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xr:revisionPtr revIDLastSave="0" documentId="13_ncr:1_{B8A5ACAB-47DE-364A-8E70-F6363C629E98}" xr6:coauthVersionLast="47" xr6:coauthVersionMax="47" xr10:uidLastSave="{00000000-0000-0000-0000-000000000000}"/>
  <bookViews>
    <workbookView xWindow="0" yWindow="780" windowWidth="34200" windowHeight="19920" tabRatio="500" activeTab="11" xr2:uid="{00000000-000D-0000-FFFF-FFFF00000000}"/>
  </bookViews>
  <sheets>
    <sheet name="Bonds" sheetId="1" r:id="rId1"/>
    <sheet name="Stocks" sheetId="2" r:id="rId2"/>
    <sheet name="Stocks Returns" sheetId="3" r:id="rId3"/>
    <sheet name="1_Bonds" sheetId="4" r:id="rId4"/>
    <sheet name="2_CVaR_t1" sheetId="5" r:id="rId5"/>
    <sheet name="2_CVaR_t2" sheetId="6" r:id="rId6"/>
    <sheet name="2_CVaR_t3" sheetId="7" r:id="rId7"/>
    <sheet name="3_SIM_t1" sheetId="8" r:id="rId8"/>
    <sheet name="3_SIM_t2" sheetId="9" r:id="rId9"/>
    <sheet name="3_SIM_t3" sheetId="10" r:id="rId10"/>
    <sheet name="4_ExPost_Wealth" sheetId="11" r:id="rId11"/>
    <sheet name="5_Summary_CE_RiskPremium" sheetId="12" r:id="rId12"/>
  </sheets>
  <definedNames>
    <definedName name="solver_adj" localSheetId="9" hidden="1">'3_SIM_t3'!$O$26:$O$29</definedName>
    <definedName name="solver_cvg" localSheetId="9" hidden="1">0.0001</definedName>
    <definedName name="solver_drv" localSheetId="9" hidden="1">1</definedName>
    <definedName name="solver_eng" localSheetId="5" hidden="1">1</definedName>
    <definedName name="solver_eng" localSheetId="9" hidden="1">1</definedName>
    <definedName name="solver_itr" localSheetId="9" hidden="1">2147483647</definedName>
    <definedName name="solver_lhs1" localSheetId="9" hidden="1">'3_SIM_t3'!$O$26:$O$29</definedName>
    <definedName name="solver_lhs2" localSheetId="9" hidden="1">'3_SIM_t3'!$O$30</definedName>
    <definedName name="solver_lhs3" localSheetId="9" hidden="1">'3_SIM_t3'!$O$31</definedName>
    <definedName name="solver_lin" localSheetId="5" hidden="1">2</definedName>
    <definedName name="solver_lin" localSheetId="9" hidden="1">2</definedName>
    <definedName name="solver_mip" localSheetId="9" hidden="1">2147483647</definedName>
    <definedName name="solver_mni" localSheetId="9" hidden="1">30</definedName>
    <definedName name="solver_mrt" localSheetId="9" hidden="1">0.075</definedName>
    <definedName name="solver_msl" localSheetId="9" hidden="1">2</definedName>
    <definedName name="solver_neg" localSheetId="5" hidden="1">1</definedName>
    <definedName name="solver_neg" localSheetId="9" hidden="1">1</definedName>
    <definedName name="solver_nod" localSheetId="9" hidden="1">2147483647</definedName>
    <definedName name="solver_num" localSheetId="5" hidden="1">0</definedName>
    <definedName name="solver_num" localSheetId="9" hidden="1">3</definedName>
    <definedName name="solver_opt" localSheetId="5" hidden="1">'2_CVaR_t2'!$H$27</definedName>
    <definedName name="solver_opt" localSheetId="9" hidden="1">'3_SIM_t3'!$O$32</definedName>
    <definedName name="solver_pre" localSheetId="9" hidden="1">0.000001</definedName>
    <definedName name="solver_rbv" localSheetId="9" hidden="1">1</definedName>
    <definedName name="solver_rel1" localSheetId="9" hidden="1">3</definedName>
    <definedName name="solver_rel2" localSheetId="9" hidden="1">2</definedName>
    <definedName name="solver_rel3" localSheetId="9" hidden="1">2</definedName>
    <definedName name="solver_rhs1" localSheetId="9" hidden="1">0</definedName>
    <definedName name="solver_rhs2" localSheetId="9" hidden="1">1</definedName>
    <definedName name="solver_rhs3" localSheetId="9" hidden="1">'3_SIM_t3'!$N$7</definedName>
    <definedName name="solver_rlx" localSheetId="9" hidden="1">2</definedName>
    <definedName name="solver_rsd" localSheetId="9" hidden="1">0</definedName>
    <definedName name="solver_scl" localSheetId="9" hidden="1">1</definedName>
    <definedName name="solver_sho" localSheetId="9" hidden="1">2</definedName>
    <definedName name="solver_ssz" localSheetId="9" hidden="1">100</definedName>
    <definedName name="solver_tim" localSheetId="9" hidden="1">2147483647</definedName>
    <definedName name="solver_tol" localSheetId="9" hidden="1">0.01</definedName>
    <definedName name="solver_typ" localSheetId="5" hidden="1">1</definedName>
    <definedName name="solver_typ" localSheetId="9" hidden="1">2</definedName>
    <definedName name="solver_val" localSheetId="5" hidden="1">0</definedName>
    <definedName name="solver_val" localSheetId="9" hidden="1">0</definedName>
    <definedName name="solver_ver" localSheetId="5" hidden="1">2</definedName>
    <definedName name="solver_ver" localSheetId="9" hidden="1">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2" i="4" l="1"/>
  <c r="E70" i="4"/>
  <c r="E67" i="4"/>
  <c r="E47" i="4"/>
  <c r="E45" i="4"/>
  <c r="E42" i="4"/>
  <c r="E22" i="4"/>
  <c r="E20" i="4"/>
  <c r="E17" i="4"/>
  <c r="D16" i="12"/>
  <c r="C16" i="12"/>
  <c r="B16" i="12"/>
  <c r="D14" i="12"/>
  <c r="C14" i="12"/>
  <c r="B14" i="12"/>
  <c r="D5" i="12"/>
  <c r="C5" i="12"/>
  <c r="B5" i="12"/>
  <c r="I72" i="11"/>
  <c r="H72" i="11"/>
  <c r="G72" i="11"/>
  <c r="F72" i="11"/>
  <c r="E72" i="11"/>
  <c r="D72" i="11"/>
  <c r="C72" i="11"/>
  <c r="B72" i="11"/>
  <c r="A72" i="11"/>
  <c r="I71" i="11"/>
  <c r="H71" i="11"/>
  <c r="G71" i="11"/>
  <c r="F71" i="11"/>
  <c r="E71" i="11"/>
  <c r="D71" i="11"/>
  <c r="C71" i="11"/>
  <c r="B71" i="11"/>
  <c r="A71" i="11"/>
  <c r="I70" i="11"/>
  <c r="H70" i="11"/>
  <c r="G70" i="11"/>
  <c r="F70" i="11"/>
  <c r="E70" i="11"/>
  <c r="D70" i="11"/>
  <c r="C70" i="11"/>
  <c r="B70" i="11"/>
  <c r="A70" i="11"/>
  <c r="I69" i="11"/>
  <c r="H69" i="11"/>
  <c r="G69" i="11"/>
  <c r="F69" i="11"/>
  <c r="E69" i="11"/>
  <c r="D69" i="11"/>
  <c r="C69" i="11"/>
  <c r="B69" i="11"/>
  <c r="A69" i="11"/>
  <c r="I68" i="11"/>
  <c r="H68" i="11"/>
  <c r="G68" i="11"/>
  <c r="F68" i="11"/>
  <c r="E68" i="11"/>
  <c r="D68" i="11"/>
  <c r="C68" i="11"/>
  <c r="B68" i="11"/>
  <c r="A68" i="11"/>
  <c r="I67" i="11"/>
  <c r="H67" i="11"/>
  <c r="G67" i="11"/>
  <c r="F67" i="11"/>
  <c r="E67" i="11"/>
  <c r="D67" i="11"/>
  <c r="C67" i="11"/>
  <c r="B67" i="11"/>
  <c r="A67" i="11"/>
  <c r="I66" i="11"/>
  <c r="H66" i="11"/>
  <c r="G66" i="11"/>
  <c r="F66" i="11"/>
  <c r="E66" i="11"/>
  <c r="D66" i="11"/>
  <c r="C66" i="11"/>
  <c r="B66" i="11"/>
  <c r="A66" i="11"/>
  <c r="I65" i="11"/>
  <c r="H65" i="11"/>
  <c r="G65" i="11"/>
  <c r="F65" i="11"/>
  <c r="E65" i="11"/>
  <c r="D65" i="11"/>
  <c r="C65" i="11"/>
  <c r="B65" i="11"/>
  <c r="A65" i="11"/>
  <c r="I64" i="11"/>
  <c r="H64" i="11"/>
  <c r="G64" i="11"/>
  <c r="F64" i="11"/>
  <c r="E64" i="11"/>
  <c r="D64" i="11"/>
  <c r="C64" i="11"/>
  <c r="B64" i="11"/>
  <c r="A64" i="11"/>
  <c r="I63" i="11"/>
  <c r="H63" i="11"/>
  <c r="G63" i="11"/>
  <c r="F63" i="11"/>
  <c r="E63" i="11"/>
  <c r="D63" i="11"/>
  <c r="C63" i="11"/>
  <c r="B63" i="11"/>
  <c r="A63" i="11"/>
  <c r="I62" i="11"/>
  <c r="H62" i="11"/>
  <c r="G62" i="11"/>
  <c r="F62" i="11"/>
  <c r="E62" i="11"/>
  <c r="D62" i="11"/>
  <c r="C62" i="11"/>
  <c r="B62" i="11"/>
  <c r="A62" i="11"/>
  <c r="I61" i="11"/>
  <c r="H61" i="11"/>
  <c r="G61" i="11"/>
  <c r="F61" i="11"/>
  <c r="E61" i="11"/>
  <c r="D61" i="11"/>
  <c r="C61" i="11"/>
  <c r="B61" i="11"/>
  <c r="A61" i="11"/>
  <c r="I60" i="11"/>
  <c r="H60" i="11"/>
  <c r="G60" i="11"/>
  <c r="F60" i="11"/>
  <c r="E60" i="11"/>
  <c r="D60" i="11"/>
  <c r="C60" i="11"/>
  <c r="B60" i="11"/>
  <c r="A60" i="11"/>
  <c r="I59" i="11"/>
  <c r="H59" i="11"/>
  <c r="G59" i="11"/>
  <c r="F59" i="11"/>
  <c r="E59" i="11"/>
  <c r="D59" i="11"/>
  <c r="C59" i="11"/>
  <c r="B59" i="11"/>
  <c r="A59" i="11"/>
  <c r="I58" i="11"/>
  <c r="H58" i="11"/>
  <c r="G58" i="11"/>
  <c r="F58" i="11"/>
  <c r="E58" i="11"/>
  <c r="D58" i="11"/>
  <c r="C58" i="11"/>
  <c r="B58" i="11"/>
  <c r="A58" i="11"/>
  <c r="I57" i="11"/>
  <c r="H57" i="11"/>
  <c r="G57" i="11"/>
  <c r="F57" i="11"/>
  <c r="E57" i="11"/>
  <c r="D57" i="11"/>
  <c r="C57" i="11"/>
  <c r="B57" i="11"/>
  <c r="A57" i="11"/>
  <c r="I56" i="11"/>
  <c r="H56" i="11"/>
  <c r="G56" i="11"/>
  <c r="F56" i="11"/>
  <c r="E56" i="11"/>
  <c r="D56" i="11"/>
  <c r="C56" i="11"/>
  <c r="B56" i="11"/>
  <c r="A56" i="11"/>
  <c r="I55" i="11"/>
  <c r="H55" i="11"/>
  <c r="G55" i="11"/>
  <c r="F55" i="11"/>
  <c r="E55" i="11"/>
  <c r="D55" i="11"/>
  <c r="C55" i="11"/>
  <c r="B55" i="11"/>
  <c r="A55" i="11"/>
  <c r="I54" i="11"/>
  <c r="H54" i="11"/>
  <c r="G54" i="11"/>
  <c r="F54" i="11"/>
  <c r="E54" i="11"/>
  <c r="D54" i="11"/>
  <c r="C54" i="11"/>
  <c r="B54" i="11"/>
  <c r="A54" i="11"/>
  <c r="I53" i="11"/>
  <c r="H53" i="11"/>
  <c r="G53" i="11"/>
  <c r="F53" i="11"/>
  <c r="E53" i="11"/>
  <c r="D53" i="11"/>
  <c r="C53" i="11"/>
  <c r="B53" i="11"/>
  <c r="A53" i="11"/>
  <c r="I52" i="11"/>
  <c r="H52" i="11"/>
  <c r="G52" i="11"/>
  <c r="F52" i="11"/>
  <c r="E52" i="11"/>
  <c r="D52" i="11"/>
  <c r="C52" i="11"/>
  <c r="B52" i="11"/>
  <c r="A52" i="11"/>
  <c r="I51" i="11"/>
  <c r="H51" i="11"/>
  <c r="G51" i="11"/>
  <c r="F51" i="11"/>
  <c r="E51" i="11"/>
  <c r="D51" i="11"/>
  <c r="C51" i="11"/>
  <c r="B51" i="11"/>
  <c r="A51" i="11"/>
  <c r="I50" i="11"/>
  <c r="H50" i="11"/>
  <c r="G50" i="11"/>
  <c r="F50" i="11"/>
  <c r="E50" i="11"/>
  <c r="D50" i="11"/>
  <c r="C50" i="11"/>
  <c r="B50" i="11"/>
  <c r="A50" i="11"/>
  <c r="I49" i="11"/>
  <c r="H49" i="11"/>
  <c r="G49" i="11"/>
  <c r="F49" i="11"/>
  <c r="E49" i="11"/>
  <c r="D49" i="11"/>
  <c r="C49" i="11"/>
  <c r="B49" i="11"/>
  <c r="A49" i="11"/>
  <c r="I48" i="11"/>
  <c r="H48" i="11"/>
  <c r="G48" i="11"/>
  <c r="F48" i="11"/>
  <c r="E48" i="11"/>
  <c r="D48" i="11"/>
  <c r="C48" i="11"/>
  <c r="B48" i="11"/>
  <c r="A48" i="11"/>
  <c r="I47" i="11"/>
  <c r="H47" i="11"/>
  <c r="G47" i="11"/>
  <c r="F47" i="11"/>
  <c r="E47" i="11"/>
  <c r="D47" i="11"/>
  <c r="C47" i="11"/>
  <c r="B47" i="11"/>
  <c r="A47" i="11"/>
  <c r="I46" i="11"/>
  <c r="H46" i="11"/>
  <c r="G46" i="11"/>
  <c r="F46" i="11"/>
  <c r="E46" i="11"/>
  <c r="D46" i="11"/>
  <c r="C46" i="11"/>
  <c r="B46" i="11"/>
  <c r="A46" i="11"/>
  <c r="I45" i="11"/>
  <c r="H45" i="11"/>
  <c r="G45" i="11"/>
  <c r="F45" i="11"/>
  <c r="E45" i="11"/>
  <c r="D45" i="11"/>
  <c r="C45" i="11"/>
  <c r="B45" i="11"/>
  <c r="A45" i="11"/>
  <c r="I44" i="11"/>
  <c r="H44" i="11"/>
  <c r="G44" i="11"/>
  <c r="F44" i="11"/>
  <c r="E44" i="11"/>
  <c r="D44" i="11"/>
  <c r="C44" i="11"/>
  <c r="B44" i="11"/>
  <c r="A44" i="11"/>
  <c r="I43" i="11"/>
  <c r="H43" i="11"/>
  <c r="G43" i="11"/>
  <c r="F43" i="11"/>
  <c r="E43" i="11"/>
  <c r="D43" i="11"/>
  <c r="C43" i="11"/>
  <c r="B43" i="11"/>
  <c r="A43" i="11"/>
  <c r="I42" i="11"/>
  <c r="H42" i="11"/>
  <c r="G42" i="11"/>
  <c r="F42" i="11"/>
  <c r="E42" i="11"/>
  <c r="D42" i="11"/>
  <c r="C42" i="11"/>
  <c r="B42" i="11"/>
  <c r="A42" i="11"/>
  <c r="I41" i="11"/>
  <c r="H41" i="11"/>
  <c r="G41" i="11"/>
  <c r="F41" i="11"/>
  <c r="E41" i="11"/>
  <c r="D41" i="11"/>
  <c r="C41" i="11"/>
  <c r="B41" i="11"/>
  <c r="A41" i="11"/>
  <c r="I40" i="11"/>
  <c r="H40" i="11"/>
  <c r="G40" i="11"/>
  <c r="F40" i="11"/>
  <c r="E40" i="11"/>
  <c r="D40" i="11"/>
  <c r="C40" i="11"/>
  <c r="B40" i="11"/>
  <c r="A40" i="11"/>
  <c r="I39" i="11"/>
  <c r="H39" i="11"/>
  <c r="G39" i="11"/>
  <c r="F39" i="11"/>
  <c r="E39" i="11"/>
  <c r="D39" i="11"/>
  <c r="C39" i="11"/>
  <c r="B39" i="11"/>
  <c r="A39" i="11"/>
  <c r="I38" i="11"/>
  <c r="H38" i="11"/>
  <c r="G38" i="11"/>
  <c r="F38" i="11"/>
  <c r="E38" i="11"/>
  <c r="D38" i="11"/>
  <c r="C38" i="11"/>
  <c r="B38" i="11"/>
  <c r="A38" i="11"/>
  <c r="I37" i="11"/>
  <c r="H37" i="11"/>
  <c r="G37" i="11"/>
  <c r="F37" i="11"/>
  <c r="E37" i="11"/>
  <c r="D37" i="11"/>
  <c r="C37" i="11"/>
  <c r="B37" i="11"/>
  <c r="A37" i="11"/>
  <c r="I36" i="11"/>
  <c r="H36" i="11"/>
  <c r="G36" i="11"/>
  <c r="F36" i="11"/>
  <c r="E36" i="11"/>
  <c r="D36" i="11"/>
  <c r="C36" i="11"/>
  <c r="B36" i="11"/>
  <c r="A36" i="11"/>
  <c r="I35" i="11"/>
  <c r="H35" i="11"/>
  <c r="G35" i="11"/>
  <c r="F35" i="11"/>
  <c r="E35" i="11"/>
  <c r="D35" i="11"/>
  <c r="C35" i="11"/>
  <c r="B35" i="11"/>
  <c r="A35" i="11"/>
  <c r="I34" i="11"/>
  <c r="H34" i="11"/>
  <c r="G34" i="11"/>
  <c r="F34" i="11"/>
  <c r="E34" i="11"/>
  <c r="D34" i="11"/>
  <c r="C34" i="11"/>
  <c r="B34" i="11"/>
  <c r="A34" i="11"/>
  <c r="I33" i="11"/>
  <c r="H33" i="11"/>
  <c r="G33" i="11"/>
  <c r="F33" i="11"/>
  <c r="E33" i="11"/>
  <c r="D33" i="11"/>
  <c r="C33" i="11"/>
  <c r="B33" i="11"/>
  <c r="A33" i="11"/>
  <c r="I32" i="11"/>
  <c r="H32" i="11"/>
  <c r="G32" i="11"/>
  <c r="F32" i="11"/>
  <c r="E32" i="11"/>
  <c r="D32" i="11"/>
  <c r="C32" i="11"/>
  <c r="B32" i="11"/>
  <c r="A32" i="11"/>
  <c r="I31" i="11"/>
  <c r="H31" i="11"/>
  <c r="G31" i="11"/>
  <c r="F31" i="11"/>
  <c r="E31" i="11"/>
  <c r="D31" i="11"/>
  <c r="C31" i="11"/>
  <c r="B31" i="11"/>
  <c r="A31" i="11"/>
  <c r="I30" i="11"/>
  <c r="H30" i="11"/>
  <c r="G30" i="11"/>
  <c r="F30" i="11"/>
  <c r="E30" i="11"/>
  <c r="D30" i="11"/>
  <c r="C30" i="11"/>
  <c r="B30" i="11"/>
  <c r="A30" i="11"/>
  <c r="I29" i="11"/>
  <c r="H29" i="11"/>
  <c r="G29" i="11"/>
  <c r="F29" i="11"/>
  <c r="E29" i="11"/>
  <c r="D29" i="11"/>
  <c r="C29" i="11"/>
  <c r="B29" i="11"/>
  <c r="A29" i="11"/>
  <c r="I28" i="11"/>
  <c r="H28" i="11"/>
  <c r="G28" i="11"/>
  <c r="F28" i="11"/>
  <c r="E28" i="11"/>
  <c r="D28" i="11"/>
  <c r="C28" i="11"/>
  <c r="B28" i="11"/>
  <c r="A28" i="11"/>
  <c r="I27" i="11"/>
  <c r="H27" i="11"/>
  <c r="G27" i="11"/>
  <c r="F27" i="11"/>
  <c r="E27" i="11"/>
  <c r="D27" i="11"/>
  <c r="C27" i="11"/>
  <c r="B27" i="11"/>
  <c r="A27" i="11"/>
  <c r="I26" i="11"/>
  <c r="H26" i="11"/>
  <c r="G26" i="11"/>
  <c r="F26" i="11"/>
  <c r="M26" i="11" s="1"/>
  <c r="E26" i="11"/>
  <c r="D26" i="11"/>
  <c r="C26" i="11"/>
  <c r="B26" i="11"/>
  <c r="A26" i="11"/>
  <c r="I25" i="11"/>
  <c r="H25" i="11"/>
  <c r="G25" i="11"/>
  <c r="F25" i="11"/>
  <c r="E25" i="11"/>
  <c r="D25" i="11"/>
  <c r="C25" i="11"/>
  <c r="B25" i="11"/>
  <c r="A25" i="11"/>
  <c r="I24" i="11"/>
  <c r="H24" i="11"/>
  <c r="G24" i="11"/>
  <c r="F24" i="11"/>
  <c r="E24" i="11"/>
  <c r="D24" i="11"/>
  <c r="C24" i="11"/>
  <c r="B24" i="11"/>
  <c r="A24" i="11"/>
  <c r="I23" i="11"/>
  <c r="H23" i="11"/>
  <c r="G23" i="11"/>
  <c r="F23" i="11"/>
  <c r="E23" i="11"/>
  <c r="D23" i="11"/>
  <c r="C23" i="11"/>
  <c r="B23" i="11"/>
  <c r="A23" i="11"/>
  <c r="I22" i="11"/>
  <c r="H22" i="11"/>
  <c r="G22" i="11"/>
  <c r="M22" i="11" s="1"/>
  <c r="F22" i="11"/>
  <c r="E22" i="11"/>
  <c r="D22" i="11"/>
  <c r="C22" i="11"/>
  <c r="B22" i="11"/>
  <c r="A22" i="11"/>
  <c r="I21" i="11"/>
  <c r="H21" i="11"/>
  <c r="G21" i="11"/>
  <c r="F21" i="11"/>
  <c r="E21" i="11"/>
  <c r="D21" i="11"/>
  <c r="C21" i="11"/>
  <c r="B21" i="11"/>
  <c r="A21" i="11"/>
  <c r="I20" i="11"/>
  <c r="H20" i="11"/>
  <c r="G20" i="11"/>
  <c r="F20" i="11"/>
  <c r="E20" i="11"/>
  <c r="D20" i="11"/>
  <c r="C20" i="11"/>
  <c r="B20" i="11"/>
  <c r="A20" i="11"/>
  <c r="I19" i="11"/>
  <c r="H19" i="11"/>
  <c r="G19" i="11"/>
  <c r="F19" i="11"/>
  <c r="E19" i="11"/>
  <c r="D19" i="11"/>
  <c r="C19" i="11"/>
  <c r="B19" i="11"/>
  <c r="A19" i="11"/>
  <c r="I18" i="11"/>
  <c r="H18" i="11"/>
  <c r="G18" i="11"/>
  <c r="F18" i="11"/>
  <c r="E18" i="11"/>
  <c r="D18" i="11"/>
  <c r="C18" i="11"/>
  <c r="B18" i="11"/>
  <c r="A18" i="11"/>
  <c r="T17" i="11"/>
  <c r="I17" i="11"/>
  <c r="H17" i="11"/>
  <c r="G17" i="11"/>
  <c r="F17" i="11"/>
  <c r="E17" i="11"/>
  <c r="D17" i="11"/>
  <c r="C17" i="11"/>
  <c r="B17" i="11"/>
  <c r="A17" i="11"/>
  <c r="I16" i="11"/>
  <c r="H16" i="11"/>
  <c r="G16" i="11"/>
  <c r="F16" i="11"/>
  <c r="E16" i="11"/>
  <c r="D16" i="11"/>
  <c r="C16" i="11"/>
  <c r="B16" i="11"/>
  <c r="A16" i="11"/>
  <c r="I15" i="11"/>
  <c r="H15" i="11"/>
  <c r="G15" i="11"/>
  <c r="M15" i="11" s="1"/>
  <c r="F15" i="11"/>
  <c r="E15" i="11"/>
  <c r="D15" i="11"/>
  <c r="C15" i="11"/>
  <c r="B15" i="11"/>
  <c r="A15" i="11"/>
  <c r="I14" i="11"/>
  <c r="M14" i="11" s="1"/>
  <c r="H14" i="11"/>
  <c r="G14" i="11"/>
  <c r="F14" i="11"/>
  <c r="E14" i="11"/>
  <c r="D14" i="11"/>
  <c r="C14" i="11"/>
  <c r="B14" i="11"/>
  <c r="A14" i="11"/>
  <c r="M13" i="11"/>
  <c r="I13" i="11"/>
  <c r="H13" i="11"/>
  <c r="G13" i="11"/>
  <c r="F13" i="11"/>
  <c r="E13" i="11"/>
  <c r="D13" i="11"/>
  <c r="C13" i="11"/>
  <c r="B13" i="11"/>
  <c r="A13" i="11"/>
  <c r="S12" i="11"/>
  <c r="I12" i="11"/>
  <c r="H12" i="11"/>
  <c r="G12" i="11"/>
  <c r="F12" i="11"/>
  <c r="E12" i="11"/>
  <c r="D12" i="11"/>
  <c r="C12" i="11"/>
  <c r="B12" i="11"/>
  <c r="A12" i="11"/>
  <c r="M11" i="11"/>
  <c r="I11" i="11"/>
  <c r="H11" i="11"/>
  <c r="G11" i="11"/>
  <c r="F11" i="11"/>
  <c r="E11" i="11"/>
  <c r="D11" i="11"/>
  <c r="C11" i="11"/>
  <c r="B11" i="11"/>
  <c r="A11" i="11"/>
  <c r="I10" i="11"/>
  <c r="H10" i="11"/>
  <c r="G10" i="11"/>
  <c r="F10" i="11"/>
  <c r="E10" i="11"/>
  <c r="D10" i="11"/>
  <c r="C10" i="11"/>
  <c r="B10" i="11"/>
  <c r="A10" i="11"/>
  <c r="I9" i="11"/>
  <c r="H9" i="11"/>
  <c r="G9" i="11"/>
  <c r="F9" i="11"/>
  <c r="E9" i="11"/>
  <c r="D9" i="11"/>
  <c r="C9" i="11"/>
  <c r="B9" i="11"/>
  <c r="A9" i="11"/>
  <c r="M8" i="11"/>
  <c r="I8" i="11"/>
  <c r="H8" i="11"/>
  <c r="G8" i="11"/>
  <c r="F8" i="11"/>
  <c r="E8" i="11"/>
  <c r="D8" i="11"/>
  <c r="C8" i="11"/>
  <c r="B8" i="11"/>
  <c r="A8" i="11"/>
  <c r="M7" i="11"/>
  <c r="I7" i="11"/>
  <c r="H7" i="11"/>
  <c r="G7" i="11"/>
  <c r="F7" i="11"/>
  <c r="E7" i="11"/>
  <c r="D7" i="11"/>
  <c r="C7" i="11"/>
  <c r="B7" i="11"/>
  <c r="A7" i="11"/>
  <c r="I6" i="11"/>
  <c r="V17" i="11" s="1"/>
  <c r="H6" i="11"/>
  <c r="U17" i="11" s="1"/>
  <c r="G6" i="11"/>
  <c r="F6" i="11"/>
  <c r="S17" i="11" s="1"/>
  <c r="E6" i="11"/>
  <c r="D6" i="11"/>
  <c r="C6" i="11"/>
  <c r="B6" i="11"/>
  <c r="A6" i="11"/>
  <c r="O30" i="10"/>
  <c r="O30" i="9"/>
  <c r="O30" i="8"/>
  <c r="H33" i="7"/>
  <c r="D19" i="12" s="1"/>
  <c r="H20" i="7"/>
  <c r="H11" i="7"/>
  <c r="H33" i="5"/>
  <c r="B19" i="12" s="1"/>
  <c r="H20" i="5"/>
  <c r="H11" i="5"/>
  <c r="E71" i="4"/>
  <c r="H62" i="4"/>
  <c r="E73" i="4" s="1"/>
  <c r="E56" i="4"/>
  <c r="E59" i="4" s="1"/>
  <c r="E46" i="4"/>
  <c r="H37" i="4"/>
  <c r="E48" i="4" s="1"/>
  <c r="D35" i="4"/>
  <c r="K35" i="4" s="1"/>
  <c r="E31" i="4"/>
  <c r="D34" i="4" s="1"/>
  <c r="K34" i="4" s="1"/>
  <c r="E23" i="4"/>
  <c r="E21" i="4"/>
  <c r="H12" i="4"/>
  <c r="I11" i="4"/>
  <c r="C11" i="4"/>
  <c r="L11" i="4" s="1"/>
  <c r="I10" i="4"/>
  <c r="I9" i="4"/>
  <c r="I8" i="4"/>
  <c r="E6" i="4"/>
  <c r="E2610" i="3"/>
  <c r="D2610" i="3"/>
  <c r="C2610" i="3"/>
  <c r="B2610" i="3"/>
  <c r="A2610" i="3"/>
  <c r="E2609" i="3"/>
  <c r="D2609" i="3"/>
  <c r="C2609" i="3"/>
  <c r="B2609" i="3"/>
  <c r="A2609" i="3"/>
  <c r="E2608" i="3"/>
  <c r="D2608" i="3"/>
  <c r="C2608" i="3"/>
  <c r="B2608" i="3"/>
  <c r="A2608" i="3"/>
  <c r="E2607" i="3"/>
  <c r="D2607" i="3"/>
  <c r="C2607" i="3"/>
  <c r="B2607" i="3"/>
  <c r="A2607" i="3"/>
  <c r="E2606" i="3"/>
  <c r="D2606" i="3"/>
  <c r="C2606" i="3"/>
  <c r="B2606" i="3"/>
  <c r="A2606" i="3"/>
  <c r="E2605" i="3"/>
  <c r="D2605" i="3"/>
  <c r="C2605" i="3"/>
  <c r="B2605" i="3"/>
  <c r="A2605" i="3"/>
  <c r="E2604" i="3"/>
  <c r="D2604" i="3"/>
  <c r="C2604" i="3"/>
  <c r="B2604" i="3"/>
  <c r="A2604" i="3"/>
  <c r="E2603" i="3"/>
  <c r="D2603" i="3"/>
  <c r="C2603" i="3"/>
  <c r="B2603" i="3"/>
  <c r="A2603" i="3"/>
  <c r="E2602" i="3"/>
  <c r="D2602" i="3"/>
  <c r="C2602" i="3"/>
  <c r="B2602" i="3"/>
  <c r="A2602" i="3"/>
  <c r="E2601" i="3"/>
  <c r="D2601" i="3"/>
  <c r="C2601" i="3"/>
  <c r="B2601" i="3"/>
  <c r="A2601" i="3"/>
  <c r="E2600" i="3"/>
  <c r="D2600" i="3"/>
  <c r="C2600" i="3"/>
  <c r="B2600" i="3"/>
  <c r="A2600" i="3"/>
  <c r="E2599" i="3"/>
  <c r="D2599" i="3"/>
  <c r="C2599" i="3"/>
  <c r="B2599" i="3"/>
  <c r="A2599" i="3"/>
  <c r="E2598" i="3"/>
  <c r="D2598" i="3"/>
  <c r="C2598" i="3"/>
  <c r="B2598" i="3"/>
  <c r="A2598" i="3"/>
  <c r="E2597" i="3"/>
  <c r="D2597" i="3"/>
  <c r="C2597" i="3"/>
  <c r="B2597" i="3"/>
  <c r="A2597" i="3"/>
  <c r="E2596" i="3"/>
  <c r="D2596" i="3"/>
  <c r="C2596" i="3"/>
  <c r="B2596" i="3"/>
  <c r="A2596" i="3"/>
  <c r="E2595" i="3"/>
  <c r="D2595" i="3"/>
  <c r="C2595" i="3"/>
  <c r="B2595" i="3"/>
  <c r="A2595" i="3"/>
  <c r="E2594" i="3"/>
  <c r="D2594" i="3"/>
  <c r="C2594" i="3"/>
  <c r="B2594" i="3"/>
  <c r="A2594" i="3"/>
  <c r="E2593" i="3"/>
  <c r="D2593" i="3"/>
  <c r="C2593" i="3"/>
  <c r="B2593" i="3"/>
  <c r="A2593" i="3"/>
  <c r="E2592" i="3"/>
  <c r="D2592" i="3"/>
  <c r="C2592" i="3"/>
  <c r="B2592" i="3"/>
  <c r="A2592" i="3"/>
  <c r="E2591" i="3"/>
  <c r="D2591" i="3"/>
  <c r="C2591" i="3"/>
  <c r="B2591" i="3"/>
  <c r="A2591" i="3"/>
  <c r="E2590" i="3"/>
  <c r="D2590" i="3"/>
  <c r="C2590" i="3"/>
  <c r="B2590" i="3"/>
  <c r="A2590" i="3"/>
  <c r="E2589" i="3"/>
  <c r="D2589" i="3"/>
  <c r="C2589" i="3"/>
  <c r="B2589" i="3"/>
  <c r="A2589" i="3"/>
  <c r="E2588" i="3"/>
  <c r="D2588" i="3"/>
  <c r="C2588" i="3"/>
  <c r="B2588" i="3"/>
  <c r="A2588" i="3"/>
  <c r="E2587" i="3"/>
  <c r="D2587" i="3"/>
  <c r="C2587" i="3"/>
  <c r="B2587" i="3"/>
  <c r="A2587" i="3"/>
  <c r="E2586" i="3"/>
  <c r="D2586" i="3"/>
  <c r="C2586" i="3"/>
  <c r="B2586" i="3"/>
  <c r="A2586" i="3"/>
  <c r="E2585" i="3"/>
  <c r="D2585" i="3"/>
  <c r="C2585" i="3"/>
  <c r="B2585" i="3"/>
  <c r="A2585" i="3"/>
  <c r="E2584" i="3"/>
  <c r="D2584" i="3"/>
  <c r="C2584" i="3"/>
  <c r="B2584" i="3"/>
  <c r="A2584" i="3"/>
  <c r="E2583" i="3"/>
  <c r="D2583" i="3"/>
  <c r="C2583" i="3"/>
  <c r="B2583" i="3"/>
  <c r="A2583" i="3"/>
  <c r="E2582" i="3"/>
  <c r="D2582" i="3"/>
  <c r="C2582" i="3"/>
  <c r="B2582" i="3"/>
  <c r="A2582" i="3"/>
  <c r="E2581" i="3"/>
  <c r="D2581" i="3"/>
  <c r="C2581" i="3"/>
  <c r="B2581" i="3"/>
  <c r="A2581" i="3"/>
  <c r="E2580" i="3"/>
  <c r="D2580" i="3"/>
  <c r="C2580" i="3"/>
  <c r="B2580" i="3"/>
  <c r="A2580" i="3"/>
  <c r="E2579" i="3"/>
  <c r="D2579" i="3"/>
  <c r="C2579" i="3"/>
  <c r="B2579" i="3"/>
  <c r="A2579" i="3"/>
  <c r="E2578" i="3"/>
  <c r="D2578" i="3"/>
  <c r="C2578" i="3"/>
  <c r="B2578" i="3"/>
  <c r="A2578" i="3"/>
  <c r="E2577" i="3"/>
  <c r="D2577" i="3"/>
  <c r="C2577" i="3"/>
  <c r="B2577" i="3"/>
  <c r="A2577" i="3"/>
  <c r="E2576" i="3"/>
  <c r="D2576" i="3"/>
  <c r="C2576" i="3"/>
  <c r="B2576" i="3"/>
  <c r="A2576" i="3"/>
  <c r="E2575" i="3"/>
  <c r="D2575" i="3"/>
  <c r="C2575" i="3"/>
  <c r="B2575" i="3"/>
  <c r="A2575" i="3"/>
  <c r="E2574" i="3"/>
  <c r="D2574" i="3"/>
  <c r="C2574" i="3"/>
  <c r="B2574" i="3"/>
  <c r="A2574" i="3"/>
  <c r="E2573" i="3"/>
  <c r="D2573" i="3"/>
  <c r="C2573" i="3"/>
  <c r="B2573" i="3"/>
  <c r="A2573" i="3"/>
  <c r="E2572" i="3"/>
  <c r="D2572" i="3"/>
  <c r="C2572" i="3"/>
  <c r="B2572" i="3"/>
  <c r="A2572" i="3"/>
  <c r="E2571" i="3"/>
  <c r="D2571" i="3"/>
  <c r="C2571" i="3"/>
  <c r="B2571" i="3"/>
  <c r="A2571" i="3"/>
  <c r="E2570" i="3"/>
  <c r="D2570" i="3"/>
  <c r="C2570" i="3"/>
  <c r="B2570" i="3"/>
  <c r="A2570" i="3"/>
  <c r="E2569" i="3"/>
  <c r="D2569" i="3"/>
  <c r="C2569" i="3"/>
  <c r="B2569" i="3"/>
  <c r="A2569" i="3"/>
  <c r="E2568" i="3"/>
  <c r="D2568" i="3"/>
  <c r="C2568" i="3"/>
  <c r="B2568" i="3"/>
  <c r="A2568" i="3"/>
  <c r="E2567" i="3"/>
  <c r="D2567" i="3"/>
  <c r="C2567" i="3"/>
  <c r="B2567" i="3"/>
  <c r="A2567" i="3"/>
  <c r="E2566" i="3"/>
  <c r="D2566" i="3"/>
  <c r="C2566" i="3"/>
  <c r="B2566" i="3"/>
  <c r="A2566" i="3"/>
  <c r="E2565" i="3"/>
  <c r="D2565" i="3"/>
  <c r="C2565" i="3"/>
  <c r="B2565" i="3"/>
  <c r="A2565" i="3"/>
  <c r="E2564" i="3"/>
  <c r="D2564" i="3"/>
  <c r="C2564" i="3"/>
  <c r="B2564" i="3"/>
  <c r="A2564" i="3"/>
  <c r="E2563" i="3"/>
  <c r="D2563" i="3"/>
  <c r="C2563" i="3"/>
  <c r="B2563" i="3"/>
  <c r="A2563" i="3"/>
  <c r="E2562" i="3"/>
  <c r="D2562" i="3"/>
  <c r="C2562" i="3"/>
  <c r="B2562" i="3"/>
  <c r="A2562" i="3"/>
  <c r="E2561" i="3"/>
  <c r="D2561" i="3"/>
  <c r="C2561" i="3"/>
  <c r="B2561" i="3"/>
  <c r="A2561" i="3"/>
  <c r="E2560" i="3"/>
  <c r="D2560" i="3"/>
  <c r="C2560" i="3"/>
  <c r="B2560" i="3"/>
  <c r="A2560" i="3"/>
  <c r="E2559" i="3"/>
  <c r="D2559" i="3"/>
  <c r="C2559" i="3"/>
  <c r="B2559" i="3"/>
  <c r="A2559" i="3"/>
  <c r="E2558" i="3"/>
  <c r="D2558" i="3"/>
  <c r="C2558" i="3"/>
  <c r="B2558" i="3"/>
  <c r="A2558" i="3"/>
  <c r="E2557" i="3"/>
  <c r="D2557" i="3"/>
  <c r="C2557" i="3"/>
  <c r="B2557" i="3"/>
  <c r="A2557" i="3"/>
  <c r="E2556" i="3"/>
  <c r="D2556" i="3"/>
  <c r="C2556" i="3"/>
  <c r="B2556" i="3"/>
  <c r="A2556" i="3"/>
  <c r="E2555" i="3"/>
  <c r="D2555" i="3"/>
  <c r="C2555" i="3"/>
  <c r="B2555" i="3"/>
  <c r="A2555" i="3"/>
  <c r="E2554" i="3"/>
  <c r="D2554" i="3"/>
  <c r="C2554" i="3"/>
  <c r="B2554" i="3"/>
  <c r="A2554" i="3"/>
  <c r="E2553" i="3"/>
  <c r="D2553" i="3"/>
  <c r="C2553" i="3"/>
  <c r="B2553" i="3"/>
  <c r="A2553" i="3"/>
  <c r="E2552" i="3"/>
  <c r="D2552" i="3"/>
  <c r="C2552" i="3"/>
  <c r="B2552" i="3"/>
  <c r="A2552" i="3"/>
  <c r="E2551" i="3"/>
  <c r="D2551" i="3"/>
  <c r="C2551" i="3"/>
  <c r="B2551" i="3"/>
  <c r="A2551" i="3"/>
  <c r="E2550" i="3"/>
  <c r="D2550" i="3"/>
  <c r="C2550" i="3"/>
  <c r="B2550" i="3"/>
  <c r="A2550" i="3"/>
  <c r="E2549" i="3"/>
  <c r="D2549" i="3"/>
  <c r="C2549" i="3"/>
  <c r="B2549" i="3"/>
  <c r="A2549" i="3"/>
  <c r="E2548" i="3"/>
  <c r="D2548" i="3"/>
  <c r="C2548" i="3"/>
  <c r="B2548" i="3"/>
  <c r="A2548" i="3"/>
  <c r="E2547" i="3"/>
  <c r="D2547" i="3"/>
  <c r="C2547" i="3"/>
  <c r="B2547" i="3"/>
  <c r="A2547" i="3"/>
  <c r="E2546" i="3"/>
  <c r="D2546" i="3"/>
  <c r="C2546" i="3"/>
  <c r="B2546" i="3"/>
  <c r="A2546" i="3"/>
  <c r="E2545" i="3"/>
  <c r="D2545" i="3"/>
  <c r="C2545" i="3"/>
  <c r="B2545" i="3"/>
  <c r="A2545" i="3"/>
  <c r="E2544" i="3"/>
  <c r="D2544" i="3"/>
  <c r="C2544" i="3"/>
  <c r="B2544" i="3"/>
  <c r="A2544" i="3"/>
  <c r="E2543" i="3"/>
  <c r="D2543" i="3"/>
  <c r="C2543" i="3"/>
  <c r="B2543" i="3"/>
  <c r="A2543" i="3"/>
  <c r="E2542" i="3"/>
  <c r="D2542" i="3"/>
  <c r="C2542" i="3"/>
  <c r="B2542" i="3"/>
  <c r="A2542" i="3"/>
  <c r="E2541" i="3"/>
  <c r="F2545" i="10" s="1"/>
  <c r="D2541" i="3"/>
  <c r="E2545" i="10" s="1"/>
  <c r="C2541" i="3"/>
  <c r="D2545" i="10" s="1"/>
  <c r="B2541" i="3"/>
  <c r="A2541" i="3"/>
  <c r="A2545" i="7" s="1"/>
  <c r="A2545" i="10" s="1"/>
  <c r="E2540" i="3"/>
  <c r="F2544" i="10" s="1"/>
  <c r="D2540" i="3"/>
  <c r="E2544" i="10" s="1"/>
  <c r="C2540" i="3"/>
  <c r="D2544" i="10" s="1"/>
  <c r="B2540" i="3"/>
  <c r="A2540" i="3"/>
  <c r="A2544" i="7" s="1"/>
  <c r="A2544" i="10" s="1"/>
  <c r="E2539" i="3"/>
  <c r="F2543" i="10" s="1"/>
  <c r="D2539" i="3"/>
  <c r="E2543" i="10" s="1"/>
  <c r="C2539" i="3"/>
  <c r="D2543" i="10" s="1"/>
  <c r="B2539" i="3"/>
  <c r="A2539" i="3"/>
  <c r="A2543" i="7" s="1"/>
  <c r="A2543" i="10" s="1"/>
  <c r="E2538" i="3"/>
  <c r="F2542" i="10" s="1"/>
  <c r="D2538" i="3"/>
  <c r="E2542" i="10" s="1"/>
  <c r="C2538" i="3"/>
  <c r="D2542" i="10" s="1"/>
  <c r="B2538" i="3"/>
  <c r="A2538" i="3"/>
  <c r="A2542" i="7" s="1"/>
  <c r="A2542" i="10" s="1"/>
  <c r="E2537" i="3"/>
  <c r="F2541" i="10" s="1"/>
  <c r="D2537" i="3"/>
  <c r="E2541" i="10" s="1"/>
  <c r="C2537" i="3"/>
  <c r="D2541" i="10" s="1"/>
  <c r="B2537" i="3"/>
  <c r="A2537" i="3"/>
  <c r="A2541" i="7" s="1"/>
  <c r="A2541" i="10" s="1"/>
  <c r="E2536" i="3"/>
  <c r="F2540" i="10" s="1"/>
  <c r="D2536" i="3"/>
  <c r="E2540" i="10" s="1"/>
  <c r="C2536" i="3"/>
  <c r="D2540" i="10" s="1"/>
  <c r="B2536" i="3"/>
  <c r="A2536" i="3"/>
  <c r="A2540" i="7" s="1"/>
  <c r="A2540" i="10" s="1"/>
  <c r="E2535" i="3"/>
  <c r="F2539" i="10" s="1"/>
  <c r="D2535" i="3"/>
  <c r="E2539" i="10" s="1"/>
  <c r="C2535" i="3"/>
  <c r="D2539" i="10" s="1"/>
  <c r="B2535" i="3"/>
  <c r="A2535" i="3"/>
  <c r="A2539" i="7" s="1"/>
  <c r="A2539" i="10" s="1"/>
  <c r="E2534" i="3"/>
  <c r="F2538" i="10" s="1"/>
  <c r="D2534" i="3"/>
  <c r="E2538" i="10" s="1"/>
  <c r="C2534" i="3"/>
  <c r="D2538" i="10" s="1"/>
  <c r="B2534" i="3"/>
  <c r="A2534" i="3"/>
  <c r="A2538" i="7" s="1"/>
  <c r="A2538" i="10" s="1"/>
  <c r="E2533" i="3"/>
  <c r="F2537" i="10" s="1"/>
  <c r="D2533" i="3"/>
  <c r="E2537" i="10" s="1"/>
  <c r="C2533" i="3"/>
  <c r="D2537" i="10" s="1"/>
  <c r="B2533" i="3"/>
  <c r="A2533" i="3"/>
  <c r="A2537" i="7" s="1"/>
  <c r="A2537" i="10" s="1"/>
  <c r="E2532" i="3"/>
  <c r="F2536" i="10" s="1"/>
  <c r="D2532" i="3"/>
  <c r="E2536" i="10" s="1"/>
  <c r="C2532" i="3"/>
  <c r="D2536" i="10" s="1"/>
  <c r="B2532" i="3"/>
  <c r="A2532" i="3"/>
  <c r="A2536" i="7" s="1"/>
  <c r="A2536" i="10" s="1"/>
  <c r="E2531" i="3"/>
  <c r="F2535" i="10" s="1"/>
  <c r="D2531" i="3"/>
  <c r="E2535" i="10" s="1"/>
  <c r="C2531" i="3"/>
  <c r="D2535" i="10" s="1"/>
  <c r="B2531" i="3"/>
  <c r="A2531" i="3"/>
  <c r="A2535" i="7" s="1"/>
  <c r="A2535" i="10" s="1"/>
  <c r="E2530" i="3"/>
  <c r="F2534" i="10" s="1"/>
  <c r="D2530" i="3"/>
  <c r="E2534" i="10" s="1"/>
  <c r="C2530" i="3"/>
  <c r="D2534" i="10" s="1"/>
  <c r="B2530" i="3"/>
  <c r="A2530" i="3"/>
  <c r="A2534" i="7" s="1"/>
  <c r="A2534" i="10" s="1"/>
  <c r="E2529" i="3"/>
  <c r="F2533" i="10" s="1"/>
  <c r="D2529" i="3"/>
  <c r="E2533" i="10" s="1"/>
  <c r="C2529" i="3"/>
  <c r="D2533" i="10" s="1"/>
  <c r="B2529" i="3"/>
  <c r="A2529" i="3"/>
  <c r="A2533" i="7" s="1"/>
  <c r="A2533" i="10" s="1"/>
  <c r="E2528" i="3"/>
  <c r="F2532" i="10" s="1"/>
  <c r="D2528" i="3"/>
  <c r="E2532" i="10" s="1"/>
  <c r="C2528" i="3"/>
  <c r="D2532" i="10" s="1"/>
  <c r="B2528" i="3"/>
  <c r="A2528" i="3"/>
  <c r="A2532" i="7" s="1"/>
  <c r="A2532" i="10" s="1"/>
  <c r="E2527" i="3"/>
  <c r="F2531" i="10" s="1"/>
  <c r="D2527" i="3"/>
  <c r="E2531" i="10" s="1"/>
  <c r="C2527" i="3"/>
  <c r="D2531" i="10" s="1"/>
  <c r="B2527" i="3"/>
  <c r="A2527" i="3"/>
  <c r="A2531" i="7" s="1"/>
  <c r="A2531" i="10" s="1"/>
  <c r="E2526" i="3"/>
  <c r="F2530" i="10" s="1"/>
  <c r="D2526" i="3"/>
  <c r="E2530" i="10" s="1"/>
  <c r="C2526" i="3"/>
  <c r="D2530" i="10" s="1"/>
  <c r="B2526" i="3"/>
  <c r="A2526" i="3"/>
  <c r="A2530" i="7" s="1"/>
  <c r="A2530" i="10" s="1"/>
  <c r="E2525" i="3"/>
  <c r="F2529" i="10" s="1"/>
  <c r="D2525" i="3"/>
  <c r="E2529" i="10" s="1"/>
  <c r="C2525" i="3"/>
  <c r="D2529" i="10" s="1"/>
  <c r="B2525" i="3"/>
  <c r="A2525" i="3"/>
  <c r="A2529" i="7" s="1"/>
  <c r="A2529" i="10" s="1"/>
  <c r="E2524" i="3"/>
  <c r="F2528" i="10" s="1"/>
  <c r="D2524" i="3"/>
  <c r="E2528" i="10" s="1"/>
  <c r="C2524" i="3"/>
  <c r="D2528" i="10" s="1"/>
  <c r="B2524" i="3"/>
  <c r="A2524" i="3"/>
  <c r="A2528" i="7" s="1"/>
  <c r="A2528" i="10" s="1"/>
  <c r="E2523" i="3"/>
  <c r="F2527" i="10" s="1"/>
  <c r="D2523" i="3"/>
  <c r="E2527" i="10" s="1"/>
  <c r="C2523" i="3"/>
  <c r="D2527" i="10" s="1"/>
  <c r="B2523" i="3"/>
  <c r="A2523" i="3"/>
  <c r="A2527" i="7" s="1"/>
  <c r="A2527" i="10" s="1"/>
  <c r="E2522" i="3"/>
  <c r="F2526" i="10" s="1"/>
  <c r="D2522" i="3"/>
  <c r="E2526" i="10" s="1"/>
  <c r="C2522" i="3"/>
  <c r="D2526" i="10" s="1"/>
  <c r="B2522" i="3"/>
  <c r="A2522" i="3"/>
  <c r="A2526" i="7" s="1"/>
  <c r="A2526" i="10" s="1"/>
  <c r="E2521" i="3"/>
  <c r="F2525" i="10" s="1"/>
  <c r="D2521" i="3"/>
  <c r="E2525" i="10" s="1"/>
  <c r="C2521" i="3"/>
  <c r="D2525" i="10" s="1"/>
  <c r="B2521" i="3"/>
  <c r="A2521" i="3"/>
  <c r="A2525" i="7" s="1"/>
  <c r="A2525" i="10" s="1"/>
  <c r="E2520" i="3"/>
  <c r="D2520" i="3"/>
  <c r="C2520" i="3"/>
  <c r="B2520" i="3"/>
  <c r="A2520" i="3"/>
  <c r="A2524" i="7" s="1"/>
  <c r="A2524" i="10" s="1"/>
  <c r="E2519" i="3"/>
  <c r="D2519" i="3"/>
  <c r="C2519" i="3"/>
  <c r="B2519" i="3"/>
  <c r="A2519" i="3"/>
  <c r="A2523" i="7" s="1"/>
  <c r="A2523" i="10" s="1"/>
  <c r="E2518" i="3"/>
  <c r="D2518" i="3"/>
  <c r="C2518" i="3"/>
  <c r="B2518" i="3"/>
  <c r="A2518" i="3"/>
  <c r="E2517" i="3"/>
  <c r="D2517" i="3"/>
  <c r="C2517" i="3"/>
  <c r="B2517" i="3"/>
  <c r="A2517" i="3"/>
  <c r="A2521" i="7" s="1"/>
  <c r="A2521" i="10" s="1"/>
  <c r="E2516" i="3"/>
  <c r="D2516" i="3"/>
  <c r="C2516" i="3"/>
  <c r="B2516" i="3"/>
  <c r="A2516" i="3"/>
  <c r="E2515" i="3"/>
  <c r="D2515" i="3"/>
  <c r="C2515" i="3"/>
  <c r="B2515" i="3"/>
  <c r="A2515" i="3"/>
  <c r="A2519" i="7" s="1"/>
  <c r="A2519" i="10" s="1"/>
  <c r="E2514" i="3"/>
  <c r="D2514" i="3"/>
  <c r="C2514" i="3"/>
  <c r="B2514" i="3"/>
  <c r="A2514" i="3"/>
  <c r="A2518" i="7" s="1"/>
  <c r="A2518" i="10" s="1"/>
  <c r="E2513" i="3"/>
  <c r="D2513" i="3"/>
  <c r="C2513" i="3"/>
  <c r="B2513" i="3"/>
  <c r="A2513" i="3"/>
  <c r="A2517" i="7" s="1"/>
  <c r="A2517" i="10" s="1"/>
  <c r="E2512" i="3"/>
  <c r="D2512" i="3"/>
  <c r="C2512" i="3"/>
  <c r="B2512" i="3"/>
  <c r="A2512" i="3"/>
  <c r="A2516" i="7" s="1"/>
  <c r="A2516" i="10" s="1"/>
  <c r="E2511" i="3"/>
  <c r="D2511" i="3"/>
  <c r="C2511" i="3"/>
  <c r="B2511" i="3"/>
  <c r="A2511" i="3"/>
  <c r="A2515" i="7" s="1"/>
  <c r="A2515" i="10" s="1"/>
  <c r="E2510" i="3"/>
  <c r="D2510" i="3"/>
  <c r="C2510" i="3"/>
  <c r="B2510" i="3"/>
  <c r="A2510" i="3"/>
  <c r="A2514" i="7" s="1"/>
  <c r="A2514" i="10" s="1"/>
  <c r="E2509" i="3"/>
  <c r="D2509" i="3"/>
  <c r="C2509" i="3"/>
  <c r="B2509" i="3"/>
  <c r="A2509" i="3"/>
  <c r="A2513" i="7" s="1"/>
  <c r="A2513" i="10" s="1"/>
  <c r="E2508" i="3"/>
  <c r="D2508" i="3"/>
  <c r="C2508" i="3"/>
  <c r="B2508" i="3"/>
  <c r="A2508" i="3"/>
  <c r="A2512" i="7" s="1"/>
  <c r="A2512" i="10" s="1"/>
  <c r="E2507" i="3"/>
  <c r="D2507" i="3"/>
  <c r="C2507" i="3"/>
  <c r="B2507" i="3"/>
  <c r="A2507" i="3"/>
  <c r="E2506" i="3"/>
  <c r="D2506" i="3"/>
  <c r="C2506" i="3"/>
  <c r="B2506" i="3"/>
  <c r="A2506" i="3"/>
  <c r="A2510" i="7" s="1"/>
  <c r="A2510" i="10" s="1"/>
  <c r="E2505" i="3"/>
  <c r="D2505" i="3"/>
  <c r="C2505" i="3"/>
  <c r="B2505" i="3"/>
  <c r="A2505" i="3"/>
  <c r="E2504" i="3"/>
  <c r="D2504" i="3"/>
  <c r="C2504" i="3"/>
  <c r="B2504" i="3"/>
  <c r="A2504" i="3"/>
  <c r="A2508" i="7" s="1"/>
  <c r="A2508" i="10" s="1"/>
  <c r="E2503" i="3"/>
  <c r="D2503" i="3"/>
  <c r="C2503" i="3"/>
  <c r="B2503" i="3"/>
  <c r="A2503" i="3"/>
  <c r="A2507" i="7" s="1"/>
  <c r="A2507" i="10" s="1"/>
  <c r="E2502" i="3"/>
  <c r="D2502" i="3"/>
  <c r="C2502" i="3"/>
  <c r="B2502" i="3"/>
  <c r="A2502" i="3"/>
  <c r="A2506" i="7" s="1"/>
  <c r="A2506" i="10" s="1"/>
  <c r="E2501" i="3"/>
  <c r="D2501" i="3"/>
  <c r="C2501" i="3"/>
  <c r="B2501" i="3"/>
  <c r="A2501" i="3"/>
  <c r="A2505" i="7" s="1"/>
  <c r="A2505" i="10" s="1"/>
  <c r="E2500" i="3"/>
  <c r="D2500" i="3"/>
  <c r="C2500" i="3"/>
  <c r="B2500" i="3"/>
  <c r="A2500" i="3"/>
  <c r="A2504" i="7" s="1"/>
  <c r="A2504" i="10" s="1"/>
  <c r="E2499" i="3"/>
  <c r="D2499" i="3"/>
  <c r="C2499" i="3"/>
  <c r="B2499" i="3"/>
  <c r="A2499" i="3"/>
  <c r="A2503" i="7" s="1"/>
  <c r="A2503" i="10" s="1"/>
  <c r="E2498" i="3"/>
  <c r="D2498" i="3"/>
  <c r="C2498" i="3"/>
  <c r="B2498" i="3"/>
  <c r="A2498" i="3"/>
  <c r="E2497" i="3"/>
  <c r="D2497" i="3"/>
  <c r="C2497" i="3"/>
  <c r="B2497" i="3"/>
  <c r="A2497" i="3"/>
  <c r="E2496" i="3"/>
  <c r="D2496" i="3"/>
  <c r="C2496" i="3"/>
  <c r="B2496" i="3"/>
  <c r="A2496" i="3"/>
  <c r="E2495" i="3"/>
  <c r="D2495" i="3"/>
  <c r="C2495" i="3"/>
  <c r="B2495" i="3"/>
  <c r="A2495" i="3"/>
  <c r="E2494" i="3"/>
  <c r="D2494" i="3"/>
  <c r="C2494" i="3"/>
  <c r="B2494" i="3"/>
  <c r="A2494" i="3"/>
  <c r="E2493" i="3"/>
  <c r="D2493" i="3"/>
  <c r="C2493" i="3"/>
  <c r="B2493" i="3"/>
  <c r="A2493" i="3"/>
  <c r="E2492" i="3"/>
  <c r="D2492" i="3"/>
  <c r="C2492" i="3"/>
  <c r="B2492" i="3"/>
  <c r="A2492" i="3"/>
  <c r="E2491" i="3"/>
  <c r="D2491" i="3"/>
  <c r="C2491" i="3"/>
  <c r="B2491" i="3"/>
  <c r="A2491" i="3"/>
  <c r="E2490" i="3"/>
  <c r="D2490" i="3"/>
  <c r="C2490" i="3"/>
  <c r="B2490" i="3"/>
  <c r="A2490" i="3"/>
  <c r="E2489" i="3"/>
  <c r="D2489" i="3"/>
  <c r="C2489" i="3"/>
  <c r="B2489" i="3"/>
  <c r="A2489" i="3"/>
  <c r="E2488" i="3"/>
  <c r="D2488" i="3"/>
  <c r="C2488" i="3"/>
  <c r="B2488" i="3"/>
  <c r="A2488" i="3"/>
  <c r="A2492" i="6" s="1"/>
  <c r="A2492" i="9" s="1"/>
  <c r="E2487" i="3"/>
  <c r="D2487" i="3"/>
  <c r="C2487" i="3"/>
  <c r="B2487" i="3"/>
  <c r="A2487" i="3"/>
  <c r="E2486" i="3"/>
  <c r="D2486" i="3"/>
  <c r="C2486" i="3"/>
  <c r="B2486" i="3"/>
  <c r="A2486" i="3"/>
  <c r="A2490" i="6" s="1"/>
  <c r="A2490" i="9" s="1"/>
  <c r="E2485" i="3"/>
  <c r="D2485" i="3"/>
  <c r="C2485" i="3"/>
  <c r="B2485" i="3"/>
  <c r="A2485" i="3"/>
  <c r="E2484" i="3"/>
  <c r="D2484" i="3"/>
  <c r="C2484" i="3"/>
  <c r="B2484" i="3"/>
  <c r="A2484" i="3"/>
  <c r="E2483" i="3"/>
  <c r="D2483" i="3"/>
  <c r="C2483" i="3"/>
  <c r="B2483" i="3"/>
  <c r="A2483" i="3"/>
  <c r="E2482" i="3"/>
  <c r="D2482" i="3"/>
  <c r="C2482" i="3"/>
  <c r="B2482" i="3"/>
  <c r="A2482" i="3"/>
  <c r="E2481" i="3"/>
  <c r="D2481" i="3"/>
  <c r="C2481" i="3"/>
  <c r="B2481" i="3"/>
  <c r="A2481" i="3"/>
  <c r="E2480" i="3"/>
  <c r="D2480" i="3"/>
  <c r="C2480" i="3"/>
  <c r="B2480" i="3"/>
  <c r="A2480" i="3"/>
  <c r="A2484" i="6" s="1"/>
  <c r="A2484" i="9" s="1"/>
  <c r="E2479" i="3"/>
  <c r="D2479" i="3"/>
  <c r="C2479" i="3"/>
  <c r="B2479" i="3"/>
  <c r="A2479" i="3"/>
  <c r="E2478" i="3"/>
  <c r="D2478" i="3"/>
  <c r="C2478" i="3"/>
  <c r="B2478" i="3"/>
  <c r="A2478" i="3"/>
  <c r="E2477" i="3"/>
  <c r="D2477" i="3"/>
  <c r="C2477" i="3"/>
  <c r="B2477" i="3"/>
  <c r="A2477" i="3"/>
  <c r="E2476" i="3"/>
  <c r="D2476" i="3"/>
  <c r="C2476" i="3"/>
  <c r="B2476" i="3"/>
  <c r="A2476" i="3"/>
  <c r="E2475" i="3"/>
  <c r="D2475" i="3"/>
  <c r="C2475" i="3"/>
  <c r="B2475" i="3"/>
  <c r="A2475" i="3"/>
  <c r="E2474" i="3"/>
  <c r="D2474" i="3"/>
  <c r="C2474" i="3"/>
  <c r="B2474" i="3"/>
  <c r="A2474" i="3"/>
  <c r="E2473" i="3"/>
  <c r="D2473" i="3"/>
  <c r="C2473" i="3"/>
  <c r="B2473" i="3"/>
  <c r="A2473" i="3"/>
  <c r="E2472" i="3"/>
  <c r="D2472" i="3"/>
  <c r="C2472" i="3"/>
  <c r="B2472" i="3"/>
  <c r="A2472" i="3"/>
  <c r="A2476" i="6" s="1"/>
  <c r="A2476" i="9" s="1"/>
  <c r="E2471" i="3"/>
  <c r="D2471" i="3"/>
  <c r="C2471" i="3"/>
  <c r="B2471" i="3"/>
  <c r="A2471" i="3"/>
  <c r="E2470" i="3"/>
  <c r="D2470" i="3"/>
  <c r="C2470" i="3"/>
  <c r="B2470" i="3"/>
  <c r="A2470" i="3"/>
  <c r="E2469" i="3"/>
  <c r="D2469" i="3"/>
  <c r="C2469" i="3"/>
  <c r="B2469" i="3"/>
  <c r="A2469" i="3"/>
  <c r="E2468" i="3"/>
  <c r="D2468" i="3"/>
  <c r="C2468" i="3"/>
  <c r="B2468" i="3"/>
  <c r="A2468" i="3"/>
  <c r="E2467" i="3"/>
  <c r="D2467" i="3"/>
  <c r="C2467" i="3"/>
  <c r="B2467" i="3"/>
  <c r="A2467" i="3"/>
  <c r="E2466" i="3"/>
  <c r="D2466" i="3"/>
  <c r="C2466" i="3"/>
  <c r="B2466" i="3"/>
  <c r="A2466" i="3"/>
  <c r="A2470" i="6" s="1"/>
  <c r="A2470" i="9" s="1"/>
  <c r="E2465" i="3"/>
  <c r="D2465" i="3"/>
  <c r="C2465" i="3"/>
  <c r="B2465" i="3"/>
  <c r="A2465" i="3"/>
  <c r="E2464" i="3"/>
  <c r="D2464" i="3"/>
  <c r="C2464" i="3"/>
  <c r="B2464" i="3"/>
  <c r="A2464" i="3"/>
  <c r="A2468" i="6" s="1"/>
  <c r="A2468" i="9" s="1"/>
  <c r="E2463" i="3"/>
  <c r="D2463" i="3"/>
  <c r="C2463" i="3"/>
  <c r="B2463" i="3"/>
  <c r="A2463" i="3"/>
  <c r="E2462" i="3"/>
  <c r="D2462" i="3"/>
  <c r="C2462" i="3"/>
  <c r="B2462" i="3"/>
  <c r="A2462" i="3"/>
  <c r="E2461" i="3"/>
  <c r="D2461" i="3"/>
  <c r="C2461" i="3"/>
  <c r="B2461" i="3"/>
  <c r="A2461" i="3"/>
  <c r="E2460" i="3"/>
  <c r="D2460" i="3"/>
  <c r="C2460" i="3"/>
  <c r="B2460" i="3"/>
  <c r="A2460" i="3"/>
  <c r="E2459" i="3"/>
  <c r="D2459" i="3"/>
  <c r="C2459" i="3"/>
  <c r="B2459" i="3"/>
  <c r="A2459" i="3"/>
  <c r="E2458" i="3"/>
  <c r="D2458" i="3"/>
  <c r="C2458" i="3"/>
  <c r="B2458" i="3"/>
  <c r="A2458" i="3"/>
  <c r="E2457" i="3"/>
  <c r="D2457" i="3"/>
  <c r="C2457" i="3"/>
  <c r="B2457" i="3"/>
  <c r="A2457" i="3"/>
  <c r="E2456" i="3"/>
  <c r="D2456" i="3"/>
  <c r="C2456" i="3"/>
  <c r="B2456" i="3"/>
  <c r="A2456" i="3"/>
  <c r="E2455" i="3"/>
  <c r="D2455" i="3"/>
  <c r="C2455" i="3"/>
  <c r="B2455" i="3"/>
  <c r="A2455" i="3"/>
  <c r="E2454" i="3"/>
  <c r="D2454" i="3"/>
  <c r="C2454" i="3"/>
  <c r="B2454" i="3"/>
  <c r="A2454" i="3"/>
  <c r="E2453" i="3"/>
  <c r="D2453" i="3"/>
  <c r="C2453" i="3"/>
  <c r="B2453" i="3"/>
  <c r="A2453" i="3"/>
  <c r="E2452" i="3"/>
  <c r="D2452" i="3"/>
  <c r="C2452" i="3"/>
  <c r="B2452" i="3"/>
  <c r="A2452" i="3"/>
  <c r="E2451" i="3"/>
  <c r="D2451" i="3"/>
  <c r="C2451" i="3"/>
  <c r="B2451" i="3"/>
  <c r="A2451" i="3"/>
  <c r="E2450" i="3"/>
  <c r="D2450" i="3"/>
  <c r="C2450" i="3"/>
  <c r="B2450" i="3"/>
  <c r="A2450" i="3"/>
  <c r="E2449" i="3"/>
  <c r="D2449" i="3"/>
  <c r="C2449" i="3"/>
  <c r="B2449" i="3"/>
  <c r="A2449" i="3"/>
  <c r="E2448" i="3"/>
  <c r="D2448" i="3"/>
  <c r="C2448" i="3"/>
  <c r="B2448" i="3"/>
  <c r="A2448" i="3"/>
  <c r="A2452" i="6" s="1"/>
  <c r="A2452" i="9" s="1"/>
  <c r="E2447" i="3"/>
  <c r="D2447" i="3"/>
  <c r="C2447" i="3"/>
  <c r="B2447" i="3"/>
  <c r="A2447" i="3"/>
  <c r="E2446" i="3"/>
  <c r="D2446" i="3"/>
  <c r="C2446" i="3"/>
  <c r="B2446" i="3"/>
  <c r="A2446" i="3"/>
  <c r="A2450" i="6" s="1"/>
  <c r="A2450" i="9" s="1"/>
  <c r="E2445" i="3"/>
  <c r="D2445" i="3"/>
  <c r="C2445" i="3"/>
  <c r="B2445" i="3"/>
  <c r="A2445" i="3"/>
  <c r="E2444" i="3"/>
  <c r="D2444" i="3"/>
  <c r="C2444" i="3"/>
  <c r="B2444" i="3"/>
  <c r="A2444" i="3"/>
  <c r="E2443" i="3"/>
  <c r="D2443" i="3"/>
  <c r="C2443" i="3"/>
  <c r="B2443" i="3"/>
  <c r="A2443" i="3"/>
  <c r="E2442" i="3"/>
  <c r="D2442" i="3"/>
  <c r="C2442" i="3"/>
  <c r="B2442" i="3"/>
  <c r="A2442" i="3"/>
  <c r="E2441" i="3"/>
  <c r="D2441" i="3"/>
  <c r="C2441" i="3"/>
  <c r="B2441" i="3"/>
  <c r="A2441" i="3"/>
  <c r="E2440" i="3"/>
  <c r="D2440" i="3"/>
  <c r="C2440" i="3"/>
  <c r="B2440" i="3"/>
  <c r="A2440" i="3"/>
  <c r="A2444" i="6" s="1"/>
  <c r="A2444" i="9" s="1"/>
  <c r="E2439" i="3"/>
  <c r="D2439" i="3"/>
  <c r="C2439" i="3"/>
  <c r="B2439" i="3"/>
  <c r="A2439" i="3"/>
  <c r="E2438" i="3"/>
  <c r="D2438" i="3"/>
  <c r="C2438" i="3"/>
  <c r="B2438" i="3"/>
  <c r="A2438" i="3"/>
  <c r="E2437" i="3"/>
  <c r="D2437" i="3"/>
  <c r="C2437" i="3"/>
  <c r="B2437" i="3"/>
  <c r="A2437" i="3"/>
  <c r="E2436" i="3"/>
  <c r="D2436" i="3"/>
  <c r="C2436" i="3"/>
  <c r="B2436" i="3"/>
  <c r="A2436" i="3"/>
  <c r="E2435" i="3"/>
  <c r="D2435" i="3"/>
  <c r="C2435" i="3"/>
  <c r="B2435" i="3"/>
  <c r="A2435" i="3"/>
  <c r="E2434" i="3"/>
  <c r="D2434" i="3"/>
  <c r="C2434" i="3"/>
  <c r="B2434" i="3"/>
  <c r="A2434" i="3"/>
  <c r="E2433" i="3"/>
  <c r="D2433" i="3"/>
  <c r="C2433" i="3"/>
  <c r="B2433" i="3"/>
  <c r="A2433" i="3"/>
  <c r="E2432" i="3"/>
  <c r="D2432" i="3"/>
  <c r="C2432" i="3"/>
  <c r="B2432" i="3"/>
  <c r="A2432" i="3"/>
  <c r="A2436" i="6" s="1"/>
  <c r="A2436" i="9" s="1"/>
  <c r="E2431" i="3"/>
  <c r="D2431" i="3"/>
  <c r="C2431" i="3"/>
  <c r="B2431" i="3"/>
  <c r="A2431" i="3"/>
  <c r="E2430" i="3"/>
  <c r="D2430" i="3"/>
  <c r="C2430" i="3"/>
  <c r="B2430" i="3"/>
  <c r="A2430" i="3"/>
  <c r="E2429" i="3"/>
  <c r="D2429" i="3"/>
  <c r="C2429" i="3"/>
  <c r="B2429" i="3"/>
  <c r="A2429" i="3"/>
  <c r="E2428" i="3"/>
  <c r="D2428" i="3"/>
  <c r="C2428" i="3"/>
  <c r="B2428" i="3"/>
  <c r="A2428" i="3"/>
  <c r="E2427" i="3"/>
  <c r="D2427" i="3"/>
  <c r="C2427" i="3"/>
  <c r="B2427" i="3"/>
  <c r="A2427" i="3"/>
  <c r="E2426" i="3"/>
  <c r="D2426" i="3"/>
  <c r="C2426" i="3"/>
  <c r="B2426" i="3"/>
  <c r="A2426" i="3"/>
  <c r="A2430" i="6" s="1"/>
  <c r="A2430" i="9" s="1"/>
  <c r="E2425" i="3"/>
  <c r="D2425" i="3"/>
  <c r="C2425" i="3"/>
  <c r="B2425" i="3"/>
  <c r="A2425" i="3"/>
  <c r="E2424" i="3"/>
  <c r="D2424" i="3"/>
  <c r="C2424" i="3"/>
  <c r="B2424" i="3"/>
  <c r="A2424" i="3"/>
  <c r="A2428" i="6" s="1"/>
  <c r="A2428" i="9" s="1"/>
  <c r="E2423" i="3"/>
  <c r="D2423" i="3"/>
  <c r="C2423" i="3"/>
  <c r="B2423" i="3"/>
  <c r="A2423" i="3"/>
  <c r="E2422" i="3"/>
  <c r="D2422" i="3"/>
  <c r="C2422" i="3"/>
  <c r="B2422" i="3"/>
  <c r="A2422" i="3"/>
  <c r="E2421" i="3"/>
  <c r="D2421" i="3"/>
  <c r="C2421" i="3"/>
  <c r="B2421" i="3"/>
  <c r="A2421" i="3"/>
  <c r="E2420" i="3"/>
  <c r="D2420" i="3"/>
  <c r="C2420" i="3"/>
  <c r="B2420" i="3"/>
  <c r="A2420" i="3"/>
  <c r="E2419" i="3"/>
  <c r="D2419" i="3"/>
  <c r="C2419" i="3"/>
  <c r="B2419" i="3"/>
  <c r="A2419" i="3"/>
  <c r="E2418" i="3"/>
  <c r="D2418" i="3"/>
  <c r="C2418" i="3"/>
  <c r="B2418" i="3"/>
  <c r="A2418" i="3"/>
  <c r="E2417" i="3"/>
  <c r="D2417" i="3"/>
  <c r="C2417" i="3"/>
  <c r="B2417" i="3"/>
  <c r="A2417" i="3"/>
  <c r="E2416" i="3"/>
  <c r="D2416" i="3"/>
  <c r="C2416" i="3"/>
  <c r="B2416" i="3"/>
  <c r="A2416" i="3"/>
  <c r="E2415" i="3"/>
  <c r="D2415" i="3"/>
  <c r="C2415" i="3"/>
  <c r="B2415" i="3"/>
  <c r="A2415" i="3"/>
  <c r="E2414" i="3"/>
  <c r="D2414" i="3"/>
  <c r="C2414" i="3"/>
  <c r="B2414" i="3"/>
  <c r="A2414" i="3"/>
  <c r="E2413" i="3"/>
  <c r="D2413" i="3"/>
  <c r="C2413" i="3"/>
  <c r="B2413" i="3"/>
  <c r="A2413" i="3"/>
  <c r="E2412" i="3"/>
  <c r="D2412" i="3"/>
  <c r="C2412" i="3"/>
  <c r="B2412" i="3"/>
  <c r="A2412" i="3"/>
  <c r="E2411" i="3"/>
  <c r="D2411" i="3"/>
  <c r="C2411" i="3"/>
  <c r="B2411" i="3"/>
  <c r="A2411" i="3"/>
  <c r="E2410" i="3"/>
  <c r="D2410" i="3"/>
  <c r="C2410" i="3"/>
  <c r="B2410" i="3"/>
  <c r="A2410" i="3"/>
  <c r="E2409" i="3"/>
  <c r="D2409" i="3"/>
  <c r="C2409" i="3"/>
  <c r="B2409" i="3"/>
  <c r="A2409" i="3"/>
  <c r="E2408" i="3"/>
  <c r="D2408" i="3"/>
  <c r="C2408" i="3"/>
  <c r="B2408" i="3"/>
  <c r="A2408" i="3"/>
  <c r="A2412" i="6" s="1"/>
  <c r="A2412" i="9" s="1"/>
  <c r="E2407" i="3"/>
  <c r="D2407" i="3"/>
  <c r="C2407" i="3"/>
  <c r="B2407" i="3"/>
  <c r="A2407" i="3"/>
  <c r="E2406" i="3"/>
  <c r="D2406" i="3"/>
  <c r="C2406" i="3"/>
  <c r="B2406" i="3"/>
  <c r="A2406" i="3"/>
  <c r="A2410" i="6" s="1"/>
  <c r="A2410" i="9" s="1"/>
  <c r="E2405" i="3"/>
  <c r="D2405" i="3"/>
  <c r="C2405" i="3"/>
  <c r="B2405" i="3"/>
  <c r="A2405" i="3"/>
  <c r="E2404" i="3"/>
  <c r="D2404" i="3"/>
  <c r="C2404" i="3"/>
  <c r="B2404" i="3"/>
  <c r="A2404" i="3"/>
  <c r="E2403" i="3"/>
  <c r="D2403" i="3"/>
  <c r="C2403" i="3"/>
  <c r="B2403" i="3"/>
  <c r="A2403" i="3"/>
  <c r="E2402" i="3"/>
  <c r="D2402" i="3"/>
  <c r="C2402" i="3"/>
  <c r="B2402" i="3"/>
  <c r="A2402" i="3"/>
  <c r="E2401" i="3"/>
  <c r="D2401" i="3"/>
  <c r="C2401" i="3"/>
  <c r="B2401" i="3"/>
  <c r="A2401" i="3"/>
  <c r="E2400" i="3"/>
  <c r="D2400" i="3"/>
  <c r="C2400" i="3"/>
  <c r="B2400" i="3"/>
  <c r="A2400" i="3"/>
  <c r="E2399" i="3"/>
  <c r="D2399" i="3"/>
  <c r="C2399" i="3"/>
  <c r="B2399" i="3"/>
  <c r="A2399" i="3"/>
  <c r="E2398" i="3"/>
  <c r="D2398" i="3"/>
  <c r="C2398" i="3"/>
  <c r="B2398" i="3"/>
  <c r="A2398" i="3"/>
  <c r="E2397" i="3"/>
  <c r="D2397" i="3"/>
  <c r="C2397" i="3"/>
  <c r="B2397" i="3"/>
  <c r="A2397" i="3"/>
  <c r="E2396" i="3"/>
  <c r="D2396" i="3"/>
  <c r="C2396" i="3"/>
  <c r="B2396" i="3"/>
  <c r="A2396" i="3"/>
  <c r="E2395" i="3"/>
  <c r="D2395" i="3"/>
  <c r="C2395" i="3"/>
  <c r="B2395" i="3"/>
  <c r="A2395" i="3"/>
  <c r="E2394" i="3"/>
  <c r="D2394" i="3"/>
  <c r="C2394" i="3"/>
  <c r="B2394" i="3"/>
  <c r="A2394" i="3"/>
  <c r="E2393" i="3"/>
  <c r="D2393" i="3"/>
  <c r="C2393" i="3"/>
  <c r="B2393" i="3"/>
  <c r="A2393" i="3"/>
  <c r="E2392" i="3"/>
  <c r="D2392" i="3"/>
  <c r="C2392" i="3"/>
  <c r="B2392" i="3"/>
  <c r="A2392" i="3"/>
  <c r="E2391" i="3"/>
  <c r="D2391" i="3"/>
  <c r="C2391" i="3"/>
  <c r="B2391" i="3"/>
  <c r="A2391" i="3"/>
  <c r="E2390" i="3"/>
  <c r="D2390" i="3"/>
  <c r="C2390" i="3"/>
  <c r="B2390" i="3"/>
  <c r="A2390" i="3"/>
  <c r="E2389" i="3"/>
  <c r="D2389" i="3"/>
  <c r="C2389" i="3"/>
  <c r="B2389" i="3"/>
  <c r="A2389" i="3"/>
  <c r="E2388" i="3"/>
  <c r="D2388" i="3"/>
  <c r="C2388" i="3"/>
  <c r="B2388" i="3"/>
  <c r="A2388" i="3"/>
  <c r="E2387" i="3"/>
  <c r="D2387" i="3"/>
  <c r="C2387" i="3"/>
  <c r="B2387" i="3"/>
  <c r="A2387" i="3"/>
  <c r="E2386" i="3"/>
  <c r="D2386" i="3"/>
  <c r="C2386" i="3"/>
  <c r="B2386" i="3"/>
  <c r="A2386" i="3"/>
  <c r="A2390" i="6" s="1"/>
  <c r="A2390" i="9" s="1"/>
  <c r="E2385" i="3"/>
  <c r="D2385" i="3"/>
  <c r="C2385" i="3"/>
  <c r="B2385" i="3"/>
  <c r="A2385" i="3"/>
  <c r="E2384" i="3"/>
  <c r="D2384" i="3"/>
  <c r="C2384" i="3"/>
  <c r="B2384" i="3"/>
  <c r="A2384" i="3"/>
  <c r="A2388" i="6" s="1"/>
  <c r="A2388" i="9" s="1"/>
  <c r="E2383" i="3"/>
  <c r="D2383" i="3"/>
  <c r="C2383" i="3"/>
  <c r="B2383" i="3"/>
  <c r="A2383" i="3"/>
  <c r="E2382" i="3"/>
  <c r="D2382" i="3"/>
  <c r="C2382" i="3"/>
  <c r="B2382" i="3"/>
  <c r="A2382" i="3"/>
  <c r="E2381" i="3"/>
  <c r="D2381" i="3"/>
  <c r="C2381" i="3"/>
  <c r="B2381" i="3"/>
  <c r="A2381" i="3"/>
  <c r="E2380" i="3"/>
  <c r="D2380" i="3"/>
  <c r="C2380" i="3"/>
  <c r="B2380" i="3"/>
  <c r="A2380" i="3"/>
  <c r="E2379" i="3"/>
  <c r="D2379" i="3"/>
  <c r="C2379" i="3"/>
  <c r="B2379" i="3"/>
  <c r="A2379" i="3"/>
  <c r="E2378" i="3"/>
  <c r="D2378" i="3"/>
  <c r="C2378" i="3"/>
  <c r="B2378" i="3"/>
  <c r="A2378" i="3"/>
  <c r="E2377" i="3"/>
  <c r="D2377" i="3"/>
  <c r="C2377" i="3"/>
  <c r="B2377" i="3"/>
  <c r="A2377" i="3"/>
  <c r="E2376" i="3"/>
  <c r="D2376" i="3"/>
  <c r="C2376" i="3"/>
  <c r="B2376" i="3"/>
  <c r="A2376" i="3"/>
  <c r="E2375" i="3"/>
  <c r="D2375" i="3"/>
  <c r="C2375" i="3"/>
  <c r="B2375" i="3"/>
  <c r="A2375" i="3"/>
  <c r="E2374" i="3"/>
  <c r="D2374" i="3"/>
  <c r="C2374" i="3"/>
  <c r="B2374" i="3"/>
  <c r="A2374" i="3"/>
  <c r="E2373" i="3"/>
  <c r="D2373" i="3"/>
  <c r="C2373" i="3"/>
  <c r="B2373" i="3"/>
  <c r="A2373" i="3"/>
  <c r="E2372" i="3"/>
  <c r="D2372" i="3"/>
  <c r="C2372" i="3"/>
  <c r="B2372" i="3"/>
  <c r="A2372" i="3"/>
  <c r="E2371" i="3"/>
  <c r="D2371" i="3"/>
  <c r="C2371" i="3"/>
  <c r="B2371" i="3"/>
  <c r="A2371" i="3"/>
  <c r="E2370" i="3"/>
  <c r="D2370" i="3"/>
  <c r="C2370" i="3"/>
  <c r="B2370" i="3"/>
  <c r="A2370" i="3"/>
  <c r="E2369" i="3"/>
  <c r="D2369" i="3"/>
  <c r="C2369" i="3"/>
  <c r="B2369" i="3"/>
  <c r="A2369" i="3"/>
  <c r="E2368" i="3"/>
  <c r="D2368" i="3"/>
  <c r="C2368" i="3"/>
  <c r="B2368" i="3"/>
  <c r="A2368" i="3"/>
  <c r="A2372" i="6" s="1"/>
  <c r="A2372" i="9" s="1"/>
  <c r="E2367" i="3"/>
  <c r="D2367" i="3"/>
  <c r="C2367" i="3"/>
  <c r="B2367" i="3"/>
  <c r="A2367" i="3"/>
  <c r="E2366" i="3"/>
  <c r="D2366" i="3"/>
  <c r="C2366" i="3"/>
  <c r="B2366" i="3"/>
  <c r="A2366" i="3"/>
  <c r="A2370" i="6" s="1"/>
  <c r="A2370" i="9" s="1"/>
  <c r="E2365" i="3"/>
  <c r="D2365" i="3"/>
  <c r="C2365" i="3"/>
  <c r="B2365" i="3"/>
  <c r="A2365" i="3"/>
  <c r="E2364" i="3"/>
  <c r="D2364" i="3"/>
  <c r="C2364" i="3"/>
  <c r="B2364" i="3"/>
  <c r="A2364" i="3"/>
  <c r="E2363" i="3"/>
  <c r="D2363" i="3"/>
  <c r="C2363" i="3"/>
  <c r="B2363" i="3"/>
  <c r="A2363" i="3"/>
  <c r="E2362" i="3"/>
  <c r="D2362" i="3"/>
  <c r="C2362" i="3"/>
  <c r="B2362" i="3"/>
  <c r="A2362" i="3"/>
  <c r="E2361" i="3"/>
  <c r="D2361" i="3"/>
  <c r="C2361" i="3"/>
  <c r="B2361" i="3"/>
  <c r="A2361" i="3"/>
  <c r="E2360" i="3"/>
  <c r="D2360" i="3"/>
  <c r="C2360" i="3"/>
  <c r="B2360" i="3"/>
  <c r="A2360" i="3"/>
  <c r="E2359" i="3"/>
  <c r="D2359" i="3"/>
  <c r="C2359" i="3"/>
  <c r="B2359" i="3"/>
  <c r="A2359" i="3"/>
  <c r="E2358" i="3"/>
  <c r="D2358" i="3"/>
  <c r="C2358" i="3"/>
  <c r="B2358" i="3"/>
  <c r="A2358" i="3"/>
  <c r="E2357" i="3"/>
  <c r="D2357" i="3"/>
  <c r="C2357" i="3"/>
  <c r="B2357" i="3"/>
  <c r="A2357" i="3"/>
  <c r="E2356" i="3"/>
  <c r="D2356" i="3"/>
  <c r="C2356" i="3"/>
  <c r="B2356" i="3"/>
  <c r="A2356" i="3"/>
  <c r="E2355" i="3"/>
  <c r="D2355" i="3"/>
  <c r="C2355" i="3"/>
  <c r="B2355" i="3"/>
  <c r="A2355" i="3"/>
  <c r="E2354" i="3"/>
  <c r="D2354" i="3"/>
  <c r="C2354" i="3"/>
  <c r="B2354" i="3"/>
  <c r="A2354" i="3"/>
  <c r="E2353" i="3"/>
  <c r="D2353" i="3"/>
  <c r="C2353" i="3"/>
  <c r="B2353" i="3"/>
  <c r="A2353" i="3"/>
  <c r="E2352" i="3"/>
  <c r="D2352" i="3"/>
  <c r="C2352" i="3"/>
  <c r="B2352" i="3"/>
  <c r="A2352" i="3"/>
  <c r="E2351" i="3"/>
  <c r="D2351" i="3"/>
  <c r="C2351" i="3"/>
  <c r="B2351" i="3"/>
  <c r="A2351" i="3"/>
  <c r="E2350" i="3"/>
  <c r="D2350" i="3"/>
  <c r="C2350" i="3"/>
  <c r="B2350" i="3"/>
  <c r="A2350" i="3"/>
  <c r="E2349" i="3"/>
  <c r="D2349" i="3"/>
  <c r="C2349" i="3"/>
  <c r="B2349" i="3"/>
  <c r="A2349" i="3"/>
  <c r="E2348" i="3"/>
  <c r="D2348" i="3"/>
  <c r="C2348" i="3"/>
  <c r="B2348" i="3"/>
  <c r="A2348" i="3"/>
  <c r="E2347" i="3"/>
  <c r="D2347" i="3"/>
  <c r="C2347" i="3"/>
  <c r="B2347" i="3"/>
  <c r="A2347" i="3"/>
  <c r="E2346" i="3"/>
  <c r="D2346" i="3"/>
  <c r="C2346" i="3"/>
  <c r="B2346" i="3"/>
  <c r="A2346" i="3"/>
  <c r="A2350" i="6" s="1"/>
  <c r="A2350" i="9" s="1"/>
  <c r="E2345" i="3"/>
  <c r="D2345" i="3"/>
  <c r="C2345" i="3"/>
  <c r="B2345" i="3"/>
  <c r="A2345" i="3"/>
  <c r="E2344" i="3"/>
  <c r="D2344" i="3"/>
  <c r="C2344" i="3"/>
  <c r="B2344" i="3"/>
  <c r="A2344" i="3"/>
  <c r="A2348" i="6" s="1"/>
  <c r="A2348" i="9" s="1"/>
  <c r="E2343" i="3"/>
  <c r="D2343" i="3"/>
  <c r="C2343" i="3"/>
  <c r="B2343" i="3"/>
  <c r="A2343" i="3"/>
  <c r="E2342" i="3"/>
  <c r="D2342" i="3"/>
  <c r="C2342" i="3"/>
  <c r="B2342" i="3"/>
  <c r="A2342" i="3"/>
  <c r="E2341" i="3"/>
  <c r="D2341" i="3"/>
  <c r="C2341" i="3"/>
  <c r="B2341" i="3"/>
  <c r="A2341" i="3"/>
  <c r="E2340" i="3"/>
  <c r="D2340" i="3"/>
  <c r="C2340" i="3"/>
  <c r="B2340" i="3"/>
  <c r="A2340" i="3"/>
  <c r="E2339" i="3"/>
  <c r="D2339" i="3"/>
  <c r="C2339" i="3"/>
  <c r="B2339" i="3"/>
  <c r="A2339" i="3"/>
  <c r="E2338" i="3"/>
  <c r="D2338" i="3"/>
  <c r="C2338" i="3"/>
  <c r="B2338" i="3"/>
  <c r="A2338" i="3"/>
  <c r="E2337" i="3"/>
  <c r="D2337" i="3"/>
  <c r="C2337" i="3"/>
  <c r="B2337" i="3"/>
  <c r="A2337" i="3"/>
  <c r="E2336" i="3"/>
  <c r="D2336" i="3"/>
  <c r="C2336" i="3"/>
  <c r="B2336" i="3"/>
  <c r="A2336" i="3"/>
  <c r="E2335" i="3"/>
  <c r="D2335" i="3"/>
  <c r="C2335" i="3"/>
  <c r="B2335" i="3"/>
  <c r="A2335" i="3"/>
  <c r="E2334" i="3"/>
  <c r="D2334" i="3"/>
  <c r="C2334" i="3"/>
  <c r="B2334" i="3"/>
  <c r="A2334" i="3"/>
  <c r="E2333" i="3"/>
  <c r="D2333" i="3"/>
  <c r="C2333" i="3"/>
  <c r="B2333" i="3"/>
  <c r="A2333" i="3"/>
  <c r="E2332" i="3"/>
  <c r="D2332" i="3"/>
  <c r="C2332" i="3"/>
  <c r="B2332" i="3"/>
  <c r="A2332" i="3"/>
  <c r="E2331" i="3"/>
  <c r="D2331" i="3"/>
  <c r="C2331" i="3"/>
  <c r="B2331" i="3"/>
  <c r="A2331" i="3"/>
  <c r="E2330" i="3"/>
  <c r="D2330" i="3"/>
  <c r="C2330" i="3"/>
  <c r="B2330" i="3"/>
  <c r="A2330" i="3"/>
  <c r="E2329" i="3"/>
  <c r="D2329" i="3"/>
  <c r="C2329" i="3"/>
  <c r="B2329" i="3"/>
  <c r="A2329" i="3"/>
  <c r="E2328" i="3"/>
  <c r="D2328" i="3"/>
  <c r="C2328" i="3"/>
  <c r="B2328" i="3"/>
  <c r="A2328" i="3"/>
  <c r="A2332" i="6" s="1"/>
  <c r="A2332" i="9" s="1"/>
  <c r="E2327" i="3"/>
  <c r="D2327" i="3"/>
  <c r="C2327" i="3"/>
  <c r="B2327" i="3"/>
  <c r="A2327" i="3"/>
  <c r="E2326" i="3"/>
  <c r="D2326" i="3"/>
  <c r="C2326" i="3"/>
  <c r="B2326" i="3"/>
  <c r="A2326" i="3"/>
  <c r="A2330" i="6" s="1"/>
  <c r="A2330" i="9" s="1"/>
  <c r="E2325" i="3"/>
  <c r="D2325" i="3"/>
  <c r="C2325" i="3"/>
  <c r="B2325" i="3"/>
  <c r="A2325" i="3"/>
  <c r="E2324" i="3"/>
  <c r="D2324" i="3"/>
  <c r="C2324" i="3"/>
  <c r="B2324" i="3"/>
  <c r="A2324" i="3"/>
  <c r="E2323" i="3"/>
  <c r="D2323" i="3"/>
  <c r="C2323" i="3"/>
  <c r="B2323" i="3"/>
  <c r="A2323" i="3"/>
  <c r="E2322" i="3"/>
  <c r="D2322" i="3"/>
  <c r="C2322" i="3"/>
  <c r="B2322" i="3"/>
  <c r="A2322" i="3"/>
  <c r="E2321" i="3"/>
  <c r="D2321" i="3"/>
  <c r="C2321" i="3"/>
  <c r="B2321" i="3"/>
  <c r="A2321" i="3"/>
  <c r="E2320" i="3"/>
  <c r="D2320" i="3"/>
  <c r="C2320" i="3"/>
  <c r="B2320" i="3"/>
  <c r="A2320" i="3"/>
  <c r="E2319" i="3"/>
  <c r="D2319" i="3"/>
  <c r="C2319" i="3"/>
  <c r="B2319" i="3"/>
  <c r="A2319" i="3"/>
  <c r="E2318" i="3"/>
  <c r="D2318" i="3"/>
  <c r="C2318" i="3"/>
  <c r="B2318" i="3"/>
  <c r="A2318" i="3"/>
  <c r="E2317" i="3"/>
  <c r="D2317" i="3"/>
  <c r="C2317" i="3"/>
  <c r="B2317" i="3"/>
  <c r="A2317" i="3"/>
  <c r="E2316" i="3"/>
  <c r="D2316" i="3"/>
  <c r="C2316" i="3"/>
  <c r="B2316" i="3"/>
  <c r="A2316" i="3"/>
  <c r="E2315" i="3"/>
  <c r="D2315" i="3"/>
  <c r="C2315" i="3"/>
  <c r="B2315" i="3"/>
  <c r="A2315" i="3"/>
  <c r="E2314" i="3"/>
  <c r="D2314" i="3"/>
  <c r="C2314" i="3"/>
  <c r="B2314" i="3"/>
  <c r="A2314" i="3"/>
  <c r="E2313" i="3"/>
  <c r="D2313" i="3"/>
  <c r="C2313" i="3"/>
  <c r="B2313" i="3"/>
  <c r="A2313" i="3"/>
  <c r="E2312" i="3"/>
  <c r="D2312" i="3"/>
  <c r="C2312" i="3"/>
  <c r="B2312" i="3"/>
  <c r="A2312" i="3"/>
  <c r="E2311" i="3"/>
  <c r="D2311" i="3"/>
  <c r="C2311" i="3"/>
  <c r="B2311" i="3"/>
  <c r="A2311" i="3"/>
  <c r="E2310" i="3"/>
  <c r="D2310" i="3"/>
  <c r="C2310" i="3"/>
  <c r="B2310" i="3"/>
  <c r="A2310" i="3"/>
  <c r="E2309" i="3"/>
  <c r="D2309" i="3"/>
  <c r="C2309" i="3"/>
  <c r="B2309" i="3"/>
  <c r="A2309" i="3"/>
  <c r="E2308" i="3"/>
  <c r="D2308" i="3"/>
  <c r="C2308" i="3"/>
  <c r="B2308" i="3"/>
  <c r="A2308" i="3"/>
  <c r="E2307" i="3"/>
  <c r="D2307" i="3"/>
  <c r="C2307" i="3"/>
  <c r="B2307" i="3"/>
  <c r="A2307" i="3"/>
  <c r="E2306" i="3"/>
  <c r="D2306" i="3"/>
  <c r="C2306" i="3"/>
  <c r="B2306" i="3"/>
  <c r="A2306" i="3"/>
  <c r="E2305" i="3"/>
  <c r="D2305" i="3"/>
  <c r="C2305" i="3"/>
  <c r="B2305" i="3"/>
  <c r="A2305" i="3"/>
  <c r="E2304" i="3"/>
  <c r="D2304" i="3"/>
  <c r="C2304" i="3"/>
  <c r="B2304" i="3"/>
  <c r="A2304" i="3"/>
  <c r="A2308" i="6" s="1"/>
  <c r="A2308" i="9" s="1"/>
  <c r="E2303" i="3"/>
  <c r="D2303" i="3"/>
  <c r="C2303" i="3"/>
  <c r="B2303" i="3"/>
  <c r="A2303" i="3"/>
  <c r="E2302" i="3"/>
  <c r="D2302" i="3"/>
  <c r="C2302" i="3"/>
  <c r="B2302" i="3"/>
  <c r="A2302" i="3"/>
  <c r="E2301" i="3"/>
  <c r="D2301" i="3"/>
  <c r="C2301" i="3"/>
  <c r="B2301" i="3"/>
  <c r="A2301" i="3"/>
  <c r="E2300" i="3"/>
  <c r="D2300" i="3"/>
  <c r="C2300" i="3"/>
  <c r="B2300" i="3"/>
  <c r="A2300" i="3"/>
  <c r="E2299" i="3"/>
  <c r="D2299" i="3"/>
  <c r="C2299" i="3"/>
  <c r="B2299" i="3"/>
  <c r="A2299" i="3"/>
  <c r="E2298" i="3"/>
  <c r="D2298" i="3"/>
  <c r="C2298" i="3"/>
  <c r="B2298" i="3"/>
  <c r="A2298" i="3"/>
  <c r="A2302" i="6" s="1"/>
  <c r="A2302" i="9" s="1"/>
  <c r="E2297" i="3"/>
  <c r="D2297" i="3"/>
  <c r="C2297" i="3"/>
  <c r="B2297" i="3"/>
  <c r="A2297" i="3"/>
  <c r="E2296" i="3"/>
  <c r="D2296" i="3"/>
  <c r="C2296" i="3"/>
  <c r="B2296" i="3"/>
  <c r="A2296" i="3"/>
  <c r="E2295" i="3"/>
  <c r="D2295" i="3"/>
  <c r="C2295" i="3"/>
  <c r="B2295" i="3"/>
  <c r="A2295" i="3"/>
  <c r="E2294" i="3"/>
  <c r="D2294" i="3"/>
  <c r="C2294" i="3"/>
  <c r="B2294" i="3"/>
  <c r="A2294" i="3"/>
  <c r="A2298" i="6" s="1"/>
  <c r="A2298" i="9" s="1"/>
  <c r="E2293" i="3"/>
  <c r="D2293" i="3"/>
  <c r="C2293" i="3"/>
  <c r="B2293" i="3"/>
  <c r="A2293" i="3"/>
  <c r="E2292" i="3"/>
  <c r="D2292" i="3"/>
  <c r="C2292" i="3"/>
  <c r="B2292" i="3"/>
  <c r="A2292" i="3"/>
  <c r="E2291" i="3"/>
  <c r="D2291" i="3"/>
  <c r="C2291" i="3"/>
  <c r="B2291" i="3"/>
  <c r="A2291" i="3"/>
  <c r="E2290" i="3"/>
  <c r="D2290" i="3"/>
  <c r="C2290" i="3"/>
  <c r="B2290" i="3"/>
  <c r="A2290" i="3"/>
  <c r="E2289" i="3"/>
  <c r="D2289" i="3"/>
  <c r="C2289" i="3"/>
  <c r="B2289" i="3"/>
  <c r="A2289" i="3"/>
  <c r="E2288" i="3"/>
  <c r="D2288" i="3"/>
  <c r="C2288" i="3"/>
  <c r="B2288" i="3"/>
  <c r="A2288" i="3"/>
  <c r="E2287" i="3"/>
  <c r="D2287" i="3"/>
  <c r="C2287" i="3"/>
  <c r="B2287" i="3"/>
  <c r="A2287" i="3"/>
  <c r="E2286" i="3"/>
  <c r="D2286" i="3"/>
  <c r="C2286" i="3"/>
  <c r="B2286" i="3"/>
  <c r="A2286" i="3"/>
  <c r="E2285" i="3"/>
  <c r="D2285" i="3"/>
  <c r="C2285" i="3"/>
  <c r="B2285" i="3"/>
  <c r="A2285" i="3"/>
  <c r="E2284" i="3"/>
  <c r="D2284" i="3"/>
  <c r="C2284" i="3"/>
  <c r="B2284" i="3"/>
  <c r="A2284" i="3"/>
  <c r="A2288" i="6" s="1"/>
  <c r="A2288" i="9" s="1"/>
  <c r="E2283" i="3"/>
  <c r="D2283" i="3"/>
  <c r="C2283" i="3"/>
  <c r="B2283" i="3"/>
  <c r="A2283" i="3"/>
  <c r="E2282" i="3"/>
  <c r="D2282" i="3"/>
  <c r="C2282" i="3"/>
  <c r="B2282" i="3"/>
  <c r="A2282" i="3"/>
  <c r="E2281" i="3"/>
  <c r="D2281" i="3"/>
  <c r="C2281" i="3"/>
  <c r="B2281" i="3"/>
  <c r="A2281" i="3"/>
  <c r="E2280" i="3"/>
  <c r="D2280" i="3"/>
  <c r="C2280" i="3"/>
  <c r="B2280" i="3"/>
  <c r="A2280" i="3"/>
  <c r="E2279" i="3"/>
  <c r="D2279" i="3"/>
  <c r="C2279" i="3"/>
  <c r="B2279" i="3"/>
  <c r="A2279" i="3"/>
  <c r="E2278" i="3"/>
  <c r="D2278" i="3"/>
  <c r="C2278" i="3"/>
  <c r="B2278" i="3"/>
  <c r="A2278" i="3"/>
  <c r="A2282" i="6" s="1"/>
  <c r="A2282" i="9" s="1"/>
  <c r="E2277" i="3"/>
  <c r="D2277" i="3"/>
  <c r="C2277" i="3"/>
  <c r="B2277" i="3"/>
  <c r="A2277" i="3"/>
  <c r="E2276" i="3"/>
  <c r="D2276" i="3"/>
  <c r="C2276" i="3"/>
  <c r="B2276" i="3"/>
  <c r="A2276" i="3"/>
  <c r="E2275" i="3"/>
  <c r="D2275" i="3"/>
  <c r="C2275" i="3"/>
  <c r="B2275" i="3"/>
  <c r="A2275" i="3"/>
  <c r="E2274" i="3"/>
  <c r="D2274" i="3"/>
  <c r="C2274" i="3"/>
  <c r="B2274" i="3"/>
  <c r="A2274" i="3"/>
  <c r="A2278" i="6" s="1"/>
  <c r="A2278" i="9" s="1"/>
  <c r="E2273" i="3"/>
  <c r="D2273" i="3"/>
  <c r="C2273" i="3"/>
  <c r="B2273" i="3"/>
  <c r="A2273" i="3"/>
  <c r="E2272" i="3"/>
  <c r="D2272" i="3"/>
  <c r="C2272" i="3"/>
  <c r="B2272" i="3"/>
  <c r="A2272" i="3"/>
  <c r="E2271" i="3"/>
  <c r="D2271" i="3"/>
  <c r="C2271" i="3"/>
  <c r="B2271" i="3"/>
  <c r="A2271" i="3"/>
  <c r="E2270" i="3"/>
  <c r="D2270" i="3"/>
  <c r="C2270" i="3"/>
  <c r="B2270" i="3"/>
  <c r="A2270" i="3"/>
  <c r="E2269" i="3"/>
  <c r="D2269" i="3"/>
  <c r="C2269" i="3"/>
  <c r="B2269" i="3"/>
  <c r="A2269" i="3"/>
  <c r="E2268" i="3"/>
  <c r="D2268" i="3"/>
  <c r="C2268" i="3"/>
  <c r="B2268" i="3"/>
  <c r="A2268" i="3"/>
  <c r="E2267" i="3"/>
  <c r="D2267" i="3"/>
  <c r="C2267" i="3"/>
  <c r="B2267" i="3"/>
  <c r="A2267" i="3"/>
  <c r="E2266" i="3"/>
  <c r="D2266" i="3"/>
  <c r="C2266" i="3"/>
  <c r="B2266" i="3"/>
  <c r="A2266" i="3"/>
  <c r="E2265" i="3"/>
  <c r="D2265" i="3"/>
  <c r="C2265" i="3"/>
  <c r="B2265" i="3"/>
  <c r="A2265" i="3"/>
  <c r="E2264" i="3"/>
  <c r="D2264" i="3"/>
  <c r="C2264" i="3"/>
  <c r="B2264" i="3"/>
  <c r="A2264" i="3"/>
  <c r="A2268" i="6" s="1"/>
  <c r="A2268" i="9" s="1"/>
  <c r="E2263" i="3"/>
  <c r="D2263" i="3"/>
  <c r="C2263" i="3"/>
  <c r="B2263" i="3"/>
  <c r="A2263" i="3"/>
  <c r="E2262" i="3"/>
  <c r="D2262" i="3"/>
  <c r="C2262" i="3"/>
  <c r="B2262" i="3"/>
  <c r="A2262" i="3"/>
  <c r="E2261" i="3"/>
  <c r="D2261" i="3"/>
  <c r="C2261" i="3"/>
  <c r="B2261" i="3"/>
  <c r="A2261" i="3"/>
  <c r="E2260" i="3"/>
  <c r="D2260" i="3"/>
  <c r="C2260" i="3"/>
  <c r="B2260" i="3"/>
  <c r="A2260" i="3"/>
  <c r="E2259" i="3"/>
  <c r="D2259" i="3"/>
  <c r="C2259" i="3"/>
  <c r="B2259" i="3"/>
  <c r="A2259" i="3"/>
  <c r="E2258" i="3"/>
  <c r="D2258" i="3"/>
  <c r="C2258" i="3"/>
  <c r="B2258" i="3"/>
  <c r="A2258" i="3"/>
  <c r="A2262" i="6" s="1"/>
  <c r="A2262" i="9" s="1"/>
  <c r="E2257" i="3"/>
  <c r="D2257" i="3"/>
  <c r="C2257" i="3"/>
  <c r="B2257" i="3"/>
  <c r="A2257" i="3"/>
  <c r="E2256" i="3"/>
  <c r="D2256" i="3"/>
  <c r="C2256" i="3"/>
  <c r="B2256" i="3"/>
  <c r="A2256" i="3"/>
  <c r="E2255" i="3"/>
  <c r="D2255" i="3"/>
  <c r="C2255" i="3"/>
  <c r="B2255" i="3"/>
  <c r="A2255" i="3"/>
  <c r="E2254" i="3"/>
  <c r="D2254" i="3"/>
  <c r="C2254" i="3"/>
  <c r="B2254" i="3"/>
  <c r="A2254" i="3"/>
  <c r="A2258" i="6" s="1"/>
  <c r="A2258" i="9" s="1"/>
  <c r="E2253" i="3"/>
  <c r="D2253" i="3"/>
  <c r="C2253" i="3"/>
  <c r="B2253" i="3"/>
  <c r="A2253" i="3"/>
  <c r="E2252" i="3"/>
  <c r="D2252" i="3"/>
  <c r="C2252" i="3"/>
  <c r="B2252" i="3"/>
  <c r="A2252" i="3"/>
  <c r="E2251" i="3"/>
  <c r="D2251" i="3"/>
  <c r="C2251" i="3"/>
  <c r="B2251" i="3"/>
  <c r="A2251" i="3"/>
  <c r="E2250" i="3"/>
  <c r="D2250" i="3"/>
  <c r="C2250" i="3"/>
  <c r="B2250" i="3"/>
  <c r="A2250" i="3"/>
  <c r="E2249" i="3"/>
  <c r="D2249" i="3"/>
  <c r="C2249" i="3"/>
  <c r="B2249" i="3"/>
  <c r="A2249" i="3"/>
  <c r="E2248" i="3"/>
  <c r="D2248" i="3"/>
  <c r="C2248" i="3"/>
  <c r="B2248" i="3"/>
  <c r="A2248" i="3"/>
  <c r="E2247" i="3"/>
  <c r="D2247" i="3"/>
  <c r="C2247" i="3"/>
  <c r="B2247" i="3"/>
  <c r="A2247" i="3"/>
  <c r="E2246" i="3"/>
  <c r="D2246" i="3"/>
  <c r="C2246" i="3"/>
  <c r="B2246" i="3"/>
  <c r="A2246" i="3"/>
  <c r="E2245" i="3"/>
  <c r="D2245" i="3"/>
  <c r="C2245" i="3"/>
  <c r="B2245" i="3"/>
  <c r="A2245" i="3"/>
  <c r="E2244" i="3"/>
  <c r="D2244" i="3"/>
  <c r="C2244" i="3"/>
  <c r="B2244" i="3"/>
  <c r="A2244" i="3"/>
  <c r="A2248" i="6" s="1"/>
  <c r="A2248" i="9" s="1"/>
  <c r="E2243" i="3"/>
  <c r="D2243" i="3"/>
  <c r="C2243" i="3"/>
  <c r="B2243" i="3"/>
  <c r="A2243" i="3"/>
  <c r="E2242" i="3"/>
  <c r="D2242" i="3"/>
  <c r="C2242" i="3"/>
  <c r="B2242" i="3"/>
  <c r="A2242" i="3"/>
  <c r="E2241" i="3"/>
  <c r="D2241" i="3"/>
  <c r="C2241" i="3"/>
  <c r="B2241" i="3"/>
  <c r="A2241" i="3"/>
  <c r="E2240" i="3"/>
  <c r="D2240" i="3"/>
  <c r="C2240" i="3"/>
  <c r="B2240" i="3"/>
  <c r="A2240" i="3"/>
  <c r="E2239" i="3"/>
  <c r="D2239" i="3"/>
  <c r="C2239" i="3"/>
  <c r="B2239" i="3"/>
  <c r="A2239" i="3"/>
  <c r="E2238" i="3"/>
  <c r="D2238" i="3"/>
  <c r="C2238" i="3"/>
  <c r="B2238" i="3"/>
  <c r="A2238" i="3"/>
  <c r="A2242" i="6" s="1"/>
  <c r="A2242" i="9" s="1"/>
  <c r="E2237" i="3"/>
  <c r="D2237" i="3"/>
  <c r="C2237" i="3"/>
  <c r="B2237" i="3"/>
  <c r="A2237" i="3"/>
  <c r="E2236" i="3"/>
  <c r="D2236" i="3"/>
  <c r="C2236" i="3"/>
  <c r="B2236" i="3"/>
  <c r="A2236" i="3"/>
  <c r="E2235" i="3"/>
  <c r="D2235" i="3"/>
  <c r="C2235" i="3"/>
  <c r="B2235" i="3"/>
  <c r="A2235" i="3"/>
  <c r="E2234" i="3"/>
  <c r="D2234" i="3"/>
  <c r="C2234" i="3"/>
  <c r="B2234" i="3"/>
  <c r="A2234" i="3"/>
  <c r="A2238" i="6" s="1"/>
  <c r="A2238" i="9" s="1"/>
  <c r="E2233" i="3"/>
  <c r="D2233" i="3"/>
  <c r="C2233" i="3"/>
  <c r="B2233" i="3"/>
  <c r="A2233" i="3"/>
  <c r="E2232" i="3"/>
  <c r="D2232" i="3"/>
  <c r="C2232" i="3"/>
  <c r="B2232" i="3"/>
  <c r="A2232" i="3"/>
  <c r="E2231" i="3"/>
  <c r="D2231" i="3"/>
  <c r="C2231" i="3"/>
  <c r="B2231" i="3"/>
  <c r="A2231" i="3"/>
  <c r="E2230" i="3"/>
  <c r="D2230" i="3"/>
  <c r="C2230" i="3"/>
  <c r="B2230" i="3"/>
  <c r="A2230" i="3"/>
  <c r="E2229" i="3"/>
  <c r="D2229" i="3"/>
  <c r="C2229" i="3"/>
  <c r="B2229" i="3"/>
  <c r="A2229" i="3"/>
  <c r="E2228" i="3"/>
  <c r="D2228" i="3"/>
  <c r="C2228" i="3"/>
  <c r="B2228" i="3"/>
  <c r="A2228" i="3"/>
  <c r="E2227" i="3"/>
  <c r="D2227" i="3"/>
  <c r="C2227" i="3"/>
  <c r="B2227" i="3"/>
  <c r="A2227" i="3"/>
  <c r="E2226" i="3"/>
  <c r="D2226" i="3"/>
  <c r="C2226" i="3"/>
  <c r="B2226" i="3"/>
  <c r="A2226" i="3"/>
  <c r="E2225" i="3"/>
  <c r="D2225" i="3"/>
  <c r="C2225" i="3"/>
  <c r="B2225" i="3"/>
  <c r="A2225" i="3"/>
  <c r="E2224" i="3"/>
  <c r="D2224" i="3"/>
  <c r="C2224" i="3"/>
  <c r="B2224" i="3"/>
  <c r="A2224" i="3"/>
  <c r="A2228" i="6" s="1"/>
  <c r="A2228" i="9" s="1"/>
  <c r="E2223" i="3"/>
  <c r="D2223" i="3"/>
  <c r="C2223" i="3"/>
  <c r="B2223" i="3"/>
  <c r="A2223" i="3"/>
  <c r="E2222" i="3"/>
  <c r="D2222" i="3"/>
  <c r="C2222" i="3"/>
  <c r="B2222" i="3"/>
  <c r="A2222" i="3"/>
  <c r="E2221" i="3"/>
  <c r="D2221" i="3"/>
  <c r="C2221" i="3"/>
  <c r="B2221" i="3"/>
  <c r="A2221" i="3"/>
  <c r="E2220" i="3"/>
  <c r="D2220" i="3"/>
  <c r="C2220" i="3"/>
  <c r="B2220" i="3"/>
  <c r="A2220" i="3"/>
  <c r="E2219" i="3"/>
  <c r="D2219" i="3"/>
  <c r="C2219" i="3"/>
  <c r="B2219" i="3"/>
  <c r="A2219" i="3"/>
  <c r="E2218" i="3"/>
  <c r="D2218" i="3"/>
  <c r="C2218" i="3"/>
  <c r="B2218" i="3"/>
  <c r="A2218" i="3"/>
  <c r="A2222" i="6" s="1"/>
  <c r="A2222" i="9" s="1"/>
  <c r="E2217" i="3"/>
  <c r="D2217" i="3"/>
  <c r="C2217" i="3"/>
  <c r="B2217" i="3"/>
  <c r="A2217" i="3"/>
  <c r="E2216" i="3"/>
  <c r="D2216" i="3"/>
  <c r="C2216" i="3"/>
  <c r="B2216" i="3"/>
  <c r="A2216" i="3"/>
  <c r="E2215" i="3"/>
  <c r="D2215" i="3"/>
  <c r="C2215" i="3"/>
  <c r="B2215" i="3"/>
  <c r="A2215" i="3"/>
  <c r="E2214" i="3"/>
  <c r="D2214" i="3"/>
  <c r="C2214" i="3"/>
  <c r="B2214" i="3"/>
  <c r="A2214" i="3"/>
  <c r="A2218" i="6" s="1"/>
  <c r="A2218" i="9" s="1"/>
  <c r="E2213" i="3"/>
  <c r="D2213" i="3"/>
  <c r="C2213" i="3"/>
  <c r="B2213" i="3"/>
  <c r="A2213" i="3"/>
  <c r="E2212" i="3"/>
  <c r="D2212" i="3"/>
  <c r="C2212" i="3"/>
  <c r="B2212" i="3"/>
  <c r="A2212" i="3"/>
  <c r="E2211" i="3"/>
  <c r="D2211" i="3"/>
  <c r="C2211" i="3"/>
  <c r="B2211" i="3"/>
  <c r="A2211" i="3"/>
  <c r="E2210" i="3"/>
  <c r="D2210" i="3"/>
  <c r="C2210" i="3"/>
  <c r="B2210" i="3"/>
  <c r="A2210" i="3"/>
  <c r="E2209" i="3"/>
  <c r="D2209" i="3"/>
  <c r="C2209" i="3"/>
  <c r="B2209" i="3"/>
  <c r="A2209" i="3"/>
  <c r="E2208" i="3"/>
  <c r="D2208" i="3"/>
  <c r="C2208" i="3"/>
  <c r="B2208" i="3"/>
  <c r="A2208" i="3"/>
  <c r="E2207" i="3"/>
  <c r="D2207" i="3"/>
  <c r="C2207" i="3"/>
  <c r="B2207" i="3"/>
  <c r="A2207" i="3"/>
  <c r="E2206" i="3"/>
  <c r="D2206" i="3"/>
  <c r="C2206" i="3"/>
  <c r="B2206" i="3"/>
  <c r="A2206" i="3"/>
  <c r="E2205" i="3"/>
  <c r="D2205" i="3"/>
  <c r="C2205" i="3"/>
  <c r="B2205" i="3"/>
  <c r="A2205" i="3"/>
  <c r="E2204" i="3"/>
  <c r="D2204" i="3"/>
  <c r="C2204" i="3"/>
  <c r="B2204" i="3"/>
  <c r="A2204" i="3"/>
  <c r="A2208" i="6" s="1"/>
  <c r="A2208" i="9" s="1"/>
  <c r="E2203" i="3"/>
  <c r="D2203" i="3"/>
  <c r="C2203" i="3"/>
  <c r="B2203" i="3"/>
  <c r="A2203" i="3"/>
  <c r="E2202" i="3"/>
  <c r="D2202" i="3"/>
  <c r="C2202" i="3"/>
  <c r="B2202" i="3"/>
  <c r="A2202" i="3"/>
  <c r="E2201" i="3"/>
  <c r="D2201" i="3"/>
  <c r="C2201" i="3"/>
  <c r="B2201" i="3"/>
  <c r="A2201" i="3"/>
  <c r="E2200" i="3"/>
  <c r="D2200" i="3"/>
  <c r="C2200" i="3"/>
  <c r="B2200" i="3"/>
  <c r="A2200" i="3"/>
  <c r="E2199" i="3"/>
  <c r="D2199" i="3"/>
  <c r="C2199" i="3"/>
  <c r="B2199" i="3"/>
  <c r="A2199" i="3"/>
  <c r="E2198" i="3"/>
  <c r="D2198" i="3"/>
  <c r="C2198" i="3"/>
  <c r="B2198" i="3"/>
  <c r="A2198" i="3"/>
  <c r="A2202" i="6" s="1"/>
  <c r="A2202" i="9" s="1"/>
  <c r="E2197" i="3"/>
  <c r="D2197" i="3"/>
  <c r="C2197" i="3"/>
  <c r="B2197" i="3"/>
  <c r="A2197" i="3"/>
  <c r="E2196" i="3"/>
  <c r="D2196" i="3"/>
  <c r="C2196" i="3"/>
  <c r="B2196" i="3"/>
  <c r="A2196" i="3"/>
  <c r="E2195" i="3"/>
  <c r="D2195" i="3"/>
  <c r="C2195" i="3"/>
  <c r="B2195" i="3"/>
  <c r="A2195" i="3"/>
  <c r="E2194" i="3"/>
  <c r="D2194" i="3"/>
  <c r="C2194" i="3"/>
  <c r="B2194" i="3"/>
  <c r="A2194" i="3"/>
  <c r="A2198" i="6" s="1"/>
  <c r="A2198" i="9" s="1"/>
  <c r="E2193" i="3"/>
  <c r="D2193" i="3"/>
  <c r="C2193" i="3"/>
  <c r="B2193" i="3"/>
  <c r="A2193" i="3"/>
  <c r="E2192" i="3"/>
  <c r="D2192" i="3"/>
  <c r="C2192" i="3"/>
  <c r="B2192" i="3"/>
  <c r="A2192" i="3"/>
  <c r="E2191" i="3"/>
  <c r="D2191" i="3"/>
  <c r="C2191" i="3"/>
  <c r="B2191" i="3"/>
  <c r="A2191" i="3"/>
  <c r="E2190" i="3"/>
  <c r="D2190" i="3"/>
  <c r="C2190" i="3"/>
  <c r="B2190" i="3"/>
  <c r="A2190" i="3"/>
  <c r="E2189" i="3"/>
  <c r="D2189" i="3"/>
  <c r="C2189" i="3"/>
  <c r="B2189" i="3"/>
  <c r="A2189" i="3"/>
  <c r="E2188" i="3"/>
  <c r="D2188" i="3"/>
  <c r="C2188" i="3"/>
  <c r="B2188" i="3"/>
  <c r="A2188" i="3"/>
  <c r="E2187" i="3"/>
  <c r="D2187" i="3"/>
  <c r="C2187" i="3"/>
  <c r="B2187" i="3"/>
  <c r="A2187" i="3"/>
  <c r="E2186" i="3"/>
  <c r="D2186" i="3"/>
  <c r="C2186" i="3"/>
  <c r="B2186" i="3"/>
  <c r="A2186" i="3"/>
  <c r="E2185" i="3"/>
  <c r="D2185" i="3"/>
  <c r="C2185" i="3"/>
  <c r="B2185" i="3"/>
  <c r="A2185" i="3"/>
  <c r="E2184" i="3"/>
  <c r="D2184" i="3"/>
  <c r="C2184" i="3"/>
  <c r="B2184" i="3"/>
  <c r="A2184" i="3"/>
  <c r="A2188" i="6" s="1"/>
  <c r="A2188" i="9" s="1"/>
  <c r="E2183" i="3"/>
  <c r="D2183" i="3"/>
  <c r="C2183" i="3"/>
  <c r="B2183" i="3"/>
  <c r="A2183" i="3"/>
  <c r="E2182" i="3"/>
  <c r="D2182" i="3"/>
  <c r="C2182" i="3"/>
  <c r="B2182" i="3"/>
  <c r="A2182" i="3"/>
  <c r="E2181" i="3"/>
  <c r="D2181" i="3"/>
  <c r="C2181" i="3"/>
  <c r="B2181" i="3"/>
  <c r="A2181" i="3"/>
  <c r="E2180" i="3"/>
  <c r="D2180" i="3"/>
  <c r="C2180" i="3"/>
  <c r="B2180" i="3"/>
  <c r="A2180" i="3"/>
  <c r="E2179" i="3"/>
  <c r="D2179" i="3"/>
  <c r="C2179" i="3"/>
  <c r="B2179" i="3"/>
  <c r="A2179" i="3"/>
  <c r="E2178" i="3"/>
  <c r="D2178" i="3"/>
  <c r="C2178" i="3"/>
  <c r="B2178" i="3"/>
  <c r="A2178" i="3"/>
  <c r="A2182" i="6" s="1"/>
  <c r="A2182" i="9" s="1"/>
  <c r="E2177" i="3"/>
  <c r="D2177" i="3"/>
  <c r="C2177" i="3"/>
  <c r="B2177" i="3"/>
  <c r="A2177" i="3"/>
  <c r="E2176" i="3"/>
  <c r="D2176" i="3"/>
  <c r="C2176" i="3"/>
  <c r="B2176" i="3"/>
  <c r="A2176" i="3"/>
  <c r="E2175" i="3"/>
  <c r="D2175" i="3"/>
  <c r="C2175" i="3"/>
  <c r="B2175" i="3"/>
  <c r="A2175" i="3"/>
  <c r="E2174" i="3"/>
  <c r="D2174" i="3"/>
  <c r="C2174" i="3"/>
  <c r="B2174" i="3"/>
  <c r="A2174" i="3"/>
  <c r="A2178" i="6" s="1"/>
  <c r="A2178" i="9" s="1"/>
  <c r="E2173" i="3"/>
  <c r="D2173" i="3"/>
  <c r="C2173" i="3"/>
  <c r="B2173" i="3"/>
  <c r="A2173" i="3"/>
  <c r="E2172" i="3"/>
  <c r="D2172" i="3"/>
  <c r="C2172" i="3"/>
  <c r="B2172" i="3"/>
  <c r="A2172" i="3"/>
  <c r="E2171" i="3"/>
  <c r="D2171" i="3"/>
  <c r="C2171" i="3"/>
  <c r="B2171" i="3"/>
  <c r="A2171" i="3"/>
  <c r="E2170" i="3"/>
  <c r="D2170" i="3"/>
  <c r="C2170" i="3"/>
  <c r="B2170" i="3"/>
  <c r="A2170" i="3"/>
  <c r="E2169" i="3"/>
  <c r="D2169" i="3"/>
  <c r="C2169" i="3"/>
  <c r="B2169" i="3"/>
  <c r="A2169" i="3"/>
  <c r="E2168" i="3"/>
  <c r="D2168" i="3"/>
  <c r="C2168" i="3"/>
  <c r="B2168" i="3"/>
  <c r="A2168" i="3"/>
  <c r="E2167" i="3"/>
  <c r="D2167" i="3"/>
  <c r="C2167" i="3"/>
  <c r="B2167" i="3"/>
  <c r="A2167" i="3"/>
  <c r="E2166" i="3"/>
  <c r="D2166" i="3"/>
  <c r="C2166" i="3"/>
  <c r="B2166" i="3"/>
  <c r="A2166" i="3"/>
  <c r="E2165" i="3"/>
  <c r="D2165" i="3"/>
  <c r="C2165" i="3"/>
  <c r="B2165" i="3"/>
  <c r="A2165" i="3"/>
  <c r="E2164" i="3"/>
  <c r="D2164" i="3"/>
  <c r="C2164" i="3"/>
  <c r="B2164" i="3"/>
  <c r="A2164" i="3"/>
  <c r="A2168" i="6" s="1"/>
  <c r="A2168" i="9" s="1"/>
  <c r="E2163" i="3"/>
  <c r="D2163" i="3"/>
  <c r="C2163" i="3"/>
  <c r="B2163" i="3"/>
  <c r="A2163" i="3"/>
  <c r="E2162" i="3"/>
  <c r="D2162" i="3"/>
  <c r="C2162" i="3"/>
  <c r="B2162" i="3"/>
  <c r="A2162" i="3"/>
  <c r="E2161" i="3"/>
  <c r="D2161" i="3"/>
  <c r="C2161" i="3"/>
  <c r="B2161" i="3"/>
  <c r="A2161" i="3"/>
  <c r="E2160" i="3"/>
  <c r="D2160" i="3"/>
  <c r="C2160" i="3"/>
  <c r="B2160" i="3"/>
  <c r="A2160" i="3"/>
  <c r="E2159" i="3"/>
  <c r="D2159" i="3"/>
  <c r="C2159" i="3"/>
  <c r="B2159" i="3"/>
  <c r="A2159" i="3"/>
  <c r="E2158" i="3"/>
  <c r="D2158" i="3"/>
  <c r="C2158" i="3"/>
  <c r="B2158" i="3"/>
  <c r="A2158" i="3"/>
  <c r="A2162" i="6" s="1"/>
  <c r="A2162" i="9" s="1"/>
  <c r="E2157" i="3"/>
  <c r="D2157" i="3"/>
  <c r="C2157" i="3"/>
  <c r="B2157" i="3"/>
  <c r="A2157" i="3"/>
  <c r="E2156" i="3"/>
  <c r="D2156" i="3"/>
  <c r="C2156" i="3"/>
  <c r="B2156" i="3"/>
  <c r="A2156" i="3"/>
  <c r="E2155" i="3"/>
  <c r="D2155" i="3"/>
  <c r="C2155" i="3"/>
  <c r="B2155" i="3"/>
  <c r="A2155" i="3"/>
  <c r="E2154" i="3"/>
  <c r="D2154" i="3"/>
  <c r="C2154" i="3"/>
  <c r="B2154" i="3"/>
  <c r="A2154" i="3"/>
  <c r="A2158" i="6" s="1"/>
  <c r="A2158" i="9" s="1"/>
  <c r="E2153" i="3"/>
  <c r="D2153" i="3"/>
  <c r="C2153" i="3"/>
  <c r="B2153" i="3"/>
  <c r="A2153" i="3"/>
  <c r="E2152" i="3"/>
  <c r="D2152" i="3"/>
  <c r="C2152" i="3"/>
  <c r="B2152" i="3"/>
  <c r="A2152" i="3"/>
  <c r="E2151" i="3"/>
  <c r="D2151" i="3"/>
  <c r="C2151" i="3"/>
  <c r="B2151" i="3"/>
  <c r="A2151" i="3"/>
  <c r="E2150" i="3"/>
  <c r="D2150" i="3"/>
  <c r="C2150" i="3"/>
  <c r="B2150" i="3"/>
  <c r="A2150" i="3"/>
  <c r="E2149" i="3"/>
  <c r="D2149" i="3"/>
  <c r="C2149" i="3"/>
  <c r="B2149" i="3"/>
  <c r="A2149" i="3"/>
  <c r="E2148" i="3"/>
  <c r="D2148" i="3"/>
  <c r="C2148" i="3"/>
  <c r="B2148" i="3"/>
  <c r="A2148" i="3"/>
  <c r="E2147" i="3"/>
  <c r="D2147" i="3"/>
  <c r="C2147" i="3"/>
  <c r="B2147" i="3"/>
  <c r="A2147" i="3"/>
  <c r="E2146" i="3"/>
  <c r="D2146" i="3"/>
  <c r="C2146" i="3"/>
  <c r="B2146" i="3"/>
  <c r="A2146" i="3"/>
  <c r="E2145" i="3"/>
  <c r="D2145" i="3"/>
  <c r="C2145" i="3"/>
  <c r="B2145" i="3"/>
  <c r="A2145" i="3"/>
  <c r="E2144" i="3"/>
  <c r="D2144" i="3"/>
  <c r="C2144" i="3"/>
  <c r="B2144" i="3"/>
  <c r="A2144" i="3"/>
  <c r="A2148" i="6" s="1"/>
  <c r="A2148" i="9" s="1"/>
  <c r="E2143" i="3"/>
  <c r="D2143" i="3"/>
  <c r="C2143" i="3"/>
  <c r="B2143" i="3"/>
  <c r="A2143" i="3"/>
  <c r="E2142" i="3"/>
  <c r="D2142" i="3"/>
  <c r="C2142" i="3"/>
  <c r="B2142" i="3"/>
  <c r="A2142" i="3"/>
  <c r="E2141" i="3"/>
  <c r="D2141" i="3"/>
  <c r="C2141" i="3"/>
  <c r="B2141" i="3"/>
  <c r="A2141" i="3"/>
  <c r="E2140" i="3"/>
  <c r="D2140" i="3"/>
  <c r="C2140" i="3"/>
  <c r="B2140" i="3"/>
  <c r="A2140" i="3"/>
  <c r="E2139" i="3"/>
  <c r="D2139" i="3"/>
  <c r="C2139" i="3"/>
  <c r="B2139" i="3"/>
  <c r="A2139" i="3"/>
  <c r="E2138" i="3"/>
  <c r="D2138" i="3"/>
  <c r="C2138" i="3"/>
  <c r="B2138" i="3"/>
  <c r="A2138" i="3"/>
  <c r="A2142" i="6" s="1"/>
  <c r="A2142" i="9" s="1"/>
  <c r="E2137" i="3"/>
  <c r="D2137" i="3"/>
  <c r="C2137" i="3"/>
  <c r="B2137" i="3"/>
  <c r="A2137" i="3"/>
  <c r="E2136" i="3"/>
  <c r="D2136" i="3"/>
  <c r="C2136" i="3"/>
  <c r="B2136" i="3"/>
  <c r="A2136" i="3"/>
  <c r="E2135" i="3"/>
  <c r="D2135" i="3"/>
  <c r="C2135" i="3"/>
  <c r="B2135" i="3"/>
  <c r="A2135" i="3"/>
  <c r="E2134" i="3"/>
  <c r="D2134" i="3"/>
  <c r="C2134" i="3"/>
  <c r="B2134" i="3"/>
  <c r="A2134" i="3"/>
  <c r="A2138" i="6" s="1"/>
  <c r="A2138" i="9" s="1"/>
  <c r="E2133" i="3"/>
  <c r="D2133" i="3"/>
  <c r="C2133" i="3"/>
  <c r="B2133" i="3"/>
  <c r="A2133" i="3"/>
  <c r="E2132" i="3"/>
  <c r="D2132" i="3"/>
  <c r="C2132" i="3"/>
  <c r="B2132" i="3"/>
  <c r="A2132" i="3"/>
  <c r="E2131" i="3"/>
  <c r="D2131" i="3"/>
  <c r="C2131" i="3"/>
  <c r="B2131" i="3"/>
  <c r="A2131" i="3"/>
  <c r="E2130" i="3"/>
  <c r="D2130" i="3"/>
  <c r="C2130" i="3"/>
  <c r="B2130" i="3"/>
  <c r="A2130" i="3"/>
  <c r="E2129" i="3"/>
  <c r="D2129" i="3"/>
  <c r="C2129" i="3"/>
  <c r="B2129" i="3"/>
  <c r="A2129" i="3"/>
  <c r="E2128" i="3"/>
  <c r="D2128" i="3"/>
  <c r="C2128" i="3"/>
  <c r="B2128" i="3"/>
  <c r="A2128" i="3"/>
  <c r="E2127" i="3"/>
  <c r="D2127" i="3"/>
  <c r="C2127" i="3"/>
  <c r="B2127" i="3"/>
  <c r="A2127" i="3"/>
  <c r="E2126" i="3"/>
  <c r="D2126" i="3"/>
  <c r="C2126" i="3"/>
  <c r="B2126" i="3"/>
  <c r="A2126" i="3"/>
  <c r="E2125" i="3"/>
  <c r="D2125" i="3"/>
  <c r="C2125" i="3"/>
  <c r="B2125" i="3"/>
  <c r="A2125" i="3"/>
  <c r="E2124" i="3"/>
  <c r="D2124" i="3"/>
  <c r="C2124" i="3"/>
  <c r="B2124" i="3"/>
  <c r="A2124" i="3"/>
  <c r="A2128" i="6" s="1"/>
  <c r="A2128" i="9" s="1"/>
  <c r="E2123" i="3"/>
  <c r="D2123" i="3"/>
  <c r="C2123" i="3"/>
  <c r="B2123" i="3"/>
  <c r="A2123" i="3"/>
  <c r="E2122" i="3"/>
  <c r="D2122" i="3"/>
  <c r="C2122" i="3"/>
  <c r="B2122" i="3"/>
  <c r="A2122" i="3"/>
  <c r="E2121" i="3"/>
  <c r="D2121" i="3"/>
  <c r="C2121" i="3"/>
  <c r="B2121" i="3"/>
  <c r="A2121" i="3"/>
  <c r="E2120" i="3"/>
  <c r="D2120" i="3"/>
  <c r="C2120" i="3"/>
  <c r="B2120" i="3"/>
  <c r="A2120" i="3"/>
  <c r="E2119" i="3"/>
  <c r="D2119" i="3"/>
  <c r="C2119" i="3"/>
  <c r="B2119" i="3"/>
  <c r="A2119" i="3"/>
  <c r="E2118" i="3"/>
  <c r="D2118" i="3"/>
  <c r="C2118" i="3"/>
  <c r="B2118" i="3"/>
  <c r="A2118" i="3"/>
  <c r="A2122" i="6" s="1"/>
  <c r="A2122" i="9" s="1"/>
  <c r="E2117" i="3"/>
  <c r="D2117" i="3"/>
  <c r="C2117" i="3"/>
  <c r="B2117" i="3"/>
  <c r="A2117" i="3"/>
  <c r="E2116" i="3"/>
  <c r="D2116" i="3"/>
  <c r="C2116" i="3"/>
  <c r="B2116" i="3"/>
  <c r="A2116" i="3"/>
  <c r="E2115" i="3"/>
  <c r="D2115" i="3"/>
  <c r="C2115" i="3"/>
  <c r="B2115" i="3"/>
  <c r="A2115" i="3"/>
  <c r="E2114" i="3"/>
  <c r="D2114" i="3"/>
  <c r="C2114" i="3"/>
  <c r="B2114" i="3"/>
  <c r="A2114" i="3"/>
  <c r="A2118" i="6" s="1"/>
  <c r="A2118" i="9" s="1"/>
  <c r="E2113" i="3"/>
  <c r="D2113" i="3"/>
  <c r="C2113" i="3"/>
  <c r="B2113" i="3"/>
  <c r="A2113" i="3"/>
  <c r="E2112" i="3"/>
  <c r="D2112" i="3"/>
  <c r="C2112" i="3"/>
  <c r="B2112" i="3"/>
  <c r="A2112" i="3"/>
  <c r="E2111" i="3"/>
  <c r="D2111" i="3"/>
  <c r="C2111" i="3"/>
  <c r="B2111" i="3"/>
  <c r="A2111" i="3"/>
  <c r="E2110" i="3"/>
  <c r="D2110" i="3"/>
  <c r="C2110" i="3"/>
  <c r="B2110" i="3"/>
  <c r="A2110" i="3"/>
  <c r="E2109" i="3"/>
  <c r="D2109" i="3"/>
  <c r="C2109" i="3"/>
  <c r="B2109" i="3"/>
  <c r="A2109" i="3"/>
  <c r="E2108" i="3"/>
  <c r="D2108" i="3"/>
  <c r="C2108" i="3"/>
  <c r="B2108" i="3"/>
  <c r="A2108" i="3"/>
  <c r="E2107" i="3"/>
  <c r="D2107" i="3"/>
  <c r="C2107" i="3"/>
  <c r="B2107" i="3"/>
  <c r="A2107" i="3"/>
  <c r="E2106" i="3"/>
  <c r="D2106" i="3"/>
  <c r="C2106" i="3"/>
  <c r="B2106" i="3"/>
  <c r="A2106" i="3"/>
  <c r="E2105" i="3"/>
  <c r="D2105" i="3"/>
  <c r="C2105" i="3"/>
  <c r="B2105" i="3"/>
  <c r="A2105" i="3"/>
  <c r="E2104" i="3"/>
  <c r="D2104" i="3"/>
  <c r="C2104" i="3"/>
  <c r="B2104" i="3"/>
  <c r="A2104" i="3"/>
  <c r="A2108" i="6" s="1"/>
  <c r="A2108" i="9" s="1"/>
  <c r="E2103" i="3"/>
  <c r="D2103" i="3"/>
  <c r="C2103" i="3"/>
  <c r="B2103" i="3"/>
  <c r="A2103" i="3"/>
  <c r="E2102" i="3"/>
  <c r="D2102" i="3"/>
  <c r="C2102" i="3"/>
  <c r="B2102" i="3"/>
  <c r="A2102" i="3"/>
  <c r="E2101" i="3"/>
  <c r="D2101" i="3"/>
  <c r="C2101" i="3"/>
  <c r="B2101" i="3"/>
  <c r="A2101" i="3"/>
  <c r="E2100" i="3"/>
  <c r="D2100" i="3"/>
  <c r="C2100" i="3"/>
  <c r="B2100" i="3"/>
  <c r="A2100" i="3"/>
  <c r="E2099" i="3"/>
  <c r="D2099" i="3"/>
  <c r="C2099" i="3"/>
  <c r="B2099" i="3"/>
  <c r="A2099" i="3"/>
  <c r="E2098" i="3"/>
  <c r="D2098" i="3"/>
  <c r="C2098" i="3"/>
  <c r="B2098" i="3"/>
  <c r="A2098" i="3"/>
  <c r="A2102" i="6" s="1"/>
  <c r="A2102" i="9" s="1"/>
  <c r="E2097" i="3"/>
  <c r="D2097" i="3"/>
  <c r="C2097" i="3"/>
  <c r="B2097" i="3"/>
  <c r="A2097" i="3"/>
  <c r="E2096" i="3"/>
  <c r="D2096" i="3"/>
  <c r="C2096" i="3"/>
  <c r="B2096" i="3"/>
  <c r="A2096" i="3"/>
  <c r="E2095" i="3"/>
  <c r="D2095" i="3"/>
  <c r="C2095" i="3"/>
  <c r="B2095" i="3"/>
  <c r="A2095" i="3"/>
  <c r="E2094" i="3"/>
  <c r="D2094" i="3"/>
  <c r="C2094" i="3"/>
  <c r="B2094" i="3"/>
  <c r="A2094" i="3"/>
  <c r="A2098" i="6" s="1"/>
  <c r="A2098" i="9" s="1"/>
  <c r="E2093" i="3"/>
  <c r="D2093" i="3"/>
  <c r="C2093" i="3"/>
  <c r="B2093" i="3"/>
  <c r="A2093" i="3"/>
  <c r="E2092" i="3"/>
  <c r="D2092" i="3"/>
  <c r="C2092" i="3"/>
  <c r="B2092" i="3"/>
  <c r="A2092" i="3"/>
  <c r="E2091" i="3"/>
  <c r="D2091" i="3"/>
  <c r="C2091" i="3"/>
  <c r="B2091" i="3"/>
  <c r="A2091" i="3"/>
  <c r="E2090" i="3"/>
  <c r="D2090" i="3"/>
  <c r="C2090" i="3"/>
  <c r="B2090" i="3"/>
  <c r="A2090" i="3"/>
  <c r="E2089" i="3"/>
  <c r="D2089" i="3"/>
  <c r="C2089" i="3"/>
  <c r="B2089" i="3"/>
  <c r="A2089" i="3"/>
  <c r="E2088" i="3"/>
  <c r="D2088" i="3"/>
  <c r="C2088" i="3"/>
  <c r="B2088" i="3"/>
  <c r="A2088" i="3"/>
  <c r="E2087" i="3"/>
  <c r="D2087" i="3"/>
  <c r="C2087" i="3"/>
  <c r="B2087" i="3"/>
  <c r="A2087" i="3"/>
  <c r="E2086" i="3"/>
  <c r="D2086" i="3"/>
  <c r="C2086" i="3"/>
  <c r="B2086" i="3"/>
  <c r="A2086" i="3"/>
  <c r="E2085" i="3"/>
  <c r="D2085" i="3"/>
  <c r="C2085" i="3"/>
  <c r="B2085" i="3"/>
  <c r="A2085" i="3"/>
  <c r="E2084" i="3"/>
  <c r="D2084" i="3"/>
  <c r="C2084" i="3"/>
  <c r="B2084" i="3"/>
  <c r="A2084" i="3"/>
  <c r="A2088" i="6" s="1"/>
  <c r="A2088" i="9" s="1"/>
  <c r="E2083" i="3"/>
  <c r="D2083" i="3"/>
  <c r="C2083" i="3"/>
  <c r="B2083" i="3"/>
  <c r="A2083" i="3"/>
  <c r="E2082" i="3"/>
  <c r="D2082" i="3"/>
  <c r="C2082" i="3"/>
  <c r="B2082" i="3"/>
  <c r="A2082" i="3"/>
  <c r="E2081" i="3"/>
  <c r="D2081" i="3"/>
  <c r="C2081" i="3"/>
  <c r="B2081" i="3"/>
  <c r="A2081" i="3"/>
  <c r="E2080" i="3"/>
  <c r="D2080" i="3"/>
  <c r="C2080" i="3"/>
  <c r="B2080" i="3"/>
  <c r="A2080" i="3"/>
  <c r="E2079" i="3"/>
  <c r="D2079" i="3"/>
  <c r="C2079" i="3"/>
  <c r="B2079" i="3"/>
  <c r="A2079" i="3"/>
  <c r="E2078" i="3"/>
  <c r="D2078" i="3"/>
  <c r="C2078" i="3"/>
  <c r="B2078" i="3"/>
  <c r="A2078" i="3"/>
  <c r="A2082" i="6" s="1"/>
  <c r="A2082" i="9" s="1"/>
  <c r="E2077" i="3"/>
  <c r="D2077" i="3"/>
  <c r="C2077" i="3"/>
  <c r="B2077" i="3"/>
  <c r="A2077" i="3"/>
  <c r="E2076" i="3"/>
  <c r="D2076" i="3"/>
  <c r="C2076" i="3"/>
  <c r="B2076" i="3"/>
  <c r="A2076" i="3"/>
  <c r="E2075" i="3"/>
  <c r="D2075" i="3"/>
  <c r="C2075" i="3"/>
  <c r="B2075" i="3"/>
  <c r="A2075" i="3"/>
  <c r="E2074" i="3"/>
  <c r="D2074" i="3"/>
  <c r="C2074" i="3"/>
  <c r="B2074" i="3"/>
  <c r="A2074" i="3"/>
  <c r="A2078" i="6" s="1"/>
  <c r="A2078" i="9" s="1"/>
  <c r="E2073" i="3"/>
  <c r="D2073" i="3"/>
  <c r="C2073" i="3"/>
  <c r="B2073" i="3"/>
  <c r="A2073" i="3"/>
  <c r="E2072" i="3"/>
  <c r="D2072" i="3"/>
  <c r="C2072" i="3"/>
  <c r="B2072" i="3"/>
  <c r="A2072" i="3"/>
  <c r="E2071" i="3"/>
  <c r="D2071" i="3"/>
  <c r="C2071" i="3"/>
  <c r="B2071" i="3"/>
  <c r="A2071" i="3"/>
  <c r="E2070" i="3"/>
  <c r="D2070" i="3"/>
  <c r="C2070" i="3"/>
  <c r="B2070" i="3"/>
  <c r="A2070" i="3"/>
  <c r="E2069" i="3"/>
  <c r="D2069" i="3"/>
  <c r="C2069" i="3"/>
  <c r="B2069" i="3"/>
  <c r="A2069" i="3"/>
  <c r="E2068" i="3"/>
  <c r="D2068" i="3"/>
  <c r="C2068" i="3"/>
  <c r="B2068" i="3"/>
  <c r="A2068" i="3"/>
  <c r="E2067" i="3"/>
  <c r="D2067" i="3"/>
  <c r="C2067" i="3"/>
  <c r="B2067" i="3"/>
  <c r="A2067" i="3"/>
  <c r="E2066" i="3"/>
  <c r="D2066" i="3"/>
  <c r="C2066" i="3"/>
  <c r="B2066" i="3"/>
  <c r="A2066" i="3"/>
  <c r="E2065" i="3"/>
  <c r="D2065" i="3"/>
  <c r="C2065" i="3"/>
  <c r="B2065" i="3"/>
  <c r="A2065" i="3"/>
  <c r="E2064" i="3"/>
  <c r="D2064" i="3"/>
  <c r="C2064" i="3"/>
  <c r="B2064" i="3"/>
  <c r="A2064" i="3"/>
  <c r="A2068" i="6" s="1"/>
  <c r="A2068" i="9" s="1"/>
  <c r="E2063" i="3"/>
  <c r="D2063" i="3"/>
  <c r="C2063" i="3"/>
  <c r="B2063" i="3"/>
  <c r="A2063" i="3"/>
  <c r="E2062" i="3"/>
  <c r="D2062" i="3"/>
  <c r="C2062" i="3"/>
  <c r="B2062" i="3"/>
  <c r="A2062" i="3"/>
  <c r="E2061" i="3"/>
  <c r="D2061" i="3"/>
  <c r="C2061" i="3"/>
  <c r="B2061" i="3"/>
  <c r="A2061" i="3"/>
  <c r="E2060" i="3"/>
  <c r="D2060" i="3"/>
  <c r="C2060" i="3"/>
  <c r="B2060" i="3"/>
  <c r="A2060" i="3"/>
  <c r="E2059" i="3"/>
  <c r="D2059" i="3"/>
  <c r="C2059" i="3"/>
  <c r="B2059" i="3"/>
  <c r="A2059" i="3"/>
  <c r="E2058" i="3"/>
  <c r="D2058" i="3"/>
  <c r="C2058" i="3"/>
  <c r="B2058" i="3"/>
  <c r="A2058" i="3"/>
  <c r="A2062" i="6" s="1"/>
  <c r="A2062" i="9" s="1"/>
  <c r="E2057" i="3"/>
  <c r="D2057" i="3"/>
  <c r="C2057" i="3"/>
  <c r="B2057" i="3"/>
  <c r="A2057" i="3"/>
  <c r="E2056" i="3"/>
  <c r="D2056" i="3"/>
  <c r="C2056" i="3"/>
  <c r="B2056" i="3"/>
  <c r="A2056" i="3"/>
  <c r="E2055" i="3"/>
  <c r="D2055" i="3"/>
  <c r="C2055" i="3"/>
  <c r="B2055" i="3"/>
  <c r="A2055" i="3"/>
  <c r="E2054" i="3"/>
  <c r="D2054" i="3"/>
  <c r="C2054" i="3"/>
  <c r="B2054" i="3"/>
  <c r="A2054" i="3"/>
  <c r="A2058" i="6" s="1"/>
  <c r="A2058" i="9" s="1"/>
  <c r="E2053" i="3"/>
  <c r="D2053" i="3"/>
  <c r="C2053" i="3"/>
  <c r="B2053" i="3"/>
  <c r="A2053" i="3"/>
  <c r="E2052" i="3"/>
  <c r="D2052" i="3"/>
  <c r="C2052" i="3"/>
  <c r="B2052" i="3"/>
  <c r="A2052" i="3"/>
  <c r="E2051" i="3"/>
  <c r="D2051" i="3"/>
  <c r="C2051" i="3"/>
  <c r="B2051" i="3"/>
  <c r="A2051" i="3"/>
  <c r="E2050" i="3"/>
  <c r="D2050" i="3"/>
  <c r="C2050" i="3"/>
  <c r="B2050" i="3"/>
  <c r="A2050" i="3"/>
  <c r="E2049" i="3"/>
  <c r="D2049" i="3"/>
  <c r="C2049" i="3"/>
  <c r="B2049" i="3"/>
  <c r="A2049" i="3"/>
  <c r="E2048" i="3"/>
  <c r="D2048" i="3"/>
  <c r="C2048" i="3"/>
  <c r="B2048" i="3"/>
  <c r="A2048" i="3"/>
  <c r="E2047" i="3"/>
  <c r="D2047" i="3"/>
  <c r="C2047" i="3"/>
  <c r="B2047" i="3"/>
  <c r="A2047" i="3"/>
  <c r="E2046" i="3"/>
  <c r="D2046" i="3"/>
  <c r="C2046" i="3"/>
  <c r="B2046" i="3"/>
  <c r="A2046" i="3"/>
  <c r="E2045" i="3"/>
  <c r="D2045" i="3"/>
  <c r="C2045" i="3"/>
  <c r="B2045" i="3"/>
  <c r="A2045" i="3"/>
  <c r="E2044" i="3"/>
  <c r="D2044" i="3"/>
  <c r="C2044" i="3"/>
  <c r="B2044" i="3"/>
  <c r="A2044" i="3"/>
  <c r="A2048" i="6" s="1"/>
  <c r="A2048" i="9" s="1"/>
  <c r="E2043" i="3"/>
  <c r="D2043" i="3"/>
  <c r="C2043" i="3"/>
  <c r="B2043" i="3"/>
  <c r="A2043" i="3"/>
  <c r="E2042" i="3"/>
  <c r="D2042" i="3"/>
  <c r="C2042" i="3"/>
  <c r="B2042" i="3"/>
  <c r="A2042" i="3"/>
  <c r="E2041" i="3"/>
  <c r="D2041" i="3"/>
  <c r="C2041" i="3"/>
  <c r="B2041" i="3"/>
  <c r="A2041" i="3"/>
  <c r="E2040" i="3"/>
  <c r="D2040" i="3"/>
  <c r="C2040" i="3"/>
  <c r="B2040" i="3"/>
  <c r="A2040" i="3"/>
  <c r="E2039" i="3"/>
  <c r="D2039" i="3"/>
  <c r="C2039" i="3"/>
  <c r="B2039" i="3"/>
  <c r="A2039" i="3"/>
  <c r="E2038" i="3"/>
  <c r="D2038" i="3"/>
  <c r="C2038" i="3"/>
  <c r="B2038" i="3"/>
  <c r="A2038" i="3"/>
  <c r="A2042" i="6" s="1"/>
  <c r="A2042" i="9" s="1"/>
  <c r="E2037" i="3"/>
  <c r="D2037" i="3"/>
  <c r="C2037" i="3"/>
  <c r="B2037" i="3"/>
  <c r="A2037" i="3"/>
  <c r="E2036" i="3"/>
  <c r="D2036" i="3"/>
  <c r="C2036" i="3"/>
  <c r="B2036" i="3"/>
  <c r="A2036" i="3"/>
  <c r="E2035" i="3"/>
  <c r="D2035" i="3"/>
  <c r="C2035" i="3"/>
  <c r="B2035" i="3"/>
  <c r="A2035" i="3"/>
  <c r="E2034" i="3"/>
  <c r="D2034" i="3"/>
  <c r="C2034" i="3"/>
  <c r="B2034" i="3"/>
  <c r="A2034" i="3"/>
  <c r="A2038" i="6" s="1"/>
  <c r="A2038" i="9" s="1"/>
  <c r="E2033" i="3"/>
  <c r="D2033" i="3"/>
  <c r="C2033" i="3"/>
  <c r="B2033" i="3"/>
  <c r="A2033" i="3"/>
  <c r="E2032" i="3"/>
  <c r="D2032" i="3"/>
  <c r="C2032" i="3"/>
  <c r="B2032" i="3"/>
  <c r="A2032" i="3"/>
  <c r="E2031" i="3"/>
  <c r="D2031" i="3"/>
  <c r="C2031" i="3"/>
  <c r="B2031" i="3"/>
  <c r="A2031" i="3"/>
  <c r="E2030" i="3"/>
  <c r="D2030" i="3"/>
  <c r="C2030" i="3"/>
  <c r="B2030" i="3"/>
  <c r="A2030" i="3"/>
  <c r="E2029" i="3"/>
  <c r="D2029" i="3"/>
  <c r="C2029" i="3"/>
  <c r="B2029" i="3"/>
  <c r="A2029" i="3"/>
  <c r="E2028" i="3"/>
  <c r="D2028" i="3"/>
  <c r="C2028" i="3"/>
  <c r="B2028" i="3"/>
  <c r="A2028" i="3"/>
  <c r="E2027" i="3"/>
  <c r="D2027" i="3"/>
  <c r="C2027" i="3"/>
  <c r="B2027" i="3"/>
  <c r="A2027" i="3"/>
  <c r="E2026" i="3"/>
  <c r="D2026" i="3"/>
  <c r="C2026" i="3"/>
  <c r="B2026" i="3"/>
  <c r="A2026" i="3"/>
  <c r="E2025" i="3"/>
  <c r="D2025" i="3"/>
  <c r="C2025" i="3"/>
  <c r="B2025" i="3"/>
  <c r="A2025" i="3"/>
  <c r="E2024" i="3"/>
  <c r="D2024" i="3"/>
  <c r="C2024" i="3"/>
  <c r="B2024" i="3"/>
  <c r="A2024" i="3"/>
  <c r="A2028" i="6" s="1"/>
  <c r="A2028" i="9" s="1"/>
  <c r="E2023" i="3"/>
  <c r="D2023" i="3"/>
  <c r="C2023" i="3"/>
  <c r="B2023" i="3"/>
  <c r="A2023" i="3"/>
  <c r="E2022" i="3"/>
  <c r="D2022" i="3"/>
  <c r="C2022" i="3"/>
  <c r="B2022" i="3"/>
  <c r="A2022" i="3"/>
  <c r="E2021" i="3"/>
  <c r="D2021" i="3"/>
  <c r="C2021" i="3"/>
  <c r="B2021" i="3"/>
  <c r="A2021" i="3"/>
  <c r="E2020" i="3"/>
  <c r="D2020" i="3"/>
  <c r="C2020" i="3"/>
  <c r="B2020" i="3"/>
  <c r="A2020" i="3"/>
  <c r="E2019" i="3"/>
  <c r="D2019" i="3"/>
  <c r="C2019" i="3"/>
  <c r="B2019" i="3"/>
  <c r="A2019" i="3"/>
  <c r="E2018" i="3"/>
  <c r="D2018" i="3"/>
  <c r="C2018" i="3"/>
  <c r="B2018" i="3"/>
  <c r="A2018" i="3"/>
  <c r="A2022" i="6" s="1"/>
  <c r="A2022" i="9" s="1"/>
  <c r="E2017" i="3"/>
  <c r="D2017" i="3"/>
  <c r="C2017" i="3"/>
  <c r="B2017" i="3"/>
  <c r="A2017" i="3"/>
  <c r="E2016" i="3"/>
  <c r="D2016" i="3"/>
  <c r="C2016" i="3"/>
  <c r="B2016" i="3"/>
  <c r="A2016" i="3"/>
  <c r="E2015" i="3"/>
  <c r="D2015" i="3"/>
  <c r="C2015" i="3"/>
  <c r="B2015" i="3"/>
  <c r="A2015" i="3"/>
  <c r="E2014" i="3"/>
  <c r="D2014" i="3"/>
  <c r="C2014" i="3"/>
  <c r="B2014" i="3"/>
  <c r="A2014" i="3"/>
  <c r="A2018" i="6" s="1"/>
  <c r="A2018" i="9" s="1"/>
  <c r="E2013" i="3"/>
  <c r="D2013" i="3"/>
  <c r="C2013" i="3"/>
  <c r="B2013" i="3"/>
  <c r="A2013" i="3"/>
  <c r="E2012" i="3"/>
  <c r="D2012" i="3"/>
  <c r="C2012" i="3"/>
  <c r="B2012" i="3"/>
  <c r="A2012" i="3"/>
  <c r="E2011" i="3"/>
  <c r="D2011" i="3"/>
  <c r="C2011" i="3"/>
  <c r="B2011" i="3"/>
  <c r="A2011" i="3"/>
  <c r="E2010" i="3"/>
  <c r="D2010" i="3"/>
  <c r="C2010" i="3"/>
  <c r="B2010" i="3"/>
  <c r="A2010" i="3"/>
  <c r="E2009" i="3"/>
  <c r="D2009" i="3"/>
  <c r="C2009" i="3"/>
  <c r="B2009" i="3"/>
  <c r="A2009" i="3"/>
  <c r="E2008" i="3"/>
  <c r="D2008" i="3"/>
  <c r="C2008" i="3"/>
  <c r="B2008" i="3"/>
  <c r="A2008" i="3"/>
  <c r="E2007" i="3"/>
  <c r="D2007" i="3"/>
  <c r="C2007" i="3"/>
  <c r="B2007" i="3"/>
  <c r="A2007" i="3"/>
  <c r="E2006" i="3"/>
  <c r="D2006" i="3"/>
  <c r="C2006" i="3"/>
  <c r="B2006" i="3"/>
  <c r="A2006" i="3"/>
  <c r="E2005" i="3"/>
  <c r="D2005" i="3"/>
  <c r="C2005" i="3"/>
  <c r="B2005" i="3"/>
  <c r="A2005" i="3"/>
  <c r="E2004" i="3"/>
  <c r="D2004" i="3"/>
  <c r="C2004" i="3"/>
  <c r="B2004" i="3"/>
  <c r="A2004" i="3"/>
  <c r="A2008" i="6" s="1"/>
  <c r="A2008" i="9" s="1"/>
  <c r="E2003" i="3"/>
  <c r="D2003" i="3"/>
  <c r="C2003" i="3"/>
  <c r="B2003" i="3"/>
  <c r="A2003" i="3"/>
  <c r="E2002" i="3"/>
  <c r="D2002" i="3"/>
  <c r="C2002" i="3"/>
  <c r="B2002" i="3"/>
  <c r="A2002" i="3"/>
  <c r="E2001" i="3"/>
  <c r="D2001" i="3"/>
  <c r="C2001" i="3"/>
  <c r="B2001" i="3"/>
  <c r="A2001" i="3"/>
  <c r="E2000" i="3"/>
  <c r="D2000" i="3"/>
  <c r="C2000" i="3"/>
  <c r="B2000" i="3"/>
  <c r="A2000" i="3"/>
  <c r="E1999" i="3"/>
  <c r="D1999" i="3"/>
  <c r="C1999" i="3"/>
  <c r="B1999" i="3"/>
  <c r="A1999" i="3"/>
  <c r="E1998" i="3"/>
  <c r="D1998" i="3"/>
  <c r="C1998" i="3"/>
  <c r="B1998" i="3"/>
  <c r="A1998" i="3"/>
  <c r="A2002" i="6" s="1"/>
  <c r="A2002" i="9" s="1"/>
  <c r="E1997" i="3"/>
  <c r="D1997" i="3"/>
  <c r="C1997" i="3"/>
  <c r="B1997" i="3"/>
  <c r="A1997" i="3"/>
  <c r="E1996" i="3"/>
  <c r="D1996" i="3"/>
  <c r="C1996" i="3"/>
  <c r="B1996" i="3"/>
  <c r="A1996" i="3"/>
  <c r="E1995" i="3"/>
  <c r="D1995" i="3"/>
  <c r="C1995" i="3"/>
  <c r="B1995" i="3"/>
  <c r="A1995" i="3"/>
  <c r="E1994" i="3"/>
  <c r="D1994" i="3"/>
  <c r="C1994" i="3"/>
  <c r="B1994" i="3"/>
  <c r="A1994" i="3"/>
  <c r="A1998" i="6" s="1"/>
  <c r="A1998" i="9" s="1"/>
  <c r="E1993" i="3"/>
  <c r="D1993" i="3"/>
  <c r="C1993" i="3"/>
  <c r="B1993" i="3"/>
  <c r="A1993" i="3"/>
  <c r="E1992" i="3"/>
  <c r="D1992" i="3"/>
  <c r="C1992" i="3"/>
  <c r="B1992" i="3"/>
  <c r="A1992" i="3"/>
  <c r="E1991" i="3"/>
  <c r="D1991" i="3"/>
  <c r="C1991" i="3"/>
  <c r="B1991" i="3"/>
  <c r="A1991" i="3"/>
  <c r="E1990" i="3"/>
  <c r="D1990" i="3"/>
  <c r="C1990" i="3"/>
  <c r="B1990" i="3"/>
  <c r="A1990" i="3"/>
  <c r="E1989" i="3"/>
  <c r="D1989" i="3"/>
  <c r="C1989" i="3"/>
  <c r="B1989" i="3"/>
  <c r="A1989" i="3"/>
  <c r="E1988" i="3"/>
  <c r="D1988" i="3"/>
  <c r="C1988" i="3"/>
  <c r="B1988" i="3"/>
  <c r="A1988" i="3"/>
  <c r="E1987" i="3"/>
  <c r="D1987" i="3"/>
  <c r="C1987" i="3"/>
  <c r="B1987" i="3"/>
  <c r="A1987" i="3"/>
  <c r="E1986" i="3"/>
  <c r="D1986" i="3"/>
  <c r="C1986" i="3"/>
  <c r="B1986" i="3"/>
  <c r="A1986" i="3"/>
  <c r="E1985" i="3"/>
  <c r="D1985" i="3"/>
  <c r="C1985" i="3"/>
  <c r="B1985" i="3"/>
  <c r="A1985" i="3"/>
  <c r="E1984" i="3"/>
  <c r="D1984" i="3"/>
  <c r="C1984" i="3"/>
  <c r="B1984" i="3"/>
  <c r="A1984" i="3"/>
  <c r="A1988" i="6" s="1"/>
  <c r="A1988" i="9" s="1"/>
  <c r="E1983" i="3"/>
  <c r="D1983" i="3"/>
  <c r="C1983" i="3"/>
  <c r="B1983" i="3"/>
  <c r="A1983" i="3"/>
  <c r="E1982" i="3"/>
  <c r="D1982" i="3"/>
  <c r="C1982" i="3"/>
  <c r="B1982" i="3"/>
  <c r="A1982" i="3"/>
  <c r="E1981" i="3"/>
  <c r="D1981" i="3"/>
  <c r="C1981" i="3"/>
  <c r="B1981" i="3"/>
  <c r="A1981" i="3"/>
  <c r="E1980" i="3"/>
  <c r="D1980" i="3"/>
  <c r="C1980" i="3"/>
  <c r="B1980" i="3"/>
  <c r="A1980" i="3"/>
  <c r="E1979" i="3"/>
  <c r="D1979" i="3"/>
  <c r="C1979" i="3"/>
  <c r="B1979" i="3"/>
  <c r="A1979" i="3"/>
  <c r="E1978" i="3"/>
  <c r="D1978" i="3"/>
  <c r="C1978" i="3"/>
  <c r="B1978" i="3"/>
  <c r="A1978" i="3"/>
  <c r="A1982" i="6" s="1"/>
  <c r="A1982" i="9" s="1"/>
  <c r="E1977" i="3"/>
  <c r="D1977" i="3"/>
  <c r="C1977" i="3"/>
  <c r="B1977" i="3"/>
  <c r="A1977" i="3"/>
  <c r="E1976" i="3"/>
  <c r="D1976" i="3"/>
  <c r="C1976" i="3"/>
  <c r="B1976" i="3"/>
  <c r="A1976" i="3"/>
  <c r="E1975" i="3"/>
  <c r="D1975" i="3"/>
  <c r="C1975" i="3"/>
  <c r="B1975" i="3"/>
  <c r="A1975" i="3"/>
  <c r="E1974" i="3"/>
  <c r="D1974" i="3"/>
  <c r="C1974" i="3"/>
  <c r="B1974" i="3"/>
  <c r="A1974" i="3"/>
  <c r="A1978" i="6" s="1"/>
  <c r="A1978" i="9" s="1"/>
  <c r="E1973" i="3"/>
  <c r="D1973" i="3"/>
  <c r="C1973" i="3"/>
  <c r="B1973" i="3"/>
  <c r="A1973" i="3"/>
  <c r="E1972" i="3"/>
  <c r="D1972" i="3"/>
  <c r="C1972" i="3"/>
  <c r="B1972" i="3"/>
  <c r="A1972" i="3"/>
  <c r="E1971" i="3"/>
  <c r="D1971" i="3"/>
  <c r="C1971" i="3"/>
  <c r="B1971" i="3"/>
  <c r="A1971" i="3"/>
  <c r="E1970" i="3"/>
  <c r="D1970" i="3"/>
  <c r="C1970" i="3"/>
  <c r="B1970" i="3"/>
  <c r="A1970" i="3"/>
  <c r="E1969" i="3"/>
  <c r="D1969" i="3"/>
  <c r="C1969" i="3"/>
  <c r="B1969" i="3"/>
  <c r="A1969" i="3"/>
  <c r="E1968" i="3"/>
  <c r="D1968" i="3"/>
  <c r="C1968" i="3"/>
  <c r="B1968" i="3"/>
  <c r="A1968" i="3"/>
  <c r="E1967" i="3"/>
  <c r="D1967" i="3"/>
  <c r="C1967" i="3"/>
  <c r="B1967" i="3"/>
  <c r="A1967" i="3"/>
  <c r="E1966" i="3"/>
  <c r="D1966" i="3"/>
  <c r="C1966" i="3"/>
  <c r="B1966" i="3"/>
  <c r="A1966" i="3"/>
  <c r="E1965" i="3"/>
  <c r="D1965" i="3"/>
  <c r="C1965" i="3"/>
  <c r="B1965" i="3"/>
  <c r="A1965" i="3"/>
  <c r="E1964" i="3"/>
  <c r="D1964" i="3"/>
  <c r="C1964" i="3"/>
  <c r="B1964" i="3"/>
  <c r="A1964" i="3"/>
  <c r="A1968" i="6" s="1"/>
  <c r="A1968" i="9" s="1"/>
  <c r="E1963" i="3"/>
  <c r="D1963" i="3"/>
  <c r="C1963" i="3"/>
  <c r="B1963" i="3"/>
  <c r="A1963" i="3"/>
  <c r="E1962" i="3"/>
  <c r="D1962" i="3"/>
  <c r="C1962" i="3"/>
  <c r="B1962" i="3"/>
  <c r="A1962" i="3"/>
  <c r="E1961" i="3"/>
  <c r="D1961" i="3"/>
  <c r="C1961" i="3"/>
  <c r="B1961" i="3"/>
  <c r="A1961" i="3"/>
  <c r="E1960" i="3"/>
  <c r="D1960" i="3"/>
  <c r="C1960" i="3"/>
  <c r="B1960" i="3"/>
  <c r="A1960" i="3"/>
  <c r="E1959" i="3"/>
  <c r="D1959" i="3"/>
  <c r="C1959" i="3"/>
  <c r="B1959" i="3"/>
  <c r="A1959" i="3"/>
  <c r="E1958" i="3"/>
  <c r="D1958" i="3"/>
  <c r="C1958" i="3"/>
  <c r="B1958" i="3"/>
  <c r="A1958" i="3"/>
  <c r="E1957" i="3"/>
  <c r="D1957" i="3"/>
  <c r="C1957" i="3"/>
  <c r="B1957" i="3"/>
  <c r="A1957" i="3"/>
  <c r="E1956" i="3"/>
  <c r="D1956" i="3"/>
  <c r="C1956" i="3"/>
  <c r="B1956" i="3"/>
  <c r="A1956" i="3"/>
  <c r="E1955" i="3"/>
  <c r="D1955" i="3"/>
  <c r="C1955" i="3"/>
  <c r="B1955" i="3"/>
  <c r="A1955" i="3"/>
  <c r="E1954" i="3"/>
  <c r="D1954" i="3"/>
  <c r="C1954" i="3"/>
  <c r="B1954" i="3"/>
  <c r="A1954" i="3"/>
  <c r="A1958" i="6" s="1"/>
  <c r="A1958" i="9" s="1"/>
  <c r="E1953" i="3"/>
  <c r="D1953" i="3"/>
  <c r="C1953" i="3"/>
  <c r="B1953" i="3"/>
  <c r="A1953" i="3"/>
  <c r="E1952" i="3"/>
  <c r="D1952" i="3"/>
  <c r="C1952" i="3"/>
  <c r="B1952" i="3"/>
  <c r="A1952" i="3"/>
  <c r="E1951" i="3"/>
  <c r="D1951" i="3"/>
  <c r="C1951" i="3"/>
  <c r="B1951" i="3"/>
  <c r="A1951" i="3"/>
  <c r="E1950" i="3"/>
  <c r="D1950" i="3"/>
  <c r="C1950" i="3"/>
  <c r="B1950" i="3"/>
  <c r="A1950" i="3"/>
  <c r="E1949" i="3"/>
  <c r="D1949" i="3"/>
  <c r="C1949" i="3"/>
  <c r="B1949" i="3"/>
  <c r="A1949" i="3"/>
  <c r="E1948" i="3"/>
  <c r="D1948" i="3"/>
  <c r="C1948" i="3"/>
  <c r="B1948" i="3"/>
  <c r="A1948" i="3"/>
  <c r="E1947" i="3"/>
  <c r="D1947" i="3"/>
  <c r="C1947" i="3"/>
  <c r="B1947" i="3"/>
  <c r="A1947" i="3"/>
  <c r="E1946" i="3"/>
  <c r="D1946" i="3"/>
  <c r="C1946" i="3"/>
  <c r="B1946" i="3"/>
  <c r="A1946" i="3"/>
  <c r="E1945" i="3"/>
  <c r="D1945" i="3"/>
  <c r="C1945" i="3"/>
  <c r="B1945" i="3"/>
  <c r="A1945" i="3"/>
  <c r="E1944" i="3"/>
  <c r="D1944" i="3"/>
  <c r="C1944" i="3"/>
  <c r="B1944" i="3"/>
  <c r="A1944" i="3"/>
  <c r="A1948" i="6" s="1"/>
  <c r="A1948" i="9" s="1"/>
  <c r="E1943" i="3"/>
  <c r="D1943" i="3"/>
  <c r="C1943" i="3"/>
  <c r="B1943" i="3"/>
  <c r="A1943" i="3"/>
  <c r="E1942" i="3"/>
  <c r="D1942" i="3"/>
  <c r="C1942" i="3"/>
  <c r="B1942" i="3"/>
  <c r="A1942" i="3"/>
  <c r="E1941" i="3"/>
  <c r="D1941" i="3"/>
  <c r="C1941" i="3"/>
  <c r="B1941" i="3"/>
  <c r="A1941" i="3"/>
  <c r="E1940" i="3"/>
  <c r="D1940" i="3"/>
  <c r="C1940" i="3"/>
  <c r="B1940" i="3"/>
  <c r="A1940" i="3"/>
  <c r="E1939" i="3"/>
  <c r="D1939" i="3"/>
  <c r="C1939" i="3"/>
  <c r="B1939" i="3"/>
  <c r="A1939" i="3"/>
  <c r="E1938" i="3"/>
  <c r="D1938" i="3"/>
  <c r="C1938" i="3"/>
  <c r="B1938" i="3"/>
  <c r="A1938" i="3"/>
  <c r="E1937" i="3"/>
  <c r="D1937" i="3"/>
  <c r="C1937" i="3"/>
  <c r="B1937" i="3"/>
  <c r="A1937" i="3"/>
  <c r="E1936" i="3"/>
  <c r="D1936" i="3"/>
  <c r="C1936" i="3"/>
  <c r="B1936" i="3"/>
  <c r="A1936" i="3"/>
  <c r="E1935" i="3"/>
  <c r="D1935" i="3"/>
  <c r="C1935" i="3"/>
  <c r="B1935" i="3"/>
  <c r="A1935" i="3"/>
  <c r="E1934" i="3"/>
  <c r="D1934" i="3"/>
  <c r="C1934" i="3"/>
  <c r="B1934" i="3"/>
  <c r="A1934" i="3"/>
  <c r="A1938" i="6" s="1"/>
  <c r="A1938" i="9" s="1"/>
  <c r="E1933" i="3"/>
  <c r="D1933" i="3"/>
  <c r="C1933" i="3"/>
  <c r="B1933" i="3"/>
  <c r="A1933" i="3"/>
  <c r="E1932" i="3"/>
  <c r="D1932" i="3"/>
  <c r="C1932" i="3"/>
  <c r="B1932" i="3"/>
  <c r="A1932" i="3"/>
  <c r="E1931" i="3"/>
  <c r="D1931" i="3"/>
  <c r="C1931" i="3"/>
  <c r="B1931" i="3"/>
  <c r="A1931" i="3"/>
  <c r="E1930" i="3"/>
  <c r="D1930" i="3"/>
  <c r="C1930" i="3"/>
  <c r="B1930" i="3"/>
  <c r="A1930" i="3"/>
  <c r="E1929" i="3"/>
  <c r="D1929" i="3"/>
  <c r="C1929" i="3"/>
  <c r="B1929" i="3"/>
  <c r="A1929" i="3"/>
  <c r="E1928" i="3"/>
  <c r="D1928" i="3"/>
  <c r="C1928" i="3"/>
  <c r="B1928" i="3"/>
  <c r="A1928" i="3"/>
  <c r="E1927" i="3"/>
  <c r="D1927" i="3"/>
  <c r="C1927" i="3"/>
  <c r="B1927" i="3"/>
  <c r="A1927" i="3"/>
  <c r="E1926" i="3"/>
  <c r="D1926" i="3"/>
  <c r="C1926" i="3"/>
  <c r="B1926" i="3"/>
  <c r="A1926" i="3"/>
  <c r="E1925" i="3"/>
  <c r="D1925" i="3"/>
  <c r="C1925" i="3"/>
  <c r="B1925" i="3"/>
  <c r="A1925" i="3"/>
  <c r="E1924" i="3"/>
  <c r="D1924" i="3"/>
  <c r="C1924" i="3"/>
  <c r="B1924" i="3"/>
  <c r="A1924" i="3"/>
  <c r="A1928" i="6" s="1"/>
  <c r="A1928" i="9" s="1"/>
  <c r="E1923" i="3"/>
  <c r="D1923" i="3"/>
  <c r="C1923" i="3"/>
  <c r="B1923" i="3"/>
  <c r="A1923" i="3"/>
  <c r="E1922" i="3"/>
  <c r="D1922" i="3"/>
  <c r="C1922" i="3"/>
  <c r="B1922" i="3"/>
  <c r="A1922" i="3"/>
  <c r="E1921" i="3"/>
  <c r="D1921" i="3"/>
  <c r="C1921" i="3"/>
  <c r="B1921" i="3"/>
  <c r="A1921" i="3"/>
  <c r="E1920" i="3"/>
  <c r="D1920" i="3"/>
  <c r="C1920" i="3"/>
  <c r="B1920" i="3"/>
  <c r="A1920" i="3"/>
  <c r="E1919" i="3"/>
  <c r="D1919" i="3"/>
  <c r="C1919" i="3"/>
  <c r="B1919" i="3"/>
  <c r="A1919" i="3"/>
  <c r="E1918" i="3"/>
  <c r="D1918" i="3"/>
  <c r="C1918" i="3"/>
  <c r="B1918" i="3"/>
  <c r="A1918" i="3"/>
  <c r="E1917" i="3"/>
  <c r="D1917" i="3"/>
  <c r="C1917" i="3"/>
  <c r="B1917" i="3"/>
  <c r="A1917" i="3"/>
  <c r="E1916" i="3"/>
  <c r="D1916" i="3"/>
  <c r="C1916" i="3"/>
  <c r="B1916" i="3"/>
  <c r="A1916" i="3"/>
  <c r="E1915" i="3"/>
  <c r="D1915" i="3"/>
  <c r="C1915" i="3"/>
  <c r="B1915" i="3"/>
  <c r="A1915" i="3"/>
  <c r="E1914" i="3"/>
  <c r="D1914" i="3"/>
  <c r="C1914" i="3"/>
  <c r="B1914" i="3"/>
  <c r="A1914" i="3"/>
  <c r="A1918" i="6" s="1"/>
  <c r="A1918" i="9" s="1"/>
  <c r="E1913" i="3"/>
  <c r="D1913" i="3"/>
  <c r="C1913" i="3"/>
  <c r="B1913" i="3"/>
  <c r="A1913" i="3"/>
  <c r="E1912" i="3"/>
  <c r="D1912" i="3"/>
  <c r="C1912" i="3"/>
  <c r="B1912" i="3"/>
  <c r="A1912" i="3"/>
  <c r="E1911" i="3"/>
  <c r="D1911" i="3"/>
  <c r="C1911" i="3"/>
  <c r="B1911" i="3"/>
  <c r="A1911" i="3"/>
  <c r="E1910" i="3"/>
  <c r="D1910" i="3"/>
  <c r="C1910" i="3"/>
  <c r="B1910" i="3"/>
  <c r="A1910" i="3"/>
  <c r="E1909" i="3"/>
  <c r="D1909" i="3"/>
  <c r="C1909" i="3"/>
  <c r="B1909" i="3"/>
  <c r="A1909" i="3"/>
  <c r="E1908" i="3"/>
  <c r="D1908" i="3"/>
  <c r="C1908" i="3"/>
  <c r="B1908" i="3"/>
  <c r="A1908" i="3"/>
  <c r="E1907" i="3"/>
  <c r="D1907" i="3"/>
  <c r="C1907" i="3"/>
  <c r="B1907" i="3"/>
  <c r="A1907" i="3"/>
  <c r="E1906" i="3"/>
  <c r="D1906" i="3"/>
  <c r="C1906" i="3"/>
  <c r="B1906" i="3"/>
  <c r="A1906" i="3"/>
  <c r="E1905" i="3"/>
  <c r="D1905" i="3"/>
  <c r="C1905" i="3"/>
  <c r="B1905" i="3"/>
  <c r="A1905" i="3"/>
  <c r="E1904" i="3"/>
  <c r="D1904" i="3"/>
  <c r="C1904" i="3"/>
  <c r="B1904" i="3"/>
  <c r="A1904" i="3"/>
  <c r="A1908" i="6" s="1"/>
  <c r="A1908" i="9" s="1"/>
  <c r="E1903" i="3"/>
  <c r="D1903" i="3"/>
  <c r="C1903" i="3"/>
  <c r="B1903" i="3"/>
  <c r="A1903" i="3"/>
  <c r="E1902" i="3"/>
  <c r="D1902" i="3"/>
  <c r="C1902" i="3"/>
  <c r="B1902" i="3"/>
  <c r="A1902" i="3"/>
  <c r="E1901" i="3"/>
  <c r="D1901" i="3"/>
  <c r="C1901" i="3"/>
  <c r="B1901" i="3"/>
  <c r="A1901" i="3"/>
  <c r="E1900" i="3"/>
  <c r="D1900" i="3"/>
  <c r="C1900" i="3"/>
  <c r="B1900" i="3"/>
  <c r="A1900" i="3"/>
  <c r="E1899" i="3"/>
  <c r="D1899" i="3"/>
  <c r="C1899" i="3"/>
  <c r="B1899" i="3"/>
  <c r="A1899" i="3"/>
  <c r="E1898" i="3"/>
  <c r="D1898" i="3"/>
  <c r="C1898" i="3"/>
  <c r="B1898" i="3"/>
  <c r="A1898" i="3"/>
  <c r="E1897" i="3"/>
  <c r="D1897" i="3"/>
  <c r="C1897" i="3"/>
  <c r="B1897" i="3"/>
  <c r="A1897" i="3"/>
  <c r="E1896" i="3"/>
  <c r="D1896" i="3"/>
  <c r="C1896" i="3"/>
  <c r="B1896" i="3"/>
  <c r="A1896" i="3"/>
  <c r="E1895" i="3"/>
  <c r="D1895" i="3"/>
  <c r="C1895" i="3"/>
  <c r="B1895" i="3"/>
  <c r="A1895" i="3"/>
  <c r="E1894" i="3"/>
  <c r="D1894" i="3"/>
  <c r="C1894" i="3"/>
  <c r="B1894" i="3"/>
  <c r="A1894" i="3"/>
  <c r="A1898" i="6" s="1"/>
  <c r="A1898" i="9" s="1"/>
  <c r="E1893" i="3"/>
  <c r="D1893" i="3"/>
  <c r="C1893" i="3"/>
  <c r="B1893" i="3"/>
  <c r="A1893" i="3"/>
  <c r="E1892" i="3"/>
  <c r="D1892" i="3"/>
  <c r="C1892" i="3"/>
  <c r="B1892" i="3"/>
  <c r="A1892" i="3"/>
  <c r="E1891" i="3"/>
  <c r="D1891" i="3"/>
  <c r="C1891" i="3"/>
  <c r="B1891" i="3"/>
  <c r="A1891" i="3"/>
  <c r="E1890" i="3"/>
  <c r="D1890" i="3"/>
  <c r="C1890" i="3"/>
  <c r="B1890" i="3"/>
  <c r="A1890" i="3"/>
  <c r="E1889" i="3"/>
  <c r="D1889" i="3"/>
  <c r="C1889" i="3"/>
  <c r="B1889" i="3"/>
  <c r="A1889" i="3"/>
  <c r="E1888" i="3"/>
  <c r="D1888" i="3"/>
  <c r="C1888" i="3"/>
  <c r="B1888" i="3"/>
  <c r="A1888" i="3"/>
  <c r="E1887" i="3"/>
  <c r="D1887" i="3"/>
  <c r="C1887" i="3"/>
  <c r="B1887" i="3"/>
  <c r="A1887" i="3"/>
  <c r="E1886" i="3"/>
  <c r="D1886" i="3"/>
  <c r="C1886" i="3"/>
  <c r="B1886" i="3"/>
  <c r="A1886" i="3"/>
  <c r="E1885" i="3"/>
  <c r="D1885" i="3"/>
  <c r="C1885" i="3"/>
  <c r="B1885" i="3"/>
  <c r="A1885" i="3"/>
  <c r="E1884" i="3"/>
  <c r="D1884" i="3"/>
  <c r="C1884" i="3"/>
  <c r="B1884" i="3"/>
  <c r="A1884" i="3"/>
  <c r="A1888" i="6" s="1"/>
  <c r="A1888" i="9" s="1"/>
  <c r="E1883" i="3"/>
  <c r="D1883" i="3"/>
  <c r="C1883" i="3"/>
  <c r="B1883" i="3"/>
  <c r="A1883" i="3"/>
  <c r="E1882" i="3"/>
  <c r="D1882" i="3"/>
  <c r="C1882" i="3"/>
  <c r="B1882" i="3"/>
  <c r="A1882" i="3"/>
  <c r="E1881" i="3"/>
  <c r="D1881" i="3"/>
  <c r="C1881" i="3"/>
  <c r="B1881" i="3"/>
  <c r="A1881" i="3"/>
  <c r="E1880" i="3"/>
  <c r="D1880" i="3"/>
  <c r="C1880" i="3"/>
  <c r="B1880" i="3"/>
  <c r="A1880" i="3"/>
  <c r="E1879" i="3"/>
  <c r="D1879" i="3"/>
  <c r="C1879" i="3"/>
  <c r="B1879" i="3"/>
  <c r="A1879" i="3"/>
  <c r="E1878" i="3"/>
  <c r="D1878" i="3"/>
  <c r="C1878" i="3"/>
  <c r="B1878" i="3"/>
  <c r="A1878" i="3"/>
  <c r="E1877" i="3"/>
  <c r="D1877" i="3"/>
  <c r="C1877" i="3"/>
  <c r="B1877" i="3"/>
  <c r="A1877" i="3"/>
  <c r="E1876" i="3"/>
  <c r="D1876" i="3"/>
  <c r="C1876" i="3"/>
  <c r="B1876" i="3"/>
  <c r="A1876" i="3"/>
  <c r="E1875" i="3"/>
  <c r="D1875" i="3"/>
  <c r="C1875" i="3"/>
  <c r="B1875" i="3"/>
  <c r="A1875" i="3"/>
  <c r="E1874" i="3"/>
  <c r="D1874" i="3"/>
  <c r="C1874" i="3"/>
  <c r="B1874" i="3"/>
  <c r="A1874" i="3"/>
  <c r="A1878" i="6" s="1"/>
  <c r="A1878" i="9" s="1"/>
  <c r="E1873" i="3"/>
  <c r="D1873" i="3"/>
  <c r="C1873" i="3"/>
  <c r="B1873" i="3"/>
  <c r="A1873" i="3"/>
  <c r="E1872" i="3"/>
  <c r="D1872" i="3"/>
  <c r="C1872" i="3"/>
  <c r="B1872" i="3"/>
  <c r="A1872" i="3"/>
  <c r="E1871" i="3"/>
  <c r="D1871" i="3"/>
  <c r="C1871" i="3"/>
  <c r="B1871" i="3"/>
  <c r="A1871" i="3"/>
  <c r="E1870" i="3"/>
  <c r="D1870" i="3"/>
  <c r="C1870" i="3"/>
  <c r="B1870" i="3"/>
  <c r="A1870" i="3"/>
  <c r="E1869" i="3"/>
  <c r="D1869" i="3"/>
  <c r="C1869" i="3"/>
  <c r="B1869" i="3"/>
  <c r="A1869" i="3"/>
  <c r="E1868" i="3"/>
  <c r="D1868" i="3"/>
  <c r="C1868" i="3"/>
  <c r="B1868" i="3"/>
  <c r="A1868" i="3"/>
  <c r="E1867" i="3"/>
  <c r="D1867" i="3"/>
  <c r="C1867" i="3"/>
  <c r="B1867" i="3"/>
  <c r="A1867" i="3"/>
  <c r="E1866" i="3"/>
  <c r="D1866" i="3"/>
  <c r="C1866" i="3"/>
  <c r="B1866" i="3"/>
  <c r="A1866" i="3"/>
  <c r="E1865" i="3"/>
  <c r="D1865" i="3"/>
  <c r="C1865" i="3"/>
  <c r="B1865" i="3"/>
  <c r="A1865" i="3"/>
  <c r="E1864" i="3"/>
  <c r="D1864" i="3"/>
  <c r="C1864" i="3"/>
  <c r="B1864" i="3"/>
  <c r="A1864" i="3"/>
  <c r="A1868" i="6" s="1"/>
  <c r="A1868" i="9" s="1"/>
  <c r="E1863" i="3"/>
  <c r="D1863" i="3"/>
  <c r="C1863" i="3"/>
  <c r="B1863" i="3"/>
  <c r="A1863" i="3"/>
  <c r="E1862" i="3"/>
  <c r="D1862" i="3"/>
  <c r="C1862" i="3"/>
  <c r="B1862" i="3"/>
  <c r="A1862" i="3"/>
  <c r="E1861" i="3"/>
  <c r="D1861" i="3"/>
  <c r="C1861" i="3"/>
  <c r="B1861" i="3"/>
  <c r="A1861" i="3"/>
  <c r="E1860" i="3"/>
  <c r="D1860" i="3"/>
  <c r="C1860" i="3"/>
  <c r="B1860" i="3"/>
  <c r="A1860" i="3"/>
  <c r="E1859" i="3"/>
  <c r="D1859" i="3"/>
  <c r="C1859" i="3"/>
  <c r="B1859" i="3"/>
  <c r="A1859" i="3"/>
  <c r="E1858" i="3"/>
  <c r="D1858" i="3"/>
  <c r="C1858" i="3"/>
  <c r="B1858" i="3"/>
  <c r="A1858" i="3"/>
  <c r="E1857" i="3"/>
  <c r="D1857" i="3"/>
  <c r="C1857" i="3"/>
  <c r="B1857" i="3"/>
  <c r="A1857" i="3"/>
  <c r="E1856" i="3"/>
  <c r="D1856" i="3"/>
  <c r="C1856" i="3"/>
  <c r="B1856" i="3"/>
  <c r="A1856" i="3"/>
  <c r="E1855" i="3"/>
  <c r="D1855" i="3"/>
  <c r="C1855" i="3"/>
  <c r="B1855" i="3"/>
  <c r="A1855" i="3"/>
  <c r="E1854" i="3"/>
  <c r="D1854" i="3"/>
  <c r="C1854" i="3"/>
  <c r="B1854" i="3"/>
  <c r="A1854" i="3"/>
  <c r="A1858" i="6" s="1"/>
  <c r="A1858" i="9" s="1"/>
  <c r="E1853" i="3"/>
  <c r="D1853" i="3"/>
  <c r="C1853" i="3"/>
  <c r="B1853" i="3"/>
  <c r="A1853" i="3"/>
  <c r="E1852" i="3"/>
  <c r="D1852" i="3"/>
  <c r="C1852" i="3"/>
  <c r="B1852" i="3"/>
  <c r="A1852" i="3"/>
  <c r="E1851" i="3"/>
  <c r="D1851" i="3"/>
  <c r="C1851" i="3"/>
  <c r="B1851" i="3"/>
  <c r="A1851" i="3"/>
  <c r="E1850" i="3"/>
  <c r="D1850" i="3"/>
  <c r="C1850" i="3"/>
  <c r="B1850" i="3"/>
  <c r="A1850" i="3"/>
  <c r="E1849" i="3"/>
  <c r="D1849" i="3"/>
  <c r="C1849" i="3"/>
  <c r="B1849" i="3"/>
  <c r="A1849" i="3"/>
  <c r="E1848" i="3"/>
  <c r="D1848" i="3"/>
  <c r="C1848" i="3"/>
  <c r="B1848" i="3"/>
  <c r="A1848" i="3"/>
  <c r="E1847" i="3"/>
  <c r="D1847" i="3"/>
  <c r="C1847" i="3"/>
  <c r="B1847" i="3"/>
  <c r="A1847" i="3"/>
  <c r="E1846" i="3"/>
  <c r="D1846" i="3"/>
  <c r="C1846" i="3"/>
  <c r="B1846" i="3"/>
  <c r="A1846" i="3"/>
  <c r="E1845" i="3"/>
  <c r="D1845" i="3"/>
  <c r="C1845" i="3"/>
  <c r="B1845" i="3"/>
  <c r="A1845" i="3"/>
  <c r="E1844" i="3"/>
  <c r="D1844" i="3"/>
  <c r="C1844" i="3"/>
  <c r="B1844" i="3"/>
  <c r="A1844" i="3"/>
  <c r="A1848" i="6" s="1"/>
  <c r="A1848" i="9" s="1"/>
  <c r="E1843" i="3"/>
  <c r="D1843" i="3"/>
  <c r="C1843" i="3"/>
  <c r="B1843" i="3"/>
  <c r="A1843" i="3"/>
  <c r="E1842" i="3"/>
  <c r="D1842" i="3"/>
  <c r="C1842" i="3"/>
  <c r="B1842" i="3"/>
  <c r="A1842" i="3"/>
  <c r="E1841" i="3"/>
  <c r="D1841" i="3"/>
  <c r="C1841" i="3"/>
  <c r="B1841" i="3"/>
  <c r="A1841" i="3"/>
  <c r="E1840" i="3"/>
  <c r="D1840" i="3"/>
  <c r="C1840" i="3"/>
  <c r="B1840" i="3"/>
  <c r="A1840" i="3"/>
  <c r="E1839" i="3"/>
  <c r="D1839" i="3"/>
  <c r="C1839" i="3"/>
  <c r="B1839" i="3"/>
  <c r="A1839" i="3"/>
  <c r="E1838" i="3"/>
  <c r="D1838" i="3"/>
  <c r="C1838" i="3"/>
  <c r="B1838" i="3"/>
  <c r="A1838" i="3"/>
  <c r="E1837" i="3"/>
  <c r="D1837" i="3"/>
  <c r="C1837" i="3"/>
  <c r="B1837" i="3"/>
  <c r="A1837" i="3"/>
  <c r="E1836" i="3"/>
  <c r="D1836" i="3"/>
  <c r="C1836" i="3"/>
  <c r="B1836" i="3"/>
  <c r="A1836" i="3"/>
  <c r="E1835" i="3"/>
  <c r="D1835" i="3"/>
  <c r="C1835" i="3"/>
  <c r="B1835" i="3"/>
  <c r="A1835" i="3"/>
  <c r="E1834" i="3"/>
  <c r="D1834" i="3"/>
  <c r="C1834" i="3"/>
  <c r="B1834" i="3"/>
  <c r="A1834" i="3"/>
  <c r="A1838" i="6" s="1"/>
  <c r="A1838" i="9" s="1"/>
  <c r="E1833" i="3"/>
  <c r="D1833" i="3"/>
  <c r="C1833" i="3"/>
  <c r="B1833" i="3"/>
  <c r="A1833" i="3"/>
  <c r="E1832" i="3"/>
  <c r="D1832" i="3"/>
  <c r="C1832" i="3"/>
  <c r="B1832" i="3"/>
  <c r="A1832" i="3"/>
  <c r="E1831" i="3"/>
  <c r="D1831" i="3"/>
  <c r="C1831" i="3"/>
  <c r="B1831" i="3"/>
  <c r="A1831" i="3"/>
  <c r="E1830" i="3"/>
  <c r="D1830" i="3"/>
  <c r="C1830" i="3"/>
  <c r="B1830" i="3"/>
  <c r="A1830" i="3"/>
  <c r="E1829" i="3"/>
  <c r="D1829" i="3"/>
  <c r="C1829" i="3"/>
  <c r="B1829" i="3"/>
  <c r="A1829" i="3"/>
  <c r="E1828" i="3"/>
  <c r="D1828" i="3"/>
  <c r="C1828" i="3"/>
  <c r="B1828" i="3"/>
  <c r="A1828" i="3"/>
  <c r="E1827" i="3"/>
  <c r="D1827" i="3"/>
  <c r="C1827" i="3"/>
  <c r="B1827" i="3"/>
  <c r="A1827" i="3"/>
  <c r="E1826" i="3"/>
  <c r="D1826" i="3"/>
  <c r="C1826" i="3"/>
  <c r="B1826" i="3"/>
  <c r="A1826" i="3"/>
  <c r="E1825" i="3"/>
  <c r="D1825" i="3"/>
  <c r="C1825" i="3"/>
  <c r="B1825" i="3"/>
  <c r="A1825" i="3"/>
  <c r="E1824" i="3"/>
  <c r="D1824" i="3"/>
  <c r="C1824" i="3"/>
  <c r="B1824" i="3"/>
  <c r="A1824" i="3"/>
  <c r="A1828" i="6" s="1"/>
  <c r="A1828" i="9" s="1"/>
  <c r="E1823" i="3"/>
  <c r="D1823" i="3"/>
  <c r="C1823" i="3"/>
  <c r="B1823" i="3"/>
  <c r="A1823" i="3"/>
  <c r="E1822" i="3"/>
  <c r="D1822" i="3"/>
  <c r="C1822" i="3"/>
  <c r="B1822" i="3"/>
  <c r="A1822" i="3"/>
  <c r="E1821" i="3"/>
  <c r="D1821" i="3"/>
  <c r="C1821" i="3"/>
  <c r="B1821" i="3"/>
  <c r="A1821" i="3"/>
  <c r="E1820" i="3"/>
  <c r="D1820" i="3"/>
  <c r="C1820" i="3"/>
  <c r="B1820" i="3"/>
  <c r="A1820" i="3"/>
  <c r="E1819" i="3"/>
  <c r="D1819" i="3"/>
  <c r="C1819" i="3"/>
  <c r="B1819" i="3"/>
  <c r="A1819" i="3"/>
  <c r="E1818" i="3"/>
  <c r="D1818" i="3"/>
  <c r="C1818" i="3"/>
  <c r="B1818" i="3"/>
  <c r="A1818" i="3"/>
  <c r="E1817" i="3"/>
  <c r="D1817" i="3"/>
  <c r="C1817" i="3"/>
  <c r="B1817" i="3"/>
  <c r="A1817" i="3"/>
  <c r="E1816" i="3"/>
  <c r="D1816" i="3"/>
  <c r="C1816" i="3"/>
  <c r="B1816" i="3"/>
  <c r="A1816" i="3"/>
  <c r="E1815" i="3"/>
  <c r="D1815" i="3"/>
  <c r="C1815" i="3"/>
  <c r="B1815" i="3"/>
  <c r="A1815" i="3"/>
  <c r="E1814" i="3"/>
  <c r="D1814" i="3"/>
  <c r="C1814" i="3"/>
  <c r="B1814" i="3"/>
  <c r="A1814" i="3"/>
  <c r="A1818" i="6" s="1"/>
  <c r="A1818" i="9" s="1"/>
  <c r="E1813" i="3"/>
  <c r="D1813" i="3"/>
  <c r="C1813" i="3"/>
  <c r="B1813" i="3"/>
  <c r="A1813" i="3"/>
  <c r="E1812" i="3"/>
  <c r="D1812" i="3"/>
  <c r="C1812" i="3"/>
  <c r="B1812" i="3"/>
  <c r="A1812" i="3"/>
  <c r="E1811" i="3"/>
  <c r="D1811" i="3"/>
  <c r="C1811" i="3"/>
  <c r="B1811" i="3"/>
  <c r="A1811" i="3"/>
  <c r="E1810" i="3"/>
  <c r="D1810" i="3"/>
  <c r="C1810" i="3"/>
  <c r="B1810" i="3"/>
  <c r="A1810" i="3"/>
  <c r="E1809" i="3"/>
  <c r="D1809" i="3"/>
  <c r="C1809" i="3"/>
  <c r="B1809" i="3"/>
  <c r="A1809" i="3"/>
  <c r="E1808" i="3"/>
  <c r="D1808" i="3"/>
  <c r="C1808" i="3"/>
  <c r="B1808" i="3"/>
  <c r="A1808" i="3"/>
  <c r="E1807" i="3"/>
  <c r="D1807" i="3"/>
  <c r="C1807" i="3"/>
  <c r="B1807" i="3"/>
  <c r="A1807" i="3"/>
  <c r="E1806" i="3"/>
  <c r="D1806" i="3"/>
  <c r="C1806" i="3"/>
  <c r="B1806" i="3"/>
  <c r="A1806" i="3"/>
  <c r="E1805" i="3"/>
  <c r="D1805" i="3"/>
  <c r="C1805" i="3"/>
  <c r="B1805" i="3"/>
  <c r="A1805" i="3"/>
  <c r="E1804" i="3"/>
  <c r="D1804" i="3"/>
  <c r="C1804" i="3"/>
  <c r="B1804" i="3"/>
  <c r="A1804" i="3"/>
  <c r="A1808" i="6" s="1"/>
  <c r="A1808" i="9" s="1"/>
  <c r="E1803" i="3"/>
  <c r="D1803" i="3"/>
  <c r="C1803" i="3"/>
  <c r="B1803" i="3"/>
  <c r="A1803" i="3"/>
  <c r="E1802" i="3"/>
  <c r="D1802" i="3"/>
  <c r="C1802" i="3"/>
  <c r="B1802" i="3"/>
  <c r="A1802" i="3"/>
  <c r="E1801" i="3"/>
  <c r="D1801" i="3"/>
  <c r="C1801" i="3"/>
  <c r="B1801" i="3"/>
  <c r="A1801" i="3"/>
  <c r="E1800" i="3"/>
  <c r="D1800" i="3"/>
  <c r="C1800" i="3"/>
  <c r="B1800" i="3"/>
  <c r="A1800" i="3"/>
  <c r="E1799" i="3"/>
  <c r="D1799" i="3"/>
  <c r="C1799" i="3"/>
  <c r="B1799" i="3"/>
  <c r="A1799" i="3"/>
  <c r="E1798" i="3"/>
  <c r="D1798" i="3"/>
  <c r="C1798" i="3"/>
  <c r="B1798" i="3"/>
  <c r="A1798" i="3"/>
  <c r="E1797" i="3"/>
  <c r="D1797" i="3"/>
  <c r="C1797" i="3"/>
  <c r="B1797" i="3"/>
  <c r="A1797" i="3"/>
  <c r="E1796" i="3"/>
  <c r="D1796" i="3"/>
  <c r="C1796" i="3"/>
  <c r="B1796" i="3"/>
  <c r="A1796" i="3"/>
  <c r="E1795" i="3"/>
  <c r="D1795" i="3"/>
  <c r="C1795" i="3"/>
  <c r="B1795" i="3"/>
  <c r="A1795" i="3"/>
  <c r="E1794" i="3"/>
  <c r="D1794" i="3"/>
  <c r="C1794" i="3"/>
  <c r="B1794" i="3"/>
  <c r="A1794" i="3"/>
  <c r="A1798" i="6" s="1"/>
  <c r="A1798" i="9" s="1"/>
  <c r="E1793" i="3"/>
  <c r="D1793" i="3"/>
  <c r="C1793" i="3"/>
  <c r="B1793" i="3"/>
  <c r="A1793" i="3"/>
  <c r="E1792" i="3"/>
  <c r="D1792" i="3"/>
  <c r="C1792" i="3"/>
  <c r="B1792" i="3"/>
  <c r="A1792" i="3"/>
  <c r="E1791" i="3"/>
  <c r="D1791" i="3"/>
  <c r="C1791" i="3"/>
  <c r="B1791" i="3"/>
  <c r="A1791" i="3"/>
  <c r="E1790" i="3"/>
  <c r="D1790" i="3"/>
  <c r="C1790" i="3"/>
  <c r="B1790" i="3"/>
  <c r="A1790" i="3"/>
  <c r="E1789" i="3"/>
  <c r="D1789" i="3"/>
  <c r="C1789" i="3"/>
  <c r="B1789" i="3"/>
  <c r="A1789" i="3"/>
  <c r="E1788" i="3"/>
  <c r="D1788" i="3"/>
  <c r="C1788" i="3"/>
  <c r="B1788" i="3"/>
  <c r="A1788" i="3"/>
  <c r="E1787" i="3"/>
  <c r="D1787" i="3"/>
  <c r="C1787" i="3"/>
  <c r="B1787" i="3"/>
  <c r="A1787" i="3"/>
  <c r="E1786" i="3"/>
  <c r="D1786" i="3"/>
  <c r="C1786" i="3"/>
  <c r="B1786" i="3"/>
  <c r="A1786" i="3"/>
  <c r="E1785" i="3"/>
  <c r="D1785" i="3"/>
  <c r="C1785" i="3"/>
  <c r="B1785" i="3"/>
  <c r="A1785" i="3"/>
  <c r="E1784" i="3"/>
  <c r="D1784" i="3"/>
  <c r="C1784" i="3"/>
  <c r="B1784" i="3"/>
  <c r="A1784" i="3"/>
  <c r="A1788" i="6" s="1"/>
  <c r="A1788" i="9" s="1"/>
  <c r="E1783" i="3"/>
  <c r="D1783" i="3"/>
  <c r="C1783" i="3"/>
  <c r="B1783" i="3"/>
  <c r="A1783" i="3"/>
  <c r="E1782" i="3"/>
  <c r="D1782" i="3"/>
  <c r="C1782" i="3"/>
  <c r="B1782" i="3"/>
  <c r="A1782" i="3"/>
  <c r="E1781" i="3"/>
  <c r="D1781" i="3"/>
  <c r="C1781" i="3"/>
  <c r="B1781" i="3"/>
  <c r="A1781" i="3"/>
  <c r="E1780" i="3"/>
  <c r="D1780" i="3"/>
  <c r="C1780" i="3"/>
  <c r="B1780" i="3"/>
  <c r="A1780" i="3"/>
  <c r="E1779" i="3"/>
  <c r="D1779" i="3"/>
  <c r="C1779" i="3"/>
  <c r="B1779" i="3"/>
  <c r="A1779" i="3"/>
  <c r="E1778" i="3"/>
  <c r="D1778" i="3"/>
  <c r="C1778" i="3"/>
  <c r="B1778" i="3"/>
  <c r="A1778" i="3"/>
  <c r="E1777" i="3"/>
  <c r="D1777" i="3"/>
  <c r="C1777" i="3"/>
  <c r="B1777" i="3"/>
  <c r="A1777" i="3"/>
  <c r="E1776" i="3"/>
  <c r="D1776" i="3"/>
  <c r="C1776" i="3"/>
  <c r="B1776" i="3"/>
  <c r="A1776" i="3"/>
  <c r="E1775" i="3"/>
  <c r="D1775" i="3"/>
  <c r="C1775" i="3"/>
  <c r="B1775" i="3"/>
  <c r="A1775" i="3"/>
  <c r="E1774" i="3"/>
  <c r="D1774" i="3"/>
  <c r="C1774" i="3"/>
  <c r="B1774" i="3"/>
  <c r="A1774" i="3"/>
  <c r="A1778" i="6" s="1"/>
  <c r="A1778" i="9" s="1"/>
  <c r="E1773" i="3"/>
  <c r="D1773" i="3"/>
  <c r="C1773" i="3"/>
  <c r="B1773" i="3"/>
  <c r="A1773" i="3"/>
  <c r="E1772" i="3"/>
  <c r="D1772" i="3"/>
  <c r="C1772" i="3"/>
  <c r="B1772" i="3"/>
  <c r="A1772" i="3"/>
  <c r="E1771" i="3"/>
  <c r="D1771" i="3"/>
  <c r="C1771" i="3"/>
  <c r="B1771" i="3"/>
  <c r="A1771" i="3"/>
  <c r="E1770" i="3"/>
  <c r="D1770" i="3"/>
  <c r="C1770" i="3"/>
  <c r="B1770" i="3"/>
  <c r="A1770" i="3"/>
  <c r="E1769" i="3"/>
  <c r="D1769" i="3"/>
  <c r="C1769" i="3"/>
  <c r="B1769" i="3"/>
  <c r="A1769" i="3"/>
  <c r="E1768" i="3"/>
  <c r="D1768" i="3"/>
  <c r="C1768" i="3"/>
  <c r="B1768" i="3"/>
  <c r="A1768" i="3"/>
  <c r="E1767" i="3"/>
  <c r="D1767" i="3"/>
  <c r="C1767" i="3"/>
  <c r="B1767" i="3"/>
  <c r="A1767" i="3"/>
  <c r="E1766" i="3"/>
  <c r="D1766" i="3"/>
  <c r="C1766" i="3"/>
  <c r="B1766" i="3"/>
  <c r="A1766" i="3"/>
  <c r="E1765" i="3"/>
  <c r="D1765" i="3"/>
  <c r="C1765" i="3"/>
  <c r="B1765" i="3"/>
  <c r="A1765" i="3"/>
  <c r="E1764" i="3"/>
  <c r="D1764" i="3"/>
  <c r="C1764" i="3"/>
  <c r="B1764" i="3"/>
  <c r="A1764" i="3"/>
  <c r="A1768" i="6" s="1"/>
  <c r="A1768" i="9" s="1"/>
  <c r="E1763" i="3"/>
  <c r="D1763" i="3"/>
  <c r="C1763" i="3"/>
  <c r="B1763" i="3"/>
  <c r="A1763" i="3"/>
  <c r="E1762" i="3"/>
  <c r="D1762" i="3"/>
  <c r="C1762" i="3"/>
  <c r="B1762" i="3"/>
  <c r="A1762" i="3"/>
  <c r="E1761" i="3"/>
  <c r="D1761" i="3"/>
  <c r="C1761" i="3"/>
  <c r="B1761" i="3"/>
  <c r="A1761" i="3"/>
  <c r="E1760" i="3"/>
  <c r="D1760" i="3"/>
  <c r="C1760" i="3"/>
  <c r="B1760" i="3"/>
  <c r="A1760" i="3"/>
  <c r="E1759" i="3"/>
  <c r="D1759" i="3"/>
  <c r="C1759" i="3"/>
  <c r="B1759" i="3"/>
  <c r="A1759" i="3"/>
  <c r="E1758" i="3"/>
  <c r="D1758" i="3"/>
  <c r="C1758" i="3"/>
  <c r="B1758" i="3"/>
  <c r="A1758" i="3"/>
  <c r="E1757" i="3"/>
  <c r="D1757" i="3"/>
  <c r="C1757" i="3"/>
  <c r="B1757" i="3"/>
  <c r="A1757" i="3"/>
  <c r="E1756" i="3"/>
  <c r="D1756" i="3"/>
  <c r="C1756" i="3"/>
  <c r="B1756" i="3"/>
  <c r="A1756" i="3"/>
  <c r="E1755" i="3"/>
  <c r="D1755" i="3"/>
  <c r="C1755" i="3"/>
  <c r="B1755" i="3"/>
  <c r="A1755" i="3"/>
  <c r="E1754" i="3"/>
  <c r="D1754" i="3"/>
  <c r="C1754" i="3"/>
  <c r="B1754" i="3"/>
  <c r="A1754" i="3"/>
  <c r="A1758" i="6" s="1"/>
  <c r="A1758" i="9" s="1"/>
  <c r="E1753" i="3"/>
  <c r="D1753" i="3"/>
  <c r="C1753" i="3"/>
  <c r="B1753" i="3"/>
  <c r="A1753" i="3"/>
  <c r="E1752" i="3"/>
  <c r="D1752" i="3"/>
  <c r="C1752" i="3"/>
  <c r="B1752" i="3"/>
  <c r="A1752" i="3"/>
  <c r="E1751" i="3"/>
  <c r="D1751" i="3"/>
  <c r="C1751" i="3"/>
  <c r="B1751" i="3"/>
  <c r="A1751" i="3"/>
  <c r="E1750" i="3"/>
  <c r="D1750" i="3"/>
  <c r="C1750" i="3"/>
  <c r="B1750" i="3"/>
  <c r="A1750" i="3"/>
  <c r="E1749" i="3"/>
  <c r="D1749" i="3"/>
  <c r="C1749" i="3"/>
  <c r="B1749" i="3"/>
  <c r="A1749" i="3"/>
  <c r="E1748" i="3"/>
  <c r="D1748" i="3"/>
  <c r="C1748" i="3"/>
  <c r="B1748" i="3"/>
  <c r="A1748" i="3"/>
  <c r="E1747" i="3"/>
  <c r="D1747" i="3"/>
  <c r="C1747" i="3"/>
  <c r="B1747" i="3"/>
  <c r="A1747" i="3"/>
  <c r="E1746" i="3"/>
  <c r="D1746" i="3"/>
  <c r="C1746" i="3"/>
  <c r="B1746" i="3"/>
  <c r="A1746" i="3"/>
  <c r="E1745" i="3"/>
  <c r="D1745" i="3"/>
  <c r="C1745" i="3"/>
  <c r="B1745" i="3"/>
  <c r="A1745" i="3"/>
  <c r="E1744" i="3"/>
  <c r="D1744" i="3"/>
  <c r="C1744" i="3"/>
  <c r="B1744" i="3"/>
  <c r="A1744" i="3"/>
  <c r="A1748" i="6" s="1"/>
  <c r="A1748" i="9" s="1"/>
  <c r="E1743" i="3"/>
  <c r="D1743" i="3"/>
  <c r="C1743" i="3"/>
  <c r="B1743" i="3"/>
  <c r="A1743" i="3"/>
  <c r="E1742" i="3"/>
  <c r="D1742" i="3"/>
  <c r="C1742" i="3"/>
  <c r="B1742" i="3"/>
  <c r="A1742" i="3"/>
  <c r="E1741" i="3"/>
  <c r="D1741" i="3"/>
  <c r="C1741" i="3"/>
  <c r="B1741" i="3"/>
  <c r="A1741" i="3"/>
  <c r="E1740" i="3"/>
  <c r="D1740" i="3"/>
  <c r="C1740" i="3"/>
  <c r="B1740" i="3"/>
  <c r="A1740" i="3"/>
  <c r="E1739" i="3"/>
  <c r="D1739" i="3"/>
  <c r="C1739" i="3"/>
  <c r="B1739" i="3"/>
  <c r="A1739" i="3"/>
  <c r="E1738" i="3"/>
  <c r="D1738" i="3"/>
  <c r="C1738" i="3"/>
  <c r="B1738" i="3"/>
  <c r="A1738" i="3"/>
  <c r="E1737" i="3"/>
  <c r="D1737" i="3"/>
  <c r="C1737" i="3"/>
  <c r="B1737" i="3"/>
  <c r="A1737" i="3"/>
  <c r="E1736" i="3"/>
  <c r="D1736" i="3"/>
  <c r="C1736" i="3"/>
  <c r="B1736" i="3"/>
  <c r="A1736" i="3"/>
  <c r="E1735" i="3"/>
  <c r="D1735" i="3"/>
  <c r="C1735" i="3"/>
  <c r="B1735" i="3"/>
  <c r="A1735" i="3"/>
  <c r="E1734" i="3"/>
  <c r="D1734" i="3"/>
  <c r="C1734" i="3"/>
  <c r="B1734" i="3"/>
  <c r="A1734" i="3"/>
  <c r="A1738" i="6" s="1"/>
  <c r="A1738" i="9" s="1"/>
  <c r="E1733" i="3"/>
  <c r="D1733" i="3"/>
  <c r="C1733" i="3"/>
  <c r="B1733" i="3"/>
  <c r="A1733" i="3"/>
  <c r="E1732" i="3"/>
  <c r="D1732" i="3"/>
  <c r="C1732" i="3"/>
  <c r="B1732" i="3"/>
  <c r="A1732" i="3"/>
  <c r="E1731" i="3"/>
  <c r="D1731" i="3"/>
  <c r="C1731" i="3"/>
  <c r="B1731" i="3"/>
  <c r="A1731" i="3"/>
  <c r="E1730" i="3"/>
  <c r="D1730" i="3"/>
  <c r="C1730" i="3"/>
  <c r="B1730" i="3"/>
  <c r="A1730" i="3"/>
  <c r="E1729" i="3"/>
  <c r="D1729" i="3"/>
  <c r="C1729" i="3"/>
  <c r="B1729" i="3"/>
  <c r="A1729" i="3"/>
  <c r="E1728" i="3"/>
  <c r="D1728" i="3"/>
  <c r="C1728" i="3"/>
  <c r="B1728" i="3"/>
  <c r="A1728" i="3"/>
  <c r="E1727" i="3"/>
  <c r="D1727" i="3"/>
  <c r="C1727" i="3"/>
  <c r="B1727" i="3"/>
  <c r="A1727" i="3"/>
  <c r="E1726" i="3"/>
  <c r="D1726" i="3"/>
  <c r="C1726" i="3"/>
  <c r="B1726" i="3"/>
  <c r="A1726" i="3"/>
  <c r="E1725" i="3"/>
  <c r="D1725" i="3"/>
  <c r="C1725" i="3"/>
  <c r="B1725" i="3"/>
  <c r="A1725" i="3"/>
  <c r="E1724" i="3"/>
  <c r="D1724" i="3"/>
  <c r="C1724" i="3"/>
  <c r="B1724" i="3"/>
  <c r="A1724" i="3"/>
  <c r="A1728" i="6" s="1"/>
  <c r="A1728" i="9" s="1"/>
  <c r="E1723" i="3"/>
  <c r="D1723" i="3"/>
  <c r="C1723" i="3"/>
  <c r="B1723" i="3"/>
  <c r="A1723" i="3"/>
  <c r="E1722" i="3"/>
  <c r="D1722" i="3"/>
  <c r="C1722" i="3"/>
  <c r="B1722" i="3"/>
  <c r="A1722" i="3"/>
  <c r="E1721" i="3"/>
  <c r="D1721" i="3"/>
  <c r="C1721" i="3"/>
  <c r="B1721" i="3"/>
  <c r="A1721" i="3"/>
  <c r="E1720" i="3"/>
  <c r="D1720" i="3"/>
  <c r="C1720" i="3"/>
  <c r="B1720" i="3"/>
  <c r="A1720" i="3"/>
  <c r="E1719" i="3"/>
  <c r="D1719" i="3"/>
  <c r="C1719" i="3"/>
  <c r="B1719" i="3"/>
  <c r="A1719" i="3"/>
  <c r="E1718" i="3"/>
  <c r="D1718" i="3"/>
  <c r="C1718" i="3"/>
  <c r="B1718" i="3"/>
  <c r="A1718" i="3"/>
  <c r="E1717" i="3"/>
  <c r="D1717" i="3"/>
  <c r="C1717" i="3"/>
  <c r="B1717" i="3"/>
  <c r="A1717" i="3"/>
  <c r="E1716" i="3"/>
  <c r="D1716" i="3"/>
  <c r="C1716" i="3"/>
  <c r="B1716" i="3"/>
  <c r="A1716" i="3"/>
  <c r="E1715" i="3"/>
  <c r="D1715" i="3"/>
  <c r="C1715" i="3"/>
  <c r="B1715" i="3"/>
  <c r="A1715" i="3"/>
  <c r="E1714" i="3"/>
  <c r="D1714" i="3"/>
  <c r="C1714" i="3"/>
  <c r="B1714" i="3"/>
  <c r="A1714" i="3"/>
  <c r="A1718" i="6" s="1"/>
  <c r="A1718" i="9" s="1"/>
  <c r="E1713" i="3"/>
  <c r="D1713" i="3"/>
  <c r="C1713" i="3"/>
  <c r="B1713" i="3"/>
  <c r="A1713" i="3"/>
  <c r="E1712" i="3"/>
  <c r="D1712" i="3"/>
  <c r="C1712" i="3"/>
  <c r="B1712" i="3"/>
  <c r="A1712" i="3"/>
  <c r="E1711" i="3"/>
  <c r="D1711" i="3"/>
  <c r="C1711" i="3"/>
  <c r="B1711" i="3"/>
  <c r="A1711" i="3"/>
  <c r="E1710" i="3"/>
  <c r="D1710" i="3"/>
  <c r="C1710" i="3"/>
  <c r="B1710" i="3"/>
  <c r="A1710" i="3"/>
  <c r="E1709" i="3"/>
  <c r="D1709" i="3"/>
  <c r="C1709" i="3"/>
  <c r="B1709" i="3"/>
  <c r="A1709" i="3"/>
  <c r="E1708" i="3"/>
  <c r="D1708" i="3"/>
  <c r="C1708" i="3"/>
  <c r="B1708" i="3"/>
  <c r="A1708" i="3"/>
  <c r="E1707" i="3"/>
  <c r="D1707" i="3"/>
  <c r="C1707" i="3"/>
  <c r="B1707" i="3"/>
  <c r="A1707" i="3"/>
  <c r="E1706" i="3"/>
  <c r="D1706" i="3"/>
  <c r="C1706" i="3"/>
  <c r="B1706" i="3"/>
  <c r="A1706" i="3"/>
  <c r="E1705" i="3"/>
  <c r="D1705" i="3"/>
  <c r="C1705" i="3"/>
  <c r="B1705" i="3"/>
  <c r="A1705" i="3"/>
  <c r="E1704" i="3"/>
  <c r="D1704" i="3"/>
  <c r="C1704" i="3"/>
  <c r="B1704" i="3"/>
  <c r="A1704" i="3"/>
  <c r="A1708" i="6" s="1"/>
  <c r="A1708" i="9" s="1"/>
  <c r="E1703" i="3"/>
  <c r="D1703" i="3"/>
  <c r="C1703" i="3"/>
  <c r="B1703" i="3"/>
  <c r="A1703" i="3"/>
  <c r="E1702" i="3"/>
  <c r="D1702" i="3"/>
  <c r="C1702" i="3"/>
  <c r="B1702" i="3"/>
  <c r="A1702" i="3"/>
  <c r="E1701" i="3"/>
  <c r="D1701" i="3"/>
  <c r="C1701" i="3"/>
  <c r="B1701" i="3"/>
  <c r="A1701" i="3"/>
  <c r="E1700" i="3"/>
  <c r="D1700" i="3"/>
  <c r="C1700" i="3"/>
  <c r="B1700" i="3"/>
  <c r="A1700" i="3"/>
  <c r="E1699" i="3"/>
  <c r="D1699" i="3"/>
  <c r="C1699" i="3"/>
  <c r="B1699" i="3"/>
  <c r="A1699" i="3"/>
  <c r="E1698" i="3"/>
  <c r="D1698" i="3"/>
  <c r="C1698" i="3"/>
  <c r="B1698" i="3"/>
  <c r="A1698" i="3"/>
  <c r="E1697" i="3"/>
  <c r="D1697" i="3"/>
  <c r="C1697" i="3"/>
  <c r="B1697" i="3"/>
  <c r="A1697" i="3"/>
  <c r="E1696" i="3"/>
  <c r="D1696" i="3"/>
  <c r="C1696" i="3"/>
  <c r="B1696" i="3"/>
  <c r="A1696" i="3"/>
  <c r="E1695" i="3"/>
  <c r="D1695" i="3"/>
  <c r="C1695" i="3"/>
  <c r="B1695" i="3"/>
  <c r="A1695" i="3"/>
  <c r="E1694" i="3"/>
  <c r="D1694" i="3"/>
  <c r="C1694" i="3"/>
  <c r="B1694" i="3"/>
  <c r="A1694" i="3"/>
  <c r="A1698" i="6" s="1"/>
  <c r="A1698" i="9" s="1"/>
  <c r="E1693" i="3"/>
  <c r="D1693" i="3"/>
  <c r="C1693" i="3"/>
  <c r="B1693" i="3"/>
  <c r="A1693" i="3"/>
  <c r="E1692" i="3"/>
  <c r="D1692" i="3"/>
  <c r="C1692" i="3"/>
  <c r="B1692" i="3"/>
  <c r="A1692" i="3"/>
  <c r="E1691" i="3"/>
  <c r="D1691" i="3"/>
  <c r="C1691" i="3"/>
  <c r="B1691" i="3"/>
  <c r="A1691" i="3"/>
  <c r="E1690" i="3"/>
  <c r="D1690" i="3"/>
  <c r="C1690" i="3"/>
  <c r="B1690" i="3"/>
  <c r="A1690" i="3"/>
  <c r="E1689" i="3"/>
  <c r="D1689" i="3"/>
  <c r="C1689" i="3"/>
  <c r="B1689" i="3"/>
  <c r="A1689" i="3"/>
  <c r="E1688" i="3"/>
  <c r="D1688" i="3"/>
  <c r="C1688" i="3"/>
  <c r="B1688" i="3"/>
  <c r="A1688" i="3"/>
  <c r="E1687" i="3"/>
  <c r="D1687" i="3"/>
  <c r="C1687" i="3"/>
  <c r="B1687" i="3"/>
  <c r="A1687" i="3"/>
  <c r="E1686" i="3"/>
  <c r="D1686" i="3"/>
  <c r="C1686" i="3"/>
  <c r="B1686" i="3"/>
  <c r="A1686" i="3"/>
  <c r="E1685" i="3"/>
  <c r="D1685" i="3"/>
  <c r="C1685" i="3"/>
  <c r="B1685" i="3"/>
  <c r="A1685" i="3"/>
  <c r="E1684" i="3"/>
  <c r="D1684" i="3"/>
  <c r="C1684" i="3"/>
  <c r="B1684" i="3"/>
  <c r="A1684" i="3"/>
  <c r="A1688" i="6" s="1"/>
  <c r="A1688" i="9" s="1"/>
  <c r="E1683" i="3"/>
  <c r="D1683" i="3"/>
  <c r="C1683" i="3"/>
  <c r="B1683" i="3"/>
  <c r="A1683" i="3"/>
  <c r="E1682" i="3"/>
  <c r="D1682" i="3"/>
  <c r="C1682" i="3"/>
  <c r="B1682" i="3"/>
  <c r="A1682" i="3"/>
  <c r="E1681" i="3"/>
  <c r="D1681" i="3"/>
  <c r="C1681" i="3"/>
  <c r="B1681" i="3"/>
  <c r="A1681" i="3"/>
  <c r="E1680" i="3"/>
  <c r="D1680" i="3"/>
  <c r="C1680" i="3"/>
  <c r="B1680" i="3"/>
  <c r="A1680" i="3"/>
  <c r="E1679" i="3"/>
  <c r="D1679" i="3"/>
  <c r="C1679" i="3"/>
  <c r="B1679" i="3"/>
  <c r="A1679" i="3"/>
  <c r="E1678" i="3"/>
  <c r="D1678" i="3"/>
  <c r="C1678" i="3"/>
  <c r="B1678" i="3"/>
  <c r="A1678" i="3"/>
  <c r="E1677" i="3"/>
  <c r="D1677" i="3"/>
  <c r="C1677" i="3"/>
  <c r="B1677" i="3"/>
  <c r="A1677" i="3"/>
  <c r="E1676" i="3"/>
  <c r="D1676" i="3"/>
  <c r="C1676" i="3"/>
  <c r="B1676" i="3"/>
  <c r="A1676" i="3"/>
  <c r="E1675" i="3"/>
  <c r="D1675" i="3"/>
  <c r="C1675" i="3"/>
  <c r="B1675" i="3"/>
  <c r="A1675" i="3"/>
  <c r="E1674" i="3"/>
  <c r="D1674" i="3"/>
  <c r="C1674" i="3"/>
  <c r="B1674" i="3"/>
  <c r="A1674" i="3"/>
  <c r="A1678" i="6" s="1"/>
  <c r="A1678" i="9" s="1"/>
  <c r="E1673" i="3"/>
  <c r="D1673" i="3"/>
  <c r="C1673" i="3"/>
  <c r="B1673" i="3"/>
  <c r="A1673" i="3"/>
  <c r="E1672" i="3"/>
  <c r="D1672" i="3"/>
  <c r="C1672" i="3"/>
  <c r="B1672" i="3"/>
  <c r="A1672" i="3"/>
  <c r="E1671" i="3"/>
  <c r="D1671" i="3"/>
  <c r="C1671" i="3"/>
  <c r="B1671" i="3"/>
  <c r="A1671" i="3"/>
  <c r="E1670" i="3"/>
  <c r="D1670" i="3"/>
  <c r="C1670" i="3"/>
  <c r="B1670" i="3"/>
  <c r="A1670" i="3"/>
  <c r="E1669" i="3"/>
  <c r="D1669" i="3"/>
  <c r="C1669" i="3"/>
  <c r="B1669" i="3"/>
  <c r="A1669" i="3"/>
  <c r="E1668" i="3"/>
  <c r="D1668" i="3"/>
  <c r="C1668" i="3"/>
  <c r="B1668" i="3"/>
  <c r="A1668" i="3"/>
  <c r="E1667" i="3"/>
  <c r="D1667" i="3"/>
  <c r="C1667" i="3"/>
  <c r="B1667" i="3"/>
  <c r="A1667" i="3"/>
  <c r="E1666" i="3"/>
  <c r="D1666" i="3"/>
  <c r="C1666" i="3"/>
  <c r="B1666" i="3"/>
  <c r="A1666" i="3"/>
  <c r="E1665" i="3"/>
  <c r="D1665" i="3"/>
  <c r="C1665" i="3"/>
  <c r="B1665" i="3"/>
  <c r="A1665" i="3"/>
  <c r="E1664" i="3"/>
  <c r="D1664" i="3"/>
  <c r="C1664" i="3"/>
  <c r="B1664" i="3"/>
  <c r="A1664" i="3"/>
  <c r="A1668" i="6" s="1"/>
  <c r="A1668" i="9" s="1"/>
  <c r="E1663" i="3"/>
  <c r="D1663" i="3"/>
  <c r="C1663" i="3"/>
  <c r="B1663" i="3"/>
  <c r="A1663" i="3"/>
  <c r="E1662" i="3"/>
  <c r="D1662" i="3"/>
  <c r="C1662" i="3"/>
  <c r="B1662" i="3"/>
  <c r="A1662" i="3"/>
  <c r="E1661" i="3"/>
  <c r="D1661" i="3"/>
  <c r="C1661" i="3"/>
  <c r="B1661" i="3"/>
  <c r="A1661" i="3"/>
  <c r="E1660" i="3"/>
  <c r="D1660" i="3"/>
  <c r="C1660" i="3"/>
  <c r="B1660" i="3"/>
  <c r="A1660" i="3"/>
  <c r="E1659" i="3"/>
  <c r="D1659" i="3"/>
  <c r="C1659" i="3"/>
  <c r="B1659" i="3"/>
  <c r="A1659" i="3"/>
  <c r="E1658" i="3"/>
  <c r="D1658" i="3"/>
  <c r="C1658" i="3"/>
  <c r="B1658" i="3"/>
  <c r="A1658" i="3"/>
  <c r="E1657" i="3"/>
  <c r="D1657" i="3"/>
  <c r="C1657" i="3"/>
  <c r="B1657" i="3"/>
  <c r="A1657" i="3"/>
  <c r="E1656" i="3"/>
  <c r="D1656" i="3"/>
  <c r="C1656" i="3"/>
  <c r="B1656" i="3"/>
  <c r="A1656" i="3"/>
  <c r="E1655" i="3"/>
  <c r="D1655" i="3"/>
  <c r="C1655" i="3"/>
  <c r="B1655" i="3"/>
  <c r="A1655" i="3"/>
  <c r="E1654" i="3"/>
  <c r="D1654" i="3"/>
  <c r="C1654" i="3"/>
  <c r="B1654" i="3"/>
  <c r="A1654" i="3"/>
  <c r="A1658" i="6" s="1"/>
  <c r="A1658" i="9" s="1"/>
  <c r="E1653" i="3"/>
  <c r="D1653" i="3"/>
  <c r="C1653" i="3"/>
  <c r="B1653" i="3"/>
  <c r="A1653" i="3"/>
  <c r="E1652" i="3"/>
  <c r="D1652" i="3"/>
  <c r="C1652" i="3"/>
  <c r="B1652" i="3"/>
  <c r="A1652" i="3"/>
  <c r="E1651" i="3"/>
  <c r="D1651" i="3"/>
  <c r="C1651" i="3"/>
  <c r="B1651" i="3"/>
  <c r="A1651" i="3"/>
  <c r="E1650" i="3"/>
  <c r="D1650" i="3"/>
  <c r="C1650" i="3"/>
  <c r="B1650" i="3"/>
  <c r="A1650" i="3"/>
  <c r="E1649" i="3"/>
  <c r="D1649" i="3"/>
  <c r="C1649" i="3"/>
  <c r="B1649" i="3"/>
  <c r="A1649" i="3"/>
  <c r="E1648" i="3"/>
  <c r="D1648" i="3"/>
  <c r="C1648" i="3"/>
  <c r="B1648" i="3"/>
  <c r="A1648" i="3"/>
  <c r="E1647" i="3"/>
  <c r="D1647" i="3"/>
  <c r="C1647" i="3"/>
  <c r="B1647" i="3"/>
  <c r="A1647" i="3"/>
  <c r="E1646" i="3"/>
  <c r="D1646" i="3"/>
  <c r="C1646" i="3"/>
  <c r="B1646" i="3"/>
  <c r="A1646" i="3"/>
  <c r="E1645" i="3"/>
  <c r="D1645" i="3"/>
  <c r="C1645" i="3"/>
  <c r="B1645" i="3"/>
  <c r="A1645" i="3"/>
  <c r="E1644" i="3"/>
  <c r="D1644" i="3"/>
  <c r="C1644" i="3"/>
  <c r="B1644" i="3"/>
  <c r="A1644" i="3"/>
  <c r="A1648" i="6" s="1"/>
  <c r="A1648" i="9" s="1"/>
  <c r="E1643" i="3"/>
  <c r="D1643" i="3"/>
  <c r="C1643" i="3"/>
  <c r="B1643" i="3"/>
  <c r="A1643" i="3"/>
  <c r="E1642" i="3"/>
  <c r="D1642" i="3"/>
  <c r="C1642" i="3"/>
  <c r="B1642" i="3"/>
  <c r="A1642" i="3"/>
  <c r="E1641" i="3"/>
  <c r="D1641" i="3"/>
  <c r="C1641" i="3"/>
  <c r="B1641" i="3"/>
  <c r="A1641" i="3"/>
  <c r="E1640" i="3"/>
  <c r="D1640" i="3"/>
  <c r="C1640" i="3"/>
  <c r="B1640" i="3"/>
  <c r="A1640" i="3"/>
  <c r="E1639" i="3"/>
  <c r="D1639" i="3"/>
  <c r="C1639" i="3"/>
  <c r="B1639" i="3"/>
  <c r="A1639" i="3"/>
  <c r="E1638" i="3"/>
  <c r="D1638" i="3"/>
  <c r="C1638" i="3"/>
  <c r="B1638" i="3"/>
  <c r="A1638" i="3"/>
  <c r="E1637" i="3"/>
  <c r="D1637" i="3"/>
  <c r="C1637" i="3"/>
  <c r="B1637" i="3"/>
  <c r="A1637" i="3"/>
  <c r="E1636" i="3"/>
  <c r="D1636" i="3"/>
  <c r="C1636" i="3"/>
  <c r="B1636" i="3"/>
  <c r="A1636" i="3"/>
  <c r="E1635" i="3"/>
  <c r="D1635" i="3"/>
  <c r="C1635" i="3"/>
  <c r="B1635" i="3"/>
  <c r="A1635" i="3"/>
  <c r="E1634" i="3"/>
  <c r="D1634" i="3"/>
  <c r="C1634" i="3"/>
  <c r="B1634" i="3"/>
  <c r="A1634" i="3"/>
  <c r="A1638" i="6" s="1"/>
  <c r="A1638" i="9" s="1"/>
  <c r="E1633" i="3"/>
  <c r="D1633" i="3"/>
  <c r="C1633" i="3"/>
  <c r="B1633" i="3"/>
  <c r="A1633" i="3"/>
  <c r="E1632" i="3"/>
  <c r="D1632" i="3"/>
  <c r="C1632" i="3"/>
  <c r="B1632" i="3"/>
  <c r="A1632" i="3"/>
  <c r="E1631" i="3"/>
  <c r="D1631" i="3"/>
  <c r="C1631" i="3"/>
  <c r="B1631" i="3"/>
  <c r="A1631" i="3"/>
  <c r="E1630" i="3"/>
  <c r="D1630" i="3"/>
  <c r="C1630" i="3"/>
  <c r="B1630" i="3"/>
  <c r="A1630" i="3"/>
  <c r="E1629" i="3"/>
  <c r="D1629" i="3"/>
  <c r="C1629" i="3"/>
  <c r="B1629" i="3"/>
  <c r="A1629" i="3"/>
  <c r="E1628" i="3"/>
  <c r="D1628" i="3"/>
  <c r="C1628" i="3"/>
  <c r="B1628" i="3"/>
  <c r="A1628" i="3"/>
  <c r="E1627" i="3"/>
  <c r="D1627" i="3"/>
  <c r="C1627" i="3"/>
  <c r="B1627" i="3"/>
  <c r="A1627" i="3"/>
  <c r="E1626" i="3"/>
  <c r="D1626" i="3"/>
  <c r="C1626" i="3"/>
  <c r="B1626" i="3"/>
  <c r="A1626" i="3"/>
  <c r="E1625" i="3"/>
  <c r="D1625" i="3"/>
  <c r="C1625" i="3"/>
  <c r="B1625" i="3"/>
  <c r="A1625" i="3"/>
  <c r="E1624" i="3"/>
  <c r="D1624" i="3"/>
  <c r="C1624" i="3"/>
  <c r="B1624" i="3"/>
  <c r="A1624" i="3"/>
  <c r="A1628" i="6" s="1"/>
  <c r="A1628" i="9" s="1"/>
  <c r="E1623" i="3"/>
  <c r="D1623" i="3"/>
  <c r="C1623" i="3"/>
  <c r="B1623" i="3"/>
  <c r="A1623" i="3"/>
  <c r="E1622" i="3"/>
  <c r="D1622" i="3"/>
  <c r="C1622" i="3"/>
  <c r="B1622" i="3"/>
  <c r="A1622" i="3"/>
  <c r="E1621" i="3"/>
  <c r="D1621" i="3"/>
  <c r="C1621" i="3"/>
  <c r="B1621" i="3"/>
  <c r="A1621" i="3"/>
  <c r="E1620" i="3"/>
  <c r="D1620" i="3"/>
  <c r="C1620" i="3"/>
  <c r="B1620" i="3"/>
  <c r="A1620" i="3"/>
  <c r="E1619" i="3"/>
  <c r="D1619" i="3"/>
  <c r="C1619" i="3"/>
  <c r="B1619" i="3"/>
  <c r="A1619" i="3"/>
  <c r="E1618" i="3"/>
  <c r="D1618" i="3"/>
  <c r="C1618" i="3"/>
  <c r="B1618" i="3"/>
  <c r="A1618" i="3"/>
  <c r="E1617" i="3"/>
  <c r="D1617" i="3"/>
  <c r="C1617" i="3"/>
  <c r="B1617" i="3"/>
  <c r="A1617" i="3"/>
  <c r="E1616" i="3"/>
  <c r="D1616" i="3"/>
  <c r="C1616" i="3"/>
  <c r="B1616" i="3"/>
  <c r="A1616" i="3"/>
  <c r="E1615" i="3"/>
  <c r="D1615" i="3"/>
  <c r="C1615" i="3"/>
  <c r="B1615" i="3"/>
  <c r="A1615" i="3"/>
  <c r="E1614" i="3"/>
  <c r="D1614" i="3"/>
  <c r="C1614" i="3"/>
  <c r="B1614" i="3"/>
  <c r="A1614" i="3"/>
  <c r="A1618" i="6" s="1"/>
  <c r="A1618" i="9" s="1"/>
  <c r="E1613" i="3"/>
  <c r="D1613" i="3"/>
  <c r="C1613" i="3"/>
  <c r="B1613" i="3"/>
  <c r="A1613" i="3"/>
  <c r="E1612" i="3"/>
  <c r="D1612" i="3"/>
  <c r="C1612" i="3"/>
  <c r="B1612" i="3"/>
  <c r="A1612" i="3"/>
  <c r="E1611" i="3"/>
  <c r="D1611" i="3"/>
  <c r="C1611" i="3"/>
  <c r="B1611" i="3"/>
  <c r="A1611" i="3"/>
  <c r="E1610" i="3"/>
  <c r="D1610" i="3"/>
  <c r="C1610" i="3"/>
  <c r="B1610" i="3"/>
  <c r="A1610" i="3"/>
  <c r="E1609" i="3"/>
  <c r="D1609" i="3"/>
  <c r="C1609" i="3"/>
  <c r="B1609" i="3"/>
  <c r="A1609" i="3"/>
  <c r="E1608" i="3"/>
  <c r="D1608" i="3"/>
  <c r="C1608" i="3"/>
  <c r="B1608" i="3"/>
  <c r="A1608" i="3"/>
  <c r="E1607" i="3"/>
  <c r="D1607" i="3"/>
  <c r="C1607" i="3"/>
  <c r="B1607" i="3"/>
  <c r="A1607" i="3"/>
  <c r="E1606" i="3"/>
  <c r="D1606" i="3"/>
  <c r="C1606" i="3"/>
  <c r="B1606" i="3"/>
  <c r="A1606" i="3"/>
  <c r="E1605" i="3"/>
  <c r="D1605" i="3"/>
  <c r="C1605" i="3"/>
  <c r="B1605" i="3"/>
  <c r="A1605" i="3"/>
  <c r="E1604" i="3"/>
  <c r="D1604" i="3"/>
  <c r="C1604" i="3"/>
  <c r="B1604" i="3"/>
  <c r="A1604" i="3"/>
  <c r="A1608" i="6" s="1"/>
  <c r="A1608" i="9" s="1"/>
  <c r="E1603" i="3"/>
  <c r="D1603" i="3"/>
  <c r="C1603" i="3"/>
  <c r="B1603" i="3"/>
  <c r="A1603" i="3"/>
  <c r="E1602" i="3"/>
  <c r="D1602" i="3"/>
  <c r="C1602" i="3"/>
  <c r="B1602" i="3"/>
  <c r="A1602" i="3"/>
  <c r="E1601" i="3"/>
  <c r="D1601" i="3"/>
  <c r="C1601" i="3"/>
  <c r="B1601" i="3"/>
  <c r="A1601" i="3"/>
  <c r="E1600" i="3"/>
  <c r="D1600" i="3"/>
  <c r="C1600" i="3"/>
  <c r="B1600" i="3"/>
  <c r="A1600" i="3"/>
  <c r="E1599" i="3"/>
  <c r="D1599" i="3"/>
  <c r="C1599" i="3"/>
  <c r="B1599" i="3"/>
  <c r="A1599" i="3"/>
  <c r="E1598" i="3"/>
  <c r="D1598" i="3"/>
  <c r="C1598" i="3"/>
  <c r="B1598" i="3"/>
  <c r="A1598" i="3"/>
  <c r="E1597" i="3"/>
  <c r="D1597" i="3"/>
  <c r="C1597" i="3"/>
  <c r="B1597" i="3"/>
  <c r="B1601" i="5" s="1"/>
  <c r="C1601" i="5" s="1"/>
  <c r="A1597" i="3"/>
  <c r="E1596" i="3"/>
  <c r="D1596" i="3"/>
  <c r="C1596" i="3"/>
  <c r="B1596" i="3"/>
  <c r="A1596" i="3"/>
  <c r="E1595" i="3"/>
  <c r="D1595" i="3"/>
  <c r="C1595" i="3"/>
  <c r="B1595" i="3"/>
  <c r="A1595" i="3"/>
  <c r="E1594" i="3"/>
  <c r="D1594" i="3"/>
  <c r="C1594" i="3"/>
  <c r="B1594" i="3"/>
  <c r="A1594" i="3"/>
  <c r="A1598" i="6" s="1"/>
  <c r="A1598" i="9" s="1"/>
  <c r="E1593" i="3"/>
  <c r="D1593" i="3"/>
  <c r="C1593" i="3"/>
  <c r="B1593" i="3"/>
  <c r="A1593" i="3"/>
  <c r="E1592" i="3"/>
  <c r="D1592" i="3"/>
  <c r="C1592" i="3"/>
  <c r="B1592" i="3"/>
  <c r="A1592" i="3"/>
  <c r="E1591" i="3"/>
  <c r="D1591" i="3"/>
  <c r="C1591" i="3"/>
  <c r="B1591" i="3"/>
  <c r="A1591" i="3"/>
  <c r="E1590" i="3"/>
  <c r="D1590" i="3"/>
  <c r="C1590" i="3"/>
  <c r="B1590" i="3"/>
  <c r="A1590" i="3"/>
  <c r="E1589" i="3"/>
  <c r="D1589" i="3"/>
  <c r="C1589" i="3"/>
  <c r="B1589" i="3"/>
  <c r="B1593" i="5" s="1"/>
  <c r="C1593" i="5" s="1"/>
  <c r="A1589" i="3"/>
  <c r="E1588" i="3"/>
  <c r="D1588" i="3"/>
  <c r="C1588" i="3"/>
  <c r="B1588" i="3"/>
  <c r="A1588" i="3"/>
  <c r="E1587" i="3"/>
  <c r="D1587" i="3"/>
  <c r="C1587" i="3"/>
  <c r="B1587" i="3"/>
  <c r="A1587" i="3"/>
  <c r="E1586" i="3"/>
  <c r="D1586" i="3"/>
  <c r="C1586" i="3"/>
  <c r="B1586" i="3"/>
  <c r="A1586" i="3"/>
  <c r="E1585" i="3"/>
  <c r="D1585" i="3"/>
  <c r="C1585" i="3"/>
  <c r="B1585" i="3"/>
  <c r="B1589" i="5" s="1"/>
  <c r="C1589" i="5" s="1"/>
  <c r="A1585" i="3"/>
  <c r="E1584" i="3"/>
  <c r="D1584" i="3"/>
  <c r="C1584" i="3"/>
  <c r="B1584" i="3"/>
  <c r="A1584" i="3"/>
  <c r="A1588" i="6" s="1"/>
  <c r="A1588" i="9" s="1"/>
  <c r="E1583" i="3"/>
  <c r="D1583" i="3"/>
  <c r="C1583" i="3"/>
  <c r="B1583" i="3"/>
  <c r="B1587" i="5" s="1"/>
  <c r="C1587" i="5" s="1"/>
  <c r="A1583" i="3"/>
  <c r="E1582" i="3"/>
  <c r="D1582" i="3"/>
  <c r="C1582" i="3"/>
  <c r="B1582" i="3"/>
  <c r="A1582" i="3"/>
  <c r="E1581" i="3"/>
  <c r="D1581" i="3"/>
  <c r="C1581" i="3"/>
  <c r="B1581" i="3"/>
  <c r="A1581" i="3"/>
  <c r="E1580" i="3"/>
  <c r="D1580" i="3"/>
  <c r="C1580" i="3"/>
  <c r="B1580" i="3"/>
  <c r="A1580" i="3"/>
  <c r="E1579" i="3"/>
  <c r="D1579" i="3"/>
  <c r="C1579" i="3"/>
  <c r="B1579" i="3"/>
  <c r="A1579" i="3"/>
  <c r="E1578" i="3"/>
  <c r="D1578" i="3"/>
  <c r="C1578" i="3"/>
  <c r="B1578" i="3"/>
  <c r="A1578" i="3"/>
  <c r="E1577" i="3"/>
  <c r="D1577" i="3"/>
  <c r="C1577" i="3"/>
  <c r="B1577" i="3"/>
  <c r="B1581" i="5" s="1"/>
  <c r="C1581" i="5" s="1"/>
  <c r="A1577" i="3"/>
  <c r="E1576" i="3"/>
  <c r="D1576" i="3"/>
  <c r="C1576" i="3"/>
  <c r="B1576" i="3"/>
  <c r="A1576" i="3"/>
  <c r="E1575" i="3"/>
  <c r="D1575" i="3"/>
  <c r="C1575" i="3"/>
  <c r="B1575" i="3"/>
  <c r="A1575" i="3"/>
  <c r="E1574" i="3"/>
  <c r="D1574" i="3"/>
  <c r="C1574" i="3"/>
  <c r="B1574" i="3"/>
  <c r="A1574" i="3"/>
  <c r="A1578" i="6" s="1"/>
  <c r="A1578" i="9" s="1"/>
  <c r="E1573" i="3"/>
  <c r="D1573" i="3"/>
  <c r="C1573" i="3"/>
  <c r="B1573" i="3"/>
  <c r="A1573" i="3"/>
  <c r="E1572" i="3"/>
  <c r="D1572" i="3"/>
  <c r="C1572" i="3"/>
  <c r="B1572" i="3"/>
  <c r="A1572" i="3"/>
  <c r="E1571" i="3"/>
  <c r="D1571" i="3"/>
  <c r="C1571" i="3"/>
  <c r="B1571" i="3"/>
  <c r="A1571" i="3"/>
  <c r="E1570" i="3"/>
  <c r="D1570" i="3"/>
  <c r="C1570" i="3"/>
  <c r="B1570" i="3"/>
  <c r="A1570" i="3"/>
  <c r="E1569" i="3"/>
  <c r="D1569" i="3"/>
  <c r="C1569" i="3"/>
  <c r="B1569" i="3"/>
  <c r="B1573" i="5" s="1"/>
  <c r="C1573" i="5" s="1"/>
  <c r="A1569" i="3"/>
  <c r="E1568" i="3"/>
  <c r="D1568" i="3"/>
  <c r="C1568" i="3"/>
  <c r="B1568" i="3"/>
  <c r="A1568" i="3"/>
  <c r="E1567" i="3"/>
  <c r="D1567" i="3"/>
  <c r="C1567" i="3"/>
  <c r="B1567" i="3"/>
  <c r="A1567" i="3"/>
  <c r="E1566" i="3"/>
  <c r="D1566" i="3"/>
  <c r="C1566" i="3"/>
  <c r="B1566" i="3"/>
  <c r="A1566" i="3"/>
  <c r="E1565" i="3"/>
  <c r="D1565" i="3"/>
  <c r="C1565" i="3"/>
  <c r="B1565" i="3"/>
  <c r="B1569" i="5" s="1"/>
  <c r="C1569" i="5" s="1"/>
  <c r="A1565" i="3"/>
  <c r="E1564" i="3"/>
  <c r="D1564" i="3"/>
  <c r="C1564" i="3"/>
  <c r="B1564" i="3"/>
  <c r="A1564" i="3"/>
  <c r="A1568" i="6" s="1"/>
  <c r="A1568" i="9" s="1"/>
  <c r="E1563" i="3"/>
  <c r="D1563" i="3"/>
  <c r="C1563" i="3"/>
  <c r="B1563" i="3"/>
  <c r="B1567" i="5" s="1"/>
  <c r="C1567" i="5" s="1"/>
  <c r="A1563" i="3"/>
  <c r="E1562" i="3"/>
  <c r="D1562" i="3"/>
  <c r="C1562" i="3"/>
  <c r="B1562" i="3"/>
  <c r="A1562" i="3"/>
  <c r="E1561" i="3"/>
  <c r="D1561" i="3"/>
  <c r="C1561" i="3"/>
  <c r="B1561" i="3"/>
  <c r="A1561" i="3"/>
  <c r="E1560" i="3"/>
  <c r="D1560" i="3"/>
  <c r="C1560" i="3"/>
  <c r="B1560" i="3"/>
  <c r="A1560" i="3"/>
  <c r="E1559" i="3"/>
  <c r="D1559" i="3"/>
  <c r="C1559" i="3"/>
  <c r="B1559" i="3"/>
  <c r="A1559" i="3"/>
  <c r="E1558" i="3"/>
  <c r="D1558" i="3"/>
  <c r="C1558" i="3"/>
  <c r="B1558" i="3"/>
  <c r="A1558" i="3"/>
  <c r="E1557" i="3"/>
  <c r="D1557" i="3"/>
  <c r="C1557" i="3"/>
  <c r="B1557" i="3"/>
  <c r="A1557" i="3"/>
  <c r="E1556" i="3"/>
  <c r="D1556" i="3"/>
  <c r="C1556" i="3"/>
  <c r="B1556" i="3"/>
  <c r="A1556" i="3"/>
  <c r="E1555" i="3"/>
  <c r="D1555" i="3"/>
  <c r="C1555" i="3"/>
  <c r="B1555" i="3"/>
  <c r="B1559" i="5" s="1"/>
  <c r="C1559" i="5" s="1"/>
  <c r="A1555" i="3"/>
  <c r="E1554" i="3"/>
  <c r="D1554" i="3"/>
  <c r="C1554" i="3"/>
  <c r="B1554" i="3"/>
  <c r="A1554" i="3"/>
  <c r="A1558" i="6" s="1"/>
  <c r="A1558" i="9" s="1"/>
  <c r="E1553" i="3"/>
  <c r="D1553" i="3"/>
  <c r="C1553" i="3"/>
  <c r="B1553" i="3"/>
  <c r="A1553" i="3"/>
  <c r="E1552" i="3"/>
  <c r="D1552" i="3"/>
  <c r="C1552" i="3"/>
  <c r="B1552" i="3"/>
  <c r="A1552" i="3"/>
  <c r="E1551" i="3"/>
  <c r="D1551" i="3"/>
  <c r="C1551" i="3"/>
  <c r="B1551" i="3"/>
  <c r="B1555" i="5" s="1"/>
  <c r="C1555" i="5" s="1"/>
  <c r="A1551" i="3"/>
  <c r="E1550" i="3"/>
  <c r="D1550" i="3"/>
  <c r="C1550" i="3"/>
  <c r="B1550" i="3"/>
  <c r="A1550" i="3"/>
  <c r="E1549" i="3"/>
  <c r="D1549" i="3"/>
  <c r="C1549" i="3"/>
  <c r="B1549" i="3"/>
  <c r="B1553" i="5" s="1"/>
  <c r="C1553" i="5" s="1"/>
  <c r="A1549" i="3"/>
  <c r="E1548" i="3"/>
  <c r="D1548" i="3"/>
  <c r="C1548" i="3"/>
  <c r="B1548" i="3"/>
  <c r="A1548" i="3"/>
  <c r="E1547" i="3"/>
  <c r="D1547" i="3"/>
  <c r="C1547" i="3"/>
  <c r="B1547" i="3"/>
  <c r="A1547" i="3"/>
  <c r="E1546" i="3"/>
  <c r="D1546" i="3"/>
  <c r="C1546" i="3"/>
  <c r="B1546" i="3"/>
  <c r="A1546" i="3"/>
  <c r="E1545" i="3"/>
  <c r="D1545" i="3"/>
  <c r="C1545" i="3"/>
  <c r="B1545" i="3"/>
  <c r="B1549" i="5" s="1"/>
  <c r="C1549" i="5" s="1"/>
  <c r="A1545" i="3"/>
  <c r="E1544" i="3"/>
  <c r="D1544" i="3"/>
  <c r="C1544" i="3"/>
  <c r="B1544" i="3"/>
  <c r="A1544" i="3"/>
  <c r="A1548" i="6" s="1"/>
  <c r="A1548" i="9" s="1"/>
  <c r="E1543" i="3"/>
  <c r="D1543" i="3"/>
  <c r="C1543" i="3"/>
  <c r="B1543" i="3"/>
  <c r="A1543" i="3"/>
  <c r="E1542" i="3"/>
  <c r="D1542" i="3"/>
  <c r="C1542" i="3"/>
  <c r="B1542" i="3"/>
  <c r="A1542" i="3"/>
  <c r="E1541" i="3"/>
  <c r="D1541" i="3"/>
  <c r="C1541" i="3"/>
  <c r="B1541" i="3"/>
  <c r="A1541" i="3"/>
  <c r="E1540" i="3"/>
  <c r="D1540" i="3"/>
  <c r="C1540" i="3"/>
  <c r="B1540" i="3"/>
  <c r="A1540" i="3"/>
  <c r="E1539" i="3"/>
  <c r="D1539" i="3"/>
  <c r="C1539" i="3"/>
  <c r="B1539" i="3"/>
  <c r="A1539" i="3"/>
  <c r="E1538" i="3"/>
  <c r="D1538" i="3"/>
  <c r="C1538" i="3"/>
  <c r="B1538" i="3"/>
  <c r="A1538" i="3"/>
  <c r="E1537" i="3"/>
  <c r="D1537" i="3"/>
  <c r="C1537" i="3"/>
  <c r="B1537" i="3"/>
  <c r="B1541" i="5" s="1"/>
  <c r="C1541" i="5" s="1"/>
  <c r="A1537" i="3"/>
  <c r="E1536" i="3"/>
  <c r="D1536" i="3"/>
  <c r="C1536" i="3"/>
  <c r="B1536" i="3"/>
  <c r="A1536" i="3"/>
  <c r="E1535" i="3"/>
  <c r="D1535" i="3"/>
  <c r="C1535" i="3"/>
  <c r="B1535" i="3"/>
  <c r="B1539" i="5" s="1"/>
  <c r="C1539" i="5" s="1"/>
  <c r="A1535" i="3"/>
  <c r="E1534" i="3"/>
  <c r="D1534" i="3"/>
  <c r="C1534" i="3"/>
  <c r="B1534" i="3"/>
  <c r="A1534" i="3"/>
  <c r="A1538" i="6" s="1"/>
  <c r="A1538" i="9" s="1"/>
  <c r="E1533" i="3"/>
  <c r="D1533" i="3"/>
  <c r="C1533" i="3"/>
  <c r="B1533" i="3"/>
  <c r="A1533" i="3"/>
  <c r="E1532" i="3"/>
  <c r="D1532" i="3"/>
  <c r="C1532" i="3"/>
  <c r="B1532" i="3"/>
  <c r="A1532" i="3"/>
  <c r="E1531" i="3"/>
  <c r="D1531" i="3"/>
  <c r="C1531" i="3"/>
  <c r="B1531" i="3"/>
  <c r="B1535" i="5" s="1"/>
  <c r="C1535" i="5" s="1"/>
  <c r="A1531" i="3"/>
  <c r="E1530" i="3"/>
  <c r="D1530" i="3"/>
  <c r="C1530" i="3"/>
  <c r="B1530" i="3"/>
  <c r="A1530" i="3"/>
  <c r="E1529" i="3"/>
  <c r="D1529" i="3"/>
  <c r="C1529" i="3"/>
  <c r="B1529" i="3"/>
  <c r="B1533" i="5" s="1"/>
  <c r="C1533" i="5" s="1"/>
  <c r="A1529" i="3"/>
  <c r="E1528" i="3"/>
  <c r="D1528" i="3"/>
  <c r="C1528" i="3"/>
  <c r="B1528" i="3"/>
  <c r="A1528" i="3"/>
  <c r="E1527" i="3"/>
  <c r="D1527" i="3"/>
  <c r="C1527" i="3"/>
  <c r="B1527" i="3"/>
  <c r="A1527" i="3"/>
  <c r="E1526" i="3"/>
  <c r="D1526" i="3"/>
  <c r="C1526" i="3"/>
  <c r="B1526" i="3"/>
  <c r="A1526" i="3"/>
  <c r="E1525" i="3"/>
  <c r="D1525" i="3"/>
  <c r="C1525" i="3"/>
  <c r="B1525" i="3"/>
  <c r="B1529" i="5" s="1"/>
  <c r="C1529" i="5" s="1"/>
  <c r="A1525" i="3"/>
  <c r="E1524" i="3"/>
  <c r="D1524" i="3"/>
  <c r="C1524" i="3"/>
  <c r="B1524" i="3"/>
  <c r="A1524" i="3"/>
  <c r="A1528" i="6" s="1"/>
  <c r="A1528" i="9" s="1"/>
  <c r="E1523" i="3"/>
  <c r="D1523" i="3"/>
  <c r="C1523" i="3"/>
  <c r="B1523" i="3"/>
  <c r="A1523" i="3"/>
  <c r="E1522" i="3"/>
  <c r="D1522" i="3"/>
  <c r="C1522" i="3"/>
  <c r="B1522" i="3"/>
  <c r="A1522" i="3"/>
  <c r="E1521" i="3"/>
  <c r="D1521" i="3"/>
  <c r="C1521" i="3"/>
  <c r="B1521" i="3"/>
  <c r="A1521" i="3"/>
  <c r="E1520" i="3"/>
  <c r="D1520" i="3"/>
  <c r="C1520" i="3"/>
  <c r="B1520" i="3"/>
  <c r="A1520" i="3"/>
  <c r="E1519" i="3"/>
  <c r="D1519" i="3"/>
  <c r="C1519" i="3"/>
  <c r="B1519" i="3"/>
  <c r="A1519" i="3"/>
  <c r="E1518" i="3"/>
  <c r="D1518" i="3"/>
  <c r="C1518" i="3"/>
  <c r="B1518" i="3"/>
  <c r="A1518" i="3"/>
  <c r="E1517" i="3"/>
  <c r="D1517" i="3"/>
  <c r="C1517" i="3"/>
  <c r="B1517" i="3"/>
  <c r="B1521" i="5" s="1"/>
  <c r="C1521" i="5" s="1"/>
  <c r="A1517" i="3"/>
  <c r="E1516" i="3"/>
  <c r="D1516" i="3"/>
  <c r="C1516" i="3"/>
  <c r="B1516" i="3"/>
  <c r="A1516" i="3"/>
  <c r="E1515" i="3"/>
  <c r="D1515" i="3"/>
  <c r="C1515" i="3"/>
  <c r="B1515" i="3"/>
  <c r="B1519" i="5" s="1"/>
  <c r="C1519" i="5" s="1"/>
  <c r="A1515" i="3"/>
  <c r="E1514" i="3"/>
  <c r="D1514" i="3"/>
  <c r="C1514" i="3"/>
  <c r="B1514" i="3"/>
  <c r="A1514" i="3"/>
  <c r="A1518" i="6" s="1"/>
  <c r="A1518" i="9" s="1"/>
  <c r="E1513" i="3"/>
  <c r="D1513" i="3"/>
  <c r="C1513" i="3"/>
  <c r="B1513" i="3"/>
  <c r="A1513" i="3"/>
  <c r="E1512" i="3"/>
  <c r="D1512" i="3"/>
  <c r="C1512" i="3"/>
  <c r="B1512" i="3"/>
  <c r="A1512" i="3"/>
  <c r="E1511" i="3"/>
  <c r="D1511" i="3"/>
  <c r="C1511" i="3"/>
  <c r="B1511" i="3"/>
  <c r="B1515" i="5" s="1"/>
  <c r="C1515" i="5" s="1"/>
  <c r="A1511" i="3"/>
  <c r="E1510" i="3"/>
  <c r="D1510" i="3"/>
  <c r="C1510" i="3"/>
  <c r="B1510" i="3"/>
  <c r="A1510" i="3"/>
  <c r="E1509" i="3"/>
  <c r="D1509" i="3"/>
  <c r="C1509" i="3"/>
  <c r="B1509" i="3"/>
  <c r="A1509" i="3"/>
  <c r="E1508" i="3"/>
  <c r="D1508" i="3"/>
  <c r="C1508" i="3"/>
  <c r="B1508" i="3"/>
  <c r="A1508" i="3"/>
  <c r="E1507" i="3"/>
  <c r="D1507" i="3"/>
  <c r="C1507" i="3"/>
  <c r="B1507" i="3"/>
  <c r="A1507" i="3"/>
  <c r="E1506" i="3"/>
  <c r="D1506" i="3"/>
  <c r="C1506" i="3"/>
  <c r="B1506" i="3"/>
  <c r="A1506" i="3"/>
  <c r="E1505" i="3"/>
  <c r="D1505" i="3"/>
  <c r="C1505" i="3"/>
  <c r="B1505" i="3"/>
  <c r="A1505" i="3"/>
  <c r="E1504" i="3"/>
  <c r="D1504" i="3"/>
  <c r="C1504" i="3"/>
  <c r="B1504" i="3"/>
  <c r="A1504" i="3"/>
  <c r="A1508" i="6" s="1"/>
  <c r="A1508" i="9" s="1"/>
  <c r="E1503" i="3"/>
  <c r="D1503" i="3"/>
  <c r="C1503" i="3"/>
  <c r="B1503" i="3"/>
  <c r="B1507" i="5" s="1"/>
  <c r="C1507" i="5" s="1"/>
  <c r="A1503" i="3"/>
  <c r="E1502" i="3"/>
  <c r="D1502" i="3"/>
  <c r="C1502" i="3"/>
  <c r="B1502" i="3"/>
  <c r="A1502" i="3"/>
  <c r="E1501" i="3"/>
  <c r="D1501" i="3"/>
  <c r="C1501" i="3"/>
  <c r="B1501" i="3"/>
  <c r="A1501" i="3"/>
  <c r="E1500" i="3"/>
  <c r="D1500" i="3"/>
  <c r="C1500" i="3"/>
  <c r="B1500" i="3"/>
  <c r="A1500" i="3"/>
  <c r="E1499" i="3"/>
  <c r="D1499" i="3"/>
  <c r="C1499" i="3"/>
  <c r="B1499" i="3"/>
  <c r="A1499" i="3"/>
  <c r="E1498" i="3"/>
  <c r="D1498" i="3"/>
  <c r="C1498" i="3"/>
  <c r="B1498" i="3"/>
  <c r="A1498" i="3"/>
  <c r="E1497" i="3"/>
  <c r="D1497" i="3"/>
  <c r="C1497" i="3"/>
  <c r="B1497" i="3"/>
  <c r="B1501" i="5" s="1"/>
  <c r="C1501" i="5" s="1"/>
  <c r="A1497" i="3"/>
  <c r="E1496" i="3"/>
  <c r="D1496" i="3"/>
  <c r="C1496" i="3"/>
  <c r="B1496" i="3"/>
  <c r="A1496" i="3"/>
  <c r="E1495" i="3"/>
  <c r="D1495" i="3"/>
  <c r="C1495" i="3"/>
  <c r="B1495" i="3"/>
  <c r="A1495" i="3"/>
  <c r="E1494" i="3"/>
  <c r="D1494" i="3"/>
  <c r="C1494" i="3"/>
  <c r="B1494" i="3"/>
  <c r="A1494" i="3"/>
  <c r="A1498" i="6" s="1"/>
  <c r="A1498" i="9" s="1"/>
  <c r="E1493" i="3"/>
  <c r="D1493" i="3"/>
  <c r="C1493" i="3"/>
  <c r="B1493" i="3"/>
  <c r="A1493" i="3"/>
  <c r="E1492" i="3"/>
  <c r="D1492" i="3"/>
  <c r="C1492" i="3"/>
  <c r="B1492" i="3"/>
  <c r="A1492" i="3"/>
  <c r="E1491" i="3"/>
  <c r="D1491" i="3"/>
  <c r="C1491" i="3"/>
  <c r="B1491" i="3"/>
  <c r="A1491" i="3"/>
  <c r="E1490" i="3"/>
  <c r="D1490" i="3"/>
  <c r="C1490" i="3"/>
  <c r="B1490" i="3"/>
  <c r="A1490" i="3"/>
  <c r="E1489" i="3"/>
  <c r="D1489" i="3"/>
  <c r="C1489" i="3"/>
  <c r="B1489" i="3"/>
  <c r="B1493" i="5" s="1"/>
  <c r="C1493" i="5" s="1"/>
  <c r="A1489" i="3"/>
  <c r="E1488" i="3"/>
  <c r="D1488" i="3"/>
  <c r="C1488" i="3"/>
  <c r="B1488" i="3"/>
  <c r="A1488" i="3"/>
  <c r="E1487" i="3"/>
  <c r="D1487" i="3"/>
  <c r="C1487" i="3"/>
  <c r="B1487" i="3"/>
  <c r="A1487" i="3"/>
  <c r="E1486" i="3"/>
  <c r="D1486" i="3"/>
  <c r="C1486" i="3"/>
  <c r="B1486" i="3"/>
  <c r="A1486" i="3"/>
  <c r="E1485" i="3"/>
  <c r="D1485" i="3"/>
  <c r="C1485" i="3"/>
  <c r="B1485" i="3"/>
  <c r="B1489" i="5" s="1"/>
  <c r="C1489" i="5" s="1"/>
  <c r="A1485" i="3"/>
  <c r="E1484" i="3"/>
  <c r="D1484" i="3"/>
  <c r="C1484" i="3"/>
  <c r="B1484" i="3"/>
  <c r="A1484" i="3"/>
  <c r="A1488" i="6" s="1"/>
  <c r="A1488" i="9" s="1"/>
  <c r="E1483" i="3"/>
  <c r="D1483" i="3"/>
  <c r="C1483" i="3"/>
  <c r="B1483" i="3"/>
  <c r="B1487" i="5" s="1"/>
  <c r="C1487" i="5" s="1"/>
  <c r="A1483" i="3"/>
  <c r="E1482" i="3"/>
  <c r="D1482" i="3"/>
  <c r="C1482" i="3"/>
  <c r="B1482" i="3"/>
  <c r="A1482" i="3"/>
  <c r="E1481" i="3"/>
  <c r="D1481" i="3"/>
  <c r="C1481" i="3"/>
  <c r="B1481" i="3"/>
  <c r="A1481" i="3"/>
  <c r="E1480" i="3"/>
  <c r="D1480" i="3"/>
  <c r="C1480" i="3"/>
  <c r="B1480" i="3"/>
  <c r="A1480" i="3"/>
  <c r="E1479" i="3"/>
  <c r="D1479" i="3"/>
  <c r="C1479" i="3"/>
  <c r="B1479" i="3"/>
  <c r="A1479" i="3"/>
  <c r="E1478" i="3"/>
  <c r="D1478" i="3"/>
  <c r="C1478" i="3"/>
  <c r="B1478" i="3"/>
  <c r="A1478" i="3"/>
  <c r="E1477" i="3"/>
  <c r="D1477" i="3"/>
  <c r="C1477" i="3"/>
  <c r="B1477" i="3"/>
  <c r="B1481" i="5" s="1"/>
  <c r="C1481" i="5" s="1"/>
  <c r="A1477" i="3"/>
  <c r="E1476" i="3"/>
  <c r="D1476" i="3"/>
  <c r="C1476" i="3"/>
  <c r="B1476" i="3"/>
  <c r="A1476" i="3"/>
  <c r="E1475" i="3"/>
  <c r="D1475" i="3"/>
  <c r="C1475" i="3"/>
  <c r="B1475" i="3"/>
  <c r="A1475" i="3"/>
  <c r="E1474" i="3"/>
  <c r="D1474" i="3"/>
  <c r="C1474" i="3"/>
  <c r="B1474" i="3"/>
  <c r="A1474" i="3"/>
  <c r="A1478" i="6" s="1"/>
  <c r="A1478" i="9" s="1"/>
  <c r="E1473" i="3"/>
  <c r="D1473" i="3"/>
  <c r="C1473" i="3"/>
  <c r="B1473" i="3"/>
  <c r="A1473" i="3"/>
  <c r="E1472" i="3"/>
  <c r="D1472" i="3"/>
  <c r="C1472" i="3"/>
  <c r="B1472" i="3"/>
  <c r="A1472" i="3"/>
  <c r="E1471" i="3"/>
  <c r="D1471" i="3"/>
  <c r="C1471" i="3"/>
  <c r="B1471" i="3"/>
  <c r="A1471" i="3"/>
  <c r="E1470" i="3"/>
  <c r="D1470" i="3"/>
  <c r="C1470" i="3"/>
  <c r="B1470" i="3"/>
  <c r="A1470" i="3"/>
  <c r="E1469" i="3"/>
  <c r="D1469" i="3"/>
  <c r="C1469" i="3"/>
  <c r="B1469" i="3"/>
  <c r="B1473" i="5" s="1"/>
  <c r="C1473" i="5" s="1"/>
  <c r="A1469" i="3"/>
  <c r="E1468" i="3"/>
  <c r="D1468" i="3"/>
  <c r="C1468" i="3"/>
  <c r="B1468" i="3"/>
  <c r="A1468" i="3"/>
  <c r="E1467" i="3"/>
  <c r="D1467" i="3"/>
  <c r="C1467" i="3"/>
  <c r="B1467" i="3"/>
  <c r="A1467" i="3"/>
  <c r="E1466" i="3"/>
  <c r="D1466" i="3"/>
  <c r="C1466" i="3"/>
  <c r="B1466" i="3"/>
  <c r="A1466" i="3"/>
  <c r="E1465" i="3"/>
  <c r="D1465" i="3"/>
  <c r="C1465" i="3"/>
  <c r="B1465" i="3"/>
  <c r="B1469" i="5" s="1"/>
  <c r="C1469" i="5" s="1"/>
  <c r="A1465" i="3"/>
  <c r="E1464" i="3"/>
  <c r="D1464" i="3"/>
  <c r="C1464" i="3"/>
  <c r="B1464" i="3"/>
  <c r="A1464" i="3"/>
  <c r="A1468" i="6" s="1"/>
  <c r="A1468" i="9" s="1"/>
  <c r="E1463" i="3"/>
  <c r="D1463" i="3"/>
  <c r="C1463" i="3"/>
  <c r="B1463" i="3"/>
  <c r="B1467" i="5" s="1"/>
  <c r="C1467" i="5" s="1"/>
  <c r="A1463" i="3"/>
  <c r="E1462" i="3"/>
  <c r="D1462" i="3"/>
  <c r="C1462" i="3"/>
  <c r="B1462" i="3"/>
  <c r="A1462" i="3"/>
  <c r="E1461" i="3"/>
  <c r="D1461" i="3"/>
  <c r="C1461" i="3"/>
  <c r="B1461" i="3"/>
  <c r="A1461" i="3"/>
  <c r="E1460" i="3"/>
  <c r="D1460" i="3"/>
  <c r="C1460" i="3"/>
  <c r="B1460" i="3"/>
  <c r="A1460" i="3"/>
  <c r="E1459" i="3"/>
  <c r="D1459" i="3"/>
  <c r="C1459" i="3"/>
  <c r="B1459" i="3"/>
  <c r="A1459" i="3"/>
  <c r="E1458" i="3"/>
  <c r="D1458" i="3"/>
  <c r="C1458" i="3"/>
  <c r="B1458" i="3"/>
  <c r="A1458" i="3"/>
  <c r="E1457" i="3"/>
  <c r="D1457" i="3"/>
  <c r="C1457" i="3"/>
  <c r="B1457" i="3"/>
  <c r="A1457" i="3"/>
  <c r="E1456" i="3"/>
  <c r="D1456" i="3"/>
  <c r="C1456" i="3"/>
  <c r="B1456" i="3"/>
  <c r="A1456" i="3"/>
  <c r="E1455" i="3"/>
  <c r="D1455" i="3"/>
  <c r="C1455" i="3"/>
  <c r="B1455" i="3"/>
  <c r="B1459" i="5" s="1"/>
  <c r="C1459" i="5" s="1"/>
  <c r="A1455" i="3"/>
  <c r="E1454" i="3"/>
  <c r="D1454" i="3"/>
  <c r="C1454" i="3"/>
  <c r="B1454" i="3"/>
  <c r="A1454" i="3"/>
  <c r="A1458" i="6" s="1"/>
  <c r="A1458" i="9" s="1"/>
  <c r="E1453" i="3"/>
  <c r="D1453" i="3"/>
  <c r="C1453" i="3"/>
  <c r="B1453" i="3"/>
  <c r="A1453" i="3"/>
  <c r="E1452" i="3"/>
  <c r="D1452" i="3"/>
  <c r="C1452" i="3"/>
  <c r="B1452" i="3"/>
  <c r="A1452" i="3"/>
  <c r="E1451" i="3"/>
  <c r="D1451" i="3"/>
  <c r="C1451" i="3"/>
  <c r="B1451" i="3"/>
  <c r="B1455" i="5" s="1"/>
  <c r="C1455" i="5" s="1"/>
  <c r="A1451" i="3"/>
  <c r="E1450" i="3"/>
  <c r="D1450" i="3"/>
  <c r="C1450" i="3"/>
  <c r="B1450" i="3"/>
  <c r="A1450" i="3"/>
  <c r="E1449" i="3"/>
  <c r="D1449" i="3"/>
  <c r="C1449" i="3"/>
  <c r="B1449" i="3"/>
  <c r="B1453" i="5" s="1"/>
  <c r="C1453" i="5" s="1"/>
  <c r="A1449" i="3"/>
  <c r="E1448" i="3"/>
  <c r="D1448" i="3"/>
  <c r="C1448" i="3"/>
  <c r="B1448" i="3"/>
  <c r="A1448" i="3"/>
  <c r="E1447" i="3"/>
  <c r="D1447" i="3"/>
  <c r="C1447" i="3"/>
  <c r="B1447" i="3"/>
  <c r="A1447" i="3"/>
  <c r="E1446" i="3"/>
  <c r="D1446" i="3"/>
  <c r="C1446" i="3"/>
  <c r="B1446" i="3"/>
  <c r="A1446" i="3"/>
  <c r="E1445" i="3"/>
  <c r="D1445" i="3"/>
  <c r="C1445" i="3"/>
  <c r="B1445" i="3"/>
  <c r="B1449" i="5" s="1"/>
  <c r="C1449" i="5" s="1"/>
  <c r="A1445" i="3"/>
  <c r="E1444" i="3"/>
  <c r="D1444" i="3"/>
  <c r="C1444" i="3"/>
  <c r="B1444" i="3"/>
  <c r="A1444" i="3"/>
  <c r="A1448" i="6" s="1"/>
  <c r="A1448" i="9" s="1"/>
  <c r="E1443" i="3"/>
  <c r="D1443" i="3"/>
  <c r="C1443" i="3"/>
  <c r="B1443" i="3"/>
  <c r="A1443" i="3"/>
  <c r="E1442" i="3"/>
  <c r="D1442" i="3"/>
  <c r="C1442" i="3"/>
  <c r="B1442" i="3"/>
  <c r="A1442" i="3"/>
  <c r="E1441" i="3"/>
  <c r="D1441" i="3"/>
  <c r="C1441" i="3"/>
  <c r="B1441" i="3"/>
  <c r="A1441" i="3"/>
  <c r="E1440" i="3"/>
  <c r="D1440" i="3"/>
  <c r="C1440" i="3"/>
  <c r="B1440" i="3"/>
  <c r="A1440" i="3"/>
  <c r="E1439" i="3"/>
  <c r="D1439" i="3"/>
  <c r="C1439" i="3"/>
  <c r="B1439" i="3"/>
  <c r="A1439" i="3"/>
  <c r="E1438" i="3"/>
  <c r="D1438" i="3"/>
  <c r="C1438" i="3"/>
  <c r="B1438" i="3"/>
  <c r="A1438" i="3"/>
  <c r="E1437" i="3"/>
  <c r="D1437" i="3"/>
  <c r="C1437" i="3"/>
  <c r="B1437" i="3"/>
  <c r="B1441" i="5" s="1"/>
  <c r="C1441" i="5" s="1"/>
  <c r="A1437" i="3"/>
  <c r="E1436" i="3"/>
  <c r="D1436" i="3"/>
  <c r="C1436" i="3"/>
  <c r="B1436" i="3"/>
  <c r="A1436" i="3"/>
  <c r="E1435" i="3"/>
  <c r="D1435" i="3"/>
  <c r="C1435" i="3"/>
  <c r="B1435" i="3"/>
  <c r="B1439" i="5" s="1"/>
  <c r="C1439" i="5" s="1"/>
  <c r="A1435" i="3"/>
  <c r="E1434" i="3"/>
  <c r="D1434" i="3"/>
  <c r="C1434" i="3"/>
  <c r="B1434" i="3"/>
  <c r="A1434" i="3"/>
  <c r="A1438" i="6" s="1"/>
  <c r="A1438" i="9" s="1"/>
  <c r="E1433" i="3"/>
  <c r="D1433" i="3"/>
  <c r="C1433" i="3"/>
  <c r="B1433" i="3"/>
  <c r="A1433" i="3"/>
  <c r="E1432" i="3"/>
  <c r="D1432" i="3"/>
  <c r="C1432" i="3"/>
  <c r="B1432" i="3"/>
  <c r="A1432" i="3"/>
  <c r="E1431" i="3"/>
  <c r="D1431" i="3"/>
  <c r="C1431" i="3"/>
  <c r="B1431" i="3"/>
  <c r="B1435" i="5" s="1"/>
  <c r="C1435" i="5" s="1"/>
  <c r="A1431" i="3"/>
  <c r="E1430" i="3"/>
  <c r="D1430" i="3"/>
  <c r="C1430" i="3"/>
  <c r="B1430" i="3"/>
  <c r="A1430" i="3"/>
  <c r="E1429" i="3"/>
  <c r="D1429" i="3"/>
  <c r="C1429" i="3"/>
  <c r="B1429" i="3"/>
  <c r="B1433" i="5" s="1"/>
  <c r="C1433" i="5" s="1"/>
  <c r="A1429" i="3"/>
  <c r="E1428" i="3"/>
  <c r="D1428" i="3"/>
  <c r="C1428" i="3"/>
  <c r="B1428" i="3"/>
  <c r="A1428" i="3"/>
  <c r="E1427" i="3"/>
  <c r="D1427" i="3"/>
  <c r="C1427" i="3"/>
  <c r="B1427" i="3"/>
  <c r="A1427" i="3"/>
  <c r="E1426" i="3"/>
  <c r="D1426" i="3"/>
  <c r="C1426" i="3"/>
  <c r="B1426" i="3"/>
  <c r="A1426" i="3"/>
  <c r="E1425" i="3"/>
  <c r="D1425" i="3"/>
  <c r="C1425" i="3"/>
  <c r="B1425" i="3"/>
  <c r="B1429" i="5" s="1"/>
  <c r="C1429" i="5" s="1"/>
  <c r="A1425" i="3"/>
  <c r="E1424" i="3"/>
  <c r="D1424" i="3"/>
  <c r="C1424" i="3"/>
  <c r="B1424" i="3"/>
  <c r="A1424" i="3"/>
  <c r="A1428" i="6" s="1"/>
  <c r="A1428" i="9" s="1"/>
  <c r="E1423" i="3"/>
  <c r="D1423" i="3"/>
  <c r="C1423" i="3"/>
  <c r="B1423" i="3"/>
  <c r="A1423" i="3"/>
  <c r="E1422" i="3"/>
  <c r="D1422" i="3"/>
  <c r="C1422" i="3"/>
  <c r="B1422" i="3"/>
  <c r="A1422" i="3"/>
  <c r="E1421" i="3"/>
  <c r="D1421" i="3"/>
  <c r="C1421" i="3"/>
  <c r="B1421" i="3"/>
  <c r="A1421" i="3"/>
  <c r="E1420" i="3"/>
  <c r="D1420" i="3"/>
  <c r="C1420" i="3"/>
  <c r="B1420" i="3"/>
  <c r="A1420" i="3"/>
  <c r="E1419" i="3"/>
  <c r="D1419" i="3"/>
  <c r="C1419" i="3"/>
  <c r="B1419" i="3"/>
  <c r="A1419" i="3"/>
  <c r="E1418" i="3"/>
  <c r="D1418" i="3"/>
  <c r="C1418" i="3"/>
  <c r="B1418" i="3"/>
  <c r="A1418" i="3"/>
  <c r="E1417" i="3"/>
  <c r="D1417" i="3"/>
  <c r="C1417" i="3"/>
  <c r="B1417" i="3"/>
  <c r="B1421" i="5" s="1"/>
  <c r="C1421" i="5" s="1"/>
  <c r="A1417" i="3"/>
  <c r="E1416" i="3"/>
  <c r="D1416" i="3"/>
  <c r="C1416" i="3"/>
  <c r="B1416" i="3"/>
  <c r="A1416" i="3"/>
  <c r="E1415" i="3"/>
  <c r="D1415" i="3"/>
  <c r="C1415" i="3"/>
  <c r="B1415" i="3"/>
  <c r="B1419" i="5" s="1"/>
  <c r="C1419" i="5" s="1"/>
  <c r="A1415" i="3"/>
  <c r="E1414" i="3"/>
  <c r="D1414" i="3"/>
  <c r="C1414" i="3"/>
  <c r="B1414" i="3"/>
  <c r="A1414" i="3"/>
  <c r="A1418" i="6" s="1"/>
  <c r="A1418" i="9" s="1"/>
  <c r="E1413" i="3"/>
  <c r="D1413" i="3"/>
  <c r="C1413" i="3"/>
  <c r="B1413" i="3"/>
  <c r="A1413" i="3"/>
  <c r="E1412" i="3"/>
  <c r="D1412" i="3"/>
  <c r="C1412" i="3"/>
  <c r="B1412" i="3"/>
  <c r="A1412" i="3"/>
  <c r="E1411" i="3"/>
  <c r="D1411" i="3"/>
  <c r="C1411" i="3"/>
  <c r="B1411" i="3"/>
  <c r="B1415" i="5" s="1"/>
  <c r="C1415" i="5" s="1"/>
  <c r="A1411" i="3"/>
  <c r="E1410" i="3"/>
  <c r="D1410" i="3"/>
  <c r="C1410" i="3"/>
  <c r="B1410" i="3"/>
  <c r="A1410" i="3"/>
  <c r="E1409" i="3"/>
  <c r="D1409" i="3"/>
  <c r="C1409" i="3"/>
  <c r="B1409" i="3"/>
  <c r="A1409" i="3"/>
  <c r="E1408" i="3"/>
  <c r="D1408" i="3"/>
  <c r="C1408" i="3"/>
  <c r="B1408" i="3"/>
  <c r="A1408" i="3"/>
  <c r="E1407" i="3"/>
  <c r="D1407" i="3"/>
  <c r="C1407" i="3"/>
  <c r="B1407" i="3"/>
  <c r="A1407" i="3"/>
  <c r="E1406" i="3"/>
  <c r="D1406" i="3"/>
  <c r="C1406" i="3"/>
  <c r="B1406" i="3"/>
  <c r="A1406" i="3"/>
  <c r="E1405" i="3"/>
  <c r="D1405" i="3"/>
  <c r="C1405" i="3"/>
  <c r="B1405" i="3"/>
  <c r="A1405" i="3"/>
  <c r="E1404" i="3"/>
  <c r="D1404" i="3"/>
  <c r="C1404" i="3"/>
  <c r="B1404" i="3"/>
  <c r="A1404" i="3"/>
  <c r="A1408" i="6" s="1"/>
  <c r="A1408" i="9" s="1"/>
  <c r="E1403" i="3"/>
  <c r="D1403" i="3"/>
  <c r="C1403" i="3"/>
  <c r="B1403" i="3"/>
  <c r="B1407" i="5" s="1"/>
  <c r="C1407" i="5" s="1"/>
  <c r="A1403" i="3"/>
  <c r="E1402" i="3"/>
  <c r="D1402" i="3"/>
  <c r="C1402" i="3"/>
  <c r="B1402" i="3"/>
  <c r="A1402" i="3"/>
  <c r="E1401" i="3"/>
  <c r="D1401" i="3"/>
  <c r="C1401" i="3"/>
  <c r="B1401" i="3"/>
  <c r="A1401" i="3"/>
  <c r="E1400" i="3"/>
  <c r="D1400" i="3"/>
  <c r="C1400" i="3"/>
  <c r="B1400" i="3"/>
  <c r="A1400" i="3"/>
  <c r="E1399" i="3"/>
  <c r="D1399" i="3"/>
  <c r="C1399" i="3"/>
  <c r="B1399" i="3"/>
  <c r="A1399" i="3"/>
  <c r="E1398" i="3"/>
  <c r="D1398" i="3"/>
  <c r="C1398" i="3"/>
  <c r="B1398" i="3"/>
  <c r="A1398" i="3"/>
  <c r="E1397" i="3"/>
  <c r="D1397" i="3"/>
  <c r="C1397" i="3"/>
  <c r="B1397" i="3"/>
  <c r="B1401" i="5" s="1"/>
  <c r="C1401" i="5" s="1"/>
  <c r="A1397" i="3"/>
  <c r="E1396" i="3"/>
  <c r="D1396" i="3"/>
  <c r="C1396" i="3"/>
  <c r="B1396" i="3"/>
  <c r="A1396" i="3"/>
  <c r="E1395" i="3"/>
  <c r="D1395" i="3"/>
  <c r="C1395" i="3"/>
  <c r="B1395" i="3"/>
  <c r="A1395" i="3"/>
  <c r="E1394" i="3"/>
  <c r="D1394" i="3"/>
  <c r="C1394" i="3"/>
  <c r="B1394" i="3"/>
  <c r="A1394" i="3"/>
  <c r="A1398" i="6" s="1"/>
  <c r="A1398" i="9" s="1"/>
  <c r="E1393" i="3"/>
  <c r="D1393" i="3"/>
  <c r="C1393" i="3"/>
  <c r="B1393" i="3"/>
  <c r="A1393" i="3"/>
  <c r="E1392" i="3"/>
  <c r="D1392" i="3"/>
  <c r="C1392" i="3"/>
  <c r="B1392" i="3"/>
  <c r="A1392" i="3"/>
  <c r="E1391" i="3"/>
  <c r="D1391" i="3"/>
  <c r="C1391" i="3"/>
  <c r="B1391" i="3"/>
  <c r="A1391" i="3"/>
  <c r="E1390" i="3"/>
  <c r="D1390" i="3"/>
  <c r="C1390" i="3"/>
  <c r="B1390" i="3"/>
  <c r="A1390" i="3"/>
  <c r="E1389" i="3"/>
  <c r="D1389" i="3"/>
  <c r="C1389" i="3"/>
  <c r="B1389" i="3"/>
  <c r="B1393" i="5" s="1"/>
  <c r="C1393" i="5" s="1"/>
  <c r="A1389" i="3"/>
  <c r="E1388" i="3"/>
  <c r="D1388" i="3"/>
  <c r="C1388" i="3"/>
  <c r="B1388" i="3"/>
  <c r="A1388" i="3"/>
  <c r="E1387" i="3"/>
  <c r="D1387" i="3"/>
  <c r="C1387" i="3"/>
  <c r="B1387" i="3"/>
  <c r="A1387" i="3"/>
  <c r="E1386" i="3"/>
  <c r="D1386" i="3"/>
  <c r="C1386" i="3"/>
  <c r="B1386" i="3"/>
  <c r="A1386" i="3"/>
  <c r="E1385" i="3"/>
  <c r="D1385" i="3"/>
  <c r="C1385" i="3"/>
  <c r="B1385" i="3"/>
  <c r="B1389" i="5" s="1"/>
  <c r="C1389" i="5" s="1"/>
  <c r="A1385" i="3"/>
  <c r="E1384" i="3"/>
  <c r="D1384" i="3"/>
  <c r="C1384" i="3"/>
  <c r="B1384" i="3"/>
  <c r="A1384" i="3"/>
  <c r="A1388" i="6" s="1"/>
  <c r="A1388" i="9" s="1"/>
  <c r="E1383" i="3"/>
  <c r="D1383" i="3"/>
  <c r="C1383" i="3"/>
  <c r="B1383" i="3"/>
  <c r="B1387" i="5" s="1"/>
  <c r="C1387" i="5" s="1"/>
  <c r="A1383" i="3"/>
  <c r="E1382" i="3"/>
  <c r="D1382" i="3"/>
  <c r="C1382" i="3"/>
  <c r="B1382" i="3"/>
  <c r="A1382" i="3"/>
  <c r="E1381" i="3"/>
  <c r="D1381" i="3"/>
  <c r="C1381" i="3"/>
  <c r="B1381" i="3"/>
  <c r="A1381" i="3"/>
  <c r="E1380" i="3"/>
  <c r="D1380" i="3"/>
  <c r="C1380" i="3"/>
  <c r="B1380" i="3"/>
  <c r="A1380" i="3"/>
  <c r="E1379" i="3"/>
  <c r="D1379" i="3"/>
  <c r="C1379" i="3"/>
  <c r="B1379" i="3"/>
  <c r="A1379" i="3"/>
  <c r="E1378" i="3"/>
  <c r="D1378" i="3"/>
  <c r="C1378" i="3"/>
  <c r="B1378" i="3"/>
  <c r="A1378" i="3"/>
  <c r="E1377" i="3"/>
  <c r="D1377" i="3"/>
  <c r="C1377" i="3"/>
  <c r="B1377" i="3"/>
  <c r="B1381" i="5" s="1"/>
  <c r="C1381" i="5" s="1"/>
  <c r="A1377" i="3"/>
  <c r="E1376" i="3"/>
  <c r="D1376" i="3"/>
  <c r="C1376" i="3"/>
  <c r="B1376" i="3"/>
  <c r="A1376" i="3"/>
  <c r="E1375" i="3"/>
  <c r="D1375" i="3"/>
  <c r="C1375" i="3"/>
  <c r="B1375" i="3"/>
  <c r="A1375" i="3"/>
  <c r="E1374" i="3"/>
  <c r="D1374" i="3"/>
  <c r="C1374" i="3"/>
  <c r="B1374" i="3"/>
  <c r="A1374" i="3"/>
  <c r="A1378" i="6" s="1"/>
  <c r="A1378" i="9" s="1"/>
  <c r="E1373" i="3"/>
  <c r="D1373" i="3"/>
  <c r="C1373" i="3"/>
  <c r="B1373" i="3"/>
  <c r="A1373" i="3"/>
  <c r="E1372" i="3"/>
  <c r="D1372" i="3"/>
  <c r="C1372" i="3"/>
  <c r="B1372" i="3"/>
  <c r="A1372" i="3"/>
  <c r="E1371" i="3"/>
  <c r="D1371" i="3"/>
  <c r="C1371" i="3"/>
  <c r="B1371" i="3"/>
  <c r="A1371" i="3"/>
  <c r="E1370" i="3"/>
  <c r="D1370" i="3"/>
  <c r="C1370" i="3"/>
  <c r="B1370" i="3"/>
  <c r="A1370" i="3"/>
  <c r="E1369" i="3"/>
  <c r="D1369" i="3"/>
  <c r="C1369" i="3"/>
  <c r="B1369" i="3"/>
  <c r="B1373" i="5" s="1"/>
  <c r="C1373" i="5" s="1"/>
  <c r="A1369" i="3"/>
  <c r="E1368" i="3"/>
  <c r="D1368" i="3"/>
  <c r="C1368" i="3"/>
  <c r="B1368" i="3"/>
  <c r="A1368" i="3"/>
  <c r="E1367" i="3"/>
  <c r="D1367" i="3"/>
  <c r="C1367" i="3"/>
  <c r="B1367" i="3"/>
  <c r="A1367" i="3"/>
  <c r="E1366" i="3"/>
  <c r="D1366" i="3"/>
  <c r="C1366" i="3"/>
  <c r="B1366" i="3"/>
  <c r="A1366" i="3"/>
  <c r="E1365" i="3"/>
  <c r="D1365" i="3"/>
  <c r="C1365" i="3"/>
  <c r="B1365" i="3"/>
  <c r="B1369" i="5" s="1"/>
  <c r="C1369" i="5" s="1"/>
  <c r="A1365" i="3"/>
  <c r="E1364" i="3"/>
  <c r="D1364" i="3"/>
  <c r="C1364" i="3"/>
  <c r="B1364" i="3"/>
  <c r="A1364" i="3"/>
  <c r="E1363" i="3"/>
  <c r="D1363" i="3"/>
  <c r="C1363" i="3"/>
  <c r="B1363" i="3"/>
  <c r="B1367" i="5" s="1"/>
  <c r="C1367" i="5" s="1"/>
  <c r="A1363" i="3"/>
  <c r="E1362" i="3"/>
  <c r="D1362" i="3"/>
  <c r="C1362" i="3"/>
  <c r="B1362" i="3"/>
  <c r="A1362" i="3"/>
  <c r="E1361" i="3"/>
  <c r="D1361" i="3"/>
  <c r="C1361" i="3"/>
  <c r="B1361" i="3"/>
  <c r="A1361" i="3"/>
  <c r="E1360" i="3"/>
  <c r="D1360" i="3"/>
  <c r="C1360" i="3"/>
  <c r="B1360" i="3"/>
  <c r="A1360" i="3"/>
  <c r="E1359" i="3"/>
  <c r="D1359" i="3"/>
  <c r="C1359" i="3"/>
  <c r="B1359" i="3"/>
  <c r="A1359" i="3"/>
  <c r="E1358" i="3"/>
  <c r="D1358" i="3"/>
  <c r="C1358" i="3"/>
  <c r="B1358" i="3"/>
  <c r="A1358" i="3"/>
  <c r="E1357" i="3"/>
  <c r="D1357" i="3"/>
  <c r="C1357" i="3"/>
  <c r="B1357" i="3"/>
  <c r="A1357" i="3"/>
  <c r="E1356" i="3"/>
  <c r="D1356" i="3"/>
  <c r="C1356" i="3"/>
  <c r="B1356" i="3"/>
  <c r="A1356" i="3"/>
  <c r="E1355" i="3"/>
  <c r="D1355" i="3"/>
  <c r="C1355" i="3"/>
  <c r="B1355" i="3"/>
  <c r="B1359" i="5" s="1"/>
  <c r="C1359" i="5" s="1"/>
  <c r="A1355" i="3"/>
  <c r="E1354" i="3"/>
  <c r="D1354" i="3"/>
  <c r="C1354" i="3"/>
  <c r="B1354" i="3"/>
  <c r="A1354" i="3"/>
  <c r="E1353" i="3"/>
  <c r="D1353" i="3"/>
  <c r="C1353" i="3"/>
  <c r="B1353" i="3"/>
  <c r="A1353" i="3"/>
  <c r="E1352" i="3"/>
  <c r="D1352" i="3"/>
  <c r="C1352" i="3"/>
  <c r="B1352" i="3"/>
  <c r="A1352" i="3"/>
  <c r="E1351" i="3"/>
  <c r="D1351" i="3"/>
  <c r="C1351" i="3"/>
  <c r="B1351" i="3"/>
  <c r="A1351" i="3"/>
  <c r="E1350" i="3"/>
  <c r="D1350" i="3"/>
  <c r="C1350" i="3"/>
  <c r="B1350" i="3"/>
  <c r="A1350" i="3"/>
  <c r="E1349" i="3"/>
  <c r="D1349" i="3"/>
  <c r="C1349" i="3"/>
  <c r="B1349" i="3"/>
  <c r="A1349" i="3"/>
  <c r="E1348" i="3"/>
  <c r="D1348" i="3"/>
  <c r="C1348" i="3"/>
  <c r="B1348" i="3"/>
  <c r="A1348" i="3"/>
  <c r="E1347" i="3"/>
  <c r="D1347" i="3"/>
  <c r="C1347" i="3"/>
  <c r="B1347" i="3"/>
  <c r="B1351" i="5" s="1"/>
  <c r="C1351" i="5" s="1"/>
  <c r="A1347" i="3"/>
  <c r="E1346" i="3"/>
  <c r="D1346" i="3"/>
  <c r="C1346" i="3"/>
  <c r="B1346" i="3"/>
  <c r="A1346" i="3"/>
  <c r="E1345" i="3"/>
  <c r="D1345" i="3"/>
  <c r="C1345" i="3"/>
  <c r="B1345" i="3"/>
  <c r="A1345" i="3"/>
  <c r="E1344" i="3"/>
  <c r="D1344" i="3"/>
  <c r="C1344" i="3"/>
  <c r="B1344" i="3"/>
  <c r="A1344" i="3"/>
  <c r="E1343" i="3"/>
  <c r="D1343" i="3"/>
  <c r="C1343" i="3"/>
  <c r="B1343" i="3"/>
  <c r="B1347" i="5" s="1"/>
  <c r="C1347" i="5" s="1"/>
  <c r="A1343" i="3"/>
  <c r="E1342" i="3"/>
  <c r="D1342" i="3"/>
  <c r="C1342" i="3"/>
  <c r="B1342" i="3"/>
  <c r="A1342" i="3"/>
  <c r="E1341" i="3"/>
  <c r="D1341" i="3"/>
  <c r="C1341" i="3"/>
  <c r="B1341" i="3"/>
  <c r="A1341" i="3"/>
  <c r="E1340" i="3"/>
  <c r="D1340" i="3"/>
  <c r="C1340" i="3"/>
  <c r="B1340" i="3"/>
  <c r="A1340" i="3"/>
  <c r="E1339" i="3"/>
  <c r="D1339" i="3"/>
  <c r="C1339" i="3"/>
  <c r="B1339" i="3"/>
  <c r="A1339" i="3"/>
  <c r="E1338" i="3"/>
  <c r="D1338" i="3"/>
  <c r="C1338" i="3"/>
  <c r="B1338" i="3"/>
  <c r="A1338" i="3"/>
  <c r="E1337" i="3"/>
  <c r="D1337" i="3"/>
  <c r="C1337" i="3"/>
  <c r="B1337" i="3"/>
  <c r="A1337" i="3"/>
  <c r="E1336" i="3"/>
  <c r="D1336" i="3"/>
  <c r="C1336" i="3"/>
  <c r="B1336" i="3"/>
  <c r="A1336" i="3"/>
  <c r="E1335" i="3"/>
  <c r="D1335" i="3"/>
  <c r="C1335" i="3"/>
  <c r="B1335" i="3"/>
  <c r="B1339" i="5" s="1"/>
  <c r="C1339" i="5" s="1"/>
  <c r="A1335" i="3"/>
  <c r="E1334" i="3"/>
  <c r="D1334" i="3"/>
  <c r="C1334" i="3"/>
  <c r="B1334" i="3"/>
  <c r="A1334" i="3"/>
  <c r="E1333" i="3"/>
  <c r="D1333" i="3"/>
  <c r="C1333" i="3"/>
  <c r="B1333" i="3"/>
  <c r="B1337" i="5" s="1"/>
  <c r="C1337" i="5" s="1"/>
  <c r="A1333" i="3"/>
  <c r="E1332" i="3"/>
  <c r="D1332" i="3"/>
  <c r="C1332" i="3"/>
  <c r="B1332" i="3"/>
  <c r="A1332" i="3"/>
  <c r="E1331" i="3"/>
  <c r="D1331" i="3"/>
  <c r="C1331" i="3"/>
  <c r="B1331" i="3"/>
  <c r="A1331" i="3"/>
  <c r="E1330" i="3"/>
  <c r="D1330" i="3"/>
  <c r="C1330" i="3"/>
  <c r="B1330" i="3"/>
  <c r="A1330" i="3"/>
  <c r="E1329" i="3"/>
  <c r="D1329" i="3"/>
  <c r="C1329" i="3"/>
  <c r="B1329" i="3"/>
  <c r="A1329" i="3"/>
  <c r="E1328" i="3"/>
  <c r="D1328" i="3"/>
  <c r="C1328" i="3"/>
  <c r="B1328" i="3"/>
  <c r="A1328" i="3"/>
  <c r="E1327" i="3"/>
  <c r="D1327" i="3"/>
  <c r="C1327" i="3"/>
  <c r="B1327" i="3"/>
  <c r="B1331" i="5" s="1"/>
  <c r="C1331" i="5" s="1"/>
  <c r="A1327" i="3"/>
  <c r="E1326" i="3"/>
  <c r="D1326" i="3"/>
  <c r="C1326" i="3"/>
  <c r="B1326" i="3"/>
  <c r="A1326" i="3"/>
  <c r="E1325" i="3"/>
  <c r="D1325" i="3"/>
  <c r="C1325" i="3"/>
  <c r="B1325" i="3"/>
  <c r="B1329" i="5" s="1"/>
  <c r="C1329" i="5" s="1"/>
  <c r="A1325" i="3"/>
  <c r="E1324" i="3"/>
  <c r="D1324" i="3"/>
  <c r="C1324" i="3"/>
  <c r="B1324" i="3"/>
  <c r="A1324" i="3"/>
  <c r="E1323" i="3"/>
  <c r="D1323" i="3"/>
  <c r="C1323" i="3"/>
  <c r="B1323" i="3"/>
  <c r="A1323" i="3"/>
  <c r="E1322" i="3"/>
  <c r="D1322" i="3"/>
  <c r="C1322" i="3"/>
  <c r="B1322" i="3"/>
  <c r="A1322" i="3"/>
  <c r="E1321" i="3"/>
  <c r="D1321" i="3"/>
  <c r="C1321" i="3"/>
  <c r="B1321" i="3"/>
  <c r="A1321" i="3"/>
  <c r="E1320" i="3"/>
  <c r="D1320" i="3"/>
  <c r="C1320" i="3"/>
  <c r="B1320" i="3"/>
  <c r="A1320" i="3"/>
  <c r="E1319" i="3"/>
  <c r="D1319" i="3"/>
  <c r="C1319" i="3"/>
  <c r="B1319" i="3"/>
  <c r="A1319" i="3"/>
  <c r="E1318" i="3"/>
  <c r="D1318" i="3"/>
  <c r="C1318" i="3"/>
  <c r="B1318" i="3"/>
  <c r="A1318" i="3"/>
  <c r="E1317" i="3"/>
  <c r="D1317" i="3"/>
  <c r="C1317" i="3"/>
  <c r="B1317" i="3"/>
  <c r="B1321" i="5" s="1"/>
  <c r="C1321" i="5" s="1"/>
  <c r="A1317" i="3"/>
  <c r="E1316" i="3"/>
  <c r="D1316" i="3"/>
  <c r="C1316" i="3"/>
  <c r="B1316" i="3"/>
  <c r="A1316" i="3"/>
  <c r="E1315" i="3"/>
  <c r="D1315" i="3"/>
  <c r="C1315" i="3"/>
  <c r="B1315" i="3"/>
  <c r="A1315" i="3"/>
  <c r="E1314" i="3"/>
  <c r="D1314" i="3"/>
  <c r="C1314" i="3"/>
  <c r="B1314" i="3"/>
  <c r="A1314" i="3"/>
  <c r="E1313" i="3"/>
  <c r="D1313" i="3"/>
  <c r="C1313" i="3"/>
  <c r="B1313" i="3"/>
  <c r="B1317" i="5" s="1"/>
  <c r="C1317" i="5" s="1"/>
  <c r="A1313" i="3"/>
  <c r="E1312" i="3"/>
  <c r="D1312" i="3"/>
  <c r="C1312" i="3"/>
  <c r="B1312" i="3"/>
  <c r="A1312" i="3"/>
  <c r="E1311" i="3"/>
  <c r="D1311" i="3"/>
  <c r="C1311" i="3"/>
  <c r="B1311" i="3"/>
  <c r="A1311" i="3"/>
  <c r="E1310" i="3"/>
  <c r="D1310" i="3"/>
  <c r="C1310" i="3"/>
  <c r="B1310" i="3"/>
  <c r="A1310" i="3"/>
  <c r="E1309" i="3"/>
  <c r="D1309" i="3"/>
  <c r="C1309" i="3"/>
  <c r="B1309" i="3"/>
  <c r="A1309" i="3"/>
  <c r="E1308" i="3"/>
  <c r="D1308" i="3"/>
  <c r="C1308" i="3"/>
  <c r="B1308" i="3"/>
  <c r="A1308" i="3"/>
  <c r="E1307" i="3"/>
  <c r="D1307" i="3"/>
  <c r="C1307" i="3"/>
  <c r="B1307" i="3"/>
  <c r="A1307" i="3"/>
  <c r="E1306" i="3"/>
  <c r="D1306" i="3"/>
  <c r="C1306" i="3"/>
  <c r="B1306" i="3"/>
  <c r="A1306" i="3"/>
  <c r="E1305" i="3"/>
  <c r="D1305" i="3"/>
  <c r="C1305" i="3"/>
  <c r="B1305" i="3"/>
  <c r="B1309" i="5" s="1"/>
  <c r="C1309" i="5" s="1"/>
  <c r="A1305" i="3"/>
  <c r="E1304" i="3"/>
  <c r="D1304" i="3"/>
  <c r="C1304" i="3"/>
  <c r="B1304" i="3"/>
  <c r="A1304" i="3"/>
  <c r="E1303" i="3"/>
  <c r="D1303" i="3"/>
  <c r="C1303" i="3"/>
  <c r="B1303" i="3"/>
  <c r="A1303" i="3"/>
  <c r="E1302" i="3"/>
  <c r="D1302" i="3"/>
  <c r="C1302" i="3"/>
  <c r="B1302" i="3"/>
  <c r="A1302" i="3"/>
  <c r="E1301" i="3"/>
  <c r="D1301" i="3"/>
  <c r="C1301" i="3"/>
  <c r="B1301" i="3"/>
  <c r="A1301" i="3"/>
  <c r="E1300" i="3"/>
  <c r="D1300" i="3"/>
  <c r="C1300" i="3"/>
  <c r="B1300" i="3"/>
  <c r="A1300" i="3"/>
  <c r="E1299" i="3"/>
  <c r="D1299" i="3"/>
  <c r="C1299" i="3"/>
  <c r="B1299" i="3"/>
  <c r="A1299" i="3"/>
  <c r="E1298" i="3"/>
  <c r="D1298" i="3"/>
  <c r="C1298" i="3"/>
  <c r="B1298" i="3"/>
  <c r="A1298" i="3"/>
  <c r="E1297" i="3"/>
  <c r="D1297" i="3"/>
  <c r="C1297" i="3"/>
  <c r="B1297" i="3"/>
  <c r="B1301" i="5" s="1"/>
  <c r="C1301" i="5" s="1"/>
  <c r="A1297" i="3"/>
  <c r="E1296" i="3"/>
  <c r="D1296" i="3"/>
  <c r="C1296" i="3"/>
  <c r="B1296" i="3"/>
  <c r="A1296" i="3"/>
  <c r="E1295" i="3"/>
  <c r="D1295" i="3"/>
  <c r="C1295" i="3"/>
  <c r="B1295" i="3"/>
  <c r="A1295" i="3"/>
  <c r="E1294" i="3"/>
  <c r="D1294" i="3"/>
  <c r="C1294" i="3"/>
  <c r="B1294" i="3"/>
  <c r="A1294" i="3"/>
  <c r="E1293" i="3"/>
  <c r="D1293" i="3"/>
  <c r="C1293" i="3"/>
  <c r="B1293" i="3"/>
  <c r="B1297" i="5" s="1"/>
  <c r="C1297" i="5" s="1"/>
  <c r="A1293" i="3"/>
  <c r="E1292" i="3"/>
  <c r="D1292" i="3"/>
  <c r="C1292" i="3"/>
  <c r="B1292" i="3"/>
  <c r="A1292" i="3"/>
  <c r="E1291" i="3"/>
  <c r="D1291" i="3"/>
  <c r="C1291" i="3"/>
  <c r="B1291" i="3"/>
  <c r="A1291" i="3"/>
  <c r="E1290" i="3"/>
  <c r="D1290" i="3"/>
  <c r="C1290" i="3"/>
  <c r="B1290" i="3"/>
  <c r="A1290" i="3"/>
  <c r="E1289" i="3"/>
  <c r="D1289" i="3"/>
  <c r="C1289" i="3"/>
  <c r="B1289" i="3"/>
  <c r="A1289" i="3"/>
  <c r="E1288" i="3"/>
  <c r="D1288" i="3"/>
  <c r="C1288" i="3"/>
  <c r="B1288" i="3"/>
  <c r="A1288" i="3"/>
  <c r="E1287" i="3"/>
  <c r="D1287" i="3"/>
  <c r="C1287" i="3"/>
  <c r="B1287" i="3"/>
  <c r="A1287" i="3"/>
  <c r="E1286" i="3"/>
  <c r="D1286" i="3"/>
  <c r="C1286" i="3"/>
  <c r="B1286" i="3"/>
  <c r="A1286" i="3"/>
  <c r="E1285" i="3"/>
  <c r="D1285" i="3"/>
  <c r="C1285" i="3"/>
  <c r="B1285" i="3"/>
  <c r="B1289" i="5" s="1"/>
  <c r="C1289" i="5" s="1"/>
  <c r="A1285" i="3"/>
  <c r="E1284" i="3"/>
  <c r="D1284" i="3"/>
  <c r="C1284" i="3"/>
  <c r="B1284" i="3"/>
  <c r="A1284" i="3"/>
  <c r="A1288" i="6" s="1"/>
  <c r="A1288" i="9" s="1"/>
  <c r="E1283" i="3"/>
  <c r="D1283" i="3"/>
  <c r="C1283" i="3"/>
  <c r="B1283" i="3"/>
  <c r="B1287" i="5" s="1"/>
  <c r="C1287" i="5" s="1"/>
  <c r="A1283" i="3"/>
  <c r="E1282" i="3"/>
  <c r="D1282" i="3"/>
  <c r="C1282" i="3"/>
  <c r="B1282" i="3"/>
  <c r="A1282" i="3"/>
  <c r="A1286" i="6" s="1"/>
  <c r="A1286" i="9" s="1"/>
  <c r="E1281" i="3"/>
  <c r="D1281" i="3"/>
  <c r="C1281" i="3"/>
  <c r="B1281" i="3"/>
  <c r="A1281" i="3"/>
  <c r="E1280" i="3"/>
  <c r="D1280" i="3"/>
  <c r="C1280" i="3"/>
  <c r="B1280" i="3"/>
  <c r="A1280" i="3"/>
  <c r="A1284" i="6" s="1"/>
  <c r="A1284" i="9" s="1"/>
  <c r="E1279" i="3"/>
  <c r="D1279" i="3"/>
  <c r="C1279" i="3"/>
  <c r="B1279" i="3"/>
  <c r="A1279" i="3"/>
  <c r="E1278" i="3"/>
  <c r="D1278" i="3"/>
  <c r="C1278" i="3"/>
  <c r="B1278" i="3"/>
  <c r="A1278" i="3"/>
  <c r="E1277" i="3"/>
  <c r="D1277" i="3"/>
  <c r="C1277" i="3"/>
  <c r="B1277" i="3"/>
  <c r="B1281" i="5" s="1"/>
  <c r="C1281" i="5" s="1"/>
  <c r="A1277" i="3"/>
  <c r="E1276" i="3"/>
  <c r="D1276" i="3"/>
  <c r="C1276" i="3"/>
  <c r="B1276" i="3"/>
  <c r="A1276" i="3"/>
  <c r="E1275" i="3"/>
  <c r="D1275" i="3"/>
  <c r="C1275" i="3"/>
  <c r="B1275" i="3"/>
  <c r="B1279" i="5" s="1"/>
  <c r="C1279" i="5" s="1"/>
  <c r="A1275" i="3"/>
  <c r="E1274" i="3"/>
  <c r="D1274" i="3"/>
  <c r="C1274" i="3"/>
  <c r="B1274" i="3"/>
  <c r="A1274" i="3"/>
  <c r="A1278" i="6" s="1"/>
  <c r="A1278" i="9" s="1"/>
  <c r="E1273" i="3"/>
  <c r="D1273" i="3"/>
  <c r="C1273" i="3"/>
  <c r="B1273" i="3"/>
  <c r="A1273" i="3"/>
  <c r="E1272" i="3"/>
  <c r="D1272" i="3"/>
  <c r="C1272" i="3"/>
  <c r="B1272" i="3"/>
  <c r="A1272" i="3"/>
  <c r="A1276" i="6" s="1"/>
  <c r="A1276" i="9" s="1"/>
  <c r="E1271" i="3"/>
  <c r="D1271" i="3"/>
  <c r="C1271" i="3"/>
  <c r="B1271" i="3"/>
  <c r="A1271" i="3"/>
  <c r="E1270" i="3"/>
  <c r="D1270" i="3"/>
  <c r="C1270" i="3"/>
  <c r="B1270" i="3"/>
  <c r="A1270" i="3"/>
  <c r="A1274" i="6" s="1"/>
  <c r="A1274" i="9" s="1"/>
  <c r="E1269" i="3"/>
  <c r="D1269" i="3"/>
  <c r="C1269" i="3"/>
  <c r="B1269" i="3"/>
  <c r="A1269" i="3"/>
  <c r="E1268" i="3"/>
  <c r="D1268" i="3"/>
  <c r="C1268" i="3"/>
  <c r="B1268" i="3"/>
  <c r="A1268" i="3"/>
  <c r="E1267" i="3"/>
  <c r="D1267" i="3"/>
  <c r="C1267" i="3"/>
  <c r="B1267" i="3"/>
  <c r="B1271" i="5" s="1"/>
  <c r="C1271" i="5" s="1"/>
  <c r="A1267" i="3"/>
  <c r="E1266" i="3"/>
  <c r="D1266" i="3"/>
  <c r="C1266" i="3"/>
  <c r="B1266" i="3"/>
  <c r="A1266" i="3"/>
  <c r="E1265" i="3"/>
  <c r="D1265" i="3"/>
  <c r="C1265" i="3"/>
  <c r="B1265" i="3"/>
  <c r="A1265" i="3"/>
  <c r="E1264" i="3"/>
  <c r="D1264" i="3"/>
  <c r="C1264" i="3"/>
  <c r="B1264" i="3"/>
  <c r="A1264" i="3"/>
  <c r="E1263" i="3"/>
  <c r="D1263" i="3"/>
  <c r="C1263" i="3"/>
  <c r="B1263" i="3"/>
  <c r="B1267" i="5" s="1"/>
  <c r="C1267" i="5" s="1"/>
  <c r="A1263" i="3"/>
  <c r="E1262" i="3"/>
  <c r="D1262" i="3"/>
  <c r="C1262" i="3"/>
  <c r="B1262" i="3"/>
  <c r="A1262" i="3"/>
  <c r="A1266" i="6" s="1"/>
  <c r="A1266" i="9" s="1"/>
  <c r="E1261" i="3"/>
  <c r="D1261" i="3"/>
  <c r="C1261" i="3"/>
  <c r="B1261" i="3"/>
  <c r="A1261" i="3"/>
  <c r="E1260" i="3"/>
  <c r="D1260" i="3"/>
  <c r="C1260" i="3"/>
  <c r="B1260" i="3"/>
  <c r="A1260" i="3"/>
  <c r="A1264" i="6" s="1"/>
  <c r="A1264" i="9" s="1"/>
  <c r="E1259" i="3"/>
  <c r="D1259" i="3"/>
  <c r="C1259" i="3"/>
  <c r="B1259" i="3"/>
  <c r="A1259" i="3"/>
  <c r="E1258" i="3"/>
  <c r="D1258" i="3"/>
  <c r="C1258" i="3"/>
  <c r="B1258" i="3"/>
  <c r="A1258" i="3"/>
  <c r="E1257" i="3"/>
  <c r="D1257" i="3"/>
  <c r="C1257" i="3"/>
  <c r="B1257" i="3"/>
  <c r="A1257" i="3"/>
  <c r="E1256" i="3"/>
  <c r="D1256" i="3"/>
  <c r="C1256" i="3"/>
  <c r="B1256" i="3"/>
  <c r="A1256" i="3"/>
  <c r="E1255" i="3"/>
  <c r="D1255" i="3"/>
  <c r="C1255" i="3"/>
  <c r="B1255" i="3"/>
  <c r="B1259" i="5" s="1"/>
  <c r="C1259" i="5" s="1"/>
  <c r="A1255" i="3"/>
  <c r="E1254" i="3"/>
  <c r="D1254" i="3"/>
  <c r="C1254" i="3"/>
  <c r="B1254" i="3"/>
  <c r="A1254" i="3"/>
  <c r="E1253" i="3"/>
  <c r="D1253" i="3"/>
  <c r="C1253" i="3"/>
  <c r="B1253" i="3"/>
  <c r="A1253" i="3"/>
  <c r="E1252" i="3"/>
  <c r="D1252" i="3"/>
  <c r="C1252" i="3"/>
  <c r="B1252" i="3"/>
  <c r="A1252" i="3"/>
  <c r="A1256" i="6" s="1"/>
  <c r="A1256" i="9" s="1"/>
  <c r="E1251" i="3"/>
  <c r="D1251" i="3"/>
  <c r="C1251" i="3"/>
  <c r="B1251" i="3"/>
  <c r="A1251" i="3"/>
  <c r="E1250" i="3"/>
  <c r="D1250" i="3"/>
  <c r="C1250" i="3"/>
  <c r="B1250" i="3"/>
  <c r="A1250" i="3"/>
  <c r="A1254" i="6" s="1"/>
  <c r="A1254" i="9" s="1"/>
  <c r="E1249" i="3"/>
  <c r="D1249" i="3"/>
  <c r="C1249" i="3"/>
  <c r="B1249" i="3"/>
  <c r="A1249" i="3"/>
  <c r="E1248" i="3"/>
  <c r="D1248" i="3"/>
  <c r="C1248" i="3"/>
  <c r="B1248" i="3"/>
  <c r="A1248" i="3"/>
  <c r="E1247" i="3"/>
  <c r="D1247" i="3"/>
  <c r="C1247" i="3"/>
  <c r="B1247" i="3"/>
  <c r="B1251" i="5" s="1"/>
  <c r="C1251" i="5" s="1"/>
  <c r="A1247" i="3"/>
  <c r="E1246" i="3"/>
  <c r="D1246" i="3"/>
  <c r="C1246" i="3"/>
  <c r="B1246" i="3"/>
  <c r="A1246" i="3"/>
  <c r="E1245" i="3"/>
  <c r="D1245" i="3"/>
  <c r="C1245" i="3"/>
  <c r="B1245" i="3"/>
  <c r="A1245" i="3"/>
  <c r="E1244" i="3"/>
  <c r="D1244" i="3"/>
  <c r="C1244" i="3"/>
  <c r="B1244" i="3"/>
  <c r="A1244" i="3"/>
  <c r="E1243" i="3"/>
  <c r="D1243" i="3"/>
  <c r="C1243" i="3"/>
  <c r="B1243" i="3"/>
  <c r="B1247" i="5" s="1"/>
  <c r="C1247" i="5" s="1"/>
  <c r="A1243" i="3"/>
  <c r="E1242" i="3"/>
  <c r="D1242" i="3"/>
  <c r="C1242" i="3"/>
  <c r="B1242" i="3"/>
  <c r="A1242" i="3"/>
  <c r="A1246" i="6" s="1"/>
  <c r="A1246" i="9" s="1"/>
  <c r="E1241" i="3"/>
  <c r="D1241" i="3"/>
  <c r="C1241" i="3"/>
  <c r="B1241" i="3"/>
  <c r="A1241" i="3"/>
  <c r="E1240" i="3"/>
  <c r="D1240" i="3"/>
  <c r="C1240" i="3"/>
  <c r="B1240" i="3"/>
  <c r="A1240" i="3"/>
  <c r="A1244" i="6" s="1"/>
  <c r="A1244" i="9" s="1"/>
  <c r="E1239" i="3"/>
  <c r="D1239" i="3"/>
  <c r="C1239" i="3"/>
  <c r="B1239" i="3"/>
  <c r="A1239" i="3"/>
  <c r="E1238" i="3"/>
  <c r="D1238" i="3"/>
  <c r="C1238" i="3"/>
  <c r="B1238" i="3"/>
  <c r="A1238" i="3"/>
  <c r="E1237" i="3"/>
  <c r="D1237" i="3"/>
  <c r="C1237" i="3"/>
  <c r="B1237" i="3"/>
  <c r="A1237" i="3"/>
  <c r="E1236" i="3"/>
  <c r="D1236" i="3"/>
  <c r="C1236" i="3"/>
  <c r="B1236" i="3"/>
  <c r="A1236" i="3"/>
  <c r="E1235" i="3"/>
  <c r="D1235" i="3"/>
  <c r="C1235" i="3"/>
  <c r="B1235" i="3"/>
  <c r="B1239" i="5" s="1"/>
  <c r="C1239" i="5" s="1"/>
  <c r="A1235" i="3"/>
  <c r="E1234" i="3"/>
  <c r="D1234" i="3"/>
  <c r="C1234" i="3"/>
  <c r="B1234" i="3"/>
  <c r="A1234" i="3"/>
  <c r="E1233" i="3"/>
  <c r="D1233" i="3"/>
  <c r="C1233" i="3"/>
  <c r="B1233" i="3"/>
  <c r="B1237" i="5" s="1"/>
  <c r="C1237" i="5" s="1"/>
  <c r="A1233" i="3"/>
  <c r="E1232" i="3"/>
  <c r="D1232" i="3"/>
  <c r="C1232" i="3"/>
  <c r="B1232" i="3"/>
  <c r="A1232" i="3"/>
  <c r="A1236" i="6" s="1"/>
  <c r="A1236" i="9" s="1"/>
  <c r="E1231" i="3"/>
  <c r="D1231" i="3"/>
  <c r="C1231" i="3"/>
  <c r="B1231" i="3"/>
  <c r="A1231" i="3"/>
  <c r="E1230" i="3"/>
  <c r="D1230" i="3"/>
  <c r="C1230" i="3"/>
  <c r="B1230" i="3"/>
  <c r="A1230" i="3"/>
  <c r="A1234" i="6" s="1"/>
  <c r="A1234" i="9" s="1"/>
  <c r="E1229" i="3"/>
  <c r="D1229" i="3"/>
  <c r="C1229" i="3"/>
  <c r="B1229" i="3"/>
  <c r="A1229" i="3"/>
  <c r="E1228" i="3"/>
  <c r="D1228" i="3"/>
  <c r="C1228" i="3"/>
  <c r="B1228" i="3"/>
  <c r="A1228" i="3"/>
  <c r="E1227" i="3"/>
  <c r="D1227" i="3"/>
  <c r="C1227" i="3"/>
  <c r="B1227" i="3"/>
  <c r="B1231" i="5" s="1"/>
  <c r="C1231" i="5" s="1"/>
  <c r="A1227" i="3"/>
  <c r="E1226" i="3"/>
  <c r="D1226" i="3"/>
  <c r="C1226" i="3"/>
  <c r="B1226" i="3"/>
  <c r="A1226" i="3"/>
  <c r="E1225" i="3"/>
  <c r="D1225" i="3"/>
  <c r="C1225" i="3"/>
  <c r="B1225" i="3"/>
  <c r="B1229" i="5" s="1"/>
  <c r="C1229" i="5" s="1"/>
  <c r="A1225" i="3"/>
  <c r="E1224" i="3"/>
  <c r="D1224" i="3"/>
  <c r="C1224" i="3"/>
  <c r="B1224" i="3"/>
  <c r="A1224" i="3"/>
  <c r="E1223" i="3"/>
  <c r="D1223" i="3"/>
  <c r="C1223" i="3"/>
  <c r="B1223" i="3"/>
  <c r="B1227" i="5" s="1"/>
  <c r="C1227" i="5" s="1"/>
  <c r="A1223" i="3"/>
  <c r="E1222" i="3"/>
  <c r="D1222" i="3"/>
  <c r="C1222" i="3"/>
  <c r="B1222" i="3"/>
  <c r="A1222" i="3"/>
  <c r="A1226" i="6" s="1"/>
  <c r="A1226" i="9" s="1"/>
  <c r="E1221" i="3"/>
  <c r="D1221" i="3"/>
  <c r="C1221" i="3"/>
  <c r="B1221" i="3"/>
  <c r="B1225" i="5" s="1"/>
  <c r="C1225" i="5" s="1"/>
  <c r="A1221" i="3"/>
  <c r="E1220" i="3"/>
  <c r="D1220" i="3"/>
  <c r="C1220" i="3"/>
  <c r="B1220" i="3"/>
  <c r="A1220" i="3"/>
  <c r="A1224" i="6" s="1"/>
  <c r="A1224" i="9" s="1"/>
  <c r="E1219" i="3"/>
  <c r="D1219" i="3"/>
  <c r="C1219" i="3"/>
  <c r="B1219" i="3"/>
  <c r="B1223" i="5" s="1"/>
  <c r="C1223" i="5" s="1"/>
  <c r="A1219" i="3"/>
  <c r="E1218" i="3"/>
  <c r="D1218" i="3"/>
  <c r="C1218" i="3"/>
  <c r="B1218" i="3"/>
  <c r="A1218" i="3"/>
  <c r="E1217" i="3"/>
  <c r="D1217" i="3"/>
  <c r="C1217" i="3"/>
  <c r="B1217" i="3"/>
  <c r="A1217" i="3"/>
  <c r="E1216" i="3"/>
  <c r="D1216" i="3"/>
  <c r="C1216" i="3"/>
  <c r="B1216" i="3"/>
  <c r="A1216" i="3"/>
  <c r="E1215" i="3"/>
  <c r="D1215" i="3"/>
  <c r="C1215" i="3"/>
  <c r="B1215" i="3"/>
  <c r="B1219" i="5" s="1"/>
  <c r="C1219" i="5" s="1"/>
  <c r="A1215" i="3"/>
  <c r="E1214" i="3"/>
  <c r="D1214" i="3"/>
  <c r="C1214" i="3"/>
  <c r="B1214" i="3"/>
  <c r="A1214" i="3"/>
  <c r="E1213" i="3"/>
  <c r="D1213" i="3"/>
  <c r="C1213" i="3"/>
  <c r="B1213" i="3"/>
  <c r="B1217" i="5" s="1"/>
  <c r="C1217" i="5" s="1"/>
  <c r="A1213" i="3"/>
  <c r="E1212" i="3"/>
  <c r="D1212" i="3"/>
  <c r="C1212" i="3"/>
  <c r="B1212" i="3"/>
  <c r="A1212" i="3"/>
  <c r="A1216" i="6" s="1"/>
  <c r="A1216" i="9" s="1"/>
  <c r="E1211" i="3"/>
  <c r="D1211" i="3"/>
  <c r="C1211" i="3"/>
  <c r="B1211" i="3"/>
  <c r="B1215" i="5" s="1"/>
  <c r="C1215" i="5" s="1"/>
  <c r="A1211" i="3"/>
  <c r="E1210" i="3"/>
  <c r="D1210" i="3"/>
  <c r="C1210" i="3"/>
  <c r="B1210" i="3"/>
  <c r="A1210" i="3"/>
  <c r="A1214" i="6" s="1"/>
  <c r="A1214" i="9" s="1"/>
  <c r="E1209" i="3"/>
  <c r="D1209" i="3"/>
  <c r="C1209" i="3"/>
  <c r="B1209" i="3"/>
  <c r="B1213" i="5" s="1"/>
  <c r="C1213" i="5" s="1"/>
  <c r="A1209" i="3"/>
  <c r="E1208" i="3"/>
  <c r="D1208" i="3"/>
  <c r="C1208" i="3"/>
  <c r="B1208" i="3"/>
  <c r="A1208" i="3"/>
  <c r="E1207" i="3"/>
  <c r="D1207" i="3"/>
  <c r="C1207" i="3"/>
  <c r="B1207" i="3"/>
  <c r="A1207" i="3"/>
  <c r="E1206" i="3"/>
  <c r="D1206" i="3"/>
  <c r="C1206" i="3"/>
  <c r="B1206" i="3"/>
  <c r="A1206" i="3"/>
  <c r="E1205" i="3"/>
  <c r="D1205" i="3"/>
  <c r="C1205" i="3"/>
  <c r="B1205" i="3"/>
  <c r="B1209" i="5" s="1"/>
  <c r="C1209" i="5" s="1"/>
  <c r="A1205" i="3"/>
  <c r="E1204" i="3"/>
  <c r="D1204" i="3"/>
  <c r="C1204" i="3"/>
  <c r="B1204" i="3"/>
  <c r="A1204" i="3"/>
  <c r="E1203" i="3"/>
  <c r="D1203" i="3"/>
  <c r="C1203" i="3"/>
  <c r="B1203" i="3"/>
  <c r="B1207" i="5" s="1"/>
  <c r="C1207" i="5" s="1"/>
  <c r="A1203" i="3"/>
  <c r="E1202" i="3"/>
  <c r="D1202" i="3"/>
  <c r="C1202" i="3"/>
  <c r="B1202" i="3"/>
  <c r="A1202" i="3"/>
  <c r="A1206" i="6" s="1"/>
  <c r="A1206" i="9" s="1"/>
  <c r="E1201" i="3"/>
  <c r="D1201" i="3"/>
  <c r="C1201" i="3"/>
  <c r="B1201" i="3"/>
  <c r="B1205" i="5" s="1"/>
  <c r="C1205" i="5" s="1"/>
  <c r="A1201" i="3"/>
  <c r="E1200" i="3"/>
  <c r="D1200" i="3"/>
  <c r="C1200" i="3"/>
  <c r="B1200" i="3"/>
  <c r="A1200" i="3"/>
  <c r="E1199" i="3"/>
  <c r="D1199" i="3"/>
  <c r="C1199" i="3"/>
  <c r="B1199" i="3"/>
  <c r="B1203" i="5" s="1"/>
  <c r="C1203" i="5" s="1"/>
  <c r="A1199" i="3"/>
  <c r="E1198" i="3"/>
  <c r="D1198" i="3"/>
  <c r="C1198" i="3"/>
  <c r="B1198" i="3"/>
  <c r="A1198" i="3"/>
  <c r="E1197" i="3"/>
  <c r="D1197" i="3"/>
  <c r="C1197" i="3"/>
  <c r="B1197" i="3"/>
  <c r="A1197" i="3"/>
  <c r="E1196" i="3"/>
  <c r="D1196" i="3"/>
  <c r="C1196" i="3"/>
  <c r="B1196" i="3"/>
  <c r="A1196" i="3"/>
  <c r="E1195" i="3"/>
  <c r="D1195" i="3"/>
  <c r="C1195" i="3"/>
  <c r="B1195" i="3"/>
  <c r="B1199" i="5" s="1"/>
  <c r="C1199" i="5" s="1"/>
  <c r="A1195" i="3"/>
  <c r="E1194" i="3"/>
  <c r="D1194" i="3"/>
  <c r="C1194" i="3"/>
  <c r="B1194" i="3"/>
  <c r="A1194" i="3"/>
  <c r="E1193" i="3"/>
  <c r="D1193" i="3"/>
  <c r="C1193" i="3"/>
  <c r="B1193" i="3"/>
  <c r="B1197" i="5" s="1"/>
  <c r="C1197" i="5" s="1"/>
  <c r="A1193" i="3"/>
  <c r="E1192" i="3"/>
  <c r="D1192" i="3"/>
  <c r="C1192" i="3"/>
  <c r="B1192" i="3"/>
  <c r="A1192" i="3"/>
  <c r="A1196" i="6" s="1"/>
  <c r="A1196" i="9" s="1"/>
  <c r="E1191" i="3"/>
  <c r="D1191" i="3"/>
  <c r="C1191" i="3"/>
  <c r="B1191" i="3"/>
  <c r="B1195" i="5" s="1"/>
  <c r="C1195" i="5" s="1"/>
  <c r="A1191" i="3"/>
  <c r="E1190" i="3"/>
  <c r="D1190" i="3"/>
  <c r="C1190" i="3"/>
  <c r="B1190" i="3"/>
  <c r="A1190" i="3"/>
  <c r="E1189" i="3"/>
  <c r="D1189" i="3"/>
  <c r="C1189" i="3"/>
  <c r="B1189" i="3"/>
  <c r="B1193" i="5" s="1"/>
  <c r="C1193" i="5" s="1"/>
  <c r="A1189" i="3"/>
  <c r="E1188" i="3"/>
  <c r="D1188" i="3"/>
  <c r="C1188" i="3"/>
  <c r="B1188" i="3"/>
  <c r="A1188" i="3"/>
  <c r="E1187" i="3"/>
  <c r="D1187" i="3"/>
  <c r="C1187" i="3"/>
  <c r="B1187" i="3"/>
  <c r="A1187" i="3"/>
  <c r="E1186" i="3"/>
  <c r="D1186" i="3"/>
  <c r="C1186" i="3"/>
  <c r="B1186" i="3"/>
  <c r="A1186" i="3"/>
  <c r="E1185" i="3"/>
  <c r="D1185" i="3"/>
  <c r="C1185" i="3"/>
  <c r="B1185" i="3"/>
  <c r="B1189" i="5" s="1"/>
  <c r="C1189" i="5" s="1"/>
  <c r="A1185" i="3"/>
  <c r="E1184" i="3"/>
  <c r="D1184" i="3"/>
  <c r="C1184" i="3"/>
  <c r="B1184" i="3"/>
  <c r="A1184" i="3"/>
  <c r="E1183" i="3"/>
  <c r="D1183" i="3"/>
  <c r="C1183" i="3"/>
  <c r="B1183" i="3"/>
  <c r="B1187" i="5" s="1"/>
  <c r="C1187" i="5" s="1"/>
  <c r="A1183" i="3"/>
  <c r="E1182" i="3"/>
  <c r="D1182" i="3"/>
  <c r="C1182" i="3"/>
  <c r="B1182" i="3"/>
  <c r="A1182" i="3"/>
  <c r="A1186" i="6" s="1"/>
  <c r="A1186" i="9" s="1"/>
  <c r="E1181" i="3"/>
  <c r="D1181" i="3"/>
  <c r="C1181" i="3"/>
  <c r="B1181" i="3"/>
  <c r="B1185" i="5" s="1"/>
  <c r="C1185" i="5" s="1"/>
  <c r="A1181" i="3"/>
  <c r="E1180" i="3"/>
  <c r="D1180" i="3"/>
  <c r="C1180" i="3"/>
  <c r="B1180" i="3"/>
  <c r="A1180" i="3"/>
  <c r="E1179" i="3"/>
  <c r="D1179" i="3"/>
  <c r="C1179" i="3"/>
  <c r="B1179" i="3"/>
  <c r="B1183" i="5" s="1"/>
  <c r="C1183" i="5" s="1"/>
  <c r="A1179" i="3"/>
  <c r="E1178" i="3"/>
  <c r="D1178" i="3"/>
  <c r="C1178" i="3"/>
  <c r="B1178" i="3"/>
  <c r="A1178" i="3"/>
  <c r="E1177" i="3"/>
  <c r="D1177" i="3"/>
  <c r="C1177" i="3"/>
  <c r="B1177" i="3"/>
  <c r="A1177" i="3"/>
  <c r="E1176" i="3"/>
  <c r="D1176" i="3"/>
  <c r="C1176" i="3"/>
  <c r="B1176" i="3"/>
  <c r="A1176" i="3"/>
  <c r="E1175" i="3"/>
  <c r="D1175" i="3"/>
  <c r="C1175" i="3"/>
  <c r="B1175" i="3"/>
  <c r="B1179" i="5" s="1"/>
  <c r="C1179" i="5" s="1"/>
  <c r="A1175" i="3"/>
  <c r="E1174" i="3"/>
  <c r="D1174" i="3"/>
  <c r="C1174" i="3"/>
  <c r="B1174" i="3"/>
  <c r="A1174" i="3"/>
  <c r="E1173" i="3"/>
  <c r="D1173" i="3"/>
  <c r="C1173" i="3"/>
  <c r="B1173" i="3"/>
  <c r="B1177" i="5" s="1"/>
  <c r="C1177" i="5" s="1"/>
  <c r="A1173" i="3"/>
  <c r="E1172" i="3"/>
  <c r="D1172" i="3"/>
  <c r="C1172" i="3"/>
  <c r="B1172" i="3"/>
  <c r="A1172" i="3"/>
  <c r="A1176" i="6" s="1"/>
  <c r="A1176" i="9" s="1"/>
  <c r="E1171" i="3"/>
  <c r="D1171" i="3"/>
  <c r="C1171" i="3"/>
  <c r="B1171" i="3"/>
  <c r="B1175" i="5" s="1"/>
  <c r="C1175" i="5" s="1"/>
  <c r="A1171" i="3"/>
  <c r="E1170" i="3"/>
  <c r="D1170" i="3"/>
  <c r="C1170" i="3"/>
  <c r="B1170" i="3"/>
  <c r="A1170" i="3"/>
  <c r="E1169" i="3"/>
  <c r="D1169" i="3"/>
  <c r="C1169" i="3"/>
  <c r="B1169" i="3"/>
  <c r="B1173" i="5" s="1"/>
  <c r="C1173" i="5" s="1"/>
  <c r="A1169" i="3"/>
  <c r="E1168" i="3"/>
  <c r="D1168" i="3"/>
  <c r="C1168" i="3"/>
  <c r="B1168" i="3"/>
  <c r="A1168" i="3"/>
  <c r="E1167" i="3"/>
  <c r="D1167" i="3"/>
  <c r="C1167" i="3"/>
  <c r="B1167" i="3"/>
  <c r="A1167" i="3"/>
  <c r="E1166" i="3"/>
  <c r="D1166" i="3"/>
  <c r="C1166" i="3"/>
  <c r="B1166" i="3"/>
  <c r="A1166" i="3"/>
  <c r="E1165" i="3"/>
  <c r="D1165" i="3"/>
  <c r="C1165" i="3"/>
  <c r="B1165" i="3"/>
  <c r="B1169" i="5" s="1"/>
  <c r="C1169" i="5" s="1"/>
  <c r="A1165" i="3"/>
  <c r="E1164" i="3"/>
  <c r="D1164" i="3"/>
  <c r="C1164" i="3"/>
  <c r="B1164" i="3"/>
  <c r="A1164" i="3"/>
  <c r="E1163" i="3"/>
  <c r="D1163" i="3"/>
  <c r="C1163" i="3"/>
  <c r="B1163" i="3"/>
  <c r="B1167" i="5" s="1"/>
  <c r="C1167" i="5" s="1"/>
  <c r="A1163" i="3"/>
  <c r="E1162" i="3"/>
  <c r="D1162" i="3"/>
  <c r="C1162" i="3"/>
  <c r="B1162" i="3"/>
  <c r="A1162" i="3"/>
  <c r="A1166" i="6" s="1"/>
  <c r="A1166" i="9" s="1"/>
  <c r="E1161" i="3"/>
  <c r="D1161" i="3"/>
  <c r="C1161" i="3"/>
  <c r="B1161" i="3"/>
  <c r="B1165" i="5" s="1"/>
  <c r="C1165" i="5" s="1"/>
  <c r="A1161" i="3"/>
  <c r="E1160" i="3"/>
  <c r="D1160" i="3"/>
  <c r="C1160" i="3"/>
  <c r="B1160" i="3"/>
  <c r="A1160" i="3"/>
  <c r="E1159" i="3"/>
  <c r="D1159" i="3"/>
  <c r="C1159" i="3"/>
  <c r="B1159" i="3"/>
  <c r="B1163" i="5" s="1"/>
  <c r="C1163" i="5" s="1"/>
  <c r="A1159" i="3"/>
  <c r="E1158" i="3"/>
  <c r="D1158" i="3"/>
  <c r="C1158" i="3"/>
  <c r="B1158" i="3"/>
  <c r="A1158" i="3"/>
  <c r="E1157" i="3"/>
  <c r="D1157" i="3"/>
  <c r="C1157" i="3"/>
  <c r="B1157" i="3"/>
  <c r="A1157" i="3"/>
  <c r="E1156" i="3"/>
  <c r="D1156" i="3"/>
  <c r="C1156" i="3"/>
  <c r="B1156" i="3"/>
  <c r="A1156" i="3"/>
  <c r="E1155" i="3"/>
  <c r="D1155" i="3"/>
  <c r="C1155" i="3"/>
  <c r="B1155" i="3"/>
  <c r="B1159" i="5" s="1"/>
  <c r="C1159" i="5" s="1"/>
  <c r="A1155" i="3"/>
  <c r="E1154" i="3"/>
  <c r="D1154" i="3"/>
  <c r="C1154" i="3"/>
  <c r="B1154" i="3"/>
  <c r="A1154" i="3"/>
  <c r="E1153" i="3"/>
  <c r="D1153" i="3"/>
  <c r="C1153" i="3"/>
  <c r="B1153" i="3"/>
  <c r="B1157" i="5" s="1"/>
  <c r="C1157" i="5" s="1"/>
  <c r="A1153" i="3"/>
  <c r="E1152" i="3"/>
  <c r="D1152" i="3"/>
  <c r="C1152" i="3"/>
  <c r="B1152" i="3"/>
  <c r="A1152" i="3"/>
  <c r="A1156" i="6" s="1"/>
  <c r="A1156" i="9" s="1"/>
  <c r="E1151" i="3"/>
  <c r="D1151" i="3"/>
  <c r="C1151" i="3"/>
  <c r="B1151" i="3"/>
  <c r="B1155" i="5" s="1"/>
  <c r="C1155" i="5" s="1"/>
  <c r="A1151" i="3"/>
  <c r="E1150" i="3"/>
  <c r="D1150" i="3"/>
  <c r="C1150" i="3"/>
  <c r="B1150" i="3"/>
  <c r="A1150" i="3"/>
  <c r="E1149" i="3"/>
  <c r="D1149" i="3"/>
  <c r="C1149" i="3"/>
  <c r="B1149" i="3"/>
  <c r="B1153" i="5" s="1"/>
  <c r="C1153" i="5" s="1"/>
  <c r="A1149" i="3"/>
  <c r="E1148" i="3"/>
  <c r="D1148" i="3"/>
  <c r="C1148" i="3"/>
  <c r="B1148" i="3"/>
  <c r="A1148" i="3"/>
  <c r="E1147" i="3"/>
  <c r="D1147" i="3"/>
  <c r="C1147" i="3"/>
  <c r="B1147" i="3"/>
  <c r="A1147" i="3"/>
  <c r="E1146" i="3"/>
  <c r="D1146" i="3"/>
  <c r="C1146" i="3"/>
  <c r="B1146" i="3"/>
  <c r="A1146" i="3"/>
  <c r="E1145" i="3"/>
  <c r="D1145" i="3"/>
  <c r="C1145" i="3"/>
  <c r="B1145" i="3"/>
  <c r="B1149" i="5" s="1"/>
  <c r="C1149" i="5" s="1"/>
  <c r="A1145" i="3"/>
  <c r="E1144" i="3"/>
  <c r="D1144" i="3"/>
  <c r="C1144" i="3"/>
  <c r="B1144" i="3"/>
  <c r="A1144" i="3"/>
  <c r="E1143" i="3"/>
  <c r="D1143" i="3"/>
  <c r="C1143" i="3"/>
  <c r="B1143" i="3"/>
  <c r="B1147" i="5" s="1"/>
  <c r="C1147" i="5" s="1"/>
  <c r="A1143" i="3"/>
  <c r="E1142" i="3"/>
  <c r="D1142" i="3"/>
  <c r="C1142" i="3"/>
  <c r="B1142" i="3"/>
  <c r="A1142" i="3"/>
  <c r="A1146" i="6" s="1"/>
  <c r="A1146" i="9" s="1"/>
  <c r="E1141" i="3"/>
  <c r="D1141" i="3"/>
  <c r="C1141" i="3"/>
  <c r="B1141" i="3"/>
  <c r="B1145" i="5" s="1"/>
  <c r="C1145" i="5" s="1"/>
  <c r="A1141" i="3"/>
  <c r="E1140" i="3"/>
  <c r="D1140" i="3"/>
  <c r="C1140" i="3"/>
  <c r="B1140" i="3"/>
  <c r="A1140" i="3"/>
  <c r="E1139" i="3"/>
  <c r="D1139" i="3"/>
  <c r="C1139" i="3"/>
  <c r="B1139" i="3"/>
  <c r="B1143" i="5" s="1"/>
  <c r="C1143" i="5" s="1"/>
  <c r="A1139" i="3"/>
  <c r="E1138" i="3"/>
  <c r="D1138" i="3"/>
  <c r="C1138" i="3"/>
  <c r="B1138" i="3"/>
  <c r="A1138" i="3"/>
  <c r="E1137" i="3"/>
  <c r="D1137" i="3"/>
  <c r="C1137" i="3"/>
  <c r="B1137" i="3"/>
  <c r="A1137" i="3"/>
  <c r="E1136" i="3"/>
  <c r="D1136" i="3"/>
  <c r="C1136" i="3"/>
  <c r="B1136" i="3"/>
  <c r="A1136" i="3"/>
  <c r="E1135" i="3"/>
  <c r="D1135" i="3"/>
  <c r="C1135" i="3"/>
  <c r="B1135" i="3"/>
  <c r="B1139" i="5" s="1"/>
  <c r="C1139" i="5" s="1"/>
  <c r="A1135" i="3"/>
  <c r="E1134" i="3"/>
  <c r="D1134" i="3"/>
  <c r="C1134" i="3"/>
  <c r="B1134" i="3"/>
  <c r="A1134" i="3"/>
  <c r="E1133" i="3"/>
  <c r="D1133" i="3"/>
  <c r="C1133" i="3"/>
  <c r="B1133" i="3"/>
  <c r="B1137" i="5" s="1"/>
  <c r="C1137" i="5" s="1"/>
  <c r="A1133" i="3"/>
  <c r="E1132" i="3"/>
  <c r="D1132" i="3"/>
  <c r="C1132" i="3"/>
  <c r="B1132" i="3"/>
  <c r="A1132" i="3"/>
  <c r="A1136" i="6" s="1"/>
  <c r="A1136" i="9" s="1"/>
  <c r="E1131" i="3"/>
  <c r="D1131" i="3"/>
  <c r="C1131" i="3"/>
  <c r="B1131" i="3"/>
  <c r="B1135" i="5" s="1"/>
  <c r="C1135" i="5" s="1"/>
  <c r="A1131" i="3"/>
  <c r="E1130" i="3"/>
  <c r="D1130" i="3"/>
  <c r="C1130" i="3"/>
  <c r="B1130" i="3"/>
  <c r="A1130" i="3"/>
  <c r="E1129" i="3"/>
  <c r="D1129" i="3"/>
  <c r="C1129" i="3"/>
  <c r="B1129" i="3"/>
  <c r="B1133" i="5" s="1"/>
  <c r="C1133" i="5" s="1"/>
  <c r="A1129" i="3"/>
  <c r="E1128" i="3"/>
  <c r="D1128" i="3"/>
  <c r="C1128" i="3"/>
  <c r="B1128" i="3"/>
  <c r="A1128" i="3"/>
  <c r="E1127" i="3"/>
  <c r="D1127" i="3"/>
  <c r="C1127" i="3"/>
  <c r="B1127" i="3"/>
  <c r="A1127" i="3"/>
  <c r="E1126" i="3"/>
  <c r="D1126" i="3"/>
  <c r="C1126" i="3"/>
  <c r="B1126" i="3"/>
  <c r="A1126" i="3"/>
  <c r="E1125" i="3"/>
  <c r="D1125" i="3"/>
  <c r="C1125" i="3"/>
  <c r="B1125" i="3"/>
  <c r="B1129" i="5" s="1"/>
  <c r="C1129" i="5" s="1"/>
  <c r="A1125" i="3"/>
  <c r="E1124" i="3"/>
  <c r="D1124" i="3"/>
  <c r="C1124" i="3"/>
  <c r="B1124" i="3"/>
  <c r="A1124" i="3"/>
  <c r="E1123" i="3"/>
  <c r="D1123" i="3"/>
  <c r="C1123" i="3"/>
  <c r="B1123" i="3"/>
  <c r="B1127" i="5" s="1"/>
  <c r="C1127" i="5" s="1"/>
  <c r="A1123" i="3"/>
  <c r="E1122" i="3"/>
  <c r="D1122" i="3"/>
  <c r="C1122" i="3"/>
  <c r="B1122" i="3"/>
  <c r="A1122" i="3"/>
  <c r="A1126" i="6" s="1"/>
  <c r="A1126" i="9" s="1"/>
  <c r="E1121" i="3"/>
  <c r="D1121" i="3"/>
  <c r="C1121" i="3"/>
  <c r="B1121" i="3"/>
  <c r="B1125" i="5" s="1"/>
  <c r="C1125" i="5" s="1"/>
  <c r="A1121" i="3"/>
  <c r="E1120" i="3"/>
  <c r="D1120" i="3"/>
  <c r="C1120" i="3"/>
  <c r="B1120" i="3"/>
  <c r="A1120" i="3"/>
  <c r="E1119" i="3"/>
  <c r="D1119" i="3"/>
  <c r="C1119" i="3"/>
  <c r="B1119" i="3"/>
  <c r="B1123" i="5" s="1"/>
  <c r="C1123" i="5" s="1"/>
  <c r="A1119" i="3"/>
  <c r="E1118" i="3"/>
  <c r="D1118" i="3"/>
  <c r="C1118" i="3"/>
  <c r="B1118" i="3"/>
  <c r="A1118" i="3"/>
  <c r="E1117" i="3"/>
  <c r="D1117" i="3"/>
  <c r="C1117" i="3"/>
  <c r="B1117" i="3"/>
  <c r="A1117" i="3"/>
  <c r="E1116" i="3"/>
  <c r="D1116" i="3"/>
  <c r="C1116" i="3"/>
  <c r="B1116" i="3"/>
  <c r="A1116" i="3"/>
  <c r="E1115" i="3"/>
  <c r="D1115" i="3"/>
  <c r="C1115" i="3"/>
  <c r="B1115" i="3"/>
  <c r="B1119" i="5" s="1"/>
  <c r="C1119" i="5" s="1"/>
  <c r="A1115" i="3"/>
  <c r="E1114" i="3"/>
  <c r="D1114" i="3"/>
  <c r="C1114" i="3"/>
  <c r="B1114" i="3"/>
  <c r="A1114" i="3"/>
  <c r="E1113" i="3"/>
  <c r="D1113" i="3"/>
  <c r="C1113" i="3"/>
  <c r="B1113" i="3"/>
  <c r="B1117" i="5" s="1"/>
  <c r="C1117" i="5" s="1"/>
  <c r="A1113" i="3"/>
  <c r="E1112" i="3"/>
  <c r="D1112" i="3"/>
  <c r="C1112" i="3"/>
  <c r="B1112" i="3"/>
  <c r="A1112" i="3"/>
  <c r="A1116" i="6" s="1"/>
  <c r="A1116" i="9" s="1"/>
  <c r="E1111" i="3"/>
  <c r="D1111" i="3"/>
  <c r="C1111" i="3"/>
  <c r="B1111" i="3"/>
  <c r="B1115" i="5" s="1"/>
  <c r="C1115" i="5" s="1"/>
  <c r="A1111" i="3"/>
  <c r="E1110" i="3"/>
  <c r="D1110" i="3"/>
  <c r="C1110" i="3"/>
  <c r="B1110" i="3"/>
  <c r="A1110" i="3"/>
  <c r="E1109" i="3"/>
  <c r="D1109" i="3"/>
  <c r="C1109" i="3"/>
  <c r="B1109" i="3"/>
  <c r="B1113" i="5" s="1"/>
  <c r="C1113" i="5" s="1"/>
  <c r="A1109" i="3"/>
  <c r="E1108" i="3"/>
  <c r="D1108" i="3"/>
  <c r="C1108" i="3"/>
  <c r="B1108" i="3"/>
  <c r="A1108" i="3"/>
  <c r="E1107" i="3"/>
  <c r="D1107" i="3"/>
  <c r="C1107" i="3"/>
  <c r="B1107" i="3"/>
  <c r="A1107" i="3"/>
  <c r="E1106" i="3"/>
  <c r="D1106" i="3"/>
  <c r="C1106" i="3"/>
  <c r="B1106" i="3"/>
  <c r="A1106" i="3"/>
  <c r="E1105" i="3"/>
  <c r="D1105" i="3"/>
  <c r="C1105" i="3"/>
  <c r="B1105" i="3"/>
  <c r="B1109" i="5" s="1"/>
  <c r="C1109" i="5" s="1"/>
  <c r="A1105" i="3"/>
  <c r="E1104" i="3"/>
  <c r="D1104" i="3"/>
  <c r="C1104" i="3"/>
  <c r="B1104" i="3"/>
  <c r="A1104" i="3"/>
  <c r="E1103" i="3"/>
  <c r="D1103" i="3"/>
  <c r="C1103" i="3"/>
  <c r="B1103" i="3"/>
  <c r="B1107" i="5" s="1"/>
  <c r="C1107" i="5" s="1"/>
  <c r="A1103" i="3"/>
  <c r="E1102" i="3"/>
  <c r="D1102" i="3"/>
  <c r="C1102" i="3"/>
  <c r="B1102" i="3"/>
  <c r="A1102" i="3"/>
  <c r="A1106" i="6" s="1"/>
  <c r="A1106" i="9" s="1"/>
  <c r="E1101" i="3"/>
  <c r="D1101" i="3"/>
  <c r="C1101" i="3"/>
  <c r="B1101" i="3"/>
  <c r="B1105" i="5" s="1"/>
  <c r="C1105" i="5" s="1"/>
  <c r="A1101" i="3"/>
  <c r="E1100" i="3"/>
  <c r="D1100" i="3"/>
  <c r="C1100" i="3"/>
  <c r="B1100" i="3"/>
  <c r="A1100" i="3"/>
  <c r="E1099" i="3"/>
  <c r="D1099" i="3"/>
  <c r="C1099" i="3"/>
  <c r="B1099" i="3"/>
  <c r="B1103" i="5" s="1"/>
  <c r="C1103" i="5" s="1"/>
  <c r="A1099" i="3"/>
  <c r="E1098" i="3"/>
  <c r="D1098" i="3"/>
  <c r="C1098" i="3"/>
  <c r="B1098" i="3"/>
  <c r="A1098" i="3"/>
  <c r="E1097" i="3"/>
  <c r="D1097" i="3"/>
  <c r="C1097" i="3"/>
  <c r="B1097" i="3"/>
  <c r="A1097" i="3"/>
  <c r="E1096" i="3"/>
  <c r="D1096" i="3"/>
  <c r="C1096" i="3"/>
  <c r="B1096" i="3"/>
  <c r="A1096" i="3"/>
  <c r="E1095" i="3"/>
  <c r="D1095" i="3"/>
  <c r="C1095" i="3"/>
  <c r="B1095" i="3"/>
  <c r="B1099" i="5" s="1"/>
  <c r="C1099" i="5" s="1"/>
  <c r="A1095" i="3"/>
  <c r="E1094" i="3"/>
  <c r="D1094" i="3"/>
  <c r="C1094" i="3"/>
  <c r="B1094" i="3"/>
  <c r="A1094" i="3"/>
  <c r="E1093" i="3"/>
  <c r="D1093" i="3"/>
  <c r="C1093" i="3"/>
  <c r="B1093" i="3"/>
  <c r="B1097" i="5" s="1"/>
  <c r="C1097" i="5" s="1"/>
  <c r="A1093" i="3"/>
  <c r="E1092" i="3"/>
  <c r="D1092" i="3"/>
  <c r="C1092" i="3"/>
  <c r="B1092" i="3"/>
  <c r="A1092" i="3"/>
  <c r="E1091" i="3"/>
  <c r="D1091" i="3"/>
  <c r="C1091" i="3"/>
  <c r="B1091" i="3"/>
  <c r="B1095" i="5" s="1"/>
  <c r="C1095" i="5" s="1"/>
  <c r="A1091" i="3"/>
  <c r="E1090" i="3"/>
  <c r="D1090" i="3"/>
  <c r="C1090" i="3"/>
  <c r="B1090" i="3"/>
  <c r="A1090" i="3"/>
  <c r="E1089" i="3"/>
  <c r="D1089" i="3"/>
  <c r="C1089" i="3"/>
  <c r="B1089" i="3"/>
  <c r="B1093" i="5" s="1"/>
  <c r="C1093" i="5" s="1"/>
  <c r="A1089" i="3"/>
  <c r="E1088" i="3"/>
  <c r="D1088" i="3"/>
  <c r="C1088" i="3"/>
  <c r="B1088" i="3"/>
  <c r="A1088" i="3"/>
  <c r="E1087" i="3"/>
  <c r="D1087" i="3"/>
  <c r="C1087" i="3"/>
  <c r="B1087" i="3"/>
  <c r="A1087" i="3"/>
  <c r="E1086" i="3"/>
  <c r="D1086" i="3"/>
  <c r="C1086" i="3"/>
  <c r="B1086" i="3"/>
  <c r="A1086" i="3"/>
  <c r="E1085" i="3"/>
  <c r="D1085" i="3"/>
  <c r="C1085" i="3"/>
  <c r="B1085" i="3"/>
  <c r="B1089" i="5" s="1"/>
  <c r="C1089" i="5" s="1"/>
  <c r="A1085" i="3"/>
  <c r="E1084" i="3"/>
  <c r="D1084" i="3"/>
  <c r="C1084" i="3"/>
  <c r="B1084" i="3"/>
  <c r="A1084" i="3"/>
  <c r="E1083" i="3"/>
  <c r="D1083" i="3"/>
  <c r="C1083" i="3"/>
  <c r="B1083" i="3"/>
  <c r="B1087" i="5" s="1"/>
  <c r="C1087" i="5" s="1"/>
  <c r="A1083" i="3"/>
  <c r="E1082" i="3"/>
  <c r="D1082" i="3"/>
  <c r="C1082" i="3"/>
  <c r="B1082" i="3"/>
  <c r="A1082" i="3"/>
  <c r="E1081" i="3"/>
  <c r="D1081" i="3"/>
  <c r="C1081" i="3"/>
  <c r="B1081" i="3"/>
  <c r="B1085" i="5" s="1"/>
  <c r="C1085" i="5" s="1"/>
  <c r="A1081" i="3"/>
  <c r="E1080" i="3"/>
  <c r="D1080" i="3"/>
  <c r="C1080" i="3"/>
  <c r="B1080" i="3"/>
  <c r="A1080" i="3"/>
  <c r="E1079" i="3"/>
  <c r="D1079" i="3"/>
  <c r="C1079" i="3"/>
  <c r="B1079" i="3"/>
  <c r="B1083" i="5" s="1"/>
  <c r="C1083" i="5" s="1"/>
  <c r="A1079" i="3"/>
  <c r="E1078" i="3"/>
  <c r="D1078" i="3"/>
  <c r="C1078" i="3"/>
  <c r="B1078" i="3"/>
  <c r="A1078" i="3"/>
  <c r="E1077" i="3"/>
  <c r="D1077" i="3"/>
  <c r="C1077" i="3"/>
  <c r="B1077" i="3"/>
  <c r="A1077" i="3"/>
  <c r="E1076" i="3"/>
  <c r="D1076" i="3"/>
  <c r="C1076" i="3"/>
  <c r="B1076" i="3"/>
  <c r="A1076" i="3"/>
  <c r="E1075" i="3"/>
  <c r="D1075" i="3"/>
  <c r="C1075" i="3"/>
  <c r="B1075" i="3"/>
  <c r="B1079" i="5" s="1"/>
  <c r="C1079" i="5" s="1"/>
  <c r="A1075" i="3"/>
  <c r="E1074" i="3"/>
  <c r="D1074" i="3"/>
  <c r="C1074" i="3"/>
  <c r="B1074" i="3"/>
  <c r="A1074" i="3"/>
  <c r="E1073" i="3"/>
  <c r="D1073" i="3"/>
  <c r="C1073" i="3"/>
  <c r="B1073" i="3"/>
  <c r="B1077" i="5" s="1"/>
  <c r="C1077" i="5" s="1"/>
  <c r="A1073" i="3"/>
  <c r="E1072" i="3"/>
  <c r="D1072" i="3"/>
  <c r="C1072" i="3"/>
  <c r="B1072" i="3"/>
  <c r="A1072" i="3"/>
  <c r="E1071" i="3"/>
  <c r="D1071" i="3"/>
  <c r="C1071" i="3"/>
  <c r="B1071" i="3"/>
  <c r="B1075" i="5" s="1"/>
  <c r="C1075" i="5" s="1"/>
  <c r="A1071" i="3"/>
  <c r="E1070" i="3"/>
  <c r="D1070" i="3"/>
  <c r="C1070" i="3"/>
  <c r="B1070" i="3"/>
  <c r="A1070" i="3"/>
  <c r="E1069" i="3"/>
  <c r="D1069" i="3"/>
  <c r="C1069" i="3"/>
  <c r="B1069" i="3"/>
  <c r="B1073" i="5" s="1"/>
  <c r="C1073" i="5" s="1"/>
  <c r="A1069" i="3"/>
  <c r="E1068" i="3"/>
  <c r="D1068" i="3"/>
  <c r="C1068" i="3"/>
  <c r="B1068" i="3"/>
  <c r="A1068" i="3"/>
  <c r="E1067" i="3"/>
  <c r="D1067" i="3"/>
  <c r="C1067" i="3"/>
  <c r="B1067" i="3"/>
  <c r="A1067" i="3"/>
  <c r="E1066" i="3"/>
  <c r="D1066" i="3"/>
  <c r="C1066" i="3"/>
  <c r="B1066" i="3"/>
  <c r="A1066" i="3"/>
  <c r="E1065" i="3"/>
  <c r="D1065" i="3"/>
  <c r="C1065" i="3"/>
  <c r="B1065" i="3"/>
  <c r="B1069" i="5" s="1"/>
  <c r="C1069" i="5" s="1"/>
  <c r="A1065" i="3"/>
  <c r="E1064" i="3"/>
  <c r="D1064" i="3"/>
  <c r="C1064" i="3"/>
  <c r="B1064" i="3"/>
  <c r="A1064" i="3"/>
  <c r="E1063" i="3"/>
  <c r="D1063" i="3"/>
  <c r="C1063" i="3"/>
  <c r="B1063" i="3"/>
  <c r="B1067" i="5" s="1"/>
  <c r="C1067" i="5" s="1"/>
  <c r="A1063" i="3"/>
  <c r="E1062" i="3"/>
  <c r="D1062" i="3"/>
  <c r="C1062" i="3"/>
  <c r="B1062" i="3"/>
  <c r="A1062" i="3"/>
  <c r="E1061" i="3"/>
  <c r="D1061" i="3"/>
  <c r="C1061" i="3"/>
  <c r="B1061" i="3"/>
  <c r="B1065" i="5" s="1"/>
  <c r="C1065" i="5" s="1"/>
  <c r="A1061" i="3"/>
  <c r="E1060" i="3"/>
  <c r="D1060" i="3"/>
  <c r="C1060" i="3"/>
  <c r="B1060" i="3"/>
  <c r="A1060" i="3"/>
  <c r="E1059" i="3"/>
  <c r="D1059" i="3"/>
  <c r="C1059" i="3"/>
  <c r="B1059" i="3"/>
  <c r="B1063" i="5" s="1"/>
  <c r="C1063" i="5" s="1"/>
  <c r="A1059" i="3"/>
  <c r="E1058" i="3"/>
  <c r="D1058" i="3"/>
  <c r="C1058" i="3"/>
  <c r="B1058" i="3"/>
  <c r="A1058" i="3"/>
  <c r="E1057" i="3"/>
  <c r="D1057" i="3"/>
  <c r="C1057" i="3"/>
  <c r="B1057" i="3"/>
  <c r="A1057" i="3"/>
  <c r="E1056" i="3"/>
  <c r="D1056" i="3"/>
  <c r="C1056" i="3"/>
  <c r="B1056" i="3"/>
  <c r="A1056" i="3"/>
  <c r="E1055" i="3"/>
  <c r="D1055" i="3"/>
  <c r="C1055" i="3"/>
  <c r="B1055" i="3"/>
  <c r="B1059" i="5" s="1"/>
  <c r="C1059" i="5" s="1"/>
  <c r="A1055" i="3"/>
  <c r="E1054" i="3"/>
  <c r="D1054" i="3"/>
  <c r="C1054" i="3"/>
  <c r="B1054" i="3"/>
  <c r="A1054" i="3"/>
  <c r="E1053" i="3"/>
  <c r="D1053" i="3"/>
  <c r="C1053" i="3"/>
  <c r="B1053" i="3"/>
  <c r="B1057" i="5" s="1"/>
  <c r="C1057" i="5" s="1"/>
  <c r="A1053" i="3"/>
  <c r="E1052" i="3"/>
  <c r="D1052" i="3"/>
  <c r="C1052" i="3"/>
  <c r="B1052" i="3"/>
  <c r="A1052" i="3"/>
  <c r="E1051" i="3"/>
  <c r="D1051" i="3"/>
  <c r="C1051" i="3"/>
  <c r="B1051" i="3"/>
  <c r="B1055" i="5" s="1"/>
  <c r="C1055" i="5" s="1"/>
  <c r="A1051" i="3"/>
  <c r="E1050" i="3"/>
  <c r="D1050" i="3"/>
  <c r="C1050" i="3"/>
  <c r="B1050" i="3"/>
  <c r="A1050" i="3"/>
  <c r="E1049" i="3"/>
  <c r="D1049" i="3"/>
  <c r="C1049" i="3"/>
  <c r="B1049" i="3"/>
  <c r="B1053" i="5" s="1"/>
  <c r="C1053" i="5" s="1"/>
  <c r="A1049" i="3"/>
  <c r="E1048" i="3"/>
  <c r="D1048" i="3"/>
  <c r="C1048" i="3"/>
  <c r="B1048" i="3"/>
  <c r="A1048" i="3"/>
  <c r="E1047" i="3"/>
  <c r="D1047" i="3"/>
  <c r="C1047" i="3"/>
  <c r="B1047" i="3"/>
  <c r="A1047" i="3"/>
  <c r="E1046" i="3"/>
  <c r="D1046" i="3"/>
  <c r="C1046" i="3"/>
  <c r="B1046" i="3"/>
  <c r="A1046" i="3"/>
  <c r="E1045" i="3"/>
  <c r="D1045" i="3"/>
  <c r="C1045" i="3"/>
  <c r="B1045" i="3"/>
  <c r="B1049" i="5" s="1"/>
  <c r="C1049" i="5" s="1"/>
  <c r="A1045" i="3"/>
  <c r="E1044" i="3"/>
  <c r="D1044" i="3"/>
  <c r="C1044" i="3"/>
  <c r="B1044" i="3"/>
  <c r="A1044" i="3"/>
  <c r="E1043" i="3"/>
  <c r="D1043" i="3"/>
  <c r="C1043" i="3"/>
  <c r="B1043" i="3"/>
  <c r="B1047" i="5" s="1"/>
  <c r="C1047" i="5" s="1"/>
  <c r="A1043" i="3"/>
  <c r="E1042" i="3"/>
  <c r="D1042" i="3"/>
  <c r="C1042" i="3"/>
  <c r="B1042" i="3"/>
  <c r="A1042" i="3"/>
  <c r="E1041" i="3"/>
  <c r="D1041" i="3"/>
  <c r="C1041" i="3"/>
  <c r="B1041" i="3"/>
  <c r="B1045" i="5" s="1"/>
  <c r="C1045" i="5" s="1"/>
  <c r="A1041" i="3"/>
  <c r="E1040" i="3"/>
  <c r="D1040" i="3"/>
  <c r="C1040" i="3"/>
  <c r="B1040" i="3"/>
  <c r="A1040" i="3"/>
  <c r="E1039" i="3"/>
  <c r="D1039" i="3"/>
  <c r="C1039" i="3"/>
  <c r="B1039" i="3"/>
  <c r="B1043" i="5" s="1"/>
  <c r="C1043" i="5" s="1"/>
  <c r="A1039" i="3"/>
  <c r="E1038" i="3"/>
  <c r="D1038" i="3"/>
  <c r="C1038" i="3"/>
  <c r="B1038" i="3"/>
  <c r="A1038" i="3"/>
  <c r="E1037" i="3"/>
  <c r="D1037" i="3"/>
  <c r="C1037" i="3"/>
  <c r="B1037" i="3"/>
  <c r="A1037" i="3"/>
  <c r="E1036" i="3"/>
  <c r="D1036" i="3"/>
  <c r="C1036" i="3"/>
  <c r="B1036" i="3"/>
  <c r="A1036" i="3"/>
  <c r="E1035" i="3"/>
  <c r="D1035" i="3"/>
  <c r="C1035" i="3"/>
  <c r="B1035" i="3"/>
  <c r="B1039" i="5" s="1"/>
  <c r="C1039" i="5" s="1"/>
  <c r="A1035" i="3"/>
  <c r="E1034" i="3"/>
  <c r="D1034" i="3"/>
  <c r="C1034" i="3"/>
  <c r="B1034" i="3"/>
  <c r="A1034" i="3"/>
  <c r="E1033" i="3"/>
  <c r="D1033" i="3"/>
  <c r="C1033" i="3"/>
  <c r="B1033" i="3"/>
  <c r="B1037" i="5" s="1"/>
  <c r="C1037" i="5" s="1"/>
  <c r="A1033" i="3"/>
  <c r="E1032" i="3"/>
  <c r="D1032" i="3"/>
  <c r="C1032" i="3"/>
  <c r="B1032" i="3"/>
  <c r="A1032" i="3"/>
  <c r="A1036" i="6" s="1"/>
  <c r="A1036" i="9" s="1"/>
  <c r="E1031" i="3"/>
  <c r="D1031" i="3"/>
  <c r="C1031" i="3"/>
  <c r="B1031" i="3"/>
  <c r="B1035" i="5" s="1"/>
  <c r="C1035" i="5" s="1"/>
  <c r="A1031" i="3"/>
  <c r="E1030" i="3"/>
  <c r="D1030" i="3"/>
  <c r="C1030" i="3"/>
  <c r="B1030" i="3"/>
  <c r="A1030" i="3"/>
  <c r="E1029" i="3"/>
  <c r="D1029" i="3"/>
  <c r="C1029" i="3"/>
  <c r="B1029" i="3"/>
  <c r="B1033" i="5" s="1"/>
  <c r="C1033" i="5" s="1"/>
  <c r="A1029" i="3"/>
  <c r="E1028" i="3"/>
  <c r="D1028" i="3"/>
  <c r="C1028" i="3"/>
  <c r="B1028" i="3"/>
  <c r="A1028" i="3"/>
  <c r="A1032" i="6" s="1"/>
  <c r="A1032" i="9" s="1"/>
  <c r="E1027" i="3"/>
  <c r="D1027" i="3"/>
  <c r="C1027" i="3"/>
  <c r="B1027" i="3"/>
  <c r="A1027" i="3"/>
  <c r="E1026" i="3"/>
  <c r="D1026" i="3"/>
  <c r="C1026" i="3"/>
  <c r="B1026" i="3"/>
  <c r="A1026" i="3"/>
  <c r="E1025" i="3"/>
  <c r="D1025" i="3"/>
  <c r="C1025" i="3"/>
  <c r="B1025" i="3"/>
  <c r="B1029" i="5" s="1"/>
  <c r="C1029" i="5" s="1"/>
  <c r="A1025" i="3"/>
  <c r="E1024" i="3"/>
  <c r="D1024" i="3"/>
  <c r="C1024" i="3"/>
  <c r="B1024" i="3"/>
  <c r="A1024" i="3"/>
  <c r="E1023" i="3"/>
  <c r="D1023" i="3"/>
  <c r="C1023" i="3"/>
  <c r="B1023" i="3"/>
  <c r="B1027" i="5" s="1"/>
  <c r="C1027" i="5" s="1"/>
  <c r="A1023" i="3"/>
  <c r="E1022" i="3"/>
  <c r="D1022" i="3"/>
  <c r="C1022" i="3"/>
  <c r="B1022" i="3"/>
  <c r="A1022" i="3"/>
  <c r="E1021" i="3"/>
  <c r="D1021" i="3"/>
  <c r="C1021" i="3"/>
  <c r="B1021" i="3"/>
  <c r="B1025" i="5" s="1"/>
  <c r="C1025" i="5" s="1"/>
  <c r="A1021" i="3"/>
  <c r="E1020" i="3"/>
  <c r="D1020" i="3"/>
  <c r="C1020" i="3"/>
  <c r="B1020" i="3"/>
  <c r="A1020" i="3"/>
  <c r="E1019" i="3"/>
  <c r="D1019" i="3"/>
  <c r="C1019" i="3"/>
  <c r="B1019" i="3"/>
  <c r="B1023" i="5" s="1"/>
  <c r="C1023" i="5" s="1"/>
  <c r="A1019" i="3"/>
  <c r="E1018" i="3"/>
  <c r="D1018" i="3"/>
  <c r="C1018" i="3"/>
  <c r="B1018" i="3"/>
  <c r="A1018" i="3"/>
  <c r="E1017" i="3"/>
  <c r="D1017" i="3"/>
  <c r="C1017" i="3"/>
  <c r="B1017" i="3"/>
  <c r="A1017" i="3"/>
  <c r="E1016" i="3"/>
  <c r="D1016" i="3"/>
  <c r="C1016" i="3"/>
  <c r="B1016" i="3"/>
  <c r="A1016" i="3"/>
  <c r="E1015" i="3"/>
  <c r="D1015" i="3"/>
  <c r="C1015" i="3"/>
  <c r="B1015" i="3"/>
  <c r="B1019" i="5" s="1"/>
  <c r="C1019" i="5" s="1"/>
  <c r="A1015" i="3"/>
  <c r="E1014" i="3"/>
  <c r="D1014" i="3"/>
  <c r="C1014" i="3"/>
  <c r="B1014" i="3"/>
  <c r="A1014" i="3"/>
  <c r="E1013" i="3"/>
  <c r="D1013" i="3"/>
  <c r="C1013" i="3"/>
  <c r="B1013" i="3"/>
  <c r="B1017" i="5" s="1"/>
  <c r="C1017" i="5" s="1"/>
  <c r="A1013" i="3"/>
  <c r="E1012" i="3"/>
  <c r="D1012" i="3"/>
  <c r="C1012" i="3"/>
  <c r="B1012" i="3"/>
  <c r="A1012" i="3"/>
  <c r="A1016" i="6" s="1"/>
  <c r="A1016" i="9" s="1"/>
  <c r="E1011" i="3"/>
  <c r="D1011" i="3"/>
  <c r="C1011" i="3"/>
  <c r="B1011" i="3"/>
  <c r="B1015" i="5" s="1"/>
  <c r="C1015" i="5" s="1"/>
  <c r="A1011" i="3"/>
  <c r="E1010" i="3"/>
  <c r="D1010" i="3"/>
  <c r="C1010" i="3"/>
  <c r="B1010" i="3"/>
  <c r="A1010" i="3"/>
  <c r="E1009" i="3"/>
  <c r="D1009" i="3"/>
  <c r="C1009" i="3"/>
  <c r="B1009" i="3"/>
  <c r="B1013" i="5" s="1"/>
  <c r="C1013" i="5" s="1"/>
  <c r="A1009" i="3"/>
  <c r="E1008" i="3"/>
  <c r="D1008" i="3"/>
  <c r="C1008" i="3"/>
  <c r="B1008" i="3"/>
  <c r="A1008" i="3"/>
  <c r="A1012" i="6" s="1"/>
  <c r="A1012" i="9" s="1"/>
  <c r="E1007" i="3"/>
  <c r="D1007" i="3"/>
  <c r="C1007" i="3"/>
  <c r="B1007" i="3"/>
  <c r="A1007" i="3"/>
  <c r="E1006" i="3"/>
  <c r="D1006" i="3"/>
  <c r="C1006" i="3"/>
  <c r="B1006" i="3"/>
  <c r="A1006" i="3"/>
  <c r="E1005" i="3"/>
  <c r="D1005" i="3"/>
  <c r="C1005" i="3"/>
  <c r="B1005" i="3"/>
  <c r="B1009" i="5" s="1"/>
  <c r="C1009" i="5" s="1"/>
  <c r="A1005" i="3"/>
  <c r="E1004" i="3"/>
  <c r="D1004" i="3"/>
  <c r="C1004" i="3"/>
  <c r="B1004" i="3"/>
  <c r="A1004" i="3"/>
  <c r="E1003" i="3"/>
  <c r="D1003" i="3"/>
  <c r="C1003" i="3"/>
  <c r="B1003" i="3"/>
  <c r="B1007" i="5" s="1"/>
  <c r="C1007" i="5" s="1"/>
  <c r="A1003" i="3"/>
  <c r="E1002" i="3"/>
  <c r="D1002" i="3"/>
  <c r="C1002" i="3"/>
  <c r="B1002" i="3"/>
  <c r="A1002" i="3"/>
  <c r="E1001" i="3"/>
  <c r="D1001" i="3"/>
  <c r="C1001" i="3"/>
  <c r="B1001" i="3"/>
  <c r="B1005" i="5" s="1"/>
  <c r="C1005" i="5" s="1"/>
  <c r="A1001" i="3"/>
  <c r="E1000" i="3"/>
  <c r="D1000" i="3"/>
  <c r="C1000" i="3"/>
  <c r="B1000" i="3"/>
  <c r="A1000" i="3"/>
  <c r="E999" i="3"/>
  <c r="D999" i="3"/>
  <c r="C999" i="3"/>
  <c r="B999" i="3"/>
  <c r="B1003" i="5" s="1"/>
  <c r="C1003" i="5" s="1"/>
  <c r="A999" i="3"/>
  <c r="E998" i="3"/>
  <c r="D998" i="3"/>
  <c r="C998" i="3"/>
  <c r="B998" i="3"/>
  <c r="A998" i="3"/>
  <c r="E997" i="3"/>
  <c r="D997" i="3"/>
  <c r="C997" i="3"/>
  <c r="B997" i="3"/>
  <c r="A997" i="3"/>
  <c r="E996" i="3"/>
  <c r="D996" i="3"/>
  <c r="C996" i="3"/>
  <c r="B996" i="3"/>
  <c r="A996" i="3"/>
  <c r="E995" i="3"/>
  <c r="D995" i="3"/>
  <c r="C995" i="3"/>
  <c r="B995" i="3"/>
  <c r="B999" i="5" s="1"/>
  <c r="C999" i="5" s="1"/>
  <c r="A995" i="3"/>
  <c r="E994" i="3"/>
  <c r="D994" i="3"/>
  <c r="C994" i="3"/>
  <c r="B994" i="3"/>
  <c r="A994" i="3"/>
  <c r="E993" i="3"/>
  <c r="D993" i="3"/>
  <c r="C993" i="3"/>
  <c r="B993" i="3"/>
  <c r="B997" i="5" s="1"/>
  <c r="C997" i="5" s="1"/>
  <c r="A993" i="3"/>
  <c r="E992" i="3"/>
  <c r="D992" i="3"/>
  <c r="C992" i="3"/>
  <c r="B992" i="3"/>
  <c r="A992" i="3"/>
  <c r="A996" i="6" s="1"/>
  <c r="A996" i="9" s="1"/>
  <c r="E991" i="3"/>
  <c r="D991" i="3"/>
  <c r="C991" i="3"/>
  <c r="B991" i="3"/>
  <c r="B995" i="5" s="1"/>
  <c r="C995" i="5" s="1"/>
  <c r="A991" i="3"/>
  <c r="E990" i="3"/>
  <c r="D990" i="3"/>
  <c r="C990" i="3"/>
  <c r="B990" i="3"/>
  <c r="A990" i="3"/>
  <c r="E989" i="3"/>
  <c r="D989" i="3"/>
  <c r="C989" i="3"/>
  <c r="B989" i="3"/>
  <c r="B993" i="5" s="1"/>
  <c r="C993" i="5" s="1"/>
  <c r="A989" i="3"/>
  <c r="E988" i="3"/>
  <c r="D988" i="3"/>
  <c r="C988" i="3"/>
  <c r="B988" i="3"/>
  <c r="A988" i="3"/>
  <c r="A992" i="6" s="1"/>
  <c r="A992" i="9" s="1"/>
  <c r="E987" i="3"/>
  <c r="D987" i="3"/>
  <c r="C987" i="3"/>
  <c r="B987" i="3"/>
  <c r="A987" i="3"/>
  <c r="E986" i="3"/>
  <c r="D986" i="3"/>
  <c r="C986" i="3"/>
  <c r="B986" i="3"/>
  <c r="A986" i="3"/>
  <c r="E985" i="3"/>
  <c r="D985" i="3"/>
  <c r="C985" i="3"/>
  <c r="B985" i="3"/>
  <c r="B989" i="5" s="1"/>
  <c r="C989" i="5" s="1"/>
  <c r="A985" i="3"/>
  <c r="E984" i="3"/>
  <c r="D984" i="3"/>
  <c r="C984" i="3"/>
  <c r="B984" i="3"/>
  <c r="A984" i="3"/>
  <c r="E983" i="3"/>
  <c r="D983" i="3"/>
  <c r="C983" i="3"/>
  <c r="B983" i="3"/>
  <c r="B987" i="5" s="1"/>
  <c r="C987" i="5" s="1"/>
  <c r="A983" i="3"/>
  <c r="E982" i="3"/>
  <c r="D982" i="3"/>
  <c r="C982" i="3"/>
  <c r="B982" i="3"/>
  <c r="A982" i="3"/>
  <c r="E981" i="3"/>
  <c r="D981" i="3"/>
  <c r="C981" i="3"/>
  <c r="B981" i="3"/>
  <c r="B985" i="5" s="1"/>
  <c r="C985" i="5" s="1"/>
  <c r="A981" i="3"/>
  <c r="E980" i="3"/>
  <c r="D980" i="3"/>
  <c r="C980" i="3"/>
  <c r="B980" i="3"/>
  <c r="A980" i="3"/>
  <c r="E979" i="3"/>
  <c r="D979" i="3"/>
  <c r="C979" i="3"/>
  <c r="B979" i="3"/>
  <c r="B983" i="5" s="1"/>
  <c r="C983" i="5" s="1"/>
  <c r="A979" i="3"/>
  <c r="E978" i="3"/>
  <c r="D978" i="3"/>
  <c r="C978" i="3"/>
  <c r="B978" i="3"/>
  <c r="A978" i="3"/>
  <c r="E977" i="3"/>
  <c r="D977" i="3"/>
  <c r="C977" i="3"/>
  <c r="B977" i="3"/>
  <c r="A977" i="3"/>
  <c r="E976" i="3"/>
  <c r="D976" i="3"/>
  <c r="C976" i="3"/>
  <c r="B976" i="3"/>
  <c r="A976" i="3"/>
  <c r="E975" i="3"/>
  <c r="D975" i="3"/>
  <c r="C975" i="3"/>
  <c r="B975" i="3"/>
  <c r="B979" i="5" s="1"/>
  <c r="C979" i="5" s="1"/>
  <c r="A975" i="3"/>
  <c r="E974" i="3"/>
  <c r="D974" i="3"/>
  <c r="C974" i="3"/>
  <c r="B974" i="3"/>
  <c r="A974" i="3"/>
  <c r="E973" i="3"/>
  <c r="D973" i="3"/>
  <c r="C973" i="3"/>
  <c r="B973" i="3"/>
  <c r="B977" i="5" s="1"/>
  <c r="C977" i="5" s="1"/>
  <c r="A973" i="3"/>
  <c r="E972" i="3"/>
  <c r="D972" i="3"/>
  <c r="C972" i="3"/>
  <c r="B972" i="3"/>
  <c r="A972" i="3"/>
  <c r="A976" i="6" s="1"/>
  <c r="A976" i="9" s="1"/>
  <c r="E971" i="3"/>
  <c r="D971" i="3"/>
  <c r="C971" i="3"/>
  <c r="B971" i="3"/>
  <c r="B975" i="5" s="1"/>
  <c r="C975" i="5" s="1"/>
  <c r="A971" i="3"/>
  <c r="E970" i="3"/>
  <c r="D970" i="3"/>
  <c r="C970" i="3"/>
  <c r="B970" i="3"/>
  <c r="A970" i="3"/>
  <c r="E969" i="3"/>
  <c r="D969" i="3"/>
  <c r="C969" i="3"/>
  <c r="B969" i="3"/>
  <c r="B973" i="5" s="1"/>
  <c r="C973" i="5" s="1"/>
  <c r="A969" i="3"/>
  <c r="E968" i="3"/>
  <c r="D968" i="3"/>
  <c r="C968" i="3"/>
  <c r="B968" i="3"/>
  <c r="A968" i="3"/>
  <c r="A972" i="6" s="1"/>
  <c r="A972" i="9" s="1"/>
  <c r="E967" i="3"/>
  <c r="D967" i="3"/>
  <c r="C967" i="3"/>
  <c r="B967" i="3"/>
  <c r="A967" i="3"/>
  <c r="E966" i="3"/>
  <c r="D966" i="3"/>
  <c r="C966" i="3"/>
  <c r="B966" i="3"/>
  <c r="A966" i="3"/>
  <c r="E965" i="3"/>
  <c r="D965" i="3"/>
  <c r="C965" i="3"/>
  <c r="B965" i="3"/>
  <c r="B969" i="5" s="1"/>
  <c r="C969" i="5" s="1"/>
  <c r="A965" i="3"/>
  <c r="E964" i="3"/>
  <c r="D964" i="3"/>
  <c r="C964" i="3"/>
  <c r="B964" i="3"/>
  <c r="A964" i="3"/>
  <c r="E963" i="3"/>
  <c r="D963" i="3"/>
  <c r="C963" i="3"/>
  <c r="B963" i="3"/>
  <c r="B967" i="5" s="1"/>
  <c r="C967" i="5" s="1"/>
  <c r="A963" i="3"/>
  <c r="E962" i="3"/>
  <c r="D962" i="3"/>
  <c r="C962" i="3"/>
  <c r="B962" i="3"/>
  <c r="A962" i="3"/>
  <c r="E961" i="3"/>
  <c r="D961" i="3"/>
  <c r="C961" i="3"/>
  <c r="B961" i="3"/>
  <c r="B965" i="5" s="1"/>
  <c r="C965" i="5" s="1"/>
  <c r="A961" i="3"/>
  <c r="E960" i="3"/>
  <c r="D960" i="3"/>
  <c r="C960" i="3"/>
  <c r="B960" i="3"/>
  <c r="A960" i="3"/>
  <c r="E959" i="3"/>
  <c r="D959" i="3"/>
  <c r="C959" i="3"/>
  <c r="B959" i="3"/>
  <c r="B963" i="5" s="1"/>
  <c r="C963" i="5" s="1"/>
  <c r="A959" i="3"/>
  <c r="E958" i="3"/>
  <c r="D958" i="3"/>
  <c r="C958" i="3"/>
  <c r="B958" i="3"/>
  <c r="A958" i="3"/>
  <c r="E957" i="3"/>
  <c r="D957" i="3"/>
  <c r="C957" i="3"/>
  <c r="B957" i="3"/>
  <c r="A957" i="3"/>
  <c r="E956" i="3"/>
  <c r="D956" i="3"/>
  <c r="C956" i="3"/>
  <c r="B956" i="3"/>
  <c r="A956" i="3"/>
  <c r="E955" i="3"/>
  <c r="D955" i="3"/>
  <c r="C955" i="3"/>
  <c r="B955" i="3"/>
  <c r="B959" i="5" s="1"/>
  <c r="C959" i="5" s="1"/>
  <c r="A955" i="3"/>
  <c r="E954" i="3"/>
  <c r="D954" i="3"/>
  <c r="C954" i="3"/>
  <c r="B954" i="3"/>
  <c r="A954" i="3"/>
  <c r="E953" i="3"/>
  <c r="D953" i="3"/>
  <c r="C953" i="3"/>
  <c r="B953" i="3"/>
  <c r="B957" i="5" s="1"/>
  <c r="C957" i="5" s="1"/>
  <c r="A953" i="3"/>
  <c r="E952" i="3"/>
  <c r="D952" i="3"/>
  <c r="C952" i="3"/>
  <c r="B952" i="3"/>
  <c r="A952" i="3"/>
  <c r="E951" i="3"/>
  <c r="D951" i="3"/>
  <c r="C951" i="3"/>
  <c r="B951" i="3"/>
  <c r="B955" i="5" s="1"/>
  <c r="C955" i="5" s="1"/>
  <c r="A951" i="3"/>
  <c r="E950" i="3"/>
  <c r="D950" i="3"/>
  <c r="C950" i="3"/>
  <c r="B950" i="3"/>
  <c r="A950" i="3"/>
  <c r="E949" i="3"/>
  <c r="D949" i="3"/>
  <c r="C949" i="3"/>
  <c r="B949" i="3"/>
  <c r="B953" i="5" s="1"/>
  <c r="C953" i="5" s="1"/>
  <c r="A949" i="3"/>
  <c r="E948" i="3"/>
  <c r="D948" i="3"/>
  <c r="C948" i="3"/>
  <c r="B948" i="3"/>
  <c r="A948" i="3"/>
  <c r="A952" i="6" s="1"/>
  <c r="A952" i="9" s="1"/>
  <c r="E947" i="3"/>
  <c r="D947" i="3"/>
  <c r="C947" i="3"/>
  <c r="B947" i="3"/>
  <c r="A947" i="3"/>
  <c r="E946" i="3"/>
  <c r="D946" i="3"/>
  <c r="C946" i="3"/>
  <c r="B946" i="3"/>
  <c r="A946" i="3"/>
  <c r="E945" i="3"/>
  <c r="D945" i="3"/>
  <c r="C945" i="3"/>
  <c r="B945" i="3"/>
  <c r="B949" i="5" s="1"/>
  <c r="C949" i="5" s="1"/>
  <c r="A945" i="3"/>
  <c r="E944" i="3"/>
  <c r="D944" i="3"/>
  <c r="C944" i="3"/>
  <c r="B944" i="3"/>
  <c r="A944" i="3"/>
  <c r="E943" i="3"/>
  <c r="D943" i="3"/>
  <c r="C943" i="3"/>
  <c r="B943" i="3"/>
  <c r="B947" i="5" s="1"/>
  <c r="C947" i="5" s="1"/>
  <c r="A943" i="3"/>
  <c r="E942" i="3"/>
  <c r="D942" i="3"/>
  <c r="C942" i="3"/>
  <c r="B942" i="3"/>
  <c r="A942" i="3"/>
  <c r="E941" i="3"/>
  <c r="D941" i="3"/>
  <c r="C941" i="3"/>
  <c r="B941" i="3"/>
  <c r="B945" i="5" s="1"/>
  <c r="C945" i="5" s="1"/>
  <c r="A941" i="3"/>
  <c r="E940" i="3"/>
  <c r="D940" i="3"/>
  <c r="C940" i="3"/>
  <c r="B940" i="3"/>
  <c r="A940" i="3"/>
  <c r="E939" i="3"/>
  <c r="D939" i="3"/>
  <c r="C939" i="3"/>
  <c r="B939" i="3"/>
  <c r="B943" i="5" s="1"/>
  <c r="C943" i="5" s="1"/>
  <c r="A939" i="3"/>
  <c r="E938" i="3"/>
  <c r="D938" i="3"/>
  <c r="C938" i="3"/>
  <c r="B938" i="3"/>
  <c r="A938" i="3"/>
  <c r="E937" i="3"/>
  <c r="D937" i="3"/>
  <c r="C937" i="3"/>
  <c r="B937" i="3"/>
  <c r="A937" i="3"/>
  <c r="E936" i="3"/>
  <c r="D936" i="3"/>
  <c r="C936" i="3"/>
  <c r="B936" i="3"/>
  <c r="A936" i="3"/>
  <c r="E935" i="3"/>
  <c r="D935" i="3"/>
  <c r="C935" i="3"/>
  <c r="B935" i="3"/>
  <c r="B939" i="5" s="1"/>
  <c r="C939" i="5" s="1"/>
  <c r="A935" i="3"/>
  <c r="E934" i="3"/>
  <c r="D934" i="3"/>
  <c r="C934" i="3"/>
  <c r="B934" i="3"/>
  <c r="A934" i="3"/>
  <c r="E933" i="3"/>
  <c r="D933" i="3"/>
  <c r="C933" i="3"/>
  <c r="B933" i="3"/>
  <c r="B937" i="5" s="1"/>
  <c r="C937" i="5" s="1"/>
  <c r="A933" i="3"/>
  <c r="E932" i="3"/>
  <c r="D932" i="3"/>
  <c r="C932" i="3"/>
  <c r="B932" i="3"/>
  <c r="A932" i="3"/>
  <c r="E931" i="3"/>
  <c r="D931" i="3"/>
  <c r="C931" i="3"/>
  <c r="B931" i="3"/>
  <c r="B935" i="5" s="1"/>
  <c r="C935" i="5" s="1"/>
  <c r="A931" i="3"/>
  <c r="E930" i="3"/>
  <c r="D930" i="3"/>
  <c r="C930" i="3"/>
  <c r="B930" i="3"/>
  <c r="A930" i="3"/>
  <c r="E929" i="3"/>
  <c r="D929" i="3"/>
  <c r="C929" i="3"/>
  <c r="B929" i="3"/>
  <c r="B933" i="5" s="1"/>
  <c r="C933" i="5" s="1"/>
  <c r="A929" i="3"/>
  <c r="E928" i="3"/>
  <c r="D928" i="3"/>
  <c r="C928" i="3"/>
  <c r="B928" i="3"/>
  <c r="A928" i="3"/>
  <c r="A932" i="6" s="1"/>
  <c r="A932" i="9" s="1"/>
  <c r="E927" i="3"/>
  <c r="D927" i="3"/>
  <c r="C927" i="3"/>
  <c r="B927" i="3"/>
  <c r="A927" i="3"/>
  <c r="E926" i="3"/>
  <c r="D926" i="3"/>
  <c r="C926" i="3"/>
  <c r="B926" i="3"/>
  <c r="A926" i="3"/>
  <c r="E925" i="3"/>
  <c r="D925" i="3"/>
  <c r="C925" i="3"/>
  <c r="B925" i="3"/>
  <c r="B929" i="5" s="1"/>
  <c r="C929" i="5" s="1"/>
  <c r="A925" i="3"/>
  <c r="E924" i="3"/>
  <c r="D924" i="3"/>
  <c r="C924" i="3"/>
  <c r="B924" i="3"/>
  <c r="A924" i="3"/>
  <c r="E923" i="3"/>
  <c r="D923" i="3"/>
  <c r="C923" i="3"/>
  <c r="B923" i="3"/>
  <c r="B927" i="5" s="1"/>
  <c r="C927" i="5" s="1"/>
  <c r="A923" i="3"/>
  <c r="E922" i="3"/>
  <c r="D922" i="3"/>
  <c r="C922" i="3"/>
  <c r="B922" i="3"/>
  <c r="A922" i="3"/>
  <c r="E921" i="3"/>
  <c r="D921" i="3"/>
  <c r="C921" i="3"/>
  <c r="B921" i="3"/>
  <c r="B925" i="5" s="1"/>
  <c r="C925" i="5" s="1"/>
  <c r="A921" i="3"/>
  <c r="E920" i="3"/>
  <c r="D920" i="3"/>
  <c r="C920" i="3"/>
  <c r="B920" i="3"/>
  <c r="A920" i="3"/>
  <c r="E919" i="3"/>
  <c r="D919" i="3"/>
  <c r="C919" i="3"/>
  <c r="B919" i="3"/>
  <c r="B923" i="5" s="1"/>
  <c r="C923" i="5" s="1"/>
  <c r="A919" i="3"/>
  <c r="E918" i="3"/>
  <c r="D918" i="3"/>
  <c r="C918" i="3"/>
  <c r="B918" i="3"/>
  <c r="A918" i="3"/>
  <c r="E917" i="3"/>
  <c r="D917" i="3"/>
  <c r="C917" i="3"/>
  <c r="B917" i="3"/>
  <c r="A917" i="3"/>
  <c r="E916" i="3"/>
  <c r="D916" i="3"/>
  <c r="C916" i="3"/>
  <c r="B916" i="3"/>
  <c r="A916" i="3"/>
  <c r="E915" i="3"/>
  <c r="D915" i="3"/>
  <c r="C915" i="3"/>
  <c r="B915" i="3"/>
  <c r="B919" i="5" s="1"/>
  <c r="C919" i="5" s="1"/>
  <c r="A915" i="3"/>
  <c r="E914" i="3"/>
  <c r="D914" i="3"/>
  <c r="C914" i="3"/>
  <c r="B914" i="3"/>
  <c r="A914" i="3"/>
  <c r="E913" i="3"/>
  <c r="D913" i="3"/>
  <c r="C913" i="3"/>
  <c r="B913" i="3"/>
  <c r="B917" i="5" s="1"/>
  <c r="C917" i="5" s="1"/>
  <c r="A913" i="3"/>
  <c r="E912" i="3"/>
  <c r="D912" i="3"/>
  <c r="C912" i="3"/>
  <c r="B912" i="3"/>
  <c r="A912" i="3"/>
  <c r="E911" i="3"/>
  <c r="D911" i="3"/>
  <c r="C911" i="3"/>
  <c r="B911" i="3"/>
  <c r="B915" i="5" s="1"/>
  <c r="C915" i="5" s="1"/>
  <c r="A911" i="3"/>
  <c r="E910" i="3"/>
  <c r="D910" i="3"/>
  <c r="C910" i="3"/>
  <c r="B910" i="3"/>
  <c r="A910" i="3"/>
  <c r="E909" i="3"/>
  <c r="D909" i="3"/>
  <c r="C909" i="3"/>
  <c r="B909" i="3"/>
  <c r="B913" i="5" s="1"/>
  <c r="C913" i="5" s="1"/>
  <c r="A909" i="3"/>
  <c r="E908" i="3"/>
  <c r="D908" i="3"/>
  <c r="C908" i="3"/>
  <c r="B908" i="3"/>
  <c r="A908" i="3"/>
  <c r="E907" i="3"/>
  <c r="D907" i="3"/>
  <c r="C907" i="3"/>
  <c r="B907" i="3"/>
  <c r="A907" i="3"/>
  <c r="E906" i="3"/>
  <c r="D906" i="3"/>
  <c r="C906" i="3"/>
  <c r="B906" i="3"/>
  <c r="A906" i="3"/>
  <c r="E905" i="3"/>
  <c r="D905" i="3"/>
  <c r="C905" i="3"/>
  <c r="B905" i="3"/>
  <c r="B909" i="5" s="1"/>
  <c r="C909" i="5" s="1"/>
  <c r="A905" i="3"/>
  <c r="E904" i="3"/>
  <c r="D904" i="3"/>
  <c r="C904" i="3"/>
  <c r="B904" i="3"/>
  <c r="A904" i="3"/>
  <c r="E903" i="3"/>
  <c r="D903" i="3"/>
  <c r="C903" i="3"/>
  <c r="B903" i="3"/>
  <c r="B907" i="5" s="1"/>
  <c r="C907" i="5" s="1"/>
  <c r="A903" i="3"/>
  <c r="E902" i="3"/>
  <c r="D902" i="3"/>
  <c r="C902" i="3"/>
  <c r="B902" i="3"/>
  <c r="A902" i="3"/>
  <c r="E901" i="3"/>
  <c r="D901" i="3"/>
  <c r="C901" i="3"/>
  <c r="B901" i="3"/>
  <c r="B905" i="5" s="1"/>
  <c r="C905" i="5" s="1"/>
  <c r="A901" i="3"/>
  <c r="E900" i="3"/>
  <c r="D900" i="3"/>
  <c r="C900" i="3"/>
  <c r="B900" i="3"/>
  <c r="A900" i="3"/>
  <c r="E899" i="3"/>
  <c r="D899" i="3"/>
  <c r="C899" i="3"/>
  <c r="B899" i="3"/>
  <c r="B903" i="5" s="1"/>
  <c r="C903" i="5" s="1"/>
  <c r="A899" i="3"/>
  <c r="E898" i="3"/>
  <c r="D898" i="3"/>
  <c r="C898" i="3"/>
  <c r="B898" i="3"/>
  <c r="A898" i="3"/>
  <c r="E897" i="3"/>
  <c r="D897" i="3"/>
  <c r="C897" i="3"/>
  <c r="B897" i="3"/>
  <c r="A897" i="3"/>
  <c r="E896" i="3"/>
  <c r="D896" i="3"/>
  <c r="C896" i="3"/>
  <c r="B896" i="3"/>
  <c r="A896" i="3"/>
  <c r="E895" i="3"/>
  <c r="D895" i="3"/>
  <c r="C895" i="3"/>
  <c r="B895" i="3"/>
  <c r="B899" i="5" s="1"/>
  <c r="C899" i="5" s="1"/>
  <c r="A895" i="3"/>
  <c r="E894" i="3"/>
  <c r="D894" i="3"/>
  <c r="C894" i="3"/>
  <c r="B894" i="3"/>
  <c r="A894" i="3"/>
  <c r="E893" i="3"/>
  <c r="D893" i="3"/>
  <c r="C893" i="3"/>
  <c r="B893" i="3"/>
  <c r="B897" i="5" s="1"/>
  <c r="C897" i="5" s="1"/>
  <c r="A893" i="3"/>
  <c r="E892" i="3"/>
  <c r="D892" i="3"/>
  <c r="C892" i="3"/>
  <c r="B892" i="3"/>
  <c r="A892" i="3"/>
  <c r="E891" i="3"/>
  <c r="D891" i="3"/>
  <c r="C891" i="3"/>
  <c r="B891" i="3"/>
  <c r="B895" i="5" s="1"/>
  <c r="C895" i="5" s="1"/>
  <c r="A891" i="3"/>
  <c r="E890" i="3"/>
  <c r="D890" i="3"/>
  <c r="C890" i="3"/>
  <c r="B890" i="3"/>
  <c r="A890" i="3"/>
  <c r="E889" i="3"/>
  <c r="D889" i="3"/>
  <c r="C889" i="3"/>
  <c r="B889" i="3"/>
  <c r="B893" i="5" s="1"/>
  <c r="C893" i="5" s="1"/>
  <c r="A889" i="3"/>
  <c r="E888" i="3"/>
  <c r="D888" i="3"/>
  <c r="C888" i="3"/>
  <c r="B888" i="3"/>
  <c r="A888" i="3"/>
  <c r="E887" i="3"/>
  <c r="D887" i="3"/>
  <c r="C887" i="3"/>
  <c r="B887" i="3"/>
  <c r="A887" i="3"/>
  <c r="E886" i="3"/>
  <c r="D886" i="3"/>
  <c r="C886" i="3"/>
  <c r="B886" i="3"/>
  <c r="A886" i="3"/>
  <c r="E885" i="3"/>
  <c r="D885" i="3"/>
  <c r="C885" i="3"/>
  <c r="B885" i="3"/>
  <c r="B889" i="5" s="1"/>
  <c r="C889" i="5" s="1"/>
  <c r="A885" i="3"/>
  <c r="E884" i="3"/>
  <c r="D884" i="3"/>
  <c r="C884" i="3"/>
  <c r="B884" i="3"/>
  <c r="A884" i="3"/>
  <c r="E883" i="3"/>
  <c r="D883" i="3"/>
  <c r="C883" i="3"/>
  <c r="B883" i="3"/>
  <c r="B887" i="5" s="1"/>
  <c r="C887" i="5" s="1"/>
  <c r="A883" i="3"/>
  <c r="E882" i="3"/>
  <c r="D882" i="3"/>
  <c r="C882" i="3"/>
  <c r="B882" i="3"/>
  <c r="A882" i="3"/>
  <c r="E881" i="3"/>
  <c r="D881" i="3"/>
  <c r="C881" i="3"/>
  <c r="B881" i="3"/>
  <c r="B885" i="5" s="1"/>
  <c r="C885" i="5" s="1"/>
  <c r="A881" i="3"/>
  <c r="E880" i="3"/>
  <c r="D880" i="3"/>
  <c r="C880" i="3"/>
  <c r="B880" i="3"/>
  <c r="A880" i="3"/>
  <c r="E879" i="3"/>
  <c r="D879" i="3"/>
  <c r="C879" i="3"/>
  <c r="B879" i="3"/>
  <c r="A879" i="3"/>
  <c r="E878" i="3"/>
  <c r="D878" i="3"/>
  <c r="C878" i="3"/>
  <c r="B878" i="3"/>
  <c r="A878" i="3"/>
  <c r="E877" i="3"/>
  <c r="D877" i="3"/>
  <c r="C877" i="3"/>
  <c r="B877" i="3"/>
  <c r="A877" i="3"/>
  <c r="E876" i="3"/>
  <c r="D876" i="3"/>
  <c r="C876" i="3"/>
  <c r="B876" i="3"/>
  <c r="A876" i="3"/>
  <c r="E875" i="3"/>
  <c r="D875" i="3"/>
  <c r="C875" i="3"/>
  <c r="B875" i="3"/>
  <c r="A875" i="3"/>
  <c r="E874" i="3"/>
  <c r="D874" i="3"/>
  <c r="C874" i="3"/>
  <c r="B874" i="3"/>
  <c r="A874" i="3"/>
  <c r="E873" i="3"/>
  <c r="D873" i="3"/>
  <c r="C873" i="3"/>
  <c r="B873" i="3"/>
  <c r="A873" i="3"/>
  <c r="E872" i="3"/>
  <c r="D872" i="3"/>
  <c r="C872" i="3"/>
  <c r="B872" i="3"/>
  <c r="A872" i="3"/>
  <c r="E871" i="3"/>
  <c r="D871" i="3"/>
  <c r="C871" i="3"/>
  <c r="B871" i="3"/>
  <c r="A871" i="3"/>
  <c r="E870" i="3"/>
  <c r="D870" i="3"/>
  <c r="C870" i="3"/>
  <c r="B870" i="3"/>
  <c r="A870" i="3"/>
  <c r="E869" i="3"/>
  <c r="D869" i="3"/>
  <c r="C869" i="3"/>
  <c r="B869" i="3"/>
  <c r="A869" i="3"/>
  <c r="E868" i="3"/>
  <c r="D868" i="3"/>
  <c r="C868" i="3"/>
  <c r="B868" i="3"/>
  <c r="A868" i="3"/>
  <c r="E867" i="3"/>
  <c r="D867" i="3"/>
  <c r="C867" i="3"/>
  <c r="B867" i="3"/>
  <c r="A867" i="3"/>
  <c r="E866" i="3"/>
  <c r="D866" i="3"/>
  <c r="C866" i="3"/>
  <c r="B866" i="3"/>
  <c r="A866" i="3"/>
  <c r="E865" i="3"/>
  <c r="D865" i="3"/>
  <c r="C865" i="3"/>
  <c r="B865" i="3"/>
  <c r="A865" i="3"/>
  <c r="E864" i="3"/>
  <c r="D864" i="3"/>
  <c r="C864" i="3"/>
  <c r="B864" i="3"/>
  <c r="A864" i="3"/>
  <c r="E863" i="3"/>
  <c r="D863" i="3"/>
  <c r="C863" i="3"/>
  <c r="B863" i="3"/>
  <c r="A863" i="3"/>
  <c r="E862" i="3"/>
  <c r="D862" i="3"/>
  <c r="C862" i="3"/>
  <c r="B862" i="3"/>
  <c r="A862" i="3"/>
  <c r="E861" i="3"/>
  <c r="D861" i="3"/>
  <c r="C861" i="3"/>
  <c r="B861" i="3"/>
  <c r="A861" i="3"/>
  <c r="E860" i="3"/>
  <c r="D860" i="3"/>
  <c r="C860" i="3"/>
  <c r="B860" i="3"/>
  <c r="A860" i="3"/>
  <c r="E859" i="3"/>
  <c r="D859" i="3"/>
  <c r="C859" i="3"/>
  <c r="B859" i="3"/>
  <c r="A859" i="3"/>
  <c r="E858" i="3"/>
  <c r="D858" i="3"/>
  <c r="C858" i="3"/>
  <c r="B858" i="3"/>
  <c r="A858" i="3"/>
  <c r="E857" i="3"/>
  <c r="D857" i="3"/>
  <c r="C857" i="3"/>
  <c r="B857" i="3"/>
  <c r="A857" i="3"/>
  <c r="E856" i="3"/>
  <c r="D856" i="3"/>
  <c r="C856" i="3"/>
  <c r="B856" i="3"/>
  <c r="A856" i="3"/>
  <c r="E855" i="3"/>
  <c r="D855" i="3"/>
  <c r="C855" i="3"/>
  <c r="B855" i="3"/>
  <c r="A855" i="3"/>
  <c r="E854" i="3"/>
  <c r="D854" i="3"/>
  <c r="C854" i="3"/>
  <c r="B854" i="3"/>
  <c r="A854" i="3"/>
  <c r="E853" i="3"/>
  <c r="D853" i="3"/>
  <c r="C853" i="3"/>
  <c r="B853" i="3"/>
  <c r="A853" i="3"/>
  <c r="E852" i="3"/>
  <c r="D852" i="3"/>
  <c r="C852" i="3"/>
  <c r="B852" i="3"/>
  <c r="A852" i="3"/>
  <c r="E851" i="3"/>
  <c r="D851" i="3"/>
  <c r="C851" i="3"/>
  <c r="B851" i="3"/>
  <c r="A851" i="3"/>
  <c r="E850" i="3"/>
  <c r="D850" i="3"/>
  <c r="C850" i="3"/>
  <c r="B850" i="3"/>
  <c r="A850" i="3"/>
  <c r="E849" i="3"/>
  <c r="D849" i="3"/>
  <c r="C849" i="3"/>
  <c r="B849" i="3"/>
  <c r="A849" i="3"/>
  <c r="E848" i="3"/>
  <c r="D848" i="3"/>
  <c r="C848" i="3"/>
  <c r="B848" i="3"/>
  <c r="A848" i="3"/>
  <c r="E847" i="3"/>
  <c r="D847" i="3"/>
  <c r="C847" i="3"/>
  <c r="B847" i="3"/>
  <c r="A847" i="3"/>
  <c r="E846" i="3"/>
  <c r="D846" i="3"/>
  <c r="C846" i="3"/>
  <c r="B846" i="3"/>
  <c r="A846" i="3"/>
  <c r="E845" i="3"/>
  <c r="D845" i="3"/>
  <c r="C845" i="3"/>
  <c r="B845" i="3"/>
  <c r="A845" i="3"/>
  <c r="E844" i="3"/>
  <c r="D844" i="3"/>
  <c r="C844" i="3"/>
  <c r="B844" i="3"/>
  <c r="A844" i="3"/>
  <c r="E843" i="3"/>
  <c r="D843" i="3"/>
  <c r="C843" i="3"/>
  <c r="B843" i="3"/>
  <c r="A843" i="3"/>
  <c r="E842" i="3"/>
  <c r="D842" i="3"/>
  <c r="C842" i="3"/>
  <c r="B842" i="3"/>
  <c r="A842" i="3"/>
  <c r="E841" i="3"/>
  <c r="D841" i="3"/>
  <c r="C841" i="3"/>
  <c r="B841" i="3"/>
  <c r="A841" i="3"/>
  <c r="E840" i="3"/>
  <c r="D840" i="3"/>
  <c r="C840" i="3"/>
  <c r="B840" i="3"/>
  <c r="A840" i="3"/>
  <c r="E839" i="3"/>
  <c r="D839" i="3"/>
  <c r="C839" i="3"/>
  <c r="B839" i="3"/>
  <c r="A839" i="3"/>
  <c r="E838" i="3"/>
  <c r="D838" i="3"/>
  <c r="C838" i="3"/>
  <c r="B838" i="3"/>
  <c r="A838" i="3"/>
  <c r="E837" i="3"/>
  <c r="D837" i="3"/>
  <c r="C837" i="3"/>
  <c r="B837" i="3"/>
  <c r="A837" i="3"/>
  <c r="E836" i="3"/>
  <c r="D836" i="3"/>
  <c r="C836" i="3"/>
  <c r="B836" i="3"/>
  <c r="A836" i="3"/>
  <c r="E835" i="3"/>
  <c r="D835" i="3"/>
  <c r="C835" i="3"/>
  <c r="B835" i="3"/>
  <c r="A835" i="3"/>
  <c r="E834" i="3"/>
  <c r="D834" i="3"/>
  <c r="C834" i="3"/>
  <c r="B834" i="3"/>
  <c r="A834" i="3"/>
  <c r="E833" i="3"/>
  <c r="D833" i="3"/>
  <c r="C833" i="3"/>
  <c r="B833" i="3"/>
  <c r="A833" i="3"/>
  <c r="E832" i="3"/>
  <c r="D832" i="3"/>
  <c r="C832" i="3"/>
  <c r="B832" i="3"/>
  <c r="A832" i="3"/>
  <c r="E831" i="3"/>
  <c r="D831" i="3"/>
  <c r="C831" i="3"/>
  <c r="B831" i="3"/>
  <c r="A831" i="3"/>
  <c r="E830" i="3"/>
  <c r="D830" i="3"/>
  <c r="C830" i="3"/>
  <c r="B830" i="3"/>
  <c r="A830" i="3"/>
  <c r="E829" i="3"/>
  <c r="D829" i="3"/>
  <c r="C829" i="3"/>
  <c r="B829" i="3"/>
  <c r="A829" i="3"/>
  <c r="E828" i="3"/>
  <c r="D828" i="3"/>
  <c r="C828" i="3"/>
  <c r="B828" i="3"/>
  <c r="A828" i="3"/>
  <c r="E827" i="3"/>
  <c r="D827" i="3"/>
  <c r="C827" i="3"/>
  <c r="B827" i="3"/>
  <c r="A827" i="3"/>
  <c r="E826" i="3"/>
  <c r="D826" i="3"/>
  <c r="C826" i="3"/>
  <c r="B826" i="3"/>
  <c r="A826" i="3"/>
  <c r="E825" i="3"/>
  <c r="D825" i="3"/>
  <c r="C825" i="3"/>
  <c r="B825" i="3"/>
  <c r="A825" i="3"/>
  <c r="E824" i="3"/>
  <c r="D824" i="3"/>
  <c r="C824" i="3"/>
  <c r="B824" i="3"/>
  <c r="A824" i="3"/>
  <c r="E823" i="3"/>
  <c r="D823" i="3"/>
  <c r="C823" i="3"/>
  <c r="B823" i="3"/>
  <c r="A823" i="3"/>
  <c r="E822" i="3"/>
  <c r="D822" i="3"/>
  <c r="C822" i="3"/>
  <c r="B822" i="3"/>
  <c r="A822" i="3"/>
  <c r="E821" i="3"/>
  <c r="D821" i="3"/>
  <c r="C821" i="3"/>
  <c r="B821" i="3"/>
  <c r="A821" i="3"/>
  <c r="E820" i="3"/>
  <c r="D820" i="3"/>
  <c r="C820" i="3"/>
  <c r="B820" i="3"/>
  <c r="A820" i="3"/>
  <c r="E819" i="3"/>
  <c r="D819" i="3"/>
  <c r="C819" i="3"/>
  <c r="B819" i="3"/>
  <c r="A819" i="3"/>
  <c r="E818" i="3"/>
  <c r="D818" i="3"/>
  <c r="C818" i="3"/>
  <c r="B818" i="3"/>
  <c r="A818" i="3"/>
  <c r="E817" i="3"/>
  <c r="D817" i="3"/>
  <c r="C817" i="3"/>
  <c r="B817" i="3"/>
  <c r="A817" i="3"/>
  <c r="E816" i="3"/>
  <c r="D816" i="3"/>
  <c r="C816" i="3"/>
  <c r="B816" i="3"/>
  <c r="A816" i="3"/>
  <c r="E815" i="3"/>
  <c r="D815" i="3"/>
  <c r="C815" i="3"/>
  <c r="B815" i="3"/>
  <c r="A815" i="3"/>
  <c r="E814" i="3"/>
  <c r="D814" i="3"/>
  <c r="C814" i="3"/>
  <c r="B814" i="3"/>
  <c r="A814" i="3"/>
  <c r="E813" i="3"/>
  <c r="D813" i="3"/>
  <c r="C813" i="3"/>
  <c r="B813" i="3"/>
  <c r="A813" i="3"/>
  <c r="E812" i="3"/>
  <c r="D812" i="3"/>
  <c r="C812" i="3"/>
  <c r="B812" i="3"/>
  <c r="A812" i="3"/>
  <c r="E811" i="3"/>
  <c r="D811" i="3"/>
  <c r="C811" i="3"/>
  <c r="B811" i="3"/>
  <c r="A811" i="3"/>
  <c r="E810" i="3"/>
  <c r="D810" i="3"/>
  <c r="C810" i="3"/>
  <c r="B810" i="3"/>
  <c r="A810" i="3"/>
  <c r="E809" i="3"/>
  <c r="D809" i="3"/>
  <c r="C809" i="3"/>
  <c r="B809" i="3"/>
  <c r="A809" i="3"/>
  <c r="E808" i="3"/>
  <c r="D808" i="3"/>
  <c r="C808" i="3"/>
  <c r="B808" i="3"/>
  <c r="A808" i="3"/>
  <c r="E807" i="3"/>
  <c r="D807" i="3"/>
  <c r="C807" i="3"/>
  <c r="B807" i="3"/>
  <c r="A807" i="3"/>
  <c r="E806" i="3"/>
  <c r="D806" i="3"/>
  <c r="C806" i="3"/>
  <c r="B806" i="3"/>
  <c r="A806" i="3"/>
  <c r="E805" i="3"/>
  <c r="D805" i="3"/>
  <c r="C805" i="3"/>
  <c r="B805" i="3"/>
  <c r="A805" i="3"/>
  <c r="E804" i="3"/>
  <c r="D804" i="3"/>
  <c r="C804" i="3"/>
  <c r="B804" i="3"/>
  <c r="A804" i="3"/>
  <c r="E803" i="3"/>
  <c r="D803" i="3"/>
  <c r="C803" i="3"/>
  <c r="B803" i="3"/>
  <c r="A803" i="3"/>
  <c r="E802" i="3"/>
  <c r="D802" i="3"/>
  <c r="C802" i="3"/>
  <c r="B802" i="3"/>
  <c r="A802" i="3"/>
  <c r="E801" i="3"/>
  <c r="D801" i="3"/>
  <c r="C801" i="3"/>
  <c r="B801" i="3"/>
  <c r="A801" i="3"/>
  <c r="E800" i="3"/>
  <c r="D800" i="3"/>
  <c r="C800" i="3"/>
  <c r="B800" i="3"/>
  <c r="A800" i="3"/>
  <c r="E799" i="3"/>
  <c r="D799" i="3"/>
  <c r="C799" i="3"/>
  <c r="B799" i="3"/>
  <c r="A799" i="3"/>
  <c r="E798" i="3"/>
  <c r="D798" i="3"/>
  <c r="C798" i="3"/>
  <c r="B798" i="3"/>
  <c r="A798" i="3"/>
  <c r="E797" i="3"/>
  <c r="D797" i="3"/>
  <c r="C797" i="3"/>
  <c r="B797" i="3"/>
  <c r="A797" i="3"/>
  <c r="E796" i="3"/>
  <c r="D796" i="3"/>
  <c r="C796" i="3"/>
  <c r="B796" i="3"/>
  <c r="A796" i="3"/>
  <c r="E795" i="3"/>
  <c r="D795" i="3"/>
  <c r="C795" i="3"/>
  <c r="B795" i="3"/>
  <c r="A795" i="3"/>
  <c r="E794" i="3"/>
  <c r="D794" i="3"/>
  <c r="C794" i="3"/>
  <c r="B794" i="3"/>
  <c r="A794" i="3"/>
  <c r="E793" i="3"/>
  <c r="D793" i="3"/>
  <c r="C793" i="3"/>
  <c r="B793" i="3"/>
  <c r="A793" i="3"/>
  <c r="E792" i="3"/>
  <c r="D792" i="3"/>
  <c r="C792" i="3"/>
  <c r="B792" i="3"/>
  <c r="A792" i="3"/>
  <c r="E791" i="3"/>
  <c r="D791" i="3"/>
  <c r="C791" i="3"/>
  <c r="B791" i="3"/>
  <c r="A791" i="3"/>
  <c r="E790" i="3"/>
  <c r="D790" i="3"/>
  <c r="C790" i="3"/>
  <c r="B790" i="3"/>
  <c r="A790" i="3"/>
  <c r="E789" i="3"/>
  <c r="D789" i="3"/>
  <c r="C789" i="3"/>
  <c r="B789" i="3"/>
  <c r="A789" i="3"/>
  <c r="E788" i="3"/>
  <c r="D788" i="3"/>
  <c r="C788" i="3"/>
  <c r="B788" i="3"/>
  <c r="A788" i="3"/>
  <c r="E787" i="3"/>
  <c r="D787" i="3"/>
  <c r="C787" i="3"/>
  <c r="B787" i="3"/>
  <c r="A787" i="3"/>
  <c r="E786" i="3"/>
  <c r="D786" i="3"/>
  <c r="C786" i="3"/>
  <c r="B786" i="3"/>
  <c r="A786" i="3"/>
  <c r="E785" i="3"/>
  <c r="D785" i="3"/>
  <c r="C785" i="3"/>
  <c r="B785" i="3"/>
  <c r="A785" i="3"/>
  <c r="E784" i="3"/>
  <c r="D784" i="3"/>
  <c r="C784" i="3"/>
  <c r="B784" i="3"/>
  <c r="A784" i="3"/>
  <c r="E783" i="3"/>
  <c r="D783" i="3"/>
  <c r="C783" i="3"/>
  <c r="B783" i="3"/>
  <c r="A783" i="3"/>
  <c r="E782" i="3"/>
  <c r="D782" i="3"/>
  <c r="C782" i="3"/>
  <c r="B782" i="3"/>
  <c r="A782" i="3"/>
  <c r="E781" i="3"/>
  <c r="D781" i="3"/>
  <c r="C781" i="3"/>
  <c r="B781" i="3"/>
  <c r="A781" i="3"/>
  <c r="E780" i="3"/>
  <c r="D780" i="3"/>
  <c r="C780" i="3"/>
  <c r="B780" i="3"/>
  <c r="A780" i="3"/>
  <c r="E779" i="3"/>
  <c r="D779" i="3"/>
  <c r="C779" i="3"/>
  <c r="B779" i="3"/>
  <c r="A779" i="3"/>
  <c r="E778" i="3"/>
  <c r="D778" i="3"/>
  <c r="C778" i="3"/>
  <c r="B778" i="3"/>
  <c r="A778" i="3"/>
  <c r="E777" i="3"/>
  <c r="D777" i="3"/>
  <c r="C777" i="3"/>
  <c r="B777" i="3"/>
  <c r="A777" i="3"/>
  <c r="E776" i="3"/>
  <c r="D776" i="3"/>
  <c r="C776" i="3"/>
  <c r="B776" i="3"/>
  <c r="A776" i="3"/>
  <c r="E775" i="3"/>
  <c r="D775" i="3"/>
  <c r="C775" i="3"/>
  <c r="B775" i="3"/>
  <c r="A775" i="3"/>
  <c r="E774" i="3"/>
  <c r="D774" i="3"/>
  <c r="C774" i="3"/>
  <c r="B774" i="3"/>
  <c r="A774" i="3"/>
  <c r="E773" i="3"/>
  <c r="D773" i="3"/>
  <c r="C773" i="3"/>
  <c r="B773" i="3"/>
  <c r="A773" i="3"/>
  <c r="E772" i="3"/>
  <c r="D772" i="3"/>
  <c r="C772" i="3"/>
  <c r="B772" i="3"/>
  <c r="A772" i="3"/>
  <c r="E771" i="3"/>
  <c r="D771" i="3"/>
  <c r="C771" i="3"/>
  <c r="B771" i="3"/>
  <c r="A771" i="3"/>
  <c r="E770" i="3"/>
  <c r="D770" i="3"/>
  <c r="C770" i="3"/>
  <c r="B770" i="3"/>
  <c r="A770" i="3"/>
  <c r="E769" i="3"/>
  <c r="D769" i="3"/>
  <c r="C769" i="3"/>
  <c r="B769" i="3"/>
  <c r="A769" i="3"/>
  <c r="E768" i="3"/>
  <c r="D768" i="3"/>
  <c r="C768" i="3"/>
  <c r="B768" i="3"/>
  <c r="A768" i="3"/>
  <c r="E767" i="3"/>
  <c r="D767" i="3"/>
  <c r="C767" i="3"/>
  <c r="B767" i="3"/>
  <c r="A767" i="3"/>
  <c r="E766" i="3"/>
  <c r="D766" i="3"/>
  <c r="C766" i="3"/>
  <c r="B766" i="3"/>
  <c r="A766" i="3"/>
  <c r="E765" i="3"/>
  <c r="D765" i="3"/>
  <c r="C765" i="3"/>
  <c r="B765" i="3"/>
  <c r="A765" i="3"/>
  <c r="E764" i="3"/>
  <c r="D764" i="3"/>
  <c r="C764" i="3"/>
  <c r="B764" i="3"/>
  <c r="A764" i="3"/>
  <c r="E763" i="3"/>
  <c r="D763" i="3"/>
  <c r="C763" i="3"/>
  <c r="B763" i="3"/>
  <c r="A763" i="3"/>
  <c r="E762" i="3"/>
  <c r="D762" i="3"/>
  <c r="C762" i="3"/>
  <c r="B762" i="3"/>
  <c r="A762" i="3"/>
  <c r="E761" i="3"/>
  <c r="D761" i="3"/>
  <c r="C761" i="3"/>
  <c r="B761" i="3"/>
  <c r="A761" i="3"/>
  <c r="E760" i="3"/>
  <c r="D760" i="3"/>
  <c r="C760" i="3"/>
  <c r="B760" i="3"/>
  <c r="A760" i="3"/>
  <c r="E759" i="3"/>
  <c r="D759" i="3"/>
  <c r="C759" i="3"/>
  <c r="B759" i="3"/>
  <c r="A759" i="3"/>
  <c r="E758" i="3"/>
  <c r="D758" i="3"/>
  <c r="C758" i="3"/>
  <c r="B758" i="3"/>
  <c r="A758" i="3"/>
  <c r="E757" i="3"/>
  <c r="D757" i="3"/>
  <c r="C757" i="3"/>
  <c r="B757" i="3"/>
  <c r="A757" i="3"/>
  <c r="E756" i="3"/>
  <c r="D756" i="3"/>
  <c r="C756" i="3"/>
  <c r="B756" i="3"/>
  <c r="A756" i="3"/>
  <c r="E755" i="3"/>
  <c r="D755" i="3"/>
  <c r="C755" i="3"/>
  <c r="B755" i="3"/>
  <c r="A755" i="3"/>
  <c r="E754" i="3"/>
  <c r="D754" i="3"/>
  <c r="C754" i="3"/>
  <c r="B754" i="3"/>
  <c r="A754" i="3"/>
  <c r="E753" i="3"/>
  <c r="D753" i="3"/>
  <c r="C753" i="3"/>
  <c r="B753" i="3"/>
  <c r="A753" i="3"/>
  <c r="E752" i="3"/>
  <c r="D752" i="3"/>
  <c r="C752" i="3"/>
  <c r="B752" i="3"/>
  <c r="A752" i="3"/>
  <c r="E751" i="3"/>
  <c r="D751" i="3"/>
  <c r="C751" i="3"/>
  <c r="B751" i="3"/>
  <c r="A751" i="3"/>
  <c r="E750" i="3"/>
  <c r="D750" i="3"/>
  <c r="C750" i="3"/>
  <c r="B750" i="3"/>
  <c r="A750" i="3"/>
  <c r="E749" i="3"/>
  <c r="D749" i="3"/>
  <c r="C749" i="3"/>
  <c r="B749" i="3"/>
  <c r="A749" i="3"/>
  <c r="E748" i="3"/>
  <c r="D748" i="3"/>
  <c r="C748" i="3"/>
  <c r="B748" i="3"/>
  <c r="A748" i="3"/>
  <c r="E747" i="3"/>
  <c r="D747" i="3"/>
  <c r="C747" i="3"/>
  <c r="B747" i="3"/>
  <c r="A747" i="3"/>
  <c r="E746" i="3"/>
  <c r="D746" i="3"/>
  <c r="C746" i="3"/>
  <c r="B746" i="3"/>
  <c r="A746" i="3"/>
  <c r="E745" i="3"/>
  <c r="D745" i="3"/>
  <c r="C745" i="3"/>
  <c r="B745" i="3"/>
  <c r="A745" i="3"/>
  <c r="E744" i="3"/>
  <c r="D744" i="3"/>
  <c r="C744" i="3"/>
  <c r="B744" i="3"/>
  <c r="A744" i="3"/>
  <c r="E743" i="3"/>
  <c r="D743" i="3"/>
  <c r="C743" i="3"/>
  <c r="B743" i="3"/>
  <c r="A743" i="3"/>
  <c r="E742" i="3"/>
  <c r="D742" i="3"/>
  <c r="C742" i="3"/>
  <c r="B742" i="3"/>
  <c r="A742" i="3"/>
  <c r="E741" i="3"/>
  <c r="D741" i="3"/>
  <c r="C741" i="3"/>
  <c r="B741" i="3"/>
  <c r="A741" i="3"/>
  <c r="E740" i="3"/>
  <c r="D740" i="3"/>
  <c r="C740" i="3"/>
  <c r="B740" i="3"/>
  <c r="A740" i="3"/>
  <c r="E739" i="3"/>
  <c r="D739" i="3"/>
  <c r="C739" i="3"/>
  <c r="B739" i="3"/>
  <c r="A739" i="3"/>
  <c r="E738" i="3"/>
  <c r="D738" i="3"/>
  <c r="C738" i="3"/>
  <c r="B738" i="3"/>
  <c r="A738" i="3"/>
  <c r="E737" i="3"/>
  <c r="D737" i="3"/>
  <c r="C737" i="3"/>
  <c r="B737" i="3"/>
  <c r="A737" i="3"/>
  <c r="E736" i="3"/>
  <c r="D736" i="3"/>
  <c r="C736" i="3"/>
  <c r="B736" i="3"/>
  <c r="A736" i="3"/>
  <c r="E735" i="3"/>
  <c r="D735" i="3"/>
  <c r="C735" i="3"/>
  <c r="B735" i="3"/>
  <c r="A735" i="3"/>
  <c r="E734" i="3"/>
  <c r="D734" i="3"/>
  <c r="C734" i="3"/>
  <c r="B734" i="3"/>
  <c r="A734" i="3"/>
  <c r="E733" i="3"/>
  <c r="D733" i="3"/>
  <c r="C733" i="3"/>
  <c r="B733" i="3"/>
  <c r="A733" i="3"/>
  <c r="E732" i="3"/>
  <c r="D732" i="3"/>
  <c r="C732" i="3"/>
  <c r="B732" i="3"/>
  <c r="A732" i="3"/>
  <c r="E731" i="3"/>
  <c r="D731" i="3"/>
  <c r="C731" i="3"/>
  <c r="B731" i="3"/>
  <c r="A731" i="3"/>
  <c r="E730" i="3"/>
  <c r="D730" i="3"/>
  <c r="C730" i="3"/>
  <c r="B730" i="3"/>
  <c r="A730" i="3"/>
  <c r="E729" i="3"/>
  <c r="D729" i="3"/>
  <c r="C729" i="3"/>
  <c r="B729" i="3"/>
  <c r="A729" i="3"/>
  <c r="E728" i="3"/>
  <c r="D728" i="3"/>
  <c r="C728" i="3"/>
  <c r="B728" i="3"/>
  <c r="A728" i="3"/>
  <c r="E727" i="3"/>
  <c r="D727" i="3"/>
  <c r="C727" i="3"/>
  <c r="B727" i="3"/>
  <c r="A727" i="3"/>
  <c r="E726" i="3"/>
  <c r="D726" i="3"/>
  <c r="C726" i="3"/>
  <c r="B726" i="3"/>
  <c r="A726" i="3"/>
  <c r="E725" i="3"/>
  <c r="D725" i="3"/>
  <c r="C725" i="3"/>
  <c r="B725" i="3"/>
  <c r="A725" i="3"/>
  <c r="E724" i="3"/>
  <c r="D724" i="3"/>
  <c r="C724" i="3"/>
  <c r="B724" i="3"/>
  <c r="A724" i="3"/>
  <c r="E723" i="3"/>
  <c r="D723" i="3"/>
  <c r="C723" i="3"/>
  <c r="B723" i="3"/>
  <c r="A723" i="3"/>
  <c r="E722" i="3"/>
  <c r="D722" i="3"/>
  <c r="C722" i="3"/>
  <c r="B722" i="3"/>
  <c r="A722" i="3"/>
  <c r="E721" i="3"/>
  <c r="D721" i="3"/>
  <c r="C721" i="3"/>
  <c r="B721" i="3"/>
  <c r="A721" i="3"/>
  <c r="E720" i="3"/>
  <c r="D720" i="3"/>
  <c r="C720" i="3"/>
  <c r="B720" i="3"/>
  <c r="A720" i="3"/>
  <c r="E719" i="3"/>
  <c r="D719" i="3"/>
  <c r="C719" i="3"/>
  <c r="B719" i="3"/>
  <c r="A719" i="3"/>
  <c r="E718" i="3"/>
  <c r="D718" i="3"/>
  <c r="C718" i="3"/>
  <c r="B718" i="3"/>
  <c r="A718" i="3"/>
  <c r="E717" i="3"/>
  <c r="D717" i="3"/>
  <c r="C717" i="3"/>
  <c r="B717" i="3"/>
  <c r="A717" i="3"/>
  <c r="E716" i="3"/>
  <c r="D716" i="3"/>
  <c r="C716" i="3"/>
  <c r="B716" i="3"/>
  <c r="A716" i="3"/>
  <c r="E715" i="3"/>
  <c r="D715" i="3"/>
  <c r="C715" i="3"/>
  <c r="B715" i="3"/>
  <c r="A715" i="3"/>
  <c r="E714" i="3"/>
  <c r="D714" i="3"/>
  <c r="C714" i="3"/>
  <c r="B714" i="3"/>
  <c r="A714" i="3"/>
  <c r="E713" i="3"/>
  <c r="D713" i="3"/>
  <c r="C713" i="3"/>
  <c r="B713" i="3"/>
  <c r="A713" i="3"/>
  <c r="E712" i="3"/>
  <c r="D712" i="3"/>
  <c r="C712" i="3"/>
  <c r="B712" i="3"/>
  <c r="A712" i="3"/>
  <c r="E711" i="3"/>
  <c r="D711" i="3"/>
  <c r="C711" i="3"/>
  <c r="B711" i="3"/>
  <c r="A711" i="3"/>
  <c r="E710" i="3"/>
  <c r="D710" i="3"/>
  <c r="C710" i="3"/>
  <c r="B710" i="3"/>
  <c r="A710" i="3"/>
  <c r="E709" i="3"/>
  <c r="D709" i="3"/>
  <c r="C709" i="3"/>
  <c r="B709" i="3"/>
  <c r="A709" i="3"/>
  <c r="E708" i="3"/>
  <c r="D708" i="3"/>
  <c r="C708" i="3"/>
  <c r="B708" i="3"/>
  <c r="A708" i="3"/>
  <c r="E707" i="3"/>
  <c r="D707" i="3"/>
  <c r="C707" i="3"/>
  <c r="B707" i="3"/>
  <c r="A707" i="3"/>
  <c r="E706" i="3"/>
  <c r="D706" i="3"/>
  <c r="C706" i="3"/>
  <c r="B706" i="3"/>
  <c r="A706" i="3"/>
  <c r="E705" i="3"/>
  <c r="D705" i="3"/>
  <c r="C705" i="3"/>
  <c r="B705" i="3"/>
  <c r="A705" i="3"/>
  <c r="E704" i="3"/>
  <c r="D704" i="3"/>
  <c r="C704" i="3"/>
  <c r="B704" i="3"/>
  <c r="A704" i="3"/>
  <c r="E703" i="3"/>
  <c r="D703" i="3"/>
  <c r="C703" i="3"/>
  <c r="B703" i="3"/>
  <c r="A703" i="3"/>
  <c r="E702" i="3"/>
  <c r="D702" i="3"/>
  <c r="C702" i="3"/>
  <c r="B702" i="3"/>
  <c r="A702" i="3"/>
  <c r="E701" i="3"/>
  <c r="D701" i="3"/>
  <c r="C701" i="3"/>
  <c r="B701" i="3"/>
  <c r="A701" i="3"/>
  <c r="E700" i="3"/>
  <c r="D700" i="3"/>
  <c r="C700" i="3"/>
  <c r="B700" i="3"/>
  <c r="A700" i="3"/>
  <c r="E699" i="3"/>
  <c r="D699" i="3"/>
  <c r="C699" i="3"/>
  <c r="B699" i="3"/>
  <c r="A699" i="3"/>
  <c r="E698" i="3"/>
  <c r="D698" i="3"/>
  <c r="C698" i="3"/>
  <c r="B698" i="3"/>
  <c r="A698" i="3"/>
  <c r="E697" i="3"/>
  <c r="D697" i="3"/>
  <c r="C697" i="3"/>
  <c r="B697" i="3"/>
  <c r="A697" i="3"/>
  <c r="E696" i="3"/>
  <c r="D696" i="3"/>
  <c r="C696" i="3"/>
  <c r="B696" i="3"/>
  <c r="A696" i="3"/>
  <c r="E695" i="3"/>
  <c r="D695" i="3"/>
  <c r="C695" i="3"/>
  <c r="B695" i="3"/>
  <c r="A695" i="3"/>
  <c r="E694" i="3"/>
  <c r="D694" i="3"/>
  <c r="C694" i="3"/>
  <c r="B694" i="3"/>
  <c r="A694" i="3"/>
  <c r="E693" i="3"/>
  <c r="D693" i="3"/>
  <c r="C693" i="3"/>
  <c r="B693" i="3"/>
  <c r="A693" i="3"/>
  <c r="E692" i="3"/>
  <c r="D692" i="3"/>
  <c r="C692" i="3"/>
  <c r="B692" i="3"/>
  <c r="A692" i="3"/>
  <c r="E691" i="3"/>
  <c r="D691" i="3"/>
  <c r="C691" i="3"/>
  <c r="B691" i="3"/>
  <c r="A691" i="3"/>
  <c r="E690" i="3"/>
  <c r="D690" i="3"/>
  <c r="C690" i="3"/>
  <c r="B690" i="3"/>
  <c r="A690" i="3"/>
  <c r="E689" i="3"/>
  <c r="D689" i="3"/>
  <c r="C689" i="3"/>
  <c r="B689" i="3"/>
  <c r="A689" i="3"/>
  <c r="E688" i="3"/>
  <c r="D688" i="3"/>
  <c r="C688" i="3"/>
  <c r="B688" i="3"/>
  <c r="A688" i="3"/>
  <c r="E687" i="3"/>
  <c r="D687" i="3"/>
  <c r="C687" i="3"/>
  <c r="B687" i="3"/>
  <c r="A687" i="3"/>
  <c r="E686" i="3"/>
  <c r="D686" i="3"/>
  <c r="C686" i="3"/>
  <c r="B686" i="3"/>
  <c r="A686" i="3"/>
  <c r="E685" i="3"/>
  <c r="D685" i="3"/>
  <c r="C685" i="3"/>
  <c r="B685" i="3"/>
  <c r="A685" i="3"/>
  <c r="E684" i="3"/>
  <c r="D684" i="3"/>
  <c r="C684" i="3"/>
  <c r="B684" i="3"/>
  <c r="A684" i="3"/>
  <c r="E683" i="3"/>
  <c r="D683" i="3"/>
  <c r="C683" i="3"/>
  <c r="B683" i="3"/>
  <c r="A683" i="3"/>
  <c r="E682" i="3"/>
  <c r="D682" i="3"/>
  <c r="C682" i="3"/>
  <c r="B682" i="3"/>
  <c r="A682" i="3"/>
  <c r="E681" i="3"/>
  <c r="D681" i="3"/>
  <c r="C681" i="3"/>
  <c r="B681" i="3"/>
  <c r="A681" i="3"/>
  <c r="E680" i="3"/>
  <c r="D680" i="3"/>
  <c r="C680" i="3"/>
  <c r="B680" i="3"/>
  <c r="A680" i="3"/>
  <c r="E679" i="3"/>
  <c r="D679" i="3"/>
  <c r="C679" i="3"/>
  <c r="B679" i="3"/>
  <c r="A679" i="3"/>
  <c r="E678" i="3"/>
  <c r="D678" i="3"/>
  <c r="C678" i="3"/>
  <c r="B678" i="3"/>
  <c r="A678" i="3"/>
  <c r="E677" i="3"/>
  <c r="D677" i="3"/>
  <c r="C677" i="3"/>
  <c r="B677" i="3"/>
  <c r="A677" i="3"/>
  <c r="E676" i="3"/>
  <c r="D676" i="3"/>
  <c r="C676" i="3"/>
  <c r="B676" i="3"/>
  <c r="A676" i="3"/>
  <c r="E675" i="3"/>
  <c r="D675" i="3"/>
  <c r="C675" i="3"/>
  <c r="B675" i="3"/>
  <c r="A675" i="3"/>
  <c r="E674" i="3"/>
  <c r="D674" i="3"/>
  <c r="C674" i="3"/>
  <c r="B674" i="3"/>
  <c r="A674" i="3"/>
  <c r="E673" i="3"/>
  <c r="D673" i="3"/>
  <c r="C673" i="3"/>
  <c r="B673" i="3"/>
  <c r="A673" i="3"/>
  <c r="E672" i="3"/>
  <c r="D672" i="3"/>
  <c r="C672" i="3"/>
  <c r="B672" i="3"/>
  <c r="A672" i="3"/>
  <c r="E671" i="3"/>
  <c r="D671" i="3"/>
  <c r="C671" i="3"/>
  <c r="B671" i="3"/>
  <c r="A671" i="3"/>
  <c r="E670" i="3"/>
  <c r="D670" i="3"/>
  <c r="C670" i="3"/>
  <c r="B670" i="3"/>
  <c r="A670" i="3"/>
  <c r="E669" i="3"/>
  <c r="D669" i="3"/>
  <c r="C669" i="3"/>
  <c r="B669" i="3"/>
  <c r="A669" i="3"/>
  <c r="E668" i="3"/>
  <c r="D668" i="3"/>
  <c r="C668" i="3"/>
  <c r="B668" i="3"/>
  <c r="A668" i="3"/>
  <c r="E667" i="3"/>
  <c r="D667" i="3"/>
  <c r="C667" i="3"/>
  <c r="B667" i="3"/>
  <c r="A667" i="3"/>
  <c r="E666" i="3"/>
  <c r="D666" i="3"/>
  <c r="C666" i="3"/>
  <c r="B666" i="3"/>
  <c r="A666" i="3"/>
  <c r="E665" i="3"/>
  <c r="D665" i="3"/>
  <c r="C665" i="3"/>
  <c r="B665" i="3"/>
  <c r="A665" i="3"/>
  <c r="E664" i="3"/>
  <c r="D664" i="3"/>
  <c r="C664" i="3"/>
  <c r="B664" i="3"/>
  <c r="A664" i="3"/>
  <c r="E663" i="3"/>
  <c r="D663" i="3"/>
  <c r="C663" i="3"/>
  <c r="B663" i="3"/>
  <c r="A663" i="3"/>
  <c r="E662" i="3"/>
  <c r="D662" i="3"/>
  <c r="C662" i="3"/>
  <c r="B662" i="3"/>
  <c r="A662" i="3"/>
  <c r="E661" i="3"/>
  <c r="D661" i="3"/>
  <c r="C661" i="3"/>
  <c r="B661" i="3"/>
  <c r="A661" i="3"/>
  <c r="E660" i="3"/>
  <c r="D660" i="3"/>
  <c r="C660" i="3"/>
  <c r="B660" i="3"/>
  <c r="A660" i="3"/>
  <c r="E659" i="3"/>
  <c r="D659" i="3"/>
  <c r="C659" i="3"/>
  <c r="B659" i="3"/>
  <c r="A659" i="3"/>
  <c r="E658" i="3"/>
  <c r="D658" i="3"/>
  <c r="C658" i="3"/>
  <c r="B658" i="3"/>
  <c r="A658" i="3"/>
  <c r="E657" i="3"/>
  <c r="D657" i="3"/>
  <c r="C657" i="3"/>
  <c r="B657" i="3"/>
  <c r="A657" i="3"/>
  <c r="E656" i="3"/>
  <c r="D656" i="3"/>
  <c r="C656" i="3"/>
  <c r="B656" i="3"/>
  <c r="A656" i="3"/>
  <c r="E655" i="3"/>
  <c r="D655" i="3"/>
  <c r="C655" i="3"/>
  <c r="B655" i="3"/>
  <c r="A655" i="3"/>
  <c r="E654" i="3"/>
  <c r="D654" i="3"/>
  <c r="C654" i="3"/>
  <c r="B654" i="3"/>
  <c r="A654" i="3"/>
  <c r="E653" i="3"/>
  <c r="D653" i="3"/>
  <c r="C653" i="3"/>
  <c r="B653" i="3"/>
  <c r="A653" i="3"/>
  <c r="E652" i="3"/>
  <c r="D652" i="3"/>
  <c r="C652" i="3"/>
  <c r="B652" i="3"/>
  <c r="A652" i="3"/>
  <c r="E651" i="3"/>
  <c r="D651" i="3"/>
  <c r="C651" i="3"/>
  <c r="B651" i="3"/>
  <c r="A651" i="3"/>
  <c r="E650" i="3"/>
  <c r="D650" i="3"/>
  <c r="C650" i="3"/>
  <c r="B650" i="3"/>
  <c r="A650" i="3"/>
  <c r="E649" i="3"/>
  <c r="D649" i="3"/>
  <c r="C649" i="3"/>
  <c r="B649" i="3"/>
  <c r="A649" i="3"/>
  <c r="E648" i="3"/>
  <c r="D648" i="3"/>
  <c r="C648" i="3"/>
  <c r="B648" i="3"/>
  <c r="A648" i="3"/>
  <c r="E647" i="3"/>
  <c r="D647" i="3"/>
  <c r="C647" i="3"/>
  <c r="B647" i="3"/>
  <c r="A647" i="3"/>
  <c r="E646" i="3"/>
  <c r="D646" i="3"/>
  <c r="C646" i="3"/>
  <c r="B646" i="3"/>
  <c r="A646" i="3"/>
  <c r="E645" i="3"/>
  <c r="D645" i="3"/>
  <c r="C645" i="3"/>
  <c r="B645" i="3"/>
  <c r="A645" i="3"/>
  <c r="E644" i="3"/>
  <c r="D644" i="3"/>
  <c r="C644" i="3"/>
  <c r="B644" i="3"/>
  <c r="A644" i="3"/>
  <c r="E643" i="3"/>
  <c r="D643" i="3"/>
  <c r="C643" i="3"/>
  <c r="B643" i="3"/>
  <c r="A643" i="3"/>
  <c r="E642" i="3"/>
  <c r="D642" i="3"/>
  <c r="C642" i="3"/>
  <c r="B642" i="3"/>
  <c r="A642" i="3"/>
  <c r="E641" i="3"/>
  <c r="D641" i="3"/>
  <c r="C641" i="3"/>
  <c r="B641" i="3"/>
  <c r="A641" i="3"/>
  <c r="E640" i="3"/>
  <c r="D640" i="3"/>
  <c r="C640" i="3"/>
  <c r="B640" i="3"/>
  <c r="A640" i="3"/>
  <c r="E639" i="3"/>
  <c r="D639" i="3"/>
  <c r="C639" i="3"/>
  <c r="B639" i="3"/>
  <c r="A639" i="3"/>
  <c r="E638" i="3"/>
  <c r="D638" i="3"/>
  <c r="C638" i="3"/>
  <c r="B638" i="3"/>
  <c r="A638" i="3"/>
  <c r="E637" i="3"/>
  <c r="D637" i="3"/>
  <c r="C637" i="3"/>
  <c r="B637" i="3"/>
  <c r="A637" i="3"/>
  <c r="E636" i="3"/>
  <c r="D636" i="3"/>
  <c r="C636" i="3"/>
  <c r="B636" i="3"/>
  <c r="A636" i="3"/>
  <c r="E635" i="3"/>
  <c r="D635" i="3"/>
  <c r="C635" i="3"/>
  <c r="B635" i="3"/>
  <c r="A635" i="3"/>
  <c r="E634" i="3"/>
  <c r="D634" i="3"/>
  <c r="C634" i="3"/>
  <c r="B634" i="3"/>
  <c r="A634" i="3"/>
  <c r="E633" i="3"/>
  <c r="D633" i="3"/>
  <c r="C633" i="3"/>
  <c r="B633" i="3"/>
  <c r="A633" i="3"/>
  <c r="E632" i="3"/>
  <c r="D632" i="3"/>
  <c r="C632" i="3"/>
  <c r="B632" i="3"/>
  <c r="A632" i="3"/>
  <c r="E631" i="3"/>
  <c r="D631" i="3"/>
  <c r="C631" i="3"/>
  <c r="B631" i="3"/>
  <c r="A631" i="3"/>
  <c r="E630" i="3"/>
  <c r="D630" i="3"/>
  <c r="C630" i="3"/>
  <c r="B630" i="3"/>
  <c r="A630" i="3"/>
  <c r="E629" i="3"/>
  <c r="D629" i="3"/>
  <c r="C629" i="3"/>
  <c r="B629" i="3"/>
  <c r="A629" i="3"/>
  <c r="E628" i="3"/>
  <c r="D628" i="3"/>
  <c r="C628" i="3"/>
  <c r="B628" i="3"/>
  <c r="A628" i="3"/>
  <c r="E627" i="3"/>
  <c r="D627" i="3"/>
  <c r="C627" i="3"/>
  <c r="B627" i="3"/>
  <c r="A627" i="3"/>
  <c r="E626" i="3"/>
  <c r="D626" i="3"/>
  <c r="C626" i="3"/>
  <c r="B626" i="3"/>
  <c r="A626" i="3"/>
  <c r="E625" i="3"/>
  <c r="D625" i="3"/>
  <c r="C625" i="3"/>
  <c r="B625" i="3"/>
  <c r="A625" i="3"/>
  <c r="E624" i="3"/>
  <c r="D624" i="3"/>
  <c r="C624" i="3"/>
  <c r="B624" i="3"/>
  <c r="A624" i="3"/>
  <c r="E623" i="3"/>
  <c r="D623" i="3"/>
  <c r="C623" i="3"/>
  <c r="B623" i="3"/>
  <c r="A623" i="3"/>
  <c r="E622" i="3"/>
  <c r="D622" i="3"/>
  <c r="C622" i="3"/>
  <c r="B622" i="3"/>
  <c r="A622" i="3"/>
  <c r="E621" i="3"/>
  <c r="D621" i="3"/>
  <c r="C621" i="3"/>
  <c r="B621" i="3"/>
  <c r="A621" i="3"/>
  <c r="E620" i="3"/>
  <c r="D620" i="3"/>
  <c r="C620" i="3"/>
  <c r="B620" i="3"/>
  <c r="A620" i="3"/>
  <c r="E619" i="3"/>
  <c r="D619" i="3"/>
  <c r="C619" i="3"/>
  <c r="B619" i="3"/>
  <c r="A619" i="3"/>
  <c r="E618" i="3"/>
  <c r="D618" i="3"/>
  <c r="C618" i="3"/>
  <c r="B618" i="3"/>
  <c r="A618" i="3"/>
  <c r="E617" i="3"/>
  <c r="D617" i="3"/>
  <c r="C617" i="3"/>
  <c r="B617" i="3"/>
  <c r="A617" i="3"/>
  <c r="E616" i="3"/>
  <c r="D616" i="3"/>
  <c r="C616" i="3"/>
  <c r="B616" i="3"/>
  <c r="A616" i="3"/>
  <c r="E615" i="3"/>
  <c r="D615" i="3"/>
  <c r="C615" i="3"/>
  <c r="B615" i="3"/>
  <c r="A615" i="3"/>
  <c r="E614" i="3"/>
  <c r="D614" i="3"/>
  <c r="C614" i="3"/>
  <c r="B614" i="3"/>
  <c r="A614" i="3"/>
  <c r="E613" i="3"/>
  <c r="D613" i="3"/>
  <c r="C613" i="3"/>
  <c r="B613" i="3"/>
  <c r="A613" i="3"/>
  <c r="E612" i="3"/>
  <c r="D612" i="3"/>
  <c r="C612" i="3"/>
  <c r="B612" i="3"/>
  <c r="A612" i="3"/>
  <c r="E611" i="3"/>
  <c r="D611" i="3"/>
  <c r="C611" i="3"/>
  <c r="B611" i="3"/>
  <c r="A611" i="3"/>
  <c r="E610" i="3"/>
  <c r="D610" i="3"/>
  <c r="C610" i="3"/>
  <c r="B610" i="3"/>
  <c r="A610" i="3"/>
  <c r="E609" i="3"/>
  <c r="D609" i="3"/>
  <c r="C609" i="3"/>
  <c r="B609" i="3"/>
  <c r="A609" i="3"/>
  <c r="E608" i="3"/>
  <c r="D608" i="3"/>
  <c r="C608" i="3"/>
  <c r="B608" i="3"/>
  <c r="A608" i="3"/>
  <c r="E607" i="3"/>
  <c r="D607" i="3"/>
  <c r="C607" i="3"/>
  <c r="B607" i="3"/>
  <c r="A607" i="3"/>
  <c r="E606" i="3"/>
  <c r="D606" i="3"/>
  <c r="C606" i="3"/>
  <c r="B606" i="3"/>
  <c r="A606" i="3"/>
  <c r="E605" i="3"/>
  <c r="D605" i="3"/>
  <c r="C605" i="3"/>
  <c r="B605" i="3"/>
  <c r="A605" i="3"/>
  <c r="E604" i="3"/>
  <c r="D604" i="3"/>
  <c r="C604" i="3"/>
  <c r="B604" i="3"/>
  <c r="A604" i="3"/>
  <c r="E603" i="3"/>
  <c r="D603" i="3"/>
  <c r="C603" i="3"/>
  <c r="B603" i="3"/>
  <c r="A603" i="3"/>
  <c r="E602" i="3"/>
  <c r="D602" i="3"/>
  <c r="C602" i="3"/>
  <c r="B602" i="3"/>
  <c r="A602" i="3"/>
  <c r="E601" i="3"/>
  <c r="D601" i="3"/>
  <c r="C601" i="3"/>
  <c r="B601" i="3"/>
  <c r="A601" i="3"/>
  <c r="E600" i="3"/>
  <c r="D600" i="3"/>
  <c r="C600" i="3"/>
  <c r="B600" i="3"/>
  <c r="A600" i="3"/>
  <c r="E599" i="3"/>
  <c r="D599" i="3"/>
  <c r="C599" i="3"/>
  <c r="B599" i="3"/>
  <c r="A599" i="3"/>
  <c r="E598" i="3"/>
  <c r="D598" i="3"/>
  <c r="C598" i="3"/>
  <c r="B598" i="3"/>
  <c r="A598" i="3"/>
  <c r="E597" i="3"/>
  <c r="D597" i="3"/>
  <c r="C597" i="3"/>
  <c r="B597" i="3"/>
  <c r="A597" i="3"/>
  <c r="E596" i="3"/>
  <c r="D596" i="3"/>
  <c r="C596" i="3"/>
  <c r="B596" i="3"/>
  <c r="A596" i="3"/>
  <c r="E595" i="3"/>
  <c r="D595" i="3"/>
  <c r="C595" i="3"/>
  <c r="B595" i="3"/>
  <c r="A595" i="3"/>
  <c r="E594" i="3"/>
  <c r="D594" i="3"/>
  <c r="C594" i="3"/>
  <c r="B594" i="3"/>
  <c r="A594" i="3"/>
  <c r="E593" i="3"/>
  <c r="D593" i="3"/>
  <c r="C593" i="3"/>
  <c r="B593" i="3"/>
  <c r="A593" i="3"/>
  <c r="E592" i="3"/>
  <c r="D592" i="3"/>
  <c r="C592" i="3"/>
  <c r="B592" i="3"/>
  <c r="A592" i="3"/>
  <c r="E591" i="3"/>
  <c r="D591" i="3"/>
  <c r="C591" i="3"/>
  <c r="B591" i="3"/>
  <c r="A591" i="3"/>
  <c r="E590" i="3"/>
  <c r="D590" i="3"/>
  <c r="C590" i="3"/>
  <c r="B590" i="3"/>
  <c r="A590" i="3"/>
  <c r="E589" i="3"/>
  <c r="D589" i="3"/>
  <c r="C589" i="3"/>
  <c r="B589" i="3"/>
  <c r="A589" i="3"/>
  <c r="E588" i="3"/>
  <c r="D588" i="3"/>
  <c r="C588" i="3"/>
  <c r="B588" i="3"/>
  <c r="A588" i="3"/>
  <c r="E587" i="3"/>
  <c r="D587" i="3"/>
  <c r="C587" i="3"/>
  <c r="B587" i="3"/>
  <c r="A587" i="3"/>
  <c r="E586" i="3"/>
  <c r="D586" i="3"/>
  <c r="C586" i="3"/>
  <c r="B586" i="3"/>
  <c r="A586" i="3"/>
  <c r="E585" i="3"/>
  <c r="D585" i="3"/>
  <c r="C585" i="3"/>
  <c r="B585" i="3"/>
  <c r="A585" i="3"/>
  <c r="E584" i="3"/>
  <c r="D584" i="3"/>
  <c r="C584" i="3"/>
  <c r="B584" i="3"/>
  <c r="A584" i="3"/>
  <c r="E583" i="3"/>
  <c r="D583" i="3"/>
  <c r="C583" i="3"/>
  <c r="B583" i="3"/>
  <c r="A583" i="3"/>
  <c r="E582" i="3"/>
  <c r="D582" i="3"/>
  <c r="C582" i="3"/>
  <c r="B582" i="3"/>
  <c r="A582" i="3"/>
  <c r="E581" i="3"/>
  <c r="D581" i="3"/>
  <c r="C581" i="3"/>
  <c r="B581" i="3"/>
  <c r="A581" i="3"/>
  <c r="E580" i="3"/>
  <c r="D580" i="3"/>
  <c r="C580" i="3"/>
  <c r="B580" i="3"/>
  <c r="A580" i="3"/>
  <c r="E579" i="3"/>
  <c r="D579" i="3"/>
  <c r="C579" i="3"/>
  <c r="B579" i="3"/>
  <c r="A579" i="3"/>
  <c r="E578" i="3"/>
  <c r="D578" i="3"/>
  <c r="C578" i="3"/>
  <c r="B578" i="3"/>
  <c r="A578" i="3"/>
  <c r="E577" i="3"/>
  <c r="D577" i="3"/>
  <c r="C577" i="3"/>
  <c r="B577" i="3"/>
  <c r="A577" i="3"/>
  <c r="E576" i="3"/>
  <c r="D576" i="3"/>
  <c r="C576" i="3"/>
  <c r="B576" i="3"/>
  <c r="A576" i="3"/>
  <c r="E575" i="3"/>
  <c r="D575" i="3"/>
  <c r="C575" i="3"/>
  <c r="B575" i="3"/>
  <c r="A575" i="3"/>
  <c r="E574" i="3"/>
  <c r="D574" i="3"/>
  <c r="C574" i="3"/>
  <c r="B574" i="3"/>
  <c r="A574" i="3"/>
  <c r="E573" i="3"/>
  <c r="D573" i="3"/>
  <c r="C573" i="3"/>
  <c r="B573" i="3"/>
  <c r="A573" i="3"/>
  <c r="E572" i="3"/>
  <c r="D572" i="3"/>
  <c r="C572" i="3"/>
  <c r="B572" i="3"/>
  <c r="A572" i="3"/>
  <c r="E571" i="3"/>
  <c r="D571" i="3"/>
  <c r="C571" i="3"/>
  <c r="B571" i="3"/>
  <c r="A571" i="3"/>
  <c r="E570" i="3"/>
  <c r="D570" i="3"/>
  <c r="C570" i="3"/>
  <c r="B570" i="3"/>
  <c r="A570" i="3"/>
  <c r="E569" i="3"/>
  <c r="D569" i="3"/>
  <c r="C569" i="3"/>
  <c r="B569" i="3"/>
  <c r="A569" i="3"/>
  <c r="E568" i="3"/>
  <c r="D568" i="3"/>
  <c r="C568" i="3"/>
  <c r="B568" i="3"/>
  <c r="A568" i="3"/>
  <c r="E567" i="3"/>
  <c r="D567" i="3"/>
  <c r="C567" i="3"/>
  <c r="B567" i="3"/>
  <c r="A567" i="3"/>
  <c r="E566" i="3"/>
  <c r="D566" i="3"/>
  <c r="C566" i="3"/>
  <c r="B566" i="3"/>
  <c r="A566" i="3"/>
  <c r="E565" i="3"/>
  <c r="D565" i="3"/>
  <c r="C565" i="3"/>
  <c r="B565" i="3"/>
  <c r="A565" i="3"/>
  <c r="E564" i="3"/>
  <c r="D564" i="3"/>
  <c r="C564" i="3"/>
  <c r="B564" i="3"/>
  <c r="A564" i="3"/>
  <c r="E563" i="3"/>
  <c r="D563" i="3"/>
  <c r="C563" i="3"/>
  <c r="B563" i="3"/>
  <c r="A563" i="3"/>
  <c r="E562" i="3"/>
  <c r="D562" i="3"/>
  <c r="C562" i="3"/>
  <c r="B562" i="3"/>
  <c r="A562" i="3"/>
  <c r="E561" i="3"/>
  <c r="D561" i="3"/>
  <c r="C561" i="3"/>
  <c r="B561" i="3"/>
  <c r="A561" i="3"/>
  <c r="E560" i="3"/>
  <c r="D560" i="3"/>
  <c r="C560" i="3"/>
  <c r="B560" i="3"/>
  <c r="A560" i="3"/>
  <c r="E559" i="3"/>
  <c r="D559" i="3"/>
  <c r="C559" i="3"/>
  <c r="B559" i="3"/>
  <c r="A559" i="3"/>
  <c r="E558" i="3"/>
  <c r="D558" i="3"/>
  <c r="C558" i="3"/>
  <c r="B558" i="3"/>
  <c r="A558" i="3"/>
  <c r="E557" i="3"/>
  <c r="D557" i="3"/>
  <c r="C557" i="3"/>
  <c r="B557" i="3"/>
  <c r="A557" i="3"/>
  <c r="E556" i="3"/>
  <c r="D556" i="3"/>
  <c r="C556" i="3"/>
  <c r="B556" i="3"/>
  <c r="A556" i="3"/>
  <c r="E555" i="3"/>
  <c r="D555" i="3"/>
  <c r="C555" i="3"/>
  <c r="B555" i="3"/>
  <c r="A555" i="3"/>
  <c r="E554" i="3"/>
  <c r="D554" i="3"/>
  <c r="C554" i="3"/>
  <c r="B554" i="3"/>
  <c r="A554" i="3"/>
  <c r="E553" i="3"/>
  <c r="D553" i="3"/>
  <c r="C553" i="3"/>
  <c r="B553" i="3"/>
  <c r="A553" i="3"/>
  <c r="E552" i="3"/>
  <c r="D552" i="3"/>
  <c r="C552" i="3"/>
  <c r="B552" i="3"/>
  <c r="A552" i="3"/>
  <c r="E551" i="3"/>
  <c r="D551" i="3"/>
  <c r="C551" i="3"/>
  <c r="B551" i="3"/>
  <c r="A551" i="3"/>
  <c r="E550" i="3"/>
  <c r="D550" i="3"/>
  <c r="C550" i="3"/>
  <c r="B550" i="3"/>
  <c r="A550" i="3"/>
  <c r="E549" i="3"/>
  <c r="D549" i="3"/>
  <c r="C549" i="3"/>
  <c r="B549" i="3"/>
  <c r="A549" i="3"/>
  <c r="E548" i="3"/>
  <c r="D548" i="3"/>
  <c r="C548" i="3"/>
  <c r="B548" i="3"/>
  <c r="A548" i="3"/>
  <c r="E547" i="3"/>
  <c r="D547" i="3"/>
  <c r="C547" i="3"/>
  <c r="B547" i="3"/>
  <c r="A547" i="3"/>
  <c r="E546" i="3"/>
  <c r="D546" i="3"/>
  <c r="C546" i="3"/>
  <c r="B546" i="3"/>
  <c r="A546" i="3"/>
  <c r="E545" i="3"/>
  <c r="D545" i="3"/>
  <c r="C545" i="3"/>
  <c r="B545" i="3"/>
  <c r="A545" i="3"/>
  <c r="E544" i="3"/>
  <c r="D544" i="3"/>
  <c r="C544" i="3"/>
  <c r="B544" i="3"/>
  <c r="A544" i="3"/>
  <c r="E543" i="3"/>
  <c r="D543" i="3"/>
  <c r="C543" i="3"/>
  <c r="B543" i="3"/>
  <c r="A543" i="3"/>
  <c r="E542" i="3"/>
  <c r="D542" i="3"/>
  <c r="C542" i="3"/>
  <c r="B542" i="3"/>
  <c r="A542" i="3"/>
  <c r="E541" i="3"/>
  <c r="D541" i="3"/>
  <c r="C541" i="3"/>
  <c r="B541" i="3"/>
  <c r="A541" i="3"/>
  <c r="E540" i="3"/>
  <c r="D540" i="3"/>
  <c r="C540" i="3"/>
  <c r="B540" i="3"/>
  <c r="A540" i="3"/>
  <c r="E539" i="3"/>
  <c r="D539" i="3"/>
  <c r="C539" i="3"/>
  <c r="B539" i="3"/>
  <c r="A539" i="3"/>
  <c r="E538" i="3"/>
  <c r="D538" i="3"/>
  <c r="C538" i="3"/>
  <c r="B538" i="3"/>
  <c r="A538" i="3"/>
  <c r="E537" i="3"/>
  <c r="D537" i="3"/>
  <c r="C537" i="3"/>
  <c r="B537" i="3"/>
  <c r="A537" i="3"/>
  <c r="E536" i="3"/>
  <c r="D536" i="3"/>
  <c r="C536" i="3"/>
  <c r="B536" i="3"/>
  <c r="A536" i="3"/>
  <c r="E535" i="3"/>
  <c r="D535" i="3"/>
  <c r="C535" i="3"/>
  <c r="B535" i="3"/>
  <c r="A535" i="3"/>
  <c r="E534" i="3"/>
  <c r="D534" i="3"/>
  <c r="C534" i="3"/>
  <c r="B534" i="3"/>
  <c r="A534" i="3"/>
  <c r="E533" i="3"/>
  <c r="D533" i="3"/>
  <c r="C533" i="3"/>
  <c r="B533" i="3"/>
  <c r="A533" i="3"/>
  <c r="E532" i="3"/>
  <c r="D532" i="3"/>
  <c r="C532" i="3"/>
  <c r="B532" i="3"/>
  <c r="A532" i="3"/>
  <c r="E531" i="3"/>
  <c r="D531" i="3"/>
  <c r="C531" i="3"/>
  <c r="B531" i="3"/>
  <c r="A531" i="3"/>
  <c r="E530" i="3"/>
  <c r="D530" i="3"/>
  <c r="C530" i="3"/>
  <c r="B530" i="3"/>
  <c r="A530" i="3"/>
  <c r="E529" i="3"/>
  <c r="D529" i="3"/>
  <c r="C529" i="3"/>
  <c r="B529" i="3"/>
  <c r="A529" i="3"/>
  <c r="E528" i="3"/>
  <c r="D528" i="3"/>
  <c r="C528" i="3"/>
  <c r="B528" i="3"/>
  <c r="A528" i="3"/>
  <c r="E527" i="3"/>
  <c r="D527" i="3"/>
  <c r="C527" i="3"/>
  <c r="B527" i="3"/>
  <c r="A527" i="3"/>
  <c r="E526" i="3"/>
  <c r="D526" i="3"/>
  <c r="C526" i="3"/>
  <c r="B526" i="3"/>
  <c r="A526" i="3"/>
  <c r="E525" i="3"/>
  <c r="D525" i="3"/>
  <c r="C525" i="3"/>
  <c r="B525" i="3"/>
  <c r="A525" i="3"/>
  <c r="E524" i="3"/>
  <c r="D524" i="3"/>
  <c r="C524" i="3"/>
  <c r="B524" i="3"/>
  <c r="A524" i="3"/>
  <c r="E523" i="3"/>
  <c r="D523" i="3"/>
  <c r="C523" i="3"/>
  <c r="B523" i="3"/>
  <c r="A523" i="3"/>
  <c r="E522" i="3"/>
  <c r="D522" i="3"/>
  <c r="C522" i="3"/>
  <c r="B522" i="3"/>
  <c r="A522" i="3"/>
  <c r="E521" i="3"/>
  <c r="D521" i="3"/>
  <c r="C521" i="3"/>
  <c r="B521" i="3"/>
  <c r="A521" i="3"/>
  <c r="E520" i="3"/>
  <c r="D520" i="3"/>
  <c r="C520" i="3"/>
  <c r="B520" i="3"/>
  <c r="A520" i="3"/>
  <c r="E519" i="3"/>
  <c r="D519" i="3"/>
  <c r="C519" i="3"/>
  <c r="B519" i="3"/>
  <c r="A519" i="3"/>
  <c r="E518" i="3"/>
  <c r="D518" i="3"/>
  <c r="C518" i="3"/>
  <c r="B518" i="3"/>
  <c r="A518" i="3"/>
  <c r="E517" i="3"/>
  <c r="D517" i="3"/>
  <c r="C517" i="3"/>
  <c r="B517" i="3"/>
  <c r="A517" i="3"/>
  <c r="E516" i="3"/>
  <c r="D516" i="3"/>
  <c r="C516" i="3"/>
  <c r="B516" i="3"/>
  <c r="A516" i="3"/>
  <c r="E515" i="3"/>
  <c r="D515" i="3"/>
  <c r="C515" i="3"/>
  <c r="B515" i="3"/>
  <c r="A515" i="3"/>
  <c r="E514" i="3"/>
  <c r="D514" i="3"/>
  <c r="C514" i="3"/>
  <c r="B514" i="3"/>
  <c r="A514" i="3"/>
  <c r="E513" i="3"/>
  <c r="D513" i="3"/>
  <c r="C513" i="3"/>
  <c r="B513" i="3"/>
  <c r="A513" i="3"/>
  <c r="E512" i="3"/>
  <c r="D512" i="3"/>
  <c r="C512" i="3"/>
  <c r="B512" i="3"/>
  <c r="A512" i="3"/>
  <c r="E511" i="3"/>
  <c r="D511" i="3"/>
  <c r="C511" i="3"/>
  <c r="B511" i="3"/>
  <c r="A511" i="3"/>
  <c r="E510" i="3"/>
  <c r="D510" i="3"/>
  <c r="C510" i="3"/>
  <c r="B510" i="3"/>
  <c r="A510" i="3"/>
  <c r="E509" i="3"/>
  <c r="D509" i="3"/>
  <c r="C509" i="3"/>
  <c r="B509" i="3"/>
  <c r="A509" i="3"/>
  <c r="E508" i="3"/>
  <c r="D508" i="3"/>
  <c r="C508" i="3"/>
  <c r="B508" i="3"/>
  <c r="A508" i="3"/>
  <c r="E507" i="3"/>
  <c r="D507" i="3"/>
  <c r="C507" i="3"/>
  <c r="B507" i="3"/>
  <c r="A507" i="3"/>
  <c r="E506" i="3"/>
  <c r="D506" i="3"/>
  <c r="C506" i="3"/>
  <c r="B506" i="3"/>
  <c r="A506" i="3"/>
  <c r="E505" i="3"/>
  <c r="D505" i="3"/>
  <c r="C505" i="3"/>
  <c r="B505" i="3"/>
  <c r="A505" i="3"/>
  <c r="E504" i="3"/>
  <c r="D504" i="3"/>
  <c r="C504" i="3"/>
  <c r="B504" i="3"/>
  <c r="A504" i="3"/>
  <c r="E503" i="3"/>
  <c r="D503" i="3"/>
  <c r="C503" i="3"/>
  <c r="B503" i="3"/>
  <c r="A503" i="3"/>
  <c r="E502" i="3"/>
  <c r="D502" i="3"/>
  <c r="C502" i="3"/>
  <c r="B502" i="3"/>
  <c r="A502" i="3"/>
  <c r="E501" i="3"/>
  <c r="D501" i="3"/>
  <c r="C501" i="3"/>
  <c r="B501" i="3"/>
  <c r="A501" i="3"/>
  <c r="E500" i="3"/>
  <c r="D500" i="3"/>
  <c r="C500" i="3"/>
  <c r="B500" i="3"/>
  <c r="A500" i="3"/>
  <c r="E499" i="3"/>
  <c r="D499" i="3"/>
  <c r="C499" i="3"/>
  <c r="B499" i="3"/>
  <c r="A499" i="3"/>
  <c r="E498" i="3"/>
  <c r="D498" i="3"/>
  <c r="C498" i="3"/>
  <c r="B498" i="3"/>
  <c r="A498" i="3"/>
  <c r="E497" i="3"/>
  <c r="D497" i="3"/>
  <c r="C497" i="3"/>
  <c r="B497" i="3"/>
  <c r="A497" i="3"/>
  <c r="E496" i="3"/>
  <c r="D496" i="3"/>
  <c r="C496" i="3"/>
  <c r="B496" i="3"/>
  <c r="A496" i="3"/>
  <c r="E495" i="3"/>
  <c r="D495" i="3"/>
  <c r="C495" i="3"/>
  <c r="B495" i="3"/>
  <c r="A495" i="3"/>
  <c r="E494" i="3"/>
  <c r="D494" i="3"/>
  <c r="C494" i="3"/>
  <c r="B494" i="3"/>
  <c r="A494" i="3"/>
  <c r="E493" i="3"/>
  <c r="D493" i="3"/>
  <c r="C493" i="3"/>
  <c r="B493" i="3"/>
  <c r="A493" i="3"/>
  <c r="E492" i="3"/>
  <c r="D492" i="3"/>
  <c r="C492" i="3"/>
  <c r="B492" i="3"/>
  <c r="A492" i="3"/>
  <c r="E491" i="3"/>
  <c r="D491" i="3"/>
  <c r="C491" i="3"/>
  <c r="B491" i="3"/>
  <c r="A491" i="3"/>
  <c r="E490" i="3"/>
  <c r="D490" i="3"/>
  <c r="C490" i="3"/>
  <c r="B490" i="3"/>
  <c r="A490" i="3"/>
  <c r="E489" i="3"/>
  <c r="D489" i="3"/>
  <c r="C489" i="3"/>
  <c r="B489" i="3"/>
  <c r="A489" i="3"/>
  <c r="E488" i="3"/>
  <c r="D488" i="3"/>
  <c r="C488" i="3"/>
  <c r="B488" i="3"/>
  <c r="A488" i="3"/>
  <c r="E487" i="3"/>
  <c r="D487" i="3"/>
  <c r="C487" i="3"/>
  <c r="B487" i="3"/>
  <c r="A487" i="3"/>
  <c r="E486" i="3"/>
  <c r="D486" i="3"/>
  <c r="C486" i="3"/>
  <c r="B486" i="3"/>
  <c r="A486" i="3"/>
  <c r="E485" i="3"/>
  <c r="D485" i="3"/>
  <c r="C485" i="3"/>
  <c r="B485" i="3"/>
  <c r="A485" i="3"/>
  <c r="E484" i="3"/>
  <c r="D484" i="3"/>
  <c r="C484" i="3"/>
  <c r="B484" i="3"/>
  <c r="A484" i="3"/>
  <c r="E483" i="3"/>
  <c r="D483" i="3"/>
  <c r="C483" i="3"/>
  <c r="B483" i="3"/>
  <c r="A483" i="3"/>
  <c r="E482" i="3"/>
  <c r="D482" i="3"/>
  <c r="C482" i="3"/>
  <c r="B482" i="3"/>
  <c r="A482" i="3"/>
  <c r="E481" i="3"/>
  <c r="D481" i="3"/>
  <c r="C481" i="3"/>
  <c r="B481" i="3"/>
  <c r="A481" i="3"/>
  <c r="E480" i="3"/>
  <c r="D480" i="3"/>
  <c r="C480" i="3"/>
  <c r="B480" i="3"/>
  <c r="A480" i="3"/>
  <c r="E479" i="3"/>
  <c r="D479" i="3"/>
  <c r="C479" i="3"/>
  <c r="B479" i="3"/>
  <c r="A479" i="3"/>
  <c r="E478" i="3"/>
  <c r="D478" i="3"/>
  <c r="C478" i="3"/>
  <c r="B478" i="3"/>
  <c r="A478" i="3"/>
  <c r="E477" i="3"/>
  <c r="D477" i="3"/>
  <c r="C477" i="3"/>
  <c r="B477" i="3"/>
  <c r="A477" i="3"/>
  <c r="E476" i="3"/>
  <c r="D476" i="3"/>
  <c r="C476" i="3"/>
  <c r="B476" i="3"/>
  <c r="A476" i="3"/>
  <c r="E475" i="3"/>
  <c r="D475" i="3"/>
  <c r="C475" i="3"/>
  <c r="B475" i="3"/>
  <c r="A475" i="3"/>
  <c r="E474" i="3"/>
  <c r="D474" i="3"/>
  <c r="C474" i="3"/>
  <c r="B474" i="3"/>
  <c r="A474" i="3"/>
  <c r="E473" i="3"/>
  <c r="D473" i="3"/>
  <c r="C473" i="3"/>
  <c r="B473" i="3"/>
  <c r="A473" i="3"/>
  <c r="E472" i="3"/>
  <c r="D472" i="3"/>
  <c r="C472" i="3"/>
  <c r="B472" i="3"/>
  <c r="A472" i="3"/>
  <c r="E471" i="3"/>
  <c r="D471" i="3"/>
  <c r="C471" i="3"/>
  <c r="B471" i="3"/>
  <c r="A471" i="3"/>
  <c r="E470" i="3"/>
  <c r="D470" i="3"/>
  <c r="C470" i="3"/>
  <c r="B470" i="3"/>
  <c r="A470" i="3"/>
  <c r="E469" i="3"/>
  <c r="D469" i="3"/>
  <c r="C469" i="3"/>
  <c r="B469" i="3"/>
  <c r="A469" i="3"/>
  <c r="E468" i="3"/>
  <c r="D468" i="3"/>
  <c r="C468" i="3"/>
  <c r="B468" i="3"/>
  <c r="A468" i="3"/>
  <c r="E467" i="3"/>
  <c r="D467" i="3"/>
  <c r="C467" i="3"/>
  <c r="B467" i="3"/>
  <c r="A467" i="3"/>
  <c r="E466" i="3"/>
  <c r="D466" i="3"/>
  <c r="C466" i="3"/>
  <c r="B466" i="3"/>
  <c r="A466" i="3"/>
  <c r="E465" i="3"/>
  <c r="D465" i="3"/>
  <c r="C465" i="3"/>
  <c r="B465" i="3"/>
  <c r="A465" i="3"/>
  <c r="E464" i="3"/>
  <c r="D464" i="3"/>
  <c r="C464" i="3"/>
  <c r="B464" i="3"/>
  <c r="A464" i="3"/>
  <c r="E463" i="3"/>
  <c r="D463" i="3"/>
  <c r="C463" i="3"/>
  <c r="B463" i="3"/>
  <c r="A463" i="3"/>
  <c r="E462" i="3"/>
  <c r="D462" i="3"/>
  <c r="C462" i="3"/>
  <c r="B462" i="3"/>
  <c r="A462" i="3"/>
  <c r="E461" i="3"/>
  <c r="D461" i="3"/>
  <c r="C461" i="3"/>
  <c r="B461" i="3"/>
  <c r="A461" i="3"/>
  <c r="E460" i="3"/>
  <c r="D460" i="3"/>
  <c r="C460" i="3"/>
  <c r="B460" i="3"/>
  <c r="A460" i="3"/>
  <c r="E459" i="3"/>
  <c r="D459" i="3"/>
  <c r="C459" i="3"/>
  <c r="B459" i="3"/>
  <c r="A459" i="3"/>
  <c r="E458" i="3"/>
  <c r="D458" i="3"/>
  <c r="C458" i="3"/>
  <c r="B458" i="3"/>
  <c r="A458" i="3"/>
  <c r="E457" i="3"/>
  <c r="D457" i="3"/>
  <c r="C457" i="3"/>
  <c r="B457" i="3"/>
  <c r="A457" i="3"/>
  <c r="E456" i="3"/>
  <c r="D456" i="3"/>
  <c r="C456" i="3"/>
  <c r="B456" i="3"/>
  <c r="A456" i="3"/>
  <c r="E455" i="3"/>
  <c r="D455" i="3"/>
  <c r="C455" i="3"/>
  <c r="B455" i="3"/>
  <c r="A455" i="3"/>
  <c r="E454" i="3"/>
  <c r="D454" i="3"/>
  <c r="C454" i="3"/>
  <c r="B454" i="3"/>
  <c r="A454" i="3"/>
  <c r="E453" i="3"/>
  <c r="D453" i="3"/>
  <c r="C453" i="3"/>
  <c r="B453" i="3"/>
  <c r="A453" i="3"/>
  <c r="E452" i="3"/>
  <c r="D452" i="3"/>
  <c r="C452" i="3"/>
  <c r="B452" i="3"/>
  <c r="A452" i="3"/>
  <c r="E451" i="3"/>
  <c r="D451" i="3"/>
  <c r="C451" i="3"/>
  <c r="B451" i="3"/>
  <c r="A451" i="3"/>
  <c r="E450" i="3"/>
  <c r="D450" i="3"/>
  <c r="C450" i="3"/>
  <c r="B450" i="3"/>
  <c r="A450" i="3"/>
  <c r="E449" i="3"/>
  <c r="D449" i="3"/>
  <c r="C449" i="3"/>
  <c r="B449" i="3"/>
  <c r="A449" i="3"/>
  <c r="E448" i="3"/>
  <c r="D448" i="3"/>
  <c r="C448" i="3"/>
  <c r="B448" i="3"/>
  <c r="A448" i="3"/>
  <c r="E447" i="3"/>
  <c r="D447" i="3"/>
  <c r="C447" i="3"/>
  <c r="B447" i="3"/>
  <c r="A447" i="3"/>
  <c r="E446" i="3"/>
  <c r="D446" i="3"/>
  <c r="C446" i="3"/>
  <c r="B446" i="3"/>
  <c r="A446" i="3"/>
  <c r="E445" i="3"/>
  <c r="D445" i="3"/>
  <c r="C445" i="3"/>
  <c r="B445" i="3"/>
  <c r="A445" i="3"/>
  <c r="E444" i="3"/>
  <c r="D444" i="3"/>
  <c r="C444" i="3"/>
  <c r="B444" i="3"/>
  <c r="A444" i="3"/>
  <c r="E443" i="3"/>
  <c r="D443" i="3"/>
  <c r="C443" i="3"/>
  <c r="B443" i="3"/>
  <c r="A443" i="3"/>
  <c r="E442" i="3"/>
  <c r="D442" i="3"/>
  <c r="C442" i="3"/>
  <c r="B442" i="3"/>
  <c r="A442" i="3"/>
  <c r="E441" i="3"/>
  <c r="D441" i="3"/>
  <c r="C441" i="3"/>
  <c r="B441" i="3"/>
  <c r="A441" i="3"/>
  <c r="E440" i="3"/>
  <c r="D440" i="3"/>
  <c r="C440" i="3"/>
  <c r="B440" i="3"/>
  <c r="A440" i="3"/>
  <c r="E439" i="3"/>
  <c r="D439" i="3"/>
  <c r="C439" i="3"/>
  <c r="B439" i="3"/>
  <c r="A439" i="3"/>
  <c r="E438" i="3"/>
  <c r="D438" i="3"/>
  <c r="C438" i="3"/>
  <c r="B438" i="3"/>
  <c r="A438" i="3"/>
  <c r="E437" i="3"/>
  <c r="D437" i="3"/>
  <c r="C437" i="3"/>
  <c r="B437" i="3"/>
  <c r="A437" i="3"/>
  <c r="E436" i="3"/>
  <c r="D436" i="3"/>
  <c r="C436" i="3"/>
  <c r="B436" i="3"/>
  <c r="A436" i="3"/>
  <c r="E435" i="3"/>
  <c r="D435" i="3"/>
  <c r="C435" i="3"/>
  <c r="B435" i="3"/>
  <c r="A435" i="3"/>
  <c r="E434" i="3"/>
  <c r="D434" i="3"/>
  <c r="C434" i="3"/>
  <c r="B434" i="3"/>
  <c r="A434" i="3"/>
  <c r="E433" i="3"/>
  <c r="D433" i="3"/>
  <c r="C433" i="3"/>
  <c r="B433" i="3"/>
  <c r="A433" i="3"/>
  <c r="E432" i="3"/>
  <c r="D432" i="3"/>
  <c r="C432" i="3"/>
  <c r="B432" i="3"/>
  <c r="A432" i="3"/>
  <c r="E431" i="3"/>
  <c r="D431" i="3"/>
  <c r="C431" i="3"/>
  <c r="B431" i="3"/>
  <c r="A431" i="3"/>
  <c r="E430" i="3"/>
  <c r="D430" i="3"/>
  <c r="C430" i="3"/>
  <c r="B430" i="3"/>
  <c r="A430" i="3"/>
  <c r="E429" i="3"/>
  <c r="D429" i="3"/>
  <c r="C429" i="3"/>
  <c r="B429" i="3"/>
  <c r="A429" i="3"/>
  <c r="E428" i="3"/>
  <c r="D428" i="3"/>
  <c r="C428" i="3"/>
  <c r="B428" i="3"/>
  <c r="A428" i="3"/>
  <c r="E427" i="3"/>
  <c r="D427" i="3"/>
  <c r="C427" i="3"/>
  <c r="B427" i="3"/>
  <c r="A427" i="3"/>
  <c r="E426" i="3"/>
  <c r="D426" i="3"/>
  <c r="C426" i="3"/>
  <c r="B426" i="3"/>
  <c r="A426" i="3"/>
  <c r="E425" i="3"/>
  <c r="D425" i="3"/>
  <c r="C425" i="3"/>
  <c r="B425" i="3"/>
  <c r="A425" i="3"/>
  <c r="E424" i="3"/>
  <c r="D424" i="3"/>
  <c r="C424" i="3"/>
  <c r="B424" i="3"/>
  <c r="A424" i="3"/>
  <c r="E423" i="3"/>
  <c r="D423" i="3"/>
  <c r="C423" i="3"/>
  <c r="B423" i="3"/>
  <c r="A423" i="3"/>
  <c r="E422" i="3"/>
  <c r="D422" i="3"/>
  <c r="C422" i="3"/>
  <c r="B422" i="3"/>
  <c r="A422" i="3"/>
  <c r="E421" i="3"/>
  <c r="D421" i="3"/>
  <c r="C421" i="3"/>
  <c r="B421" i="3"/>
  <c r="A421" i="3"/>
  <c r="E420" i="3"/>
  <c r="D420" i="3"/>
  <c r="C420" i="3"/>
  <c r="B420" i="3"/>
  <c r="A420" i="3"/>
  <c r="E419" i="3"/>
  <c r="D419" i="3"/>
  <c r="C419" i="3"/>
  <c r="B419" i="3"/>
  <c r="A419" i="3"/>
  <c r="E418" i="3"/>
  <c r="D418" i="3"/>
  <c r="C418" i="3"/>
  <c r="B418" i="3"/>
  <c r="A418" i="3"/>
  <c r="E417" i="3"/>
  <c r="D417" i="3"/>
  <c r="C417" i="3"/>
  <c r="B417" i="3"/>
  <c r="A417" i="3"/>
  <c r="E416" i="3"/>
  <c r="D416" i="3"/>
  <c r="C416" i="3"/>
  <c r="B416" i="3"/>
  <c r="A416" i="3"/>
  <c r="E415" i="3"/>
  <c r="D415" i="3"/>
  <c r="C415" i="3"/>
  <c r="B415" i="3"/>
  <c r="A415" i="3"/>
  <c r="E414" i="3"/>
  <c r="D414" i="3"/>
  <c r="C414" i="3"/>
  <c r="B414" i="3"/>
  <c r="A414" i="3"/>
  <c r="E413" i="3"/>
  <c r="D413" i="3"/>
  <c r="C413" i="3"/>
  <c r="B413" i="3"/>
  <c r="A413" i="3"/>
  <c r="E412" i="3"/>
  <c r="D412" i="3"/>
  <c r="C412" i="3"/>
  <c r="B412" i="3"/>
  <c r="A412" i="3"/>
  <c r="E411" i="3"/>
  <c r="D411" i="3"/>
  <c r="C411" i="3"/>
  <c r="B411" i="3"/>
  <c r="A411" i="3"/>
  <c r="E410" i="3"/>
  <c r="D410" i="3"/>
  <c r="C410" i="3"/>
  <c r="B410" i="3"/>
  <c r="A410" i="3"/>
  <c r="E409" i="3"/>
  <c r="D409" i="3"/>
  <c r="C409" i="3"/>
  <c r="B409" i="3"/>
  <c r="A409" i="3"/>
  <c r="E408" i="3"/>
  <c r="D408" i="3"/>
  <c r="C408" i="3"/>
  <c r="B408" i="3"/>
  <c r="A408" i="3"/>
  <c r="E407" i="3"/>
  <c r="D407" i="3"/>
  <c r="C407" i="3"/>
  <c r="B407" i="3"/>
  <c r="A407" i="3"/>
  <c r="E406" i="3"/>
  <c r="D406" i="3"/>
  <c r="C406" i="3"/>
  <c r="B406" i="3"/>
  <c r="A406" i="3"/>
  <c r="E405" i="3"/>
  <c r="D405" i="3"/>
  <c r="C405" i="3"/>
  <c r="B405" i="3"/>
  <c r="A405" i="3"/>
  <c r="E404" i="3"/>
  <c r="D404" i="3"/>
  <c r="C404" i="3"/>
  <c r="B404" i="3"/>
  <c r="A404" i="3"/>
  <c r="E403" i="3"/>
  <c r="D403" i="3"/>
  <c r="C403" i="3"/>
  <c r="B403" i="3"/>
  <c r="A403" i="3"/>
  <c r="E402" i="3"/>
  <c r="D402" i="3"/>
  <c r="C402" i="3"/>
  <c r="B402" i="3"/>
  <c r="A402" i="3"/>
  <c r="E401" i="3"/>
  <c r="D401" i="3"/>
  <c r="C401" i="3"/>
  <c r="B401" i="3"/>
  <c r="A401" i="3"/>
  <c r="E400" i="3"/>
  <c r="D400" i="3"/>
  <c r="C400" i="3"/>
  <c r="B400" i="3"/>
  <c r="A400" i="3"/>
  <c r="E399" i="3"/>
  <c r="D399" i="3"/>
  <c r="C399" i="3"/>
  <c r="B399" i="3"/>
  <c r="A399" i="3"/>
  <c r="E398" i="3"/>
  <c r="D398" i="3"/>
  <c r="C398" i="3"/>
  <c r="B398" i="3"/>
  <c r="A398" i="3"/>
  <c r="E397" i="3"/>
  <c r="D397" i="3"/>
  <c r="C397" i="3"/>
  <c r="B397" i="3"/>
  <c r="A397" i="3"/>
  <c r="E396" i="3"/>
  <c r="D396" i="3"/>
  <c r="C396" i="3"/>
  <c r="B396" i="3"/>
  <c r="A396" i="3"/>
  <c r="E395" i="3"/>
  <c r="D395" i="3"/>
  <c r="C395" i="3"/>
  <c r="B395" i="3"/>
  <c r="A395" i="3"/>
  <c r="E394" i="3"/>
  <c r="D394" i="3"/>
  <c r="C394" i="3"/>
  <c r="B394" i="3"/>
  <c r="A394" i="3"/>
  <c r="E393" i="3"/>
  <c r="D393" i="3"/>
  <c r="C393" i="3"/>
  <c r="B393" i="3"/>
  <c r="A393" i="3"/>
  <c r="E392" i="3"/>
  <c r="D392" i="3"/>
  <c r="C392" i="3"/>
  <c r="B392" i="3"/>
  <c r="A392" i="3"/>
  <c r="E391" i="3"/>
  <c r="D391" i="3"/>
  <c r="C391" i="3"/>
  <c r="B391" i="3"/>
  <c r="A391" i="3"/>
  <c r="E390" i="3"/>
  <c r="D390" i="3"/>
  <c r="C390" i="3"/>
  <c r="B390" i="3"/>
  <c r="A390" i="3"/>
  <c r="E389" i="3"/>
  <c r="D389" i="3"/>
  <c r="C389" i="3"/>
  <c r="B389" i="3"/>
  <c r="A389" i="3"/>
  <c r="E388" i="3"/>
  <c r="D388" i="3"/>
  <c r="C388" i="3"/>
  <c r="B388" i="3"/>
  <c r="A388" i="3"/>
  <c r="E387" i="3"/>
  <c r="D387" i="3"/>
  <c r="C387" i="3"/>
  <c r="B387" i="3"/>
  <c r="A387" i="3"/>
  <c r="E386" i="3"/>
  <c r="D386" i="3"/>
  <c r="C386" i="3"/>
  <c r="B386" i="3"/>
  <c r="A386" i="3"/>
  <c r="E385" i="3"/>
  <c r="D385" i="3"/>
  <c r="C385" i="3"/>
  <c r="B385" i="3"/>
  <c r="A385" i="3"/>
  <c r="E384" i="3"/>
  <c r="D384" i="3"/>
  <c r="C384" i="3"/>
  <c r="B384" i="3"/>
  <c r="A384" i="3"/>
  <c r="E383" i="3"/>
  <c r="D383" i="3"/>
  <c r="C383" i="3"/>
  <c r="B383" i="3"/>
  <c r="A383" i="3"/>
  <c r="E382" i="3"/>
  <c r="D382" i="3"/>
  <c r="C382" i="3"/>
  <c r="B382" i="3"/>
  <c r="A382" i="3"/>
  <c r="E381" i="3"/>
  <c r="D381" i="3"/>
  <c r="C381" i="3"/>
  <c r="B381" i="3"/>
  <c r="A381" i="3"/>
  <c r="E380" i="3"/>
  <c r="D380" i="3"/>
  <c r="C380" i="3"/>
  <c r="B380" i="3"/>
  <c r="A380" i="3"/>
  <c r="E379" i="3"/>
  <c r="D379" i="3"/>
  <c r="C379" i="3"/>
  <c r="B379" i="3"/>
  <c r="A379" i="3"/>
  <c r="E378" i="3"/>
  <c r="D378" i="3"/>
  <c r="C378" i="3"/>
  <c r="B378" i="3"/>
  <c r="A378" i="3"/>
  <c r="E377" i="3"/>
  <c r="D377" i="3"/>
  <c r="C377" i="3"/>
  <c r="B377" i="3"/>
  <c r="A377" i="3"/>
  <c r="E376" i="3"/>
  <c r="D376" i="3"/>
  <c r="C376" i="3"/>
  <c r="B376" i="3"/>
  <c r="A376" i="3"/>
  <c r="E375" i="3"/>
  <c r="D375" i="3"/>
  <c r="C375" i="3"/>
  <c r="B375" i="3"/>
  <c r="A375" i="3"/>
  <c r="E374" i="3"/>
  <c r="D374" i="3"/>
  <c r="C374" i="3"/>
  <c r="B374" i="3"/>
  <c r="A374" i="3"/>
  <c r="E373" i="3"/>
  <c r="D373" i="3"/>
  <c r="C373" i="3"/>
  <c r="B373" i="3"/>
  <c r="A373" i="3"/>
  <c r="E372" i="3"/>
  <c r="D372" i="3"/>
  <c r="C372" i="3"/>
  <c r="B372" i="3"/>
  <c r="A372" i="3"/>
  <c r="E371" i="3"/>
  <c r="D371" i="3"/>
  <c r="C371" i="3"/>
  <c r="B371" i="3"/>
  <c r="A371" i="3"/>
  <c r="E370" i="3"/>
  <c r="D370" i="3"/>
  <c r="C370" i="3"/>
  <c r="B370" i="3"/>
  <c r="A370" i="3"/>
  <c r="E369" i="3"/>
  <c r="D369" i="3"/>
  <c r="C369" i="3"/>
  <c r="B369" i="3"/>
  <c r="A369" i="3"/>
  <c r="E368" i="3"/>
  <c r="D368" i="3"/>
  <c r="C368" i="3"/>
  <c r="B368" i="3"/>
  <c r="A368" i="3"/>
  <c r="E367" i="3"/>
  <c r="D367" i="3"/>
  <c r="C367" i="3"/>
  <c r="B367" i="3"/>
  <c r="A367" i="3"/>
  <c r="E366" i="3"/>
  <c r="D366" i="3"/>
  <c r="C366" i="3"/>
  <c r="B366" i="3"/>
  <c r="A366" i="3"/>
  <c r="E365" i="3"/>
  <c r="D365" i="3"/>
  <c r="C365" i="3"/>
  <c r="B365" i="3"/>
  <c r="A365" i="3"/>
  <c r="E364" i="3"/>
  <c r="D364" i="3"/>
  <c r="C364" i="3"/>
  <c r="B364" i="3"/>
  <c r="A364" i="3"/>
  <c r="E363" i="3"/>
  <c r="D363" i="3"/>
  <c r="C363" i="3"/>
  <c r="B363" i="3"/>
  <c r="A363" i="3"/>
  <c r="E362" i="3"/>
  <c r="D362" i="3"/>
  <c r="C362" i="3"/>
  <c r="B362" i="3"/>
  <c r="A362" i="3"/>
  <c r="E361" i="3"/>
  <c r="D361" i="3"/>
  <c r="C361" i="3"/>
  <c r="B361" i="3"/>
  <c r="A361" i="3"/>
  <c r="E360" i="3"/>
  <c r="D360" i="3"/>
  <c r="C360" i="3"/>
  <c r="B360" i="3"/>
  <c r="A360" i="3"/>
  <c r="E359" i="3"/>
  <c r="D359" i="3"/>
  <c r="C359" i="3"/>
  <c r="B359" i="3"/>
  <c r="A359" i="3"/>
  <c r="E358" i="3"/>
  <c r="D358" i="3"/>
  <c r="C358" i="3"/>
  <c r="B358" i="3"/>
  <c r="A358" i="3"/>
  <c r="E357" i="3"/>
  <c r="D357" i="3"/>
  <c r="C357" i="3"/>
  <c r="B357" i="3"/>
  <c r="A357" i="3"/>
  <c r="E356" i="3"/>
  <c r="D356" i="3"/>
  <c r="C356" i="3"/>
  <c r="B356" i="3"/>
  <c r="A356" i="3"/>
  <c r="E355" i="3"/>
  <c r="D355" i="3"/>
  <c r="C355" i="3"/>
  <c r="B355" i="3"/>
  <c r="A355" i="3"/>
  <c r="E354" i="3"/>
  <c r="D354" i="3"/>
  <c r="C354" i="3"/>
  <c r="B354" i="3"/>
  <c r="A354" i="3"/>
  <c r="E353" i="3"/>
  <c r="D353" i="3"/>
  <c r="C353" i="3"/>
  <c r="B353" i="3"/>
  <c r="A353" i="3"/>
  <c r="E352" i="3"/>
  <c r="D352" i="3"/>
  <c r="C352" i="3"/>
  <c r="B352" i="3"/>
  <c r="A352" i="3"/>
  <c r="E351" i="3"/>
  <c r="D351" i="3"/>
  <c r="C351" i="3"/>
  <c r="B351" i="3"/>
  <c r="A351" i="3"/>
  <c r="E350" i="3"/>
  <c r="D350" i="3"/>
  <c r="C350" i="3"/>
  <c r="B350" i="3"/>
  <c r="A350" i="3"/>
  <c r="E349" i="3"/>
  <c r="D349" i="3"/>
  <c r="C349" i="3"/>
  <c r="B349" i="3"/>
  <c r="A349" i="3"/>
  <c r="E348" i="3"/>
  <c r="D348" i="3"/>
  <c r="C348" i="3"/>
  <c r="B348" i="3"/>
  <c r="A348" i="3"/>
  <c r="E347" i="3"/>
  <c r="D347" i="3"/>
  <c r="C347" i="3"/>
  <c r="B347" i="3"/>
  <c r="A347" i="3"/>
  <c r="E346" i="3"/>
  <c r="D346" i="3"/>
  <c r="C346" i="3"/>
  <c r="B346" i="3"/>
  <c r="A346" i="3"/>
  <c r="E345" i="3"/>
  <c r="D345" i="3"/>
  <c r="C345" i="3"/>
  <c r="B345" i="3"/>
  <c r="A345" i="3"/>
  <c r="E344" i="3"/>
  <c r="D344" i="3"/>
  <c r="C344" i="3"/>
  <c r="B344" i="3"/>
  <c r="A344" i="3"/>
  <c r="E343" i="3"/>
  <c r="D343" i="3"/>
  <c r="C343" i="3"/>
  <c r="B343" i="3"/>
  <c r="A343" i="3"/>
  <c r="E342" i="3"/>
  <c r="D342" i="3"/>
  <c r="C342" i="3"/>
  <c r="B342" i="3"/>
  <c r="A342" i="3"/>
  <c r="E341" i="3"/>
  <c r="D341" i="3"/>
  <c r="C341" i="3"/>
  <c r="B341" i="3"/>
  <c r="A341" i="3"/>
  <c r="E340" i="3"/>
  <c r="D340" i="3"/>
  <c r="C340" i="3"/>
  <c r="B340" i="3"/>
  <c r="A340" i="3"/>
  <c r="E339" i="3"/>
  <c r="D339" i="3"/>
  <c r="C339" i="3"/>
  <c r="B339" i="3"/>
  <c r="A339" i="3"/>
  <c r="E338" i="3"/>
  <c r="D338" i="3"/>
  <c r="C338" i="3"/>
  <c r="B338" i="3"/>
  <c r="A338" i="3"/>
  <c r="E337" i="3"/>
  <c r="D337" i="3"/>
  <c r="C337" i="3"/>
  <c r="B337" i="3"/>
  <c r="A337" i="3"/>
  <c r="E336" i="3"/>
  <c r="D336" i="3"/>
  <c r="C336" i="3"/>
  <c r="B336" i="3"/>
  <c r="A336" i="3"/>
  <c r="E335" i="3"/>
  <c r="D335" i="3"/>
  <c r="C335" i="3"/>
  <c r="B335" i="3"/>
  <c r="A335" i="3"/>
  <c r="E334" i="3"/>
  <c r="D334" i="3"/>
  <c r="C334" i="3"/>
  <c r="B334" i="3"/>
  <c r="A334" i="3"/>
  <c r="E333" i="3"/>
  <c r="D333" i="3"/>
  <c r="C333" i="3"/>
  <c r="B333" i="3"/>
  <c r="A333" i="3"/>
  <c r="E332" i="3"/>
  <c r="D332" i="3"/>
  <c r="C332" i="3"/>
  <c r="B332" i="3"/>
  <c r="A332" i="3"/>
  <c r="E331" i="3"/>
  <c r="D331" i="3"/>
  <c r="C331" i="3"/>
  <c r="B331" i="3"/>
  <c r="A331" i="3"/>
  <c r="E330" i="3"/>
  <c r="D330" i="3"/>
  <c r="C330" i="3"/>
  <c r="B330" i="3"/>
  <c r="A330" i="3"/>
  <c r="E329" i="3"/>
  <c r="D329" i="3"/>
  <c r="C329" i="3"/>
  <c r="B329" i="3"/>
  <c r="A329" i="3"/>
  <c r="E328" i="3"/>
  <c r="D328" i="3"/>
  <c r="C328" i="3"/>
  <c r="B328" i="3"/>
  <c r="A328" i="3"/>
  <c r="E327" i="3"/>
  <c r="D327" i="3"/>
  <c r="C327" i="3"/>
  <c r="B327" i="3"/>
  <c r="A327" i="3"/>
  <c r="E326" i="3"/>
  <c r="D326" i="3"/>
  <c r="C326" i="3"/>
  <c r="B326" i="3"/>
  <c r="A326" i="3"/>
  <c r="E325" i="3"/>
  <c r="D325" i="3"/>
  <c r="C325" i="3"/>
  <c r="B325" i="3"/>
  <c r="A325" i="3"/>
  <c r="E324" i="3"/>
  <c r="D324" i="3"/>
  <c r="C324" i="3"/>
  <c r="B324" i="3"/>
  <c r="A324" i="3"/>
  <c r="E323" i="3"/>
  <c r="D323" i="3"/>
  <c r="C323" i="3"/>
  <c r="B323" i="3"/>
  <c r="A323" i="3"/>
  <c r="E322" i="3"/>
  <c r="D322" i="3"/>
  <c r="C322" i="3"/>
  <c r="B322" i="3"/>
  <c r="A322" i="3"/>
  <c r="E321" i="3"/>
  <c r="D321" i="3"/>
  <c r="C321" i="3"/>
  <c r="B321" i="3"/>
  <c r="A321" i="3"/>
  <c r="E320" i="3"/>
  <c r="D320" i="3"/>
  <c r="C320" i="3"/>
  <c r="B320" i="3"/>
  <c r="A320" i="3"/>
  <c r="E319" i="3"/>
  <c r="D319" i="3"/>
  <c r="C319" i="3"/>
  <c r="B319" i="3"/>
  <c r="A319" i="3"/>
  <c r="E318" i="3"/>
  <c r="D318" i="3"/>
  <c r="C318" i="3"/>
  <c r="B318" i="3"/>
  <c r="A318" i="3"/>
  <c r="E317" i="3"/>
  <c r="D317" i="3"/>
  <c r="C317" i="3"/>
  <c r="B317" i="3"/>
  <c r="A317" i="3"/>
  <c r="E316" i="3"/>
  <c r="D316" i="3"/>
  <c r="C316" i="3"/>
  <c r="B316" i="3"/>
  <c r="A316" i="3"/>
  <c r="E315" i="3"/>
  <c r="D315" i="3"/>
  <c r="C315" i="3"/>
  <c r="B315" i="3"/>
  <c r="A315" i="3"/>
  <c r="E314" i="3"/>
  <c r="D314" i="3"/>
  <c r="C314" i="3"/>
  <c r="B314" i="3"/>
  <c r="A314" i="3"/>
  <c r="E313" i="3"/>
  <c r="D313" i="3"/>
  <c r="C313" i="3"/>
  <c r="B313" i="3"/>
  <c r="A313" i="3"/>
  <c r="E312" i="3"/>
  <c r="D312" i="3"/>
  <c r="C312" i="3"/>
  <c r="B312" i="3"/>
  <c r="A312" i="3"/>
  <c r="E311" i="3"/>
  <c r="D311" i="3"/>
  <c r="C311" i="3"/>
  <c r="B311" i="3"/>
  <c r="A311" i="3"/>
  <c r="E310" i="3"/>
  <c r="D310" i="3"/>
  <c r="C310" i="3"/>
  <c r="B310" i="3"/>
  <c r="A310" i="3"/>
  <c r="E309" i="3"/>
  <c r="D309" i="3"/>
  <c r="C309" i="3"/>
  <c r="B309" i="3"/>
  <c r="A309" i="3"/>
  <c r="E308" i="3"/>
  <c r="D308" i="3"/>
  <c r="C308" i="3"/>
  <c r="B308" i="3"/>
  <c r="A308" i="3"/>
  <c r="E307" i="3"/>
  <c r="D307" i="3"/>
  <c r="C307" i="3"/>
  <c r="B307" i="3"/>
  <c r="A307" i="3"/>
  <c r="E306" i="3"/>
  <c r="D306" i="3"/>
  <c r="C306" i="3"/>
  <c r="B306" i="3"/>
  <c r="A306" i="3"/>
  <c r="E305" i="3"/>
  <c r="D305" i="3"/>
  <c r="C305" i="3"/>
  <c r="B305" i="3"/>
  <c r="A305" i="3"/>
  <c r="E304" i="3"/>
  <c r="D304" i="3"/>
  <c r="C304" i="3"/>
  <c r="B304" i="3"/>
  <c r="A304" i="3"/>
  <c r="E303" i="3"/>
  <c r="D303" i="3"/>
  <c r="C303" i="3"/>
  <c r="B303" i="3"/>
  <c r="A303" i="3"/>
  <c r="E302" i="3"/>
  <c r="D302" i="3"/>
  <c r="C302" i="3"/>
  <c r="B302" i="3"/>
  <c r="A302" i="3"/>
  <c r="E301" i="3"/>
  <c r="D301" i="3"/>
  <c r="C301" i="3"/>
  <c r="B301" i="3"/>
  <c r="A301" i="3"/>
  <c r="E300" i="3"/>
  <c r="D300" i="3"/>
  <c r="C300" i="3"/>
  <c r="B300" i="3"/>
  <c r="A300" i="3"/>
  <c r="E299" i="3"/>
  <c r="D299" i="3"/>
  <c r="C299" i="3"/>
  <c r="B299" i="3"/>
  <c r="A299" i="3"/>
  <c r="E298" i="3"/>
  <c r="D298" i="3"/>
  <c r="C298" i="3"/>
  <c r="B298" i="3"/>
  <c r="A298" i="3"/>
  <c r="E297" i="3"/>
  <c r="D297" i="3"/>
  <c r="C297" i="3"/>
  <c r="B297" i="3"/>
  <c r="A297" i="3"/>
  <c r="E296" i="3"/>
  <c r="D296" i="3"/>
  <c r="C296" i="3"/>
  <c r="B296" i="3"/>
  <c r="A296" i="3"/>
  <c r="E295" i="3"/>
  <c r="D295" i="3"/>
  <c r="C295" i="3"/>
  <c r="B295" i="3"/>
  <c r="A295" i="3"/>
  <c r="E294" i="3"/>
  <c r="D294" i="3"/>
  <c r="C294" i="3"/>
  <c r="B294" i="3"/>
  <c r="A294" i="3"/>
  <c r="E293" i="3"/>
  <c r="D293" i="3"/>
  <c r="C293" i="3"/>
  <c r="B293" i="3"/>
  <c r="A293" i="3"/>
  <c r="E292" i="3"/>
  <c r="D292" i="3"/>
  <c r="C292" i="3"/>
  <c r="B292" i="3"/>
  <c r="A292" i="3"/>
  <c r="E291" i="3"/>
  <c r="D291" i="3"/>
  <c r="C291" i="3"/>
  <c r="B291" i="3"/>
  <c r="A291" i="3"/>
  <c r="E290" i="3"/>
  <c r="D290" i="3"/>
  <c r="C290" i="3"/>
  <c r="B290" i="3"/>
  <c r="A290" i="3"/>
  <c r="E289" i="3"/>
  <c r="D289" i="3"/>
  <c r="C289" i="3"/>
  <c r="B289" i="3"/>
  <c r="A289" i="3"/>
  <c r="E288" i="3"/>
  <c r="D288" i="3"/>
  <c r="C288" i="3"/>
  <c r="B288" i="3"/>
  <c r="A288" i="3"/>
  <c r="E287" i="3"/>
  <c r="D287" i="3"/>
  <c r="C287" i="3"/>
  <c r="B287" i="3"/>
  <c r="A287" i="3"/>
  <c r="E286" i="3"/>
  <c r="D286" i="3"/>
  <c r="C286" i="3"/>
  <c r="B286" i="3"/>
  <c r="A286" i="3"/>
  <c r="E285" i="3"/>
  <c r="D285" i="3"/>
  <c r="C285" i="3"/>
  <c r="B285" i="3"/>
  <c r="A285" i="3"/>
  <c r="E284" i="3"/>
  <c r="D284" i="3"/>
  <c r="C284" i="3"/>
  <c r="B284" i="3"/>
  <c r="A284" i="3"/>
  <c r="E283" i="3"/>
  <c r="D283" i="3"/>
  <c r="C283" i="3"/>
  <c r="B283" i="3"/>
  <c r="A283" i="3"/>
  <c r="E282" i="3"/>
  <c r="D282" i="3"/>
  <c r="C282" i="3"/>
  <c r="B282" i="3"/>
  <c r="A282" i="3"/>
  <c r="E281" i="3"/>
  <c r="D281" i="3"/>
  <c r="C281" i="3"/>
  <c r="B281" i="3"/>
  <c r="A281" i="3"/>
  <c r="E280" i="3"/>
  <c r="D280" i="3"/>
  <c r="C280" i="3"/>
  <c r="B280" i="3"/>
  <c r="A280" i="3"/>
  <c r="E279" i="3"/>
  <c r="D279" i="3"/>
  <c r="C279" i="3"/>
  <c r="B279" i="3"/>
  <c r="A279" i="3"/>
  <c r="E278" i="3"/>
  <c r="D278" i="3"/>
  <c r="C278" i="3"/>
  <c r="B278" i="3"/>
  <c r="A278" i="3"/>
  <c r="E277" i="3"/>
  <c r="D277" i="3"/>
  <c r="C277" i="3"/>
  <c r="B277" i="3"/>
  <c r="A277" i="3"/>
  <c r="E276" i="3"/>
  <c r="D276" i="3"/>
  <c r="C276" i="3"/>
  <c r="B276" i="3"/>
  <c r="A276" i="3"/>
  <c r="E275" i="3"/>
  <c r="D275" i="3"/>
  <c r="C275" i="3"/>
  <c r="B275" i="3"/>
  <c r="A275" i="3"/>
  <c r="E274" i="3"/>
  <c r="D274" i="3"/>
  <c r="C274" i="3"/>
  <c r="B274" i="3"/>
  <c r="A274" i="3"/>
  <c r="E273" i="3"/>
  <c r="D273" i="3"/>
  <c r="C273" i="3"/>
  <c r="B273" i="3"/>
  <c r="A273" i="3"/>
  <c r="E272" i="3"/>
  <c r="D272" i="3"/>
  <c r="C272" i="3"/>
  <c r="B272" i="3"/>
  <c r="A272" i="3"/>
  <c r="E271" i="3"/>
  <c r="D271" i="3"/>
  <c r="C271" i="3"/>
  <c r="B271" i="3"/>
  <c r="A271" i="3"/>
  <c r="E270" i="3"/>
  <c r="D270" i="3"/>
  <c r="C270" i="3"/>
  <c r="B270" i="3"/>
  <c r="A270" i="3"/>
  <c r="E269" i="3"/>
  <c r="D269" i="3"/>
  <c r="C269" i="3"/>
  <c r="B269" i="3"/>
  <c r="A269" i="3"/>
  <c r="E268" i="3"/>
  <c r="D268" i="3"/>
  <c r="C268" i="3"/>
  <c r="B268" i="3"/>
  <c r="A268" i="3"/>
  <c r="E267" i="3"/>
  <c r="D267" i="3"/>
  <c r="C267" i="3"/>
  <c r="B267" i="3"/>
  <c r="A267" i="3"/>
  <c r="E266" i="3"/>
  <c r="D266" i="3"/>
  <c r="C266" i="3"/>
  <c r="B266" i="3"/>
  <c r="A266" i="3"/>
  <c r="E265" i="3"/>
  <c r="D265" i="3"/>
  <c r="C265" i="3"/>
  <c r="B265" i="3"/>
  <c r="A265" i="3"/>
  <c r="E264" i="3"/>
  <c r="D264" i="3"/>
  <c r="C264" i="3"/>
  <c r="B264" i="3"/>
  <c r="A264" i="3"/>
  <c r="E263" i="3"/>
  <c r="D263" i="3"/>
  <c r="C263" i="3"/>
  <c r="B263" i="3"/>
  <c r="A263" i="3"/>
  <c r="E262" i="3"/>
  <c r="D262" i="3"/>
  <c r="C262" i="3"/>
  <c r="B262" i="3"/>
  <c r="A262" i="3"/>
  <c r="E261" i="3"/>
  <c r="D261" i="3"/>
  <c r="C261" i="3"/>
  <c r="B261" i="3"/>
  <c r="A261" i="3"/>
  <c r="E260" i="3"/>
  <c r="D260" i="3"/>
  <c r="C260" i="3"/>
  <c r="B260" i="3"/>
  <c r="A260" i="3"/>
  <c r="E259" i="3"/>
  <c r="D259" i="3"/>
  <c r="C259" i="3"/>
  <c r="B259" i="3"/>
  <c r="A259" i="3"/>
  <c r="E258" i="3"/>
  <c r="D258" i="3"/>
  <c r="C258" i="3"/>
  <c r="B258" i="3"/>
  <c r="A258" i="3"/>
  <c r="E257" i="3"/>
  <c r="D257" i="3"/>
  <c r="C257" i="3"/>
  <c r="B257" i="3"/>
  <c r="A257" i="3"/>
  <c r="E256" i="3"/>
  <c r="D256" i="3"/>
  <c r="C256" i="3"/>
  <c r="B256" i="3"/>
  <c r="A256" i="3"/>
  <c r="E255" i="3"/>
  <c r="D255" i="3"/>
  <c r="C255" i="3"/>
  <c r="B255" i="3"/>
  <c r="A255" i="3"/>
  <c r="E254" i="3"/>
  <c r="D254" i="3"/>
  <c r="C254" i="3"/>
  <c r="B254" i="3"/>
  <c r="A254" i="3"/>
  <c r="E253" i="3"/>
  <c r="D253" i="3"/>
  <c r="C253" i="3"/>
  <c r="B253" i="3"/>
  <c r="A253" i="3"/>
  <c r="E252" i="3"/>
  <c r="D252" i="3"/>
  <c r="C252" i="3"/>
  <c r="B252" i="3"/>
  <c r="A252" i="3"/>
  <c r="E251" i="3"/>
  <c r="D251" i="3"/>
  <c r="C251" i="3"/>
  <c r="B251" i="3"/>
  <c r="A251" i="3"/>
  <c r="E250" i="3"/>
  <c r="D250" i="3"/>
  <c r="C250" i="3"/>
  <c r="B250" i="3"/>
  <c r="A250" i="3"/>
  <c r="E249" i="3"/>
  <c r="D249" i="3"/>
  <c r="C249" i="3"/>
  <c r="B249" i="3"/>
  <c r="A249" i="3"/>
  <c r="E248" i="3"/>
  <c r="D248" i="3"/>
  <c r="C248" i="3"/>
  <c r="B248" i="3"/>
  <c r="A248" i="3"/>
  <c r="E247" i="3"/>
  <c r="D247" i="3"/>
  <c r="C247" i="3"/>
  <c r="B247" i="3"/>
  <c r="A247" i="3"/>
  <c r="E246" i="3"/>
  <c r="D246" i="3"/>
  <c r="C246" i="3"/>
  <c r="B246" i="3"/>
  <c r="A246" i="3"/>
  <c r="E245" i="3"/>
  <c r="D245" i="3"/>
  <c r="C245" i="3"/>
  <c r="B245" i="3"/>
  <c r="A245" i="3"/>
  <c r="E244" i="3"/>
  <c r="D244" i="3"/>
  <c r="C244" i="3"/>
  <c r="B244" i="3"/>
  <c r="A244" i="3"/>
  <c r="E243" i="3"/>
  <c r="D243" i="3"/>
  <c r="C243" i="3"/>
  <c r="B243" i="3"/>
  <c r="A243" i="3"/>
  <c r="E242" i="3"/>
  <c r="D242" i="3"/>
  <c r="C242" i="3"/>
  <c r="B242" i="3"/>
  <c r="A242" i="3"/>
  <c r="E241" i="3"/>
  <c r="D241" i="3"/>
  <c r="C241" i="3"/>
  <c r="B241" i="3"/>
  <c r="A241" i="3"/>
  <c r="E240" i="3"/>
  <c r="D240" i="3"/>
  <c r="C240" i="3"/>
  <c r="B240" i="3"/>
  <c r="A240" i="3"/>
  <c r="E239" i="3"/>
  <c r="D239" i="3"/>
  <c r="C239" i="3"/>
  <c r="B239" i="3"/>
  <c r="A239" i="3"/>
  <c r="E238" i="3"/>
  <c r="D238" i="3"/>
  <c r="C238" i="3"/>
  <c r="B238" i="3"/>
  <c r="A238" i="3"/>
  <c r="E237" i="3"/>
  <c r="D237" i="3"/>
  <c r="C237" i="3"/>
  <c r="B237" i="3"/>
  <c r="A237" i="3"/>
  <c r="E236" i="3"/>
  <c r="D236" i="3"/>
  <c r="C236" i="3"/>
  <c r="B236" i="3"/>
  <c r="A236" i="3"/>
  <c r="E235" i="3"/>
  <c r="D235" i="3"/>
  <c r="C235" i="3"/>
  <c r="B235" i="3"/>
  <c r="A235" i="3"/>
  <c r="E234" i="3"/>
  <c r="D234" i="3"/>
  <c r="C234" i="3"/>
  <c r="B234" i="3"/>
  <c r="A234" i="3"/>
  <c r="E233" i="3"/>
  <c r="D233" i="3"/>
  <c r="C233" i="3"/>
  <c r="B233" i="3"/>
  <c r="A233" i="3"/>
  <c r="E232" i="3"/>
  <c r="D232" i="3"/>
  <c r="C232" i="3"/>
  <c r="B232" i="3"/>
  <c r="A232" i="3"/>
  <c r="E231" i="3"/>
  <c r="D231" i="3"/>
  <c r="C231" i="3"/>
  <c r="B231" i="3"/>
  <c r="A231" i="3"/>
  <c r="E230" i="3"/>
  <c r="D230" i="3"/>
  <c r="C230" i="3"/>
  <c r="B230" i="3"/>
  <c r="A230" i="3"/>
  <c r="E229" i="3"/>
  <c r="D229" i="3"/>
  <c r="C229" i="3"/>
  <c r="B229" i="3"/>
  <c r="A229" i="3"/>
  <c r="E228" i="3"/>
  <c r="D228" i="3"/>
  <c r="C228" i="3"/>
  <c r="B228" i="3"/>
  <c r="A228" i="3"/>
  <c r="E227" i="3"/>
  <c r="D227" i="3"/>
  <c r="C227" i="3"/>
  <c r="B227" i="3"/>
  <c r="A227" i="3"/>
  <c r="E226" i="3"/>
  <c r="D226" i="3"/>
  <c r="C226" i="3"/>
  <c r="B226" i="3"/>
  <c r="A226" i="3"/>
  <c r="E225" i="3"/>
  <c r="D225" i="3"/>
  <c r="C225" i="3"/>
  <c r="B225" i="3"/>
  <c r="A225" i="3"/>
  <c r="E224" i="3"/>
  <c r="D224" i="3"/>
  <c r="C224" i="3"/>
  <c r="B224" i="3"/>
  <c r="A224" i="3"/>
  <c r="E223" i="3"/>
  <c r="D223" i="3"/>
  <c r="C223" i="3"/>
  <c r="B223" i="3"/>
  <c r="A223" i="3"/>
  <c r="E222" i="3"/>
  <c r="D222" i="3"/>
  <c r="C222" i="3"/>
  <c r="B222" i="3"/>
  <c r="A222" i="3"/>
  <c r="E221" i="3"/>
  <c r="D221" i="3"/>
  <c r="C221" i="3"/>
  <c r="B221" i="3"/>
  <c r="A221" i="3"/>
  <c r="E220" i="3"/>
  <c r="D220" i="3"/>
  <c r="C220" i="3"/>
  <c r="B220" i="3"/>
  <c r="A220" i="3"/>
  <c r="E219" i="3"/>
  <c r="D219" i="3"/>
  <c r="C219" i="3"/>
  <c r="B219" i="3"/>
  <c r="A219" i="3"/>
  <c r="E218" i="3"/>
  <c r="D218" i="3"/>
  <c r="C218" i="3"/>
  <c r="B218" i="3"/>
  <c r="A218" i="3"/>
  <c r="E217" i="3"/>
  <c r="D217" i="3"/>
  <c r="C217" i="3"/>
  <c r="B217" i="3"/>
  <c r="A217" i="3"/>
  <c r="E216" i="3"/>
  <c r="D216" i="3"/>
  <c r="C216" i="3"/>
  <c r="B216" i="3"/>
  <c r="A216" i="3"/>
  <c r="E215" i="3"/>
  <c r="D215" i="3"/>
  <c r="C215" i="3"/>
  <c r="B215" i="3"/>
  <c r="A215" i="3"/>
  <c r="E214" i="3"/>
  <c r="D214" i="3"/>
  <c r="C214" i="3"/>
  <c r="B214" i="3"/>
  <c r="A214" i="3"/>
  <c r="E213" i="3"/>
  <c r="D213" i="3"/>
  <c r="C213" i="3"/>
  <c r="B213" i="3"/>
  <c r="A213" i="3"/>
  <c r="E212" i="3"/>
  <c r="D212" i="3"/>
  <c r="C212" i="3"/>
  <c r="B212" i="3"/>
  <c r="A212" i="3"/>
  <c r="E211" i="3"/>
  <c r="D211" i="3"/>
  <c r="C211" i="3"/>
  <c r="B211" i="3"/>
  <c r="A211" i="3"/>
  <c r="E210" i="3"/>
  <c r="D210" i="3"/>
  <c r="C210" i="3"/>
  <c r="B210" i="3"/>
  <c r="A210" i="3"/>
  <c r="E209" i="3"/>
  <c r="D209" i="3"/>
  <c r="C209" i="3"/>
  <c r="B209" i="3"/>
  <c r="A209" i="3"/>
  <c r="E208" i="3"/>
  <c r="D208" i="3"/>
  <c r="C208" i="3"/>
  <c r="B208" i="3"/>
  <c r="A208" i="3"/>
  <c r="E207" i="3"/>
  <c r="D207" i="3"/>
  <c r="C207" i="3"/>
  <c r="B207" i="3"/>
  <c r="A207" i="3"/>
  <c r="E206" i="3"/>
  <c r="D206" i="3"/>
  <c r="C206" i="3"/>
  <c r="B206" i="3"/>
  <c r="A206" i="3"/>
  <c r="E205" i="3"/>
  <c r="D205" i="3"/>
  <c r="C205" i="3"/>
  <c r="B205" i="3"/>
  <c r="A205" i="3"/>
  <c r="E204" i="3"/>
  <c r="D204" i="3"/>
  <c r="C204" i="3"/>
  <c r="B204" i="3"/>
  <c r="A204" i="3"/>
  <c r="E203" i="3"/>
  <c r="D203" i="3"/>
  <c r="C203" i="3"/>
  <c r="B203" i="3"/>
  <c r="A203" i="3"/>
  <c r="E202" i="3"/>
  <c r="D202" i="3"/>
  <c r="C202" i="3"/>
  <c r="B202" i="3"/>
  <c r="A202" i="3"/>
  <c r="E201" i="3"/>
  <c r="D201" i="3"/>
  <c r="C201" i="3"/>
  <c r="B201" i="3"/>
  <c r="A201" i="3"/>
  <c r="E200" i="3"/>
  <c r="D200" i="3"/>
  <c r="C200" i="3"/>
  <c r="B200" i="3"/>
  <c r="A200" i="3"/>
  <c r="E199" i="3"/>
  <c r="D199" i="3"/>
  <c r="C199" i="3"/>
  <c r="B199" i="3"/>
  <c r="A199" i="3"/>
  <c r="E198" i="3"/>
  <c r="D198" i="3"/>
  <c r="C198" i="3"/>
  <c r="B198" i="3"/>
  <c r="A198" i="3"/>
  <c r="E197" i="3"/>
  <c r="D197" i="3"/>
  <c r="C197" i="3"/>
  <c r="B197" i="3"/>
  <c r="A197" i="3"/>
  <c r="E196" i="3"/>
  <c r="D196" i="3"/>
  <c r="C196" i="3"/>
  <c r="B196" i="3"/>
  <c r="A196" i="3"/>
  <c r="E195" i="3"/>
  <c r="D195" i="3"/>
  <c r="C195" i="3"/>
  <c r="B195" i="3"/>
  <c r="A195" i="3"/>
  <c r="E194" i="3"/>
  <c r="D194" i="3"/>
  <c r="C194" i="3"/>
  <c r="B194" i="3"/>
  <c r="A194" i="3"/>
  <c r="E193" i="3"/>
  <c r="D193" i="3"/>
  <c r="C193" i="3"/>
  <c r="B193" i="3"/>
  <c r="A193" i="3"/>
  <c r="E192" i="3"/>
  <c r="D192" i="3"/>
  <c r="C192" i="3"/>
  <c r="B192" i="3"/>
  <c r="A192" i="3"/>
  <c r="E191" i="3"/>
  <c r="D191" i="3"/>
  <c r="C191" i="3"/>
  <c r="B191" i="3"/>
  <c r="A191" i="3"/>
  <c r="E190" i="3"/>
  <c r="D190" i="3"/>
  <c r="C190" i="3"/>
  <c r="B190" i="3"/>
  <c r="A190" i="3"/>
  <c r="E189" i="3"/>
  <c r="D189" i="3"/>
  <c r="C189" i="3"/>
  <c r="B189" i="3"/>
  <c r="A189" i="3"/>
  <c r="E188" i="3"/>
  <c r="D188" i="3"/>
  <c r="C188" i="3"/>
  <c r="B188" i="3"/>
  <c r="A188" i="3"/>
  <c r="E187" i="3"/>
  <c r="D187" i="3"/>
  <c r="C187" i="3"/>
  <c r="B187" i="3"/>
  <c r="A187" i="3"/>
  <c r="E186" i="3"/>
  <c r="D186" i="3"/>
  <c r="C186" i="3"/>
  <c r="B186" i="3"/>
  <c r="A186" i="3"/>
  <c r="E185" i="3"/>
  <c r="D185" i="3"/>
  <c r="C185" i="3"/>
  <c r="B185" i="3"/>
  <c r="A185" i="3"/>
  <c r="E184" i="3"/>
  <c r="D184" i="3"/>
  <c r="C184" i="3"/>
  <c r="B184" i="3"/>
  <c r="A184" i="3"/>
  <c r="E183" i="3"/>
  <c r="D183" i="3"/>
  <c r="C183" i="3"/>
  <c r="B183" i="3"/>
  <c r="A183" i="3"/>
  <c r="E182" i="3"/>
  <c r="D182" i="3"/>
  <c r="C182" i="3"/>
  <c r="B182" i="3"/>
  <c r="A182" i="3"/>
  <c r="E181" i="3"/>
  <c r="D181" i="3"/>
  <c r="C181" i="3"/>
  <c r="B181" i="3"/>
  <c r="A181" i="3"/>
  <c r="E180" i="3"/>
  <c r="D180" i="3"/>
  <c r="C180" i="3"/>
  <c r="B180" i="3"/>
  <c r="A180" i="3"/>
  <c r="E179" i="3"/>
  <c r="D179" i="3"/>
  <c r="C179" i="3"/>
  <c r="B179" i="3"/>
  <c r="A179" i="3"/>
  <c r="E178" i="3"/>
  <c r="D178" i="3"/>
  <c r="C178" i="3"/>
  <c r="B178" i="3"/>
  <c r="A178" i="3"/>
  <c r="E177" i="3"/>
  <c r="D177" i="3"/>
  <c r="C177" i="3"/>
  <c r="B177" i="3"/>
  <c r="A177" i="3"/>
  <c r="E176" i="3"/>
  <c r="D176" i="3"/>
  <c r="C176" i="3"/>
  <c r="B176" i="3"/>
  <c r="A176" i="3"/>
  <c r="E175" i="3"/>
  <c r="D175" i="3"/>
  <c r="C175" i="3"/>
  <c r="B175" i="3"/>
  <c r="A175" i="3"/>
  <c r="E174" i="3"/>
  <c r="D174" i="3"/>
  <c r="C174" i="3"/>
  <c r="B174" i="3"/>
  <c r="A174" i="3"/>
  <c r="E173" i="3"/>
  <c r="D173" i="3"/>
  <c r="C173" i="3"/>
  <c r="B173" i="3"/>
  <c r="A173" i="3"/>
  <c r="E172" i="3"/>
  <c r="D172" i="3"/>
  <c r="C172" i="3"/>
  <c r="B172" i="3"/>
  <c r="A172" i="3"/>
  <c r="E171" i="3"/>
  <c r="D171" i="3"/>
  <c r="C171" i="3"/>
  <c r="B171" i="3"/>
  <c r="A171" i="3"/>
  <c r="E170" i="3"/>
  <c r="D170" i="3"/>
  <c r="C170" i="3"/>
  <c r="B170" i="3"/>
  <c r="A170" i="3"/>
  <c r="E169" i="3"/>
  <c r="D169" i="3"/>
  <c r="C169" i="3"/>
  <c r="B169" i="3"/>
  <c r="A169" i="3"/>
  <c r="E168" i="3"/>
  <c r="D168" i="3"/>
  <c r="C168" i="3"/>
  <c r="B168" i="3"/>
  <c r="A168" i="3"/>
  <c r="E167" i="3"/>
  <c r="D167" i="3"/>
  <c r="C167" i="3"/>
  <c r="B167" i="3"/>
  <c r="A167" i="3"/>
  <c r="E166" i="3"/>
  <c r="D166" i="3"/>
  <c r="C166" i="3"/>
  <c r="B166" i="3"/>
  <c r="A166" i="3"/>
  <c r="E165" i="3"/>
  <c r="D165" i="3"/>
  <c r="C165" i="3"/>
  <c r="B165" i="3"/>
  <c r="A165" i="3"/>
  <c r="E164" i="3"/>
  <c r="D164" i="3"/>
  <c r="C164" i="3"/>
  <c r="B164" i="3"/>
  <c r="A164" i="3"/>
  <c r="E163" i="3"/>
  <c r="D163" i="3"/>
  <c r="C163" i="3"/>
  <c r="B163" i="3"/>
  <c r="A163" i="3"/>
  <c r="E162" i="3"/>
  <c r="D162" i="3"/>
  <c r="C162" i="3"/>
  <c r="B162" i="3"/>
  <c r="A162" i="3"/>
  <c r="E161" i="3"/>
  <c r="D161" i="3"/>
  <c r="C161" i="3"/>
  <c r="B161" i="3"/>
  <c r="A161" i="3"/>
  <c r="E160" i="3"/>
  <c r="D160" i="3"/>
  <c r="C160" i="3"/>
  <c r="B160" i="3"/>
  <c r="A160" i="3"/>
  <c r="E159" i="3"/>
  <c r="D159" i="3"/>
  <c r="C159" i="3"/>
  <c r="B159" i="3"/>
  <c r="A159" i="3"/>
  <c r="E158" i="3"/>
  <c r="D158" i="3"/>
  <c r="C158" i="3"/>
  <c r="B158" i="3"/>
  <c r="A158" i="3"/>
  <c r="E157" i="3"/>
  <c r="D157" i="3"/>
  <c r="C157" i="3"/>
  <c r="B157" i="3"/>
  <c r="A157" i="3"/>
  <c r="E156" i="3"/>
  <c r="D156" i="3"/>
  <c r="C156" i="3"/>
  <c r="B156" i="3"/>
  <c r="A156" i="3"/>
  <c r="E155" i="3"/>
  <c r="D155" i="3"/>
  <c r="C155" i="3"/>
  <c r="B155" i="3"/>
  <c r="A155" i="3"/>
  <c r="E154" i="3"/>
  <c r="D154" i="3"/>
  <c r="C154" i="3"/>
  <c r="B154" i="3"/>
  <c r="A154" i="3"/>
  <c r="E153" i="3"/>
  <c r="D153" i="3"/>
  <c r="C153" i="3"/>
  <c r="B153" i="3"/>
  <c r="A153" i="3"/>
  <c r="E152" i="3"/>
  <c r="D152" i="3"/>
  <c r="C152" i="3"/>
  <c r="B152" i="3"/>
  <c r="A152" i="3"/>
  <c r="E151" i="3"/>
  <c r="D151" i="3"/>
  <c r="C151" i="3"/>
  <c r="B151" i="3"/>
  <c r="A151" i="3"/>
  <c r="E150" i="3"/>
  <c r="D150" i="3"/>
  <c r="C150" i="3"/>
  <c r="B150" i="3"/>
  <c r="A150" i="3"/>
  <c r="E149" i="3"/>
  <c r="D149" i="3"/>
  <c r="C149" i="3"/>
  <c r="B149" i="3"/>
  <c r="A149" i="3"/>
  <c r="E148" i="3"/>
  <c r="D148" i="3"/>
  <c r="C148" i="3"/>
  <c r="B148" i="3"/>
  <c r="A148" i="3"/>
  <c r="E147" i="3"/>
  <c r="D147" i="3"/>
  <c r="C147" i="3"/>
  <c r="B147" i="3"/>
  <c r="A147" i="3"/>
  <c r="E146" i="3"/>
  <c r="D146" i="3"/>
  <c r="C146" i="3"/>
  <c r="B146" i="3"/>
  <c r="A146" i="3"/>
  <c r="E145" i="3"/>
  <c r="D145" i="3"/>
  <c r="C145" i="3"/>
  <c r="B145" i="3"/>
  <c r="A145" i="3"/>
  <c r="E144" i="3"/>
  <c r="D144" i="3"/>
  <c r="C144" i="3"/>
  <c r="B144" i="3"/>
  <c r="A144" i="3"/>
  <c r="E143" i="3"/>
  <c r="D143" i="3"/>
  <c r="C143" i="3"/>
  <c r="B143" i="3"/>
  <c r="A143" i="3"/>
  <c r="E142" i="3"/>
  <c r="D142" i="3"/>
  <c r="C142" i="3"/>
  <c r="B142" i="3"/>
  <c r="A142" i="3"/>
  <c r="E141" i="3"/>
  <c r="D141" i="3"/>
  <c r="C141" i="3"/>
  <c r="B141" i="3"/>
  <c r="A141" i="3"/>
  <c r="E140" i="3"/>
  <c r="D140" i="3"/>
  <c r="C140" i="3"/>
  <c r="B140" i="3"/>
  <c r="A140" i="3"/>
  <c r="E139" i="3"/>
  <c r="D139" i="3"/>
  <c r="C139" i="3"/>
  <c r="B139" i="3"/>
  <c r="A139" i="3"/>
  <c r="E138" i="3"/>
  <c r="D138" i="3"/>
  <c r="C138" i="3"/>
  <c r="B138" i="3"/>
  <c r="A138" i="3"/>
  <c r="E137" i="3"/>
  <c r="D137" i="3"/>
  <c r="C137" i="3"/>
  <c r="B137" i="3"/>
  <c r="A137" i="3"/>
  <c r="E136" i="3"/>
  <c r="D136" i="3"/>
  <c r="C136" i="3"/>
  <c r="B136" i="3"/>
  <c r="A136" i="3"/>
  <c r="E135" i="3"/>
  <c r="D135" i="3"/>
  <c r="C135" i="3"/>
  <c r="B135" i="3"/>
  <c r="A135" i="3"/>
  <c r="E134" i="3"/>
  <c r="D134" i="3"/>
  <c r="C134" i="3"/>
  <c r="B134" i="3"/>
  <c r="A134" i="3"/>
  <c r="E133" i="3"/>
  <c r="D133" i="3"/>
  <c r="C133" i="3"/>
  <c r="B133" i="3"/>
  <c r="A133" i="3"/>
  <c r="E132" i="3"/>
  <c r="D132" i="3"/>
  <c r="C132" i="3"/>
  <c r="B132" i="3"/>
  <c r="A132" i="3"/>
  <c r="E131" i="3"/>
  <c r="D131" i="3"/>
  <c r="C131" i="3"/>
  <c r="B131" i="3"/>
  <c r="A131" i="3"/>
  <c r="E130" i="3"/>
  <c r="D130" i="3"/>
  <c r="C130" i="3"/>
  <c r="B130" i="3"/>
  <c r="A130" i="3"/>
  <c r="E129" i="3"/>
  <c r="D129" i="3"/>
  <c r="C129" i="3"/>
  <c r="B129" i="3"/>
  <c r="A129" i="3"/>
  <c r="E128" i="3"/>
  <c r="D128" i="3"/>
  <c r="C128" i="3"/>
  <c r="B128" i="3"/>
  <c r="A128" i="3"/>
  <c r="E127" i="3"/>
  <c r="D127" i="3"/>
  <c r="C127" i="3"/>
  <c r="B127" i="3"/>
  <c r="A127" i="3"/>
  <c r="E126" i="3"/>
  <c r="D126" i="3"/>
  <c r="C126" i="3"/>
  <c r="B126" i="3"/>
  <c r="A126" i="3"/>
  <c r="E125" i="3"/>
  <c r="D125" i="3"/>
  <c r="C125" i="3"/>
  <c r="B125" i="3"/>
  <c r="A125" i="3"/>
  <c r="E124" i="3"/>
  <c r="D124" i="3"/>
  <c r="C124" i="3"/>
  <c r="B124" i="3"/>
  <c r="A124" i="3"/>
  <c r="E123" i="3"/>
  <c r="D123" i="3"/>
  <c r="C123" i="3"/>
  <c r="B123" i="3"/>
  <c r="A123" i="3"/>
  <c r="E122" i="3"/>
  <c r="D122" i="3"/>
  <c r="C122" i="3"/>
  <c r="B122" i="3"/>
  <c r="A122" i="3"/>
  <c r="E121" i="3"/>
  <c r="D121" i="3"/>
  <c r="C121" i="3"/>
  <c r="B121" i="3"/>
  <c r="A121" i="3"/>
  <c r="E120" i="3"/>
  <c r="D120" i="3"/>
  <c r="C120" i="3"/>
  <c r="B120" i="3"/>
  <c r="A120" i="3"/>
  <c r="E119" i="3"/>
  <c r="D119" i="3"/>
  <c r="C119" i="3"/>
  <c r="B119" i="3"/>
  <c r="A119" i="3"/>
  <c r="E118" i="3"/>
  <c r="D118" i="3"/>
  <c r="C118" i="3"/>
  <c r="B118" i="3"/>
  <c r="A118" i="3"/>
  <c r="E117" i="3"/>
  <c r="D117" i="3"/>
  <c r="C117" i="3"/>
  <c r="B117" i="3"/>
  <c r="A117" i="3"/>
  <c r="E116" i="3"/>
  <c r="D116" i="3"/>
  <c r="C116" i="3"/>
  <c r="B116" i="3"/>
  <c r="A116" i="3"/>
  <c r="E115" i="3"/>
  <c r="D115" i="3"/>
  <c r="C115" i="3"/>
  <c r="B115" i="3"/>
  <c r="A115" i="3"/>
  <c r="E114" i="3"/>
  <c r="D114" i="3"/>
  <c r="C114" i="3"/>
  <c r="B114" i="3"/>
  <c r="A114" i="3"/>
  <c r="E113" i="3"/>
  <c r="D113" i="3"/>
  <c r="C113" i="3"/>
  <c r="B113" i="3"/>
  <c r="A113" i="3"/>
  <c r="E112" i="3"/>
  <c r="D112" i="3"/>
  <c r="C112" i="3"/>
  <c r="B112" i="3"/>
  <c r="A112" i="3"/>
  <c r="E111" i="3"/>
  <c r="D111" i="3"/>
  <c r="C111" i="3"/>
  <c r="B111" i="3"/>
  <c r="A111" i="3"/>
  <c r="E110" i="3"/>
  <c r="D110" i="3"/>
  <c r="C110" i="3"/>
  <c r="B110" i="3"/>
  <c r="A110" i="3"/>
  <c r="E109" i="3"/>
  <c r="D109" i="3"/>
  <c r="C109" i="3"/>
  <c r="B109" i="3"/>
  <c r="A109" i="3"/>
  <c r="E108" i="3"/>
  <c r="D108" i="3"/>
  <c r="C108" i="3"/>
  <c r="B108" i="3"/>
  <c r="A108" i="3"/>
  <c r="E107" i="3"/>
  <c r="D107" i="3"/>
  <c r="C107" i="3"/>
  <c r="B107" i="3"/>
  <c r="A107" i="3"/>
  <c r="E106" i="3"/>
  <c r="D106" i="3"/>
  <c r="C106" i="3"/>
  <c r="B106" i="3"/>
  <c r="A106" i="3"/>
  <c r="E105" i="3"/>
  <c r="D105" i="3"/>
  <c r="C105" i="3"/>
  <c r="B105" i="3"/>
  <c r="A105" i="3"/>
  <c r="E104" i="3"/>
  <c r="D104" i="3"/>
  <c r="C104" i="3"/>
  <c r="B104" i="3"/>
  <c r="A104" i="3"/>
  <c r="E103" i="3"/>
  <c r="D103" i="3"/>
  <c r="C103" i="3"/>
  <c r="B103" i="3"/>
  <c r="A103" i="3"/>
  <c r="E102" i="3"/>
  <c r="D102" i="3"/>
  <c r="C102" i="3"/>
  <c r="B102" i="3"/>
  <c r="A102" i="3"/>
  <c r="E101" i="3"/>
  <c r="D101" i="3"/>
  <c r="C101" i="3"/>
  <c r="B101" i="3"/>
  <c r="A101" i="3"/>
  <c r="E100" i="3"/>
  <c r="D100" i="3"/>
  <c r="C100" i="3"/>
  <c r="B100" i="3"/>
  <c r="A100" i="3"/>
  <c r="E99" i="3"/>
  <c r="D99" i="3"/>
  <c r="C99" i="3"/>
  <c r="B99" i="3"/>
  <c r="A99" i="3"/>
  <c r="E98" i="3"/>
  <c r="D98" i="3"/>
  <c r="C98" i="3"/>
  <c r="B98" i="3"/>
  <c r="A98" i="3"/>
  <c r="E97" i="3"/>
  <c r="D97" i="3"/>
  <c r="C97" i="3"/>
  <c r="B97" i="3"/>
  <c r="A97" i="3"/>
  <c r="E96" i="3"/>
  <c r="D96" i="3"/>
  <c r="C96" i="3"/>
  <c r="B96" i="3"/>
  <c r="A96" i="3"/>
  <c r="E95" i="3"/>
  <c r="D95" i="3"/>
  <c r="C95" i="3"/>
  <c r="B95" i="3"/>
  <c r="A95" i="3"/>
  <c r="E94" i="3"/>
  <c r="D94" i="3"/>
  <c r="C94" i="3"/>
  <c r="B94" i="3"/>
  <c r="A94" i="3"/>
  <c r="E93" i="3"/>
  <c r="D93" i="3"/>
  <c r="C93" i="3"/>
  <c r="B93" i="3"/>
  <c r="A93" i="3"/>
  <c r="E92" i="3"/>
  <c r="D92" i="3"/>
  <c r="C92" i="3"/>
  <c r="B92" i="3"/>
  <c r="A92" i="3"/>
  <c r="E91" i="3"/>
  <c r="D91" i="3"/>
  <c r="C91" i="3"/>
  <c r="B91" i="3"/>
  <c r="A91" i="3"/>
  <c r="E90" i="3"/>
  <c r="D90" i="3"/>
  <c r="C90" i="3"/>
  <c r="B90" i="3"/>
  <c r="A90" i="3"/>
  <c r="E89" i="3"/>
  <c r="D89" i="3"/>
  <c r="C89" i="3"/>
  <c r="B89" i="3"/>
  <c r="A89" i="3"/>
  <c r="E88" i="3"/>
  <c r="D88" i="3"/>
  <c r="C88" i="3"/>
  <c r="B88" i="3"/>
  <c r="A88" i="3"/>
  <c r="E87" i="3"/>
  <c r="D87" i="3"/>
  <c r="C87" i="3"/>
  <c r="B87" i="3"/>
  <c r="A87" i="3"/>
  <c r="E86" i="3"/>
  <c r="D86" i="3"/>
  <c r="C86" i="3"/>
  <c r="B86" i="3"/>
  <c r="A86" i="3"/>
  <c r="E85" i="3"/>
  <c r="D85" i="3"/>
  <c r="C85" i="3"/>
  <c r="B85" i="3"/>
  <c r="A85" i="3"/>
  <c r="E84" i="3"/>
  <c r="D84" i="3"/>
  <c r="C84" i="3"/>
  <c r="B84" i="3"/>
  <c r="A84" i="3"/>
  <c r="E83" i="3"/>
  <c r="D83" i="3"/>
  <c r="C83" i="3"/>
  <c r="B83" i="3"/>
  <c r="A83" i="3"/>
  <c r="E82" i="3"/>
  <c r="D82" i="3"/>
  <c r="C82" i="3"/>
  <c r="B82" i="3"/>
  <c r="A82" i="3"/>
  <c r="E81" i="3"/>
  <c r="D81" i="3"/>
  <c r="C81" i="3"/>
  <c r="B81" i="3"/>
  <c r="A81" i="3"/>
  <c r="E80" i="3"/>
  <c r="D80" i="3"/>
  <c r="C80" i="3"/>
  <c r="B80" i="3"/>
  <c r="A80" i="3"/>
  <c r="E79" i="3"/>
  <c r="D79" i="3"/>
  <c r="C79" i="3"/>
  <c r="B79" i="3"/>
  <c r="A79" i="3"/>
  <c r="E78" i="3"/>
  <c r="D78" i="3"/>
  <c r="C78" i="3"/>
  <c r="B78" i="3"/>
  <c r="A78" i="3"/>
  <c r="E77" i="3"/>
  <c r="D77" i="3"/>
  <c r="C77" i="3"/>
  <c r="B77" i="3"/>
  <c r="A77" i="3"/>
  <c r="E76" i="3"/>
  <c r="D76" i="3"/>
  <c r="C76" i="3"/>
  <c r="B76" i="3"/>
  <c r="A76" i="3"/>
  <c r="E75" i="3"/>
  <c r="D75" i="3"/>
  <c r="C75" i="3"/>
  <c r="B75" i="3"/>
  <c r="A75" i="3"/>
  <c r="E74" i="3"/>
  <c r="D74" i="3"/>
  <c r="C74" i="3"/>
  <c r="B74" i="3"/>
  <c r="A74" i="3"/>
  <c r="E73" i="3"/>
  <c r="D73" i="3"/>
  <c r="C73" i="3"/>
  <c r="B73" i="3"/>
  <c r="A73" i="3"/>
  <c r="E72" i="3"/>
  <c r="D72" i="3"/>
  <c r="C72" i="3"/>
  <c r="B72" i="3"/>
  <c r="A72" i="3"/>
  <c r="E71" i="3"/>
  <c r="D71" i="3"/>
  <c r="C71" i="3"/>
  <c r="B71" i="3"/>
  <c r="A71" i="3"/>
  <c r="E70" i="3"/>
  <c r="D70" i="3"/>
  <c r="C70" i="3"/>
  <c r="B70" i="3"/>
  <c r="A70" i="3"/>
  <c r="E69" i="3"/>
  <c r="D69" i="3"/>
  <c r="C69" i="3"/>
  <c r="B69" i="3"/>
  <c r="A69" i="3"/>
  <c r="E68" i="3"/>
  <c r="D68" i="3"/>
  <c r="C68" i="3"/>
  <c r="B68" i="3"/>
  <c r="A68" i="3"/>
  <c r="E67" i="3"/>
  <c r="D67" i="3"/>
  <c r="C67" i="3"/>
  <c r="B67" i="3"/>
  <c r="A67" i="3"/>
  <c r="E66" i="3"/>
  <c r="D66" i="3"/>
  <c r="C66" i="3"/>
  <c r="B66" i="3"/>
  <c r="A66" i="3"/>
  <c r="E65" i="3"/>
  <c r="D65" i="3"/>
  <c r="C65" i="3"/>
  <c r="B65" i="3"/>
  <c r="A65" i="3"/>
  <c r="E64" i="3"/>
  <c r="D64" i="3"/>
  <c r="C64" i="3"/>
  <c r="B64" i="3"/>
  <c r="A64" i="3"/>
  <c r="E63" i="3"/>
  <c r="D63" i="3"/>
  <c r="C63" i="3"/>
  <c r="B63" i="3"/>
  <c r="A63" i="3"/>
  <c r="E62" i="3"/>
  <c r="D62" i="3"/>
  <c r="C62" i="3"/>
  <c r="B62" i="3"/>
  <c r="A62" i="3"/>
  <c r="E61" i="3"/>
  <c r="D61" i="3"/>
  <c r="C61" i="3"/>
  <c r="B61" i="3"/>
  <c r="A61" i="3"/>
  <c r="E60" i="3"/>
  <c r="D60" i="3"/>
  <c r="C60" i="3"/>
  <c r="B60" i="3"/>
  <c r="A60" i="3"/>
  <c r="E59" i="3"/>
  <c r="D59" i="3"/>
  <c r="C59" i="3"/>
  <c r="B59" i="3"/>
  <c r="A59" i="3"/>
  <c r="E58" i="3"/>
  <c r="D58" i="3"/>
  <c r="C58" i="3"/>
  <c r="B58" i="3"/>
  <c r="A58" i="3"/>
  <c r="E57" i="3"/>
  <c r="D57" i="3"/>
  <c r="C57" i="3"/>
  <c r="B57" i="3"/>
  <c r="A57" i="3"/>
  <c r="E56" i="3"/>
  <c r="D56" i="3"/>
  <c r="C56" i="3"/>
  <c r="B56" i="3"/>
  <c r="A56" i="3"/>
  <c r="E55" i="3"/>
  <c r="D55" i="3"/>
  <c r="C55" i="3"/>
  <c r="B55" i="3"/>
  <c r="A55" i="3"/>
  <c r="E54" i="3"/>
  <c r="D54" i="3"/>
  <c r="C54" i="3"/>
  <c r="B54" i="3"/>
  <c r="A54" i="3"/>
  <c r="E53" i="3"/>
  <c r="D53" i="3"/>
  <c r="C53" i="3"/>
  <c r="B53" i="3"/>
  <c r="A53" i="3"/>
  <c r="E52" i="3"/>
  <c r="D52" i="3"/>
  <c r="C52" i="3"/>
  <c r="B52" i="3"/>
  <c r="A52" i="3"/>
  <c r="E51" i="3"/>
  <c r="D51" i="3"/>
  <c r="C51" i="3"/>
  <c r="B51" i="3"/>
  <c r="A51" i="3"/>
  <c r="E50" i="3"/>
  <c r="D50" i="3"/>
  <c r="C50" i="3"/>
  <c r="B50" i="3"/>
  <c r="A50" i="3"/>
  <c r="E49" i="3"/>
  <c r="D49" i="3"/>
  <c r="C49" i="3"/>
  <c r="B49" i="3"/>
  <c r="A49" i="3"/>
  <c r="E48" i="3"/>
  <c r="D48" i="3"/>
  <c r="C48" i="3"/>
  <c r="B48" i="3"/>
  <c r="A48" i="3"/>
  <c r="E47" i="3"/>
  <c r="D47" i="3"/>
  <c r="C47" i="3"/>
  <c r="B47" i="3"/>
  <c r="A47" i="3"/>
  <c r="E46" i="3"/>
  <c r="D46" i="3"/>
  <c r="C46" i="3"/>
  <c r="B46" i="3"/>
  <c r="A46" i="3"/>
  <c r="E45" i="3"/>
  <c r="D45" i="3"/>
  <c r="C45" i="3"/>
  <c r="B45" i="3"/>
  <c r="A45" i="3"/>
  <c r="E44" i="3"/>
  <c r="D44" i="3"/>
  <c r="C44" i="3"/>
  <c r="B44" i="3"/>
  <c r="A44" i="3"/>
  <c r="E43" i="3"/>
  <c r="D43" i="3"/>
  <c r="C43" i="3"/>
  <c r="B43" i="3"/>
  <c r="A43" i="3"/>
  <c r="E42" i="3"/>
  <c r="D42" i="3"/>
  <c r="C42" i="3"/>
  <c r="B42" i="3"/>
  <c r="A42" i="3"/>
  <c r="E41" i="3"/>
  <c r="D41" i="3"/>
  <c r="C41" i="3"/>
  <c r="B41" i="3"/>
  <c r="A41" i="3"/>
  <c r="E40" i="3"/>
  <c r="D40" i="3"/>
  <c r="C40" i="3"/>
  <c r="B40" i="3"/>
  <c r="A40" i="3"/>
  <c r="E39" i="3"/>
  <c r="D39" i="3"/>
  <c r="C39" i="3"/>
  <c r="B39" i="3"/>
  <c r="A39" i="3"/>
  <c r="E38" i="3"/>
  <c r="D38" i="3"/>
  <c r="C38" i="3"/>
  <c r="B38" i="3"/>
  <c r="A38" i="3"/>
  <c r="E37" i="3"/>
  <c r="D37" i="3"/>
  <c r="C37" i="3"/>
  <c r="B37" i="3"/>
  <c r="A37" i="3"/>
  <c r="E36" i="3"/>
  <c r="D36" i="3"/>
  <c r="C36" i="3"/>
  <c r="B36" i="3"/>
  <c r="A36" i="3"/>
  <c r="E35" i="3"/>
  <c r="D35" i="3"/>
  <c r="C35" i="3"/>
  <c r="B35" i="3"/>
  <c r="A35" i="3"/>
  <c r="E34" i="3"/>
  <c r="D34" i="3"/>
  <c r="C34" i="3"/>
  <c r="B34" i="3"/>
  <c r="A34" i="3"/>
  <c r="E33" i="3"/>
  <c r="D33" i="3"/>
  <c r="C33" i="3"/>
  <c r="B33" i="3"/>
  <c r="A33" i="3"/>
  <c r="E32" i="3"/>
  <c r="D32" i="3"/>
  <c r="C32" i="3"/>
  <c r="B32" i="3"/>
  <c r="A32" i="3"/>
  <c r="E31" i="3"/>
  <c r="D31" i="3"/>
  <c r="C31" i="3"/>
  <c r="B31" i="3"/>
  <c r="A31" i="3"/>
  <c r="E30" i="3"/>
  <c r="D30" i="3"/>
  <c r="C30" i="3"/>
  <c r="B30" i="3"/>
  <c r="A30" i="3"/>
  <c r="E29" i="3"/>
  <c r="D29" i="3"/>
  <c r="C29" i="3"/>
  <c r="B29" i="3"/>
  <c r="A29" i="3"/>
  <c r="E28" i="3"/>
  <c r="D28" i="3"/>
  <c r="C28" i="3"/>
  <c r="B28" i="3"/>
  <c r="A28" i="3"/>
  <c r="E27" i="3"/>
  <c r="D27" i="3"/>
  <c r="C27" i="3"/>
  <c r="B27" i="3"/>
  <c r="A27" i="3"/>
  <c r="E26" i="3"/>
  <c r="D26" i="3"/>
  <c r="C26" i="3"/>
  <c r="B26" i="3"/>
  <c r="A26" i="3"/>
  <c r="E25" i="3"/>
  <c r="D25" i="3"/>
  <c r="C25" i="3"/>
  <c r="B25" i="3"/>
  <c r="A25" i="3"/>
  <c r="E24" i="3"/>
  <c r="D24" i="3"/>
  <c r="C24" i="3"/>
  <c r="B24" i="3"/>
  <c r="A24" i="3"/>
  <c r="E23" i="3"/>
  <c r="D23" i="3"/>
  <c r="C23" i="3"/>
  <c r="B23" i="3"/>
  <c r="A23" i="3"/>
  <c r="E22" i="3"/>
  <c r="D22" i="3"/>
  <c r="C22" i="3"/>
  <c r="B22" i="3"/>
  <c r="A22" i="3"/>
  <c r="E21" i="3"/>
  <c r="D21" i="3"/>
  <c r="C21" i="3"/>
  <c r="B21" i="3"/>
  <c r="A21" i="3"/>
  <c r="E20" i="3"/>
  <c r="D20" i="3"/>
  <c r="C20" i="3"/>
  <c r="B20" i="3"/>
  <c r="A20" i="3"/>
  <c r="E19" i="3"/>
  <c r="D19" i="3"/>
  <c r="C19" i="3"/>
  <c r="B19" i="3"/>
  <c r="A19" i="3"/>
  <c r="E18" i="3"/>
  <c r="D18" i="3"/>
  <c r="C18" i="3"/>
  <c r="B18" i="3"/>
  <c r="A18" i="3"/>
  <c r="E17" i="3"/>
  <c r="D17" i="3"/>
  <c r="C17" i="3"/>
  <c r="B17" i="3"/>
  <c r="A17" i="3"/>
  <c r="E16" i="3"/>
  <c r="D16" i="3"/>
  <c r="C16" i="3"/>
  <c r="B16" i="3"/>
  <c r="A16" i="3"/>
  <c r="E15" i="3"/>
  <c r="D15" i="3"/>
  <c r="C15" i="3"/>
  <c r="B15" i="3"/>
  <c r="A15" i="3"/>
  <c r="E14" i="3"/>
  <c r="D14" i="3"/>
  <c r="C14" i="3"/>
  <c r="B14" i="3"/>
  <c r="A14" i="3"/>
  <c r="E13" i="3"/>
  <c r="D13" i="3"/>
  <c r="C13" i="3"/>
  <c r="B13" i="3"/>
  <c r="A13" i="3"/>
  <c r="E12" i="3"/>
  <c r="D12" i="3"/>
  <c r="C12" i="3"/>
  <c r="B12" i="3"/>
  <c r="A12" i="3"/>
  <c r="E11" i="3"/>
  <c r="D11" i="3"/>
  <c r="C11" i="3"/>
  <c r="B11" i="3"/>
  <c r="A11" i="3"/>
  <c r="E10" i="3"/>
  <c r="D10" i="3"/>
  <c r="C10" i="3"/>
  <c r="B10" i="3"/>
  <c r="A10" i="3"/>
  <c r="E9" i="3"/>
  <c r="D9" i="3"/>
  <c r="C9" i="3"/>
  <c r="B9" i="3"/>
  <c r="A9" i="3"/>
  <c r="E8" i="3"/>
  <c r="D8" i="3"/>
  <c r="C8" i="3"/>
  <c r="B8" i="3"/>
  <c r="A8" i="3"/>
  <c r="E7" i="3"/>
  <c r="D7" i="3"/>
  <c r="C7" i="3"/>
  <c r="B7" i="3"/>
  <c r="A7" i="3"/>
  <c r="E6" i="3"/>
  <c r="D6" i="3"/>
  <c r="C6" i="3"/>
  <c r="B6" i="3"/>
  <c r="A6" i="3"/>
  <c r="E5" i="3"/>
  <c r="D5" i="3"/>
  <c r="C5" i="3"/>
  <c r="B5" i="3"/>
  <c r="A5" i="3"/>
  <c r="E4" i="3"/>
  <c r="D4" i="3"/>
  <c r="C4" i="3"/>
  <c r="B4" i="3"/>
  <c r="A4" i="3"/>
  <c r="E3" i="3"/>
  <c r="D3" i="3"/>
  <c r="C3" i="3"/>
  <c r="B3" i="3"/>
  <c r="A3" i="3"/>
  <c r="E2" i="3"/>
  <c r="D2" i="3"/>
  <c r="C2" i="3"/>
  <c r="B2" i="3"/>
  <c r="A2" i="3"/>
  <c r="A2524" i="6"/>
  <c r="A2524" i="9" s="1"/>
  <c r="C2523" i="6"/>
  <c r="B2523" i="6"/>
  <c r="A2523" i="6"/>
  <c r="A2523" i="9" s="1"/>
  <c r="C2521" i="6"/>
  <c r="B2521" i="6"/>
  <c r="A2521" i="6"/>
  <c r="A2521" i="9" s="1"/>
  <c r="B2520" i="6"/>
  <c r="C2520" i="6" s="1"/>
  <c r="B2519" i="6"/>
  <c r="C2519" i="6" s="1"/>
  <c r="A2519" i="6"/>
  <c r="A2519" i="9" s="1"/>
  <c r="B2518" i="6"/>
  <c r="C2518" i="6" s="1"/>
  <c r="A2518" i="6"/>
  <c r="A2518" i="9" s="1"/>
  <c r="B2517" i="6"/>
  <c r="C2517" i="6" s="1"/>
  <c r="A2517" i="6"/>
  <c r="A2517" i="9" s="1"/>
  <c r="C2516" i="6"/>
  <c r="B2516" i="6"/>
  <c r="A2516" i="6"/>
  <c r="A2516" i="9" s="1"/>
  <c r="B2515" i="6"/>
  <c r="C2515" i="6" s="1"/>
  <c r="A2515" i="6"/>
  <c r="A2515" i="9" s="1"/>
  <c r="B2514" i="6"/>
  <c r="C2514" i="6" s="1"/>
  <c r="A2514" i="6"/>
  <c r="A2514" i="9" s="1"/>
  <c r="C2513" i="6"/>
  <c r="B2513" i="6"/>
  <c r="A2513" i="6"/>
  <c r="A2513" i="9" s="1"/>
  <c r="B2512" i="6"/>
  <c r="C2512" i="6" s="1"/>
  <c r="A2512" i="6"/>
  <c r="A2512" i="9" s="1"/>
  <c r="C2511" i="6"/>
  <c r="B2511" i="6"/>
  <c r="C2510" i="6"/>
  <c r="B2510" i="6"/>
  <c r="A2510" i="6"/>
  <c r="A2510" i="9" s="1"/>
  <c r="B2509" i="6"/>
  <c r="C2509" i="6" s="1"/>
  <c r="C2508" i="6"/>
  <c r="B2508" i="6"/>
  <c r="B2507" i="6"/>
  <c r="C2507" i="6" s="1"/>
  <c r="A2507" i="6"/>
  <c r="A2507" i="9" s="1"/>
  <c r="B2506" i="6"/>
  <c r="C2506" i="6" s="1"/>
  <c r="A2506" i="6"/>
  <c r="A2506" i="9" s="1"/>
  <c r="B2505" i="6"/>
  <c r="C2505" i="6" s="1"/>
  <c r="A2505" i="6"/>
  <c r="A2505" i="9" s="1"/>
  <c r="A2504" i="6"/>
  <c r="A2504" i="9" s="1"/>
  <c r="C2503" i="6"/>
  <c r="B2503" i="6"/>
  <c r="A2503" i="6"/>
  <c r="A2503" i="9" s="1"/>
  <c r="C2501" i="6"/>
  <c r="B2501" i="6"/>
  <c r="A2501" i="6"/>
  <c r="A2501" i="9" s="1"/>
  <c r="B2500" i="6"/>
  <c r="C2500" i="6" s="1"/>
  <c r="B2499" i="6"/>
  <c r="C2499" i="6" s="1"/>
  <c r="A2499" i="6"/>
  <c r="A2499" i="9" s="1"/>
  <c r="C2498" i="6"/>
  <c r="B2498" i="6"/>
  <c r="A2498" i="6"/>
  <c r="A2498" i="9" s="1"/>
  <c r="B2497" i="6"/>
  <c r="C2497" i="6" s="1"/>
  <c r="C2496" i="6"/>
  <c r="B2496" i="6"/>
  <c r="A2496" i="6"/>
  <c r="A2496" i="9" s="1"/>
  <c r="B2495" i="6"/>
  <c r="C2495" i="6" s="1"/>
  <c r="A2495" i="6"/>
  <c r="A2495" i="9" s="1"/>
  <c r="C2494" i="6"/>
  <c r="B2494" i="6"/>
  <c r="A2494" i="6"/>
  <c r="A2494" i="9" s="1"/>
  <c r="C2493" i="6"/>
  <c r="B2493" i="6"/>
  <c r="A2493" i="6"/>
  <c r="A2493" i="9" s="1"/>
  <c r="B2492" i="6"/>
  <c r="C2492" i="6" s="1"/>
  <c r="C2491" i="6"/>
  <c r="B2491" i="6"/>
  <c r="B2490" i="6"/>
  <c r="C2490" i="6" s="1"/>
  <c r="B2489" i="6"/>
  <c r="C2489" i="6" s="1"/>
  <c r="B2488" i="6"/>
  <c r="C2488" i="6" s="1"/>
  <c r="A2488" i="6"/>
  <c r="A2488" i="9" s="1"/>
  <c r="B2487" i="6"/>
  <c r="C2487" i="6" s="1"/>
  <c r="B2486" i="6"/>
  <c r="C2486" i="6" s="1"/>
  <c r="A2486" i="6"/>
  <c r="A2486" i="9" s="1"/>
  <c r="C2485" i="6"/>
  <c r="B2485" i="6"/>
  <c r="A2485" i="6"/>
  <c r="A2485" i="9" s="1"/>
  <c r="C2483" i="6"/>
  <c r="B2483" i="6"/>
  <c r="A2483" i="6"/>
  <c r="A2483" i="9" s="1"/>
  <c r="C2481" i="6"/>
  <c r="B2481" i="6"/>
  <c r="A2481" i="6"/>
  <c r="A2481" i="9" s="1"/>
  <c r="B2480" i="6"/>
  <c r="C2480" i="6" s="1"/>
  <c r="B2479" i="6"/>
  <c r="C2479" i="6" s="1"/>
  <c r="A2479" i="6"/>
  <c r="A2479" i="9" s="1"/>
  <c r="B2478" i="6"/>
  <c r="C2478" i="6" s="1"/>
  <c r="A2478" i="6"/>
  <c r="A2478" i="9" s="1"/>
  <c r="B2477" i="6"/>
  <c r="C2477" i="6" s="1"/>
  <c r="A2477" i="6"/>
  <c r="A2477" i="9" s="1"/>
  <c r="C2476" i="6"/>
  <c r="B2476" i="6"/>
  <c r="B2475" i="6"/>
  <c r="C2475" i="6" s="1"/>
  <c r="A2475" i="6"/>
  <c r="A2475" i="9" s="1"/>
  <c r="B2474" i="6"/>
  <c r="C2474" i="6" s="1"/>
  <c r="A2474" i="6"/>
  <c r="A2474" i="9" s="1"/>
  <c r="C2473" i="6"/>
  <c r="B2473" i="6"/>
  <c r="A2473" i="6"/>
  <c r="A2473" i="9" s="1"/>
  <c r="B2472" i="6"/>
  <c r="C2472" i="6" s="1"/>
  <c r="A2472" i="6"/>
  <c r="A2472" i="9" s="1"/>
  <c r="C2471" i="6"/>
  <c r="B2471" i="6"/>
  <c r="C2470" i="6"/>
  <c r="B2470" i="6"/>
  <c r="B2469" i="6"/>
  <c r="C2469" i="6" s="1"/>
  <c r="B2468" i="6"/>
  <c r="C2468" i="6" s="1"/>
  <c r="B2467" i="6"/>
  <c r="C2467" i="6" s="1"/>
  <c r="A2467" i="6"/>
  <c r="A2467" i="9" s="1"/>
  <c r="B2466" i="6"/>
  <c r="C2466" i="6" s="1"/>
  <c r="A2466" i="6"/>
  <c r="A2466" i="9" s="1"/>
  <c r="B2465" i="6"/>
  <c r="C2465" i="6" s="1"/>
  <c r="A2465" i="6"/>
  <c r="A2465" i="9" s="1"/>
  <c r="A2464" i="6"/>
  <c r="A2464" i="9" s="1"/>
  <c r="C2463" i="6"/>
  <c r="B2463" i="6"/>
  <c r="A2463" i="6"/>
  <c r="A2463" i="9" s="1"/>
  <c r="B2461" i="6"/>
  <c r="C2461" i="6" s="1"/>
  <c r="A2461" i="6"/>
  <c r="A2461" i="9" s="1"/>
  <c r="B2460" i="6"/>
  <c r="C2460" i="6" s="1"/>
  <c r="B2459" i="6"/>
  <c r="C2459" i="6" s="1"/>
  <c r="A2459" i="6"/>
  <c r="A2459" i="9" s="1"/>
  <c r="C2458" i="6"/>
  <c r="B2458" i="6"/>
  <c r="A2458" i="6"/>
  <c r="A2458" i="9" s="1"/>
  <c r="B2457" i="6"/>
  <c r="C2457" i="6" s="1"/>
  <c r="C2456" i="6"/>
  <c r="B2456" i="6"/>
  <c r="A2456" i="6"/>
  <c r="A2456" i="9" s="1"/>
  <c r="B2455" i="6"/>
  <c r="C2455" i="6" s="1"/>
  <c r="A2455" i="6"/>
  <c r="A2455" i="9" s="1"/>
  <c r="C2454" i="6"/>
  <c r="B2454" i="6"/>
  <c r="A2454" i="6"/>
  <c r="A2454" i="9" s="1"/>
  <c r="C2453" i="6"/>
  <c r="B2453" i="6"/>
  <c r="A2453" i="6"/>
  <c r="A2453" i="9" s="1"/>
  <c r="B2452" i="6"/>
  <c r="C2452" i="6" s="1"/>
  <c r="C2451" i="6"/>
  <c r="B2451" i="6"/>
  <c r="B2450" i="6"/>
  <c r="C2450" i="6" s="1"/>
  <c r="B2449" i="6"/>
  <c r="C2449" i="6" s="1"/>
  <c r="B2448" i="6"/>
  <c r="C2448" i="6" s="1"/>
  <c r="A2448" i="6"/>
  <c r="A2448" i="9" s="1"/>
  <c r="B2447" i="6"/>
  <c r="C2447" i="6" s="1"/>
  <c r="B2446" i="6"/>
  <c r="C2446" i="6" s="1"/>
  <c r="A2446" i="6"/>
  <c r="A2446" i="9" s="1"/>
  <c r="C2445" i="6"/>
  <c r="B2445" i="6"/>
  <c r="A2445" i="6"/>
  <c r="A2445" i="9" s="1"/>
  <c r="C2443" i="6"/>
  <c r="B2443" i="6"/>
  <c r="A2443" i="6"/>
  <c r="A2443" i="9" s="1"/>
  <c r="C2441" i="6"/>
  <c r="B2441" i="6"/>
  <c r="A2441" i="6"/>
  <c r="A2441" i="9" s="1"/>
  <c r="B2440" i="6"/>
  <c r="C2440" i="6" s="1"/>
  <c r="B2439" i="6"/>
  <c r="C2439" i="6" s="1"/>
  <c r="A2439" i="6"/>
  <c r="A2439" i="9" s="1"/>
  <c r="B2438" i="6"/>
  <c r="C2438" i="6" s="1"/>
  <c r="A2438" i="6"/>
  <c r="A2438" i="9" s="1"/>
  <c r="B2437" i="6"/>
  <c r="C2437" i="6" s="1"/>
  <c r="A2437" i="6"/>
  <c r="A2437" i="9" s="1"/>
  <c r="C2436" i="6"/>
  <c r="B2436" i="6"/>
  <c r="B2435" i="6"/>
  <c r="C2435" i="6" s="1"/>
  <c r="A2435" i="6"/>
  <c r="A2435" i="9" s="1"/>
  <c r="C2434" i="6"/>
  <c r="B2434" i="6"/>
  <c r="A2434" i="6"/>
  <c r="A2434" i="9" s="1"/>
  <c r="C2433" i="6"/>
  <c r="B2433" i="6"/>
  <c r="A2433" i="6"/>
  <c r="A2433" i="9" s="1"/>
  <c r="B2432" i="6"/>
  <c r="C2432" i="6" s="1"/>
  <c r="A2432" i="6"/>
  <c r="A2432" i="9" s="1"/>
  <c r="C2431" i="6"/>
  <c r="B2431" i="6"/>
  <c r="B2430" i="6"/>
  <c r="C2430" i="6" s="1"/>
  <c r="B2429" i="6"/>
  <c r="C2429" i="6" s="1"/>
  <c r="B2428" i="6"/>
  <c r="C2428" i="6" s="1"/>
  <c r="B2427" i="6"/>
  <c r="C2427" i="6" s="1"/>
  <c r="A2427" i="6"/>
  <c r="A2427" i="9" s="1"/>
  <c r="B2426" i="6"/>
  <c r="C2426" i="6" s="1"/>
  <c r="A2426" i="6"/>
  <c r="A2426" i="9" s="1"/>
  <c r="B2425" i="6"/>
  <c r="C2425" i="6" s="1"/>
  <c r="A2425" i="6"/>
  <c r="A2425" i="9" s="1"/>
  <c r="A2424" i="6"/>
  <c r="A2424" i="9" s="1"/>
  <c r="C2423" i="6"/>
  <c r="B2423" i="6"/>
  <c r="A2423" i="6"/>
  <c r="A2423" i="9" s="1"/>
  <c r="B2421" i="6"/>
  <c r="C2421" i="6" s="1"/>
  <c r="A2421" i="6"/>
  <c r="A2421" i="9" s="1"/>
  <c r="B2420" i="6"/>
  <c r="C2420" i="6" s="1"/>
  <c r="B2419" i="6"/>
  <c r="C2419" i="6" s="1"/>
  <c r="A2419" i="6"/>
  <c r="A2419" i="9" s="1"/>
  <c r="C2418" i="6"/>
  <c r="B2418" i="6"/>
  <c r="A2418" i="6"/>
  <c r="A2418" i="9" s="1"/>
  <c r="B2417" i="6"/>
  <c r="C2417" i="6" s="1"/>
  <c r="C2416" i="6"/>
  <c r="B2416" i="6"/>
  <c r="A2416" i="6"/>
  <c r="A2416" i="9" s="1"/>
  <c r="B2415" i="6"/>
  <c r="C2415" i="6" s="1"/>
  <c r="A2415" i="6"/>
  <c r="A2415" i="9" s="1"/>
  <c r="C2414" i="6"/>
  <c r="B2414" i="6"/>
  <c r="A2414" i="6"/>
  <c r="A2414" i="9" s="1"/>
  <c r="C2413" i="6"/>
  <c r="B2413" i="6"/>
  <c r="A2413" i="6"/>
  <c r="A2413" i="9" s="1"/>
  <c r="B2412" i="6"/>
  <c r="C2412" i="6" s="1"/>
  <c r="C2411" i="6"/>
  <c r="B2411" i="6"/>
  <c r="B2410" i="6"/>
  <c r="C2410" i="6" s="1"/>
  <c r="B2409" i="6"/>
  <c r="C2409" i="6" s="1"/>
  <c r="B2408" i="6"/>
  <c r="C2408" i="6" s="1"/>
  <c r="A2408" i="6"/>
  <c r="A2408" i="9" s="1"/>
  <c r="B2407" i="6"/>
  <c r="C2407" i="6" s="1"/>
  <c r="B2406" i="6"/>
  <c r="C2406" i="6" s="1"/>
  <c r="A2406" i="6"/>
  <c r="A2406" i="9" s="1"/>
  <c r="C2405" i="6"/>
  <c r="B2405" i="6"/>
  <c r="A2405" i="6"/>
  <c r="A2405" i="9" s="1"/>
  <c r="A2404" i="6"/>
  <c r="A2404" i="9" s="1"/>
  <c r="C2403" i="6"/>
  <c r="B2403" i="6"/>
  <c r="A2403" i="6"/>
  <c r="A2403" i="9" s="1"/>
  <c r="C2401" i="6"/>
  <c r="B2401" i="6"/>
  <c r="A2401" i="6"/>
  <c r="A2401" i="9" s="1"/>
  <c r="B2400" i="6"/>
  <c r="C2400" i="6" s="1"/>
  <c r="B2399" i="6"/>
  <c r="C2399" i="6" s="1"/>
  <c r="A2399" i="6"/>
  <c r="A2399" i="9" s="1"/>
  <c r="B2398" i="6"/>
  <c r="C2398" i="6" s="1"/>
  <c r="A2398" i="6"/>
  <c r="A2398" i="9" s="1"/>
  <c r="B2397" i="6"/>
  <c r="C2397" i="6" s="1"/>
  <c r="A2397" i="6"/>
  <c r="A2397" i="9" s="1"/>
  <c r="C2396" i="6"/>
  <c r="B2396" i="6"/>
  <c r="A2396" i="6"/>
  <c r="A2396" i="9" s="1"/>
  <c r="B2395" i="6"/>
  <c r="C2395" i="6" s="1"/>
  <c r="A2395" i="6"/>
  <c r="A2395" i="9" s="1"/>
  <c r="C2394" i="6"/>
  <c r="B2394" i="6"/>
  <c r="A2394" i="6"/>
  <c r="A2394" i="9" s="1"/>
  <c r="C2393" i="6"/>
  <c r="B2393" i="6"/>
  <c r="A2393" i="6"/>
  <c r="A2393" i="9" s="1"/>
  <c r="B2392" i="6"/>
  <c r="C2392" i="6" s="1"/>
  <c r="A2392" i="6"/>
  <c r="A2392" i="9" s="1"/>
  <c r="C2391" i="6"/>
  <c r="B2391" i="6"/>
  <c r="C2390" i="6"/>
  <c r="B2390" i="6"/>
  <c r="B2389" i="6"/>
  <c r="C2389" i="6" s="1"/>
  <c r="B2388" i="6"/>
  <c r="C2388" i="6" s="1"/>
  <c r="B2387" i="6"/>
  <c r="C2387" i="6" s="1"/>
  <c r="A2387" i="6"/>
  <c r="A2387" i="9" s="1"/>
  <c r="B2386" i="6"/>
  <c r="C2386" i="6" s="1"/>
  <c r="A2386" i="6"/>
  <c r="A2386" i="9" s="1"/>
  <c r="B2385" i="6"/>
  <c r="C2385" i="6" s="1"/>
  <c r="A2385" i="6"/>
  <c r="A2385" i="9" s="1"/>
  <c r="A2384" i="6"/>
  <c r="A2384" i="9" s="1"/>
  <c r="C2383" i="6"/>
  <c r="B2383" i="6"/>
  <c r="A2383" i="6"/>
  <c r="A2383" i="9" s="1"/>
  <c r="B2381" i="6"/>
  <c r="C2381" i="6" s="1"/>
  <c r="A2381" i="6"/>
  <c r="A2381" i="9" s="1"/>
  <c r="B2380" i="6"/>
  <c r="C2380" i="6" s="1"/>
  <c r="B2379" i="6"/>
  <c r="C2379" i="6" s="1"/>
  <c r="A2379" i="6"/>
  <c r="A2379" i="9" s="1"/>
  <c r="C2378" i="6"/>
  <c r="B2378" i="6"/>
  <c r="A2378" i="6"/>
  <c r="A2378" i="9" s="1"/>
  <c r="B2377" i="6"/>
  <c r="C2377" i="6" s="1"/>
  <c r="C2376" i="6"/>
  <c r="B2376" i="6"/>
  <c r="A2376" i="6"/>
  <c r="A2376" i="9" s="1"/>
  <c r="B2375" i="6"/>
  <c r="C2375" i="6" s="1"/>
  <c r="A2375" i="6"/>
  <c r="A2375" i="9" s="1"/>
  <c r="C2374" i="6"/>
  <c r="B2374" i="6"/>
  <c r="A2374" i="6"/>
  <c r="A2374" i="9" s="1"/>
  <c r="C2373" i="6"/>
  <c r="B2373" i="6"/>
  <c r="A2373" i="6"/>
  <c r="A2373" i="9" s="1"/>
  <c r="B2372" i="6"/>
  <c r="C2372" i="6" s="1"/>
  <c r="C2371" i="6"/>
  <c r="B2371" i="6"/>
  <c r="B2370" i="6"/>
  <c r="C2370" i="6" s="1"/>
  <c r="C2369" i="6"/>
  <c r="B2369" i="6"/>
  <c r="B2368" i="6"/>
  <c r="C2368" i="6" s="1"/>
  <c r="A2368" i="6"/>
  <c r="A2368" i="9" s="1"/>
  <c r="B2367" i="6"/>
  <c r="C2367" i="6" s="1"/>
  <c r="B2366" i="6"/>
  <c r="C2366" i="6" s="1"/>
  <c r="A2366" i="6"/>
  <c r="A2366" i="9" s="1"/>
  <c r="C2365" i="6"/>
  <c r="B2365" i="6"/>
  <c r="A2365" i="6"/>
  <c r="A2365" i="9" s="1"/>
  <c r="A2364" i="6"/>
  <c r="A2364" i="9" s="1"/>
  <c r="C2363" i="6"/>
  <c r="B2363" i="6"/>
  <c r="A2363" i="6"/>
  <c r="A2363" i="9" s="1"/>
  <c r="C2361" i="6"/>
  <c r="B2361" i="6"/>
  <c r="A2361" i="6"/>
  <c r="A2361" i="9" s="1"/>
  <c r="B2360" i="6"/>
  <c r="C2360" i="6" s="1"/>
  <c r="C2359" i="6"/>
  <c r="B2359" i="6"/>
  <c r="A2359" i="6"/>
  <c r="A2359" i="9" s="1"/>
  <c r="B2358" i="6"/>
  <c r="C2358" i="6" s="1"/>
  <c r="A2358" i="6"/>
  <c r="A2358" i="9" s="1"/>
  <c r="B2357" i="6"/>
  <c r="C2357" i="6" s="1"/>
  <c r="A2357" i="6"/>
  <c r="A2357" i="9" s="1"/>
  <c r="C2356" i="6"/>
  <c r="B2356" i="6"/>
  <c r="A2356" i="6"/>
  <c r="A2356" i="9" s="1"/>
  <c r="B2355" i="6"/>
  <c r="C2355" i="6" s="1"/>
  <c r="A2355" i="6"/>
  <c r="A2355" i="9" s="1"/>
  <c r="C2354" i="6"/>
  <c r="B2354" i="6"/>
  <c r="A2354" i="6"/>
  <c r="A2354" i="9" s="1"/>
  <c r="C2353" i="6"/>
  <c r="B2353" i="6"/>
  <c r="A2353" i="6"/>
  <c r="A2353" i="9" s="1"/>
  <c r="B2352" i="6"/>
  <c r="C2352" i="6" s="1"/>
  <c r="A2352" i="6"/>
  <c r="A2352" i="9" s="1"/>
  <c r="C2351" i="6"/>
  <c r="B2351" i="6"/>
  <c r="B2350" i="6"/>
  <c r="C2350" i="6" s="1"/>
  <c r="B2349" i="6"/>
  <c r="C2349" i="6" s="1"/>
  <c r="B2348" i="6"/>
  <c r="C2348" i="6" s="1"/>
  <c r="B2347" i="6"/>
  <c r="C2347" i="6" s="1"/>
  <c r="A2347" i="6"/>
  <c r="A2347" i="9" s="1"/>
  <c r="B2346" i="6"/>
  <c r="C2346" i="6" s="1"/>
  <c r="A2346" i="6"/>
  <c r="A2346" i="9" s="1"/>
  <c r="B2345" i="6"/>
  <c r="C2345" i="6" s="1"/>
  <c r="A2345" i="6"/>
  <c r="A2345" i="9" s="1"/>
  <c r="A2344" i="6"/>
  <c r="A2344" i="9" s="1"/>
  <c r="C2343" i="6"/>
  <c r="B2343" i="6"/>
  <c r="A2343" i="6"/>
  <c r="A2343" i="9" s="1"/>
  <c r="B2341" i="6"/>
  <c r="C2341" i="6" s="1"/>
  <c r="A2341" i="6"/>
  <c r="A2341" i="9" s="1"/>
  <c r="B2340" i="6"/>
  <c r="C2340" i="6" s="1"/>
  <c r="B2339" i="6"/>
  <c r="C2339" i="6" s="1"/>
  <c r="A2339" i="6"/>
  <c r="A2339" i="9" s="1"/>
  <c r="C2338" i="6"/>
  <c r="B2338" i="6"/>
  <c r="A2338" i="6"/>
  <c r="A2338" i="9" s="1"/>
  <c r="B2337" i="6"/>
  <c r="C2337" i="6" s="1"/>
  <c r="C2336" i="6"/>
  <c r="B2336" i="6"/>
  <c r="A2336" i="6"/>
  <c r="A2336" i="9" s="1"/>
  <c r="B2335" i="6"/>
  <c r="C2335" i="6" s="1"/>
  <c r="A2335" i="6"/>
  <c r="A2335" i="9" s="1"/>
  <c r="C2334" i="6"/>
  <c r="B2334" i="6"/>
  <c r="A2334" i="6"/>
  <c r="A2334" i="9" s="1"/>
  <c r="C2333" i="6"/>
  <c r="B2333" i="6"/>
  <c r="A2333" i="6"/>
  <c r="A2333" i="9" s="1"/>
  <c r="B2332" i="6"/>
  <c r="C2332" i="6" s="1"/>
  <c r="C2331" i="6"/>
  <c r="B2331" i="6"/>
  <c r="B2330" i="6"/>
  <c r="C2330" i="6" s="1"/>
  <c r="C2329" i="6"/>
  <c r="B2329" i="6"/>
  <c r="B2328" i="6"/>
  <c r="C2328" i="6" s="1"/>
  <c r="A2328" i="6"/>
  <c r="A2328" i="9" s="1"/>
  <c r="B2327" i="6"/>
  <c r="C2327" i="6" s="1"/>
  <c r="B2326" i="6"/>
  <c r="C2326" i="6" s="1"/>
  <c r="A2326" i="6"/>
  <c r="A2326" i="9" s="1"/>
  <c r="C2325" i="6"/>
  <c r="B2325" i="6"/>
  <c r="A2325" i="6"/>
  <c r="A2325" i="9" s="1"/>
  <c r="A2324" i="6"/>
  <c r="A2324" i="9" s="1"/>
  <c r="C2323" i="6"/>
  <c r="B2323" i="6"/>
  <c r="A2323" i="6"/>
  <c r="A2323" i="9" s="1"/>
  <c r="C2321" i="6"/>
  <c r="B2321" i="6"/>
  <c r="A2321" i="6"/>
  <c r="A2321" i="9" s="1"/>
  <c r="B2320" i="6"/>
  <c r="C2320" i="6" s="1"/>
  <c r="C2319" i="6"/>
  <c r="B2319" i="6"/>
  <c r="A2319" i="6"/>
  <c r="A2319" i="9" s="1"/>
  <c r="B2318" i="6"/>
  <c r="C2318" i="6" s="1"/>
  <c r="A2318" i="6"/>
  <c r="A2318" i="9" s="1"/>
  <c r="B2317" i="6"/>
  <c r="C2317" i="6" s="1"/>
  <c r="A2317" i="6"/>
  <c r="A2317" i="9" s="1"/>
  <c r="C2316" i="6"/>
  <c r="B2316" i="6"/>
  <c r="A2316" i="6"/>
  <c r="A2316" i="9" s="1"/>
  <c r="B2315" i="6"/>
  <c r="C2315" i="6" s="1"/>
  <c r="A2315" i="6"/>
  <c r="A2315" i="9" s="1"/>
  <c r="C2314" i="6"/>
  <c r="B2314" i="6"/>
  <c r="A2314" i="6"/>
  <c r="A2314" i="9" s="1"/>
  <c r="C2313" i="6"/>
  <c r="B2313" i="6"/>
  <c r="A2313" i="6"/>
  <c r="A2313" i="9" s="1"/>
  <c r="B2312" i="6"/>
  <c r="C2312" i="6" s="1"/>
  <c r="A2312" i="6"/>
  <c r="A2312" i="9" s="1"/>
  <c r="C2311" i="6"/>
  <c r="B2311" i="6"/>
  <c r="C2310" i="6"/>
  <c r="B2310" i="6"/>
  <c r="A2310" i="6"/>
  <c r="A2310" i="9" s="1"/>
  <c r="C2309" i="6"/>
  <c r="B2309" i="6"/>
  <c r="C2308" i="6"/>
  <c r="B2308" i="6"/>
  <c r="C2307" i="6"/>
  <c r="B2307" i="6"/>
  <c r="B2306" i="6"/>
  <c r="C2306" i="6" s="1"/>
  <c r="A2306" i="6"/>
  <c r="A2306" i="9" s="1"/>
  <c r="C2305" i="6"/>
  <c r="B2305" i="6"/>
  <c r="C2304" i="6"/>
  <c r="B2304" i="6"/>
  <c r="A2304" i="6"/>
  <c r="A2304" i="9" s="1"/>
  <c r="C2303" i="6"/>
  <c r="B2303" i="6"/>
  <c r="B2302" i="6"/>
  <c r="C2302" i="6" s="1"/>
  <c r="C2301" i="6"/>
  <c r="B2301" i="6"/>
  <c r="C2300" i="6"/>
  <c r="B2300" i="6"/>
  <c r="A2300" i="6"/>
  <c r="A2300" i="9" s="1"/>
  <c r="C2299" i="6"/>
  <c r="B2299" i="6"/>
  <c r="C2298" i="6"/>
  <c r="B2298" i="6"/>
  <c r="B2297" i="6"/>
  <c r="C2297" i="6" s="1"/>
  <c r="C2296" i="6"/>
  <c r="B2296" i="6"/>
  <c r="A2296" i="6"/>
  <c r="A2296" i="9" s="1"/>
  <c r="B2295" i="6"/>
  <c r="C2295" i="6" s="1"/>
  <c r="C2294" i="6"/>
  <c r="B2294" i="6"/>
  <c r="A2294" i="6"/>
  <c r="A2294" i="9" s="1"/>
  <c r="C2293" i="6"/>
  <c r="B2293" i="6"/>
  <c r="B2292" i="6"/>
  <c r="C2292" i="6" s="1"/>
  <c r="A2292" i="6"/>
  <c r="A2292" i="9" s="1"/>
  <c r="B2291" i="6"/>
  <c r="C2291" i="6" s="1"/>
  <c r="C2290" i="6"/>
  <c r="B2290" i="6"/>
  <c r="A2290" i="6"/>
  <c r="A2290" i="9" s="1"/>
  <c r="C2289" i="6"/>
  <c r="B2289" i="6"/>
  <c r="B2288" i="6"/>
  <c r="C2288" i="6" s="1"/>
  <c r="C2287" i="6"/>
  <c r="B2287" i="6"/>
  <c r="B2286" i="6"/>
  <c r="C2286" i="6" s="1"/>
  <c r="A2286" i="6"/>
  <c r="A2286" i="9" s="1"/>
  <c r="C2285" i="6"/>
  <c r="B2285" i="6"/>
  <c r="C2284" i="6"/>
  <c r="B2284" i="6"/>
  <c r="A2284" i="6"/>
  <c r="A2284" i="9" s="1"/>
  <c r="B2283" i="6"/>
  <c r="C2283" i="6" s="1"/>
  <c r="B2282" i="6"/>
  <c r="C2282" i="6" s="1"/>
  <c r="B2281" i="6"/>
  <c r="C2281" i="6" s="1"/>
  <c r="C2280" i="6"/>
  <c r="B2280" i="6"/>
  <c r="A2280" i="6"/>
  <c r="A2280" i="9" s="1"/>
  <c r="C2279" i="6"/>
  <c r="B2279" i="6"/>
  <c r="C2278" i="6"/>
  <c r="B2278" i="6"/>
  <c r="B2277" i="6"/>
  <c r="C2277" i="6" s="1"/>
  <c r="C2276" i="6"/>
  <c r="B2276" i="6"/>
  <c r="A2276" i="6"/>
  <c r="A2276" i="9" s="1"/>
  <c r="B2275" i="6"/>
  <c r="C2275" i="6" s="1"/>
  <c r="C2274" i="6"/>
  <c r="B2274" i="6"/>
  <c r="A2274" i="6"/>
  <c r="A2274" i="9" s="1"/>
  <c r="C2273" i="6"/>
  <c r="B2273" i="6"/>
  <c r="B2272" i="6"/>
  <c r="C2272" i="6" s="1"/>
  <c r="A2272" i="6"/>
  <c r="A2272" i="9" s="1"/>
  <c r="B2271" i="6"/>
  <c r="C2271" i="6" s="1"/>
  <c r="C2270" i="6"/>
  <c r="B2270" i="6"/>
  <c r="A2270" i="6"/>
  <c r="A2270" i="9" s="1"/>
  <c r="C2269" i="6"/>
  <c r="B2269" i="6"/>
  <c r="C2268" i="6"/>
  <c r="B2268" i="6"/>
  <c r="C2267" i="6"/>
  <c r="B2267" i="6"/>
  <c r="B2266" i="6"/>
  <c r="C2266" i="6" s="1"/>
  <c r="A2266" i="6"/>
  <c r="A2266" i="9" s="1"/>
  <c r="C2265" i="6"/>
  <c r="B2265" i="6"/>
  <c r="C2264" i="6"/>
  <c r="B2264" i="6"/>
  <c r="A2264" i="6"/>
  <c r="A2264" i="9" s="1"/>
  <c r="B2263" i="6"/>
  <c r="C2263" i="6" s="1"/>
  <c r="B2262" i="6"/>
  <c r="C2262" i="6" s="1"/>
  <c r="B2261" i="6"/>
  <c r="C2261" i="6" s="1"/>
  <c r="C2260" i="6"/>
  <c r="B2260" i="6"/>
  <c r="A2260" i="6"/>
  <c r="A2260" i="9" s="1"/>
  <c r="C2259" i="6"/>
  <c r="B2259" i="6"/>
  <c r="C2258" i="6"/>
  <c r="B2258" i="6"/>
  <c r="B2257" i="6"/>
  <c r="C2257" i="6" s="1"/>
  <c r="C2256" i="6"/>
  <c r="B2256" i="6"/>
  <c r="A2256" i="6"/>
  <c r="A2256" i="9" s="1"/>
  <c r="B2255" i="6"/>
  <c r="C2255" i="6" s="1"/>
  <c r="C2254" i="6"/>
  <c r="B2254" i="6"/>
  <c r="A2254" i="6"/>
  <c r="A2254" i="9" s="1"/>
  <c r="C2253" i="6"/>
  <c r="B2253" i="6"/>
  <c r="B2252" i="6"/>
  <c r="C2252" i="6" s="1"/>
  <c r="A2252" i="6"/>
  <c r="A2252" i="9" s="1"/>
  <c r="B2251" i="6"/>
  <c r="C2251" i="6" s="1"/>
  <c r="C2250" i="6"/>
  <c r="B2250" i="6"/>
  <c r="A2250" i="6"/>
  <c r="A2250" i="9" s="1"/>
  <c r="C2249" i="6"/>
  <c r="B2249" i="6"/>
  <c r="B2248" i="6"/>
  <c r="C2248" i="6" s="1"/>
  <c r="C2247" i="6"/>
  <c r="B2247" i="6"/>
  <c r="B2246" i="6"/>
  <c r="C2246" i="6" s="1"/>
  <c r="A2246" i="6"/>
  <c r="A2246" i="9" s="1"/>
  <c r="C2245" i="6"/>
  <c r="B2245" i="6"/>
  <c r="C2244" i="6"/>
  <c r="B2244" i="6"/>
  <c r="A2244" i="6"/>
  <c r="A2244" i="9" s="1"/>
  <c r="B2243" i="6"/>
  <c r="C2243" i="6" s="1"/>
  <c r="B2242" i="6"/>
  <c r="C2242" i="6" s="1"/>
  <c r="B2241" i="6"/>
  <c r="C2241" i="6" s="1"/>
  <c r="C2240" i="6"/>
  <c r="B2240" i="6"/>
  <c r="A2240" i="6"/>
  <c r="A2240" i="9" s="1"/>
  <c r="C2239" i="6"/>
  <c r="B2239" i="6"/>
  <c r="C2238" i="6"/>
  <c r="B2238" i="6"/>
  <c r="B2237" i="6"/>
  <c r="C2237" i="6" s="1"/>
  <c r="C2236" i="6"/>
  <c r="B2236" i="6"/>
  <c r="A2236" i="6"/>
  <c r="A2236" i="9" s="1"/>
  <c r="B2235" i="6"/>
  <c r="C2235" i="6" s="1"/>
  <c r="C2234" i="6"/>
  <c r="B2234" i="6"/>
  <c r="A2234" i="6"/>
  <c r="A2234" i="9" s="1"/>
  <c r="C2233" i="6"/>
  <c r="B2233" i="6"/>
  <c r="B2232" i="6"/>
  <c r="C2232" i="6" s="1"/>
  <c r="A2232" i="6"/>
  <c r="A2232" i="9" s="1"/>
  <c r="B2231" i="6"/>
  <c r="C2231" i="6" s="1"/>
  <c r="C2230" i="6"/>
  <c r="B2230" i="6"/>
  <c r="A2230" i="6"/>
  <c r="A2230" i="9" s="1"/>
  <c r="C2229" i="6"/>
  <c r="B2229" i="6"/>
  <c r="C2228" i="6"/>
  <c r="B2228" i="6"/>
  <c r="C2227" i="6"/>
  <c r="B2227" i="6"/>
  <c r="B2226" i="6"/>
  <c r="C2226" i="6" s="1"/>
  <c r="A2226" i="6"/>
  <c r="A2226" i="9" s="1"/>
  <c r="C2225" i="6"/>
  <c r="B2225" i="6"/>
  <c r="C2224" i="6"/>
  <c r="B2224" i="6"/>
  <c r="A2224" i="6"/>
  <c r="A2224" i="9" s="1"/>
  <c r="B2223" i="6"/>
  <c r="C2223" i="6" s="1"/>
  <c r="B2222" i="6"/>
  <c r="C2222" i="6" s="1"/>
  <c r="B2221" i="6"/>
  <c r="C2221" i="6" s="1"/>
  <c r="C2220" i="6"/>
  <c r="B2220" i="6"/>
  <c r="A2220" i="6"/>
  <c r="A2220" i="9" s="1"/>
  <c r="C2219" i="6"/>
  <c r="B2219" i="6"/>
  <c r="C2218" i="6"/>
  <c r="B2218" i="6"/>
  <c r="B2217" i="6"/>
  <c r="C2217" i="6" s="1"/>
  <c r="C2216" i="6"/>
  <c r="B2216" i="6"/>
  <c r="A2216" i="6"/>
  <c r="A2216" i="9" s="1"/>
  <c r="B2215" i="6"/>
  <c r="C2215" i="6" s="1"/>
  <c r="C2214" i="6"/>
  <c r="B2214" i="6"/>
  <c r="A2214" i="6"/>
  <c r="A2214" i="9" s="1"/>
  <c r="C2213" i="6"/>
  <c r="B2213" i="6"/>
  <c r="B2212" i="6"/>
  <c r="C2212" i="6" s="1"/>
  <c r="A2212" i="6"/>
  <c r="A2212" i="9" s="1"/>
  <c r="B2211" i="6"/>
  <c r="C2211" i="6" s="1"/>
  <c r="C2210" i="6"/>
  <c r="B2210" i="6"/>
  <c r="A2210" i="6"/>
  <c r="A2210" i="9" s="1"/>
  <c r="C2209" i="6"/>
  <c r="B2209" i="6"/>
  <c r="B2208" i="6"/>
  <c r="C2208" i="6" s="1"/>
  <c r="C2207" i="6"/>
  <c r="B2207" i="6"/>
  <c r="B2206" i="6"/>
  <c r="C2206" i="6" s="1"/>
  <c r="A2206" i="6"/>
  <c r="A2206" i="9" s="1"/>
  <c r="C2205" i="6"/>
  <c r="B2205" i="6"/>
  <c r="C2204" i="6"/>
  <c r="B2204" i="6"/>
  <c r="A2204" i="6"/>
  <c r="A2204" i="9" s="1"/>
  <c r="B2203" i="6"/>
  <c r="C2203" i="6" s="1"/>
  <c r="B2202" i="6"/>
  <c r="C2202" i="6" s="1"/>
  <c r="B2201" i="6"/>
  <c r="C2201" i="6" s="1"/>
  <c r="C2200" i="6"/>
  <c r="B2200" i="6"/>
  <c r="A2200" i="6"/>
  <c r="A2200" i="9" s="1"/>
  <c r="C2199" i="6"/>
  <c r="B2199" i="6"/>
  <c r="C2198" i="6"/>
  <c r="B2198" i="6"/>
  <c r="B2197" i="6"/>
  <c r="C2197" i="6" s="1"/>
  <c r="C2196" i="6"/>
  <c r="B2196" i="6"/>
  <c r="A2196" i="6"/>
  <c r="A2196" i="9" s="1"/>
  <c r="B2195" i="6"/>
  <c r="C2195" i="6" s="1"/>
  <c r="C2194" i="6"/>
  <c r="B2194" i="6"/>
  <c r="A2194" i="6"/>
  <c r="A2194" i="9" s="1"/>
  <c r="C2193" i="6"/>
  <c r="B2193" i="6"/>
  <c r="B2192" i="6"/>
  <c r="C2192" i="6" s="1"/>
  <c r="A2192" i="6"/>
  <c r="A2192" i="9" s="1"/>
  <c r="B2191" i="6"/>
  <c r="C2191" i="6" s="1"/>
  <c r="C2190" i="6"/>
  <c r="B2190" i="6"/>
  <c r="A2190" i="6"/>
  <c r="A2190" i="9" s="1"/>
  <c r="C2189" i="6"/>
  <c r="B2189" i="6"/>
  <c r="C2188" i="6"/>
  <c r="B2188" i="6"/>
  <c r="C2187" i="6"/>
  <c r="B2187" i="6"/>
  <c r="B2186" i="6"/>
  <c r="C2186" i="6" s="1"/>
  <c r="A2186" i="6"/>
  <c r="A2186" i="9" s="1"/>
  <c r="C2185" i="6"/>
  <c r="B2185" i="6"/>
  <c r="C2184" i="6"/>
  <c r="B2184" i="6"/>
  <c r="A2184" i="6"/>
  <c r="A2184" i="9" s="1"/>
  <c r="B2183" i="6"/>
  <c r="C2183" i="6" s="1"/>
  <c r="B2182" i="6"/>
  <c r="C2182" i="6" s="1"/>
  <c r="B2181" i="6"/>
  <c r="C2181" i="6" s="1"/>
  <c r="C2180" i="6"/>
  <c r="B2180" i="6"/>
  <c r="A2180" i="6"/>
  <c r="A2180" i="9" s="1"/>
  <c r="C2179" i="6"/>
  <c r="B2179" i="6"/>
  <c r="C2178" i="6"/>
  <c r="B2178" i="6"/>
  <c r="B2177" i="6"/>
  <c r="C2177" i="6" s="1"/>
  <c r="C2176" i="6"/>
  <c r="B2176" i="6"/>
  <c r="A2176" i="6"/>
  <c r="A2176" i="9" s="1"/>
  <c r="B2175" i="6"/>
  <c r="C2175" i="6" s="1"/>
  <c r="C2174" i="6"/>
  <c r="B2174" i="6"/>
  <c r="A2174" i="6"/>
  <c r="A2174" i="9" s="1"/>
  <c r="C2173" i="6"/>
  <c r="B2173" i="6"/>
  <c r="B2172" i="6"/>
  <c r="C2172" i="6" s="1"/>
  <c r="A2172" i="6"/>
  <c r="A2172" i="9" s="1"/>
  <c r="B2171" i="6"/>
  <c r="C2171" i="6" s="1"/>
  <c r="C2170" i="6"/>
  <c r="B2170" i="6"/>
  <c r="A2170" i="6"/>
  <c r="A2170" i="9" s="1"/>
  <c r="C2169" i="6"/>
  <c r="B2169" i="6"/>
  <c r="B2168" i="6"/>
  <c r="C2168" i="6" s="1"/>
  <c r="C2167" i="6"/>
  <c r="B2167" i="6"/>
  <c r="B2166" i="6"/>
  <c r="C2166" i="6" s="1"/>
  <c r="A2166" i="6"/>
  <c r="A2166" i="9" s="1"/>
  <c r="C2165" i="6"/>
  <c r="B2165" i="6"/>
  <c r="C2164" i="6"/>
  <c r="B2164" i="6"/>
  <c r="A2164" i="6"/>
  <c r="A2164" i="9" s="1"/>
  <c r="C2163" i="6"/>
  <c r="B2163" i="6"/>
  <c r="B2162" i="6"/>
  <c r="C2162" i="6" s="1"/>
  <c r="B2161" i="6"/>
  <c r="C2161" i="6" s="1"/>
  <c r="C2160" i="6"/>
  <c r="B2160" i="6"/>
  <c r="A2160" i="6"/>
  <c r="A2160" i="9" s="1"/>
  <c r="C2159" i="6"/>
  <c r="B2159" i="6"/>
  <c r="C2158" i="6"/>
  <c r="B2158" i="6"/>
  <c r="C2157" i="6"/>
  <c r="B2157" i="6"/>
  <c r="C2156" i="6"/>
  <c r="B2156" i="6"/>
  <c r="A2156" i="6"/>
  <c r="A2156" i="9" s="1"/>
  <c r="B2155" i="6"/>
  <c r="C2155" i="6" s="1"/>
  <c r="C2154" i="6"/>
  <c r="B2154" i="6"/>
  <c r="A2154" i="6"/>
  <c r="A2154" i="9" s="1"/>
  <c r="C2153" i="6"/>
  <c r="B2153" i="6"/>
  <c r="B2152" i="6"/>
  <c r="C2152" i="6" s="1"/>
  <c r="A2152" i="6"/>
  <c r="A2152" i="9" s="1"/>
  <c r="B2151" i="6"/>
  <c r="C2151" i="6" s="1"/>
  <c r="C2150" i="6"/>
  <c r="B2150" i="6"/>
  <c r="A2150" i="6"/>
  <c r="A2150" i="9" s="1"/>
  <c r="C2149" i="6"/>
  <c r="B2149" i="6"/>
  <c r="C2148" i="6"/>
  <c r="B2148" i="6"/>
  <c r="C2147" i="6"/>
  <c r="B2147" i="6"/>
  <c r="B2146" i="6"/>
  <c r="C2146" i="6" s="1"/>
  <c r="A2146" i="6"/>
  <c r="A2146" i="9" s="1"/>
  <c r="C2145" i="6"/>
  <c r="B2145" i="6"/>
  <c r="C2144" i="6"/>
  <c r="B2144" i="6"/>
  <c r="A2144" i="6"/>
  <c r="A2144" i="9" s="1"/>
  <c r="B2143" i="6"/>
  <c r="C2143" i="6" s="1"/>
  <c r="B2142" i="6"/>
  <c r="C2142" i="6" s="1"/>
  <c r="B2141" i="6"/>
  <c r="C2141" i="6" s="1"/>
  <c r="C2140" i="6"/>
  <c r="B2140" i="6"/>
  <c r="A2140" i="6"/>
  <c r="A2140" i="9" s="1"/>
  <c r="C2139" i="6"/>
  <c r="B2139" i="6"/>
  <c r="C2138" i="6"/>
  <c r="B2138" i="6"/>
  <c r="B2137" i="6"/>
  <c r="C2137" i="6" s="1"/>
  <c r="C2136" i="6"/>
  <c r="B2136" i="6"/>
  <c r="A2136" i="6"/>
  <c r="A2136" i="9" s="1"/>
  <c r="B2135" i="6"/>
  <c r="C2135" i="6" s="1"/>
  <c r="C2134" i="6"/>
  <c r="B2134" i="6"/>
  <c r="A2134" i="6"/>
  <c r="A2134" i="9" s="1"/>
  <c r="C2133" i="6"/>
  <c r="B2133" i="6"/>
  <c r="B2132" i="6"/>
  <c r="C2132" i="6" s="1"/>
  <c r="A2132" i="6"/>
  <c r="A2132" i="9" s="1"/>
  <c r="B2131" i="6"/>
  <c r="C2131" i="6" s="1"/>
  <c r="C2130" i="6"/>
  <c r="B2130" i="6"/>
  <c r="A2130" i="6"/>
  <c r="A2130" i="9" s="1"/>
  <c r="C2129" i="6"/>
  <c r="B2129" i="6"/>
  <c r="B2128" i="6"/>
  <c r="C2128" i="6" s="1"/>
  <c r="C2127" i="6"/>
  <c r="B2127" i="6"/>
  <c r="B2126" i="6"/>
  <c r="C2126" i="6" s="1"/>
  <c r="A2126" i="6"/>
  <c r="A2126" i="9" s="1"/>
  <c r="C2125" i="6"/>
  <c r="B2125" i="6"/>
  <c r="C2124" i="6"/>
  <c r="B2124" i="6"/>
  <c r="A2124" i="6"/>
  <c r="A2124" i="9" s="1"/>
  <c r="C2123" i="6"/>
  <c r="B2123" i="6"/>
  <c r="B2122" i="6"/>
  <c r="C2122" i="6" s="1"/>
  <c r="B2121" i="6"/>
  <c r="C2121" i="6" s="1"/>
  <c r="C2120" i="6"/>
  <c r="B2120" i="6"/>
  <c r="A2120" i="6"/>
  <c r="A2120" i="9" s="1"/>
  <c r="C2119" i="6"/>
  <c r="B2119" i="6"/>
  <c r="C2118" i="6"/>
  <c r="B2118" i="6"/>
  <c r="C2117" i="6"/>
  <c r="B2117" i="6"/>
  <c r="C2116" i="6"/>
  <c r="B2116" i="6"/>
  <c r="A2116" i="6"/>
  <c r="A2116" i="9" s="1"/>
  <c r="B2115" i="6"/>
  <c r="C2115" i="6" s="1"/>
  <c r="C2114" i="6"/>
  <c r="B2114" i="6"/>
  <c r="A2114" i="6"/>
  <c r="A2114" i="9" s="1"/>
  <c r="C2113" i="6"/>
  <c r="B2113" i="6"/>
  <c r="B2112" i="6"/>
  <c r="C2112" i="6" s="1"/>
  <c r="A2112" i="6"/>
  <c r="A2112" i="9" s="1"/>
  <c r="B2111" i="6"/>
  <c r="C2111" i="6" s="1"/>
  <c r="C2110" i="6"/>
  <c r="B2110" i="6"/>
  <c r="A2110" i="6"/>
  <c r="A2110" i="9" s="1"/>
  <c r="C2109" i="6"/>
  <c r="B2109" i="6"/>
  <c r="C2108" i="6"/>
  <c r="B2108" i="6"/>
  <c r="C2107" i="6"/>
  <c r="B2107" i="6"/>
  <c r="B2106" i="6"/>
  <c r="C2106" i="6" s="1"/>
  <c r="A2106" i="6"/>
  <c r="A2106" i="9" s="1"/>
  <c r="C2105" i="6"/>
  <c r="B2105" i="6"/>
  <c r="C2104" i="6"/>
  <c r="B2104" i="6"/>
  <c r="A2104" i="6"/>
  <c r="A2104" i="9" s="1"/>
  <c r="B2103" i="6"/>
  <c r="C2103" i="6" s="1"/>
  <c r="B2102" i="6"/>
  <c r="C2102" i="6" s="1"/>
  <c r="B2101" i="6"/>
  <c r="C2101" i="6" s="1"/>
  <c r="C2100" i="6"/>
  <c r="B2100" i="6"/>
  <c r="A2100" i="6"/>
  <c r="A2100" i="9" s="1"/>
  <c r="C2099" i="6"/>
  <c r="B2099" i="6"/>
  <c r="C2098" i="6"/>
  <c r="B2098" i="6"/>
  <c r="B2097" i="6"/>
  <c r="C2097" i="6" s="1"/>
  <c r="C2096" i="6"/>
  <c r="B2096" i="6"/>
  <c r="A2096" i="6"/>
  <c r="A2096" i="9" s="1"/>
  <c r="B2095" i="6"/>
  <c r="C2095" i="6" s="1"/>
  <c r="C2094" i="6"/>
  <c r="B2094" i="6"/>
  <c r="A2094" i="6"/>
  <c r="A2094" i="9" s="1"/>
  <c r="C2093" i="6"/>
  <c r="B2093" i="6"/>
  <c r="B2092" i="6"/>
  <c r="C2092" i="6" s="1"/>
  <c r="A2092" i="6"/>
  <c r="A2092" i="9" s="1"/>
  <c r="B2091" i="6"/>
  <c r="C2091" i="6" s="1"/>
  <c r="C2090" i="6"/>
  <c r="B2090" i="6"/>
  <c r="A2090" i="6"/>
  <c r="A2090" i="9" s="1"/>
  <c r="C2089" i="6"/>
  <c r="B2089" i="6"/>
  <c r="B2088" i="6"/>
  <c r="C2088" i="6" s="1"/>
  <c r="C2087" i="6"/>
  <c r="B2087" i="6"/>
  <c r="B2086" i="6"/>
  <c r="C2086" i="6" s="1"/>
  <c r="A2086" i="6"/>
  <c r="A2086" i="9" s="1"/>
  <c r="C2085" i="6"/>
  <c r="B2085" i="6"/>
  <c r="C2084" i="6"/>
  <c r="B2084" i="6"/>
  <c r="A2084" i="6"/>
  <c r="A2084" i="9" s="1"/>
  <c r="C2083" i="6"/>
  <c r="B2083" i="6"/>
  <c r="B2082" i="6"/>
  <c r="C2082" i="6" s="1"/>
  <c r="B2081" i="6"/>
  <c r="C2081" i="6" s="1"/>
  <c r="C2080" i="6"/>
  <c r="B2080" i="6"/>
  <c r="A2080" i="6"/>
  <c r="A2080" i="9" s="1"/>
  <c r="C2079" i="6"/>
  <c r="B2079" i="6"/>
  <c r="C2078" i="6"/>
  <c r="B2078" i="6"/>
  <c r="C2077" i="6"/>
  <c r="B2077" i="6"/>
  <c r="C2076" i="6"/>
  <c r="B2076" i="6"/>
  <c r="A2076" i="6"/>
  <c r="A2076" i="9" s="1"/>
  <c r="B2075" i="6"/>
  <c r="C2075" i="6" s="1"/>
  <c r="C2074" i="6"/>
  <c r="B2074" i="6"/>
  <c r="A2074" i="6"/>
  <c r="A2074" i="9" s="1"/>
  <c r="C2073" i="6"/>
  <c r="B2073" i="6"/>
  <c r="B2072" i="6"/>
  <c r="C2072" i="6" s="1"/>
  <c r="A2072" i="6"/>
  <c r="A2072" i="9" s="1"/>
  <c r="B2071" i="6"/>
  <c r="C2071" i="6" s="1"/>
  <c r="C2070" i="6"/>
  <c r="B2070" i="6"/>
  <c r="A2070" i="6"/>
  <c r="A2070" i="9" s="1"/>
  <c r="C2069" i="6"/>
  <c r="B2069" i="6"/>
  <c r="C2068" i="6"/>
  <c r="B2068" i="6"/>
  <c r="C2067" i="6"/>
  <c r="B2067" i="6"/>
  <c r="B2066" i="6"/>
  <c r="C2066" i="6" s="1"/>
  <c r="A2066" i="6"/>
  <c r="A2066" i="9" s="1"/>
  <c r="C2065" i="6"/>
  <c r="B2065" i="6"/>
  <c r="C2064" i="6"/>
  <c r="B2064" i="6"/>
  <c r="A2064" i="6"/>
  <c r="A2064" i="9" s="1"/>
  <c r="B2063" i="6"/>
  <c r="C2063" i="6" s="1"/>
  <c r="B2062" i="6"/>
  <c r="C2062" i="6" s="1"/>
  <c r="B2061" i="6"/>
  <c r="C2061" i="6" s="1"/>
  <c r="C2060" i="6"/>
  <c r="B2060" i="6"/>
  <c r="A2060" i="6"/>
  <c r="A2060" i="9" s="1"/>
  <c r="C2059" i="6"/>
  <c r="B2059" i="6"/>
  <c r="C2058" i="6"/>
  <c r="B2058" i="6"/>
  <c r="C2057" i="6"/>
  <c r="B2057" i="6"/>
  <c r="C2056" i="6"/>
  <c r="B2056" i="6"/>
  <c r="A2056" i="6"/>
  <c r="A2056" i="9" s="1"/>
  <c r="B2055" i="6"/>
  <c r="C2055" i="6" s="1"/>
  <c r="B2054" i="6"/>
  <c r="C2054" i="6" s="1"/>
  <c r="A2054" i="6"/>
  <c r="A2054" i="9" s="1"/>
  <c r="C2053" i="6"/>
  <c r="B2053" i="6"/>
  <c r="B2052" i="6"/>
  <c r="C2052" i="6" s="1"/>
  <c r="A2052" i="6"/>
  <c r="A2052" i="9" s="1"/>
  <c r="B2051" i="6"/>
  <c r="C2051" i="6" s="1"/>
  <c r="C2050" i="6"/>
  <c r="B2050" i="6"/>
  <c r="A2050" i="6"/>
  <c r="A2050" i="9" s="1"/>
  <c r="C2049" i="6"/>
  <c r="B2049" i="6"/>
  <c r="B2048" i="6"/>
  <c r="C2048" i="6" s="1"/>
  <c r="B2047" i="6"/>
  <c r="C2047" i="6" s="1"/>
  <c r="B2046" i="6"/>
  <c r="C2046" i="6" s="1"/>
  <c r="A2046" i="6"/>
  <c r="A2046" i="9" s="1"/>
  <c r="B2045" i="6"/>
  <c r="C2045" i="6" s="1"/>
  <c r="C2044" i="6"/>
  <c r="B2044" i="6"/>
  <c r="A2044" i="6"/>
  <c r="A2044" i="9" s="1"/>
  <c r="B2043" i="6"/>
  <c r="C2043" i="6" s="1"/>
  <c r="B2042" i="6"/>
  <c r="C2042" i="6" s="1"/>
  <c r="B2041" i="6"/>
  <c r="C2041" i="6" s="1"/>
  <c r="C2040" i="6"/>
  <c r="B2040" i="6"/>
  <c r="A2040" i="6"/>
  <c r="A2040" i="9" s="1"/>
  <c r="C2039" i="6"/>
  <c r="B2039" i="6"/>
  <c r="B2038" i="6"/>
  <c r="C2038" i="6" s="1"/>
  <c r="B2037" i="6"/>
  <c r="C2037" i="6" s="1"/>
  <c r="C2036" i="6"/>
  <c r="B2036" i="6"/>
  <c r="A2036" i="6"/>
  <c r="A2036" i="9" s="1"/>
  <c r="B2035" i="6"/>
  <c r="C2035" i="6" s="1"/>
  <c r="B2034" i="6"/>
  <c r="C2034" i="6" s="1"/>
  <c r="A2034" i="6"/>
  <c r="A2034" i="9" s="1"/>
  <c r="C2033" i="6"/>
  <c r="B2033" i="6"/>
  <c r="B2032" i="6"/>
  <c r="C2032" i="6" s="1"/>
  <c r="A2032" i="6"/>
  <c r="A2032" i="9" s="1"/>
  <c r="B2031" i="6"/>
  <c r="C2031" i="6" s="1"/>
  <c r="C2030" i="6"/>
  <c r="B2030" i="6"/>
  <c r="A2030" i="6"/>
  <c r="A2030" i="9" s="1"/>
  <c r="C2029" i="6"/>
  <c r="B2029" i="6"/>
  <c r="C2028" i="6"/>
  <c r="B2028" i="6"/>
  <c r="C2027" i="6"/>
  <c r="B2027" i="6"/>
  <c r="B2026" i="6"/>
  <c r="C2026" i="6" s="1"/>
  <c r="A2026" i="6"/>
  <c r="A2026" i="9" s="1"/>
  <c r="C2025" i="6"/>
  <c r="B2025" i="6"/>
  <c r="C2024" i="6"/>
  <c r="B2024" i="6"/>
  <c r="A2024" i="6"/>
  <c r="A2024" i="9" s="1"/>
  <c r="C2023" i="6"/>
  <c r="B2023" i="6"/>
  <c r="B2022" i="6"/>
  <c r="C2022" i="6" s="1"/>
  <c r="B2021" i="6"/>
  <c r="C2021" i="6" s="1"/>
  <c r="C2020" i="6"/>
  <c r="B2020" i="6"/>
  <c r="A2020" i="6"/>
  <c r="A2020" i="9" s="1"/>
  <c r="C2019" i="6"/>
  <c r="B2019" i="6"/>
  <c r="B2018" i="6"/>
  <c r="C2018" i="6" s="1"/>
  <c r="B2017" i="6"/>
  <c r="C2017" i="6" s="1"/>
  <c r="B2016" i="6"/>
  <c r="C2016" i="6" s="1"/>
  <c r="A2016" i="6"/>
  <c r="A2016" i="9" s="1"/>
  <c r="B2015" i="6"/>
  <c r="C2015" i="6" s="1"/>
  <c r="C2014" i="6"/>
  <c r="B2014" i="6"/>
  <c r="A2014" i="6"/>
  <c r="A2014" i="9" s="1"/>
  <c r="C2013" i="6"/>
  <c r="B2013" i="6"/>
  <c r="B2012" i="6"/>
  <c r="C2012" i="6" s="1"/>
  <c r="A2012" i="6"/>
  <c r="A2012" i="9" s="1"/>
  <c r="B2011" i="6"/>
  <c r="C2011" i="6" s="1"/>
  <c r="C2010" i="6"/>
  <c r="B2010" i="6"/>
  <c r="A2010" i="6"/>
  <c r="A2010" i="9" s="1"/>
  <c r="C2009" i="6"/>
  <c r="B2009" i="6"/>
  <c r="C2008" i="6"/>
  <c r="B2008" i="6"/>
  <c r="C2007" i="6"/>
  <c r="B2007" i="6"/>
  <c r="B2006" i="6"/>
  <c r="C2006" i="6" s="1"/>
  <c r="A2006" i="6"/>
  <c r="A2006" i="9" s="1"/>
  <c r="C2005" i="6"/>
  <c r="B2005" i="6"/>
  <c r="C2004" i="6"/>
  <c r="B2004" i="6"/>
  <c r="A2004" i="6"/>
  <c r="A2004" i="9" s="1"/>
  <c r="B2003" i="6"/>
  <c r="C2003" i="6" s="1"/>
  <c r="B2002" i="6"/>
  <c r="C2002" i="6" s="1"/>
  <c r="B2001" i="6"/>
  <c r="C2001" i="6" s="1"/>
  <c r="C2000" i="6"/>
  <c r="B2000" i="6"/>
  <c r="A2000" i="6"/>
  <c r="A2000" i="9" s="1"/>
  <c r="C1999" i="6"/>
  <c r="B1999" i="6"/>
  <c r="C1998" i="6"/>
  <c r="B1998" i="6"/>
  <c r="C1997" i="6"/>
  <c r="B1997" i="6"/>
  <c r="C1996" i="6"/>
  <c r="B1996" i="6"/>
  <c r="A1996" i="6"/>
  <c r="A1996" i="9" s="1"/>
  <c r="B1995" i="6"/>
  <c r="C1995" i="6" s="1"/>
  <c r="B1994" i="6"/>
  <c r="C1994" i="6" s="1"/>
  <c r="A1994" i="6"/>
  <c r="A1994" i="9" s="1"/>
  <c r="C1993" i="6"/>
  <c r="B1993" i="6"/>
  <c r="B1992" i="6"/>
  <c r="C1992" i="6" s="1"/>
  <c r="A1992" i="6"/>
  <c r="A1992" i="9" s="1"/>
  <c r="B1991" i="6"/>
  <c r="C1991" i="6" s="1"/>
  <c r="C1990" i="6"/>
  <c r="B1990" i="6"/>
  <c r="A1990" i="6"/>
  <c r="A1990" i="9" s="1"/>
  <c r="C1989" i="6"/>
  <c r="B1989" i="6"/>
  <c r="B1988" i="6"/>
  <c r="C1988" i="6" s="1"/>
  <c r="C1987" i="6"/>
  <c r="B1987" i="6"/>
  <c r="B1986" i="6"/>
  <c r="C1986" i="6" s="1"/>
  <c r="A1986" i="6"/>
  <c r="A1986" i="9" s="1"/>
  <c r="B1985" i="6"/>
  <c r="C1985" i="6" s="1"/>
  <c r="C1984" i="6"/>
  <c r="B1984" i="6"/>
  <c r="A1984" i="6"/>
  <c r="A1984" i="9" s="1"/>
  <c r="B1983" i="6"/>
  <c r="C1983" i="6" s="1"/>
  <c r="B1982" i="6"/>
  <c r="C1982" i="6" s="1"/>
  <c r="B1981" i="6"/>
  <c r="C1981" i="6" s="1"/>
  <c r="C1980" i="6"/>
  <c r="B1980" i="6"/>
  <c r="A1980" i="6"/>
  <c r="A1980" i="9" s="1"/>
  <c r="C1979" i="6"/>
  <c r="B1979" i="6"/>
  <c r="C1978" i="6"/>
  <c r="B1978" i="6"/>
  <c r="B1977" i="6"/>
  <c r="C1977" i="6" s="1"/>
  <c r="C1976" i="6"/>
  <c r="B1976" i="6"/>
  <c r="A1976" i="6"/>
  <c r="A1976" i="9" s="1"/>
  <c r="B1975" i="6"/>
  <c r="C1975" i="6" s="1"/>
  <c r="B1974" i="6"/>
  <c r="C1974" i="6" s="1"/>
  <c r="A1974" i="6"/>
  <c r="A1974" i="9" s="1"/>
  <c r="C1973" i="6"/>
  <c r="B1973" i="6"/>
  <c r="B1972" i="6"/>
  <c r="C1972" i="6" s="1"/>
  <c r="A1972" i="6"/>
  <c r="A1972" i="9" s="1"/>
  <c r="B1971" i="6"/>
  <c r="C1971" i="6" s="1"/>
  <c r="C1970" i="6"/>
  <c r="B1970" i="6"/>
  <c r="A1970" i="6"/>
  <c r="A1970" i="9" s="1"/>
  <c r="C1969" i="6"/>
  <c r="B1969" i="6"/>
  <c r="C1968" i="6"/>
  <c r="B1968" i="6"/>
  <c r="B1967" i="6"/>
  <c r="C1967" i="6" s="1"/>
  <c r="B1966" i="6"/>
  <c r="C1966" i="6" s="1"/>
  <c r="A1966" i="6"/>
  <c r="A1966" i="9" s="1"/>
  <c r="C1965" i="6"/>
  <c r="B1965" i="6"/>
  <c r="C1964" i="6"/>
  <c r="B1964" i="6"/>
  <c r="A1964" i="6"/>
  <c r="A1964" i="9" s="1"/>
  <c r="C1963" i="6"/>
  <c r="B1963" i="6"/>
  <c r="B1962" i="6"/>
  <c r="C1962" i="6" s="1"/>
  <c r="A1962" i="6"/>
  <c r="A1962" i="9" s="1"/>
  <c r="B1961" i="6"/>
  <c r="C1961" i="6" s="1"/>
  <c r="C1960" i="6"/>
  <c r="B1960" i="6"/>
  <c r="A1960" i="6"/>
  <c r="A1960" i="9" s="1"/>
  <c r="C1959" i="6"/>
  <c r="B1959" i="6"/>
  <c r="C1958" i="6"/>
  <c r="B1958" i="6"/>
  <c r="B1957" i="6"/>
  <c r="C1957" i="6" s="1"/>
  <c r="C1956" i="6"/>
  <c r="B1956" i="6"/>
  <c r="A1956" i="6"/>
  <c r="A1956" i="9" s="1"/>
  <c r="B1955" i="6"/>
  <c r="C1955" i="6" s="1"/>
  <c r="B1954" i="6"/>
  <c r="C1954" i="6" s="1"/>
  <c r="A1954" i="6"/>
  <c r="A1954" i="9" s="1"/>
  <c r="C1953" i="6"/>
  <c r="B1953" i="6"/>
  <c r="B1952" i="6"/>
  <c r="C1952" i="6" s="1"/>
  <c r="A1952" i="6"/>
  <c r="A1952" i="9" s="1"/>
  <c r="B1951" i="6"/>
  <c r="C1951" i="6" s="1"/>
  <c r="C1950" i="6"/>
  <c r="B1950" i="6"/>
  <c r="A1950" i="6"/>
  <c r="A1950" i="9" s="1"/>
  <c r="C1949" i="6"/>
  <c r="B1949" i="6"/>
  <c r="C1948" i="6"/>
  <c r="B1948" i="6"/>
  <c r="B1947" i="6"/>
  <c r="C1947" i="6" s="1"/>
  <c r="B1946" i="6"/>
  <c r="C1946" i="6" s="1"/>
  <c r="A1946" i="6"/>
  <c r="A1946" i="9" s="1"/>
  <c r="C1945" i="6"/>
  <c r="B1945" i="6"/>
  <c r="C1944" i="6"/>
  <c r="B1944" i="6"/>
  <c r="A1944" i="6"/>
  <c r="A1944" i="9" s="1"/>
  <c r="C1943" i="6"/>
  <c r="B1943" i="6"/>
  <c r="B1942" i="6"/>
  <c r="C1942" i="6" s="1"/>
  <c r="A1942" i="6"/>
  <c r="A1942" i="9" s="1"/>
  <c r="B1941" i="6"/>
  <c r="C1941" i="6" s="1"/>
  <c r="C1940" i="6"/>
  <c r="B1940" i="6"/>
  <c r="A1940" i="6"/>
  <c r="A1940" i="9" s="1"/>
  <c r="C1939" i="6"/>
  <c r="B1939" i="6"/>
  <c r="C1938" i="6"/>
  <c r="B1938" i="6"/>
  <c r="B1937" i="6"/>
  <c r="C1937" i="6" s="1"/>
  <c r="C1936" i="6"/>
  <c r="B1936" i="6"/>
  <c r="A1936" i="6"/>
  <c r="A1936" i="9" s="1"/>
  <c r="B1935" i="6"/>
  <c r="C1935" i="6" s="1"/>
  <c r="B1934" i="6"/>
  <c r="C1934" i="6" s="1"/>
  <c r="A1934" i="6"/>
  <c r="A1934" i="9" s="1"/>
  <c r="C1933" i="6"/>
  <c r="B1933" i="6"/>
  <c r="B1932" i="6"/>
  <c r="C1932" i="6" s="1"/>
  <c r="A1932" i="6"/>
  <c r="A1932" i="9" s="1"/>
  <c r="B1931" i="6"/>
  <c r="C1931" i="6" s="1"/>
  <c r="C1930" i="6"/>
  <c r="B1930" i="6"/>
  <c r="A1930" i="6"/>
  <c r="A1930" i="9" s="1"/>
  <c r="C1929" i="6"/>
  <c r="B1929" i="6"/>
  <c r="C1928" i="6"/>
  <c r="B1928" i="6"/>
  <c r="B1927" i="6"/>
  <c r="C1927" i="6" s="1"/>
  <c r="B1926" i="6"/>
  <c r="C1926" i="6" s="1"/>
  <c r="A1926" i="6"/>
  <c r="A1926" i="9" s="1"/>
  <c r="C1925" i="6"/>
  <c r="B1925" i="6"/>
  <c r="C1924" i="6"/>
  <c r="B1924" i="6"/>
  <c r="A1924" i="6"/>
  <c r="A1924" i="9" s="1"/>
  <c r="C1923" i="6"/>
  <c r="B1923" i="6"/>
  <c r="B1922" i="6"/>
  <c r="C1922" i="6" s="1"/>
  <c r="A1922" i="6"/>
  <c r="A1922" i="9" s="1"/>
  <c r="B1921" i="6"/>
  <c r="C1921" i="6" s="1"/>
  <c r="C1920" i="6"/>
  <c r="B1920" i="6"/>
  <c r="A1920" i="6"/>
  <c r="A1920" i="9" s="1"/>
  <c r="C1919" i="6"/>
  <c r="B1919" i="6"/>
  <c r="C1918" i="6"/>
  <c r="B1918" i="6"/>
  <c r="B1917" i="6"/>
  <c r="C1917" i="6" s="1"/>
  <c r="C1916" i="6"/>
  <c r="B1916" i="6"/>
  <c r="A1916" i="6"/>
  <c r="A1916" i="9" s="1"/>
  <c r="B1915" i="6"/>
  <c r="C1915" i="6" s="1"/>
  <c r="B1914" i="6"/>
  <c r="C1914" i="6" s="1"/>
  <c r="A1914" i="6"/>
  <c r="A1914" i="9" s="1"/>
  <c r="C1913" i="6"/>
  <c r="B1913" i="6"/>
  <c r="B1912" i="6"/>
  <c r="C1912" i="6" s="1"/>
  <c r="A1912" i="6"/>
  <c r="A1912" i="9" s="1"/>
  <c r="B1911" i="6"/>
  <c r="C1911" i="6" s="1"/>
  <c r="C1910" i="6"/>
  <c r="B1910" i="6"/>
  <c r="A1910" i="6"/>
  <c r="A1910" i="9" s="1"/>
  <c r="C1909" i="6"/>
  <c r="B1909" i="6"/>
  <c r="C1908" i="6"/>
  <c r="B1908" i="6"/>
  <c r="B1907" i="6"/>
  <c r="C1907" i="6" s="1"/>
  <c r="B1906" i="6"/>
  <c r="C1906" i="6" s="1"/>
  <c r="A1906" i="6"/>
  <c r="A1906" i="9" s="1"/>
  <c r="C1905" i="6"/>
  <c r="B1905" i="6"/>
  <c r="C1904" i="6"/>
  <c r="B1904" i="6"/>
  <c r="A1904" i="6"/>
  <c r="A1904" i="9" s="1"/>
  <c r="C1903" i="6"/>
  <c r="B1903" i="6"/>
  <c r="B1902" i="6"/>
  <c r="C1902" i="6" s="1"/>
  <c r="A1902" i="6"/>
  <c r="A1902" i="9" s="1"/>
  <c r="B1901" i="6"/>
  <c r="C1901" i="6" s="1"/>
  <c r="C1900" i="6"/>
  <c r="B1900" i="6"/>
  <c r="A1900" i="6"/>
  <c r="A1900" i="9" s="1"/>
  <c r="C1899" i="6"/>
  <c r="B1899" i="6"/>
  <c r="C1898" i="6"/>
  <c r="B1898" i="6"/>
  <c r="B1897" i="6"/>
  <c r="C1897" i="6" s="1"/>
  <c r="C1896" i="6"/>
  <c r="B1896" i="6"/>
  <c r="A1896" i="6"/>
  <c r="A1896" i="9" s="1"/>
  <c r="B1895" i="6"/>
  <c r="C1895" i="6" s="1"/>
  <c r="B1894" i="6"/>
  <c r="C1894" i="6" s="1"/>
  <c r="A1894" i="6"/>
  <c r="A1894" i="9" s="1"/>
  <c r="C1893" i="6"/>
  <c r="B1893" i="6"/>
  <c r="B1892" i="6"/>
  <c r="C1892" i="6" s="1"/>
  <c r="A1892" i="6"/>
  <c r="A1892" i="9" s="1"/>
  <c r="B1891" i="6"/>
  <c r="C1891" i="6" s="1"/>
  <c r="C1890" i="6"/>
  <c r="B1890" i="6"/>
  <c r="A1890" i="6"/>
  <c r="A1890" i="9" s="1"/>
  <c r="C1889" i="6"/>
  <c r="B1889" i="6"/>
  <c r="C1888" i="6"/>
  <c r="B1888" i="6"/>
  <c r="B1887" i="6"/>
  <c r="C1887" i="6" s="1"/>
  <c r="B1886" i="6"/>
  <c r="C1886" i="6" s="1"/>
  <c r="A1886" i="6"/>
  <c r="A1886" i="9" s="1"/>
  <c r="C1885" i="6"/>
  <c r="B1885" i="6"/>
  <c r="C1884" i="6"/>
  <c r="B1884" i="6"/>
  <c r="A1884" i="6"/>
  <c r="A1884" i="9" s="1"/>
  <c r="C1883" i="6"/>
  <c r="B1883" i="6"/>
  <c r="B1882" i="6"/>
  <c r="C1882" i="6" s="1"/>
  <c r="A1882" i="6"/>
  <c r="A1882" i="9" s="1"/>
  <c r="B1881" i="6"/>
  <c r="C1881" i="6" s="1"/>
  <c r="C1880" i="6"/>
  <c r="B1880" i="6"/>
  <c r="A1880" i="6"/>
  <c r="A1880" i="9" s="1"/>
  <c r="C1879" i="6"/>
  <c r="B1879" i="6"/>
  <c r="B1878" i="6"/>
  <c r="C1878" i="6" s="1"/>
  <c r="B1877" i="6"/>
  <c r="C1877" i="6" s="1"/>
  <c r="C1876" i="6"/>
  <c r="B1876" i="6"/>
  <c r="A1876" i="6"/>
  <c r="A1876" i="9" s="1"/>
  <c r="B1875" i="6"/>
  <c r="C1875" i="6" s="1"/>
  <c r="B1874" i="6"/>
  <c r="C1874" i="6" s="1"/>
  <c r="A1874" i="6"/>
  <c r="A1874" i="9" s="1"/>
  <c r="C1873" i="6"/>
  <c r="B1873" i="6"/>
  <c r="B1872" i="6"/>
  <c r="C1872" i="6" s="1"/>
  <c r="A1872" i="6"/>
  <c r="A1872" i="9" s="1"/>
  <c r="B1871" i="6"/>
  <c r="C1871" i="6" s="1"/>
  <c r="C1870" i="6"/>
  <c r="B1870" i="6"/>
  <c r="A1870" i="6"/>
  <c r="A1870" i="9" s="1"/>
  <c r="C1869" i="6"/>
  <c r="B1869" i="6"/>
  <c r="C1868" i="6"/>
  <c r="B1868" i="6"/>
  <c r="B1867" i="6"/>
  <c r="C1867" i="6" s="1"/>
  <c r="B1866" i="6"/>
  <c r="C1866" i="6" s="1"/>
  <c r="A1866" i="6"/>
  <c r="A1866" i="9" s="1"/>
  <c r="C1865" i="6"/>
  <c r="B1865" i="6"/>
  <c r="C1864" i="6"/>
  <c r="B1864" i="6"/>
  <c r="A1864" i="6"/>
  <c r="A1864" i="9" s="1"/>
  <c r="C1863" i="6"/>
  <c r="B1863" i="6"/>
  <c r="B1862" i="6"/>
  <c r="C1862" i="6" s="1"/>
  <c r="A1862" i="6"/>
  <c r="A1862" i="9" s="1"/>
  <c r="B1861" i="6"/>
  <c r="C1861" i="6" s="1"/>
  <c r="C1860" i="6"/>
  <c r="B1860" i="6"/>
  <c r="A1860" i="6"/>
  <c r="A1860" i="9" s="1"/>
  <c r="C1859" i="6"/>
  <c r="B1859" i="6"/>
  <c r="B1858" i="6"/>
  <c r="C1858" i="6" s="1"/>
  <c r="B1857" i="6"/>
  <c r="C1857" i="6" s="1"/>
  <c r="C1856" i="6"/>
  <c r="B1856" i="6"/>
  <c r="A1856" i="6"/>
  <c r="A1856" i="9" s="1"/>
  <c r="B1855" i="6"/>
  <c r="C1855" i="6" s="1"/>
  <c r="B1854" i="6"/>
  <c r="C1854" i="6" s="1"/>
  <c r="A1854" i="6"/>
  <c r="A1854" i="9" s="1"/>
  <c r="C1853" i="6"/>
  <c r="B1853" i="6"/>
  <c r="B1852" i="6"/>
  <c r="C1852" i="6" s="1"/>
  <c r="A1852" i="6"/>
  <c r="A1852" i="9" s="1"/>
  <c r="B1851" i="6"/>
  <c r="C1851" i="6" s="1"/>
  <c r="C1850" i="6"/>
  <c r="B1850" i="6"/>
  <c r="A1850" i="6"/>
  <c r="A1850" i="9" s="1"/>
  <c r="C1849" i="6"/>
  <c r="B1849" i="6"/>
  <c r="C1848" i="6"/>
  <c r="B1848" i="6"/>
  <c r="B1847" i="6"/>
  <c r="C1847" i="6" s="1"/>
  <c r="B1846" i="6"/>
  <c r="C1846" i="6" s="1"/>
  <c r="A1846" i="6"/>
  <c r="A1846" i="9" s="1"/>
  <c r="C1845" i="6"/>
  <c r="B1845" i="6"/>
  <c r="C1844" i="6"/>
  <c r="B1844" i="6"/>
  <c r="A1844" i="6"/>
  <c r="A1844" i="9" s="1"/>
  <c r="C1843" i="6"/>
  <c r="B1843" i="6"/>
  <c r="B1842" i="6"/>
  <c r="C1842" i="6" s="1"/>
  <c r="A1842" i="6"/>
  <c r="A1842" i="9" s="1"/>
  <c r="B1841" i="6"/>
  <c r="C1841" i="6" s="1"/>
  <c r="C1840" i="6"/>
  <c r="B1840" i="6"/>
  <c r="A1840" i="6"/>
  <c r="A1840" i="9" s="1"/>
  <c r="C1839" i="6"/>
  <c r="B1839" i="6"/>
  <c r="B1838" i="6"/>
  <c r="C1838" i="6" s="1"/>
  <c r="B1837" i="6"/>
  <c r="C1837" i="6" s="1"/>
  <c r="C1836" i="6"/>
  <c r="B1836" i="6"/>
  <c r="A1836" i="6"/>
  <c r="A1836" i="9" s="1"/>
  <c r="B1835" i="6"/>
  <c r="C1835" i="6" s="1"/>
  <c r="B1834" i="6"/>
  <c r="C1834" i="6" s="1"/>
  <c r="A1834" i="6"/>
  <c r="A1834" i="9" s="1"/>
  <c r="C1833" i="6"/>
  <c r="B1833" i="6"/>
  <c r="B1832" i="6"/>
  <c r="C1832" i="6" s="1"/>
  <c r="A1832" i="6"/>
  <c r="A1832" i="9" s="1"/>
  <c r="B1831" i="6"/>
  <c r="C1831" i="6" s="1"/>
  <c r="C1830" i="6"/>
  <c r="B1830" i="6"/>
  <c r="A1830" i="6"/>
  <c r="A1830" i="9" s="1"/>
  <c r="C1829" i="6"/>
  <c r="B1829" i="6"/>
  <c r="C1828" i="6"/>
  <c r="B1828" i="6"/>
  <c r="B1827" i="6"/>
  <c r="C1827" i="6" s="1"/>
  <c r="B1826" i="6"/>
  <c r="C1826" i="6" s="1"/>
  <c r="A1826" i="6"/>
  <c r="A1826" i="9" s="1"/>
  <c r="C1825" i="6"/>
  <c r="B1825" i="6"/>
  <c r="C1824" i="6"/>
  <c r="B1824" i="6"/>
  <c r="A1824" i="6"/>
  <c r="A1824" i="9" s="1"/>
  <c r="C1823" i="6"/>
  <c r="B1823" i="6"/>
  <c r="B1822" i="6"/>
  <c r="C1822" i="6" s="1"/>
  <c r="A1822" i="6"/>
  <c r="A1822" i="9" s="1"/>
  <c r="B1821" i="6"/>
  <c r="C1821" i="6" s="1"/>
  <c r="C1820" i="6"/>
  <c r="B1820" i="6"/>
  <c r="A1820" i="6"/>
  <c r="A1820" i="9" s="1"/>
  <c r="C1819" i="6"/>
  <c r="B1819" i="6"/>
  <c r="B1818" i="6"/>
  <c r="C1818" i="6" s="1"/>
  <c r="B1817" i="6"/>
  <c r="C1817" i="6" s="1"/>
  <c r="C1816" i="6"/>
  <c r="B1816" i="6"/>
  <c r="A1816" i="6"/>
  <c r="A1816" i="9" s="1"/>
  <c r="B1815" i="6"/>
  <c r="C1815" i="6" s="1"/>
  <c r="B1814" i="6"/>
  <c r="C1814" i="6" s="1"/>
  <c r="A1814" i="6"/>
  <c r="A1814" i="9" s="1"/>
  <c r="C1813" i="6"/>
  <c r="B1813" i="6"/>
  <c r="B1812" i="6"/>
  <c r="C1812" i="6" s="1"/>
  <c r="A1812" i="6"/>
  <c r="A1812" i="9" s="1"/>
  <c r="B1811" i="6"/>
  <c r="C1811" i="6" s="1"/>
  <c r="C1810" i="6"/>
  <c r="B1810" i="6"/>
  <c r="A1810" i="6"/>
  <c r="A1810" i="9" s="1"/>
  <c r="C1809" i="6"/>
  <c r="B1809" i="6"/>
  <c r="C1808" i="6"/>
  <c r="B1808" i="6"/>
  <c r="B1807" i="6"/>
  <c r="C1807" i="6" s="1"/>
  <c r="B1806" i="6"/>
  <c r="C1806" i="6" s="1"/>
  <c r="A1806" i="6"/>
  <c r="A1806" i="9" s="1"/>
  <c r="C1805" i="6"/>
  <c r="B1805" i="6"/>
  <c r="C1804" i="6"/>
  <c r="B1804" i="6"/>
  <c r="A1804" i="6"/>
  <c r="A1804" i="9" s="1"/>
  <c r="C1803" i="6"/>
  <c r="B1803" i="6"/>
  <c r="B1802" i="6"/>
  <c r="C1802" i="6" s="1"/>
  <c r="A1802" i="6"/>
  <c r="A1802" i="9" s="1"/>
  <c r="B1801" i="6"/>
  <c r="C1801" i="6" s="1"/>
  <c r="C1800" i="6"/>
  <c r="B1800" i="6"/>
  <c r="A1800" i="6"/>
  <c r="A1800" i="9" s="1"/>
  <c r="C1799" i="6"/>
  <c r="B1799" i="6"/>
  <c r="C1798" i="6"/>
  <c r="B1798" i="6"/>
  <c r="B1797" i="6"/>
  <c r="C1797" i="6" s="1"/>
  <c r="B1796" i="6"/>
  <c r="C1796" i="6" s="1"/>
  <c r="A1796" i="6"/>
  <c r="A1796" i="9" s="1"/>
  <c r="B1795" i="6"/>
  <c r="C1795" i="6" s="1"/>
  <c r="B1794" i="6"/>
  <c r="C1794" i="6" s="1"/>
  <c r="A1794" i="6"/>
  <c r="A1794" i="9" s="1"/>
  <c r="C1793" i="6"/>
  <c r="B1793" i="6"/>
  <c r="B1792" i="6"/>
  <c r="C1792" i="6" s="1"/>
  <c r="A1792" i="6"/>
  <c r="A1792" i="9" s="1"/>
  <c r="B1791" i="6"/>
  <c r="C1791" i="6" s="1"/>
  <c r="C1790" i="6"/>
  <c r="B1790" i="6"/>
  <c r="A1790" i="6"/>
  <c r="A1790" i="9" s="1"/>
  <c r="C1789" i="6"/>
  <c r="B1789" i="6"/>
  <c r="C1788" i="6"/>
  <c r="B1788" i="6"/>
  <c r="B1787" i="6"/>
  <c r="C1787" i="6" s="1"/>
  <c r="C1786" i="6"/>
  <c r="B1786" i="6"/>
  <c r="A1786" i="6"/>
  <c r="A1786" i="9" s="1"/>
  <c r="B1785" i="6"/>
  <c r="C1785" i="6" s="1"/>
  <c r="B1784" i="6"/>
  <c r="C1784" i="6" s="1"/>
  <c r="A1784" i="6"/>
  <c r="A1784" i="9" s="1"/>
  <c r="B1783" i="6"/>
  <c r="C1783" i="6" s="1"/>
  <c r="B1782" i="6"/>
  <c r="C1782" i="6" s="1"/>
  <c r="A1782" i="6"/>
  <c r="A1782" i="9" s="1"/>
  <c r="B1781" i="6"/>
  <c r="C1781" i="6" s="1"/>
  <c r="C1780" i="6"/>
  <c r="B1780" i="6"/>
  <c r="A1780" i="6"/>
  <c r="A1780" i="9" s="1"/>
  <c r="C1779" i="6"/>
  <c r="B1779" i="6"/>
  <c r="B1778" i="6"/>
  <c r="C1778" i="6" s="1"/>
  <c r="C1777" i="6"/>
  <c r="B1777" i="6"/>
  <c r="C1776" i="6"/>
  <c r="B1776" i="6"/>
  <c r="A1776" i="6"/>
  <c r="A1776" i="9" s="1"/>
  <c r="B1775" i="6"/>
  <c r="C1775" i="6" s="1"/>
  <c r="C1774" i="6"/>
  <c r="B1774" i="6"/>
  <c r="A1774" i="6"/>
  <c r="A1774" i="9" s="1"/>
  <c r="B1773" i="6"/>
  <c r="C1773" i="6" s="1"/>
  <c r="B1772" i="6"/>
  <c r="C1772" i="6" s="1"/>
  <c r="A1772" i="6"/>
  <c r="A1772" i="9" s="1"/>
  <c r="B1771" i="6"/>
  <c r="C1771" i="6" s="1"/>
  <c r="C1770" i="6"/>
  <c r="B1770" i="6"/>
  <c r="A1770" i="6"/>
  <c r="A1770" i="9" s="1"/>
  <c r="C1769" i="6"/>
  <c r="B1769" i="6"/>
  <c r="B1768" i="6"/>
  <c r="C1768" i="6" s="1"/>
  <c r="C1767" i="6"/>
  <c r="B1767" i="6"/>
  <c r="B1766" i="6"/>
  <c r="C1766" i="6" s="1"/>
  <c r="A1766" i="6"/>
  <c r="A1766" i="9" s="1"/>
  <c r="C1765" i="6"/>
  <c r="B1765" i="6"/>
  <c r="C1764" i="6"/>
  <c r="B1764" i="6"/>
  <c r="A1764" i="6"/>
  <c r="A1764" i="9" s="1"/>
  <c r="B1763" i="6"/>
  <c r="C1763" i="6" s="1"/>
  <c r="B1762" i="6"/>
  <c r="C1762" i="6" s="1"/>
  <c r="A1762" i="6"/>
  <c r="A1762" i="9" s="1"/>
  <c r="B1761" i="6"/>
  <c r="C1761" i="6" s="1"/>
  <c r="C1760" i="6"/>
  <c r="B1760" i="6"/>
  <c r="A1760" i="6"/>
  <c r="A1760" i="9" s="1"/>
  <c r="C1759" i="6"/>
  <c r="B1759" i="6"/>
  <c r="B1758" i="6"/>
  <c r="C1758" i="6" s="1"/>
  <c r="B1757" i="6"/>
  <c r="C1757" i="6" s="1"/>
  <c r="B1756" i="6"/>
  <c r="C1756" i="6" s="1"/>
  <c r="A1756" i="6"/>
  <c r="A1756" i="9" s="1"/>
  <c r="C1755" i="6"/>
  <c r="B1755" i="6"/>
  <c r="B1754" i="6"/>
  <c r="C1754" i="6" s="1"/>
  <c r="A1754" i="6"/>
  <c r="A1754" i="9" s="1"/>
  <c r="C1753" i="6"/>
  <c r="B1753" i="6"/>
  <c r="B1752" i="6"/>
  <c r="C1752" i="6" s="1"/>
  <c r="A1752" i="6"/>
  <c r="A1752" i="9" s="1"/>
  <c r="B1751" i="6"/>
  <c r="C1751" i="6" s="1"/>
  <c r="C1750" i="6"/>
  <c r="B1750" i="6"/>
  <c r="A1750" i="6"/>
  <c r="A1750" i="9" s="1"/>
  <c r="C1749" i="6"/>
  <c r="B1749" i="6"/>
  <c r="C1748" i="6"/>
  <c r="B1748" i="6"/>
  <c r="B1747" i="6"/>
  <c r="C1747" i="6" s="1"/>
  <c r="B1746" i="6"/>
  <c r="C1746" i="6" s="1"/>
  <c r="A1746" i="6"/>
  <c r="A1746" i="9" s="1"/>
  <c r="B1745" i="6"/>
  <c r="C1745" i="6" s="1"/>
  <c r="B1744" i="6"/>
  <c r="C1744" i="6" s="1"/>
  <c r="A1744" i="6"/>
  <c r="A1744" i="9" s="1"/>
  <c r="C1743" i="6"/>
  <c r="B1743" i="6"/>
  <c r="B1742" i="6"/>
  <c r="C1742" i="6" s="1"/>
  <c r="A1742" i="6"/>
  <c r="A1742" i="9" s="1"/>
  <c r="B1741" i="6"/>
  <c r="C1741" i="6" s="1"/>
  <c r="C1740" i="6"/>
  <c r="B1740" i="6"/>
  <c r="A1740" i="6"/>
  <c r="A1740" i="9" s="1"/>
  <c r="C1739" i="6"/>
  <c r="B1739" i="6"/>
  <c r="C1738" i="6"/>
  <c r="B1738" i="6"/>
  <c r="B1737" i="6"/>
  <c r="C1737" i="6" s="1"/>
  <c r="C1736" i="6"/>
  <c r="B1736" i="6"/>
  <c r="A1736" i="6"/>
  <c r="A1736" i="9" s="1"/>
  <c r="B1735" i="6"/>
  <c r="C1735" i="6" s="1"/>
  <c r="B1734" i="6"/>
  <c r="C1734" i="6" s="1"/>
  <c r="A1734" i="6"/>
  <c r="A1734" i="9" s="1"/>
  <c r="B1733" i="6"/>
  <c r="C1733" i="6" s="1"/>
  <c r="B1732" i="6"/>
  <c r="C1732" i="6" s="1"/>
  <c r="A1732" i="6"/>
  <c r="A1732" i="9" s="1"/>
  <c r="B1731" i="6"/>
  <c r="C1731" i="6" s="1"/>
  <c r="C1730" i="6"/>
  <c r="B1730" i="6"/>
  <c r="A1730" i="6"/>
  <c r="A1730" i="9" s="1"/>
  <c r="C1729" i="6"/>
  <c r="B1729" i="6"/>
  <c r="B1728" i="6"/>
  <c r="C1728" i="6" s="1"/>
  <c r="C1727" i="6"/>
  <c r="B1727" i="6"/>
  <c r="C1726" i="6"/>
  <c r="B1726" i="6"/>
  <c r="A1726" i="6"/>
  <c r="A1726" i="9" s="1"/>
  <c r="B1725" i="6"/>
  <c r="C1725" i="6" s="1"/>
  <c r="C1724" i="6"/>
  <c r="B1724" i="6"/>
  <c r="A1724" i="6"/>
  <c r="A1724" i="9" s="1"/>
  <c r="B1723" i="6"/>
  <c r="C1723" i="6" s="1"/>
  <c r="B1722" i="6"/>
  <c r="C1722" i="6" s="1"/>
  <c r="A1722" i="6"/>
  <c r="A1722" i="9" s="1"/>
  <c r="B1721" i="6"/>
  <c r="C1721" i="6" s="1"/>
  <c r="C1720" i="6"/>
  <c r="B1720" i="6"/>
  <c r="A1720" i="6"/>
  <c r="A1720" i="9" s="1"/>
  <c r="C1719" i="6"/>
  <c r="B1719" i="6"/>
  <c r="B1718" i="6"/>
  <c r="C1718" i="6" s="1"/>
  <c r="C1717" i="6"/>
  <c r="B1717" i="6"/>
  <c r="B1716" i="6"/>
  <c r="C1716" i="6" s="1"/>
  <c r="A1716" i="6"/>
  <c r="A1716" i="9" s="1"/>
  <c r="C1715" i="6"/>
  <c r="B1715" i="6"/>
  <c r="C1714" i="6"/>
  <c r="B1714" i="6"/>
  <c r="A1714" i="6"/>
  <c r="A1714" i="9" s="1"/>
  <c r="B1713" i="6"/>
  <c r="C1713" i="6" s="1"/>
  <c r="B1712" i="6"/>
  <c r="C1712" i="6" s="1"/>
  <c r="A1712" i="6"/>
  <c r="A1712" i="9" s="1"/>
  <c r="B1711" i="6"/>
  <c r="C1711" i="6" s="1"/>
  <c r="C1710" i="6"/>
  <c r="B1710" i="6"/>
  <c r="A1710" i="6"/>
  <c r="A1710" i="9" s="1"/>
  <c r="C1709" i="6"/>
  <c r="B1709" i="6"/>
  <c r="B1708" i="6"/>
  <c r="C1708" i="6" s="1"/>
  <c r="B1707" i="6"/>
  <c r="C1707" i="6" s="1"/>
  <c r="B1706" i="6"/>
  <c r="C1706" i="6" s="1"/>
  <c r="A1706" i="6"/>
  <c r="A1706" i="9" s="1"/>
  <c r="C1705" i="6"/>
  <c r="B1705" i="6"/>
  <c r="B1704" i="6"/>
  <c r="C1704" i="6" s="1"/>
  <c r="A1704" i="6"/>
  <c r="A1704" i="9" s="1"/>
  <c r="C1703" i="6"/>
  <c r="B1703" i="6"/>
  <c r="B1702" i="6"/>
  <c r="C1702" i="6" s="1"/>
  <c r="A1702" i="6"/>
  <c r="A1702" i="9" s="1"/>
  <c r="B1701" i="6"/>
  <c r="C1701" i="6" s="1"/>
  <c r="C1700" i="6"/>
  <c r="B1700" i="6"/>
  <c r="A1700" i="6"/>
  <c r="A1700" i="9" s="1"/>
  <c r="C1699" i="6"/>
  <c r="B1699" i="6"/>
  <c r="C1698" i="6"/>
  <c r="B1698" i="6"/>
  <c r="B1697" i="6"/>
  <c r="C1697" i="6" s="1"/>
  <c r="B1696" i="6"/>
  <c r="C1696" i="6" s="1"/>
  <c r="A1696" i="6"/>
  <c r="A1696" i="9" s="1"/>
  <c r="B1695" i="6"/>
  <c r="C1695" i="6" s="1"/>
  <c r="B1694" i="6"/>
  <c r="C1694" i="6" s="1"/>
  <c r="A1694" i="6"/>
  <c r="A1694" i="9" s="1"/>
  <c r="C1693" i="6"/>
  <c r="B1693" i="6"/>
  <c r="B1692" i="6"/>
  <c r="C1692" i="6" s="1"/>
  <c r="A1692" i="6"/>
  <c r="A1692" i="9" s="1"/>
  <c r="B1691" i="6"/>
  <c r="C1691" i="6" s="1"/>
  <c r="C1690" i="6"/>
  <c r="B1690" i="6"/>
  <c r="A1690" i="6"/>
  <c r="A1690" i="9" s="1"/>
  <c r="C1689" i="6"/>
  <c r="B1689" i="6"/>
  <c r="C1688" i="6"/>
  <c r="B1688" i="6"/>
  <c r="B1687" i="6"/>
  <c r="C1687" i="6" s="1"/>
  <c r="C1686" i="6"/>
  <c r="B1686" i="6"/>
  <c r="A1686" i="6"/>
  <c r="A1686" i="9" s="1"/>
  <c r="B1685" i="6"/>
  <c r="C1685" i="6" s="1"/>
  <c r="B1684" i="6"/>
  <c r="C1684" i="6" s="1"/>
  <c r="A1684" i="6"/>
  <c r="A1684" i="9" s="1"/>
  <c r="B1683" i="6"/>
  <c r="C1683" i="6" s="1"/>
  <c r="B1682" i="6"/>
  <c r="C1682" i="6" s="1"/>
  <c r="A1682" i="6"/>
  <c r="A1682" i="9" s="1"/>
  <c r="B1681" i="6"/>
  <c r="C1681" i="6" s="1"/>
  <c r="C1680" i="6"/>
  <c r="B1680" i="6"/>
  <c r="A1680" i="6"/>
  <c r="A1680" i="9" s="1"/>
  <c r="C1679" i="6"/>
  <c r="B1679" i="6"/>
  <c r="B1678" i="6"/>
  <c r="C1678" i="6" s="1"/>
  <c r="C1677" i="6"/>
  <c r="B1677" i="6"/>
  <c r="C1676" i="6"/>
  <c r="B1676" i="6"/>
  <c r="A1676" i="6"/>
  <c r="A1676" i="9" s="1"/>
  <c r="B1675" i="6"/>
  <c r="C1675" i="6" s="1"/>
  <c r="C1674" i="6"/>
  <c r="B1674" i="6"/>
  <c r="A1674" i="6"/>
  <c r="A1674" i="9" s="1"/>
  <c r="B1673" i="6"/>
  <c r="C1673" i="6" s="1"/>
  <c r="B1672" i="6"/>
  <c r="C1672" i="6" s="1"/>
  <c r="A1672" i="6"/>
  <c r="A1672" i="9" s="1"/>
  <c r="B1671" i="6"/>
  <c r="C1671" i="6" s="1"/>
  <c r="C1670" i="6"/>
  <c r="B1670" i="6"/>
  <c r="A1670" i="6"/>
  <c r="A1670" i="9" s="1"/>
  <c r="C1669" i="6"/>
  <c r="B1669" i="6"/>
  <c r="B1668" i="6"/>
  <c r="C1668" i="6" s="1"/>
  <c r="C1667" i="6"/>
  <c r="B1667" i="6"/>
  <c r="B1666" i="6"/>
  <c r="C1666" i="6" s="1"/>
  <c r="A1666" i="6"/>
  <c r="A1666" i="9" s="1"/>
  <c r="C1665" i="6"/>
  <c r="B1665" i="6"/>
  <c r="C1664" i="6"/>
  <c r="B1664" i="6"/>
  <c r="A1664" i="6"/>
  <c r="A1664" i="9" s="1"/>
  <c r="B1663" i="6"/>
  <c r="C1663" i="6" s="1"/>
  <c r="B1662" i="6"/>
  <c r="C1662" i="6" s="1"/>
  <c r="A1662" i="6"/>
  <c r="A1662" i="9" s="1"/>
  <c r="B1661" i="6"/>
  <c r="C1661" i="6" s="1"/>
  <c r="C1660" i="6"/>
  <c r="B1660" i="6"/>
  <c r="A1660" i="6"/>
  <c r="A1660" i="9" s="1"/>
  <c r="C1659" i="6"/>
  <c r="B1659" i="6"/>
  <c r="B1658" i="6"/>
  <c r="C1658" i="6" s="1"/>
  <c r="B1657" i="6"/>
  <c r="C1657" i="6" s="1"/>
  <c r="B1656" i="6"/>
  <c r="C1656" i="6" s="1"/>
  <c r="A1656" i="6"/>
  <c r="A1656" i="9" s="1"/>
  <c r="C1655" i="6"/>
  <c r="B1655" i="6"/>
  <c r="B1654" i="6"/>
  <c r="C1654" i="6" s="1"/>
  <c r="A1654" i="6"/>
  <c r="A1654" i="9" s="1"/>
  <c r="C1653" i="6"/>
  <c r="B1653" i="6"/>
  <c r="B1652" i="6"/>
  <c r="C1652" i="6" s="1"/>
  <c r="A1652" i="6"/>
  <c r="A1652" i="9" s="1"/>
  <c r="B1651" i="6"/>
  <c r="C1651" i="6" s="1"/>
  <c r="C1650" i="6"/>
  <c r="B1650" i="6"/>
  <c r="A1650" i="6"/>
  <c r="A1650" i="9" s="1"/>
  <c r="C1649" i="6"/>
  <c r="B1649" i="6"/>
  <c r="C1648" i="6"/>
  <c r="B1648" i="6"/>
  <c r="B1647" i="6"/>
  <c r="C1647" i="6" s="1"/>
  <c r="B1646" i="6"/>
  <c r="C1646" i="6" s="1"/>
  <c r="A1646" i="6"/>
  <c r="A1646" i="9" s="1"/>
  <c r="B1645" i="6"/>
  <c r="C1645" i="6" s="1"/>
  <c r="B1644" i="6"/>
  <c r="C1644" i="6" s="1"/>
  <c r="A1644" i="6"/>
  <c r="A1644" i="9" s="1"/>
  <c r="C1643" i="6"/>
  <c r="B1643" i="6"/>
  <c r="B1642" i="6"/>
  <c r="C1642" i="6" s="1"/>
  <c r="A1642" i="6"/>
  <c r="A1642" i="9" s="1"/>
  <c r="B1641" i="6"/>
  <c r="C1641" i="6" s="1"/>
  <c r="C1640" i="6"/>
  <c r="B1640" i="6"/>
  <c r="A1640" i="6"/>
  <c r="A1640" i="9" s="1"/>
  <c r="C1639" i="6"/>
  <c r="B1639" i="6"/>
  <c r="C1638" i="6"/>
  <c r="B1638" i="6"/>
  <c r="B1637" i="6"/>
  <c r="C1637" i="6" s="1"/>
  <c r="C1636" i="6"/>
  <c r="B1636" i="6"/>
  <c r="A1636" i="6"/>
  <c r="A1636" i="9" s="1"/>
  <c r="B1635" i="6"/>
  <c r="C1635" i="6" s="1"/>
  <c r="B1634" i="6"/>
  <c r="C1634" i="6" s="1"/>
  <c r="A1634" i="6"/>
  <c r="A1634" i="9" s="1"/>
  <c r="B1633" i="6"/>
  <c r="C1633" i="6" s="1"/>
  <c r="B1632" i="6"/>
  <c r="C1632" i="6" s="1"/>
  <c r="A1632" i="6"/>
  <c r="A1632" i="9" s="1"/>
  <c r="B1631" i="6"/>
  <c r="C1631" i="6" s="1"/>
  <c r="C1630" i="6"/>
  <c r="B1630" i="6"/>
  <c r="A1630" i="6"/>
  <c r="A1630" i="9" s="1"/>
  <c r="C1629" i="6"/>
  <c r="B1629" i="6"/>
  <c r="B1628" i="6"/>
  <c r="C1628" i="6" s="1"/>
  <c r="C1627" i="6"/>
  <c r="B1627" i="6"/>
  <c r="C1626" i="6"/>
  <c r="B1626" i="6"/>
  <c r="A1626" i="6"/>
  <c r="A1626" i="9" s="1"/>
  <c r="B1625" i="6"/>
  <c r="C1625" i="6" s="1"/>
  <c r="C1624" i="6"/>
  <c r="B1624" i="6"/>
  <c r="A1624" i="6"/>
  <c r="A1624" i="9" s="1"/>
  <c r="B1623" i="6"/>
  <c r="C1623" i="6" s="1"/>
  <c r="B1622" i="6"/>
  <c r="C1622" i="6" s="1"/>
  <c r="A1622" i="6"/>
  <c r="A1622" i="9" s="1"/>
  <c r="B1621" i="6"/>
  <c r="C1621" i="6" s="1"/>
  <c r="C1620" i="6"/>
  <c r="B1620" i="6"/>
  <c r="A1620" i="6"/>
  <c r="A1620" i="9" s="1"/>
  <c r="C1619" i="6"/>
  <c r="B1619" i="6"/>
  <c r="B1618" i="6"/>
  <c r="C1618" i="6" s="1"/>
  <c r="C1617" i="6"/>
  <c r="B1617" i="6"/>
  <c r="B1616" i="6"/>
  <c r="C1616" i="6" s="1"/>
  <c r="A1616" i="6"/>
  <c r="A1616" i="9" s="1"/>
  <c r="C1615" i="6"/>
  <c r="B1615" i="6"/>
  <c r="C1614" i="6"/>
  <c r="B1614" i="6"/>
  <c r="A1614" i="6"/>
  <c r="A1614" i="9" s="1"/>
  <c r="B1613" i="6"/>
  <c r="C1613" i="6" s="1"/>
  <c r="B1612" i="6"/>
  <c r="C1612" i="6" s="1"/>
  <c r="A1612" i="6"/>
  <c r="A1612" i="9" s="1"/>
  <c r="B1611" i="6"/>
  <c r="C1611" i="6" s="1"/>
  <c r="C1610" i="6"/>
  <c r="B1610" i="6"/>
  <c r="A1610" i="6"/>
  <c r="A1610" i="9" s="1"/>
  <c r="C1609" i="6"/>
  <c r="B1609" i="6"/>
  <c r="B1608" i="6"/>
  <c r="C1608" i="6" s="1"/>
  <c r="B1607" i="6"/>
  <c r="C1607" i="6" s="1"/>
  <c r="B1606" i="6"/>
  <c r="C1606" i="6" s="1"/>
  <c r="A1606" i="6"/>
  <c r="A1606" i="9" s="1"/>
  <c r="C1605" i="6"/>
  <c r="B1605" i="6"/>
  <c r="B1604" i="6"/>
  <c r="C1604" i="6" s="1"/>
  <c r="A1604" i="6"/>
  <c r="A1604" i="9" s="1"/>
  <c r="C1603" i="6"/>
  <c r="B1603" i="6"/>
  <c r="B1602" i="6"/>
  <c r="C1602" i="6" s="1"/>
  <c r="A1602" i="6"/>
  <c r="A1602" i="9" s="1"/>
  <c r="B1601" i="6"/>
  <c r="C1601" i="6" s="1"/>
  <c r="C1600" i="6"/>
  <c r="B1600" i="6"/>
  <c r="A1600" i="6"/>
  <c r="A1600" i="9" s="1"/>
  <c r="C1599" i="6"/>
  <c r="B1599" i="6"/>
  <c r="C1598" i="6"/>
  <c r="B1598" i="6"/>
  <c r="B1597" i="6"/>
  <c r="C1597" i="6" s="1"/>
  <c r="B1596" i="6"/>
  <c r="C1596" i="6" s="1"/>
  <c r="A1596" i="6"/>
  <c r="A1596" i="9" s="1"/>
  <c r="B1595" i="6"/>
  <c r="C1595" i="6" s="1"/>
  <c r="B1594" i="6"/>
  <c r="C1594" i="6" s="1"/>
  <c r="A1594" i="6"/>
  <c r="A1594" i="9" s="1"/>
  <c r="C1593" i="6"/>
  <c r="B1593" i="6"/>
  <c r="B1592" i="6"/>
  <c r="C1592" i="6" s="1"/>
  <c r="A1592" i="6"/>
  <c r="A1592" i="9" s="1"/>
  <c r="B1591" i="6"/>
  <c r="C1591" i="6" s="1"/>
  <c r="C1590" i="6"/>
  <c r="B1590" i="6"/>
  <c r="A1590" i="6"/>
  <c r="A1590" i="9" s="1"/>
  <c r="C1589" i="6"/>
  <c r="B1589" i="6"/>
  <c r="C1588" i="6"/>
  <c r="B1588" i="6"/>
  <c r="B1587" i="6"/>
  <c r="C1587" i="6" s="1"/>
  <c r="C1586" i="6"/>
  <c r="B1586" i="6"/>
  <c r="A1586" i="6"/>
  <c r="A1586" i="9" s="1"/>
  <c r="B1585" i="6"/>
  <c r="C1585" i="6" s="1"/>
  <c r="B1584" i="6"/>
  <c r="C1584" i="6" s="1"/>
  <c r="A1584" i="6"/>
  <c r="A1584" i="9" s="1"/>
  <c r="B1583" i="6"/>
  <c r="C1583" i="6" s="1"/>
  <c r="B1582" i="6"/>
  <c r="C1582" i="6" s="1"/>
  <c r="A1582" i="6"/>
  <c r="A1582" i="9" s="1"/>
  <c r="B1581" i="6"/>
  <c r="C1581" i="6" s="1"/>
  <c r="C1580" i="6"/>
  <c r="B1580" i="6"/>
  <c r="A1580" i="6"/>
  <c r="A1580" i="9" s="1"/>
  <c r="C1579" i="6"/>
  <c r="B1579" i="6"/>
  <c r="B1578" i="6"/>
  <c r="C1578" i="6" s="1"/>
  <c r="C1577" i="6"/>
  <c r="B1577" i="6"/>
  <c r="C1576" i="6"/>
  <c r="B1576" i="6"/>
  <c r="A1576" i="6"/>
  <c r="A1576" i="9" s="1"/>
  <c r="B1575" i="6"/>
  <c r="C1575" i="6" s="1"/>
  <c r="C1574" i="6"/>
  <c r="B1574" i="6"/>
  <c r="A1574" i="6"/>
  <c r="A1574" i="9" s="1"/>
  <c r="B1573" i="6"/>
  <c r="C1573" i="6" s="1"/>
  <c r="B1572" i="6"/>
  <c r="C1572" i="6" s="1"/>
  <c r="A1572" i="6"/>
  <c r="A1572" i="9" s="1"/>
  <c r="B1571" i="6"/>
  <c r="C1571" i="6" s="1"/>
  <c r="C1570" i="6"/>
  <c r="B1570" i="6"/>
  <c r="A1570" i="6"/>
  <c r="A1570" i="9" s="1"/>
  <c r="C1569" i="6"/>
  <c r="B1569" i="6"/>
  <c r="B1568" i="6"/>
  <c r="C1568" i="6" s="1"/>
  <c r="C1567" i="6"/>
  <c r="B1567" i="6"/>
  <c r="B1566" i="6"/>
  <c r="C1566" i="6" s="1"/>
  <c r="A1566" i="6"/>
  <c r="A1566" i="9" s="1"/>
  <c r="C1565" i="6"/>
  <c r="B1565" i="6"/>
  <c r="C1564" i="6"/>
  <c r="B1564" i="6"/>
  <c r="A1564" i="6"/>
  <c r="A1564" i="9" s="1"/>
  <c r="B1563" i="6"/>
  <c r="C1563" i="6" s="1"/>
  <c r="B1562" i="6"/>
  <c r="C1562" i="6" s="1"/>
  <c r="A1562" i="6"/>
  <c r="A1562" i="9" s="1"/>
  <c r="B1561" i="6"/>
  <c r="C1561" i="6" s="1"/>
  <c r="C1560" i="6"/>
  <c r="B1560" i="6"/>
  <c r="A1560" i="6"/>
  <c r="A1560" i="9" s="1"/>
  <c r="C1559" i="6"/>
  <c r="B1559" i="6"/>
  <c r="B1558" i="6"/>
  <c r="C1558" i="6" s="1"/>
  <c r="B1557" i="6"/>
  <c r="C1557" i="6" s="1"/>
  <c r="B1556" i="6"/>
  <c r="C1556" i="6" s="1"/>
  <c r="A1556" i="6"/>
  <c r="A1556" i="9" s="1"/>
  <c r="C1555" i="6"/>
  <c r="B1555" i="6"/>
  <c r="B1554" i="6"/>
  <c r="C1554" i="6" s="1"/>
  <c r="A1554" i="6"/>
  <c r="A1554" i="9" s="1"/>
  <c r="C1553" i="6"/>
  <c r="B1553" i="6"/>
  <c r="B1552" i="6"/>
  <c r="C1552" i="6" s="1"/>
  <c r="A1552" i="6"/>
  <c r="A1552" i="9" s="1"/>
  <c r="B1551" i="6"/>
  <c r="C1551" i="6" s="1"/>
  <c r="C1550" i="6"/>
  <c r="B1550" i="6"/>
  <c r="A1550" i="6"/>
  <c r="A1550" i="9" s="1"/>
  <c r="C1549" i="6"/>
  <c r="B1549" i="6"/>
  <c r="C1548" i="6"/>
  <c r="B1548" i="6"/>
  <c r="B1547" i="6"/>
  <c r="C1547" i="6" s="1"/>
  <c r="B1546" i="6"/>
  <c r="C1546" i="6" s="1"/>
  <c r="A1546" i="6"/>
  <c r="A1546" i="9" s="1"/>
  <c r="B1545" i="6"/>
  <c r="C1545" i="6" s="1"/>
  <c r="B1544" i="6"/>
  <c r="C1544" i="6" s="1"/>
  <c r="A1544" i="6"/>
  <c r="A1544" i="9" s="1"/>
  <c r="C1543" i="6"/>
  <c r="B1543" i="6"/>
  <c r="B1542" i="6"/>
  <c r="C1542" i="6" s="1"/>
  <c r="A1542" i="6"/>
  <c r="A1542" i="9" s="1"/>
  <c r="B1541" i="6"/>
  <c r="C1541" i="6" s="1"/>
  <c r="C1540" i="6"/>
  <c r="B1540" i="6"/>
  <c r="A1540" i="6"/>
  <c r="A1540" i="9" s="1"/>
  <c r="C1539" i="6"/>
  <c r="B1539" i="6"/>
  <c r="C1538" i="6"/>
  <c r="B1538" i="6"/>
  <c r="B1537" i="6"/>
  <c r="C1537" i="6" s="1"/>
  <c r="C1536" i="6"/>
  <c r="B1536" i="6"/>
  <c r="A1536" i="6"/>
  <c r="A1536" i="9" s="1"/>
  <c r="B1535" i="6"/>
  <c r="C1535" i="6" s="1"/>
  <c r="B1534" i="6"/>
  <c r="C1534" i="6" s="1"/>
  <c r="A1534" i="6"/>
  <c r="A1534" i="9" s="1"/>
  <c r="B1533" i="6"/>
  <c r="C1533" i="6" s="1"/>
  <c r="B1532" i="6"/>
  <c r="C1532" i="6" s="1"/>
  <c r="A1532" i="6"/>
  <c r="A1532" i="9" s="1"/>
  <c r="B1531" i="6"/>
  <c r="C1531" i="6" s="1"/>
  <c r="C1530" i="6"/>
  <c r="B1530" i="6"/>
  <c r="A1530" i="6"/>
  <c r="A1530" i="9" s="1"/>
  <c r="C1529" i="6"/>
  <c r="B1529" i="6"/>
  <c r="B1528" i="6"/>
  <c r="C1528" i="6" s="1"/>
  <c r="C1527" i="6"/>
  <c r="B1527" i="6"/>
  <c r="C1526" i="6"/>
  <c r="B1526" i="6"/>
  <c r="A1526" i="6"/>
  <c r="A1526" i="9" s="1"/>
  <c r="B1525" i="6"/>
  <c r="C1525" i="6" s="1"/>
  <c r="C1524" i="6"/>
  <c r="B1524" i="6"/>
  <c r="A1524" i="6"/>
  <c r="A1524" i="9" s="1"/>
  <c r="B1523" i="6"/>
  <c r="C1523" i="6" s="1"/>
  <c r="B1522" i="6"/>
  <c r="C1522" i="6" s="1"/>
  <c r="A1522" i="6"/>
  <c r="A1522" i="9" s="1"/>
  <c r="B1521" i="6"/>
  <c r="C1521" i="6" s="1"/>
  <c r="C1520" i="6"/>
  <c r="B1520" i="6"/>
  <c r="A1520" i="6"/>
  <c r="A1520" i="9" s="1"/>
  <c r="C1519" i="6"/>
  <c r="B1519" i="6"/>
  <c r="B1518" i="6"/>
  <c r="C1518" i="6" s="1"/>
  <c r="C1517" i="6"/>
  <c r="B1517" i="6"/>
  <c r="B1516" i="6"/>
  <c r="C1516" i="6" s="1"/>
  <c r="A1516" i="6"/>
  <c r="A1516" i="9" s="1"/>
  <c r="C1515" i="6"/>
  <c r="B1515" i="6"/>
  <c r="C1514" i="6"/>
  <c r="B1514" i="6"/>
  <c r="A1514" i="6"/>
  <c r="A1514" i="9" s="1"/>
  <c r="B1513" i="6"/>
  <c r="C1513" i="6" s="1"/>
  <c r="B1512" i="6"/>
  <c r="C1512" i="6" s="1"/>
  <c r="A1512" i="6"/>
  <c r="A1512" i="9" s="1"/>
  <c r="B1511" i="6"/>
  <c r="C1511" i="6" s="1"/>
  <c r="C1510" i="6"/>
  <c r="B1510" i="6"/>
  <c r="A1510" i="6"/>
  <c r="A1510" i="9" s="1"/>
  <c r="C1509" i="6"/>
  <c r="B1509" i="6"/>
  <c r="B1508" i="6"/>
  <c r="C1508" i="6" s="1"/>
  <c r="B1507" i="6"/>
  <c r="C1507" i="6" s="1"/>
  <c r="B1506" i="6"/>
  <c r="C1506" i="6" s="1"/>
  <c r="A1506" i="6"/>
  <c r="A1506" i="9" s="1"/>
  <c r="C1505" i="6"/>
  <c r="B1505" i="6"/>
  <c r="B1504" i="6"/>
  <c r="C1504" i="6" s="1"/>
  <c r="A1504" i="6"/>
  <c r="A1504" i="9" s="1"/>
  <c r="C1503" i="6"/>
  <c r="B1503" i="6"/>
  <c r="B1502" i="6"/>
  <c r="C1502" i="6" s="1"/>
  <c r="A1502" i="6"/>
  <c r="A1502" i="9" s="1"/>
  <c r="B1501" i="6"/>
  <c r="C1501" i="6" s="1"/>
  <c r="C1500" i="6"/>
  <c r="B1500" i="6"/>
  <c r="A1500" i="6"/>
  <c r="A1500" i="9" s="1"/>
  <c r="C1499" i="6"/>
  <c r="B1499" i="6"/>
  <c r="C1498" i="6"/>
  <c r="B1498" i="6"/>
  <c r="B1497" i="6"/>
  <c r="C1497" i="6" s="1"/>
  <c r="B1496" i="6"/>
  <c r="C1496" i="6" s="1"/>
  <c r="A1496" i="6"/>
  <c r="A1496" i="9" s="1"/>
  <c r="B1495" i="6"/>
  <c r="C1495" i="6" s="1"/>
  <c r="B1494" i="6"/>
  <c r="C1494" i="6" s="1"/>
  <c r="A1494" i="6"/>
  <c r="A1494" i="9" s="1"/>
  <c r="C1493" i="6"/>
  <c r="B1493" i="6"/>
  <c r="B1492" i="6"/>
  <c r="C1492" i="6" s="1"/>
  <c r="A1492" i="6"/>
  <c r="A1492" i="9" s="1"/>
  <c r="B1491" i="6"/>
  <c r="C1491" i="6" s="1"/>
  <c r="C1490" i="6"/>
  <c r="B1490" i="6"/>
  <c r="A1490" i="6"/>
  <c r="A1490" i="9" s="1"/>
  <c r="C1489" i="6"/>
  <c r="B1489" i="6"/>
  <c r="C1488" i="6"/>
  <c r="B1488" i="6"/>
  <c r="B1487" i="6"/>
  <c r="C1487" i="6" s="1"/>
  <c r="C1486" i="6"/>
  <c r="B1486" i="6"/>
  <c r="A1486" i="6"/>
  <c r="A1486" i="9" s="1"/>
  <c r="B1485" i="6"/>
  <c r="C1485" i="6" s="1"/>
  <c r="B1484" i="6"/>
  <c r="C1484" i="6" s="1"/>
  <c r="A1484" i="6"/>
  <c r="A1484" i="9" s="1"/>
  <c r="B1483" i="6"/>
  <c r="C1483" i="6" s="1"/>
  <c r="B1482" i="6"/>
  <c r="C1482" i="6" s="1"/>
  <c r="A1482" i="6"/>
  <c r="A1482" i="9" s="1"/>
  <c r="B1481" i="6"/>
  <c r="C1481" i="6" s="1"/>
  <c r="C1480" i="6"/>
  <c r="B1480" i="6"/>
  <c r="A1480" i="6"/>
  <c r="A1480" i="9" s="1"/>
  <c r="C1479" i="6"/>
  <c r="B1479" i="6"/>
  <c r="B1478" i="6"/>
  <c r="C1478" i="6" s="1"/>
  <c r="C1477" i="6"/>
  <c r="B1477" i="6"/>
  <c r="C1476" i="6"/>
  <c r="B1476" i="6"/>
  <c r="A1476" i="6"/>
  <c r="A1476" i="9" s="1"/>
  <c r="B1475" i="6"/>
  <c r="C1475" i="6" s="1"/>
  <c r="C1474" i="6"/>
  <c r="B1474" i="6"/>
  <c r="A1474" i="6"/>
  <c r="A1474" i="9" s="1"/>
  <c r="B1473" i="6"/>
  <c r="C1473" i="6" s="1"/>
  <c r="B1472" i="6"/>
  <c r="C1472" i="6" s="1"/>
  <c r="A1472" i="6"/>
  <c r="A1472" i="9" s="1"/>
  <c r="B1471" i="6"/>
  <c r="C1471" i="6" s="1"/>
  <c r="C1470" i="6"/>
  <c r="B1470" i="6"/>
  <c r="A1470" i="6"/>
  <c r="A1470" i="9" s="1"/>
  <c r="C1469" i="6"/>
  <c r="B1469" i="6"/>
  <c r="B1468" i="6"/>
  <c r="C1468" i="6" s="1"/>
  <c r="C1467" i="6"/>
  <c r="B1467" i="6"/>
  <c r="B1466" i="6"/>
  <c r="C1466" i="6" s="1"/>
  <c r="A1466" i="6"/>
  <c r="A1466" i="9" s="1"/>
  <c r="C1465" i="6"/>
  <c r="B1465" i="6"/>
  <c r="C1464" i="6"/>
  <c r="B1464" i="6"/>
  <c r="A1464" i="6"/>
  <c r="A1464" i="9" s="1"/>
  <c r="B1463" i="6"/>
  <c r="C1463" i="6" s="1"/>
  <c r="B1462" i="6"/>
  <c r="C1462" i="6" s="1"/>
  <c r="A1462" i="6"/>
  <c r="A1462" i="9" s="1"/>
  <c r="B1461" i="6"/>
  <c r="C1461" i="6" s="1"/>
  <c r="C1460" i="6"/>
  <c r="B1460" i="6"/>
  <c r="A1460" i="6"/>
  <c r="A1460" i="9" s="1"/>
  <c r="C1459" i="6"/>
  <c r="B1459" i="6"/>
  <c r="B1458" i="6"/>
  <c r="C1458" i="6" s="1"/>
  <c r="B1457" i="6"/>
  <c r="C1457" i="6" s="1"/>
  <c r="B1456" i="6"/>
  <c r="C1456" i="6" s="1"/>
  <c r="A1456" i="6"/>
  <c r="A1456" i="9" s="1"/>
  <c r="C1455" i="6"/>
  <c r="B1455" i="6"/>
  <c r="B1454" i="6"/>
  <c r="C1454" i="6" s="1"/>
  <c r="A1454" i="6"/>
  <c r="A1454" i="9" s="1"/>
  <c r="C1453" i="6"/>
  <c r="B1453" i="6"/>
  <c r="B1452" i="6"/>
  <c r="C1452" i="6" s="1"/>
  <c r="A1452" i="6"/>
  <c r="A1452" i="9" s="1"/>
  <c r="B1451" i="6"/>
  <c r="C1451" i="6" s="1"/>
  <c r="C1450" i="6"/>
  <c r="B1450" i="6"/>
  <c r="A1450" i="6"/>
  <c r="A1450" i="9" s="1"/>
  <c r="C1449" i="6"/>
  <c r="B1449" i="6"/>
  <c r="C1448" i="6"/>
  <c r="B1448" i="6"/>
  <c r="B1447" i="6"/>
  <c r="C1447" i="6" s="1"/>
  <c r="B1446" i="6"/>
  <c r="C1446" i="6" s="1"/>
  <c r="A1446" i="6"/>
  <c r="A1446" i="9" s="1"/>
  <c r="B1445" i="6"/>
  <c r="C1445" i="6" s="1"/>
  <c r="B1444" i="6"/>
  <c r="C1444" i="6" s="1"/>
  <c r="A1444" i="6"/>
  <c r="A1444" i="9" s="1"/>
  <c r="C1443" i="6"/>
  <c r="B1443" i="6"/>
  <c r="B1442" i="6"/>
  <c r="C1442" i="6" s="1"/>
  <c r="A1442" i="6"/>
  <c r="A1442" i="9" s="1"/>
  <c r="B1441" i="6"/>
  <c r="C1441" i="6" s="1"/>
  <c r="C1440" i="6"/>
  <c r="B1440" i="6"/>
  <c r="A1440" i="6"/>
  <c r="A1440" i="9" s="1"/>
  <c r="C1439" i="6"/>
  <c r="B1439" i="6"/>
  <c r="C1438" i="6"/>
  <c r="B1438" i="6"/>
  <c r="B1437" i="6"/>
  <c r="C1437" i="6" s="1"/>
  <c r="C1436" i="6"/>
  <c r="B1436" i="6"/>
  <c r="A1436" i="6"/>
  <c r="A1436" i="9" s="1"/>
  <c r="B1435" i="6"/>
  <c r="C1435" i="6" s="1"/>
  <c r="B1434" i="6"/>
  <c r="C1434" i="6" s="1"/>
  <c r="A1434" i="6"/>
  <c r="A1434" i="9" s="1"/>
  <c r="B1433" i="6"/>
  <c r="C1433" i="6" s="1"/>
  <c r="B1432" i="6"/>
  <c r="C1432" i="6" s="1"/>
  <c r="A1432" i="6"/>
  <c r="A1432" i="9" s="1"/>
  <c r="B1431" i="6"/>
  <c r="C1431" i="6" s="1"/>
  <c r="C1430" i="6"/>
  <c r="B1430" i="6"/>
  <c r="A1430" i="6"/>
  <c r="A1430" i="9" s="1"/>
  <c r="C1429" i="6"/>
  <c r="B1429" i="6"/>
  <c r="B1428" i="6"/>
  <c r="C1428" i="6" s="1"/>
  <c r="C1427" i="6"/>
  <c r="B1427" i="6"/>
  <c r="C1426" i="6"/>
  <c r="B1426" i="6"/>
  <c r="A1426" i="6"/>
  <c r="A1426" i="9" s="1"/>
  <c r="B1425" i="6"/>
  <c r="C1425" i="6" s="1"/>
  <c r="C1424" i="6"/>
  <c r="B1424" i="6"/>
  <c r="A1424" i="6"/>
  <c r="A1424" i="9" s="1"/>
  <c r="B1423" i="6"/>
  <c r="C1423" i="6" s="1"/>
  <c r="B1422" i="6"/>
  <c r="C1422" i="6" s="1"/>
  <c r="A1422" i="6"/>
  <c r="A1422" i="9" s="1"/>
  <c r="B1421" i="6"/>
  <c r="C1421" i="6" s="1"/>
  <c r="C1420" i="6"/>
  <c r="B1420" i="6"/>
  <c r="A1420" i="6"/>
  <c r="A1420" i="9" s="1"/>
  <c r="C1419" i="6"/>
  <c r="B1419" i="6"/>
  <c r="B1418" i="6"/>
  <c r="C1418" i="6" s="1"/>
  <c r="C1417" i="6"/>
  <c r="B1417" i="6"/>
  <c r="B1416" i="6"/>
  <c r="C1416" i="6" s="1"/>
  <c r="A1416" i="6"/>
  <c r="A1416" i="9" s="1"/>
  <c r="C1415" i="6"/>
  <c r="B1415" i="6"/>
  <c r="C1414" i="6"/>
  <c r="B1414" i="6"/>
  <c r="A1414" i="6"/>
  <c r="A1414" i="9" s="1"/>
  <c r="B1413" i="6"/>
  <c r="C1413" i="6" s="1"/>
  <c r="B1412" i="6"/>
  <c r="C1412" i="6" s="1"/>
  <c r="A1412" i="6"/>
  <c r="A1412" i="9" s="1"/>
  <c r="B1411" i="6"/>
  <c r="C1411" i="6" s="1"/>
  <c r="C1410" i="6"/>
  <c r="B1410" i="6"/>
  <c r="A1410" i="6"/>
  <c r="A1410" i="9" s="1"/>
  <c r="C1409" i="6"/>
  <c r="B1409" i="6"/>
  <c r="B1408" i="6"/>
  <c r="C1408" i="6" s="1"/>
  <c r="B1407" i="6"/>
  <c r="C1407" i="6" s="1"/>
  <c r="B1406" i="6"/>
  <c r="C1406" i="6" s="1"/>
  <c r="A1406" i="6"/>
  <c r="A1406" i="9" s="1"/>
  <c r="C1405" i="6"/>
  <c r="B1405" i="6"/>
  <c r="B1404" i="6"/>
  <c r="C1404" i="6" s="1"/>
  <c r="A1404" i="6"/>
  <c r="A1404" i="9" s="1"/>
  <c r="C1403" i="6"/>
  <c r="B1403" i="6"/>
  <c r="B1402" i="6"/>
  <c r="C1402" i="6" s="1"/>
  <c r="A1402" i="6"/>
  <c r="A1402" i="9" s="1"/>
  <c r="B1401" i="6"/>
  <c r="C1401" i="6" s="1"/>
  <c r="C1400" i="6"/>
  <c r="B1400" i="6"/>
  <c r="A1400" i="6"/>
  <c r="A1400" i="9" s="1"/>
  <c r="C1399" i="6"/>
  <c r="B1399" i="6"/>
  <c r="C1398" i="6"/>
  <c r="B1398" i="6"/>
  <c r="B1397" i="6"/>
  <c r="C1397" i="6" s="1"/>
  <c r="B1396" i="6"/>
  <c r="C1396" i="6" s="1"/>
  <c r="A1396" i="6"/>
  <c r="A1396" i="9" s="1"/>
  <c r="B1395" i="6"/>
  <c r="C1395" i="6" s="1"/>
  <c r="B1394" i="6"/>
  <c r="C1394" i="6" s="1"/>
  <c r="A1394" i="6"/>
  <c r="A1394" i="9" s="1"/>
  <c r="C1393" i="6"/>
  <c r="B1393" i="6"/>
  <c r="B1392" i="6"/>
  <c r="C1392" i="6" s="1"/>
  <c r="A1392" i="6"/>
  <c r="A1392" i="9" s="1"/>
  <c r="B1391" i="6"/>
  <c r="C1391" i="6" s="1"/>
  <c r="C1390" i="6"/>
  <c r="B1390" i="6"/>
  <c r="A1390" i="6"/>
  <c r="A1390" i="9" s="1"/>
  <c r="C1389" i="6"/>
  <c r="B1389" i="6"/>
  <c r="C1388" i="6"/>
  <c r="B1388" i="6"/>
  <c r="B1387" i="6"/>
  <c r="C1387" i="6" s="1"/>
  <c r="C1386" i="6"/>
  <c r="B1386" i="6"/>
  <c r="A1386" i="6"/>
  <c r="A1386" i="9" s="1"/>
  <c r="B1385" i="6"/>
  <c r="C1385" i="6" s="1"/>
  <c r="B1384" i="6"/>
  <c r="C1384" i="6" s="1"/>
  <c r="A1384" i="6"/>
  <c r="A1384" i="9" s="1"/>
  <c r="B1383" i="6"/>
  <c r="C1383" i="6" s="1"/>
  <c r="B1382" i="6"/>
  <c r="C1382" i="6" s="1"/>
  <c r="A1382" i="6"/>
  <c r="A1382" i="9" s="1"/>
  <c r="B1381" i="6"/>
  <c r="C1381" i="6" s="1"/>
  <c r="C1380" i="6"/>
  <c r="B1380" i="6"/>
  <c r="A1380" i="6"/>
  <c r="A1380" i="9" s="1"/>
  <c r="C1379" i="6"/>
  <c r="B1379" i="6"/>
  <c r="B1378" i="6"/>
  <c r="C1378" i="6" s="1"/>
  <c r="C1377" i="6"/>
  <c r="B1377" i="6"/>
  <c r="C1376" i="6"/>
  <c r="B1376" i="6"/>
  <c r="A1376" i="6"/>
  <c r="A1376" i="9" s="1"/>
  <c r="B1375" i="6"/>
  <c r="C1375" i="6" s="1"/>
  <c r="C1374" i="6"/>
  <c r="B1374" i="6"/>
  <c r="A1374" i="6"/>
  <c r="A1374" i="9" s="1"/>
  <c r="B1373" i="6"/>
  <c r="C1373" i="6" s="1"/>
  <c r="A1373" i="6"/>
  <c r="A1373" i="9" s="1"/>
  <c r="C1372" i="6"/>
  <c r="B1372" i="6"/>
  <c r="A1372" i="6"/>
  <c r="A1372" i="9" s="1"/>
  <c r="B1371" i="6"/>
  <c r="C1371" i="6" s="1"/>
  <c r="A1371" i="6"/>
  <c r="A1371" i="9" s="1"/>
  <c r="B1370" i="6"/>
  <c r="C1370" i="6" s="1"/>
  <c r="A1370" i="6"/>
  <c r="A1370" i="9" s="1"/>
  <c r="C1369" i="6"/>
  <c r="B1369" i="6"/>
  <c r="A1369" i="6"/>
  <c r="A1369" i="9" s="1"/>
  <c r="B1368" i="6"/>
  <c r="C1368" i="6" s="1"/>
  <c r="A1368" i="6"/>
  <c r="A1368" i="9" s="1"/>
  <c r="C1367" i="6"/>
  <c r="B1367" i="6"/>
  <c r="A1367" i="6"/>
  <c r="A1367" i="9" s="1"/>
  <c r="B1366" i="6"/>
  <c r="C1366" i="6" s="1"/>
  <c r="A1366" i="6"/>
  <c r="A1366" i="9" s="1"/>
  <c r="B1365" i="6"/>
  <c r="C1365" i="6" s="1"/>
  <c r="A1365" i="6"/>
  <c r="A1365" i="9" s="1"/>
  <c r="C1364" i="6"/>
  <c r="B1364" i="6"/>
  <c r="A1364" i="6"/>
  <c r="A1364" i="9" s="1"/>
  <c r="B1363" i="6"/>
  <c r="C1363" i="6" s="1"/>
  <c r="A1363" i="6"/>
  <c r="A1363" i="9" s="1"/>
  <c r="C1362" i="6"/>
  <c r="B1362" i="6"/>
  <c r="A1362" i="6"/>
  <c r="A1362" i="9" s="1"/>
  <c r="B1361" i="6"/>
  <c r="C1361" i="6" s="1"/>
  <c r="A1361" i="6"/>
  <c r="A1361" i="9" s="1"/>
  <c r="B1360" i="6"/>
  <c r="C1360" i="6" s="1"/>
  <c r="A1360" i="6"/>
  <c r="A1360" i="9" s="1"/>
  <c r="C1359" i="6"/>
  <c r="B1359" i="6"/>
  <c r="A1359" i="6"/>
  <c r="A1359" i="9" s="1"/>
  <c r="B1358" i="6"/>
  <c r="C1358" i="6" s="1"/>
  <c r="A1358" i="6"/>
  <c r="A1358" i="9" s="1"/>
  <c r="C1357" i="6"/>
  <c r="B1357" i="6"/>
  <c r="A1357" i="6"/>
  <c r="A1357" i="9" s="1"/>
  <c r="B1356" i="6"/>
  <c r="C1356" i="6" s="1"/>
  <c r="A1356" i="6"/>
  <c r="A1356" i="9" s="1"/>
  <c r="B1355" i="6"/>
  <c r="C1355" i="6" s="1"/>
  <c r="A1355" i="6"/>
  <c r="A1355" i="9" s="1"/>
  <c r="C1354" i="6"/>
  <c r="B1354" i="6"/>
  <c r="A1354" i="6"/>
  <c r="A1354" i="9" s="1"/>
  <c r="B1353" i="6"/>
  <c r="C1353" i="6" s="1"/>
  <c r="A1353" i="6"/>
  <c r="A1353" i="9" s="1"/>
  <c r="C1352" i="6"/>
  <c r="B1352" i="6"/>
  <c r="A1352" i="6"/>
  <c r="A1352" i="9" s="1"/>
  <c r="B1351" i="6"/>
  <c r="C1351" i="6" s="1"/>
  <c r="A1351" i="6"/>
  <c r="A1351" i="9" s="1"/>
  <c r="B1350" i="6"/>
  <c r="C1350" i="6" s="1"/>
  <c r="A1350" i="6"/>
  <c r="A1350" i="9" s="1"/>
  <c r="C1349" i="6"/>
  <c r="B1349" i="6"/>
  <c r="A1349" i="6"/>
  <c r="A1349" i="9" s="1"/>
  <c r="B1348" i="6"/>
  <c r="C1348" i="6" s="1"/>
  <c r="A1348" i="6"/>
  <c r="A1348" i="9" s="1"/>
  <c r="C1347" i="6"/>
  <c r="B1347" i="6"/>
  <c r="A1347" i="6"/>
  <c r="A1347" i="9" s="1"/>
  <c r="B1346" i="6"/>
  <c r="C1346" i="6" s="1"/>
  <c r="A1346" i="6"/>
  <c r="A1346" i="9" s="1"/>
  <c r="B1345" i="6"/>
  <c r="C1345" i="6" s="1"/>
  <c r="A1345" i="6"/>
  <c r="A1345" i="9" s="1"/>
  <c r="C1344" i="6"/>
  <c r="B1344" i="6"/>
  <c r="A1344" i="6"/>
  <c r="A1344" i="9" s="1"/>
  <c r="B1343" i="6"/>
  <c r="C1343" i="6" s="1"/>
  <c r="A1343" i="6"/>
  <c r="A1343" i="9" s="1"/>
  <c r="C1342" i="6"/>
  <c r="B1342" i="6"/>
  <c r="A1342" i="6"/>
  <c r="A1342" i="9" s="1"/>
  <c r="B1341" i="6"/>
  <c r="C1341" i="6" s="1"/>
  <c r="A1341" i="6"/>
  <c r="A1341" i="9" s="1"/>
  <c r="B1340" i="6"/>
  <c r="C1340" i="6" s="1"/>
  <c r="A1340" i="6"/>
  <c r="A1340" i="9" s="1"/>
  <c r="C1339" i="6"/>
  <c r="B1339" i="6"/>
  <c r="A1339" i="6"/>
  <c r="A1339" i="9" s="1"/>
  <c r="B1338" i="6"/>
  <c r="C1338" i="6" s="1"/>
  <c r="A1338" i="6"/>
  <c r="A1338" i="9" s="1"/>
  <c r="C1337" i="6"/>
  <c r="B1337" i="6"/>
  <c r="A1337" i="6"/>
  <c r="A1337" i="9" s="1"/>
  <c r="B1336" i="6"/>
  <c r="C1336" i="6" s="1"/>
  <c r="A1336" i="6"/>
  <c r="A1336" i="9" s="1"/>
  <c r="B1335" i="6"/>
  <c r="C1335" i="6" s="1"/>
  <c r="A1335" i="6"/>
  <c r="A1335" i="9" s="1"/>
  <c r="C1334" i="6"/>
  <c r="B1334" i="6"/>
  <c r="A1334" i="6"/>
  <c r="A1334" i="9" s="1"/>
  <c r="B1333" i="6"/>
  <c r="C1333" i="6" s="1"/>
  <c r="A1333" i="6"/>
  <c r="A1333" i="9" s="1"/>
  <c r="C1332" i="6"/>
  <c r="B1332" i="6"/>
  <c r="A1332" i="6"/>
  <c r="A1332" i="9" s="1"/>
  <c r="B1331" i="6"/>
  <c r="C1331" i="6" s="1"/>
  <c r="A1331" i="6"/>
  <c r="A1331" i="9" s="1"/>
  <c r="B1330" i="6"/>
  <c r="C1330" i="6" s="1"/>
  <c r="A1330" i="6"/>
  <c r="A1330" i="9" s="1"/>
  <c r="C1329" i="6"/>
  <c r="B1329" i="6"/>
  <c r="A1329" i="6"/>
  <c r="A1329" i="9" s="1"/>
  <c r="B1328" i="6"/>
  <c r="C1328" i="6" s="1"/>
  <c r="A1328" i="6"/>
  <c r="A1328" i="9" s="1"/>
  <c r="C1327" i="6"/>
  <c r="B1327" i="6"/>
  <c r="A1327" i="6"/>
  <c r="A1327" i="9" s="1"/>
  <c r="B1326" i="6"/>
  <c r="C1326" i="6" s="1"/>
  <c r="A1326" i="6"/>
  <c r="A1326" i="9" s="1"/>
  <c r="B1325" i="6"/>
  <c r="C1325" i="6" s="1"/>
  <c r="A1325" i="6"/>
  <c r="A1325" i="9" s="1"/>
  <c r="C1324" i="6"/>
  <c r="B1324" i="6"/>
  <c r="A1324" i="6"/>
  <c r="A1324" i="9" s="1"/>
  <c r="B1323" i="6"/>
  <c r="C1323" i="6" s="1"/>
  <c r="A1323" i="6"/>
  <c r="A1323" i="9" s="1"/>
  <c r="C1322" i="6"/>
  <c r="B1322" i="6"/>
  <c r="A1322" i="6"/>
  <c r="A1322" i="9" s="1"/>
  <c r="B1321" i="6"/>
  <c r="C1321" i="6" s="1"/>
  <c r="A1321" i="6"/>
  <c r="A1321" i="9" s="1"/>
  <c r="B1320" i="6"/>
  <c r="C1320" i="6" s="1"/>
  <c r="A1320" i="6"/>
  <c r="A1320" i="9" s="1"/>
  <c r="C1319" i="6"/>
  <c r="B1319" i="6"/>
  <c r="A1319" i="6"/>
  <c r="A1319" i="9" s="1"/>
  <c r="B1318" i="6"/>
  <c r="C1318" i="6" s="1"/>
  <c r="A1318" i="6"/>
  <c r="A1318" i="9" s="1"/>
  <c r="C1317" i="6"/>
  <c r="B1317" i="6"/>
  <c r="A1317" i="6"/>
  <c r="A1317" i="9" s="1"/>
  <c r="B1316" i="6"/>
  <c r="C1316" i="6" s="1"/>
  <c r="A1316" i="6"/>
  <c r="A1316" i="9" s="1"/>
  <c r="B1315" i="6"/>
  <c r="C1315" i="6" s="1"/>
  <c r="A1315" i="6"/>
  <c r="A1315" i="9" s="1"/>
  <c r="C1314" i="6"/>
  <c r="B1314" i="6"/>
  <c r="A1314" i="6"/>
  <c r="A1314" i="9" s="1"/>
  <c r="B1313" i="6"/>
  <c r="C1313" i="6" s="1"/>
  <c r="A1313" i="6"/>
  <c r="A1313" i="9" s="1"/>
  <c r="C1312" i="6"/>
  <c r="B1312" i="6"/>
  <c r="A1312" i="6"/>
  <c r="A1312" i="9" s="1"/>
  <c r="B1311" i="6"/>
  <c r="C1311" i="6" s="1"/>
  <c r="A1311" i="6"/>
  <c r="A1311" i="9" s="1"/>
  <c r="B1310" i="6"/>
  <c r="C1310" i="6" s="1"/>
  <c r="A1310" i="6"/>
  <c r="A1310" i="9" s="1"/>
  <c r="C1309" i="6"/>
  <c r="B1309" i="6"/>
  <c r="A1309" i="6"/>
  <c r="A1309" i="9" s="1"/>
  <c r="B1308" i="6"/>
  <c r="C1308" i="6" s="1"/>
  <c r="A1308" i="6"/>
  <c r="A1308" i="9" s="1"/>
  <c r="C1307" i="6"/>
  <c r="B1307" i="6"/>
  <c r="A1307" i="6"/>
  <c r="A1307" i="9" s="1"/>
  <c r="B1306" i="6"/>
  <c r="C1306" i="6" s="1"/>
  <c r="A1306" i="6"/>
  <c r="A1306" i="9" s="1"/>
  <c r="B1305" i="6"/>
  <c r="C1305" i="6" s="1"/>
  <c r="A1305" i="6"/>
  <c r="A1305" i="9" s="1"/>
  <c r="C1304" i="6"/>
  <c r="B1304" i="6"/>
  <c r="A1304" i="6"/>
  <c r="A1304" i="9" s="1"/>
  <c r="B1303" i="6"/>
  <c r="C1303" i="6" s="1"/>
  <c r="A1303" i="6"/>
  <c r="A1303" i="9" s="1"/>
  <c r="C1302" i="6"/>
  <c r="B1302" i="6"/>
  <c r="A1302" i="6"/>
  <c r="A1302" i="9" s="1"/>
  <c r="B1301" i="6"/>
  <c r="C1301" i="6" s="1"/>
  <c r="A1301" i="6"/>
  <c r="A1301" i="9" s="1"/>
  <c r="B1300" i="6"/>
  <c r="C1300" i="6" s="1"/>
  <c r="A1300" i="6"/>
  <c r="A1300" i="9" s="1"/>
  <c r="C1299" i="6"/>
  <c r="B1299" i="6"/>
  <c r="A1299" i="6"/>
  <c r="A1299" i="9" s="1"/>
  <c r="B1298" i="6"/>
  <c r="C1298" i="6" s="1"/>
  <c r="A1298" i="6"/>
  <c r="A1298" i="9" s="1"/>
  <c r="C1297" i="6"/>
  <c r="B1297" i="6"/>
  <c r="A1297" i="6"/>
  <c r="A1297" i="9" s="1"/>
  <c r="B1296" i="6"/>
  <c r="C1296" i="6" s="1"/>
  <c r="A1296" i="6"/>
  <c r="A1296" i="9" s="1"/>
  <c r="B1295" i="6"/>
  <c r="C1295" i="6" s="1"/>
  <c r="A1295" i="6"/>
  <c r="A1295" i="9" s="1"/>
  <c r="C1294" i="6"/>
  <c r="B1294" i="6"/>
  <c r="A1294" i="6"/>
  <c r="A1294" i="9" s="1"/>
  <c r="B1293" i="6"/>
  <c r="C1293" i="6" s="1"/>
  <c r="A1293" i="6"/>
  <c r="A1293" i="9" s="1"/>
  <c r="C1292" i="6"/>
  <c r="B1292" i="6"/>
  <c r="A1292" i="6"/>
  <c r="A1292" i="9" s="1"/>
  <c r="B1291" i="6"/>
  <c r="C1291" i="6" s="1"/>
  <c r="A1291" i="6"/>
  <c r="A1291" i="9" s="1"/>
  <c r="B1290" i="6"/>
  <c r="C1290" i="6" s="1"/>
  <c r="A1290" i="6"/>
  <c r="A1290" i="9" s="1"/>
  <c r="C1289" i="6"/>
  <c r="B1289" i="6"/>
  <c r="A1289" i="6"/>
  <c r="A1289" i="9" s="1"/>
  <c r="B1288" i="6"/>
  <c r="C1288" i="6" s="1"/>
  <c r="C1287" i="6"/>
  <c r="B1287" i="6"/>
  <c r="A1287" i="6"/>
  <c r="A1287" i="9" s="1"/>
  <c r="B1286" i="6"/>
  <c r="C1286" i="6" s="1"/>
  <c r="B1285" i="6"/>
  <c r="C1285" i="6" s="1"/>
  <c r="A1285" i="6"/>
  <c r="A1285" i="9" s="1"/>
  <c r="C1284" i="6"/>
  <c r="B1284" i="6"/>
  <c r="B1283" i="6"/>
  <c r="C1283" i="6" s="1"/>
  <c r="A1283" i="6"/>
  <c r="A1283" i="9" s="1"/>
  <c r="C1282" i="6"/>
  <c r="B1282" i="6"/>
  <c r="A1282" i="6"/>
  <c r="A1282" i="9" s="1"/>
  <c r="B1281" i="6"/>
  <c r="C1281" i="6" s="1"/>
  <c r="A1281" i="6"/>
  <c r="A1281" i="9" s="1"/>
  <c r="B1280" i="6"/>
  <c r="C1280" i="6" s="1"/>
  <c r="A1280" i="6"/>
  <c r="A1280" i="9" s="1"/>
  <c r="C1279" i="6"/>
  <c r="B1279" i="6"/>
  <c r="A1279" i="6"/>
  <c r="A1279" i="9" s="1"/>
  <c r="B1278" i="6"/>
  <c r="C1278" i="6" s="1"/>
  <c r="C1277" i="6"/>
  <c r="B1277" i="6"/>
  <c r="A1277" i="6"/>
  <c r="A1277" i="9" s="1"/>
  <c r="B1276" i="6"/>
  <c r="C1276" i="6" s="1"/>
  <c r="B1275" i="6"/>
  <c r="C1275" i="6" s="1"/>
  <c r="A1275" i="6"/>
  <c r="A1275" i="9" s="1"/>
  <c r="C1274" i="6"/>
  <c r="B1274" i="6"/>
  <c r="B1273" i="6"/>
  <c r="C1273" i="6" s="1"/>
  <c r="A1273" i="6"/>
  <c r="A1273" i="9" s="1"/>
  <c r="C1272" i="6"/>
  <c r="B1272" i="6"/>
  <c r="A1272" i="6"/>
  <c r="A1272" i="9" s="1"/>
  <c r="B1271" i="6"/>
  <c r="C1271" i="6" s="1"/>
  <c r="A1271" i="6"/>
  <c r="A1271" i="9" s="1"/>
  <c r="B1270" i="6"/>
  <c r="C1270" i="6" s="1"/>
  <c r="A1270" i="6"/>
  <c r="A1270" i="9" s="1"/>
  <c r="C1269" i="6"/>
  <c r="B1269" i="6"/>
  <c r="A1269" i="6"/>
  <c r="A1269" i="9" s="1"/>
  <c r="B1268" i="6"/>
  <c r="C1268" i="6" s="1"/>
  <c r="A1268" i="6"/>
  <c r="A1268" i="9" s="1"/>
  <c r="C1267" i="6"/>
  <c r="B1267" i="6"/>
  <c r="A1267" i="6"/>
  <c r="A1267" i="9" s="1"/>
  <c r="B1266" i="6"/>
  <c r="C1266" i="6" s="1"/>
  <c r="B1265" i="6"/>
  <c r="C1265" i="6" s="1"/>
  <c r="A1265" i="6"/>
  <c r="A1265" i="9" s="1"/>
  <c r="C1264" i="6"/>
  <c r="B1264" i="6"/>
  <c r="B1263" i="6"/>
  <c r="C1263" i="6" s="1"/>
  <c r="A1263" i="6"/>
  <c r="A1263" i="9" s="1"/>
  <c r="C1262" i="6"/>
  <c r="B1262" i="6"/>
  <c r="A1262" i="6"/>
  <c r="A1262" i="9" s="1"/>
  <c r="B1261" i="6"/>
  <c r="C1261" i="6" s="1"/>
  <c r="A1261" i="6"/>
  <c r="A1261" i="9" s="1"/>
  <c r="C1260" i="6"/>
  <c r="B1260" i="6"/>
  <c r="A1260" i="6"/>
  <c r="A1260" i="9" s="1"/>
  <c r="C1259" i="6"/>
  <c r="B1259" i="6"/>
  <c r="A1259" i="6"/>
  <c r="A1259" i="9" s="1"/>
  <c r="B1258" i="6"/>
  <c r="C1258" i="6" s="1"/>
  <c r="A1258" i="6"/>
  <c r="A1258" i="9" s="1"/>
  <c r="C1257" i="6"/>
  <c r="B1257" i="6"/>
  <c r="A1257" i="6"/>
  <c r="A1257" i="9" s="1"/>
  <c r="B1256" i="6"/>
  <c r="C1256" i="6" s="1"/>
  <c r="C1255" i="6"/>
  <c r="B1255" i="6"/>
  <c r="A1255" i="6"/>
  <c r="A1255" i="9" s="1"/>
  <c r="C1254" i="6"/>
  <c r="B1254" i="6"/>
  <c r="B1253" i="6"/>
  <c r="C1253" i="6" s="1"/>
  <c r="A1253" i="6"/>
  <c r="A1253" i="9" s="1"/>
  <c r="C1252" i="6"/>
  <c r="B1252" i="6"/>
  <c r="A1252" i="6"/>
  <c r="A1252" i="9" s="1"/>
  <c r="B1251" i="6"/>
  <c r="C1251" i="6" s="1"/>
  <c r="A1251" i="6"/>
  <c r="A1251" i="9" s="1"/>
  <c r="C1250" i="6"/>
  <c r="B1250" i="6"/>
  <c r="A1250" i="6"/>
  <c r="A1250" i="9" s="1"/>
  <c r="C1249" i="6"/>
  <c r="B1249" i="6"/>
  <c r="A1249" i="6"/>
  <c r="A1249" i="9" s="1"/>
  <c r="B1248" i="6"/>
  <c r="C1248" i="6" s="1"/>
  <c r="A1248" i="6"/>
  <c r="A1248" i="9" s="1"/>
  <c r="C1247" i="6"/>
  <c r="B1247" i="6"/>
  <c r="A1247" i="6"/>
  <c r="A1247" i="9" s="1"/>
  <c r="B1246" i="6"/>
  <c r="C1246" i="6" s="1"/>
  <c r="C1245" i="6"/>
  <c r="B1245" i="6"/>
  <c r="A1245" i="6"/>
  <c r="A1245" i="9" s="1"/>
  <c r="C1244" i="6"/>
  <c r="B1244" i="6"/>
  <c r="B1243" i="6"/>
  <c r="C1243" i="6" s="1"/>
  <c r="A1243" i="6"/>
  <c r="A1243" i="9" s="1"/>
  <c r="C1242" i="6"/>
  <c r="B1242" i="6"/>
  <c r="A1242" i="6"/>
  <c r="A1242" i="9" s="1"/>
  <c r="B1241" i="6"/>
  <c r="C1241" i="6" s="1"/>
  <c r="A1241" i="6"/>
  <c r="A1241" i="9" s="1"/>
  <c r="C1240" i="6"/>
  <c r="B1240" i="6"/>
  <c r="A1240" i="6"/>
  <c r="A1240" i="9" s="1"/>
  <c r="C1239" i="6"/>
  <c r="B1239" i="6"/>
  <c r="A1239" i="6"/>
  <c r="A1239" i="9" s="1"/>
  <c r="B1238" i="6"/>
  <c r="C1238" i="6" s="1"/>
  <c r="A1238" i="6"/>
  <c r="A1238" i="9" s="1"/>
  <c r="C1237" i="6"/>
  <c r="B1237" i="6"/>
  <c r="A1237" i="6"/>
  <c r="A1237" i="9" s="1"/>
  <c r="B1236" i="6"/>
  <c r="C1236" i="6" s="1"/>
  <c r="C1235" i="6"/>
  <c r="B1235" i="6"/>
  <c r="A1235" i="6"/>
  <c r="A1235" i="9" s="1"/>
  <c r="C1234" i="6"/>
  <c r="B1234" i="6"/>
  <c r="B1233" i="6"/>
  <c r="C1233" i="6" s="1"/>
  <c r="A1233" i="6"/>
  <c r="A1233" i="9" s="1"/>
  <c r="C1232" i="6"/>
  <c r="B1232" i="6"/>
  <c r="A1232" i="6"/>
  <c r="A1232" i="9" s="1"/>
  <c r="B1231" i="6"/>
  <c r="C1231" i="6" s="1"/>
  <c r="A1231" i="6"/>
  <c r="A1231" i="9" s="1"/>
  <c r="C1230" i="6"/>
  <c r="B1230" i="6"/>
  <c r="A1230" i="6"/>
  <c r="A1230" i="9" s="1"/>
  <c r="C1229" i="6"/>
  <c r="B1229" i="6"/>
  <c r="A1229" i="6"/>
  <c r="A1229" i="9" s="1"/>
  <c r="B1228" i="6"/>
  <c r="C1228" i="6" s="1"/>
  <c r="A1228" i="6"/>
  <c r="A1228" i="9" s="1"/>
  <c r="C1227" i="6"/>
  <c r="B1227" i="6"/>
  <c r="A1227" i="6"/>
  <c r="A1227" i="9" s="1"/>
  <c r="B1226" i="6"/>
  <c r="C1226" i="6" s="1"/>
  <c r="C1225" i="6"/>
  <c r="B1225" i="6"/>
  <c r="A1225" i="6"/>
  <c r="A1225" i="9" s="1"/>
  <c r="C1224" i="6"/>
  <c r="B1224" i="6"/>
  <c r="B1223" i="6"/>
  <c r="C1223" i="6" s="1"/>
  <c r="A1223" i="6"/>
  <c r="A1223" i="9" s="1"/>
  <c r="C1222" i="6"/>
  <c r="B1222" i="6"/>
  <c r="A1222" i="6"/>
  <c r="A1222" i="9" s="1"/>
  <c r="B1221" i="6"/>
  <c r="C1221" i="6" s="1"/>
  <c r="A1221" i="6"/>
  <c r="A1221" i="9" s="1"/>
  <c r="C1220" i="6"/>
  <c r="B1220" i="6"/>
  <c r="A1220" i="6"/>
  <c r="A1220" i="9" s="1"/>
  <c r="C1219" i="6"/>
  <c r="B1219" i="6"/>
  <c r="A1219" i="6"/>
  <c r="A1219" i="9" s="1"/>
  <c r="B1218" i="6"/>
  <c r="C1218" i="6" s="1"/>
  <c r="A1218" i="6"/>
  <c r="A1218" i="9" s="1"/>
  <c r="C1217" i="6"/>
  <c r="B1217" i="6"/>
  <c r="A1217" i="6"/>
  <c r="A1217" i="9" s="1"/>
  <c r="B1216" i="6"/>
  <c r="C1216" i="6" s="1"/>
  <c r="C1215" i="6"/>
  <c r="B1215" i="6"/>
  <c r="A1215" i="6"/>
  <c r="A1215" i="9" s="1"/>
  <c r="C1214" i="6"/>
  <c r="B1214" i="6"/>
  <c r="B1213" i="6"/>
  <c r="C1213" i="6" s="1"/>
  <c r="A1213" i="6"/>
  <c r="A1213" i="9" s="1"/>
  <c r="C1212" i="6"/>
  <c r="B1212" i="6"/>
  <c r="A1212" i="6"/>
  <c r="A1212" i="9" s="1"/>
  <c r="B1211" i="6"/>
  <c r="C1211" i="6" s="1"/>
  <c r="A1211" i="6"/>
  <c r="A1211" i="9" s="1"/>
  <c r="C1210" i="6"/>
  <c r="B1210" i="6"/>
  <c r="A1210" i="6"/>
  <c r="A1210" i="9" s="1"/>
  <c r="C1209" i="6"/>
  <c r="B1209" i="6"/>
  <c r="A1209" i="6"/>
  <c r="A1209" i="9" s="1"/>
  <c r="B1208" i="6"/>
  <c r="C1208" i="6" s="1"/>
  <c r="A1208" i="6"/>
  <c r="A1208" i="9" s="1"/>
  <c r="C1207" i="6"/>
  <c r="B1207" i="6"/>
  <c r="A1207" i="6"/>
  <c r="A1207" i="9" s="1"/>
  <c r="B1206" i="6"/>
  <c r="C1206" i="6" s="1"/>
  <c r="C1205" i="6"/>
  <c r="B1205" i="6"/>
  <c r="A1205" i="6"/>
  <c r="A1205" i="9" s="1"/>
  <c r="C1204" i="6"/>
  <c r="B1204" i="6"/>
  <c r="A1204" i="6"/>
  <c r="A1204" i="9" s="1"/>
  <c r="B1203" i="6"/>
  <c r="C1203" i="6" s="1"/>
  <c r="A1203" i="6"/>
  <c r="A1203" i="9" s="1"/>
  <c r="C1202" i="6"/>
  <c r="B1202" i="6"/>
  <c r="A1202" i="6"/>
  <c r="A1202" i="9" s="1"/>
  <c r="B1201" i="6"/>
  <c r="C1201" i="6" s="1"/>
  <c r="A1201" i="6"/>
  <c r="A1201" i="9" s="1"/>
  <c r="C1200" i="6"/>
  <c r="B1200" i="6"/>
  <c r="A1200" i="6"/>
  <c r="A1200" i="9" s="1"/>
  <c r="C1199" i="6"/>
  <c r="B1199" i="6"/>
  <c r="A1199" i="6"/>
  <c r="A1199" i="9" s="1"/>
  <c r="B1198" i="6"/>
  <c r="C1198" i="6" s="1"/>
  <c r="A1198" i="6"/>
  <c r="A1198" i="9" s="1"/>
  <c r="C1197" i="6"/>
  <c r="B1197" i="6"/>
  <c r="A1197" i="6"/>
  <c r="A1197" i="9" s="1"/>
  <c r="B1196" i="6"/>
  <c r="C1196" i="6" s="1"/>
  <c r="C1195" i="6"/>
  <c r="B1195" i="6"/>
  <c r="A1195" i="6"/>
  <c r="A1195" i="9" s="1"/>
  <c r="C1194" i="6"/>
  <c r="B1194" i="6"/>
  <c r="A1194" i="6"/>
  <c r="A1194" i="9" s="1"/>
  <c r="B1193" i="6"/>
  <c r="C1193" i="6" s="1"/>
  <c r="A1193" i="6"/>
  <c r="A1193" i="9" s="1"/>
  <c r="C1192" i="6"/>
  <c r="B1192" i="6"/>
  <c r="A1192" i="6"/>
  <c r="A1192" i="9" s="1"/>
  <c r="B1191" i="6"/>
  <c r="C1191" i="6" s="1"/>
  <c r="A1191" i="6"/>
  <c r="A1191" i="9" s="1"/>
  <c r="C1190" i="6"/>
  <c r="B1190" i="6"/>
  <c r="A1190" i="6"/>
  <c r="A1190" i="9" s="1"/>
  <c r="C1189" i="6"/>
  <c r="B1189" i="6"/>
  <c r="A1189" i="6"/>
  <c r="A1189" i="9" s="1"/>
  <c r="B1188" i="6"/>
  <c r="C1188" i="6" s="1"/>
  <c r="A1188" i="6"/>
  <c r="A1188" i="9" s="1"/>
  <c r="C1187" i="6"/>
  <c r="B1187" i="6"/>
  <c r="A1187" i="6"/>
  <c r="A1187" i="9" s="1"/>
  <c r="B1186" i="6"/>
  <c r="C1186" i="6" s="1"/>
  <c r="C1185" i="6"/>
  <c r="B1185" i="6"/>
  <c r="A1185" i="6"/>
  <c r="A1185" i="9" s="1"/>
  <c r="C1184" i="6"/>
  <c r="B1184" i="6"/>
  <c r="A1184" i="6"/>
  <c r="A1184" i="9" s="1"/>
  <c r="B1183" i="6"/>
  <c r="C1183" i="6" s="1"/>
  <c r="A1183" i="6"/>
  <c r="A1183" i="9" s="1"/>
  <c r="C1182" i="6"/>
  <c r="B1182" i="6"/>
  <c r="A1182" i="6"/>
  <c r="A1182" i="9" s="1"/>
  <c r="B1181" i="6"/>
  <c r="C1181" i="6" s="1"/>
  <c r="A1181" i="6"/>
  <c r="A1181" i="9" s="1"/>
  <c r="C1180" i="6"/>
  <c r="B1180" i="6"/>
  <c r="A1180" i="6"/>
  <c r="A1180" i="9" s="1"/>
  <c r="C1179" i="6"/>
  <c r="B1179" i="6"/>
  <c r="A1179" i="6"/>
  <c r="A1179" i="9" s="1"/>
  <c r="B1178" i="6"/>
  <c r="C1178" i="6" s="1"/>
  <c r="A1178" i="6"/>
  <c r="A1178" i="9" s="1"/>
  <c r="C1177" i="6"/>
  <c r="B1177" i="6"/>
  <c r="A1177" i="6"/>
  <c r="A1177" i="9" s="1"/>
  <c r="B1176" i="6"/>
  <c r="C1176" i="6" s="1"/>
  <c r="C1175" i="6"/>
  <c r="B1175" i="6"/>
  <c r="A1175" i="6"/>
  <c r="A1175" i="9" s="1"/>
  <c r="C1174" i="6"/>
  <c r="B1174" i="6"/>
  <c r="A1174" i="6"/>
  <c r="A1174" i="9" s="1"/>
  <c r="B1173" i="6"/>
  <c r="C1173" i="6" s="1"/>
  <c r="A1173" i="6"/>
  <c r="A1173" i="9" s="1"/>
  <c r="C1172" i="6"/>
  <c r="B1172" i="6"/>
  <c r="A1172" i="6"/>
  <c r="A1172" i="9" s="1"/>
  <c r="B1171" i="6"/>
  <c r="C1171" i="6" s="1"/>
  <c r="A1171" i="6"/>
  <c r="A1171" i="9" s="1"/>
  <c r="C1170" i="6"/>
  <c r="B1170" i="6"/>
  <c r="A1170" i="6"/>
  <c r="A1170" i="9" s="1"/>
  <c r="C1169" i="6"/>
  <c r="B1169" i="6"/>
  <c r="A1169" i="6"/>
  <c r="A1169" i="9" s="1"/>
  <c r="B1168" i="6"/>
  <c r="C1168" i="6" s="1"/>
  <c r="A1168" i="6"/>
  <c r="A1168" i="9" s="1"/>
  <c r="C1167" i="6"/>
  <c r="B1167" i="6"/>
  <c r="A1167" i="6"/>
  <c r="A1167" i="9" s="1"/>
  <c r="C1166" i="6"/>
  <c r="B1166" i="6"/>
  <c r="C1165" i="6"/>
  <c r="B1165" i="6"/>
  <c r="A1165" i="6"/>
  <c r="A1165" i="9" s="1"/>
  <c r="C1164" i="6"/>
  <c r="B1164" i="6"/>
  <c r="A1164" i="6"/>
  <c r="A1164" i="9" s="1"/>
  <c r="B1163" i="6"/>
  <c r="C1163" i="6" s="1"/>
  <c r="A1163" i="6"/>
  <c r="A1163" i="9" s="1"/>
  <c r="C1162" i="6"/>
  <c r="B1162" i="6"/>
  <c r="A1162" i="6"/>
  <c r="A1162" i="9" s="1"/>
  <c r="B1161" i="6"/>
  <c r="C1161" i="6" s="1"/>
  <c r="A1161" i="6"/>
  <c r="A1161" i="9" s="1"/>
  <c r="C1160" i="6"/>
  <c r="B1160" i="6"/>
  <c r="A1160" i="6"/>
  <c r="A1160" i="9" s="1"/>
  <c r="C1159" i="6"/>
  <c r="B1159" i="6"/>
  <c r="A1159" i="6"/>
  <c r="A1159" i="9" s="1"/>
  <c r="B1158" i="6"/>
  <c r="C1158" i="6" s="1"/>
  <c r="A1158" i="6"/>
  <c r="A1158" i="9" s="1"/>
  <c r="C1157" i="6"/>
  <c r="B1157" i="6"/>
  <c r="A1157" i="6"/>
  <c r="A1157" i="9" s="1"/>
  <c r="B1156" i="6"/>
  <c r="C1156" i="6" s="1"/>
  <c r="C1155" i="6"/>
  <c r="B1155" i="6"/>
  <c r="A1155" i="6"/>
  <c r="A1155" i="9" s="1"/>
  <c r="C1154" i="6"/>
  <c r="B1154" i="6"/>
  <c r="A1154" i="6"/>
  <c r="A1154" i="9" s="1"/>
  <c r="B1153" i="6"/>
  <c r="C1153" i="6" s="1"/>
  <c r="A1153" i="6"/>
  <c r="A1153" i="9" s="1"/>
  <c r="C1152" i="6"/>
  <c r="B1152" i="6"/>
  <c r="A1152" i="6"/>
  <c r="A1152" i="9" s="1"/>
  <c r="C1151" i="6"/>
  <c r="B1151" i="6"/>
  <c r="A1151" i="6"/>
  <c r="A1151" i="9" s="1"/>
  <c r="C1150" i="6"/>
  <c r="B1150" i="6"/>
  <c r="A1150" i="6"/>
  <c r="A1150" i="9" s="1"/>
  <c r="C1149" i="6"/>
  <c r="B1149" i="6"/>
  <c r="A1149" i="6"/>
  <c r="A1149" i="9" s="1"/>
  <c r="B1148" i="6"/>
  <c r="C1148" i="6" s="1"/>
  <c r="A1148" i="6"/>
  <c r="A1148" i="9" s="1"/>
  <c r="C1147" i="6"/>
  <c r="B1147" i="6"/>
  <c r="A1147" i="6"/>
  <c r="A1147" i="9" s="1"/>
  <c r="C1146" i="6"/>
  <c r="B1146" i="6"/>
  <c r="C1145" i="6"/>
  <c r="B1145" i="6"/>
  <c r="A1145" i="6"/>
  <c r="A1145" i="9" s="1"/>
  <c r="C1144" i="6"/>
  <c r="B1144" i="6"/>
  <c r="A1144" i="6"/>
  <c r="A1144" i="9" s="1"/>
  <c r="B1143" i="6"/>
  <c r="C1143" i="6" s="1"/>
  <c r="A1143" i="6"/>
  <c r="A1143" i="9" s="1"/>
  <c r="C1142" i="6"/>
  <c r="B1142" i="6"/>
  <c r="A1142" i="6"/>
  <c r="A1142" i="9" s="1"/>
  <c r="C1141" i="6"/>
  <c r="B1141" i="6"/>
  <c r="A1141" i="6"/>
  <c r="A1141" i="9" s="1"/>
  <c r="C1140" i="6"/>
  <c r="B1140" i="6"/>
  <c r="A1140" i="6"/>
  <c r="A1140" i="9" s="1"/>
  <c r="C1139" i="6"/>
  <c r="B1139" i="6"/>
  <c r="A1139" i="6"/>
  <c r="A1139" i="9" s="1"/>
  <c r="B1138" i="6"/>
  <c r="C1138" i="6" s="1"/>
  <c r="A1138" i="6"/>
  <c r="A1138" i="9" s="1"/>
  <c r="C1137" i="6"/>
  <c r="B1137" i="6"/>
  <c r="A1137" i="6"/>
  <c r="A1137" i="9" s="1"/>
  <c r="C1136" i="6"/>
  <c r="B1136" i="6"/>
  <c r="C1135" i="6"/>
  <c r="B1135" i="6"/>
  <c r="A1135" i="6"/>
  <c r="A1135" i="9" s="1"/>
  <c r="C1134" i="6"/>
  <c r="B1134" i="6"/>
  <c r="A1134" i="6"/>
  <c r="A1134" i="9" s="1"/>
  <c r="B1133" i="6"/>
  <c r="C1133" i="6" s="1"/>
  <c r="A1133" i="6"/>
  <c r="A1133" i="9" s="1"/>
  <c r="C1132" i="6"/>
  <c r="B1132" i="6"/>
  <c r="A1132" i="6"/>
  <c r="A1132" i="9" s="1"/>
  <c r="B1131" i="6"/>
  <c r="C1131" i="6" s="1"/>
  <c r="A1131" i="6"/>
  <c r="A1131" i="9" s="1"/>
  <c r="C1130" i="6"/>
  <c r="B1130" i="6"/>
  <c r="A1130" i="6"/>
  <c r="A1130" i="9" s="1"/>
  <c r="C1129" i="6"/>
  <c r="B1129" i="6"/>
  <c r="A1129" i="6"/>
  <c r="A1129" i="9" s="1"/>
  <c r="B1128" i="6"/>
  <c r="C1128" i="6" s="1"/>
  <c r="A1128" i="6"/>
  <c r="A1128" i="9" s="1"/>
  <c r="C1127" i="6"/>
  <c r="B1127" i="6"/>
  <c r="A1127" i="6"/>
  <c r="A1127" i="9" s="1"/>
  <c r="C1126" i="6"/>
  <c r="B1126" i="6"/>
  <c r="C1125" i="6"/>
  <c r="B1125" i="6"/>
  <c r="A1125" i="6"/>
  <c r="A1125" i="9" s="1"/>
  <c r="C1124" i="6"/>
  <c r="B1124" i="6"/>
  <c r="A1124" i="6"/>
  <c r="A1124" i="9" s="1"/>
  <c r="B1123" i="6"/>
  <c r="C1123" i="6" s="1"/>
  <c r="A1123" i="6"/>
  <c r="A1123" i="9" s="1"/>
  <c r="C1122" i="6"/>
  <c r="B1122" i="6"/>
  <c r="A1122" i="6"/>
  <c r="A1122" i="9" s="1"/>
  <c r="C1121" i="6"/>
  <c r="B1121" i="6"/>
  <c r="A1121" i="6"/>
  <c r="A1121" i="9" s="1"/>
  <c r="C1120" i="6"/>
  <c r="B1120" i="6"/>
  <c r="A1120" i="6"/>
  <c r="A1120" i="9" s="1"/>
  <c r="C1119" i="6"/>
  <c r="B1119" i="6"/>
  <c r="A1119" i="6"/>
  <c r="A1119" i="9" s="1"/>
  <c r="B1118" i="6"/>
  <c r="C1118" i="6" s="1"/>
  <c r="A1118" i="6"/>
  <c r="A1118" i="9" s="1"/>
  <c r="C1117" i="6"/>
  <c r="B1117" i="6"/>
  <c r="A1117" i="6"/>
  <c r="A1117" i="9" s="1"/>
  <c r="B1116" i="6"/>
  <c r="C1116" i="6" s="1"/>
  <c r="C1115" i="6"/>
  <c r="B1115" i="6"/>
  <c r="A1115" i="6"/>
  <c r="A1115" i="9" s="1"/>
  <c r="C1114" i="6"/>
  <c r="B1114" i="6"/>
  <c r="A1114" i="6"/>
  <c r="A1114" i="9" s="1"/>
  <c r="B1113" i="6"/>
  <c r="C1113" i="6" s="1"/>
  <c r="A1113" i="6"/>
  <c r="A1113" i="9" s="1"/>
  <c r="C1112" i="6"/>
  <c r="B1112" i="6"/>
  <c r="A1112" i="6"/>
  <c r="A1112" i="9" s="1"/>
  <c r="B1111" i="6"/>
  <c r="C1111" i="6" s="1"/>
  <c r="A1111" i="6"/>
  <c r="A1111" i="9" s="1"/>
  <c r="C1110" i="6"/>
  <c r="B1110" i="6"/>
  <c r="A1110" i="6"/>
  <c r="A1110" i="9" s="1"/>
  <c r="C1109" i="6"/>
  <c r="B1109" i="6"/>
  <c r="A1109" i="6"/>
  <c r="A1109" i="9" s="1"/>
  <c r="B1108" i="6"/>
  <c r="C1108" i="6" s="1"/>
  <c r="A1108" i="6"/>
  <c r="A1108" i="9" s="1"/>
  <c r="C1107" i="6"/>
  <c r="B1107" i="6"/>
  <c r="A1107" i="6"/>
  <c r="A1107" i="9" s="1"/>
  <c r="B1106" i="6"/>
  <c r="C1106" i="6" s="1"/>
  <c r="C1105" i="6"/>
  <c r="B1105" i="6"/>
  <c r="A1105" i="6"/>
  <c r="A1105" i="9" s="1"/>
  <c r="C1104" i="6"/>
  <c r="B1104" i="6"/>
  <c r="A1104" i="6"/>
  <c r="A1104" i="9" s="1"/>
  <c r="B1103" i="6"/>
  <c r="C1103" i="6" s="1"/>
  <c r="A1103" i="6"/>
  <c r="A1103" i="9" s="1"/>
  <c r="C1102" i="6"/>
  <c r="B1102" i="6"/>
  <c r="A1102" i="6"/>
  <c r="A1102" i="9" s="1"/>
  <c r="C1101" i="6"/>
  <c r="B1101" i="6"/>
  <c r="A1101" i="6"/>
  <c r="A1101" i="9" s="1"/>
  <c r="C1100" i="6"/>
  <c r="B1100" i="6"/>
  <c r="A1100" i="6"/>
  <c r="A1100" i="9" s="1"/>
  <c r="C1099" i="6"/>
  <c r="B1099" i="6"/>
  <c r="A1099" i="6"/>
  <c r="A1099" i="9" s="1"/>
  <c r="B1098" i="6"/>
  <c r="C1098" i="6" s="1"/>
  <c r="A1098" i="6"/>
  <c r="A1098" i="9" s="1"/>
  <c r="C1097" i="6"/>
  <c r="B1097" i="6"/>
  <c r="A1097" i="6"/>
  <c r="A1097" i="9" s="1"/>
  <c r="C1096" i="6"/>
  <c r="B1096" i="6"/>
  <c r="A1096" i="6"/>
  <c r="A1096" i="9" s="1"/>
  <c r="C1095" i="6"/>
  <c r="B1095" i="6"/>
  <c r="A1095" i="6"/>
  <c r="A1095" i="9" s="1"/>
  <c r="C1094" i="6"/>
  <c r="B1094" i="6"/>
  <c r="A1094" i="6"/>
  <c r="A1094" i="9" s="1"/>
  <c r="C1093" i="6"/>
  <c r="B1093" i="6"/>
  <c r="A1093" i="6"/>
  <c r="A1093" i="9" s="1"/>
  <c r="C1092" i="6"/>
  <c r="B1092" i="6"/>
  <c r="A1092" i="6"/>
  <c r="A1092" i="9" s="1"/>
  <c r="B1091" i="6"/>
  <c r="C1091" i="6" s="1"/>
  <c r="A1091" i="6"/>
  <c r="A1091" i="9" s="1"/>
  <c r="C1090" i="6"/>
  <c r="B1090" i="6"/>
  <c r="A1090" i="6"/>
  <c r="A1090" i="9" s="1"/>
  <c r="C1089" i="6"/>
  <c r="B1089" i="6"/>
  <c r="A1089" i="6"/>
  <c r="A1089" i="9" s="1"/>
  <c r="C1088" i="6"/>
  <c r="B1088" i="6"/>
  <c r="A1088" i="6"/>
  <c r="A1088" i="9" s="1"/>
  <c r="C1087" i="6"/>
  <c r="B1087" i="6"/>
  <c r="A1087" i="6"/>
  <c r="A1087" i="9" s="1"/>
  <c r="B1086" i="6"/>
  <c r="C1086" i="6" s="1"/>
  <c r="A1086" i="6"/>
  <c r="A1086" i="9" s="1"/>
  <c r="C1085" i="6"/>
  <c r="B1085" i="6"/>
  <c r="A1085" i="6"/>
  <c r="A1085" i="9" s="1"/>
  <c r="C1084" i="6"/>
  <c r="B1084" i="6"/>
  <c r="A1084" i="6"/>
  <c r="A1084" i="9" s="1"/>
  <c r="C1083" i="6"/>
  <c r="B1083" i="6"/>
  <c r="A1083" i="6"/>
  <c r="A1083" i="9" s="1"/>
  <c r="C1082" i="6"/>
  <c r="B1082" i="6"/>
  <c r="A1082" i="6"/>
  <c r="A1082" i="9" s="1"/>
  <c r="B1081" i="6"/>
  <c r="C1081" i="6" s="1"/>
  <c r="A1081" i="6"/>
  <c r="A1081" i="9" s="1"/>
  <c r="C1080" i="6"/>
  <c r="B1080" i="6"/>
  <c r="A1080" i="6"/>
  <c r="A1080" i="9" s="1"/>
  <c r="C1079" i="6"/>
  <c r="B1079" i="6"/>
  <c r="A1079" i="6"/>
  <c r="A1079" i="9" s="1"/>
  <c r="C1078" i="6"/>
  <c r="B1078" i="6"/>
  <c r="A1078" i="6"/>
  <c r="A1078" i="9" s="1"/>
  <c r="C1077" i="6"/>
  <c r="B1077" i="6"/>
  <c r="A1077" i="6"/>
  <c r="A1077" i="9" s="1"/>
  <c r="B1076" i="6"/>
  <c r="C1076" i="6" s="1"/>
  <c r="A1076" i="6"/>
  <c r="A1076" i="9" s="1"/>
  <c r="C1075" i="6"/>
  <c r="B1075" i="6"/>
  <c r="A1075" i="6"/>
  <c r="A1075" i="9" s="1"/>
  <c r="C1074" i="6"/>
  <c r="B1074" i="6"/>
  <c r="A1074" i="6"/>
  <c r="A1074" i="9" s="1"/>
  <c r="C1073" i="6"/>
  <c r="B1073" i="6"/>
  <c r="A1073" i="6"/>
  <c r="A1073" i="9" s="1"/>
  <c r="C1072" i="6"/>
  <c r="B1072" i="6"/>
  <c r="A1072" i="6"/>
  <c r="A1072" i="9" s="1"/>
  <c r="C1071" i="6"/>
  <c r="B1071" i="6"/>
  <c r="A1071" i="6"/>
  <c r="A1071" i="9" s="1"/>
  <c r="C1070" i="6"/>
  <c r="B1070" i="6"/>
  <c r="A1070" i="6"/>
  <c r="A1070" i="9" s="1"/>
  <c r="C1069" i="6"/>
  <c r="B1069" i="6"/>
  <c r="A1069" i="6"/>
  <c r="A1069" i="9" s="1"/>
  <c r="C1068" i="6"/>
  <c r="B1068" i="6"/>
  <c r="A1068" i="6"/>
  <c r="A1068" i="9" s="1"/>
  <c r="C1067" i="6"/>
  <c r="B1067" i="6"/>
  <c r="A1067" i="6"/>
  <c r="A1067" i="9" s="1"/>
  <c r="C1066" i="6"/>
  <c r="B1066" i="6"/>
  <c r="A1066" i="6"/>
  <c r="A1066" i="9" s="1"/>
  <c r="C1065" i="6"/>
  <c r="B1065" i="6"/>
  <c r="A1065" i="6"/>
  <c r="A1065" i="9" s="1"/>
  <c r="C1064" i="6"/>
  <c r="B1064" i="6"/>
  <c r="A1064" i="6"/>
  <c r="A1064" i="9" s="1"/>
  <c r="C1063" i="6"/>
  <c r="B1063" i="6"/>
  <c r="A1063" i="6"/>
  <c r="A1063" i="9" s="1"/>
  <c r="C1062" i="6"/>
  <c r="B1062" i="6"/>
  <c r="A1062" i="6"/>
  <c r="A1062" i="9" s="1"/>
  <c r="B1061" i="6"/>
  <c r="C1061" i="6" s="1"/>
  <c r="A1061" i="6"/>
  <c r="A1061" i="9" s="1"/>
  <c r="C1060" i="6"/>
  <c r="B1060" i="6"/>
  <c r="A1060" i="6"/>
  <c r="A1060" i="9" s="1"/>
  <c r="C1059" i="6"/>
  <c r="B1059" i="6"/>
  <c r="A1059" i="6"/>
  <c r="A1059" i="9" s="1"/>
  <c r="C1058" i="6"/>
  <c r="B1058" i="6"/>
  <c r="A1058" i="6"/>
  <c r="A1058" i="9" s="1"/>
  <c r="C1057" i="6"/>
  <c r="B1057" i="6"/>
  <c r="A1057" i="6"/>
  <c r="A1057" i="9" s="1"/>
  <c r="C1056" i="6"/>
  <c r="B1056" i="6"/>
  <c r="A1056" i="6"/>
  <c r="A1056" i="9" s="1"/>
  <c r="C1055" i="6"/>
  <c r="B1055" i="6"/>
  <c r="A1055" i="6"/>
  <c r="A1055" i="9" s="1"/>
  <c r="C1054" i="6"/>
  <c r="B1054" i="6"/>
  <c r="A1054" i="6"/>
  <c r="A1054" i="9" s="1"/>
  <c r="C1053" i="6"/>
  <c r="B1053" i="6"/>
  <c r="A1053" i="6"/>
  <c r="A1053" i="9" s="1"/>
  <c r="C1052" i="6"/>
  <c r="B1052" i="6"/>
  <c r="A1052" i="6"/>
  <c r="A1052" i="9" s="1"/>
  <c r="C1051" i="6"/>
  <c r="B1051" i="6"/>
  <c r="A1051" i="6"/>
  <c r="A1051" i="9" s="1"/>
  <c r="C1050" i="6"/>
  <c r="B1050" i="6"/>
  <c r="A1050" i="6"/>
  <c r="A1050" i="9" s="1"/>
  <c r="B1049" i="6"/>
  <c r="C1049" i="6" s="1"/>
  <c r="A1049" i="6"/>
  <c r="A1049" i="9" s="1"/>
  <c r="B1048" i="6"/>
  <c r="C1048" i="6" s="1"/>
  <c r="A1048" i="6"/>
  <c r="A1048" i="9" s="1"/>
  <c r="C1047" i="6"/>
  <c r="B1047" i="6"/>
  <c r="A1047" i="6"/>
  <c r="A1047" i="9" s="1"/>
  <c r="C1046" i="6"/>
  <c r="B1046" i="6"/>
  <c r="A1046" i="6"/>
  <c r="A1046" i="9" s="1"/>
  <c r="B1045" i="6"/>
  <c r="C1045" i="6" s="1"/>
  <c r="A1045" i="6"/>
  <c r="A1045" i="9" s="1"/>
  <c r="C1044" i="6"/>
  <c r="B1044" i="6"/>
  <c r="A1044" i="6"/>
  <c r="A1044" i="9" s="1"/>
  <c r="C1043" i="6"/>
  <c r="B1043" i="6"/>
  <c r="A1043" i="6"/>
  <c r="A1043" i="9" s="1"/>
  <c r="B1042" i="6"/>
  <c r="C1042" i="6" s="1"/>
  <c r="A1042" i="6"/>
  <c r="A1042" i="9" s="1"/>
  <c r="B1041" i="6"/>
  <c r="C1041" i="6" s="1"/>
  <c r="A1041" i="6"/>
  <c r="A1041" i="9" s="1"/>
  <c r="B1040" i="6"/>
  <c r="C1040" i="6" s="1"/>
  <c r="A1040" i="6"/>
  <c r="A1040" i="9" s="1"/>
  <c r="C1039" i="6"/>
  <c r="B1039" i="6"/>
  <c r="A1039" i="6"/>
  <c r="A1039" i="9" s="1"/>
  <c r="C1038" i="6"/>
  <c r="B1038" i="6"/>
  <c r="A1038" i="6"/>
  <c r="A1038" i="9" s="1"/>
  <c r="B1037" i="6"/>
  <c r="C1037" i="6" s="1"/>
  <c r="A1037" i="6"/>
  <c r="A1037" i="9" s="1"/>
  <c r="B1036" i="6"/>
  <c r="C1036" i="6" s="1"/>
  <c r="C1035" i="6"/>
  <c r="B1035" i="6"/>
  <c r="A1035" i="6"/>
  <c r="A1035" i="9" s="1"/>
  <c r="C1034" i="6"/>
  <c r="B1034" i="6"/>
  <c r="A1034" i="6"/>
  <c r="A1034" i="9" s="1"/>
  <c r="C1033" i="6"/>
  <c r="B1033" i="6"/>
  <c r="A1033" i="6"/>
  <c r="A1033" i="9" s="1"/>
  <c r="B1032" i="6"/>
  <c r="C1032" i="6" s="1"/>
  <c r="B1031" i="6"/>
  <c r="C1031" i="6" s="1"/>
  <c r="A1031" i="6"/>
  <c r="A1031" i="9" s="1"/>
  <c r="C1030" i="6"/>
  <c r="B1030" i="6"/>
  <c r="A1030" i="6"/>
  <c r="A1030" i="9" s="1"/>
  <c r="B1029" i="6"/>
  <c r="C1029" i="6" s="1"/>
  <c r="A1029" i="6"/>
  <c r="A1029" i="9" s="1"/>
  <c r="B1028" i="6"/>
  <c r="C1028" i="6" s="1"/>
  <c r="A1028" i="6"/>
  <c r="A1028" i="9" s="1"/>
  <c r="C1027" i="6"/>
  <c r="B1027" i="6"/>
  <c r="A1027" i="6"/>
  <c r="A1027" i="9" s="1"/>
  <c r="C1026" i="6"/>
  <c r="B1026" i="6"/>
  <c r="A1026" i="6"/>
  <c r="A1026" i="9" s="1"/>
  <c r="B1025" i="6"/>
  <c r="C1025" i="6" s="1"/>
  <c r="A1025" i="6"/>
  <c r="A1025" i="9" s="1"/>
  <c r="C1024" i="6"/>
  <c r="B1024" i="6"/>
  <c r="A1024" i="6"/>
  <c r="A1024" i="9" s="1"/>
  <c r="C1023" i="6"/>
  <c r="B1023" i="6"/>
  <c r="A1023" i="6"/>
  <c r="A1023" i="9" s="1"/>
  <c r="C1022" i="6"/>
  <c r="B1022" i="6"/>
  <c r="A1022" i="6"/>
  <c r="A1022" i="9" s="1"/>
  <c r="B1021" i="6"/>
  <c r="C1021" i="6" s="1"/>
  <c r="A1021" i="6"/>
  <c r="A1021" i="9" s="1"/>
  <c r="B1020" i="6"/>
  <c r="C1020" i="6" s="1"/>
  <c r="A1020" i="6"/>
  <c r="A1020" i="9" s="1"/>
  <c r="C1019" i="6"/>
  <c r="B1019" i="6"/>
  <c r="A1019" i="6"/>
  <c r="A1019" i="9" s="1"/>
  <c r="C1018" i="6"/>
  <c r="B1018" i="6"/>
  <c r="A1018" i="6"/>
  <c r="A1018" i="9" s="1"/>
  <c r="B1017" i="6"/>
  <c r="C1017" i="6" s="1"/>
  <c r="A1017" i="6"/>
  <c r="A1017" i="9" s="1"/>
  <c r="B1016" i="6"/>
  <c r="C1016" i="6" s="1"/>
  <c r="C1015" i="6"/>
  <c r="B1015" i="6"/>
  <c r="A1015" i="6"/>
  <c r="A1015" i="9" s="1"/>
  <c r="C1014" i="6"/>
  <c r="B1014" i="6"/>
  <c r="A1014" i="6"/>
  <c r="A1014" i="9" s="1"/>
  <c r="C1013" i="6"/>
  <c r="B1013" i="6"/>
  <c r="A1013" i="6"/>
  <c r="A1013" i="9" s="1"/>
  <c r="B1012" i="6"/>
  <c r="C1012" i="6" s="1"/>
  <c r="C1011" i="6"/>
  <c r="B1011" i="6"/>
  <c r="A1011" i="6"/>
  <c r="A1011" i="9" s="1"/>
  <c r="C1010" i="6"/>
  <c r="B1010" i="6"/>
  <c r="A1010" i="6"/>
  <c r="A1010" i="9" s="1"/>
  <c r="B1009" i="6"/>
  <c r="C1009" i="6" s="1"/>
  <c r="A1009" i="6"/>
  <c r="A1009" i="9" s="1"/>
  <c r="C1008" i="6"/>
  <c r="B1008" i="6"/>
  <c r="A1008" i="6"/>
  <c r="A1008" i="9" s="1"/>
  <c r="C1007" i="6"/>
  <c r="B1007" i="6"/>
  <c r="A1007" i="6"/>
  <c r="A1007" i="9" s="1"/>
  <c r="C1006" i="6"/>
  <c r="B1006" i="6"/>
  <c r="A1006" i="6"/>
  <c r="A1006" i="9" s="1"/>
  <c r="B1005" i="6"/>
  <c r="C1005" i="6" s="1"/>
  <c r="A1005" i="6"/>
  <c r="A1005" i="9" s="1"/>
  <c r="B1004" i="6"/>
  <c r="C1004" i="6" s="1"/>
  <c r="A1004" i="6"/>
  <c r="A1004" i="9" s="1"/>
  <c r="C1003" i="6"/>
  <c r="B1003" i="6"/>
  <c r="A1003" i="6"/>
  <c r="A1003" i="9" s="1"/>
  <c r="B1002" i="6"/>
  <c r="C1002" i="6" s="1"/>
  <c r="A1002" i="6"/>
  <c r="A1002" i="9" s="1"/>
  <c r="B1001" i="6"/>
  <c r="C1001" i="6" s="1"/>
  <c r="A1001" i="6"/>
  <c r="A1001" i="9" s="1"/>
  <c r="B1000" i="6"/>
  <c r="C1000" i="6" s="1"/>
  <c r="A1000" i="6"/>
  <c r="A1000" i="9" s="1"/>
  <c r="C999" i="6"/>
  <c r="B999" i="6"/>
  <c r="A999" i="6"/>
  <c r="A999" i="9" s="1"/>
  <c r="C998" i="6"/>
  <c r="B998" i="6"/>
  <c r="A998" i="6"/>
  <c r="A998" i="9" s="1"/>
  <c r="B997" i="6"/>
  <c r="C997" i="6" s="1"/>
  <c r="A997" i="6"/>
  <c r="A997" i="9" s="1"/>
  <c r="B996" i="6"/>
  <c r="C996" i="6" s="1"/>
  <c r="C995" i="6"/>
  <c r="B995" i="6"/>
  <c r="A995" i="6"/>
  <c r="A995" i="9" s="1"/>
  <c r="C994" i="6"/>
  <c r="B994" i="6"/>
  <c r="A994" i="6"/>
  <c r="A994" i="9" s="1"/>
  <c r="C993" i="6"/>
  <c r="B993" i="6"/>
  <c r="A993" i="6"/>
  <c r="A993" i="9" s="1"/>
  <c r="B992" i="6"/>
  <c r="C992" i="6" s="1"/>
  <c r="B991" i="6"/>
  <c r="C991" i="6" s="1"/>
  <c r="A991" i="6"/>
  <c r="A991" i="9" s="1"/>
  <c r="C990" i="6"/>
  <c r="B990" i="6"/>
  <c r="A990" i="6"/>
  <c r="A990" i="9" s="1"/>
  <c r="B989" i="6"/>
  <c r="C989" i="6" s="1"/>
  <c r="A989" i="6"/>
  <c r="A989" i="9" s="1"/>
  <c r="C988" i="6"/>
  <c r="B988" i="6"/>
  <c r="A988" i="6"/>
  <c r="A988" i="9" s="1"/>
  <c r="C987" i="6"/>
  <c r="B987" i="6"/>
  <c r="A987" i="6"/>
  <c r="A987" i="9" s="1"/>
  <c r="B986" i="6"/>
  <c r="C986" i="6" s="1"/>
  <c r="A986" i="6"/>
  <c r="A986" i="9" s="1"/>
  <c r="B985" i="6"/>
  <c r="C985" i="6" s="1"/>
  <c r="A985" i="6"/>
  <c r="A985" i="9" s="1"/>
  <c r="C984" i="6"/>
  <c r="B984" i="6"/>
  <c r="A984" i="6"/>
  <c r="A984" i="9" s="1"/>
  <c r="C983" i="6"/>
  <c r="B983" i="6"/>
  <c r="A983" i="6"/>
  <c r="A983" i="9" s="1"/>
  <c r="B982" i="6"/>
  <c r="C982" i="6" s="1"/>
  <c r="A982" i="6"/>
  <c r="A982" i="9" s="1"/>
  <c r="B981" i="6"/>
  <c r="C981" i="6" s="1"/>
  <c r="A981" i="6"/>
  <c r="A981" i="9" s="1"/>
  <c r="B980" i="6"/>
  <c r="C980" i="6" s="1"/>
  <c r="A980" i="6"/>
  <c r="A980" i="9" s="1"/>
  <c r="C979" i="6"/>
  <c r="B979" i="6"/>
  <c r="A979" i="6"/>
  <c r="A979" i="9" s="1"/>
  <c r="C978" i="6"/>
  <c r="B978" i="6"/>
  <c r="A978" i="6"/>
  <c r="A978" i="9" s="1"/>
  <c r="C977" i="6"/>
  <c r="B977" i="6"/>
  <c r="A977" i="6"/>
  <c r="A977" i="9" s="1"/>
  <c r="B976" i="6"/>
  <c r="C976" i="6" s="1"/>
  <c r="C975" i="6"/>
  <c r="B975" i="6"/>
  <c r="A975" i="6"/>
  <c r="A975" i="9" s="1"/>
  <c r="C974" i="6"/>
  <c r="B974" i="6"/>
  <c r="A974" i="6"/>
  <c r="A974" i="9" s="1"/>
  <c r="C973" i="6"/>
  <c r="B973" i="6"/>
  <c r="A973" i="6"/>
  <c r="A973" i="9" s="1"/>
  <c r="C972" i="6"/>
  <c r="B972" i="6"/>
  <c r="C971" i="6"/>
  <c r="B971" i="6"/>
  <c r="A971" i="6"/>
  <c r="A971" i="9" s="1"/>
  <c r="B970" i="6"/>
  <c r="C970" i="6" s="1"/>
  <c r="A970" i="6"/>
  <c r="A970" i="9" s="1"/>
  <c r="B969" i="6"/>
  <c r="C969" i="6" s="1"/>
  <c r="A969" i="6"/>
  <c r="A969" i="9" s="1"/>
  <c r="B968" i="6"/>
  <c r="C968" i="6" s="1"/>
  <c r="A968" i="6"/>
  <c r="A968" i="9" s="1"/>
  <c r="C967" i="6"/>
  <c r="B967" i="6"/>
  <c r="A967" i="6"/>
  <c r="A967" i="9" s="1"/>
  <c r="C966" i="6"/>
  <c r="B966" i="6"/>
  <c r="A966" i="6"/>
  <c r="A966" i="9" s="1"/>
  <c r="B965" i="6"/>
  <c r="C965" i="6" s="1"/>
  <c r="A965" i="6"/>
  <c r="A965" i="9" s="1"/>
  <c r="C964" i="6"/>
  <c r="B964" i="6"/>
  <c r="A964" i="6"/>
  <c r="A964" i="9" s="1"/>
  <c r="C963" i="6"/>
  <c r="B963" i="6"/>
  <c r="A963" i="6"/>
  <c r="A963" i="9" s="1"/>
  <c r="C962" i="6"/>
  <c r="B962" i="6"/>
  <c r="A962" i="6"/>
  <c r="A962" i="9" s="1"/>
  <c r="B961" i="6"/>
  <c r="C961" i="6" s="1"/>
  <c r="A961" i="6"/>
  <c r="A961" i="9" s="1"/>
  <c r="B960" i="6"/>
  <c r="C960" i="6" s="1"/>
  <c r="A960" i="6"/>
  <c r="A960" i="9" s="1"/>
  <c r="B959" i="6"/>
  <c r="C959" i="6" s="1"/>
  <c r="A959" i="6"/>
  <c r="A959" i="9" s="1"/>
  <c r="C958" i="6"/>
  <c r="B958" i="6"/>
  <c r="A958" i="6"/>
  <c r="A958" i="9" s="1"/>
  <c r="B957" i="6"/>
  <c r="C957" i="6" s="1"/>
  <c r="A957" i="6"/>
  <c r="A957" i="9" s="1"/>
  <c r="B956" i="6"/>
  <c r="C956" i="6" s="1"/>
  <c r="A956" i="6"/>
  <c r="A956" i="9" s="1"/>
  <c r="B955" i="6"/>
  <c r="C955" i="6" s="1"/>
  <c r="A955" i="6"/>
  <c r="A955" i="9" s="1"/>
  <c r="C954" i="6"/>
  <c r="B954" i="6"/>
  <c r="A954" i="6"/>
  <c r="A954" i="9" s="1"/>
  <c r="B953" i="6"/>
  <c r="C953" i="6" s="1"/>
  <c r="A953" i="6"/>
  <c r="A953" i="9" s="1"/>
  <c r="C952" i="6"/>
  <c r="B952" i="6"/>
  <c r="C951" i="6"/>
  <c r="B951" i="6"/>
  <c r="A951" i="6"/>
  <c r="A951" i="9" s="1"/>
  <c r="C950" i="6"/>
  <c r="B950" i="6"/>
  <c r="A950" i="6"/>
  <c r="A950" i="9" s="1"/>
  <c r="B949" i="6"/>
  <c r="C949" i="6" s="1"/>
  <c r="A949" i="6"/>
  <c r="A949" i="9" s="1"/>
  <c r="B948" i="6"/>
  <c r="C948" i="6" s="1"/>
  <c r="A948" i="6"/>
  <c r="A948" i="9" s="1"/>
  <c r="C947" i="6"/>
  <c r="B947" i="6"/>
  <c r="A947" i="6"/>
  <c r="A947" i="9" s="1"/>
  <c r="B946" i="6"/>
  <c r="C946" i="6" s="1"/>
  <c r="A946" i="6"/>
  <c r="A946" i="9" s="1"/>
  <c r="B945" i="6"/>
  <c r="C945" i="6" s="1"/>
  <c r="A945" i="6"/>
  <c r="A945" i="9" s="1"/>
  <c r="C944" i="6"/>
  <c r="B944" i="6"/>
  <c r="A944" i="6"/>
  <c r="A944" i="9" s="1"/>
  <c r="C943" i="6"/>
  <c r="B943" i="6"/>
  <c r="A943" i="6"/>
  <c r="A943" i="9" s="1"/>
  <c r="B942" i="6"/>
  <c r="C942" i="6" s="1"/>
  <c r="A942" i="6"/>
  <c r="A942" i="9" s="1"/>
  <c r="C941" i="6"/>
  <c r="B941" i="6"/>
  <c r="A941" i="6"/>
  <c r="A941" i="9" s="1"/>
  <c r="B940" i="6"/>
  <c r="C940" i="6" s="1"/>
  <c r="A940" i="6"/>
  <c r="A940" i="9" s="1"/>
  <c r="C939" i="6"/>
  <c r="B939" i="6"/>
  <c r="A939" i="6"/>
  <c r="A939" i="9" s="1"/>
  <c r="C938" i="6"/>
  <c r="B938" i="6"/>
  <c r="A938" i="6"/>
  <c r="A938" i="9" s="1"/>
  <c r="C937" i="6"/>
  <c r="B937" i="6"/>
  <c r="A937" i="6"/>
  <c r="A937" i="9" s="1"/>
  <c r="B936" i="6"/>
  <c r="C936" i="6" s="1"/>
  <c r="A936" i="6"/>
  <c r="A936" i="9" s="1"/>
  <c r="C935" i="6"/>
  <c r="B935" i="6"/>
  <c r="A935" i="6"/>
  <c r="A935" i="9" s="1"/>
  <c r="C934" i="6"/>
  <c r="B934" i="6"/>
  <c r="A934" i="6"/>
  <c r="A934" i="9" s="1"/>
  <c r="B933" i="6"/>
  <c r="C933" i="6" s="1"/>
  <c r="A933" i="6"/>
  <c r="A933" i="9" s="1"/>
  <c r="C932" i="6"/>
  <c r="B932" i="6"/>
  <c r="B931" i="6"/>
  <c r="C931" i="6" s="1"/>
  <c r="A931" i="6"/>
  <c r="A931" i="9" s="1"/>
  <c r="B930" i="6"/>
  <c r="C930" i="6" s="1"/>
  <c r="A930" i="6"/>
  <c r="A930" i="9" s="1"/>
  <c r="B929" i="6"/>
  <c r="C929" i="6" s="1"/>
  <c r="A929" i="6"/>
  <c r="A929" i="9" s="1"/>
  <c r="C928" i="6"/>
  <c r="B928" i="6"/>
  <c r="A928" i="6"/>
  <c r="A928" i="9" s="1"/>
  <c r="C927" i="6"/>
  <c r="B927" i="6"/>
  <c r="A927" i="6"/>
  <c r="A927" i="9" s="1"/>
  <c r="C926" i="6"/>
  <c r="B926" i="6"/>
  <c r="A926" i="6"/>
  <c r="A926" i="9" s="1"/>
  <c r="B925" i="6"/>
  <c r="C925" i="6" s="1"/>
  <c r="A925" i="6"/>
  <c r="A925" i="9" s="1"/>
  <c r="C924" i="6"/>
  <c r="B924" i="6"/>
  <c r="A924" i="6"/>
  <c r="A924" i="9" s="1"/>
  <c r="C923" i="6"/>
  <c r="B923" i="6"/>
  <c r="A923" i="6"/>
  <c r="A923" i="9" s="1"/>
  <c r="B922" i="6"/>
  <c r="C922" i="6" s="1"/>
  <c r="A922" i="6"/>
  <c r="A922" i="9" s="1"/>
  <c r="C921" i="6"/>
  <c r="B921" i="6"/>
  <c r="A921" i="6"/>
  <c r="A921" i="9" s="1"/>
  <c r="C920" i="6"/>
  <c r="B920" i="6"/>
  <c r="A920" i="6"/>
  <c r="A920" i="9" s="1"/>
  <c r="C919" i="6"/>
  <c r="B919" i="6"/>
  <c r="A919" i="6"/>
  <c r="A919" i="9" s="1"/>
  <c r="B918" i="6"/>
  <c r="C918" i="6" s="1"/>
  <c r="A918" i="6"/>
  <c r="A918" i="9" s="1"/>
  <c r="C917" i="6"/>
  <c r="B917" i="6"/>
  <c r="A917" i="6"/>
  <c r="A917" i="9" s="1"/>
  <c r="B916" i="6"/>
  <c r="C916" i="6" s="1"/>
  <c r="A916" i="6"/>
  <c r="A916" i="9" s="1"/>
  <c r="C915" i="6"/>
  <c r="B915" i="6"/>
  <c r="A915" i="6"/>
  <c r="A915" i="9" s="1"/>
  <c r="B914" i="6"/>
  <c r="C914" i="6" s="1"/>
  <c r="A914" i="6"/>
  <c r="A914" i="9" s="1"/>
  <c r="C913" i="6"/>
  <c r="B913" i="6"/>
  <c r="A913" i="6"/>
  <c r="A913" i="9" s="1"/>
  <c r="C912" i="6"/>
  <c r="B912" i="6"/>
  <c r="A912" i="6"/>
  <c r="A912" i="9" s="1"/>
  <c r="C911" i="6"/>
  <c r="B911" i="6"/>
  <c r="A911" i="6"/>
  <c r="A911" i="9" s="1"/>
  <c r="B910" i="6"/>
  <c r="C910" i="6" s="1"/>
  <c r="A910" i="6"/>
  <c r="A910" i="9" s="1"/>
  <c r="C909" i="6"/>
  <c r="B909" i="6"/>
  <c r="A909" i="6"/>
  <c r="A909" i="9" s="1"/>
  <c r="C908" i="6"/>
  <c r="B908" i="6"/>
  <c r="A908" i="6"/>
  <c r="A908" i="9" s="1"/>
  <c r="C907" i="6"/>
  <c r="B907" i="6"/>
  <c r="A907" i="6"/>
  <c r="A907" i="9" s="1"/>
  <c r="B906" i="6"/>
  <c r="C906" i="6" s="1"/>
  <c r="A906" i="6"/>
  <c r="A906" i="9" s="1"/>
  <c r="C905" i="6"/>
  <c r="B905" i="6"/>
  <c r="A905" i="6"/>
  <c r="A905" i="9" s="1"/>
  <c r="C904" i="6"/>
  <c r="B904" i="6"/>
  <c r="A904" i="6"/>
  <c r="A904" i="9" s="1"/>
  <c r="C903" i="6"/>
  <c r="B903" i="6"/>
  <c r="A903" i="6"/>
  <c r="A903" i="9" s="1"/>
  <c r="B902" i="6"/>
  <c r="C902" i="6" s="1"/>
  <c r="A902" i="6"/>
  <c r="A902" i="9" s="1"/>
  <c r="C901" i="6"/>
  <c r="B901" i="6"/>
  <c r="A901" i="6"/>
  <c r="A901" i="9" s="1"/>
  <c r="C900" i="6"/>
  <c r="B900" i="6"/>
  <c r="A900" i="6"/>
  <c r="A900" i="9" s="1"/>
  <c r="C899" i="6"/>
  <c r="B899" i="6"/>
  <c r="A899" i="6"/>
  <c r="A899" i="9" s="1"/>
  <c r="B898" i="6"/>
  <c r="C898" i="6" s="1"/>
  <c r="A898" i="6"/>
  <c r="A898" i="9" s="1"/>
  <c r="C897" i="6"/>
  <c r="B897" i="6"/>
  <c r="A897" i="6"/>
  <c r="A897" i="9" s="1"/>
  <c r="B896" i="6"/>
  <c r="C896" i="6" s="1"/>
  <c r="A896" i="6"/>
  <c r="A896" i="9" s="1"/>
  <c r="C895" i="6"/>
  <c r="B895" i="6"/>
  <c r="A895" i="6"/>
  <c r="A895" i="9" s="1"/>
  <c r="B894" i="6"/>
  <c r="C894" i="6" s="1"/>
  <c r="A894" i="6"/>
  <c r="A894" i="9" s="1"/>
  <c r="C893" i="6"/>
  <c r="B893" i="6"/>
  <c r="A893" i="6"/>
  <c r="A893" i="9" s="1"/>
  <c r="C892" i="6"/>
  <c r="B892" i="6"/>
  <c r="A892" i="6"/>
  <c r="A892" i="9" s="1"/>
  <c r="C891" i="6"/>
  <c r="B891" i="6"/>
  <c r="A891" i="6"/>
  <c r="A891" i="9" s="1"/>
  <c r="C890" i="6"/>
  <c r="B890" i="6"/>
  <c r="A890" i="6"/>
  <c r="A890" i="9" s="1"/>
  <c r="C889" i="6"/>
  <c r="B889" i="6"/>
  <c r="A889" i="6"/>
  <c r="A889" i="9" s="1"/>
  <c r="C888" i="6"/>
  <c r="B888" i="6"/>
  <c r="A888" i="6"/>
  <c r="A888" i="9" s="1"/>
  <c r="C887" i="6"/>
  <c r="B887" i="6"/>
  <c r="A887" i="6"/>
  <c r="A887" i="9" s="1"/>
  <c r="B886" i="6"/>
  <c r="C886" i="6" s="1"/>
  <c r="A886" i="6"/>
  <c r="A886" i="9" s="1"/>
  <c r="C885" i="6"/>
  <c r="B885" i="6"/>
  <c r="A885" i="6"/>
  <c r="A885" i="9" s="1"/>
  <c r="C884" i="6"/>
  <c r="B884" i="6"/>
  <c r="A884" i="6"/>
  <c r="A884" i="9" s="1"/>
  <c r="C883" i="6"/>
  <c r="B883" i="6"/>
  <c r="A883" i="6"/>
  <c r="A883" i="9" s="1"/>
  <c r="B882" i="6"/>
  <c r="C882" i="6" s="1"/>
  <c r="A882" i="6"/>
  <c r="A882" i="9" s="1"/>
  <c r="C881" i="6"/>
  <c r="B881" i="6"/>
  <c r="A881" i="6"/>
  <c r="A881" i="9" s="1"/>
  <c r="C880" i="6"/>
  <c r="B880" i="6"/>
  <c r="A880" i="6"/>
  <c r="A880" i="9" s="1"/>
  <c r="C879" i="6"/>
  <c r="B879" i="6"/>
  <c r="A879" i="6"/>
  <c r="A879" i="9" s="1"/>
  <c r="B878" i="6"/>
  <c r="C878" i="6" s="1"/>
  <c r="A878" i="6"/>
  <c r="A878" i="9" s="1"/>
  <c r="C877" i="6"/>
  <c r="B877" i="6"/>
  <c r="A877" i="6"/>
  <c r="A877" i="9" s="1"/>
  <c r="B876" i="6"/>
  <c r="C876" i="6" s="1"/>
  <c r="A876" i="6"/>
  <c r="A876" i="9" s="1"/>
  <c r="C875" i="6"/>
  <c r="B875" i="6"/>
  <c r="A875" i="6"/>
  <c r="A875" i="9" s="1"/>
  <c r="B874" i="6"/>
  <c r="C874" i="6" s="1"/>
  <c r="A874" i="6"/>
  <c r="A874" i="9" s="1"/>
  <c r="C873" i="6"/>
  <c r="B873" i="6"/>
  <c r="A873" i="6"/>
  <c r="A873" i="9" s="1"/>
  <c r="C872" i="6"/>
  <c r="B872" i="6"/>
  <c r="A872" i="6"/>
  <c r="A872" i="9" s="1"/>
  <c r="C871" i="6"/>
  <c r="B871" i="6"/>
  <c r="A871" i="6"/>
  <c r="A871" i="9" s="1"/>
  <c r="C870" i="6"/>
  <c r="B870" i="6"/>
  <c r="A870" i="6"/>
  <c r="A870" i="9" s="1"/>
  <c r="C869" i="6"/>
  <c r="B869" i="6"/>
  <c r="A869" i="6"/>
  <c r="A869" i="9" s="1"/>
  <c r="B868" i="6"/>
  <c r="C868" i="6" s="1"/>
  <c r="A868" i="6"/>
  <c r="A868" i="9" s="1"/>
  <c r="C867" i="6"/>
  <c r="B867" i="6"/>
  <c r="A867" i="6"/>
  <c r="A867" i="9" s="1"/>
  <c r="B866" i="6"/>
  <c r="C866" i="6" s="1"/>
  <c r="A866" i="6"/>
  <c r="A866" i="9" s="1"/>
  <c r="C865" i="6"/>
  <c r="B865" i="6"/>
  <c r="A865" i="6"/>
  <c r="A865" i="9" s="1"/>
  <c r="C864" i="6"/>
  <c r="B864" i="6"/>
  <c r="A864" i="6"/>
  <c r="A864" i="9" s="1"/>
  <c r="C863" i="6"/>
  <c r="B863" i="6"/>
  <c r="A863" i="6"/>
  <c r="A863" i="9" s="1"/>
  <c r="B862" i="6"/>
  <c r="C862" i="6" s="1"/>
  <c r="A862" i="6"/>
  <c r="A862" i="9" s="1"/>
  <c r="C861" i="6"/>
  <c r="B861" i="6"/>
  <c r="A861" i="6"/>
  <c r="A861" i="9" s="1"/>
  <c r="C860" i="6"/>
  <c r="B860" i="6"/>
  <c r="A860" i="6"/>
  <c r="A860" i="9" s="1"/>
  <c r="C859" i="6"/>
  <c r="B859" i="6"/>
  <c r="A859" i="6"/>
  <c r="A859" i="9" s="1"/>
  <c r="B858" i="6"/>
  <c r="C858" i="6" s="1"/>
  <c r="A858" i="6"/>
  <c r="A858" i="9" s="1"/>
  <c r="C857" i="6"/>
  <c r="B857" i="6"/>
  <c r="A857" i="6"/>
  <c r="A857" i="9" s="1"/>
  <c r="B856" i="6"/>
  <c r="C856" i="6" s="1"/>
  <c r="A856" i="6"/>
  <c r="A856" i="9" s="1"/>
  <c r="C855" i="6"/>
  <c r="B855" i="6"/>
  <c r="A855" i="6"/>
  <c r="A855" i="9" s="1"/>
  <c r="B854" i="6"/>
  <c r="C854" i="6" s="1"/>
  <c r="A854" i="6"/>
  <c r="A854" i="9" s="1"/>
  <c r="C853" i="6"/>
  <c r="B853" i="6"/>
  <c r="A853" i="6"/>
  <c r="A853" i="9" s="1"/>
  <c r="C852" i="6"/>
  <c r="B852" i="6"/>
  <c r="A852" i="6"/>
  <c r="A852" i="9" s="1"/>
  <c r="C851" i="6"/>
  <c r="B851" i="6"/>
  <c r="A851" i="6"/>
  <c r="A851" i="9" s="1"/>
  <c r="C850" i="6"/>
  <c r="B850" i="6"/>
  <c r="A850" i="6"/>
  <c r="A850" i="9" s="1"/>
  <c r="C849" i="6"/>
  <c r="B849" i="6"/>
  <c r="A849" i="6"/>
  <c r="A849" i="9" s="1"/>
  <c r="C848" i="6"/>
  <c r="B848" i="6"/>
  <c r="A848" i="6"/>
  <c r="A848" i="9" s="1"/>
  <c r="C847" i="6"/>
  <c r="B847" i="6"/>
  <c r="A847" i="6"/>
  <c r="A847" i="9" s="1"/>
  <c r="B846" i="6"/>
  <c r="C846" i="6" s="1"/>
  <c r="A846" i="6"/>
  <c r="A846" i="9" s="1"/>
  <c r="C845" i="6"/>
  <c r="B845" i="6"/>
  <c r="A845" i="6"/>
  <c r="A845" i="9" s="1"/>
  <c r="C844" i="6"/>
  <c r="B844" i="6"/>
  <c r="A844" i="6"/>
  <c r="A844" i="9" s="1"/>
  <c r="C843" i="6"/>
  <c r="B843" i="6"/>
  <c r="A843" i="6"/>
  <c r="A843" i="9" s="1"/>
  <c r="B842" i="6"/>
  <c r="C842" i="6" s="1"/>
  <c r="A842" i="6"/>
  <c r="A842" i="9" s="1"/>
  <c r="C841" i="6"/>
  <c r="B841" i="6"/>
  <c r="A841" i="6"/>
  <c r="A841" i="9" s="1"/>
  <c r="C840" i="6"/>
  <c r="B840" i="6"/>
  <c r="A840" i="6"/>
  <c r="A840" i="9" s="1"/>
  <c r="C839" i="6"/>
  <c r="B839" i="6"/>
  <c r="A839" i="6"/>
  <c r="A839" i="9" s="1"/>
  <c r="B838" i="6"/>
  <c r="C838" i="6" s="1"/>
  <c r="A838" i="6"/>
  <c r="A838" i="9" s="1"/>
  <c r="C837" i="6"/>
  <c r="B837" i="6"/>
  <c r="A837" i="6"/>
  <c r="A837" i="9" s="1"/>
  <c r="B836" i="6"/>
  <c r="C836" i="6" s="1"/>
  <c r="A836" i="6"/>
  <c r="A836" i="9" s="1"/>
  <c r="C835" i="6"/>
  <c r="B835" i="6"/>
  <c r="A835" i="6"/>
  <c r="A835" i="9" s="1"/>
  <c r="B834" i="6"/>
  <c r="C834" i="6" s="1"/>
  <c r="A834" i="6"/>
  <c r="A834" i="9" s="1"/>
  <c r="C833" i="6"/>
  <c r="B833" i="6"/>
  <c r="A833" i="6"/>
  <c r="A833" i="9" s="1"/>
  <c r="C832" i="6"/>
  <c r="B832" i="6"/>
  <c r="A832" i="6"/>
  <c r="A832" i="9" s="1"/>
  <c r="C831" i="6"/>
  <c r="B831" i="6"/>
  <c r="A831" i="6"/>
  <c r="A831" i="9" s="1"/>
  <c r="C830" i="6"/>
  <c r="B830" i="6"/>
  <c r="A830" i="6"/>
  <c r="A830" i="9" s="1"/>
  <c r="C829" i="6"/>
  <c r="B829" i="6"/>
  <c r="A829" i="6"/>
  <c r="A829" i="9" s="1"/>
  <c r="C828" i="6"/>
  <c r="B828" i="6"/>
  <c r="A828" i="6"/>
  <c r="A828" i="9" s="1"/>
  <c r="C827" i="6"/>
  <c r="B827" i="6"/>
  <c r="A827" i="6"/>
  <c r="A827" i="9" s="1"/>
  <c r="B826" i="6"/>
  <c r="C826" i="6" s="1"/>
  <c r="A826" i="6"/>
  <c r="A826" i="9" s="1"/>
  <c r="C825" i="6"/>
  <c r="B825" i="6"/>
  <c r="A825" i="6"/>
  <c r="A825" i="9" s="1"/>
  <c r="C824" i="6"/>
  <c r="B824" i="6"/>
  <c r="A824" i="6"/>
  <c r="A824" i="9" s="1"/>
  <c r="C823" i="6"/>
  <c r="B823" i="6"/>
  <c r="A823" i="6"/>
  <c r="A823" i="9" s="1"/>
  <c r="B822" i="6"/>
  <c r="C822" i="6" s="1"/>
  <c r="A822" i="6"/>
  <c r="A822" i="9" s="1"/>
  <c r="C821" i="6"/>
  <c r="B821" i="6"/>
  <c r="A821" i="6"/>
  <c r="A821" i="9" s="1"/>
  <c r="C820" i="6"/>
  <c r="B820" i="6"/>
  <c r="A820" i="6"/>
  <c r="A820" i="9" s="1"/>
  <c r="C819" i="6"/>
  <c r="B819" i="6"/>
  <c r="A819" i="6"/>
  <c r="A819" i="9" s="1"/>
  <c r="B818" i="6"/>
  <c r="C818" i="6" s="1"/>
  <c r="A818" i="6"/>
  <c r="A818" i="9" s="1"/>
  <c r="C817" i="6"/>
  <c r="B817" i="6"/>
  <c r="A817" i="6"/>
  <c r="A817" i="9" s="1"/>
  <c r="B816" i="6"/>
  <c r="C816" i="6" s="1"/>
  <c r="A816" i="6"/>
  <c r="A816" i="9" s="1"/>
  <c r="C815" i="6"/>
  <c r="B815" i="6"/>
  <c r="A815" i="6"/>
  <c r="A815" i="9" s="1"/>
  <c r="B814" i="6"/>
  <c r="C814" i="6" s="1"/>
  <c r="A814" i="6"/>
  <c r="A814" i="9" s="1"/>
  <c r="C813" i="6"/>
  <c r="B813" i="6"/>
  <c r="A813" i="6"/>
  <c r="A813" i="9" s="1"/>
  <c r="C812" i="6"/>
  <c r="B812" i="6"/>
  <c r="A812" i="6"/>
  <c r="A812" i="9" s="1"/>
  <c r="C811" i="6"/>
  <c r="B811" i="6"/>
  <c r="A811" i="6"/>
  <c r="A811" i="9" s="1"/>
  <c r="C810" i="6"/>
  <c r="B810" i="6"/>
  <c r="A810" i="6"/>
  <c r="A810" i="9" s="1"/>
  <c r="C809" i="6"/>
  <c r="B809" i="6"/>
  <c r="A809" i="6"/>
  <c r="A809" i="9" s="1"/>
  <c r="C808" i="6"/>
  <c r="B808" i="6"/>
  <c r="A808" i="6"/>
  <c r="A808" i="9" s="1"/>
  <c r="C807" i="6"/>
  <c r="B807" i="6"/>
  <c r="A807" i="6"/>
  <c r="A807" i="9" s="1"/>
  <c r="B806" i="6"/>
  <c r="C806" i="6" s="1"/>
  <c r="A806" i="6"/>
  <c r="A806" i="9" s="1"/>
  <c r="C805" i="6"/>
  <c r="B805" i="6"/>
  <c r="A805" i="6"/>
  <c r="A805" i="9" s="1"/>
  <c r="C804" i="6"/>
  <c r="B804" i="6"/>
  <c r="A804" i="6"/>
  <c r="A804" i="9" s="1"/>
  <c r="C803" i="6"/>
  <c r="B803" i="6"/>
  <c r="A803" i="6"/>
  <c r="A803" i="9" s="1"/>
  <c r="B802" i="6"/>
  <c r="C802" i="6" s="1"/>
  <c r="A802" i="6"/>
  <c r="A802" i="9" s="1"/>
  <c r="C801" i="6"/>
  <c r="B801" i="6"/>
  <c r="A801" i="6"/>
  <c r="A801" i="9" s="1"/>
  <c r="C800" i="6"/>
  <c r="B800" i="6"/>
  <c r="A800" i="6"/>
  <c r="A800" i="9" s="1"/>
  <c r="C799" i="6"/>
  <c r="B799" i="6"/>
  <c r="A799" i="6"/>
  <c r="A799" i="9" s="1"/>
  <c r="B798" i="6"/>
  <c r="C798" i="6" s="1"/>
  <c r="A798" i="6"/>
  <c r="A798" i="9" s="1"/>
  <c r="C797" i="6"/>
  <c r="B797" i="6"/>
  <c r="A797" i="6"/>
  <c r="A797" i="9" s="1"/>
  <c r="B796" i="6"/>
  <c r="C796" i="6" s="1"/>
  <c r="A796" i="6"/>
  <c r="A796" i="9" s="1"/>
  <c r="C795" i="6"/>
  <c r="B795" i="6"/>
  <c r="A795" i="6"/>
  <c r="A795" i="9" s="1"/>
  <c r="B794" i="6"/>
  <c r="C794" i="6" s="1"/>
  <c r="A794" i="6"/>
  <c r="A794" i="9" s="1"/>
  <c r="C793" i="6"/>
  <c r="B793" i="6"/>
  <c r="A793" i="6"/>
  <c r="A793" i="9" s="1"/>
  <c r="C792" i="6"/>
  <c r="B792" i="6"/>
  <c r="A792" i="6"/>
  <c r="A792" i="9" s="1"/>
  <c r="C791" i="6"/>
  <c r="B791" i="6"/>
  <c r="A791" i="6"/>
  <c r="A791" i="9" s="1"/>
  <c r="C790" i="6"/>
  <c r="B790" i="6"/>
  <c r="A790" i="6"/>
  <c r="A790" i="9" s="1"/>
  <c r="C789" i="6"/>
  <c r="B789" i="6"/>
  <c r="A789" i="6"/>
  <c r="A789" i="9" s="1"/>
  <c r="C788" i="6"/>
  <c r="B788" i="6"/>
  <c r="A788" i="6"/>
  <c r="A788" i="9" s="1"/>
  <c r="C787" i="6"/>
  <c r="B787" i="6"/>
  <c r="A787" i="6"/>
  <c r="A787" i="9" s="1"/>
  <c r="B786" i="6"/>
  <c r="C786" i="6" s="1"/>
  <c r="A786" i="6"/>
  <c r="A786" i="9" s="1"/>
  <c r="C785" i="6"/>
  <c r="B785" i="6"/>
  <c r="A785" i="6"/>
  <c r="A785" i="9" s="1"/>
  <c r="C784" i="6"/>
  <c r="B784" i="6"/>
  <c r="A784" i="6"/>
  <c r="A784" i="9" s="1"/>
  <c r="C783" i="6"/>
  <c r="B783" i="6"/>
  <c r="A783" i="6"/>
  <c r="A783" i="9" s="1"/>
  <c r="B782" i="6"/>
  <c r="C782" i="6" s="1"/>
  <c r="A782" i="6"/>
  <c r="A782" i="9" s="1"/>
  <c r="C781" i="6"/>
  <c r="B781" i="6"/>
  <c r="A781" i="6"/>
  <c r="A781" i="9" s="1"/>
  <c r="C780" i="6"/>
  <c r="B780" i="6"/>
  <c r="A780" i="6"/>
  <c r="A780" i="9" s="1"/>
  <c r="C779" i="6"/>
  <c r="B779" i="6"/>
  <c r="A779" i="6"/>
  <c r="A779" i="9" s="1"/>
  <c r="B778" i="6"/>
  <c r="C778" i="6" s="1"/>
  <c r="A778" i="6"/>
  <c r="A778" i="9" s="1"/>
  <c r="C777" i="6"/>
  <c r="B777" i="6"/>
  <c r="A777" i="6"/>
  <c r="A777" i="9" s="1"/>
  <c r="C776" i="6"/>
  <c r="B776" i="6"/>
  <c r="A776" i="6"/>
  <c r="A776" i="9" s="1"/>
  <c r="C775" i="6"/>
  <c r="B775" i="6"/>
  <c r="A775" i="6"/>
  <c r="A775" i="9" s="1"/>
  <c r="B774" i="6"/>
  <c r="C774" i="6" s="1"/>
  <c r="A774" i="6"/>
  <c r="A774" i="9" s="1"/>
  <c r="C773" i="6"/>
  <c r="B773" i="6"/>
  <c r="A773" i="6"/>
  <c r="A773" i="9" s="1"/>
  <c r="C772" i="6"/>
  <c r="B772" i="6"/>
  <c r="A772" i="6"/>
  <c r="A772" i="9" s="1"/>
  <c r="C771" i="6"/>
  <c r="B771" i="6"/>
  <c r="A771" i="6"/>
  <c r="A771" i="9" s="1"/>
  <c r="C770" i="6"/>
  <c r="B770" i="6"/>
  <c r="A770" i="6"/>
  <c r="A770" i="9" s="1"/>
  <c r="C769" i="6"/>
  <c r="B769" i="6"/>
  <c r="A769" i="6"/>
  <c r="A769" i="9" s="1"/>
  <c r="B768" i="6"/>
  <c r="C768" i="6" s="1"/>
  <c r="A768" i="6"/>
  <c r="A768" i="9" s="1"/>
  <c r="C767" i="6"/>
  <c r="B767" i="6"/>
  <c r="A767" i="6"/>
  <c r="A767" i="9" s="1"/>
  <c r="B766" i="6"/>
  <c r="C766" i="6" s="1"/>
  <c r="A766" i="6"/>
  <c r="A766" i="9" s="1"/>
  <c r="C765" i="6"/>
  <c r="B765" i="6"/>
  <c r="A765" i="6"/>
  <c r="A765" i="9" s="1"/>
  <c r="C764" i="6"/>
  <c r="B764" i="6"/>
  <c r="A764" i="6"/>
  <c r="A764" i="9" s="1"/>
  <c r="C763" i="6"/>
  <c r="B763" i="6"/>
  <c r="A763" i="6"/>
  <c r="A763" i="9" s="1"/>
  <c r="B762" i="6"/>
  <c r="C762" i="6" s="1"/>
  <c r="A762" i="6"/>
  <c r="A762" i="9" s="1"/>
  <c r="C761" i="6"/>
  <c r="B761" i="6"/>
  <c r="A761" i="6"/>
  <c r="A761" i="9" s="1"/>
  <c r="C760" i="6"/>
  <c r="B760" i="6"/>
  <c r="A760" i="6"/>
  <c r="A760" i="9" s="1"/>
  <c r="C759" i="6"/>
  <c r="B759" i="6"/>
  <c r="A759" i="6"/>
  <c r="A759" i="9" s="1"/>
  <c r="B758" i="6"/>
  <c r="C758" i="6" s="1"/>
  <c r="A758" i="6"/>
  <c r="A758" i="9" s="1"/>
  <c r="C757" i="6"/>
  <c r="B757" i="6"/>
  <c r="A757" i="6"/>
  <c r="A757" i="9" s="1"/>
  <c r="C756" i="6"/>
  <c r="B756" i="6"/>
  <c r="A756" i="6"/>
  <c r="A756" i="9" s="1"/>
  <c r="C755" i="6"/>
  <c r="B755" i="6"/>
  <c r="A755" i="6"/>
  <c r="A755" i="9" s="1"/>
  <c r="B754" i="6"/>
  <c r="C754" i="6" s="1"/>
  <c r="A754" i="6"/>
  <c r="A754" i="9" s="1"/>
  <c r="C753" i="6"/>
  <c r="B753" i="6"/>
  <c r="A753" i="6"/>
  <c r="A753" i="9" s="1"/>
  <c r="C752" i="6"/>
  <c r="B752" i="6"/>
  <c r="A752" i="6"/>
  <c r="A752" i="9" s="1"/>
  <c r="C751" i="6"/>
  <c r="B751" i="6"/>
  <c r="A751" i="6"/>
  <c r="A751" i="9" s="1"/>
  <c r="C750" i="6"/>
  <c r="B750" i="6"/>
  <c r="A750" i="6"/>
  <c r="A750" i="9" s="1"/>
  <c r="C749" i="6"/>
  <c r="B749" i="6"/>
  <c r="A749" i="6"/>
  <c r="A749" i="9" s="1"/>
  <c r="B748" i="6"/>
  <c r="C748" i="6" s="1"/>
  <c r="A748" i="6"/>
  <c r="A748" i="9" s="1"/>
  <c r="C747" i="6"/>
  <c r="B747" i="6"/>
  <c r="A747" i="6"/>
  <c r="A747" i="9" s="1"/>
  <c r="B746" i="6"/>
  <c r="C746" i="6" s="1"/>
  <c r="A746" i="6"/>
  <c r="A746" i="9" s="1"/>
  <c r="C745" i="6"/>
  <c r="B745" i="6"/>
  <c r="A745" i="6"/>
  <c r="A745" i="9" s="1"/>
  <c r="C744" i="6"/>
  <c r="B744" i="6"/>
  <c r="A744" i="6"/>
  <c r="A744" i="9" s="1"/>
  <c r="C743" i="6"/>
  <c r="B743" i="6"/>
  <c r="A743" i="6"/>
  <c r="A743" i="9" s="1"/>
  <c r="B742" i="6"/>
  <c r="C742" i="6" s="1"/>
  <c r="A742" i="6"/>
  <c r="A742" i="9" s="1"/>
  <c r="C741" i="6"/>
  <c r="B741" i="6"/>
  <c r="A741" i="6"/>
  <c r="A741" i="9" s="1"/>
  <c r="C740" i="6"/>
  <c r="B740" i="6"/>
  <c r="A740" i="6"/>
  <c r="A740" i="9" s="1"/>
  <c r="C739" i="6"/>
  <c r="B739" i="6"/>
  <c r="A739" i="6"/>
  <c r="A739" i="9" s="1"/>
  <c r="B738" i="6"/>
  <c r="C738" i="6" s="1"/>
  <c r="A738" i="6"/>
  <c r="A738" i="9" s="1"/>
  <c r="C737" i="6"/>
  <c r="B737" i="6"/>
  <c r="A737" i="6"/>
  <c r="A737" i="9" s="1"/>
  <c r="C736" i="6"/>
  <c r="B736" i="6"/>
  <c r="A736" i="6"/>
  <c r="A736" i="9" s="1"/>
  <c r="C735" i="6"/>
  <c r="B735" i="6"/>
  <c r="A735" i="6"/>
  <c r="A735" i="9" s="1"/>
  <c r="B734" i="6"/>
  <c r="C734" i="6" s="1"/>
  <c r="A734" i="6"/>
  <c r="A734" i="9" s="1"/>
  <c r="C733" i="6"/>
  <c r="B733" i="6"/>
  <c r="A733" i="6"/>
  <c r="A733" i="9" s="1"/>
  <c r="C732" i="6"/>
  <c r="B732" i="6"/>
  <c r="A732" i="6"/>
  <c r="A732" i="9" s="1"/>
  <c r="C731" i="6"/>
  <c r="B731" i="6"/>
  <c r="A731" i="6"/>
  <c r="A731" i="9" s="1"/>
  <c r="C730" i="6"/>
  <c r="B730" i="6"/>
  <c r="A730" i="6"/>
  <c r="A730" i="9" s="1"/>
  <c r="C729" i="6"/>
  <c r="B729" i="6"/>
  <c r="A729" i="6"/>
  <c r="A729" i="9" s="1"/>
  <c r="B728" i="6"/>
  <c r="C728" i="6" s="1"/>
  <c r="A728" i="6"/>
  <c r="A728" i="9" s="1"/>
  <c r="C727" i="6"/>
  <c r="B727" i="6"/>
  <c r="A727" i="6"/>
  <c r="A727" i="9" s="1"/>
  <c r="B726" i="6"/>
  <c r="C726" i="6" s="1"/>
  <c r="A726" i="6"/>
  <c r="A726" i="9" s="1"/>
  <c r="C725" i="6"/>
  <c r="B725" i="6"/>
  <c r="A725" i="6"/>
  <c r="A725" i="9" s="1"/>
  <c r="C724" i="6"/>
  <c r="B724" i="6"/>
  <c r="A724" i="6"/>
  <c r="A724" i="9" s="1"/>
  <c r="C723" i="6"/>
  <c r="B723" i="6"/>
  <c r="A723" i="6"/>
  <c r="A723" i="9" s="1"/>
  <c r="B722" i="6"/>
  <c r="C722" i="6" s="1"/>
  <c r="A722" i="6"/>
  <c r="A722" i="9" s="1"/>
  <c r="C721" i="6"/>
  <c r="B721" i="6"/>
  <c r="A721" i="6"/>
  <c r="A721" i="9" s="1"/>
  <c r="C720" i="6"/>
  <c r="B720" i="6"/>
  <c r="A720" i="6"/>
  <c r="A720" i="9" s="1"/>
  <c r="C719" i="6"/>
  <c r="B719" i="6"/>
  <c r="A719" i="6"/>
  <c r="A719" i="9" s="1"/>
  <c r="B718" i="6"/>
  <c r="C718" i="6" s="1"/>
  <c r="A718" i="6"/>
  <c r="A718" i="9" s="1"/>
  <c r="C717" i="6"/>
  <c r="B717" i="6"/>
  <c r="A717" i="6"/>
  <c r="A717" i="9" s="1"/>
  <c r="C716" i="6"/>
  <c r="B716" i="6"/>
  <c r="A716" i="6"/>
  <c r="A716" i="9" s="1"/>
  <c r="C715" i="6"/>
  <c r="B715" i="6"/>
  <c r="A715" i="6"/>
  <c r="A715" i="9" s="1"/>
  <c r="B714" i="6"/>
  <c r="C714" i="6" s="1"/>
  <c r="A714" i="6"/>
  <c r="A714" i="9" s="1"/>
  <c r="C713" i="6"/>
  <c r="B713" i="6"/>
  <c r="A713" i="6"/>
  <c r="A713" i="9" s="1"/>
  <c r="C712" i="6"/>
  <c r="B712" i="6"/>
  <c r="A712" i="6"/>
  <c r="A712" i="9" s="1"/>
  <c r="C711" i="6"/>
  <c r="B711" i="6"/>
  <c r="A711" i="6"/>
  <c r="A711" i="9" s="1"/>
  <c r="C710" i="6"/>
  <c r="B710" i="6"/>
  <c r="A710" i="6"/>
  <c r="A710" i="9" s="1"/>
  <c r="C709" i="6"/>
  <c r="B709" i="6"/>
  <c r="A709" i="6"/>
  <c r="A709" i="9" s="1"/>
  <c r="B708" i="6"/>
  <c r="C708" i="6" s="1"/>
  <c r="A708" i="6"/>
  <c r="A708" i="9" s="1"/>
  <c r="C707" i="6"/>
  <c r="B707" i="6"/>
  <c r="A707" i="6"/>
  <c r="A707" i="9" s="1"/>
  <c r="B706" i="6"/>
  <c r="C706" i="6" s="1"/>
  <c r="A706" i="6"/>
  <c r="A706" i="9" s="1"/>
  <c r="C705" i="6"/>
  <c r="B705" i="6"/>
  <c r="A705" i="6"/>
  <c r="A705" i="9" s="1"/>
  <c r="C704" i="6"/>
  <c r="B704" i="6"/>
  <c r="A704" i="6"/>
  <c r="A704" i="9" s="1"/>
  <c r="C703" i="6"/>
  <c r="B703" i="6"/>
  <c r="A703" i="6"/>
  <c r="A703" i="9" s="1"/>
  <c r="B702" i="6"/>
  <c r="C702" i="6" s="1"/>
  <c r="A702" i="6"/>
  <c r="A702" i="9" s="1"/>
  <c r="C701" i="6"/>
  <c r="B701" i="6"/>
  <c r="A701" i="6"/>
  <c r="A701" i="9" s="1"/>
  <c r="C700" i="6"/>
  <c r="B700" i="6"/>
  <c r="A700" i="6"/>
  <c r="A700" i="9" s="1"/>
  <c r="C699" i="6"/>
  <c r="B699" i="6"/>
  <c r="A699" i="6"/>
  <c r="A699" i="9" s="1"/>
  <c r="B698" i="6"/>
  <c r="C698" i="6" s="1"/>
  <c r="A698" i="6"/>
  <c r="A698" i="9" s="1"/>
  <c r="C697" i="6"/>
  <c r="B697" i="6"/>
  <c r="A697" i="6"/>
  <c r="A697" i="9" s="1"/>
  <c r="B696" i="6"/>
  <c r="C696" i="6" s="1"/>
  <c r="A696" i="6"/>
  <c r="A696" i="9" s="1"/>
  <c r="C695" i="6"/>
  <c r="B695" i="6"/>
  <c r="A695" i="6"/>
  <c r="A695" i="9" s="1"/>
  <c r="B694" i="6"/>
  <c r="C694" i="6" s="1"/>
  <c r="A694" i="6"/>
  <c r="A694" i="9" s="1"/>
  <c r="C693" i="6"/>
  <c r="B693" i="6"/>
  <c r="A693" i="6"/>
  <c r="A693" i="9" s="1"/>
  <c r="C692" i="6"/>
  <c r="B692" i="6"/>
  <c r="A692" i="6"/>
  <c r="A692" i="9" s="1"/>
  <c r="C691" i="6"/>
  <c r="B691" i="6"/>
  <c r="A691" i="6"/>
  <c r="A691" i="9" s="1"/>
  <c r="C690" i="6"/>
  <c r="B690" i="6"/>
  <c r="A690" i="6"/>
  <c r="A690" i="9" s="1"/>
  <c r="C689" i="6"/>
  <c r="B689" i="6"/>
  <c r="A689" i="6"/>
  <c r="A689" i="9" s="1"/>
  <c r="B688" i="6"/>
  <c r="C688" i="6" s="1"/>
  <c r="A688" i="6"/>
  <c r="A688" i="9" s="1"/>
  <c r="C687" i="6"/>
  <c r="B687" i="6"/>
  <c r="A687" i="6"/>
  <c r="A687" i="9" s="1"/>
  <c r="B686" i="6"/>
  <c r="C686" i="6" s="1"/>
  <c r="A686" i="6"/>
  <c r="A686" i="9" s="1"/>
  <c r="C685" i="6"/>
  <c r="B685" i="6"/>
  <c r="A685" i="6"/>
  <c r="A685" i="9" s="1"/>
  <c r="C684" i="6"/>
  <c r="B684" i="6"/>
  <c r="A684" i="6"/>
  <c r="A684" i="9" s="1"/>
  <c r="C683" i="6"/>
  <c r="B683" i="6"/>
  <c r="A683" i="6"/>
  <c r="A683" i="9" s="1"/>
  <c r="B682" i="6"/>
  <c r="C682" i="6" s="1"/>
  <c r="A682" i="6"/>
  <c r="A682" i="9" s="1"/>
  <c r="C681" i="6"/>
  <c r="B681" i="6"/>
  <c r="A681" i="6"/>
  <c r="A681" i="9" s="1"/>
  <c r="C680" i="6"/>
  <c r="B680" i="6"/>
  <c r="A680" i="6"/>
  <c r="A680" i="9" s="1"/>
  <c r="C679" i="6"/>
  <c r="B679" i="6"/>
  <c r="A679" i="6"/>
  <c r="A679" i="9" s="1"/>
  <c r="B678" i="6"/>
  <c r="C678" i="6" s="1"/>
  <c r="A678" i="6"/>
  <c r="A678" i="9" s="1"/>
  <c r="C677" i="6"/>
  <c r="B677" i="6"/>
  <c r="A677" i="6"/>
  <c r="A677" i="9" s="1"/>
  <c r="C676" i="6"/>
  <c r="B676" i="6"/>
  <c r="A676" i="6"/>
  <c r="A676" i="9" s="1"/>
  <c r="C675" i="6"/>
  <c r="B675" i="6"/>
  <c r="A675" i="6"/>
  <c r="A675" i="9" s="1"/>
  <c r="B674" i="6"/>
  <c r="C674" i="6" s="1"/>
  <c r="A674" i="6"/>
  <c r="A674" i="9" s="1"/>
  <c r="C673" i="6"/>
  <c r="B673" i="6"/>
  <c r="A673" i="6"/>
  <c r="A673" i="9" s="1"/>
  <c r="C672" i="6"/>
  <c r="B672" i="6"/>
  <c r="A672" i="6"/>
  <c r="A672" i="9" s="1"/>
  <c r="C671" i="6"/>
  <c r="B671" i="6"/>
  <c r="A671" i="6"/>
  <c r="A671" i="9" s="1"/>
  <c r="C670" i="6"/>
  <c r="B670" i="6"/>
  <c r="A670" i="6"/>
  <c r="A670" i="9" s="1"/>
  <c r="C669" i="6"/>
  <c r="B669" i="6"/>
  <c r="A669" i="6"/>
  <c r="A669" i="9" s="1"/>
  <c r="B668" i="6"/>
  <c r="C668" i="6" s="1"/>
  <c r="A668" i="6"/>
  <c r="A668" i="9" s="1"/>
  <c r="C667" i="6"/>
  <c r="B667" i="6"/>
  <c r="A667" i="6"/>
  <c r="A667" i="9" s="1"/>
  <c r="B666" i="6"/>
  <c r="C666" i="6" s="1"/>
  <c r="A666" i="6"/>
  <c r="A666" i="9" s="1"/>
  <c r="C665" i="6"/>
  <c r="B665" i="6"/>
  <c r="A665" i="6"/>
  <c r="A665" i="9" s="1"/>
  <c r="C664" i="6"/>
  <c r="B664" i="6"/>
  <c r="A664" i="6"/>
  <c r="A664" i="9" s="1"/>
  <c r="C663" i="6"/>
  <c r="B663" i="6"/>
  <c r="A663" i="6"/>
  <c r="A663" i="9" s="1"/>
  <c r="B662" i="6"/>
  <c r="C662" i="6" s="1"/>
  <c r="A662" i="6"/>
  <c r="A662" i="9" s="1"/>
  <c r="C661" i="6"/>
  <c r="B661" i="6"/>
  <c r="A661" i="6"/>
  <c r="A661" i="9" s="1"/>
  <c r="C660" i="6"/>
  <c r="B660" i="6"/>
  <c r="A660" i="6"/>
  <c r="A660" i="9" s="1"/>
  <c r="C659" i="6"/>
  <c r="B659" i="6"/>
  <c r="A659" i="6"/>
  <c r="A659" i="9" s="1"/>
  <c r="B658" i="6"/>
  <c r="C658" i="6" s="1"/>
  <c r="A658" i="6"/>
  <c r="A658" i="9" s="1"/>
  <c r="C657" i="6"/>
  <c r="B657" i="6"/>
  <c r="A657" i="6"/>
  <c r="A657" i="9" s="1"/>
  <c r="B656" i="6"/>
  <c r="C656" i="6" s="1"/>
  <c r="A656" i="6"/>
  <c r="A656" i="9" s="1"/>
  <c r="C655" i="6"/>
  <c r="B655" i="6"/>
  <c r="A655" i="6"/>
  <c r="A655" i="9" s="1"/>
  <c r="B654" i="6"/>
  <c r="C654" i="6" s="1"/>
  <c r="A654" i="6"/>
  <c r="A654" i="9" s="1"/>
  <c r="C653" i="6"/>
  <c r="B653" i="6"/>
  <c r="A653" i="6"/>
  <c r="A653" i="9" s="1"/>
  <c r="C652" i="6"/>
  <c r="B652" i="6"/>
  <c r="A652" i="6"/>
  <c r="A652" i="9" s="1"/>
  <c r="C651" i="6"/>
  <c r="B651" i="6"/>
  <c r="A651" i="6"/>
  <c r="A651" i="9" s="1"/>
  <c r="C650" i="6"/>
  <c r="B650" i="6"/>
  <c r="A650" i="6"/>
  <c r="A650" i="9" s="1"/>
  <c r="C649" i="6"/>
  <c r="B649" i="6"/>
  <c r="A649" i="6"/>
  <c r="A649" i="9" s="1"/>
  <c r="B648" i="6"/>
  <c r="C648" i="6" s="1"/>
  <c r="A648" i="6"/>
  <c r="A648" i="9" s="1"/>
  <c r="C647" i="6"/>
  <c r="B647" i="6"/>
  <c r="A647" i="6"/>
  <c r="A647" i="9" s="1"/>
  <c r="B646" i="6"/>
  <c r="C646" i="6" s="1"/>
  <c r="A646" i="6"/>
  <c r="A646" i="9" s="1"/>
  <c r="C645" i="6"/>
  <c r="B645" i="6"/>
  <c r="A645" i="6"/>
  <c r="A645" i="9" s="1"/>
  <c r="C644" i="6"/>
  <c r="B644" i="6"/>
  <c r="A644" i="6"/>
  <c r="A644" i="9" s="1"/>
  <c r="C643" i="6"/>
  <c r="B643" i="6"/>
  <c r="A643" i="6"/>
  <c r="A643" i="9" s="1"/>
  <c r="B642" i="6"/>
  <c r="C642" i="6" s="1"/>
  <c r="A642" i="6"/>
  <c r="A642" i="9" s="1"/>
  <c r="C641" i="6"/>
  <c r="B641" i="6"/>
  <c r="A641" i="6"/>
  <c r="A641" i="9" s="1"/>
  <c r="C640" i="6"/>
  <c r="B640" i="6"/>
  <c r="A640" i="6"/>
  <c r="A640" i="9" s="1"/>
  <c r="C639" i="6"/>
  <c r="B639" i="6"/>
  <c r="A639" i="6"/>
  <c r="A639" i="9" s="1"/>
  <c r="B638" i="6"/>
  <c r="C638" i="6" s="1"/>
  <c r="A638" i="6"/>
  <c r="A638" i="9" s="1"/>
  <c r="C637" i="6"/>
  <c r="B637" i="6"/>
  <c r="A637" i="6"/>
  <c r="A637" i="9" s="1"/>
  <c r="B636" i="6"/>
  <c r="C636" i="6" s="1"/>
  <c r="A636" i="6"/>
  <c r="A636" i="9" s="1"/>
  <c r="C635" i="6"/>
  <c r="B635" i="6"/>
  <c r="A635" i="6"/>
  <c r="A635" i="9" s="1"/>
  <c r="B634" i="6"/>
  <c r="C634" i="6" s="1"/>
  <c r="A634" i="6"/>
  <c r="A634" i="9" s="1"/>
  <c r="C633" i="6"/>
  <c r="B633" i="6"/>
  <c r="A633" i="6"/>
  <c r="A633" i="9" s="1"/>
  <c r="C632" i="6"/>
  <c r="B632" i="6"/>
  <c r="A632" i="6"/>
  <c r="A632" i="9" s="1"/>
  <c r="C631" i="6"/>
  <c r="B631" i="6"/>
  <c r="A631" i="6"/>
  <c r="A631" i="9" s="1"/>
  <c r="C630" i="6"/>
  <c r="B630" i="6"/>
  <c r="A630" i="6"/>
  <c r="A630" i="9" s="1"/>
  <c r="C629" i="6"/>
  <c r="B629" i="6"/>
  <c r="A629" i="6"/>
  <c r="A629" i="9" s="1"/>
  <c r="B628" i="6"/>
  <c r="C628" i="6" s="1"/>
  <c r="A628" i="6"/>
  <c r="A628" i="9" s="1"/>
  <c r="C627" i="6"/>
  <c r="B627" i="6"/>
  <c r="A627" i="6"/>
  <c r="A627" i="9" s="1"/>
  <c r="B626" i="6"/>
  <c r="C626" i="6" s="1"/>
  <c r="A626" i="6"/>
  <c r="A626" i="9" s="1"/>
  <c r="C625" i="6"/>
  <c r="B625" i="6"/>
  <c r="A625" i="6"/>
  <c r="A625" i="9" s="1"/>
  <c r="C624" i="6"/>
  <c r="B624" i="6"/>
  <c r="A624" i="6"/>
  <c r="A624" i="9" s="1"/>
  <c r="C623" i="6"/>
  <c r="B623" i="6"/>
  <c r="A623" i="6"/>
  <c r="A623" i="9" s="1"/>
  <c r="B622" i="6"/>
  <c r="C622" i="6" s="1"/>
  <c r="A622" i="6"/>
  <c r="A622" i="9" s="1"/>
  <c r="C621" i="6"/>
  <c r="B621" i="6"/>
  <c r="A621" i="6"/>
  <c r="A621" i="9" s="1"/>
  <c r="C620" i="6"/>
  <c r="B620" i="6"/>
  <c r="A620" i="6"/>
  <c r="A620" i="9" s="1"/>
  <c r="C619" i="6"/>
  <c r="B619" i="6"/>
  <c r="A619" i="6"/>
  <c r="A619" i="9" s="1"/>
  <c r="B618" i="6"/>
  <c r="C618" i="6" s="1"/>
  <c r="A618" i="6"/>
  <c r="A618" i="9" s="1"/>
  <c r="C617" i="6"/>
  <c r="B617" i="6"/>
  <c r="A617" i="6"/>
  <c r="A617" i="9" s="1"/>
  <c r="B616" i="6"/>
  <c r="C616" i="6" s="1"/>
  <c r="A616" i="6"/>
  <c r="A616" i="9" s="1"/>
  <c r="C615" i="6"/>
  <c r="B615" i="6"/>
  <c r="A615" i="6"/>
  <c r="A615" i="9" s="1"/>
  <c r="B614" i="6"/>
  <c r="C614" i="6" s="1"/>
  <c r="A614" i="6"/>
  <c r="A614" i="9" s="1"/>
  <c r="C613" i="6"/>
  <c r="B613" i="6"/>
  <c r="A613" i="6"/>
  <c r="A613" i="9" s="1"/>
  <c r="C612" i="6"/>
  <c r="B612" i="6"/>
  <c r="A612" i="6"/>
  <c r="A612" i="9" s="1"/>
  <c r="C611" i="6"/>
  <c r="B611" i="6"/>
  <c r="A611" i="6"/>
  <c r="A611" i="9" s="1"/>
  <c r="C610" i="6"/>
  <c r="B610" i="6"/>
  <c r="A610" i="6"/>
  <c r="A610" i="9" s="1"/>
  <c r="C609" i="6"/>
  <c r="B609" i="6"/>
  <c r="A609" i="6"/>
  <c r="A609" i="9" s="1"/>
  <c r="B608" i="6"/>
  <c r="C608" i="6" s="1"/>
  <c r="A608" i="6"/>
  <c r="A608" i="9" s="1"/>
  <c r="C607" i="6"/>
  <c r="B607" i="6"/>
  <c r="A607" i="6"/>
  <c r="A607" i="9" s="1"/>
  <c r="B606" i="6"/>
  <c r="C606" i="6" s="1"/>
  <c r="A606" i="6"/>
  <c r="A606" i="9" s="1"/>
  <c r="C605" i="6"/>
  <c r="B605" i="6"/>
  <c r="A605" i="6"/>
  <c r="A605" i="9" s="1"/>
  <c r="C604" i="6"/>
  <c r="B604" i="6"/>
  <c r="A604" i="6"/>
  <c r="A604" i="9" s="1"/>
  <c r="C603" i="6"/>
  <c r="B603" i="6"/>
  <c r="A603" i="6"/>
  <c r="A603" i="9" s="1"/>
  <c r="B602" i="6"/>
  <c r="C602" i="6" s="1"/>
  <c r="A602" i="6"/>
  <c r="A602" i="9" s="1"/>
  <c r="C601" i="6"/>
  <c r="B601" i="6"/>
  <c r="A601" i="6"/>
  <c r="A601" i="9" s="1"/>
  <c r="C600" i="6"/>
  <c r="B600" i="6"/>
  <c r="A600" i="6"/>
  <c r="A600" i="9" s="1"/>
  <c r="C599" i="6"/>
  <c r="B599" i="6"/>
  <c r="A599" i="6"/>
  <c r="A599" i="9" s="1"/>
  <c r="B598" i="6"/>
  <c r="C598" i="6" s="1"/>
  <c r="A598" i="6"/>
  <c r="A598" i="9" s="1"/>
  <c r="C597" i="6"/>
  <c r="B597" i="6"/>
  <c r="A597" i="6"/>
  <c r="A597" i="9" s="1"/>
  <c r="C596" i="6"/>
  <c r="B596" i="6"/>
  <c r="A596" i="6"/>
  <c r="A596" i="9" s="1"/>
  <c r="C595" i="6"/>
  <c r="B595" i="6"/>
  <c r="A595" i="6"/>
  <c r="A595" i="9" s="1"/>
  <c r="B594" i="6"/>
  <c r="C594" i="6" s="1"/>
  <c r="A594" i="6"/>
  <c r="A594" i="9" s="1"/>
  <c r="C593" i="6"/>
  <c r="B593" i="6"/>
  <c r="A593" i="6"/>
  <c r="A593" i="9" s="1"/>
  <c r="C592" i="6"/>
  <c r="B592" i="6"/>
  <c r="A592" i="6"/>
  <c r="A592" i="9" s="1"/>
  <c r="C591" i="6"/>
  <c r="B591" i="6"/>
  <c r="A591" i="6"/>
  <c r="A591" i="9" s="1"/>
  <c r="C590" i="6"/>
  <c r="B590" i="6"/>
  <c r="A590" i="6"/>
  <c r="A590" i="9" s="1"/>
  <c r="C589" i="6"/>
  <c r="B589" i="6"/>
  <c r="A589" i="6"/>
  <c r="A589" i="9" s="1"/>
  <c r="B588" i="6"/>
  <c r="C588" i="6" s="1"/>
  <c r="A588" i="6"/>
  <c r="A588" i="9" s="1"/>
  <c r="C587" i="6"/>
  <c r="B587" i="6"/>
  <c r="A587" i="6"/>
  <c r="A587" i="9" s="1"/>
  <c r="B586" i="6"/>
  <c r="C586" i="6" s="1"/>
  <c r="A586" i="6"/>
  <c r="A586" i="9" s="1"/>
  <c r="C585" i="6"/>
  <c r="B585" i="6"/>
  <c r="A585" i="6"/>
  <c r="A585" i="9" s="1"/>
  <c r="C584" i="6"/>
  <c r="B584" i="6"/>
  <c r="A584" i="6"/>
  <c r="A584" i="9" s="1"/>
  <c r="C583" i="6"/>
  <c r="B583" i="6"/>
  <c r="A583" i="6"/>
  <c r="A583" i="9" s="1"/>
  <c r="B582" i="6"/>
  <c r="C582" i="6" s="1"/>
  <c r="A582" i="6"/>
  <c r="A582" i="9" s="1"/>
  <c r="C581" i="6"/>
  <c r="B581" i="6"/>
  <c r="A581" i="6"/>
  <c r="A581" i="9" s="1"/>
  <c r="C580" i="6"/>
  <c r="B580" i="6"/>
  <c r="A580" i="6"/>
  <c r="A580" i="9" s="1"/>
  <c r="C579" i="6"/>
  <c r="B579" i="6"/>
  <c r="A579" i="6"/>
  <c r="A579" i="9" s="1"/>
  <c r="B578" i="6"/>
  <c r="C578" i="6" s="1"/>
  <c r="A578" i="6"/>
  <c r="A578" i="9" s="1"/>
  <c r="C577" i="6"/>
  <c r="B577" i="6"/>
  <c r="A577" i="6"/>
  <c r="A577" i="9" s="1"/>
  <c r="C576" i="6"/>
  <c r="B576" i="6"/>
  <c r="A576" i="6"/>
  <c r="A576" i="9" s="1"/>
  <c r="C575" i="6"/>
  <c r="B575" i="6"/>
  <c r="A575" i="6"/>
  <c r="A575" i="9" s="1"/>
  <c r="B574" i="6"/>
  <c r="C574" i="6" s="1"/>
  <c r="A574" i="6"/>
  <c r="A574" i="9" s="1"/>
  <c r="C573" i="6"/>
  <c r="B573" i="6"/>
  <c r="A573" i="6"/>
  <c r="A573" i="9" s="1"/>
  <c r="C572" i="6"/>
  <c r="B572" i="6"/>
  <c r="A572" i="6"/>
  <c r="A572" i="9" s="1"/>
  <c r="C571" i="6"/>
  <c r="B571" i="6"/>
  <c r="A571" i="6"/>
  <c r="A571" i="9" s="1"/>
  <c r="C570" i="6"/>
  <c r="B570" i="6"/>
  <c r="A570" i="6"/>
  <c r="A570" i="9" s="1"/>
  <c r="C569" i="6"/>
  <c r="B569" i="6"/>
  <c r="A569" i="6"/>
  <c r="A569" i="9" s="1"/>
  <c r="B568" i="6"/>
  <c r="C568" i="6" s="1"/>
  <c r="A568" i="6"/>
  <c r="A568" i="9" s="1"/>
  <c r="C567" i="6"/>
  <c r="B567" i="6"/>
  <c r="A567" i="6"/>
  <c r="A567" i="9" s="1"/>
  <c r="B566" i="6"/>
  <c r="C566" i="6" s="1"/>
  <c r="A566" i="6"/>
  <c r="A566" i="9" s="1"/>
  <c r="C565" i="6"/>
  <c r="B565" i="6"/>
  <c r="A565" i="6"/>
  <c r="A565" i="9" s="1"/>
  <c r="C564" i="6"/>
  <c r="B564" i="6"/>
  <c r="A564" i="6"/>
  <c r="A564" i="9" s="1"/>
  <c r="C563" i="6"/>
  <c r="B563" i="6"/>
  <c r="A563" i="6"/>
  <c r="A563" i="9" s="1"/>
  <c r="B562" i="6"/>
  <c r="C562" i="6" s="1"/>
  <c r="A562" i="6"/>
  <c r="A562" i="9" s="1"/>
  <c r="C561" i="6"/>
  <c r="B561" i="6"/>
  <c r="A561" i="6"/>
  <c r="A561" i="9" s="1"/>
  <c r="C560" i="6"/>
  <c r="B560" i="6"/>
  <c r="A560" i="6"/>
  <c r="A560" i="9" s="1"/>
  <c r="C559" i="6"/>
  <c r="B559" i="6"/>
  <c r="A559" i="6"/>
  <c r="A559" i="9" s="1"/>
  <c r="B558" i="6"/>
  <c r="C558" i="6" s="1"/>
  <c r="A558" i="6"/>
  <c r="A558" i="9" s="1"/>
  <c r="C557" i="6"/>
  <c r="B557" i="6"/>
  <c r="A557" i="6"/>
  <c r="A557" i="9" s="1"/>
  <c r="C556" i="6"/>
  <c r="B556" i="6"/>
  <c r="A556" i="6"/>
  <c r="A556" i="9" s="1"/>
  <c r="C555" i="6"/>
  <c r="B555" i="6"/>
  <c r="A555" i="6"/>
  <c r="A555" i="9" s="1"/>
  <c r="B554" i="6"/>
  <c r="C554" i="6" s="1"/>
  <c r="A554" i="6"/>
  <c r="A554" i="9" s="1"/>
  <c r="C553" i="6"/>
  <c r="B553" i="6"/>
  <c r="A553" i="6"/>
  <c r="A553" i="9" s="1"/>
  <c r="C552" i="6"/>
  <c r="B552" i="6"/>
  <c r="A552" i="6"/>
  <c r="A552" i="9" s="1"/>
  <c r="C551" i="6"/>
  <c r="B551" i="6"/>
  <c r="A551" i="6"/>
  <c r="A551" i="9" s="1"/>
  <c r="C550" i="6"/>
  <c r="B550" i="6"/>
  <c r="A550" i="6"/>
  <c r="A550" i="9" s="1"/>
  <c r="C549" i="6"/>
  <c r="B549" i="6"/>
  <c r="A549" i="6"/>
  <c r="A549" i="9" s="1"/>
  <c r="B548" i="6"/>
  <c r="C548" i="6" s="1"/>
  <c r="A548" i="6"/>
  <c r="A548" i="9" s="1"/>
  <c r="C547" i="6"/>
  <c r="B547" i="6"/>
  <c r="A547" i="6"/>
  <c r="A547" i="9" s="1"/>
  <c r="B546" i="6"/>
  <c r="C546" i="6" s="1"/>
  <c r="A546" i="6"/>
  <c r="A546" i="9" s="1"/>
  <c r="C545" i="6"/>
  <c r="B545" i="6"/>
  <c r="A545" i="6"/>
  <c r="A545" i="9" s="1"/>
  <c r="C544" i="6"/>
  <c r="B544" i="6"/>
  <c r="A544" i="6"/>
  <c r="A544" i="9" s="1"/>
  <c r="C543" i="6"/>
  <c r="B543" i="6"/>
  <c r="A543" i="6"/>
  <c r="A543" i="9" s="1"/>
  <c r="B542" i="6"/>
  <c r="C542" i="6" s="1"/>
  <c r="A542" i="6"/>
  <c r="A542" i="9" s="1"/>
  <c r="C541" i="6"/>
  <c r="B541" i="6"/>
  <c r="A541" i="6"/>
  <c r="A541" i="9" s="1"/>
  <c r="C540" i="6"/>
  <c r="B540" i="6"/>
  <c r="A540" i="6"/>
  <c r="A540" i="9" s="1"/>
  <c r="C539" i="6"/>
  <c r="B539" i="6"/>
  <c r="A539" i="6"/>
  <c r="A539" i="9" s="1"/>
  <c r="B538" i="6"/>
  <c r="C538" i="6" s="1"/>
  <c r="A538" i="6"/>
  <c r="A538" i="9" s="1"/>
  <c r="C537" i="6"/>
  <c r="B537" i="6"/>
  <c r="A537" i="6"/>
  <c r="A537" i="9" s="1"/>
  <c r="C536" i="6"/>
  <c r="B536" i="6"/>
  <c r="A536" i="6"/>
  <c r="A536" i="9" s="1"/>
  <c r="C535" i="6"/>
  <c r="B535" i="6"/>
  <c r="A535" i="6"/>
  <c r="A535" i="9" s="1"/>
  <c r="B534" i="6"/>
  <c r="C534" i="6" s="1"/>
  <c r="A534" i="6"/>
  <c r="A534" i="9" s="1"/>
  <c r="C533" i="6"/>
  <c r="B533" i="6"/>
  <c r="A533" i="6"/>
  <c r="A533" i="9" s="1"/>
  <c r="C532" i="6"/>
  <c r="B532" i="6"/>
  <c r="A532" i="6"/>
  <c r="A532" i="9" s="1"/>
  <c r="C531" i="6"/>
  <c r="B531" i="6"/>
  <c r="A531" i="6"/>
  <c r="A531" i="9" s="1"/>
  <c r="C530" i="6"/>
  <c r="B530" i="6"/>
  <c r="A530" i="6"/>
  <c r="A530" i="9" s="1"/>
  <c r="C529" i="6"/>
  <c r="B529" i="6"/>
  <c r="A529" i="6"/>
  <c r="A529" i="9" s="1"/>
  <c r="B528" i="6"/>
  <c r="C528" i="6" s="1"/>
  <c r="A528" i="6"/>
  <c r="A528" i="9" s="1"/>
  <c r="C527" i="6"/>
  <c r="B527" i="6"/>
  <c r="A527" i="6"/>
  <c r="A527" i="9" s="1"/>
  <c r="B526" i="6"/>
  <c r="C526" i="6" s="1"/>
  <c r="A526" i="6"/>
  <c r="A526" i="9" s="1"/>
  <c r="C525" i="6"/>
  <c r="B525" i="6"/>
  <c r="A525" i="6"/>
  <c r="A525" i="9" s="1"/>
  <c r="C524" i="6"/>
  <c r="B524" i="6"/>
  <c r="A524" i="6"/>
  <c r="A524" i="9" s="1"/>
  <c r="C523" i="6"/>
  <c r="B523" i="6"/>
  <c r="A523" i="6"/>
  <c r="A523" i="9" s="1"/>
  <c r="B522" i="6"/>
  <c r="C522" i="6" s="1"/>
  <c r="A522" i="6"/>
  <c r="A522" i="9" s="1"/>
  <c r="C521" i="6"/>
  <c r="B521" i="6"/>
  <c r="A521" i="6"/>
  <c r="A521" i="9" s="1"/>
  <c r="C520" i="6"/>
  <c r="B520" i="6"/>
  <c r="A520" i="6"/>
  <c r="A520" i="9" s="1"/>
  <c r="C519" i="6"/>
  <c r="B519" i="6"/>
  <c r="A519" i="6"/>
  <c r="A519" i="9" s="1"/>
  <c r="B518" i="6"/>
  <c r="C518" i="6" s="1"/>
  <c r="A518" i="6"/>
  <c r="A518" i="9" s="1"/>
  <c r="C517" i="6"/>
  <c r="B517" i="6"/>
  <c r="A517" i="6"/>
  <c r="A517" i="9" s="1"/>
  <c r="C516" i="6"/>
  <c r="B516" i="6"/>
  <c r="A516" i="6"/>
  <c r="A516" i="9" s="1"/>
  <c r="C515" i="6"/>
  <c r="B515" i="6"/>
  <c r="A515" i="6"/>
  <c r="A515" i="9" s="1"/>
  <c r="B514" i="6"/>
  <c r="C514" i="6" s="1"/>
  <c r="A514" i="6"/>
  <c r="A514" i="9" s="1"/>
  <c r="C513" i="6"/>
  <c r="B513" i="6"/>
  <c r="A513" i="6"/>
  <c r="A513" i="9" s="1"/>
  <c r="C512" i="6"/>
  <c r="B512" i="6"/>
  <c r="A512" i="6"/>
  <c r="A512" i="9" s="1"/>
  <c r="C511" i="6"/>
  <c r="B511" i="6"/>
  <c r="A511" i="6"/>
  <c r="A511" i="9" s="1"/>
  <c r="C510" i="6"/>
  <c r="B510" i="6"/>
  <c r="A510" i="6"/>
  <c r="A510" i="9" s="1"/>
  <c r="C509" i="6"/>
  <c r="B509" i="6"/>
  <c r="A509" i="6"/>
  <c r="A509" i="9" s="1"/>
  <c r="B508" i="6"/>
  <c r="C508" i="6" s="1"/>
  <c r="A508" i="6"/>
  <c r="A508" i="9" s="1"/>
  <c r="C507" i="6"/>
  <c r="B507" i="6"/>
  <c r="A507" i="6"/>
  <c r="A507" i="9" s="1"/>
  <c r="B506" i="6"/>
  <c r="C506" i="6" s="1"/>
  <c r="A506" i="6"/>
  <c r="A506" i="9" s="1"/>
  <c r="C505" i="6"/>
  <c r="B505" i="6"/>
  <c r="A505" i="6"/>
  <c r="A505" i="9" s="1"/>
  <c r="C504" i="6"/>
  <c r="B504" i="6"/>
  <c r="A504" i="6"/>
  <c r="A504" i="9" s="1"/>
  <c r="C503" i="6"/>
  <c r="B503" i="6"/>
  <c r="A503" i="6"/>
  <c r="A503" i="9" s="1"/>
  <c r="B502" i="6"/>
  <c r="C502" i="6" s="1"/>
  <c r="A502" i="6"/>
  <c r="A502" i="9" s="1"/>
  <c r="C501" i="6"/>
  <c r="B501" i="6"/>
  <c r="A501" i="6"/>
  <c r="A501" i="9" s="1"/>
  <c r="C500" i="6"/>
  <c r="B500" i="6"/>
  <c r="A500" i="6"/>
  <c r="A500" i="9" s="1"/>
  <c r="C499" i="6"/>
  <c r="B499" i="6"/>
  <c r="A499" i="6"/>
  <c r="A499" i="9" s="1"/>
  <c r="B498" i="6"/>
  <c r="C498" i="6" s="1"/>
  <c r="A498" i="6"/>
  <c r="A498" i="9" s="1"/>
  <c r="C497" i="6"/>
  <c r="B497" i="6"/>
  <c r="A497" i="6"/>
  <c r="A497" i="9" s="1"/>
  <c r="C496" i="6"/>
  <c r="B496" i="6"/>
  <c r="A496" i="6"/>
  <c r="A496" i="9" s="1"/>
  <c r="C495" i="6"/>
  <c r="B495" i="6"/>
  <c r="A495" i="6"/>
  <c r="A495" i="9" s="1"/>
  <c r="B494" i="6"/>
  <c r="C494" i="6" s="1"/>
  <c r="A494" i="6"/>
  <c r="A494" i="9" s="1"/>
  <c r="C493" i="6"/>
  <c r="B493" i="6"/>
  <c r="A493" i="6"/>
  <c r="A493" i="9" s="1"/>
  <c r="C492" i="6"/>
  <c r="B492" i="6"/>
  <c r="A492" i="6"/>
  <c r="A492" i="9" s="1"/>
  <c r="C491" i="6"/>
  <c r="B491" i="6"/>
  <c r="A491" i="6"/>
  <c r="A491" i="9" s="1"/>
  <c r="C490" i="6"/>
  <c r="B490" i="6"/>
  <c r="A490" i="6"/>
  <c r="A490" i="9" s="1"/>
  <c r="C489" i="6"/>
  <c r="B489" i="6"/>
  <c r="A489" i="6"/>
  <c r="A489" i="9" s="1"/>
  <c r="B488" i="6"/>
  <c r="C488" i="6" s="1"/>
  <c r="A488" i="6"/>
  <c r="A488" i="9" s="1"/>
  <c r="C487" i="6"/>
  <c r="B487" i="6"/>
  <c r="A487" i="6"/>
  <c r="A487" i="9" s="1"/>
  <c r="B486" i="6"/>
  <c r="C486" i="6" s="1"/>
  <c r="A486" i="6"/>
  <c r="A486" i="9" s="1"/>
  <c r="C485" i="6"/>
  <c r="B485" i="6"/>
  <c r="A485" i="6"/>
  <c r="A485" i="9" s="1"/>
  <c r="C484" i="6"/>
  <c r="B484" i="6"/>
  <c r="A484" i="6"/>
  <c r="A484" i="9" s="1"/>
  <c r="C483" i="6"/>
  <c r="B483" i="6"/>
  <c r="A483" i="6"/>
  <c r="A483" i="9" s="1"/>
  <c r="B482" i="6"/>
  <c r="C482" i="6" s="1"/>
  <c r="A482" i="6"/>
  <c r="A482" i="9" s="1"/>
  <c r="C481" i="6"/>
  <c r="B481" i="6"/>
  <c r="A481" i="6"/>
  <c r="A481" i="9" s="1"/>
  <c r="C480" i="6"/>
  <c r="B480" i="6"/>
  <c r="A480" i="6"/>
  <c r="A480" i="9" s="1"/>
  <c r="C479" i="6"/>
  <c r="B479" i="6"/>
  <c r="A479" i="6"/>
  <c r="A479" i="9" s="1"/>
  <c r="B478" i="6"/>
  <c r="C478" i="6" s="1"/>
  <c r="A478" i="6"/>
  <c r="A478" i="9" s="1"/>
  <c r="C477" i="6"/>
  <c r="B477" i="6"/>
  <c r="A477" i="6"/>
  <c r="A477" i="9" s="1"/>
  <c r="B476" i="6"/>
  <c r="C476" i="6" s="1"/>
  <c r="A476" i="6"/>
  <c r="A476" i="9" s="1"/>
  <c r="C475" i="6"/>
  <c r="B475" i="6"/>
  <c r="A475" i="6"/>
  <c r="A475" i="9" s="1"/>
  <c r="B474" i="6"/>
  <c r="C474" i="6" s="1"/>
  <c r="A474" i="6"/>
  <c r="A474" i="9" s="1"/>
  <c r="C473" i="6"/>
  <c r="B473" i="6"/>
  <c r="A473" i="6"/>
  <c r="A473" i="9" s="1"/>
  <c r="C472" i="6"/>
  <c r="B472" i="6"/>
  <c r="A472" i="6"/>
  <c r="A472" i="9" s="1"/>
  <c r="C471" i="6"/>
  <c r="B471" i="6"/>
  <c r="A471" i="6"/>
  <c r="A471" i="9" s="1"/>
  <c r="C470" i="6"/>
  <c r="B470" i="6"/>
  <c r="A470" i="6"/>
  <c r="A470" i="9" s="1"/>
  <c r="C469" i="6"/>
  <c r="B469" i="6"/>
  <c r="A469" i="6"/>
  <c r="A469" i="9" s="1"/>
  <c r="B468" i="6"/>
  <c r="C468" i="6" s="1"/>
  <c r="A468" i="6"/>
  <c r="A468" i="9" s="1"/>
  <c r="C467" i="6"/>
  <c r="B467" i="6"/>
  <c r="A467" i="6"/>
  <c r="A467" i="9" s="1"/>
  <c r="B466" i="6"/>
  <c r="C466" i="6" s="1"/>
  <c r="A466" i="6"/>
  <c r="A466" i="9" s="1"/>
  <c r="C465" i="6"/>
  <c r="B465" i="6"/>
  <c r="A465" i="6"/>
  <c r="A465" i="9" s="1"/>
  <c r="C464" i="6"/>
  <c r="B464" i="6"/>
  <c r="A464" i="6"/>
  <c r="A464" i="9" s="1"/>
  <c r="C463" i="6"/>
  <c r="B463" i="6"/>
  <c r="A463" i="6"/>
  <c r="A463" i="9" s="1"/>
  <c r="B462" i="6"/>
  <c r="C462" i="6" s="1"/>
  <c r="A462" i="6"/>
  <c r="A462" i="9" s="1"/>
  <c r="C461" i="6"/>
  <c r="B461" i="6"/>
  <c r="A461" i="6"/>
  <c r="A461" i="9" s="1"/>
  <c r="C460" i="6"/>
  <c r="B460" i="6"/>
  <c r="A460" i="6"/>
  <c r="A460" i="9" s="1"/>
  <c r="C459" i="6"/>
  <c r="B459" i="6"/>
  <c r="A459" i="6"/>
  <c r="A459" i="9" s="1"/>
  <c r="B458" i="6"/>
  <c r="C458" i="6" s="1"/>
  <c r="A458" i="6"/>
  <c r="A458" i="9" s="1"/>
  <c r="C457" i="6"/>
  <c r="B457" i="6"/>
  <c r="A457" i="6"/>
  <c r="A457" i="9" s="1"/>
  <c r="C456" i="6"/>
  <c r="B456" i="6"/>
  <c r="A456" i="6"/>
  <c r="A456" i="9" s="1"/>
  <c r="C455" i="6"/>
  <c r="B455" i="6"/>
  <c r="A455" i="6"/>
  <c r="A455" i="9" s="1"/>
  <c r="B454" i="6"/>
  <c r="C454" i="6" s="1"/>
  <c r="A454" i="6"/>
  <c r="A454" i="9" s="1"/>
  <c r="C453" i="6"/>
  <c r="B453" i="6"/>
  <c r="A453" i="6"/>
  <c r="A453" i="9" s="1"/>
  <c r="C452" i="6"/>
  <c r="B452" i="6"/>
  <c r="A452" i="6"/>
  <c r="A452" i="9" s="1"/>
  <c r="C451" i="6"/>
  <c r="B451" i="6"/>
  <c r="A451" i="6"/>
  <c r="A451" i="9" s="1"/>
  <c r="C450" i="6"/>
  <c r="B450" i="6"/>
  <c r="A450" i="6"/>
  <c r="A450" i="9" s="1"/>
  <c r="C449" i="6"/>
  <c r="B449" i="6"/>
  <c r="A449" i="6"/>
  <c r="A449" i="9" s="1"/>
  <c r="B448" i="6"/>
  <c r="C448" i="6" s="1"/>
  <c r="A448" i="6"/>
  <c r="A448" i="9" s="1"/>
  <c r="C447" i="6"/>
  <c r="B447" i="6"/>
  <c r="A447" i="6"/>
  <c r="A447" i="9" s="1"/>
  <c r="B446" i="6"/>
  <c r="C446" i="6" s="1"/>
  <c r="A446" i="6"/>
  <c r="A446" i="9" s="1"/>
  <c r="C445" i="6"/>
  <c r="B445" i="6"/>
  <c r="A445" i="6"/>
  <c r="A445" i="9" s="1"/>
  <c r="C444" i="6"/>
  <c r="B444" i="6"/>
  <c r="A444" i="6"/>
  <c r="A444" i="9" s="1"/>
  <c r="C443" i="6"/>
  <c r="B443" i="6"/>
  <c r="A443" i="6"/>
  <c r="A443" i="9" s="1"/>
  <c r="B442" i="6"/>
  <c r="C442" i="6" s="1"/>
  <c r="A442" i="6"/>
  <c r="A442" i="9" s="1"/>
  <c r="C441" i="6"/>
  <c r="B441" i="6"/>
  <c r="A441" i="6"/>
  <c r="A441" i="9" s="1"/>
  <c r="C440" i="6"/>
  <c r="B440" i="6"/>
  <c r="A440" i="6"/>
  <c r="A440" i="9" s="1"/>
  <c r="C439" i="6"/>
  <c r="B439" i="6"/>
  <c r="A439" i="6"/>
  <c r="A439" i="9" s="1"/>
  <c r="B438" i="6"/>
  <c r="C438" i="6" s="1"/>
  <c r="A438" i="6"/>
  <c r="A438" i="9" s="1"/>
  <c r="C437" i="6"/>
  <c r="B437" i="6"/>
  <c r="A437" i="6"/>
  <c r="A437" i="9" s="1"/>
  <c r="C436" i="6"/>
  <c r="B436" i="6"/>
  <c r="A436" i="6"/>
  <c r="A436" i="9" s="1"/>
  <c r="C435" i="6"/>
  <c r="B435" i="6"/>
  <c r="A435" i="6"/>
  <c r="A435" i="9" s="1"/>
  <c r="B434" i="6"/>
  <c r="C434" i="6" s="1"/>
  <c r="A434" i="6"/>
  <c r="A434" i="9" s="1"/>
  <c r="C433" i="6"/>
  <c r="B433" i="6"/>
  <c r="A433" i="6"/>
  <c r="A433" i="9" s="1"/>
  <c r="C432" i="6"/>
  <c r="B432" i="6"/>
  <c r="A432" i="6"/>
  <c r="A432" i="9" s="1"/>
  <c r="C431" i="6"/>
  <c r="B431" i="6"/>
  <c r="A431" i="6"/>
  <c r="A431" i="9" s="1"/>
  <c r="C430" i="6"/>
  <c r="B430" i="6"/>
  <c r="A430" i="6"/>
  <c r="A430" i="9" s="1"/>
  <c r="C429" i="6"/>
  <c r="B429" i="6"/>
  <c r="A429" i="6"/>
  <c r="A429" i="9" s="1"/>
  <c r="B428" i="6"/>
  <c r="C428" i="6" s="1"/>
  <c r="A428" i="6"/>
  <c r="A428" i="9" s="1"/>
  <c r="C427" i="6"/>
  <c r="B427" i="6"/>
  <c r="A427" i="6"/>
  <c r="A427" i="9" s="1"/>
  <c r="B426" i="6"/>
  <c r="C426" i="6" s="1"/>
  <c r="A426" i="6"/>
  <c r="A426" i="9" s="1"/>
  <c r="C425" i="6"/>
  <c r="B425" i="6"/>
  <c r="A425" i="6"/>
  <c r="A425" i="9" s="1"/>
  <c r="C424" i="6"/>
  <c r="B424" i="6"/>
  <c r="A424" i="6"/>
  <c r="A424" i="9" s="1"/>
  <c r="C423" i="6"/>
  <c r="B423" i="6"/>
  <c r="A423" i="6"/>
  <c r="A423" i="9" s="1"/>
  <c r="B422" i="6"/>
  <c r="C422" i="6" s="1"/>
  <c r="A422" i="6"/>
  <c r="A422" i="9" s="1"/>
  <c r="C421" i="6"/>
  <c r="B421" i="6"/>
  <c r="A421" i="6"/>
  <c r="A421" i="9" s="1"/>
  <c r="C420" i="6"/>
  <c r="B420" i="6"/>
  <c r="A420" i="6"/>
  <c r="A420" i="9" s="1"/>
  <c r="C419" i="6"/>
  <c r="B419" i="6"/>
  <c r="A419" i="6"/>
  <c r="A419" i="9" s="1"/>
  <c r="B418" i="6"/>
  <c r="C418" i="6" s="1"/>
  <c r="A418" i="6"/>
  <c r="A418" i="9" s="1"/>
  <c r="C417" i="6"/>
  <c r="B417" i="6"/>
  <c r="A417" i="6"/>
  <c r="A417" i="9" s="1"/>
  <c r="C416" i="6"/>
  <c r="B416" i="6"/>
  <c r="A416" i="6"/>
  <c r="A416" i="9" s="1"/>
  <c r="C415" i="6"/>
  <c r="B415" i="6"/>
  <c r="A415" i="6"/>
  <c r="A415" i="9" s="1"/>
  <c r="B414" i="6"/>
  <c r="C414" i="6" s="1"/>
  <c r="A414" i="6"/>
  <c r="A414" i="9" s="1"/>
  <c r="C413" i="6"/>
  <c r="B413" i="6"/>
  <c r="A413" i="6"/>
  <c r="A413" i="9" s="1"/>
  <c r="C412" i="6"/>
  <c r="B412" i="6"/>
  <c r="A412" i="6"/>
  <c r="A412" i="9" s="1"/>
  <c r="C411" i="6"/>
  <c r="B411" i="6"/>
  <c r="A411" i="6"/>
  <c r="A411" i="9" s="1"/>
  <c r="C410" i="6"/>
  <c r="B410" i="6"/>
  <c r="A410" i="6"/>
  <c r="A410" i="9" s="1"/>
  <c r="C409" i="6"/>
  <c r="B409" i="6"/>
  <c r="A409" i="6"/>
  <c r="A409" i="9" s="1"/>
  <c r="B408" i="6"/>
  <c r="C408" i="6" s="1"/>
  <c r="A408" i="6"/>
  <c r="A408" i="9" s="1"/>
  <c r="C407" i="6"/>
  <c r="B407" i="6"/>
  <c r="A407" i="6"/>
  <c r="A407" i="9" s="1"/>
  <c r="B406" i="6"/>
  <c r="C406" i="6" s="1"/>
  <c r="A406" i="6"/>
  <c r="A406" i="9" s="1"/>
  <c r="C405" i="6"/>
  <c r="B405" i="6"/>
  <c r="A405" i="6"/>
  <c r="A405" i="9" s="1"/>
  <c r="C404" i="6"/>
  <c r="B404" i="6"/>
  <c r="A404" i="6"/>
  <c r="A404" i="9" s="1"/>
  <c r="C403" i="6"/>
  <c r="B403" i="6"/>
  <c r="A403" i="6"/>
  <c r="A403" i="9" s="1"/>
  <c r="B402" i="6"/>
  <c r="C402" i="6" s="1"/>
  <c r="A402" i="6"/>
  <c r="A402" i="9" s="1"/>
  <c r="C401" i="6"/>
  <c r="B401" i="6"/>
  <c r="A401" i="6"/>
  <c r="A401" i="9" s="1"/>
  <c r="C400" i="6"/>
  <c r="B400" i="6"/>
  <c r="A400" i="6"/>
  <c r="A400" i="9" s="1"/>
  <c r="C399" i="6"/>
  <c r="B399" i="6"/>
  <c r="A399" i="6"/>
  <c r="A399" i="9" s="1"/>
  <c r="B398" i="6"/>
  <c r="C398" i="6" s="1"/>
  <c r="A398" i="6"/>
  <c r="A398" i="9" s="1"/>
  <c r="C397" i="6"/>
  <c r="B397" i="6"/>
  <c r="A397" i="6"/>
  <c r="A397" i="9" s="1"/>
  <c r="C396" i="6"/>
  <c r="B396" i="6"/>
  <c r="A396" i="6"/>
  <c r="A396" i="9" s="1"/>
  <c r="C395" i="6"/>
  <c r="B395" i="6"/>
  <c r="A395" i="6"/>
  <c r="A395" i="9" s="1"/>
  <c r="B394" i="6"/>
  <c r="C394" i="6" s="1"/>
  <c r="A394" i="6"/>
  <c r="A394" i="9" s="1"/>
  <c r="C393" i="6"/>
  <c r="B393" i="6"/>
  <c r="A393" i="6"/>
  <c r="A393" i="9" s="1"/>
  <c r="C392" i="6"/>
  <c r="B392" i="6"/>
  <c r="A392" i="6"/>
  <c r="A392" i="9" s="1"/>
  <c r="C391" i="6"/>
  <c r="B391" i="6"/>
  <c r="A391" i="6"/>
  <c r="A391" i="9" s="1"/>
  <c r="C390" i="6"/>
  <c r="B390" i="6"/>
  <c r="A390" i="6"/>
  <c r="A390" i="9" s="1"/>
  <c r="C389" i="6"/>
  <c r="B389" i="6"/>
  <c r="A389" i="6"/>
  <c r="A389" i="9" s="1"/>
  <c r="B388" i="6"/>
  <c r="C388" i="6" s="1"/>
  <c r="A388" i="6"/>
  <c r="A388" i="9" s="1"/>
  <c r="C387" i="6"/>
  <c r="B387" i="6"/>
  <c r="A387" i="6"/>
  <c r="A387" i="9" s="1"/>
  <c r="B386" i="6"/>
  <c r="C386" i="6" s="1"/>
  <c r="A386" i="6"/>
  <c r="A386" i="9" s="1"/>
  <c r="C385" i="6"/>
  <c r="B385" i="6"/>
  <c r="A385" i="6"/>
  <c r="A385" i="9" s="1"/>
  <c r="C384" i="6"/>
  <c r="B384" i="6"/>
  <c r="A384" i="6"/>
  <c r="A384" i="9" s="1"/>
  <c r="C383" i="6"/>
  <c r="B383" i="6"/>
  <c r="A383" i="6"/>
  <c r="A383" i="9" s="1"/>
  <c r="B382" i="6"/>
  <c r="C382" i="6" s="1"/>
  <c r="A382" i="6"/>
  <c r="A382" i="9" s="1"/>
  <c r="C381" i="6"/>
  <c r="B381" i="6"/>
  <c r="A381" i="6"/>
  <c r="A381" i="9" s="1"/>
  <c r="C380" i="6"/>
  <c r="B380" i="6"/>
  <c r="A380" i="6"/>
  <c r="A380" i="9" s="1"/>
  <c r="C379" i="6"/>
  <c r="B379" i="6"/>
  <c r="A379" i="6"/>
  <c r="A379" i="9" s="1"/>
  <c r="B378" i="6"/>
  <c r="C378" i="6" s="1"/>
  <c r="A378" i="6"/>
  <c r="A378" i="9" s="1"/>
  <c r="C377" i="6"/>
  <c r="B377" i="6"/>
  <c r="A377" i="6"/>
  <c r="A377" i="9" s="1"/>
  <c r="C376" i="6"/>
  <c r="B376" i="6"/>
  <c r="A376" i="6"/>
  <c r="A376" i="9" s="1"/>
  <c r="C375" i="6"/>
  <c r="B375" i="6"/>
  <c r="A375" i="6"/>
  <c r="A375" i="9" s="1"/>
  <c r="B374" i="6"/>
  <c r="C374" i="6" s="1"/>
  <c r="A374" i="6"/>
  <c r="A374" i="9" s="1"/>
  <c r="C373" i="6"/>
  <c r="B373" i="6"/>
  <c r="A373" i="6"/>
  <c r="A373" i="9" s="1"/>
  <c r="C372" i="6"/>
  <c r="B372" i="6"/>
  <c r="A372" i="6"/>
  <c r="A372" i="9" s="1"/>
  <c r="C371" i="6"/>
  <c r="B371" i="6"/>
  <c r="A371" i="6"/>
  <c r="A371" i="9" s="1"/>
  <c r="C370" i="6"/>
  <c r="B370" i="6"/>
  <c r="A370" i="6"/>
  <c r="A370" i="9" s="1"/>
  <c r="C369" i="6"/>
  <c r="B369" i="6"/>
  <c r="A369" i="6"/>
  <c r="A369" i="9" s="1"/>
  <c r="B368" i="6"/>
  <c r="C368" i="6" s="1"/>
  <c r="A368" i="6"/>
  <c r="A368" i="9" s="1"/>
  <c r="C367" i="6"/>
  <c r="B367" i="6"/>
  <c r="A367" i="6"/>
  <c r="A367" i="9" s="1"/>
  <c r="C366" i="6"/>
  <c r="B366" i="6"/>
  <c r="A366" i="6"/>
  <c r="A366" i="9" s="1"/>
  <c r="C365" i="6"/>
  <c r="B365" i="6"/>
  <c r="A365" i="6"/>
  <c r="A365" i="9" s="1"/>
  <c r="C364" i="6"/>
  <c r="B364" i="6"/>
  <c r="A364" i="6"/>
  <c r="A364" i="9" s="1"/>
  <c r="C363" i="6"/>
  <c r="B363" i="6"/>
  <c r="A363" i="6"/>
  <c r="A363" i="9" s="1"/>
  <c r="C362" i="6"/>
  <c r="B362" i="6"/>
  <c r="A362" i="6"/>
  <c r="A362" i="9" s="1"/>
  <c r="C361" i="6"/>
  <c r="B361" i="6"/>
  <c r="A361" i="6"/>
  <c r="A361" i="9" s="1"/>
  <c r="C360" i="6"/>
  <c r="B360" i="6"/>
  <c r="A360" i="6"/>
  <c r="A360" i="9" s="1"/>
  <c r="C359" i="6"/>
  <c r="B359" i="6"/>
  <c r="A359" i="6"/>
  <c r="A359" i="9" s="1"/>
  <c r="B358" i="6"/>
  <c r="C358" i="6" s="1"/>
  <c r="A358" i="6"/>
  <c r="A358" i="9" s="1"/>
  <c r="C357" i="6"/>
  <c r="B357" i="6"/>
  <c r="A357" i="6"/>
  <c r="A357" i="9" s="1"/>
  <c r="C356" i="6"/>
  <c r="B356" i="6"/>
  <c r="A356" i="6"/>
  <c r="A356" i="9" s="1"/>
  <c r="C355" i="6"/>
  <c r="B355" i="6"/>
  <c r="A355" i="6"/>
  <c r="A355" i="9" s="1"/>
  <c r="B354" i="6"/>
  <c r="C354" i="6" s="1"/>
  <c r="A354" i="6"/>
  <c r="A354" i="9" s="1"/>
  <c r="C353" i="6"/>
  <c r="B353" i="6"/>
  <c r="A353" i="6"/>
  <c r="A353" i="9" s="1"/>
  <c r="C352" i="6"/>
  <c r="B352" i="6"/>
  <c r="A352" i="6"/>
  <c r="A352" i="9" s="1"/>
  <c r="C351" i="6"/>
  <c r="B351" i="6"/>
  <c r="A351" i="6"/>
  <c r="A351" i="9" s="1"/>
  <c r="C350" i="6"/>
  <c r="B350" i="6"/>
  <c r="A350" i="6"/>
  <c r="A350" i="9" s="1"/>
  <c r="C349" i="6"/>
  <c r="B349" i="6"/>
  <c r="A349" i="6"/>
  <c r="A349" i="9" s="1"/>
  <c r="B348" i="6"/>
  <c r="C348" i="6" s="1"/>
  <c r="A348" i="6"/>
  <c r="A348" i="9" s="1"/>
  <c r="C347" i="6"/>
  <c r="B347" i="6"/>
  <c r="A347" i="6"/>
  <c r="A347" i="9" s="1"/>
  <c r="C346" i="6"/>
  <c r="B346" i="6"/>
  <c r="A346" i="6"/>
  <c r="A346" i="9" s="1"/>
  <c r="C345" i="6"/>
  <c r="B345" i="6"/>
  <c r="A345" i="6"/>
  <c r="A345" i="9" s="1"/>
  <c r="C344" i="6"/>
  <c r="B344" i="6"/>
  <c r="A344" i="6"/>
  <c r="A344" i="9" s="1"/>
  <c r="B343" i="6"/>
  <c r="C343" i="6" s="1"/>
  <c r="A343" i="6"/>
  <c r="A343" i="9" s="1"/>
  <c r="C342" i="6"/>
  <c r="B342" i="6"/>
  <c r="A342" i="6"/>
  <c r="A342" i="9" s="1"/>
  <c r="C341" i="6"/>
  <c r="B341" i="6"/>
  <c r="A341" i="6"/>
  <c r="A341" i="9" s="1"/>
  <c r="C340" i="6"/>
  <c r="B340" i="6"/>
  <c r="A340" i="6"/>
  <c r="A340" i="9" s="1"/>
  <c r="C339" i="6"/>
  <c r="B339" i="6"/>
  <c r="A339" i="6"/>
  <c r="A339" i="9" s="1"/>
  <c r="B338" i="6"/>
  <c r="C338" i="6" s="1"/>
  <c r="A338" i="6"/>
  <c r="A338" i="9" s="1"/>
  <c r="B337" i="6"/>
  <c r="C337" i="6" s="1"/>
  <c r="A337" i="6"/>
  <c r="A337" i="9" s="1"/>
  <c r="C336" i="6"/>
  <c r="B336" i="6"/>
  <c r="A336" i="6"/>
  <c r="A336" i="9" s="1"/>
  <c r="C335" i="6"/>
  <c r="B335" i="6"/>
  <c r="A335" i="6"/>
  <c r="A335" i="9" s="1"/>
  <c r="B334" i="6"/>
  <c r="C334" i="6" s="1"/>
  <c r="A334" i="6"/>
  <c r="A334" i="9" s="1"/>
  <c r="C333" i="6"/>
  <c r="B333" i="6"/>
  <c r="A333" i="6"/>
  <c r="A333" i="9" s="1"/>
  <c r="C332" i="6"/>
  <c r="B332" i="6"/>
  <c r="A332" i="6"/>
  <c r="A332" i="9" s="1"/>
  <c r="C331" i="6"/>
  <c r="B331" i="6"/>
  <c r="A331" i="6"/>
  <c r="A331" i="9" s="1"/>
  <c r="C330" i="6"/>
  <c r="B330" i="6"/>
  <c r="A330" i="6"/>
  <c r="A330" i="9" s="1"/>
  <c r="C329" i="6"/>
  <c r="B329" i="6"/>
  <c r="A329" i="6"/>
  <c r="A329" i="9" s="1"/>
  <c r="B328" i="6"/>
  <c r="C328" i="6" s="1"/>
  <c r="A328" i="6"/>
  <c r="A328" i="9" s="1"/>
  <c r="B327" i="6"/>
  <c r="C327" i="6" s="1"/>
  <c r="A327" i="6"/>
  <c r="A327" i="9" s="1"/>
  <c r="C326" i="6"/>
  <c r="B326" i="6"/>
  <c r="A326" i="6"/>
  <c r="A326" i="9" s="1"/>
  <c r="C325" i="6"/>
  <c r="B325" i="6"/>
  <c r="A325" i="6"/>
  <c r="A325" i="9" s="1"/>
  <c r="C324" i="6"/>
  <c r="B324" i="6"/>
  <c r="A324" i="6"/>
  <c r="A324" i="9" s="1"/>
  <c r="B323" i="6"/>
  <c r="C323" i="6" s="1"/>
  <c r="A323" i="6"/>
  <c r="A323" i="9" s="1"/>
  <c r="C322" i="6"/>
  <c r="B322" i="6"/>
  <c r="A322" i="6"/>
  <c r="A322" i="9" s="1"/>
  <c r="C321" i="6"/>
  <c r="B321" i="6"/>
  <c r="A321" i="6"/>
  <c r="A321" i="9" s="1"/>
  <c r="C320" i="6"/>
  <c r="B320" i="6"/>
  <c r="A320" i="6"/>
  <c r="A320" i="9" s="1"/>
  <c r="C319" i="6"/>
  <c r="B319" i="6"/>
  <c r="A319" i="6"/>
  <c r="A319" i="9" s="1"/>
  <c r="B318" i="6"/>
  <c r="C318" i="6" s="1"/>
  <c r="A318" i="6"/>
  <c r="A318" i="9" s="1"/>
  <c r="B317" i="6"/>
  <c r="C317" i="6" s="1"/>
  <c r="A317" i="6"/>
  <c r="A317" i="9" s="1"/>
  <c r="C316" i="6"/>
  <c r="B316" i="6"/>
  <c r="A316" i="6"/>
  <c r="A316" i="9" s="1"/>
  <c r="B315" i="6"/>
  <c r="C315" i="6" s="1"/>
  <c r="A315" i="6"/>
  <c r="A315" i="9" s="1"/>
  <c r="B314" i="6"/>
  <c r="C314" i="6" s="1"/>
  <c r="A314" i="6"/>
  <c r="A314" i="9" s="1"/>
  <c r="C313" i="6"/>
  <c r="B313" i="6"/>
  <c r="A313" i="6"/>
  <c r="A313" i="9" s="1"/>
  <c r="C312" i="6"/>
  <c r="B312" i="6"/>
  <c r="A312" i="6"/>
  <c r="A312" i="9" s="1"/>
  <c r="C311" i="6"/>
  <c r="B311" i="6"/>
  <c r="A311" i="6"/>
  <c r="A311" i="9" s="1"/>
  <c r="C310" i="6"/>
  <c r="B310" i="6"/>
  <c r="A310" i="6"/>
  <c r="A310" i="9" s="1"/>
  <c r="C309" i="6"/>
  <c r="B309" i="6"/>
  <c r="A309" i="6"/>
  <c r="A309" i="9" s="1"/>
  <c r="B308" i="6"/>
  <c r="C308" i="6" s="1"/>
  <c r="A308" i="6"/>
  <c r="A308" i="9" s="1"/>
  <c r="B307" i="6"/>
  <c r="C307" i="6" s="1"/>
  <c r="A307" i="6"/>
  <c r="A307" i="9" s="1"/>
  <c r="B306" i="6"/>
  <c r="C306" i="6" s="1"/>
  <c r="A306" i="6"/>
  <c r="A306" i="9" s="1"/>
  <c r="C305" i="6"/>
  <c r="B305" i="6"/>
  <c r="A305" i="6"/>
  <c r="A305" i="9" s="1"/>
  <c r="C304" i="6"/>
  <c r="B304" i="6"/>
  <c r="A304" i="6"/>
  <c r="A304" i="9" s="1"/>
  <c r="B303" i="6"/>
  <c r="C303" i="6" s="1"/>
  <c r="A303" i="6"/>
  <c r="A303" i="9" s="1"/>
  <c r="C302" i="6"/>
  <c r="B302" i="6"/>
  <c r="A302" i="6"/>
  <c r="A302" i="9" s="1"/>
  <c r="C301" i="6"/>
  <c r="B301" i="6"/>
  <c r="A301" i="6"/>
  <c r="A301" i="9" s="1"/>
  <c r="C300" i="6"/>
  <c r="B300" i="6"/>
  <c r="A300" i="6"/>
  <c r="A300" i="9" s="1"/>
  <c r="C299" i="6"/>
  <c r="B299" i="6"/>
  <c r="A299" i="6"/>
  <c r="A299" i="9" s="1"/>
  <c r="B298" i="6"/>
  <c r="C298" i="6" s="1"/>
  <c r="A298" i="6"/>
  <c r="A298" i="9" s="1"/>
  <c r="B297" i="6"/>
  <c r="C297" i="6" s="1"/>
  <c r="A297" i="6"/>
  <c r="A297" i="9" s="1"/>
  <c r="C296" i="6"/>
  <c r="B296" i="6"/>
  <c r="A296" i="6"/>
  <c r="A296" i="9" s="1"/>
  <c r="C295" i="6"/>
  <c r="B295" i="6"/>
  <c r="A295" i="6"/>
  <c r="A295" i="9" s="1"/>
  <c r="B294" i="6"/>
  <c r="C294" i="6" s="1"/>
  <c r="A294" i="6"/>
  <c r="A294" i="9" s="1"/>
  <c r="C293" i="6"/>
  <c r="B293" i="6"/>
  <c r="A293" i="6"/>
  <c r="A293" i="9" s="1"/>
  <c r="C292" i="6"/>
  <c r="B292" i="6"/>
  <c r="A292" i="6"/>
  <c r="A292" i="9" s="1"/>
  <c r="C291" i="6"/>
  <c r="B291" i="6"/>
  <c r="A291" i="6"/>
  <c r="A291" i="9" s="1"/>
  <c r="C290" i="6"/>
  <c r="B290" i="6"/>
  <c r="A290" i="6"/>
  <c r="A290" i="9" s="1"/>
  <c r="B289" i="6"/>
  <c r="C289" i="6" s="1"/>
  <c r="A289" i="6"/>
  <c r="A289" i="9" s="1"/>
  <c r="B288" i="6"/>
  <c r="C288" i="6" s="1"/>
  <c r="A288" i="6"/>
  <c r="A288" i="9" s="1"/>
  <c r="B287" i="6"/>
  <c r="C287" i="6" s="1"/>
  <c r="A287" i="6"/>
  <c r="A287" i="9" s="1"/>
  <c r="C286" i="6"/>
  <c r="B286" i="6"/>
  <c r="A286" i="6"/>
  <c r="A286" i="9" s="1"/>
  <c r="C285" i="6"/>
  <c r="B285" i="6"/>
  <c r="A285" i="6"/>
  <c r="A285" i="9" s="1"/>
  <c r="C284" i="6"/>
  <c r="B284" i="6"/>
  <c r="A284" i="6"/>
  <c r="A284" i="9" s="1"/>
  <c r="B283" i="6"/>
  <c r="C283" i="6" s="1"/>
  <c r="A283" i="6"/>
  <c r="A283" i="9" s="1"/>
  <c r="C282" i="6"/>
  <c r="B282" i="6"/>
  <c r="A282" i="6"/>
  <c r="A282" i="9" s="1"/>
  <c r="C281" i="6"/>
  <c r="B281" i="6"/>
  <c r="A281" i="6"/>
  <c r="A281" i="9" s="1"/>
  <c r="B280" i="6"/>
  <c r="C280" i="6" s="1"/>
  <c r="A280" i="6"/>
  <c r="A280" i="9" s="1"/>
  <c r="C279" i="6"/>
  <c r="B279" i="6"/>
  <c r="A279" i="6"/>
  <c r="A279" i="9" s="1"/>
  <c r="B278" i="6"/>
  <c r="C278" i="6" s="1"/>
  <c r="A278" i="6"/>
  <c r="A278" i="9" s="1"/>
  <c r="B277" i="6"/>
  <c r="C277" i="6" s="1"/>
  <c r="A277" i="6"/>
  <c r="A277" i="9" s="1"/>
  <c r="C276" i="6"/>
  <c r="B276" i="6"/>
  <c r="A276" i="6"/>
  <c r="A276" i="9" s="1"/>
  <c r="B275" i="6"/>
  <c r="C275" i="6" s="1"/>
  <c r="A275" i="6"/>
  <c r="A275" i="9" s="1"/>
  <c r="B274" i="6"/>
  <c r="C274" i="6" s="1"/>
  <c r="A274" i="6"/>
  <c r="A274" i="9" s="1"/>
  <c r="C273" i="6"/>
  <c r="B273" i="6"/>
  <c r="A273" i="6"/>
  <c r="A273" i="9" s="1"/>
  <c r="C272" i="6"/>
  <c r="B272" i="6"/>
  <c r="A272" i="6"/>
  <c r="A272" i="9" s="1"/>
  <c r="C271" i="6"/>
  <c r="B271" i="6"/>
  <c r="A271" i="6"/>
  <c r="A271" i="9" s="1"/>
  <c r="C270" i="6"/>
  <c r="B270" i="6"/>
  <c r="A270" i="6"/>
  <c r="A270" i="9" s="1"/>
  <c r="B269" i="6"/>
  <c r="C269" i="6" s="1"/>
  <c r="A269" i="6"/>
  <c r="A269" i="9" s="1"/>
  <c r="B268" i="6"/>
  <c r="C268" i="6" s="1"/>
  <c r="A268" i="6"/>
  <c r="A268" i="9" s="1"/>
  <c r="B267" i="6"/>
  <c r="C267" i="6" s="1"/>
  <c r="A267" i="6"/>
  <c r="A267" i="9" s="1"/>
  <c r="C266" i="6"/>
  <c r="B266" i="6"/>
  <c r="A266" i="6"/>
  <c r="A266" i="9" s="1"/>
  <c r="C265" i="6"/>
  <c r="B265" i="6"/>
  <c r="A265" i="6"/>
  <c r="A265" i="9" s="1"/>
  <c r="B264" i="6"/>
  <c r="C264" i="6" s="1"/>
  <c r="A264" i="6"/>
  <c r="A264" i="9" s="1"/>
  <c r="B263" i="6"/>
  <c r="C263" i="6" s="1"/>
  <c r="A263" i="6"/>
  <c r="A263" i="9" s="1"/>
  <c r="C262" i="6"/>
  <c r="B262" i="6"/>
  <c r="A262" i="6"/>
  <c r="A262" i="9" s="1"/>
  <c r="C261" i="6"/>
  <c r="B261" i="6"/>
  <c r="A261" i="6"/>
  <c r="A261" i="9" s="1"/>
  <c r="B260" i="6"/>
  <c r="C260" i="6" s="1"/>
  <c r="A260" i="6"/>
  <c r="A260" i="9" s="1"/>
  <c r="C259" i="6"/>
  <c r="B259" i="6"/>
  <c r="A259" i="6"/>
  <c r="A259" i="9" s="1"/>
  <c r="B258" i="6"/>
  <c r="C258" i="6" s="1"/>
  <c r="A258" i="6"/>
  <c r="A258" i="9" s="1"/>
  <c r="B257" i="6"/>
  <c r="C257" i="6" s="1"/>
  <c r="A257" i="6"/>
  <c r="A257" i="9" s="1"/>
  <c r="C256" i="6"/>
  <c r="B256" i="6"/>
  <c r="A256" i="6"/>
  <c r="A256" i="9" s="1"/>
  <c r="B255" i="6"/>
  <c r="C255" i="6" s="1"/>
  <c r="A255" i="6"/>
  <c r="A255" i="9" s="1"/>
  <c r="B254" i="6"/>
  <c r="C254" i="6" s="1"/>
  <c r="A254" i="6"/>
  <c r="A254" i="9" s="1"/>
  <c r="B253" i="6"/>
  <c r="C253" i="6" s="1"/>
  <c r="A253" i="6"/>
  <c r="A253" i="9" s="1"/>
  <c r="C252" i="6"/>
  <c r="B252" i="6"/>
  <c r="A252" i="6"/>
  <c r="A252" i="9" s="1"/>
  <c r="C251" i="6"/>
  <c r="B251" i="6"/>
  <c r="A251" i="6"/>
  <c r="A251" i="9" s="1"/>
  <c r="C250" i="6"/>
  <c r="B250" i="6"/>
  <c r="A250" i="6"/>
  <c r="A250" i="9" s="1"/>
  <c r="B249" i="6"/>
  <c r="C249" i="6" s="1"/>
  <c r="A249" i="6"/>
  <c r="A249" i="9" s="1"/>
  <c r="B248" i="6"/>
  <c r="C248" i="6" s="1"/>
  <c r="A248" i="6"/>
  <c r="A248" i="9" s="1"/>
  <c r="B247" i="6"/>
  <c r="C247" i="6" s="1"/>
  <c r="A247" i="6"/>
  <c r="A247" i="9" s="1"/>
  <c r="B246" i="6"/>
  <c r="C246" i="6" s="1"/>
  <c r="A246" i="6"/>
  <c r="A246" i="9" s="1"/>
  <c r="C245" i="6"/>
  <c r="B245" i="6"/>
  <c r="A245" i="6"/>
  <c r="A245" i="9" s="1"/>
  <c r="C244" i="6"/>
  <c r="B244" i="6"/>
  <c r="A244" i="6"/>
  <c r="A244" i="9" s="1"/>
  <c r="B243" i="6"/>
  <c r="C243" i="6" s="1"/>
  <c r="A243" i="6"/>
  <c r="A243" i="9" s="1"/>
  <c r="C242" i="6"/>
  <c r="B242" i="6"/>
  <c r="A242" i="6"/>
  <c r="A242" i="9" s="1"/>
  <c r="C241" i="6"/>
  <c r="B241" i="6"/>
  <c r="A241" i="6"/>
  <c r="A241" i="9" s="1"/>
  <c r="B240" i="6"/>
  <c r="C240" i="6" s="1"/>
  <c r="A240" i="6"/>
  <c r="A240" i="9" s="1"/>
  <c r="C239" i="6"/>
  <c r="B239" i="6"/>
  <c r="A239" i="6"/>
  <c r="A239" i="9" s="1"/>
  <c r="B238" i="6"/>
  <c r="C238" i="6" s="1"/>
  <c r="A238" i="6"/>
  <c r="A238" i="9" s="1"/>
  <c r="B237" i="6"/>
  <c r="C237" i="6" s="1"/>
  <c r="A237" i="6"/>
  <c r="A237" i="9" s="1"/>
  <c r="C236" i="6"/>
  <c r="B236" i="6"/>
  <c r="A236" i="6"/>
  <c r="A236" i="9" s="1"/>
  <c r="B235" i="6"/>
  <c r="C235" i="6" s="1"/>
  <c r="A235" i="6"/>
  <c r="A235" i="9" s="1"/>
  <c r="B234" i="6"/>
  <c r="C234" i="6" s="1"/>
  <c r="A234" i="6"/>
  <c r="A234" i="9" s="1"/>
  <c r="C233" i="6"/>
  <c r="B233" i="6"/>
  <c r="A233" i="6"/>
  <c r="A233" i="9" s="1"/>
  <c r="C232" i="6"/>
  <c r="B232" i="6"/>
  <c r="A232" i="6"/>
  <c r="A232" i="9" s="1"/>
  <c r="C231" i="6"/>
  <c r="B231" i="6"/>
  <c r="A231" i="6"/>
  <c r="A231" i="9" s="1"/>
  <c r="C230" i="6"/>
  <c r="B230" i="6"/>
  <c r="A230" i="6"/>
  <c r="A230" i="9" s="1"/>
  <c r="B229" i="6"/>
  <c r="C229" i="6" s="1"/>
  <c r="A229" i="6"/>
  <c r="A229" i="9" s="1"/>
  <c r="B228" i="6"/>
  <c r="C228" i="6" s="1"/>
  <c r="A228" i="6"/>
  <c r="A228" i="9" s="1"/>
  <c r="B227" i="6"/>
  <c r="C227" i="6" s="1"/>
  <c r="A227" i="6"/>
  <c r="A227" i="9" s="1"/>
  <c r="B226" i="6"/>
  <c r="C226" i="6" s="1"/>
  <c r="A226" i="6"/>
  <c r="A226" i="9" s="1"/>
  <c r="C225" i="6"/>
  <c r="B225" i="6"/>
  <c r="A225" i="6"/>
  <c r="A225" i="9" s="1"/>
  <c r="C224" i="6"/>
  <c r="B224" i="6"/>
  <c r="A224" i="6"/>
  <c r="A224" i="9" s="1"/>
  <c r="B223" i="6"/>
  <c r="C223" i="6" s="1"/>
  <c r="A223" i="6"/>
  <c r="A223" i="9" s="1"/>
  <c r="C222" i="6"/>
  <c r="B222" i="6"/>
  <c r="A222" i="6"/>
  <c r="A222" i="9" s="1"/>
  <c r="C221" i="6"/>
  <c r="B221" i="6"/>
  <c r="A221" i="6"/>
  <c r="A221" i="9" s="1"/>
  <c r="B220" i="6"/>
  <c r="C220" i="6" s="1"/>
  <c r="A220" i="6"/>
  <c r="A220" i="9" s="1"/>
  <c r="C219" i="6"/>
  <c r="B219" i="6"/>
  <c r="A219" i="6"/>
  <c r="A219" i="9" s="1"/>
  <c r="B218" i="6"/>
  <c r="C218" i="6" s="1"/>
  <c r="A218" i="6"/>
  <c r="A218" i="9" s="1"/>
  <c r="B217" i="6"/>
  <c r="C217" i="6" s="1"/>
  <c r="A217" i="6"/>
  <c r="A217" i="9" s="1"/>
  <c r="C216" i="6"/>
  <c r="B216" i="6"/>
  <c r="A216" i="6"/>
  <c r="A216" i="9" s="1"/>
  <c r="B215" i="6"/>
  <c r="C215" i="6" s="1"/>
  <c r="A215" i="6"/>
  <c r="A215" i="9" s="1"/>
  <c r="B214" i="6"/>
  <c r="C214" i="6" s="1"/>
  <c r="A214" i="6"/>
  <c r="A214" i="9" s="1"/>
  <c r="C213" i="6"/>
  <c r="B213" i="6"/>
  <c r="A213" i="6"/>
  <c r="A213" i="9" s="1"/>
  <c r="C212" i="6"/>
  <c r="B212" i="6"/>
  <c r="A212" i="6"/>
  <c r="A212" i="9" s="1"/>
  <c r="C211" i="6"/>
  <c r="B211" i="6"/>
  <c r="A211" i="6"/>
  <c r="A211" i="9" s="1"/>
  <c r="C210" i="6"/>
  <c r="B210" i="6"/>
  <c r="A210" i="6"/>
  <c r="A210" i="9" s="1"/>
  <c r="B209" i="6"/>
  <c r="C209" i="6" s="1"/>
  <c r="A209" i="6"/>
  <c r="A209" i="9" s="1"/>
  <c r="B208" i="6"/>
  <c r="C208" i="6" s="1"/>
  <c r="A208" i="6"/>
  <c r="A208" i="9" s="1"/>
  <c r="B207" i="6"/>
  <c r="C207" i="6" s="1"/>
  <c r="A207" i="6"/>
  <c r="A207" i="9" s="1"/>
  <c r="B206" i="6"/>
  <c r="C206" i="6" s="1"/>
  <c r="A206" i="6"/>
  <c r="A206" i="9" s="1"/>
  <c r="C205" i="6"/>
  <c r="B205" i="6"/>
  <c r="A205" i="6"/>
  <c r="A205" i="9" s="1"/>
  <c r="C204" i="6"/>
  <c r="B204" i="6"/>
  <c r="A204" i="6"/>
  <c r="A204" i="9" s="1"/>
  <c r="B203" i="6"/>
  <c r="C203" i="6" s="1"/>
  <c r="A203" i="6"/>
  <c r="A203" i="9" s="1"/>
  <c r="C202" i="6"/>
  <c r="B202" i="6"/>
  <c r="A202" i="6"/>
  <c r="A202" i="9" s="1"/>
  <c r="C201" i="6"/>
  <c r="B201" i="6"/>
  <c r="A201" i="6"/>
  <c r="A201" i="9" s="1"/>
  <c r="B200" i="6"/>
  <c r="C200" i="6" s="1"/>
  <c r="A200" i="6"/>
  <c r="A200" i="9" s="1"/>
  <c r="C199" i="6"/>
  <c r="B199" i="6"/>
  <c r="A199" i="6"/>
  <c r="A199" i="9" s="1"/>
  <c r="B198" i="6"/>
  <c r="C198" i="6" s="1"/>
  <c r="A198" i="6"/>
  <c r="A198" i="9" s="1"/>
  <c r="B197" i="6"/>
  <c r="C197" i="6" s="1"/>
  <c r="A197" i="6"/>
  <c r="A197" i="9" s="1"/>
  <c r="C196" i="6"/>
  <c r="B196" i="6"/>
  <c r="A196" i="6"/>
  <c r="A196" i="9" s="1"/>
  <c r="B195" i="6"/>
  <c r="C195" i="6" s="1"/>
  <c r="A195" i="6"/>
  <c r="A195" i="9" s="1"/>
  <c r="B194" i="6"/>
  <c r="C194" i="6" s="1"/>
  <c r="A194" i="6"/>
  <c r="A194" i="9" s="1"/>
  <c r="C193" i="6"/>
  <c r="B193" i="6"/>
  <c r="A193" i="6"/>
  <c r="A193" i="9" s="1"/>
  <c r="C192" i="6"/>
  <c r="B192" i="6"/>
  <c r="A192" i="6"/>
  <c r="A192" i="9" s="1"/>
  <c r="C191" i="6"/>
  <c r="B191" i="6"/>
  <c r="A191" i="6"/>
  <c r="A191" i="9" s="1"/>
  <c r="C190" i="6"/>
  <c r="B190" i="6"/>
  <c r="A190" i="6"/>
  <c r="A190" i="9" s="1"/>
  <c r="B189" i="6"/>
  <c r="C189" i="6" s="1"/>
  <c r="A189" i="6"/>
  <c r="A189" i="9" s="1"/>
  <c r="B188" i="6"/>
  <c r="C188" i="6" s="1"/>
  <c r="A188" i="6"/>
  <c r="A188" i="9" s="1"/>
  <c r="B187" i="6"/>
  <c r="C187" i="6" s="1"/>
  <c r="A187" i="6"/>
  <c r="A187" i="9" s="1"/>
  <c r="B186" i="6"/>
  <c r="C186" i="6" s="1"/>
  <c r="A186" i="6"/>
  <c r="A186" i="9" s="1"/>
  <c r="C185" i="6"/>
  <c r="B185" i="6"/>
  <c r="A185" i="6"/>
  <c r="A185" i="9" s="1"/>
  <c r="C184" i="6"/>
  <c r="B184" i="6"/>
  <c r="A184" i="6"/>
  <c r="A184" i="9" s="1"/>
  <c r="B183" i="6"/>
  <c r="C183" i="6" s="1"/>
  <c r="A183" i="6"/>
  <c r="A183" i="9" s="1"/>
  <c r="C182" i="6"/>
  <c r="B182" i="6"/>
  <c r="A182" i="6"/>
  <c r="A182" i="9" s="1"/>
  <c r="C181" i="6"/>
  <c r="B181" i="6"/>
  <c r="A181" i="6"/>
  <c r="A181" i="9" s="1"/>
  <c r="B180" i="6"/>
  <c r="C180" i="6" s="1"/>
  <c r="A180" i="6"/>
  <c r="A180" i="9" s="1"/>
  <c r="C179" i="6"/>
  <c r="B179" i="6"/>
  <c r="A179" i="6"/>
  <c r="A179" i="9" s="1"/>
  <c r="B178" i="6"/>
  <c r="C178" i="6" s="1"/>
  <c r="A178" i="6"/>
  <c r="A178" i="9" s="1"/>
  <c r="B177" i="6"/>
  <c r="C177" i="6" s="1"/>
  <c r="A177" i="6"/>
  <c r="A177" i="9" s="1"/>
  <c r="C176" i="6"/>
  <c r="B176" i="6"/>
  <c r="A176" i="6"/>
  <c r="A176" i="9" s="1"/>
  <c r="B175" i="6"/>
  <c r="C175" i="6" s="1"/>
  <c r="A175" i="6"/>
  <c r="A175" i="9" s="1"/>
  <c r="B174" i="6"/>
  <c r="C174" i="6" s="1"/>
  <c r="A174" i="6"/>
  <c r="A174" i="9" s="1"/>
  <c r="C173" i="6"/>
  <c r="B173" i="6"/>
  <c r="A173" i="6"/>
  <c r="A173" i="9" s="1"/>
  <c r="C172" i="6"/>
  <c r="B172" i="6"/>
  <c r="A172" i="6"/>
  <c r="A172" i="9" s="1"/>
  <c r="C171" i="6"/>
  <c r="B171" i="6"/>
  <c r="A171" i="6"/>
  <c r="A171" i="9" s="1"/>
  <c r="C170" i="6"/>
  <c r="B170" i="6"/>
  <c r="A170" i="6"/>
  <c r="A170" i="9" s="1"/>
  <c r="B169" i="6"/>
  <c r="C169" i="6" s="1"/>
  <c r="A169" i="6"/>
  <c r="A169" i="9" s="1"/>
  <c r="B168" i="6"/>
  <c r="C168" i="6" s="1"/>
  <c r="A168" i="6"/>
  <c r="A168" i="9" s="1"/>
  <c r="B167" i="6"/>
  <c r="C167" i="6" s="1"/>
  <c r="A167" i="6"/>
  <c r="A167" i="9" s="1"/>
  <c r="B166" i="6"/>
  <c r="C166" i="6" s="1"/>
  <c r="A166" i="6"/>
  <c r="A166" i="9" s="1"/>
  <c r="C165" i="6"/>
  <c r="B165" i="6"/>
  <c r="A165" i="6"/>
  <c r="A165" i="9" s="1"/>
  <c r="C164" i="6"/>
  <c r="B164" i="6"/>
  <c r="A164" i="6"/>
  <c r="A164" i="9" s="1"/>
  <c r="B163" i="6"/>
  <c r="C163" i="6" s="1"/>
  <c r="A163" i="6"/>
  <c r="A163" i="9" s="1"/>
  <c r="C162" i="6"/>
  <c r="B162" i="6"/>
  <c r="A162" i="6"/>
  <c r="A162" i="9" s="1"/>
  <c r="C161" i="6"/>
  <c r="B161" i="6"/>
  <c r="A161" i="6"/>
  <c r="A161" i="9" s="1"/>
  <c r="B160" i="6"/>
  <c r="C160" i="6" s="1"/>
  <c r="A160" i="6"/>
  <c r="A160" i="9" s="1"/>
  <c r="C159" i="6"/>
  <c r="B159" i="6"/>
  <c r="A159" i="6"/>
  <c r="A159" i="9" s="1"/>
  <c r="B158" i="6"/>
  <c r="C158" i="6" s="1"/>
  <c r="A158" i="6"/>
  <c r="A158" i="9" s="1"/>
  <c r="B157" i="6"/>
  <c r="C157" i="6" s="1"/>
  <c r="A157" i="6"/>
  <c r="A157" i="9" s="1"/>
  <c r="C156" i="6"/>
  <c r="B156" i="6"/>
  <c r="A156" i="6"/>
  <c r="A156" i="9" s="1"/>
  <c r="B155" i="6"/>
  <c r="C155" i="6" s="1"/>
  <c r="A155" i="6"/>
  <c r="A155" i="9" s="1"/>
  <c r="B154" i="6"/>
  <c r="C154" i="6" s="1"/>
  <c r="A154" i="6"/>
  <c r="A154" i="9" s="1"/>
  <c r="C153" i="6"/>
  <c r="B153" i="6"/>
  <c r="A153" i="6"/>
  <c r="A153" i="9" s="1"/>
  <c r="C152" i="6"/>
  <c r="B152" i="6"/>
  <c r="A152" i="6"/>
  <c r="A152" i="9" s="1"/>
  <c r="C151" i="6"/>
  <c r="B151" i="6"/>
  <c r="A151" i="6"/>
  <c r="A151" i="9" s="1"/>
  <c r="C150" i="6"/>
  <c r="B150" i="6"/>
  <c r="A150" i="6"/>
  <c r="A150" i="9" s="1"/>
  <c r="B149" i="6"/>
  <c r="C149" i="6" s="1"/>
  <c r="A149" i="6"/>
  <c r="A149" i="9" s="1"/>
  <c r="B148" i="6"/>
  <c r="C148" i="6" s="1"/>
  <c r="A148" i="6"/>
  <c r="A148" i="9" s="1"/>
  <c r="B147" i="6"/>
  <c r="C147" i="6" s="1"/>
  <c r="A147" i="6"/>
  <c r="A147" i="9" s="1"/>
  <c r="B146" i="6"/>
  <c r="C146" i="6" s="1"/>
  <c r="A146" i="6"/>
  <c r="A146" i="9" s="1"/>
  <c r="C145" i="6"/>
  <c r="B145" i="6"/>
  <c r="A145" i="6"/>
  <c r="A145" i="9" s="1"/>
  <c r="B144" i="6"/>
  <c r="C144" i="6" s="1"/>
  <c r="A144" i="6"/>
  <c r="A144" i="9" s="1"/>
  <c r="B143" i="6"/>
  <c r="C143" i="6" s="1"/>
  <c r="A143" i="6"/>
  <c r="A143" i="9" s="1"/>
  <c r="C142" i="6"/>
  <c r="B142" i="6"/>
  <c r="A142" i="6"/>
  <c r="A142" i="9" s="1"/>
  <c r="C141" i="6"/>
  <c r="B141" i="6"/>
  <c r="A141" i="6"/>
  <c r="A141" i="9" s="1"/>
  <c r="B140" i="6"/>
  <c r="C140" i="6" s="1"/>
  <c r="A140" i="6"/>
  <c r="A140" i="9" s="1"/>
  <c r="C139" i="6"/>
  <c r="B139" i="6"/>
  <c r="A139" i="6"/>
  <c r="A139" i="9" s="1"/>
  <c r="B138" i="6"/>
  <c r="C138" i="6" s="1"/>
  <c r="A138" i="6"/>
  <c r="A138" i="9" s="1"/>
  <c r="B137" i="6"/>
  <c r="C137" i="6" s="1"/>
  <c r="A137" i="6"/>
  <c r="A137" i="9" s="1"/>
  <c r="C136" i="6"/>
  <c r="B136" i="6"/>
  <c r="A136" i="6"/>
  <c r="A136" i="9" s="1"/>
  <c r="B135" i="6"/>
  <c r="C135" i="6" s="1"/>
  <c r="A135" i="6"/>
  <c r="A135" i="9" s="1"/>
  <c r="B134" i="6"/>
  <c r="C134" i="6" s="1"/>
  <c r="A134" i="6"/>
  <c r="A134" i="9" s="1"/>
  <c r="B133" i="6"/>
  <c r="C133" i="6" s="1"/>
  <c r="A133" i="6"/>
  <c r="A133" i="9" s="1"/>
  <c r="C132" i="6"/>
  <c r="B132" i="6"/>
  <c r="A132" i="6"/>
  <c r="A132" i="9" s="1"/>
  <c r="C131" i="6"/>
  <c r="B131" i="6"/>
  <c r="A131" i="6"/>
  <c r="A131" i="9" s="1"/>
  <c r="C130" i="6"/>
  <c r="B130" i="6"/>
  <c r="A130" i="6"/>
  <c r="A130" i="9" s="1"/>
  <c r="B129" i="6"/>
  <c r="C129" i="6" s="1"/>
  <c r="A129" i="6"/>
  <c r="A129" i="9" s="1"/>
  <c r="B128" i="6"/>
  <c r="C128" i="6" s="1"/>
  <c r="A128" i="6"/>
  <c r="A128" i="9" s="1"/>
  <c r="B127" i="6"/>
  <c r="C127" i="6" s="1"/>
  <c r="A127" i="6"/>
  <c r="A127" i="9" s="1"/>
  <c r="B126" i="6"/>
  <c r="C126" i="6" s="1"/>
  <c r="A126" i="6"/>
  <c r="A126" i="9" s="1"/>
  <c r="C125" i="6"/>
  <c r="B125" i="6"/>
  <c r="A125" i="6"/>
  <c r="A125" i="9" s="1"/>
  <c r="B124" i="6"/>
  <c r="C124" i="6" s="1"/>
  <c r="A124" i="6"/>
  <c r="A124" i="9" s="1"/>
  <c r="B123" i="6"/>
  <c r="C123" i="6" s="1"/>
  <c r="A123" i="6"/>
  <c r="A123" i="9" s="1"/>
  <c r="C122" i="6"/>
  <c r="B122" i="6"/>
  <c r="A122" i="6"/>
  <c r="A122" i="9" s="1"/>
  <c r="C121" i="6"/>
  <c r="B121" i="6"/>
  <c r="A121" i="6"/>
  <c r="A121" i="9" s="1"/>
  <c r="B120" i="6"/>
  <c r="C120" i="6" s="1"/>
  <c r="A120" i="6"/>
  <c r="A120" i="9" s="1"/>
  <c r="C119" i="6"/>
  <c r="B119" i="6"/>
  <c r="A119" i="6"/>
  <c r="A119" i="9" s="1"/>
  <c r="B118" i="6"/>
  <c r="C118" i="6" s="1"/>
  <c r="A118" i="6"/>
  <c r="A118" i="9" s="1"/>
  <c r="C117" i="6"/>
  <c r="B117" i="6"/>
  <c r="A117" i="6"/>
  <c r="A117" i="9" s="1"/>
  <c r="B116" i="6"/>
  <c r="C116" i="6" s="1"/>
  <c r="A116" i="6"/>
  <c r="A116" i="9" s="1"/>
  <c r="C115" i="6"/>
  <c r="B115" i="6"/>
  <c r="A115" i="6"/>
  <c r="A115" i="9" s="1"/>
  <c r="B114" i="6"/>
  <c r="C114" i="6" s="1"/>
  <c r="A114" i="6"/>
  <c r="A114" i="9" s="1"/>
  <c r="C113" i="6"/>
  <c r="B113" i="6"/>
  <c r="A113" i="6"/>
  <c r="A113" i="9" s="1"/>
  <c r="B112" i="6"/>
  <c r="C112" i="6" s="1"/>
  <c r="A112" i="6"/>
  <c r="A112" i="9" s="1"/>
  <c r="C111" i="6"/>
  <c r="B111" i="6"/>
  <c r="A111" i="6"/>
  <c r="A111" i="9" s="1"/>
  <c r="B110" i="6"/>
  <c r="C110" i="6" s="1"/>
  <c r="A110" i="6"/>
  <c r="A110" i="9" s="1"/>
  <c r="C109" i="6"/>
  <c r="B109" i="6"/>
  <c r="A109" i="6"/>
  <c r="A109" i="9" s="1"/>
  <c r="B108" i="6"/>
  <c r="C108" i="6" s="1"/>
  <c r="A108" i="6"/>
  <c r="A108" i="9" s="1"/>
  <c r="C107" i="6"/>
  <c r="B107" i="6"/>
  <c r="A107" i="6"/>
  <c r="A107" i="9" s="1"/>
  <c r="B106" i="6"/>
  <c r="C106" i="6" s="1"/>
  <c r="A106" i="6"/>
  <c r="A106" i="9" s="1"/>
  <c r="C105" i="6"/>
  <c r="B105" i="6"/>
  <c r="A105" i="6"/>
  <c r="A105" i="9" s="1"/>
  <c r="B104" i="6"/>
  <c r="C104" i="6" s="1"/>
  <c r="A104" i="6"/>
  <c r="A104" i="9" s="1"/>
  <c r="C103" i="6"/>
  <c r="B103" i="6"/>
  <c r="A103" i="6"/>
  <c r="A103" i="9" s="1"/>
  <c r="B102" i="6"/>
  <c r="C102" i="6" s="1"/>
  <c r="A102" i="6"/>
  <c r="A102" i="9" s="1"/>
  <c r="C101" i="6"/>
  <c r="B101" i="6"/>
  <c r="A101" i="6"/>
  <c r="A101" i="9" s="1"/>
  <c r="B100" i="6"/>
  <c r="C100" i="6" s="1"/>
  <c r="A100" i="6"/>
  <c r="A100" i="9" s="1"/>
  <c r="C99" i="6"/>
  <c r="B99" i="6"/>
  <c r="A99" i="6"/>
  <c r="A99" i="9" s="1"/>
  <c r="B98" i="6"/>
  <c r="C98" i="6" s="1"/>
  <c r="A98" i="6"/>
  <c r="A98" i="9" s="1"/>
  <c r="C97" i="6"/>
  <c r="B97" i="6"/>
  <c r="A97" i="6"/>
  <c r="A97" i="9" s="1"/>
  <c r="B96" i="6"/>
  <c r="C96" i="6" s="1"/>
  <c r="A96" i="6"/>
  <c r="A96" i="9" s="1"/>
  <c r="C95" i="6"/>
  <c r="B95" i="6"/>
  <c r="A95" i="6"/>
  <c r="A95" i="9" s="1"/>
  <c r="B94" i="6"/>
  <c r="C94" i="6" s="1"/>
  <c r="A94" i="6"/>
  <c r="A94" i="9" s="1"/>
  <c r="C93" i="6"/>
  <c r="B93" i="6"/>
  <c r="A93" i="6"/>
  <c r="A93" i="9" s="1"/>
  <c r="B92" i="6"/>
  <c r="C92" i="6" s="1"/>
  <c r="A92" i="6"/>
  <c r="A92" i="9" s="1"/>
  <c r="C91" i="6"/>
  <c r="B91" i="6"/>
  <c r="A91" i="6"/>
  <c r="A91" i="9" s="1"/>
  <c r="B90" i="6"/>
  <c r="C90" i="6" s="1"/>
  <c r="A90" i="6"/>
  <c r="A90" i="9" s="1"/>
  <c r="C89" i="6"/>
  <c r="B89" i="6"/>
  <c r="A89" i="6"/>
  <c r="A89" i="9" s="1"/>
  <c r="B88" i="6"/>
  <c r="C88" i="6" s="1"/>
  <c r="A88" i="6"/>
  <c r="A88" i="9" s="1"/>
  <c r="C87" i="6"/>
  <c r="B87" i="6"/>
  <c r="A87" i="6"/>
  <c r="A87" i="9" s="1"/>
  <c r="B86" i="6"/>
  <c r="C86" i="6" s="1"/>
  <c r="A86" i="6"/>
  <c r="A86" i="9" s="1"/>
  <c r="C85" i="6"/>
  <c r="B85" i="6"/>
  <c r="A85" i="6"/>
  <c r="A85" i="9" s="1"/>
  <c r="B84" i="6"/>
  <c r="C84" i="6" s="1"/>
  <c r="A84" i="6"/>
  <c r="A84" i="9" s="1"/>
  <c r="C83" i="6"/>
  <c r="B83" i="6"/>
  <c r="A83" i="6"/>
  <c r="A83" i="9" s="1"/>
  <c r="B82" i="6"/>
  <c r="C82" i="6" s="1"/>
  <c r="A82" i="6"/>
  <c r="A82" i="9" s="1"/>
  <c r="C81" i="6"/>
  <c r="B81" i="6"/>
  <c r="A81" i="6"/>
  <c r="A81" i="9" s="1"/>
  <c r="B80" i="6"/>
  <c r="C80" i="6" s="1"/>
  <c r="A80" i="6"/>
  <c r="A80" i="9" s="1"/>
  <c r="C79" i="6"/>
  <c r="B79" i="6"/>
  <c r="A79" i="6"/>
  <c r="A79" i="9" s="1"/>
  <c r="B78" i="6"/>
  <c r="C78" i="6" s="1"/>
  <c r="A78" i="6"/>
  <c r="A78" i="9" s="1"/>
  <c r="C77" i="6"/>
  <c r="B77" i="6"/>
  <c r="A77" i="6"/>
  <c r="A77" i="9" s="1"/>
  <c r="B76" i="6"/>
  <c r="C76" i="6" s="1"/>
  <c r="A76" i="6"/>
  <c r="A76" i="9" s="1"/>
  <c r="C75" i="6"/>
  <c r="B75" i="6"/>
  <c r="A75" i="6"/>
  <c r="A75" i="9" s="1"/>
  <c r="B74" i="6"/>
  <c r="C74" i="6" s="1"/>
  <c r="A74" i="6"/>
  <c r="A74" i="9" s="1"/>
  <c r="C73" i="6"/>
  <c r="B73" i="6"/>
  <c r="A73" i="6"/>
  <c r="A73" i="9" s="1"/>
  <c r="B72" i="6"/>
  <c r="C72" i="6" s="1"/>
  <c r="A72" i="6"/>
  <c r="A72" i="9" s="1"/>
  <c r="C71" i="6"/>
  <c r="B71" i="6"/>
  <c r="A71" i="6"/>
  <c r="A71" i="9" s="1"/>
  <c r="B70" i="6"/>
  <c r="C70" i="6" s="1"/>
  <c r="A70" i="6"/>
  <c r="A70" i="9" s="1"/>
  <c r="C69" i="6"/>
  <c r="B69" i="6"/>
  <c r="A69" i="6"/>
  <c r="A69" i="9" s="1"/>
  <c r="B68" i="6"/>
  <c r="C68" i="6" s="1"/>
  <c r="A68" i="6"/>
  <c r="A68" i="9" s="1"/>
  <c r="C67" i="6"/>
  <c r="B67" i="6"/>
  <c r="A67" i="6"/>
  <c r="A67" i="9" s="1"/>
  <c r="B66" i="6"/>
  <c r="C66" i="6" s="1"/>
  <c r="A66" i="6"/>
  <c r="A66" i="9" s="1"/>
  <c r="C65" i="6"/>
  <c r="B65" i="6"/>
  <c r="A65" i="6"/>
  <c r="A65" i="9" s="1"/>
  <c r="B64" i="6"/>
  <c r="C64" i="6" s="1"/>
  <c r="A64" i="6"/>
  <c r="A64" i="9" s="1"/>
  <c r="C63" i="6"/>
  <c r="B63" i="6"/>
  <c r="A63" i="6"/>
  <c r="A63" i="9" s="1"/>
  <c r="B62" i="6"/>
  <c r="C62" i="6" s="1"/>
  <c r="A62" i="6"/>
  <c r="A62" i="9" s="1"/>
  <c r="C61" i="6"/>
  <c r="B61" i="6"/>
  <c r="A61" i="6"/>
  <c r="A61" i="9" s="1"/>
  <c r="B60" i="6"/>
  <c r="C60" i="6" s="1"/>
  <c r="A60" i="6"/>
  <c r="A60" i="9" s="1"/>
  <c r="C59" i="6"/>
  <c r="B59" i="6"/>
  <c r="A59" i="6"/>
  <c r="A59" i="9" s="1"/>
  <c r="B58" i="6"/>
  <c r="C58" i="6" s="1"/>
  <c r="A58" i="6"/>
  <c r="A58" i="9" s="1"/>
  <c r="C57" i="6"/>
  <c r="B57" i="6"/>
  <c r="A57" i="6"/>
  <c r="A57" i="9" s="1"/>
  <c r="B56" i="6"/>
  <c r="C56" i="6" s="1"/>
  <c r="A56" i="6"/>
  <c r="A56" i="9" s="1"/>
  <c r="C55" i="6"/>
  <c r="B55" i="6"/>
  <c r="A55" i="6"/>
  <c r="A55" i="9" s="1"/>
  <c r="B54" i="6"/>
  <c r="C54" i="6" s="1"/>
  <c r="A54" i="6"/>
  <c r="A54" i="9" s="1"/>
  <c r="C53" i="6"/>
  <c r="B53" i="6"/>
  <c r="A53" i="6"/>
  <c r="A53" i="9" s="1"/>
  <c r="B52" i="6"/>
  <c r="C52" i="6" s="1"/>
  <c r="A52" i="6"/>
  <c r="A52" i="9" s="1"/>
  <c r="C51" i="6"/>
  <c r="B51" i="6"/>
  <c r="A51" i="6"/>
  <c r="A51" i="9" s="1"/>
  <c r="B50" i="6"/>
  <c r="C50" i="6" s="1"/>
  <c r="A50" i="6"/>
  <c r="A50" i="9" s="1"/>
  <c r="C49" i="6"/>
  <c r="B49" i="6"/>
  <c r="A49" i="6"/>
  <c r="A49" i="9" s="1"/>
  <c r="B48" i="6"/>
  <c r="C48" i="6" s="1"/>
  <c r="A48" i="6"/>
  <c r="A48" i="9" s="1"/>
  <c r="C47" i="6"/>
  <c r="B47" i="6"/>
  <c r="A47" i="6"/>
  <c r="A47" i="9" s="1"/>
  <c r="B46" i="6"/>
  <c r="C46" i="6" s="1"/>
  <c r="A46" i="6"/>
  <c r="A46" i="9" s="1"/>
  <c r="C45" i="6"/>
  <c r="B45" i="6"/>
  <c r="A45" i="6"/>
  <c r="A45" i="9" s="1"/>
  <c r="B44" i="6"/>
  <c r="C44" i="6" s="1"/>
  <c r="A44" i="6"/>
  <c r="A44" i="9" s="1"/>
  <c r="C43" i="6"/>
  <c r="B43" i="6"/>
  <c r="A43" i="6"/>
  <c r="A43" i="9" s="1"/>
  <c r="B42" i="6"/>
  <c r="C42" i="6" s="1"/>
  <c r="A42" i="6"/>
  <c r="A42" i="9" s="1"/>
  <c r="C41" i="6"/>
  <c r="B41" i="6"/>
  <c r="A41" i="6"/>
  <c r="A41" i="9" s="1"/>
  <c r="B40" i="6"/>
  <c r="C40" i="6" s="1"/>
  <c r="A40" i="6"/>
  <c r="A40" i="9" s="1"/>
  <c r="C39" i="6"/>
  <c r="B39" i="6"/>
  <c r="A39" i="6"/>
  <c r="A39" i="9" s="1"/>
  <c r="B38" i="6"/>
  <c r="C38" i="6" s="1"/>
  <c r="A38" i="6"/>
  <c r="A38" i="9" s="1"/>
  <c r="C37" i="6"/>
  <c r="B37" i="6"/>
  <c r="A37" i="6"/>
  <c r="A37" i="9" s="1"/>
  <c r="B36" i="6"/>
  <c r="C36" i="6" s="1"/>
  <c r="A36" i="6"/>
  <c r="A36" i="9" s="1"/>
  <c r="C35" i="6"/>
  <c r="B35" i="6"/>
  <c r="A35" i="6"/>
  <c r="A35" i="9" s="1"/>
  <c r="B34" i="6"/>
  <c r="C34" i="6" s="1"/>
  <c r="A34" i="6"/>
  <c r="A34" i="9" s="1"/>
  <c r="H33" i="6"/>
  <c r="C19" i="12" s="1"/>
  <c r="B33" i="6"/>
  <c r="C33" i="6" s="1"/>
  <c r="A33" i="6"/>
  <c r="A33" i="9" s="1"/>
  <c r="C32" i="6"/>
  <c r="B32" i="6"/>
  <c r="A32" i="6"/>
  <c r="A32" i="9" s="1"/>
  <c r="B31" i="6"/>
  <c r="C31" i="6" s="1"/>
  <c r="A31" i="6"/>
  <c r="A31" i="9" s="1"/>
  <c r="B30" i="6"/>
  <c r="C30" i="6" s="1"/>
  <c r="A30" i="6"/>
  <c r="A30" i="9" s="1"/>
  <c r="C29" i="6"/>
  <c r="B29" i="6"/>
  <c r="A29" i="6"/>
  <c r="A29" i="9" s="1"/>
  <c r="B28" i="6"/>
  <c r="C28" i="6" s="1"/>
  <c r="A28" i="6"/>
  <c r="A28" i="9" s="1"/>
  <c r="B27" i="6"/>
  <c r="C27" i="6" s="1"/>
  <c r="A27" i="6"/>
  <c r="A27" i="9" s="1"/>
  <c r="C26" i="6"/>
  <c r="B26" i="6"/>
  <c r="A26" i="6"/>
  <c r="A26" i="9" s="1"/>
  <c r="B25" i="6"/>
  <c r="C25" i="6" s="1"/>
  <c r="A25" i="6"/>
  <c r="A25" i="9" s="1"/>
  <c r="B24" i="6"/>
  <c r="C24" i="6" s="1"/>
  <c r="A24" i="6"/>
  <c r="A24" i="9" s="1"/>
  <c r="C23" i="6"/>
  <c r="B23" i="6"/>
  <c r="A23" i="6"/>
  <c r="A23" i="9" s="1"/>
  <c r="B22" i="6"/>
  <c r="C22" i="6" s="1"/>
  <c r="A22" i="6"/>
  <c r="A22" i="9" s="1"/>
  <c r="C21" i="6"/>
  <c r="B21" i="6"/>
  <c r="A21" i="6"/>
  <c r="A21" i="9" s="1"/>
  <c r="H20" i="6"/>
  <c r="B20" i="6"/>
  <c r="C20" i="6" s="1"/>
  <c r="A20" i="6"/>
  <c r="A20" i="9" s="1"/>
  <c r="B19" i="6"/>
  <c r="C19" i="6" s="1"/>
  <c r="A19" i="6"/>
  <c r="A19" i="9" s="1"/>
  <c r="B18" i="6"/>
  <c r="C18" i="6" s="1"/>
  <c r="A18" i="6"/>
  <c r="A18" i="9" s="1"/>
  <c r="B17" i="6"/>
  <c r="C17" i="6" s="1"/>
  <c r="A17" i="6"/>
  <c r="A17" i="9" s="1"/>
  <c r="B16" i="6"/>
  <c r="C16" i="6" s="1"/>
  <c r="A16" i="6"/>
  <c r="A16" i="9" s="1"/>
  <c r="C15" i="6"/>
  <c r="B15" i="6"/>
  <c r="A15" i="6"/>
  <c r="A15" i="9" s="1"/>
  <c r="B14" i="6"/>
  <c r="C14" i="6" s="1"/>
  <c r="A14" i="6"/>
  <c r="A14" i="9" s="1"/>
  <c r="B13" i="6"/>
  <c r="C13" i="6" s="1"/>
  <c r="A13" i="6"/>
  <c r="A13" i="9" s="1"/>
  <c r="C12" i="6"/>
  <c r="B12" i="6"/>
  <c r="A12" i="6"/>
  <c r="A12" i="9" s="1"/>
  <c r="H11" i="6"/>
  <c r="C11" i="6"/>
  <c r="B11" i="6"/>
  <c r="A11" i="6"/>
  <c r="A11" i="9" s="1"/>
  <c r="B10" i="6"/>
  <c r="C10" i="6" s="1"/>
  <c r="A10" i="6"/>
  <c r="A10" i="9" s="1"/>
  <c r="C9" i="6"/>
  <c r="B9" i="6"/>
  <c r="A9" i="6"/>
  <c r="A9" i="9" s="1"/>
  <c r="B8" i="6"/>
  <c r="C8" i="6" s="1"/>
  <c r="A8" i="6"/>
  <c r="A8" i="9" s="1"/>
  <c r="B7" i="6"/>
  <c r="C7" i="6" s="1"/>
  <c r="A7" i="6"/>
  <c r="A7" i="9" s="1"/>
  <c r="B6" i="6"/>
  <c r="C6" i="6" s="1"/>
  <c r="A6" i="6"/>
  <c r="A6" i="9" s="1"/>
  <c r="A7" i="7" l="1"/>
  <c r="A7" i="10" s="1"/>
  <c r="A7" i="5"/>
  <c r="A7" i="8" s="1"/>
  <c r="A9" i="7"/>
  <c r="A9" i="10" s="1"/>
  <c r="A9" i="5"/>
  <c r="A9" i="8" s="1"/>
  <c r="A11" i="7"/>
  <c r="A11" i="10" s="1"/>
  <c r="A11" i="5"/>
  <c r="A11" i="8" s="1"/>
  <c r="A13" i="7"/>
  <c r="A13" i="10" s="1"/>
  <c r="A13" i="5"/>
  <c r="A13" i="8" s="1"/>
  <c r="A15" i="7"/>
  <c r="A15" i="10" s="1"/>
  <c r="A15" i="5"/>
  <c r="A15" i="8" s="1"/>
  <c r="A17" i="7"/>
  <c r="A17" i="10" s="1"/>
  <c r="A17" i="5"/>
  <c r="A17" i="8" s="1"/>
  <c r="A19" i="5"/>
  <c r="A19" i="8" s="1"/>
  <c r="A19" i="7"/>
  <c r="A19" i="10" s="1"/>
  <c r="A21" i="7"/>
  <c r="A21" i="10" s="1"/>
  <c r="A21" i="5"/>
  <c r="A21" i="8" s="1"/>
  <c r="A23" i="7"/>
  <c r="A23" i="10" s="1"/>
  <c r="A23" i="5"/>
  <c r="A23" i="8" s="1"/>
  <c r="A25" i="7"/>
  <c r="A25" i="10" s="1"/>
  <c r="A25" i="5"/>
  <c r="A25" i="8" s="1"/>
  <c r="A27" i="7"/>
  <c r="A27" i="10" s="1"/>
  <c r="A27" i="5"/>
  <c r="A27" i="8" s="1"/>
  <c r="A29" i="7"/>
  <c r="A29" i="10" s="1"/>
  <c r="A29" i="5"/>
  <c r="A29" i="8" s="1"/>
  <c r="A31" i="7"/>
  <c r="A31" i="10" s="1"/>
  <c r="A31" i="5"/>
  <c r="A31" i="8" s="1"/>
  <c r="A33" i="7"/>
  <c r="A33" i="10" s="1"/>
  <c r="A33" i="5"/>
  <c r="A33" i="8" s="1"/>
  <c r="A35" i="7"/>
  <c r="A35" i="10" s="1"/>
  <c r="A35" i="5"/>
  <c r="A35" i="8" s="1"/>
  <c r="A37" i="7"/>
  <c r="A37" i="10" s="1"/>
  <c r="A37" i="5"/>
  <c r="A37" i="8" s="1"/>
  <c r="A39" i="7"/>
  <c r="A39" i="10" s="1"/>
  <c r="A39" i="5"/>
  <c r="A39" i="8" s="1"/>
  <c r="A41" i="7"/>
  <c r="A41" i="10" s="1"/>
  <c r="A41" i="5"/>
  <c r="A41" i="8" s="1"/>
  <c r="A43" i="7"/>
  <c r="A43" i="10" s="1"/>
  <c r="A43" i="5"/>
  <c r="A43" i="8" s="1"/>
  <c r="A45" i="7"/>
  <c r="A45" i="10" s="1"/>
  <c r="A45" i="5"/>
  <c r="A45" i="8" s="1"/>
  <c r="A47" i="7"/>
  <c r="A47" i="10" s="1"/>
  <c r="A47" i="5"/>
  <c r="A47" i="8" s="1"/>
  <c r="A49" i="7"/>
  <c r="A49" i="10" s="1"/>
  <c r="A49" i="5"/>
  <c r="A49" i="8" s="1"/>
  <c r="A51" i="7"/>
  <c r="A51" i="10" s="1"/>
  <c r="A51" i="5"/>
  <c r="A51" i="8" s="1"/>
  <c r="A53" i="7"/>
  <c r="A53" i="10" s="1"/>
  <c r="A53" i="5"/>
  <c r="A53" i="8" s="1"/>
  <c r="A55" i="7"/>
  <c r="A55" i="10" s="1"/>
  <c r="A55" i="5"/>
  <c r="A55" i="8" s="1"/>
  <c r="A57" i="7"/>
  <c r="A57" i="10" s="1"/>
  <c r="A57" i="5"/>
  <c r="A57" i="8" s="1"/>
  <c r="A59" i="7"/>
  <c r="A59" i="10" s="1"/>
  <c r="A59" i="5"/>
  <c r="A59" i="8" s="1"/>
  <c r="A61" i="7"/>
  <c r="A61" i="10" s="1"/>
  <c r="A61" i="5"/>
  <c r="A61" i="8" s="1"/>
  <c r="A63" i="7"/>
  <c r="A63" i="10" s="1"/>
  <c r="A63" i="5"/>
  <c r="A63" i="8" s="1"/>
  <c r="A65" i="7"/>
  <c r="A65" i="10" s="1"/>
  <c r="A65" i="5"/>
  <c r="A65" i="8" s="1"/>
  <c r="A67" i="7"/>
  <c r="A67" i="10" s="1"/>
  <c r="A67" i="5"/>
  <c r="A67" i="8" s="1"/>
  <c r="A69" i="7"/>
  <c r="A69" i="10" s="1"/>
  <c r="A69" i="5"/>
  <c r="A69" i="8" s="1"/>
  <c r="A71" i="7"/>
  <c r="A71" i="10" s="1"/>
  <c r="A71" i="5"/>
  <c r="A71" i="8" s="1"/>
  <c r="A73" i="7"/>
  <c r="A73" i="10" s="1"/>
  <c r="A73" i="5"/>
  <c r="A73" i="8" s="1"/>
  <c r="A75" i="7"/>
  <c r="A75" i="10" s="1"/>
  <c r="A75" i="5"/>
  <c r="A75" i="8" s="1"/>
  <c r="A77" i="7"/>
  <c r="A77" i="10" s="1"/>
  <c r="A77" i="5"/>
  <c r="A77" i="8" s="1"/>
  <c r="A79" i="7"/>
  <c r="A79" i="10" s="1"/>
  <c r="A79" i="5"/>
  <c r="A79" i="8" s="1"/>
  <c r="A81" i="7"/>
  <c r="A81" i="10" s="1"/>
  <c r="A81" i="5"/>
  <c r="A81" i="8" s="1"/>
  <c r="A83" i="7"/>
  <c r="A83" i="10" s="1"/>
  <c r="A83" i="5"/>
  <c r="A83" i="8" s="1"/>
  <c r="A85" i="7"/>
  <c r="A85" i="10" s="1"/>
  <c r="A85" i="5"/>
  <c r="A85" i="8" s="1"/>
  <c r="A87" i="7"/>
  <c r="A87" i="10" s="1"/>
  <c r="A87" i="5"/>
  <c r="A87" i="8" s="1"/>
  <c r="A89" i="7"/>
  <c r="A89" i="10" s="1"/>
  <c r="A89" i="5"/>
  <c r="A89" i="8" s="1"/>
  <c r="A91" i="7"/>
  <c r="A91" i="10" s="1"/>
  <c r="A91" i="5"/>
  <c r="A91" i="8" s="1"/>
  <c r="A93" i="7"/>
  <c r="A93" i="10" s="1"/>
  <c r="A93" i="5"/>
  <c r="A93" i="8" s="1"/>
  <c r="A95" i="7"/>
  <c r="A95" i="10" s="1"/>
  <c r="A95" i="5"/>
  <c r="A95" i="8" s="1"/>
  <c r="A97" i="7"/>
  <c r="A97" i="10" s="1"/>
  <c r="A97" i="5"/>
  <c r="A97" i="8" s="1"/>
  <c r="A99" i="7"/>
  <c r="A99" i="10" s="1"/>
  <c r="A99" i="5"/>
  <c r="A99" i="8" s="1"/>
  <c r="A101" i="7"/>
  <c r="A101" i="10" s="1"/>
  <c r="A101" i="5"/>
  <c r="A101" i="8" s="1"/>
  <c r="A103" i="7"/>
  <c r="A103" i="10" s="1"/>
  <c r="A103" i="5"/>
  <c r="A103" i="8" s="1"/>
  <c r="A105" i="7"/>
  <c r="A105" i="10" s="1"/>
  <c r="A105" i="5"/>
  <c r="A105" i="8" s="1"/>
  <c r="A107" i="7"/>
  <c r="A107" i="10" s="1"/>
  <c r="A107" i="5"/>
  <c r="A107" i="8" s="1"/>
  <c r="A109" i="7"/>
  <c r="A109" i="10" s="1"/>
  <c r="A109" i="5"/>
  <c r="A109" i="8" s="1"/>
  <c r="A111" i="7"/>
  <c r="A111" i="10" s="1"/>
  <c r="A111" i="5"/>
  <c r="A111" i="8" s="1"/>
  <c r="A113" i="7"/>
  <c r="A113" i="10" s="1"/>
  <c r="A113" i="5"/>
  <c r="A113" i="8" s="1"/>
  <c r="A115" i="7"/>
  <c r="A115" i="10" s="1"/>
  <c r="A115" i="5"/>
  <c r="A115" i="8" s="1"/>
  <c r="A117" i="7"/>
  <c r="A117" i="10" s="1"/>
  <c r="A117" i="5"/>
  <c r="A117" i="8" s="1"/>
  <c r="A119" i="7"/>
  <c r="A119" i="10" s="1"/>
  <c r="A119" i="5"/>
  <c r="A119" i="8" s="1"/>
  <c r="A121" i="7"/>
  <c r="A121" i="10" s="1"/>
  <c r="A121" i="5"/>
  <c r="A121" i="8" s="1"/>
  <c r="A123" i="7"/>
  <c r="A123" i="10" s="1"/>
  <c r="A123" i="5"/>
  <c r="A123" i="8" s="1"/>
  <c r="A125" i="7"/>
  <c r="A125" i="10" s="1"/>
  <c r="A125" i="5"/>
  <c r="A125" i="8" s="1"/>
  <c r="A127" i="7"/>
  <c r="A127" i="10" s="1"/>
  <c r="A127" i="5"/>
  <c r="A127" i="8" s="1"/>
  <c r="A129" i="7"/>
  <c r="A129" i="10" s="1"/>
  <c r="A129" i="5"/>
  <c r="A129" i="8" s="1"/>
  <c r="A131" i="7"/>
  <c r="A131" i="10" s="1"/>
  <c r="A131" i="5"/>
  <c r="A131" i="8" s="1"/>
  <c r="A133" i="7"/>
  <c r="A133" i="10" s="1"/>
  <c r="A133" i="5"/>
  <c r="A133" i="8" s="1"/>
  <c r="A135" i="7"/>
  <c r="A135" i="10" s="1"/>
  <c r="A135" i="5"/>
  <c r="A135" i="8" s="1"/>
  <c r="A137" i="7"/>
  <c r="A137" i="10" s="1"/>
  <c r="A137" i="5"/>
  <c r="A137" i="8" s="1"/>
  <c r="A139" i="7"/>
  <c r="A139" i="10" s="1"/>
  <c r="A139" i="5"/>
  <c r="A139" i="8" s="1"/>
  <c r="A141" i="7"/>
  <c r="A141" i="10" s="1"/>
  <c r="A141" i="5"/>
  <c r="A141" i="8" s="1"/>
  <c r="A143" i="7"/>
  <c r="A143" i="10" s="1"/>
  <c r="A143" i="5"/>
  <c r="A143" i="8" s="1"/>
  <c r="A145" i="7"/>
  <c r="A145" i="10" s="1"/>
  <c r="A145" i="5"/>
  <c r="A145" i="8" s="1"/>
  <c r="A147" i="7"/>
  <c r="A147" i="10" s="1"/>
  <c r="A147" i="5"/>
  <c r="A147" i="8" s="1"/>
  <c r="A149" i="7"/>
  <c r="A149" i="10" s="1"/>
  <c r="A149" i="5"/>
  <c r="A149" i="8" s="1"/>
  <c r="A151" i="7"/>
  <c r="A151" i="10" s="1"/>
  <c r="A151" i="5"/>
  <c r="A151" i="8" s="1"/>
  <c r="A153" i="7"/>
  <c r="A153" i="10" s="1"/>
  <c r="A153" i="5"/>
  <c r="A153" i="8" s="1"/>
  <c r="A155" i="7"/>
  <c r="A155" i="10" s="1"/>
  <c r="A155" i="5"/>
  <c r="A155" i="8" s="1"/>
  <c r="A157" i="7"/>
  <c r="A157" i="10" s="1"/>
  <c r="A157" i="5"/>
  <c r="A157" i="8" s="1"/>
  <c r="A159" i="7"/>
  <c r="A159" i="10" s="1"/>
  <c r="A159" i="5"/>
  <c r="A159" i="8" s="1"/>
  <c r="A161" i="7"/>
  <c r="A161" i="10" s="1"/>
  <c r="A161" i="5"/>
  <c r="A161" i="8" s="1"/>
  <c r="A163" i="7"/>
  <c r="A163" i="10" s="1"/>
  <c r="A163" i="5"/>
  <c r="A163" i="8" s="1"/>
  <c r="A165" i="7"/>
  <c r="A165" i="10" s="1"/>
  <c r="A165" i="5"/>
  <c r="A165" i="8" s="1"/>
  <c r="A167" i="7"/>
  <c r="A167" i="10" s="1"/>
  <c r="A167" i="5"/>
  <c r="A167" i="8" s="1"/>
  <c r="A169" i="7"/>
  <c r="A169" i="10" s="1"/>
  <c r="A169" i="5"/>
  <c r="A169" i="8" s="1"/>
  <c r="A171" i="7"/>
  <c r="A171" i="10" s="1"/>
  <c r="A171" i="5"/>
  <c r="A171" i="8" s="1"/>
  <c r="A173" i="7"/>
  <c r="A173" i="10" s="1"/>
  <c r="A173" i="5"/>
  <c r="A173" i="8" s="1"/>
  <c r="A175" i="7"/>
  <c r="A175" i="10" s="1"/>
  <c r="A175" i="5"/>
  <c r="A175" i="8" s="1"/>
  <c r="A177" i="7"/>
  <c r="A177" i="10" s="1"/>
  <c r="A177" i="5"/>
  <c r="A177" i="8" s="1"/>
  <c r="A179" i="7"/>
  <c r="A179" i="10" s="1"/>
  <c r="A179" i="5"/>
  <c r="A179" i="8" s="1"/>
  <c r="A181" i="7"/>
  <c r="A181" i="10" s="1"/>
  <c r="A181" i="5"/>
  <c r="A181" i="8" s="1"/>
  <c r="A183" i="7"/>
  <c r="A183" i="10" s="1"/>
  <c r="A183" i="5"/>
  <c r="A183" i="8" s="1"/>
  <c r="A185" i="7"/>
  <c r="A185" i="10" s="1"/>
  <c r="A185" i="5"/>
  <c r="A185" i="8" s="1"/>
  <c r="A187" i="7"/>
  <c r="A187" i="10" s="1"/>
  <c r="A187" i="5"/>
  <c r="A187" i="8" s="1"/>
  <c r="A189" i="7"/>
  <c r="A189" i="10" s="1"/>
  <c r="A189" i="5"/>
  <c r="A189" i="8" s="1"/>
  <c r="A191" i="7"/>
  <c r="A191" i="10" s="1"/>
  <c r="A191" i="5"/>
  <c r="A191" i="8" s="1"/>
  <c r="A193" i="7"/>
  <c r="A193" i="10" s="1"/>
  <c r="A193" i="5"/>
  <c r="A193" i="8" s="1"/>
  <c r="A195" i="7"/>
  <c r="A195" i="10" s="1"/>
  <c r="A195" i="5"/>
  <c r="A195" i="8" s="1"/>
  <c r="A197" i="7"/>
  <c r="A197" i="10" s="1"/>
  <c r="A197" i="5"/>
  <c r="A197" i="8" s="1"/>
  <c r="A199" i="7"/>
  <c r="A199" i="10" s="1"/>
  <c r="A199" i="5"/>
  <c r="A199" i="8" s="1"/>
  <c r="A201" i="7"/>
  <c r="A201" i="10" s="1"/>
  <c r="A201" i="5"/>
  <c r="A201" i="8" s="1"/>
  <c r="A203" i="7"/>
  <c r="A203" i="10" s="1"/>
  <c r="A203" i="5"/>
  <c r="A203" i="8" s="1"/>
  <c r="A205" i="7"/>
  <c r="A205" i="10" s="1"/>
  <c r="A205" i="5"/>
  <c r="A205" i="8" s="1"/>
  <c r="A207" i="7"/>
  <c r="A207" i="10" s="1"/>
  <c r="A207" i="5"/>
  <c r="A207" i="8" s="1"/>
  <c r="A209" i="7"/>
  <c r="A209" i="10" s="1"/>
  <c r="A209" i="5"/>
  <c r="A209" i="8" s="1"/>
  <c r="A211" i="7"/>
  <c r="A211" i="10" s="1"/>
  <c r="A211" i="5"/>
  <c r="A211" i="8" s="1"/>
  <c r="A213" i="7"/>
  <c r="A213" i="10" s="1"/>
  <c r="A213" i="5"/>
  <c r="A213" i="8" s="1"/>
  <c r="A215" i="7"/>
  <c r="A215" i="10" s="1"/>
  <c r="A215" i="5"/>
  <c r="A215" i="8" s="1"/>
  <c r="A217" i="7"/>
  <c r="A217" i="10" s="1"/>
  <c r="A217" i="5"/>
  <c r="A217" i="8" s="1"/>
  <c r="A219" i="7"/>
  <c r="A219" i="10" s="1"/>
  <c r="A219" i="5"/>
  <c r="A219" i="8" s="1"/>
  <c r="A221" i="7"/>
  <c r="A221" i="10" s="1"/>
  <c r="A221" i="5"/>
  <c r="A221" i="8" s="1"/>
  <c r="A223" i="7"/>
  <c r="A223" i="10" s="1"/>
  <c r="A223" i="5"/>
  <c r="A223" i="8" s="1"/>
  <c r="A225" i="7"/>
  <c r="A225" i="10" s="1"/>
  <c r="A225" i="5"/>
  <c r="A225" i="8" s="1"/>
  <c r="A227" i="7"/>
  <c r="A227" i="10" s="1"/>
  <c r="A227" i="5"/>
  <c r="A227" i="8" s="1"/>
  <c r="A229" i="7"/>
  <c r="A229" i="10" s="1"/>
  <c r="A229" i="5"/>
  <c r="A229" i="8" s="1"/>
  <c r="A231" i="7"/>
  <c r="A231" i="10" s="1"/>
  <c r="A231" i="5"/>
  <c r="A231" i="8" s="1"/>
  <c r="A233" i="7"/>
  <c r="A233" i="10" s="1"/>
  <c r="A233" i="5"/>
  <c r="A233" i="8" s="1"/>
  <c r="A235" i="7"/>
  <c r="A235" i="10" s="1"/>
  <c r="A235" i="5"/>
  <c r="A235" i="8" s="1"/>
  <c r="A237" i="7"/>
  <c r="A237" i="10" s="1"/>
  <c r="A237" i="5"/>
  <c r="A237" i="8" s="1"/>
  <c r="A239" i="7"/>
  <c r="A239" i="10" s="1"/>
  <c r="A239" i="5"/>
  <c r="A239" i="8" s="1"/>
  <c r="A241" i="7"/>
  <c r="A241" i="10" s="1"/>
  <c r="A241" i="5"/>
  <c r="A241" i="8" s="1"/>
  <c r="A243" i="7"/>
  <c r="A243" i="10" s="1"/>
  <c r="A243" i="5"/>
  <c r="A243" i="8" s="1"/>
  <c r="A245" i="7"/>
  <c r="A245" i="10" s="1"/>
  <c r="A245" i="5"/>
  <c r="A245" i="8" s="1"/>
  <c r="A247" i="7"/>
  <c r="A247" i="10" s="1"/>
  <c r="A247" i="5"/>
  <c r="A247" i="8" s="1"/>
  <c r="A249" i="7"/>
  <c r="A249" i="10" s="1"/>
  <c r="A249" i="5"/>
  <c r="A249" i="8" s="1"/>
  <c r="A251" i="7"/>
  <c r="A251" i="10" s="1"/>
  <c r="A251" i="5"/>
  <c r="A251" i="8" s="1"/>
  <c r="A253" i="7"/>
  <c r="A253" i="10" s="1"/>
  <c r="A253" i="5"/>
  <c r="A253" i="8" s="1"/>
  <c r="A255" i="7"/>
  <c r="A255" i="10" s="1"/>
  <c r="A255" i="5"/>
  <c r="A255" i="8" s="1"/>
  <c r="A257" i="7"/>
  <c r="A257" i="10" s="1"/>
  <c r="A257" i="5"/>
  <c r="A257" i="8" s="1"/>
  <c r="A259" i="7"/>
  <c r="A259" i="10" s="1"/>
  <c r="A259" i="5"/>
  <c r="A259" i="8" s="1"/>
  <c r="A261" i="7"/>
  <c r="A261" i="10" s="1"/>
  <c r="A261" i="5"/>
  <c r="A261" i="8" s="1"/>
  <c r="A263" i="7"/>
  <c r="A263" i="10" s="1"/>
  <c r="A263" i="5"/>
  <c r="A263" i="8" s="1"/>
  <c r="A265" i="7"/>
  <c r="A265" i="10" s="1"/>
  <c r="A265" i="5"/>
  <c r="A265" i="8" s="1"/>
  <c r="A267" i="7"/>
  <c r="A267" i="10" s="1"/>
  <c r="A267" i="5"/>
  <c r="A267" i="8" s="1"/>
  <c r="A269" i="7"/>
  <c r="A269" i="10" s="1"/>
  <c r="A269" i="5"/>
  <c r="A269" i="8" s="1"/>
  <c r="A271" i="7"/>
  <c r="A271" i="10" s="1"/>
  <c r="A271" i="5"/>
  <c r="A271" i="8" s="1"/>
  <c r="A273" i="7"/>
  <c r="A273" i="10" s="1"/>
  <c r="A273" i="5"/>
  <c r="A273" i="8" s="1"/>
  <c r="A275" i="7"/>
  <c r="A275" i="10" s="1"/>
  <c r="A275" i="5"/>
  <c r="A275" i="8" s="1"/>
  <c r="A277" i="7"/>
  <c r="A277" i="10" s="1"/>
  <c r="A277" i="5"/>
  <c r="A277" i="8" s="1"/>
  <c r="A279" i="7"/>
  <c r="A279" i="10" s="1"/>
  <c r="A279" i="5"/>
  <c r="A279" i="8" s="1"/>
  <c r="A281" i="7"/>
  <c r="A281" i="10" s="1"/>
  <c r="A281" i="5"/>
  <c r="A281" i="8" s="1"/>
  <c r="A283" i="7"/>
  <c r="A283" i="10" s="1"/>
  <c r="A283" i="5"/>
  <c r="A283" i="8" s="1"/>
  <c r="A285" i="7"/>
  <c r="A285" i="10" s="1"/>
  <c r="A285" i="5"/>
  <c r="A285" i="8" s="1"/>
  <c r="A287" i="7"/>
  <c r="A287" i="10" s="1"/>
  <c r="A287" i="5"/>
  <c r="A287" i="8" s="1"/>
  <c r="A289" i="7"/>
  <c r="A289" i="10" s="1"/>
  <c r="A289" i="5"/>
  <c r="A289" i="8" s="1"/>
  <c r="A291" i="7"/>
  <c r="A291" i="10" s="1"/>
  <c r="A291" i="5"/>
  <c r="A291" i="8" s="1"/>
  <c r="A293" i="7"/>
  <c r="A293" i="10" s="1"/>
  <c r="A293" i="5"/>
  <c r="A293" i="8" s="1"/>
  <c r="A295" i="7"/>
  <c r="A295" i="10" s="1"/>
  <c r="A295" i="5"/>
  <c r="A295" i="8" s="1"/>
  <c r="A297" i="7"/>
  <c r="A297" i="10" s="1"/>
  <c r="A297" i="5"/>
  <c r="A297" i="8" s="1"/>
  <c r="A299" i="7"/>
  <c r="A299" i="10" s="1"/>
  <c r="A299" i="5"/>
  <c r="A299" i="8" s="1"/>
  <c r="A301" i="7"/>
  <c r="A301" i="10" s="1"/>
  <c r="A301" i="5"/>
  <c r="A301" i="8" s="1"/>
  <c r="A303" i="7"/>
  <c r="A303" i="10" s="1"/>
  <c r="A303" i="5"/>
  <c r="A303" i="8" s="1"/>
  <c r="A305" i="7"/>
  <c r="A305" i="10" s="1"/>
  <c r="A305" i="5"/>
  <c r="A305" i="8" s="1"/>
  <c r="A307" i="7"/>
  <c r="A307" i="10" s="1"/>
  <c r="A307" i="5"/>
  <c r="A307" i="8" s="1"/>
  <c r="A309" i="7"/>
  <c r="A309" i="10" s="1"/>
  <c r="A309" i="5"/>
  <c r="A309" i="8" s="1"/>
  <c r="A311" i="7"/>
  <c r="A311" i="10" s="1"/>
  <c r="A311" i="5"/>
  <c r="A311" i="8" s="1"/>
  <c r="A313" i="7"/>
  <c r="A313" i="10" s="1"/>
  <c r="A313" i="5"/>
  <c r="A313" i="8" s="1"/>
  <c r="A315" i="7"/>
  <c r="A315" i="10" s="1"/>
  <c r="A315" i="5"/>
  <c r="A315" i="8" s="1"/>
  <c r="A317" i="7"/>
  <c r="A317" i="10" s="1"/>
  <c r="A317" i="5"/>
  <c r="A317" i="8" s="1"/>
  <c r="A319" i="7"/>
  <c r="A319" i="10" s="1"/>
  <c r="A319" i="5"/>
  <c r="A319" i="8" s="1"/>
  <c r="A321" i="7"/>
  <c r="A321" i="10" s="1"/>
  <c r="A321" i="5"/>
  <c r="A321" i="8" s="1"/>
  <c r="A323" i="7"/>
  <c r="A323" i="10" s="1"/>
  <c r="A323" i="5"/>
  <c r="A323" i="8" s="1"/>
  <c r="A325" i="7"/>
  <c r="A325" i="10" s="1"/>
  <c r="A325" i="5"/>
  <c r="A325" i="8" s="1"/>
  <c r="A327" i="7"/>
  <c r="A327" i="10" s="1"/>
  <c r="A327" i="5"/>
  <c r="A327" i="8" s="1"/>
  <c r="A329" i="7"/>
  <c r="A329" i="10" s="1"/>
  <c r="A329" i="5"/>
  <c r="A329" i="8" s="1"/>
  <c r="A331" i="7"/>
  <c r="A331" i="10" s="1"/>
  <c r="A331" i="5"/>
  <c r="A331" i="8" s="1"/>
  <c r="A333" i="7"/>
  <c r="A333" i="10" s="1"/>
  <c r="A333" i="5"/>
  <c r="A333" i="8" s="1"/>
  <c r="A335" i="7"/>
  <c r="A335" i="10" s="1"/>
  <c r="A335" i="5"/>
  <c r="A335" i="8" s="1"/>
  <c r="A337" i="7"/>
  <c r="A337" i="10" s="1"/>
  <c r="A337" i="5"/>
  <c r="A337" i="8" s="1"/>
  <c r="A339" i="7"/>
  <c r="A339" i="10" s="1"/>
  <c r="A339" i="5"/>
  <c r="A339" i="8" s="1"/>
  <c r="A341" i="7"/>
  <c r="A341" i="10" s="1"/>
  <c r="A341" i="5"/>
  <c r="A341" i="8" s="1"/>
  <c r="A343" i="7"/>
  <c r="A343" i="10" s="1"/>
  <c r="A343" i="5"/>
  <c r="A343" i="8" s="1"/>
  <c r="A345" i="7"/>
  <c r="A345" i="10" s="1"/>
  <c r="A345" i="5"/>
  <c r="A345" i="8" s="1"/>
  <c r="A347" i="7"/>
  <c r="A347" i="10" s="1"/>
  <c r="A347" i="5"/>
  <c r="A347" i="8" s="1"/>
  <c r="A349" i="7"/>
  <c r="A349" i="10" s="1"/>
  <c r="A349" i="5"/>
  <c r="A349" i="8" s="1"/>
  <c r="A351" i="7"/>
  <c r="A351" i="10" s="1"/>
  <c r="A351" i="5"/>
  <c r="A351" i="8" s="1"/>
  <c r="A353" i="7"/>
  <c r="A353" i="10" s="1"/>
  <c r="A353" i="5"/>
  <c r="A353" i="8" s="1"/>
  <c r="A355" i="7"/>
  <c r="A355" i="10" s="1"/>
  <c r="A355" i="5"/>
  <c r="A355" i="8" s="1"/>
  <c r="A357" i="7"/>
  <c r="A357" i="10" s="1"/>
  <c r="A357" i="5"/>
  <c r="A357" i="8" s="1"/>
  <c r="A359" i="7"/>
  <c r="A359" i="10" s="1"/>
  <c r="A359" i="5"/>
  <c r="A359" i="8" s="1"/>
  <c r="A361" i="7"/>
  <c r="A361" i="10" s="1"/>
  <c r="A361" i="5"/>
  <c r="A361" i="8" s="1"/>
  <c r="A363" i="7"/>
  <c r="A363" i="10" s="1"/>
  <c r="A363" i="5"/>
  <c r="A363" i="8" s="1"/>
  <c r="A365" i="7"/>
  <c r="A365" i="10" s="1"/>
  <c r="A365" i="5"/>
  <c r="A365" i="8" s="1"/>
  <c r="A367" i="7"/>
  <c r="A367" i="10" s="1"/>
  <c r="A367" i="5"/>
  <c r="A367" i="8" s="1"/>
  <c r="A369" i="7"/>
  <c r="A369" i="10" s="1"/>
  <c r="A369" i="5"/>
  <c r="A369" i="8" s="1"/>
  <c r="A371" i="7"/>
  <c r="A371" i="10" s="1"/>
  <c r="A371" i="5"/>
  <c r="A371" i="8" s="1"/>
  <c r="A373" i="7"/>
  <c r="A373" i="10" s="1"/>
  <c r="A373" i="5"/>
  <c r="A373" i="8" s="1"/>
  <c r="A375" i="7"/>
  <c r="A375" i="10" s="1"/>
  <c r="A375" i="5"/>
  <c r="A375" i="8" s="1"/>
  <c r="A377" i="7"/>
  <c r="A377" i="10" s="1"/>
  <c r="A377" i="5"/>
  <c r="A377" i="8" s="1"/>
  <c r="A379" i="7"/>
  <c r="A379" i="10" s="1"/>
  <c r="A379" i="5"/>
  <c r="A379" i="8" s="1"/>
  <c r="A381" i="7"/>
  <c r="A381" i="10" s="1"/>
  <c r="A381" i="5"/>
  <c r="A381" i="8" s="1"/>
  <c r="A383" i="7"/>
  <c r="A383" i="10" s="1"/>
  <c r="A383" i="5"/>
  <c r="A383" i="8" s="1"/>
  <c r="A385" i="7"/>
  <c r="A385" i="10" s="1"/>
  <c r="A385" i="5"/>
  <c r="A385" i="8" s="1"/>
  <c r="A387" i="7"/>
  <c r="A387" i="10" s="1"/>
  <c r="A387" i="5"/>
  <c r="A387" i="8" s="1"/>
  <c r="A389" i="7"/>
  <c r="A389" i="10" s="1"/>
  <c r="A389" i="5"/>
  <c r="A389" i="8" s="1"/>
  <c r="A391" i="7"/>
  <c r="A391" i="10" s="1"/>
  <c r="A391" i="5"/>
  <c r="A391" i="8" s="1"/>
  <c r="A393" i="7"/>
  <c r="A393" i="10" s="1"/>
  <c r="A393" i="5"/>
  <c r="A393" i="8" s="1"/>
  <c r="A395" i="7"/>
  <c r="A395" i="10" s="1"/>
  <c r="A395" i="5"/>
  <c r="A395" i="8" s="1"/>
  <c r="A397" i="7"/>
  <c r="A397" i="10" s="1"/>
  <c r="A397" i="5"/>
  <c r="A397" i="8" s="1"/>
  <c r="A399" i="7"/>
  <c r="A399" i="10" s="1"/>
  <c r="A399" i="5"/>
  <c r="A399" i="8" s="1"/>
  <c r="A401" i="7"/>
  <c r="A401" i="10" s="1"/>
  <c r="A401" i="5"/>
  <c r="A401" i="8" s="1"/>
  <c r="A403" i="7"/>
  <c r="A403" i="10" s="1"/>
  <c r="A403" i="5"/>
  <c r="A403" i="8" s="1"/>
  <c r="A405" i="7"/>
  <c r="A405" i="10" s="1"/>
  <c r="A405" i="5"/>
  <c r="A405" i="8" s="1"/>
  <c r="A407" i="7"/>
  <c r="A407" i="10" s="1"/>
  <c r="A407" i="5"/>
  <c r="A407" i="8" s="1"/>
  <c r="A409" i="7"/>
  <c r="A409" i="10" s="1"/>
  <c r="A409" i="5"/>
  <c r="A409" i="8" s="1"/>
  <c r="A411" i="7"/>
  <c r="A411" i="10" s="1"/>
  <c r="A411" i="5"/>
  <c r="A411" i="8" s="1"/>
  <c r="A413" i="7"/>
  <c r="A413" i="10" s="1"/>
  <c r="A413" i="5"/>
  <c r="A413" i="8" s="1"/>
  <c r="A415" i="7"/>
  <c r="A415" i="10" s="1"/>
  <c r="A415" i="5"/>
  <c r="A415" i="8" s="1"/>
  <c r="A417" i="7"/>
  <c r="A417" i="10" s="1"/>
  <c r="A417" i="5"/>
  <c r="A417" i="8" s="1"/>
  <c r="A419" i="7"/>
  <c r="A419" i="10" s="1"/>
  <c r="A419" i="5"/>
  <c r="A419" i="8" s="1"/>
  <c r="A421" i="7"/>
  <c r="A421" i="10" s="1"/>
  <c r="A421" i="5"/>
  <c r="A421" i="8" s="1"/>
  <c r="A423" i="7"/>
  <c r="A423" i="10" s="1"/>
  <c r="A423" i="5"/>
  <c r="A423" i="8" s="1"/>
  <c r="A425" i="7"/>
  <c r="A425" i="10" s="1"/>
  <c r="A425" i="5"/>
  <c r="A425" i="8" s="1"/>
  <c r="A427" i="7"/>
  <c r="A427" i="10" s="1"/>
  <c r="A427" i="5"/>
  <c r="A427" i="8" s="1"/>
  <c r="A429" i="7"/>
  <c r="A429" i="10" s="1"/>
  <c r="A429" i="5"/>
  <c r="A429" i="8" s="1"/>
  <c r="A431" i="7"/>
  <c r="A431" i="10" s="1"/>
  <c r="A431" i="5"/>
  <c r="A431" i="8" s="1"/>
  <c r="A433" i="7"/>
  <c r="A433" i="10" s="1"/>
  <c r="A433" i="5"/>
  <c r="A433" i="8" s="1"/>
  <c r="A435" i="7"/>
  <c r="A435" i="10" s="1"/>
  <c r="A435" i="5"/>
  <c r="A435" i="8" s="1"/>
  <c r="A437" i="7"/>
  <c r="A437" i="10" s="1"/>
  <c r="A437" i="5"/>
  <c r="A437" i="8" s="1"/>
  <c r="A439" i="7"/>
  <c r="A439" i="10" s="1"/>
  <c r="A439" i="5"/>
  <c r="A439" i="8" s="1"/>
  <c r="A441" i="7"/>
  <c r="A441" i="10" s="1"/>
  <c r="A441" i="5"/>
  <c r="A441" i="8" s="1"/>
  <c r="A443" i="7"/>
  <c r="A443" i="10" s="1"/>
  <c r="A443" i="5"/>
  <c r="A443" i="8" s="1"/>
  <c r="A445" i="7"/>
  <c r="A445" i="10" s="1"/>
  <c r="A445" i="5"/>
  <c r="A445" i="8" s="1"/>
  <c r="A447" i="7"/>
  <c r="A447" i="10" s="1"/>
  <c r="A447" i="5"/>
  <c r="A447" i="8" s="1"/>
  <c r="A449" i="7"/>
  <c r="A449" i="10" s="1"/>
  <c r="A449" i="5"/>
  <c r="A449" i="8" s="1"/>
  <c r="A451" i="7"/>
  <c r="A451" i="10" s="1"/>
  <c r="A451" i="5"/>
  <c r="A451" i="8" s="1"/>
  <c r="A453" i="7"/>
  <c r="A453" i="10" s="1"/>
  <c r="A453" i="5"/>
  <c r="A453" i="8" s="1"/>
  <c r="A455" i="7"/>
  <c r="A455" i="10" s="1"/>
  <c r="A455" i="5"/>
  <c r="A455" i="8" s="1"/>
  <c r="A457" i="7"/>
  <c r="A457" i="10" s="1"/>
  <c r="A457" i="5"/>
  <c r="A457" i="8" s="1"/>
  <c r="A459" i="7"/>
  <c r="A459" i="10" s="1"/>
  <c r="A459" i="5"/>
  <c r="A459" i="8" s="1"/>
  <c r="A461" i="7"/>
  <c r="A461" i="10" s="1"/>
  <c r="A461" i="5"/>
  <c r="A461" i="8" s="1"/>
  <c r="A463" i="7"/>
  <c r="A463" i="10" s="1"/>
  <c r="A463" i="5"/>
  <c r="A463" i="8" s="1"/>
  <c r="A465" i="7"/>
  <c r="A465" i="10" s="1"/>
  <c r="A465" i="5"/>
  <c r="A465" i="8" s="1"/>
  <c r="A467" i="7"/>
  <c r="A467" i="10" s="1"/>
  <c r="A467" i="5"/>
  <c r="A467" i="8" s="1"/>
  <c r="A469" i="7"/>
  <c r="A469" i="10" s="1"/>
  <c r="A469" i="5"/>
  <c r="A469" i="8" s="1"/>
  <c r="A471" i="7"/>
  <c r="A471" i="10" s="1"/>
  <c r="A471" i="5"/>
  <c r="A471" i="8" s="1"/>
  <c r="A473" i="7"/>
  <c r="A473" i="10" s="1"/>
  <c r="A473" i="5"/>
  <c r="A473" i="8" s="1"/>
  <c r="A475" i="7"/>
  <c r="A475" i="10" s="1"/>
  <c r="A475" i="5"/>
  <c r="A475" i="8" s="1"/>
  <c r="A477" i="7"/>
  <c r="A477" i="10" s="1"/>
  <c r="A477" i="5"/>
  <c r="A477" i="8" s="1"/>
  <c r="A479" i="7"/>
  <c r="A479" i="10" s="1"/>
  <c r="A479" i="5"/>
  <c r="A479" i="8" s="1"/>
  <c r="A481" i="7"/>
  <c r="A481" i="10" s="1"/>
  <c r="A481" i="5"/>
  <c r="A481" i="8" s="1"/>
  <c r="A483" i="7"/>
  <c r="A483" i="10" s="1"/>
  <c r="A483" i="5"/>
  <c r="A483" i="8" s="1"/>
  <c r="A485" i="7"/>
  <c r="A485" i="10" s="1"/>
  <c r="A485" i="5"/>
  <c r="A485" i="8" s="1"/>
  <c r="A487" i="7"/>
  <c r="A487" i="10" s="1"/>
  <c r="A487" i="5"/>
  <c r="A487" i="8" s="1"/>
  <c r="A489" i="7"/>
  <c r="A489" i="10" s="1"/>
  <c r="A489" i="5"/>
  <c r="A489" i="8" s="1"/>
  <c r="A491" i="7"/>
  <c r="A491" i="10" s="1"/>
  <c r="A491" i="5"/>
  <c r="A491" i="8" s="1"/>
  <c r="A493" i="7"/>
  <c r="A493" i="10" s="1"/>
  <c r="A493" i="5"/>
  <c r="A493" i="8" s="1"/>
  <c r="A495" i="7"/>
  <c r="A495" i="10" s="1"/>
  <c r="A495" i="5"/>
  <c r="A495" i="8" s="1"/>
  <c r="A497" i="7"/>
  <c r="A497" i="10" s="1"/>
  <c r="A497" i="5"/>
  <c r="A497" i="8" s="1"/>
  <c r="A499" i="7"/>
  <c r="A499" i="10" s="1"/>
  <c r="A499" i="5"/>
  <c r="A499" i="8" s="1"/>
  <c r="A501" i="7"/>
  <c r="A501" i="10" s="1"/>
  <c r="A501" i="5"/>
  <c r="A501" i="8" s="1"/>
  <c r="A503" i="7"/>
  <c r="A503" i="10" s="1"/>
  <c r="A503" i="5"/>
  <c r="A503" i="8" s="1"/>
  <c r="A505" i="7"/>
  <c r="A505" i="10" s="1"/>
  <c r="A505" i="5"/>
  <c r="A505" i="8" s="1"/>
  <c r="A507" i="7"/>
  <c r="A507" i="10" s="1"/>
  <c r="A507" i="5"/>
  <c r="A507" i="8" s="1"/>
  <c r="A509" i="7"/>
  <c r="A509" i="10" s="1"/>
  <c r="A509" i="5"/>
  <c r="A509" i="8" s="1"/>
  <c r="A511" i="7"/>
  <c r="A511" i="10" s="1"/>
  <c r="A511" i="5"/>
  <c r="A511" i="8" s="1"/>
  <c r="A513" i="7"/>
  <c r="A513" i="10" s="1"/>
  <c r="A513" i="5"/>
  <c r="A513" i="8" s="1"/>
  <c r="A515" i="7"/>
  <c r="A515" i="10" s="1"/>
  <c r="A515" i="5"/>
  <c r="A515" i="8" s="1"/>
  <c r="A517" i="7"/>
  <c r="A517" i="10" s="1"/>
  <c r="A517" i="5"/>
  <c r="A517" i="8" s="1"/>
  <c r="A519" i="7"/>
  <c r="A519" i="10" s="1"/>
  <c r="A519" i="5"/>
  <c r="A519" i="8" s="1"/>
  <c r="A521" i="7"/>
  <c r="A521" i="10" s="1"/>
  <c r="A521" i="5"/>
  <c r="A521" i="8" s="1"/>
  <c r="A523" i="7"/>
  <c r="A523" i="10" s="1"/>
  <c r="A523" i="5"/>
  <c r="A523" i="8" s="1"/>
  <c r="A525" i="7"/>
  <c r="A525" i="10" s="1"/>
  <c r="A525" i="5"/>
  <c r="A525" i="8" s="1"/>
  <c r="A527" i="7"/>
  <c r="A527" i="10" s="1"/>
  <c r="A527" i="5"/>
  <c r="A527" i="8" s="1"/>
  <c r="A529" i="7"/>
  <c r="A529" i="10" s="1"/>
  <c r="A529" i="5"/>
  <c r="A529" i="8" s="1"/>
  <c r="A531" i="7"/>
  <c r="A531" i="10" s="1"/>
  <c r="A531" i="5"/>
  <c r="A531" i="8" s="1"/>
  <c r="A533" i="7"/>
  <c r="A533" i="10" s="1"/>
  <c r="A533" i="5"/>
  <c r="A533" i="8" s="1"/>
  <c r="A535" i="7"/>
  <c r="A535" i="10" s="1"/>
  <c r="A535" i="5"/>
  <c r="A535" i="8" s="1"/>
  <c r="A537" i="7"/>
  <c r="A537" i="10" s="1"/>
  <c r="A537" i="5"/>
  <c r="A537" i="8" s="1"/>
  <c r="A539" i="7"/>
  <c r="A539" i="10" s="1"/>
  <c r="A539" i="5"/>
  <c r="A539" i="8" s="1"/>
  <c r="A541" i="7"/>
  <c r="A541" i="10" s="1"/>
  <c r="A541" i="5"/>
  <c r="A541" i="8" s="1"/>
  <c r="A543" i="7"/>
  <c r="A543" i="10" s="1"/>
  <c r="A543" i="5"/>
  <c r="A543" i="8" s="1"/>
  <c r="A545" i="7"/>
  <c r="A545" i="10" s="1"/>
  <c r="A545" i="5"/>
  <c r="A545" i="8" s="1"/>
  <c r="A547" i="7"/>
  <c r="A547" i="10" s="1"/>
  <c r="A547" i="5"/>
  <c r="A547" i="8" s="1"/>
  <c r="A549" i="7"/>
  <c r="A549" i="10" s="1"/>
  <c r="A549" i="5"/>
  <c r="A549" i="8" s="1"/>
  <c r="A551" i="7"/>
  <c r="A551" i="10" s="1"/>
  <c r="A551" i="5"/>
  <c r="A551" i="8" s="1"/>
  <c r="A553" i="7"/>
  <c r="A553" i="10" s="1"/>
  <c r="A553" i="5"/>
  <c r="A553" i="8" s="1"/>
  <c r="A555" i="7"/>
  <c r="A555" i="10" s="1"/>
  <c r="A555" i="5"/>
  <c r="A555" i="8" s="1"/>
  <c r="A557" i="7"/>
  <c r="A557" i="10" s="1"/>
  <c r="A557" i="5"/>
  <c r="A557" i="8" s="1"/>
  <c r="A559" i="7"/>
  <c r="A559" i="10" s="1"/>
  <c r="A559" i="5"/>
  <c r="A559" i="8" s="1"/>
  <c r="A561" i="7"/>
  <c r="A561" i="10" s="1"/>
  <c r="A561" i="5"/>
  <c r="A561" i="8" s="1"/>
  <c r="A563" i="7"/>
  <c r="A563" i="10" s="1"/>
  <c r="A563" i="5"/>
  <c r="A563" i="8" s="1"/>
  <c r="A565" i="7"/>
  <c r="A565" i="10" s="1"/>
  <c r="A565" i="5"/>
  <c r="A565" i="8" s="1"/>
  <c r="A567" i="7"/>
  <c r="A567" i="10" s="1"/>
  <c r="A567" i="5"/>
  <c r="A567" i="8" s="1"/>
  <c r="A569" i="7"/>
  <c r="A569" i="10" s="1"/>
  <c r="A569" i="5"/>
  <c r="A569" i="8" s="1"/>
  <c r="A571" i="7"/>
  <c r="A571" i="10" s="1"/>
  <c r="A571" i="5"/>
  <c r="A571" i="8" s="1"/>
  <c r="A573" i="7"/>
  <c r="A573" i="10" s="1"/>
  <c r="A573" i="5"/>
  <c r="A573" i="8" s="1"/>
  <c r="A575" i="7"/>
  <c r="A575" i="10" s="1"/>
  <c r="A575" i="5"/>
  <c r="A575" i="8" s="1"/>
  <c r="A577" i="7"/>
  <c r="A577" i="10" s="1"/>
  <c r="A577" i="5"/>
  <c r="A577" i="8" s="1"/>
  <c r="A579" i="7"/>
  <c r="A579" i="10" s="1"/>
  <c r="A579" i="5"/>
  <c r="A579" i="8" s="1"/>
  <c r="A581" i="7"/>
  <c r="A581" i="10" s="1"/>
  <c r="A581" i="5"/>
  <c r="A581" i="8" s="1"/>
  <c r="A583" i="7"/>
  <c r="A583" i="10" s="1"/>
  <c r="A583" i="5"/>
  <c r="A583" i="8" s="1"/>
  <c r="A585" i="7"/>
  <c r="A585" i="10" s="1"/>
  <c r="A585" i="5"/>
  <c r="A585" i="8" s="1"/>
  <c r="A587" i="7"/>
  <c r="A587" i="10" s="1"/>
  <c r="A587" i="5"/>
  <c r="A587" i="8" s="1"/>
  <c r="A589" i="7"/>
  <c r="A589" i="10" s="1"/>
  <c r="A589" i="5"/>
  <c r="A589" i="8" s="1"/>
  <c r="A591" i="7"/>
  <c r="A591" i="10" s="1"/>
  <c r="A591" i="5"/>
  <c r="A591" i="8" s="1"/>
  <c r="A593" i="7"/>
  <c r="A593" i="10" s="1"/>
  <c r="A593" i="5"/>
  <c r="A593" i="8" s="1"/>
  <c r="A595" i="7"/>
  <c r="A595" i="10" s="1"/>
  <c r="A595" i="5"/>
  <c r="A595" i="8" s="1"/>
  <c r="A597" i="7"/>
  <c r="A597" i="10" s="1"/>
  <c r="A597" i="5"/>
  <c r="A597" i="8" s="1"/>
  <c r="A599" i="7"/>
  <c r="A599" i="10" s="1"/>
  <c r="A599" i="5"/>
  <c r="A599" i="8" s="1"/>
  <c r="A601" i="7"/>
  <c r="A601" i="10" s="1"/>
  <c r="A601" i="5"/>
  <c r="A601" i="8" s="1"/>
  <c r="A603" i="7"/>
  <c r="A603" i="10" s="1"/>
  <c r="A603" i="5"/>
  <c r="A603" i="8" s="1"/>
  <c r="A605" i="7"/>
  <c r="A605" i="10" s="1"/>
  <c r="A605" i="5"/>
  <c r="A605" i="8" s="1"/>
  <c r="A607" i="7"/>
  <c r="A607" i="10" s="1"/>
  <c r="A607" i="5"/>
  <c r="A607" i="8" s="1"/>
  <c r="A609" i="7"/>
  <c r="A609" i="10" s="1"/>
  <c r="A609" i="5"/>
  <c r="A609" i="8" s="1"/>
  <c r="A611" i="7"/>
  <c r="A611" i="10" s="1"/>
  <c r="A611" i="5"/>
  <c r="A611" i="8" s="1"/>
  <c r="A613" i="7"/>
  <c r="A613" i="10" s="1"/>
  <c r="A613" i="5"/>
  <c r="A613" i="8" s="1"/>
  <c r="A615" i="7"/>
  <c r="A615" i="10" s="1"/>
  <c r="A615" i="5"/>
  <c r="A615" i="8" s="1"/>
  <c r="A617" i="7"/>
  <c r="A617" i="10" s="1"/>
  <c r="A617" i="5"/>
  <c r="A617" i="8" s="1"/>
  <c r="A619" i="7"/>
  <c r="A619" i="10" s="1"/>
  <c r="A619" i="5"/>
  <c r="A619" i="8" s="1"/>
  <c r="A621" i="7"/>
  <c r="A621" i="10" s="1"/>
  <c r="A621" i="5"/>
  <c r="A621" i="8" s="1"/>
  <c r="A623" i="7"/>
  <c r="A623" i="10" s="1"/>
  <c r="A623" i="5"/>
  <c r="A623" i="8" s="1"/>
  <c r="A625" i="7"/>
  <c r="A625" i="10" s="1"/>
  <c r="A625" i="5"/>
  <c r="A625" i="8" s="1"/>
  <c r="A627" i="7"/>
  <c r="A627" i="10" s="1"/>
  <c r="A627" i="5"/>
  <c r="A627" i="8" s="1"/>
  <c r="A629" i="7"/>
  <c r="A629" i="10" s="1"/>
  <c r="A629" i="5"/>
  <c r="A629" i="8" s="1"/>
  <c r="A631" i="7"/>
  <c r="A631" i="10" s="1"/>
  <c r="A631" i="5"/>
  <c r="A631" i="8" s="1"/>
  <c r="A633" i="7"/>
  <c r="A633" i="10" s="1"/>
  <c r="A633" i="5"/>
  <c r="A633" i="8" s="1"/>
  <c r="A635" i="7"/>
  <c r="A635" i="10" s="1"/>
  <c r="A635" i="5"/>
  <c r="A635" i="8" s="1"/>
  <c r="A637" i="7"/>
  <c r="A637" i="10" s="1"/>
  <c r="A637" i="5"/>
  <c r="A637" i="8" s="1"/>
  <c r="A639" i="7"/>
  <c r="A639" i="10" s="1"/>
  <c r="A639" i="5"/>
  <c r="A639" i="8" s="1"/>
  <c r="A641" i="7"/>
  <c r="A641" i="10" s="1"/>
  <c r="A641" i="5"/>
  <c r="A641" i="8" s="1"/>
  <c r="A643" i="7"/>
  <c r="A643" i="10" s="1"/>
  <c r="A643" i="5"/>
  <c r="A643" i="8" s="1"/>
  <c r="A645" i="7"/>
  <c r="A645" i="10" s="1"/>
  <c r="A645" i="5"/>
  <c r="A645" i="8" s="1"/>
  <c r="A647" i="7"/>
  <c r="A647" i="10" s="1"/>
  <c r="A647" i="5"/>
  <c r="A647" i="8" s="1"/>
  <c r="A649" i="7"/>
  <c r="A649" i="10" s="1"/>
  <c r="A649" i="5"/>
  <c r="A649" i="8" s="1"/>
  <c r="A651" i="7"/>
  <c r="A651" i="10" s="1"/>
  <c r="A651" i="5"/>
  <c r="A651" i="8" s="1"/>
  <c r="A653" i="7"/>
  <c r="A653" i="10" s="1"/>
  <c r="A653" i="5"/>
  <c r="A653" i="8" s="1"/>
  <c r="A655" i="7"/>
  <c r="A655" i="10" s="1"/>
  <c r="A655" i="5"/>
  <c r="A655" i="8" s="1"/>
  <c r="A657" i="7"/>
  <c r="A657" i="10" s="1"/>
  <c r="A657" i="5"/>
  <c r="A657" i="8" s="1"/>
  <c r="A659" i="7"/>
  <c r="A659" i="10" s="1"/>
  <c r="A659" i="5"/>
  <c r="A659" i="8" s="1"/>
  <c r="A661" i="7"/>
  <c r="A661" i="10" s="1"/>
  <c r="A661" i="5"/>
  <c r="A661" i="8" s="1"/>
  <c r="A663" i="7"/>
  <c r="A663" i="10" s="1"/>
  <c r="A663" i="5"/>
  <c r="A663" i="8" s="1"/>
  <c r="A665" i="7"/>
  <c r="A665" i="10" s="1"/>
  <c r="A665" i="5"/>
  <c r="A665" i="8" s="1"/>
  <c r="A667" i="7"/>
  <c r="A667" i="10" s="1"/>
  <c r="A667" i="5"/>
  <c r="A667" i="8" s="1"/>
  <c r="A669" i="7"/>
  <c r="A669" i="10" s="1"/>
  <c r="A669" i="5"/>
  <c r="A669" i="8" s="1"/>
  <c r="A671" i="7"/>
  <c r="A671" i="10" s="1"/>
  <c r="A671" i="5"/>
  <c r="A671" i="8" s="1"/>
  <c r="A673" i="7"/>
  <c r="A673" i="10" s="1"/>
  <c r="A673" i="5"/>
  <c r="A673" i="8" s="1"/>
  <c r="A675" i="7"/>
  <c r="A675" i="10" s="1"/>
  <c r="A675" i="5"/>
  <c r="A675" i="8" s="1"/>
  <c r="A677" i="7"/>
  <c r="A677" i="10" s="1"/>
  <c r="A677" i="5"/>
  <c r="A677" i="8" s="1"/>
  <c r="A679" i="7"/>
  <c r="A679" i="10" s="1"/>
  <c r="A679" i="5"/>
  <c r="A679" i="8" s="1"/>
  <c r="A681" i="7"/>
  <c r="A681" i="10" s="1"/>
  <c r="A681" i="5"/>
  <c r="A681" i="8" s="1"/>
  <c r="A683" i="7"/>
  <c r="A683" i="10" s="1"/>
  <c r="A683" i="5"/>
  <c r="A683" i="8" s="1"/>
  <c r="A685" i="7"/>
  <c r="A685" i="10" s="1"/>
  <c r="A685" i="5"/>
  <c r="A685" i="8" s="1"/>
  <c r="A687" i="7"/>
  <c r="A687" i="10" s="1"/>
  <c r="A687" i="5"/>
  <c r="A687" i="8" s="1"/>
  <c r="A689" i="7"/>
  <c r="A689" i="10" s="1"/>
  <c r="A689" i="5"/>
  <c r="A689" i="8" s="1"/>
  <c r="A691" i="7"/>
  <c r="A691" i="10" s="1"/>
  <c r="A691" i="5"/>
  <c r="A691" i="8" s="1"/>
  <c r="A693" i="7"/>
  <c r="A693" i="10" s="1"/>
  <c r="A693" i="5"/>
  <c r="A693" i="8" s="1"/>
  <c r="A695" i="7"/>
  <c r="A695" i="10" s="1"/>
  <c r="A695" i="5"/>
  <c r="A695" i="8" s="1"/>
  <c r="A697" i="7"/>
  <c r="A697" i="10" s="1"/>
  <c r="A697" i="5"/>
  <c r="A697" i="8" s="1"/>
  <c r="A699" i="7"/>
  <c r="A699" i="10" s="1"/>
  <c r="A699" i="5"/>
  <c r="A699" i="8" s="1"/>
  <c r="A701" i="7"/>
  <c r="A701" i="10" s="1"/>
  <c r="A701" i="5"/>
  <c r="A701" i="8" s="1"/>
  <c r="A703" i="7"/>
  <c r="A703" i="10" s="1"/>
  <c r="A703" i="5"/>
  <c r="A703" i="8" s="1"/>
  <c r="A705" i="7"/>
  <c r="A705" i="10" s="1"/>
  <c r="A705" i="5"/>
  <c r="A705" i="8" s="1"/>
  <c r="A707" i="7"/>
  <c r="A707" i="10" s="1"/>
  <c r="A707" i="5"/>
  <c r="A707" i="8" s="1"/>
  <c r="A709" i="7"/>
  <c r="A709" i="10" s="1"/>
  <c r="A709" i="5"/>
  <c r="A709" i="8" s="1"/>
  <c r="A711" i="7"/>
  <c r="A711" i="10" s="1"/>
  <c r="A711" i="5"/>
  <c r="A711" i="8" s="1"/>
  <c r="A713" i="7"/>
  <c r="A713" i="10" s="1"/>
  <c r="A713" i="5"/>
  <c r="A713" i="8" s="1"/>
  <c r="A715" i="7"/>
  <c r="A715" i="10" s="1"/>
  <c r="A715" i="5"/>
  <c r="A715" i="8" s="1"/>
  <c r="A717" i="7"/>
  <c r="A717" i="10" s="1"/>
  <c r="A717" i="5"/>
  <c r="A717" i="8" s="1"/>
  <c r="A719" i="7"/>
  <c r="A719" i="10" s="1"/>
  <c r="A719" i="5"/>
  <c r="A719" i="8" s="1"/>
  <c r="A721" i="7"/>
  <c r="A721" i="10" s="1"/>
  <c r="A721" i="5"/>
  <c r="A721" i="8" s="1"/>
  <c r="A723" i="7"/>
  <c r="A723" i="10" s="1"/>
  <c r="A723" i="5"/>
  <c r="A723" i="8" s="1"/>
  <c r="A725" i="7"/>
  <c r="A725" i="10" s="1"/>
  <c r="A725" i="5"/>
  <c r="A725" i="8" s="1"/>
  <c r="A727" i="7"/>
  <c r="A727" i="10" s="1"/>
  <c r="A727" i="5"/>
  <c r="A727" i="8" s="1"/>
  <c r="A729" i="7"/>
  <c r="A729" i="10" s="1"/>
  <c r="A729" i="5"/>
  <c r="A729" i="8" s="1"/>
  <c r="A731" i="7"/>
  <c r="A731" i="10" s="1"/>
  <c r="A731" i="5"/>
  <c r="A731" i="8" s="1"/>
  <c r="A733" i="7"/>
  <c r="A733" i="10" s="1"/>
  <c r="A733" i="5"/>
  <c r="A733" i="8" s="1"/>
  <c r="A735" i="7"/>
  <c r="A735" i="10" s="1"/>
  <c r="A735" i="5"/>
  <c r="A735" i="8" s="1"/>
  <c r="A737" i="7"/>
  <c r="A737" i="10" s="1"/>
  <c r="A737" i="5"/>
  <c r="A737" i="8" s="1"/>
  <c r="A739" i="7"/>
  <c r="A739" i="10" s="1"/>
  <c r="A739" i="5"/>
  <c r="A739" i="8" s="1"/>
  <c r="A741" i="7"/>
  <c r="A741" i="10" s="1"/>
  <c r="A741" i="5"/>
  <c r="A741" i="8" s="1"/>
  <c r="A743" i="7"/>
  <c r="A743" i="10" s="1"/>
  <c r="A743" i="5"/>
  <c r="A743" i="8" s="1"/>
  <c r="A745" i="7"/>
  <c r="A745" i="10" s="1"/>
  <c r="A745" i="5"/>
  <c r="A745" i="8" s="1"/>
  <c r="A747" i="7"/>
  <c r="A747" i="10" s="1"/>
  <c r="A747" i="5"/>
  <c r="A747" i="8" s="1"/>
  <c r="A749" i="7"/>
  <c r="A749" i="10" s="1"/>
  <c r="A749" i="5"/>
  <c r="A749" i="8" s="1"/>
  <c r="A751" i="7"/>
  <c r="A751" i="10" s="1"/>
  <c r="A751" i="5"/>
  <c r="A751" i="8" s="1"/>
  <c r="A753" i="7"/>
  <c r="A753" i="10" s="1"/>
  <c r="A753" i="5"/>
  <c r="A753" i="8" s="1"/>
  <c r="A755" i="7"/>
  <c r="A755" i="10" s="1"/>
  <c r="A755" i="5"/>
  <c r="A755" i="8" s="1"/>
  <c r="A757" i="7"/>
  <c r="A757" i="10" s="1"/>
  <c r="A757" i="5"/>
  <c r="A757" i="8" s="1"/>
  <c r="A759" i="7"/>
  <c r="A759" i="10" s="1"/>
  <c r="A759" i="5"/>
  <c r="A759" i="8" s="1"/>
  <c r="A761" i="7"/>
  <c r="A761" i="10" s="1"/>
  <c r="A761" i="5"/>
  <c r="A761" i="8" s="1"/>
  <c r="A763" i="7"/>
  <c r="A763" i="10" s="1"/>
  <c r="A763" i="5"/>
  <c r="A763" i="8" s="1"/>
  <c r="A765" i="7"/>
  <c r="A765" i="10" s="1"/>
  <c r="A765" i="5"/>
  <c r="A765" i="8" s="1"/>
  <c r="A767" i="7"/>
  <c r="A767" i="10" s="1"/>
  <c r="A767" i="5"/>
  <c r="A767" i="8" s="1"/>
  <c r="A769" i="7"/>
  <c r="A769" i="10" s="1"/>
  <c r="A769" i="5"/>
  <c r="A769" i="8" s="1"/>
  <c r="A771" i="7"/>
  <c r="A771" i="10" s="1"/>
  <c r="A771" i="5"/>
  <c r="A771" i="8" s="1"/>
  <c r="A773" i="7"/>
  <c r="A773" i="10" s="1"/>
  <c r="A773" i="5"/>
  <c r="A773" i="8" s="1"/>
  <c r="A775" i="7"/>
  <c r="A775" i="10" s="1"/>
  <c r="A775" i="5"/>
  <c r="A775" i="8" s="1"/>
  <c r="A777" i="7"/>
  <c r="A777" i="10" s="1"/>
  <c r="A777" i="5"/>
  <c r="A777" i="8" s="1"/>
  <c r="A779" i="7"/>
  <c r="A779" i="10" s="1"/>
  <c r="A779" i="5"/>
  <c r="A779" i="8" s="1"/>
  <c r="A781" i="7"/>
  <c r="A781" i="10" s="1"/>
  <c r="A781" i="5"/>
  <c r="A781" i="8" s="1"/>
  <c r="A783" i="7"/>
  <c r="A783" i="10" s="1"/>
  <c r="A783" i="5"/>
  <c r="A783" i="8" s="1"/>
  <c r="A785" i="7"/>
  <c r="A785" i="10" s="1"/>
  <c r="A785" i="5"/>
  <c r="A785" i="8" s="1"/>
  <c r="A787" i="7"/>
  <c r="A787" i="10" s="1"/>
  <c r="A787" i="5"/>
  <c r="A787" i="8" s="1"/>
  <c r="A789" i="7"/>
  <c r="A789" i="10" s="1"/>
  <c r="A789" i="5"/>
  <c r="A789" i="8" s="1"/>
  <c r="A791" i="7"/>
  <c r="A791" i="10" s="1"/>
  <c r="A791" i="5"/>
  <c r="A791" i="8" s="1"/>
  <c r="A793" i="7"/>
  <c r="A793" i="10" s="1"/>
  <c r="A793" i="5"/>
  <c r="A793" i="8" s="1"/>
  <c r="A795" i="7"/>
  <c r="A795" i="10" s="1"/>
  <c r="A795" i="5"/>
  <c r="A795" i="8" s="1"/>
  <c r="A797" i="7"/>
  <c r="A797" i="10" s="1"/>
  <c r="A797" i="5"/>
  <c r="A797" i="8" s="1"/>
  <c r="A799" i="7"/>
  <c r="A799" i="10" s="1"/>
  <c r="A799" i="5"/>
  <c r="A799" i="8" s="1"/>
  <c r="A801" i="7"/>
  <c r="A801" i="10" s="1"/>
  <c r="A801" i="5"/>
  <c r="A801" i="8" s="1"/>
  <c r="A803" i="7"/>
  <c r="A803" i="10" s="1"/>
  <c r="A803" i="5"/>
  <c r="A803" i="8" s="1"/>
  <c r="A805" i="7"/>
  <c r="A805" i="10" s="1"/>
  <c r="A805" i="5"/>
  <c r="A805" i="8" s="1"/>
  <c r="A807" i="7"/>
  <c r="A807" i="10" s="1"/>
  <c r="A807" i="5"/>
  <c r="A807" i="8" s="1"/>
  <c r="A809" i="7"/>
  <c r="A809" i="10" s="1"/>
  <c r="A809" i="5"/>
  <c r="A809" i="8" s="1"/>
  <c r="A811" i="7"/>
  <c r="A811" i="10" s="1"/>
  <c r="A811" i="5"/>
  <c r="A811" i="8" s="1"/>
  <c r="A813" i="7"/>
  <c r="A813" i="10" s="1"/>
  <c r="A813" i="5"/>
  <c r="A813" i="8" s="1"/>
  <c r="A815" i="7"/>
  <c r="A815" i="10" s="1"/>
  <c r="A815" i="5"/>
  <c r="A815" i="8" s="1"/>
  <c r="A817" i="7"/>
  <c r="A817" i="10" s="1"/>
  <c r="A817" i="5"/>
  <c r="A817" i="8" s="1"/>
  <c r="A819" i="7"/>
  <c r="A819" i="10" s="1"/>
  <c r="A819" i="5"/>
  <c r="A819" i="8" s="1"/>
  <c r="A821" i="7"/>
  <c r="A821" i="10" s="1"/>
  <c r="A821" i="5"/>
  <c r="A821" i="8" s="1"/>
  <c r="A823" i="7"/>
  <c r="A823" i="10" s="1"/>
  <c r="A823" i="5"/>
  <c r="A823" i="8" s="1"/>
  <c r="A825" i="7"/>
  <c r="A825" i="10" s="1"/>
  <c r="A825" i="5"/>
  <c r="A825" i="8" s="1"/>
  <c r="A827" i="7"/>
  <c r="A827" i="10" s="1"/>
  <c r="A827" i="5"/>
  <c r="A827" i="8" s="1"/>
  <c r="A829" i="7"/>
  <c r="A829" i="10" s="1"/>
  <c r="A829" i="5"/>
  <c r="A829" i="8" s="1"/>
  <c r="A831" i="7"/>
  <c r="A831" i="10" s="1"/>
  <c r="A831" i="5"/>
  <c r="A831" i="8" s="1"/>
  <c r="A833" i="7"/>
  <c r="A833" i="10" s="1"/>
  <c r="A833" i="5"/>
  <c r="A833" i="8" s="1"/>
  <c r="A835" i="7"/>
  <c r="A835" i="10" s="1"/>
  <c r="A835" i="5"/>
  <c r="A835" i="8" s="1"/>
  <c r="A837" i="7"/>
  <c r="A837" i="10" s="1"/>
  <c r="A837" i="5"/>
  <c r="A837" i="8" s="1"/>
  <c r="A839" i="7"/>
  <c r="A839" i="10" s="1"/>
  <c r="A839" i="5"/>
  <c r="A839" i="8" s="1"/>
  <c r="A841" i="7"/>
  <c r="A841" i="10" s="1"/>
  <c r="A841" i="5"/>
  <c r="A841" i="8" s="1"/>
  <c r="A843" i="7"/>
  <c r="A843" i="10" s="1"/>
  <c r="A843" i="5"/>
  <c r="A843" i="8" s="1"/>
  <c r="A845" i="7"/>
  <c r="A845" i="10" s="1"/>
  <c r="A845" i="5"/>
  <c r="A845" i="8" s="1"/>
  <c r="A847" i="7"/>
  <c r="A847" i="10" s="1"/>
  <c r="A847" i="5"/>
  <c r="A847" i="8" s="1"/>
  <c r="A849" i="7"/>
  <c r="A849" i="10" s="1"/>
  <c r="A849" i="5"/>
  <c r="A849" i="8" s="1"/>
  <c r="A851" i="7"/>
  <c r="A851" i="10" s="1"/>
  <c r="A851" i="5"/>
  <c r="A851" i="8" s="1"/>
  <c r="A853" i="7"/>
  <c r="A853" i="10" s="1"/>
  <c r="A853" i="5"/>
  <c r="A853" i="8" s="1"/>
  <c r="A855" i="7"/>
  <c r="A855" i="10" s="1"/>
  <c r="A855" i="5"/>
  <c r="A855" i="8" s="1"/>
  <c r="A857" i="7"/>
  <c r="A857" i="10" s="1"/>
  <c r="A857" i="5"/>
  <c r="A857" i="8" s="1"/>
  <c r="A859" i="7"/>
  <c r="A859" i="10" s="1"/>
  <c r="A859" i="5"/>
  <c r="A859" i="8" s="1"/>
  <c r="A861" i="7"/>
  <c r="A861" i="10" s="1"/>
  <c r="A861" i="5"/>
  <c r="A861" i="8" s="1"/>
  <c r="A863" i="7"/>
  <c r="A863" i="10" s="1"/>
  <c r="A863" i="5"/>
  <c r="A863" i="8" s="1"/>
  <c r="A865" i="7"/>
  <c r="A865" i="10" s="1"/>
  <c r="A865" i="5"/>
  <c r="A865" i="8" s="1"/>
  <c r="A867" i="7"/>
  <c r="A867" i="10" s="1"/>
  <c r="A867" i="5"/>
  <c r="A867" i="8" s="1"/>
  <c r="A869" i="7"/>
  <c r="A869" i="10" s="1"/>
  <c r="A869" i="5"/>
  <c r="A869" i="8" s="1"/>
  <c r="A871" i="7"/>
  <c r="A871" i="10" s="1"/>
  <c r="A871" i="5"/>
  <c r="A871" i="8" s="1"/>
  <c r="A873" i="7"/>
  <c r="A873" i="10" s="1"/>
  <c r="A873" i="5"/>
  <c r="A873" i="8" s="1"/>
  <c r="A875" i="7"/>
  <c r="A875" i="10" s="1"/>
  <c r="A875" i="5"/>
  <c r="A875" i="8" s="1"/>
  <c r="A877" i="7"/>
  <c r="A877" i="10" s="1"/>
  <c r="A877" i="5"/>
  <c r="A877" i="8" s="1"/>
  <c r="A879" i="7"/>
  <c r="A879" i="10" s="1"/>
  <c r="A879" i="5"/>
  <c r="A879" i="8" s="1"/>
  <c r="A881" i="7"/>
  <c r="A881" i="10" s="1"/>
  <c r="A881" i="5"/>
  <c r="A881" i="8" s="1"/>
  <c r="A883" i="7"/>
  <c r="A883" i="10" s="1"/>
  <c r="A883" i="5"/>
  <c r="A883" i="8" s="1"/>
  <c r="A885" i="7"/>
  <c r="A885" i="10" s="1"/>
  <c r="A885" i="5"/>
  <c r="A885" i="8" s="1"/>
  <c r="A887" i="7"/>
  <c r="A887" i="10" s="1"/>
  <c r="A887" i="5"/>
  <c r="A887" i="8" s="1"/>
  <c r="A889" i="7"/>
  <c r="A889" i="10" s="1"/>
  <c r="A889" i="5"/>
  <c r="A889" i="8" s="1"/>
  <c r="A891" i="7"/>
  <c r="A891" i="10" s="1"/>
  <c r="A891" i="5"/>
  <c r="A891" i="8" s="1"/>
  <c r="A893" i="7"/>
  <c r="A893" i="10" s="1"/>
  <c r="A893" i="5"/>
  <c r="A893" i="8" s="1"/>
  <c r="A895" i="7"/>
  <c r="A895" i="10" s="1"/>
  <c r="A895" i="5"/>
  <c r="A895" i="8" s="1"/>
  <c r="A897" i="7"/>
  <c r="A897" i="10" s="1"/>
  <c r="A897" i="5"/>
  <c r="A897" i="8" s="1"/>
  <c r="A899" i="7"/>
  <c r="A899" i="10" s="1"/>
  <c r="A899" i="5"/>
  <c r="A899" i="8" s="1"/>
  <c r="A901" i="7"/>
  <c r="A901" i="10" s="1"/>
  <c r="A901" i="5"/>
  <c r="A901" i="8" s="1"/>
  <c r="A903" i="7"/>
  <c r="A903" i="10" s="1"/>
  <c r="A903" i="5"/>
  <c r="A903" i="8" s="1"/>
  <c r="A905" i="7"/>
  <c r="A905" i="10" s="1"/>
  <c r="A905" i="5"/>
  <c r="A905" i="8" s="1"/>
  <c r="A907" i="7"/>
  <c r="A907" i="10" s="1"/>
  <c r="A907" i="5"/>
  <c r="A907" i="8" s="1"/>
  <c r="A909" i="7"/>
  <c r="A909" i="10" s="1"/>
  <c r="A909" i="5"/>
  <c r="A909" i="8" s="1"/>
  <c r="A911" i="7"/>
  <c r="A911" i="10" s="1"/>
  <c r="A911" i="5"/>
  <c r="A911" i="8" s="1"/>
  <c r="A913" i="7"/>
  <c r="A913" i="10" s="1"/>
  <c r="A913" i="5"/>
  <c r="A913" i="8" s="1"/>
  <c r="A915" i="7"/>
  <c r="A915" i="10" s="1"/>
  <c r="A915" i="5"/>
  <c r="A915" i="8" s="1"/>
  <c r="A917" i="7"/>
  <c r="A917" i="10" s="1"/>
  <c r="A917" i="5"/>
  <c r="A917" i="8" s="1"/>
  <c r="A919" i="7"/>
  <c r="A919" i="10" s="1"/>
  <c r="A919" i="5"/>
  <c r="A919" i="8" s="1"/>
  <c r="A921" i="7"/>
  <c r="A921" i="10" s="1"/>
  <c r="A921" i="5"/>
  <c r="A921" i="8" s="1"/>
  <c r="A923" i="7"/>
  <c r="A923" i="10" s="1"/>
  <c r="A923" i="5"/>
  <c r="A923" i="8" s="1"/>
  <c r="A925" i="7"/>
  <c r="A925" i="10" s="1"/>
  <c r="A925" i="5"/>
  <c r="A925" i="8" s="1"/>
  <c r="A927" i="7"/>
  <c r="A927" i="10" s="1"/>
  <c r="A927" i="5"/>
  <c r="A927" i="8" s="1"/>
  <c r="A929" i="7"/>
  <c r="A929" i="10" s="1"/>
  <c r="A929" i="5"/>
  <c r="A929" i="8" s="1"/>
  <c r="A931" i="7"/>
  <c r="A931" i="10" s="1"/>
  <c r="A931" i="5"/>
  <c r="A931" i="8" s="1"/>
  <c r="A933" i="7"/>
  <c r="A933" i="10" s="1"/>
  <c r="A933" i="5"/>
  <c r="A933" i="8" s="1"/>
  <c r="A935" i="7"/>
  <c r="A935" i="10" s="1"/>
  <c r="A935" i="5"/>
  <c r="A935" i="8" s="1"/>
  <c r="A937" i="7"/>
  <c r="A937" i="10" s="1"/>
  <c r="A937" i="5"/>
  <c r="A937" i="8" s="1"/>
  <c r="A939" i="7"/>
  <c r="A939" i="10" s="1"/>
  <c r="A939" i="5"/>
  <c r="A939" i="8" s="1"/>
  <c r="A941" i="7"/>
  <c r="A941" i="10" s="1"/>
  <c r="A941" i="5"/>
  <c r="A941" i="8" s="1"/>
  <c r="A943" i="7"/>
  <c r="A943" i="10" s="1"/>
  <c r="A943" i="5"/>
  <c r="A943" i="8" s="1"/>
  <c r="A945" i="7"/>
  <c r="A945" i="10" s="1"/>
  <c r="A945" i="5"/>
  <c r="A945" i="8" s="1"/>
  <c r="A947" i="7"/>
  <c r="A947" i="10" s="1"/>
  <c r="A947" i="5"/>
  <c r="A947" i="8" s="1"/>
  <c r="A949" i="7"/>
  <c r="A949" i="10" s="1"/>
  <c r="A949" i="5"/>
  <c r="A949" i="8" s="1"/>
  <c r="A951" i="7"/>
  <c r="A951" i="10" s="1"/>
  <c r="A951" i="5"/>
  <c r="A951" i="8" s="1"/>
  <c r="A953" i="7"/>
  <c r="A953" i="10" s="1"/>
  <c r="A953" i="5"/>
  <c r="A953" i="8" s="1"/>
  <c r="A955" i="7"/>
  <c r="A955" i="10" s="1"/>
  <c r="A955" i="5"/>
  <c r="A955" i="8" s="1"/>
  <c r="A957" i="7"/>
  <c r="A957" i="10" s="1"/>
  <c r="A957" i="5"/>
  <c r="A957" i="8" s="1"/>
  <c r="A959" i="7"/>
  <c r="A959" i="10" s="1"/>
  <c r="A959" i="5"/>
  <c r="A959" i="8" s="1"/>
  <c r="A961" i="7"/>
  <c r="A961" i="10" s="1"/>
  <c r="A961" i="5"/>
  <c r="A961" i="8" s="1"/>
  <c r="A963" i="7"/>
  <c r="A963" i="10" s="1"/>
  <c r="A963" i="5"/>
  <c r="A963" i="8" s="1"/>
  <c r="A965" i="7"/>
  <c r="A965" i="10" s="1"/>
  <c r="A965" i="5"/>
  <c r="A965" i="8" s="1"/>
  <c r="A967" i="7"/>
  <c r="A967" i="10" s="1"/>
  <c r="A967" i="5"/>
  <c r="A967" i="8" s="1"/>
  <c r="A969" i="7"/>
  <c r="A969" i="10" s="1"/>
  <c r="A969" i="5"/>
  <c r="A969" i="8" s="1"/>
  <c r="A971" i="7"/>
  <c r="A971" i="10" s="1"/>
  <c r="A971" i="5"/>
  <c r="A971" i="8" s="1"/>
  <c r="A973" i="7"/>
  <c r="A973" i="10" s="1"/>
  <c r="A973" i="5"/>
  <c r="A973" i="8" s="1"/>
  <c r="A975" i="7"/>
  <c r="A975" i="10" s="1"/>
  <c r="A975" i="5"/>
  <c r="A975" i="8" s="1"/>
  <c r="A977" i="7"/>
  <c r="A977" i="10" s="1"/>
  <c r="A977" i="5"/>
  <c r="A977" i="8" s="1"/>
  <c r="A979" i="7"/>
  <c r="A979" i="10" s="1"/>
  <c r="A979" i="5"/>
  <c r="A979" i="8" s="1"/>
  <c r="A981" i="7"/>
  <c r="A981" i="10" s="1"/>
  <c r="A981" i="5"/>
  <c r="A981" i="8" s="1"/>
  <c r="A983" i="7"/>
  <c r="A983" i="10" s="1"/>
  <c r="A983" i="5"/>
  <c r="A983" i="8" s="1"/>
  <c r="A985" i="7"/>
  <c r="A985" i="10" s="1"/>
  <c r="A985" i="5"/>
  <c r="A985" i="8" s="1"/>
  <c r="A987" i="7"/>
  <c r="A987" i="10" s="1"/>
  <c r="A987" i="5"/>
  <c r="A987" i="8" s="1"/>
  <c r="A989" i="7"/>
  <c r="A989" i="10" s="1"/>
  <c r="A989" i="5"/>
  <c r="A989" i="8" s="1"/>
  <c r="A991" i="7"/>
  <c r="A991" i="10" s="1"/>
  <c r="A991" i="5"/>
  <c r="A991" i="8" s="1"/>
  <c r="A993" i="7"/>
  <c r="A993" i="10" s="1"/>
  <c r="A993" i="5"/>
  <c r="A993" i="8" s="1"/>
  <c r="A995" i="7"/>
  <c r="A995" i="10" s="1"/>
  <c r="A995" i="5"/>
  <c r="A995" i="8" s="1"/>
  <c r="A997" i="7"/>
  <c r="A997" i="10" s="1"/>
  <c r="A997" i="5"/>
  <c r="A997" i="8" s="1"/>
  <c r="A999" i="7"/>
  <c r="A999" i="10" s="1"/>
  <c r="A999" i="5"/>
  <c r="A999" i="8" s="1"/>
  <c r="A1001" i="7"/>
  <c r="A1001" i="10" s="1"/>
  <c r="A1001" i="5"/>
  <c r="A1001" i="8" s="1"/>
  <c r="A1003" i="7"/>
  <c r="A1003" i="10" s="1"/>
  <c r="A1003" i="5"/>
  <c r="A1003" i="8" s="1"/>
  <c r="A1005" i="7"/>
  <c r="A1005" i="10" s="1"/>
  <c r="A1005" i="5"/>
  <c r="A1005" i="8" s="1"/>
  <c r="A1007" i="7"/>
  <c r="A1007" i="10" s="1"/>
  <c r="A1007" i="5"/>
  <c r="A1007" i="8" s="1"/>
  <c r="A1009" i="7"/>
  <c r="A1009" i="10" s="1"/>
  <c r="A1009" i="5"/>
  <c r="A1009" i="8" s="1"/>
  <c r="A1011" i="7"/>
  <c r="A1011" i="10" s="1"/>
  <c r="A1011" i="5"/>
  <c r="A1011" i="8" s="1"/>
  <c r="A1013" i="7"/>
  <c r="A1013" i="10" s="1"/>
  <c r="A1013" i="5"/>
  <c r="A1013" i="8" s="1"/>
  <c r="A1015" i="7"/>
  <c r="A1015" i="10" s="1"/>
  <c r="A1015" i="5"/>
  <c r="A1015" i="8" s="1"/>
  <c r="A1017" i="7"/>
  <c r="A1017" i="10" s="1"/>
  <c r="A1017" i="5"/>
  <c r="A1017" i="8" s="1"/>
  <c r="A1019" i="7"/>
  <c r="A1019" i="10" s="1"/>
  <c r="A1019" i="5"/>
  <c r="A1019" i="8" s="1"/>
  <c r="A1021" i="7"/>
  <c r="A1021" i="10" s="1"/>
  <c r="A1021" i="5"/>
  <c r="A1021" i="8" s="1"/>
  <c r="A1023" i="7"/>
  <c r="A1023" i="10" s="1"/>
  <c r="A1023" i="5"/>
  <c r="A1023" i="8" s="1"/>
  <c r="A1025" i="7"/>
  <c r="A1025" i="10" s="1"/>
  <c r="A1025" i="5"/>
  <c r="A1025" i="8" s="1"/>
  <c r="A1027" i="7"/>
  <c r="A1027" i="10" s="1"/>
  <c r="A1027" i="5"/>
  <c r="A1027" i="8" s="1"/>
  <c r="A1029" i="7"/>
  <c r="A1029" i="10" s="1"/>
  <c r="A1029" i="5"/>
  <c r="A1029" i="8" s="1"/>
  <c r="A1031" i="7"/>
  <c r="A1031" i="10" s="1"/>
  <c r="A1031" i="5"/>
  <c r="A1031" i="8" s="1"/>
  <c r="A1033" i="7"/>
  <c r="A1033" i="10" s="1"/>
  <c r="A1033" i="5"/>
  <c r="A1033" i="8" s="1"/>
  <c r="A1035" i="7"/>
  <c r="A1035" i="10" s="1"/>
  <c r="A1035" i="5"/>
  <c r="A1035" i="8" s="1"/>
  <c r="A1037" i="7"/>
  <c r="A1037" i="10" s="1"/>
  <c r="A1037" i="5"/>
  <c r="A1037" i="8" s="1"/>
  <c r="A1039" i="7"/>
  <c r="A1039" i="10" s="1"/>
  <c r="A1039" i="5"/>
  <c r="A1039" i="8" s="1"/>
  <c r="A1041" i="7"/>
  <c r="A1041" i="10" s="1"/>
  <c r="A1041" i="5"/>
  <c r="A1041" i="8" s="1"/>
  <c r="A1043" i="7"/>
  <c r="A1043" i="10" s="1"/>
  <c r="A1043" i="5"/>
  <c r="A1043" i="8" s="1"/>
  <c r="A1045" i="7"/>
  <c r="A1045" i="10" s="1"/>
  <c r="A1045" i="5"/>
  <c r="A1045" i="8" s="1"/>
  <c r="A1047" i="7"/>
  <c r="A1047" i="10" s="1"/>
  <c r="A1047" i="5"/>
  <c r="A1047" i="8" s="1"/>
  <c r="A1049" i="7"/>
  <c r="A1049" i="10" s="1"/>
  <c r="A1049" i="5"/>
  <c r="A1049" i="8" s="1"/>
  <c r="A1051" i="7"/>
  <c r="A1051" i="10" s="1"/>
  <c r="A1051" i="5"/>
  <c r="A1051" i="8" s="1"/>
  <c r="A1053" i="7"/>
  <c r="A1053" i="10" s="1"/>
  <c r="A1053" i="5"/>
  <c r="A1053" i="8" s="1"/>
  <c r="A1055" i="7"/>
  <c r="A1055" i="10" s="1"/>
  <c r="A1055" i="5"/>
  <c r="A1055" i="8" s="1"/>
  <c r="A1057" i="7"/>
  <c r="A1057" i="10" s="1"/>
  <c r="A1057" i="5"/>
  <c r="A1057" i="8" s="1"/>
  <c r="A1059" i="7"/>
  <c r="A1059" i="10" s="1"/>
  <c r="A1059" i="5"/>
  <c r="A1059" i="8" s="1"/>
  <c r="A1061" i="7"/>
  <c r="A1061" i="10" s="1"/>
  <c r="A1061" i="5"/>
  <c r="A1061" i="8" s="1"/>
  <c r="A1063" i="7"/>
  <c r="A1063" i="10" s="1"/>
  <c r="A1063" i="5"/>
  <c r="A1063" i="8" s="1"/>
  <c r="A1065" i="7"/>
  <c r="A1065" i="10" s="1"/>
  <c r="A1065" i="5"/>
  <c r="A1065" i="8" s="1"/>
  <c r="A1067" i="7"/>
  <c r="A1067" i="10" s="1"/>
  <c r="A1067" i="5"/>
  <c r="A1067" i="8" s="1"/>
  <c r="A1069" i="7"/>
  <c r="A1069" i="10" s="1"/>
  <c r="A1069" i="5"/>
  <c r="A1069" i="8" s="1"/>
  <c r="A1071" i="7"/>
  <c r="A1071" i="10" s="1"/>
  <c r="A1071" i="5"/>
  <c r="A1071" i="8" s="1"/>
  <c r="A1073" i="7"/>
  <c r="A1073" i="10" s="1"/>
  <c r="A1073" i="5"/>
  <c r="A1073" i="8" s="1"/>
  <c r="A1075" i="7"/>
  <c r="A1075" i="10" s="1"/>
  <c r="A1075" i="5"/>
  <c r="A1075" i="8" s="1"/>
  <c r="A1077" i="7"/>
  <c r="A1077" i="10" s="1"/>
  <c r="A1077" i="5"/>
  <c r="A1077" i="8" s="1"/>
  <c r="A1079" i="7"/>
  <c r="A1079" i="10" s="1"/>
  <c r="A1079" i="5"/>
  <c r="A1079" i="8" s="1"/>
  <c r="A1081" i="7"/>
  <c r="A1081" i="10" s="1"/>
  <c r="A1081" i="5"/>
  <c r="A1081" i="8" s="1"/>
  <c r="C7" i="10"/>
  <c r="C7" i="9"/>
  <c r="C7" i="8"/>
  <c r="B7" i="7"/>
  <c r="C7" i="7" s="1"/>
  <c r="B7" i="5"/>
  <c r="C7" i="5" s="1"/>
  <c r="C9" i="10"/>
  <c r="C9" i="9"/>
  <c r="C9" i="8"/>
  <c r="B9" i="7"/>
  <c r="C9" i="7" s="1"/>
  <c r="B9" i="5"/>
  <c r="C9" i="5" s="1"/>
  <c r="C11" i="10"/>
  <c r="C11" i="9"/>
  <c r="B11" i="7"/>
  <c r="C11" i="7" s="1"/>
  <c r="C11" i="8"/>
  <c r="B11" i="5"/>
  <c r="C11" i="5" s="1"/>
  <c r="C13" i="10"/>
  <c r="C13" i="9"/>
  <c r="C13" i="8"/>
  <c r="B13" i="7"/>
  <c r="C13" i="7" s="1"/>
  <c r="B13" i="5"/>
  <c r="C13" i="5" s="1"/>
  <c r="C15" i="10"/>
  <c r="C15" i="9"/>
  <c r="C15" i="8"/>
  <c r="B15" i="7"/>
  <c r="C15" i="7" s="1"/>
  <c r="B15" i="5"/>
  <c r="C15" i="5" s="1"/>
  <c r="C17" i="10"/>
  <c r="C17" i="9"/>
  <c r="C17" i="8"/>
  <c r="B17" i="7"/>
  <c r="C17" i="7" s="1"/>
  <c r="B17" i="5"/>
  <c r="C17" i="5" s="1"/>
  <c r="C19" i="10"/>
  <c r="C19" i="9"/>
  <c r="C19" i="8"/>
  <c r="B19" i="7"/>
  <c r="C19" i="7" s="1"/>
  <c r="B19" i="5"/>
  <c r="C19" i="5" s="1"/>
  <c r="C21" i="10"/>
  <c r="C21" i="9"/>
  <c r="C21" i="8"/>
  <c r="B21" i="7"/>
  <c r="C21" i="7" s="1"/>
  <c r="B21" i="5"/>
  <c r="C21" i="5" s="1"/>
  <c r="C23" i="10"/>
  <c r="C23" i="9"/>
  <c r="C23" i="8"/>
  <c r="B23" i="7"/>
  <c r="C23" i="7" s="1"/>
  <c r="B23" i="5"/>
  <c r="C23" i="5" s="1"/>
  <c r="C25" i="10"/>
  <c r="C25" i="9"/>
  <c r="C25" i="8"/>
  <c r="B25" i="7"/>
  <c r="C25" i="7" s="1"/>
  <c r="B25" i="5"/>
  <c r="C25" i="5" s="1"/>
  <c r="C27" i="10"/>
  <c r="C27" i="9"/>
  <c r="C27" i="8"/>
  <c r="B27" i="5"/>
  <c r="C27" i="5" s="1"/>
  <c r="B27" i="7"/>
  <c r="C27" i="7" s="1"/>
  <c r="C29" i="10"/>
  <c r="C29" i="9"/>
  <c r="C29" i="8"/>
  <c r="B29" i="7"/>
  <c r="C29" i="7" s="1"/>
  <c r="B29" i="5"/>
  <c r="C29" i="5" s="1"/>
  <c r="C31" i="10"/>
  <c r="C31" i="9"/>
  <c r="B31" i="7"/>
  <c r="C31" i="7" s="1"/>
  <c r="C31" i="8"/>
  <c r="B31" i="5"/>
  <c r="C31" i="5" s="1"/>
  <c r="C33" i="10"/>
  <c r="C33" i="9"/>
  <c r="C33" i="8"/>
  <c r="B33" i="7"/>
  <c r="C33" i="7" s="1"/>
  <c r="B33" i="5"/>
  <c r="C33" i="5" s="1"/>
  <c r="C35" i="10"/>
  <c r="C35" i="9"/>
  <c r="B35" i="7"/>
  <c r="C35" i="7" s="1"/>
  <c r="C35" i="8"/>
  <c r="B35" i="5"/>
  <c r="C35" i="5" s="1"/>
  <c r="C37" i="10"/>
  <c r="C37" i="9"/>
  <c r="C37" i="8"/>
  <c r="B37" i="7"/>
  <c r="C37" i="7" s="1"/>
  <c r="B37" i="5"/>
  <c r="C37" i="5" s="1"/>
  <c r="C39" i="10"/>
  <c r="C39" i="9"/>
  <c r="C39" i="8"/>
  <c r="B39" i="7"/>
  <c r="C39" i="7" s="1"/>
  <c r="B39" i="5"/>
  <c r="C39" i="5" s="1"/>
  <c r="C41" i="10"/>
  <c r="C41" i="9"/>
  <c r="C41" i="8"/>
  <c r="B41" i="7"/>
  <c r="C41" i="7" s="1"/>
  <c r="B41" i="5"/>
  <c r="C41" i="5" s="1"/>
  <c r="C43" i="10"/>
  <c r="C43" i="9"/>
  <c r="C43" i="8"/>
  <c r="B43" i="7"/>
  <c r="C43" i="7" s="1"/>
  <c r="B43" i="5"/>
  <c r="C43" i="5" s="1"/>
  <c r="C45" i="10"/>
  <c r="C45" i="9"/>
  <c r="C45" i="8"/>
  <c r="B45" i="7"/>
  <c r="C45" i="7" s="1"/>
  <c r="B45" i="5"/>
  <c r="C45" i="5" s="1"/>
  <c r="C47" i="10"/>
  <c r="C47" i="9"/>
  <c r="C47" i="8"/>
  <c r="B47" i="7"/>
  <c r="C47" i="7" s="1"/>
  <c r="B47" i="5"/>
  <c r="C47" i="5" s="1"/>
  <c r="C49" i="10"/>
  <c r="C49" i="9"/>
  <c r="C49" i="8"/>
  <c r="B49" i="7"/>
  <c r="C49" i="7" s="1"/>
  <c r="B49" i="5"/>
  <c r="C49" i="5" s="1"/>
  <c r="C51" i="10"/>
  <c r="C51" i="9"/>
  <c r="C51" i="8"/>
  <c r="B51" i="7"/>
  <c r="C51" i="7" s="1"/>
  <c r="B51" i="5"/>
  <c r="C51" i="5" s="1"/>
  <c r="C53" i="10"/>
  <c r="C53" i="9"/>
  <c r="C53" i="8"/>
  <c r="B53" i="7"/>
  <c r="C53" i="7" s="1"/>
  <c r="B53" i="5"/>
  <c r="C53" i="5" s="1"/>
  <c r="C55" i="10"/>
  <c r="C55" i="9"/>
  <c r="C55" i="8"/>
  <c r="B55" i="7"/>
  <c r="C55" i="7" s="1"/>
  <c r="B55" i="5"/>
  <c r="C55" i="5" s="1"/>
  <c r="C57" i="10"/>
  <c r="C57" i="9"/>
  <c r="C57" i="8"/>
  <c r="B57" i="7"/>
  <c r="C57" i="7" s="1"/>
  <c r="B57" i="5"/>
  <c r="C57" i="5" s="1"/>
  <c r="C59" i="10"/>
  <c r="C59" i="9"/>
  <c r="C59" i="8"/>
  <c r="B59" i="7"/>
  <c r="C59" i="7" s="1"/>
  <c r="B59" i="5"/>
  <c r="C59" i="5" s="1"/>
  <c r="C61" i="10"/>
  <c r="C61" i="9"/>
  <c r="C61" i="8"/>
  <c r="B61" i="7"/>
  <c r="C61" i="7" s="1"/>
  <c r="B61" i="5"/>
  <c r="C61" i="5" s="1"/>
  <c r="C63" i="10"/>
  <c r="C63" i="9"/>
  <c r="C63" i="8"/>
  <c r="B63" i="7"/>
  <c r="C63" i="7" s="1"/>
  <c r="B63" i="5"/>
  <c r="C63" i="5" s="1"/>
  <c r="C65" i="10"/>
  <c r="C65" i="9"/>
  <c r="C65" i="8"/>
  <c r="B65" i="7"/>
  <c r="C65" i="7" s="1"/>
  <c r="B65" i="5"/>
  <c r="C65" i="5" s="1"/>
  <c r="C67" i="10"/>
  <c r="C67" i="9"/>
  <c r="C67" i="8"/>
  <c r="B67" i="7"/>
  <c r="C67" i="7" s="1"/>
  <c r="B67" i="5"/>
  <c r="C67" i="5" s="1"/>
  <c r="C69" i="10"/>
  <c r="C69" i="9"/>
  <c r="C69" i="8"/>
  <c r="B69" i="7"/>
  <c r="C69" i="7" s="1"/>
  <c r="B69" i="5"/>
  <c r="C69" i="5" s="1"/>
  <c r="C71" i="10"/>
  <c r="C71" i="9"/>
  <c r="C71" i="8"/>
  <c r="B71" i="7"/>
  <c r="C71" i="7" s="1"/>
  <c r="B71" i="5"/>
  <c r="C71" i="5" s="1"/>
  <c r="C73" i="10"/>
  <c r="C73" i="9"/>
  <c r="C73" i="8"/>
  <c r="B73" i="7"/>
  <c r="C73" i="7" s="1"/>
  <c r="B73" i="5"/>
  <c r="C73" i="5" s="1"/>
  <c r="C75" i="10"/>
  <c r="C75" i="9"/>
  <c r="C75" i="8"/>
  <c r="B75" i="7"/>
  <c r="C75" i="7" s="1"/>
  <c r="B75" i="5"/>
  <c r="C75" i="5" s="1"/>
  <c r="C77" i="10"/>
  <c r="C77" i="9"/>
  <c r="C77" i="8"/>
  <c r="B77" i="7"/>
  <c r="C77" i="7" s="1"/>
  <c r="B77" i="5"/>
  <c r="C77" i="5" s="1"/>
  <c r="C79" i="10"/>
  <c r="C79" i="9"/>
  <c r="C79" i="8"/>
  <c r="B79" i="7"/>
  <c r="C79" i="7" s="1"/>
  <c r="B79" i="5"/>
  <c r="C79" i="5" s="1"/>
  <c r="C81" i="10"/>
  <c r="C81" i="9"/>
  <c r="C81" i="8"/>
  <c r="B81" i="7"/>
  <c r="C81" i="7" s="1"/>
  <c r="B81" i="5"/>
  <c r="C81" i="5" s="1"/>
  <c r="C83" i="10"/>
  <c r="C83" i="9"/>
  <c r="C83" i="8"/>
  <c r="B83" i="7"/>
  <c r="C83" i="7" s="1"/>
  <c r="B83" i="5"/>
  <c r="C83" i="5" s="1"/>
  <c r="C85" i="10"/>
  <c r="C85" i="9"/>
  <c r="C85" i="8"/>
  <c r="B85" i="7"/>
  <c r="C85" i="7" s="1"/>
  <c r="B85" i="5"/>
  <c r="C85" i="5" s="1"/>
  <c r="C87" i="10"/>
  <c r="C87" i="9"/>
  <c r="C87" i="8"/>
  <c r="B87" i="7"/>
  <c r="C87" i="7" s="1"/>
  <c r="B87" i="5"/>
  <c r="C87" i="5" s="1"/>
  <c r="C89" i="10"/>
  <c r="C89" i="9"/>
  <c r="C89" i="8"/>
  <c r="B89" i="7"/>
  <c r="C89" i="7" s="1"/>
  <c r="B89" i="5"/>
  <c r="C89" i="5" s="1"/>
  <c r="C91" i="10"/>
  <c r="C91" i="9"/>
  <c r="C91" i="8"/>
  <c r="B91" i="7"/>
  <c r="C91" i="7" s="1"/>
  <c r="B91" i="5"/>
  <c r="C91" i="5" s="1"/>
  <c r="C93" i="10"/>
  <c r="C93" i="9"/>
  <c r="C93" i="8"/>
  <c r="B93" i="7"/>
  <c r="C93" i="7" s="1"/>
  <c r="B93" i="5"/>
  <c r="C93" i="5" s="1"/>
  <c r="C95" i="10"/>
  <c r="C95" i="9"/>
  <c r="C95" i="8"/>
  <c r="B95" i="7"/>
  <c r="C95" i="7" s="1"/>
  <c r="B95" i="5"/>
  <c r="C95" i="5" s="1"/>
  <c r="C97" i="10"/>
  <c r="C97" i="9"/>
  <c r="C97" i="8"/>
  <c r="B97" i="7"/>
  <c r="C97" i="7" s="1"/>
  <c r="B97" i="5"/>
  <c r="C97" i="5" s="1"/>
  <c r="C99" i="10"/>
  <c r="C99" i="9"/>
  <c r="C99" i="8"/>
  <c r="B99" i="7"/>
  <c r="C99" i="7" s="1"/>
  <c r="B99" i="5"/>
  <c r="C99" i="5" s="1"/>
  <c r="C101" i="10"/>
  <c r="C101" i="9"/>
  <c r="C101" i="8"/>
  <c r="B101" i="7"/>
  <c r="C101" i="7" s="1"/>
  <c r="B101" i="5"/>
  <c r="C101" i="5" s="1"/>
  <c r="C103" i="10"/>
  <c r="C103" i="9"/>
  <c r="C103" i="8"/>
  <c r="B103" i="7"/>
  <c r="C103" i="7" s="1"/>
  <c r="B103" i="5"/>
  <c r="C103" i="5" s="1"/>
  <c r="C105" i="10"/>
  <c r="C105" i="9"/>
  <c r="C105" i="8"/>
  <c r="B105" i="7"/>
  <c r="C105" i="7" s="1"/>
  <c r="B105" i="5"/>
  <c r="C105" i="5" s="1"/>
  <c r="C107" i="10"/>
  <c r="C107" i="9"/>
  <c r="C107" i="8"/>
  <c r="B107" i="7"/>
  <c r="C107" i="7" s="1"/>
  <c r="B107" i="5"/>
  <c r="C107" i="5" s="1"/>
  <c r="C109" i="10"/>
  <c r="C109" i="9"/>
  <c r="C109" i="8"/>
  <c r="B109" i="7"/>
  <c r="C109" i="7" s="1"/>
  <c r="B109" i="5"/>
  <c r="C109" i="5" s="1"/>
  <c r="C111" i="10"/>
  <c r="C111" i="9"/>
  <c r="C111" i="8"/>
  <c r="B111" i="7"/>
  <c r="C111" i="7" s="1"/>
  <c r="B111" i="5"/>
  <c r="C111" i="5" s="1"/>
  <c r="C113" i="10"/>
  <c r="C113" i="9"/>
  <c r="C113" i="8"/>
  <c r="B113" i="7"/>
  <c r="C113" i="7" s="1"/>
  <c r="B113" i="5"/>
  <c r="C113" i="5" s="1"/>
  <c r="C115" i="10"/>
  <c r="C115" i="9"/>
  <c r="C115" i="8"/>
  <c r="B115" i="7"/>
  <c r="C115" i="7" s="1"/>
  <c r="B115" i="5"/>
  <c r="C115" i="5" s="1"/>
  <c r="C117" i="10"/>
  <c r="C117" i="9"/>
  <c r="C117" i="8"/>
  <c r="B117" i="7"/>
  <c r="C117" i="7" s="1"/>
  <c r="B117" i="5"/>
  <c r="C117" i="5" s="1"/>
  <c r="C119" i="10"/>
  <c r="C119" i="9"/>
  <c r="C119" i="8"/>
  <c r="B119" i="7"/>
  <c r="C119" i="7" s="1"/>
  <c r="B119" i="5"/>
  <c r="C119" i="5" s="1"/>
  <c r="C121" i="10"/>
  <c r="C121" i="9"/>
  <c r="C121" i="8"/>
  <c r="B121" i="7"/>
  <c r="C121" i="7" s="1"/>
  <c r="B121" i="5"/>
  <c r="C121" i="5" s="1"/>
  <c r="C123" i="10"/>
  <c r="C123" i="9"/>
  <c r="C123" i="8"/>
  <c r="B123" i="7"/>
  <c r="C123" i="7" s="1"/>
  <c r="B123" i="5"/>
  <c r="C123" i="5" s="1"/>
  <c r="C125" i="10"/>
  <c r="C125" i="9"/>
  <c r="C125" i="8"/>
  <c r="B125" i="7"/>
  <c r="C125" i="7" s="1"/>
  <c r="B125" i="5"/>
  <c r="C125" i="5" s="1"/>
  <c r="C127" i="10"/>
  <c r="C127" i="9"/>
  <c r="C127" i="8"/>
  <c r="B127" i="7"/>
  <c r="C127" i="7" s="1"/>
  <c r="B127" i="5"/>
  <c r="C127" i="5" s="1"/>
  <c r="C129" i="10"/>
  <c r="C129" i="9"/>
  <c r="C129" i="8"/>
  <c r="B129" i="7"/>
  <c r="C129" i="7" s="1"/>
  <c r="B129" i="5"/>
  <c r="C129" i="5" s="1"/>
  <c r="C131" i="10"/>
  <c r="C131" i="9"/>
  <c r="C131" i="8"/>
  <c r="B131" i="7"/>
  <c r="C131" i="7" s="1"/>
  <c r="B131" i="5"/>
  <c r="C131" i="5" s="1"/>
  <c r="C133" i="10"/>
  <c r="C133" i="9"/>
  <c r="C133" i="8"/>
  <c r="B133" i="7"/>
  <c r="C133" i="7" s="1"/>
  <c r="B133" i="5"/>
  <c r="C133" i="5" s="1"/>
  <c r="C135" i="10"/>
  <c r="C135" i="9"/>
  <c r="C135" i="8"/>
  <c r="B135" i="7"/>
  <c r="C135" i="7" s="1"/>
  <c r="B135" i="5"/>
  <c r="C135" i="5" s="1"/>
  <c r="C137" i="10"/>
  <c r="C137" i="9"/>
  <c r="C137" i="8"/>
  <c r="B137" i="7"/>
  <c r="C137" i="7" s="1"/>
  <c r="B137" i="5"/>
  <c r="C137" i="5" s="1"/>
  <c r="C139" i="10"/>
  <c r="C139" i="9"/>
  <c r="C139" i="8"/>
  <c r="B139" i="7"/>
  <c r="C139" i="7" s="1"/>
  <c r="B139" i="5"/>
  <c r="C139" i="5" s="1"/>
  <c r="C141" i="10"/>
  <c r="C141" i="9"/>
  <c r="C141" i="8"/>
  <c r="B141" i="7"/>
  <c r="C141" i="7" s="1"/>
  <c r="B141" i="5"/>
  <c r="C141" i="5" s="1"/>
  <c r="C143" i="10"/>
  <c r="C143" i="9"/>
  <c r="C143" i="8"/>
  <c r="B143" i="7"/>
  <c r="C143" i="7" s="1"/>
  <c r="B143" i="5"/>
  <c r="C143" i="5" s="1"/>
  <c r="C145" i="10"/>
  <c r="C145" i="9"/>
  <c r="C145" i="8"/>
  <c r="B145" i="7"/>
  <c r="C145" i="7" s="1"/>
  <c r="B145" i="5"/>
  <c r="C145" i="5" s="1"/>
  <c r="C147" i="10"/>
  <c r="C147" i="9"/>
  <c r="C147" i="8"/>
  <c r="B147" i="7"/>
  <c r="C147" i="7" s="1"/>
  <c r="B147" i="5"/>
  <c r="C147" i="5" s="1"/>
  <c r="C149" i="10"/>
  <c r="C149" i="9"/>
  <c r="C149" i="8"/>
  <c r="B149" i="7"/>
  <c r="C149" i="7" s="1"/>
  <c r="B149" i="5"/>
  <c r="C149" i="5" s="1"/>
  <c r="C151" i="10"/>
  <c r="C151" i="9"/>
  <c r="C151" i="8"/>
  <c r="B151" i="7"/>
  <c r="C151" i="7" s="1"/>
  <c r="B151" i="5"/>
  <c r="C151" i="5" s="1"/>
  <c r="C153" i="10"/>
  <c r="C153" i="9"/>
  <c r="C153" i="8"/>
  <c r="B153" i="7"/>
  <c r="C153" i="7" s="1"/>
  <c r="B153" i="5"/>
  <c r="C153" i="5" s="1"/>
  <c r="C155" i="10"/>
  <c r="C155" i="9"/>
  <c r="C155" i="8"/>
  <c r="B155" i="7"/>
  <c r="C155" i="7" s="1"/>
  <c r="B155" i="5"/>
  <c r="C155" i="5" s="1"/>
  <c r="C157" i="10"/>
  <c r="C157" i="9"/>
  <c r="C157" i="8"/>
  <c r="B157" i="7"/>
  <c r="C157" i="7" s="1"/>
  <c r="B157" i="5"/>
  <c r="C157" i="5" s="1"/>
  <c r="C159" i="10"/>
  <c r="C159" i="9"/>
  <c r="C159" i="8"/>
  <c r="B159" i="7"/>
  <c r="C159" i="7" s="1"/>
  <c r="B159" i="5"/>
  <c r="C159" i="5" s="1"/>
  <c r="C161" i="10"/>
  <c r="C161" i="9"/>
  <c r="C161" i="8"/>
  <c r="B161" i="7"/>
  <c r="C161" i="7" s="1"/>
  <c r="B161" i="5"/>
  <c r="C161" i="5" s="1"/>
  <c r="C163" i="10"/>
  <c r="C163" i="9"/>
  <c r="C163" i="8"/>
  <c r="B163" i="7"/>
  <c r="C163" i="7" s="1"/>
  <c r="B163" i="5"/>
  <c r="C163" i="5" s="1"/>
  <c r="C165" i="10"/>
  <c r="C165" i="9"/>
  <c r="C165" i="8"/>
  <c r="B165" i="7"/>
  <c r="C165" i="7" s="1"/>
  <c r="B165" i="5"/>
  <c r="C165" i="5" s="1"/>
  <c r="C167" i="10"/>
  <c r="C167" i="9"/>
  <c r="C167" i="8"/>
  <c r="B167" i="7"/>
  <c r="C167" i="7" s="1"/>
  <c r="B167" i="5"/>
  <c r="C167" i="5" s="1"/>
  <c r="C169" i="10"/>
  <c r="C169" i="9"/>
  <c r="C169" i="8"/>
  <c r="B169" i="7"/>
  <c r="C169" i="7" s="1"/>
  <c r="B169" i="5"/>
  <c r="C169" i="5" s="1"/>
  <c r="C171" i="10"/>
  <c r="C171" i="9"/>
  <c r="C171" i="8"/>
  <c r="B171" i="7"/>
  <c r="C171" i="7" s="1"/>
  <c r="B171" i="5"/>
  <c r="C171" i="5" s="1"/>
  <c r="C173" i="10"/>
  <c r="C173" i="9"/>
  <c r="C173" i="8"/>
  <c r="B173" i="7"/>
  <c r="C173" i="7" s="1"/>
  <c r="B173" i="5"/>
  <c r="C173" i="5" s="1"/>
  <c r="C175" i="10"/>
  <c r="C175" i="9"/>
  <c r="C175" i="8"/>
  <c r="B175" i="7"/>
  <c r="C175" i="7" s="1"/>
  <c r="B175" i="5"/>
  <c r="C175" i="5" s="1"/>
  <c r="C177" i="10"/>
  <c r="C177" i="9"/>
  <c r="C177" i="8"/>
  <c r="B177" i="7"/>
  <c r="C177" i="7" s="1"/>
  <c r="B177" i="5"/>
  <c r="C177" i="5" s="1"/>
  <c r="C179" i="10"/>
  <c r="C179" i="9"/>
  <c r="C179" i="8"/>
  <c r="B179" i="7"/>
  <c r="C179" i="7" s="1"/>
  <c r="B179" i="5"/>
  <c r="C179" i="5" s="1"/>
  <c r="C181" i="10"/>
  <c r="C181" i="9"/>
  <c r="C181" i="8"/>
  <c r="B181" i="7"/>
  <c r="C181" i="7" s="1"/>
  <c r="B181" i="5"/>
  <c r="C181" i="5" s="1"/>
  <c r="C183" i="10"/>
  <c r="C183" i="9"/>
  <c r="C183" i="8"/>
  <c r="B183" i="7"/>
  <c r="C183" i="7" s="1"/>
  <c r="B183" i="5"/>
  <c r="C183" i="5" s="1"/>
  <c r="C185" i="10"/>
  <c r="C185" i="9"/>
  <c r="C185" i="8"/>
  <c r="B185" i="7"/>
  <c r="C185" i="7" s="1"/>
  <c r="B185" i="5"/>
  <c r="C185" i="5" s="1"/>
  <c r="C187" i="10"/>
  <c r="C187" i="9"/>
  <c r="C187" i="8"/>
  <c r="B187" i="7"/>
  <c r="C187" i="7" s="1"/>
  <c r="B187" i="5"/>
  <c r="C187" i="5" s="1"/>
  <c r="C189" i="10"/>
  <c r="C189" i="9"/>
  <c r="C189" i="8"/>
  <c r="B189" i="7"/>
  <c r="C189" i="7" s="1"/>
  <c r="B189" i="5"/>
  <c r="C189" i="5" s="1"/>
  <c r="C191" i="10"/>
  <c r="C191" i="9"/>
  <c r="C191" i="8"/>
  <c r="B191" i="7"/>
  <c r="C191" i="7" s="1"/>
  <c r="B191" i="5"/>
  <c r="C191" i="5" s="1"/>
  <c r="C193" i="10"/>
  <c r="C193" i="9"/>
  <c r="C193" i="8"/>
  <c r="B193" i="7"/>
  <c r="C193" i="7" s="1"/>
  <c r="B193" i="5"/>
  <c r="C193" i="5" s="1"/>
  <c r="C195" i="10"/>
  <c r="C195" i="9"/>
  <c r="C195" i="8"/>
  <c r="B195" i="7"/>
  <c r="C195" i="7" s="1"/>
  <c r="B195" i="5"/>
  <c r="C195" i="5" s="1"/>
  <c r="C197" i="10"/>
  <c r="C197" i="9"/>
  <c r="C197" i="8"/>
  <c r="B197" i="7"/>
  <c r="C197" i="7" s="1"/>
  <c r="B197" i="5"/>
  <c r="C197" i="5" s="1"/>
  <c r="C199" i="10"/>
  <c r="C199" i="9"/>
  <c r="C199" i="8"/>
  <c r="B199" i="7"/>
  <c r="C199" i="7" s="1"/>
  <c r="B199" i="5"/>
  <c r="C199" i="5" s="1"/>
  <c r="C201" i="10"/>
  <c r="C201" i="9"/>
  <c r="C201" i="8"/>
  <c r="B201" i="7"/>
  <c r="C201" i="7" s="1"/>
  <c r="B201" i="5"/>
  <c r="C201" i="5" s="1"/>
  <c r="C203" i="10"/>
  <c r="C203" i="9"/>
  <c r="C203" i="8"/>
  <c r="B203" i="7"/>
  <c r="C203" i="7" s="1"/>
  <c r="B203" i="5"/>
  <c r="C203" i="5" s="1"/>
  <c r="C205" i="10"/>
  <c r="C205" i="9"/>
  <c r="C205" i="8"/>
  <c r="B205" i="7"/>
  <c r="C205" i="7" s="1"/>
  <c r="B205" i="5"/>
  <c r="C205" i="5" s="1"/>
  <c r="C207" i="10"/>
  <c r="C207" i="9"/>
  <c r="C207" i="8"/>
  <c r="B207" i="7"/>
  <c r="C207" i="7" s="1"/>
  <c r="B207" i="5"/>
  <c r="C207" i="5" s="1"/>
  <c r="C209" i="10"/>
  <c r="C209" i="9"/>
  <c r="C209" i="8"/>
  <c r="B209" i="7"/>
  <c r="C209" i="7" s="1"/>
  <c r="B209" i="5"/>
  <c r="C209" i="5" s="1"/>
  <c r="C211" i="10"/>
  <c r="C211" i="9"/>
  <c r="C211" i="8"/>
  <c r="B211" i="7"/>
  <c r="C211" i="7" s="1"/>
  <c r="B211" i="5"/>
  <c r="C211" i="5" s="1"/>
  <c r="C213" i="10"/>
  <c r="C213" i="9"/>
  <c r="C213" i="8"/>
  <c r="B213" i="7"/>
  <c r="C213" i="7" s="1"/>
  <c r="B213" i="5"/>
  <c r="C213" i="5" s="1"/>
  <c r="C215" i="10"/>
  <c r="C215" i="9"/>
  <c r="C215" i="8"/>
  <c r="B215" i="7"/>
  <c r="C215" i="7" s="1"/>
  <c r="B215" i="5"/>
  <c r="C215" i="5" s="1"/>
  <c r="C217" i="10"/>
  <c r="C217" i="9"/>
  <c r="C217" i="8"/>
  <c r="B217" i="7"/>
  <c r="C217" i="7" s="1"/>
  <c r="B217" i="5"/>
  <c r="C217" i="5" s="1"/>
  <c r="C219" i="10"/>
  <c r="C219" i="9"/>
  <c r="C219" i="8"/>
  <c r="B219" i="7"/>
  <c r="C219" i="7" s="1"/>
  <c r="B219" i="5"/>
  <c r="C219" i="5" s="1"/>
  <c r="C221" i="10"/>
  <c r="C221" i="9"/>
  <c r="C221" i="8"/>
  <c r="B221" i="7"/>
  <c r="C221" i="7" s="1"/>
  <c r="B221" i="5"/>
  <c r="C221" i="5" s="1"/>
  <c r="C223" i="10"/>
  <c r="C223" i="9"/>
  <c r="C223" i="8"/>
  <c r="B223" i="7"/>
  <c r="C223" i="7" s="1"/>
  <c r="B223" i="5"/>
  <c r="C223" i="5" s="1"/>
  <c r="C225" i="10"/>
  <c r="C225" i="9"/>
  <c r="C225" i="8"/>
  <c r="B225" i="7"/>
  <c r="C225" i="7" s="1"/>
  <c r="B225" i="5"/>
  <c r="C225" i="5" s="1"/>
  <c r="C227" i="10"/>
  <c r="C227" i="9"/>
  <c r="C227" i="8"/>
  <c r="B227" i="7"/>
  <c r="C227" i="7" s="1"/>
  <c r="B227" i="5"/>
  <c r="C227" i="5" s="1"/>
  <c r="C229" i="10"/>
  <c r="C229" i="9"/>
  <c r="C229" i="8"/>
  <c r="B229" i="7"/>
  <c r="C229" i="7" s="1"/>
  <c r="B229" i="5"/>
  <c r="C229" i="5" s="1"/>
  <c r="C231" i="10"/>
  <c r="C231" i="9"/>
  <c r="C231" i="8"/>
  <c r="B231" i="7"/>
  <c r="C231" i="7" s="1"/>
  <c r="B231" i="5"/>
  <c r="C231" i="5" s="1"/>
  <c r="C233" i="10"/>
  <c r="C233" i="9"/>
  <c r="C233" i="8"/>
  <c r="B233" i="7"/>
  <c r="C233" i="7" s="1"/>
  <c r="B233" i="5"/>
  <c r="C233" i="5" s="1"/>
  <c r="C235" i="10"/>
  <c r="C235" i="9"/>
  <c r="C235" i="8"/>
  <c r="B235" i="7"/>
  <c r="C235" i="7" s="1"/>
  <c r="B235" i="5"/>
  <c r="C235" i="5" s="1"/>
  <c r="C237" i="10"/>
  <c r="C237" i="9"/>
  <c r="C237" i="8"/>
  <c r="B237" i="7"/>
  <c r="C237" i="7" s="1"/>
  <c r="B237" i="5"/>
  <c r="C237" i="5" s="1"/>
  <c r="C239" i="10"/>
  <c r="C239" i="9"/>
  <c r="C239" i="8"/>
  <c r="B239" i="7"/>
  <c r="C239" i="7" s="1"/>
  <c r="B239" i="5"/>
  <c r="C239" i="5" s="1"/>
  <c r="C241" i="10"/>
  <c r="C241" i="9"/>
  <c r="C241" i="8"/>
  <c r="B241" i="7"/>
  <c r="C241" i="7" s="1"/>
  <c r="B241" i="5"/>
  <c r="C241" i="5" s="1"/>
  <c r="C243" i="10"/>
  <c r="C243" i="9"/>
  <c r="C243" i="8"/>
  <c r="B243" i="7"/>
  <c r="C243" i="7" s="1"/>
  <c r="B243" i="5"/>
  <c r="C243" i="5" s="1"/>
  <c r="C245" i="10"/>
  <c r="C245" i="9"/>
  <c r="C245" i="8"/>
  <c r="B245" i="7"/>
  <c r="C245" i="7" s="1"/>
  <c r="B245" i="5"/>
  <c r="C245" i="5" s="1"/>
  <c r="C247" i="10"/>
  <c r="C247" i="9"/>
  <c r="C247" i="8"/>
  <c r="B247" i="7"/>
  <c r="C247" i="7" s="1"/>
  <c r="B247" i="5"/>
  <c r="C247" i="5" s="1"/>
  <c r="C249" i="10"/>
  <c r="C249" i="9"/>
  <c r="C249" i="8"/>
  <c r="B249" i="7"/>
  <c r="C249" i="7" s="1"/>
  <c r="B249" i="5"/>
  <c r="C249" i="5" s="1"/>
  <c r="C251" i="10"/>
  <c r="C251" i="9"/>
  <c r="C251" i="8"/>
  <c r="B251" i="7"/>
  <c r="C251" i="7" s="1"/>
  <c r="B251" i="5"/>
  <c r="C251" i="5" s="1"/>
  <c r="C253" i="10"/>
  <c r="C253" i="9"/>
  <c r="C253" i="8"/>
  <c r="B253" i="7"/>
  <c r="C253" i="7" s="1"/>
  <c r="B253" i="5"/>
  <c r="C253" i="5" s="1"/>
  <c r="C255" i="10"/>
  <c r="C255" i="9"/>
  <c r="C255" i="8"/>
  <c r="B255" i="7"/>
  <c r="C255" i="7" s="1"/>
  <c r="B255" i="5"/>
  <c r="C255" i="5" s="1"/>
  <c r="C257" i="10"/>
  <c r="C257" i="9"/>
  <c r="C257" i="8"/>
  <c r="B257" i="7"/>
  <c r="C257" i="7" s="1"/>
  <c r="B257" i="5"/>
  <c r="C257" i="5" s="1"/>
  <c r="C259" i="10"/>
  <c r="C259" i="9"/>
  <c r="C259" i="8"/>
  <c r="B259" i="7"/>
  <c r="C259" i="7" s="1"/>
  <c r="B259" i="5"/>
  <c r="C259" i="5" s="1"/>
  <c r="C261" i="10"/>
  <c r="C261" i="9"/>
  <c r="C261" i="8"/>
  <c r="B261" i="7"/>
  <c r="C261" i="7" s="1"/>
  <c r="B261" i="5"/>
  <c r="C261" i="5" s="1"/>
  <c r="C263" i="10"/>
  <c r="C263" i="9"/>
  <c r="C263" i="8"/>
  <c r="B263" i="7"/>
  <c r="C263" i="7" s="1"/>
  <c r="B263" i="5"/>
  <c r="C263" i="5" s="1"/>
  <c r="C265" i="10"/>
  <c r="C265" i="9"/>
  <c r="C265" i="8"/>
  <c r="B265" i="7"/>
  <c r="C265" i="7" s="1"/>
  <c r="B265" i="5"/>
  <c r="C265" i="5" s="1"/>
  <c r="C267" i="10"/>
  <c r="C267" i="9"/>
  <c r="C267" i="8"/>
  <c r="B267" i="7"/>
  <c r="C267" i="7" s="1"/>
  <c r="B267" i="5"/>
  <c r="C267" i="5" s="1"/>
  <c r="C269" i="10"/>
  <c r="C269" i="9"/>
  <c r="C269" i="8"/>
  <c r="B269" i="7"/>
  <c r="C269" i="7" s="1"/>
  <c r="B269" i="5"/>
  <c r="C269" i="5" s="1"/>
  <c r="C271" i="10"/>
  <c r="C271" i="9"/>
  <c r="C271" i="8"/>
  <c r="B271" i="7"/>
  <c r="C271" i="7" s="1"/>
  <c r="B271" i="5"/>
  <c r="C271" i="5" s="1"/>
  <c r="C273" i="10"/>
  <c r="C273" i="9"/>
  <c r="C273" i="8"/>
  <c r="B273" i="7"/>
  <c r="C273" i="7" s="1"/>
  <c r="B273" i="5"/>
  <c r="C273" i="5" s="1"/>
  <c r="C275" i="10"/>
  <c r="C275" i="9"/>
  <c r="C275" i="8"/>
  <c r="B275" i="7"/>
  <c r="C275" i="7" s="1"/>
  <c r="B275" i="5"/>
  <c r="C275" i="5" s="1"/>
  <c r="C277" i="10"/>
  <c r="C277" i="9"/>
  <c r="C277" i="8"/>
  <c r="B277" i="7"/>
  <c r="C277" i="7" s="1"/>
  <c r="B277" i="5"/>
  <c r="C277" i="5" s="1"/>
  <c r="C279" i="10"/>
  <c r="C279" i="9"/>
  <c r="C279" i="8"/>
  <c r="B279" i="7"/>
  <c r="C279" i="7" s="1"/>
  <c r="B279" i="5"/>
  <c r="C279" i="5" s="1"/>
  <c r="C281" i="10"/>
  <c r="C281" i="9"/>
  <c r="C281" i="8"/>
  <c r="B281" i="7"/>
  <c r="C281" i="7" s="1"/>
  <c r="B281" i="5"/>
  <c r="C281" i="5" s="1"/>
  <c r="C283" i="10"/>
  <c r="C283" i="9"/>
  <c r="C283" i="8"/>
  <c r="B283" i="7"/>
  <c r="C283" i="7" s="1"/>
  <c r="B283" i="5"/>
  <c r="C283" i="5" s="1"/>
  <c r="C285" i="10"/>
  <c r="C285" i="9"/>
  <c r="C285" i="8"/>
  <c r="B285" i="7"/>
  <c r="C285" i="7" s="1"/>
  <c r="B285" i="5"/>
  <c r="C285" i="5" s="1"/>
  <c r="C287" i="10"/>
  <c r="C287" i="9"/>
  <c r="C287" i="8"/>
  <c r="B287" i="7"/>
  <c r="C287" i="7" s="1"/>
  <c r="B287" i="5"/>
  <c r="C287" i="5" s="1"/>
  <c r="C289" i="10"/>
  <c r="C289" i="9"/>
  <c r="C289" i="8"/>
  <c r="B289" i="7"/>
  <c r="C289" i="7" s="1"/>
  <c r="B289" i="5"/>
  <c r="C289" i="5" s="1"/>
  <c r="C291" i="10"/>
  <c r="C291" i="9"/>
  <c r="C291" i="8"/>
  <c r="B291" i="7"/>
  <c r="C291" i="7" s="1"/>
  <c r="B291" i="5"/>
  <c r="C291" i="5" s="1"/>
  <c r="C293" i="10"/>
  <c r="C293" i="9"/>
  <c r="C293" i="8"/>
  <c r="B293" i="7"/>
  <c r="C293" i="7" s="1"/>
  <c r="B293" i="5"/>
  <c r="C293" i="5" s="1"/>
  <c r="C295" i="10"/>
  <c r="C295" i="9"/>
  <c r="C295" i="8"/>
  <c r="B295" i="7"/>
  <c r="C295" i="7" s="1"/>
  <c r="B295" i="5"/>
  <c r="C295" i="5" s="1"/>
  <c r="C297" i="10"/>
  <c r="C297" i="9"/>
  <c r="C297" i="8"/>
  <c r="B297" i="7"/>
  <c r="C297" i="7" s="1"/>
  <c r="B297" i="5"/>
  <c r="C297" i="5" s="1"/>
  <c r="C299" i="10"/>
  <c r="C299" i="9"/>
  <c r="C299" i="8"/>
  <c r="B299" i="7"/>
  <c r="C299" i="7" s="1"/>
  <c r="B299" i="5"/>
  <c r="C299" i="5" s="1"/>
  <c r="C301" i="10"/>
  <c r="C301" i="9"/>
  <c r="C301" i="8"/>
  <c r="B301" i="7"/>
  <c r="C301" i="7" s="1"/>
  <c r="B301" i="5"/>
  <c r="C301" i="5" s="1"/>
  <c r="C303" i="10"/>
  <c r="C303" i="9"/>
  <c r="C303" i="8"/>
  <c r="B303" i="7"/>
  <c r="C303" i="7" s="1"/>
  <c r="B303" i="5"/>
  <c r="C303" i="5" s="1"/>
  <c r="C305" i="10"/>
  <c r="C305" i="9"/>
  <c r="C305" i="8"/>
  <c r="B305" i="7"/>
  <c r="C305" i="7" s="1"/>
  <c r="B305" i="5"/>
  <c r="C305" i="5" s="1"/>
  <c r="C307" i="10"/>
  <c r="C307" i="9"/>
  <c r="C307" i="8"/>
  <c r="B307" i="7"/>
  <c r="C307" i="7" s="1"/>
  <c r="B307" i="5"/>
  <c r="C307" i="5" s="1"/>
  <c r="C309" i="10"/>
  <c r="C309" i="9"/>
  <c r="C309" i="8"/>
  <c r="B309" i="7"/>
  <c r="C309" i="7" s="1"/>
  <c r="B309" i="5"/>
  <c r="C309" i="5" s="1"/>
  <c r="C311" i="10"/>
  <c r="C311" i="9"/>
  <c r="C311" i="8"/>
  <c r="B311" i="7"/>
  <c r="C311" i="7" s="1"/>
  <c r="B311" i="5"/>
  <c r="C311" i="5" s="1"/>
  <c r="C313" i="10"/>
  <c r="C313" i="9"/>
  <c r="C313" i="8"/>
  <c r="B313" i="7"/>
  <c r="C313" i="7" s="1"/>
  <c r="B313" i="5"/>
  <c r="C313" i="5" s="1"/>
  <c r="C315" i="10"/>
  <c r="C315" i="9"/>
  <c r="C315" i="8"/>
  <c r="B315" i="7"/>
  <c r="C315" i="7" s="1"/>
  <c r="B315" i="5"/>
  <c r="C315" i="5" s="1"/>
  <c r="C317" i="10"/>
  <c r="C317" i="9"/>
  <c r="C317" i="8"/>
  <c r="B317" i="7"/>
  <c r="C317" i="7" s="1"/>
  <c r="B317" i="5"/>
  <c r="C317" i="5" s="1"/>
  <c r="C319" i="10"/>
  <c r="C319" i="9"/>
  <c r="C319" i="8"/>
  <c r="B319" i="7"/>
  <c r="C319" i="7" s="1"/>
  <c r="B319" i="5"/>
  <c r="C319" i="5" s="1"/>
  <c r="C321" i="10"/>
  <c r="C321" i="9"/>
  <c r="C321" i="8"/>
  <c r="B321" i="7"/>
  <c r="C321" i="7" s="1"/>
  <c r="B321" i="5"/>
  <c r="C321" i="5" s="1"/>
  <c r="C323" i="10"/>
  <c r="C323" i="9"/>
  <c r="C323" i="8"/>
  <c r="B323" i="7"/>
  <c r="C323" i="7" s="1"/>
  <c r="B323" i="5"/>
  <c r="C323" i="5" s="1"/>
  <c r="C325" i="10"/>
  <c r="C325" i="9"/>
  <c r="C325" i="8"/>
  <c r="B325" i="7"/>
  <c r="C325" i="7" s="1"/>
  <c r="B325" i="5"/>
  <c r="C325" i="5" s="1"/>
  <c r="C327" i="10"/>
  <c r="C327" i="9"/>
  <c r="C327" i="8"/>
  <c r="B327" i="7"/>
  <c r="C327" i="7" s="1"/>
  <c r="B327" i="5"/>
  <c r="C327" i="5" s="1"/>
  <c r="C329" i="10"/>
  <c r="C329" i="9"/>
  <c r="C329" i="8"/>
  <c r="B329" i="7"/>
  <c r="C329" i="7" s="1"/>
  <c r="B329" i="5"/>
  <c r="C329" i="5" s="1"/>
  <c r="C331" i="10"/>
  <c r="C331" i="9"/>
  <c r="C331" i="8"/>
  <c r="B331" i="7"/>
  <c r="C331" i="7" s="1"/>
  <c r="B331" i="5"/>
  <c r="C331" i="5" s="1"/>
  <c r="C333" i="10"/>
  <c r="C333" i="9"/>
  <c r="C333" i="8"/>
  <c r="B333" i="7"/>
  <c r="C333" i="7" s="1"/>
  <c r="B333" i="5"/>
  <c r="C333" i="5" s="1"/>
  <c r="C335" i="10"/>
  <c r="C335" i="9"/>
  <c r="C335" i="8"/>
  <c r="B335" i="7"/>
  <c r="C335" i="7" s="1"/>
  <c r="B335" i="5"/>
  <c r="C335" i="5" s="1"/>
  <c r="C337" i="10"/>
  <c r="C337" i="9"/>
  <c r="C337" i="8"/>
  <c r="B337" i="7"/>
  <c r="C337" i="7" s="1"/>
  <c r="B337" i="5"/>
  <c r="C337" i="5" s="1"/>
  <c r="C339" i="10"/>
  <c r="C339" i="9"/>
  <c r="C339" i="8"/>
  <c r="B339" i="7"/>
  <c r="C339" i="7" s="1"/>
  <c r="B339" i="5"/>
  <c r="C339" i="5" s="1"/>
  <c r="C341" i="10"/>
  <c r="C341" i="9"/>
  <c r="C341" i="8"/>
  <c r="B341" i="7"/>
  <c r="C341" i="7" s="1"/>
  <c r="B341" i="5"/>
  <c r="C341" i="5" s="1"/>
  <c r="C343" i="10"/>
  <c r="C343" i="9"/>
  <c r="C343" i="8"/>
  <c r="B343" i="7"/>
  <c r="C343" i="7" s="1"/>
  <c r="B343" i="5"/>
  <c r="C343" i="5" s="1"/>
  <c r="C345" i="10"/>
  <c r="C345" i="9"/>
  <c r="C345" i="8"/>
  <c r="B345" i="7"/>
  <c r="C345" i="7" s="1"/>
  <c r="B345" i="5"/>
  <c r="C345" i="5" s="1"/>
  <c r="C347" i="10"/>
  <c r="C347" i="9"/>
  <c r="C347" i="8"/>
  <c r="B347" i="7"/>
  <c r="C347" i="7" s="1"/>
  <c r="B347" i="5"/>
  <c r="C347" i="5" s="1"/>
  <c r="C349" i="10"/>
  <c r="C349" i="9"/>
  <c r="C349" i="8"/>
  <c r="B349" i="7"/>
  <c r="C349" i="7" s="1"/>
  <c r="B349" i="5"/>
  <c r="C349" i="5" s="1"/>
  <c r="C351" i="10"/>
  <c r="C351" i="9"/>
  <c r="C351" i="8"/>
  <c r="B351" i="7"/>
  <c r="C351" i="7" s="1"/>
  <c r="B351" i="5"/>
  <c r="C351" i="5" s="1"/>
  <c r="C353" i="10"/>
  <c r="C353" i="9"/>
  <c r="C353" i="8"/>
  <c r="B353" i="7"/>
  <c r="C353" i="7" s="1"/>
  <c r="B353" i="5"/>
  <c r="C353" i="5" s="1"/>
  <c r="C355" i="10"/>
  <c r="C355" i="9"/>
  <c r="C355" i="8"/>
  <c r="B355" i="7"/>
  <c r="C355" i="7" s="1"/>
  <c r="B355" i="5"/>
  <c r="C355" i="5" s="1"/>
  <c r="C357" i="10"/>
  <c r="C357" i="9"/>
  <c r="C357" i="8"/>
  <c r="B357" i="7"/>
  <c r="C357" i="7" s="1"/>
  <c r="B357" i="5"/>
  <c r="C357" i="5" s="1"/>
  <c r="C359" i="10"/>
  <c r="C359" i="9"/>
  <c r="C359" i="8"/>
  <c r="B359" i="7"/>
  <c r="C359" i="7" s="1"/>
  <c r="B359" i="5"/>
  <c r="C359" i="5" s="1"/>
  <c r="C361" i="10"/>
  <c r="C361" i="9"/>
  <c r="C361" i="8"/>
  <c r="B361" i="7"/>
  <c r="C361" i="7" s="1"/>
  <c r="B361" i="5"/>
  <c r="C361" i="5" s="1"/>
  <c r="C363" i="10"/>
  <c r="C363" i="9"/>
  <c r="C363" i="8"/>
  <c r="B363" i="7"/>
  <c r="C363" i="7" s="1"/>
  <c r="B363" i="5"/>
  <c r="C363" i="5" s="1"/>
  <c r="C365" i="10"/>
  <c r="C365" i="9"/>
  <c r="C365" i="8"/>
  <c r="B365" i="7"/>
  <c r="C365" i="7" s="1"/>
  <c r="B365" i="5"/>
  <c r="C365" i="5" s="1"/>
  <c r="C367" i="10"/>
  <c r="C367" i="9"/>
  <c r="C367" i="8"/>
  <c r="B367" i="7"/>
  <c r="C367" i="7" s="1"/>
  <c r="B367" i="5"/>
  <c r="C367" i="5" s="1"/>
  <c r="C369" i="10"/>
  <c r="C369" i="9"/>
  <c r="C369" i="8"/>
  <c r="B369" i="7"/>
  <c r="C369" i="7" s="1"/>
  <c r="B369" i="5"/>
  <c r="C369" i="5" s="1"/>
  <c r="C371" i="10"/>
  <c r="C371" i="9"/>
  <c r="C371" i="8"/>
  <c r="B371" i="7"/>
  <c r="C371" i="7" s="1"/>
  <c r="B371" i="5"/>
  <c r="C371" i="5" s="1"/>
  <c r="C373" i="10"/>
  <c r="C373" i="9"/>
  <c r="C373" i="8"/>
  <c r="B373" i="7"/>
  <c r="C373" i="7" s="1"/>
  <c r="B373" i="5"/>
  <c r="C373" i="5" s="1"/>
  <c r="C375" i="10"/>
  <c r="C375" i="9"/>
  <c r="C375" i="8"/>
  <c r="B375" i="7"/>
  <c r="C375" i="7" s="1"/>
  <c r="B375" i="5"/>
  <c r="C375" i="5" s="1"/>
  <c r="C377" i="10"/>
  <c r="C377" i="9"/>
  <c r="C377" i="8"/>
  <c r="B377" i="7"/>
  <c r="C377" i="7" s="1"/>
  <c r="B377" i="5"/>
  <c r="C377" i="5" s="1"/>
  <c r="C379" i="10"/>
  <c r="C379" i="9"/>
  <c r="C379" i="8"/>
  <c r="B379" i="7"/>
  <c r="C379" i="7" s="1"/>
  <c r="B379" i="5"/>
  <c r="C379" i="5" s="1"/>
  <c r="C381" i="10"/>
  <c r="C381" i="9"/>
  <c r="C381" i="8"/>
  <c r="B381" i="7"/>
  <c r="C381" i="7" s="1"/>
  <c r="B381" i="5"/>
  <c r="C381" i="5" s="1"/>
  <c r="C383" i="10"/>
  <c r="C383" i="9"/>
  <c r="C383" i="8"/>
  <c r="B383" i="7"/>
  <c r="C383" i="7" s="1"/>
  <c r="B383" i="5"/>
  <c r="C383" i="5" s="1"/>
  <c r="C385" i="10"/>
  <c r="C385" i="9"/>
  <c r="C385" i="8"/>
  <c r="B385" i="7"/>
  <c r="C385" i="7" s="1"/>
  <c r="B385" i="5"/>
  <c r="C385" i="5" s="1"/>
  <c r="C387" i="10"/>
  <c r="C387" i="9"/>
  <c r="C387" i="8"/>
  <c r="B387" i="7"/>
  <c r="C387" i="7" s="1"/>
  <c r="B387" i="5"/>
  <c r="C387" i="5" s="1"/>
  <c r="C389" i="10"/>
  <c r="C389" i="9"/>
  <c r="C389" i="8"/>
  <c r="B389" i="7"/>
  <c r="C389" i="7" s="1"/>
  <c r="B389" i="5"/>
  <c r="C389" i="5" s="1"/>
  <c r="C391" i="10"/>
  <c r="C391" i="9"/>
  <c r="C391" i="8"/>
  <c r="B391" i="7"/>
  <c r="C391" i="7" s="1"/>
  <c r="B391" i="5"/>
  <c r="C391" i="5" s="1"/>
  <c r="C393" i="10"/>
  <c r="C393" i="9"/>
  <c r="C393" i="8"/>
  <c r="B393" i="7"/>
  <c r="C393" i="7" s="1"/>
  <c r="B393" i="5"/>
  <c r="C393" i="5" s="1"/>
  <c r="C395" i="10"/>
  <c r="C395" i="9"/>
  <c r="C395" i="8"/>
  <c r="B395" i="7"/>
  <c r="C395" i="7" s="1"/>
  <c r="B395" i="5"/>
  <c r="C395" i="5" s="1"/>
  <c r="C397" i="10"/>
  <c r="C397" i="9"/>
  <c r="C397" i="8"/>
  <c r="B397" i="7"/>
  <c r="C397" i="7" s="1"/>
  <c r="B397" i="5"/>
  <c r="C397" i="5" s="1"/>
  <c r="C399" i="10"/>
  <c r="C399" i="9"/>
  <c r="C399" i="8"/>
  <c r="B399" i="7"/>
  <c r="C399" i="7" s="1"/>
  <c r="B399" i="5"/>
  <c r="C399" i="5" s="1"/>
  <c r="C401" i="10"/>
  <c r="C401" i="9"/>
  <c r="C401" i="8"/>
  <c r="B401" i="7"/>
  <c r="C401" i="7" s="1"/>
  <c r="B401" i="5"/>
  <c r="C401" i="5" s="1"/>
  <c r="C403" i="10"/>
  <c r="C403" i="9"/>
  <c r="C403" i="8"/>
  <c r="B403" i="7"/>
  <c r="C403" i="7" s="1"/>
  <c r="B403" i="5"/>
  <c r="C403" i="5" s="1"/>
  <c r="C405" i="10"/>
  <c r="C405" i="9"/>
  <c r="C405" i="8"/>
  <c r="B405" i="7"/>
  <c r="C405" i="7" s="1"/>
  <c r="B405" i="5"/>
  <c r="C405" i="5" s="1"/>
  <c r="C407" i="10"/>
  <c r="C407" i="9"/>
  <c r="C407" i="8"/>
  <c r="B407" i="7"/>
  <c r="C407" i="7" s="1"/>
  <c r="B407" i="5"/>
  <c r="C407" i="5" s="1"/>
  <c r="C409" i="10"/>
  <c r="C409" i="9"/>
  <c r="C409" i="8"/>
  <c r="B409" i="7"/>
  <c r="C409" i="7" s="1"/>
  <c r="B409" i="5"/>
  <c r="C409" i="5" s="1"/>
  <c r="C411" i="10"/>
  <c r="C411" i="9"/>
  <c r="C411" i="8"/>
  <c r="B411" i="7"/>
  <c r="C411" i="7" s="1"/>
  <c r="B411" i="5"/>
  <c r="C411" i="5" s="1"/>
  <c r="C413" i="10"/>
  <c r="C413" i="9"/>
  <c r="C413" i="8"/>
  <c r="B413" i="7"/>
  <c r="C413" i="7" s="1"/>
  <c r="B413" i="5"/>
  <c r="C413" i="5" s="1"/>
  <c r="C415" i="10"/>
  <c r="C415" i="9"/>
  <c r="C415" i="8"/>
  <c r="B415" i="7"/>
  <c r="C415" i="7" s="1"/>
  <c r="B415" i="5"/>
  <c r="C415" i="5" s="1"/>
  <c r="C417" i="10"/>
  <c r="C417" i="9"/>
  <c r="C417" i="8"/>
  <c r="B417" i="7"/>
  <c r="C417" i="7" s="1"/>
  <c r="B417" i="5"/>
  <c r="C417" i="5" s="1"/>
  <c r="C419" i="10"/>
  <c r="C419" i="9"/>
  <c r="C419" i="8"/>
  <c r="B419" i="7"/>
  <c r="C419" i="7" s="1"/>
  <c r="B419" i="5"/>
  <c r="C419" i="5" s="1"/>
  <c r="C421" i="10"/>
  <c r="C421" i="9"/>
  <c r="C421" i="8"/>
  <c r="B421" i="7"/>
  <c r="C421" i="7" s="1"/>
  <c r="B421" i="5"/>
  <c r="C421" i="5" s="1"/>
  <c r="C423" i="10"/>
  <c r="C423" i="9"/>
  <c r="C423" i="8"/>
  <c r="B423" i="7"/>
  <c r="C423" i="7" s="1"/>
  <c r="B423" i="5"/>
  <c r="C423" i="5" s="1"/>
  <c r="C425" i="10"/>
  <c r="C425" i="9"/>
  <c r="C425" i="8"/>
  <c r="B425" i="7"/>
  <c r="C425" i="7" s="1"/>
  <c r="B425" i="5"/>
  <c r="C425" i="5" s="1"/>
  <c r="C427" i="10"/>
  <c r="C427" i="9"/>
  <c r="C427" i="8"/>
  <c r="B427" i="7"/>
  <c r="C427" i="7" s="1"/>
  <c r="B427" i="5"/>
  <c r="C427" i="5" s="1"/>
  <c r="C429" i="10"/>
  <c r="C429" i="9"/>
  <c r="C429" i="8"/>
  <c r="B429" i="7"/>
  <c r="C429" i="7" s="1"/>
  <c r="B429" i="5"/>
  <c r="C429" i="5" s="1"/>
  <c r="C431" i="10"/>
  <c r="C431" i="9"/>
  <c r="C431" i="8"/>
  <c r="B431" i="7"/>
  <c r="C431" i="7" s="1"/>
  <c r="B431" i="5"/>
  <c r="C431" i="5" s="1"/>
  <c r="C433" i="10"/>
  <c r="C433" i="9"/>
  <c r="C433" i="8"/>
  <c r="B433" i="7"/>
  <c r="C433" i="7" s="1"/>
  <c r="B433" i="5"/>
  <c r="C433" i="5" s="1"/>
  <c r="C435" i="10"/>
  <c r="C435" i="9"/>
  <c r="C435" i="8"/>
  <c r="B435" i="7"/>
  <c r="C435" i="7" s="1"/>
  <c r="B435" i="5"/>
  <c r="C435" i="5" s="1"/>
  <c r="C437" i="10"/>
  <c r="C437" i="9"/>
  <c r="C437" i="8"/>
  <c r="B437" i="7"/>
  <c r="C437" i="7" s="1"/>
  <c r="B437" i="5"/>
  <c r="C437" i="5" s="1"/>
  <c r="C439" i="10"/>
  <c r="C439" i="9"/>
  <c r="C439" i="8"/>
  <c r="B439" i="7"/>
  <c r="C439" i="7" s="1"/>
  <c r="B439" i="5"/>
  <c r="C439" i="5" s="1"/>
  <c r="C441" i="10"/>
  <c r="C441" i="9"/>
  <c r="C441" i="8"/>
  <c r="B441" i="7"/>
  <c r="C441" i="7" s="1"/>
  <c r="B441" i="5"/>
  <c r="C441" i="5" s="1"/>
  <c r="C443" i="10"/>
  <c r="C443" i="9"/>
  <c r="C443" i="8"/>
  <c r="B443" i="7"/>
  <c r="C443" i="7" s="1"/>
  <c r="B443" i="5"/>
  <c r="C443" i="5" s="1"/>
  <c r="C445" i="10"/>
  <c r="C445" i="9"/>
  <c r="C445" i="8"/>
  <c r="B445" i="7"/>
  <c r="C445" i="7" s="1"/>
  <c r="B445" i="5"/>
  <c r="C445" i="5" s="1"/>
  <c r="C447" i="10"/>
  <c r="C447" i="9"/>
  <c r="C447" i="8"/>
  <c r="B447" i="7"/>
  <c r="C447" i="7" s="1"/>
  <c r="B447" i="5"/>
  <c r="C447" i="5" s="1"/>
  <c r="C449" i="10"/>
  <c r="C449" i="9"/>
  <c r="C449" i="8"/>
  <c r="B449" i="7"/>
  <c r="C449" i="7" s="1"/>
  <c r="B449" i="5"/>
  <c r="C449" i="5" s="1"/>
  <c r="C451" i="10"/>
  <c r="C451" i="9"/>
  <c r="C451" i="8"/>
  <c r="B451" i="7"/>
  <c r="C451" i="7" s="1"/>
  <c r="B451" i="5"/>
  <c r="C451" i="5" s="1"/>
  <c r="C453" i="10"/>
  <c r="C453" i="9"/>
  <c r="C453" i="8"/>
  <c r="B453" i="7"/>
  <c r="C453" i="7" s="1"/>
  <c r="B453" i="5"/>
  <c r="C453" i="5" s="1"/>
  <c r="C455" i="10"/>
  <c r="C455" i="9"/>
  <c r="C455" i="8"/>
  <c r="B455" i="7"/>
  <c r="C455" i="7" s="1"/>
  <c r="B455" i="5"/>
  <c r="C455" i="5" s="1"/>
  <c r="C457" i="10"/>
  <c r="C457" i="9"/>
  <c r="C457" i="8"/>
  <c r="B457" i="7"/>
  <c r="C457" i="7" s="1"/>
  <c r="B457" i="5"/>
  <c r="C457" i="5" s="1"/>
  <c r="C459" i="10"/>
  <c r="C459" i="9"/>
  <c r="C459" i="8"/>
  <c r="B459" i="7"/>
  <c r="C459" i="7" s="1"/>
  <c r="B459" i="5"/>
  <c r="C459" i="5" s="1"/>
  <c r="C461" i="10"/>
  <c r="C461" i="9"/>
  <c r="C461" i="8"/>
  <c r="B461" i="7"/>
  <c r="C461" i="7" s="1"/>
  <c r="B461" i="5"/>
  <c r="C461" i="5" s="1"/>
  <c r="C463" i="10"/>
  <c r="C463" i="9"/>
  <c r="C463" i="8"/>
  <c r="B463" i="7"/>
  <c r="C463" i="7" s="1"/>
  <c r="B463" i="5"/>
  <c r="C463" i="5" s="1"/>
  <c r="C465" i="10"/>
  <c r="C465" i="9"/>
  <c r="C465" i="8"/>
  <c r="B465" i="7"/>
  <c r="C465" i="7" s="1"/>
  <c r="B465" i="5"/>
  <c r="C465" i="5" s="1"/>
  <c r="C467" i="10"/>
  <c r="C467" i="9"/>
  <c r="C467" i="8"/>
  <c r="B467" i="7"/>
  <c r="C467" i="7" s="1"/>
  <c r="B467" i="5"/>
  <c r="C467" i="5" s="1"/>
  <c r="C469" i="10"/>
  <c r="C469" i="9"/>
  <c r="C469" i="8"/>
  <c r="B469" i="7"/>
  <c r="C469" i="7" s="1"/>
  <c r="B469" i="5"/>
  <c r="C469" i="5" s="1"/>
  <c r="C471" i="10"/>
  <c r="C471" i="9"/>
  <c r="C471" i="8"/>
  <c r="B471" i="7"/>
  <c r="C471" i="7" s="1"/>
  <c r="B471" i="5"/>
  <c r="C471" i="5" s="1"/>
  <c r="C473" i="10"/>
  <c r="C473" i="9"/>
  <c r="C473" i="8"/>
  <c r="B473" i="7"/>
  <c r="C473" i="7" s="1"/>
  <c r="B473" i="5"/>
  <c r="C473" i="5" s="1"/>
  <c r="C475" i="10"/>
  <c r="C475" i="9"/>
  <c r="C475" i="8"/>
  <c r="B475" i="7"/>
  <c r="C475" i="7" s="1"/>
  <c r="B475" i="5"/>
  <c r="C475" i="5" s="1"/>
  <c r="C477" i="10"/>
  <c r="C477" i="9"/>
  <c r="C477" i="8"/>
  <c r="B477" i="7"/>
  <c r="C477" i="7" s="1"/>
  <c r="B477" i="5"/>
  <c r="C477" i="5" s="1"/>
  <c r="C479" i="10"/>
  <c r="C479" i="9"/>
  <c r="C479" i="8"/>
  <c r="B479" i="7"/>
  <c r="C479" i="7" s="1"/>
  <c r="B479" i="5"/>
  <c r="C479" i="5" s="1"/>
  <c r="C481" i="10"/>
  <c r="C481" i="9"/>
  <c r="C481" i="8"/>
  <c r="B481" i="7"/>
  <c r="C481" i="7" s="1"/>
  <c r="B481" i="5"/>
  <c r="C481" i="5" s="1"/>
  <c r="C483" i="10"/>
  <c r="C483" i="9"/>
  <c r="C483" i="8"/>
  <c r="B483" i="7"/>
  <c r="C483" i="7" s="1"/>
  <c r="B483" i="5"/>
  <c r="C483" i="5" s="1"/>
  <c r="C485" i="10"/>
  <c r="C485" i="9"/>
  <c r="C485" i="8"/>
  <c r="B485" i="7"/>
  <c r="C485" i="7" s="1"/>
  <c r="B485" i="5"/>
  <c r="C485" i="5" s="1"/>
  <c r="C487" i="10"/>
  <c r="C487" i="9"/>
  <c r="C487" i="8"/>
  <c r="B487" i="7"/>
  <c r="C487" i="7" s="1"/>
  <c r="B487" i="5"/>
  <c r="C487" i="5" s="1"/>
  <c r="C489" i="10"/>
  <c r="C489" i="9"/>
  <c r="C489" i="8"/>
  <c r="B489" i="7"/>
  <c r="C489" i="7" s="1"/>
  <c r="B489" i="5"/>
  <c r="C489" i="5" s="1"/>
  <c r="C491" i="10"/>
  <c r="C491" i="9"/>
  <c r="C491" i="8"/>
  <c r="B491" i="7"/>
  <c r="C491" i="7" s="1"/>
  <c r="B491" i="5"/>
  <c r="C491" i="5" s="1"/>
  <c r="C493" i="10"/>
  <c r="C493" i="9"/>
  <c r="C493" i="8"/>
  <c r="B493" i="7"/>
  <c r="C493" i="7" s="1"/>
  <c r="B493" i="5"/>
  <c r="C493" i="5" s="1"/>
  <c r="C495" i="10"/>
  <c r="C495" i="9"/>
  <c r="C495" i="8"/>
  <c r="B495" i="7"/>
  <c r="C495" i="7" s="1"/>
  <c r="B495" i="5"/>
  <c r="C495" i="5" s="1"/>
  <c r="C497" i="10"/>
  <c r="C497" i="9"/>
  <c r="C497" i="8"/>
  <c r="B497" i="7"/>
  <c r="C497" i="7" s="1"/>
  <c r="B497" i="5"/>
  <c r="C497" i="5" s="1"/>
  <c r="C499" i="10"/>
  <c r="C499" i="9"/>
  <c r="C499" i="8"/>
  <c r="B499" i="7"/>
  <c r="C499" i="7" s="1"/>
  <c r="B499" i="5"/>
  <c r="C499" i="5" s="1"/>
  <c r="C501" i="10"/>
  <c r="C501" i="9"/>
  <c r="C501" i="8"/>
  <c r="B501" i="7"/>
  <c r="C501" i="7" s="1"/>
  <c r="B501" i="5"/>
  <c r="C501" i="5" s="1"/>
  <c r="C503" i="10"/>
  <c r="C503" i="9"/>
  <c r="C503" i="8"/>
  <c r="B503" i="7"/>
  <c r="C503" i="7" s="1"/>
  <c r="B503" i="5"/>
  <c r="C503" i="5" s="1"/>
  <c r="C505" i="10"/>
  <c r="C505" i="9"/>
  <c r="C505" i="8"/>
  <c r="B505" i="7"/>
  <c r="C505" i="7" s="1"/>
  <c r="B505" i="5"/>
  <c r="C505" i="5" s="1"/>
  <c r="C507" i="10"/>
  <c r="C507" i="9"/>
  <c r="C507" i="8"/>
  <c r="B507" i="7"/>
  <c r="C507" i="7" s="1"/>
  <c r="B507" i="5"/>
  <c r="C507" i="5" s="1"/>
  <c r="C509" i="10"/>
  <c r="C509" i="9"/>
  <c r="C509" i="8"/>
  <c r="B509" i="7"/>
  <c r="C509" i="7" s="1"/>
  <c r="B509" i="5"/>
  <c r="C509" i="5" s="1"/>
  <c r="C511" i="10"/>
  <c r="C511" i="9"/>
  <c r="C511" i="8"/>
  <c r="B511" i="7"/>
  <c r="C511" i="7" s="1"/>
  <c r="B511" i="5"/>
  <c r="C511" i="5" s="1"/>
  <c r="C513" i="10"/>
  <c r="C513" i="9"/>
  <c r="C513" i="8"/>
  <c r="B513" i="7"/>
  <c r="C513" i="7" s="1"/>
  <c r="B513" i="5"/>
  <c r="C513" i="5" s="1"/>
  <c r="C515" i="10"/>
  <c r="C515" i="9"/>
  <c r="C515" i="8"/>
  <c r="B515" i="7"/>
  <c r="C515" i="7" s="1"/>
  <c r="B515" i="5"/>
  <c r="C515" i="5" s="1"/>
  <c r="C517" i="10"/>
  <c r="C517" i="9"/>
  <c r="C517" i="8"/>
  <c r="B517" i="7"/>
  <c r="C517" i="7" s="1"/>
  <c r="B517" i="5"/>
  <c r="C517" i="5" s="1"/>
  <c r="C519" i="10"/>
  <c r="C519" i="9"/>
  <c r="C519" i="8"/>
  <c r="B519" i="7"/>
  <c r="C519" i="7" s="1"/>
  <c r="B519" i="5"/>
  <c r="C519" i="5" s="1"/>
  <c r="C521" i="10"/>
  <c r="C521" i="9"/>
  <c r="C521" i="8"/>
  <c r="B521" i="7"/>
  <c r="C521" i="7" s="1"/>
  <c r="B521" i="5"/>
  <c r="C521" i="5" s="1"/>
  <c r="C523" i="10"/>
  <c r="C523" i="9"/>
  <c r="C523" i="8"/>
  <c r="B523" i="7"/>
  <c r="C523" i="7" s="1"/>
  <c r="B523" i="5"/>
  <c r="C523" i="5" s="1"/>
  <c r="C525" i="10"/>
  <c r="C525" i="9"/>
  <c r="C525" i="8"/>
  <c r="B525" i="7"/>
  <c r="C525" i="7" s="1"/>
  <c r="B525" i="5"/>
  <c r="C525" i="5" s="1"/>
  <c r="C527" i="10"/>
  <c r="C527" i="9"/>
  <c r="C527" i="8"/>
  <c r="B527" i="7"/>
  <c r="C527" i="7" s="1"/>
  <c r="B527" i="5"/>
  <c r="C527" i="5" s="1"/>
  <c r="C529" i="10"/>
  <c r="C529" i="9"/>
  <c r="C529" i="8"/>
  <c r="B529" i="7"/>
  <c r="C529" i="7" s="1"/>
  <c r="B529" i="5"/>
  <c r="C529" i="5" s="1"/>
  <c r="C531" i="10"/>
  <c r="C531" i="9"/>
  <c r="C531" i="8"/>
  <c r="B531" i="7"/>
  <c r="C531" i="7" s="1"/>
  <c r="B531" i="5"/>
  <c r="C531" i="5" s="1"/>
  <c r="C533" i="10"/>
  <c r="C533" i="9"/>
  <c r="C533" i="8"/>
  <c r="B533" i="7"/>
  <c r="C533" i="7" s="1"/>
  <c r="B533" i="5"/>
  <c r="C533" i="5" s="1"/>
  <c r="C535" i="10"/>
  <c r="C535" i="9"/>
  <c r="C535" i="8"/>
  <c r="B535" i="7"/>
  <c r="C535" i="7" s="1"/>
  <c r="B535" i="5"/>
  <c r="C535" i="5" s="1"/>
  <c r="C537" i="10"/>
  <c r="C537" i="9"/>
  <c r="C537" i="8"/>
  <c r="B537" i="7"/>
  <c r="C537" i="7" s="1"/>
  <c r="B537" i="5"/>
  <c r="C537" i="5" s="1"/>
  <c r="C539" i="10"/>
  <c r="C539" i="9"/>
  <c r="C539" i="8"/>
  <c r="B539" i="7"/>
  <c r="C539" i="7" s="1"/>
  <c r="B539" i="5"/>
  <c r="C539" i="5" s="1"/>
  <c r="C541" i="10"/>
  <c r="C541" i="9"/>
  <c r="C541" i="8"/>
  <c r="B541" i="7"/>
  <c r="C541" i="7" s="1"/>
  <c r="B541" i="5"/>
  <c r="C541" i="5" s="1"/>
  <c r="C543" i="10"/>
  <c r="C543" i="9"/>
  <c r="C543" i="8"/>
  <c r="B543" i="7"/>
  <c r="C543" i="7" s="1"/>
  <c r="B543" i="5"/>
  <c r="C543" i="5" s="1"/>
  <c r="C545" i="10"/>
  <c r="C545" i="9"/>
  <c r="C545" i="8"/>
  <c r="B545" i="7"/>
  <c r="C545" i="7" s="1"/>
  <c r="B545" i="5"/>
  <c r="C545" i="5" s="1"/>
  <c r="C547" i="10"/>
  <c r="C547" i="9"/>
  <c r="C547" i="8"/>
  <c r="B547" i="7"/>
  <c r="C547" i="7" s="1"/>
  <c r="B547" i="5"/>
  <c r="C547" i="5" s="1"/>
  <c r="C549" i="10"/>
  <c r="C549" i="9"/>
  <c r="C549" i="8"/>
  <c r="B549" i="7"/>
  <c r="C549" i="7" s="1"/>
  <c r="B549" i="5"/>
  <c r="C549" i="5" s="1"/>
  <c r="C551" i="10"/>
  <c r="C551" i="9"/>
  <c r="C551" i="8"/>
  <c r="B551" i="7"/>
  <c r="C551" i="7" s="1"/>
  <c r="B551" i="5"/>
  <c r="C551" i="5" s="1"/>
  <c r="C553" i="10"/>
  <c r="C553" i="9"/>
  <c r="C553" i="8"/>
  <c r="B553" i="7"/>
  <c r="C553" i="7" s="1"/>
  <c r="B553" i="5"/>
  <c r="C553" i="5" s="1"/>
  <c r="C555" i="10"/>
  <c r="C555" i="9"/>
  <c r="C555" i="8"/>
  <c r="B555" i="7"/>
  <c r="C555" i="7" s="1"/>
  <c r="B555" i="5"/>
  <c r="C555" i="5" s="1"/>
  <c r="C557" i="10"/>
  <c r="C557" i="9"/>
  <c r="C557" i="8"/>
  <c r="B557" i="7"/>
  <c r="C557" i="7" s="1"/>
  <c r="B557" i="5"/>
  <c r="C557" i="5" s="1"/>
  <c r="C559" i="10"/>
  <c r="C559" i="9"/>
  <c r="C559" i="8"/>
  <c r="B559" i="7"/>
  <c r="C559" i="7" s="1"/>
  <c r="B559" i="5"/>
  <c r="C559" i="5" s="1"/>
  <c r="C561" i="10"/>
  <c r="C561" i="9"/>
  <c r="C561" i="8"/>
  <c r="B561" i="7"/>
  <c r="C561" i="7" s="1"/>
  <c r="B561" i="5"/>
  <c r="C561" i="5" s="1"/>
  <c r="C563" i="10"/>
  <c r="C563" i="9"/>
  <c r="C563" i="8"/>
  <c r="B563" i="7"/>
  <c r="C563" i="7" s="1"/>
  <c r="B563" i="5"/>
  <c r="C563" i="5" s="1"/>
  <c r="C565" i="10"/>
  <c r="C565" i="9"/>
  <c r="C565" i="8"/>
  <c r="B565" i="7"/>
  <c r="C565" i="7" s="1"/>
  <c r="B565" i="5"/>
  <c r="C565" i="5" s="1"/>
  <c r="C567" i="10"/>
  <c r="C567" i="9"/>
  <c r="C567" i="8"/>
  <c r="B567" i="7"/>
  <c r="C567" i="7" s="1"/>
  <c r="B567" i="5"/>
  <c r="C567" i="5" s="1"/>
  <c r="C569" i="10"/>
  <c r="C569" i="9"/>
  <c r="C569" i="8"/>
  <c r="B569" i="7"/>
  <c r="C569" i="7" s="1"/>
  <c r="B569" i="5"/>
  <c r="C569" i="5" s="1"/>
  <c r="C571" i="10"/>
  <c r="C571" i="9"/>
  <c r="C571" i="8"/>
  <c r="B571" i="7"/>
  <c r="C571" i="7" s="1"/>
  <c r="B571" i="5"/>
  <c r="C571" i="5" s="1"/>
  <c r="C573" i="10"/>
  <c r="C573" i="9"/>
  <c r="C573" i="8"/>
  <c r="B573" i="7"/>
  <c r="C573" i="7" s="1"/>
  <c r="B573" i="5"/>
  <c r="C573" i="5" s="1"/>
  <c r="C575" i="10"/>
  <c r="C575" i="9"/>
  <c r="C575" i="8"/>
  <c r="B575" i="7"/>
  <c r="C575" i="7" s="1"/>
  <c r="B575" i="5"/>
  <c r="C575" i="5" s="1"/>
  <c r="C577" i="10"/>
  <c r="C577" i="9"/>
  <c r="C577" i="8"/>
  <c r="B577" i="7"/>
  <c r="C577" i="7" s="1"/>
  <c r="B577" i="5"/>
  <c r="C577" i="5" s="1"/>
  <c r="C579" i="10"/>
  <c r="C579" i="9"/>
  <c r="C579" i="8"/>
  <c r="B579" i="7"/>
  <c r="C579" i="7" s="1"/>
  <c r="B579" i="5"/>
  <c r="C579" i="5" s="1"/>
  <c r="C581" i="10"/>
  <c r="C581" i="9"/>
  <c r="C581" i="8"/>
  <c r="B581" i="7"/>
  <c r="C581" i="7" s="1"/>
  <c r="B581" i="5"/>
  <c r="C581" i="5" s="1"/>
  <c r="C583" i="10"/>
  <c r="C583" i="9"/>
  <c r="C583" i="8"/>
  <c r="B583" i="7"/>
  <c r="C583" i="7" s="1"/>
  <c r="B583" i="5"/>
  <c r="C583" i="5" s="1"/>
  <c r="C585" i="10"/>
  <c r="C585" i="9"/>
  <c r="C585" i="8"/>
  <c r="B585" i="7"/>
  <c r="C585" i="7" s="1"/>
  <c r="B585" i="5"/>
  <c r="C585" i="5" s="1"/>
  <c r="C587" i="10"/>
  <c r="C587" i="9"/>
  <c r="C587" i="8"/>
  <c r="B587" i="7"/>
  <c r="C587" i="7" s="1"/>
  <c r="B587" i="5"/>
  <c r="C587" i="5" s="1"/>
  <c r="C589" i="10"/>
  <c r="C589" i="9"/>
  <c r="C589" i="8"/>
  <c r="B589" i="7"/>
  <c r="C589" i="7" s="1"/>
  <c r="B589" i="5"/>
  <c r="C589" i="5" s="1"/>
  <c r="C591" i="10"/>
  <c r="C591" i="9"/>
  <c r="C591" i="8"/>
  <c r="B591" i="7"/>
  <c r="C591" i="7" s="1"/>
  <c r="B591" i="5"/>
  <c r="C591" i="5" s="1"/>
  <c r="C593" i="10"/>
  <c r="C593" i="9"/>
  <c r="C593" i="8"/>
  <c r="B593" i="7"/>
  <c r="C593" i="7" s="1"/>
  <c r="B593" i="5"/>
  <c r="C593" i="5" s="1"/>
  <c r="C595" i="10"/>
  <c r="C595" i="9"/>
  <c r="C595" i="8"/>
  <c r="B595" i="7"/>
  <c r="C595" i="7" s="1"/>
  <c r="B595" i="5"/>
  <c r="C595" i="5" s="1"/>
  <c r="C597" i="10"/>
  <c r="C597" i="9"/>
  <c r="C597" i="8"/>
  <c r="B597" i="7"/>
  <c r="C597" i="7" s="1"/>
  <c r="B597" i="5"/>
  <c r="C597" i="5" s="1"/>
  <c r="C599" i="10"/>
  <c r="C599" i="9"/>
  <c r="C599" i="8"/>
  <c r="B599" i="7"/>
  <c r="C599" i="7" s="1"/>
  <c r="B599" i="5"/>
  <c r="C599" i="5" s="1"/>
  <c r="C601" i="10"/>
  <c r="C601" i="9"/>
  <c r="C601" i="8"/>
  <c r="B601" i="7"/>
  <c r="C601" i="7" s="1"/>
  <c r="B601" i="5"/>
  <c r="C601" i="5" s="1"/>
  <c r="C603" i="10"/>
  <c r="C603" i="9"/>
  <c r="C603" i="8"/>
  <c r="B603" i="7"/>
  <c r="C603" i="7" s="1"/>
  <c r="B603" i="5"/>
  <c r="C603" i="5" s="1"/>
  <c r="C605" i="10"/>
  <c r="C605" i="9"/>
  <c r="C605" i="8"/>
  <c r="B605" i="7"/>
  <c r="C605" i="7" s="1"/>
  <c r="B605" i="5"/>
  <c r="C605" i="5" s="1"/>
  <c r="C607" i="10"/>
  <c r="C607" i="9"/>
  <c r="C607" i="8"/>
  <c r="B607" i="7"/>
  <c r="C607" i="7" s="1"/>
  <c r="B607" i="5"/>
  <c r="C607" i="5" s="1"/>
  <c r="C609" i="10"/>
  <c r="C609" i="9"/>
  <c r="C609" i="8"/>
  <c r="B609" i="7"/>
  <c r="C609" i="7" s="1"/>
  <c r="B609" i="5"/>
  <c r="C609" i="5" s="1"/>
  <c r="C611" i="10"/>
  <c r="C611" i="9"/>
  <c r="C611" i="8"/>
  <c r="B611" i="7"/>
  <c r="C611" i="7" s="1"/>
  <c r="B611" i="5"/>
  <c r="C611" i="5" s="1"/>
  <c r="C613" i="10"/>
  <c r="C613" i="9"/>
  <c r="C613" i="8"/>
  <c r="B613" i="7"/>
  <c r="C613" i="7" s="1"/>
  <c r="B613" i="5"/>
  <c r="C613" i="5" s="1"/>
  <c r="C615" i="10"/>
  <c r="C615" i="9"/>
  <c r="C615" i="8"/>
  <c r="B615" i="7"/>
  <c r="C615" i="7" s="1"/>
  <c r="B615" i="5"/>
  <c r="C615" i="5" s="1"/>
  <c r="C617" i="10"/>
  <c r="C617" i="9"/>
  <c r="C617" i="8"/>
  <c r="B617" i="7"/>
  <c r="C617" i="7" s="1"/>
  <c r="B617" i="5"/>
  <c r="C617" i="5" s="1"/>
  <c r="C619" i="10"/>
  <c r="C619" i="9"/>
  <c r="C619" i="8"/>
  <c r="B619" i="7"/>
  <c r="C619" i="7" s="1"/>
  <c r="B619" i="5"/>
  <c r="C619" i="5" s="1"/>
  <c r="C621" i="10"/>
  <c r="C621" i="9"/>
  <c r="C621" i="8"/>
  <c r="B621" i="7"/>
  <c r="C621" i="7" s="1"/>
  <c r="B621" i="5"/>
  <c r="C621" i="5" s="1"/>
  <c r="C623" i="10"/>
  <c r="C623" i="9"/>
  <c r="C623" i="8"/>
  <c r="B623" i="7"/>
  <c r="C623" i="7" s="1"/>
  <c r="B623" i="5"/>
  <c r="C623" i="5" s="1"/>
  <c r="C625" i="10"/>
  <c r="C625" i="9"/>
  <c r="C625" i="8"/>
  <c r="B625" i="7"/>
  <c r="C625" i="7" s="1"/>
  <c r="B625" i="5"/>
  <c r="C625" i="5" s="1"/>
  <c r="C627" i="10"/>
  <c r="C627" i="9"/>
  <c r="C627" i="8"/>
  <c r="B627" i="7"/>
  <c r="C627" i="7" s="1"/>
  <c r="B627" i="5"/>
  <c r="C627" i="5" s="1"/>
  <c r="C629" i="10"/>
  <c r="C629" i="9"/>
  <c r="C629" i="8"/>
  <c r="B629" i="7"/>
  <c r="C629" i="7" s="1"/>
  <c r="B629" i="5"/>
  <c r="C629" i="5" s="1"/>
  <c r="C631" i="10"/>
  <c r="C631" i="9"/>
  <c r="C631" i="8"/>
  <c r="B631" i="7"/>
  <c r="C631" i="7" s="1"/>
  <c r="B631" i="5"/>
  <c r="C631" i="5" s="1"/>
  <c r="C633" i="10"/>
  <c r="C633" i="9"/>
  <c r="C633" i="8"/>
  <c r="B633" i="7"/>
  <c r="C633" i="7" s="1"/>
  <c r="B633" i="5"/>
  <c r="C633" i="5" s="1"/>
  <c r="C635" i="10"/>
  <c r="C635" i="9"/>
  <c r="C635" i="8"/>
  <c r="B635" i="7"/>
  <c r="C635" i="7" s="1"/>
  <c r="B635" i="5"/>
  <c r="C635" i="5" s="1"/>
  <c r="C637" i="10"/>
  <c r="C637" i="9"/>
  <c r="C637" i="8"/>
  <c r="B637" i="7"/>
  <c r="C637" i="7" s="1"/>
  <c r="B637" i="5"/>
  <c r="C637" i="5" s="1"/>
  <c r="C639" i="10"/>
  <c r="C639" i="9"/>
  <c r="C639" i="8"/>
  <c r="B639" i="7"/>
  <c r="C639" i="7" s="1"/>
  <c r="B639" i="5"/>
  <c r="C639" i="5" s="1"/>
  <c r="C641" i="10"/>
  <c r="C641" i="9"/>
  <c r="C641" i="8"/>
  <c r="B641" i="7"/>
  <c r="C641" i="7" s="1"/>
  <c r="B641" i="5"/>
  <c r="C641" i="5" s="1"/>
  <c r="C643" i="10"/>
  <c r="C643" i="9"/>
  <c r="C643" i="8"/>
  <c r="B643" i="7"/>
  <c r="C643" i="7" s="1"/>
  <c r="B643" i="5"/>
  <c r="C643" i="5" s="1"/>
  <c r="C645" i="10"/>
  <c r="C645" i="9"/>
  <c r="C645" i="8"/>
  <c r="B645" i="7"/>
  <c r="C645" i="7" s="1"/>
  <c r="B645" i="5"/>
  <c r="C645" i="5" s="1"/>
  <c r="C647" i="10"/>
  <c r="C647" i="9"/>
  <c r="C647" i="8"/>
  <c r="B647" i="7"/>
  <c r="C647" i="7" s="1"/>
  <c r="B647" i="5"/>
  <c r="C647" i="5" s="1"/>
  <c r="C649" i="10"/>
  <c r="C649" i="9"/>
  <c r="C649" i="8"/>
  <c r="B649" i="7"/>
  <c r="C649" i="7" s="1"/>
  <c r="B649" i="5"/>
  <c r="C649" i="5" s="1"/>
  <c r="C651" i="10"/>
  <c r="C651" i="9"/>
  <c r="C651" i="8"/>
  <c r="B651" i="7"/>
  <c r="C651" i="7" s="1"/>
  <c r="B651" i="5"/>
  <c r="C651" i="5" s="1"/>
  <c r="C653" i="10"/>
  <c r="C653" i="9"/>
  <c r="C653" i="8"/>
  <c r="B653" i="7"/>
  <c r="C653" i="7" s="1"/>
  <c r="B653" i="5"/>
  <c r="C653" i="5" s="1"/>
  <c r="C655" i="10"/>
  <c r="C655" i="9"/>
  <c r="C655" i="8"/>
  <c r="B655" i="7"/>
  <c r="C655" i="7" s="1"/>
  <c r="B655" i="5"/>
  <c r="C655" i="5" s="1"/>
  <c r="C657" i="10"/>
  <c r="C657" i="9"/>
  <c r="C657" i="8"/>
  <c r="B657" i="7"/>
  <c r="C657" i="7" s="1"/>
  <c r="B657" i="5"/>
  <c r="C657" i="5" s="1"/>
  <c r="C659" i="10"/>
  <c r="C659" i="9"/>
  <c r="C659" i="8"/>
  <c r="B659" i="7"/>
  <c r="C659" i="7" s="1"/>
  <c r="B659" i="5"/>
  <c r="C659" i="5" s="1"/>
  <c r="C661" i="10"/>
  <c r="C661" i="9"/>
  <c r="C661" i="8"/>
  <c r="B661" i="7"/>
  <c r="C661" i="7" s="1"/>
  <c r="B661" i="5"/>
  <c r="C661" i="5" s="1"/>
  <c r="C663" i="10"/>
  <c r="C663" i="9"/>
  <c r="C663" i="8"/>
  <c r="B663" i="7"/>
  <c r="C663" i="7" s="1"/>
  <c r="B663" i="5"/>
  <c r="C663" i="5" s="1"/>
  <c r="C665" i="10"/>
  <c r="C665" i="9"/>
  <c r="C665" i="8"/>
  <c r="B665" i="7"/>
  <c r="C665" i="7" s="1"/>
  <c r="B665" i="5"/>
  <c r="C665" i="5" s="1"/>
  <c r="C667" i="10"/>
  <c r="C667" i="9"/>
  <c r="C667" i="8"/>
  <c r="B667" i="7"/>
  <c r="C667" i="7" s="1"/>
  <c r="B667" i="5"/>
  <c r="C667" i="5" s="1"/>
  <c r="C669" i="10"/>
  <c r="C669" i="9"/>
  <c r="C669" i="8"/>
  <c r="B669" i="7"/>
  <c r="C669" i="7" s="1"/>
  <c r="B669" i="5"/>
  <c r="C669" i="5" s="1"/>
  <c r="C671" i="10"/>
  <c r="C671" i="9"/>
  <c r="C671" i="8"/>
  <c r="B671" i="7"/>
  <c r="C671" i="7" s="1"/>
  <c r="B671" i="5"/>
  <c r="C671" i="5" s="1"/>
  <c r="C673" i="10"/>
  <c r="C673" i="9"/>
  <c r="C673" i="8"/>
  <c r="B673" i="7"/>
  <c r="C673" i="7" s="1"/>
  <c r="B673" i="5"/>
  <c r="C673" i="5" s="1"/>
  <c r="C675" i="10"/>
  <c r="C675" i="9"/>
  <c r="C675" i="8"/>
  <c r="B675" i="7"/>
  <c r="C675" i="7" s="1"/>
  <c r="B675" i="5"/>
  <c r="C675" i="5" s="1"/>
  <c r="C677" i="10"/>
  <c r="C677" i="9"/>
  <c r="C677" i="8"/>
  <c r="B677" i="7"/>
  <c r="C677" i="7" s="1"/>
  <c r="B677" i="5"/>
  <c r="C677" i="5" s="1"/>
  <c r="C679" i="10"/>
  <c r="C679" i="9"/>
  <c r="C679" i="8"/>
  <c r="B679" i="7"/>
  <c r="C679" i="7" s="1"/>
  <c r="B679" i="5"/>
  <c r="C679" i="5" s="1"/>
  <c r="C681" i="10"/>
  <c r="C681" i="9"/>
  <c r="C681" i="8"/>
  <c r="B681" i="7"/>
  <c r="C681" i="7" s="1"/>
  <c r="B681" i="5"/>
  <c r="C681" i="5" s="1"/>
  <c r="C683" i="10"/>
  <c r="C683" i="9"/>
  <c r="C683" i="8"/>
  <c r="B683" i="7"/>
  <c r="C683" i="7" s="1"/>
  <c r="B683" i="5"/>
  <c r="C683" i="5" s="1"/>
  <c r="C685" i="10"/>
  <c r="C685" i="9"/>
  <c r="C685" i="8"/>
  <c r="B685" i="7"/>
  <c r="C685" i="7" s="1"/>
  <c r="B685" i="5"/>
  <c r="C685" i="5" s="1"/>
  <c r="C687" i="10"/>
  <c r="C687" i="9"/>
  <c r="C687" i="8"/>
  <c r="B687" i="7"/>
  <c r="C687" i="7" s="1"/>
  <c r="B687" i="5"/>
  <c r="C687" i="5" s="1"/>
  <c r="C689" i="10"/>
  <c r="C689" i="9"/>
  <c r="C689" i="8"/>
  <c r="B689" i="7"/>
  <c r="C689" i="7" s="1"/>
  <c r="B689" i="5"/>
  <c r="C689" i="5" s="1"/>
  <c r="C691" i="10"/>
  <c r="C691" i="9"/>
  <c r="C691" i="8"/>
  <c r="B691" i="7"/>
  <c r="C691" i="7" s="1"/>
  <c r="B691" i="5"/>
  <c r="C691" i="5" s="1"/>
  <c r="C693" i="10"/>
  <c r="C693" i="9"/>
  <c r="C693" i="8"/>
  <c r="B693" i="7"/>
  <c r="C693" i="7" s="1"/>
  <c r="B693" i="5"/>
  <c r="C693" i="5" s="1"/>
  <c r="C695" i="10"/>
  <c r="C695" i="9"/>
  <c r="C695" i="8"/>
  <c r="B695" i="7"/>
  <c r="C695" i="7" s="1"/>
  <c r="B695" i="5"/>
  <c r="C695" i="5" s="1"/>
  <c r="C697" i="10"/>
  <c r="C697" i="9"/>
  <c r="C697" i="8"/>
  <c r="B697" i="7"/>
  <c r="C697" i="7" s="1"/>
  <c r="B697" i="5"/>
  <c r="C697" i="5" s="1"/>
  <c r="C699" i="10"/>
  <c r="C699" i="9"/>
  <c r="C699" i="8"/>
  <c r="B699" i="7"/>
  <c r="C699" i="7" s="1"/>
  <c r="B699" i="5"/>
  <c r="C699" i="5" s="1"/>
  <c r="C701" i="10"/>
  <c r="C701" i="9"/>
  <c r="C701" i="8"/>
  <c r="B701" i="7"/>
  <c r="C701" i="7" s="1"/>
  <c r="B701" i="5"/>
  <c r="C701" i="5" s="1"/>
  <c r="C703" i="10"/>
  <c r="C703" i="9"/>
  <c r="C703" i="8"/>
  <c r="B703" i="7"/>
  <c r="C703" i="7" s="1"/>
  <c r="B703" i="5"/>
  <c r="C703" i="5" s="1"/>
  <c r="C705" i="10"/>
  <c r="C705" i="9"/>
  <c r="C705" i="8"/>
  <c r="B705" i="7"/>
  <c r="C705" i="7" s="1"/>
  <c r="B705" i="5"/>
  <c r="C705" i="5" s="1"/>
  <c r="C707" i="10"/>
  <c r="C707" i="9"/>
  <c r="C707" i="8"/>
  <c r="B707" i="7"/>
  <c r="C707" i="7" s="1"/>
  <c r="B707" i="5"/>
  <c r="C707" i="5" s="1"/>
  <c r="C709" i="10"/>
  <c r="C709" i="9"/>
  <c r="C709" i="8"/>
  <c r="B709" i="7"/>
  <c r="C709" i="7" s="1"/>
  <c r="B709" i="5"/>
  <c r="C709" i="5" s="1"/>
  <c r="C711" i="10"/>
  <c r="C711" i="9"/>
  <c r="C711" i="8"/>
  <c r="B711" i="7"/>
  <c r="C711" i="7" s="1"/>
  <c r="B711" i="5"/>
  <c r="C711" i="5" s="1"/>
  <c r="C713" i="10"/>
  <c r="C713" i="9"/>
  <c r="C713" i="8"/>
  <c r="B713" i="7"/>
  <c r="C713" i="7" s="1"/>
  <c r="B713" i="5"/>
  <c r="C713" i="5" s="1"/>
  <c r="C715" i="10"/>
  <c r="C715" i="9"/>
  <c r="C715" i="8"/>
  <c r="B715" i="7"/>
  <c r="C715" i="7" s="1"/>
  <c r="B715" i="5"/>
  <c r="C715" i="5" s="1"/>
  <c r="C717" i="10"/>
  <c r="C717" i="9"/>
  <c r="C717" i="8"/>
  <c r="B717" i="7"/>
  <c r="C717" i="7" s="1"/>
  <c r="B717" i="5"/>
  <c r="C717" i="5" s="1"/>
  <c r="C719" i="10"/>
  <c r="C719" i="9"/>
  <c r="C719" i="8"/>
  <c r="B719" i="7"/>
  <c r="C719" i="7" s="1"/>
  <c r="B719" i="5"/>
  <c r="C719" i="5" s="1"/>
  <c r="C721" i="10"/>
  <c r="C721" i="9"/>
  <c r="C721" i="8"/>
  <c r="B721" i="7"/>
  <c r="C721" i="7" s="1"/>
  <c r="B721" i="5"/>
  <c r="C721" i="5" s="1"/>
  <c r="C723" i="10"/>
  <c r="C723" i="9"/>
  <c r="C723" i="8"/>
  <c r="B723" i="7"/>
  <c r="C723" i="7" s="1"/>
  <c r="B723" i="5"/>
  <c r="C723" i="5" s="1"/>
  <c r="C725" i="10"/>
  <c r="C725" i="9"/>
  <c r="C725" i="8"/>
  <c r="B725" i="7"/>
  <c r="C725" i="7" s="1"/>
  <c r="B725" i="5"/>
  <c r="C725" i="5" s="1"/>
  <c r="C727" i="10"/>
  <c r="C727" i="9"/>
  <c r="C727" i="8"/>
  <c r="B727" i="7"/>
  <c r="C727" i="7" s="1"/>
  <c r="B727" i="5"/>
  <c r="C727" i="5" s="1"/>
  <c r="C729" i="10"/>
  <c r="C729" i="9"/>
  <c r="C729" i="8"/>
  <c r="B729" i="7"/>
  <c r="C729" i="7" s="1"/>
  <c r="B729" i="5"/>
  <c r="C729" i="5" s="1"/>
  <c r="C731" i="10"/>
  <c r="C731" i="9"/>
  <c r="C731" i="8"/>
  <c r="B731" i="7"/>
  <c r="C731" i="7" s="1"/>
  <c r="B731" i="5"/>
  <c r="C731" i="5" s="1"/>
  <c r="C733" i="10"/>
  <c r="C733" i="9"/>
  <c r="C733" i="8"/>
  <c r="B733" i="7"/>
  <c r="C733" i="7" s="1"/>
  <c r="B733" i="5"/>
  <c r="C733" i="5" s="1"/>
  <c r="C735" i="10"/>
  <c r="C735" i="9"/>
  <c r="C735" i="8"/>
  <c r="B735" i="7"/>
  <c r="C735" i="7" s="1"/>
  <c r="B735" i="5"/>
  <c r="C735" i="5" s="1"/>
  <c r="C737" i="10"/>
  <c r="C737" i="9"/>
  <c r="C737" i="8"/>
  <c r="B737" i="7"/>
  <c r="C737" i="7" s="1"/>
  <c r="B737" i="5"/>
  <c r="C737" i="5" s="1"/>
  <c r="C739" i="10"/>
  <c r="C739" i="9"/>
  <c r="C739" i="8"/>
  <c r="B739" i="7"/>
  <c r="C739" i="7" s="1"/>
  <c r="B739" i="5"/>
  <c r="C739" i="5" s="1"/>
  <c r="C741" i="10"/>
  <c r="C741" i="9"/>
  <c r="C741" i="8"/>
  <c r="B741" i="7"/>
  <c r="C741" i="7" s="1"/>
  <c r="B741" i="5"/>
  <c r="C741" i="5" s="1"/>
  <c r="A6" i="7"/>
  <c r="A6" i="10" s="1"/>
  <c r="A6" i="5"/>
  <c r="A6" i="8" s="1"/>
  <c r="A8" i="7"/>
  <c r="A8" i="10" s="1"/>
  <c r="A8" i="5"/>
  <c r="A8" i="8" s="1"/>
  <c r="A10" i="5"/>
  <c r="A10" i="8" s="1"/>
  <c r="A10" i="7"/>
  <c r="A10" i="10" s="1"/>
  <c r="A12" i="7"/>
  <c r="A12" i="10" s="1"/>
  <c r="A12" i="5"/>
  <c r="A12" i="8" s="1"/>
  <c r="A14" i="7"/>
  <c r="A14" i="10" s="1"/>
  <c r="A14" i="5"/>
  <c r="A14" i="8" s="1"/>
  <c r="A16" i="5"/>
  <c r="A16" i="8" s="1"/>
  <c r="A16" i="7"/>
  <c r="A16" i="10" s="1"/>
  <c r="A18" i="7"/>
  <c r="A18" i="10" s="1"/>
  <c r="A18" i="5"/>
  <c r="A18" i="8" s="1"/>
  <c r="A20" i="7"/>
  <c r="A20" i="10" s="1"/>
  <c r="A20" i="5"/>
  <c r="A20" i="8" s="1"/>
  <c r="A22" i="7"/>
  <c r="A22" i="10" s="1"/>
  <c r="A22" i="5"/>
  <c r="A22" i="8" s="1"/>
  <c r="A24" i="7"/>
  <c r="A24" i="10" s="1"/>
  <c r="A24" i="5"/>
  <c r="A24" i="8" s="1"/>
  <c r="A26" i="7"/>
  <c r="A26" i="10" s="1"/>
  <c r="A26" i="5"/>
  <c r="A26" i="8" s="1"/>
  <c r="A28" i="7"/>
  <c r="A28" i="10" s="1"/>
  <c r="A28" i="5"/>
  <c r="A28" i="8" s="1"/>
  <c r="A30" i="5"/>
  <c r="A30" i="8" s="1"/>
  <c r="A30" i="7"/>
  <c r="A30" i="10" s="1"/>
  <c r="A32" i="7"/>
  <c r="A32" i="10" s="1"/>
  <c r="A32" i="5"/>
  <c r="A32" i="8" s="1"/>
  <c r="A34" i="7"/>
  <c r="A34" i="10" s="1"/>
  <c r="A34" i="5"/>
  <c r="A34" i="8" s="1"/>
  <c r="A36" i="5"/>
  <c r="A36" i="8" s="1"/>
  <c r="A36" i="7"/>
  <c r="A36" i="10" s="1"/>
  <c r="A38" i="7"/>
  <c r="A38" i="10" s="1"/>
  <c r="A38" i="5"/>
  <c r="A38" i="8" s="1"/>
  <c r="A40" i="7"/>
  <c r="A40" i="10" s="1"/>
  <c r="A40" i="5"/>
  <c r="A40" i="8" s="1"/>
  <c r="A42" i="5"/>
  <c r="A42" i="8" s="1"/>
  <c r="A42" i="7"/>
  <c r="A42" i="10" s="1"/>
  <c r="A44" i="5"/>
  <c r="A44" i="8" s="1"/>
  <c r="A44" i="7"/>
  <c r="A44" i="10" s="1"/>
  <c r="A46" i="7"/>
  <c r="A46" i="10" s="1"/>
  <c r="A46" i="5"/>
  <c r="A46" i="8" s="1"/>
  <c r="A48" i="5"/>
  <c r="A48" i="8" s="1"/>
  <c r="A48" i="7"/>
  <c r="A48" i="10" s="1"/>
  <c r="A50" i="5"/>
  <c r="A50" i="8" s="1"/>
  <c r="A50" i="7"/>
  <c r="A50" i="10" s="1"/>
  <c r="A52" i="7"/>
  <c r="A52" i="10" s="1"/>
  <c r="A52" i="5"/>
  <c r="A52" i="8" s="1"/>
  <c r="A54" i="5"/>
  <c r="A54" i="8" s="1"/>
  <c r="A54" i="7"/>
  <c r="A54" i="10" s="1"/>
  <c r="A56" i="5"/>
  <c r="A56" i="8" s="1"/>
  <c r="A56" i="7"/>
  <c r="A56" i="10" s="1"/>
  <c r="A58" i="7"/>
  <c r="A58" i="10" s="1"/>
  <c r="A58" i="5"/>
  <c r="A58" i="8" s="1"/>
  <c r="A60" i="7"/>
  <c r="A60" i="10" s="1"/>
  <c r="A60" i="5"/>
  <c r="A60" i="8" s="1"/>
  <c r="A62" i="5"/>
  <c r="A62" i="8" s="1"/>
  <c r="A62" i="7"/>
  <c r="A62" i="10" s="1"/>
  <c r="A64" i="5"/>
  <c r="A64" i="8" s="1"/>
  <c r="A64" i="7"/>
  <c r="A64" i="10" s="1"/>
  <c r="A66" i="7"/>
  <c r="A66" i="10" s="1"/>
  <c r="A66" i="5"/>
  <c r="A66" i="8" s="1"/>
  <c r="A68" i="5"/>
  <c r="A68" i="8" s="1"/>
  <c r="A68" i="7"/>
  <c r="A68" i="10" s="1"/>
  <c r="A70" i="7"/>
  <c r="A70" i="10" s="1"/>
  <c r="A70" i="5"/>
  <c r="A70" i="8" s="1"/>
  <c r="A72" i="7"/>
  <c r="A72" i="10" s="1"/>
  <c r="A72" i="5"/>
  <c r="A72" i="8" s="1"/>
  <c r="A74" i="7"/>
  <c r="A74" i="10" s="1"/>
  <c r="A74" i="5"/>
  <c r="A74" i="8" s="1"/>
  <c r="A76" i="5"/>
  <c r="A76" i="8" s="1"/>
  <c r="A76" i="7"/>
  <c r="A76" i="10" s="1"/>
  <c r="A78" i="7"/>
  <c r="A78" i="10" s="1"/>
  <c r="A78" i="5"/>
  <c r="A78" i="8" s="1"/>
  <c r="A80" i="7"/>
  <c r="A80" i="10" s="1"/>
  <c r="A80" i="5"/>
  <c r="A80" i="8" s="1"/>
  <c r="A82" i="5"/>
  <c r="A82" i="8" s="1"/>
  <c r="A82" i="7"/>
  <c r="A82" i="10" s="1"/>
  <c r="A84" i="5"/>
  <c r="A84" i="8" s="1"/>
  <c r="A84" i="7"/>
  <c r="A84" i="10" s="1"/>
  <c r="A86" i="7"/>
  <c r="A86" i="10" s="1"/>
  <c r="A86" i="5"/>
  <c r="A86" i="8" s="1"/>
  <c r="A88" i="5"/>
  <c r="A88" i="8" s="1"/>
  <c r="A88" i="7"/>
  <c r="A88" i="10" s="1"/>
  <c r="A90" i="5"/>
  <c r="A90" i="8" s="1"/>
  <c r="A90" i="7"/>
  <c r="A90" i="10" s="1"/>
  <c r="A92" i="7"/>
  <c r="A92" i="10" s="1"/>
  <c r="A92" i="5"/>
  <c r="A92" i="8" s="1"/>
  <c r="A94" i="5"/>
  <c r="A94" i="8" s="1"/>
  <c r="A94" i="7"/>
  <c r="A94" i="10" s="1"/>
  <c r="A96" i="5"/>
  <c r="A96" i="8" s="1"/>
  <c r="A96" i="7"/>
  <c r="A96" i="10" s="1"/>
  <c r="A98" i="7"/>
  <c r="A98" i="10" s="1"/>
  <c r="A98" i="5"/>
  <c r="A98" i="8" s="1"/>
  <c r="A100" i="7"/>
  <c r="A100" i="10" s="1"/>
  <c r="A100" i="5"/>
  <c r="A100" i="8" s="1"/>
  <c r="A102" i="5"/>
  <c r="A102" i="8" s="1"/>
  <c r="A102" i="7"/>
  <c r="A102" i="10" s="1"/>
  <c r="A104" i="5"/>
  <c r="A104" i="8" s="1"/>
  <c r="A104" i="7"/>
  <c r="A104" i="10" s="1"/>
  <c r="A106" i="7"/>
  <c r="A106" i="10" s="1"/>
  <c r="A106" i="5"/>
  <c r="A106" i="8" s="1"/>
  <c r="A108" i="5"/>
  <c r="A108" i="8" s="1"/>
  <c r="A108" i="7"/>
  <c r="A108" i="10" s="1"/>
  <c r="A110" i="5"/>
  <c r="A110" i="8" s="1"/>
  <c r="A110" i="7"/>
  <c r="A110" i="10" s="1"/>
  <c r="A112" i="7"/>
  <c r="A112" i="10" s="1"/>
  <c r="A112" i="5"/>
  <c r="A112" i="8" s="1"/>
  <c r="A114" i="5"/>
  <c r="A114" i="8" s="1"/>
  <c r="A114" i="7"/>
  <c r="A114" i="10" s="1"/>
  <c r="A116" i="5"/>
  <c r="A116" i="8" s="1"/>
  <c r="A116" i="7"/>
  <c r="A116" i="10" s="1"/>
  <c r="A118" i="7"/>
  <c r="A118" i="10" s="1"/>
  <c r="A118" i="5"/>
  <c r="A118" i="8" s="1"/>
  <c r="A120" i="7"/>
  <c r="A120" i="10" s="1"/>
  <c r="A120" i="5"/>
  <c r="A120" i="8" s="1"/>
  <c r="A122" i="7"/>
  <c r="A122" i="10" s="1"/>
  <c r="A122" i="5"/>
  <c r="A122" i="8" s="1"/>
  <c r="A124" i="5"/>
  <c r="A124" i="8" s="1"/>
  <c r="A124" i="7"/>
  <c r="A124" i="10" s="1"/>
  <c r="A126" i="7"/>
  <c r="A126" i="10" s="1"/>
  <c r="A126" i="5"/>
  <c r="A126" i="8" s="1"/>
  <c r="A128" i="5"/>
  <c r="A128" i="8" s="1"/>
  <c r="A128" i="7"/>
  <c r="A128" i="10" s="1"/>
  <c r="A130" i="5"/>
  <c r="A130" i="8" s="1"/>
  <c r="A130" i="7"/>
  <c r="A130" i="10" s="1"/>
  <c r="A132" i="7"/>
  <c r="A132" i="10" s="1"/>
  <c r="A132" i="5"/>
  <c r="A132" i="8" s="1"/>
  <c r="A134" i="5"/>
  <c r="A134" i="8" s="1"/>
  <c r="A134" i="7"/>
  <c r="A134" i="10" s="1"/>
  <c r="A136" i="5"/>
  <c r="A136" i="8" s="1"/>
  <c r="A136" i="7"/>
  <c r="A136" i="10" s="1"/>
  <c r="A138" i="7"/>
  <c r="A138" i="10" s="1"/>
  <c r="A138" i="5"/>
  <c r="A138" i="8" s="1"/>
  <c r="A140" i="7"/>
  <c r="A140" i="10" s="1"/>
  <c r="A140" i="5"/>
  <c r="A140" i="8" s="1"/>
  <c r="A142" i="5"/>
  <c r="A142" i="8" s="1"/>
  <c r="A142" i="7"/>
  <c r="A142" i="10" s="1"/>
  <c r="A144" i="5"/>
  <c r="A144" i="8" s="1"/>
  <c r="A144" i="7"/>
  <c r="A144" i="10" s="1"/>
  <c r="A146" i="7"/>
  <c r="A146" i="10" s="1"/>
  <c r="A146" i="5"/>
  <c r="A146" i="8" s="1"/>
  <c r="A148" i="5"/>
  <c r="A148" i="8" s="1"/>
  <c r="A148" i="7"/>
  <c r="A148" i="10" s="1"/>
  <c r="A150" i="5"/>
  <c r="A150" i="8" s="1"/>
  <c r="A150" i="7"/>
  <c r="A150" i="10" s="1"/>
  <c r="A152" i="7"/>
  <c r="A152" i="10" s="1"/>
  <c r="A152" i="5"/>
  <c r="A152" i="8" s="1"/>
  <c r="A154" i="5"/>
  <c r="A154" i="8" s="1"/>
  <c r="A154" i="7"/>
  <c r="A154" i="10" s="1"/>
  <c r="A156" i="5"/>
  <c r="A156" i="8" s="1"/>
  <c r="A156" i="7"/>
  <c r="A156" i="10" s="1"/>
  <c r="A158" i="7"/>
  <c r="A158" i="10" s="1"/>
  <c r="A158" i="5"/>
  <c r="A158" i="8" s="1"/>
  <c r="A160" i="7"/>
  <c r="A160" i="10" s="1"/>
  <c r="A160" i="5"/>
  <c r="A160" i="8" s="1"/>
  <c r="A162" i="5"/>
  <c r="A162" i="8" s="1"/>
  <c r="A162" i="7"/>
  <c r="A162" i="10" s="1"/>
  <c r="A164" i="5"/>
  <c r="A164" i="8" s="1"/>
  <c r="A164" i="7"/>
  <c r="A164" i="10" s="1"/>
  <c r="A166" i="7"/>
  <c r="A166" i="10" s="1"/>
  <c r="A166" i="5"/>
  <c r="A166" i="8" s="1"/>
  <c r="A168" i="5"/>
  <c r="A168" i="8" s="1"/>
  <c r="A168" i="7"/>
  <c r="A168" i="10" s="1"/>
  <c r="A170" i="7"/>
  <c r="A170" i="10" s="1"/>
  <c r="A170" i="5"/>
  <c r="A170" i="8" s="1"/>
  <c r="A172" i="7"/>
  <c r="A172" i="10" s="1"/>
  <c r="A172" i="5"/>
  <c r="A172" i="8" s="1"/>
  <c r="A174" i="7"/>
  <c r="A174" i="10" s="1"/>
  <c r="A174" i="5"/>
  <c r="A174" i="8" s="1"/>
  <c r="A176" i="5"/>
  <c r="A176" i="8" s="1"/>
  <c r="A176" i="7"/>
  <c r="A176" i="10" s="1"/>
  <c r="A178" i="7"/>
  <c r="A178" i="10" s="1"/>
  <c r="A178" i="5"/>
  <c r="A178" i="8" s="1"/>
  <c r="A180" i="7"/>
  <c r="A180" i="10" s="1"/>
  <c r="A180" i="5"/>
  <c r="A180" i="8" s="1"/>
  <c r="A182" i="5"/>
  <c r="A182" i="8" s="1"/>
  <c r="A182" i="7"/>
  <c r="A182" i="10" s="1"/>
  <c r="A184" i="5"/>
  <c r="A184" i="8" s="1"/>
  <c r="A184" i="7"/>
  <c r="A184" i="10" s="1"/>
  <c r="A186" i="7"/>
  <c r="A186" i="10" s="1"/>
  <c r="A186" i="5"/>
  <c r="A186" i="8" s="1"/>
  <c r="A188" i="5"/>
  <c r="A188" i="8" s="1"/>
  <c r="A188" i="7"/>
  <c r="A188" i="10" s="1"/>
  <c r="A190" i="5"/>
  <c r="A190" i="8" s="1"/>
  <c r="A190" i="7"/>
  <c r="A190" i="10" s="1"/>
  <c r="A192" i="7"/>
  <c r="A192" i="10" s="1"/>
  <c r="A192" i="5"/>
  <c r="A192" i="8" s="1"/>
  <c r="A194" i="5"/>
  <c r="A194" i="8" s="1"/>
  <c r="A194" i="7"/>
  <c r="A194" i="10" s="1"/>
  <c r="A196" i="5"/>
  <c r="A196" i="8" s="1"/>
  <c r="A196" i="7"/>
  <c r="A196" i="10" s="1"/>
  <c r="A198" i="7"/>
  <c r="A198" i="10" s="1"/>
  <c r="A198" i="5"/>
  <c r="A198" i="8" s="1"/>
  <c r="A200" i="7"/>
  <c r="A200" i="10" s="1"/>
  <c r="A200" i="5"/>
  <c r="A200" i="8" s="1"/>
  <c r="A202" i="5"/>
  <c r="A202" i="8" s="1"/>
  <c r="A202" i="7"/>
  <c r="A202" i="10" s="1"/>
  <c r="A204" i="5"/>
  <c r="A204" i="8" s="1"/>
  <c r="A204" i="7"/>
  <c r="A204" i="10" s="1"/>
  <c r="A206" i="7"/>
  <c r="A206" i="10" s="1"/>
  <c r="A206" i="5"/>
  <c r="A206" i="8" s="1"/>
  <c r="A208" i="5"/>
  <c r="A208" i="8" s="1"/>
  <c r="A208" i="7"/>
  <c r="A208" i="10" s="1"/>
  <c r="A210" i="5"/>
  <c r="A210" i="8" s="1"/>
  <c r="A210" i="7"/>
  <c r="A210" i="10" s="1"/>
  <c r="A212" i="7"/>
  <c r="A212" i="10" s="1"/>
  <c r="A212" i="5"/>
  <c r="A212" i="8" s="1"/>
  <c r="A214" i="5"/>
  <c r="A214" i="8" s="1"/>
  <c r="A214" i="7"/>
  <c r="A214" i="10" s="1"/>
  <c r="A216" i="5"/>
  <c r="A216" i="8" s="1"/>
  <c r="A216" i="7"/>
  <c r="A216" i="10" s="1"/>
  <c r="A218" i="7"/>
  <c r="A218" i="10" s="1"/>
  <c r="A218" i="5"/>
  <c r="A218" i="8" s="1"/>
  <c r="A220" i="7"/>
  <c r="A220" i="10" s="1"/>
  <c r="A220" i="5"/>
  <c r="A220" i="8" s="1"/>
  <c r="A222" i="7"/>
  <c r="A222" i="10" s="1"/>
  <c r="A222" i="5"/>
  <c r="A222" i="8" s="1"/>
  <c r="A224" i="5"/>
  <c r="A224" i="8" s="1"/>
  <c r="A224" i="7"/>
  <c r="A224" i="10" s="1"/>
  <c r="A226" i="7"/>
  <c r="A226" i="10" s="1"/>
  <c r="A226" i="5"/>
  <c r="A226" i="8" s="1"/>
  <c r="A228" i="5"/>
  <c r="A228" i="8" s="1"/>
  <c r="A228" i="7"/>
  <c r="A228" i="10" s="1"/>
  <c r="A230" i="5"/>
  <c r="A230" i="8" s="1"/>
  <c r="A230" i="7"/>
  <c r="A230" i="10" s="1"/>
  <c r="A232" i="7"/>
  <c r="A232" i="10" s="1"/>
  <c r="A232" i="5"/>
  <c r="A232" i="8" s="1"/>
  <c r="A234" i="5"/>
  <c r="A234" i="8" s="1"/>
  <c r="A234" i="7"/>
  <c r="A234" i="10" s="1"/>
  <c r="A236" i="5"/>
  <c r="A236" i="8" s="1"/>
  <c r="A236" i="7"/>
  <c r="A236" i="10" s="1"/>
  <c r="A238" i="7"/>
  <c r="A238" i="10" s="1"/>
  <c r="A238" i="5"/>
  <c r="A238" i="8" s="1"/>
  <c r="A240" i="7"/>
  <c r="A240" i="10" s="1"/>
  <c r="A240" i="5"/>
  <c r="A240" i="8" s="1"/>
  <c r="A242" i="5"/>
  <c r="A242" i="8" s="1"/>
  <c r="A242" i="7"/>
  <c r="A242" i="10" s="1"/>
  <c r="A244" i="5"/>
  <c r="A244" i="8" s="1"/>
  <c r="A244" i="7"/>
  <c r="A244" i="10" s="1"/>
  <c r="A246" i="7"/>
  <c r="A246" i="10" s="1"/>
  <c r="A246" i="5"/>
  <c r="A246" i="8" s="1"/>
  <c r="A248" i="5"/>
  <c r="A248" i="8" s="1"/>
  <c r="A248" i="7"/>
  <c r="A248" i="10" s="1"/>
  <c r="A250" i="5"/>
  <c r="A250" i="8" s="1"/>
  <c r="A250" i="7"/>
  <c r="A250" i="10" s="1"/>
  <c r="A252" i="7"/>
  <c r="A252" i="10" s="1"/>
  <c r="A252" i="5"/>
  <c r="A252" i="8" s="1"/>
  <c r="A254" i="5"/>
  <c r="A254" i="8" s="1"/>
  <c r="A254" i="7"/>
  <c r="A254" i="10" s="1"/>
  <c r="A256" i="5"/>
  <c r="A256" i="8" s="1"/>
  <c r="A256" i="7"/>
  <c r="A256" i="10" s="1"/>
  <c r="A258" i="7"/>
  <c r="A258" i="10" s="1"/>
  <c r="A258" i="5"/>
  <c r="A258" i="8" s="1"/>
  <c r="A260" i="7"/>
  <c r="A260" i="10" s="1"/>
  <c r="A260" i="5"/>
  <c r="A260" i="8" s="1"/>
  <c r="A262" i="5"/>
  <c r="A262" i="8" s="1"/>
  <c r="A262" i="7"/>
  <c r="A262" i="10" s="1"/>
  <c r="A264" i="5"/>
  <c r="A264" i="8" s="1"/>
  <c r="A264" i="7"/>
  <c r="A264" i="10" s="1"/>
  <c r="A266" i="7"/>
  <c r="A266" i="10" s="1"/>
  <c r="A266" i="5"/>
  <c r="A266" i="8" s="1"/>
  <c r="A268" i="5"/>
  <c r="A268" i="8" s="1"/>
  <c r="A268" i="7"/>
  <c r="A268" i="10" s="1"/>
  <c r="A270" i="7"/>
  <c r="A270" i="10" s="1"/>
  <c r="A270" i="5"/>
  <c r="A270" i="8" s="1"/>
  <c r="A272" i="7"/>
  <c r="A272" i="10" s="1"/>
  <c r="A272" i="5"/>
  <c r="A272" i="8" s="1"/>
  <c r="A274" i="7"/>
  <c r="A274" i="10" s="1"/>
  <c r="A274" i="5"/>
  <c r="A274" i="8" s="1"/>
  <c r="A276" i="5"/>
  <c r="A276" i="8" s="1"/>
  <c r="A276" i="7"/>
  <c r="A276" i="10" s="1"/>
  <c r="A278" i="7"/>
  <c r="A278" i="10" s="1"/>
  <c r="A278" i="5"/>
  <c r="A278" i="8" s="1"/>
  <c r="A280" i="7"/>
  <c r="A280" i="10" s="1"/>
  <c r="A280" i="5"/>
  <c r="A280" i="8" s="1"/>
  <c r="A282" i="7"/>
  <c r="A282" i="10" s="1"/>
  <c r="A282" i="5"/>
  <c r="A282" i="8" s="1"/>
  <c r="A284" i="5"/>
  <c r="A284" i="8" s="1"/>
  <c r="A284" i="7"/>
  <c r="A284" i="10" s="1"/>
  <c r="A286" i="7"/>
  <c r="A286" i="10" s="1"/>
  <c r="A286" i="5"/>
  <c r="A286" i="8" s="1"/>
  <c r="A288" i="7"/>
  <c r="A288" i="10" s="1"/>
  <c r="A288" i="5"/>
  <c r="A288" i="8" s="1"/>
  <c r="A290" i="5"/>
  <c r="A290" i="8" s="1"/>
  <c r="A290" i="7"/>
  <c r="A290" i="10" s="1"/>
  <c r="A292" i="7"/>
  <c r="A292" i="10" s="1"/>
  <c r="A292" i="5"/>
  <c r="A292" i="8" s="1"/>
  <c r="A294" i="5"/>
  <c r="A294" i="8" s="1"/>
  <c r="A294" i="7"/>
  <c r="A294" i="10" s="1"/>
  <c r="A296" i="5"/>
  <c r="A296" i="8" s="1"/>
  <c r="A296" i="7"/>
  <c r="A296" i="10" s="1"/>
  <c r="A298" i="7"/>
  <c r="A298" i="10" s="1"/>
  <c r="A298" i="5"/>
  <c r="A298" i="8" s="1"/>
  <c r="A300" i="5"/>
  <c r="A300" i="8" s="1"/>
  <c r="A300" i="7"/>
  <c r="A300" i="10" s="1"/>
  <c r="A302" i="7"/>
  <c r="A302" i="10" s="1"/>
  <c r="A302" i="5"/>
  <c r="A302" i="8" s="1"/>
  <c r="A304" i="5"/>
  <c r="A304" i="8" s="1"/>
  <c r="A304" i="7"/>
  <c r="A304" i="10" s="1"/>
  <c r="A306" i="5"/>
  <c r="A306" i="8" s="1"/>
  <c r="A306" i="7"/>
  <c r="A306" i="10" s="1"/>
  <c r="A308" i="7"/>
  <c r="A308" i="10" s="1"/>
  <c r="A308" i="5"/>
  <c r="A308" i="8" s="1"/>
  <c r="A310" i="5"/>
  <c r="A310" i="8" s="1"/>
  <c r="A310" i="7"/>
  <c r="A310" i="10" s="1"/>
  <c r="A312" i="7"/>
  <c r="A312" i="10" s="1"/>
  <c r="A312" i="5"/>
  <c r="A312" i="8" s="1"/>
  <c r="A314" i="5"/>
  <c r="A314" i="8" s="1"/>
  <c r="A314" i="7"/>
  <c r="A314" i="10" s="1"/>
  <c r="A316" i="5"/>
  <c r="A316" i="8" s="1"/>
  <c r="A316" i="7"/>
  <c r="A316" i="10" s="1"/>
  <c r="A318" i="7"/>
  <c r="A318" i="10" s="1"/>
  <c r="A318" i="5"/>
  <c r="A318" i="8" s="1"/>
  <c r="A320" i="5"/>
  <c r="A320" i="8" s="1"/>
  <c r="A320" i="7"/>
  <c r="A320" i="10" s="1"/>
  <c r="A322" i="7"/>
  <c r="A322" i="10" s="1"/>
  <c r="A322" i="5"/>
  <c r="A322" i="8" s="1"/>
  <c r="A324" i="7"/>
  <c r="A324" i="10" s="1"/>
  <c r="A324" i="5"/>
  <c r="A324" i="8" s="1"/>
  <c r="A326" i="5"/>
  <c r="A326" i="8" s="1"/>
  <c r="A326" i="7"/>
  <c r="A326" i="10" s="1"/>
  <c r="A328" i="7"/>
  <c r="A328" i="10" s="1"/>
  <c r="A328" i="5"/>
  <c r="A328" i="8" s="1"/>
  <c r="A330" i="7"/>
  <c r="A330" i="10" s="1"/>
  <c r="A330" i="5"/>
  <c r="A330" i="8" s="1"/>
  <c r="A332" i="7"/>
  <c r="A332" i="10" s="1"/>
  <c r="A332" i="5"/>
  <c r="A332" i="8" s="1"/>
  <c r="A334" i="5"/>
  <c r="A334" i="8" s="1"/>
  <c r="A334" i="7"/>
  <c r="A334" i="10" s="1"/>
  <c r="A336" i="7"/>
  <c r="A336" i="10" s="1"/>
  <c r="A336" i="5"/>
  <c r="A336" i="8" s="1"/>
  <c r="A338" i="7"/>
  <c r="A338" i="10" s="1"/>
  <c r="A338" i="5"/>
  <c r="A338" i="8" s="1"/>
  <c r="A340" i="5"/>
  <c r="A340" i="8" s="1"/>
  <c r="A340" i="7"/>
  <c r="A340" i="10" s="1"/>
  <c r="A342" i="7"/>
  <c r="A342" i="10" s="1"/>
  <c r="A342" i="5"/>
  <c r="A342" i="8" s="1"/>
  <c r="A344" i="5"/>
  <c r="A344" i="8" s="1"/>
  <c r="A344" i="7"/>
  <c r="A344" i="10" s="1"/>
  <c r="A346" i="5"/>
  <c r="A346" i="8" s="1"/>
  <c r="A346" i="7"/>
  <c r="A346" i="10" s="1"/>
  <c r="A348" i="7"/>
  <c r="A348" i="10" s="1"/>
  <c r="A348" i="5"/>
  <c r="A348" i="8" s="1"/>
  <c r="A350" i="5"/>
  <c r="A350" i="8" s="1"/>
  <c r="A350" i="7"/>
  <c r="A350" i="10" s="1"/>
  <c r="A352" i="7"/>
  <c r="A352" i="10" s="1"/>
  <c r="A352" i="5"/>
  <c r="A352" i="8" s="1"/>
  <c r="A354" i="5"/>
  <c r="A354" i="8" s="1"/>
  <c r="A354" i="7"/>
  <c r="A354" i="10" s="1"/>
  <c r="A356" i="5"/>
  <c r="A356" i="8" s="1"/>
  <c r="A356" i="7"/>
  <c r="A356" i="10" s="1"/>
  <c r="A358" i="7"/>
  <c r="A358" i="10" s="1"/>
  <c r="A358" i="5"/>
  <c r="A358" i="8" s="1"/>
  <c r="A360" i="5"/>
  <c r="A360" i="8" s="1"/>
  <c r="A360" i="7"/>
  <c r="A360" i="10" s="1"/>
  <c r="A362" i="7"/>
  <c r="A362" i="10" s="1"/>
  <c r="A362" i="5"/>
  <c r="A362" i="8" s="1"/>
  <c r="A364" i="5"/>
  <c r="A364" i="8" s="1"/>
  <c r="A364" i="7"/>
  <c r="A364" i="10" s="1"/>
  <c r="A366" i="5"/>
  <c r="A366" i="8" s="1"/>
  <c r="A366" i="7"/>
  <c r="A366" i="10" s="1"/>
  <c r="A368" i="7"/>
  <c r="A368" i="10" s="1"/>
  <c r="A368" i="5"/>
  <c r="A368" i="8" s="1"/>
  <c r="A370" i="5"/>
  <c r="A370" i="8" s="1"/>
  <c r="A370" i="7"/>
  <c r="A370" i="10" s="1"/>
  <c r="A372" i="7"/>
  <c r="A372" i="10" s="1"/>
  <c r="A372" i="5"/>
  <c r="A372" i="8" s="1"/>
  <c r="A374" i="7"/>
  <c r="A374" i="10" s="1"/>
  <c r="A374" i="5"/>
  <c r="A374" i="8" s="1"/>
  <c r="A376" i="5"/>
  <c r="A376" i="8" s="1"/>
  <c r="A376" i="7"/>
  <c r="A376" i="10" s="1"/>
  <c r="A378" i="7"/>
  <c r="A378" i="10" s="1"/>
  <c r="A378" i="5"/>
  <c r="A378" i="8" s="1"/>
  <c r="A380" i="7"/>
  <c r="A380" i="10" s="1"/>
  <c r="A380" i="5"/>
  <c r="A380" i="8" s="1"/>
  <c r="A382" i="7"/>
  <c r="A382" i="10" s="1"/>
  <c r="A382" i="5"/>
  <c r="A382" i="8" s="1"/>
  <c r="A384" i="5"/>
  <c r="A384" i="8" s="1"/>
  <c r="A384" i="7"/>
  <c r="A384" i="10" s="1"/>
  <c r="A386" i="7"/>
  <c r="A386" i="10" s="1"/>
  <c r="A386" i="5"/>
  <c r="A386" i="8" s="1"/>
  <c r="A388" i="7"/>
  <c r="A388" i="10" s="1"/>
  <c r="A388" i="5"/>
  <c r="A388" i="8" s="1"/>
  <c r="A390" i="5"/>
  <c r="A390" i="8" s="1"/>
  <c r="A390" i="7"/>
  <c r="A390" i="10" s="1"/>
  <c r="A392" i="7"/>
  <c r="A392" i="10" s="1"/>
  <c r="A392" i="5"/>
  <c r="A392" i="8" s="1"/>
  <c r="A394" i="5"/>
  <c r="A394" i="8" s="1"/>
  <c r="A394" i="7"/>
  <c r="A394" i="10" s="1"/>
  <c r="A396" i="5"/>
  <c r="A396" i="8" s="1"/>
  <c r="A396" i="7"/>
  <c r="A396" i="10" s="1"/>
  <c r="A398" i="7"/>
  <c r="A398" i="10" s="1"/>
  <c r="A398" i="5"/>
  <c r="A398" i="8" s="1"/>
  <c r="A400" i="5"/>
  <c r="A400" i="8" s="1"/>
  <c r="A400" i="7"/>
  <c r="A400" i="10" s="1"/>
  <c r="A402" i="7"/>
  <c r="A402" i="10" s="1"/>
  <c r="A402" i="5"/>
  <c r="A402" i="8" s="1"/>
  <c r="A404" i="5"/>
  <c r="A404" i="8" s="1"/>
  <c r="A404" i="7"/>
  <c r="A404" i="10" s="1"/>
  <c r="A406" i="5"/>
  <c r="A406" i="8" s="1"/>
  <c r="A406" i="7"/>
  <c r="A406" i="10" s="1"/>
  <c r="A408" i="7"/>
  <c r="A408" i="10" s="1"/>
  <c r="A408" i="5"/>
  <c r="A408" i="8" s="1"/>
  <c r="A410" i="5"/>
  <c r="A410" i="8" s="1"/>
  <c r="A410" i="7"/>
  <c r="A410" i="10" s="1"/>
  <c r="A412" i="7"/>
  <c r="A412" i="10" s="1"/>
  <c r="A412" i="5"/>
  <c r="A412" i="8" s="1"/>
  <c r="A414" i="5"/>
  <c r="A414" i="8" s="1"/>
  <c r="A414" i="7"/>
  <c r="A414" i="10" s="1"/>
  <c r="A416" i="5"/>
  <c r="A416" i="8" s="1"/>
  <c r="A416" i="7"/>
  <c r="A416" i="10" s="1"/>
  <c r="A418" i="7"/>
  <c r="A418" i="10" s="1"/>
  <c r="A418" i="5"/>
  <c r="A418" i="8" s="1"/>
  <c r="A420" i="5"/>
  <c r="A420" i="8" s="1"/>
  <c r="A420" i="7"/>
  <c r="A420" i="10" s="1"/>
  <c r="A422" i="7"/>
  <c r="A422" i="10" s="1"/>
  <c r="A422" i="5"/>
  <c r="A422" i="8" s="1"/>
  <c r="A424" i="7"/>
  <c r="A424" i="10" s="1"/>
  <c r="A424" i="5"/>
  <c r="A424" i="8" s="1"/>
  <c r="A426" i="5"/>
  <c r="A426" i="8" s="1"/>
  <c r="A426" i="7"/>
  <c r="A426" i="10" s="1"/>
  <c r="A428" i="7"/>
  <c r="A428" i="10" s="1"/>
  <c r="A428" i="5"/>
  <c r="A428" i="8" s="1"/>
  <c r="A430" i="7"/>
  <c r="A430" i="10" s="1"/>
  <c r="A430" i="5"/>
  <c r="A430" i="8" s="1"/>
  <c r="A432" i="7"/>
  <c r="A432" i="10" s="1"/>
  <c r="A432" i="5"/>
  <c r="A432" i="8" s="1"/>
  <c r="A434" i="5"/>
  <c r="A434" i="8" s="1"/>
  <c r="A434" i="7"/>
  <c r="A434" i="10" s="1"/>
  <c r="A436" i="7"/>
  <c r="A436" i="10" s="1"/>
  <c r="A436" i="5"/>
  <c r="A436" i="8" s="1"/>
  <c r="A438" i="7"/>
  <c r="A438" i="10" s="1"/>
  <c r="A438" i="5"/>
  <c r="A438" i="8" s="1"/>
  <c r="A440" i="5"/>
  <c r="A440" i="8" s="1"/>
  <c r="A440" i="7"/>
  <c r="A440" i="10" s="1"/>
  <c r="A442" i="7"/>
  <c r="A442" i="10" s="1"/>
  <c r="A442" i="5"/>
  <c r="A442" i="8" s="1"/>
  <c r="A444" i="5"/>
  <c r="A444" i="8" s="1"/>
  <c r="A444" i="7"/>
  <c r="A444" i="10" s="1"/>
  <c r="A446" i="5"/>
  <c r="A446" i="8" s="1"/>
  <c r="A446" i="7"/>
  <c r="A446" i="10" s="1"/>
  <c r="A448" i="7"/>
  <c r="A448" i="10" s="1"/>
  <c r="A448" i="5"/>
  <c r="A448" i="8" s="1"/>
  <c r="A450" i="5"/>
  <c r="A450" i="8" s="1"/>
  <c r="A450" i="7"/>
  <c r="A450" i="10" s="1"/>
  <c r="A452" i="7"/>
  <c r="A452" i="10" s="1"/>
  <c r="A452" i="5"/>
  <c r="A452" i="8" s="1"/>
  <c r="A454" i="5"/>
  <c r="A454" i="8" s="1"/>
  <c r="A454" i="7"/>
  <c r="A454" i="10" s="1"/>
  <c r="A456" i="5"/>
  <c r="A456" i="8" s="1"/>
  <c r="A456" i="7"/>
  <c r="A456" i="10" s="1"/>
  <c r="A458" i="7"/>
  <c r="A458" i="10" s="1"/>
  <c r="A458" i="5"/>
  <c r="A458" i="8" s="1"/>
  <c r="A460" i="5"/>
  <c r="A460" i="8" s="1"/>
  <c r="A460" i="7"/>
  <c r="A460" i="10" s="1"/>
  <c r="A462" i="7"/>
  <c r="A462" i="10" s="1"/>
  <c r="A462" i="5"/>
  <c r="A462" i="8" s="1"/>
  <c r="A464" i="5"/>
  <c r="A464" i="8" s="1"/>
  <c r="A464" i="7"/>
  <c r="A464" i="10" s="1"/>
  <c r="A466" i="5"/>
  <c r="A466" i="8" s="1"/>
  <c r="A466" i="7"/>
  <c r="A466" i="10" s="1"/>
  <c r="A468" i="7"/>
  <c r="A468" i="10" s="1"/>
  <c r="A468" i="5"/>
  <c r="A468" i="8" s="1"/>
  <c r="A470" i="5"/>
  <c r="A470" i="8" s="1"/>
  <c r="A470" i="7"/>
  <c r="A470" i="10" s="1"/>
  <c r="A472" i="7"/>
  <c r="A472" i="10" s="1"/>
  <c r="A472" i="5"/>
  <c r="A472" i="8" s="1"/>
  <c r="A474" i="7"/>
  <c r="A474" i="10" s="1"/>
  <c r="A474" i="5"/>
  <c r="A474" i="8" s="1"/>
  <c r="A476" i="5"/>
  <c r="A476" i="8" s="1"/>
  <c r="A476" i="7"/>
  <c r="A476" i="10" s="1"/>
  <c r="A478" i="7"/>
  <c r="A478" i="10" s="1"/>
  <c r="A478" i="5"/>
  <c r="A478" i="8" s="1"/>
  <c r="A480" i="7"/>
  <c r="A480" i="10" s="1"/>
  <c r="A480" i="5"/>
  <c r="A480" i="8" s="1"/>
  <c r="A482" i="7"/>
  <c r="A482" i="10" s="1"/>
  <c r="A482" i="5"/>
  <c r="A482" i="8" s="1"/>
  <c r="A484" i="5"/>
  <c r="A484" i="8" s="1"/>
  <c r="A484" i="7"/>
  <c r="A484" i="10" s="1"/>
  <c r="A486" i="7"/>
  <c r="A486" i="10" s="1"/>
  <c r="A486" i="5"/>
  <c r="A486" i="8" s="1"/>
  <c r="A488" i="7"/>
  <c r="A488" i="10" s="1"/>
  <c r="A488" i="5"/>
  <c r="A488" i="8" s="1"/>
  <c r="A490" i="5"/>
  <c r="A490" i="8" s="1"/>
  <c r="A490" i="7"/>
  <c r="A490" i="10" s="1"/>
  <c r="A492" i="7"/>
  <c r="A492" i="10" s="1"/>
  <c r="A492" i="5"/>
  <c r="A492" i="8" s="1"/>
  <c r="A494" i="5"/>
  <c r="A494" i="8" s="1"/>
  <c r="A494" i="7"/>
  <c r="A494" i="10" s="1"/>
  <c r="A496" i="5"/>
  <c r="A496" i="8" s="1"/>
  <c r="A496" i="7"/>
  <c r="A496" i="10" s="1"/>
  <c r="A498" i="7"/>
  <c r="A498" i="10" s="1"/>
  <c r="A498" i="5"/>
  <c r="A498" i="8" s="1"/>
  <c r="A500" i="5"/>
  <c r="A500" i="8" s="1"/>
  <c r="A500" i="7"/>
  <c r="A500" i="10" s="1"/>
  <c r="A502" i="7"/>
  <c r="A502" i="10" s="1"/>
  <c r="A502" i="5"/>
  <c r="A502" i="8" s="1"/>
  <c r="A504" i="5"/>
  <c r="A504" i="8" s="1"/>
  <c r="A504" i="7"/>
  <c r="A504" i="10" s="1"/>
  <c r="A506" i="5"/>
  <c r="A506" i="8" s="1"/>
  <c r="A506" i="7"/>
  <c r="A506" i="10" s="1"/>
  <c r="A508" i="7"/>
  <c r="A508" i="10" s="1"/>
  <c r="A508" i="5"/>
  <c r="A508" i="8" s="1"/>
  <c r="A510" i="5"/>
  <c r="A510" i="8" s="1"/>
  <c r="A510" i="7"/>
  <c r="A510" i="10" s="1"/>
  <c r="A512" i="7"/>
  <c r="A512" i="10" s="1"/>
  <c r="A512" i="5"/>
  <c r="A512" i="8" s="1"/>
  <c r="A514" i="5"/>
  <c r="A514" i="8" s="1"/>
  <c r="A514" i="7"/>
  <c r="A514" i="10" s="1"/>
  <c r="A516" i="5"/>
  <c r="A516" i="8" s="1"/>
  <c r="A516" i="7"/>
  <c r="A516" i="10" s="1"/>
  <c r="A518" i="7"/>
  <c r="A518" i="10" s="1"/>
  <c r="A518" i="5"/>
  <c r="A518" i="8" s="1"/>
  <c r="A520" i="5"/>
  <c r="A520" i="8" s="1"/>
  <c r="A520" i="7"/>
  <c r="A520" i="10" s="1"/>
  <c r="A522" i="7"/>
  <c r="A522" i="10" s="1"/>
  <c r="A522" i="5"/>
  <c r="A522" i="8" s="1"/>
  <c r="A524" i="7"/>
  <c r="A524" i="10" s="1"/>
  <c r="A524" i="5"/>
  <c r="A524" i="8" s="1"/>
  <c r="A526" i="5"/>
  <c r="A526" i="8" s="1"/>
  <c r="A526" i="7"/>
  <c r="A526" i="10" s="1"/>
  <c r="A528" i="7"/>
  <c r="A528" i="10" s="1"/>
  <c r="A528" i="5"/>
  <c r="A528" i="8" s="1"/>
  <c r="A530" i="7"/>
  <c r="A530" i="10" s="1"/>
  <c r="A530" i="5"/>
  <c r="A530" i="8" s="1"/>
  <c r="A532" i="7"/>
  <c r="A532" i="10" s="1"/>
  <c r="A532" i="5"/>
  <c r="A532" i="8" s="1"/>
  <c r="A534" i="5"/>
  <c r="A534" i="8" s="1"/>
  <c r="A534" i="7"/>
  <c r="A534" i="10" s="1"/>
  <c r="A536" i="7"/>
  <c r="A536" i="10" s="1"/>
  <c r="A536" i="5"/>
  <c r="A536" i="8" s="1"/>
  <c r="A538" i="7"/>
  <c r="A538" i="10" s="1"/>
  <c r="A538" i="5"/>
  <c r="A538" i="8" s="1"/>
  <c r="A540" i="5"/>
  <c r="A540" i="8" s="1"/>
  <c r="A540" i="7"/>
  <c r="A540" i="10" s="1"/>
  <c r="A542" i="7"/>
  <c r="A542" i="10" s="1"/>
  <c r="A542" i="5"/>
  <c r="A542" i="8" s="1"/>
  <c r="A544" i="5"/>
  <c r="A544" i="8" s="1"/>
  <c r="A544" i="7"/>
  <c r="A544" i="10" s="1"/>
  <c r="A546" i="5"/>
  <c r="A546" i="8" s="1"/>
  <c r="A546" i="7"/>
  <c r="A546" i="10" s="1"/>
  <c r="A548" i="7"/>
  <c r="A548" i="10" s="1"/>
  <c r="A548" i="5"/>
  <c r="A548" i="8" s="1"/>
  <c r="A550" i="5"/>
  <c r="A550" i="8" s="1"/>
  <c r="A550" i="7"/>
  <c r="A550" i="10" s="1"/>
  <c r="A552" i="7"/>
  <c r="A552" i="10" s="1"/>
  <c r="A552" i="5"/>
  <c r="A552" i="8" s="1"/>
  <c r="A554" i="5"/>
  <c r="A554" i="8" s="1"/>
  <c r="A554" i="7"/>
  <c r="A554" i="10" s="1"/>
  <c r="A556" i="5"/>
  <c r="A556" i="8" s="1"/>
  <c r="A556" i="7"/>
  <c r="A556" i="10" s="1"/>
  <c r="A558" i="7"/>
  <c r="A558" i="10" s="1"/>
  <c r="A558" i="5"/>
  <c r="A558" i="8" s="1"/>
  <c r="A560" i="5"/>
  <c r="A560" i="8" s="1"/>
  <c r="A560" i="7"/>
  <c r="A560" i="10" s="1"/>
  <c r="A562" i="7"/>
  <c r="A562" i="10" s="1"/>
  <c r="A562" i="5"/>
  <c r="A562" i="8" s="1"/>
  <c r="A564" i="5"/>
  <c r="A564" i="8" s="1"/>
  <c r="A564" i="7"/>
  <c r="A564" i="10" s="1"/>
  <c r="A566" i="5"/>
  <c r="A566" i="8" s="1"/>
  <c r="A566" i="7"/>
  <c r="A566" i="10" s="1"/>
  <c r="A568" i="7"/>
  <c r="A568" i="10" s="1"/>
  <c r="A568" i="5"/>
  <c r="A568" i="8" s="1"/>
  <c r="A570" i="5"/>
  <c r="A570" i="8" s="1"/>
  <c r="A570" i="7"/>
  <c r="A570" i="10" s="1"/>
  <c r="A572" i="7"/>
  <c r="A572" i="10" s="1"/>
  <c r="A572" i="5"/>
  <c r="A572" i="8" s="1"/>
  <c r="A574" i="7"/>
  <c r="A574" i="10" s="1"/>
  <c r="A574" i="5"/>
  <c r="A574" i="8" s="1"/>
  <c r="A576" i="5"/>
  <c r="A576" i="8" s="1"/>
  <c r="A576" i="7"/>
  <c r="A576" i="10" s="1"/>
  <c r="A578" i="7"/>
  <c r="A578" i="10" s="1"/>
  <c r="A578" i="5"/>
  <c r="A578" i="8" s="1"/>
  <c r="A580" i="7"/>
  <c r="A580" i="10" s="1"/>
  <c r="A580" i="5"/>
  <c r="A580" i="8" s="1"/>
  <c r="A582" i="7"/>
  <c r="A582" i="10" s="1"/>
  <c r="A582" i="5"/>
  <c r="A582" i="8" s="1"/>
  <c r="A584" i="5"/>
  <c r="A584" i="8" s="1"/>
  <c r="A584" i="7"/>
  <c r="A584" i="10" s="1"/>
  <c r="A586" i="7"/>
  <c r="A586" i="10" s="1"/>
  <c r="A586" i="5"/>
  <c r="A586" i="8" s="1"/>
  <c r="A588" i="7"/>
  <c r="A588" i="10" s="1"/>
  <c r="A588" i="5"/>
  <c r="A588" i="8" s="1"/>
  <c r="A590" i="5"/>
  <c r="A590" i="8" s="1"/>
  <c r="A590" i="7"/>
  <c r="A590" i="10" s="1"/>
  <c r="A592" i="7"/>
  <c r="A592" i="10" s="1"/>
  <c r="A592" i="5"/>
  <c r="A592" i="8" s="1"/>
  <c r="A594" i="5"/>
  <c r="A594" i="8" s="1"/>
  <c r="A594" i="7"/>
  <c r="A594" i="10" s="1"/>
  <c r="A596" i="5"/>
  <c r="A596" i="8" s="1"/>
  <c r="A596" i="7"/>
  <c r="A596" i="10" s="1"/>
  <c r="A598" i="7"/>
  <c r="A598" i="10" s="1"/>
  <c r="A598" i="5"/>
  <c r="A598" i="8" s="1"/>
  <c r="A600" i="5"/>
  <c r="A600" i="8" s="1"/>
  <c r="A600" i="7"/>
  <c r="A600" i="10" s="1"/>
  <c r="A602" i="7"/>
  <c r="A602" i="10" s="1"/>
  <c r="A602" i="5"/>
  <c r="A602" i="8" s="1"/>
  <c r="A604" i="5"/>
  <c r="A604" i="8" s="1"/>
  <c r="A604" i="7"/>
  <c r="A604" i="10" s="1"/>
  <c r="A606" i="5"/>
  <c r="A606" i="8" s="1"/>
  <c r="A606" i="7"/>
  <c r="A606" i="10" s="1"/>
  <c r="A608" i="7"/>
  <c r="A608" i="10" s="1"/>
  <c r="A608" i="5"/>
  <c r="A608" i="8" s="1"/>
  <c r="A610" i="5"/>
  <c r="A610" i="8" s="1"/>
  <c r="A610" i="7"/>
  <c r="A610" i="10" s="1"/>
  <c r="A612" i="7"/>
  <c r="A612" i="10" s="1"/>
  <c r="A612" i="5"/>
  <c r="A612" i="8" s="1"/>
  <c r="A614" i="5"/>
  <c r="A614" i="8" s="1"/>
  <c r="A614" i="7"/>
  <c r="A614" i="10" s="1"/>
  <c r="A616" i="5"/>
  <c r="A616" i="8" s="1"/>
  <c r="A616" i="7"/>
  <c r="A616" i="10" s="1"/>
  <c r="A618" i="7"/>
  <c r="A618" i="10" s="1"/>
  <c r="A618" i="5"/>
  <c r="A618" i="8" s="1"/>
  <c r="A620" i="5"/>
  <c r="A620" i="8" s="1"/>
  <c r="A620" i="7"/>
  <c r="A620" i="10" s="1"/>
  <c r="A622" i="7"/>
  <c r="A622" i="10" s="1"/>
  <c r="A622" i="5"/>
  <c r="A622" i="8" s="1"/>
  <c r="A624" i="7"/>
  <c r="A624" i="10" s="1"/>
  <c r="A624" i="5"/>
  <c r="A624" i="8" s="1"/>
  <c r="A626" i="5"/>
  <c r="A626" i="8" s="1"/>
  <c r="A626" i="7"/>
  <c r="A626" i="10" s="1"/>
  <c r="A628" i="7"/>
  <c r="A628" i="10" s="1"/>
  <c r="A628" i="5"/>
  <c r="A628" i="8" s="1"/>
  <c r="A630" i="7"/>
  <c r="A630" i="10" s="1"/>
  <c r="A630" i="5"/>
  <c r="A630" i="8" s="1"/>
  <c r="A632" i="7"/>
  <c r="A632" i="10" s="1"/>
  <c r="A632" i="5"/>
  <c r="A632" i="8" s="1"/>
  <c r="A634" i="5"/>
  <c r="A634" i="8" s="1"/>
  <c r="A634" i="7"/>
  <c r="A634" i="10" s="1"/>
  <c r="A636" i="7"/>
  <c r="A636" i="10" s="1"/>
  <c r="A636" i="5"/>
  <c r="A636" i="8" s="1"/>
  <c r="A638" i="7"/>
  <c r="A638" i="10" s="1"/>
  <c r="A638" i="5"/>
  <c r="A638" i="8" s="1"/>
  <c r="A640" i="5"/>
  <c r="A640" i="8" s="1"/>
  <c r="A640" i="7"/>
  <c r="A640" i="10" s="1"/>
  <c r="A642" i="7"/>
  <c r="A642" i="10" s="1"/>
  <c r="A642" i="5"/>
  <c r="A642" i="8" s="1"/>
  <c r="A644" i="5"/>
  <c r="A644" i="8" s="1"/>
  <c r="A644" i="7"/>
  <c r="A644" i="10" s="1"/>
  <c r="A646" i="5"/>
  <c r="A646" i="8" s="1"/>
  <c r="A646" i="7"/>
  <c r="A646" i="10" s="1"/>
  <c r="A648" i="7"/>
  <c r="A648" i="10" s="1"/>
  <c r="A648" i="5"/>
  <c r="A648" i="8" s="1"/>
  <c r="A650" i="5"/>
  <c r="A650" i="8" s="1"/>
  <c r="A650" i="7"/>
  <c r="A650" i="10" s="1"/>
  <c r="A652" i="7"/>
  <c r="A652" i="10" s="1"/>
  <c r="A652" i="5"/>
  <c r="A652" i="8" s="1"/>
  <c r="A654" i="5"/>
  <c r="A654" i="8" s="1"/>
  <c r="A654" i="7"/>
  <c r="A654" i="10" s="1"/>
  <c r="A656" i="5"/>
  <c r="A656" i="8" s="1"/>
  <c r="A656" i="7"/>
  <c r="A656" i="10" s="1"/>
  <c r="A658" i="7"/>
  <c r="A658" i="10" s="1"/>
  <c r="A658" i="5"/>
  <c r="A658" i="8" s="1"/>
  <c r="A660" i="5"/>
  <c r="A660" i="8" s="1"/>
  <c r="A660" i="7"/>
  <c r="A660" i="10" s="1"/>
  <c r="A662" i="7"/>
  <c r="A662" i="10" s="1"/>
  <c r="A662" i="5"/>
  <c r="A662" i="8" s="1"/>
  <c r="A664" i="5"/>
  <c r="A664" i="8" s="1"/>
  <c r="A664" i="7"/>
  <c r="A664" i="10" s="1"/>
  <c r="A666" i="5"/>
  <c r="A666" i="8" s="1"/>
  <c r="A666" i="7"/>
  <c r="A666" i="10" s="1"/>
  <c r="A668" i="7"/>
  <c r="A668" i="10" s="1"/>
  <c r="A668" i="5"/>
  <c r="A668" i="8" s="1"/>
  <c r="A670" i="5"/>
  <c r="A670" i="8" s="1"/>
  <c r="A670" i="7"/>
  <c r="A670" i="10" s="1"/>
  <c r="A672" i="7"/>
  <c r="A672" i="10" s="1"/>
  <c r="A672" i="5"/>
  <c r="A672" i="8" s="1"/>
  <c r="A674" i="7"/>
  <c r="A674" i="10" s="1"/>
  <c r="A674" i="5"/>
  <c r="A674" i="8" s="1"/>
  <c r="A676" i="5"/>
  <c r="A676" i="8" s="1"/>
  <c r="A676" i="7"/>
  <c r="A676" i="10" s="1"/>
  <c r="A678" i="7"/>
  <c r="A678" i="10" s="1"/>
  <c r="A678" i="5"/>
  <c r="A678" i="8" s="1"/>
  <c r="A680" i="7"/>
  <c r="A680" i="10" s="1"/>
  <c r="A680" i="5"/>
  <c r="A680" i="8" s="1"/>
  <c r="A682" i="7"/>
  <c r="A682" i="10" s="1"/>
  <c r="A682" i="5"/>
  <c r="A682" i="8" s="1"/>
  <c r="A684" i="5"/>
  <c r="A684" i="8" s="1"/>
  <c r="A684" i="7"/>
  <c r="A684" i="10" s="1"/>
  <c r="A686" i="7"/>
  <c r="A686" i="10" s="1"/>
  <c r="A686" i="5"/>
  <c r="A686" i="8" s="1"/>
  <c r="A688" i="7"/>
  <c r="A688" i="10" s="1"/>
  <c r="A688" i="5"/>
  <c r="A688" i="8" s="1"/>
  <c r="A690" i="5"/>
  <c r="A690" i="8" s="1"/>
  <c r="A690" i="7"/>
  <c r="A690" i="10" s="1"/>
  <c r="A692" i="7"/>
  <c r="A692" i="10" s="1"/>
  <c r="A692" i="5"/>
  <c r="A692" i="8" s="1"/>
  <c r="A694" i="5"/>
  <c r="A694" i="8" s="1"/>
  <c r="A694" i="7"/>
  <c r="A694" i="10" s="1"/>
  <c r="A696" i="5"/>
  <c r="A696" i="8" s="1"/>
  <c r="A696" i="7"/>
  <c r="A696" i="10" s="1"/>
  <c r="A698" i="7"/>
  <c r="A698" i="10" s="1"/>
  <c r="A698" i="5"/>
  <c r="A698" i="8" s="1"/>
  <c r="A700" i="5"/>
  <c r="A700" i="8" s="1"/>
  <c r="A700" i="7"/>
  <c r="A700" i="10" s="1"/>
  <c r="A702" i="7"/>
  <c r="A702" i="10" s="1"/>
  <c r="A702" i="5"/>
  <c r="A702" i="8" s="1"/>
  <c r="A704" i="5"/>
  <c r="A704" i="8" s="1"/>
  <c r="A704" i="7"/>
  <c r="A704" i="10" s="1"/>
  <c r="A706" i="5"/>
  <c r="A706" i="8" s="1"/>
  <c r="A706" i="7"/>
  <c r="A706" i="10" s="1"/>
  <c r="A708" i="7"/>
  <c r="A708" i="10" s="1"/>
  <c r="A708" i="5"/>
  <c r="A708" i="8" s="1"/>
  <c r="A710" i="5"/>
  <c r="A710" i="8" s="1"/>
  <c r="A710" i="7"/>
  <c r="A710" i="10" s="1"/>
  <c r="A712" i="7"/>
  <c r="A712" i="10" s="1"/>
  <c r="A712" i="5"/>
  <c r="A712" i="8" s="1"/>
  <c r="A714" i="5"/>
  <c r="A714" i="8" s="1"/>
  <c r="A714" i="7"/>
  <c r="A714" i="10" s="1"/>
  <c r="A716" i="5"/>
  <c r="A716" i="8" s="1"/>
  <c r="A716" i="7"/>
  <c r="A716" i="10" s="1"/>
  <c r="A718" i="7"/>
  <c r="A718" i="10" s="1"/>
  <c r="A718" i="5"/>
  <c r="A718" i="8" s="1"/>
  <c r="A720" i="5"/>
  <c r="A720" i="8" s="1"/>
  <c r="A720" i="7"/>
  <c r="A720" i="10" s="1"/>
  <c r="A722" i="7"/>
  <c r="A722" i="10" s="1"/>
  <c r="A722" i="5"/>
  <c r="A722" i="8" s="1"/>
  <c r="A724" i="7"/>
  <c r="A724" i="10" s="1"/>
  <c r="A724" i="5"/>
  <c r="A724" i="8" s="1"/>
  <c r="A726" i="5"/>
  <c r="A726" i="8" s="1"/>
  <c r="A726" i="7"/>
  <c r="A726" i="10" s="1"/>
  <c r="A728" i="7"/>
  <c r="A728" i="10" s="1"/>
  <c r="A728" i="5"/>
  <c r="A728" i="8" s="1"/>
  <c r="A730" i="7"/>
  <c r="A730" i="10" s="1"/>
  <c r="A730" i="5"/>
  <c r="A730" i="8" s="1"/>
  <c r="A732" i="7"/>
  <c r="A732" i="10" s="1"/>
  <c r="A732" i="5"/>
  <c r="A732" i="8" s="1"/>
  <c r="A734" i="5"/>
  <c r="A734" i="8" s="1"/>
  <c r="A734" i="7"/>
  <c r="A734" i="10" s="1"/>
  <c r="A736" i="7"/>
  <c r="A736" i="10" s="1"/>
  <c r="A736" i="5"/>
  <c r="A736" i="8" s="1"/>
  <c r="A738" i="7"/>
  <c r="A738" i="10" s="1"/>
  <c r="A738" i="5"/>
  <c r="A738" i="8" s="1"/>
  <c r="A740" i="5"/>
  <c r="A740" i="8" s="1"/>
  <c r="A740" i="7"/>
  <c r="A740" i="10" s="1"/>
  <c r="A742" i="7"/>
  <c r="A742" i="10" s="1"/>
  <c r="A742" i="5"/>
  <c r="A742" i="8" s="1"/>
  <c r="A744" i="5"/>
  <c r="A744" i="8" s="1"/>
  <c r="A744" i="7"/>
  <c r="A744" i="10" s="1"/>
  <c r="A746" i="5"/>
  <c r="A746" i="8" s="1"/>
  <c r="A746" i="7"/>
  <c r="A746" i="10" s="1"/>
  <c r="A748" i="7"/>
  <c r="A748" i="10" s="1"/>
  <c r="A748" i="5"/>
  <c r="A748" i="8" s="1"/>
  <c r="A750" i="5"/>
  <c r="A750" i="8" s="1"/>
  <c r="A750" i="7"/>
  <c r="A750" i="10" s="1"/>
  <c r="A752" i="7"/>
  <c r="A752" i="10" s="1"/>
  <c r="A752" i="5"/>
  <c r="A752" i="8" s="1"/>
  <c r="A754" i="5"/>
  <c r="A754" i="8" s="1"/>
  <c r="A754" i="7"/>
  <c r="A754" i="10" s="1"/>
  <c r="A756" i="5"/>
  <c r="A756" i="8" s="1"/>
  <c r="A756" i="7"/>
  <c r="A756" i="10" s="1"/>
  <c r="A758" i="7"/>
  <c r="A758" i="10" s="1"/>
  <c r="A758" i="5"/>
  <c r="A758" i="8" s="1"/>
  <c r="A760" i="5"/>
  <c r="A760" i="8" s="1"/>
  <c r="A760" i="7"/>
  <c r="A760" i="10" s="1"/>
  <c r="A762" i="7"/>
  <c r="A762" i="10" s="1"/>
  <c r="A762" i="5"/>
  <c r="A762" i="8" s="1"/>
  <c r="A764" i="5"/>
  <c r="A764" i="8" s="1"/>
  <c r="A764" i="7"/>
  <c r="A764" i="10" s="1"/>
  <c r="A766" i="5"/>
  <c r="A766" i="8" s="1"/>
  <c r="A766" i="7"/>
  <c r="A766" i="10" s="1"/>
  <c r="A768" i="7"/>
  <c r="A768" i="10" s="1"/>
  <c r="A768" i="5"/>
  <c r="A768" i="8" s="1"/>
  <c r="A770" i="5"/>
  <c r="A770" i="8" s="1"/>
  <c r="A770" i="7"/>
  <c r="A770" i="10" s="1"/>
  <c r="A772" i="7"/>
  <c r="A772" i="10" s="1"/>
  <c r="A772" i="5"/>
  <c r="A772" i="8" s="1"/>
  <c r="A774" i="7"/>
  <c r="A774" i="10" s="1"/>
  <c r="A774" i="5"/>
  <c r="A774" i="8" s="1"/>
  <c r="A776" i="5"/>
  <c r="A776" i="8" s="1"/>
  <c r="A776" i="7"/>
  <c r="A776" i="10" s="1"/>
  <c r="A778" i="7"/>
  <c r="A778" i="10" s="1"/>
  <c r="A778" i="5"/>
  <c r="A778" i="8" s="1"/>
  <c r="A780" i="7"/>
  <c r="A780" i="10" s="1"/>
  <c r="A780" i="5"/>
  <c r="A780" i="8" s="1"/>
  <c r="A782" i="7"/>
  <c r="A782" i="10" s="1"/>
  <c r="A782" i="5"/>
  <c r="A782" i="8" s="1"/>
  <c r="A784" i="5"/>
  <c r="A784" i="8" s="1"/>
  <c r="A784" i="7"/>
  <c r="A784" i="10" s="1"/>
  <c r="A786" i="7"/>
  <c r="A786" i="10" s="1"/>
  <c r="A786" i="5"/>
  <c r="A786" i="8" s="1"/>
  <c r="A788" i="7"/>
  <c r="A788" i="10" s="1"/>
  <c r="A788" i="5"/>
  <c r="A788" i="8" s="1"/>
  <c r="A790" i="5"/>
  <c r="A790" i="8" s="1"/>
  <c r="A790" i="7"/>
  <c r="A790" i="10" s="1"/>
  <c r="A792" i="7"/>
  <c r="A792" i="10" s="1"/>
  <c r="A792" i="5"/>
  <c r="A792" i="8" s="1"/>
  <c r="A794" i="5"/>
  <c r="A794" i="8" s="1"/>
  <c r="A794" i="7"/>
  <c r="A794" i="10" s="1"/>
  <c r="A796" i="5"/>
  <c r="A796" i="8" s="1"/>
  <c r="A796" i="7"/>
  <c r="A796" i="10" s="1"/>
  <c r="A798" i="7"/>
  <c r="A798" i="10" s="1"/>
  <c r="A798" i="5"/>
  <c r="A798" i="8" s="1"/>
  <c r="A800" i="5"/>
  <c r="A800" i="8" s="1"/>
  <c r="A800" i="7"/>
  <c r="A800" i="10" s="1"/>
  <c r="A802" i="7"/>
  <c r="A802" i="10" s="1"/>
  <c r="A802" i="5"/>
  <c r="A802" i="8" s="1"/>
  <c r="A804" i="5"/>
  <c r="A804" i="8" s="1"/>
  <c r="A804" i="7"/>
  <c r="A804" i="10" s="1"/>
  <c r="A806" i="5"/>
  <c r="A806" i="8" s="1"/>
  <c r="A806" i="7"/>
  <c r="A806" i="10" s="1"/>
  <c r="A808" i="7"/>
  <c r="A808" i="10" s="1"/>
  <c r="A808" i="5"/>
  <c r="A808" i="8" s="1"/>
  <c r="A810" i="5"/>
  <c r="A810" i="8" s="1"/>
  <c r="A810" i="7"/>
  <c r="A810" i="10" s="1"/>
  <c r="A812" i="7"/>
  <c r="A812" i="10" s="1"/>
  <c r="A812" i="5"/>
  <c r="A812" i="8" s="1"/>
  <c r="A814" i="5"/>
  <c r="A814" i="8" s="1"/>
  <c r="A814" i="7"/>
  <c r="A814" i="10" s="1"/>
  <c r="A816" i="5"/>
  <c r="A816" i="8" s="1"/>
  <c r="A816" i="7"/>
  <c r="A816" i="10" s="1"/>
  <c r="A818" i="7"/>
  <c r="A818" i="10" s="1"/>
  <c r="A818" i="5"/>
  <c r="A818" i="8" s="1"/>
  <c r="A820" i="5"/>
  <c r="A820" i="8" s="1"/>
  <c r="A820" i="7"/>
  <c r="A820" i="10" s="1"/>
  <c r="A822" i="7"/>
  <c r="A822" i="10" s="1"/>
  <c r="A822" i="5"/>
  <c r="A822" i="8" s="1"/>
  <c r="A824" i="7"/>
  <c r="A824" i="10" s="1"/>
  <c r="A824" i="5"/>
  <c r="A824" i="8" s="1"/>
  <c r="A826" i="5"/>
  <c r="A826" i="8" s="1"/>
  <c r="A826" i="7"/>
  <c r="A826" i="10" s="1"/>
  <c r="A828" i="7"/>
  <c r="A828" i="10" s="1"/>
  <c r="A828" i="5"/>
  <c r="A828" i="8" s="1"/>
  <c r="A830" i="7"/>
  <c r="A830" i="10" s="1"/>
  <c r="A830" i="5"/>
  <c r="A830" i="8" s="1"/>
  <c r="A832" i="7"/>
  <c r="A832" i="10" s="1"/>
  <c r="A832" i="5"/>
  <c r="A832" i="8" s="1"/>
  <c r="A834" i="5"/>
  <c r="A834" i="8" s="1"/>
  <c r="A834" i="7"/>
  <c r="A834" i="10" s="1"/>
  <c r="A836" i="7"/>
  <c r="A836" i="10" s="1"/>
  <c r="A836" i="5"/>
  <c r="A836" i="8" s="1"/>
  <c r="A838" i="7"/>
  <c r="A838" i="10" s="1"/>
  <c r="A838" i="5"/>
  <c r="A838" i="8" s="1"/>
  <c r="A840" i="5"/>
  <c r="A840" i="8" s="1"/>
  <c r="A840" i="7"/>
  <c r="A840" i="10" s="1"/>
  <c r="A842" i="7"/>
  <c r="A842" i="10" s="1"/>
  <c r="A842" i="5"/>
  <c r="A842" i="8" s="1"/>
  <c r="A844" i="5"/>
  <c r="A844" i="8" s="1"/>
  <c r="A844" i="7"/>
  <c r="A844" i="10" s="1"/>
  <c r="A846" i="5"/>
  <c r="A846" i="8" s="1"/>
  <c r="A846" i="7"/>
  <c r="A846" i="10" s="1"/>
  <c r="A848" i="7"/>
  <c r="A848" i="10" s="1"/>
  <c r="A848" i="5"/>
  <c r="A848" i="8" s="1"/>
  <c r="A850" i="5"/>
  <c r="A850" i="8" s="1"/>
  <c r="A850" i="7"/>
  <c r="A850" i="10" s="1"/>
  <c r="A852" i="7"/>
  <c r="A852" i="10" s="1"/>
  <c r="A852" i="5"/>
  <c r="A852" i="8" s="1"/>
  <c r="A854" i="5"/>
  <c r="A854" i="8" s="1"/>
  <c r="A854" i="7"/>
  <c r="A854" i="10" s="1"/>
  <c r="A856" i="5"/>
  <c r="A856" i="8" s="1"/>
  <c r="A856" i="7"/>
  <c r="A856" i="10" s="1"/>
  <c r="A858" i="7"/>
  <c r="A858" i="10" s="1"/>
  <c r="A858" i="5"/>
  <c r="A858" i="8" s="1"/>
  <c r="A860" i="5"/>
  <c r="A860" i="8" s="1"/>
  <c r="A860" i="7"/>
  <c r="A860" i="10" s="1"/>
  <c r="A862" i="7"/>
  <c r="A862" i="10" s="1"/>
  <c r="A862" i="5"/>
  <c r="A862" i="8" s="1"/>
  <c r="A864" i="5"/>
  <c r="A864" i="8" s="1"/>
  <c r="A864" i="7"/>
  <c r="A864" i="10" s="1"/>
  <c r="A866" i="5"/>
  <c r="A866" i="8" s="1"/>
  <c r="A866" i="7"/>
  <c r="A866" i="10" s="1"/>
  <c r="A868" i="7"/>
  <c r="A868" i="10" s="1"/>
  <c r="A868" i="5"/>
  <c r="A868" i="8" s="1"/>
  <c r="A870" i="5"/>
  <c r="A870" i="8" s="1"/>
  <c r="A870" i="7"/>
  <c r="A870" i="10" s="1"/>
  <c r="A872" i="7"/>
  <c r="A872" i="10" s="1"/>
  <c r="A872" i="5"/>
  <c r="A872" i="8" s="1"/>
  <c r="A874" i="7"/>
  <c r="A874" i="10" s="1"/>
  <c r="A874" i="5"/>
  <c r="A874" i="8" s="1"/>
  <c r="A876" i="5"/>
  <c r="A876" i="8" s="1"/>
  <c r="A876" i="7"/>
  <c r="A876" i="10" s="1"/>
  <c r="A878" i="7"/>
  <c r="A878" i="10" s="1"/>
  <c r="A878" i="5"/>
  <c r="A878" i="8" s="1"/>
  <c r="A880" i="7"/>
  <c r="A880" i="10" s="1"/>
  <c r="A880" i="5"/>
  <c r="A880" i="8" s="1"/>
  <c r="A882" i="7"/>
  <c r="A882" i="10" s="1"/>
  <c r="A882" i="5"/>
  <c r="A882" i="8" s="1"/>
  <c r="A884" i="5"/>
  <c r="A884" i="8" s="1"/>
  <c r="A884" i="7"/>
  <c r="A884" i="10" s="1"/>
  <c r="A886" i="7"/>
  <c r="A886" i="10" s="1"/>
  <c r="A886" i="5"/>
  <c r="A886" i="8" s="1"/>
  <c r="A888" i="7"/>
  <c r="A888" i="10" s="1"/>
  <c r="A888" i="5"/>
  <c r="A888" i="8" s="1"/>
  <c r="A890" i="5"/>
  <c r="A890" i="8" s="1"/>
  <c r="A890" i="7"/>
  <c r="A890" i="10" s="1"/>
  <c r="A892" i="7"/>
  <c r="A892" i="10" s="1"/>
  <c r="A892" i="5"/>
  <c r="A892" i="8" s="1"/>
  <c r="A894" i="5"/>
  <c r="A894" i="8" s="1"/>
  <c r="A894" i="7"/>
  <c r="A894" i="10" s="1"/>
  <c r="A896" i="5"/>
  <c r="A896" i="8" s="1"/>
  <c r="A896" i="7"/>
  <c r="A896" i="10" s="1"/>
  <c r="A898" i="7"/>
  <c r="A898" i="10" s="1"/>
  <c r="A898" i="5"/>
  <c r="A898" i="8" s="1"/>
  <c r="A900" i="5"/>
  <c r="A900" i="8" s="1"/>
  <c r="A900" i="7"/>
  <c r="A900" i="10" s="1"/>
  <c r="A902" i="7"/>
  <c r="A902" i="10" s="1"/>
  <c r="A902" i="5"/>
  <c r="A902" i="8" s="1"/>
  <c r="A904" i="5"/>
  <c r="A904" i="8" s="1"/>
  <c r="A904" i="7"/>
  <c r="A904" i="10" s="1"/>
  <c r="A906" i="5"/>
  <c r="A906" i="8" s="1"/>
  <c r="A906" i="7"/>
  <c r="A906" i="10" s="1"/>
  <c r="A908" i="7"/>
  <c r="A908" i="10" s="1"/>
  <c r="A908" i="5"/>
  <c r="A908" i="8" s="1"/>
  <c r="A910" i="5"/>
  <c r="A910" i="8" s="1"/>
  <c r="A910" i="7"/>
  <c r="A910" i="10" s="1"/>
  <c r="A912" i="7"/>
  <c r="A912" i="10" s="1"/>
  <c r="A912" i="5"/>
  <c r="A912" i="8" s="1"/>
  <c r="A914" i="5"/>
  <c r="A914" i="8" s="1"/>
  <c r="A914" i="7"/>
  <c r="A914" i="10" s="1"/>
  <c r="A916" i="5"/>
  <c r="A916" i="8" s="1"/>
  <c r="A916" i="7"/>
  <c r="A916" i="10" s="1"/>
  <c r="A918" i="7"/>
  <c r="A918" i="10" s="1"/>
  <c r="A918" i="5"/>
  <c r="A918" i="8" s="1"/>
  <c r="A920" i="5"/>
  <c r="A920" i="8" s="1"/>
  <c r="A920" i="7"/>
  <c r="A920" i="10" s="1"/>
  <c r="A922" i="7"/>
  <c r="A922" i="10" s="1"/>
  <c r="A922" i="5"/>
  <c r="A922" i="8" s="1"/>
  <c r="A924" i="7"/>
  <c r="A924" i="10" s="1"/>
  <c r="A924" i="5"/>
  <c r="A924" i="8" s="1"/>
  <c r="A926" i="5"/>
  <c r="A926" i="8" s="1"/>
  <c r="A926" i="7"/>
  <c r="A926" i="10" s="1"/>
  <c r="A928" i="7"/>
  <c r="A928" i="10" s="1"/>
  <c r="A928" i="5"/>
  <c r="A928" i="8" s="1"/>
  <c r="A930" i="7"/>
  <c r="A930" i="10" s="1"/>
  <c r="A930" i="5"/>
  <c r="A930" i="8" s="1"/>
  <c r="A932" i="7"/>
  <c r="A932" i="10" s="1"/>
  <c r="A932" i="5"/>
  <c r="A932" i="8" s="1"/>
  <c r="A934" i="5"/>
  <c r="A934" i="8" s="1"/>
  <c r="A934" i="7"/>
  <c r="A934" i="10" s="1"/>
  <c r="A936" i="7"/>
  <c r="A936" i="10" s="1"/>
  <c r="A936" i="5"/>
  <c r="A936" i="8" s="1"/>
  <c r="A938" i="7"/>
  <c r="A938" i="10" s="1"/>
  <c r="A938" i="5"/>
  <c r="A938" i="8" s="1"/>
  <c r="A940" i="5"/>
  <c r="A940" i="8" s="1"/>
  <c r="A940" i="7"/>
  <c r="A940" i="10" s="1"/>
  <c r="A942" i="7"/>
  <c r="A942" i="10" s="1"/>
  <c r="A942" i="5"/>
  <c r="A942" i="8" s="1"/>
  <c r="A944" i="5"/>
  <c r="A944" i="8" s="1"/>
  <c r="A944" i="7"/>
  <c r="A944" i="10" s="1"/>
  <c r="A946" i="5"/>
  <c r="A946" i="8" s="1"/>
  <c r="A946" i="7"/>
  <c r="A946" i="10" s="1"/>
  <c r="A948" i="7"/>
  <c r="A948" i="10" s="1"/>
  <c r="A948" i="5"/>
  <c r="A948" i="8" s="1"/>
  <c r="A950" i="5"/>
  <c r="A950" i="8" s="1"/>
  <c r="A950" i="7"/>
  <c r="A950" i="10" s="1"/>
  <c r="A952" i="7"/>
  <c r="A952" i="10" s="1"/>
  <c r="A952" i="5"/>
  <c r="A952" i="8" s="1"/>
  <c r="A954" i="5"/>
  <c r="A954" i="8" s="1"/>
  <c r="A954" i="7"/>
  <c r="A954" i="10" s="1"/>
  <c r="A956" i="5"/>
  <c r="A956" i="8" s="1"/>
  <c r="A956" i="7"/>
  <c r="A956" i="10" s="1"/>
  <c r="A958" i="7"/>
  <c r="A958" i="10" s="1"/>
  <c r="A958" i="5"/>
  <c r="A958" i="8" s="1"/>
  <c r="A960" i="5"/>
  <c r="A960" i="8" s="1"/>
  <c r="A960" i="7"/>
  <c r="A960" i="10" s="1"/>
  <c r="A962" i="7"/>
  <c r="A962" i="10" s="1"/>
  <c r="A962" i="5"/>
  <c r="A962" i="8" s="1"/>
  <c r="A964" i="5"/>
  <c r="A964" i="8" s="1"/>
  <c r="A964" i="7"/>
  <c r="A964" i="10" s="1"/>
  <c r="A966" i="5"/>
  <c r="A966" i="8" s="1"/>
  <c r="A966" i="7"/>
  <c r="A966" i="10" s="1"/>
  <c r="A968" i="7"/>
  <c r="A968" i="10" s="1"/>
  <c r="A968" i="5"/>
  <c r="A968" i="8" s="1"/>
  <c r="A970" i="5"/>
  <c r="A970" i="8" s="1"/>
  <c r="A970" i="7"/>
  <c r="A970" i="10" s="1"/>
  <c r="A972" i="7"/>
  <c r="A972" i="10" s="1"/>
  <c r="A972" i="5"/>
  <c r="A972" i="8" s="1"/>
  <c r="A974" i="7"/>
  <c r="A974" i="10" s="1"/>
  <c r="A974" i="5"/>
  <c r="A974" i="8" s="1"/>
  <c r="A976" i="5"/>
  <c r="A976" i="8" s="1"/>
  <c r="A976" i="7"/>
  <c r="A976" i="10" s="1"/>
  <c r="A978" i="7"/>
  <c r="A978" i="10" s="1"/>
  <c r="A978" i="5"/>
  <c r="A978" i="8" s="1"/>
  <c r="A980" i="7"/>
  <c r="A980" i="10" s="1"/>
  <c r="A980" i="5"/>
  <c r="A980" i="8" s="1"/>
  <c r="A982" i="7"/>
  <c r="A982" i="10" s="1"/>
  <c r="A982" i="5"/>
  <c r="A982" i="8" s="1"/>
  <c r="A984" i="5"/>
  <c r="A984" i="8" s="1"/>
  <c r="A984" i="7"/>
  <c r="A984" i="10" s="1"/>
  <c r="A986" i="7"/>
  <c r="A986" i="10" s="1"/>
  <c r="A986" i="5"/>
  <c r="A986" i="8" s="1"/>
  <c r="A988" i="7"/>
  <c r="A988" i="10" s="1"/>
  <c r="A988" i="5"/>
  <c r="A988" i="8" s="1"/>
  <c r="A990" i="5"/>
  <c r="A990" i="8" s="1"/>
  <c r="A990" i="7"/>
  <c r="A990" i="10" s="1"/>
  <c r="A992" i="7"/>
  <c r="A992" i="10" s="1"/>
  <c r="A992" i="5"/>
  <c r="A992" i="8" s="1"/>
  <c r="A994" i="5"/>
  <c r="A994" i="8" s="1"/>
  <c r="A994" i="7"/>
  <c r="A994" i="10" s="1"/>
  <c r="A996" i="5"/>
  <c r="A996" i="8" s="1"/>
  <c r="A996" i="7"/>
  <c r="A996" i="10" s="1"/>
  <c r="A998" i="7"/>
  <c r="A998" i="10" s="1"/>
  <c r="A998" i="5"/>
  <c r="A998" i="8" s="1"/>
  <c r="A1000" i="5"/>
  <c r="A1000" i="8" s="1"/>
  <c r="A1000" i="7"/>
  <c r="A1000" i="10" s="1"/>
  <c r="A1002" i="7"/>
  <c r="A1002" i="10" s="1"/>
  <c r="A1002" i="5"/>
  <c r="A1002" i="8" s="1"/>
  <c r="A1004" i="5"/>
  <c r="A1004" i="8" s="1"/>
  <c r="A1004" i="7"/>
  <c r="A1004" i="10" s="1"/>
  <c r="A1006" i="5"/>
  <c r="A1006" i="8" s="1"/>
  <c r="A1006" i="7"/>
  <c r="A1006" i="10" s="1"/>
  <c r="A1008" i="7"/>
  <c r="A1008" i="10" s="1"/>
  <c r="A1008" i="5"/>
  <c r="A1008" i="8" s="1"/>
  <c r="A1010" i="5"/>
  <c r="A1010" i="8" s="1"/>
  <c r="A1010" i="7"/>
  <c r="A1010" i="10" s="1"/>
  <c r="A1012" i="7"/>
  <c r="A1012" i="10" s="1"/>
  <c r="A1012" i="5"/>
  <c r="A1012" i="8" s="1"/>
  <c r="A1014" i="5"/>
  <c r="A1014" i="8" s="1"/>
  <c r="A1014" i="7"/>
  <c r="A1014" i="10" s="1"/>
  <c r="A1016" i="5"/>
  <c r="A1016" i="8" s="1"/>
  <c r="A1016" i="7"/>
  <c r="A1016" i="10" s="1"/>
  <c r="A1018" i="7"/>
  <c r="A1018" i="10" s="1"/>
  <c r="A1018" i="5"/>
  <c r="A1018" i="8" s="1"/>
  <c r="A1020" i="5"/>
  <c r="A1020" i="8" s="1"/>
  <c r="A1020" i="7"/>
  <c r="A1020" i="10" s="1"/>
  <c r="A1022" i="7"/>
  <c r="A1022" i="10" s="1"/>
  <c r="A1022" i="5"/>
  <c r="A1022" i="8" s="1"/>
  <c r="A1024" i="7"/>
  <c r="A1024" i="10" s="1"/>
  <c r="A1024" i="5"/>
  <c r="A1024" i="8" s="1"/>
  <c r="A1026" i="5"/>
  <c r="A1026" i="8" s="1"/>
  <c r="A1026" i="7"/>
  <c r="A1026" i="10" s="1"/>
  <c r="A1028" i="7"/>
  <c r="A1028" i="10" s="1"/>
  <c r="A1028" i="5"/>
  <c r="A1028" i="8" s="1"/>
  <c r="A1030" i="7"/>
  <c r="A1030" i="10" s="1"/>
  <c r="A1030" i="5"/>
  <c r="A1030" i="8" s="1"/>
  <c r="A1032" i="7"/>
  <c r="A1032" i="10" s="1"/>
  <c r="A1032" i="5"/>
  <c r="A1032" i="8" s="1"/>
  <c r="A1034" i="5"/>
  <c r="A1034" i="8" s="1"/>
  <c r="A1034" i="7"/>
  <c r="A1034" i="10" s="1"/>
  <c r="A1036" i="7"/>
  <c r="A1036" i="10" s="1"/>
  <c r="A1036" i="5"/>
  <c r="A1036" i="8" s="1"/>
  <c r="A1038" i="7"/>
  <c r="A1038" i="10" s="1"/>
  <c r="A1038" i="5"/>
  <c r="A1038" i="8" s="1"/>
  <c r="A1040" i="5"/>
  <c r="A1040" i="8" s="1"/>
  <c r="A1040" i="7"/>
  <c r="A1040" i="10" s="1"/>
  <c r="A1042" i="7"/>
  <c r="A1042" i="10" s="1"/>
  <c r="A1042" i="5"/>
  <c r="A1042" i="8" s="1"/>
  <c r="A1044" i="5"/>
  <c r="A1044" i="8" s="1"/>
  <c r="A1044" i="7"/>
  <c r="A1044" i="10" s="1"/>
  <c r="A1046" i="5"/>
  <c r="A1046" i="8" s="1"/>
  <c r="A1046" i="7"/>
  <c r="A1046" i="10" s="1"/>
  <c r="A1048" i="7"/>
  <c r="A1048" i="10" s="1"/>
  <c r="A1048" i="5"/>
  <c r="A1048" i="8" s="1"/>
  <c r="A1050" i="5"/>
  <c r="A1050" i="8" s="1"/>
  <c r="A1050" i="7"/>
  <c r="A1050" i="10" s="1"/>
  <c r="A1052" i="7"/>
  <c r="A1052" i="10" s="1"/>
  <c r="A1052" i="5"/>
  <c r="A1052" i="8" s="1"/>
  <c r="A1054" i="5"/>
  <c r="A1054" i="8" s="1"/>
  <c r="A1054" i="7"/>
  <c r="A1054" i="10" s="1"/>
  <c r="A1056" i="5"/>
  <c r="A1056" i="8" s="1"/>
  <c r="A1056" i="7"/>
  <c r="A1056" i="10" s="1"/>
  <c r="A1058" i="7"/>
  <c r="A1058" i="10" s="1"/>
  <c r="A1058" i="5"/>
  <c r="A1058" i="8" s="1"/>
  <c r="A1060" i="5"/>
  <c r="A1060" i="8" s="1"/>
  <c r="A1060" i="7"/>
  <c r="A1060" i="10" s="1"/>
  <c r="A1062" i="7"/>
  <c r="A1062" i="10" s="1"/>
  <c r="A1062" i="5"/>
  <c r="A1062" i="8" s="1"/>
  <c r="A1064" i="5"/>
  <c r="A1064" i="8" s="1"/>
  <c r="A1064" i="7"/>
  <c r="A1064" i="10" s="1"/>
  <c r="A1066" i="5"/>
  <c r="A1066" i="8" s="1"/>
  <c r="A1066" i="7"/>
  <c r="A1066" i="10" s="1"/>
  <c r="A1068" i="7"/>
  <c r="A1068" i="10" s="1"/>
  <c r="A1068" i="5"/>
  <c r="A1068" i="8" s="1"/>
  <c r="A1070" i="5"/>
  <c r="A1070" i="8" s="1"/>
  <c r="A1070" i="7"/>
  <c r="A1070" i="10" s="1"/>
  <c r="A1072" i="7"/>
  <c r="A1072" i="10" s="1"/>
  <c r="A1072" i="5"/>
  <c r="A1072" i="8" s="1"/>
  <c r="A1074" i="5"/>
  <c r="A1074" i="8" s="1"/>
  <c r="A1074" i="7"/>
  <c r="A1074" i="10" s="1"/>
  <c r="A1076" i="5"/>
  <c r="A1076" i="8" s="1"/>
  <c r="A1076" i="7"/>
  <c r="A1076" i="10" s="1"/>
  <c r="A1078" i="7"/>
  <c r="A1078" i="10" s="1"/>
  <c r="A1078" i="5"/>
  <c r="A1078" i="8" s="1"/>
  <c r="A1080" i="7"/>
  <c r="A1080" i="10" s="1"/>
  <c r="A1080" i="5"/>
  <c r="A1080" i="8" s="1"/>
  <c r="A1082" i="7"/>
  <c r="A1082" i="10" s="1"/>
  <c r="A1082" i="5"/>
  <c r="A1082" i="8" s="1"/>
  <c r="A1084" i="7"/>
  <c r="A1084" i="10" s="1"/>
  <c r="A1084" i="5"/>
  <c r="A1084" i="8" s="1"/>
  <c r="A1086" i="7"/>
  <c r="A1086" i="10" s="1"/>
  <c r="A1086" i="5"/>
  <c r="A1086" i="8" s="1"/>
  <c r="A1088" i="7"/>
  <c r="A1088" i="10" s="1"/>
  <c r="A1088" i="5"/>
  <c r="A1088" i="8" s="1"/>
  <c r="A1090" i="7"/>
  <c r="A1090" i="10" s="1"/>
  <c r="A1090" i="5"/>
  <c r="A1090" i="8" s="1"/>
  <c r="A1092" i="7"/>
  <c r="A1092" i="10" s="1"/>
  <c r="A1092" i="5"/>
  <c r="A1092" i="8" s="1"/>
  <c r="A1094" i="7"/>
  <c r="A1094" i="10" s="1"/>
  <c r="A1094" i="5"/>
  <c r="A1094" i="8" s="1"/>
  <c r="A1096" i="7"/>
  <c r="A1096" i="10" s="1"/>
  <c r="A1096" i="5"/>
  <c r="A1096" i="8" s="1"/>
  <c r="A1098" i="7"/>
  <c r="A1098" i="10" s="1"/>
  <c r="A1098" i="5"/>
  <c r="A1098" i="8" s="1"/>
  <c r="A1100" i="7"/>
  <c r="A1100" i="10" s="1"/>
  <c r="A1100" i="5"/>
  <c r="A1100" i="8" s="1"/>
  <c r="A1102" i="7"/>
  <c r="A1102" i="10" s="1"/>
  <c r="A1102" i="5"/>
  <c r="A1102" i="8" s="1"/>
  <c r="A1104" i="7"/>
  <c r="A1104" i="10" s="1"/>
  <c r="A1104" i="5"/>
  <c r="A1104" i="8" s="1"/>
  <c r="A1106" i="7"/>
  <c r="A1106" i="10" s="1"/>
  <c r="A1106" i="5"/>
  <c r="A1106" i="8" s="1"/>
  <c r="A1108" i="7"/>
  <c r="A1108" i="10" s="1"/>
  <c r="A1108" i="5"/>
  <c r="A1108" i="8" s="1"/>
  <c r="A1110" i="7"/>
  <c r="A1110" i="10" s="1"/>
  <c r="A1110" i="5"/>
  <c r="A1110" i="8" s="1"/>
  <c r="A1112" i="7"/>
  <c r="A1112" i="10" s="1"/>
  <c r="A1112" i="5"/>
  <c r="A1112" i="8" s="1"/>
  <c r="A1114" i="7"/>
  <c r="A1114" i="10" s="1"/>
  <c r="A1114" i="5"/>
  <c r="A1114" i="8" s="1"/>
  <c r="A1116" i="7"/>
  <c r="A1116" i="10" s="1"/>
  <c r="A1116" i="5"/>
  <c r="A1116" i="8" s="1"/>
  <c r="A1118" i="7"/>
  <c r="A1118" i="10" s="1"/>
  <c r="A1118" i="5"/>
  <c r="A1118" i="8" s="1"/>
  <c r="A1120" i="7"/>
  <c r="A1120" i="10" s="1"/>
  <c r="A1120" i="5"/>
  <c r="A1120" i="8" s="1"/>
  <c r="A1122" i="7"/>
  <c r="A1122" i="10" s="1"/>
  <c r="A1122" i="5"/>
  <c r="A1122" i="8" s="1"/>
  <c r="A1124" i="7"/>
  <c r="A1124" i="10" s="1"/>
  <c r="A1124" i="5"/>
  <c r="A1124" i="8" s="1"/>
  <c r="A1126" i="7"/>
  <c r="A1126" i="10" s="1"/>
  <c r="A1126" i="5"/>
  <c r="A1126" i="8" s="1"/>
  <c r="A1128" i="7"/>
  <c r="A1128" i="10" s="1"/>
  <c r="A1128" i="5"/>
  <c r="A1128" i="8" s="1"/>
  <c r="A1130" i="7"/>
  <c r="A1130" i="10" s="1"/>
  <c r="A1130" i="5"/>
  <c r="A1130" i="8" s="1"/>
  <c r="A1132" i="7"/>
  <c r="A1132" i="10" s="1"/>
  <c r="A1132" i="5"/>
  <c r="A1132" i="8" s="1"/>
  <c r="A1134" i="7"/>
  <c r="A1134" i="10" s="1"/>
  <c r="A1134" i="5"/>
  <c r="A1134" i="8" s="1"/>
  <c r="A1136" i="7"/>
  <c r="A1136" i="10" s="1"/>
  <c r="A1136" i="5"/>
  <c r="A1136" i="8" s="1"/>
  <c r="A1138" i="7"/>
  <c r="A1138" i="10" s="1"/>
  <c r="A1138" i="5"/>
  <c r="A1138" i="8" s="1"/>
  <c r="A1140" i="7"/>
  <c r="A1140" i="10" s="1"/>
  <c r="A1140" i="5"/>
  <c r="A1140" i="8" s="1"/>
  <c r="A1142" i="7"/>
  <c r="A1142" i="10" s="1"/>
  <c r="A1142" i="5"/>
  <c r="A1142" i="8" s="1"/>
  <c r="A1144" i="7"/>
  <c r="A1144" i="10" s="1"/>
  <c r="A1144" i="5"/>
  <c r="A1144" i="8" s="1"/>
  <c r="A1146" i="7"/>
  <c r="A1146" i="10" s="1"/>
  <c r="A1146" i="5"/>
  <c r="A1146" i="8" s="1"/>
  <c r="A1148" i="7"/>
  <c r="A1148" i="10" s="1"/>
  <c r="A1148" i="5"/>
  <c r="A1148" i="8" s="1"/>
  <c r="A1150" i="7"/>
  <c r="A1150" i="10" s="1"/>
  <c r="A1150" i="5"/>
  <c r="A1150" i="8" s="1"/>
  <c r="A1152" i="7"/>
  <c r="A1152" i="10" s="1"/>
  <c r="A1152" i="5"/>
  <c r="A1152" i="8" s="1"/>
  <c r="A1154" i="7"/>
  <c r="A1154" i="10" s="1"/>
  <c r="A1154" i="5"/>
  <c r="A1154" i="8" s="1"/>
  <c r="A1156" i="7"/>
  <c r="A1156" i="10" s="1"/>
  <c r="A1156" i="5"/>
  <c r="A1156" i="8" s="1"/>
  <c r="A1158" i="7"/>
  <c r="A1158" i="10" s="1"/>
  <c r="A1158" i="5"/>
  <c r="A1158" i="8" s="1"/>
  <c r="A1160" i="7"/>
  <c r="A1160" i="10" s="1"/>
  <c r="A1160" i="5"/>
  <c r="A1160" i="8" s="1"/>
  <c r="A1162" i="7"/>
  <c r="A1162" i="10" s="1"/>
  <c r="A1162" i="5"/>
  <c r="A1162" i="8" s="1"/>
  <c r="A1164" i="7"/>
  <c r="A1164" i="10" s="1"/>
  <c r="A1164" i="5"/>
  <c r="A1164" i="8" s="1"/>
  <c r="A1166" i="7"/>
  <c r="A1166" i="10" s="1"/>
  <c r="A1166" i="5"/>
  <c r="A1166" i="8" s="1"/>
  <c r="A1168" i="7"/>
  <c r="A1168" i="10" s="1"/>
  <c r="A1168" i="5"/>
  <c r="A1168" i="8" s="1"/>
  <c r="A1170" i="7"/>
  <c r="A1170" i="10" s="1"/>
  <c r="A1170" i="5"/>
  <c r="A1170" i="8" s="1"/>
  <c r="A1172" i="7"/>
  <c r="A1172" i="10" s="1"/>
  <c r="A1172" i="5"/>
  <c r="A1172" i="8" s="1"/>
  <c r="A1174" i="7"/>
  <c r="A1174" i="10" s="1"/>
  <c r="A1174" i="5"/>
  <c r="A1174" i="8" s="1"/>
  <c r="A1176" i="7"/>
  <c r="A1176" i="10" s="1"/>
  <c r="A1176" i="5"/>
  <c r="A1176" i="8" s="1"/>
  <c r="A1178" i="7"/>
  <c r="A1178" i="10" s="1"/>
  <c r="A1178" i="5"/>
  <c r="A1178" i="8" s="1"/>
  <c r="A1180" i="7"/>
  <c r="A1180" i="10" s="1"/>
  <c r="A1180" i="5"/>
  <c r="A1180" i="8" s="1"/>
  <c r="A1182" i="7"/>
  <c r="A1182" i="10" s="1"/>
  <c r="A1182" i="5"/>
  <c r="A1182" i="8" s="1"/>
  <c r="A1184" i="7"/>
  <c r="A1184" i="10" s="1"/>
  <c r="A1184" i="5"/>
  <c r="A1184" i="8" s="1"/>
  <c r="A1186" i="7"/>
  <c r="A1186" i="10" s="1"/>
  <c r="A1186" i="5"/>
  <c r="A1186" i="8" s="1"/>
  <c r="A1188" i="7"/>
  <c r="A1188" i="10" s="1"/>
  <c r="A1188" i="5"/>
  <c r="A1188" i="8" s="1"/>
  <c r="A1190" i="7"/>
  <c r="A1190" i="10" s="1"/>
  <c r="A1190" i="5"/>
  <c r="A1190" i="8" s="1"/>
  <c r="A1192" i="7"/>
  <c r="A1192" i="10" s="1"/>
  <c r="A1192" i="5"/>
  <c r="A1192" i="8" s="1"/>
  <c r="A1194" i="7"/>
  <c r="A1194" i="10" s="1"/>
  <c r="A1194" i="5"/>
  <c r="A1194" i="8" s="1"/>
  <c r="A1196" i="7"/>
  <c r="A1196" i="10" s="1"/>
  <c r="A1196" i="5"/>
  <c r="A1196" i="8" s="1"/>
  <c r="A1198" i="7"/>
  <c r="A1198" i="10" s="1"/>
  <c r="A1198" i="5"/>
  <c r="A1198" i="8" s="1"/>
  <c r="A1200" i="7"/>
  <c r="A1200" i="10" s="1"/>
  <c r="A1200" i="5"/>
  <c r="A1200" i="8" s="1"/>
  <c r="A1202" i="7"/>
  <c r="A1202" i="10" s="1"/>
  <c r="A1202" i="5"/>
  <c r="A1202" i="8" s="1"/>
  <c r="A1204" i="7"/>
  <c r="A1204" i="10" s="1"/>
  <c r="A1204" i="5"/>
  <c r="A1204" i="8" s="1"/>
  <c r="A1206" i="7"/>
  <c r="A1206" i="10" s="1"/>
  <c r="A1206" i="5"/>
  <c r="A1206" i="8" s="1"/>
  <c r="A1208" i="7"/>
  <c r="A1208" i="10" s="1"/>
  <c r="A1208" i="5"/>
  <c r="A1208" i="8" s="1"/>
  <c r="A1210" i="7"/>
  <c r="A1210" i="10" s="1"/>
  <c r="A1210" i="5"/>
  <c r="A1210" i="8" s="1"/>
  <c r="A1212" i="7"/>
  <c r="A1212" i="10" s="1"/>
  <c r="A1212" i="5"/>
  <c r="A1212" i="8" s="1"/>
  <c r="A1214" i="7"/>
  <c r="A1214" i="10" s="1"/>
  <c r="A1214" i="5"/>
  <c r="A1214" i="8" s="1"/>
  <c r="A1216" i="7"/>
  <c r="A1216" i="10" s="1"/>
  <c r="A1216" i="5"/>
  <c r="A1216" i="8" s="1"/>
  <c r="A1218" i="7"/>
  <c r="A1218" i="10" s="1"/>
  <c r="A1218" i="5"/>
  <c r="A1218" i="8" s="1"/>
  <c r="A1220" i="7"/>
  <c r="A1220" i="10" s="1"/>
  <c r="A1220" i="5"/>
  <c r="A1220" i="8" s="1"/>
  <c r="A1222" i="7"/>
  <c r="A1222" i="10" s="1"/>
  <c r="A1222" i="5"/>
  <c r="A1222" i="8" s="1"/>
  <c r="A1224" i="7"/>
  <c r="A1224" i="10" s="1"/>
  <c r="A1224" i="5"/>
  <c r="A1224" i="8" s="1"/>
  <c r="A1226" i="7"/>
  <c r="A1226" i="10" s="1"/>
  <c r="A1226" i="5"/>
  <c r="A1226" i="8" s="1"/>
  <c r="A1228" i="7"/>
  <c r="A1228" i="10" s="1"/>
  <c r="A1228" i="5"/>
  <c r="A1228" i="8" s="1"/>
  <c r="A1230" i="7"/>
  <c r="A1230" i="10" s="1"/>
  <c r="A1230" i="5"/>
  <c r="A1230" i="8" s="1"/>
  <c r="A1232" i="7"/>
  <c r="A1232" i="10" s="1"/>
  <c r="A1232" i="5"/>
  <c r="A1232" i="8" s="1"/>
  <c r="A1234" i="7"/>
  <c r="A1234" i="10" s="1"/>
  <c r="A1234" i="5"/>
  <c r="A1234" i="8" s="1"/>
  <c r="A1236" i="7"/>
  <c r="A1236" i="10" s="1"/>
  <c r="A1236" i="5"/>
  <c r="A1236" i="8" s="1"/>
  <c r="A1238" i="7"/>
  <c r="A1238" i="10" s="1"/>
  <c r="A1238" i="5"/>
  <c r="A1238" i="8" s="1"/>
  <c r="A1240" i="7"/>
  <c r="A1240" i="10" s="1"/>
  <c r="A1240" i="5"/>
  <c r="A1240" i="8" s="1"/>
  <c r="A1242" i="7"/>
  <c r="A1242" i="10" s="1"/>
  <c r="A1242" i="5"/>
  <c r="A1242" i="8" s="1"/>
  <c r="A1244" i="7"/>
  <c r="A1244" i="10" s="1"/>
  <c r="A1244" i="5"/>
  <c r="A1244" i="8" s="1"/>
  <c r="A1246" i="7"/>
  <c r="A1246" i="10" s="1"/>
  <c r="A1246" i="5"/>
  <c r="A1246" i="8" s="1"/>
  <c r="A1248" i="7"/>
  <c r="A1248" i="10" s="1"/>
  <c r="A1248" i="5"/>
  <c r="A1248" i="8" s="1"/>
  <c r="A1250" i="7"/>
  <c r="A1250" i="10" s="1"/>
  <c r="A1250" i="5"/>
  <c r="A1250" i="8" s="1"/>
  <c r="A1252" i="7"/>
  <c r="A1252" i="10" s="1"/>
  <c r="A1252" i="5"/>
  <c r="A1252" i="8" s="1"/>
  <c r="A1254" i="7"/>
  <c r="A1254" i="10" s="1"/>
  <c r="A1254" i="5"/>
  <c r="A1254" i="8" s="1"/>
  <c r="A1256" i="7"/>
  <c r="A1256" i="10" s="1"/>
  <c r="A1256" i="5"/>
  <c r="A1256" i="8" s="1"/>
  <c r="A1258" i="7"/>
  <c r="A1258" i="10" s="1"/>
  <c r="A1258" i="5"/>
  <c r="A1258" i="8" s="1"/>
  <c r="A1260" i="7"/>
  <c r="A1260" i="10" s="1"/>
  <c r="A1260" i="5"/>
  <c r="A1260" i="8" s="1"/>
  <c r="A1262" i="7"/>
  <c r="A1262" i="10" s="1"/>
  <c r="A1262" i="5"/>
  <c r="A1262" i="8" s="1"/>
  <c r="A1264" i="7"/>
  <c r="A1264" i="10" s="1"/>
  <c r="A1264" i="5"/>
  <c r="A1264" i="8" s="1"/>
  <c r="A1266" i="7"/>
  <c r="A1266" i="10" s="1"/>
  <c r="A1266" i="5"/>
  <c r="A1266" i="8" s="1"/>
  <c r="A1268" i="7"/>
  <c r="A1268" i="10" s="1"/>
  <c r="A1268" i="5"/>
  <c r="A1268" i="8" s="1"/>
  <c r="A1270" i="7"/>
  <c r="A1270" i="10" s="1"/>
  <c r="A1270" i="5"/>
  <c r="A1270" i="8" s="1"/>
  <c r="A1272" i="7"/>
  <c r="A1272" i="10" s="1"/>
  <c r="A1272" i="5"/>
  <c r="A1272" i="8" s="1"/>
  <c r="A1274" i="7"/>
  <c r="A1274" i="10" s="1"/>
  <c r="A1274" i="5"/>
  <c r="A1274" i="8" s="1"/>
  <c r="A1276" i="7"/>
  <c r="A1276" i="10" s="1"/>
  <c r="A1276" i="5"/>
  <c r="A1276" i="8" s="1"/>
  <c r="A1278" i="7"/>
  <c r="A1278" i="10" s="1"/>
  <c r="A1278" i="5"/>
  <c r="A1278" i="8" s="1"/>
  <c r="A1280" i="7"/>
  <c r="A1280" i="10" s="1"/>
  <c r="A1280" i="5"/>
  <c r="A1280" i="8" s="1"/>
  <c r="A1282" i="7"/>
  <c r="A1282" i="10" s="1"/>
  <c r="A1282" i="5"/>
  <c r="A1282" i="8" s="1"/>
  <c r="A1284" i="7"/>
  <c r="A1284" i="10" s="1"/>
  <c r="A1284" i="5"/>
  <c r="A1284" i="8" s="1"/>
  <c r="A1286" i="7"/>
  <c r="A1286" i="10" s="1"/>
  <c r="A1286" i="5"/>
  <c r="A1286" i="8" s="1"/>
  <c r="A1288" i="7"/>
  <c r="A1288" i="10" s="1"/>
  <c r="A1288" i="5"/>
  <c r="A1288" i="8" s="1"/>
  <c r="A1290" i="7"/>
  <c r="A1290" i="10" s="1"/>
  <c r="A1290" i="5"/>
  <c r="A1290" i="8" s="1"/>
  <c r="C6" i="10"/>
  <c r="C6" i="9"/>
  <c r="C6" i="8"/>
  <c r="B6" i="7"/>
  <c r="B6" i="5"/>
  <c r="C8" i="10"/>
  <c r="C8" i="9"/>
  <c r="C8" i="8"/>
  <c r="B8" i="7"/>
  <c r="C8" i="7" s="1"/>
  <c r="B8" i="5"/>
  <c r="C8" i="5" s="1"/>
  <c r="C10" i="10"/>
  <c r="C10" i="9"/>
  <c r="C10" i="8"/>
  <c r="B10" i="5"/>
  <c r="C10" i="5" s="1"/>
  <c r="B10" i="7"/>
  <c r="C10" i="7" s="1"/>
  <c r="C12" i="10"/>
  <c r="C12" i="9"/>
  <c r="C12" i="8"/>
  <c r="B12" i="7"/>
  <c r="C12" i="7" s="1"/>
  <c r="B12" i="5"/>
  <c r="C12" i="5" s="1"/>
  <c r="C14" i="10"/>
  <c r="C14" i="9"/>
  <c r="C14" i="8"/>
  <c r="B14" i="7"/>
  <c r="C14" i="7" s="1"/>
  <c r="B14" i="5"/>
  <c r="C14" i="5" s="1"/>
  <c r="C16" i="10"/>
  <c r="C16" i="9"/>
  <c r="C16" i="8"/>
  <c r="B16" i="7"/>
  <c r="C16" i="7" s="1"/>
  <c r="B16" i="5"/>
  <c r="C16" i="5" s="1"/>
  <c r="C18" i="10"/>
  <c r="C18" i="9"/>
  <c r="C18" i="8"/>
  <c r="B18" i="7"/>
  <c r="C18" i="7" s="1"/>
  <c r="B18" i="5"/>
  <c r="C18" i="5" s="1"/>
  <c r="C20" i="10"/>
  <c r="C20" i="9"/>
  <c r="C20" i="8"/>
  <c r="B20" i="7"/>
  <c r="C20" i="7" s="1"/>
  <c r="B20" i="5"/>
  <c r="C20" i="5" s="1"/>
  <c r="C22" i="10"/>
  <c r="C22" i="9"/>
  <c r="C22" i="8"/>
  <c r="B22" i="7"/>
  <c r="C22" i="7" s="1"/>
  <c r="B22" i="5"/>
  <c r="C22" i="5" s="1"/>
  <c r="C24" i="10"/>
  <c r="C24" i="9"/>
  <c r="C24" i="8"/>
  <c r="B24" i="7"/>
  <c r="C24" i="7" s="1"/>
  <c r="B24" i="5"/>
  <c r="C24" i="5" s="1"/>
  <c r="C26" i="10"/>
  <c r="C26" i="9"/>
  <c r="C26" i="8"/>
  <c r="B26" i="7"/>
  <c r="C26" i="7" s="1"/>
  <c r="B26" i="5"/>
  <c r="C26" i="5" s="1"/>
  <c r="C28" i="10"/>
  <c r="C28" i="9"/>
  <c r="C28" i="8"/>
  <c r="B28" i="7"/>
  <c r="C28" i="7" s="1"/>
  <c r="B28" i="5"/>
  <c r="C28" i="5" s="1"/>
  <c r="C30" i="10"/>
  <c r="C30" i="9"/>
  <c r="C30" i="8"/>
  <c r="B30" i="5"/>
  <c r="C30" i="5" s="1"/>
  <c r="B30" i="7"/>
  <c r="C30" i="7" s="1"/>
  <c r="C32" i="10"/>
  <c r="C32" i="9"/>
  <c r="C32" i="8"/>
  <c r="B32" i="7"/>
  <c r="C32" i="7" s="1"/>
  <c r="B32" i="5"/>
  <c r="C32" i="5" s="1"/>
  <c r="C34" i="10"/>
  <c r="C34" i="9"/>
  <c r="C34" i="8"/>
  <c r="B34" i="7"/>
  <c r="C34" i="7" s="1"/>
  <c r="B34" i="5"/>
  <c r="C34" i="5" s="1"/>
  <c r="C36" i="10"/>
  <c r="C36" i="9"/>
  <c r="C36" i="8"/>
  <c r="B36" i="5"/>
  <c r="C36" i="5" s="1"/>
  <c r="B36" i="7"/>
  <c r="C36" i="7" s="1"/>
  <c r="C38" i="10"/>
  <c r="C38" i="9"/>
  <c r="C38" i="8"/>
  <c r="B38" i="7"/>
  <c r="C38" i="7" s="1"/>
  <c r="B38" i="5"/>
  <c r="C38" i="5" s="1"/>
  <c r="C40" i="10"/>
  <c r="C40" i="9"/>
  <c r="C40" i="8"/>
  <c r="B40" i="7"/>
  <c r="C40" i="7" s="1"/>
  <c r="B40" i="5"/>
  <c r="C40" i="5" s="1"/>
  <c r="C42" i="10"/>
  <c r="C42" i="9"/>
  <c r="C42" i="8"/>
  <c r="B42" i="7"/>
  <c r="C42" i="7" s="1"/>
  <c r="B42" i="5"/>
  <c r="C42" i="5" s="1"/>
  <c r="C44" i="10"/>
  <c r="C44" i="9"/>
  <c r="C44" i="8"/>
  <c r="B44" i="7"/>
  <c r="C44" i="7" s="1"/>
  <c r="B44" i="5"/>
  <c r="C44" i="5" s="1"/>
  <c r="C46" i="10"/>
  <c r="C46" i="9"/>
  <c r="C46" i="8"/>
  <c r="B46" i="7"/>
  <c r="C46" i="7" s="1"/>
  <c r="B46" i="5"/>
  <c r="C46" i="5" s="1"/>
  <c r="C48" i="10"/>
  <c r="C48" i="9"/>
  <c r="C48" i="8"/>
  <c r="B48" i="7"/>
  <c r="C48" i="7" s="1"/>
  <c r="B48" i="5"/>
  <c r="C48" i="5" s="1"/>
  <c r="C50" i="10"/>
  <c r="C50" i="9"/>
  <c r="C50" i="8"/>
  <c r="B50" i="7"/>
  <c r="C50" i="7" s="1"/>
  <c r="B50" i="5"/>
  <c r="C50" i="5" s="1"/>
  <c r="C52" i="10"/>
  <c r="C52" i="9"/>
  <c r="C52" i="8"/>
  <c r="B52" i="7"/>
  <c r="C52" i="7" s="1"/>
  <c r="B52" i="5"/>
  <c r="C52" i="5" s="1"/>
  <c r="C54" i="10"/>
  <c r="C54" i="9"/>
  <c r="C54" i="8"/>
  <c r="B54" i="7"/>
  <c r="C54" i="7" s="1"/>
  <c r="B54" i="5"/>
  <c r="C54" i="5" s="1"/>
  <c r="C56" i="10"/>
  <c r="C56" i="9"/>
  <c r="C56" i="8"/>
  <c r="B56" i="7"/>
  <c r="C56" i="7" s="1"/>
  <c r="B56" i="5"/>
  <c r="C56" i="5" s="1"/>
  <c r="C58" i="10"/>
  <c r="C58" i="9"/>
  <c r="C58" i="8"/>
  <c r="B58" i="7"/>
  <c r="C58" i="7" s="1"/>
  <c r="B58" i="5"/>
  <c r="C58" i="5" s="1"/>
  <c r="C60" i="10"/>
  <c r="C60" i="9"/>
  <c r="C60" i="8"/>
  <c r="B60" i="7"/>
  <c r="C60" i="7" s="1"/>
  <c r="B60" i="5"/>
  <c r="C60" i="5" s="1"/>
  <c r="C62" i="10"/>
  <c r="C62" i="9"/>
  <c r="C62" i="8"/>
  <c r="B62" i="7"/>
  <c r="C62" i="7" s="1"/>
  <c r="B62" i="5"/>
  <c r="C62" i="5" s="1"/>
  <c r="C64" i="10"/>
  <c r="C64" i="9"/>
  <c r="C64" i="8"/>
  <c r="B64" i="7"/>
  <c r="C64" i="7" s="1"/>
  <c r="B64" i="5"/>
  <c r="C64" i="5" s="1"/>
  <c r="C66" i="10"/>
  <c r="C66" i="9"/>
  <c r="C66" i="8"/>
  <c r="B66" i="7"/>
  <c r="C66" i="7" s="1"/>
  <c r="B66" i="5"/>
  <c r="C66" i="5" s="1"/>
  <c r="C68" i="10"/>
  <c r="C68" i="9"/>
  <c r="C68" i="8"/>
  <c r="B68" i="7"/>
  <c r="C68" i="7" s="1"/>
  <c r="B68" i="5"/>
  <c r="C68" i="5" s="1"/>
  <c r="C70" i="10"/>
  <c r="C70" i="9"/>
  <c r="C70" i="8"/>
  <c r="B70" i="7"/>
  <c r="C70" i="7" s="1"/>
  <c r="B70" i="5"/>
  <c r="C70" i="5" s="1"/>
  <c r="C72" i="10"/>
  <c r="C72" i="9"/>
  <c r="C72" i="8"/>
  <c r="B72" i="7"/>
  <c r="C72" i="7" s="1"/>
  <c r="B72" i="5"/>
  <c r="C72" i="5" s="1"/>
  <c r="C74" i="10"/>
  <c r="C74" i="9"/>
  <c r="C74" i="8"/>
  <c r="B74" i="7"/>
  <c r="C74" i="7" s="1"/>
  <c r="B74" i="5"/>
  <c r="C74" i="5" s="1"/>
  <c r="C76" i="10"/>
  <c r="C76" i="9"/>
  <c r="C76" i="8"/>
  <c r="B76" i="7"/>
  <c r="C76" i="7" s="1"/>
  <c r="B76" i="5"/>
  <c r="C76" i="5" s="1"/>
  <c r="C78" i="10"/>
  <c r="C78" i="9"/>
  <c r="C78" i="8"/>
  <c r="B78" i="7"/>
  <c r="C78" i="7" s="1"/>
  <c r="B78" i="5"/>
  <c r="C78" i="5" s="1"/>
  <c r="C80" i="10"/>
  <c r="C80" i="9"/>
  <c r="C80" i="8"/>
  <c r="B80" i="7"/>
  <c r="C80" i="7" s="1"/>
  <c r="B80" i="5"/>
  <c r="C80" i="5" s="1"/>
  <c r="C82" i="10"/>
  <c r="C82" i="9"/>
  <c r="C82" i="8"/>
  <c r="B82" i="7"/>
  <c r="C82" i="7" s="1"/>
  <c r="B82" i="5"/>
  <c r="C82" i="5" s="1"/>
  <c r="C84" i="10"/>
  <c r="C84" i="9"/>
  <c r="C84" i="8"/>
  <c r="B84" i="7"/>
  <c r="C84" i="7" s="1"/>
  <c r="B84" i="5"/>
  <c r="C84" i="5" s="1"/>
  <c r="C86" i="10"/>
  <c r="C86" i="9"/>
  <c r="C86" i="8"/>
  <c r="B86" i="7"/>
  <c r="C86" i="7" s="1"/>
  <c r="B86" i="5"/>
  <c r="C86" i="5" s="1"/>
  <c r="C88" i="10"/>
  <c r="C88" i="9"/>
  <c r="C88" i="8"/>
  <c r="B88" i="7"/>
  <c r="C88" i="7" s="1"/>
  <c r="B88" i="5"/>
  <c r="C88" i="5" s="1"/>
  <c r="C90" i="10"/>
  <c r="C90" i="9"/>
  <c r="C90" i="8"/>
  <c r="B90" i="7"/>
  <c r="C90" i="7" s="1"/>
  <c r="B90" i="5"/>
  <c r="C90" i="5" s="1"/>
  <c r="C92" i="10"/>
  <c r="C92" i="9"/>
  <c r="C92" i="8"/>
  <c r="B92" i="7"/>
  <c r="C92" i="7" s="1"/>
  <c r="B92" i="5"/>
  <c r="C92" i="5" s="1"/>
  <c r="C94" i="10"/>
  <c r="C94" i="9"/>
  <c r="C94" i="8"/>
  <c r="B94" i="7"/>
  <c r="C94" i="7" s="1"/>
  <c r="B94" i="5"/>
  <c r="C94" i="5" s="1"/>
  <c r="C96" i="10"/>
  <c r="C96" i="9"/>
  <c r="C96" i="8"/>
  <c r="B96" i="7"/>
  <c r="C96" i="7" s="1"/>
  <c r="B96" i="5"/>
  <c r="C96" i="5" s="1"/>
  <c r="C98" i="10"/>
  <c r="C98" i="9"/>
  <c r="C98" i="8"/>
  <c r="B98" i="7"/>
  <c r="C98" i="7" s="1"/>
  <c r="B98" i="5"/>
  <c r="C98" i="5" s="1"/>
  <c r="C100" i="10"/>
  <c r="C100" i="9"/>
  <c r="C100" i="8"/>
  <c r="B100" i="7"/>
  <c r="C100" i="7" s="1"/>
  <c r="B100" i="5"/>
  <c r="C100" i="5" s="1"/>
  <c r="C102" i="10"/>
  <c r="C102" i="9"/>
  <c r="C102" i="8"/>
  <c r="B102" i="7"/>
  <c r="C102" i="7" s="1"/>
  <c r="B102" i="5"/>
  <c r="C102" i="5" s="1"/>
  <c r="C104" i="10"/>
  <c r="C104" i="9"/>
  <c r="C104" i="8"/>
  <c r="B104" i="7"/>
  <c r="C104" i="7" s="1"/>
  <c r="B104" i="5"/>
  <c r="C104" i="5" s="1"/>
  <c r="C106" i="10"/>
  <c r="C106" i="9"/>
  <c r="C106" i="8"/>
  <c r="B106" i="7"/>
  <c r="C106" i="7" s="1"/>
  <c r="B106" i="5"/>
  <c r="C106" i="5" s="1"/>
  <c r="C108" i="10"/>
  <c r="C108" i="9"/>
  <c r="C108" i="8"/>
  <c r="B108" i="7"/>
  <c r="C108" i="7" s="1"/>
  <c r="B108" i="5"/>
  <c r="C108" i="5" s="1"/>
  <c r="C110" i="10"/>
  <c r="C110" i="9"/>
  <c r="C110" i="8"/>
  <c r="B110" i="7"/>
  <c r="C110" i="7" s="1"/>
  <c r="B110" i="5"/>
  <c r="C110" i="5" s="1"/>
  <c r="C112" i="10"/>
  <c r="C112" i="9"/>
  <c r="C112" i="8"/>
  <c r="B112" i="7"/>
  <c r="C112" i="7" s="1"/>
  <c r="B112" i="5"/>
  <c r="C112" i="5" s="1"/>
  <c r="C114" i="10"/>
  <c r="C114" i="9"/>
  <c r="C114" i="8"/>
  <c r="B114" i="7"/>
  <c r="C114" i="7" s="1"/>
  <c r="B114" i="5"/>
  <c r="C114" i="5" s="1"/>
  <c r="C116" i="10"/>
  <c r="C116" i="9"/>
  <c r="C116" i="8"/>
  <c r="B116" i="7"/>
  <c r="C116" i="7" s="1"/>
  <c r="B116" i="5"/>
  <c r="C116" i="5" s="1"/>
  <c r="C118" i="10"/>
  <c r="C118" i="9"/>
  <c r="C118" i="8"/>
  <c r="B118" i="7"/>
  <c r="C118" i="7" s="1"/>
  <c r="B118" i="5"/>
  <c r="C118" i="5" s="1"/>
  <c r="C120" i="10"/>
  <c r="C120" i="9"/>
  <c r="C120" i="8"/>
  <c r="B120" i="7"/>
  <c r="C120" i="7" s="1"/>
  <c r="B120" i="5"/>
  <c r="C120" i="5" s="1"/>
  <c r="C122" i="10"/>
  <c r="C122" i="9"/>
  <c r="C122" i="8"/>
  <c r="B122" i="7"/>
  <c r="C122" i="7" s="1"/>
  <c r="B122" i="5"/>
  <c r="C122" i="5" s="1"/>
  <c r="C124" i="10"/>
  <c r="C124" i="9"/>
  <c r="C124" i="8"/>
  <c r="B124" i="7"/>
  <c r="C124" i="7" s="1"/>
  <c r="B124" i="5"/>
  <c r="C124" i="5" s="1"/>
  <c r="C126" i="10"/>
  <c r="C126" i="9"/>
  <c r="C126" i="8"/>
  <c r="B126" i="7"/>
  <c r="C126" i="7" s="1"/>
  <c r="B126" i="5"/>
  <c r="C126" i="5" s="1"/>
  <c r="C128" i="10"/>
  <c r="C128" i="9"/>
  <c r="C128" i="8"/>
  <c r="B128" i="7"/>
  <c r="C128" i="7" s="1"/>
  <c r="B128" i="5"/>
  <c r="C128" i="5" s="1"/>
  <c r="C130" i="10"/>
  <c r="C130" i="9"/>
  <c r="C130" i="8"/>
  <c r="B130" i="7"/>
  <c r="C130" i="7" s="1"/>
  <c r="B130" i="5"/>
  <c r="C130" i="5" s="1"/>
  <c r="C132" i="10"/>
  <c r="C132" i="9"/>
  <c r="C132" i="8"/>
  <c r="B132" i="7"/>
  <c r="C132" i="7" s="1"/>
  <c r="B132" i="5"/>
  <c r="C132" i="5" s="1"/>
  <c r="C134" i="10"/>
  <c r="C134" i="9"/>
  <c r="C134" i="8"/>
  <c r="B134" i="7"/>
  <c r="C134" i="7" s="1"/>
  <c r="B134" i="5"/>
  <c r="C134" i="5" s="1"/>
  <c r="C136" i="10"/>
  <c r="C136" i="9"/>
  <c r="C136" i="8"/>
  <c r="B136" i="7"/>
  <c r="C136" i="7" s="1"/>
  <c r="B136" i="5"/>
  <c r="C136" i="5" s="1"/>
  <c r="C138" i="10"/>
  <c r="C138" i="9"/>
  <c r="C138" i="8"/>
  <c r="B138" i="7"/>
  <c r="C138" i="7" s="1"/>
  <c r="B138" i="5"/>
  <c r="C138" i="5" s="1"/>
  <c r="C140" i="10"/>
  <c r="C140" i="9"/>
  <c r="C140" i="8"/>
  <c r="B140" i="7"/>
  <c r="C140" i="7" s="1"/>
  <c r="B140" i="5"/>
  <c r="C140" i="5" s="1"/>
  <c r="C142" i="10"/>
  <c r="C142" i="9"/>
  <c r="C142" i="8"/>
  <c r="B142" i="7"/>
  <c r="C142" i="7" s="1"/>
  <c r="B142" i="5"/>
  <c r="C142" i="5" s="1"/>
  <c r="C144" i="10"/>
  <c r="C144" i="9"/>
  <c r="C144" i="8"/>
  <c r="B144" i="7"/>
  <c r="C144" i="7" s="1"/>
  <c r="B144" i="5"/>
  <c r="C144" i="5" s="1"/>
  <c r="C146" i="10"/>
  <c r="C146" i="9"/>
  <c r="C146" i="8"/>
  <c r="B146" i="7"/>
  <c r="C146" i="7" s="1"/>
  <c r="B146" i="5"/>
  <c r="C146" i="5" s="1"/>
  <c r="C148" i="10"/>
  <c r="C148" i="9"/>
  <c r="C148" i="8"/>
  <c r="B148" i="7"/>
  <c r="C148" i="7" s="1"/>
  <c r="B148" i="5"/>
  <c r="C148" i="5" s="1"/>
  <c r="C150" i="10"/>
  <c r="C150" i="9"/>
  <c r="C150" i="8"/>
  <c r="B150" i="7"/>
  <c r="C150" i="7" s="1"/>
  <c r="B150" i="5"/>
  <c r="C150" i="5" s="1"/>
  <c r="C152" i="10"/>
  <c r="C152" i="9"/>
  <c r="C152" i="8"/>
  <c r="B152" i="7"/>
  <c r="C152" i="7" s="1"/>
  <c r="B152" i="5"/>
  <c r="C152" i="5" s="1"/>
  <c r="C154" i="10"/>
  <c r="C154" i="9"/>
  <c r="C154" i="8"/>
  <c r="B154" i="7"/>
  <c r="C154" i="7" s="1"/>
  <c r="B154" i="5"/>
  <c r="C154" i="5" s="1"/>
  <c r="C156" i="10"/>
  <c r="C156" i="9"/>
  <c r="C156" i="8"/>
  <c r="B156" i="7"/>
  <c r="C156" i="7" s="1"/>
  <c r="B156" i="5"/>
  <c r="C156" i="5" s="1"/>
  <c r="C158" i="10"/>
  <c r="C158" i="9"/>
  <c r="C158" i="8"/>
  <c r="B158" i="7"/>
  <c r="C158" i="7" s="1"/>
  <c r="B158" i="5"/>
  <c r="C158" i="5" s="1"/>
  <c r="C160" i="10"/>
  <c r="C160" i="9"/>
  <c r="C160" i="8"/>
  <c r="B160" i="7"/>
  <c r="C160" i="7" s="1"/>
  <c r="B160" i="5"/>
  <c r="C160" i="5" s="1"/>
  <c r="C162" i="10"/>
  <c r="C162" i="9"/>
  <c r="C162" i="8"/>
  <c r="B162" i="7"/>
  <c r="C162" i="7" s="1"/>
  <c r="B162" i="5"/>
  <c r="C162" i="5" s="1"/>
  <c r="C164" i="10"/>
  <c r="C164" i="9"/>
  <c r="C164" i="8"/>
  <c r="B164" i="7"/>
  <c r="C164" i="7" s="1"/>
  <c r="B164" i="5"/>
  <c r="C164" i="5" s="1"/>
  <c r="C166" i="10"/>
  <c r="C166" i="9"/>
  <c r="C166" i="8"/>
  <c r="B166" i="7"/>
  <c r="C166" i="7" s="1"/>
  <c r="B166" i="5"/>
  <c r="C166" i="5" s="1"/>
  <c r="C168" i="10"/>
  <c r="C168" i="9"/>
  <c r="C168" i="8"/>
  <c r="B168" i="7"/>
  <c r="C168" i="7" s="1"/>
  <c r="B168" i="5"/>
  <c r="C168" i="5" s="1"/>
  <c r="C170" i="10"/>
  <c r="C170" i="9"/>
  <c r="C170" i="8"/>
  <c r="B170" i="7"/>
  <c r="C170" i="7" s="1"/>
  <c r="B170" i="5"/>
  <c r="C170" i="5" s="1"/>
  <c r="C172" i="10"/>
  <c r="C172" i="9"/>
  <c r="C172" i="8"/>
  <c r="B172" i="7"/>
  <c r="C172" i="7" s="1"/>
  <c r="B172" i="5"/>
  <c r="C172" i="5" s="1"/>
  <c r="C174" i="10"/>
  <c r="C174" i="9"/>
  <c r="C174" i="8"/>
  <c r="B174" i="7"/>
  <c r="C174" i="7" s="1"/>
  <c r="B174" i="5"/>
  <c r="C174" i="5" s="1"/>
  <c r="C176" i="10"/>
  <c r="C176" i="9"/>
  <c r="C176" i="8"/>
  <c r="B176" i="7"/>
  <c r="C176" i="7" s="1"/>
  <c r="B176" i="5"/>
  <c r="C176" i="5" s="1"/>
  <c r="C178" i="10"/>
  <c r="C178" i="9"/>
  <c r="C178" i="8"/>
  <c r="B178" i="7"/>
  <c r="C178" i="7" s="1"/>
  <c r="B178" i="5"/>
  <c r="C178" i="5" s="1"/>
  <c r="C180" i="10"/>
  <c r="C180" i="9"/>
  <c r="C180" i="8"/>
  <c r="B180" i="7"/>
  <c r="C180" i="7" s="1"/>
  <c r="B180" i="5"/>
  <c r="C180" i="5" s="1"/>
  <c r="C182" i="10"/>
  <c r="C182" i="9"/>
  <c r="C182" i="8"/>
  <c r="B182" i="7"/>
  <c r="C182" i="7" s="1"/>
  <c r="B182" i="5"/>
  <c r="C182" i="5" s="1"/>
  <c r="C184" i="10"/>
  <c r="C184" i="9"/>
  <c r="C184" i="8"/>
  <c r="B184" i="7"/>
  <c r="C184" i="7" s="1"/>
  <c r="B184" i="5"/>
  <c r="C184" i="5" s="1"/>
  <c r="C186" i="10"/>
  <c r="C186" i="9"/>
  <c r="C186" i="8"/>
  <c r="B186" i="7"/>
  <c r="C186" i="7" s="1"/>
  <c r="B186" i="5"/>
  <c r="C186" i="5" s="1"/>
  <c r="C188" i="10"/>
  <c r="C188" i="9"/>
  <c r="C188" i="8"/>
  <c r="B188" i="7"/>
  <c r="C188" i="7" s="1"/>
  <c r="B188" i="5"/>
  <c r="C188" i="5" s="1"/>
  <c r="C190" i="10"/>
  <c r="C190" i="9"/>
  <c r="C190" i="8"/>
  <c r="B190" i="7"/>
  <c r="C190" i="7" s="1"/>
  <c r="B190" i="5"/>
  <c r="C190" i="5" s="1"/>
  <c r="C192" i="10"/>
  <c r="C192" i="9"/>
  <c r="C192" i="8"/>
  <c r="B192" i="7"/>
  <c r="C192" i="7" s="1"/>
  <c r="B192" i="5"/>
  <c r="C192" i="5" s="1"/>
  <c r="C194" i="10"/>
  <c r="C194" i="9"/>
  <c r="C194" i="8"/>
  <c r="B194" i="7"/>
  <c r="C194" i="7" s="1"/>
  <c r="B194" i="5"/>
  <c r="C194" i="5" s="1"/>
  <c r="C196" i="10"/>
  <c r="C196" i="9"/>
  <c r="C196" i="8"/>
  <c r="B196" i="7"/>
  <c r="C196" i="7" s="1"/>
  <c r="B196" i="5"/>
  <c r="C196" i="5" s="1"/>
  <c r="C198" i="10"/>
  <c r="C198" i="9"/>
  <c r="C198" i="8"/>
  <c r="B198" i="7"/>
  <c r="C198" i="7" s="1"/>
  <c r="B198" i="5"/>
  <c r="C198" i="5" s="1"/>
  <c r="C200" i="10"/>
  <c r="C200" i="9"/>
  <c r="C200" i="8"/>
  <c r="B200" i="7"/>
  <c r="C200" i="7" s="1"/>
  <c r="B200" i="5"/>
  <c r="C200" i="5" s="1"/>
  <c r="C202" i="10"/>
  <c r="C202" i="9"/>
  <c r="C202" i="8"/>
  <c r="B202" i="7"/>
  <c r="C202" i="7" s="1"/>
  <c r="B202" i="5"/>
  <c r="C202" i="5" s="1"/>
  <c r="C204" i="10"/>
  <c r="C204" i="9"/>
  <c r="C204" i="8"/>
  <c r="B204" i="7"/>
  <c r="C204" i="7" s="1"/>
  <c r="B204" i="5"/>
  <c r="C204" i="5" s="1"/>
  <c r="C206" i="10"/>
  <c r="C206" i="9"/>
  <c r="C206" i="8"/>
  <c r="B206" i="7"/>
  <c r="C206" i="7" s="1"/>
  <c r="B206" i="5"/>
  <c r="C206" i="5" s="1"/>
  <c r="C208" i="10"/>
  <c r="C208" i="9"/>
  <c r="C208" i="8"/>
  <c r="B208" i="7"/>
  <c r="C208" i="7" s="1"/>
  <c r="B208" i="5"/>
  <c r="C208" i="5" s="1"/>
  <c r="C210" i="10"/>
  <c r="C210" i="9"/>
  <c r="C210" i="8"/>
  <c r="B210" i="7"/>
  <c r="C210" i="7" s="1"/>
  <c r="B210" i="5"/>
  <c r="C210" i="5" s="1"/>
  <c r="C212" i="10"/>
  <c r="C212" i="9"/>
  <c r="C212" i="8"/>
  <c r="B212" i="7"/>
  <c r="C212" i="7" s="1"/>
  <c r="B212" i="5"/>
  <c r="C212" i="5" s="1"/>
  <c r="C214" i="10"/>
  <c r="C214" i="9"/>
  <c r="C214" i="8"/>
  <c r="B214" i="7"/>
  <c r="C214" i="7" s="1"/>
  <c r="B214" i="5"/>
  <c r="C214" i="5" s="1"/>
  <c r="C216" i="10"/>
  <c r="C216" i="9"/>
  <c r="C216" i="8"/>
  <c r="B216" i="7"/>
  <c r="C216" i="7" s="1"/>
  <c r="B216" i="5"/>
  <c r="C216" i="5" s="1"/>
  <c r="C218" i="10"/>
  <c r="C218" i="9"/>
  <c r="C218" i="8"/>
  <c r="B218" i="7"/>
  <c r="C218" i="7" s="1"/>
  <c r="B218" i="5"/>
  <c r="C218" i="5" s="1"/>
  <c r="C220" i="10"/>
  <c r="C220" i="9"/>
  <c r="C220" i="8"/>
  <c r="B220" i="7"/>
  <c r="C220" i="7" s="1"/>
  <c r="B220" i="5"/>
  <c r="C220" i="5" s="1"/>
  <c r="C222" i="10"/>
  <c r="C222" i="9"/>
  <c r="C222" i="8"/>
  <c r="B222" i="7"/>
  <c r="C222" i="7" s="1"/>
  <c r="B222" i="5"/>
  <c r="C222" i="5" s="1"/>
  <c r="C224" i="10"/>
  <c r="C224" i="9"/>
  <c r="C224" i="8"/>
  <c r="B224" i="7"/>
  <c r="C224" i="7" s="1"/>
  <c r="B224" i="5"/>
  <c r="C224" i="5" s="1"/>
  <c r="C226" i="10"/>
  <c r="C226" i="9"/>
  <c r="C226" i="8"/>
  <c r="B226" i="7"/>
  <c r="C226" i="7" s="1"/>
  <c r="B226" i="5"/>
  <c r="C226" i="5" s="1"/>
  <c r="C228" i="10"/>
  <c r="C228" i="9"/>
  <c r="C228" i="8"/>
  <c r="B228" i="7"/>
  <c r="C228" i="7" s="1"/>
  <c r="B228" i="5"/>
  <c r="C228" i="5" s="1"/>
  <c r="C230" i="10"/>
  <c r="C230" i="9"/>
  <c r="C230" i="8"/>
  <c r="B230" i="7"/>
  <c r="C230" i="7" s="1"/>
  <c r="B230" i="5"/>
  <c r="C230" i="5" s="1"/>
  <c r="C232" i="10"/>
  <c r="C232" i="9"/>
  <c r="C232" i="8"/>
  <c r="B232" i="7"/>
  <c r="C232" i="7" s="1"/>
  <c r="B232" i="5"/>
  <c r="C232" i="5" s="1"/>
  <c r="C234" i="10"/>
  <c r="C234" i="9"/>
  <c r="C234" i="8"/>
  <c r="B234" i="7"/>
  <c r="C234" i="7" s="1"/>
  <c r="B234" i="5"/>
  <c r="C234" i="5" s="1"/>
  <c r="C236" i="10"/>
  <c r="C236" i="9"/>
  <c r="C236" i="8"/>
  <c r="B236" i="7"/>
  <c r="C236" i="7" s="1"/>
  <c r="B236" i="5"/>
  <c r="C236" i="5" s="1"/>
  <c r="C238" i="10"/>
  <c r="C238" i="9"/>
  <c r="C238" i="8"/>
  <c r="B238" i="7"/>
  <c r="C238" i="7" s="1"/>
  <c r="B238" i="5"/>
  <c r="C238" i="5" s="1"/>
  <c r="C240" i="10"/>
  <c r="C240" i="9"/>
  <c r="C240" i="8"/>
  <c r="B240" i="7"/>
  <c r="C240" i="7" s="1"/>
  <c r="B240" i="5"/>
  <c r="C240" i="5" s="1"/>
  <c r="C242" i="10"/>
  <c r="C242" i="9"/>
  <c r="C242" i="8"/>
  <c r="B242" i="7"/>
  <c r="C242" i="7" s="1"/>
  <c r="B242" i="5"/>
  <c r="C242" i="5" s="1"/>
  <c r="C244" i="10"/>
  <c r="C244" i="9"/>
  <c r="C244" i="8"/>
  <c r="B244" i="7"/>
  <c r="C244" i="7" s="1"/>
  <c r="B244" i="5"/>
  <c r="C244" i="5" s="1"/>
  <c r="C246" i="10"/>
  <c r="C246" i="9"/>
  <c r="C246" i="8"/>
  <c r="B246" i="7"/>
  <c r="C246" i="7" s="1"/>
  <c r="B246" i="5"/>
  <c r="C246" i="5" s="1"/>
  <c r="C248" i="10"/>
  <c r="C248" i="9"/>
  <c r="C248" i="8"/>
  <c r="B248" i="7"/>
  <c r="C248" i="7" s="1"/>
  <c r="B248" i="5"/>
  <c r="C248" i="5" s="1"/>
  <c r="C250" i="10"/>
  <c r="C250" i="9"/>
  <c r="C250" i="8"/>
  <c r="B250" i="7"/>
  <c r="C250" i="7" s="1"/>
  <c r="B250" i="5"/>
  <c r="C250" i="5" s="1"/>
  <c r="C252" i="10"/>
  <c r="C252" i="9"/>
  <c r="C252" i="8"/>
  <c r="B252" i="7"/>
  <c r="C252" i="7" s="1"/>
  <c r="B252" i="5"/>
  <c r="C252" i="5" s="1"/>
  <c r="C254" i="10"/>
  <c r="C254" i="9"/>
  <c r="C254" i="8"/>
  <c r="B254" i="7"/>
  <c r="C254" i="7" s="1"/>
  <c r="B254" i="5"/>
  <c r="C254" i="5" s="1"/>
  <c r="C256" i="10"/>
  <c r="C256" i="9"/>
  <c r="C256" i="8"/>
  <c r="B256" i="7"/>
  <c r="C256" i="7" s="1"/>
  <c r="B256" i="5"/>
  <c r="C256" i="5" s="1"/>
  <c r="C258" i="10"/>
  <c r="C258" i="9"/>
  <c r="C258" i="8"/>
  <c r="B258" i="7"/>
  <c r="C258" i="7" s="1"/>
  <c r="B258" i="5"/>
  <c r="C258" i="5" s="1"/>
  <c r="C260" i="10"/>
  <c r="C260" i="9"/>
  <c r="C260" i="8"/>
  <c r="B260" i="7"/>
  <c r="C260" i="7" s="1"/>
  <c r="B260" i="5"/>
  <c r="C260" i="5" s="1"/>
  <c r="C262" i="10"/>
  <c r="C262" i="9"/>
  <c r="C262" i="8"/>
  <c r="B262" i="7"/>
  <c r="C262" i="7" s="1"/>
  <c r="B262" i="5"/>
  <c r="C262" i="5" s="1"/>
  <c r="C264" i="10"/>
  <c r="C264" i="9"/>
  <c r="C264" i="8"/>
  <c r="B264" i="7"/>
  <c r="C264" i="7" s="1"/>
  <c r="B264" i="5"/>
  <c r="C264" i="5" s="1"/>
  <c r="C266" i="10"/>
  <c r="C266" i="9"/>
  <c r="C266" i="8"/>
  <c r="B266" i="7"/>
  <c r="C266" i="7" s="1"/>
  <c r="B266" i="5"/>
  <c r="C266" i="5" s="1"/>
  <c r="C268" i="10"/>
  <c r="C268" i="9"/>
  <c r="C268" i="8"/>
  <c r="B268" i="7"/>
  <c r="C268" i="7" s="1"/>
  <c r="B268" i="5"/>
  <c r="C268" i="5" s="1"/>
  <c r="C270" i="10"/>
  <c r="C270" i="9"/>
  <c r="C270" i="8"/>
  <c r="B270" i="7"/>
  <c r="C270" i="7" s="1"/>
  <c r="B270" i="5"/>
  <c r="C270" i="5" s="1"/>
  <c r="C272" i="10"/>
  <c r="C272" i="9"/>
  <c r="C272" i="8"/>
  <c r="B272" i="7"/>
  <c r="C272" i="7" s="1"/>
  <c r="B272" i="5"/>
  <c r="C272" i="5" s="1"/>
  <c r="C274" i="10"/>
  <c r="C274" i="9"/>
  <c r="C274" i="8"/>
  <c r="B274" i="7"/>
  <c r="C274" i="7" s="1"/>
  <c r="B274" i="5"/>
  <c r="C274" i="5" s="1"/>
  <c r="C276" i="10"/>
  <c r="C276" i="9"/>
  <c r="C276" i="8"/>
  <c r="B276" i="7"/>
  <c r="C276" i="7" s="1"/>
  <c r="B276" i="5"/>
  <c r="C276" i="5" s="1"/>
  <c r="C278" i="10"/>
  <c r="C278" i="9"/>
  <c r="C278" i="8"/>
  <c r="B278" i="7"/>
  <c r="C278" i="7" s="1"/>
  <c r="B278" i="5"/>
  <c r="C278" i="5" s="1"/>
  <c r="C280" i="10"/>
  <c r="C280" i="9"/>
  <c r="C280" i="8"/>
  <c r="B280" i="7"/>
  <c r="C280" i="7" s="1"/>
  <c r="B280" i="5"/>
  <c r="C280" i="5" s="1"/>
  <c r="C282" i="10"/>
  <c r="C282" i="9"/>
  <c r="C282" i="8"/>
  <c r="B282" i="7"/>
  <c r="C282" i="7" s="1"/>
  <c r="B282" i="5"/>
  <c r="C282" i="5" s="1"/>
  <c r="C284" i="10"/>
  <c r="C284" i="9"/>
  <c r="C284" i="8"/>
  <c r="B284" i="7"/>
  <c r="C284" i="7" s="1"/>
  <c r="B284" i="5"/>
  <c r="C284" i="5" s="1"/>
  <c r="C286" i="10"/>
  <c r="C286" i="9"/>
  <c r="C286" i="8"/>
  <c r="B286" i="7"/>
  <c r="C286" i="7" s="1"/>
  <c r="B286" i="5"/>
  <c r="C286" i="5" s="1"/>
  <c r="C288" i="10"/>
  <c r="C288" i="9"/>
  <c r="C288" i="8"/>
  <c r="B288" i="7"/>
  <c r="C288" i="7" s="1"/>
  <c r="B288" i="5"/>
  <c r="C288" i="5" s="1"/>
  <c r="C290" i="10"/>
  <c r="C290" i="9"/>
  <c r="C290" i="8"/>
  <c r="B290" i="7"/>
  <c r="C290" i="7" s="1"/>
  <c r="B290" i="5"/>
  <c r="C290" i="5" s="1"/>
  <c r="C292" i="10"/>
  <c r="C292" i="9"/>
  <c r="C292" i="8"/>
  <c r="B292" i="7"/>
  <c r="C292" i="7" s="1"/>
  <c r="B292" i="5"/>
  <c r="C292" i="5" s="1"/>
  <c r="C294" i="10"/>
  <c r="C294" i="9"/>
  <c r="C294" i="8"/>
  <c r="B294" i="7"/>
  <c r="C294" i="7" s="1"/>
  <c r="B294" i="5"/>
  <c r="C294" i="5" s="1"/>
  <c r="C296" i="10"/>
  <c r="C296" i="9"/>
  <c r="C296" i="8"/>
  <c r="B296" i="7"/>
  <c r="C296" i="7" s="1"/>
  <c r="B296" i="5"/>
  <c r="C296" i="5" s="1"/>
  <c r="C298" i="10"/>
  <c r="C298" i="9"/>
  <c r="C298" i="8"/>
  <c r="B298" i="7"/>
  <c r="C298" i="7" s="1"/>
  <c r="B298" i="5"/>
  <c r="C298" i="5" s="1"/>
  <c r="C300" i="10"/>
  <c r="C300" i="9"/>
  <c r="C300" i="8"/>
  <c r="B300" i="7"/>
  <c r="C300" i="7" s="1"/>
  <c r="B300" i="5"/>
  <c r="C300" i="5" s="1"/>
  <c r="C302" i="10"/>
  <c r="C302" i="9"/>
  <c r="C302" i="8"/>
  <c r="B302" i="7"/>
  <c r="C302" i="7" s="1"/>
  <c r="B302" i="5"/>
  <c r="C302" i="5" s="1"/>
  <c r="C304" i="10"/>
  <c r="C304" i="9"/>
  <c r="C304" i="8"/>
  <c r="B304" i="7"/>
  <c r="C304" i="7" s="1"/>
  <c r="B304" i="5"/>
  <c r="C304" i="5" s="1"/>
  <c r="C306" i="10"/>
  <c r="C306" i="9"/>
  <c r="C306" i="8"/>
  <c r="B306" i="7"/>
  <c r="C306" i="7" s="1"/>
  <c r="B306" i="5"/>
  <c r="C306" i="5" s="1"/>
  <c r="C308" i="10"/>
  <c r="C308" i="9"/>
  <c r="C308" i="8"/>
  <c r="B308" i="7"/>
  <c r="C308" i="7" s="1"/>
  <c r="B308" i="5"/>
  <c r="C308" i="5" s="1"/>
  <c r="C310" i="10"/>
  <c r="C310" i="9"/>
  <c r="C310" i="8"/>
  <c r="B310" i="7"/>
  <c r="C310" i="7" s="1"/>
  <c r="B310" i="5"/>
  <c r="C310" i="5" s="1"/>
  <c r="C312" i="10"/>
  <c r="C312" i="9"/>
  <c r="C312" i="8"/>
  <c r="B312" i="7"/>
  <c r="C312" i="7" s="1"/>
  <c r="B312" i="5"/>
  <c r="C312" i="5" s="1"/>
  <c r="C314" i="10"/>
  <c r="C314" i="9"/>
  <c r="C314" i="8"/>
  <c r="B314" i="7"/>
  <c r="C314" i="7" s="1"/>
  <c r="B314" i="5"/>
  <c r="C314" i="5" s="1"/>
  <c r="C316" i="10"/>
  <c r="C316" i="9"/>
  <c r="C316" i="8"/>
  <c r="B316" i="7"/>
  <c r="C316" i="7" s="1"/>
  <c r="B316" i="5"/>
  <c r="C316" i="5" s="1"/>
  <c r="C318" i="10"/>
  <c r="C318" i="9"/>
  <c r="C318" i="8"/>
  <c r="B318" i="7"/>
  <c r="C318" i="7" s="1"/>
  <c r="B318" i="5"/>
  <c r="C318" i="5" s="1"/>
  <c r="C320" i="10"/>
  <c r="C320" i="9"/>
  <c r="C320" i="8"/>
  <c r="B320" i="7"/>
  <c r="C320" i="7" s="1"/>
  <c r="B320" i="5"/>
  <c r="C320" i="5" s="1"/>
  <c r="C322" i="10"/>
  <c r="C322" i="9"/>
  <c r="C322" i="8"/>
  <c r="B322" i="7"/>
  <c r="C322" i="7" s="1"/>
  <c r="B322" i="5"/>
  <c r="C322" i="5" s="1"/>
  <c r="C324" i="10"/>
  <c r="C324" i="9"/>
  <c r="C324" i="8"/>
  <c r="B324" i="7"/>
  <c r="C324" i="7" s="1"/>
  <c r="B324" i="5"/>
  <c r="C324" i="5" s="1"/>
  <c r="C326" i="10"/>
  <c r="C326" i="9"/>
  <c r="C326" i="8"/>
  <c r="B326" i="7"/>
  <c r="C326" i="7" s="1"/>
  <c r="B326" i="5"/>
  <c r="C326" i="5" s="1"/>
  <c r="C328" i="10"/>
  <c r="C328" i="9"/>
  <c r="C328" i="8"/>
  <c r="B328" i="7"/>
  <c r="C328" i="7" s="1"/>
  <c r="B328" i="5"/>
  <c r="C328" i="5" s="1"/>
  <c r="C330" i="10"/>
  <c r="C330" i="9"/>
  <c r="C330" i="8"/>
  <c r="B330" i="7"/>
  <c r="C330" i="7" s="1"/>
  <c r="B330" i="5"/>
  <c r="C330" i="5" s="1"/>
  <c r="C332" i="10"/>
  <c r="C332" i="9"/>
  <c r="C332" i="8"/>
  <c r="B332" i="7"/>
  <c r="C332" i="7" s="1"/>
  <c r="B332" i="5"/>
  <c r="C332" i="5" s="1"/>
  <c r="C334" i="10"/>
  <c r="C334" i="9"/>
  <c r="C334" i="8"/>
  <c r="B334" i="7"/>
  <c r="C334" i="7" s="1"/>
  <c r="B334" i="5"/>
  <c r="C334" i="5" s="1"/>
  <c r="C336" i="10"/>
  <c r="C336" i="9"/>
  <c r="C336" i="8"/>
  <c r="B336" i="7"/>
  <c r="C336" i="7" s="1"/>
  <c r="B336" i="5"/>
  <c r="C336" i="5" s="1"/>
  <c r="C338" i="10"/>
  <c r="C338" i="9"/>
  <c r="C338" i="8"/>
  <c r="B338" i="7"/>
  <c r="C338" i="7" s="1"/>
  <c r="B338" i="5"/>
  <c r="C338" i="5" s="1"/>
  <c r="C340" i="10"/>
  <c r="C340" i="9"/>
  <c r="C340" i="8"/>
  <c r="B340" i="7"/>
  <c r="C340" i="7" s="1"/>
  <c r="B340" i="5"/>
  <c r="C340" i="5" s="1"/>
  <c r="C342" i="10"/>
  <c r="C342" i="9"/>
  <c r="C342" i="8"/>
  <c r="B342" i="7"/>
  <c r="C342" i="7" s="1"/>
  <c r="B342" i="5"/>
  <c r="C342" i="5" s="1"/>
  <c r="C344" i="10"/>
  <c r="C344" i="9"/>
  <c r="C344" i="8"/>
  <c r="B344" i="7"/>
  <c r="C344" i="7" s="1"/>
  <c r="B344" i="5"/>
  <c r="C344" i="5" s="1"/>
  <c r="C346" i="10"/>
  <c r="C346" i="9"/>
  <c r="C346" i="8"/>
  <c r="B346" i="7"/>
  <c r="C346" i="7" s="1"/>
  <c r="B346" i="5"/>
  <c r="C346" i="5" s="1"/>
  <c r="C348" i="10"/>
  <c r="C348" i="9"/>
  <c r="C348" i="8"/>
  <c r="B348" i="7"/>
  <c r="C348" i="7" s="1"/>
  <c r="B348" i="5"/>
  <c r="C348" i="5" s="1"/>
  <c r="C350" i="10"/>
  <c r="C350" i="9"/>
  <c r="C350" i="8"/>
  <c r="B350" i="7"/>
  <c r="C350" i="7" s="1"/>
  <c r="B350" i="5"/>
  <c r="C350" i="5" s="1"/>
  <c r="C352" i="10"/>
  <c r="C352" i="9"/>
  <c r="C352" i="8"/>
  <c r="B352" i="7"/>
  <c r="C352" i="7" s="1"/>
  <c r="B352" i="5"/>
  <c r="C352" i="5" s="1"/>
  <c r="C354" i="10"/>
  <c r="C354" i="9"/>
  <c r="C354" i="8"/>
  <c r="B354" i="7"/>
  <c r="C354" i="7" s="1"/>
  <c r="B354" i="5"/>
  <c r="C354" i="5" s="1"/>
  <c r="C356" i="10"/>
  <c r="C356" i="9"/>
  <c r="C356" i="8"/>
  <c r="B356" i="7"/>
  <c r="C356" i="7" s="1"/>
  <c r="B356" i="5"/>
  <c r="C356" i="5" s="1"/>
  <c r="C358" i="10"/>
  <c r="C358" i="9"/>
  <c r="C358" i="8"/>
  <c r="B358" i="7"/>
  <c r="C358" i="7" s="1"/>
  <c r="B358" i="5"/>
  <c r="C358" i="5" s="1"/>
  <c r="C360" i="10"/>
  <c r="C360" i="9"/>
  <c r="C360" i="8"/>
  <c r="B360" i="7"/>
  <c r="C360" i="7" s="1"/>
  <c r="B360" i="5"/>
  <c r="C360" i="5" s="1"/>
  <c r="C362" i="10"/>
  <c r="C362" i="9"/>
  <c r="C362" i="8"/>
  <c r="B362" i="7"/>
  <c r="C362" i="7" s="1"/>
  <c r="B362" i="5"/>
  <c r="C362" i="5" s="1"/>
  <c r="C364" i="10"/>
  <c r="C364" i="9"/>
  <c r="C364" i="8"/>
  <c r="B364" i="7"/>
  <c r="C364" i="7" s="1"/>
  <c r="B364" i="5"/>
  <c r="C364" i="5" s="1"/>
  <c r="C366" i="10"/>
  <c r="C366" i="9"/>
  <c r="C366" i="8"/>
  <c r="B366" i="7"/>
  <c r="C366" i="7" s="1"/>
  <c r="B366" i="5"/>
  <c r="C366" i="5" s="1"/>
  <c r="C368" i="10"/>
  <c r="C368" i="9"/>
  <c r="C368" i="8"/>
  <c r="B368" i="7"/>
  <c r="C368" i="7" s="1"/>
  <c r="B368" i="5"/>
  <c r="C368" i="5" s="1"/>
  <c r="C370" i="10"/>
  <c r="C370" i="9"/>
  <c r="C370" i="8"/>
  <c r="B370" i="7"/>
  <c r="C370" i="7" s="1"/>
  <c r="B370" i="5"/>
  <c r="C370" i="5" s="1"/>
  <c r="C372" i="10"/>
  <c r="C372" i="9"/>
  <c r="C372" i="8"/>
  <c r="B372" i="7"/>
  <c r="C372" i="7" s="1"/>
  <c r="B372" i="5"/>
  <c r="C372" i="5" s="1"/>
  <c r="C374" i="10"/>
  <c r="C374" i="9"/>
  <c r="C374" i="8"/>
  <c r="B374" i="7"/>
  <c r="C374" i="7" s="1"/>
  <c r="B374" i="5"/>
  <c r="C374" i="5" s="1"/>
  <c r="C376" i="10"/>
  <c r="C376" i="9"/>
  <c r="C376" i="8"/>
  <c r="B376" i="7"/>
  <c r="C376" i="7" s="1"/>
  <c r="B376" i="5"/>
  <c r="C376" i="5" s="1"/>
  <c r="C378" i="10"/>
  <c r="C378" i="9"/>
  <c r="C378" i="8"/>
  <c r="B378" i="7"/>
  <c r="C378" i="7" s="1"/>
  <c r="B378" i="5"/>
  <c r="C378" i="5" s="1"/>
  <c r="C380" i="10"/>
  <c r="C380" i="9"/>
  <c r="C380" i="8"/>
  <c r="B380" i="7"/>
  <c r="C380" i="7" s="1"/>
  <c r="B380" i="5"/>
  <c r="C380" i="5" s="1"/>
  <c r="C382" i="10"/>
  <c r="C382" i="9"/>
  <c r="C382" i="8"/>
  <c r="B382" i="7"/>
  <c r="C382" i="7" s="1"/>
  <c r="B382" i="5"/>
  <c r="C382" i="5" s="1"/>
  <c r="C384" i="10"/>
  <c r="C384" i="9"/>
  <c r="C384" i="8"/>
  <c r="B384" i="7"/>
  <c r="C384" i="7" s="1"/>
  <c r="B384" i="5"/>
  <c r="C384" i="5" s="1"/>
  <c r="C386" i="10"/>
  <c r="C386" i="9"/>
  <c r="C386" i="8"/>
  <c r="B386" i="7"/>
  <c r="C386" i="7" s="1"/>
  <c r="B386" i="5"/>
  <c r="C386" i="5" s="1"/>
  <c r="C388" i="10"/>
  <c r="C388" i="9"/>
  <c r="C388" i="8"/>
  <c r="B388" i="7"/>
  <c r="C388" i="7" s="1"/>
  <c r="B388" i="5"/>
  <c r="C388" i="5" s="1"/>
  <c r="C390" i="10"/>
  <c r="C390" i="9"/>
  <c r="C390" i="8"/>
  <c r="B390" i="7"/>
  <c r="C390" i="7" s="1"/>
  <c r="B390" i="5"/>
  <c r="C390" i="5" s="1"/>
  <c r="C392" i="10"/>
  <c r="C392" i="9"/>
  <c r="C392" i="8"/>
  <c r="B392" i="7"/>
  <c r="C392" i="7" s="1"/>
  <c r="B392" i="5"/>
  <c r="C392" i="5" s="1"/>
  <c r="C394" i="10"/>
  <c r="C394" i="9"/>
  <c r="C394" i="8"/>
  <c r="B394" i="7"/>
  <c r="C394" i="7" s="1"/>
  <c r="B394" i="5"/>
  <c r="C394" i="5" s="1"/>
  <c r="C396" i="10"/>
  <c r="C396" i="9"/>
  <c r="C396" i="8"/>
  <c r="B396" i="7"/>
  <c r="C396" i="7" s="1"/>
  <c r="B396" i="5"/>
  <c r="C396" i="5" s="1"/>
  <c r="C398" i="10"/>
  <c r="C398" i="9"/>
  <c r="C398" i="8"/>
  <c r="B398" i="7"/>
  <c r="C398" i="7" s="1"/>
  <c r="B398" i="5"/>
  <c r="C398" i="5" s="1"/>
  <c r="C400" i="10"/>
  <c r="C400" i="9"/>
  <c r="C400" i="8"/>
  <c r="B400" i="7"/>
  <c r="C400" i="7" s="1"/>
  <c r="B400" i="5"/>
  <c r="C400" i="5" s="1"/>
  <c r="C402" i="10"/>
  <c r="C402" i="9"/>
  <c r="C402" i="8"/>
  <c r="B402" i="7"/>
  <c r="C402" i="7" s="1"/>
  <c r="B402" i="5"/>
  <c r="C402" i="5" s="1"/>
  <c r="C404" i="10"/>
  <c r="C404" i="9"/>
  <c r="C404" i="8"/>
  <c r="B404" i="7"/>
  <c r="C404" i="7" s="1"/>
  <c r="B404" i="5"/>
  <c r="C404" i="5" s="1"/>
  <c r="C406" i="10"/>
  <c r="C406" i="9"/>
  <c r="C406" i="8"/>
  <c r="B406" i="7"/>
  <c r="C406" i="7" s="1"/>
  <c r="B406" i="5"/>
  <c r="C406" i="5" s="1"/>
  <c r="C408" i="10"/>
  <c r="C408" i="9"/>
  <c r="C408" i="8"/>
  <c r="B408" i="7"/>
  <c r="C408" i="7" s="1"/>
  <c r="B408" i="5"/>
  <c r="C408" i="5" s="1"/>
  <c r="C410" i="10"/>
  <c r="C410" i="9"/>
  <c r="C410" i="8"/>
  <c r="B410" i="7"/>
  <c r="C410" i="7" s="1"/>
  <c r="B410" i="5"/>
  <c r="C410" i="5" s="1"/>
  <c r="C412" i="10"/>
  <c r="C412" i="9"/>
  <c r="C412" i="8"/>
  <c r="B412" i="7"/>
  <c r="C412" i="7" s="1"/>
  <c r="B412" i="5"/>
  <c r="C412" i="5" s="1"/>
  <c r="C414" i="10"/>
  <c r="C414" i="9"/>
  <c r="C414" i="8"/>
  <c r="B414" i="7"/>
  <c r="C414" i="7" s="1"/>
  <c r="B414" i="5"/>
  <c r="C414" i="5" s="1"/>
  <c r="C416" i="10"/>
  <c r="C416" i="9"/>
  <c r="C416" i="8"/>
  <c r="B416" i="7"/>
  <c r="C416" i="7" s="1"/>
  <c r="B416" i="5"/>
  <c r="C416" i="5" s="1"/>
  <c r="C418" i="10"/>
  <c r="C418" i="9"/>
  <c r="C418" i="8"/>
  <c r="B418" i="7"/>
  <c r="C418" i="7" s="1"/>
  <c r="B418" i="5"/>
  <c r="C418" i="5" s="1"/>
  <c r="C420" i="10"/>
  <c r="C420" i="9"/>
  <c r="C420" i="8"/>
  <c r="B420" i="7"/>
  <c r="C420" i="7" s="1"/>
  <c r="B420" i="5"/>
  <c r="C420" i="5" s="1"/>
  <c r="C422" i="10"/>
  <c r="C422" i="9"/>
  <c r="C422" i="8"/>
  <c r="B422" i="7"/>
  <c r="C422" i="7" s="1"/>
  <c r="B422" i="5"/>
  <c r="C422" i="5" s="1"/>
  <c r="C424" i="10"/>
  <c r="C424" i="9"/>
  <c r="C424" i="8"/>
  <c r="B424" i="7"/>
  <c r="C424" i="7" s="1"/>
  <c r="B424" i="5"/>
  <c r="C424" i="5" s="1"/>
  <c r="C426" i="10"/>
  <c r="C426" i="9"/>
  <c r="C426" i="8"/>
  <c r="B426" i="7"/>
  <c r="C426" i="7" s="1"/>
  <c r="B426" i="5"/>
  <c r="C426" i="5" s="1"/>
  <c r="C428" i="10"/>
  <c r="C428" i="9"/>
  <c r="C428" i="8"/>
  <c r="B428" i="7"/>
  <c r="C428" i="7" s="1"/>
  <c r="B428" i="5"/>
  <c r="C428" i="5" s="1"/>
  <c r="C430" i="10"/>
  <c r="C430" i="9"/>
  <c r="C430" i="8"/>
  <c r="B430" i="7"/>
  <c r="C430" i="7" s="1"/>
  <c r="B430" i="5"/>
  <c r="C430" i="5" s="1"/>
  <c r="C432" i="10"/>
  <c r="C432" i="9"/>
  <c r="C432" i="8"/>
  <c r="B432" i="7"/>
  <c r="C432" i="7" s="1"/>
  <c r="B432" i="5"/>
  <c r="C432" i="5" s="1"/>
  <c r="C434" i="10"/>
  <c r="C434" i="9"/>
  <c r="C434" i="8"/>
  <c r="B434" i="7"/>
  <c r="C434" i="7" s="1"/>
  <c r="B434" i="5"/>
  <c r="C434" i="5" s="1"/>
  <c r="C436" i="10"/>
  <c r="C436" i="9"/>
  <c r="C436" i="8"/>
  <c r="B436" i="7"/>
  <c r="C436" i="7" s="1"/>
  <c r="B436" i="5"/>
  <c r="C436" i="5" s="1"/>
  <c r="C438" i="10"/>
  <c r="C438" i="9"/>
  <c r="C438" i="8"/>
  <c r="B438" i="7"/>
  <c r="C438" i="7" s="1"/>
  <c r="B438" i="5"/>
  <c r="C438" i="5" s="1"/>
  <c r="C440" i="10"/>
  <c r="C440" i="9"/>
  <c r="C440" i="8"/>
  <c r="B440" i="7"/>
  <c r="C440" i="7" s="1"/>
  <c r="B440" i="5"/>
  <c r="C440" i="5" s="1"/>
  <c r="C442" i="10"/>
  <c r="C442" i="9"/>
  <c r="C442" i="8"/>
  <c r="B442" i="7"/>
  <c r="C442" i="7" s="1"/>
  <c r="B442" i="5"/>
  <c r="C442" i="5" s="1"/>
  <c r="C444" i="10"/>
  <c r="C444" i="9"/>
  <c r="C444" i="8"/>
  <c r="B444" i="7"/>
  <c r="C444" i="7" s="1"/>
  <c r="B444" i="5"/>
  <c r="C444" i="5" s="1"/>
  <c r="C446" i="10"/>
  <c r="C446" i="9"/>
  <c r="C446" i="8"/>
  <c r="B446" i="7"/>
  <c r="C446" i="7" s="1"/>
  <c r="B446" i="5"/>
  <c r="C446" i="5" s="1"/>
  <c r="C448" i="10"/>
  <c r="C448" i="9"/>
  <c r="C448" i="8"/>
  <c r="B448" i="7"/>
  <c r="C448" i="7" s="1"/>
  <c r="B448" i="5"/>
  <c r="C448" i="5" s="1"/>
  <c r="C450" i="10"/>
  <c r="C450" i="9"/>
  <c r="C450" i="8"/>
  <c r="B450" i="7"/>
  <c r="C450" i="7" s="1"/>
  <c r="B450" i="5"/>
  <c r="C450" i="5" s="1"/>
  <c r="C452" i="10"/>
  <c r="C452" i="9"/>
  <c r="C452" i="8"/>
  <c r="B452" i="7"/>
  <c r="C452" i="7" s="1"/>
  <c r="B452" i="5"/>
  <c r="C452" i="5" s="1"/>
  <c r="C454" i="10"/>
  <c r="C454" i="9"/>
  <c r="C454" i="8"/>
  <c r="B454" i="7"/>
  <c r="C454" i="7" s="1"/>
  <c r="B454" i="5"/>
  <c r="C454" i="5" s="1"/>
  <c r="C456" i="10"/>
  <c r="C456" i="9"/>
  <c r="C456" i="8"/>
  <c r="B456" i="7"/>
  <c r="C456" i="7" s="1"/>
  <c r="B456" i="5"/>
  <c r="C456" i="5" s="1"/>
  <c r="C458" i="10"/>
  <c r="C458" i="9"/>
  <c r="C458" i="8"/>
  <c r="B458" i="7"/>
  <c r="C458" i="7" s="1"/>
  <c r="B458" i="5"/>
  <c r="C458" i="5" s="1"/>
  <c r="C460" i="10"/>
  <c r="C460" i="9"/>
  <c r="C460" i="8"/>
  <c r="B460" i="7"/>
  <c r="C460" i="7" s="1"/>
  <c r="B460" i="5"/>
  <c r="C460" i="5" s="1"/>
  <c r="C462" i="10"/>
  <c r="C462" i="9"/>
  <c r="C462" i="8"/>
  <c r="B462" i="7"/>
  <c r="C462" i="7" s="1"/>
  <c r="B462" i="5"/>
  <c r="C462" i="5" s="1"/>
  <c r="C464" i="10"/>
  <c r="C464" i="9"/>
  <c r="C464" i="8"/>
  <c r="B464" i="7"/>
  <c r="C464" i="7" s="1"/>
  <c r="B464" i="5"/>
  <c r="C464" i="5" s="1"/>
  <c r="C466" i="10"/>
  <c r="C466" i="9"/>
  <c r="C466" i="8"/>
  <c r="B466" i="7"/>
  <c r="C466" i="7" s="1"/>
  <c r="B466" i="5"/>
  <c r="C466" i="5" s="1"/>
  <c r="C468" i="10"/>
  <c r="C468" i="9"/>
  <c r="C468" i="8"/>
  <c r="B468" i="7"/>
  <c r="C468" i="7" s="1"/>
  <c r="B468" i="5"/>
  <c r="C468" i="5" s="1"/>
  <c r="C470" i="10"/>
  <c r="C470" i="9"/>
  <c r="C470" i="8"/>
  <c r="B470" i="7"/>
  <c r="C470" i="7" s="1"/>
  <c r="B470" i="5"/>
  <c r="C470" i="5" s="1"/>
  <c r="C472" i="10"/>
  <c r="C472" i="9"/>
  <c r="C472" i="8"/>
  <c r="B472" i="7"/>
  <c r="C472" i="7" s="1"/>
  <c r="B472" i="5"/>
  <c r="C472" i="5" s="1"/>
  <c r="C474" i="10"/>
  <c r="C474" i="9"/>
  <c r="C474" i="8"/>
  <c r="B474" i="7"/>
  <c r="C474" i="7" s="1"/>
  <c r="B474" i="5"/>
  <c r="C474" i="5" s="1"/>
  <c r="C476" i="10"/>
  <c r="C476" i="9"/>
  <c r="C476" i="8"/>
  <c r="B476" i="7"/>
  <c r="C476" i="7" s="1"/>
  <c r="B476" i="5"/>
  <c r="C476" i="5" s="1"/>
  <c r="C478" i="10"/>
  <c r="C478" i="9"/>
  <c r="C478" i="8"/>
  <c r="B478" i="7"/>
  <c r="C478" i="7" s="1"/>
  <c r="B478" i="5"/>
  <c r="C478" i="5" s="1"/>
  <c r="C480" i="10"/>
  <c r="C480" i="9"/>
  <c r="C480" i="8"/>
  <c r="B480" i="7"/>
  <c r="C480" i="7" s="1"/>
  <c r="B480" i="5"/>
  <c r="C480" i="5" s="1"/>
  <c r="C482" i="10"/>
  <c r="C482" i="9"/>
  <c r="C482" i="8"/>
  <c r="B482" i="7"/>
  <c r="C482" i="7" s="1"/>
  <c r="B482" i="5"/>
  <c r="C482" i="5" s="1"/>
  <c r="C484" i="10"/>
  <c r="C484" i="9"/>
  <c r="C484" i="8"/>
  <c r="B484" i="7"/>
  <c r="C484" i="7" s="1"/>
  <c r="B484" i="5"/>
  <c r="C484" i="5" s="1"/>
  <c r="C486" i="10"/>
  <c r="C486" i="9"/>
  <c r="C486" i="8"/>
  <c r="B486" i="7"/>
  <c r="C486" i="7" s="1"/>
  <c r="B486" i="5"/>
  <c r="C486" i="5" s="1"/>
  <c r="C488" i="10"/>
  <c r="C488" i="9"/>
  <c r="C488" i="8"/>
  <c r="B488" i="7"/>
  <c r="C488" i="7" s="1"/>
  <c r="B488" i="5"/>
  <c r="C488" i="5" s="1"/>
  <c r="C490" i="10"/>
  <c r="C490" i="9"/>
  <c r="C490" i="8"/>
  <c r="B490" i="7"/>
  <c r="C490" i="7" s="1"/>
  <c r="B490" i="5"/>
  <c r="C490" i="5" s="1"/>
  <c r="C492" i="10"/>
  <c r="C492" i="9"/>
  <c r="C492" i="8"/>
  <c r="B492" i="7"/>
  <c r="C492" i="7" s="1"/>
  <c r="B492" i="5"/>
  <c r="C492" i="5" s="1"/>
  <c r="C494" i="10"/>
  <c r="C494" i="9"/>
  <c r="C494" i="8"/>
  <c r="B494" i="7"/>
  <c r="C494" i="7" s="1"/>
  <c r="B494" i="5"/>
  <c r="C494" i="5" s="1"/>
  <c r="C496" i="10"/>
  <c r="C496" i="9"/>
  <c r="C496" i="8"/>
  <c r="B496" i="7"/>
  <c r="C496" i="7" s="1"/>
  <c r="B496" i="5"/>
  <c r="C496" i="5" s="1"/>
  <c r="C498" i="10"/>
  <c r="C498" i="9"/>
  <c r="C498" i="8"/>
  <c r="B498" i="7"/>
  <c r="C498" i="7" s="1"/>
  <c r="B498" i="5"/>
  <c r="C498" i="5" s="1"/>
  <c r="C500" i="10"/>
  <c r="C500" i="9"/>
  <c r="C500" i="8"/>
  <c r="B500" i="7"/>
  <c r="C500" i="7" s="1"/>
  <c r="B500" i="5"/>
  <c r="C500" i="5" s="1"/>
  <c r="C502" i="10"/>
  <c r="C502" i="9"/>
  <c r="C502" i="8"/>
  <c r="B502" i="7"/>
  <c r="C502" i="7" s="1"/>
  <c r="B502" i="5"/>
  <c r="C502" i="5" s="1"/>
  <c r="C504" i="10"/>
  <c r="C504" i="9"/>
  <c r="C504" i="8"/>
  <c r="B504" i="7"/>
  <c r="C504" i="7" s="1"/>
  <c r="B504" i="5"/>
  <c r="C504" i="5" s="1"/>
  <c r="C506" i="10"/>
  <c r="C506" i="9"/>
  <c r="C506" i="8"/>
  <c r="B506" i="7"/>
  <c r="C506" i="7" s="1"/>
  <c r="B506" i="5"/>
  <c r="C506" i="5" s="1"/>
  <c r="C508" i="10"/>
  <c r="C508" i="9"/>
  <c r="C508" i="8"/>
  <c r="B508" i="7"/>
  <c r="C508" i="7" s="1"/>
  <c r="B508" i="5"/>
  <c r="C508" i="5" s="1"/>
  <c r="C510" i="10"/>
  <c r="C510" i="9"/>
  <c r="C510" i="8"/>
  <c r="B510" i="7"/>
  <c r="C510" i="7" s="1"/>
  <c r="B510" i="5"/>
  <c r="C510" i="5" s="1"/>
  <c r="C512" i="10"/>
  <c r="C512" i="9"/>
  <c r="C512" i="8"/>
  <c r="B512" i="7"/>
  <c r="C512" i="7" s="1"/>
  <c r="B512" i="5"/>
  <c r="C512" i="5" s="1"/>
  <c r="C514" i="10"/>
  <c r="C514" i="9"/>
  <c r="C514" i="8"/>
  <c r="B514" i="7"/>
  <c r="C514" i="7" s="1"/>
  <c r="B514" i="5"/>
  <c r="C514" i="5" s="1"/>
  <c r="C516" i="10"/>
  <c r="C516" i="9"/>
  <c r="C516" i="8"/>
  <c r="B516" i="7"/>
  <c r="C516" i="7" s="1"/>
  <c r="B516" i="5"/>
  <c r="C516" i="5" s="1"/>
  <c r="C518" i="10"/>
  <c r="C518" i="9"/>
  <c r="C518" i="8"/>
  <c r="B518" i="7"/>
  <c r="C518" i="7" s="1"/>
  <c r="B518" i="5"/>
  <c r="C518" i="5" s="1"/>
  <c r="C520" i="10"/>
  <c r="C520" i="9"/>
  <c r="C520" i="8"/>
  <c r="B520" i="7"/>
  <c r="C520" i="7" s="1"/>
  <c r="B520" i="5"/>
  <c r="C520" i="5" s="1"/>
  <c r="C522" i="10"/>
  <c r="C522" i="9"/>
  <c r="C522" i="8"/>
  <c r="B522" i="7"/>
  <c r="C522" i="7" s="1"/>
  <c r="B522" i="5"/>
  <c r="C522" i="5" s="1"/>
  <c r="C524" i="10"/>
  <c r="C524" i="9"/>
  <c r="C524" i="8"/>
  <c r="B524" i="7"/>
  <c r="C524" i="7" s="1"/>
  <c r="B524" i="5"/>
  <c r="C524" i="5" s="1"/>
  <c r="C526" i="10"/>
  <c r="C526" i="9"/>
  <c r="C526" i="8"/>
  <c r="B526" i="7"/>
  <c r="C526" i="7" s="1"/>
  <c r="B526" i="5"/>
  <c r="C526" i="5" s="1"/>
  <c r="C528" i="10"/>
  <c r="C528" i="9"/>
  <c r="C528" i="8"/>
  <c r="B528" i="7"/>
  <c r="C528" i="7" s="1"/>
  <c r="B528" i="5"/>
  <c r="C528" i="5" s="1"/>
  <c r="C530" i="10"/>
  <c r="C530" i="9"/>
  <c r="C530" i="8"/>
  <c r="B530" i="7"/>
  <c r="C530" i="7" s="1"/>
  <c r="B530" i="5"/>
  <c r="C530" i="5" s="1"/>
  <c r="C532" i="10"/>
  <c r="C532" i="9"/>
  <c r="C532" i="8"/>
  <c r="B532" i="7"/>
  <c r="C532" i="7" s="1"/>
  <c r="B532" i="5"/>
  <c r="C532" i="5" s="1"/>
  <c r="C534" i="10"/>
  <c r="C534" i="9"/>
  <c r="C534" i="8"/>
  <c r="B534" i="7"/>
  <c r="C534" i="7" s="1"/>
  <c r="B534" i="5"/>
  <c r="C534" i="5" s="1"/>
  <c r="C536" i="10"/>
  <c r="C536" i="9"/>
  <c r="C536" i="8"/>
  <c r="B536" i="7"/>
  <c r="C536" i="7" s="1"/>
  <c r="B536" i="5"/>
  <c r="C536" i="5" s="1"/>
  <c r="C538" i="10"/>
  <c r="C538" i="9"/>
  <c r="C538" i="8"/>
  <c r="B538" i="7"/>
  <c r="C538" i="7" s="1"/>
  <c r="B538" i="5"/>
  <c r="C538" i="5" s="1"/>
  <c r="C540" i="10"/>
  <c r="C540" i="9"/>
  <c r="C540" i="8"/>
  <c r="B540" i="7"/>
  <c r="C540" i="7" s="1"/>
  <c r="B540" i="5"/>
  <c r="C540" i="5" s="1"/>
  <c r="C542" i="10"/>
  <c r="C542" i="9"/>
  <c r="C542" i="8"/>
  <c r="B542" i="7"/>
  <c r="C542" i="7" s="1"/>
  <c r="B542" i="5"/>
  <c r="C542" i="5" s="1"/>
  <c r="C544" i="10"/>
  <c r="C544" i="9"/>
  <c r="C544" i="8"/>
  <c r="B544" i="7"/>
  <c r="C544" i="7" s="1"/>
  <c r="B544" i="5"/>
  <c r="C544" i="5" s="1"/>
  <c r="C546" i="10"/>
  <c r="C546" i="9"/>
  <c r="C546" i="8"/>
  <c r="B546" i="7"/>
  <c r="C546" i="7" s="1"/>
  <c r="B546" i="5"/>
  <c r="C546" i="5" s="1"/>
  <c r="C548" i="10"/>
  <c r="C548" i="9"/>
  <c r="C548" i="8"/>
  <c r="B548" i="7"/>
  <c r="C548" i="7" s="1"/>
  <c r="B548" i="5"/>
  <c r="C548" i="5" s="1"/>
  <c r="C550" i="10"/>
  <c r="C550" i="9"/>
  <c r="C550" i="8"/>
  <c r="B550" i="7"/>
  <c r="C550" i="7" s="1"/>
  <c r="B550" i="5"/>
  <c r="C550" i="5" s="1"/>
  <c r="C552" i="10"/>
  <c r="C552" i="9"/>
  <c r="C552" i="8"/>
  <c r="B552" i="7"/>
  <c r="C552" i="7" s="1"/>
  <c r="B552" i="5"/>
  <c r="C552" i="5" s="1"/>
  <c r="C554" i="10"/>
  <c r="C554" i="9"/>
  <c r="C554" i="8"/>
  <c r="B554" i="7"/>
  <c r="C554" i="7" s="1"/>
  <c r="B554" i="5"/>
  <c r="C554" i="5" s="1"/>
  <c r="C556" i="10"/>
  <c r="C556" i="9"/>
  <c r="C556" i="8"/>
  <c r="B556" i="7"/>
  <c r="C556" i="7" s="1"/>
  <c r="B556" i="5"/>
  <c r="C556" i="5" s="1"/>
  <c r="C558" i="10"/>
  <c r="C558" i="9"/>
  <c r="C558" i="8"/>
  <c r="B558" i="7"/>
  <c r="C558" i="7" s="1"/>
  <c r="B558" i="5"/>
  <c r="C558" i="5" s="1"/>
  <c r="C560" i="10"/>
  <c r="C560" i="9"/>
  <c r="C560" i="8"/>
  <c r="B560" i="7"/>
  <c r="C560" i="7" s="1"/>
  <c r="B560" i="5"/>
  <c r="C560" i="5" s="1"/>
  <c r="C562" i="10"/>
  <c r="C562" i="9"/>
  <c r="C562" i="8"/>
  <c r="B562" i="7"/>
  <c r="C562" i="7" s="1"/>
  <c r="B562" i="5"/>
  <c r="C562" i="5" s="1"/>
  <c r="C564" i="10"/>
  <c r="C564" i="9"/>
  <c r="C564" i="8"/>
  <c r="B564" i="7"/>
  <c r="C564" i="7" s="1"/>
  <c r="B564" i="5"/>
  <c r="C564" i="5" s="1"/>
  <c r="C566" i="10"/>
  <c r="C566" i="9"/>
  <c r="C566" i="8"/>
  <c r="B566" i="7"/>
  <c r="C566" i="7" s="1"/>
  <c r="B566" i="5"/>
  <c r="C566" i="5" s="1"/>
  <c r="C568" i="10"/>
  <c r="C568" i="9"/>
  <c r="C568" i="8"/>
  <c r="B568" i="7"/>
  <c r="C568" i="7" s="1"/>
  <c r="B568" i="5"/>
  <c r="C568" i="5" s="1"/>
  <c r="C570" i="10"/>
  <c r="C570" i="9"/>
  <c r="C570" i="8"/>
  <c r="B570" i="7"/>
  <c r="C570" i="7" s="1"/>
  <c r="B570" i="5"/>
  <c r="C570" i="5" s="1"/>
  <c r="C572" i="10"/>
  <c r="C572" i="9"/>
  <c r="C572" i="8"/>
  <c r="B572" i="7"/>
  <c r="C572" i="7" s="1"/>
  <c r="B572" i="5"/>
  <c r="C572" i="5" s="1"/>
  <c r="C574" i="10"/>
  <c r="C574" i="9"/>
  <c r="C574" i="8"/>
  <c r="B574" i="7"/>
  <c r="C574" i="7" s="1"/>
  <c r="B574" i="5"/>
  <c r="C574" i="5" s="1"/>
  <c r="C576" i="10"/>
  <c r="C576" i="9"/>
  <c r="C576" i="8"/>
  <c r="B576" i="7"/>
  <c r="C576" i="7" s="1"/>
  <c r="B576" i="5"/>
  <c r="C576" i="5" s="1"/>
  <c r="C578" i="10"/>
  <c r="C578" i="9"/>
  <c r="C578" i="8"/>
  <c r="B578" i="7"/>
  <c r="C578" i="7" s="1"/>
  <c r="B578" i="5"/>
  <c r="C578" i="5" s="1"/>
  <c r="C580" i="10"/>
  <c r="C580" i="9"/>
  <c r="C580" i="8"/>
  <c r="B580" i="7"/>
  <c r="C580" i="7" s="1"/>
  <c r="B580" i="5"/>
  <c r="C580" i="5" s="1"/>
  <c r="C582" i="10"/>
  <c r="C582" i="9"/>
  <c r="C582" i="8"/>
  <c r="B582" i="7"/>
  <c r="C582" i="7" s="1"/>
  <c r="B582" i="5"/>
  <c r="C582" i="5" s="1"/>
  <c r="C584" i="10"/>
  <c r="C584" i="9"/>
  <c r="C584" i="8"/>
  <c r="B584" i="7"/>
  <c r="C584" i="7" s="1"/>
  <c r="B584" i="5"/>
  <c r="C584" i="5" s="1"/>
  <c r="C586" i="10"/>
  <c r="C586" i="9"/>
  <c r="C586" i="8"/>
  <c r="B586" i="7"/>
  <c r="C586" i="7" s="1"/>
  <c r="B586" i="5"/>
  <c r="C586" i="5" s="1"/>
  <c r="C588" i="10"/>
  <c r="C588" i="9"/>
  <c r="C588" i="8"/>
  <c r="B588" i="7"/>
  <c r="C588" i="7" s="1"/>
  <c r="B588" i="5"/>
  <c r="C588" i="5" s="1"/>
  <c r="C590" i="10"/>
  <c r="C590" i="9"/>
  <c r="C590" i="8"/>
  <c r="B590" i="7"/>
  <c r="C590" i="7" s="1"/>
  <c r="B590" i="5"/>
  <c r="C590" i="5" s="1"/>
  <c r="C592" i="10"/>
  <c r="C592" i="9"/>
  <c r="C592" i="8"/>
  <c r="B592" i="7"/>
  <c r="C592" i="7" s="1"/>
  <c r="B592" i="5"/>
  <c r="C592" i="5" s="1"/>
  <c r="C594" i="10"/>
  <c r="C594" i="9"/>
  <c r="C594" i="8"/>
  <c r="B594" i="7"/>
  <c r="C594" i="7" s="1"/>
  <c r="B594" i="5"/>
  <c r="C594" i="5" s="1"/>
  <c r="C596" i="10"/>
  <c r="C596" i="9"/>
  <c r="C596" i="8"/>
  <c r="B596" i="7"/>
  <c r="C596" i="7" s="1"/>
  <c r="B596" i="5"/>
  <c r="C596" i="5" s="1"/>
  <c r="C598" i="10"/>
  <c r="C598" i="9"/>
  <c r="C598" i="8"/>
  <c r="B598" i="7"/>
  <c r="C598" i="7" s="1"/>
  <c r="B598" i="5"/>
  <c r="C598" i="5" s="1"/>
  <c r="C600" i="10"/>
  <c r="C600" i="9"/>
  <c r="C600" i="8"/>
  <c r="B600" i="7"/>
  <c r="C600" i="7" s="1"/>
  <c r="B600" i="5"/>
  <c r="C600" i="5" s="1"/>
  <c r="C602" i="10"/>
  <c r="C602" i="9"/>
  <c r="C602" i="8"/>
  <c r="B602" i="7"/>
  <c r="C602" i="7" s="1"/>
  <c r="B602" i="5"/>
  <c r="C602" i="5" s="1"/>
  <c r="C604" i="10"/>
  <c r="C604" i="9"/>
  <c r="C604" i="8"/>
  <c r="B604" i="7"/>
  <c r="C604" i="7" s="1"/>
  <c r="B604" i="5"/>
  <c r="C604" i="5" s="1"/>
  <c r="C606" i="10"/>
  <c r="C606" i="9"/>
  <c r="C606" i="8"/>
  <c r="B606" i="7"/>
  <c r="C606" i="7" s="1"/>
  <c r="B606" i="5"/>
  <c r="C606" i="5" s="1"/>
  <c r="C608" i="10"/>
  <c r="C608" i="9"/>
  <c r="C608" i="8"/>
  <c r="B608" i="7"/>
  <c r="C608" i="7" s="1"/>
  <c r="B608" i="5"/>
  <c r="C608" i="5" s="1"/>
  <c r="C610" i="10"/>
  <c r="C610" i="9"/>
  <c r="C610" i="8"/>
  <c r="B610" i="7"/>
  <c r="C610" i="7" s="1"/>
  <c r="B610" i="5"/>
  <c r="C610" i="5" s="1"/>
  <c r="C612" i="10"/>
  <c r="C612" i="9"/>
  <c r="C612" i="8"/>
  <c r="B612" i="7"/>
  <c r="C612" i="7" s="1"/>
  <c r="B612" i="5"/>
  <c r="C612" i="5" s="1"/>
  <c r="C614" i="10"/>
  <c r="C614" i="9"/>
  <c r="C614" i="8"/>
  <c r="B614" i="7"/>
  <c r="C614" i="7" s="1"/>
  <c r="B614" i="5"/>
  <c r="C614" i="5" s="1"/>
  <c r="C616" i="10"/>
  <c r="C616" i="9"/>
  <c r="C616" i="8"/>
  <c r="B616" i="7"/>
  <c r="C616" i="7" s="1"/>
  <c r="B616" i="5"/>
  <c r="C616" i="5" s="1"/>
  <c r="C618" i="10"/>
  <c r="C618" i="9"/>
  <c r="C618" i="8"/>
  <c r="B618" i="7"/>
  <c r="C618" i="7" s="1"/>
  <c r="B618" i="5"/>
  <c r="C618" i="5" s="1"/>
  <c r="C620" i="10"/>
  <c r="C620" i="9"/>
  <c r="C620" i="8"/>
  <c r="B620" i="7"/>
  <c r="C620" i="7" s="1"/>
  <c r="B620" i="5"/>
  <c r="C620" i="5" s="1"/>
  <c r="C622" i="10"/>
  <c r="C622" i="9"/>
  <c r="C622" i="8"/>
  <c r="B622" i="7"/>
  <c r="C622" i="7" s="1"/>
  <c r="B622" i="5"/>
  <c r="C622" i="5" s="1"/>
  <c r="C624" i="10"/>
  <c r="C624" i="9"/>
  <c r="C624" i="8"/>
  <c r="B624" i="7"/>
  <c r="C624" i="7" s="1"/>
  <c r="B624" i="5"/>
  <c r="C624" i="5" s="1"/>
  <c r="C626" i="10"/>
  <c r="C626" i="9"/>
  <c r="C626" i="8"/>
  <c r="B626" i="7"/>
  <c r="C626" i="7" s="1"/>
  <c r="B626" i="5"/>
  <c r="C626" i="5" s="1"/>
  <c r="C628" i="10"/>
  <c r="C628" i="9"/>
  <c r="C628" i="8"/>
  <c r="B628" i="7"/>
  <c r="C628" i="7" s="1"/>
  <c r="B628" i="5"/>
  <c r="C628" i="5" s="1"/>
  <c r="C630" i="10"/>
  <c r="C630" i="9"/>
  <c r="C630" i="8"/>
  <c r="B630" i="7"/>
  <c r="C630" i="7" s="1"/>
  <c r="B630" i="5"/>
  <c r="C630" i="5" s="1"/>
  <c r="C632" i="10"/>
  <c r="C632" i="9"/>
  <c r="C632" i="8"/>
  <c r="B632" i="7"/>
  <c r="C632" i="7" s="1"/>
  <c r="B632" i="5"/>
  <c r="C632" i="5" s="1"/>
  <c r="C634" i="10"/>
  <c r="C634" i="9"/>
  <c r="C634" i="8"/>
  <c r="B634" i="7"/>
  <c r="C634" i="7" s="1"/>
  <c r="B634" i="5"/>
  <c r="C634" i="5" s="1"/>
  <c r="C636" i="10"/>
  <c r="C636" i="9"/>
  <c r="C636" i="8"/>
  <c r="B636" i="7"/>
  <c r="C636" i="7" s="1"/>
  <c r="B636" i="5"/>
  <c r="C636" i="5" s="1"/>
  <c r="C638" i="10"/>
  <c r="C638" i="9"/>
  <c r="C638" i="8"/>
  <c r="B638" i="7"/>
  <c r="C638" i="7" s="1"/>
  <c r="B638" i="5"/>
  <c r="C638" i="5" s="1"/>
  <c r="C640" i="10"/>
  <c r="C640" i="9"/>
  <c r="C640" i="8"/>
  <c r="B640" i="7"/>
  <c r="C640" i="7" s="1"/>
  <c r="B640" i="5"/>
  <c r="C640" i="5" s="1"/>
  <c r="C642" i="10"/>
  <c r="C642" i="9"/>
  <c r="C642" i="8"/>
  <c r="B642" i="7"/>
  <c r="C642" i="7" s="1"/>
  <c r="B642" i="5"/>
  <c r="C642" i="5" s="1"/>
  <c r="C644" i="10"/>
  <c r="C644" i="9"/>
  <c r="C644" i="8"/>
  <c r="B644" i="7"/>
  <c r="C644" i="7" s="1"/>
  <c r="B644" i="5"/>
  <c r="C644" i="5" s="1"/>
  <c r="C646" i="10"/>
  <c r="C646" i="9"/>
  <c r="C646" i="8"/>
  <c r="B646" i="7"/>
  <c r="C646" i="7" s="1"/>
  <c r="B646" i="5"/>
  <c r="C646" i="5" s="1"/>
  <c r="C648" i="10"/>
  <c r="C648" i="9"/>
  <c r="C648" i="8"/>
  <c r="B648" i="7"/>
  <c r="C648" i="7" s="1"/>
  <c r="B648" i="5"/>
  <c r="C648" i="5" s="1"/>
  <c r="C650" i="10"/>
  <c r="C650" i="9"/>
  <c r="C650" i="8"/>
  <c r="B650" i="7"/>
  <c r="C650" i="7" s="1"/>
  <c r="B650" i="5"/>
  <c r="C650" i="5" s="1"/>
  <c r="C652" i="10"/>
  <c r="C652" i="9"/>
  <c r="C652" i="8"/>
  <c r="B652" i="7"/>
  <c r="C652" i="7" s="1"/>
  <c r="B652" i="5"/>
  <c r="C652" i="5" s="1"/>
  <c r="C654" i="10"/>
  <c r="C654" i="9"/>
  <c r="C654" i="8"/>
  <c r="B654" i="7"/>
  <c r="C654" i="7" s="1"/>
  <c r="B654" i="5"/>
  <c r="C654" i="5" s="1"/>
  <c r="C656" i="10"/>
  <c r="C656" i="9"/>
  <c r="C656" i="8"/>
  <c r="B656" i="7"/>
  <c r="C656" i="7" s="1"/>
  <c r="B656" i="5"/>
  <c r="C656" i="5" s="1"/>
  <c r="C658" i="10"/>
  <c r="C658" i="9"/>
  <c r="C658" i="8"/>
  <c r="B658" i="7"/>
  <c r="C658" i="7" s="1"/>
  <c r="B658" i="5"/>
  <c r="C658" i="5" s="1"/>
  <c r="C660" i="10"/>
  <c r="C660" i="9"/>
  <c r="C660" i="8"/>
  <c r="B660" i="7"/>
  <c r="C660" i="7" s="1"/>
  <c r="B660" i="5"/>
  <c r="C660" i="5" s="1"/>
  <c r="C662" i="10"/>
  <c r="C662" i="9"/>
  <c r="C662" i="8"/>
  <c r="B662" i="7"/>
  <c r="C662" i="7" s="1"/>
  <c r="B662" i="5"/>
  <c r="C662" i="5" s="1"/>
  <c r="C664" i="10"/>
  <c r="C664" i="9"/>
  <c r="C664" i="8"/>
  <c r="B664" i="7"/>
  <c r="C664" i="7" s="1"/>
  <c r="B664" i="5"/>
  <c r="C664" i="5" s="1"/>
  <c r="C666" i="10"/>
  <c r="C666" i="9"/>
  <c r="C666" i="8"/>
  <c r="B666" i="7"/>
  <c r="C666" i="7" s="1"/>
  <c r="B666" i="5"/>
  <c r="C666" i="5" s="1"/>
  <c r="C668" i="10"/>
  <c r="C668" i="9"/>
  <c r="C668" i="8"/>
  <c r="B668" i="7"/>
  <c r="C668" i="7" s="1"/>
  <c r="B668" i="5"/>
  <c r="C668" i="5" s="1"/>
  <c r="C670" i="10"/>
  <c r="C670" i="9"/>
  <c r="C670" i="8"/>
  <c r="B670" i="7"/>
  <c r="C670" i="7" s="1"/>
  <c r="B670" i="5"/>
  <c r="C670" i="5" s="1"/>
  <c r="C672" i="10"/>
  <c r="C672" i="9"/>
  <c r="C672" i="8"/>
  <c r="B672" i="7"/>
  <c r="C672" i="7" s="1"/>
  <c r="B672" i="5"/>
  <c r="C672" i="5" s="1"/>
  <c r="C674" i="10"/>
  <c r="C674" i="9"/>
  <c r="C674" i="8"/>
  <c r="B674" i="7"/>
  <c r="C674" i="7" s="1"/>
  <c r="B674" i="5"/>
  <c r="C674" i="5" s="1"/>
  <c r="C676" i="10"/>
  <c r="C676" i="9"/>
  <c r="C676" i="8"/>
  <c r="B676" i="7"/>
  <c r="C676" i="7" s="1"/>
  <c r="B676" i="5"/>
  <c r="C676" i="5" s="1"/>
  <c r="C678" i="10"/>
  <c r="C678" i="9"/>
  <c r="C678" i="8"/>
  <c r="B678" i="7"/>
  <c r="C678" i="7" s="1"/>
  <c r="B678" i="5"/>
  <c r="C678" i="5" s="1"/>
  <c r="C680" i="10"/>
  <c r="C680" i="9"/>
  <c r="C680" i="8"/>
  <c r="B680" i="7"/>
  <c r="C680" i="7" s="1"/>
  <c r="B680" i="5"/>
  <c r="C680" i="5" s="1"/>
  <c r="C682" i="10"/>
  <c r="C682" i="9"/>
  <c r="C682" i="8"/>
  <c r="B682" i="7"/>
  <c r="C682" i="7" s="1"/>
  <c r="B682" i="5"/>
  <c r="C682" i="5" s="1"/>
  <c r="C684" i="10"/>
  <c r="C684" i="9"/>
  <c r="C684" i="8"/>
  <c r="B684" i="7"/>
  <c r="C684" i="7" s="1"/>
  <c r="B684" i="5"/>
  <c r="C684" i="5" s="1"/>
  <c r="C686" i="10"/>
  <c r="C686" i="9"/>
  <c r="C686" i="8"/>
  <c r="B686" i="7"/>
  <c r="C686" i="7" s="1"/>
  <c r="B686" i="5"/>
  <c r="C686" i="5" s="1"/>
  <c r="C688" i="10"/>
  <c r="C688" i="9"/>
  <c r="C688" i="8"/>
  <c r="B688" i="7"/>
  <c r="C688" i="7" s="1"/>
  <c r="B688" i="5"/>
  <c r="C688" i="5" s="1"/>
  <c r="C690" i="10"/>
  <c r="C690" i="9"/>
  <c r="C690" i="8"/>
  <c r="B690" i="7"/>
  <c r="C690" i="7" s="1"/>
  <c r="B690" i="5"/>
  <c r="C690" i="5" s="1"/>
  <c r="C692" i="10"/>
  <c r="C692" i="9"/>
  <c r="C692" i="8"/>
  <c r="B692" i="7"/>
  <c r="C692" i="7" s="1"/>
  <c r="B692" i="5"/>
  <c r="C692" i="5" s="1"/>
  <c r="C694" i="10"/>
  <c r="C694" i="9"/>
  <c r="C694" i="8"/>
  <c r="B694" i="7"/>
  <c r="C694" i="7" s="1"/>
  <c r="B694" i="5"/>
  <c r="C694" i="5" s="1"/>
  <c r="C696" i="10"/>
  <c r="C696" i="9"/>
  <c r="C696" i="8"/>
  <c r="B696" i="7"/>
  <c r="C696" i="7" s="1"/>
  <c r="B696" i="5"/>
  <c r="C696" i="5" s="1"/>
  <c r="C698" i="10"/>
  <c r="C698" i="9"/>
  <c r="C698" i="8"/>
  <c r="B698" i="7"/>
  <c r="C698" i="7" s="1"/>
  <c r="B698" i="5"/>
  <c r="C698" i="5" s="1"/>
  <c r="C700" i="10"/>
  <c r="C700" i="9"/>
  <c r="C700" i="8"/>
  <c r="B700" i="7"/>
  <c r="C700" i="7" s="1"/>
  <c r="B700" i="5"/>
  <c r="C700" i="5" s="1"/>
  <c r="C702" i="10"/>
  <c r="C702" i="9"/>
  <c r="C702" i="8"/>
  <c r="B702" i="7"/>
  <c r="C702" i="7" s="1"/>
  <c r="B702" i="5"/>
  <c r="C702" i="5" s="1"/>
  <c r="C704" i="10"/>
  <c r="C704" i="9"/>
  <c r="C704" i="8"/>
  <c r="B704" i="7"/>
  <c r="C704" i="7" s="1"/>
  <c r="B704" i="5"/>
  <c r="C704" i="5" s="1"/>
  <c r="C706" i="10"/>
  <c r="C706" i="9"/>
  <c r="C706" i="8"/>
  <c r="B706" i="7"/>
  <c r="C706" i="7" s="1"/>
  <c r="B706" i="5"/>
  <c r="C706" i="5" s="1"/>
  <c r="C708" i="10"/>
  <c r="C708" i="9"/>
  <c r="C708" i="8"/>
  <c r="B708" i="7"/>
  <c r="C708" i="7" s="1"/>
  <c r="B708" i="5"/>
  <c r="C708" i="5" s="1"/>
  <c r="C710" i="10"/>
  <c r="C710" i="9"/>
  <c r="C710" i="8"/>
  <c r="B710" i="7"/>
  <c r="C710" i="7" s="1"/>
  <c r="B710" i="5"/>
  <c r="C710" i="5" s="1"/>
  <c r="C712" i="10"/>
  <c r="C712" i="9"/>
  <c r="C712" i="8"/>
  <c r="B712" i="7"/>
  <c r="C712" i="7" s="1"/>
  <c r="B712" i="5"/>
  <c r="C712" i="5" s="1"/>
  <c r="C714" i="10"/>
  <c r="C714" i="9"/>
  <c r="C714" i="8"/>
  <c r="B714" i="7"/>
  <c r="C714" i="7" s="1"/>
  <c r="B714" i="5"/>
  <c r="C714" i="5" s="1"/>
  <c r="C716" i="10"/>
  <c r="C716" i="9"/>
  <c r="C716" i="8"/>
  <c r="B716" i="7"/>
  <c r="C716" i="7" s="1"/>
  <c r="B716" i="5"/>
  <c r="C716" i="5" s="1"/>
  <c r="C718" i="10"/>
  <c r="C718" i="9"/>
  <c r="C718" i="8"/>
  <c r="B718" i="7"/>
  <c r="C718" i="7" s="1"/>
  <c r="B718" i="5"/>
  <c r="C718" i="5" s="1"/>
  <c r="C720" i="10"/>
  <c r="C720" i="9"/>
  <c r="C720" i="8"/>
  <c r="B720" i="7"/>
  <c r="C720" i="7" s="1"/>
  <c r="B720" i="5"/>
  <c r="C720" i="5" s="1"/>
  <c r="C722" i="10"/>
  <c r="C722" i="9"/>
  <c r="C722" i="8"/>
  <c r="B722" i="7"/>
  <c r="C722" i="7" s="1"/>
  <c r="B722" i="5"/>
  <c r="C722" i="5" s="1"/>
  <c r="C724" i="10"/>
  <c r="C724" i="9"/>
  <c r="C724" i="8"/>
  <c r="B724" i="7"/>
  <c r="C724" i="7" s="1"/>
  <c r="B724" i="5"/>
  <c r="C724" i="5" s="1"/>
  <c r="C726" i="10"/>
  <c r="C726" i="9"/>
  <c r="C726" i="8"/>
  <c r="B726" i="7"/>
  <c r="C726" i="7" s="1"/>
  <c r="B726" i="5"/>
  <c r="C726" i="5" s="1"/>
  <c r="C728" i="10"/>
  <c r="C728" i="9"/>
  <c r="C728" i="8"/>
  <c r="B728" i="7"/>
  <c r="C728" i="7" s="1"/>
  <c r="B728" i="5"/>
  <c r="C728" i="5" s="1"/>
  <c r="C730" i="10"/>
  <c r="C730" i="9"/>
  <c r="C730" i="8"/>
  <c r="B730" i="7"/>
  <c r="C730" i="7" s="1"/>
  <c r="B730" i="5"/>
  <c r="C730" i="5" s="1"/>
  <c r="C732" i="10"/>
  <c r="C732" i="9"/>
  <c r="C732" i="8"/>
  <c r="B732" i="7"/>
  <c r="C732" i="7" s="1"/>
  <c r="B732" i="5"/>
  <c r="C732" i="5" s="1"/>
  <c r="C734" i="10"/>
  <c r="C734" i="9"/>
  <c r="C734" i="8"/>
  <c r="B734" i="7"/>
  <c r="C734" i="7" s="1"/>
  <c r="B734" i="5"/>
  <c r="C734" i="5" s="1"/>
  <c r="C736" i="10"/>
  <c r="C736" i="9"/>
  <c r="C736" i="8"/>
  <c r="B736" i="7"/>
  <c r="C736" i="7" s="1"/>
  <c r="B736" i="5"/>
  <c r="C736" i="5" s="1"/>
  <c r="C738" i="10"/>
  <c r="C738" i="9"/>
  <c r="C738" i="8"/>
  <c r="B738" i="7"/>
  <c r="C738" i="7" s="1"/>
  <c r="B738" i="5"/>
  <c r="C738" i="5" s="1"/>
  <c r="C740" i="10"/>
  <c r="C740" i="9"/>
  <c r="C740" i="8"/>
  <c r="B740" i="7"/>
  <c r="C740" i="7" s="1"/>
  <c r="B740" i="5"/>
  <c r="C740" i="5" s="1"/>
  <c r="C742" i="10"/>
  <c r="C742" i="9"/>
  <c r="C742" i="8"/>
  <c r="B742" i="7"/>
  <c r="C742" i="7" s="1"/>
  <c r="B742" i="5"/>
  <c r="C742" i="5" s="1"/>
  <c r="C744" i="10"/>
  <c r="C744" i="9"/>
  <c r="C744" i="8"/>
  <c r="B744" i="7"/>
  <c r="C744" i="7" s="1"/>
  <c r="B744" i="5"/>
  <c r="C744" i="5" s="1"/>
  <c r="C746" i="10"/>
  <c r="C746" i="9"/>
  <c r="C746" i="8"/>
  <c r="B746" i="7"/>
  <c r="C746" i="7" s="1"/>
  <c r="B746" i="5"/>
  <c r="C746" i="5" s="1"/>
  <c r="C748" i="10"/>
  <c r="C748" i="9"/>
  <c r="C748" i="8"/>
  <c r="B748" i="7"/>
  <c r="C748" i="7" s="1"/>
  <c r="B748" i="5"/>
  <c r="C748" i="5" s="1"/>
  <c r="C750" i="10"/>
  <c r="C750" i="9"/>
  <c r="C750" i="8"/>
  <c r="B750" i="7"/>
  <c r="C750" i="7" s="1"/>
  <c r="B750" i="5"/>
  <c r="C750" i="5" s="1"/>
  <c r="C752" i="10"/>
  <c r="C752" i="9"/>
  <c r="C752" i="8"/>
  <c r="B752" i="7"/>
  <c r="C752" i="7" s="1"/>
  <c r="B752" i="5"/>
  <c r="C752" i="5" s="1"/>
  <c r="C754" i="10"/>
  <c r="C754" i="9"/>
  <c r="C754" i="8"/>
  <c r="B754" i="7"/>
  <c r="C754" i="7" s="1"/>
  <c r="B754" i="5"/>
  <c r="C754" i="5" s="1"/>
  <c r="C756" i="10"/>
  <c r="C756" i="9"/>
  <c r="C756" i="8"/>
  <c r="B756" i="7"/>
  <c r="C756" i="7" s="1"/>
  <c r="B756" i="5"/>
  <c r="C756" i="5" s="1"/>
  <c r="C758" i="10"/>
  <c r="C758" i="9"/>
  <c r="C758" i="8"/>
  <c r="B758" i="7"/>
  <c r="C758" i="7" s="1"/>
  <c r="B758" i="5"/>
  <c r="C758" i="5" s="1"/>
  <c r="C760" i="10"/>
  <c r="C760" i="9"/>
  <c r="C760" i="8"/>
  <c r="B760" i="7"/>
  <c r="C760" i="7" s="1"/>
  <c r="B760" i="5"/>
  <c r="C760" i="5" s="1"/>
  <c r="C762" i="10"/>
  <c r="C762" i="9"/>
  <c r="C762" i="8"/>
  <c r="B762" i="7"/>
  <c r="C762" i="7" s="1"/>
  <c r="B762" i="5"/>
  <c r="C762" i="5" s="1"/>
  <c r="C764" i="10"/>
  <c r="C764" i="9"/>
  <c r="C764" i="8"/>
  <c r="B764" i="7"/>
  <c r="C764" i="7" s="1"/>
  <c r="B764" i="5"/>
  <c r="C764" i="5" s="1"/>
  <c r="C766" i="10"/>
  <c r="C766" i="9"/>
  <c r="C766" i="8"/>
  <c r="B766" i="7"/>
  <c r="C766" i="7" s="1"/>
  <c r="B766" i="5"/>
  <c r="C766" i="5" s="1"/>
  <c r="C768" i="10"/>
  <c r="C768" i="9"/>
  <c r="C768" i="8"/>
  <c r="B768" i="7"/>
  <c r="C768" i="7" s="1"/>
  <c r="B768" i="5"/>
  <c r="C768" i="5" s="1"/>
  <c r="C770" i="10"/>
  <c r="C770" i="9"/>
  <c r="C770" i="8"/>
  <c r="B770" i="7"/>
  <c r="C770" i="7" s="1"/>
  <c r="B770" i="5"/>
  <c r="C770" i="5" s="1"/>
  <c r="C772" i="10"/>
  <c r="C772" i="9"/>
  <c r="C772" i="8"/>
  <c r="B772" i="7"/>
  <c r="C772" i="7" s="1"/>
  <c r="B772" i="5"/>
  <c r="C772" i="5" s="1"/>
  <c r="C774" i="10"/>
  <c r="C774" i="9"/>
  <c r="C774" i="8"/>
  <c r="B774" i="7"/>
  <c r="C774" i="7" s="1"/>
  <c r="B774" i="5"/>
  <c r="C774" i="5" s="1"/>
  <c r="C776" i="10"/>
  <c r="C776" i="9"/>
  <c r="C776" i="8"/>
  <c r="B776" i="7"/>
  <c r="C776" i="7" s="1"/>
  <c r="B776" i="5"/>
  <c r="C776" i="5" s="1"/>
  <c r="C778" i="10"/>
  <c r="C778" i="9"/>
  <c r="C778" i="8"/>
  <c r="B778" i="7"/>
  <c r="C778" i="7" s="1"/>
  <c r="B778" i="5"/>
  <c r="C778" i="5" s="1"/>
  <c r="C780" i="10"/>
  <c r="C780" i="9"/>
  <c r="C780" i="8"/>
  <c r="B780" i="7"/>
  <c r="C780" i="7" s="1"/>
  <c r="B780" i="5"/>
  <c r="C780" i="5" s="1"/>
  <c r="C782" i="10"/>
  <c r="C782" i="9"/>
  <c r="C782" i="8"/>
  <c r="B782" i="7"/>
  <c r="C782" i="7" s="1"/>
  <c r="B782" i="5"/>
  <c r="C782" i="5" s="1"/>
  <c r="C784" i="10"/>
  <c r="C784" i="9"/>
  <c r="C784" i="8"/>
  <c r="B784" i="7"/>
  <c r="C784" i="7" s="1"/>
  <c r="B784" i="5"/>
  <c r="C784" i="5" s="1"/>
  <c r="C786" i="10"/>
  <c r="C786" i="9"/>
  <c r="C786" i="8"/>
  <c r="B786" i="7"/>
  <c r="C786" i="7" s="1"/>
  <c r="B786" i="5"/>
  <c r="C786" i="5" s="1"/>
  <c r="C788" i="10"/>
  <c r="C788" i="9"/>
  <c r="C788" i="8"/>
  <c r="B788" i="7"/>
  <c r="C788" i="7" s="1"/>
  <c r="B788" i="5"/>
  <c r="C788" i="5" s="1"/>
  <c r="C790" i="10"/>
  <c r="C790" i="9"/>
  <c r="C790" i="8"/>
  <c r="B790" i="7"/>
  <c r="C790" i="7" s="1"/>
  <c r="B790" i="5"/>
  <c r="C790" i="5" s="1"/>
  <c r="C792" i="10"/>
  <c r="C792" i="9"/>
  <c r="C792" i="8"/>
  <c r="B792" i="7"/>
  <c r="C792" i="7" s="1"/>
  <c r="B792" i="5"/>
  <c r="C792" i="5" s="1"/>
  <c r="C794" i="10"/>
  <c r="C794" i="9"/>
  <c r="C794" i="8"/>
  <c r="B794" i="7"/>
  <c r="C794" i="7" s="1"/>
  <c r="B794" i="5"/>
  <c r="C794" i="5" s="1"/>
  <c r="C796" i="10"/>
  <c r="C796" i="9"/>
  <c r="C796" i="8"/>
  <c r="B796" i="7"/>
  <c r="C796" i="7" s="1"/>
  <c r="B796" i="5"/>
  <c r="C796" i="5" s="1"/>
  <c r="C798" i="10"/>
  <c r="C798" i="9"/>
  <c r="C798" i="8"/>
  <c r="B798" i="7"/>
  <c r="C798" i="7" s="1"/>
  <c r="B798" i="5"/>
  <c r="C798" i="5" s="1"/>
  <c r="C800" i="10"/>
  <c r="C800" i="9"/>
  <c r="C800" i="8"/>
  <c r="B800" i="7"/>
  <c r="C800" i="7" s="1"/>
  <c r="B800" i="5"/>
  <c r="C800" i="5" s="1"/>
  <c r="C802" i="10"/>
  <c r="C802" i="9"/>
  <c r="C802" i="8"/>
  <c r="B802" i="7"/>
  <c r="C802" i="7" s="1"/>
  <c r="B802" i="5"/>
  <c r="C802" i="5" s="1"/>
  <c r="C804" i="10"/>
  <c r="C804" i="9"/>
  <c r="C804" i="8"/>
  <c r="B804" i="7"/>
  <c r="C804" i="7" s="1"/>
  <c r="B804" i="5"/>
  <c r="C804" i="5" s="1"/>
  <c r="C806" i="10"/>
  <c r="C806" i="9"/>
  <c r="C806" i="8"/>
  <c r="B806" i="7"/>
  <c r="C806" i="7" s="1"/>
  <c r="B806" i="5"/>
  <c r="C806" i="5" s="1"/>
  <c r="C808" i="10"/>
  <c r="C808" i="9"/>
  <c r="C808" i="8"/>
  <c r="B808" i="7"/>
  <c r="C808" i="7" s="1"/>
  <c r="B808" i="5"/>
  <c r="C808" i="5" s="1"/>
  <c r="C810" i="10"/>
  <c r="C810" i="9"/>
  <c r="C810" i="8"/>
  <c r="B810" i="7"/>
  <c r="C810" i="7" s="1"/>
  <c r="B810" i="5"/>
  <c r="C810" i="5" s="1"/>
  <c r="C812" i="10"/>
  <c r="C812" i="9"/>
  <c r="C812" i="8"/>
  <c r="B812" i="7"/>
  <c r="C812" i="7" s="1"/>
  <c r="B812" i="5"/>
  <c r="C812" i="5" s="1"/>
  <c r="C814" i="10"/>
  <c r="C814" i="9"/>
  <c r="C814" i="8"/>
  <c r="B814" i="7"/>
  <c r="C814" i="7" s="1"/>
  <c r="B814" i="5"/>
  <c r="C814" i="5" s="1"/>
  <c r="C816" i="10"/>
  <c r="C816" i="9"/>
  <c r="C816" i="8"/>
  <c r="B816" i="7"/>
  <c r="C816" i="7" s="1"/>
  <c r="B816" i="5"/>
  <c r="C816" i="5" s="1"/>
  <c r="C818" i="10"/>
  <c r="C818" i="9"/>
  <c r="C818" i="8"/>
  <c r="B818" i="7"/>
  <c r="C818" i="7" s="1"/>
  <c r="B818" i="5"/>
  <c r="C818" i="5" s="1"/>
  <c r="C820" i="10"/>
  <c r="C820" i="9"/>
  <c r="C820" i="8"/>
  <c r="B820" i="7"/>
  <c r="C820" i="7" s="1"/>
  <c r="B820" i="5"/>
  <c r="C820" i="5" s="1"/>
  <c r="C822" i="10"/>
  <c r="C822" i="9"/>
  <c r="C822" i="8"/>
  <c r="B822" i="7"/>
  <c r="C822" i="7" s="1"/>
  <c r="B822" i="5"/>
  <c r="C822" i="5" s="1"/>
  <c r="C824" i="10"/>
  <c r="C824" i="9"/>
  <c r="C824" i="8"/>
  <c r="B824" i="7"/>
  <c r="C824" i="7" s="1"/>
  <c r="B824" i="5"/>
  <c r="C824" i="5" s="1"/>
  <c r="C826" i="10"/>
  <c r="C826" i="9"/>
  <c r="C826" i="8"/>
  <c r="B826" i="7"/>
  <c r="C826" i="7" s="1"/>
  <c r="B826" i="5"/>
  <c r="C826" i="5" s="1"/>
  <c r="C828" i="10"/>
  <c r="C828" i="9"/>
  <c r="C828" i="8"/>
  <c r="B828" i="7"/>
  <c r="C828" i="7" s="1"/>
  <c r="B828" i="5"/>
  <c r="C828" i="5" s="1"/>
  <c r="C830" i="10"/>
  <c r="C830" i="9"/>
  <c r="C830" i="8"/>
  <c r="B830" i="7"/>
  <c r="C830" i="7" s="1"/>
  <c r="B830" i="5"/>
  <c r="C830" i="5" s="1"/>
  <c r="C832" i="10"/>
  <c r="C832" i="9"/>
  <c r="C832" i="8"/>
  <c r="B832" i="7"/>
  <c r="C832" i="7" s="1"/>
  <c r="B832" i="5"/>
  <c r="C832" i="5" s="1"/>
  <c r="C834" i="10"/>
  <c r="C834" i="9"/>
  <c r="C834" i="8"/>
  <c r="B834" i="7"/>
  <c r="C834" i="7" s="1"/>
  <c r="B834" i="5"/>
  <c r="C834" i="5" s="1"/>
  <c r="C836" i="10"/>
  <c r="C836" i="9"/>
  <c r="C836" i="8"/>
  <c r="B836" i="7"/>
  <c r="C836" i="7" s="1"/>
  <c r="B836" i="5"/>
  <c r="C836" i="5" s="1"/>
  <c r="C838" i="10"/>
  <c r="C838" i="9"/>
  <c r="C838" i="8"/>
  <c r="B838" i="7"/>
  <c r="C838" i="7" s="1"/>
  <c r="B838" i="5"/>
  <c r="C838" i="5" s="1"/>
  <c r="C840" i="10"/>
  <c r="C840" i="9"/>
  <c r="C840" i="8"/>
  <c r="B840" i="7"/>
  <c r="C840" i="7" s="1"/>
  <c r="B840" i="5"/>
  <c r="C840" i="5" s="1"/>
  <c r="C842" i="10"/>
  <c r="C842" i="9"/>
  <c r="C842" i="8"/>
  <c r="B842" i="7"/>
  <c r="C842" i="7" s="1"/>
  <c r="B842" i="5"/>
  <c r="C842" i="5" s="1"/>
  <c r="C844" i="10"/>
  <c r="C844" i="9"/>
  <c r="C844" i="8"/>
  <c r="B844" i="7"/>
  <c r="C844" i="7" s="1"/>
  <c r="B844" i="5"/>
  <c r="C844" i="5" s="1"/>
  <c r="C846" i="10"/>
  <c r="C846" i="9"/>
  <c r="C846" i="8"/>
  <c r="B846" i="7"/>
  <c r="C846" i="7" s="1"/>
  <c r="B846" i="5"/>
  <c r="C846" i="5" s="1"/>
  <c r="C848" i="10"/>
  <c r="C848" i="9"/>
  <c r="C848" i="8"/>
  <c r="B848" i="7"/>
  <c r="C848" i="7" s="1"/>
  <c r="B848" i="5"/>
  <c r="C848" i="5" s="1"/>
  <c r="C850" i="10"/>
  <c r="C850" i="9"/>
  <c r="C850" i="8"/>
  <c r="B850" i="7"/>
  <c r="C850" i="7" s="1"/>
  <c r="B850" i="5"/>
  <c r="C850" i="5" s="1"/>
  <c r="C852" i="10"/>
  <c r="C852" i="9"/>
  <c r="C852" i="8"/>
  <c r="B852" i="7"/>
  <c r="C852" i="7" s="1"/>
  <c r="B852" i="5"/>
  <c r="C852" i="5" s="1"/>
  <c r="C854" i="10"/>
  <c r="C854" i="9"/>
  <c r="C854" i="8"/>
  <c r="B854" i="7"/>
  <c r="C854" i="7" s="1"/>
  <c r="B854" i="5"/>
  <c r="C854" i="5" s="1"/>
  <c r="C856" i="10"/>
  <c r="C856" i="9"/>
  <c r="C856" i="8"/>
  <c r="B856" i="7"/>
  <c r="C856" i="7" s="1"/>
  <c r="B856" i="5"/>
  <c r="C856" i="5" s="1"/>
  <c r="C858" i="10"/>
  <c r="C858" i="9"/>
  <c r="C858" i="8"/>
  <c r="B858" i="7"/>
  <c r="C858" i="7" s="1"/>
  <c r="B858" i="5"/>
  <c r="C858" i="5" s="1"/>
  <c r="C860" i="10"/>
  <c r="C860" i="9"/>
  <c r="C860" i="8"/>
  <c r="B860" i="7"/>
  <c r="C860" i="7" s="1"/>
  <c r="B860" i="5"/>
  <c r="C860" i="5" s="1"/>
  <c r="C862" i="10"/>
  <c r="C862" i="9"/>
  <c r="C862" i="8"/>
  <c r="B862" i="7"/>
  <c r="C862" i="7" s="1"/>
  <c r="B862" i="5"/>
  <c r="C862" i="5" s="1"/>
  <c r="C864" i="10"/>
  <c r="C864" i="9"/>
  <c r="C864" i="8"/>
  <c r="B864" i="7"/>
  <c r="C864" i="7" s="1"/>
  <c r="B864" i="5"/>
  <c r="C864" i="5" s="1"/>
  <c r="C866" i="10"/>
  <c r="C866" i="9"/>
  <c r="C866" i="8"/>
  <c r="B866" i="7"/>
  <c r="C866" i="7" s="1"/>
  <c r="B866" i="5"/>
  <c r="C866" i="5" s="1"/>
  <c r="C868" i="10"/>
  <c r="C868" i="9"/>
  <c r="C868" i="8"/>
  <c r="B868" i="7"/>
  <c r="C868" i="7" s="1"/>
  <c r="B868" i="5"/>
  <c r="C868" i="5" s="1"/>
  <c r="C870" i="10"/>
  <c r="C870" i="9"/>
  <c r="C870" i="8"/>
  <c r="B870" i="7"/>
  <c r="C870" i="7" s="1"/>
  <c r="B870" i="5"/>
  <c r="C870" i="5" s="1"/>
  <c r="C872" i="10"/>
  <c r="C872" i="9"/>
  <c r="C872" i="8"/>
  <c r="B872" i="7"/>
  <c r="C872" i="7" s="1"/>
  <c r="B872" i="5"/>
  <c r="C872" i="5" s="1"/>
  <c r="C874" i="10"/>
  <c r="C874" i="9"/>
  <c r="C874" i="8"/>
  <c r="B874" i="7"/>
  <c r="C874" i="7" s="1"/>
  <c r="B874" i="5"/>
  <c r="C874" i="5" s="1"/>
  <c r="C876" i="10"/>
  <c r="C876" i="9"/>
  <c r="C876" i="8"/>
  <c r="B876" i="7"/>
  <c r="C876" i="7" s="1"/>
  <c r="B876" i="5"/>
  <c r="C876" i="5" s="1"/>
  <c r="C878" i="10"/>
  <c r="C878" i="9"/>
  <c r="C878" i="8"/>
  <c r="B878" i="7"/>
  <c r="C878" i="7" s="1"/>
  <c r="B878" i="5"/>
  <c r="C878" i="5" s="1"/>
  <c r="C880" i="10"/>
  <c r="C880" i="9"/>
  <c r="C880" i="8"/>
  <c r="B880" i="7"/>
  <c r="C880" i="7" s="1"/>
  <c r="B880" i="5"/>
  <c r="C880" i="5" s="1"/>
  <c r="C882" i="10"/>
  <c r="C882" i="9"/>
  <c r="C882" i="8"/>
  <c r="B882" i="7"/>
  <c r="C882" i="7" s="1"/>
  <c r="B882" i="5"/>
  <c r="C882" i="5" s="1"/>
  <c r="C884" i="10"/>
  <c r="C884" i="9"/>
  <c r="C884" i="8"/>
  <c r="B884" i="7"/>
  <c r="C884" i="7" s="1"/>
  <c r="B884" i="5"/>
  <c r="C884" i="5" s="1"/>
  <c r="C886" i="10"/>
  <c r="C886" i="9"/>
  <c r="C886" i="8"/>
  <c r="B886" i="7"/>
  <c r="C886" i="7" s="1"/>
  <c r="B886" i="5"/>
  <c r="C886" i="5" s="1"/>
  <c r="C888" i="10"/>
  <c r="C888" i="9"/>
  <c r="C888" i="8"/>
  <c r="B888" i="7"/>
  <c r="C888" i="7" s="1"/>
  <c r="B888" i="5"/>
  <c r="C888" i="5" s="1"/>
  <c r="C890" i="10"/>
  <c r="C890" i="9"/>
  <c r="C890" i="8"/>
  <c r="B890" i="7"/>
  <c r="C890" i="7" s="1"/>
  <c r="B890" i="5"/>
  <c r="C890" i="5" s="1"/>
  <c r="C892" i="10"/>
  <c r="C892" i="9"/>
  <c r="C892" i="8"/>
  <c r="B892" i="7"/>
  <c r="C892" i="7" s="1"/>
  <c r="B892" i="5"/>
  <c r="C892" i="5" s="1"/>
  <c r="C894" i="10"/>
  <c r="C894" i="9"/>
  <c r="C894" i="8"/>
  <c r="B894" i="7"/>
  <c r="C894" i="7" s="1"/>
  <c r="B894" i="5"/>
  <c r="C894" i="5" s="1"/>
  <c r="C896" i="10"/>
  <c r="C896" i="9"/>
  <c r="C896" i="8"/>
  <c r="B896" i="7"/>
  <c r="C896" i="7" s="1"/>
  <c r="B896" i="5"/>
  <c r="C896" i="5" s="1"/>
  <c r="C898" i="10"/>
  <c r="C898" i="9"/>
  <c r="C898" i="8"/>
  <c r="B898" i="7"/>
  <c r="C898" i="7" s="1"/>
  <c r="B898" i="5"/>
  <c r="C898" i="5" s="1"/>
  <c r="C900" i="10"/>
  <c r="C900" i="9"/>
  <c r="C900" i="8"/>
  <c r="B900" i="7"/>
  <c r="C900" i="7" s="1"/>
  <c r="B900" i="5"/>
  <c r="C900" i="5" s="1"/>
  <c r="C902" i="10"/>
  <c r="C902" i="9"/>
  <c r="C902" i="8"/>
  <c r="B902" i="7"/>
  <c r="C902" i="7" s="1"/>
  <c r="B902" i="5"/>
  <c r="C902" i="5" s="1"/>
  <c r="C904" i="10"/>
  <c r="C904" i="9"/>
  <c r="C904" i="8"/>
  <c r="B904" i="7"/>
  <c r="C904" i="7" s="1"/>
  <c r="B904" i="5"/>
  <c r="C904" i="5" s="1"/>
  <c r="C906" i="10"/>
  <c r="C906" i="9"/>
  <c r="C906" i="8"/>
  <c r="B906" i="7"/>
  <c r="C906" i="7" s="1"/>
  <c r="B906" i="5"/>
  <c r="C906" i="5" s="1"/>
  <c r="C908" i="10"/>
  <c r="C908" i="9"/>
  <c r="C908" i="8"/>
  <c r="B908" i="7"/>
  <c r="C908" i="7" s="1"/>
  <c r="B908" i="5"/>
  <c r="C908" i="5" s="1"/>
  <c r="C910" i="10"/>
  <c r="C910" i="9"/>
  <c r="C910" i="8"/>
  <c r="B910" i="7"/>
  <c r="C910" i="7" s="1"/>
  <c r="B910" i="5"/>
  <c r="C910" i="5" s="1"/>
  <c r="C912" i="10"/>
  <c r="C912" i="9"/>
  <c r="C912" i="8"/>
  <c r="B912" i="7"/>
  <c r="C912" i="7" s="1"/>
  <c r="B912" i="5"/>
  <c r="C912" i="5" s="1"/>
  <c r="C914" i="10"/>
  <c r="C914" i="9"/>
  <c r="C914" i="8"/>
  <c r="B914" i="7"/>
  <c r="C914" i="7" s="1"/>
  <c r="B914" i="5"/>
  <c r="C914" i="5" s="1"/>
  <c r="C916" i="10"/>
  <c r="C916" i="9"/>
  <c r="C916" i="8"/>
  <c r="B916" i="7"/>
  <c r="C916" i="7" s="1"/>
  <c r="B916" i="5"/>
  <c r="C916" i="5" s="1"/>
  <c r="C918" i="10"/>
  <c r="C918" i="9"/>
  <c r="C918" i="8"/>
  <c r="B918" i="7"/>
  <c r="C918" i="7" s="1"/>
  <c r="B918" i="5"/>
  <c r="C918" i="5" s="1"/>
  <c r="C920" i="10"/>
  <c r="C920" i="9"/>
  <c r="C920" i="8"/>
  <c r="B920" i="7"/>
  <c r="C920" i="7" s="1"/>
  <c r="B920" i="5"/>
  <c r="C920" i="5" s="1"/>
  <c r="C922" i="10"/>
  <c r="C922" i="9"/>
  <c r="C922" i="8"/>
  <c r="B922" i="7"/>
  <c r="C922" i="7" s="1"/>
  <c r="B922" i="5"/>
  <c r="C922" i="5" s="1"/>
  <c r="C924" i="10"/>
  <c r="C924" i="9"/>
  <c r="C924" i="8"/>
  <c r="B924" i="7"/>
  <c r="C924" i="7" s="1"/>
  <c r="B924" i="5"/>
  <c r="C924" i="5" s="1"/>
  <c r="C926" i="10"/>
  <c r="C926" i="9"/>
  <c r="C926" i="8"/>
  <c r="B926" i="7"/>
  <c r="C926" i="7" s="1"/>
  <c r="B926" i="5"/>
  <c r="C926" i="5" s="1"/>
  <c r="C928" i="10"/>
  <c r="C928" i="9"/>
  <c r="C928" i="8"/>
  <c r="B928" i="7"/>
  <c r="C928" i="7" s="1"/>
  <c r="B928" i="5"/>
  <c r="C928" i="5" s="1"/>
  <c r="C930" i="10"/>
  <c r="C930" i="9"/>
  <c r="C930" i="8"/>
  <c r="B930" i="7"/>
  <c r="C930" i="7" s="1"/>
  <c r="B930" i="5"/>
  <c r="C930" i="5" s="1"/>
  <c r="C932" i="10"/>
  <c r="C932" i="9"/>
  <c r="C932" i="8"/>
  <c r="B932" i="7"/>
  <c r="C932" i="7" s="1"/>
  <c r="B932" i="5"/>
  <c r="C932" i="5" s="1"/>
  <c r="C934" i="10"/>
  <c r="C934" i="9"/>
  <c r="C934" i="8"/>
  <c r="B934" i="7"/>
  <c r="C934" i="7" s="1"/>
  <c r="B934" i="5"/>
  <c r="C934" i="5" s="1"/>
  <c r="C936" i="10"/>
  <c r="C936" i="9"/>
  <c r="C936" i="8"/>
  <c r="B936" i="7"/>
  <c r="C936" i="7" s="1"/>
  <c r="B936" i="5"/>
  <c r="C936" i="5" s="1"/>
  <c r="C938" i="10"/>
  <c r="C938" i="9"/>
  <c r="C938" i="8"/>
  <c r="B938" i="7"/>
  <c r="C938" i="7" s="1"/>
  <c r="B938" i="5"/>
  <c r="C938" i="5" s="1"/>
  <c r="C940" i="10"/>
  <c r="C940" i="9"/>
  <c r="C940" i="8"/>
  <c r="B940" i="7"/>
  <c r="C940" i="7" s="1"/>
  <c r="B940" i="5"/>
  <c r="C940" i="5" s="1"/>
  <c r="C942" i="10"/>
  <c r="C942" i="9"/>
  <c r="C942" i="8"/>
  <c r="B942" i="7"/>
  <c r="C942" i="7" s="1"/>
  <c r="B942" i="5"/>
  <c r="C942" i="5" s="1"/>
  <c r="C944" i="10"/>
  <c r="C944" i="9"/>
  <c r="C944" i="8"/>
  <c r="B944" i="7"/>
  <c r="C944" i="7" s="1"/>
  <c r="B944" i="5"/>
  <c r="C944" i="5" s="1"/>
  <c r="C946" i="10"/>
  <c r="C946" i="9"/>
  <c r="C946" i="8"/>
  <c r="B946" i="7"/>
  <c r="C946" i="7" s="1"/>
  <c r="B946" i="5"/>
  <c r="C946" i="5" s="1"/>
  <c r="C948" i="10"/>
  <c r="C948" i="9"/>
  <c r="C948" i="8"/>
  <c r="B948" i="7"/>
  <c r="C948" i="7" s="1"/>
  <c r="B948" i="5"/>
  <c r="C948" i="5" s="1"/>
  <c r="C950" i="10"/>
  <c r="C950" i="9"/>
  <c r="C950" i="8"/>
  <c r="B950" i="7"/>
  <c r="C950" i="7" s="1"/>
  <c r="B950" i="5"/>
  <c r="C950" i="5" s="1"/>
  <c r="C952" i="10"/>
  <c r="C952" i="9"/>
  <c r="C952" i="8"/>
  <c r="B952" i="7"/>
  <c r="C952" i="7" s="1"/>
  <c r="B952" i="5"/>
  <c r="C952" i="5" s="1"/>
  <c r="C954" i="10"/>
  <c r="C954" i="9"/>
  <c r="C954" i="8"/>
  <c r="B954" i="7"/>
  <c r="C954" i="7" s="1"/>
  <c r="B954" i="5"/>
  <c r="C954" i="5" s="1"/>
  <c r="C956" i="10"/>
  <c r="C956" i="9"/>
  <c r="C956" i="8"/>
  <c r="B956" i="7"/>
  <c r="C956" i="7" s="1"/>
  <c r="B956" i="5"/>
  <c r="C956" i="5" s="1"/>
  <c r="C958" i="10"/>
  <c r="C958" i="9"/>
  <c r="C958" i="8"/>
  <c r="B958" i="7"/>
  <c r="C958" i="7" s="1"/>
  <c r="B958" i="5"/>
  <c r="C958" i="5" s="1"/>
  <c r="C960" i="10"/>
  <c r="C960" i="9"/>
  <c r="C960" i="8"/>
  <c r="B960" i="7"/>
  <c r="C960" i="7" s="1"/>
  <c r="B960" i="5"/>
  <c r="C960" i="5" s="1"/>
  <c r="C962" i="10"/>
  <c r="C962" i="9"/>
  <c r="C962" i="8"/>
  <c r="B962" i="7"/>
  <c r="C962" i="7" s="1"/>
  <c r="B962" i="5"/>
  <c r="C962" i="5" s="1"/>
  <c r="C964" i="10"/>
  <c r="C964" i="9"/>
  <c r="C964" i="8"/>
  <c r="B964" i="7"/>
  <c r="C964" i="7" s="1"/>
  <c r="B964" i="5"/>
  <c r="C964" i="5" s="1"/>
  <c r="C966" i="10"/>
  <c r="C966" i="9"/>
  <c r="C966" i="8"/>
  <c r="B966" i="7"/>
  <c r="C966" i="7" s="1"/>
  <c r="B966" i="5"/>
  <c r="C966" i="5" s="1"/>
  <c r="C968" i="10"/>
  <c r="C968" i="9"/>
  <c r="C968" i="8"/>
  <c r="B968" i="7"/>
  <c r="C968" i="7" s="1"/>
  <c r="B968" i="5"/>
  <c r="C968" i="5" s="1"/>
  <c r="C970" i="10"/>
  <c r="C970" i="9"/>
  <c r="C970" i="8"/>
  <c r="B970" i="7"/>
  <c r="C970" i="7" s="1"/>
  <c r="B970" i="5"/>
  <c r="C970" i="5" s="1"/>
  <c r="C972" i="10"/>
  <c r="C972" i="9"/>
  <c r="C972" i="8"/>
  <c r="B972" i="7"/>
  <c r="C972" i="7" s="1"/>
  <c r="B972" i="5"/>
  <c r="C972" i="5" s="1"/>
  <c r="C974" i="10"/>
  <c r="C974" i="9"/>
  <c r="C974" i="8"/>
  <c r="B974" i="7"/>
  <c r="C974" i="7" s="1"/>
  <c r="B974" i="5"/>
  <c r="C974" i="5" s="1"/>
  <c r="C976" i="10"/>
  <c r="C976" i="9"/>
  <c r="C976" i="8"/>
  <c r="B976" i="7"/>
  <c r="C976" i="7" s="1"/>
  <c r="B976" i="5"/>
  <c r="C976" i="5" s="1"/>
  <c r="C978" i="10"/>
  <c r="C978" i="9"/>
  <c r="C978" i="8"/>
  <c r="B978" i="7"/>
  <c r="C978" i="7" s="1"/>
  <c r="B978" i="5"/>
  <c r="C978" i="5" s="1"/>
  <c r="C980" i="10"/>
  <c r="C980" i="9"/>
  <c r="C980" i="8"/>
  <c r="B980" i="7"/>
  <c r="C980" i="7" s="1"/>
  <c r="B980" i="5"/>
  <c r="C980" i="5" s="1"/>
  <c r="C982" i="10"/>
  <c r="C982" i="9"/>
  <c r="C982" i="8"/>
  <c r="B982" i="7"/>
  <c r="C982" i="7" s="1"/>
  <c r="B982" i="5"/>
  <c r="C982" i="5" s="1"/>
  <c r="C984" i="10"/>
  <c r="C984" i="9"/>
  <c r="C984" i="8"/>
  <c r="B984" i="7"/>
  <c r="C984" i="7" s="1"/>
  <c r="B984" i="5"/>
  <c r="C984" i="5" s="1"/>
  <c r="C986" i="10"/>
  <c r="C986" i="9"/>
  <c r="C986" i="8"/>
  <c r="B986" i="7"/>
  <c r="C986" i="7" s="1"/>
  <c r="B986" i="5"/>
  <c r="C986" i="5" s="1"/>
  <c r="C988" i="10"/>
  <c r="C988" i="9"/>
  <c r="C988" i="8"/>
  <c r="B988" i="7"/>
  <c r="C988" i="7" s="1"/>
  <c r="B988" i="5"/>
  <c r="C988" i="5" s="1"/>
  <c r="C990" i="10"/>
  <c r="C990" i="9"/>
  <c r="C990" i="8"/>
  <c r="B990" i="7"/>
  <c r="C990" i="7" s="1"/>
  <c r="B990" i="5"/>
  <c r="C990" i="5" s="1"/>
  <c r="C992" i="10"/>
  <c r="C992" i="9"/>
  <c r="C992" i="8"/>
  <c r="B992" i="7"/>
  <c r="C992" i="7" s="1"/>
  <c r="B992" i="5"/>
  <c r="C992" i="5" s="1"/>
  <c r="C994" i="10"/>
  <c r="C994" i="9"/>
  <c r="C994" i="8"/>
  <c r="B994" i="7"/>
  <c r="C994" i="7" s="1"/>
  <c r="B994" i="5"/>
  <c r="C994" i="5" s="1"/>
  <c r="C996" i="10"/>
  <c r="C996" i="9"/>
  <c r="C996" i="8"/>
  <c r="B996" i="7"/>
  <c r="C996" i="7" s="1"/>
  <c r="B996" i="5"/>
  <c r="C996" i="5" s="1"/>
  <c r="C998" i="10"/>
  <c r="C998" i="9"/>
  <c r="C998" i="8"/>
  <c r="B998" i="7"/>
  <c r="C998" i="7" s="1"/>
  <c r="B998" i="5"/>
  <c r="C998" i="5" s="1"/>
  <c r="C1000" i="10"/>
  <c r="C1000" i="9"/>
  <c r="C1000" i="8"/>
  <c r="B1000" i="7"/>
  <c r="C1000" i="7" s="1"/>
  <c r="B1000" i="5"/>
  <c r="C1000" i="5" s="1"/>
  <c r="C1002" i="10"/>
  <c r="C1002" i="9"/>
  <c r="C1002" i="8"/>
  <c r="B1002" i="7"/>
  <c r="C1002" i="7" s="1"/>
  <c r="B1002" i="5"/>
  <c r="C1002" i="5" s="1"/>
  <c r="C1004" i="10"/>
  <c r="C1004" i="9"/>
  <c r="C1004" i="8"/>
  <c r="B1004" i="7"/>
  <c r="C1004" i="7" s="1"/>
  <c r="B1004" i="5"/>
  <c r="C1004" i="5" s="1"/>
  <c r="C1006" i="10"/>
  <c r="C1006" i="9"/>
  <c r="C1006" i="8"/>
  <c r="B1006" i="7"/>
  <c r="C1006" i="7" s="1"/>
  <c r="B1006" i="5"/>
  <c r="C1006" i="5" s="1"/>
  <c r="C1008" i="10"/>
  <c r="C1008" i="9"/>
  <c r="C1008" i="8"/>
  <c r="B1008" i="7"/>
  <c r="C1008" i="7" s="1"/>
  <c r="B1008" i="5"/>
  <c r="C1008" i="5" s="1"/>
  <c r="C1010" i="10"/>
  <c r="C1010" i="9"/>
  <c r="C1010" i="8"/>
  <c r="B1010" i="7"/>
  <c r="C1010" i="7" s="1"/>
  <c r="B1010" i="5"/>
  <c r="C1010" i="5" s="1"/>
  <c r="C1012" i="10"/>
  <c r="C1012" i="9"/>
  <c r="C1012" i="8"/>
  <c r="B1012" i="7"/>
  <c r="C1012" i="7" s="1"/>
  <c r="B1012" i="5"/>
  <c r="C1012" i="5" s="1"/>
  <c r="C1014" i="10"/>
  <c r="C1014" i="9"/>
  <c r="C1014" i="8"/>
  <c r="B1014" i="7"/>
  <c r="C1014" i="7" s="1"/>
  <c r="B1014" i="5"/>
  <c r="C1014" i="5" s="1"/>
  <c r="C1016" i="10"/>
  <c r="C1016" i="9"/>
  <c r="C1016" i="8"/>
  <c r="B1016" i="7"/>
  <c r="C1016" i="7" s="1"/>
  <c r="B1016" i="5"/>
  <c r="C1016" i="5" s="1"/>
  <c r="C1018" i="10"/>
  <c r="C1018" i="9"/>
  <c r="C1018" i="8"/>
  <c r="B1018" i="7"/>
  <c r="C1018" i="7" s="1"/>
  <c r="B1018" i="5"/>
  <c r="C1018" i="5" s="1"/>
  <c r="C1020" i="10"/>
  <c r="C1020" i="9"/>
  <c r="C1020" i="8"/>
  <c r="B1020" i="7"/>
  <c r="C1020" i="7" s="1"/>
  <c r="B1020" i="5"/>
  <c r="C1020" i="5" s="1"/>
  <c r="C1022" i="10"/>
  <c r="C1022" i="9"/>
  <c r="C1022" i="8"/>
  <c r="B1022" i="7"/>
  <c r="C1022" i="7" s="1"/>
  <c r="B1022" i="5"/>
  <c r="C1022" i="5" s="1"/>
  <c r="C1024" i="10"/>
  <c r="C1024" i="9"/>
  <c r="C1024" i="8"/>
  <c r="B1024" i="7"/>
  <c r="C1024" i="7" s="1"/>
  <c r="B1024" i="5"/>
  <c r="C1024" i="5" s="1"/>
  <c r="C1026" i="10"/>
  <c r="C1026" i="9"/>
  <c r="C1026" i="8"/>
  <c r="B1026" i="7"/>
  <c r="C1026" i="7" s="1"/>
  <c r="B1026" i="5"/>
  <c r="C1026" i="5" s="1"/>
  <c r="C1028" i="10"/>
  <c r="C1028" i="9"/>
  <c r="C1028" i="8"/>
  <c r="B1028" i="7"/>
  <c r="C1028" i="7" s="1"/>
  <c r="B1028" i="5"/>
  <c r="C1028" i="5" s="1"/>
  <c r="C1030" i="10"/>
  <c r="C1030" i="9"/>
  <c r="C1030" i="8"/>
  <c r="B1030" i="7"/>
  <c r="C1030" i="7" s="1"/>
  <c r="B1030" i="5"/>
  <c r="C1030" i="5" s="1"/>
  <c r="C1032" i="10"/>
  <c r="C1032" i="9"/>
  <c r="C1032" i="8"/>
  <c r="B1032" i="7"/>
  <c r="C1032" i="7" s="1"/>
  <c r="B1032" i="5"/>
  <c r="C1032" i="5" s="1"/>
  <c r="C1034" i="10"/>
  <c r="C1034" i="9"/>
  <c r="C1034" i="8"/>
  <c r="B1034" i="7"/>
  <c r="C1034" i="7" s="1"/>
  <c r="B1034" i="5"/>
  <c r="C1034" i="5" s="1"/>
  <c r="C1036" i="10"/>
  <c r="C1036" i="9"/>
  <c r="C1036" i="8"/>
  <c r="B1036" i="7"/>
  <c r="C1036" i="7" s="1"/>
  <c r="B1036" i="5"/>
  <c r="C1036" i="5" s="1"/>
  <c r="C1038" i="10"/>
  <c r="C1038" i="9"/>
  <c r="C1038" i="8"/>
  <c r="B1038" i="7"/>
  <c r="C1038" i="7" s="1"/>
  <c r="B1038" i="5"/>
  <c r="C1038" i="5" s="1"/>
  <c r="C1040" i="10"/>
  <c r="C1040" i="9"/>
  <c r="C1040" i="8"/>
  <c r="B1040" i="7"/>
  <c r="C1040" i="7" s="1"/>
  <c r="B1040" i="5"/>
  <c r="C1040" i="5" s="1"/>
  <c r="C1042" i="10"/>
  <c r="C1042" i="9"/>
  <c r="C1042" i="8"/>
  <c r="B1042" i="7"/>
  <c r="C1042" i="7" s="1"/>
  <c r="B1042" i="5"/>
  <c r="C1042" i="5" s="1"/>
  <c r="C1044" i="10"/>
  <c r="C1044" i="9"/>
  <c r="C1044" i="8"/>
  <c r="B1044" i="7"/>
  <c r="C1044" i="7" s="1"/>
  <c r="B1044" i="5"/>
  <c r="C1044" i="5" s="1"/>
  <c r="C1046" i="10"/>
  <c r="C1046" i="9"/>
  <c r="C1046" i="8"/>
  <c r="B1046" i="7"/>
  <c r="C1046" i="7" s="1"/>
  <c r="B1046" i="5"/>
  <c r="C1046" i="5" s="1"/>
  <c r="C1048" i="10"/>
  <c r="C1048" i="9"/>
  <c r="C1048" i="8"/>
  <c r="B1048" i="7"/>
  <c r="C1048" i="7" s="1"/>
  <c r="B1048" i="5"/>
  <c r="C1048" i="5" s="1"/>
  <c r="C1050" i="10"/>
  <c r="C1050" i="9"/>
  <c r="C1050" i="8"/>
  <c r="B1050" i="7"/>
  <c r="C1050" i="7" s="1"/>
  <c r="B1050" i="5"/>
  <c r="C1050" i="5" s="1"/>
  <c r="C1052" i="10"/>
  <c r="C1052" i="9"/>
  <c r="C1052" i="8"/>
  <c r="B1052" i="7"/>
  <c r="C1052" i="7" s="1"/>
  <c r="B1052" i="5"/>
  <c r="C1052" i="5" s="1"/>
  <c r="C1054" i="10"/>
  <c r="C1054" i="9"/>
  <c r="C1054" i="8"/>
  <c r="B1054" i="7"/>
  <c r="C1054" i="7" s="1"/>
  <c r="B1054" i="5"/>
  <c r="C1054" i="5" s="1"/>
  <c r="C1056" i="10"/>
  <c r="C1056" i="9"/>
  <c r="C1056" i="8"/>
  <c r="B1056" i="7"/>
  <c r="C1056" i="7" s="1"/>
  <c r="B1056" i="5"/>
  <c r="C1056" i="5" s="1"/>
  <c r="C1058" i="10"/>
  <c r="C1058" i="9"/>
  <c r="C1058" i="8"/>
  <c r="B1058" i="7"/>
  <c r="C1058" i="7" s="1"/>
  <c r="B1058" i="5"/>
  <c r="C1058" i="5" s="1"/>
  <c r="C1060" i="10"/>
  <c r="C1060" i="9"/>
  <c r="C1060" i="8"/>
  <c r="B1060" i="7"/>
  <c r="C1060" i="7" s="1"/>
  <c r="B1060" i="5"/>
  <c r="C1060" i="5" s="1"/>
  <c r="C1062" i="10"/>
  <c r="C1062" i="9"/>
  <c r="C1062" i="8"/>
  <c r="B1062" i="7"/>
  <c r="C1062" i="7" s="1"/>
  <c r="B1062" i="5"/>
  <c r="C1062" i="5" s="1"/>
  <c r="C1064" i="10"/>
  <c r="C1064" i="9"/>
  <c r="C1064" i="8"/>
  <c r="B1064" i="7"/>
  <c r="C1064" i="7" s="1"/>
  <c r="B1064" i="5"/>
  <c r="C1064" i="5" s="1"/>
  <c r="C1066" i="10"/>
  <c r="C1066" i="9"/>
  <c r="C1066" i="8"/>
  <c r="B1066" i="7"/>
  <c r="C1066" i="7" s="1"/>
  <c r="B1066" i="5"/>
  <c r="C1066" i="5" s="1"/>
  <c r="C1068" i="10"/>
  <c r="C1068" i="9"/>
  <c r="C1068" i="8"/>
  <c r="B1068" i="7"/>
  <c r="C1068" i="7" s="1"/>
  <c r="B1068" i="5"/>
  <c r="C1068" i="5" s="1"/>
  <c r="C1070" i="10"/>
  <c r="C1070" i="9"/>
  <c r="C1070" i="8"/>
  <c r="B1070" i="7"/>
  <c r="C1070" i="7" s="1"/>
  <c r="B1070" i="5"/>
  <c r="C1070" i="5" s="1"/>
  <c r="C1072" i="10"/>
  <c r="C1072" i="9"/>
  <c r="C1072" i="8"/>
  <c r="B1072" i="7"/>
  <c r="C1072" i="7" s="1"/>
  <c r="B1072" i="5"/>
  <c r="C1072" i="5" s="1"/>
  <c r="C1074" i="10"/>
  <c r="C1074" i="9"/>
  <c r="C1074" i="8"/>
  <c r="B1074" i="7"/>
  <c r="C1074" i="7" s="1"/>
  <c r="B1074" i="5"/>
  <c r="C1074" i="5" s="1"/>
  <c r="C1076" i="10"/>
  <c r="C1076" i="9"/>
  <c r="C1076" i="8"/>
  <c r="B1076" i="7"/>
  <c r="C1076" i="7" s="1"/>
  <c r="B1076" i="5"/>
  <c r="C1076" i="5" s="1"/>
  <c r="C1078" i="10"/>
  <c r="C1078" i="9"/>
  <c r="C1078" i="8"/>
  <c r="B1078" i="7"/>
  <c r="C1078" i="7" s="1"/>
  <c r="B1078" i="5"/>
  <c r="C1078" i="5" s="1"/>
  <c r="C1080" i="10"/>
  <c r="C1080" i="9"/>
  <c r="C1080" i="8"/>
  <c r="B1080" i="7"/>
  <c r="C1080" i="7" s="1"/>
  <c r="B1080" i="5"/>
  <c r="C1080" i="5" s="1"/>
  <c r="C1082" i="10"/>
  <c r="C1082" i="9"/>
  <c r="C1082" i="8"/>
  <c r="B1082" i="7"/>
  <c r="C1082" i="7" s="1"/>
  <c r="B1082" i="5"/>
  <c r="C1082" i="5" s="1"/>
  <c r="C1084" i="10"/>
  <c r="C1084" i="9"/>
  <c r="C1084" i="8"/>
  <c r="B1084" i="7"/>
  <c r="C1084" i="7" s="1"/>
  <c r="B1084" i="5"/>
  <c r="C1084" i="5" s="1"/>
  <c r="C1086" i="10"/>
  <c r="C1086" i="9"/>
  <c r="C1086" i="8"/>
  <c r="B1086" i="7"/>
  <c r="C1086" i="7" s="1"/>
  <c r="B1086" i="5"/>
  <c r="C1086" i="5" s="1"/>
  <c r="C1088" i="10"/>
  <c r="C1088" i="9"/>
  <c r="C1088" i="8"/>
  <c r="B1088" i="7"/>
  <c r="C1088" i="7" s="1"/>
  <c r="B1088" i="5"/>
  <c r="C1088" i="5" s="1"/>
  <c r="C1090" i="10"/>
  <c r="C1090" i="9"/>
  <c r="C1090" i="8"/>
  <c r="B1090" i="7"/>
  <c r="C1090" i="7" s="1"/>
  <c r="B1090" i="5"/>
  <c r="C1090" i="5" s="1"/>
  <c r="C1092" i="10"/>
  <c r="C1092" i="9"/>
  <c r="C1092" i="8"/>
  <c r="B1092" i="7"/>
  <c r="C1092" i="7" s="1"/>
  <c r="B1092" i="5"/>
  <c r="C1092" i="5" s="1"/>
  <c r="C1094" i="10"/>
  <c r="C1094" i="9"/>
  <c r="C1094" i="8"/>
  <c r="B1094" i="7"/>
  <c r="C1094" i="7" s="1"/>
  <c r="B1094" i="5"/>
  <c r="C1094" i="5" s="1"/>
  <c r="C1096" i="10"/>
  <c r="C1096" i="9"/>
  <c r="C1096" i="8"/>
  <c r="B1096" i="7"/>
  <c r="C1096" i="7" s="1"/>
  <c r="B1096" i="5"/>
  <c r="C1096" i="5" s="1"/>
  <c r="C1098" i="10"/>
  <c r="C1098" i="9"/>
  <c r="C1098" i="8"/>
  <c r="B1098" i="7"/>
  <c r="C1098" i="7" s="1"/>
  <c r="B1098" i="5"/>
  <c r="C1098" i="5" s="1"/>
  <c r="C1100" i="10"/>
  <c r="C1100" i="9"/>
  <c r="C1100" i="8"/>
  <c r="B1100" i="7"/>
  <c r="C1100" i="7" s="1"/>
  <c r="B1100" i="5"/>
  <c r="C1100" i="5" s="1"/>
  <c r="C1102" i="10"/>
  <c r="C1102" i="9"/>
  <c r="C1102" i="8"/>
  <c r="B1102" i="7"/>
  <c r="C1102" i="7" s="1"/>
  <c r="B1102" i="5"/>
  <c r="C1102" i="5" s="1"/>
  <c r="C1104" i="10"/>
  <c r="C1104" i="9"/>
  <c r="C1104" i="8"/>
  <c r="B1104" i="7"/>
  <c r="C1104" i="7" s="1"/>
  <c r="B1104" i="5"/>
  <c r="C1104" i="5" s="1"/>
  <c r="C1106" i="10"/>
  <c r="C1106" i="9"/>
  <c r="C1106" i="8"/>
  <c r="B1106" i="7"/>
  <c r="C1106" i="7" s="1"/>
  <c r="B1106" i="5"/>
  <c r="C1106" i="5" s="1"/>
  <c r="C1108" i="10"/>
  <c r="C1108" i="9"/>
  <c r="C1108" i="8"/>
  <c r="B1108" i="7"/>
  <c r="C1108" i="7" s="1"/>
  <c r="B1108" i="5"/>
  <c r="C1108" i="5" s="1"/>
  <c r="C1110" i="10"/>
  <c r="C1110" i="9"/>
  <c r="C1110" i="8"/>
  <c r="B1110" i="7"/>
  <c r="C1110" i="7" s="1"/>
  <c r="B1110" i="5"/>
  <c r="C1110" i="5" s="1"/>
  <c r="C1112" i="10"/>
  <c r="C1112" i="9"/>
  <c r="C1112" i="8"/>
  <c r="B1112" i="7"/>
  <c r="C1112" i="7" s="1"/>
  <c r="B1112" i="5"/>
  <c r="C1112" i="5" s="1"/>
  <c r="C1114" i="10"/>
  <c r="C1114" i="9"/>
  <c r="C1114" i="8"/>
  <c r="B1114" i="7"/>
  <c r="C1114" i="7" s="1"/>
  <c r="B1114" i="5"/>
  <c r="C1114" i="5" s="1"/>
  <c r="C1116" i="10"/>
  <c r="C1116" i="9"/>
  <c r="C1116" i="8"/>
  <c r="B1116" i="7"/>
  <c r="C1116" i="7" s="1"/>
  <c r="B1116" i="5"/>
  <c r="C1116" i="5" s="1"/>
  <c r="C1118" i="10"/>
  <c r="C1118" i="9"/>
  <c r="C1118" i="8"/>
  <c r="B1118" i="7"/>
  <c r="C1118" i="7" s="1"/>
  <c r="B1118" i="5"/>
  <c r="C1118" i="5" s="1"/>
  <c r="C1120" i="10"/>
  <c r="C1120" i="9"/>
  <c r="C1120" i="8"/>
  <c r="B1120" i="7"/>
  <c r="C1120" i="7" s="1"/>
  <c r="B1120" i="5"/>
  <c r="C1120" i="5" s="1"/>
  <c r="C1122" i="10"/>
  <c r="C1122" i="9"/>
  <c r="C1122" i="8"/>
  <c r="B1122" i="7"/>
  <c r="C1122" i="7" s="1"/>
  <c r="B1122" i="5"/>
  <c r="C1122" i="5" s="1"/>
  <c r="C1124" i="10"/>
  <c r="C1124" i="9"/>
  <c r="C1124" i="8"/>
  <c r="B1124" i="7"/>
  <c r="C1124" i="7" s="1"/>
  <c r="B1124" i="5"/>
  <c r="C1124" i="5" s="1"/>
  <c r="C1126" i="10"/>
  <c r="C1126" i="9"/>
  <c r="C1126" i="8"/>
  <c r="B1126" i="7"/>
  <c r="C1126" i="7" s="1"/>
  <c r="B1126" i="5"/>
  <c r="C1126" i="5" s="1"/>
  <c r="C1128" i="10"/>
  <c r="C1128" i="9"/>
  <c r="C1128" i="8"/>
  <c r="B1128" i="7"/>
  <c r="C1128" i="7" s="1"/>
  <c r="B1128" i="5"/>
  <c r="C1128" i="5" s="1"/>
  <c r="C1130" i="10"/>
  <c r="C1130" i="9"/>
  <c r="C1130" i="8"/>
  <c r="B1130" i="7"/>
  <c r="C1130" i="7" s="1"/>
  <c r="B1130" i="5"/>
  <c r="C1130" i="5" s="1"/>
  <c r="C1132" i="10"/>
  <c r="C1132" i="9"/>
  <c r="C1132" i="8"/>
  <c r="B1132" i="7"/>
  <c r="C1132" i="7" s="1"/>
  <c r="B1132" i="5"/>
  <c r="C1132" i="5" s="1"/>
  <c r="C1134" i="10"/>
  <c r="C1134" i="9"/>
  <c r="C1134" i="8"/>
  <c r="B1134" i="7"/>
  <c r="C1134" i="7" s="1"/>
  <c r="B1134" i="5"/>
  <c r="C1134" i="5" s="1"/>
  <c r="C1136" i="10"/>
  <c r="C1136" i="9"/>
  <c r="C1136" i="8"/>
  <c r="B1136" i="7"/>
  <c r="C1136" i="7" s="1"/>
  <c r="B1136" i="5"/>
  <c r="C1136" i="5" s="1"/>
  <c r="C1138" i="10"/>
  <c r="C1138" i="9"/>
  <c r="C1138" i="8"/>
  <c r="B1138" i="7"/>
  <c r="C1138" i="7" s="1"/>
  <c r="B1138" i="5"/>
  <c r="C1138" i="5" s="1"/>
  <c r="C1140" i="10"/>
  <c r="C1140" i="9"/>
  <c r="C1140" i="8"/>
  <c r="B1140" i="7"/>
  <c r="C1140" i="7" s="1"/>
  <c r="B1140" i="5"/>
  <c r="C1140" i="5" s="1"/>
  <c r="C1142" i="10"/>
  <c r="C1142" i="9"/>
  <c r="C1142" i="8"/>
  <c r="B1142" i="7"/>
  <c r="C1142" i="7" s="1"/>
  <c r="B1142" i="5"/>
  <c r="C1142" i="5" s="1"/>
  <c r="C1144" i="10"/>
  <c r="C1144" i="9"/>
  <c r="C1144" i="8"/>
  <c r="B1144" i="7"/>
  <c r="C1144" i="7" s="1"/>
  <c r="B1144" i="5"/>
  <c r="C1144" i="5" s="1"/>
  <c r="C1146" i="10"/>
  <c r="C1146" i="9"/>
  <c r="C1146" i="8"/>
  <c r="B1146" i="7"/>
  <c r="C1146" i="7" s="1"/>
  <c r="B1146" i="5"/>
  <c r="C1146" i="5" s="1"/>
  <c r="C1148" i="10"/>
  <c r="C1148" i="9"/>
  <c r="C1148" i="8"/>
  <c r="B1148" i="7"/>
  <c r="C1148" i="7" s="1"/>
  <c r="B1148" i="5"/>
  <c r="C1148" i="5" s="1"/>
  <c r="C1150" i="10"/>
  <c r="C1150" i="9"/>
  <c r="C1150" i="8"/>
  <c r="B1150" i="7"/>
  <c r="C1150" i="7" s="1"/>
  <c r="B1150" i="5"/>
  <c r="C1150" i="5" s="1"/>
  <c r="C1152" i="10"/>
  <c r="C1152" i="9"/>
  <c r="C1152" i="8"/>
  <c r="B1152" i="7"/>
  <c r="C1152" i="7" s="1"/>
  <c r="B1152" i="5"/>
  <c r="C1152" i="5" s="1"/>
  <c r="C1154" i="10"/>
  <c r="C1154" i="9"/>
  <c r="C1154" i="8"/>
  <c r="B1154" i="7"/>
  <c r="C1154" i="7" s="1"/>
  <c r="B1154" i="5"/>
  <c r="C1154" i="5" s="1"/>
  <c r="C1156" i="10"/>
  <c r="C1156" i="9"/>
  <c r="C1156" i="8"/>
  <c r="B1156" i="7"/>
  <c r="C1156" i="7" s="1"/>
  <c r="B1156" i="5"/>
  <c r="C1156" i="5" s="1"/>
  <c r="C1158" i="10"/>
  <c r="C1158" i="9"/>
  <c r="C1158" i="8"/>
  <c r="B1158" i="7"/>
  <c r="C1158" i="7" s="1"/>
  <c r="B1158" i="5"/>
  <c r="C1158" i="5" s="1"/>
  <c r="C1160" i="10"/>
  <c r="C1160" i="9"/>
  <c r="C1160" i="8"/>
  <c r="B1160" i="7"/>
  <c r="C1160" i="7" s="1"/>
  <c r="B1160" i="5"/>
  <c r="C1160" i="5" s="1"/>
  <c r="C1162" i="10"/>
  <c r="C1162" i="9"/>
  <c r="C1162" i="8"/>
  <c r="B1162" i="7"/>
  <c r="C1162" i="7" s="1"/>
  <c r="B1162" i="5"/>
  <c r="C1162" i="5" s="1"/>
  <c r="C1164" i="10"/>
  <c r="C1164" i="9"/>
  <c r="C1164" i="8"/>
  <c r="B1164" i="7"/>
  <c r="C1164" i="7" s="1"/>
  <c r="B1164" i="5"/>
  <c r="C1164" i="5" s="1"/>
  <c r="C1166" i="10"/>
  <c r="C1166" i="9"/>
  <c r="C1166" i="8"/>
  <c r="B1166" i="7"/>
  <c r="C1166" i="7" s="1"/>
  <c r="B1166" i="5"/>
  <c r="C1166" i="5" s="1"/>
  <c r="C1168" i="10"/>
  <c r="C1168" i="9"/>
  <c r="C1168" i="8"/>
  <c r="B1168" i="7"/>
  <c r="C1168" i="7" s="1"/>
  <c r="B1168" i="5"/>
  <c r="C1168" i="5" s="1"/>
  <c r="C1170" i="10"/>
  <c r="C1170" i="9"/>
  <c r="C1170" i="8"/>
  <c r="B1170" i="7"/>
  <c r="C1170" i="7" s="1"/>
  <c r="B1170" i="5"/>
  <c r="C1170" i="5" s="1"/>
  <c r="C1172" i="10"/>
  <c r="C1172" i="9"/>
  <c r="C1172" i="8"/>
  <c r="B1172" i="7"/>
  <c r="C1172" i="7" s="1"/>
  <c r="B1172" i="5"/>
  <c r="C1172" i="5" s="1"/>
  <c r="C1174" i="10"/>
  <c r="C1174" i="9"/>
  <c r="C1174" i="8"/>
  <c r="B1174" i="7"/>
  <c r="C1174" i="7" s="1"/>
  <c r="B1174" i="5"/>
  <c r="C1174" i="5" s="1"/>
  <c r="C1176" i="10"/>
  <c r="C1176" i="9"/>
  <c r="C1176" i="8"/>
  <c r="B1176" i="7"/>
  <c r="C1176" i="7" s="1"/>
  <c r="B1176" i="5"/>
  <c r="C1176" i="5" s="1"/>
  <c r="C1178" i="10"/>
  <c r="C1178" i="9"/>
  <c r="C1178" i="8"/>
  <c r="B1178" i="7"/>
  <c r="C1178" i="7" s="1"/>
  <c r="B1178" i="5"/>
  <c r="C1178" i="5" s="1"/>
  <c r="C1180" i="10"/>
  <c r="C1180" i="9"/>
  <c r="C1180" i="8"/>
  <c r="B1180" i="7"/>
  <c r="C1180" i="7" s="1"/>
  <c r="B1180" i="5"/>
  <c r="C1180" i="5" s="1"/>
  <c r="C1182" i="10"/>
  <c r="C1182" i="9"/>
  <c r="C1182" i="8"/>
  <c r="B1182" i="7"/>
  <c r="C1182" i="7" s="1"/>
  <c r="B1182" i="5"/>
  <c r="C1182" i="5" s="1"/>
  <c r="C1184" i="10"/>
  <c r="C1184" i="9"/>
  <c r="C1184" i="8"/>
  <c r="B1184" i="7"/>
  <c r="C1184" i="7" s="1"/>
  <c r="B1184" i="5"/>
  <c r="C1184" i="5" s="1"/>
  <c r="C1186" i="10"/>
  <c r="C1186" i="9"/>
  <c r="C1186" i="8"/>
  <c r="B1186" i="7"/>
  <c r="C1186" i="7" s="1"/>
  <c r="B1186" i="5"/>
  <c r="C1186" i="5" s="1"/>
  <c r="C1188" i="10"/>
  <c r="C1188" i="9"/>
  <c r="C1188" i="8"/>
  <c r="B1188" i="7"/>
  <c r="C1188" i="7" s="1"/>
  <c r="B1188" i="5"/>
  <c r="C1188" i="5" s="1"/>
  <c r="C1190" i="10"/>
  <c r="C1190" i="9"/>
  <c r="C1190" i="8"/>
  <c r="B1190" i="7"/>
  <c r="C1190" i="7" s="1"/>
  <c r="B1190" i="5"/>
  <c r="C1190" i="5" s="1"/>
  <c r="C1192" i="10"/>
  <c r="C1192" i="9"/>
  <c r="C1192" i="8"/>
  <c r="B1192" i="7"/>
  <c r="C1192" i="7" s="1"/>
  <c r="B1192" i="5"/>
  <c r="C1192" i="5" s="1"/>
  <c r="C1194" i="10"/>
  <c r="C1194" i="9"/>
  <c r="C1194" i="8"/>
  <c r="B1194" i="7"/>
  <c r="C1194" i="7" s="1"/>
  <c r="B1194" i="5"/>
  <c r="C1194" i="5" s="1"/>
  <c r="C1196" i="10"/>
  <c r="C1196" i="9"/>
  <c r="C1196" i="8"/>
  <c r="B1196" i="7"/>
  <c r="C1196" i="7" s="1"/>
  <c r="B1196" i="5"/>
  <c r="C1196" i="5" s="1"/>
  <c r="C1198" i="10"/>
  <c r="C1198" i="9"/>
  <c r="C1198" i="8"/>
  <c r="B1198" i="7"/>
  <c r="C1198" i="7" s="1"/>
  <c r="B1198" i="5"/>
  <c r="C1198" i="5" s="1"/>
  <c r="C1200" i="10"/>
  <c r="C1200" i="9"/>
  <c r="C1200" i="8"/>
  <c r="B1200" i="7"/>
  <c r="C1200" i="7" s="1"/>
  <c r="B1200" i="5"/>
  <c r="C1200" i="5" s="1"/>
  <c r="C1202" i="10"/>
  <c r="C1202" i="9"/>
  <c r="C1202" i="8"/>
  <c r="B1202" i="7"/>
  <c r="C1202" i="7" s="1"/>
  <c r="B1202" i="5"/>
  <c r="C1202" i="5" s="1"/>
  <c r="C1204" i="10"/>
  <c r="C1204" i="9"/>
  <c r="C1204" i="8"/>
  <c r="B1204" i="7"/>
  <c r="C1204" i="7" s="1"/>
  <c r="B1204" i="5"/>
  <c r="C1204" i="5" s="1"/>
  <c r="C1206" i="10"/>
  <c r="C1206" i="9"/>
  <c r="C1206" i="8"/>
  <c r="B1206" i="7"/>
  <c r="C1206" i="7" s="1"/>
  <c r="B1206" i="5"/>
  <c r="C1206" i="5" s="1"/>
  <c r="C1208" i="10"/>
  <c r="C1208" i="9"/>
  <c r="C1208" i="8"/>
  <c r="B1208" i="7"/>
  <c r="C1208" i="7" s="1"/>
  <c r="B1208" i="5"/>
  <c r="C1208" i="5" s="1"/>
  <c r="C1210" i="10"/>
  <c r="C1210" i="9"/>
  <c r="C1210" i="8"/>
  <c r="B1210" i="7"/>
  <c r="C1210" i="7" s="1"/>
  <c r="B1210" i="5"/>
  <c r="C1210" i="5" s="1"/>
  <c r="C1212" i="10"/>
  <c r="C1212" i="9"/>
  <c r="C1212" i="8"/>
  <c r="B1212" i="7"/>
  <c r="C1212" i="7" s="1"/>
  <c r="B1212" i="5"/>
  <c r="C1212" i="5" s="1"/>
  <c r="C1214" i="10"/>
  <c r="C1214" i="9"/>
  <c r="C1214" i="8"/>
  <c r="B1214" i="7"/>
  <c r="C1214" i="7" s="1"/>
  <c r="B1214" i="5"/>
  <c r="C1214" i="5" s="1"/>
  <c r="C1216" i="10"/>
  <c r="C1216" i="9"/>
  <c r="C1216" i="8"/>
  <c r="B1216" i="7"/>
  <c r="C1216" i="7" s="1"/>
  <c r="B1216" i="5"/>
  <c r="C1216" i="5" s="1"/>
  <c r="C1218" i="10"/>
  <c r="C1218" i="9"/>
  <c r="C1218" i="8"/>
  <c r="B1218" i="7"/>
  <c r="C1218" i="7" s="1"/>
  <c r="B1218" i="5"/>
  <c r="C1218" i="5" s="1"/>
  <c r="C1220" i="10"/>
  <c r="C1220" i="9"/>
  <c r="C1220" i="8"/>
  <c r="B1220" i="7"/>
  <c r="C1220" i="7" s="1"/>
  <c r="B1220" i="5"/>
  <c r="C1220" i="5" s="1"/>
  <c r="C1222" i="10"/>
  <c r="C1222" i="9"/>
  <c r="C1222" i="8"/>
  <c r="B1222" i="7"/>
  <c r="C1222" i="7" s="1"/>
  <c r="B1222" i="5"/>
  <c r="C1222" i="5" s="1"/>
  <c r="C1224" i="10"/>
  <c r="C1224" i="9"/>
  <c r="C1224" i="8"/>
  <c r="B1224" i="7"/>
  <c r="C1224" i="7" s="1"/>
  <c r="B1224" i="5"/>
  <c r="C1224" i="5" s="1"/>
  <c r="C1226" i="10"/>
  <c r="C1226" i="9"/>
  <c r="C1226" i="8"/>
  <c r="B1226" i="7"/>
  <c r="C1226" i="7" s="1"/>
  <c r="B1226" i="5"/>
  <c r="C1226" i="5" s="1"/>
  <c r="C1228" i="10"/>
  <c r="C1228" i="9"/>
  <c r="C1228" i="8"/>
  <c r="B1228" i="7"/>
  <c r="C1228" i="7" s="1"/>
  <c r="B1228" i="5"/>
  <c r="C1228" i="5" s="1"/>
  <c r="C1230" i="10"/>
  <c r="C1230" i="9"/>
  <c r="C1230" i="8"/>
  <c r="B1230" i="5"/>
  <c r="C1230" i="5" s="1"/>
  <c r="B1230" i="7"/>
  <c r="C1230" i="7" s="1"/>
  <c r="C1232" i="10"/>
  <c r="C1232" i="9"/>
  <c r="C1232" i="8"/>
  <c r="B1232" i="7"/>
  <c r="C1232" i="7" s="1"/>
  <c r="B1232" i="5"/>
  <c r="C1232" i="5" s="1"/>
  <c r="C1234" i="10"/>
  <c r="C1234" i="9"/>
  <c r="C1234" i="8"/>
  <c r="B1234" i="7"/>
  <c r="C1234" i="7" s="1"/>
  <c r="B1234" i="5"/>
  <c r="C1234" i="5" s="1"/>
  <c r="C1236" i="10"/>
  <c r="C1236" i="9"/>
  <c r="C1236" i="8"/>
  <c r="B1236" i="7"/>
  <c r="C1236" i="7" s="1"/>
  <c r="B1236" i="5"/>
  <c r="C1236" i="5" s="1"/>
  <c r="C1238" i="10"/>
  <c r="C1238" i="9"/>
  <c r="C1238" i="8"/>
  <c r="B1238" i="5"/>
  <c r="C1238" i="5" s="1"/>
  <c r="B1238" i="7"/>
  <c r="C1238" i="7" s="1"/>
  <c r="C1240" i="10"/>
  <c r="C1240" i="9"/>
  <c r="C1240" i="8"/>
  <c r="B1240" i="7"/>
  <c r="C1240" i="7" s="1"/>
  <c r="B1240" i="5"/>
  <c r="C1240" i="5" s="1"/>
  <c r="C1242" i="10"/>
  <c r="C1242" i="9"/>
  <c r="C1242" i="8"/>
  <c r="B1242" i="7"/>
  <c r="C1242" i="7" s="1"/>
  <c r="B1242" i="5"/>
  <c r="C1242" i="5" s="1"/>
  <c r="C1244" i="10"/>
  <c r="C1244" i="9"/>
  <c r="C1244" i="8"/>
  <c r="B1244" i="7"/>
  <c r="C1244" i="7" s="1"/>
  <c r="B1244" i="5"/>
  <c r="C1244" i="5" s="1"/>
  <c r="C1246" i="10"/>
  <c r="C1246" i="9"/>
  <c r="C1246" i="8"/>
  <c r="B1246" i="7"/>
  <c r="C1246" i="7" s="1"/>
  <c r="B1246" i="5"/>
  <c r="C1246" i="5" s="1"/>
  <c r="C1248" i="10"/>
  <c r="C1248" i="9"/>
  <c r="C1248" i="8"/>
  <c r="B1248" i="7"/>
  <c r="C1248" i="7" s="1"/>
  <c r="B1248" i="5"/>
  <c r="C1248" i="5" s="1"/>
  <c r="C1250" i="10"/>
  <c r="C1250" i="9"/>
  <c r="C1250" i="8"/>
  <c r="B1250" i="7"/>
  <c r="C1250" i="7" s="1"/>
  <c r="B1250" i="5"/>
  <c r="C1250" i="5" s="1"/>
  <c r="C1252" i="10"/>
  <c r="C1252" i="9"/>
  <c r="C1252" i="8"/>
  <c r="B1252" i="7"/>
  <c r="C1252" i="7" s="1"/>
  <c r="B1252" i="5"/>
  <c r="C1252" i="5" s="1"/>
  <c r="C1254" i="10"/>
  <c r="C1254" i="9"/>
  <c r="C1254" i="8"/>
  <c r="B1254" i="7"/>
  <c r="C1254" i="7" s="1"/>
  <c r="B1254" i="5"/>
  <c r="C1254" i="5" s="1"/>
  <c r="C1256" i="10"/>
  <c r="C1256" i="9"/>
  <c r="C1256" i="8"/>
  <c r="B1256" i="7"/>
  <c r="C1256" i="7" s="1"/>
  <c r="B1256" i="5"/>
  <c r="C1256" i="5" s="1"/>
  <c r="C1258" i="10"/>
  <c r="C1258" i="9"/>
  <c r="C1258" i="8"/>
  <c r="B1258" i="7"/>
  <c r="C1258" i="7" s="1"/>
  <c r="B1258" i="5"/>
  <c r="C1258" i="5" s="1"/>
  <c r="C1260" i="10"/>
  <c r="C1260" i="9"/>
  <c r="C1260" i="8"/>
  <c r="B1260" i="7"/>
  <c r="C1260" i="7" s="1"/>
  <c r="B1260" i="5"/>
  <c r="C1260" i="5" s="1"/>
  <c r="C1262" i="10"/>
  <c r="C1262" i="9"/>
  <c r="C1262" i="8"/>
  <c r="B1262" i="7"/>
  <c r="C1262" i="7" s="1"/>
  <c r="B1262" i="5"/>
  <c r="C1262" i="5" s="1"/>
  <c r="C1264" i="10"/>
  <c r="C1264" i="9"/>
  <c r="C1264" i="8"/>
  <c r="B1264" i="7"/>
  <c r="C1264" i="7" s="1"/>
  <c r="B1264" i="5"/>
  <c r="C1264" i="5" s="1"/>
  <c r="C1266" i="10"/>
  <c r="C1266" i="9"/>
  <c r="C1266" i="8"/>
  <c r="B1266" i="7"/>
  <c r="C1266" i="7" s="1"/>
  <c r="B1266" i="5"/>
  <c r="C1266" i="5" s="1"/>
  <c r="C1268" i="10"/>
  <c r="C1268" i="9"/>
  <c r="C1268" i="8"/>
  <c r="B1268" i="7"/>
  <c r="C1268" i="7" s="1"/>
  <c r="B1268" i="5"/>
  <c r="C1268" i="5" s="1"/>
  <c r="C1270" i="10"/>
  <c r="C1270" i="9"/>
  <c r="C1270" i="8"/>
  <c r="B1270" i="7"/>
  <c r="C1270" i="7" s="1"/>
  <c r="B1270" i="5"/>
  <c r="C1270" i="5" s="1"/>
  <c r="C1272" i="10"/>
  <c r="C1272" i="9"/>
  <c r="C1272" i="8"/>
  <c r="B1272" i="7"/>
  <c r="C1272" i="7" s="1"/>
  <c r="B1272" i="5"/>
  <c r="C1272" i="5" s="1"/>
  <c r="C1274" i="10"/>
  <c r="C1274" i="9"/>
  <c r="C1274" i="8"/>
  <c r="B1274" i="7"/>
  <c r="C1274" i="7" s="1"/>
  <c r="B1274" i="5"/>
  <c r="C1274" i="5" s="1"/>
  <c r="C1276" i="10"/>
  <c r="C1276" i="9"/>
  <c r="C1276" i="8"/>
  <c r="B1276" i="7"/>
  <c r="C1276" i="7" s="1"/>
  <c r="B1276" i="5"/>
  <c r="C1276" i="5" s="1"/>
  <c r="C1278" i="10"/>
  <c r="C1278" i="9"/>
  <c r="C1278" i="8"/>
  <c r="B1278" i="7"/>
  <c r="C1278" i="7" s="1"/>
  <c r="B1278" i="5"/>
  <c r="C1278" i="5" s="1"/>
  <c r="C1280" i="10"/>
  <c r="C1280" i="9"/>
  <c r="C1280" i="8"/>
  <c r="B1280" i="7"/>
  <c r="C1280" i="7" s="1"/>
  <c r="B1280" i="5"/>
  <c r="C1280" i="5" s="1"/>
  <c r="C1282" i="10"/>
  <c r="C1282" i="9"/>
  <c r="C1282" i="8"/>
  <c r="B1282" i="7"/>
  <c r="C1282" i="7" s="1"/>
  <c r="B1282" i="5"/>
  <c r="C1282" i="5" s="1"/>
  <c r="C1284" i="10"/>
  <c r="C1284" i="9"/>
  <c r="C1284" i="8"/>
  <c r="B1284" i="7"/>
  <c r="C1284" i="7" s="1"/>
  <c r="B1284" i="5"/>
  <c r="C1284" i="5" s="1"/>
  <c r="C1286" i="10"/>
  <c r="C1286" i="9"/>
  <c r="C1286" i="8"/>
  <c r="B1286" i="7"/>
  <c r="C1286" i="7" s="1"/>
  <c r="B1286" i="5"/>
  <c r="C1286" i="5" s="1"/>
  <c r="C1288" i="10"/>
  <c r="C1288" i="9"/>
  <c r="C1288" i="8"/>
  <c r="B1288" i="7"/>
  <c r="C1288" i="7" s="1"/>
  <c r="B1288" i="5"/>
  <c r="C1288" i="5" s="1"/>
  <c r="C1290" i="10"/>
  <c r="C1290" i="9"/>
  <c r="C1290" i="8"/>
  <c r="B1290" i="7"/>
  <c r="C1290" i="7" s="1"/>
  <c r="B1290" i="5"/>
  <c r="C1290" i="5" s="1"/>
  <c r="C1292" i="10"/>
  <c r="C1292" i="9"/>
  <c r="C1292" i="8"/>
  <c r="B1292" i="7"/>
  <c r="C1292" i="7" s="1"/>
  <c r="B1292" i="5"/>
  <c r="C1292" i="5" s="1"/>
  <c r="C1294" i="10"/>
  <c r="C1294" i="9"/>
  <c r="C1294" i="8"/>
  <c r="B1294" i="7"/>
  <c r="C1294" i="7" s="1"/>
  <c r="B1294" i="5"/>
  <c r="C1294" i="5" s="1"/>
  <c r="C1296" i="10"/>
  <c r="C1296" i="9"/>
  <c r="C1296" i="8"/>
  <c r="B1296" i="7"/>
  <c r="C1296" i="7" s="1"/>
  <c r="B1296" i="5"/>
  <c r="C1296" i="5" s="1"/>
  <c r="C1298" i="10"/>
  <c r="C1298" i="9"/>
  <c r="C1298" i="8"/>
  <c r="B1298" i="7"/>
  <c r="C1298" i="7" s="1"/>
  <c r="B1298" i="5"/>
  <c r="C1298" i="5" s="1"/>
  <c r="C1300" i="10"/>
  <c r="C1300" i="9"/>
  <c r="C1300" i="8"/>
  <c r="B1300" i="7"/>
  <c r="C1300" i="7" s="1"/>
  <c r="B1300" i="5"/>
  <c r="C1300" i="5" s="1"/>
  <c r="C1302" i="10"/>
  <c r="C1302" i="9"/>
  <c r="C1302" i="8"/>
  <c r="B1302" i="7"/>
  <c r="C1302" i="7" s="1"/>
  <c r="B1302" i="5"/>
  <c r="C1302" i="5" s="1"/>
  <c r="C1304" i="10"/>
  <c r="C1304" i="9"/>
  <c r="C1304" i="8"/>
  <c r="B1304" i="7"/>
  <c r="C1304" i="7" s="1"/>
  <c r="B1304" i="5"/>
  <c r="C1304" i="5" s="1"/>
  <c r="C1306" i="10"/>
  <c r="C1306" i="9"/>
  <c r="C1306" i="8"/>
  <c r="B1306" i="7"/>
  <c r="C1306" i="7" s="1"/>
  <c r="B1306" i="5"/>
  <c r="C1306" i="5" s="1"/>
  <c r="C1308" i="10"/>
  <c r="C1308" i="9"/>
  <c r="C1308" i="8"/>
  <c r="B1308" i="7"/>
  <c r="C1308" i="7" s="1"/>
  <c r="B1308" i="5"/>
  <c r="C1308" i="5" s="1"/>
  <c r="C1310" i="10"/>
  <c r="C1310" i="9"/>
  <c r="C1310" i="8"/>
  <c r="B1310" i="7"/>
  <c r="C1310" i="7" s="1"/>
  <c r="B1310" i="5"/>
  <c r="C1310" i="5" s="1"/>
  <c r="C1312" i="10"/>
  <c r="C1312" i="9"/>
  <c r="C1312" i="8"/>
  <c r="B1312" i="7"/>
  <c r="C1312" i="7" s="1"/>
  <c r="B1312" i="5"/>
  <c r="C1312" i="5" s="1"/>
  <c r="C1314" i="10"/>
  <c r="C1314" i="9"/>
  <c r="C1314" i="8"/>
  <c r="B1314" i="7"/>
  <c r="C1314" i="7" s="1"/>
  <c r="B1314" i="5"/>
  <c r="C1314" i="5" s="1"/>
  <c r="C1316" i="10"/>
  <c r="C1316" i="9"/>
  <c r="C1316" i="8"/>
  <c r="B1316" i="7"/>
  <c r="C1316" i="7" s="1"/>
  <c r="B1316" i="5"/>
  <c r="C1316" i="5" s="1"/>
  <c r="C1318" i="10"/>
  <c r="C1318" i="9"/>
  <c r="C1318" i="8"/>
  <c r="B1318" i="7"/>
  <c r="C1318" i="7" s="1"/>
  <c r="B1318" i="5"/>
  <c r="C1318" i="5" s="1"/>
  <c r="C1320" i="10"/>
  <c r="C1320" i="9"/>
  <c r="C1320" i="8"/>
  <c r="B1320" i="7"/>
  <c r="C1320" i="7" s="1"/>
  <c r="B1320" i="5"/>
  <c r="C1320" i="5" s="1"/>
  <c r="C1322" i="10"/>
  <c r="C1322" i="9"/>
  <c r="C1322" i="8"/>
  <c r="B1322" i="7"/>
  <c r="C1322" i="7" s="1"/>
  <c r="B1322" i="5"/>
  <c r="C1322" i="5" s="1"/>
  <c r="C1324" i="10"/>
  <c r="C1324" i="9"/>
  <c r="C1324" i="8"/>
  <c r="B1324" i="7"/>
  <c r="C1324" i="7" s="1"/>
  <c r="B1324" i="5"/>
  <c r="C1324" i="5" s="1"/>
  <c r="C1326" i="10"/>
  <c r="C1326" i="9"/>
  <c r="C1326" i="8"/>
  <c r="B1326" i="7"/>
  <c r="C1326" i="7" s="1"/>
  <c r="B1326" i="5"/>
  <c r="C1326" i="5" s="1"/>
  <c r="C1328" i="10"/>
  <c r="C1328" i="9"/>
  <c r="C1328" i="8"/>
  <c r="B1328" i="7"/>
  <c r="C1328" i="7" s="1"/>
  <c r="B1328" i="5"/>
  <c r="C1328" i="5" s="1"/>
  <c r="C1330" i="10"/>
  <c r="C1330" i="9"/>
  <c r="C1330" i="8"/>
  <c r="B1330" i="7"/>
  <c r="C1330" i="7" s="1"/>
  <c r="B1330" i="5"/>
  <c r="C1330" i="5" s="1"/>
  <c r="C1332" i="10"/>
  <c r="C1332" i="9"/>
  <c r="C1332" i="8"/>
  <c r="B1332" i="7"/>
  <c r="C1332" i="7" s="1"/>
  <c r="B1332" i="5"/>
  <c r="C1332" i="5" s="1"/>
  <c r="C1334" i="10"/>
  <c r="C1334" i="9"/>
  <c r="C1334" i="8"/>
  <c r="B1334" i="7"/>
  <c r="C1334" i="7" s="1"/>
  <c r="B1334" i="5"/>
  <c r="C1334" i="5" s="1"/>
  <c r="C1336" i="10"/>
  <c r="C1336" i="9"/>
  <c r="C1336" i="8"/>
  <c r="B1336" i="7"/>
  <c r="C1336" i="7" s="1"/>
  <c r="B1336" i="5"/>
  <c r="C1336" i="5" s="1"/>
  <c r="C1338" i="10"/>
  <c r="C1338" i="9"/>
  <c r="C1338" i="8"/>
  <c r="B1338" i="5"/>
  <c r="C1338" i="5" s="1"/>
  <c r="B1338" i="7"/>
  <c r="C1338" i="7" s="1"/>
  <c r="C1340" i="10"/>
  <c r="C1340" i="9"/>
  <c r="C1340" i="8"/>
  <c r="B1340" i="7"/>
  <c r="C1340" i="7" s="1"/>
  <c r="B1340" i="5"/>
  <c r="C1340" i="5" s="1"/>
  <c r="C1342" i="10"/>
  <c r="C1342" i="9"/>
  <c r="C1342" i="8"/>
  <c r="B1342" i="7"/>
  <c r="C1342" i="7" s="1"/>
  <c r="B1342" i="5"/>
  <c r="C1342" i="5" s="1"/>
  <c r="C1344" i="10"/>
  <c r="C1344" i="9"/>
  <c r="C1344" i="8"/>
  <c r="B1344" i="7"/>
  <c r="C1344" i="7" s="1"/>
  <c r="B1344" i="5"/>
  <c r="C1344" i="5" s="1"/>
  <c r="C1346" i="10"/>
  <c r="C1346" i="9"/>
  <c r="B1346" i="7"/>
  <c r="C1346" i="7" s="1"/>
  <c r="C1346" i="8"/>
  <c r="B1346" i="5"/>
  <c r="C1346" i="5" s="1"/>
  <c r="C1348" i="10"/>
  <c r="C1348" i="9"/>
  <c r="C1348" i="8"/>
  <c r="B1348" i="7"/>
  <c r="C1348" i="7" s="1"/>
  <c r="B1348" i="5"/>
  <c r="C1348" i="5" s="1"/>
  <c r="C1350" i="10"/>
  <c r="C1350" i="9"/>
  <c r="C1350" i="8"/>
  <c r="B1350" i="7"/>
  <c r="C1350" i="7" s="1"/>
  <c r="B1350" i="5"/>
  <c r="C1350" i="5" s="1"/>
  <c r="C1352" i="10"/>
  <c r="C1352" i="9"/>
  <c r="C1352" i="8"/>
  <c r="B1352" i="7"/>
  <c r="C1352" i="7" s="1"/>
  <c r="B1352" i="5"/>
  <c r="C1352" i="5" s="1"/>
  <c r="C1354" i="10"/>
  <c r="C1354" i="9"/>
  <c r="C1354" i="8"/>
  <c r="B1354" i="7"/>
  <c r="C1354" i="7" s="1"/>
  <c r="B1354" i="5"/>
  <c r="C1354" i="5" s="1"/>
  <c r="C1356" i="10"/>
  <c r="C1356" i="9"/>
  <c r="C1356" i="8"/>
  <c r="B1356" i="7"/>
  <c r="C1356" i="7" s="1"/>
  <c r="B1356" i="5"/>
  <c r="C1356" i="5" s="1"/>
  <c r="C1358" i="10"/>
  <c r="C1358" i="9"/>
  <c r="C1358" i="8"/>
  <c r="B1358" i="7"/>
  <c r="C1358" i="7" s="1"/>
  <c r="B1358" i="5"/>
  <c r="C1358" i="5" s="1"/>
  <c r="C1360" i="10"/>
  <c r="C1360" i="9"/>
  <c r="C1360" i="8"/>
  <c r="B1360" i="7"/>
  <c r="C1360" i="7" s="1"/>
  <c r="B1360" i="5"/>
  <c r="C1360" i="5" s="1"/>
  <c r="C1362" i="10"/>
  <c r="C1362" i="9"/>
  <c r="C1362" i="8"/>
  <c r="B1362" i="7"/>
  <c r="C1362" i="7" s="1"/>
  <c r="B1362" i="5"/>
  <c r="C1362" i="5" s="1"/>
  <c r="C1364" i="10"/>
  <c r="C1364" i="9"/>
  <c r="C1364" i="8"/>
  <c r="B1364" i="7"/>
  <c r="C1364" i="7" s="1"/>
  <c r="B1364" i="5"/>
  <c r="C1364" i="5" s="1"/>
  <c r="C1366" i="10"/>
  <c r="C1366" i="9"/>
  <c r="C1366" i="8"/>
  <c r="B1366" i="7"/>
  <c r="C1366" i="7" s="1"/>
  <c r="B1366" i="5"/>
  <c r="C1366" i="5" s="1"/>
  <c r="C1368" i="10"/>
  <c r="C1368" i="9"/>
  <c r="C1368" i="8"/>
  <c r="B1368" i="7"/>
  <c r="C1368" i="7" s="1"/>
  <c r="B1368" i="5"/>
  <c r="C1368" i="5" s="1"/>
  <c r="C1370" i="10"/>
  <c r="C1370" i="9"/>
  <c r="C1370" i="8"/>
  <c r="B1370" i="7"/>
  <c r="C1370" i="7" s="1"/>
  <c r="B1370" i="5"/>
  <c r="C1370" i="5" s="1"/>
  <c r="C1372" i="10"/>
  <c r="C1372" i="9"/>
  <c r="C1372" i="8"/>
  <c r="B1372" i="7"/>
  <c r="C1372" i="7" s="1"/>
  <c r="B1372" i="5"/>
  <c r="C1372" i="5" s="1"/>
  <c r="C1374" i="10"/>
  <c r="C1374" i="9"/>
  <c r="C1374" i="8"/>
  <c r="B1374" i="7"/>
  <c r="C1374" i="7" s="1"/>
  <c r="B1374" i="5"/>
  <c r="C1374" i="5" s="1"/>
  <c r="C1376" i="10"/>
  <c r="C1376" i="9"/>
  <c r="C1376" i="8"/>
  <c r="B1376" i="7"/>
  <c r="C1376" i="7" s="1"/>
  <c r="B1376" i="5"/>
  <c r="C1376" i="5" s="1"/>
  <c r="C1378" i="10"/>
  <c r="C1378" i="9"/>
  <c r="C1378" i="8"/>
  <c r="B1378" i="7"/>
  <c r="C1378" i="7" s="1"/>
  <c r="B1378" i="5"/>
  <c r="C1378" i="5" s="1"/>
  <c r="C1380" i="10"/>
  <c r="C1380" i="9"/>
  <c r="C1380" i="8"/>
  <c r="B1380" i="7"/>
  <c r="C1380" i="7" s="1"/>
  <c r="B1380" i="5"/>
  <c r="C1380" i="5" s="1"/>
  <c r="C1382" i="10"/>
  <c r="C1382" i="9"/>
  <c r="C1382" i="8"/>
  <c r="B1382" i="7"/>
  <c r="C1382" i="7" s="1"/>
  <c r="B1382" i="5"/>
  <c r="C1382" i="5" s="1"/>
  <c r="C1384" i="10"/>
  <c r="C1384" i="9"/>
  <c r="C1384" i="8"/>
  <c r="B1384" i="7"/>
  <c r="C1384" i="7" s="1"/>
  <c r="B1384" i="5"/>
  <c r="C1384" i="5" s="1"/>
  <c r="C1386" i="10"/>
  <c r="C1386" i="9"/>
  <c r="B1386" i="7"/>
  <c r="C1386" i="7" s="1"/>
  <c r="C1386" i="8"/>
  <c r="B1386" i="5"/>
  <c r="C1386" i="5" s="1"/>
  <c r="C1388" i="10"/>
  <c r="C1388" i="9"/>
  <c r="C1388" i="8"/>
  <c r="B1388" i="7"/>
  <c r="C1388" i="7" s="1"/>
  <c r="B1388" i="5"/>
  <c r="C1388" i="5" s="1"/>
  <c r="C1390" i="10"/>
  <c r="C1390" i="9"/>
  <c r="C1390" i="8"/>
  <c r="B1390" i="7"/>
  <c r="C1390" i="7" s="1"/>
  <c r="B1390" i="5"/>
  <c r="C1390" i="5" s="1"/>
  <c r="C1392" i="10"/>
  <c r="C1392" i="9"/>
  <c r="C1392" i="8"/>
  <c r="B1392" i="7"/>
  <c r="C1392" i="7" s="1"/>
  <c r="B1392" i="5"/>
  <c r="C1392" i="5" s="1"/>
  <c r="C1394" i="10"/>
  <c r="C1394" i="9"/>
  <c r="C1394" i="8"/>
  <c r="B1394" i="7"/>
  <c r="C1394" i="7" s="1"/>
  <c r="B1394" i="5"/>
  <c r="C1394" i="5" s="1"/>
  <c r="C1396" i="10"/>
  <c r="C1396" i="9"/>
  <c r="C1396" i="8"/>
  <c r="B1396" i="7"/>
  <c r="C1396" i="7" s="1"/>
  <c r="B1396" i="5"/>
  <c r="C1396" i="5" s="1"/>
  <c r="C1398" i="10"/>
  <c r="C1398" i="9"/>
  <c r="C1398" i="8"/>
  <c r="B1398" i="7"/>
  <c r="C1398" i="7" s="1"/>
  <c r="B1398" i="5"/>
  <c r="C1398" i="5" s="1"/>
  <c r="C1400" i="10"/>
  <c r="C1400" i="9"/>
  <c r="C1400" i="8"/>
  <c r="B1400" i="7"/>
  <c r="C1400" i="7" s="1"/>
  <c r="B1400" i="5"/>
  <c r="C1400" i="5" s="1"/>
  <c r="C1402" i="10"/>
  <c r="C1402" i="9"/>
  <c r="C1402" i="8"/>
  <c r="B1402" i="7"/>
  <c r="C1402" i="7" s="1"/>
  <c r="B1402" i="5"/>
  <c r="C1402" i="5" s="1"/>
  <c r="C1404" i="10"/>
  <c r="C1404" i="9"/>
  <c r="C1404" i="8"/>
  <c r="B1404" i="7"/>
  <c r="C1404" i="7" s="1"/>
  <c r="B1404" i="5"/>
  <c r="C1404" i="5" s="1"/>
  <c r="C1406" i="10"/>
  <c r="C1406" i="9"/>
  <c r="C1406" i="8"/>
  <c r="B1406" i="7"/>
  <c r="C1406" i="7" s="1"/>
  <c r="B1406" i="5"/>
  <c r="C1406" i="5" s="1"/>
  <c r="C1408" i="10"/>
  <c r="C1408" i="9"/>
  <c r="C1408" i="8"/>
  <c r="B1408" i="7"/>
  <c r="C1408" i="7" s="1"/>
  <c r="B1408" i="5"/>
  <c r="C1408" i="5" s="1"/>
  <c r="C1410" i="10"/>
  <c r="C1410" i="9"/>
  <c r="C1410" i="8"/>
  <c r="B1410" i="7"/>
  <c r="C1410" i="7" s="1"/>
  <c r="B1410" i="5"/>
  <c r="C1410" i="5" s="1"/>
  <c r="C1412" i="10"/>
  <c r="C1412" i="9"/>
  <c r="C1412" i="8"/>
  <c r="B1412" i="7"/>
  <c r="C1412" i="7" s="1"/>
  <c r="B1412" i="5"/>
  <c r="C1412" i="5" s="1"/>
  <c r="C1414" i="10"/>
  <c r="C1414" i="9"/>
  <c r="C1414" i="8"/>
  <c r="B1414" i="7"/>
  <c r="C1414" i="7" s="1"/>
  <c r="B1414" i="5"/>
  <c r="C1414" i="5" s="1"/>
  <c r="C1416" i="10"/>
  <c r="C1416" i="9"/>
  <c r="C1416" i="8"/>
  <c r="B1416" i="7"/>
  <c r="C1416" i="7" s="1"/>
  <c r="B1416" i="5"/>
  <c r="C1416" i="5" s="1"/>
  <c r="C1418" i="10"/>
  <c r="C1418" i="9"/>
  <c r="C1418" i="8"/>
  <c r="B1418" i="7"/>
  <c r="C1418" i="7" s="1"/>
  <c r="B1418" i="5"/>
  <c r="C1418" i="5" s="1"/>
  <c r="C1420" i="10"/>
  <c r="C1420" i="9"/>
  <c r="C1420" i="8"/>
  <c r="B1420" i="7"/>
  <c r="C1420" i="7" s="1"/>
  <c r="B1420" i="5"/>
  <c r="C1420" i="5" s="1"/>
  <c r="C1422" i="10"/>
  <c r="C1422" i="9"/>
  <c r="C1422" i="8"/>
  <c r="B1422" i="7"/>
  <c r="C1422" i="7" s="1"/>
  <c r="B1422" i="5"/>
  <c r="C1422" i="5" s="1"/>
  <c r="C1424" i="10"/>
  <c r="C1424" i="9"/>
  <c r="C1424" i="8"/>
  <c r="B1424" i="7"/>
  <c r="C1424" i="7" s="1"/>
  <c r="B1424" i="5"/>
  <c r="C1424" i="5" s="1"/>
  <c r="C1426" i="10"/>
  <c r="C1426" i="9"/>
  <c r="C1426" i="8"/>
  <c r="B1426" i="7"/>
  <c r="C1426" i="7" s="1"/>
  <c r="B1426" i="5"/>
  <c r="C1426" i="5" s="1"/>
  <c r="C1428" i="10"/>
  <c r="C1428" i="9"/>
  <c r="C1428" i="8"/>
  <c r="B1428" i="7"/>
  <c r="C1428" i="7" s="1"/>
  <c r="B1428" i="5"/>
  <c r="C1428" i="5" s="1"/>
  <c r="C1430" i="10"/>
  <c r="C1430" i="9"/>
  <c r="C1430" i="8"/>
  <c r="B1430" i="7"/>
  <c r="C1430" i="7" s="1"/>
  <c r="B1430" i="5"/>
  <c r="C1430" i="5" s="1"/>
  <c r="C1432" i="10"/>
  <c r="C1432" i="9"/>
  <c r="C1432" i="8"/>
  <c r="B1432" i="7"/>
  <c r="C1432" i="7" s="1"/>
  <c r="B1432" i="5"/>
  <c r="C1432" i="5" s="1"/>
  <c r="C1434" i="10"/>
  <c r="C1434" i="9"/>
  <c r="C1434" i="8"/>
  <c r="B1434" i="7"/>
  <c r="C1434" i="7" s="1"/>
  <c r="B1434" i="5"/>
  <c r="C1434" i="5" s="1"/>
  <c r="C1436" i="10"/>
  <c r="C1436" i="9"/>
  <c r="C1436" i="8"/>
  <c r="B1436" i="7"/>
  <c r="C1436" i="7" s="1"/>
  <c r="B1436" i="5"/>
  <c r="C1436" i="5" s="1"/>
  <c r="C1438" i="10"/>
  <c r="C1438" i="9"/>
  <c r="C1438" i="8"/>
  <c r="B1438" i="7"/>
  <c r="C1438" i="7" s="1"/>
  <c r="B1438" i="5"/>
  <c r="C1438" i="5" s="1"/>
  <c r="C1440" i="10"/>
  <c r="C1440" i="9"/>
  <c r="C1440" i="8"/>
  <c r="B1440" i="7"/>
  <c r="C1440" i="7" s="1"/>
  <c r="B1440" i="5"/>
  <c r="C1440" i="5" s="1"/>
  <c r="C1442" i="10"/>
  <c r="C1442" i="9"/>
  <c r="C1442" i="8"/>
  <c r="B1442" i="7"/>
  <c r="C1442" i="7" s="1"/>
  <c r="B1442" i="5"/>
  <c r="C1442" i="5" s="1"/>
  <c r="C1444" i="10"/>
  <c r="C1444" i="9"/>
  <c r="C1444" i="8"/>
  <c r="B1444" i="7"/>
  <c r="C1444" i="7" s="1"/>
  <c r="B1444" i="5"/>
  <c r="C1444" i="5" s="1"/>
  <c r="C1446" i="10"/>
  <c r="C1446" i="9"/>
  <c r="C1446" i="8"/>
  <c r="B1446" i="7"/>
  <c r="C1446" i="7" s="1"/>
  <c r="B1446" i="5"/>
  <c r="C1446" i="5" s="1"/>
  <c r="C1448" i="10"/>
  <c r="C1448" i="9"/>
  <c r="C1448" i="8"/>
  <c r="B1448" i="7"/>
  <c r="C1448" i="7" s="1"/>
  <c r="B1448" i="5"/>
  <c r="C1448" i="5" s="1"/>
  <c r="C1450" i="10"/>
  <c r="C1450" i="9"/>
  <c r="C1450" i="8"/>
  <c r="B1450" i="7"/>
  <c r="C1450" i="7" s="1"/>
  <c r="B1450" i="5"/>
  <c r="C1450" i="5" s="1"/>
  <c r="C1452" i="10"/>
  <c r="C1452" i="9"/>
  <c r="C1452" i="8"/>
  <c r="B1452" i="7"/>
  <c r="C1452" i="7" s="1"/>
  <c r="B1452" i="5"/>
  <c r="C1452" i="5" s="1"/>
  <c r="C1454" i="10"/>
  <c r="C1454" i="9"/>
  <c r="C1454" i="8"/>
  <c r="B1454" i="7"/>
  <c r="C1454" i="7" s="1"/>
  <c r="B1454" i="5"/>
  <c r="C1454" i="5" s="1"/>
  <c r="C1456" i="10"/>
  <c r="C1456" i="9"/>
  <c r="C1456" i="8"/>
  <c r="B1456" i="7"/>
  <c r="C1456" i="7" s="1"/>
  <c r="B1456" i="5"/>
  <c r="C1456" i="5" s="1"/>
  <c r="C1458" i="10"/>
  <c r="C1458" i="9"/>
  <c r="C1458" i="8"/>
  <c r="B1458" i="7"/>
  <c r="C1458" i="7" s="1"/>
  <c r="B1458" i="5"/>
  <c r="C1458" i="5" s="1"/>
  <c r="C1460" i="10"/>
  <c r="C1460" i="9"/>
  <c r="C1460" i="8"/>
  <c r="B1460" i="7"/>
  <c r="C1460" i="7" s="1"/>
  <c r="B1460" i="5"/>
  <c r="C1460" i="5" s="1"/>
  <c r="C1462" i="10"/>
  <c r="C1462" i="9"/>
  <c r="C1462" i="8"/>
  <c r="B1462" i="7"/>
  <c r="C1462" i="7" s="1"/>
  <c r="B1462" i="5"/>
  <c r="C1462" i="5" s="1"/>
  <c r="C1464" i="10"/>
  <c r="C1464" i="9"/>
  <c r="C1464" i="8"/>
  <c r="B1464" i="7"/>
  <c r="C1464" i="7" s="1"/>
  <c r="B1464" i="5"/>
  <c r="C1464" i="5" s="1"/>
  <c r="C1466" i="10"/>
  <c r="C1466" i="9"/>
  <c r="C1466" i="8"/>
  <c r="B1466" i="7"/>
  <c r="C1466" i="7" s="1"/>
  <c r="B1466" i="5"/>
  <c r="C1466" i="5" s="1"/>
  <c r="C1468" i="10"/>
  <c r="C1468" i="9"/>
  <c r="C1468" i="8"/>
  <c r="B1468" i="7"/>
  <c r="C1468" i="7" s="1"/>
  <c r="B1468" i="5"/>
  <c r="C1468" i="5" s="1"/>
  <c r="C1470" i="10"/>
  <c r="C1470" i="9"/>
  <c r="C1470" i="8"/>
  <c r="B1470" i="7"/>
  <c r="C1470" i="7" s="1"/>
  <c r="B1470" i="5"/>
  <c r="C1470" i="5" s="1"/>
  <c r="C1472" i="10"/>
  <c r="C1472" i="9"/>
  <c r="C1472" i="8"/>
  <c r="B1472" i="7"/>
  <c r="C1472" i="7" s="1"/>
  <c r="B1472" i="5"/>
  <c r="C1472" i="5" s="1"/>
  <c r="C1474" i="10"/>
  <c r="C1474" i="9"/>
  <c r="C1474" i="8"/>
  <c r="B1474" i="7"/>
  <c r="C1474" i="7" s="1"/>
  <c r="B1474" i="5"/>
  <c r="C1474" i="5" s="1"/>
  <c r="C1476" i="10"/>
  <c r="C1476" i="9"/>
  <c r="C1476" i="8"/>
  <c r="B1476" i="7"/>
  <c r="C1476" i="7" s="1"/>
  <c r="B1476" i="5"/>
  <c r="C1476" i="5" s="1"/>
  <c r="C1478" i="10"/>
  <c r="C1478" i="9"/>
  <c r="C1478" i="8"/>
  <c r="B1478" i="7"/>
  <c r="C1478" i="7" s="1"/>
  <c r="B1478" i="5"/>
  <c r="C1478" i="5" s="1"/>
  <c r="C1480" i="10"/>
  <c r="C1480" i="9"/>
  <c r="C1480" i="8"/>
  <c r="B1480" i="7"/>
  <c r="C1480" i="7" s="1"/>
  <c r="B1480" i="5"/>
  <c r="C1480" i="5" s="1"/>
  <c r="C1482" i="10"/>
  <c r="C1482" i="9"/>
  <c r="C1482" i="8"/>
  <c r="B1482" i="7"/>
  <c r="C1482" i="7" s="1"/>
  <c r="B1482" i="5"/>
  <c r="C1482" i="5" s="1"/>
  <c r="C1484" i="10"/>
  <c r="C1484" i="9"/>
  <c r="C1484" i="8"/>
  <c r="B1484" i="7"/>
  <c r="C1484" i="7" s="1"/>
  <c r="B1484" i="5"/>
  <c r="C1484" i="5" s="1"/>
  <c r="C1486" i="10"/>
  <c r="C1486" i="9"/>
  <c r="C1486" i="8"/>
  <c r="B1486" i="7"/>
  <c r="C1486" i="7" s="1"/>
  <c r="B1486" i="5"/>
  <c r="C1486" i="5" s="1"/>
  <c r="C1488" i="10"/>
  <c r="C1488" i="9"/>
  <c r="C1488" i="8"/>
  <c r="B1488" i="7"/>
  <c r="C1488" i="7" s="1"/>
  <c r="B1488" i="5"/>
  <c r="C1488" i="5" s="1"/>
  <c r="C1490" i="10"/>
  <c r="C1490" i="9"/>
  <c r="C1490" i="8"/>
  <c r="B1490" i="7"/>
  <c r="C1490" i="7" s="1"/>
  <c r="B1490" i="5"/>
  <c r="C1490" i="5" s="1"/>
  <c r="C1492" i="10"/>
  <c r="C1492" i="9"/>
  <c r="C1492" i="8"/>
  <c r="B1492" i="7"/>
  <c r="C1492" i="7" s="1"/>
  <c r="B1492" i="5"/>
  <c r="C1492" i="5" s="1"/>
  <c r="C1494" i="10"/>
  <c r="C1494" i="9"/>
  <c r="C1494" i="8"/>
  <c r="B1494" i="7"/>
  <c r="C1494" i="7" s="1"/>
  <c r="B1494" i="5"/>
  <c r="C1494" i="5" s="1"/>
  <c r="C1496" i="10"/>
  <c r="C1496" i="9"/>
  <c r="C1496" i="8"/>
  <c r="B1496" i="7"/>
  <c r="C1496" i="7" s="1"/>
  <c r="B1496" i="5"/>
  <c r="C1496" i="5" s="1"/>
  <c r="C1498" i="10"/>
  <c r="C1498" i="9"/>
  <c r="C1498" i="8"/>
  <c r="B1498" i="7"/>
  <c r="C1498" i="7" s="1"/>
  <c r="B1498" i="5"/>
  <c r="C1498" i="5" s="1"/>
  <c r="C1500" i="10"/>
  <c r="C1500" i="9"/>
  <c r="C1500" i="8"/>
  <c r="B1500" i="7"/>
  <c r="C1500" i="7" s="1"/>
  <c r="B1500" i="5"/>
  <c r="C1500" i="5" s="1"/>
  <c r="C1502" i="10"/>
  <c r="C1502" i="9"/>
  <c r="C1502" i="8"/>
  <c r="B1502" i="7"/>
  <c r="C1502" i="7" s="1"/>
  <c r="B1502" i="5"/>
  <c r="C1502" i="5" s="1"/>
  <c r="C1504" i="10"/>
  <c r="C1504" i="9"/>
  <c r="C1504" i="8"/>
  <c r="B1504" i="7"/>
  <c r="C1504" i="7" s="1"/>
  <c r="B1504" i="5"/>
  <c r="C1504" i="5" s="1"/>
  <c r="C1506" i="10"/>
  <c r="C1506" i="9"/>
  <c r="C1506" i="8"/>
  <c r="B1506" i="7"/>
  <c r="C1506" i="7" s="1"/>
  <c r="B1506" i="5"/>
  <c r="C1506" i="5" s="1"/>
  <c r="C1508" i="10"/>
  <c r="C1508" i="9"/>
  <c r="C1508" i="8"/>
  <c r="B1508" i="7"/>
  <c r="C1508" i="7" s="1"/>
  <c r="B1508" i="5"/>
  <c r="C1508" i="5" s="1"/>
  <c r="C1510" i="10"/>
  <c r="C1510" i="9"/>
  <c r="C1510" i="8"/>
  <c r="B1510" i="7"/>
  <c r="C1510" i="7" s="1"/>
  <c r="B1510" i="5"/>
  <c r="C1510" i="5" s="1"/>
  <c r="C1512" i="10"/>
  <c r="C1512" i="9"/>
  <c r="C1512" i="8"/>
  <c r="B1512" i="7"/>
  <c r="C1512" i="7" s="1"/>
  <c r="B1512" i="5"/>
  <c r="C1512" i="5" s="1"/>
  <c r="C1514" i="10"/>
  <c r="C1514" i="9"/>
  <c r="C1514" i="8"/>
  <c r="B1514" i="7"/>
  <c r="C1514" i="7" s="1"/>
  <c r="B1514" i="5"/>
  <c r="C1514" i="5" s="1"/>
  <c r="C1516" i="10"/>
  <c r="C1516" i="9"/>
  <c r="C1516" i="8"/>
  <c r="B1516" i="7"/>
  <c r="C1516" i="7" s="1"/>
  <c r="B1516" i="5"/>
  <c r="C1516" i="5" s="1"/>
  <c r="C1518" i="10"/>
  <c r="C1518" i="9"/>
  <c r="C1518" i="8"/>
  <c r="B1518" i="7"/>
  <c r="C1518" i="7" s="1"/>
  <c r="B1518" i="5"/>
  <c r="C1518" i="5" s="1"/>
  <c r="C1520" i="10"/>
  <c r="C1520" i="9"/>
  <c r="C1520" i="8"/>
  <c r="B1520" i="7"/>
  <c r="C1520" i="7" s="1"/>
  <c r="B1520" i="5"/>
  <c r="C1520" i="5" s="1"/>
  <c r="C1522" i="10"/>
  <c r="C1522" i="9"/>
  <c r="C1522" i="8"/>
  <c r="B1522" i="7"/>
  <c r="C1522" i="7" s="1"/>
  <c r="B1522" i="5"/>
  <c r="C1522" i="5" s="1"/>
  <c r="C1524" i="10"/>
  <c r="C1524" i="9"/>
  <c r="C1524" i="8"/>
  <c r="B1524" i="7"/>
  <c r="C1524" i="7" s="1"/>
  <c r="B1524" i="5"/>
  <c r="C1524" i="5" s="1"/>
  <c r="C1526" i="10"/>
  <c r="C1526" i="9"/>
  <c r="C1526" i="8"/>
  <c r="B1526" i="7"/>
  <c r="C1526" i="7" s="1"/>
  <c r="B1526" i="5"/>
  <c r="C1526" i="5" s="1"/>
  <c r="C1528" i="10"/>
  <c r="C1528" i="9"/>
  <c r="C1528" i="8"/>
  <c r="B1528" i="7"/>
  <c r="C1528" i="7" s="1"/>
  <c r="B1528" i="5"/>
  <c r="C1528" i="5" s="1"/>
  <c r="C1530" i="10"/>
  <c r="C1530" i="9"/>
  <c r="C1530" i="8"/>
  <c r="B1530" i="7"/>
  <c r="C1530" i="7" s="1"/>
  <c r="B1530" i="5"/>
  <c r="C1530" i="5" s="1"/>
  <c r="C1532" i="10"/>
  <c r="C1532" i="9"/>
  <c r="C1532" i="8"/>
  <c r="B1532" i="7"/>
  <c r="C1532" i="7" s="1"/>
  <c r="B1532" i="5"/>
  <c r="C1532" i="5" s="1"/>
  <c r="C1534" i="10"/>
  <c r="C1534" i="9"/>
  <c r="C1534" i="8"/>
  <c r="B1534" i="5"/>
  <c r="C1534" i="5" s="1"/>
  <c r="B1534" i="7"/>
  <c r="C1534" i="7" s="1"/>
  <c r="C1536" i="10"/>
  <c r="C1536" i="9"/>
  <c r="C1536" i="8"/>
  <c r="B1536" i="7"/>
  <c r="C1536" i="7" s="1"/>
  <c r="B1536" i="5"/>
  <c r="C1536" i="5" s="1"/>
  <c r="C1538" i="10"/>
  <c r="C1538" i="9"/>
  <c r="C1538" i="8"/>
  <c r="B1538" i="7"/>
  <c r="C1538" i="7" s="1"/>
  <c r="B1538" i="5"/>
  <c r="C1538" i="5" s="1"/>
  <c r="C1540" i="10"/>
  <c r="C1540" i="9"/>
  <c r="C1540" i="8"/>
  <c r="B1540" i="7"/>
  <c r="C1540" i="7" s="1"/>
  <c r="B1540" i="5"/>
  <c r="C1540" i="5" s="1"/>
  <c r="C1542" i="10"/>
  <c r="C1542" i="9"/>
  <c r="C1542" i="8"/>
  <c r="B1542" i="7"/>
  <c r="C1542" i="7" s="1"/>
  <c r="B1542" i="5"/>
  <c r="C1542" i="5" s="1"/>
  <c r="C1544" i="10"/>
  <c r="C1544" i="9"/>
  <c r="C1544" i="8"/>
  <c r="B1544" i="7"/>
  <c r="C1544" i="7" s="1"/>
  <c r="B1544" i="5"/>
  <c r="C1544" i="5" s="1"/>
  <c r="C1546" i="10"/>
  <c r="C1546" i="9"/>
  <c r="C1546" i="8"/>
  <c r="B1546" i="7"/>
  <c r="C1546" i="7" s="1"/>
  <c r="B1546" i="5"/>
  <c r="C1546" i="5" s="1"/>
  <c r="C1548" i="10"/>
  <c r="C1548" i="9"/>
  <c r="C1548" i="8"/>
  <c r="B1548" i="7"/>
  <c r="C1548" i="7" s="1"/>
  <c r="B1548" i="5"/>
  <c r="C1548" i="5" s="1"/>
  <c r="C1550" i="10"/>
  <c r="C1550" i="9"/>
  <c r="C1550" i="8"/>
  <c r="B1550" i="7"/>
  <c r="C1550" i="7" s="1"/>
  <c r="B1550" i="5"/>
  <c r="C1550" i="5" s="1"/>
  <c r="C1552" i="10"/>
  <c r="C1552" i="9"/>
  <c r="C1552" i="8"/>
  <c r="B1552" i="7"/>
  <c r="C1552" i="7" s="1"/>
  <c r="B1552" i="5"/>
  <c r="C1552" i="5" s="1"/>
  <c r="C1554" i="10"/>
  <c r="C1554" i="9"/>
  <c r="C1554" i="8"/>
  <c r="B1554" i="7"/>
  <c r="C1554" i="7" s="1"/>
  <c r="B1554" i="5"/>
  <c r="C1554" i="5" s="1"/>
  <c r="C1556" i="10"/>
  <c r="C1556" i="9"/>
  <c r="C1556" i="8"/>
  <c r="B1556" i="7"/>
  <c r="C1556" i="7" s="1"/>
  <c r="B1556" i="5"/>
  <c r="C1556" i="5" s="1"/>
  <c r="C1558" i="10"/>
  <c r="C1558" i="9"/>
  <c r="C1558" i="8"/>
  <c r="B1558" i="7"/>
  <c r="C1558" i="7" s="1"/>
  <c r="B1558" i="5"/>
  <c r="C1558" i="5" s="1"/>
  <c r="C1560" i="10"/>
  <c r="C1560" i="9"/>
  <c r="C1560" i="8"/>
  <c r="B1560" i="7"/>
  <c r="C1560" i="7" s="1"/>
  <c r="B1560" i="5"/>
  <c r="C1560" i="5" s="1"/>
  <c r="C1562" i="10"/>
  <c r="C1562" i="9"/>
  <c r="C1562" i="8"/>
  <c r="B1562" i="7"/>
  <c r="C1562" i="7" s="1"/>
  <c r="B1562" i="5"/>
  <c r="C1562" i="5" s="1"/>
  <c r="C1564" i="10"/>
  <c r="C1564" i="9"/>
  <c r="C1564" i="8"/>
  <c r="B1564" i="7"/>
  <c r="C1564" i="7" s="1"/>
  <c r="B1564" i="5"/>
  <c r="C1564" i="5" s="1"/>
  <c r="C1566" i="10"/>
  <c r="C1566" i="9"/>
  <c r="C1566" i="8"/>
  <c r="B1566" i="7"/>
  <c r="C1566" i="7" s="1"/>
  <c r="B1566" i="5"/>
  <c r="C1566" i="5" s="1"/>
  <c r="C1568" i="10"/>
  <c r="C1568" i="9"/>
  <c r="C1568" i="8"/>
  <c r="B1568" i="7"/>
  <c r="C1568" i="7" s="1"/>
  <c r="B1568" i="5"/>
  <c r="C1568" i="5" s="1"/>
  <c r="C1570" i="10"/>
  <c r="C1570" i="9"/>
  <c r="C1570" i="8"/>
  <c r="B1570" i="7"/>
  <c r="C1570" i="7" s="1"/>
  <c r="B1570" i="5"/>
  <c r="C1570" i="5" s="1"/>
  <c r="C1572" i="10"/>
  <c r="C1572" i="9"/>
  <c r="C1572" i="8"/>
  <c r="B1572" i="7"/>
  <c r="C1572" i="7" s="1"/>
  <c r="B1572" i="5"/>
  <c r="C1572" i="5" s="1"/>
  <c r="C1574" i="10"/>
  <c r="C1574" i="9"/>
  <c r="C1574" i="8"/>
  <c r="B1574" i="7"/>
  <c r="C1574" i="7" s="1"/>
  <c r="B1574" i="5"/>
  <c r="C1574" i="5" s="1"/>
  <c r="C1576" i="10"/>
  <c r="C1576" i="9"/>
  <c r="C1576" i="8"/>
  <c r="B1576" i="7"/>
  <c r="C1576" i="7" s="1"/>
  <c r="B1576" i="5"/>
  <c r="C1576" i="5" s="1"/>
  <c r="C1578" i="10"/>
  <c r="C1578" i="9"/>
  <c r="C1578" i="8"/>
  <c r="B1578" i="7"/>
  <c r="C1578" i="7" s="1"/>
  <c r="B1578" i="5"/>
  <c r="C1578" i="5" s="1"/>
  <c r="C1580" i="10"/>
  <c r="C1580" i="9"/>
  <c r="C1580" i="8"/>
  <c r="B1580" i="7"/>
  <c r="C1580" i="7" s="1"/>
  <c r="B1580" i="5"/>
  <c r="C1580" i="5" s="1"/>
  <c r="C1582" i="10"/>
  <c r="C1582" i="9"/>
  <c r="C1582" i="8"/>
  <c r="B1582" i="7"/>
  <c r="C1582" i="7" s="1"/>
  <c r="B1582" i="5"/>
  <c r="C1582" i="5" s="1"/>
  <c r="C1584" i="10"/>
  <c r="C1584" i="9"/>
  <c r="C1584" i="8"/>
  <c r="B1584" i="7"/>
  <c r="C1584" i="7" s="1"/>
  <c r="B1584" i="5"/>
  <c r="C1584" i="5" s="1"/>
  <c r="C1586" i="10"/>
  <c r="C1586" i="9"/>
  <c r="C1586" i="8"/>
  <c r="B1586" i="7"/>
  <c r="C1586" i="7" s="1"/>
  <c r="B1586" i="5"/>
  <c r="C1586" i="5" s="1"/>
  <c r="C1588" i="10"/>
  <c r="C1588" i="9"/>
  <c r="C1588" i="8"/>
  <c r="B1588" i="7"/>
  <c r="C1588" i="7" s="1"/>
  <c r="B1588" i="5"/>
  <c r="C1588" i="5" s="1"/>
  <c r="C1590" i="10"/>
  <c r="C1590" i="9"/>
  <c r="C1590" i="8"/>
  <c r="B1590" i="7"/>
  <c r="C1590" i="7" s="1"/>
  <c r="B1590" i="5"/>
  <c r="C1590" i="5" s="1"/>
  <c r="C1592" i="10"/>
  <c r="C1592" i="9"/>
  <c r="C1592" i="8"/>
  <c r="B1592" i="7"/>
  <c r="C1592" i="7" s="1"/>
  <c r="B1592" i="5"/>
  <c r="C1592" i="5" s="1"/>
  <c r="C1594" i="10"/>
  <c r="C1594" i="9"/>
  <c r="C1594" i="8"/>
  <c r="B1594" i="7"/>
  <c r="C1594" i="7" s="1"/>
  <c r="B1594" i="5"/>
  <c r="C1594" i="5" s="1"/>
  <c r="C1596" i="10"/>
  <c r="C1596" i="9"/>
  <c r="C1596" i="8"/>
  <c r="B1596" i="7"/>
  <c r="C1596" i="7" s="1"/>
  <c r="B1596" i="5"/>
  <c r="C1596" i="5" s="1"/>
  <c r="C1598" i="10"/>
  <c r="C1598" i="9"/>
  <c r="C1598" i="8"/>
  <c r="B1598" i="7"/>
  <c r="C1598" i="7" s="1"/>
  <c r="B1598" i="5"/>
  <c r="C1598" i="5" s="1"/>
  <c r="C1600" i="10"/>
  <c r="C1600" i="9"/>
  <c r="C1600" i="8"/>
  <c r="B1600" i="7"/>
  <c r="C1600" i="7" s="1"/>
  <c r="B1600" i="5"/>
  <c r="C1600" i="5" s="1"/>
  <c r="C1602" i="10"/>
  <c r="C1602" i="9"/>
  <c r="C1602" i="8"/>
  <c r="B1602" i="7"/>
  <c r="C1602" i="7" s="1"/>
  <c r="B1602" i="5"/>
  <c r="C1602" i="5" s="1"/>
  <c r="C1604" i="10"/>
  <c r="C1604" i="9"/>
  <c r="C1604" i="8"/>
  <c r="B1604" i="7"/>
  <c r="C1604" i="7" s="1"/>
  <c r="B1604" i="5"/>
  <c r="C1604" i="5" s="1"/>
  <c r="C1606" i="10"/>
  <c r="C1606" i="9"/>
  <c r="C1606" i="8"/>
  <c r="B1606" i="5"/>
  <c r="C1606" i="5" s="1"/>
  <c r="B1606" i="7"/>
  <c r="C1606" i="7" s="1"/>
  <c r="C1608" i="10"/>
  <c r="C1608" i="9"/>
  <c r="C1608" i="8"/>
  <c r="B1608" i="7"/>
  <c r="C1608" i="7" s="1"/>
  <c r="B1608" i="5"/>
  <c r="C1608" i="5" s="1"/>
  <c r="C1610" i="10"/>
  <c r="C1610" i="9"/>
  <c r="C1610" i="8"/>
  <c r="B1610" i="7"/>
  <c r="C1610" i="7" s="1"/>
  <c r="B1610" i="5"/>
  <c r="C1610" i="5" s="1"/>
  <c r="C1612" i="10"/>
  <c r="C1612" i="9"/>
  <c r="C1612" i="8"/>
  <c r="B1612" i="7"/>
  <c r="C1612" i="7" s="1"/>
  <c r="B1612" i="5"/>
  <c r="C1612" i="5" s="1"/>
  <c r="C1614" i="10"/>
  <c r="C1614" i="9"/>
  <c r="C1614" i="8"/>
  <c r="B1614" i="7"/>
  <c r="C1614" i="7" s="1"/>
  <c r="B1614" i="5"/>
  <c r="C1614" i="5" s="1"/>
  <c r="C1616" i="10"/>
  <c r="C1616" i="9"/>
  <c r="C1616" i="8"/>
  <c r="B1616" i="7"/>
  <c r="C1616" i="7" s="1"/>
  <c r="B1616" i="5"/>
  <c r="C1616" i="5" s="1"/>
  <c r="C1618" i="10"/>
  <c r="C1618" i="9"/>
  <c r="C1618" i="8"/>
  <c r="B1618" i="7"/>
  <c r="C1618" i="7" s="1"/>
  <c r="B1618" i="5"/>
  <c r="C1618" i="5" s="1"/>
  <c r="C1620" i="10"/>
  <c r="C1620" i="9"/>
  <c r="C1620" i="8"/>
  <c r="B1620" i="7"/>
  <c r="C1620" i="7" s="1"/>
  <c r="B1620" i="5"/>
  <c r="C1620" i="5" s="1"/>
  <c r="C1622" i="10"/>
  <c r="C1622" i="9"/>
  <c r="C1622" i="8"/>
  <c r="B1622" i="7"/>
  <c r="C1622" i="7" s="1"/>
  <c r="B1622" i="5"/>
  <c r="C1622" i="5" s="1"/>
  <c r="C1624" i="10"/>
  <c r="C1624" i="9"/>
  <c r="C1624" i="8"/>
  <c r="B1624" i="7"/>
  <c r="C1624" i="7" s="1"/>
  <c r="B1624" i="5"/>
  <c r="C1624" i="5" s="1"/>
  <c r="C1626" i="10"/>
  <c r="C1626" i="9"/>
  <c r="C1626" i="8"/>
  <c r="B1626" i="7"/>
  <c r="C1626" i="7" s="1"/>
  <c r="B1626" i="5"/>
  <c r="C1626" i="5" s="1"/>
  <c r="C1628" i="10"/>
  <c r="C1628" i="9"/>
  <c r="C1628" i="8"/>
  <c r="B1628" i="7"/>
  <c r="C1628" i="7" s="1"/>
  <c r="B1628" i="5"/>
  <c r="C1628" i="5" s="1"/>
  <c r="C1630" i="10"/>
  <c r="C1630" i="9"/>
  <c r="C1630" i="8"/>
  <c r="B1630" i="7"/>
  <c r="C1630" i="7" s="1"/>
  <c r="B1630" i="5"/>
  <c r="C1630" i="5" s="1"/>
  <c r="C1632" i="10"/>
  <c r="C1632" i="9"/>
  <c r="C1632" i="8"/>
  <c r="B1632" i="7"/>
  <c r="C1632" i="7" s="1"/>
  <c r="B1632" i="5"/>
  <c r="C1632" i="5" s="1"/>
  <c r="C1634" i="10"/>
  <c r="C1634" i="9"/>
  <c r="C1634" i="8"/>
  <c r="B1634" i="7"/>
  <c r="C1634" i="7" s="1"/>
  <c r="B1634" i="5"/>
  <c r="C1634" i="5" s="1"/>
  <c r="C1636" i="10"/>
  <c r="C1636" i="9"/>
  <c r="C1636" i="8"/>
  <c r="B1636" i="7"/>
  <c r="C1636" i="7" s="1"/>
  <c r="B1636" i="5"/>
  <c r="C1636" i="5" s="1"/>
  <c r="C1638" i="10"/>
  <c r="C1638" i="9"/>
  <c r="C1638" i="8"/>
  <c r="B1638" i="7"/>
  <c r="C1638" i="7" s="1"/>
  <c r="B1638" i="5"/>
  <c r="C1638" i="5" s="1"/>
  <c r="C1640" i="10"/>
  <c r="C1640" i="9"/>
  <c r="C1640" i="8"/>
  <c r="B1640" i="7"/>
  <c r="C1640" i="7" s="1"/>
  <c r="B1640" i="5"/>
  <c r="C1640" i="5" s="1"/>
  <c r="C1642" i="10"/>
  <c r="C1642" i="9"/>
  <c r="C1642" i="8"/>
  <c r="B1642" i="7"/>
  <c r="C1642" i="7" s="1"/>
  <c r="B1642" i="5"/>
  <c r="C1642" i="5" s="1"/>
  <c r="C1644" i="10"/>
  <c r="C1644" i="9"/>
  <c r="C1644" i="8"/>
  <c r="B1644" i="7"/>
  <c r="C1644" i="7" s="1"/>
  <c r="B1644" i="5"/>
  <c r="C1644" i="5" s="1"/>
  <c r="C1646" i="10"/>
  <c r="C1646" i="9"/>
  <c r="C1646" i="8"/>
  <c r="B1646" i="7"/>
  <c r="C1646" i="7" s="1"/>
  <c r="B1646" i="5"/>
  <c r="C1646" i="5" s="1"/>
  <c r="C1648" i="10"/>
  <c r="C1648" i="9"/>
  <c r="C1648" i="8"/>
  <c r="B1648" i="7"/>
  <c r="C1648" i="7" s="1"/>
  <c r="B1648" i="5"/>
  <c r="C1648" i="5" s="1"/>
  <c r="C1650" i="10"/>
  <c r="C1650" i="9"/>
  <c r="C1650" i="8"/>
  <c r="B1650" i="7"/>
  <c r="C1650" i="7" s="1"/>
  <c r="B1650" i="5"/>
  <c r="C1650" i="5" s="1"/>
  <c r="C1652" i="10"/>
  <c r="C1652" i="9"/>
  <c r="C1652" i="8"/>
  <c r="B1652" i="7"/>
  <c r="C1652" i="7" s="1"/>
  <c r="B1652" i="5"/>
  <c r="C1652" i="5" s="1"/>
  <c r="C1654" i="10"/>
  <c r="C1654" i="9"/>
  <c r="C1654" i="8"/>
  <c r="B1654" i="7"/>
  <c r="C1654" i="7" s="1"/>
  <c r="B1654" i="5"/>
  <c r="C1654" i="5" s="1"/>
  <c r="C1656" i="10"/>
  <c r="C1656" i="9"/>
  <c r="C1656" i="8"/>
  <c r="B1656" i="5"/>
  <c r="C1656" i="5" s="1"/>
  <c r="B1656" i="7"/>
  <c r="C1656" i="7" s="1"/>
  <c r="C1658" i="10"/>
  <c r="C1658" i="9"/>
  <c r="C1658" i="8"/>
  <c r="B1658" i="7"/>
  <c r="C1658" i="7" s="1"/>
  <c r="B1658" i="5"/>
  <c r="C1658" i="5" s="1"/>
  <c r="C1660" i="10"/>
  <c r="C1660" i="9"/>
  <c r="C1660" i="8"/>
  <c r="B1660" i="7"/>
  <c r="C1660" i="7" s="1"/>
  <c r="B1660" i="5"/>
  <c r="C1660" i="5" s="1"/>
  <c r="C1662" i="10"/>
  <c r="C1662" i="9"/>
  <c r="C1662" i="8"/>
  <c r="B1662" i="7"/>
  <c r="C1662" i="7" s="1"/>
  <c r="B1662" i="5"/>
  <c r="C1662" i="5" s="1"/>
  <c r="C1664" i="10"/>
  <c r="C1664" i="9"/>
  <c r="C1664" i="8"/>
  <c r="B1664" i="7"/>
  <c r="C1664" i="7" s="1"/>
  <c r="B1664" i="5"/>
  <c r="C1664" i="5" s="1"/>
  <c r="C1666" i="10"/>
  <c r="C1666" i="9"/>
  <c r="C1666" i="8"/>
  <c r="B1666" i="7"/>
  <c r="C1666" i="7" s="1"/>
  <c r="B1666" i="5"/>
  <c r="C1666" i="5" s="1"/>
  <c r="C1668" i="10"/>
  <c r="C1668" i="9"/>
  <c r="C1668" i="8"/>
  <c r="B1668" i="7"/>
  <c r="C1668" i="7" s="1"/>
  <c r="B1668" i="5"/>
  <c r="C1668" i="5" s="1"/>
  <c r="C1670" i="10"/>
  <c r="C1670" i="9"/>
  <c r="C1670" i="8"/>
  <c r="B1670" i="7"/>
  <c r="C1670" i="7" s="1"/>
  <c r="B1670" i="5"/>
  <c r="C1670" i="5" s="1"/>
  <c r="C1672" i="10"/>
  <c r="C1672" i="9"/>
  <c r="C1672" i="8"/>
  <c r="B1672" i="7"/>
  <c r="C1672" i="7" s="1"/>
  <c r="B1672" i="5"/>
  <c r="C1672" i="5" s="1"/>
  <c r="C1674" i="10"/>
  <c r="C1674" i="9"/>
  <c r="C1674" i="8"/>
  <c r="B1674" i="7"/>
  <c r="C1674" i="7" s="1"/>
  <c r="B1674" i="5"/>
  <c r="C1674" i="5" s="1"/>
  <c r="C1676" i="10"/>
  <c r="C1676" i="9"/>
  <c r="C1676" i="8"/>
  <c r="B1676" i="7"/>
  <c r="C1676" i="7" s="1"/>
  <c r="B1676" i="5"/>
  <c r="C1676" i="5" s="1"/>
  <c r="C1678" i="10"/>
  <c r="C1678" i="9"/>
  <c r="C1678" i="8"/>
  <c r="B1678" i="7"/>
  <c r="C1678" i="7" s="1"/>
  <c r="B1678" i="5"/>
  <c r="C1678" i="5" s="1"/>
  <c r="C1680" i="10"/>
  <c r="C1680" i="9"/>
  <c r="C1680" i="8"/>
  <c r="B1680" i="7"/>
  <c r="C1680" i="7" s="1"/>
  <c r="B1680" i="5"/>
  <c r="C1680" i="5" s="1"/>
  <c r="C1682" i="10"/>
  <c r="C1682" i="9"/>
  <c r="C1682" i="8"/>
  <c r="B1682" i="5"/>
  <c r="C1682" i="5" s="1"/>
  <c r="B1682" i="7"/>
  <c r="C1682" i="7" s="1"/>
  <c r="C1684" i="10"/>
  <c r="C1684" i="9"/>
  <c r="C1684" i="8"/>
  <c r="B1684" i="7"/>
  <c r="C1684" i="7" s="1"/>
  <c r="B1684" i="5"/>
  <c r="C1684" i="5" s="1"/>
  <c r="C1686" i="10"/>
  <c r="C1686" i="9"/>
  <c r="C1686" i="8"/>
  <c r="B1686" i="7"/>
  <c r="C1686" i="7" s="1"/>
  <c r="B1686" i="5"/>
  <c r="C1686" i="5" s="1"/>
  <c r="C1688" i="10"/>
  <c r="C1688" i="9"/>
  <c r="C1688" i="8"/>
  <c r="B1688" i="7"/>
  <c r="C1688" i="7" s="1"/>
  <c r="B1688" i="5"/>
  <c r="C1688" i="5" s="1"/>
  <c r="C1690" i="10"/>
  <c r="C1690" i="9"/>
  <c r="C1690" i="8"/>
  <c r="B1690" i="7"/>
  <c r="C1690" i="7" s="1"/>
  <c r="B1690" i="5"/>
  <c r="C1690" i="5" s="1"/>
  <c r="C1692" i="10"/>
  <c r="C1692" i="9"/>
  <c r="C1692" i="8"/>
  <c r="B1692" i="7"/>
  <c r="C1692" i="7" s="1"/>
  <c r="B1692" i="5"/>
  <c r="C1692" i="5" s="1"/>
  <c r="C1694" i="10"/>
  <c r="C1694" i="9"/>
  <c r="C1694" i="8"/>
  <c r="B1694" i="7"/>
  <c r="C1694" i="7" s="1"/>
  <c r="B1694" i="5"/>
  <c r="C1694" i="5" s="1"/>
  <c r="C1696" i="10"/>
  <c r="C1696" i="9"/>
  <c r="C1696" i="8"/>
  <c r="B1696" i="7"/>
  <c r="C1696" i="7" s="1"/>
  <c r="B1696" i="5"/>
  <c r="C1696" i="5" s="1"/>
  <c r="C1698" i="10"/>
  <c r="C1698" i="9"/>
  <c r="C1698" i="8"/>
  <c r="B1698" i="7"/>
  <c r="C1698" i="7" s="1"/>
  <c r="B1698" i="5"/>
  <c r="C1698" i="5" s="1"/>
  <c r="C1700" i="10"/>
  <c r="C1700" i="9"/>
  <c r="C1700" i="8"/>
  <c r="B1700" i="7"/>
  <c r="C1700" i="7" s="1"/>
  <c r="B1700" i="5"/>
  <c r="C1700" i="5" s="1"/>
  <c r="C1702" i="10"/>
  <c r="C1702" i="9"/>
  <c r="C1702" i="8"/>
  <c r="B1702" i="7"/>
  <c r="C1702" i="7" s="1"/>
  <c r="B1702" i="5"/>
  <c r="C1702" i="5" s="1"/>
  <c r="C1704" i="10"/>
  <c r="C1704" i="9"/>
  <c r="C1704" i="8"/>
  <c r="B1704" i="7"/>
  <c r="C1704" i="7" s="1"/>
  <c r="B1704" i="5"/>
  <c r="C1704" i="5" s="1"/>
  <c r="C1706" i="10"/>
  <c r="C1706" i="9"/>
  <c r="C1706" i="8"/>
  <c r="B1706" i="7"/>
  <c r="C1706" i="7" s="1"/>
  <c r="B1706" i="5"/>
  <c r="C1706" i="5" s="1"/>
  <c r="C1708" i="10"/>
  <c r="C1708" i="9"/>
  <c r="C1708" i="8"/>
  <c r="B1708" i="7"/>
  <c r="C1708" i="7" s="1"/>
  <c r="B1708" i="5"/>
  <c r="C1708" i="5" s="1"/>
  <c r="C1710" i="10"/>
  <c r="C1710" i="9"/>
  <c r="C1710" i="8"/>
  <c r="B1710" i="7"/>
  <c r="C1710" i="7" s="1"/>
  <c r="B1710" i="5"/>
  <c r="C1710" i="5" s="1"/>
  <c r="C1712" i="10"/>
  <c r="C1712" i="9"/>
  <c r="C1712" i="8"/>
  <c r="B1712" i="7"/>
  <c r="C1712" i="7" s="1"/>
  <c r="B1712" i="5"/>
  <c r="C1712" i="5" s="1"/>
  <c r="C1714" i="10"/>
  <c r="C1714" i="9"/>
  <c r="C1714" i="8"/>
  <c r="B1714" i="7"/>
  <c r="C1714" i="7" s="1"/>
  <c r="B1714" i="5"/>
  <c r="C1714" i="5" s="1"/>
  <c r="C1716" i="10"/>
  <c r="C1716" i="9"/>
  <c r="C1716" i="8"/>
  <c r="B1716" i="7"/>
  <c r="C1716" i="7" s="1"/>
  <c r="B1716" i="5"/>
  <c r="C1716" i="5" s="1"/>
  <c r="C1718" i="10"/>
  <c r="C1718" i="9"/>
  <c r="C1718" i="8"/>
  <c r="B1718" i="7"/>
  <c r="C1718" i="7" s="1"/>
  <c r="B1718" i="5"/>
  <c r="C1718" i="5" s="1"/>
  <c r="C1720" i="10"/>
  <c r="C1720" i="9"/>
  <c r="C1720" i="8"/>
  <c r="B1720" i="7"/>
  <c r="C1720" i="7" s="1"/>
  <c r="B1720" i="5"/>
  <c r="C1720" i="5" s="1"/>
  <c r="C1722" i="10"/>
  <c r="C1722" i="9"/>
  <c r="C1722" i="8"/>
  <c r="B1722" i="7"/>
  <c r="C1722" i="7" s="1"/>
  <c r="B1722" i="5"/>
  <c r="C1722" i="5" s="1"/>
  <c r="C1724" i="10"/>
  <c r="C1724" i="9"/>
  <c r="C1724" i="8"/>
  <c r="B1724" i="7"/>
  <c r="C1724" i="7" s="1"/>
  <c r="B1724" i="5"/>
  <c r="C1724" i="5" s="1"/>
  <c r="C1726" i="10"/>
  <c r="C1726" i="9"/>
  <c r="C1726" i="8"/>
  <c r="B1726" i="7"/>
  <c r="C1726" i="7" s="1"/>
  <c r="B1726" i="5"/>
  <c r="C1726" i="5" s="1"/>
  <c r="C1728" i="10"/>
  <c r="C1728" i="9"/>
  <c r="C1728" i="8"/>
  <c r="B1728" i="7"/>
  <c r="C1728" i="7" s="1"/>
  <c r="B1728" i="5"/>
  <c r="C1728" i="5" s="1"/>
  <c r="C1730" i="10"/>
  <c r="C1730" i="9"/>
  <c r="C1730" i="8"/>
  <c r="B1730" i="7"/>
  <c r="C1730" i="7" s="1"/>
  <c r="B1730" i="5"/>
  <c r="C1730" i="5" s="1"/>
  <c r="C1732" i="10"/>
  <c r="C1732" i="9"/>
  <c r="C1732" i="8"/>
  <c r="B1732" i="7"/>
  <c r="C1732" i="7" s="1"/>
  <c r="B1732" i="5"/>
  <c r="C1732" i="5" s="1"/>
  <c r="C1734" i="10"/>
  <c r="C1734" i="9"/>
  <c r="C1734" i="8"/>
  <c r="B1734" i="7"/>
  <c r="C1734" i="7" s="1"/>
  <c r="B1734" i="5"/>
  <c r="C1734" i="5" s="1"/>
  <c r="C1736" i="10"/>
  <c r="C1736" i="9"/>
  <c r="C1736" i="8"/>
  <c r="B1736" i="7"/>
  <c r="C1736" i="7" s="1"/>
  <c r="B1736" i="5"/>
  <c r="C1736" i="5" s="1"/>
  <c r="C1738" i="10"/>
  <c r="C1738" i="9"/>
  <c r="C1738" i="8"/>
  <c r="B1738" i="7"/>
  <c r="C1738" i="7" s="1"/>
  <c r="B1738" i="5"/>
  <c r="C1738" i="5" s="1"/>
  <c r="C1740" i="10"/>
  <c r="C1740" i="9"/>
  <c r="C1740" i="8"/>
  <c r="B1740" i="7"/>
  <c r="C1740" i="7" s="1"/>
  <c r="B1740" i="5"/>
  <c r="C1740" i="5" s="1"/>
  <c r="C1742" i="10"/>
  <c r="C1742" i="9"/>
  <c r="C1742" i="8"/>
  <c r="B1742" i="7"/>
  <c r="C1742" i="7" s="1"/>
  <c r="B1742" i="5"/>
  <c r="C1742" i="5" s="1"/>
  <c r="C1744" i="10"/>
  <c r="C1744" i="9"/>
  <c r="C1744" i="8"/>
  <c r="B1744" i="7"/>
  <c r="C1744" i="7" s="1"/>
  <c r="B1744" i="5"/>
  <c r="C1744" i="5" s="1"/>
  <c r="C1746" i="10"/>
  <c r="C1746" i="9"/>
  <c r="C1746" i="8"/>
  <c r="B1746" i="7"/>
  <c r="C1746" i="7" s="1"/>
  <c r="B1746" i="5"/>
  <c r="C1746" i="5" s="1"/>
  <c r="C1748" i="10"/>
  <c r="C1748" i="9"/>
  <c r="C1748" i="8"/>
  <c r="B1748" i="7"/>
  <c r="C1748" i="7" s="1"/>
  <c r="B1748" i="5"/>
  <c r="C1748" i="5" s="1"/>
  <c r="C1750" i="10"/>
  <c r="C1750" i="9"/>
  <c r="C1750" i="8"/>
  <c r="B1750" i="7"/>
  <c r="C1750" i="7" s="1"/>
  <c r="B1750" i="5"/>
  <c r="C1750" i="5" s="1"/>
  <c r="C1752" i="10"/>
  <c r="C1752" i="9"/>
  <c r="C1752" i="8"/>
  <c r="B1752" i="7"/>
  <c r="C1752" i="7" s="1"/>
  <c r="B1752" i="5"/>
  <c r="C1752" i="5" s="1"/>
  <c r="C1754" i="10"/>
  <c r="C1754" i="9"/>
  <c r="C1754" i="8"/>
  <c r="B1754" i="7"/>
  <c r="C1754" i="7" s="1"/>
  <c r="B1754" i="5"/>
  <c r="C1754" i="5" s="1"/>
  <c r="C1756" i="10"/>
  <c r="C1756" i="9"/>
  <c r="C1756" i="8"/>
  <c r="B1756" i="7"/>
  <c r="C1756" i="7" s="1"/>
  <c r="B1756" i="5"/>
  <c r="C1756" i="5" s="1"/>
  <c r="C1758" i="10"/>
  <c r="C1758" i="9"/>
  <c r="C1758" i="8"/>
  <c r="B1758" i="7"/>
  <c r="C1758" i="7" s="1"/>
  <c r="B1758" i="5"/>
  <c r="C1758" i="5" s="1"/>
  <c r="C1760" i="10"/>
  <c r="C1760" i="9"/>
  <c r="C1760" i="8"/>
  <c r="B1760" i="7"/>
  <c r="C1760" i="7" s="1"/>
  <c r="B1760" i="5"/>
  <c r="C1760" i="5" s="1"/>
  <c r="C1762" i="10"/>
  <c r="C1762" i="9"/>
  <c r="C1762" i="8"/>
  <c r="B1762" i="7"/>
  <c r="C1762" i="7" s="1"/>
  <c r="B1762" i="5"/>
  <c r="C1762" i="5" s="1"/>
  <c r="C1764" i="10"/>
  <c r="C1764" i="9"/>
  <c r="C1764" i="8"/>
  <c r="B1764" i="7"/>
  <c r="C1764" i="7" s="1"/>
  <c r="B1764" i="5"/>
  <c r="C1764" i="5" s="1"/>
  <c r="C1766" i="10"/>
  <c r="C1766" i="9"/>
  <c r="C1766" i="8"/>
  <c r="B1766" i="7"/>
  <c r="C1766" i="7" s="1"/>
  <c r="B1766" i="5"/>
  <c r="C1766" i="5" s="1"/>
  <c r="C1768" i="10"/>
  <c r="C1768" i="9"/>
  <c r="C1768" i="8"/>
  <c r="B1768" i="7"/>
  <c r="C1768" i="7" s="1"/>
  <c r="B1768" i="5"/>
  <c r="C1768" i="5" s="1"/>
  <c r="C1770" i="10"/>
  <c r="C1770" i="9"/>
  <c r="C1770" i="8"/>
  <c r="B1770" i="7"/>
  <c r="C1770" i="7" s="1"/>
  <c r="B1770" i="5"/>
  <c r="C1770" i="5" s="1"/>
  <c r="C1772" i="10"/>
  <c r="C1772" i="9"/>
  <c r="C1772" i="8"/>
  <c r="B1772" i="7"/>
  <c r="C1772" i="7" s="1"/>
  <c r="B1772" i="5"/>
  <c r="C1772" i="5" s="1"/>
  <c r="C1774" i="10"/>
  <c r="C1774" i="9"/>
  <c r="C1774" i="8"/>
  <c r="B1774" i="7"/>
  <c r="C1774" i="7" s="1"/>
  <c r="B1774" i="5"/>
  <c r="C1774" i="5" s="1"/>
  <c r="C1776" i="10"/>
  <c r="C1776" i="9"/>
  <c r="C1776" i="8"/>
  <c r="B1776" i="7"/>
  <c r="C1776" i="7" s="1"/>
  <c r="B1776" i="5"/>
  <c r="C1776" i="5" s="1"/>
  <c r="C1778" i="10"/>
  <c r="C1778" i="9"/>
  <c r="C1778" i="8"/>
  <c r="B1778" i="7"/>
  <c r="C1778" i="7" s="1"/>
  <c r="B1778" i="5"/>
  <c r="C1778" i="5" s="1"/>
  <c r="C1780" i="10"/>
  <c r="C1780" i="9"/>
  <c r="C1780" i="8"/>
  <c r="B1780" i="7"/>
  <c r="C1780" i="7" s="1"/>
  <c r="B1780" i="5"/>
  <c r="C1780" i="5" s="1"/>
  <c r="C1782" i="10"/>
  <c r="C1782" i="9"/>
  <c r="C1782" i="8"/>
  <c r="B1782" i="5"/>
  <c r="C1782" i="5" s="1"/>
  <c r="B1782" i="7"/>
  <c r="C1782" i="7" s="1"/>
  <c r="C1784" i="10"/>
  <c r="C1784" i="9"/>
  <c r="C1784" i="8"/>
  <c r="B1784" i="7"/>
  <c r="C1784" i="7" s="1"/>
  <c r="B1784" i="5"/>
  <c r="C1784" i="5" s="1"/>
  <c r="C1786" i="10"/>
  <c r="C1786" i="9"/>
  <c r="C1786" i="8"/>
  <c r="B1786" i="7"/>
  <c r="C1786" i="7" s="1"/>
  <c r="B1786" i="5"/>
  <c r="C1786" i="5" s="1"/>
  <c r="C1788" i="10"/>
  <c r="C1788" i="9"/>
  <c r="C1788" i="8"/>
  <c r="B1788" i="7"/>
  <c r="C1788" i="7" s="1"/>
  <c r="B1788" i="5"/>
  <c r="C1788" i="5" s="1"/>
  <c r="C1790" i="10"/>
  <c r="C1790" i="9"/>
  <c r="C1790" i="8"/>
  <c r="B1790" i="7"/>
  <c r="C1790" i="7" s="1"/>
  <c r="B1790" i="5"/>
  <c r="C1790" i="5" s="1"/>
  <c r="C1792" i="10"/>
  <c r="C1792" i="9"/>
  <c r="C1792" i="8"/>
  <c r="B1792" i="7"/>
  <c r="C1792" i="7" s="1"/>
  <c r="B1792" i="5"/>
  <c r="C1792" i="5" s="1"/>
  <c r="C1794" i="10"/>
  <c r="C1794" i="9"/>
  <c r="C1794" i="8"/>
  <c r="B1794" i="7"/>
  <c r="C1794" i="7" s="1"/>
  <c r="B1794" i="5"/>
  <c r="C1794" i="5" s="1"/>
  <c r="C1796" i="10"/>
  <c r="C1796" i="9"/>
  <c r="C1796" i="8"/>
  <c r="B1796" i="7"/>
  <c r="C1796" i="7" s="1"/>
  <c r="B1796" i="5"/>
  <c r="C1796" i="5" s="1"/>
  <c r="C1798" i="10"/>
  <c r="C1798" i="9"/>
  <c r="C1798" i="8"/>
  <c r="B1798" i="7"/>
  <c r="C1798" i="7" s="1"/>
  <c r="B1798" i="5"/>
  <c r="C1798" i="5" s="1"/>
  <c r="C1800" i="10"/>
  <c r="C1800" i="9"/>
  <c r="C1800" i="8"/>
  <c r="B1800" i="7"/>
  <c r="C1800" i="7" s="1"/>
  <c r="B1800" i="5"/>
  <c r="C1800" i="5" s="1"/>
  <c r="C1802" i="10"/>
  <c r="C1802" i="9"/>
  <c r="C1802" i="8"/>
  <c r="B1802" i="7"/>
  <c r="C1802" i="7" s="1"/>
  <c r="B1802" i="5"/>
  <c r="C1802" i="5" s="1"/>
  <c r="C1804" i="10"/>
  <c r="C1804" i="9"/>
  <c r="C1804" i="8"/>
  <c r="B1804" i="7"/>
  <c r="C1804" i="7" s="1"/>
  <c r="B1804" i="5"/>
  <c r="C1804" i="5" s="1"/>
  <c r="C1806" i="10"/>
  <c r="C1806" i="9"/>
  <c r="C1806" i="8"/>
  <c r="B1806" i="7"/>
  <c r="C1806" i="7" s="1"/>
  <c r="B1806" i="5"/>
  <c r="C1806" i="5" s="1"/>
  <c r="C1808" i="10"/>
  <c r="C1808" i="9"/>
  <c r="C1808" i="8"/>
  <c r="B1808" i="7"/>
  <c r="C1808" i="7" s="1"/>
  <c r="B1808" i="5"/>
  <c r="C1808" i="5" s="1"/>
  <c r="C1810" i="10"/>
  <c r="C1810" i="9"/>
  <c r="C1810" i="8"/>
  <c r="B1810" i="7"/>
  <c r="C1810" i="7" s="1"/>
  <c r="B1810" i="5"/>
  <c r="C1810" i="5" s="1"/>
  <c r="C1812" i="10"/>
  <c r="C1812" i="9"/>
  <c r="C1812" i="8"/>
  <c r="B1812" i="7"/>
  <c r="C1812" i="7" s="1"/>
  <c r="B1812" i="5"/>
  <c r="C1812" i="5" s="1"/>
  <c r="C1814" i="10"/>
  <c r="C1814" i="9"/>
  <c r="C1814" i="8"/>
  <c r="B1814" i="7"/>
  <c r="C1814" i="7" s="1"/>
  <c r="B1814" i="5"/>
  <c r="C1814" i="5" s="1"/>
  <c r="C1816" i="10"/>
  <c r="C1816" i="9"/>
  <c r="C1816" i="8"/>
  <c r="B1816" i="7"/>
  <c r="C1816" i="7" s="1"/>
  <c r="B1816" i="5"/>
  <c r="C1816" i="5" s="1"/>
  <c r="C1818" i="10"/>
  <c r="C1818" i="9"/>
  <c r="C1818" i="8"/>
  <c r="B1818" i="7"/>
  <c r="C1818" i="7" s="1"/>
  <c r="B1818" i="5"/>
  <c r="C1818" i="5" s="1"/>
  <c r="C1820" i="10"/>
  <c r="C1820" i="9"/>
  <c r="C1820" i="8"/>
  <c r="B1820" i="7"/>
  <c r="C1820" i="7" s="1"/>
  <c r="B1820" i="5"/>
  <c r="C1820" i="5" s="1"/>
  <c r="C1822" i="10"/>
  <c r="C1822" i="9"/>
  <c r="C1822" i="8"/>
  <c r="B1822" i="7"/>
  <c r="C1822" i="7" s="1"/>
  <c r="B1822" i="5"/>
  <c r="C1822" i="5" s="1"/>
  <c r="C1824" i="10"/>
  <c r="C1824" i="9"/>
  <c r="C1824" i="8"/>
  <c r="B1824" i="7"/>
  <c r="C1824" i="7" s="1"/>
  <c r="B1824" i="5"/>
  <c r="C1824" i="5" s="1"/>
  <c r="C1826" i="10"/>
  <c r="C1826" i="9"/>
  <c r="C1826" i="8"/>
  <c r="B1826" i="7"/>
  <c r="C1826" i="7" s="1"/>
  <c r="B1826" i="5"/>
  <c r="C1826" i="5" s="1"/>
  <c r="C1828" i="10"/>
  <c r="C1828" i="9"/>
  <c r="C1828" i="8"/>
  <c r="B1828" i="7"/>
  <c r="C1828" i="7" s="1"/>
  <c r="B1828" i="5"/>
  <c r="C1828" i="5" s="1"/>
  <c r="C1830" i="10"/>
  <c r="C1830" i="9"/>
  <c r="C1830" i="8"/>
  <c r="B1830" i="7"/>
  <c r="C1830" i="7" s="1"/>
  <c r="B1830" i="5"/>
  <c r="C1830" i="5" s="1"/>
  <c r="C1832" i="10"/>
  <c r="C1832" i="9"/>
  <c r="C1832" i="8"/>
  <c r="B1832" i="7"/>
  <c r="C1832" i="7" s="1"/>
  <c r="B1832" i="5"/>
  <c r="C1832" i="5" s="1"/>
  <c r="C1834" i="10"/>
  <c r="C1834" i="9"/>
  <c r="C1834" i="8"/>
  <c r="B1834" i="7"/>
  <c r="C1834" i="7" s="1"/>
  <c r="B1834" i="5"/>
  <c r="C1834" i="5" s="1"/>
  <c r="C1836" i="10"/>
  <c r="C1836" i="9"/>
  <c r="C1836" i="8"/>
  <c r="B1836" i="7"/>
  <c r="C1836" i="7" s="1"/>
  <c r="B1836" i="5"/>
  <c r="C1836" i="5" s="1"/>
  <c r="C1838" i="10"/>
  <c r="C1838" i="9"/>
  <c r="C1838" i="8"/>
  <c r="B1838" i="7"/>
  <c r="C1838" i="7" s="1"/>
  <c r="B1838" i="5"/>
  <c r="C1838" i="5" s="1"/>
  <c r="C1840" i="10"/>
  <c r="C1840" i="9"/>
  <c r="C1840" i="8"/>
  <c r="B1840" i="7"/>
  <c r="C1840" i="7" s="1"/>
  <c r="B1840" i="5"/>
  <c r="C1840" i="5" s="1"/>
  <c r="C1842" i="10"/>
  <c r="C1842" i="9"/>
  <c r="C1842" i="8"/>
  <c r="B1842" i="7"/>
  <c r="C1842" i="7" s="1"/>
  <c r="B1842" i="5"/>
  <c r="C1842" i="5" s="1"/>
  <c r="C1844" i="10"/>
  <c r="C1844" i="9"/>
  <c r="C1844" i="8"/>
  <c r="B1844" i="7"/>
  <c r="C1844" i="7" s="1"/>
  <c r="B1844" i="5"/>
  <c r="C1844" i="5" s="1"/>
  <c r="C1846" i="10"/>
  <c r="C1846" i="9"/>
  <c r="C1846" i="8"/>
  <c r="B1846" i="7"/>
  <c r="C1846" i="7" s="1"/>
  <c r="B1846" i="5"/>
  <c r="C1846" i="5" s="1"/>
  <c r="C1848" i="10"/>
  <c r="C1848" i="9"/>
  <c r="C1848" i="8"/>
  <c r="B1848" i="7"/>
  <c r="C1848" i="7" s="1"/>
  <c r="B1848" i="5"/>
  <c r="C1848" i="5" s="1"/>
  <c r="C1850" i="10"/>
  <c r="C1850" i="9"/>
  <c r="C1850" i="8"/>
  <c r="B1850" i="7"/>
  <c r="C1850" i="7" s="1"/>
  <c r="B1850" i="5"/>
  <c r="C1850" i="5" s="1"/>
  <c r="C1852" i="10"/>
  <c r="C1852" i="9"/>
  <c r="C1852" i="8"/>
  <c r="B1852" i="7"/>
  <c r="C1852" i="7" s="1"/>
  <c r="B1852" i="5"/>
  <c r="C1852" i="5" s="1"/>
  <c r="C1854" i="10"/>
  <c r="C1854" i="9"/>
  <c r="C1854" i="8"/>
  <c r="B1854" i="7"/>
  <c r="C1854" i="7" s="1"/>
  <c r="B1854" i="5"/>
  <c r="C1854" i="5" s="1"/>
  <c r="C1856" i="10"/>
  <c r="C1856" i="9"/>
  <c r="C1856" i="8"/>
  <c r="B1856" i="7"/>
  <c r="C1856" i="7" s="1"/>
  <c r="B1856" i="5"/>
  <c r="C1856" i="5" s="1"/>
  <c r="C1858" i="10"/>
  <c r="C1858" i="9"/>
  <c r="C1858" i="8"/>
  <c r="B1858" i="7"/>
  <c r="C1858" i="7" s="1"/>
  <c r="B1858" i="5"/>
  <c r="C1858" i="5" s="1"/>
  <c r="C1860" i="10"/>
  <c r="C1860" i="9"/>
  <c r="C1860" i="8"/>
  <c r="B1860" i="7"/>
  <c r="C1860" i="7" s="1"/>
  <c r="B1860" i="5"/>
  <c r="C1860" i="5" s="1"/>
  <c r="C1862" i="10"/>
  <c r="C1862" i="9"/>
  <c r="C1862" i="8"/>
  <c r="B1862" i="7"/>
  <c r="C1862" i="7" s="1"/>
  <c r="B1862" i="5"/>
  <c r="C1862" i="5" s="1"/>
  <c r="C1864" i="10"/>
  <c r="C1864" i="9"/>
  <c r="C1864" i="8"/>
  <c r="B1864" i="7"/>
  <c r="C1864" i="7" s="1"/>
  <c r="B1864" i="5"/>
  <c r="C1864" i="5" s="1"/>
  <c r="C1866" i="10"/>
  <c r="C1866" i="9"/>
  <c r="C1866" i="8"/>
  <c r="B1866" i="7"/>
  <c r="C1866" i="7" s="1"/>
  <c r="B1866" i="5"/>
  <c r="C1866" i="5" s="1"/>
  <c r="C1868" i="10"/>
  <c r="C1868" i="9"/>
  <c r="C1868" i="8"/>
  <c r="B1868" i="7"/>
  <c r="C1868" i="7" s="1"/>
  <c r="B1868" i="5"/>
  <c r="C1868" i="5" s="1"/>
  <c r="C1870" i="10"/>
  <c r="C1870" i="9"/>
  <c r="C1870" i="8"/>
  <c r="B1870" i="7"/>
  <c r="C1870" i="7" s="1"/>
  <c r="B1870" i="5"/>
  <c r="C1870" i="5" s="1"/>
  <c r="C1872" i="10"/>
  <c r="C1872" i="9"/>
  <c r="C1872" i="8"/>
  <c r="B1872" i="7"/>
  <c r="C1872" i="7" s="1"/>
  <c r="B1872" i="5"/>
  <c r="C1872" i="5" s="1"/>
  <c r="C1874" i="10"/>
  <c r="C1874" i="9"/>
  <c r="C1874" i="8"/>
  <c r="B1874" i="7"/>
  <c r="C1874" i="7" s="1"/>
  <c r="B1874" i="5"/>
  <c r="C1874" i="5" s="1"/>
  <c r="C1876" i="10"/>
  <c r="C1876" i="9"/>
  <c r="C1876" i="8"/>
  <c r="B1876" i="7"/>
  <c r="C1876" i="7" s="1"/>
  <c r="B1876" i="5"/>
  <c r="C1876" i="5" s="1"/>
  <c r="C1878" i="10"/>
  <c r="C1878" i="9"/>
  <c r="C1878" i="8"/>
  <c r="B1878" i="7"/>
  <c r="C1878" i="7" s="1"/>
  <c r="B1878" i="5"/>
  <c r="C1878" i="5" s="1"/>
  <c r="C1880" i="10"/>
  <c r="C1880" i="9"/>
  <c r="C1880" i="8"/>
  <c r="B1880" i="7"/>
  <c r="C1880" i="7" s="1"/>
  <c r="B1880" i="5"/>
  <c r="C1880" i="5" s="1"/>
  <c r="C1882" i="10"/>
  <c r="C1882" i="9"/>
  <c r="C1882" i="8"/>
  <c r="B1882" i="7"/>
  <c r="C1882" i="7" s="1"/>
  <c r="B1882" i="5"/>
  <c r="C1882" i="5" s="1"/>
  <c r="C1884" i="10"/>
  <c r="C1884" i="9"/>
  <c r="C1884" i="8"/>
  <c r="B1884" i="7"/>
  <c r="C1884" i="7" s="1"/>
  <c r="B1884" i="5"/>
  <c r="C1884" i="5" s="1"/>
  <c r="C1886" i="10"/>
  <c r="C1886" i="9"/>
  <c r="C1886" i="8"/>
  <c r="B1886" i="7"/>
  <c r="C1886" i="7" s="1"/>
  <c r="B1886" i="5"/>
  <c r="C1886" i="5" s="1"/>
  <c r="C1888" i="10"/>
  <c r="C1888" i="9"/>
  <c r="C1888" i="8"/>
  <c r="B1888" i="7"/>
  <c r="C1888" i="7" s="1"/>
  <c r="B1888" i="5"/>
  <c r="C1888" i="5" s="1"/>
  <c r="C1890" i="10"/>
  <c r="C1890" i="9"/>
  <c r="C1890" i="8"/>
  <c r="B1890" i="7"/>
  <c r="C1890" i="7" s="1"/>
  <c r="B1890" i="5"/>
  <c r="C1890" i="5" s="1"/>
  <c r="C1892" i="10"/>
  <c r="C1892" i="9"/>
  <c r="C1892" i="8"/>
  <c r="B1892" i="7"/>
  <c r="C1892" i="7" s="1"/>
  <c r="B1892" i="5"/>
  <c r="C1892" i="5" s="1"/>
  <c r="C1894" i="10"/>
  <c r="C1894" i="9"/>
  <c r="C1894" i="8"/>
  <c r="B1894" i="7"/>
  <c r="C1894" i="7" s="1"/>
  <c r="B1894" i="5"/>
  <c r="C1894" i="5" s="1"/>
  <c r="C1896" i="10"/>
  <c r="C1896" i="9"/>
  <c r="C1896" i="8"/>
  <c r="B1896" i="7"/>
  <c r="C1896" i="7" s="1"/>
  <c r="B1896" i="5"/>
  <c r="C1896" i="5" s="1"/>
  <c r="C1898" i="10"/>
  <c r="C1898" i="9"/>
  <c r="C1898" i="8"/>
  <c r="B1898" i="7"/>
  <c r="C1898" i="7" s="1"/>
  <c r="B1898" i="5"/>
  <c r="C1898" i="5" s="1"/>
  <c r="C1900" i="10"/>
  <c r="C1900" i="9"/>
  <c r="C1900" i="8"/>
  <c r="B1900" i="7"/>
  <c r="C1900" i="7" s="1"/>
  <c r="B1900" i="5"/>
  <c r="C1900" i="5" s="1"/>
  <c r="C1902" i="10"/>
  <c r="C1902" i="9"/>
  <c r="C1902" i="8"/>
  <c r="B1902" i="7"/>
  <c r="C1902" i="7" s="1"/>
  <c r="B1902" i="5"/>
  <c r="C1902" i="5" s="1"/>
  <c r="C1904" i="10"/>
  <c r="C1904" i="9"/>
  <c r="C1904" i="8"/>
  <c r="B1904" i="7"/>
  <c r="C1904" i="7" s="1"/>
  <c r="B1904" i="5"/>
  <c r="C1904" i="5" s="1"/>
  <c r="C1906" i="10"/>
  <c r="C1906" i="9"/>
  <c r="C1906" i="8"/>
  <c r="B1906" i="7"/>
  <c r="C1906" i="7" s="1"/>
  <c r="B1906" i="5"/>
  <c r="C1906" i="5" s="1"/>
  <c r="C1908" i="10"/>
  <c r="C1908" i="9"/>
  <c r="C1908" i="8"/>
  <c r="B1908" i="7"/>
  <c r="C1908" i="7" s="1"/>
  <c r="B1908" i="5"/>
  <c r="C1908" i="5" s="1"/>
  <c r="C1910" i="10"/>
  <c r="C1910" i="9"/>
  <c r="C1910" i="8"/>
  <c r="B1910" i="7"/>
  <c r="C1910" i="7" s="1"/>
  <c r="B1910" i="5"/>
  <c r="C1910" i="5" s="1"/>
  <c r="C1912" i="10"/>
  <c r="C1912" i="9"/>
  <c r="C1912" i="8"/>
  <c r="B1912" i="7"/>
  <c r="C1912" i="7" s="1"/>
  <c r="B1912" i="5"/>
  <c r="C1912" i="5" s="1"/>
  <c r="C1914" i="10"/>
  <c r="C1914" i="9"/>
  <c r="C1914" i="8"/>
  <c r="B1914" i="7"/>
  <c r="C1914" i="7" s="1"/>
  <c r="B1914" i="5"/>
  <c r="C1914" i="5" s="1"/>
  <c r="C1916" i="10"/>
  <c r="C1916" i="9"/>
  <c r="C1916" i="8"/>
  <c r="B1916" i="7"/>
  <c r="C1916" i="7" s="1"/>
  <c r="B1916" i="5"/>
  <c r="C1916" i="5" s="1"/>
  <c r="C1918" i="10"/>
  <c r="C1918" i="9"/>
  <c r="C1918" i="8"/>
  <c r="B1918" i="7"/>
  <c r="C1918" i="7" s="1"/>
  <c r="B1918" i="5"/>
  <c r="C1918" i="5" s="1"/>
  <c r="C1920" i="10"/>
  <c r="C1920" i="9"/>
  <c r="C1920" i="8"/>
  <c r="B1920" i="7"/>
  <c r="C1920" i="7" s="1"/>
  <c r="B1920" i="5"/>
  <c r="C1920" i="5" s="1"/>
  <c r="C1922" i="10"/>
  <c r="C1922" i="9"/>
  <c r="C1922" i="8"/>
  <c r="B1922" i="7"/>
  <c r="C1922" i="7" s="1"/>
  <c r="B1922" i="5"/>
  <c r="C1922" i="5" s="1"/>
  <c r="C1924" i="10"/>
  <c r="C1924" i="9"/>
  <c r="C1924" i="8"/>
  <c r="B1924" i="7"/>
  <c r="C1924" i="7" s="1"/>
  <c r="B1924" i="5"/>
  <c r="C1924" i="5" s="1"/>
  <c r="C1926" i="10"/>
  <c r="C1926" i="9"/>
  <c r="C1926" i="8"/>
  <c r="B1926" i="7"/>
  <c r="C1926" i="7" s="1"/>
  <c r="B1926" i="5"/>
  <c r="C1926" i="5" s="1"/>
  <c r="C1928" i="10"/>
  <c r="C1928" i="9"/>
  <c r="C1928" i="8"/>
  <c r="B1928" i="7"/>
  <c r="C1928" i="7" s="1"/>
  <c r="B1928" i="5"/>
  <c r="C1928" i="5" s="1"/>
  <c r="C1930" i="10"/>
  <c r="C1930" i="9"/>
  <c r="C1930" i="8"/>
  <c r="B1930" i="7"/>
  <c r="C1930" i="7" s="1"/>
  <c r="B1930" i="5"/>
  <c r="C1930" i="5" s="1"/>
  <c r="C1932" i="10"/>
  <c r="C1932" i="9"/>
  <c r="C1932" i="8"/>
  <c r="B1932" i="7"/>
  <c r="C1932" i="7" s="1"/>
  <c r="B1932" i="5"/>
  <c r="C1932" i="5" s="1"/>
  <c r="C1934" i="10"/>
  <c r="C1934" i="9"/>
  <c r="C1934" i="8"/>
  <c r="B1934" i="7"/>
  <c r="C1934" i="7" s="1"/>
  <c r="B1934" i="5"/>
  <c r="C1934" i="5" s="1"/>
  <c r="C1936" i="10"/>
  <c r="C1936" i="9"/>
  <c r="C1936" i="8"/>
  <c r="B1936" i="7"/>
  <c r="C1936" i="7" s="1"/>
  <c r="B1936" i="5"/>
  <c r="C1936" i="5" s="1"/>
  <c r="C1938" i="10"/>
  <c r="C1938" i="9"/>
  <c r="C1938" i="8"/>
  <c r="B1938" i="7"/>
  <c r="C1938" i="7" s="1"/>
  <c r="B1938" i="5"/>
  <c r="C1938" i="5" s="1"/>
  <c r="C1940" i="10"/>
  <c r="C1940" i="9"/>
  <c r="C1940" i="8"/>
  <c r="B1940" i="7"/>
  <c r="C1940" i="7" s="1"/>
  <c r="B1940" i="5"/>
  <c r="C1940" i="5" s="1"/>
  <c r="C1942" i="10"/>
  <c r="C1942" i="9"/>
  <c r="C1942" i="8"/>
  <c r="B1942" i="7"/>
  <c r="C1942" i="7" s="1"/>
  <c r="B1942" i="5"/>
  <c r="C1942" i="5" s="1"/>
  <c r="C1944" i="10"/>
  <c r="C1944" i="9"/>
  <c r="C1944" i="8"/>
  <c r="B1944" i="7"/>
  <c r="C1944" i="7" s="1"/>
  <c r="B1944" i="5"/>
  <c r="C1944" i="5" s="1"/>
  <c r="C1946" i="10"/>
  <c r="C1946" i="9"/>
  <c r="C1946" i="8"/>
  <c r="B1946" i="7"/>
  <c r="C1946" i="7" s="1"/>
  <c r="B1946" i="5"/>
  <c r="C1946" i="5" s="1"/>
  <c r="C1948" i="10"/>
  <c r="C1948" i="9"/>
  <c r="C1948" i="8"/>
  <c r="B1948" i="7"/>
  <c r="C1948" i="7" s="1"/>
  <c r="B1948" i="5"/>
  <c r="C1948" i="5" s="1"/>
  <c r="C1950" i="10"/>
  <c r="C1950" i="9"/>
  <c r="C1950" i="8"/>
  <c r="B1950" i="7"/>
  <c r="C1950" i="7" s="1"/>
  <c r="B1950" i="5"/>
  <c r="C1950" i="5" s="1"/>
  <c r="C1952" i="10"/>
  <c r="C1952" i="9"/>
  <c r="C1952" i="8"/>
  <c r="B1952" i="7"/>
  <c r="C1952" i="7" s="1"/>
  <c r="B1952" i="5"/>
  <c r="C1952" i="5" s="1"/>
  <c r="C1954" i="10"/>
  <c r="C1954" i="9"/>
  <c r="C1954" i="8"/>
  <c r="B1954" i="7"/>
  <c r="C1954" i="7" s="1"/>
  <c r="B1954" i="5"/>
  <c r="C1954" i="5" s="1"/>
  <c r="C1956" i="10"/>
  <c r="C1956" i="9"/>
  <c r="C1956" i="8"/>
  <c r="B1956" i="7"/>
  <c r="C1956" i="7" s="1"/>
  <c r="B1956" i="5"/>
  <c r="C1956" i="5" s="1"/>
  <c r="C1958" i="10"/>
  <c r="C1958" i="9"/>
  <c r="C1958" i="8"/>
  <c r="B1958" i="7"/>
  <c r="C1958" i="7" s="1"/>
  <c r="B1958" i="5"/>
  <c r="C1958" i="5" s="1"/>
  <c r="C1960" i="10"/>
  <c r="C1960" i="9"/>
  <c r="C1960" i="8"/>
  <c r="B1960" i="7"/>
  <c r="C1960" i="7" s="1"/>
  <c r="B1960" i="5"/>
  <c r="C1960" i="5" s="1"/>
  <c r="C1962" i="10"/>
  <c r="C1962" i="9"/>
  <c r="C1962" i="8"/>
  <c r="B1962" i="7"/>
  <c r="C1962" i="7" s="1"/>
  <c r="B1962" i="5"/>
  <c r="C1962" i="5" s="1"/>
  <c r="C1964" i="10"/>
  <c r="C1964" i="9"/>
  <c r="C1964" i="8"/>
  <c r="B1964" i="7"/>
  <c r="C1964" i="7" s="1"/>
  <c r="B1964" i="5"/>
  <c r="C1964" i="5" s="1"/>
  <c r="C1966" i="10"/>
  <c r="C1966" i="9"/>
  <c r="C1966" i="8"/>
  <c r="B1966" i="7"/>
  <c r="C1966" i="7" s="1"/>
  <c r="B1966" i="5"/>
  <c r="C1966" i="5" s="1"/>
  <c r="C1968" i="10"/>
  <c r="C1968" i="9"/>
  <c r="C1968" i="8"/>
  <c r="B1968" i="7"/>
  <c r="C1968" i="7" s="1"/>
  <c r="B1968" i="5"/>
  <c r="C1968" i="5" s="1"/>
  <c r="C1970" i="10"/>
  <c r="C1970" i="9"/>
  <c r="C1970" i="8"/>
  <c r="B1970" i="7"/>
  <c r="C1970" i="7" s="1"/>
  <c r="B1970" i="5"/>
  <c r="C1970" i="5" s="1"/>
  <c r="C1972" i="10"/>
  <c r="C1972" i="9"/>
  <c r="C1972" i="8"/>
  <c r="B1972" i="7"/>
  <c r="C1972" i="7" s="1"/>
  <c r="B1972" i="5"/>
  <c r="C1972" i="5" s="1"/>
  <c r="C1974" i="10"/>
  <c r="C1974" i="9"/>
  <c r="C1974" i="8"/>
  <c r="B1974" i="7"/>
  <c r="C1974" i="7" s="1"/>
  <c r="B1974" i="5"/>
  <c r="C1974" i="5" s="1"/>
  <c r="C1976" i="10"/>
  <c r="C1976" i="9"/>
  <c r="C1976" i="8"/>
  <c r="B1976" i="7"/>
  <c r="C1976" i="7" s="1"/>
  <c r="B1976" i="5"/>
  <c r="C1976" i="5" s="1"/>
  <c r="C1978" i="10"/>
  <c r="C1978" i="9"/>
  <c r="C1978" i="8"/>
  <c r="B1978" i="7"/>
  <c r="C1978" i="7" s="1"/>
  <c r="B1978" i="5"/>
  <c r="C1978" i="5" s="1"/>
  <c r="B2324" i="6"/>
  <c r="C2324" i="6" s="1"/>
  <c r="B2344" i="6"/>
  <c r="C2344" i="6" s="1"/>
  <c r="B2364" i="6"/>
  <c r="C2364" i="6" s="1"/>
  <c r="B2384" i="6"/>
  <c r="C2384" i="6" s="1"/>
  <c r="B2404" i="6"/>
  <c r="C2404" i="6" s="1"/>
  <c r="B2424" i="6"/>
  <c r="C2424" i="6" s="1"/>
  <c r="B2444" i="6"/>
  <c r="C2444" i="6" s="1"/>
  <c r="B2464" i="6"/>
  <c r="C2464" i="6" s="1"/>
  <c r="B2484" i="6"/>
  <c r="C2484" i="6" s="1"/>
  <c r="B2504" i="6"/>
  <c r="C2504" i="6" s="1"/>
  <c r="B2524" i="6"/>
  <c r="C2524" i="6" s="1"/>
  <c r="D6" i="10"/>
  <c r="D6" i="9"/>
  <c r="D6" i="8"/>
  <c r="D8" i="10"/>
  <c r="D8" i="9"/>
  <c r="D8" i="8"/>
  <c r="D10" i="10"/>
  <c r="D10" i="9"/>
  <c r="D10" i="8"/>
  <c r="D12" i="10"/>
  <c r="D12" i="9"/>
  <c r="D12" i="8"/>
  <c r="D14" i="10"/>
  <c r="D14" i="9"/>
  <c r="D14" i="8"/>
  <c r="D16" i="10"/>
  <c r="D16" i="9"/>
  <c r="D16" i="8"/>
  <c r="D18" i="10"/>
  <c r="D18" i="9"/>
  <c r="D18" i="8"/>
  <c r="D20" i="10"/>
  <c r="D20" i="9"/>
  <c r="D20" i="8"/>
  <c r="D22" i="10"/>
  <c r="D22" i="9"/>
  <c r="D22" i="8"/>
  <c r="D24" i="10"/>
  <c r="D24" i="9"/>
  <c r="D24" i="8"/>
  <c r="D26" i="10"/>
  <c r="D26" i="9"/>
  <c r="D26" i="8"/>
  <c r="D28" i="10"/>
  <c r="D28" i="9"/>
  <c r="D28" i="8"/>
  <c r="D30" i="10"/>
  <c r="D30" i="9"/>
  <c r="D30" i="8"/>
  <c r="D32" i="10"/>
  <c r="D32" i="9"/>
  <c r="D32" i="8"/>
  <c r="D34" i="10"/>
  <c r="D34" i="9"/>
  <c r="D34" i="8"/>
  <c r="D36" i="10"/>
  <c r="D36" i="9"/>
  <c r="D36" i="8"/>
  <c r="D38" i="10"/>
  <c r="D38" i="9"/>
  <c r="D38" i="8"/>
  <c r="D40" i="10"/>
  <c r="D40" i="9"/>
  <c r="D40" i="8"/>
  <c r="D42" i="10"/>
  <c r="D42" i="9"/>
  <c r="D42" i="8"/>
  <c r="D44" i="10"/>
  <c r="D44" i="9"/>
  <c r="D44" i="8"/>
  <c r="D46" i="10"/>
  <c r="D46" i="9"/>
  <c r="D46" i="8"/>
  <c r="D48" i="10"/>
  <c r="D48" i="9"/>
  <c r="D48" i="8"/>
  <c r="D50" i="10"/>
  <c r="D50" i="9"/>
  <c r="D50" i="8"/>
  <c r="D52" i="10"/>
  <c r="D52" i="9"/>
  <c r="D52" i="8"/>
  <c r="D54" i="10"/>
  <c r="D54" i="9"/>
  <c r="D54" i="8"/>
  <c r="D56" i="10"/>
  <c r="D56" i="9"/>
  <c r="D56" i="8"/>
  <c r="D58" i="10"/>
  <c r="D58" i="9"/>
  <c r="D58" i="8"/>
  <c r="D60" i="10"/>
  <c r="D60" i="9"/>
  <c r="D60" i="8"/>
  <c r="D62" i="10"/>
  <c r="D62" i="9"/>
  <c r="D62" i="8"/>
  <c r="D64" i="10"/>
  <c r="D64" i="9"/>
  <c r="D64" i="8"/>
  <c r="D66" i="10"/>
  <c r="D66" i="9"/>
  <c r="D66" i="8"/>
  <c r="D68" i="10"/>
  <c r="D68" i="9"/>
  <c r="D68" i="8"/>
  <c r="D70" i="10"/>
  <c r="D70" i="9"/>
  <c r="D70" i="8"/>
  <c r="D72" i="10"/>
  <c r="D72" i="9"/>
  <c r="D72" i="8"/>
  <c r="D74" i="10"/>
  <c r="D74" i="9"/>
  <c r="D74" i="8"/>
  <c r="D76" i="10"/>
  <c r="D76" i="9"/>
  <c r="D76" i="8"/>
  <c r="D78" i="10"/>
  <c r="D78" i="9"/>
  <c r="D78" i="8"/>
  <c r="D80" i="10"/>
  <c r="D80" i="9"/>
  <c r="D80" i="8"/>
  <c r="D82" i="10"/>
  <c r="D82" i="9"/>
  <c r="D82" i="8"/>
  <c r="D84" i="10"/>
  <c r="D84" i="9"/>
  <c r="D84" i="8"/>
  <c r="D86" i="10"/>
  <c r="D86" i="9"/>
  <c r="D86" i="8"/>
  <c r="D88" i="10"/>
  <c r="D88" i="9"/>
  <c r="D88" i="8"/>
  <c r="D90" i="10"/>
  <c r="D90" i="9"/>
  <c r="D90" i="8"/>
  <c r="D92" i="10"/>
  <c r="D92" i="9"/>
  <c r="D92" i="8"/>
  <c r="D94" i="10"/>
  <c r="D94" i="9"/>
  <c r="D94" i="8"/>
  <c r="D96" i="10"/>
  <c r="D96" i="9"/>
  <c r="D96" i="8"/>
  <c r="D98" i="10"/>
  <c r="D98" i="9"/>
  <c r="D98" i="8"/>
  <c r="D100" i="10"/>
  <c r="D100" i="9"/>
  <c r="D100" i="8"/>
  <c r="D102" i="10"/>
  <c r="D102" i="9"/>
  <c r="D102" i="8"/>
  <c r="D104" i="10"/>
  <c r="D104" i="9"/>
  <c r="D104" i="8"/>
  <c r="D106" i="10"/>
  <c r="D106" i="9"/>
  <c r="D106" i="8"/>
  <c r="D108" i="10"/>
  <c r="D108" i="9"/>
  <c r="D108" i="8"/>
  <c r="D110" i="10"/>
  <c r="D110" i="9"/>
  <c r="D110" i="8"/>
  <c r="D112" i="10"/>
  <c r="D112" i="9"/>
  <c r="D112" i="8"/>
  <c r="D114" i="10"/>
  <c r="D114" i="9"/>
  <c r="D114" i="8"/>
  <c r="D116" i="10"/>
  <c r="D116" i="9"/>
  <c r="D116" i="8"/>
  <c r="D118" i="10"/>
  <c r="D118" i="9"/>
  <c r="D118" i="8"/>
  <c r="D120" i="10"/>
  <c r="D120" i="9"/>
  <c r="D120" i="8"/>
  <c r="D122" i="10"/>
  <c r="D122" i="9"/>
  <c r="D122" i="8"/>
  <c r="D124" i="10"/>
  <c r="D124" i="9"/>
  <c r="D124" i="8"/>
  <c r="D126" i="10"/>
  <c r="D126" i="9"/>
  <c r="D126" i="8"/>
  <c r="D128" i="10"/>
  <c r="D128" i="9"/>
  <c r="D128" i="8"/>
  <c r="D130" i="10"/>
  <c r="D130" i="9"/>
  <c r="D130" i="8"/>
  <c r="D132" i="10"/>
  <c r="D132" i="9"/>
  <c r="D132" i="8"/>
  <c r="D134" i="10"/>
  <c r="D134" i="9"/>
  <c r="D134" i="8"/>
  <c r="D136" i="10"/>
  <c r="D136" i="9"/>
  <c r="D136" i="8"/>
  <c r="D138" i="10"/>
  <c r="D138" i="9"/>
  <c r="D138" i="8"/>
  <c r="D140" i="10"/>
  <c r="D140" i="9"/>
  <c r="D140" i="8"/>
  <c r="D142" i="10"/>
  <c r="D142" i="9"/>
  <c r="D142" i="8"/>
  <c r="D144" i="10"/>
  <c r="D144" i="9"/>
  <c r="D144" i="8"/>
  <c r="D146" i="10"/>
  <c r="D146" i="9"/>
  <c r="D146" i="8"/>
  <c r="D148" i="10"/>
  <c r="D148" i="9"/>
  <c r="D148" i="8"/>
  <c r="D150" i="10"/>
  <c r="D150" i="9"/>
  <c r="D150" i="8"/>
  <c r="D152" i="10"/>
  <c r="D152" i="9"/>
  <c r="D152" i="8"/>
  <c r="D154" i="10"/>
  <c r="D154" i="9"/>
  <c r="D154" i="8"/>
  <c r="D156" i="10"/>
  <c r="D156" i="9"/>
  <c r="D156" i="8"/>
  <c r="D158" i="10"/>
  <c r="D158" i="9"/>
  <c r="D158" i="8"/>
  <c r="D160" i="10"/>
  <c r="D160" i="9"/>
  <c r="D160" i="8"/>
  <c r="D162" i="10"/>
  <c r="D162" i="9"/>
  <c r="D162" i="8"/>
  <c r="D164" i="10"/>
  <c r="D164" i="9"/>
  <c r="D164" i="8"/>
  <c r="D166" i="10"/>
  <c r="D166" i="9"/>
  <c r="D166" i="8"/>
  <c r="D168" i="10"/>
  <c r="D168" i="9"/>
  <c r="D168" i="8"/>
  <c r="D170" i="10"/>
  <c r="D170" i="9"/>
  <c r="D170" i="8"/>
  <c r="D172" i="10"/>
  <c r="D172" i="9"/>
  <c r="D172" i="8"/>
  <c r="D174" i="10"/>
  <c r="D174" i="9"/>
  <c r="D174" i="8"/>
  <c r="D176" i="10"/>
  <c r="D176" i="9"/>
  <c r="D176" i="8"/>
  <c r="D178" i="10"/>
  <c r="D178" i="9"/>
  <c r="D178" i="8"/>
  <c r="D180" i="10"/>
  <c r="D180" i="9"/>
  <c r="D180" i="8"/>
  <c r="D182" i="10"/>
  <c r="D182" i="9"/>
  <c r="D182" i="8"/>
  <c r="D184" i="10"/>
  <c r="D184" i="9"/>
  <c r="D184" i="8"/>
  <c r="D186" i="10"/>
  <c r="D186" i="9"/>
  <c r="D186" i="8"/>
  <c r="D188" i="10"/>
  <c r="D188" i="9"/>
  <c r="D188" i="8"/>
  <c r="D190" i="10"/>
  <c r="D190" i="9"/>
  <c r="D190" i="8"/>
  <c r="D192" i="10"/>
  <c r="D192" i="9"/>
  <c r="D192" i="8"/>
  <c r="D194" i="10"/>
  <c r="D194" i="9"/>
  <c r="D194" i="8"/>
  <c r="D196" i="10"/>
  <c r="D196" i="9"/>
  <c r="D196" i="8"/>
  <c r="D198" i="10"/>
  <c r="D198" i="9"/>
  <c r="D198" i="8"/>
  <c r="D200" i="10"/>
  <c r="D200" i="9"/>
  <c r="D200" i="8"/>
  <c r="D202" i="10"/>
  <c r="D202" i="9"/>
  <c r="D202" i="8"/>
  <c r="D204" i="10"/>
  <c r="D204" i="9"/>
  <c r="D204" i="8"/>
  <c r="D206" i="10"/>
  <c r="D206" i="9"/>
  <c r="D206" i="8"/>
  <c r="D208" i="10"/>
  <c r="D208" i="9"/>
  <c r="D208" i="8"/>
  <c r="D210" i="10"/>
  <c r="D210" i="9"/>
  <c r="D210" i="8"/>
  <c r="D212" i="10"/>
  <c r="D212" i="9"/>
  <c r="D212" i="8"/>
  <c r="D214" i="10"/>
  <c r="D214" i="9"/>
  <c r="D214" i="8"/>
  <c r="D216" i="10"/>
  <c r="D216" i="9"/>
  <c r="D216" i="8"/>
  <c r="D218" i="10"/>
  <c r="D218" i="9"/>
  <c r="D218" i="8"/>
  <c r="D220" i="10"/>
  <c r="D220" i="9"/>
  <c r="D220" i="8"/>
  <c r="D222" i="10"/>
  <c r="D222" i="9"/>
  <c r="D222" i="8"/>
  <c r="D224" i="10"/>
  <c r="D224" i="9"/>
  <c r="D224" i="8"/>
  <c r="D226" i="10"/>
  <c r="D226" i="9"/>
  <c r="D226" i="8"/>
  <c r="D228" i="10"/>
  <c r="D228" i="9"/>
  <c r="D228" i="8"/>
  <c r="D230" i="10"/>
  <c r="D230" i="9"/>
  <c r="D230" i="8"/>
  <c r="D232" i="10"/>
  <c r="D232" i="9"/>
  <c r="D232" i="8"/>
  <c r="D234" i="10"/>
  <c r="D234" i="9"/>
  <c r="D234" i="8"/>
  <c r="D236" i="10"/>
  <c r="D236" i="9"/>
  <c r="D236" i="8"/>
  <c r="D238" i="10"/>
  <c r="D238" i="9"/>
  <c r="D238" i="8"/>
  <c r="D240" i="10"/>
  <c r="D240" i="9"/>
  <c r="D240" i="8"/>
  <c r="D242" i="10"/>
  <c r="D242" i="9"/>
  <c r="D242" i="8"/>
  <c r="D244" i="10"/>
  <c r="D244" i="9"/>
  <c r="D244" i="8"/>
  <c r="D246" i="10"/>
  <c r="D246" i="9"/>
  <c r="D246" i="8"/>
  <c r="D248" i="10"/>
  <c r="D248" i="9"/>
  <c r="D248" i="8"/>
  <c r="D250" i="10"/>
  <c r="D250" i="9"/>
  <c r="D250" i="8"/>
  <c r="D252" i="10"/>
  <c r="D252" i="9"/>
  <c r="D252" i="8"/>
  <c r="D254" i="10"/>
  <c r="D254" i="9"/>
  <c r="D254" i="8"/>
  <c r="D256" i="10"/>
  <c r="D256" i="9"/>
  <c r="D256" i="8"/>
  <c r="D258" i="10"/>
  <c r="D258" i="9"/>
  <c r="D258" i="8"/>
  <c r="D260" i="10"/>
  <c r="D260" i="9"/>
  <c r="D260" i="8"/>
  <c r="D262" i="10"/>
  <c r="D262" i="9"/>
  <c r="D262" i="8"/>
  <c r="D264" i="10"/>
  <c r="D264" i="9"/>
  <c r="D264" i="8"/>
  <c r="D266" i="10"/>
  <c r="D266" i="9"/>
  <c r="D266" i="8"/>
  <c r="D268" i="10"/>
  <c r="D268" i="9"/>
  <c r="D268" i="8"/>
  <c r="D270" i="10"/>
  <c r="D270" i="9"/>
  <c r="D270" i="8"/>
  <c r="D272" i="10"/>
  <c r="D272" i="9"/>
  <c r="D272" i="8"/>
  <c r="D274" i="10"/>
  <c r="D274" i="9"/>
  <c r="D274" i="8"/>
  <c r="D276" i="10"/>
  <c r="D276" i="9"/>
  <c r="D276" i="8"/>
  <c r="D278" i="10"/>
  <c r="D278" i="9"/>
  <c r="D278" i="8"/>
  <c r="D280" i="10"/>
  <c r="D280" i="9"/>
  <c r="D280" i="8"/>
  <c r="D282" i="10"/>
  <c r="D282" i="9"/>
  <c r="D282" i="8"/>
  <c r="D284" i="10"/>
  <c r="D284" i="9"/>
  <c r="D284" i="8"/>
  <c r="D286" i="10"/>
  <c r="D286" i="9"/>
  <c r="D286" i="8"/>
  <c r="D288" i="10"/>
  <c r="D288" i="9"/>
  <c r="D288" i="8"/>
  <c r="D290" i="10"/>
  <c r="D290" i="9"/>
  <c r="D290" i="8"/>
  <c r="D292" i="10"/>
  <c r="D292" i="9"/>
  <c r="D292" i="8"/>
  <c r="D294" i="10"/>
  <c r="D294" i="9"/>
  <c r="D294" i="8"/>
  <c r="D296" i="10"/>
  <c r="D296" i="9"/>
  <c r="D296" i="8"/>
  <c r="D298" i="10"/>
  <c r="D298" i="9"/>
  <c r="D298" i="8"/>
  <c r="D300" i="10"/>
  <c r="D300" i="9"/>
  <c r="D300" i="8"/>
  <c r="D302" i="10"/>
  <c r="D302" i="9"/>
  <c r="D302" i="8"/>
  <c r="D304" i="10"/>
  <c r="D304" i="9"/>
  <c r="D304" i="8"/>
  <c r="D306" i="10"/>
  <c r="D306" i="9"/>
  <c r="D306" i="8"/>
  <c r="D308" i="10"/>
  <c r="D308" i="9"/>
  <c r="D308" i="8"/>
  <c r="D310" i="10"/>
  <c r="D310" i="9"/>
  <c r="D310" i="8"/>
  <c r="D312" i="10"/>
  <c r="D312" i="9"/>
  <c r="D312" i="8"/>
  <c r="D314" i="10"/>
  <c r="D314" i="9"/>
  <c r="D314" i="8"/>
  <c r="D316" i="10"/>
  <c r="D316" i="9"/>
  <c r="D316" i="8"/>
  <c r="D318" i="10"/>
  <c r="D318" i="9"/>
  <c r="D318" i="8"/>
  <c r="D320" i="10"/>
  <c r="D320" i="9"/>
  <c r="D320" i="8"/>
  <c r="D322" i="10"/>
  <c r="D322" i="9"/>
  <c r="D322" i="8"/>
  <c r="D324" i="10"/>
  <c r="D324" i="9"/>
  <c r="D324" i="8"/>
  <c r="D326" i="10"/>
  <c r="D326" i="9"/>
  <c r="D326" i="8"/>
  <c r="D328" i="10"/>
  <c r="D328" i="9"/>
  <c r="D328" i="8"/>
  <c r="D330" i="10"/>
  <c r="D330" i="9"/>
  <c r="D330" i="8"/>
  <c r="D332" i="10"/>
  <c r="D332" i="9"/>
  <c r="D332" i="8"/>
  <c r="D334" i="10"/>
  <c r="D334" i="9"/>
  <c r="D334" i="8"/>
  <c r="D336" i="10"/>
  <c r="D336" i="9"/>
  <c r="D336" i="8"/>
  <c r="D338" i="10"/>
  <c r="D338" i="9"/>
  <c r="D338" i="8"/>
  <c r="D340" i="10"/>
  <c r="D340" i="9"/>
  <c r="D340" i="8"/>
  <c r="D342" i="10"/>
  <c r="D342" i="9"/>
  <c r="D342" i="8"/>
  <c r="D344" i="10"/>
  <c r="D344" i="9"/>
  <c r="D344" i="8"/>
  <c r="D346" i="10"/>
  <c r="D346" i="9"/>
  <c r="D346" i="8"/>
  <c r="D348" i="10"/>
  <c r="D348" i="9"/>
  <c r="D348" i="8"/>
  <c r="D350" i="10"/>
  <c r="D350" i="9"/>
  <c r="D350" i="8"/>
  <c r="D352" i="10"/>
  <c r="D352" i="9"/>
  <c r="D352" i="8"/>
  <c r="D354" i="10"/>
  <c r="D354" i="9"/>
  <c r="D354" i="8"/>
  <c r="D356" i="10"/>
  <c r="D356" i="9"/>
  <c r="D356" i="8"/>
  <c r="D358" i="10"/>
  <c r="D358" i="9"/>
  <c r="D358" i="8"/>
  <c r="D360" i="10"/>
  <c r="D360" i="9"/>
  <c r="D360" i="8"/>
  <c r="D362" i="10"/>
  <c r="D362" i="9"/>
  <c r="D362" i="8"/>
  <c r="D364" i="10"/>
  <c r="D364" i="9"/>
  <c r="D364" i="8"/>
  <c r="D366" i="10"/>
  <c r="D366" i="9"/>
  <c r="D366" i="8"/>
  <c r="D368" i="10"/>
  <c r="D368" i="9"/>
  <c r="D368" i="8"/>
  <c r="D370" i="10"/>
  <c r="D370" i="9"/>
  <c r="D370" i="8"/>
  <c r="D372" i="10"/>
  <c r="D372" i="9"/>
  <c r="D372" i="8"/>
  <c r="D374" i="10"/>
  <c r="D374" i="9"/>
  <c r="D374" i="8"/>
  <c r="D376" i="10"/>
  <c r="D376" i="9"/>
  <c r="D376" i="8"/>
  <c r="D378" i="10"/>
  <c r="D378" i="9"/>
  <c r="D378" i="8"/>
  <c r="D380" i="10"/>
  <c r="D380" i="9"/>
  <c r="D380" i="8"/>
  <c r="D382" i="10"/>
  <c r="D382" i="9"/>
  <c r="D382" i="8"/>
  <c r="D384" i="10"/>
  <c r="D384" i="9"/>
  <c r="D384" i="8"/>
  <c r="D386" i="10"/>
  <c r="D386" i="9"/>
  <c r="D386" i="8"/>
  <c r="D388" i="10"/>
  <c r="D388" i="9"/>
  <c r="D388" i="8"/>
  <c r="D390" i="10"/>
  <c r="D390" i="9"/>
  <c r="D390" i="8"/>
  <c r="D392" i="10"/>
  <c r="D392" i="9"/>
  <c r="D392" i="8"/>
  <c r="D394" i="10"/>
  <c r="D394" i="9"/>
  <c r="D394" i="8"/>
  <c r="D396" i="10"/>
  <c r="D396" i="9"/>
  <c r="D396" i="8"/>
  <c r="D398" i="10"/>
  <c r="D398" i="9"/>
  <c r="D398" i="8"/>
  <c r="D400" i="10"/>
  <c r="D400" i="9"/>
  <c r="D400" i="8"/>
  <c r="D402" i="10"/>
  <c r="D402" i="9"/>
  <c r="D402" i="8"/>
  <c r="D404" i="10"/>
  <c r="D404" i="9"/>
  <c r="D404" i="8"/>
  <c r="D406" i="10"/>
  <c r="D406" i="9"/>
  <c r="D406" i="8"/>
  <c r="D408" i="10"/>
  <c r="D408" i="9"/>
  <c r="D408" i="8"/>
  <c r="D410" i="10"/>
  <c r="D410" i="9"/>
  <c r="D410" i="8"/>
  <c r="D412" i="10"/>
  <c r="D412" i="9"/>
  <c r="D412" i="8"/>
  <c r="D414" i="10"/>
  <c r="D414" i="9"/>
  <c r="D414" i="8"/>
  <c r="D416" i="10"/>
  <c r="D416" i="9"/>
  <c r="D416" i="8"/>
  <c r="D418" i="10"/>
  <c r="D418" i="9"/>
  <c r="D418" i="8"/>
  <c r="D420" i="10"/>
  <c r="D420" i="9"/>
  <c r="D420" i="8"/>
  <c r="D422" i="10"/>
  <c r="D422" i="9"/>
  <c r="D422" i="8"/>
  <c r="D424" i="10"/>
  <c r="D424" i="9"/>
  <c r="D424" i="8"/>
  <c r="D426" i="10"/>
  <c r="D426" i="9"/>
  <c r="D426" i="8"/>
  <c r="D428" i="10"/>
  <c r="D428" i="9"/>
  <c r="D428" i="8"/>
  <c r="D430" i="10"/>
  <c r="D430" i="9"/>
  <c r="D430" i="8"/>
  <c r="D432" i="10"/>
  <c r="D432" i="9"/>
  <c r="D432" i="8"/>
  <c r="D434" i="10"/>
  <c r="D434" i="9"/>
  <c r="D434" i="8"/>
  <c r="D436" i="10"/>
  <c r="D436" i="9"/>
  <c r="D436" i="8"/>
  <c r="D438" i="10"/>
  <c r="D438" i="9"/>
  <c r="D438" i="8"/>
  <c r="D440" i="10"/>
  <c r="D440" i="9"/>
  <c r="D440" i="8"/>
  <c r="D442" i="10"/>
  <c r="D442" i="9"/>
  <c r="D442" i="8"/>
  <c r="D444" i="10"/>
  <c r="D444" i="9"/>
  <c r="D444" i="8"/>
  <c r="D446" i="10"/>
  <c r="D446" i="9"/>
  <c r="D446" i="8"/>
  <c r="D448" i="10"/>
  <c r="D448" i="9"/>
  <c r="D448" i="8"/>
  <c r="D450" i="10"/>
  <c r="D450" i="9"/>
  <c r="D450" i="8"/>
  <c r="D452" i="10"/>
  <c r="D452" i="9"/>
  <c r="D452" i="8"/>
  <c r="D454" i="10"/>
  <c r="D454" i="9"/>
  <c r="D454" i="8"/>
  <c r="D456" i="10"/>
  <c r="D456" i="9"/>
  <c r="D456" i="8"/>
  <c r="D458" i="10"/>
  <c r="D458" i="9"/>
  <c r="D458" i="8"/>
  <c r="D460" i="10"/>
  <c r="D460" i="9"/>
  <c r="D460" i="8"/>
  <c r="D462" i="10"/>
  <c r="D462" i="9"/>
  <c r="D462" i="8"/>
  <c r="D464" i="10"/>
  <c r="D464" i="9"/>
  <c r="D464" i="8"/>
  <c r="D466" i="10"/>
  <c r="D466" i="9"/>
  <c r="D466" i="8"/>
  <c r="D468" i="10"/>
  <c r="D468" i="9"/>
  <c r="D468" i="8"/>
  <c r="D470" i="10"/>
  <c r="D470" i="9"/>
  <c r="D470" i="8"/>
  <c r="D472" i="10"/>
  <c r="D472" i="9"/>
  <c r="D472" i="8"/>
  <c r="D474" i="10"/>
  <c r="D474" i="9"/>
  <c r="D474" i="8"/>
  <c r="D476" i="10"/>
  <c r="D476" i="9"/>
  <c r="D476" i="8"/>
  <c r="D478" i="10"/>
  <c r="D478" i="9"/>
  <c r="D478" i="8"/>
  <c r="D480" i="10"/>
  <c r="D480" i="9"/>
  <c r="D480" i="8"/>
  <c r="D482" i="10"/>
  <c r="D482" i="9"/>
  <c r="D482" i="8"/>
  <c r="D484" i="10"/>
  <c r="D484" i="9"/>
  <c r="D484" i="8"/>
  <c r="D486" i="10"/>
  <c r="D486" i="9"/>
  <c r="D486" i="8"/>
  <c r="D488" i="10"/>
  <c r="D488" i="9"/>
  <c r="D488" i="8"/>
  <c r="D490" i="10"/>
  <c r="D490" i="9"/>
  <c r="D490" i="8"/>
  <c r="D492" i="10"/>
  <c r="D492" i="9"/>
  <c r="D492" i="8"/>
  <c r="D494" i="10"/>
  <c r="D494" i="9"/>
  <c r="D494" i="8"/>
  <c r="D496" i="10"/>
  <c r="D496" i="9"/>
  <c r="D496" i="8"/>
  <c r="D498" i="10"/>
  <c r="D498" i="9"/>
  <c r="D498" i="8"/>
  <c r="D500" i="10"/>
  <c r="D500" i="9"/>
  <c r="D500" i="8"/>
  <c r="D502" i="10"/>
  <c r="D502" i="9"/>
  <c r="D502" i="8"/>
  <c r="D504" i="10"/>
  <c r="D504" i="9"/>
  <c r="D504" i="8"/>
  <c r="D506" i="10"/>
  <c r="D506" i="9"/>
  <c r="D506" i="8"/>
  <c r="D508" i="10"/>
  <c r="D508" i="9"/>
  <c r="D508" i="8"/>
  <c r="D510" i="10"/>
  <c r="D510" i="9"/>
  <c r="D510" i="8"/>
  <c r="D512" i="10"/>
  <c r="D512" i="9"/>
  <c r="D512" i="8"/>
  <c r="D514" i="10"/>
  <c r="D514" i="9"/>
  <c r="D514" i="8"/>
  <c r="D516" i="10"/>
  <c r="D516" i="9"/>
  <c r="D516" i="8"/>
  <c r="D518" i="10"/>
  <c r="D518" i="9"/>
  <c r="D518" i="8"/>
  <c r="D520" i="10"/>
  <c r="D520" i="9"/>
  <c r="D520" i="8"/>
  <c r="D522" i="10"/>
  <c r="D522" i="9"/>
  <c r="D522" i="8"/>
  <c r="D524" i="10"/>
  <c r="D524" i="9"/>
  <c r="D524" i="8"/>
  <c r="D526" i="10"/>
  <c r="D526" i="9"/>
  <c r="D526" i="8"/>
  <c r="D528" i="10"/>
  <c r="D528" i="9"/>
  <c r="D528" i="8"/>
  <c r="D530" i="10"/>
  <c r="D530" i="9"/>
  <c r="D530" i="8"/>
  <c r="D532" i="10"/>
  <c r="D532" i="9"/>
  <c r="D532" i="8"/>
  <c r="D534" i="10"/>
  <c r="D534" i="9"/>
  <c r="D534" i="8"/>
  <c r="D536" i="10"/>
  <c r="D536" i="9"/>
  <c r="D536" i="8"/>
  <c r="D538" i="10"/>
  <c r="D538" i="9"/>
  <c r="D538" i="8"/>
  <c r="D540" i="10"/>
  <c r="D540" i="9"/>
  <c r="D540" i="8"/>
  <c r="D542" i="10"/>
  <c r="D542" i="9"/>
  <c r="D542" i="8"/>
  <c r="D544" i="10"/>
  <c r="D544" i="9"/>
  <c r="D544" i="8"/>
  <c r="D546" i="10"/>
  <c r="D546" i="9"/>
  <c r="D546" i="8"/>
  <c r="D548" i="10"/>
  <c r="D548" i="9"/>
  <c r="D548" i="8"/>
  <c r="D550" i="10"/>
  <c r="D550" i="9"/>
  <c r="D550" i="8"/>
  <c r="D552" i="10"/>
  <c r="D552" i="9"/>
  <c r="D552" i="8"/>
  <c r="D554" i="10"/>
  <c r="D554" i="9"/>
  <c r="D554" i="8"/>
  <c r="D556" i="10"/>
  <c r="D556" i="9"/>
  <c r="D556" i="8"/>
  <c r="D558" i="10"/>
  <c r="D558" i="9"/>
  <c r="D558" i="8"/>
  <c r="D560" i="10"/>
  <c r="D560" i="9"/>
  <c r="D560" i="8"/>
  <c r="D562" i="10"/>
  <c r="D562" i="9"/>
  <c r="D562" i="8"/>
  <c r="D564" i="10"/>
  <c r="D564" i="9"/>
  <c r="D564" i="8"/>
  <c r="D566" i="10"/>
  <c r="D566" i="9"/>
  <c r="D566" i="8"/>
  <c r="D568" i="10"/>
  <c r="D568" i="9"/>
  <c r="D568" i="8"/>
  <c r="D570" i="10"/>
  <c r="D570" i="9"/>
  <c r="D570" i="8"/>
  <c r="D572" i="10"/>
  <c r="D572" i="9"/>
  <c r="D572" i="8"/>
  <c r="D574" i="10"/>
  <c r="D574" i="9"/>
  <c r="D574" i="8"/>
  <c r="D576" i="10"/>
  <c r="D576" i="9"/>
  <c r="D576" i="8"/>
  <c r="D578" i="10"/>
  <c r="D578" i="9"/>
  <c r="D578" i="8"/>
  <c r="D580" i="10"/>
  <c r="D580" i="9"/>
  <c r="D580" i="8"/>
  <c r="D582" i="10"/>
  <c r="D582" i="9"/>
  <c r="D582" i="8"/>
  <c r="D584" i="10"/>
  <c r="D584" i="9"/>
  <c r="D584" i="8"/>
  <c r="D586" i="10"/>
  <c r="D586" i="9"/>
  <c r="D586" i="8"/>
  <c r="D588" i="10"/>
  <c r="D588" i="9"/>
  <c r="D588" i="8"/>
  <c r="D590" i="10"/>
  <c r="D590" i="9"/>
  <c r="D590" i="8"/>
  <c r="D592" i="10"/>
  <c r="D592" i="9"/>
  <c r="D592" i="8"/>
  <c r="D594" i="10"/>
  <c r="D594" i="9"/>
  <c r="D594" i="8"/>
  <c r="D596" i="10"/>
  <c r="D596" i="9"/>
  <c r="D596" i="8"/>
  <c r="D598" i="10"/>
  <c r="D598" i="9"/>
  <c r="D598" i="8"/>
  <c r="D600" i="10"/>
  <c r="D600" i="9"/>
  <c r="D600" i="8"/>
  <c r="D602" i="10"/>
  <c r="D602" i="9"/>
  <c r="D602" i="8"/>
  <c r="D604" i="10"/>
  <c r="D604" i="9"/>
  <c r="D604" i="8"/>
  <c r="D606" i="10"/>
  <c r="D606" i="9"/>
  <c r="D606" i="8"/>
  <c r="D608" i="10"/>
  <c r="D608" i="9"/>
  <c r="D608" i="8"/>
  <c r="D610" i="10"/>
  <c r="D610" i="9"/>
  <c r="D610" i="8"/>
  <c r="D612" i="10"/>
  <c r="D612" i="9"/>
  <c r="D612" i="8"/>
  <c r="D614" i="10"/>
  <c r="D614" i="9"/>
  <c r="D614" i="8"/>
  <c r="D616" i="10"/>
  <c r="D616" i="9"/>
  <c r="D616" i="8"/>
  <c r="D618" i="10"/>
  <c r="D618" i="9"/>
  <c r="D618" i="8"/>
  <c r="D620" i="10"/>
  <c r="D620" i="9"/>
  <c r="D620" i="8"/>
  <c r="D622" i="10"/>
  <c r="D622" i="9"/>
  <c r="D622" i="8"/>
  <c r="D624" i="10"/>
  <c r="D624" i="9"/>
  <c r="D624" i="8"/>
  <c r="D626" i="10"/>
  <c r="D626" i="9"/>
  <c r="D626" i="8"/>
  <c r="D628" i="10"/>
  <c r="D628" i="9"/>
  <c r="D628" i="8"/>
  <c r="D630" i="10"/>
  <c r="D630" i="9"/>
  <c r="D630" i="8"/>
  <c r="D632" i="10"/>
  <c r="D632" i="9"/>
  <c r="D632" i="8"/>
  <c r="D634" i="10"/>
  <c r="D634" i="9"/>
  <c r="D634" i="8"/>
  <c r="D636" i="10"/>
  <c r="D636" i="9"/>
  <c r="D636" i="8"/>
  <c r="D638" i="10"/>
  <c r="D638" i="9"/>
  <c r="D638" i="8"/>
  <c r="D640" i="10"/>
  <c r="D640" i="9"/>
  <c r="D640" i="8"/>
  <c r="D642" i="10"/>
  <c r="D642" i="9"/>
  <c r="D642" i="8"/>
  <c r="D644" i="10"/>
  <c r="D644" i="9"/>
  <c r="D644" i="8"/>
  <c r="D646" i="10"/>
  <c r="D646" i="9"/>
  <c r="D646" i="8"/>
  <c r="D648" i="10"/>
  <c r="D648" i="9"/>
  <c r="D648" i="8"/>
  <c r="D650" i="10"/>
  <c r="D650" i="9"/>
  <c r="D650" i="8"/>
  <c r="D652" i="10"/>
  <c r="D652" i="9"/>
  <c r="D652" i="8"/>
  <c r="D654" i="10"/>
  <c r="D654" i="9"/>
  <c r="D654" i="8"/>
  <c r="D656" i="10"/>
  <c r="D656" i="9"/>
  <c r="D656" i="8"/>
  <c r="D658" i="10"/>
  <c r="D658" i="9"/>
  <c r="D658" i="8"/>
  <c r="D660" i="10"/>
  <c r="D660" i="9"/>
  <c r="D660" i="8"/>
  <c r="D662" i="10"/>
  <c r="D662" i="9"/>
  <c r="D662" i="8"/>
  <c r="D664" i="10"/>
  <c r="D664" i="9"/>
  <c r="D664" i="8"/>
  <c r="D666" i="10"/>
  <c r="D666" i="9"/>
  <c r="D666" i="8"/>
  <c r="D668" i="10"/>
  <c r="D668" i="9"/>
  <c r="D668" i="8"/>
  <c r="D670" i="10"/>
  <c r="D670" i="9"/>
  <c r="D670" i="8"/>
  <c r="D672" i="10"/>
  <c r="D672" i="9"/>
  <c r="D672" i="8"/>
  <c r="D674" i="10"/>
  <c r="D674" i="9"/>
  <c r="D674" i="8"/>
  <c r="D676" i="10"/>
  <c r="D676" i="9"/>
  <c r="D676" i="8"/>
  <c r="D678" i="10"/>
  <c r="D678" i="9"/>
  <c r="D678" i="8"/>
  <c r="D680" i="10"/>
  <c r="D680" i="9"/>
  <c r="D680" i="8"/>
  <c r="D682" i="10"/>
  <c r="D682" i="9"/>
  <c r="D682" i="8"/>
  <c r="D684" i="10"/>
  <c r="D684" i="9"/>
  <c r="D684" i="8"/>
  <c r="D686" i="10"/>
  <c r="D686" i="9"/>
  <c r="D686" i="8"/>
  <c r="D688" i="10"/>
  <c r="D688" i="9"/>
  <c r="D688" i="8"/>
  <c r="D690" i="10"/>
  <c r="D690" i="9"/>
  <c r="D690" i="8"/>
  <c r="D692" i="10"/>
  <c r="D692" i="9"/>
  <c r="D692" i="8"/>
  <c r="D694" i="10"/>
  <c r="D694" i="9"/>
  <c r="D694" i="8"/>
  <c r="D696" i="10"/>
  <c r="D696" i="9"/>
  <c r="D696" i="8"/>
  <c r="D698" i="10"/>
  <c r="D698" i="9"/>
  <c r="D698" i="8"/>
  <c r="D700" i="10"/>
  <c r="D700" i="9"/>
  <c r="D700" i="8"/>
  <c r="D702" i="10"/>
  <c r="D702" i="9"/>
  <c r="D702" i="8"/>
  <c r="D704" i="10"/>
  <c r="D704" i="9"/>
  <c r="D704" i="8"/>
  <c r="D706" i="10"/>
  <c r="D706" i="9"/>
  <c r="D706" i="8"/>
  <c r="D708" i="10"/>
  <c r="D708" i="9"/>
  <c r="D708" i="8"/>
  <c r="D710" i="10"/>
  <c r="D710" i="9"/>
  <c r="D710" i="8"/>
  <c r="D712" i="10"/>
  <c r="D712" i="9"/>
  <c r="D712" i="8"/>
  <c r="D714" i="10"/>
  <c r="D714" i="9"/>
  <c r="D714" i="8"/>
  <c r="D716" i="10"/>
  <c r="D716" i="9"/>
  <c r="D716" i="8"/>
  <c r="D718" i="10"/>
  <c r="D718" i="9"/>
  <c r="D718" i="8"/>
  <c r="D720" i="10"/>
  <c r="D720" i="9"/>
  <c r="D720" i="8"/>
  <c r="D722" i="10"/>
  <c r="D722" i="9"/>
  <c r="D722" i="8"/>
  <c r="D724" i="10"/>
  <c r="D724" i="9"/>
  <c r="D724" i="8"/>
  <c r="D726" i="10"/>
  <c r="D726" i="9"/>
  <c r="D726" i="8"/>
  <c r="D728" i="10"/>
  <c r="D728" i="9"/>
  <c r="D728" i="8"/>
  <c r="D730" i="10"/>
  <c r="D730" i="9"/>
  <c r="D730" i="8"/>
  <c r="D732" i="10"/>
  <c r="D732" i="9"/>
  <c r="D732" i="8"/>
  <c r="D734" i="10"/>
  <c r="D734" i="9"/>
  <c r="D734" i="8"/>
  <c r="D736" i="10"/>
  <c r="D736" i="9"/>
  <c r="D736" i="8"/>
  <c r="D738" i="10"/>
  <c r="D738" i="9"/>
  <c r="D738" i="8"/>
  <c r="D740" i="10"/>
  <c r="D740" i="9"/>
  <c r="D740" i="8"/>
  <c r="D742" i="10"/>
  <c r="D742" i="9"/>
  <c r="D742" i="8"/>
  <c r="D744" i="10"/>
  <c r="D744" i="9"/>
  <c r="D744" i="8"/>
  <c r="D746" i="10"/>
  <c r="D746" i="9"/>
  <c r="D746" i="8"/>
  <c r="D748" i="10"/>
  <c r="D748" i="9"/>
  <c r="D748" i="8"/>
  <c r="D750" i="10"/>
  <c r="D750" i="9"/>
  <c r="D750" i="8"/>
  <c r="D752" i="10"/>
  <c r="D752" i="9"/>
  <c r="D752" i="8"/>
  <c r="D754" i="10"/>
  <c r="D754" i="9"/>
  <c r="D754" i="8"/>
  <c r="D756" i="10"/>
  <c r="D756" i="9"/>
  <c r="D756" i="8"/>
  <c r="D758" i="10"/>
  <c r="D758" i="9"/>
  <c r="D758" i="8"/>
  <c r="D760" i="10"/>
  <c r="D760" i="9"/>
  <c r="D760" i="8"/>
  <c r="D762" i="10"/>
  <c r="D762" i="9"/>
  <c r="D762" i="8"/>
  <c r="D764" i="10"/>
  <c r="D764" i="9"/>
  <c r="D764" i="8"/>
  <c r="D766" i="10"/>
  <c r="D766" i="9"/>
  <c r="D766" i="8"/>
  <c r="D768" i="10"/>
  <c r="D768" i="9"/>
  <c r="D768" i="8"/>
  <c r="D770" i="10"/>
  <c r="D770" i="9"/>
  <c r="D770" i="8"/>
  <c r="D772" i="10"/>
  <c r="D772" i="9"/>
  <c r="D772" i="8"/>
  <c r="D774" i="10"/>
  <c r="D774" i="9"/>
  <c r="D774" i="8"/>
  <c r="D776" i="10"/>
  <c r="D776" i="9"/>
  <c r="D776" i="8"/>
  <c r="D778" i="10"/>
  <c r="D778" i="9"/>
  <c r="D778" i="8"/>
  <c r="D780" i="10"/>
  <c r="D780" i="9"/>
  <c r="D780" i="8"/>
  <c r="D782" i="10"/>
  <c r="D782" i="9"/>
  <c r="D782" i="8"/>
  <c r="D784" i="10"/>
  <c r="D784" i="9"/>
  <c r="D784" i="8"/>
  <c r="D786" i="10"/>
  <c r="D786" i="9"/>
  <c r="D786" i="8"/>
  <c r="D788" i="10"/>
  <c r="D788" i="9"/>
  <c r="D788" i="8"/>
  <c r="D790" i="10"/>
  <c r="D790" i="9"/>
  <c r="D790" i="8"/>
  <c r="D792" i="10"/>
  <c r="D792" i="9"/>
  <c r="D792" i="8"/>
  <c r="D794" i="10"/>
  <c r="D794" i="9"/>
  <c r="D794" i="8"/>
  <c r="D796" i="10"/>
  <c r="D796" i="9"/>
  <c r="D796" i="8"/>
  <c r="D798" i="10"/>
  <c r="D798" i="9"/>
  <c r="D798" i="8"/>
  <c r="D800" i="10"/>
  <c r="D800" i="9"/>
  <c r="D800" i="8"/>
  <c r="D802" i="10"/>
  <c r="D802" i="9"/>
  <c r="D802" i="8"/>
  <c r="D804" i="10"/>
  <c r="D804" i="9"/>
  <c r="D804" i="8"/>
  <c r="D806" i="10"/>
  <c r="D806" i="9"/>
  <c r="D806" i="8"/>
  <c r="D808" i="10"/>
  <c r="D808" i="9"/>
  <c r="D808" i="8"/>
  <c r="D810" i="10"/>
  <c r="D810" i="9"/>
  <c r="D810" i="8"/>
  <c r="D812" i="10"/>
  <c r="D812" i="9"/>
  <c r="D812" i="8"/>
  <c r="D814" i="10"/>
  <c r="D814" i="9"/>
  <c r="D814" i="8"/>
  <c r="D816" i="10"/>
  <c r="D816" i="9"/>
  <c r="D816" i="8"/>
  <c r="D818" i="10"/>
  <c r="D818" i="9"/>
  <c r="D818" i="8"/>
  <c r="D820" i="10"/>
  <c r="D820" i="9"/>
  <c r="D820" i="8"/>
  <c r="D822" i="10"/>
  <c r="D822" i="9"/>
  <c r="D822" i="8"/>
  <c r="D824" i="10"/>
  <c r="D824" i="9"/>
  <c r="D824" i="8"/>
  <c r="D826" i="10"/>
  <c r="D826" i="9"/>
  <c r="D826" i="8"/>
  <c r="D828" i="10"/>
  <c r="D828" i="9"/>
  <c r="D828" i="8"/>
  <c r="D830" i="10"/>
  <c r="D830" i="9"/>
  <c r="D830" i="8"/>
  <c r="D832" i="10"/>
  <c r="D832" i="9"/>
  <c r="D832" i="8"/>
  <c r="D834" i="10"/>
  <c r="D834" i="9"/>
  <c r="D834" i="8"/>
  <c r="D836" i="10"/>
  <c r="D836" i="9"/>
  <c r="D836" i="8"/>
  <c r="D838" i="10"/>
  <c r="D838" i="9"/>
  <c r="D838" i="8"/>
  <c r="D840" i="10"/>
  <c r="D840" i="9"/>
  <c r="D840" i="8"/>
  <c r="D842" i="10"/>
  <c r="D842" i="9"/>
  <c r="D842" i="8"/>
  <c r="D844" i="10"/>
  <c r="D844" i="9"/>
  <c r="D844" i="8"/>
  <c r="D846" i="10"/>
  <c r="D846" i="9"/>
  <c r="D846" i="8"/>
  <c r="D848" i="10"/>
  <c r="D848" i="9"/>
  <c r="D848" i="8"/>
  <c r="D850" i="10"/>
  <c r="D850" i="9"/>
  <c r="D850" i="8"/>
  <c r="D852" i="10"/>
  <c r="D852" i="9"/>
  <c r="D852" i="8"/>
  <c r="D854" i="10"/>
  <c r="D854" i="9"/>
  <c r="D854" i="8"/>
  <c r="D856" i="10"/>
  <c r="D856" i="9"/>
  <c r="D856" i="8"/>
  <c r="D858" i="10"/>
  <c r="D858" i="9"/>
  <c r="D858" i="8"/>
  <c r="D860" i="10"/>
  <c r="D860" i="9"/>
  <c r="D860" i="8"/>
  <c r="D862" i="10"/>
  <c r="D862" i="9"/>
  <c r="D862" i="8"/>
  <c r="D864" i="10"/>
  <c r="D864" i="9"/>
  <c r="D864" i="8"/>
  <c r="D866" i="10"/>
  <c r="D866" i="9"/>
  <c r="D866" i="8"/>
  <c r="D868" i="10"/>
  <c r="D868" i="9"/>
  <c r="D868" i="8"/>
  <c r="D870" i="10"/>
  <c r="D870" i="9"/>
  <c r="D870" i="8"/>
  <c r="D872" i="10"/>
  <c r="D872" i="9"/>
  <c r="D872" i="8"/>
  <c r="D874" i="10"/>
  <c r="D874" i="9"/>
  <c r="D874" i="8"/>
  <c r="D876" i="10"/>
  <c r="D876" i="9"/>
  <c r="D876" i="8"/>
  <c r="D878" i="10"/>
  <c r="D878" i="9"/>
  <c r="D878" i="8"/>
  <c r="D880" i="10"/>
  <c r="D880" i="9"/>
  <c r="D880" i="8"/>
  <c r="D882" i="10"/>
  <c r="D882" i="9"/>
  <c r="D882" i="8"/>
  <c r="D884" i="10"/>
  <c r="D884" i="9"/>
  <c r="D884" i="8"/>
  <c r="D886" i="10"/>
  <c r="D886" i="9"/>
  <c r="D886" i="8"/>
  <c r="D888" i="10"/>
  <c r="D888" i="9"/>
  <c r="D888" i="8"/>
  <c r="D890" i="10"/>
  <c r="D890" i="9"/>
  <c r="D890" i="8"/>
  <c r="D892" i="10"/>
  <c r="D892" i="9"/>
  <c r="D892" i="8"/>
  <c r="D894" i="10"/>
  <c r="D894" i="9"/>
  <c r="D894" i="8"/>
  <c r="D896" i="10"/>
  <c r="D896" i="9"/>
  <c r="D896" i="8"/>
  <c r="D898" i="10"/>
  <c r="D898" i="9"/>
  <c r="D898" i="8"/>
  <c r="D900" i="10"/>
  <c r="D900" i="9"/>
  <c r="D900" i="8"/>
  <c r="D902" i="10"/>
  <c r="D902" i="9"/>
  <c r="D902" i="8"/>
  <c r="D904" i="10"/>
  <c r="D904" i="9"/>
  <c r="D904" i="8"/>
  <c r="D906" i="10"/>
  <c r="D906" i="9"/>
  <c r="D906" i="8"/>
  <c r="D908" i="10"/>
  <c r="D908" i="9"/>
  <c r="D908" i="8"/>
  <c r="D910" i="10"/>
  <c r="D910" i="9"/>
  <c r="D910" i="8"/>
  <c r="D912" i="10"/>
  <c r="D912" i="9"/>
  <c r="D912" i="8"/>
  <c r="D914" i="10"/>
  <c r="D914" i="9"/>
  <c r="D914" i="8"/>
  <c r="D916" i="10"/>
  <c r="D916" i="9"/>
  <c r="D916" i="8"/>
  <c r="D918" i="10"/>
  <c r="D918" i="9"/>
  <c r="D918" i="8"/>
  <c r="D920" i="10"/>
  <c r="D920" i="9"/>
  <c r="D920" i="8"/>
  <c r="D922" i="10"/>
  <c r="D922" i="9"/>
  <c r="D922" i="8"/>
  <c r="D924" i="10"/>
  <c r="D924" i="9"/>
  <c r="D924" i="8"/>
  <c r="D926" i="10"/>
  <c r="D926" i="9"/>
  <c r="D926" i="8"/>
  <c r="D928" i="10"/>
  <c r="D928" i="9"/>
  <c r="D928" i="8"/>
  <c r="D930" i="10"/>
  <c r="D930" i="9"/>
  <c r="D930" i="8"/>
  <c r="D932" i="10"/>
  <c r="D932" i="9"/>
  <c r="D932" i="8"/>
  <c r="D934" i="10"/>
  <c r="D934" i="9"/>
  <c r="D934" i="8"/>
  <c r="D936" i="10"/>
  <c r="D936" i="9"/>
  <c r="D936" i="8"/>
  <c r="D938" i="10"/>
  <c r="D938" i="9"/>
  <c r="D938" i="8"/>
  <c r="D940" i="10"/>
  <c r="D940" i="9"/>
  <c r="D940" i="8"/>
  <c r="D942" i="10"/>
  <c r="D942" i="9"/>
  <c r="D942" i="8"/>
  <c r="D944" i="10"/>
  <c r="D944" i="9"/>
  <c r="D944" i="8"/>
  <c r="D946" i="10"/>
  <c r="D946" i="9"/>
  <c r="D946" i="8"/>
  <c r="D948" i="10"/>
  <c r="D948" i="9"/>
  <c r="D948" i="8"/>
  <c r="D950" i="10"/>
  <c r="D950" i="9"/>
  <c r="D950" i="8"/>
  <c r="D952" i="10"/>
  <c r="D952" i="9"/>
  <c r="D952" i="8"/>
  <c r="D954" i="10"/>
  <c r="D954" i="9"/>
  <c r="D954" i="8"/>
  <c r="D956" i="10"/>
  <c r="D956" i="9"/>
  <c r="D956" i="8"/>
  <c r="D958" i="10"/>
  <c r="D958" i="9"/>
  <c r="D958" i="8"/>
  <c r="D960" i="10"/>
  <c r="D960" i="9"/>
  <c r="D960" i="8"/>
  <c r="D962" i="10"/>
  <c r="D962" i="9"/>
  <c r="D962" i="8"/>
  <c r="D964" i="10"/>
  <c r="D964" i="9"/>
  <c r="D964" i="8"/>
  <c r="D966" i="10"/>
  <c r="D966" i="9"/>
  <c r="D966" i="8"/>
  <c r="D968" i="10"/>
  <c r="D968" i="9"/>
  <c r="D968" i="8"/>
  <c r="D970" i="10"/>
  <c r="D970" i="9"/>
  <c r="D970" i="8"/>
  <c r="D972" i="10"/>
  <c r="D972" i="9"/>
  <c r="D972" i="8"/>
  <c r="D974" i="10"/>
  <c r="D974" i="9"/>
  <c r="D974" i="8"/>
  <c r="D976" i="10"/>
  <c r="D976" i="9"/>
  <c r="D976" i="8"/>
  <c r="D978" i="10"/>
  <c r="D978" i="9"/>
  <c r="D978" i="8"/>
  <c r="D980" i="10"/>
  <c r="D980" i="9"/>
  <c r="D980" i="8"/>
  <c r="D982" i="10"/>
  <c r="D982" i="9"/>
  <c r="D982" i="8"/>
  <c r="D984" i="10"/>
  <c r="D984" i="9"/>
  <c r="D984" i="8"/>
  <c r="D986" i="10"/>
  <c r="D986" i="9"/>
  <c r="D986" i="8"/>
  <c r="D988" i="10"/>
  <c r="D988" i="9"/>
  <c r="D988" i="8"/>
  <c r="D990" i="10"/>
  <c r="D990" i="9"/>
  <c r="D990" i="8"/>
  <c r="D992" i="10"/>
  <c r="D992" i="9"/>
  <c r="D992" i="8"/>
  <c r="D994" i="10"/>
  <c r="D994" i="9"/>
  <c r="D994" i="8"/>
  <c r="D996" i="10"/>
  <c r="D996" i="9"/>
  <c r="D996" i="8"/>
  <c r="D998" i="10"/>
  <c r="D998" i="9"/>
  <c r="D998" i="8"/>
  <c r="D1000" i="10"/>
  <c r="D1000" i="9"/>
  <c r="D1000" i="8"/>
  <c r="D1002" i="10"/>
  <c r="D1002" i="9"/>
  <c r="D1002" i="8"/>
  <c r="D1004" i="10"/>
  <c r="D1004" i="9"/>
  <c r="D1004" i="8"/>
  <c r="D1006" i="10"/>
  <c r="D1006" i="9"/>
  <c r="D1006" i="8"/>
  <c r="D1008" i="10"/>
  <c r="D1008" i="9"/>
  <c r="D1008" i="8"/>
  <c r="D1010" i="10"/>
  <c r="D1010" i="9"/>
  <c r="D1010" i="8"/>
  <c r="D1012" i="10"/>
  <c r="D1012" i="9"/>
  <c r="D1012" i="8"/>
  <c r="D1014" i="10"/>
  <c r="D1014" i="9"/>
  <c r="D1014" i="8"/>
  <c r="D1016" i="10"/>
  <c r="D1016" i="9"/>
  <c r="D1016" i="8"/>
  <c r="D1018" i="10"/>
  <c r="D1018" i="9"/>
  <c r="D1018" i="8"/>
  <c r="D1020" i="10"/>
  <c r="D1020" i="9"/>
  <c r="D1020" i="8"/>
  <c r="D1022" i="10"/>
  <c r="D1022" i="9"/>
  <c r="D1022" i="8"/>
  <c r="D1024" i="10"/>
  <c r="D1024" i="9"/>
  <c r="D1024" i="8"/>
  <c r="D1026" i="10"/>
  <c r="D1026" i="9"/>
  <c r="D1026" i="8"/>
  <c r="D1028" i="10"/>
  <c r="D1028" i="9"/>
  <c r="D1028" i="8"/>
  <c r="D1030" i="10"/>
  <c r="D1030" i="9"/>
  <c r="D1030" i="8"/>
  <c r="D1032" i="10"/>
  <c r="D1032" i="9"/>
  <c r="D1032" i="8"/>
  <c r="D1034" i="10"/>
  <c r="D1034" i="9"/>
  <c r="D1034" i="8"/>
  <c r="D1036" i="10"/>
  <c r="D1036" i="9"/>
  <c r="D1036" i="8"/>
  <c r="D1038" i="10"/>
  <c r="D1038" i="9"/>
  <c r="D1038" i="8"/>
  <c r="D1040" i="10"/>
  <c r="D1040" i="9"/>
  <c r="D1040" i="8"/>
  <c r="D1042" i="10"/>
  <c r="D1042" i="9"/>
  <c r="D1042" i="8"/>
  <c r="D1044" i="10"/>
  <c r="D1044" i="9"/>
  <c r="D1044" i="8"/>
  <c r="D1046" i="10"/>
  <c r="D1046" i="9"/>
  <c r="D1046" i="8"/>
  <c r="D1048" i="10"/>
  <c r="D1048" i="9"/>
  <c r="D1048" i="8"/>
  <c r="D1050" i="10"/>
  <c r="D1050" i="9"/>
  <c r="D1050" i="8"/>
  <c r="D1052" i="10"/>
  <c r="D1052" i="9"/>
  <c r="D1052" i="8"/>
  <c r="D1054" i="10"/>
  <c r="D1054" i="9"/>
  <c r="D1054" i="8"/>
  <c r="D1056" i="10"/>
  <c r="D1056" i="9"/>
  <c r="D1056" i="8"/>
  <c r="D1058" i="10"/>
  <c r="D1058" i="9"/>
  <c r="D1058" i="8"/>
  <c r="D1060" i="10"/>
  <c r="D1060" i="9"/>
  <c r="D1060" i="8"/>
  <c r="D1062" i="10"/>
  <c r="D1062" i="9"/>
  <c r="D1062" i="8"/>
  <c r="D1064" i="10"/>
  <c r="D1064" i="9"/>
  <c r="D1064" i="8"/>
  <c r="D1066" i="10"/>
  <c r="D1066" i="9"/>
  <c r="D1066" i="8"/>
  <c r="D1068" i="10"/>
  <c r="D1068" i="9"/>
  <c r="D1068" i="8"/>
  <c r="D1070" i="10"/>
  <c r="D1070" i="9"/>
  <c r="D1070" i="8"/>
  <c r="D1072" i="10"/>
  <c r="D1072" i="9"/>
  <c r="D1072" i="8"/>
  <c r="D1074" i="10"/>
  <c r="D1074" i="9"/>
  <c r="D1074" i="8"/>
  <c r="D1076" i="10"/>
  <c r="D1076" i="9"/>
  <c r="D1076" i="8"/>
  <c r="D1078" i="10"/>
  <c r="D1078" i="9"/>
  <c r="D1078" i="8"/>
  <c r="D1080" i="10"/>
  <c r="D1080" i="9"/>
  <c r="D1080" i="8"/>
  <c r="D1082" i="10"/>
  <c r="D1082" i="9"/>
  <c r="D1082" i="8"/>
  <c r="D1084" i="10"/>
  <c r="D1084" i="9"/>
  <c r="D1084" i="8"/>
  <c r="D1086" i="10"/>
  <c r="D1086" i="9"/>
  <c r="D1086" i="8"/>
  <c r="D1088" i="10"/>
  <c r="D1088" i="9"/>
  <c r="D1088" i="8"/>
  <c r="D1090" i="10"/>
  <c r="D1090" i="9"/>
  <c r="D1090" i="8"/>
  <c r="D1092" i="10"/>
  <c r="D1092" i="9"/>
  <c r="D1092" i="8"/>
  <c r="D1094" i="10"/>
  <c r="D1094" i="9"/>
  <c r="D1094" i="8"/>
  <c r="D1096" i="10"/>
  <c r="D1096" i="9"/>
  <c r="D1096" i="8"/>
  <c r="D1098" i="10"/>
  <c r="D1098" i="9"/>
  <c r="D1098" i="8"/>
  <c r="D1100" i="10"/>
  <c r="D1100" i="9"/>
  <c r="D1100" i="8"/>
  <c r="D1102" i="10"/>
  <c r="D1102" i="9"/>
  <c r="D1102" i="8"/>
  <c r="D1104" i="10"/>
  <c r="D1104" i="9"/>
  <c r="D1104" i="8"/>
  <c r="D1106" i="10"/>
  <c r="D1106" i="9"/>
  <c r="D1106" i="8"/>
  <c r="D1108" i="10"/>
  <c r="D1108" i="9"/>
  <c r="D1108" i="8"/>
  <c r="D1110" i="10"/>
  <c r="D1110" i="9"/>
  <c r="D1110" i="8"/>
  <c r="D1112" i="10"/>
  <c r="D1112" i="9"/>
  <c r="D1112" i="8"/>
  <c r="D1114" i="10"/>
  <c r="D1114" i="9"/>
  <c r="D1114" i="8"/>
  <c r="D1116" i="10"/>
  <c r="D1116" i="9"/>
  <c r="D1116" i="8"/>
  <c r="D1118" i="10"/>
  <c r="D1118" i="9"/>
  <c r="D1118" i="8"/>
  <c r="D1120" i="10"/>
  <c r="D1120" i="9"/>
  <c r="D1120" i="8"/>
  <c r="D1122" i="10"/>
  <c r="D1122" i="9"/>
  <c r="D1122" i="8"/>
  <c r="D1124" i="10"/>
  <c r="D1124" i="9"/>
  <c r="D1124" i="8"/>
  <c r="D1126" i="10"/>
  <c r="D1126" i="9"/>
  <c r="D1126" i="8"/>
  <c r="D1128" i="10"/>
  <c r="D1128" i="9"/>
  <c r="D1128" i="8"/>
  <c r="D1130" i="10"/>
  <c r="D1130" i="9"/>
  <c r="D1130" i="8"/>
  <c r="D1132" i="10"/>
  <c r="D1132" i="9"/>
  <c r="D1132" i="8"/>
  <c r="D1134" i="10"/>
  <c r="D1134" i="9"/>
  <c r="D1134" i="8"/>
  <c r="D1136" i="10"/>
  <c r="D1136" i="9"/>
  <c r="D1136" i="8"/>
  <c r="D1138" i="10"/>
  <c r="D1138" i="9"/>
  <c r="D1138" i="8"/>
  <c r="D1140" i="10"/>
  <c r="D1140" i="9"/>
  <c r="D1140" i="8"/>
  <c r="D1142" i="10"/>
  <c r="D1142" i="9"/>
  <c r="D1142" i="8"/>
  <c r="D1144" i="10"/>
  <c r="D1144" i="9"/>
  <c r="D1144" i="8"/>
  <c r="D1146" i="10"/>
  <c r="D1146" i="9"/>
  <c r="D1146" i="8"/>
  <c r="D1148" i="10"/>
  <c r="D1148" i="9"/>
  <c r="D1148" i="8"/>
  <c r="D1150" i="10"/>
  <c r="D1150" i="9"/>
  <c r="D1150" i="8"/>
  <c r="D1152" i="10"/>
  <c r="D1152" i="9"/>
  <c r="D1152" i="8"/>
  <c r="D1154" i="10"/>
  <c r="D1154" i="9"/>
  <c r="D1154" i="8"/>
  <c r="D1156" i="10"/>
  <c r="D1156" i="9"/>
  <c r="D1156" i="8"/>
  <c r="D1158" i="10"/>
  <c r="D1158" i="9"/>
  <c r="D1158" i="8"/>
  <c r="D1160" i="10"/>
  <c r="D1160" i="9"/>
  <c r="D1160" i="8"/>
  <c r="D1162" i="10"/>
  <c r="D1162" i="9"/>
  <c r="D1162" i="8"/>
  <c r="D1164" i="10"/>
  <c r="D1164" i="9"/>
  <c r="D1164" i="8"/>
  <c r="D1166" i="10"/>
  <c r="D1166" i="9"/>
  <c r="D1166" i="8"/>
  <c r="D1168" i="10"/>
  <c r="D1168" i="9"/>
  <c r="D1168" i="8"/>
  <c r="D1170" i="10"/>
  <c r="D1170" i="9"/>
  <c r="D1170" i="8"/>
  <c r="D1172" i="10"/>
  <c r="D1172" i="9"/>
  <c r="D1172" i="8"/>
  <c r="D1174" i="10"/>
  <c r="D1174" i="9"/>
  <c r="D1174" i="8"/>
  <c r="D1176" i="10"/>
  <c r="D1176" i="9"/>
  <c r="D1176" i="8"/>
  <c r="D1178" i="10"/>
  <c r="D1178" i="9"/>
  <c r="D1178" i="8"/>
  <c r="D1180" i="10"/>
  <c r="D1180" i="9"/>
  <c r="D1180" i="8"/>
  <c r="D1182" i="10"/>
  <c r="D1182" i="9"/>
  <c r="D1182" i="8"/>
  <c r="D1184" i="10"/>
  <c r="D1184" i="9"/>
  <c r="D1184" i="8"/>
  <c r="D1186" i="10"/>
  <c r="D1186" i="9"/>
  <c r="D1186" i="8"/>
  <c r="D1188" i="10"/>
  <c r="D1188" i="9"/>
  <c r="D1188" i="8"/>
  <c r="D1190" i="10"/>
  <c r="D1190" i="9"/>
  <c r="D1190" i="8"/>
  <c r="D1192" i="10"/>
  <c r="D1192" i="9"/>
  <c r="D1192" i="8"/>
  <c r="D1194" i="10"/>
  <c r="D1194" i="9"/>
  <c r="D1194" i="8"/>
  <c r="D1196" i="10"/>
  <c r="D1196" i="9"/>
  <c r="D1196" i="8"/>
  <c r="D1198" i="10"/>
  <c r="D1198" i="9"/>
  <c r="D1198" i="8"/>
  <c r="D1200" i="10"/>
  <c r="D1200" i="9"/>
  <c r="D1200" i="8"/>
  <c r="D1202" i="10"/>
  <c r="D1202" i="9"/>
  <c r="D1202" i="8"/>
  <c r="D1204" i="10"/>
  <c r="D1204" i="9"/>
  <c r="D1204" i="8"/>
  <c r="D1206" i="10"/>
  <c r="D1206" i="9"/>
  <c r="D1206" i="8"/>
  <c r="D1208" i="10"/>
  <c r="D1208" i="9"/>
  <c r="D1208" i="8"/>
  <c r="D1210" i="10"/>
  <c r="D1210" i="9"/>
  <c r="D1210" i="8"/>
  <c r="D1212" i="10"/>
  <c r="D1212" i="9"/>
  <c r="D1212" i="8"/>
  <c r="D1214" i="10"/>
  <c r="D1214" i="9"/>
  <c r="D1214" i="8"/>
  <c r="D1216" i="10"/>
  <c r="D1216" i="9"/>
  <c r="D1216" i="8"/>
  <c r="D1218" i="10"/>
  <c r="D1218" i="9"/>
  <c r="D1218" i="8"/>
  <c r="D1220" i="10"/>
  <c r="D1220" i="9"/>
  <c r="D1220" i="8"/>
  <c r="D1222" i="10"/>
  <c r="D1222" i="9"/>
  <c r="D1222" i="8"/>
  <c r="D1224" i="10"/>
  <c r="D1224" i="9"/>
  <c r="D1224" i="8"/>
  <c r="D1226" i="10"/>
  <c r="D1226" i="9"/>
  <c r="D1226" i="8"/>
  <c r="D1228" i="10"/>
  <c r="D1228" i="9"/>
  <c r="D1228" i="8"/>
  <c r="D1230" i="10"/>
  <c r="D1230" i="9"/>
  <c r="D1230" i="8"/>
  <c r="D1232" i="10"/>
  <c r="D1232" i="9"/>
  <c r="D1232" i="8"/>
  <c r="D1234" i="10"/>
  <c r="D1234" i="9"/>
  <c r="D1234" i="8"/>
  <c r="D1236" i="10"/>
  <c r="D1236" i="9"/>
  <c r="D1236" i="8"/>
  <c r="D1238" i="10"/>
  <c r="D1238" i="9"/>
  <c r="D1238" i="8"/>
  <c r="D1240" i="10"/>
  <c r="D1240" i="9"/>
  <c r="D1240" i="8"/>
  <c r="D1242" i="10"/>
  <c r="D1242" i="9"/>
  <c r="D1242" i="8"/>
  <c r="D1244" i="10"/>
  <c r="D1244" i="9"/>
  <c r="D1244" i="8"/>
  <c r="D1246" i="10"/>
  <c r="D1246" i="9"/>
  <c r="D1246" i="8"/>
  <c r="D1248" i="10"/>
  <c r="D1248" i="9"/>
  <c r="D1248" i="8"/>
  <c r="D1250" i="10"/>
  <c r="D1250" i="9"/>
  <c r="D1250" i="8"/>
  <c r="D1252" i="10"/>
  <c r="D1252" i="9"/>
  <c r="D1252" i="8"/>
  <c r="D1254" i="10"/>
  <c r="D1254" i="9"/>
  <c r="D1254" i="8"/>
  <c r="D1256" i="10"/>
  <c r="D1256" i="9"/>
  <c r="D1256" i="8"/>
  <c r="D1258" i="10"/>
  <c r="D1258" i="9"/>
  <c r="D1258" i="8"/>
  <c r="D1260" i="10"/>
  <c r="D1260" i="9"/>
  <c r="D1260" i="8"/>
  <c r="D1262" i="10"/>
  <c r="D1262" i="9"/>
  <c r="D1262" i="8"/>
  <c r="D1264" i="10"/>
  <c r="D1264" i="9"/>
  <c r="D1264" i="8"/>
  <c r="D1266" i="10"/>
  <c r="D1266" i="9"/>
  <c r="D1266" i="8"/>
  <c r="D1268" i="10"/>
  <c r="D1268" i="9"/>
  <c r="D1268" i="8"/>
  <c r="D1270" i="10"/>
  <c r="D1270" i="9"/>
  <c r="D1270" i="8"/>
  <c r="D1272" i="10"/>
  <c r="D1272" i="9"/>
  <c r="D1272" i="8"/>
  <c r="D1274" i="10"/>
  <c r="D1274" i="9"/>
  <c r="D1274" i="8"/>
  <c r="D1276" i="10"/>
  <c r="D1276" i="9"/>
  <c r="D1276" i="8"/>
  <c r="D1278" i="10"/>
  <c r="D1278" i="9"/>
  <c r="D1278" i="8"/>
  <c r="D1280" i="10"/>
  <c r="D1280" i="9"/>
  <c r="D1280" i="8"/>
  <c r="D1282" i="10"/>
  <c r="D1282" i="9"/>
  <c r="D1282" i="8"/>
  <c r="D1284" i="10"/>
  <c r="D1284" i="9"/>
  <c r="D1284" i="8"/>
  <c r="D1286" i="10"/>
  <c r="D1286" i="9"/>
  <c r="D1286" i="8"/>
  <c r="D1288" i="10"/>
  <c r="D1288" i="9"/>
  <c r="D1288" i="8"/>
  <c r="D1290" i="10"/>
  <c r="D1290" i="9"/>
  <c r="D1290" i="8"/>
  <c r="D1292" i="10"/>
  <c r="D1292" i="9"/>
  <c r="D1292" i="8"/>
  <c r="D1294" i="10"/>
  <c r="D1294" i="9"/>
  <c r="D1294" i="8"/>
  <c r="D1296" i="10"/>
  <c r="D1296" i="9"/>
  <c r="D1296" i="8"/>
  <c r="D1298" i="10"/>
  <c r="D1298" i="9"/>
  <c r="D1298" i="8"/>
  <c r="D1300" i="10"/>
  <c r="D1300" i="9"/>
  <c r="D1300" i="8"/>
  <c r="D1302" i="10"/>
  <c r="D1302" i="9"/>
  <c r="D1302" i="8"/>
  <c r="D1304" i="10"/>
  <c r="D1304" i="9"/>
  <c r="D1304" i="8"/>
  <c r="D1306" i="10"/>
  <c r="D1306" i="9"/>
  <c r="D1306" i="8"/>
  <c r="D1308" i="10"/>
  <c r="D1308" i="9"/>
  <c r="D1308" i="8"/>
  <c r="D1310" i="10"/>
  <c r="D1310" i="9"/>
  <c r="D1310" i="8"/>
  <c r="D1312" i="10"/>
  <c r="D1312" i="9"/>
  <c r="D1312" i="8"/>
  <c r="D1314" i="10"/>
  <c r="D1314" i="9"/>
  <c r="D1314" i="8"/>
  <c r="D1316" i="10"/>
  <c r="D1316" i="9"/>
  <c r="D1316" i="8"/>
  <c r="D1318" i="10"/>
  <c r="D1318" i="9"/>
  <c r="D1318" i="8"/>
  <c r="D1320" i="10"/>
  <c r="D1320" i="9"/>
  <c r="D1320" i="8"/>
  <c r="D1322" i="10"/>
  <c r="D1322" i="9"/>
  <c r="D1322" i="8"/>
  <c r="D1324" i="10"/>
  <c r="D1324" i="9"/>
  <c r="D1324" i="8"/>
  <c r="D1326" i="10"/>
  <c r="D1326" i="9"/>
  <c r="D1326" i="8"/>
  <c r="D1328" i="10"/>
  <c r="D1328" i="9"/>
  <c r="D1328" i="8"/>
  <c r="D1330" i="10"/>
  <c r="D1330" i="9"/>
  <c r="D1330" i="8"/>
  <c r="D1332" i="10"/>
  <c r="D1332" i="9"/>
  <c r="D1332" i="8"/>
  <c r="D1334" i="10"/>
  <c r="D1334" i="9"/>
  <c r="D1334" i="8"/>
  <c r="D1336" i="10"/>
  <c r="D1336" i="9"/>
  <c r="D1336" i="8"/>
  <c r="D1338" i="10"/>
  <c r="D1338" i="9"/>
  <c r="D1338" i="8"/>
  <c r="D1340" i="10"/>
  <c r="D1340" i="9"/>
  <c r="D1340" i="8"/>
  <c r="D1342" i="10"/>
  <c r="D1342" i="9"/>
  <c r="D1342" i="8"/>
  <c r="D1344" i="10"/>
  <c r="D1344" i="9"/>
  <c r="D1344" i="8"/>
  <c r="D1346" i="10"/>
  <c r="D1346" i="9"/>
  <c r="D1346" i="8"/>
  <c r="D1348" i="10"/>
  <c r="D1348" i="9"/>
  <c r="D1348" i="8"/>
  <c r="D1350" i="10"/>
  <c r="D1350" i="9"/>
  <c r="D1350" i="8"/>
  <c r="D1352" i="10"/>
  <c r="D1352" i="9"/>
  <c r="D1352" i="8"/>
  <c r="D1354" i="10"/>
  <c r="D1354" i="9"/>
  <c r="D1354" i="8"/>
  <c r="D1356" i="10"/>
  <c r="D1356" i="9"/>
  <c r="D1356" i="8"/>
  <c r="D1358" i="10"/>
  <c r="D1358" i="9"/>
  <c r="D1358" i="8"/>
  <c r="D1360" i="10"/>
  <c r="D1360" i="9"/>
  <c r="D1360" i="8"/>
  <c r="D1362" i="10"/>
  <c r="D1362" i="9"/>
  <c r="D1362" i="8"/>
  <c r="D1364" i="10"/>
  <c r="D1364" i="9"/>
  <c r="D1364" i="8"/>
  <c r="D1366" i="10"/>
  <c r="D1366" i="9"/>
  <c r="D1366" i="8"/>
  <c r="D1368" i="10"/>
  <c r="D1368" i="9"/>
  <c r="D1368" i="8"/>
  <c r="D1370" i="10"/>
  <c r="D1370" i="9"/>
  <c r="D1370" i="8"/>
  <c r="D1372" i="10"/>
  <c r="D1372" i="9"/>
  <c r="D1372" i="8"/>
  <c r="D1374" i="10"/>
  <c r="D1374" i="9"/>
  <c r="D1374" i="8"/>
  <c r="D1376" i="10"/>
  <c r="D1376" i="9"/>
  <c r="D1376" i="8"/>
  <c r="D1378" i="10"/>
  <c r="D1378" i="9"/>
  <c r="D1378" i="8"/>
  <c r="D1380" i="10"/>
  <c r="D1380" i="9"/>
  <c r="D1380" i="8"/>
  <c r="D1382" i="10"/>
  <c r="D1382" i="9"/>
  <c r="D1382" i="8"/>
  <c r="D1384" i="10"/>
  <c r="D1384" i="9"/>
  <c r="D1384" i="8"/>
  <c r="D1386" i="10"/>
  <c r="D1386" i="9"/>
  <c r="D1386" i="8"/>
  <c r="D1388" i="10"/>
  <c r="D1388" i="9"/>
  <c r="D1388" i="8"/>
  <c r="D1390" i="10"/>
  <c r="D1390" i="9"/>
  <c r="D1390" i="8"/>
  <c r="D1392" i="10"/>
  <c r="D1392" i="9"/>
  <c r="D1392" i="8"/>
  <c r="D1394" i="10"/>
  <c r="D1394" i="9"/>
  <c r="D1394" i="8"/>
  <c r="D1396" i="10"/>
  <c r="D1396" i="9"/>
  <c r="D1396" i="8"/>
  <c r="D1398" i="10"/>
  <c r="D1398" i="9"/>
  <c r="D1398" i="8"/>
  <c r="D1400" i="10"/>
  <c r="D1400" i="9"/>
  <c r="D1400" i="8"/>
  <c r="D1402" i="10"/>
  <c r="D1402" i="9"/>
  <c r="D1402" i="8"/>
  <c r="D1404" i="10"/>
  <c r="D1404" i="9"/>
  <c r="D1404" i="8"/>
  <c r="D1406" i="10"/>
  <c r="D1406" i="9"/>
  <c r="D1406" i="8"/>
  <c r="D1408" i="10"/>
  <c r="D1408" i="9"/>
  <c r="D1408" i="8"/>
  <c r="D1410" i="10"/>
  <c r="D1410" i="9"/>
  <c r="D1410" i="8"/>
  <c r="D1412" i="10"/>
  <c r="D1412" i="9"/>
  <c r="D1412" i="8"/>
  <c r="D1414" i="10"/>
  <c r="D1414" i="9"/>
  <c r="D1414" i="8"/>
  <c r="D1416" i="10"/>
  <c r="D1416" i="9"/>
  <c r="D1416" i="8"/>
  <c r="D1418" i="10"/>
  <c r="D1418" i="9"/>
  <c r="D1418" i="8"/>
  <c r="D1420" i="10"/>
  <c r="D1420" i="9"/>
  <c r="D1420" i="8"/>
  <c r="D1422" i="10"/>
  <c r="D1422" i="9"/>
  <c r="D1422" i="8"/>
  <c r="D1424" i="10"/>
  <c r="D1424" i="9"/>
  <c r="D1424" i="8"/>
  <c r="D1426" i="10"/>
  <c r="D1426" i="9"/>
  <c r="D1426" i="8"/>
  <c r="D1428" i="10"/>
  <c r="D1428" i="9"/>
  <c r="D1428" i="8"/>
  <c r="D1430" i="10"/>
  <c r="D1430" i="9"/>
  <c r="D1430" i="8"/>
  <c r="D1432" i="10"/>
  <c r="D1432" i="9"/>
  <c r="D1432" i="8"/>
  <c r="D1434" i="10"/>
  <c r="D1434" i="9"/>
  <c r="D1434" i="8"/>
  <c r="D1436" i="10"/>
  <c r="D1436" i="9"/>
  <c r="D1436" i="8"/>
  <c r="D1438" i="10"/>
  <c r="D1438" i="9"/>
  <c r="D1438" i="8"/>
  <c r="D1440" i="10"/>
  <c r="D1440" i="9"/>
  <c r="D1440" i="8"/>
  <c r="D1442" i="10"/>
  <c r="D1442" i="9"/>
  <c r="D1442" i="8"/>
  <c r="D1444" i="10"/>
  <c r="D1444" i="9"/>
  <c r="D1444" i="8"/>
  <c r="D1446" i="10"/>
  <c r="D1446" i="9"/>
  <c r="D1446" i="8"/>
  <c r="D1448" i="10"/>
  <c r="D1448" i="9"/>
  <c r="D1448" i="8"/>
  <c r="D1450" i="10"/>
  <c r="D1450" i="9"/>
  <c r="D1450" i="8"/>
  <c r="D1452" i="10"/>
  <c r="D1452" i="9"/>
  <c r="D1452" i="8"/>
  <c r="D1454" i="10"/>
  <c r="D1454" i="9"/>
  <c r="D1454" i="8"/>
  <c r="D1456" i="10"/>
  <c r="D1456" i="9"/>
  <c r="D1456" i="8"/>
  <c r="D1458" i="10"/>
  <c r="D1458" i="9"/>
  <c r="D1458" i="8"/>
  <c r="D1460" i="10"/>
  <c r="D1460" i="9"/>
  <c r="D1460" i="8"/>
  <c r="D1462" i="10"/>
  <c r="D1462" i="9"/>
  <c r="D1462" i="8"/>
  <c r="D1464" i="10"/>
  <c r="D1464" i="9"/>
  <c r="D1464" i="8"/>
  <c r="D1466" i="10"/>
  <c r="D1466" i="9"/>
  <c r="D1466" i="8"/>
  <c r="D1468" i="10"/>
  <c r="D1468" i="9"/>
  <c r="D1468" i="8"/>
  <c r="D1470" i="10"/>
  <c r="D1470" i="9"/>
  <c r="D1470" i="8"/>
  <c r="D1472" i="10"/>
  <c r="D1472" i="9"/>
  <c r="D1472" i="8"/>
  <c r="D1474" i="10"/>
  <c r="D1474" i="9"/>
  <c r="D1474" i="8"/>
  <c r="D1476" i="10"/>
  <c r="D1476" i="9"/>
  <c r="D1476" i="8"/>
  <c r="D1478" i="10"/>
  <c r="D1478" i="9"/>
  <c r="D1478" i="8"/>
  <c r="D1480" i="10"/>
  <c r="D1480" i="9"/>
  <c r="D1480" i="8"/>
  <c r="D1482" i="10"/>
  <c r="D1482" i="9"/>
  <c r="D1482" i="8"/>
  <c r="D1484" i="10"/>
  <c r="D1484" i="9"/>
  <c r="D1484" i="8"/>
  <c r="D1486" i="10"/>
  <c r="D1486" i="9"/>
  <c r="D1486" i="8"/>
  <c r="D1488" i="10"/>
  <c r="D1488" i="9"/>
  <c r="D1488" i="8"/>
  <c r="D1490" i="10"/>
  <c r="D1490" i="9"/>
  <c r="D1490" i="8"/>
  <c r="D1492" i="10"/>
  <c r="D1492" i="9"/>
  <c r="D1492" i="8"/>
  <c r="D1494" i="10"/>
  <c r="D1494" i="9"/>
  <c r="D1494" i="8"/>
  <c r="D1496" i="10"/>
  <c r="D1496" i="9"/>
  <c r="D1496" i="8"/>
  <c r="D1498" i="10"/>
  <c r="D1498" i="9"/>
  <c r="D1498" i="8"/>
  <c r="D1500" i="10"/>
  <c r="D1500" i="9"/>
  <c r="D1500" i="8"/>
  <c r="D1502" i="10"/>
  <c r="D1502" i="9"/>
  <c r="D1502" i="8"/>
  <c r="D1504" i="10"/>
  <c r="D1504" i="9"/>
  <c r="D1504" i="8"/>
  <c r="D1506" i="10"/>
  <c r="D1506" i="9"/>
  <c r="D1506" i="8"/>
  <c r="D1508" i="10"/>
  <c r="D1508" i="9"/>
  <c r="D1508" i="8"/>
  <c r="D1510" i="10"/>
  <c r="D1510" i="9"/>
  <c r="D1510" i="8"/>
  <c r="D1512" i="10"/>
  <c r="D1512" i="9"/>
  <c r="D1512" i="8"/>
  <c r="D1514" i="10"/>
  <c r="D1514" i="9"/>
  <c r="D1514" i="8"/>
  <c r="D1516" i="10"/>
  <c r="D1516" i="9"/>
  <c r="D1516" i="8"/>
  <c r="D1518" i="10"/>
  <c r="D1518" i="9"/>
  <c r="D1518" i="8"/>
  <c r="D1520" i="10"/>
  <c r="D1520" i="9"/>
  <c r="D1520" i="8"/>
  <c r="D1522" i="10"/>
  <c r="D1522" i="9"/>
  <c r="D1522" i="8"/>
  <c r="D1524" i="10"/>
  <c r="D1524" i="9"/>
  <c r="D1524" i="8"/>
  <c r="D1526" i="10"/>
  <c r="D1526" i="9"/>
  <c r="D1526" i="8"/>
  <c r="D1528" i="10"/>
  <c r="D1528" i="9"/>
  <c r="D1528" i="8"/>
  <c r="D1530" i="10"/>
  <c r="D1530" i="9"/>
  <c r="D1530" i="8"/>
  <c r="D1532" i="10"/>
  <c r="D1532" i="9"/>
  <c r="D1532" i="8"/>
  <c r="D1534" i="10"/>
  <c r="D1534" i="9"/>
  <c r="D1534" i="8"/>
  <c r="D1536" i="10"/>
  <c r="D1536" i="9"/>
  <c r="D1536" i="8"/>
  <c r="D1538" i="10"/>
  <c r="D1538" i="9"/>
  <c r="D1538" i="8"/>
  <c r="D1540" i="10"/>
  <c r="D1540" i="9"/>
  <c r="D1540" i="8"/>
  <c r="D1542" i="10"/>
  <c r="D1542" i="9"/>
  <c r="D1542" i="8"/>
  <c r="D1544" i="10"/>
  <c r="D1544" i="9"/>
  <c r="D1544" i="8"/>
  <c r="D1546" i="10"/>
  <c r="D1546" i="9"/>
  <c r="D1546" i="8"/>
  <c r="D1548" i="10"/>
  <c r="D1548" i="9"/>
  <c r="D1548" i="8"/>
  <c r="D1550" i="10"/>
  <c r="D1550" i="9"/>
  <c r="D1550" i="8"/>
  <c r="D1552" i="10"/>
  <c r="D1552" i="9"/>
  <c r="D1552" i="8"/>
  <c r="D1554" i="10"/>
  <c r="D1554" i="9"/>
  <c r="D1554" i="8"/>
  <c r="D1556" i="10"/>
  <c r="D1556" i="9"/>
  <c r="D1556" i="8"/>
  <c r="D1558" i="10"/>
  <c r="D1558" i="9"/>
  <c r="D1558" i="8"/>
  <c r="D1560" i="10"/>
  <c r="D1560" i="9"/>
  <c r="D1560" i="8"/>
  <c r="D1562" i="10"/>
  <c r="D1562" i="9"/>
  <c r="D1562" i="8"/>
  <c r="D1564" i="10"/>
  <c r="D1564" i="9"/>
  <c r="D1564" i="8"/>
  <c r="D1566" i="10"/>
  <c r="D1566" i="9"/>
  <c r="D1566" i="8"/>
  <c r="D1568" i="10"/>
  <c r="D1568" i="9"/>
  <c r="D1568" i="8"/>
  <c r="D1570" i="10"/>
  <c r="D1570" i="9"/>
  <c r="D1570" i="8"/>
  <c r="D1572" i="10"/>
  <c r="D1572" i="9"/>
  <c r="D1572" i="8"/>
  <c r="D1574" i="10"/>
  <c r="D1574" i="9"/>
  <c r="D1574" i="8"/>
  <c r="D1576" i="10"/>
  <c r="D1576" i="9"/>
  <c r="D1576" i="8"/>
  <c r="D1578" i="10"/>
  <c r="D1578" i="9"/>
  <c r="D1578" i="8"/>
  <c r="D1580" i="10"/>
  <c r="D1580" i="9"/>
  <c r="D1580" i="8"/>
  <c r="D1582" i="10"/>
  <c r="D1582" i="9"/>
  <c r="D1582" i="8"/>
  <c r="D1584" i="10"/>
  <c r="D1584" i="9"/>
  <c r="D1584" i="8"/>
  <c r="D1586" i="10"/>
  <c r="D1586" i="9"/>
  <c r="D1586" i="8"/>
  <c r="D1588" i="10"/>
  <c r="D1588" i="9"/>
  <c r="D1588" i="8"/>
  <c r="D1590" i="10"/>
  <c r="D1590" i="9"/>
  <c r="D1590" i="8"/>
  <c r="D1592" i="10"/>
  <c r="D1592" i="9"/>
  <c r="D1592" i="8"/>
  <c r="D1594" i="10"/>
  <c r="D1594" i="9"/>
  <c r="D1594" i="8"/>
  <c r="D1596" i="10"/>
  <c r="D1596" i="9"/>
  <c r="D1596" i="8"/>
  <c r="D1598" i="10"/>
  <c r="D1598" i="9"/>
  <c r="D1598" i="8"/>
  <c r="D1600" i="10"/>
  <c r="D1600" i="9"/>
  <c r="D1600" i="8"/>
  <c r="D1602" i="10"/>
  <c r="D1602" i="9"/>
  <c r="D1602" i="8"/>
  <c r="D1604" i="10"/>
  <c r="D1604" i="9"/>
  <c r="D1604" i="8"/>
  <c r="D1606" i="10"/>
  <c r="D1606" i="9"/>
  <c r="D1606" i="8"/>
  <c r="D1608" i="10"/>
  <c r="D1608" i="9"/>
  <c r="D1608" i="8"/>
  <c r="D1610" i="10"/>
  <c r="D1610" i="9"/>
  <c r="D1610" i="8"/>
  <c r="D1612" i="10"/>
  <c r="D1612" i="9"/>
  <c r="D1612" i="8"/>
  <c r="D1614" i="10"/>
  <c r="D1614" i="9"/>
  <c r="D1614" i="8"/>
  <c r="D1616" i="10"/>
  <c r="D1616" i="9"/>
  <c r="D1616" i="8"/>
  <c r="D1618" i="10"/>
  <c r="D1618" i="9"/>
  <c r="D1618" i="8"/>
  <c r="D1620" i="10"/>
  <c r="D1620" i="9"/>
  <c r="D1620" i="8"/>
  <c r="D1622" i="10"/>
  <c r="D1622" i="9"/>
  <c r="D1622" i="8"/>
  <c r="D1624" i="10"/>
  <c r="D1624" i="9"/>
  <c r="D1624" i="8"/>
  <c r="D1626" i="10"/>
  <c r="D1626" i="9"/>
  <c r="D1626" i="8"/>
  <c r="D1628" i="10"/>
  <c r="D1628" i="9"/>
  <c r="D1628" i="8"/>
  <c r="D1630" i="10"/>
  <c r="D1630" i="9"/>
  <c r="D1630" i="8"/>
  <c r="D1632" i="10"/>
  <c r="D1632" i="9"/>
  <c r="D1632" i="8"/>
  <c r="D1634" i="10"/>
  <c r="D1634" i="9"/>
  <c r="D1634" i="8"/>
  <c r="D1636" i="10"/>
  <c r="D1636" i="9"/>
  <c r="D1636" i="8"/>
  <c r="D1638" i="10"/>
  <c r="D1638" i="9"/>
  <c r="D1638" i="8"/>
  <c r="D1640" i="10"/>
  <c r="D1640" i="9"/>
  <c r="D1640" i="8"/>
  <c r="D1642" i="10"/>
  <c r="D1642" i="9"/>
  <c r="D1642" i="8"/>
  <c r="D1644" i="10"/>
  <c r="D1644" i="9"/>
  <c r="D1644" i="8"/>
  <c r="D1646" i="10"/>
  <c r="D1646" i="9"/>
  <c r="D1646" i="8"/>
  <c r="D1648" i="10"/>
  <c r="D1648" i="9"/>
  <c r="D1648" i="8"/>
  <c r="D1650" i="10"/>
  <c r="D1650" i="9"/>
  <c r="D1650" i="8"/>
  <c r="D1652" i="10"/>
  <c r="D1652" i="9"/>
  <c r="D1652" i="8"/>
  <c r="D1654" i="10"/>
  <c r="D1654" i="9"/>
  <c r="D1654" i="8"/>
  <c r="D1656" i="10"/>
  <c r="D1656" i="9"/>
  <c r="D1656" i="8"/>
  <c r="D1658" i="10"/>
  <c r="D1658" i="9"/>
  <c r="D1658" i="8"/>
  <c r="D1660" i="10"/>
  <c r="D1660" i="9"/>
  <c r="D1660" i="8"/>
  <c r="D1662" i="10"/>
  <c r="D1662" i="9"/>
  <c r="D1662" i="8"/>
  <c r="D1664" i="10"/>
  <c r="D1664" i="9"/>
  <c r="D1664" i="8"/>
  <c r="D1666" i="10"/>
  <c r="D1666" i="9"/>
  <c r="D1666" i="8"/>
  <c r="D1668" i="10"/>
  <c r="D1668" i="9"/>
  <c r="D1668" i="8"/>
  <c r="D1670" i="10"/>
  <c r="D1670" i="9"/>
  <c r="D1670" i="8"/>
  <c r="D1672" i="10"/>
  <c r="D1672" i="9"/>
  <c r="D1672" i="8"/>
  <c r="D1674" i="10"/>
  <c r="D1674" i="9"/>
  <c r="D1674" i="8"/>
  <c r="D1676" i="10"/>
  <c r="D1676" i="9"/>
  <c r="D1676" i="8"/>
  <c r="D1678" i="10"/>
  <c r="D1678" i="9"/>
  <c r="D1678" i="8"/>
  <c r="D1680" i="10"/>
  <c r="D1680" i="9"/>
  <c r="D1680" i="8"/>
  <c r="D1682" i="10"/>
  <c r="D1682" i="9"/>
  <c r="D1682" i="8"/>
  <c r="D1684" i="10"/>
  <c r="D1684" i="9"/>
  <c r="D1684" i="8"/>
  <c r="D1686" i="10"/>
  <c r="D1686" i="9"/>
  <c r="D1686" i="8"/>
  <c r="D1688" i="10"/>
  <c r="D1688" i="9"/>
  <c r="D1688" i="8"/>
  <c r="D1690" i="10"/>
  <c r="D1690" i="9"/>
  <c r="D1690" i="8"/>
  <c r="D1692" i="10"/>
  <c r="D1692" i="9"/>
  <c r="D1692" i="8"/>
  <c r="D1694" i="10"/>
  <c r="D1694" i="9"/>
  <c r="D1694" i="8"/>
  <c r="D1696" i="10"/>
  <c r="D1696" i="9"/>
  <c r="D1696" i="8"/>
  <c r="D1698" i="10"/>
  <c r="D1698" i="9"/>
  <c r="D1698" i="8"/>
  <c r="D1700" i="10"/>
  <c r="D1700" i="9"/>
  <c r="D1700" i="8"/>
  <c r="D1702" i="10"/>
  <c r="D1702" i="9"/>
  <c r="D1702" i="8"/>
  <c r="D1704" i="10"/>
  <c r="D1704" i="9"/>
  <c r="D1704" i="8"/>
  <c r="D1706" i="10"/>
  <c r="D1706" i="9"/>
  <c r="D1706" i="8"/>
  <c r="D1708" i="10"/>
  <c r="D1708" i="9"/>
  <c r="D1708" i="8"/>
  <c r="D1710" i="10"/>
  <c r="D1710" i="9"/>
  <c r="D1710" i="8"/>
  <c r="D1712" i="10"/>
  <c r="D1712" i="9"/>
  <c r="D1712" i="8"/>
  <c r="D1714" i="10"/>
  <c r="D1714" i="9"/>
  <c r="D1714" i="8"/>
  <c r="D1716" i="10"/>
  <c r="D1716" i="9"/>
  <c r="D1716" i="8"/>
  <c r="D1718" i="10"/>
  <c r="D1718" i="9"/>
  <c r="D1718" i="8"/>
  <c r="D1720" i="10"/>
  <c r="D1720" i="9"/>
  <c r="D1720" i="8"/>
  <c r="D1722" i="10"/>
  <c r="D1722" i="9"/>
  <c r="D1722" i="8"/>
  <c r="D1724" i="10"/>
  <c r="D1724" i="9"/>
  <c r="D1724" i="8"/>
  <c r="D1726" i="10"/>
  <c r="D1726" i="9"/>
  <c r="D1726" i="8"/>
  <c r="D1728" i="10"/>
  <c r="D1728" i="9"/>
  <c r="D1728" i="8"/>
  <c r="D1730" i="10"/>
  <c r="D1730" i="9"/>
  <c r="D1730" i="8"/>
  <c r="D1732" i="10"/>
  <c r="D1732" i="9"/>
  <c r="D1732" i="8"/>
  <c r="D1734" i="10"/>
  <c r="D1734" i="9"/>
  <c r="D1734" i="8"/>
  <c r="D1736" i="10"/>
  <c r="D1736" i="9"/>
  <c r="D1736" i="8"/>
  <c r="D1738" i="10"/>
  <c r="D1738" i="9"/>
  <c r="D1738" i="8"/>
  <c r="D1740" i="10"/>
  <c r="D1740" i="9"/>
  <c r="D1740" i="8"/>
  <c r="D1742" i="10"/>
  <c r="D1742" i="9"/>
  <c r="D1742" i="8"/>
  <c r="D1744" i="10"/>
  <c r="D1744" i="9"/>
  <c r="D1744" i="8"/>
  <c r="D1746" i="10"/>
  <c r="D1746" i="9"/>
  <c r="D1746" i="8"/>
  <c r="D1748" i="10"/>
  <c r="D1748" i="9"/>
  <c r="D1748" i="8"/>
  <c r="D1750" i="10"/>
  <c r="D1750" i="9"/>
  <c r="D1750" i="8"/>
  <c r="D1752" i="10"/>
  <c r="D1752" i="9"/>
  <c r="D1752" i="8"/>
  <c r="D1754" i="10"/>
  <c r="D1754" i="9"/>
  <c r="D1754" i="8"/>
  <c r="D1756" i="10"/>
  <c r="D1756" i="9"/>
  <c r="D1756" i="8"/>
  <c r="D1758" i="10"/>
  <c r="D1758" i="9"/>
  <c r="D1758" i="8"/>
  <c r="D1760" i="10"/>
  <c r="D1760" i="9"/>
  <c r="D1760" i="8"/>
  <c r="D1762" i="10"/>
  <c r="D1762" i="9"/>
  <c r="D1762" i="8"/>
  <c r="D1764" i="10"/>
  <c r="D1764" i="9"/>
  <c r="D1764" i="8"/>
  <c r="D1766" i="10"/>
  <c r="D1766" i="9"/>
  <c r="D1766" i="8"/>
  <c r="D1768" i="10"/>
  <c r="D1768" i="9"/>
  <c r="D1768" i="8"/>
  <c r="D1770" i="10"/>
  <c r="D1770" i="9"/>
  <c r="D1770" i="8"/>
  <c r="D1772" i="10"/>
  <c r="D1772" i="9"/>
  <c r="D1772" i="8"/>
  <c r="D1774" i="10"/>
  <c r="D1774" i="9"/>
  <c r="D1774" i="8"/>
  <c r="D1776" i="10"/>
  <c r="D1776" i="9"/>
  <c r="D1776" i="8"/>
  <c r="D1778" i="10"/>
  <c r="D1778" i="9"/>
  <c r="D1778" i="8"/>
  <c r="D1780" i="10"/>
  <c r="D1780" i="9"/>
  <c r="D1780" i="8"/>
  <c r="D1782" i="10"/>
  <c r="D1782" i="9"/>
  <c r="D1782" i="8"/>
  <c r="D1784" i="10"/>
  <c r="D1784" i="9"/>
  <c r="D1784" i="8"/>
  <c r="D1786" i="10"/>
  <c r="D1786" i="9"/>
  <c r="D1786" i="8"/>
  <c r="D1788" i="10"/>
  <c r="D1788" i="9"/>
  <c r="D1788" i="8"/>
  <c r="D1790" i="10"/>
  <c r="D1790" i="9"/>
  <c r="D1790" i="8"/>
  <c r="D1792" i="10"/>
  <c r="D1792" i="9"/>
  <c r="D1792" i="8"/>
  <c r="D1794" i="10"/>
  <c r="D1794" i="9"/>
  <c r="D1794" i="8"/>
  <c r="D1796" i="10"/>
  <c r="D1796" i="9"/>
  <c r="D1796" i="8"/>
  <c r="D1798" i="10"/>
  <c r="D1798" i="9"/>
  <c r="D1798" i="8"/>
  <c r="D1800" i="10"/>
  <c r="D1800" i="9"/>
  <c r="D1800" i="8"/>
  <c r="D1802" i="10"/>
  <c r="D1802" i="9"/>
  <c r="D1802" i="8"/>
  <c r="D1804" i="10"/>
  <c r="D1804" i="9"/>
  <c r="D1804" i="8"/>
  <c r="D1806" i="10"/>
  <c r="D1806" i="9"/>
  <c r="D1806" i="8"/>
  <c r="D1808" i="10"/>
  <c r="D1808" i="9"/>
  <c r="D1808" i="8"/>
  <c r="D1810" i="10"/>
  <c r="D1810" i="9"/>
  <c r="D1810" i="8"/>
  <c r="D1812" i="10"/>
  <c r="D1812" i="9"/>
  <c r="D1812" i="8"/>
  <c r="D1814" i="10"/>
  <c r="D1814" i="9"/>
  <c r="D1814" i="8"/>
  <c r="D1816" i="10"/>
  <c r="D1816" i="9"/>
  <c r="D1816" i="8"/>
  <c r="D1818" i="10"/>
  <c r="D1818" i="9"/>
  <c r="D1818" i="8"/>
  <c r="D1820" i="10"/>
  <c r="D1820" i="9"/>
  <c r="D1820" i="8"/>
  <c r="D1822" i="10"/>
  <c r="D1822" i="9"/>
  <c r="D1822" i="8"/>
  <c r="D1824" i="10"/>
  <c r="D1824" i="9"/>
  <c r="D1824" i="8"/>
  <c r="D1826" i="10"/>
  <c r="D1826" i="9"/>
  <c r="D1826" i="8"/>
  <c r="D1828" i="10"/>
  <c r="D1828" i="9"/>
  <c r="D1828" i="8"/>
  <c r="D1830" i="10"/>
  <c r="D1830" i="9"/>
  <c r="D1830" i="8"/>
  <c r="D1832" i="10"/>
  <c r="D1832" i="9"/>
  <c r="D1832" i="8"/>
  <c r="D1834" i="10"/>
  <c r="D1834" i="9"/>
  <c r="D1834" i="8"/>
  <c r="D1836" i="10"/>
  <c r="D1836" i="9"/>
  <c r="D1836" i="8"/>
  <c r="D1838" i="10"/>
  <c r="D1838" i="9"/>
  <c r="D1838" i="8"/>
  <c r="D1840" i="10"/>
  <c r="D1840" i="9"/>
  <c r="D1840" i="8"/>
  <c r="D1842" i="10"/>
  <c r="D1842" i="9"/>
  <c r="D1842" i="8"/>
  <c r="D1844" i="10"/>
  <c r="D1844" i="9"/>
  <c r="D1844" i="8"/>
  <c r="D1846" i="10"/>
  <c r="D1846" i="9"/>
  <c r="D1846" i="8"/>
  <c r="D1848" i="10"/>
  <c r="D1848" i="9"/>
  <c r="D1848" i="8"/>
  <c r="D1850" i="10"/>
  <c r="D1850" i="9"/>
  <c r="D1850" i="8"/>
  <c r="D1852" i="10"/>
  <c r="D1852" i="9"/>
  <c r="D1852" i="8"/>
  <c r="D1854" i="10"/>
  <c r="D1854" i="9"/>
  <c r="D1854" i="8"/>
  <c r="D1856" i="10"/>
  <c r="D1856" i="9"/>
  <c r="D1856" i="8"/>
  <c r="D1858" i="10"/>
  <c r="D1858" i="9"/>
  <c r="D1858" i="8"/>
  <c r="D1860" i="10"/>
  <c r="D1860" i="9"/>
  <c r="D1860" i="8"/>
  <c r="D1862" i="10"/>
  <c r="D1862" i="9"/>
  <c r="D1862" i="8"/>
  <c r="D1864" i="10"/>
  <c r="D1864" i="9"/>
  <c r="D1864" i="8"/>
  <c r="D1866" i="10"/>
  <c r="D1866" i="9"/>
  <c r="D1866" i="8"/>
  <c r="D1868" i="10"/>
  <c r="D1868" i="9"/>
  <c r="D1868" i="8"/>
  <c r="D1870" i="10"/>
  <c r="D1870" i="9"/>
  <c r="D1870" i="8"/>
  <c r="D1872" i="10"/>
  <c r="D1872" i="9"/>
  <c r="D1872" i="8"/>
  <c r="D1874" i="10"/>
  <c r="D1874" i="9"/>
  <c r="D1874" i="8"/>
  <c r="D1876" i="10"/>
  <c r="D1876" i="9"/>
  <c r="D1876" i="8"/>
  <c r="D1878" i="10"/>
  <c r="D1878" i="9"/>
  <c r="D1878" i="8"/>
  <c r="D1880" i="10"/>
  <c r="D1880" i="9"/>
  <c r="D1880" i="8"/>
  <c r="D1882" i="10"/>
  <c r="D1882" i="9"/>
  <c r="D1882" i="8"/>
  <c r="D1884" i="10"/>
  <c r="D1884" i="9"/>
  <c r="D1884" i="8"/>
  <c r="D1886" i="10"/>
  <c r="D1886" i="9"/>
  <c r="D1886" i="8"/>
  <c r="D1888" i="10"/>
  <c r="D1888" i="9"/>
  <c r="D1888" i="8"/>
  <c r="D1890" i="10"/>
  <c r="D1890" i="9"/>
  <c r="D1890" i="8"/>
  <c r="D1892" i="10"/>
  <c r="D1892" i="9"/>
  <c r="D1892" i="8"/>
  <c r="D1894" i="10"/>
  <c r="D1894" i="9"/>
  <c r="D1894" i="8"/>
  <c r="D1896" i="10"/>
  <c r="D1896" i="9"/>
  <c r="D1896" i="8"/>
  <c r="D1898" i="10"/>
  <c r="D1898" i="9"/>
  <c r="D1898" i="8"/>
  <c r="D1900" i="10"/>
  <c r="D1900" i="9"/>
  <c r="D1900" i="8"/>
  <c r="D1902" i="10"/>
  <c r="D1902" i="9"/>
  <c r="D1902" i="8"/>
  <c r="D1904" i="10"/>
  <c r="D1904" i="9"/>
  <c r="D1904" i="8"/>
  <c r="D1906" i="10"/>
  <c r="D1906" i="9"/>
  <c r="D1906" i="8"/>
  <c r="D1908" i="10"/>
  <c r="D1908" i="9"/>
  <c r="D1908" i="8"/>
  <c r="D1910" i="10"/>
  <c r="D1910" i="9"/>
  <c r="D1910" i="8"/>
  <c r="D1912" i="10"/>
  <c r="D1912" i="9"/>
  <c r="D1912" i="8"/>
  <c r="D1914" i="10"/>
  <c r="D1914" i="9"/>
  <c r="D1914" i="8"/>
  <c r="D1916" i="10"/>
  <c r="D1916" i="9"/>
  <c r="D1916" i="8"/>
  <c r="D1918" i="10"/>
  <c r="D1918" i="9"/>
  <c r="D1918" i="8"/>
  <c r="D1920" i="10"/>
  <c r="D1920" i="9"/>
  <c r="D1920" i="8"/>
  <c r="D1922" i="10"/>
  <c r="D1922" i="9"/>
  <c r="D1922" i="8"/>
  <c r="D1924" i="10"/>
  <c r="D1924" i="9"/>
  <c r="D1924" i="8"/>
  <c r="D1926" i="10"/>
  <c r="D1926" i="9"/>
  <c r="D1926" i="8"/>
  <c r="D1928" i="10"/>
  <c r="D1928" i="9"/>
  <c r="D1928" i="8"/>
  <c r="D1930" i="10"/>
  <c r="D1930" i="9"/>
  <c r="D1930" i="8"/>
  <c r="D1932" i="10"/>
  <c r="D1932" i="9"/>
  <c r="D1932" i="8"/>
  <c r="D1934" i="10"/>
  <c r="D1934" i="9"/>
  <c r="D1934" i="8"/>
  <c r="D1936" i="10"/>
  <c r="D1936" i="9"/>
  <c r="D1936" i="8"/>
  <c r="D1938" i="10"/>
  <c r="D1938" i="9"/>
  <c r="D1938" i="8"/>
  <c r="D1940" i="10"/>
  <c r="D1940" i="9"/>
  <c r="D1940" i="8"/>
  <c r="D1942" i="10"/>
  <c r="D1942" i="9"/>
  <c r="D1942" i="8"/>
  <c r="D1944" i="10"/>
  <c r="D1944" i="9"/>
  <c r="D1944" i="8"/>
  <c r="D1946" i="10"/>
  <c r="D1946" i="9"/>
  <c r="D1946" i="8"/>
  <c r="D1948" i="10"/>
  <c r="D1948" i="9"/>
  <c r="D1948" i="8"/>
  <c r="D1950" i="10"/>
  <c r="D1950" i="9"/>
  <c r="D1950" i="8"/>
  <c r="D1952" i="10"/>
  <c r="D1952" i="9"/>
  <c r="D1952" i="8"/>
  <c r="D1954" i="10"/>
  <c r="D1954" i="9"/>
  <c r="D1954" i="8"/>
  <c r="D1956" i="10"/>
  <c r="D1956" i="9"/>
  <c r="D1956" i="8"/>
  <c r="D1958" i="10"/>
  <c r="D1958" i="9"/>
  <c r="D1958" i="8"/>
  <c r="D1960" i="10"/>
  <c r="D1960" i="9"/>
  <c r="D1960" i="8"/>
  <c r="D1962" i="10"/>
  <c r="D1962" i="9"/>
  <c r="D1962" i="8"/>
  <c r="D1964" i="10"/>
  <c r="D1964" i="9"/>
  <c r="D1964" i="8"/>
  <c r="D1966" i="10"/>
  <c r="D1966" i="9"/>
  <c r="D1966" i="8"/>
  <c r="D1968" i="10"/>
  <c r="D1968" i="9"/>
  <c r="D1968" i="8"/>
  <c r="D1970" i="10"/>
  <c r="D1970" i="9"/>
  <c r="D1970" i="8"/>
  <c r="D1972" i="10"/>
  <c r="D1972" i="9"/>
  <c r="D1972" i="8"/>
  <c r="D1974" i="10"/>
  <c r="D1974" i="9"/>
  <c r="D1974" i="8"/>
  <c r="D1976" i="10"/>
  <c r="D1976" i="9"/>
  <c r="D1976" i="8"/>
  <c r="D1978" i="10"/>
  <c r="D1978" i="9"/>
  <c r="D1978" i="8"/>
  <c r="D1980" i="10"/>
  <c r="D1980" i="9"/>
  <c r="D1980" i="8"/>
  <c r="D1982" i="10"/>
  <c r="D1982" i="9"/>
  <c r="D1982" i="8"/>
  <c r="D1984" i="10"/>
  <c r="D1984" i="9"/>
  <c r="D1984" i="8"/>
  <c r="D1986" i="10"/>
  <c r="D1986" i="9"/>
  <c r="D1986" i="8"/>
  <c r="D1988" i="10"/>
  <c r="D1988" i="9"/>
  <c r="D1988" i="8"/>
  <c r="D1990" i="10"/>
  <c r="D1990" i="9"/>
  <c r="D1990" i="8"/>
  <c r="D1992" i="10"/>
  <c r="D1992" i="9"/>
  <c r="D1992" i="8"/>
  <c r="D1994" i="10"/>
  <c r="D1994" i="9"/>
  <c r="D1994" i="8"/>
  <c r="D1996" i="10"/>
  <c r="D1996" i="9"/>
  <c r="D1996" i="8"/>
  <c r="D1998" i="10"/>
  <c r="D1998" i="9"/>
  <c r="D1998" i="8"/>
  <c r="D2000" i="10"/>
  <c r="D2000" i="9"/>
  <c r="D2000" i="8"/>
  <c r="D2002" i="10"/>
  <c r="D2002" i="9"/>
  <c r="D2002" i="8"/>
  <c r="D2004" i="10"/>
  <c r="D2004" i="9"/>
  <c r="D2004" i="8"/>
  <c r="D2006" i="10"/>
  <c r="D2006" i="9"/>
  <c r="D2006" i="8"/>
  <c r="D2008" i="10"/>
  <c r="D2008" i="9"/>
  <c r="D2008" i="8"/>
  <c r="D2010" i="10"/>
  <c r="D2010" i="9"/>
  <c r="D2010" i="8"/>
  <c r="D2012" i="10"/>
  <c r="D2012" i="9"/>
  <c r="D2012" i="8"/>
  <c r="D2014" i="10"/>
  <c r="D2014" i="9"/>
  <c r="D2014" i="8"/>
  <c r="D2016" i="10"/>
  <c r="D2016" i="9"/>
  <c r="D2016" i="8"/>
  <c r="D2018" i="10"/>
  <c r="D2018" i="9"/>
  <c r="D2018" i="8"/>
  <c r="D2020" i="10"/>
  <c r="D2020" i="9"/>
  <c r="D2020" i="8"/>
  <c r="D2022" i="10"/>
  <c r="D2022" i="9"/>
  <c r="D2022" i="8"/>
  <c r="D2024" i="10"/>
  <c r="D2024" i="9"/>
  <c r="D2024" i="8"/>
  <c r="D2026" i="10"/>
  <c r="D2026" i="9"/>
  <c r="D2026" i="8"/>
  <c r="D2028" i="10"/>
  <c r="D2028" i="9"/>
  <c r="D2028" i="8"/>
  <c r="D2030" i="10"/>
  <c r="D2030" i="9"/>
  <c r="D2030" i="8"/>
  <c r="D2032" i="10"/>
  <c r="D2032" i="9"/>
  <c r="D2032" i="8"/>
  <c r="D2034" i="10"/>
  <c r="D2034" i="9"/>
  <c r="D2034" i="8"/>
  <c r="D2036" i="10"/>
  <c r="D2036" i="9"/>
  <c r="D2036" i="8"/>
  <c r="D2038" i="10"/>
  <c r="D2038" i="9"/>
  <c r="D2038" i="8"/>
  <c r="D2040" i="10"/>
  <c r="D2040" i="9"/>
  <c r="D2040" i="8"/>
  <c r="D2042" i="10"/>
  <c r="D2042" i="9"/>
  <c r="D2042" i="8"/>
  <c r="D2044" i="10"/>
  <c r="D2044" i="9"/>
  <c r="D2044" i="8"/>
  <c r="D2046" i="10"/>
  <c r="D2046" i="9"/>
  <c r="D2046" i="8"/>
  <c r="D2048" i="10"/>
  <c r="D2048" i="9"/>
  <c r="D2048" i="8"/>
  <c r="D2050" i="10"/>
  <c r="D2050" i="9"/>
  <c r="D2050" i="8"/>
  <c r="D2052" i="10"/>
  <c r="D2052" i="9"/>
  <c r="D2052" i="8"/>
  <c r="D2054" i="10"/>
  <c r="D2054" i="9"/>
  <c r="D2054" i="8"/>
  <c r="D2056" i="10"/>
  <c r="D2056" i="9"/>
  <c r="D2056" i="8"/>
  <c r="D2058" i="10"/>
  <c r="D2058" i="9"/>
  <c r="D2058" i="8"/>
  <c r="D2060" i="10"/>
  <c r="D2060" i="9"/>
  <c r="D2060" i="8"/>
  <c r="D2062" i="10"/>
  <c r="D2062" i="9"/>
  <c r="D2062" i="8"/>
  <c r="D2064" i="10"/>
  <c r="D2064" i="9"/>
  <c r="D2064" i="8"/>
  <c r="D2066" i="10"/>
  <c r="D2066" i="9"/>
  <c r="D2066" i="8"/>
  <c r="D2068" i="10"/>
  <c r="D2068" i="9"/>
  <c r="D2068" i="8"/>
  <c r="D2070" i="10"/>
  <c r="D2070" i="9"/>
  <c r="D2070" i="8"/>
  <c r="D2072" i="10"/>
  <c r="D2072" i="9"/>
  <c r="D2072" i="8"/>
  <c r="D2074" i="10"/>
  <c r="D2074" i="9"/>
  <c r="D2074" i="8"/>
  <c r="D2076" i="10"/>
  <c r="D2076" i="9"/>
  <c r="D2076" i="8"/>
  <c r="D2078" i="10"/>
  <c r="D2078" i="9"/>
  <c r="D2078" i="8"/>
  <c r="D2080" i="10"/>
  <c r="D2080" i="9"/>
  <c r="D2080" i="8"/>
  <c r="D2082" i="10"/>
  <c r="D2082" i="9"/>
  <c r="D2082" i="8"/>
  <c r="D2084" i="10"/>
  <c r="D2084" i="9"/>
  <c r="D2084" i="8"/>
  <c r="D2086" i="10"/>
  <c r="D2086" i="9"/>
  <c r="D2086" i="8"/>
  <c r="D2088" i="10"/>
  <c r="D2088" i="9"/>
  <c r="D2088" i="8"/>
  <c r="D2090" i="10"/>
  <c r="D2090" i="9"/>
  <c r="D2090" i="8"/>
  <c r="D2092" i="10"/>
  <c r="D2092" i="9"/>
  <c r="D2092" i="8"/>
  <c r="D2094" i="10"/>
  <c r="D2094" i="9"/>
  <c r="D2094" i="8"/>
  <c r="D2096" i="10"/>
  <c r="D2096" i="9"/>
  <c r="D2096" i="8"/>
  <c r="D2098" i="10"/>
  <c r="D2098" i="9"/>
  <c r="D2098" i="8"/>
  <c r="D2100" i="10"/>
  <c r="D2100" i="9"/>
  <c r="D2100" i="8"/>
  <c r="D2102" i="10"/>
  <c r="D2102" i="9"/>
  <c r="D2102" i="8"/>
  <c r="D2104" i="10"/>
  <c r="D2104" i="9"/>
  <c r="D2104" i="8"/>
  <c r="D2106" i="10"/>
  <c r="D2106" i="9"/>
  <c r="D2106" i="8"/>
  <c r="D2108" i="10"/>
  <c r="D2108" i="9"/>
  <c r="D2108" i="8"/>
  <c r="D2110" i="10"/>
  <c r="D2110" i="9"/>
  <c r="D2110" i="8"/>
  <c r="D2112" i="10"/>
  <c r="D2112" i="9"/>
  <c r="D2112" i="8"/>
  <c r="D2114" i="10"/>
  <c r="D2114" i="9"/>
  <c r="D2114" i="8"/>
  <c r="D2116" i="10"/>
  <c r="D2116" i="9"/>
  <c r="D2116" i="8"/>
  <c r="D2118" i="10"/>
  <c r="D2118" i="9"/>
  <c r="D2118" i="8"/>
  <c r="D2120" i="10"/>
  <c r="D2120" i="9"/>
  <c r="D2120" i="8"/>
  <c r="D2122" i="10"/>
  <c r="D2122" i="9"/>
  <c r="D2122" i="8"/>
  <c r="D2124" i="10"/>
  <c r="D2124" i="9"/>
  <c r="D2124" i="8"/>
  <c r="D2126" i="10"/>
  <c r="D2126" i="9"/>
  <c r="D2126" i="8"/>
  <c r="D2128" i="10"/>
  <c r="D2128" i="9"/>
  <c r="D2128" i="8"/>
  <c r="D2130" i="10"/>
  <c r="D2130" i="9"/>
  <c r="D2130" i="8"/>
  <c r="D2132" i="10"/>
  <c r="D2132" i="9"/>
  <c r="D2132" i="8"/>
  <c r="D2134" i="10"/>
  <c r="D2134" i="9"/>
  <c r="D2134" i="8"/>
  <c r="D2136" i="10"/>
  <c r="D2136" i="9"/>
  <c r="D2136" i="8"/>
  <c r="D2138" i="10"/>
  <c r="D2138" i="9"/>
  <c r="D2138" i="8"/>
  <c r="D2140" i="10"/>
  <c r="D2140" i="9"/>
  <c r="D2140" i="8"/>
  <c r="D2142" i="10"/>
  <c r="D2142" i="9"/>
  <c r="D2142" i="8"/>
  <c r="D2144" i="10"/>
  <c r="D2144" i="9"/>
  <c r="D2144" i="8"/>
  <c r="D2146" i="10"/>
  <c r="D2146" i="9"/>
  <c r="D2146" i="8"/>
  <c r="D2148" i="10"/>
  <c r="D2148" i="9"/>
  <c r="D2148" i="8"/>
  <c r="D2150" i="10"/>
  <c r="D2150" i="9"/>
  <c r="D2150" i="8"/>
  <c r="D2152" i="10"/>
  <c r="D2152" i="9"/>
  <c r="D2152" i="8"/>
  <c r="D2154" i="10"/>
  <c r="D2154" i="9"/>
  <c r="D2154" i="8"/>
  <c r="D2156" i="10"/>
  <c r="D2156" i="9"/>
  <c r="D2156" i="8"/>
  <c r="D2158" i="10"/>
  <c r="D2158" i="9"/>
  <c r="D2158" i="8"/>
  <c r="D2160" i="10"/>
  <c r="D2160" i="9"/>
  <c r="D2160" i="8"/>
  <c r="D2162" i="10"/>
  <c r="D2162" i="9"/>
  <c r="D2162" i="8"/>
  <c r="D2164" i="10"/>
  <c r="D2164" i="9"/>
  <c r="D2164" i="8"/>
  <c r="D2166" i="10"/>
  <c r="D2166" i="9"/>
  <c r="D2166" i="8"/>
  <c r="D2168" i="10"/>
  <c r="D2168" i="9"/>
  <c r="D2168" i="8"/>
  <c r="D2170" i="10"/>
  <c r="D2170" i="9"/>
  <c r="D2170" i="8"/>
  <c r="D2172" i="10"/>
  <c r="D2172" i="9"/>
  <c r="D2172" i="8"/>
  <c r="D2174" i="10"/>
  <c r="D2174" i="9"/>
  <c r="D2174" i="8"/>
  <c r="D2176" i="10"/>
  <c r="D2176" i="9"/>
  <c r="D2176" i="8"/>
  <c r="D2178" i="10"/>
  <c r="D2178" i="9"/>
  <c r="D2178" i="8"/>
  <c r="D2180" i="10"/>
  <c r="D2180" i="9"/>
  <c r="D2180" i="8"/>
  <c r="D2182" i="10"/>
  <c r="D2182" i="9"/>
  <c r="D2182" i="8"/>
  <c r="D2184" i="10"/>
  <c r="D2184" i="9"/>
  <c r="D2184" i="8"/>
  <c r="D2186" i="10"/>
  <c r="D2186" i="9"/>
  <c r="D2186" i="8"/>
  <c r="D2188" i="10"/>
  <c r="D2188" i="9"/>
  <c r="D2188" i="8"/>
  <c r="D2190" i="10"/>
  <c r="D2190" i="9"/>
  <c r="D2190" i="8"/>
  <c r="D2192" i="10"/>
  <c r="D2192" i="9"/>
  <c r="D2192" i="8"/>
  <c r="D2194" i="10"/>
  <c r="D2194" i="9"/>
  <c r="D2194" i="8"/>
  <c r="D2196" i="10"/>
  <c r="D2196" i="9"/>
  <c r="D2196" i="8"/>
  <c r="D2198" i="10"/>
  <c r="D2198" i="9"/>
  <c r="D2198" i="8"/>
  <c r="D2200" i="10"/>
  <c r="D2200" i="9"/>
  <c r="D2200" i="8"/>
  <c r="D2202" i="10"/>
  <c r="D2202" i="9"/>
  <c r="D2202" i="8"/>
  <c r="D2204" i="10"/>
  <c r="D2204" i="9"/>
  <c r="D2204" i="8"/>
  <c r="D2206" i="10"/>
  <c r="D2206" i="9"/>
  <c r="D2206" i="8"/>
  <c r="D2208" i="10"/>
  <c r="D2208" i="9"/>
  <c r="D2208" i="8"/>
  <c r="D2210" i="10"/>
  <c r="D2210" i="9"/>
  <c r="D2210" i="8"/>
  <c r="D2212" i="10"/>
  <c r="D2212" i="9"/>
  <c r="D2212" i="8"/>
  <c r="D2214" i="10"/>
  <c r="D2214" i="9"/>
  <c r="D2214" i="8"/>
  <c r="D2216" i="10"/>
  <c r="D2216" i="9"/>
  <c r="D2216" i="8"/>
  <c r="D2218" i="10"/>
  <c r="D2218" i="9"/>
  <c r="D2218" i="8"/>
  <c r="D2220" i="10"/>
  <c r="D2220" i="9"/>
  <c r="D2220" i="8"/>
  <c r="D2222" i="10"/>
  <c r="D2222" i="9"/>
  <c r="D2222" i="8"/>
  <c r="D2224" i="10"/>
  <c r="D2224" i="9"/>
  <c r="D2224" i="8"/>
  <c r="D2226" i="10"/>
  <c r="D2226" i="9"/>
  <c r="D2226" i="8"/>
  <c r="D2228" i="10"/>
  <c r="D2228" i="9"/>
  <c r="D2228" i="8"/>
  <c r="D2230" i="10"/>
  <c r="D2230" i="9"/>
  <c r="D2230" i="8"/>
  <c r="D2232" i="10"/>
  <c r="D2232" i="9"/>
  <c r="D2232" i="8"/>
  <c r="D2234" i="10"/>
  <c r="D2234" i="9"/>
  <c r="D2234" i="8"/>
  <c r="D2236" i="10"/>
  <c r="D2236" i="9"/>
  <c r="D2236" i="8"/>
  <c r="D2238" i="10"/>
  <c r="D2238" i="9"/>
  <c r="D2238" i="8"/>
  <c r="D2240" i="10"/>
  <c r="D2240" i="9"/>
  <c r="D2240" i="8"/>
  <c r="D2242" i="10"/>
  <c r="D2242" i="9"/>
  <c r="D2242" i="8"/>
  <c r="D2244" i="10"/>
  <c r="D2244" i="9"/>
  <c r="D2244" i="8"/>
  <c r="D2246" i="10"/>
  <c r="D2246" i="9"/>
  <c r="D2246" i="8"/>
  <c r="D2248" i="10"/>
  <c r="D2248" i="9"/>
  <c r="D2248" i="8"/>
  <c r="D2250" i="10"/>
  <c r="D2250" i="9"/>
  <c r="D2250" i="8"/>
  <c r="D2252" i="10"/>
  <c r="D2252" i="9"/>
  <c r="D2252" i="8"/>
  <c r="D2254" i="10"/>
  <c r="D2254" i="9"/>
  <c r="D2254" i="8"/>
  <c r="D2256" i="10"/>
  <c r="D2256" i="9"/>
  <c r="D2256" i="8"/>
  <c r="D2258" i="10"/>
  <c r="D2258" i="9"/>
  <c r="D2258" i="8"/>
  <c r="D2260" i="10"/>
  <c r="D2260" i="9"/>
  <c r="D2260" i="8"/>
  <c r="D2262" i="10"/>
  <c r="D2262" i="9"/>
  <c r="D2262" i="8"/>
  <c r="D2264" i="10"/>
  <c r="D2264" i="9"/>
  <c r="D2264" i="8"/>
  <c r="D2266" i="10"/>
  <c r="D2266" i="9"/>
  <c r="D2266" i="8"/>
  <c r="D2268" i="10"/>
  <c r="D2268" i="9"/>
  <c r="D2268" i="8"/>
  <c r="D2270" i="10"/>
  <c r="D2270" i="9"/>
  <c r="D2270" i="8"/>
  <c r="D2272" i="10"/>
  <c r="D2272" i="9"/>
  <c r="D2272" i="8"/>
  <c r="D2274" i="10"/>
  <c r="D2274" i="9"/>
  <c r="D2274" i="8"/>
  <c r="D2276" i="10"/>
  <c r="D2276" i="9"/>
  <c r="D2276" i="8"/>
  <c r="D2278" i="10"/>
  <c r="D2278" i="9"/>
  <c r="D2278" i="8"/>
  <c r="D2280" i="10"/>
  <c r="D2280" i="9"/>
  <c r="D2280" i="8"/>
  <c r="D2282" i="10"/>
  <c r="D2282" i="9"/>
  <c r="D2282" i="8"/>
  <c r="D2284" i="10"/>
  <c r="D2284" i="9"/>
  <c r="D2284" i="8"/>
  <c r="D2286" i="10"/>
  <c r="D2286" i="9"/>
  <c r="D2286" i="8"/>
  <c r="D2288" i="10"/>
  <c r="D2288" i="9"/>
  <c r="D2288" i="8"/>
  <c r="D2290" i="10"/>
  <c r="D2290" i="9"/>
  <c r="D2290" i="8"/>
  <c r="D2292" i="10"/>
  <c r="D2292" i="9"/>
  <c r="D2292" i="8"/>
  <c r="D2294" i="10"/>
  <c r="D2294" i="9"/>
  <c r="D2294" i="8"/>
  <c r="D2296" i="10"/>
  <c r="D2296" i="9"/>
  <c r="D2296" i="8"/>
  <c r="D2298" i="10"/>
  <c r="D2298" i="9"/>
  <c r="D2298" i="8"/>
  <c r="D2300" i="10"/>
  <c r="D2300" i="9"/>
  <c r="D2300" i="8"/>
  <c r="D2302" i="10"/>
  <c r="D2302" i="9"/>
  <c r="D2302" i="8"/>
  <c r="D2304" i="10"/>
  <c r="D2304" i="9"/>
  <c r="D2304" i="8"/>
  <c r="D2306" i="10"/>
  <c r="D2306" i="9"/>
  <c r="D2306" i="8"/>
  <c r="D2308" i="10"/>
  <c r="D2308" i="9"/>
  <c r="D2308" i="8"/>
  <c r="D2310" i="10"/>
  <c r="D2310" i="9"/>
  <c r="D2310" i="8"/>
  <c r="D2312" i="10"/>
  <c r="D2312" i="9"/>
  <c r="D2312" i="8"/>
  <c r="D2314" i="10"/>
  <c r="D2314" i="9"/>
  <c r="D2314" i="8"/>
  <c r="D2316" i="10"/>
  <c r="D2316" i="9"/>
  <c r="D2316" i="8"/>
  <c r="D2318" i="10"/>
  <c r="D2318" i="9"/>
  <c r="D2318" i="8"/>
  <c r="D2320" i="10"/>
  <c r="D2320" i="9"/>
  <c r="D2320" i="8"/>
  <c r="D2322" i="10"/>
  <c r="D2322" i="9"/>
  <c r="D2322" i="8"/>
  <c r="B2322" i="6"/>
  <c r="D2324" i="10"/>
  <c r="D2324" i="9"/>
  <c r="D2324" i="8"/>
  <c r="D2326" i="10"/>
  <c r="D2326" i="9"/>
  <c r="D2326" i="8"/>
  <c r="D2328" i="10"/>
  <c r="D2328" i="9"/>
  <c r="D2328" i="8"/>
  <c r="D2330" i="10"/>
  <c r="D2330" i="9"/>
  <c r="D2330" i="8"/>
  <c r="D2332" i="10"/>
  <c r="D2332" i="9"/>
  <c r="D2332" i="8"/>
  <c r="D2334" i="10"/>
  <c r="D2334" i="9"/>
  <c r="D2334" i="8"/>
  <c r="D2336" i="10"/>
  <c r="D2336" i="9"/>
  <c r="D2336" i="8"/>
  <c r="D2338" i="10"/>
  <c r="D2338" i="9"/>
  <c r="D2338" i="8"/>
  <c r="D2340" i="10"/>
  <c r="D2340" i="9"/>
  <c r="D2340" i="8"/>
  <c r="D2342" i="10"/>
  <c r="D2342" i="9"/>
  <c r="D2342" i="8"/>
  <c r="B2342" i="6"/>
  <c r="C2342" i="6" s="1"/>
  <c r="D2344" i="10"/>
  <c r="D2344" i="9"/>
  <c r="D2344" i="8"/>
  <c r="D2346" i="10"/>
  <c r="D2346" i="9"/>
  <c r="D2346" i="8"/>
  <c r="D2348" i="10"/>
  <c r="D2348" i="9"/>
  <c r="D2348" i="8"/>
  <c r="D2350" i="10"/>
  <c r="D2350" i="9"/>
  <c r="D2350" i="8"/>
  <c r="D2352" i="10"/>
  <c r="D2352" i="9"/>
  <c r="D2352" i="8"/>
  <c r="D2354" i="10"/>
  <c r="D2354" i="9"/>
  <c r="D2354" i="8"/>
  <c r="D2356" i="10"/>
  <c r="D2356" i="9"/>
  <c r="D2356" i="8"/>
  <c r="D2358" i="10"/>
  <c r="D2358" i="9"/>
  <c r="D2358" i="8"/>
  <c r="D2360" i="10"/>
  <c r="D2360" i="9"/>
  <c r="D2360" i="8"/>
  <c r="D2362" i="10"/>
  <c r="D2362" i="9"/>
  <c r="D2362" i="8"/>
  <c r="B2362" i="6"/>
  <c r="C2362" i="6" s="1"/>
  <c r="D2364" i="10"/>
  <c r="D2364" i="9"/>
  <c r="D2364" i="8"/>
  <c r="D2366" i="10"/>
  <c r="D2366" i="9"/>
  <c r="D2366" i="8"/>
  <c r="D2368" i="10"/>
  <c r="D2368" i="9"/>
  <c r="D2368" i="8"/>
  <c r="D2370" i="10"/>
  <c r="D2370" i="9"/>
  <c r="D2370" i="8"/>
  <c r="D2372" i="10"/>
  <c r="D2372" i="9"/>
  <c r="D2372" i="8"/>
  <c r="D2374" i="10"/>
  <c r="D2374" i="9"/>
  <c r="D2374" i="8"/>
  <c r="D2376" i="10"/>
  <c r="D2376" i="9"/>
  <c r="D2376" i="8"/>
  <c r="D2378" i="10"/>
  <c r="D2378" i="9"/>
  <c r="D2378" i="8"/>
  <c r="D2380" i="10"/>
  <c r="D2380" i="9"/>
  <c r="D2380" i="8"/>
  <c r="D2382" i="10"/>
  <c r="D2382" i="9"/>
  <c r="D2382" i="8"/>
  <c r="B2382" i="6"/>
  <c r="C2382" i="6" s="1"/>
  <c r="D2384" i="10"/>
  <c r="D2384" i="9"/>
  <c r="D2384" i="8"/>
  <c r="D2386" i="10"/>
  <c r="D2386" i="9"/>
  <c r="D2386" i="8"/>
  <c r="D2388" i="10"/>
  <c r="D2388" i="9"/>
  <c r="D2388" i="8"/>
  <c r="D2390" i="10"/>
  <c r="D2390" i="9"/>
  <c r="D2390" i="8"/>
  <c r="D2392" i="10"/>
  <c r="D2392" i="9"/>
  <c r="D2392" i="8"/>
  <c r="D2394" i="10"/>
  <c r="D2394" i="9"/>
  <c r="D2394" i="8"/>
  <c r="D2396" i="10"/>
  <c r="D2396" i="9"/>
  <c r="D2396" i="8"/>
  <c r="D2398" i="10"/>
  <c r="D2398" i="9"/>
  <c r="D2398" i="8"/>
  <c r="D2400" i="10"/>
  <c r="D2400" i="9"/>
  <c r="D2400" i="8"/>
  <c r="D2402" i="10"/>
  <c r="D2402" i="9"/>
  <c r="D2402" i="8"/>
  <c r="B2402" i="6"/>
  <c r="C2402" i="6" s="1"/>
  <c r="D2404" i="10"/>
  <c r="D2404" i="9"/>
  <c r="D2404" i="8"/>
  <c r="D2406" i="10"/>
  <c r="D2406" i="9"/>
  <c r="D2406" i="8"/>
  <c r="D2408" i="10"/>
  <c r="D2408" i="9"/>
  <c r="D2408" i="8"/>
  <c r="D2410" i="10"/>
  <c r="D2410" i="9"/>
  <c r="D2410" i="8"/>
  <c r="D2412" i="10"/>
  <c r="D2412" i="9"/>
  <c r="D2412" i="8"/>
  <c r="D2414" i="10"/>
  <c r="D2414" i="9"/>
  <c r="D2414" i="8"/>
  <c r="D2416" i="10"/>
  <c r="D2416" i="9"/>
  <c r="D2416" i="8"/>
  <c r="D2418" i="10"/>
  <c r="D2418" i="9"/>
  <c r="D2418" i="8"/>
  <c r="D2420" i="10"/>
  <c r="D2420" i="9"/>
  <c r="D2420" i="8"/>
  <c r="D2422" i="10"/>
  <c r="D2422" i="9"/>
  <c r="D2422" i="8"/>
  <c r="B2422" i="6"/>
  <c r="C2422" i="6" s="1"/>
  <c r="D2424" i="10"/>
  <c r="D2424" i="9"/>
  <c r="D2424" i="8"/>
  <c r="D2426" i="10"/>
  <c r="D2426" i="9"/>
  <c r="D2426" i="8"/>
  <c r="D2428" i="10"/>
  <c r="D2428" i="9"/>
  <c r="D2428" i="8"/>
  <c r="D2430" i="10"/>
  <c r="D2430" i="9"/>
  <c r="D2430" i="8"/>
  <c r="D2432" i="10"/>
  <c r="D2432" i="9"/>
  <c r="D2432" i="8"/>
  <c r="D2434" i="10"/>
  <c r="D2434" i="9"/>
  <c r="D2434" i="8"/>
  <c r="D2436" i="10"/>
  <c r="D2436" i="9"/>
  <c r="D2436" i="8"/>
  <c r="D2438" i="10"/>
  <c r="D2438" i="9"/>
  <c r="D2438" i="8"/>
  <c r="D2440" i="10"/>
  <c r="D2440" i="9"/>
  <c r="D2440" i="8"/>
  <c r="D2442" i="10"/>
  <c r="D2442" i="9"/>
  <c r="D2442" i="8"/>
  <c r="B2442" i="6"/>
  <c r="C2442" i="6" s="1"/>
  <c r="D2444" i="10"/>
  <c r="D2444" i="9"/>
  <c r="D2444" i="8"/>
  <c r="D2446" i="10"/>
  <c r="D2446" i="9"/>
  <c r="D2446" i="8"/>
  <c r="D2448" i="10"/>
  <c r="D2448" i="9"/>
  <c r="D2448" i="8"/>
  <c r="D2450" i="10"/>
  <c r="D2450" i="9"/>
  <c r="D2450" i="8"/>
  <c r="D2452" i="10"/>
  <c r="D2452" i="9"/>
  <c r="D2452" i="8"/>
  <c r="D2454" i="10"/>
  <c r="D2454" i="9"/>
  <c r="D2454" i="8"/>
  <c r="D2456" i="10"/>
  <c r="D2456" i="9"/>
  <c r="D2456" i="8"/>
  <c r="D2458" i="10"/>
  <c r="D2458" i="9"/>
  <c r="D2458" i="8"/>
  <c r="D2460" i="10"/>
  <c r="D2460" i="9"/>
  <c r="D2460" i="8"/>
  <c r="D2462" i="10"/>
  <c r="D2462" i="9"/>
  <c r="D2462" i="8"/>
  <c r="B2462" i="6"/>
  <c r="C2462" i="6" s="1"/>
  <c r="D2464" i="10"/>
  <c r="D2464" i="9"/>
  <c r="D2464" i="8"/>
  <c r="D2466" i="10"/>
  <c r="D2466" i="9"/>
  <c r="D2466" i="8"/>
  <c r="D2468" i="10"/>
  <c r="D2468" i="9"/>
  <c r="D2468" i="8"/>
  <c r="D2470" i="10"/>
  <c r="D2470" i="9"/>
  <c r="D2470" i="8"/>
  <c r="D2472" i="10"/>
  <c r="D2472" i="9"/>
  <c r="D2472" i="8"/>
  <c r="D2474" i="10"/>
  <c r="D2474" i="9"/>
  <c r="D2474" i="8"/>
  <c r="D2476" i="10"/>
  <c r="D2476" i="9"/>
  <c r="D2476" i="8"/>
  <c r="D2478" i="10"/>
  <c r="D2478" i="9"/>
  <c r="D2478" i="8"/>
  <c r="D2480" i="10"/>
  <c r="D2480" i="9"/>
  <c r="D2480" i="8"/>
  <c r="D2482" i="10"/>
  <c r="D2482" i="9"/>
  <c r="D2482" i="8"/>
  <c r="B2482" i="6"/>
  <c r="C2482" i="6" s="1"/>
  <c r="D2484" i="10"/>
  <c r="D2484" i="9"/>
  <c r="D2484" i="8"/>
  <c r="D2486" i="10"/>
  <c r="D2486" i="9"/>
  <c r="D2486" i="8"/>
  <c r="D2488" i="10"/>
  <c r="D2488" i="9"/>
  <c r="D2488" i="8"/>
  <c r="D2490" i="10"/>
  <c r="D2490" i="9"/>
  <c r="D2490" i="8"/>
  <c r="D2492" i="10"/>
  <c r="D2492" i="9"/>
  <c r="D2492" i="8"/>
  <c r="D2494" i="10"/>
  <c r="D2494" i="9"/>
  <c r="D2494" i="8"/>
  <c r="D2496" i="10"/>
  <c r="D2496" i="9"/>
  <c r="D2496" i="8"/>
  <c r="D2498" i="10"/>
  <c r="D2498" i="9"/>
  <c r="D2498" i="8"/>
  <c r="D2500" i="10"/>
  <c r="D2500" i="9"/>
  <c r="D2500" i="8"/>
  <c r="D2502" i="10"/>
  <c r="D2502" i="9"/>
  <c r="D2502" i="8"/>
  <c r="B2502" i="6"/>
  <c r="C2502" i="6" s="1"/>
  <c r="D2504" i="10"/>
  <c r="D2504" i="9"/>
  <c r="D2506" i="10"/>
  <c r="D2506" i="9"/>
  <c r="D2508" i="10"/>
  <c r="D2508" i="9"/>
  <c r="D2510" i="10"/>
  <c r="D2510" i="9"/>
  <c r="D2512" i="10"/>
  <c r="D2512" i="9"/>
  <c r="D2514" i="10"/>
  <c r="D2514" i="9"/>
  <c r="D2516" i="10"/>
  <c r="D2516" i="9"/>
  <c r="D2518" i="10"/>
  <c r="D2518" i="9"/>
  <c r="D2520" i="10"/>
  <c r="D2520" i="9"/>
  <c r="D2522" i="10"/>
  <c r="D2522" i="9"/>
  <c r="B2522" i="6"/>
  <c r="C2522" i="6" s="1"/>
  <c r="D2524" i="10"/>
  <c r="D2524" i="9"/>
  <c r="E6" i="10"/>
  <c r="E6" i="9"/>
  <c r="E6" i="8"/>
  <c r="E8" i="10"/>
  <c r="E8" i="9"/>
  <c r="E8" i="8"/>
  <c r="E10" i="10"/>
  <c r="E10" i="9"/>
  <c r="E10" i="8"/>
  <c r="E12" i="10"/>
  <c r="E12" i="9"/>
  <c r="E12" i="8"/>
  <c r="E14" i="10"/>
  <c r="E14" i="9"/>
  <c r="E14" i="8"/>
  <c r="E16" i="10"/>
  <c r="E16" i="9"/>
  <c r="E16" i="8"/>
  <c r="E18" i="10"/>
  <c r="E18" i="9"/>
  <c r="E18" i="8"/>
  <c r="E20" i="10"/>
  <c r="E20" i="9"/>
  <c r="E20" i="8"/>
  <c r="E22" i="10"/>
  <c r="E22" i="9"/>
  <c r="E22" i="8"/>
  <c r="E24" i="10"/>
  <c r="E24" i="9"/>
  <c r="E24" i="8"/>
  <c r="E26" i="10"/>
  <c r="E26" i="9"/>
  <c r="E26" i="8"/>
  <c r="E28" i="10"/>
  <c r="E28" i="9"/>
  <c r="E28" i="8"/>
  <c r="E30" i="10"/>
  <c r="E30" i="9"/>
  <c r="E30" i="8"/>
  <c r="E32" i="10"/>
  <c r="E32" i="9"/>
  <c r="E32" i="8"/>
  <c r="E34" i="10"/>
  <c r="E34" i="9"/>
  <c r="E34" i="8"/>
  <c r="E36" i="10"/>
  <c r="E36" i="9"/>
  <c r="E36" i="8"/>
  <c r="E38" i="10"/>
  <c r="E38" i="9"/>
  <c r="E38" i="8"/>
  <c r="E40" i="10"/>
  <c r="E40" i="9"/>
  <c r="E40" i="8"/>
  <c r="E42" i="10"/>
  <c r="E42" i="9"/>
  <c r="E42" i="8"/>
  <c r="E44" i="10"/>
  <c r="E44" i="9"/>
  <c r="E44" i="8"/>
  <c r="E46" i="10"/>
  <c r="E46" i="9"/>
  <c r="E46" i="8"/>
  <c r="E48" i="10"/>
  <c r="E48" i="9"/>
  <c r="E48" i="8"/>
  <c r="E50" i="10"/>
  <c r="E50" i="9"/>
  <c r="E50" i="8"/>
  <c r="E52" i="10"/>
  <c r="E52" i="9"/>
  <c r="E52" i="8"/>
  <c r="E54" i="10"/>
  <c r="E54" i="9"/>
  <c r="E54" i="8"/>
  <c r="E56" i="10"/>
  <c r="E56" i="9"/>
  <c r="E56" i="8"/>
  <c r="E58" i="10"/>
  <c r="E58" i="9"/>
  <c r="E58" i="8"/>
  <c r="E60" i="10"/>
  <c r="E60" i="9"/>
  <c r="E60" i="8"/>
  <c r="E62" i="10"/>
  <c r="E62" i="9"/>
  <c r="E62" i="8"/>
  <c r="E64" i="10"/>
  <c r="E64" i="9"/>
  <c r="E64" i="8"/>
  <c r="E66" i="10"/>
  <c r="E66" i="9"/>
  <c r="E66" i="8"/>
  <c r="E68" i="10"/>
  <c r="E68" i="9"/>
  <c r="E68" i="8"/>
  <c r="E70" i="10"/>
  <c r="E70" i="9"/>
  <c r="E70" i="8"/>
  <c r="E72" i="10"/>
  <c r="E72" i="9"/>
  <c r="E72" i="8"/>
  <c r="E74" i="10"/>
  <c r="E74" i="9"/>
  <c r="E74" i="8"/>
  <c r="E76" i="10"/>
  <c r="E76" i="9"/>
  <c r="E76" i="8"/>
  <c r="E78" i="10"/>
  <c r="E78" i="9"/>
  <c r="E78" i="8"/>
  <c r="E80" i="10"/>
  <c r="E80" i="9"/>
  <c r="E80" i="8"/>
  <c r="E82" i="10"/>
  <c r="E82" i="9"/>
  <c r="E82" i="8"/>
  <c r="E84" i="10"/>
  <c r="E84" i="9"/>
  <c r="E84" i="8"/>
  <c r="E86" i="10"/>
  <c r="E86" i="9"/>
  <c r="E86" i="8"/>
  <c r="E88" i="10"/>
  <c r="E88" i="9"/>
  <c r="E88" i="8"/>
  <c r="E90" i="10"/>
  <c r="E90" i="9"/>
  <c r="E90" i="8"/>
  <c r="E92" i="10"/>
  <c r="E92" i="9"/>
  <c r="E92" i="8"/>
  <c r="E94" i="10"/>
  <c r="E94" i="9"/>
  <c r="E94" i="8"/>
  <c r="E96" i="10"/>
  <c r="E96" i="9"/>
  <c r="E96" i="8"/>
  <c r="E98" i="10"/>
  <c r="E98" i="9"/>
  <c r="E98" i="8"/>
  <c r="E100" i="10"/>
  <c r="E100" i="9"/>
  <c r="E100" i="8"/>
  <c r="E102" i="10"/>
  <c r="E102" i="9"/>
  <c r="E102" i="8"/>
  <c r="E104" i="10"/>
  <c r="E104" i="9"/>
  <c r="E104" i="8"/>
  <c r="E106" i="10"/>
  <c r="E106" i="9"/>
  <c r="E106" i="8"/>
  <c r="E108" i="10"/>
  <c r="E108" i="9"/>
  <c r="E108" i="8"/>
  <c r="E110" i="10"/>
  <c r="E110" i="9"/>
  <c r="E110" i="8"/>
  <c r="E112" i="10"/>
  <c r="E112" i="9"/>
  <c r="E112" i="8"/>
  <c r="E114" i="10"/>
  <c r="E114" i="9"/>
  <c r="E114" i="8"/>
  <c r="E116" i="10"/>
  <c r="E116" i="9"/>
  <c r="E116" i="8"/>
  <c r="E118" i="10"/>
  <c r="E118" i="9"/>
  <c r="E118" i="8"/>
  <c r="E120" i="10"/>
  <c r="E120" i="9"/>
  <c r="E120" i="8"/>
  <c r="E122" i="10"/>
  <c r="E122" i="9"/>
  <c r="E122" i="8"/>
  <c r="E124" i="10"/>
  <c r="E124" i="9"/>
  <c r="E124" i="8"/>
  <c r="E126" i="10"/>
  <c r="E126" i="9"/>
  <c r="E126" i="8"/>
  <c r="E128" i="10"/>
  <c r="E128" i="9"/>
  <c r="E128" i="8"/>
  <c r="E130" i="10"/>
  <c r="E130" i="9"/>
  <c r="E130" i="8"/>
  <c r="E132" i="10"/>
  <c r="E132" i="9"/>
  <c r="E132" i="8"/>
  <c r="E134" i="10"/>
  <c r="E134" i="9"/>
  <c r="E134" i="8"/>
  <c r="E136" i="10"/>
  <c r="E136" i="9"/>
  <c r="E136" i="8"/>
  <c r="E138" i="10"/>
  <c r="E138" i="9"/>
  <c r="E138" i="8"/>
  <c r="E140" i="10"/>
  <c r="E140" i="9"/>
  <c r="E140" i="8"/>
  <c r="E142" i="10"/>
  <c r="E142" i="9"/>
  <c r="E142" i="8"/>
  <c r="E144" i="10"/>
  <c r="E144" i="9"/>
  <c r="E144" i="8"/>
  <c r="E146" i="10"/>
  <c r="E146" i="9"/>
  <c r="E146" i="8"/>
  <c r="E148" i="10"/>
  <c r="E148" i="9"/>
  <c r="E148" i="8"/>
  <c r="E150" i="10"/>
  <c r="E150" i="9"/>
  <c r="E150" i="8"/>
  <c r="E152" i="10"/>
  <c r="E152" i="9"/>
  <c r="E152" i="8"/>
  <c r="E154" i="10"/>
  <c r="E154" i="9"/>
  <c r="E154" i="8"/>
  <c r="E156" i="10"/>
  <c r="E156" i="9"/>
  <c r="E156" i="8"/>
  <c r="E158" i="10"/>
  <c r="E158" i="9"/>
  <c r="E158" i="8"/>
  <c r="E160" i="10"/>
  <c r="E160" i="9"/>
  <c r="E160" i="8"/>
  <c r="E162" i="10"/>
  <c r="E162" i="9"/>
  <c r="E162" i="8"/>
  <c r="E164" i="10"/>
  <c r="E164" i="9"/>
  <c r="E164" i="8"/>
  <c r="E166" i="10"/>
  <c r="E166" i="9"/>
  <c r="E166" i="8"/>
  <c r="E168" i="10"/>
  <c r="E168" i="9"/>
  <c r="E168" i="8"/>
  <c r="E170" i="10"/>
  <c r="E170" i="9"/>
  <c r="E170" i="8"/>
  <c r="E172" i="10"/>
  <c r="E172" i="9"/>
  <c r="E172" i="8"/>
  <c r="E174" i="10"/>
  <c r="E174" i="9"/>
  <c r="E174" i="8"/>
  <c r="E176" i="10"/>
  <c r="E176" i="9"/>
  <c r="E176" i="8"/>
  <c r="E178" i="10"/>
  <c r="E178" i="9"/>
  <c r="E178" i="8"/>
  <c r="E180" i="10"/>
  <c r="E180" i="9"/>
  <c r="E180" i="8"/>
  <c r="E182" i="10"/>
  <c r="E182" i="9"/>
  <c r="E182" i="8"/>
  <c r="E184" i="10"/>
  <c r="E184" i="9"/>
  <c r="E184" i="8"/>
  <c r="E186" i="10"/>
  <c r="E186" i="9"/>
  <c r="E186" i="8"/>
  <c r="E188" i="10"/>
  <c r="E188" i="9"/>
  <c r="E188" i="8"/>
  <c r="E190" i="10"/>
  <c r="E190" i="9"/>
  <c r="E190" i="8"/>
  <c r="E192" i="10"/>
  <c r="E192" i="9"/>
  <c r="E192" i="8"/>
  <c r="E194" i="10"/>
  <c r="E194" i="9"/>
  <c r="E194" i="8"/>
  <c r="E196" i="10"/>
  <c r="E196" i="9"/>
  <c r="E196" i="8"/>
  <c r="E198" i="10"/>
  <c r="E198" i="9"/>
  <c r="E198" i="8"/>
  <c r="E200" i="10"/>
  <c r="E200" i="9"/>
  <c r="E200" i="8"/>
  <c r="E202" i="10"/>
  <c r="E202" i="9"/>
  <c r="E202" i="8"/>
  <c r="E204" i="10"/>
  <c r="E204" i="9"/>
  <c r="E204" i="8"/>
  <c r="E206" i="10"/>
  <c r="E206" i="9"/>
  <c r="E206" i="8"/>
  <c r="E208" i="10"/>
  <c r="E208" i="9"/>
  <c r="E208" i="8"/>
  <c r="E210" i="10"/>
  <c r="E210" i="9"/>
  <c r="E210" i="8"/>
  <c r="E212" i="10"/>
  <c r="E212" i="9"/>
  <c r="E212" i="8"/>
  <c r="E214" i="10"/>
  <c r="E214" i="9"/>
  <c r="E214" i="8"/>
  <c r="E216" i="10"/>
  <c r="E216" i="9"/>
  <c r="E216" i="8"/>
  <c r="E218" i="10"/>
  <c r="E218" i="9"/>
  <c r="E218" i="8"/>
  <c r="E220" i="10"/>
  <c r="E220" i="9"/>
  <c r="E220" i="8"/>
  <c r="E222" i="10"/>
  <c r="E222" i="9"/>
  <c r="E222" i="8"/>
  <c r="E224" i="10"/>
  <c r="E224" i="9"/>
  <c r="E224" i="8"/>
  <c r="E226" i="10"/>
  <c r="E226" i="9"/>
  <c r="E226" i="8"/>
  <c r="E228" i="10"/>
  <c r="E228" i="9"/>
  <c r="E228" i="8"/>
  <c r="E230" i="10"/>
  <c r="E230" i="9"/>
  <c r="E230" i="8"/>
  <c r="E232" i="10"/>
  <c r="E232" i="9"/>
  <c r="E232" i="8"/>
  <c r="E234" i="10"/>
  <c r="E234" i="9"/>
  <c r="E234" i="8"/>
  <c r="E236" i="10"/>
  <c r="E236" i="9"/>
  <c r="E236" i="8"/>
  <c r="E238" i="10"/>
  <c r="E238" i="9"/>
  <c r="E238" i="8"/>
  <c r="E240" i="10"/>
  <c r="E240" i="9"/>
  <c r="E240" i="8"/>
  <c r="E242" i="10"/>
  <c r="E242" i="9"/>
  <c r="E242" i="8"/>
  <c r="E244" i="10"/>
  <c r="E244" i="9"/>
  <c r="E244" i="8"/>
  <c r="E246" i="10"/>
  <c r="E246" i="9"/>
  <c r="E246" i="8"/>
  <c r="E248" i="10"/>
  <c r="E248" i="9"/>
  <c r="E248" i="8"/>
  <c r="E250" i="10"/>
  <c r="E250" i="9"/>
  <c r="E250" i="8"/>
  <c r="E252" i="10"/>
  <c r="E252" i="9"/>
  <c r="E252" i="8"/>
  <c r="E254" i="10"/>
  <c r="E254" i="9"/>
  <c r="E254" i="8"/>
  <c r="E256" i="10"/>
  <c r="E256" i="9"/>
  <c r="E256" i="8"/>
  <c r="E258" i="10"/>
  <c r="E258" i="9"/>
  <c r="E258" i="8"/>
  <c r="E260" i="10"/>
  <c r="E260" i="9"/>
  <c r="E260" i="8"/>
  <c r="E262" i="10"/>
  <c r="E262" i="9"/>
  <c r="E262" i="8"/>
  <c r="E264" i="10"/>
  <c r="E264" i="9"/>
  <c r="E264" i="8"/>
  <c r="E266" i="10"/>
  <c r="E266" i="9"/>
  <c r="E266" i="8"/>
  <c r="E268" i="10"/>
  <c r="E268" i="9"/>
  <c r="E268" i="8"/>
  <c r="E270" i="10"/>
  <c r="E270" i="9"/>
  <c r="E270" i="8"/>
  <c r="E272" i="10"/>
  <c r="E272" i="9"/>
  <c r="E272" i="8"/>
  <c r="E274" i="10"/>
  <c r="E274" i="9"/>
  <c r="E274" i="8"/>
  <c r="E276" i="10"/>
  <c r="E276" i="9"/>
  <c r="E276" i="8"/>
  <c r="E278" i="10"/>
  <c r="E278" i="9"/>
  <c r="E278" i="8"/>
  <c r="E280" i="10"/>
  <c r="E280" i="9"/>
  <c r="E280" i="8"/>
  <c r="E282" i="10"/>
  <c r="E282" i="9"/>
  <c r="E282" i="8"/>
  <c r="E284" i="10"/>
  <c r="E284" i="9"/>
  <c r="E284" i="8"/>
  <c r="E286" i="10"/>
  <c r="E286" i="9"/>
  <c r="E286" i="8"/>
  <c r="E288" i="10"/>
  <c r="E288" i="9"/>
  <c r="E288" i="8"/>
  <c r="E290" i="10"/>
  <c r="E290" i="9"/>
  <c r="E290" i="8"/>
  <c r="E292" i="10"/>
  <c r="E292" i="9"/>
  <c r="E292" i="8"/>
  <c r="E294" i="10"/>
  <c r="E294" i="9"/>
  <c r="E294" i="8"/>
  <c r="E296" i="10"/>
  <c r="E296" i="9"/>
  <c r="E296" i="8"/>
  <c r="E298" i="10"/>
  <c r="E298" i="9"/>
  <c r="E298" i="8"/>
  <c r="E300" i="10"/>
  <c r="E300" i="9"/>
  <c r="E300" i="8"/>
  <c r="E302" i="10"/>
  <c r="E302" i="9"/>
  <c r="E302" i="8"/>
  <c r="E304" i="10"/>
  <c r="E304" i="9"/>
  <c r="E304" i="8"/>
  <c r="E306" i="10"/>
  <c r="E306" i="9"/>
  <c r="E306" i="8"/>
  <c r="E308" i="10"/>
  <c r="E308" i="9"/>
  <c r="E308" i="8"/>
  <c r="E310" i="10"/>
  <c r="E310" i="9"/>
  <c r="E310" i="8"/>
  <c r="E312" i="10"/>
  <c r="E312" i="9"/>
  <c r="E312" i="8"/>
  <c r="E314" i="10"/>
  <c r="E314" i="9"/>
  <c r="E314" i="8"/>
  <c r="E316" i="10"/>
  <c r="E316" i="9"/>
  <c r="E316" i="8"/>
  <c r="E318" i="10"/>
  <c r="E318" i="9"/>
  <c r="E318" i="8"/>
  <c r="E320" i="10"/>
  <c r="E320" i="9"/>
  <c r="E320" i="8"/>
  <c r="E322" i="10"/>
  <c r="E322" i="9"/>
  <c r="E322" i="8"/>
  <c r="E324" i="10"/>
  <c r="E324" i="9"/>
  <c r="E324" i="8"/>
  <c r="E326" i="10"/>
  <c r="E326" i="9"/>
  <c r="E326" i="8"/>
  <c r="E328" i="10"/>
  <c r="E328" i="9"/>
  <c r="E328" i="8"/>
  <c r="E330" i="10"/>
  <c r="E330" i="9"/>
  <c r="E330" i="8"/>
  <c r="E332" i="10"/>
  <c r="E332" i="9"/>
  <c r="E332" i="8"/>
  <c r="E334" i="10"/>
  <c r="E334" i="9"/>
  <c r="E334" i="8"/>
  <c r="E336" i="10"/>
  <c r="E336" i="9"/>
  <c r="E336" i="8"/>
  <c r="E338" i="10"/>
  <c r="E338" i="9"/>
  <c r="E338" i="8"/>
  <c r="E340" i="10"/>
  <c r="E340" i="9"/>
  <c r="E340" i="8"/>
  <c r="E342" i="10"/>
  <c r="E342" i="9"/>
  <c r="E342" i="8"/>
  <c r="E344" i="10"/>
  <c r="E344" i="9"/>
  <c r="E344" i="8"/>
  <c r="E346" i="10"/>
  <c r="E346" i="9"/>
  <c r="E346" i="8"/>
  <c r="E348" i="10"/>
  <c r="E348" i="9"/>
  <c r="E348" i="8"/>
  <c r="E350" i="10"/>
  <c r="E350" i="9"/>
  <c r="E350" i="8"/>
  <c r="E352" i="10"/>
  <c r="E352" i="9"/>
  <c r="E352" i="8"/>
  <c r="E354" i="10"/>
  <c r="E354" i="9"/>
  <c r="E354" i="8"/>
  <c r="E356" i="10"/>
  <c r="E356" i="9"/>
  <c r="E356" i="8"/>
  <c r="E358" i="10"/>
  <c r="E358" i="9"/>
  <c r="E358" i="8"/>
  <c r="E360" i="10"/>
  <c r="E360" i="9"/>
  <c r="E360" i="8"/>
  <c r="E362" i="10"/>
  <c r="E362" i="9"/>
  <c r="E362" i="8"/>
  <c r="E364" i="10"/>
  <c r="E364" i="9"/>
  <c r="E364" i="8"/>
  <c r="E366" i="10"/>
  <c r="E366" i="9"/>
  <c r="E366" i="8"/>
  <c r="E368" i="10"/>
  <c r="E368" i="9"/>
  <c r="E368" i="8"/>
  <c r="E370" i="10"/>
  <c r="E370" i="9"/>
  <c r="E370" i="8"/>
  <c r="E372" i="10"/>
  <c r="E372" i="9"/>
  <c r="E372" i="8"/>
  <c r="E374" i="10"/>
  <c r="E374" i="9"/>
  <c r="E374" i="8"/>
  <c r="E376" i="10"/>
  <c r="E376" i="9"/>
  <c r="E376" i="8"/>
  <c r="E378" i="10"/>
  <c r="E378" i="9"/>
  <c r="E378" i="8"/>
  <c r="E380" i="10"/>
  <c r="E380" i="9"/>
  <c r="E380" i="8"/>
  <c r="E382" i="10"/>
  <c r="E382" i="9"/>
  <c r="E382" i="8"/>
  <c r="E384" i="10"/>
  <c r="E384" i="9"/>
  <c r="E384" i="8"/>
  <c r="E386" i="10"/>
  <c r="E386" i="9"/>
  <c r="E386" i="8"/>
  <c r="E388" i="10"/>
  <c r="E388" i="9"/>
  <c r="E388" i="8"/>
  <c r="E390" i="10"/>
  <c r="E390" i="9"/>
  <c r="E390" i="8"/>
  <c r="E392" i="10"/>
  <c r="E392" i="9"/>
  <c r="E392" i="8"/>
  <c r="E394" i="10"/>
  <c r="E394" i="9"/>
  <c r="E394" i="8"/>
  <c r="E396" i="10"/>
  <c r="E396" i="9"/>
  <c r="E396" i="8"/>
  <c r="E398" i="10"/>
  <c r="E398" i="9"/>
  <c r="E398" i="8"/>
  <c r="E400" i="10"/>
  <c r="E400" i="9"/>
  <c r="E400" i="8"/>
  <c r="E402" i="10"/>
  <c r="E402" i="9"/>
  <c r="E402" i="8"/>
  <c r="E404" i="10"/>
  <c r="E404" i="9"/>
  <c r="E404" i="8"/>
  <c r="E406" i="10"/>
  <c r="E406" i="9"/>
  <c r="E406" i="8"/>
  <c r="E408" i="10"/>
  <c r="E408" i="9"/>
  <c r="E408" i="8"/>
  <c r="E410" i="10"/>
  <c r="E410" i="9"/>
  <c r="E410" i="8"/>
  <c r="E412" i="10"/>
  <c r="E412" i="9"/>
  <c r="E412" i="8"/>
  <c r="E414" i="10"/>
  <c r="E414" i="9"/>
  <c r="E414" i="8"/>
  <c r="E416" i="10"/>
  <c r="E416" i="9"/>
  <c r="E416" i="8"/>
  <c r="E418" i="10"/>
  <c r="E418" i="9"/>
  <c r="E418" i="8"/>
  <c r="E420" i="10"/>
  <c r="E420" i="9"/>
  <c r="E420" i="8"/>
  <c r="E422" i="10"/>
  <c r="E422" i="9"/>
  <c r="E422" i="8"/>
  <c r="E424" i="10"/>
  <c r="E424" i="9"/>
  <c r="E424" i="8"/>
  <c r="E426" i="10"/>
  <c r="E426" i="9"/>
  <c r="E426" i="8"/>
  <c r="E428" i="10"/>
  <c r="E428" i="9"/>
  <c r="E428" i="8"/>
  <c r="E430" i="10"/>
  <c r="E430" i="9"/>
  <c r="E430" i="8"/>
  <c r="E432" i="10"/>
  <c r="E432" i="9"/>
  <c r="E432" i="8"/>
  <c r="E434" i="10"/>
  <c r="E434" i="9"/>
  <c r="E434" i="8"/>
  <c r="E436" i="10"/>
  <c r="E436" i="9"/>
  <c r="E436" i="8"/>
  <c r="E438" i="10"/>
  <c r="E438" i="9"/>
  <c r="E438" i="8"/>
  <c r="E440" i="10"/>
  <c r="E440" i="9"/>
  <c r="E440" i="8"/>
  <c r="E442" i="10"/>
  <c r="E442" i="9"/>
  <c r="E442" i="8"/>
  <c r="E444" i="10"/>
  <c r="E444" i="9"/>
  <c r="E444" i="8"/>
  <c r="E446" i="10"/>
  <c r="E446" i="9"/>
  <c r="E446" i="8"/>
  <c r="E448" i="10"/>
  <c r="E448" i="9"/>
  <c r="E448" i="8"/>
  <c r="E450" i="10"/>
  <c r="E450" i="9"/>
  <c r="E450" i="8"/>
  <c r="E452" i="10"/>
  <c r="E452" i="9"/>
  <c r="E452" i="8"/>
  <c r="E454" i="10"/>
  <c r="E454" i="9"/>
  <c r="E454" i="8"/>
  <c r="E456" i="10"/>
  <c r="E456" i="9"/>
  <c r="E456" i="8"/>
  <c r="E458" i="10"/>
  <c r="E458" i="9"/>
  <c r="E458" i="8"/>
  <c r="E460" i="10"/>
  <c r="E460" i="9"/>
  <c r="E460" i="8"/>
  <c r="E462" i="10"/>
  <c r="E462" i="9"/>
  <c r="E462" i="8"/>
  <c r="E464" i="10"/>
  <c r="E464" i="9"/>
  <c r="E464" i="8"/>
  <c r="E466" i="10"/>
  <c r="E466" i="9"/>
  <c r="E466" i="8"/>
  <c r="E468" i="10"/>
  <c r="E468" i="9"/>
  <c r="E468" i="8"/>
  <c r="E470" i="10"/>
  <c r="E470" i="9"/>
  <c r="E470" i="8"/>
  <c r="E472" i="10"/>
  <c r="E472" i="9"/>
  <c r="E472" i="8"/>
  <c r="E474" i="10"/>
  <c r="E474" i="9"/>
  <c r="E474" i="8"/>
  <c r="E476" i="10"/>
  <c r="E476" i="9"/>
  <c r="E476" i="8"/>
  <c r="E478" i="10"/>
  <c r="E478" i="9"/>
  <c r="E478" i="8"/>
  <c r="E480" i="10"/>
  <c r="E480" i="9"/>
  <c r="E480" i="8"/>
  <c r="E482" i="10"/>
  <c r="E482" i="9"/>
  <c r="E482" i="8"/>
  <c r="E484" i="10"/>
  <c r="E484" i="9"/>
  <c r="E484" i="8"/>
  <c r="E486" i="10"/>
  <c r="E486" i="9"/>
  <c r="E486" i="8"/>
  <c r="E488" i="10"/>
  <c r="E488" i="9"/>
  <c r="E488" i="8"/>
  <c r="E490" i="10"/>
  <c r="E490" i="9"/>
  <c r="E490" i="8"/>
  <c r="E492" i="10"/>
  <c r="E492" i="9"/>
  <c r="E492" i="8"/>
  <c r="E494" i="10"/>
  <c r="E494" i="9"/>
  <c r="E494" i="8"/>
  <c r="E496" i="10"/>
  <c r="E496" i="9"/>
  <c r="E496" i="8"/>
  <c r="E498" i="10"/>
  <c r="E498" i="9"/>
  <c r="E498" i="8"/>
  <c r="E500" i="10"/>
  <c r="E500" i="9"/>
  <c r="E500" i="8"/>
  <c r="E502" i="10"/>
  <c r="E502" i="9"/>
  <c r="E502" i="8"/>
  <c r="E504" i="10"/>
  <c r="E504" i="9"/>
  <c r="E504" i="8"/>
  <c r="E506" i="10"/>
  <c r="E506" i="9"/>
  <c r="E506" i="8"/>
  <c r="E508" i="10"/>
  <c r="E508" i="9"/>
  <c r="E508" i="8"/>
  <c r="E510" i="10"/>
  <c r="E510" i="9"/>
  <c r="E510" i="8"/>
  <c r="E512" i="10"/>
  <c r="E512" i="9"/>
  <c r="E512" i="8"/>
  <c r="E514" i="10"/>
  <c r="E514" i="9"/>
  <c r="E514" i="8"/>
  <c r="E516" i="10"/>
  <c r="E516" i="9"/>
  <c r="E516" i="8"/>
  <c r="E518" i="10"/>
  <c r="E518" i="9"/>
  <c r="E518" i="8"/>
  <c r="E520" i="10"/>
  <c r="E520" i="9"/>
  <c r="E520" i="8"/>
  <c r="E522" i="10"/>
  <c r="E522" i="9"/>
  <c r="E522" i="8"/>
  <c r="E524" i="10"/>
  <c r="E524" i="9"/>
  <c r="E524" i="8"/>
  <c r="E526" i="10"/>
  <c r="E526" i="9"/>
  <c r="E526" i="8"/>
  <c r="E528" i="10"/>
  <c r="E528" i="9"/>
  <c r="E528" i="8"/>
  <c r="E530" i="10"/>
  <c r="E530" i="9"/>
  <c r="E530" i="8"/>
  <c r="E532" i="10"/>
  <c r="E532" i="9"/>
  <c r="E532" i="8"/>
  <c r="E534" i="10"/>
  <c r="E534" i="9"/>
  <c r="E534" i="8"/>
  <c r="E536" i="10"/>
  <c r="E536" i="9"/>
  <c r="E536" i="8"/>
  <c r="E538" i="10"/>
  <c r="E538" i="9"/>
  <c r="E538" i="8"/>
  <c r="E540" i="10"/>
  <c r="E540" i="9"/>
  <c r="E540" i="8"/>
  <c r="E542" i="10"/>
  <c r="E542" i="9"/>
  <c r="E542" i="8"/>
  <c r="E544" i="10"/>
  <c r="E544" i="9"/>
  <c r="E544" i="8"/>
  <c r="E546" i="10"/>
  <c r="E546" i="9"/>
  <c r="E546" i="8"/>
  <c r="E548" i="10"/>
  <c r="E548" i="9"/>
  <c r="E548" i="8"/>
  <c r="E550" i="10"/>
  <c r="E550" i="9"/>
  <c r="E550" i="8"/>
  <c r="E552" i="10"/>
  <c r="E552" i="9"/>
  <c r="E552" i="8"/>
  <c r="E554" i="10"/>
  <c r="E554" i="9"/>
  <c r="E554" i="8"/>
  <c r="E556" i="10"/>
  <c r="E556" i="9"/>
  <c r="E556" i="8"/>
  <c r="E558" i="10"/>
  <c r="E558" i="9"/>
  <c r="E558" i="8"/>
  <c r="E560" i="10"/>
  <c r="E560" i="9"/>
  <c r="E560" i="8"/>
  <c r="E562" i="10"/>
  <c r="E562" i="9"/>
  <c r="E562" i="8"/>
  <c r="E564" i="10"/>
  <c r="E564" i="9"/>
  <c r="E564" i="8"/>
  <c r="E566" i="10"/>
  <c r="E566" i="9"/>
  <c r="E566" i="8"/>
  <c r="E568" i="10"/>
  <c r="E568" i="9"/>
  <c r="E568" i="8"/>
  <c r="E570" i="10"/>
  <c r="E570" i="9"/>
  <c r="E570" i="8"/>
  <c r="E572" i="10"/>
  <c r="E572" i="9"/>
  <c r="E572" i="8"/>
  <c r="E574" i="10"/>
  <c r="E574" i="9"/>
  <c r="E574" i="8"/>
  <c r="E576" i="10"/>
  <c r="E576" i="9"/>
  <c r="E576" i="8"/>
  <c r="E578" i="10"/>
  <c r="E578" i="9"/>
  <c r="E578" i="8"/>
  <c r="E580" i="10"/>
  <c r="E580" i="9"/>
  <c r="E580" i="8"/>
  <c r="E582" i="10"/>
  <c r="E582" i="9"/>
  <c r="E582" i="8"/>
  <c r="E584" i="10"/>
  <c r="E584" i="9"/>
  <c r="E584" i="8"/>
  <c r="E586" i="10"/>
  <c r="E586" i="9"/>
  <c r="E586" i="8"/>
  <c r="E588" i="10"/>
  <c r="E588" i="9"/>
  <c r="E588" i="8"/>
  <c r="E590" i="10"/>
  <c r="E590" i="9"/>
  <c r="E590" i="8"/>
  <c r="E592" i="10"/>
  <c r="E592" i="9"/>
  <c r="E592" i="8"/>
  <c r="E594" i="10"/>
  <c r="E594" i="9"/>
  <c r="E594" i="8"/>
  <c r="E596" i="10"/>
  <c r="E596" i="9"/>
  <c r="E596" i="8"/>
  <c r="E598" i="10"/>
  <c r="E598" i="9"/>
  <c r="E598" i="8"/>
  <c r="E600" i="10"/>
  <c r="E600" i="9"/>
  <c r="E600" i="8"/>
  <c r="E602" i="10"/>
  <c r="E602" i="9"/>
  <c r="E602" i="8"/>
  <c r="E604" i="10"/>
  <c r="E604" i="9"/>
  <c r="E604" i="8"/>
  <c r="E606" i="10"/>
  <c r="E606" i="9"/>
  <c r="E606" i="8"/>
  <c r="E608" i="10"/>
  <c r="E608" i="9"/>
  <c r="E608" i="8"/>
  <c r="E610" i="10"/>
  <c r="E610" i="9"/>
  <c r="E610" i="8"/>
  <c r="E612" i="10"/>
  <c r="E612" i="9"/>
  <c r="E612" i="8"/>
  <c r="E614" i="10"/>
  <c r="E614" i="9"/>
  <c r="E614" i="8"/>
  <c r="E616" i="10"/>
  <c r="E616" i="9"/>
  <c r="E616" i="8"/>
  <c r="E618" i="10"/>
  <c r="E618" i="9"/>
  <c r="E618" i="8"/>
  <c r="E620" i="10"/>
  <c r="E620" i="9"/>
  <c r="E620" i="8"/>
  <c r="E622" i="10"/>
  <c r="E622" i="9"/>
  <c r="E622" i="8"/>
  <c r="E624" i="10"/>
  <c r="E624" i="9"/>
  <c r="E624" i="8"/>
  <c r="E626" i="10"/>
  <c r="E626" i="9"/>
  <c r="E626" i="8"/>
  <c r="E628" i="10"/>
  <c r="E628" i="9"/>
  <c r="E628" i="8"/>
  <c r="E630" i="10"/>
  <c r="E630" i="9"/>
  <c r="E630" i="8"/>
  <c r="E632" i="10"/>
  <c r="E632" i="9"/>
  <c r="E632" i="8"/>
  <c r="E634" i="10"/>
  <c r="E634" i="9"/>
  <c r="E634" i="8"/>
  <c r="E636" i="10"/>
  <c r="E636" i="9"/>
  <c r="E636" i="8"/>
  <c r="E638" i="10"/>
  <c r="E638" i="9"/>
  <c r="E638" i="8"/>
  <c r="E640" i="10"/>
  <c r="E640" i="9"/>
  <c r="E640" i="8"/>
  <c r="E642" i="10"/>
  <c r="E642" i="9"/>
  <c r="E642" i="8"/>
  <c r="E644" i="10"/>
  <c r="E644" i="9"/>
  <c r="E644" i="8"/>
  <c r="E646" i="10"/>
  <c r="E646" i="9"/>
  <c r="E646" i="8"/>
  <c r="E648" i="10"/>
  <c r="E648" i="9"/>
  <c r="E648" i="8"/>
  <c r="E650" i="10"/>
  <c r="E650" i="9"/>
  <c r="E650" i="8"/>
  <c r="E652" i="10"/>
  <c r="E652" i="9"/>
  <c r="E652" i="8"/>
  <c r="E654" i="10"/>
  <c r="E654" i="9"/>
  <c r="E654" i="8"/>
  <c r="E656" i="10"/>
  <c r="E656" i="9"/>
  <c r="E656" i="8"/>
  <c r="E658" i="10"/>
  <c r="E658" i="9"/>
  <c r="E658" i="8"/>
  <c r="E660" i="10"/>
  <c r="E660" i="9"/>
  <c r="E660" i="8"/>
  <c r="E662" i="10"/>
  <c r="E662" i="9"/>
  <c r="E662" i="8"/>
  <c r="E664" i="10"/>
  <c r="E664" i="9"/>
  <c r="E664" i="8"/>
  <c r="E666" i="10"/>
  <c r="E666" i="9"/>
  <c r="E666" i="8"/>
  <c r="E668" i="10"/>
  <c r="E668" i="9"/>
  <c r="E668" i="8"/>
  <c r="E670" i="10"/>
  <c r="E670" i="9"/>
  <c r="E670" i="8"/>
  <c r="E672" i="10"/>
  <c r="E672" i="9"/>
  <c r="E672" i="8"/>
  <c r="E674" i="10"/>
  <c r="E674" i="9"/>
  <c r="E674" i="8"/>
  <c r="E676" i="10"/>
  <c r="E676" i="9"/>
  <c r="E676" i="8"/>
  <c r="E678" i="10"/>
  <c r="E678" i="9"/>
  <c r="E678" i="8"/>
  <c r="E680" i="10"/>
  <c r="E680" i="9"/>
  <c r="E680" i="8"/>
  <c r="E682" i="10"/>
  <c r="E682" i="9"/>
  <c r="E682" i="8"/>
  <c r="E684" i="10"/>
  <c r="E684" i="9"/>
  <c r="E684" i="8"/>
  <c r="E686" i="10"/>
  <c r="E686" i="9"/>
  <c r="E686" i="8"/>
  <c r="E688" i="10"/>
  <c r="E688" i="9"/>
  <c r="E688" i="8"/>
  <c r="E690" i="10"/>
  <c r="E690" i="9"/>
  <c r="E690" i="8"/>
  <c r="E692" i="10"/>
  <c r="E692" i="9"/>
  <c r="E692" i="8"/>
  <c r="E694" i="10"/>
  <c r="E694" i="9"/>
  <c r="E694" i="8"/>
  <c r="E696" i="10"/>
  <c r="E696" i="9"/>
  <c r="E696" i="8"/>
  <c r="E698" i="10"/>
  <c r="E698" i="9"/>
  <c r="E698" i="8"/>
  <c r="E700" i="10"/>
  <c r="E700" i="9"/>
  <c r="E700" i="8"/>
  <c r="E702" i="10"/>
  <c r="E702" i="9"/>
  <c r="E702" i="8"/>
  <c r="E704" i="10"/>
  <c r="E704" i="9"/>
  <c r="E704" i="8"/>
  <c r="E706" i="10"/>
  <c r="E706" i="9"/>
  <c r="E706" i="8"/>
  <c r="E708" i="10"/>
  <c r="E708" i="9"/>
  <c r="E708" i="8"/>
  <c r="E710" i="10"/>
  <c r="E710" i="9"/>
  <c r="E710" i="8"/>
  <c r="E712" i="10"/>
  <c r="E712" i="9"/>
  <c r="E712" i="8"/>
  <c r="E714" i="10"/>
  <c r="E714" i="9"/>
  <c r="E714" i="8"/>
  <c r="E716" i="10"/>
  <c r="E716" i="9"/>
  <c r="E716" i="8"/>
  <c r="E718" i="10"/>
  <c r="E718" i="9"/>
  <c r="E718" i="8"/>
  <c r="E720" i="10"/>
  <c r="E720" i="9"/>
  <c r="E720" i="8"/>
  <c r="E722" i="10"/>
  <c r="E722" i="9"/>
  <c r="E722" i="8"/>
  <c r="E724" i="10"/>
  <c r="E724" i="9"/>
  <c r="E724" i="8"/>
  <c r="E726" i="10"/>
  <c r="E726" i="9"/>
  <c r="E726" i="8"/>
  <c r="E728" i="10"/>
  <c r="E728" i="9"/>
  <c r="E728" i="8"/>
  <c r="E730" i="10"/>
  <c r="E730" i="9"/>
  <c r="E730" i="8"/>
  <c r="E732" i="10"/>
  <c r="E732" i="9"/>
  <c r="E732" i="8"/>
  <c r="E734" i="10"/>
  <c r="E734" i="9"/>
  <c r="E734" i="8"/>
  <c r="E736" i="10"/>
  <c r="E736" i="9"/>
  <c r="E736" i="8"/>
  <c r="E738" i="10"/>
  <c r="E738" i="9"/>
  <c r="E738" i="8"/>
  <c r="E740" i="10"/>
  <c r="E740" i="9"/>
  <c r="E740" i="8"/>
  <c r="E742" i="10"/>
  <c r="E742" i="9"/>
  <c r="E742" i="8"/>
  <c r="E744" i="10"/>
  <c r="E744" i="9"/>
  <c r="E744" i="8"/>
  <c r="E746" i="10"/>
  <c r="E746" i="9"/>
  <c r="E746" i="8"/>
  <c r="E748" i="10"/>
  <c r="E748" i="9"/>
  <c r="E748" i="8"/>
  <c r="E750" i="10"/>
  <c r="E750" i="9"/>
  <c r="E750" i="8"/>
  <c r="E752" i="10"/>
  <c r="E752" i="9"/>
  <c r="E752" i="8"/>
  <c r="E754" i="10"/>
  <c r="E754" i="9"/>
  <c r="E754" i="8"/>
  <c r="E756" i="10"/>
  <c r="E756" i="9"/>
  <c r="E756" i="8"/>
  <c r="E758" i="10"/>
  <c r="E758" i="9"/>
  <c r="E758" i="8"/>
  <c r="E760" i="10"/>
  <c r="E760" i="9"/>
  <c r="E760" i="8"/>
  <c r="E762" i="10"/>
  <c r="E762" i="9"/>
  <c r="E762" i="8"/>
  <c r="E764" i="10"/>
  <c r="E764" i="9"/>
  <c r="E764" i="8"/>
  <c r="E766" i="10"/>
  <c r="E766" i="9"/>
  <c r="E766" i="8"/>
  <c r="E768" i="10"/>
  <c r="E768" i="9"/>
  <c r="E768" i="8"/>
  <c r="E770" i="10"/>
  <c r="E770" i="9"/>
  <c r="E770" i="8"/>
  <c r="E772" i="10"/>
  <c r="E772" i="9"/>
  <c r="E772" i="8"/>
  <c r="E774" i="10"/>
  <c r="E774" i="9"/>
  <c r="E774" i="8"/>
  <c r="E776" i="10"/>
  <c r="E776" i="9"/>
  <c r="E776" i="8"/>
  <c r="E778" i="10"/>
  <c r="E778" i="9"/>
  <c r="E778" i="8"/>
  <c r="E780" i="10"/>
  <c r="E780" i="9"/>
  <c r="E780" i="8"/>
  <c r="E782" i="10"/>
  <c r="E782" i="9"/>
  <c r="E782" i="8"/>
  <c r="E784" i="10"/>
  <c r="E784" i="9"/>
  <c r="E784" i="8"/>
  <c r="E786" i="10"/>
  <c r="E786" i="9"/>
  <c r="E786" i="8"/>
  <c r="E788" i="10"/>
  <c r="E788" i="9"/>
  <c r="E788" i="8"/>
  <c r="E790" i="10"/>
  <c r="E790" i="9"/>
  <c r="E790" i="8"/>
  <c r="E792" i="10"/>
  <c r="E792" i="9"/>
  <c r="E792" i="8"/>
  <c r="E794" i="10"/>
  <c r="E794" i="9"/>
  <c r="E794" i="8"/>
  <c r="E796" i="10"/>
  <c r="E796" i="9"/>
  <c r="E796" i="8"/>
  <c r="E798" i="10"/>
  <c r="E798" i="9"/>
  <c r="E798" i="8"/>
  <c r="E800" i="10"/>
  <c r="E800" i="9"/>
  <c r="E800" i="8"/>
  <c r="E802" i="10"/>
  <c r="E802" i="9"/>
  <c r="E802" i="8"/>
  <c r="E804" i="10"/>
  <c r="E804" i="9"/>
  <c r="E804" i="8"/>
  <c r="E806" i="10"/>
  <c r="E806" i="9"/>
  <c r="E806" i="8"/>
  <c r="E808" i="10"/>
  <c r="E808" i="9"/>
  <c r="E808" i="8"/>
  <c r="E810" i="10"/>
  <c r="E810" i="9"/>
  <c r="E810" i="8"/>
  <c r="E812" i="10"/>
  <c r="E812" i="9"/>
  <c r="E812" i="8"/>
  <c r="E814" i="10"/>
  <c r="E814" i="9"/>
  <c r="E814" i="8"/>
  <c r="E816" i="10"/>
  <c r="E816" i="9"/>
  <c r="E816" i="8"/>
  <c r="E818" i="10"/>
  <c r="E818" i="9"/>
  <c r="E818" i="8"/>
  <c r="E820" i="10"/>
  <c r="E820" i="9"/>
  <c r="E820" i="8"/>
  <c r="E822" i="10"/>
  <c r="E822" i="9"/>
  <c r="E822" i="8"/>
  <c r="E824" i="10"/>
  <c r="E824" i="9"/>
  <c r="E824" i="8"/>
  <c r="E826" i="10"/>
  <c r="E826" i="9"/>
  <c r="E826" i="8"/>
  <c r="E828" i="10"/>
  <c r="E828" i="9"/>
  <c r="E828" i="8"/>
  <c r="E830" i="10"/>
  <c r="E830" i="9"/>
  <c r="E830" i="8"/>
  <c r="E832" i="10"/>
  <c r="E832" i="9"/>
  <c r="E832" i="8"/>
  <c r="E834" i="10"/>
  <c r="E834" i="9"/>
  <c r="E834" i="8"/>
  <c r="E836" i="10"/>
  <c r="E836" i="9"/>
  <c r="E836" i="8"/>
  <c r="E838" i="10"/>
  <c r="E838" i="9"/>
  <c r="E838" i="8"/>
  <c r="E840" i="10"/>
  <c r="E840" i="9"/>
  <c r="E840" i="8"/>
  <c r="E842" i="10"/>
  <c r="E842" i="9"/>
  <c r="E842" i="8"/>
  <c r="E844" i="10"/>
  <c r="E844" i="9"/>
  <c r="E844" i="8"/>
  <c r="E846" i="10"/>
  <c r="E846" i="9"/>
  <c r="E846" i="8"/>
  <c r="E848" i="10"/>
  <c r="E848" i="9"/>
  <c r="E848" i="8"/>
  <c r="E850" i="10"/>
  <c r="E850" i="9"/>
  <c r="E850" i="8"/>
  <c r="E852" i="10"/>
  <c r="E852" i="9"/>
  <c r="E852" i="8"/>
  <c r="E854" i="10"/>
  <c r="E854" i="9"/>
  <c r="E854" i="8"/>
  <c r="E856" i="10"/>
  <c r="E856" i="9"/>
  <c r="E856" i="8"/>
  <c r="E858" i="10"/>
  <c r="E858" i="9"/>
  <c r="E858" i="8"/>
  <c r="E860" i="10"/>
  <c r="E860" i="9"/>
  <c r="E860" i="8"/>
  <c r="E862" i="10"/>
  <c r="E862" i="9"/>
  <c r="E862" i="8"/>
  <c r="E864" i="10"/>
  <c r="E864" i="9"/>
  <c r="E864" i="8"/>
  <c r="E866" i="10"/>
  <c r="E866" i="9"/>
  <c r="E866" i="8"/>
  <c r="E868" i="10"/>
  <c r="E868" i="9"/>
  <c r="E868" i="8"/>
  <c r="E870" i="10"/>
  <c r="E870" i="9"/>
  <c r="E870" i="8"/>
  <c r="E872" i="10"/>
  <c r="E872" i="9"/>
  <c r="E872" i="8"/>
  <c r="E874" i="10"/>
  <c r="E874" i="9"/>
  <c r="E874" i="8"/>
  <c r="E876" i="10"/>
  <c r="E876" i="9"/>
  <c r="E876" i="8"/>
  <c r="E878" i="10"/>
  <c r="E878" i="9"/>
  <c r="E878" i="8"/>
  <c r="F6" i="10"/>
  <c r="F6" i="9"/>
  <c r="F6" i="8"/>
  <c r="F8" i="10"/>
  <c r="F8" i="9"/>
  <c r="F8" i="8"/>
  <c r="F10" i="10"/>
  <c r="F10" i="9"/>
  <c r="F10" i="8"/>
  <c r="F12" i="10"/>
  <c r="F12" i="9"/>
  <c r="F12" i="8"/>
  <c r="F14" i="10"/>
  <c r="F14" i="9"/>
  <c r="F14" i="8"/>
  <c r="F16" i="10"/>
  <c r="F16" i="9"/>
  <c r="F16" i="8"/>
  <c r="F18" i="10"/>
  <c r="F18" i="9"/>
  <c r="F18" i="8"/>
  <c r="F20" i="10"/>
  <c r="F20" i="9"/>
  <c r="F20" i="8"/>
  <c r="F22" i="10"/>
  <c r="F22" i="9"/>
  <c r="F22" i="8"/>
  <c r="F24" i="10"/>
  <c r="F24" i="9"/>
  <c r="F24" i="8"/>
  <c r="F26" i="10"/>
  <c r="F26" i="9"/>
  <c r="F26" i="8"/>
  <c r="F28" i="10"/>
  <c r="F28" i="9"/>
  <c r="F28" i="8"/>
  <c r="F30" i="10"/>
  <c r="F30" i="9"/>
  <c r="F30" i="8"/>
  <c r="F32" i="10"/>
  <c r="F32" i="9"/>
  <c r="F32" i="8"/>
  <c r="F34" i="10"/>
  <c r="F34" i="9"/>
  <c r="F34" i="8"/>
  <c r="F36" i="10"/>
  <c r="F36" i="9"/>
  <c r="F36" i="8"/>
  <c r="F38" i="10"/>
  <c r="F38" i="9"/>
  <c r="F38" i="8"/>
  <c r="F40" i="10"/>
  <c r="F40" i="9"/>
  <c r="F40" i="8"/>
  <c r="F42" i="10"/>
  <c r="F42" i="9"/>
  <c r="F42" i="8"/>
  <c r="F44" i="10"/>
  <c r="F44" i="9"/>
  <c r="F44" i="8"/>
  <c r="F46" i="10"/>
  <c r="F46" i="9"/>
  <c r="F46" i="8"/>
  <c r="F48" i="10"/>
  <c r="F48" i="9"/>
  <c r="F48" i="8"/>
  <c r="F50" i="10"/>
  <c r="F50" i="9"/>
  <c r="F50" i="8"/>
  <c r="F52" i="10"/>
  <c r="F52" i="9"/>
  <c r="F52" i="8"/>
  <c r="F54" i="10"/>
  <c r="F54" i="9"/>
  <c r="F54" i="8"/>
  <c r="F56" i="10"/>
  <c r="F56" i="9"/>
  <c r="F56" i="8"/>
  <c r="F58" i="10"/>
  <c r="F58" i="9"/>
  <c r="F58" i="8"/>
  <c r="F60" i="10"/>
  <c r="F60" i="9"/>
  <c r="F60" i="8"/>
  <c r="F62" i="10"/>
  <c r="F62" i="9"/>
  <c r="F62" i="8"/>
  <c r="F64" i="10"/>
  <c r="F64" i="9"/>
  <c r="F64" i="8"/>
  <c r="F66" i="10"/>
  <c r="F66" i="9"/>
  <c r="F66" i="8"/>
  <c r="F68" i="10"/>
  <c r="F68" i="9"/>
  <c r="F68" i="8"/>
  <c r="F70" i="10"/>
  <c r="F70" i="9"/>
  <c r="F70" i="8"/>
  <c r="F72" i="10"/>
  <c r="F72" i="9"/>
  <c r="F72" i="8"/>
  <c r="F74" i="10"/>
  <c r="F74" i="9"/>
  <c r="F74" i="8"/>
  <c r="F76" i="10"/>
  <c r="F76" i="9"/>
  <c r="F76" i="8"/>
  <c r="F78" i="10"/>
  <c r="F78" i="9"/>
  <c r="F78" i="8"/>
  <c r="F80" i="10"/>
  <c r="F80" i="9"/>
  <c r="F80" i="8"/>
  <c r="F82" i="10"/>
  <c r="F82" i="9"/>
  <c r="F82" i="8"/>
  <c r="F84" i="10"/>
  <c r="F84" i="9"/>
  <c r="F84" i="8"/>
  <c r="F86" i="10"/>
  <c r="F86" i="9"/>
  <c r="F86" i="8"/>
  <c r="F88" i="10"/>
  <c r="F88" i="9"/>
  <c r="F88" i="8"/>
  <c r="F90" i="10"/>
  <c r="F90" i="9"/>
  <c r="F90" i="8"/>
  <c r="F92" i="10"/>
  <c r="F92" i="9"/>
  <c r="F92" i="8"/>
  <c r="F94" i="10"/>
  <c r="F94" i="9"/>
  <c r="F94" i="8"/>
  <c r="F96" i="10"/>
  <c r="F96" i="9"/>
  <c r="F96" i="8"/>
  <c r="F98" i="10"/>
  <c r="F98" i="9"/>
  <c r="F98" i="8"/>
  <c r="F100" i="10"/>
  <c r="F100" i="9"/>
  <c r="F100" i="8"/>
  <c r="F102" i="10"/>
  <c r="F102" i="9"/>
  <c r="F102" i="8"/>
  <c r="F104" i="10"/>
  <c r="F104" i="9"/>
  <c r="F104" i="8"/>
  <c r="F106" i="10"/>
  <c r="F106" i="9"/>
  <c r="F106" i="8"/>
  <c r="F108" i="10"/>
  <c r="F108" i="9"/>
  <c r="F108" i="8"/>
  <c r="F110" i="10"/>
  <c r="F110" i="9"/>
  <c r="F110" i="8"/>
  <c r="F112" i="10"/>
  <c r="F112" i="9"/>
  <c r="F112" i="8"/>
  <c r="F114" i="10"/>
  <c r="F114" i="9"/>
  <c r="F114" i="8"/>
  <c r="F116" i="10"/>
  <c r="F116" i="9"/>
  <c r="F116" i="8"/>
  <c r="F118" i="10"/>
  <c r="F118" i="9"/>
  <c r="F118" i="8"/>
  <c r="F120" i="10"/>
  <c r="F120" i="9"/>
  <c r="F120" i="8"/>
  <c r="F122" i="10"/>
  <c r="F122" i="9"/>
  <c r="F122" i="8"/>
  <c r="F124" i="10"/>
  <c r="F124" i="9"/>
  <c r="F124" i="8"/>
  <c r="F126" i="10"/>
  <c r="F126" i="9"/>
  <c r="F126" i="8"/>
  <c r="F128" i="10"/>
  <c r="F128" i="9"/>
  <c r="F128" i="8"/>
  <c r="F130" i="10"/>
  <c r="F130" i="9"/>
  <c r="F130" i="8"/>
  <c r="F132" i="10"/>
  <c r="F132" i="9"/>
  <c r="F132" i="8"/>
  <c r="F134" i="10"/>
  <c r="F134" i="9"/>
  <c r="F134" i="8"/>
  <c r="F136" i="10"/>
  <c r="F136" i="9"/>
  <c r="F136" i="8"/>
  <c r="F138" i="10"/>
  <c r="F138" i="9"/>
  <c r="F138" i="8"/>
  <c r="F140" i="10"/>
  <c r="F140" i="9"/>
  <c r="F140" i="8"/>
  <c r="F142" i="10"/>
  <c r="F142" i="9"/>
  <c r="F142" i="8"/>
  <c r="F144" i="10"/>
  <c r="F144" i="9"/>
  <c r="F144" i="8"/>
  <c r="F146" i="10"/>
  <c r="F146" i="9"/>
  <c r="F146" i="8"/>
  <c r="F148" i="10"/>
  <c r="F148" i="9"/>
  <c r="F148" i="8"/>
  <c r="F150" i="10"/>
  <c r="F150" i="9"/>
  <c r="F150" i="8"/>
  <c r="F152" i="10"/>
  <c r="F152" i="9"/>
  <c r="F152" i="8"/>
  <c r="F154" i="10"/>
  <c r="F154" i="9"/>
  <c r="F154" i="8"/>
  <c r="F156" i="10"/>
  <c r="F156" i="9"/>
  <c r="F156" i="8"/>
  <c r="F158" i="10"/>
  <c r="F158" i="9"/>
  <c r="F158" i="8"/>
  <c r="F160" i="10"/>
  <c r="F160" i="9"/>
  <c r="F160" i="8"/>
  <c r="F162" i="10"/>
  <c r="F162" i="9"/>
  <c r="F162" i="8"/>
  <c r="F164" i="10"/>
  <c r="F164" i="9"/>
  <c r="F164" i="8"/>
  <c r="F166" i="10"/>
  <c r="F166" i="9"/>
  <c r="F166" i="8"/>
  <c r="F168" i="10"/>
  <c r="F168" i="9"/>
  <c r="F168" i="8"/>
  <c r="F170" i="10"/>
  <c r="F170" i="9"/>
  <c r="F170" i="8"/>
  <c r="F172" i="10"/>
  <c r="F172" i="9"/>
  <c r="F172" i="8"/>
  <c r="F174" i="10"/>
  <c r="F174" i="9"/>
  <c r="F174" i="8"/>
  <c r="F176" i="10"/>
  <c r="F176" i="9"/>
  <c r="F176" i="8"/>
  <c r="F178" i="10"/>
  <c r="F178" i="9"/>
  <c r="F178" i="8"/>
  <c r="F180" i="10"/>
  <c r="F180" i="9"/>
  <c r="F180" i="8"/>
  <c r="F182" i="10"/>
  <c r="F182" i="9"/>
  <c r="F182" i="8"/>
  <c r="F184" i="10"/>
  <c r="F184" i="9"/>
  <c r="F184" i="8"/>
  <c r="F186" i="10"/>
  <c r="F186" i="9"/>
  <c r="F186" i="8"/>
  <c r="F188" i="10"/>
  <c r="F188" i="9"/>
  <c r="F188" i="8"/>
  <c r="F190" i="10"/>
  <c r="F190" i="9"/>
  <c r="F190" i="8"/>
  <c r="F192" i="10"/>
  <c r="F192" i="9"/>
  <c r="F192" i="8"/>
  <c r="F194" i="10"/>
  <c r="F194" i="9"/>
  <c r="F194" i="8"/>
  <c r="F196" i="10"/>
  <c r="F196" i="9"/>
  <c r="F196" i="8"/>
  <c r="F198" i="10"/>
  <c r="F198" i="9"/>
  <c r="F198" i="8"/>
  <c r="F200" i="10"/>
  <c r="F200" i="9"/>
  <c r="F200" i="8"/>
  <c r="F202" i="10"/>
  <c r="F202" i="9"/>
  <c r="F202" i="8"/>
  <c r="F204" i="10"/>
  <c r="F204" i="9"/>
  <c r="F204" i="8"/>
  <c r="F206" i="10"/>
  <c r="F206" i="9"/>
  <c r="F206" i="8"/>
  <c r="F208" i="10"/>
  <c r="F208" i="9"/>
  <c r="F208" i="8"/>
  <c r="F210" i="10"/>
  <c r="F210" i="9"/>
  <c r="F210" i="8"/>
  <c r="F212" i="10"/>
  <c r="F212" i="9"/>
  <c r="F212" i="8"/>
  <c r="F214" i="10"/>
  <c r="F214" i="9"/>
  <c r="F214" i="8"/>
  <c r="F216" i="10"/>
  <c r="F216" i="9"/>
  <c r="F216" i="8"/>
  <c r="F218" i="10"/>
  <c r="F218" i="9"/>
  <c r="F218" i="8"/>
  <c r="F220" i="10"/>
  <c r="F220" i="9"/>
  <c r="F220" i="8"/>
  <c r="F222" i="10"/>
  <c r="F222" i="9"/>
  <c r="F222" i="8"/>
  <c r="F224" i="10"/>
  <c r="F224" i="9"/>
  <c r="F224" i="8"/>
  <c r="F226" i="10"/>
  <c r="F226" i="9"/>
  <c r="F226" i="8"/>
  <c r="F228" i="10"/>
  <c r="F228" i="9"/>
  <c r="F228" i="8"/>
  <c r="F230" i="10"/>
  <c r="F230" i="9"/>
  <c r="F230" i="8"/>
  <c r="F232" i="10"/>
  <c r="F232" i="9"/>
  <c r="F232" i="8"/>
  <c r="F234" i="10"/>
  <c r="F234" i="9"/>
  <c r="F234" i="8"/>
  <c r="F236" i="10"/>
  <c r="F236" i="9"/>
  <c r="F236" i="8"/>
  <c r="F238" i="10"/>
  <c r="F238" i="9"/>
  <c r="F238" i="8"/>
  <c r="F240" i="10"/>
  <c r="F240" i="9"/>
  <c r="F240" i="8"/>
  <c r="F242" i="10"/>
  <c r="F242" i="9"/>
  <c r="F242" i="8"/>
  <c r="F244" i="10"/>
  <c r="F244" i="9"/>
  <c r="F244" i="8"/>
  <c r="F246" i="10"/>
  <c r="F246" i="9"/>
  <c r="F246" i="8"/>
  <c r="F248" i="10"/>
  <c r="F248" i="9"/>
  <c r="F248" i="8"/>
  <c r="F250" i="10"/>
  <c r="F250" i="9"/>
  <c r="F250" i="8"/>
  <c r="F252" i="10"/>
  <c r="F252" i="9"/>
  <c r="F252" i="8"/>
  <c r="F254" i="10"/>
  <c r="F254" i="9"/>
  <c r="F254" i="8"/>
  <c r="F256" i="10"/>
  <c r="F256" i="9"/>
  <c r="F256" i="8"/>
  <c r="F258" i="10"/>
  <c r="F258" i="9"/>
  <c r="F258" i="8"/>
  <c r="F260" i="10"/>
  <c r="F260" i="9"/>
  <c r="F260" i="8"/>
  <c r="F262" i="10"/>
  <c r="F262" i="9"/>
  <c r="F262" i="8"/>
  <c r="F264" i="10"/>
  <c r="F264" i="9"/>
  <c r="F264" i="8"/>
  <c r="F266" i="10"/>
  <c r="F266" i="9"/>
  <c r="F266" i="8"/>
  <c r="F268" i="10"/>
  <c r="F268" i="9"/>
  <c r="F268" i="8"/>
  <c r="F270" i="10"/>
  <c r="F270" i="9"/>
  <c r="F270" i="8"/>
  <c r="F272" i="10"/>
  <c r="F272" i="9"/>
  <c r="F272" i="8"/>
  <c r="F274" i="10"/>
  <c r="F274" i="9"/>
  <c r="F274" i="8"/>
  <c r="F276" i="10"/>
  <c r="F276" i="9"/>
  <c r="F276" i="8"/>
  <c r="F278" i="10"/>
  <c r="F278" i="9"/>
  <c r="F278" i="8"/>
  <c r="F280" i="10"/>
  <c r="F280" i="9"/>
  <c r="F280" i="8"/>
  <c r="F282" i="10"/>
  <c r="F282" i="9"/>
  <c r="F282" i="8"/>
  <c r="F284" i="10"/>
  <c r="F284" i="9"/>
  <c r="F284" i="8"/>
  <c r="F286" i="10"/>
  <c r="F286" i="9"/>
  <c r="F286" i="8"/>
  <c r="F288" i="10"/>
  <c r="F288" i="9"/>
  <c r="F288" i="8"/>
  <c r="F290" i="10"/>
  <c r="F290" i="9"/>
  <c r="F290" i="8"/>
  <c r="F292" i="10"/>
  <c r="F292" i="9"/>
  <c r="F292" i="8"/>
  <c r="F294" i="10"/>
  <c r="F294" i="9"/>
  <c r="F294" i="8"/>
  <c r="F296" i="10"/>
  <c r="F296" i="9"/>
  <c r="F296" i="8"/>
  <c r="F298" i="10"/>
  <c r="F298" i="9"/>
  <c r="F298" i="8"/>
  <c r="F300" i="10"/>
  <c r="F300" i="9"/>
  <c r="F300" i="8"/>
  <c r="F302" i="10"/>
  <c r="F302" i="9"/>
  <c r="F302" i="8"/>
  <c r="F304" i="10"/>
  <c r="F304" i="9"/>
  <c r="F304" i="8"/>
  <c r="F306" i="10"/>
  <c r="F306" i="9"/>
  <c r="F306" i="8"/>
  <c r="F308" i="10"/>
  <c r="F308" i="9"/>
  <c r="F308" i="8"/>
  <c r="F310" i="10"/>
  <c r="F310" i="9"/>
  <c r="F310" i="8"/>
  <c r="F312" i="10"/>
  <c r="F312" i="9"/>
  <c r="F312" i="8"/>
  <c r="F314" i="10"/>
  <c r="F314" i="9"/>
  <c r="F314" i="8"/>
  <c r="F316" i="10"/>
  <c r="F316" i="9"/>
  <c r="F316" i="8"/>
  <c r="F318" i="10"/>
  <c r="F318" i="9"/>
  <c r="F318" i="8"/>
  <c r="F320" i="10"/>
  <c r="F320" i="9"/>
  <c r="F320" i="8"/>
  <c r="F322" i="10"/>
  <c r="F322" i="9"/>
  <c r="F322" i="8"/>
  <c r="F324" i="10"/>
  <c r="F324" i="9"/>
  <c r="F324" i="8"/>
  <c r="F326" i="10"/>
  <c r="F326" i="9"/>
  <c r="F326" i="8"/>
  <c r="F328" i="10"/>
  <c r="F328" i="9"/>
  <c r="F328" i="8"/>
  <c r="F330" i="10"/>
  <c r="F330" i="9"/>
  <c r="F330" i="8"/>
  <c r="F332" i="10"/>
  <c r="F332" i="9"/>
  <c r="F332" i="8"/>
  <c r="F334" i="10"/>
  <c r="F334" i="9"/>
  <c r="F334" i="8"/>
  <c r="F336" i="10"/>
  <c r="F336" i="9"/>
  <c r="F336" i="8"/>
  <c r="F338" i="10"/>
  <c r="F338" i="9"/>
  <c r="F338" i="8"/>
  <c r="F340" i="10"/>
  <c r="F340" i="9"/>
  <c r="F340" i="8"/>
  <c r="F342" i="10"/>
  <c r="F342" i="9"/>
  <c r="F342" i="8"/>
  <c r="F344" i="10"/>
  <c r="F344" i="9"/>
  <c r="F344" i="8"/>
  <c r="F346" i="10"/>
  <c r="F346" i="9"/>
  <c r="F346" i="8"/>
  <c r="F348" i="10"/>
  <c r="F348" i="9"/>
  <c r="F348" i="8"/>
  <c r="F350" i="10"/>
  <c r="F350" i="9"/>
  <c r="F350" i="8"/>
  <c r="F352" i="10"/>
  <c r="F352" i="9"/>
  <c r="F352" i="8"/>
  <c r="F354" i="10"/>
  <c r="F354" i="9"/>
  <c r="F354" i="8"/>
  <c r="F356" i="10"/>
  <c r="F356" i="9"/>
  <c r="F356" i="8"/>
  <c r="F358" i="10"/>
  <c r="F358" i="9"/>
  <c r="F358" i="8"/>
  <c r="F360" i="10"/>
  <c r="F360" i="9"/>
  <c r="F360" i="8"/>
  <c r="F362" i="10"/>
  <c r="F362" i="9"/>
  <c r="F362" i="8"/>
  <c r="F364" i="10"/>
  <c r="F364" i="9"/>
  <c r="F364" i="8"/>
  <c r="F366" i="10"/>
  <c r="F366" i="9"/>
  <c r="F366" i="8"/>
  <c r="F368" i="10"/>
  <c r="F368" i="9"/>
  <c r="F368" i="8"/>
  <c r="F370" i="10"/>
  <c r="F370" i="9"/>
  <c r="F370" i="8"/>
  <c r="F372" i="10"/>
  <c r="F372" i="9"/>
  <c r="F372" i="8"/>
  <c r="F374" i="10"/>
  <c r="F374" i="9"/>
  <c r="F374" i="8"/>
  <c r="F376" i="10"/>
  <c r="F376" i="9"/>
  <c r="F376" i="8"/>
  <c r="F378" i="10"/>
  <c r="F378" i="9"/>
  <c r="F378" i="8"/>
  <c r="F380" i="10"/>
  <c r="F380" i="9"/>
  <c r="F380" i="8"/>
  <c r="F382" i="10"/>
  <c r="F382" i="9"/>
  <c r="F382" i="8"/>
  <c r="F384" i="10"/>
  <c r="F384" i="9"/>
  <c r="F384" i="8"/>
  <c r="F386" i="10"/>
  <c r="F386" i="9"/>
  <c r="F386" i="8"/>
  <c r="F388" i="10"/>
  <c r="F388" i="9"/>
  <c r="F388" i="8"/>
  <c r="F390" i="10"/>
  <c r="F390" i="9"/>
  <c r="F390" i="8"/>
  <c r="F392" i="10"/>
  <c r="F392" i="9"/>
  <c r="F392" i="8"/>
  <c r="F394" i="10"/>
  <c r="F394" i="9"/>
  <c r="F394" i="8"/>
  <c r="F396" i="10"/>
  <c r="F396" i="9"/>
  <c r="F396" i="8"/>
  <c r="F398" i="10"/>
  <c r="F398" i="9"/>
  <c r="F398" i="8"/>
  <c r="F400" i="10"/>
  <c r="F400" i="9"/>
  <c r="F400" i="8"/>
  <c r="F402" i="10"/>
  <c r="F402" i="9"/>
  <c r="F402" i="8"/>
  <c r="F404" i="10"/>
  <c r="F404" i="9"/>
  <c r="F404" i="8"/>
  <c r="F406" i="10"/>
  <c r="F406" i="9"/>
  <c r="F406" i="8"/>
  <c r="F408" i="10"/>
  <c r="F408" i="9"/>
  <c r="F408" i="8"/>
  <c r="F410" i="10"/>
  <c r="F410" i="9"/>
  <c r="F410" i="8"/>
  <c r="F412" i="10"/>
  <c r="F412" i="9"/>
  <c r="F412" i="8"/>
  <c r="F414" i="10"/>
  <c r="F414" i="9"/>
  <c r="F414" i="8"/>
  <c r="F416" i="10"/>
  <c r="F416" i="9"/>
  <c r="F416" i="8"/>
  <c r="F418" i="10"/>
  <c r="F418" i="9"/>
  <c r="F418" i="8"/>
  <c r="F420" i="10"/>
  <c r="F420" i="9"/>
  <c r="F420" i="8"/>
  <c r="F422" i="10"/>
  <c r="F422" i="9"/>
  <c r="F422" i="8"/>
  <c r="F424" i="10"/>
  <c r="F424" i="9"/>
  <c r="F424" i="8"/>
  <c r="F426" i="10"/>
  <c r="F426" i="9"/>
  <c r="F426" i="8"/>
  <c r="F428" i="10"/>
  <c r="F428" i="9"/>
  <c r="F428" i="8"/>
  <c r="F430" i="10"/>
  <c r="F430" i="9"/>
  <c r="F430" i="8"/>
  <c r="F432" i="10"/>
  <c r="F432" i="9"/>
  <c r="F432" i="8"/>
  <c r="F434" i="10"/>
  <c r="F434" i="9"/>
  <c r="F434" i="8"/>
  <c r="F436" i="10"/>
  <c r="F436" i="9"/>
  <c r="F436" i="8"/>
  <c r="F438" i="10"/>
  <c r="F438" i="9"/>
  <c r="F438" i="8"/>
  <c r="A1083" i="7"/>
  <c r="A1083" i="10" s="1"/>
  <c r="A1083" i="5"/>
  <c r="A1083" i="8" s="1"/>
  <c r="A1085" i="7"/>
  <c r="A1085" i="10" s="1"/>
  <c r="A1085" i="5"/>
  <c r="A1085" i="8" s="1"/>
  <c r="A1087" i="7"/>
  <c r="A1087" i="10" s="1"/>
  <c r="A1087" i="5"/>
  <c r="A1087" i="8" s="1"/>
  <c r="A1089" i="7"/>
  <c r="A1089" i="10" s="1"/>
  <c r="A1089" i="5"/>
  <c r="A1089" i="8" s="1"/>
  <c r="A1091" i="7"/>
  <c r="A1091" i="10" s="1"/>
  <c r="A1091" i="5"/>
  <c r="A1091" i="8" s="1"/>
  <c r="A1093" i="7"/>
  <c r="A1093" i="10" s="1"/>
  <c r="A1093" i="5"/>
  <c r="A1093" i="8" s="1"/>
  <c r="A1095" i="7"/>
  <c r="A1095" i="10" s="1"/>
  <c r="A1095" i="5"/>
  <c r="A1095" i="8" s="1"/>
  <c r="A1097" i="7"/>
  <c r="A1097" i="10" s="1"/>
  <c r="A1097" i="5"/>
  <c r="A1097" i="8" s="1"/>
  <c r="A1099" i="7"/>
  <c r="A1099" i="10" s="1"/>
  <c r="A1099" i="5"/>
  <c r="A1099" i="8" s="1"/>
  <c r="A1101" i="7"/>
  <c r="A1101" i="10" s="1"/>
  <c r="A1101" i="5"/>
  <c r="A1101" i="8" s="1"/>
  <c r="A1103" i="7"/>
  <c r="A1103" i="10" s="1"/>
  <c r="A1103" i="5"/>
  <c r="A1103" i="8" s="1"/>
  <c r="A1105" i="7"/>
  <c r="A1105" i="10" s="1"/>
  <c r="A1105" i="5"/>
  <c r="A1105" i="8" s="1"/>
  <c r="A1107" i="7"/>
  <c r="A1107" i="10" s="1"/>
  <c r="A1107" i="5"/>
  <c r="A1107" i="8" s="1"/>
  <c r="A1109" i="7"/>
  <c r="A1109" i="10" s="1"/>
  <c r="A1109" i="5"/>
  <c r="A1109" i="8" s="1"/>
  <c r="A1111" i="7"/>
  <c r="A1111" i="10" s="1"/>
  <c r="A1111" i="5"/>
  <c r="A1111" i="8" s="1"/>
  <c r="A1113" i="7"/>
  <c r="A1113" i="10" s="1"/>
  <c r="A1113" i="5"/>
  <c r="A1113" i="8" s="1"/>
  <c r="A1115" i="7"/>
  <c r="A1115" i="10" s="1"/>
  <c r="A1115" i="5"/>
  <c r="A1115" i="8" s="1"/>
  <c r="A1117" i="7"/>
  <c r="A1117" i="10" s="1"/>
  <c r="A1117" i="5"/>
  <c r="A1117" i="8" s="1"/>
  <c r="A1119" i="7"/>
  <c r="A1119" i="10" s="1"/>
  <c r="A1119" i="5"/>
  <c r="A1119" i="8" s="1"/>
  <c r="A1121" i="7"/>
  <c r="A1121" i="10" s="1"/>
  <c r="A1121" i="5"/>
  <c r="A1121" i="8" s="1"/>
  <c r="A1123" i="7"/>
  <c r="A1123" i="10" s="1"/>
  <c r="A1123" i="5"/>
  <c r="A1123" i="8" s="1"/>
  <c r="A1125" i="7"/>
  <c r="A1125" i="10" s="1"/>
  <c r="A1125" i="5"/>
  <c r="A1125" i="8" s="1"/>
  <c r="A1127" i="7"/>
  <c r="A1127" i="10" s="1"/>
  <c r="A1127" i="5"/>
  <c r="A1127" i="8" s="1"/>
  <c r="A1129" i="7"/>
  <c r="A1129" i="10" s="1"/>
  <c r="A1129" i="5"/>
  <c r="A1129" i="8" s="1"/>
  <c r="A1131" i="7"/>
  <c r="A1131" i="10" s="1"/>
  <c r="A1131" i="5"/>
  <c r="A1131" i="8" s="1"/>
  <c r="A1133" i="7"/>
  <c r="A1133" i="10" s="1"/>
  <c r="A1133" i="5"/>
  <c r="A1133" i="8" s="1"/>
  <c r="A1135" i="7"/>
  <c r="A1135" i="10" s="1"/>
  <c r="A1135" i="5"/>
  <c r="A1135" i="8" s="1"/>
  <c r="A1137" i="7"/>
  <c r="A1137" i="10" s="1"/>
  <c r="A1137" i="5"/>
  <c r="A1137" i="8" s="1"/>
  <c r="A1139" i="7"/>
  <c r="A1139" i="10" s="1"/>
  <c r="A1139" i="5"/>
  <c r="A1139" i="8" s="1"/>
  <c r="A1141" i="7"/>
  <c r="A1141" i="10" s="1"/>
  <c r="A1141" i="5"/>
  <c r="A1141" i="8" s="1"/>
  <c r="A1143" i="7"/>
  <c r="A1143" i="10" s="1"/>
  <c r="A1143" i="5"/>
  <c r="A1143" i="8" s="1"/>
  <c r="A1145" i="7"/>
  <c r="A1145" i="10" s="1"/>
  <c r="A1145" i="5"/>
  <c r="A1145" i="8" s="1"/>
  <c r="A1147" i="7"/>
  <c r="A1147" i="10" s="1"/>
  <c r="A1147" i="5"/>
  <c r="A1147" i="8" s="1"/>
  <c r="A1149" i="7"/>
  <c r="A1149" i="10" s="1"/>
  <c r="A1149" i="5"/>
  <c r="A1149" i="8" s="1"/>
  <c r="A1151" i="7"/>
  <c r="A1151" i="10" s="1"/>
  <c r="A1151" i="5"/>
  <c r="A1151" i="8" s="1"/>
  <c r="A1153" i="7"/>
  <c r="A1153" i="10" s="1"/>
  <c r="A1153" i="5"/>
  <c r="A1153" i="8" s="1"/>
  <c r="A1155" i="7"/>
  <c r="A1155" i="10" s="1"/>
  <c r="A1155" i="5"/>
  <c r="A1155" i="8" s="1"/>
  <c r="A1157" i="7"/>
  <c r="A1157" i="10" s="1"/>
  <c r="A1157" i="5"/>
  <c r="A1157" i="8" s="1"/>
  <c r="A1159" i="7"/>
  <c r="A1159" i="10" s="1"/>
  <c r="A1159" i="5"/>
  <c r="A1159" i="8" s="1"/>
  <c r="A1161" i="7"/>
  <c r="A1161" i="10" s="1"/>
  <c r="A1161" i="5"/>
  <c r="A1161" i="8" s="1"/>
  <c r="A1163" i="7"/>
  <c r="A1163" i="10" s="1"/>
  <c r="A1163" i="5"/>
  <c r="A1163" i="8" s="1"/>
  <c r="A1165" i="7"/>
  <c r="A1165" i="10" s="1"/>
  <c r="A1165" i="5"/>
  <c r="A1165" i="8" s="1"/>
  <c r="A1167" i="7"/>
  <c r="A1167" i="10" s="1"/>
  <c r="A1167" i="5"/>
  <c r="A1167" i="8" s="1"/>
  <c r="A1169" i="7"/>
  <c r="A1169" i="10" s="1"/>
  <c r="A1169" i="5"/>
  <c r="A1169" i="8" s="1"/>
  <c r="A1171" i="7"/>
  <c r="A1171" i="10" s="1"/>
  <c r="A1171" i="5"/>
  <c r="A1171" i="8" s="1"/>
  <c r="A1173" i="7"/>
  <c r="A1173" i="10" s="1"/>
  <c r="A1173" i="5"/>
  <c r="A1173" i="8" s="1"/>
  <c r="A1175" i="7"/>
  <c r="A1175" i="10" s="1"/>
  <c r="A1175" i="5"/>
  <c r="A1175" i="8" s="1"/>
  <c r="A1177" i="7"/>
  <c r="A1177" i="10" s="1"/>
  <c r="A1177" i="5"/>
  <c r="A1177" i="8" s="1"/>
  <c r="A1179" i="7"/>
  <c r="A1179" i="10" s="1"/>
  <c r="A1179" i="5"/>
  <c r="A1179" i="8" s="1"/>
  <c r="A1181" i="7"/>
  <c r="A1181" i="10" s="1"/>
  <c r="A1181" i="5"/>
  <c r="A1181" i="8" s="1"/>
  <c r="A1183" i="7"/>
  <c r="A1183" i="10" s="1"/>
  <c r="A1183" i="5"/>
  <c r="A1183" i="8" s="1"/>
  <c r="A1185" i="7"/>
  <c r="A1185" i="10" s="1"/>
  <c r="A1185" i="5"/>
  <c r="A1185" i="8" s="1"/>
  <c r="A1187" i="7"/>
  <c r="A1187" i="10" s="1"/>
  <c r="A1187" i="5"/>
  <c r="A1187" i="8" s="1"/>
  <c r="A1189" i="7"/>
  <c r="A1189" i="10" s="1"/>
  <c r="A1189" i="5"/>
  <c r="A1189" i="8" s="1"/>
  <c r="A1191" i="7"/>
  <c r="A1191" i="10" s="1"/>
  <c r="A1191" i="5"/>
  <c r="A1191" i="8" s="1"/>
  <c r="A1193" i="7"/>
  <c r="A1193" i="10" s="1"/>
  <c r="A1193" i="5"/>
  <c r="A1193" i="8" s="1"/>
  <c r="A1195" i="7"/>
  <c r="A1195" i="10" s="1"/>
  <c r="A1195" i="5"/>
  <c r="A1195" i="8" s="1"/>
  <c r="A1197" i="7"/>
  <c r="A1197" i="10" s="1"/>
  <c r="A1197" i="5"/>
  <c r="A1197" i="8" s="1"/>
  <c r="A1199" i="7"/>
  <c r="A1199" i="10" s="1"/>
  <c r="A1199" i="5"/>
  <c r="A1199" i="8" s="1"/>
  <c r="A1201" i="7"/>
  <c r="A1201" i="10" s="1"/>
  <c r="A1201" i="5"/>
  <c r="A1201" i="8" s="1"/>
  <c r="A1203" i="7"/>
  <c r="A1203" i="10" s="1"/>
  <c r="A1203" i="5"/>
  <c r="A1203" i="8" s="1"/>
  <c r="A1205" i="7"/>
  <c r="A1205" i="10" s="1"/>
  <c r="A1205" i="5"/>
  <c r="A1205" i="8" s="1"/>
  <c r="A1207" i="7"/>
  <c r="A1207" i="10" s="1"/>
  <c r="A1207" i="5"/>
  <c r="A1207" i="8" s="1"/>
  <c r="A1209" i="7"/>
  <c r="A1209" i="10" s="1"/>
  <c r="A1209" i="5"/>
  <c r="A1209" i="8" s="1"/>
  <c r="A1211" i="7"/>
  <c r="A1211" i="10" s="1"/>
  <c r="A1211" i="5"/>
  <c r="A1211" i="8" s="1"/>
  <c r="A1213" i="7"/>
  <c r="A1213" i="10" s="1"/>
  <c r="A1213" i="5"/>
  <c r="A1213" i="8" s="1"/>
  <c r="A1215" i="7"/>
  <c r="A1215" i="10" s="1"/>
  <c r="A1215" i="5"/>
  <c r="A1215" i="8" s="1"/>
  <c r="A1217" i="7"/>
  <c r="A1217" i="10" s="1"/>
  <c r="A1217" i="5"/>
  <c r="A1217" i="8" s="1"/>
  <c r="A1219" i="7"/>
  <c r="A1219" i="10" s="1"/>
  <c r="A1219" i="5"/>
  <c r="A1219" i="8" s="1"/>
  <c r="A1221" i="7"/>
  <c r="A1221" i="10" s="1"/>
  <c r="A1221" i="5"/>
  <c r="A1221" i="8" s="1"/>
  <c r="A1223" i="7"/>
  <c r="A1223" i="10" s="1"/>
  <c r="A1223" i="5"/>
  <c r="A1223" i="8" s="1"/>
  <c r="A1225" i="7"/>
  <c r="A1225" i="10" s="1"/>
  <c r="A1225" i="5"/>
  <c r="A1225" i="8" s="1"/>
  <c r="A1227" i="7"/>
  <c r="A1227" i="10" s="1"/>
  <c r="A1227" i="5"/>
  <c r="A1227" i="8" s="1"/>
  <c r="A1229" i="7"/>
  <c r="A1229" i="10" s="1"/>
  <c r="A1229" i="5"/>
  <c r="A1229" i="8" s="1"/>
  <c r="A1231" i="7"/>
  <c r="A1231" i="10" s="1"/>
  <c r="A1231" i="5"/>
  <c r="A1231" i="8" s="1"/>
  <c r="A1233" i="7"/>
  <c r="A1233" i="10" s="1"/>
  <c r="A1233" i="5"/>
  <c r="A1233" i="8" s="1"/>
  <c r="A1235" i="7"/>
  <c r="A1235" i="10" s="1"/>
  <c r="A1235" i="5"/>
  <c r="A1235" i="8" s="1"/>
  <c r="A1237" i="7"/>
  <c r="A1237" i="10" s="1"/>
  <c r="A1237" i="5"/>
  <c r="A1237" i="8" s="1"/>
  <c r="A1239" i="7"/>
  <c r="A1239" i="10" s="1"/>
  <c r="A1239" i="5"/>
  <c r="A1239" i="8" s="1"/>
  <c r="A1241" i="7"/>
  <c r="A1241" i="10" s="1"/>
  <c r="A1241" i="5"/>
  <c r="A1241" i="8" s="1"/>
  <c r="A1243" i="7"/>
  <c r="A1243" i="10" s="1"/>
  <c r="A1243" i="5"/>
  <c r="A1243" i="8" s="1"/>
  <c r="A1245" i="7"/>
  <c r="A1245" i="10" s="1"/>
  <c r="A1245" i="5"/>
  <c r="A1245" i="8" s="1"/>
  <c r="A1247" i="7"/>
  <c r="A1247" i="10" s="1"/>
  <c r="A1247" i="5"/>
  <c r="A1247" i="8" s="1"/>
  <c r="A1249" i="7"/>
  <c r="A1249" i="10" s="1"/>
  <c r="A1249" i="5"/>
  <c r="A1249" i="8" s="1"/>
  <c r="A1251" i="7"/>
  <c r="A1251" i="10" s="1"/>
  <c r="A1251" i="5"/>
  <c r="A1251" i="8" s="1"/>
  <c r="A1253" i="7"/>
  <c r="A1253" i="10" s="1"/>
  <c r="A1253" i="5"/>
  <c r="A1253" i="8" s="1"/>
  <c r="A1255" i="7"/>
  <c r="A1255" i="10" s="1"/>
  <c r="A1255" i="5"/>
  <c r="A1255" i="8" s="1"/>
  <c r="A1257" i="7"/>
  <c r="A1257" i="10" s="1"/>
  <c r="A1257" i="5"/>
  <c r="A1257" i="8" s="1"/>
  <c r="A1259" i="7"/>
  <c r="A1259" i="10" s="1"/>
  <c r="A1259" i="5"/>
  <c r="A1259" i="8" s="1"/>
  <c r="A1261" i="7"/>
  <c r="A1261" i="10" s="1"/>
  <c r="A1261" i="5"/>
  <c r="A1261" i="8" s="1"/>
  <c r="A1263" i="7"/>
  <c r="A1263" i="10" s="1"/>
  <c r="A1263" i="5"/>
  <c r="A1263" i="8" s="1"/>
  <c r="A1265" i="7"/>
  <c r="A1265" i="10" s="1"/>
  <c r="A1265" i="5"/>
  <c r="A1265" i="8" s="1"/>
  <c r="A1267" i="7"/>
  <c r="A1267" i="10" s="1"/>
  <c r="A1267" i="5"/>
  <c r="A1267" i="8" s="1"/>
  <c r="A1269" i="7"/>
  <c r="A1269" i="10" s="1"/>
  <c r="A1269" i="5"/>
  <c r="A1269" i="8" s="1"/>
  <c r="A1271" i="7"/>
  <c r="A1271" i="10" s="1"/>
  <c r="A1271" i="5"/>
  <c r="A1271" i="8" s="1"/>
  <c r="A1273" i="7"/>
  <c r="A1273" i="10" s="1"/>
  <c r="A1273" i="5"/>
  <c r="A1273" i="8" s="1"/>
  <c r="A1275" i="7"/>
  <c r="A1275" i="10" s="1"/>
  <c r="A1275" i="5"/>
  <c r="A1275" i="8" s="1"/>
  <c r="A1277" i="7"/>
  <c r="A1277" i="10" s="1"/>
  <c r="A1277" i="5"/>
  <c r="A1277" i="8" s="1"/>
  <c r="A1279" i="7"/>
  <c r="A1279" i="10" s="1"/>
  <c r="A1279" i="5"/>
  <c r="A1279" i="8" s="1"/>
  <c r="A1281" i="7"/>
  <c r="A1281" i="10" s="1"/>
  <c r="A1281" i="5"/>
  <c r="A1281" i="8" s="1"/>
  <c r="A1283" i="7"/>
  <c r="A1283" i="10" s="1"/>
  <c r="A1283" i="5"/>
  <c r="A1283" i="8" s="1"/>
  <c r="A1285" i="7"/>
  <c r="A1285" i="10" s="1"/>
  <c r="A1285" i="5"/>
  <c r="A1285" i="8" s="1"/>
  <c r="A1287" i="7"/>
  <c r="A1287" i="10" s="1"/>
  <c r="A1287" i="5"/>
  <c r="A1287" i="8" s="1"/>
  <c r="A1289" i="7"/>
  <c r="A1289" i="10" s="1"/>
  <c r="A1289" i="5"/>
  <c r="A1289" i="8" s="1"/>
  <c r="A1291" i="7"/>
  <c r="A1291" i="10" s="1"/>
  <c r="A1291" i="5"/>
  <c r="A1291" i="8" s="1"/>
  <c r="A1293" i="7"/>
  <c r="A1293" i="10" s="1"/>
  <c r="A1293" i="5"/>
  <c r="A1293" i="8" s="1"/>
  <c r="A1295" i="7"/>
  <c r="A1295" i="10" s="1"/>
  <c r="A1295" i="5"/>
  <c r="A1295" i="8" s="1"/>
  <c r="A1297" i="7"/>
  <c r="A1297" i="10" s="1"/>
  <c r="A1297" i="5"/>
  <c r="A1297" i="8" s="1"/>
  <c r="A1299" i="7"/>
  <c r="A1299" i="10" s="1"/>
  <c r="A1299" i="5"/>
  <c r="A1299" i="8" s="1"/>
  <c r="A1301" i="7"/>
  <c r="A1301" i="10" s="1"/>
  <c r="A1301" i="5"/>
  <c r="A1301" i="8" s="1"/>
  <c r="A1303" i="7"/>
  <c r="A1303" i="10" s="1"/>
  <c r="A1303" i="5"/>
  <c r="A1303" i="8" s="1"/>
  <c r="A1305" i="7"/>
  <c r="A1305" i="10" s="1"/>
  <c r="A1305" i="5"/>
  <c r="A1305" i="8" s="1"/>
  <c r="A1307" i="7"/>
  <c r="A1307" i="10" s="1"/>
  <c r="A1307" i="5"/>
  <c r="A1307" i="8" s="1"/>
  <c r="A1309" i="7"/>
  <c r="A1309" i="10" s="1"/>
  <c r="A1309" i="5"/>
  <c r="A1309" i="8" s="1"/>
  <c r="A1311" i="7"/>
  <c r="A1311" i="10" s="1"/>
  <c r="A1311" i="5"/>
  <c r="A1311" i="8" s="1"/>
  <c r="A1313" i="7"/>
  <c r="A1313" i="10" s="1"/>
  <c r="A1313" i="5"/>
  <c r="A1313" i="8" s="1"/>
  <c r="A1315" i="7"/>
  <c r="A1315" i="10" s="1"/>
  <c r="A1315" i="5"/>
  <c r="A1315" i="8" s="1"/>
  <c r="A1317" i="7"/>
  <c r="A1317" i="10" s="1"/>
  <c r="A1317" i="5"/>
  <c r="A1317" i="8" s="1"/>
  <c r="A1319" i="7"/>
  <c r="A1319" i="10" s="1"/>
  <c r="A1319" i="5"/>
  <c r="A1319" i="8" s="1"/>
  <c r="A1321" i="7"/>
  <c r="A1321" i="10" s="1"/>
  <c r="A1321" i="5"/>
  <c r="A1321" i="8" s="1"/>
  <c r="A1323" i="5"/>
  <c r="A1323" i="8" s="1"/>
  <c r="A1323" i="7"/>
  <c r="A1323" i="10" s="1"/>
  <c r="A1325" i="7"/>
  <c r="A1325" i="10" s="1"/>
  <c r="A1325" i="5"/>
  <c r="A1325" i="8" s="1"/>
  <c r="A1327" i="7"/>
  <c r="A1327" i="10" s="1"/>
  <c r="A1327" i="5"/>
  <c r="A1327" i="8" s="1"/>
  <c r="A1329" i="7"/>
  <c r="A1329" i="10" s="1"/>
  <c r="A1329" i="5"/>
  <c r="A1329" i="8" s="1"/>
  <c r="A1331" i="7"/>
  <c r="A1331" i="10" s="1"/>
  <c r="A1331" i="5"/>
  <c r="A1331" i="8" s="1"/>
  <c r="A1333" i="7"/>
  <c r="A1333" i="10" s="1"/>
  <c r="A1333" i="5"/>
  <c r="A1333" i="8" s="1"/>
  <c r="A1335" i="7"/>
  <c r="A1335" i="10" s="1"/>
  <c r="A1335" i="5"/>
  <c r="A1335" i="8" s="1"/>
  <c r="A1337" i="7"/>
  <c r="A1337" i="10" s="1"/>
  <c r="A1337" i="5"/>
  <c r="A1337" i="8" s="1"/>
  <c r="A1339" i="7"/>
  <c r="A1339" i="10" s="1"/>
  <c r="A1339" i="5"/>
  <c r="A1339" i="8" s="1"/>
  <c r="A1341" i="7"/>
  <c r="A1341" i="10" s="1"/>
  <c r="A1341" i="5"/>
  <c r="A1341" i="8" s="1"/>
  <c r="A1343" i="7"/>
  <c r="A1343" i="10" s="1"/>
  <c r="A1343" i="5"/>
  <c r="A1343" i="8" s="1"/>
  <c r="A1345" i="7"/>
  <c r="A1345" i="10" s="1"/>
  <c r="A1345" i="5"/>
  <c r="A1345" i="8" s="1"/>
  <c r="A1347" i="7"/>
  <c r="A1347" i="10" s="1"/>
  <c r="A1347" i="5"/>
  <c r="A1347" i="8" s="1"/>
  <c r="A1349" i="7"/>
  <c r="A1349" i="10" s="1"/>
  <c r="A1349" i="5"/>
  <c r="A1349" i="8" s="1"/>
  <c r="A1351" i="7"/>
  <c r="A1351" i="10" s="1"/>
  <c r="A1351" i="5"/>
  <c r="A1351" i="8" s="1"/>
  <c r="A1353" i="7"/>
  <c r="A1353" i="10" s="1"/>
  <c r="A1353" i="5"/>
  <c r="A1353" i="8" s="1"/>
  <c r="A1355" i="7"/>
  <c r="A1355" i="10" s="1"/>
  <c r="A1355" i="5"/>
  <c r="A1355" i="8" s="1"/>
  <c r="A1357" i="7"/>
  <c r="A1357" i="10" s="1"/>
  <c r="A1357" i="5"/>
  <c r="A1357" i="8" s="1"/>
  <c r="A1359" i="7"/>
  <c r="A1359" i="10" s="1"/>
  <c r="A1359" i="5"/>
  <c r="A1359" i="8" s="1"/>
  <c r="A1361" i="7"/>
  <c r="A1361" i="10" s="1"/>
  <c r="A1361" i="5"/>
  <c r="A1361" i="8" s="1"/>
  <c r="A1363" i="7"/>
  <c r="A1363" i="10" s="1"/>
  <c r="A1363" i="5"/>
  <c r="A1363" i="8" s="1"/>
  <c r="A1365" i="7"/>
  <c r="A1365" i="10" s="1"/>
  <c r="A1365" i="5"/>
  <c r="A1365" i="8" s="1"/>
  <c r="A1367" i="7"/>
  <c r="A1367" i="10" s="1"/>
  <c r="A1367" i="5"/>
  <c r="A1367" i="8" s="1"/>
  <c r="A1369" i="7"/>
  <c r="A1369" i="10" s="1"/>
  <c r="A1369" i="5"/>
  <c r="A1369" i="8" s="1"/>
  <c r="A1371" i="7"/>
  <c r="A1371" i="10" s="1"/>
  <c r="A1371" i="5"/>
  <c r="A1371" i="8" s="1"/>
  <c r="A1373" i="7"/>
  <c r="A1373" i="10" s="1"/>
  <c r="A1373" i="5"/>
  <c r="A1373" i="8" s="1"/>
  <c r="A1375" i="7"/>
  <c r="A1375" i="10" s="1"/>
  <c r="A1375" i="5"/>
  <c r="A1375" i="8" s="1"/>
  <c r="A1375" i="6"/>
  <c r="A1375" i="9" s="1"/>
  <c r="A1377" i="7"/>
  <c r="A1377" i="10" s="1"/>
  <c r="A1377" i="5"/>
  <c r="A1377" i="8" s="1"/>
  <c r="A1377" i="6"/>
  <c r="A1377" i="9" s="1"/>
  <c r="A1379" i="7"/>
  <c r="A1379" i="10" s="1"/>
  <c r="A1379" i="5"/>
  <c r="A1379" i="8" s="1"/>
  <c r="A1379" i="6"/>
  <c r="A1379" i="9" s="1"/>
  <c r="A1381" i="7"/>
  <c r="A1381" i="10" s="1"/>
  <c r="A1381" i="5"/>
  <c r="A1381" i="8" s="1"/>
  <c r="A1381" i="6"/>
  <c r="A1381" i="9" s="1"/>
  <c r="A1383" i="7"/>
  <c r="A1383" i="10" s="1"/>
  <c r="A1383" i="5"/>
  <c r="A1383" i="8" s="1"/>
  <c r="A1383" i="6"/>
  <c r="A1383" i="9" s="1"/>
  <c r="A1385" i="7"/>
  <c r="A1385" i="10" s="1"/>
  <c r="A1385" i="5"/>
  <c r="A1385" i="8" s="1"/>
  <c r="A1385" i="6"/>
  <c r="A1385" i="9" s="1"/>
  <c r="A1387" i="7"/>
  <c r="A1387" i="10" s="1"/>
  <c r="A1387" i="5"/>
  <c r="A1387" i="8" s="1"/>
  <c r="A1387" i="6"/>
  <c r="A1387" i="9" s="1"/>
  <c r="A1389" i="7"/>
  <c r="A1389" i="10" s="1"/>
  <c r="A1389" i="5"/>
  <c r="A1389" i="8" s="1"/>
  <c r="A1389" i="6"/>
  <c r="A1389" i="9" s="1"/>
  <c r="A1391" i="7"/>
  <c r="A1391" i="10" s="1"/>
  <c r="A1391" i="5"/>
  <c r="A1391" i="8" s="1"/>
  <c r="A1391" i="6"/>
  <c r="A1391" i="9" s="1"/>
  <c r="A1393" i="7"/>
  <c r="A1393" i="10" s="1"/>
  <c r="A1393" i="5"/>
  <c r="A1393" i="8" s="1"/>
  <c r="A1393" i="6"/>
  <c r="A1393" i="9" s="1"/>
  <c r="A1395" i="7"/>
  <c r="A1395" i="10" s="1"/>
  <c r="A1395" i="5"/>
  <c r="A1395" i="8" s="1"/>
  <c r="A1395" i="6"/>
  <c r="A1395" i="9" s="1"/>
  <c r="A1397" i="7"/>
  <c r="A1397" i="10" s="1"/>
  <c r="A1397" i="5"/>
  <c r="A1397" i="8" s="1"/>
  <c r="A1397" i="6"/>
  <c r="A1397" i="9" s="1"/>
  <c r="A1399" i="7"/>
  <c r="A1399" i="10" s="1"/>
  <c r="A1399" i="5"/>
  <c r="A1399" i="8" s="1"/>
  <c r="A1399" i="6"/>
  <c r="A1399" i="9" s="1"/>
  <c r="A1401" i="7"/>
  <c r="A1401" i="10" s="1"/>
  <c r="A1401" i="5"/>
  <c r="A1401" i="8" s="1"/>
  <c r="A1401" i="6"/>
  <c r="A1401" i="9" s="1"/>
  <c r="A1403" i="7"/>
  <c r="A1403" i="10" s="1"/>
  <c r="A1403" i="5"/>
  <c r="A1403" i="8" s="1"/>
  <c r="A1403" i="6"/>
  <c r="A1403" i="9" s="1"/>
  <c r="A1405" i="7"/>
  <c r="A1405" i="10" s="1"/>
  <c r="A1405" i="5"/>
  <c r="A1405" i="8" s="1"/>
  <c r="A1405" i="6"/>
  <c r="A1405" i="9" s="1"/>
  <c r="A1407" i="7"/>
  <c r="A1407" i="10" s="1"/>
  <c r="A1407" i="5"/>
  <c r="A1407" i="8" s="1"/>
  <c r="A1407" i="6"/>
  <c r="A1407" i="9" s="1"/>
  <c r="A1409" i="7"/>
  <c r="A1409" i="10" s="1"/>
  <c r="A1409" i="5"/>
  <c r="A1409" i="8" s="1"/>
  <c r="A1409" i="6"/>
  <c r="A1409" i="9" s="1"/>
  <c r="A1411" i="7"/>
  <c r="A1411" i="10" s="1"/>
  <c r="A1411" i="5"/>
  <c r="A1411" i="8" s="1"/>
  <c r="A1411" i="6"/>
  <c r="A1411" i="9" s="1"/>
  <c r="A1413" i="7"/>
  <c r="A1413" i="10" s="1"/>
  <c r="A1413" i="5"/>
  <c r="A1413" i="8" s="1"/>
  <c r="A1413" i="6"/>
  <c r="A1413" i="9" s="1"/>
  <c r="A1415" i="7"/>
  <c r="A1415" i="10" s="1"/>
  <c r="A1415" i="5"/>
  <c r="A1415" i="8" s="1"/>
  <c r="A1415" i="6"/>
  <c r="A1415" i="9" s="1"/>
  <c r="A1417" i="7"/>
  <c r="A1417" i="10" s="1"/>
  <c r="A1417" i="5"/>
  <c r="A1417" i="8" s="1"/>
  <c r="A1417" i="6"/>
  <c r="A1417" i="9" s="1"/>
  <c r="A1419" i="7"/>
  <c r="A1419" i="10" s="1"/>
  <c r="A1419" i="5"/>
  <c r="A1419" i="8" s="1"/>
  <c r="A1419" i="6"/>
  <c r="A1419" i="9" s="1"/>
  <c r="A1421" i="7"/>
  <c r="A1421" i="10" s="1"/>
  <c r="A1421" i="5"/>
  <c r="A1421" i="8" s="1"/>
  <c r="A1421" i="6"/>
  <c r="A1421" i="9" s="1"/>
  <c r="A1423" i="5"/>
  <c r="A1423" i="8" s="1"/>
  <c r="A1423" i="7"/>
  <c r="A1423" i="10" s="1"/>
  <c r="A1423" i="6"/>
  <c r="A1423" i="9" s="1"/>
  <c r="A1425" i="7"/>
  <c r="A1425" i="10" s="1"/>
  <c r="A1425" i="5"/>
  <c r="A1425" i="8" s="1"/>
  <c r="A1425" i="6"/>
  <c r="A1425" i="9" s="1"/>
  <c r="A1427" i="7"/>
  <c r="A1427" i="10" s="1"/>
  <c r="A1427" i="5"/>
  <c r="A1427" i="8" s="1"/>
  <c r="A1427" i="6"/>
  <c r="A1427" i="9" s="1"/>
  <c r="A1429" i="7"/>
  <c r="A1429" i="10" s="1"/>
  <c r="A1429" i="5"/>
  <c r="A1429" i="8" s="1"/>
  <c r="A1429" i="6"/>
  <c r="A1429" i="9" s="1"/>
  <c r="A1431" i="7"/>
  <c r="A1431" i="10" s="1"/>
  <c r="A1431" i="5"/>
  <c r="A1431" i="8" s="1"/>
  <c r="A1431" i="6"/>
  <c r="A1431" i="9" s="1"/>
  <c r="A1433" i="7"/>
  <c r="A1433" i="10" s="1"/>
  <c r="A1433" i="5"/>
  <c r="A1433" i="8" s="1"/>
  <c r="A1433" i="6"/>
  <c r="A1433" i="9" s="1"/>
  <c r="A1435" i="7"/>
  <c r="A1435" i="10" s="1"/>
  <c r="A1435" i="5"/>
  <c r="A1435" i="8" s="1"/>
  <c r="A1435" i="6"/>
  <c r="A1435" i="9" s="1"/>
  <c r="A1437" i="7"/>
  <c r="A1437" i="10" s="1"/>
  <c r="A1437" i="5"/>
  <c r="A1437" i="8" s="1"/>
  <c r="A1437" i="6"/>
  <c r="A1437" i="9" s="1"/>
  <c r="A1439" i="7"/>
  <c r="A1439" i="10" s="1"/>
  <c r="A1439" i="5"/>
  <c r="A1439" i="8" s="1"/>
  <c r="A1439" i="6"/>
  <c r="A1439" i="9" s="1"/>
  <c r="A1441" i="7"/>
  <c r="A1441" i="10" s="1"/>
  <c r="A1441" i="5"/>
  <c r="A1441" i="8" s="1"/>
  <c r="A1441" i="6"/>
  <c r="A1441" i="9" s="1"/>
  <c r="A1443" i="7"/>
  <c r="A1443" i="10" s="1"/>
  <c r="A1443" i="5"/>
  <c r="A1443" i="8" s="1"/>
  <c r="A1443" i="6"/>
  <c r="A1443" i="9" s="1"/>
  <c r="A1445" i="7"/>
  <c r="A1445" i="10" s="1"/>
  <c r="A1445" i="5"/>
  <c r="A1445" i="8" s="1"/>
  <c r="A1445" i="6"/>
  <c r="A1445" i="9" s="1"/>
  <c r="A1447" i="7"/>
  <c r="A1447" i="10" s="1"/>
  <c r="A1447" i="5"/>
  <c r="A1447" i="8" s="1"/>
  <c r="A1447" i="6"/>
  <c r="A1447" i="9" s="1"/>
  <c r="A1449" i="7"/>
  <c r="A1449" i="10" s="1"/>
  <c r="A1449" i="5"/>
  <c r="A1449" i="8" s="1"/>
  <c r="A1449" i="6"/>
  <c r="A1449" i="9" s="1"/>
  <c r="A1451" i="7"/>
  <c r="A1451" i="10" s="1"/>
  <c r="A1451" i="5"/>
  <c r="A1451" i="8" s="1"/>
  <c r="A1451" i="6"/>
  <c r="A1451" i="9" s="1"/>
  <c r="A1453" i="7"/>
  <c r="A1453" i="10" s="1"/>
  <c r="A1453" i="5"/>
  <c r="A1453" i="8" s="1"/>
  <c r="A1453" i="6"/>
  <c r="A1453" i="9" s="1"/>
  <c r="A1455" i="7"/>
  <c r="A1455" i="10" s="1"/>
  <c r="A1455" i="5"/>
  <c r="A1455" i="8" s="1"/>
  <c r="A1455" i="6"/>
  <c r="A1455" i="9" s="1"/>
  <c r="A1457" i="7"/>
  <c r="A1457" i="10" s="1"/>
  <c r="A1457" i="5"/>
  <c r="A1457" i="8" s="1"/>
  <c r="A1457" i="6"/>
  <c r="A1457" i="9" s="1"/>
  <c r="A1459" i="7"/>
  <c r="A1459" i="10" s="1"/>
  <c r="A1459" i="5"/>
  <c r="A1459" i="8" s="1"/>
  <c r="A1459" i="6"/>
  <c r="A1459" i="9" s="1"/>
  <c r="A1461" i="7"/>
  <c r="A1461" i="10" s="1"/>
  <c r="A1461" i="5"/>
  <c r="A1461" i="8" s="1"/>
  <c r="A1461" i="6"/>
  <c r="A1461" i="9" s="1"/>
  <c r="A1463" i="7"/>
  <c r="A1463" i="10" s="1"/>
  <c r="A1463" i="5"/>
  <c r="A1463" i="8" s="1"/>
  <c r="A1463" i="6"/>
  <c r="A1463" i="9" s="1"/>
  <c r="A1465" i="7"/>
  <c r="A1465" i="10" s="1"/>
  <c r="A1465" i="5"/>
  <c r="A1465" i="8" s="1"/>
  <c r="A1465" i="6"/>
  <c r="A1465" i="9" s="1"/>
  <c r="A1467" i="7"/>
  <c r="A1467" i="10" s="1"/>
  <c r="A1467" i="5"/>
  <c r="A1467" i="8" s="1"/>
  <c r="A1467" i="6"/>
  <c r="A1467" i="9" s="1"/>
  <c r="A1469" i="7"/>
  <c r="A1469" i="10" s="1"/>
  <c r="A1469" i="5"/>
  <c r="A1469" i="8" s="1"/>
  <c r="A1469" i="6"/>
  <c r="A1469" i="9" s="1"/>
  <c r="A1471" i="7"/>
  <c r="A1471" i="10" s="1"/>
  <c r="A1471" i="5"/>
  <c r="A1471" i="8" s="1"/>
  <c r="A1471" i="6"/>
  <c r="A1471" i="9" s="1"/>
  <c r="A1473" i="7"/>
  <c r="A1473" i="10" s="1"/>
  <c r="A1473" i="5"/>
  <c r="A1473" i="8" s="1"/>
  <c r="A1473" i="6"/>
  <c r="A1473" i="9" s="1"/>
  <c r="A1475" i="7"/>
  <c r="A1475" i="10" s="1"/>
  <c r="A1475" i="5"/>
  <c r="A1475" i="8" s="1"/>
  <c r="A1475" i="6"/>
  <c r="A1475" i="9" s="1"/>
  <c r="A1477" i="7"/>
  <c r="A1477" i="10" s="1"/>
  <c r="A1477" i="5"/>
  <c r="A1477" i="8" s="1"/>
  <c r="A1477" i="6"/>
  <c r="A1477" i="9" s="1"/>
  <c r="A1479" i="7"/>
  <c r="A1479" i="10" s="1"/>
  <c r="A1479" i="5"/>
  <c r="A1479" i="8" s="1"/>
  <c r="A1479" i="6"/>
  <c r="A1479" i="9" s="1"/>
  <c r="A1481" i="7"/>
  <c r="A1481" i="10" s="1"/>
  <c r="A1481" i="5"/>
  <c r="A1481" i="8" s="1"/>
  <c r="A1481" i="6"/>
  <c r="A1481" i="9" s="1"/>
  <c r="A1483" i="7"/>
  <c r="A1483" i="10" s="1"/>
  <c r="A1483" i="5"/>
  <c r="A1483" i="8" s="1"/>
  <c r="A1483" i="6"/>
  <c r="A1483" i="9" s="1"/>
  <c r="A1485" i="7"/>
  <c r="A1485" i="10" s="1"/>
  <c r="A1485" i="5"/>
  <c r="A1485" i="8" s="1"/>
  <c r="A1485" i="6"/>
  <c r="A1485" i="9" s="1"/>
  <c r="A1487" i="7"/>
  <c r="A1487" i="10" s="1"/>
  <c r="A1487" i="5"/>
  <c r="A1487" i="8" s="1"/>
  <c r="A1487" i="6"/>
  <c r="A1487" i="9" s="1"/>
  <c r="A1489" i="7"/>
  <c r="A1489" i="10" s="1"/>
  <c r="A1489" i="5"/>
  <c r="A1489" i="8" s="1"/>
  <c r="A1489" i="6"/>
  <c r="A1489" i="9" s="1"/>
  <c r="A1491" i="7"/>
  <c r="A1491" i="10" s="1"/>
  <c r="A1491" i="5"/>
  <c r="A1491" i="8" s="1"/>
  <c r="A1491" i="6"/>
  <c r="A1491" i="9" s="1"/>
  <c r="A1493" i="7"/>
  <c r="A1493" i="10" s="1"/>
  <c r="A1493" i="5"/>
  <c r="A1493" i="8" s="1"/>
  <c r="A1493" i="6"/>
  <c r="A1493" i="9" s="1"/>
  <c r="A1495" i="7"/>
  <c r="A1495" i="10" s="1"/>
  <c r="A1495" i="5"/>
  <c r="A1495" i="8" s="1"/>
  <c r="A1495" i="6"/>
  <c r="A1495" i="9" s="1"/>
  <c r="A1497" i="7"/>
  <c r="A1497" i="10" s="1"/>
  <c r="A1497" i="5"/>
  <c r="A1497" i="8" s="1"/>
  <c r="A1497" i="6"/>
  <c r="A1497" i="9" s="1"/>
  <c r="A1499" i="7"/>
  <c r="A1499" i="10" s="1"/>
  <c r="A1499" i="5"/>
  <c r="A1499" i="8" s="1"/>
  <c r="A1499" i="6"/>
  <c r="A1499" i="9" s="1"/>
  <c r="A1501" i="7"/>
  <c r="A1501" i="10" s="1"/>
  <c r="A1501" i="5"/>
  <c r="A1501" i="8" s="1"/>
  <c r="A1501" i="6"/>
  <c r="A1501" i="9" s="1"/>
  <c r="A1503" i="7"/>
  <c r="A1503" i="10" s="1"/>
  <c r="A1503" i="5"/>
  <c r="A1503" i="8" s="1"/>
  <c r="A1503" i="6"/>
  <c r="A1503" i="9" s="1"/>
  <c r="A1505" i="7"/>
  <c r="A1505" i="10" s="1"/>
  <c r="A1505" i="5"/>
  <c r="A1505" i="8" s="1"/>
  <c r="A1505" i="6"/>
  <c r="A1505" i="9" s="1"/>
  <c r="A1507" i="7"/>
  <c r="A1507" i="10" s="1"/>
  <c r="A1507" i="5"/>
  <c r="A1507" i="8" s="1"/>
  <c r="A1507" i="6"/>
  <c r="A1507" i="9" s="1"/>
  <c r="A1509" i="7"/>
  <c r="A1509" i="10" s="1"/>
  <c r="A1509" i="5"/>
  <c r="A1509" i="8" s="1"/>
  <c r="A1509" i="6"/>
  <c r="A1509" i="9" s="1"/>
  <c r="A1511" i="7"/>
  <c r="A1511" i="10" s="1"/>
  <c r="A1511" i="5"/>
  <c r="A1511" i="8" s="1"/>
  <c r="A1511" i="6"/>
  <c r="A1511" i="9" s="1"/>
  <c r="A1513" i="7"/>
  <c r="A1513" i="10" s="1"/>
  <c r="A1513" i="5"/>
  <c r="A1513" i="8" s="1"/>
  <c r="A1513" i="6"/>
  <c r="A1513" i="9" s="1"/>
  <c r="A1515" i="7"/>
  <c r="A1515" i="10" s="1"/>
  <c r="A1515" i="5"/>
  <c r="A1515" i="8" s="1"/>
  <c r="A1515" i="6"/>
  <c r="A1515" i="9" s="1"/>
  <c r="A1517" i="7"/>
  <c r="A1517" i="10" s="1"/>
  <c r="A1517" i="5"/>
  <c r="A1517" i="8" s="1"/>
  <c r="A1517" i="6"/>
  <c r="A1517" i="9" s="1"/>
  <c r="A1519" i="7"/>
  <c r="A1519" i="10" s="1"/>
  <c r="A1519" i="5"/>
  <c r="A1519" i="8" s="1"/>
  <c r="A1519" i="6"/>
  <c r="A1519" i="9" s="1"/>
  <c r="A1521" i="7"/>
  <c r="A1521" i="10" s="1"/>
  <c r="A1521" i="5"/>
  <c r="A1521" i="8" s="1"/>
  <c r="A1521" i="6"/>
  <c r="A1521" i="9" s="1"/>
  <c r="A1523" i="5"/>
  <c r="A1523" i="8" s="1"/>
  <c r="A1523" i="7"/>
  <c r="A1523" i="10" s="1"/>
  <c r="A1523" i="6"/>
  <c r="A1523" i="9" s="1"/>
  <c r="A1525" i="7"/>
  <c r="A1525" i="10" s="1"/>
  <c r="A1525" i="5"/>
  <c r="A1525" i="8" s="1"/>
  <c r="A1525" i="6"/>
  <c r="A1525" i="9" s="1"/>
  <c r="A1527" i="7"/>
  <c r="A1527" i="10" s="1"/>
  <c r="A1527" i="5"/>
  <c r="A1527" i="8" s="1"/>
  <c r="A1527" i="6"/>
  <c r="A1527" i="9" s="1"/>
  <c r="A1529" i="7"/>
  <c r="A1529" i="10" s="1"/>
  <c r="A1529" i="5"/>
  <c r="A1529" i="8" s="1"/>
  <c r="A1529" i="6"/>
  <c r="A1529" i="9" s="1"/>
  <c r="A1531" i="7"/>
  <c r="A1531" i="10" s="1"/>
  <c r="A1531" i="5"/>
  <c r="A1531" i="8" s="1"/>
  <c r="A1531" i="6"/>
  <c r="A1531" i="9" s="1"/>
  <c r="A1533" i="7"/>
  <c r="A1533" i="10" s="1"/>
  <c r="A1533" i="5"/>
  <c r="A1533" i="8" s="1"/>
  <c r="A1533" i="6"/>
  <c r="A1533" i="9" s="1"/>
  <c r="A1535" i="7"/>
  <c r="A1535" i="10" s="1"/>
  <c r="A1535" i="5"/>
  <c r="A1535" i="8" s="1"/>
  <c r="A1535" i="6"/>
  <c r="A1535" i="9" s="1"/>
  <c r="A1537" i="7"/>
  <c r="A1537" i="10" s="1"/>
  <c r="A1537" i="5"/>
  <c r="A1537" i="8" s="1"/>
  <c r="A1537" i="6"/>
  <c r="A1537" i="9" s="1"/>
  <c r="A1539" i="7"/>
  <c r="A1539" i="10" s="1"/>
  <c r="A1539" i="5"/>
  <c r="A1539" i="8" s="1"/>
  <c r="A1539" i="6"/>
  <c r="A1539" i="9" s="1"/>
  <c r="A1541" i="7"/>
  <c r="A1541" i="10" s="1"/>
  <c r="A1541" i="5"/>
  <c r="A1541" i="8" s="1"/>
  <c r="A1541" i="6"/>
  <c r="A1541" i="9" s="1"/>
  <c r="A1543" i="7"/>
  <c r="A1543" i="10" s="1"/>
  <c r="A1543" i="5"/>
  <c r="A1543" i="8" s="1"/>
  <c r="A1543" i="6"/>
  <c r="A1543" i="9" s="1"/>
  <c r="A1545" i="7"/>
  <c r="A1545" i="10" s="1"/>
  <c r="A1545" i="5"/>
  <c r="A1545" i="8" s="1"/>
  <c r="A1545" i="6"/>
  <c r="A1545" i="9" s="1"/>
  <c r="A1547" i="7"/>
  <c r="A1547" i="10" s="1"/>
  <c r="A1547" i="5"/>
  <c r="A1547" i="8" s="1"/>
  <c r="A1547" i="6"/>
  <c r="A1547" i="9" s="1"/>
  <c r="A1549" i="7"/>
  <c r="A1549" i="10" s="1"/>
  <c r="A1549" i="5"/>
  <c r="A1549" i="8" s="1"/>
  <c r="A1549" i="6"/>
  <c r="A1549" i="9" s="1"/>
  <c r="A1551" i="7"/>
  <c r="A1551" i="10" s="1"/>
  <c r="A1551" i="5"/>
  <c r="A1551" i="8" s="1"/>
  <c r="A1551" i="6"/>
  <c r="A1551" i="9" s="1"/>
  <c r="A1553" i="7"/>
  <c r="A1553" i="10" s="1"/>
  <c r="A1553" i="5"/>
  <c r="A1553" i="8" s="1"/>
  <c r="A1553" i="6"/>
  <c r="A1553" i="9" s="1"/>
  <c r="A1555" i="7"/>
  <c r="A1555" i="10" s="1"/>
  <c r="A1555" i="5"/>
  <c r="A1555" i="8" s="1"/>
  <c r="A1555" i="6"/>
  <c r="A1555" i="9" s="1"/>
  <c r="A1557" i="7"/>
  <c r="A1557" i="10" s="1"/>
  <c r="A1557" i="5"/>
  <c r="A1557" i="8" s="1"/>
  <c r="A1557" i="6"/>
  <c r="A1557" i="9" s="1"/>
  <c r="A1559" i="7"/>
  <c r="A1559" i="10" s="1"/>
  <c r="A1559" i="5"/>
  <c r="A1559" i="8" s="1"/>
  <c r="A1559" i="6"/>
  <c r="A1559" i="9" s="1"/>
  <c r="A1561" i="7"/>
  <c r="A1561" i="10" s="1"/>
  <c r="A1561" i="5"/>
  <c r="A1561" i="8" s="1"/>
  <c r="A1561" i="6"/>
  <c r="A1561" i="9" s="1"/>
  <c r="A1563" i="7"/>
  <c r="A1563" i="10" s="1"/>
  <c r="A1563" i="5"/>
  <c r="A1563" i="8" s="1"/>
  <c r="A1563" i="6"/>
  <c r="A1563" i="9" s="1"/>
  <c r="A1565" i="7"/>
  <c r="A1565" i="10" s="1"/>
  <c r="A1565" i="5"/>
  <c r="A1565" i="8" s="1"/>
  <c r="A1565" i="6"/>
  <c r="A1565" i="9" s="1"/>
  <c r="A1567" i="7"/>
  <c r="A1567" i="10" s="1"/>
  <c r="A1567" i="5"/>
  <c r="A1567" i="8" s="1"/>
  <c r="A1567" i="6"/>
  <c r="A1567" i="9" s="1"/>
  <c r="A1569" i="7"/>
  <c r="A1569" i="10" s="1"/>
  <c r="A1569" i="5"/>
  <c r="A1569" i="8" s="1"/>
  <c r="A1569" i="6"/>
  <c r="A1569" i="9" s="1"/>
  <c r="A1571" i="7"/>
  <c r="A1571" i="10" s="1"/>
  <c r="A1571" i="5"/>
  <c r="A1571" i="8" s="1"/>
  <c r="A1571" i="6"/>
  <c r="A1571" i="9" s="1"/>
  <c r="A1573" i="7"/>
  <c r="A1573" i="10" s="1"/>
  <c r="A1573" i="5"/>
  <c r="A1573" i="8" s="1"/>
  <c r="A1573" i="6"/>
  <c r="A1573" i="9" s="1"/>
  <c r="A1575" i="7"/>
  <c r="A1575" i="10" s="1"/>
  <c r="A1575" i="5"/>
  <c r="A1575" i="8" s="1"/>
  <c r="A1575" i="6"/>
  <c r="A1575" i="9" s="1"/>
  <c r="A1577" i="7"/>
  <c r="A1577" i="10" s="1"/>
  <c r="A1577" i="5"/>
  <c r="A1577" i="8" s="1"/>
  <c r="A1577" i="6"/>
  <c r="A1577" i="9" s="1"/>
  <c r="A1579" i="7"/>
  <c r="A1579" i="10" s="1"/>
  <c r="A1579" i="5"/>
  <c r="A1579" i="8" s="1"/>
  <c r="A1579" i="6"/>
  <c r="A1579" i="9" s="1"/>
  <c r="A1581" i="7"/>
  <c r="A1581" i="10" s="1"/>
  <c r="A1581" i="5"/>
  <c r="A1581" i="8" s="1"/>
  <c r="A1581" i="6"/>
  <c r="A1581" i="9" s="1"/>
  <c r="A1583" i="7"/>
  <c r="A1583" i="10" s="1"/>
  <c r="A1583" i="5"/>
  <c r="A1583" i="8" s="1"/>
  <c r="A1583" i="6"/>
  <c r="A1583" i="9" s="1"/>
  <c r="A1585" i="7"/>
  <c r="A1585" i="10" s="1"/>
  <c r="A1585" i="5"/>
  <c r="A1585" i="8" s="1"/>
  <c r="A1585" i="6"/>
  <c r="A1585" i="9" s="1"/>
  <c r="A1587" i="7"/>
  <c r="A1587" i="10" s="1"/>
  <c r="A1587" i="5"/>
  <c r="A1587" i="8" s="1"/>
  <c r="A1587" i="6"/>
  <c r="A1587" i="9" s="1"/>
  <c r="A1589" i="7"/>
  <c r="A1589" i="10" s="1"/>
  <c r="A1589" i="5"/>
  <c r="A1589" i="8" s="1"/>
  <c r="A1589" i="6"/>
  <c r="A1589" i="9" s="1"/>
  <c r="A1591" i="7"/>
  <c r="A1591" i="10" s="1"/>
  <c r="A1591" i="5"/>
  <c r="A1591" i="8" s="1"/>
  <c r="A1591" i="6"/>
  <c r="A1591" i="9" s="1"/>
  <c r="A1593" i="7"/>
  <c r="A1593" i="10" s="1"/>
  <c r="A1593" i="5"/>
  <c r="A1593" i="8" s="1"/>
  <c r="A1593" i="6"/>
  <c r="A1593" i="9" s="1"/>
  <c r="A1595" i="7"/>
  <c r="A1595" i="10" s="1"/>
  <c r="A1595" i="5"/>
  <c r="A1595" i="8" s="1"/>
  <c r="A1595" i="6"/>
  <c r="A1595" i="9" s="1"/>
  <c r="A1597" i="7"/>
  <c r="A1597" i="10" s="1"/>
  <c r="A1597" i="5"/>
  <c r="A1597" i="8" s="1"/>
  <c r="A1597" i="6"/>
  <c r="A1597" i="9" s="1"/>
  <c r="A1599" i="7"/>
  <c r="A1599" i="10" s="1"/>
  <c r="A1599" i="5"/>
  <c r="A1599" i="8" s="1"/>
  <c r="A1599" i="6"/>
  <c r="A1599" i="9" s="1"/>
  <c r="A1601" i="7"/>
  <c r="A1601" i="10" s="1"/>
  <c r="A1601" i="5"/>
  <c r="A1601" i="8" s="1"/>
  <c r="A1601" i="6"/>
  <c r="A1601" i="9" s="1"/>
  <c r="A1603" i="7"/>
  <c r="A1603" i="10" s="1"/>
  <c r="A1603" i="5"/>
  <c r="A1603" i="8" s="1"/>
  <c r="A1603" i="6"/>
  <c r="A1603" i="9" s="1"/>
  <c r="A1605" i="7"/>
  <c r="A1605" i="10" s="1"/>
  <c r="A1605" i="5"/>
  <c r="A1605" i="8" s="1"/>
  <c r="A1605" i="6"/>
  <c r="A1605" i="9" s="1"/>
  <c r="A1607" i="7"/>
  <c r="A1607" i="10" s="1"/>
  <c r="A1607" i="5"/>
  <c r="A1607" i="8" s="1"/>
  <c r="A1607" i="6"/>
  <c r="A1607" i="9" s="1"/>
  <c r="A1609" i="7"/>
  <c r="A1609" i="10" s="1"/>
  <c r="A1609" i="5"/>
  <c r="A1609" i="8" s="1"/>
  <c r="A1609" i="6"/>
  <c r="A1609" i="9" s="1"/>
  <c r="A1611" i="7"/>
  <c r="A1611" i="10" s="1"/>
  <c r="A1611" i="5"/>
  <c r="A1611" i="8" s="1"/>
  <c r="A1611" i="6"/>
  <c r="A1611" i="9" s="1"/>
  <c r="A1613" i="7"/>
  <c r="A1613" i="10" s="1"/>
  <c r="A1613" i="5"/>
  <c r="A1613" i="8" s="1"/>
  <c r="A1613" i="6"/>
  <c r="A1613" i="9" s="1"/>
  <c r="A1615" i="7"/>
  <c r="A1615" i="10" s="1"/>
  <c r="A1615" i="5"/>
  <c r="A1615" i="8" s="1"/>
  <c r="A1615" i="6"/>
  <c r="A1615" i="9" s="1"/>
  <c r="A1617" i="7"/>
  <c r="A1617" i="10" s="1"/>
  <c r="A1617" i="5"/>
  <c r="A1617" i="8" s="1"/>
  <c r="A1617" i="6"/>
  <c r="A1617" i="9" s="1"/>
  <c r="A1619" i="7"/>
  <c r="A1619" i="10" s="1"/>
  <c r="A1619" i="5"/>
  <c r="A1619" i="8" s="1"/>
  <c r="A1619" i="6"/>
  <c r="A1619" i="9" s="1"/>
  <c r="A1621" i="7"/>
  <c r="A1621" i="10" s="1"/>
  <c r="A1621" i="5"/>
  <c r="A1621" i="8" s="1"/>
  <c r="A1621" i="6"/>
  <c r="A1621" i="9" s="1"/>
  <c r="A1623" i="7"/>
  <c r="A1623" i="10" s="1"/>
  <c r="A1623" i="5"/>
  <c r="A1623" i="8" s="1"/>
  <c r="A1623" i="6"/>
  <c r="A1623" i="9" s="1"/>
  <c r="A1625" i="7"/>
  <c r="A1625" i="10" s="1"/>
  <c r="A1625" i="5"/>
  <c r="A1625" i="8" s="1"/>
  <c r="A1625" i="6"/>
  <c r="A1625" i="9" s="1"/>
  <c r="A1627" i="7"/>
  <c r="A1627" i="10" s="1"/>
  <c r="A1627" i="5"/>
  <c r="A1627" i="8" s="1"/>
  <c r="A1627" i="6"/>
  <c r="A1627" i="9" s="1"/>
  <c r="A1629" i="7"/>
  <c r="A1629" i="10" s="1"/>
  <c r="A1629" i="5"/>
  <c r="A1629" i="8" s="1"/>
  <c r="A1629" i="6"/>
  <c r="A1629" i="9" s="1"/>
  <c r="A1631" i="7"/>
  <c r="A1631" i="10" s="1"/>
  <c r="A1631" i="5"/>
  <c r="A1631" i="8" s="1"/>
  <c r="A1631" i="6"/>
  <c r="A1631" i="9" s="1"/>
  <c r="A1633" i="7"/>
  <c r="A1633" i="10" s="1"/>
  <c r="A1633" i="5"/>
  <c r="A1633" i="8" s="1"/>
  <c r="A1633" i="6"/>
  <c r="A1633" i="9" s="1"/>
  <c r="A1635" i="7"/>
  <c r="A1635" i="10" s="1"/>
  <c r="A1635" i="5"/>
  <c r="A1635" i="8" s="1"/>
  <c r="A1635" i="6"/>
  <c r="A1635" i="9" s="1"/>
  <c r="A1637" i="7"/>
  <c r="A1637" i="10" s="1"/>
  <c r="A1637" i="5"/>
  <c r="A1637" i="8" s="1"/>
  <c r="A1637" i="6"/>
  <c r="A1637" i="9" s="1"/>
  <c r="A1639" i="5"/>
  <c r="A1639" i="8" s="1"/>
  <c r="A1639" i="7"/>
  <c r="A1639" i="10" s="1"/>
  <c r="A1639" i="6"/>
  <c r="A1639" i="9" s="1"/>
  <c r="A1641" i="7"/>
  <c r="A1641" i="10" s="1"/>
  <c r="A1641" i="5"/>
  <c r="A1641" i="8" s="1"/>
  <c r="A1641" i="6"/>
  <c r="A1641" i="9" s="1"/>
  <c r="A1643" i="7"/>
  <c r="A1643" i="10" s="1"/>
  <c r="A1643" i="5"/>
  <c r="A1643" i="8" s="1"/>
  <c r="A1643" i="6"/>
  <c r="A1643" i="9" s="1"/>
  <c r="A1645" i="7"/>
  <c r="A1645" i="10" s="1"/>
  <c r="A1645" i="5"/>
  <c r="A1645" i="8" s="1"/>
  <c r="A1645" i="6"/>
  <c r="A1645" i="9" s="1"/>
  <c r="A1647" i="7"/>
  <c r="A1647" i="10" s="1"/>
  <c r="A1647" i="5"/>
  <c r="A1647" i="8" s="1"/>
  <c r="A1647" i="6"/>
  <c r="A1647" i="9" s="1"/>
  <c r="A1649" i="7"/>
  <c r="A1649" i="10" s="1"/>
  <c r="A1649" i="5"/>
  <c r="A1649" i="8" s="1"/>
  <c r="A1649" i="6"/>
  <c r="A1649" i="9" s="1"/>
  <c r="A1651" i="7"/>
  <c r="A1651" i="10" s="1"/>
  <c r="A1651" i="5"/>
  <c r="A1651" i="8" s="1"/>
  <c r="A1651" i="6"/>
  <c r="A1651" i="9" s="1"/>
  <c r="A1653" i="7"/>
  <c r="A1653" i="10" s="1"/>
  <c r="A1653" i="5"/>
  <c r="A1653" i="8" s="1"/>
  <c r="A1653" i="6"/>
  <c r="A1653" i="9" s="1"/>
  <c r="A1655" i="7"/>
  <c r="A1655" i="10" s="1"/>
  <c r="A1655" i="5"/>
  <c r="A1655" i="8" s="1"/>
  <c r="A1655" i="6"/>
  <c r="A1655" i="9" s="1"/>
  <c r="A1657" i="7"/>
  <c r="A1657" i="10" s="1"/>
  <c r="A1657" i="5"/>
  <c r="A1657" i="8" s="1"/>
  <c r="A1657" i="6"/>
  <c r="A1657" i="9" s="1"/>
  <c r="A1659" i="7"/>
  <c r="A1659" i="10" s="1"/>
  <c r="A1659" i="5"/>
  <c r="A1659" i="8" s="1"/>
  <c r="A1659" i="6"/>
  <c r="A1659" i="9" s="1"/>
  <c r="A1661" i="7"/>
  <c r="A1661" i="10" s="1"/>
  <c r="A1661" i="5"/>
  <c r="A1661" i="8" s="1"/>
  <c r="A1661" i="6"/>
  <c r="A1661" i="9" s="1"/>
  <c r="A1663" i="7"/>
  <c r="A1663" i="10" s="1"/>
  <c r="A1663" i="5"/>
  <c r="A1663" i="8" s="1"/>
  <c r="A1663" i="6"/>
  <c r="A1663" i="9" s="1"/>
  <c r="A1665" i="7"/>
  <c r="A1665" i="10" s="1"/>
  <c r="A1665" i="5"/>
  <c r="A1665" i="8" s="1"/>
  <c r="A1665" i="6"/>
  <c r="A1665" i="9" s="1"/>
  <c r="A1667" i="7"/>
  <c r="A1667" i="10" s="1"/>
  <c r="A1667" i="5"/>
  <c r="A1667" i="8" s="1"/>
  <c r="A1667" i="6"/>
  <c r="A1667" i="9" s="1"/>
  <c r="A1669" i="7"/>
  <c r="A1669" i="10" s="1"/>
  <c r="A1669" i="5"/>
  <c r="A1669" i="8" s="1"/>
  <c r="A1669" i="6"/>
  <c r="A1669" i="9" s="1"/>
  <c r="A1671" i="7"/>
  <c r="A1671" i="10" s="1"/>
  <c r="A1671" i="5"/>
  <c r="A1671" i="8" s="1"/>
  <c r="A1671" i="6"/>
  <c r="A1671" i="9" s="1"/>
  <c r="A1673" i="7"/>
  <c r="A1673" i="10" s="1"/>
  <c r="A1673" i="5"/>
  <c r="A1673" i="8" s="1"/>
  <c r="A1673" i="6"/>
  <c r="A1673" i="9" s="1"/>
  <c r="A1675" i="7"/>
  <c r="A1675" i="10" s="1"/>
  <c r="A1675" i="5"/>
  <c r="A1675" i="8" s="1"/>
  <c r="A1675" i="6"/>
  <c r="A1675" i="9" s="1"/>
  <c r="A1677" i="7"/>
  <c r="A1677" i="10" s="1"/>
  <c r="A1677" i="5"/>
  <c r="A1677" i="8" s="1"/>
  <c r="A1677" i="6"/>
  <c r="A1677" i="9" s="1"/>
  <c r="A1679" i="7"/>
  <c r="A1679" i="10" s="1"/>
  <c r="A1679" i="5"/>
  <c r="A1679" i="8" s="1"/>
  <c r="A1679" i="6"/>
  <c r="A1679" i="9" s="1"/>
  <c r="A1681" i="7"/>
  <c r="A1681" i="10" s="1"/>
  <c r="A1681" i="5"/>
  <c r="A1681" i="8" s="1"/>
  <c r="A1681" i="6"/>
  <c r="A1681" i="9" s="1"/>
  <c r="A1683" i="7"/>
  <c r="A1683" i="10" s="1"/>
  <c r="A1683" i="5"/>
  <c r="A1683" i="8" s="1"/>
  <c r="A1683" i="6"/>
  <c r="A1683" i="9" s="1"/>
  <c r="A1685" i="7"/>
  <c r="A1685" i="10" s="1"/>
  <c r="A1685" i="5"/>
  <c r="A1685" i="8" s="1"/>
  <c r="A1685" i="6"/>
  <c r="A1685" i="9" s="1"/>
  <c r="A1687" i="7"/>
  <c r="A1687" i="10" s="1"/>
  <c r="A1687" i="5"/>
  <c r="A1687" i="8" s="1"/>
  <c r="A1687" i="6"/>
  <c r="A1687" i="9" s="1"/>
  <c r="A1689" i="7"/>
  <c r="A1689" i="10" s="1"/>
  <c r="A1689" i="5"/>
  <c r="A1689" i="8" s="1"/>
  <c r="A1689" i="6"/>
  <c r="A1689" i="9" s="1"/>
  <c r="A1691" i="7"/>
  <c r="A1691" i="10" s="1"/>
  <c r="A1691" i="5"/>
  <c r="A1691" i="8" s="1"/>
  <c r="A1691" i="6"/>
  <c r="A1691" i="9" s="1"/>
  <c r="A1693" i="7"/>
  <c r="A1693" i="10" s="1"/>
  <c r="A1693" i="5"/>
  <c r="A1693" i="8" s="1"/>
  <c r="A1693" i="6"/>
  <c r="A1693" i="9" s="1"/>
  <c r="A1695" i="7"/>
  <c r="A1695" i="10" s="1"/>
  <c r="A1695" i="5"/>
  <c r="A1695" i="8" s="1"/>
  <c r="A1695" i="6"/>
  <c r="A1695" i="9" s="1"/>
  <c r="A1697" i="7"/>
  <c r="A1697" i="10" s="1"/>
  <c r="A1697" i="5"/>
  <c r="A1697" i="8" s="1"/>
  <c r="A1697" i="6"/>
  <c r="A1697" i="9" s="1"/>
  <c r="A1699" i="7"/>
  <c r="A1699" i="10" s="1"/>
  <c r="A1699" i="5"/>
  <c r="A1699" i="8" s="1"/>
  <c r="A1699" i="6"/>
  <c r="A1699" i="9" s="1"/>
  <c r="A1701" i="7"/>
  <c r="A1701" i="10" s="1"/>
  <c r="A1701" i="5"/>
  <c r="A1701" i="8" s="1"/>
  <c r="A1701" i="6"/>
  <c r="A1701" i="9" s="1"/>
  <c r="A1703" i="7"/>
  <c r="A1703" i="10" s="1"/>
  <c r="A1703" i="5"/>
  <c r="A1703" i="8" s="1"/>
  <c r="A1703" i="6"/>
  <c r="A1703" i="9" s="1"/>
  <c r="A1705" i="7"/>
  <c r="A1705" i="10" s="1"/>
  <c r="A1705" i="5"/>
  <c r="A1705" i="8" s="1"/>
  <c r="A1705" i="6"/>
  <c r="A1705" i="9" s="1"/>
  <c r="A1707" i="7"/>
  <c r="A1707" i="10" s="1"/>
  <c r="A1707" i="5"/>
  <c r="A1707" i="8" s="1"/>
  <c r="A1707" i="6"/>
  <c r="A1707" i="9" s="1"/>
  <c r="A1709" i="7"/>
  <c r="A1709" i="10" s="1"/>
  <c r="A1709" i="5"/>
  <c r="A1709" i="8" s="1"/>
  <c r="A1709" i="6"/>
  <c r="A1709" i="9" s="1"/>
  <c r="A1711" i="7"/>
  <c r="A1711" i="10" s="1"/>
  <c r="A1711" i="5"/>
  <c r="A1711" i="8" s="1"/>
  <c r="A1711" i="6"/>
  <c r="A1711" i="9" s="1"/>
  <c r="A1713" i="7"/>
  <c r="A1713" i="10" s="1"/>
  <c r="A1713" i="5"/>
  <c r="A1713" i="8" s="1"/>
  <c r="A1713" i="6"/>
  <c r="A1713" i="9" s="1"/>
  <c r="A1715" i="7"/>
  <c r="A1715" i="10" s="1"/>
  <c r="A1715" i="5"/>
  <c r="A1715" i="8" s="1"/>
  <c r="A1715" i="6"/>
  <c r="A1715" i="9" s="1"/>
  <c r="A1717" i="7"/>
  <c r="A1717" i="10" s="1"/>
  <c r="A1717" i="5"/>
  <c r="A1717" i="8" s="1"/>
  <c r="A1717" i="6"/>
  <c r="A1717" i="9" s="1"/>
  <c r="A1719" i="7"/>
  <c r="A1719" i="10" s="1"/>
  <c r="A1719" i="5"/>
  <c r="A1719" i="8" s="1"/>
  <c r="A1719" i="6"/>
  <c r="A1719" i="9" s="1"/>
  <c r="A1721" i="7"/>
  <c r="A1721" i="10" s="1"/>
  <c r="A1721" i="5"/>
  <c r="A1721" i="8" s="1"/>
  <c r="A1721" i="6"/>
  <c r="A1721" i="9" s="1"/>
  <c r="A1723" i="7"/>
  <c r="A1723" i="10" s="1"/>
  <c r="A1723" i="5"/>
  <c r="A1723" i="8" s="1"/>
  <c r="A1723" i="6"/>
  <c r="A1723" i="9" s="1"/>
  <c r="A1725" i="7"/>
  <c r="A1725" i="10" s="1"/>
  <c r="A1725" i="5"/>
  <c r="A1725" i="8" s="1"/>
  <c r="A1725" i="6"/>
  <c r="A1725" i="9" s="1"/>
  <c r="A1727" i="7"/>
  <c r="A1727" i="10" s="1"/>
  <c r="A1727" i="5"/>
  <c r="A1727" i="8" s="1"/>
  <c r="A1727" i="6"/>
  <c r="A1727" i="9" s="1"/>
  <c r="A1729" i="7"/>
  <c r="A1729" i="10" s="1"/>
  <c r="A1729" i="5"/>
  <c r="A1729" i="8" s="1"/>
  <c r="A1729" i="6"/>
  <c r="A1729" i="9" s="1"/>
  <c r="A1731" i="7"/>
  <c r="A1731" i="10" s="1"/>
  <c r="A1731" i="5"/>
  <c r="A1731" i="8" s="1"/>
  <c r="A1731" i="6"/>
  <c r="A1731" i="9" s="1"/>
  <c r="A1733" i="7"/>
  <c r="A1733" i="10" s="1"/>
  <c r="A1733" i="5"/>
  <c r="A1733" i="8" s="1"/>
  <c r="A1733" i="6"/>
  <c r="A1733" i="9" s="1"/>
  <c r="A1735" i="7"/>
  <c r="A1735" i="10" s="1"/>
  <c r="A1735" i="5"/>
  <c r="A1735" i="8" s="1"/>
  <c r="A1735" i="6"/>
  <c r="A1735" i="9" s="1"/>
  <c r="A1737" i="7"/>
  <c r="A1737" i="10" s="1"/>
  <c r="A1737" i="5"/>
  <c r="A1737" i="8" s="1"/>
  <c r="A1737" i="6"/>
  <c r="A1737" i="9" s="1"/>
  <c r="A1739" i="5"/>
  <c r="A1739" i="8" s="1"/>
  <c r="A1739" i="7"/>
  <c r="A1739" i="10" s="1"/>
  <c r="A1739" i="6"/>
  <c r="A1739" i="9" s="1"/>
  <c r="A1741" i="7"/>
  <c r="A1741" i="10" s="1"/>
  <c r="A1741" i="5"/>
  <c r="A1741" i="8" s="1"/>
  <c r="A1741" i="6"/>
  <c r="A1741" i="9" s="1"/>
  <c r="A1743" i="7"/>
  <c r="A1743" i="10" s="1"/>
  <c r="A1743" i="5"/>
  <c r="A1743" i="8" s="1"/>
  <c r="A1743" i="6"/>
  <c r="A1743" i="9" s="1"/>
  <c r="A1745" i="7"/>
  <c r="A1745" i="10" s="1"/>
  <c r="A1745" i="5"/>
  <c r="A1745" i="8" s="1"/>
  <c r="A1745" i="6"/>
  <c r="A1745" i="9" s="1"/>
  <c r="A1747" i="7"/>
  <c r="A1747" i="10" s="1"/>
  <c r="A1747" i="5"/>
  <c r="A1747" i="8" s="1"/>
  <c r="A1747" i="6"/>
  <c r="A1747" i="9" s="1"/>
  <c r="A1749" i="7"/>
  <c r="A1749" i="10" s="1"/>
  <c r="A1749" i="5"/>
  <c r="A1749" i="8" s="1"/>
  <c r="A1749" i="6"/>
  <c r="A1749" i="9" s="1"/>
  <c r="A1751" i="7"/>
  <c r="A1751" i="10" s="1"/>
  <c r="A1751" i="5"/>
  <c r="A1751" i="8" s="1"/>
  <c r="A1751" i="6"/>
  <c r="A1751" i="9" s="1"/>
  <c r="A1753" i="7"/>
  <c r="A1753" i="10" s="1"/>
  <c r="A1753" i="5"/>
  <c r="A1753" i="8" s="1"/>
  <c r="A1753" i="6"/>
  <c r="A1753" i="9" s="1"/>
  <c r="A1755" i="7"/>
  <c r="A1755" i="10" s="1"/>
  <c r="A1755" i="5"/>
  <c r="A1755" i="8" s="1"/>
  <c r="A1755" i="6"/>
  <c r="A1755" i="9" s="1"/>
  <c r="A1757" i="7"/>
  <c r="A1757" i="10" s="1"/>
  <c r="A1757" i="5"/>
  <c r="A1757" i="8" s="1"/>
  <c r="A1757" i="6"/>
  <c r="A1757" i="9" s="1"/>
  <c r="A1759" i="7"/>
  <c r="A1759" i="10" s="1"/>
  <c r="A1759" i="5"/>
  <c r="A1759" i="8" s="1"/>
  <c r="A1759" i="6"/>
  <c r="A1759" i="9" s="1"/>
  <c r="A1761" i="7"/>
  <c r="A1761" i="10" s="1"/>
  <c r="A1761" i="5"/>
  <c r="A1761" i="8" s="1"/>
  <c r="A1761" i="6"/>
  <c r="A1761" i="9" s="1"/>
  <c r="A1763" i="7"/>
  <c r="A1763" i="10" s="1"/>
  <c r="A1763" i="5"/>
  <c r="A1763" i="8" s="1"/>
  <c r="A1763" i="6"/>
  <c r="A1763" i="9" s="1"/>
  <c r="A1765" i="7"/>
  <c r="A1765" i="10" s="1"/>
  <c r="A1765" i="5"/>
  <c r="A1765" i="8" s="1"/>
  <c r="A1765" i="6"/>
  <c r="A1765" i="9" s="1"/>
  <c r="A1767" i="7"/>
  <c r="A1767" i="10" s="1"/>
  <c r="A1767" i="5"/>
  <c r="A1767" i="8" s="1"/>
  <c r="A1767" i="6"/>
  <c r="A1767" i="9" s="1"/>
  <c r="A1769" i="7"/>
  <c r="A1769" i="10" s="1"/>
  <c r="A1769" i="5"/>
  <c r="A1769" i="8" s="1"/>
  <c r="A1769" i="6"/>
  <c r="A1769" i="9" s="1"/>
  <c r="A1771" i="7"/>
  <c r="A1771" i="10" s="1"/>
  <c r="A1771" i="5"/>
  <c r="A1771" i="8" s="1"/>
  <c r="A1771" i="6"/>
  <c r="A1771" i="9" s="1"/>
  <c r="A1773" i="7"/>
  <c r="A1773" i="10" s="1"/>
  <c r="A1773" i="5"/>
  <c r="A1773" i="8" s="1"/>
  <c r="A1773" i="6"/>
  <c r="A1773" i="9" s="1"/>
  <c r="A1775" i="7"/>
  <c r="A1775" i="10" s="1"/>
  <c r="A1775" i="5"/>
  <c r="A1775" i="8" s="1"/>
  <c r="A1775" i="6"/>
  <c r="A1775" i="9" s="1"/>
  <c r="A1777" i="7"/>
  <c r="A1777" i="10" s="1"/>
  <c r="A1777" i="5"/>
  <c r="A1777" i="8" s="1"/>
  <c r="A1777" i="6"/>
  <c r="A1777" i="9" s="1"/>
  <c r="A1779" i="7"/>
  <c r="A1779" i="10" s="1"/>
  <c r="A1779" i="5"/>
  <c r="A1779" i="8" s="1"/>
  <c r="A1779" i="6"/>
  <c r="A1779" i="9" s="1"/>
  <c r="A1781" i="7"/>
  <c r="A1781" i="10" s="1"/>
  <c r="A1781" i="5"/>
  <c r="A1781" i="8" s="1"/>
  <c r="A1781" i="6"/>
  <c r="A1781" i="9" s="1"/>
  <c r="A1783" i="7"/>
  <c r="A1783" i="10" s="1"/>
  <c r="A1783" i="5"/>
  <c r="A1783" i="8" s="1"/>
  <c r="A1783" i="6"/>
  <c r="A1783" i="9" s="1"/>
  <c r="A1785" i="7"/>
  <c r="A1785" i="10" s="1"/>
  <c r="A1785" i="5"/>
  <c r="A1785" i="8" s="1"/>
  <c r="A1785" i="6"/>
  <c r="A1785" i="9" s="1"/>
  <c r="A1787" i="7"/>
  <c r="A1787" i="10" s="1"/>
  <c r="A1787" i="5"/>
  <c r="A1787" i="8" s="1"/>
  <c r="A1787" i="6"/>
  <c r="A1787" i="9" s="1"/>
  <c r="A1789" i="7"/>
  <c r="A1789" i="10" s="1"/>
  <c r="A1789" i="5"/>
  <c r="A1789" i="8" s="1"/>
  <c r="A1789" i="6"/>
  <c r="A1789" i="9" s="1"/>
  <c r="A1791" i="7"/>
  <c r="A1791" i="10" s="1"/>
  <c r="A1791" i="5"/>
  <c r="A1791" i="8" s="1"/>
  <c r="A1791" i="6"/>
  <c r="A1791" i="9" s="1"/>
  <c r="A1793" i="7"/>
  <c r="A1793" i="10" s="1"/>
  <c r="A1793" i="5"/>
  <c r="A1793" i="8" s="1"/>
  <c r="A1793" i="6"/>
  <c r="A1793" i="9" s="1"/>
  <c r="A1795" i="7"/>
  <c r="A1795" i="10" s="1"/>
  <c r="A1795" i="5"/>
  <c r="A1795" i="8" s="1"/>
  <c r="A1795" i="6"/>
  <c r="A1795" i="9" s="1"/>
  <c r="A1797" i="7"/>
  <c r="A1797" i="10" s="1"/>
  <c r="A1797" i="5"/>
  <c r="A1797" i="8" s="1"/>
  <c r="A1797" i="6"/>
  <c r="A1797" i="9" s="1"/>
  <c r="A1799" i="7"/>
  <c r="A1799" i="10" s="1"/>
  <c r="A1799" i="5"/>
  <c r="A1799" i="8" s="1"/>
  <c r="A1799" i="6"/>
  <c r="A1799" i="9" s="1"/>
  <c r="A1801" i="7"/>
  <c r="A1801" i="10" s="1"/>
  <c r="A1801" i="5"/>
  <c r="A1801" i="8" s="1"/>
  <c r="A1801" i="6"/>
  <c r="A1801" i="9" s="1"/>
  <c r="A1803" i="7"/>
  <c r="A1803" i="10" s="1"/>
  <c r="A1803" i="5"/>
  <c r="A1803" i="8" s="1"/>
  <c r="A1803" i="6"/>
  <c r="A1803" i="9" s="1"/>
  <c r="A1805" i="7"/>
  <c r="A1805" i="10" s="1"/>
  <c r="A1805" i="5"/>
  <c r="A1805" i="8" s="1"/>
  <c r="A1805" i="6"/>
  <c r="A1805" i="9" s="1"/>
  <c r="A1807" i="7"/>
  <c r="A1807" i="10" s="1"/>
  <c r="A1807" i="5"/>
  <c r="A1807" i="8" s="1"/>
  <c r="A1807" i="6"/>
  <c r="A1807" i="9" s="1"/>
  <c r="A1809" i="7"/>
  <c r="A1809" i="10" s="1"/>
  <c r="A1809" i="5"/>
  <c r="A1809" i="8" s="1"/>
  <c r="A1809" i="6"/>
  <c r="A1809" i="9" s="1"/>
  <c r="A1811" i="7"/>
  <c r="A1811" i="10" s="1"/>
  <c r="A1811" i="5"/>
  <c r="A1811" i="8" s="1"/>
  <c r="A1811" i="6"/>
  <c r="A1811" i="9" s="1"/>
  <c r="A1813" i="7"/>
  <c r="A1813" i="10" s="1"/>
  <c r="A1813" i="5"/>
  <c r="A1813" i="8" s="1"/>
  <c r="A1813" i="6"/>
  <c r="A1813" i="9" s="1"/>
  <c r="A1815" i="7"/>
  <c r="A1815" i="10" s="1"/>
  <c r="A1815" i="5"/>
  <c r="A1815" i="8" s="1"/>
  <c r="A1815" i="6"/>
  <c r="A1815" i="9" s="1"/>
  <c r="A1817" i="7"/>
  <c r="A1817" i="10" s="1"/>
  <c r="A1817" i="5"/>
  <c r="A1817" i="8" s="1"/>
  <c r="A1817" i="6"/>
  <c r="A1817" i="9" s="1"/>
  <c r="A1819" i="7"/>
  <c r="A1819" i="10" s="1"/>
  <c r="A1819" i="5"/>
  <c r="A1819" i="8" s="1"/>
  <c r="A1819" i="6"/>
  <c r="A1819" i="9" s="1"/>
  <c r="A1821" i="7"/>
  <c r="A1821" i="10" s="1"/>
  <c r="A1821" i="5"/>
  <c r="A1821" i="8" s="1"/>
  <c r="A1821" i="6"/>
  <c r="A1821" i="9" s="1"/>
  <c r="A1823" i="7"/>
  <c r="A1823" i="10" s="1"/>
  <c r="A1823" i="5"/>
  <c r="A1823" i="8" s="1"/>
  <c r="A1823" i="6"/>
  <c r="A1823" i="9" s="1"/>
  <c r="A1825" i="7"/>
  <c r="A1825" i="10" s="1"/>
  <c r="A1825" i="5"/>
  <c r="A1825" i="8" s="1"/>
  <c r="A1825" i="6"/>
  <c r="A1825" i="9" s="1"/>
  <c r="A1827" i="7"/>
  <c r="A1827" i="10" s="1"/>
  <c r="A1827" i="5"/>
  <c r="A1827" i="8" s="1"/>
  <c r="A1827" i="6"/>
  <c r="A1827" i="9" s="1"/>
  <c r="A1829" i="7"/>
  <c r="A1829" i="10" s="1"/>
  <c r="A1829" i="5"/>
  <c r="A1829" i="8" s="1"/>
  <c r="A1829" i="6"/>
  <c r="A1829" i="9" s="1"/>
  <c r="A1831" i="7"/>
  <c r="A1831" i="10" s="1"/>
  <c r="A1831" i="5"/>
  <c r="A1831" i="8" s="1"/>
  <c r="A1831" i="6"/>
  <c r="A1831" i="9" s="1"/>
  <c r="A1833" i="7"/>
  <c r="A1833" i="10" s="1"/>
  <c r="A1833" i="5"/>
  <c r="A1833" i="8" s="1"/>
  <c r="A1833" i="6"/>
  <c r="A1833" i="9" s="1"/>
  <c r="A1835" i="7"/>
  <c r="A1835" i="10" s="1"/>
  <c r="A1835" i="5"/>
  <c r="A1835" i="8" s="1"/>
  <c r="A1835" i="6"/>
  <c r="A1835" i="9" s="1"/>
  <c r="A1837" i="7"/>
  <c r="A1837" i="10" s="1"/>
  <c r="A1837" i="5"/>
  <c r="A1837" i="8" s="1"/>
  <c r="A1837" i="6"/>
  <c r="A1837" i="9" s="1"/>
  <c r="A1839" i="5"/>
  <c r="A1839" i="8" s="1"/>
  <c r="A1839" i="7"/>
  <c r="A1839" i="10" s="1"/>
  <c r="A1839" i="6"/>
  <c r="A1839" i="9" s="1"/>
  <c r="A1841" i="7"/>
  <c r="A1841" i="10" s="1"/>
  <c r="A1841" i="5"/>
  <c r="A1841" i="8" s="1"/>
  <c r="A1841" i="6"/>
  <c r="A1841" i="9" s="1"/>
  <c r="A1843" i="7"/>
  <c r="A1843" i="10" s="1"/>
  <c r="A1843" i="5"/>
  <c r="A1843" i="8" s="1"/>
  <c r="A1843" i="6"/>
  <c r="A1843" i="9" s="1"/>
  <c r="A1845" i="7"/>
  <c r="A1845" i="10" s="1"/>
  <c r="A1845" i="5"/>
  <c r="A1845" i="8" s="1"/>
  <c r="A1845" i="6"/>
  <c r="A1845" i="9" s="1"/>
  <c r="A1847" i="7"/>
  <c r="A1847" i="10" s="1"/>
  <c r="A1847" i="5"/>
  <c r="A1847" i="8" s="1"/>
  <c r="A1847" i="6"/>
  <c r="A1847" i="9" s="1"/>
  <c r="A1849" i="7"/>
  <c r="A1849" i="10" s="1"/>
  <c r="A1849" i="5"/>
  <c r="A1849" i="8" s="1"/>
  <c r="A1849" i="6"/>
  <c r="A1849" i="9" s="1"/>
  <c r="A1851" i="7"/>
  <c r="A1851" i="10" s="1"/>
  <c r="A1851" i="5"/>
  <c r="A1851" i="8" s="1"/>
  <c r="A1851" i="6"/>
  <c r="A1851" i="9" s="1"/>
  <c r="A1853" i="7"/>
  <c r="A1853" i="10" s="1"/>
  <c r="A1853" i="5"/>
  <c r="A1853" i="8" s="1"/>
  <c r="A1853" i="6"/>
  <c r="A1853" i="9" s="1"/>
  <c r="A1855" i="7"/>
  <c r="A1855" i="10" s="1"/>
  <c r="A1855" i="5"/>
  <c r="A1855" i="8" s="1"/>
  <c r="A1855" i="6"/>
  <c r="A1855" i="9" s="1"/>
  <c r="A1857" i="7"/>
  <c r="A1857" i="10" s="1"/>
  <c r="A1857" i="5"/>
  <c r="A1857" i="8" s="1"/>
  <c r="A1857" i="6"/>
  <c r="A1857" i="9" s="1"/>
  <c r="A1859" i="7"/>
  <c r="A1859" i="10" s="1"/>
  <c r="A1859" i="5"/>
  <c r="A1859" i="8" s="1"/>
  <c r="A1859" i="6"/>
  <c r="A1859" i="9" s="1"/>
  <c r="A1861" i="7"/>
  <c r="A1861" i="10" s="1"/>
  <c r="A1861" i="5"/>
  <c r="A1861" i="8" s="1"/>
  <c r="A1861" i="6"/>
  <c r="A1861" i="9" s="1"/>
  <c r="A1863" i="7"/>
  <c r="A1863" i="10" s="1"/>
  <c r="A1863" i="5"/>
  <c r="A1863" i="8" s="1"/>
  <c r="A1863" i="6"/>
  <c r="A1863" i="9" s="1"/>
  <c r="A1865" i="7"/>
  <c r="A1865" i="10" s="1"/>
  <c r="A1865" i="5"/>
  <c r="A1865" i="8" s="1"/>
  <c r="A1865" i="6"/>
  <c r="A1865" i="9" s="1"/>
  <c r="A1867" i="7"/>
  <c r="A1867" i="10" s="1"/>
  <c r="A1867" i="5"/>
  <c r="A1867" i="8" s="1"/>
  <c r="A1867" i="6"/>
  <c r="A1867" i="9" s="1"/>
  <c r="A1869" i="7"/>
  <c r="A1869" i="10" s="1"/>
  <c r="A1869" i="5"/>
  <c r="A1869" i="8" s="1"/>
  <c r="A1869" i="6"/>
  <c r="A1869" i="9" s="1"/>
  <c r="A1871" i="7"/>
  <c r="A1871" i="10" s="1"/>
  <c r="A1871" i="5"/>
  <c r="A1871" i="8" s="1"/>
  <c r="A1871" i="6"/>
  <c r="A1871" i="9" s="1"/>
  <c r="A1873" i="7"/>
  <c r="A1873" i="10" s="1"/>
  <c r="A1873" i="5"/>
  <c r="A1873" i="8" s="1"/>
  <c r="A1873" i="6"/>
  <c r="A1873" i="9" s="1"/>
  <c r="A1875" i="7"/>
  <c r="A1875" i="10" s="1"/>
  <c r="A1875" i="5"/>
  <c r="A1875" i="8" s="1"/>
  <c r="A1875" i="6"/>
  <c r="A1875" i="9" s="1"/>
  <c r="A1877" i="7"/>
  <c r="A1877" i="10" s="1"/>
  <c r="A1877" i="5"/>
  <c r="A1877" i="8" s="1"/>
  <c r="A1877" i="6"/>
  <c r="A1877" i="9" s="1"/>
  <c r="A1879" i="7"/>
  <c r="A1879" i="10" s="1"/>
  <c r="A1879" i="5"/>
  <c r="A1879" i="8" s="1"/>
  <c r="A1879" i="6"/>
  <c r="A1879" i="9" s="1"/>
  <c r="A1881" i="7"/>
  <c r="A1881" i="10" s="1"/>
  <c r="A1881" i="5"/>
  <c r="A1881" i="8" s="1"/>
  <c r="A1881" i="6"/>
  <c r="A1881" i="9" s="1"/>
  <c r="A1883" i="7"/>
  <c r="A1883" i="10" s="1"/>
  <c r="A1883" i="5"/>
  <c r="A1883" i="8" s="1"/>
  <c r="A1883" i="6"/>
  <c r="A1883" i="9" s="1"/>
  <c r="A1885" i="7"/>
  <c r="A1885" i="10" s="1"/>
  <c r="A1885" i="5"/>
  <c r="A1885" i="8" s="1"/>
  <c r="A1885" i="6"/>
  <c r="A1885" i="9" s="1"/>
  <c r="A1887" i="7"/>
  <c r="A1887" i="10" s="1"/>
  <c r="A1887" i="5"/>
  <c r="A1887" i="8" s="1"/>
  <c r="A1887" i="6"/>
  <c r="A1887" i="9" s="1"/>
  <c r="A1889" i="7"/>
  <c r="A1889" i="10" s="1"/>
  <c r="A1889" i="5"/>
  <c r="A1889" i="8" s="1"/>
  <c r="A1889" i="6"/>
  <c r="A1889" i="9" s="1"/>
  <c r="A1891" i="7"/>
  <c r="A1891" i="10" s="1"/>
  <c r="A1891" i="5"/>
  <c r="A1891" i="8" s="1"/>
  <c r="A1891" i="6"/>
  <c r="A1891" i="9" s="1"/>
  <c r="A1893" i="7"/>
  <c r="A1893" i="10" s="1"/>
  <c r="A1893" i="5"/>
  <c r="A1893" i="8" s="1"/>
  <c r="A1893" i="6"/>
  <c r="A1893" i="9" s="1"/>
  <c r="A1895" i="7"/>
  <c r="A1895" i="10" s="1"/>
  <c r="A1895" i="5"/>
  <c r="A1895" i="8" s="1"/>
  <c r="A1895" i="6"/>
  <c r="A1895" i="9" s="1"/>
  <c r="A1897" i="7"/>
  <c r="A1897" i="10" s="1"/>
  <c r="A1897" i="5"/>
  <c r="A1897" i="8" s="1"/>
  <c r="A1897" i="6"/>
  <c r="A1897" i="9" s="1"/>
  <c r="A1899" i="7"/>
  <c r="A1899" i="10" s="1"/>
  <c r="A1899" i="5"/>
  <c r="A1899" i="8" s="1"/>
  <c r="A1899" i="6"/>
  <c r="A1899" i="9" s="1"/>
  <c r="A1901" i="7"/>
  <c r="A1901" i="10" s="1"/>
  <c r="A1901" i="5"/>
  <c r="A1901" i="8" s="1"/>
  <c r="A1901" i="6"/>
  <c r="A1901" i="9" s="1"/>
  <c r="A1903" i="7"/>
  <c r="A1903" i="10" s="1"/>
  <c r="A1903" i="5"/>
  <c r="A1903" i="8" s="1"/>
  <c r="A1903" i="6"/>
  <c r="A1903" i="9" s="1"/>
  <c r="A1905" i="7"/>
  <c r="A1905" i="10" s="1"/>
  <c r="A1905" i="5"/>
  <c r="A1905" i="8" s="1"/>
  <c r="A1905" i="6"/>
  <c r="A1905" i="9" s="1"/>
  <c r="A1907" i="7"/>
  <c r="A1907" i="10" s="1"/>
  <c r="A1907" i="5"/>
  <c r="A1907" i="8" s="1"/>
  <c r="A1907" i="6"/>
  <c r="A1907" i="9" s="1"/>
  <c r="A1909" i="7"/>
  <c r="A1909" i="10" s="1"/>
  <c r="A1909" i="5"/>
  <c r="A1909" i="8" s="1"/>
  <c r="A1909" i="6"/>
  <c r="A1909" i="9" s="1"/>
  <c r="A1911" i="7"/>
  <c r="A1911" i="10" s="1"/>
  <c r="A1911" i="5"/>
  <c r="A1911" i="8" s="1"/>
  <c r="A1911" i="6"/>
  <c r="A1911" i="9" s="1"/>
  <c r="A1913" i="7"/>
  <c r="A1913" i="10" s="1"/>
  <c r="A1913" i="5"/>
  <c r="A1913" i="8" s="1"/>
  <c r="A1913" i="6"/>
  <c r="A1913" i="9" s="1"/>
  <c r="A1915" i="7"/>
  <c r="A1915" i="10" s="1"/>
  <c r="A1915" i="5"/>
  <c r="A1915" i="8" s="1"/>
  <c r="A1915" i="6"/>
  <c r="A1915" i="9" s="1"/>
  <c r="A1917" i="7"/>
  <c r="A1917" i="10" s="1"/>
  <c r="A1917" i="5"/>
  <c r="A1917" i="8" s="1"/>
  <c r="A1917" i="6"/>
  <c r="A1917" i="9" s="1"/>
  <c r="A1919" i="7"/>
  <c r="A1919" i="10" s="1"/>
  <c r="A1919" i="5"/>
  <c r="A1919" i="8" s="1"/>
  <c r="A1919" i="6"/>
  <c r="A1919" i="9" s="1"/>
  <c r="A1921" i="7"/>
  <c r="A1921" i="10" s="1"/>
  <c r="A1921" i="5"/>
  <c r="A1921" i="8" s="1"/>
  <c r="A1921" i="6"/>
  <c r="A1921" i="9" s="1"/>
  <c r="A1923" i="7"/>
  <c r="A1923" i="10" s="1"/>
  <c r="A1923" i="5"/>
  <c r="A1923" i="8" s="1"/>
  <c r="A1923" i="6"/>
  <c r="A1923" i="9" s="1"/>
  <c r="A1925" i="7"/>
  <c r="A1925" i="10" s="1"/>
  <c r="A1925" i="5"/>
  <c r="A1925" i="8" s="1"/>
  <c r="A1925" i="6"/>
  <c r="A1925" i="9" s="1"/>
  <c r="A1927" i="7"/>
  <c r="A1927" i="10" s="1"/>
  <c r="A1927" i="5"/>
  <c r="A1927" i="8" s="1"/>
  <c r="A1927" i="6"/>
  <c r="A1927" i="9" s="1"/>
  <c r="A1929" i="7"/>
  <c r="A1929" i="10" s="1"/>
  <c r="A1929" i="5"/>
  <c r="A1929" i="8" s="1"/>
  <c r="A1929" i="6"/>
  <c r="A1929" i="9" s="1"/>
  <c r="A1931" i="7"/>
  <c r="A1931" i="10" s="1"/>
  <c r="A1931" i="5"/>
  <c r="A1931" i="8" s="1"/>
  <c r="A1931" i="6"/>
  <c r="A1931" i="9" s="1"/>
  <c r="A1933" i="7"/>
  <c r="A1933" i="10" s="1"/>
  <c r="A1933" i="5"/>
  <c r="A1933" i="8" s="1"/>
  <c r="A1933" i="6"/>
  <c r="A1933" i="9" s="1"/>
  <c r="A1935" i="7"/>
  <c r="A1935" i="10" s="1"/>
  <c r="A1935" i="5"/>
  <c r="A1935" i="8" s="1"/>
  <c r="A1935" i="6"/>
  <c r="A1935" i="9" s="1"/>
  <c r="A1937" i="7"/>
  <c r="A1937" i="10" s="1"/>
  <c r="A1937" i="5"/>
  <c r="A1937" i="8" s="1"/>
  <c r="A1937" i="6"/>
  <c r="A1937" i="9" s="1"/>
  <c r="A1939" i="7"/>
  <c r="A1939" i="10" s="1"/>
  <c r="A1939" i="5"/>
  <c r="A1939" i="8" s="1"/>
  <c r="A1939" i="6"/>
  <c r="A1939" i="9" s="1"/>
  <c r="A1941" i="7"/>
  <c r="A1941" i="10" s="1"/>
  <c r="A1941" i="5"/>
  <c r="A1941" i="8" s="1"/>
  <c r="A1941" i="6"/>
  <c r="A1941" i="9" s="1"/>
  <c r="A1943" i="7"/>
  <c r="A1943" i="10" s="1"/>
  <c r="A1943" i="5"/>
  <c r="A1943" i="8" s="1"/>
  <c r="A1943" i="6"/>
  <c r="A1943" i="9" s="1"/>
  <c r="A1945" i="7"/>
  <c r="A1945" i="10" s="1"/>
  <c r="A1945" i="5"/>
  <c r="A1945" i="8" s="1"/>
  <c r="A1945" i="6"/>
  <c r="A1945" i="9" s="1"/>
  <c r="A1947" i="7"/>
  <c r="A1947" i="10" s="1"/>
  <c r="A1947" i="5"/>
  <c r="A1947" i="8" s="1"/>
  <c r="A1947" i="6"/>
  <c r="A1947" i="9" s="1"/>
  <c r="A1949" i="7"/>
  <c r="A1949" i="10" s="1"/>
  <c r="A1949" i="5"/>
  <c r="A1949" i="8" s="1"/>
  <c r="A1949" i="6"/>
  <c r="A1949" i="9" s="1"/>
  <c r="A1951" i="7"/>
  <c r="A1951" i="10" s="1"/>
  <c r="A1951" i="5"/>
  <c r="A1951" i="8" s="1"/>
  <c r="A1951" i="6"/>
  <c r="A1951" i="9" s="1"/>
  <c r="A1953" i="7"/>
  <c r="A1953" i="10" s="1"/>
  <c r="A1953" i="5"/>
  <c r="A1953" i="8" s="1"/>
  <c r="A1953" i="6"/>
  <c r="A1953" i="9" s="1"/>
  <c r="A1955" i="7"/>
  <c r="A1955" i="10" s="1"/>
  <c r="A1955" i="5"/>
  <c r="A1955" i="8" s="1"/>
  <c r="A1955" i="6"/>
  <c r="A1955" i="9" s="1"/>
  <c r="A1957" i="7"/>
  <c r="A1957" i="10" s="1"/>
  <c r="A1957" i="5"/>
  <c r="A1957" i="8" s="1"/>
  <c r="A1957" i="6"/>
  <c r="A1957" i="9" s="1"/>
  <c r="A1959" i="7"/>
  <c r="A1959" i="10" s="1"/>
  <c r="A1959" i="5"/>
  <c r="A1959" i="8" s="1"/>
  <c r="A1959" i="6"/>
  <c r="A1959" i="9" s="1"/>
  <c r="A1961" i="7"/>
  <c r="A1961" i="10" s="1"/>
  <c r="A1961" i="5"/>
  <c r="A1961" i="8" s="1"/>
  <c r="A1961" i="6"/>
  <c r="A1961" i="9" s="1"/>
  <c r="A1963" i="7"/>
  <c r="A1963" i="10" s="1"/>
  <c r="A1963" i="5"/>
  <c r="A1963" i="8" s="1"/>
  <c r="A1963" i="6"/>
  <c r="A1963" i="9" s="1"/>
  <c r="A1965" i="7"/>
  <c r="A1965" i="10" s="1"/>
  <c r="A1965" i="5"/>
  <c r="A1965" i="8" s="1"/>
  <c r="A1965" i="6"/>
  <c r="A1965" i="9" s="1"/>
  <c r="A1967" i="7"/>
  <c r="A1967" i="10" s="1"/>
  <c r="A1967" i="5"/>
  <c r="A1967" i="8" s="1"/>
  <c r="A1967" i="6"/>
  <c r="A1967" i="9" s="1"/>
  <c r="A1969" i="7"/>
  <c r="A1969" i="10" s="1"/>
  <c r="A1969" i="5"/>
  <c r="A1969" i="8" s="1"/>
  <c r="A1969" i="6"/>
  <c r="A1969" i="9" s="1"/>
  <c r="A1971" i="7"/>
  <c r="A1971" i="10" s="1"/>
  <c r="A1971" i="5"/>
  <c r="A1971" i="8" s="1"/>
  <c r="A1971" i="6"/>
  <c r="A1971" i="9" s="1"/>
  <c r="A1973" i="7"/>
  <c r="A1973" i="10" s="1"/>
  <c r="A1973" i="5"/>
  <c r="A1973" i="8" s="1"/>
  <c r="A1973" i="6"/>
  <c r="A1973" i="9" s="1"/>
  <c r="A1975" i="7"/>
  <c r="A1975" i="10" s="1"/>
  <c r="A1975" i="5"/>
  <c r="A1975" i="8" s="1"/>
  <c r="A1975" i="6"/>
  <c r="A1975" i="9" s="1"/>
  <c r="A1977" i="7"/>
  <c r="A1977" i="10" s="1"/>
  <c r="A1977" i="5"/>
  <c r="A1977" i="8" s="1"/>
  <c r="A1977" i="6"/>
  <c r="A1977" i="9" s="1"/>
  <c r="A1979" i="7"/>
  <c r="A1979" i="10" s="1"/>
  <c r="A1979" i="5"/>
  <c r="A1979" i="8" s="1"/>
  <c r="A1979" i="6"/>
  <c r="A1979" i="9" s="1"/>
  <c r="A1981" i="7"/>
  <c r="A1981" i="10" s="1"/>
  <c r="A1981" i="5"/>
  <c r="A1981" i="8" s="1"/>
  <c r="A1981" i="6"/>
  <c r="A1981" i="9" s="1"/>
  <c r="A1983" i="7"/>
  <c r="A1983" i="10" s="1"/>
  <c r="A1983" i="5"/>
  <c r="A1983" i="8" s="1"/>
  <c r="A1983" i="6"/>
  <c r="A1983" i="9" s="1"/>
  <c r="A1985" i="7"/>
  <c r="A1985" i="10" s="1"/>
  <c r="A1985" i="5"/>
  <c r="A1985" i="8" s="1"/>
  <c r="A1985" i="6"/>
  <c r="A1985" i="9" s="1"/>
  <c r="A1987" i="7"/>
  <c r="A1987" i="10" s="1"/>
  <c r="A1987" i="5"/>
  <c r="A1987" i="8" s="1"/>
  <c r="A1987" i="6"/>
  <c r="A1987" i="9" s="1"/>
  <c r="A1989" i="7"/>
  <c r="A1989" i="10" s="1"/>
  <c r="A1989" i="5"/>
  <c r="A1989" i="8" s="1"/>
  <c r="A1989" i="6"/>
  <c r="A1989" i="9" s="1"/>
  <c r="A1991" i="7"/>
  <c r="A1991" i="10" s="1"/>
  <c r="A1991" i="5"/>
  <c r="A1991" i="8" s="1"/>
  <c r="A1991" i="6"/>
  <c r="A1991" i="9" s="1"/>
  <c r="A1993" i="7"/>
  <c r="A1993" i="10" s="1"/>
  <c r="A1993" i="5"/>
  <c r="A1993" i="8" s="1"/>
  <c r="A1993" i="6"/>
  <c r="A1993" i="9" s="1"/>
  <c r="A1995" i="7"/>
  <c r="A1995" i="10" s="1"/>
  <c r="A1995" i="5"/>
  <c r="A1995" i="8" s="1"/>
  <c r="A1995" i="6"/>
  <c r="A1995" i="9" s="1"/>
  <c r="A1997" i="7"/>
  <c r="A1997" i="10" s="1"/>
  <c r="A1997" i="5"/>
  <c r="A1997" i="8" s="1"/>
  <c r="A1997" i="6"/>
  <c r="A1997" i="9" s="1"/>
  <c r="A1999" i="7"/>
  <c r="A1999" i="10" s="1"/>
  <c r="A1999" i="5"/>
  <c r="A1999" i="8" s="1"/>
  <c r="A1999" i="6"/>
  <c r="A1999" i="9" s="1"/>
  <c r="A2001" i="7"/>
  <c r="A2001" i="10" s="1"/>
  <c r="A2001" i="5"/>
  <c r="A2001" i="8" s="1"/>
  <c r="A2001" i="6"/>
  <c r="A2001" i="9" s="1"/>
  <c r="A2003" i="7"/>
  <c r="A2003" i="10" s="1"/>
  <c r="A2003" i="5"/>
  <c r="A2003" i="8" s="1"/>
  <c r="A2003" i="6"/>
  <c r="A2003" i="9" s="1"/>
  <c r="A2005" i="7"/>
  <c r="A2005" i="10" s="1"/>
  <c r="A2005" i="5"/>
  <c r="A2005" i="8" s="1"/>
  <c r="A2005" i="6"/>
  <c r="A2005" i="9" s="1"/>
  <c r="A2007" i="7"/>
  <c r="A2007" i="10" s="1"/>
  <c r="A2007" i="5"/>
  <c r="A2007" i="8" s="1"/>
  <c r="A2007" i="6"/>
  <c r="A2007" i="9" s="1"/>
  <c r="A2009" i="7"/>
  <c r="A2009" i="10" s="1"/>
  <c r="A2009" i="5"/>
  <c r="A2009" i="8" s="1"/>
  <c r="A2009" i="6"/>
  <c r="A2009" i="9" s="1"/>
  <c r="A2011" i="7"/>
  <c r="A2011" i="10" s="1"/>
  <c r="A2011" i="5"/>
  <c r="A2011" i="8" s="1"/>
  <c r="A2011" i="6"/>
  <c r="A2011" i="9" s="1"/>
  <c r="A2013" i="7"/>
  <c r="A2013" i="10" s="1"/>
  <c r="A2013" i="5"/>
  <c r="A2013" i="8" s="1"/>
  <c r="A2013" i="6"/>
  <c r="A2013" i="9" s="1"/>
  <c r="A2015" i="7"/>
  <c r="A2015" i="10" s="1"/>
  <c r="A2015" i="5"/>
  <c r="A2015" i="8" s="1"/>
  <c r="A2015" i="6"/>
  <c r="A2015" i="9" s="1"/>
  <c r="A2017" i="7"/>
  <c r="A2017" i="10" s="1"/>
  <c r="A2017" i="5"/>
  <c r="A2017" i="8" s="1"/>
  <c r="A2017" i="6"/>
  <c r="A2017" i="9" s="1"/>
  <c r="A2019" i="7"/>
  <c r="A2019" i="10" s="1"/>
  <c r="A2019" i="5"/>
  <c r="A2019" i="8" s="1"/>
  <c r="A2019" i="6"/>
  <c r="A2019" i="9" s="1"/>
  <c r="A2021" i="7"/>
  <c r="A2021" i="10" s="1"/>
  <c r="A2021" i="5"/>
  <c r="A2021" i="8" s="1"/>
  <c r="A2021" i="6"/>
  <c r="A2021" i="9" s="1"/>
  <c r="A2023" i="7"/>
  <c r="A2023" i="10" s="1"/>
  <c r="A2023" i="5"/>
  <c r="A2023" i="8" s="1"/>
  <c r="A2023" i="6"/>
  <c r="A2023" i="9" s="1"/>
  <c r="A2025" i="7"/>
  <c r="A2025" i="10" s="1"/>
  <c r="A2025" i="5"/>
  <c r="A2025" i="8" s="1"/>
  <c r="A2025" i="6"/>
  <c r="A2025" i="9" s="1"/>
  <c r="A2027" i="7"/>
  <c r="A2027" i="10" s="1"/>
  <c r="A2027" i="5"/>
  <c r="A2027" i="8" s="1"/>
  <c r="A2027" i="6"/>
  <c r="A2027" i="9" s="1"/>
  <c r="A2029" i="7"/>
  <c r="A2029" i="10" s="1"/>
  <c r="A2029" i="5"/>
  <c r="A2029" i="8" s="1"/>
  <c r="A2029" i="6"/>
  <c r="A2029" i="9" s="1"/>
  <c r="A2031" i="7"/>
  <c r="A2031" i="10" s="1"/>
  <c r="A2031" i="5"/>
  <c r="A2031" i="8" s="1"/>
  <c r="A2031" i="6"/>
  <c r="A2031" i="9" s="1"/>
  <c r="A2033" i="7"/>
  <c r="A2033" i="10" s="1"/>
  <c r="A2033" i="5"/>
  <c r="A2033" i="8" s="1"/>
  <c r="A2033" i="6"/>
  <c r="A2033" i="9" s="1"/>
  <c r="A2035" i="7"/>
  <c r="A2035" i="10" s="1"/>
  <c r="A2035" i="5"/>
  <c r="A2035" i="8" s="1"/>
  <c r="A2035" i="6"/>
  <c r="A2035" i="9" s="1"/>
  <c r="A2037" i="7"/>
  <c r="A2037" i="10" s="1"/>
  <c r="A2037" i="5"/>
  <c r="A2037" i="8" s="1"/>
  <c r="A2037" i="6"/>
  <c r="A2037" i="9" s="1"/>
  <c r="A2039" i="7"/>
  <c r="A2039" i="10" s="1"/>
  <c r="A2039" i="5"/>
  <c r="A2039" i="8" s="1"/>
  <c r="A2039" i="6"/>
  <c r="A2039" i="9" s="1"/>
  <c r="A2041" i="7"/>
  <c r="A2041" i="10" s="1"/>
  <c r="A2041" i="5"/>
  <c r="A2041" i="8" s="1"/>
  <c r="A2041" i="6"/>
  <c r="A2041" i="9" s="1"/>
  <c r="A2043" i="7"/>
  <c r="A2043" i="10" s="1"/>
  <c r="A2043" i="5"/>
  <c r="A2043" i="8" s="1"/>
  <c r="A2043" i="6"/>
  <c r="A2043" i="9" s="1"/>
  <c r="A2045" i="7"/>
  <c r="A2045" i="10" s="1"/>
  <c r="A2045" i="5"/>
  <c r="A2045" i="8" s="1"/>
  <c r="A2045" i="6"/>
  <c r="A2045" i="9" s="1"/>
  <c r="A2047" i="7"/>
  <c r="A2047" i="10" s="1"/>
  <c r="A2047" i="5"/>
  <c r="A2047" i="8" s="1"/>
  <c r="A2047" i="6"/>
  <c r="A2047" i="9" s="1"/>
  <c r="A2049" i="7"/>
  <c r="A2049" i="10" s="1"/>
  <c r="A2049" i="5"/>
  <c r="A2049" i="8" s="1"/>
  <c r="A2049" i="6"/>
  <c r="A2049" i="9" s="1"/>
  <c r="A2051" i="7"/>
  <c r="A2051" i="10" s="1"/>
  <c r="A2051" i="5"/>
  <c r="A2051" i="8" s="1"/>
  <c r="A2051" i="6"/>
  <c r="A2051" i="9" s="1"/>
  <c r="A2053" i="7"/>
  <c r="A2053" i="10" s="1"/>
  <c r="A2053" i="5"/>
  <c r="A2053" i="8" s="1"/>
  <c r="A2053" i="6"/>
  <c r="A2053" i="9" s="1"/>
  <c r="A2055" i="7"/>
  <c r="A2055" i="10" s="1"/>
  <c r="A2055" i="5"/>
  <c r="A2055" i="8" s="1"/>
  <c r="A2055" i="6"/>
  <c r="A2055" i="9" s="1"/>
  <c r="A2057" i="7"/>
  <c r="A2057" i="10" s="1"/>
  <c r="A2057" i="5"/>
  <c r="A2057" i="8" s="1"/>
  <c r="A2057" i="6"/>
  <c r="A2057" i="9" s="1"/>
  <c r="A2059" i="7"/>
  <c r="A2059" i="10" s="1"/>
  <c r="A2059" i="5"/>
  <c r="A2059" i="8" s="1"/>
  <c r="A2059" i="6"/>
  <c r="A2059" i="9" s="1"/>
  <c r="A2061" i="7"/>
  <c r="A2061" i="10" s="1"/>
  <c r="A2061" i="5"/>
  <c r="A2061" i="8" s="1"/>
  <c r="A2061" i="6"/>
  <c r="A2061" i="9" s="1"/>
  <c r="A2063" i="7"/>
  <c r="A2063" i="10" s="1"/>
  <c r="A2063" i="5"/>
  <c r="A2063" i="8" s="1"/>
  <c r="A2063" i="6"/>
  <c r="A2063" i="9" s="1"/>
  <c r="A2065" i="7"/>
  <c r="A2065" i="10" s="1"/>
  <c r="A2065" i="5"/>
  <c r="A2065" i="8" s="1"/>
  <c r="A2065" i="6"/>
  <c r="A2065" i="9" s="1"/>
  <c r="A2067" i="7"/>
  <c r="A2067" i="10" s="1"/>
  <c r="A2067" i="5"/>
  <c r="A2067" i="8" s="1"/>
  <c r="A2067" i="6"/>
  <c r="A2067" i="9" s="1"/>
  <c r="A2069" i="7"/>
  <c r="A2069" i="10" s="1"/>
  <c r="A2069" i="5"/>
  <c r="A2069" i="8" s="1"/>
  <c r="A2069" i="6"/>
  <c r="A2069" i="9" s="1"/>
  <c r="A2071" i="7"/>
  <c r="A2071" i="10" s="1"/>
  <c r="A2071" i="5"/>
  <c r="A2071" i="8" s="1"/>
  <c r="A2071" i="6"/>
  <c r="A2071" i="9" s="1"/>
  <c r="A2073" i="7"/>
  <c r="A2073" i="10" s="1"/>
  <c r="A2073" i="5"/>
  <c r="A2073" i="8" s="1"/>
  <c r="A2073" i="6"/>
  <c r="A2073" i="9" s="1"/>
  <c r="A2075" i="7"/>
  <c r="A2075" i="10" s="1"/>
  <c r="A2075" i="5"/>
  <c r="A2075" i="8" s="1"/>
  <c r="A2075" i="6"/>
  <c r="A2075" i="9" s="1"/>
  <c r="A2077" i="7"/>
  <c r="A2077" i="10" s="1"/>
  <c r="A2077" i="5"/>
  <c r="A2077" i="8" s="1"/>
  <c r="A2077" i="6"/>
  <c r="A2077" i="9" s="1"/>
  <c r="A2079" i="7"/>
  <c r="A2079" i="10" s="1"/>
  <c r="A2079" i="5"/>
  <c r="A2079" i="8" s="1"/>
  <c r="A2079" i="6"/>
  <c r="A2079" i="9" s="1"/>
  <c r="A2081" i="7"/>
  <c r="A2081" i="10" s="1"/>
  <c r="A2081" i="5"/>
  <c r="A2081" i="8" s="1"/>
  <c r="A2081" i="6"/>
  <c r="A2081" i="9" s="1"/>
  <c r="A2083" i="7"/>
  <c r="A2083" i="10" s="1"/>
  <c r="A2083" i="5"/>
  <c r="A2083" i="8" s="1"/>
  <c r="A2083" i="6"/>
  <c r="A2083" i="9" s="1"/>
  <c r="A2085" i="7"/>
  <c r="A2085" i="10" s="1"/>
  <c r="A2085" i="5"/>
  <c r="A2085" i="8" s="1"/>
  <c r="A2085" i="6"/>
  <c r="A2085" i="9" s="1"/>
  <c r="A2087" i="7"/>
  <c r="A2087" i="10" s="1"/>
  <c r="A2087" i="5"/>
  <c r="A2087" i="8" s="1"/>
  <c r="A2087" i="6"/>
  <c r="A2087" i="9" s="1"/>
  <c r="A2089" i="7"/>
  <c r="A2089" i="10" s="1"/>
  <c r="A2089" i="5"/>
  <c r="A2089" i="8" s="1"/>
  <c r="A2089" i="6"/>
  <c r="A2089" i="9" s="1"/>
  <c r="A2091" i="7"/>
  <c r="A2091" i="10" s="1"/>
  <c r="A2091" i="5"/>
  <c r="A2091" i="8" s="1"/>
  <c r="A2091" i="6"/>
  <c r="A2091" i="9" s="1"/>
  <c r="A2093" i="7"/>
  <c r="A2093" i="10" s="1"/>
  <c r="A2093" i="5"/>
  <c r="A2093" i="8" s="1"/>
  <c r="A2093" i="6"/>
  <c r="A2093" i="9" s="1"/>
  <c r="A2095" i="7"/>
  <c r="A2095" i="10" s="1"/>
  <c r="A2095" i="5"/>
  <c r="A2095" i="8" s="1"/>
  <c r="A2095" i="6"/>
  <c r="A2095" i="9" s="1"/>
  <c r="A2097" i="7"/>
  <c r="A2097" i="10" s="1"/>
  <c r="A2097" i="5"/>
  <c r="A2097" i="8" s="1"/>
  <c r="A2097" i="6"/>
  <c r="A2097" i="9" s="1"/>
  <c r="A2099" i="7"/>
  <c r="A2099" i="10" s="1"/>
  <c r="A2099" i="5"/>
  <c r="A2099" i="8" s="1"/>
  <c r="A2099" i="6"/>
  <c r="A2099" i="9" s="1"/>
  <c r="A2101" i="7"/>
  <c r="A2101" i="10" s="1"/>
  <c r="A2101" i="5"/>
  <c r="A2101" i="8" s="1"/>
  <c r="A2101" i="6"/>
  <c r="A2101" i="9" s="1"/>
  <c r="A2103" i="7"/>
  <c r="A2103" i="10" s="1"/>
  <c r="A2103" i="5"/>
  <c r="A2103" i="8" s="1"/>
  <c r="A2103" i="6"/>
  <c r="A2103" i="9" s="1"/>
  <c r="A2105" i="7"/>
  <c r="A2105" i="10" s="1"/>
  <c r="A2105" i="5"/>
  <c r="A2105" i="8" s="1"/>
  <c r="A2105" i="6"/>
  <c r="A2105" i="9" s="1"/>
  <c r="A2107" i="7"/>
  <c r="A2107" i="10" s="1"/>
  <c r="A2107" i="5"/>
  <c r="A2107" i="8" s="1"/>
  <c r="A2107" i="6"/>
  <c r="A2107" i="9" s="1"/>
  <c r="A2109" i="7"/>
  <c r="A2109" i="10" s="1"/>
  <c r="A2109" i="5"/>
  <c r="A2109" i="8" s="1"/>
  <c r="A2109" i="6"/>
  <c r="A2109" i="9" s="1"/>
  <c r="A2111" i="7"/>
  <c r="A2111" i="10" s="1"/>
  <c r="A2111" i="5"/>
  <c r="A2111" i="8" s="1"/>
  <c r="A2111" i="6"/>
  <c r="A2111" i="9" s="1"/>
  <c r="A2113" i="7"/>
  <c r="A2113" i="10" s="1"/>
  <c r="A2113" i="5"/>
  <c r="A2113" i="8" s="1"/>
  <c r="A2113" i="6"/>
  <c r="A2113" i="9" s="1"/>
  <c r="A2115" i="7"/>
  <c r="A2115" i="10" s="1"/>
  <c r="A2115" i="5"/>
  <c r="A2115" i="8" s="1"/>
  <c r="A2115" i="6"/>
  <c r="A2115" i="9" s="1"/>
  <c r="A2117" i="7"/>
  <c r="A2117" i="10" s="1"/>
  <c r="A2117" i="5"/>
  <c r="A2117" i="8" s="1"/>
  <c r="A2117" i="6"/>
  <c r="A2117" i="9" s="1"/>
  <c r="A2119" i="7"/>
  <c r="A2119" i="10" s="1"/>
  <c r="A2119" i="5"/>
  <c r="A2119" i="8" s="1"/>
  <c r="A2119" i="6"/>
  <c r="A2119" i="9" s="1"/>
  <c r="A2121" i="7"/>
  <c r="A2121" i="10" s="1"/>
  <c r="A2121" i="5"/>
  <c r="A2121" i="8" s="1"/>
  <c r="A2121" i="6"/>
  <c r="A2121" i="9" s="1"/>
  <c r="A2123" i="7"/>
  <c r="A2123" i="10" s="1"/>
  <c r="A2123" i="5"/>
  <c r="A2123" i="8" s="1"/>
  <c r="A2123" i="6"/>
  <c r="A2123" i="9" s="1"/>
  <c r="A2125" i="7"/>
  <c r="A2125" i="10" s="1"/>
  <c r="A2125" i="5"/>
  <c r="A2125" i="8" s="1"/>
  <c r="A2125" i="6"/>
  <c r="A2125" i="9" s="1"/>
  <c r="A2127" i="7"/>
  <c r="A2127" i="10" s="1"/>
  <c r="A2127" i="5"/>
  <c r="A2127" i="8" s="1"/>
  <c r="A2127" i="6"/>
  <c r="A2127" i="9" s="1"/>
  <c r="A2129" i="7"/>
  <c r="A2129" i="10" s="1"/>
  <c r="A2129" i="5"/>
  <c r="A2129" i="8" s="1"/>
  <c r="A2129" i="6"/>
  <c r="A2129" i="9" s="1"/>
  <c r="A2131" i="7"/>
  <c r="A2131" i="10" s="1"/>
  <c r="A2131" i="5"/>
  <c r="A2131" i="8" s="1"/>
  <c r="A2131" i="6"/>
  <c r="A2131" i="9" s="1"/>
  <c r="A2133" i="7"/>
  <c r="A2133" i="10" s="1"/>
  <c r="A2133" i="5"/>
  <c r="A2133" i="8" s="1"/>
  <c r="A2133" i="6"/>
  <c r="A2133" i="9" s="1"/>
  <c r="A2135" i="7"/>
  <c r="A2135" i="10" s="1"/>
  <c r="A2135" i="5"/>
  <c r="A2135" i="8" s="1"/>
  <c r="A2135" i="6"/>
  <c r="A2135" i="9" s="1"/>
  <c r="A2137" i="7"/>
  <c r="A2137" i="10" s="1"/>
  <c r="A2137" i="5"/>
  <c r="A2137" i="8" s="1"/>
  <c r="A2137" i="6"/>
  <c r="A2137" i="9" s="1"/>
  <c r="A2139" i="7"/>
  <c r="A2139" i="10" s="1"/>
  <c r="A2139" i="5"/>
  <c r="A2139" i="8" s="1"/>
  <c r="A2139" i="6"/>
  <c r="A2139" i="9" s="1"/>
  <c r="A2141" i="7"/>
  <c r="A2141" i="10" s="1"/>
  <c r="A2141" i="5"/>
  <c r="A2141" i="8" s="1"/>
  <c r="A2141" i="6"/>
  <c r="A2141" i="9" s="1"/>
  <c r="A2143" i="7"/>
  <c r="A2143" i="10" s="1"/>
  <c r="A2143" i="5"/>
  <c r="A2143" i="8" s="1"/>
  <c r="A2143" i="6"/>
  <c r="A2143" i="9" s="1"/>
  <c r="A2145" i="7"/>
  <c r="A2145" i="10" s="1"/>
  <c r="A2145" i="5"/>
  <c r="A2145" i="8" s="1"/>
  <c r="A2145" i="6"/>
  <c r="A2145" i="9" s="1"/>
  <c r="A2147" i="7"/>
  <c r="A2147" i="10" s="1"/>
  <c r="A2147" i="5"/>
  <c r="A2147" i="8" s="1"/>
  <c r="A2147" i="6"/>
  <c r="A2147" i="9" s="1"/>
  <c r="A2149" i="7"/>
  <c r="A2149" i="10" s="1"/>
  <c r="A2149" i="5"/>
  <c r="A2149" i="8" s="1"/>
  <c r="A2149" i="6"/>
  <c r="A2149" i="9" s="1"/>
  <c r="A2151" i="7"/>
  <c r="A2151" i="10" s="1"/>
  <c r="A2151" i="5"/>
  <c r="A2151" i="8" s="1"/>
  <c r="A2151" i="6"/>
  <c r="A2151" i="9" s="1"/>
  <c r="A2153" i="7"/>
  <c r="A2153" i="10" s="1"/>
  <c r="A2153" i="5"/>
  <c r="A2153" i="8" s="1"/>
  <c r="A2153" i="6"/>
  <c r="A2153" i="9" s="1"/>
  <c r="A2155" i="7"/>
  <c r="A2155" i="10" s="1"/>
  <c r="A2155" i="5"/>
  <c r="A2155" i="8" s="1"/>
  <c r="A2155" i="6"/>
  <c r="A2155" i="9" s="1"/>
  <c r="A2157" i="7"/>
  <c r="A2157" i="10" s="1"/>
  <c r="A2157" i="5"/>
  <c r="A2157" i="8" s="1"/>
  <c r="A2157" i="6"/>
  <c r="A2157" i="9" s="1"/>
  <c r="A2159" i="7"/>
  <c r="A2159" i="10" s="1"/>
  <c r="A2159" i="5"/>
  <c r="A2159" i="8" s="1"/>
  <c r="A2159" i="6"/>
  <c r="A2159" i="9" s="1"/>
  <c r="A2161" i="7"/>
  <c r="A2161" i="10" s="1"/>
  <c r="A2161" i="5"/>
  <c r="A2161" i="8" s="1"/>
  <c r="A2161" i="6"/>
  <c r="A2161" i="9" s="1"/>
  <c r="A2163" i="7"/>
  <c r="A2163" i="10" s="1"/>
  <c r="A2163" i="5"/>
  <c r="A2163" i="8" s="1"/>
  <c r="A2163" i="6"/>
  <c r="A2163" i="9" s="1"/>
  <c r="A2165" i="7"/>
  <c r="A2165" i="10" s="1"/>
  <c r="A2165" i="5"/>
  <c r="A2165" i="8" s="1"/>
  <c r="A2165" i="6"/>
  <c r="A2165" i="9" s="1"/>
  <c r="A2167" i="7"/>
  <c r="A2167" i="10" s="1"/>
  <c r="A2167" i="5"/>
  <c r="A2167" i="8" s="1"/>
  <c r="A2167" i="6"/>
  <c r="A2167" i="9" s="1"/>
  <c r="A2169" i="7"/>
  <c r="A2169" i="10" s="1"/>
  <c r="A2169" i="5"/>
  <c r="A2169" i="8" s="1"/>
  <c r="A2169" i="6"/>
  <c r="A2169" i="9" s="1"/>
  <c r="A2171" i="7"/>
  <c r="A2171" i="10" s="1"/>
  <c r="A2171" i="5"/>
  <c r="A2171" i="8" s="1"/>
  <c r="A2171" i="6"/>
  <c r="A2171" i="9" s="1"/>
  <c r="A2173" i="7"/>
  <c r="A2173" i="10" s="1"/>
  <c r="A2173" i="5"/>
  <c r="A2173" i="8" s="1"/>
  <c r="A2173" i="6"/>
  <c r="A2173" i="9" s="1"/>
  <c r="A2175" i="7"/>
  <c r="A2175" i="10" s="1"/>
  <c r="A2175" i="5"/>
  <c r="A2175" i="8" s="1"/>
  <c r="A2175" i="6"/>
  <c r="A2175" i="9" s="1"/>
  <c r="A2177" i="7"/>
  <c r="A2177" i="10" s="1"/>
  <c r="A2177" i="5"/>
  <c r="A2177" i="8" s="1"/>
  <c r="A2177" i="6"/>
  <c r="A2177" i="9" s="1"/>
  <c r="A2179" i="7"/>
  <c r="A2179" i="10" s="1"/>
  <c r="A2179" i="5"/>
  <c r="A2179" i="8" s="1"/>
  <c r="A2179" i="6"/>
  <c r="A2179" i="9" s="1"/>
  <c r="A2181" i="7"/>
  <c r="A2181" i="10" s="1"/>
  <c r="A2181" i="5"/>
  <c r="A2181" i="8" s="1"/>
  <c r="A2181" i="6"/>
  <c r="A2181" i="9" s="1"/>
  <c r="A2183" i="7"/>
  <c r="A2183" i="10" s="1"/>
  <c r="A2183" i="5"/>
  <c r="A2183" i="8" s="1"/>
  <c r="A2183" i="6"/>
  <c r="A2183" i="9" s="1"/>
  <c r="A2185" i="7"/>
  <c r="A2185" i="10" s="1"/>
  <c r="A2185" i="5"/>
  <c r="A2185" i="8" s="1"/>
  <c r="A2185" i="6"/>
  <c r="A2185" i="9" s="1"/>
  <c r="A2187" i="7"/>
  <c r="A2187" i="10" s="1"/>
  <c r="A2187" i="5"/>
  <c r="A2187" i="8" s="1"/>
  <c r="A2187" i="6"/>
  <c r="A2187" i="9" s="1"/>
  <c r="A2189" i="7"/>
  <c r="A2189" i="10" s="1"/>
  <c r="A2189" i="5"/>
  <c r="A2189" i="8" s="1"/>
  <c r="A2189" i="6"/>
  <c r="A2189" i="9" s="1"/>
  <c r="A2191" i="7"/>
  <c r="A2191" i="10" s="1"/>
  <c r="A2191" i="5"/>
  <c r="A2191" i="8" s="1"/>
  <c r="A2191" i="6"/>
  <c r="A2191" i="9" s="1"/>
  <c r="A2193" i="7"/>
  <c r="A2193" i="10" s="1"/>
  <c r="A2193" i="5"/>
  <c r="A2193" i="8" s="1"/>
  <c r="A2193" i="6"/>
  <c r="A2193" i="9" s="1"/>
  <c r="A2195" i="7"/>
  <c r="A2195" i="10" s="1"/>
  <c r="A2195" i="5"/>
  <c r="A2195" i="8" s="1"/>
  <c r="A2195" i="6"/>
  <c r="A2195" i="9" s="1"/>
  <c r="A2197" i="7"/>
  <c r="A2197" i="10" s="1"/>
  <c r="A2197" i="5"/>
  <c r="A2197" i="8" s="1"/>
  <c r="A2197" i="6"/>
  <c r="A2197" i="9" s="1"/>
  <c r="A2199" i="7"/>
  <c r="A2199" i="10" s="1"/>
  <c r="A2199" i="5"/>
  <c r="A2199" i="8" s="1"/>
  <c r="A2199" i="6"/>
  <c r="A2199" i="9" s="1"/>
  <c r="A2201" i="7"/>
  <c r="A2201" i="10" s="1"/>
  <c r="A2201" i="5"/>
  <c r="A2201" i="8" s="1"/>
  <c r="A2201" i="6"/>
  <c r="A2201" i="9" s="1"/>
  <c r="A2203" i="7"/>
  <c r="A2203" i="10" s="1"/>
  <c r="A2203" i="5"/>
  <c r="A2203" i="8" s="1"/>
  <c r="A2203" i="6"/>
  <c r="A2203" i="9" s="1"/>
  <c r="A2205" i="7"/>
  <c r="A2205" i="10" s="1"/>
  <c r="A2205" i="5"/>
  <c r="A2205" i="8" s="1"/>
  <c r="A2205" i="6"/>
  <c r="A2205" i="9" s="1"/>
  <c r="A2207" i="7"/>
  <c r="A2207" i="10" s="1"/>
  <c r="A2207" i="5"/>
  <c r="A2207" i="8" s="1"/>
  <c r="A2207" i="6"/>
  <c r="A2207" i="9" s="1"/>
  <c r="A2209" i="7"/>
  <c r="A2209" i="10" s="1"/>
  <c r="A2209" i="5"/>
  <c r="A2209" i="8" s="1"/>
  <c r="A2209" i="6"/>
  <c r="A2209" i="9" s="1"/>
  <c r="A2211" i="7"/>
  <c r="A2211" i="10" s="1"/>
  <c r="A2211" i="5"/>
  <c r="A2211" i="8" s="1"/>
  <c r="A2211" i="6"/>
  <c r="A2211" i="9" s="1"/>
  <c r="A2213" i="7"/>
  <c r="A2213" i="10" s="1"/>
  <c r="A2213" i="5"/>
  <c r="A2213" i="8" s="1"/>
  <c r="A2213" i="6"/>
  <c r="A2213" i="9" s="1"/>
  <c r="A2215" i="7"/>
  <c r="A2215" i="10" s="1"/>
  <c r="A2215" i="5"/>
  <c r="A2215" i="8" s="1"/>
  <c r="A2215" i="6"/>
  <c r="A2215" i="9" s="1"/>
  <c r="A2217" i="7"/>
  <c r="A2217" i="10" s="1"/>
  <c r="A2217" i="5"/>
  <c r="A2217" i="8" s="1"/>
  <c r="A2217" i="6"/>
  <c r="A2217" i="9" s="1"/>
  <c r="A2219" i="7"/>
  <c r="A2219" i="10" s="1"/>
  <c r="A2219" i="5"/>
  <c r="A2219" i="8" s="1"/>
  <c r="A2219" i="6"/>
  <c r="A2219" i="9" s="1"/>
  <c r="A2221" i="7"/>
  <c r="A2221" i="10" s="1"/>
  <c r="A2221" i="5"/>
  <c r="A2221" i="8" s="1"/>
  <c r="A2221" i="6"/>
  <c r="A2221" i="9" s="1"/>
  <c r="A2223" i="7"/>
  <c r="A2223" i="10" s="1"/>
  <c r="A2223" i="5"/>
  <c r="A2223" i="8" s="1"/>
  <c r="A2223" i="6"/>
  <c r="A2223" i="9" s="1"/>
  <c r="A2225" i="7"/>
  <c r="A2225" i="10" s="1"/>
  <c r="A2225" i="5"/>
  <c r="A2225" i="8" s="1"/>
  <c r="A2225" i="6"/>
  <c r="A2225" i="9" s="1"/>
  <c r="A2227" i="7"/>
  <c r="A2227" i="10" s="1"/>
  <c r="A2227" i="5"/>
  <c r="A2227" i="8" s="1"/>
  <c r="A2227" i="6"/>
  <c r="A2227" i="9" s="1"/>
  <c r="A2229" i="7"/>
  <c r="A2229" i="10" s="1"/>
  <c r="A2229" i="5"/>
  <c r="A2229" i="8" s="1"/>
  <c r="A2229" i="6"/>
  <c r="A2229" i="9" s="1"/>
  <c r="A2231" i="7"/>
  <c r="A2231" i="10" s="1"/>
  <c r="A2231" i="5"/>
  <c r="A2231" i="8" s="1"/>
  <c r="A2231" i="6"/>
  <c r="A2231" i="9" s="1"/>
  <c r="A2233" i="7"/>
  <c r="A2233" i="10" s="1"/>
  <c r="A2233" i="5"/>
  <c r="A2233" i="8" s="1"/>
  <c r="A2233" i="6"/>
  <c r="A2233" i="9" s="1"/>
  <c r="A2235" i="7"/>
  <c r="A2235" i="10" s="1"/>
  <c r="A2235" i="5"/>
  <c r="A2235" i="8" s="1"/>
  <c r="A2235" i="6"/>
  <c r="A2235" i="9" s="1"/>
  <c r="A2237" i="7"/>
  <c r="A2237" i="10" s="1"/>
  <c r="A2237" i="5"/>
  <c r="A2237" i="8" s="1"/>
  <c r="A2237" i="6"/>
  <c r="A2237" i="9" s="1"/>
  <c r="A2239" i="7"/>
  <c r="A2239" i="10" s="1"/>
  <c r="A2239" i="5"/>
  <c r="A2239" i="8" s="1"/>
  <c r="A2239" i="6"/>
  <c r="A2239" i="9" s="1"/>
  <c r="A2241" i="7"/>
  <c r="A2241" i="10" s="1"/>
  <c r="A2241" i="5"/>
  <c r="A2241" i="8" s="1"/>
  <c r="A2241" i="6"/>
  <c r="A2241" i="9" s="1"/>
  <c r="A2243" i="7"/>
  <c r="A2243" i="10" s="1"/>
  <c r="A2243" i="5"/>
  <c r="A2243" i="8" s="1"/>
  <c r="A2243" i="6"/>
  <c r="A2243" i="9" s="1"/>
  <c r="A2245" i="7"/>
  <c r="A2245" i="10" s="1"/>
  <c r="A2245" i="5"/>
  <c r="A2245" i="8" s="1"/>
  <c r="A2245" i="6"/>
  <c r="A2245" i="9" s="1"/>
  <c r="A2247" i="7"/>
  <c r="A2247" i="10" s="1"/>
  <c r="A2247" i="5"/>
  <c r="A2247" i="8" s="1"/>
  <c r="A2247" i="6"/>
  <c r="A2247" i="9" s="1"/>
  <c r="A2249" i="7"/>
  <c r="A2249" i="10" s="1"/>
  <c r="A2249" i="5"/>
  <c r="A2249" i="8" s="1"/>
  <c r="A2249" i="6"/>
  <c r="A2249" i="9" s="1"/>
  <c r="A2251" i="7"/>
  <c r="A2251" i="10" s="1"/>
  <c r="A2251" i="5"/>
  <c r="A2251" i="8" s="1"/>
  <c r="A2251" i="6"/>
  <c r="A2251" i="9" s="1"/>
  <c r="A2253" i="7"/>
  <c r="A2253" i="10" s="1"/>
  <c r="A2253" i="5"/>
  <c r="A2253" i="8" s="1"/>
  <c r="A2253" i="6"/>
  <c r="A2253" i="9" s="1"/>
  <c r="A2255" i="7"/>
  <c r="A2255" i="10" s="1"/>
  <c r="A2255" i="5"/>
  <c r="A2255" i="8" s="1"/>
  <c r="A2255" i="6"/>
  <c r="A2255" i="9" s="1"/>
  <c r="A2257" i="7"/>
  <c r="A2257" i="10" s="1"/>
  <c r="A2257" i="5"/>
  <c r="A2257" i="8" s="1"/>
  <c r="A2257" i="6"/>
  <c r="A2257" i="9" s="1"/>
  <c r="A2259" i="7"/>
  <c r="A2259" i="10" s="1"/>
  <c r="A2259" i="5"/>
  <c r="A2259" i="8" s="1"/>
  <c r="A2259" i="6"/>
  <c r="A2259" i="9" s="1"/>
  <c r="A2261" i="7"/>
  <c r="A2261" i="10" s="1"/>
  <c r="A2261" i="5"/>
  <c r="A2261" i="8" s="1"/>
  <c r="A2261" i="6"/>
  <c r="A2261" i="9" s="1"/>
  <c r="A2263" i="7"/>
  <c r="A2263" i="10" s="1"/>
  <c r="A2263" i="5"/>
  <c r="A2263" i="8" s="1"/>
  <c r="A2263" i="6"/>
  <c r="A2263" i="9" s="1"/>
  <c r="A2265" i="7"/>
  <c r="A2265" i="10" s="1"/>
  <c r="A2265" i="5"/>
  <c r="A2265" i="8" s="1"/>
  <c r="A2265" i="6"/>
  <c r="A2265" i="9" s="1"/>
  <c r="A2267" i="7"/>
  <c r="A2267" i="10" s="1"/>
  <c r="A2267" i="5"/>
  <c r="A2267" i="8" s="1"/>
  <c r="A2267" i="6"/>
  <c r="A2267" i="9" s="1"/>
  <c r="A2269" i="7"/>
  <c r="A2269" i="10" s="1"/>
  <c r="A2269" i="5"/>
  <c r="A2269" i="8" s="1"/>
  <c r="A2269" i="6"/>
  <c r="A2269" i="9" s="1"/>
  <c r="A2271" i="7"/>
  <c r="A2271" i="10" s="1"/>
  <c r="A2271" i="5"/>
  <c r="A2271" i="8" s="1"/>
  <c r="A2271" i="6"/>
  <c r="A2271" i="9" s="1"/>
  <c r="A2273" i="7"/>
  <c r="A2273" i="10" s="1"/>
  <c r="A2273" i="5"/>
  <c r="A2273" i="8" s="1"/>
  <c r="A2273" i="6"/>
  <c r="A2273" i="9" s="1"/>
  <c r="A2275" i="7"/>
  <c r="A2275" i="10" s="1"/>
  <c r="A2275" i="5"/>
  <c r="A2275" i="8" s="1"/>
  <c r="A2275" i="6"/>
  <c r="A2275" i="9" s="1"/>
  <c r="A2277" i="7"/>
  <c r="A2277" i="10" s="1"/>
  <c r="A2277" i="5"/>
  <c r="A2277" i="8" s="1"/>
  <c r="A2277" i="6"/>
  <c r="A2277" i="9" s="1"/>
  <c r="A2279" i="7"/>
  <c r="A2279" i="10" s="1"/>
  <c r="A2279" i="5"/>
  <c r="A2279" i="8" s="1"/>
  <c r="A2279" i="6"/>
  <c r="A2279" i="9" s="1"/>
  <c r="A2281" i="7"/>
  <c r="A2281" i="10" s="1"/>
  <c r="A2281" i="5"/>
  <c r="A2281" i="8" s="1"/>
  <c r="A2281" i="6"/>
  <c r="A2281" i="9" s="1"/>
  <c r="A2283" i="7"/>
  <c r="A2283" i="10" s="1"/>
  <c r="A2283" i="5"/>
  <c r="A2283" i="8" s="1"/>
  <c r="A2283" i="6"/>
  <c r="A2283" i="9" s="1"/>
  <c r="A2285" i="7"/>
  <c r="A2285" i="10" s="1"/>
  <c r="A2285" i="5"/>
  <c r="A2285" i="8" s="1"/>
  <c r="A2285" i="6"/>
  <c r="A2285" i="9" s="1"/>
  <c r="A2287" i="7"/>
  <c r="A2287" i="10" s="1"/>
  <c r="A2287" i="5"/>
  <c r="A2287" i="8" s="1"/>
  <c r="A2287" i="6"/>
  <c r="A2287" i="9" s="1"/>
  <c r="A2289" i="7"/>
  <c r="A2289" i="10" s="1"/>
  <c r="A2289" i="5"/>
  <c r="A2289" i="8" s="1"/>
  <c r="A2289" i="6"/>
  <c r="A2289" i="9" s="1"/>
  <c r="A2291" i="7"/>
  <c r="A2291" i="10" s="1"/>
  <c r="A2291" i="5"/>
  <c r="A2291" i="8" s="1"/>
  <c r="A2291" i="6"/>
  <c r="A2291" i="9" s="1"/>
  <c r="A2293" i="7"/>
  <c r="A2293" i="10" s="1"/>
  <c r="A2293" i="5"/>
  <c r="A2293" i="8" s="1"/>
  <c r="A2293" i="6"/>
  <c r="A2293" i="9" s="1"/>
  <c r="A2295" i="7"/>
  <c r="A2295" i="10" s="1"/>
  <c r="A2295" i="5"/>
  <c r="A2295" i="8" s="1"/>
  <c r="A2295" i="6"/>
  <c r="A2295" i="9" s="1"/>
  <c r="A2297" i="7"/>
  <c r="A2297" i="10" s="1"/>
  <c r="A2297" i="5"/>
  <c r="A2297" i="8" s="1"/>
  <c r="A2297" i="6"/>
  <c r="A2297" i="9" s="1"/>
  <c r="A2299" i="7"/>
  <c r="A2299" i="10" s="1"/>
  <c r="A2299" i="5"/>
  <c r="A2299" i="8" s="1"/>
  <c r="A2299" i="6"/>
  <c r="A2299" i="9" s="1"/>
  <c r="A2301" i="7"/>
  <c r="A2301" i="10" s="1"/>
  <c r="A2301" i="5"/>
  <c r="A2301" i="8" s="1"/>
  <c r="A2301" i="6"/>
  <c r="A2301" i="9" s="1"/>
  <c r="A2303" i="7"/>
  <c r="A2303" i="10" s="1"/>
  <c r="A2303" i="5"/>
  <c r="A2303" i="8" s="1"/>
  <c r="A2303" i="6"/>
  <c r="A2303" i="9" s="1"/>
  <c r="A2305" i="7"/>
  <c r="A2305" i="10" s="1"/>
  <c r="A2305" i="5"/>
  <c r="A2305" i="8" s="1"/>
  <c r="A2305" i="6"/>
  <c r="A2305" i="9" s="1"/>
  <c r="A2307" i="7"/>
  <c r="A2307" i="10" s="1"/>
  <c r="A2307" i="5"/>
  <c r="A2307" i="8" s="1"/>
  <c r="A2307" i="6"/>
  <c r="A2307" i="9" s="1"/>
  <c r="A2309" i="7"/>
  <c r="A2309" i="10" s="1"/>
  <c r="A2309" i="5"/>
  <c r="A2309" i="8" s="1"/>
  <c r="A2309" i="6"/>
  <c r="A2309" i="9" s="1"/>
  <c r="A2311" i="7"/>
  <c r="A2311" i="10" s="1"/>
  <c r="A2311" i="5"/>
  <c r="A2311" i="8" s="1"/>
  <c r="A2311" i="6"/>
  <c r="A2311" i="9" s="1"/>
  <c r="A2313" i="7"/>
  <c r="A2313" i="10" s="1"/>
  <c r="A2313" i="5"/>
  <c r="A2313" i="8" s="1"/>
  <c r="A2315" i="7"/>
  <c r="A2315" i="10" s="1"/>
  <c r="A2315" i="5"/>
  <c r="A2315" i="8" s="1"/>
  <c r="A2317" i="7"/>
  <c r="A2317" i="10" s="1"/>
  <c r="A2317" i="5"/>
  <c r="A2317" i="8" s="1"/>
  <c r="A2319" i="7"/>
  <c r="A2319" i="10" s="1"/>
  <c r="A2319" i="5"/>
  <c r="A2319" i="8" s="1"/>
  <c r="A2321" i="7"/>
  <c r="A2321" i="10" s="1"/>
  <c r="A2321" i="5"/>
  <c r="A2321" i="8" s="1"/>
  <c r="A2323" i="7"/>
  <c r="A2323" i="10" s="1"/>
  <c r="A2323" i="5"/>
  <c r="A2323" i="8" s="1"/>
  <c r="A2325" i="7"/>
  <c r="A2325" i="10" s="1"/>
  <c r="A2325" i="5"/>
  <c r="A2325" i="8" s="1"/>
  <c r="A2327" i="7"/>
  <c r="A2327" i="10" s="1"/>
  <c r="A2327" i="5"/>
  <c r="A2327" i="8" s="1"/>
  <c r="A2329" i="7"/>
  <c r="A2329" i="10" s="1"/>
  <c r="A2329" i="5"/>
  <c r="A2329" i="8" s="1"/>
  <c r="A2329" i="6"/>
  <c r="A2329" i="9" s="1"/>
  <c r="A2331" i="7"/>
  <c r="A2331" i="10" s="1"/>
  <c r="A2331" i="5"/>
  <c r="A2331" i="8" s="1"/>
  <c r="A2331" i="6"/>
  <c r="A2331" i="9" s="1"/>
  <c r="A2333" i="7"/>
  <c r="A2333" i="10" s="1"/>
  <c r="A2333" i="5"/>
  <c r="A2333" i="8" s="1"/>
  <c r="A2335" i="7"/>
  <c r="A2335" i="10" s="1"/>
  <c r="A2335" i="5"/>
  <c r="A2335" i="8" s="1"/>
  <c r="A2337" i="7"/>
  <c r="A2337" i="10" s="1"/>
  <c r="A2337" i="5"/>
  <c r="A2337" i="8" s="1"/>
  <c r="A2339" i="5"/>
  <c r="A2339" i="8" s="1"/>
  <c r="A2339" i="7"/>
  <c r="A2339" i="10" s="1"/>
  <c r="A2341" i="5"/>
  <c r="A2341" i="8" s="1"/>
  <c r="A2341" i="7"/>
  <c r="A2341" i="10" s="1"/>
  <c r="A2343" i="5"/>
  <c r="A2343" i="8" s="1"/>
  <c r="A2343" i="7"/>
  <c r="A2343" i="10" s="1"/>
  <c r="A2345" i="5"/>
  <c r="A2345" i="8" s="1"/>
  <c r="A2345" i="7"/>
  <c r="A2345" i="10" s="1"/>
  <c r="A2347" i="5"/>
  <c r="A2347" i="8" s="1"/>
  <c r="A2347" i="7"/>
  <c r="A2347" i="10" s="1"/>
  <c r="A2349" i="5"/>
  <c r="A2349" i="8" s="1"/>
  <c r="A2349" i="7"/>
  <c r="A2349" i="10" s="1"/>
  <c r="A2349" i="6"/>
  <c r="A2349" i="9" s="1"/>
  <c r="A2351" i="5"/>
  <c r="A2351" i="8" s="1"/>
  <c r="A2351" i="7"/>
  <c r="A2351" i="10" s="1"/>
  <c r="A2351" i="6"/>
  <c r="A2351" i="9" s="1"/>
  <c r="A2353" i="5"/>
  <c r="A2353" i="8" s="1"/>
  <c r="A2353" i="7"/>
  <c r="A2353" i="10" s="1"/>
  <c r="A2355" i="5"/>
  <c r="A2355" i="8" s="1"/>
  <c r="A2355" i="7"/>
  <c r="A2355" i="10" s="1"/>
  <c r="A2357" i="5"/>
  <c r="A2357" i="8" s="1"/>
  <c r="A2357" i="7"/>
  <c r="A2357" i="10" s="1"/>
  <c r="A2359" i="5"/>
  <c r="A2359" i="8" s="1"/>
  <c r="A2359" i="7"/>
  <c r="A2359" i="10" s="1"/>
  <c r="A2361" i="5"/>
  <c r="A2361" i="8" s="1"/>
  <c r="A2361" i="7"/>
  <c r="A2361" i="10" s="1"/>
  <c r="A2363" i="5"/>
  <c r="A2363" i="8" s="1"/>
  <c r="A2363" i="7"/>
  <c r="A2363" i="10" s="1"/>
  <c r="A2365" i="5"/>
  <c r="A2365" i="8" s="1"/>
  <c r="A2365" i="7"/>
  <c r="A2365" i="10" s="1"/>
  <c r="A2367" i="5"/>
  <c r="A2367" i="8" s="1"/>
  <c r="A2367" i="7"/>
  <c r="A2367" i="10" s="1"/>
  <c r="A2369" i="5"/>
  <c r="A2369" i="8" s="1"/>
  <c r="A2369" i="7"/>
  <c r="A2369" i="10" s="1"/>
  <c r="A2369" i="6"/>
  <c r="A2369" i="9" s="1"/>
  <c r="A2371" i="5"/>
  <c r="A2371" i="8" s="1"/>
  <c r="A2371" i="7"/>
  <c r="A2371" i="10" s="1"/>
  <c r="A2371" i="6"/>
  <c r="A2371" i="9" s="1"/>
  <c r="A2373" i="5"/>
  <c r="A2373" i="8" s="1"/>
  <c r="A2373" i="7"/>
  <c r="A2373" i="10" s="1"/>
  <c r="A2375" i="5"/>
  <c r="A2375" i="8" s="1"/>
  <c r="A2375" i="7"/>
  <c r="A2375" i="10" s="1"/>
  <c r="A2377" i="5"/>
  <c r="A2377" i="8" s="1"/>
  <c r="A2377" i="7"/>
  <c r="A2377" i="10" s="1"/>
  <c r="A2379" i="5"/>
  <c r="A2379" i="8" s="1"/>
  <c r="A2379" i="7"/>
  <c r="A2379" i="10" s="1"/>
  <c r="A2381" i="5"/>
  <c r="A2381" i="8" s="1"/>
  <c r="A2381" i="7"/>
  <c r="A2381" i="10" s="1"/>
  <c r="A2383" i="5"/>
  <c r="A2383" i="8" s="1"/>
  <c r="A2383" i="7"/>
  <c r="A2383" i="10" s="1"/>
  <c r="A2385" i="5"/>
  <c r="A2385" i="8" s="1"/>
  <c r="A2385" i="7"/>
  <c r="A2385" i="10" s="1"/>
  <c r="A2387" i="5"/>
  <c r="A2387" i="8" s="1"/>
  <c r="A2387" i="7"/>
  <c r="A2387" i="10" s="1"/>
  <c r="A2389" i="5"/>
  <c r="A2389" i="8" s="1"/>
  <c r="A2389" i="7"/>
  <c r="A2389" i="10" s="1"/>
  <c r="A2389" i="6"/>
  <c r="A2389" i="9" s="1"/>
  <c r="A2391" i="5"/>
  <c r="A2391" i="8" s="1"/>
  <c r="A2391" i="7"/>
  <c r="A2391" i="10" s="1"/>
  <c r="A2391" i="6"/>
  <c r="A2391" i="9" s="1"/>
  <c r="A2393" i="5"/>
  <c r="A2393" i="8" s="1"/>
  <c r="A2393" i="7"/>
  <c r="A2393" i="10" s="1"/>
  <c r="A2395" i="5"/>
  <c r="A2395" i="8" s="1"/>
  <c r="A2395" i="7"/>
  <c r="A2395" i="10" s="1"/>
  <c r="A2397" i="5"/>
  <c r="A2397" i="8" s="1"/>
  <c r="A2397" i="7"/>
  <c r="A2397" i="10" s="1"/>
  <c r="A2399" i="5"/>
  <c r="A2399" i="8" s="1"/>
  <c r="A2399" i="7"/>
  <c r="A2399" i="10" s="1"/>
  <c r="A2401" i="5"/>
  <c r="A2401" i="8" s="1"/>
  <c r="A2401" i="7"/>
  <c r="A2401" i="10" s="1"/>
  <c r="A2403" i="5"/>
  <c r="A2403" i="8" s="1"/>
  <c r="A2403" i="7"/>
  <c r="A2403" i="10" s="1"/>
  <c r="A2405" i="5"/>
  <c r="A2405" i="8" s="1"/>
  <c r="A2405" i="7"/>
  <c r="A2405" i="10" s="1"/>
  <c r="A2407" i="7"/>
  <c r="A2407" i="10" s="1"/>
  <c r="A2407" i="5"/>
  <c r="A2407" i="8" s="1"/>
  <c r="A2409" i="7"/>
  <c r="A2409" i="10" s="1"/>
  <c r="A2409" i="5"/>
  <c r="A2409" i="8" s="1"/>
  <c r="A2409" i="6"/>
  <c r="A2409" i="9" s="1"/>
  <c r="A2411" i="7"/>
  <c r="A2411" i="10" s="1"/>
  <c r="A2411" i="5"/>
  <c r="A2411" i="8" s="1"/>
  <c r="A2411" i="6"/>
  <c r="A2411" i="9" s="1"/>
  <c r="A2413" i="7"/>
  <c r="A2413" i="10" s="1"/>
  <c r="A2413" i="5"/>
  <c r="A2413" i="8" s="1"/>
  <c r="A2415" i="5"/>
  <c r="A2415" i="8" s="1"/>
  <c r="A2415" i="7"/>
  <c r="A2415" i="10" s="1"/>
  <c r="A2417" i="5"/>
  <c r="A2417" i="8" s="1"/>
  <c r="A2417" i="7"/>
  <c r="A2417" i="10" s="1"/>
  <c r="A2419" i="5"/>
  <c r="A2419" i="8" s="1"/>
  <c r="A2419" i="7"/>
  <c r="A2419" i="10" s="1"/>
  <c r="A2421" i="5"/>
  <c r="A2421" i="8" s="1"/>
  <c r="A2421" i="7"/>
  <c r="A2421" i="10" s="1"/>
  <c r="A2423" i="5"/>
  <c r="A2423" i="8" s="1"/>
  <c r="A2423" i="7"/>
  <c r="A2423" i="10" s="1"/>
  <c r="A2425" i="5"/>
  <c r="A2425" i="8" s="1"/>
  <c r="A2425" i="7"/>
  <c r="A2425" i="10" s="1"/>
  <c r="A2427" i="7"/>
  <c r="A2427" i="10" s="1"/>
  <c r="A2427" i="5"/>
  <c r="A2427" i="8" s="1"/>
  <c r="A2429" i="7"/>
  <c r="A2429" i="10" s="1"/>
  <c r="A2429" i="5"/>
  <c r="A2429" i="8" s="1"/>
  <c r="A2429" i="6"/>
  <c r="A2429" i="9" s="1"/>
  <c r="A2431" i="7"/>
  <c r="A2431" i="10" s="1"/>
  <c r="A2431" i="5"/>
  <c r="A2431" i="8" s="1"/>
  <c r="A2431" i="6"/>
  <c r="A2431" i="9" s="1"/>
  <c r="A2433" i="7"/>
  <c r="A2433" i="10" s="1"/>
  <c r="A2433" i="5"/>
  <c r="A2433" i="8" s="1"/>
  <c r="A2435" i="5"/>
  <c r="A2435" i="8" s="1"/>
  <c r="A2435" i="7"/>
  <c r="A2435" i="10" s="1"/>
  <c r="A2437" i="5"/>
  <c r="A2437" i="8" s="1"/>
  <c r="A2437" i="7"/>
  <c r="A2437" i="10" s="1"/>
  <c r="A2439" i="5"/>
  <c r="A2439" i="8" s="1"/>
  <c r="A2439" i="7"/>
  <c r="A2439" i="10" s="1"/>
  <c r="A2441" i="5"/>
  <c r="A2441" i="8" s="1"/>
  <c r="A2441" i="7"/>
  <c r="A2441" i="10" s="1"/>
  <c r="A2443" i="5"/>
  <c r="A2443" i="8" s="1"/>
  <c r="A2443" i="7"/>
  <c r="A2443" i="10" s="1"/>
  <c r="A2445" i="5"/>
  <c r="A2445" i="8" s="1"/>
  <c r="A2445" i="7"/>
  <c r="A2445" i="10" s="1"/>
  <c r="A2447" i="7"/>
  <c r="A2447" i="10" s="1"/>
  <c r="A2447" i="5"/>
  <c r="A2447" i="8" s="1"/>
  <c r="A2449" i="7"/>
  <c r="A2449" i="10" s="1"/>
  <c r="A2449" i="5"/>
  <c r="A2449" i="8" s="1"/>
  <c r="A2449" i="6"/>
  <c r="A2449" i="9" s="1"/>
  <c r="A2451" i="7"/>
  <c r="A2451" i="10" s="1"/>
  <c r="A2451" i="5"/>
  <c r="A2451" i="8" s="1"/>
  <c r="A2451" i="6"/>
  <c r="A2451" i="9" s="1"/>
  <c r="A2453" i="7"/>
  <c r="A2453" i="10" s="1"/>
  <c r="A2453" i="5"/>
  <c r="A2453" i="8" s="1"/>
  <c r="A2455" i="5"/>
  <c r="A2455" i="8" s="1"/>
  <c r="A2455" i="7"/>
  <c r="A2455" i="10" s="1"/>
  <c r="A2457" i="5"/>
  <c r="A2457" i="8" s="1"/>
  <c r="A2457" i="7"/>
  <c r="A2457" i="10" s="1"/>
  <c r="A2459" i="5"/>
  <c r="A2459" i="8" s="1"/>
  <c r="A2459" i="7"/>
  <c r="A2459" i="10" s="1"/>
  <c r="A2461" i="5"/>
  <c r="A2461" i="8" s="1"/>
  <c r="A2461" i="7"/>
  <c r="A2461" i="10" s="1"/>
  <c r="A2463" i="5"/>
  <c r="A2463" i="8" s="1"/>
  <c r="A2463" i="7"/>
  <c r="A2463" i="10" s="1"/>
  <c r="A2465" i="5"/>
  <c r="A2465" i="8" s="1"/>
  <c r="A2465" i="7"/>
  <c r="A2465" i="10" s="1"/>
  <c r="A2467" i="7"/>
  <c r="A2467" i="10" s="1"/>
  <c r="A2467" i="5"/>
  <c r="A2467" i="8" s="1"/>
  <c r="A2469" i="7"/>
  <c r="A2469" i="10" s="1"/>
  <c r="A2469" i="5"/>
  <c r="A2469" i="8" s="1"/>
  <c r="A2469" i="6"/>
  <c r="A2469" i="9" s="1"/>
  <c r="A2471" i="7"/>
  <c r="A2471" i="10" s="1"/>
  <c r="A2471" i="5"/>
  <c r="A2471" i="8" s="1"/>
  <c r="A2471" i="6"/>
  <c r="A2471" i="9" s="1"/>
  <c r="A2473" i="7"/>
  <c r="A2473" i="10" s="1"/>
  <c r="A2473" i="5"/>
  <c r="A2473" i="8" s="1"/>
  <c r="A2475" i="7"/>
  <c r="A2475" i="10" s="1"/>
  <c r="A2475" i="5"/>
  <c r="A2475" i="8" s="1"/>
  <c r="A2477" i="5"/>
  <c r="A2477" i="8" s="1"/>
  <c r="A2477" i="7"/>
  <c r="A2477" i="10" s="1"/>
  <c r="A2479" i="7"/>
  <c r="A2479" i="10" s="1"/>
  <c r="A2479" i="5"/>
  <c r="A2479" i="8" s="1"/>
  <c r="A2481" i="5"/>
  <c r="A2481" i="8" s="1"/>
  <c r="A2481" i="7"/>
  <c r="A2481" i="10" s="1"/>
  <c r="A2483" i="7"/>
  <c r="A2483" i="10" s="1"/>
  <c r="A2483" i="5"/>
  <c r="A2483" i="8" s="1"/>
  <c r="A2485" i="5"/>
  <c r="A2485" i="8" s="1"/>
  <c r="A2485" i="7"/>
  <c r="A2485" i="10" s="1"/>
  <c r="A2487" i="7"/>
  <c r="A2487" i="10" s="1"/>
  <c r="A2487" i="5"/>
  <c r="A2487" i="8" s="1"/>
  <c r="A2489" i="7"/>
  <c r="A2489" i="10" s="1"/>
  <c r="A2489" i="5"/>
  <c r="A2489" i="8" s="1"/>
  <c r="A2489" i="6"/>
  <c r="A2489" i="9" s="1"/>
  <c r="A2491" i="7"/>
  <c r="A2491" i="10" s="1"/>
  <c r="A2491" i="5"/>
  <c r="A2491" i="8" s="1"/>
  <c r="A2491" i="6"/>
  <c r="A2491" i="9" s="1"/>
  <c r="A2493" i="7"/>
  <c r="A2493" i="10" s="1"/>
  <c r="A2493" i="5"/>
  <c r="A2493" i="8" s="1"/>
  <c r="A2495" i="5"/>
  <c r="A2495" i="8" s="1"/>
  <c r="A2495" i="7"/>
  <c r="A2495" i="10" s="1"/>
  <c r="A2497" i="5"/>
  <c r="A2497" i="8" s="1"/>
  <c r="A2497" i="7"/>
  <c r="A2497" i="10" s="1"/>
  <c r="A2499" i="5"/>
  <c r="A2499" i="8" s="1"/>
  <c r="A2499" i="7"/>
  <c r="A2499" i="10" s="1"/>
  <c r="A2501" i="5"/>
  <c r="A2501" i="8" s="1"/>
  <c r="A2501" i="7"/>
  <c r="A2501" i="10" s="1"/>
  <c r="A2509" i="7"/>
  <c r="A2509" i="10" s="1"/>
  <c r="A2509" i="6"/>
  <c r="A2509" i="9" s="1"/>
  <c r="A2511" i="7"/>
  <c r="A2511" i="10" s="1"/>
  <c r="A2511" i="6"/>
  <c r="A2511" i="9" s="1"/>
  <c r="C743" i="10"/>
  <c r="C743" i="9"/>
  <c r="C743" i="8"/>
  <c r="B743" i="7"/>
  <c r="C743" i="7" s="1"/>
  <c r="B743" i="5"/>
  <c r="C743" i="5" s="1"/>
  <c r="C745" i="10"/>
  <c r="C745" i="9"/>
  <c r="C745" i="8"/>
  <c r="B745" i="7"/>
  <c r="C745" i="7" s="1"/>
  <c r="B745" i="5"/>
  <c r="C745" i="5" s="1"/>
  <c r="C747" i="10"/>
  <c r="C747" i="9"/>
  <c r="C747" i="8"/>
  <c r="B747" i="7"/>
  <c r="C747" i="7" s="1"/>
  <c r="B747" i="5"/>
  <c r="C747" i="5" s="1"/>
  <c r="C749" i="10"/>
  <c r="C749" i="9"/>
  <c r="C749" i="8"/>
  <c r="B749" i="7"/>
  <c r="C749" i="7" s="1"/>
  <c r="B749" i="5"/>
  <c r="C749" i="5" s="1"/>
  <c r="C751" i="10"/>
  <c r="C751" i="9"/>
  <c r="C751" i="8"/>
  <c r="B751" i="7"/>
  <c r="C751" i="7" s="1"/>
  <c r="B751" i="5"/>
  <c r="C751" i="5" s="1"/>
  <c r="C753" i="10"/>
  <c r="C753" i="9"/>
  <c r="C753" i="8"/>
  <c r="B753" i="7"/>
  <c r="C753" i="7" s="1"/>
  <c r="B753" i="5"/>
  <c r="C753" i="5" s="1"/>
  <c r="C755" i="10"/>
  <c r="C755" i="9"/>
  <c r="C755" i="8"/>
  <c r="B755" i="7"/>
  <c r="C755" i="7" s="1"/>
  <c r="B755" i="5"/>
  <c r="C755" i="5" s="1"/>
  <c r="C757" i="10"/>
  <c r="C757" i="9"/>
  <c r="C757" i="8"/>
  <c r="B757" i="7"/>
  <c r="C757" i="7" s="1"/>
  <c r="B757" i="5"/>
  <c r="C757" i="5" s="1"/>
  <c r="C759" i="10"/>
  <c r="C759" i="9"/>
  <c r="C759" i="8"/>
  <c r="B759" i="7"/>
  <c r="C759" i="7" s="1"/>
  <c r="B759" i="5"/>
  <c r="C759" i="5" s="1"/>
  <c r="C761" i="10"/>
  <c r="C761" i="9"/>
  <c r="C761" i="8"/>
  <c r="B761" i="7"/>
  <c r="C761" i="7" s="1"/>
  <c r="B761" i="5"/>
  <c r="C761" i="5" s="1"/>
  <c r="C763" i="10"/>
  <c r="C763" i="9"/>
  <c r="C763" i="8"/>
  <c r="B763" i="7"/>
  <c r="C763" i="7" s="1"/>
  <c r="B763" i="5"/>
  <c r="C763" i="5" s="1"/>
  <c r="C765" i="10"/>
  <c r="C765" i="9"/>
  <c r="C765" i="8"/>
  <c r="B765" i="7"/>
  <c r="C765" i="7" s="1"/>
  <c r="B765" i="5"/>
  <c r="C765" i="5" s="1"/>
  <c r="C767" i="10"/>
  <c r="C767" i="9"/>
  <c r="C767" i="8"/>
  <c r="B767" i="7"/>
  <c r="C767" i="7" s="1"/>
  <c r="B767" i="5"/>
  <c r="C767" i="5" s="1"/>
  <c r="C769" i="10"/>
  <c r="C769" i="9"/>
  <c r="C769" i="8"/>
  <c r="B769" i="7"/>
  <c r="C769" i="7" s="1"/>
  <c r="B769" i="5"/>
  <c r="C769" i="5" s="1"/>
  <c r="C771" i="10"/>
  <c r="C771" i="9"/>
  <c r="C771" i="8"/>
  <c r="B771" i="7"/>
  <c r="C771" i="7" s="1"/>
  <c r="B771" i="5"/>
  <c r="C771" i="5" s="1"/>
  <c r="C773" i="10"/>
  <c r="C773" i="9"/>
  <c r="C773" i="8"/>
  <c r="B773" i="7"/>
  <c r="C773" i="7" s="1"/>
  <c r="B773" i="5"/>
  <c r="C773" i="5" s="1"/>
  <c r="C775" i="10"/>
  <c r="C775" i="9"/>
  <c r="C775" i="8"/>
  <c r="B775" i="7"/>
  <c r="C775" i="7" s="1"/>
  <c r="B775" i="5"/>
  <c r="C775" i="5" s="1"/>
  <c r="C777" i="10"/>
  <c r="C777" i="9"/>
  <c r="C777" i="8"/>
  <c r="B777" i="7"/>
  <c r="C777" i="7" s="1"/>
  <c r="B777" i="5"/>
  <c r="C777" i="5" s="1"/>
  <c r="C779" i="10"/>
  <c r="C779" i="9"/>
  <c r="C779" i="8"/>
  <c r="B779" i="7"/>
  <c r="C779" i="7" s="1"/>
  <c r="B779" i="5"/>
  <c r="C779" i="5" s="1"/>
  <c r="C781" i="10"/>
  <c r="C781" i="9"/>
  <c r="C781" i="8"/>
  <c r="B781" i="7"/>
  <c r="C781" i="7" s="1"/>
  <c r="B781" i="5"/>
  <c r="C781" i="5" s="1"/>
  <c r="C783" i="10"/>
  <c r="C783" i="9"/>
  <c r="C783" i="8"/>
  <c r="B783" i="7"/>
  <c r="C783" i="7" s="1"/>
  <c r="B783" i="5"/>
  <c r="C783" i="5" s="1"/>
  <c r="C785" i="10"/>
  <c r="C785" i="9"/>
  <c r="C785" i="8"/>
  <c r="B785" i="7"/>
  <c r="C785" i="7" s="1"/>
  <c r="B785" i="5"/>
  <c r="C785" i="5" s="1"/>
  <c r="C787" i="10"/>
  <c r="C787" i="9"/>
  <c r="C787" i="8"/>
  <c r="B787" i="7"/>
  <c r="C787" i="7" s="1"/>
  <c r="B787" i="5"/>
  <c r="C787" i="5" s="1"/>
  <c r="C789" i="10"/>
  <c r="C789" i="9"/>
  <c r="C789" i="8"/>
  <c r="B789" i="7"/>
  <c r="C789" i="7" s="1"/>
  <c r="B789" i="5"/>
  <c r="C789" i="5" s="1"/>
  <c r="C791" i="10"/>
  <c r="C791" i="9"/>
  <c r="C791" i="8"/>
  <c r="B791" i="7"/>
  <c r="C791" i="7" s="1"/>
  <c r="B791" i="5"/>
  <c r="C791" i="5" s="1"/>
  <c r="C793" i="10"/>
  <c r="C793" i="9"/>
  <c r="C793" i="8"/>
  <c r="B793" i="7"/>
  <c r="C793" i="7" s="1"/>
  <c r="B793" i="5"/>
  <c r="C793" i="5" s="1"/>
  <c r="C795" i="10"/>
  <c r="C795" i="9"/>
  <c r="C795" i="8"/>
  <c r="B795" i="7"/>
  <c r="C795" i="7" s="1"/>
  <c r="B795" i="5"/>
  <c r="C795" i="5" s="1"/>
  <c r="C797" i="10"/>
  <c r="C797" i="9"/>
  <c r="C797" i="8"/>
  <c r="B797" i="7"/>
  <c r="C797" i="7" s="1"/>
  <c r="B797" i="5"/>
  <c r="C797" i="5" s="1"/>
  <c r="C799" i="10"/>
  <c r="C799" i="9"/>
  <c r="C799" i="8"/>
  <c r="B799" i="7"/>
  <c r="C799" i="7" s="1"/>
  <c r="B799" i="5"/>
  <c r="C799" i="5" s="1"/>
  <c r="C801" i="10"/>
  <c r="C801" i="9"/>
  <c r="C801" i="8"/>
  <c r="B801" i="7"/>
  <c r="C801" i="7" s="1"/>
  <c r="B801" i="5"/>
  <c r="C801" i="5" s="1"/>
  <c r="C803" i="10"/>
  <c r="C803" i="9"/>
  <c r="C803" i="8"/>
  <c r="B803" i="7"/>
  <c r="C803" i="7" s="1"/>
  <c r="B803" i="5"/>
  <c r="C803" i="5" s="1"/>
  <c r="C805" i="10"/>
  <c r="C805" i="9"/>
  <c r="C805" i="8"/>
  <c r="B805" i="7"/>
  <c r="C805" i="7" s="1"/>
  <c r="B805" i="5"/>
  <c r="C805" i="5" s="1"/>
  <c r="C807" i="10"/>
  <c r="C807" i="9"/>
  <c r="C807" i="8"/>
  <c r="B807" i="7"/>
  <c r="C807" i="7" s="1"/>
  <c r="B807" i="5"/>
  <c r="C807" i="5" s="1"/>
  <c r="C809" i="10"/>
  <c r="C809" i="9"/>
  <c r="C809" i="8"/>
  <c r="B809" i="7"/>
  <c r="C809" i="7" s="1"/>
  <c r="B809" i="5"/>
  <c r="C809" i="5" s="1"/>
  <c r="C811" i="10"/>
  <c r="C811" i="9"/>
  <c r="C811" i="8"/>
  <c r="B811" i="7"/>
  <c r="C811" i="7" s="1"/>
  <c r="B811" i="5"/>
  <c r="C811" i="5" s="1"/>
  <c r="C813" i="10"/>
  <c r="C813" i="9"/>
  <c r="C813" i="8"/>
  <c r="B813" i="7"/>
  <c r="C813" i="7" s="1"/>
  <c r="B813" i="5"/>
  <c r="C813" i="5" s="1"/>
  <c r="C815" i="10"/>
  <c r="C815" i="9"/>
  <c r="C815" i="8"/>
  <c r="B815" i="7"/>
  <c r="C815" i="7" s="1"/>
  <c r="B815" i="5"/>
  <c r="C815" i="5" s="1"/>
  <c r="C817" i="10"/>
  <c r="C817" i="9"/>
  <c r="C817" i="8"/>
  <c r="B817" i="7"/>
  <c r="C817" i="7" s="1"/>
  <c r="B817" i="5"/>
  <c r="C817" i="5" s="1"/>
  <c r="C819" i="10"/>
  <c r="C819" i="9"/>
  <c r="C819" i="8"/>
  <c r="B819" i="7"/>
  <c r="C819" i="7" s="1"/>
  <c r="B819" i="5"/>
  <c r="C819" i="5" s="1"/>
  <c r="C821" i="10"/>
  <c r="C821" i="9"/>
  <c r="C821" i="8"/>
  <c r="B821" i="7"/>
  <c r="C821" i="7" s="1"/>
  <c r="B821" i="5"/>
  <c r="C821" i="5" s="1"/>
  <c r="C823" i="10"/>
  <c r="C823" i="9"/>
  <c r="C823" i="8"/>
  <c r="B823" i="7"/>
  <c r="C823" i="7" s="1"/>
  <c r="B823" i="5"/>
  <c r="C823" i="5" s="1"/>
  <c r="C825" i="10"/>
  <c r="C825" i="9"/>
  <c r="C825" i="8"/>
  <c r="B825" i="7"/>
  <c r="C825" i="7" s="1"/>
  <c r="B825" i="5"/>
  <c r="C825" i="5" s="1"/>
  <c r="C827" i="10"/>
  <c r="C827" i="9"/>
  <c r="C827" i="8"/>
  <c r="B827" i="7"/>
  <c r="C827" i="7" s="1"/>
  <c r="B827" i="5"/>
  <c r="C827" i="5" s="1"/>
  <c r="C829" i="10"/>
  <c r="C829" i="9"/>
  <c r="C829" i="8"/>
  <c r="B829" i="7"/>
  <c r="C829" i="7" s="1"/>
  <c r="B829" i="5"/>
  <c r="C829" i="5" s="1"/>
  <c r="C831" i="10"/>
  <c r="C831" i="9"/>
  <c r="C831" i="8"/>
  <c r="B831" i="7"/>
  <c r="C831" i="7" s="1"/>
  <c r="B831" i="5"/>
  <c r="C831" i="5" s="1"/>
  <c r="C833" i="10"/>
  <c r="C833" i="9"/>
  <c r="C833" i="8"/>
  <c r="B833" i="7"/>
  <c r="C833" i="7" s="1"/>
  <c r="B833" i="5"/>
  <c r="C833" i="5" s="1"/>
  <c r="C835" i="10"/>
  <c r="C835" i="9"/>
  <c r="C835" i="8"/>
  <c r="B835" i="7"/>
  <c r="C835" i="7" s="1"/>
  <c r="B835" i="5"/>
  <c r="C835" i="5" s="1"/>
  <c r="C837" i="10"/>
  <c r="C837" i="9"/>
  <c r="C837" i="8"/>
  <c r="B837" i="7"/>
  <c r="C837" i="7" s="1"/>
  <c r="B837" i="5"/>
  <c r="C837" i="5" s="1"/>
  <c r="C839" i="10"/>
  <c r="C839" i="9"/>
  <c r="C839" i="8"/>
  <c r="B839" i="7"/>
  <c r="C839" i="7" s="1"/>
  <c r="B839" i="5"/>
  <c r="C839" i="5" s="1"/>
  <c r="C841" i="10"/>
  <c r="C841" i="9"/>
  <c r="C841" i="8"/>
  <c r="B841" i="7"/>
  <c r="C841" i="7" s="1"/>
  <c r="B841" i="5"/>
  <c r="C841" i="5" s="1"/>
  <c r="C843" i="10"/>
  <c r="C843" i="9"/>
  <c r="C843" i="8"/>
  <c r="B843" i="7"/>
  <c r="C843" i="7" s="1"/>
  <c r="B843" i="5"/>
  <c r="C843" i="5" s="1"/>
  <c r="C845" i="10"/>
  <c r="C845" i="9"/>
  <c r="C845" i="8"/>
  <c r="B845" i="7"/>
  <c r="C845" i="7" s="1"/>
  <c r="B845" i="5"/>
  <c r="C845" i="5" s="1"/>
  <c r="C847" i="10"/>
  <c r="C847" i="9"/>
  <c r="C847" i="8"/>
  <c r="B847" i="7"/>
  <c r="C847" i="7" s="1"/>
  <c r="B847" i="5"/>
  <c r="C847" i="5" s="1"/>
  <c r="C849" i="10"/>
  <c r="C849" i="9"/>
  <c r="C849" i="8"/>
  <c r="B849" i="7"/>
  <c r="C849" i="7" s="1"/>
  <c r="B849" i="5"/>
  <c r="C849" i="5" s="1"/>
  <c r="C851" i="10"/>
  <c r="C851" i="9"/>
  <c r="C851" i="8"/>
  <c r="B851" i="7"/>
  <c r="C851" i="7" s="1"/>
  <c r="B851" i="5"/>
  <c r="C851" i="5" s="1"/>
  <c r="C853" i="10"/>
  <c r="C853" i="9"/>
  <c r="C853" i="8"/>
  <c r="B853" i="7"/>
  <c r="C853" i="7" s="1"/>
  <c r="B853" i="5"/>
  <c r="C853" i="5" s="1"/>
  <c r="C855" i="10"/>
  <c r="C855" i="9"/>
  <c r="C855" i="8"/>
  <c r="B855" i="7"/>
  <c r="C855" i="7" s="1"/>
  <c r="B855" i="5"/>
  <c r="C855" i="5" s="1"/>
  <c r="C857" i="10"/>
  <c r="C857" i="9"/>
  <c r="C857" i="8"/>
  <c r="B857" i="7"/>
  <c r="C857" i="7" s="1"/>
  <c r="B857" i="5"/>
  <c r="C857" i="5" s="1"/>
  <c r="C859" i="10"/>
  <c r="C859" i="9"/>
  <c r="C859" i="8"/>
  <c r="B859" i="7"/>
  <c r="C859" i="7" s="1"/>
  <c r="B859" i="5"/>
  <c r="C859" i="5" s="1"/>
  <c r="C861" i="10"/>
  <c r="C861" i="9"/>
  <c r="C861" i="8"/>
  <c r="B861" i="7"/>
  <c r="C861" i="7" s="1"/>
  <c r="B861" i="5"/>
  <c r="C861" i="5" s="1"/>
  <c r="C863" i="10"/>
  <c r="C863" i="9"/>
  <c r="C863" i="8"/>
  <c r="B863" i="7"/>
  <c r="C863" i="7" s="1"/>
  <c r="B863" i="5"/>
  <c r="C863" i="5" s="1"/>
  <c r="C865" i="10"/>
  <c r="C865" i="9"/>
  <c r="C865" i="8"/>
  <c r="B865" i="7"/>
  <c r="C865" i="7" s="1"/>
  <c r="B865" i="5"/>
  <c r="C865" i="5" s="1"/>
  <c r="C867" i="10"/>
  <c r="C867" i="9"/>
  <c r="C867" i="8"/>
  <c r="B867" i="7"/>
  <c r="C867" i="7" s="1"/>
  <c r="B867" i="5"/>
  <c r="C867" i="5" s="1"/>
  <c r="C869" i="10"/>
  <c r="C869" i="9"/>
  <c r="C869" i="8"/>
  <c r="B869" i="7"/>
  <c r="C869" i="7" s="1"/>
  <c r="B869" i="5"/>
  <c r="C869" i="5" s="1"/>
  <c r="C871" i="10"/>
  <c r="C871" i="9"/>
  <c r="C871" i="8"/>
  <c r="B871" i="7"/>
  <c r="C871" i="7" s="1"/>
  <c r="B871" i="5"/>
  <c r="C871" i="5" s="1"/>
  <c r="C873" i="10"/>
  <c r="C873" i="9"/>
  <c r="C873" i="8"/>
  <c r="B873" i="7"/>
  <c r="C873" i="7" s="1"/>
  <c r="B873" i="5"/>
  <c r="C873" i="5" s="1"/>
  <c r="C875" i="10"/>
  <c r="C875" i="9"/>
  <c r="C875" i="8"/>
  <c r="B875" i="7"/>
  <c r="C875" i="7" s="1"/>
  <c r="B875" i="5"/>
  <c r="C875" i="5" s="1"/>
  <c r="C877" i="10"/>
  <c r="C877" i="9"/>
  <c r="C877" i="8"/>
  <c r="B877" i="7"/>
  <c r="C877" i="7" s="1"/>
  <c r="B877" i="5"/>
  <c r="C877" i="5" s="1"/>
  <c r="C879" i="10"/>
  <c r="C879" i="9"/>
  <c r="C879" i="8"/>
  <c r="B879" i="7"/>
  <c r="C879" i="7" s="1"/>
  <c r="B879" i="5"/>
  <c r="C879" i="5" s="1"/>
  <c r="C881" i="10"/>
  <c r="C881" i="9"/>
  <c r="C881" i="8"/>
  <c r="B881" i="7"/>
  <c r="C881" i="7" s="1"/>
  <c r="B881" i="5"/>
  <c r="C881" i="5" s="1"/>
  <c r="C883" i="10"/>
  <c r="C883" i="9"/>
  <c r="C883" i="8"/>
  <c r="B883" i="7"/>
  <c r="C883" i="7" s="1"/>
  <c r="B883" i="5"/>
  <c r="C883" i="5" s="1"/>
  <c r="A2327" i="6"/>
  <c r="A2327" i="9" s="1"/>
  <c r="A2337" i="6"/>
  <c r="A2337" i="9" s="1"/>
  <c r="A2367" i="6"/>
  <c r="A2367" i="9" s="1"/>
  <c r="A2377" i="6"/>
  <c r="A2377" i="9" s="1"/>
  <c r="A2407" i="6"/>
  <c r="A2407" i="9" s="1"/>
  <c r="A2417" i="6"/>
  <c r="A2417" i="9" s="1"/>
  <c r="A2447" i="6"/>
  <c r="A2447" i="9" s="1"/>
  <c r="A2457" i="6"/>
  <c r="A2457" i="9" s="1"/>
  <c r="A2487" i="6"/>
  <c r="A2487" i="9" s="1"/>
  <c r="A2497" i="6"/>
  <c r="A2497" i="9" s="1"/>
  <c r="A2508" i="6"/>
  <c r="A2508" i="9" s="1"/>
  <c r="F7" i="10"/>
  <c r="F7" i="9"/>
  <c r="F7" i="8"/>
  <c r="F9" i="10"/>
  <c r="F9" i="9"/>
  <c r="F9" i="8"/>
  <c r="F11" i="10"/>
  <c r="F11" i="9"/>
  <c r="F11" i="8"/>
  <c r="F13" i="10"/>
  <c r="F13" i="9"/>
  <c r="F13" i="8"/>
  <c r="F15" i="10"/>
  <c r="F15" i="9"/>
  <c r="F15" i="8"/>
  <c r="F17" i="10"/>
  <c r="F17" i="9"/>
  <c r="F17" i="8"/>
  <c r="F19" i="10"/>
  <c r="F19" i="9"/>
  <c r="F19" i="8"/>
  <c r="F21" i="10"/>
  <c r="F21" i="9"/>
  <c r="F21" i="8"/>
  <c r="F23" i="10"/>
  <c r="F23" i="9"/>
  <c r="F23" i="8"/>
  <c r="F25" i="10"/>
  <c r="F25" i="9"/>
  <c r="F25" i="8"/>
  <c r="F27" i="10"/>
  <c r="F27" i="9"/>
  <c r="F27" i="8"/>
  <c r="F29" i="10"/>
  <c r="F29" i="9"/>
  <c r="F29" i="8"/>
  <c r="F31" i="10"/>
  <c r="F31" i="9"/>
  <c r="F31" i="8"/>
  <c r="F33" i="10"/>
  <c r="F33" i="9"/>
  <c r="F33" i="8"/>
  <c r="F35" i="10"/>
  <c r="F35" i="9"/>
  <c r="F35" i="8"/>
  <c r="F37" i="10"/>
  <c r="F37" i="9"/>
  <c r="F37" i="8"/>
  <c r="F39" i="10"/>
  <c r="F39" i="9"/>
  <c r="F39" i="8"/>
  <c r="F41" i="10"/>
  <c r="F41" i="9"/>
  <c r="F41" i="8"/>
  <c r="F43" i="10"/>
  <c r="F43" i="9"/>
  <c r="F43" i="8"/>
  <c r="F45" i="10"/>
  <c r="F45" i="9"/>
  <c r="F45" i="8"/>
  <c r="F47" i="10"/>
  <c r="F47" i="9"/>
  <c r="F47" i="8"/>
  <c r="F49" i="10"/>
  <c r="F49" i="9"/>
  <c r="F49" i="8"/>
  <c r="F51" i="10"/>
  <c r="F51" i="9"/>
  <c r="F51" i="8"/>
  <c r="F53" i="10"/>
  <c r="F53" i="9"/>
  <c r="F53" i="8"/>
  <c r="F55" i="10"/>
  <c r="F55" i="9"/>
  <c r="F55" i="8"/>
  <c r="F57" i="10"/>
  <c r="F57" i="9"/>
  <c r="F57" i="8"/>
  <c r="F59" i="10"/>
  <c r="F59" i="9"/>
  <c r="F59" i="8"/>
  <c r="F61" i="10"/>
  <c r="F61" i="9"/>
  <c r="F61" i="8"/>
  <c r="F63" i="10"/>
  <c r="F63" i="9"/>
  <c r="F63" i="8"/>
  <c r="F65" i="10"/>
  <c r="F65" i="9"/>
  <c r="F65" i="8"/>
  <c r="F67" i="10"/>
  <c r="F67" i="9"/>
  <c r="F67" i="8"/>
  <c r="F69" i="10"/>
  <c r="F69" i="9"/>
  <c r="F69" i="8"/>
  <c r="F71" i="10"/>
  <c r="F71" i="9"/>
  <c r="F71" i="8"/>
  <c r="F73" i="10"/>
  <c r="F73" i="9"/>
  <c r="F73" i="8"/>
  <c r="F75" i="10"/>
  <c r="F75" i="9"/>
  <c r="F75" i="8"/>
  <c r="F77" i="10"/>
  <c r="F77" i="9"/>
  <c r="F77" i="8"/>
  <c r="F79" i="10"/>
  <c r="F79" i="9"/>
  <c r="F79" i="8"/>
  <c r="F81" i="10"/>
  <c r="F81" i="9"/>
  <c r="F81" i="8"/>
  <c r="F83" i="10"/>
  <c r="F83" i="9"/>
  <c r="F83" i="8"/>
  <c r="F85" i="10"/>
  <c r="F85" i="9"/>
  <c r="F85" i="8"/>
  <c r="F87" i="10"/>
  <c r="F87" i="9"/>
  <c r="F87" i="8"/>
  <c r="F89" i="10"/>
  <c r="F89" i="9"/>
  <c r="F89" i="8"/>
  <c r="F91" i="10"/>
  <c r="F91" i="9"/>
  <c r="F91" i="8"/>
  <c r="F93" i="10"/>
  <c r="F93" i="9"/>
  <c r="F93" i="8"/>
  <c r="F95" i="10"/>
  <c r="F95" i="9"/>
  <c r="F95" i="8"/>
  <c r="F97" i="10"/>
  <c r="F97" i="9"/>
  <c r="F97" i="8"/>
  <c r="F99" i="10"/>
  <c r="F99" i="9"/>
  <c r="F99" i="8"/>
  <c r="F101" i="10"/>
  <c r="F101" i="9"/>
  <c r="F101" i="8"/>
  <c r="F103" i="10"/>
  <c r="F103" i="9"/>
  <c r="F103" i="8"/>
  <c r="F105" i="10"/>
  <c r="F105" i="9"/>
  <c r="F105" i="8"/>
  <c r="F107" i="10"/>
  <c r="F107" i="9"/>
  <c r="F107" i="8"/>
  <c r="F109" i="10"/>
  <c r="F109" i="9"/>
  <c r="F109" i="8"/>
  <c r="F111" i="10"/>
  <c r="F111" i="9"/>
  <c r="F111" i="8"/>
  <c r="F113" i="10"/>
  <c r="F113" i="9"/>
  <c r="F113" i="8"/>
  <c r="F115" i="10"/>
  <c r="F115" i="9"/>
  <c r="F115" i="8"/>
  <c r="F117" i="10"/>
  <c r="F117" i="9"/>
  <c r="F117" i="8"/>
  <c r="F119" i="10"/>
  <c r="F119" i="9"/>
  <c r="F119" i="8"/>
  <c r="F121" i="10"/>
  <c r="F121" i="9"/>
  <c r="F121" i="8"/>
  <c r="F123" i="10"/>
  <c r="F123" i="9"/>
  <c r="F123" i="8"/>
  <c r="F125" i="10"/>
  <c r="F125" i="9"/>
  <c r="F125" i="8"/>
  <c r="F127" i="10"/>
  <c r="F127" i="9"/>
  <c r="F127" i="8"/>
  <c r="F129" i="10"/>
  <c r="F129" i="9"/>
  <c r="F129" i="8"/>
  <c r="F131" i="10"/>
  <c r="F131" i="9"/>
  <c r="F131" i="8"/>
  <c r="F133" i="10"/>
  <c r="F133" i="9"/>
  <c r="F133" i="8"/>
  <c r="F135" i="10"/>
  <c r="F135" i="9"/>
  <c r="F135" i="8"/>
  <c r="F137" i="10"/>
  <c r="F137" i="9"/>
  <c r="F137" i="8"/>
  <c r="F139" i="10"/>
  <c r="F139" i="9"/>
  <c r="F139" i="8"/>
  <c r="F141" i="10"/>
  <c r="F141" i="9"/>
  <c r="F141" i="8"/>
  <c r="F143" i="10"/>
  <c r="F143" i="9"/>
  <c r="F143" i="8"/>
  <c r="F145" i="10"/>
  <c r="F145" i="9"/>
  <c r="F145" i="8"/>
  <c r="F147" i="10"/>
  <c r="F147" i="9"/>
  <c r="F147" i="8"/>
  <c r="F149" i="10"/>
  <c r="F149" i="9"/>
  <c r="F149" i="8"/>
  <c r="F151" i="10"/>
  <c r="F151" i="9"/>
  <c r="F151" i="8"/>
  <c r="F153" i="10"/>
  <c r="F153" i="9"/>
  <c r="F153" i="8"/>
  <c r="F155" i="10"/>
  <c r="F155" i="9"/>
  <c r="F155" i="8"/>
  <c r="F157" i="10"/>
  <c r="F157" i="9"/>
  <c r="F157" i="8"/>
  <c r="F159" i="10"/>
  <c r="F159" i="9"/>
  <c r="F159" i="8"/>
  <c r="F161" i="10"/>
  <c r="F161" i="9"/>
  <c r="F161" i="8"/>
  <c r="F163" i="10"/>
  <c r="F163" i="9"/>
  <c r="F163" i="8"/>
  <c r="F165" i="10"/>
  <c r="F165" i="9"/>
  <c r="F165" i="8"/>
  <c r="F167" i="10"/>
  <c r="F167" i="9"/>
  <c r="F167" i="8"/>
  <c r="F169" i="10"/>
  <c r="F169" i="9"/>
  <c r="F169" i="8"/>
  <c r="F171" i="10"/>
  <c r="F171" i="9"/>
  <c r="F171" i="8"/>
  <c r="F173" i="10"/>
  <c r="F173" i="9"/>
  <c r="F173" i="8"/>
  <c r="F175" i="10"/>
  <c r="F175" i="9"/>
  <c r="F175" i="8"/>
  <c r="F177" i="10"/>
  <c r="F177" i="9"/>
  <c r="F177" i="8"/>
  <c r="F179" i="10"/>
  <c r="F179" i="9"/>
  <c r="F179" i="8"/>
  <c r="F181" i="10"/>
  <c r="F181" i="9"/>
  <c r="F181" i="8"/>
  <c r="F183" i="10"/>
  <c r="F183" i="9"/>
  <c r="F183" i="8"/>
  <c r="F185" i="10"/>
  <c r="F185" i="9"/>
  <c r="F185" i="8"/>
  <c r="F187" i="10"/>
  <c r="F187" i="9"/>
  <c r="F187" i="8"/>
  <c r="F189" i="10"/>
  <c r="F189" i="9"/>
  <c r="F189" i="8"/>
  <c r="F191" i="10"/>
  <c r="F191" i="9"/>
  <c r="F191" i="8"/>
  <c r="F193" i="10"/>
  <c r="F193" i="9"/>
  <c r="F193" i="8"/>
  <c r="F195" i="10"/>
  <c r="F195" i="9"/>
  <c r="F195" i="8"/>
  <c r="F197" i="10"/>
  <c r="F197" i="9"/>
  <c r="F197" i="8"/>
  <c r="F199" i="10"/>
  <c r="F199" i="9"/>
  <c r="F199" i="8"/>
  <c r="F201" i="10"/>
  <c r="F201" i="9"/>
  <c r="F201" i="8"/>
  <c r="F203" i="10"/>
  <c r="F203" i="9"/>
  <c r="F203" i="8"/>
  <c r="F205" i="10"/>
  <c r="F205" i="9"/>
  <c r="F205" i="8"/>
  <c r="F207" i="10"/>
  <c r="F207" i="9"/>
  <c r="F207" i="8"/>
  <c r="F209" i="10"/>
  <c r="F209" i="9"/>
  <c r="F209" i="8"/>
  <c r="F211" i="10"/>
  <c r="F211" i="9"/>
  <c r="F211" i="8"/>
  <c r="F213" i="10"/>
  <c r="F213" i="9"/>
  <c r="F213" i="8"/>
  <c r="F215" i="10"/>
  <c r="F215" i="9"/>
  <c r="F215" i="8"/>
  <c r="F217" i="10"/>
  <c r="F217" i="9"/>
  <c r="F217" i="8"/>
  <c r="F219" i="10"/>
  <c r="F219" i="9"/>
  <c r="F219" i="8"/>
  <c r="F221" i="10"/>
  <c r="F221" i="9"/>
  <c r="F221" i="8"/>
  <c r="F223" i="10"/>
  <c r="F223" i="9"/>
  <c r="F223" i="8"/>
  <c r="F225" i="10"/>
  <c r="F225" i="9"/>
  <c r="F225" i="8"/>
  <c r="F227" i="10"/>
  <c r="F227" i="9"/>
  <c r="F227" i="8"/>
  <c r="F229" i="10"/>
  <c r="F229" i="9"/>
  <c r="F229" i="8"/>
  <c r="F231" i="10"/>
  <c r="F231" i="9"/>
  <c r="F231" i="8"/>
  <c r="F233" i="10"/>
  <c r="F233" i="9"/>
  <c r="F233" i="8"/>
  <c r="F235" i="10"/>
  <c r="F235" i="9"/>
  <c r="F235" i="8"/>
  <c r="F237" i="10"/>
  <c r="F237" i="9"/>
  <c r="F237" i="8"/>
  <c r="F239" i="10"/>
  <c r="F239" i="9"/>
  <c r="F239" i="8"/>
  <c r="F241" i="10"/>
  <c r="F241" i="9"/>
  <c r="F241" i="8"/>
  <c r="F243" i="10"/>
  <c r="F243" i="9"/>
  <c r="F243" i="8"/>
  <c r="F245" i="10"/>
  <c r="F245" i="9"/>
  <c r="F245" i="8"/>
  <c r="F247" i="10"/>
  <c r="F247" i="9"/>
  <c r="F247" i="8"/>
  <c r="F249" i="10"/>
  <c r="F249" i="9"/>
  <c r="F249" i="8"/>
  <c r="F251" i="10"/>
  <c r="F251" i="9"/>
  <c r="F251" i="8"/>
  <c r="F253" i="10"/>
  <c r="F253" i="9"/>
  <c r="F253" i="8"/>
  <c r="F255" i="10"/>
  <c r="F255" i="9"/>
  <c r="F255" i="8"/>
  <c r="F257" i="10"/>
  <c r="F257" i="9"/>
  <c r="F257" i="8"/>
  <c r="F259" i="10"/>
  <c r="F259" i="9"/>
  <c r="F259" i="8"/>
  <c r="F261" i="10"/>
  <c r="F261" i="9"/>
  <c r="F261" i="8"/>
  <c r="F263" i="10"/>
  <c r="F263" i="9"/>
  <c r="F263" i="8"/>
  <c r="F265" i="10"/>
  <c r="F265" i="9"/>
  <c r="F265" i="8"/>
  <c r="F267" i="10"/>
  <c r="F267" i="9"/>
  <c r="F267" i="8"/>
  <c r="F269" i="10"/>
  <c r="F269" i="9"/>
  <c r="F269" i="8"/>
  <c r="F271" i="10"/>
  <c r="F271" i="9"/>
  <c r="F271" i="8"/>
  <c r="F273" i="10"/>
  <c r="F273" i="9"/>
  <c r="F273" i="8"/>
  <c r="F275" i="10"/>
  <c r="F275" i="9"/>
  <c r="F275" i="8"/>
  <c r="F277" i="10"/>
  <c r="F277" i="9"/>
  <c r="F277" i="8"/>
  <c r="F279" i="10"/>
  <c r="F279" i="9"/>
  <c r="F279" i="8"/>
  <c r="F281" i="10"/>
  <c r="F281" i="9"/>
  <c r="F281" i="8"/>
  <c r="F283" i="10"/>
  <c r="F283" i="9"/>
  <c r="F283" i="8"/>
  <c r="F285" i="10"/>
  <c r="F285" i="9"/>
  <c r="F285" i="8"/>
  <c r="F287" i="10"/>
  <c r="F287" i="9"/>
  <c r="F287" i="8"/>
  <c r="F289" i="10"/>
  <c r="F289" i="9"/>
  <c r="F289" i="8"/>
  <c r="F291" i="10"/>
  <c r="F291" i="9"/>
  <c r="F291" i="8"/>
  <c r="F293" i="10"/>
  <c r="F293" i="9"/>
  <c r="F293" i="8"/>
  <c r="F295" i="10"/>
  <c r="F295" i="9"/>
  <c r="F295" i="8"/>
  <c r="F297" i="10"/>
  <c r="F297" i="9"/>
  <c r="F297" i="8"/>
  <c r="F299" i="10"/>
  <c r="F299" i="9"/>
  <c r="F299" i="8"/>
  <c r="F301" i="10"/>
  <c r="F301" i="9"/>
  <c r="F301" i="8"/>
  <c r="F303" i="10"/>
  <c r="F303" i="9"/>
  <c r="F303" i="8"/>
  <c r="F305" i="10"/>
  <c r="F305" i="9"/>
  <c r="F305" i="8"/>
  <c r="F307" i="10"/>
  <c r="F307" i="9"/>
  <c r="F307" i="8"/>
  <c r="F309" i="10"/>
  <c r="F309" i="9"/>
  <c r="F309" i="8"/>
  <c r="F311" i="10"/>
  <c r="F311" i="9"/>
  <c r="F311" i="8"/>
  <c r="F313" i="10"/>
  <c r="F313" i="9"/>
  <c r="F313" i="8"/>
  <c r="F315" i="10"/>
  <c r="F315" i="9"/>
  <c r="F315" i="8"/>
  <c r="F317" i="10"/>
  <c r="F317" i="9"/>
  <c r="F317" i="8"/>
  <c r="F319" i="10"/>
  <c r="F319" i="9"/>
  <c r="F319" i="8"/>
  <c r="F321" i="10"/>
  <c r="F321" i="9"/>
  <c r="F321" i="8"/>
  <c r="F323" i="10"/>
  <c r="F323" i="9"/>
  <c r="F323" i="8"/>
  <c r="F325" i="10"/>
  <c r="F325" i="9"/>
  <c r="F325" i="8"/>
  <c r="F327" i="10"/>
  <c r="F327" i="9"/>
  <c r="F327" i="8"/>
  <c r="F329" i="10"/>
  <c r="F329" i="9"/>
  <c r="F329" i="8"/>
  <c r="F331" i="10"/>
  <c r="F331" i="9"/>
  <c r="F331" i="8"/>
  <c r="F333" i="10"/>
  <c r="F333" i="9"/>
  <c r="F333" i="8"/>
  <c r="F335" i="10"/>
  <c r="F335" i="9"/>
  <c r="F335" i="8"/>
  <c r="F337" i="10"/>
  <c r="F337" i="9"/>
  <c r="F337" i="8"/>
  <c r="F339" i="10"/>
  <c r="F339" i="9"/>
  <c r="F339" i="8"/>
  <c r="F341" i="10"/>
  <c r="F341" i="9"/>
  <c r="F341" i="8"/>
  <c r="F343" i="10"/>
  <c r="F343" i="9"/>
  <c r="F343" i="8"/>
  <c r="F345" i="10"/>
  <c r="F345" i="9"/>
  <c r="F345" i="8"/>
  <c r="F347" i="10"/>
  <c r="F347" i="9"/>
  <c r="F347" i="8"/>
  <c r="F349" i="10"/>
  <c r="F349" i="9"/>
  <c r="F349" i="8"/>
  <c r="F351" i="10"/>
  <c r="F351" i="9"/>
  <c r="F351" i="8"/>
  <c r="F353" i="10"/>
  <c r="F353" i="9"/>
  <c r="F353" i="8"/>
  <c r="F355" i="10"/>
  <c r="F355" i="9"/>
  <c r="F355" i="8"/>
  <c r="F357" i="10"/>
  <c r="F357" i="9"/>
  <c r="F357" i="8"/>
  <c r="F359" i="10"/>
  <c r="F359" i="9"/>
  <c r="F359" i="8"/>
  <c r="F361" i="10"/>
  <c r="F361" i="9"/>
  <c r="F361" i="8"/>
  <c r="F363" i="10"/>
  <c r="F363" i="9"/>
  <c r="F363" i="8"/>
  <c r="F365" i="10"/>
  <c r="F365" i="9"/>
  <c r="F365" i="8"/>
  <c r="F367" i="10"/>
  <c r="F367" i="9"/>
  <c r="F367" i="8"/>
  <c r="F369" i="10"/>
  <c r="F369" i="9"/>
  <c r="F369" i="8"/>
  <c r="F371" i="10"/>
  <c r="F371" i="9"/>
  <c r="F371" i="8"/>
  <c r="F373" i="10"/>
  <c r="F373" i="9"/>
  <c r="F373" i="8"/>
  <c r="F375" i="10"/>
  <c r="F375" i="9"/>
  <c r="F375" i="8"/>
  <c r="F377" i="10"/>
  <c r="F377" i="9"/>
  <c r="F377" i="8"/>
  <c r="F379" i="10"/>
  <c r="F379" i="9"/>
  <c r="F379" i="8"/>
  <c r="F381" i="10"/>
  <c r="F381" i="9"/>
  <c r="F381" i="8"/>
  <c r="F383" i="10"/>
  <c r="F383" i="9"/>
  <c r="F383" i="8"/>
  <c r="F385" i="10"/>
  <c r="F385" i="9"/>
  <c r="F385" i="8"/>
  <c r="F387" i="10"/>
  <c r="F387" i="9"/>
  <c r="F387" i="8"/>
  <c r="F389" i="10"/>
  <c r="F389" i="9"/>
  <c r="F389" i="8"/>
  <c r="F391" i="10"/>
  <c r="F391" i="9"/>
  <c r="F391" i="8"/>
  <c r="F393" i="10"/>
  <c r="F393" i="9"/>
  <c r="F393" i="8"/>
  <c r="F395" i="10"/>
  <c r="F395" i="9"/>
  <c r="F395" i="8"/>
  <c r="F397" i="10"/>
  <c r="F397" i="9"/>
  <c r="F397" i="8"/>
  <c r="F399" i="10"/>
  <c r="F399" i="9"/>
  <c r="F399" i="8"/>
  <c r="F401" i="10"/>
  <c r="F401" i="9"/>
  <c r="F401" i="8"/>
  <c r="F403" i="10"/>
  <c r="F403" i="9"/>
  <c r="F403" i="8"/>
  <c r="F405" i="10"/>
  <c r="F405" i="9"/>
  <c r="F405" i="8"/>
  <c r="F407" i="10"/>
  <c r="F407" i="9"/>
  <c r="F407" i="8"/>
  <c r="F409" i="10"/>
  <c r="F409" i="9"/>
  <c r="F409" i="8"/>
  <c r="F411" i="10"/>
  <c r="F411" i="9"/>
  <c r="F411" i="8"/>
  <c r="F413" i="10"/>
  <c r="F413" i="9"/>
  <c r="F413" i="8"/>
  <c r="F415" i="10"/>
  <c r="F415" i="9"/>
  <c r="F415" i="8"/>
  <c r="F417" i="10"/>
  <c r="F417" i="9"/>
  <c r="F417" i="8"/>
  <c r="F419" i="10"/>
  <c r="F419" i="9"/>
  <c r="F419" i="8"/>
  <c r="F421" i="10"/>
  <c r="F421" i="9"/>
  <c r="F421" i="8"/>
  <c r="F423" i="10"/>
  <c r="F423" i="9"/>
  <c r="F423" i="8"/>
  <c r="F425" i="10"/>
  <c r="F425" i="9"/>
  <c r="F425" i="8"/>
  <c r="F427" i="10"/>
  <c r="F427" i="9"/>
  <c r="F427" i="8"/>
  <c r="F429" i="10"/>
  <c r="F429" i="9"/>
  <c r="F429" i="8"/>
  <c r="F431" i="10"/>
  <c r="F431" i="9"/>
  <c r="F431" i="8"/>
  <c r="F433" i="10"/>
  <c r="F433" i="9"/>
  <c r="F433" i="8"/>
  <c r="F435" i="10"/>
  <c r="F435" i="9"/>
  <c r="F435" i="8"/>
  <c r="F437" i="10"/>
  <c r="F437" i="9"/>
  <c r="F437" i="8"/>
  <c r="F439" i="10"/>
  <c r="F439" i="9"/>
  <c r="F439" i="8"/>
  <c r="F441" i="10"/>
  <c r="F441" i="9"/>
  <c r="F441" i="8"/>
  <c r="F443" i="10"/>
  <c r="F443" i="9"/>
  <c r="F443" i="8"/>
  <c r="F445" i="10"/>
  <c r="F445" i="9"/>
  <c r="F445" i="8"/>
  <c r="F447" i="10"/>
  <c r="F447" i="9"/>
  <c r="F447" i="8"/>
  <c r="F449" i="10"/>
  <c r="F449" i="9"/>
  <c r="F449" i="8"/>
  <c r="F451" i="10"/>
  <c r="F451" i="9"/>
  <c r="F451" i="8"/>
  <c r="F453" i="10"/>
  <c r="F453" i="9"/>
  <c r="F453" i="8"/>
  <c r="F455" i="10"/>
  <c r="F455" i="9"/>
  <c r="F455" i="8"/>
  <c r="F457" i="10"/>
  <c r="F457" i="9"/>
  <c r="F457" i="8"/>
  <c r="F459" i="10"/>
  <c r="F459" i="9"/>
  <c r="F459" i="8"/>
  <c r="F461" i="10"/>
  <c r="F461" i="9"/>
  <c r="F461" i="8"/>
  <c r="F463" i="10"/>
  <c r="F463" i="9"/>
  <c r="F463" i="8"/>
  <c r="F465" i="10"/>
  <c r="F465" i="9"/>
  <c r="F465" i="8"/>
  <c r="F467" i="10"/>
  <c r="F467" i="9"/>
  <c r="F467" i="8"/>
  <c r="F469" i="10"/>
  <c r="F469" i="9"/>
  <c r="F469" i="8"/>
  <c r="F471" i="10"/>
  <c r="F471" i="9"/>
  <c r="F471" i="8"/>
  <c r="F473" i="10"/>
  <c r="F473" i="9"/>
  <c r="F473" i="8"/>
  <c r="F475" i="10"/>
  <c r="F475" i="9"/>
  <c r="F475" i="8"/>
  <c r="F477" i="10"/>
  <c r="F477" i="9"/>
  <c r="F477" i="8"/>
  <c r="F479" i="10"/>
  <c r="F479" i="9"/>
  <c r="F479" i="8"/>
  <c r="F481" i="10"/>
  <c r="F481" i="9"/>
  <c r="F481" i="8"/>
  <c r="F483" i="10"/>
  <c r="F483" i="9"/>
  <c r="F483" i="8"/>
  <c r="F485" i="10"/>
  <c r="F485" i="9"/>
  <c r="F485" i="8"/>
  <c r="F487" i="10"/>
  <c r="F487" i="9"/>
  <c r="F487" i="8"/>
  <c r="F489" i="10"/>
  <c r="F489" i="9"/>
  <c r="F489" i="8"/>
  <c r="F491" i="10"/>
  <c r="F491" i="9"/>
  <c r="F491" i="8"/>
  <c r="F493" i="10"/>
  <c r="F493" i="9"/>
  <c r="F493" i="8"/>
  <c r="A1292" i="7"/>
  <c r="A1292" i="10" s="1"/>
  <c r="A1292" i="5"/>
  <c r="A1292" i="8" s="1"/>
  <c r="A1294" i="7"/>
  <c r="A1294" i="10" s="1"/>
  <c r="A1294" i="5"/>
  <c r="A1294" i="8" s="1"/>
  <c r="A1296" i="7"/>
  <c r="A1296" i="10" s="1"/>
  <c r="A1296" i="5"/>
  <c r="A1296" i="8" s="1"/>
  <c r="A1298" i="7"/>
  <c r="A1298" i="10" s="1"/>
  <c r="A1298" i="5"/>
  <c r="A1298" i="8" s="1"/>
  <c r="A1300" i="7"/>
  <c r="A1300" i="10" s="1"/>
  <c r="A1300" i="5"/>
  <c r="A1300" i="8" s="1"/>
  <c r="A1302" i="7"/>
  <c r="A1302" i="10" s="1"/>
  <c r="A1302" i="5"/>
  <c r="A1302" i="8" s="1"/>
  <c r="A1304" i="7"/>
  <c r="A1304" i="10" s="1"/>
  <c r="A1304" i="5"/>
  <c r="A1304" i="8" s="1"/>
  <c r="A1306" i="7"/>
  <c r="A1306" i="10" s="1"/>
  <c r="A1306" i="5"/>
  <c r="A1306" i="8" s="1"/>
  <c r="A1308" i="7"/>
  <c r="A1308" i="10" s="1"/>
  <c r="A1308" i="5"/>
  <c r="A1308" i="8" s="1"/>
  <c r="A1310" i="7"/>
  <c r="A1310" i="10" s="1"/>
  <c r="A1310" i="5"/>
  <c r="A1310" i="8" s="1"/>
  <c r="A1312" i="7"/>
  <c r="A1312" i="10" s="1"/>
  <c r="A1312" i="5"/>
  <c r="A1312" i="8" s="1"/>
  <c r="A1314" i="7"/>
  <c r="A1314" i="10" s="1"/>
  <c r="A1314" i="5"/>
  <c r="A1314" i="8" s="1"/>
  <c r="A1316" i="7"/>
  <c r="A1316" i="10" s="1"/>
  <c r="A1316" i="5"/>
  <c r="A1316" i="8" s="1"/>
  <c r="A1318" i="7"/>
  <c r="A1318" i="10" s="1"/>
  <c r="A1318" i="5"/>
  <c r="A1318" i="8" s="1"/>
  <c r="A1320" i="7"/>
  <c r="A1320" i="10" s="1"/>
  <c r="A1320" i="5"/>
  <c r="A1320" i="8" s="1"/>
  <c r="A1322" i="7"/>
  <c r="A1322" i="10" s="1"/>
  <c r="A1322" i="5"/>
  <c r="A1322" i="8" s="1"/>
  <c r="A1324" i="7"/>
  <c r="A1324" i="10" s="1"/>
  <c r="A1324" i="5"/>
  <c r="A1324" i="8" s="1"/>
  <c r="A1326" i="7"/>
  <c r="A1326" i="10" s="1"/>
  <c r="A1326" i="5"/>
  <c r="A1326" i="8" s="1"/>
  <c r="A1328" i="7"/>
  <c r="A1328" i="10" s="1"/>
  <c r="A1328" i="5"/>
  <c r="A1328" i="8" s="1"/>
  <c r="A1330" i="7"/>
  <c r="A1330" i="10" s="1"/>
  <c r="A1330" i="5"/>
  <c r="A1330" i="8" s="1"/>
  <c r="A1332" i="7"/>
  <c r="A1332" i="10" s="1"/>
  <c r="A1332" i="5"/>
  <c r="A1332" i="8" s="1"/>
  <c r="A1334" i="7"/>
  <c r="A1334" i="10" s="1"/>
  <c r="A1334" i="5"/>
  <c r="A1334" i="8" s="1"/>
  <c r="A1336" i="7"/>
  <c r="A1336" i="10" s="1"/>
  <c r="A1336" i="5"/>
  <c r="A1336" i="8" s="1"/>
  <c r="A1338" i="7"/>
  <c r="A1338" i="10" s="1"/>
  <c r="A1338" i="5"/>
  <c r="A1338" i="8" s="1"/>
  <c r="A1340" i="7"/>
  <c r="A1340" i="10" s="1"/>
  <c r="A1340" i="5"/>
  <c r="A1340" i="8" s="1"/>
  <c r="A1342" i="7"/>
  <c r="A1342" i="10" s="1"/>
  <c r="A1342" i="5"/>
  <c r="A1342" i="8" s="1"/>
  <c r="A1344" i="7"/>
  <c r="A1344" i="10" s="1"/>
  <c r="A1344" i="5"/>
  <c r="A1344" i="8" s="1"/>
  <c r="A1346" i="7"/>
  <c r="A1346" i="10" s="1"/>
  <c r="A1346" i="5"/>
  <c r="A1346" i="8" s="1"/>
  <c r="A1348" i="7"/>
  <c r="A1348" i="10" s="1"/>
  <c r="A1348" i="5"/>
  <c r="A1348" i="8" s="1"/>
  <c r="A1350" i="7"/>
  <c r="A1350" i="10" s="1"/>
  <c r="A1350" i="5"/>
  <c r="A1350" i="8" s="1"/>
  <c r="A1352" i="7"/>
  <c r="A1352" i="10" s="1"/>
  <c r="A1352" i="5"/>
  <c r="A1352" i="8" s="1"/>
  <c r="A1354" i="7"/>
  <c r="A1354" i="10" s="1"/>
  <c r="A1354" i="5"/>
  <c r="A1354" i="8" s="1"/>
  <c r="A1356" i="7"/>
  <c r="A1356" i="10" s="1"/>
  <c r="A1356" i="5"/>
  <c r="A1356" i="8" s="1"/>
  <c r="A1358" i="7"/>
  <c r="A1358" i="10" s="1"/>
  <c r="A1358" i="5"/>
  <c r="A1358" i="8" s="1"/>
  <c r="A1360" i="7"/>
  <c r="A1360" i="10" s="1"/>
  <c r="A1360" i="5"/>
  <c r="A1360" i="8" s="1"/>
  <c r="A1362" i="7"/>
  <c r="A1362" i="10" s="1"/>
  <c r="A1362" i="5"/>
  <c r="A1362" i="8" s="1"/>
  <c r="A1364" i="7"/>
  <c r="A1364" i="10" s="1"/>
  <c r="A1364" i="5"/>
  <c r="A1364" i="8" s="1"/>
  <c r="A1366" i="7"/>
  <c r="A1366" i="10" s="1"/>
  <c r="A1366" i="5"/>
  <c r="A1366" i="8" s="1"/>
  <c r="A1368" i="7"/>
  <c r="A1368" i="10" s="1"/>
  <c r="A1368" i="5"/>
  <c r="A1368" i="8" s="1"/>
  <c r="A1370" i="7"/>
  <c r="A1370" i="10" s="1"/>
  <c r="A1370" i="5"/>
  <c r="A1370" i="8" s="1"/>
  <c r="A1372" i="7"/>
  <c r="A1372" i="10" s="1"/>
  <c r="A1372" i="5"/>
  <c r="A1372" i="8" s="1"/>
  <c r="A1374" i="7"/>
  <c r="A1374" i="10" s="1"/>
  <c r="A1374" i="5"/>
  <c r="A1374" i="8" s="1"/>
  <c r="A1376" i="7"/>
  <c r="A1376" i="10" s="1"/>
  <c r="A1376" i="5"/>
  <c r="A1376" i="8" s="1"/>
  <c r="A1378" i="7"/>
  <c r="A1378" i="10" s="1"/>
  <c r="A1378" i="5"/>
  <c r="A1378" i="8" s="1"/>
  <c r="A1380" i="7"/>
  <c r="A1380" i="10" s="1"/>
  <c r="A1380" i="5"/>
  <c r="A1380" i="8" s="1"/>
  <c r="A1382" i="7"/>
  <c r="A1382" i="10" s="1"/>
  <c r="A1382" i="5"/>
  <c r="A1382" i="8" s="1"/>
  <c r="A1384" i="7"/>
  <c r="A1384" i="10" s="1"/>
  <c r="A1384" i="5"/>
  <c r="A1384" i="8" s="1"/>
  <c r="A1386" i="7"/>
  <c r="A1386" i="10" s="1"/>
  <c r="A1386" i="5"/>
  <c r="A1386" i="8" s="1"/>
  <c r="A1388" i="7"/>
  <c r="A1388" i="10" s="1"/>
  <c r="A1388" i="5"/>
  <c r="A1388" i="8" s="1"/>
  <c r="A1390" i="7"/>
  <c r="A1390" i="10" s="1"/>
  <c r="A1390" i="5"/>
  <c r="A1390" i="8" s="1"/>
  <c r="A1392" i="7"/>
  <c r="A1392" i="10" s="1"/>
  <c r="A1392" i="5"/>
  <c r="A1392" i="8" s="1"/>
  <c r="A1394" i="7"/>
  <c r="A1394" i="10" s="1"/>
  <c r="A1394" i="5"/>
  <c r="A1394" i="8" s="1"/>
  <c r="A1396" i="7"/>
  <c r="A1396" i="10" s="1"/>
  <c r="A1396" i="5"/>
  <c r="A1396" i="8" s="1"/>
  <c r="A1398" i="7"/>
  <c r="A1398" i="10" s="1"/>
  <c r="A1398" i="5"/>
  <c r="A1398" i="8" s="1"/>
  <c r="A1400" i="7"/>
  <c r="A1400" i="10" s="1"/>
  <c r="A1400" i="5"/>
  <c r="A1400" i="8" s="1"/>
  <c r="A1402" i="7"/>
  <c r="A1402" i="10" s="1"/>
  <c r="A1402" i="5"/>
  <c r="A1402" i="8" s="1"/>
  <c r="A1404" i="7"/>
  <c r="A1404" i="10" s="1"/>
  <c r="A1404" i="5"/>
  <c r="A1404" i="8" s="1"/>
  <c r="A1406" i="7"/>
  <c r="A1406" i="10" s="1"/>
  <c r="A1406" i="5"/>
  <c r="A1406" i="8" s="1"/>
  <c r="A1408" i="7"/>
  <c r="A1408" i="10" s="1"/>
  <c r="A1408" i="5"/>
  <c r="A1408" i="8" s="1"/>
  <c r="A1410" i="7"/>
  <c r="A1410" i="10" s="1"/>
  <c r="A1410" i="5"/>
  <c r="A1410" i="8" s="1"/>
  <c r="A1412" i="7"/>
  <c r="A1412" i="10" s="1"/>
  <c r="A1412" i="5"/>
  <c r="A1412" i="8" s="1"/>
  <c r="A1414" i="7"/>
  <c r="A1414" i="10" s="1"/>
  <c r="A1414" i="5"/>
  <c r="A1414" i="8" s="1"/>
  <c r="A1416" i="7"/>
  <c r="A1416" i="10" s="1"/>
  <c r="A1416" i="5"/>
  <c r="A1416" i="8" s="1"/>
  <c r="A1418" i="7"/>
  <c r="A1418" i="10" s="1"/>
  <c r="A1418" i="5"/>
  <c r="A1418" i="8" s="1"/>
  <c r="A1420" i="7"/>
  <c r="A1420" i="10" s="1"/>
  <c r="A1420" i="5"/>
  <c r="A1420" i="8" s="1"/>
  <c r="A1422" i="7"/>
  <c r="A1422" i="10" s="1"/>
  <c r="A1422" i="5"/>
  <c r="A1422" i="8" s="1"/>
  <c r="A1424" i="7"/>
  <c r="A1424" i="10" s="1"/>
  <c r="A1424" i="5"/>
  <c r="A1424" i="8" s="1"/>
  <c r="A1426" i="7"/>
  <c r="A1426" i="10" s="1"/>
  <c r="A1426" i="5"/>
  <c r="A1426" i="8" s="1"/>
  <c r="A1428" i="7"/>
  <c r="A1428" i="10" s="1"/>
  <c r="A1428" i="5"/>
  <c r="A1428" i="8" s="1"/>
  <c r="A1430" i="7"/>
  <c r="A1430" i="10" s="1"/>
  <c r="A1430" i="5"/>
  <c r="A1430" i="8" s="1"/>
  <c r="A1432" i="7"/>
  <c r="A1432" i="10" s="1"/>
  <c r="A1432" i="5"/>
  <c r="A1432" i="8" s="1"/>
  <c r="A1434" i="7"/>
  <c r="A1434" i="10" s="1"/>
  <c r="A1434" i="5"/>
  <c r="A1434" i="8" s="1"/>
  <c r="A1436" i="7"/>
  <c r="A1436" i="10" s="1"/>
  <c r="A1436" i="5"/>
  <c r="A1436" i="8" s="1"/>
  <c r="A1438" i="7"/>
  <c r="A1438" i="10" s="1"/>
  <c r="A1438" i="5"/>
  <c r="A1438" i="8" s="1"/>
  <c r="A1440" i="7"/>
  <c r="A1440" i="10" s="1"/>
  <c r="A1440" i="5"/>
  <c r="A1440" i="8" s="1"/>
  <c r="A1442" i="7"/>
  <c r="A1442" i="10" s="1"/>
  <c r="A1442" i="5"/>
  <c r="A1442" i="8" s="1"/>
  <c r="A1444" i="7"/>
  <c r="A1444" i="10" s="1"/>
  <c r="A1444" i="5"/>
  <c r="A1444" i="8" s="1"/>
  <c r="A1446" i="7"/>
  <c r="A1446" i="10" s="1"/>
  <c r="A1446" i="5"/>
  <c r="A1446" i="8" s="1"/>
  <c r="A1448" i="7"/>
  <c r="A1448" i="10" s="1"/>
  <c r="A1448" i="5"/>
  <c r="A1448" i="8" s="1"/>
  <c r="A1450" i="7"/>
  <c r="A1450" i="10" s="1"/>
  <c r="A1450" i="5"/>
  <c r="A1450" i="8" s="1"/>
  <c r="A1452" i="7"/>
  <c r="A1452" i="10" s="1"/>
  <c r="A1452" i="5"/>
  <c r="A1452" i="8" s="1"/>
  <c r="A1454" i="7"/>
  <c r="A1454" i="10" s="1"/>
  <c r="A1454" i="5"/>
  <c r="A1454" i="8" s="1"/>
  <c r="A1456" i="7"/>
  <c r="A1456" i="10" s="1"/>
  <c r="A1456" i="5"/>
  <c r="A1456" i="8" s="1"/>
  <c r="A1458" i="7"/>
  <c r="A1458" i="10" s="1"/>
  <c r="A1458" i="5"/>
  <c r="A1458" i="8" s="1"/>
  <c r="A1460" i="7"/>
  <c r="A1460" i="10" s="1"/>
  <c r="A1460" i="5"/>
  <c r="A1460" i="8" s="1"/>
  <c r="A1462" i="7"/>
  <c r="A1462" i="10" s="1"/>
  <c r="A1462" i="5"/>
  <c r="A1462" i="8" s="1"/>
  <c r="A1464" i="7"/>
  <c r="A1464" i="10" s="1"/>
  <c r="A1464" i="5"/>
  <c r="A1464" i="8" s="1"/>
  <c r="A1466" i="7"/>
  <c r="A1466" i="10" s="1"/>
  <c r="A1466" i="5"/>
  <c r="A1466" i="8" s="1"/>
  <c r="A1468" i="7"/>
  <c r="A1468" i="10" s="1"/>
  <c r="A1468" i="5"/>
  <c r="A1468" i="8" s="1"/>
  <c r="A1470" i="7"/>
  <c r="A1470" i="10" s="1"/>
  <c r="A1470" i="5"/>
  <c r="A1470" i="8" s="1"/>
  <c r="A1472" i="7"/>
  <c r="A1472" i="10" s="1"/>
  <c r="A1472" i="5"/>
  <c r="A1472" i="8" s="1"/>
  <c r="A1474" i="7"/>
  <c r="A1474" i="10" s="1"/>
  <c r="A1474" i="5"/>
  <c r="A1474" i="8" s="1"/>
  <c r="A1476" i="7"/>
  <c r="A1476" i="10" s="1"/>
  <c r="A1476" i="5"/>
  <c r="A1476" i="8" s="1"/>
  <c r="A1478" i="7"/>
  <c r="A1478" i="10" s="1"/>
  <c r="A1478" i="5"/>
  <c r="A1478" i="8" s="1"/>
  <c r="A1480" i="7"/>
  <c r="A1480" i="10" s="1"/>
  <c r="A1480" i="5"/>
  <c r="A1480" i="8" s="1"/>
  <c r="A1482" i="7"/>
  <c r="A1482" i="10" s="1"/>
  <c r="A1482" i="5"/>
  <c r="A1482" i="8" s="1"/>
  <c r="A1484" i="7"/>
  <c r="A1484" i="10" s="1"/>
  <c r="A1484" i="5"/>
  <c r="A1484" i="8" s="1"/>
  <c r="A1486" i="7"/>
  <c r="A1486" i="10" s="1"/>
  <c r="A1486" i="5"/>
  <c r="A1486" i="8" s="1"/>
  <c r="A1488" i="7"/>
  <c r="A1488" i="10" s="1"/>
  <c r="A1488" i="5"/>
  <c r="A1488" i="8" s="1"/>
  <c r="A1490" i="7"/>
  <c r="A1490" i="10" s="1"/>
  <c r="A1490" i="5"/>
  <c r="A1490" i="8" s="1"/>
  <c r="A1492" i="7"/>
  <c r="A1492" i="10" s="1"/>
  <c r="A1492" i="5"/>
  <c r="A1492" i="8" s="1"/>
  <c r="A1494" i="7"/>
  <c r="A1494" i="10" s="1"/>
  <c r="A1494" i="5"/>
  <c r="A1494" i="8" s="1"/>
  <c r="A1496" i="7"/>
  <c r="A1496" i="10" s="1"/>
  <c r="A1496" i="5"/>
  <c r="A1496" i="8" s="1"/>
  <c r="A1498" i="7"/>
  <c r="A1498" i="10" s="1"/>
  <c r="A1498" i="5"/>
  <c r="A1498" i="8" s="1"/>
  <c r="A1500" i="7"/>
  <c r="A1500" i="10" s="1"/>
  <c r="A1500" i="5"/>
  <c r="A1500" i="8" s="1"/>
  <c r="A1502" i="7"/>
  <c r="A1502" i="10" s="1"/>
  <c r="A1502" i="5"/>
  <c r="A1502" i="8" s="1"/>
  <c r="A1504" i="7"/>
  <c r="A1504" i="10" s="1"/>
  <c r="A1504" i="5"/>
  <c r="A1504" i="8" s="1"/>
  <c r="A1506" i="7"/>
  <c r="A1506" i="10" s="1"/>
  <c r="A1506" i="5"/>
  <c r="A1506" i="8" s="1"/>
  <c r="A1508" i="7"/>
  <c r="A1508" i="10" s="1"/>
  <c r="A1508" i="5"/>
  <c r="A1508" i="8" s="1"/>
  <c r="A1510" i="7"/>
  <c r="A1510" i="10" s="1"/>
  <c r="A1510" i="5"/>
  <c r="A1510" i="8" s="1"/>
  <c r="A1512" i="7"/>
  <c r="A1512" i="10" s="1"/>
  <c r="A1512" i="5"/>
  <c r="A1512" i="8" s="1"/>
  <c r="A1514" i="7"/>
  <c r="A1514" i="10" s="1"/>
  <c r="A1514" i="5"/>
  <c r="A1514" i="8" s="1"/>
  <c r="A1516" i="7"/>
  <c r="A1516" i="10" s="1"/>
  <c r="A1516" i="5"/>
  <c r="A1516" i="8" s="1"/>
  <c r="A1518" i="7"/>
  <c r="A1518" i="10" s="1"/>
  <c r="A1518" i="5"/>
  <c r="A1518" i="8" s="1"/>
  <c r="A1520" i="7"/>
  <c r="A1520" i="10" s="1"/>
  <c r="A1520" i="5"/>
  <c r="A1520" i="8" s="1"/>
  <c r="A1522" i="7"/>
  <c r="A1522" i="10" s="1"/>
  <c r="A1522" i="5"/>
  <c r="A1522" i="8" s="1"/>
  <c r="A1524" i="7"/>
  <c r="A1524" i="10" s="1"/>
  <c r="A1524" i="5"/>
  <c r="A1524" i="8" s="1"/>
  <c r="A1526" i="7"/>
  <c r="A1526" i="10" s="1"/>
  <c r="A1526" i="5"/>
  <c r="A1526" i="8" s="1"/>
  <c r="A1528" i="7"/>
  <c r="A1528" i="10" s="1"/>
  <c r="A1528" i="5"/>
  <c r="A1528" i="8" s="1"/>
  <c r="A1530" i="7"/>
  <c r="A1530" i="10" s="1"/>
  <c r="A1530" i="5"/>
  <c r="A1530" i="8" s="1"/>
  <c r="A1532" i="7"/>
  <c r="A1532" i="10" s="1"/>
  <c r="A1532" i="5"/>
  <c r="A1532" i="8" s="1"/>
  <c r="A1534" i="7"/>
  <c r="A1534" i="10" s="1"/>
  <c r="A1534" i="5"/>
  <c r="A1534" i="8" s="1"/>
  <c r="A1536" i="7"/>
  <c r="A1536" i="10" s="1"/>
  <c r="A1536" i="5"/>
  <c r="A1536" i="8" s="1"/>
  <c r="A1538" i="7"/>
  <c r="A1538" i="10" s="1"/>
  <c r="A1538" i="5"/>
  <c r="A1538" i="8" s="1"/>
  <c r="A1540" i="7"/>
  <c r="A1540" i="10" s="1"/>
  <c r="A1540" i="5"/>
  <c r="A1540" i="8" s="1"/>
  <c r="A1542" i="7"/>
  <c r="A1542" i="10" s="1"/>
  <c r="A1542" i="5"/>
  <c r="A1542" i="8" s="1"/>
  <c r="A1544" i="7"/>
  <c r="A1544" i="10" s="1"/>
  <c r="A1544" i="5"/>
  <c r="A1544" i="8" s="1"/>
  <c r="A1546" i="7"/>
  <c r="A1546" i="10" s="1"/>
  <c r="A1546" i="5"/>
  <c r="A1546" i="8" s="1"/>
  <c r="A1548" i="7"/>
  <c r="A1548" i="10" s="1"/>
  <c r="A1548" i="5"/>
  <c r="A1548" i="8" s="1"/>
  <c r="A1550" i="7"/>
  <c r="A1550" i="10" s="1"/>
  <c r="A1550" i="5"/>
  <c r="A1550" i="8" s="1"/>
  <c r="A1552" i="7"/>
  <c r="A1552" i="10" s="1"/>
  <c r="A1552" i="5"/>
  <c r="A1552" i="8" s="1"/>
  <c r="A1554" i="7"/>
  <c r="A1554" i="10" s="1"/>
  <c r="A1554" i="5"/>
  <c r="A1554" i="8" s="1"/>
  <c r="A1556" i="7"/>
  <c r="A1556" i="10" s="1"/>
  <c r="A1556" i="5"/>
  <c r="A1556" i="8" s="1"/>
  <c r="A1558" i="7"/>
  <c r="A1558" i="10" s="1"/>
  <c r="A1558" i="5"/>
  <c r="A1558" i="8" s="1"/>
  <c r="A1560" i="7"/>
  <c r="A1560" i="10" s="1"/>
  <c r="A1560" i="5"/>
  <c r="A1560" i="8" s="1"/>
  <c r="A1562" i="7"/>
  <c r="A1562" i="10" s="1"/>
  <c r="A1562" i="5"/>
  <c r="A1562" i="8" s="1"/>
  <c r="A1564" i="7"/>
  <c r="A1564" i="10" s="1"/>
  <c r="A1564" i="5"/>
  <c r="A1564" i="8" s="1"/>
  <c r="A1566" i="7"/>
  <c r="A1566" i="10" s="1"/>
  <c r="A1566" i="5"/>
  <c r="A1566" i="8" s="1"/>
  <c r="A1568" i="7"/>
  <c r="A1568" i="10" s="1"/>
  <c r="A1568" i="5"/>
  <c r="A1568" i="8" s="1"/>
  <c r="A1570" i="7"/>
  <c r="A1570" i="10" s="1"/>
  <c r="A1570" i="5"/>
  <c r="A1570" i="8" s="1"/>
  <c r="A1572" i="7"/>
  <c r="A1572" i="10" s="1"/>
  <c r="A1572" i="5"/>
  <c r="A1572" i="8" s="1"/>
  <c r="A1574" i="7"/>
  <c r="A1574" i="10" s="1"/>
  <c r="A1574" i="5"/>
  <c r="A1574" i="8" s="1"/>
  <c r="A1576" i="7"/>
  <c r="A1576" i="10" s="1"/>
  <c r="A1576" i="5"/>
  <c r="A1576" i="8" s="1"/>
  <c r="A1578" i="7"/>
  <c r="A1578" i="10" s="1"/>
  <c r="A1578" i="5"/>
  <c r="A1578" i="8" s="1"/>
  <c r="A1580" i="7"/>
  <c r="A1580" i="10" s="1"/>
  <c r="A1580" i="5"/>
  <c r="A1580" i="8" s="1"/>
  <c r="A1582" i="7"/>
  <c r="A1582" i="10" s="1"/>
  <c r="A1582" i="5"/>
  <c r="A1582" i="8" s="1"/>
  <c r="A1584" i="7"/>
  <c r="A1584" i="10" s="1"/>
  <c r="A1584" i="5"/>
  <c r="A1584" i="8" s="1"/>
  <c r="A1586" i="7"/>
  <c r="A1586" i="10" s="1"/>
  <c r="A1586" i="5"/>
  <c r="A1586" i="8" s="1"/>
  <c r="A1588" i="7"/>
  <c r="A1588" i="10" s="1"/>
  <c r="A1588" i="5"/>
  <c r="A1588" i="8" s="1"/>
  <c r="A1590" i="7"/>
  <c r="A1590" i="10" s="1"/>
  <c r="A1590" i="5"/>
  <c r="A1590" i="8" s="1"/>
  <c r="A1592" i="7"/>
  <c r="A1592" i="10" s="1"/>
  <c r="A1592" i="5"/>
  <c r="A1592" i="8" s="1"/>
  <c r="A1594" i="7"/>
  <c r="A1594" i="10" s="1"/>
  <c r="A1594" i="5"/>
  <c r="A1594" i="8" s="1"/>
  <c r="A1596" i="7"/>
  <c r="A1596" i="10" s="1"/>
  <c r="A1596" i="5"/>
  <c r="A1596" i="8" s="1"/>
  <c r="A1598" i="7"/>
  <c r="A1598" i="10" s="1"/>
  <c r="A1598" i="5"/>
  <c r="A1598" i="8" s="1"/>
  <c r="A1600" i="7"/>
  <c r="A1600" i="10" s="1"/>
  <c r="A1600" i="5"/>
  <c r="A1600" i="8" s="1"/>
  <c r="A1602" i="7"/>
  <c r="A1602" i="10" s="1"/>
  <c r="A1602" i="5"/>
  <c r="A1602" i="8" s="1"/>
  <c r="A1604" i="7"/>
  <c r="A1604" i="10" s="1"/>
  <c r="A1604" i="5"/>
  <c r="A1604" i="8" s="1"/>
  <c r="A1606" i="7"/>
  <c r="A1606" i="10" s="1"/>
  <c r="A1606" i="5"/>
  <c r="A1606" i="8" s="1"/>
  <c r="A1608" i="7"/>
  <c r="A1608" i="10" s="1"/>
  <c r="A1608" i="5"/>
  <c r="A1608" i="8" s="1"/>
  <c r="A1610" i="7"/>
  <c r="A1610" i="10" s="1"/>
  <c r="A1610" i="5"/>
  <c r="A1610" i="8" s="1"/>
  <c r="A1612" i="7"/>
  <c r="A1612" i="10" s="1"/>
  <c r="A1612" i="5"/>
  <c r="A1612" i="8" s="1"/>
  <c r="A1614" i="7"/>
  <c r="A1614" i="10" s="1"/>
  <c r="A1614" i="5"/>
  <c r="A1614" i="8" s="1"/>
  <c r="A1616" i="7"/>
  <c r="A1616" i="10" s="1"/>
  <c r="A1616" i="5"/>
  <c r="A1616" i="8" s="1"/>
  <c r="A1618" i="7"/>
  <c r="A1618" i="10" s="1"/>
  <c r="A1618" i="5"/>
  <c r="A1618" i="8" s="1"/>
  <c r="A1620" i="7"/>
  <c r="A1620" i="10" s="1"/>
  <c r="A1620" i="5"/>
  <c r="A1620" i="8" s="1"/>
  <c r="A1622" i="7"/>
  <c r="A1622" i="10" s="1"/>
  <c r="A1622" i="5"/>
  <c r="A1622" i="8" s="1"/>
  <c r="A1624" i="7"/>
  <c r="A1624" i="10" s="1"/>
  <c r="A1624" i="5"/>
  <c r="A1624" i="8" s="1"/>
  <c r="A1626" i="7"/>
  <c r="A1626" i="10" s="1"/>
  <c r="A1626" i="5"/>
  <c r="A1626" i="8" s="1"/>
  <c r="A1628" i="7"/>
  <c r="A1628" i="10" s="1"/>
  <c r="A1628" i="5"/>
  <c r="A1628" i="8" s="1"/>
  <c r="A1630" i="7"/>
  <c r="A1630" i="10" s="1"/>
  <c r="A1630" i="5"/>
  <c r="A1630" i="8" s="1"/>
  <c r="A1632" i="7"/>
  <c r="A1632" i="10" s="1"/>
  <c r="A1632" i="5"/>
  <c r="A1632" i="8" s="1"/>
  <c r="A1634" i="7"/>
  <c r="A1634" i="10" s="1"/>
  <c r="A1634" i="5"/>
  <c r="A1634" i="8" s="1"/>
  <c r="A1636" i="7"/>
  <c r="A1636" i="10" s="1"/>
  <c r="A1636" i="5"/>
  <c r="A1636" i="8" s="1"/>
  <c r="A1638" i="7"/>
  <c r="A1638" i="10" s="1"/>
  <c r="A1638" i="5"/>
  <c r="A1638" i="8" s="1"/>
  <c r="A1640" i="7"/>
  <c r="A1640" i="10" s="1"/>
  <c r="A1640" i="5"/>
  <c r="A1640" i="8" s="1"/>
  <c r="A1642" i="7"/>
  <c r="A1642" i="10" s="1"/>
  <c r="A1642" i="5"/>
  <c r="A1642" i="8" s="1"/>
  <c r="A1644" i="7"/>
  <c r="A1644" i="10" s="1"/>
  <c r="A1644" i="5"/>
  <c r="A1644" i="8" s="1"/>
  <c r="A1646" i="7"/>
  <c r="A1646" i="10" s="1"/>
  <c r="A1646" i="5"/>
  <c r="A1646" i="8" s="1"/>
  <c r="A1648" i="7"/>
  <c r="A1648" i="10" s="1"/>
  <c r="A1648" i="5"/>
  <c r="A1648" i="8" s="1"/>
  <c r="A1650" i="7"/>
  <c r="A1650" i="10" s="1"/>
  <c r="A1650" i="5"/>
  <c r="A1650" i="8" s="1"/>
  <c r="A1652" i="7"/>
  <c r="A1652" i="10" s="1"/>
  <c r="A1652" i="5"/>
  <c r="A1652" i="8" s="1"/>
  <c r="A1654" i="7"/>
  <c r="A1654" i="10" s="1"/>
  <c r="A1654" i="5"/>
  <c r="A1654" i="8" s="1"/>
  <c r="A1656" i="7"/>
  <c r="A1656" i="10" s="1"/>
  <c r="A1656" i="5"/>
  <c r="A1656" i="8" s="1"/>
  <c r="A1658" i="7"/>
  <c r="A1658" i="10" s="1"/>
  <c r="A1658" i="5"/>
  <c r="A1658" i="8" s="1"/>
  <c r="A1660" i="7"/>
  <c r="A1660" i="10" s="1"/>
  <c r="A1660" i="5"/>
  <c r="A1660" i="8" s="1"/>
  <c r="A1662" i="7"/>
  <c r="A1662" i="10" s="1"/>
  <c r="A1662" i="5"/>
  <c r="A1662" i="8" s="1"/>
  <c r="A1664" i="7"/>
  <c r="A1664" i="10" s="1"/>
  <c r="A1664" i="5"/>
  <c r="A1664" i="8" s="1"/>
  <c r="A1666" i="7"/>
  <c r="A1666" i="10" s="1"/>
  <c r="A1666" i="5"/>
  <c r="A1666" i="8" s="1"/>
  <c r="A1668" i="7"/>
  <c r="A1668" i="10" s="1"/>
  <c r="A1668" i="5"/>
  <c r="A1668" i="8" s="1"/>
  <c r="A1670" i="7"/>
  <c r="A1670" i="10" s="1"/>
  <c r="A1670" i="5"/>
  <c r="A1670" i="8" s="1"/>
  <c r="A1672" i="7"/>
  <c r="A1672" i="10" s="1"/>
  <c r="A1672" i="5"/>
  <c r="A1672" i="8" s="1"/>
  <c r="A1674" i="7"/>
  <c r="A1674" i="10" s="1"/>
  <c r="A1674" i="5"/>
  <c r="A1674" i="8" s="1"/>
  <c r="A1676" i="7"/>
  <c r="A1676" i="10" s="1"/>
  <c r="A1676" i="5"/>
  <c r="A1676" i="8" s="1"/>
  <c r="A1678" i="7"/>
  <c r="A1678" i="10" s="1"/>
  <c r="A1678" i="5"/>
  <c r="A1678" i="8" s="1"/>
  <c r="A1680" i="7"/>
  <c r="A1680" i="10" s="1"/>
  <c r="A1680" i="5"/>
  <c r="A1680" i="8" s="1"/>
  <c r="A1682" i="7"/>
  <c r="A1682" i="10" s="1"/>
  <c r="A1682" i="5"/>
  <c r="A1682" i="8" s="1"/>
  <c r="A1684" i="7"/>
  <c r="A1684" i="10" s="1"/>
  <c r="A1684" i="5"/>
  <c r="A1684" i="8" s="1"/>
  <c r="A1686" i="7"/>
  <c r="A1686" i="10" s="1"/>
  <c r="A1686" i="5"/>
  <c r="A1686" i="8" s="1"/>
  <c r="A1688" i="7"/>
  <c r="A1688" i="10" s="1"/>
  <c r="A1688" i="5"/>
  <c r="A1688" i="8" s="1"/>
  <c r="A1690" i="7"/>
  <c r="A1690" i="10" s="1"/>
  <c r="A1690" i="5"/>
  <c r="A1690" i="8" s="1"/>
  <c r="A1692" i="7"/>
  <c r="A1692" i="10" s="1"/>
  <c r="A1692" i="5"/>
  <c r="A1692" i="8" s="1"/>
  <c r="A1694" i="7"/>
  <c r="A1694" i="10" s="1"/>
  <c r="A1694" i="5"/>
  <c r="A1694" i="8" s="1"/>
  <c r="A1696" i="7"/>
  <c r="A1696" i="10" s="1"/>
  <c r="A1696" i="5"/>
  <c r="A1696" i="8" s="1"/>
  <c r="A1698" i="7"/>
  <c r="A1698" i="10" s="1"/>
  <c r="A1698" i="5"/>
  <c r="A1698" i="8" s="1"/>
  <c r="A1700" i="7"/>
  <c r="A1700" i="10" s="1"/>
  <c r="A1700" i="5"/>
  <c r="A1700" i="8" s="1"/>
  <c r="A1702" i="7"/>
  <c r="A1702" i="10" s="1"/>
  <c r="A1702" i="5"/>
  <c r="A1702" i="8" s="1"/>
  <c r="A1704" i="7"/>
  <c r="A1704" i="10" s="1"/>
  <c r="A1704" i="5"/>
  <c r="A1704" i="8" s="1"/>
  <c r="A1706" i="7"/>
  <c r="A1706" i="10" s="1"/>
  <c r="A1706" i="5"/>
  <c r="A1706" i="8" s="1"/>
  <c r="A1708" i="7"/>
  <c r="A1708" i="10" s="1"/>
  <c r="A1708" i="5"/>
  <c r="A1708" i="8" s="1"/>
  <c r="A1710" i="7"/>
  <c r="A1710" i="10" s="1"/>
  <c r="A1710" i="5"/>
  <c r="A1710" i="8" s="1"/>
  <c r="A1712" i="7"/>
  <c r="A1712" i="10" s="1"/>
  <c r="A1712" i="5"/>
  <c r="A1712" i="8" s="1"/>
  <c r="A1714" i="7"/>
  <c r="A1714" i="10" s="1"/>
  <c r="A1714" i="5"/>
  <c r="A1714" i="8" s="1"/>
  <c r="A1716" i="7"/>
  <c r="A1716" i="10" s="1"/>
  <c r="A1716" i="5"/>
  <c r="A1716" i="8" s="1"/>
  <c r="A1718" i="7"/>
  <c r="A1718" i="10" s="1"/>
  <c r="A1718" i="5"/>
  <c r="A1718" i="8" s="1"/>
  <c r="A1720" i="7"/>
  <c r="A1720" i="10" s="1"/>
  <c r="A1720" i="5"/>
  <c r="A1720" i="8" s="1"/>
  <c r="A1722" i="7"/>
  <c r="A1722" i="10" s="1"/>
  <c r="A1722" i="5"/>
  <c r="A1722" i="8" s="1"/>
  <c r="A1724" i="7"/>
  <c r="A1724" i="10" s="1"/>
  <c r="A1724" i="5"/>
  <c r="A1724" i="8" s="1"/>
  <c r="A1726" i="7"/>
  <c r="A1726" i="10" s="1"/>
  <c r="A1726" i="5"/>
  <c r="A1726" i="8" s="1"/>
  <c r="A1728" i="7"/>
  <c r="A1728" i="10" s="1"/>
  <c r="A1728" i="5"/>
  <c r="A1728" i="8" s="1"/>
  <c r="A1730" i="7"/>
  <c r="A1730" i="10" s="1"/>
  <c r="A1730" i="5"/>
  <c r="A1730" i="8" s="1"/>
  <c r="A1732" i="7"/>
  <c r="A1732" i="10" s="1"/>
  <c r="A1732" i="5"/>
  <c r="A1732" i="8" s="1"/>
  <c r="A1734" i="7"/>
  <c r="A1734" i="10" s="1"/>
  <c r="A1734" i="5"/>
  <c r="A1734" i="8" s="1"/>
  <c r="A1736" i="7"/>
  <c r="A1736" i="10" s="1"/>
  <c r="A1736" i="5"/>
  <c r="A1736" i="8" s="1"/>
  <c r="A1738" i="7"/>
  <c r="A1738" i="10" s="1"/>
  <c r="A1738" i="5"/>
  <c r="A1738" i="8" s="1"/>
  <c r="A1740" i="7"/>
  <c r="A1740" i="10" s="1"/>
  <c r="A1740" i="5"/>
  <c r="A1740" i="8" s="1"/>
  <c r="A1742" i="7"/>
  <c r="A1742" i="10" s="1"/>
  <c r="A1742" i="5"/>
  <c r="A1742" i="8" s="1"/>
  <c r="A1744" i="7"/>
  <c r="A1744" i="10" s="1"/>
  <c r="A1744" i="5"/>
  <c r="A1744" i="8" s="1"/>
  <c r="A1746" i="7"/>
  <c r="A1746" i="10" s="1"/>
  <c r="A1746" i="5"/>
  <c r="A1746" i="8" s="1"/>
  <c r="A1748" i="7"/>
  <c r="A1748" i="10" s="1"/>
  <c r="A1748" i="5"/>
  <c r="A1748" i="8" s="1"/>
  <c r="A1750" i="7"/>
  <c r="A1750" i="10" s="1"/>
  <c r="A1750" i="5"/>
  <c r="A1750" i="8" s="1"/>
  <c r="A1752" i="7"/>
  <c r="A1752" i="10" s="1"/>
  <c r="A1752" i="5"/>
  <c r="A1752" i="8" s="1"/>
  <c r="A1754" i="7"/>
  <c r="A1754" i="10" s="1"/>
  <c r="A1754" i="5"/>
  <c r="A1754" i="8" s="1"/>
  <c r="A1756" i="7"/>
  <c r="A1756" i="10" s="1"/>
  <c r="A1756" i="5"/>
  <c r="A1756" i="8" s="1"/>
  <c r="A1758" i="7"/>
  <c r="A1758" i="10" s="1"/>
  <c r="A1758" i="5"/>
  <c r="A1758" i="8" s="1"/>
  <c r="A1760" i="7"/>
  <c r="A1760" i="10" s="1"/>
  <c r="A1760" i="5"/>
  <c r="A1760" i="8" s="1"/>
  <c r="A1762" i="7"/>
  <c r="A1762" i="10" s="1"/>
  <c r="A1762" i="5"/>
  <c r="A1762" i="8" s="1"/>
  <c r="A1764" i="7"/>
  <c r="A1764" i="10" s="1"/>
  <c r="A1764" i="5"/>
  <c r="A1764" i="8" s="1"/>
  <c r="A1766" i="7"/>
  <c r="A1766" i="10" s="1"/>
  <c r="A1766" i="5"/>
  <c r="A1766" i="8" s="1"/>
  <c r="A1768" i="7"/>
  <c r="A1768" i="10" s="1"/>
  <c r="A1768" i="5"/>
  <c r="A1768" i="8" s="1"/>
  <c r="A1770" i="7"/>
  <c r="A1770" i="10" s="1"/>
  <c r="A1770" i="5"/>
  <c r="A1770" i="8" s="1"/>
  <c r="A1772" i="7"/>
  <c r="A1772" i="10" s="1"/>
  <c r="A1772" i="5"/>
  <c r="A1772" i="8" s="1"/>
  <c r="A1774" i="7"/>
  <c r="A1774" i="10" s="1"/>
  <c r="A1774" i="5"/>
  <c r="A1774" i="8" s="1"/>
  <c r="A1776" i="7"/>
  <c r="A1776" i="10" s="1"/>
  <c r="A1776" i="5"/>
  <c r="A1776" i="8" s="1"/>
  <c r="A1778" i="7"/>
  <c r="A1778" i="10" s="1"/>
  <c r="A1778" i="5"/>
  <c r="A1778" i="8" s="1"/>
  <c r="A1780" i="7"/>
  <c r="A1780" i="10" s="1"/>
  <c r="A1780" i="5"/>
  <c r="A1780" i="8" s="1"/>
  <c r="A1782" i="7"/>
  <c r="A1782" i="10" s="1"/>
  <c r="A1782" i="5"/>
  <c r="A1782" i="8" s="1"/>
  <c r="A1784" i="7"/>
  <c r="A1784" i="10" s="1"/>
  <c r="A1784" i="5"/>
  <c r="A1784" i="8" s="1"/>
  <c r="A1786" i="7"/>
  <c r="A1786" i="10" s="1"/>
  <c r="A1786" i="5"/>
  <c r="A1786" i="8" s="1"/>
  <c r="A1788" i="7"/>
  <c r="A1788" i="10" s="1"/>
  <c r="A1788" i="5"/>
  <c r="A1788" i="8" s="1"/>
  <c r="A1790" i="7"/>
  <c r="A1790" i="10" s="1"/>
  <c r="A1790" i="5"/>
  <c r="A1790" i="8" s="1"/>
  <c r="A1792" i="7"/>
  <c r="A1792" i="10" s="1"/>
  <c r="A1792" i="5"/>
  <c r="A1792" i="8" s="1"/>
  <c r="A1794" i="7"/>
  <c r="A1794" i="10" s="1"/>
  <c r="A1794" i="5"/>
  <c r="A1794" i="8" s="1"/>
  <c r="A1796" i="7"/>
  <c r="A1796" i="10" s="1"/>
  <c r="A1796" i="5"/>
  <c r="A1796" i="8" s="1"/>
  <c r="A1798" i="7"/>
  <c r="A1798" i="10" s="1"/>
  <c r="A1798" i="5"/>
  <c r="A1798" i="8" s="1"/>
  <c r="A1800" i="7"/>
  <c r="A1800" i="10" s="1"/>
  <c r="A1800" i="5"/>
  <c r="A1800" i="8" s="1"/>
  <c r="A1802" i="7"/>
  <c r="A1802" i="10" s="1"/>
  <c r="A1802" i="5"/>
  <c r="A1802" i="8" s="1"/>
  <c r="A1804" i="7"/>
  <c r="A1804" i="10" s="1"/>
  <c r="A1804" i="5"/>
  <c r="A1804" i="8" s="1"/>
  <c r="A1806" i="7"/>
  <c r="A1806" i="10" s="1"/>
  <c r="A1806" i="5"/>
  <c r="A1806" i="8" s="1"/>
  <c r="A1808" i="7"/>
  <c r="A1808" i="10" s="1"/>
  <c r="A1808" i="5"/>
  <c r="A1808" i="8" s="1"/>
  <c r="A1810" i="7"/>
  <c r="A1810" i="10" s="1"/>
  <c r="A1810" i="5"/>
  <c r="A1810" i="8" s="1"/>
  <c r="A1812" i="7"/>
  <c r="A1812" i="10" s="1"/>
  <c r="A1812" i="5"/>
  <c r="A1812" i="8" s="1"/>
  <c r="A1814" i="7"/>
  <c r="A1814" i="10" s="1"/>
  <c r="A1814" i="5"/>
  <c r="A1814" i="8" s="1"/>
  <c r="A1816" i="7"/>
  <c r="A1816" i="10" s="1"/>
  <c r="A1816" i="5"/>
  <c r="A1816" i="8" s="1"/>
  <c r="A1818" i="7"/>
  <c r="A1818" i="10" s="1"/>
  <c r="A1818" i="5"/>
  <c r="A1818" i="8" s="1"/>
  <c r="A1820" i="7"/>
  <c r="A1820" i="10" s="1"/>
  <c r="A1820" i="5"/>
  <c r="A1820" i="8" s="1"/>
  <c r="A1822" i="7"/>
  <c r="A1822" i="10" s="1"/>
  <c r="A1822" i="5"/>
  <c r="A1822" i="8" s="1"/>
  <c r="A1824" i="7"/>
  <c r="A1824" i="10" s="1"/>
  <c r="A1824" i="5"/>
  <c r="A1824" i="8" s="1"/>
  <c r="A1826" i="7"/>
  <c r="A1826" i="10" s="1"/>
  <c r="A1826" i="5"/>
  <c r="A1826" i="8" s="1"/>
  <c r="A1828" i="7"/>
  <c r="A1828" i="10" s="1"/>
  <c r="A1828" i="5"/>
  <c r="A1828" i="8" s="1"/>
  <c r="A1830" i="7"/>
  <c r="A1830" i="10" s="1"/>
  <c r="A1830" i="5"/>
  <c r="A1830" i="8" s="1"/>
  <c r="A1832" i="7"/>
  <c r="A1832" i="10" s="1"/>
  <c r="A1832" i="5"/>
  <c r="A1832" i="8" s="1"/>
  <c r="A1834" i="7"/>
  <c r="A1834" i="10" s="1"/>
  <c r="A1834" i="5"/>
  <c r="A1834" i="8" s="1"/>
  <c r="A1836" i="7"/>
  <c r="A1836" i="10" s="1"/>
  <c r="A1836" i="5"/>
  <c r="A1836" i="8" s="1"/>
  <c r="A1838" i="7"/>
  <c r="A1838" i="10" s="1"/>
  <c r="A1838" i="5"/>
  <c r="A1838" i="8" s="1"/>
  <c r="A1840" i="7"/>
  <c r="A1840" i="10" s="1"/>
  <c r="A1840" i="5"/>
  <c r="A1840" i="8" s="1"/>
  <c r="A1842" i="7"/>
  <c r="A1842" i="10" s="1"/>
  <c r="A1842" i="5"/>
  <c r="A1842" i="8" s="1"/>
  <c r="A1844" i="7"/>
  <c r="A1844" i="10" s="1"/>
  <c r="A1844" i="5"/>
  <c r="A1844" i="8" s="1"/>
  <c r="A1846" i="7"/>
  <c r="A1846" i="10" s="1"/>
  <c r="A1846" i="5"/>
  <c r="A1846" i="8" s="1"/>
  <c r="A1848" i="7"/>
  <c r="A1848" i="10" s="1"/>
  <c r="A1848" i="5"/>
  <c r="A1848" i="8" s="1"/>
  <c r="A1850" i="7"/>
  <c r="A1850" i="10" s="1"/>
  <c r="A1850" i="5"/>
  <c r="A1850" i="8" s="1"/>
  <c r="A1852" i="7"/>
  <c r="A1852" i="10" s="1"/>
  <c r="A1852" i="5"/>
  <c r="A1852" i="8" s="1"/>
  <c r="A1854" i="7"/>
  <c r="A1854" i="10" s="1"/>
  <c r="A1854" i="5"/>
  <c r="A1854" i="8" s="1"/>
  <c r="A1856" i="7"/>
  <c r="A1856" i="10" s="1"/>
  <c r="A1856" i="5"/>
  <c r="A1856" i="8" s="1"/>
  <c r="A1858" i="7"/>
  <c r="A1858" i="10" s="1"/>
  <c r="A1858" i="5"/>
  <c r="A1858" i="8" s="1"/>
  <c r="A1860" i="7"/>
  <c r="A1860" i="10" s="1"/>
  <c r="A1860" i="5"/>
  <c r="A1860" i="8" s="1"/>
  <c r="A1862" i="7"/>
  <c r="A1862" i="10" s="1"/>
  <c r="A1862" i="5"/>
  <c r="A1862" i="8" s="1"/>
  <c r="A1864" i="7"/>
  <c r="A1864" i="10" s="1"/>
  <c r="A1864" i="5"/>
  <c r="A1864" i="8" s="1"/>
  <c r="A1866" i="7"/>
  <c r="A1866" i="10" s="1"/>
  <c r="A1866" i="5"/>
  <c r="A1866" i="8" s="1"/>
  <c r="A1868" i="7"/>
  <c r="A1868" i="10" s="1"/>
  <c r="A1868" i="5"/>
  <c r="A1868" i="8" s="1"/>
  <c r="A1870" i="7"/>
  <c r="A1870" i="10" s="1"/>
  <c r="A1870" i="5"/>
  <c r="A1870" i="8" s="1"/>
  <c r="A1872" i="7"/>
  <c r="A1872" i="10" s="1"/>
  <c r="A1872" i="5"/>
  <c r="A1872" i="8" s="1"/>
  <c r="A1874" i="7"/>
  <c r="A1874" i="10" s="1"/>
  <c r="A1874" i="5"/>
  <c r="A1874" i="8" s="1"/>
  <c r="A1876" i="7"/>
  <c r="A1876" i="10" s="1"/>
  <c r="A1876" i="5"/>
  <c r="A1876" i="8" s="1"/>
  <c r="A1878" i="7"/>
  <c r="A1878" i="10" s="1"/>
  <c r="A1878" i="5"/>
  <c r="A1878" i="8" s="1"/>
  <c r="A1880" i="7"/>
  <c r="A1880" i="10" s="1"/>
  <c r="A1880" i="5"/>
  <c r="A1880" i="8" s="1"/>
  <c r="A1882" i="7"/>
  <c r="A1882" i="10" s="1"/>
  <c r="A1882" i="5"/>
  <c r="A1882" i="8" s="1"/>
  <c r="A1884" i="7"/>
  <c r="A1884" i="10" s="1"/>
  <c r="A1884" i="5"/>
  <c r="A1884" i="8" s="1"/>
  <c r="A1886" i="7"/>
  <c r="A1886" i="10" s="1"/>
  <c r="A1886" i="5"/>
  <c r="A1886" i="8" s="1"/>
  <c r="A1888" i="7"/>
  <c r="A1888" i="10" s="1"/>
  <c r="A1888" i="5"/>
  <c r="A1888" i="8" s="1"/>
  <c r="A1890" i="7"/>
  <c r="A1890" i="10" s="1"/>
  <c r="A1890" i="5"/>
  <c r="A1890" i="8" s="1"/>
  <c r="A1892" i="7"/>
  <c r="A1892" i="10" s="1"/>
  <c r="A1892" i="5"/>
  <c r="A1892" i="8" s="1"/>
  <c r="A1894" i="7"/>
  <c r="A1894" i="10" s="1"/>
  <c r="A1894" i="5"/>
  <c r="A1894" i="8" s="1"/>
  <c r="A1896" i="7"/>
  <c r="A1896" i="10" s="1"/>
  <c r="A1896" i="5"/>
  <c r="A1896" i="8" s="1"/>
  <c r="A1898" i="7"/>
  <c r="A1898" i="10" s="1"/>
  <c r="A1898" i="5"/>
  <c r="A1898" i="8" s="1"/>
  <c r="A1900" i="7"/>
  <c r="A1900" i="10" s="1"/>
  <c r="A1900" i="5"/>
  <c r="A1900" i="8" s="1"/>
  <c r="A1902" i="7"/>
  <c r="A1902" i="10" s="1"/>
  <c r="A1902" i="5"/>
  <c r="A1902" i="8" s="1"/>
  <c r="A1904" i="7"/>
  <c r="A1904" i="10" s="1"/>
  <c r="A1904" i="5"/>
  <c r="A1904" i="8" s="1"/>
  <c r="A1906" i="7"/>
  <c r="A1906" i="10" s="1"/>
  <c r="A1906" i="5"/>
  <c r="A1906" i="8" s="1"/>
  <c r="A1908" i="7"/>
  <c r="A1908" i="10" s="1"/>
  <c r="A1908" i="5"/>
  <c r="A1908" i="8" s="1"/>
  <c r="A1910" i="7"/>
  <c r="A1910" i="10" s="1"/>
  <c r="A1910" i="5"/>
  <c r="A1910" i="8" s="1"/>
  <c r="A1912" i="7"/>
  <c r="A1912" i="10" s="1"/>
  <c r="A1912" i="5"/>
  <c r="A1912" i="8" s="1"/>
  <c r="A1914" i="7"/>
  <c r="A1914" i="10" s="1"/>
  <c r="A1914" i="5"/>
  <c r="A1914" i="8" s="1"/>
  <c r="A1916" i="7"/>
  <c r="A1916" i="10" s="1"/>
  <c r="A1916" i="5"/>
  <c r="A1916" i="8" s="1"/>
  <c r="A1918" i="7"/>
  <c r="A1918" i="10" s="1"/>
  <c r="A1918" i="5"/>
  <c r="A1918" i="8" s="1"/>
  <c r="A1920" i="7"/>
  <c r="A1920" i="10" s="1"/>
  <c r="A1920" i="5"/>
  <c r="A1920" i="8" s="1"/>
  <c r="A1922" i="7"/>
  <c r="A1922" i="10" s="1"/>
  <c r="A1922" i="5"/>
  <c r="A1922" i="8" s="1"/>
  <c r="A1924" i="7"/>
  <c r="A1924" i="10" s="1"/>
  <c r="A1924" i="5"/>
  <c r="A1924" i="8" s="1"/>
  <c r="A1926" i="7"/>
  <c r="A1926" i="10" s="1"/>
  <c r="A1926" i="5"/>
  <c r="A1926" i="8" s="1"/>
  <c r="A1928" i="7"/>
  <c r="A1928" i="10" s="1"/>
  <c r="A1928" i="5"/>
  <c r="A1928" i="8" s="1"/>
  <c r="A1930" i="7"/>
  <c r="A1930" i="10" s="1"/>
  <c r="A1930" i="5"/>
  <c r="A1930" i="8" s="1"/>
  <c r="A1932" i="7"/>
  <c r="A1932" i="10" s="1"/>
  <c r="A1932" i="5"/>
  <c r="A1932" i="8" s="1"/>
  <c r="A1934" i="7"/>
  <c r="A1934" i="10" s="1"/>
  <c r="A1934" i="5"/>
  <c r="A1934" i="8" s="1"/>
  <c r="A1936" i="7"/>
  <c r="A1936" i="10" s="1"/>
  <c r="A1936" i="5"/>
  <c r="A1936" i="8" s="1"/>
  <c r="A1938" i="7"/>
  <c r="A1938" i="10" s="1"/>
  <c r="A1938" i="5"/>
  <c r="A1938" i="8" s="1"/>
  <c r="A1940" i="7"/>
  <c r="A1940" i="10" s="1"/>
  <c r="A1940" i="5"/>
  <c r="A1940" i="8" s="1"/>
  <c r="A1942" i="7"/>
  <c r="A1942" i="10" s="1"/>
  <c r="A1942" i="5"/>
  <c r="A1942" i="8" s="1"/>
  <c r="A1944" i="7"/>
  <c r="A1944" i="10" s="1"/>
  <c r="A1944" i="5"/>
  <c r="A1944" i="8" s="1"/>
  <c r="A1946" i="7"/>
  <c r="A1946" i="10" s="1"/>
  <c r="A1946" i="5"/>
  <c r="A1946" i="8" s="1"/>
  <c r="A1948" i="7"/>
  <c r="A1948" i="10" s="1"/>
  <c r="A1948" i="5"/>
  <c r="A1948" i="8" s="1"/>
  <c r="A1950" i="7"/>
  <c r="A1950" i="10" s="1"/>
  <c r="A1950" i="5"/>
  <c r="A1950" i="8" s="1"/>
  <c r="A1952" i="7"/>
  <c r="A1952" i="10" s="1"/>
  <c r="A1952" i="5"/>
  <c r="A1952" i="8" s="1"/>
  <c r="A1954" i="7"/>
  <c r="A1954" i="10" s="1"/>
  <c r="A1954" i="5"/>
  <c r="A1954" i="8" s="1"/>
  <c r="A1956" i="7"/>
  <c r="A1956" i="10" s="1"/>
  <c r="A1956" i="5"/>
  <c r="A1956" i="8" s="1"/>
  <c r="A1958" i="7"/>
  <c r="A1958" i="10" s="1"/>
  <c r="A1958" i="5"/>
  <c r="A1958" i="8" s="1"/>
  <c r="A1960" i="7"/>
  <c r="A1960" i="10" s="1"/>
  <c r="A1960" i="5"/>
  <c r="A1960" i="8" s="1"/>
  <c r="A1962" i="7"/>
  <c r="A1962" i="10" s="1"/>
  <c r="A1962" i="5"/>
  <c r="A1962" i="8" s="1"/>
  <c r="A1964" i="7"/>
  <c r="A1964" i="10" s="1"/>
  <c r="A1964" i="5"/>
  <c r="A1964" i="8" s="1"/>
  <c r="A1966" i="7"/>
  <c r="A1966" i="10" s="1"/>
  <c r="A1966" i="5"/>
  <c r="A1966" i="8" s="1"/>
  <c r="A1968" i="7"/>
  <c r="A1968" i="10" s="1"/>
  <c r="A1968" i="5"/>
  <c r="A1968" i="8" s="1"/>
  <c r="A1970" i="7"/>
  <c r="A1970" i="10" s="1"/>
  <c r="A1970" i="5"/>
  <c r="A1970" i="8" s="1"/>
  <c r="A1972" i="7"/>
  <c r="A1972" i="10" s="1"/>
  <c r="A1972" i="5"/>
  <c r="A1972" i="8" s="1"/>
  <c r="A1974" i="7"/>
  <c r="A1974" i="10" s="1"/>
  <c r="A1974" i="5"/>
  <c r="A1974" i="8" s="1"/>
  <c r="A1976" i="7"/>
  <c r="A1976" i="10" s="1"/>
  <c r="A1976" i="5"/>
  <c r="A1976" i="8" s="1"/>
  <c r="A1978" i="7"/>
  <c r="A1978" i="10" s="1"/>
  <c r="A1978" i="5"/>
  <c r="A1978" i="8" s="1"/>
  <c r="A1980" i="7"/>
  <c r="A1980" i="10" s="1"/>
  <c r="A1980" i="5"/>
  <c r="A1980" i="8" s="1"/>
  <c r="A1982" i="7"/>
  <c r="A1982" i="10" s="1"/>
  <c r="A1982" i="5"/>
  <c r="A1982" i="8" s="1"/>
  <c r="A1984" i="7"/>
  <c r="A1984" i="10" s="1"/>
  <c r="A1984" i="5"/>
  <c r="A1984" i="8" s="1"/>
  <c r="A1986" i="7"/>
  <c r="A1986" i="10" s="1"/>
  <c r="A1986" i="5"/>
  <c r="A1986" i="8" s="1"/>
  <c r="A1988" i="7"/>
  <c r="A1988" i="10" s="1"/>
  <c r="A1988" i="5"/>
  <c r="A1988" i="8" s="1"/>
  <c r="A1990" i="7"/>
  <c r="A1990" i="10" s="1"/>
  <c r="A1990" i="5"/>
  <c r="A1990" i="8" s="1"/>
  <c r="A1992" i="7"/>
  <c r="A1992" i="10" s="1"/>
  <c r="A1992" i="5"/>
  <c r="A1992" i="8" s="1"/>
  <c r="A1994" i="7"/>
  <c r="A1994" i="10" s="1"/>
  <c r="A1994" i="5"/>
  <c r="A1994" i="8" s="1"/>
  <c r="A1996" i="7"/>
  <c r="A1996" i="10" s="1"/>
  <c r="A1996" i="5"/>
  <c r="A1996" i="8" s="1"/>
  <c r="A1998" i="7"/>
  <c r="A1998" i="10" s="1"/>
  <c r="A1998" i="5"/>
  <c r="A1998" i="8" s="1"/>
  <c r="A2000" i="7"/>
  <c r="A2000" i="10" s="1"/>
  <c r="A2000" i="5"/>
  <c r="A2000" i="8" s="1"/>
  <c r="A2002" i="7"/>
  <c r="A2002" i="10" s="1"/>
  <c r="A2002" i="5"/>
  <c r="A2002" i="8" s="1"/>
  <c r="A2004" i="7"/>
  <c r="A2004" i="10" s="1"/>
  <c r="A2004" i="5"/>
  <c r="A2004" i="8" s="1"/>
  <c r="A2006" i="7"/>
  <c r="A2006" i="10" s="1"/>
  <c r="A2006" i="5"/>
  <c r="A2006" i="8" s="1"/>
  <c r="A2008" i="7"/>
  <c r="A2008" i="10" s="1"/>
  <c r="A2008" i="5"/>
  <c r="A2008" i="8" s="1"/>
  <c r="A2010" i="7"/>
  <c r="A2010" i="10" s="1"/>
  <c r="A2010" i="5"/>
  <c r="A2010" i="8" s="1"/>
  <c r="A2012" i="7"/>
  <c r="A2012" i="10" s="1"/>
  <c r="A2012" i="5"/>
  <c r="A2012" i="8" s="1"/>
  <c r="A2014" i="7"/>
  <c r="A2014" i="10" s="1"/>
  <c r="A2014" i="5"/>
  <c r="A2014" i="8" s="1"/>
  <c r="A2016" i="7"/>
  <c r="A2016" i="10" s="1"/>
  <c r="A2016" i="5"/>
  <c r="A2016" i="8" s="1"/>
  <c r="A2018" i="7"/>
  <c r="A2018" i="10" s="1"/>
  <c r="A2018" i="5"/>
  <c r="A2018" i="8" s="1"/>
  <c r="A2020" i="7"/>
  <c r="A2020" i="10" s="1"/>
  <c r="A2020" i="5"/>
  <c r="A2020" i="8" s="1"/>
  <c r="A2022" i="7"/>
  <c r="A2022" i="10" s="1"/>
  <c r="A2022" i="5"/>
  <c r="A2022" i="8" s="1"/>
  <c r="A2024" i="7"/>
  <c r="A2024" i="10" s="1"/>
  <c r="A2024" i="5"/>
  <c r="A2024" i="8" s="1"/>
  <c r="A2026" i="7"/>
  <c r="A2026" i="10" s="1"/>
  <c r="A2026" i="5"/>
  <c r="A2026" i="8" s="1"/>
  <c r="A2028" i="7"/>
  <c r="A2028" i="10" s="1"/>
  <c r="A2028" i="5"/>
  <c r="A2028" i="8" s="1"/>
  <c r="A2030" i="7"/>
  <c r="A2030" i="10" s="1"/>
  <c r="A2030" i="5"/>
  <c r="A2030" i="8" s="1"/>
  <c r="A2032" i="7"/>
  <c r="A2032" i="10" s="1"/>
  <c r="A2032" i="5"/>
  <c r="A2032" i="8" s="1"/>
  <c r="A2034" i="7"/>
  <c r="A2034" i="10" s="1"/>
  <c r="A2034" i="5"/>
  <c r="A2034" i="8" s="1"/>
  <c r="A2036" i="7"/>
  <c r="A2036" i="10" s="1"/>
  <c r="A2036" i="5"/>
  <c r="A2036" i="8" s="1"/>
  <c r="A2038" i="7"/>
  <c r="A2038" i="10" s="1"/>
  <c r="A2038" i="5"/>
  <c r="A2038" i="8" s="1"/>
  <c r="A2040" i="7"/>
  <c r="A2040" i="10" s="1"/>
  <c r="A2040" i="5"/>
  <c r="A2040" i="8" s="1"/>
  <c r="A2042" i="7"/>
  <c r="A2042" i="10" s="1"/>
  <c r="A2042" i="5"/>
  <c r="A2042" i="8" s="1"/>
  <c r="A2044" i="7"/>
  <c r="A2044" i="10" s="1"/>
  <c r="A2044" i="5"/>
  <c r="A2044" i="8" s="1"/>
  <c r="A2046" i="7"/>
  <c r="A2046" i="10" s="1"/>
  <c r="A2046" i="5"/>
  <c r="A2046" i="8" s="1"/>
  <c r="A2048" i="7"/>
  <c r="A2048" i="10" s="1"/>
  <c r="A2048" i="5"/>
  <c r="A2048" i="8" s="1"/>
  <c r="A2050" i="7"/>
  <c r="A2050" i="10" s="1"/>
  <c r="A2050" i="5"/>
  <c r="A2050" i="8" s="1"/>
  <c r="A2052" i="7"/>
  <c r="A2052" i="10" s="1"/>
  <c r="A2052" i="5"/>
  <c r="A2052" i="8" s="1"/>
  <c r="A2054" i="7"/>
  <c r="A2054" i="10" s="1"/>
  <c r="A2054" i="5"/>
  <c r="A2054" i="8" s="1"/>
  <c r="A2056" i="7"/>
  <c r="A2056" i="10" s="1"/>
  <c r="A2056" i="5"/>
  <c r="A2056" i="8" s="1"/>
  <c r="A2058" i="7"/>
  <c r="A2058" i="10" s="1"/>
  <c r="A2058" i="5"/>
  <c r="A2058" i="8" s="1"/>
  <c r="A2060" i="7"/>
  <c r="A2060" i="10" s="1"/>
  <c r="A2060" i="5"/>
  <c r="A2060" i="8" s="1"/>
  <c r="A2062" i="7"/>
  <c r="A2062" i="10" s="1"/>
  <c r="A2062" i="5"/>
  <c r="A2062" i="8" s="1"/>
  <c r="A2064" i="7"/>
  <c r="A2064" i="10" s="1"/>
  <c r="A2064" i="5"/>
  <c r="A2064" i="8" s="1"/>
  <c r="A2066" i="7"/>
  <c r="A2066" i="10" s="1"/>
  <c r="A2066" i="5"/>
  <c r="A2066" i="8" s="1"/>
  <c r="A2068" i="7"/>
  <c r="A2068" i="10" s="1"/>
  <c r="A2068" i="5"/>
  <c r="A2068" i="8" s="1"/>
  <c r="A2070" i="7"/>
  <c r="A2070" i="10" s="1"/>
  <c r="A2070" i="5"/>
  <c r="A2070" i="8" s="1"/>
  <c r="A2072" i="7"/>
  <c r="A2072" i="10" s="1"/>
  <c r="A2072" i="5"/>
  <c r="A2072" i="8" s="1"/>
  <c r="A2074" i="7"/>
  <c r="A2074" i="10" s="1"/>
  <c r="A2074" i="5"/>
  <c r="A2074" i="8" s="1"/>
  <c r="A2076" i="7"/>
  <c r="A2076" i="10" s="1"/>
  <c r="A2076" i="5"/>
  <c r="A2076" i="8" s="1"/>
  <c r="A2078" i="7"/>
  <c r="A2078" i="10" s="1"/>
  <c r="A2078" i="5"/>
  <c r="A2078" i="8" s="1"/>
  <c r="A2080" i="7"/>
  <c r="A2080" i="10" s="1"/>
  <c r="A2080" i="5"/>
  <c r="A2080" i="8" s="1"/>
  <c r="A2082" i="7"/>
  <c r="A2082" i="10" s="1"/>
  <c r="A2082" i="5"/>
  <c r="A2082" i="8" s="1"/>
  <c r="A2084" i="7"/>
  <c r="A2084" i="10" s="1"/>
  <c r="A2084" i="5"/>
  <c r="A2084" i="8" s="1"/>
  <c r="A2086" i="7"/>
  <c r="A2086" i="10" s="1"/>
  <c r="A2086" i="5"/>
  <c r="A2086" i="8" s="1"/>
  <c r="A2088" i="7"/>
  <c r="A2088" i="10" s="1"/>
  <c r="A2088" i="5"/>
  <c r="A2088" i="8" s="1"/>
  <c r="A2090" i="7"/>
  <c r="A2090" i="10" s="1"/>
  <c r="A2090" i="5"/>
  <c r="A2090" i="8" s="1"/>
  <c r="A2092" i="7"/>
  <c r="A2092" i="10" s="1"/>
  <c r="A2092" i="5"/>
  <c r="A2092" i="8" s="1"/>
  <c r="A2094" i="7"/>
  <c r="A2094" i="10" s="1"/>
  <c r="A2094" i="5"/>
  <c r="A2094" i="8" s="1"/>
  <c r="A2096" i="7"/>
  <c r="A2096" i="10" s="1"/>
  <c r="A2096" i="5"/>
  <c r="A2096" i="8" s="1"/>
  <c r="A2098" i="7"/>
  <c r="A2098" i="10" s="1"/>
  <c r="A2098" i="5"/>
  <c r="A2098" i="8" s="1"/>
  <c r="A2100" i="7"/>
  <c r="A2100" i="10" s="1"/>
  <c r="A2100" i="5"/>
  <c r="A2100" i="8" s="1"/>
  <c r="A2102" i="7"/>
  <c r="A2102" i="10" s="1"/>
  <c r="A2102" i="5"/>
  <c r="A2102" i="8" s="1"/>
  <c r="A2104" i="7"/>
  <c r="A2104" i="10" s="1"/>
  <c r="A2104" i="5"/>
  <c r="A2104" i="8" s="1"/>
  <c r="A2106" i="7"/>
  <c r="A2106" i="10" s="1"/>
  <c r="A2106" i="5"/>
  <c r="A2106" i="8" s="1"/>
  <c r="A2108" i="7"/>
  <c r="A2108" i="10" s="1"/>
  <c r="A2108" i="5"/>
  <c r="A2108" i="8" s="1"/>
  <c r="A2110" i="7"/>
  <c r="A2110" i="10" s="1"/>
  <c r="A2110" i="5"/>
  <c r="A2110" i="8" s="1"/>
  <c r="A2112" i="7"/>
  <c r="A2112" i="10" s="1"/>
  <c r="A2112" i="5"/>
  <c r="A2112" i="8" s="1"/>
  <c r="A2114" i="7"/>
  <c r="A2114" i="10" s="1"/>
  <c r="A2114" i="5"/>
  <c r="A2114" i="8" s="1"/>
  <c r="A2116" i="7"/>
  <c r="A2116" i="10" s="1"/>
  <c r="A2116" i="5"/>
  <c r="A2116" i="8" s="1"/>
  <c r="A2118" i="7"/>
  <c r="A2118" i="10" s="1"/>
  <c r="A2118" i="5"/>
  <c r="A2118" i="8" s="1"/>
  <c r="A2120" i="7"/>
  <c r="A2120" i="10" s="1"/>
  <c r="A2120" i="5"/>
  <c r="A2120" i="8" s="1"/>
  <c r="A2122" i="7"/>
  <c r="A2122" i="10" s="1"/>
  <c r="A2122" i="5"/>
  <c r="A2122" i="8" s="1"/>
  <c r="A2124" i="7"/>
  <c r="A2124" i="10" s="1"/>
  <c r="A2124" i="5"/>
  <c r="A2124" i="8" s="1"/>
  <c r="A2126" i="7"/>
  <c r="A2126" i="10" s="1"/>
  <c r="A2126" i="5"/>
  <c r="A2126" i="8" s="1"/>
  <c r="A2128" i="7"/>
  <c r="A2128" i="10" s="1"/>
  <c r="A2128" i="5"/>
  <c r="A2128" i="8" s="1"/>
  <c r="A2130" i="7"/>
  <c r="A2130" i="10" s="1"/>
  <c r="A2130" i="5"/>
  <c r="A2130" i="8" s="1"/>
  <c r="A2132" i="7"/>
  <c r="A2132" i="10" s="1"/>
  <c r="A2132" i="5"/>
  <c r="A2132" i="8" s="1"/>
  <c r="A2134" i="7"/>
  <c r="A2134" i="10" s="1"/>
  <c r="A2134" i="5"/>
  <c r="A2134" i="8" s="1"/>
  <c r="A2136" i="7"/>
  <c r="A2136" i="10" s="1"/>
  <c r="A2136" i="5"/>
  <c r="A2136" i="8" s="1"/>
  <c r="A2138" i="7"/>
  <c r="A2138" i="10" s="1"/>
  <c r="A2138" i="5"/>
  <c r="A2138" i="8" s="1"/>
  <c r="A2140" i="7"/>
  <c r="A2140" i="10" s="1"/>
  <c r="A2140" i="5"/>
  <c r="A2140" i="8" s="1"/>
  <c r="A2142" i="7"/>
  <c r="A2142" i="10" s="1"/>
  <c r="A2142" i="5"/>
  <c r="A2142" i="8" s="1"/>
  <c r="A2144" i="7"/>
  <c r="A2144" i="10" s="1"/>
  <c r="A2144" i="5"/>
  <c r="A2144" i="8" s="1"/>
  <c r="A2146" i="7"/>
  <c r="A2146" i="10" s="1"/>
  <c r="A2146" i="5"/>
  <c r="A2146" i="8" s="1"/>
  <c r="A2148" i="7"/>
  <c r="A2148" i="10" s="1"/>
  <c r="A2148" i="5"/>
  <c r="A2148" i="8" s="1"/>
  <c r="A2150" i="7"/>
  <c r="A2150" i="10" s="1"/>
  <c r="A2150" i="5"/>
  <c r="A2150" i="8" s="1"/>
  <c r="A2152" i="7"/>
  <c r="A2152" i="10" s="1"/>
  <c r="A2152" i="5"/>
  <c r="A2152" i="8" s="1"/>
  <c r="A2154" i="7"/>
  <c r="A2154" i="10" s="1"/>
  <c r="A2154" i="5"/>
  <c r="A2154" i="8" s="1"/>
  <c r="A2156" i="7"/>
  <c r="A2156" i="10" s="1"/>
  <c r="A2156" i="5"/>
  <c r="A2156" i="8" s="1"/>
  <c r="A2158" i="7"/>
  <c r="A2158" i="10" s="1"/>
  <c r="A2158" i="5"/>
  <c r="A2158" i="8" s="1"/>
  <c r="A2160" i="7"/>
  <c r="A2160" i="10" s="1"/>
  <c r="A2160" i="5"/>
  <c r="A2160" i="8" s="1"/>
  <c r="A2162" i="7"/>
  <c r="A2162" i="10" s="1"/>
  <c r="A2162" i="5"/>
  <c r="A2162" i="8" s="1"/>
  <c r="A2164" i="7"/>
  <c r="A2164" i="10" s="1"/>
  <c r="A2164" i="5"/>
  <c r="A2164" i="8" s="1"/>
  <c r="A2166" i="7"/>
  <c r="A2166" i="10" s="1"/>
  <c r="A2166" i="5"/>
  <c r="A2166" i="8" s="1"/>
  <c r="A2168" i="7"/>
  <c r="A2168" i="10" s="1"/>
  <c r="A2168" i="5"/>
  <c r="A2168" i="8" s="1"/>
  <c r="A2170" i="7"/>
  <c r="A2170" i="10" s="1"/>
  <c r="A2170" i="5"/>
  <c r="A2170" i="8" s="1"/>
  <c r="A2172" i="7"/>
  <c r="A2172" i="10" s="1"/>
  <c r="A2172" i="5"/>
  <c r="A2172" i="8" s="1"/>
  <c r="A2174" i="7"/>
  <c r="A2174" i="10" s="1"/>
  <c r="A2174" i="5"/>
  <c r="A2174" i="8" s="1"/>
  <c r="A2176" i="7"/>
  <c r="A2176" i="10" s="1"/>
  <c r="A2176" i="5"/>
  <c r="A2176" i="8" s="1"/>
  <c r="A2178" i="7"/>
  <c r="A2178" i="10" s="1"/>
  <c r="A2178" i="5"/>
  <c r="A2178" i="8" s="1"/>
  <c r="A2180" i="7"/>
  <c r="A2180" i="10" s="1"/>
  <c r="A2180" i="5"/>
  <c r="A2180" i="8" s="1"/>
  <c r="A2182" i="7"/>
  <c r="A2182" i="10" s="1"/>
  <c r="A2182" i="5"/>
  <c r="A2182" i="8" s="1"/>
  <c r="A2184" i="7"/>
  <c r="A2184" i="10" s="1"/>
  <c r="A2184" i="5"/>
  <c r="A2184" i="8" s="1"/>
  <c r="A2186" i="7"/>
  <c r="A2186" i="10" s="1"/>
  <c r="A2186" i="5"/>
  <c r="A2186" i="8" s="1"/>
  <c r="A2188" i="7"/>
  <c r="A2188" i="10" s="1"/>
  <c r="A2188" i="5"/>
  <c r="A2188" i="8" s="1"/>
  <c r="A2190" i="7"/>
  <c r="A2190" i="10" s="1"/>
  <c r="A2190" i="5"/>
  <c r="A2190" i="8" s="1"/>
  <c r="A2192" i="7"/>
  <c r="A2192" i="10" s="1"/>
  <c r="A2192" i="5"/>
  <c r="A2192" i="8" s="1"/>
  <c r="A2194" i="7"/>
  <c r="A2194" i="10" s="1"/>
  <c r="A2194" i="5"/>
  <c r="A2194" i="8" s="1"/>
  <c r="A2196" i="7"/>
  <c r="A2196" i="10" s="1"/>
  <c r="A2196" i="5"/>
  <c r="A2196" i="8" s="1"/>
  <c r="A2198" i="7"/>
  <c r="A2198" i="10" s="1"/>
  <c r="A2198" i="5"/>
  <c r="A2198" i="8" s="1"/>
  <c r="A2200" i="7"/>
  <c r="A2200" i="10" s="1"/>
  <c r="A2200" i="5"/>
  <c r="A2200" i="8" s="1"/>
  <c r="A2202" i="7"/>
  <c r="A2202" i="10" s="1"/>
  <c r="A2202" i="5"/>
  <c r="A2202" i="8" s="1"/>
  <c r="A2204" i="7"/>
  <c r="A2204" i="10" s="1"/>
  <c r="A2204" i="5"/>
  <c r="A2204" i="8" s="1"/>
  <c r="A2206" i="7"/>
  <c r="A2206" i="10" s="1"/>
  <c r="A2206" i="5"/>
  <c r="A2206" i="8" s="1"/>
  <c r="A2208" i="7"/>
  <c r="A2208" i="10" s="1"/>
  <c r="A2208" i="5"/>
  <c r="A2208" i="8" s="1"/>
  <c r="A2210" i="7"/>
  <c r="A2210" i="10" s="1"/>
  <c r="A2210" i="5"/>
  <c r="A2210" i="8" s="1"/>
  <c r="A2212" i="7"/>
  <c r="A2212" i="10" s="1"/>
  <c r="A2212" i="5"/>
  <c r="A2212" i="8" s="1"/>
  <c r="A2214" i="7"/>
  <c r="A2214" i="10" s="1"/>
  <c r="A2214" i="5"/>
  <c r="A2214" i="8" s="1"/>
  <c r="A2216" i="7"/>
  <c r="A2216" i="10" s="1"/>
  <c r="A2216" i="5"/>
  <c r="A2216" i="8" s="1"/>
  <c r="A2218" i="7"/>
  <c r="A2218" i="10" s="1"/>
  <c r="A2218" i="5"/>
  <c r="A2218" i="8" s="1"/>
  <c r="A2220" i="7"/>
  <c r="A2220" i="10" s="1"/>
  <c r="A2220" i="5"/>
  <c r="A2220" i="8" s="1"/>
  <c r="A2222" i="7"/>
  <c r="A2222" i="10" s="1"/>
  <c r="A2222" i="5"/>
  <c r="A2222" i="8" s="1"/>
  <c r="A2224" i="7"/>
  <c r="A2224" i="10" s="1"/>
  <c r="A2224" i="5"/>
  <c r="A2224" i="8" s="1"/>
  <c r="A2226" i="7"/>
  <c r="A2226" i="10" s="1"/>
  <c r="A2226" i="5"/>
  <c r="A2226" i="8" s="1"/>
  <c r="A2228" i="7"/>
  <c r="A2228" i="10" s="1"/>
  <c r="A2228" i="5"/>
  <c r="A2228" i="8" s="1"/>
  <c r="A2230" i="7"/>
  <c r="A2230" i="10" s="1"/>
  <c r="A2230" i="5"/>
  <c r="A2230" i="8" s="1"/>
  <c r="A2232" i="7"/>
  <c r="A2232" i="10" s="1"/>
  <c r="A2232" i="5"/>
  <c r="A2232" i="8" s="1"/>
  <c r="A2234" i="7"/>
  <c r="A2234" i="10" s="1"/>
  <c r="A2234" i="5"/>
  <c r="A2234" i="8" s="1"/>
  <c r="A2236" i="7"/>
  <c r="A2236" i="10" s="1"/>
  <c r="A2236" i="5"/>
  <c r="A2236" i="8" s="1"/>
  <c r="A2238" i="7"/>
  <c r="A2238" i="10" s="1"/>
  <c r="A2238" i="5"/>
  <c r="A2238" i="8" s="1"/>
  <c r="A2240" i="7"/>
  <c r="A2240" i="10" s="1"/>
  <c r="A2240" i="5"/>
  <c r="A2240" i="8" s="1"/>
  <c r="A2242" i="7"/>
  <c r="A2242" i="10" s="1"/>
  <c r="A2242" i="5"/>
  <c r="A2242" i="8" s="1"/>
  <c r="A2244" i="7"/>
  <c r="A2244" i="10" s="1"/>
  <c r="A2244" i="5"/>
  <c r="A2244" i="8" s="1"/>
  <c r="A2246" i="7"/>
  <c r="A2246" i="10" s="1"/>
  <c r="A2246" i="5"/>
  <c r="A2246" i="8" s="1"/>
  <c r="A2248" i="7"/>
  <c r="A2248" i="10" s="1"/>
  <c r="A2248" i="5"/>
  <c r="A2248" i="8" s="1"/>
  <c r="A2250" i="7"/>
  <c r="A2250" i="10" s="1"/>
  <c r="A2250" i="5"/>
  <c r="A2250" i="8" s="1"/>
  <c r="A2252" i="7"/>
  <c r="A2252" i="10" s="1"/>
  <c r="A2252" i="5"/>
  <c r="A2252" i="8" s="1"/>
  <c r="A2254" i="7"/>
  <c r="A2254" i="10" s="1"/>
  <c r="A2254" i="5"/>
  <c r="A2254" i="8" s="1"/>
  <c r="A2256" i="7"/>
  <c r="A2256" i="10" s="1"/>
  <c r="A2256" i="5"/>
  <c r="A2256" i="8" s="1"/>
  <c r="A2258" i="7"/>
  <c r="A2258" i="10" s="1"/>
  <c r="A2258" i="5"/>
  <c r="A2258" i="8" s="1"/>
  <c r="A2260" i="7"/>
  <c r="A2260" i="10" s="1"/>
  <c r="A2260" i="5"/>
  <c r="A2260" i="8" s="1"/>
  <c r="A2262" i="7"/>
  <c r="A2262" i="10" s="1"/>
  <c r="A2262" i="5"/>
  <c r="A2262" i="8" s="1"/>
  <c r="A2264" i="7"/>
  <c r="A2264" i="10" s="1"/>
  <c r="A2264" i="5"/>
  <c r="A2264" i="8" s="1"/>
  <c r="A2266" i="7"/>
  <c r="A2266" i="10" s="1"/>
  <c r="A2266" i="5"/>
  <c r="A2266" i="8" s="1"/>
  <c r="A2268" i="7"/>
  <c r="A2268" i="10" s="1"/>
  <c r="A2268" i="5"/>
  <c r="A2268" i="8" s="1"/>
  <c r="A2270" i="7"/>
  <c r="A2270" i="10" s="1"/>
  <c r="A2270" i="5"/>
  <c r="A2270" i="8" s="1"/>
  <c r="A2272" i="7"/>
  <c r="A2272" i="10" s="1"/>
  <c r="A2272" i="5"/>
  <c r="A2272" i="8" s="1"/>
  <c r="A2274" i="7"/>
  <c r="A2274" i="10" s="1"/>
  <c r="A2274" i="5"/>
  <c r="A2274" i="8" s="1"/>
  <c r="A2276" i="7"/>
  <c r="A2276" i="10" s="1"/>
  <c r="A2276" i="5"/>
  <c r="A2276" i="8" s="1"/>
  <c r="A2278" i="7"/>
  <c r="A2278" i="10" s="1"/>
  <c r="A2278" i="5"/>
  <c r="A2278" i="8" s="1"/>
  <c r="A2280" i="7"/>
  <c r="A2280" i="10" s="1"/>
  <c r="A2280" i="5"/>
  <c r="A2280" i="8" s="1"/>
  <c r="A2282" i="7"/>
  <c r="A2282" i="10" s="1"/>
  <c r="A2282" i="5"/>
  <c r="A2282" i="8" s="1"/>
  <c r="A2284" i="7"/>
  <c r="A2284" i="10" s="1"/>
  <c r="A2284" i="5"/>
  <c r="A2284" i="8" s="1"/>
  <c r="A2286" i="7"/>
  <c r="A2286" i="10" s="1"/>
  <c r="A2286" i="5"/>
  <c r="A2286" i="8" s="1"/>
  <c r="A2288" i="7"/>
  <c r="A2288" i="10" s="1"/>
  <c r="A2288" i="5"/>
  <c r="A2288" i="8" s="1"/>
  <c r="A2290" i="7"/>
  <c r="A2290" i="10" s="1"/>
  <c r="A2290" i="5"/>
  <c r="A2290" i="8" s="1"/>
  <c r="A2292" i="7"/>
  <c r="A2292" i="10" s="1"/>
  <c r="A2292" i="5"/>
  <c r="A2292" i="8" s="1"/>
  <c r="A2294" i="7"/>
  <c r="A2294" i="10" s="1"/>
  <c r="A2294" i="5"/>
  <c r="A2294" i="8" s="1"/>
  <c r="A2296" i="7"/>
  <c r="A2296" i="10" s="1"/>
  <c r="A2296" i="5"/>
  <c r="A2296" i="8" s="1"/>
  <c r="A2298" i="7"/>
  <c r="A2298" i="10" s="1"/>
  <c r="A2298" i="5"/>
  <c r="A2298" i="8" s="1"/>
  <c r="A2300" i="7"/>
  <c r="A2300" i="10" s="1"/>
  <c r="A2300" i="5"/>
  <c r="A2300" i="8" s="1"/>
  <c r="A2302" i="7"/>
  <c r="A2302" i="10" s="1"/>
  <c r="A2302" i="5"/>
  <c r="A2302" i="8" s="1"/>
  <c r="A2304" i="7"/>
  <c r="A2304" i="10" s="1"/>
  <c r="A2304" i="5"/>
  <c r="A2304" i="8" s="1"/>
  <c r="A2306" i="7"/>
  <c r="A2306" i="10" s="1"/>
  <c r="A2306" i="5"/>
  <c r="A2306" i="8" s="1"/>
  <c r="A2308" i="7"/>
  <c r="A2308" i="10" s="1"/>
  <c r="A2308" i="5"/>
  <c r="A2308" i="8" s="1"/>
  <c r="A2310" i="7"/>
  <c r="A2310" i="10" s="1"/>
  <c r="A2310" i="5"/>
  <c r="A2310" i="8" s="1"/>
  <c r="A2312" i="7"/>
  <c r="A2312" i="10" s="1"/>
  <c r="A2312" i="5"/>
  <c r="A2312" i="8" s="1"/>
  <c r="A2314" i="7"/>
  <c r="A2314" i="10" s="1"/>
  <c r="A2314" i="5"/>
  <c r="A2314" i="8" s="1"/>
  <c r="A2316" i="7"/>
  <c r="A2316" i="10" s="1"/>
  <c r="A2316" i="5"/>
  <c r="A2316" i="8" s="1"/>
  <c r="A2318" i="7"/>
  <c r="A2318" i="10" s="1"/>
  <c r="A2318" i="5"/>
  <c r="A2318" i="8" s="1"/>
  <c r="A2320" i="7"/>
  <c r="A2320" i="10" s="1"/>
  <c r="A2320" i="5"/>
  <c r="A2320" i="8" s="1"/>
  <c r="A2320" i="6"/>
  <c r="A2320" i="9" s="1"/>
  <c r="A2322" i="7"/>
  <c r="A2322" i="10" s="1"/>
  <c r="A2322" i="5"/>
  <c r="A2322" i="8" s="1"/>
  <c r="A2322" i="6"/>
  <c r="A2322" i="9" s="1"/>
  <c r="A2324" i="7"/>
  <c r="A2324" i="10" s="1"/>
  <c r="A2324" i="5"/>
  <c r="A2324" i="8" s="1"/>
  <c r="A2326" i="7"/>
  <c r="A2326" i="10" s="1"/>
  <c r="A2326" i="5"/>
  <c r="A2326" i="8" s="1"/>
  <c r="A2328" i="7"/>
  <c r="A2328" i="10" s="1"/>
  <c r="A2328" i="5"/>
  <c r="A2328" i="8" s="1"/>
  <c r="A2330" i="7"/>
  <c r="A2330" i="10" s="1"/>
  <c r="A2330" i="5"/>
  <c r="A2330" i="8" s="1"/>
  <c r="A2332" i="7"/>
  <c r="A2332" i="10" s="1"/>
  <c r="A2332" i="5"/>
  <c r="A2332" i="8" s="1"/>
  <c r="A2334" i="7"/>
  <c r="A2334" i="10" s="1"/>
  <c r="A2334" i="5"/>
  <c r="A2334" i="8" s="1"/>
  <c r="A2336" i="7"/>
  <c r="A2336" i="10" s="1"/>
  <c r="A2336" i="5"/>
  <c r="A2336" i="8" s="1"/>
  <c r="A2338" i="7"/>
  <c r="A2338" i="10" s="1"/>
  <c r="A2338" i="5"/>
  <c r="A2338" i="8" s="1"/>
  <c r="A2340" i="7"/>
  <c r="A2340" i="10" s="1"/>
  <c r="A2340" i="5"/>
  <c r="A2340" i="8" s="1"/>
  <c r="A2340" i="6"/>
  <c r="A2340" i="9" s="1"/>
  <c r="A2342" i="7"/>
  <c r="A2342" i="10" s="1"/>
  <c r="A2342" i="5"/>
  <c r="A2342" i="8" s="1"/>
  <c r="A2342" i="6"/>
  <c r="A2342" i="9" s="1"/>
  <c r="A2344" i="7"/>
  <c r="A2344" i="10" s="1"/>
  <c r="A2344" i="5"/>
  <c r="A2344" i="8" s="1"/>
  <c r="A2346" i="7"/>
  <c r="A2346" i="10" s="1"/>
  <c r="A2346" i="5"/>
  <c r="A2346" i="8" s="1"/>
  <c r="A2348" i="7"/>
  <c r="A2348" i="10" s="1"/>
  <c r="A2348" i="5"/>
  <c r="A2348" i="8" s="1"/>
  <c r="A2350" i="7"/>
  <c r="A2350" i="10" s="1"/>
  <c r="A2350" i="5"/>
  <c r="A2350" i="8" s="1"/>
  <c r="A2352" i="7"/>
  <c r="A2352" i="10" s="1"/>
  <c r="A2352" i="5"/>
  <c r="A2352" i="8" s="1"/>
  <c r="A2354" i="7"/>
  <c r="A2354" i="10" s="1"/>
  <c r="A2354" i="5"/>
  <c r="A2354" i="8" s="1"/>
  <c r="A2356" i="7"/>
  <c r="A2356" i="10" s="1"/>
  <c r="A2356" i="5"/>
  <c r="A2356" i="8" s="1"/>
  <c r="A2358" i="7"/>
  <c r="A2358" i="10" s="1"/>
  <c r="A2358" i="5"/>
  <c r="A2358" i="8" s="1"/>
  <c r="A2360" i="7"/>
  <c r="A2360" i="10" s="1"/>
  <c r="A2360" i="5"/>
  <c r="A2360" i="8" s="1"/>
  <c r="A2360" i="6"/>
  <c r="A2360" i="9" s="1"/>
  <c r="A2362" i="7"/>
  <c r="A2362" i="10" s="1"/>
  <c r="A2362" i="5"/>
  <c r="A2362" i="8" s="1"/>
  <c r="A2362" i="6"/>
  <c r="A2362" i="9" s="1"/>
  <c r="A2364" i="7"/>
  <c r="A2364" i="10" s="1"/>
  <c r="A2364" i="5"/>
  <c r="A2364" i="8" s="1"/>
  <c r="A2366" i="7"/>
  <c r="A2366" i="10" s="1"/>
  <c r="A2366" i="5"/>
  <c r="A2366" i="8" s="1"/>
  <c r="A2368" i="7"/>
  <c r="A2368" i="10" s="1"/>
  <c r="A2368" i="5"/>
  <c r="A2368" i="8" s="1"/>
  <c r="A2370" i="7"/>
  <c r="A2370" i="10" s="1"/>
  <c r="A2370" i="5"/>
  <c r="A2370" i="8" s="1"/>
  <c r="A2372" i="7"/>
  <c r="A2372" i="10" s="1"/>
  <c r="A2372" i="5"/>
  <c r="A2372" i="8" s="1"/>
  <c r="A2374" i="7"/>
  <c r="A2374" i="10" s="1"/>
  <c r="A2374" i="5"/>
  <c r="A2374" i="8" s="1"/>
  <c r="A2376" i="7"/>
  <c r="A2376" i="10" s="1"/>
  <c r="A2376" i="5"/>
  <c r="A2376" i="8" s="1"/>
  <c r="A2378" i="7"/>
  <c r="A2378" i="10" s="1"/>
  <c r="A2378" i="5"/>
  <c r="A2378" i="8" s="1"/>
  <c r="A2380" i="7"/>
  <c r="A2380" i="10" s="1"/>
  <c r="A2380" i="5"/>
  <c r="A2380" i="8" s="1"/>
  <c r="A2380" i="6"/>
  <c r="A2380" i="9" s="1"/>
  <c r="A2382" i="7"/>
  <c r="A2382" i="10" s="1"/>
  <c r="A2382" i="5"/>
  <c r="A2382" i="8" s="1"/>
  <c r="A2382" i="6"/>
  <c r="A2382" i="9" s="1"/>
  <c r="A2384" i="7"/>
  <c r="A2384" i="10" s="1"/>
  <c r="A2384" i="5"/>
  <c r="A2384" i="8" s="1"/>
  <c r="A2386" i="7"/>
  <c r="A2386" i="10" s="1"/>
  <c r="A2386" i="5"/>
  <c r="A2386" i="8" s="1"/>
  <c r="A2388" i="7"/>
  <c r="A2388" i="10" s="1"/>
  <c r="A2388" i="5"/>
  <c r="A2388" i="8" s="1"/>
  <c r="A2390" i="7"/>
  <c r="A2390" i="10" s="1"/>
  <c r="A2390" i="5"/>
  <c r="A2390" i="8" s="1"/>
  <c r="A2392" i="7"/>
  <c r="A2392" i="10" s="1"/>
  <c r="A2392" i="5"/>
  <c r="A2392" i="8" s="1"/>
  <c r="A2394" i="7"/>
  <c r="A2394" i="10" s="1"/>
  <c r="A2394" i="5"/>
  <c r="A2394" i="8" s="1"/>
  <c r="A2396" i="7"/>
  <c r="A2396" i="10" s="1"/>
  <c r="A2396" i="5"/>
  <c r="A2396" i="8" s="1"/>
  <c r="A2398" i="7"/>
  <c r="A2398" i="10" s="1"/>
  <c r="A2398" i="5"/>
  <c r="A2398" i="8" s="1"/>
  <c r="A2400" i="7"/>
  <c r="A2400" i="10" s="1"/>
  <c r="A2400" i="5"/>
  <c r="A2400" i="8" s="1"/>
  <c r="A2400" i="6"/>
  <c r="A2400" i="9" s="1"/>
  <c r="A2402" i="7"/>
  <c r="A2402" i="10" s="1"/>
  <c r="A2402" i="5"/>
  <c r="A2402" i="8" s="1"/>
  <c r="A2402" i="6"/>
  <c r="A2402" i="9" s="1"/>
  <c r="A2404" i="7"/>
  <c r="A2404" i="10" s="1"/>
  <c r="A2404" i="5"/>
  <c r="A2404" i="8" s="1"/>
  <c r="A2406" i="7"/>
  <c r="A2406" i="10" s="1"/>
  <c r="A2406" i="5"/>
  <c r="A2406" i="8" s="1"/>
  <c r="A2408" i="7"/>
  <c r="A2408" i="10" s="1"/>
  <c r="A2408" i="5"/>
  <c r="A2408" i="8" s="1"/>
  <c r="A2410" i="5"/>
  <c r="A2410" i="8" s="1"/>
  <c r="A2410" i="7"/>
  <c r="A2410" i="10" s="1"/>
  <c r="A2412" i="7"/>
  <c r="A2412" i="10" s="1"/>
  <c r="A2412" i="5"/>
  <c r="A2412" i="8" s="1"/>
  <c r="A2414" i="7"/>
  <c r="A2414" i="10" s="1"/>
  <c r="A2414" i="5"/>
  <c r="A2414" i="8" s="1"/>
  <c r="A2416" i="7"/>
  <c r="A2416" i="10" s="1"/>
  <c r="A2416" i="5"/>
  <c r="A2416" i="8" s="1"/>
  <c r="A2418" i="7"/>
  <c r="A2418" i="10" s="1"/>
  <c r="A2418" i="5"/>
  <c r="A2418" i="8" s="1"/>
  <c r="A2420" i="7"/>
  <c r="A2420" i="10" s="1"/>
  <c r="A2420" i="5"/>
  <c r="A2420" i="8" s="1"/>
  <c r="A2420" i="6"/>
  <c r="A2420" i="9" s="1"/>
  <c r="A2422" i="7"/>
  <c r="A2422" i="10" s="1"/>
  <c r="A2422" i="5"/>
  <c r="A2422" i="8" s="1"/>
  <c r="A2422" i="6"/>
  <c r="A2422" i="9" s="1"/>
  <c r="A2424" i="7"/>
  <c r="A2424" i="10" s="1"/>
  <c r="A2424" i="5"/>
  <c r="A2424" i="8" s="1"/>
  <c r="A2426" i="7"/>
  <c r="A2426" i="10" s="1"/>
  <c r="A2426" i="5"/>
  <c r="A2426" i="8" s="1"/>
  <c r="A2428" i="5"/>
  <c r="A2428" i="8" s="1"/>
  <c r="A2428" i="7"/>
  <c r="A2428" i="10" s="1"/>
  <c r="A2430" i="7"/>
  <c r="A2430" i="10" s="1"/>
  <c r="A2430" i="5"/>
  <c r="A2430" i="8" s="1"/>
  <c r="A2432" i="5"/>
  <c r="A2432" i="8" s="1"/>
  <c r="A2432" i="7"/>
  <c r="A2432" i="10" s="1"/>
  <c r="A2434" i="7"/>
  <c r="A2434" i="10" s="1"/>
  <c r="A2434" i="5"/>
  <c r="A2434" i="8" s="1"/>
  <c r="A2436" i="7"/>
  <c r="A2436" i="10" s="1"/>
  <c r="A2436" i="5"/>
  <c r="A2436" i="8" s="1"/>
  <c r="A2438" i="7"/>
  <c r="A2438" i="10" s="1"/>
  <c r="A2438" i="5"/>
  <c r="A2438" i="8" s="1"/>
  <c r="A2440" i="7"/>
  <c r="A2440" i="10" s="1"/>
  <c r="A2440" i="5"/>
  <c r="A2440" i="8" s="1"/>
  <c r="A2440" i="6"/>
  <c r="A2440" i="9" s="1"/>
  <c r="A2442" i="7"/>
  <c r="A2442" i="10" s="1"/>
  <c r="A2442" i="5"/>
  <c r="A2442" i="8" s="1"/>
  <c r="A2442" i="6"/>
  <c r="A2442" i="9" s="1"/>
  <c r="A2444" i="7"/>
  <c r="A2444" i="10" s="1"/>
  <c r="A2444" i="5"/>
  <c r="A2444" i="8" s="1"/>
  <c r="A2446" i="7"/>
  <c r="A2446" i="10" s="1"/>
  <c r="A2446" i="5"/>
  <c r="A2446" i="8" s="1"/>
  <c r="A2448" i="7"/>
  <c r="A2448" i="10" s="1"/>
  <c r="A2448" i="5"/>
  <c r="A2448" i="8" s="1"/>
  <c r="A2450" i="7"/>
  <c r="A2450" i="10" s="1"/>
  <c r="A2450" i="5"/>
  <c r="A2450" i="8" s="1"/>
  <c r="A2452" i="5"/>
  <c r="A2452" i="8" s="1"/>
  <c r="A2452" i="7"/>
  <c r="A2452" i="10" s="1"/>
  <c r="A2454" i="7"/>
  <c r="A2454" i="10" s="1"/>
  <c r="A2454" i="5"/>
  <c r="A2454" i="8" s="1"/>
  <c r="A2456" i="7"/>
  <c r="A2456" i="10" s="1"/>
  <c r="A2456" i="5"/>
  <c r="A2456" i="8" s="1"/>
  <c r="A2458" i="7"/>
  <c r="A2458" i="10" s="1"/>
  <c r="A2458" i="5"/>
  <c r="A2458" i="8" s="1"/>
  <c r="A2460" i="7"/>
  <c r="A2460" i="10" s="1"/>
  <c r="A2460" i="5"/>
  <c r="A2460" i="8" s="1"/>
  <c r="A2460" i="6"/>
  <c r="A2460" i="9" s="1"/>
  <c r="A2462" i="7"/>
  <c r="A2462" i="10" s="1"/>
  <c r="A2462" i="5"/>
  <c r="A2462" i="8" s="1"/>
  <c r="A2462" i="6"/>
  <c r="A2462" i="9" s="1"/>
  <c r="A2464" i="7"/>
  <c r="A2464" i="10" s="1"/>
  <c r="A2464" i="5"/>
  <c r="A2464" i="8" s="1"/>
  <c r="A2466" i="7"/>
  <c r="A2466" i="10" s="1"/>
  <c r="A2466" i="5"/>
  <c r="A2466" i="8" s="1"/>
  <c r="A2468" i="7"/>
  <c r="A2468" i="10" s="1"/>
  <c r="A2468" i="5"/>
  <c r="A2468" i="8" s="1"/>
  <c r="A2470" i="7"/>
  <c r="A2470" i="10" s="1"/>
  <c r="A2470" i="5"/>
  <c r="A2470" i="8" s="1"/>
  <c r="A2472" i="7"/>
  <c r="A2472" i="10" s="1"/>
  <c r="A2472" i="5"/>
  <c r="A2472" i="8" s="1"/>
  <c r="A2474" i="7"/>
  <c r="A2474" i="10" s="1"/>
  <c r="A2474" i="5"/>
  <c r="A2474" i="8" s="1"/>
  <c r="A2476" i="7"/>
  <c r="A2476" i="10" s="1"/>
  <c r="A2476" i="5"/>
  <c r="A2476" i="8" s="1"/>
  <c r="A2478" i="7"/>
  <c r="A2478" i="10" s="1"/>
  <c r="A2478" i="5"/>
  <c r="A2478" i="8" s="1"/>
  <c r="A2480" i="7"/>
  <c r="A2480" i="10" s="1"/>
  <c r="A2480" i="5"/>
  <c r="A2480" i="8" s="1"/>
  <c r="A2480" i="6"/>
  <c r="A2480" i="9" s="1"/>
  <c r="A2482" i="7"/>
  <c r="A2482" i="10" s="1"/>
  <c r="A2482" i="5"/>
  <c r="A2482" i="8" s="1"/>
  <c r="A2482" i="6"/>
  <c r="A2482" i="9" s="1"/>
  <c r="A2484" i="7"/>
  <c r="A2484" i="10" s="1"/>
  <c r="A2484" i="5"/>
  <c r="A2484" i="8" s="1"/>
  <c r="A2486" i="7"/>
  <c r="A2486" i="10" s="1"/>
  <c r="A2486" i="5"/>
  <c r="A2486" i="8" s="1"/>
  <c r="A2488" i="7"/>
  <c r="A2488" i="10" s="1"/>
  <c r="A2488" i="5"/>
  <c r="A2488" i="8" s="1"/>
  <c r="A2490" i="7"/>
  <c r="A2490" i="10" s="1"/>
  <c r="A2490" i="5"/>
  <c r="A2490" i="8" s="1"/>
  <c r="A2492" i="7"/>
  <c r="A2492" i="10" s="1"/>
  <c r="A2492" i="5"/>
  <c r="A2492" i="8" s="1"/>
  <c r="A2494" i="7"/>
  <c r="A2494" i="10" s="1"/>
  <c r="A2494" i="5"/>
  <c r="A2494" i="8" s="1"/>
  <c r="A2496" i="7"/>
  <c r="A2496" i="10" s="1"/>
  <c r="A2496" i="5"/>
  <c r="A2496" i="8" s="1"/>
  <c r="A2498" i="7"/>
  <c r="A2498" i="10" s="1"/>
  <c r="A2498" i="5"/>
  <c r="A2498" i="8" s="1"/>
  <c r="A2500" i="7"/>
  <c r="A2500" i="10" s="1"/>
  <c r="A2500" i="5"/>
  <c r="A2500" i="8" s="1"/>
  <c r="A2500" i="6"/>
  <c r="A2500" i="9" s="1"/>
  <c r="A2502" i="7"/>
  <c r="A2502" i="10" s="1"/>
  <c r="A2502" i="5"/>
  <c r="A2502" i="8" s="1"/>
  <c r="A2502" i="6"/>
  <c r="A2502" i="9" s="1"/>
  <c r="A2520" i="7"/>
  <c r="A2520" i="10" s="1"/>
  <c r="A2520" i="6"/>
  <c r="A2520" i="9" s="1"/>
  <c r="A2522" i="7"/>
  <c r="A2522" i="10" s="1"/>
  <c r="A2522" i="6"/>
  <c r="A2522" i="9" s="1"/>
  <c r="E11" i="4"/>
  <c r="E10" i="4"/>
  <c r="E9" i="4"/>
  <c r="E8" i="4"/>
  <c r="J8" i="4" s="1"/>
  <c r="D11" i="4"/>
  <c r="K11" i="4" s="1"/>
  <c r="D10" i="4"/>
  <c r="K10" i="4" s="1"/>
  <c r="D9" i="4"/>
  <c r="K9" i="4" s="1"/>
  <c r="D8" i="4"/>
  <c r="F8" i="4"/>
  <c r="G8" i="4" s="1"/>
  <c r="M8" i="4" s="1"/>
  <c r="C8" i="4"/>
  <c r="C34" i="4"/>
  <c r="L34" i="4" s="1"/>
  <c r="C10" i="4"/>
  <c r="L10" i="4" s="1"/>
  <c r="C59" i="4"/>
  <c r="L59" i="4" s="1"/>
  <c r="D7" i="10"/>
  <c r="D7" i="9"/>
  <c r="D7" i="8"/>
  <c r="D9" i="10"/>
  <c r="D9" i="9"/>
  <c r="D9" i="8"/>
  <c r="D11" i="10"/>
  <c r="D11" i="9"/>
  <c r="D11" i="8"/>
  <c r="D13" i="10"/>
  <c r="D13" i="9"/>
  <c r="D13" i="8"/>
  <c r="D15" i="10"/>
  <c r="D15" i="9"/>
  <c r="D15" i="8"/>
  <c r="D17" i="10"/>
  <c r="D17" i="9"/>
  <c r="D17" i="8"/>
  <c r="D19" i="10"/>
  <c r="D19" i="9"/>
  <c r="D19" i="8"/>
  <c r="D21" i="10"/>
  <c r="D21" i="9"/>
  <c r="D21" i="8"/>
  <c r="D23" i="10"/>
  <c r="D23" i="9"/>
  <c r="D23" i="8"/>
  <c r="D25" i="10"/>
  <c r="D25" i="9"/>
  <c r="D25" i="8"/>
  <c r="D27" i="10"/>
  <c r="D27" i="9"/>
  <c r="D27" i="8"/>
  <c r="D29" i="10"/>
  <c r="D29" i="9"/>
  <c r="D29" i="8"/>
  <c r="D31" i="10"/>
  <c r="D31" i="9"/>
  <c r="D31" i="8"/>
  <c r="D33" i="10"/>
  <c r="D33" i="9"/>
  <c r="D33" i="8"/>
  <c r="D35" i="10"/>
  <c r="D35" i="9"/>
  <c r="D35" i="8"/>
  <c r="D37" i="10"/>
  <c r="D37" i="9"/>
  <c r="D37" i="8"/>
  <c r="D39" i="10"/>
  <c r="D39" i="9"/>
  <c r="D39" i="8"/>
  <c r="D41" i="10"/>
  <c r="D41" i="9"/>
  <c r="D41" i="8"/>
  <c r="D43" i="10"/>
  <c r="D43" i="9"/>
  <c r="D43" i="8"/>
  <c r="D45" i="10"/>
  <c r="D45" i="9"/>
  <c r="D45" i="8"/>
  <c r="D47" i="10"/>
  <c r="D47" i="9"/>
  <c r="D47" i="8"/>
  <c r="D49" i="10"/>
  <c r="D49" i="9"/>
  <c r="D49" i="8"/>
  <c r="D51" i="10"/>
  <c r="D51" i="9"/>
  <c r="D51" i="8"/>
  <c r="D53" i="10"/>
  <c r="D53" i="9"/>
  <c r="D53" i="8"/>
  <c r="D55" i="10"/>
  <c r="D55" i="9"/>
  <c r="D55" i="8"/>
  <c r="D57" i="10"/>
  <c r="D57" i="9"/>
  <c r="D57" i="8"/>
  <c r="D59" i="10"/>
  <c r="D59" i="9"/>
  <c r="D59" i="8"/>
  <c r="D61" i="10"/>
  <c r="D61" i="9"/>
  <c r="D61" i="8"/>
  <c r="D63" i="10"/>
  <c r="D63" i="9"/>
  <c r="D63" i="8"/>
  <c r="D65" i="10"/>
  <c r="D65" i="9"/>
  <c r="D65" i="8"/>
  <c r="D67" i="10"/>
  <c r="D67" i="9"/>
  <c r="D67" i="8"/>
  <c r="D69" i="10"/>
  <c r="D69" i="9"/>
  <c r="D69" i="8"/>
  <c r="D71" i="10"/>
  <c r="D71" i="9"/>
  <c r="D71" i="8"/>
  <c r="D73" i="10"/>
  <c r="D73" i="9"/>
  <c r="D73" i="8"/>
  <c r="D75" i="10"/>
  <c r="D75" i="9"/>
  <c r="D75" i="8"/>
  <c r="F10" i="4"/>
  <c r="G10" i="4" s="1"/>
  <c r="D59" i="4"/>
  <c r="K59" i="4" s="1"/>
  <c r="J10" i="4"/>
  <c r="M10" i="4"/>
  <c r="F36" i="4"/>
  <c r="G36" i="4" s="1"/>
  <c r="F35" i="4"/>
  <c r="G35" i="4" s="1"/>
  <c r="F34" i="4"/>
  <c r="G34" i="4" s="1"/>
  <c r="F33" i="4"/>
  <c r="G33" i="4" s="1"/>
  <c r="E36" i="4"/>
  <c r="E35" i="4"/>
  <c r="E34" i="4"/>
  <c r="E33" i="4"/>
  <c r="D33" i="4"/>
  <c r="C36" i="4"/>
  <c r="L36" i="4" s="1"/>
  <c r="C35" i="4"/>
  <c r="L35" i="4" s="1"/>
  <c r="F61" i="4"/>
  <c r="G61" i="4" s="1"/>
  <c r="F60" i="4"/>
  <c r="G60" i="4" s="1"/>
  <c r="F59" i="4"/>
  <c r="G59" i="4" s="1"/>
  <c r="F58" i="4"/>
  <c r="G58" i="4" s="1"/>
  <c r="D61" i="4"/>
  <c r="K61" i="4" s="1"/>
  <c r="C61" i="4"/>
  <c r="L61" i="4" s="1"/>
  <c r="E61" i="4"/>
  <c r="C60" i="4"/>
  <c r="L60" i="4" s="1"/>
  <c r="C1980" i="10"/>
  <c r="C1980" i="9"/>
  <c r="C1980" i="8"/>
  <c r="B1980" i="7"/>
  <c r="C1980" i="7" s="1"/>
  <c r="B1980" i="5"/>
  <c r="C1980" i="5" s="1"/>
  <c r="C1982" i="10"/>
  <c r="C1982" i="9"/>
  <c r="C1982" i="8"/>
  <c r="B1982" i="7"/>
  <c r="C1982" i="7" s="1"/>
  <c r="B1982" i="5"/>
  <c r="C1982" i="5" s="1"/>
  <c r="C1984" i="10"/>
  <c r="C1984" i="9"/>
  <c r="C1984" i="8"/>
  <c r="B1984" i="7"/>
  <c r="C1984" i="7" s="1"/>
  <c r="B1984" i="5"/>
  <c r="C1984" i="5" s="1"/>
  <c r="C1986" i="10"/>
  <c r="C1986" i="9"/>
  <c r="C1986" i="8"/>
  <c r="B1986" i="7"/>
  <c r="C1986" i="7" s="1"/>
  <c r="B1986" i="5"/>
  <c r="C1986" i="5" s="1"/>
  <c r="C1988" i="10"/>
  <c r="C1988" i="9"/>
  <c r="C1988" i="8"/>
  <c r="B1988" i="7"/>
  <c r="C1988" i="7" s="1"/>
  <c r="B1988" i="5"/>
  <c r="C1988" i="5" s="1"/>
  <c r="C1990" i="10"/>
  <c r="C1990" i="9"/>
  <c r="C1990" i="8"/>
  <c r="B1990" i="7"/>
  <c r="C1990" i="7" s="1"/>
  <c r="B1990" i="5"/>
  <c r="C1990" i="5" s="1"/>
  <c r="C1992" i="10"/>
  <c r="C1992" i="9"/>
  <c r="C1992" i="8"/>
  <c r="B1992" i="7"/>
  <c r="C1992" i="7" s="1"/>
  <c r="B1992" i="5"/>
  <c r="C1992" i="5" s="1"/>
  <c r="C1994" i="10"/>
  <c r="C1994" i="9"/>
  <c r="C1994" i="8"/>
  <c r="B1994" i="7"/>
  <c r="C1994" i="7" s="1"/>
  <c r="B1994" i="5"/>
  <c r="C1994" i="5" s="1"/>
  <c r="C1996" i="10"/>
  <c r="C1996" i="9"/>
  <c r="C1996" i="8"/>
  <c r="B1996" i="7"/>
  <c r="C1996" i="7" s="1"/>
  <c r="B1996" i="5"/>
  <c r="C1996" i="5" s="1"/>
  <c r="C1998" i="10"/>
  <c r="C1998" i="9"/>
  <c r="C1998" i="8"/>
  <c r="B1998" i="7"/>
  <c r="C1998" i="7" s="1"/>
  <c r="B1998" i="5"/>
  <c r="C1998" i="5" s="1"/>
  <c r="C2000" i="10"/>
  <c r="C2000" i="9"/>
  <c r="C2000" i="8"/>
  <c r="B2000" i="7"/>
  <c r="C2000" i="7" s="1"/>
  <c r="B2000" i="5"/>
  <c r="C2000" i="5" s="1"/>
  <c r="C2002" i="10"/>
  <c r="C2002" i="9"/>
  <c r="C2002" i="8"/>
  <c r="B2002" i="7"/>
  <c r="C2002" i="7" s="1"/>
  <c r="B2002" i="5"/>
  <c r="C2002" i="5" s="1"/>
  <c r="C2004" i="10"/>
  <c r="C2004" i="9"/>
  <c r="C2004" i="8"/>
  <c r="B2004" i="7"/>
  <c r="C2004" i="7" s="1"/>
  <c r="B2004" i="5"/>
  <c r="C2004" i="5" s="1"/>
  <c r="C2006" i="10"/>
  <c r="C2006" i="9"/>
  <c r="C2006" i="8"/>
  <c r="B2006" i="7"/>
  <c r="C2006" i="7" s="1"/>
  <c r="B2006" i="5"/>
  <c r="C2006" i="5" s="1"/>
  <c r="C2008" i="10"/>
  <c r="C2008" i="9"/>
  <c r="C2008" i="8"/>
  <c r="B2008" i="7"/>
  <c r="C2008" i="7" s="1"/>
  <c r="B2008" i="5"/>
  <c r="C2008" i="5" s="1"/>
  <c r="C2010" i="10"/>
  <c r="C2010" i="9"/>
  <c r="C2010" i="8"/>
  <c r="B2010" i="7"/>
  <c r="C2010" i="7" s="1"/>
  <c r="B2010" i="5"/>
  <c r="C2010" i="5" s="1"/>
  <c r="C2012" i="10"/>
  <c r="C2012" i="9"/>
  <c r="C2012" i="8"/>
  <c r="B2012" i="7"/>
  <c r="C2012" i="7" s="1"/>
  <c r="B2012" i="5"/>
  <c r="C2012" i="5" s="1"/>
  <c r="C2014" i="10"/>
  <c r="C2014" i="9"/>
  <c r="C2014" i="8"/>
  <c r="B2014" i="7"/>
  <c r="C2014" i="7" s="1"/>
  <c r="B2014" i="5"/>
  <c r="C2014" i="5" s="1"/>
  <c r="C2016" i="10"/>
  <c r="C2016" i="9"/>
  <c r="C2016" i="8"/>
  <c r="B2016" i="7"/>
  <c r="C2016" i="7" s="1"/>
  <c r="B2016" i="5"/>
  <c r="C2016" i="5" s="1"/>
  <c r="C2018" i="10"/>
  <c r="C2018" i="9"/>
  <c r="C2018" i="8"/>
  <c r="B2018" i="7"/>
  <c r="C2018" i="7" s="1"/>
  <c r="B2018" i="5"/>
  <c r="C2018" i="5" s="1"/>
  <c r="C2020" i="10"/>
  <c r="C2020" i="9"/>
  <c r="C2020" i="8"/>
  <c r="B2020" i="7"/>
  <c r="C2020" i="7" s="1"/>
  <c r="B2020" i="5"/>
  <c r="C2020" i="5" s="1"/>
  <c r="C2022" i="10"/>
  <c r="C2022" i="9"/>
  <c r="C2022" i="8"/>
  <c r="B2022" i="7"/>
  <c r="C2022" i="7" s="1"/>
  <c r="B2022" i="5"/>
  <c r="C2022" i="5" s="1"/>
  <c r="C2024" i="10"/>
  <c r="C2024" i="9"/>
  <c r="C2024" i="8"/>
  <c r="B2024" i="7"/>
  <c r="C2024" i="7" s="1"/>
  <c r="B2024" i="5"/>
  <c r="C2024" i="5" s="1"/>
  <c r="C2026" i="10"/>
  <c r="C2026" i="9"/>
  <c r="C2026" i="8"/>
  <c r="B2026" i="7"/>
  <c r="C2026" i="7" s="1"/>
  <c r="B2026" i="5"/>
  <c r="C2026" i="5" s="1"/>
  <c r="C2028" i="10"/>
  <c r="C2028" i="9"/>
  <c r="C2028" i="8"/>
  <c r="B2028" i="7"/>
  <c r="C2028" i="7" s="1"/>
  <c r="B2028" i="5"/>
  <c r="C2028" i="5" s="1"/>
  <c r="C2030" i="10"/>
  <c r="C2030" i="9"/>
  <c r="C2030" i="8"/>
  <c r="B2030" i="7"/>
  <c r="C2030" i="7" s="1"/>
  <c r="B2030" i="5"/>
  <c r="C2030" i="5" s="1"/>
  <c r="C2032" i="10"/>
  <c r="C2032" i="9"/>
  <c r="C2032" i="8"/>
  <c r="B2032" i="7"/>
  <c r="C2032" i="7" s="1"/>
  <c r="B2032" i="5"/>
  <c r="C2032" i="5" s="1"/>
  <c r="C2034" i="10"/>
  <c r="C2034" i="9"/>
  <c r="C2034" i="8"/>
  <c r="B2034" i="7"/>
  <c r="C2034" i="7" s="1"/>
  <c r="B2034" i="5"/>
  <c r="C2034" i="5" s="1"/>
  <c r="C2036" i="10"/>
  <c r="C2036" i="9"/>
  <c r="C2036" i="8"/>
  <c r="B2036" i="7"/>
  <c r="C2036" i="7" s="1"/>
  <c r="B2036" i="5"/>
  <c r="C2036" i="5" s="1"/>
  <c r="C2038" i="10"/>
  <c r="C2038" i="9"/>
  <c r="C2038" i="8"/>
  <c r="B2038" i="7"/>
  <c r="C2038" i="7" s="1"/>
  <c r="B2038" i="5"/>
  <c r="C2038" i="5" s="1"/>
  <c r="C2040" i="10"/>
  <c r="C2040" i="9"/>
  <c r="C2040" i="8"/>
  <c r="B2040" i="7"/>
  <c r="C2040" i="7" s="1"/>
  <c r="B2040" i="5"/>
  <c r="C2040" i="5" s="1"/>
  <c r="C2042" i="10"/>
  <c r="C2042" i="9"/>
  <c r="C2042" i="8"/>
  <c r="B2042" i="7"/>
  <c r="C2042" i="7" s="1"/>
  <c r="B2042" i="5"/>
  <c r="C2042" i="5" s="1"/>
  <c r="C2044" i="10"/>
  <c r="C2044" i="9"/>
  <c r="C2044" i="8"/>
  <c r="B2044" i="7"/>
  <c r="C2044" i="7" s="1"/>
  <c r="B2044" i="5"/>
  <c r="C2044" i="5" s="1"/>
  <c r="C2046" i="10"/>
  <c r="C2046" i="9"/>
  <c r="C2046" i="8"/>
  <c r="B2046" i="7"/>
  <c r="C2046" i="7" s="1"/>
  <c r="B2046" i="5"/>
  <c r="C2046" i="5" s="1"/>
  <c r="C2048" i="10"/>
  <c r="C2048" i="9"/>
  <c r="C2048" i="8"/>
  <c r="B2048" i="7"/>
  <c r="C2048" i="7" s="1"/>
  <c r="B2048" i="5"/>
  <c r="C2048" i="5" s="1"/>
  <c r="C2050" i="10"/>
  <c r="C2050" i="9"/>
  <c r="C2050" i="8"/>
  <c r="B2050" i="7"/>
  <c r="C2050" i="7" s="1"/>
  <c r="B2050" i="5"/>
  <c r="C2050" i="5" s="1"/>
  <c r="C2052" i="10"/>
  <c r="C2052" i="9"/>
  <c r="C2052" i="8"/>
  <c r="B2052" i="7"/>
  <c r="C2052" i="7" s="1"/>
  <c r="B2052" i="5"/>
  <c r="C2052" i="5" s="1"/>
  <c r="C2054" i="10"/>
  <c r="C2054" i="9"/>
  <c r="C2054" i="8"/>
  <c r="B2054" i="7"/>
  <c r="C2054" i="7" s="1"/>
  <c r="B2054" i="5"/>
  <c r="C2054" i="5" s="1"/>
  <c r="C2056" i="10"/>
  <c r="C2056" i="9"/>
  <c r="C2056" i="8"/>
  <c r="B2056" i="7"/>
  <c r="C2056" i="7" s="1"/>
  <c r="B2056" i="5"/>
  <c r="C2056" i="5" s="1"/>
  <c r="C2058" i="10"/>
  <c r="C2058" i="9"/>
  <c r="C2058" i="8"/>
  <c r="B2058" i="7"/>
  <c r="C2058" i="7" s="1"/>
  <c r="B2058" i="5"/>
  <c r="C2058" i="5" s="1"/>
  <c r="C2060" i="10"/>
  <c r="C2060" i="9"/>
  <c r="C2060" i="8"/>
  <c r="B2060" i="7"/>
  <c r="C2060" i="7" s="1"/>
  <c r="B2060" i="5"/>
  <c r="C2060" i="5" s="1"/>
  <c r="C2062" i="10"/>
  <c r="C2062" i="9"/>
  <c r="C2062" i="8"/>
  <c r="B2062" i="7"/>
  <c r="C2062" i="7" s="1"/>
  <c r="B2062" i="5"/>
  <c r="C2062" i="5" s="1"/>
  <c r="C2064" i="10"/>
  <c r="C2064" i="9"/>
  <c r="C2064" i="8"/>
  <c r="B2064" i="7"/>
  <c r="C2064" i="7" s="1"/>
  <c r="B2064" i="5"/>
  <c r="C2064" i="5" s="1"/>
  <c r="C2066" i="10"/>
  <c r="C2066" i="9"/>
  <c r="C2066" i="8"/>
  <c r="B2066" i="7"/>
  <c r="C2066" i="7" s="1"/>
  <c r="B2066" i="5"/>
  <c r="C2066" i="5" s="1"/>
  <c r="C2068" i="10"/>
  <c r="C2068" i="9"/>
  <c r="C2068" i="8"/>
  <c r="B2068" i="7"/>
  <c r="C2068" i="7" s="1"/>
  <c r="B2068" i="5"/>
  <c r="C2068" i="5" s="1"/>
  <c r="C2070" i="10"/>
  <c r="C2070" i="9"/>
  <c r="C2070" i="8"/>
  <c r="B2070" i="7"/>
  <c r="C2070" i="7" s="1"/>
  <c r="B2070" i="5"/>
  <c r="C2070" i="5" s="1"/>
  <c r="C2072" i="10"/>
  <c r="C2072" i="9"/>
  <c r="C2072" i="8"/>
  <c r="B2072" i="7"/>
  <c r="C2072" i="7" s="1"/>
  <c r="B2072" i="5"/>
  <c r="C2072" i="5" s="1"/>
  <c r="C2074" i="10"/>
  <c r="C2074" i="9"/>
  <c r="C2074" i="8"/>
  <c r="B2074" i="7"/>
  <c r="C2074" i="7" s="1"/>
  <c r="B2074" i="5"/>
  <c r="C2074" i="5" s="1"/>
  <c r="C2076" i="10"/>
  <c r="C2076" i="9"/>
  <c r="C2076" i="8"/>
  <c r="B2076" i="7"/>
  <c r="C2076" i="7" s="1"/>
  <c r="B2076" i="5"/>
  <c r="C2076" i="5" s="1"/>
  <c r="C2078" i="10"/>
  <c r="C2078" i="9"/>
  <c r="C2078" i="8"/>
  <c r="B2078" i="7"/>
  <c r="C2078" i="7" s="1"/>
  <c r="B2078" i="5"/>
  <c r="C2078" i="5" s="1"/>
  <c r="C2080" i="10"/>
  <c r="C2080" i="9"/>
  <c r="C2080" i="8"/>
  <c r="B2080" i="7"/>
  <c r="C2080" i="7" s="1"/>
  <c r="B2080" i="5"/>
  <c r="C2080" i="5" s="1"/>
  <c r="C2082" i="10"/>
  <c r="C2082" i="9"/>
  <c r="C2082" i="8"/>
  <c r="B2082" i="7"/>
  <c r="C2082" i="7" s="1"/>
  <c r="B2082" i="5"/>
  <c r="C2082" i="5" s="1"/>
  <c r="C2084" i="10"/>
  <c r="C2084" i="9"/>
  <c r="C2084" i="8"/>
  <c r="B2084" i="7"/>
  <c r="C2084" i="7" s="1"/>
  <c r="B2084" i="5"/>
  <c r="C2084" i="5" s="1"/>
  <c r="C2086" i="10"/>
  <c r="C2086" i="9"/>
  <c r="C2086" i="8"/>
  <c r="B2086" i="7"/>
  <c r="C2086" i="7" s="1"/>
  <c r="B2086" i="5"/>
  <c r="C2086" i="5" s="1"/>
  <c r="C2088" i="10"/>
  <c r="C2088" i="9"/>
  <c r="C2088" i="8"/>
  <c r="B2088" i="7"/>
  <c r="C2088" i="7" s="1"/>
  <c r="B2088" i="5"/>
  <c r="C2088" i="5" s="1"/>
  <c r="C2090" i="10"/>
  <c r="C2090" i="9"/>
  <c r="C2090" i="8"/>
  <c r="B2090" i="7"/>
  <c r="C2090" i="7" s="1"/>
  <c r="B2090" i="5"/>
  <c r="C2090" i="5" s="1"/>
  <c r="C2092" i="10"/>
  <c r="C2092" i="9"/>
  <c r="C2092" i="8"/>
  <c r="B2092" i="7"/>
  <c r="C2092" i="7" s="1"/>
  <c r="B2092" i="5"/>
  <c r="C2092" i="5" s="1"/>
  <c r="C2094" i="10"/>
  <c r="C2094" i="9"/>
  <c r="C2094" i="8"/>
  <c r="B2094" i="7"/>
  <c r="C2094" i="7" s="1"/>
  <c r="B2094" i="5"/>
  <c r="C2094" i="5" s="1"/>
  <c r="C2096" i="10"/>
  <c r="C2096" i="9"/>
  <c r="C2096" i="8"/>
  <c r="B2096" i="7"/>
  <c r="C2096" i="7" s="1"/>
  <c r="B2096" i="5"/>
  <c r="C2096" i="5" s="1"/>
  <c r="C2098" i="10"/>
  <c r="C2098" i="9"/>
  <c r="C2098" i="8"/>
  <c r="B2098" i="7"/>
  <c r="C2098" i="7" s="1"/>
  <c r="B2098" i="5"/>
  <c r="C2098" i="5" s="1"/>
  <c r="C2100" i="10"/>
  <c r="C2100" i="9"/>
  <c r="C2100" i="8"/>
  <c r="B2100" i="7"/>
  <c r="C2100" i="7" s="1"/>
  <c r="B2100" i="5"/>
  <c r="C2100" i="5" s="1"/>
  <c r="C2102" i="10"/>
  <c r="C2102" i="9"/>
  <c r="C2102" i="8"/>
  <c r="B2102" i="7"/>
  <c r="C2102" i="7" s="1"/>
  <c r="B2102" i="5"/>
  <c r="C2102" i="5" s="1"/>
  <c r="C2104" i="10"/>
  <c r="C2104" i="9"/>
  <c r="C2104" i="8"/>
  <c r="B2104" i="7"/>
  <c r="C2104" i="7" s="1"/>
  <c r="B2104" i="5"/>
  <c r="C2104" i="5" s="1"/>
  <c r="C2106" i="10"/>
  <c r="C2106" i="9"/>
  <c r="C2106" i="8"/>
  <c r="B2106" i="7"/>
  <c r="C2106" i="7" s="1"/>
  <c r="B2106" i="5"/>
  <c r="C2106" i="5" s="1"/>
  <c r="C2108" i="10"/>
  <c r="C2108" i="9"/>
  <c r="C2108" i="8"/>
  <c r="B2108" i="7"/>
  <c r="C2108" i="7" s="1"/>
  <c r="B2108" i="5"/>
  <c r="C2108" i="5" s="1"/>
  <c r="C2110" i="10"/>
  <c r="C2110" i="9"/>
  <c r="C2110" i="8"/>
  <c r="B2110" i="7"/>
  <c r="C2110" i="7" s="1"/>
  <c r="B2110" i="5"/>
  <c r="C2110" i="5" s="1"/>
  <c r="C2112" i="10"/>
  <c r="C2112" i="9"/>
  <c r="C2112" i="8"/>
  <c r="B2112" i="7"/>
  <c r="C2112" i="7" s="1"/>
  <c r="B2112" i="5"/>
  <c r="C2112" i="5" s="1"/>
  <c r="C2114" i="10"/>
  <c r="C2114" i="9"/>
  <c r="C2114" i="8"/>
  <c r="B2114" i="7"/>
  <c r="C2114" i="7" s="1"/>
  <c r="B2114" i="5"/>
  <c r="C2114" i="5" s="1"/>
  <c r="C2116" i="10"/>
  <c r="C2116" i="9"/>
  <c r="C2116" i="8"/>
  <c r="B2116" i="7"/>
  <c r="C2116" i="7" s="1"/>
  <c r="B2116" i="5"/>
  <c r="C2116" i="5" s="1"/>
  <c r="C2118" i="10"/>
  <c r="C2118" i="9"/>
  <c r="C2118" i="8"/>
  <c r="B2118" i="7"/>
  <c r="C2118" i="7" s="1"/>
  <c r="B2118" i="5"/>
  <c r="C2118" i="5" s="1"/>
  <c r="C2120" i="10"/>
  <c r="C2120" i="9"/>
  <c r="C2120" i="8"/>
  <c r="B2120" i="7"/>
  <c r="C2120" i="7" s="1"/>
  <c r="B2120" i="5"/>
  <c r="C2120" i="5" s="1"/>
  <c r="C2122" i="10"/>
  <c r="C2122" i="9"/>
  <c r="C2122" i="8"/>
  <c r="B2122" i="7"/>
  <c r="C2122" i="7" s="1"/>
  <c r="B2122" i="5"/>
  <c r="C2122" i="5" s="1"/>
  <c r="C2124" i="10"/>
  <c r="C2124" i="9"/>
  <c r="C2124" i="8"/>
  <c r="B2124" i="7"/>
  <c r="C2124" i="7" s="1"/>
  <c r="B2124" i="5"/>
  <c r="C2124" i="5" s="1"/>
  <c r="C2126" i="10"/>
  <c r="C2126" i="9"/>
  <c r="C2126" i="8"/>
  <c r="B2126" i="7"/>
  <c r="C2126" i="7" s="1"/>
  <c r="B2126" i="5"/>
  <c r="C2126" i="5" s="1"/>
  <c r="C2128" i="10"/>
  <c r="C2128" i="9"/>
  <c r="C2128" i="8"/>
  <c r="B2128" i="7"/>
  <c r="C2128" i="7" s="1"/>
  <c r="B2128" i="5"/>
  <c r="C2128" i="5" s="1"/>
  <c r="C2130" i="10"/>
  <c r="C2130" i="9"/>
  <c r="C2130" i="8"/>
  <c r="B2130" i="7"/>
  <c r="C2130" i="7" s="1"/>
  <c r="B2130" i="5"/>
  <c r="C2130" i="5" s="1"/>
  <c r="C2132" i="10"/>
  <c r="C2132" i="9"/>
  <c r="C2132" i="8"/>
  <c r="B2132" i="7"/>
  <c r="C2132" i="7" s="1"/>
  <c r="B2132" i="5"/>
  <c r="C2132" i="5" s="1"/>
  <c r="C2134" i="10"/>
  <c r="C2134" i="9"/>
  <c r="C2134" i="8"/>
  <c r="B2134" i="7"/>
  <c r="C2134" i="7" s="1"/>
  <c r="B2134" i="5"/>
  <c r="C2134" i="5" s="1"/>
  <c r="C2136" i="10"/>
  <c r="C2136" i="9"/>
  <c r="C2136" i="8"/>
  <c r="B2136" i="7"/>
  <c r="C2136" i="7" s="1"/>
  <c r="B2136" i="5"/>
  <c r="C2136" i="5" s="1"/>
  <c r="C2138" i="10"/>
  <c r="C2138" i="9"/>
  <c r="C2138" i="8"/>
  <c r="B2138" i="7"/>
  <c r="C2138" i="7" s="1"/>
  <c r="B2138" i="5"/>
  <c r="C2138" i="5" s="1"/>
  <c r="C2140" i="10"/>
  <c r="C2140" i="9"/>
  <c r="C2140" i="8"/>
  <c r="B2140" i="7"/>
  <c r="C2140" i="7" s="1"/>
  <c r="B2140" i="5"/>
  <c r="C2140" i="5" s="1"/>
  <c r="C2142" i="10"/>
  <c r="C2142" i="9"/>
  <c r="C2142" i="8"/>
  <c r="B2142" i="7"/>
  <c r="C2142" i="7" s="1"/>
  <c r="B2142" i="5"/>
  <c r="C2142" i="5" s="1"/>
  <c r="C2144" i="10"/>
  <c r="C2144" i="9"/>
  <c r="C2144" i="8"/>
  <c r="B2144" i="7"/>
  <c r="C2144" i="7" s="1"/>
  <c r="B2144" i="5"/>
  <c r="C2144" i="5" s="1"/>
  <c r="C2146" i="10"/>
  <c r="C2146" i="9"/>
  <c r="C2146" i="8"/>
  <c r="B2146" i="7"/>
  <c r="C2146" i="7" s="1"/>
  <c r="B2146" i="5"/>
  <c r="C2146" i="5" s="1"/>
  <c r="C2148" i="10"/>
  <c r="C2148" i="9"/>
  <c r="C2148" i="8"/>
  <c r="B2148" i="7"/>
  <c r="C2148" i="7" s="1"/>
  <c r="B2148" i="5"/>
  <c r="C2148" i="5" s="1"/>
  <c r="C2150" i="10"/>
  <c r="C2150" i="9"/>
  <c r="C2150" i="8"/>
  <c r="B2150" i="7"/>
  <c r="C2150" i="7" s="1"/>
  <c r="B2150" i="5"/>
  <c r="C2150" i="5" s="1"/>
  <c r="C2152" i="10"/>
  <c r="C2152" i="9"/>
  <c r="C2152" i="8"/>
  <c r="B2152" i="7"/>
  <c r="C2152" i="7" s="1"/>
  <c r="B2152" i="5"/>
  <c r="C2152" i="5" s="1"/>
  <c r="C2154" i="10"/>
  <c r="C2154" i="9"/>
  <c r="C2154" i="8"/>
  <c r="B2154" i="7"/>
  <c r="C2154" i="7" s="1"/>
  <c r="B2154" i="5"/>
  <c r="C2154" i="5" s="1"/>
  <c r="C2156" i="10"/>
  <c r="C2156" i="9"/>
  <c r="C2156" i="8"/>
  <c r="B2156" i="7"/>
  <c r="C2156" i="7" s="1"/>
  <c r="B2156" i="5"/>
  <c r="C2156" i="5" s="1"/>
  <c r="C2158" i="10"/>
  <c r="C2158" i="9"/>
  <c r="C2158" i="8"/>
  <c r="B2158" i="7"/>
  <c r="C2158" i="7" s="1"/>
  <c r="B2158" i="5"/>
  <c r="C2158" i="5" s="1"/>
  <c r="C2160" i="10"/>
  <c r="C2160" i="9"/>
  <c r="C2160" i="8"/>
  <c r="B2160" i="7"/>
  <c r="C2160" i="7" s="1"/>
  <c r="B2160" i="5"/>
  <c r="C2160" i="5" s="1"/>
  <c r="C2162" i="10"/>
  <c r="C2162" i="9"/>
  <c r="C2162" i="8"/>
  <c r="B2162" i="7"/>
  <c r="C2162" i="7" s="1"/>
  <c r="B2162" i="5"/>
  <c r="C2162" i="5" s="1"/>
  <c r="C2164" i="10"/>
  <c r="C2164" i="9"/>
  <c r="C2164" i="8"/>
  <c r="B2164" i="7"/>
  <c r="C2164" i="7" s="1"/>
  <c r="B2164" i="5"/>
  <c r="C2164" i="5" s="1"/>
  <c r="C2166" i="10"/>
  <c r="C2166" i="9"/>
  <c r="C2166" i="8"/>
  <c r="B2166" i="7"/>
  <c r="C2166" i="7" s="1"/>
  <c r="B2166" i="5"/>
  <c r="C2166" i="5" s="1"/>
  <c r="C2168" i="10"/>
  <c r="C2168" i="9"/>
  <c r="C2168" i="8"/>
  <c r="B2168" i="7"/>
  <c r="C2168" i="7" s="1"/>
  <c r="B2168" i="5"/>
  <c r="C2168" i="5" s="1"/>
  <c r="C2170" i="10"/>
  <c r="C2170" i="9"/>
  <c r="C2170" i="8"/>
  <c r="B2170" i="7"/>
  <c r="C2170" i="7" s="1"/>
  <c r="B2170" i="5"/>
  <c r="C2170" i="5" s="1"/>
  <c r="C2172" i="10"/>
  <c r="C2172" i="9"/>
  <c r="C2172" i="8"/>
  <c r="B2172" i="7"/>
  <c r="C2172" i="7" s="1"/>
  <c r="B2172" i="5"/>
  <c r="C2172" i="5" s="1"/>
  <c r="C2174" i="10"/>
  <c r="C2174" i="9"/>
  <c r="C2174" i="8"/>
  <c r="B2174" i="7"/>
  <c r="C2174" i="7" s="1"/>
  <c r="B2174" i="5"/>
  <c r="C2174" i="5" s="1"/>
  <c r="C2176" i="10"/>
  <c r="C2176" i="9"/>
  <c r="C2176" i="8"/>
  <c r="B2176" i="7"/>
  <c r="C2176" i="7" s="1"/>
  <c r="B2176" i="5"/>
  <c r="C2176" i="5" s="1"/>
  <c r="C2178" i="10"/>
  <c r="C2178" i="9"/>
  <c r="C2178" i="8"/>
  <c r="B2178" i="7"/>
  <c r="C2178" i="7" s="1"/>
  <c r="B2178" i="5"/>
  <c r="C2178" i="5" s="1"/>
  <c r="C2180" i="10"/>
  <c r="C2180" i="9"/>
  <c r="C2180" i="8"/>
  <c r="B2180" i="7"/>
  <c r="C2180" i="7" s="1"/>
  <c r="B2180" i="5"/>
  <c r="C2180" i="5" s="1"/>
  <c r="C2182" i="10"/>
  <c r="C2182" i="9"/>
  <c r="C2182" i="8"/>
  <c r="B2182" i="7"/>
  <c r="C2182" i="7" s="1"/>
  <c r="B2182" i="5"/>
  <c r="C2182" i="5" s="1"/>
  <c r="C2184" i="10"/>
  <c r="C2184" i="9"/>
  <c r="C2184" i="8"/>
  <c r="B2184" i="7"/>
  <c r="C2184" i="7" s="1"/>
  <c r="B2184" i="5"/>
  <c r="C2184" i="5" s="1"/>
  <c r="C2186" i="10"/>
  <c r="C2186" i="9"/>
  <c r="C2186" i="8"/>
  <c r="B2186" i="7"/>
  <c r="C2186" i="7" s="1"/>
  <c r="B2186" i="5"/>
  <c r="C2186" i="5" s="1"/>
  <c r="C2188" i="10"/>
  <c r="C2188" i="9"/>
  <c r="C2188" i="8"/>
  <c r="B2188" i="7"/>
  <c r="C2188" i="7" s="1"/>
  <c r="B2188" i="5"/>
  <c r="C2188" i="5" s="1"/>
  <c r="C2190" i="10"/>
  <c r="C2190" i="9"/>
  <c r="C2190" i="8"/>
  <c r="B2190" i="7"/>
  <c r="C2190" i="7" s="1"/>
  <c r="B2190" i="5"/>
  <c r="C2190" i="5" s="1"/>
  <c r="C2192" i="10"/>
  <c r="C2192" i="9"/>
  <c r="C2192" i="8"/>
  <c r="B2192" i="7"/>
  <c r="C2192" i="7" s="1"/>
  <c r="B2192" i="5"/>
  <c r="C2192" i="5" s="1"/>
  <c r="C2194" i="10"/>
  <c r="C2194" i="9"/>
  <c r="C2194" i="8"/>
  <c r="B2194" i="7"/>
  <c r="C2194" i="7" s="1"/>
  <c r="B2194" i="5"/>
  <c r="C2194" i="5" s="1"/>
  <c r="C2196" i="10"/>
  <c r="C2196" i="9"/>
  <c r="C2196" i="8"/>
  <c r="B2196" i="7"/>
  <c r="C2196" i="7" s="1"/>
  <c r="B2196" i="5"/>
  <c r="C2196" i="5" s="1"/>
  <c r="C2198" i="10"/>
  <c r="C2198" i="9"/>
  <c r="C2198" i="8"/>
  <c r="B2198" i="7"/>
  <c r="C2198" i="7" s="1"/>
  <c r="B2198" i="5"/>
  <c r="C2198" i="5" s="1"/>
  <c r="C2200" i="10"/>
  <c r="C2200" i="9"/>
  <c r="C2200" i="8"/>
  <c r="B2200" i="7"/>
  <c r="C2200" i="7" s="1"/>
  <c r="B2200" i="5"/>
  <c r="C2200" i="5" s="1"/>
  <c r="C2202" i="10"/>
  <c r="C2202" i="9"/>
  <c r="C2202" i="8"/>
  <c r="B2202" i="7"/>
  <c r="C2202" i="7" s="1"/>
  <c r="B2202" i="5"/>
  <c r="C2202" i="5" s="1"/>
  <c r="C2204" i="10"/>
  <c r="C2204" i="9"/>
  <c r="C2204" i="8"/>
  <c r="B2204" i="7"/>
  <c r="C2204" i="7" s="1"/>
  <c r="B2204" i="5"/>
  <c r="C2204" i="5" s="1"/>
  <c r="C2206" i="10"/>
  <c r="C2206" i="9"/>
  <c r="C2206" i="8"/>
  <c r="B2206" i="7"/>
  <c r="C2206" i="7" s="1"/>
  <c r="B2206" i="5"/>
  <c r="C2206" i="5" s="1"/>
  <c r="C2208" i="10"/>
  <c r="C2208" i="9"/>
  <c r="C2208" i="8"/>
  <c r="B2208" i="7"/>
  <c r="C2208" i="7" s="1"/>
  <c r="B2208" i="5"/>
  <c r="C2208" i="5" s="1"/>
  <c r="C2210" i="10"/>
  <c r="C2210" i="9"/>
  <c r="C2210" i="8"/>
  <c r="B2210" i="7"/>
  <c r="C2210" i="7" s="1"/>
  <c r="B2210" i="5"/>
  <c r="C2210" i="5" s="1"/>
  <c r="C2212" i="10"/>
  <c r="C2212" i="9"/>
  <c r="C2212" i="8"/>
  <c r="B2212" i="7"/>
  <c r="C2212" i="7" s="1"/>
  <c r="B2212" i="5"/>
  <c r="C2212" i="5" s="1"/>
  <c r="C2214" i="10"/>
  <c r="C2214" i="9"/>
  <c r="C2214" i="8"/>
  <c r="B2214" i="7"/>
  <c r="C2214" i="7" s="1"/>
  <c r="B2214" i="5"/>
  <c r="C2214" i="5" s="1"/>
  <c r="C2216" i="10"/>
  <c r="C2216" i="9"/>
  <c r="C2216" i="8"/>
  <c r="B2216" i="7"/>
  <c r="C2216" i="7" s="1"/>
  <c r="B2216" i="5"/>
  <c r="C2216" i="5" s="1"/>
  <c r="C2218" i="10"/>
  <c r="C2218" i="9"/>
  <c r="C2218" i="8"/>
  <c r="B2218" i="7"/>
  <c r="C2218" i="7" s="1"/>
  <c r="B2218" i="5"/>
  <c r="C2218" i="5" s="1"/>
  <c r="C2220" i="10"/>
  <c r="C2220" i="9"/>
  <c r="C2220" i="8"/>
  <c r="B2220" i="7"/>
  <c r="C2220" i="7" s="1"/>
  <c r="B2220" i="5"/>
  <c r="C2220" i="5" s="1"/>
  <c r="C2222" i="10"/>
  <c r="C2222" i="9"/>
  <c r="C2222" i="8"/>
  <c r="B2222" i="7"/>
  <c r="C2222" i="7" s="1"/>
  <c r="B2222" i="5"/>
  <c r="C2222" i="5" s="1"/>
  <c r="C2224" i="10"/>
  <c r="C2224" i="9"/>
  <c r="C2224" i="8"/>
  <c r="B2224" i="7"/>
  <c r="C2224" i="7" s="1"/>
  <c r="B2224" i="5"/>
  <c r="C2224" i="5" s="1"/>
  <c r="C2226" i="10"/>
  <c r="C2226" i="9"/>
  <c r="C2226" i="8"/>
  <c r="B2226" i="7"/>
  <c r="C2226" i="7" s="1"/>
  <c r="B2226" i="5"/>
  <c r="C2226" i="5" s="1"/>
  <c r="C2228" i="10"/>
  <c r="C2228" i="9"/>
  <c r="C2228" i="8"/>
  <c r="B2228" i="7"/>
  <c r="C2228" i="7" s="1"/>
  <c r="B2228" i="5"/>
  <c r="C2228" i="5" s="1"/>
  <c r="C2230" i="10"/>
  <c r="C2230" i="9"/>
  <c r="C2230" i="8"/>
  <c r="B2230" i="7"/>
  <c r="C2230" i="7" s="1"/>
  <c r="B2230" i="5"/>
  <c r="C2230" i="5" s="1"/>
  <c r="C2232" i="10"/>
  <c r="C2232" i="9"/>
  <c r="C2232" i="8"/>
  <c r="B2232" i="7"/>
  <c r="C2232" i="7" s="1"/>
  <c r="B2232" i="5"/>
  <c r="C2232" i="5" s="1"/>
  <c r="C2234" i="10"/>
  <c r="C2234" i="9"/>
  <c r="C2234" i="8"/>
  <c r="B2234" i="7"/>
  <c r="C2234" i="7" s="1"/>
  <c r="B2234" i="5"/>
  <c r="C2234" i="5" s="1"/>
  <c r="C2236" i="10"/>
  <c r="C2236" i="9"/>
  <c r="C2236" i="8"/>
  <c r="B2236" i="7"/>
  <c r="C2236" i="7" s="1"/>
  <c r="B2236" i="5"/>
  <c r="C2236" i="5" s="1"/>
  <c r="C2238" i="10"/>
  <c r="C2238" i="9"/>
  <c r="C2238" i="8"/>
  <c r="B2238" i="7"/>
  <c r="C2238" i="7" s="1"/>
  <c r="B2238" i="5"/>
  <c r="C2238" i="5" s="1"/>
  <c r="C2240" i="10"/>
  <c r="C2240" i="9"/>
  <c r="C2240" i="8"/>
  <c r="B2240" i="7"/>
  <c r="C2240" i="7" s="1"/>
  <c r="B2240" i="5"/>
  <c r="C2240" i="5" s="1"/>
  <c r="C2242" i="10"/>
  <c r="C2242" i="9"/>
  <c r="C2242" i="8"/>
  <c r="B2242" i="7"/>
  <c r="C2242" i="7" s="1"/>
  <c r="B2242" i="5"/>
  <c r="C2242" i="5" s="1"/>
  <c r="C2244" i="10"/>
  <c r="C2244" i="9"/>
  <c r="C2244" i="8"/>
  <c r="B2244" i="7"/>
  <c r="C2244" i="7" s="1"/>
  <c r="B2244" i="5"/>
  <c r="C2244" i="5" s="1"/>
  <c r="C2246" i="10"/>
  <c r="C2246" i="9"/>
  <c r="C2246" i="8"/>
  <c r="B2246" i="7"/>
  <c r="C2246" i="7" s="1"/>
  <c r="B2246" i="5"/>
  <c r="C2246" i="5" s="1"/>
  <c r="C2248" i="10"/>
  <c r="C2248" i="9"/>
  <c r="C2248" i="8"/>
  <c r="B2248" i="7"/>
  <c r="C2248" i="7" s="1"/>
  <c r="B2248" i="5"/>
  <c r="C2248" i="5" s="1"/>
  <c r="C2250" i="10"/>
  <c r="C2250" i="9"/>
  <c r="C2250" i="8"/>
  <c r="B2250" i="7"/>
  <c r="C2250" i="7" s="1"/>
  <c r="B2250" i="5"/>
  <c r="C2250" i="5" s="1"/>
  <c r="C2252" i="10"/>
  <c r="C2252" i="9"/>
  <c r="C2252" i="8"/>
  <c r="B2252" i="7"/>
  <c r="C2252" i="7" s="1"/>
  <c r="B2252" i="5"/>
  <c r="C2252" i="5" s="1"/>
  <c r="C2254" i="10"/>
  <c r="C2254" i="9"/>
  <c r="C2254" i="8"/>
  <c r="B2254" i="7"/>
  <c r="C2254" i="7" s="1"/>
  <c r="B2254" i="5"/>
  <c r="C2254" i="5" s="1"/>
  <c r="C2256" i="10"/>
  <c r="C2256" i="9"/>
  <c r="C2256" i="8"/>
  <c r="B2256" i="7"/>
  <c r="C2256" i="7" s="1"/>
  <c r="B2256" i="5"/>
  <c r="C2256" i="5" s="1"/>
  <c r="C2258" i="10"/>
  <c r="C2258" i="9"/>
  <c r="C2258" i="8"/>
  <c r="B2258" i="7"/>
  <c r="C2258" i="7" s="1"/>
  <c r="B2258" i="5"/>
  <c r="C2258" i="5" s="1"/>
  <c r="C2260" i="10"/>
  <c r="C2260" i="9"/>
  <c r="C2260" i="8"/>
  <c r="B2260" i="7"/>
  <c r="C2260" i="7" s="1"/>
  <c r="B2260" i="5"/>
  <c r="C2260" i="5" s="1"/>
  <c r="C2262" i="10"/>
  <c r="C2262" i="9"/>
  <c r="C2262" i="8"/>
  <c r="B2262" i="7"/>
  <c r="C2262" i="7" s="1"/>
  <c r="B2262" i="5"/>
  <c r="C2262" i="5" s="1"/>
  <c r="C2264" i="10"/>
  <c r="C2264" i="9"/>
  <c r="C2264" i="8"/>
  <c r="B2264" i="7"/>
  <c r="C2264" i="7" s="1"/>
  <c r="B2264" i="5"/>
  <c r="C2264" i="5" s="1"/>
  <c r="C2266" i="10"/>
  <c r="C2266" i="9"/>
  <c r="C2266" i="8"/>
  <c r="B2266" i="7"/>
  <c r="C2266" i="7" s="1"/>
  <c r="B2266" i="5"/>
  <c r="C2266" i="5" s="1"/>
  <c r="C2268" i="10"/>
  <c r="C2268" i="9"/>
  <c r="C2268" i="8"/>
  <c r="B2268" i="7"/>
  <c r="C2268" i="7" s="1"/>
  <c r="B2268" i="5"/>
  <c r="C2268" i="5" s="1"/>
  <c r="C2270" i="10"/>
  <c r="C2270" i="9"/>
  <c r="C2270" i="8"/>
  <c r="B2270" i="7"/>
  <c r="C2270" i="7" s="1"/>
  <c r="B2270" i="5"/>
  <c r="C2270" i="5" s="1"/>
  <c r="C2272" i="10"/>
  <c r="C2272" i="9"/>
  <c r="C2272" i="8"/>
  <c r="B2272" i="7"/>
  <c r="C2272" i="7" s="1"/>
  <c r="B2272" i="5"/>
  <c r="C2272" i="5" s="1"/>
  <c r="C2274" i="10"/>
  <c r="C2274" i="9"/>
  <c r="C2274" i="8"/>
  <c r="B2274" i="7"/>
  <c r="C2274" i="7" s="1"/>
  <c r="B2274" i="5"/>
  <c r="C2274" i="5" s="1"/>
  <c r="C2276" i="10"/>
  <c r="C2276" i="9"/>
  <c r="C2276" i="8"/>
  <c r="B2276" i="7"/>
  <c r="C2276" i="7" s="1"/>
  <c r="B2276" i="5"/>
  <c r="C2276" i="5" s="1"/>
  <c r="C2278" i="10"/>
  <c r="C2278" i="9"/>
  <c r="C2278" i="8"/>
  <c r="B2278" i="7"/>
  <c r="C2278" i="7" s="1"/>
  <c r="B2278" i="5"/>
  <c r="C2278" i="5" s="1"/>
  <c r="C2280" i="10"/>
  <c r="C2280" i="9"/>
  <c r="C2280" i="8"/>
  <c r="B2280" i="7"/>
  <c r="C2280" i="7" s="1"/>
  <c r="B2280" i="5"/>
  <c r="C2280" i="5" s="1"/>
  <c r="C2282" i="10"/>
  <c r="C2282" i="9"/>
  <c r="C2282" i="8"/>
  <c r="B2282" i="7"/>
  <c r="C2282" i="7" s="1"/>
  <c r="B2282" i="5"/>
  <c r="C2282" i="5" s="1"/>
  <c r="C2284" i="10"/>
  <c r="C2284" i="9"/>
  <c r="C2284" i="8"/>
  <c r="B2284" i="7"/>
  <c r="C2284" i="7" s="1"/>
  <c r="B2284" i="5"/>
  <c r="C2284" i="5" s="1"/>
  <c r="C2286" i="10"/>
  <c r="C2286" i="9"/>
  <c r="C2286" i="8"/>
  <c r="B2286" i="7"/>
  <c r="C2286" i="7" s="1"/>
  <c r="B2286" i="5"/>
  <c r="C2286" i="5" s="1"/>
  <c r="C2288" i="10"/>
  <c r="C2288" i="9"/>
  <c r="C2288" i="8"/>
  <c r="B2288" i="7"/>
  <c r="C2288" i="7" s="1"/>
  <c r="B2288" i="5"/>
  <c r="C2288" i="5" s="1"/>
  <c r="C2290" i="10"/>
  <c r="C2290" i="9"/>
  <c r="C2290" i="8"/>
  <c r="B2290" i="7"/>
  <c r="C2290" i="7" s="1"/>
  <c r="B2290" i="5"/>
  <c r="C2290" i="5" s="1"/>
  <c r="C2292" i="10"/>
  <c r="C2292" i="9"/>
  <c r="C2292" i="8"/>
  <c r="B2292" i="7"/>
  <c r="C2292" i="7" s="1"/>
  <c r="B2292" i="5"/>
  <c r="C2292" i="5" s="1"/>
  <c r="C2294" i="10"/>
  <c r="C2294" i="9"/>
  <c r="C2294" i="8"/>
  <c r="B2294" i="7"/>
  <c r="C2294" i="7" s="1"/>
  <c r="B2294" i="5"/>
  <c r="C2294" i="5" s="1"/>
  <c r="C2296" i="10"/>
  <c r="C2296" i="9"/>
  <c r="C2296" i="8"/>
  <c r="B2296" i="7"/>
  <c r="C2296" i="7" s="1"/>
  <c r="B2296" i="5"/>
  <c r="C2296" i="5" s="1"/>
  <c r="C2298" i="10"/>
  <c r="C2298" i="9"/>
  <c r="C2298" i="8"/>
  <c r="B2298" i="7"/>
  <c r="C2298" i="7" s="1"/>
  <c r="B2298" i="5"/>
  <c r="C2298" i="5" s="1"/>
  <c r="C2300" i="10"/>
  <c r="C2300" i="9"/>
  <c r="C2300" i="8"/>
  <c r="B2300" i="7"/>
  <c r="C2300" i="7" s="1"/>
  <c r="B2300" i="5"/>
  <c r="C2300" i="5" s="1"/>
  <c r="C2302" i="10"/>
  <c r="C2302" i="9"/>
  <c r="C2302" i="8"/>
  <c r="B2302" i="7"/>
  <c r="C2302" i="7" s="1"/>
  <c r="B2302" i="5"/>
  <c r="C2302" i="5" s="1"/>
  <c r="C2304" i="10"/>
  <c r="C2304" i="9"/>
  <c r="C2304" i="8"/>
  <c r="B2304" i="7"/>
  <c r="C2304" i="7" s="1"/>
  <c r="B2304" i="5"/>
  <c r="C2304" i="5" s="1"/>
  <c r="C2306" i="10"/>
  <c r="C2306" i="9"/>
  <c r="C2306" i="8"/>
  <c r="B2306" i="7"/>
  <c r="C2306" i="7" s="1"/>
  <c r="B2306" i="5"/>
  <c r="C2306" i="5" s="1"/>
  <c r="C2308" i="10"/>
  <c r="C2308" i="9"/>
  <c r="C2308" i="8"/>
  <c r="B2308" i="7"/>
  <c r="C2308" i="7" s="1"/>
  <c r="B2308" i="5"/>
  <c r="C2308" i="5" s="1"/>
  <c r="C2310" i="10"/>
  <c r="C2310" i="9"/>
  <c r="C2310" i="8"/>
  <c r="B2310" i="7"/>
  <c r="C2310" i="7" s="1"/>
  <c r="B2310" i="5"/>
  <c r="C2310" i="5" s="1"/>
  <c r="C2312" i="10"/>
  <c r="C2312" i="9"/>
  <c r="C2312" i="8"/>
  <c r="B2312" i="7"/>
  <c r="C2312" i="7" s="1"/>
  <c r="B2312" i="5"/>
  <c r="C2312" i="5" s="1"/>
  <c r="C2314" i="10"/>
  <c r="C2314" i="9"/>
  <c r="C2314" i="8"/>
  <c r="B2314" i="7"/>
  <c r="C2314" i="7" s="1"/>
  <c r="B2314" i="5"/>
  <c r="C2314" i="5" s="1"/>
  <c r="C2316" i="10"/>
  <c r="C2316" i="9"/>
  <c r="C2316" i="8"/>
  <c r="B2316" i="7"/>
  <c r="C2316" i="7" s="1"/>
  <c r="B2316" i="5"/>
  <c r="C2316" i="5" s="1"/>
  <c r="C2318" i="10"/>
  <c r="C2318" i="9"/>
  <c r="C2318" i="8"/>
  <c r="B2318" i="7"/>
  <c r="C2318" i="7" s="1"/>
  <c r="B2318" i="5"/>
  <c r="C2318" i="5" s="1"/>
  <c r="C2320" i="10"/>
  <c r="C2320" i="9"/>
  <c r="C2320" i="8"/>
  <c r="B2320" i="7"/>
  <c r="C2320" i="7" s="1"/>
  <c r="B2320" i="5"/>
  <c r="C2320" i="5" s="1"/>
  <c r="C2322" i="10"/>
  <c r="C2322" i="9"/>
  <c r="C2322" i="8"/>
  <c r="B2322" i="7"/>
  <c r="C2322" i="7" s="1"/>
  <c r="B2322" i="5"/>
  <c r="C2322" i="5" s="1"/>
  <c r="C2324" i="10"/>
  <c r="C2324" i="9"/>
  <c r="C2324" i="8"/>
  <c r="B2324" i="7"/>
  <c r="C2324" i="7" s="1"/>
  <c r="B2324" i="5"/>
  <c r="C2324" i="5" s="1"/>
  <c r="C2326" i="10"/>
  <c r="C2326" i="9"/>
  <c r="C2326" i="8"/>
  <c r="B2326" i="7"/>
  <c r="C2326" i="7" s="1"/>
  <c r="B2326" i="5"/>
  <c r="C2326" i="5" s="1"/>
  <c r="C2328" i="10"/>
  <c r="C2328" i="9"/>
  <c r="C2328" i="8"/>
  <c r="B2328" i="7"/>
  <c r="C2328" i="7" s="1"/>
  <c r="B2328" i="5"/>
  <c r="C2328" i="5" s="1"/>
  <c r="C2330" i="10"/>
  <c r="C2330" i="9"/>
  <c r="C2330" i="8"/>
  <c r="B2330" i="7"/>
  <c r="C2330" i="7" s="1"/>
  <c r="B2330" i="5"/>
  <c r="C2330" i="5" s="1"/>
  <c r="C2332" i="10"/>
  <c r="C2332" i="9"/>
  <c r="C2332" i="8"/>
  <c r="B2332" i="7"/>
  <c r="C2332" i="7" s="1"/>
  <c r="B2332" i="5"/>
  <c r="C2332" i="5" s="1"/>
  <c r="C2334" i="10"/>
  <c r="C2334" i="9"/>
  <c r="C2334" i="8"/>
  <c r="B2334" i="7"/>
  <c r="C2334" i="7" s="1"/>
  <c r="B2334" i="5"/>
  <c r="C2334" i="5" s="1"/>
  <c r="C2336" i="10"/>
  <c r="C2336" i="9"/>
  <c r="C2336" i="8"/>
  <c r="B2336" i="7"/>
  <c r="C2336" i="7" s="1"/>
  <c r="B2336" i="5"/>
  <c r="C2336" i="5" s="1"/>
  <c r="C2338" i="10"/>
  <c r="C2338" i="9"/>
  <c r="C2338" i="8"/>
  <c r="B2338" i="7"/>
  <c r="C2338" i="7" s="1"/>
  <c r="B2338" i="5"/>
  <c r="C2338" i="5" s="1"/>
  <c r="C2340" i="10"/>
  <c r="C2340" i="9"/>
  <c r="C2340" i="8"/>
  <c r="B2340" i="7"/>
  <c r="C2340" i="7" s="1"/>
  <c r="B2340" i="5"/>
  <c r="C2340" i="5" s="1"/>
  <c r="C2342" i="10"/>
  <c r="C2342" i="9"/>
  <c r="C2342" i="8"/>
  <c r="B2342" i="7"/>
  <c r="C2342" i="7" s="1"/>
  <c r="B2342" i="5"/>
  <c r="C2342" i="5" s="1"/>
  <c r="C2344" i="10"/>
  <c r="C2344" i="9"/>
  <c r="C2344" i="8"/>
  <c r="B2344" i="7"/>
  <c r="C2344" i="7" s="1"/>
  <c r="B2344" i="5"/>
  <c r="C2344" i="5" s="1"/>
  <c r="C2346" i="10"/>
  <c r="C2346" i="9"/>
  <c r="C2346" i="8"/>
  <c r="B2346" i="5"/>
  <c r="C2346" i="5" s="1"/>
  <c r="B2346" i="7"/>
  <c r="C2346" i="7" s="1"/>
  <c r="C2348" i="10"/>
  <c r="C2348" i="9"/>
  <c r="C2348" i="8"/>
  <c r="B2348" i="7"/>
  <c r="C2348" i="7" s="1"/>
  <c r="B2348" i="5"/>
  <c r="C2348" i="5" s="1"/>
  <c r="C2350" i="10"/>
  <c r="C2350" i="9"/>
  <c r="C2350" i="8"/>
  <c r="B2350" i="7"/>
  <c r="C2350" i="7" s="1"/>
  <c r="B2350" i="5"/>
  <c r="C2350" i="5" s="1"/>
  <c r="C2352" i="10"/>
  <c r="C2352" i="9"/>
  <c r="C2352" i="8"/>
  <c r="B2352" i="7"/>
  <c r="C2352" i="7" s="1"/>
  <c r="B2352" i="5"/>
  <c r="C2352" i="5" s="1"/>
  <c r="C2354" i="10"/>
  <c r="C2354" i="9"/>
  <c r="C2354" i="8"/>
  <c r="B2354" i="7"/>
  <c r="C2354" i="7" s="1"/>
  <c r="B2354" i="5"/>
  <c r="C2354" i="5" s="1"/>
  <c r="C2356" i="10"/>
  <c r="C2356" i="9"/>
  <c r="C2356" i="8"/>
  <c r="B2356" i="7"/>
  <c r="C2356" i="7" s="1"/>
  <c r="B2356" i="5"/>
  <c r="C2356" i="5" s="1"/>
  <c r="C2358" i="10"/>
  <c r="C2358" i="9"/>
  <c r="C2358" i="8"/>
  <c r="B2358" i="7"/>
  <c r="C2358" i="7" s="1"/>
  <c r="B2358" i="5"/>
  <c r="C2358" i="5" s="1"/>
  <c r="C2360" i="10"/>
  <c r="C2360" i="9"/>
  <c r="C2360" i="8"/>
  <c r="B2360" i="7"/>
  <c r="C2360" i="7" s="1"/>
  <c r="B2360" i="5"/>
  <c r="C2360" i="5" s="1"/>
  <c r="C2362" i="10"/>
  <c r="C2362" i="9"/>
  <c r="C2362" i="8"/>
  <c r="B2362" i="7"/>
  <c r="C2362" i="7" s="1"/>
  <c r="B2362" i="5"/>
  <c r="C2362" i="5" s="1"/>
  <c r="C2364" i="10"/>
  <c r="C2364" i="9"/>
  <c r="C2364" i="8"/>
  <c r="B2364" i="7"/>
  <c r="C2364" i="7" s="1"/>
  <c r="B2364" i="5"/>
  <c r="C2364" i="5" s="1"/>
  <c r="C2366" i="10"/>
  <c r="C2366" i="9"/>
  <c r="C2366" i="8"/>
  <c r="B2366" i="5"/>
  <c r="C2366" i="5" s="1"/>
  <c r="B2366" i="7"/>
  <c r="C2366" i="7" s="1"/>
  <c r="C2368" i="10"/>
  <c r="C2368" i="9"/>
  <c r="C2368" i="8"/>
  <c r="B2368" i="7"/>
  <c r="C2368" i="7" s="1"/>
  <c r="B2368" i="5"/>
  <c r="C2368" i="5" s="1"/>
  <c r="C2370" i="10"/>
  <c r="C2370" i="9"/>
  <c r="C2370" i="8"/>
  <c r="B2370" i="7"/>
  <c r="C2370" i="7" s="1"/>
  <c r="B2370" i="5"/>
  <c r="C2370" i="5" s="1"/>
  <c r="C2372" i="10"/>
  <c r="C2372" i="9"/>
  <c r="C2372" i="8"/>
  <c r="B2372" i="7"/>
  <c r="C2372" i="7" s="1"/>
  <c r="B2372" i="5"/>
  <c r="C2372" i="5" s="1"/>
  <c r="C2374" i="10"/>
  <c r="C2374" i="9"/>
  <c r="C2374" i="8"/>
  <c r="B2374" i="7"/>
  <c r="C2374" i="7" s="1"/>
  <c r="B2374" i="5"/>
  <c r="C2374" i="5" s="1"/>
  <c r="C2376" i="10"/>
  <c r="C2376" i="9"/>
  <c r="C2376" i="8"/>
  <c r="B2376" i="7"/>
  <c r="C2376" i="7" s="1"/>
  <c r="B2376" i="5"/>
  <c r="C2376" i="5" s="1"/>
  <c r="C2378" i="10"/>
  <c r="C2378" i="9"/>
  <c r="C2378" i="8"/>
  <c r="B2378" i="7"/>
  <c r="C2378" i="7" s="1"/>
  <c r="B2378" i="5"/>
  <c r="C2378" i="5" s="1"/>
  <c r="C2380" i="10"/>
  <c r="C2380" i="9"/>
  <c r="C2380" i="8"/>
  <c r="B2380" i="7"/>
  <c r="C2380" i="7" s="1"/>
  <c r="B2380" i="5"/>
  <c r="C2380" i="5" s="1"/>
  <c r="C2382" i="10"/>
  <c r="C2382" i="9"/>
  <c r="C2382" i="8"/>
  <c r="B2382" i="7"/>
  <c r="C2382" i="7" s="1"/>
  <c r="B2382" i="5"/>
  <c r="C2382" i="5" s="1"/>
  <c r="C2384" i="10"/>
  <c r="C2384" i="9"/>
  <c r="C2384" i="8"/>
  <c r="B2384" i="7"/>
  <c r="C2384" i="7" s="1"/>
  <c r="B2384" i="5"/>
  <c r="C2384" i="5" s="1"/>
  <c r="C2386" i="10"/>
  <c r="C2386" i="9"/>
  <c r="C2386" i="8"/>
  <c r="B2386" i="5"/>
  <c r="C2386" i="5" s="1"/>
  <c r="B2386" i="7"/>
  <c r="C2386" i="7" s="1"/>
  <c r="C2388" i="10"/>
  <c r="C2388" i="9"/>
  <c r="C2388" i="8"/>
  <c r="B2388" i="7"/>
  <c r="C2388" i="7" s="1"/>
  <c r="B2388" i="5"/>
  <c r="C2388" i="5" s="1"/>
  <c r="C2390" i="10"/>
  <c r="C2390" i="9"/>
  <c r="C2390" i="8"/>
  <c r="B2390" i="7"/>
  <c r="C2390" i="7" s="1"/>
  <c r="B2390" i="5"/>
  <c r="C2390" i="5" s="1"/>
  <c r="C2392" i="10"/>
  <c r="C2392" i="9"/>
  <c r="C2392" i="8"/>
  <c r="B2392" i="7"/>
  <c r="C2392" i="7" s="1"/>
  <c r="B2392" i="5"/>
  <c r="C2392" i="5" s="1"/>
  <c r="C2394" i="10"/>
  <c r="C2394" i="9"/>
  <c r="C2394" i="8"/>
  <c r="B2394" i="7"/>
  <c r="C2394" i="7" s="1"/>
  <c r="B2394" i="5"/>
  <c r="C2394" i="5" s="1"/>
  <c r="C2396" i="10"/>
  <c r="C2396" i="9"/>
  <c r="C2396" i="8"/>
  <c r="B2396" i="7"/>
  <c r="C2396" i="7" s="1"/>
  <c r="B2396" i="5"/>
  <c r="C2396" i="5" s="1"/>
  <c r="C2398" i="10"/>
  <c r="C2398" i="9"/>
  <c r="C2398" i="8"/>
  <c r="B2398" i="7"/>
  <c r="C2398" i="7" s="1"/>
  <c r="B2398" i="5"/>
  <c r="C2398" i="5" s="1"/>
  <c r="C2400" i="10"/>
  <c r="C2400" i="9"/>
  <c r="C2400" i="8"/>
  <c r="B2400" i="7"/>
  <c r="C2400" i="7" s="1"/>
  <c r="B2400" i="5"/>
  <c r="C2400" i="5" s="1"/>
  <c r="C2402" i="10"/>
  <c r="C2402" i="9"/>
  <c r="C2402" i="8"/>
  <c r="B2402" i="7"/>
  <c r="C2402" i="7" s="1"/>
  <c r="B2402" i="5"/>
  <c r="C2402" i="5" s="1"/>
  <c r="C2404" i="10"/>
  <c r="C2404" i="9"/>
  <c r="C2404" i="8"/>
  <c r="B2404" i="7"/>
  <c r="C2404" i="7" s="1"/>
  <c r="B2404" i="5"/>
  <c r="C2404" i="5" s="1"/>
  <c r="C2406" i="10"/>
  <c r="C2406" i="9"/>
  <c r="C2406" i="8"/>
  <c r="B2406" i="7"/>
  <c r="C2406" i="7" s="1"/>
  <c r="B2406" i="5"/>
  <c r="C2406" i="5" s="1"/>
  <c r="C2408" i="10"/>
  <c r="C2408" i="9"/>
  <c r="C2408" i="8"/>
  <c r="B2408" i="7"/>
  <c r="C2408" i="7" s="1"/>
  <c r="B2408" i="5"/>
  <c r="C2408" i="5" s="1"/>
  <c r="C2410" i="10"/>
  <c r="C2410" i="9"/>
  <c r="C2410" i="8"/>
  <c r="B2410" i="7"/>
  <c r="C2410" i="7" s="1"/>
  <c r="B2410" i="5"/>
  <c r="C2410" i="5" s="1"/>
  <c r="C2412" i="10"/>
  <c r="C2412" i="9"/>
  <c r="C2412" i="8"/>
  <c r="B2412" i="7"/>
  <c r="C2412" i="7" s="1"/>
  <c r="B2412" i="5"/>
  <c r="C2412" i="5" s="1"/>
  <c r="C2414" i="10"/>
  <c r="C2414" i="9"/>
  <c r="C2414" i="8"/>
  <c r="B2414" i="7"/>
  <c r="C2414" i="7" s="1"/>
  <c r="B2414" i="5"/>
  <c r="C2414" i="5" s="1"/>
  <c r="C2416" i="10"/>
  <c r="C2416" i="9"/>
  <c r="C2416" i="8"/>
  <c r="B2416" i="7"/>
  <c r="C2416" i="7" s="1"/>
  <c r="B2416" i="5"/>
  <c r="C2416" i="5" s="1"/>
  <c r="C2418" i="10"/>
  <c r="C2418" i="9"/>
  <c r="C2418" i="8"/>
  <c r="B2418" i="7"/>
  <c r="C2418" i="7" s="1"/>
  <c r="B2418" i="5"/>
  <c r="C2418" i="5" s="1"/>
  <c r="C2420" i="10"/>
  <c r="C2420" i="9"/>
  <c r="C2420" i="8"/>
  <c r="B2420" i="7"/>
  <c r="C2420" i="7" s="1"/>
  <c r="B2420" i="5"/>
  <c r="C2420" i="5" s="1"/>
  <c r="C2422" i="10"/>
  <c r="C2422" i="9"/>
  <c r="C2422" i="8"/>
  <c r="B2422" i="7"/>
  <c r="C2422" i="7" s="1"/>
  <c r="B2422" i="5"/>
  <c r="C2422" i="5" s="1"/>
  <c r="C2424" i="10"/>
  <c r="C2424" i="9"/>
  <c r="C2424" i="8"/>
  <c r="B2424" i="7"/>
  <c r="C2424" i="7" s="1"/>
  <c r="B2424" i="5"/>
  <c r="C2424" i="5" s="1"/>
  <c r="C2426" i="10"/>
  <c r="C2426" i="9"/>
  <c r="C2426" i="8"/>
  <c r="B2426" i="7"/>
  <c r="C2426" i="7" s="1"/>
  <c r="B2426" i="5"/>
  <c r="C2426" i="5" s="1"/>
  <c r="C2428" i="10"/>
  <c r="C2428" i="9"/>
  <c r="C2428" i="8"/>
  <c r="B2428" i="7"/>
  <c r="C2428" i="7" s="1"/>
  <c r="B2428" i="5"/>
  <c r="C2428" i="5" s="1"/>
  <c r="C2430" i="10"/>
  <c r="C2430" i="9"/>
  <c r="C2430" i="8"/>
  <c r="B2430" i="7"/>
  <c r="C2430" i="7" s="1"/>
  <c r="B2430" i="5"/>
  <c r="C2430" i="5" s="1"/>
  <c r="C2432" i="10"/>
  <c r="C2432" i="9"/>
  <c r="C2432" i="8"/>
  <c r="B2432" i="5"/>
  <c r="C2432" i="5" s="1"/>
  <c r="B2432" i="7"/>
  <c r="C2432" i="7" s="1"/>
  <c r="C2434" i="10"/>
  <c r="C2434" i="9"/>
  <c r="C2434" i="8"/>
  <c r="B2434" i="7"/>
  <c r="C2434" i="7" s="1"/>
  <c r="B2434" i="5"/>
  <c r="C2434" i="5" s="1"/>
  <c r="C2436" i="10"/>
  <c r="C2436" i="9"/>
  <c r="C2436" i="8"/>
  <c r="B2436" i="7"/>
  <c r="C2436" i="7" s="1"/>
  <c r="B2436" i="5"/>
  <c r="C2436" i="5" s="1"/>
  <c r="C2438" i="10"/>
  <c r="C2438" i="9"/>
  <c r="C2438" i="8"/>
  <c r="B2438" i="7"/>
  <c r="C2438" i="7" s="1"/>
  <c r="B2438" i="5"/>
  <c r="C2438" i="5" s="1"/>
  <c r="C2440" i="10"/>
  <c r="C2440" i="9"/>
  <c r="C2440" i="8"/>
  <c r="B2440" i="7"/>
  <c r="C2440" i="7" s="1"/>
  <c r="B2440" i="5"/>
  <c r="C2440" i="5" s="1"/>
  <c r="C2442" i="10"/>
  <c r="C2442" i="9"/>
  <c r="C2442" i="8"/>
  <c r="B2442" i="7"/>
  <c r="C2442" i="7" s="1"/>
  <c r="B2442" i="5"/>
  <c r="C2442" i="5" s="1"/>
  <c r="C2444" i="10"/>
  <c r="C2444" i="9"/>
  <c r="C2444" i="8"/>
  <c r="B2444" i="7"/>
  <c r="C2444" i="7" s="1"/>
  <c r="B2444" i="5"/>
  <c r="C2444" i="5" s="1"/>
  <c r="C2446" i="10"/>
  <c r="C2446" i="9"/>
  <c r="C2446" i="8"/>
  <c r="B2446" i="7"/>
  <c r="C2446" i="7" s="1"/>
  <c r="B2446" i="5"/>
  <c r="C2446" i="5" s="1"/>
  <c r="C2448" i="10"/>
  <c r="C2448" i="9"/>
  <c r="C2448" i="8"/>
  <c r="B2448" i="7"/>
  <c r="C2448" i="7" s="1"/>
  <c r="B2448" i="5"/>
  <c r="C2448" i="5" s="1"/>
  <c r="C2450" i="10"/>
  <c r="C2450" i="9"/>
  <c r="C2450" i="8"/>
  <c r="B2450" i="5"/>
  <c r="C2450" i="5" s="1"/>
  <c r="B2450" i="7"/>
  <c r="C2450" i="7" s="1"/>
  <c r="C2452" i="10"/>
  <c r="C2452" i="9"/>
  <c r="C2452" i="8"/>
  <c r="B2452" i="7"/>
  <c r="C2452" i="7" s="1"/>
  <c r="B2452" i="5"/>
  <c r="C2452" i="5" s="1"/>
  <c r="C2454" i="10"/>
  <c r="C2454" i="9"/>
  <c r="C2454" i="8"/>
  <c r="B2454" i="7"/>
  <c r="C2454" i="7" s="1"/>
  <c r="B2454" i="5"/>
  <c r="C2454" i="5" s="1"/>
  <c r="C2456" i="10"/>
  <c r="C2456" i="9"/>
  <c r="C2456" i="8"/>
  <c r="B2456" i="7"/>
  <c r="C2456" i="7" s="1"/>
  <c r="B2456" i="5"/>
  <c r="C2456" i="5" s="1"/>
  <c r="C2458" i="10"/>
  <c r="C2458" i="9"/>
  <c r="C2458" i="8"/>
  <c r="B2458" i="7"/>
  <c r="C2458" i="7" s="1"/>
  <c r="B2458" i="5"/>
  <c r="C2458" i="5" s="1"/>
  <c r="C2460" i="10"/>
  <c r="C2460" i="9"/>
  <c r="C2460" i="8"/>
  <c r="B2460" i="7"/>
  <c r="C2460" i="7" s="1"/>
  <c r="B2460" i="5"/>
  <c r="C2460" i="5" s="1"/>
  <c r="C2462" i="10"/>
  <c r="C2462" i="9"/>
  <c r="C2462" i="8"/>
  <c r="B2462" i="7"/>
  <c r="C2462" i="7" s="1"/>
  <c r="B2462" i="5"/>
  <c r="C2462" i="5" s="1"/>
  <c r="C2464" i="10"/>
  <c r="C2464" i="9"/>
  <c r="C2464" i="8"/>
  <c r="B2464" i="7"/>
  <c r="C2464" i="7" s="1"/>
  <c r="B2464" i="5"/>
  <c r="C2464" i="5" s="1"/>
  <c r="C2466" i="10"/>
  <c r="C2466" i="9"/>
  <c r="C2466" i="8"/>
  <c r="B2466" i="7"/>
  <c r="C2466" i="7" s="1"/>
  <c r="B2466" i="5"/>
  <c r="C2466" i="5" s="1"/>
  <c r="C2468" i="10"/>
  <c r="C2468" i="9"/>
  <c r="C2468" i="8"/>
  <c r="B2468" i="7"/>
  <c r="C2468" i="7" s="1"/>
  <c r="B2468" i="5"/>
  <c r="C2468" i="5" s="1"/>
  <c r="C2470" i="10"/>
  <c r="C2470" i="9"/>
  <c r="C2470" i="8"/>
  <c r="B2470" i="7"/>
  <c r="C2470" i="7" s="1"/>
  <c r="B2470" i="5"/>
  <c r="C2470" i="5" s="1"/>
  <c r="C2472" i="10"/>
  <c r="C2472" i="9"/>
  <c r="C2472" i="8"/>
  <c r="B2472" i="7"/>
  <c r="C2472" i="7" s="1"/>
  <c r="B2472" i="5"/>
  <c r="C2472" i="5" s="1"/>
  <c r="C2474" i="10"/>
  <c r="C2474" i="9"/>
  <c r="C2474" i="8"/>
  <c r="B2474" i="7"/>
  <c r="C2474" i="7" s="1"/>
  <c r="B2474" i="5"/>
  <c r="C2474" i="5" s="1"/>
  <c r="C2476" i="10"/>
  <c r="C2476" i="9"/>
  <c r="C2476" i="8"/>
  <c r="B2476" i="7"/>
  <c r="C2476" i="7" s="1"/>
  <c r="B2476" i="5"/>
  <c r="C2476" i="5" s="1"/>
  <c r="C2478" i="10"/>
  <c r="C2478" i="9"/>
  <c r="C2478" i="8"/>
  <c r="B2478" i="7"/>
  <c r="C2478" i="7" s="1"/>
  <c r="B2478" i="5"/>
  <c r="C2478" i="5" s="1"/>
  <c r="C2480" i="10"/>
  <c r="C2480" i="9"/>
  <c r="C2480" i="8"/>
  <c r="B2480" i="7"/>
  <c r="C2480" i="7" s="1"/>
  <c r="B2480" i="5"/>
  <c r="C2480" i="5" s="1"/>
  <c r="C2482" i="10"/>
  <c r="C2482" i="9"/>
  <c r="C2482" i="8"/>
  <c r="B2482" i="7"/>
  <c r="C2482" i="7" s="1"/>
  <c r="B2482" i="5"/>
  <c r="C2482" i="5" s="1"/>
  <c r="C2484" i="10"/>
  <c r="C2484" i="9"/>
  <c r="C2484" i="8"/>
  <c r="B2484" i="7"/>
  <c r="C2484" i="7" s="1"/>
  <c r="B2484" i="5"/>
  <c r="C2484" i="5" s="1"/>
  <c r="C2486" i="10"/>
  <c r="C2486" i="9"/>
  <c r="C2486" i="8"/>
  <c r="B2486" i="7"/>
  <c r="C2486" i="7" s="1"/>
  <c r="B2486" i="5"/>
  <c r="C2486" i="5" s="1"/>
  <c r="C2488" i="10"/>
  <c r="C2488" i="9"/>
  <c r="C2488" i="8"/>
  <c r="B2488" i="7"/>
  <c r="C2488" i="7" s="1"/>
  <c r="B2488" i="5"/>
  <c r="C2488" i="5" s="1"/>
  <c r="C2490" i="10"/>
  <c r="C2490" i="9"/>
  <c r="C2490" i="8"/>
  <c r="B2490" i="7"/>
  <c r="C2490" i="7" s="1"/>
  <c r="B2490" i="5"/>
  <c r="C2490" i="5" s="1"/>
  <c r="C2492" i="10"/>
  <c r="C2492" i="9"/>
  <c r="C2492" i="8"/>
  <c r="B2492" i="7"/>
  <c r="C2492" i="7" s="1"/>
  <c r="B2492" i="5"/>
  <c r="C2492" i="5" s="1"/>
  <c r="C2494" i="10"/>
  <c r="C2494" i="9"/>
  <c r="C2494" i="8"/>
  <c r="B2494" i="7"/>
  <c r="C2494" i="7" s="1"/>
  <c r="B2494" i="5"/>
  <c r="C2494" i="5" s="1"/>
  <c r="C2496" i="10"/>
  <c r="C2496" i="9"/>
  <c r="C2496" i="8"/>
  <c r="B2496" i="7"/>
  <c r="C2496" i="7" s="1"/>
  <c r="B2496" i="5"/>
  <c r="C2496" i="5" s="1"/>
  <c r="C2498" i="10"/>
  <c r="C2498" i="9"/>
  <c r="C2498" i="8"/>
  <c r="B2498" i="7"/>
  <c r="C2498" i="7" s="1"/>
  <c r="B2498" i="5"/>
  <c r="C2498" i="5" s="1"/>
  <c r="C2500" i="10"/>
  <c r="C2500" i="9"/>
  <c r="C2500" i="8"/>
  <c r="B2500" i="7"/>
  <c r="C2500" i="7" s="1"/>
  <c r="B2500" i="5"/>
  <c r="C2500" i="5" s="1"/>
  <c r="C2502" i="10"/>
  <c r="C2502" i="9"/>
  <c r="C2502" i="8"/>
  <c r="B2502" i="7"/>
  <c r="C2502" i="7" s="1"/>
  <c r="B2502" i="5"/>
  <c r="C2502" i="5" s="1"/>
  <c r="C2504" i="10"/>
  <c r="C2504" i="9"/>
  <c r="B2504" i="7"/>
  <c r="C2504" i="7" s="1"/>
  <c r="C2506" i="10"/>
  <c r="C2506" i="9"/>
  <c r="B2506" i="7"/>
  <c r="C2506" i="7" s="1"/>
  <c r="C2508" i="10"/>
  <c r="C2508" i="9"/>
  <c r="B2508" i="7"/>
  <c r="C2508" i="7" s="1"/>
  <c r="C2510" i="10"/>
  <c r="C2510" i="9"/>
  <c r="B2510" i="7"/>
  <c r="C2510" i="7" s="1"/>
  <c r="C2512" i="10"/>
  <c r="C2512" i="9"/>
  <c r="B2512" i="7"/>
  <c r="C2512" i="7" s="1"/>
  <c r="C2514" i="10"/>
  <c r="C2514" i="9"/>
  <c r="B2514" i="7"/>
  <c r="C2514" i="7" s="1"/>
  <c r="C2516" i="10"/>
  <c r="C2516" i="9"/>
  <c r="B2516" i="7"/>
  <c r="C2516" i="7" s="1"/>
  <c r="C2518" i="10"/>
  <c r="C2518" i="9"/>
  <c r="B2518" i="7"/>
  <c r="C2518" i="7" s="1"/>
  <c r="C2520" i="10"/>
  <c r="C2520" i="9"/>
  <c r="B2520" i="7"/>
  <c r="C2520" i="7" s="1"/>
  <c r="C2522" i="10"/>
  <c r="C2522" i="9"/>
  <c r="B2522" i="7"/>
  <c r="C2522" i="7" s="1"/>
  <c r="C2524" i="10"/>
  <c r="C2524" i="9"/>
  <c r="B2524" i="7"/>
  <c r="C2524" i="7" s="1"/>
  <c r="C2526" i="10"/>
  <c r="B2526" i="7"/>
  <c r="C2526" i="7" s="1"/>
  <c r="C2528" i="10"/>
  <c r="B2528" i="7"/>
  <c r="C2528" i="7" s="1"/>
  <c r="C2530" i="10"/>
  <c r="B2530" i="7"/>
  <c r="C2530" i="7" s="1"/>
  <c r="C2532" i="10"/>
  <c r="B2532" i="7"/>
  <c r="C2532" i="7" s="1"/>
  <c r="C2534" i="10"/>
  <c r="B2534" i="7"/>
  <c r="C2534" i="7" s="1"/>
  <c r="C2536" i="10"/>
  <c r="B2536" i="7"/>
  <c r="C2536" i="7" s="1"/>
  <c r="C2538" i="10"/>
  <c r="B2538" i="7"/>
  <c r="C2538" i="7" s="1"/>
  <c r="C2540" i="10"/>
  <c r="B2540" i="7"/>
  <c r="C2540" i="7" s="1"/>
  <c r="C2542" i="10"/>
  <c r="B2542" i="7"/>
  <c r="C2542" i="7" s="1"/>
  <c r="C2544" i="10"/>
  <c r="B2544" i="7"/>
  <c r="C2544" i="7" s="1"/>
  <c r="C9" i="4"/>
  <c r="L9" i="4" s="1"/>
  <c r="F11" i="4"/>
  <c r="G11" i="4" s="1"/>
  <c r="C33" i="4"/>
  <c r="D60" i="4"/>
  <c r="K60" i="4" s="1"/>
  <c r="F9" i="4"/>
  <c r="G9" i="4" s="1"/>
  <c r="M9" i="4" s="1"/>
  <c r="C58" i="4"/>
  <c r="E60" i="4"/>
  <c r="E880" i="10"/>
  <c r="E880" i="9"/>
  <c r="E880" i="8"/>
  <c r="E882" i="10"/>
  <c r="E882" i="9"/>
  <c r="E882" i="8"/>
  <c r="E884" i="10"/>
  <c r="E884" i="9"/>
  <c r="E884" i="8"/>
  <c r="E886" i="10"/>
  <c r="E886" i="9"/>
  <c r="E886" i="8"/>
  <c r="E888" i="10"/>
  <c r="E888" i="9"/>
  <c r="E888" i="8"/>
  <c r="E890" i="10"/>
  <c r="E890" i="9"/>
  <c r="E890" i="8"/>
  <c r="E892" i="10"/>
  <c r="E892" i="9"/>
  <c r="E892" i="8"/>
  <c r="E894" i="10"/>
  <c r="E894" i="9"/>
  <c r="E894" i="8"/>
  <c r="E896" i="10"/>
  <c r="E896" i="9"/>
  <c r="E896" i="8"/>
  <c r="E898" i="10"/>
  <c r="E898" i="9"/>
  <c r="E898" i="8"/>
  <c r="E900" i="10"/>
  <c r="E900" i="9"/>
  <c r="E900" i="8"/>
  <c r="E902" i="10"/>
  <c r="E902" i="9"/>
  <c r="E902" i="8"/>
  <c r="E904" i="10"/>
  <c r="E904" i="9"/>
  <c r="E904" i="8"/>
  <c r="E906" i="10"/>
  <c r="E906" i="9"/>
  <c r="E906" i="8"/>
  <c r="E908" i="10"/>
  <c r="E908" i="9"/>
  <c r="E908" i="8"/>
  <c r="E910" i="10"/>
  <c r="E910" i="9"/>
  <c r="E910" i="8"/>
  <c r="E912" i="10"/>
  <c r="E912" i="9"/>
  <c r="E912" i="8"/>
  <c r="E914" i="10"/>
  <c r="E914" i="9"/>
  <c r="E914" i="8"/>
  <c r="E916" i="10"/>
  <c r="E916" i="9"/>
  <c r="E916" i="8"/>
  <c r="E918" i="10"/>
  <c r="E918" i="9"/>
  <c r="E918" i="8"/>
  <c r="E920" i="10"/>
  <c r="E920" i="9"/>
  <c r="E920" i="8"/>
  <c r="E922" i="10"/>
  <c r="E922" i="9"/>
  <c r="E922" i="8"/>
  <c r="E924" i="10"/>
  <c r="E924" i="9"/>
  <c r="E924" i="8"/>
  <c r="E926" i="10"/>
  <c r="E926" i="9"/>
  <c r="E926" i="8"/>
  <c r="E928" i="10"/>
  <c r="E928" i="9"/>
  <c r="E928" i="8"/>
  <c r="E930" i="10"/>
  <c r="E930" i="9"/>
  <c r="E930" i="8"/>
  <c r="E932" i="10"/>
  <c r="E932" i="9"/>
  <c r="E932" i="8"/>
  <c r="E934" i="10"/>
  <c r="E934" i="9"/>
  <c r="E934" i="8"/>
  <c r="E936" i="10"/>
  <c r="E936" i="9"/>
  <c r="E936" i="8"/>
  <c r="E938" i="10"/>
  <c r="E938" i="9"/>
  <c r="E938" i="8"/>
  <c r="E940" i="10"/>
  <c r="E940" i="9"/>
  <c r="E940" i="8"/>
  <c r="E942" i="10"/>
  <c r="E942" i="9"/>
  <c r="E942" i="8"/>
  <c r="E944" i="10"/>
  <c r="E944" i="9"/>
  <c r="E944" i="8"/>
  <c r="E946" i="10"/>
  <c r="E946" i="9"/>
  <c r="E946" i="8"/>
  <c r="E948" i="10"/>
  <c r="E948" i="9"/>
  <c r="E948" i="8"/>
  <c r="E950" i="10"/>
  <c r="E950" i="9"/>
  <c r="E950" i="8"/>
  <c r="E952" i="10"/>
  <c r="E952" i="9"/>
  <c r="E952" i="8"/>
  <c r="E954" i="10"/>
  <c r="E954" i="9"/>
  <c r="E954" i="8"/>
  <c r="E956" i="10"/>
  <c r="E956" i="9"/>
  <c r="E956" i="8"/>
  <c r="E958" i="10"/>
  <c r="E958" i="9"/>
  <c r="E958" i="8"/>
  <c r="E960" i="10"/>
  <c r="E960" i="9"/>
  <c r="E960" i="8"/>
  <c r="E962" i="10"/>
  <c r="E962" i="9"/>
  <c r="E962" i="8"/>
  <c r="E964" i="10"/>
  <c r="E964" i="9"/>
  <c r="E964" i="8"/>
  <c r="E966" i="10"/>
  <c r="E966" i="9"/>
  <c r="E966" i="8"/>
  <c r="E968" i="10"/>
  <c r="E968" i="9"/>
  <c r="E968" i="8"/>
  <c r="E970" i="10"/>
  <c r="E970" i="9"/>
  <c r="E970" i="8"/>
  <c r="E972" i="10"/>
  <c r="E972" i="9"/>
  <c r="E972" i="8"/>
  <c r="E974" i="10"/>
  <c r="E974" i="9"/>
  <c r="E974" i="8"/>
  <c r="E976" i="10"/>
  <c r="E976" i="9"/>
  <c r="E976" i="8"/>
  <c r="E978" i="10"/>
  <c r="E978" i="9"/>
  <c r="E978" i="8"/>
  <c r="E980" i="10"/>
  <c r="E980" i="9"/>
  <c r="E980" i="8"/>
  <c r="E982" i="10"/>
  <c r="E982" i="9"/>
  <c r="E982" i="8"/>
  <c r="E984" i="10"/>
  <c r="E984" i="9"/>
  <c r="E984" i="8"/>
  <c r="E986" i="10"/>
  <c r="E986" i="9"/>
  <c r="E986" i="8"/>
  <c r="E988" i="10"/>
  <c r="E988" i="9"/>
  <c r="E988" i="8"/>
  <c r="E990" i="10"/>
  <c r="E990" i="9"/>
  <c r="E990" i="8"/>
  <c r="E992" i="10"/>
  <c r="E992" i="9"/>
  <c r="E992" i="8"/>
  <c r="E994" i="10"/>
  <c r="E994" i="9"/>
  <c r="E994" i="8"/>
  <c r="E996" i="10"/>
  <c r="E996" i="9"/>
  <c r="E996" i="8"/>
  <c r="E998" i="10"/>
  <c r="E998" i="9"/>
  <c r="E998" i="8"/>
  <c r="E1000" i="10"/>
  <c r="E1000" i="9"/>
  <c r="E1000" i="8"/>
  <c r="E1002" i="10"/>
  <c r="E1002" i="9"/>
  <c r="E1002" i="8"/>
  <c r="E1004" i="10"/>
  <c r="E1004" i="9"/>
  <c r="E1004" i="8"/>
  <c r="E1006" i="10"/>
  <c r="E1006" i="9"/>
  <c r="E1006" i="8"/>
  <c r="E1008" i="10"/>
  <c r="E1008" i="9"/>
  <c r="E1008" i="8"/>
  <c r="E1010" i="10"/>
  <c r="E1010" i="9"/>
  <c r="E1010" i="8"/>
  <c r="E1012" i="10"/>
  <c r="E1012" i="9"/>
  <c r="E1012" i="8"/>
  <c r="E1014" i="10"/>
  <c r="E1014" i="9"/>
  <c r="E1014" i="8"/>
  <c r="E1016" i="10"/>
  <c r="E1016" i="9"/>
  <c r="E1016" i="8"/>
  <c r="E1018" i="10"/>
  <c r="E1018" i="9"/>
  <c r="E1018" i="8"/>
  <c r="E1020" i="10"/>
  <c r="E1020" i="9"/>
  <c r="E1020" i="8"/>
  <c r="E1022" i="10"/>
  <c r="E1022" i="9"/>
  <c r="E1022" i="8"/>
  <c r="E1024" i="10"/>
  <c r="E1024" i="9"/>
  <c r="E1024" i="8"/>
  <c r="E1026" i="10"/>
  <c r="E1026" i="9"/>
  <c r="E1026" i="8"/>
  <c r="E1028" i="10"/>
  <c r="E1028" i="9"/>
  <c r="E1028" i="8"/>
  <c r="E1030" i="10"/>
  <c r="E1030" i="9"/>
  <c r="E1030" i="8"/>
  <c r="E1032" i="10"/>
  <c r="E1032" i="9"/>
  <c r="E1032" i="8"/>
  <c r="E1034" i="10"/>
  <c r="E1034" i="9"/>
  <c r="E1034" i="8"/>
  <c r="E1036" i="10"/>
  <c r="E1036" i="9"/>
  <c r="E1036" i="8"/>
  <c r="E1038" i="10"/>
  <c r="E1038" i="9"/>
  <c r="E1038" i="8"/>
  <c r="E1040" i="10"/>
  <c r="E1040" i="9"/>
  <c r="E1040" i="8"/>
  <c r="E1042" i="10"/>
  <c r="E1042" i="9"/>
  <c r="E1042" i="8"/>
  <c r="E1044" i="10"/>
  <c r="E1044" i="9"/>
  <c r="E1044" i="8"/>
  <c r="E1046" i="10"/>
  <c r="E1046" i="9"/>
  <c r="E1046" i="8"/>
  <c r="E1048" i="10"/>
  <c r="E1048" i="9"/>
  <c r="E1048" i="8"/>
  <c r="E1050" i="10"/>
  <c r="E1050" i="9"/>
  <c r="E1050" i="8"/>
  <c r="E1052" i="10"/>
  <c r="E1052" i="9"/>
  <c r="E1052" i="8"/>
  <c r="E1054" i="10"/>
  <c r="E1054" i="9"/>
  <c r="E1054" i="8"/>
  <c r="E1056" i="10"/>
  <c r="E1056" i="9"/>
  <c r="E1056" i="8"/>
  <c r="E1058" i="10"/>
  <c r="E1058" i="9"/>
  <c r="E1058" i="8"/>
  <c r="E1060" i="10"/>
  <c r="E1060" i="9"/>
  <c r="E1060" i="8"/>
  <c r="E1062" i="10"/>
  <c r="E1062" i="9"/>
  <c r="E1062" i="8"/>
  <c r="E1064" i="10"/>
  <c r="E1064" i="9"/>
  <c r="E1064" i="8"/>
  <c r="E1066" i="10"/>
  <c r="E1066" i="9"/>
  <c r="E1066" i="8"/>
  <c r="E1068" i="10"/>
  <c r="E1068" i="9"/>
  <c r="E1068" i="8"/>
  <c r="E1070" i="10"/>
  <c r="E1070" i="9"/>
  <c r="E1070" i="8"/>
  <c r="E1072" i="10"/>
  <c r="E1072" i="9"/>
  <c r="E1072" i="8"/>
  <c r="E1074" i="10"/>
  <c r="E1074" i="9"/>
  <c r="E1074" i="8"/>
  <c r="E1076" i="10"/>
  <c r="E1076" i="9"/>
  <c r="E1076" i="8"/>
  <c r="E1078" i="10"/>
  <c r="E1078" i="9"/>
  <c r="E1078" i="8"/>
  <c r="E1080" i="10"/>
  <c r="E1080" i="9"/>
  <c r="E1080" i="8"/>
  <c r="E1082" i="10"/>
  <c r="E1082" i="9"/>
  <c r="E1082" i="8"/>
  <c r="E1084" i="10"/>
  <c r="E1084" i="9"/>
  <c r="E1084" i="8"/>
  <c r="E1086" i="10"/>
  <c r="E1086" i="9"/>
  <c r="E1086" i="8"/>
  <c r="E1088" i="10"/>
  <c r="E1088" i="9"/>
  <c r="E1088" i="8"/>
  <c r="E1090" i="10"/>
  <c r="E1090" i="9"/>
  <c r="E1090" i="8"/>
  <c r="E1092" i="10"/>
  <c r="E1092" i="9"/>
  <c r="E1092" i="8"/>
  <c r="E1094" i="10"/>
  <c r="E1094" i="9"/>
  <c r="E1094" i="8"/>
  <c r="E1096" i="10"/>
  <c r="E1096" i="9"/>
  <c r="E1096" i="8"/>
  <c r="E1098" i="10"/>
  <c r="E1098" i="9"/>
  <c r="E1098" i="8"/>
  <c r="E1100" i="10"/>
  <c r="E1100" i="9"/>
  <c r="E1100" i="8"/>
  <c r="E1102" i="10"/>
  <c r="E1102" i="9"/>
  <c r="E1102" i="8"/>
  <c r="E1104" i="10"/>
  <c r="E1104" i="9"/>
  <c r="E1104" i="8"/>
  <c r="E1106" i="10"/>
  <c r="E1106" i="9"/>
  <c r="E1106" i="8"/>
  <c r="E1108" i="10"/>
  <c r="E1108" i="9"/>
  <c r="E1108" i="8"/>
  <c r="E1110" i="10"/>
  <c r="E1110" i="9"/>
  <c r="E1110" i="8"/>
  <c r="E1112" i="10"/>
  <c r="E1112" i="9"/>
  <c r="E1112" i="8"/>
  <c r="E1114" i="10"/>
  <c r="E1114" i="9"/>
  <c r="E1114" i="8"/>
  <c r="E1116" i="10"/>
  <c r="E1116" i="9"/>
  <c r="E1116" i="8"/>
  <c r="E1118" i="10"/>
  <c r="E1118" i="9"/>
  <c r="E1118" i="8"/>
  <c r="E1120" i="10"/>
  <c r="E1120" i="9"/>
  <c r="E1120" i="8"/>
  <c r="E1122" i="10"/>
  <c r="E1122" i="9"/>
  <c r="E1122" i="8"/>
  <c r="E1124" i="10"/>
  <c r="E1124" i="9"/>
  <c r="E1124" i="8"/>
  <c r="E1126" i="10"/>
  <c r="E1126" i="9"/>
  <c r="E1126" i="8"/>
  <c r="E1128" i="10"/>
  <c r="E1128" i="9"/>
  <c r="E1128" i="8"/>
  <c r="E1130" i="10"/>
  <c r="E1130" i="9"/>
  <c r="E1130" i="8"/>
  <c r="E1132" i="10"/>
  <c r="E1132" i="9"/>
  <c r="E1132" i="8"/>
  <c r="E1134" i="10"/>
  <c r="E1134" i="9"/>
  <c r="E1134" i="8"/>
  <c r="E1136" i="10"/>
  <c r="E1136" i="9"/>
  <c r="E1136" i="8"/>
  <c r="E1138" i="10"/>
  <c r="E1138" i="9"/>
  <c r="E1138" i="8"/>
  <c r="E1140" i="10"/>
  <c r="E1140" i="9"/>
  <c r="E1140" i="8"/>
  <c r="E1142" i="10"/>
  <c r="E1142" i="9"/>
  <c r="E1142" i="8"/>
  <c r="E1144" i="10"/>
  <c r="E1144" i="9"/>
  <c r="E1144" i="8"/>
  <c r="E1146" i="10"/>
  <c r="E1146" i="9"/>
  <c r="E1146" i="8"/>
  <c r="E1148" i="10"/>
  <c r="E1148" i="9"/>
  <c r="E1148" i="8"/>
  <c r="E1150" i="10"/>
  <c r="E1150" i="9"/>
  <c r="E1150" i="8"/>
  <c r="E1152" i="10"/>
  <c r="E1152" i="9"/>
  <c r="E1152" i="8"/>
  <c r="E1154" i="10"/>
  <c r="E1154" i="9"/>
  <c r="E1154" i="8"/>
  <c r="E1156" i="10"/>
  <c r="E1156" i="9"/>
  <c r="E1156" i="8"/>
  <c r="E1158" i="10"/>
  <c r="E1158" i="9"/>
  <c r="E1158" i="8"/>
  <c r="E1160" i="10"/>
  <c r="E1160" i="9"/>
  <c r="E1160" i="8"/>
  <c r="E1162" i="10"/>
  <c r="E1162" i="9"/>
  <c r="E1162" i="8"/>
  <c r="E1164" i="10"/>
  <c r="E1164" i="9"/>
  <c r="E1164" i="8"/>
  <c r="E1166" i="10"/>
  <c r="E1166" i="9"/>
  <c r="E1166" i="8"/>
  <c r="E1168" i="10"/>
  <c r="E1168" i="9"/>
  <c r="E1168" i="8"/>
  <c r="E1170" i="10"/>
  <c r="E1170" i="9"/>
  <c r="E1170" i="8"/>
  <c r="E1172" i="10"/>
  <c r="E1172" i="9"/>
  <c r="E1172" i="8"/>
  <c r="E1174" i="10"/>
  <c r="E1174" i="9"/>
  <c r="E1174" i="8"/>
  <c r="E1176" i="10"/>
  <c r="E1176" i="9"/>
  <c r="E1176" i="8"/>
  <c r="E1178" i="10"/>
  <c r="E1178" i="9"/>
  <c r="E1178" i="8"/>
  <c r="E1180" i="10"/>
  <c r="E1180" i="9"/>
  <c r="E1180" i="8"/>
  <c r="E1182" i="10"/>
  <c r="E1182" i="9"/>
  <c r="E1182" i="8"/>
  <c r="E1184" i="10"/>
  <c r="E1184" i="9"/>
  <c r="E1184" i="8"/>
  <c r="E1186" i="10"/>
  <c r="E1186" i="9"/>
  <c r="E1186" i="8"/>
  <c r="E1188" i="10"/>
  <c r="E1188" i="9"/>
  <c r="E1188" i="8"/>
  <c r="E1190" i="10"/>
  <c r="E1190" i="9"/>
  <c r="E1190" i="8"/>
  <c r="E1192" i="10"/>
  <c r="E1192" i="9"/>
  <c r="E1192" i="8"/>
  <c r="E1194" i="10"/>
  <c r="E1194" i="9"/>
  <c r="E1194" i="8"/>
  <c r="E1196" i="10"/>
  <c r="E1196" i="9"/>
  <c r="E1196" i="8"/>
  <c r="E1198" i="10"/>
  <c r="E1198" i="9"/>
  <c r="E1198" i="8"/>
  <c r="E1200" i="10"/>
  <c r="E1200" i="9"/>
  <c r="E1200" i="8"/>
  <c r="E1202" i="10"/>
  <c r="E1202" i="9"/>
  <c r="E1202" i="8"/>
  <c r="E1204" i="10"/>
  <c r="E1204" i="9"/>
  <c r="E1204" i="8"/>
  <c r="E1206" i="10"/>
  <c r="E1206" i="9"/>
  <c r="E1206" i="8"/>
  <c r="E1208" i="10"/>
  <c r="E1208" i="9"/>
  <c r="E1208" i="8"/>
  <c r="E1210" i="10"/>
  <c r="E1210" i="9"/>
  <c r="E1210" i="8"/>
  <c r="E1212" i="10"/>
  <c r="E1212" i="9"/>
  <c r="E1212" i="8"/>
  <c r="E1214" i="10"/>
  <c r="E1214" i="9"/>
  <c r="E1214" i="8"/>
  <c r="E1216" i="10"/>
  <c r="E1216" i="9"/>
  <c r="E1216" i="8"/>
  <c r="E1218" i="10"/>
  <c r="E1218" i="9"/>
  <c r="E1218" i="8"/>
  <c r="E1220" i="10"/>
  <c r="E1220" i="9"/>
  <c r="E1220" i="8"/>
  <c r="E1222" i="10"/>
  <c r="E1222" i="9"/>
  <c r="E1222" i="8"/>
  <c r="E1224" i="10"/>
  <c r="E1224" i="9"/>
  <c r="E1224" i="8"/>
  <c r="E1226" i="10"/>
  <c r="E1226" i="9"/>
  <c r="E1226" i="8"/>
  <c r="E1228" i="10"/>
  <c r="E1228" i="9"/>
  <c r="E1228" i="8"/>
  <c r="E1230" i="10"/>
  <c r="E1230" i="9"/>
  <c r="E1230" i="8"/>
  <c r="E1232" i="10"/>
  <c r="E1232" i="9"/>
  <c r="E1232" i="8"/>
  <c r="E1234" i="10"/>
  <c r="E1234" i="9"/>
  <c r="E1234" i="8"/>
  <c r="E1236" i="10"/>
  <c r="E1236" i="9"/>
  <c r="E1236" i="8"/>
  <c r="E1238" i="10"/>
  <c r="E1238" i="9"/>
  <c r="E1238" i="8"/>
  <c r="E1240" i="10"/>
  <c r="E1240" i="9"/>
  <c r="E1240" i="8"/>
  <c r="E1242" i="10"/>
  <c r="E1242" i="9"/>
  <c r="E1242" i="8"/>
  <c r="E1244" i="10"/>
  <c r="E1244" i="9"/>
  <c r="E1244" i="8"/>
  <c r="E1246" i="10"/>
  <c r="E1246" i="9"/>
  <c r="E1246" i="8"/>
  <c r="E1248" i="10"/>
  <c r="E1248" i="9"/>
  <c r="E1248" i="8"/>
  <c r="E1250" i="10"/>
  <c r="E1250" i="9"/>
  <c r="E1250" i="8"/>
  <c r="E1252" i="10"/>
  <c r="E1252" i="9"/>
  <c r="E1252" i="8"/>
  <c r="E1254" i="10"/>
  <c r="E1254" i="9"/>
  <c r="E1254" i="8"/>
  <c r="E1256" i="10"/>
  <c r="E1256" i="9"/>
  <c r="E1256" i="8"/>
  <c r="E1258" i="10"/>
  <c r="E1258" i="9"/>
  <c r="E1258" i="8"/>
  <c r="E1260" i="10"/>
  <c r="E1260" i="9"/>
  <c r="E1260" i="8"/>
  <c r="E1262" i="10"/>
  <c r="E1262" i="9"/>
  <c r="E1262" i="8"/>
  <c r="E1264" i="10"/>
  <c r="E1264" i="9"/>
  <c r="E1264" i="8"/>
  <c r="E1266" i="10"/>
  <c r="E1266" i="9"/>
  <c r="E1266" i="8"/>
  <c r="E1268" i="10"/>
  <c r="E1268" i="9"/>
  <c r="E1268" i="8"/>
  <c r="E1270" i="10"/>
  <c r="E1270" i="9"/>
  <c r="E1270" i="8"/>
  <c r="E1272" i="10"/>
  <c r="E1272" i="9"/>
  <c r="E1272" i="8"/>
  <c r="E1274" i="10"/>
  <c r="E1274" i="9"/>
  <c r="E1274" i="8"/>
  <c r="E1276" i="10"/>
  <c r="E1276" i="9"/>
  <c r="E1276" i="8"/>
  <c r="E1278" i="10"/>
  <c r="E1278" i="9"/>
  <c r="E1278" i="8"/>
  <c r="E1280" i="10"/>
  <c r="E1280" i="9"/>
  <c r="E1280" i="8"/>
  <c r="E1282" i="10"/>
  <c r="E1282" i="9"/>
  <c r="E1282" i="8"/>
  <c r="E1284" i="10"/>
  <c r="E1284" i="9"/>
  <c r="E1284" i="8"/>
  <c r="E1286" i="10"/>
  <c r="E1286" i="9"/>
  <c r="E1286" i="8"/>
  <c r="E1288" i="10"/>
  <c r="E1288" i="9"/>
  <c r="E1288" i="8"/>
  <c r="E1290" i="10"/>
  <c r="E1290" i="9"/>
  <c r="E1290" i="8"/>
  <c r="E1292" i="10"/>
  <c r="E1292" i="9"/>
  <c r="E1292" i="8"/>
  <c r="E1294" i="10"/>
  <c r="E1294" i="9"/>
  <c r="E1294" i="8"/>
  <c r="E1296" i="10"/>
  <c r="E1296" i="9"/>
  <c r="E1296" i="8"/>
  <c r="E1298" i="10"/>
  <c r="E1298" i="9"/>
  <c r="E1298" i="8"/>
  <c r="E1300" i="10"/>
  <c r="E1300" i="9"/>
  <c r="E1300" i="8"/>
  <c r="E1302" i="10"/>
  <c r="E1302" i="9"/>
  <c r="E1302" i="8"/>
  <c r="E1304" i="10"/>
  <c r="E1304" i="9"/>
  <c r="E1304" i="8"/>
  <c r="E1306" i="10"/>
  <c r="E1306" i="9"/>
  <c r="E1306" i="8"/>
  <c r="E1308" i="10"/>
  <c r="E1308" i="9"/>
  <c r="E1308" i="8"/>
  <c r="E1310" i="10"/>
  <c r="E1310" i="9"/>
  <c r="E1310" i="8"/>
  <c r="E1312" i="10"/>
  <c r="E1312" i="9"/>
  <c r="E1312" i="8"/>
  <c r="E1314" i="10"/>
  <c r="E1314" i="9"/>
  <c r="E1314" i="8"/>
  <c r="E1316" i="10"/>
  <c r="E1316" i="9"/>
  <c r="E1316" i="8"/>
  <c r="E1318" i="10"/>
  <c r="E1318" i="9"/>
  <c r="E1318" i="8"/>
  <c r="E1320" i="10"/>
  <c r="E1320" i="9"/>
  <c r="E1320" i="8"/>
  <c r="E1322" i="10"/>
  <c r="E1322" i="9"/>
  <c r="E1322" i="8"/>
  <c r="E1324" i="10"/>
  <c r="E1324" i="9"/>
  <c r="E1324" i="8"/>
  <c r="E1326" i="10"/>
  <c r="E1326" i="9"/>
  <c r="E1326" i="8"/>
  <c r="E1328" i="10"/>
  <c r="E1328" i="9"/>
  <c r="E1328" i="8"/>
  <c r="E1330" i="10"/>
  <c r="E1330" i="9"/>
  <c r="E1330" i="8"/>
  <c r="E1332" i="10"/>
  <c r="E1332" i="9"/>
  <c r="E1332" i="8"/>
  <c r="E1334" i="10"/>
  <c r="E1334" i="9"/>
  <c r="E1334" i="8"/>
  <c r="E1336" i="10"/>
  <c r="E1336" i="9"/>
  <c r="E1336" i="8"/>
  <c r="E1338" i="10"/>
  <c r="E1338" i="9"/>
  <c r="E1338" i="8"/>
  <c r="E1340" i="10"/>
  <c r="E1340" i="9"/>
  <c r="E1340" i="8"/>
  <c r="E1342" i="10"/>
  <c r="E1342" i="9"/>
  <c r="E1342" i="8"/>
  <c r="E1344" i="10"/>
  <c r="E1344" i="9"/>
  <c r="E1344" i="8"/>
  <c r="E1346" i="10"/>
  <c r="E1346" i="9"/>
  <c r="E1346" i="8"/>
  <c r="E1348" i="10"/>
  <c r="E1348" i="9"/>
  <c r="E1348" i="8"/>
  <c r="E1350" i="10"/>
  <c r="E1350" i="9"/>
  <c r="E1350" i="8"/>
  <c r="E1352" i="10"/>
  <c r="E1352" i="9"/>
  <c r="E1352" i="8"/>
  <c r="E1354" i="10"/>
  <c r="E1354" i="9"/>
  <c r="E1354" i="8"/>
  <c r="E1356" i="10"/>
  <c r="E1356" i="9"/>
  <c r="E1356" i="8"/>
  <c r="E1358" i="10"/>
  <c r="E1358" i="9"/>
  <c r="E1358" i="8"/>
  <c r="E1360" i="10"/>
  <c r="E1360" i="9"/>
  <c r="E1360" i="8"/>
  <c r="E1362" i="10"/>
  <c r="E1362" i="9"/>
  <c r="E1362" i="8"/>
  <c r="E1364" i="10"/>
  <c r="E1364" i="9"/>
  <c r="E1364" i="8"/>
  <c r="E1366" i="10"/>
  <c r="E1366" i="9"/>
  <c r="E1366" i="8"/>
  <c r="E1368" i="10"/>
  <c r="E1368" i="9"/>
  <c r="E1368" i="8"/>
  <c r="E1370" i="10"/>
  <c r="E1370" i="9"/>
  <c r="E1370" i="8"/>
  <c r="E1372" i="10"/>
  <c r="E1372" i="9"/>
  <c r="E1372" i="8"/>
  <c r="E1374" i="10"/>
  <c r="E1374" i="9"/>
  <c r="E1374" i="8"/>
  <c r="E1376" i="10"/>
  <c r="E1376" i="9"/>
  <c r="E1376" i="8"/>
  <c r="E1378" i="10"/>
  <c r="E1378" i="9"/>
  <c r="E1378" i="8"/>
  <c r="E1380" i="10"/>
  <c r="E1380" i="9"/>
  <c r="E1380" i="8"/>
  <c r="E1382" i="10"/>
  <c r="E1382" i="9"/>
  <c r="E1382" i="8"/>
  <c r="E1384" i="10"/>
  <c r="E1384" i="9"/>
  <c r="E1384" i="8"/>
  <c r="E1386" i="10"/>
  <c r="E1386" i="9"/>
  <c r="E1386" i="8"/>
  <c r="E1388" i="10"/>
  <c r="E1388" i="9"/>
  <c r="E1388" i="8"/>
  <c r="E1390" i="10"/>
  <c r="E1390" i="9"/>
  <c r="E1390" i="8"/>
  <c r="E1392" i="10"/>
  <c r="E1392" i="9"/>
  <c r="E1392" i="8"/>
  <c r="E1394" i="10"/>
  <c r="E1394" i="9"/>
  <c r="E1394" i="8"/>
  <c r="E1396" i="10"/>
  <c r="E1396" i="9"/>
  <c r="E1396" i="8"/>
  <c r="E1398" i="10"/>
  <c r="E1398" i="9"/>
  <c r="E1398" i="8"/>
  <c r="E1400" i="10"/>
  <c r="E1400" i="9"/>
  <c r="E1400" i="8"/>
  <c r="E1402" i="10"/>
  <c r="E1402" i="9"/>
  <c r="E1402" i="8"/>
  <c r="E1404" i="10"/>
  <c r="E1404" i="9"/>
  <c r="E1404" i="8"/>
  <c r="E1406" i="10"/>
  <c r="E1406" i="9"/>
  <c r="E1406" i="8"/>
  <c r="E1408" i="10"/>
  <c r="E1408" i="9"/>
  <c r="E1408" i="8"/>
  <c r="E1410" i="10"/>
  <c r="E1410" i="9"/>
  <c r="E1410" i="8"/>
  <c r="E1412" i="10"/>
  <c r="E1412" i="9"/>
  <c r="E1412" i="8"/>
  <c r="E1414" i="10"/>
  <c r="E1414" i="9"/>
  <c r="E1414" i="8"/>
  <c r="E1416" i="10"/>
  <c r="E1416" i="9"/>
  <c r="E1416" i="8"/>
  <c r="E1418" i="10"/>
  <c r="E1418" i="9"/>
  <c r="E1418" i="8"/>
  <c r="E1420" i="10"/>
  <c r="E1420" i="9"/>
  <c r="E1420" i="8"/>
  <c r="E1422" i="10"/>
  <c r="E1422" i="9"/>
  <c r="E1422" i="8"/>
  <c r="E1424" i="10"/>
  <c r="E1424" i="9"/>
  <c r="E1424" i="8"/>
  <c r="E1426" i="10"/>
  <c r="E1426" i="9"/>
  <c r="E1426" i="8"/>
  <c r="E1428" i="10"/>
  <c r="E1428" i="9"/>
  <c r="E1428" i="8"/>
  <c r="E1430" i="10"/>
  <c r="E1430" i="9"/>
  <c r="E1430" i="8"/>
  <c r="E1432" i="10"/>
  <c r="E1432" i="9"/>
  <c r="E1432" i="8"/>
  <c r="E1434" i="10"/>
  <c r="E1434" i="9"/>
  <c r="E1434" i="8"/>
  <c r="E1436" i="10"/>
  <c r="E1436" i="9"/>
  <c r="E1436" i="8"/>
  <c r="E1438" i="10"/>
  <c r="E1438" i="9"/>
  <c r="E1438" i="8"/>
  <c r="E1440" i="10"/>
  <c r="E1440" i="9"/>
  <c r="E1440" i="8"/>
  <c r="E1442" i="10"/>
  <c r="E1442" i="9"/>
  <c r="E1442" i="8"/>
  <c r="E1444" i="10"/>
  <c r="E1444" i="9"/>
  <c r="E1444" i="8"/>
  <c r="E1446" i="10"/>
  <c r="E1446" i="9"/>
  <c r="E1446" i="8"/>
  <c r="E1448" i="10"/>
  <c r="E1448" i="9"/>
  <c r="E1448" i="8"/>
  <c r="E1450" i="10"/>
  <c r="E1450" i="9"/>
  <c r="E1450" i="8"/>
  <c r="E1452" i="10"/>
  <c r="E1452" i="9"/>
  <c r="E1452" i="8"/>
  <c r="E1454" i="10"/>
  <c r="E1454" i="9"/>
  <c r="E1454" i="8"/>
  <c r="E1456" i="10"/>
  <c r="E1456" i="9"/>
  <c r="E1456" i="8"/>
  <c r="E1458" i="10"/>
  <c r="E1458" i="9"/>
  <c r="E1458" i="8"/>
  <c r="E1460" i="10"/>
  <c r="E1460" i="9"/>
  <c r="E1460" i="8"/>
  <c r="E1462" i="10"/>
  <c r="E1462" i="9"/>
  <c r="E1462" i="8"/>
  <c r="E1464" i="10"/>
  <c r="E1464" i="9"/>
  <c r="E1464" i="8"/>
  <c r="E1466" i="10"/>
  <c r="E1466" i="9"/>
  <c r="E1466" i="8"/>
  <c r="E1468" i="10"/>
  <c r="E1468" i="9"/>
  <c r="E1468" i="8"/>
  <c r="E1470" i="10"/>
  <c r="E1470" i="9"/>
  <c r="E1470" i="8"/>
  <c r="E1472" i="10"/>
  <c r="E1472" i="9"/>
  <c r="E1472" i="8"/>
  <c r="E1474" i="10"/>
  <c r="E1474" i="9"/>
  <c r="E1474" i="8"/>
  <c r="E1476" i="10"/>
  <c r="E1476" i="9"/>
  <c r="E1476" i="8"/>
  <c r="E1478" i="10"/>
  <c r="E1478" i="9"/>
  <c r="E1478" i="8"/>
  <c r="E1480" i="10"/>
  <c r="E1480" i="9"/>
  <c r="E1480" i="8"/>
  <c r="E1482" i="10"/>
  <c r="E1482" i="9"/>
  <c r="E1482" i="8"/>
  <c r="E1484" i="10"/>
  <c r="E1484" i="9"/>
  <c r="E1484" i="8"/>
  <c r="E1486" i="10"/>
  <c r="E1486" i="9"/>
  <c r="E1486" i="8"/>
  <c r="E1488" i="10"/>
  <c r="E1488" i="9"/>
  <c r="E1488" i="8"/>
  <c r="E1490" i="10"/>
  <c r="E1490" i="9"/>
  <c r="E1490" i="8"/>
  <c r="E1492" i="10"/>
  <c r="E1492" i="9"/>
  <c r="E1492" i="8"/>
  <c r="E1494" i="10"/>
  <c r="E1494" i="9"/>
  <c r="E1494" i="8"/>
  <c r="E1496" i="10"/>
  <c r="E1496" i="9"/>
  <c r="E1496" i="8"/>
  <c r="E1498" i="10"/>
  <c r="E1498" i="9"/>
  <c r="E1498" i="8"/>
  <c r="E1500" i="10"/>
  <c r="E1500" i="9"/>
  <c r="E1500" i="8"/>
  <c r="E1502" i="10"/>
  <c r="E1502" i="9"/>
  <c r="E1502" i="8"/>
  <c r="E1504" i="10"/>
  <c r="E1504" i="9"/>
  <c r="E1504" i="8"/>
  <c r="E1506" i="10"/>
  <c r="E1506" i="9"/>
  <c r="E1506" i="8"/>
  <c r="E1508" i="10"/>
  <c r="E1508" i="9"/>
  <c r="E1508" i="8"/>
  <c r="E1510" i="10"/>
  <c r="E1510" i="9"/>
  <c r="E1510" i="8"/>
  <c r="E1512" i="10"/>
  <c r="E1512" i="9"/>
  <c r="E1512" i="8"/>
  <c r="E1514" i="10"/>
  <c r="E1514" i="9"/>
  <c r="E1514" i="8"/>
  <c r="E1516" i="10"/>
  <c r="E1516" i="9"/>
  <c r="E1516" i="8"/>
  <c r="E1518" i="10"/>
  <c r="E1518" i="9"/>
  <c r="E1518" i="8"/>
  <c r="E1520" i="10"/>
  <c r="E1520" i="9"/>
  <c r="E1520" i="8"/>
  <c r="E1522" i="10"/>
  <c r="E1522" i="9"/>
  <c r="E1522" i="8"/>
  <c r="E1524" i="10"/>
  <c r="E1524" i="9"/>
  <c r="E1524" i="8"/>
  <c r="E1526" i="10"/>
  <c r="E1526" i="9"/>
  <c r="E1526" i="8"/>
  <c r="E1528" i="10"/>
  <c r="E1528" i="9"/>
  <c r="E1528" i="8"/>
  <c r="E1530" i="10"/>
  <c r="E1530" i="9"/>
  <c r="E1530" i="8"/>
  <c r="E1532" i="10"/>
  <c r="E1532" i="9"/>
  <c r="E1532" i="8"/>
  <c r="E1534" i="10"/>
  <c r="E1534" i="9"/>
  <c r="E1534" i="8"/>
  <c r="E1536" i="10"/>
  <c r="E1536" i="9"/>
  <c r="E1536" i="8"/>
  <c r="E1538" i="10"/>
  <c r="E1538" i="9"/>
  <c r="E1538" i="8"/>
  <c r="E1540" i="10"/>
  <c r="E1540" i="9"/>
  <c r="E1540" i="8"/>
  <c r="E1542" i="10"/>
  <c r="E1542" i="9"/>
  <c r="E1542" i="8"/>
  <c r="E1544" i="10"/>
  <c r="E1544" i="9"/>
  <c r="E1544" i="8"/>
  <c r="E1546" i="10"/>
  <c r="E1546" i="9"/>
  <c r="E1546" i="8"/>
  <c r="E1548" i="10"/>
  <c r="E1548" i="9"/>
  <c r="E1548" i="8"/>
  <c r="E1550" i="10"/>
  <c r="E1550" i="9"/>
  <c r="E1550" i="8"/>
  <c r="E1552" i="10"/>
  <c r="E1552" i="9"/>
  <c r="E1552" i="8"/>
  <c r="E1554" i="10"/>
  <c r="E1554" i="9"/>
  <c r="E1554" i="8"/>
  <c r="E1556" i="10"/>
  <c r="E1556" i="9"/>
  <c r="E1556" i="8"/>
  <c r="E1558" i="10"/>
  <c r="E1558" i="9"/>
  <c r="E1558" i="8"/>
  <c r="E1560" i="10"/>
  <c r="E1560" i="9"/>
  <c r="E1560" i="8"/>
  <c r="E1562" i="10"/>
  <c r="E1562" i="9"/>
  <c r="E1562" i="8"/>
  <c r="E1564" i="10"/>
  <c r="E1564" i="9"/>
  <c r="E1564" i="8"/>
  <c r="E1566" i="10"/>
  <c r="E1566" i="9"/>
  <c r="E1566" i="8"/>
  <c r="E1568" i="10"/>
  <c r="E1568" i="9"/>
  <c r="E1568" i="8"/>
  <c r="E1570" i="10"/>
  <c r="E1570" i="9"/>
  <c r="E1570" i="8"/>
  <c r="E1572" i="10"/>
  <c r="E1572" i="9"/>
  <c r="E1572" i="8"/>
  <c r="E1574" i="10"/>
  <c r="E1574" i="9"/>
  <c r="E1574" i="8"/>
  <c r="E1576" i="10"/>
  <c r="E1576" i="9"/>
  <c r="E1576" i="8"/>
  <c r="E1578" i="10"/>
  <c r="E1578" i="9"/>
  <c r="E1578" i="8"/>
  <c r="E1580" i="10"/>
  <c r="E1580" i="9"/>
  <c r="E1580" i="8"/>
  <c r="E1582" i="10"/>
  <c r="E1582" i="9"/>
  <c r="E1582" i="8"/>
  <c r="E1584" i="10"/>
  <c r="E1584" i="9"/>
  <c r="E1584" i="8"/>
  <c r="E1586" i="10"/>
  <c r="E1586" i="9"/>
  <c r="E1586" i="8"/>
  <c r="E1588" i="10"/>
  <c r="E1588" i="9"/>
  <c r="E1588" i="8"/>
  <c r="E1590" i="10"/>
  <c r="E1590" i="9"/>
  <c r="E1590" i="8"/>
  <c r="E1592" i="10"/>
  <c r="E1592" i="9"/>
  <c r="E1592" i="8"/>
  <c r="E1594" i="10"/>
  <c r="E1594" i="9"/>
  <c r="E1594" i="8"/>
  <c r="E1596" i="10"/>
  <c r="E1596" i="9"/>
  <c r="E1596" i="8"/>
  <c r="E1598" i="10"/>
  <c r="E1598" i="9"/>
  <c r="E1598" i="8"/>
  <c r="E1600" i="10"/>
  <c r="E1600" i="9"/>
  <c r="E1600" i="8"/>
  <c r="E1602" i="10"/>
  <c r="E1602" i="9"/>
  <c r="E1602" i="8"/>
  <c r="E1604" i="10"/>
  <c r="E1604" i="9"/>
  <c r="E1604" i="8"/>
  <c r="E1606" i="10"/>
  <c r="E1606" i="9"/>
  <c r="E1606" i="8"/>
  <c r="E1608" i="10"/>
  <c r="E1608" i="9"/>
  <c r="E1608" i="8"/>
  <c r="E1610" i="10"/>
  <c r="E1610" i="9"/>
  <c r="E1610" i="8"/>
  <c r="E1612" i="10"/>
  <c r="E1612" i="9"/>
  <c r="E1612" i="8"/>
  <c r="E1614" i="10"/>
  <c r="E1614" i="9"/>
  <c r="E1614" i="8"/>
  <c r="E1616" i="10"/>
  <c r="E1616" i="9"/>
  <c r="E1616" i="8"/>
  <c r="E1618" i="10"/>
  <c r="E1618" i="9"/>
  <c r="E1618" i="8"/>
  <c r="E1620" i="10"/>
  <c r="E1620" i="9"/>
  <c r="E1620" i="8"/>
  <c r="E1622" i="10"/>
  <c r="E1622" i="9"/>
  <c r="E1622" i="8"/>
  <c r="E1624" i="10"/>
  <c r="E1624" i="9"/>
  <c r="E1624" i="8"/>
  <c r="E1626" i="10"/>
  <c r="E1626" i="9"/>
  <c r="E1626" i="8"/>
  <c r="E1628" i="10"/>
  <c r="E1628" i="9"/>
  <c r="E1628" i="8"/>
  <c r="E1630" i="10"/>
  <c r="E1630" i="9"/>
  <c r="E1630" i="8"/>
  <c r="E1632" i="10"/>
  <c r="E1632" i="9"/>
  <c r="E1632" i="8"/>
  <c r="E1634" i="10"/>
  <c r="E1634" i="9"/>
  <c r="E1634" i="8"/>
  <c r="E1636" i="10"/>
  <c r="E1636" i="9"/>
  <c r="E1636" i="8"/>
  <c r="E1638" i="10"/>
  <c r="E1638" i="9"/>
  <c r="E1638" i="8"/>
  <c r="E1640" i="10"/>
  <c r="E1640" i="9"/>
  <c r="E1640" i="8"/>
  <c r="E1642" i="10"/>
  <c r="E1642" i="9"/>
  <c r="E1642" i="8"/>
  <c r="E1644" i="10"/>
  <c r="E1644" i="9"/>
  <c r="E1644" i="8"/>
  <c r="E1646" i="10"/>
  <c r="E1646" i="9"/>
  <c r="E1646" i="8"/>
  <c r="E1648" i="10"/>
  <c r="E1648" i="9"/>
  <c r="E1648" i="8"/>
  <c r="E1650" i="10"/>
  <c r="E1650" i="9"/>
  <c r="E1650" i="8"/>
  <c r="E1652" i="10"/>
  <c r="E1652" i="9"/>
  <c r="E1652" i="8"/>
  <c r="E1654" i="10"/>
  <c r="E1654" i="9"/>
  <c r="E1654" i="8"/>
  <c r="E1656" i="10"/>
  <c r="E1656" i="9"/>
  <c r="E1656" i="8"/>
  <c r="E1658" i="10"/>
  <c r="E1658" i="9"/>
  <c r="E1658" i="8"/>
  <c r="E1660" i="10"/>
  <c r="E1660" i="9"/>
  <c r="E1660" i="8"/>
  <c r="E1662" i="10"/>
  <c r="E1662" i="9"/>
  <c r="E1662" i="8"/>
  <c r="E1664" i="10"/>
  <c r="E1664" i="9"/>
  <c r="E1664" i="8"/>
  <c r="E1666" i="10"/>
  <c r="E1666" i="9"/>
  <c r="E1666" i="8"/>
  <c r="E1668" i="10"/>
  <c r="E1668" i="9"/>
  <c r="E1668" i="8"/>
  <c r="E1670" i="10"/>
  <c r="E1670" i="9"/>
  <c r="E1670" i="8"/>
  <c r="E1672" i="10"/>
  <c r="E1672" i="9"/>
  <c r="E1672" i="8"/>
  <c r="E1674" i="10"/>
  <c r="E1674" i="9"/>
  <c r="E1674" i="8"/>
  <c r="E1676" i="10"/>
  <c r="E1676" i="9"/>
  <c r="E1676" i="8"/>
  <c r="E1678" i="10"/>
  <c r="E1678" i="9"/>
  <c r="E1678" i="8"/>
  <c r="E1680" i="10"/>
  <c r="E1680" i="9"/>
  <c r="E1680" i="8"/>
  <c r="E1682" i="10"/>
  <c r="E1682" i="9"/>
  <c r="E1682" i="8"/>
  <c r="E1684" i="10"/>
  <c r="E1684" i="9"/>
  <c r="E1684" i="8"/>
  <c r="E1686" i="10"/>
  <c r="E1686" i="9"/>
  <c r="E1686" i="8"/>
  <c r="E1688" i="10"/>
  <c r="E1688" i="9"/>
  <c r="E1688" i="8"/>
  <c r="E1690" i="10"/>
  <c r="E1690" i="9"/>
  <c r="E1690" i="8"/>
  <c r="E1692" i="10"/>
  <c r="E1692" i="9"/>
  <c r="E1692" i="8"/>
  <c r="E1694" i="10"/>
  <c r="E1694" i="9"/>
  <c r="E1694" i="8"/>
  <c r="E1696" i="10"/>
  <c r="E1696" i="9"/>
  <c r="E1696" i="8"/>
  <c r="E1698" i="10"/>
  <c r="E1698" i="9"/>
  <c r="E1698" i="8"/>
  <c r="E1700" i="10"/>
  <c r="E1700" i="9"/>
  <c r="E1700" i="8"/>
  <c r="E1702" i="10"/>
  <c r="E1702" i="9"/>
  <c r="E1702" i="8"/>
  <c r="E1704" i="10"/>
  <c r="E1704" i="9"/>
  <c r="E1704" i="8"/>
  <c r="E1706" i="10"/>
  <c r="E1706" i="9"/>
  <c r="E1706" i="8"/>
  <c r="E1708" i="10"/>
  <c r="E1708" i="9"/>
  <c r="E1708" i="8"/>
  <c r="E1710" i="10"/>
  <c r="E1710" i="9"/>
  <c r="E1710" i="8"/>
  <c r="E1712" i="10"/>
  <c r="E1712" i="9"/>
  <c r="E1712" i="8"/>
  <c r="E1714" i="10"/>
  <c r="E1714" i="9"/>
  <c r="E1714" i="8"/>
  <c r="E1716" i="10"/>
  <c r="E1716" i="9"/>
  <c r="E1716" i="8"/>
  <c r="E1718" i="10"/>
  <c r="E1718" i="9"/>
  <c r="E1718" i="8"/>
  <c r="E1720" i="10"/>
  <c r="E1720" i="9"/>
  <c r="E1720" i="8"/>
  <c r="E1722" i="10"/>
  <c r="E1722" i="9"/>
  <c r="E1722" i="8"/>
  <c r="E1724" i="10"/>
  <c r="E1724" i="9"/>
  <c r="E1724" i="8"/>
  <c r="E1726" i="10"/>
  <c r="E1726" i="9"/>
  <c r="E1726" i="8"/>
  <c r="E1728" i="10"/>
  <c r="E1728" i="9"/>
  <c r="E1728" i="8"/>
  <c r="E1730" i="10"/>
  <c r="E1730" i="9"/>
  <c r="E1730" i="8"/>
  <c r="E1732" i="10"/>
  <c r="E1732" i="9"/>
  <c r="E1732" i="8"/>
  <c r="E1734" i="10"/>
  <c r="E1734" i="9"/>
  <c r="E1734" i="8"/>
  <c r="E1736" i="10"/>
  <c r="E1736" i="9"/>
  <c r="E1736" i="8"/>
  <c r="E1738" i="10"/>
  <c r="E1738" i="9"/>
  <c r="E1738" i="8"/>
  <c r="E1740" i="10"/>
  <c r="E1740" i="9"/>
  <c r="E1740" i="8"/>
  <c r="E1742" i="10"/>
  <c r="E1742" i="9"/>
  <c r="E1742" i="8"/>
  <c r="E1744" i="10"/>
  <c r="E1744" i="9"/>
  <c r="E1744" i="8"/>
  <c r="E1746" i="10"/>
  <c r="E1746" i="9"/>
  <c r="E1746" i="8"/>
  <c r="E1748" i="10"/>
  <c r="E1748" i="9"/>
  <c r="E1748" i="8"/>
  <c r="E1750" i="10"/>
  <c r="E1750" i="9"/>
  <c r="E1750" i="8"/>
  <c r="E1752" i="10"/>
  <c r="E1752" i="9"/>
  <c r="E1752" i="8"/>
  <c r="E1754" i="10"/>
  <c r="E1754" i="9"/>
  <c r="E1754" i="8"/>
  <c r="E1756" i="10"/>
  <c r="E1756" i="9"/>
  <c r="E1756" i="8"/>
  <c r="E1758" i="10"/>
  <c r="E1758" i="9"/>
  <c r="E1758" i="8"/>
  <c r="E1760" i="10"/>
  <c r="E1760" i="9"/>
  <c r="E1760" i="8"/>
  <c r="E1762" i="10"/>
  <c r="E1762" i="9"/>
  <c r="E1762" i="8"/>
  <c r="E1764" i="10"/>
  <c r="E1764" i="9"/>
  <c r="E1764" i="8"/>
  <c r="E1766" i="10"/>
  <c r="E1766" i="9"/>
  <c r="E1766" i="8"/>
  <c r="E1768" i="10"/>
  <c r="E1768" i="9"/>
  <c r="E1768" i="8"/>
  <c r="E1770" i="10"/>
  <c r="E1770" i="9"/>
  <c r="E1770" i="8"/>
  <c r="E1772" i="10"/>
  <c r="E1772" i="9"/>
  <c r="E1772" i="8"/>
  <c r="E1774" i="10"/>
  <c r="E1774" i="9"/>
  <c r="E1774" i="8"/>
  <c r="E1776" i="10"/>
  <c r="E1776" i="9"/>
  <c r="E1776" i="8"/>
  <c r="E1778" i="10"/>
  <c r="E1778" i="9"/>
  <c r="E1778" i="8"/>
  <c r="E1780" i="10"/>
  <c r="E1780" i="9"/>
  <c r="E1780" i="8"/>
  <c r="E1782" i="10"/>
  <c r="E1782" i="9"/>
  <c r="E1782" i="8"/>
  <c r="E1784" i="10"/>
  <c r="E1784" i="9"/>
  <c r="E1784" i="8"/>
  <c r="E1786" i="10"/>
  <c r="E1786" i="9"/>
  <c r="E1786" i="8"/>
  <c r="E1788" i="10"/>
  <c r="E1788" i="9"/>
  <c r="E1788" i="8"/>
  <c r="E1790" i="10"/>
  <c r="E1790" i="9"/>
  <c r="E1790" i="8"/>
  <c r="E1792" i="10"/>
  <c r="E1792" i="9"/>
  <c r="E1792" i="8"/>
  <c r="E1794" i="10"/>
  <c r="E1794" i="9"/>
  <c r="E1794" i="8"/>
  <c r="E1796" i="10"/>
  <c r="E1796" i="9"/>
  <c r="E1796" i="8"/>
  <c r="E1798" i="10"/>
  <c r="E1798" i="9"/>
  <c r="E1798" i="8"/>
  <c r="E1800" i="10"/>
  <c r="E1800" i="9"/>
  <c r="E1800" i="8"/>
  <c r="E1802" i="10"/>
  <c r="E1802" i="9"/>
  <c r="E1802" i="8"/>
  <c r="E1804" i="10"/>
  <c r="E1804" i="9"/>
  <c r="E1804" i="8"/>
  <c r="E1806" i="10"/>
  <c r="E1806" i="9"/>
  <c r="E1806" i="8"/>
  <c r="E1808" i="10"/>
  <c r="E1808" i="9"/>
  <c r="E1808" i="8"/>
  <c r="E1810" i="10"/>
  <c r="E1810" i="9"/>
  <c r="E1810" i="8"/>
  <c r="E1812" i="10"/>
  <c r="E1812" i="9"/>
  <c r="E1812" i="8"/>
  <c r="E1814" i="10"/>
  <c r="E1814" i="9"/>
  <c r="E1814" i="8"/>
  <c r="E1816" i="10"/>
  <c r="E1816" i="9"/>
  <c r="E1816" i="8"/>
  <c r="E1818" i="10"/>
  <c r="E1818" i="9"/>
  <c r="E1818" i="8"/>
  <c r="E1820" i="10"/>
  <c r="E1820" i="9"/>
  <c r="E1820" i="8"/>
  <c r="E1822" i="10"/>
  <c r="E1822" i="9"/>
  <c r="E1822" i="8"/>
  <c r="E1824" i="10"/>
  <c r="E1824" i="9"/>
  <c r="E1824" i="8"/>
  <c r="E1826" i="10"/>
  <c r="E1826" i="9"/>
  <c r="E1826" i="8"/>
  <c r="E1828" i="10"/>
  <c r="E1828" i="9"/>
  <c r="E1828" i="8"/>
  <c r="E1830" i="10"/>
  <c r="E1830" i="9"/>
  <c r="E1830" i="8"/>
  <c r="E1832" i="10"/>
  <c r="E1832" i="9"/>
  <c r="E1832" i="8"/>
  <c r="E1834" i="10"/>
  <c r="E1834" i="9"/>
  <c r="E1834" i="8"/>
  <c r="E1836" i="10"/>
  <c r="E1836" i="9"/>
  <c r="E1836" i="8"/>
  <c r="E1838" i="10"/>
  <c r="E1838" i="9"/>
  <c r="E1838" i="8"/>
  <c r="E1840" i="10"/>
  <c r="E1840" i="9"/>
  <c r="E1840" i="8"/>
  <c r="E1842" i="10"/>
  <c r="E1842" i="9"/>
  <c r="E1842" i="8"/>
  <c r="E1844" i="10"/>
  <c r="E1844" i="9"/>
  <c r="E1844" i="8"/>
  <c r="E1846" i="10"/>
  <c r="E1846" i="9"/>
  <c r="E1846" i="8"/>
  <c r="E1848" i="10"/>
  <c r="E1848" i="9"/>
  <c r="E1848" i="8"/>
  <c r="E1850" i="10"/>
  <c r="E1850" i="9"/>
  <c r="E1850" i="8"/>
  <c r="E1852" i="10"/>
  <c r="E1852" i="9"/>
  <c r="E1852" i="8"/>
  <c r="E1854" i="10"/>
  <c r="E1854" i="9"/>
  <c r="E1854" i="8"/>
  <c r="E1856" i="10"/>
  <c r="E1856" i="9"/>
  <c r="E1856" i="8"/>
  <c r="E1858" i="10"/>
  <c r="E1858" i="9"/>
  <c r="E1858" i="8"/>
  <c r="E1860" i="10"/>
  <c r="E1860" i="9"/>
  <c r="E1860" i="8"/>
  <c r="E1862" i="10"/>
  <c r="E1862" i="9"/>
  <c r="E1862" i="8"/>
  <c r="E1864" i="10"/>
  <c r="E1864" i="9"/>
  <c r="E1864" i="8"/>
  <c r="E1866" i="10"/>
  <c r="E1866" i="9"/>
  <c r="E1866" i="8"/>
  <c r="E1868" i="10"/>
  <c r="E1868" i="9"/>
  <c r="E1868" i="8"/>
  <c r="E1870" i="10"/>
  <c r="E1870" i="9"/>
  <c r="E1870" i="8"/>
  <c r="E1872" i="10"/>
  <c r="E1872" i="9"/>
  <c r="E1872" i="8"/>
  <c r="E1874" i="10"/>
  <c r="E1874" i="9"/>
  <c r="E1874" i="8"/>
  <c r="E1876" i="10"/>
  <c r="E1876" i="9"/>
  <c r="E1876" i="8"/>
  <c r="E1878" i="10"/>
  <c r="E1878" i="9"/>
  <c r="E1878" i="8"/>
  <c r="E1880" i="10"/>
  <c r="E1880" i="9"/>
  <c r="E1880" i="8"/>
  <c r="E1882" i="10"/>
  <c r="E1882" i="9"/>
  <c r="E1882" i="8"/>
  <c r="E1884" i="10"/>
  <c r="E1884" i="9"/>
  <c r="E1884" i="8"/>
  <c r="E1886" i="10"/>
  <c r="E1886" i="9"/>
  <c r="E1886" i="8"/>
  <c r="E1888" i="10"/>
  <c r="E1888" i="9"/>
  <c r="E1888" i="8"/>
  <c r="E1890" i="10"/>
  <c r="E1890" i="9"/>
  <c r="E1890" i="8"/>
  <c r="E1892" i="10"/>
  <c r="E1892" i="9"/>
  <c r="E1892" i="8"/>
  <c r="E1894" i="10"/>
  <c r="E1894" i="9"/>
  <c r="E1894" i="8"/>
  <c r="E1896" i="10"/>
  <c r="E1896" i="9"/>
  <c r="E1896" i="8"/>
  <c r="E1898" i="10"/>
  <c r="E1898" i="9"/>
  <c r="E1898" i="8"/>
  <c r="E1900" i="10"/>
  <c r="E1900" i="9"/>
  <c r="E1900" i="8"/>
  <c r="E1902" i="10"/>
  <c r="E1902" i="9"/>
  <c r="E1902" i="8"/>
  <c r="E1904" i="10"/>
  <c r="E1904" i="9"/>
  <c r="E1904" i="8"/>
  <c r="E1906" i="10"/>
  <c r="E1906" i="9"/>
  <c r="E1906" i="8"/>
  <c r="E1908" i="10"/>
  <c r="E1908" i="9"/>
  <c r="E1908" i="8"/>
  <c r="E1910" i="10"/>
  <c r="E1910" i="9"/>
  <c r="E1910" i="8"/>
  <c r="E1912" i="10"/>
  <c r="E1912" i="9"/>
  <c r="E1912" i="8"/>
  <c r="E1914" i="10"/>
  <c r="E1914" i="9"/>
  <c r="E1914" i="8"/>
  <c r="E1916" i="10"/>
  <c r="E1916" i="9"/>
  <c r="E1916" i="8"/>
  <c r="E1918" i="10"/>
  <c r="E1918" i="9"/>
  <c r="E1918" i="8"/>
  <c r="E1920" i="10"/>
  <c r="E1920" i="9"/>
  <c r="E1920" i="8"/>
  <c r="E1922" i="10"/>
  <c r="E1922" i="9"/>
  <c r="E1922" i="8"/>
  <c r="E1924" i="10"/>
  <c r="E1924" i="9"/>
  <c r="E1924" i="8"/>
  <c r="E1926" i="10"/>
  <c r="E1926" i="9"/>
  <c r="E1926" i="8"/>
  <c r="E1928" i="10"/>
  <c r="E1928" i="9"/>
  <c r="E1928" i="8"/>
  <c r="E1930" i="10"/>
  <c r="E1930" i="9"/>
  <c r="E1930" i="8"/>
  <c r="E1932" i="10"/>
  <c r="E1932" i="9"/>
  <c r="E1932" i="8"/>
  <c r="E1934" i="10"/>
  <c r="E1934" i="9"/>
  <c r="E1934" i="8"/>
  <c r="E1936" i="10"/>
  <c r="E1936" i="9"/>
  <c r="E1936" i="8"/>
  <c r="E1938" i="10"/>
  <c r="E1938" i="9"/>
  <c r="E1938" i="8"/>
  <c r="E1940" i="10"/>
  <c r="E1940" i="9"/>
  <c r="E1940" i="8"/>
  <c r="E1942" i="10"/>
  <c r="E1942" i="9"/>
  <c r="E1942" i="8"/>
  <c r="E1944" i="10"/>
  <c r="E1944" i="9"/>
  <c r="E1944" i="8"/>
  <c r="E1946" i="10"/>
  <c r="E1946" i="9"/>
  <c r="E1946" i="8"/>
  <c r="E1948" i="10"/>
  <c r="E1948" i="9"/>
  <c r="E1948" i="8"/>
  <c r="E1950" i="10"/>
  <c r="E1950" i="9"/>
  <c r="E1950" i="8"/>
  <c r="E1952" i="10"/>
  <c r="E1952" i="9"/>
  <c r="E1952" i="8"/>
  <c r="E1954" i="10"/>
  <c r="E1954" i="9"/>
  <c r="E1954" i="8"/>
  <c r="E1956" i="10"/>
  <c r="E1956" i="9"/>
  <c r="E1956" i="8"/>
  <c r="E1958" i="10"/>
  <c r="E1958" i="9"/>
  <c r="E1958" i="8"/>
  <c r="E1960" i="10"/>
  <c r="E1960" i="9"/>
  <c r="E1960" i="8"/>
  <c r="E1962" i="10"/>
  <c r="E1962" i="9"/>
  <c r="E1962" i="8"/>
  <c r="E1964" i="10"/>
  <c r="E1964" i="9"/>
  <c r="E1964" i="8"/>
  <c r="E1966" i="10"/>
  <c r="E1966" i="9"/>
  <c r="E1966" i="8"/>
  <c r="E1968" i="10"/>
  <c r="E1968" i="9"/>
  <c r="E1968" i="8"/>
  <c r="E1970" i="10"/>
  <c r="E1970" i="9"/>
  <c r="E1970" i="8"/>
  <c r="E1972" i="10"/>
  <c r="E1972" i="9"/>
  <c r="E1972" i="8"/>
  <c r="E1974" i="10"/>
  <c r="E1974" i="9"/>
  <c r="E1974" i="8"/>
  <c r="E1976" i="10"/>
  <c r="E1976" i="9"/>
  <c r="E1976" i="8"/>
  <c r="E1978" i="10"/>
  <c r="E1978" i="9"/>
  <c r="E1978" i="8"/>
  <c r="E1980" i="10"/>
  <c r="E1980" i="9"/>
  <c r="E1980" i="8"/>
  <c r="E1982" i="10"/>
  <c r="E1982" i="9"/>
  <c r="E1982" i="8"/>
  <c r="E1984" i="10"/>
  <c r="E1984" i="9"/>
  <c r="E1984" i="8"/>
  <c r="E1986" i="10"/>
  <c r="E1986" i="9"/>
  <c r="E1986" i="8"/>
  <c r="E1988" i="10"/>
  <c r="E1988" i="9"/>
  <c r="E1988" i="8"/>
  <c r="E1990" i="10"/>
  <c r="E1990" i="9"/>
  <c r="E1990" i="8"/>
  <c r="E1992" i="10"/>
  <c r="E1992" i="9"/>
  <c r="E1992" i="8"/>
  <c r="E1994" i="10"/>
  <c r="E1994" i="9"/>
  <c r="E1994" i="8"/>
  <c r="E1996" i="10"/>
  <c r="E1996" i="9"/>
  <c r="E1996" i="8"/>
  <c r="E1998" i="10"/>
  <c r="E1998" i="9"/>
  <c r="E1998" i="8"/>
  <c r="E2000" i="10"/>
  <c r="E2000" i="9"/>
  <c r="E2000" i="8"/>
  <c r="E2002" i="10"/>
  <c r="E2002" i="9"/>
  <c r="E2002" i="8"/>
  <c r="E2004" i="10"/>
  <c r="E2004" i="9"/>
  <c r="E2004" i="8"/>
  <c r="E2006" i="10"/>
  <c r="E2006" i="9"/>
  <c r="E2006" i="8"/>
  <c r="E2008" i="10"/>
  <c r="E2008" i="9"/>
  <c r="E2008" i="8"/>
  <c r="E2010" i="10"/>
  <c r="E2010" i="9"/>
  <c r="E2010" i="8"/>
  <c r="E2012" i="10"/>
  <c r="E2012" i="9"/>
  <c r="E2012" i="8"/>
  <c r="E2014" i="10"/>
  <c r="E2014" i="9"/>
  <c r="E2014" i="8"/>
  <c r="E2016" i="10"/>
  <c r="E2016" i="9"/>
  <c r="E2016" i="8"/>
  <c r="E2018" i="10"/>
  <c r="E2018" i="9"/>
  <c r="E2018" i="8"/>
  <c r="E2020" i="10"/>
  <c r="E2020" i="9"/>
  <c r="E2020" i="8"/>
  <c r="E2022" i="10"/>
  <c r="E2022" i="9"/>
  <c r="E2022" i="8"/>
  <c r="E2024" i="10"/>
  <c r="E2024" i="9"/>
  <c r="E2024" i="8"/>
  <c r="E2026" i="10"/>
  <c r="E2026" i="9"/>
  <c r="E2026" i="8"/>
  <c r="E2028" i="10"/>
  <c r="E2028" i="9"/>
  <c r="E2028" i="8"/>
  <c r="E2030" i="10"/>
  <c r="E2030" i="9"/>
  <c r="E2030" i="8"/>
  <c r="E2032" i="10"/>
  <c r="E2032" i="9"/>
  <c r="E2032" i="8"/>
  <c r="E2034" i="10"/>
  <c r="E2034" i="9"/>
  <c r="E2034" i="8"/>
  <c r="E2036" i="10"/>
  <c r="E2036" i="9"/>
  <c r="E2036" i="8"/>
  <c r="E2038" i="10"/>
  <c r="E2038" i="9"/>
  <c r="E2038" i="8"/>
  <c r="E2040" i="10"/>
  <c r="E2040" i="9"/>
  <c r="E2040" i="8"/>
  <c r="E2042" i="10"/>
  <c r="E2042" i="9"/>
  <c r="E2042" i="8"/>
  <c r="E2044" i="10"/>
  <c r="E2044" i="9"/>
  <c r="E2044" i="8"/>
  <c r="E2046" i="10"/>
  <c r="E2046" i="9"/>
  <c r="E2046" i="8"/>
  <c r="E2048" i="10"/>
  <c r="E2048" i="9"/>
  <c r="E2048" i="8"/>
  <c r="E2050" i="10"/>
  <c r="E2050" i="9"/>
  <c r="E2050" i="8"/>
  <c r="E2052" i="10"/>
  <c r="E2052" i="9"/>
  <c r="E2052" i="8"/>
  <c r="E2054" i="10"/>
  <c r="E2054" i="9"/>
  <c r="E2054" i="8"/>
  <c r="E2056" i="10"/>
  <c r="E2056" i="9"/>
  <c r="E2056" i="8"/>
  <c r="E2058" i="10"/>
  <c r="E2058" i="9"/>
  <c r="E2058" i="8"/>
  <c r="E2060" i="10"/>
  <c r="E2060" i="9"/>
  <c r="E2060" i="8"/>
  <c r="E2062" i="10"/>
  <c r="E2062" i="9"/>
  <c r="E2062" i="8"/>
  <c r="E2064" i="10"/>
  <c r="E2064" i="9"/>
  <c r="E2064" i="8"/>
  <c r="E2066" i="10"/>
  <c r="E2066" i="9"/>
  <c r="E2066" i="8"/>
  <c r="E2068" i="10"/>
  <c r="E2068" i="9"/>
  <c r="E2068" i="8"/>
  <c r="E2070" i="10"/>
  <c r="E2070" i="9"/>
  <c r="E2070" i="8"/>
  <c r="E2072" i="10"/>
  <c r="E2072" i="9"/>
  <c r="E2072" i="8"/>
  <c r="E2074" i="10"/>
  <c r="E2074" i="9"/>
  <c r="E2074" i="8"/>
  <c r="E2076" i="10"/>
  <c r="E2076" i="9"/>
  <c r="E2076" i="8"/>
  <c r="E2078" i="10"/>
  <c r="E2078" i="9"/>
  <c r="E2078" i="8"/>
  <c r="E2080" i="10"/>
  <c r="E2080" i="9"/>
  <c r="E2080" i="8"/>
  <c r="E2082" i="10"/>
  <c r="E2082" i="9"/>
  <c r="E2082" i="8"/>
  <c r="E2084" i="10"/>
  <c r="E2084" i="9"/>
  <c r="E2084" i="8"/>
  <c r="E2086" i="10"/>
  <c r="E2086" i="9"/>
  <c r="E2086" i="8"/>
  <c r="E2088" i="10"/>
  <c r="E2088" i="9"/>
  <c r="E2088" i="8"/>
  <c r="E2090" i="10"/>
  <c r="E2090" i="9"/>
  <c r="E2090" i="8"/>
  <c r="E2092" i="10"/>
  <c r="E2092" i="9"/>
  <c r="E2092" i="8"/>
  <c r="E2094" i="10"/>
  <c r="E2094" i="9"/>
  <c r="E2094" i="8"/>
  <c r="E2096" i="10"/>
  <c r="E2096" i="9"/>
  <c r="E2096" i="8"/>
  <c r="E2098" i="10"/>
  <c r="E2098" i="9"/>
  <c r="E2098" i="8"/>
  <c r="E2100" i="10"/>
  <c r="E2100" i="9"/>
  <c r="E2100" i="8"/>
  <c r="E2102" i="10"/>
  <c r="E2102" i="9"/>
  <c r="E2102" i="8"/>
  <c r="E2104" i="10"/>
  <c r="E2104" i="9"/>
  <c r="E2104" i="8"/>
  <c r="E2106" i="10"/>
  <c r="E2106" i="9"/>
  <c r="E2106" i="8"/>
  <c r="E2108" i="10"/>
  <c r="E2108" i="9"/>
  <c r="E2108" i="8"/>
  <c r="E2110" i="10"/>
  <c r="E2110" i="9"/>
  <c r="E2110" i="8"/>
  <c r="E2112" i="10"/>
  <c r="E2112" i="9"/>
  <c r="E2112" i="8"/>
  <c r="E2114" i="10"/>
  <c r="E2114" i="9"/>
  <c r="E2114" i="8"/>
  <c r="E2116" i="10"/>
  <c r="E2116" i="9"/>
  <c r="E2116" i="8"/>
  <c r="E2118" i="10"/>
  <c r="E2118" i="9"/>
  <c r="E2118" i="8"/>
  <c r="E2120" i="10"/>
  <c r="E2120" i="9"/>
  <c r="E2120" i="8"/>
  <c r="E2122" i="10"/>
  <c r="E2122" i="9"/>
  <c r="E2122" i="8"/>
  <c r="E2124" i="10"/>
  <c r="E2124" i="9"/>
  <c r="E2124" i="8"/>
  <c r="E2126" i="10"/>
  <c r="E2126" i="9"/>
  <c r="E2126" i="8"/>
  <c r="E2128" i="10"/>
  <c r="E2128" i="9"/>
  <c r="E2128" i="8"/>
  <c r="E2130" i="10"/>
  <c r="E2130" i="9"/>
  <c r="E2130" i="8"/>
  <c r="E2132" i="10"/>
  <c r="E2132" i="9"/>
  <c r="E2132" i="8"/>
  <c r="E2134" i="10"/>
  <c r="E2134" i="9"/>
  <c r="E2134" i="8"/>
  <c r="E2136" i="10"/>
  <c r="E2136" i="9"/>
  <c r="E2136" i="8"/>
  <c r="E2138" i="10"/>
  <c r="E2138" i="9"/>
  <c r="E2138" i="8"/>
  <c r="E2140" i="10"/>
  <c r="E2140" i="9"/>
  <c r="E2140" i="8"/>
  <c r="E2142" i="10"/>
  <c r="E2142" i="9"/>
  <c r="E2142" i="8"/>
  <c r="E2144" i="10"/>
  <c r="E2144" i="9"/>
  <c r="E2144" i="8"/>
  <c r="E2146" i="10"/>
  <c r="E2146" i="9"/>
  <c r="E2146" i="8"/>
  <c r="E2148" i="10"/>
  <c r="E2148" i="9"/>
  <c r="E2148" i="8"/>
  <c r="E2150" i="10"/>
  <c r="E2150" i="9"/>
  <c r="E2150" i="8"/>
  <c r="E2152" i="10"/>
  <c r="E2152" i="9"/>
  <c r="E2152" i="8"/>
  <c r="E2154" i="10"/>
  <c r="E2154" i="9"/>
  <c r="E2154" i="8"/>
  <c r="E2156" i="10"/>
  <c r="E2156" i="9"/>
  <c r="E2156" i="8"/>
  <c r="E2158" i="10"/>
  <c r="E2158" i="9"/>
  <c r="E2158" i="8"/>
  <c r="E2160" i="10"/>
  <c r="E2160" i="9"/>
  <c r="E2160" i="8"/>
  <c r="E2162" i="10"/>
  <c r="E2162" i="9"/>
  <c r="E2162" i="8"/>
  <c r="E2164" i="10"/>
  <c r="E2164" i="9"/>
  <c r="E2164" i="8"/>
  <c r="E2166" i="10"/>
  <c r="E2166" i="9"/>
  <c r="E2166" i="8"/>
  <c r="E2168" i="10"/>
  <c r="E2168" i="9"/>
  <c r="E2168" i="8"/>
  <c r="E2170" i="10"/>
  <c r="E2170" i="9"/>
  <c r="E2170" i="8"/>
  <c r="E2172" i="10"/>
  <c r="E2172" i="9"/>
  <c r="E2172" i="8"/>
  <c r="E2174" i="10"/>
  <c r="E2174" i="9"/>
  <c r="E2174" i="8"/>
  <c r="E2176" i="10"/>
  <c r="E2176" i="9"/>
  <c r="E2176" i="8"/>
  <c r="E2178" i="10"/>
  <c r="E2178" i="9"/>
  <c r="E2178" i="8"/>
  <c r="E2180" i="10"/>
  <c r="E2180" i="9"/>
  <c r="E2180" i="8"/>
  <c r="E2182" i="10"/>
  <c r="E2182" i="9"/>
  <c r="E2182" i="8"/>
  <c r="E2184" i="10"/>
  <c r="E2184" i="9"/>
  <c r="E2184" i="8"/>
  <c r="E2186" i="10"/>
  <c r="E2186" i="9"/>
  <c r="E2186" i="8"/>
  <c r="E2188" i="10"/>
  <c r="E2188" i="9"/>
  <c r="E2188" i="8"/>
  <c r="E2190" i="10"/>
  <c r="E2190" i="9"/>
  <c r="E2190" i="8"/>
  <c r="E2192" i="10"/>
  <c r="E2192" i="9"/>
  <c r="E2192" i="8"/>
  <c r="E2194" i="10"/>
  <c r="E2194" i="9"/>
  <c r="E2194" i="8"/>
  <c r="E2196" i="10"/>
  <c r="E2196" i="9"/>
  <c r="E2196" i="8"/>
  <c r="E2198" i="10"/>
  <c r="E2198" i="9"/>
  <c r="E2198" i="8"/>
  <c r="E2200" i="10"/>
  <c r="E2200" i="9"/>
  <c r="E2200" i="8"/>
  <c r="E2202" i="10"/>
  <c r="E2202" i="9"/>
  <c r="E2202" i="8"/>
  <c r="E2204" i="10"/>
  <c r="E2204" i="9"/>
  <c r="E2204" i="8"/>
  <c r="E2206" i="10"/>
  <c r="E2206" i="9"/>
  <c r="E2206" i="8"/>
  <c r="E2208" i="10"/>
  <c r="E2208" i="9"/>
  <c r="E2208" i="8"/>
  <c r="E2210" i="10"/>
  <c r="E2210" i="9"/>
  <c r="E2210" i="8"/>
  <c r="E2212" i="10"/>
  <c r="E2212" i="9"/>
  <c r="E2212" i="8"/>
  <c r="E2214" i="10"/>
  <c r="E2214" i="9"/>
  <c r="E2214" i="8"/>
  <c r="E2216" i="10"/>
  <c r="E2216" i="9"/>
  <c r="E2216" i="8"/>
  <c r="E2218" i="10"/>
  <c r="E2218" i="9"/>
  <c r="E2218" i="8"/>
  <c r="E2220" i="10"/>
  <c r="E2220" i="9"/>
  <c r="E2220" i="8"/>
  <c r="E2222" i="10"/>
  <c r="E2222" i="9"/>
  <c r="E2222" i="8"/>
  <c r="E2224" i="10"/>
  <c r="E2224" i="9"/>
  <c r="E2224" i="8"/>
  <c r="E2226" i="10"/>
  <c r="E2226" i="9"/>
  <c r="E2226" i="8"/>
  <c r="E2228" i="10"/>
  <c r="E2228" i="9"/>
  <c r="E2228" i="8"/>
  <c r="E2230" i="10"/>
  <c r="E2230" i="9"/>
  <c r="E2230" i="8"/>
  <c r="E2232" i="10"/>
  <c r="E2232" i="9"/>
  <c r="E2232" i="8"/>
  <c r="E2234" i="10"/>
  <c r="E2234" i="9"/>
  <c r="E2234" i="8"/>
  <c r="E2236" i="10"/>
  <c r="E2236" i="9"/>
  <c r="E2236" i="8"/>
  <c r="E2238" i="10"/>
  <c r="E2238" i="9"/>
  <c r="E2238" i="8"/>
  <c r="E2240" i="10"/>
  <c r="E2240" i="9"/>
  <c r="E2240" i="8"/>
  <c r="E2242" i="10"/>
  <c r="E2242" i="9"/>
  <c r="E2242" i="8"/>
  <c r="E2244" i="10"/>
  <c r="E2244" i="9"/>
  <c r="E2244" i="8"/>
  <c r="E2246" i="10"/>
  <c r="E2246" i="9"/>
  <c r="E2246" i="8"/>
  <c r="E2248" i="10"/>
  <c r="E2248" i="9"/>
  <c r="E2248" i="8"/>
  <c r="E2250" i="10"/>
  <c r="E2250" i="9"/>
  <c r="E2250" i="8"/>
  <c r="E2252" i="10"/>
  <c r="E2252" i="9"/>
  <c r="E2252" i="8"/>
  <c r="E2254" i="10"/>
  <c r="E2254" i="9"/>
  <c r="E2254" i="8"/>
  <c r="E2256" i="10"/>
  <c r="E2256" i="9"/>
  <c r="E2256" i="8"/>
  <c r="E2258" i="10"/>
  <c r="E2258" i="9"/>
  <c r="E2258" i="8"/>
  <c r="E2260" i="10"/>
  <c r="E2260" i="9"/>
  <c r="E2260" i="8"/>
  <c r="E2262" i="10"/>
  <c r="E2262" i="9"/>
  <c r="E2262" i="8"/>
  <c r="E2264" i="10"/>
  <c r="E2264" i="9"/>
  <c r="E2264" i="8"/>
  <c r="E2266" i="10"/>
  <c r="E2266" i="9"/>
  <c r="E2266" i="8"/>
  <c r="E2268" i="10"/>
  <c r="E2268" i="9"/>
  <c r="E2268" i="8"/>
  <c r="E2270" i="10"/>
  <c r="E2270" i="9"/>
  <c r="E2270" i="8"/>
  <c r="E2272" i="10"/>
  <c r="E2272" i="9"/>
  <c r="E2272" i="8"/>
  <c r="E2274" i="10"/>
  <c r="E2274" i="9"/>
  <c r="E2274" i="8"/>
  <c r="E2276" i="10"/>
  <c r="E2276" i="9"/>
  <c r="E2276" i="8"/>
  <c r="E2278" i="10"/>
  <c r="E2278" i="9"/>
  <c r="E2278" i="8"/>
  <c r="E2280" i="10"/>
  <c r="E2280" i="9"/>
  <c r="E2280" i="8"/>
  <c r="E2282" i="10"/>
  <c r="E2282" i="9"/>
  <c r="E2282" i="8"/>
  <c r="E2284" i="10"/>
  <c r="E2284" i="9"/>
  <c r="E2284" i="8"/>
  <c r="E2286" i="10"/>
  <c r="E2286" i="9"/>
  <c r="E2286" i="8"/>
  <c r="E2288" i="10"/>
  <c r="E2288" i="9"/>
  <c r="E2288" i="8"/>
  <c r="E2290" i="10"/>
  <c r="E2290" i="9"/>
  <c r="E2290" i="8"/>
  <c r="E2292" i="10"/>
  <c r="E2292" i="9"/>
  <c r="E2292" i="8"/>
  <c r="E2294" i="10"/>
  <c r="E2294" i="9"/>
  <c r="E2294" i="8"/>
  <c r="E2296" i="10"/>
  <c r="E2296" i="9"/>
  <c r="E2296" i="8"/>
  <c r="E2298" i="10"/>
  <c r="E2298" i="9"/>
  <c r="E2298" i="8"/>
  <c r="E2300" i="10"/>
  <c r="E2300" i="9"/>
  <c r="E2300" i="8"/>
  <c r="E2302" i="10"/>
  <c r="E2302" i="9"/>
  <c r="E2302" i="8"/>
  <c r="E2304" i="10"/>
  <c r="E2304" i="9"/>
  <c r="E2304" i="8"/>
  <c r="E2306" i="10"/>
  <c r="E2306" i="9"/>
  <c r="E2306" i="8"/>
  <c r="E2308" i="10"/>
  <c r="E2308" i="9"/>
  <c r="E2308" i="8"/>
  <c r="E2310" i="10"/>
  <c r="E2310" i="9"/>
  <c r="E2310" i="8"/>
  <c r="E2312" i="10"/>
  <c r="E2312" i="9"/>
  <c r="E2312" i="8"/>
  <c r="E2314" i="10"/>
  <c r="E2314" i="9"/>
  <c r="E2314" i="8"/>
  <c r="E2316" i="10"/>
  <c r="E2316" i="9"/>
  <c r="E2316" i="8"/>
  <c r="E2318" i="10"/>
  <c r="E2318" i="9"/>
  <c r="E2318" i="8"/>
  <c r="E2320" i="10"/>
  <c r="E2320" i="9"/>
  <c r="E2320" i="8"/>
  <c r="E2322" i="10"/>
  <c r="E2322" i="9"/>
  <c r="E2322" i="8"/>
  <c r="E2324" i="10"/>
  <c r="E2324" i="9"/>
  <c r="E2324" i="8"/>
  <c r="E2326" i="10"/>
  <c r="E2326" i="9"/>
  <c r="E2326" i="8"/>
  <c r="E2328" i="10"/>
  <c r="E2328" i="9"/>
  <c r="E2328" i="8"/>
  <c r="E2330" i="10"/>
  <c r="E2330" i="9"/>
  <c r="E2330" i="8"/>
  <c r="E2332" i="10"/>
  <c r="E2332" i="9"/>
  <c r="E2332" i="8"/>
  <c r="E2334" i="10"/>
  <c r="E2334" i="9"/>
  <c r="E2334" i="8"/>
  <c r="E2336" i="10"/>
  <c r="E2336" i="9"/>
  <c r="E2336" i="8"/>
  <c r="E2338" i="10"/>
  <c r="E2338" i="9"/>
  <c r="E2338" i="8"/>
  <c r="E2340" i="10"/>
  <c r="E2340" i="9"/>
  <c r="E2340" i="8"/>
  <c r="E2342" i="10"/>
  <c r="E2342" i="9"/>
  <c r="E2342" i="8"/>
  <c r="E2344" i="10"/>
  <c r="E2344" i="9"/>
  <c r="E2344" i="8"/>
  <c r="E2346" i="10"/>
  <c r="E2346" i="9"/>
  <c r="E2346" i="8"/>
  <c r="E2348" i="10"/>
  <c r="E2348" i="9"/>
  <c r="E2348" i="8"/>
  <c r="E2350" i="10"/>
  <c r="E2350" i="9"/>
  <c r="E2350" i="8"/>
  <c r="E2352" i="10"/>
  <c r="E2352" i="9"/>
  <c r="E2352" i="8"/>
  <c r="E2354" i="10"/>
  <c r="E2354" i="9"/>
  <c r="E2354" i="8"/>
  <c r="E2356" i="10"/>
  <c r="E2356" i="9"/>
  <c r="E2356" i="8"/>
  <c r="E2358" i="10"/>
  <c r="E2358" i="9"/>
  <c r="E2358" i="8"/>
  <c r="E2360" i="10"/>
  <c r="E2360" i="9"/>
  <c r="E2360" i="8"/>
  <c r="E2362" i="10"/>
  <c r="E2362" i="9"/>
  <c r="E2362" i="8"/>
  <c r="E2364" i="10"/>
  <c r="E2364" i="9"/>
  <c r="E2364" i="8"/>
  <c r="E2366" i="10"/>
  <c r="E2366" i="9"/>
  <c r="E2366" i="8"/>
  <c r="E2368" i="10"/>
  <c r="E2368" i="9"/>
  <c r="E2368" i="8"/>
  <c r="E2370" i="10"/>
  <c r="E2370" i="9"/>
  <c r="E2370" i="8"/>
  <c r="E2372" i="10"/>
  <c r="E2372" i="9"/>
  <c r="E2372" i="8"/>
  <c r="E2374" i="10"/>
  <c r="E2374" i="9"/>
  <c r="E2374" i="8"/>
  <c r="E2376" i="10"/>
  <c r="E2376" i="9"/>
  <c r="E2376" i="8"/>
  <c r="E2378" i="10"/>
  <c r="E2378" i="9"/>
  <c r="E2378" i="8"/>
  <c r="E2380" i="10"/>
  <c r="E2380" i="9"/>
  <c r="E2380" i="8"/>
  <c r="E2382" i="10"/>
  <c r="E2382" i="9"/>
  <c r="E2382" i="8"/>
  <c r="E2384" i="10"/>
  <c r="E2384" i="9"/>
  <c r="E2384" i="8"/>
  <c r="E2386" i="10"/>
  <c r="E2386" i="9"/>
  <c r="E2386" i="8"/>
  <c r="E2388" i="10"/>
  <c r="E2388" i="9"/>
  <c r="E2388" i="8"/>
  <c r="E2390" i="10"/>
  <c r="E2390" i="9"/>
  <c r="E2390" i="8"/>
  <c r="E2392" i="10"/>
  <c r="E2392" i="9"/>
  <c r="E2392" i="8"/>
  <c r="E2394" i="10"/>
  <c r="E2394" i="9"/>
  <c r="E2394" i="8"/>
  <c r="E2396" i="10"/>
  <c r="E2396" i="9"/>
  <c r="E2396" i="8"/>
  <c r="E2398" i="10"/>
  <c r="E2398" i="9"/>
  <c r="E2398" i="8"/>
  <c r="E2400" i="10"/>
  <c r="E2400" i="9"/>
  <c r="E2400" i="8"/>
  <c r="E2402" i="10"/>
  <c r="E2402" i="9"/>
  <c r="E2402" i="8"/>
  <c r="E2404" i="10"/>
  <c r="E2404" i="9"/>
  <c r="E2404" i="8"/>
  <c r="E2406" i="10"/>
  <c r="E2406" i="9"/>
  <c r="E2406" i="8"/>
  <c r="E2408" i="10"/>
  <c r="E2408" i="9"/>
  <c r="E2408" i="8"/>
  <c r="E2410" i="10"/>
  <c r="E2410" i="9"/>
  <c r="E2410" i="8"/>
  <c r="E2412" i="10"/>
  <c r="E2412" i="9"/>
  <c r="E2412" i="8"/>
  <c r="E2414" i="10"/>
  <c r="E2414" i="9"/>
  <c r="E2414" i="8"/>
  <c r="E2416" i="10"/>
  <c r="E2416" i="9"/>
  <c r="E2416" i="8"/>
  <c r="E2418" i="10"/>
  <c r="E2418" i="9"/>
  <c r="E2418" i="8"/>
  <c r="E2420" i="10"/>
  <c r="E2420" i="9"/>
  <c r="E2420" i="8"/>
  <c r="E2422" i="10"/>
  <c r="E2422" i="9"/>
  <c r="E2422" i="8"/>
  <c r="E2424" i="10"/>
  <c r="E2424" i="9"/>
  <c r="E2424" i="8"/>
  <c r="E2426" i="10"/>
  <c r="E2426" i="9"/>
  <c r="E2426" i="8"/>
  <c r="E2428" i="10"/>
  <c r="E2428" i="9"/>
  <c r="E2428" i="8"/>
  <c r="E2430" i="10"/>
  <c r="E2430" i="9"/>
  <c r="E2430" i="8"/>
  <c r="E2432" i="10"/>
  <c r="E2432" i="9"/>
  <c r="E2432" i="8"/>
  <c r="E2434" i="10"/>
  <c r="E2434" i="9"/>
  <c r="E2434" i="8"/>
  <c r="E2436" i="10"/>
  <c r="E2436" i="9"/>
  <c r="E2436" i="8"/>
  <c r="E2438" i="10"/>
  <c r="E2438" i="9"/>
  <c r="E2438" i="8"/>
  <c r="E2440" i="10"/>
  <c r="E2440" i="9"/>
  <c r="E2440" i="8"/>
  <c r="E2442" i="10"/>
  <c r="E2442" i="9"/>
  <c r="E2442" i="8"/>
  <c r="E2444" i="10"/>
  <c r="E2444" i="9"/>
  <c r="E2444" i="8"/>
  <c r="E2446" i="10"/>
  <c r="E2446" i="9"/>
  <c r="E2446" i="8"/>
  <c r="E2448" i="10"/>
  <c r="E2448" i="9"/>
  <c r="E2448" i="8"/>
  <c r="E2450" i="10"/>
  <c r="E2450" i="9"/>
  <c r="E2450" i="8"/>
  <c r="E2452" i="10"/>
  <c r="E2452" i="9"/>
  <c r="E2452" i="8"/>
  <c r="E2454" i="10"/>
  <c r="E2454" i="9"/>
  <c r="E2454" i="8"/>
  <c r="E2456" i="10"/>
  <c r="E2456" i="9"/>
  <c r="E2456" i="8"/>
  <c r="E2458" i="10"/>
  <c r="E2458" i="9"/>
  <c r="E2458" i="8"/>
  <c r="E2460" i="10"/>
  <c r="E2460" i="9"/>
  <c r="E2460" i="8"/>
  <c r="E2462" i="10"/>
  <c r="E2462" i="9"/>
  <c r="E2462" i="8"/>
  <c r="E2464" i="10"/>
  <c r="E2464" i="9"/>
  <c r="E2464" i="8"/>
  <c r="E2466" i="10"/>
  <c r="E2466" i="9"/>
  <c r="E2466" i="8"/>
  <c r="E2468" i="10"/>
  <c r="E2468" i="9"/>
  <c r="E2468" i="8"/>
  <c r="E2470" i="10"/>
  <c r="E2470" i="9"/>
  <c r="E2470" i="8"/>
  <c r="E2472" i="10"/>
  <c r="E2472" i="9"/>
  <c r="E2472" i="8"/>
  <c r="E2474" i="10"/>
  <c r="E2474" i="9"/>
  <c r="E2474" i="8"/>
  <c r="E2476" i="10"/>
  <c r="E2476" i="9"/>
  <c r="E2476" i="8"/>
  <c r="E2478" i="10"/>
  <c r="E2478" i="9"/>
  <c r="E2478" i="8"/>
  <c r="E2480" i="10"/>
  <c r="E2480" i="9"/>
  <c r="E2480" i="8"/>
  <c r="E2482" i="10"/>
  <c r="E2482" i="9"/>
  <c r="E2482" i="8"/>
  <c r="E2484" i="10"/>
  <c r="E2484" i="9"/>
  <c r="E2484" i="8"/>
  <c r="E2486" i="10"/>
  <c r="E2486" i="9"/>
  <c r="E2486" i="8"/>
  <c r="E2488" i="10"/>
  <c r="E2488" i="9"/>
  <c r="E2488" i="8"/>
  <c r="E2490" i="10"/>
  <c r="E2490" i="9"/>
  <c r="E2490" i="8"/>
  <c r="E2492" i="10"/>
  <c r="E2492" i="9"/>
  <c r="E2492" i="8"/>
  <c r="E2494" i="10"/>
  <c r="E2494" i="9"/>
  <c r="E2494" i="8"/>
  <c r="E2496" i="10"/>
  <c r="E2496" i="9"/>
  <c r="E2496" i="8"/>
  <c r="E2498" i="10"/>
  <c r="E2498" i="9"/>
  <c r="E2498" i="8"/>
  <c r="E2500" i="10"/>
  <c r="E2500" i="9"/>
  <c r="E2500" i="8"/>
  <c r="E2502" i="10"/>
  <c r="E2502" i="9"/>
  <c r="E2502" i="8"/>
  <c r="E2504" i="10"/>
  <c r="E2504" i="9"/>
  <c r="E2506" i="10"/>
  <c r="E2506" i="9"/>
  <c r="E2508" i="10"/>
  <c r="E2508" i="9"/>
  <c r="E2510" i="10"/>
  <c r="E2510" i="9"/>
  <c r="E2512" i="10"/>
  <c r="E2512" i="9"/>
  <c r="E2514" i="10"/>
  <c r="E2514" i="9"/>
  <c r="E2516" i="10"/>
  <c r="E2516" i="9"/>
  <c r="E2518" i="10"/>
  <c r="E2518" i="9"/>
  <c r="E2520" i="10"/>
  <c r="E2520" i="9"/>
  <c r="E2522" i="10"/>
  <c r="E2522" i="9"/>
  <c r="E2524" i="10"/>
  <c r="E2524" i="9"/>
  <c r="J9" i="4"/>
  <c r="M11" i="4"/>
  <c r="D58" i="4"/>
  <c r="F440" i="10"/>
  <c r="F440" i="9"/>
  <c r="F440" i="8"/>
  <c r="F442" i="10"/>
  <c r="F442" i="9"/>
  <c r="F442" i="8"/>
  <c r="F444" i="10"/>
  <c r="F444" i="9"/>
  <c r="F444" i="8"/>
  <c r="F446" i="10"/>
  <c r="F446" i="9"/>
  <c r="F446" i="8"/>
  <c r="F448" i="10"/>
  <c r="F448" i="9"/>
  <c r="F448" i="8"/>
  <c r="F450" i="10"/>
  <c r="F450" i="9"/>
  <c r="F450" i="8"/>
  <c r="F452" i="10"/>
  <c r="F452" i="9"/>
  <c r="F452" i="8"/>
  <c r="F454" i="10"/>
  <c r="F454" i="9"/>
  <c r="F454" i="8"/>
  <c r="F456" i="10"/>
  <c r="F456" i="9"/>
  <c r="F456" i="8"/>
  <c r="F458" i="10"/>
  <c r="F458" i="9"/>
  <c r="F458" i="8"/>
  <c r="F460" i="10"/>
  <c r="F460" i="9"/>
  <c r="F460" i="8"/>
  <c r="F462" i="10"/>
  <c r="F462" i="9"/>
  <c r="F462" i="8"/>
  <c r="F464" i="10"/>
  <c r="F464" i="9"/>
  <c r="F464" i="8"/>
  <c r="F466" i="10"/>
  <c r="F466" i="9"/>
  <c r="F466" i="8"/>
  <c r="F468" i="10"/>
  <c r="F468" i="9"/>
  <c r="F468" i="8"/>
  <c r="F470" i="10"/>
  <c r="F470" i="9"/>
  <c r="F470" i="8"/>
  <c r="F472" i="10"/>
  <c r="F472" i="9"/>
  <c r="F472" i="8"/>
  <c r="F474" i="10"/>
  <c r="F474" i="9"/>
  <c r="F474" i="8"/>
  <c r="F476" i="10"/>
  <c r="F476" i="9"/>
  <c r="F476" i="8"/>
  <c r="F478" i="10"/>
  <c r="F478" i="9"/>
  <c r="F478" i="8"/>
  <c r="F480" i="10"/>
  <c r="F480" i="9"/>
  <c r="F480" i="8"/>
  <c r="F482" i="10"/>
  <c r="F482" i="9"/>
  <c r="F482" i="8"/>
  <c r="F484" i="10"/>
  <c r="F484" i="9"/>
  <c r="F484" i="8"/>
  <c r="F486" i="10"/>
  <c r="F486" i="9"/>
  <c r="F486" i="8"/>
  <c r="F488" i="10"/>
  <c r="F488" i="9"/>
  <c r="F488" i="8"/>
  <c r="F490" i="10"/>
  <c r="F490" i="9"/>
  <c r="F490" i="8"/>
  <c r="F492" i="10"/>
  <c r="F492" i="9"/>
  <c r="F492" i="8"/>
  <c r="F494" i="10"/>
  <c r="F494" i="9"/>
  <c r="F494" i="8"/>
  <c r="F496" i="10"/>
  <c r="F496" i="9"/>
  <c r="F496" i="8"/>
  <c r="F498" i="10"/>
  <c r="F498" i="9"/>
  <c r="F498" i="8"/>
  <c r="F500" i="10"/>
  <c r="F500" i="9"/>
  <c r="F500" i="8"/>
  <c r="F502" i="10"/>
  <c r="F502" i="9"/>
  <c r="F502" i="8"/>
  <c r="F504" i="10"/>
  <c r="F504" i="9"/>
  <c r="F504" i="8"/>
  <c r="F506" i="10"/>
  <c r="F506" i="9"/>
  <c r="F506" i="8"/>
  <c r="F508" i="10"/>
  <c r="F508" i="9"/>
  <c r="F508" i="8"/>
  <c r="F510" i="10"/>
  <c r="F510" i="9"/>
  <c r="F510" i="8"/>
  <c r="F512" i="10"/>
  <c r="F512" i="9"/>
  <c r="F512" i="8"/>
  <c r="F514" i="10"/>
  <c r="F514" i="9"/>
  <c r="F514" i="8"/>
  <c r="F516" i="10"/>
  <c r="F516" i="9"/>
  <c r="F516" i="8"/>
  <c r="F518" i="10"/>
  <c r="F518" i="9"/>
  <c r="F518" i="8"/>
  <c r="F520" i="10"/>
  <c r="F520" i="9"/>
  <c r="F520" i="8"/>
  <c r="F522" i="10"/>
  <c r="F522" i="9"/>
  <c r="F522" i="8"/>
  <c r="F524" i="10"/>
  <c r="F524" i="9"/>
  <c r="F524" i="8"/>
  <c r="F526" i="10"/>
  <c r="F526" i="9"/>
  <c r="F526" i="8"/>
  <c r="F528" i="10"/>
  <c r="F528" i="9"/>
  <c r="F528" i="8"/>
  <c r="F530" i="10"/>
  <c r="F530" i="9"/>
  <c r="F530" i="8"/>
  <c r="F532" i="10"/>
  <c r="F532" i="9"/>
  <c r="F532" i="8"/>
  <c r="F534" i="10"/>
  <c r="F534" i="9"/>
  <c r="F534" i="8"/>
  <c r="F536" i="10"/>
  <c r="F536" i="9"/>
  <c r="F536" i="8"/>
  <c r="F538" i="10"/>
  <c r="F538" i="9"/>
  <c r="F538" i="8"/>
  <c r="F540" i="10"/>
  <c r="F540" i="9"/>
  <c r="F540" i="8"/>
  <c r="F542" i="10"/>
  <c r="F542" i="9"/>
  <c r="F542" i="8"/>
  <c r="F544" i="10"/>
  <c r="F544" i="9"/>
  <c r="F544" i="8"/>
  <c r="F546" i="10"/>
  <c r="F546" i="9"/>
  <c r="F546" i="8"/>
  <c r="F548" i="10"/>
  <c r="F548" i="9"/>
  <c r="F548" i="8"/>
  <c r="F550" i="10"/>
  <c r="F550" i="9"/>
  <c r="F550" i="8"/>
  <c r="F552" i="10"/>
  <c r="F552" i="9"/>
  <c r="F552" i="8"/>
  <c r="F554" i="10"/>
  <c r="F554" i="9"/>
  <c r="F554" i="8"/>
  <c r="F556" i="10"/>
  <c r="F556" i="9"/>
  <c r="F556" i="8"/>
  <c r="F558" i="10"/>
  <c r="F558" i="9"/>
  <c r="F558" i="8"/>
  <c r="F560" i="10"/>
  <c r="F560" i="9"/>
  <c r="F560" i="8"/>
  <c r="F562" i="10"/>
  <c r="F562" i="9"/>
  <c r="F562" i="8"/>
  <c r="F564" i="10"/>
  <c r="F564" i="9"/>
  <c r="F564" i="8"/>
  <c r="F566" i="10"/>
  <c r="F566" i="9"/>
  <c r="F566" i="8"/>
  <c r="F568" i="10"/>
  <c r="F568" i="9"/>
  <c r="F568" i="8"/>
  <c r="F570" i="10"/>
  <c r="F570" i="9"/>
  <c r="F570" i="8"/>
  <c r="F572" i="10"/>
  <c r="F572" i="9"/>
  <c r="F572" i="8"/>
  <c r="F574" i="10"/>
  <c r="F574" i="9"/>
  <c r="F574" i="8"/>
  <c r="F576" i="10"/>
  <c r="F576" i="9"/>
  <c r="F576" i="8"/>
  <c r="F578" i="10"/>
  <c r="F578" i="9"/>
  <c r="F578" i="8"/>
  <c r="F580" i="10"/>
  <c r="F580" i="9"/>
  <c r="F580" i="8"/>
  <c r="F582" i="10"/>
  <c r="F582" i="9"/>
  <c r="F582" i="8"/>
  <c r="F584" i="10"/>
  <c r="F584" i="9"/>
  <c r="F584" i="8"/>
  <c r="F586" i="10"/>
  <c r="F586" i="9"/>
  <c r="F586" i="8"/>
  <c r="F588" i="10"/>
  <c r="F588" i="9"/>
  <c r="F588" i="8"/>
  <c r="F590" i="10"/>
  <c r="F590" i="9"/>
  <c r="F590" i="8"/>
  <c r="F592" i="10"/>
  <c r="F592" i="9"/>
  <c r="F592" i="8"/>
  <c r="F594" i="10"/>
  <c r="F594" i="9"/>
  <c r="F594" i="8"/>
  <c r="F596" i="10"/>
  <c r="F596" i="9"/>
  <c r="F596" i="8"/>
  <c r="F598" i="10"/>
  <c r="F598" i="9"/>
  <c r="F598" i="8"/>
  <c r="F600" i="10"/>
  <c r="F600" i="9"/>
  <c r="F600" i="8"/>
  <c r="F602" i="10"/>
  <c r="F602" i="9"/>
  <c r="F602" i="8"/>
  <c r="F604" i="10"/>
  <c r="F604" i="9"/>
  <c r="F604" i="8"/>
  <c r="F606" i="10"/>
  <c r="F606" i="9"/>
  <c r="F606" i="8"/>
  <c r="F608" i="10"/>
  <c r="F608" i="9"/>
  <c r="F608" i="8"/>
  <c r="F610" i="10"/>
  <c r="F610" i="9"/>
  <c r="F610" i="8"/>
  <c r="F612" i="10"/>
  <c r="F612" i="9"/>
  <c r="F612" i="8"/>
  <c r="F614" i="10"/>
  <c r="F614" i="9"/>
  <c r="F614" i="8"/>
  <c r="F616" i="10"/>
  <c r="F616" i="9"/>
  <c r="F616" i="8"/>
  <c r="F618" i="10"/>
  <c r="F618" i="9"/>
  <c r="F618" i="8"/>
  <c r="F620" i="10"/>
  <c r="F620" i="9"/>
  <c r="F620" i="8"/>
  <c r="F622" i="10"/>
  <c r="F622" i="9"/>
  <c r="F622" i="8"/>
  <c r="F624" i="10"/>
  <c r="F624" i="9"/>
  <c r="F624" i="8"/>
  <c r="F626" i="10"/>
  <c r="F626" i="9"/>
  <c r="F626" i="8"/>
  <c r="F628" i="10"/>
  <c r="F628" i="9"/>
  <c r="F628" i="8"/>
  <c r="F630" i="10"/>
  <c r="F630" i="9"/>
  <c r="F630" i="8"/>
  <c r="F632" i="10"/>
  <c r="F632" i="9"/>
  <c r="F632" i="8"/>
  <c r="F634" i="10"/>
  <c r="F634" i="9"/>
  <c r="F634" i="8"/>
  <c r="F636" i="10"/>
  <c r="F636" i="9"/>
  <c r="F636" i="8"/>
  <c r="F638" i="10"/>
  <c r="F638" i="9"/>
  <c r="F638" i="8"/>
  <c r="F640" i="10"/>
  <c r="F640" i="9"/>
  <c r="F640" i="8"/>
  <c r="F642" i="10"/>
  <c r="F642" i="9"/>
  <c r="F642" i="8"/>
  <c r="F644" i="10"/>
  <c r="F644" i="9"/>
  <c r="F644" i="8"/>
  <c r="F646" i="10"/>
  <c r="F646" i="9"/>
  <c r="F646" i="8"/>
  <c r="F648" i="10"/>
  <c r="F648" i="9"/>
  <c r="F648" i="8"/>
  <c r="F650" i="10"/>
  <c r="F650" i="9"/>
  <c r="F650" i="8"/>
  <c r="F652" i="10"/>
  <c r="F652" i="9"/>
  <c r="F652" i="8"/>
  <c r="F654" i="10"/>
  <c r="F654" i="9"/>
  <c r="F654" i="8"/>
  <c r="F656" i="10"/>
  <c r="F656" i="9"/>
  <c r="F656" i="8"/>
  <c r="F658" i="10"/>
  <c r="F658" i="9"/>
  <c r="F658" i="8"/>
  <c r="F660" i="10"/>
  <c r="F660" i="9"/>
  <c r="F660" i="8"/>
  <c r="F662" i="10"/>
  <c r="F662" i="9"/>
  <c r="F662" i="8"/>
  <c r="F664" i="10"/>
  <c r="F664" i="9"/>
  <c r="F664" i="8"/>
  <c r="F666" i="10"/>
  <c r="F666" i="9"/>
  <c r="F666" i="8"/>
  <c r="F668" i="10"/>
  <c r="F668" i="9"/>
  <c r="F668" i="8"/>
  <c r="F670" i="10"/>
  <c r="F670" i="9"/>
  <c r="F670" i="8"/>
  <c r="F672" i="10"/>
  <c r="F672" i="9"/>
  <c r="F672" i="8"/>
  <c r="F674" i="10"/>
  <c r="F674" i="9"/>
  <c r="F674" i="8"/>
  <c r="F676" i="10"/>
  <c r="F676" i="9"/>
  <c r="F676" i="8"/>
  <c r="F678" i="10"/>
  <c r="F678" i="9"/>
  <c r="F678" i="8"/>
  <c r="F680" i="10"/>
  <c r="F680" i="9"/>
  <c r="F680" i="8"/>
  <c r="F682" i="10"/>
  <c r="F682" i="9"/>
  <c r="F682" i="8"/>
  <c r="F684" i="10"/>
  <c r="F684" i="9"/>
  <c r="F684" i="8"/>
  <c r="F686" i="10"/>
  <c r="F686" i="9"/>
  <c r="F686" i="8"/>
  <c r="F688" i="10"/>
  <c r="F688" i="9"/>
  <c r="F688" i="8"/>
  <c r="F690" i="10"/>
  <c r="F690" i="9"/>
  <c r="F690" i="8"/>
  <c r="F692" i="10"/>
  <c r="F692" i="9"/>
  <c r="F692" i="8"/>
  <c r="F694" i="10"/>
  <c r="F694" i="9"/>
  <c r="F694" i="8"/>
  <c r="F696" i="10"/>
  <c r="F696" i="9"/>
  <c r="F696" i="8"/>
  <c r="F698" i="10"/>
  <c r="F698" i="9"/>
  <c r="F698" i="8"/>
  <c r="F700" i="10"/>
  <c r="F700" i="9"/>
  <c r="F700" i="8"/>
  <c r="F702" i="10"/>
  <c r="F702" i="9"/>
  <c r="F702" i="8"/>
  <c r="F704" i="10"/>
  <c r="F704" i="9"/>
  <c r="F704" i="8"/>
  <c r="F706" i="10"/>
  <c r="F706" i="9"/>
  <c r="F706" i="8"/>
  <c r="F708" i="10"/>
  <c r="F708" i="9"/>
  <c r="F708" i="8"/>
  <c r="F710" i="10"/>
  <c r="F710" i="9"/>
  <c r="F710" i="8"/>
  <c r="F712" i="10"/>
  <c r="F712" i="9"/>
  <c r="F712" i="8"/>
  <c r="F714" i="10"/>
  <c r="F714" i="9"/>
  <c r="F714" i="8"/>
  <c r="F716" i="10"/>
  <c r="F716" i="9"/>
  <c r="F716" i="8"/>
  <c r="F718" i="10"/>
  <c r="F718" i="9"/>
  <c r="F718" i="8"/>
  <c r="F720" i="10"/>
  <c r="F720" i="9"/>
  <c r="F720" i="8"/>
  <c r="F722" i="10"/>
  <c r="F722" i="9"/>
  <c r="F722" i="8"/>
  <c r="F724" i="10"/>
  <c r="F724" i="9"/>
  <c r="F724" i="8"/>
  <c r="F726" i="10"/>
  <c r="F726" i="9"/>
  <c r="F726" i="8"/>
  <c r="F728" i="10"/>
  <c r="F728" i="9"/>
  <c r="F728" i="8"/>
  <c r="F730" i="10"/>
  <c r="F730" i="9"/>
  <c r="F730" i="8"/>
  <c r="F732" i="10"/>
  <c r="F732" i="9"/>
  <c r="F732" i="8"/>
  <c r="F734" i="10"/>
  <c r="F734" i="9"/>
  <c r="F734" i="8"/>
  <c r="F736" i="10"/>
  <c r="F736" i="9"/>
  <c r="F736" i="8"/>
  <c r="F738" i="10"/>
  <c r="F738" i="9"/>
  <c r="F738" i="8"/>
  <c r="F740" i="10"/>
  <c r="F740" i="9"/>
  <c r="F740" i="8"/>
  <c r="F742" i="10"/>
  <c r="F742" i="9"/>
  <c r="F742" i="8"/>
  <c r="F744" i="10"/>
  <c r="F744" i="9"/>
  <c r="F744" i="8"/>
  <c r="F746" i="10"/>
  <c r="F746" i="9"/>
  <c r="F746" i="8"/>
  <c r="F748" i="10"/>
  <c r="F748" i="9"/>
  <c r="F748" i="8"/>
  <c r="F750" i="10"/>
  <c r="F750" i="9"/>
  <c r="F750" i="8"/>
  <c r="F752" i="10"/>
  <c r="F752" i="9"/>
  <c r="F752" i="8"/>
  <c r="F754" i="10"/>
  <c r="F754" i="9"/>
  <c r="F754" i="8"/>
  <c r="F756" i="10"/>
  <c r="F756" i="9"/>
  <c r="F756" i="8"/>
  <c r="F758" i="10"/>
  <c r="F758" i="9"/>
  <c r="F758" i="8"/>
  <c r="F760" i="10"/>
  <c r="F760" i="9"/>
  <c r="F760" i="8"/>
  <c r="F762" i="10"/>
  <c r="F762" i="9"/>
  <c r="F762" i="8"/>
  <c r="F764" i="10"/>
  <c r="F764" i="9"/>
  <c r="F764" i="8"/>
  <c r="F766" i="10"/>
  <c r="F766" i="9"/>
  <c r="F766" i="8"/>
  <c r="F768" i="10"/>
  <c r="F768" i="9"/>
  <c r="F768" i="8"/>
  <c r="F770" i="10"/>
  <c r="F770" i="9"/>
  <c r="F770" i="8"/>
  <c r="F772" i="10"/>
  <c r="F772" i="9"/>
  <c r="F772" i="8"/>
  <c r="F774" i="10"/>
  <c r="F774" i="9"/>
  <c r="F774" i="8"/>
  <c r="F776" i="10"/>
  <c r="F776" i="9"/>
  <c r="F776" i="8"/>
  <c r="F778" i="10"/>
  <c r="F778" i="9"/>
  <c r="F778" i="8"/>
  <c r="F780" i="10"/>
  <c r="F780" i="9"/>
  <c r="F780" i="8"/>
  <c r="F782" i="10"/>
  <c r="F782" i="9"/>
  <c r="F782" i="8"/>
  <c r="F784" i="10"/>
  <c r="F784" i="9"/>
  <c r="F784" i="8"/>
  <c r="F786" i="10"/>
  <c r="F786" i="9"/>
  <c r="F786" i="8"/>
  <c r="F788" i="10"/>
  <c r="F788" i="9"/>
  <c r="F788" i="8"/>
  <c r="F790" i="10"/>
  <c r="F790" i="9"/>
  <c r="F790" i="8"/>
  <c r="F792" i="10"/>
  <c r="F792" i="9"/>
  <c r="F792" i="8"/>
  <c r="F794" i="10"/>
  <c r="F794" i="9"/>
  <c r="F794" i="8"/>
  <c r="F796" i="10"/>
  <c r="F796" i="9"/>
  <c r="F796" i="8"/>
  <c r="F798" i="10"/>
  <c r="F798" i="9"/>
  <c r="F798" i="8"/>
  <c r="F800" i="10"/>
  <c r="F800" i="9"/>
  <c r="F800" i="8"/>
  <c r="F802" i="10"/>
  <c r="F802" i="9"/>
  <c r="F802" i="8"/>
  <c r="F804" i="10"/>
  <c r="F804" i="9"/>
  <c r="F804" i="8"/>
  <c r="F806" i="10"/>
  <c r="F806" i="9"/>
  <c r="F806" i="8"/>
  <c r="F808" i="10"/>
  <c r="F808" i="9"/>
  <c r="F808" i="8"/>
  <c r="F810" i="10"/>
  <c r="F810" i="9"/>
  <c r="F810" i="8"/>
  <c r="F812" i="10"/>
  <c r="F812" i="9"/>
  <c r="F812" i="8"/>
  <c r="F814" i="10"/>
  <c r="F814" i="9"/>
  <c r="F814" i="8"/>
  <c r="F816" i="10"/>
  <c r="F816" i="9"/>
  <c r="F816" i="8"/>
  <c r="F818" i="10"/>
  <c r="F818" i="9"/>
  <c r="F818" i="8"/>
  <c r="F820" i="10"/>
  <c r="F820" i="9"/>
  <c r="F820" i="8"/>
  <c r="F822" i="10"/>
  <c r="F822" i="9"/>
  <c r="F822" i="8"/>
  <c r="F824" i="10"/>
  <c r="F824" i="9"/>
  <c r="F824" i="8"/>
  <c r="F826" i="10"/>
  <c r="F826" i="9"/>
  <c r="F826" i="8"/>
  <c r="F828" i="10"/>
  <c r="F828" i="9"/>
  <c r="F828" i="8"/>
  <c r="F830" i="10"/>
  <c r="F830" i="9"/>
  <c r="F830" i="8"/>
  <c r="F832" i="10"/>
  <c r="F832" i="9"/>
  <c r="F832" i="8"/>
  <c r="F834" i="10"/>
  <c r="F834" i="9"/>
  <c r="F834" i="8"/>
  <c r="F836" i="10"/>
  <c r="F836" i="9"/>
  <c r="F836" i="8"/>
  <c r="F838" i="10"/>
  <c r="F838" i="9"/>
  <c r="F838" i="8"/>
  <c r="F840" i="10"/>
  <c r="F840" i="9"/>
  <c r="F840" i="8"/>
  <c r="F842" i="10"/>
  <c r="F842" i="9"/>
  <c r="F842" i="8"/>
  <c r="F844" i="10"/>
  <c r="F844" i="9"/>
  <c r="F844" i="8"/>
  <c r="F846" i="10"/>
  <c r="F846" i="9"/>
  <c r="F846" i="8"/>
  <c r="F848" i="10"/>
  <c r="F848" i="9"/>
  <c r="F848" i="8"/>
  <c r="F850" i="10"/>
  <c r="F850" i="9"/>
  <c r="F850" i="8"/>
  <c r="F852" i="10"/>
  <c r="F852" i="9"/>
  <c r="F852" i="8"/>
  <c r="F854" i="10"/>
  <c r="F854" i="9"/>
  <c r="F854" i="8"/>
  <c r="F856" i="10"/>
  <c r="F856" i="9"/>
  <c r="F856" i="8"/>
  <c r="F858" i="10"/>
  <c r="F858" i="9"/>
  <c r="F858" i="8"/>
  <c r="F860" i="10"/>
  <c r="F860" i="9"/>
  <c r="F860" i="8"/>
  <c r="F862" i="10"/>
  <c r="F862" i="9"/>
  <c r="F862" i="8"/>
  <c r="F864" i="10"/>
  <c r="F864" i="9"/>
  <c r="F864" i="8"/>
  <c r="F866" i="10"/>
  <c r="F866" i="9"/>
  <c r="F866" i="8"/>
  <c r="F868" i="10"/>
  <c r="F868" i="9"/>
  <c r="F868" i="8"/>
  <c r="F870" i="10"/>
  <c r="F870" i="9"/>
  <c r="F870" i="8"/>
  <c r="F872" i="10"/>
  <c r="F872" i="9"/>
  <c r="F872" i="8"/>
  <c r="F874" i="10"/>
  <c r="F874" i="9"/>
  <c r="F874" i="8"/>
  <c r="F876" i="10"/>
  <c r="F876" i="9"/>
  <c r="F876" i="8"/>
  <c r="F878" i="10"/>
  <c r="F878" i="9"/>
  <c r="F878" i="8"/>
  <c r="F880" i="10"/>
  <c r="F880" i="9"/>
  <c r="F880" i="8"/>
  <c r="F882" i="10"/>
  <c r="F882" i="9"/>
  <c r="F882" i="8"/>
  <c r="F884" i="10"/>
  <c r="F884" i="9"/>
  <c r="F884" i="8"/>
  <c r="F886" i="10"/>
  <c r="F886" i="9"/>
  <c r="F886" i="8"/>
  <c r="F888" i="10"/>
  <c r="F888" i="9"/>
  <c r="F888" i="8"/>
  <c r="F890" i="10"/>
  <c r="F890" i="9"/>
  <c r="F890" i="8"/>
  <c r="F892" i="10"/>
  <c r="F892" i="9"/>
  <c r="F892" i="8"/>
  <c r="F894" i="10"/>
  <c r="F894" i="9"/>
  <c r="F894" i="8"/>
  <c r="F896" i="10"/>
  <c r="F896" i="9"/>
  <c r="F896" i="8"/>
  <c r="F898" i="10"/>
  <c r="F898" i="9"/>
  <c r="F898" i="8"/>
  <c r="F900" i="10"/>
  <c r="F900" i="9"/>
  <c r="F900" i="8"/>
  <c r="F902" i="10"/>
  <c r="F902" i="9"/>
  <c r="F902" i="8"/>
  <c r="F904" i="10"/>
  <c r="F904" i="9"/>
  <c r="F904" i="8"/>
  <c r="F906" i="10"/>
  <c r="F906" i="9"/>
  <c r="F906" i="8"/>
  <c r="F908" i="10"/>
  <c r="F908" i="9"/>
  <c r="F908" i="8"/>
  <c r="F910" i="10"/>
  <c r="F910" i="9"/>
  <c r="F910" i="8"/>
  <c r="F912" i="10"/>
  <c r="F912" i="9"/>
  <c r="F912" i="8"/>
  <c r="F914" i="10"/>
  <c r="F914" i="9"/>
  <c r="F914" i="8"/>
  <c r="F916" i="10"/>
  <c r="F916" i="9"/>
  <c r="F916" i="8"/>
  <c r="F918" i="10"/>
  <c r="F918" i="9"/>
  <c r="F918" i="8"/>
  <c r="F920" i="10"/>
  <c r="F920" i="9"/>
  <c r="F920" i="8"/>
  <c r="F922" i="10"/>
  <c r="F922" i="9"/>
  <c r="F922" i="8"/>
  <c r="F924" i="10"/>
  <c r="F924" i="9"/>
  <c r="F924" i="8"/>
  <c r="F926" i="10"/>
  <c r="F926" i="9"/>
  <c r="F926" i="8"/>
  <c r="F928" i="10"/>
  <c r="F928" i="9"/>
  <c r="F928" i="8"/>
  <c r="F930" i="10"/>
  <c r="F930" i="9"/>
  <c r="F930" i="8"/>
  <c r="F932" i="10"/>
  <c r="F932" i="9"/>
  <c r="F932" i="8"/>
  <c r="F934" i="10"/>
  <c r="F934" i="9"/>
  <c r="F934" i="8"/>
  <c r="F936" i="10"/>
  <c r="F936" i="9"/>
  <c r="F936" i="8"/>
  <c r="F938" i="10"/>
  <c r="F938" i="9"/>
  <c r="F938" i="8"/>
  <c r="F940" i="10"/>
  <c r="F940" i="9"/>
  <c r="F940" i="8"/>
  <c r="F942" i="10"/>
  <c r="F942" i="9"/>
  <c r="F942" i="8"/>
  <c r="F944" i="10"/>
  <c r="F944" i="9"/>
  <c r="F944" i="8"/>
  <c r="F946" i="10"/>
  <c r="F946" i="9"/>
  <c r="F946" i="8"/>
  <c r="F948" i="10"/>
  <c r="F948" i="9"/>
  <c r="F948" i="8"/>
  <c r="F950" i="10"/>
  <c r="F950" i="9"/>
  <c r="F950" i="8"/>
  <c r="F952" i="10"/>
  <c r="F952" i="9"/>
  <c r="F952" i="8"/>
  <c r="F954" i="10"/>
  <c r="F954" i="9"/>
  <c r="F954" i="8"/>
  <c r="F956" i="10"/>
  <c r="F956" i="9"/>
  <c r="F956" i="8"/>
  <c r="F958" i="10"/>
  <c r="F958" i="9"/>
  <c r="F958" i="8"/>
  <c r="F960" i="10"/>
  <c r="F960" i="9"/>
  <c r="F960" i="8"/>
  <c r="F962" i="10"/>
  <c r="F962" i="9"/>
  <c r="F962" i="8"/>
  <c r="F964" i="10"/>
  <c r="F964" i="9"/>
  <c r="F964" i="8"/>
  <c r="F966" i="10"/>
  <c r="F966" i="9"/>
  <c r="F966" i="8"/>
  <c r="F968" i="10"/>
  <c r="F968" i="9"/>
  <c r="F968" i="8"/>
  <c r="F970" i="10"/>
  <c r="F970" i="9"/>
  <c r="F970" i="8"/>
  <c r="F972" i="10"/>
  <c r="F972" i="9"/>
  <c r="F972" i="8"/>
  <c r="F974" i="10"/>
  <c r="F974" i="9"/>
  <c r="F974" i="8"/>
  <c r="F976" i="10"/>
  <c r="F976" i="9"/>
  <c r="F976" i="8"/>
  <c r="F978" i="10"/>
  <c r="F978" i="9"/>
  <c r="F978" i="8"/>
  <c r="F980" i="10"/>
  <c r="F980" i="9"/>
  <c r="F980" i="8"/>
  <c r="F982" i="10"/>
  <c r="F982" i="9"/>
  <c r="F982" i="8"/>
  <c r="F984" i="10"/>
  <c r="F984" i="9"/>
  <c r="F984" i="8"/>
  <c r="F986" i="10"/>
  <c r="F986" i="9"/>
  <c r="F986" i="8"/>
  <c r="F988" i="10"/>
  <c r="F988" i="9"/>
  <c r="F988" i="8"/>
  <c r="F990" i="10"/>
  <c r="F990" i="9"/>
  <c r="F990" i="8"/>
  <c r="F992" i="10"/>
  <c r="F992" i="9"/>
  <c r="F992" i="8"/>
  <c r="F994" i="10"/>
  <c r="F994" i="9"/>
  <c r="F994" i="8"/>
  <c r="F996" i="10"/>
  <c r="F996" i="9"/>
  <c r="F996" i="8"/>
  <c r="F998" i="10"/>
  <c r="F998" i="9"/>
  <c r="F998" i="8"/>
  <c r="F1000" i="10"/>
  <c r="F1000" i="9"/>
  <c r="F1000" i="8"/>
  <c r="F1002" i="10"/>
  <c r="F1002" i="9"/>
  <c r="F1002" i="8"/>
  <c r="F1004" i="10"/>
  <c r="F1004" i="9"/>
  <c r="F1004" i="8"/>
  <c r="F1006" i="10"/>
  <c r="F1006" i="9"/>
  <c r="F1006" i="8"/>
  <c r="F1008" i="10"/>
  <c r="F1008" i="9"/>
  <c r="F1008" i="8"/>
  <c r="F1010" i="10"/>
  <c r="F1010" i="9"/>
  <c r="F1010" i="8"/>
  <c r="F1012" i="10"/>
  <c r="F1012" i="9"/>
  <c r="F1012" i="8"/>
  <c r="F1014" i="10"/>
  <c r="F1014" i="9"/>
  <c r="F1014" i="8"/>
  <c r="F1016" i="10"/>
  <c r="F1016" i="9"/>
  <c r="F1016" i="8"/>
  <c r="F1018" i="10"/>
  <c r="F1018" i="9"/>
  <c r="F1018" i="8"/>
  <c r="F1020" i="10"/>
  <c r="F1020" i="9"/>
  <c r="F1020" i="8"/>
  <c r="F1022" i="10"/>
  <c r="F1022" i="9"/>
  <c r="F1022" i="8"/>
  <c r="F1024" i="10"/>
  <c r="F1024" i="9"/>
  <c r="F1024" i="8"/>
  <c r="F1026" i="10"/>
  <c r="F1026" i="9"/>
  <c r="F1026" i="8"/>
  <c r="F1028" i="10"/>
  <c r="F1028" i="9"/>
  <c r="F1028" i="8"/>
  <c r="F1030" i="10"/>
  <c r="F1030" i="9"/>
  <c r="F1030" i="8"/>
  <c r="F1032" i="10"/>
  <c r="F1032" i="9"/>
  <c r="F1032" i="8"/>
  <c r="F1034" i="10"/>
  <c r="F1034" i="9"/>
  <c r="F1034" i="8"/>
  <c r="F1036" i="10"/>
  <c r="F1036" i="9"/>
  <c r="F1036" i="8"/>
  <c r="F1038" i="10"/>
  <c r="F1038" i="9"/>
  <c r="F1038" i="8"/>
  <c r="F1040" i="10"/>
  <c r="F1040" i="9"/>
  <c r="F1040" i="8"/>
  <c r="F1042" i="10"/>
  <c r="F1042" i="9"/>
  <c r="F1042" i="8"/>
  <c r="F1044" i="10"/>
  <c r="F1044" i="9"/>
  <c r="F1044" i="8"/>
  <c r="F1046" i="10"/>
  <c r="F1046" i="9"/>
  <c r="F1046" i="8"/>
  <c r="F1048" i="10"/>
  <c r="F1048" i="9"/>
  <c r="F1048" i="8"/>
  <c r="F1050" i="10"/>
  <c r="F1050" i="9"/>
  <c r="F1050" i="8"/>
  <c r="F1052" i="10"/>
  <c r="F1052" i="9"/>
  <c r="F1052" i="8"/>
  <c r="F1054" i="10"/>
  <c r="F1054" i="9"/>
  <c r="F1054" i="8"/>
  <c r="F1056" i="10"/>
  <c r="F1056" i="9"/>
  <c r="F1056" i="8"/>
  <c r="F1058" i="10"/>
  <c r="F1058" i="9"/>
  <c r="F1058" i="8"/>
  <c r="F1060" i="10"/>
  <c r="F1060" i="9"/>
  <c r="F1060" i="8"/>
  <c r="F1062" i="10"/>
  <c r="F1062" i="9"/>
  <c r="F1062" i="8"/>
  <c r="F1064" i="10"/>
  <c r="F1064" i="9"/>
  <c r="F1064" i="8"/>
  <c r="F1066" i="10"/>
  <c r="F1066" i="9"/>
  <c r="F1066" i="8"/>
  <c r="F1068" i="10"/>
  <c r="F1068" i="9"/>
  <c r="F1068" i="8"/>
  <c r="F1070" i="10"/>
  <c r="F1070" i="9"/>
  <c r="F1070" i="8"/>
  <c r="F1072" i="10"/>
  <c r="F1072" i="9"/>
  <c r="F1072" i="8"/>
  <c r="F1074" i="10"/>
  <c r="F1074" i="9"/>
  <c r="F1074" i="8"/>
  <c r="F1076" i="10"/>
  <c r="F1076" i="9"/>
  <c r="F1076" i="8"/>
  <c r="F1078" i="10"/>
  <c r="F1078" i="9"/>
  <c r="F1078" i="8"/>
  <c r="F1080" i="10"/>
  <c r="F1080" i="9"/>
  <c r="F1080" i="8"/>
  <c r="F1082" i="10"/>
  <c r="F1082" i="9"/>
  <c r="F1082" i="8"/>
  <c r="F1084" i="10"/>
  <c r="F1084" i="9"/>
  <c r="F1084" i="8"/>
  <c r="F1086" i="10"/>
  <c r="F1086" i="9"/>
  <c r="F1086" i="8"/>
  <c r="F1088" i="10"/>
  <c r="F1088" i="9"/>
  <c r="F1088" i="8"/>
  <c r="F1090" i="10"/>
  <c r="F1090" i="9"/>
  <c r="F1090" i="8"/>
  <c r="F1092" i="10"/>
  <c r="F1092" i="9"/>
  <c r="F1092" i="8"/>
  <c r="F1094" i="10"/>
  <c r="F1094" i="9"/>
  <c r="F1094" i="8"/>
  <c r="F1096" i="10"/>
  <c r="F1096" i="9"/>
  <c r="F1096" i="8"/>
  <c r="F1098" i="10"/>
  <c r="F1098" i="9"/>
  <c r="F1098" i="8"/>
  <c r="F1100" i="10"/>
  <c r="F1100" i="9"/>
  <c r="F1100" i="8"/>
  <c r="F1102" i="10"/>
  <c r="F1102" i="9"/>
  <c r="F1102" i="8"/>
  <c r="F1104" i="10"/>
  <c r="F1104" i="9"/>
  <c r="F1104" i="8"/>
  <c r="F1106" i="10"/>
  <c r="F1106" i="9"/>
  <c r="F1106" i="8"/>
  <c r="F1108" i="10"/>
  <c r="F1108" i="9"/>
  <c r="F1108" i="8"/>
  <c r="F1110" i="10"/>
  <c r="F1110" i="9"/>
  <c r="F1110" i="8"/>
  <c r="F1112" i="10"/>
  <c r="F1112" i="9"/>
  <c r="F1112" i="8"/>
  <c r="F1114" i="10"/>
  <c r="F1114" i="9"/>
  <c r="F1114" i="8"/>
  <c r="F1116" i="10"/>
  <c r="F1116" i="9"/>
  <c r="F1116" i="8"/>
  <c r="F1118" i="10"/>
  <c r="F1118" i="9"/>
  <c r="F1118" i="8"/>
  <c r="F1120" i="10"/>
  <c r="F1120" i="9"/>
  <c r="F1120" i="8"/>
  <c r="F1122" i="10"/>
  <c r="F1122" i="9"/>
  <c r="F1122" i="8"/>
  <c r="F1124" i="10"/>
  <c r="F1124" i="9"/>
  <c r="F1124" i="8"/>
  <c r="F1126" i="10"/>
  <c r="F1126" i="9"/>
  <c r="F1126" i="8"/>
  <c r="F1128" i="10"/>
  <c r="F1128" i="9"/>
  <c r="F1128" i="8"/>
  <c r="F1130" i="10"/>
  <c r="F1130" i="9"/>
  <c r="F1130" i="8"/>
  <c r="F1132" i="10"/>
  <c r="F1132" i="9"/>
  <c r="F1132" i="8"/>
  <c r="F1134" i="10"/>
  <c r="F1134" i="9"/>
  <c r="F1134" i="8"/>
  <c r="F1136" i="10"/>
  <c r="F1136" i="9"/>
  <c r="F1136" i="8"/>
  <c r="F1138" i="10"/>
  <c r="F1138" i="9"/>
  <c r="F1138" i="8"/>
  <c r="F1140" i="10"/>
  <c r="F1140" i="9"/>
  <c r="F1140" i="8"/>
  <c r="F1142" i="10"/>
  <c r="F1142" i="9"/>
  <c r="F1142" i="8"/>
  <c r="F1144" i="10"/>
  <c r="F1144" i="9"/>
  <c r="F1144" i="8"/>
  <c r="F1146" i="10"/>
  <c r="F1146" i="9"/>
  <c r="F1146" i="8"/>
  <c r="F1148" i="10"/>
  <c r="F1148" i="9"/>
  <c r="F1148" i="8"/>
  <c r="F1150" i="10"/>
  <c r="F1150" i="9"/>
  <c r="F1150" i="8"/>
  <c r="F1152" i="10"/>
  <c r="F1152" i="9"/>
  <c r="F1152" i="8"/>
  <c r="F1154" i="10"/>
  <c r="F1154" i="9"/>
  <c r="F1154" i="8"/>
  <c r="F1156" i="10"/>
  <c r="F1156" i="9"/>
  <c r="F1156" i="8"/>
  <c r="F1158" i="10"/>
  <c r="F1158" i="9"/>
  <c r="F1158" i="8"/>
  <c r="F1160" i="10"/>
  <c r="F1160" i="9"/>
  <c r="F1160" i="8"/>
  <c r="F1162" i="10"/>
  <c r="F1162" i="9"/>
  <c r="F1162" i="8"/>
  <c r="F1164" i="10"/>
  <c r="F1164" i="9"/>
  <c r="F1164" i="8"/>
  <c r="F1166" i="10"/>
  <c r="F1166" i="9"/>
  <c r="F1166" i="8"/>
  <c r="F1168" i="10"/>
  <c r="F1168" i="9"/>
  <c r="F1168" i="8"/>
  <c r="F1170" i="10"/>
  <c r="F1170" i="9"/>
  <c r="F1170" i="8"/>
  <c r="F1172" i="10"/>
  <c r="F1172" i="9"/>
  <c r="F1172" i="8"/>
  <c r="F1174" i="10"/>
  <c r="F1174" i="9"/>
  <c r="F1174" i="8"/>
  <c r="F1176" i="10"/>
  <c r="F1176" i="9"/>
  <c r="F1176" i="8"/>
  <c r="F1178" i="10"/>
  <c r="F1178" i="9"/>
  <c r="F1178" i="8"/>
  <c r="F1180" i="10"/>
  <c r="F1180" i="9"/>
  <c r="F1180" i="8"/>
  <c r="F1182" i="10"/>
  <c r="F1182" i="9"/>
  <c r="F1182" i="8"/>
  <c r="F1184" i="10"/>
  <c r="F1184" i="9"/>
  <c r="F1184" i="8"/>
  <c r="F1186" i="10"/>
  <c r="F1186" i="9"/>
  <c r="F1186" i="8"/>
  <c r="F1188" i="10"/>
  <c r="F1188" i="9"/>
  <c r="F1188" i="8"/>
  <c r="F1190" i="10"/>
  <c r="F1190" i="9"/>
  <c r="F1190" i="8"/>
  <c r="F1192" i="10"/>
  <c r="F1192" i="9"/>
  <c r="F1192" i="8"/>
  <c r="F1194" i="10"/>
  <c r="F1194" i="9"/>
  <c r="F1194" i="8"/>
  <c r="F1196" i="10"/>
  <c r="F1196" i="9"/>
  <c r="F1196" i="8"/>
  <c r="F1198" i="10"/>
  <c r="F1198" i="9"/>
  <c r="F1198" i="8"/>
  <c r="F1200" i="10"/>
  <c r="F1200" i="9"/>
  <c r="F1200" i="8"/>
  <c r="F1202" i="10"/>
  <c r="F1202" i="9"/>
  <c r="F1202" i="8"/>
  <c r="F1204" i="10"/>
  <c r="F1204" i="9"/>
  <c r="F1204" i="8"/>
  <c r="F1206" i="10"/>
  <c r="F1206" i="9"/>
  <c r="F1206" i="8"/>
  <c r="F1208" i="10"/>
  <c r="F1208" i="9"/>
  <c r="F1208" i="8"/>
  <c r="F1210" i="10"/>
  <c r="F1210" i="9"/>
  <c r="F1210" i="8"/>
  <c r="F1212" i="10"/>
  <c r="F1212" i="9"/>
  <c r="F1212" i="8"/>
  <c r="F1214" i="10"/>
  <c r="F1214" i="9"/>
  <c r="F1214" i="8"/>
  <c r="F1216" i="10"/>
  <c r="F1216" i="9"/>
  <c r="F1216" i="8"/>
  <c r="F1218" i="10"/>
  <c r="F1218" i="9"/>
  <c r="F1218" i="8"/>
  <c r="F1220" i="10"/>
  <c r="F1220" i="9"/>
  <c r="F1220" i="8"/>
  <c r="F1222" i="10"/>
  <c r="F1222" i="9"/>
  <c r="F1222" i="8"/>
  <c r="F1224" i="10"/>
  <c r="F1224" i="9"/>
  <c r="F1224" i="8"/>
  <c r="F1226" i="10"/>
  <c r="F1226" i="9"/>
  <c r="F1226" i="8"/>
  <c r="F1228" i="10"/>
  <c r="F1228" i="9"/>
  <c r="F1228" i="8"/>
  <c r="F1230" i="10"/>
  <c r="F1230" i="9"/>
  <c r="F1230" i="8"/>
  <c r="F1232" i="10"/>
  <c r="F1232" i="9"/>
  <c r="F1232" i="8"/>
  <c r="F1234" i="10"/>
  <c r="F1234" i="9"/>
  <c r="F1234" i="8"/>
  <c r="F1236" i="10"/>
  <c r="F1236" i="9"/>
  <c r="F1236" i="8"/>
  <c r="F1238" i="10"/>
  <c r="F1238" i="9"/>
  <c r="F1238" i="8"/>
  <c r="F1240" i="10"/>
  <c r="F1240" i="9"/>
  <c r="F1240" i="8"/>
  <c r="F1242" i="10"/>
  <c r="F1242" i="9"/>
  <c r="F1242" i="8"/>
  <c r="F1244" i="10"/>
  <c r="F1244" i="9"/>
  <c r="F1244" i="8"/>
  <c r="F1246" i="10"/>
  <c r="F1246" i="9"/>
  <c r="F1246" i="8"/>
  <c r="F1248" i="10"/>
  <c r="F1248" i="9"/>
  <c r="F1248" i="8"/>
  <c r="F1250" i="10"/>
  <c r="F1250" i="9"/>
  <c r="F1250" i="8"/>
  <c r="F1252" i="10"/>
  <c r="F1252" i="9"/>
  <c r="F1252" i="8"/>
  <c r="F1254" i="10"/>
  <c r="F1254" i="9"/>
  <c r="F1254" i="8"/>
  <c r="F1256" i="10"/>
  <c r="F1256" i="9"/>
  <c r="F1256" i="8"/>
  <c r="F1258" i="10"/>
  <c r="F1258" i="9"/>
  <c r="F1258" i="8"/>
  <c r="F1260" i="10"/>
  <c r="F1260" i="9"/>
  <c r="F1260" i="8"/>
  <c r="F1262" i="10"/>
  <c r="F1262" i="9"/>
  <c r="F1262" i="8"/>
  <c r="F1264" i="10"/>
  <c r="F1264" i="9"/>
  <c r="F1264" i="8"/>
  <c r="F1266" i="10"/>
  <c r="F1266" i="9"/>
  <c r="F1266" i="8"/>
  <c r="F1268" i="10"/>
  <c r="F1268" i="9"/>
  <c r="F1268" i="8"/>
  <c r="F1270" i="10"/>
  <c r="F1270" i="9"/>
  <c r="F1270" i="8"/>
  <c r="F1272" i="10"/>
  <c r="F1272" i="9"/>
  <c r="F1272" i="8"/>
  <c r="F1274" i="10"/>
  <c r="F1274" i="9"/>
  <c r="F1274" i="8"/>
  <c r="F1276" i="10"/>
  <c r="F1276" i="9"/>
  <c r="F1276" i="8"/>
  <c r="F1278" i="10"/>
  <c r="F1278" i="9"/>
  <c r="F1278" i="8"/>
  <c r="F1280" i="10"/>
  <c r="F1280" i="9"/>
  <c r="F1280" i="8"/>
  <c r="F1282" i="10"/>
  <c r="F1282" i="9"/>
  <c r="F1282" i="8"/>
  <c r="F1284" i="10"/>
  <c r="F1284" i="9"/>
  <c r="F1284" i="8"/>
  <c r="F1286" i="10"/>
  <c r="F1286" i="9"/>
  <c r="F1286" i="8"/>
  <c r="F1288" i="10"/>
  <c r="F1288" i="9"/>
  <c r="F1288" i="8"/>
  <c r="F1290" i="10"/>
  <c r="F1290" i="9"/>
  <c r="F1290" i="8"/>
  <c r="F1292" i="10"/>
  <c r="F1292" i="9"/>
  <c r="F1292" i="8"/>
  <c r="F1294" i="10"/>
  <c r="F1294" i="9"/>
  <c r="F1294" i="8"/>
  <c r="F1296" i="10"/>
  <c r="F1296" i="9"/>
  <c r="F1296" i="8"/>
  <c r="F1298" i="10"/>
  <c r="F1298" i="9"/>
  <c r="F1298" i="8"/>
  <c r="F1300" i="10"/>
  <c r="F1300" i="9"/>
  <c r="F1300" i="8"/>
  <c r="F1302" i="10"/>
  <c r="F1302" i="9"/>
  <c r="F1302" i="8"/>
  <c r="F1304" i="10"/>
  <c r="F1304" i="9"/>
  <c r="F1304" i="8"/>
  <c r="F1306" i="10"/>
  <c r="F1306" i="9"/>
  <c r="F1306" i="8"/>
  <c r="F1308" i="10"/>
  <c r="F1308" i="9"/>
  <c r="F1308" i="8"/>
  <c r="F1310" i="10"/>
  <c r="F1310" i="9"/>
  <c r="F1310" i="8"/>
  <c r="F1312" i="10"/>
  <c r="F1312" i="9"/>
  <c r="F1312" i="8"/>
  <c r="F1314" i="10"/>
  <c r="F1314" i="9"/>
  <c r="F1314" i="8"/>
  <c r="F1316" i="10"/>
  <c r="F1316" i="9"/>
  <c r="F1316" i="8"/>
  <c r="F1318" i="10"/>
  <c r="F1318" i="9"/>
  <c r="F1318" i="8"/>
  <c r="F1320" i="10"/>
  <c r="F1320" i="9"/>
  <c r="F1320" i="8"/>
  <c r="F1322" i="10"/>
  <c r="F1322" i="9"/>
  <c r="F1322" i="8"/>
  <c r="F1324" i="10"/>
  <c r="F1324" i="9"/>
  <c r="F1324" i="8"/>
  <c r="F1326" i="10"/>
  <c r="F1326" i="9"/>
  <c r="F1326" i="8"/>
  <c r="F1328" i="10"/>
  <c r="F1328" i="9"/>
  <c r="F1328" i="8"/>
  <c r="F1330" i="10"/>
  <c r="F1330" i="9"/>
  <c r="F1330" i="8"/>
  <c r="F1332" i="10"/>
  <c r="F1332" i="9"/>
  <c r="F1332" i="8"/>
  <c r="F1334" i="10"/>
  <c r="F1334" i="9"/>
  <c r="F1334" i="8"/>
  <c r="F1336" i="10"/>
  <c r="F1336" i="9"/>
  <c r="F1336" i="8"/>
  <c r="F1338" i="10"/>
  <c r="F1338" i="9"/>
  <c r="F1338" i="8"/>
  <c r="F1340" i="10"/>
  <c r="F1340" i="9"/>
  <c r="F1340" i="8"/>
  <c r="F1342" i="10"/>
  <c r="F1342" i="9"/>
  <c r="F1342" i="8"/>
  <c r="F1344" i="10"/>
  <c r="F1344" i="9"/>
  <c r="F1344" i="8"/>
  <c r="F1346" i="10"/>
  <c r="F1346" i="9"/>
  <c r="F1346" i="8"/>
  <c r="F1348" i="10"/>
  <c r="F1348" i="9"/>
  <c r="F1348" i="8"/>
  <c r="F1350" i="10"/>
  <c r="F1350" i="9"/>
  <c r="F1350" i="8"/>
  <c r="F1352" i="10"/>
  <c r="F1352" i="9"/>
  <c r="F1352" i="8"/>
  <c r="F1354" i="10"/>
  <c r="F1354" i="9"/>
  <c r="F1354" i="8"/>
  <c r="F1356" i="10"/>
  <c r="F1356" i="9"/>
  <c r="F1356" i="8"/>
  <c r="F1358" i="10"/>
  <c r="F1358" i="9"/>
  <c r="F1358" i="8"/>
  <c r="F1360" i="10"/>
  <c r="F1360" i="9"/>
  <c r="F1360" i="8"/>
  <c r="F1362" i="10"/>
  <c r="F1362" i="9"/>
  <c r="F1362" i="8"/>
  <c r="F1364" i="10"/>
  <c r="F1364" i="9"/>
  <c r="F1364" i="8"/>
  <c r="F1366" i="10"/>
  <c r="F1366" i="9"/>
  <c r="F1366" i="8"/>
  <c r="F1368" i="10"/>
  <c r="F1368" i="9"/>
  <c r="F1368" i="8"/>
  <c r="F1370" i="10"/>
  <c r="F1370" i="9"/>
  <c r="F1370" i="8"/>
  <c r="F1372" i="10"/>
  <c r="F1372" i="9"/>
  <c r="F1372" i="8"/>
  <c r="F1374" i="10"/>
  <c r="F1374" i="9"/>
  <c r="F1374" i="8"/>
  <c r="F1376" i="10"/>
  <c r="F1376" i="9"/>
  <c r="F1376" i="8"/>
  <c r="F1378" i="10"/>
  <c r="F1378" i="9"/>
  <c r="F1378" i="8"/>
  <c r="F1380" i="10"/>
  <c r="F1380" i="9"/>
  <c r="F1380" i="8"/>
  <c r="F1382" i="10"/>
  <c r="F1382" i="9"/>
  <c r="F1382" i="8"/>
  <c r="F1384" i="10"/>
  <c r="F1384" i="9"/>
  <c r="F1384" i="8"/>
  <c r="F1386" i="10"/>
  <c r="F1386" i="9"/>
  <c r="F1386" i="8"/>
  <c r="F1388" i="10"/>
  <c r="F1388" i="9"/>
  <c r="F1388" i="8"/>
  <c r="F1390" i="10"/>
  <c r="F1390" i="9"/>
  <c r="F1390" i="8"/>
  <c r="F1392" i="10"/>
  <c r="F1392" i="9"/>
  <c r="F1392" i="8"/>
  <c r="F1394" i="10"/>
  <c r="F1394" i="9"/>
  <c r="F1394" i="8"/>
  <c r="F1396" i="10"/>
  <c r="F1396" i="9"/>
  <c r="F1396" i="8"/>
  <c r="F1398" i="10"/>
  <c r="F1398" i="9"/>
  <c r="F1398" i="8"/>
  <c r="F1400" i="10"/>
  <c r="F1400" i="9"/>
  <c r="F1400" i="8"/>
  <c r="F1402" i="10"/>
  <c r="F1402" i="9"/>
  <c r="F1402" i="8"/>
  <c r="F1404" i="10"/>
  <c r="F1404" i="9"/>
  <c r="F1404" i="8"/>
  <c r="F1406" i="10"/>
  <c r="F1406" i="9"/>
  <c r="F1406" i="8"/>
  <c r="F1408" i="10"/>
  <c r="F1408" i="9"/>
  <c r="F1408" i="8"/>
  <c r="F1410" i="10"/>
  <c r="F1410" i="9"/>
  <c r="F1410" i="8"/>
  <c r="F1412" i="10"/>
  <c r="F1412" i="9"/>
  <c r="F1412" i="8"/>
  <c r="F1414" i="10"/>
  <c r="F1414" i="9"/>
  <c r="F1414" i="8"/>
  <c r="F1416" i="10"/>
  <c r="F1416" i="9"/>
  <c r="F1416" i="8"/>
  <c r="F1418" i="10"/>
  <c r="F1418" i="9"/>
  <c r="F1418" i="8"/>
  <c r="F1420" i="10"/>
  <c r="F1420" i="9"/>
  <c r="F1420" i="8"/>
  <c r="F1422" i="10"/>
  <c r="F1422" i="9"/>
  <c r="F1422" i="8"/>
  <c r="F1424" i="10"/>
  <c r="F1424" i="9"/>
  <c r="F1424" i="8"/>
  <c r="F1426" i="10"/>
  <c r="F1426" i="9"/>
  <c r="F1426" i="8"/>
  <c r="F1428" i="10"/>
  <c r="F1428" i="9"/>
  <c r="F1428" i="8"/>
  <c r="F1430" i="10"/>
  <c r="F1430" i="9"/>
  <c r="F1430" i="8"/>
  <c r="F1432" i="10"/>
  <c r="F1432" i="9"/>
  <c r="F1432" i="8"/>
  <c r="F1434" i="10"/>
  <c r="F1434" i="9"/>
  <c r="F1434" i="8"/>
  <c r="F1436" i="10"/>
  <c r="F1436" i="9"/>
  <c r="F1436" i="8"/>
  <c r="F1438" i="10"/>
  <c r="F1438" i="9"/>
  <c r="F1438" i="8"/>
  <c r="F1440" i="10"/>
  <c r="F1440" i="9"/>
  <c r="F1440" i="8"/>
  <c r="F1442" i="10"/>
  <c r="F1442" i="9"/>
  <c r="F1442" i="8"/>
  <c r="F1444" i="10"/>
  <c r="F1444" i="9"/>
  <c r="F1444" i="8"/>
  <c r="F1446" i="10"/>
  <c r="F1446" i="9"/>
  <c r="F1446" i="8"/>
  <c r="F1448" i="10"/>
  <c r="F1448" i="9"/>
  <c r="F1448" i="8"/>
  <c r="F1450" i="10"/>
  <c r="F1450" i="9"/>
  <c r="F1450" i="8"/>
  <c r="F1452" i="10"/>
  <c r="F1452" i="9"/>
  <c r="F1452" i="8"/>
  <c r="F1454" i="10"/>
  <c r="F1454" i="9"/>
  <c r="F1454" i="8"/>
  <c r="F1456" i="10"/>
  <c r="F1456" i="9"/>
  <c r="F1456" i="8"/>
  <c r="F1458" i="10"/>
  <c r="F1458" i="9"/>
  <c r="F1458" i="8"/>
  <c r="F1460" i="10"/>
  <c r="F1460" i="9"/>
  <c r="F1460" i="8"/>
  <c r="F1462" i="10"/>
  <c r="F1462" i="9"/>
  <c r="F1462" i="8"/>
  <c r="F1464" i="10"/>
  <c r="F1464" i="9"/>
  <c r="F1464" i="8"/>
  <c r="F1466" i="10"/>
  <c r="F1466" i="9"/>
  <c r="F1466" i="8"/>
  <c r="F1468" i="10"/>
  <c r="F1468" i="9"/>
  <c r="F1468" i="8"/>
  <c r="F1470" i="10"/>
  <c r="F1470" i="9"/>
  <c r="F1470" i="8"/>
  <c r="F1472" i="10"/>
  <c r="F1472" i="9"/>
  <c r="F1472" i="8"/>
  <c r="F1474" i="10"/>
  <c r="F1474" i="9"/>
  <c r="F1474" i="8"/>
  <c r="F1476" i="10"/>
  <c r="F1476" i="9"/>
  <c r="F1476" i="8"/>
  <c r="F1478" i="10"/>
  <c r="F1478" i="9"/>
  <c r="F1478" i="8"/>
  <c r="F1480" i="10"/>
  <c r="F1480" i="9"/>
  <c r="F1480" i="8"/>
  <c r="F1482" i="10"/>
  <c r="F1482" i="9"/>
  <c r="F1482" i="8"/>
  <c r="F1484" i="10"/>
  <c r="F1484" i="9"/>
  <c r="F1484" i="8"/>
  <c r="F1486" i="10"/>
  <c r="F1486" i="9"/>
  <c r="F1486" i="8"/>
  <c r="F1488" i="10"/>
  <c r="F1488" i="9"/>
  <c r="F1488" i="8"/>
  <c r="F1490" i="10"/>
  <c r="F1490" i="9"/>
  <c r="F1490" i="8"/>
  <c r="F1492" i="10"/>
  <c r="F1492" i="9"/>
  <c r="F1492" i="8"/>
  <c r="F1494" i="10"/>
  <c r="F1494" i="9"/>
  <c r="F1494" i="8"/>
  <c r="F1496" i="10"/>
  <c r="F1496" i="9"/>
  <c r="F1496" i="8"/>
  <c r="F1498" i="10"/>
  <c r="F1498" i="9"/>
  <c r="F1498" i="8"/>
  <c r="F1500" i="10"/>
  <c r="F1500" i="9"/>
  <c r="F1500" i="8"/>
  <c r="F1502" i="10"/>
  <c r="F1502" i="9"/>
  <c r="F1502" i="8"/>
  <c r="F1504" i="10"/>
  <c r="F1504" i="9"/>
  <c r="F1504" i="8"/>
  <c r="F1506" i="10"/>
  <c r="F1506" i="9"/>
  <c r="F1506" i="8"/>
  <c r="F1508" i="10"/>
  <c r="F1508" i="9"/>
  <c r="F1508" i="8"/>
  <c r="F1510" i="10"/>
  <c r="F1510" i="9"/>
  <c r="F1510" i="8"/>
  <c r="F1512" i="10"/>
  <c r="F1512" i="9"/>
  <c r="F1512" i="8"/>
  <c r="F1514" i="10"/>
  <c r="F1514" i="9"/>
  <c r="F1514" i="8"/>
  <c r="F1516" i="10"/>
  <c r="F1516" i="9"/>
  <c r="F1516" i="8"/>
  <c r="F1518" i="10"/>
  <c r="F1518" i="9"/>
  <c r="F1518" i="8"/>
  <c r="F1520" i="10"/>
  <c r="F1520" i="9"/>
  <c r="F1520" i="8"/>
  <c r="F1522" i="10"/>
  <c r="F1522" i="9"/>
  <c r="F1522" i="8"/>
  <c r="F1524" i="10"/>
  <c r="F1524" i="9"/>
  <c r="F1524" i="8"/>
  <c r="F1526" i="10"/>
  <c r="F1526" i="9"/>
  <c r="F1526" i="8"/>
  <c r="F1528" i="10"/>
  <c r="F1528" i="9"/>
  <c r="F1528" i="8"/>
  <c r="F1530" i="10"/>
  <c r="F1530" i="9"/>
  <c r="F1530" i="8"/>
  <c r="F1532" i="10"/>
  <c r="F1532" i="9"/>
  <c r="F1532" i="8"/>
  <c r="F1534" i="10"/>
  <c r="F1534" i="9"/>
  <c r="F1534" i="8"/>
  <c r="F1536" i="10"/>
  <c r="F1536" i="9"/>
  <c r="F1536" i="8"/>
  <c r="F1538" i="10"/>
  <c r="F1538" i="9"/>
  <c r="F1538" i="8"/>
  <c r="F1540" i="10"/>
  <c r="F1540" i="9"/>
  <c r="F1540" i="8"/>
  <c r="F1542" i="10"/>
  <c r="F1542" i="9"/>
  <c r="F1542" i="8"/>
  <c r="F1544" i="10"/>
  <c r="F1544" i="9"/>
  <c r="F1544" i="8"/>
  <c r="F1546" i="10"/>
  <c r="F1546" i="9"/>
  <c r="F1546" i="8"/>
  <c r="F1548" i="10"/>
  <c r="F1548" i="9"/>
  <c r="F1548" i="8"/>
  <c r="F1550" i="10"/>
  <c r="F1550" i="9"/>
  <c r="F1550" i="8"/>
  <c r="F1552" i="10"/>
  <c r="F1552" i="9"/>
  <c r="F1552" i="8"/>
  <c r="F1554" i="10"/>
  <c r="F1554" i="9"/>
  <c r="F1554" i="8"/>
  <c r="F1556" i="10"/>
  <c r="F1556" i="9"/>
  <c r="F1556" i="8"/>
  <c r="F1558" i="10"/>
  <c r="F1558" i="9"/>
  <c r="F1558" i="8"/>
  <c r="F1560" i="10"/>
  <c r="F1560" i="9"/>
  <c r="F1560" i="8"/>
  <c r="F1562" i="10"/>
  <c r="F1562" i="9"/>
  <c r="F1562" i="8"/>
  <c r="F1564" i="10"/>
  <c r="F1564" i="9"/>
  <c r="F1564" i="8"/>
  <c r="F1566" i="10"/>
  <c r="F1566" i="9"/>
  <c r="F1566" i="8"/>
  <c r="F1568" i="10"/>
  <c r="F1568" i="9"/>
  <c r="F1568" i="8"/>
  <c r="F1570" i="10"/>
  <c r="F1570" i="9"/>
  <c r="F1570" i="8"/>
  <c r="F1572" i="10"/>
  <c r="F1572" i="9"/>
  <c r="F1572" i="8"/>
  <c r="F1574" i="10"/>
  <c r="F1574" i="9"/>
  <c r="F1574" i="8"/>
  <c r="F1576" i="10"/>
  <c r="F1576" i="9"/>
  <c r="F1576" i="8"/>
  <c r="F1578" i="10"/>
  <c r="F1578" i="9"/>
  <c r="F1578" i="8"/>
  <c r="F1580" i="10"/>
  <c r="F1580" i="9"/>
  <c r="F1580" i="8"/>
  <c r="F1582" i="10"/>
  <c r="F1582" i="9"/>
  <c r="F1582" i="8"/>
  <c r="F1584" i="10"/>
  <c r="F1584" i="9"/>
  <c r="F1584" i="8"/>
  <c r="F1586" i="10"/>
  <c r="F1586" i="9"/>
  <c r="F1586" i="8"/>
  <c r="F1588" i="10"/>
  <c r="F1588" i="9"/>
  <c r="F1588" i="8"/>
  <c r="F1590" i="10"/>
  <c r="F1590" i="9"/>
  <c r="F1590" i="8"/>
  <c r="F1592" i="10"/>
  <c r="F1592" i="9"/>
  <c r="F1592" i="8"/>
  <c r="F1594" i="10"/>
  <c r="F1594" i="9"/>
  <c r="F1594" i="8"/>
  <c r="F1596" i="10"/>
  <c r="F1596" i="9"/>
  <c r="F1596" i="8"/>
  <c r="F1598" i="10"/>
  <c r="F1598" i="9"/>
  <c r="F1598" i="8"/>
  <c r="F1600" i="10"/>
  <c r="F1600" i="9"/>
  <c r="F1600" i="8"/>
  <c r="F1602" i="10"/>
  <c r="F1602" i="9"/>
  <c r="F1602" i="8"/>
  <c r="F1604" i="10"/>
  <c r="F1604" i="9"/>
  <c r="F1604" i="8"/>
  <c r="F1606" i="10"/>
  <c r="F1606" i="9"/>
  <c r="F1606" i="8"/>
  <c r="F1608" i="10"/>
  <c r="F1608" i="9"/>
  <c r="F1608" i="8"/>
  <c r="F1610" i="10"/>
  <c r="F1610" i="9"/>
  <c r="F1610" i="8"/>
  <c r="F1612" i="10"/>
  <c r="F1612" i="9"/>
  <c r="F1612" i="8"/>
  <c r="F1614" i="10"/>
  <c r="F1614" i="9"/>
  <c r="F1614" i="8"/>
  <c r="F1616" i="10"/>
  <c r="F1616" i="9"/>
  <c r="F1616" i="8"/>
  <c r="F1618" i="10"/>
  <c r="F1618" i="9"/>
  <c r="F1618" i="8"/>
  <c r="F1620" i="10"/>
  <c r="F1620" i="9"/>
  <c r="F1620" i="8"/>
  <c r="F1622" i="10"/>
  <c r="F1622" i="9"/>
  <c r="F1622" i="8"/>
  <c r="F1624" i="10"/>
  <c r="F1624" i="9"/>
  <c r="F1624" i="8"/>
  <c r="F1626" i="10"/>
  <c r="F1626" i="9"/>
  <c r="F1626" i="8"/>
  <c r="F1628" i="10"/>
  <c r="F1628" i="9"/>
  <c r="F1628" i="8"/>
  <c r="F1630" i="10"/>
  <c r="F1630" i="9"/>
  <c r="F1630" i="8"/>
  <c r="F1632" i="10"/>
  <c r="F1632" i="9"/>
  <c r="F1632" i="8"/>
  <c r="F1634" i="10"/>
  <c r="F1634" i="9"/>
  <c r="F1634" i="8"/>
  <c r="F1636" i="10"/>
  <c r="F1636" i="9"/>
  <c r="F1636" i="8"/>
  <c r="F1638" i="10"/>
  <c r="F1638" i="9"/>
  <c r="F1638" i="8"/>
  <c r="F1640" i="10"/>
  <c r="F1640" i="9"/>
  <c r="F1640" i="8"/>
  <c r="F1642" i="10"/>
  <c r="F1642" i="9"/>
  <c r="F1642" i="8"/>
  <c r="F1644" i="10"/>
  <c r="F1644" i="9"/>
  <c r="F1644" i="8"/>
  <c r="F1646" i="10"/>
  <c r="F1646" i="9"/>
  <c r="F1646" i="8"/>
  <c r="F1648" i="10"/>
  <c r="F1648" i="9"/>
  <c r="F1648" i="8"/>
  <c r="F1650" i="10"/>
  <c r="F1650" i="9"/>
  <c r="F1650" i="8"/>
  <c r="F1652" i="10"/>
  <c r="F1652" i="9"/>
  <c r="F1652" i="8"/>
  <c r="F1654" i="10"/>
  <c r="F1654" i="9"/>
  <c r="F1654" i="8"/>
  <c r="F1656" i="10"/>
  <c r="F1656" i="9"/>
  <c r="F1656" i="8"/>
  <c r="F1658" i="10"/>
  <c r="F1658" i="9"/>
  <c r="F1658" i="8"/>
  <c r="F1660" i="10"/>
  <c r="F1660" i="9"/>
  <c r="F1660" i="8"/>
  <c r="F1662" i="10"/>
  <c r="F1662" i="9"/>
  <c r="F1662" i="8"/>
  <c r="F1664" i="10"/>
  <c r="F1664" i="9"/>
  <c r="F1664" i="8"/>
  <c r="F1666" i="10"/>
  <c r="F1666" i="9"/>
  <c r="F1666" i="8"/>
  <c r="F1668" i="10"/>
  <c r="F1668" i="9"/>
  <c r="F1668" i="8"/>
  <c r="F1670" i="10"/>
  <c r="F1670" i="9"/>
  <c r="F1670" i="8"/>
  <c r="F1672" i="10"/>
  <c r="F1672" i="9"/>
  <c r="F1672" i="8"/>
  <c r="F1674" i="10"/>
  <c r="F1674" i="9"/>
  <c r="F1674" i="8"/>
  <c r="F1676" i="10"/>
  <c r="F1676" i="9"/>
  <c r="F1676" i="8"/>
  <c r="F1678" i="10"/>
  <c r="F1678" i="9"/>
  <c r="F1678" i="8"/>
  <c r="F1680" i="10"/>
  <c r="F1680" i="9"/>
  <c r="F1680" i="8"/>
  <c r="F1682" i="10"/>
  <c r="F1682" i="9"/>
  <c r="F1682" i="8"/>
  <c r="F1684" i="10"/>
  <c r="F1684" i="9"/>
  <c r="F1684" i="8"/>
  <c r="F1686" i="10"/>
  <c r="F1686" i="9"/>
  <c r="F1686" i="8"/>
  <c r="F1688" i="10"/>
  <c r="F1688" i="9"/>
  <c r="F1688" i="8"/>
  <c r="F1690" i="10"/>
  <c r="F1690" i="9"/>
  <c r="F1690" i="8"/>
  <c r="F1692" i="10"/>
  <c r="F1692" i="9"/>
  <c r="F1692" i="8"/>
  <c r="F1694" i="10"/>
  <c r="F1694" i="9"/>
  <c r="F1694" i="8"/>
  <c r="F1696" i="10"/>
  <c r="F1696" i="9"/>
  <c r="F1696" i="8"/>
  <c r="F1698" i="10"/>
  <c r="F1698" i="9"/>
  <c r="F1698" i="8"/>
  <c r="F1700" i="10"/>
  <c r="F1700" i="9"/>
  <c r="F1700" i="8"/>
  <c r="F1702" i="10"/>
  <c r="F1702" i="9"/>
  <c r="F1702" i="8"/>
  <c r="F1704" i="10"/>
  <c r="F1704" i="9"/>
  <c r="F1704" i="8"/>
  <c r="F1706" i="10"/>
  <c r="F1706" i="9"/>
  <c r="F1706" i="8"/>
  <c r="F1708" i="10"/>
  <c r="F1708" i="9"/>
  <c r="F1708" i="8"/>
  <c r="F1710" i="10"/>
  <c r="F1710" i="9"/>
  <c r="F1710" i="8"/>
  <c r="F1712" i="10"/>
  <c r="F1712" i="9"/>
  <c r="F1712" i="8"/>
  <c r="F1714" i="10"/>
  <c r="F1714" i="9"/>
  <c r="F1714" i="8"/>
  <c r="F1716" i="10"/>
  <c r="F1716" i="9"/>
  <c r="F1716" i="8"/>
  <c r="F1718" i="10"/>
  <c r="F1718" i="9"/>
  <c r="F1718" i="8"/>
  <c r="F1720" i="10"/>
  <c r="F1720" i="9"/>
  <c r="F1720" i="8"/>
  <c r="F1722" i="10"/>
  <c r="F1722" i="9"/>
  <c r="F1722" i="8"/>
  <c r="F1724" i="10"/>
  <c r="F1724" i="9"/>
  <c r="F1724" i="8"/>
  <c r="F1726" i="10"/>
  <c r="F1726" i="9"/>
  <c r="F1726" i="8"/>
  <c r="F1728" i="10"/>
  <c r="F1728" i="9"/>
  <c r="F1728" i="8"/>
  <c r="F1730" i="10"/>
  <c r="F1730" i="9"/>
  <c r="F1730" i="8"/>
  <c r="F1732" i="10"/>
  <c r="F1732" i="9"/>
  <c r="F1732" i="8"/>
  <c r="F1734" i="10"/>
  <c r="F1734" i="9"/>
  <c r="F1734" i="8"/>
  <c r="F1736" i="10"/>
  <c r="F1736" i="9"/>
  <c r="F1736" i="8"/>
  <c r="F1738" i="10"/>
  <c r="F1738" i="9"/>
  <c r="F1738" i="8"/>
  <c r="F1740" i="10"/>
  <c r="F1740" i="9"/>
  <c r="F1740" i="8"/>
  <c r="F1742" i="10"/>
  <c r="F1742" i="9"/>
  <c r="F1742" i="8"/>
  <c r="F1744" i="10"/>
  <c r="F1744" i="9"/>
  <c r="F1744" i="8"/>
  <c r="F1746" i="10"/>
  <c r="F1746" i="9"/>
  <c r="F1746" i="8"/>
  <c r="F1748" i="10"/>
  <c r="F1748" i="9"/>
  <c r="F1748" i="8"/>
  <c r="F1750" i="10"/>
  <c r="F1750" i="9"/>
  <c r="F1750" i="8"/>
  <c r="F1752" i="10"/>
  <c r="F1752" i="9"/>
  <c r="F1752" i="8"/>
  <c r="F1754" i="10"/>
  <c r="F1754" i="9"/>
  <c r="F1754" i="8"/>
  <c r="F1756" i="10"/>
  <c r="F1756" i="9"/>
  <c r="F1756" i="8"/>
  <c r="F1758" i="10"/>
  <c r="F1758" i="9"/>
  <c r="F1758" i="8"/>
  <c r="F1760" i="10"/>
  <c r="F1760" i="9"/>
  <c r="F1760" i="8"/>
  <c r="F1762" i="10"/>
  <c r="F1762" i="9"/>
  <c r="F1762" i="8"/>
  <c r="F1764" i="10"/>
  <c r="F1764" i="9"/>
  <c r="F1764" i="8"/>
  <c r="F1766" i="10"/>
  <c r="F1766" i="9"/>
  <c r="F1766" i="8"/>
  <c r="F1768" i="10"/>
  <c r="F1768" i="9"/>
  <c r="F1768" i="8"/>
  <c r="F1770" i="10"/>
  <c r="F1770" i="9"/>
  <c r="F1770" i="8"/>
  <c r="F1772" i="10"/>
  <c r="F1772" i="9"/>
  <c r="F1772" i="8"/>
  <c r="F1774" i="10"/>
  <c r="F1774" i="9"/>
  <c r="F1774" i="8"/>
  <c r="F1776" i="10"/>
  <c r="F1776" i="9"/>
  <c r="F1776" i="8"/>
  <c r="F1778" i="10"/>
  <c r="F1778" i="9"/>
  <c r="F1778" i="8"/>
  <c r="F1780" i="10"/>
  <c r="F1780" i="9"/>
  <c r="F1780" i="8"/>
  <c r="F1782" i="10"/>
  <c r="F1782" i="9"/>
  <c r="F1782" i="8"/>
  <c r="F1784" i="10"/>
  <c r="F1784" i="9"/>
  <c r="F1784" i="8"/>
  <c r="F1786" i="10"/>
  <c r="F1786" i="9"/>
  <c r="F1786" i="8"/>
  <c r="F1788" i="10"/>
  <c r="F1788" i="9"/>
  <c r="F1788" i="8"/>
  <c r="F1790" i="10"/>
  <c r="F1790" i="9"/>
  <c r="F1790" i="8"/>
  <c r="F1792" i="10"/>
  <c r="F1792" i="9"/>
  <c r="F1792" i="8"/>
  <c r="F1794" i="10"/>
  <c r="F1794" i="9"/>
  <c r="F1794" i="8"/>
  <c r="F1796" i="10"/>
  <c r="F1796" i="9"/>
  <c r="F1796" i="8"/>
  <c r="F1798" i="10"/>
  <c r="F1798" i="9"/>
  <c r="F1798" i="8"/>
  <c r="F1800" i="10"/>
  <c r="F1800" i="9"/>
  <c r="F1800" i="8"/>
  <c r="F1802" i="10"/>
  <c r="F1802" i="9"/>
  <c r="F1802" i="8"/>
  <c r="F1804" i="10"/>
  <c r="F1804" i="9"/>
  <c r="F1804" i="8"/>
  <c r="F1806" i="10"/>
  <c r="F1806" i="9"/>
  <c r="F1806" i="8"/>
  <c r="F1808" i="10"/>
  <c r="F1808" i="9"/>
  <c r="F1808" i="8"/>
  <c r="F1810" i="10"/>
  <c r="F1810" i="9"/>
  <c r="F1810" i="8"/>
  <c r="F1812" i="10"/>
  <c r="F1812" i="9"/>
  <c r="F1812" i="8"/>
  <c r="F1814" i="10"/>
  <c r="F1814" i="9"/>
  <c r="F1814" i="8"/>
  <c r="F1816" i="10"/>
  <c r="F1816" i="9"/>
  <c r="F1816" i="8"/>
  <c r="F1818" i="10"/>
  <c r="F1818" i="9"/>
  <c r="F1818" i="8"/>
  <c r="F1820" i="10"/>
  <c r="F1820" i="9"/>
  <c r="F1820" i="8"/>
  <c r="F1822" i="10"/>
  <c r="F1822" i="9"/>
  <c r="F1822" i="8"/>
  <c r="F1824" i="10"/>
  <c r="F1824" i="9"/>
  <c r="F1824" i="8"/>
  <c r="F1826" i="10"/>
  <c r="F1826" i="9"/>
  <c r="F1826" i="8"/>
  <c r="F1828" i="10"/>
  <c r="F1828" i="9"/>
  <c r="F1828" i="8"/>
  <c r="F1830" i="10"/>
  <c r="F1830" i="9"/>
  <c r="F1830" i="8"/>
  <c r="F1832" i="10"/>
  <c r="F1832" i="9"/>
  <c r="F1832" i="8"/>
  <c r="F1834" i="10"/>
  <c r="F1834" i="9"/>
  <c r="F1834" i="8"/>
  <c r="F1836" i="10"/>
  <c r="F1836" i="9"/>
  <c r="F1836" i="8"/>
  <c r="F1838" i="10"/>
  <c r="F1838" i="9"/>
  <c r="F1838" i="8"/>
  <c r="F1840" i="10"/>
  <c r="F1840" i="9"/>
  <c r="F1840" i="8"/>
  <c r="F1842" i="10"/>
  <c r="F1842" i="9"/>
  <c r="F1842" i="8"/>
  <c r="F1844" i="10"/>
  <c r="F1844" i="9"/>
  <c r="F1844" i="8"/>
  <c r="F1846" i="10"/>
  <c r="F1846" i="9"/>
  <c r="F1846" i="8"/>
  <c r="F1848" i="10"/>
  <c r="F1848" i="9"/>
  <c r="F1848" i="8"/>
  <c r="F1850" i="10"/>
  <c r="F1850" i="9"/>
  <c r="F1850" i="8"/>
  <c r="F1852" i="10"/>
  <c r="F1852" i="9"/>
  <c r="F1852" i="8"/>
  <c r="F1854" i="10"/>
  <c r="F1854" i="9"/>
  <c r="F1854" i="8"/>
  <c r="F1856" i="10"/>
  <c r="F1856" i="9"/>
  <c r="F1856" i="8"/>
  <c r="F1858" i="10"/>
  <c r="F1858" i="9"/>
  <c r="F1858" i="8"/>
  <c r="F1860" i="10"/>
  <c r="F1860" i="9"/>
  <c r="F1860" i="8"/>
  <c r="F1862" i="10"/>
  <c r="F1862" i="9"/>
  <c r="F1862" i="8"/>
  <c r="F1864" i="10"/>
  <c r="F1864" i="9"/>
  <c r="F1864" i="8"/>
  <c r="F1866" i="10"/>
  <c r="F1866" i="9"/>
  <c r="F1866" i="8"/>
  <c r="F1868" i="10"/>
  <c r="F1868" i="9"/>
  <c r="F1868" i="8"/>
  <c r="F1870" i="10"/>
  <c r="F1870" i="9"/>
  <c r="F1870" i="8"/>
  <c r="F1872" i="10"/>
  <c r="F1872" i="9"/>
  <c r="F1872" i="8"/>
  <c r="F1874" i="10"/>
  <c r="F1874" i="9"/>
  <c r="F1874" i="8"/>
  <c r="F1876" i="10"/>
  <c r="F1876" i="9"/>
  <c r="F1876" i="8"/>
  <c r="F1878" i="10"/>
  <c r="F1878" i="9"/>
  <c r="F1878" i="8"/>
  <c r="F1880" i="10"/>
  <c r="F1880" i="9"/>
  <c r="F1880" i="8"/>
  <c r="F1882" i="10"/>
  <c r="F1882" i="9"/>
  <c r="F1882" i="8"/>
  <c r="F1884" i="10"/>
  <c r="F1884" i="9"/>
  <c r="F1884" i="8"/>
  <c r="F1886" i="10"/>
  <c r="F1886" i="9"/>
  <c r="F1886" i="8"/>
  <c r="F1888" i="10"/>
  <c r="F1888" i="9"/>
  <c r="F1888" i="8"/>
  <c r="F1890" i="10"/>
  <c r="F1890" i="9"/>
  <c r="F1890" i="8"/>
  <c r="F1892" i="10"/>
  <c r="F1892" i="9"/>
  <c r="F1892" i="8"/>
  <c r="F1894" i="10"/>
  <c r="F1894" i="9"/>
  <c r="F1894" i="8"/>
  <c r="F1896" i="10"/>
  <c r="F1896" i="9"/>
  <c r="F1896" i="8"/>
  <c r="F1898" i="10"/>
  <c r="F1898" i="9"/>
  <c r="F1898" i="8"/>
  <c r="F1900" i="10"/>
  <c r="F1900" i="9"/>
  <c r="F1900" i="8"/>
  <c r="F1902" i="10"/>
  <c r="F1902" i="9"/>
  <c r="F1902" i="8"/>
  <c r="F1904" i="10"/>
  <c r="F1904" i="9"/>
  <c r="F1904" i="8"/>
  <c r="F1906" i="10"/>
  <c r="F1906" i="9"/>
  <c r="F1906" i="8"/>
  <c r="F1908" i="10"/>
  <c r="F1908" i="9"/>
  <c r="F1908" i="8"/>
  <c r="F1910" i="10"/>
  <c r="F1910" i="9"/>
  <c r="F1910" i="8"/>
  <c r="F1912" i="10"/>
  <c r="F1912" i="9"/>
  <c r="F1912" i="8"/>
  <c r="F1914" i="10"/>
  <c r="F1914" i="9"/>
  <c r="F1914" i="8"/>
  <c r="F1916" i="10"/>
  <c r="F1916" i="9"/>
  <c r="F1916" i="8"/>
  <c r="F1918" i="10"/>
  <c r="F1918" i="9"/>
  <c r="F1918" i="8"/>
  <c r="F1920" i="10"/>
  <c r="F1920" i="9"/>
  <c r="F1920" i="8"/>
  <c r="F1922" i="10"/>
  <c r="F1922" i="9"/>
  <c r="F1922" i="8"/>
  <c r="F1924" i="10"/>
  <c r="F1924" i="9"/>
  <c r="F1924" i="8"/>
  <c r="F1926" i="10"/>
  <c r="F1926" i="9"/>
  <c r="F1926" i="8"/>
  <c r="F1928" i="10"/>
  <c r="F1928" i="9"/>
  <c r="F1928" i="8"/>
  <c r="F1930" i="10"/>
  <c r="F1930" i="9"/>
  <c r="F1930" i="8"/>
  <c r="F1932" i="10"/>
  <c r="F1932" i="9"/>
  <c r="F1932" i="8"/>
  <c r="F1934" i="10"/>
  <c r="F1934" i="9"/>
  <c r="F1934" i="8"/>
  <c r="F1936" i="10"/>
  <c r="F1936" i="9"/>
  <c r="F1936" i="8"/>
  <c r="F1938" i="10"/>
  <c r="F1938" i="9"/>
  <c r="F1938" i="8"/>
  <c r="F1940" i="10"/>
  <c r="F1940" i="9"/>
  <c r="F1940" i="8"/>
  <c r="F1942" i="10"/>
  <c r="F1942" i="9"/>
  <c r="F1942" i="8"/>
  <c r="F1944" i="10"/>
  <c r="F1944" i="9"/>
  <c r="F1944" i="8"/>
  <c r="F1946" i="10"/>
  <c r="F1946" i="9"/>
  <c r="F1946" i="8"/>
  <c r="F1948" i="10"/>
  <c r="F1948" i="9"/>
  <c r="F1948" i="8"/>
  <c r="F1950" i="10"/>
  <c r="F1950" i="9"/>
  <c r="F1950" i="8"/>
  <c r="F1952" i="10"/>
  <c r="F1952" i="9"/>
  <c r="F1952" i="8"/>
  <c r="F1954" i="10"/>
  <c r="F1954" i="9"/>
  <c r="F1954" i="8"/>
  <c r="F1956" i="10"/>
  <c r="F1956" i="9"/>
  <c r="F1956" i="8"/>
  <c r="F1958" i="10"/>
  <c r="F1958" i="9"/>
  <c r="F1958" i="8"/>
  <c r="F1960" i="10"/>
  <c r="F1960" i="9"/>
  <c r="F1960" i="8"/>
  <c r="F1962" i="10"/>
  <c r="F1962" i="9"/>
  <c r="F1962" i="8"/>
  <c r="F1964" i="10"/>
  <c r="F1964" i="9"/>
  <c r="F1964" i="8"/>
  <c r="F1966" i="10"/>
  <c r="F1966" i="9"/>
  <c r="F1966" i="8"/>
  <c r="F1968" i="10"/>
  <c r="F1968" i="9"/>
  <c r="F1968" i="8"/>
  <c r="F1970" i="10"/>
  <c r="F1970" i="9"/>
  <c r="F1970" i="8"/>
  <c r="F1972" i="10"/>
  <c r="F1972" i="9"/>
  <c r="F1972" i="8"/>
  <c r="F1974" i="10"/>
  <c r="F1974" i="9"/>
  <c r="F1974" i="8"/>
  <c r="F1976" i="10"/>
  <c r="F1976" i="9"/>
  <c r="F1976" i="8"/>
  <c r="F1978" i="10"/>
  <c r="F1978" i="9"/>
  <c r="F1978" i="8"/>
  <c r="F1980" i="10"/>
  <c r="F1980" i="9"/>
  <c r="F1980" i="8"/>
  <c r="F1982" i="10"/>
  <c r="F1982" i="9"/>
  <c r="F1982" i="8"/>
  <c r="F1984" i="10"/>
  <c r="F1984" i="9"/>
  <c r="F1984" i="8"/>
  <c r="F1986" i="10"/>
  <c r="F1986" i="9"/>
  <c r="F1986" i="8"/>
  <c r="F1988" i="10"/>
  <c r="F1988" i="9"/>
  <c r="F1988" i="8"/>
  <c r="F1990" i="10"/>
  <c r="F1990" i="9"/>
  <c r="F1990" i="8"/>
  <c r="F1992" i="10"/>
  <c r="F1992" i="9"/>
  <c r="F1992" i="8"/>
  <c r="F1994" i="10"/>
  <c r="F1994" i="9"/>
  <c r="F1994" i="8"/>
  <c r="F1996" i="10"/>
  <c r="F1996" i="9"/>
  <c r="F1996" i="8"/>
  <c r="F1998" i="10"/>
  <c r="F1998" i="9"/>
  <c r="F1998" i="8"/>
  <c r="F2000" i="10"/>
  <c r="F2000" i="9"/>
  <c r="F2000" i="8"/>
  <c r="F2002" i="10"/>
  <c r="F2002" i="9"/>
  <c r="F2002" i="8"/>
  <c r="F2004" i="10"/>
  <c r="F2004" i="9"/>
  <c r="F2004" i="8"/>
  <c r="F2006" i="10"/>
  <c r="F2006" i="9"/>
  <c r="F2006" i="8"/>
  <c r="F2008" i="10"/>
  <c r="F2008" i="9"/>
  <c r="F2008" i="8"/>
  <c r="F2010" i="10"/>
  <c r="F2010" i="9"/>
  <c r="F2010" i="8"/>
  <c r="F2012" i="10"/>
  <c r="F2012" i="9"/>
  <c r="F2012" i="8"/>
  <c r="F2014" i="10"/>
  <c r="F2014" i="9"/>
  <c r="F2014" i="8"/>
  <c r="F2016" i="10"/>
  <c r="F2016" i="9"/>
  <c r="F2016" i="8"/>
  <c r="F2018" i="10"/>
  <c r="F2018" i="9"/>
  <c r="F2018" i="8"/>
  <c r="F2020" i="10"/>
  <c r="F2020" i="9"/>
  <c r="F2020" i="8"/>
  <c r="F2022" i="10"/>
  <c r="F2022" i="9"/>
  <c r="F2022" i="8"/>
  <c r="F2024" i="10"/>
  <c r="F2024" i="9"/>
  <c r="F2024" i="8"/>
  <c r="F2026" i="10"/>
  <c r="F2026" i="9"/>
  <c r="F2026" i="8"/>
  <c r="F2028" i="10"/>
  <c r="F2028" i="9"/>
  <c r="F2028" i="8"/>
  <c r="F2030" i="10"/>
  <c r="F2030" i="9"/>
  <c r="F2030" i="8"/>
  <c r="F2032" i="10"/>
  <c r="F2032" i="9"/>
  <c r="F2032" i="8"/>
  <c r="F2034" i="10"/>
  <c r="F2034" i="9"/>
  <c r="F2034" i="8"/>
  <c r="F2036" i="10"/>
  <c r="F2036" i="9"/>
  <c r="F2036" i="8"/>
  <c r="F2038" i="10"/>
  <c r="F2038" i="9"/>
  <c r="F2038" i="8"/>
  <c r="F2040" i="10"/>
  <c r="F2040" i="9"/>
  <c r="F2040" i="8"/>
  <c r="F2042" i="10"/>
  <c r="F2042" i="9"/>
  <c r="F2042" i="8"/>
  <c r="F2044" i="10"/>
  <c r="F2044" i="9"/>
  <c r="F2044" i="8"/>
  <c r="F2046" i="10"/>
  <c r="F2046" i="9"/>
  <c r="F2046" i="8"/>
  <c r="F2048" i="10"/>
  <c r="F2048" i="9"/>
  <c r="F2048" i="8"/>
  <c r="F2050" i="10"/>
  <c r="F2050" i="9"/>
  <c r="F2050" i="8"/>
  <c r="F2052" i="10"/>
  <c r="F2052" i="9"/>
  <c r="F2052" i="8"/>
  <c r="F2054" i="10"/>
  <c r="F2054" i="9"/>
  <c r="F2054" i="8"/>
  <c r="F2056" i="10"/>
  <c r="F2056" i="9"/>
  <c r="F2056" i="8"/>
  <c r="F2058" i="10"/>
  <c r="F2058" i="9"/>
  <c r="F2058" i="8"/>
  <c r="F2060" i="10"/>
  <c r="F2060" i="9"/>
  <c r="F2060" i="8"/>
  <c r="F2062" i="10"/>
  <c r="F2062" i="9"/>
  <c r="F2062" i="8"/>
  <c r="F2064" i="10"/>
  <c r="F2064" i="9"/>
  <c r="F2064" i="8"/>
  <c r="F2066" i="10"/>
  <c r="F2066" i="9"/>
  <c r="F2066" i="8"/>
  <c r="F2068" i="10"/>
  <c r="F2068" i="9"/>
  <c r="F2068" i="8"/>
  <c r="F2070" i="10"/>
  <c r="F2070" i="9"/>
  <c r="F2070" i="8"/>
  <c r="F2072" i="10"/>
  <c r="F2072" i="9"/>
  <c r="F2072" i="8"/>
  <c r="F2074" i="10"/>
  <c r="F2074" i="9"/>
  <c r="F2074" i="8"/>
  <c r="F2076" i="10"/>
  <c r="F2076" i="9"/>
  <c r="F2076" i="8"/>
  <c r="F2078" i="10"/>
  <c r="F2078" i="9"/>
  <c r="F2078" i="8"/>
  <c r="F2080" i="10"/>
  <c r="F2080" i="9"/>
  <c r="F2080" i="8"/>
  <c r="F2082" i="10"/>
  <c r="F2082" i="9"/>
  <c r="F2082" i="8"/>
  <c r="F2084" i="10"/>
  <c r="F2084" i="9"/>
  <c r="F2084" i="8"/>
  <c r="F2086" i="10"/>
  <c r="F2086" i="9"/>
  <c r="F2086" i="8"/>
  <c r="F2088" i="10"/>
  <c r="F2088" i="9"/>
  <c r="F2088" i="8"/>
  <c r="F2090" i="10"/>
  <c r="F2090" i="9"/>
  <c r="F2090" i="8"/>
  <c r="F2092" i="10"/>
  <c r="F2092" i="9"/>
  <c r="F2092" i="8"/>
  <c r="F2094" i="10"/>
  <c r="F2094" i="9"/>
  <c r="F2094" i="8"/>
  <c r="F2096" i="10"/>
  <c r="F2096" i="9"/>
  <c r="F2096" i="8"/>
  <c r="F2098" i="10"/>
  <c r="F2098" i="9"/>
  <c r="F2098" i="8"/>
  <c r="F2100" i="10"/>
  <c r="F2100" i="9"/>
  <c r="F2100" i="8"/>
  <c r="F2102" i="10"/>
  <c r="F2102" i="9"/>
  <c r="F2102" i="8"/>
  <c r="F2104" i="10"/>
  <c r="F2104" i="9"/>
  <c r="F2104" i="8"/>
  <c r="F2106" i="10"/>
  <c r="F2106" i="9"/>
  <c r="F2106" i="8"/>
  <c r="F2108" i="10"/>
  <c r="F2108" i="9"/>
  <c r="F2108" i="8"/>
  <c r="F2110" i="10"/>
  <c r="F2110" i="9"/>
  <c r="F2110" i="8"/>
  <c r="F2112" i="10"/>
  <c r="F2112" i="9"/>
  <c r="F2112" i="8"/>
  <c r="F2114" i="10"/>
  <c r="F2114" i="9"/>
  <c r="F2114" i="8"/>
  <c r="F2116" i="10"/>
  <c r="F2116" i="9"/>
  <c r="F2116" i="8"/>
  <c r="F2118" i="10"/>
  <c r="F2118" i="9"/>
  <c r="F2118" i="8"/>
  <c r="F2120" i="10"/>
  <c r="F2120" i="9"/>
  <c r="F2120" i="8"/>
  <c r="F2122" i="10"/>
  <c r="F2122" i="9"/>
  <c r="F2122" i="8"/>
  <c r="F2124" i="10"/>
  <c r="F2124" i="9"/>
  <c r="F2124" i="8"/>
  <c r="F2126" i="10"/>
  <c r="F2126" i="9"/>
  <c r="F2126" i="8"/>
  <c r="F2128" i="10"/>
  <c r="F2128" i="9"/>
  <c r="F2128" i="8"/>
  <c r="F2130" i="10"/>
  <c r="F2130" i="9"/>
  <c r="F2130" i="8"/>
  <c r="F2132" i="10"/>
  <c r="F2132" i="9"/>
  <c r="F2132" i="8"/>
  <c r="F2134" i="10"/>
  <c r="F2134" i="9"/>
  <c r="F2134" i="8"/>
  <c r="F2136" i="10"/>
  <c r="F2136" i="9"/>
  <c r="F2136" i="8"/>
  <c r="F2138" i="10"/>
  <c r="F2138" i="9"/>
  <c r="F2138" i="8"/>
  <c r="F2140" i="10"/>
  <c r="F2140" i="9"/>
  <c r="F2140" i="8"/>
  <c r="F2142" i="10"/>
  <c r="F2142" i="9"/>
  <c r="F2142" i="8"/>
  <c r="F2144" i="10"/>
  <c r="F2144" i="9"/>
  <c r="F2144" i="8"/>
  <c r="F2146" i="10"/>
  <c r="F2146" i="9"/>
  <c r="F2146" i="8"/>
  <c r="F2148" i="10"/>
  <c r="F2148" i="9"/>
  <c r="F2148" i="8"/>
  <c r="F2150" i="10"/>
  <c r="F2150" i="9"/>
  <c r="F2150" i="8"/>
  <c r="F2152" i="10"/>
  <c r="F2152" i="9"/>
  <c r="F2152" i="8"/>
  <c r="F2154" i="10"/>
  <c r="F2154" i="9"/>
  <c r="F2154" i="8"/>
  <c r="F2156" i="10"/>
  <c r="F2156" i="9"/>
  <c r="F2156" i="8"/>
  <c r="F2158" i="10"/>
  <c r="F2158" i="9"/>
  <c r="F2158" i="8"/>
  <c r="F2160" i="10"/>
  <c r="F2160" i="9"/>
  <c r="F2160" i="8"/>
  <c r="F2162" i="10"/>
  <c r="F2162" i="9"/>
  <c r="F2162" i="8"/>
  <c r="F2164" i="10"/>
  <c r="F2164" i="9"/>
  <c r="F2164" i="8"/>
  <c r="F2166" i="10"/>
  <c r="F2166" i="9"/>
  <c r="F2166" i="8"/>
  <c r="F2168" i="10"/>
  <c r="F2168" i="9"/>
  <c r="F2168" i="8"/>
  <c r="F2170" i="10"/>
  <c r="F2170" i="9"/>
  <c r="F2170" i="8"/>
  <c r="F2172" i="10"/>
  <c r="F2172" i="9"/>
  <c r="F2172" i="8"/>
  <c r="F2174" i="10"/>
  <c r="F2174" i="9"/>
  <c r="F2174" i="8"/>
  <c r="F2176" i="10"/>
  <c r="F2176" i="9"/>
  <c r="F2176" i="8"/>
  <c r="F2178" i="10"/>
  <c r="F2178" i="9"/>
  <c r="F2178" i="8"/>
  <c r="F2180" i="10"/>
  <c r="F2180" i="9"/>
  <c r="F2180" i="8"/>
  <c r="F2182" i="10"/>
  <c r="F2182" i="9"/>
  <c r="F2182" i="8"/>
  <c r="F2184" i="10"/>
  <c r="F2184" i="9"/>
  <c r="F2184" i="8"/>
  <c r="F2186" i="10"/>
  <c r="F2186" i="9"/>
  <c r="F2186" i="8"/>
  <c r="F2188" i="10"/>
  <c r="F2188" i="9"/>
  <c r="F2188" i="8"/>
  <c r="F2190" i="10"/>
  <c r="F2190" i="9"/>
  <c r="F2190" i="8"/>
  <c r="F2192" i="10"/>
  <c r="F2192" i="9"/>
  <c r="F2192" i="8"/>
  <c r="F2194" i="10"/>
  <c r="F2194" i="9"/>
  <c r="F2194" i="8"/>
  <c r="F2196" i="10"/>
  <c r="F2196" i="9"/>
  <c r="F2196" i="8"/>
  <c r="F2198" i="10"/>
  <c r="F2198" i="9"/>
  <c r="F2198" i="8"/>
  <c r="F2200" i="10"/>
  <c r="F2200" i="9"/>
  <c r="F2200" i="8"/>
  <c r="F2202" i="10"/>
  <c r="F2202" i="9"/>
  <c r="F2202" i="8"/>
  <c r="F2204" i="10"/>
  <c r="F2204" i="9"/>
  <c r="F2204" i="8"/>
  <c r="F2206" i="10"/>
  <c r="F2206" i="9"/>
  <c r="F2206" i="8"/>
  <c r="F2208" i="10"/>
  <c r="F2208" i="9"/>
  <c r="F2208" i="8"/>
  <c r="F2210" i="10"/>
  <c r="F2210" i="9"/>
  <c r="F2210" i="8"/>
  <c r="F2212" i="10"/>
  <c r="F2212" i="9"/>
  <c r="F2212" i="8"/>
  <c r="F2214" i="10"/>
  <c r="F2214" i="9"/>
  <c r="F2214" i="8"/>
  <c r="F2216" i="10"/>
  <c r="F2216" i="9"/>
  <c r="F2216" i="8"/>
  <c r="F2218" i="10"/>
  <c r="F2218" i="9"/>
  <c r="F2218" i="8"/>
  <c r="F2220" i="10"/>
  <c r="F2220" i="9"/>
  <c r="F2220" i="8"/>
  <c r="F2222" i="10"/>
  <c r="F2222" i="9"/>
  <c r="F2222" i="8"/>
  <c r="F2224" i="10"/>
  <c r="F2224" i="9"/>
  <c r="F2224" i="8"/>
  <c r="F2226" i="10"/>
  <c r="F2226" i="9"/>
  <c r="F2226" i="8"/>
  <c r="F2228" i="10"/>
  <c r="F2228" i="9"/>
  <c r="F2228" i="8"/>
  <c r="F2230" i="10"/>
  <c r="F2230" i="9"/>
  <c r="F2230" i="8"/>
  <c r="F2232" i="10"/>
  <c r="F2232" i="9"/>
  <c r="F2232" i="8"/>
  <c r="F2234" i="10"/>
  <c r="F2234" i="9"/>
  <c r="F2234" i="8"/>
  <c r="F2236" i="10"/>
  <c r="F2236" i="9"/>
  <c r="F2236" i="8"/>
  <c r="F2238" i="10"/>
  <c r="F2238" i="9"/>
  <c r="F2238" i="8"/>
  <c r="F2240" i="10"/>
  <c r="F2240" i="9"/>
  <c r="F2240" i="8"/>
  <c r="F2242" i="10"/>
  <c r="F2242" i="9"/>
  <c r="F2242" i="8"/>
  <c r="F2244" i="10"/>
  <c r="F2244" i="9"/>
  <c r="F2244" i="8"/>
  <c r="F2246" i="10"/>
  <c r="F2246" i="9"/>
  <c r="F2246" i="8"/>
  <c r="F2248" i="10"/>
  <c r="F2248" i="9"/>
  <c r="F2248" i="8"/>
  <c r="F2250" i="10"/>
  <c r="F2250" i="9"/>
  <c r="F2250" i="8"/>
  <c r="F2252" i="10"/>
  <c r="F2252" i="9"/>
  <c r="F2252" i="8"/>
  <c r="F2254" i="10"/>
  <c r="F2254" i="9"/>
  <c r="F2254" i="8"/>
  <c r="F2256" i="10"/>
  <c r="F2256" i="9"/>
  <c r="F2256" i="8"/>
  <c r="F2258" i="10"/>
  <c r="F2258" i="9"/>
  <c r="F2258" i="8"/>
  <c r="F2260" i="10"/>
  <c r="F2260" i="9"/>
  <c r="F2260" i="8"/>
  <c r="F2262" i="10"/>
  <c r="F2262" i="9"/>
  <c r="F2262" i="8"/>
  <c r="F2264" i="10"/>
  <c r="F2264" i="9"/>
  <c r="F2264" i="8"/>
  <c r="F2266" i="10"/>
  <c r="F2266" i="9"/>
  <c r="F2266" i="8"/>
  <c r="F2268" i="10"/>
  <c r="F2268" i="9"/>
  <c r="F2268" i="8"/>
  <c r="F2270" i="10"/>
  <c r="F2270" i="9"/>
  <c r="F2270" i="8"/>
  <c r="F2272" i="10"/>
  <c r="F2272" i="9"/>
  <c r="F2272" i="8"/>
  <c r="F2274" i="10"/>
  <c r="F2274" i="9"/>
  <c r="F2274" i="8"/>
  <c r="F2276" i="10"/>
  <c r="F2276" i="9"/>
  <c r="F2276" i="8"/>
  <c r="F2278" i="10"/>
  <c r="F2278" i="9"/>
  <c r="F2278" i="8"/>
  <c r="F2280" i="10"/>
  <c r="F2280" i="9"/>
  <c r="F2280" i="8"/>
  <c r="F2282" i="10"/>
  <c r="F2282" i="9"/>
  <c r="F2282" i="8"/>
  <c r="F2284" i="10"/>
  <c r="F2284" i="9"/>
  <c r="F2284" i="8"/>
  <c r="F2286" i="10"/>
  <c r="F2286" i="9"/>
  <c r="F2286" i="8"/>
  <c r="F2288" i="10"/>
  <c r="F2288" i="9"/>
  <c r="F2288" i="8"/>
  <c r="F2290" i="10"/>
  <c r="F2290" i="9"/>
  <c r="F2290" i="8"/>
  <c r="F2292" i="10"/>
  <c r="F2292" i="9"/>
  <c r="F2292" i="8"/>
  <c r="F2294" i="10"/>
  <c r="F2294" i="9"/>
  <c r="F2294" i="8"/>
  <c r="F2296" i="10"/>
  <c r="F2296" i="9"/>
  <c r="F2296" i="8"/>
  <c r="F2298" i="10"/>
  <c r="F2298" i="9"/>
  <c r="F2298" i="8"/>
  <c r="F2300" i="10"/>
  <c r="F2300" i="9"/>
  <c r="F2300" i="8"/>
  <c r="F2302" i="10"/>
  <c r="F2302" i="9"/>
  <c r="F2302" i="8"/>
  <c r="F2304" i="10"/>
  <c r="F2304" i="9"/>
  <c r="F2304" i="8"/>
  <c r="F2306" i="10"/>
  <c r="F2306" i="9"/>
  <c r="F2306" i="8"/>
  <c r="F2308" i="10"/>
  <c r="F2308" i="9"/>
  <c r="F2308" i="8"/>
  <c r="F2310" i="10"/>
  <c r="F2310" i="9"/>
  <c r="F2310" i="8"/>
  <c r="F2312" i="10"/>
  <c r="F2312" i="9"/>
  <c r="F2312" i="8"/>
  <c r="F2314" i="10"/>
  <c r="F2314" i="9"/>
  <c r="F2314" i="8"/>
  <c r="F2316" i="10"/>
  <c r="F2316" i="9"/>
  <c r="F2316" i="8"/>
  <c r="F2318" i="10"/>
  <c r="F2318" i="9"/>
  <c r="F2318" i="8"/>
  <c r="F2320" i="10"/>
  <c r="F2320" i="9"/>
  <c r="F2320" i="8"/>
  <c r="F2322" i="10"/>
  <c r="F2322" i="9"/>
  <c r="F2322" i="8"/>
  <c r="F2324" i="10"/>
  <c r="F2324" i="9"/>
  <c r="F2324" i="8"/>
  <c r="F2326" i="10"/>
  <c r="F2326" i="9"/>
  <c r="F2326" i="8"/>
  <c r="F2328" i="10"/>
  <c r="F2328" i="9"/>
  <c r="F2328" i="8"/>
  <c r="F2330" i="10"/>
  <c r="F2330" i="9"/>
  <c r="F2330" i="8"/>
  <c r="F2332" i="10"/>
  <c r="F2332" i="9"/>
  <c r="F2332" i="8"/>
  <c r="F2334" i="10"/>
  <c r="F2334" i="9"/>
  <c r="F2334" i="8"/>
  <c r="F2336" i="10"/>
  <c r="F2336" i="9"/>
  <c r="F2336" i="8"/>
  <c r="F2338" i="10"/>
  <c r="F2338" i="9"/>
  <c r="F2338" i="8"/>
  <c r="F2340" i="10"/>
  <c r="F2340" i="9"/>
  <c r="F2340" i="8"/>
  <c r="F2342" i="10"/>
  <c r="F2342" i="9"/>
  <c r="F2342" i="8"/>
  <c r="F2344" i="10"/>
  <c r="F2344" i="9"/>
  <c r="F2344" i="8"/>
  <c r="F2346" i="10"/>
  <c r="F2346" i="9"/>
  <c r="F2346" i="8"/>
  <c r="F2348" i="10"/>
  <c r="F2348" i="9"/>
  <c r="F2348" i="8"/>
  <c r="F2350" i="10"/>
  <c r="F2350" i="9"/>
  <c r="F2350" i="8"/>
  <c r="F2352" i="10"/>
  <c r="F2352" i="9"/>
  <c r="F2352" i="8"/>
  <c r="F2354" i="10"/>
  <c r="F2354" i="9"/>
  <c r="F2354" i="8"/>
  <c r="F2356" i="10"/>
  <c r="F2356" i="9"/>
  <c r="F2356" i="8"/>
  <c r="F2358" i="10"/>
  <c r="F2358" i="9"/>
  <c r="F2358" i="8"/>
  <c r="F2360" i="10"/>
  <c r="F2360" i="9"/>
  <c r="F2360" i="8"/>
  <c r="F2362" i="10"/>
  <c r="F2362" i="9"/>
  <c r="F2362" i="8"/>
  <c r="F2364" i="10"/>
  <c r="F2364" i="9"/>
  <c r="F2364" i="8"/>
  <c r="F2366" i="10"/>
  <c r="F2366" i="9"/>
  <c r="F2366" i="8"/>
  <c r="F2368" i="10"/>
  <c r="F2368" i="9"/>
  <c r="F2368" i="8"/>
  <c r="F2370" i="10"/>
  <c r="F2370" i="9"/>
  <c r="F2370" i="8"/>
  <c r="F2372" i="10"/>
  <c r="F2372" i="9"/>
  <c r="F2372" i="8"/>
  <c r="F2374" i="10"/>
  <c r="F2374" i="9"/>
  <c r="F2374" i="8"/>
  <c r="F2376" i="10"/>
  <c r="F2376" i="9"/>
  <c r="F2376" i="8"/>
  <c r="F2378" i="10"/>
  <c r="F2378" i="9"/>
  <c r="F2378" i="8"/>
  <c r="F2380" i="10"/>
  <c r="F2380" i="9"/>
  <c r="F2380" i="8"/>
  <c r="F2382" i="10"/>
  <c r="F2382" i="9"/>
  <c r="F2382" i="8"/>
  <c r="F2384" i="10"/>
  <c r="F2384" i="9"/>
  <c r="F2384" i="8"/>
  <c r="F2386" i="10"/>
  <c r="F2386" i="9"/>
  <c r="F2386" i="8"/>
  <c r="F2388" i="10"/>
  <c r="F2388" i="9"/>
  <c r="F2388" i="8"/>
  <c r="F2390" i="10"/>
  <c r="F2390" i="9"/>
  <c r="F2390" i="8"/>
  <c r="F2392" i="10"/>
  <c r="F2392" i="9"/>
  <c r="F2392" i="8"/>
  <c r="F2394" i="10"/>
  <c r="F2394" i="9"/>
  <c r="F2394" i="8"/>
  <c r="F2396" i="10"/>
  <c r="F2396" i="9"/>
  <c r="F2396" i="8"/>
  <c r="F2398" i="10"/>
  <c r="F2398" i="9"/>
  <c r="F2398" i="8"/>
  <c r="F2400" i="10"/>
  <c r="F2400" i="9"/>
  <c r="F2400" i="8"/>
  <c r="F2402" i="10"/>
  <c r="F2402" i="9"/>
  <c r="F2402" i="8"/>
  <c r="F2404" i="10"/>
  <c r="F2404" i="9"/>
  <c r="F2404" i="8"/>
  <c r="F2406" i="10"/>
  <c r="F2406" i="9"/>
  <c r="F2406" i="8"/>
  <c r="F2408" i="10"/>
  <c r="F2408" i="9"/>
  <c r="F2408" i="8"/>
  <c r="F2410" i="10"/>
  <c r="F2410" i="9"/>
  <c r="F2410" i="8"/>
  <c r="F2412" i="10"/>
  <c r="F2412" i="9"/>
  <c r="F2412" i="8"/>
  <c r="F2414" i="10"/>
  <c r="F2414" i="9"/>
  <c r="F2414" i="8"/>
  <c r="F2416" i="10"/>
  <c r="F2416" i="9"/>
  <c r="F2416" i="8"/>
  <c r="F2418" i="10"/>
  <c r="F2418" i="9"/>
  <c r="F2418" i="8"/>
  <c r="F2420" i="10"/>
  <c r="F2420" i="9"/>
  <c r="F2420" i="8"/>
  <c r="F2422" i="10"/>
  <c r="F2422" i="9"/>
  <c r="F2422" i="8"/>
  <c r="F2424" i="10"/>
  <c r="F2424" i="9"/>
  <c r="F2424" i="8"/>
  <c r="F2426" i="10"/>
  <c r="F2426" i="9"/>
  <c r="F2426" i="8"/>
  <c r="F2428" i="10"/>
  <c r="F2428" i="9"/>
  <c r="F2428" i="8"/>
  <c r="F2430" i="10"/>
  <c r="F2430" i="9"/>
  <c r="F2430" i="8"/>
  <c r="F2432" i="10"/>
  <c r="F2432" i="9"/>
  <c r="F2432" i="8"/>
  <c r="F2434" i="10"/>
  <c r="F2434" i="9"/>
  <c r="F2434" i="8"/>
  <c r="F2436" i="10"/>
  <c r="F2436" i="9"/>
  <c r="F2436" i="8"/>
  <c r="F2438" i="10"/>
  <c r="F2438" i="9"/>
  <c r="F2438" i="8"/>
  <c r="F2440" i="10"/>
  <c r="F2440" i="9"/>
  <c r="F2440" i="8"/>
  <c r="F2442" i="10"/>
  <c r="F2442" i="9"/>
  <c r="F2442" i="8"/>
  <c r="F2444" i="10"/>
  <c r="F2444" i="9"/>
  <c r="F2444" i="8"/>
  <c r="F2446" i="10"/>
  <c r="F2446" i="9"/>
  <c r="F2446" i="8"/>
  <c r="F2448" i="10"/>
  <c r="F2448" i="9"/>
  <c r="F2448" i="8"/>
  <c r="F2450" i="10"/>
  <c r="F2450" i="9"/>
  <c r="F2450" i="8"/>
  <c r="F2452" i="10"/>
  <c r="F2452" i="9"/>
  <c r="F2452" i="8"/>
  <c r="F2454" i="10"/>
  <c r="F2454" i="9"/>
  <c r="F2454" i="8"/>
  <c r="F2456" i="10"/>
  <c r="F2456" i="9"/>
  <c r="F2456" i="8"/>
  <c r="F2458" i="10"/>
  <c r="F2458" i="9"/>
  <c r="F2458" i="8"/>
  <c r="F2460" i="10"/>
  <c r="F2460" i="9"/>
  <c r="F2460" i="8"/>
  <c r="F2462" i="10"/>
  <c r="F2462" i="9"/>
  <c r="F2462" i="8"/>
  <c r="F2464" i="10"/>
  <c r="F2464" i="9"/>
  <c r="F2464" i="8"/>
  <c r="F2466" i="10"/>
  <c r="F2466" i="9"/>
  <c r="F2466" i="8"/>
  <c r="F2468" i="10"/>
  <c r="F2468" i="9"/>
  <c r="F2468" i="8"/>
  <c r="F2470" i="10"/>
  <c r="F2470" i="9"/>
  <c r="F2470" i="8"/>
  <c r="F2472" i="10"/>
  <c r="F2472" i="9"/>
  <c r="F2472" i="8"/>
  <c r="F2474" i="10"/>
  <c r="F2474" i="9"/>
  <c r="F2474" i="8"/>
  <c r="F2476" i="10"/>
  <c r="F2476" i="9"/>
  <c r="F2476" i="8"/>
  <c r="F2478" i="10"/>
  <c r="F2478" i="9"/>
  <c r="F2478" i="8"/>
  <c r="F2480" i="10"/>
  <c r="F2480" i="9"/>
  <c r="F2480" i="8"/>
  <c r="F2482" i="10"/>
  <c r="F2482" i="9"/>
  <c r="F2482" i="8"/>
  <c r="F2484" i="10"/>
  <c r="F2484" i="9"/>
  <c r="F2484" i="8"/>
  <c r="F2486" i="10"/>
  <c r="F2486" i="9"/>
  <c r="F2486" i="8"/>
  <c r="F2488" i="10"/>
  <c r="F2488" i="9"/>
  <c r="F2488" i="8"/>
  <c r="F2490" i="10"/>
  <c r="F2490" i="9"/>
  <c r="F2490" i="8"/>
  <c r="F2492" i="10"/>
  <c r="F2492" i="9"/>
  <c r="F2492" i="8"/>
  <c r="F2494" i="10"/>
  <c r="F2494" i="9"/>
  <c r="F2494" i="8"/>
  <c r="F2496" i="10"/>
  <c r="F2496" i="9"/>
  <c r="F2496" i="8"/>
  <c r="F2498" i="10"/>
  <c r="F2498" i="9"/>
  <c r="F2498" i="8"/>
  <c r="F2500" i="10"/>
  <c r="F2500" i="9"/>
  <c r="F2500" i="8"/>
  <c r="F2502" i="10"/>
  <c r="F2502" i="9"/>
  <c r="F2502" i="8"/>
  <c r="F2504" i="10"/>
  <c r="F2504" i="9"/>
  <c r="F2506" i="10"/>
  <c r="F2506" i="9"/>
  <c r="F2508" i="10"/>
  <c r="F2508" i="9"/>
  <c r="F2510" i="10"/>
  <c r="F2510" i="9"/>
  <c r="F2512" i="10"/>
  <c r="F2512" i="9"/>
  <c r="F2514" i="10"/>
  <c r="F2514" i="9"/>
  <c r="F2516" i="10"/>
  <c r="F2516" i="9"/>
  <c r="F2518" i="10"/>
  <c r="F2518" i="9"/>
  <c r="F2520" i="10"/>
  <c r="F2520" i="9"/>
  <c r="F2522" i="10"/>
  <c r="F2522" i="9"/>
  <c r="F2524" i="10"/>
  <c r="F2524" i="9"/>
  <c r="J11" i="4"/>
  <c r="D36" i="4"/>
  <c r="K36" i="4" s="1"/>
  <c r="E58" i="4"/>
  <c r="F495" i="10"/>
  <c r="F495" i="9"/>
  <c r="F495" i="8"/>
  <c r="F497" i="10"/>
  <c r="F497" i="9"/>
  <c r="F497" i="8"/>
  <c r="F499" i="10"/>
  <c r="F499" i="9"/>
  <c r="F499" i="8"/>
  <c r="F501" i="10"/>
  <c r="F501" i="9"/>
  <c r="F501" i="8"/>
  <c r="F503" i="10"/>
  <c r="F503" i="9"/>
  <c r="F503" i="8"/>
  <c r="F505" i="10"/>
  <c r="F505" i="9"/>
  <c r="F505" i="8"/>
  <c r="F507" i="10"/>
  <c r="F507" i="9"/>
  <c r="F507" i="8"/>
  <c r="F509" i="10"/>
  <c r="F509" i="9"/>
  <c r="F509" i="8"/>
  <c r="F511" i="10"/>
  <c r="F511" i="9"/>
  <c r="F511" i="8"/>
  <c r="F513" i="10"/>
  <c r="F513" i="9"/>
  <c r="F513" i="8"/>
  <c r="F515" i="10"/>
  <c r="F515" i="9"/>
  <c r="F515" i="8"/>
  <c r="F517" i="10"/>
  <c r="F517" i="9"/>
  <c r="F517" i="8"/>
  <c r="F519" i="10"/>
  <c r="F519" i="9"/>
  <c r="F519" i="8"/>
  <c r="F521" i="10"/>
  <c r="F521" i="9"/>
  <c r="F521" i="8"/>
  <c r="F523" i="10"/>
  <c r="F523" i="9"/>
  <c r="F523" i="8"/>
  <c r="F525" i="10"/>
  <c r="F525" i="9"/>
  <c r="F525" i="8"/>
  <c r="F527" i="10"/>
  <c r="F527" i="9"/>
  <c r="F527" i="8"/>
  <c r="F529" i="10"/>
  <c r="F529" i="9"/>
  <c r="F529" i="8"/>
  <c r="F531" i="10"/>
  <c r="F531" i="9"/>
  <c r="F531" i="8"/>
  <c r="F533" i="10"/>
  <c r="F533" i="9"/>
  <c r="F533" i="8"/>
  <c r="F535" i="10"/>
  <c r="F535" i="9"/>
  <c r="F535" i="8"/>
  <c r="F537" i="10"/>
  <c r="F537" i="9"/>
  <c r="F537" i="8"/>
  <c r="F539" i="10"/>
  <c r="F539" i="9"/>
  <c r="F539" i="8"/>
  <c r="F541" i="10"/>
  <c r="F541" i="9"/>
  <c r="F541" i="8"/>
  <c r="F543" i="10"/>
  <c r="F543" i="9"/>
  <c r="F543" i="8"/>
  <c r="F545" i="10"/>
  <c r="F545" i="9"/>
  <c r="F545" i="8"/>
  <c r="F547" i="10"/>
  <c r="F547" i="9"/>
  <c r="F547" i="8"/>
  <c r="F549" i="10"/>
  <c r="F549" i="9"/>
  <c r="F549" i="8"/>
  <c r="F551" i="10"/>
  <c r="F551" i="9"/>
  <c r="F551" i="8"/>
  <c r="F553" i="10"/>
  <c r="F553" i="9"/>
  <c r="F553" i="8"/>
  <c r="F555" i="10"/>
  <c r="F555" i="9"/>
  <c r="F555" i="8"/>
  <c r="F557" i="10"/>
  <c r="F557" i="9"/>
  <c r="F557" i="8"/>
  <c r="F559" i="10"/>
  <c r="F559" i="9"/>
  <c r="F559" i="8"/>
  <c r="F561" i="10"/>
  <c r="F561" i="9"/>
  <c r="F561" i="8"/>
  <c r="F563" i="10"/>
  <c r="F563" i="9"/>
  <c r="F563" i="8"/>
  <c r="F565" i="10"/>
  <c r="F565" i="9"/>
  <c r="F565" i="8"/>
  <c r="F567" i="10"/>
  <c r="F567" i="9"/>
  <c r="F567" i="8"/>
  <c r="F569" i="10"/>
  <c r="F569" i="9"/>
  <c r="F569" i="8"/>
  <c r="F571" i="10"/>
  <c r="F571" i="9"/>
  <c r="F571" i="8"/>
  <c r="F573" i="10"/>
  <c r="F573" i="9"/>
  <c r="F573" i="8"/>
  <c r="F575" i="10"/>
  <c r="F575" i="9"/>
  <c r="F575" i="8"/>
  <c r="F577" i="10"/>
  <c r="F577" i="9"/>
  <c r="F577" i="8"/>
  <c r="F579" i="10"/>
  <c r="F579" i="9"/>
  <c r="F579" i="8"/>
  <c r="F581" i="10"/>
  <c r="F581" i="9"/>
  <c r="F581" i="8"/>
  <c r="F583" i="10"/>
  <c r="F583" i="9"/>
  <c r="F583" i="8"/>
  <c r="F585" i="10"/>
  <c r="F585" i="9"/>
  <c r="F585" i="8"/>
  <c r="F587" i="10"/>
  <c r="F587" i="9"/>
  <c r="F587" i="8"/>
  <c r="F589" i="10"/>
  <c r="F589" i="9"/>
  <c r="F589" i="8"/>
  <c r="F591" i="10"/>
  <c r="F591" i="9"/>
  <c r="F591" i="8"/>
  <c r="F593" i="10"/>
  <c r="F593" i="9"/>
  <c r="F593" i="8"/>
  <c r="F595" i="10"/>
  <c r="F595" i="9"/>
  <c r="F595" i="8"/>
  <c r="F597" i="10"/>
  <c r="F597" i="9"/>
  <c r="F597" i="8"/>
  <c r="F599" i="10"/>
  <c r="F599" i="9"/>
  <c r="F599" i="8"/>
  <c r="F601" i="10"/>
  <c r="F601" i="9"/>
  <c r="F601" i="8"/>
  <c r="F603" i="10"/>
  <c r="F603" i="9"/>
  <c r="F603" i="8"/>
  <c r="F605" i="10"/>
  <c r="F605" i="9"/>
  <c r="F605" i="8"/>
  <c r="F607" i="10"/>
  <c r="F607" i="9"/>
  <c r="F607" i="8"/>
  <c r="F609" i="10"/>
  <c r="F609" i="9"/>
  <c r="F609" i="8"/>
  <c r="F611" i="10"/>
  <c r="F611" i="9"/>
  <c r="F611" i="8"/>
  <c r="F613" i="10"/>
  <c r="F613" i="9"/>
  <c r="F613" i="8"/>
  <c r="F615" i="10"/>
  <c r="F615" i="9"/>
  <c r="F615" i="8"/>
  <c r="F617" i="10"/>
  <c r="F617" i="9"/>
  <c r="F617" i="8"/>
  <c r="F619" i="10"/>
  <c r="F619" i="9"/>
  <c r="F619" i="8"/>
  <c r="F621" i="10"/>
  <c r="F621" i="9"/>
  <c r="F621" i="8"/>
  <c r="F623" i="10"/>
  <c r="F623" i="9"/>
  <c r="F623" i="8"/>
  <c r="F625" i="10"/>
  <c r="F625" i="9"/>
  <c r="F625" i="8"/>
  <c r="F627" i="10"/>
  <c r="F627" i="9"/>
  <c r="F627" i="8"/>
  <c r="F629" i="10"/>
  <c r="F629" i="9"/>
  <c r="F629" i="8"/>
  <c r="F631" i="10"/>
  <c r="F631" i="9"/>
  <c r="F631" i="8"/>
  <c r="F633" i="10"/>
  <c r="F633" i="9"/>
  <c r="F633" i="8"/>
  <c r="F635" i="10"/>
  <c r="F635" i="9"/>
  <c r="F635" i="8"/>
  <c r="F637" i="10"/>
  <c r="F637" i="9"/>
  <c r="F637" i="8"/>
  <c r="F639" i="10"/>
  <c r="F639" i="9"/>
  <c r="F639" i="8"/>
  <c r="F641" i="10"/>
  <c r="F641" i="9"/>
  <c r="F641" i="8"/>
  <c r="F643" i="10"/>
  <c r="F643" i="9"/>
  <c r="F643" i="8"/>
  <c r="F645" i="10"/>
  <c r="F645" i="9"/>
  <c r="F645" i="8"/>
  <c r="F647" i="10"/>
  <c r="F647" i="9"/>
  <c r="F647" i="8"/>
  <c r="F649" i="10"/>
  <c r="F649" i="9"/>
  <c r="F649" i="8"/>
  <c r="F651" i="10"/>
  <c r="F651" i="9"/>
  <c r="F651" i="8"/>
  <c r="F653" i="10"/>
  <c r="F653" i="9"/>
  <c r="F653" i="8"/>
  <c r="F655" i="10"/>
  <c r="F655" i="9"/>
  <c r="F655" i="8"/>
  <c r="F657" i="10"/>
  <c r="F657" i="9"/>
  <c r="F657" i="8"/>
  <c r="F659" i="10"/>
  <c r="F659" i="9"/>
  <c r="F659" i="8"/>
  <c r="F661" i="10"/>
  <c r="F661" i="9"/>
  <c r="F661" i="8"/>
  <c r="F663" i="10"/>
  <c r="F663" i="9"/>
  <c r="F663" i="8"/>
  <c r="F665" i="10"/>
  <c r="F665" i="9"/>
  <c r="F665" i="8"/>
  <c r="F667" i="10"/>
  <c r="F667" i="9"/>
  <c r="F667" i="8"/>
  <c r="F669" i="10"/>
  <c r="F669" i="9"/>
  <c r="F669" i="8"/>
  <c r="F671" i="10"/>
  <c r="F671" i="9"/>
  <c r="F671" i="8"/>
  <c r="F673" i="10"/>
  <c r="F673" i="9"/>
  <c r="F673" i="8"/>
  <c r="F675" i="10"/>
  <c r="F675" i="9"/>
  <c r="F675" i="8"/>
  <c r="F677" i="10"/>
  <c r="F677" i="9"/>
  <c r="F677" i="8"/>
  <c r="F679" i="10"/>
  <c r="F679" i="9"/>
  <c r="F679" i="8"/>
  <c r="F681" i="10"/>
  <c r="F681" i="9"/>
  <c r="F681" i="8"/>
  <c r="F683" i="10"/>
  <c r="F683" i="9"/>
  <c r="F683" i="8"/>
  <c r="F685" i="10"/>
  <c r="F685" i="9"/>
  <c r="F685" i="8"/>
  <c r="F687" i="10"/>
  <c r="F687" i="9"/>
  <c r="F687" i="8"/>
  <c r="F689" i="10"/>
  <c r="F689" i="9"/>
  <c r="F689" i="8"/>
  <c r="F691" i="10"/>
  <c r="F691" i="9"/>
  <c r="F691" i="8"/>
  <c r="F693" i="10"/>
  <c r="F693" i="9"/>
  <c r="F693" i="8"/>
  <c r="F695" i="10"/>
  <c r="F695" i="9"/>
  <c r="F695" i="8"/>
  <c r="F697" i="10"/>
  <c r="F697" i="9"/>
  <c r="F697" i="8"/>
  <c r="F699" i="10"/>
  <c r="F699" i="9"/>
  <c r="F699" i="8"/>
  <c r="F701" i="10"/>
  <c r="F701" i="9"/>
  <c r="F701" i="8"/>
  <c r="F703" i="10"/>
  <c r="F703" i="9"/>
  <c r="F703" i="8"/>
  <c r="F705" i="10"/>
  <c r="F705" i="9"/>
  <c r="F705" i="8"/>
  <c r="F707" i="10"/>
  <c r="F707" i="9"/>
  <c r="F707" i="8"/>
  <c r="F709" i="10"/>
  <c r="F709" i="9"/>
  <c r="F709" i="8"/>
  <c r="F711" i="10"/>
  <c r="F711" i="9"/>
  <c r="F711" i="8"/>
  <c r="F713" i="10"/>
  <c r="F713" i="9"/>
  <c r="F713" i="8"/>
  <c r="F715" i="10"/>
  <c r="F715" i="9"/>
  <c r="F715" i="8"/>
  <c r="F717" i="10"/>
  <c r="F717" i="9"/>
  <c r="F717" i="8"/>
  <c r="F719" i="10"/>
  <c r="F719" i="9"/>
  <c r="F719" i="8"/>
  <c r="F721" i="10"/>
  <c r="F721" i="9"/>
  <c r="F721" i="8"/>
  <c r="F723" i="10"/>
  <c r="F723" i="9"/>
  <c r="F723" i="8"/>
  <c r="F725" i="10"/>
  <c r="F725" i="9"/>
  <c r="F725" i="8"/>
  <c r="F727" i="10"/>
  <c r="F727" i="9"/>
  <c r="F727" i="8"/>
  <c r="F729" i="10"/>
  <c r="F729" i="9"/>
  <c r="F729" i="8"/>
  <c r="F731" i="10"/>
  <c r="F731" i="9"/>
  <c r="F731" i="8"/>
  <c r="F733" i="10"/>
  <c r="F733" i="9"/>
  <c r="F733" i="8"/>
  <c r="F735" i="10"/>
  <c r="F735" i="9"/>
  <c r="F735" i="8"/>
  <c r="F737" i="10"/>
  <c r="F737" i="9"/>
  <c r="F737" i="8"/>
  <c r="F739" i="10"/>
  <c r="F739" i="9"/>
  <c r="F739" i="8"/>
  <c r="F741" i="10"/>
  <c r="F741" i="9"/>
  <c r="F741" i="8"/>
  <c r="F743" i="10"/>
  <c r="F743" i="9"/>
  <c r="F743" i="8"/>
  <c r="F745" i="10"/>
  <c r="F745" i="9"/>
  <c r="F745" i="8"/>
  <c r="F747" i="10"/>
  <c r="F747" i="9"/>
  <c r="F747" i="8"/>
  <c r="F749" i="10"/>
  <c r="F749" i="9"/>
  <c r="F749" i="8"/>
  <c r="F751" i="10"/>
  <c r="F751" i="9"/>
  <c r="F751" i="8"/>
  <c r="F753" i="10"/>
  <c r="F753" i="9"/>
  <c r="F753" i="8"/>
  <c r="F755" i="10"/>
  <c r="F755" i="9"/>
  <c r="F755" i="8"/>
  <c r="F757" i="10"/>
  <c r="F757" i="9"/>
  <c r="F757" i="8"/>
  <c r="F759" i="10"/>
  <c r="F759" i="9"/>
  <c r="F759" i="8"/>
  <c r="F761" i="10"/>
  <c r="F761" i="9"/>
  <c r="F761" i="8"/>
  <c r="F763" i="10"/>
  <c r="F763" i="9"/>
  <c r="F763" i="8"/>
  <c r="F765" i="10"/>
  <c r="F765" i="9"/>
  <c r="F765" i="8"/>
  <c r="F767" i="10"/>
  <c r="F767" i="9"/>
  <c r="F767" i="8"/>
  <c r="F769" i="10"/>
  <c r="F769" i="9"/>
  <c r="F769" i="8"/>
  <c r="F771" i="10"/>
  <c r="F771" i="9"/>
  <c r="F771" i="8"/>
  <c r="F773" i="10"/>
  <c r="F773" i="9"/>
  <c r="F773" i="8"/>
  <c r="F775" i="10"/>
  <c r="F775" i="9"/>
  <c r="F775" i="8"/>
  <c r="F777" i="10"/>
  <c r="F777" i="9"/>
  <c r="F777" i="8"/>
  <c r="F779" i="10"/>
  <c r="F779" i="9"/>
  <c r="F779" i="8"/>
  <c r="F781" i="10"/>
  <c r="F781" i="9"/>
  <c r="F781" i="8"/>
  <c r="F783" i="10"/>
  <c r="F783" i="9"/>
  <c r="F783" i="8"/>
  <c r="F785" i="10"/>
  <c r="F785" i="9"/>
  <c r="F785" i="8"/>
  <c r="F787" i="10"/>
  <c r="F787" i="9"/>
  <c r="F787" i="8"/>
  <c r="F789" i="10"/>
  <c r="F789" i="9"/>
  <c r="F789" i="8"/>
  <c r="F791" i="10"/>
  <c r="F791" i="9"/>
  <c r="F791" i="8"/>
  <c r="F793" i="10"/>
  <c r="F793" i="9"/>
  <c r="F793" i="8"/>
  <c r="F795" i="10"/>
  <c r="F795" i="9"/>
  <c r="F795" i="8"/>
  <c r="F797" i="10"/>
  <c r="F797" i="9"/>
  <c r="F797" i="8"/>
  <c r="F799" i="10"/>
  <c r="F799" i="9"/>
  <c r="F799" i="8"/>
  <c r="F801" i="10"/>
  <c r="F801" i="9"/>
  <c r="F801" i="8"/>
  <c r="F803" i="10"/>
  <c r="F803" i="9"/>
  <c r="F803" i="8"/>
  <c r="F805" i="10"/>
  <c r="F805" i="9"/>
  <c r="F805" i="8"/>
  <c r="F807" i="10"/>
  <c r="F807" i="9"/>
  <c r="F807" i="8"/>
  <c r="F809" i="10"/>
  <c r="F809" i="9"/>
  <c r="F809" i="8"/>
  <c r="F811" i="10"/>
  <c r="F811" i="9"/>
  <c r="F811" i="8"/>
  <c r="F813" i="10"/>
  <c r="F813" i="9"/>
  <c r="F813" i="8"/>
  <c r="F815" i="10"/>
  <c r="F815" i="9"/>
  <c r="F815" i="8"/>
  <c r="F817" i="10"/>
  <c r="F817" i="9"/>
  <c r="F817" i="8"/>
  <c r="F819" i="10"/>
  <c r="F819" i="9"/>
  <c r="F819" i="8"/>
  <c r="F821" i="10"/>
  <c r="F821" i="9"/>
  <c r="F821" i="8"/>
  <c r="F823" i="10"/>
  <c r="F823" i="9"/>
  <c r="F823" i="8"/>
  <c r="F825" i="10"/>
  <c r="F825" i="9"/>
  <c r="F825" i="8"/>
  <c r="F827" i="10"/>
  <c r="F827" i="9"/>
  <c r="F827" i="8"/>
  <c r="F829" i="10"/>
  <c r="F829" i="9"/>
  <c r="F829" i="8"/>
  <c r="F831" i="10"/>
  <c r="F831" i="9"/>
  <c r="F831" i="8"/>
  <c r="F833" i="10"/>
  <c r="F833" i="9"/>
  <c r="F833" i="8"/>
  <c r="F835" i="10"/>
  <c r="F835" i="9"/>
  <c r="F835" i="8"/>
  <c r="F837" i="10"/>
  <c r="F837" i="9"/>
  <c r="F837" i="8"/>
  <c r="F839" i="10"/>
  <c r="F839" i="9"/>
  <c r="F839" i="8"/>
  <c r="F841" i="10"/>
  <c r="F841" i="9"/>
  <c r="F841" i="8"/>
  <c r="F843" i="10"/>
  <c r="F843" i="9"/>
  <c r="F843" i="8"/>
  <c r="F845" i="10"/>
  <c r="F845" i="9"/>
  <c r="F845" i="8"/>
  <c r="F847" i="10"/>
  <c r="F847" i="9"/>
  <c r="F847" i="8"/>
  <c r="F849" i="10"/>
  <c r="F849" i="9"/>
  <c r="F849" i="8"/>
  <c r="F851" i="10"/>
  <c r="F851" i="9"/>
  <c r="F851" i="8"/>
  <c r="F853" i="10"/>
  <c r="F853" i="9"/>
  <c r="F853" i="8"/>
  <c r="F855" i="10"/>
  <c r="F855" i="9"/>
  <c r="F855" i="8"/>
  <c r="F857" i="10"/>
  <c r="F857" i="9"/>
  <c r="F857" i="8"/>
  <c r="F859" i="10"/>
  <c r="F859" i="9"/>
  <c r="F859" i="8"/>
  <c r="F861" i="10"/>
  <c r="F861" i="9"/>
  <c r="F861" i="8"/>
  <c r="F863" i="10"/>
  <c r="F863" i="9"/>
  <c r="F863" i="8"/>
  <c r="F865" i="10"/>
  <c r="F865" i="9"/>
  <c r="F865" i="8"/>
  <c r="F867" i="10"/>
  <c r="F867" i="9"/>
  <c r="F867" i="8"/>
  <c r="F869" i="10"/>
  <c r="F869" i="9"/>
  <c r="F869" i="8"/>
  <c r="F871" i="10"/>
  <c r="F871" i="9"/>
  <c r="F871" i="8"/>
  <c r="F873" i="10"/>
  <c r="F873" i="9"/>
  <c r="F873" i="8"/>
  <c r="F875" i="10"/>
  <c r="F875" i="9"/>
  <c r="F875" i="8"/>
  <c r="F877" i="10"/>
  <c r="F877" i="9"/>
  <c r="F877" i="8"/>
  <c r="F879" i="10"/>
  <c r="F879" i="9"/>
  <c r="F879" i="8"/>
  <c r="F881" i="10"/>
  <c r="F881" i="9"/>
  <c r="F881" i="8"/>
  <c r="F883" i="10"/>
  <c r="F883" i="9"/>
  <c r="F883" i="8"/>
  <c r="F885" i="10"/>
  <c r="F885" i="9"/>
  <c r="F885" i="8"/>
  <c r="F887" i="10"/>
  <c r="F887" i="9"/>
  <c r="F887" i="8"/>
  <c r="F889" i="10"/>
  <c r="F889" i="9"/>
  <c r="F889" i="8"/>
  <c r="F891" i="10"/>
  <c r="F891" i="9"/>
  <c r="F891" i="8"/>
  <c r="F893" i="10"/>
  <c r="F893" i="9"/>
  <c r="F893" i="8"/>
  <c r="F895" i="10"/>
  <c r="F895" i="9"/>
  <c r="F895" i="8"/>
  <c r="F897" i="10"/>
  <c r="F897" i="9"/>
  <c r="F897" i="8"/>
  <c r="F899" i="10"/>
  <c r="F899" i="9"/>
  <c r="F899" i="8"/>
  <c r="F901" i="10"/>
  <c r="F901" i="9"/>
  <c r="F901" i="8"/>
  <c r="F903" i="10"/>
  <c r="F903" i="9"/>
  <c r="F903" i="8"/>
  <c r="F905" i="10"/>
  <c r="F905" i="9"/>
  <c r="F905" i="8"/>
  <c r="F907" i="10"/>
  <c r="F907" i="9"/>
  <c r="F907" i="8"/>
  <c r="F909" i="10"/>
  <c r="F909" i="9"/>
  <c r="F909" i="8"/>
  <c r="F911" i="10"/>
  <c r="F911" i="9"/>
  <c r="F911" i="8"/>
  <c r="F913" i="10"/>
  <c r="F913" i="9"/>
  <c r="F913" i="8"/>
  <c r="F915" i="10"/>
  <c r="F915" i="9"/>
  <c r="F915" i="8"/>
  <c r="F917" i="10"/>
  <c r="F917" i="9"/>
  <c r="F917" i="8"/>
  <c r="F919" i="10"/>
  <c r="F919" i="9"/>
  <c r="F919" i="8"/>
  <c r="F921" i="10"/>
  <c r="F921" i="9"/>
  <c r="F921" i="8"/>
  <c r="F923" i="10"/>
  <c r="F923" i="9"/>
  <c r="F923" i="8"/>
  <c r="F925" i="10"/>
  <c r="F925" i="9"/>
  <c r="F925" i="8"/>
  <c r="F927" i="10"/>
  <c r="F927" i="9"/>
  <c r="F927" i="8"/>
  <c r="F929" i="10"/>
  <c r="F929" i="9"/>
  <c r="F929" i="8"/>
  <c r="F931" i="10"/>
  <c r="F931" i="9"/>
  <c r="F931" i="8"/>
  <c r="F933" i="10"/>
  <c r="F933" i="9"/>
  <c r="F933" i="8"/>
  <c r="F935" i="10"/>
  <c r="F935" i="9"/>
  <c r="F935" i="8"/>
  <c r="F937" i="10"/>
  <c r="F937" i="9"/>
  <c r="F937" i="8"/>
  <c r="F939" i="10"/>
  <c r="F939" i="9"/>
  <c r="F939" i="8"/>
  <c r="F941" i="10"/>
  <c r="F941" i="9"/>
  <c r="F941" i="8"/>
  <c r="F943" i="10"/>
  <c r="F943" i="9"/>
  <c r="F943" i="8"/>
  <c r="F945" i="10"/>
  <c r="F945" i="9"/>
  <c r="F945" i="8"/>
  <c r="F947" i="10"/>
  <c r="F947" i="9"/>
  <c r="F947" i="8"/>
  <c r="F949" i="10"/>
  <c r="F949" i="9"/>
  <c r="F949" i="8"/>
  <c r="F951" i="10"/>
  <c r="F951" i="9"/>
  <c r="F951" i="8"/>
  <c r="F953" i="10"/>
  <c r="F953" i="9"/>
  <c r="F953" i="8"/>
  <c r="F955" i="10"/>
  <c r="F955" i="9"/>
  <c r="F955" i="8"/>
  <c r="F957" i="10"/>
  <c r="F957" i="9"/>
  <c r="F957" i="8"/>
  <c r="F959" i="10"/>
  <c r="F959" i="9"/>
  <c r="F959" i="8"/>
  <c r="F961" i="10"/>
  <c r="F961" i="9"/>
  <c r="F961" i="8"/>
  <c r="F963" i="10"/>
  <c r="F963" i="9"/>
  <c r="F963" i="8"/>
  <c r="F965" i="10"/>
  <c r="F965" i="9"/>
  <c r="F965" i="8"/>
  <c r="F967" i="10"/>
  <c r="F967" i="9"/>
  <c r="F967" i="8"/>
  <c r="F969" i="10"/>
  <c r="F969" i="9"/>
  <c r="F969" i="8"/>
  <c r="F971" i="10"/>
  <c r="F971" i="9"/>
  <c r="F971" i="8"/>
  <c r="F973" i="10"/>
  <c r="F973" i="9"/>
  <c r="F973" i="8"/>
  <c r="F975" i="10"/>
  <c r="F975" i="9"/>
  <c r="F975" i="8"/>
  <c r="F977" i="10"/>
  <c r="F977" i="9"/>
  <c r="F977" i="8"/>
  <c r="F979" i="10"/>
  <c r="F979" i="9"/>
  <c r="F979" i="8"/>
  <c r="F981" i="10"/>
  <c r="F981" i="9"/>
  <c r="F981" i="8"/>
  <c r="F983" i="10"/>
  <c r="F983" i="9"/>
  <c r="F983" i="8"/>
  <c r="F985" i="10"/>
  <c r="F985" i="9"/>
  <c r="F985" i="8"/>
  <c r="F987" i="10"/>
  <c r="F987" i="9"/>
  <c r="F987" i="8"/>
  <c r="F989" i="10"/>
  <c r="F989" i="9"/>
  <c r="F989" i="8"/>
  <c r="F991" i="10"/>
  <c r="F991" i="9"/>
  <c r="F991" i="8"/>
  <c r="F993" i="10"/>
  <c r="F993" i="9"/>
  <c r="F993" i="8"/>
  <c r="F995" i="10"/>
  <c r="F995" i="9"/>
  <c r="F995" i="8"/>
  <c r="F997" i="10"/>
  <c r="F997" i="9"/>
  <c r="F997" i="8"/>
  <c r="F999" i="10"/>
  <c r="F999" i="9"/>
  <c r="F999" i="8"/>
  <c r="F1001" i="10"/>
  <c r="F1001" i="9"/>
  <c r="F1001" i="8"/>
  <c r="F1003" i="10"/>
  <c r="F1003" i="9"/>
  <c r="F1003" i="8"/>
  <c r="F1005" i="10"/>
  <c r="F1005" i="9"/>
  <c r="F1005" i="8"/>
  <c r="F1007" i="10"/>
  <c r="F1007" i="9"/>
  <c r="F1007" i="8"/>
  <c r="F1009" i="10"/>
  <c r="F1009" i="9"/>
  <c r="F1009" i="8"/>
  <c r="F1011" i="10"/>
  <c r="F1011" i="9"/>
  <c r="F1011" i="8"/>
  <c r="F1013" i="10"/>
  <c r="F1013" i="9"/>
  <c r="F1013" i="8"/>
  <c r="F1015" i="10"/>
  <c r="F1015" i="9"/>
  <c r="F1015" i="8"/>
  <c r="F1017" i="10"/>
  <c r="F1017" i="9"/>
  <c r="F1017" i="8"/>
  <c r="F1019" i="10"/>
  <c r="F1019" i="9"/>
  <c r="F1019" i="8"/>
  <c r="F1021" i="10"/>
  <c r="F1021" i="9"/>
  <c r="F1021" i="8"/>
  <c r="F1023" i="10"/>
  <c r="F1023" i="9"/>
  <c r="F1023" i="8"/>
  <c r="F1025" i="10"/>
  <c r="F1025" i="9"/>
  <c r="F1025" i="8"/>
  <c r="F1027" i="10"/>
  <c r="F1027" i="9"/>
  <c r="F1027" i="8"/>
  <c r="F1029" i="10"/>
  <c r="F1029" i="9"/>
  <c r="F1029" i="8"/>
  <c r="F1031" i="10"/>
  <c r="F1031" i="9"/>
  <c r="F1031" i="8"/>
  <c r="F1033" i="10"/>
  <c r="F1033" i="9"/>
  <c r="F1033" i="8"/>
  <c r="F1035" i="10"/>
  <c r="F1035" i="9"/>
  <c r="F1035" i="8"/>
  <c r="F1037" i="10"/>
  <c r="F1037" i="9"/>
  <c r="F1037" i="8"/>
  <c r="F1039" i="10"/>
  <c r="F1039" i="9"/>
  <c r="F1039" i="8"/>
  <c r="F1041" i="10"/>
  <c r="F1041" i="9"/>
  <c r="F1041" i="8"/>
  <c r="F1043" i="10"/>
  <c r="F1043" i="9"/>
  <c r="F1043" i="8"/>
  <c r="F1045" i="10"/>
  <c r="F1045" i="9"/>
  <c r="F1045" i="8"/>
  <c r="F1047" i="10"/>
  <c r="F1047" i="9"/>
  <c r="F1047" i="8"/>
  <c r="F1049" i="10"/>
  <c r="F1049" i="9"/>
  <c r="F1049" i="8"/>
  <c r="F1051" i="10"/>
  <c r="F1051" i="9"/>
  <c r="F1051" i="8"/>
  <c r="F1053" i="10"/>
  <c r="F1053" i="9"/>
  <c r="F1053" i="8"/>
  <c r="F1055" i="10"/>
  <c r="F1055" i="9"/>
  <c r="F1055" i="8"/>
  <c r="F1057" i="10"/>
  <c r="F1057" i="9"/>
  <c r="F1057" i="8"/>
  <c r="F1059" i="10"/>
  <c r="F1059" i="9"/>
  <c r="F1059" i="8"/>
  <c r="F1061" i="10"/>
  <c r="F1061" i="9"/>
  <c r="F1061" i="8"/>
  <c r="F1063" i="10"/>
  <c r="F1063" i="9"/>
  <c r="F1063" i="8"/>
  <c r="F1065" i="10"/>
  <c r="F1065" i="9"/>
  <c r="F1065" i="8"/>
  <c r="F1067" i="10"/>
  <c r="F1067" i="9"/>
  <c r="F1067" i="8"/>
  <c r="F1069" i="10"/>
  <c r="F1069" i="9"/>
  <c r="F1069" i="8"/>
  <c r="F1071" i="10"/>
  <c r="F1071" i="9"/>
  <c r="F1071" i="8"/>
  <c r="F1073" i="10"/>
  <c r="F1073" i="9"/>
  <c r="F1073" i="8"/>
  <c r="F1075" i="10"/>
  <c r="F1075" i="9"/>
  <c r="F1075" i="8"/>
  <c r="F1077" i="10"/>
  <c r="F1077" i="9"/>
  <c r="F1077" i="8"/>
  <c r="F1079" i="10"/>
  <c r="F1079" i="9"/>
  <c r="F1079" i="8"/>
  <c r="F1081" i="10"/>
  <c r="F1081" i="9"/>
  <c r="F1081" i="8"/>
  <c r="F1083" i="10"/>
  <c r="F1083" i="9"/>
  <c r="F1083" i="8"/>
  <c r="F1085" i="10"/>
  <c r="F1085" i="9"/>
  <c r="F1085" i="8"/>
  <c r="F1087" i="10"/>
  <c r="F1087" i="9"/>
  <c r="F1087" i="8"/>
  <c r="F1089" i="10"/>
  <c r="F1089" i="9"/>
  <c r="F1089" i="8"/>
  <c r="F1091" i="10"/>
  <c r="F1091" i="9"/>
  <c r="F1091" i="8"/>
  <c r="F1093" i="10"/>
  <c r="F1093" i="9"/>
  <c r="F1093" i="8"/>
  <c r="F1095" i="10"/>
  <c r="F1095" i="9"/>
  <c r="F1095" i="8"/>
  <c r="F1097" i="10"/>
  <c r="F1097" i="9"/>
  <c r="F1097" i="8"/>
  <c r="F1099" i="10"/>
  <c r="F1099" i="9"/>
  <c r="F1099" i="8"/>
  <c r="F1101" i="10"/>
  <c r="F1101" i="9"/>
  <c r="F1101" i="8"/>
  <c r="F1103" i="10"/>
  <c r="F1103" i="9"/>
  <c r="F1103" i="8"/>
  <c r="F1105" i="10"/>
  <c r="F1105" i="9"/>
  <c r="F1105" i="8"/>
  <c r="F1107" i="10"/>
  <c r="F1107" i="9"/>
  <c r="F1107" i="8"/>
  <c r="F1109" i="10"/>
  <c r="F1109" i="9"/>
  <c r="F1109" i="8"/>
  <c r="F1111" i="10"/>
  <c r="F1111" i="9"/>
  <c r="F1111" i="8"/>
  <c r="F1113" i="10"/>
  <c r="F1113" i="9"/>
  <c r="F1113" i="8"/>
  <c r="F1115" i="10"/>
  <c r="F1115" i="9"/>
  <c r="F1115" i="8"/>
  <c r="F1117" i="10"/>
  <c r="F1117" i="9"/>
  <c r="F1117" i="8"/>
  <c r="F1119" i="10"/>
  <c r="F1119" i="9"/>
  <c r="F1119" i="8"/>
  <c r="F1121" i="10"/>
  <c r="F1121" i="9"/>
  <c r="F1121" i="8"/>
  <c r="F1123" i="10"/>
  <c r="F1123" i="9"/>
  <c r="F1123" i="8"/>
  <c r="F1125" i="10"/>
  <c r="F1125" i="9"/>
  <c r="F1125" i="8"/>
  <c r="F1127" i="10"/>
  <c r="F1127" i="9"/>
  <c r="F1127" i="8"/>
  <c r="F1129" i="10"/>
  <c r="F1129" i="9"/>
  <c r="F1129" i="8"/>
  <c r="F1131" i="10"/>
  <c r="F1131" i="9"/>
  <c r="F1131" i="8"/>
  <c r="F1133" i="10"/>
  <c r="F1133" i="9"/>
  <c r="F1133" i="8"/>
  <c r="F1135" i="10"/>
  <c r="F1135" i="9"/>
  <c r="F1135" i="8"/>
  <c r="F1137" i="10"/>
  <c r="F1137" i="9"/>
  <c r="F1137" i="8"/>
  <c r="F1139" i="10"/>
  <c r="F1139" i="9"/>
  <c r="F1139" i="8"/>
  <c r="F1141" i="10"/>
  <c r="F1141" i="9"/>
  <c r="F1141" i="8"/>
  <c r="F1143" i="10"/>
  <c r="F1143" i="9"/>
  <c r="F1143" i="8"/>
  <c r="F1145" i="10"/>
  <c r="F1145" i="9"/>
  <c r="F1145" i="8"/>
  <c r="F1147" i="10"/>
  <c r="F1147" i="9"/>
  <c r="F1147" i="8"/>
  <c r="F1149" i="10"/>
  <c r="F1149" i="9"/>
  <c r="F1149" i="8"/>
  <c r="F1151" i="10"/>
  <c r="F1151" i="9"/>
  <c r="F1151" i="8"/>
  <c r="F1153" i="10"/>
  <c r="F1153" i="9"/>
  <c r="F1153" i="8"/>
  <c r="F1155" i="10"/>
  <c r="F1155" i="9"/>
  <c r="F1155" i="8"/>
  <c r="F1157" i="10"/>
  <c r="F1157" i="9"/>
  <c r="F1157" i="8"/>
  <c r="F1159" i="10"/>
  <c r="F1159" i="9"/>
  <c r="F1159" i="8"/>
  <c r="F1161" i="10"/>
  <c r="F1161" i="9"/>
  <c r="F1161" i="8"/>
  <c r="F1163" i="10"/>
  <c r="F1163" i="9"/>
  <c r="F1163" i="8"/>
  <c r="F1165" i="10"/>
  <c r="F1165" i="9"/>
  <c r="F1165" i="8"/>
  <c r="F1167" i="10"/>
  <c r="F1167" i="9"/>
  <c r="F1167" i="8"/>
  <c r="F1169" i="10"/>
  <c r="F1169" i="9"/>
  <c r="F1169" i="8"/>
  <c r="F1171" i="10"/>
  <c r="F1171" i="9"/>
  <c r="F1171" i="8"/>
  <c r="F1173" i="10"/>
  <c r="F1173" i="9"/>
  <c r="F1173" i="8"/>
  <c r="F1175" i="10"/>
  <c r="F1175" i="9"/>
  <c r="F1175" i="8"/>
  <c r="F1177" i="10"/>
  <c r="F1177" i="9"/>
  <c r="F1177" i="8"/>
  <c r="F1179" i="10"/>
  <c r="F1179" i="9"/>
  <c r="F1179" i="8"/>
  <c r="F1181" i="10"/>
  <c r="F1181" i="9"/>
  <c r="F1181" i="8"/>
  <c r="F1183" i="10"/>
  <c r="F1183" i="9"/>
  <c r="F1183" i="8"/>
  <c r="F1185" i="10"/>
  <c r="F1185" i="9"/>
  <c r="F1185" i="8"/>
  <c r="F1187" i="10"/>
  <c r="F1187" i="9"/>
  <c r="F1187" i="8"/>
  <c r="F1189" i="10"/>
  <c r="F1189" i="9"/>
  <c r="F1189" i="8"/>
  <c r="F1191" i="10"/>
  <c r="F1191" i="9"/>
  <c r="F1191" i="8"/>
  <c r="F1193" i="10"/>
  <c r="F1193" i="9"/>
  <c r="F1193" i="8"/>
  <c r="F1195" i="10"/>
  <c r="F1195" i="9"/>
  <c r="F1195" i="8"/>
  <c r="F1197" i="10"/>
  <c r="F1197" i="9"/>
  <c r="F1197" i="8"/>
  <c r="F1199" i="10"/>
  <c r="F1199" i="9"/>
  <c r="F1199" i="8"/>
  <c r="F1201" i="10"/>
  <c r="F1201" i="9"/>
  <c r="F1201" i="8"/>
  <c r="F1203" i="10"/>
  <c r="F1203" i="9"/>
  <c r="F1203" i="8"/>
  <c r="F1205" i="10"/>
  <c r="F1205" i="9"/>
  <c r="F1205" i="8"/>
  <c r="F1207" i="10"/>
  <c r="F1207" i="9"/>
  <c r="F1207" i="8"/>
  <c r="F1209" i="10"/>
  <c r="F1209" i="9"/>
  <c r="F1209" i="8"/>
  <c r="F1211" i="10"/>
  <c r="F1211" i="9"/>
  <c r="F1211" i="8"/>
  <c r="F1213" i="10"/>
  <c r="F1213" i="9"/>
  <c r="F1213" i="8"/>
  <c r="F1215" i="10"/>
  <c r="F1215" i="9"/>
  <c r="F1215" i="8"/>
  <c r="F1217" i="10"/>
  <c r="F1217" i="9"/>
  <c r="F1217" i="8"/>
  <c r="F1219" i="10"/>
  <c r="F1219" i="9"/>
  <c r="F1219" i="8"/>
  <c r="F1221" i="10"/>
  <c r="F1221" i="9"/>
  <c r="F1221" i="8"/>
  <c r="F1223" i="10"/>
  <c r="F1223" i="9"/>
  <c r="F1223" i="8"/>
  <c r="F1225" i="10"/>
  <c r="F1225" i="9"/>
  <c r="F1225" i="8"/>
  <c r="F1227" i="10"/>
  <c r="F1227" i="9"/>
  <c r="F1227" i="8"/>
  <c r="F1229" i="10"/>
  <c r="F1229" i="9"/>
  <c r="F1229" i="8"/>
  <c r="F1231" i="10"/>
  <c r="F1231" i="9"/>
  <c r="F1231" i="8"/>
  <c r="F1233" i="10"/>
  <c r="F1233" i="9"/>
  <c r="F1233" i="8"/>
  <c r="F1235" i="10"/>
  <c r="F1235" i="9"/>
  <c r="F1235" i="8"/>
  <c r="F1237" i="10"/>
  <c r="F1237" i="9"/>
  <c r="F1237" i="8"/>
  <c r="F1239" i="10"/>
  <c r="F1239" i="9"/>
  <c r="F1239" i="8"/>
  <c r="F1241" i="10"/>
  <c r="F1241" i="9"/>
  <c r="F1241" i="8"/>
  <c r="F1243" i="10"/>
  <c r="F1243" i="9"/>
  <c r="F1243" i="8"/>
  <c r="F1245" i="10"/>
  <c r="F1245" i="9"/>
  <c r="F1245" i="8"/>
  <c r="F1247" i="10"/>
  <c r="F1247" i="9"/>
  <c r="F1247" i="8"/>
  <c r="F1249" i="10"/>
  <c r="F1249" i="9"/>
  <c r="F1249" i="8"/>
  <c r="F1251" i="10"/>
  <c r="F1251" i="9"/>
  <c r="F1251" i="8"/>
  <c r="F1253" i="10"/>
  <c r="F1253" i="9"/>
  <c r="F1253" i="8"/>
  <c r="F1255" i="10"/>
  <c r="F1255" i="9"/>
  <c r="F1255" i="8"/>
  <c r="F1257" i="10"/>
  <c r="F1257" i="9"/>
  <c r="F1257" i="8"/>
  <c r="F1259" i="10"/>
  <c r="F1259" i="9"/>
  <c r="F1259" i="8"/>
  <c r="F1261" i="10"/>
  <c r="F1261" i="9"/>
  <c r="F1261" i="8"/>
  <c r="F1263" i="10"/>
  <c r="F1263" i="9"/>
  <c r="F1263" i="8"/>
  <c r="F1265" i="10"/>
  <c r="F1265" i="9"/>
  <c r="F1265" i="8"/>
  <c r="F1267" i="10"/>
  <c r="F1267" i="9"/>
  <c r="F1267" i="8"/>
  <c r="F1269" i="10"/>
  <c r="F1269" i="9"/>
  <c r="F1269" i="8"/>
  <c r="F1271" i="10"/>
  <c r="F1271" i="9"/>
  <c r="F1271" i="8"/>
  <c r="F1273" i="10"/>
  <c r="F1273" i="9"/>
  <c r="F1273" i="8"/>
  <c r="F1275" i="10"/>
  <c r="F1275" i="9"/>
  <c r="F1275" i="8"/>
  <c r="F1277" i="10"/>
  <c r="F1277" i="9"/>
  <c r="F1277" i="8"/>
  <c r="F1279" i="10"/>
  <c r="F1279" i="9"/>
  <c r="F1279" i="8"/>
  <c r="F1281" i="10"/>
  <c r="F1281" i="9"/>
  <c r="F1281" i="8"/>
  <c r="F1283" i="10"/>
  <c r="F1283" i="9"/>
  <c r="F1283" i="8"/>
  <c r="F1285" i="10"/>
  <c r="F1285" i="9"/>
  <c r="F1285" i="8"/>
  <c r="F1287" i="10"/>
  <c r="F1287" i="9"/>
  <c r="F1287" i="8"/>
  <c r="F1289" i="10"/>
  <c r="F1289" i="9"/>
  <c r="F1289" i="8"/>
  <c r="F1291" i="10"/>
  <c r="F1291" i="9"/>
  <c r="F1291" i="8"/>
  <c r="F1293" i="10"/>
  <c r="F1293" i="9"/>
  <c r="F1293" i="8"/>
  <c r="F1295" i="10"/>
  <c r="F1295" i="9"/>
  <c r="F1295" i="8"/>
  <c r="F1297" i="10"/>
  <c r="F1297" i="9"/>
  <c r="F1297" i="8"/>
  <c r="F1299" i="10"/>
  <c r="F1299" i="9"/>
  <c r="F1299" i="8"/>
  <c r="F1301" i="10"/>
  <c r="F1301" i="9"/>
  <c r="F1301" i="8"/>
  <c r="F1303" i="10"/>
  <c r="F1303" i="9"/>
  <c r="F1303" i="8"/>
  <c r="F1305" i="10"/>
  <c r="F1305" i="9"/>
  <c r="F1305" i="8"/>
  <c r="F1307" i="10"/>
  <c r="F1307" i="9"/>
  <c r="F1307" i="8"/>
  <c r="F1309" i="10"/>
  <c r="F1309" i="9"/>
  <c r="F1309" i="8"/>
  <c r="F1311" i="10"/>
  <c r="F1311" i="9"/>
  <c r="F1311" i="8"/>
  <c r="F1313" i="10"/>
  <c r="F1313" i="9"/>
  <c r="F1313" i="8"/>
  <c r="F1315" i="10"/>
  <c r="F1315" i="9"/>
  <c r="F1315" i="8"/>
  <c r="F1317" i="10"/>
  <c r="F1317" i="9"/>
  <c r="F1317" i="8"/>
  <c r="F1319" i="10"/>
  <c r="F1319" i="9"/>
  <c r="F1319" i="8"/>
  <c r="F1321" i="10"/>
  <c r="F1321" i="9"/>
  <c r="F1321" i="8"/>
  <c r="F1323" i="10"/>
  <c r="F1323" i="9"/>
  <c r="F1323" i="8"/>
  <c r="F1325" i="10"/>
  <c r="F1325" i="9"/>
  <c r="F1325" i="8"/>
  <c r="F1327" i="10"/>
  <c r="F1327" i="9"/>
  <c r="F1327" i="8"/>
  <c r="F1329" i="10"/>
  <c r="F1329" i="9"/>
  <c r="F1329" i="8"/>
  <c r="F1331" i="10"/>
  <c r="F1331" i="9"/>
  <c r="F1331" i="8"/>
  <c r="F1333" i="10"/>
  <c r="F1333" i="9"/>
  <c r="F1333" i="8"/>
  <c r="F1335" i="10"/>
  <c r="F1335" i="9"/>
  <c r="F1335" i="8"/>
  <c r="F1337" i="10"/>
  <c r="F1337" i="9"/>
  <c r="F1337" i="8"/>
  <c r="F1339" i="10"/>
  <c r="F1339" i="9"/>
  <c r="F1339" i="8"/>
  <c r="F1341" i="10"/>
  <c r="F1341" i="9"/>
  <c r="F1341" i="8"/>
  <c r="F1343" i="10"/>
  <c r="F1343" i="9"/>
  <c r="F1343" i="8"/>
  <c r="F1345" i="10"/>
  <c r="F1345" i="9"/>
  <c r="F1345" i="8"/>
  <c r="F1347" i="10"/>
  <c r="F1347" i="9"/>
  <c r="F1347" i="8"/>
  <c r="F1349" i="10"/>
  <c r="F1349" i="9"/>
  <c r="F1349" i="8"/>
  <c r="F1351" i="10"/>
  <c r="F1351" i="9"/>
  <c r="F1351" i="8"/>
  <c r="F1353" i="10"/>
  <c r="F1353" i="9"/>
  <c r="F1353" i="8"/>
  <c r="F1355" i="10"/>
  <c r="F1355" i="9"/>
  <c r="F1355" i="8"/>
  <c r="F1357" i="10"/>
  <c r="F1357" i="9"/>
  <c r="F1357" i="8"/>
  <c r="F1359" i="10"/>
  <c r="F1359" i="9"/>
  <c r="F1359" i="8"/>
  <c r="F1361" i="10"/>
  <c r="F1361" i="9"/>
  <c r="F1361" i="8"/>
  <c r="F1363" i="10"/>
  <c r="F1363" i="9"/>
  <c r="F1363" i="8"/>
  <c r="F1365" i="10"/>
  <c r="F1365" i="9"/>
  <c r="F1365" i="8"/>
  <c r="F1367" i="10"/>
  <c r="F1367" i="9"/>
  <c r="F1367" i="8"/>
  <c r="F1369" i="10"/>
  <c r="F1369" i="9"/>
  <c r="F1369" i="8"/>
  <c r="F1371" i="10"/>
  <c r="F1371" i="9"/>
  <c r="F1371" i="8"/>
  <c r="F1373" i="10"/>
  <c r="F1373" i="9"/>
  <c r="F1373" i="8"/>
  <c r="F1375" i="10"/>
  <c r="F1375" i="9"/>
  <c r="F1375" i="8"/>
  <c r="F1377" i="10"/>
  <c r="F1377" i="9"/>
  <c r="F1377" i="8"/>
  <c r="F1379" i="10"/>
  <c r="F1379" i="9"/>
  <c r="F1379" i="8"/>
  <c r="F1381" i="10"/>
  <c r="F1381" i="9"/>
  <c r="F1381" i="8"/>
  <c r="F1383" i="10"/>
  <c r="F1383" i="9"/>
  <c r="F1383" i="8"/>
  <c r="F1385" i="10"/>
  <c r="F1385" i="9"/>
  <c r="F1385" i="8"/>
  <c r="F1387" i="10"/>
  <c r="F1387" i="9"/>
  <c r="F1387" i="8"/>
  <c r="F1389" i="10"/>
  <c r="F1389" i="9"/>
  <c r="F1389" i="8"/>
  <c r="F1391" i="10"/>
  <c r="F1391" i="9"/>
  <c r="F1391" i="8"/>
  <c r="F1393" i="10"/>
  <c r="F1393" i="9"/>
  <c r="F1393" i="8"/>
  <c r="F1395" i="10"/>
  <c r="F1395" i="9"/>
  <c r="F1395" i="8"/>
  <c r="F1397" i="10"/>
  <c r="F1397" i="9"/>
  <c r="F1397" i="8"/>
  <c r="F1399" i="10"/>
  <c r="F1399" i="9"/>
  <c r="F1399" i="8"/>
  <c r="F1401" i="10"/>
  <c r="F1401" i="9"/>
  <c r="F1401" i="8"/>
  <c r="F1403" i="10"/>
  <c r="F1403" i="9"/>
  <c r="F1403" i="8"/>
  <c r="F1405" i="10"/>
  <c r="F1405" i="9"/>
  <c r="F1405" i="8"/>
  <c r="F1407" i="10"/>
  <c r="F1407" i="9"/>
  <c r="F1407" i="8"/>
  <c r="F1409" i="10"/>
  <c r="F1409" i="9"/>
  <c r="F1409" i="8"/>
  <c r="F1411" i="10"/>
  <c r="F1411" i="9"/>
  <c r="F1411" i="8"/>
  <c r="F1413" i="10"/>
  <c r="F1413" i="9"/>
  <c r="F1413" i="8"/>
  <c r="F1415" i="10"/>
  <c r="F1415" i="9"/>
  <c r="F1415" i="8"/>
  <c r="F1417" i="10"/>
  <c r="F1417" i="9"/>
  <c r="F1417" i="8"/>
  <c r="F1419" i="10"/>
  <c r="F1419" i="9"/>
  <c r="F1419" i="8"/>
  <c r="F1421" i="10"/>
  <c r="F1421" i="9"/>
  <c r="F1421" i="8"/>
  <c r="F1423" i="10"/>
  <c r="F1423" i="9"/>
  <c r="F1423" i="8"/>
  <c r="F1425" i="10"/>
  <c r="F1425" i="9"/>
  <c r="F1425" i="8"/>
  <c r="F1427" i="10"/>
  <c r="F1427" i="9"/>
  <c r="F1427" i="8"/>
  <c r="F1429" i="10"/>
  <c r="F1429" i="9"/>
  <c r="F1429" i="8"/>
  <c r="F1431" i="10"/>
  <c r="F1431" i="9"/>
  <c r="F1431" i="8"/>
  <c r="F1433" i="10"/>
  <c r="F1433" i="9"/>
  <c r="F1433" i="8"/>
  <c r="F1435" i="10"/>
  <c r="F1435" i="9"/>
  <c r="F1435" i="8"/>
  <c r="F1437" i="10"/>
  <c r="F1437" i="9"/>
  <c r="F1437" i="8"/>
  <c r="F1439" i="10"/>
  <c r="F1439" i="9"/>
  <c r="F1439" i="8"/>
  <c r="F1441" i="10"/>
  <c r="F1441" i="9"/>
  <c r="F1441" i="8"/>
  <c r="F1443" i="10"/>
  <c r="F1443" i="9"/>
  <c r="F1443" i="8"/>
  <c r="F1445" i="10"/>
  <c r="F1445" i="9"/>
  <c r="F1445" i="8"/>
  <c r="F1447" i="10"/>
  <c r="F1447" i="9"/>
  <c r="F1447" i="8"/>
  <c r="F1449" i="10"/>
  <c r="F1449" i="9"/>
  <c r="F1449" i="8"/>
  <c r="F1451" i="10"/>
  <c r="F1451" i="9"/>
  <c r="F1451" i="8"/>
  <c r="F1453" i="10"/>
  <c r="F1453" i="9"/>
  <c r="F1453" i="8"/>
  <c r="F1455" i="10"/>
  <c r="F1455" i="9"/>
  <c r="F1455" i="8"/>
  <c r="F1457" i="10"/>
  <c r="F1457" i="9"/>
  <c r="F1457" i="8"/>
  <c r="F1459" i="10"/>
  <c r="F1459" i="9"/>
  <c r="F1459" i="8"/>
  <c r="F1461" i="10"/>
  <c r="F1461" i="9"/>
  <c r="F1461" i="8"/>
  <c r="F1463" i="10"/>
  <c r="F1463" i="9"/>
  <c r="F1463" i="8"/>
  <c r="F1465" i="10"/>
  <c r="F1465" i="9"/>
  <c r="F1465" i="8"/>
  <c r="F1467" i="10"/>
  <c r="F1467" i="9"/>
  <c r="F1467" i="8"/>
  <c r="F1469" i="10"/>
  <c r="F1469" i="9"/>
  <c r="F1469" i="8"/>
  <c r="F1471" i="10"/>
  <c r="F1471" i="9"/>
  <c r="F1471" i="8"/>
  <c r="F1473" i="10"/>
  <c r="F1473" i="9"/>
  <c r="F1473" i="8"/>
  <c r="F1475" i="10"/>
  <c r="F1475" i="9"/>
  <c r="F1475" i="8"/>
  <c r="F1477" i="10"/>
  <c r="F1477" i="9"/>
  <c r="F1477" i="8"/>
  <c r="F1479" i="10"/>
  <c r="F1479" i="9"/>
  <c r="F1479" i="8"/>
  <c r="F1481" i="10"/>
  <c r="F1481" i="9"/>
  <c r="F1481" i="8"/>
  <c r="F1483" i="10"/>
  <c r="F1483" i="9"/>
  <c r="F1483" i="8"/>
  <c r="F1485" i="10"/>
  <c r="F1485" i="9"/>
  <c r="F1485" i="8"/>
  <c r="F1487" i="10"/>
  <c r="F1487" i="9"/>
  <c r="F1487" i="8"/>
  <c r="F1489" i="10"/>
  <c r="F1489" i="9"/>
  <c r="F1489" i="8"/>
  <c r="F1491" i="10"/>
  <c r="F1491" i="9"/>
  <c r="F1491" i="8"/>
  <c r="F1493" i="10"/>
  <c r="F1493" i="9"/>
  <c r="F1493" i="8"/>
  <c r="F1495" i="10"/>
  <c r="F1495" i="9"/>
  <c r="F1495" i="8"/>
  <c r="F1497" i="10"/>
  <c r="F1497" i="9"/>
  <c r="F1497" i="8"/>
  <c r="F1499" i="10"/>
  <c r="F1499" i="9"/>
  <c r="F1499" i="8"/>
  <c r="F1501" i="10"/>
  <c r="F1501" i="9"/>
  <c r="F1501" i="8"/>
  <c r="F1503" i="10"/>
  <c r="F1503" i="9"/>
  <c r="F1503" i="8"/>
  <c r="F1505" i="10"/>
  <c r="F1505" i="9"/>
  <c r="F1505" i="8"/>
  <c r="F1507" i="10"/>
  <c r="F1507" i="9"/>
  <c r="F1507" i="8"/>
  <c r="F1509" i="10"/>
  <c r="F1509" i="9"/>
  <c r="F1509" i="8"/>
  <c r="F1511" i="10"/>
  <c r="F1511" i="9"/>
  <c r="F1511" i="8"/>
  <c r="F1513" i="10"/>
  <c r="F1513" i="9"/>
  <c r="F1513" i="8"/>
  <c r="F1515" i="10"/>
  <c r="F1515" i="9"/>
  <c r="F1515" i="8"/>
  <c r="F1517" i="10"/>
  <c r="F1517" i="9"/>
  <c r="F1517" i="8"/>
  <c r="F1519" i="10"/>
  <c r="F1519" i="9"/>
  <c r="F1519" i="8"/>
  <c r="F1521" i="10"/>
  <c r="F1521" i="9"/>
  <c r="F1521" i="8"/>
  <c r="F1523" i="10"/>
  <c r="F1523" i="9"/>
  <c r="F1523" i="8"/>
  <c r="F1525" i="10"/>
  <c r="F1525" i="9"/>
  <c r="F1525" i="8"/>
  <c r="F1527" i="10"/>
  <c r="F1527" i="9"/>
  <c r="F1527" i="8"/>
  <c r="F1529" i="10"/>
  <c r="F1529" i="9"/>
  <c r="F1529" i="8"/>
  <c r="F1531" i="10"/>
  <c r="F1531" i="9"/>
  <c r="F1531" i="8"/>
  <c r="F1533" i="10"/>
  <c r="F1533" i="9"/>
  <c r="F1533" i="8"/>
  <c r="F1535" i="10"/>
  <c r="F1535" i="9"/>
  <c r="F1535" i="8"/>
  <c r="F1537" i="10"/>
  <c r="F1537" i="9"/>
  <c r="F1537" i="8"/>
  <c r="F1539" i="10"/>
  <c r="F1539" i="9"/>
  <c r="F1539" i="8"/>
  <c r="F1541" i="10"/>
  <c r="F1541" i="9"/>
  <c r="F1541" i="8"/>
  <c r="F1543" i="10"/>
  <c r="F1543" i="9"/>
  <c r="F1543" i="8"/>
  <c r="F1545" i="10"/>
  <c r="F1545" i="9"/>
  <c r="F1545" i="8"/>
  <c r="F1547" i="10"/>
  <c r="F1547" i="9"/>
  <c r="F1547" i="8"/>
  <c r="F1549" i="10"/>
  <c r="F1549" i="9"/>
  <c r="F1549" i="8"/>
  <c r="F1551" i="10"/>
  <c r="F1551" i="9"/>
  <c r="F1551" i="8"/>
  <c r="F1553" i="10"/>
  <c r="F1553" i="9"/>
  <c r="F1553" i="8"/>
  <c r="F1555" i="10"/>
  <c r="F1555" i="9"/>
  <c r="F1555" i="8"/>
  <c r="F1557" i="10"/>
  <c r="F1557" i="9"/>
  <c r="F1557" i="8"/>
  <c r="F1559" i="10"/>
  <c r="F1559" i="9"/>
  <c r="F1559" i="8"/>
  <c r="F1561" i="10"/>
  <c r="F1561" i="9"/>
  <c r="F1561" i="8"/>
  <c r="F1563" i="10"/>
  <c r="F1563" i="9"/>
  <c r="F1563" i="8"/>
  <c r="F1565" i="10"/>
  <c r="F1565" i="9"/>
  <c r="F1565" i="8"/>
  <c r="F1567" i="10"/>
  <c r="F1567" i="9"/>
  <c r="F1567" i="8"/>
  <c r="F1569" i="10"/>
  <c r="F1569" i="9"/>
  <c r="F1569" i="8"/>
  <c r="F1571" i="10"/>
  <c r="F1571" i="9"/>
  <c r="F1571" i="8"/>
  <c r="F1573" i="10"/>
  <c r="F1573" i="9"/>
  <c r="F1573" i="8"/>
  <c r="F1575" i="10"/>
  <c r="F1575" i="9"/>
  <c r="F1575" i="8"/>
  <c r="F1577" i="10"/>
  <c r="F1577" i="9"/>
  <c r="F1577" i="8"/>
  <c r="F1579" i="10"/>
  <c r="F1579" i="9"/>
  <c r="F1579" i="8"/>
  <c r="F1581" i="10"/>
  <c r="F1581" i="9"/>
  <c r="F1581" i="8"/>
  <c r="F1583" i="10"/>
  <c r="F1583" i="9"/>
  <c r="F1583" i="8"/>
  <c r="F1585" i="10"/>
  <c r="F1585" i="9"/>
  <c r="F1585" i="8"/>
  <c r="F1587" i="10"/>
  <c r="F1587" i="9"/>
  <c r="F1587" i="8"/>
  <c r="F1589" i="10"/>
  <c r="F1589" i="9"/>
  <c r="F1589" i="8"/>
  <c r="F1591" i="10"/>
  <c r="F1591" i="9"/>
  <c r="F1591" i="8"/>
  <c r="F1593" i="10"/>
  <c r="F1593" i="9"/>
  <c r="F1593" i="8"/>
  <c r="F1595" i="10"/>
  <c r="F1595" i="9"/>
  <c r="F1595" i="8"/>
  <c r="F1597" i="10"/>
  <c r="F1597" i="9"/>
  <c r="F1597" i="8"/>
  <c r="F1599" i="10"/>
  <c r="F1599" i="9"/>
  <c r="F1599" i="8"/>
  <c r="F1601" i="10"/>
  <c r="F1601" i="9"/>
  <c r="F1601" i="8"/>
  <c r="F1603" i="10"/>
  <c r="F1603" i="9"/>
  <c r="F1603" i="8"/>
  <c r="F1605" i="10"/>
  <c r="F1605" i="9"/>
  <c r="F1605" i="8"/>
  <c r="F1607" i="10"/>
  <c r="F1607" i="9"/>
  <c r="F1607" i="8"/>
  <c r="F1609" i="10"/>
  <c r="F1609" i="9"/>
  <c r="F1609" i="8"/>
  <c r="F1611" i="10"/>
  <c r="F1611" i="9"/>
  <c r="F1611" i="8"/>
  <c r="F1613" i="10"/>
  <c r="F1613" i="9"/>
  <c r="F1613" i="8"/>
  <c r="F1615" i="10"/>
  <c r="F1615" i="9"/>
  <c r="F1615" i="8"/>
  <c r="F1617" i="10"/>
  <c r="F1617" i="9"/>
  <c r="F1617" i="8"/>
  <c r="F1619" i="10"/>
  <c r="F1619" i="9"/>
  <c r="F1619" i="8"/>
  <c r="F1621" i="10"/>
  <c r="F1621" i="9"/>
  <c r="F1621" i="8"/>
  <c r="F1623" i="10"/>
  <c r="F1623" i="9"/>
  <c r="F1623" i="8"/>
  <c r="F1625" i="10"/>
  <c r="F1625" i="9"/>
  <c r="F1625" i="8"/>
  <c r="F1627" i="10"/>
  <c r="F1627" i="9"/>
  <c r="F1627" i="8"/>
  <c r="F1629" i="10"/>
  <c r="F1629" i="9"/>
  <c r="F1629" i="8"/>
  <c r="F1631" i="10"/>
  <c r="F1631" i="9"/>
  <c r="F1631" i="8"/>
  <c r="F1633" i="10"/>
  <c r="F1633" i="9"/>
  <c r="F1633" i="8"/>
  <c r="F1635" i="10"/>
  <c r="F1635" i="9"/>
  <c r="F1635" i="8"/>
  <c r="F1637" i="10"/>
  <c r="F1637" i="9"/>
  <c r="F1637" i="8"/>
  <c r="F1639" i="10"/>
  <c r="F1639" i="9"/>
  <c r="F1639" i="8"/>
  <c r="F1641" i="10"/>
  <c r="F1641" i="9"/>
  <c r="F1641" i="8"/>
  <c r="F1643" i="10"/>
  <c r="F1643" i="9"/>
  <c r="F1643" i="8"/>
  <c r="F1645" i="10"/>
  <c r="F1645" i="9"/>
  <c r="F1645" i="8"/>
  <c r="F1647" i="10"/>
  <c r="F1647" i="9"/>
  <c r="F1647" i="8"/>
  <c r="F1649" i="10"/>
  <c r="F1649" i="9"/>
  <c r="F1649" i="8"/>
  <c r="F1651" i="10"/>
  <c r="F1651" i="9"/>
  <c r="F1651" i="8"/>
  <c r="F1653" i="10"/>
  <c r="F1653" i="9"/>
  <c r="F1653" i="8"/>
  <c r="F1655" i="10"/>
  <c r="F1655" i="9"/>
  <c r="F1655" i="8"/>
  <c r="F1657" i="10"/>
  <c r="F1657" i="9"/>
  <c r="F1657" i="8"/>
  <c r="F1659" i="10"/>
  <c r="F1659" i="9"/>
  <c r="F1659" i="8"/>
  <c r="F1661" i="10"/>
  <c r="F1661" i="9"/>
  <c r="F1661" i="8"/>
  <c r="F1663" i="10"/>
  <c r="F1663" i="9"/>
  <c r="F1663" i="8"/>
  <c r="F1665" i="10"/>
  <c r="F1665" i="9"/>
  <c r="F1665" i="8"/>
  <c r="F1667" i="10"/>
  <c r="F1667" i="9"/>
  <c r="F1667" i="8"/>
  <c r="F1669" i="10"/>
  <c r="F1669" i="9"/>
  <c r="F1669" i="8"/>
  <c r="F1671" i="10"/>
  <c r="F1671" i="9"/>
  <c r="F1671" i="8"/>
  <c r="F1673" i="10"/>
  <c r="F1673" i="9"/>
  <c r="F1673" i="8"/>
  <c r="F1675" i="10"/>
  <c r="F1675" i="9"/>
  <c r="F1675" i="8"/>
  <c r="F1677" i="10"/>
  <c r="F1677" i="9"/>
  <c r="F1677" i="8"/>
  <c r="F1679" i="10"/>
  <c r="F1679" i="9"/>
  <c r="F1679" i="8"/>
  <c r="F1681" i="10"/>
  <c r="F1681" i="9"/>
  <c r="F1681" i="8"/>
  <c r="F1683" i="10"/>
  <c r="F1683" i="9"/>
  <c r="F1683" i="8"/>
  <c r="F1685" i="10"/>
  <c r="F1685" i="9"/>
  <c r="F1685" i="8"/>
  <c r="F1687" i="10"/>
  <c r="F1687" i="9"/>
  <c r="F1687" i="8"/>
  <c r="F1689" i="10"/>
  <c r="F1689" i="9"/>
  <c r="F1689" i="8"/>
  <c r="F1691" i="10"/>
  <c r="F1691" i="9"/>
  <c r="F1691" i="8"/>
  <c r="F1693" i="10"/>
  <c r="F1693" i="9"/>
  <c r="F1693" i="8"/>
  <c r="F1695" i="10"/>
  <c r="F1695" i="9"/>
  <c r="F1695" i="8"/>
  <c r="F1697" i="10"/>
  <c r="F1697" i="9"/>
  <c r="F1697" i="8"/>
  <c r="F1699" i="10"/>
  <c r="F1699" i="9"/>
  <c r="F1699" i="8"/>
  <c r="F1701" i="10"/>
  <c r="F1701" i="9"/>
  <c r="F1701" i="8"/>
  <c r="F1703" i="10"/>
  <c r="F1703" i="9"/>
  <c r="F1703" i="8"/>
  <c r="F1705" i="10"/>
  <c r="F1705" i="9"/>
  <c r="F1705" i="8"/>
  <c r="F1707" i="10"/>
  <c r="F1707" i="9"/>
  <c r="F1707" i="8"/>
  <c r="F1709" i="10"/>
  <c r="F1709" i="9"/>
  <c r="F1709" i="8"/>
  <c r="F1711" i="10"/>
  <c r="F1711" i="9"/>
  <c r="F1711" i="8"/>
  <c r="F1713" i="10"/>
  <c r="F1713" i="9"/>
  <c r="F1713" i="8"/>
  <c r="F1715" i="10"/>
  <c r="F1715" i="9"/>
  <c r="F1715" i="8"/>
  <c r="F1717" i="10"/>
  <c r="F1717" i="9"/>
  <c r="F1717" i="8"/>
  <c r="F1719" i="10"/>
  <c r="F1719" i="9"/>
  <c r="F1719" i="8"/>
  <c r="F1721" i="10"/>
  <c r="F1721" i="9"/>
  <c r="F1721" i="8"/>
  <c r="F1723" i="10"/>
  <c r="F1723" i="9"/>
  <c r="F1723" i="8"/>
  <c r="F1725" i="10"/>
  <c r="F1725" i="9"/>
  <c r="F1725" i="8"/>
  <c r="F1727" i="10"/>
  <c r="F1727" i="9"/>
  <c r="F1727" i="8"/>
  <c r="F1729" i="10"/>
  <c r="F1729" i="9"/>
  <c r="F1729" i="8"/>
  <c r="F1731" i="10"/>
  <c r="F1731" i="9"/>
  <c r="F1731" i="8"/>
  <c r="F1733" i="10"/>
  <c r="F1733" i="9"/>
  <c r="F1733" i="8"/>
  <c r="F1735" i="10"/>
  <c r="F1735" i="9"/>
  <c r="F1735" i="8"/>
  <c r="F1737" i="10"/>
  <c r="F1737" i="9"/>
  <c r="F1737" i="8"/>
  <c r="F1739" i="10"/>
  <c r="F1739" i="9"/>
  <c r="F1739" i="8"/>
  <c r="F1741" i="10"/>
  <c r="F1741" i="9"/>
  <c r="F1741" i="8"/>
  <c r="F1743" i="10"/>
  <c r="F1743" i="9"/>
  <c r="F1743" i="8"/>
  <c r="F1745" i="10"/>
  <c r="F1745" i="9"/>
  <c r="F1745" i="8"/>
  <c r="F1747" i="10"/>
  <c r="F1747" i="9"/>
  <c r="F1747" i="8"/>
  <c r="F1749" i="10"/>
  <c r="F1749" i="9"/>
  <c r="F1749" i="8"/>
  <c r="F1751" i="10"/>
  <c r="F1751" i="9"/>
  <c r="F1751" i="8"/>
  <c r="F1753" i="10"/>
  <c r="F1753" i="9"/>
  <c r="F1753" i="8"/>
  <c r="F1755" i="10"/>
  <c r="F1755" i="9"/>
  <c r="F1755" i="8"/>
  <c r="F1757" i="10"/>
  <c r="F1757" i="9"/>
  <c r="F1757" i="8"/>
  <c r="F1759" i="10"/>
  <c r="F1759" i="9"/>
  <c r="F1759" i="8"/>
  <c r="F1761" i="10"/>
  <c r="F1761" i="9"/>
  <c r="F1761" i="8"/>
  <c r="F1763" i="10"/>
  <c r="F1763" i="9"/>
  <c r="F1763" i="8"/>
  <c r="F1765" i="10"/>
  <c r="F1765" i="9"/>
  <c r="F1765" i="8"/>
  <c r="F1767" i="10"/>
  <c r="F1767" i="9"/>
  <c r="F1767" i="8"/>
  <c r="F1769" i="10"/>
  <c r="F1769" i="9"/>
  <c r="F1769" i="8"/>
  <c r="F1771" i="10"/>
  <c r="F1771" i="9"/>
  <c r="F1771" i="8"/>
  <c r="F1773" i="10"/>
  <c r="F1773" i="9"/>
  <c r="F1773" i="8"/>
  <c r="F1775" i="10"/>
  <c r="F1775" i="9"/>
  <c r="F1775" i="8"/>
  <c r="F1777" i="10"/>
  <c r="F1777" i="9"/>
  <c r="F1777" i="8"/>
  <c r="F1779" i="10"/>
  <c r="F1779" i="9"/>
  <c r="F1779" i="8"/>
  <c r="F1781" i="10"/>
  <c r="F1781" i="9"/>
  <c r="F1781" i="8"/>
  <c r="F1783" i="10"/>
  <c r="F1783" i="9"/>
  <c r="F1783" i="8"/>
  <c r="F1785" i="10"/>
  <c r="F1785" i="9"/>
  <c r="F1785" i="8"/>
  <c r="F1787" i="10"/>
  <c r="F1787" i="9"/>
  <c r="F1787" i="8"/>
  <c r="F1789" i="10"/>
  <c r="F1789" i="9"/>
  <c r="F1789" i="8"/>
  <c r="F1791" i="10"/>
  <c r="F1791" i="9"/>
  <c r="F1791" i="8"/>
  <c r="F1793" i="10"/>
  <c r="F1793" i="9"/>
  <c r="F1793" i="8"/>
  <c r="F1795" i="10"/>
  <c r="F1795" i="9"/>
  <c r="F1795" i="8"/>
  <c r="F1797" i="10"/>
  <c r="F1797" i="9"/>
  <c r="F1797" i="8"/>
  <c r="F1799" i="10"/>
  <c r="F1799" i="9"/>
  <c r="F1799" i="8"/>
  <c r="F1801" i="10"/>
  <c r="F1801" i="9"/>
  <c r="F1801" i="8"/>
  <c r="F1803" i="10"/>
  <c r="F1803" i="9"/>
  <c r="F1803" i="8"/>
  <c r="F1805" i="10"/>
  <c r="F1805" i="9"/>
  <c r="F1805" i="8"/>
  <c r="F1807" i="10"/>
  <c r="F1807" i="9"/>
  <c r="F1807" i="8"/>
  <c r="F1809" i="10"/>
  <c r="F1809" i="9"/>
  <c r="F1809" i="8"/>
  <c r="F1811" i="10"/>
  <c r="F1811" i="9"/>
  <c r="F1811" i="8"/>
  <c r="F1813" i="10"/>
  <c r="F1813" i="9"/>
  <c r="F1813" i="8"/>
  <c r="F1815" i="10"/>
  <c r="F1815" i="9"/>
  <c r="F1815" i="8"/>
  <c r="F1817" i="10"/>
  <c r="F1817" i="9"/>
  <c r="F1817" i="8"/>
  <c r="F1819" i="10"/>
  <c r="F1819" i="9"/>
  <c r="F1819" i="8"/>
  <c r="F1821" i="10"/>
  <c r="F1821" i="9"/>
  <c r="F1821" i="8"/>
  <c r="F1823" i="10"/>
  <c r="F1823" i="9"/>
  <c r="F1823" i="8"/>
  <c r="F1825" i="10"/>
  <c r="F1825" i="9"/>
  <c r="F1825" i="8"/>
  <c r="F1827" i="10"/>
  <c r="F1827" i="9"/>
  <c r="F1827" i="8"/>
  <c r="F1829" i="10"/>
  <c r="F1829" i="9"/>
  <c r="F1829" i="8"/>
  <c r="F1831" i="10"/>
  <c r="F1831" i="9"/>
  <c r="F1831" i="8"/>
  <c r="F1833" i="10"/>
  <c r="F1833" i="9"/>
  <c r="F1833" i="8"/>
  <c r="F1835" i="10"/>
  <c r="F1835" i="9"/>
  <c r="F1835" i="8"/>
  <c r="F1837" i="10"/>
  <c r="F1837" i="9"/>
  <c r="F1837" i="8"/>
  <c r="F1839" i="10"/>
  <c r="F1839" i="9"/>
  <c r="F1839" i="8"/>
  <c r="F1841" i="10"/>
  <c r="F1841" i="9"/>
  <c r="F1841" i="8"/>
  <c r="F1843" i="10"/>
  <c r="F1843" i="9"/>
  <c r="F1843" i="8"/>
  <c r="F1845" i="10"/>
  <c r="F1845" i="9"/>
  <c r="F1845" i="8"/>
  <c r="F1847" i="10"/>
  <c r="F1847" i="9"/>
  <c r="F1847" i="8"/>
  <c r="F1849" i="10"/>
  <c r="F1849" i="9"/>
  <c r="F1849" i="8"/>
  <c r="F1851" i="10"/>
  <c r="F1851" i="9"/>
  <c r="F1851" i="8"/>
  <c r="F1853" i="10"/>
  <c r="F1853" i="9"/>
  <c r="F1853" i="8"/>
  <c r="F1855" i="10"/>
  <c r="F1855" i="9"/>
  <c r="F1855" i="8"/>
  <c r="F1857" i="10"/>
  <c r="F1857" i="9"/>
  <c r="F1857" i="8"/>
  <c r="F1859" i="10"/>
  <c r="F1859" i="9"/>
  <c r="F1859" i="8"/>
  <c r="F1861" i="10"/>
  <c r="F1861" i="9"/>
  <c r="F1861" i="8"/>
  <c r="F1863" i="10"/>
  <c r="F1863" i="9"/>
  <c r="F1863" i="8"/>
  <c r="F1865" i="10"/>
  <c r="F1865" i="9"/>
  <c r="F1865" i="8"/>
  <c r="F1867" i="10"/>
  <c r="F1867" i="9"/>
  <c r="F1867" i="8"/>
  <c r="F1869" i="10"/>
  <c r="F1869" i="9"/>
  <c r="F1869" i="8"/>
  <c r="F1871" i="10"/>
  <c r="F1871" i="9"/>
  <c r="F1871" i="8"/>
  <c r="F1873" i="10"/>
  <c r="F1873" i="9"/>
  <c r="F1873" i="8"/>
  <c r="F1875" i="10"/>
  <c r="F1875" i="9"/>
  <c r="F1875" i="8"/>
  <c r="F1877" i="10"/>
  <c r="F1877" i="9"/>
  <c r="F1877" i="8"/>
  <c r="F1879" i="10"/>
  <c r="F1879" i="9"/>
  <c r="F1879" i="8"/>
  <c r="F1881" i="10"/>
  <c r="F1881" i="9"/>
  <c r="F1881" i="8"/>
  <c r="F1883" i="10"/>
  <c r="F1883" i="9"/>
  <c r="F1883" i="8"/>
  <c r="F1885" i="10"/>
  <c r="F1885" i="9"/>
  <c r="F1885" i="8"/>
  <c r="F1887" i="10"/>
  <c r="F1887" i="9"/>
  <c r="F1887" i="8"/>
  <c r="F1889" i="10"/>
  <c r="F1889" i="9"/>
  <c r="F1889" i="8"/>
  <c r="F1891" i="10"/>
  <c r="F1891" i="9"/>
  <c r="F1891" i="8"/>
  <c r="F1893" i="10"/>
  <c r="F1893" i="9"/>
  <c r="F1893" i="8"/>
  <c r="F1895" i="10"/>
  <c r="F1895" i="9"/>
  <c r="F1895" i="8"/>
  <c r="F1897" i="10"/>
  <c r="F1897" i="9"/>
  <c r="F1897" i="8"/>
  <c r="F1899" i="10"/>
  <c r="F1899" i="9"/>
  <c r="F1899" i="8"/>
  <c r="F1901" i="10"/>
  <c r="F1901" i="9"/>
  <c r="F1901" i="8"/>
  <c r="F1903" i="10"/>
  <c r="F1903" i="9"/>
  <c r="F1903" i="8"/>
  <c r="F1905" i="10"/>
  <c r="F1905" i="9"/>
  <c r="F1905" i="8"/>
  <c r="F1907" i="10"/>
  <c r="F1907" i="9"/>
  <c r="F1907" i="8"/>
  <c r="F1909" i="10"/>
  <c r="F1909" i="9"/>
  <c r="F1909" i="8"/>
  <c r="F1911" i="10"/>
  <c r="F1911" i="9"/>
  <c r="F1911" i="8"/>
  <c r="F1913" i="10"/>
  <c r="F1913" i="9"/>
  <c r="F1913" i="8"/>
  <c r="F1915" i="10"/>
  <c r="F1915" i="9"/>
  <c r="F1915" i="8"/>
  <c r="F1917" i="10"/>
  <c r="F1917" i="9"/>
  <c r="F1917" i="8"/>
  <c r="F1919" i="10"/>
  <c r="F1919" i="9"/>
  <c r="F1919" i="8"/>
  <c r="F1921" i="10"/>
  <c r="F1921" i="9"/>
  <c r="F1921" i="8"/>
  <c r="F1923" i="10"/>
  <c r="F1923" i="9"/>
  <c r="F1923" i="8"/>
  <c r="F1925" i="10"/>
  <c r="F1925" i="9"/>
  <c r="F1925" i="8"/>
  <c r="F1927" i="10"/>
  <c r="F1927" i="9"/>
  <c r="F1927" i="8"/>
  <c r="F1929" i="10"/>
  <c r="F1929" i="9"/>
  <c r="F1929" i="8"/>
  <c r="F1931" i="10"/>
  <c r="F1931" i="9"/>
  <c r="F1931" i="8"/>
  <c r="F1933" i="10"/>
  <c r="F1933" i="9"/>
  <c r="F1933" i="8"/>
  <c r="F1935" i="10"/>
  <c r="F1935" i="9"/>
  <c r="F1935" i="8"/>
  <c r="F1937" i="10"/>
  <c r="F1937" i="9"/>
  <c r="F1937" i="8"/>
  <c r="F1939" i="10"/>
  <c r="F1939" i="9"/>
  <c r="F1939" i="8"/>
  <c r="F1941" i="10"/>
  <c r="F1941" i="9"/>
  <c r="F1941" i="8"/>
  <c r="F1943" i="10"/>
  <c r="F1943" i="9"/>
  <c r="F1943" i="8"/>
  <c r="F1945" i="10"/>
  <c r="F1945" i="9"/>
  <c r="F1945" i="8"/>
  <c r="F1947" i="10"/>
  <c r="F1947" i="9"/>
  <c r="F1947" i="8"/>
  <c r="F1949" i="10"/>
  <c r="F1949" i="9"/>
  <c r="F1949" i="8"/>
  <c r="F1951" i="10"/>
  <c r="F1951" i="9"/>
  <c r="F1951" i="8"/>
  <c r="F1953" i="10"/>
  <c r="F1953" i="9"/>
  <c r="F1953" i="8"/>
  <c r="F1955" i="10"/>
  <c r="F1955" i="9"/>
  <c r="F1955" i="8"/>
  <c r="F1957" i="10"/>
  <c r="F1957" i="9"/>
  <c r="F1957" i="8"/>
  <c r="F1959" i="10"/>
  <c r="F1959" i="9"/>
  <c r="F1959" i="8"/>
  <c r="F1961" i="10"/>
  <c r="F1961" i="9"/>
  <c r="F1961" i="8"/>
  <c r="F1963" i="10"/>
  <c r="F1963" i="9"/>
  <c r="F1963" i="8"/>
  <c r="F1965" i="10"/>
  <c r="F1965" i="9"/>
  <c r="F1965" i="8"/>
  <c r="F1967" i="10"/>
  <c r="F1967" i="9"/>
  <c r="F1967" i="8"/>
  <c r="F1969" i="10"/>
  <c r="F1969" i="9"/>
  <c r="F1969" i="8"/>
  <c r="F1971" i="10"/>
  <c r="F1971" i="9"/>
  <c r="F1971" i="8"/>
  <c r="F1973" i="10"/>
  <c r="F1973" i="9"/>
  <c r="F1973" i="8"/>
  <c r="F1975" i="10"/>
  <c r="F1975" i="9"/>
  <c r="F1975" i="8"/>
  <c r="F1977" i="10"/>
  <c r="F1977" i="9"/>
  <c r="F1977" i="8"/>
  <c r="F1979" i="10"/>
  <c r="F1979" i="9"/>
  <c r="F1979" i="8"/>
  <c r="F1981" i="10"/>
  <c r="F1981" i="9"/>
  <c r="F1981" i="8"/>
  <c r="F1983" i="10"/>
  <c r="F1983" i="9"/>
  <c r="F1983" i="8"/>
  <c r="F1985" i="10"/>
  <c r="F1985" i="9"/>
  <c r="F1985" i="8"/>
  <c r="F1987" i="10"/>
  <c r="F1987" i="9"/>
  <c r="F1987" i="8"/>
  <c r="F1989" i="10"/>
  <c r="F1989" i="9"/>
  <c r="F1989" i="8"/>
  <c r="F1991" i="10"/>
  <c r="F1991" i="9"/>
  <c r="F1991" i="8"/>
  <c r="F1993" i="10"/>
  <c r="F1993" i="9"/>
  <c r="F1993" i="8"/>
  <c r="F1995" i="10"/>
  <c r="F1995" i="9"/>
  <c r="F1995" i="8"/>
  <c r="F1997" i="10"/>
  <c r="F1997" i="9"/>
  <c r="F1997" i="8"/>
  <c r="F1999" i="10"/>
  <c r="F1999" i="9"/>
  <c r="F1999" i="8"/>
  <c r="F2001" i="10"/>
  <c r="F2001" i="9"/>
  <c r="F2001" i="8"/>
  <c r="F2003" i="10"/>
  <c r="F2003" i="9"/>
  <c r="F2003" i="8"/>
  <c r="F2005" i="10"/>
  <c r="F2005" i="9"/>
  <c r="F2005" i="8"/>
  <c r="F2007" i="10"/>
  <c r="F2007" i="9"/>
  <c r="F2007" i="8"/>
  <c r="F2009" i="10"/>
  <c r="F2009" i="9"/>
  <c r="F2009" i="8"/>
  <c r="F2011" i="10"/>
  <c r="F2011" i="9"/>
  <c r="F2011" i="8"/>
  <c r="F2013" i="10"/>
  <c r="F2013" i="9"/>
  <c r="F2013" i="8"/>
  <c r="F2015" i="10"/>
  <c r="F2015" i="9"/>
  <c r="F2015" i="8"/>
  <c r="F2017" i="10"/>
  <c r="F2017" i="9"/>
  <c r="F2017" i="8"/>
  <c r="F2019" i="10"/>
  <c r="F2019" i="9"/>
  <c r="F2019" i="8"/>
  <c r="F2021" i="10"/>
  <c r="F2021" i="9"/>
  <c r="F2021" i="8"/>
  <c r="F2023" i="10"/>
  <c r="F2023" i="9"/>
  <c r="F2023" i="8"/>
  <c r="F2025" i="10"/>
  <c r="F2025" i="9"/>
  <c r="F2025" i="8"/>
  <c r="F2027" i="10"/>
  <c r="F2027" i="9"/>
  <c r="F2027" i="8"/>
  <c r="F2029" i="10"/>
  <c r="F2029" i="9"/>
  <c r="F2029" i="8"/>
  <c r="F2031" i="10"/>
  <c r="F2031" i="9"/>
  <c r="F2031" i="8"/>
  <c r="F2033" i="10"/>
  <c r="F2033" i="9"/>
  <c r="F2033" i="8"/>
  <c r="F2035" i="10"/>
  <c r="F2035" i="9"/>
  <c r="F2035" i="8"/>
  <c r="F2037" i="10"/>
  <c r="F2037" i="9"/>
  <c r="F2037" i="8"/>
  <c r="F2039" i="10"/>
  <c r="F2039" i="9"/>
  <c r="F2039" i="8"/>
  <c r="F2041" i="10"/>
  <c r="F2041" i="9"/>
  <c r="F2041" i="8"/>
  <c r="F2043" i="10"/>
  <c r="F2043" i="9"/>
  <c r="F2043" i="8"/>
  <c r="F2045" i="10"/>
  <c r="F2045" i="9"/>
  <c r="F2045" i="8"/>
  <c r="F2047" i="10"/>
  <c r="F2047" i="9"/>
  <c r="F2047" i="8"/>
  <c r="F2049" i="10"/>
  <c r="F2049" i="9"/>
  <c r="F2049" i="8"/>
  <c r="F2051" i="10"/>
  <c r="F2051" i="9"/>
  <c r="F2051" i="8"/>
  <c r="F2053" i="10"/>
  <c r="F2053" i="9"/>
  <c r="F2053" i="8"/>
  <c r="F2055" i="10"/>
  <c r="F2055" i="9"/>
  <c r="F2055" i="8"/>
  <c r="F2057" i="10"/>
  <c r="F2057" i="9"/>
  <c r="F2057" i="8"/>
  <c r="F2059" i="10"/>
  <c r="F2059" i="9"/>
  <c r="F2059" i="8"/>
  <c r="F2061" i="10"/>
  <c r="F2061" i="9"/>
  <c r="F2061" i="8"/>
  <c r="F2063" i="10"/>
  <c r="F2063" i="9"/>
  <c r="F2063" i="8"/>
  <c r="F2065" i="10"/>
  <c r="F2065" i="9"/>
  <c r="F2065" i="8"/>
  <c r="F2067" i="10"/>
  <c r="F2067" i="9"/>
  <c r="F2067" i="8"/>
  <c r="F2069" i="10"/>
  <c r="F2069" i="9"/>
  <c r="F2069" i="8"/>
  <c r="F2071" i="10"/>
  <c r="F2071" i="9"/>
  <c r="F2071" i="8"/>
  <c r="F2073" i="10"/>
  <c r="F2073" i="9"/>
  <c r="F2073" i="8"/>
  <c r="F2075" i="10"/>
  <c r="F2075" i="9"/>
  <c r="F2075" i="8"/>
  <c r="F2077" i="10"/>
  <c r="F2077" i="9"/>
  <c r="F2077" i="8"/>
  <c r="F2079" i="10"/>
  <c r="F2079" i="9"/>
  <c r="F2079" i="8"/>
  <c r="F2081" i="10"/>
  <c r="F2081" i="9"/>
  <c r="F2081" i="8"/>
  <c r="F2083" i="10"/>
  <c r="F2083" i="9"/>
  <c r="F2083" i="8"/>
  <c r="F2085" i="10"/>
  <c r="F2085" i="9"/>
  <c r="F2085" i="8"/>
  <c r="F2087" i="10"/>
  <c r="F2087" i="9"/>
  <c r="F2087" i="8"/>
  <c r="F2089" i="10"/>
  <c r="F2089" i="9"/>
  <c r="F2089" i="8"/>
  <c r="F2091" i="10"/>
  <c r="F2091" i="9"/>
  <c r="F2091" i="8"/>
  <c r="F2093" i="10"/>
  <c r="F2093" i="9"/>
  <c r="F2093" i="8"/>
  <c r="F2095" i="10"/>
  <c r="F2095" i="9"/>
  <c r="F2095" i="8"/>
  <c r="F2097" i="10"/>
  <c r="F2097" i="9"/>
  <c r="F2097" i="8"/>
  <c r="F2099" i="10"/>
  <c r="F2099" i="9"/>
  <c r="F2099" i="8"/>
  <c r="F2101" i="10"/>
  <c r="F2101" i="9"/>
  <c r="F2101" i="8"/>
  <c r="F2103" i="10"/>
  <c r="F2103" i="9"/>
  <c r="F2103" i="8"/>
  <c r="F2105" i="10"/>
  <c r="F2105" i="9"/>
  <c r="F2105" i="8"/>
  <c r="F2107" i="10"/>
  <c r="F2107" i="9"/>
  <c r="F2107" i="8"/>
  <c r="F2109" i="10"/>
  <c r="F2109" i="9"/>
  <c r="F2109" i="8"/>
  <c r="F2111" i="10"/>
  <c r="F2111" i="9"/>
  <c r="F2111" i="8"/>
  <c r="F2113" i="10"/>
  <c r="F2113" i="9"/>
  <c r="F2113" i="8"/>
  <c r="F2115" i="10"/>
  <c r="F2115" i="9"/>
  <c r="F2115" i="8"/>
  <c r="F2117" i="10"/>
  <c r="F2117" i="9"/>
  <c r="F2117" i="8"/>
  <c r="F2119" i="10"/>
  <c r="F2119" i="9"/>
  <c r="F2119" i="8"/>
  <c r="F2121" i="10"/>
  <c r="F2121" i="9"/>
  <c r="F2121" i="8"/>
  <c r="F2123" i="10"/>
  <c r="F2123" i="9"/>
  <c r="F2123" i="8"/>
  <c r="F2125" i="10"/>
  <c r="F2125" i="9"/>
  <c r="F2125" i="8"/>
  <c r="F2127" i="10"/>
  <c r="F2127" i="9"/>
  <c r="F2127" i="8"/>
  <c r="F2129" i="10"/>
  <c r="F2129" i="9"/>
  <c r="F2129" i="8"/>
  <c r="F2131" i="10"/>
  <c r="F2131" i="9"/>
  <c r="F2131" i="8"/>
  <c r="F2133" i="10"/>
  <c r="F2133" i="9"/>
  <c r="F2133" i="8"/>
  <c r="F2135" i="10"/>
  <c r="F2135" i="9"/>
  <c r="F2135" i="8"/>
  <c r="F2137" i="10"/>
  <c r="F2137" i="9"/>
  <c r="F2137" i="8"/>
  <c r="F2139" i="10"/>
  <c r="F2139" i="9"/>
  <c r="F2139" i="8"/>
  <c r="F2141" i="10"/>
  <c r="F2141" i="9"/>
  <c r="F2141" i="8"/>
  <c r="F2143" i="10"/>
  <c r="F2143" i="9"/>
  <c r="F2143" i="8"/>
  <c r="F2145" i="10"/>
  <c r="F2145" i="9"/>
  <c r="F2145" i="8"/>
  <c r="F2147" i="10"/>
  <c r="F2147" i="9"/>
  <c r="F2147" i="8"/>
  <c r="F2149" i="10"/>
  <c r="F2149" i="9"/>
  <c r="F2149" i="8"/>
  <c r="F2151" i="10"/>
  <c r="F2151" i="9"/>
  <c r="F2151" i="8"/>
  <c r="F2153" i="10"/>
  <c r="F2153" i="9"/>
  <c r="F2153" i="8"/>
  <c r="F2155" i="10"/>
  <c r="F2155" i="9"/>
  <c r="F2155" i="8"/>
  <c r="F2157" i="10"/>
  <c r="F2157" i="9"/>
  <c r="F2157" i="8"/>
  <c r="F2159" i="10"/>
  <c r="F2159" i="9"/>
  <c r="F2159" i="8"/>
  <c r="F2161" i="10"/>
  <c r="F2161" i="9"/>
  <c r="F2161" i="8"/>
  <c r="F2163" i="10"/>
  <c r="F2163" i="9"/>
  <c r="F2163" i="8"/>
  <c r="F2165" i="10"/>
  <c r="F2165" i="9"/>
  <c r="F2165" i="8"/>
  <c r="F2167" i="10"/>
  <c r="F2167" i="9"/>
  <c r="F2167" i="8"/>
  <c r="F2169" i="10"/>
  <c r="F2169" i="9"/>
  <c r="F2169" i="8"/>
  <c r="F2171" i="10"/>
  <c r="F2171" i="9"/>
  <c r="F2171" i="8"/>
  <c r="F2173" i="10"/>
  <c r="F2173" i="9"/>
  <c r="F2173" i="8"/>
  <c r="F2175" i="10"/>
  <c r="F2175" i="9"/>
  <c r="F2175" i="8"/>
  <c r="F2177" i="10"/>
  <c r="F2177" i="9"/>
  <c r="F2177" i="8"/>
  <c r="F2179" i="10"/>
  <c r="F2179" i="9"/>
  <c r="F2179" i="8"/>
  <c r="F2181" i="10"/>
  <c r="F2181" i="9"/>
  <c r="F2181" i="8"/>
  <c r="F2183" i="10"/>
  <c r="F2183" i="9"/>
  <c r="F2183" i="8"/>
  <c r="F2185" i="10"/>
  <c r="F2185" i="9"/>
  <c r="F2185" i="8"/>
  <c r="F2187" i="10"/>
  <c r="F2187" i="9"/>
  <c r="F2187" i="8"/>
  <c r="F2189" i="10"/>
  <c r="F2189" i="9"/>
  <c r="F2189" i="8"/>
  <c r="F2191" i="10"/>
  <c r="F2191" i="9"/>
  <c r="F2191" i="8"/>
  <c r="F2193" i="10"/>
  <c r="F2193" i="9"/>
  <c r="F2193" i="8"/>
  <c r="F2195" i="10"/>
  <c r="F2195" i="9"/>
  <c r="F2195" i="8"/>
  <c r="F2197" i="10"/>
  <c r="F2197" i="9"/>
  <c r="F2197" i="8"/>
  <c r="F2199" i="10"/>
  <c r="F2199" i="9"/>
  <c r="F2199" i="8"/>
  <c r="F2201" i="10"/>
  <c r="F2201" i="9"/>
  <c r="F2201" i="8"/>
  <c r="F2203" i="10"/>
  <c r="F2203" i="9"/>
  <c r="F2203" i="8"/>
  <c r="F2205" i="10"/>
  <c r="F2205" i="9"/>
  <c r="F2205" i="8"/>
  <c r="F2207" i="10"/>
  <c r="F2207" i="9"/>
  <c r="F2207" i="8"/>
  <c r="F2209" i="10"/>
  <c r="F2209" i="9"/>
  <c r="F2209" i="8"/>
  <c r="F2211" i="10"/>
  <c r="F2211" i="9"/>
  <c r="F2211" i="8"/>
  <c r="F2213" i="10"/>
  <c r="F2213" i="9"/>
  <c r="F2213" i="8"/>
  <c r="F2215" i="10"/>
  <c r="F2215" i="9"/>
  <c r="F2215" i="8"/>
  <c r="F2217" i="10"/>
  <c r="F2217" i="9"/>
  <c r="F2217" i="8"/>
  <c r="F2219" i="10"/>
  <c r="F2219" i="9"/>
  <c r="F2219" i="8"/>
  <c r="F2221" i="10"/>
  <c r="F2221" i="9"/>
  <c r="F2221" i="8"/>
  <c r="F2223" i="10"/>
  <c r="F2223" i="9"/>
  <c r="F2223" i="8"/>
  <c r="F2225" i="10"/>
  <c r="F2225" i="9"/>
  <c r="F2225" i="8"/>
  <c r="F2227" i="10"/>
  <c r="F2227" i="9"/>
  <c r="F2227" i="8"/>
  <c r="F2229" i="10"/>
  <c r="F2229" i="9"/>
  <c r="F2229" i="8"/>
  <c r="F2231" i="10"/>
  <c r="F2231" i="9"/>
  <c r="F2231" i="8"/>
  <c r="F2233" i="10"/>
  <c r="F2233" i="9"/>
  <c r="F2233" i="8"/>
  <c r="F2235" i="10"/>
  <c r="F2235" i="9"/>
  <c r="F2235" i="8"/>
  <c r="F2237" i="10"/>
  <c r="F2237" i="9"/>
  <c r="F2237" i="8"/>
  <c r="F2239" i="10"/>
  <c r="F2239" i="9"/>
  <c r="F2239" i="8"/>
  <c r="F2241" i="10"/>
  <c r="F2241" i="9"/>
  <c r="F2241" i="8"/>
  <c r="F2243" i="10"/>
  <c r="F2243" i="9"/>
  <c r="F2243" i="8"/>
  <c r="F2245" i="10"/>
  <c r="F2245" i="9"/>
  <c r="F2245" i="8"/>
  <c r="F2247" i="10"/>
  <c r="F2247" i="9"/>
  <c r="F2247" i="8"/>
  <c r="F2249" i="10"/>
  <c r="F2249" i="9"/>
  <c r="F2249" i="8"/>
  <c r="F2251" i="10"/>
  <c r="F2251" i="9"/>
  <c r="F2251" i="8"/>
  <c r="F2253" i="10"/>
  <c r="F2253" i="9"/>
  <c r="F2253" i="8"/>
  <c r="F2255" i="10"/>
  <c r="F2255" i="9"/>
  <c r="F2255" i="8"/>
  <c r="F2257" i="10"/>
  <c r="F2257" i="9"/>
  <c r="F2257" i="8"/>
  <c r="F2259" i="10"/>
  <c r="F2259" i="9"/>
  <c r="F2259" i="8"/>
  <c r="F2261" i="10"/>
  <c r="F2261" i="9"/>
  <c r="F2261" i="8"/>
  <c r="F2263" i="10"/>
  <c r="F2263" i="9"/>
  <c r="F2263" i="8"/>
  <c r="F2265" i="10"/>
  <c r="F2265" i="9"/>
  <c r="F2265" i="8"/>
  <c r="F2267" i="10"/>
  <c r="F2267" i="9"/>
  <c r="F2267" i="8"/>
  <c r="F2269" i="10"/>
  <c r="F2269" i="9"/>
  <c r="F2269" i="8"/>
  <c r="F2271" i="10"/>
  <c r="F2271" i="9"/>
  <c r="F2271" i="8"/>
  <c r="F2273" i="10"/>
  <c r="F2273" i="9"/>
  <c r="F2273" i="8"/>
  <c r="F2275" i="10"/>
  <c r="F2275" i="9"/>
  <c r="F2275" i="8"/>
  <c r="F2277" i="10"/>
  <c r="F2277" i="9"/>
  <c r="F2277" i="8"/>
  <c r="F2279" i="10"/>
  <c r="F2279" i="9"/>
  <c r="F2279" i="8"/>
  <c r="F2281" i="10"/>
  <c r="F2281" i="9"/>
  <c r="F2281" i="8"/>
  <c r="F2283" i="10"/>
  <c r="F2283" i="9"/>
  <c r="F2283" i="8"/>
  <c r="F2285" i="10"/>
  <c r="F2285" i="9"/>
  <c r="F2285" i="8"/>
  <c r="F2287" i="10"/>
  <c r="F2287" i="9"/>
  <c r="F2287" i="8"/>
  <c r="F2289" i="10"/>
  <c r="F2289" i="9"/>
  <c r="F2289" i="8"/>
  <c r="F2291" i="10"/>
  <c r="F2291" i="9"/>
  <c r="F2291" i="8"/>
  <c r="F2293" i="10"/>
  <c r="F2293" i="9"/>
  <c r="F2293" i="8"/>
  <c r="F2295" i="10"/>
  <c r="F2295" i="9"/>
  <c r="F2295" i="8"/>
  <c r="F2297" i="10"/>
  <c r="F2297" i="9"/>
  <c r="F2297" i="8"/>
  <c r="F2299" i="10"/>
  <c r="F2299" i="9"/>
  <c r="F2299" i="8"/>
  <c r="F2301" i="10"/>
  <c r="F2301" i="9"/>
  <c r="F2301" i="8"/>
  <c r="F2303" i="10"/>
  <c r="F2303" i="9"/>
  <c r="F2303" i="8"/>
  <c r="F2305" i="10"/>
  <c r="F2305" i="9"/>
  <c r="F2305" i="8"/>
  <c r="F2307" i="10"/>
  <c r="F2307" i="9"/>
  <c r="F2307" i="8"/>
  <c r="F2309" i="10"/>
  <c r="F2309" i="9"/>
  <c r="F2309" i="8"/>
  <c r="F2311" i="10"/>
  <c r="F2311" i="9"/>
  <c r="F2311" i="8"/>
  <c r="F2313" i="10"/>
  <c r="F2313" i="9"/>
  <c r="F2313" i="8"/>
  <c r="F2315" i="10"/>
  <c r="F2315" i="9"/>
  <c r="F2315" i="8"/>
  <c r="F2317" i="10"/>
  <c r="F2317" i="9"/>
  <c r="F2317" i="8"/>
  <c r="F2319" i="10"/>
  <c r="F2319" i="9"/>
  <c r="F2319" i="8"/>
  <c r="F2321" i="10"/>
  <c r="F2321" i="9"/>
  <c r="F2321" i="8"/>
  <c r="F2323" i="10"/>
  <c r="F2323" i="9"/>
  <c r="F2323" i="8"/>
  <c r="F2325" i="10"/>
  <c r="F2325" i="9"/>
  <c r="F2325" i="8"/>
  <c r="F2327" i="10"/>
  <c r="F2327" i="9"/>
  <c r="F2327" i="8"/>
  <c r="F2329" i="10"/>
  <c r="F2329" i="9"/>
  <c r="F2329" i="8"/>
  <c r="F2331" i="10"/>
  <c r="F2331" i="9"/>
  <c r="F2331" i="8"/>
  <c r="F2333" i="10"/>
  <c r="F2333" i="9"/>
  <c r="F2333" i="8"/>
  <c r="F2335" i="10"/>
  <c r="F2335" i="9"/>
  <c r="F2335" i="8"/>
  <c r="F2337" i="10"/>
  <c r="F2337" i="9"/>
  <c r="F2337" i="8"/>
  <c r="F2339" i="10"/>
  <c r="F2339" i="9"/>
  <c r="F2339" i="8"/>
  <c r="F2341" i="10"/>
  <c r="F2341" i="9"/>
  <c r="F2341" i="8"/>
  <c r="F2343" i="10"/>
  <c r="F2343" i="9"/>
  <c r="F2343" i="8"/>
  <c r="F2345" i="10"/>
  <c r="F2345" i="9"/>
  <c r="F2345" i="8"/>
  <c r="F2347" i="10"/>
  <c r="F2347" i="9"/>
  <c r="F2347" i="8"/>
  <c r="F2349" i="10"/>
  <c r="F2349" i="9"/>
  <c r="F2349" i="8"/>
  <c r="F2351" i="10"/>
  <c r="F2351" i="9"/>
  <c r="F2351" i="8"/>
  <c r="F2353" i="10"/>
  <c r="F2353" i="9"/>
  <c r="F2353" i="8"/>
  <c r="F2355" i="10"/>
  <c r="F2355" i="9"/>
  <c r="F2355" i="8"/>
  <c r="F2357" i="10"/>
  <c r="F2357" i="9"/>
  <c r="F2357" i="8"/>
  <c r="F2359" i="10"/>
  <c r="F2359" i="9"/>
  <c r="F2359" i="8"/>
  <c r="F2361" i="10"/>
  <c r="F2361" i="9"/>
  <c r="F2361" i="8"/>
  <c r="F2363" i="10"/>
  <c r="F2363" i="9"/>
  <c r="F2363" i="8"/>
  <c r="F2365" i="10"/>
  <c r="F2365" i="9"/>
  <c r="F2365" i="8"/>
  <c r="F2367" i="10"/>
  <c r="F2367" i="9"/>
  <c r="F2367" i="8"/>
  <c r="F2369" i="10"/>
  <c r="F2369" i="9"/>
  <c r="F2369" i="8"/>
  <c r="F2371" i="10"/>
  <c r="F2371" i="9"/>
  <c r="F2371" i="8"/>
  <c r="F2373" i="10"/>
  <c r="F2373" i="9"/>
  <c r="F2373" i="8"/>
  <c r="F2375" i="10"/>
  <c r="F2375" i="9"/>
  <c r="F2375" i="8"/>
  <c r="F2377" i="10"/>
  <c r="F2377" i="9"/>
  <c r="F2377" i="8"/>
  <c r="F2379" i="10"/>
  <c r="F2379" i="9"/>
  <c r="F2379" i="8"/>
  <c r="F2381" i="10"/>
  <c r="F2381" i="9"/>
  <c r="F2381" i="8"/>
  <c r="F2383" i="10"/>
  <c r="F2383" i="9"/>
  <c r="F2383" i="8"/>
  <c r="F2385" i="10"/>
  <c r="F2385" i="9"/>
  <c r="F2385" i="8"/>
  <c r="F2387" i="10"/>
  <c r="F2387" i="9"/>
  <c r="F2387" i="8"/>
  <c r="F2389" i="10"/>
  <c r="F2389" i="9"/>
  <c r="F2389" i="8"/>
  <c r="F2391" i="10"/>
  <c r="F2391" i="9"/>
  <c r="F2391" i="8"/>
  <c r="F2393" i="10"/>
  <c r="F2393" i="9"/>
  <c r="F2393" i="8"/>
  <c r="F2395" i="10"/>
  <c r="F2395" i="9"/>
  <c r="F2395" i="8"/>
  <c r="F2397" i="10"/>
  <c r="F2397" i="9"/>
  <c r="F2397" i="8"/>
  <c r="F2399" i="10"/>
  <c r="F2399" i="9"/>
  <c r="F2399" i="8"/>
  <c r="F2401" i="10"/>
  <c r="F2401" i="9"/>
  <c r="F2401" i="8"/>
  <c r="F2403" i="10"/>
  <c r="F2403" i="9"/>
  <c r="F2403" i="8"/>
  <c r="F2405" i="10"/>
  <c r="F2405" i="9"/>
  <c r="F2405" i="8"/>
  <c r="F2407" i="10"/>
  <c r="F2407" i="9"/>
  <c r="F2407" i="8"/>
  <c r="F2409" i="10"/>
  <c r="F2409" i="9"/>
  <c r="F2409" i="8"/>
  <c r="F2411" i="10"/>
  <c r="F2411" i="9"/>
  <c r="F2411" i="8"/>
  <c r="F2413" i="10"/>
  <c r="F2413" i="9"/>
  <c r="F2413" i="8"/>
  <c r="F2415" i="10"/>
  <c r="F2415" i="9"/>
  <c r="F2415" i="8"/>
  <c r="F2417" i="10"/>
  <c r="F2417" i="9"/>
  <c r="F2417" i="8"/>
  <c r="F2419" i="10"/>
  <c r="F2419" i="9"/>
  <c r="F2419" i="8"/>
  <c r="F2421" i="10"/>
  <c r="F2421" i="9"/>
  <c r="F2421" i="8"/>
  <c r="F2423" i="10"/>
  <c r="F2423" i="9"/>
  <c r="F2423" i="8"/>
  <c r="F2425" i="10"/>
  <c r="F2425" i="9"/>
  <c r="F2425" i="8"/>
  <c r="F2427" i="10"/>
  <c r="F2427" i="9"/>
  <c r="F2427" i="8"/>
  <c r="F2429" i="10"/>
  <c r="F2429" i="9"/>
  <c r="F2429" i="8"/>
  <c r="F2431" i="10"/>
  <c r="F2431" i="9"/>
  <c r="F2431" i="8"/>
  <c r="F2433" i="10"/>
  <c r="F2433" i="9"/>
  <c r="F2433" i="8"/>
  <c r="F2435" i="10"/>
  <c r="F2435" i="9"/>
  <c r="F2435" i="8"/>
  <c r="F2437" i="10"/>
  <c r="F2437" i="9"/>
  <c r="F2437" i="8"/>
  <c r="F2439" i="10"/>
  <c r="F2439" i="9"/>
  <c r="F2439" i="8"/>
  <c r="F2441" i="10"/>
  <c r="F2441" i="9"/>
  <c r="F2441" i="8"/>
  <c r="F2443" i="10"/>
  <c r="F2443" i="9"/>
  <c r="F2443" i="8"/>
  <c r="F2445" i="10"/>
  <c r="F2445" i="9"/>
  <c r="F2445" i="8"/>
  <c r="F2447" i="10"/>
  <c r="F2447" i="9"/>
  <c r="F2447" i="8"/>
  <c r="F2449" i="10"/>
  <c r="F2449" i="9"/>
  <c r="F2449" i="8"/>
  <c r="F2451" i="10"/>
  <c r="F2451" i="9"/>
  <c r="F2451" i="8"/>
  <c r="F2453" i="10"/>
  <c r="F2453" i="9"/>
  <c r="F2453" i="8"/>
  <c r="F2455" i="10"/>
  <c r="F2455" i="9"/>
  <c r="F2455" i="8"/>
  <c r="F2457" i="10"/>
  <c r="F2457" i="9"/>
  <c r="F2457" i="8"/>
  <c r="F2459" i="10"/>
  <c r="F2459" i="9"/>
  <c r="F2459" i="8"/>
  <c r="F2461" i="10"/>
  <c r="F2461" i="9"/>
  <c r="F2461" i="8"/>
  <c r="F2463" i="10"/>
  <c r="F2463" i="9"/>
  <c r="F2463" i="8"/>
  <c r="F2465" i="10"/>
  <c r="F2465" i="9"/>
  <c r="F2465" i="8"/>
  <c r="F2467" i="10"/>
  <c r="F2467" i="9"/>
  <c r="F2467" i="8"/>
  <c r="F2469" i="10"/>
  <c r="F2469" i="9"/>
  <c r="F2469" i="8"/>
  <c r="F2471" i="10"/>
  <c r="F2471" i="9"/>
  <c r="F2471" i="8"/>
  <c r="F2473" i="10"/>
  <c r="F2473" i="9"/>
  <c r="F2473" i="8"/>
  <c r="F2475" i="10"/>
  <c r="F2475" i="9"/>
  <c r="F2475" i="8"/>
  <c r="F2477" i="10"/>
  <c r="F2477" i="9"/>
  <c r="F2477" i="8"/>
  <c r="F2479" i="10"/>
  <c r="F2479" i="9"/>
  <c r="F2479" i="8"/>
  <c r="F2481" i="10"/>
  <c r="F2481" i="9"/>
  <c r="F2481" i="8"/>
  <c r="F2483" i="10"/>
  <c r="F2483" i="9"/>
  <c r="F2483" i="8"/>
  <c r="F2485" i="10"/>
  <c r="F2485" i="9"/>
  <c r="F2485" i="8"/>
  <c r="F2487" i="10"/>
  <c r="F2487" i="9"/>
  <c r="F2487" i="8"/>
  <c r="F2489" i="10"/>
  <c r="F2489" i="9"/>
  <c r="F2489" i="8"/>
  <c r="F2491" i="10"/>
  <c r="F2491" i="9"/>
  <c r="F2491" i="8"/>
  <c r="F2493" i="10"/>
  <c r="F2493" i="9"/>
  <c r="F2493" i="8"/>
  <c r="F2495" i="10"/>
  <c r="F2495" i="9"/>
  <c r="F2495" i="8"/>
  <c r="F2497" i="10"/>
  <c r="F2497" i="9"/>
  <c r="F2497" i="8"/>
  <c r="F2499" i="10"/>
  <c r="F2499" i="9"/>
  <c r="F2499" i="8"/>
  <c r="F2501" i="10"/>
  <c r="F2501" i="9"/>
  <c r="F2501" i="8"/>
  <c r="F2503" i="10"/>
  <c r="F2503" i="9"/>
  <c r="F2505" i="10"/>
  <c r="F2505" i="9"/>
  <c r="F2507" i="10"/>
  <c r="F2507" i="9"/>
  <c r="F2509" i="10"/>
  <c r="F2509" i="9"/>
  <c r="F2511" i="10"/>
  <c r="F2511" i="9"/>
  <c r="F2513" i="10"/>
  <c r="F2513" i="9"/>
  <c r="F2515" i="10"/>
  <c r="F2515" i="9"/>
  <c r="F2517" i="10"/>
  <c r="F2517" i="9"/>
  <c r="F2519" i="10"/>
  <c r="F2519" i="9"/>
  <c r="F2521" i="10"/>
  <c r="F2521" i="9"/>
  <c r="F2523" i="10"/>
  <c r="F2523" i="9"/>
  <c r="I12" i="4"/>
  <c r="C885" i="10"/>
  <c r="C885" i="9"/>
  <c r="C885" i="8"/>
  <c r="B885" i="7"/>
  <c r="C885" i="7" s="1"/>
  <c r="C887" i="10"/>
  <c r="C887" i="9"/>
  <c r="C887" i="8"/>
  <c r="B887" i="7"/>
  <c r="C887" i="7" s="1"/>
  <c r="C889" i="10"/>
  <c r="C889" i="9"/>
  <c r="C889" i="8"/>
  <c r="B889" i="7"/>
  <c r="C889" i="7" s="1"/>
  <c r="C891" i="10"/>
  <c r="C891" i="9"/>
  <c r="C891" i="8"/>
  <c r="B891" i="7"/>
  <c r="C891" i="7" s="1"/>
  <c r="C893" i="10"/>
  <c r="C893" i="9"/>
  <c r="C893" i="8"/>
  <c r="B893" i="7"/>
  <c r="C893" i="7" s="1"/>
  <c r="C895" i="10"/>
  <c r="C895" i="9"/>
  <c r="C895" i="8"/>
  <c r="B895" i="7"/>
  <c r="C895" i="7" s="1"/>
  <c r="C897" i="10"/>
  <c r="C897" i="9"/>
  <c r="C897" i="8"/>
  <c r="B897" i="7"/>
  <c r="C897" i="7" s="1"/>
  <c r="C899" i="10"/>
  <c r="C899" i="9"/>
  <c r="C899" i="8"/>
  <c r="B899" i="7"/>
  <c r="C899" i="7" s="1"/>
  <c r="C901" i="10"/>
  <c r="C901" i="9"/>
  <c r="C901" i="8"/>
  <c r="B901" i="7"/>
  <c r="C901" i="7" s="1"/>
  <c r="C903" i="10"/>
  <c r="C903" i="9"/>
  <c r="C903" i="8"/>
  <c r="B903" i="7"/>
  <c r="C903" i="7" s="1"/>
  <c r="C905" i="10"/>
  <c r="C905" i="9"/>
  <c r="C905" i="8"/>
  <c r="B905" i="7"/>
  <c r="C905" i="7" s="1"/>
  <c r="C907" i="10"/>
  <c r="C907" i="9"/>
  <c r="C907" i="8"/>
  <c r="B907" i="7"/>
  <c r="C907" i="7" s="1"/>
  <c r="C909" i="10"/>
  <c r="C909" i="9"/>
  <c r="C909" i="8"/>
  <c r="B909" i="7"/>
  <c r="C909" i="7" s="1"/>
  <c r="C911" i="10"/>
  <c r="C911" i="9"/>
  <c r="C911" i="8"/>
  <c r="B911" i="7"/>
  <c r="C911" i="7" s="1"/>
  <c r="C913" i="10"/>
  <c r="C913" i="9"/>
  <c r="C913" i="8"/>
  <c r="B913" i="7"/>
  <c r="C913" i="7" s="1"/>
  <c r="C915" i="10"/>
  <c r="C915" i="9"/>
  <c r="C915" i="8"/>
  <c r="B915" i="7"/>
  <c r="C915" i="7" s="1"/>
  <c r="C917" i="10"/>
  <c r="C917" i="9"/>
  <c r="C917" i="8"/>
  <c r="B917" i="7"/>
  <c r="C917" i="7" s="1"/>
  <c r="C919" i="10"/>
  <c r="C919" i="9"/>
  <c r="C919" i="8"/>
  <c r="B919" i="7"/>
  <c r="C919" i="7" s="1"/>
  <c r="C921" i="10"/>
  <c r="C921" i="9"/>
  <c r="C921" i="8"/>
  <c r="B921" i="7"/>
  <c r="C921" i="7" s="1"/>
  <c r="C923" i="10"/>
  <c r="C923" i="9"/>
  <c r="C923" i="8"/>
  <c r="B923" i="7"/>
  <c r="C923" i="7" s="1"/>
  <c r="C925" i="10"/>
  <c r="C925" i="9"/>
  <c r="C925" i="8"/>
  <c r="B925" i="7"/>
  <c r="C925" i="7" s="1"/>
  <c r="C927" i="10"/>
  <c r="C927" i="9"/>
  <c r="C927" i="8"/>
  <c r="B927" i="7"/>
  <c r="C927" i="7" s="1"/>
  <c r="C929" i="10"/>
  <c r="C929" i="9"/>
  <c r="C929" i="8"/>
  <c r="B929" i="7"/>
  <c r="C929" i="7" s="1"/>
  <c r="C931" i="10"/>
  <c r="C931" i="9"/>
  <c r="C931" i="8"/>
  <c r="B931" i="7"/>
  <c r="C931" i="7" s="1"/>
  <c r="C933" i="10"/>
  <c r="C933" i="9"/>
  <c r="C933" i="8"/>
  <c r="B933" i="7"/>
  <c r="C933" i="7" s="1"/>
  <c r="C935" i="10"/>
  <c r="C935" i="9"/>
  <c r="C935" i="8"/>
  <c r="B935" i="7"/>
  <c r="C935" i="7" s="1"/>
  <c r="C937" i="10"/>
  <c r="C937" i="9"/>
  <c r="C937" i="8"/>
  <c r="B937" i="7"/>
  <c r="C937" i="7" s="1"/>
  <c r="C939" i="10"/>
  <c r="C939" i="9"/>
  <c r="C939" i="8"/>
  <c r="B939" i="7"/>
  <c r="C939" i="7" s="1"/>
  <c r="C941" i="10"/>
  <c r="C941" i="9"/>
  <c r="C941" i="8"/>
  <c r="B941" i="7"/>
  <c r="C941" i="7" s="1"/>
  <c r="C943" i="10"/>
  <c r="C943" i="9"/>
  <c r="C943" i="8"/>
  <c r="B943" i="7"/>
  <c r="C943" i="7" s="1"/>
  <c r="C945" i="10"/>
  <c r="C945" i="9"/>
  <c r="C945" i="8"/>
  <c r="B945" i="7"/>
  <c r="C945" i="7" s="1"/>
  <c r="C947" i="10"/>
  <c r="C947" i="9"/>
  <c r="C947" i="8"/>
  <c r="B947" i="7"/>
  <c r="C947" i="7" s="1"/>
  <c r="C949" i="10"/>
  <c r="C949" i="9"/>
  <c r="C949" i="8"/>
  <c r="B949" i="7"/>
  <c r="C949" i="7" s="1"/>
  <c r="C951" i="10"/>
  <c r="C951" i="9"/>
  <c r="C951" i="8"/>
  <c r="B951" i="7"/>
  <c r="C951" i="7" s="1"/>
  <c r="C953" i="10"/>
  <c r="C953" i="9"/>
  <c r="C953" i="8"/>
  <c r="B953" i="7"/>
  <c r="C953" i="7" s="1"/>
  <c r="C955" i="10"/>
  <c r="C955" i="9"/>
  <c r="C955" i="8"/>
  <c r="B955" i="7"/>
  <c r="C955" i="7" s="1"/>
  <c r="C957" i="10"/>
  <c r="C957" i="9"/>
  <c r="C957" i="8"/>
  <c r="B957" i="7"/>
  <c r="C957" i="7" s="1"/>
  <c r="C959" i="10"/>
  <c r="C959" i="9"/>
  <c r="C959" i="8"/>
  <c r="B959" i="7"/>
  <c r="C959" i="7" s="1"/>
  <c r="C961" i="10"/>
  <c r="C961" i="9"/>
  <c r="C961" i="8"/>
  <c r="B961" i="7"/>
  <c r="C961" i="7" s="1"/>
  <c r="C963" i="10"/>
  <c r="C963" i="9"/>
  <c r="C963" i="8"/>
  <c r="B963" i="7"/>
  <c r="C963" i="7" s="1"/>
  <c r="C965" i="10"/>
  <c r="C965" i="9"/>
  <c r="C965" i="8"/>
  <c r="B965" i="7"/>
  <c r="C965" i="7" s="1"/>
  <c r="C967" i="10"/>
  <c r="C967" i="9"/>
  <c r="C967" i="8"/>
  <c r="B967" i="7"/>
  <c r="C967" i="7" s="1"/>
  <c r="C969" i="10"/>
  <c r="C969" i="9"/>
  <c r="C969" i="8"/>
  <c r="B969" i="7"/>
  <c r="C969" i="7" s="1"/>
  <c r="C971" i="10"/>
  <c r="C971" i="9"/>
  <c r="C971" i="8"/>
  <c r="B971" i="7"/>
  <c r="C971" i="7" s="1"/>
  <c r="C973" i="10"/>
  <c r="C973" i="9"/>
  <c r="C973" i="8"/>
  <c r="B973" i="7"/>
  <c r="C973" i="7" s="1"/>
  <c r="C975" i="10"/>
  <c r="C975" i="9"/>
  <c r="C975" i="8"/>
  <c r="B975" i="7"/>
  <c r="C975" i="7" s="1"/>
  <c r="C977" i="10"/>
  <c r="C977" i="9"/>
  <c r="C977" i="8"/>
  <c r="B977" i="7"/>
  <c r="C977" i="7" s="1"/>
  <c r="C979" i="10"/>
  <c r="C979" i="9"/>
  <c r="C979" i="8"/>
  <c r="B979" i="7"/>
  <c r="C979" i="7" s="1"/>
  <c r="C981" i="10"/>
  <c r="C981" i="9"/>
  <c r="C981" i="8"/>
  <c r="B981" i="7"/>
  <c r="C981" i="7" s="1"/>
  <c r="C983" i="10"/>
  <c r="C983" i="9"/>
  <c r="C983" i="8"/>
  <c r="B983" i="7"/>
  <c r="C983" i="7" s="1"/>
  <c r="C985" i="10"/>
  <c r="C985" i="9"/>
  <c r="C985" i="8"/>
  <c r="B985" i="7"/>
  <c r="C985" i="7" s="1"/>
  <c r="C987" i="10"/>
  <c r="C987" i="9"/>
  <c r="C987" i="8"/>
  <c r="B987" i="7"/>
  <c r="C987" i="7" s="1"/>
  <c r="C989" i="10"/>
  <c r="C989" i="9"/>
  <c r="C989" i="8"/>
  <c r="B989" i="7"/>
  <c r="C989" i="7" s="1"/>
  <c r="C991" i="10"/>
  <c r="C991" i="9"/>
  <c r="C991" i="8"/>
  <c r="B991" i="7"/>
  <c r="C991" i="7" s="1"/>
  <c r="C993" i="10"/>
  <c r="C993" i="9"/>
  <c r="C993" i="8"/>
  <c r="B993" i="7"/>
  <c r="C993" i="7" s="1"/>
  <c r="C995" i="10"/>
  <c r="C995" i="9"/>
  <c r="C995" i="8"/>
  <c r="B995" i="7"/>
  <c r="C995" i="7" s="1"/>
  <c r="C997" i="10"/>
  <c r="C997" i="9"/>
  <c r="C997" i="8"/>
  <c r="B997" i="7"/>
  <c r="C997" i="7" s="1"/>
  <c r="C999" i="10"/>
  <c r="C999" i="9"/>
  <c r="C999" i="8"/>
  <c r="B999" i="7"/>
  <c r="C999" i="7" s="1"/>
  <c r="C1001" i="10"/>
  <c r="C1001" i="9"/>
  <c r="C1001" i="8"/>
  <c r="B1001" i="7"/>
  <c r="C1001" i="7" s="1"/>
  <c r="C1003" i="10"/>
  <c r="C1003" i="9"/>
  <c r="C1003" i="8"/>
  <c r="B1003" i="7"/>
  <c r="C1003" i="7" s="1"/>
  <c r="C1005" i="10"/>
  <c r="C1005" i="9"/>
  <c r="C1005" i="8"/>
  <c r="B1005" i="7"/>
  <c r="C1005" i="7" s="1"/>
  <c r="C1007" i="10"/>
  <c r="C1007" i="9"/>
  <c r="C1007" i="8"/>
  <c r="B1007" i="7"/>
  <c r="C1007" i="7" s="1"/>
  <c r="C1009" i="10"/>
  <c r="C1009" i="9"/>
  <c r="C1009" i="8"/>
  <c r="B1009" i="7"/>
  <c r="C1009" i="7" s="1"/>
  <c r="C1011" i="10"/>
  <c r="C1011" i="9"/>
  <c r="C1011" i="8"/>
  <c r="B1011" i="7"/>
  <c r="C1011" i="7" s="1"/>
  <c r="C1013" i="10"/>
  <c r="C1013" i="9"/>
  <c r="C1013" i="8"/>
  <c r="B1013" i="7"/>
  <c r="C1013" i="7" s="1"/>
  <c r="C1015" i="10"/>
  <c r="C1015" i="9"/>
  <c r="C1015" i="8"/>
  <c r="B1015" i="7"/>
  <c r="C1015" i="7" s="1"/>
  <c r="C1017" i="10"/>
  <c r="C1017" i="9"/>
  <c r="C1017" i="8"/>
  <c r="B1017" i="7"/>
  <c r="C1017" i="7" s="1"/>
  <c r="C1019" i="10"/>
  <c r="C1019" i="9"/>
  <c r="C1019" i="8"/>
  <c r="B1019" i="7"/>
  <c r="C1019" i="7" s="1"/>
  <c r="C1021" i="10"/>
  <c r="C1021" i="9"/>
  <c r="C1021" i="8"/>
  <c r="B1021" i="7"/>
  <c r="C1021" i="7" s="1"/>
  <c r="C1023" i="10"/>
  <c r="C1023" i="9"/>
  <c r="C1023" i="8"/>
  <c r="B1023" i="7"/>
  <c r="C1023" i="7" s="1"/>
  <c r="C1025" i="10"/>
  <c r="C1025" i="9"/>
  <c r="C1025" i="8"/>
  <c r="B1025" i="7"/>
  <c r="C1025" i="7" s="1"/>
  <c r="C1027" i="10"/>
  <c r="C1027" i="9"/>
  <c r="C1027" i="8"/>
  <c r="B1027" i="7"/>
  <c r="C1027" i="7" s="1"/>
  <c r="C1029" i="10"/>
  <c r="C1029" i="9"/>
  <c r="C1029" i="8"/>
  <c r="B1029" i="7"/>
  <c r="C1029" i="7" s="1"/>
  <c r="C1031" i="10"/>
  <c r="C1031" i="9"/>
  <c r="C1031" i="8"/>
  <c r="B1031" i="7"/>
  <c r="C1031" i="7" s="1"/>
  <c r="C1033" i="10"/>
  <c r="C1033" i="9"/>
  <c r="C1033" i="8"/>
  <c r="B1033" i="7"/>
  <c r="C1033" i="7" s="1"/>
  <c r="C1035" i="10"/>
  <c r="C1035" i="9"/>
  <c r="C1035" i="8"/>
  <c r="B1035" i="7"/>
  <c r="C1035" i="7" s="1"/>
  <c r="C1037" i="10"/>
  <c r="C1037" i="9"/>
  <c r="C1037" i="8"/>
  <c r="B1037" i="7"/>
  <c r="C1037" i="7" s="1"/>
  <c r="C1039" i="10"/>
  <c r="C1039" i="9"/>
  <c r="C1039" i="8"/>
  <c r="B1039" i="7"/>
  <c r="C1039" i="7" s="1"/>
  <c r="C1041" i="10"/>
  <c r="C1041" i="9"/>
  <c r="C1041" i="8"/>
  <c r="B1041" i="7"/>
  <c r="C1041" i="7" s="1"/>
  <c r="C1043" i="10"/>
  <c r="C1043" i="9"/>
  <c r="C1043" i="8"/>
  <c r="B1043" i="7"/>
  <c r="C1043" i="7" s="1"/>
  <c r="C1045" i="10"/>
  <c r="C1045" i="9"/>
  <c r="C1045" i="8"/>
  <c r="B1045" i="7"/>
  <c r="C1045" i="7" s="1"/>
  <c r="C1047" i="10"/>
  <c r="C1047" i="9"/>
  <c r="C1047" i="8"/>
  <c r="B1047" i="7"/>
  <c r="C1047" i="7" s="1"/>
  <c r="C1049" i="10"/>
  <c r="C1049" i="9"/>
  <c r="C1049" i="8"/>
  <c r="B1049" i="7"/>
  <c r="C1049" i="7" s="1"/>
  <c r="C1051" i="10"/>
  <c r="C1051" i="9"/>
  <c r="C1051" i="8"/>
  <c r="B1051" i="7"/>
  <c r="C1051" i="7" s="1"/>
  <c r="C1053" i="10"/>
  <c r="C1053" i="9"/>
  <c r="C1053" i="8"/>
  <c r="B1053" i="7"/>
  <c r="C1053" i="7" s="1"/>
  <c r="C1055" i="10"/>
  <c r="C1055" i="9"/>
  <c r="C1055" i="8"/>
  <c r="B1055" i="7"/>
  <c r="C1055" i="7" s="1"/>
  <c r="C1057" i="10"/>
  <c r="C1057" i="9"/>
  <c r="C1057" i="8"/>
  <c r="B1057" i="7"/>
  <c r="C1057" i="7" s="1"/>
  <c r="C1059" i="10"/>
  <c r="C1059" i="9"/>
  <c r="C1059" i="8"/>
  <c r="B1059" i="7"/>
  <c r="C1059" i="7" s="1"/>
  <c r="C1061" i="10"/>
  <c r="C1061" i="9"/>
  <c r="C1061" i="8"/>
  <c r="B1061" i="7"/>
  <c r="C1061" i="7" s="1"/>
  <c r="C1063" i="10"/>
  <c r="C1063" i="9"/>
  <c r="C1063" i="8"/>
  <c r="B1063" i="7"/>
  <c r="C1063" i="7" s="1"/>
  <c r="C1065" i="10"/>
  <c r="C1065" i="9"/>
  <c r="C1065" i="8"/>
  <c r="B1065" i="7"/>
  <c r="C1065" i="7" s="1"/>
  <c r="C1067" i="10"/>
  <c r="C1067" i="9"/>
  <c r="C1067" i="8"/>
  <c r="B1067" i="7"/>
  <c r="C1067" i="7" s="1"/>
  <c r="C1069" i="10"/>
  <c r="C1069" i="9"/>
  <c r="C1069" i="8"/>
  <c r="B1069" i="7"/>
  <c r="C1069" i="7" s="1"/>
  <c r="C1071" i="10"/>
  <c r="C1071" i="9"/>
  <c r="C1071" i="8"/>
  <c r="B1071" i="7"/>
  <c r="C1071" i="7" s="1"/>
  <c r="C1073" i="10"/>
  <c r="C1073" i="9"/>
  <c r="C1073" i="8"/>
  <c r="B1073" i="7"/>
  <c r="C1073" i="7" s="1"/>
  <c r="C1075" i="10"/>
  <c r="C1075" i="9"/>
  <c r="C1075" i="8"/>
  <c r="B1075" i="7"/>
  <c r="C1075" i="7" s="1"/>
  <c r="C1077" i="10"/>
  <c r="C1077" i="9"/>
  <c r="C1077" i="8"/>
  <c r="B1077" i="7"/>
  <c r="C1077" i="7" s="1"/>
  <c r="C1079" i="10"/>
  <c r="C1079" i="9"/>
  <c r="C1079" i="8"/>
  <c r="B1079" i="7"/>
  <c r="C1079" i="7" s="1"/>
  <c r="C1081" i="10"/>
  <c r="C1081" i="9"/>
  <c r="C1081" i="8"/>
  <c r="B1081" i="7"/>
  <c r="C1081" i="7" s="1"/>
  <c r="C1083" i="10"/>
  <c r="C1083" i="9"/>
  <c r="C1083" i="8"/>
  <c r="B1083" i="7"/>
  <c r="C1083" i="7" s="1"/>
  <c r="C1085" i="10"/>
  <c r="C1085" i="9"/>
  <c r="C1085" i="8"/>
  <c r="B1085" i="7"/>
  <c r="C1085" i="7" s="1"/>
  <c r="C1087" i="10"/>
  <c r="C1087" i="9"/>
  <c r="C1087" i="8"/>
  <c r="B1087" i="7"/>
  <c r="C1087" i="7" s="1"/>
  <c r="C1089" i="10"/>
  <c r="C1089" i="9"/>
  <c r="C1089" i="8"/>
  <c r="B1089" i="7"/>
  <c r="C1089" i="7" s="1"/>
  <c r="C1091" i="10"/>
  <c r="C1091" i="9"/>
  <c r="C1091" i="8"/>
  <c r="B1091" i="7"/>
  <c r="C1091" i="7" s="1"/>
  <c r="C1093" i="10"/>
  <c r="C1093" i="9"/>
  <c r="C1093" i="8"/>
  <c r="B1093" i="7"/>
  <c r="C1093" i="7" s="1"/>
  <c r="C1095" i="10"/>
  <c r="C1095" i="9"/>
  <c r="C1095" i="8"/>
  <c r="B1095" i="7"/>
  <c r="C1095" i="7" s="1"/>
  <c r="C1097" i="10"/>
  <c r="C1097" i="9"/>
  <c r="C1097" i="8"/>
  <c r="B1097" i="7"/>
  <c r="C1097" i="7" s="1"/>
  <c r="C1099" i="10"/>
  <c r="C1099" i="9"/>
  <c r="C1099" i="8"/>
  <c r="B1099" i="7"/>
  <c r="C1099" i="7" s="1"/>
  <c r="C1101" i="10"/>
  <c r="C1101" i="9"/>
  <c r="C1101" i="8"/>
  <c r="B1101" i="7"/>
  <c r="C1101" i="7" s="1"/>
  <c r="C1103" i="10"/>
  <c r="C1103" i="9"/>
  <c r="C1103" i="8"/>
  <c r="B1103" i="7"/>
  <c r="C1103" i="7" s="1"/>
  <c r="C1105" i="10"/>
  <c r="C1105" i="9"/>
  <c r="C1105" i="8"/>
  <c r="B1105" i="7"/>
  <c r="C1105" i="7" s="1"/>
  <c r="C1107" i="10"/>
  <c r="C1107" i="9"/>
  <c r="C1107" i="8"/>
  <c r="B1107" i="7"/>
  <c r="C1107" i="7" s="1"/>
  <c r="C1109" i="10"/>
  <c r="C1109" i="9"/>
  <c r="C1109" i="8"/>
  <c r="B1109" i="7"/>
  <c r="C1109" i="7" s="1"/>
  <c r="C1111" i="10"/>
  <c r="C1111" i="9"/>
  <c r="C1111" i="8"/>
  <c r="B1111" i="7"/>
  <c r="C1111" i="7" s="1"/>
  <c r="C1113" i="10"/>
  <c r="C1113" i="9"/>
  <c r="C1113" i="8"/>
  <c r="B1113" i="7"/>
  <c r="C1113" i="7" s="1"/>
  <c r="C1115" i="10"/>
  <c r="C1115" i="9"/>
  <c r="C1115" i="8"/>
  <c r="B1115" i="7"/>
  <c r="C1115" i="7" s="1"/>
  <c r="C1117" i="10"/>
  <c r="C1117" i="9"/>
  <c r="C1117" i="8"/>
  <c r="B1117" i="7"/>
  <c r="C1117" i="7" s="1"/>
  <c r="C1119" i="10"/>
  <c r="C1119" i="9"/>
  <c r="C1119" i="8"/>
  <c r="B1119" i="7"/>
  <c r="C1119" i="7" s="1"/>
  <c r="C1121" i="10"/>
  <c r="C1121" i="9"/>
  <c r="C1121" i="8"/>
  <c r="B1121" i="7"/>
  <c r="C1121" i="7" s="1"/>
  <c r="C1123" i="10"/>
  <c r="C1123" i="9"/>
  <c r="C1123" i="8"/>
  <c r="B1123" i="7"/>
  <c r="C1123" i="7" s="1"/>
  <c r="C1125" i="10"/>
  <c r="C1125" i="9"/>
  <c r="C1125" i="8"/>
  <c r="B1125" i="7"/>
  <c r="C1125" i="7" s="1"/>
  <c r="C1127" i="10"/>
  <c r="C1127" i="9"/>
  <c r="C1127" i="8"/>
  <c r="B1127" i="7"/>
  <c r="C1127" i="7" s="1"/>
  <c r="C1129" i="10"/>
  <c r="C1129" i="9"/>
  <c r="C1129" i="8"/>
  <c r="B1129" i="7"/>
  <c r="C1129" i="7" s="1"/>
  <c r="C1131" i="10"/>
  <c r="C1131" i="9"/>
  <c r="C1131" i="8"/>
  <c r="B1131" i="7"/>
  <c r="C1131" i="7" s="1"/>
  <c r="C1133" i="10"/>
  <c r="C1133" i="9"/>
  <c r="C1133" i="8"/>
  <c r="B1133" i="7"/>
  <c r="C1133" i="7" s="1"/>
  <c r="C1135" i="10"/>
  <c r="C1135" i="9"/>
  <c r="C1135" i="8"/>
  <c r="B1135" i="7"/>
  <c r="C1135" i="7" s="1"/>
  <c r="C1137" i="10"/>
  <c r="C1137" i="9"/>
  <c r="C1137" i="8"/>
  <c r="B1137" i="7"/>
  <c r="C1137" i="7" s="1"/>
  <c r="C1139" i="10"/>
  <c r="C1139" i="9"/>
  <c r="C1139" i="8"/>
  <c r="B1139" i="7"/>
  <c r="C1139" i="7" s="1"/>
  <c r="C1141" i="10"/>
  <c r="C1141" i="9"/>
  <c r="C1141" i="8"/>
  <c r="B1141" i="7"/>
  <c r="C1141" i="7" s="1"/>
  <c r="C1143" i="10"/>
  <c r="C1143" i="9"/>
  <c r="C1143" i="8"/>
  <c r="B1143" i="7"/>
  <c r="C1143" i="7" s="1"/>
  <c r="C1145" i="10"/>
  <c r="C1145" i="9"/>
  <c r="C1145" i="8"/>
  <c r="B1145" i="7"/>
  <c r="C1145" i="7" s="1"/>
  <c r="C1147" i="10"/>
  <c r="C1147" i="9"/>
  <c r="C1147" i="8"/>
  <c r="B1147" i="7"/>
  <c r="C1147" i="7" s="1"/>
  <c r="C1149" i="10"/>
  <c r="C1149" i="9"/>
  <c r="C1149" i="8"/>
  <c r="B1149" i="7"/>
  <c r="C1149" i="7" s="1"/>
  <c r="C1151" i="10"/>
  <c r="C1151" i="9"/>
  <c r="C1151" i="8"/>
  <c r="B1151" i="7"/>
  <c r="C1151" i="7" s="1"/>
  <c r="C1153" i="10"/>
  <c r="C1153" i="9"/>
  <c r="C1153" i="8"/>
  <c r="B1153" i="7"/>
  <c r="C1153" i="7" s="1"/>
  <c r="C1155" i="10"/>
  <c r="C1155" i="9"/>
  <c r="C1155" i="8"/>
  <c r="B1155" i="7"/>
  <c r="C1155" i="7" s="1"/>
  <c r="C1157" i="10"/>
  <c r="C1157" i="9"/>
  <c r="C1157" i="8"/>
  <c r="B1157" i="7"/>
  <c r="C1157" i="7" s="1"/>
  <c r="C1159" i="10"/>
  <c r="C1159" i="9"/>
  <c r="C1159" i="8"/>
  <c r="B1159" i="7"/>
  <c r="C1159" i="7" s="1"/>
  <c r="C1161" i="10"/>
  <c r="C1161" i="9"/>
  <c r="C1161" i="8"/>
  <c r="B1161" i="7"/>
  <c r="C1161" i="7" s="1"/>
  <c r="C1163" i="10"/>
  <c r="C1163" i="9"/>
  <c r="C1163" i="8"/>
  <c r="B1163" i="7"/>
  <c r="C1163" i="7" s="1"/>
  <c r="C1165" i="10"/>
  <c r="C1165" i="9"/>
  <c r="C1165" i="8"/>
  <c r="B1165" i="7"/>
  <c r="C1165" i="7" s="1"/>
  <c r="C1167" i="10"/>
  <c r="C1167" i="9"/>
  <c r="C1167" i="8"/>
  <c r="B1167" i="7"/>
  <c r="C1167" i="7" s="1"/>
  <c r="C1169" i="10"/>
  <c r="C1169" i="9"/>
  <c r="C1169" i="8"/>
  <c r="B1169" i="7"/>
  <c r="C1169" i="7" s="1"/>
  <c r="C1171" i="10"/>
  <c r="C1171" i="9"/>
  <c r="C1171" i="8"/>
  <c r="B1171" i="7"/>
  <c r="C1171" i="7" s="1"/>
  <c r="C1173" i="10"/>
  <c r="C1173" i="9"/>
  <c r="C1173" i="8"/>
  <c r="B1173" i="7"/>
  <c r="C1173" i="7" s="1"/>
  <c r="C1175" i="10"/>
  <c r="C1175" i="9"/>
  <c r="C1175" i="8"/>
  <c r="B1175" i="7"/>
  <c r="C1175" i="7" s="1"/>
  <c r="C1177" i="10"/>
  <c r="C1177" i="9"/>
  <c r="C1177" i="8"/>
  <c r="B1177" i="7"/>
  <c r="C1177" i="7" s="1"/>
  <c r="C1179" i="10"/>
  <c r="C1179" i="9"/>
  <c r="C1179" i="8"/>
  <c r="B1179" i="7"/>
  <c r="C1179" i="7" s="1"/>
  <c r="C1181" i="10"/>
  <c r="C1181" i="9"/>
  <c r="C1181" i="8"/>
  <c r="B1181" i="7"/>
  <c r="C1181" i="7" s="1"/>
  <c r="C1183" i="10"/>
  <c r="C1183" i="9"/>
  <c r="C1183" i="8"/>
  <c r="B1183" i="7"/>
  <c r="C1183" i="7" s="1"/>
  <c r="C1185" i="10"/>
  <c r="C1185" i="9"/>
  <c r="C1185" i="8"/>
  <c r="B1185" i="7"/>
  <c r="C1185" i="7" s="1"/>
  <c r="C1187" i="10"/>
  <c r="C1187" i="9"/>
  <c r="C1187" i="8"/>
  <c r="B1187" i="7"/>
  <c r="C1187" i="7" s="1"/>
  <c r="C1189" i="10"/>
  <c r="C1189" i="9"/>
  <c r="C1189" i="8"/>
  <c r="B1189" i="7"/>
  <c r="C1189" i="7" s="1"/>
  <c r="C1191" i="10"/>
  <c r="C1191" i="9"/>
  <c r="C1191" i="8"/>
  <c r="B1191" i="7"/>
  <c r="C1191" i="7" s="1"/>
  <c r="C1193" i="10"/>
  <c r="C1193" i="9"/>
  <c r="C1193" i="8"/>
  <c r="B1193" i="7"/>
  <c r="C1193" i="7" s="1"/>
  <c r="C1195" i="10"/>
  <c r="C1195" i="9"/>
  <c r="C1195" i="8"/>
  <c r="B1195" i="7"/>
  <c r="C1195" i="7" s="1"/>
  <c r="C1197" i="10"/>
  <c r="C1197" i="9"/>
  <c r="C1197" i="8"/>
  <c r="B1197" i="7"/>
  <c r="C1197" i="7" s="1"/>
  <c r="C1199" i="10"/>
  <c r="C1199" i="9"/>
  <c r="C1199" i="8"/>
  <c r="B1199" i="7"/>
  <c r="C1199" i="7" s="1"/>
  <c r="C1201" i="10"/>
  <c r="C1201" i="9"/>
  <c r="C1201" i="8"/>
  <c r="B1201" i="7"/>
  <c r="C1201" i="7" s="1"/>
  <c r="C1203" i="10"/>
  <c r="C1203" i="9"/>
  <c r="C1203" i="8"/>
  <c r="B1203" i="7"/>
  <c r="C1203" i="7" s="1"/>
  <c r="C1205" i="10"/>
  <c r="C1205" i="9"/>
  <c r="C1205" i="8"/>
  <c r="B1205" i="7"/>
  <c r="C1205" i="7" s="1"/>
  <c r="C1207" i="10"/>
  <c r="C1207" i="9"/>
  <c r="C1207" i="8"/>
  <c r="B1207" i="7"/>
  <c r="C1207" i="7" s="1"/>
  <c r="C1209" i="10"/>
  <c r="C1209" i="9"/>
  <c r="C1209" i="8"/>
  <c r="B1209" i="7"/>
  <c r="C1209" i="7" s="1"/>
  <c r="C1211" i="10"/>
  <c r="C1211" i="9"/>
  <c r="C1211" i="8"/>
  <c r="B1211" i="7"/>
  <c r="C1211" i="7" s="1"/>
  <c r="C1213" i="10"/>
  <c r="C1213" i="9"/>
  <c r="C1213" i="8"/>
  <c r="B1213" i="7"/>
  <c r="C1213" i="7" s="1"/>
  <c r="C1215" i="10"/>
  <c r="C1215" i="9"/>
  <c r="C1215" i="8"/>
  <c r="B1215" i="7"/>
  <c r="C1215" i="7" s="1"/>
  <c r="C1217" i="10"/>
  <c r="C1217" i="9"/>
  <c r="C1217" i="8"/>
  <c r="B1217" i="7"/>
  <c r="C1217" i="7" s="1"/>
  <c r="C1219" i="10"/>
  <c r="C1219" i="9"/>
  <c r="C1219" i="8"/>
  <c r="B1219" i="7"/>
  <c r="C1219" i="7" s="1"/>
  <c r="C1221" i="10"/>
  <c r="C1221" i="9"/>
  <c r="C1221" i="8"/>
  <c r="B1221" i="7"/>
  <c r="C1221" i="7" s="1"/>
  <c r="C1223" i="10"/>
  <c r="C1223" i="9"/>
  <c r="C1223" i="8"/>
  <c r="B1223" i="7"/>
  <c r="C1223" i="7" s="1"/>
  <c r="C1225" i="10"/>
  <c r="C1225" i="9"/>
  <c r="C1225" i="8"/>
  <c r="B1225" i="7"/>
  <c r="C1225" i="7" s="1"/>
  <c r="C1227" i="10"/>
  <c r="C1227" i="9"/>
  <c r="C1227" i="8"/>
  <c r="B1227" i="7"/>
  <c r="C1227" i="7" s="1"/>
  <c r="C1229" i="10"/>
  <c r="C1229" i="9"/>
  <c r="C1229" i="8"/>
  <c r="B1229" i="7"/>
  <c r="C1229" i="7" s="1"/>
  <c r="C1231" i="10"/>
  <c r="C1231" i="9"/>
  <c r="C1231" i="8"/>
  <c r="B1231" i="7"/>
  <c r="C1231" i="7" s="1"/>
  <c r="C1233" i="10"/>
  <c r="C1233" i="9"/>
  <c r="C1233" i="8"/>
  <c r="B1233" i="7"/>
  <c r="C1233" i="7" s="1"/>
  <c r="B1233" i="5"/>
  <c r="C1233" i="5" s="1"/>
  <c r="C1235" i="10"/>
  <c r="C1235" i="9"/>
  <c r="C1235" i="8"/>
  <c r="B1235" i="7"/>
  <c r="C1235" i="7" s="1"/>
  <c r="B1235" i="5"/>
  <c r="C1235" i="5" s="1"/>
  <c r="C1237" i="10"/>
  <c r="C1237" i="9"/>
  <c r="C1237" i="8"/>
  <c r="B1237" i="7"/>
  <c r="C1237" i="7" s="1"/>
  <c r="C1239" i="10"/>
  <c r="C1239" i="9"/>
  <c r="C1239" i="8"/>
  <c r="B1239" i="7"/>
  <c r="C1239" i="7" s="1"/>
  <c r="C1241" i="10"/>
  <c r="C1241" i="9"/>
  <c r="C1241" i="8"/>
  <c r="B1241" i="7"/>
  <c r="C1241" i="7" s="1"/>
  <c r="C1243" i="10"/>
  <c r="C1243" i="9"/>
  <c r="C1243" i="8"/>
  <c r="B1243" i="7"/>
  <c r="C1243" i="7" s="1"/>
  <c r="B1243" i="5"/>
  <c r="C1243" i="5" s="1"/>
  <c r="C1245" i="10"/>
  <c r="C1245" i="9"/>
  <c r="C1245" i="8"/>
  <c r="B1245" i="5"/>
  <c r="C1245" i="5" s="1"/>
  <c r="B1245" i="7"/>
  <c r="C1245" i="7" s="1"/>
  <c r="C1247" i="10"/>
  <c r="C1247" i="9"/>
  <c r="C1247" i="8"/>
  <c r="B1247" i="7"/>
  <c r="C1247" i="7" s="1"/>
  <c r="C1249" i="10"/>
  <c r="C1249" i="9"/>
  <c r="C1249" i="8"/>
  <c r="B1249" i="7"/>
  <c r="C1249" i="7" s="1"/>
  <c r="C1251" i="10"/>
  <c r="C1251" i="9"/>
  <c r="C1251" i="8"/>
  <c r="B1251" i="7"/>
  <c r="C1251" i="7" s="1"/>
  <c r="C1253" i="10"/>
  <c r="C1253" i="9"/>
  <c r="C1253" i="8"/>
  <c r="B1253" i="7"/>
  <c r="C1253" i="7" s="1"/>
  <c r="B1253" i="5"/>
  <c r="C1253" i="5" s="1"/>
  <c r="C1255" i="10"/>
  <c r="C1255" i="9"/>
  <c r="C1255" i="8"/>
  <c r="B1255" i="7"/>
  <c r="C1255" i="7" s="1"/>
  <c r="B1255" i="5"/>
  <c r="C1255" i="5" s="1"/>
  <c r="C1257" i="10"/>
  <c r="C1257" i="9"/>
  <c r="C1257" i="8"/>
  <c r="B1257" i="7"/>
  <c r="C1257" i="7" s="1"/>
  <c r="C1259" i="10"/>
  <c r="C1259" i="9"/>
  <c r="C1259" i="8"/>
  <c r="B1259" i="7"/>
  <c r="C1259" i="7" s="1"/>
  <c r="C1261" i="10"/>
  <c r="C1261" i="9"/>
  <c r="C1261" i="8"/>
  <c r="B1261" i="7"/>
  <c r="C1261" i="7" s="1"/>
  <c r="C1263" i="10"/>
  <c r="C1263" i="9"/>
  <c r="C1263" i="8"/>
  <c r="B1263" i="7"/>
  <c r="C1263" i="7" s="1"/>
  <c r="B1263" i="5"/>
  <c r="C1263" i="5" s="1"/>
  <c r="C1265" i="10"/>
  <c r="C1265" i="9"/>
  <c r="C1265" i="8"/>
  <c r="B1265" i="7"/>
  <c r="C1265" i="7" s="1"/>
  <c r="B1265" i="5"/>
  <c r="C1265" i="5" s="1"/>
  <c r="C1267" i="10"/>
  <c r="C1267" i="9"/>
  <c r="C1267" i="8"/>
  <c r="B1267" i="7"/>
  <c r="C1267" i="7" s="1"/>
  <c r="C1269" i="10"/>
  <c r="C1269" i="9"/>
  <c r="C1269" i="8"/>
  <c r="B1269" i="7"/>
  <c r="C1269" i="7" s="1"/>
  <c r="C1271" i="10"/>
  <c r="C1271" i="9"/>
  <c r="C1271" i="8"/>
  <c r="B1271" i="7"/>
  <c r="C1271" i="7" s="1"/>
  <c r="C1273" i="10"/>
  <c r="C1273" i="9"/>
  <c r="C1273" i="8"/>
  <c r="B1273" i="7"/>
  <c r="C1273" i="7" s="1"/>
  <c r="B1273" i="5"/>
  <c r="C1273" i="5" s="1"/>
  <c r="C1275" i="10"/>
  <c r="C1275" i="9"/>
  <c r="C1275" i="8"/>
  <c r="B1275" i="7"/>
  <c r="C1275" i="7" s="1"/>
  <c r="B1275" i="5"/>
  <c r="C1275" i="5" s="1"/>
  <c r="C1277" i="10"/>
  <c r="C1277" i="9"/>
  <c r="C1277" i="8"/>
  <c r="B1277" i="7"/>
  <c r="C1277" i="7" s="1"/>
  <c r="C1279" i="10"/>
  <c r="C1279" i="9"/>
  <c r="C1279" i="8"/>
  <c r="B1279" i="7"/>
  <c r="C1279" i="7" s="1"/>
  <c r="C1281" i="10"/>
  <c r="C1281" i="9"/>
  <c r="C1281" i="8"/>
  <c r="B1281" i="7"/>
  <c r="C1281" i="7" s="1"/>
  <c r="C1283" i="10"/>
  <c r="C1283" i="9"/>
  <c r="C1283" i="8"/>
  <c r="B1283" i="7"/>
  <c r="C1283" i="7" s="1"/>
  <c r="B1283" i="5"/>
  <c r="C1283" i="5" s="1"/>
  <c r="C1285" i="10"/>
  <c r="C1285" i="9"/>
  <c r="C1285" i="8"/>
  <c r="B1285" i="7"/>
  <c r="C1285" i="7" s="1"/>
  <c r="B1285" i="5"/>
  <c r="C1285" i="5" s="1"/>
  <c r="C1287" i="10"/>
  <c r="C1287" i="9"/>
  <c r="C1287" i="8"/>
  <c r="B1287" i="7"/>
  <c r="C1287" i="7" s="1"/>
  <c r="C1289" i="10"/>
  <c r="C1289" i="9"/>
  <c r="C1289" i="8"/>
  <c r="B1289" i="7"/>
  <c r="C1289" i="7" s="1"/>
  <c r="C1291" i="10"/>
  <c r="C1291" i="9"/>
  <c r="C1291" i="8"/>
  <c r="B1291" i="7"/>
  <c r="C1291" i="7" s="1"/>
  <c r="C1293" i="10"/>
  <c r="C1293" i="9"/>
  <c r="C1293" i="8"/>
  <c r="B1293" i="7"/>
  <c r="C1293" i="7" s="1"/>
  <c r="B1293" i="5"/>
  <c r="C1293" i="5" s="1"/>
  <c r="C1295" i="10"/>
  <c r="C1295" i="9"/>
  <c r="C1295" i="8"/>
  <c r="B1295" i="7"/>
  <c r="C1295" i="7" s="1"/>
  <c r="B1295" i="5"/>
  <c r="C1295" i="5" s="1"/>
  <c r="C1297" i="10"/>
  <c r="C1297" i="9"/>
  <c r="C1297" i="8"/>
  <c r="B1297" i="7"/>
  <c r="C1297" i="7" s="1"/>
  <c r="C1299" i="10"/>
  <c r="C1299" i="9"/>
  <c r="C1299" i="8"/>
  <c r="B1299" i="7"/>
  <c r="C1299" i="7" s="1"/>
  <c r="C1301" i="10"/>
  <c r="C1301" i="9"/>
  <c r="C1301" i="8"/>
  <c r="B1301" i="7"/>
  <c r="C1301" i="7" s="1"/>
  <c r="C1303" i="10"/>
  <c r="C1303" i="9"/>
  <c r="C1303" i="8"/>
  <c r="B1303" i="7"/>
  <c r="C1303" i="7" s="1"/>
  <c r="B1303" i="5"/>
  <c r="C1303" i="5" s="1"/>
  <c r="C1305" i="10"/>
  <c r="C1305" i="9"/>
  <c r="C1305" i="8"/>
  <c r="B1305" i="7"/>
  <c r="C1305" i="7" s="1"/>
  <c r="B1305" i="5"/>
  <c r="C1305" i="5" s="1"/>
  <c r="C1307" i="10"/>
  <c r="C1307" i="9"/>
  <c r="C1307" i="8"/>
  <c r="B1307" i="7"/>
  <c r="C1307" i="7" s="1"/>
  <c r="C1309" i="10"/>
  <c r="C1309" i="9"/>
  <c r="C1309" i="8"/>
  <c r="B1309" i="7"/>
  <c r="C1309" i="7" s="1"/>
  <c r="C1311" i="10"/>
  <c r="C1311" i="9"/>
  <c r="C1311" i="8"/>
  <c r="B1311" i="7"/>
  <c r="C1311" i="7" s="1"/>
  <c r="C1313" i="10"/>
  <c r="C1313" i="9"/>
  <c r="C1313" i="8"/>
  <c r="B1313" i="7"/>
  <c r="C1313" i="7" s="1"/>
  <c r="B1313" i="5"/>
  <c r="C1313" i="5" s="1"/>
  <c r="C1315" i="10"/>
  <c r="C1315" i="9"/>
  <c r="C1315" i="8"/>
  <c r="B1315" i="7"/>
  <c r="C1315" i="7" s="1"/>
  <c r="B1315" i="5"/>
  <c r="C1315" i="5" s="1"/>
  <c r="C1317" i="10"/>
  <c r="C1317" i="9"/>
  <c r="C1317" i="8"/>
  <c r="B1317" i="7"/>
  <c r="C1317" i="7" s="1"/>
  <c r="C1319" i="10"/>
  <c r="C1319" i="9"/>
  <c r="C1319" i="8"/>
  <c r="B1319" i="7"/>
  <c r="C1319" i="7" s="1"/>
  <c r="C1321" i="10"/>
  <c r="C1321" i="9"/>
  <c r="C1321" i="8"/>
  <c r="B1321" i="7"/>
  <c r="C1321" i="7" s="1"/>
  <c r="C1323" i="10"/>
  <c r="C1323" i="9"/>
  <c r="C1323" i="8"/>
  <c r="B1323" i="7"/>
  <c r="C1323" i="7" s="1"/>
  <c r="B1323" i="5"/>
  <c r="C1323" i="5" s="1"/>
  <c r="C1325" i="10"/>
  <c r="C1325" i="9"/>
  <c r="C1325" i="8"/>
  <c r="B1325" i="7"/>
  <c r="C1325" i="7" s="1"/>
  <c r="B1325" i="5"/>
  <c r="C1325" i="5" s="1"/>
  <c r="C1327" i="10"/>
  <c r="C1327" i="9"/>
  <c r="C1327" i="8"/>
  <c r="B1327" i="7"/>
  <c r="C1327" i="7" s="1"/>
  <c r="C1329" i="10"/>
  <c r="C1329" i="9"/>
  <c r="C1329" i="8"/>
  <c r="B1329" i="7"/>
  <c r="C1329" i="7" s="1"/>
  <c r="C1331" i="10"/>
  <c r="C1331" i="9"/>
  <c r="C1331" i="8"/>
  <c r="B1331" i="7"/>
  <c r="C1331" i="7" s="1"/>
  <c r="C1333" i="10"/>
  <c r="C1333" i="9"/>
  <c r="C1333" i="8"/>
  <c r="B1333" i="7"/>
  <c r="C1333" i="7" s="1"/>
  <c r="B1333" i="5"/>
  <c r="C1333" i="5" s="1"/>
  <c r="C1335" i="10"/>
  <c r="C1335" i="9"/>
  <c r="C1335" i="8"/>
  <c r="B1335" i="7"/>
  <c r="C1335" i="7" s="1"/>
  <c r="B1335" i="5"/>
  <c r="C1335" i="5" s="1"/>
  <c r="C1337" i="10"/>
  <c r="C1337" i="9"/>
  <c r="C1337" i="8"/>
  <c r="B1337" i="7"/>
  <c r="C1337" i="7" s="1"/>
  <c r="C1339" i="10"/>
  <c r="C1339" i="9"/>
  <c r="C1339" i="8"/>
  <c r="B1339" i="7"/>
  <c r="C1339" i="7" s="1"/>
  <c r="C1341" i="10"/>
  <c r="C1341" i="9"/>
  <c r="C1341" i="8"/>
  <c r="B1341" i="7"/>
  <c r="C1341" i="7" s="1"/>
  <c r="C1343" i="10"/>
  <c r="C1343" i="9"/>
  <c r="C1343" i="8"/>
  <c r="B1343" i="7"/>
  <c r="C1343" i="7" s="1"/>
  <c r="B1343" i="5"/>
  <c r="C1343" i="5" s="1"/>
  <c r="C1345" i="10"/>
  <c r="C1345" i="9"/>
  <c r="C1345" i="8"/>
  <c r="B1345" i="5"/>
  <c r="C1345" i="5" s="1"/>
  <c r="B1345" i="7"/>
  <c r="C1345" i="7" s="1"/>
  <c r="C1347" i="10"/>
  <c r="C1347" i="9"/>
  <c r="C1347" i="8"/>
  <c r="B1347" i="7"/>
  <c r="C1347" i="7" s="1"/>
  <c r="C1349" i="10"/>
  <c r="C1349" i="9"/>
  <c r="C1349" i="8"/>
  <c r="B1349" i="7"/>
  <c r="C1349" i="7" s="1"/>
  <c r="C1351" i="10"/>
  <c r="C1351" i="9"/>
  <c r="C1351" i="8"/>
  <c r="B1351" i="7"/>
  <c r="C1351" i="7" s="1"/>
  <c r="C1353" i="10"/>
  <c r="C1353" i="9"/>
  <c r="C1353" i="8"/>
  <c r="B1353" i="7"/>
  <c r="C1353" i="7" s="1"/>
  <c r="B1353" i="5"/>
  <c r="C1353" i="5" s="1"/>
  <c r="C1355" i="10"/>
  <c r="C1355" i="9"/>
  <c r="C1355" i="8"/>
  <c r="B1355" i="7"/>
  <c r="C1355" i="7" s="1"/>
  <c r="B1355" i="5"/>
  <c r="C1355" i="5" s="1"/>
  <c r="C1357" i="10"/>
  <c r="C1357" i="9"/>
  <c r="C1357" i="8"/>
  <c r="B1357" i="7"/>
  <c r="C1357" i="7" s="1"/>
  <c r="C1359" i="10"/>
  <c r="C1359" i="9"/>
  <c r="C1359" i="8"/>
  <c r="B1359" i="7"/>
  <c r="C1359" i="7" s="1"/>
  <c r="C1361" i="10"/>
  <c r="C1361" i="9"/>
  <c r="C1361" i="8"/>
  <c r="B1361" i="7"/>
  <c r="C1361" i="7" s="1"/>
  <c r="C1363" i="10"/>
  <c r="C1363" i="9"/>
  <c r="C1363" i="8"/>
  <c r="B1363" i="7"/>
  <c r="C1363" i="7" s="1"/>
  <c r="B1363" i="5"/>
  <c r="C1363" i="5" s="1"/>
  <c r="C1365" i="10"/>
  <c r="C1365" i="9"/>
  <c r="C1365" i="8"/>
  <c r="B1365" i="7"/>
  <c r="C1365" i="7" s="1"/>
  <c r="B1365" i="5"/>
  <c r="C1365" i="5" s="1"/>
  <c r="C1367" i="10"/>
  <c r="C1367" i="9"/>
  <c r="C1367" i="8"/>
  <c r="B1367" i="7"/>
  <c r="C1367" i="7" s="1"/>
  <c r="C1369" i="10"/>
  <c r="C1369" i="9"/>
  <c r="C1369" i="8"/>
  <c r="B1369" i="7"/>
  <c r="C1369" i="7" s="1"/>
  <c r="C1371" i="10"/>
  <c r="C1371" i="9"/>
  <c r="C1371" i="8"/>
  <c r="B1371" i="7"/>
  <c r="C1371" i="7" s="1"/>
  <c r="B1371" i="5"/>
  <c r="C1371" i="5" s="1"/>
  <c r="C1373" i="10"/>
  <c r="C1373" i="9"/>
  <c r="C1373" i="8"/>
  <c r="B1373" i="7"/>
  <c r="C1373" i="7" s="1"/>
  <c r="C1375" i="10"/>
  <c r="C1375" i="9"/>
  <c r="C1375" i="8"/>
  <c r="B1375" i="7"/>
  <c r="C1375" i="7" s="1"/>
  <c r="C1377" i="10"/>
  <c r="C1377" i="9"/>
  <c r="C1377" i="8"/>
  <c r="B1377" i="7"/>
  <c r="C1377" i="7" s="1"/>
  <c r="B1377" i="5"/>
  <c r="C1377" i="5" s="1"/>
  <c r="C1379" i="10"/>
  <c r="C1379" i="9"/>
  <c r="C1379" i="8"/>
  <c r="B1379" i="7"/>
  <c r="C1379" i="7" s="1"/>
  <c r="C1381" i="10"/>
  <c r="C1381" i="9"/>
  <c r="C1381" i="8"/>
  <c r="B1381" i="7"/>
  <c r="C1381" i="7" s="1"/>
  <c r="C1383" i="10"/>
  <c r="C1383" i="9"/>
  <c r="C1383" i="8"/>
  <c r="B1383" i="7"/>
  <c r="C1383" i="7" s="1"/>
  <c r="B1383" i="5"/>
  <c r="C1383" i="5" s="1"/>
  <c r="C1385" i="10"/>
  <c r="C1385" i="9"/>
  <c r="C1385" i="8"/>
  <c r="B1385" i="7"/>
  <c r="C1385" i="7" s="1"/>
  <c r="B1385" i="5"/>
  <c r="C1385" i="5" s="1"/>
  <c r="C1387" i="10"/>
  <c r="C1387" i="9"/>
  <c r="C1387" i="8"/>
  <c r="B1387" i="7"/>
  <c r="C1387" i="7" s="1"/>
  <c r="C1389" i="10"/>
  <c r="C1389" i="9"/>
  <c r="C1389" i="8"/>
  <c r="B1389" i="7"/>
  <c r="C1389" i="7" s="1"/>
  <c r="C1391" i="10"/>
  <c r="C1391" i="9"/>
  <c r="C1391" i="8"/>
  <c r="B1391" i="7"/>
  <c r="C1391" i="7" s="1"/>
  <c r="B1391" i="5"/>
  <c r="C1391" i="5" s="1"/>
  <c r="C1393" i="10"/>
  <c r="C1393" i="9"/>
  <c r="C1393" i="8"/>
  <c r="B1393" i="7"/>
  <c r="C1393" i="7" s="1"/>
  <c r="C1395" i="10"/>
  <c r="C1395" i="9"/>
  <c r="C1395" i="8"/>
  <c r="B1395" i="7"/>
  <c r="C1395" i="7" s="1"/>
  <c r="C1397" i="10"/>
  <c r="C1397" i="9"/>
  <c r="C1397" i="8"/>
  <c r="B1397" i="7"/>
  <c r="C1397" i="7" s="1"/>
  <c r="B1397" i="5"/>
  <c r="C1397" i="5" s="1"/>
  <c r="C1399" i="10"/>
  <c r="C1399" i="9"/>
  <c r="C1399" i="8"/>
  <c r="B1399" i="7"/>
  <c r="C1399" i="7" s="1"/>
  <c r="C1401" i="10"/>
  <c r="C1401" i="9"/>
  <c r="C1401" i="8"/>
  <c r="B1401" i="7"/>
  <c r="C1401" i="7" s="1"/>
  <c r="C1403" i="10"/>
  <c r="C1403" i="9"/>
  <c r="C1403" i="8"/>
  <c r="B1403" i="7"/>
  <c r="C1403" i="7" s="1"/>
  <c r="B1403" i="5"/>
  <c r="C1403" i="5" s="1"/>
  <c r="C1405" i="10"/>
  <c r="C1405" i="9"/>
  <c r="C1405" i="8"/>
  <c r="B1405" i="7"/>
  <c r="C1405" i="7" s="1"/>
  <c r="B1405" i="5"/>
  <c r="C1405" i="5" s="1"/>
  <c r="C1407" i="10"/>
  <c r="C1407" i="9"/>
  <c r="C1407" i="8"/>
  <c r="B1407" i="7"/>
  <c r="C1407" i="7" s="1"/>
  <c r="C1409" i="10"/>
  <c r="C1409" i="9"/>
  <c r="C1409" i="8"/>
  <c r="B1409" i="7"/>
  <c r="C1409" i="7" s="1"/>
  <c r="C1411" i="10"/>
  <c r="C1411" i="9"/>
  <c r="C1411" i="8"/>
  <c r="B1411" i="7"/>
  <c r="C1411" i="7" s="1"/>
  <c r="B1411" i="5"/>
  <c r="C1411" i="5" s="1"/>
  <c r="C1413" i="10"/>
  <c r="C1413" i="9"/>
  <c r="C1413" i="8"/>
  <c r="B1413" i="7"/>
  <c r="C1413" i="7" s="1"/>
  <c r="C1415" i="10"/>
  <c r="C1415" i="9"/>
  <c r="C1415" i="8"/>
  <c r="B1415" i="7"/>
  <c r="C1415" i="7" s="1"/>
  <c r="C1417" i="10"/>
  <c r="C1417" i="9"/>
  <c r="C1417" i="8"/>
  <c r="B1417" i="7"/>
  <c r="C1417" i="7" s="1"/>
  <c r="B1417" i="5"/>
  <c r="C1417" i="5" s="1"/>
  <c r="C1419" i="10"/>
  <c r="C1419" i="9"/>
  <c r="C1419" i="8"/>
  <c r="B1419" i="7"/>
  <c r="C1419" i="7" s="1"/>
  <c r="C1421" i="10"/>
  <c r="C1421" i="9"/>
  <c r="C1421" i="8"/>
  <c r="B1421" i="7"/>
  <c r="C1421" i="7" s="1"/>
  <c r="C1423" i="10"/>
  <c r="C1423" i="9"/>
  <c r="C1423" i="8"/>
  <c r="B1423" i="7"/>
  <c r="C1423" i="7" s="1"/>
  <c r="B1423" i="5"/>
  <c r="C1423" i="5" s="1"/>
  <c r="C1425" i="10"/>
  <c r="C1425" i="9"/>
  <c r="C1425" i="8"/>
  <c r="B1425" i="7"/>
  <c r="C1425" i="7" s="1"/>
  <c r="B1425" i="5"/>
  <c r="C1425" i="5" s="1"/>
  <c r="C1427" i="10"/>
  <c r="C1427" i="9"/>
  <c r="C1427" i="8"/>
  <c r="B1427" i="7"/>
  <c r="C1427" i="7" s="1"/>
  <c r="C1429" i="10"/>
  <c r="C1429" i="9"/>
  <c r="C1429" i="8"/>
  <c r="B1429" i="7"/>
  <c r="C1429" i="7" s="1"/>
  <c r="C1431" i="10"/>
  <c r="C1431" i="9"/>
  <c r="C1431" i="8"/>
  <c r="B1431" i="7"/>
  <c r="C1431" i="7" s="1"/>
  <c r="B1431" i="5"/>
  <c r="C1431" i="5" s="1"/>
  <c r="C1433" i="10"/>
  <c r="C1433" i="9"/>
  <c r="C1433" i="8"/>
  <c r="B1433" i="7"/>
  <c r="C1433" i="7" s="1"/>
  <c r="C1435" i="10"/>
  <c r="C1435" i="9"/>
  <c r="C1435" i="8"/>
  <c r="B1435" i="7"/>
  <c r="C1435" i="7" s="1"/>
  <c r="C1437" i="10"/>
  <c r="C1437" i="9"/>
  <c r="C1437" i="8"/>
  <c r="B1437" i="7"/>
  <c r="C1437" i="7" s="1"/>
  <c r="B1437" i="5"/>
  <c r="C1437" i="5" s="1"/>
  <c r="C1439" i="10"/>
  <c r="C1439" i="9"/>
  <c r="C1439" i="8"/>
  <c r="B1439" i="7"/>
  <c r="C1439" i="7" s="1"/>
  <c r="C1441" i="10"/>
  <c r="C1441" i="9"/>
  <c r="C1441" i="8"/>
  <c r="B1441" i="7"/>
  <c r="C1441" i="7" s="1"/>
  <c r="C1443" i="10"/>
  <c r="C1443" i="9"/>
  <c r="C1443" i="8"/>
  <c r="B1443" i="7"/>
  <c r="C1443" i="7" s="1"/>
  <c r="B1443" i="5"/>
  <c r="C1443" i="5" s="1"/>
  <c r="C1445" i="10"/>
  <c r="C1445" i="9"/>
  <c r="C1445" i="8"/>
  <c r="B1445" i="5"/>
  <c r="C1445" i="5" s="1"/>
  <c r="B1445" i="7"/>
  <c r="C1445" i="7" s="1"/>
  <c r="C1447" i="10"/>
  <c r="C1447" i="9"/>
  <c r="C1447" i="8"/>
  <c r="B1447" i="7"/>
  <c r="C1447" i="7" s="1"/>
  <c r="C1449" i="10"/>
  <c r="C1449" i="9"/>
  <c r="C1449" i="8"/>
  <c r="B1449" i="7"/>
  <c r="C1449" i="7" s="1"/>
  <c r="C1451" i="10"/>
  <c r="C1451" i="9"/>
  <c r="C1451" i="8"/>
  <c r="B1451" i="7"/>
  <c r="C1451" i="7" s="1"/>
  <c r="B1451" i="5"/>
  <c r="C1451" i="5" s="1"/>
  <c r="C1453" i="10"/>
  <c r="C1453" i="9"/>
  <c r="C1453" i="8"/>
  <c r="B1453" i="7"/>
  <c r="C1453" i="7" s="1"/>
  <c r="C1455" i="10"/>
  <c r="C1455" i="9"/>
  <c r="C1455" i="8"/>
  <c r="B1455" i="7"/>
  <c r="C1455" i="7" s="1"/>
  <c r="C1457" i="10"/>
  <c r="C1457" i="9"/>
  <c r="C1457" i="8"/>
  <c r="B1457" i="7"/>
  <c r="C1457" i="7" s="1"/>
  <c r="B1457" i="5"/>
  <c r="C1457" i="5" s="1"/>
  <c r="C1459" i="10"/>
  <c r="C1459" i="9"/>
  <c r="C1459" i="8"/>
  <c r="B1459" i="7"/>
  <c r="C1459" i="7" s="1"/>
  <c r="C1461" i="10"/>
  <c r="C1461" i="9"/>
  <c r="C1461" i="8"/>
  <c r="B1461" i="7"/>
  <c r="C1461" i="7" s="1"/>
  <c r="C1463" i="10"/>
  <c r="C1463" i="9"/>
  <c r="C1463" i="8"/>
  <c r="B1463" i="7"/>
  <c r="C1463" i="7" s="1"/>
  <c r="B1463" i="5"/>
  <c r="C1463" i="5" s="1"/>
  <c r="C1465" i="10"/>
  <c r="C1465" i="9"/>
  <c r="C1465" i="8"/>
  <c r="B1465" i="7"/>
  <c r="C1465" i="7" s="1"/>
  <c r="B1465" i="5"/>
  <c r="C1465" i="5" s="1"/>
  <c r="C1467" i="10"/>
  <c r="C1467" i="9"/>
  <c r="C1467" i="8"/>
  <c r="B1467" i="7"/>
  <c r="C1467" i="7" s="1"/>
  <c r="C1469" i="10"/>
  <c r="C1469" i="9"/>
  <c r="C1469" i="8"/>
  <c r="B1469" i="7"/>
  <c r="C1469" i="7" s="1"/>
  <c r="C1471" i="10"/>
  <c r="C1471" i="9"/>
  <c r="C1471" i="8"/>
  <c r="B1471" i="7"/>
  <c r="C1471" i="7" s="1"/>
  <c r="B1471" i="5"/>
  <c r="C1471" i="5" s="1"/>
  <c r="C1473" i="10"/>
  <c r="C1473" i="9"/>
  <c r="C1473" i="8"/>
  <c r="B1473" i="7"/>
  <c r="C1473" i="7" s="1"/>
  <c r="C1475" i="10"/>
  <c r="C1475" i="9"/>
  <c r="C1475" i="8"/>
  <c r="B1475" i="7"/>
  <c r="C1475" i="7" s="1"/>
  <c r="C1477" i="10"/>
  <c r="C1477" i="9"/>
  <c r="C1477" i="8"/>
  <c r="B1477" i="7"/>
  <c r="C1477" i="7" s="1"/>
  <c r="B1477" i="5"/>
  <c r="C1477" i="5" s="1"/>
  <c r="C1479" i="10"/>
  <c r="C1479" i="9"/>
  <c r="C1479" i="8"/>
  <c r="B1479" i="7"/>
  <c r="C1479" i="7" s="1"/>
  <c r="C1481" i="10"/>
  <c r="C1481" i="9"/>
  <c r="C1481" i="8"/>
  <c r="B1481" i="7"/>
  <c r="C1481" i="7" s="1"/>
  <c r="C1483" i="10"/>
  <c r="C1483" i="9"/>
  <c r="C1483" i="8"/>
  <c r="B1483" i="7"/>
  <c r="C1483" i="7" s="1"/>
  <c r="B1483" i="5"/>
  <c r="C1483" i="5" s="1"/>
  <c r="C1485" i="10"/>
  <c r="C1485" i="9"/>
  <c r="C1485" i="8"/>
  <c r="B1485" i="7"/>
  <c r="C1485" i="7" s="1"/>
  <c r="B1485" i="5"/>
  <c r="C1485" i="5" s="1"/>
  <c r="C1487" i="10"/>
  <c r="C1487" i="9"/>
  <c r="C1487" i="8"/>
  <c r="B1487" i="7"/>
  <c r="C1487" i="7" s="1"/>
  <c r="C1489" i="10"/>
  <c r="C1489" i="9"/>
  <c r="C1489" i="8"/>
  <c r="B1489" i="7"/>
  <c r="C1489" i="7" s="1"/>
  <c r="C1491" i="10"/>
  <c r="C1491" i="9"/>
  <c r="C1491" i="8"/>
  <c r="B1491" i="7"/>
  <c r="C1491" i="7" s="1"/>
  <c r="B1491" i="5"/>
  <c r="C1491" i="5" s="1"/>
  <c r="C1493" i="10"/>
  <c r="C1493" i="9"/>
  <c r="C1493" i="8"/>
  <c r="B1493" i="7"/>
  <c r="C1493" i="7" s="1"/>
  <c r="C1495" i="10"/>
  <c r="C1495" i="9"/>
  <c r="C1495" i="8"/>
  <c r="B1495" i="7"/>
  <c r="C1495" i="7" s="1"/>
  <c r="C1497" i="10"/>
  <c r="C1497" i="9"/>
  <c r="C1497" i="8"/>
  <c r="B1497" i="7"/>
  <c r="C1497" i="7" s="1"/>
  <c r="B1497" i="5"/>
  <c r="C1497" i="5" s="1"/>
  <c r="C1499" i="10"/>
  <c r="C1499" i="9"/>
  <c r="C1499" i="8"/>
  <c r="B1499" i="7"/>
  <c r="C1499" i="7" s="1"/>
  <c r="C1501" i="10"/>
  <c r="C1501" i="9"/>
  <c r="C1501" i="8"/>
  <c r="B1501" i="7"/>
  <c r="C1501" i="7" s="1"/>
  <c r="C1503" i="10"/>
  <c r="C1503" i="9"/>
  <c r="C1503" i="8"/>
  <c r="B1503" i="7"/>
  <c r="C1503" i="7" s="1"/>
  <c r="B1503" i="5"/>
  <c r="C1503" i="5" s="1"/>
  <c r="C1505" i="10"/>
  <c r="C1505" i="9"/>
  <c r="C1505" i="8"/>
  <c r="B1505" i="7"/>
  <c r="C1505" i="7" s="1"/>
  <c r="B1505" i="5"/>
  <c r="C1505" i="5" s="1"/>
  <c r="C1507" i="10"/>
  <c r="C1507" i="9"/>
  <c r="C1507" i="8"/>
  <c r="B1507" i="7"/>
  <c r="C1507" i="7" s="1"/>
  <c r="C1509" i="10"/>
  <c r="C1509" i="9"/>
  <c r="C1509" i="8"/>
  <c r="B1509" i="7"/>
  <c r="C1509" i="7" s="1"/>
  <c r="C1511" i="10"/>
  <c r="C1511" i="9"/>
  <c r="C1511" i="8"/>
  <c r="B1511" i="7"/>
  <c r="C1511" i="7" s="1"/>
  <c r="B1511" i="5"/>
  <c r="C1511" i="5" s="1"/>
  <c r="C1513" i="10"/>
  <c r="C1513" i="9"/>
  <c r="C1513" i="8"/>
  <c r="B1513" i="7"/>
  <c r="C1513" i="7" s="1"/>
  <c r="C1515" i="10"/>
  <c r="C1515" i="9"/>
  <c r="C1515" i="8"/>
  <c r="B1515" i="7"/>
  <c r="C1515" i="7" s="1"/>
  <c r="C1517" i="10"/>
  <c r="C1517" i="9"/>
  <c r="C1517" i="8"/>
  <c r="B1517" i="7"/>
  <c r="C1517" i="7" s="1"/>
  <c r="B1517" i="5"/>
  <c r="C1517" i="5" s="1"/>
  <c r="C1519" i="10"/>
  <c r="C1519" i="9"/>
  <c r="C1519" i="8"/>
  <c r="B1519" i="7"/>
  <c r="C1519" i="7" s="1"/>
  <c r="C1521" i="10"/>
  <c r="C1521" i="9"/>
  <c r="C1521" i="8"/>
  <c r="B1521" i="7"/>
  <c r="C1521" i="7" s="1"/>
  <c r="C1523" i="10"/>
  <c r="C1523" i="9"/>
  <c r="C1523" i="8"/>
  <c r="B1523" i="7"/>
  <c r="C1523" i="7" s="1"/>
  <c r="B1523" i="5"/>
  <c r="C1523" i="5" s="1"/>
  <c r="C1525" i="10"/>
  <c r="C1525" i="9"/>
  <c r="C1525" i="8"/>
  <c r="B1525" i="7"/>
  <c r="C1525" i="7" s="1"/>
  <c r="B1525" i="5"/>
  <c r="C1525" i="5" s="1"/>
  <c r="C1527" i="10"/>
  <c r="C1527" i="9"/>
  <c r="C1527" i="8"/>
  <c r="B1527" i="7"/>
  <c r="C1527" i="7" s="1"/>
  <c r="C1529" i="10"/>
  <c r="C1529" i="9"/>
  <c r="C1529" i="8"/>
  <c r="B1529" i="7"/>
  <c r="C1529" i="7" s="1"/>
  <c r="C1531" i="10"/>
  <c r="C1531" i="9"/>
  <c r="C1531" i="8"/>
  <c r="B1531" i="7"/>
  <c r="C1531" i="7" s="1"/>
  <c r="B1531" i="5"/>
  <c r="C1531" i="5" s="1"/>
  <c r="C1533" i="10"/>
  <c r="C1533" i="9"/>
  <c r="C1533" i="8"/>
  <c r="B1533" i="7"/>
  <c r="C1533" i="7" s="1"/>
  <c r="C1535" i="10"/>
  <c r="C1535" i="9"/>
  <c r="C1535" i="8"/>
  <c r="B1535" i="7"/>
  <c r="C1535" i="7" s="1"/>
  <c r="C1537" i="10"/>
  <c r="C1537" i="9"/>
  <c r="C1537" i="8"/>
  <c r="B1537" i="7"/>
  <c r="C1537" i="7" s="1"/>
  <c r="B1537" i="5"/>
  <c r="C1537" i="5" s="1"/>
  <c r="C1539" i="10"/>
  <c r="C1539" i="9"/>
  <c r="C1539" i="8"/>
  <c r="B1539" i="7"/>
  <c r="C1539" i="7" s="1"/>
  <c r="C1541" i="10"/>
  <c r="C1541" i="9"/>
  <c r="C1541" i="8"/>
  <c r="B1541" i="7"/>
  <c r="C1541" i="7" s="1"/>
  <c r="C1543" i="10"/>
  <c r="C1543" i="9"/>
  <c r="C1543" i="8"/>
  <c r="B1543" i="7"/>
  <c r="C1543" i="7" s="1"/>
  <c r="B1543" i="5"/>
  <c r="C1543" i="5" s="1"/>
  <c r="C1545" i="10"/>
  <c r="C1545" i="9"/>
  <c r="C1545" i="8"/>
  <c r="B1545" i="7"/>
  <c r="C1545" i="7" s="1"/>
  <c r="B1545" i="5"/>
  <c r="C1545" i="5" s="1"/>
  <c r="C1547" i="10"/>
  <c r="C1547" i="9"/>
  <c r="C1547" i="8"/>
  <c r="B1547" i="7"/>
  <c r="C1547" i="7" s="1"/>
  <c r="C1549" i="10"/>
  <c r="C1549" i="9"/>
  <c r="C1549" i="8"/>
  <c r="B1549" i="7"/>
  <c r="C1549" i="7" s="1"/>
  <c r="C1551" i="10"/>
  <c r="C1551" i="9"/>
  <c r="C1551" i="8"/>
  <c r="B1551" i="7"/>
  <c r="C1551" i="7" s="1"/>
  <c r="B1551" i="5"/>
  <c r="C1551" i="5" s="1"/>
  <c r="C1553" i="10"/>
  <c r="C1553" i="9"/>
  <c r="C1553" i="8"/>
  <c r="B1553" i="7"/>
  <c r="C1553" i="7" s="1"/>
  <c r="C1555" i="10"/>
  <c r="C1555" i="9"/>
  <c r="C1555" i="8"/>
  <c r="B1555" i="7"/>
  <c r="C1555" i="7" s="1"/>
  <c r="C1557" i="10"/>
  <c r="C1557" i="9"/>
  <c r="C1557" i="8"/>
  <c r="B1557" i="7"/>
  <c r="C1557" i="7" s="1"/>
  <c r="B1557" i="5"/>
  <c r="C1557" i="5" s="1"/>
  <c r="C1559" i="10"/>
  <c r="C1559" i="9"/>
  <c r="C1559" i="8"/>
  <c r="B1559" i="7"/>
  <c r="C1559" i="7" s="1"/>
  <c r="C1561" i="10"/>
  <c r="C1561" i="9"/>
  <c r="C1561" i="8"/>
  <c r="B1561" i="7"/>
  <c r="C1561" i="7" s="1"/>
  <c r="C1563" i="10"/>
  <c r="C1563" i="9"/>
  <c r="C1563" i="8"/>
  <c r="B1563" i="7"/>
  <c r="C1563" i="7" s="1"/>
  <c r="B1563" i="5"/>
  <c r="C1563" i="5" s="1"/>
  <c r="C1565" i="10"/>
  <c r="C1565" i="9"/>
  <c r="C1565" i="8"/>
  <c r="B1565" i="7"/>
  <c r="C1565" i="7" s="1"/>
  <c r="B1565" i="5"/>
  <c r="C1565" i="5" s="1"/>
  <c r="C1567" i="10"/>
  <c r="C1567" i="9"/>
  <c r="C1567" i="8"/>
  <c r="B1567" i="7"/>
  <c r="C1567" i="7" s="1"/>
  <c r="C1569" i="10"/>
  <c r="C1569" i="9"/>
  <c r="C1569" i="8"/>
  <c r="B1569" i="7"/>
  <c r="C1569" i="7" s="1"/>
  <c r="C1571" i="10"/>
  <c r="C1571" i="9"/>
  <c r="C1571" i="8"/>
  <c r="B1571" i="7"/>
  <c r="C1571" i="7" s="1"/>
  <c r="B1571" i="5"/>
  <c r="C1571" i="5" s="1"/>
  <c r="C1573" i="10"/>
  <c r="C1573" i="9"/>
  <c r="C1573" i="8"/>
  <c r="B1573" i="7"/>
  <c r="C1573" i="7" s="1"/>
  <c r="C1575" i="10"/>
  <c r="C1575" i="9"/>
  <c r="C1575" i="8"/>
  <c r="B1575" i="7"/>
  <c r="C1575" i="7" s="1"/>
  <c r="C1577" i="10"/>
  <c r="C1577" i="9"/>
  <c r="C1577" i="8"/>
  <c r="B1577" i="7"/>
  <c r="C1577" i="7" s="1"/>
  <c r="B1577" i="5"/>
  <c r="C1577" i="5" s="1"/>
  <c r="C1579" i="10"/>
  <c r="C1579" i="9"/>
  <c r="C1579" i="8"/>
  <c r="B1579" i="7"/>
  <c r="C1579" i="7" s="1"/>
  <c r="C1581" i="10"/>
  <c r="C1581" i="9"/>
  <c r="C1581" i="8"/>
  <c r="B1581" i="7"/>
  <c r="C1581" i="7" s="1"/>
  <c r="C1583" i="10"/>
  <c r="C1583" i="9"/>
  <c r="C1583" i="8"/>
  <c r="B1583" i="7"/>
  <c r="C1583" i="7" s="1"/>
  <c r="B1583" i="5"/>
  <c r="C1583" i="5" s="1"/>
  <c r="C1585" i="10"/>
  <c r="C1585" i="9"/>
  <c r="C1585" i="8"/>
  <c r="B1585" i="7"/>
  <c r="C1585" i="7" s="1"/>
  <c r="B1585" i="5"/>
  <c r="C1585" i="5" s="1"/>
  <c r="C1587" i="10"/>
  <c r="C1587" i="9"/>
  <c r="C1587" i="8"/>
  <c r="B1587" i="7"/>
  <c r="C1587" i="7" s="1"/>
  <c r="C1589" i="10"/>
  <c r="C1589" i="9"/>
  <c r="C1589" i="8"/>
  <c r="B1589" i="7"/>
  <c r="C1589" i="7" s="1"/>
  <c r="C1591" i="10"/>
  <c r="C1591" i="9"/>
  <c r="C1591" i="8"/>
  <c r="B1591" i="7"/>
  <c r="C1591" i="7" s="1"/>
  <c r="B1591" i="5"/>
  <c r="C1591" i="5" s="1"/>
  <c r="C1593" i="10"/>
  <c r="C1593" i="9"/>
  <c r="C1593" i="8"/>
  <c r="B1593" i="7"/>
  <c r="C1593" i="7" s="1"/>
  <c r="C1595" i="10"/>
  <c r="C1595" i="9"/>
  <c r="C1595" i="8"/>
  <c r="B1595" i="7"/>
  <c r="C1595" i="7" s="1"/>
  <c r="C1597" i="10"/>
  <c r="C1597" i="9"/>
  <c r="C1597" i="8"/>
  <c r="B1597" i="7"/>
  <c r="C1597" i="7" s="1"/>
  <c r="B1597" i="5"/>
  <c r="C1597" i="5" s="1"/>
  <c r="C1599" i="10"/>
  <c r="C1599" i="9"/>
  <c r="C1599" i="8"/>
  <c r="B1599" i="7"/>
  <c r="C1599" i="7" s="1"/>
  <c r="C1601" i="10"/>
  <c r="C1601" i="9"/>
  <c r="C1601" i="8"/>
  <c r="B1601" i="7"/>
  <c r="C1601" i="7" s="1"/>
  <c r="C1603" i="10"/>
  <c r="C1603" i="9"/>
  <c r="C1603" i="8"/>
  <c r="B1603" i="7"/>
  <c r="C1603" i="7" s="1"/>
  <c r="B1603" i="5"/>
  <c r="C1603" i="5" s="1"/>
  <c r="C1605" i="10"/>
  <c r="C1605" i="9"/>
  <c r="C1605" i="8"/>
  <c r="B1605" i="7"/>
  <c r="C1605" i="7" s="1"/>
  <c r="B1605" i="5"/>
  <c r="C1605" i="5" s="1"/>
  <c r="C1607" i="10"/>
  <c r="C1607" i="9"/>
  <c r="C1607" i="8"/>
  <c r="B1607" i="7"/>
  <c r="C1607" i="7" s="1"/>
  <c r="B1607" i="5"/>
  <c r="C1607" i="5" s="1"/>
  <c r="C1609" i="10"/>
  <c r="C1609" i="9"/>
  <c r="C1609" i="8"/>
  <c r="B1609" i="5"/>
  <c r="C1609" i="5" s="1"/>
  <c r="B1609" i="7"/>
  <c r="C1609" i="7" s="1"/>
  <c r="C1611" i="10"/>
  <c r="C1611" i="9"/>
  <c r="C1611" i="8"/>
  <c r="B1611" i="5"/>
  <c r="C1611" i="5" s="1"/>
  <c r="B1611" i="7"/>
  <c r="C1611" i="7" s="1"/>
  <c r="C1613" i="10"/>
  <c r="C1613" i="9"/>
  <c r="C1613" i="8"/>
  <c r="B1613" i="7"/>
  <c r="C1613" i="7" s="1"/>
  <c r="B1613" i="5"/>
  <c r="C1613" i="5" s="1"/>
  <c r="C1615" i="10"/>
  <c r="C1615" i="9"/>
  <c r="C1615" i="8"/>
  <c r="B1615" i="7"/>
  <c r="C1615" i="7" s="1"/>
  <c r="B1615" i="5"/>
  <c r="C1615" i="5" s="1"/>
  <c r="C1617" i="10"/>
  <c r="C1617" i="9"/>
  <c r="C1617" i="8"/>
  <c r="B1617" i="7"/>
  <c r="C1617" i="7" s="1"/>
  <c r="B1617" i="5"/>
  <c r="C1617" i="5" s="1"/>
  <c r="C1619" i="10"/>
  <c r="C1619" i="9"/>
  <c r="C1619" i="8"/>
  <c r="B1619" i="5"/>
  <c r="C1619" i="5" s="1"/>
  <c r="B1619" i="7"/>
  <c r="C1619" i="7" s="1"/>
  <c r="C1621" i="10"/>
  <c r="C1621" i="9"/>
  <c r="C1621" i="8"/>
  <c r="B1621" i="7"/>
  <c r="C1621" i="7" s="1"/>
  <c r="B1621" i="5"/>
  <c r="C1621" i="5" s="1"/>
  <c r="C1623" i="10"/>
  <c r="C1623" i="9"/>
  <c r="C1623" i="8"/>
  <c r="B1623" i="5"/>
  <c r="C1623" i="5" s="1"/>
  <c r="B1623" i="7"/>
  <c r="C1623" i="7" s="1"/>
  <c r="C1625" i="10"/>
  <c r="C1625" i="9"/>
  <c r="C1625" i="8"/>
  <c r="B1625" i="7"/>
  <c r="C1625" i="7" s="1"/>
  <c r="B1625" i="5"/>
  <c r="C1625" i="5" s="1"/>
  <c r="C1627" i="10"/>
  <c r="C1627" i="9"/>
  <c r="C1627" i="8"/>
  <c r="B1627" i="7"/>
  <c r="C1627" i="7" s="1"/>
  <c r="B1627" i="5"/>
  <c r="C1627" i="5" s="1"/>
  <c r="C1629" i="10"/>
  <c r="C1629" i="9"/>
  <c r="C1629" i="8"/>
  <c r="B1629" i="7"/>
  <c r="C1629" i="7" s="1"/>
  <c r="B1629" i="5"/>
  <c r="C1629" i="5" s="1"/>
  <c r="C1631" i="10"/>
  <c r="C1631" i="9"/>
  <c r="C1631" i="8"/>
  <c r="B1631" i="5"/>
  <c r="C1631" i="5" s="1"/>
  <c r="B1631" i="7"/>
  <c r="C1631" i="7" s="1"/>
  <c r="C1633" i="10"/>
  <c r="C1633" i="9"/>
  <c r="C1633" i="8"/>
  <c r="B1633" i="5"/>
  <c r="C1633" i="5" s="1"/>
  <c r="B1633" i="7"/>
  <c r="C1633" i="7" s="1"/>
  <c r="C1635" i="10"/>
  <c r="C1635" i="9"/>
  <c r="C1635" i="8"/>
  <c r="B1635" i="7"/>
  <c r="C1635" i="7" s="1"/>
  <c r="B1635" i="5"/>
  <c r="C1635" i="5" s="1"/>
  <c r="C1637" i="10"/>
  <c r="C1637" i="9"/>
  <c r="C1637" i="8"/>
  <c r="B1637" i="7"/>
  <c r="C1637" i="7" s="1"/>
  <c r="B1637" i="5"/>
  <c r="C1637" i="5" s="1"/>
  <c r="C1639" i="10"/>
  <c r="C1639" i="9"/>
  <c r="C1639" i="8"/>
  <c r="B1639" i="5"/>
  <c r="C1639" i="5" s="1"/>
  <c r="B1639" i="7"/>
  <c r="C1639" i="7" s="1"/>
  <c r="C1641" i="10"/>
  <c r="C1641" i="9"/>
  <c r="C1641" i="8"/>
  <c r="B1641" i="5"/>
  <c r="C1641" i="5" s="1"/>
  <c r="B1641" i="7"/>
  <c r="C1641" i="7" s="1"/>
  <c r="C1643" i="10"/>
  <c r="C1643" i="9"/>
  <c r="C1643" i="8"/>
  <c r="B1643" i="5"/>
  <c r="C1643" i="5" s="1"/>
  <c r="B1643" i="7"/>
  <c r="C1643" i="7" s="1"/>
  <c r="C1645" i="10"/>
  <c r="C1645" i="9"/>
  <c r="C1645" i="8"/>
  <c r="B1645" i="7"/>
  <c r="C1645" i="7" s="1"/>
  <c r="B1645" i="5"/>
  <c r="C1645" i="5" s="1"/>
  <c r="C1647" i="10"/>
  <c r="C1647" i="9"/>
  <c r="C1647" i="8"/>
  <c r="B1647" i="7"/>
  <c r="C1647" i="7" s="1"/>
  <c r="B1647" i="5"/>
  <c r="C1647" i="5" s="1"/>
  <c r="C1649" i="10"/>
  <c r="C1649" i="9"/>
  <c r="C1649" i="8"/>
  <c r="B1649" i="5"/>
  <c r="C1649" i="5" s="1"/>
  <c r="B1649" i="7"/>
  <c r="C1649" i="7" s="1"/>
  <c r="C1651" i="10"/>
  <c r="C1651" i="9"/>
  <c r="C1651" i="8"/>
  <c r="B1651" i="5"/>
  <c r="C1651" i="5" s="1"/>
  <c r="B1651" i="7"/>
  <c r="C1651" i="7" s="1"/>
  <c r="C1653" i="10"/>
  <c r="C1653" i="9"/>
  <c r="C1653" i="8"/>
  <c r="B1653" i="5"/>
  <c r="C1653" i="5" s="1"/>
  <c r="B1653" i="7"/>
  <c r="C1653" i="7" s="1"/>
  <c r="C1655" i="10"/>
  <c r="C1655" i="9"/>
  <c r="C1655" i="8"/>
  <c r="B1655" i="7"/>
  <c r="C1655" i="7" s="1"/>
  <c r="B1655" i="5"/>
  <c r="C1655" i="5" s="1"/>
  <c r="C1657" i="10"/>
  <c r="C1657" i="9"/>
  <c r="C1657" i="8"/>
  <c r="B1657" i="7"/>
  <c r="C1657" i="7" s="1"/>
  <c r="B1657" i="5"/>
  <c r="C1657" i="5" s="1"/>
  <c r="C1659" i="10"/>
  <c r="C1659" i="9"/>
  <c r="C1659" i="8"/>
  <c r="B1659" i="5"/>
  <c r="C1659" i="5" s="1"/>
  <c r="B1659" i="7"/>
  <c r="C1659" i="7" s="1"/>
  <c r="C1661" i="10"/>
  <c r="C1661" i="9"/>
  <c r="C1661" i="8"/>
  <c r="B1661" i="5"/>
  <c r="C1661" i="5" s="1"/>
  <c r="B1661" i="7"/>
  <c r="C1661" i="7" s="1"/>
  <c r="C1663" i="10"/>
  <c r="C1663" i="9"/>
  <c r="C1663" i="8"/>
  <c r="B1663" i="7"/>
  <c r="C1663" i="7" s="1"/>
  <c r="B1663" i="5"/>
  <c r="C1663" i="5" s="1"/>
  <c r="C1665" i="10"/>
  <c r="C1665" i="9"/>
  <c r="C1665" i="8"/>
  <c r="B1665" i="7"/>
  <c r="C1665" i="7" s="1"/>
  <c r="B1665" i="5"/>
  <c r="C1665" i="5" s="1"/>
  <c r="C1667" i="10"/>
  <c r="C1667" i="9"/>
  <c r="C1667" i="8"/>
  <c r="B1667" i="7"/>
  <c r="C1667" i="7" s="1"/>
  <c r="B1667" i="5"/>
  <c r="C1667" i="5" s="1"/>
  <c r="C1669" i="10"/>
  <c r="C1669" i="9"/>
  <c r="C1669" i="8"/>
  <c r="B1669" i="5"/>
  <c r="C1669" i="5" s="1"/>
  <c r="B1669" i="7"/>
  <c r="C1669" i="7" s="1"/>
  <c r="C1671" i="10"/>
  <c r="C1671" i="9"/>
  <c r="C1671" i="8"/>
  <c r="B1671" i="7"/>
  <c r="C1671" i="7" s="1"/>
  <c r="B1671" i="5"/>
  <c r="C1671" i="5" s="1"/>
  <c r="C1673" i="10"/>
  <c r="C1673" i="9"/>
  <c r="C1673" i="8"/>
  <c r="B1673" i="5"/>
  <c r="C1673" i="5" s="1"/>
  <c r="B1673" i="7"/>
  <c r="C1673" i="7" s="1"/>
  <c r="C1675" i="10"/>
  <c r="C1675" i="9"/>
  <c r="C1675" i="8"/>
  <c r="B1675" i="7"/>
  <c r="C1675" i="7" s="1"/>
  <c r="B1675" i="5"/>
  <c r="C1675" i="5" s="1"/>
  <c r="C1677" i="10"/>
  <c r="C1677" i="9"/>
  <c r="C1677" i="8"/>
  <c r="B1677" i="7"/>
  <c r="C1677" i="7" s="1"/>
  <c r="B1677" i="5"/>
  <c r="C1677" i="5" s="1"/>
  <c r="C1679" i="10"/>
  <c r="C1679" i="9"/>
  <c r="C1679" i="8"/>
  <c r="B1679" i="5"/>
  <c r="C1679" i="5" s="1"/>
  <c r="B1679" i="7"/>
  <c r="C1679" i="7" s="1"/>
  <c r="C1681" i="10"/>
  <c r="C1681" i="9"/>
  <c r="C1681" i="8"/>
  <c r="B1681" i="7"/>
  <c r="C1681" i="7" s="1"/>
  <c r="B1681" i="5"/>
  <c r="C1681" i="5" s="1"/>
  <c r="C1683" i="10"/>
  <c r="C1683" i="9"/>
  <c r="C1683" i="8"/>
  <c r="B1683" i="7"/>
  <c r="C1683" i="7" s="1"/>
  <c r="B1683" i="5"/>
  <c r="C1683" i="5" s="1"/>
  <c r="C1685" i="10"/>
  <c r="C1685" i="9"/>
  <c r="C1685" i="8"/>
  <c r="B1685" i="7"/>
  <c r="C1685" i="7" s="1"/>
  <c r="B1685" i="5"/>
  <c r="C1685" i="5" s="1"/>
  <c r="C1687" i="10"/>
  <c r="C1687" i="9"/>
  <c r="C1687" i="8"/>
  <c r="B1687" i="5"/>
  <c r="C1687" i="5" s="1"/>
  <c r="B1687" i="7"/>
  <c r="C1687" i="7" s="1"/>
  <c r="C1689" i="10"/>
  <c r="C1689" i="9"/>
  <c r="C1689" i="8"/>
  <c r="B1689" i="7"/>
  <c r="C1689" i="7" s="1"/>
  <c r="B1689" i="5"/>
  <c r="C1689" i="5" s="1"/>
  <c r="C1691" i="10"/>
  <c r="C1691" i="9"/>
  <c r="C1691" i="8"/>
  <c r="B1691" i="5"/>
  <c r="C1691" i="5" s="1"/>
  <c r="B1691" i="7"/>
  <c r="C1691" i="7" s="1"/>
  <c r="C1693" i="10"/>
  <c r="C1693" i="9"/>
  <c r="C1693" i="8"/>
  <c r="B1693" i="5"/>
  <c r="C1693" i="5" s="1"/>
  <c r="B1693" i="7"/>
  <c r="C1693" i="7" s="1"/>
  <c r="C1695" i="10"/>
  <c r="C1695" i="9"/>
  <c r="C1695" i="8"/>
  <c r="B1695" i="7"/>
  <c r="C1695" i="7" s="1"/>
  <c r="B1695" i="5"/>
  <c r="C1695" i="5" s="1"/>
  <c r="C1697" i="10"/>
  <c r="C1697" i="9"/>
  <c r="C1697" i="8"/>
  <c r="B1697" i="7"/>
  <c r="C1697" i="7" s="1"/>
  <c r="B1697" i="5"/>
  <c r="C1697" i="5" s="1"/>
  <c r="C1699" i="10"/>
  <c r="C1699" i="9"/>
  <c r="C1699" i="8"/>
  <c r="B1699" i="7"/>
  <c r="C1699" i="7" s="1"/>
  <c r="B1699" i="5"/>
  <c r="C1699" i="5" s="1"/>
  <c r="C1701" i="10"/>
  <c r="C1701" i="9"/>
  <c r="C1701" i="8"/>
  <c r="B1701" i="5"/>
  <c r="C1701" i="5" s="1"/>
  <c r="B1701" i="7"/>
  <c r="C1701" i="7" s="1"/>
  <c r="C1703" i="10"/>
  <c r="C1703" i="9"/>
  <c r="C1703" i="8"/>
  <c r="B1703" i="7"/>
  <c r="C1703" i="7" s="1"/>
  <c r="B1703" i="5"/>
  <c r="C1703" i="5" s="1"/>
  <c r="C1705" i="10"/>
  <c r="C1705" i="9"/>
  <c r="C1705" i="8"/>
  <c r="B1705" i="5"/>
  <c r="C1705" i="5" s="1"/>
  <c r="B1705" i="7"/>
  <c r="C1705" i="7" s="1"/>
  <c r="C1707" i="10"/>
  <c r="C1707" i="9"/>
  <c r="C1707" i="8"/>
  <c r="B1707" i="5"/>
  <c r="C1707" i="5" s="1"/>
  <c r="B1707" i="7"/>
  <c r="C1707" i="7" s="1"/>
  <c r="C1709" i="10"/>
  <c r="C1709" i="9"/>
  <c r="C1709" i="8"/>
  <c r="B1709" i="7"/>
  <c r="C1709" i="7" s="1"/>
  <c r="B1709" i="5"/>
  <c r="C1709" i="5" s="1"/>
  <c r="C1711" i="10"/>
  <c r="C1711" i="9"/>
  <c r="C1711" i="8"/>
  <c r="B1711" i="5"/>
  <c r="C1711" i="5" s="1"/>
  <c r="B1711" i="7"/>
  <c r="C1711" i="7" s="1"/>
  <c r="C1713" i="10"/>
  <c r="C1713" i="9"/>
  <c r="C1713" i="8"/>
  <c r="B1713" i="7"/>
  <c r="C1713" i="7" s="1"/>
  <c r="B1713" i="5"/>
  <c r="C1713" i="5" s="1"/>
  <c r="C1715" i="10"/>
  <c r="C1715" i="9"/>
  <c r="C1715" i="8"/>
  <c r="B1715" i="7"/>
  <c r="C1715" i="7" s="1"/>
  <c r="B1715" i="5"/>
  <c r="C1715" i="5" s="1"/>
  <c r="C1717" i="10"/>
  <c r="C1717" i="9"/>
  <c r="C1717" i="8"/>
  <c r="B1717" i="7"/>
  <c r="C1717" i="7" s="1"/>
  <c r="B1717" i="5"/>
  <c r="C1717" i="5" s="1"/>
  <c r="C1719" i="10"/>
  <c r="C1719" i="9"/>
  <c r="C1719" i="8"/>
  <c r="B1719" i="5"/>
  <c r="C1719" i="5" s="1"/>
  <c r="B1719" i="7"/>
  <c r="C1719" i="7" s="1"/>
  <c r="C1721" i="10"/>
  <c r="C1721" i="9"/>
  <c r="C1721" i="8"/>
  <c r="B1721" i="5"/>
  <c r="C1721" i="5" s="1"/>
  <c r="B1721" i="7"/>
  <c r="C1721" i="7" s="1"/>
  <c r="C1723" i="10"/>
  <c r="C1723" i="9"/>
  <c r="C1723" i="8"/>
  <c r="B1723" i="7"/>
  <c r="C1723" i="7" s="1"/>
  <c r="B1723" i="5"/>
  <c r="C1723" i="5" s="1"/>
  <c r="C1725" i="10"/>
  <c r="C1725" i="9"/>
  <c r="C1725" i="8"/>
  <c r="B1725" i="5"/>
  <c r="C1725" i="5" s="1"/>
  <c r="B1725" i="7"/>
  <c r="C1725" i="7" s="1"/>
  <c r="C1727" i="10"/>
  <c r="C1727" i="9"/>
  <c r="C1727" i="8"/>
  <c r="B1727" i="5"/>
  <c r="C1727" i="5" s="1"/>
  <c r="B1727" i="7"/>
  <c r="C1727" i="7" s="1"/>
  <c r="C1729" i="10"/>
  <c r="C1729" i="9"/>
  <c r="C1729" i="8"/>
  <c r="B1729" i="7"/>
  <c r="C1729" i="7" s="1"/>
  <c r="B1729" i="5"/>
  <c r="C1729" i="5" s="1"/>
  <c r="C1731" i="10"/>
  <c r="C1731" i="9"/>
  <c r="C1731" i="8"/>
  <c r="B1731" i="5"/>
  <c r="C1731" i="5" s="1"/>
  <c r="B1731" i="7"/>
  <c r="C1731" i="7" s="1"/>
  <c r="C1733" i="10"/>
  <c r="C1733" i="9"/>
  <c r="C1733" i="8"/>
  <c r="B1733" i="7"/>
  <c r="C1733" i="7" s="1"/>
  <c r="B1733" i="5"/>
  <c r="C1733" i="5" s="1"/>
  <c r="C1735" i="10"/>
  <c r="C1735" i="9"/>
  <c r="C1735" i="8"/>
  <c r="B1735" i="7"/>
  <c r="C1735" i="7" s="1"/>
  <c r="B1735" i="5"/>
  <c r="C1735" i="5" s="1"/>
  <c r="C1737" i="10"/>
  <c r="C1737" i="9"/>
  <c r="C1737" i="8"/>
  <c r="B1737" i="7"/>
  <c r="C1737" i="7" s="1"/>
  <c r="B1737" i="5"/>
  <c r="C1737" i="5" s="1"/>
  <c r="C1739" i="10"/>
  <c r="C1739" i="9"/>
  <c r="C1739" i="8"/>
  <c r="B1739" i="5"/>
  <c r="C1739" i="5" s="1"/>
  <c r="B1739" i="7"/>
  <c r="C1739" i="7" s="1"/>
  <c r="C1741" i="10"/>
  <c r="C1741" i="9"/>
  <c r="C1741" i="8"/>
  <c r="B1741" i="5"/>
  <c r="C1741" i="5" s="1"/>
  <c r="B1741" i="7"/>
  <c r="C1741" i="7" s="1"/>
  <c r="C1743" i="10"/>
  <c r="C1743" i="9"/>
  <c r="C1743" i="8"/>
  <c r="B1743" i="7"/>
  <c r="C1743" i="7" s="1"/>
  <c r="B1743" i="5"/>
  <c r="C1743" i="5" s="1"/>
  <c r="C1745" i="10"/>
  <c r="C1745" i="9"/>
  <c r="C1745" i="8"/>
  <c r="B1745" i="5"/>
  <c r="C1745" i="5" s="1"/>
  <c r="B1745" i="7"/>
  <c r="C1745" i="7" s="1"/>
  <c r="C1747" i="10"/>
  <c r="C1747" i="9"/>
  <c r="C1747" i="8"/>
  <c r="B1747" i="7"/>
  <c r="C1747" i="7" s="1"/>
  <c r="B1747" i="5"/>
  <c r="C1747" i="5" s="1"/>
  <c r="C1749" i="10"/>
  <c r="C1749" i="9"/>
  <c r="C1749" i="8"/>
  <c r="B1749" i="7"/>
  <c r="C1749" i="7" s="1"/>
  <c r="B1749" i="5"/>
  <c r="C1749" i="5" s="1"/>
  <c r="C1751" i="10"/>
  <c r="C1751" i="9"/>
  <c r="C1751" i="8"/>
  <c r="B1751" i="7"/>
  <c r="C1751" i="7" s="1"/>
  <c r="B1751" i="5"/>
  <c r="C1751" i="5" s="1"/>
  <c r="C1753" i="10"/>
  <c r="C1753" i="9"/>
  <c r="C1753" i="8"/>
  <c r="B1753" i="5"/>
  <c r="C1753" i="5" s="1"/>
  <c r="B1753" i="7"/>
  <c r="C1753" i="7" s="1"/>
  <c r="C1755" i="10"/>
  <c r="C1755" i="9"/>
  <c r="C1755" i="8"/>
  <c r="B1755" i="7"/>
  <c r="C1755" i="7" s="1"/>
  <c r="B1755" i="5"/>
  <c r="C1755" i="5" s="1"/>
  <c r="C1757" i="10"/>
  <c r="C1757" i="9"/>
  <c r="C1757" i="8"/>
  <c r="B1757" i="7"/>
  <c r="C1757" i="7" s="1"/>
  <c r="B1757" i="5"/>
  <c r="C1757" i="5" s="1"/>
  <c r="C1759" i="10"/>
  <c r="C1759" i="9"/>
  <c r="C1759" i="8"/>
  <c r="B1759" i="5"/>
  <c r="C1759" i="5" s="1"/>
  <c r="B1759" i="7"/>
  <c r="C1759" i="7" s="1"/>
  <c r="C1761" i="10"/>
  <c r="C1761" i="9"/>
  <c r="C1761" i="8"/>
  <c r="B1761" i="7"/>
  <c r="C1761" i="7" s="1"/>
  <c r="B1761" i="5"/>
  <c r="C1761" i="5" s="1"/>
  <c r="C1763" i="10"/>
  <c r="C1763" i="9"/>
  <c r="C1763" i="8"/>
  <c r="B1763" i="7"/>
  <c r="C1763" i="7" s="1"/>
  <c r="B1763" i="5"/>
  <c r="C1763" i="5" s="1"/>
  <c r="C1765" i="10"/>
  <c r="C1765" i="9"/>
  <c r="C1765" i="8"/>
  <c r="B1765" i="7"/>
  <c r="C1765" i="7" s="1"/>
  <c r="B1765" i="5"/>
  <c r="C1765" i="5" s="1"/>
  <c r="C1767" i="10"/>
  <c r="C1767" i="9"/>
  <c r="C1767" i="8"/>
  <c r="B1767" i="5"/>
  <c r="C1767" i="5" s="1"/>
  <c r="B1767" i="7"/>
  <c r="C1767" i="7" s="1"/>
  <c r="C1769" i="10"/>
  <c r="C1769" i="9"/>
  <c r="C1769" i="8"/>
  <c r="B1769" i="7"/>
  <c r="C1769" i="7" s="1"/>
  <c r="B1769" i="5"/>
  <c r="C1769" i="5" s="1"/>
  <c r="C1771" i="10"/>
  <c r="C1771" i="9"/>
  <c r="C1771" i="8"/>
  <c r="B1771" i="5"/>
  <c r="C1771" i="5" s="1"/>
  <c r="B1771" i="7"/>
  <c r="C1771" i="7" s="1"/>
  <c r="C1773" i="10"/>
  <c r="C1773" i="9"/>
  <c r="C1773" i="8"/>
  <c r="B1773" i="5"/>
  <c r="C1773" i="5" s="1"/>
  <c r="B1773" i="7"/>
  <c r="C1773" i="7" s="1"/>
  <c r="C1775" i="10"/>
  <c r="C1775" i="9"/>
  <c r="C1775" i="8"/>
  <c r="B1775" i="7"/>
  <c r="C1775" i="7" s="1"/>
  <c r="B1775" i="5"/>
  <c r="C1775" i="5" s="1"/>
  <c r="C1777" i="10"/>
  <c r="C1777" i="9"/>
  <c r="C1777" i="8"/>
  <c r="B1777" i="7"/>
  <c r="C1777" i="7" s="1"/>
  <c r="B1777" i="5"/>
  <c r="C1777" i="5" s="1"/>
  <c r="C1779" i="10"/>
  <c r="C1779" i="9"/>
  <c r="C1779" i="8"/>
  <c r="B1779" i="5"/>
  <c r="C1779" i="5" s="1"/>
  <c r="B1779" i="7"/>
  <c r="C1779" i="7" s="1"/>
  <c r="C1781" i="10"/>
  <c r="C1781" i="9"/>
  <c r="C1781" i="8"/>
  <c r="B1781" i="7"/>
  <c r="C1781" i="7" s="1"/>
  <c r="B1781" i="5"/>
  <c r="C1781" i="5" s="1"/>
  <c r="C1783" i="10"/>
  <c r="C1783" i="9"/>
  <c r="C1783" i="8"/>
  <c r="B1783" i="7"/>
  <c r="C1783" i="7" s="1"/>
  <c r="B1783" i="5"/>
  <c r="C1783" i="5" s="1"/>
  <c r="C1785" i="10"/>
  <c r="C1785" i="9"/>
  <c r="C1785" i="8"/>
  <c r="B1785" i="7"/>
  <c r="C1785" i="7" s="1"/>
  <c r="B1785" i="5"/>
  <c r="C1785" i="5" s="1"/>
  <c r="C1787" i="10"/>
  <c r="C1787" i="9"/>
  <c r="C1787" i="8"/>
  <c r="B1787" i="5"/>
  <c r="C1787" i="5" s="1"/>
  <c r="B1787" i="7"/>
  <c r="C1787" i="7" s="1"/>
  <c r="C1789" i="10"/>
  <c r="C1789" i="9"/>
  <c r="C1789" i="8"/>
  <c r="B1789" i="7"/>
  <c r="C1789" i="7" s="1"/>
  <c r="B1789" i="5"/>
  <c r="C1789" i="5" s="1"/>
  <c r="C1791" i="10"/>
  <c r="C1791" i="9"/>
  <c r="C1791" i="8"/>
  <c r="B1791" i="5"/>
  <c r="C1791" i="5" s="1"/>
  <c r="B1791" i="7"/>
  <c r="C1791" i="7" s="1"/>
  <c r="C1793" i="10"/>
  <c r="C1793" i="9"/>
  <c r="C1793" i="8"/>
  <c r="B1793" i="5"/>
  <c r="C1793" i="5" s="1"/>
  <c r="B1793" i="7"/>
  <c r="C1793" i="7" s="1"/>
  <c r="C1795" i="10"/>
  <c r="C1795" i="9"/>
  <c r="C1795" i="8"/>
  <c r="B1795" i="7"/>
  <c r="C1795" i="7" s="1"/>
  <c r="B1795" i="5"/>
  <c r="C1795" i="5" s="1"/>
  <c r="C1797" i="10"/>
  <c r="C1797" i="9"/>
  <c r="C1797" i="8"/>
  <c r="B1797" i="7"/>
  <c r="C1797" i="7" s="1"/>
  <c r="B1797" i="5"/>
  <c r="C1797" i="5" s="1"/>
  <c r="C1799" i="10"/>
  <c r="C1799" i="9"/>
  <c r="C1799" i="8"/>
  <c r="B1799" i="7"/>
  <c r="C1799" i="7" s="1"/>
  <c r="B1799" i="5"/>
  <c r="C1799" i="5" s="1"/>
  <c r="C1801" i="10"/>
  <c r="C1801" i="9"/>
  <c r="C1801" i="8"/>
  <c r="B1801" i="5"/>
  <c r="C1801" i="5" s="1"/>
  <c r="B1801" i="7"/>
  <c r="C1801" i="7" s="1"/>
  <c r="C1803" i="10"/>
  <c r="C1803" i="9"/>
  <c r="C1803" i="8"/>
  <c r="B1803" i="7"/>
  <c r="C1803" i="7" s="1"/>
  <c r="B1803" i="5"/>
  <c r="C1803" i="5" s="1"/>
  <c r="C1805" i="10"/>
  <c r="C1805" i="9"/>
  <c r="C1805" i="8"/>
  <c r="B1805" i="5"/>
  <c r="C1805" i="5" s="1"/>
  <c r="B1805" i="7"/>
  <c r="C1805" i="7" s="1"/>
  <c r="C1807" i="10"/>
  <c r="C1807" i="9"/>
  <c r="C1807" i="8"/>
  <c r="B1807" i="5"/>
  <c r="C1807" i="5" s="1"/>
  <c r="B1807" i="7"/>
  <c r="C1807" i="7" s="1"/>
  <c r="C1809" i="10"/>
  <c r="C1809" i="9"/>
  <c r="C1809" i="8"/>
  <c r="B1809" i="7"/>
  <c r="C1809" i="7" s="1"/>
  <c r="B1809" i="5"/>
  <c r="C1809" i="5" s="1"/>
  <c r="C1811" i="10"/>
  <c r="C1811" i="9"/>
  <c r="C1811" i="8"/>
  <c r="B1811" i="5"/>
  <c r="C1811" i="5" s="1"/>
  <c r="B1811" i="7"/>
  <c r="C1811" i="7" s="1"/>
  <c r="C1813" i="10"/>
  <c r="C1813" i="9"/>
  <c r="C1813" i="8"/>
  <c r="B1813" i="7"/>
  <c r="C1813" i="7" s="1"/>
  <c r="B1813" i="5"/>
  <c r="C1813" i="5" s="1"/>
  <c r="C1815" i="10"/>
  <c r="C1815" i="9"/>
  <c r="C1815" i="8"/>
  <c r="B1815" i="7"/>
  <c r="C1815" i="7" s="1"/>
  <c r="B1815" i="5"/>
  <c r="C1815" i="5" s="1"/>
  <c r="C1817" i="10"/>
  <c r="C1817" i="9"/>
  <c r="C1817" i="8"/>
  <c r="B1817" i="7"/>
  <c r="C1817" i="7" s="1"/>
  <c r="B1817" i="5"/>
  <c r="C1817" i="5" s="1"/>
  <c r="C1819" i="10"/>
  <c r="C1819" i="9"/>
  <c r="C1819" i="8"/>
  <c r="B1819" i="5"/>
  <c r="C1819" i="5" s="1"/>
  <c r="B1819" i="7"/>
  <c r="C1819" i="7" s="1"/>
  <c r="C1821" i="10"/>
  <c r="C1821" i="9"/>
  <c r="C1821" i="8"/>
  <c r="B1821" i="5"/>
  <c r="C1821" i="5" s="1"/>
  <c r="B1821" i="7"/>
  <c r="C1821" i="7" s="1"/>
  <c r="C1823" i="10"/>
  <c r="C1823" i="9"/>
  <c r="C1823" i="8"/>
  <c r="B1823" i="7"/>
  <c r="C1823" i="7" s="1"/>
  <c r="B1823" i="5"/>
  <c r="C1823" i="5" s="1"/>
  <c r="C1825" i="10"/>
  <c r="C1825" i="9"/>
  <c r="C1825" i="8"/>
  <c r="B1825" i="5"/>
  <c r="C1825" i="5" s="1"/>
  <c r="B1825" i="7"/>
  <c r="C1825" i="7" s="1"/>
  <c r="C1827" i="10"/>
  <c r="C1827" i="9"/>
  <c r="C1827" i="8"/>
  <c r="B1827" i="5"/>
  <c r="C1827" i="5" s="1"/>
  <c r="B1827" i="7"/>
  <c r="C1827" i="7" s="1"/>
  <c r="C1829" i="10"/>
  <c r="C1829" i="9"/>
  <c r="C1829" i="8"/>
  <c r="B1829" i="7"/>
  <c r="C1829" i="7" s="1"/>
  <c r="B1829" i="5"/>
  <c r="C1829" i="5" s="1"/>
  <c r="C1831" i="10"/>
  <c r="C1831" i="9"/>
  <c r="C1831" i="8"/>
  <c r="B1831" i="5"/>
  <c r="C1831" i="5" s="1"/>
  <c r="B1831" i="7"/>
  <c r="C1831" i="7" s="1"/>
  <c r="C1833" i="10"/>
  <c r="C1833" i="9"/>
  <c r="C1833" i="8"/>
  <c r="B1833" i="7"/>
  <c r="C1833" i="7" s="1"/>
  <c r="B1833" i="5"/>
  <c r="C1833" i="5" s="1"/>
  <c r="C1835" i="10"/>
  <c r="C1835" i="9"/>
  <c r="C1835" i="8"/>
  <c r="B1835" i="7"/>
  <c r="C1835" i="7" s="1"/>
  <c r="B1835" i="5"/>
  <c r="C1835" i="5" s="1"/>
  <c r="C1837" i="10"/>
  <c r="C1837" i="9"/>
  <c r="C1837" i="8"/>
  <c r="B1837" i="7"/>
  <c r="C1837" i="7" s="1"/>
  <c r="B1837" i="5"/>
  <c r="C1837" i="5" s="1"/>
  <c r="C1839" i="10"/>
  <c r="C1839" i="9"/>
  <c r="C1839" i="8"/>
  <c r="B1839" i="5"/>
  <c r="C1839" i="5" s="1"/>
  <c r="B1839" i="7"/>
  <c r="C1839" i="7" s="1"/>
  <c r="C1841" i="10"/>
  <c r="C1841" i="9"/>
  <c r="C1841" i="8"/>
  <c r="B1841" i="5"/>
  <c r="C1841" i="5" s="1"/>
  <c r="B1841" i="7"/>
  <c r="C1841" i="7" s="1"/>
  <c r="C1843" i="10"/>
  <c r="C1843" i="9"/>
  <c r="C1843" i="8"/>
  <c r="B1843" i="7"/>
  <c r="C1843" i="7" s="1"/>
  <c r="B1843" i="5"/>
  <c r="C1843" i="5" s="1"/>
  <c r="C1845" i="10"/>
  <c r="C1845" i="9"/>
  <c r="C1845" i="8"/>
  <c r="B1845" i="5"/>
  <c r="C1845" i="5" s="1"/>
  <c r="B1845" i="7"/>
  <c r="C1845" i="7" s="1"/>
  <c r="C1847" i="10"/>
  <c r="C1847" i="9"/>
  <c r="C1847" i="8"/>
  <c r="B1847" i="7"/>
  <c r="C1847" i="7" s="1"/>
  <c r="B1847" i="5"/>
  <c r="C1847" i="5" s="1"/>
  <c r="C1849" i="10"/>
  <c r="C1849" i="9"/>
  <c r="C1849" i="8"/>
  <c r="B1849" i="5"/>
  <c r="C1849" i="5" s="1"/>
  <c r="B1849" i="7"/>
  <c r="C1849" i="7" s="1"/>
  <c r="C1851" i="10"/>
  <c r="C1851" i="9"/>
  <c r="C1851" i="8"/>
  <c r="B1851" i="5"/>
  <c r="C1851" i="5" s="1"/>
  <c r="B1851" i="7"/>
  <c r="C1851" i="7" s="1"/>
  <c r="C1853" i="10"/>
  <c r="C1853" i="9"/>
  <c r="C1853" i="8"/>
  <c r="B1853" i="7"/>
  <c r="C1853" i="7" s="1"/>
  <c r="B1853" i="5"/>
  <c r="C1853" i="5" s="1"/>
  <c r="C1855" i="10"/>
  <c r="C1855" i="9"/>
  <c r="C1855" i="8"/>
  <c r="B1855" i="5"/>
  <c r="C1855" i="5" s="1"/>
  <c r="B1855" i="7"/>
  <c r="C1855" i="7" s="1"/>
  <c r="C1857" i="10"/>
  <c r="C1857" i="9"/>
  <c r="C1857" i="8"/>
  <c r="B1857" i="7"/>
  <c r="C1857" i="7" s="1"/>
  <c r="B1857" i="5"/>
  <c r="C1857" i="5" s="1"/>
  <c r="C1859" i="10"/>
  <c r="C1859" i="9"/>
  <c r="C1859" i="8"/>
  <c r="B1859" i="7"/>
  <c r="C1859" i="7" s="1"/>
  <c r="B1859" i="5"/>
  <c r="C1859" i="5" s="1"/>
  <c r="C1861" i="10"/>
  <c r="C1861" i="9"/>
  <c r="C1861" i="8"/>
  <c r="B1861" i="5"/>
  <c r="C1861" i="5" s="1"/>
  <c r="B1861" i="7"/>
  <c r="C1861" i="7" s="1"/>
  <c r="C1863" i="10"/>
  <c r="C1863" i="9"/>
  <c r="C1863" i="8"/>
  <c r="B1863" i="7"/>
  <c r="C1863" i="7" s="1"/>
  <c r="B1863" i="5"/>
  <c r="C1863" i="5" s="1"/>
  <c r="C1865" i="10"/>
  <c r="C1865" i="9"/>
  <c r="C1865" i="8"/>
  <c r="B1865" i="7"/>
  <c r="C1865" i="7" s="1"/>
  <c r="B1865" i="5"/>
  <c r="C1865" i="5" s="1"/>
  <c r="C1867" i="10"/>
  <c r="C1867" i="9"/>
  <c r="C1867" i="8"/>
  <c r="B1867" i="7"/>
  <c r="C1867" i="7" s="1"/>
  <c r="B1867" i="5"/>
  <c r="C1867" i="5" s="1"/>
  <c r="C1869" i="10"/>
  <c r="C1869" i="9"/>
  <c r="C1869" i="8"/>
  <c r="B1869" i="7"/>
  <c r="C1869" i="7" s="1"/>
  <c r="B1869" i="5"/>
  <c r="C1869" i="5" s="1"/>
  <c r="C1871" i="10"/>
  <c r="C1871" i="9"/>
  <c r="C1871" i="8"/>
  <c r="B1871" i="7"/>
  <c r="C1871" i="7" s="1"/>
  <c r="B1871" i="5"/>
  <c r="C1871" i="5" s="1"/>
  <c r="C1873" i="10"/>
  <c r="C1873" i="9"/>
  <c r="C1873" i="8"/>
  <c r="B1873" i="7"/>
  <c r="C1873" i="7" s="1"/>
  <c r="B1873" i="5"/>
  <c r="C1873" i="5" s="1"/>
  <c r="C1875" i="10"/>
  <c r="C1875" i="9"/>
  <c r="C1875" i="8"/>
  <c r="B1875" i="7"/>
  <c r="C1875" i="7" s="1"/>
  <c r="B1875" i="5"/>
  <c r="C1875" i="5" s="1"/>
  <c r="C1877" i="10"/>
  <c r="C1877" i="9"/>
  <c r="C1877" i="8"/>
  <c r="B1877" i="7"/>
  <c r="C1877" i="7" s="1"/>
  <c r="B1877" i="5"/>
  <c r="C1877" i="5" s="1"/>
  <c r="C1879" i="10"/>
  <c r="C1879" i="9"/>
  <c r="C1879" i="8"/>
  <c r="B1879" i="5"/>
  <c r="C1879" i="5" s="1"/>
  <c r="B1879" i="7"/>
  <c r="C1879" i="7" s="1"/>
  <c r="C1881" i="10"/>
  <c r="C1881" i="9"/>
  <c r="C1881" i="8"/>
  <c r="B1881" i="7"/>
  <c r="C1881" i="7" s="1"/>
  <c r="B1881" i="5"/>
  <c r="C1881" i="5" s="1"/>
  <c r="C1883" i="10"/>
  <c r="C1883" i="9"/>
  <c r="C1883" i="8"/>
  <c r="B1883" i="7"/>
  <c r="C1883" i="7" s="1"/>
  <c r="B1883" i="5"/>
  <c r="C1883" i="5" s="1"/>
  <c r="C1885" i="10"/>
  <c r="C1885" i="9"/>
  <c r="C1885" i="8"/>
  <c r="B1885" i="5"/>
  <c r="C1885" i="5" s="1"/>
  <c r="B1885" i="7"/>
  <c r="C1885" i="7" s="1"/>
  <c r="C1887" i="10"/>
  <c r="C1887" i="9"/>
  <c r="C1887" i="8"/>
  <c r="B1887" i="7"/>
  <c r="C1887" i="7" s="1"/>
  <c r="B1887" i="5"/>
  <c r="C1887" i="5" s="1"/>
  <c r="C1889" i="10"/>
  <c r="C1889" i="9"/>
  <c r="C1889" i="8"/>
  <c r="B1889" i="5"/>
  <c r="C1889" i="5" s="1"/>
  <c r="B1889" i="7"/>
  <c r="C1889" i="7" s="1"/>
  <c r="C1891" i="10"/>
  <c r="C1891" i="9"/>
  <c r="C1891" i="8"/>
  <c r="B1891" i="5"/>
  <c r="C1891" i="5" s="1"/>
  <c r="B1891" i="7"/>
  <c r="C1891" i="7" s="1"/>
  <c r="C1893" i="10"/>
  <c r="C1893" i="9"/>
  <c r="C1893" i="8"/>
  <c r="B1893" i="7"/>
  <c r="C1893" i="7" s="1"/>
  <c r="B1893" i="5"/>
  <c r="C1893" i="5" s="1"/>
  <c r="C1895" i="10"/>
  <c r="C1895" i="9"/>
  <c r="C1895" i="8"/>
  <c r="B1895" i="5"/>
  <c r="C1895" i="5" s="1"/>
  <c r="B1895" i="7"/>
  <c r="C1895" i="7" s="1"/>
  <c r="C1897" i="10"/>
  <c r="C1897" i="9"/>
  <c r="C1897" i="8"/>
  <c r="B1897" i="7"/>
  <c r="C1897" i="7" s="1"/>
  <c r="B1897" i="5"/>
  <c r="C1897" i="5" s="1"/>
  <c r="C1899" i="10"/>
  <c r="C1899" i="9"/>
  <c r="C1899" i="8"/>
  <c r="B1899" i="5"/>
  <c r="C1899" i="5" s="1"/>
  <c r="B1899" i="7"/>
  <c r="C1899" i="7" s="1"/>
  <c r="C1901" i="10"/>
  <c r="C1901" i="9"/>
  <c r="C1901" i="8"/>
  <c r="B1901" i="5"/>
  <c r="C1901" i="5" s="1"/>
  <c r="B1901" i="7"/>
  <c r="C1901" i="7" s="1"/>
  <c r="C1903" i="10"/>
  <c r="C1903" i="9"/>
  <c r="C1903" i="8"/>
  <c r="B1903" i="7"/>
  <c r="C1903" i="7" s="1"/>
  <c r="B1903" i="5"/>
  <c r="C1903" i="5" s="1"/>
  <c r="C1905" i="10"/>
  <c r="C1905" i="9"/>
  <c r="C1905" i="8"/>
  <c r="B1905" i="5"/>
  <c r="C1905" i="5" s="1"/>
  <c r="B1905" i="7"/>
  <c r="C1905" i="7" s="1"/>
  <c r="C1907" i="10"/>
  <c r="C1907" i="9"/>
  <c r="C1907" i="8"/>
  <c r="B1907" i="7"/>
  <c r="C1907" i="7" s="1"/>
  <c r="B1907" i="5"/>
  <c r="C1907" i="5" s="1"/>
  <c r="C1909" i="10"/>
  <c r="C1909" i="9"/>
  <c r="C1909" i="8"/>
  <c r="B1909" i="7"/>
  <c r="C1909" i="7" s="1"/>
  <c r="B1909" i="5"/>
  <c r="C1909" i="5" s="1"/>
  <c r="C1911" i="10"/>
  <c r="C1911" i="9"/>
  <c r="C1911" i="8"/>
  <c r="B1911" i="5"/>
  <c r="C1911" i="5" s="1"/>
  <c r="B1911" i="7"/>
  <c r="C1911" i="7" s="1"/>
  <c r="C1913" i="10"/>
  <c r="C1913" i="9"/>
  <c r="C1913" i="8"/>
  <c r="B1913" i="7"/>
  <c r="C1913" i="7" s="1"/>
  <c r="B1913" i="5"/>
  <c r="C1913" i="5" s="1"/>
  <c r="C1915" i="10"/>
  <c r="C1915" i="9"/>
  <c r="C1915" i="8"/>
  <c r="B1915" i="7"/>
  <c r="C1915" i="7" s="1"/>
  <c r="B1915" i="5"/>
  <c r="C1915" i="5" s="1"/>
  <c r="C1917" i="10"/>
  <c r="C1917" i="9"/>
  <c r="C1917" i="8"/>
  <c r="B1917" i="7"/>
  <c r="C1917" i="7" s="1"/>
  <c r="B1917" i="5"/>
  <c r="C1917" i="5" s="1"/>
  <c r="C1919" i="10"/>
  <c r="C1919" i="9"/>
  <c r="C1919" i="8"/>
  <c r="B1919" i="7"/>
  <c r="C1919" i="7" s="1"/>
  <c r="B1919" i="5"/>
  <c r="C1919" i="5" s="1"/>
  <c r="C1921" i="10"/>
  <c r="C1921" i="9"/>
  <c r="C1921" i="8"/>
  <c r="B1921" i="7"/>
  <c r="C1921" i="7" s="1"/>
  <c r="B1921" i="5"/>
  <c r="C1921" i="5" s="1"/>
  <c r="C1923" i="10"/>
  <c r="C1923" i="9"/>
  <c r="C1923" i="8"/>
  <c r="B1923" i="7"/>
  <c r="C1923" i="7" s="1"/>
  <c r="B1923" i="5"/>
  <c r="C1923" i="5" s="1"/>
  <c r="C1925" i="10"/>
  <c r="C1925" i="9"/>
  <c r="C1925" i="8"/>
  <c r="B1925" i="7"/>
  <c r="C1925" i="7" s="1"/>
  <c r="B1925" i="5"/>
  <c r="C1925" i="5" s="1"/>
  <c r="C1927" i="10"/>
  <c r="C1927" i="9"/>
  <c r="C1927" i="8"/>
  <c r="B1927" i="7"/>
  <c r="C1927" i="7" s="1"/>
  <c r="B1927" i="5"/>
  <c r="C1927" i="5" s="1"/>
  <c r="C1929" i="10"/>
  <c r="C1929" i="9"/>
  <c r="C1929" i="8"/>
  <c r="B1929" i="5"/>
  <c r="C1929" i="5" s="1"/>
  <c r="B1929" i="7"/>
  <c r="C1929" i="7" s="1"/>
  <c r="C1931" i="10"/>
  <c r="C1931" i="9"/>
  <c r="C1931" i="8"/>
  <c r="B1931" i="7"/>
  <c r="C1931" i="7" s="1"/>
  <c r="B1931" i="5"/>
  <c r="C1931" i="5" s="1"/>
  <c r="C1933" i="10"/>
  <c r="C1933" i="9"/>
  <c r="C1933" i="8"/>
  <c r="B1933" i="7"/>
  <c r="C1933" i="7" s="1"/>
  <c r="B1933" i="5"/>
  <c r="C1933" i="5" s="1"/>
  <c r="C1935" i="10"/>
  <c r="C1935" i="9"/>
  <c r="C1935" i="8"/>
  <c r="B1935" i="5"/>
  <c r="C1935" i="5" s="1"/>
  <c r="B1935" i="7"/>
  <c r="C1935" i="7" s="1"/>
  <c r="C1937" i="10"/>
  <c r="C1937" i="9"/>
  <c r="C1937" i="8"/>
  <c r="B1937" i="7"/>
  <c r="C1937" i="7" s="1"/>
  <c r="B1937" i="5"/>
  <c r="C1937" i="5" s="1"/>
  <c r="C1939" i="10"/>
  <c r="C1939" i="9"/>
  <c r="C1939" i="8"/>
  <c r="B1939" i="5"/>
  <c r="C1939" i="5" s="1"/>
  <c r="B1939" i="7"/>
  <c r="C1939" i="7" s="1"/>
  <c r="C1941" i="10"/>
  <c r="C1941" i="9"/>
  <c r="C1941" i="8"/>
  <c r="B1941" i="5"/>
  <c r="C1941" i="5" s="1"/>
  <c r="B1941" i="7"/>
  <c r="C1941" i="7" s="1"/>
  <c r="C1943" i="10"/>
  <c r="C1943" i="9"/>
  <c r="C1943" i="8"/>
  <c r="B1943" i="7"/>
  <c r="C1943" i="7" s="1"/>
  <c r="B1943" i="5"/>
  <c r="C1943" i="5" s="1"/>
  <c r="C1945" i="10"/>
  <c r="C1945" i="9"/>
  <c r="C1945" i="8"/>
  <c r="B1945" i="5"/>
  <c r="C1945" i="5" s="1"/>
  <c r="B1945" i="7"/>
  <c r="C1945" i="7" s="1"/>
  <c r="C1947" i="10"/>
  <c r="C1947" i="9"/>
  <c r="C1947" i="8"/>
  <c r="B1947" i="7"/>
  <c r="C1947" i="7" s="1"/>
  <c r="B1947" i="5"/>
  <c r="C1947" i="5" s="1"/>
  <c r="C1949" i="10"/>
  <c r="C1949" i="9"/>
  <c r="C1949" i="8"/>
  <c r="B1949" i="5"/>
  <c r="C1949" i="5" s="1"/>
  <c r="B1949" i="7"/>
  <c r="C1949" i="7" s="1"/>
  <c r="C1951" i="10"/>
  <c r="C1951" i="9"/>
  <c r="C1951" i="8"/>
  <c r="B1951" i="5"/>
  <c r="C1951" i="5" s="1"/>
  <c r="B1951" i="7"/>
  <c r="C1951" i="7" s="1"/>
  <c r="C1953" i="10"/>
  <c r="C1953" i="9"/>
  <c r="C1953" i="8"/>
  <c r="B1953" i="7"/>
  <c r="C1953" i="7" s="1"/>
  <c r="B1953" i="5"/>
  <c r="C1953" i="5" s="1"/>
  <c r="C1955" i="10"/>
  <c r="C1955" i="9"/>
  <c r="C1955" i="8"/>
  <c r="B1955" i="5"/>
  <c r="C1955" i="5" s="1"/>
  <c r="B1955" i="7"/>
  <c r="C1955" i="7" s="1"/>
  <c r="C1957" i="10"/>
  <c r="C1957" i="9"/>
  <c r="C1957" i="8"/>
  <c r="B1957" i="7"/>
  <c r="C1957" i="7" s="1"/>
  <c r="B1957" i="5"/>
  <c r="C1957" i="5" s="1"/>
  <c r="C1959" i="10"/>
  <c r="C1959" i="9"/>
  <c r="C1959" i="8"/>
  <c r="B1959" i="7"/>
  <c r="C1959" i="7" s="1"/>
  <c r="B1959" i="5"/>
  <c r="C1959" i="5" s="1"/>
  <c r="C1961" i="10"/>
  <c r="C1961" i="9"/>
  <c r="C1961" i="8"/>
  <c r="B1961" i="5"/>
  <c r="C1961" i="5" s="1"/>
  <c r="B1961" i="7"/>
  <c r="C1961" i="7" s="1"/>
  <c r="C1963" i="10"/>
  <c r="C1963" i="9"/>
  <c r="C1963" i="8"/>
  <c r="B1963" i="7"/>
  <c r="C1963" i="7" s="1"/>
  <c r="B1963" i="5"/>
  <c r="C1963" i="5" s="1"/>
  <c r="C1965" i="10"/>
  <c r="C1965" i="9"/>
  <c r="C1965" i="8"/>
  <c r="B1965" i="7"/>
  <c r="C1965" i="7" s="1"/>
  <c r="B1965" i="5"/>
  <c r="C1965" i="5" s="1"/>
  <c r="C1967" i="10"/>
  <c r="C1967" i="9"/>
  <c r="C1967" i="8"/>
  <c r="B1967" i="7"/>
  <c r="C1967" i="7" s="1"/>
  <c r="B1967" i="5"/>
  <c r="C1967" i="5" s="1"/>
  <c r="C1969" i="10"/>
  <c r="C1969" i="9"/>
  <c r="C1969" i="8"/>
  <c r="B1969" i="7"/>
  <c r="C1969" i="7" s="1"/>
  <c r="B1969" i="5"/>
  <c r="C1969" i="5" s="1"/>
  <c r="C1971" i="10"/>
  <c r="C1971" i="9"/>
  <c r="C1971" i="8"/>
  <c r="B1971" i="7"/>
  <c r="C1971" i="7" s="1"/>
  <c r="B1971" i="5"/>
  <c r="C1971" i="5" s="1"/>
  <c r="C1973" i="10"/>
  <c r="C1973" i="9"/>
  <c r="C1973" i="8"/>
  <c r="B1973" i="7"/>
  <c r="C1973" i="7" s="1"/>
  <c r="B1973" i="5"/>
  <c r="C1973" i="5" s="1"/>
  <c r="C1975" i="10"/>
  <c r="C1975" i="9"/>
  <c r="C1975" i="8"/>
  <c r="B1975" i="7"/>
  <c r="C1975" i="7" s="1"/>
  <c r="B1975" i="5"/>
  <c r="C1975" i="5" s="1"/>
  <c r="C1977" i="10"/>
  <c r="C1977" i="9"/>
  <c r="C1977" i="8"/>
  <c r="B1977" i="7"/>
  <c r="C1977" i="7" s="1"/>
  <c r="B1977" i="5"/>
  <c r="C1977" i="5" s="1"/>
  <c r="C1979" i="10"/>
  <c r="C1979" i="9"/>
  <c r="C1979" i="8"/>
  <c r="B1979" i="5"/>
  <c r="C1979" i="5" s="1"/>
  <c r="B1979" i="7"/>
  <c r="C1979" i="7" s="1"/>
  <c r="C1981" i="10"/>
  <c r="C1981" i="9"/>
  <c r="C1981" i="8"/>
  <c r="B1981" i="7"/>
  <c r="C1981" i="7" s="1"/>
  <c r="B1981" i="5"/>
  <c r="C1981" i="5" s="1"/>
  <c r="C1983" i="10"/>
  <c r="C1983" i="9"/>
  <c r="C1983" i="8"/>
  <c r="B1983" i="7"/>
  <c r="C1983" i="7" s="1"/>
  <c r="B1983" i="5"/>
  <c r="C1983" i="5" s="1"/>
  <c r="C1985" i="10"/>
  <c r="C1985" i="9"/>
  <c r="C1985" i="8"/>
  <c r="B1985" i="5"/>
  <c r="C1985" i="5" s="1"/>
  <c r="B1985" i="7"/>
  <c r="C1985" i="7" s="1"/>
  <c r="C1987" i="10"/>
  <c r="C1987" i="9"/>
  <c r="C1987" i="8"/>
  <c r="B1987" i="7"/>
  <c r="C1987" i="7" s="1"/>
  <c r="B1987" i="5"/>
  <c r="C1987" i="5" s="1"/>
  <c r="C1989" i="10"/>
  <c r="C1989" i="9"/>
  <c r="C1989" i="8"/>
  <c r="B1989" i="5"/>
  <c r="C1989" i="5" s="1"/>
  <c r="B1989" i="7"/>
  <c r="C1989" i="7" s="1"/>
  <c r="C1991" i="10"/>
  <c r="C1991" i="9"/>
  <c r="C1991" i="8"/>
  <c r="B1991" i="5"/>
  <c r="C1991" i="5" s="1"/>
  <c r="B1991" i="7"/>
  <c r="C1991" i="7" s="1"/>
  <c r="C1993" i="10"/>
  <c r="C1993" i="9"/>
  <c r="C1993" i="8"/>
  <c r="B1993" i="7"/>
  <c r="C1993" i="7" s="1"/>
  <c r="B1993" i="5"/>
  <c r="C1993" i="5" s="1"/>
  <c r="C1995" i="10"/>
  <c r="C1995" i="9"/>
  <c r="C1995" i="8"/>
  <c r="B1995" i="5"/>
  <c r="C1995" i="5" s="1"/>
  <c r="B1995" i="7"/>
  <c r="C1995" i="7" s="1"/>
  <c r="C1997" i="10"/>
  <c r="C1997" i="9"/>
  <c r="C1997" i="8"/>
  <c r="B1997" i="7"/>
  <c r="C1997" i="7" s="1"/>
  <c r="B1997" i="5"/>
  <c r="C1997" i="5" s="1"/>
  <c r="C1999" i="10"/>
  <c r="C1999" i="9"/>
  <c r="C1999" i="8"/>
  <c r="B1999" i="5"/>
  <c r="C1999" i="5" s="1"/>
  <c r="B1999" i="7"/>
  <c r="C1999" i="7" s="1"/>
  <c r="C2001" i="10"/>
  <c r="C2001" i="9"/>
  <c r="C2001" i="8"/>
  <c r="B2001" i="5"/>
  <c r="C2001" i="5" s="1"/>
  <c r="B2001" i="7"/>
  <c r="C2001" i="7" s="1"/>
  <c r="C2003" i="10"/>
  <c r="C2003" i="9"/>
  <c r="C2003" i="8"/>
  <c r="B2003" i="7"/>
  <c r="C2003" i="7" s="1"/>
  <c r="B2003" i="5"/>
  <c r="C2003" i="5" s="1"/>
  <c r="C2005" i="10"/>
  <c r="C2005" i="9"/>
  <c r="C2005" i="8"/>
  <c r="B2005" i="5"/>
  <c r="C2005" i="5" s="1"/>
  <c r="B2005" i="7"/>
  <c r="C2005" i="7" s="1"/>
  <c r="C2007" i="10"/>
  <c r="C2007" i="9"/>
  <c r="C2007" i="8"/>
  <c r="B2007" i="7"/>
  <c r="C2007" i="7" s="1"/>
  <c r="B2007" i="5"/>
  <c r="C2007" i="5" s="1"/>
  <c r="C2009" i="10"/>
  <c r="C2009" i="9"/>
  <c r="C2009" i="8"/>
  <c r="B2009" i="7"/>
  <c r="C2009" i="7" s="1"/>
  <c r="B2009" i="5"/>
  <c r="C2009" i="5" s="1"/>
  <c r="C2011" i="10"/>
  <c r="C2011" i="9"/>
  <c r="C2011" i="8"/>
  <c r="B2011" i="5"/>
  <c r="C2011" i="5" s="1"/>
  <c r="B2011" i="7"/>
  <c r="C2011" i="7" s="1"/>
  <c r="C2013" i="10"/>
  <c r="C2013" i="9"/>
  <c r="C2013" i="8"/>
  <c r="B2013" i="7"/>
  <c r="C2013" i="7" s="1"/>
  <c r="B2013" i="5"/>
  <c r="C2013" i="5" s="1"/>
  <c r="C2015" i="10"/>
  <c r="C2015" i="9"/>
  <c r="C2015" i="8"/>
  <c r="B2015" i="7"/>
  <c r="C2015" i="7" s="1"/>
  <c r="B2015" i="5"/>
  <c r="C2015" i="5" s="1"/>
  <c r="C2017" i="10"/>
  <c r="C2017" i="9"/>
  <c r="C2017" i="8"/>
  <c r="B2017" i="7"/>
  <c r="C2017" i="7" s="1"/>
  <c r="B2017" i="5"/>
  <c r="C2017" i="5" s="1"/>
  <c r="C2019" i="10"/>
  <c r="C2019" i="9"/>
  <c r="C2019" i="8"/>
  <c r="B2019" i="7"/>
  <c r="C2019" i="7" s="1"/>
  <c r="B2019" i="5"/>
  <c r="C2019" i="5" s="1"/>
  <c r="C2021" i="10"/>
  <c r="C2021" i="9"/>
  <c r="C2021" i="8"/>
  <c r="B2021" i="7"/>
  <c r="C2021" i="7" s="1"/>
  <c r="B2021" i="5"/>
  <c r="C2021" i="5" s="1"/>
  <c r="C2023" i="10"/>
  <c r="C2023" i="9"/>
  <c r="C2023" i="8"/>
  <c r="B2023" i="7"/>
  <c r="C2023" i="7" s="1"/>
  <c r="B2023" i="5"/>
  <c r="C2023" i="5" s="1"/>
  <c r="C2025" i="10"/>
  <c r="C2025" i="9"/>
  <c r="C2025" i="8"/>
  <c r="B2025" i="7"/>
  <c r="C2025" i="7" s="1"/>
  <c r="B2025" i="5"/>
  <c r="C2025" i="5" s="1"/>
  <c r="C2027" i="10"/>
  <c r="C2027" i="9"/>
  <c r="C2027" i="8"/>
  <c r="B2027" i="7"/>
  <c r="C2027" i="7" s="1"/>
  <c r="B2027" i="5"/>
  <c r="C2027" i="5" s="1"/>
  <c r="C2029" i="10"/>
  <c r="C2029" i="9"/>
  <c r="C2029" i="8"/>
  <c r="B2029" i="5"/>
  <c r="C2029" i="5" s="1"/>
  <c r="B2029" i="7"/>
  <c r="C2029" i="7" s="1"/>
  <c r="C2031" i="10"/>
  <c r="C2031" i="9"/>
  <c r="C2031" i="8"/>
  <c r="B2031" i="7"/>
  <c r="C2031" i="7" s="1"/>
  <c r="B2031" i="5"/>
  <c r="C2031" i="5" s="1"/>
  <c r="C2033" i="10"/>
  <c r="C2033" i="9"/>
  <c r="C2033" i="8"/>
  <c r="B2033" i="7"/>
  <c r="C2033" i="7" s="1"/>
  <c r="B2033" i="5"/>
  <c r="C2033" i="5" s="1"/>
  <c r="C2035" i="10"/>
  <c r="C2035" i="9"/>
  <c r="C2035" i="8"/>
  <c r="B2035" i="5"/>
  <c r="C2035" i="5" s="1"/>
  <c r="B2035" i="7"/>
  <c r="C2035" i="7" s="1"/>
  <c r="C2037" i="10"/>
  <c r="C2037" i="9"/>
  <c r="C2037" i="8"/>
  <c r="B2037" i="7"/>
  <c r="C2037" i="7" s="1"/>
  <c r="B2037" i="5"/>
  <c r="C2037" i="5" s="1"/>
  <c r="C2039" i="10"/>
  <c r="C2039" i="9"/>
  <c r="C2039" i="8"/>
  <c r="B2039" i="5"/>
  <c r="C2039" i="5" s="1"/>
  <c r="B2039" i="7"/>
  <c r="C2039" i="7" s="1"/>
  <c r="C2041" i="10"/>
  <c r="C2041" i="9"/>
  <c r="C2041" i="8"/>
  <c r="B2041" i="5"/>
  <c r="C2041" i="5" s="1"/>
  <c r="B2041" i="7"/>
  <c r="C2041" i="7" s="1"/>
  <c r="C2043" i="10"/>
  <c r="C2043" i="9"/>
  <c r="C2043" i="8"/>
  <c r="B2043" i="7"/>
  <c r="C2043" i="7" s="1"/>
  <c r="B2043" i="5"/>
  <c r="C2043" i="5" s="1"/>
  <c r="C2045" i="10"/>
  <c r="C2045" i="9"/>
  <c r="C2045" i="8"/>
  <c r="B2045" i="5"/>
  <c r="C2045" i="5" s="1"/>
  <c r="B2045" i="7"/>
  <c r="C2045" i="7" s="1"/>
  <c r="C2047" i="10"/>
  <c r="C2047" i="9"/>
  <c r="C2047" i="8"/>
  <c r="B2047" i="7"/>
  <c r="C2047" i="7" s="1"/>
  <c r="B2047" i="5"/>
  <c r="C2047" i="5" s="1"/>
  <c r="C2049" i="10"/>
  <c r="C2049" i="9"/>
  <c r="C2049" i="8"/>
  <c r="B2049" i="5"/>
  <c r="C2049" i="5" s="1"/>
  <c r="B2049" i="7"/>
  <c r="C2049" i="7" s="1"/>
  <c r="C2051" i="10"/>
  <c r="C2051" i="9"/>
  <c r="C2051" i="8"/>
  <c r="B2051" i="5"/>
  <c r="C2051" i="5" s="1"/>
  <c r="B2051" i="7"/>
  <c r="C2051" i="7" s="1"/>
  <c r="C2053" i="10"/>
  <c r="C2053" i="9"/>
  <c r="C2053" i="8"/>
  <c r="B2053" i="7"/>
  <c r="C2053" i="7" s="1"/>
  <c r="B2053" i="5"/>
  <c r="C2053" i="5" s="1"/>
  <c r="C2055" i="10"/>
  <c r="C2055" i="9"/>
  <c r="C2055" i="8"/>
  <c r="B2055" i="5"/>
  <c r="C2055" i="5" s="1"/>
  <c r="B2055" i="7"/>
  <c r="C2055" i="7" s="1"/>
  <c r="C2057" i="10"/>
  <c r="C2057" i="9"/>
  <c r="C2057" i="8"/>
  <c r="B2057" i="7"/>
  <c r="C2057" i="7" s="1"/>
  <c r="B2057" i="5"/>
  <c r="C2057" i="5" s="1"/>
  <c r="C2059" i="10"/>
  <c r="C2059" i="9"/>
  <c r="C2059" i="8"/>
  <c r="B2059" i="7"/>
  <c r="C2059" i="7" s="1"/>
  <c r="B2059" i="5"/>
  <c r="C2059" i="5" s="1"/>
  <c r="C2061" i="10"/>
  <c r="C2061" i="9"/>
  <c r="C2061" i="8"/>
  <c r="B2061" i="5"/>
  <c r="C2061" i="5" s="1"/>
  <c r="B2061" i="7"/>
  <c r="C2061" i="7" s="1"/>
  <c r="C2063" i="10"/>
  <c r="C2063" i="9"/>
  <c r="C2063" i="8"/>
  <c r="B2063" i="7"/>
  <c r="C2063" i="7" s="1"/>
  <c r="B2063" i="5"/>
  <c r="C2063" i="5" s="1"/>
  <c r="C2065" i="10"/>
  <c r="C2065" i="9"/>
  <c r="C2065" i="8"/>
  <c r="B2065" i="7"/>
  <c r="C2065" i="7" s="1"/>
  <c r="B2065" i="5"/>
  <c r="C2065" i="5" s="1"/>
  <c r="C2067" i="10"/>
  <c r="C2067" i="9"/>
  <c r="C2067" i="8"/>
  <c r="B2067" i="7"/>
  <c r="C2067" i="7" s="1"/>
  <c r="B2067" i="5"/>
  <c r="C2067" i="5" s="1"/>
  <c r="C2069" i="10"/>
  <c r="C2069" i="9"/>
  <c r="C2069" i="8"/>
  <c r="B2069" i="7"/>
  <c r="C2069" i="7" s="1"/>
  <c r="B2069" i="5"/>
  <c r="C2069" i="5" s="1"/>
  <c r="C2071" i="10"/>
  <c r="C2071" i="9"/>
  <c r="C2071" i="8"/>
  <c r="B2071" i="7"/>
  <c r="C2071" i="7" s="1"/>
  <c r="B2071" i="5"/>
  <c r="C2071" i="5" s="1"/>
  <c r="C2073" i="10"/>
  <c r="C2073" i="9"/>
  <c r="C2073" i="8"/>
  <c r="B2073" i="7"/>
  <c r="C2073" i="7" s="1"/>
  <c r="B2073" i="5"/>
  <c r="C2073" i="5" s="1"/>
  <c r="C2075" i="10"/>
  <c r="C2075" i="9"/>
  <c r="C2075" i="8"/>
  <c r="B2075" i="7"/>
  <c r="C2075" i="7" s="1"/>
  <c r="B2075" i="5"/>
  <c r="C2075" i="5" s="1"/>
  <c r="C2077" i="10"/>
  <c r="C2077" i="9"/>
  <c r="C2077" i="8"/>
  <c r="B2077" i="7"/>
  <c r="C2077" i="7" s="1"/>
  <c r="B2077" i="5"/>
  <c r="C2077" i="5" s="1"/>
  <c r="C2079" i="10"/>
  <c r="C2079" i="9"/>
  <c r="C2079" i="8"/>
  <c r="B2079" i="5"/>
  <c r="C2079" i="5" s="1"/>
  <c r="B2079" i="7"/>
  <c r="C2079" i="7" s="1"/>
  <c r="C2081" i="10"/>
  <c r="C2081" i="9"/>
  <c r="C2081" i="8"/>
  <c r="B2081" i="7"/>
  <c r="C2081" i="7" s="1"/>
  <c r="B2081" i="5"/>
  <c r="C2081" i="5" s="1"/>
  <c r="C2083" i="10"/>
  <c r="C2083" i="9"/>
  <c r="C2083" i="8"/>
  <c r="B2083" i="7"/>
  <c r="C2083" i="7" s="1"/>
  <c r="B2083" i="5"/>
  <c r="C2083" i="5" s="1"/>
  <c r="C2085" i="10"/>
  <c r="C2085" i="9"/>
  <c r="C2085" i="8"/>
  <c r="B2085" i="5"/>
  <c r="C2085" i="5" s="1"/>
  <c r="B2085" i="7"/>
  <c r="C2085" i="7" s="1"/>
  <c r="C2087" i="10"/>
  <c r="C2087" i="9"/>
  <c r="C2087" i="8"/>
  <c r="B2087" i="7"/>
  <c r="C2087" i="7" s="1"/>
  <c r="B2087" i="5"/>
  <c r="C2087" i="5" s="1"/>
  <c r="C2089" i="10"/>
  <c r="C2089" i="9"/>
  <c r="C2089" i="8"/>
  <c r="B2089" i="5"/>
  <c r="C2089" i="5" s="1"/>
  <c r="B2089" i="7"/>
  <c r="C2089" i="7" s="1"/>
  <c r="C2091" i="10"/>
  <c r="C2091" i="9"/>
  <c r="C2091" i="8"/>
  <c r="B2091" i="5"/>
  <c r="C2091" i="5" s="1"/>
  <c r="B2091" i="7"/>
  <c r="C2091" i="7" s="1"/>
  <c r="C2093" i="10"/>
  <c r="C2093" i="9"/>
  <c r="C2093" i="8"/>
  <c r="B2093" i="7"/>
  <c r="C2093" i="7" s="1"/>
  <c r="B2093" i="5"/>
  <c r="C2093" i="5" s="1"/>
  <c r="C2095" i="10"/>
  <c r="C2095" i="9"/>
  <c r="C2095" i="8"/>
  <c r="B2095" i="5"/>
  <c r="C2095" i="5" s="1"/>
  <c r="B2095" i="7"/>
  <c r="C2095" i="7" s="1"/>
  <c r="C2097" i="10"/>
  <c r="C2097" i="9"/>
  <c r="C2097" i="8"/>
  <c r="B2097" i="7"/>
  <c r="C2097" i="7" s="1"/>
  <c r="B2097" i="5"/>
  <c r="C2097" i="5" s="1"/>
  <c r="C2099" i="10"/>
  <c r="C2099" i="9"/>
  <c r="C2099" i="8"/>
  <c r="B2099" i="5"/>
  <c r="C2099" i="5" s="1"/>
  <c r="B2099" i="7"/>
  <c r="C2099" i="7" s="1"/>
  <c r="C2101" i="10"/>
  <c r="C2101" i="9"/>
  <c r="C2101" i="8"/>
  <c r="B2101" i="5"/>
  <c r="C2101" i="5" s="1"/>
  <c r="B2101" i="7"/>
  <c r="C2101" i="7" s="1"/>
  <c r="C2103" i="10"/>
  <c r="C2103" i="9"/>
  <c r="C2103" i="8"/>
  <c r="B2103" i="7"/>
  <c r="C2103" i="7" s="1"/>
  <c r="B2103" i="5"/>
  <c r="C2103" i="5" s="1"/>
  <c r="C2105" i="10"/>
  <c r="C2105" i="9"/>
  <c r="C2105" i="8"/>
  <c r="B2105" i="5"/>
  <c r="C2105" i="5" s="1"/>
  <c r="B2105" i="7"/>
  <c r="C2105" i="7" s="1"/>
  <c r="C2107" i="10"/>
  <c r="C2107" i="9"/>
  <c r="C2107" i="8"/>
  <c r="B2107" i="7"/>
  <c r="C2107" i="7" s="1"/>
  <c r="B2107" i="5"/>
  <c r="C2107" i="5" s="1"/>
  <c r="C2109" i="10"/>
  <c r="C2109" i="9"/>
  <c r="C2109" i="8"/>
  <c r="B2109" i="7"/>
  <c r="C2109" i="7" s="1"/>
  <c r="B2109" i="5"/>
  <c r="C2109" i="5" s="1"/>
  <c r="C2111" i="10"/>
  <c r="C2111" i="9"/>
  <c r="C2111" i="8"/>
  <c r="B2111" i="5"/>
  <c r="C2111" i="5" s="1"/>
  <c r="B2111" i="7"/>
  <c r="C2111" i="7" s="1"/>
  <c r="C2113" i="10"/>
  <c r="C2113" i="9"/>
  <c r="C2113" i="8"/>
  <c r="B2113" i="7"/>
  <c r="C2113" i="7" s="1"/>
  <c r="B2113" i="5"/>
  <c r="C2113" i="5" s="1"/>
  <c r="C2115" i="10"/>
  <c r="C2115" i="9"/>
  <c r="C2115" i="8"/>
  <c r="B2115" i="7"/>
  <c r="C2115" i="7" s="1"/>
  <c r="B2115" i="5"/>
  <c r="C2115" i="5" s="1"/>
  <c r="C2117" i="10"/>
  <c r="C2117" i="9"/>
  <c r="C2117" i="8"/>
  <c r="B2117" i="7"/>
  <c r="C2117" i="7" s="1"/>
  <c r="B2117" i="5"/>
  <c r="C2117" i="5" s="1"/>
  <c r="C2119" i="10"/>
  <c r="C2119" i="9"/>
  <c r="C2119" i="8"/>
  <c r="B2119" i="7"/>
  <c r="C2119" i="7" s="1"/>
  <c r="B2119" i="5"/>
  <c r="C2119" i="5" s="1"/>
  <c r="C2121" i="10"/>
  <c r="C2121" i="9"/>
  <c r="C2121" i="8"/>
  <c r="B2121" i="7"/>
  <c r="C2121" i="7" s="1"/>
  <c r="B2121" i="5"/>
  <c r="C2121" i="5" s="1"/>
  <c r="C2123" i="10"/>
  <c r="C2123" i="9"/>
  <c r="C2123" i="8"/>
  <c r="B2123" i="7"/>
  <c r="C2123" i="7" s="1"/>
  <c r="B2123" i="5"/>
  <c r="C2123" i="5" s="1"/>
  <c r="C2125" i="10"/>
  <c r="C2125" i="9"/>
  <c r="C2125" i="8"/>
  <c r="B2125" i="7"/>
  <c r="C2125" i="7" s="1"/>
  <c r="B2125" i="5"/>
  <c r="C2125" i="5" s="1"/>
  <c r="C2127" i="10"/>
  <c r="C2127" i="9"/>
  <c r="C2127" i="8"/>
  <c r="B2127" i="7"/>
  <c r="C2127" i="7" s="1"/>
  <c r="B2127" i="5"/>
  <c r="C2127" i="5" s="1"/>
  <c r="C2129" i="10"/>
  <c r="C2129" i="9"/>
  <c r="C2129" i="8"/>
  <c r="B2129" i="5"/>
  <c r="C2129" i="5" s="1"/>
  <c r="B2129" i="7"/>
  <c r="C2129" i="7" s="1"/>
  <c r="C2131" i="10"/>
  <c r="C2131" i="9"/>
  <c r="C2131" i="8"/>
  <c r="B2131" i="7"/>
  <c r="C2131" i="7" s="1"/>
  <c r="B2131" i="5"/>
  <c r="C2131" i="5" s="1"/>
  <c r="C2133" i="10"/>
  <c r="C2133" i="9"/>
  <c r="C2133" i="8"/>
  <c r="B2133" i="7"/>
  <c r="C2133" i="7" s="1"/>
  <c r="B2133" i="5"/>
  <c r="C2133" i="5" s="1"/>
  <c r="C2135" i="10"/>
  <c r="C2135" i="9"/>
  <c r="C2135" i="8"/>
  <c r="B2135" i="5"/>
  <c r="C2135" i="5" s="1"/>
  <c r="B2135" i="7"/>
  <c r="C2135" i="7" s="1"/>
  <c r="C2137" i="10"/>
  <c r="C2137" i="9"/>
  <c r="C2137" i="8"/>
  <c r="B2137" i="7"/>
  <c r="C2137" i="7" s="1"/>
  <c r="B2137" i="5"/>
  <c r="C2137" i="5" s="1"/>
  <c r="C2139" i="10"/>
  <c r="C2139" i="9"/>
  <c r="C2139" i="8"/>
  <c r="B2139" i="5"/>
  <c r="C2139" i="5" s="1"/>
  <c r="B2139" i="7"/>
  <c r="C2139" i="7" s="1"/>
  <c r="C2141" i="10"/>
  <c r="C2141" i="9"/>
  <c r="C2141" i="8"/>
  <c r="B2141" i="5"/>
  <c r="C2141" i="5" s="1"/>
  <c r="B2141" i="7"/>
  <c r="C2141" i="7" s="1"/>
  <c r="C2143" i="10"/>
  <c r="C2143" i="9"/>
  <c r="C2143" i="8"/>
  <c r="B2143" i="7"/>
  <c r="C2143" i="7" s="1"/>
  <c r="B2143" i="5"/>
  <c r="C2143" i="5" s="1"/>
  <c r="C2145" i="10"/>
  <c r="C2145" i="9"/>
  <c r="C2145" i="8"/>
  <c r="B2145" i="5"/>
  <c r="C2145" i="5" s="1"/>
  <c r="B2145" i="7"/>
  <c r="C2145" i="7" s="1"/>
  <c r="C2147" i="10"/>
  <c r="C2147" i="9"/>
  <c r="C2147" i="8"/>
  <c r="B2147" i="7"/>
  <c r="C2147" i="7" s="1"/>
  <c r="B2147" i="5"/>
  <c r="C2147" i="5" s="1"/>
  <c r="C2149" i="10"/>
  <c r="C2149" i="9"/>
  <c r="C2149" i="8"/>
  <c r="B2149" i="5"/>
  <c r="C2149" i="5" s="1"/>
  <c r="B2149" i="7"/>
  <c r="C2149" i="7" s="1"/>
  <c r="C2151" i="10"/>
  <c r="C2151" i="9"/>
  <c r="C2151" i="8"/>
  <c r="B2151" i="5"/>
  <c r="C2151" i="5" s="1"/>
  <c r="B2151" i="7"/>
  <c r="C2151" i="7" s="1"/>
  <c r="C2153" i="10"/>
  <c r="C2153" i="9"/>
  <c r="C2153" i="8"/>
  <c r="B2153" i="7"/>
  <c r="C2153" i="7" s="1"/>
  <c r="B2153" i="5"/>
  <c r="C2153" i="5" s="1"/>
  <c r="C2155" i="10"/>
  <c r="C2155" i="9"/>
  <c r="C2155" i="8"/>
  <c r="B2155" i="5"/>
  <c r="C2155" i="5" s="1"/>
  <c r="B2155" i="7"/>
  <c r="C2155" i="7" s="1"/>
  <c r="C2157" i="10"/>
  <c r="C2157" i="9"/>
  <c r="C2157" i="8"/>
  <c r="B2157" i="7"/>
  <c r="C2157" i="7" s="1"/>
  <c r="B2157" i="5"/>
  <c r="C2157" i="5" s="1"/>
  <c r="C2159" i="10"/>
  <c r="C2159" i="9"/>
  <c r="C2159" i="8"/>
  <c r="B2159" i="7"/>
  <c r="C2159" i="7" s="1"/>
  <c r="B2159" i="5"/>
  <c r="C2159" i="5" s="1"/>
  <c r="C2161" i="10"/>
  <c r="C2161" i="9"/>
  <c r="C2161" i="8"/>
  <c r="B2161" i="5"/>
  <c r="C2161" i="5" s="1"/>
  <c r="B2161" i="7"/>
  <c r="C2161" i="7" s="1"/>
  <c r="C2163" i="10"/>
  <c r="C2163" i="9"/>
  <c r="C2163" i="8"/>
  <c r="B2163" i="7"/>
  <c r="C2163" i="7" s="1"/>
  <c r="B2163" i="5"/>
  <c r="C2163" i="5" s="1"/>
  <c r="C2165" i="10"/>
  <c r="C2165" i="9"/>
  <c r="C2165" i="8"/>
  <c r="B2165" i="7"/>
  <c r="C2165" i="7" s="1"/>
  <c r="B2165" i="5"/>
  <c r="C2165" i="5" s="1"/>
  <c r="C2167" i="10"/>
  <c r="C2167" i="9"/>
  <c r="C2167" i="8"/>
  <c r="B2167" i="7"/>
  <c r="C2167" i="7" s="1"/>
  <c r="B2167" i="5"/>
  <c r="C2167" i="5" s="1"/>
  <c r="C2169" i="10"/>
  <c r="C2169" i="9"/>
  <c r="C2169" i="8"/>
  <c r="B2169" i="7"/>
  <c r="C2169" i="7" s="1"/>
  <c r="B2169" i="5"/>
  <c r="C2169" i="5" s="1"/>
  <c r="C2171" i="10"/>
  <c r="C2171" i="9"/>
  <c r="C2171" i="8"/>
  <c r="B2171" i="7"/>
  <c r="C2171" i="7" s="1"/>
  <c r="B2171" i="5"/>
  <c r="C2171" i="5" s="1"/>
  <c r="C2173" i="10"/>
  <c r="C2173" i="9"/>
  <c r="C2173" i="8"/>
  <c r="B2173" i="7"/>
  <c r="C2173" i="7" s="1"/>
  <c r="B2173" i="5"/>
  <c r="C2173" i="5" s="1"/>
  <c r="C2175" i="10"/>
  <c r="C2175" i="9"/>
  <c r="C2175" i="8"/>
  <c r="B2175" i="7"/>
  <c r="C2175" i="7" s="1"/>
  <c r="B2175" i="5"/>
  <c r="C2175" i="5" s="1"/>
  <c r="C2177" i="10"/>
  <c r="C2177" i="9"/>
  <c r="C2177" i="8"/>
  <c r="B2177" i="7"/>
  <c r="C2177" i="7" s="1"/>
  <c r="B2177" i="5"/>
  <c r="C2177" i="5" s="1"/>
  <c r="C2179" i="10"/>
  <c r="C2179" i="9"/>
  <c r="C2179" i="8"/>
  <c r="B2179" i="5"/>
  <c r="C2179" i="5" s="1"/>
  <c r="B2179" i="7"/>
  <c r="C2179" i="7" s="1"/>
  <c r="C2181" i="10"/>
  <c r="C2181" i="9"/>
  <c r="C2181" i="8"/>
  <c r="B2181" i="7"/>
  <c r="C2181" i="7" s="1"/>
  <c r="B2181" i="5"/>
  <c r="C2181" i="5" s="1"/>
  <c r="C2183" i="10"/>
  <c r="C2183" i="9"/>
  <c r="C2183" i="8"/>
  <c r="B2183" i="7"/>
  <c r="C2183" i="7" s="1"/>
  <c r="B2183" i="5"/>
  <c r="C2183" i="5" s="1"/>
  <c r="C2185" i="10"/>
  <c r="C2185" i="9"/>
  <c r="C2185" i="8"/>
  <c r="B2185" i="5"/>
  <c r="C2185" i="5" s="1"/>
  <c r="B2185" i="7"/>
  <c r="C2185" i="7" s="1"/>
  <c r="C2187" i="10"/>
  <c r="C2187" i="9"/>
  <c r="C2187" i="8"/>
  <c r="B2187" i="7"/>
  <c r="C2187" i="7" s="1"/>
  <c r="B2187" i="5"/>
  <c r="C2187" i="5" s="1"/>
  <c r="C2189" i="10"/>
  <c r="C2189" i="9"/>
  <c r="C2189" i="8"/>
  <c r="B2189" i="5"/>
  <c r="C2189" i="5" s="1"/>
  <c r="B2189" i="7"/>
  <c r="C2189" i="7" s="1"/>
  <c r="C2191" i="10"/>
  <c r="C2191" i="9"/>
  <c r="C2191" i="8"/>
  <c r="B2191" i="5"/>
  <c r="C2191" i="5" s="1"/>
  <c r="B2191" i="7"/>
  <c r="C2191" i="7" s="1"/>
  <c r="C2193" i="10"/>
  <c r="C2193" i="9"/>
  <c r="C2193" i="8"/>
  <c r="B2193" i="7"/>
  <c r="C2193" i="7" s="1"/>
  <c r="B2193" i="5"/>
  <c r="C2193" i="5" s="1"/>
  <c r="C2195" i="10"/>
  <c r="C2195" i="9"/>
  <c r="C2195" i="8"/>
  <c r="B2195" i="5"/>
  <c r="C2195" i="5" s="1"/>
  <c r="B2195" i="7"/>
  <c r="C2195" i="7" s="1"/>
  <c r="C2197" i="10"/>
  <c r="C2197" i="9"/>
  <c r="C2197" i="8"/>
  <c r="B2197" i="7"/>
  <c r="C2197" i="7" s="1"/>
  <c r="B2197" i="5"/>
  <c r="C2197" i="5" s="1"/>
  <c r="C2199" i="10"/>
  <c r="C2199" i="9"/>
  <c r="C2199" i="8"/>
  <c r="B2199" i="5"/>
  <c r="C2199" i="5" s="1"/>
  <c r="B2199" i="7"/>
  <c r="C2199" i="7" s="1"/>
  <c r="C2201" i="10"/>
  <c r="C2201" i="9"/>
  <c r="C2201" i="8"/>
  <c r="B2201" i="5"/>
  <c r="C2201" i="5" s="1"/>
  <c r="B2201" i="7"/>
  <c r="C2201" i="7" s="1"/>
  <c r="C2203" i="10"/>
  <c r="C2203" i="9"/>
  <c r="C2203" i="8"/>
  <c r="B2203" i="7"/>
  <c r="C2203" i="7" s="1"/>
  <c r="B2203" i="5"/>
  <c r="C2203" i="5" s="1"/>
  <c r="C2205" i="10"/>
  <c r="C2205" i="9"/>
  <c r="C2205" i="8"/>
  <c r="B2205" i="5"/>
  <c r="C2205" i="5" s="1"/>
  <c r="B2205" i="7"/>
  <c r="C2205" i="7" s="1"/>
  <c r="C2207" i="10"/>
  <c r="C2207" i="9"/>
  <c r="C2207" i="8"/>
  <c r="B2207" i="7"/>
  <c r="C2207" i="7" s="1"/>
  <c r="B2207" i="5"/>
  <c r="C2207" i="5" s="1"/>
  <c r="C2209" i="10"/>
  <c r="C2209" i="9"/>
  <c r="C2209" i="8"/>
  <c r="B2209" i="7"/>
  <c r="C2209" i="7" s="1"/>
  <c r="B2209" i="5"/>
  <c r="C2209" i="5" s="1"/>
  <c r="C2211" i="10"/>
  <c r="C2211" i="9"/>
  <c r="C2211" i="8"/>
  <c r="B2211" i="5"/>
  <c r="C2211" i="5" s="1"/>
  <c r="B2211" i="7"/>
  <c r="C2211" i="7" s="1"/>
  <c r="C2213" i="10"/>
  <c r="C2213" i="9"/>
  <c r="C2213" i="8"/>
  <c r="B2213" i="7"/>
  <c r="C2213" i="7" s="1"/>
  <c r="B2213" i="5"/>
  <c r="C2213" i="5" s="1"/>
  <c r="C2215" i="10"/>
  <c r="C2215" i="9"/>
  <c r="C2215" i="8"/>
  <c r="B2215" i="7"/>
  <c r="C2215" i="7" s="1"/>
  <c r="B2215" i="5"/>
  <c r="C2215" i="5" s="1"/>
  <c r="C2217" i="10"/>
  <c r="C2217" i="9"/>
  <c r="C2217" i="8"/>
  <c r="B2217" i="7"/>
  <c r="C2217" i="7" s="1"/>
  <c r="B2217" i="5"/>
  <c r="C2217" i="5" s="1"/>
  <c r="C2219" i="10"/>
  <c r="C2219" i="9"/>
  <c r="C2219" i="8"/>
  <c r="B2219" i="7"/>
  <c r="C2219" i="7" s="1"/>
  <c r="B2219" i="5"/>
  <c r="C2219" i="5" s="1"/>
  <c r="C2221" i="10"/>
  <c r="C2221" i="9"/>
  <c r="C2221" i="8"/>
  <c r="B2221" i="7"/>
  <c r="C2221" i="7" s="1"/>
  <c r="B2221" i="5"/>
  <c r="C2221" i="5" s="1"/>
  <c r="C2223" i="10"/>
  <c r="C2223" i="9"/>
  <c r="C2223" i="8"/>
  <c r="B2223" i="7"/>
  <c r="C2223" i="7" s="1"/>
  <c r="B2223" i="5"/>
  <c r="C2223" i="5" s="1"/>
  <c r="C2225" i="10"/>
  <c r="C2225" i="9"/>
  <c r="C2225" i="8"/>
  <c r="B2225" i="7"/>
  <c r="C2225" i="7" s="1"/>
  <c r="B2225" i="5"/>
  <c r="C2225" i="5" s="1"/>
  <c r="C2227" i="10"/>
  <c r="C2227" i="9"/>
  <c r="C2227" i="8"/>
  <c r="B2227" i="7"/>
  <c r="C2227" i="7" s="1"/>
  <c r="B2227" i="5"/>
  <c r="C2227" i="5" s="1"/>
  <c r="C2229" i="10"/>
  <c r="C2229" i="9"/>
  <c r="C2229" i="8"/>
  <c r="B2229" i="5"/>
  <c r="C2229" i="5" s="1"/>
  <c r="B2229" i="7"/>
  <c r="C2229" i="7" s="1"/>
  <c r="C2231" i="10"/>
  <c r="C2231" i="9"/>
  <c r="C2231" i="8"/>
  <c r="B2231" i="7"/>
  <c r="C2231" i="7" s="1"/>
  <c r="B2231" i="5"/>
  <c r="C2231" i="5" s="1"/>
  <c r="C2233" i="10"/>
  <c r="C2233" i="9"/>
  <c r="C2233" i="8"/>
  <c r="B2233" i="7"/>
  <c r="C2233" i="7" s="1"/>
  <c r="B2233" i="5"/>
  <c r="C2233" i="5" s="1"/>
  <c r="C2235" i="10"/>
  <c r="C2235" i="9"/>
  <c r="C2235" i="8"/>
  <c r="B2235" i="5"/>
  <c r="C2235" i="5" s="1"/>
  <c r="B2235" i="7"/>
  <c r="C2235" i="7" s="1"/>
  <c r="C2237" i="10"/>
  <c r="C2237" i="9"/>
  <c r="C2237" i="8"/>
  <c r="B2237" i="7"/>
  <c r="C2237" i="7" s="1"/>
  <c r="B2237" i="5"/>
  <c r="C2237" i="5" s="1"/>
  <c r="C2239" i="10"/>
  <c r="C2239" i="9"/>
  <c r="C2239" i="8"/>
  <c r="B2239" i="5"/>
  <c r="C2239" i="5" s="1"/>
  <c r="B2239" i="7"/>
  <c r="C2239" i="7" s="1"/>
  <c r="C2241" i="10"/>
  <c r="C2241" i="9"/>
  <c r="C2241" i="8"/>
  <c r="B2241" i="5"/>
  <c r="C2241" i="5" s="1"/>
  <c r="B2241" i="7"/>
  <c r="C2241" i="7" s="1"/>
  <c r="C2243" i="10"/>
  <c r="C2243" i="9"/>
  <c r="C2243" i="8"/>
  <c r="B2243" i="7"/>
  <c r="C2243" i="7" s="1"/>
  <c r="B2243" i="5"/>
  <c r="C2243" i="5" s="1"/>
  <c r="C2245" i="10"/>
  <c r="C2245" i="9"/>
  <c r="C2245" i="8"/>
  <c r="B2245" i="5"/>
  <c r="C2245" i="5" s="1"/>
  <c r="B2245" i="7"/>
  <c r="C2245" i="7" s="1"/>
  <c r="C2247" i="10"/>
  <c r="C2247" i="9"/>
  <c r="C2247" i="8"/>
  <c r="B2247" i="7"/>
  <c r="C2247" i="7" s="1"/>
  <c r="B2247" i="5"/>
  <c r="C2247" i="5" s="1"/>
  <c r="C2249" i="10"/>
  <c r="C2249" i="9"/>
  <c r="C2249" i="8"/>
  <c r="B2249" i="5"/>
  <c r="C2249" i="5" s="1"/>
  <c r="B2249" i="7"/>
  <c r="C2249" i="7" s="1"/>
  <c r="C2251" i="10"/>
  <c r="C2251" i="9"/>
  <c r="C2251" i="8"/>
  <c r="B2251" i="5"/>
  <c r="C2251" i="5" s="1"/>
  <c r="B2251" i="7"/>
  <c r="C2251" i="7" s="1"/>
  <c r="C2253" i="10"/>
  <c r="C2253" i="9"/>
  <c r="C2253" i="8"/>
  <c r="B2253" i="7"/>
  <c r="C2253" i="7" s="1"/>
  <c r="B2253" i="5"/>
  <c r="C2253" i="5" s="1"/>
  <c r="C2255" i="10"/>
  <c r="C2255" i="9"/>
  <c r="C2255" i="8"/>
  <c r="B2255" i="5"/>
  <c r="C2255" i="5" s="1"/>
  <c r="B2255" i="7"/>
  <c r="C2255" i="7" s="1"/>
  <c r="C2257" i="10"/>
  <c r="C2257" i="9"/>
  <c r="C2257" i="8"/>
  <c r="B2257" i="7"/>
  <c r="C2257" i="7" s="1"/>
  <c r="B2257" i="5"/>
  <c r="C2257" i="5" s="1"/>
  <c r="C2259" i="10"/>
  <c r="C2259" i="9"/>
  <c r="C2259" i="8"/>
  <c r="B2259" i="7"/>
  <c r="C2259" i="7" s="1"/>
  <c r="B2259" i="5"/>
  <c r="C2259" i="5" s="1"/>
  <c r="C2261" i="10"/>
  <c r="C2261" i="9"/>
  <c r="C2261" i="8"/>
  <c r="B2261" i="5"/>
  <c r="C2261" i="5" s="1"/>
  <c r="B2261" i="7"/>
  <c r="C2261" i="7" s="1"/>
  <c r="C2263" i="10"/>
  <c r="C2263" i="9"/>
  <c r="C2263" i="8"/>
  <c r="B2263" i="7"/>
  <c r="C2263" i="7" s="1"/>
  <c r="B2263" i="5"/>
  <c r="C2263" i="5" s="1"/>
  <c r="C2265" i="10"/>
  <c r="C2265" i="9"/>
  <c r="C2265" i="8"/>
  <c r="B2265" i="7"/>
  <c r="C2265" i="7" s="1"/>
  <c r="B2265" i="5"/>
  <c r="C2265" i="5" s="1"/>
  <c r="C2267" i="10"/>
  <c r="C2267" i="9"/>
  <c r="C2267" i="8"/>
  <c r="B2267" i="7"/>
  <c r="C2267" i="7" s="1"/>
  <c r="B2267" i="5"/>
  <c r="C2267" i="5" s="1"/>
  <c r="C2269" i="10"/>
  <c r="C2269" i="9"/>
  <c r="C2269" i="8"/>
  <c r="B2269" i="7"/>
  <c r="C2269" i="7" s="1"/>
  <c r="B2269" i="5"/>
  <c r="C2269" i="5" s="1"/>
  <c r="C2271" i="10"/>
  <c r="C2271" i="9"/>
  <c r="C2271" i="8"/>
  <c r="B2271" i="7"/>
  <c r="C2271" i="7" s="1"/>
  <c r="B2271" i="5"/>
  <c r="C2271" i="5" s="1"/>
  <c r="C2273" i="10"/>
  <c r="C2273" i="9"/>
  <c r="C2273" i="8"/>
  <c r="B2273" i="7"/>
  <c r="C2273" i="7" s="1"/>
  <c r="B2273" i="5"/>
  <c r="C2273" i="5" s="1"/>
  <c r="C2275" i="10"/>
  <c r="C2275" i="9"/>
  <c r="C2275" i="8"/>
  <c r="B2275" i="7"/>
  <c r="C2275" i="7" s="1"/>
  <c r="B2275" i="5"/>
  <c r="C2275" i="5" s="1"/>
  <c r="C2277" i="10"/>
  <c r="C2277" i="9"/>
  <c r="C2277" i="8"/>
  <c r="B2277" i="7"/>
  <c r="C2277" i="7" s="1"/>
  <c r="B2277" i="5"/>
  <c r="C2277" i="5" s="1"/>
  <c r="C2279" i="10"/>
  <c r="C2279" i="9"/>
  <c r="C2279" i="8"/>
  <c r="B2279" i="5"/>
  <c r="C2279" i="5" s="1"/>
  <c r="B2279" i="7"/>
  <c r="C2279" i="7" s="1"/>
  <c r="C2281" i="10"/>
  <c r="C2281" i="9"/>
  <c r="C2281" i="8"/>
  <c r="B2281" i="7"/>
  <c r="C2281" i="7" s="1"/>
  <c r="B2281" i="5"/>
  <c r="C2281" i="5" s="1"/>
  <c r="C2283" i="10"/>
  <c r="C2283" i="9"/>
  <c r="C2283" i="8"/>
  <c r="B2283" i="7"/>
  <c r="C2283" i="7" s="1"/>
  <c r="B2283" i="5"/>
  <c r="C2283" i="5" s="1"/>
  <c r="C2285" i="10"/>
  <c r="C2285" i="9"/>
  <c r="C2285" i="8"/>
  <c r="B2285" i="5"/>
  <c r="C2285" i="5" s="1"/>
  <c r="B2285" i="7"/>
  <c r="C2285" i="7" s="1"/>
  <c r="C2287" i="10"/>
  <c r="C2287" i="9"/>
  <c r="C2287" i="8"/>
  <c r="B2287" i="7"/>
  <c r="C2287" i="7" s="1"/>
  <c r="B2287" i="5"/>
  <c r="C2287" i="5" s="1"/>
  <c r="C2289" i="10"/>
  <c r="C2289" i="9"/>
  <c r="C2289" i="8"/>
  <c r="B2289" i="5"/>
  <c r="C2289" i="5" s="1"/>
  <c r="B2289" i="7"/>
  <c r="C2289" i="7" s="1"/>
  <c r="C2291" i="10"/>
  <c r="C2291" i="9"/>
  <c r="C2291" i="8"/>
  <c r="B2291" i="5"/>
  <c r="C2291" i="5" s="1"/>
  <c r="B2291" i="7"/>
  <c r="C2291" i="7" s="1"/>
  <c r="C2293" i="10"/>
  <c r="C2293" i="9"/>
  <c r="C2293" i="8"/>
  <c r="B2293" i="7"/>
  <c r="C2293" i="7" s="1"/>
  <c r="B2293" i="5"/>
  <c r="C2293" i="5" s="1"/>
  <c r="C2295" i="10"/>
  <c r="C2295" i="9"/>
  <c r="C2295" i="8"/>
  <c r="B2295" i="5"/>
  <c r="C2295" i="5" s="1"/>
  <c r="B2295" i="7"/>
  <c r="C2295" i="7" s="1"/>
  <c r="C2297" i="10"/>
  <c r="C2297" i="9"/>
  <c r="C2297" i="8"/>
  <c r="B2297" i="7"/>
  <c r="C2297" i="7" s="1"/>
  <c r="B2297" i="5"/>
  <c r="C2297" i="5" s="1"/>
  <c r="C2299" i="10"/>
  <c r="C2299" i="9"/>
  <c r="C2299" i="8"/>
  <c r="B2299" i="5"/>
  <c r="C2299" i="5" s="1"/>
  <c r="B2299" i="7"/>
  <c r="C2299" i="7" s="1"/>
  <c r="C2301" i="10"/>
  <c r="C2301" i="9"/>
  <c r="C2301" i="8"/>
  <c r="B2301" i="5"/>
  <c r="C2301" i="5" s="1"/>
  <c r="B2301" i="7"/>
  <c r="C2301" i="7" s="1"/>
  <c r="C2303" i="10"/>
  <c r="C2303" i="9"/>
  <c r="C2303" i="8"/>
  <c r="B2303" i="7"/>
  <c r="C2303" i="7" s="1"/>
  <c r="B2303" i="5"/>
  <c r="C2303" i="5" s="1"/>
  <c r="C2305" i="10"/>
  <c r="C2305" i="9"/>
  <c r="C2305" i="8"/>
  <c r="B2305" i="5"/>
  <c r="C2305" i="5" s="1"/>
  <c r="B2305" i="7"/>
  <c r="C2305" i="7" s="1"/>
  <c r="C2307" i="10"/>
  <c r="C2307" i="9"/>
  <c r="C2307" i="8"/>
  <c r="B2307" i="7"/>
  <c r="C2307" i="7" s="1"/>
  <c r="B2307" i="5"/>
  <c r="C2307" i="5" s="1"/>
  <c r="C2309" i="10"/>
  <c r="C2309" i="9"/>
  <c r="C2309" i="8"/>
  <c r="B2309" i="7"/>
  <c r="C2309" i="7" s="1"/>
  <c r="B2309" i="5"/>
  <c r="C2309" i="5" s="1"/>
  <c r="C2311" i="10"/>
  <c r="C2311" i="9"/>
  <c r="C2311" i="8"/>
  <c r="B2311" i="5"/>
  <c r="C2311" i="5" s="1"/>
  <c r="B2311" i="7"/>
  <c r="C2311" i="7" s="1"/>
  <c r="C2313" i="10"/>
  <c r="C2313" i="9"/>
  <c r="C2313" i="8"/>
  <c r="B2313" i="7"/>
  <c r="C2313" i="7" s="1"/>
  <c r="B2313" i="5"/>
  <c r="C2313" i="5" s="1"/>
  <c r="C2315" i="10"/>
  <c r="C2315" i="9"/>
  <c r="C2315" i="8"/>
  <c r="B2315" i="7"/>
  <c r="C2315" i="7" s="1"/>
  <c r="B2315" i="5"/>
  <c r="C2315" i="5" s="1"/>
  <c r="C2317" i="10"/>
  <c r="C2317" i="9"/>
  <c r="C2317" i="8"/>
  <c r="B2317" i="7"/>
  <c r="C2317" i="7" s="1"/>
  <c r="B2317" i="5"/>
  <c r="C2317" i="5" s="1"/>
  <c r="C2319" i="10"/>
  <c r="C2319" i="9"/>
  <c r="C2319" i="8"/>
  <c r="B2319" i="7"/>
  <c r="C2319" i="7" s="1"/>
  <c r="B2319" i="5"/>
  <c r="C2319" i="5" s="1"/>
  <c r="C2321" i="10"/>
  <c r="C2321" i="9"/>
  <c r="C2321" i="8"/>
  <c r="B2321" i="7"/>
  <c r="C2321" i="7" s="1"/>
  <c r="B2321" i="5"/>
  <c r="C2321" i="5" s="1"/>
  <c r="C2323" i="10"/>
  <c r="C2323" i="9"/>
  <c r="C2323" i="8"/>
  <c r="B2323" i="7"/>
  <c r="C2323" i="7" s="1"/>
  <c r="B2323" i="5"/>
  <c r="C2323" i="5" s="1"/>
  <c r="C2325" i="10"/>
  <c r="C2325" i="9"/>
  <c r="C2325" i="8"/>
  <c r="B2325" i="7"/>
  <c r="C2325" i="7" s="1"/>
  <c r="B2325" i="5"/>
  <c r="C2325" i="5" s="1"/>
  <c r="C2327" i="10"/>
  <c r="C2327" i="9"/>
  <c r="C2327" i="8"/>
  <c r="B2327" i="7"/>
  <c r="C2327" i="7" s="1"/>
  <c r="B2327" i="5"/>
  <c r="C2327" i="5" s="1"/>
  <c r="C2329" i="10"/>
  <c r="C2329" i="9"/>
  <c r="C2329" i="8"/>
  <c r="B2329" i="5"/>
  <c r="C2329" i="5" s="1"/>
  <c r="B2329" i="7"/>
  <c r="C2329" i="7" s="1"/>
  <c r="C2331" i="10"/>
  <c r="C2331" i="9"/>
  <c r="C2331" i="8"/>
  <c r="B2331" i="7"/>
  <c r="C2331" i="7" s="1"/>
  <c r="B2331" i="5"/>
  <c r="C2331" i="5" s="1"/>
  <c r="C2333" i="10"/>
  <c r="C2333" i="9"/>
  <c r="C2333" i="8"/>
  <c r="B2333" i="7"/>
  <c r="C2333" i="7" s="1"/>
  <c r="B2333" i="5"/>
  <c r="C2333" i="5" s="1"/>
  <c r="C2335" i="10"/>
  <c r="C2335" i="9"/>
  <c r="C2335" i="8"/>
  <c r="B2335" i="5"/>
  <c r="C2335" i="5" s="1"/>
  <c r="B2335" i="7"/>
  <c r="C2335" i="7" s="1"/>
  <c r="C2337" i="10"/>
  <c r="C2337" i="9"/>
  <c r="C2337" i="8"/>
  <c r="B2337" i="7"/>
  <c r="C2337" i="7" s="1"/>
  <c r="B2337" i="5"/>
  <c r="C2337" i="5" s="1"/>
  <c r="C2339" i="10"/>
  <c r="C2339" i="9"/>
  <c r="C2339" i="8"/>
  <c r="B2339" i="7"/>
  <c r="C2339" i="7" s="1"/>
  <c r="B2339" i="5"/>
  <c r="C2339" i="5" s="1"/>
  <c r="C2341" i="10"/>
  <c r="C2341" i="9"/>
  <c r="C2341" i="8"/>
  <c r="B2341" i="7"/>
  <c r="C2341" i="7" s="1"/>
  <c r="B2341" i="5"/>
  <c r="C2341" i="5" s="1"/>
  <c r="C2343" i="10"/>
  <c r="C2343" i="9"/>
  <c r="C2343" i="8"/>
  <c r="B2343" i="7"/>
  <c r="C2343" i="7" s="1"/>
  <c r="B2343" i="5"/>
  <c r="C2343" i="5" s="1"/>
  <c r="C2345" i="10"/>
  <c r="C2345" i="9"/>
  <c r="C2345" i="8"/>
  <c r="B2345" i="7"/>
  <c r="C2345" i="7" s="1"/>
  <c r="B2345" i="5"/>
  <c r="C2345" i="5" s="1"/>
  <c r="C2347" i="10"/>
  <c r="C2347" i="9"/>
  <c r="C2347" i="8"/>
  <c r="B2347" i="7"/>
  <c r="C2347" i="7" s="1"/>
  <c r="B2347" i="5"/>
  <c r="C2347" i="5" s="1"/>
  <c r="C2349" i="10"/>
  <c r="C2349" i="9"/>
  <c r="C2349" i="8"/>
  <c r="B2349" i="7"/>
  <c r="C2349" i="7" s="1"/>
  <c r="B2349" i="5"/>
  <c r="C2349" i="5" s="1"/>
  <c r="C2351" i="10"/>
  <c r="C2351" i="9"/>
  <c r="C2351" i="8"/>
  <c r="B2351" i="7"/>
  <c r="C2351" i="7" s="1"/>
  <c r="B2351" i="5"/>
  <c r="C2351" i="5" s="1"/>
  <c r="C2353" i="10"/>
  <c r="C2353" i="9"/>
  <c r="C2353" i="8"/>
  <c r="B2353" i="7"/>
  <c r="C2353" i="7" s="1"/>
  <c r="B2353" i="5"/>
  <c r="C2353" i="5" s="1"/>
  <c r="C2355" i="10"/>
  <c r="C2355" i="9"/>
  <c r="C2355" i="8"/>
  <c r="B2355" i="5"/>
  <c r="C2355" i="5" s="1"/>
  <c r="B2355" i="7"/>
  <c r="C2355" i="7" s="1"/>
  <c r="C2357" i="10"/>
  <c r="C2357" i="9"/>
  <c r="C2357" i="8"/>
  <c r="B2357" i="7"/>
  <c r="C2357" i="7" s="1"/>
  <c r="B2357" i="5"/>
  <c r="C2357" i="5" s="1"/>
  <c r="C2359" i="10"/>
  <c r="C2359" i="9"/>
  <c r="C2359" i="8"/>
  <c r="B2359" i="7"/>
  <c r="C2359" i="7" s="1"/>
  <c r="B2359" i="5"/>
  <c r="C2359" i="5" s="1"/>
  <c r="C2361" i="10"/>
  <c r="C2361" i="9"/>
  <c r="C2361" i="8"/>
  <c r="B2361" i="5"/>
  <c r="C2361" i="5" s="1"/>
  <c r="B2361" i="7"/>
  <c r="C2361" i="7" s="1"/>
  <c r="C2363" i="10"/>
  <c r="C2363" i="9"/>
  <c r="C2363" i="8"/>
  <c r="B2363" i="7"/>
  <c r="C2363" i="7" s="1"/>
  <c r="B2363" i="5"/>
  <c r="C2363" i="5" s="1"/>
  <c r="C2365" i="10"/>
  <c r="C2365" i="9"/>
  <c r="C2365" i="8"/>
  <c r="B2365" i="7"/>
  <c r="C2365" i="7" s="1"/>
  <c r="B2365" i="5"/>
  <c r="C2365" i="5" s="1"/>
  <c r="C2367" i="10"/>
  <c r="C2367" i="9"/>
  <c r="C2367" i="8"/>
  <c r="B2367" i="7"/>
  <c r="C2367" i="7" s="1"/>
  <c r="B2367" i="5"/>
  <c r="C2367" i="5" s="1"/>
  <c r="C2369" i="10"/>
  <c r="C2369" i="9"/>
  <c r="C2369" i="8"/>
  <c r="B2369" i="7"/>
  <c r="C2369" i="7" s="1"/>
  <c r="B2369" i="5"/>
  <c r="C2369" i="5" s="1"/>
  <c r="C2371" i="10"/>
  <c r="C2371" i="9"/>
  <c r="C2371" i="8"/>
  <c r="B2371" i="7"/>
  <c r="C2371" i="7" s="1"/>
  <c r="B2371" i="5"/>
  <c r="C2371" i="5" s="1"/>
  <c r="C2373" i="10"/>
  <c r="C2373" i="9"/>
  <c r="C2373" i="8"/>
  <c r="B2373" i="7"/>
  <c r="C2373" i="7" s="1"/>
  <c r="B2373" i="5"/>
  <c r="C2373" i="5" s="1"/>
  <c r="C2375" i="10"/>
  <c r="C2375" i="9"/>
  <c r="C2375" i="8"/>
  <c r="B2375" i="5"/>
  <c r="C2375" i="5" s="1"/>
  <c r="B2375" i="7"/>
  <c r="C2375" i="7" s="1"/>
  <c r="C2377" i="10"/>
  <c r="C2377" i="9"/>
  <c r="C2377" i="8"/>
  <c r="B2377" i="7"/>
  <c r="C2377" i="7" s="1"/>
  <c r="B2377" i="5"/>
  <c r="C2377" i="5" s="1"/>
  <c r="C2379" i="10"/>
  <c r="C2379" i="9"/>
  <c r="C2379" i="8"/>
  <c r="B2379" i="7"/>
  <c r="C2379" i="7" s="1"/>
  <c r="B2379" i="5"/>
  <c r="C2379" i="5" s="1"/>
  <c r="C2381" i="10"/>
  <c r="C2381" i="9"/>
  <c r="C2381" i="8"/>
  <c r="B2381" i="7"/>
  <c r="C2381" i="7" s="1"/>
  <c r="B2381" i="5"/>
  <c r="C2381" i="5" s="1"/>
  <c r="C2383" i="10"/>
  <c r="C2383" i="9"/>
  <c r="C2383" i="8"/>
  <c r="B2383" i="7"/>
  <c r="C2383" i="7" s="1"/>
  <c r="B2383" i="5"/>
  <c r="C2383" i="5" s="1"/>
  <c r="C2385" i="10"/>
  <c r="C2385" i="9"/>
  <c r="C2385" i="8"/>
  <c r="B2385" i="7"/>
  <c r="C2385" i="7" s="1"/>
  <c r="B2385" i="5"/>
  <c r="C2385" i="5" s="1"/>
  <c r="C2387" i="10"/>
  <c r="C2387" i="9"/>
  <c r="C2387" i="8"/>
  <c r="B2387" i="7"/>
  <c r="C2387" i="7" s="1"/>
  <c r="B2387" i="5"/>
  <c r="C2387" i="5" s="1"/>
  <c r="C2389" i="10"/>
  <c r="C2389" i="9"/>
  <c r="C2389" i="8"/>
  <c r="B2389" i="7"/>
  <c r="C2389" i="7" s="1"/>
  <c r="B2389" i="5"/>
  <c r="C2389" i="5" s="1"/>
  <c r="C2391" i="10"/>
  <c r="C2391" i="9"/>
  <c r="C2391" i="8"/>
  <c r="B2391" i="5"/>
  <c r="C2391" i="5" s="1"/>
  <c r="B2391" i="7"/>
  <c r="C2391" i="7" s="1"/>
  <c r="C2393" i="10"/>
  <c r="C2393" i="9"/>
  <c r="C2393" i="8"/>
  <c r="B2393" i="7"/>
  <c r="C2393" i="7" s="1"/>
  <c r="B2393" i="5"/>
  <c r="C2393" i="5" s="1"/>
  <c r="C2395" i="10"/>
  <c r="C2395" i="9"/>
  <c r="C2395" i="8"/>
  <c r="B2395" i="7"/>
  <c r="C2395" i="7" s="1"/>
  <c r="B2395" i="5"/>
  <c r="C2395" i="5" s="1"/>
  <c r="C2397" i="10"/>
  <c r="C2397" i="9"/>
  <c r="C2397" i="8"/>
  <c r="B2397" i="7"/>
  <c r="C2397" i="7" s="1"/>
  <c r="B2397" i="5"/>
  <c r="C2397" i="5" s="1"/>
  <c r="C2399" i="10"/>
  <c r="C2399" i="9"/>
  <c r="C2399" i="8"/>
  <c r="B2399" i="7"/>
  <c r="C2399" i="7" s="1"/>
  <c r="B2399" i="5"/>
  <c r="C2399" i="5" s="1"/>
  <c r="C2401" i="10"/>
  <c r="C2401" i="9"/>
  <c r="C2401" i="8"/>
  <c r="B2401" i="7"/>
  <c r="C2401" i="7" s="1"/>
  <c r="B2401" i="5"/>
  <c r="C2401" i="5" s="1"/>
  <c r="C2403" i="10"/>
  <c r="C2403" i="9"/>
  <c r="C2403" i="8"/>
  <c r="B2403" i="7"/>
  <c r="C2403" i="7" s="1"/>
  <c r="B2403" i="5"/>
  <c r="C2403" i="5" s="1"/>
  <c r="C2405" i="10"/>
  <c r="C2405" i="9"/>
  <c r="C2405" i="8"/>
  <c r="B2405" i="7"/>
  <c r="C2405" i="7" s="1"/>
  <c r="B2405" i="5"/>
  <c r="C2405" i="5" s="1"/>
  <c r="C2407" i="10"/>
  <c r="C2407" i="9"/>
  <c r="C2407" i="8"/>
  <c r="B2407" i="5"/>
  <c r="C2407" i="5" s="1"/>
  <c r="B2407" i="7"/>
  <c r="C2407" i="7" s="1"/>
  <c r="C2409" i="10"/>
  <c r="C2409" i="9"/>
  <c r="C2409" i="8"/>
  <c r="B2409" i="7"/>
  <c r="C2409" i="7" s="1"/>
  <c r="B2409" i="5"/>
  <c r="C2409" i="5" s="1"/>
  <c r="C2411" i="10"/>
  <c r="C2411" i="9"/>
  <c r="C2411" i="8"/>
  <c r="B2411" i="7"/>
  <c r="C2411" i="7" s="1"/>
  <c r="B2411" i="5"/>
  <c r="C2411" i="5" s="1"/>
  <c r="C2413" i="10"/>
  <c r="C2413" i="9"/>
  <c r="C2413" i="8"/>
  <c r="B2413" i="7"/>
  <c r="C2413" i="7" s="1"/>
  <c r="B2413" i="5"/>
  <c r="C2413" i="5" s="1"/>
  <c r="C2415" i="10"/>
  <c r="C2415" i="9"/>
  <c r="C2415" i="8"/>
  <c r="B2415" i="7"/>
  <c r="C2415" i="7" s="1"/>
  <c r="B2415" i="5"/>
  <c r="C2415" i="5" s="1"/>
  <c r="C2417" i="10"/>
  <c r="C2417" i="9"/>
  <c r="C2417" i="8"/>
  <c r="B2417" i="7"/>
  <c r="C2417" i="7" s="1"/>
  <c r="B2417" i="5"/>
  <c r="C2417" i="5" s="1"/>
  <c r="C2419" i="10"/>
  <c r="C2419" i="9"/>
  <c r="C2419" i="8"/>
  <c r="B2419" i="7"/>
  <c r="C2419" i="7" s="1"/>
  <c r="B2419" i="5"/>
  <c r="C2419" i="5" s="1"/>
  <c r="C2421" i="10"/>
  <c r="C2421" i="9"/>
  <c r="C2421" i="8"/>
  <c r="B2421" i="7"/>
  <c r="C2421" i="7" s="1"/>
  <c r="B2421" i="5"/>
  <c r="C2421" i="5" s="1"/>
  <c r="C2423" i="10"/>
  <c r="C2423" i="9"/>
  <c r="C2423" i="8"/>
  <c r="B2423" i="7"/>
  <c r="C2423" i="7" s="1"/>
  <c r="B2423" i="5"/>
  <c r="C2423" i="5" s="1"/>
  <c r="C2425" i="10"/>
  <c r="C2425" i="9"/>
  <c r="C2425" i="8"/>
  <c r="B2425" i="5"/>
  <c r="C2425" i="5" s="1"/>
  <c r="B2425" i="7"/>
  <c r="C2425" i="7" s="1"/>
  <c r="C2427" i="10"/>
  <c r="C2427" i="9"/>
  <c r="C2427" i="8"/>
  <c r="B2427" i="7"/>
  <c r="C2427" i="7" s="1"/>
  <c r="B2427" i="5"/>
  <c r="C2427" i="5" s="1"/>
  <c r="C2429" i="10"/>
  <c r="C2429" i="9"/>
  <c r="C2429" i="8"/>
  <c r="B2429" i="7"/>
  <c r="C2429" i="7" s="1"/>
  <c r="B2429" i="5"/>
  <c r="C2429" i="5" s="1"/>
  <c r="C2431" i="10"/>
  <c r="C2431" i="9"/>
  <c r="C2431" i="8"/>
  <c r="B2431" i="7"/>
  <c r="C2431" i="7" s="1"/>
  <c r="B2431" i="5"/>
  <c r="C2431" i="5" s="1"/>
  <c r="C2433" i="10"/>
  <c r="C2433" i="9"/>
  <c r="C2433" i="8"/>
  <c r="B2433" i="7"/>
  <c r="C2433" i="7" s="1"/>
  <c r="B2433" i="5"/>
  <c r="C2433" i="5" s="1"/>
  <c r="C2435" i="10"/>
  <c r="C2435" i="9"/>
  <c r="C2435" i="8"/>
  <c r="B2435" i="7"/>
  <c r="C2435" i="7" s="1"/>
  <c r="B2435" i="5"/>
  <c r="C2435" i="5" s="1"/>
  <c r="C2437" i="10"/>
  <c r="C2437" i="9"/>
  <c r="C2437" i="8"/>
  <c r="B2437" i="7"/>
  <c r="C2437" i="7" s="1"/>
  <c r="B2437" i="5"/>
  <c r="C2437" i="5" s="1"/>
  <c r="C2439" i="10"/>
  <c r="C2439" i="9"/>
  <c r="C2439" i="8"/>
  <c r="B2439" i="7"/>
  <c r="C2439" i="7" s="1"/>
  <c r="B2439" i="5"/>
  <c r="C2439" i="5" s="1"/>
  <c r="C2441" i="10"/>
  <c r="C2441" i="9"/>
  <c r="C2441" i="8"/>
  <c r="B2441" i="7"/>
  <c r="C2441" i="7" s="1"/>
  <c r="B2441" i="5"/>
  <c r="C2441" i="5" s="1"/>
  <c r="C2443" i="10"/>
  <c r="C2443" i="9"/>
  <c r="C2443" i="8"/>
  <c r="B2443" i="7"/>
  <c r="C2443" i="7" s="1"/>
  <c r="B2443" i="5"/>
  <c r="C2443" i="5" s="1"/>
  <c r="C2445" i="10"/>
  <c r="C2445" i="9"/>
  <c r="C2445" i="8"/>
  <c r="B2445" i="7"/>
  <c r="C2445" i="7" s="1"/>
  <c r="B2445" i="5"/>
  <c r="C2445" i="5" s="1"/>
  <c r="C2447" i="10"/>
  <c r="C2447" i="9"/>
  <c r="C2447" i="8"/>
  <c r="B2447" i="7"/>
  <c r="C2447" i="7" s="1"/>
  <c r="B2447" i="5"/>
  <c r="C2447" i="5" s="1"/>
  <c r="C2449" i="10"/>
  <c r="C2449" i="9"/>
  <c r="C2449" i="8"/>
  <c r="B2449" i="7"/>
  <c r="C2449" i="7" s="1"/>
  <c r="B2449" i="5"/>
  <c r="C2449" i="5" s="1"/>
  <c r="C2451" i="10"/>
  <c r="C2451" i="9"/>
  <c r="C2451" i="8"/>
  <c r="B2451" i="7"/>
  <c r="C2451" i="7" s="1"/>
  <c r="B2451" i="5"/>
  <c r="C2451" i="5" s="1"/>
  <c r="C2453" i="10"/>
  <c r="C2453" i="9"/>
  <c r="C2453" i="8"/>
  <c r="B2453" i="7"/>
  <c r="C2453" i="7" s="1"/>
  <c r="B2453" i="5"/>
  <c r="C2453" i="5" s="1"/>
  <c r="C2455" i="10"/>
  <c r="C2455" i="9"/>
  <c r="C2455" i="8"/>
  <c r="B2455" i="7"/>
  <c r="C2455" i="7" s="1"/>
  <c r="B2455" i="5"/>
  <c r="C2455" i="5" s="1"/>
  <c r="C2457" i="10"/>
  <c r="C2457" i="9"/>
  <c r="C2457" i="8"/>
  <c r="B2457" i="5"/>
  <c r="C2457" i="5" s="1"/>
  <c r="B2457" i="7"/>
  <c r="C2457" i="7" s="1"/>
  <c r="C2459" i="10"/>
  <c r="C2459" i="9"/>
  <c r="C2459" i="8"/>
  <c r="B2459" i="7"/>
  <c r="C2459" i="7" s="1"/>
  <c r="B2459" i="5"/>
  <c r="C2459" i="5" s="1"/>
  <c r="C2461" i="10"/>
  <c r="C2461" i="9"/>
  <c r="C2461" i="8"/>
  <c r="B2461" i="7"/>
  <c r="C2461" i="7" s="1"/>
  <c r="B2461" i="5"/>
  <c r="C2461" i="5" s="1"/>
  <c r="C2463" i="10"/>
  <c r="C2463" i="9"/>
  <c r="C2463" i="8"/>
  <c r="B2463" i="7"/>
  <c r="C2463" i="7" s="1"/>
  <c r="B2463" i="5"/>
  <c r="C2463" i="5" s="1"/>
  <c r="C2465" i="10"/>
  <c r="C2465" i="9"/>
  <c r="C2465" i="8"/>
  <c r="B2465" i="5"/>
  <c r="C2465" i="5" s="1"/>
  <c r="B2465" i="7"/>
  <c r="C2465" i="7" s="1"/>
  <c r="C2467" i="10"/>
  <c r="C2467" i="9"/>
  <c r="C2467" i="8"/>
  <c r="B2467" i="7"/>
  <c r="C2467" i="7" s="1"/>
  <c r="B2467" i="5"/>
  <c r="C2467" i="5" s="1"/>
  <c r="C2469" i="10"/>
  <c r="C2469" i="9"/>
  <c r="C2469" i="8"/>
  <c r="B2469" i="7"/>
  <c r="C2469" i="7" s="1"/>
  <c r="B2469" i="5"/>
  <c r="C2469" i="5" s="1"/>
  <c r="C2471" i="10"/>
  <c r="C2471" i="9"/>
  <c r="C2471" i="8"/>
  <c r="B2471" i="7"/>
  <c r="C2471" i="7" s="1"/>
  <c r="B2471" i="5"/>
  <c r="C2471" i="5" s="1"/>
  <c r="C2473" i="10"/>
  <c r="C2473" i="9"/>
  <c r="C2473" i="8"/>
  <c r="B2473" i="7"/>
  <c r="C2473" i="7" s="1"/>
  <c r="B2473" i="5"/>
  <c r="C2473" i="5" s="1"/>
  <c r="C2475" i="10"/>
  <c r="C2475" i="9"/>
  <c r="C2475" i="8"/>
  <c r="B2475" i="7"/>
  <c r="C2475" i="7" s="1"/>
  <c r="B2475" i="5"/>
  <c r="C2475" i="5" s="1"/>
  <c r="C2477" i="10"/>
  <c r="C2477" i="9"/>
  <c r="C2477" i="8"/>
  <c r="B2477" i="5"/>
  <c r="C2477" i="5" s="1"/>
  <c r="B2477" i="7"/>
  <c r="C2477" i="7" s="1"/>
  <c r="C2479" i="10"/>
  <c r="C2479" i="9"/>
  <c r="C2479" i="8"/>
  <c r="B2479" i="7"/>
  <c r="C2479" i="7" s="1"/>
  <c r="B2479" i="5"/>
  <c r="C2479" i="5" s="1"/>
  <c r="C2481" i="10"/>
  <c r="C2481" i="9"/>
  <c r="C2481" i="8"/>
  <c r="B2481" i="7"/>
  <c r="C2481" i="7" s="1"/>
  <c r="B2481" i="5"/>
  <c r="C2481" i="5" s="1"/>
  <c r="C2483" i="10"/>
  <c r="C2483" i="9"/>
  <c r="C2483" i="8"/>
  <c r="B2483" i="7"/>
  <c r="C2483" i="7" s="1"/>
  <c r="B2483" i="5"/>
  <c r="C2483" i="5" s="1"/>
  <c r="C2485" i="10"/>
  <c r="C2485" i="9"/>
  <c r="C2485" i="8"/>
  <c r="B2485" i="5"/>
  <c r="C2485" i="5" s="1"/>
  <c r="B2485" i="7"/>
  <c r="C2485" i="7" s="1"/>
  <c r="C2487" i="10"/>
  <c r="C2487" i="9"/>
  <c r="C2487" i="8"/>
  <c r="B2487" i="7"/>
  <c r="C2487" i="7" s="1"/>
  <c r="B2487" i="5"/>
  <c r="C2487" i="5" s="1"/>
  <c r="C2489" i="10"/>
  <c r="C2489" i="9"/>
  <c r="C2489" i="8"/>
  <c r="B2489" i="7"/>
  <c r="C2489" i="7" s="1"/>
  <c r="B2489" i="5"/>
  <c r="C2489" i="5" s="1"/>
  <c r="C2491" i="10"/>
  <c r="C2491" i="9"/>
  <c r="C2491" i="8"/>
  <c r="B2491" i="7"/>
  <c r="C2491" i="7" s="1"/>
  <c r="B2491" i="5"/>
  <c r="C2491" i="5" s="1"/>
  <c r="C2493" i="10"/>
  <c r="C2493" i="9"/>
  <c r="C2493" i="8"/>
  <c r="B2493" i="7"/>
  <c r="C2493" i="7" s="1"/>
  <c r="B2493" i="5"/>
  <c r="C2493" i="5" s="1"/>
  <c r="C2495" i="10"/>
  <c r="C2495" i="9"/>
  <c r="C2495" i="8"/>
  <c r="B2495" i="7"/>
  <c r="C2495" i="7" s="1"/>
  <c r="B2495" i="5"/>
  <c r="C2495" i="5" s="1"/>
  <c r="C2497" i="10"/>
  <c r="C2497" i="9"/>
  <c r="C2497" i="8"/>
  <c r="B2497" i="7"/>
  <c r="C2497" i="7" s="1"/>
  <c r="B2497" i="5"/>
  <c r="C2497" i="5" s="1"/>
  <c r="C2499" i="10"/>
  <c r="C2499" i="9"/>
  <c r="C2499" i="8"/>
  <c r="B2499" i="5"/>
  <c r="C2499" i="5" s="1"/>
  <c r="B2499" i="7"/>
  <c r="C2499" i="7" s="1"/>
  <c r="C2501" i="10"/>
  <c r="C2501" i="9"/>
  <c r="C2501" i="8"/>
  <c r="B2501" i="7"/>
  <c r="C2501" i="7" s="1"/>
  <c r="B2501" i="5"/>
  <c r="C2501" i="5" s="1"/>
  <c r="C2503" i="10"/>
  <c r="C2503" i="9"/>
  <c r="B2503" i="7"/>
  <c r="C2503" i="7" s="1"/>
  <c r="C2505" i="10"/>
  <c r="C2505" i="9"/>
  <c r="B2505" i="7"/>
  <c r="C2505" i="7" s="1"/>
  <c r="C2507" i="10"/>
  <c r="C2507" i="9"/>
  <c r="B2507" i="7"/>
  <c r="C2507" i="7" s="1"/>
  <c r="C2509" i="10"/>
  <c r="C2509" i="9"/>
  <c r="B2509" i="7"/>
  <c r="C2509" i="7" s="1"/>
  <c r="C2511" i="10"/>
  <c r="C2511" i="9"/>
  <c r="B2511" i="7"/>
  <c r="C2511" i="7" s="1"/>
  <c r="C2513" i="10"/>
  <c r="C2513" i="9"/>
  <c r="B2513" i="7"/>
  <c r="C2513" i="7" s="1"/>
  <c r="C2515" i="10"/>
  <c r="C2515" i="9"/>
  <c r="B2515" i="7"/>
  <c r="C2515" i="7" s="1"/>
  <c r="C2517" i="10"/>
  <c r="C2517" i="9"/>
  <c r="B2517" i="7"/>
  <c r="C2517" i="7" s="1"/>
  <c r="C2519" i="10"/>
  <c r="C2519" i="9"/>
  <c r="B2519" i="7"/>
  <c r="C2519" i="7" s="1"/>
  <c r="C2521" i="10"/>
  <c r="C2521" i="9"/>
  <c r="B2521" i="7"/>
  <c r="C2521" i="7" s="1"/>
  <c r="C2523" i="10"/>
  <c r="C2523" i="9"/>
  <c r="B2523" i="7"/>
  <c r="C2523" i="7" s="1"/>
  <c r="C2525" i="10"/>
  <c r="B2525" i="7"/>
  <c r="C2525" i="7" s="1"/>
  <c r="C2527" i="10"/>
  <c r="B2527" i="7"/>
  <c r="C2527" i="7" s="1"/>
  <c r="C2529" i="10"/>
  <c r="B2529" i="7"/>
  <c r="C2529" i="7" s="1"/>
  <c r="C2531" i="10"/>
  <c r="B2531" i="7"/>
  <c r="C2531" i="7" s="1"/>
  <c r="C2533" i="10"/>
  <c r="B2533" i="7"/>
  <c r="C2533" i="7" s="1"/>
  <c r="C2535" i="10"/>
  <c r="B2535" i="7"/>
  <c r="C2535" i="7" s="1"/>
  <c r="C2537" i="10"/>
  <c r="B2537" i="7"/>
  <c r="C2537" i="7" s="1"/>
  <c r="C2539" i="10"/>
  <c r="B2539" i="7"/>
  <c r="C2539" i="7" s="1"/>
  <c r="C2541" i="10"/>
  <c r="B2541" i="7"/>
  <c r="C2541" i="7" s="1"/>
  <c r="C2543" i="10"/>
  <c r="B2543" i="7"/>
  <c r="C2543" i="7" s="1"/>
  <c r="C2545" i="10"/>
  <c r="B2545" i="7"/>
  <c r="C2545" i="7" s="1"/>
  <c r="B1261" i="5"/>
  <c r="C1261" i="5" s="1"/>
  <c r="B1269" i="5"/>
  <c r="C1269" i="5" s="1"/>
  <c r="B1277" i="5"/>
  <c r="C1277" i="5" s="1"/>
  <c r="B1311" i="5"/>
  <c r="C1311" i="5" s="1"/>
  <c r="B1319" i="5"/>
  <c r="C1319" i="5" s="1"/>
  <c r="B1327" i="5"/>
  <c r="C1327" i="5" s="1"/>
  <c r="B1361" i="5"/>
  <c r="C1361" i="5" s="1"/>
  <c r="B1375" i="5"/>
  <c r="C1375" i="5" s="1"/>
  <c r="B1379" i="5"/>
  <c r="C1379" i="5" s="1"/>
  <c r="B1427" i="5"/>
  <c r="C1427" i="5" s="1"/>
  <c r="B1475" i="5"/>
  <c r="C1475" i="5" s="1"/>
  <c r="B1479" i="5"/>
  <c r="C1479" i="5" s="1"/>
  <c r="B1527" i="5"/>
  <c r="C1527" i="5" s="1"/>
  <c r="B1575" i="5"/>
  <c r="C1575" i="5" s="1"/>
  <c r="B1579" i="5"/>
  <c r="C1579" i="5" s="1"/>
  <c r="D77" i="10"/>
  <c r="D77" i="9"/>
  <c r="D77" i="8"/>
  <c r="D79" i="10"/>
  <c r="D79" i="9"/>
  <c r="D79" i="8"/>
  <c r="D81" i="10"/>
  <c r="D81" i="9"/>
  <c r="D81" i="8"/>
  <c r="D83" i="10"/>
  <c r="D83" i="9"/>
  <c r="D83" i="8"/>
  <c r="D85" i="10"/>
  <c r="D85" i="9"/>
  <c r="D85" i="8"/>
  <c r="D87" i="10"/>
  <c r="D87" i="9"/>
  <c r="D87" i="8"/>
  <c r="D89" i="10"/>
  <c r="D89" i="9"/>
  <c r="D89" i="8"/>
  <c r="D91" i="10"/>
  <c r="D91" i="9"/>
  <c r="D91" i="8"/>
  <c r="D93" i="10"/>
  <c r="D93" i="9"/>
  <c r="D93" i="8"/>
  <c r="D95" i="10"/>
  <c r="D95" i="9"/>
  <c r="D95" i="8"/>
  <c r="D97" i="10"/>
  <c r="D97" i="9"/>
  <c r="D97" i="8"/>
  <c r="D99" i="10"/>
  <c r="D99" i="9"/>
  <c r="D99" i="8"/>
  <c r="D101" i="10"/>
  <c r="D101" i="9"/>
  <c r="D101" i="8"/>
  <c r="D103" i="10"/>
  <c r="D103" i="9"/>
  <c r="D103" i="8"/>
  <c r="D105" i="10"/>
  <c r="D105" i="9"/>
  <c r="D105" i="8"/>
  <c r="D107" i="10"/>
  <c r="D107" i="9"/>
  <c r="D107" i="8"/>
  <c r="D109" i="10"/>
  <c r="D109" i="9"/>
  <c r="D109" i="8"/>
  <c r="D111" i="10"/>
  <c r="D111" i="9"/>
  <c r="D111" i="8"/>
  <c r="D113" i="10"/>
  <c r="D113" i="9"/>
  <c r="D113" i="8"/>
  <c r="D115" i="10"/>
  <c r="D115" i="9"/>
  <c r="D115" i="8"/>
  <c r="D117" i="10"/>
  <c r="D117" i="9"/>
  <c r="D117" i="8"/>
  <c r="D119" i="10"/>
  <c r="D119" i="9"/>
  <c r="D119" i="8"/>
  <c r="D121" i="10"/>
  <c r="D121" i="9"/>
  <c r="D121" i="8"/>
  <c r="D123" i="10"/>
  <c r="D123" i="9"/>
  <c r="D123" i="8"/>
  <c r="D125" i="10"/>
  <c r="D125" i="9"/>
  <c r="D125" i="8"/>
  <c r="D127" i="10"/>
  <c r="D127" i="9"/>
  <c r="D127" i="8"/>
  <c r="D129" i="10"/>
  <c r="D129" i="9"/>
  <c r="D129" i="8"/>
  <c r="D131" i="10"/>
  <c r="D131" i="9"/>
  <c r="D131" i="8"/>
  <c r="D133" i="10"/>
  <c r="D133" i="9"/>
  <c r="D133" i="8"/>
  <c r="D135" i="10"/>
  <c r="D135" i="9"/>
  <c r="D135" i="8"/>
  <c r="D137" i="10"/>
  <c r="D137" i="9"/>
  <c r="D137" i="8"/>
  <c r="D139" i="10"/>
  <c r="D139" i="9"/>
  <c r="D139" i="8"/>
  <c r="D141" i="10"/>
  <c r="D141" i="9"/>
  <c r="D141" i="8"/>
  <c r="D143" i="10"/>
  <c r="D143" i="9"/>
  <c r="D143" i="8"/>
  <c r="D145" i="10"/>
  <c r="D145" i="9"/>
  <c r="D145" i="8"/>
  <c r="D147" i="10"/>
  <c r="D147" i="9"/>
  <c r="D147" i="8"/>
  <c r="D149" i="10"/>
  <c r="D149" i="9"/>
  <c r="D149" i="8"/>
  <c r="D151" i="10"/>
  <c r="D151" i="9"/>
  <c r="D151" i="8"/>
  <c r="D153" i="10"/>
  <c r="D153" i="9"/>
  <c r="D153" i="8"/>
  <c r="D155" i="10"/>
  <c r="D155" i="9"/>
  <c r="D155" i="8"/>
  <c r="D157" i="10"/>
  <c r="D157" i="9"/>
  <c r="D157" i="8"/>
  <c r="D159" i="10"/>
  <c r="D159" i="9"/>
  <c r="D159" i="8"/>
  <c r="D161" i="10"/>
  <c r="D161" i="9"/>
  <c r="D161" i="8"/>
  <c r="D163" i="10"/>
  <c r="D163" i="9"/>
  <c r="D163" i="8"/>
  <c r="D165" i="10"/>
  <c r="D165" i="9"/>
  <c r="D165" i="8"/>
  <c r="D167" i="10"/>
  <c r="D167" i="9"/>
  <c r="D167" i="8"/>
  <c r="D169" i="10"/>
  <c r="D169" i="9"/>
  <c r="D169" i="8"/>
  <c r="D171" i="10"/>
  <c r="D171" i="9"/>
  <c r="D171" i="8"/>
  <c r="D173" i="10"/>
  <c r="D173" i="9"/>
  <c r="D173" i="8"/>
  <c r="D175" i="10"/>
  <c r="D175" i="9"/>
  <c r="D175" i="8"/>
  <c r="D177" i="10"/>
  <c r="D177" i="9"/>
  <c r="D177" i="8"/>
  <c r="D179" i="10"/>
  <c r="D179" i="9"/>
  <c r="D179" i="8"/>
  <c r="D181" i="10"/>
  <c r="D181" i="9"/>
  <c r="D181" i="8"/>
  <c r="D183" i="10"/>
  <c r="D183" i="9"/>
  <c r="D183" i="8"/>
  <c r="D185" i="10"/>
  <c r="D185" i="9"/>
  <c r="D185" i="8"/>
  <c r="D187" i="10"/>
  <c r="D187" i="9"/>
  <c r="D187" i="8"/>
  <c r="D189" i="10"/>
  <c r="D189" i="9"/>
  <c r="D189" i="8"/>
  <c r="D191" i="10"/>
  <c r="D191" i="9"/>
  <c r="D191" i="8"/>
  <c r="D193" i="10"/>
  <c r="D193" i="9"/>
  <c r="D193" i="8"/>
  <c r="D195" i="10"/>
  <c r="D195" i="9"/>
  <c r="D195" i="8"/>
  <c r="D197" i="10"/>
  <c r="D197" i="9"/>
  <c r="D197" i="8"/>
  <c r="D199" i="10"/>
  <c r="D199" i="9"/>
  <c r="D199" i="8"/>
  <c r="D201" i="10"/>
  <c r="D201" i="9"/>
  <c r="D201" i="8"/>
  <c r="D203" i="10"/>
  <c r="D203" i="9"/>
  <c r="D203" i="8"/>
  <c r="D205" i="10"/>
  <c r="D205" i="9"/>
  <c r="D205" i="8"/>
  <c r="D207" i="10"/>
  <c r="D207" i="9"/>
  <c r="D207" i="8"/>
  <c r="D209" i="10"/>
  <c r="D209" i="9"/>
  <c r="D209" i="8"/>
  <c r="D211" i="10"/>
  <c r="D211" i="9"/>
  <c r="D211" i="8"/>
  <c r="D213" i="10"/>
  <c r="D213" i="9"/>
  <c r="D213" i="8"/>
  <c r="D215" i="10"/>
  <c r="D215" i="9"/>
  <c r="D215" i="8"/>
  <c r="D217" i="10"/>
  <c r="D217" i="9"/>
  <c r="D217" i="8"/>
  <c r="D219" i="10"/>
  <c r="D219" i="9"/>
  <c r="D219" i="8"/>
  <c r="D221" i="10"/>
  <c r="D221" i="9"/>
  <c r="D221" i="8"/>
  <c r="D223" i="10"/>
  <c r="D223" i="9"/>
  <c r="D223" i="8"/>
  <c r="D225" i="10"/>
  <c r="D225" i="9"/>
  <c r="D225" i="8"/>
  <c r="D227" i="10"/>
  <c r="D227" i="9"/>
  <c r="D227" i="8"/>
  <c r="D229" i="10"/>
  <c r="D229" i="9"/>
  <c r="D229" i="8"/>
  <c r="D231" i="10"/>
  <c r="D231" i="9"/>
  <c r="D231" i="8"/>
  <c r="D233" i="10"/>
  <c r="D233" i="9"/>
  <c r="D233" i="8"/>
  <c r="D235" i="10"/>
  <c r="D235" i="9"/>
  <c r="D235" i="8"/>
  <c r="D237" i="10"/>
  <c r="D237" i="9"/>
  <c r="D237" i="8"/>
  <c r="D239" i="10"/>
  <c r="D239" i="9"/>
  <c r="D239" i="8"/>
  <c r="D241" i="10"/>
  <c r="D241" i="9"/>
  <c r="D241" i="8"/>
  <c r="D243" i="10"/>
  <c r="D243" i="9"/>
  <c r="D243" i="8"/>
  <c r="D245" i="10"/>
  <c r="D245" i="9"/>
  <c r="D245" i="8"/>
  <c r="D247" i="10"/>
  <c r="D247" i="9"/>
  <c r="D247" i="8"/>
  <c r="D249" i="10"/>
  <c r="D249" i="9"/>
  <c r="D249" i="8"/>
  <c r="D251" i="10"/>
  <c r="D251" i="9"/>
  <c r="D251" i="8"/>
  <c r="D253" i="10"/>
  <c r="D253" i="9"/>
  <c r="D253" i="8"/>
  <c r="D255" i="10"/>
  <c r="D255" i="9"/>
  <c r="D255" i="8"/>
  <c r="D257" i="10"/>
  <c r="D257" i="9"/>
  <c r="D257" i="8"/>
  <c r="D259" i="10"/>
  <c r="D259" i="9"/>
  <c r="D259" i="8"/>
  <c r="D261" i="10"/>
  <c r="D261" i="9"/>
  <c r="D261" i="8"/>
  <c r="D263" i="10"/>
  <c r="D263" i="9"/>
  <c r="D263" i="8"/>
  <c r="D265" i="10"/>
  <c r="D265" i="9"/>
  <c r="D265" i="8"/>
  <c r="D267" i="10"/>
  <c r="D267" i="9"/>
  <c r="D267" i="8"/>
  <c r="D269" i="10"/>
  <c r="D269" i="9"/>
  <c r="D269" i="8"/>
  <c r="D271" i="10"/>
  <c r="D271" i="9"/>
  <c r="D271" i="8"/>
  <c r="D273" i="10"/>
  <c r="D273" i="9"/>
  <c r="D273" i="8"/>
  <c r="D275" i="10"/>
  <c r="D275" i="9"/>
  <c r="D275" i="8"/>
  <c r="D277" i="10"/>
  <c r="D277" i="9"/>
  <c r="D277" i="8"/>
  <c r="D279" i="10"/>
  <c r="D279" i="9"/>
  <c r="D279" i="8"/>
  <c r="D281" i="10"/>
  <c r="D281" i="9"/>
  <c r="D281" i="8"/>
  <c r="D283" i="10"/>
  <c r="D283" i="9"/>
  <c r="D283" i="8"/>
  <c r="D285" i="10"/>
  <c r="D285" i="9"/>
  <c r="D285" i="8"/>
  <c r="D287" i="10"/>
  <c r="D287" i="9"/>
  <c r="D287" i="8"/>
  <c r="D289" i="10"/>
  <c r="D289" i="9"/>
  <c r="D289" i="8"/>
  <c r="D291" i="10"/>
  <c r="D291" i="9"/>
  <c r="D291" i="8"/>
  <c r="D293" i="10"/>
  <c r="D293" i="9"/>
  <c r="D293" i="8"/>
  <c r="D295" i="10"/>
  <c r="D295" i="9"/>
  <c r="D295" i="8"/>
  <c r="D297" i="10"/>
  <c r="D297" i="9"/>
  <c r="D297" i="8"/>
  <c r="D299" i="10"/>
  <c r="D299" i="9"/>
  <c r="D299" i="8"/>
  <c r="D301" i="10"/>
  <c r="D301" i="9"/>
  <c r="D301" i="8"/>
  <c r="D303" i="10"/>
  <c r="D303" i="9"/>
  <c r="D303" i="8"/>
  <c r="D305" i="10"/>
  <c r="D305" i="9"/>
  <c r="D305" i="8"/>
  <c r="D307" i="10"/>
  <c r="D307" i="9"/>
  <c r="D307" i="8"/>
  <c r="D309" i="10"/>
  <c r="D309" i="9"/>
  <c r="D309" i="8"/>
  <c r="D311" i="10"/>
  <c r="D311" i="9"/>
  <c r="D311" i="8"/>
  <c r="D313" i="10"/>
  <c r="D313" i="9"/>
  <c r="D313" i="8"/>
  <c r="D315" i="10"/>
  <c r="D315" i="9"/>
  <c r="D315" i="8"/>
  <c r="D317" i="10"/>
  <c r="D317" i="9"/>
  <c r="D317" i="8"/>
  <c r="D319" i="10"/>
  <c r="D319" i="9"/>
  <c r="D319" i="8"/>
  <c r="D321" i="10"/>
  <c r="D321" i="9"/>
  <c r="D321" i="8"/>
  <c r="D323" i="10"/>
  <c r="D323" i="9"/>
  <c r="D323" i="8"/>
  <c r="D325" i="10"/>
  <c r="D325" i="9"/>
  <c r="D325" i="8"/>
  <c r="D327" i="10"/>
  <c r="D327" i="9"/>
  <c r="D327" i="8"/>
  <c r="D329" i="10"/>
  <c r="D329" i="9"/>
  <c r="D329" i="8"/>
  <c r="D331" i="10"/>
  <c r="D331" i="9"/>
  <c r="D331" i="8"/>
  <c r="D333" i="10"/>
  <c r="D333" i="9"/>
  <c r="D333" i="8"/>
  <c r="D335" i="10"/>
  <c r="D335" i="9"/>
  <c r="D335" i="8"/>
  <c r="D337" i="10"/>
  <c r="D337" i="9"/>
  <c r="D337" i="8"/>
  <c r="D339" i="10"/>
  <c r="D339" i="9"/>
  <c r="D339" i="8"/>
  <c r="D341" i="10"/>
  <c r="D341" i="9"/>
  <c r="D341" i="8"/>
  <c r="D343" i="10"/>
  <c r="D343" i="9"/>
  <c r="D343" i="8"/>
  <c r="D345" i="10"/>
  <c r="D345" i="9"/>
  <c r="D345" i="8"/>
  <c r="D347" i="10"/>
  <c r="D347" i="9"/>
  <c r="D347" i="8"/>
  <c r="D349" i="10"/>
  <c r="D349" i="9"/>
  <c r="D349" i="8"/>
  <c r="D351" i="10"/>
  <c r="D351" i="9"/>
  <c r="D351" i="8"/>
  <c r="D353" i="10"/>
  <c r="D353" i="9"/>
  <c r="D353" i="8"/>
  <c r="D355" i="10"/>
  <c r="D355" i="9"/>
  <c r="D355" i="8"/>
  <c r="D357" i="10"/>
  <c r="D357" i="9"/>
  <c r="D357" i="8"/>
  <c r="D359" i="10"/>
  <c r="D359" i="9"/>
  <c r="D359" i="8"/>
  <c r="D361" i="10"/>
  <c r="D361" i="9"/>
  <c r="D361" i="8"/>
  <c r="D363" i="10"/>
  <c r="D363" i="9"/>
  <c r="D363" i="8"/>
  <c r="D365" i="10"/>
  <c r="D365" i="9"/>
  <c r="D365" i="8"/>
  <c r="D367" i="10"/>
  <c r="D367" i="9"/>
  <c r="D367" i="8"/>
  <c r="D369" i="10"/>
  <c r="D369" i="9"/>
  <c r="D369" i="8"/>
  <c r="D371" i="10"/>
  <c r="D371" i="9"/>
  <c r="D371" i="8"/>
  <c r="D373" i="10"/>
  <c r="D373" i="9"/>
  <c r="D373" i="8"/>
  <c r="D375" i="10"/>
  <c r="D375" i="9"/>
  <c r="D375" i="8"/>
  <c r="D377" i="10"/>
  <c r="D377" i="9"/>
  <c r="D377" i="8"/>
  <c r="D379" i="10"/>
  <c r="D379" i="9"/>
  <c r="D379" i="8"/>
  <c r="D381" i="10"/>
  <c r="D381" i="9"/>
  <c r="D381" i="8"/>
  <c r="D383" i="10"/>
  <c r="D383" i="9"/>
  <c r="D383" i="8"/>
  <c r="D385" i="10"/>
  <c r="D385" i="9"/>
  <c r="D385" i="8"/>
  <c r="D387" i="10"/>
  <c r="D387" i="9"/>
  <c r="D387" i="8"/>
  <c r="D389" i="10"/>
  <c r="D389" i="9"/>
  <c r="D389" i="8"/>
  <c r="D391" i="10"/>
  <c r="D391" i="9"/>
  <c r="D391" i="8"/>
  <c r="D393" i="10"/>
  <c r="D393" i="9"/>
  <c r="D393" i="8"/>
  <c r="D395" i="10"/>
  <c r="D395" i="9"/>
  <c r="D395" i="8"/>
  <c r="D397" i="10"/>
  <c r="D397" i="9"/>
  <c r="D397" i="8"/>
  <c r="D399" i="10"/>
  <c r="D399" i="9"/>
  <c r="D399" i="8"/>
  <c r="D401" i="10"/>
  <c r="D401" i="9"/>
  <c r="D401" i="8"/>
  <c r="D403" i="10"/>
  <c r="D403" i="9"/>
  <c r="D403" i="8"/>
  <c r="D405" i="10"/>
  <c r="D405" i="9"/>
  <c r="D405" i="8"/>
  <c r="D407" i="10"/>
  <c r="D407" i="9"/>
  <c r="D407" i="8"/>
  <c r="D409" i="10"/>
  <c r="D409" i="9"/>
  <c r="D409" i="8"/>
  <c r="D411" i="10"/>
  <c r="D411" i="9"/>
  <c r="D411" i="8"/>
  <c r="D413" i="10"/>
  <c r="D413" i="9"/>
  <c r="D413" i="8"/>
  <c r="D415" i="10"/>
  <c r="D415" i="9"/>
  <c r="D415" i="8"/>
  <c r="D417" i="10"/>
  <c r="D417" i="9"/>
  <c r="D417" i="8"/>
  <c r="D419" i="10"/>
  <c r="D419" i="9"/>
  <c r="D419" i="8"/>
  <c r="D421" i="10"/>
  <c r="D421" i="9"/>
  <c r="D421" i="8"/>
  <c r="D423" i="10"/>
  <c r="D423" i="9"/>
  <c r="D423" i="8"/>
  <c r="D425" i="10"/>
  <c r="D425" i="9"/>
  <c r="D425" i="8"/>
  <c r="D427" i="10"/>
  <c r="D427" i="9"/>
  <c r="D427" i="8"/>
  <c r="D429" i="10"/>
  <c r="D429" i="9"/>
  <c r="D429" i="8"/>
  <c r="D431" i="10"/>
  <c r="D431" i="9"/>
  <c r="D431" i="8"/>
  <c r="D433" i="10"/>
  <c r="D433" i="9"/>
  <c r="D433" i="8"/>
  <c r="D435" i="10"/>
  <c r="D435" i="9"/>
  <c r="D435" i="8"/>
  <c r="D437" i="10"/>
  <c r="D437" i="9"/>
  <c r="D437" i="8"/>
  <c r="D439" i="10"/>
  <c r="D439" i="9"/>
  <c r="D439" i="8"/>
  <c r="D441" i="10"/>
  <c r="D441" i="9"/>
  <c r="D441" i="8"/>
  <c r="D443" i="10"/>
  <c r="D443" i="9"/>
  <c r="D443" i="8"/>
  <c r="D445" i="10"/>
  <c r="D445" i="9"/>
  <c r="D445" i="8"/>
  <c r="D447" i="10"/>
  <c r="D447" i="9"/>
  <c r="D447" i="8"/>
  <c r="D449" i="10"/>
  <c r="D449" i="9"/>
  <c r="D449" i="8"/>
  <c r="D451" i="10"/>
  <c r="D451" i="9"/>
  <c r="D451" i="8"/>
  <c r="D453" i="10"/>
  <c r="D453" i="9"/>
  <c r="D453" i="8"/>
  <c r="D455" i="10"/>
  <c r="D455" i="9"/>
  <c r="D455" i="8"/>
  <c r="D457" i="10"/>
  <c r="D457" i="9"/>
  <c r="D457" i="8"/>
  <c r="D459" i="10"/>
  <c r="D459" i="9"/>
  <c r="D459" i="8"/>
  <c r="D461" i="10"/>
  <c r="D461" i="9"/>
  <c r="D461" i="8"/>
  <c r="D463" i="10"/>
  <c r="D463" i="9"/>
  <c r="D463" i="8"/>
  <c r="D465" i="10"/>
  <c r="D465" i="9"/>
  <c r="D465" i="8"/>
  <c r="D467" i="10"/>
  <c r="D467" i="9"/>
  <c r="D467" i="8"/>
  <c r="D469" i="10"/>
  <c r="D469" i="9"/>
  <c r="D469" i="8"/>
  <c r="D471" i="10"/>
  <c r="D471" i="9"/>
  <c r="D471" i="8"/>
  <c r="D473" i="10"/>
  <c r="D473" i="9"/>
  <c r="D473" i="8"/>
  <c r="D475" i="10"/>
  <c r="D475" i="9"/>
  <c r="D475" i="8"/>
  <c r="D477" i="10"/>
  <c r="D477" i="9"/>
  <c r="D477" i="8"/>
  <c r="D479" i="10"/>
  <c r="D479" i="9"/>
  <c r="D479" i="8"/>
  <c r="D481" i="10"/>
  <c r="D481" i="9"/>
  <c r="D481" i="8"/>
  <c r="D483" i="10"/>
  <c r="D483" i="9"/>
  <c r="D483" i="8"/>
  <c r="D485" i="10"/>
  <c r="D485" i="9"/>
  <c r="D485" i="8"/>
  <c r="D487" i="10"/>
  <c r="D487" i="9"/>
  <c r="D487" i="8"/>
  <c r="D489" i="10"/>
  <c r="D489" i="9"/>
  <c r="D489" i="8"/>
  <c r="D491" i="10"/>
  <c r="D491" i="9"/>
  <c r="D491" i="8"/>
  <c r="D493" i="10"/>
  <c r="D493" i="9"/>
  <c r="D493" i="8"/>
  <c r="D495" i="10"/>
  <c r="D495" i="9"/>
  <c r="D495" i="8"/>
  <c r="D497" i="10"/>
  <c r="D497" i="9"/>
  <c r="D497" i="8"/>
  <c r="D499" i="10"/>
  <c r="D499" i="9"/>
  <c r="D499" i="8"/>
  <c r="D501" i="10"/>
  <c r="D501" i="9"/>
  <c r="D501" i="8"/>
  <c r="D503" i="10"/>
  <c r="D503" i="9"/>
  <c r="D503" i="8"/>
  <c r="D505" i="10"/>
  <c r="D505" i="9"/>
  <c r="D505" i="8"/>
  <c r="D507" i="10"/>
  <c r="D507" i="9"/>
  <c r="D507" i="8"/>
  <c r="D509" i="10"/>
  <c r="D509" i="9"/>
  <c r="D509" i="8"/>
  <c r="D511" i="10"/>
  <c r="D511" i="9"/>
  <c r="D511" i="8"/>
  <c r="D513" i="10"/>
  <c r="D513" i="9"/>
  <c r="D513" i="8"/>
  <c r="D515" i="10"/>
  <c r="D515" i="9"/>
  <c r="D515" i="8"/>
  <c r="D517" i="10"/>
  <c r="D517" i="9"/>
  <c r="D517" i="8"/>
  <c r="D519" i="10"/>
  <c r="D519" i="9"/>
  <c r="D519" i="8"/>
  <c r="D521" i="10"/>
  <c r="D521" i="9"/>
  <c r="D521" i="8"/>
  <c r="D523" i="10"/>
  <c r="D523" i="9"/>
  <c r="D523" i="8"/>
  <c r="D525" i="10"/>
  <c r="D525" i="9"/>
  <c r="D525" i="8"/>
  <c r="D527" i="10"/>
  <c r="D527" i="9"/>
  <c r="D527" i="8"/>
  <c r="D529" i="10"/>
  <c r="D529" i="9"/>
  <c r="D529" i="8"/>
  <c r="D531" i="10"/>
  <c r="D531" i="9"/>
  <c r="D531" i="8"/>
  <c r="D533" i="10"/>
  <c r="D533" i="9"/>
  <c r="D533" i="8"/>
  <c r="D535" i="10"/>
  <c r="D535" i="9"/>
  <c r="D535" i="8"/>
  <c r="D537" i="10"/>
  <c r="D537" i="9"/>
  <c r="D537" i="8"/>
  <c r="D539" i="10"/>
  <c r="D539" i="9"/>
  <c r="D539" i="8"/>
  <c r="D541" i="10"/>
  <c r="D541" i="9"/>
  <c r="D541" i="8"/>
  <c r="D543" i="10"/>
  <c r="D543" i="9"/>
  <c r="D543" i="8"/>
  <c r="D545" i="10"/>
  <c r="D545" i="9"/>
  <c r="D545" i="8"/>
  <c r="D547" i="10"/>
  <c r="D547" i="9"/>
  <c r="D547" i="8"/>
  <c r="D549" i="10"/>
  <c r="D549" i="9"/>
  <c r="D549" i="8"/>
  <c r="D551" i="10"/>
  <c r="D551" i="9"/>
  <c r="D551" i="8"/>
  <c r="D553" i="10"/>
  <c r="D553" i="9"/>
  <c r="D553" i="8"/>
  <c r="D555" i="10"/>
  <c r="D555" i="9"/>
  <c r="D555" i="8"/>
  <c r="D557" i="10"/>
  <c r="D557" i="9"/>
  <c r="D557" i="8"/>
  <c r="D559" i="10"/>
  <c r="D559" i="9"/>
  <c r="D559" i="8"/>
  <c r="D561" i="10"/>
  <c r="D561" i="9"/>
  <c r="D561" i="8"/>
  <c r="D563" i="10"/>
  <c r="D563" i="9"/>
  <c r="D563" i="8"/>
  <c r="D565" i="10"/>
  <c r="D565" i="9"/>
  <c r="D565" i="8"/>
  <c r="D567" i="10"/>
  <c r="D567" i="9"/>
  <c r="D567" i="8"/>
  <c r="D569" i="10"/>
  <c r="D569" i="9"/>
  <c r="D569" i="8"/>
  <c r="D571" i="10"/>
  <c r="D571" i="9"/>
  <c r="D571" i="8"/>
  <c r="D573" i="10"/>
  <c r="D573" i="9"/>
  <c r="D573" i="8"/>
  <c r="D575" i="10"/>
  <c r="D575" i="9"/>
  <c r="D575" i="8"/>
  <c r="D577" i="10"/>
  <c r="D577" i="9"/>
  <c r="D577" i="8"/>
  <c r="D579" i="10"/>
  <c r="D579" i="9"/>
  <c r="D579" i="8"/>
  <c r="D581" i="10"/>
  <c r="D581" i="9"/>
  <c r="D581" i="8"/>
  <c r="D583" i="10"/>
  <c r="D583" i="9"/>
  <c r="D583" i="8"/>
  <c r="D585" i="10"/>
  <c r="D585" i="9"/>
  <c r="D585" i="8"/>
  <c r="D587" i="10"/>
  <c r="D587" i="9"/>
  <c r="D587" i="8"/>
  <c r="D589" i="10"/>
  <c r="D589" i="9"/>
  <c r="D589" i="8"/>
  <c r="D591" i="10"/>
  <c r="D591" i="9"/>
  <c r="D591" i="8"/>
  <c r="D593" i="10"/>
  <c r="D593" i="9"/>
  <c r="D593" i="8"/>
  <c r="D595" i="10"/>
  <c r="D595" i="9"/>
  <c r="D595" i="8"/>
  <c r="D597" i="10"/>
  <c r="D597" i="9"/>
  <c r="D597" i="8"/>
  <c r="D599" i="10"/>
  <c r="D599" i="9"/>
  <c r="D599" i="8"/>
  <c r="D601" i="10"/>
  <c r="D601" i="9"/>
  <c r="D601" i="8"/>
  <c r="D603" i="10"/>
  <c r="D603" i="9"/>
  <c r="D603" i="8"/>
  <c r="D605" i="10"/>
  <c r="D605" i="9"/>
  <c r="D605" i="8"/>
  <c r="D607" i="10"/>
  <c r="D607" i="9"/>
  <c r="D607" i="8"/>
  <c r="D609" i="10"/>
  <c r="D609" i="9"/>
  <c r="D609" i="8"/>
  <c r="D611" i="10"/>
  <c r="D611" i="9"/>
  <c r="D611" i="8"/>
  <c r="D613" i="10"/>
  <c r="D613" i="9"/>
  <c r="D613" i="8"/>
  <c r="D615" i="10"/>
  <c r="D615" i="9"/>
  <c r="D615" i="8"/>
  <c r="D617" i="10"/>
  <c r="D617" i="9"/>
  <c r="D617" i="8"/>
  <c r="D619" i="10"/>
  <c r="D619" i="9"/>
  <c r="D619" i="8"/>
  <c r="D621" i="10"/>
  <c r="D621" i="9"/>
  <c r="D621" i="8"/>
  <c r="D623" i="10"/>
  <c r="D623" i="9"/>
  <c r="D623" i="8"/>
  <c r="D625" i="10"/>
  <c r="D625" i="9"/>
  <c r="D625" i="8"/>
  <c r="D627" i="10"/>
  <c r="D627" i="9"/>
  <c r="D627" i="8"/>
  <c r="D629" i="10"/>
  <c r="D629" i="9"/>
  <c r="D629" i="8"/>
  <c r="D631" i="10"/>
  <c r="D631" i="9"/>
  <c r="D631" i="8"/>
  <c r="D633" i="10"/>
  <c r="D633" i="9"/>
  <c r="D633" i="8"/>
  <c r="D635" i="10"/>
  <c r="D635" i="9"/>
  <c r="D635" i="8"/>
  <c r="D637" i="10"/>
  <c r="D637" i="9"/>
  <c r="D637" i="8"/>
  <c r="D639" i="10"/>
  <c r="D639" i="9"/>
  <c r="D639" i="8"/>
  <c r="D641" i="10"/>
  <c r="D641" i="9"/>
  <c r="D641" i="8"/>
  <c r="D643" i="10"/>
  <c r="D643" i="9"/>
  <c r="D643" i="8"/>
  <c r="D645" i="10"/>
  <c r="D645" i="9"/>
  <c r="D645" i="8"/>
  <c r="D647" i="10"/>
  <c r="D647" i="9"/>
  <c r="D647" i="8"/>
  <c r="D649" i="10"/>
  <c r="D649" i="9"/>
  <c r="D649" i="8"/>
  <c r="D651" i="10"/>
  <c r="D651" i="9"/>
  <c r="D651" i="8"/>
  <c r="D653" i="10"/>
  <c r="D653" i="9"/>
  <c r="D653" i="8"/>
  <c r="D655" i="10"/>
  <c r="D655" i="9"/>
  <c r="D655" i="8"/>
  <c r="D657" i="10"/>
  <c r="D657" i="9"/>
  <c r="D657" i="8"/>
  <c r="D659" i="10"/>
  <c r="D659" i="9"/>
  <c r="D659" i="8"/>
  <c r="D661" i="10"/>
  <c r="D661" i="9"/>
  <c r="D661" i="8"/>
  <c r="D663" i="10"/>
  <c r="D663" i="9"/>
  <c r="D663" i="8"/>
  <c r="D665" i="10"/>
  <c r="D665" i="9"/>
  <c r="D665" i="8"/>
  <c r="D667" i="10"/>
  <c r="D667" i="9"/>
  <c r="D667" i="8"/>
  <c r="D669" i="10"/>
  <c r="D669" i="9"/>
  <c r="D669" i="8"/>
  <c r="D671" i="10"/>
  <c r="D671" i="9"/>
  <c r="D671" i="8"/>
  <c r="D673" i="10"/>
  <c r="D673" i="9"/>
  <c r="D673" i="8"/>
  <c r="D675" i="10"/>
  <c r="D675" i="9"/>
  <c r="D675" i="8"/>
  <c r="D677" i="10"/>
  <c r="D677" i="9"/>
  <c r="D677" i="8"/>
  <c r="D679" i="10"/>
  <c r="D679" i="9"/>
  <c r="D679" i="8"/>
  <c r="D681" i="10"/>
  <c r="D681" i="9"/>
  <c r="D681" i="8"/>
  <c r="D683" i="10"/>
  <c r="D683" i="9"/>
  <c r="D683" i="8"/>
  <c r="D685" i="10"/>
  <c r="D685" i="9"/>
  <c r="D685" i="8"/>
  <c r="D687" i="10"/>
  <c r="D687" i="9"/>
  <c r="D687" i="8"/>
  <c r="D689" i="10"/>
  <c r="D689" i="9"/>
  <c r="D689" i="8"/>
  <c r="D691" i="10"/>
  <c r="D691" i="9"/>
  <c r="D691" i="8"/>
  <c r="D693" i="10"/>
  <c r="D693" i="9"/>
  <c r="D693" i="8"/>
  <c r="D695" i="10"/>
  <c r="D695" i="9"/>
  <c r="D695" i="8"/>
  <c r="D697" i="10"/>
  <c r="D697" i="9"/>
  <c r="D697" i="8"/>
  <c r="D699" i="10"/>
  <c r="D699" i="9"/>
  <c r="D699" i="8"/>
  <c r="D701" i="10"/>
  <c r="D701" i="9"/>
  <c r="D701" i="8"/>
  <c r="D703" i="10"/>
  <c r="D703" i="9"/>
  <c r="D703" i="8"/>
  <c r="D705" i="10"/>
  <c r="D705" i="9"/>
  <c r="D705" i="8"/>
  <c r="D707" i="10"/>
  <c r="D707" i="9"/>
  <c r="D707" i="8"/>
  <c r="D709" i="10"/>
  <c r="D709" i="9"/>
  <c r="D709" i="8"/>
  <c r="D711" i="10"/>
  <c r="D711" i="9"/>
  <c r="D711" i="8"/>
  <c r="D713" i="10"/>
  <c r="D713" i="9"/>
  <c r="D713" i="8"/>
  <c r="D715" i="10"/>
  <c r="D715" i="9"/>
  <c r="D715" i="8"/>
  <c r="D717" i="10"/>
  <c r="D717" i="9"/>
  <c r="D717" i="8"/>
  <c r="D719" i="10"/>
  <c r="D719" i="9"/>
  <c r="D719" i="8"/>
  <c r="D721" i="10"/>
  <c r="D721" i="9"/>
  <c r="D721" i="8"/>
  <c r="D723" i="10"/>
  <c r="D723" i="9"/>
  <c r="D723" i="8"/>
  <c r="D725" i="10"/>
  <c r="D725" i="9"/>
  <c r="D725" i="8"/>
  <c r="D727" i="10"/>
  <c r="D727" i="9"/>
  <c r="D727" i="8"/>
  <c r="D729" i="10"/>
  <c r="D729" i="9"/>
  <c r="D729" i="8"/>
  <c r="D731" i="10"/>
  <c r="D731" i="9"/>
  <c r="D731" i="8"/>
  <c r="D733" i="10"/>
  <c r="D733" i="9"/>
  <c r="D733" i="8"/>
  <c r="D735" i="10"/>
  <c r="D735" i="9"/>
  <c r="D735" i="8"/>
  <c r="D737" i="10"/>
  <c r="D737" i="9"/>
  <c r="D737" i="8"/>
  <c r="D739" i="10"/>
  <c r="D739" i="9"/>
  <c r="D739" i="8"/>
  <c r="D741" i="10"/>
  <c r="D741" i="9"/>
  <c r="D741" i="8"/>
  <c r="D743" i="10"/>
  <c r="D743" i="9"/>
  <c r="D743" i="8"/>
  <c r="D745" i="10"/>
  <c r="D745" i="9"/>
  <c r="D745" i="8"/>
  <c r="D747" i="10"/>
  <c r="D747" i="9"/>
  <c r="D747" i="8"/>
  <c r="D749" i="10"/>
  <c r="D749" i="9"/>
  <c r="D749" i="8"/>
  <c r="D751" i="10"/>
  <c r="D751" i="9"/>
  <c r="D751" i="8"/>
  <c r="D753" i="10"/>
  <c r="D753" i="9"/>
  <c r="D753" i="8"/>
  <c r="D755" i="10"/>
  <c r="D755" i="9"/>
  <c r="D755" i="8"/>
  <c r="D757" i="10"/>
  <c r="D757" i="9"/>
  <c r="D757" i="8"/>
  <c r="D759" i="10"/>
  <c r="D759" i="9"/>
  <c r="D759" i="8"/>
  <c r="D761" i="10"/>
  <c r="D761" i="9"/>
  <c r="D761" i="8"/>
  <c r="D763" i="10"/>
  <c r="D763" i="9"/>
  <c r="D763" i="8"/>
  <c r="D765" i="10"/>
  <c r="D765" i="9"/>
  <c r="D765" i="8"/>
  <c r="D767" i="10"/>
  <c r="D767" i="9"/>
  <c r="D767" i="8"/>
  <c r="D769" i="10"/>
  <c r="D769" i="9"/>
  <c r="D769" i="8"/>
  <c r="D771" i="10"/>
  <c r="D771" i="9"/>
  <c r="D771" i="8"/>
  <c r="D773" i="10"/>
  <c r="D773" i="9"/>
  <c r="D773" i="8"/>
  <c r="D775" i="10"/>
  <c r="D775" i="9"/>
  <c r="D775" i="8"/>
  <c r="D777" i="10"/>
  <c r="D777" i="9"/>
  <c r="D777" i="8"/>
  <c r="D779" i="10"/>
  <c r="D779" i="9"/>
  <c r="D779" i="8"/>
  <c r="D781" i="10"/>
  <c r="D781" i="9"/>
  <c r="D781" i="8"/>
  <c r="D783" i="10"/>
  <c r="D783" i="9"/>
  <c r="D783" i="8"/>
  <c r="D785" i="10"/>
  <c r="D785" i="9"/>
  <c r="D785" i="8"/>
  <c r="D787" i="10"/>
  <c r="D787" i="9"/>
  <c r="D787" i="8"/>
  <c r="D789" i="10"/>
  <c r="D789" i="9"/>
  <c r="D789" i="8"/>
  <c r="D791" i="10"/>
  <c r="D791" i="9"/>
  <c r="D791" i="8"/>
  <c r="D793" i="10"/>
  <c r="D793" i="9"/>
  <c r="D793" i="8"/>
  <c r="D795" i="10"/>
  <c r="D795" i="9"/>
  <c r="D795" i="8"/>
  <c r="D797" i="10"/>
  <c r="D797" i="9"/>
  <c r="D797" i="8"/>
  <c r="D799" i="10"/>
  <c r="D799" i="9"/>
  <c r="D799" i="8"/>
  <c r="D801" i="10"/>
  <c r="D801" i="9"/>
  <c r="D801" i="8"/>
  <c r="D803" i="10"/>
  <c r="D803" i="9"/>
  <c r="D803" i="8"/>
  <c r="D805" i="10"/>
  <c r="D805" i="9"/>
  <c r="D805" i="8"/>
  <c r="D807" i="10"/>
  <c r="D807" i="9"/>
  <c r="D807" i="8"/>
  <c r="D809" i="10"/>
  <c r="D809" i="9"/>
  <c r="D809" i="8"/>
  <c r="D811" i="10"/>
  <c r="D811" i="9"/>
  <c r="D811" i="8"/>
  <c r="D813" i="10"/>
  <c r="D813" i="9"/>
  <c r="D813" i="8"/>
  <c r="D815" i="10"/>
  <c r="D815" i="9"/>
  <c r="D815" i="8"/>
  <c r="D817" i="10"/>
  <c r="D817" i="9"/>
  <c r="D817" i="8"/>
  <c r="D819" i="10"/>
  <c r="D819" i="9"/>
  <c r="D819" i="8"/>
  <c r="D821" i="10"/>
  <c r="D821" i="9"/>
  <c r="D821" i="8"/>
  <c r="D823" i="10"/>
  <c r="D823" i="9"/>
  <c r="D823" i="8"/>
  <c r="D825" i="10"/>
  <c r="D825" i="9"/>
  <c r="D825" i="8"/>
  <c r="D827" i="10"/>
  <c r="D827" i="9"/>
  <c r="D827" i="8"/>
  <c r="D829" i="10"/>
  <c r="D829" i="9"/>
  <c r="D829" i="8"/>
  <c r="D831" i="10"/>
  <c r="D831" i="9"/>
  <c r="D831" i="8"/>
  <c r="D833" i="10"/>
  <c r="D833" i="9"/>
  <c r="D833" i="8"/>
  <c r="D835" i="10"/>
  <c r="D835" i="9"/>
  <c r="D835" i="8"/>
  <c r="D837" i="10"/>
  <c r="D837" i="9"/>
  <c r="D837" i="8"/>
  <c r="D839" i="10"/>
  <c r="D839" i="9"/>
  <c r="D839" i="8"/>
  <c r="D841" i="10"/>
  <c r="D841" i="9"/>
  <c r="D841" i="8"/>
  <c r="D843" i="10"/>
  <c r="D843" i="9"/>
  <c r="D843" i="8"/>
  <c r="D845" i="10"/>
  <c r="D845" i="9"/>
  <c r="D845" i="8"/>
  <c r="D847" i="10"/>
  <c r="D847" i="9"/>
  <c r="D847" i="8"/>
  <c r="D849" i="10"/>
  <c r="D849" i="9"/>
  <c r="D849" i="8"/>
  <c r="D851" i="10"/>
  <c r="D851" i="9"/>
  <c r="D851" i="8"/>
  <c r="D853" i="10"/>
  <c r="D853" i="9"/>
  <c r="D853" i="8"/>
  <c r="D855" i="10"/>
  <c r="D855" i="9"/>
  <c r="D855" i="8"/>
  <c r="D857" i="10"/>
  <c r="D857" i="9"/>
  <c r="D857" i="8"/>
  <c r="D859" i="10"/>
  <c r="D859" i="9"/>
  <c r="D859" i="8"/>
  <c r="D861" i="10"/>
  <c r="D861" i="9"/>
  <c r="D861" i="8"/>
  <c r="D863" i="10"/>
  <c r="D863" i="9"/>
  <c r="D863" i="8"/>
  <c r="D865" i="10"/>
  <c r="D865" i="9"/>
  <c r="D865" i="8"/>
  <c r="D867" i="10"/>
  <c r="D867" i="9"/>
  <c r="D867" i="8"/>
  <c r="D869" i="10"/>
  <c r="D869" i="9"/>
  <c r="D869" i="8"/>
  <c r="D871" i="10"/>
  <c r="D871" i="9"/>
  <c r="D871" i="8"/>
  <c r="D873" i="10"/>
  <c r="D873" i="9"/>
  <c r="D873" i="8"/>
  <c r="D875" i="10"/>
  <c r="D875" i="9"/>
  <c r="D875" i="8"/>
  <c r="D877" i="10"/>
  <c r="D877" i="9"/>
  <c r="D877" i="8"/>
  <c r="D879" i="10"/>
  <c r="D879" i="9"/>
  <c r="D879" i="8"/>
  <c r="D881" i="10"/>
  <c r="D881" i="9"/>
  <c r="D881" i="8"/>
  <c r="D883" i="10"/>
  <c r="D883" i="9"/>
  <c r="D883" i="8"/>
  <c r="D885" i="10"/>
  <c r="D885" i="9"/>
  <c r="D885" i="8"/>
  <c r="D887" i="10"/>
  <c r="D887" i="9"/>
  <c r="D887" i="8"/>
  <c r="D889" i="10"/>
  <c r="D889" i="9"/>
  <c r="D889" i="8"/>
  <c r="D891" i="10"/>
  <c r="D891" i="9"/>
  <c r="D891" i="8"/>
  <c r="D893" i="10"/>
  <c r="D893" i="9"/>
  <c r="D893" i="8"/>
  <c r="D895" i="10"/>
  <c r="D895" i="9"/>
  <c r="D895" i="8"/>
  <c r="D897" i="10"/>
  <c r="D897" i="9"/>
  <c r="D897" i="8"/>
  <c r="D899" i="10"/>
  <c r="D899" i="9"/>
  <c r="D899" i="8"/>
  <c r="D901" i="10"/>
  <c r="D901" i="9"/>
  <c r="D901" i="8"/>
  <c r="D903" i="10"/>
  <c r="D903" i="9"/>
  <c r="D903" i="8"/>
  <c r="D905" i="10"/>
  <c r="D905" i="9"/>
  <c r="D905" i="8"/>
  <c r="D907" i="10"/>
  <c r="D907" i="9"/>
  <c r="D907" i="8"/>
  <c r="D909" i="10"/>
  <c r="D909" i="9"/>
  <c r="D909" i="8"/>
  <c r="D911" i="10"/>
  <c r="D911" i="9"/>
  <c r="D911" i="8"/>
  <c r="D913" i="10"/>
  <c r="D913" i="9"/>
  <c r="D913" i="8"/>
  <c r="D915" i="10"/>
  <c r="D915" i="9"/>
  <c r="D915" i="8"/>
  <c r="D917" i="10"/>
  <c r="D917" i="9"/>
  <c r="D917" i="8"/>
  <c r="D919" i="10"/>
  <c r="D919" i="9"/>
  <c r="D919" i="8"/>
  <c r="D921" i="10"/>
  <c r="D921" i="9"/>
  <c r="D921" i="8"/>
  <c r="D923" i="10"/>
  <c r="D923" i="9"/>
  <c r="D923" i="8"/>
  <c r="D925" i="10"/>
  <c r="D925" i="9"/>
  <c r="D925" i="8"/>
  <c r="D927" i="10"/>
  <c r="D927" i="9"/>
  <c r="D927" i="8"/>
  <c r="D929" i="10"/>
  <c r="D929" i="9"/>
  <c r="D929" i="8"/>
  <c r="D931" i="10"/>
  <c r="D931" i="9"/>
  <c r="D931" i="8"/>
  <c r="D933" i="10"/>
  <c r="D933" i="9"/>
  <c r="D933" i="8"/>
  <c r="D935" i="10"/>
  <c r="D935" i="9"/>
  <c r="D935" i="8"/>
  <c r="D937" i="10"/>
  <c r="D937" i="9"/>
  <c r="D937" i="8"/>
  <c r="D939" i="10"/>
  <c r="D939" i="9"/>
  <c r="D939" i="8"/>
  <c r="D941" i="10"/>
  <c r="D941" i="9"/>
  <c r="D941" i="8"/>
  <c r="D943" i="10"/>
  <c r="D943" i="9"/>
  <c r="D943" i="8"/>
  <c r="D945" i="10"/>
  <c r="D945" i="9"/>
  <c r="D945" i="8"/>
  <c r="D947" i="10"/>
  <c r="D947" i="9"/>
  <c r="D947" i="8"/>
  <c r="D949" i="10"/>
  <c r="D949" i="9"/>
  <c r="D949" i="8"/>
  <c r="D951" i="10"/>
  <c r="D951" i="9"/>
  <c r="D951" i="8"/>
  <c r="D953" i="10"/>
  <c r="D953" i="9"/>
  <c r="D953" i="8"/>
  <c r="D955" i="10"/>
  <c r="D955" i="9"/>
  <c r="D955" i="8"/>
  <c r="D957" i="10"/>
  <c r="D957" i="9"/>
  <c r="D957" i="8"/>
  <c r="D959" i="10"/>
  <c r="D959" i="9"/>
  <c r="D959" i="8"/>
  <c r="D961" i="10"/>
  <c r="D961" i="9"/>
  <c r="D961" i="8"/>
  <c r="D963" i="10"/>
  <c r="D963" i="9"/>
  <c r="D963" i="8"/>
  <c r="D965" i="10"/>
  <c r="D965" i="9"/>
  <c r="D965" i="8"/>
  <c r="D967" i="10"/>
  <c r="D967" i="9"/>
  <c r="D967" i="8"/>
  <c r="D969" i="10"/>
  <c r="D969" i="9"/>
  <c r="D969" i="8"/>
  <c r="D971" i="10"/>
  <c r="D971" i="9"/>
  <c r="D971" i="8"/>
  <c r="D973" i="10"/>
  <c r="D973" i="9"/>
  <c r="D973" i="8"/>
  <c r="D975" i="10"/>
  <c r="D975" i="9"/>
  <c r="D975" i="8"/>
  <c r="D977" i="10"/>
  <c r="D977" i="9"/>
  <c r="D977" i="8"/>
  <c r="D979" i="10"/>
  <c r="D979" i="9"/>
  <c r="D979" i="8"/>
  <c r="D981" i="10"/>
  <c r="D981" i="9"/>
  <c r="D981" i="8"/>
  <c r="D983" i="10"/>
  <c r="D983" i="9"/>
  <c r="D983" i="8"/>
  <c r="D985" i="10"/>
  <c r="D985" i="9"/>
  <c r="D985" i="8"/>
  <c r="D987" i="10"/>
  <c r="D987" i="9"/>
  <c r="D987" i="8"/>
  <c r="D989" i="10"/>
  <c r="D989" i="9"/>
  <c r="D989" i="8"/>
  <c r="D991" i="10"/>
  <c r="D991" i="9"/>
  <c r="D991" i="8"/>
  <c r="D993" i="10"/>
  <c r="D993" i="9"/>
  <c r="D993" i="8"/>
  <c r="D995" i="10"/>
  <c r="D995" i="9"/>
  <c r="D995" i="8"/>
  <c r="D997" i="10"/>
  <c r="D997" i="9"/>
  <c r="D997" i="8"/>
  <c r="D999" i="10"/>
  <c r="D999" i="9"/>
  <c r="D999" i="8"/>
  <c r="D1001" i="10"/>
  <c r="D1001" i="9"/>
  <c r="D1001" i="8"/>
  <c r="D1003" i="10"/>
  <c r="D1003" i="9"/>
  <c r="D1003" i="8"/>
  <c r="D1005" i="10"/>
  <c r="D1005" i="9"/>
  <c r="D1005" i="8"/>
  <c r="D1007" i="10"/>
  <c r="D1007" i="9"/>
  <c r="D1007" i="8"/>
  <c r="D1009" i="10"/>
  <c r="D1009" i="9"/>
  <c r="D1009" i="8"/>
  <c r="D1011" i="10"/>
  <c r="D1011" i="9"/>
  <c r="D1011" i="8"/>
  <c r="D1013" i="10"/>
  <c r="D1013" i="9"/>
  <c r="D1013" i="8"/>
  <c r="D1015" i="10"/>
  <c r="D1015" i="9"/>
  <c r="D1015" i="8"/>
  <c r="D1017" i="10"/>
  <c r="D1017" i="9"/>
  <c r="D1017" i="8"/>
  <c r="D1019" i="10"/>
  <c r="D1019" i="9"/>
  <c r="D1019" i="8"/>
  <c r="D1021" i="10"/>
  <c r="D1021" i="9"/>
  <c r="D1021" i="8"/>
  <c r="D1023" i="10"/>
  <c r="D1023" i="9"/>
  <c r="D1023" i="8"/>
  <c r="D1025" i="10"/>
  <c r="D1025" i="9"/>
  <c r="D1025" i="8"/>
  <c r="D1027" i="10"/>
  <c r="D1027" i="9"/>
  <c r="D1027" i="8"/>
  <c r="D1029" i="10"/>
  <c r="D1029" i="9"/>
  <c r="D1029" i="8"/>
  <c r="D1031" i="10"/>
  <c r="D1031" i="9"/>
  <c r="D1031" i="8"/>
  <c r="D1033" i="10"/>
  <c r="D1033" i="9"/>
  <c r="D1033" i="8"/>
  <c r="D1035" i="10"/>
  <c r="D1035" i="9"/>
  <c r="D1035" i="8"/>
  <c r="D1037" i="10"/>
  <c r="D1037" i="9"/>
  <c r="D1037" i="8"/>
  <c r="D1039" i="10"/>
  <c r="D1039" i="9"/>
  <c r="D1039" i="8"/>
  <c r="D1041" i="10"/>
  <c r="D1041" i="9"/>
  <c r="D1041" i="8"/>
  <c r="D1043" i="10"/>
  <c r="D1043" i="9"/>
  <c r="D1043" i="8"/>
  <c r="D1045" i="10"/>
  <c r="D1045" i="9"/>
  <c r="D1045" i="8"/>
  <c r="D1047" i="10"/>
  <c r="D1047" i="9"/>
  <c r="D1047" i="8"/>
  <c r="D1049" i="10"/>
  <c r="D1049" i="9"/>
  <c r="D1049" i="8"/>
  <c r="D1051" i="10"/>
  <c r="D1051" i="9"/>
  <c r="D1051" i="8"/>
  <c r="D1053" i="10"/>
  <c r="D1053" i="9"/>
  <c r="D1053" i="8"/>
  <c r="D1055" i="10"/>
  <c r="D1055" i="9"/>
  <c r="D1055" i="8"/>
  <c r="D1057" i="10"/>
  <c r="D1057" i="9"/>
  <c r="D1057" i="8"/>
  <c r="D1059" i="10"/>
  <c r="D1059" i="9"/>
  <c r="D1059" i="8"/>
  <c r="D1061" i="10"/>
  <c r="D1061" i="9"/>
  <c r="D1061" i="8"/>
  <c r="D1063" i="10"/>
  <c r="D1063" i="9"/>
  <c r="D1063" i="8"/>
  <c r="D1065" i="10"/>
  <c r="D1065" i="9"/>
  <c r="D1065" i="8"/>
  <c r="D1067" i="10"/>
  <c r="D1067" i="9"/>
  <c r="D1067" i="8"/>
  <c r="D1069" i="10"/>
  <c r="D1069" i="9"/>
  <c r="D1069" i="8"/>
  <c r="D1071" i="10"/>
  <c r="D1071" i="9"/>
  <c r="D1071" i="8"/>
  <c r="D1073" i="10"/>
  <c r="D1073" i="9"/>
  <c r="D1073" i="8"/>
  <c r="D1075" i="10"/>
  <c r="D1075" i="9"/>
  <c r="D1075" i="8"/>
  <c r="D1077" i="10"/>
  <c r="D1077" i="9"/>
  <c r="D1077" i="8"/>
  <c r="D1079" i="10"/>
  <c r="D1079" i="9"/>
  <c r="D1079" i="8"/>
  <c r="D1081" i="10"/>
  <c r="D1081" i="9"/>
  <c r="D1081" i="8"/>
  <c r="D1083" i="10"/>
  <c r="D1083" i="9"/>
  <c r="D1083" i="8"/>
  <c r="D1085" i="10"/>
  <c r="D1085" i="9"/>
  <c r="D1085" i="8"/>
  <c r="D1087" i="10"/>
  <c r="D1087" i="9"/>
  <c r="D1087" i="8"/>
  <c r="D1089" i="10"/>
  <c r="D1089" i="9"/>
  <c r="D1089" i="8"/>
  <c r="D1091" i="10"/>
  <c r="D1091" i="9"/>
  <c r="D1091" i="8"/>
  <c r="D1093" i="10"/>
  <c r="D1093" i="9"/>
  <c r="D1093" i="8"/>
  <c r="D1095" i="10"/>
  <c r="D1095" i="9"/>
  <c r="D1095" i="8"/>
  <c r="D1097" i="10"/>
  <c r="D1097" i="9"/>
  <c r="D1097" i="8"/>
  <c r="D1099" i="10"/>
  <c r="D1099" i="9"/>
  <c r="D1099" i="8"/>
  <c r="D1101" i="10"/>
  <c r="D1101" i="9"/>
  <c r="D1101" i="8"/>
  <c r="D1103" i="10"/>
  <c r="D1103" i="9"/>
  <c r="D1103" i="8"/>
  <c r="D1105" i="10"/>
  <c r="D1105" i="9"/>
  <c r="D1105" i="8"/>
  <c r="D1107" i="10"/>
  <c r="D1107" i="9"/>
  <c r="D1107" i="8"/>
  <c r="D1109" i="10"/>
  <c r="D1109" i="9"/>
  <c r="D1109" i="8"/>
  <c r="D1111" i="10"/>
  <c r="D1111" i="9"/>
  <c r="D1111" i="8"/>
  <c r="D1113" i="10"/>
  <c r="D1113" i="9"/>
  <c r="D1113" i="8"/>
  <c r="D1115" i="10"/>
  <c r="D1115" i="9"/>
  <c r="D1115" i="8"/>
  <c r="D1117" i="10"/>
  <c r="D1117" i="9"/>
  <c r="D1117" i="8"/>
  <c r="D1119" i="10"/>
  <c r="D1119" i="9"/>
  <c r="D1119" i="8"/>
  <c r="D1121" i="10"/>
  <c r="D1121" i="9"/>
  <c r="D1121" i="8"/>
  <c r="D1123" i="10"/>
  <c r="D1123" i="9"/>
  <c r="D1123" i="8"/>
  <c r="D1125" i="10"/>
  <c r="D1125" i="9"/>
  <c r="D1125" i="8"/>
  <c r="D1127" i="10"/>
  <c r="D1127" i="9"/>
  <c r="D1127" i="8"/>
  <c r="D1129" i="10"/>
  <c r="D1129" i="9"/>
  <c r="D1129" i="8"/>
  <c r="D1131" i="10"/>
  <c r="D1131" i="9"/>
  <c r="D1131" i="8"/>
  <c r="D1133" i="10"/>
  <c r="D1133" i="9"/>
  <c r="D1133" i="8"/>
  <c r="D1135" i="10"/>
  <c r="D1135" i="9"/>
  <c r="D1135" i="8"/>
  <c r="D1137" i="10"/>
  <c r="D1137" i="9"/>
  <c r="D1137" i="8"/>
  <c r="D1139" i="10"/>
  <c r="D1139" i="9"/>
  <c r="D1139" i="8"/>
  <c r="D1141" i="10"/>
  <c r="D1141" i="9"/>
  <c r="D1141" i="8"/>
  <c r="D1143" i="10"/>
  <c r="D1143" i="9"/>
  <c r="D1143" i="8"/>
  <c r="D1145" i="10"/>
  <c r="D1145" i="9"/>
  <c r="D1145" i="8"/>
  <c r="D1147" i="10"/>
  <c r="D1147" i="9"/>
  <c r="D1147" i="8"/>
  <c r="D1149" i="10"/>
  <c r="D1149" i="9"/>
  <c r="D1149" i="8"/>
  <c r="D1151" i="10"/>
  <c r="D1151" i="9"/>
  <c r="D1151" i="8"/>
  <c r="D1153" i="10"/>
  <c r="D1153" i="9"/>
  <c r="D1153" i="8"/>
  <c r="D1155" i="10"/>
  <c r="D1155" i="9"/>
  <c r="D1155" i="8"/>
  <c r="D1157" i="10"/>
  <c r="D1157" i="9"/>
  <c r="D1157" i="8"/>
  <c r="D1159" i="10"/>
  <c r="D1159" i="9"/>
  <c r="D1159" i="8"/>
  <c r="D1161" i="10"/>
  <c r="D1161" i="9"/>
  <c r="D1161" i="8"/>
  <c r="D1163" i="10"/>
  <c r="D1163" i="9"/>
  <c r="D1163" i="8"/>
  <c r="D1165" i="10"/>
  <c r="D1165" i="9"/>
  <c r="D1165" i="8"/>
  <c r="D1167" i="10"/>
  <c r="D1167" i="9"/>
  <c r="D1167" i="8"/>
  <c r="D1169" i="10"/>
  <c r="D1169" i="9"/>
  <c r="D1169" i="8"/>
  <c r="D1171" i="10"/>
  <c r="D1171" i="9"/>
  <c r="D1171" i="8"/>
  <c r="D1173" i="10"/>
  <c r="D1173" i="9"/>
  <c r="D1173" i="8"/>
  <c r="D1175" i="10"/>
  <c r="D1175" i="9"/>
  <c r="D1175" i="8"/>
  <c r="D1177" i="10"/>
  <c r="D1177" i="9"/>
  <c r="D1177" i="8"/>
  <c r="D1179" i="10"/>
  <c r="D1179" i="9"/>
  <c r="D1179" i="8"/>
  <c r="D1181" i="10"/>
  <c r="D1181" i="9"/>
  <c r="D1181" i="8"/>
  <c r="D1183" i="10"/>
  <c r="D1183" i="9"/>
  <c r="D1183" i="8"/>
  <c r="D1185" i="10"/>
  <c r="D1185" i="9"/>
  <c r="D1185" i="8"/>
  <c r="D1187" i="10"/>
  <c r="D1187" i="9"/>
  <c r="D1187" i="8"/>
  <c r="D1189" i="10"/>
  <c r="D1189" i="9"/>
  <c r="D1189" i="8"/>
  <c r="D1191" i="10"/>
  <c r="D1191" i="9"/>
  <c r="D1191" i="8"/>
  <c r="D1193" i="10"/>
  <c r="D1193" i="9"/>
  <c r="D1193" i="8"/>
  <c r="D1195" i="10"/>
  <c r="D1195" i="9"/>
  <c r="D1195" i="8"/>
  <c r="D1197" i="10"/>
  <c r="D1197" i="9"/>
  <c r="D1197" i="8"/>
  <c r="D1199" i="10"/>
  <c r="D1199" i="9"/>
  <c r="D1199" i="8"/>
  <c r="D1201" i="10"/>
  <c r="D1201" i="9"/>
  <c r="D1201" i="8"/>
  <c r="D1203" i="10"/>
  <c r="D1203" i="9"/>
  <c r="D1203" i="8"/>
  <c r="D1205" i="10"/>
  <c r="D1205" i="9"/>
  <c r="D1205" i="8"/>
  <c r="D1207" i="10"/>
  <c r="D1207" i="9"/>
  <c r="D1207" i="8"/>
  <c r="D1209" i="10"/>
  <c r="D1209" i="9"/>
  <c r="D1209" i="8"/>
  <c r="D1211" i="10"/>
  <c r="D1211" i="9"/>
  <c r="D1211" i="8"/>
  <c r="D1213" i="10"/>
  <c r="D1213" i="9"/>
  <c r="D1213" i="8"/>
  <c r="D1215" i="10"/>
  <c r="D1215" i="9"/>
  <c r="D1215" i="8"/>
  <c r="D1217" i="10"/>
  <c r="D1217" i="9"/>
  <c r="D1217" i="8"/>
  <c r="D1219" i="10"/>
  <c r="D1219" i="9"/>
  <c r="D1219" i="8"/>
  <c r="D1221" i="10"/>
  <c r="D1221" i="9"/>
  <c r="D1221" i="8"/>
  <c r="D1223" i="10"/>
  <c r="D1223" i="9"/>
  <c r="D1223" i="8"/>
  <c r="D1225" i="10"/>
  <c r="D1225" i="9"/>
  <c r="D1225" i="8"/>
  <c r="D1227" i="10"/>
  <c r="D1227" i="9"/>
  <c r="D1227" i="8"/>
  <c r="D1229" i="10"/>
  <c r="D1229" i="9"/>
  <c r="D1229" i="8"/>
  <c r="D1231" i="10"/>
  <c r="D1231" i="9"/>
  <c r="D1231" i="8"/>
  <c r="D1233" i="10"/>
  <c r="D1233" i="9"/>
  <c r="D1233" i="8"/>
  <c r="D1235" i="10"/>
  <c r="D1235" i="9"/>
  <c r="D1235" i="8"/>
  <c r="D1237" i="10"/>
  <c r="D1237" i="9"/>
  <c r="D1237" i="8"/>
  <c r="D1239" i="10"/>
  <c r="D1239" i="9"/>
  <c r="D1239" i="8"/>
  <c r="D1241" i="10"/>
  <c r="D1241" i="9"/>
  <c r="D1241" i="8"/>
  <c r="D1243" i="10"/>
  <c r="D1243" i="9"/>
  <c r="D1243" i="8"/>
  <c r="D1245" i="10"/>
  <c r="D1245" i="9"/>
  <c r="D1245" i="8"/>
  <c r="D1247" i="10"/>
  <c r="D1247" i="9"/>
  <c r="D1247" i="8"/>
  <c r="D1249" i="10"/>
  <c r="D1249" i="9"/>
  <c r="D1249" i="8"/>
  <c r="D1251" i="10"/>
  <c r="D1251" i="9"/>
  <c r="D1251" i="8"/>
  <c r="D1253" i="10"/>
  <c r="D1253" i="9"/>
  <c r="D1253" i="8"/>
  <c r="D1255" i="10"/>
  <c r="D1255" i="9"/>
  <c r="D1255" i="8"/>
  <c r="D1257" i="10"/>
  <c r="D1257" i="9"/>
  <c r="D1257" i="8"/>
  <c r="D1259" i="10"/>
  <c r="D1259" i="9"/>
  <c r="D1259" i="8"/>
  <c r="D1261" i="10"/>
  <c r="D1261" i="9"/>
  <c r="D1261" i="8"/>
  <c r="D1263" i="10"/>
  <c r="D1263" i="9"/>
  <c r="D1263" i="8"/>
  <c r="D1265" i="10"/>
  <c r="D1265" i="9"/>
  <c r="D1265" i="8"/>
  <c r="D1267" i="10"/>
  <c r="D1267" i="9"/>
  <c r="D1267" i="8"/>
  <c r="D1269" i="10"/>
  <c r="D1269" i="9"/>
  <c r="D1269" i="8"/>
  <c r="D1271" i="10"/>
  <c r="D1271" i="9"/>
  <c r="D1271" i="8"/>
  <c r="D1273" i="10"/>
  <c r="D1273" i="9"/>
  <c r="D1273" i="8"/>
  <c r="D1275" i="10"/>
  <c r="D1275" i="9"/>
  <c r="D1275" i="8"/>
  <c r="D1277" i="10"/>
  <c r="D1277" i="9"/>
  <c r="D1277" i="8"/>
  <c r="D1279" i="10"/>
  <c r="D1279" i="9"/>
  <c r="D1279" i="8"/>
  <c r="D1281" i="10"/>
  <c r="D1281" i="9"/>
  <c r="D1281" i="8"/>
  <c r="D1283" i="10"/>
  <c r="D1283" i="9"/>
  <c r="D1283" i="8"/>
  <c r="D1285" i="10"/>
  <c r="D1285" i="9"/>
  <c r="D1285" i="8"/>
  <c r="D1287" i="10"/>
  <c r="D1287" i="9"/>
  <c r="D1287" i="8"/>
  <c r="D1289" i="10"/>
  <c r="D1289" i="9"/>
  <c r="D1289" i="8"/>
  <c r="D1291" i="10"/>
  <c r="D1291" i="9"/>
  <c r="D1291" i="8"/>
  <c r="D1293" i="10"/>
  <c r="D1293" i="9"/>
  <c r="D1293" i="8"/>
  <c r="D1295" i="10"/>
  <c r="D1295" i="9"/>
  <c r="D1295" i="8"/>
  <c r="D1297" i="10"/>
  <c r="D1297" i="9"/>
  <c r="D1297" i="8"/>
  <c r="D1299" i="10"/>
  <c r="D1299" i="9"/>
  <c r="D1299" i="8"/>
  <c r="D1301" i="10"/>
  <c r="D1301" i="9"/>
  <c r="D1301" i="8"/>
  <c r="D1303" i="10"/>
  <c r="D1303" i="9"/>
  <c r="D1303" i="8"/>
  <c r="D1305" i="10"/>
  <c r="D1305" i="9"/>
  <c r="D1305" i="8"/>
  <c r="D1307" i="10"/>
  <c r="D1307" i="9"/>
  <c r="D1307" i="8"/>
  <c r="D1309" i="10"/>
  <c r="D1309" i="9"/>
  <c r="D1309" i="8"/>
  <c r="D1311" i="10"/>
  <c r="D1311" i="9"/>
  <c r="D1311" i="8"/>
  <c r="D1313" i="10"/>
  <c r="D1313" i="9"/>
  <c r="D1313" i="8"/>
  <c r="D1315" i="10"/>
  <c r="D1315" i="9"/>
  <c r="D1315" i="8"/>
  <c r="D1317" i="10"/>
  <c r="D1317" i="9"/>
  <c r="D1317" i="8"/>
  <c r="D1319" i="10"/>
  <c r="D1319" i="9"/>
  <c r="D1319" i="8"/>
  <c r="D1321" i="10"/>
  <c r="D1321" i="9"/>
  <c r="D1321" i="8"/>
  <c r="D1323" i="10"/>
  <c r="D1323" i="9"/>
  <c r="D1323" i="8"/>
  <c r="D1325" i="10"/>
  <c r="D1325" i="9"/>
  <c r="D1325" i="8"/>
  <c r="D1327" i="10"/>
  <c r="D1327" i="9"/>
  <c r="D1327" i="8"/>
  <c r="D1329" i="10"/>
  <c r="D1329" i="9"/>
  <c r="D1329" i="8"/>
  <c r="D1331" i="10"/>
  <c r="D1331" i="9"/>
  <c r="D1331" i="8"/>
  <c r="D1333" i="10"/>
  <c r="D1333" i="9"/>
  <c r="D1333" i="8"/>
  <c r="D1335" i="10"/>
  <c r="D1335" i="9"/>
  <c r="D1335" i="8"/>
  <c r="D1337" i="10"/>
  <c r="D1337" i="9"/>
  <c r="D1337" i="8"/>
  <c r="D1339" i="10"/>
  <c r="D1339" i="9"/>
  <c r="D1339" i="8"/>
  <c r="D1341" i="10"/>
  <c r="D1341" i="9"/>
  <c r="D1341" i="8"/>
  <c r="D1343" i="10"/>
  <c r="D1343" i="9"/>
  <c r="D1343" i="8"/>
  <c r="D1345" i="10"/>
  <c r="D1345" i="9"/>
  <c r="D1345" i="8"/>
  <c r="D1347" i="10"/>
  <c r="D1347" i="9"/>
  <c r="D1347" i="8"/>
  <c r="D1349" i="10"/>
  <c r="D1349" i="9"/>
  <c r="D1349" i="8"/>
  <c r="D1351" i="10"/>
  <c r="D1351" i="9"/>
  <c r="D1351" i="8"/>
  <c r="D1353" i="10"/>
  <c r="D1353" i="9"/>
  <c r="D1353" i="8"/>
  <c r="D1355" i="10"/>
  <c r="D1355" i="9"/>
  <c r="D1355" i="8"/>
  <c r="D1357" i="10"/>
  <c r="D1357" i="9"/>
  <c r="D1357" i="8"/>
  <c r="D1359" i="10"/>
  <c r="D1359" i="9"/>
  <c r="D1359" i="8"/>
  <c r="D1361" i="10"/>
  <c r="D1361" i="9"/>
  <c r="D1361" i="8"/>
  <c r="D1363" i="10"/>
  <c r="D1363" i="9"/>
  <c r="D1363" i="8"/>
  <c r="D1365" i="10"/>
  <c r="D1365" i="9"/>
  <c r="D1365" i="8"/>
  <c r="D1367" i="10"/>
  <c r="D1367" i="9"/>
  <c r="D1367" i="8"/>
  <c r="D1369" i="10"/>
  <c r="D1369" i="9"/>
  <c r="D1369" i="8"/>
  <c r="D1371" i="10"/>
  <c r="D1371" i="9"/>
  <c r="D1371" i="8"/>
  <c r="D1373" i="10"/>
  <c r="D1373" i="9"/>
  <c r="D1373" i="8"/>
  <c r="D1375" i="10"/>
  <c r="D1375" i="9"/>
  <c r="D1375" i="8"/>
  <c r="D1377" i="10"/>
  <c r="D1377" i="9"/>
  <c r="D1377" i="8"/>
  <c r="D1379" i="10"/>
  <c r="D1379" i="9"/>
  <c r="D1379" i="8"/>
  <c r="D1381" i="10"/>
  <c r="D1381" i="9"/>
  <c r="D1381" i="8"/>
  <c r="D1383" i="10"/>
  <c r="D1383" i="9"/>
  <c r="D1383" i="8"/>
  <c r="D1385" i="10"/>
  <c r="D1385" i="9"/>
  <c r="D1385" i="8"/>
  <c r="D1387" i="10"/>
  <c r="D1387" i="9"/>
  <c r="D1387" i="8"/>
  <c r="D1389" i="10"/>
  <c r="D1389" i="9"/>
  <c r="D1389" i="8"/>
  <c r="D1391" i="10"/>
  <c r="D1391" i="9"/>
  <c r="D1391" i="8"/>
  <c r="D1393" i="10"/>
  <c r="D1393" i="9"/>
  <c r="D1393" i="8"/>
  <c r="D1395" i="10"/>
  <c r="D1395" i="9"/>
  <c r="D1395" i="8"/>
  <c r="D1397" i="10"/>
  <c r="D1397" i="9"/>
  <c r="D1397" i="8"/>
  <c r="D1399" i="10"/>
  <c r="D1399" i="9"/>
  <c r="D1399" i="8"/>
  <c r="D1401" i="10"/>
  <c r="D1401" i="9"/>
  <c r="D1401" i="8"/>
  <c r="D1403" i="10"/>
  <c r="D1403" i="9"/>
  <c r="D1403" i="8"/>
  <c r="D1405" i="10"/>
  <c r="D1405" i="9"/>
  <c r="D1405" i="8"/>
  <c r="D1407" i="10"/>
  <c r="D1407" i="9"/>
  <c r="D1407" i="8"/>
  <c r="D1409" i="10"/>
  <c r="D1409" i="9"/>
  <c r="D1409" i="8"/>
  <c r="D1411" i="10"/>
  <c r="D1411" i="9"/>
  <c r="D1411" i="8"/>
  <c r="D1413" i="10"/>
  <c r="D1413" i="9"/>
  <c r="D1413" i="8"/>
  <c r="D1415" i="10"/>
  <c r="D1415" i="9"/>
  <c r="D1415" i="8"/>
  <c r="D1417" i="10"/>
  <c r="D1417" i="9"/>
  <c r="D1417" i="8"/>
  <c r="D1419" i="10"/>
  <c r="D1419" i="9"/>
  <c r="D1419" i="8"/>
  <c r="D1421" i="10"/>
  <c r="D1421" i="9"/>
  <c r="D1421" i="8"/>
  <c r="D1423" i="10"/>
  <c r="D1423" i="9"/>
  <c r="D1423" i="8"/>
  <c r="D1425" i="10"/>
  <c r="D1425" i="9"/>
  <c r="D1425" i="8"/>
  <c r="D1427" i="10"/>
  <c r="D1427" i="9"/>
  <c r="D1427" i="8"/>
  <c r="D1429" i="10"/>
  <c r="D1429" i="9"/>
  <c r="D1429" i="8"/>
  <c r="D1431" i="10"/>
  <c r="D1431" i="9"/>
  <c r="D1431" i="8"/>
  <c r="D1433" i="10"/>
  <c r="D1433" i="9"/>
  <c r="D1433" i="8"/>
  <c r="D1435" i="10"/>
  <c r="D1435" i="9"/>
  <c r="D1435" i="8"/>
  <c r="D1437" i="10"/>
  <c r="D1437" i="9"/>
  <c r="D1437" i="8"/>
  <c r="D1439" i="10"/>
  <c r="D1439" i="9"/>
  <c r="D1439" i="8"/>
  <c r="D1441" i="10"/>
  <c r="D1441" i="9"/>
  <c r="D1441" i="8"/>
  <c r="D1443" i="10"/>
  <c r="D1443" i="9"/>
  <c r="D1443" i="8"/>
  <c r="D1445" i="10"/>
  <c r="D1445" i="9"/>
  <c r="D1445" i="8"/>
  <c r="D1447" i="10"/>
  <c r="D1447" i="9"/>
  <c r="D1447" i="8"/>
  <c r="D1449" i="10"/>
  <c r="D1449" i="9"/>
  <c r="D1449" i="8"/>
  <c r="D1451" i="10"/>
  <c r="D1451" i="9"/>
  <c r="D1451" i="8"/>
  <c r="D1453" i="10"/>
  <c r="D1453" i="9"/>
  <c r="D1453" i="8"/>
  <c r="D1455" i="10"/>
  <c r="D1455" i="9"/>
  <c r="D1455" i="8"/>
  <c r="D1457" i="10"/>
  <c r="D1457" i="9"/>
  <c r="D1457" i="8"/>
  <c r="D1459" i="10"/>
  <c r="D1459" i="9"/>
  <c r="D1459" i="8"/>
  <c r="D1461" i="10"/>
  <c r="D1461" i="9"/>
  <c r="D1461" i="8"/>
  <c r="D1463" i="10"/>
  <c r="D1463" i="9"/>
  <c r="D1463" i="8"/>
  <c r="D1465" i="10"/>
  <c r="D1465" i="9"/>
  <c r="D1465" i="8"/>
  <c r="D1467" i="10"/>
  <c r="D1467" i="9"/>
  <c r="D1467" i="8"/>
  <c r="D1469" i="10"/>
  <c r="D1469" i="9"/>
  <c r="D1469" i="8"/>
  <c r="D1471" i="10"/>
  <c r="D1471" i="9"/>
  <c r="D1471" i="8"/>
  <c r="D1473" i="10"/>
  <c r="D1473" i="9"/>
  <c r="D1473" i="8"/>
  <c r="D1475" i="10"/>
  <c r="D1475" i="9"/>
  <c r="D1475" i="8"/>
  <c r="D1477" i="10"/>
  <c r="D1477" i="9"/>
  <c r="D1477" i="8"/>
  <c r="D1479" i="10"/>
  <c r="D1479" i="9"/>
  <c r="D1479" i="8"/>
  <c r="D1481" i="10"/>
  <c r="D1481" i="9"/>
  <c r="D1481" i="8"/>
  <c r="D1483" i="10"/>
  <c r="D1483" i="9"/>
  <c r="D1483" i="8"/>
  <c r="D1485" i="10"/>
  <c r="D1485" i="9"/>
  <c r="D1485" i="8"/>
  <c r="D1487" i="10"/>
  <c r="D1487" i="9"/>
  <c r="D1487" i="8"/>
  <c r="D1489" i="10"/>
  <c r="D1489" i="9"/>
  <c r="D1489" i="8"/>
  <c r="D1491" i="10"/>
  <c r="D1491" i="9"/>
  <c r="D1491" i="8"/>
  <c r="D1493" i="10"/>
  <c r="D1493" i="9"/>
  <c r="D1493" i="8"/>
  <c r="D1495" i="10"/>
  <c r="D1495" i="9"/>
  <c r="D1495" i="8"/>
  <c r="D1497" i="10"/>
  <c r="D1497" i="9"/>
  <c r="D1497" i="8"/>
  <c r="D1499" i="10"/>
  <c r="D1499" i="9"/>
  <c r="D1499" i="8"/>
  <c r="D1501" i="10"/>
  <c r="D1501" i="9"/>
  <c r="D1501" i="8"/>
  <c r="D1503" i="10"/>
  <c r="D1503" i="9"/>
  <c r="D1503" i="8"/>
  <c r="D1505" i="10"/>
  <c r="D1505" i="9"/>
  <c r="D1505" i="8"/>
  <c r="D1507" i="10"/>
  <c r="D1507" i="9"/>
  <c r="D1507" i="8"/>
  <c r="D1509" i="10"/>
  <c r="D1509" i="9"/>
  <c r="D1509" i="8"/>
  <c r="D1511" i="10"/>
  <c r="D1511" i="9"/>
  <c r="D1511" i="8"/>
  <c r="D1513" i="10"/>
  <c r="D1513" i="9"/>
  <c r="D1513" i="8"/>
  <c r="D1515" i="10"/>
  <c r="D1515" i="9"/>
  <c r="D1515" i="8"/>
  <c r="D1517" i="10"/>
  <c r="D1517" i="9"/>
  <c r="D1517" i="8"/>
  <c r="D1519" i="10"/>
  <c r="D1519" i="9"/>
  <c r="D1519" i="8"/>
  <c r="D1521" i="10"/>
  <c r="D1521" i="9"/>
  <c r="D1521" i="8"/>
  <c r="D1523" i="10"/>
  <c r="D1523" i="9"/>
  <c r="D1523" i="8"/>
  <c r="D1525" i="10"/>
  <c r="D1525" i="9"/>
  <c r="D1525" i="8"/>
  <c r="D1527" i="10"/>
  <c r="D1527" i="9"/>
  <c r="D1527" i="8"/>
  <c r="D1529" i="10"/>
  <c r="D1529" i="9"/>
  <c r="D1529" i="8"/>
  <c r="D1531" i="10"/>
  <c r="D1531" i="9"/>
  <c r="D1531" i="8"/>
  <c r="D1533" i="10"/>
  <c r="D1533" i="9"/>
  <c r="D1533" i="8"/>
  <c r="D1535" i="10"/>
  <c r="D1535" i="9"/>
  <c r="D1535" i="8"/>
  <c r="D1537" i="10"/>
  <c r="D1537" i="9"/>
  <c r="D1537" i="8"/>
  <c r="D1539" i="10"/>
  <c r="D1539" i="9"/>
  <c r="D1539" i="8"/>
  <c r="D1541" i="10"/>
  <c r="D1541" i="9"/>
  <c r="D1541" i="8"/>
  <c r="D1543" i="10"/>
  <c r="D1543" i="9"/>
  <c r="D1543" i="8"/>
  <c r="D1545" i="10"/>
  <c r="D1545" i="9"/>
  <c r="D1545" i="8"/>
  <c r="D1547" i="10"/>
  <c r="D1547" i="9"/>
  <c r="D1547" i="8"/>
  <c r="D1549" i="10"/>
  <c r="D1549" i="9"/>
  <c r="D1549" i="8"/>
  <c r="D1551" i="10"/>
  <c r="D1551" i="9"/>
  <c r="D1551" i="8"/>
  <c r="D1553" i="10"/>
  <c r="D1553" i="9"/>
  <c r="D1553" i="8"/>
  <c r="D1555" i="10"/>
  <c r="D1555" i="9"/>
  <c r="D1555" i="8"/>
  <c r="D1557" i="10"/>
  <c r="D1557" i="9"/>
  <c r="D1557" i="8"/>
  <c r="D1559" i="10"/>
  <c r="D1559" i="9"/>
  <c r="D1559" i="8"/>
  <c r="D1561" i="10"/>
  <c r="D1561" i="9"/>
  <c r="D1561" i="8"/>
  <c r="D1563" i="10"/>
  <c r="D1563" i="9"/>
  <c r="D1563" i="8"/>
  <c r="D1565" i="10"/>
  <c r="D1565" i="9"/>
  <c r="D1565" i="8"/>
  <c r="D1567" i="10"/>
  <c r="D1567" i="9"/>
  <c r="D1567" i="8"/>
  <c r="D1569" i="10"/>
  <c r="D1569" i="9"/>
  <c r="D1569" i="8"/>
  <c r="D1571" i="10"/>
  <c r="D1571" i="9"/>
  <c r="D1571" i="8"/>
  <c r="D1573" i="10"/>
  <c r="D1573" i="9"/>
  <c r="D1573" i="8"/>
  <c r="D1575" i="10"/>
  <c r="D1575" i="9"/>
  <c r="D1575" i="8"/>
  <c r="D1577" i="10"/>
  <c r="D1577" i="9"/>
  <c r="D1577" i="8"/>
  <c r="D1579" i="10"/>
  <c r="D1579" i="9"/>
  <c r="D1579" i="8"/>
  <c r="D1581" i="10"/>
  <c r="D1581" i="9"/>
  <c r="D1581" i="8"/>
  <c r="D1583" i="10"/>
  <c r="D1583" i="9"/>
  <c r="D1583" i="8"/>
  <c r="D1585" i="10"/>
  <c r="D1585" i="9"/>
  <c r="D1585" i="8"/>
  <c r="D1587" i="10"/>
  <c r="D1587" i="9"/>
  <c r="D1587" i="8"/>
  <c r="D1589" i="10"/>
  <c r="D1589" i="9"/>
  <c r="D1589" i="8"/>
  <c r="D1591" i="10"/>
  <c r="D1591" i="9"/>
  <c r="D1591" i="8"/>
  <c r="D1593" i="10"/>
  <c r="D1593" i="9"/>
  <c r="D1593" i="8"/>
  <c r="D1595" i="10"/>
  <c r="D1595" i="9"/>
  <c r="D1595" i="8"/>
  <c r="D1597" i="10"/>
  <c r="D1597" i="9"/>
  <c r="D1597" i="8"/>
  <c r="D1599" i="10"/>
  <c r="D1599" i="9"/>
  <c r="D1599" i="8"/>
  <c r="D1601" i="10"/>
  <c r="D1601" i="9"/>
  <c r="D1601" i="8"/>
  <c r="D1603" i="10"/>
  <c r="D1603" i="9"/>
  <c r="D1603" i="8"/>
  <c r="D1605" i="10"/>
  <c r="D1605" i="9"/>
  <c r="D1605" i="8"/>
  <c r="D1607" i="10"/>
  <c r="D1607" i="9"/>
  <c r="D1607" i="8"/>
  <c r="D1609" i="10"/>
  <c r="D1609" i="9"/>
  <c r="D1609" i="8"/>
  <c r="D1611" i="10"/>
  <c r="D1611" i="9"/>
  <c r="D1611" i="8"/>
  <c r="D1613" i="10"/>
  <c r="D1613" i="9"/>
  <c r="D1613" i="8"/>
  <c r="D1615" i="10"/>
  <c r="D1615" i="9"/>
  <c r="D1615" i="8"/>
  <c r="D1617" i="10"/>
  <c r="D1617" i="9"/>
  <c r="D1617" i="8"/>
  <c r="D1619" i="10"/>
  <c r="D1619" i="9"/>
  <c r="D1619" i="8"/>
  <c r="D1621" i="10"/>
  <c r="D1621" i="9"/>
  <c r="D1621" i="8"/>
  <c r="D1623" i="10"/>
  <c r="D1623" i="9"/>
  <c r="D1623" i="8"/>
  <c r="D1625" i="10"/>
  <c r="D1625" i="9"/>
  <c r="D1625" i="8"/>
  <c r="D1627" i="10"/>
  <c r="D1627" i="9"/>
  <c r="D1627" i="8"/>
  <c r="D1629" i="10"/>
  <c r="D1629" i="9"/>
  <c r="D1629" i="8"/>
  <c r="D1631" i="10"/>
  <c r="D1631" i="9"/>
  <c r="D1631" i="8"/>
  <c r="D1633" i="10"/>
  <c r="D1633" i="9"/>
  <c r="D1633" i="8"/>
  <c r="D1635" i="10"/>
  <c r="D1635" i="9"/>
  <c r="D1635" i="8"/>
  <c r="D1637" i="10"/>
  <c r="D1637" i="9"/>
  <c r="D1637" i="8"/>
  <c r="D1639" i="10"/>
  <c r="D1639" i="9"/>
  <c r="D1639" i="8"/>
  <c r="D1641" i="10"/>
  <c r="D1641" i="9"/>
  <c r="D1641" i="8"/>
  <c r="D1643" i="10"/>
  <c r="D1643" i="9"/>
  <c r="D1643" i="8"/>
  <c r="D1645" i="10"/>
  <c r="D1645" i="9"/>
  <c r="D1645" i="8"/>
  <c r="D1647" i="10"/>
  <c r="D1647" i="9"/>
  <c r="D1647" i="8"/>
  <c r="D1649" i="10"/>
  <c r="D1649" i="9"/>
  <c r="D1649" i="8"/>
  <c r="D1651" i="10"/>
  <c r="D1651" i="9"/>
  <c r="D1651" i="8"/>
  <c r="D1653" i="10"/>
  <c r="D1653" i="9"/>
  <c r="D1653" i="8"/>
  <c r="D1655" i="10"/>
  <c r="D1655" i="9"/>
  <c r="D1655" i="8"/>
  <c r="D1657" i="10"/>
  <c r="D1657" i="9"/>
  <c r="D1657" i="8"/>
  <c r="D1659" i="10"/>
  <c r="D1659" i="9"/>
  <c r="D1659" i="8"/>
  <c r="D1661" i="10"/>
  <c r="D1661" i="9"/>
  <c r="D1661" i="8"/>
  <c r="D1663" i="10"/>
  <c r="D1663" i="9"/>
  <c r="D1663" i="8"/>
  <c r="D1665" i="10"/>
  <c r="D1665" i="9"/>
  <c r="D1665" i="8"/>
  <c r="D1667" i="10"/>
  <c r="D1667" i="9"/>
  <c r="D1667" i="8"/>
  <c r="D1669" i="10"/>
  <c r="D1669" i="9"/>
  <c r="D1669" i="8"/>
  <c r="D1671" i="10"/>
  <c r="D1671" i="9"/>
  <c r="D1671" i="8"/>
  <c r="D1673" i="10"/>
  <c r="D1673" i="9"/>
  <c r="D1673" i="8"/>
  <c r="D1675" i="10"/>
  <c r="D1675" i="9"/>
  <c r="D1675" i="8"/>
  <c r="D1677" i="10"/>
  <c r="D1677" i="9"/>
  <c r="D1677" i="8"/>
  <c r="D1679" i="10"/>
  <c r="D1679" i="9"/>
  <c r="D1679" i="8"/>
  <c r="D1681" i="10"/>
  <c r="D1681" i="9"/>
  <c r="D1681" i="8"/>
  <c r="D1683" i="10"/>
  <c r="D1683" i="9"/>
  <c r="D1683" i="8"/>
  <c r="D1685" i="10"/>
  <c r="D1685" i="9"/>
  <c r="D1685" i="8"/>
  <c r="D1687" i="10"/>
  <c r="D1687" i="9"/>
  <c r="D1687" i="8"/>
  <c r="D1689" i="10"/>
  <c r="D1689" i="9"/>
  <c r="D1689" i="8"/>
  <c r="D1691" i="10"/>
  <c r="D1691" i="9"/>
  <c r="D1691" i="8"/>
  <c r="D1693" i="10"/>
  <c r="D1693" i="9"/>
  <c r="D1693" i="8"/>
  <c r="D1695" i="10"/>
  <c r="D1695" i="9"/>
  <c r="D1695" i="8"/>
  <c r="D1697" i="10"/>
  <c r="D1697" i="9"/>
  <c r="D1697" i="8"/>
  <c r="D1699" i="10"/>
  <c r="D1699" i="9"/>
  <c r="D1699" i="8"/>
  <c r="D1701" i="10"/>
  <c r="D1701" i="9"/>
  <c r="D1701" i="8"/>
  <c r="D1703" i="10"/>
  <c r="D1703" i="9"/>
  <c r="D1703" i="8"/>
  <c r="D1705" i="10"/>
  <c r="D1705" i="9"/>
  <c r="D1705" i="8"/>
  <c r="D1707" i="10"/>
  <c r="D1707" i="9"/>
  <c r="D1707" i="8"/>
  <c r="D1709" i="10"/>
  <c r="D1709" i="9"/>
  <c r="D1709" i="8"/>
  <c r="D1711" i="10"/>
  <c r="D1711" i="9"/>
  <c r="D1711" i="8"/>
  <c r="D1713" i="10"/>
  <c r="D1713" i="9"/>
  <c r="D1713" i="8"/>
  <c r="D1715" i="10"/>
  <c r="D1715" i="9"/>
  <c r="D1715" i="8"/>
  <c r="D1717" i="10"/>
  <c r="D1717" i="9"/>
  <c r="D1717" i="8"/>
  <c r="D1719" i="10"/>
  <c r="D1719" i="9"/>
  <c r="D1719" i="8"/>
  <c r="D1721" i="10"/>
  <c r="D1721" i="9"/>
  <c r="D1721" i="8"/>
  <c r="D1723" i="10"/>
  <c r="D1723" i="9"/>
  <c r="D1723" i="8"/>
  <c r="D1725" i="10"/>
  <c r="D1725" i="9"/>
  <c r="D1725" i="8"/>
  <c r="D1727" i="10"/>
  <c r="D1727" i="9"/>
  <c r="D1727" i="8"/>
  <c r="D1729" i="10"/>
  <c r="D1729" i="9"/>
  <c r="D1729" i="8"/>
  <c r="D1731" i="10"/>
  <c r="D1731" i="9"/>
  <c r="D1731" i="8"/>
  <c r="D1733" i="10"/>
  <c r="D1733" i="9"/>
  <c r="D1733" i="8"/>
  <c r="D1735" i="10"/>
  <c r="D1735" i="9"/>
  <c r="D1735" i="8"/>
  <c r="D1737" i="10"/>
  <c r="D1737" i="9"/>
  <c r="D1737" i="8"/>
  <c r="D1739" i="10"/>
  <c r="D1739" i="9"/>
  <c r="D1739" i="8"/>
  <c r="D1741" i="10"/>
  <c r="D1741" i="9"/>
  <c r="D1741" i="8"/>
  <c r="D1743" i="10"/>
  <c r="D1743" i="9"/>
  <c r="D1743" i="8"/>
  <c r="D1745" i="10"/>
  <c r="D1745" i="9"/>
  <c r="D1745" i="8"/>
  <c r="D1747" i="10"/>
  <c r="D1747" i="9"/>
  <c r="D1747" i="8"/>
  <c r="D1749" i="10"/>
  <c r="D1749" i="9"/>
  <c r="D1749" i="8"/>
  <c r="D1751" i="10"/>
  <c r="D1751" i="9"/>
  <c r="D1751" i="8"/>
  <c r="D1753" i="10"/>
  <c r="D1753" i="9"/>
  <c r="D1753" i="8"/>
  <c r="D1755" i="10"/>
  <c r="D1755" i="9"/>
  <c r="D1755" i="8"/>
  <c r="D1757" i="10"/>
  <c r="D1757" i="9"/>
  <c r="D1757" i="8"/>
  <c r="D1759" i="10"/>
  <c r="D1759" i="9"/>
  <c r="D1759" i="8"/>
  <c r="D1761" i="10"/>
  <c r="D1761" i="9"/>
  <c r="D1761" i="8"/>
  <c r="D1763" i="10"/>
  <c r="D1763" i="9"/>
  <c r="D1763" i="8"/>
  <c r="D1765" i="10"/>
  <c r="D1765" i="9"/>
  <c r="D1765" i="8"/>
  <c r="D1767" i="10"/>
  <c r="D1767" i="9"/>
  <c r="D1767" i="8"/>
  <c r="D1769" i="10"/>
  <c r="D1769" i="9"/>
  <c r="D1769" i="8"/>
  <c r="D1771" i="10"/>
  <c r="D1771" i="9"/>
  <c r="D1771" i="8"/>
  <c r="D1773" i="10"/>
  <c r="D1773" i="9"/>
  <c r="D1773" i="8"/>
  <c r="D1775" i="10"/>
  <c r="D1775" i="9"/>
  <c r="D1775" i="8"/>
  <c r="D1777" i="10"/>
  <c r="D1777" i="9"/>
  <c r="D1777" i="8"/>
  <c r="D1779" i="10"/>
  <c r="D1779" i="9"/>
  <c r="D1779" i="8"/>
  <c r="D1781" i="10"/>
  <c r="D1781" i="9"/>
  <c r="D1781" i="8"/>
  <c r="D1783" i="10"/>
  <c r="D1783" i="9"/>
  <c r="D1783" i="8"/>
  <c r="D1785" i="10"/>
  <c r="D1785" i="9"/>
  <c r="D1785" i="8"/>
  <c r="D1787" i="10"/>
  <c r="D1787" i="9"/>
  <c r="D1787" i="8"/>
  <c r="D1789" i="10"/>
  <c r="D1789" i="9"/>
  <c r="D1789" i="8"/>
  <c r="D1791" i="10"/>
  <c r="D1791" i="9"/>
  <c r="D1791" i="8"/>
  <c r="D1793" i="10"/>
  <c r="D1793" i="9"/>
  <c r="D1793" i="8"/>
  <c r="D1795" i="10"/>
  <c r="D1795" i="9"/>
  <c r="D1795" i="8"/>
  <c r="D1797" i="10"/>
  <c r="D1797" i="9"/>
  <c r="D1797" i="8"/>
  <c r="D1799" i="10"/>
  <c r="D1799" i="9"/>
  <c r="D1799" i="8"/>
  <c r="D1801" i="10"/>
  <c r="D1801" i="9"/>
  <c r="D1801" i="8"/>
  <c r="D1803" i="10"/>
  <c r="D1803" i="9"/>
  <c r="D1803" i="8"/>
  <c r="D1805" i="10"/>
  <c r="D1805" i="9"/>
  <c r="D1805" i="8"/>
  <c r="D1807" i="10"/>
  <c r="D1807" i="9"/>
  <c r="D1807" i="8"/>
  <c r="D1809" i="10"/>
  <c r="D1809" i="9"/>
  <c r="D1809" i="8"/>
  <c r="D1811" i="10"/>
  <c r="D1811" i="9"/>
  <c r="D1811" i="8"/>
  <c r="D1813" i="10"/>
  <c r="D1813" i="9"/>
  <c r="D1813" i="8"/>
  <c r="D1815" i="10"/>
  <c r="D1815" i="9"/>
  <c r="D1815" i="8"/>
  <c r="D1817" i="10"/>
  <c r="D1817" i="9"/>
  <c r="D1817" i="8"/>
  <c r="D1819" i="10"/>
  <c r="D1819" i="9"/>
  <c r="D1819" i="8"/>
  <c r="D1821" i="10"/>
  <c r="D1821" i="9"/>
  <c r="D1821" i="8"/>
  <c r="D1823" i="10"/>
  <c r="D1823" i="9"/>
  <c r="D1823" i="8"/>
  <c r="D1825" i="10"/>
  <c r="D1825" i="9"/>
  <c r="D1825" i="8"/>
  <c r="D1827" i="10"/>
  <c r="D1827" i="9"/>
  <c r="D1827" i="8"/>
  <c r="D1829" i="10"/>
  <c r="D1829" i="9"/>
  <c r="D1829" i="8"/>
  <c r="D1831" i="10"/>
  <c r="D1831" i="9"/>
  <c r="D1831" i="8"/>
  <c r="D1833" i="10"/>
  <c r="D1833" i="9"/>
  <c r="D1833" i="8"/>
  <c r="D1835" i="10"/>
  <c r="D1835" i="9"/>
  <c r="D1835" i="8"/>
  <c r="D1837" i="10"/>
  <c r="D1837" i="9"/>
  <c r="D1837" i="8"/>
  <c r="D1839" i="10"/>
  <c r="D1839" i="9"/>
  <c r="D1839" i="8"/>
  <c r="D1841" i="10"/>
  <c r="D1841" i="9"/>
  <c r="D1841" i="8"/>
  <c r="D1843" i="10"/>
  <c r="D1843" i="9"/>
  <c r="D1843" i="8"/>
  <c r="D1845" i="10"/>
  <c r="D1845" i="9"/>
  <c r="D1845" i="8"/>
  <c r="D1847" i="10"/>
  <c r="D1847" i="9"/>
  <c r="D1847" i="8"/>
  <c r="D1849" i="10"/>
  <c r="D1849" i="9"/>
  <c r="D1849" i="8"/>
  <c r="D1851" i="10"/>
  <c r="D1851" i="9"/>
  <c r="D1851" i="8"/>
  <c r="D1853" i="10"/>
  <c r="D1853" i="9"/>
  <c r="D1853" i="8"/>
  <c r="D1855" i="10"/>
  <c r="D1855" i="9"/>
  <c r="D1855" i="8"/>
  <c r="D1857" i="10"/>
  <c r="D1857" i="9"/>
  <c r="D1857" i="8"/>
  <c r="D1859" i="10"/>
  <c r="D1859" i="9"/>
  <c r="D1859" i="8"/>
  <c r="D1861" i="10"/>
  <c r="D1861" i="9"/>
  <c r="D1861" i="8"/>
  <c r="D1863" i="10"/>
  <c r="D1863" i="9"/>
  <c r="D1863" i="8"/>
  <c r="D1865" i="10"/>
  <c r="D1865" i="9"/>
  <c r="D1865" i="8"/>
  <c r="D1867" i="10"/>
  <c r="D1867" i="9"/>
  <c r="D1867" i="8"/>
  <c r="D1869" i="10"/>
  <c r="D1869" i="9"/>
  <c r="D1869" i="8"/>
  <c r="D1871" i="10"/>
  <c r="D1871" i="9"/>
  <c r="D1871" i="8"/>
  <c r="D1873" i="10"/>
  <c r="D1873" i="9"/>
  <c r="D1873" i="8"/>
  <c r="D1875" i="10"/>
  <c r="D1875" i="9"/>
  <c r="D1875" i="8"/>
  <c r="D1877" i="10"/>
  <c r="D1877" i="9"/>
  <c r="D1877" i="8"/>
  <c r="D1879" i="10"/>
  <c r="D1879" i="9"/>
  <c r="D1879" i="8"/>
  <c r="D1881" i="10"/>
  <c r="D1881" i="9"/>
  <c r="D1881" i="8"/>
  <c r="D1883" i="10"/>
  <c r="D1883" i="9"/>
  <c r="D1883" i="8"/>
  <c r="D1885" i="10"/>
  <c r="D1885" i="9"/>
  <c r="D1885" i="8"/>
  <c r="D1887" i="10"/>
  <c r="D1887" i="9"/>
  <c r="D1887" i="8"/>
  <c r="D1889" i="10"/>
  <c r="D1889" i="9"/>
  <c r="D1889" i="8"/>
  <c r="D1891" i="10"/>
  <c r="D1891" i="9"/>
  <c r="D1891" i="8"/>
  <c r="D1893" i="10"/>
  <c r="D1893" i="9"/>
  <c r="D1893" i="8"/>
  <c r="D1895" i="10"/>
  <c r="D1895" i="9"/>
  <c r="D1895" i="8"/>
  <c r="D1897" i="10"/>
  <c r="D1897" i="9"/>
  <c r="D1897" i="8"/>
  <c r="D1899" i="10"/>
  <c r="D1899" i="9"/>
  <c r="D1899" i="8"/>
  <c r="D1901" i="10"/>
  <c r="D1901" i="9"/>
  <c r="D1901" i="8"/>
  <c r="D1903" i="10"/>
  <c r="D1903" i="9"/>
  <c r="D1903" i="8"/>
  <c r="D1905" i="10"/>
  <c r="D1905" i="9"/>
  <c r="D1905" i="8"/>
  <c r="D1907" i="10"/>
  <c r="D1907" i="9"/>
  <c r="D1907" i="8"/>
  <c r="D1909" i="10"/>
  <c r="D1909" i="9"/>
  <c r="D1909" i="8"/>
  <c r="D1911" i="10"/>
  <c r="D1911" i="9"/>
  <c r="D1911" i="8"/>
  <c r="D1913" i="10"/>
  <c r="D1913" i="9"/>
  <c r="D1913" i="8"/>
  <c r="D1915" i="10"/>
  <c r="D1915" i="9"/>
  <c r="D1915" i="8"/>
  <c r="D1917" i="10"/>
  <c r="D1917" i="9"/>
  <c r="D1917" i="8"/>
  <c r="D1919" i="10"/>
  <c r="D1919" i="9"/>
  <c r="D1919" i="8"/>
  <c r="D1921" i="10"/>
  <c r="D1921" i="9"/>
  <c r="D1921" i="8"/>
  <c r="D1923" i="10"/>
  <c r="D1923" i="9"/>
  <c r="D1923" i="8"/>
  <c r="D1925" i="10"/>
  <c r="D1925" i="9"/>
  <c r="D1925" i="8"/>
  <c r="D1927" i="10"/>
  <c r="D1927" i="9"/>
  <c r="D1927" i="8"/>
  <c r="D1929" i="10"/>
  <c r="D1929" i="9"/>
  <c r="D1929" i="8"/>
  <c r="D1931" i="10"/>
  <c r="D1931" i="9"/>
  <c r="D1931" i="8"/>
  <c r="D1933" i="10"/>
  <c r="D1933" i="9"/>
  <c r="D1933" i="8"/>
  <c r="D1935" i="10"/>
  <c r="D1935" i="9"/>
  <c r="D1935" i="8"/>
  <c r="D1937" i="10"/>
  <c r="D1937" i="9"/>
  <c r="D1937" i="8"/>
  <c r="D1939" i="10"/>
  <c r="D1939" i="9"/>
  <c r="D1939" i="8"/>
  <c r="D1941" i="10"/>
  <c r="D1941" i="9"/>
  <c r="D1941" i="8"/>
  <c r="D1943" i="10"/>
  <c r="D1943" i="9"/>
  <c r="D1943" i="8"/>
  <c r="D1945" i="10"/>
  <c r="D1945" i="9"/>
  <c r="D1945" i="8"/>
  <c r="D1947" i="10"/>
  <c r="D1947" i="9"/>
  <c r="D1947" i="8"/>
  <c r="D1949" i="10"/>
  <c r="D1949" i="9"/>
  <c r="D1949" i="8"/>
  <c r="D1951" i="10"/>
  <c r="D1951" i="9"/>
  <c r="D1951" i="8"/>
  <c r="D1953" i="10"/>
  <c r="D1953" i="9"/>
  <c r="D1953" i="8"/>
  <c r="D1955" i="10"/>
  <c r="D1955" i="9"/>
  <c r="D1955" i="8"/>
  <c r="D1957" i="10"/>
  <c r="D1957" i="9"/>
  <c r="D1957" i="8"/>
  <c r="D1959" i="10"/>
  <c r="D1959" i="9"/>
  <c r="D1959" i="8"/>
  <c r="D1961" i="10"/>
  <c r="D1961" i="9"/>
  <c r="D1961" i="8"/>
  <c r="D1963" i="10"/>
  <c r="D1963" i="9"/>
  <c r="D1963" i="8"/>
  <c r="D1965" i="10"/>
  <c r="D1965" i="9"/>
  <c r="D1965" i="8"/>
  <c r="D1967" i="10"/>
  <c r="D1967" i="9"/>
  <c r="D1967" i="8"/>
  <c r="D1969" i="10"/>
  <c r="D1969" i="9"/>
  <c r="D1969" i="8"/>
  <c r="D1971" i="10"/>
  <c r="D1971" i="9"/>
  <c r="D1971" i="8"/>
  <c r="D1973" i="10"/>
  <c r="D1973" i="9"/>
  <c r="D1973" i="8"/>
  <c r="D1975" i="10"/>
  <c r="D1975" i="9"/>
  <c r="D1975" i="8"/>
  <c r="D1977" i="10"/>
  <c r="D1977" i="9"/>
  <c r="D1977" i="8"/>
  <c r="D1979" i="10"/>
  <c r="D1979" i="9"/>
  <c r="D1979" i="8"/>
  <c r="D1981" i="10"/>
  <c r="D1981" i="9"/>
  <c r="D1981" i="8"/>
  <c r="D1983" i="10"/>
  <c r="D1983" i="9"/>
  <c r="D1983" i="8"/>
  <c r="D1985" i="10"/>
  <c r="D1985" i="9"/>
  <c r="D1985" i="8"/>
  <c r="D1987" i="10"/>
  <c r="D1987" i="9"/>
  <c r="D1987" i="8"/>
  <c r="D1989" i="10"/>
  <c r="D1989" i="9"/>
  <c r="D1989" i="8"/>
  <c r="D1991" i="10"/>
  <c r="D1991" i="9"/>
  <c r="D1991" i="8"/>
  <c r="D1993" i="10"/>
  <c r="D1993" i="9"/>
  <c r="D1993" i="8"/>
  <c r="D1995" i="10"/>
  <c r="D1995" i="9"/>
  <c r="D1995" i="8"/>
  <c r="D1997" i="10"/>
  <c r="D1997" i="9"/>
  <c r="D1997" i="8"/>
  <c r="D1999" i="10"/>
  <c r="D1999" i="9"/>
  <c r="D1999" i="8"/>
  <c r="D2001" i="10"/>
  <c r="D2001" i="9"/>
  <c r="D2001" i="8"/>
  <c r="D2003" i="10"/>
  <c r="D2003" i="9"/>
  <c r="D2003" i="8"/>
  <c r="D2005" i="10"/>
  <c r="D2005" i="9"/>
  <c r="D2005" i="8"/>
  <c r="D2007" i="10"/>
  <c r="D2007" i="9"/>
  <c r="D2007" i="8"/>
  <c r="D2009" i="10"/>
  <c r="D2009" i="9"/>
  <c r="D2009" i="8"/>
  <c r="D2011" i="10"/>
  <c r="D2011" i="9"/>
  <c r="D2011" i="8"/>
  <c r="D2013" i="10"/>
  <c r="D2013" i="9"/>
  <c r="D2013" i="8"/>
  <c r="D2015" i="10"/>
  <c r="D2015" i="9"/>
  <c r="D2015" i="8"/>
  <c r="D2017" i="10"/>
  <c r="D2017" i="9"/>
  <c r="D2017" i="8"/>
  <c r="D2019" i="10"/>
  <c r="D2019" i="9"/>
  <c r="D2019" i="8"/>
  <c r="D2021" i="10"/>
  <c r="D2021" i="9"/>
  <c r="D2021" i="8"/>
  <c r="D2023" i="10"/>
  <c r="D2023" i="9"/>
  <c r="D2023" i="8"/>
  <c r="D2025" i="10"/>
  <c r="D2025" i="9"/>
  <c r="D2025" i="8"/>
  <c r="D2027" i="10"/>
  <c r="D2027" i="9"/>
  <c r="D2027" i="8"/>
  <c r="D2029" i="10"/>
  <c r="D2029" i="9"/>
  <c r="D2029" i="8"/>
  <c r="D2031" i="10"/>
  <c r="D2031" i="9"/>
  <c r="D2031" i="8"/>
  <c r="D2033" i="10"/>
  <c r="D2033" i="9"/>
  <c r="D2033" i="8"/>
  <c r="D2035" i="10"/>
  <c r="D2035" i="9"/>
  <c r="D2035" i="8"/>
  <c r="D2037" i="10"/>
  <c r="D2037" i="9"/>
  <c r="D2037" i="8"/>
  <c r="D2039" i="10"/>
  <c r="D2039" i="9"/>
  <c r="D2039" i="8"/>
  <c r="D2041" i="10"/>
  <c r="D2041" i="9"/>
  <c r="D2041" i="8"/>
  <c r="D2043" i="10"/>
  <c r="D2043" i="9"/>
  <c r="D2043" i="8"/>
  <c r="D2045" i="10"/>
  <c r="D2045" i="9"/>
  <c r="D2045" i="8"/>
  <c r="D2047" i="10"/>
  <c r="D2047" i="9"/>
  <c r="D2047" i="8"/>
  <c r="D2049" i="10"/>
  <c r="D2049" i="9"/>
  <c r="D2049" i="8"/>
  <c r="D2051" i="10"/>
  <c r="D2051" i="9"/>
  <c r="D2051" i="8"/>
  <c r="D2053" i="10"/>
  <c r="D2053" i="9"/>
  <c r="D2053" i="8"/>
  <c r="D2055" i="10"/>
  <c r="D2055" i="9"/>
  <c r="D2055" i="8"/>
  <c r="D2057" i="10"/>
  <c r="D2057" i="9"/>
  <c r="D2057" i="8"/>
  <c r="D2059" i="10"/>
  <c r="D2059" i="9"/>
  <c r="D2059" i="8"/>
  <c r="D2061" i="10"/>
  <c r="D2061" i="9"/>
  <c r="D2061" i="8"/>
  <c r="D2063" i="10"/>
  <c r="D2063" i="9"/>
  <c r="D2063" i="8"/>
  <c r="D2065" i="10"/>
  <c r="D2065" i="9"/>
  <c r="D2065" i="8"/>
  <c r="D2067" i="10"/>
  <c r="D2067" i="9"/>
  <c r="D2067" i="8"/>
  <c r="D2069" i="10"/>
  <c r="D2069" i="9"/>
  <c r="D2069" i="8"/>
  <c r="D2071" i="10"/>
  <c r="D2071" i="9"/>
  <c r="D2071" i="8"/>
  <c r="D2073" i="10"/>
  <c r="D2073" i="9"/>
  <c r="D2073" i="8"/>
  <c r="D2075" i="10"/>
  <c r="D2075" i="9"/>
  <c r="D2075" i="8"/>
  <c r="D2077" i="10"/>
  <c r="D2077" i="9"/>
  <c r="D2077" i="8"/>
  <c r="D2079" i="10"/>
  <c r="D2079" i="9"/>
  <c r="D2079" i="8"/>
  <c r="D2081" i="10"/>
  <c r="D2081" i="9"/>
  <c r="D2081" i="8"/>
  <c r="D2083" i="10"/>
  <c r="D2083" i="9"/>
  <c r="D2083" i="8"/>
  <c r="D2085" i="10"/>
  <c r="D2085" i="9"/>
  <c r="D2085" i="8"/>
  <c r="D2087" i="10"/>
  <c r="D2087" i="9"/>
  <c r="D2087" i="8"/>
  <c r="D2089" i="10"/>
  <c r="D2089" i="9"/>
  <c r="D2089" i="8"/>
  <c r="D2091" i="10"/>
  <c r="D2091" i="9"/>
  <c r="D2091" i="8"/>
  <c r="D2093" i="10"/>
  <c r="D2093" i="9"/>
  <c r="D2093" i="8"/>
  <c r="D2095" i="10"/>
  <c r="D2095" i="9"/>
  <c r="D2095" i="8"/>
  <c r="D2097" i="10"/>
  <c r="D2097" i="9"/>
  <c r="D2097" i="8"/>
  <c r="D2099" i="10"/>
  <c r="D2099" i="9"/>
  <c r="D2099" i="8"/>
  <c r="D2101" i="10"/>
  <c r="D2101" i="9"/>
  <c r="D2101" i="8"/>
  <c r="D2103" i="10"/>
  <c r="D2103" i="9"/>
  <c r="D2103" i="8"/>
  <c r="D2105" i="10"/>
  <c r="D2105" i="9"/>
  <c r="D2105" i="8"/>
  <c r="D2107" i="10"/>
  <c r="D2107" i="9"/>
  <c r="D2107" i="8"/>
  <c r="D2109" i="10"/>
  <c r="D2109" i="9"/>
  <c r="D2109" i="8"/>
  <c r="D2111" i="10"/>
  <c r="D2111" i="9"/>
  <c r="D2111" i="8"/>
  <c r="D2113" i="10"/>
  <c r="D2113" i="9"/>
  <c r="D2113" i="8"/>
  <c r="D2115" i="10"/>
  <c r="D2115" i="9"/>
  <c r="D2115" i="8"/>
  <c r="D2117" i="10"/>
  <c r="D2117" i="9"/>
  <c r="D2117" i="8"/>
  <c r="D2119" i="10"/>
  <c r="D2119" i="9"/>
  <c r="D2119" i="8"/>
  <c r="D2121" i="10"/>
  <c r="D2121" i="9"/>
  <c r="D2121" i="8"/>
  <c r="D2123" i="10"/>
  <c r="D2123" i="9"/>
  <c r="D2123" i="8"/>
  <c r="D2125" i="10"/>
  <c r="D2125" i="9"/>
  <c r="D2125" i="8"/>
  <c r="D2127" i="10"/>
  <c r="D2127" i="9"/>
  <c r="D2127" i="8"/>
  <c r="D2129" i="10"/>
  <c r="D2129" i="9"/>
  <c r="D2129" i="8"/>
  <c r="D2131" i="10"/>
  <c r="D2131" i="9"/>
  <c r="D2131" i="8"/>
  <c r="D2133" i="10"/>
  <c r="D2133" i="9"/>
  <c r="D2133" i="8"/>
  <c r="D2135" i="10"/>
  <c r="D2135" i="9"/>
  <c r="D2135" i="8"/>
  <c r="D2137" i="10"/>
  <c r="D2137" i="9"/>
  <c r="D2137" i="8"/>
  <c r="D2139" i="10"/>
  <c r="D2139" i="9"/>
  <c r="D2139" i="8"/>
  <c r="D2141" i="10"/>
  <c r="D2141" i="9"/>
  <c r="D2141" i="8"/>
  <c r="D2143" i="10"/>
  <c r="D2143" i="9"/>
  <c r="D2143" i="8"/>
  <c r="D2145" i="10"/>
  <c r="D2145" i="9"/>
  <c r="D2145" i="8"/>
  <c r="D2147" i="10"/>
  <c r="D2147" i="9"/>
  <c r="D2147" i="8"/>
  <c r="D2149" i="10"/>
  <c r="D2149" i="9"/>
  <c r="D2149" i="8"/>
  <c r="D2151" i="10"/>
  <c r="D2151" i="9"/>
  <c r="D2151" i="8"/>
  <c r="D2153" i="10"/>
  <c r="D2153" i="9"/>
  <c r="D2153" i="8"/>
  <c r="D2155" i="10"/>
  <c r="D2155" i="9"/>
  <c r="D2155" i="8"/>
  <c r="D2157" i="10"/>
  <c r="D2157" i="9"/>
  <c r="D2157" i="8"/>
  <c r="D2159" i="10"/>
  <c r="D2159" i="9"/>
  <c r="D2159" i="8"/>
  <c r="D2161" i="10"/>
  <c r="D2161" i="9"/>
  <c r="D2161" i="8"/>
  <c r="D2163" i="10"/>
  <c r="D2163" i="9"/>
  <c r="D2163" i="8"/>
  <c r="D2165" i="10"/>
  <c r="D2165" i="9"/>
  <c r="D2165" i="8"/>
  <c r="D2167" i="10"/>
  <c r="D2167" i="9"/>
  <c r="D2167" i="8"/>
  <c r="D2169" i="10"/>
  <c r="D2169" i="9"/>
  <c r="D2169" i="8"/>
  <c r="D2171" i="10"/>
  <c r="D2171" i="9"/>
  <c r="D2171" i="8"/>
  <c r="D2173" i="10"/>
  <c r="D2173" i="9"/>
  <c r="D2173" i="8"/>
  <c r="D2175" i="10"/>
  <c r="D2175" i="9"/>
  <c r="D2175" i="8"/>
  <c r="D2177" i="10"/>
  <c r="D2177" i="9"/>
  <c r="D2177" i="8"/>
  <c r="D2179" i="10"/>
  <c r="D2179" i="9"/>
  <c r="D2179" i="8"/>
  <c r="D2181" i="10"/>
  <c r="D2181" i="9"/>
  <c r="D2181" i="8"/>
  <c r="D2183" i="10"/>
  <c r="D2183" i="9"/>
  <c r="D2183" i="8"/>
  <c r="D2185" i="10"/>
  <c r="D2185" i="9"/>
  <c r="D2185" i="8"/>
  <c r="D2187" i="10"/>
  <c r="D2187" i="9"/>
  <c r="D2187" i="8"/>
  <c r="D2189" i="10"/>
  <c r="D2189" i="9"/>
  <c r="D2189" i="8"/>
  <c r="D2191" i="10"/>
  <c r="D2191" i="9"/>
  <c r="D2191" i="8"/>
  <c r="D2193" i="10"/>
  <c r="D2193" i="9"/>
  <c r="D2193" i="8"/>
  <c r="D2195" i="10"/>
  <c r="D2195" i="9"/>
  <c r="D2195" i="8"/>
  <c r="D2197" i="10"/>
  <c r="D2197" i="9"/>
  <c r="D2197" i="8"/>
  <c r="D2199" i="10"/>
  <c r="D2199" i="9"/>
  <c r="D2199" i="8"/>
  <c r="D2201" i="10"/>
  <c r="D2201" i="9"/>
  <c r="D2201" i="8"/>
  <c r="D2203" i="10"/>
  <c r="D2203" i="9"/>
  <c r="D2203" i="8"/>
  <c r="D2205" i="10"/>
  <c r="D2205" i="9"/>
  <c r="D2205" i="8"/>
  <c r="D2207" i="10"/>
  <c r="D2207" i="9"/>
  <c r="D2207" i="8"/>
  <c r="D2209" i="10"/>
  <c r="D2209" i="9"/>
  <c r="D2209" i="8"/>
  <c r="D2211" i="10"/>
  <c r="D2211" i="9"/>
  <c r="D2211" i="8"/>
  <c r="D2213" i="10"/>
  <c r="D2213" i="9"/>
  <c r="D2213" i="8"/>
  <c r="D2215" i="10"/>
  <c r="D2215" i="9"/>
  <c r="D2215" i="8"/>
  <c r="D2217" i="10"/>
  <c r="D2217" i="9"/>
  <c r="D2217" i="8"/>
  <c r="D2219" i="10"/>
  <c r="D2219" i="9"/>
  <c r="D2219" i="8"/>
  <c r="D2221" i="10"/>
  <c r="D2221" i="9"/>
  <c r="D2221" i="8"/>
  <c r="D2223" i="10"/>
  <c r="D2223" i="9"/>
  <c r="D2223" i="8"/>
  <c r="D2225" i="10"/>
  <c r="D2225" i="9"/>
  <c r="D2225" i="8"/>
  <c r="D2227" i="10"/>
  <c r="D2227" i="9"/>
  <c r="D2227" i="8"/>
  <c r="D2229" i="10"/>
  <c r="D2229" i="9"/>
  <c r="D2229" i="8"/>
  <c r="D2231" i="10"/>
  <c r="D2231" i="9"/>
  <c r="D2231" i="8"/>
  <c r="D2233" i="10"/>
  <c r="D2233" i="9"/>
  <c r="D2233" i="8"/>
  <c r="D2235" i="10"/>
  <c r="D2235" i="9"/>
  <c r="D2235" i="8"/>
  <c r="D2237" i="10"/>
  <c r="D2237" i="9"/>
  <c r="D2237" i="8"/>
  <c r="D2239" i="10"/>
  <c r="D2239" i="9"/>
  <c r="D2239" i="8"/>
  <c r="D2241" i="10"/>
  <c r="D2241" i="9"/>
  <c r="D2241" i="8"/>
  <c r="D2243" i="10"/>
  <c r="D2243" i="9"/>
  <c r="D2243" i="8"/>
  <c r="D2245" i="10"/>
  <c r="D2245" i="9"/>
  <c r="D2245" i="8"/>
  <c r="D2247" i="10"/>
  <c r="D2247" i="9"/>
  <c r="D2247" i="8"/>
  <c r="D2249" i="10"/>
  <c r="D2249" i="9"/>
  <c r="D2249" i="8"/>
  <c r="D2251" i="10"/>
  <c r="D2251" i="9"/>
  <c r="D2251" i="8"/>
  <c r="D2253" i="10"/>
  <c r="D2253" i="9"/>
  <c r="D2253" i="8"/>
  <c r="D2255" i="10"/>
  <c r="D2255" i="9"/>
  <c r="D2255" i="8"/>
  <c r="D2257" i="10"/>
  <c r="D2257" i="9"/>
  <c r="D2257" i="8"/>
  <c r="D2259" i="10"/>
  <c r="D2259" i="9"/>
  <c r="D2259" i="8"/>
  <c r="D2261" i="10"/>
  <c r="D2261" i="9"/>
  <c r="D2261" i="8"/>
  <c r="D2263" i="10"/>
  <c r="D2263" i="9"/>
  <c r="D2263" i="8"/>
  <c r="D2265" i="10"/>
  <c r="D2265" i="9"/>
  <c r="D2265" i="8"/>
  <c r="D2267" i="10"/>
  <c r="D2267" i="9"/>
  <c r="D2267" i="8"/>
  <c r="D2269" i="10"/>
  <c r="D2269" i="9"/>
  <c r="D2269" i="8"/>
  <c r="D2271" i="10"/>
  <c r="D2271" i="9"/>
  <c r="D2271" i="8"/>
  <c r="D2273" i="10"/>
  <c r="D2273" i="9"/>
  <c r="D2273" i="8"/>
  <c r="D2275" i="10"/>
  <c r="D2275" i="9"/>
  <c r="D2275" i="8"/>
  <c r="D2277" i="10"/>
  <c r="D2277" i="9"/>
  <c r="D2277" i="8"/>
  <c r="D2279" i="10"/>
  <c r="D2279" i="9"/>
  <c r="D2279" i="8"/>
  <c r="D2281" i="10"/>
  <c r="D2281" i="9"/>
  <c r="D2281" i="8"/>
  <c r="D2283" i="10"/>
  <c r="D2283" i="9"/>
  <c r="D2283" i="8"/>
  <c r="D2285" i="10"/>
  <c r="D2285" i="9"/>
  <c r="D2285" i="8"/>
  <c r="D2287" i="10"/>
  <c r="D2287" i="9"/>
  <c r="D2287" i="8"/>
  <c r="D2289" i="10"/>
  <c r="D2289" i="9"/>
  <c r="D2289" i="8"/>
  <c r="D2291" i="10"/>
  <c r="D2291" i="9"/>
  <c r="D2291" i="8"/>
  <c r="D2293" i="10"/>
  <c r="D2293" i="9"/>
  <c r="D2293" i="8"/>
  <c r="D2295" i="10"/>
  <c r="D2295" i="9"/>
  <c r="D2295" i="8"/>
  <c r="D2297" i="10"/>
  <c r="D2297" i="9"/>
  <c r="D2297" i="8"/>
  <c r="D2299" i="10"/>
  <c r="D2299" i="9"/>
  <c r="D2299" i="8"/>
  <c r="D2301" i="10"/>
  <c r="D2301" i="9"/>
  <c r="D2301" i="8"/>
  <c r="D2303" i="10"/>
  <c r="D2303" i="9"/>
  <c r="D2303" i="8"/>
  <c r="D2305" i="10"/>
  <c r="D2305" i="9"/>
  <c r="D2305" i="8"/>
  <c r="D2307" i="10"/>
  <c r="D2307" i="9"/>
  <c r="D2307" i="8"/>
  <c r="D2309" i="10"/>
  <c r="D2309" i="9"/>
  <c r="D2309" i="8"/>
  <c r="D2311" i="10"/>
  <c r="D2311" i="9"/>
  <c r="D2311" i="8"/>
  <c r="D2313" i="10"/>
  <c r="D2313" i="9"/>
  <c r="D2313" i="8"/>
  <c r="D2315" i="10"/>
  <c r="D2315" i="9"/>
  <c r="D2315" i="8"/>
  <c r="B891" i="5"/>
  <c r="C891" i="5" s="1"/>
  <c r="B901" i="5"/>
  <c r="C901" i="5" s="1"/>
  <c r="B911" i="5"/>
  <c r="C911" i="5" s="1"/>
  <c r="B921" i="5"/>
  <c r="C921" i="5" s="1"/>
  <c r="B931" i="5"/>
  <c r="C931" i="5" s="1"/>
  <c r="B941" i="5"/>
  <c r="C941" i="5" s="1"/>
  <c r="B951" i="5"/>
  <c r="C951" i="5" s="1"/>
  <c r="B961" i="5"/>
  <c r="C961" i="5" s="1"/>
  <c r="B971" i="5"/>
  <c r="C971" i="5" s="1"/>
  <c r="B981" i="5"/>
  <c r="C981" i="5" s="1"/>
  <c r="B991" i="5"/>
  <c r="C991" i="5" s="1"/>
  <c r="B1001" i="5"/>
  <c r="C1001" i="5" s="1"/>
  <c r="B1011" i="5"/>
  <c r="C1011" i="5" s="1"/>
  <c r="B1021" i="5"/>
  <c r="C1021" i="5" s="1"/>
  <c r="B1031" i="5"/>
  <c r="C1031" i="5" s="1"/>
  <c r="B1041" i="5"/>
  <c r="C1041" i="5" s="1"/>
  <c r="B1051" i="5"/>
  <c r="C1051" i="5" s="1"/>
  <c r="B1061" i="5"/>
  <c r="C1061" i="5" s="1"/>
  <c r="B1071" i="5"/>
  <c r="C1071" i="5" s="1"/>
  <c r="B1081" i="5"/>
  <c r="C1081" i="5" s="1"/>
  <c r="B1091" i="5"/>
  <c r="C1091" i="5" s="1"/>
  <c r="B1101" i="5"/>
  <c r="C1101" i="5" s="1"/>
  <c r="B1111" i="5"/>
  <c r="C1111" i="5" s="1"/>
  <c r="B1121" i="5"/>
  <c r="C1121" i="5" s="1"/>
  <c r="B1131" i="5"/>
  <c r="C1131" i="5" s="1"/>
  <c r="B1141" i="5"/>
  <c r="C1141" i="5" s="1"/>
  <c r="B1151" i="5"/>
  <c r="C1151" i="5" s="1"/>
  <c r="B1161" i="5"/>
  <c r="C1161" i="5" s="1"/>
  <c r="B1171" i="5"/>
  <c r="C1171" i="5" s="1"/>
  <c r="B1181" i="5"/>
  <c r="C1181" i="5" s="1"/>
  <c r="B1191" i="5"/>
  <c r="C1191" i="5" s="1"/>
  <c r="B1201" i="5"/>
  <c r="C1201" i="5" s="1"/>
  <c r="B1211" i="5"/>
  <c r="C1211" i="5" s="1"/>
  <c r="B1221" i="5"/>
  <c r="C1221" i="5" s="1"/>
  <c r="B1409" i="5"/>
  <c r="C1409" i="5" s="1"/>
  <c r="B1413" i="5"/>
  <c r="C1413" i="5" s="1"/>
  <c r="B1461" i="5"/>
  <c r="C1461" i="5" s="1"/>
  <c r="B1509" i="5"/>
  <c r="C1509" i="5" s="1"/>
  <c r="B1513" i="5"/>
  <c r="C1513" i="5" s="1"/>
  <c r="B1561" i="5"/>
  <c r="C1561" i="5" s="1"/>
  <c r="E7" i="10"/>
  <c r="E7" i="9"/>
  <c r="E7" i="8"/>
  <c r="E9" i="10"/>
  <c r="E9" i="9"/>
  <c r="E9" i="8"/>
  <c r="E11" i="10"/>
  <c r="E11" i="9"/>
  <c r="E11" i="8"/>
  <c r="E13" i="10"/>
  <c r="E13" i="9"/>
  <c r="E13" i="8"/>
  <c r="E15" i="10"/>
  <c r="E15" i="9"/>
  <c r="E15" i="8"/>
  <c r="E17" i="10"/>
  <c r="E17" i="9"/>
  <c r="E17" i="8"/>
  <c r="E19" i="10"/>
  <c r="E19" i="9"/>
  <c r="E19" i="8"/>
  <c r="E21" i="10"/>
  <c r="E21" i="9"/>
  <c r="E21" i="8"/>
  <c r="E23" i="10"/>
  <c r="E23" i="9"/>
  <c r="E23" i="8"/>
  <c r="E25" i="10"/>
  <c r="E25" i="9"/>
  <c r="E25" i="8"/>
  <c r="E27" i="10"/>
  <c r="E27" i="9"/>
  <c r="E27" i="8"/>
  <c r="E29" i="10"/>
  <c r="E29" i="9"/>
  <c r="E29" i="8"/>
  <c r="E31" i="10"/>
  <c r="E31" i="9"/>
  <c r="E31" i="8"/>
  <c r="E33" i="10"/>
  <c r="E33" i="9"/>
  <c r="E33" i="8"/>
  <c r="E35" i="10"/>
  <c r="E35" i="9"/>
  <c r="E35" i="8"/>
  <c r="E37" i="10"/>
  <c r="E37" i="9"/>
  <c r="E37" i="8"/>
  <c r="E39" i="10"/>
  <c r="E39" i="9"/>
  <c r="E39" i="8"/>
  <c r="E41" i="10"/>
  <c r="E41" i="9"/>
  <c r="E41" i="8"/>
  <c r="E43" i="10"/>
  <c r="E43" i="9"/>
  <c r="E43" i="8"/>
  <c r="E45" i="10"/>
  <c r="E45" i="9"/>
  <c r="E45" i="8"/>
  <c r="E47" i="10"/>
  <c r="E47" i="9"/>
  <c r="E47" i="8"/>
  <c r="E49" i="10"/>
  <c r="E49" i="9"/>
  <c r="E49" i="8"/>
  <c r="E51" i="10"/>
  <c r="E51" i="9"/>
  <c r="E51" i="8"/>
  <c r="E53" i="10"/>
  <c r="E53" i="9"/>
  <c r="E53" i="8"/>
  <c r="E55" i="10"/>
  <c r="E55" i="9"/>
  <c r="E55" i="8"/>
  <c r="E57" i="10"/>
  <c r="E57" i="9"/>
  <c r="E57" i="8"/>
  <c r="E59" i="10"/>
  <c r="E59" i="9"/>
  <c r="E59" i="8"/>
  <c r="E61" i="10"/>
  <c r="E61" i="9"/>
  <c r="E61" i="8"/>
  <c r="E63" i="10"/>
  <c r="E63" i="9"/>
  <c r="E63" i="8"/>
  <c r="E65" i="10"/>
  <c r="E65" i="9"/>
  <c r="E65" i="8"/>
  <c r="E67" i="10"/>
  <c r="E67" i="9"/>
  <c r="E67" i="8"/>
  <c r="E69" i="10"/>
  <c r="E69" i="9"/>
  <c r="E69" i="8"/>
  <c r="E71" i="10"/>
  <c r="E71" i="9"/>
  <c r="E71" i="8"/>
  <c r="E73" i="10"/>
  <c r="E73" i="9"/>
  <c r="E73" i="8"/>
  <c r="E75" i="10"/>
  <c r="E75" i="9"/>
  <c r="E75" i="8"/>
  <c r="E77" i="10"/>
  <c r="E77" i="9"/>
  <c r="E77" i="8"/>
  <c r="E79" i="10"/>
  <c r="E79" i="9"/>
  <c r="E79" i="8"/>
  <c r="E81" i="10"/>
  <c r="E81" i="9"/>
  <c r="E81" i="8"/>
  <c r="E83" i="10"/>
  <c r="E83" i="9"/>
  <c r="E83" i="8"/>
  <c r="E85" i="10"/>
  <c r="E85" i="9"/>
  <c r="E85" i="8"/>
  <c r="E87" i="10"/>
  <c r="E87" i="9"/>
  <c r="E87" i="8"/>
  <c r="E89" i="10"/>
  <c r="E89" i="9"/>
  <c r="E89" i="8"/>
  <c r="E91" i="10"/>
  <c r="E91" i="9"/>
  <c r="E91" i="8"/>
  <c r="E93" i="10"/>
  <c r="E93" i="9"/>
  <c r="E93" i="8"/>
  <c r="E95" i="10"/>
  <c r="E95" i="9"/>
  <c r="E95" i="8"/>
  <c r="E97" i="10"/>
  <c r="E97" i="9"/>
  <c r="E97" i="8"/>
  <c r="E99" i="10"/>
  <c r="E99" i="9"/>
  <c r="E99" i="8"/>
  <c r="E101" i="10"/>
  <c r="E101" i="9"/>
  <c r="E101" i="8"/>
  <c r="E103" i="10"/>
  <c r="E103" i="9"/>
  <c r="E103" i="8"/>
  <c r="E105" i="10"/>
  <c r="E105" i="9"/>
  <c r="E105" i="8"/>
  <c r="E107" i="10"/>
  <c r="E107" i="9"/>
  <c r="E107" i="8"/>
  <c r="E109" i="10"/>
  <c r="E109" i="9"/>
  <c r="E109" i="8"/>
  <c r="E111" i="10"/>
  <c r="E111" i="9"/>
  <c r="E111" i="8"/>
  <c r="E113" i="10"/>
  <c r="E113" i="9"/>
  <c r="E113" i="8"/>
  <c r="E115" i="10"/>
  <c r="E115" i="9"/>
  <c r="E115" i="8"/>
  <c r="E117" i="10"/>
  <c r="E117" i="9"/>
  <c r="E117" i="8"/>
  <c r="E119" i="10"/>
  <c r="E119" i="9"/>
  <c r="E119" i="8"/>
  <c r="E121" i="10"/>
  <c r="E121" i="9"/>
  <c r="E121" i="8"/>
  <c r="E123" i="10"/>
  <c r="E123" i="9"/>
  <c r="E123" i="8"/>
  <c r="E125" i="10"/>
  <c r="E125" i="9"/>
  <c r="E125" i="8"/>
  <c r="E127" i="10"/>
  <c r="E127" i="9"/>
  <c r="E127" i="8"/>
  <c r="E129" i="10"/>
  <c r="E129" i="9"/>
  <c r="E129" i="8"/>
  <c r="E131" i="10"/>
  <c r="E131" i="9"/>
  <c r="E131" i="8"/>
  <c r="E133" i="10"/>
  <c r="E133" i="9"/>
  <c r="E133" i="8"/>
  <c r="E135" i="10"/>
  <c r="E135" i="9"/>
  <c r="E135" i="8"/>
  <c r="E137" i="10"/>
  <c r="E137" i="9"/>
  <c r="E137" i="8"/>
  <c r="E139" i="10"/>
  <c r="E139" i="9"/>
  <c r="E139" i="8"/>
  <c r="E141" i="10"/>
  <c r="E141" i="9"/>
  <c r="E141" i="8"/>
  <c r="E143" i="10"/>
  <c r="E143" i="9"/>
  <c r="E143" i="8"/>
  <c r="E145" i="10"/>
  <c r="E145" i="9"/>
  <c r="E145" i="8"/>
  <c r="E147" i="10"/>
  <c r="E147" i="9"/>
  <c r="E147" i="8"/>
  <c r="E149" i="10"/>
  <c r="E149" i="9"/>
  <c r="E149" i="8"/>
  <c r="E151" i="10"/>
  <c r="E151" i="9"/>
  <c r="E151" i="8"/>
  <c r="E153" i="10"/>
  <c r="E153" i="9"/>
  <c r="E153" i="8"/>
  <c r="E155" i="10"/>
  <c r="E155" i="9"/>
  <c r="E155" i="8"/>
  <c r="E157" i="10"/>
  <c r="E157" i="9"/>
  <c r="E157" i="8"/>
  <c r="E159" i="10"/>
  <c r="E159" i="9"/>
  <c r="E159" i="8"/>
  <c r="E161" i="10"/>
  <c r="E161" i="9"/>
  <c r="E161" i="8"/>
  <c r="E163" i="10"/>
  <c r="E163" i="9"/>
  <c r="E163" i="8"/>
  <c r="E165" i="10"/>
  <c r="E165" i="9"/>
  <c r="E165" i="8"/>
  <c r="E167" i="10"/>
  <c r="E167" i="9"/>
  <c r="E167" i="8"/>
  <c r="E169" i="10"/>
  <c r="E169" i="9"/>
  <c r="E169" i="8"/>
  <c r="E171" i="10"/>
  <c r="E171" i="9"/>
  <c r="E171" i="8"/>
  <c r="E173" i="10"/>
  <c r="E173" i="9"/>
  <c r="E173" i="8"/>
  <c r="E175" i="10"/>
  <c r="E175" i="9"/>
  <c r="E175" i="8"/>
  <c r="E177" i="10"/>
  <c r="E177" i="9"/>
  <c r="E177" i="8"/>
  <c r="E179" i="10"/>
  <c r="E179" i="9"/>
  <c r="E179" i="8"/>
  <c r="E181" i="10"/>
  <c r="E181" i="9"/>
  <c r="E181" i="8"/>
  <c r="E183" i="10"/>
  <c r="E183" i="9"/>
  <c r="E183" i="8"/>
  <c r="E185" i="10"/>
  <c r="E185" i="9"/>
  <c r="E185" i="8"/>
  <c r="E187" i="10"/>
  <c r="E187" i="9"/>
  <c r="E187" i="8"/>
  <c r="E189" i="10"/>
  <c r="E189" i="9"/>
  <c r="E189" i="8"/>
  <c r="E191" i="10"/>
  <c r="E191" i="9"/>
  <c r="E191" i="8"/>
  <c r="E193" i="10"/>
  <c r="E193" i="9"/>
  <c r="E193" i="8"/>
  <c r="E195" i="10"/>
  <c r="E195" i="9"/>
  <c r="E195" i="8"/>
  <c r="E197" i="10"/>
  <c r="E197" i="9"/>
  <c r="E197" i="8"/>
  <c r="E199" i="10"/>
  <c r="E199" i="9"/>
  <c r="E199" i="8"/>
  <c r="E201" i="10"/>
  <c r="E201" i="9"/>
  <c r="E201" i="8"/>
  <c r="E203" i="10"/>
  <c r="E203" i="9"/>
  <c r="E203" i="8"/>
  <c r="E205" i="10"/>
  <c r="E205" i="9"/>
  <c r="E205" i="8"/>
  <c r="E207" i="10"/>
  <c r="E207" i="9"/>
  <c r="E207" i="8"/>
  <c r="E209" i="10"/>
  <c r="E209" i="9"/>
  <c r="E209" i="8"/>
  <c r="E211" i="10"/>
  <c r="E211" i="9"/>
  <c r="E211" i="8"/>
  <c r="E213" i="10"/>
  <c r="E213" i="9"/>
  <c r="E213" i="8"/>
  <c r="E215" i="10"/>
  <c r="E215" i="9"/>
  <c r="E215" i="8"/>
  <c r="E217" i="10"/>
  <c r="E217" i="9"/>
  <c r="E217" i="8"/>
  <c r="E219" i="10"/>
  <c r="E219" i="9"/>
  <c r="E219" i="8"/>
  <c r="E221" i="10"/>
  <c r="E221" i="9"/>
  <c r="E221" i="8"/>
  <c r="E223" i="10"/>
  <c r="E223" i="9"/>
  <c r="E223" i="8"/>
  <c r="E225" i="10"/>
  <c r="E225" i="9"/>
  <c r="E225" i="8"/>
  <c r="E227" i="10"/>
  <c r="E227" i="9"/>
  <c r="E227" i="8"/>
  <c r="E229" i="10"/>
  <c r="E229" i="9"/>
  <c r="E229" i="8"/>
  <c r="E231" i="10"/>
  <c r="E231" i="9"/>
  <c r="E231" i="8"/>
  <c r="E233" i="10"/>
  <c r="E233" i="9"/>
  <c r="E233" i="8"/>
  <c r="E235" i="10"/>
  <c r="E235" i="9"/>
  <c r="E235" i="8"/>
  <c r="E237" i="10"/>
  <c r="E237" i="9"/>
  <c r="E237" i="8"/>
  <c r="E239" i="10"/>
  <c r="E239" i="9"/>
  <c r="E239" i="8"/>
  <c r="E241" i="10"/>
  <c r="E241" i="9"/>
  <c r="E241" i="8"/>
  <c r="E243" i="10"/>
  <c r="E243" i="9"/>
  <c r="E243" i="8"/>
  <c r="E245" i="10"/>
  <c r="E245" i="9"/>
  <c r="E245" i="8"/>
  <c r="E247" i="10"/>
  <c r="E247" i="9"/>
  <c r="E247" i="8"/>
  <c r="E249" i="10"/>
  <c r="E249" i="9"/>
  <c r="E249" i="8"/>
  <c r="E251" i="10"/>
  <c r="E251" i="9"/>
  <c r="E251" i="8"/>
  <c r="E253" i="10"/>
  <c r="E253" i="9"/>
  <c r="E253" i="8"/>
  <c r="E255" i="10"/>
  <c r="E255" i="9"/>
  <c r="E255" i="8"/>
  <c r="E257" i="10"/>
  <c r="E257" i="9"/>
  <c r="E257" i="8"/>
  <c r="E259" i="10"/>
  <c r="E259" i="9"/>
  <c r="E259" i="8"/>
  <c r="E261" i="10"/>
  <c r="E261" i="9"/>
  <c r="E261" i="8"/>
  <c r="E263" i="10"/>
  <c r="E263" i="9"/>
  <c r="E263" i="8"/>
  <c r="E265" i="10"/>
  <c r="E265" i="9"/>
  <c r="E265" i="8"/>
  <c r="E267" i="10"/>
  <c r="E267" i="9"/>
  <c r="E267" i="8"/>
  <c r="E269" i="10"/>
  <c r="E269" i="9"/>
  <c r="E269" i="8"/>
  <c r="E271" i="10"/>
  <c r="E271" i="9"/>
  <c r="E271" i="8"/>
  <c r="E273" i="10"/>
  <c r="E273" i="9"/>
  <c r="E273" i="8"/>
  <c r="E275" i="10"/>
  <c r="E275" i="9"/>
  <c r="E275" i="8"/>
  <c r="E277" i="10"/>
  <c r="E277" i="9"/>
  <c r="E277" i="8"/>
  <c r="E279" i="10"/>
  <c r="E279" i="9"/>
  <c r="E279" i="8"/>
  <c r="E281" i="10"/>
  <c r="E281" i="9"/>
  <c r="E281" i="8"/>
  <c r="E283" i="10"/>
  <c r="E283" i="9"/>
  <c r="E283" i="8"/>
  <c r="E285" i="10"/>
  <c r="E285" i="9"/>
  <c r="E285" i="8"/>
  <c r="E287" i="10"/>
  <c r="E287" i="9"/>
  <c r="E287" i="8"/>
  <c r="E289" i="10"/>
  <c r="E289" i="9"/>
  <c r="E289" i="8"/>
  <c r="E291" i="10"/>
  <c r="E291" i="9"/>
  <c r="E291" i="8"/>
  <c r="E293" i="10"/>
  <c r="E293" i="9"/>
  <c r="E293" i="8"/>
  <c r="E295" i="10"/>
  <c r="E295" i="9"/>
  <c r="E295" i="8"/>
  <c r="E297" i="10"/>
  <c r="E297" i="9"/>
  <c r="E297" i="8"/>
  <c r="E299" i="10"/>
  <c r="E299" i="9"/>
  <c r="E299" i="8"/>
  <c r="E301" i="10"/>
  <c r="E301" i="9"/>
  <c r="E301" i="8"/>
  <c r="E303" i="10"/>
  <c r="E303" i="9"/>
  <c r="E303" i="8"/>
  <c r="E305" i="10"/>
  <c r="E305" i="9"/>
  <c r="E305" i="8"/>
  <c r="E307" i="10"/>
  <c r="E307" i="9"/>
  <c r="E307" i="8"/>
  <c r="E309" i="10"/>
  <c r="E309" i="9"/>
  <c r="E309" i="8"/>
  <c r="E311" i="10"/>
  <c r="E311" i="9"/>
  <c r="E311" i="8"/>
  <c r="E313" i="10"/>
  <c r="E313" i="9"/>
  <c r="E313" i="8"/>
  <c r="E315" i="10"/>
  <c r="E315" i="9"/>
  <c r="E315" i="8"/>
  <c r="E317" i="10"/>
  <c r="E317" i="9"/>
  <c r="E317" i="8"/>
  <c r="E319" i="10"/>
  <c r="E319" i="9"/>
  <c r="E319" i="8"/>
  <c r="E321" i="10"/>
  <c r="E321" i="9"/>
  <c r="E321" i="8"/>
  <c r="E323" i="10"/>
  <c r="E323" i="9"/>
  <c r="E323" i="8"/>
  <c r="E325" i="10"/>
  <c r="E325" i="9"/>
  <c r="E325" i="8"/>
  <c r="E327" i="10"/>
  <c r="E327" i="9"/>
  <c r="E327" i="8"/>
  <c r="E329" i="10"/>
  <c r="E329" i="9"/>
  <c r="E329" i="8"/>
  <c r="E331" i="10"/>
  <c r="E331" i="9"/>
  <c r="E331" i="8"/>
  <c r="E333" i="10"/>
  <c r="E333" i="9"/>
  <c r="E333" i="8"/>
  <c r="E335" i="10"/>
  <c r="E335" i="9"/>
  <c r="E335" i="8"/>
  <c r="E337" i="10"/>
  <c r="E337" i="9"/>
  <c r="E337" i="8"/>
  <c r="E339" i="10"/>
  <c r="E339" i="9"/>
  <c r="E339" i="8"/>
  <c r="E341" i="10"/>
  <c r="E341" i="9"/>
  <c r="E341" i="8"/>
  <c r="E343" i="10"/>
  <c r="E343" i="9"/>
  <c r="E343" i="8"/>
  <c r="E345" i="10"/>
  <c r="E345" i="9"/>
  <c r="E345" i="8"/>
  <c r="E347" i="10"/>
  <c r="E347" i="9"/>
  <c r="E347" i="8"/>
  <c r="E349" i="10"/>
  <c r="E349" i="9"/>
  <c r="E349" i="8"/>
  <c r="E351" i="10"/>
  <c r="E351" i="9"/>
  <c r="E351" i="8"/>
  <c r="E353" i="10"/>
  <c r="E353" i="9"/>
  <c r="E353" i="8"/>
  <c r="E355" i="10"/>
  <c r="E355" i="9"/>
  <c r="E355" i="8"/>
  <c r="E357" i="10"/>
  <c r="E357" i="9"/>
  <c r="E357" i="8"/>
  <c r="E359" i="10"/>
  <c r="E359" i="9"/>
  <c r="E359" i="8"/>
  <c r="E361" i="10"/>
  <c r="E361" i="9"/>
  <c r="E361" i="8"/>
  <c r="E363" i="10"/>
  <c r="E363" i="9"/>
  <c r="E363" i="8"/>
  <c r="E365" i="10"/>
  <c r="E365" i="9"/>
  <c r="E365" i="8"/>
  <c r="E367" i="10"/>
  <c r="E367" i="9"/>
  <c r="E367" i="8"/>
  <c r="E369" i="10"/>
  <c r="E369" i="9"/>
  <c r="E369" i="8"/>
  <c r="E371" i="10"/>
  <c r="E371" i="9"/>
  <c r="E371" i="8"/>
  <c r="E373" i="10"/>
  <c r="E373" i="9"/>
  <c r="E373" i="8"/>
  <c r="E375" i="10"/>
  <c r="E375" i="9"/>
  <c r="E375" i="8"/>
  <c r="E377" i="10"/>
  <c r="E377" i="9"/>
  <c r="E377" i="8"/>
  <c r="E379" i="10"/>
  <c r="E379" i="9"/>
  <c r="E379" i="8"/>
  <c r="E381" i="10"/>
  <c r="E381" i="9"/>
  <c r="E381" i="8"/>
  <c r="E383" i="10"/>
  <c r="E383" i="9"/>
  <c r="E383" i="8"/>
  <c r="E385" i="10"/>
  <c r="E385" i="9"/>
  <c r="E385" i="8"/>
  <c r="E387" i="10"/>
  <c r="E387" i="9"/>
  <c r="E387" i="8"/>
  <c r="E389" i="10"/>
  <c r="E389" i="9"/>
  <c r="E389" i="8"/>
  <c r="E391" i="10"/>
  <c r="E391" i="9"/>
  <c r="E391" i="8"/>
  <c r="E393" i="10"/>
  <c r="E393" i="9"/>
  <c r="E393" i="8"/>
  <c r="E395" i="10"/>
  <c r="E395" i="9"/>
  <c r="E395" i="8"/>
  <c r="E397" i="10"/>
  <c r="E397" i="9"/>
  <c r="E397" i="8"/>
  <c r="E399" i="10"/>
  <c r="E399" i="9"/>
  <c r="E399" i="8"/>
  <c r="E401" i="10"/>
  <c r="E401" i="9"/>
  <c r="E401" i="8"/>
  <c r="E403" i="10"/>
  <c r="E403" i="9"/>
  <c r="E403" i="8"/>
  <c r="E405" i="10"/>
  <c r="E405" i="9"/>
  <c r="E405" i="8"/>
  <c r="E407" i="10"/>
  <c r="E407" i="9"/>
  <c r="E407" i="8"/>
  <c r="E409" i="10"/>
  <c r="E409" i="9"/>
  <c r="E409" i="8"/>
  <c r="E411" i="10"/>
  <c r="E411" i="9"/>
  <c r="E411" i="8"/>
  <c r="E413" i="10"/>
  <c r="E413" i="9"/>
  <c r="E413" i="8"/>
  <c r="E415" i="10"/>
  <c r="E415" i="9"/>
  <c r="E415" i="8"/>
  <c r="E417" i="10"/>
  <c r="E417" i="9"/>
  <c r="E417" i="8"/>
  <c r="E419" i="10"/>
  <c r="E419" i="9"/>
  <c r="E419" i="8"/>
  <c r="E421" i="10"/>
  <c r="E421" i="9"/>
  <c r="E421" i="8"/>
  <c r="E423" i="10"/>
  <c r="E423" i="9"/>
  <c r="E423" i="8"/>
  <c r="E425" i="10"/>
  <c r="E425" i="9"/>
  <c r="E425" i="8"/>
  <c r="E427" i="10"/>
  <c r="E427" i="9"/>
  <c r="E427" i="8"/>
  <c r="E429" i="10"/>
  <c r="E429" i="9"/>
  <c r="E429" i="8"/>
  <c r="E431" i="10"/>
  <c r="E431" i="9"/>
  <c r="E431" i="8"/>
  <c r="E433" i="10"/>
  <c r="E433" i="9"/>
  <c r="E433" i="8"/>
  <c r="E435" i="10"/>
  <c r="E435" i="9"/>
  <c r="E435" i="8"/>
  <c r="E437" i="10"/>
  <c r="E437" i="9"/>
  <c r="E437" i="8"/>
  <c r="E439" i="10"/>
  <c r="E439" i="9"/>
  <c r="E439" i="8"/>
  <c r="E441" i="10"/>
  <c r="E441" i="9"/>
  <c r="E441" i="8"/>
  <c r="E443" i="10"/>
  <c r="E443" i="9"/>
  <c r="E443" i="8"/>
  <c r="E445" i="10"/>
  <c r="E445" i="9"/>
  <c r="E445" i="8"/>
  <c r="E447" i="10"/>
  <c r="E447" i="9"/>
  <c r="E447" i="8"/>
  <c r="E449" i="10"/>
  <c r="E449" i="9"/>
  <c r="E449" i="8"/>
  <c r="E451" i="10"/>
  <c r="E451" i="9"/>
  <c r="E451" i="8"/>
  <c r="E453" i="10"/>
  <c r="E453" i="9"/>
  <c r="E453" i="8"/>
  <c r="E455" i="10"/>
  <c r="E455" i="9"/>
  <c r="E455" i="8"/>
  <c r="E457" i="10"/>
  <c r="E457" i="9"/>
  <c r="E457" i="8"/>
  <c r="E459" i="10"/>
  <c r="E459" i="9"/>
  <c r="E459" i="8"/>
  <c r="E461" i="10"/>
  <c r="E461" i="9"/>
  <c r="E461" i="8"/>
  <c r="E463" i="10"/>
  <c r="E463" i="9"/>
  <c r="E463" i="8"/>
  <c r="E465" i="10"/>
  <c r="E465" i="9"/>
  <c r="E465" i="8"/>
  <c r="E467" i="10"/>
  <c r="E467" i="9"/>
  <c r="E467" i="8"/>
  <c r="E469" i="10"/>
  <c r="E469" i="9"/>
  <c r="E469" i="8"/>
  <c r="E471" i="10"/>
  <c r="E471" i="9"/>
  <c r="E471" i="8"/>
  <c r="E473" i="10"/>
  <c r="E473" i="9"/>
  <c r="E473" i="8"/>
  <c r="E475" i="10"/>
  <c r="E475" i="9"/>
  <c r="E475" i="8"/>
  <c r="E477" i="10"/>
  <c r="E477" i="9"/>
  <c r="E477" i="8"/>
  <c r="E479" i="10"/>
  <c r="E479" i="9"/>
  <c r="E479" i="8"/>
  <c r="E481" i="10"/>
  <c r="E481" i="9"/>
  <c r="E481" i="8"/>
  <c r="E483" i="10"/>
  <c r="E483" i="9"/>
  <c r="E483" i="8"/>
  <c r="E485" i="10"/>
  <c r="E485" i="9"/>
  <c r="E485" i="8"/>
  <c r="E487" i="10"/>
  <c r="E487" i="9"/>
  <c r="E487" i="8"/>
  <c r="E489" i="10"/>
  <c r="E489" i="9"/>
  <c r="E489" i="8"/>
  <c r="E491" i="10"/>
  <c r="E491" i="9"/>
  <c r="E491" i="8"/>
  <c r="E493" i="10"/>
  <c r="E493" i="9"/>
  <c r="E493" i="8"/>
  <c r="E495" i="10"/>
  <c r="E495" i="9"/>
  <c r="E495" i="8"/>
  <c r="E497" i="10"/>
  <c r="E497" i="9"/>
  <c r="E497" i="8"/>
  <c r="E499" i="10"/>
  <c r="E499" i="9"/>
  <c r="E499" i="8"/>
  <c r="E501" i="10"/>
  <c r="E501" i="9"/>
  <c r="E501" i="8"/>
  <c r="E503" i="10"/>
  <c r="E503" i="9"/>
  <c r="E503" i="8"/>
  <c r="E505" i="10"/>
  <c r="E505" i="9"/>
  <c r="E505" i="8"/>
  <c r="E507" i="10"/>
  <c r="E507" i="9"/>
  <c r="E507" i="8"/>
  <c r="E509" i="10"/>
  <c r="E509" i="9"/>
  <c r="E509" i="8"/>
  <c r="E511" i="10"/>
  <c r="E511" i="9"/>
  <c r="E511" i="8"/>
  <c r="E513" i="10"/>
  <c r="E513" i="9"/>
  <c r="E513" i="8"/>
  <c r="E515" i="10"/>
  <c r="E515" i="9"/>
  <c r="E515" i="8"/>
  <c r="E517" i="10"/>
  <c r="E517" i="9"/>
  <c r="E517" i="8"/>
  <c r="E519" i="10"/>
  <c r="E519" i="9"/>
  <c r="E519" i="8"/>
  <c r="E521" i="10"/>
  <c r="E521" i="9"/>
  <c r="E521" i="8"/>
  <c r="E523" i="10"/>
  <c r="E523" i="9"/>
  <c r="E523" i="8"/>
  <c r="E525" i="10"/>
  <c r="E525" i="9"/>
  <c r="E525" i="8"/>
  <c r="E527" i="10"/>
  <c r="E527" i="9"/>
  <c r="E527" i="8"/>
  <c r="E529" i="10"/>
  <c r="E529" i="9"/>
  <c r="E529" i="8"/>
  <c r="E531" i="10"/>
  <c r="E531" i="9"/>
  <c r="E531" i="8"/>
  <c r="E533" i="10"/>
  <c r="E533" i="9"/>
  <c r="E533" i="8"/>
  <c r="E535" i="10"/>
  <c r="E535" i="9"/>
  <c r="E535" i="8"/>
  <c r="E537" i="10"/>
  <c r="E537" i="9"/>
  <c r="E537" i="8"/>
  <c r="E539" i="10"/>
  <c r="E539" i="9"/>
  <c r="E539" i="8"/>
  <c r="E541" i="10"/>
  <c r="E541" i="9"/>
  <c r="E541" i="8"/>
  <c r="E543" i="10"/>
  <c r="E543" i="9"/>
  <c r="E543" i="8"/>
  <c r="E545" i="10"/>
  <c r="E545" i="9"/>
  <c r="E545" i="8"/>
  <c r="E547" i="10"/>
  <c r="E547" i="9"/>
  <c r="E547" i="8"/>
  <c r="E549" i="10"/>
  <c r="E549" i="9"/>
  <c r="E549" i="8"/>
  <c r="E551" i="10"/>
  <c r="E551" i="9"/>
  <c r="E551" i="8"/>
  <c r="E553" i="10"/>
  <c r="E553" i="9"/>
  <c r="E553" i="8"/>
  <c r="E555" i="10"/>
  <c r="E555" i="9"/>
  <c r="E555" i="8"/>
  <c r="E557" i="10"/>
  <c r="E557" i="9"/>
  <c r="E557" i="8"/>
  <c r="E559" i="10"/>
  <c r="E559" i="9"/>
  <c r="E559" i="8"/>
  <c r="E561" i="10"/>
  <c r="E561" i="9"/>
  <c r="E561" i="8"/>
  <c r="E563" i="10"/>
  <c r="E563" i="9"/>
  <c r="E563" i="8"/>
  <c r="E565" i="10"/>
  <c r="E565" i="9"/>
  <c r="E565" i="8"/>
  <c r="E567" i="10"/>
  <c r="E567" i="9"/>
  <c r="E567" i="8"/>
  <c r="E569" i="10"/>
  <c r="E569" i="9"/>
  <c r="E569" i="8"/>
  <c r="E571" i="10"/>
  <c r="E571" i="9"/>
  <c r="E571" i="8"/>
  <c r="E573" i="10"/>
  <c r="E573" i="9"/>
  <c r="E573" i="8"/>
  <c r="E575" i="10"/>
  <c r="E575" i="9"/>
  <c r="E575" i="8"/>
  <c r="E577" i="10"/>
  <c r="E577" i="9"/>
  <c r="E577" i="8"/>
  <c r="E579" i="10"/>
  <c r="E579" i="9"/>
  <c r="E579" i="8"/>
  <c r="E581" i="10"/>
  <c r="E581" i="9"/>
  <c r="E581" i="8"/>
  <c r="E583" i="10"/>
  <c r="E583" i="9"/>
  <c r="E583" i="8"/>
  <c r="E585" i="10"/>
  <c r="E585" i="9"/>
  <c r="E585" i="8"/>
  <c r="E587" i="10"/>
  <c r="E587" i="9"/>
  <c r="E587" i="8"/>
  <c r="E589" i="10"/>
  <c r="E589" i="9"/>
  <c r="E589" i="8"/>
  <c r="E591" i="10"/>
  <c r="E591" i="9"/>
  <c r="E591" i="8"/>
  <c r="E593" i="10"/>
  <c r="E593" i="9"/>
  <c r="E593" i="8"/>
  <c r="E595" i="10"/>
  <c r="E595" i="9"/>
  <c r="E595" i="8"/>
  <c r="E597" i="10"/>
  <c r="E597" i="9"/>
  <c r="E597" i="8"/>
  <c r="E599" i="10"/>
  <c r="E599" i="9"/>
  <c r="E599" i="8"/>
  <c r="E601" i="10"/>
  <c r="E601" i="9"/>
  <c r="E601" i="8"/>
  <c r="E603" i="10"/>
  <c r="E603" i="9"/>
  <c r="E603" i="8"/>
  <c r="E605" i="10"/>
  <c r="E605" i="9"/>
  <c r="E605" i="8"/>
  <c r="E607" i="10"/>
  <c r="E607" i="9"/>
  <c r="E607" i="8"/>
  <c r="E609" i="10"/>
  <c r="E609" i="9"/>
  <c r="E609" i="8"/>
  <c r="E611" i="10"/>
  <c r="E611" i="9"/>
  <c r="E611" i="8"/>
  <c r="E613" i="10"/>
  <c r="E613" i="9"/>
  <c r="E613" i="8"/>
  <c r="E615" i="10"/>
  <c r="E615" i="9"/>
  <c r="E615" i="8"/>
  <c r="E617" i="10"/>
  <c r="E617" i="9"/>
  <c r="E617" i="8"/>
  <c r="E619" i="10"/>
  <c r="E619" i="9"/>
  <c r="E619" i="8"/>
  <c r="E621" i="10"/>
  <c r="E621" i="9"/>
  <c r="E621" i="8"/>
  <c r="E623" i="10"/>
  <c r="E623" i="9"/>
  <c r="E623" i="8"/>
  <c r="E625" i="10"/>
  <c r="E625" i="9"/>
  <c r="E625" i="8"/>
  <c r="E627" i="10"/>
  <c r="E627" i="9"/>
  <c r="E627" i="8"/>
  <c r="E629" i="10"/>
  <c r="E629" i="9"/>
  <c r="E629" i="8"/>
  <c r="E631" i="10"/>
  <c r="E631" i="9"/>
  <c r="E631" i="8"/>
  <c r="E633" i="10"/>
  <c r="E633" i="9"/>
  <c r="E633" i="8"/>
  <c r="E635" i="10"/>
  <c r="E635" i="9"/>
  <c r="E635" i="8"/>
  <c r="E637" i="10"/>
  <c r="E637" i="9"/>
  <c r="E637" i="8"/>
  <c r="E639" i="10"/>
  <c r="E639" i="9"/>
  <c r="E639" i="8"/>
  <c r="E641" i="10"/>
  <c r="E641" i="9"/>
  <c r="E641" i="8"/>
  <c r="E643" i="10"/>
  <c r="E643" i="9"/>
  <c r="E643" i="8"/>
  <c r="E645" i="10"/>
  <c r="E645" i="9"/>
  <c r="E645" i="8"/>
  <c r="E647" i="10"/>
  <c r="E647" i="9"/>
  <c r="E647" i="8"/>
  <c r="E649" i="10"/>
  <c r="E649" i="9"/>
  <c r="E649" i="8"/>
  <c r="E651" i="10"/>
  <c r="E651" i="9"/>
  <c r="E651" i="8"/>
  <c r="E653" i="10"/>
  <c r="E653" i="9"/>
  <c r="E653" i="8"/>
  <c r="E655" i="10"/>
  <c r="E655" i="9"/>
  <c r="E655" i="8"/>
  <c r="E657" i="10"/>
  <c r="E657" i="9"/>
  <c r="E657" i="8"/>
  <c r="E659" i="10"/>
  <c r="E659" i="9"/>
  <c r="E659" i="8"/>
  <c r="E661" i="10"/>
  <c r="E661" i="9"/>
  <c r="E661" i="8"/>
  <c r="E663" i="10"/>
  <c r="E663" i="9"/>
  <c r="E663" i="8"/>
  <c r="E665" i="10"/>
  <c r="E665" i="9"/>
  <c r="E665" i="8"/>
  <c r="E667" i="10"/>
  <c r="E667" i="9"/>
  <c r="E667" i="8"/>
  <c r="E669" i="10"/>
  <c r="E669" i="9"/>
  <c r="E669" i="8"/>
  <c r="E671" i="10"/>
  <c r="E671" i="9"/>
  <c r="E671" i="8"/>
  <c r="E673" i="10"/>
  <c r="E673" i="9"/>
  <c r="E673" i="8"/>
  <c r="E675" i="10"/>
  <c r="E675" i="9"/>
  <c r="E675" i="8"/>
  <c r="E677" i="10"/>
  <c r="E677" i="9"/>
  <c r="E677" i="8"/>
  <c r="E679" i="10"/>
  <c r="E679" i="9"/>
  <c r="E679" i="8"/>
  <c r="E681" i="10"/>
  <c r="E681" i="9"/>
  <c r="E681" i="8"/>
  <c r="E683" i="10"/>
  <c r="E683" i="9"/>
  <c r="E683" i="8"/>
  <c r="E685" i="10"/>
  <c r="E685" i="9"/>
  <c r="E685" i="8"/>
  <c r="E687" i="10"/>
  <c r="E687" i="9"/>
  <c r="E687" i="8"/>
  <c r="E689" i="10"/>
  <c r="E689" i="9"/>
  <c r="E689" i="8"/>
  <c r="E691" i="10"/>
  <c r="E691" i="9"/>
  <c r="E691" i="8"/>
  <c r="E693" i="10"/>
  <c r="E693" i="9"/>
  <c r="E693" i="8"/>
  <c r="E695" i="10"/>
  <c r="E695" i="9"/>
  <c r="E695" i="8"/>
  <c r="E697" i="10"/>
  <c r="E697" i="9"/>
  <c r="E697" i="8"/>
  <c r="E699" i="10"/>
  <c r="E699" i="9"/>
  <c r="E699" i="8"/>
  <c r="E701" i="10"/>
  <c r="E701" i="9"/>
  <c r="E701" i="8"/>
  <c r="E703" i="10"/>
  <c r="E703" i="9"/>
  <c r="E703" i="8"/>
  <c r="E705" i="10"/>
  <c r="E705" i="9"/>
  <c r="E705" i="8"/>
  <c r="E707" i="10"/>
  <c r="E707" i="9"/>
  <c r="E707" i="8"/>
  <c r="E709" i="10"/>
  <c r="E709" i="9"/>
  <c r="E709" i="8"/>
  <c r="E711" i="10"/>
  <c r="E711" i="9"/>
  <c r="E711" i="8"/>
  <c r="E713" i="10"/>
  <c r="E713" i="9"/>
  <c r="E713" i="8"/>
  <c r="E715" i="10"/>
  <c r="E715" i="9"/>
  <c r="E715" i="8"/>
  <c r="E717" i="10"/>
  <c r="E717" i="9"/>
  <c r="E717" i="8"/>
  <c r="E719" i="10"/>
  <c r="E719" i="9"/>
  <c r="E719" i="8"/>
  <c r="E721" i="10"/>
  <c r="E721" i="9"/>
  <c r="E721" i="8"/>
  <c r="E723" i="10"/>
  <c r="E723" i="9"/>
  <c r="E723" i="8"/>
  <c r="E725" i="10"/>
  <c r="E725" i="9"/>
  <c r="E725" i="8"/>
  <c r="E727" i="10"/>
  <c r="E727" i="9"/>
  <c r="E727" i="8"/>
  <c r="E729" i="10"/>
  <c r="E729" i="9"/>
  <c r="E729" i="8"/>
  <c r="E731" i="10"/>
  <c r="E731" i="9"/>
  <c r="E731" i="8"/>
  <c r="E733" i="10"/>
  <c r="E733" i="9"/>
  <c r="E733" i="8"/>
  <c r="E735" i="10"/>
  <c r="E735" i="9"/>
  <c r="E735" i="8"/>
  <c r="E737" i="10"/>
  <c r="E737" i="9"/>
  <c r="E737" i="8"/>
  <c r="E739" i="10"/>
  <c r="E739" i="9"/>
  <c r="E739" i="8"/>
  <c r="E741" i="10"/>
  <c r="E741" i="9"/>
  <c r="E741" i="8"/>
  <c r="E743" i="10"/>
  <c r="E743" i="9"/>
  <c r="E743" i="8"/>
  <c r="E745" i="10"/>
  <c r="E745" i="9"/>
  <c r="E745" i="8"/>
  <c r="E747" i="10"/>
  <c r="E747" i="9"/>
  <c r="E747" i="8"/>
  <c r="E749" i="10"/>
  <c r="E749" i="9"/>
  <c r="E749" i="8"/>
  <c r="E751" i="10"/>
  <c r="E751" i="9"/>
  <c r="E751" i="8"/>
  <c r="E753" i="10"/>
  <c r="E753" i="9"/>
  <c r="E753" i="8"/>
  <c r="E755" i="10"/>
  <c r="E755" i="9"/>
  <c r="E755" i="8"/>
  <c r="E757" i="10"/>
  <c r="E757" i="9"/>
  <c r="E757" i="8"/>
  <c r="E759" i="10"/>
  <c r="E759" i="9"/>
  <c r="E759" i="8"/>
  <c r="E761" i="10"/>
  <c r="E761" i="9"/>
  <c r="E761" i="8"/>
  <c r="E763" i="10"/>
  <c r="E763" i="9"/>
  <c r="E763" i="8"/>
  <c r="E765" i="10"/>
  <c r="E765" i="9"/>
  <c r="E765" i="8"/>
  <c r="E767" i="10"/>
  <c r="E767" i="9"/>
  <c r="E767" i="8"/>
  <c r="E769" i="10"/>
  <c r="E769" i="9"/>
  <c r="E769" i="8"/>
  <c r="E771" i="10"/>
  <c r="E771" i="9"/>
  <c r="E771" i="8"/>
  <c r="E773" i="10"/>
  <c r="E773" i="9"/>
  <c r="E773" i="8"/>
  <c r="E775" i="10"/>
  <c r="E775" i="9"/>
  <c r="E775" i="8"/>
  <c r="E777" i="10"/>
  <c r="E777" i="9"/>
  <c r="E777" i="8"/>
  <c r="E779" i="10"/>
  <c r="E779" i="9"/>
  <c r="E779" i="8"/>
  <c r="E781" i="10"/>
  <c r="E781" i="9"/>
  <c r="E781" i="8"/>
  <c r="E783" i="10"/>
  <c r="E783" i="9"/>
  <c r="E783" i="8"/>
  <c r="E785" i="10"/>
  <c r="E785" i="9"/>
  <c r="E785" i="8"/>
  <c r="E787" i="10"/>
  <c r="E787" i="9"/>
  <c r="E787" i="8"/>
  <c r="E789" i="10"/>
  <c r="E789" i="9"/>
  <c r="E789" i="8"/>
  <c r="E791" i="10"/>
  <c r="E791" i="9"/>
  <c r="E791" i="8"/>
  <c r="E793" i="10"/>
  <c r="E793" i="9"/>
  <c r="E793" i="8"/>
  <c r="E795" i="10"/>
  <c r="E795" i="9"/>
  <c r="E795" i="8"/>
  <c r="E797" i="10"/>
  <c r="E797" i="9"/>
  <c r="E797" i="8"/>
  <c r="E799" i="10"/>
  <c r="E799" i="9"/>
  <c r="E799" i="8"/>
  <c r="E801" i="10"/>
  <c r="E801" i="9"/>
  <c r="E801" i="8"/>
  <c r="E803" i="10"/>
  <c r="E803" i="9"/>
  <c r="E803" i="8"/>
  <c r="E805" i="10"/>
  <c r="E805" i="9"/>
  <c r="E805" i="8"/>
  <c r="E807" i="10"/>
  <c r="E807" i="9"/>
  <c r="E807" i="8"/>
  <c r="E809" i="10"/>
  <c r="E809" i="9"/>
  <c r="E809" i="8"/>
  <c r="E811" i="10"/>
  <c r="E811" i="9"/>
  <c r="E811" i="8"/>
  <c r="E813" i="10"/>
  <c r="E813" i="9"/>
  <c r="E813" i="8"/>
  <c r="E815" i="10"/>
  <c r="E815" i="9"/>
  <c r="E815" i="8"/>
  <c r="E817" i="10"/>
  <c r="E817" i="9"/>
  <c r="E817" i="8"/>
  <c r="E819" i="10"/>
  <c r="E819" i="9"/>
  <c r="E819" i="8"/>
  <c r="E821" i="10"/>
  <c r="E821" i="9"/>
  <c r="E821" i="8"/>
  <c r="E823" i="10"/>
  <c r="E823" i="9"/>
  <c r="E823" i="8"/>
  <c r="E825" i="10"/>
  <c r="E825" i="9"/>
  <c r="E825" i="8"/>
  <c r="E827" i="10"/>
  <c r="E827" i="9"/>
  <c r="E827" i="8"/>
  <c r="E829" i="10"/>
  <c r="E829" i="9"/>
  <c r="E829" i="8"/>
  <c r="E831" i="10"/>
  <c r="E831" i="9"/>
  <c r="E831" i="8"/>
  <c r="E833" i="10"/>
  <c r="E833" i="9"/>
  <c r="E833" i="8"/>
  <c r="E835" i="10"/>
  <c r="E835" i="9"/>
  <c r="E835" i="8"/>
  <c r="E837" i="10"/>
  <c r="E837" i="9"/>
  <c r="E837" i="8"/>
  <c r="E839" i="10"/>
  <c r="E839" i="9"/>
  <c r="E839" i="8"/>
  <c r="E841" i="10"/>
  <c r="E841" i="9"/>
  <c r="E841" i="8"/>
  <c r="E843" i="10"/>
  <c r="E843" i="9"/>
  <c r="E843" i="8"/>
  <c r="E845" i="10"/>
  <c r="E845" i="9"/>
  <c r="E845" i="8"/>
  <c r="E847" i="10"/>
  <c r="E847" i="9"/>
  <c r="E847" i="8"/>
  <c r="E849" i="10"/>
  <c r="E849" i="9"/>
  <c r="E849" i="8"/>
  <c r="E851" i="10"/>
  <c r="E851" i="9"/>
  <c r="E851" i="8"/>
  <c r="E853" i="10"/>
  <c r="E853" i="9"/>
  <c r="E853" i="8"/>
  <c r="E855" i="10"/>
  <c r="E855" i="9"/>
  <c r="E855" i="8"/>
  <c r="E857" i="10"/>
  <c r="E857" i="9"/>
  <c r="E857" i="8"/>
  <c r="E859" i="10"/>
  <c r="E859" i="9"/>
  <c r="E859" i="8"/>
  <c r="E861" i="10"/>
  <c r="E861" i="9"/>
  <c r="E861" i="8"/>
  <c r="E863" i="10"/>
  <c r="E863" i="9"/>
  <c r="E863" i="8"/>
  <c r="E865" i="10"/>
  <c r="E865" i="9"/>
  <c r="E865" i="8"/>
  <c r="E867" i="10"/>
  <c r="E867" i="9"/>
  <c r="E867" i="8"/>
  <c r="E869" i="10"/>
  <c r="E869" i="9"/>
  <c r="E869" i="8"/>
  <c r="E871" i="10"/>
  <c r="E871" i="9"/>
  <c r="E871" i="8"/>
  <c r="E873" i="10"/>
  <c r="E873" i="9"/>
  <c r="E873" i="8"/>
  <c r="E875" i="10"/>
  <c r="E875" i="9"/>
  <c r="E875" i="8"/>
  <c r="E877" i="10"/>
  <c r="E877" i="9"/>
  <c r="E877" i="8"/>
  <c r="E879" i="10"/>
  <c r="E879" i="9"/>
  <c r="E879" i="8"/>
  <c r="E881" i="10"/>
  <c r="E881" i="9"/>
  <c r="E881" i="8"/>
  <c r="E883" i="10"/>
  <c r="E883" i="9"/>
  <c r="E883" i="8"/>
  <c r="E885" i="10"/>
  <c r="E885" i="9"/>
  <c r="E885" i="8"/>
  <c r="E887" i="10"/>
  <c r="E887" i="9"/>
  <c r="E887" i="8"/>
  <c r="E889" i="10"/>
  <c r="E889" i="9"/>
  <c r="E889" i="8"/>
  <c r="E891" i="10"/>
  <c r="E891" i="9"/>
  <c r="E891" i="8"/>
  <c r="E893" i="10"/>
  <c r="E893" i="9"/>
  <c r="E893" i="8"/>
  <c r="E895" i="10"/>
  <c r="E895" i="9"/>
  <c r="E895" i="8"/>
  <c r="E897" i="10"/>
  <c r="E897" i="9"/>
  <c r="E897" i="8"/>
  <c r="E899" i="10"/>
  <c r="E899" i="9"/>
  <c r="E899" i="8"/>
  <c r="E901" i="10"/>
  <c r="E901" i="9"/>
  <c r="E901" i="8"/>
  <c r="E903" i="10"/>
  <c r="E903" i="9"/>
  <c r="E903" i="8"/>
  <c r="E905" i="10"/>
  <c r="E905" i="9"/>
  <c r="E905" i="8"/>
  <c r="E907" i="10"/>
  <c r="E907" i="9"/>
  <c r="E907" i="8"/>
  <c r="E909" i="10"/>
  <c r="E909" i="9"/>
  <c r="E909" i="8"/>
  <c r="E911" i="10"/>
  <c r="E911" i="9"/>
  <c r="E911" i="8"/>
  <c r="E913" i="10"/>
  <c r="E913" i="9"/>
  <c r="E913" i="8"/>
  <c r="E915" i="10"/>
  <c r="E915" i="9"/>
  <c r="E915" i="8"/>
  <c r="E917" i="10"/>
  <c r="E917" i="9"/>
  <c r="E917" i="8"/>
  <c r="E919" i="10"/>
  <c r="E919" i="9"/>
  <c r="E919" i="8"/>
  <c r="E921" i="10"/>
  <c r="E921" i="9"/>
  <c r="E921" i="8"/>
  <c r="E923" i="10"/>
  <c r="E923" i="9"/>
  <c r="E923" i="8"/>
  <c r="E925" i="10"/>
  <c r="E925" i="9"/>
  <c r="E925" i="8"/>
  <c r="E927" i="10"/>
  <c r="E927" i="9"/>
  <c r="E927" i="8"/>
  <c r="E929" i="10"/>
  <c r="E929" i="9"/>
  <c r="E929" i="8"/>
  <c r="E931" i="10"/>
  <c r="E931" i="9"/>
  <c r="E931" i="8"/>
  <c r="E933" i="10"/>
  <c r="E933" i="9"/>
  <c r="E933" i="8"/>
  <c r="E935" i="10"/>
  <c r="E935" i="9"/>
  <c r="E935" i="8"/>
  <c r="E937" i="10"/>
  <c r="E937" i="9"/>
  <c r="E937" i="8"/>
  <c r="E939" i="10"/>
  <c r="E939" i="9"/>
  <c r="E939" i="8"/>
  <c r="E941" i="10"/>
  <c r="E941" i="9"/>
  <c r="E941" i="8"/>
  <c r="E943" i="10"/>
  <c r="E943" i="9"/>
  <c r="E943" i="8"/>
  <c r="E945" i="10"/>
  <c r="E945" i="9"/>
  <c r="E945" i="8"/>
  <c r="E947" i="10"/>
  <c r="E947" i="9"/>
  <c r="E947" i="8"/>
  <c r="E949" i="10"/>
  <c r="E949" i="9"/>
  <c r="E949" i="8"/>
  <c r="E951" i="10"/>
  <c r="E951" i="9"/>
  <c r="E951" i="8"/>
  <c r="E953" i="10"/>
  <c r="E953" i="9"/>
  <c r="E953" i="8"/>
  <c r="E955" i="10"/>
  <c r="E955" i="9"/>
  <c r="E955" i="8"/>
  <c r="E957" i="10"/>
  <c r="E957" i="9"/>
  <c r="E957" i="8"/>
  <c r="E959" i="10"/>
  <c r="E959" i="9"/>
  <c r="E959" i="8"/>
  <c r="E961" i="10"/>
  <c r="E961" i="9"/>
  <c r="E961" i="8"/>
  <c r="E963" i="10"/>
  <c r="E963" i="9"/>
  <c r="E963" i="8"/>
  <c r="E965" i="10"/>
  <c r="E965" i="9"/>
  <c r="E965" i="8"/>
  <c r="E967" i="10"/>
  <c r="E967" i="9"/>
  <c r="E967" i="8"/>
  <c r="E969" i="10"/>
  <c r="E969" i="9"/>
  <c r="E969" i="8"/>
  <c r="E971" i="10"/>
  <c r="E971" i="9"/>
  <c r="E971" i="8"/>
  <c r="E973" i="10"/>
  <c r="E973" i="9"/>
  <c r="E973" i="8"/>
  <c r="E975" i="10"/>
  <c r="E975" i="9"/>
  <c r="E975" i="8"/>
  <c r="E977" i="10"/>
  <c r="E977" i="9"/>
  <c r="E977" i="8"/>
  <c r="E979" i="10"/>
  <c r="E979" i="9"/>
  <c r="E979" i="8"/>
  <c r="E981" i="10"/>
  <c r="E981" i="9"/>
  <c r="E981" i="8"/>
  <c r="E983" i="10"/>
  <c r="E983" i="9"/>
  <c r="E983" i="8"/>
  <c r="E985" i="10"/>
  <c r="E985" i="9"/>
  <c r="E985" i="8"/>
  <c r="E987" i="10"/>
  <c r="E987" i="9"/>
  <c r="E987" i="8"/>
  <c r="E989" i="10"/>
  <c r="E989" i="9"/>
  <c r="E989" i="8"/>
  <c r="E991" i="10"/>
  <c r="E991" i="9"/>
  <c r="E991" i="8"/>
  <c r="E993" i="10"/>
  <c r="E993" i="9"/>
  <c r="E993" i="8"/>
  <c r="E995" i="10"/>
  <c r="E995" i="9"/>
  <c r="E995" i="8"/>
  <c r="E997" i="10"/>
  <c r="E997" i="9"/>
  <c r="E997" i="8"/>
  <c r="E999" i="10"/>
  <c r="E999" i="9"/>
  <c r="E999" i="8"/>
  <c r="E1001" i="10"/>
  <c r="E1001" i="9"/>
  <c r="E1001" i="8"/>
  <c r="E1003" i="10"/>
  <c r="E1003" i="9"/>
  <c r="E1003" i="8"/>
  <c r="E1005" i="10"/>
  <c r="E1005" i="9"/>
  <c r="E1005" i="8"/>
  <c r="E1007" i="10"/>
  <c r="E1007" i="9"/>
  <c r="E1007" i="8"/>
  <c r="E1009" i="10"/>
  <c r="E1009" i="9"/>
  <c r="E1009" i="8"/>
  <c r="E1011" i="10"/>
  <c r="E1011" i="9"/>
  <c r="E1011" i="8"/>
  <c r="E1013" i="10"/>
  <c r="E1013" i="9"/>
  <c r="E1013" i="8"/>
  <c r="E1015" i="10"/>
  <c r="E1015" i="9"/>
  <c r="E1015" i="8"/>
  <c r="E1017" i="10"/>
  <c r="E1017" i="9"/>
  <c r="E1017" i="8"/>
  <c r="E1019" i="10"/>
  <c r="E1019" i="9"/>
  <c r="E1019" i="8"/>
  <c r="E1021" i="10"/>
  <c r="E1021" i="9"/>
  <c r="E1021" i="8"/>
  <c r="E1023" i="10"/>
  <c r="E1023" i="9"/>
  <c r="E1023" i="8"/>
  <c r="E1025" i="10"/>
  <c r="E1025" i="9"/>
  <c r="E1025" i="8"/>
  <c r="E1027" i="10"/>
  <c r="E1027" i="9"/>
  <c r="E1027" i="8"/>
  <c r="E1029" i="10"/>
  <c r="E1029" i="9"/>
  <c r="E1029" i="8"/>
  <c r="E1031" i="10"/>
  <c r="E1031" i="9"/>
  <c r="E1031" i="8"/>
  <c r="E1033" i="10"/>
  <c r="E1033" i="9"/>
  <c r="E1033" i="8"/>
  <c r="E1035" i="10"/>
  <c r="E1035" i="9"/>
  <c r="E1035" i="8"/>
  <c r="E1037" i="10"/>
  <c r="E1037" i="9"/>
  <c r="E1037" i="8"/>
  <c r="E1039" i="10"/>
  <c r="E1039" i="9"/>
  <c r="E1039" i="8"/>
  <c r="E1041" i="10"/>
  <c r="E1041" i="9"/>
  <c r="E1041" i="8"/>
  <c r="E1043" i="10"/>
  <c r="E1043" i="9"/>
  <c r="E1043" i="8"/>
  <c r="E1045" i="10"/>
  <c r="E1045" i="9"/>
  <c r="E1045" i="8"/>
  <c r="E1047" i="10"/>
  <c r="E1047" i="9"/>
  <c r="E1047" i="8"/>
  <c r="E1049" i="10"/>
  <c r="E1049" i="9"/>
  <c r="E1049" i="8"/>
  <c r="E1051" i="10"/>
  <c r="E1051" i="9"/>
  <c r="E1051" i="8"/>
  <c r="E1053" i="10"/>
  <c r="E1053" i="9"/>
  <c r="E1053" i="8"/>
  <c r="E1055" i="10"/>
  <c r="E1055" i="9"/>
  <c r="E1055" i="8"/>
  <c r="E1057" i="10"/>
  <c r="E1057" i="9"/>
  <c r="E1057" i="8"/>
  <c r="E1059" i="10"/>
  <c r="E1059" i="9"/>
  <c r="E1059" i="8"/>
  <c r="E1061" i="10"/>
  <c r="E1061" i="9"/>
  <c r="E1061" i="8"/>
  <c r="E1063" i="10"/>
  <c r="E1063" i="9"/>
  <c r="E1063" i="8"/>
  <c r="E1065" i="10"/>
  <c r="E1065" i="9"/>
  <c r="E1065" i="8"/>
  <c r="E1067" i="10"/>
  <c r="E1067" i="9"/>
  <c r="E1067" i="8"/>
  <c r="E1069" i="10"/>
  <c r="E1069" i="9"/>
  <c r="E1069" i="8"/>
  <c r="E1071" i="10"/>
  <c r="E1071" i="9"/>
  <c r="E1071" i="8"/>
  <c r="E1073" i="10"/>
  <c r="E1073" i="9"/>
  <c r="E1073" i="8"/>
  <c r="E1075" i="10"/>
  <c r="E1075" i="9"/>
  <c r="E1075" i="8"/>
  <c r="E1077" i="10"/>
  <c r="E1077" i="9"/>
  <c r="E1077" i="8"/>
  <c r="E1079" i="10"/>
  <c r="E1079" i="9"/>
  <c r="E1079" i="8"/>
  <c r="E1081" i="10"/>
  <c r="E1081" i="9"/>
  <c r="E1081" i="8"/>
  <c r="E1083" i="10"/>
  <c r="E1083" i="9"/>
  <c r="E1083" i="8"/>
  <c r="E1085" i="10"/>
  <c r="E1085" i="9"/>
  <c r="E1085" i="8"/>
  <c r="E1087" i="10"/>
  <c r="E1087" i="9"/>
  <c r="E1087" i="8"/>
  <c r="E1089" i="10"/>
  <c r="E1089" i="9"/>
  <c r="E1089" i="8"/>
  <c r="E1091" i="10"/>
  <c r="E1091" i="9"/>
  <c r="E1091" i="8"/>
  <c r="E1093" i="10"/>
  <c r="E1093" i="9"/>
  <c r="E1093" i="8"/>
  <c r="E1095" i="10"/>
  <c r="E1095" i="9"/>
  <c r="E1095" i="8"/>
  <c r="E1097" i="10"/>
  <c r="E1097" i="9"/>
  <c r="E1097" i="8"/>
  <c r="E1099" i="10"/>
  <c r="E1099" i="9"/>
  <c r="E1099" i="8"/>
  <c r="E1101" i="10"/>
  <c r="E1101" i="9"/>
  <c r="E1101" i="8"/>
  <c r="E1103" i="10"/>
  <c r="E1103" i="9"/>
  <c r="E1103" i="8"/>
  <c r="E1105" i="10"/>
  <c r="E1105" i="9"/>
  <c r="E1105" i="8"/>
  <c r="E1107" i="10"/>
  <c r="E1107" i="9"/>
  <c r="E1107" i="8"/>
  <c r="E1109" i="10"/>
  <c r="E1109" i="9"/>
  <c r="E1109" i="8"/>
  <c r="E1111" i="10"/>
  <c r="E1111" i="9"/>
  <c r="E1111" i="8"/>
  <c r="E1113" i="10"/>
  <c r="E1113" i="9"/>
  <c r="E1113" i="8"/>
  <c r="E1115" i="10"/>
  <c r="E1115" i="9"/>
  <c r="E1115" i="8"/>
  <c r="E1117" i="10"/>
  <c r="E1117" i="9"/>
  <c r="E1117" i="8"/>
  <c r="E1119" i="10"/>
  <c r="E1119" i="9"/>
  <c r="E1119" i="8"/>
  <c r="E1121" i="10"/>
  <c r="E1121" i="9"/>
  <c r="E1121" i="8"/>
  <c r="E1123" i="10"/>
  <c r="E1123" i="9"/>
  <c r="E1123" i="8"/>
  <c r="E1125" i="10"/>
  <c r="E1125" i="9"/>
  <c r="E1125" i="8"/>
  <c r="E1127" i="10"/>
  <c r="E1127" i="9"/>
  <c r="E1127" i="8"/>
  <c r="E1129" i="10"/>
  <c r="E1129" i="9"/>
  <c r="E1129" i="8"/>
  <c r="E1131" i="10"/>
  <c r="E1131" i="9"/>
  <c r="E1131" i="8"/>
  <c r="E1133" i="10"/>
  <c r="E1133" i="9"/>
  <c r="E1133" i="8"/>
  <c r="E1135" i="10"/>
  <c r="E1135" i="9"/>
  <c r="E1135" i="8"/>
  <c r="E1137" i="10"/>
  <c r="E1137" i="9"/>
  <c r="E1137" i="8"/>
  <c r="E1139" i="10"/>
  <c r="E1139" i="9"/>
  <c r="E1139" i="8"/>
  <c r="E1141" i="10"/>
  <c r="E1141" i="9"/>
  <c r="E1141" i="8"/>
  <c r="E1143" i="10"/>
  <c r="E1143" i="9"/>
  <c r="E1143" i="8"/>
  <c r="E1145" i="10"/>
  <c r="E1145" i="9"/>
  <c r="E1145" i="8"/>
  <c r="E1147" i="10"/>
  <c r="E1147" i="9"/>
  <c r="E1147" i="8"/>
  <c r="E1149" i="10"/>
  <c r="E1149" i="9"/>
  <c r="E1149" i="8"/>
  <c r="E1151" i="10"/>
  <c r="E1151" i="9"/>
  <c r="E1151" i="8"/>
  <c r="E1153" i="10"/>
  <c r="E1153" i="9"/>
  <c r="E1153" i="8"/>
  <c r="E1155" i="10"/>
  <c r="E1155" i="9"/>
  <c r="E1155" i="8"/>
  <c r="E1157" i="10"/>
  <c r="E1157" i="9"/>
  <c r="E1157" i="8"/>
  <c r="E1159" i="10"/>
  <c r="E1159" i="9"/>
  <c r="E1159" i="8"/>
  <c r="E1161" i="10"/>
  <c r="E1161" i="9"/>
  <c r="E1161" i="8"/>
  <c r="E1163" i="10"/>
  <c r="E1163" i="9"/>
  <c r="E1163" i="8"/>
  <c r="E1165" i="10"/>
  <c r="E1165" i="9"/>
  <c r="E1165" i="8"/>
  <c r="E1167" i="10"/>
  <c r="E1167" i="9"/>
  <c r="E1167" i="8"/>
  <c r="E1169" i="10"/>
  <c r="E1169" i="9"/>
  <c r="E1169" i="8"/>
  <c r="E1171" i="10"/>
  <c r="E1171" i="9"/>
  <c r="E1171" i="8"/>
  <c r="E1173" i="10"/>
  <c r="E1173" i="9"/>
  <c r="E1173" i="8"/>
  <c r="E1175" i="10"/>
  <c r="E1175" i="9"/>
  <c r="E1175" i="8"/>
  <c r="E1177" i="10"/>
  <c r="E1177" i="9"/>
  <c r="E1177" i="8"/>
  <c r="E1179" i="10"/>
  <c r="E1179" i="9"/>
  <c r="E1179" i="8"/>
  <c r="E1181" i="10"/>
  <c r="E1181" i="9"/>
  <c r="E1181" i="8"/>
  <c r="E1183" i="10"/>
  <c r="E1183" i="9"/>
  <c r="E1183" i="8"/>
  <c r="E1185" i="10"/>
  <c r="E1185" i="9"/>
  <c r="E1185" i="8"/>
  <c r="E1187" i="10"/>
  <c r="E1187" i="9"/>
  <c r="E1187" i="8"/>
  <c r="E1189" i="10"/>
  <c r="E1189" i="9"/>
  <c r="E1189" i="8"/>
  <c r="E1191" i="10"/>
  <c r="E1191" i="9"/>
  <c r="E1191" i="8"/>
  <c r="E1193" i="10"/>
  <c r="E1193" i="9"/>
  <c r="E1193" i="8"/>
  <c r="E1195" i="10"/>
  <c r="E1195" i="9"/>
  <c r="E1195" i="8"/>
  <c r="E1197" i="10"/>
  <c r="E1197" i="9"/>
  <c r="E1197" i="8"/>
  <c r="E1199" i="10"/>
  <c r="E1199" i="9"/>
  <c r="E1199" i="8"/>
  <c r="E1201" i="10"/>
  <c r="E1201" i="9"/>
  <c r="E1201" i="8"/>
  <c r="E1203" i="10"/>
  <c r="E1203" i="9"/>
  <c r="E1203" i="8"/>
  <c r="E1205" i="10"/>
  <c r="E1205" i="9"/>
  <c r="E1205" i="8"/>
  <c r="E1207" i="10"/>
  <c r="E1207" i="9"/>
  <c r="E1207" i="8"/>
  <c r="E1209" i="10"/>
  <c r="E1209" i="9"/>
  <c r="E1209" i="8"/>
  <c r="E1211" i="10"/>
  <c r="E1211" i="9"/>
  <c r="E1211" i="8"/>
  <c r="E1213" i="10"/>
  <c r="E1213" i="9"/>
  <c r="E1213" i="8"/>
  <c r="E1215" i="10"/>
  <c r="E1215" i="9"/>
  <c r="E1215" i="8"/>
  <c r="E1217" i="10"/>
  <c r="E1217" i="9"/>
  <c r="E1217" i="8"/>
  <c r="E1219" i="10"/>
  <c r="E1219" i="9"/>
  <c r="E1219" i="8"/>
  <c r="E1221" i="10"/>
  <c r="E1221" i="9"/>
  <c r="E1221" i="8"/>
  <c r="E1223" i="10"/>
  <c r="E1223" i="9"/>
  <c r="E1223" i="8"/>
  <c r="E1225" i="10"/>
  <c r="E1225" i="9"/>
  <c r="E1225" i="8"/>
  <c r="E1227" i="10"/>
  <c r="E1227" i="9"/>
  <c r="E1227" i="8"/>
  <c r="E1229" i="10"/>
  <c r="E1229" i="9"/>
  <c r="E1229" i="8"/>
  <c r="E1231" i="10"/>
  <c r="E1231" i="9"/>
  <c r="E1231" i="8"/>
  <c r="E1233" i="10"/>
  <c r="E1233" i="9"/>
  <c r="E1233" i="8"/>
  <c r="E1235" i="10"/>
  <c r="E1235" i="9"/>
  <c r="E1235" i="8"/>
  <c r="E1237" i="10"/>
  <c r="E1237" i="9"/>
  <c r="E1237" i="8"/>
  <c r="E1239" i="10"/>
  <c r="E1239" i="9"/>
  <c r="E1239" i="8"/>
  <c r="E1241" i="10"/>
  <c r="E1241" i="9"/>
  <c r="E1241" i="8"/>
  <c r="E1243" i="10"/>
  <c r="E1243" i="9"/>
  <c r="E1243" i="8"/>
  <c r="E1245" i="10"/>
  <c r="E1245" i="9"/>
  <c r="E1245" i="8"/>
  <c r="E1247" i="10"/>
  <c r="E1247" i="9"/>
  <c r="E1247" i="8"/>
  <c r="E1249" i="10"/>
  <c r="E1249" i="9"/>
  <c r="E1249" i="8"/>
  <c r="E1251" i="10"/>
  <c r="E1251" i="9"/>
  <c r="E1251" i="8"/>
  <c r="E1253" i="10"/>
  <c r="E1253" i="9"/>
  <c r="E1253" i="8"/>
  <c r="E1255" i="10"/>
  <c r="E1255" i="9"/>
  <c r="E1255" i="8"/>
  <c r="E1257" i="10"/>
  <c r="E1257" i="9"/>
  <c r="E1257" i="8"/>
  <c r="E1259" i="10"/>
  <c r="E1259" i="9"/>
  <c r="E1259" i="8"/>
  <c r="E1261" i="10"/>
  <c r="E1261" i="9"/>
  <c r="E1261" i="8"/>
  <c r="E1263" i="10"/>
  <c r="E1263" i="9"/>
  <c r="E1263" i="8"/>
  <c r="E1265" i="10"/>
  <c r="E1265" i="9"/>
  <c r="E1265" i="8"/>
  <c r="E1267" i="10"/>
  <c r="E1267" i="9"/>
  <c r="E1267" i="8"/>
  <c r="E1269" i="10"/>
  <c r="E1269" i="9"/>
  <c r="E1269" i="8"/>
  <c r="E1271" i="10"/>
  <c r="E1271" i="9"/>
  <c r="E1271" i="8"/>
  <c r="E1273" i="10"/>
  <c r="E1273" i="9"/>
  <c r="E1273" i="8"/>
  <c r="E1275" i="10"/>
  <c r="E1275" i="9"/>
  <c r="E1275" i="8"/>
  <c r="E1277" i="10"/>
  <c r="E1277" i="9"/>
  <c r="E1277" i="8"/>
  <c r="E1279" i="10"/>
  <c r="E1279" i="9"/>
  <c r="E1279" i="8"/>
  <c r="E1281" i="10"/>
  <c r="E1281" i="9"/>
  <c r="E1281" i="8"/>
  <c r="E1283" i="10"/>
  <c r="E1283" i="9"/>
  <c r="E1283" i="8"/>
  <c r="E1285" i="10"/>
  <c r="E1285" i="9"/>
  <c r="E1285" i="8"/>
  <c r="E1287" i="10"/>
  <c r="E1287" i="9"/>
  <c r="E1287" i="8"/>
  <c r="E1289" i="10"/>
  <c r="E1289" i="9"/>
  <c r="E1289" i="8"/>
  <c r="E1291" i="10"/>
  <c r="E1291" i="9"/>
  <c r="E1291" i="8"/>
  <c r="E1293" i="10"/>
  <c r="E1293" i="9"/>
  <c r="E1293" i="8"/>
  <c r="E1295" i="10"/>
  <c r="E1295" i="9"/>
  <c r="E1295" i="8"/>
  <c r="E1297" i="10"/>
  <c r="E1297" i="9"/>
  <c r="E1297" i="8"/>
  <c r="E1299" i="10"/>
  <c r="E1299" i="9"/>
  <c r="E1299" i="8"/>
  <c r="E1301" i="10"/>
  <c r="E1301" i="9"/>
  <c r="E1301" i="8"/>
  <c r="E1303" i="10"/>
  <c r="E1303" i="9"/>
  <c r="E1303" i="8"/>
  <c r="E1305" i="10"/>
  <c r="E1305" i="9"/>
  <c r="E1305" i="8"/>
  <c r="E1307" i="10"/>
  <c r="E1307" i="9"/>
  <c r="E1307" i="8"/>
  <c r="E1309" i="10"/>
  <c r="E1309" i="9"/>
  <c r="E1309" i="8"/>
  <c r="E1311" i="10"/>
  <c r="E1311" i="9"/>
  <c r="E1311" i="8"/>
  <c r="E1313" i="10"/>
  <c r="E1313" i="9"/>
  <c r="E1313" i="8"/>
  <c r="E1315" i="10"/>
  <c r="E1315" i="9"/>
  <c r="E1315" i="8"/>
  <c r="E1317" i="10"/>
  <c r="E1317" i="9"/>
  <c r="E1317" i="8"/>
  <c r="E1319" i="10"/>
  <c r="E1319" i="9"/>
  <c r="E1319" i="8"/>
  <c r="E1321" i="10"/>
  <c r="E1321" i="9"/>
  <c r="E1321" i="8"/>
  <c r="E1323" i="10"/>
  <c r="E1323" i="9"/>
  <c r="E1323" i="8"/>
  <c r="E1325" i="10"/>
  <c r="E1325" i="9"/>
  <c r="E1325" i="8"/>
  <c r="E1327" i="10"/>
  <c r="E1327" i="9"/>
  <c r="E1327" i="8"/>
  <c r="E1329" i="10"/>
  <c r="E1329" i="9"/>
  <c r="E1329" i="8"/>
  <c r="E1331" i="10"/>
  <c r="E1331" i="9"/>
  <c r="E1331" i="8"/>
  <c r="E1333" i="10"/>
  <c r="E1333" i="9"/>
  <c r="E1333" i="8"/>
  <c r="E1335" i="10"/>
  <c r="E1335" i="9"/>
  <c r="E1335" i="8"/>
  <c r="E1337" i="10"/>
  <c r="E1337" i="9"/>
  <c r="E1337" i="8"/>
  <c r="E1339" i="10"/>
  <c r="E1339" i="9"/>
  <c r="E1339" i="8"/>
  <c r="E1341" i="10"/>
  <c r="E1341" i="9"/>
  <c r="E1341" i="8"/>
  <c r="E1343" i="10"/>
  <c r="E1343" i="9"/>
  <c r="E1343" i="8"/>
  <c r="E1345" i="10"/>
  <c r="E1345" i="9"/>
  <c r="E1345" i="8"/>
  <c r="E1347" i="10"/>
  <c r="E1347" i="9"/>
  <c r="E1347" i="8"/>
  <c r="E1349" i="10"/>
  <c r="E1349" i="9"/>
  <c r="E1349" i="8"/>
  <c r="E1351" i="10"/>
  <c r="E1351" i="9"/>
  <c r="E1351" i="8"/>
  <c r="E1353" i="10"/>
  <c r="E1353" i="9"/>
  <c r="E1353" i="8"/>
  <c r="E1355" i="10"/>
  <c r="E1355" i="9"/>
  <c r="E1355" i="8"/>
  <c r="E1357" i="10"/>
  <c r="E1357" i="9"/>
  <c r="E1357" i="8"/>
  <c r="E1359" i="10"/>
  <c r="E1359" i="9"/>
  <c r="E1359" i="8"/>
  <c r="E1361" i="10"/>
  <c r="E1361" i="9"/>
  <c r="E1361" i="8"/>
  <c r="E1363" i="10"/>
  <c r="E1363" i="9"/>
  <c r="E1363" i="8"/>
  <c r="E1365" i="10"/>
  <c r="E1365" i="9"/>
  <c r="E1365" i="8"/>
  <c r="E1367" i="10"/>
  <c r="E1367" i="9"/>
  <c r="E1367" i="8"/>
  <c r="E1369" i="10"/>
  <c r="E1369" i="9"/>
  <c r="E1369" i="8"/>
  <c r="E1371" i="10"/>
  <c r="E1371" i="9"/>
  <c r="E1371" i="8"/>
  <c r="E1373" i="10"/>
  <c r="E1373" i="9"/>
  <c r="E1373" i="8"/>
  <c r="E1375" i="10"/>
  <c r="E1375" i="9"/>
  <c r="E1375" i="8"/>
  <c r="E1377" i="10"/>
  <c r="E1377" i="9"/>
  <c r="E1377" i="8"/>
  <c r="E1379" i="10"/>
  <c r="E1379" i="9"/>
  <c r="E1379" i="8"/>
  <c r="E1381" i="10"/>
  <c r="E1381" i="9"/>
  <c r="E1381" i="8"/>
  <c r="E1383" i="10"/>
  <c r="E1383" i="9"/>
  <c r="E1383" i="8"/>
  <c r="E1385" i="10"/>
  <c r="E1385" i="9"/>
  <c r="E1385" i="8"/>
  <c r="E1387" i="10"/>
  <c r="E1387" i="9"/>
  <c r="E1387" i="8"/>
  <c r="E1389" i="10"/>
  <c r="E1389" i="9"/>
  <c r="E1389" i="8"/>
  <c r="E1391" i="10"/>
  <c r="E1391" i="9"/>
  <c r="E1391" i="8"/>
  <c r="E1393" i="10"/>
  <c r="E1393" i="9"/>
  <c r="E1393" i="8"/>
  <c r="E1395" i="10"/>
  <c r="E1395" i="9"/>
  <c r="E1395" i="8"/>
  <c r="E1397" i="10"/>
  <c r="E1397" i="9"/>
  <c r="E1397" i="8"/>
  <c r="E1399" i="10"/>
  <c r="E1399" i="9"/>
  <c r="E1399" i="8"/>
  <c r="E1401" i="10"/>
  <c r="E1401" i="9"/>
  <c r="E1401" i="8"/>
  <c r="E1403" i="10"/>
  <c r="E1403" i="9"/>
  <c r="E1403" i="8"/>
  <c r="E1405" i="10"/>
  <c r="E1405" i="9"/>
  <c r="E1405" i="8"/>
  <c r="E1407" i="10"/>
  <c r="E1407" i="9"/>
  <c r="E1407" i="8"/>
  <c r="E1409" i="10"/>
  <c r="E1409" i="9"/>
  <c r="E1409" i="8"/>
  <c r="E1411" i="10"/>
  <c r="E1411" i="9"/>
  <c r="E1411" i="8"/>
  <c r="E1413" i="10"/>
  <c r="E1413" i="9"/>
  <c r="E1413" i="8"/>
  <c r="E1415" i="10"/>
  <c r="E1415" i="9"/>
  <c r="E1415" i="8"/>
  <c r="E1417" i="10"/>
  <c r="E1417" i="9"/>
  <c r="E1417" i="8"/>
  <c r="E1419" i="10"/>
  <c r="E1419" i="9"/>
  <c r="E1419" i="8"/>
  <c r="E1421" i="10"/>
  <c r="E1421" i="9"/>
  <c r="E1421" i="8"/>
  <c r="E1423" i="10"/>
  <c r="E1423" i="9"/>
  <c r="E1423" i="8"/>
  <c r="E1425" i="10"/>
  <c r="E1425" i="9"/>
  <c r="E1425" i="8"/>
  <c r="E1427" i="10"/>
  <c r="E1427" i="9"/>
  <c r="E1427" i="8"/>
  <c r="E1429" i="10"/>
  <c r="E1429" i="9"/>
  <c r="E1429" i="8"/>
  <c r="E1431" i="10"/>
  <c r="E1431" i="9"/>
  <c r="E1431" i="8"/>
  <c r="E1433" i="10"/>
  <c r="E1433" i="9"/>
  <c r="E1433" i="8"/>
  <c r="E1435" i="10"/>
  <c r="E1435" i="9"/>
  <c r="E1435" i="8"/>
  <c r="E1437" i="10"/>
  <c r="E1437" i="9"/>
  <c r="E1437" i="8"/>
  <c r="E1439" i="10"/>
  <c r="E1439" i="9"/>
  <c r="E1439" i="8"/>
  <c r="E1441" i="10"/>
  <c r="E1441" i="9"/>
  <c r="E1441" i="8"/>
  <c r="E1443" i="10"/>
  <c r="E1443" i="9"/>
  <c r="E1443" i="8"/>
  <c r="E1445" i="10"/>
  <c r="E1445" i="9"/>
  <c r="E1445" i="8"/>
  <c r="E1447" i="10"/>
  <c r="E1447" i="9"/>
  <c r="E1447" i="8"/>
  <c r="E1449" i="10"/>
  <c r="E1449" i="9"/>
  <c r="E1449" i="8"/>
  <c r="E1451" i="10"/>
  <c r="E1451" i="9"/>
  <c r="E1451" i="8"/>
  <c r="E1453" i="10"/>
  <c r="E1453" i="9"/>
  <c r="E1453" i="8"/>
  <c r="E1455" i="10"/>
  <c r="E1455" i="9"/>
  <c r="E1455" i="8"/>
  <c r="E1457" i="10"/>
  <c r="E1457" i="9"/>
  <c r="E1457" i="8"/>
  <c r="E1459" i="10"/>
  <c r="E1459" i="9"/>
  <c r="E1459" i="8"/>
  <c r="E1461" i="10"/>
  <c r="E1461" i="9"/>
  <c r="E1461" i="8"/>
  <c r="E1463" i="10"/>
  <c r="E1463" i="9"/>
  <c r="E1463" i="8"/>
  <c r="E1465" i="10"/>
  <c r="E1465" i="9"/>
  <c r="E1465" i="8"/>
  <c r="E1467" i="10"/>
  <c r="E1467" i="9"/>
  <c r="E1467" i="8"/>
  <c r="E1469" i="10"/>
  <c r="E1469" i="9"/>
  <c r="E1469" i="8"/>
  <c r="E1471" i="10"/>
  <c r="E1471" i="9"/>
  <c r="E1471" i="8"/>
  <c r="E1473" i="10"/>
  <c r="E1473" i="9"/>
  <c r="E1473" i="8"/>
  <c r="E1475" i="10"/>
  <c r="E1475" i="9"/>
  <c r="E1475" i="8"/>
  <c r="E1477" i="10"/>
  <c r="E1477" i="9"/>
  <c r="E1477" i="8"/>
  <c r="E1479" i="10"/>
  <c r="E1479" i="9"/>
  <c r="E1479" i="8"/>
  <c r="E1481" i="10"/>
  <c r="E1481" i="9"/>
  <c r="E1481" i="8"/>
  <c r="E1483" i="10"/>
  <c r="E1483" i="9"/>
  <c r="E1483" i="8"/>
  <c r="E1485" i="10"/>
  <c r="E1485" i="9"/>
  <c r="E1485" i="8"/>
  <c r="E1487" i="10"/>
  <c r="E1487" i="9"/>
  <c r="E1487" i="8"/>
  <c r="E1489" i="10"/>
  <c r="E1489" i="9"/>
  <c r="E1489" i="8"/>
  <c r="E1491" i="10"/>
  <c r="E1491" i="9"/>
  <c r="E1491" i="8"/>
  <c r="E1493" i="10"/>
  <c r="E1493" i="9"/>
  <c r="E1493" i="8"/>
  <c r="E1495" i="10"/>
  <c r="E1495" i="9"/>
  <c r="E1495" i="8"/>
  <c r="E1497" i="10"/>
  <c r="E1497" i="9"/>
  <c r="E1497" i="8"/>
  <c r="E1499" i="10"/>
  <c r="E1499" i="9"/>
  <c r="E1499" i="8"/>
  <c r="E1501" i="10"/>
  <c r="E1501" i="9"/>
  <c r="E1501" i="8"/>
  <c r="E1503" i="10"/>
  <c r="E1503" i="9"/>
  <c r="E1503" i="8"/>
  <c r="E1505" i="10"/>
  <c r="E1505" i="9"/>
  <c r="E1505" i="8"/>
  <c r="E1507" i="10"/>
  <c r="E1507" i="9"/>
  <c r="E1507" i="8"/>
  <c r="E1509" i="10"/>
  <c r="E1509" i="9"/>
  <c r="E1509" i="8"/>
  <c r="E1511" i="10"/>
  <c r="E1511" i="9"/>
  <c r="E1511" i="8"/>
  <c r="E1513" i="10"/>
  <c r="E1513" i="9"/>
  <c r="E1513" i="8"/>
  <c r="E1515" i="10"/>
  <c r="E1515" i="9"/>
  <c r="E1515" i="8"/>
  <c r="E1517" i="10"/>
  <c r="E1517" i="9"/>
  <c r="E1517" i="8"/>
  <c r="E1519" i="10"/>
  <c r="E1519" i="9"/>
  <c r="E1519" i="8"/>
  <c r="E1521" i="10"/>
  <c r="E1521" i="9"/>
  <c r="E1521" i="8"/>
  <c r="E1523" i="10"/>
  <c r="E1523" i="9"/>
  <c r="E1523" i="8"/>
  <c r="E1525" i="10"/>
  <c r="E1525" i="9"/>
  <c r="E1525" i="8"/>
  <c r="E1527" i="10"/>
  <c r="E1527" i="9"/>
  <c r="E1527" i="8"/>
  <c r="E1529" i="10"/>
  <c r="E1529" i="9"/>
  <c r="E1529" i="8"/>
  <c r="E1531" i="10"/>
  <c r="E1531" i="9"/>
  <c r="E1531" i="8"/>
  <c r="E1533" i="10"/>
  <c r="E1533" i="9"/>
  <c r="E1533" i="8"/>
  <c r="E1535" i="10"/>
  <c r="E1535" i="9"/>
  <c r="E1535" i="8"/>
  <c r="E1537" i="10"/>
  <c r="E1537" i="9"/>
  <c r="E1537" i="8"/>
  <c r="E1539" i="10"/>
  <c r="E1539" i="9"/>
  <c r="E1539" i="8"/>
  <c r="E1541" i="10"/>
  <c r="E1541" i="9"/>
  <c r="E1541" i="8"/>
  <c r="E1543" i="10"/>
  <c r="E1543" i="9"/>
  <c r="E1543" i="8"/>
  <c r="E1545" i="10"/>
  <c r="E1545" i="9"/>
  <c r="E1545" i="8"/>
  <c r="E1547" i="10"/>
  <c r="E1547" i="9"/>
  <c r="E1547" i="8"/>
  <c r="E1549" i="10"/>
  <c r="E1549" i="9"/>
  <c r="E1549" i="8"/>
  <c r="E1551" i="10"/>
  <c r="E1551" i="9"/>
  <c r="E1551" i="8"/>
  <c r="E1553" i="10"/>
  <c r="E1553" i="9"/>
  <c r="E1553" i="8"/>
  <c r="E1555" i="10"/>
  <c r="E1555" i="9"/>
  <c r="E1555" i="8"/>
  <c r="E1557" i="10"/>
  <c r="E1557" i="9"/>
  <c r="E1557" i="8"/>
  <c r="E1559" i="10"/>
  <c r="E1559" i="9"/>
  <c r="E1559" i="8"/>
  <c r="E1561" i="10"/>
  <c r="E1561" i="9"/>
  <c r="E1561" i="8"/>
  <c r="E1563" i="10"/>
  <c r="E1563" i="9"/>
  <c r="E1563" i="8"/>
  <c r="E1565" i="10"/>
  <c r="E1565" i="9"/>
  <c r="E1565" i="8"/>
  <c r="E1567" i="10"/>
  <c r="E1567" i="9"/>
  <c r="E1567" i="8"/>
  <c r="E1569" i="10"/>
  <c r="E1569" i="9"/>
  <c r="E1569" i="8"/>
  <c r="E1571" i="10"/>
  <c r="E1571" i="9"/>
  <c r="E1571" i="8"/>
  <c r="E1573" i="10"/>
  <c r="E1573" i="9"/>
  <c r="E1573" i="8"/>
  <c r="E1575" i="10"/>
  <c r="E1575" i="9"/>
  <c r="E1575" i="8"/>
  <c r="E1577" i="10"/>
  <c r="E1577" i="9"/>
  <c r="E1577" i="8"/>
  <c r="E1579" i="10"/>
  <c r="E1579" i="9"/>
  <c r="E1579" i="8"/>
  <c r="E1581" i="10"/>
  <c r="E1581" i="9"/>
  <c r="E1581" i="8"/>
  <c r="E1583" i="10"/>
  <c r="E1583" i="9"/>
  <c r="E1583" i="8"/>
  <c r="E1585" i="10"/>
  <c r="E1585" i="9"/>
  <c r="E1585" i="8"/>
  <c r="E1587" i="10"/>
  <c r="E1587" i="9"/>
  <c r="E1587" i="8"/>
  <c r="E1589" i="10"/>
  <c r="E1589" i="9"/>
  <c r="E1589" i="8"/>
  <c r="E1591" i="10"/>
  <c r="E1591" i="9"/>
  <c r="E1591" i="8"/>
  <c r="E1593" i="10"/>
  <c r="E1593" i="9"/>
  <c r="E1593" i="8"/>
  <c r="E1595" i="10"/>
  <c r="E1595" i="9"/>
  <c r="E1595" i="8"/>
  <c r="E1597" i="10"/>
  <c r="E1597" i="9"/>
  <c r="E1597" i="8"/>
  <c r="E1599" i="10"/>
  <c r="E1599" i="9"/>
  <c r="E1599" i="8"/>
  <c r="E1601" i="10"/>
  <c r="E1601" i="9"/>
  <c r="E1601" i="8"/>
  <c r="E1603" i="10"/>
  <c r="E1603" i="9"/>
  <c r="E1603" i="8"/>
  <c r="E1605" i="10"/>
  <c r="E1605" i="9"/>
  <c r="E1605" i="8"/>
  <c r="E1607" i="10"/>
  <c r="E1607" i="9"/>
  <c r="E1607" i="8"/>
  <c r="E1609" i="10"/>
  <c r="E1609" i="9"/>
  <c r="E1609" i="8"/>
  <c r="E1611" i="10"/>
  <c r="E1611" i="9"/>
  <c r="E1611" i="8"/>
  <c r="E1613" i="10"/>
  <c r="E1613" i="9"/>
  <c r="E1613" i="8"/>
  <c r="E1615" i="10"/>
  <c r="E1615" i="9"/>
  <c r="E1615" i="8"/>
  <c r="E1617" i="10"/>
  <c r="E1617" i="9"/>
  <c r="E1617" i="8"/>
  <c r="E1619" i="10"/>
  <c r="E1619" i="9"/>
  <c r="E1619" i="8"/>
  <c r="E1621" i="10"/>
  <c r="E1621" i="9"/>
  <c r="E1621" i="8"/>
  <c r="E1623" i="10"/>
  <c r="E1623" i="9"/>
  <c r="E1623" i="8"/>
  <c r="E1625" i="10"/>
  <c r="E1625" i="9"/>
  <c r="E1625" i="8"/>
  <c r="E1627" i="10"/>
  <c r="E1627" i="9"/>
  <c r="E1627" i="8"/>
  <c r="E1629" i="10"/>
  <c r="E1629" i="9"/>
  <c r="E1629" i="8"/>
  <c r="E1631" i="10"/>
  <c r="E1631" i="9"/>
  <c r="E1631" i="8"/>
  <c r="E1633" i="10"/>
  <c r="E1633" i="9"/>
  <c r="E1633" i="8"/>
  <c r="E1635" i="10"/>
  <c r="E1635" i="9"/>
  <c r="E1635" i="8"/>
  <c r="E1637" i="10"/>
  <c r="E1637" i="9"/>
  <c r="E1637" i="8"/>
  <c r="E1639" i="10"/>
  <c r="E1639" i="9"/>
  <c r="E1639" i="8"/>
  <c r="E1641" i="10"/>
  <c r="E1641" i="9"/>
  <c r="E1641" i="8"/>
  <c r="E1643" i="10"/>
  <c r="E1643" i="9"/>
  <c r="E1643" i="8"/>
  <c r="E1645" i="10"/>
  <c r="E1645" i="9"/>
  <c r="E1645" i="8"/>
  <c r="E1647" i="10"/>
  <c r="E1647" i="9"/>
  <c r="E1647" i="8"/>
  <c r="E1649" i="10"/>
  <c r="E1649" i="9"/>
  <c r="E1649" i="8"/>
  <c r="E1651" i="10"/>
  <c r="E1651" i="9"/>
  <c r="E1651" i="8"/>
  <c r="E1653" i="10"/>
  <c r="E1653" i="9"/>
  <c r="E1653" i="8"/>
  <c r="E1655" i="10"/>
  <c r="E1655" i="9"/>
  <c r="E1655" i="8"/>
  <c r="E1657" i="10"/>
  <c r="E1657" i="9"/>
  <c r="E1657" i="8"/>
  <c r="E1659" i="10"/>
  <c r="E1659" i="9"/>
  <c r="E1659" i="8"/>
  <c r="E1661" i="10"/>
  <c r="E1661" i="9"/>
  <c r="E1661" i="8"/>
  <c r="E1663" i="10"/>
  <c r="E1663" i="9"/>
  <c r="E1663" i="8"/>
  <c r="E1665" i="10"/>
  <c r="E1665" i="9"/>
  <c r="E1665" i="8"/>
  <c r="E1667" i="10"/>
  <c r="E1667" i="9"/>
  <c r="E1667" i="8"/>
  <c r="E1669" i="10"/>
  <c r="E1669" i="9"/>
  <c r="E1669" i="8"/>
  <c r="E1671" i="10"/>
  <c r="E1671" i="9"/>
  <c r="E1671" i="8"/>
  <c r="E1673" i="10"/>
  <c r="E1673" i="9"/>
  <c r="E1673" i="8"/>
  <c r="E1675" i="10"/>
  <c r="E1675" i="9"/>
  <c r="E1675" i="8"/>
  <c r="E1677" i="10"/>
  <c r="E1677" i="9"/>
  <c r="E1677" i="8"/>
  <c r="E1679" i="10"/>
  <c r="E1679" i="9"/>
  <c r="E1679" i="8"/>
  <c r="E1681" i="10"/>
  <c r="E1681" i="9"/>
  <c r="E1681" i="8"/>
  <c r="E1683" i="10"/>
  <c r="E1683" i="9"/>
  <c r="E1683" i="8"/>
  <c r="E1685" i="10"/>
  <c r="E1685" i="9"/>
  <c r="E1685" i="8"/>
  <c r="E1687" i="10"/>
  <c r="E1687" i="9"/>
  <c r="E1687" i="8"/>
  <c r="E1689" i="10"/>
  <c r="E1689" i="9"/>
  <c r="E1689" i="8"/>
  <c r="E1691" i="10"/>
  <c r="E1691" i="9"/>
  <c r="E1691" i="8"/>
  <c r="E1693" i="10"/>
  <c r="E1693" i="9"/>
  <c r="E1693" i="8"/>
  <c r="E1695" i="10"/>
  <c r="E1695" i="9"/>
  <c r="E1695" i="8"/>
  <c r="E1697" i="10"/>
  <c r="E1697" i="9"/>
  <c r="E1697" i="8"/>
  <c r="E1699" i="10"/>
  <c r="E1699" i="9"/>
  <c r="E1699" i="8"/>
  <c r="E1701" i="10"/>
  <c r="E1701" i="9"/>
  <c r="E1701" i="8"/>
  <c r="E1703" i="10"/>
  <c r="E1703" i="9"/>
  <c r="E1703" i="8"/>
  <c r="E1705" i="10"/>
  <c r="E1705" i="9"/>
  <c r="E1705" i="8"/>
  <c r="E1707" i="10"/>
  <c r="E1707" i="9"/>
  <c r="E1707" i="8"/>
  <c r="E1709" i="10"/>
  <c r="E1709" i="9"/>
  <c r="E1709" i="8"/>
  <c r="E1711" i="10"/>
  <c r="E1711" i="9"/>
  <c r="E1711" i="8"/>
  <c r="E1713" i="10"/>
  <c r="E1713" i="9"/>
  <c r="E1713" i="8"/>
  <c r="E1715" i="10"/>
  <c r="E1715" i="9"/>
  <c r="E1715" i="8"/>
  <c r="E1717" i="10"/>
  <c r="E1717" i="9"/>
  <c r="E1717" i="8"/>
  <c r="E1719" i="10"/>
  <c r="E1719" i="9"/>
  <c r="E1719" i="8"/>
  <c r="E1721" i="10"/>
  <c r="E1721" i="9"/>
  <c r="E1721" i="8"/>
  <c r="E1723" i="10"/>
  <c r="E1723" i="9"/>
  <c r="E1723" i="8"/>
  <c r="E1725" i="10"/>
  <c r="E1725" i="9"/>
  <c r="E1725" i="8"/>
  <c r="E1727" i="10"/>
  <c r="E1727" i="9"/>
  <c r="E1727" i="8"/>
  <c r="E1729" i="10"/>
  <c r="E1729" i="9"/>
  <c r="E1729" i="8"/>
  <c r="E1731" i="10"/>
  <c r="E1731" i="9"/>
  <c r="E1731" i="8"/>
  <c r="E1733" i="10"/>
  <c r="E1733" i="9"/>
  <c r="E1733" i="8"/>
  <c r="E1735" i="10"/>
  <c r="E1735" i="9"/>
  <c r="E1735" i="8"/>
  <c r="E1737" i="10"/>
  <c r="E1737" i="9"/>
  <c r="E1737" i="8"/>
  <c r="E1739" i="10"/>
  <c r="E1739" i="9"/>
  <c r="E1739" i="8"/>
  <c r="E1741" i="10"/>
  <c r="E1741" i="9"/>
  <c r="E1741" i="8"/>
  <c r="E1743" i="10"/>
  <c r="E1743" i="9"/>
  <c r="E1743" i="8"/>
  <c r="E1745" i="10"/>
  <c r="E1745" i="9"/>
  <c r="E1745" i="8"/>
  <c r="E1747" i="10"/>
  <c r="E1747" i="9"/>
  <c r="E1747" i="8"/>
  <c r="E1749" i="10"/>
  <c r="E1749" i="9"/>
  <c r="E1749" i="8"/>
  <c r="E1751" i="10"/>
  <c r="E1751" i="9"/>
  <c r="E1751" i="8"/>
  <c r="E1753" i="10"/>
  <c r="E1753" i="9"/>
  <c r="E1753" i="8"/>
  <c r="E1755" i="10"/>
  <c r="E1755" i="9"/>
  <c r="E1755" i="8"/>
  <c r="E1757" i="10"/>
  <c r="E1757" i="9"/>
  <c r="E1757" i="8"/>
  <c r="E1759" i="10"/>
  <c r="E1759" i="9"/>
  <c r="E1759" i="8"/>
  <c r="E1761" i="10"/>
  <c r="E1761" i="9"/>
  <c r="E1761" i="8"/>
  <c r="E1763" i="10"/>
  <c r="E1763" i="9"/>
  <c r="E1763" i="8"/>
  <c r="E1765" i="10"/>
  <c r="E1765" i="9"/>
  <c r="E1765" i="8"/>
  <c r="E1767" i="10"/>
  <c r="E1767" i="9"/>
  <c r="E1767" i="8"/>
  <c r="E1769" i="10"/>
  <c r="E1769" i="9"/>
  <c r="E1769" i="8"/>
  <c r="E1771" i="10"/>
  <c r="E1771" i="9"/>
  <c r="E1771" i="8"/>
  <c r="E1773" i="10"/>
  <c r="E1773" i="9"/>
  <c r="E1773" i="8"/>
  <c r="E1775" i="10"/>
  <c r="E1775" i="9"/>
  <c r="E1775" i="8"/>
  <c r="E1777" i="10"/>
  <c r="E1777" i="9"/>
  <c r="E1777" i="8"/>
  <c r="E1779" i="10"/>
  <c r="E1779" i="9"/>
  <c r="E1779" i="8"/>
  <c r="E1781" i="10"/>
  <c r="E1781" i="9"/>
  <c r="E1781" i="8"/>
  <c r="E1783" i="10"/>
  <c r="E1783" i="9"/>
  <c r="E1783" i="8"/>
  <c r="E1785" i="10"/>
  <c r="E1785" i="9"/>
  <c r="E1785" i="8"/>
  <c r="E1787" i="10"/>
  <c r="E1787" i="9"/>
  <c r="E1787" i="8"/>
  <c r="E1789" i="10"/>
  <c r="E1789" i="9"/>
  <c r="E1789" i="8"/>
  <c r="E1791" i="10"/>
  <c r="E1791" i="9"/>
  <c r="E1791" i="8"/>
  <c r="E1793" i="10"/>
  <c r="E1793" i="9"/>
  <c r="E1793" i="8"/>
  <c r="E1795" i="10"/>
  <c r="E1795" i="9"/>
  <c r="E1795" i="8"/>
  <c r="E1797" i="10"/>
  <c r="E1797" i="9"/>
  <c r="E1797" i="8"/>
  <c r="E1799" i="10"/>
  <c r="E1799" i="9"/>
  <c r="E1799" i="8"/>
  <c r="E1801" i="10"/>
  <c r="E1801" i="9"/>
  <c r="E1801" i="8"/>
  <c r="E1803" i="10"/>
  <c r="E1803" i="9"/>
  <c r="E1803" i="8"/>
  <c r="E1805" i="10"/>
  <c r="E1805" i="9"/>
  <c r="E1805" i="8"/>
  <c r="E1807" i="10"/>
  <c r="E1807" i="9"/>
  <c r="E1807" i="8"/>
  <c r="E1809" i="10"/>
  <c r="E1809" i="9"/>
  <c r="E1809" i="8"/>
  <c r="E1811" i="10"/>
  <c r="E1811" i="9"/>
  <c r="E1811" i="8"/>
  <c r="E1813" i="10"/>
  <c r="E1813" i="9"/>
  <c r="E1813" i="8"/>
  <c r="E1815" i="10"/>
  <c r="E1815" i="9"/>
  <c r="E1815" i="8"/>
  <c r="E1817" i="10"/>
  <c r="E1817" i="9"/>
  <c r="E1817" i="8"/>
  <c r="E1819" i="10"/>
  <c r="E1819" i="9"/>
  <c r="E1819" i="8"/>
  <c r="E1821" i="10"/>
  <c r="E1821" i="9"/>
  <c r="E1821" i="8"/>
  <c r="E1823" i="10"/>
  <c r="E1823" i="9"/>
  <c r="E1823" i="8"/>
  <c r="E1825" i="10"/>
  <c r="E1825" i="9"/>
  <c r="E1825" i="8"/>
  <c r="E1827" i="10"/>
  <c r="E1827" i="9"/>
  <c r="E1827" i="8"/>
  <c r="E1829" i="10"/>
  <c r="E1829" i="9"/>
  <c r="E1829" i="8"/>
  <c r="E1831" i="10"/>
  <c r="E1831" i="9"/>
  <c r="E1831" i="8"/>
  <c r="E1833" i="10"/>
  <c r="E1833" i="9"/>
  <c r="E1833" i="8"/>
  <c r="E1835" i="10"/>
  <c r="E1835" i="9"/>
  <c r="E1835" i="8"/>
  <c r="E1837" i="10"/>
  <c r="E1837" i="9"/>
  <c r="E1837" i="8"/>
  <c r="E1839" i="10"/>
  <c r="E1839" i="9"/>
  <c r="E1839" i="8"/>
  <c r="E1841" i="10"/>
  <c r="E1841" i="9"/>
  <c r="E1841" i="8"/>
  <c r="E1843" i="10"/>
  <c r="E1843" i="9"/>
  <c r="E1843" i="8"/>
  <c r="E1845" i="10"/>
  <c r="E1845" i="9"/>
  <c r="E1845" i="8"/>
  <c r="E1847" i="10"/>
  <c r="E1847" i="9"/>
  <c r="E1847" i="8"/>
  <c r="E1849" i="10"/>
  <c r="E1849" i="9"/>
  <c r="E1849" i="8"/>
  <c r="E1851" i="10"/>
  <c r="E1851" i="9"/>
  <c r="E1851" i="8"/>
  <c r="E1853" i="10"/>
  <c r="E1853" i="9"/>
  <c r="E1853" i="8"/>
  <c r="E1855" i="10"/>
  <c r="E1855" i="9"/>
  <c r="E1855" i="8"/>
  <c r="E1857" i="10"/>
  <c r="E1857" i="9"/>
  <c r="E1857" i="8"/>
  <c r="E1859" i="10"/>
  <c r="E1859" i="9"/>
  <c r="E1859" i="8"/>
  <c r="E1861" i="10"/>
  <c r="E1861" i="9"/>
  <c r="E1861" i="8"/>
  <c r="E1863" i="10"/>
  <c r="E1863" i="9"/>
  <c r="E1863" i="8"/>
  <c r="E1865" i="10"/>
  <c r="E1865" i="9"/>
  <c r="E1865" i="8"/>
  <c r="E1867" i="10"/>
  <c r="E1867" i="9"/>
  <c r="E1867" i="8"/>
  <c r="E1869" i="10"/>
  <c r="E1869" i="9"/>
  <c r="E1869" i="8"/>
  <c r="E1871" i="10"/>
  <c r="E1871" i="9"/>
  <c r="E1871" i="8"/>
  <c r="E1873" i="10"/>
  <c r="E1873" i="9"/>
  <c r="E1873" i="8"/>
  <c r="E1875" i="10"/>
  <c r="E1875" i="9"/>
  <c r="E1875" i="8"/>
  <c r="E1877" i="10"/>
  <c r="E1877" i="9"/>
  <c r="E1877" i="8"/>
  <c r="E1879" i="10"/>
  <c r="E1879" i="9"/>
  <c r="E1879" i="8"/>
  <c r="E1881" i="10"/>
  <c r="E1881" i="9"/>
  <c r="E1881" i="8"/>
  <c r="E1883" i="10"/>
  <c r="E1883" i="9"/>
  <c r="E1883" i="8"/>
  <c r="E1885" i="10"/>
  <c r="E1885" i="9"/>
  <c r="E1885" i="8"/>
  <c r="E1887" i="10"/>
  <c r="E1887" i="9"/>
  <c r="E1887" i="8"/>
  <c r="E1889" i="10"/>
  <c r="E1889" i="9"/>
  <c r="E1889" i="8"/>
  <c r="E1891" i="10"/>
  <c r="E1891" i="9"/>
  <c r="E1891" i="8"/>
  <c r="E1893" i="10"/>
  <c r="E1893" i="9"/>
  <c r="E1893" i="8"/>
  <c r="E1895" i="10"/>
  <c r="E1895" i="9"/>
  <c r="E1895" i="8"/>
  <c r="E1897" i="10"/>
  <c r="E1897" i="9"/>
  <c r="E1897" i="8"/>
  <c r="E1899" i="10"/>
  <c r="E1899" i="9"/>
  <c r="E1899" i="8"/>
  <c r="E1901" i="10"/>
  <c r="E1901" i="9"/>
  <c r="E1901" i="8"/>
  <c r="E1903" i="10"/>
  <c r="E1903" i="9"/>
  <c r="E1903" i="8"/>
  <c r="E1905" i="10"/>
  <c r="E1905" i="9"/>
  <c r="E1905" i="8"/>
  <c r="E1907" i="10"/>
  <c r="E1907" i="9"/>
  <c r="E1907" i="8"/>
  <c r="E1909" i="10"/>
  <c r="E1909" i="9"/>
  <c r="E1909" i="8"/>
  <c r="E1911" i="10"/>
  <c r="E1911" i="9"/>
  <c r="E1911" i="8"/>
  <c r="E1913" i="10"/>
  <c r="E1913" i="9"/>
  <c r="E1913" i="8"/>
  <c r="E1915" i="10"/>
  <c r="E1915" i="9"/>
  <c r="E1915" i="8"/>
  <c r="E1917" i="10"/>
  <c r="E1917" i="9"/>
  <c r="E1917" i="8"/>
  <c r="E1919" i="10"/>
  <c r="E1919" i="9"/>
  <c r="E1919" i="8"/>
  <c r="E1921" i="10"/>
  <c r="E1921" i="9"/>
  <c r="E1921" i="8"/>
  <c r="E1923" i="10"/>
  <c r="E1923" i="9"/>
  <c r="E1923" i="8"/>
  <c r="E1925" i="10"/>
  <c r="E1925" i="9"/>
  <c r="E1925" i="8"/>
  <c r="E1927" i="10"/>
  <c r="E1927" i="9"/>
  <c r="E1927" i="8"/>
  <c r="E1929" i="10"/>
  <c r="E1929" i="9"/>
  <c r="E1929" i="8"/>
  <c r="E1931" i="10"/>
  <c r="E1931" i="9"/>
  <c r="E1931" i="8"/>
  <c r="E1933" i="10"/>
  <c r="E1933" i="9"/>
  <c r="E1933" i="8"/>
  <c r="E1935" i="10"/>
  <c r="E1935" i="9"/>
  <c r="E1935" i="8"/>
  <c r="E1937" i="10"/>
  <c r="E1937" i="9"/>
  <c r="E1937" i="8"/>
  <c r="E1939" i="10"/>
  <c r="E1939" i="9"/>
  <c r="E1939" i="8"/>
  <c r="E1941" i="10"/>
  <c r="E1941" i="9"/>
  <c r="E1941" i="8"/>
  <c r="E1943" i="10"/>
  <c r="E1943" i="9"/>
  <c r="E1943" i="8"/>
  <c r="E1945" i="10"/>
  <c r="E1945" i="9"/>
  <c r="E1945" i="8"/>
  <c r="E1947" i="10"/>
  <c r="E1947" i="9"/>
  <c r="E1947" i="8"/>
  <c r="E1949" i="10"/>
  <c r="E1949" i="9"/>
  <c r="E1949" i="8"/>
  <c r="E1951" i="10"/>
  <c r="E1951" i="9"/>
  <c r="E1951" i="8"/>
  <c r="E1953" i="10"/>
  <c r="E1953" i="9"/>
  <c r="E1953" i="8"/>
  <c r="E1955" i="10"/>
  <c r="E1955" i="9"/>
  <c r="E1955" i="8"/>
  <c r="E1957" i="10"/>
  <c r="E1957" i="9"/>
  <c r="E1957" i="8"/>
  <c r="E1959" i="10"/>
  <c r="E1959" i="9"/>
  <c r="E1959" i="8"/>
  <c r="E1961" i="10"/>
  <c r="E1961" i="9"/>
  <c r="E1961" i="8"/>
  <c r="E1963" i="10"/>
  <c r="E1963" i="9"/>
  <c r="E1963" i="8"/>
  <c r="E1965" i="10"/>
  <c r="E1965" i="9"/>
  <c r="E1965" i="8"/>
  <c r="E1967" i="10"/>
  <c r="E1967" i="9"/>
  <c r="E1967" i="8"/>
  <c r="E1969" i="10"/>
  <c r="E1969" i="9"/>
  <c r="E1969" i="8"/>
  <c r="E1971" i="10"/>
  <c r="E1971" i="9"/>
  <c r="E1971" i="8"/>
  <c r="E1973" i="10"/>
  <c r="E1973" i="9"/>
  <c r="E1973" i="8"/>
  <c r="E1975" i="10"/>
  <c r="E1975" i="9"/>
  <c r="E1975" i="8"/>
  <c r="E1977" i="10"/>
  <c r="E1977" i="9"/>
  <c r="E1977" i="8"/>
  <c r="E1979" i="10"/>
  <c r="E1979" i="9"/>
  <c r="E1979" i="8"/>
  <c r="E1981" i="10"/>
  <c r="E1981" i="9"/>
  <c r="E1981" i="8"/>
  <c r="E1983" i="10"/>
  <c r="E1983" i="9"/>
  <c r="E1983" i="8"/>
  <c r="E1985" i="10"/>
  <c r="E1985" i="9"/>
  <c r="E1985" i="8"/>
  <c r="E1987" i="10"/>
  <c r="E1987" i="9"/>
  <c r="E1987" i="8"/>
  <c r="E1989" i="10"/>
  <c r="E1989" i="9"/>
  <c r="E1989" i="8"/>
  <c r="E1991" i="10"/>
  <c r="E1991" i="9"/>
  <c r="E1991" i="8"/>
  <c r="E1993" i="10"/>
  <c r="E1993" i="9"/>
  <c r="E1993" i="8"/>
  <c r="E1995" i="10"/>
  <c r="E1995" i="9"/>
  <c r="E1995" i="8"/>
  <c r="E1997" i="10"/>
  <c r="E1997" i="9"/>
  <c r="E1997" i="8"/>
  <c r="E1999" i="10"/>
  <c r="E1999" i="9"/>
  <c r="E1999" i="8"/>
  <c r="E2001" i="10"/>
  <c r="E2001" i="9"/>
  <c r="E2001" i="8"/>
  <c r="E2003" i="10"/>
  <c r="E2003" i="9"/>
  <c r="E2003" i="8"/>
  <c r="E2005" i="10"/>
  <c r="E2005" i="9"/>
  <c r="E2005" i="8"/>
  <c r="E2007" i="10"/>
  <c r="E2007" i="9"/>
  <c r="E2007" i="8"/>
  <c r="E2009" i="10"/>
  <c r="E2009" i="9"/>
  <c r="E2009" i="8"/>
  <c r="E2011" i="10"/>
  <c r="E2011" i="9"/>
  <c r="E2011" i="8"/>
  <c r="E2013" i="10"/>
  <c r="E2013" i="9"/>
  <c r="E2013" i="8"/>
  <c r="E2015" i="10"/>
  <c r="E2015" i="9"/>
  <c r="E2015" i="8"/>
  <c r="E2017" i="10"/>
  <c r="E2017" i="9"/>
  <c r="E2017" i="8"/>
  <c r="E2019" i="10"/>
  <c r="E2019" i="9"/>
  <c r="E2019" i="8"/>
  <c r="E2021" i="10"/>
  <c r="E2021" i="9"/>
  <c r="E2021" i="8"/>
  <c r="E2023" i="10"/>
  <c r="E2023" i="9"/>
  <c r="E2023" i="8"/>
  <c r="E2025" i="10"/>
  <c r="E2025" i="9"/>
  <c r="E2025" i="8"/>
  <c r="E2027" i="10"/>
  <c r="E2027" i="9"/>
  <c r="E2027" i="8"/>
  <c r="E2029" i="10"/>
  <c r="E2029" i="9"/>
  <c r="E2029" i="8"/>
  <c r="E2031" i="10"/>
  <c r="E2031" i="9"/>
  <c r="E2031" i="8"/>
  <c r="E2033" i="10"/>
  <c r="E2033" i="9"/>
  <c r="E2033" i="8"/>
  <c r="E2035" i="10"/>
  <c r="E2035" i="9"/>
  <c r="E2035" i="8"/>
  <c r="E2037" i="10"/>
  <c r="E2037" i="9"/>
  <c r="E2037" i="8"/>
  <c r="E2039" i="10"/>
  <c r="E2039" i="9"/>
  <c r="E2039" i="8"/>
  <c r="E2041" i="10"/>
  <c r="E2041" i="9"/>
  <c r="E2041" i="8"/>
  <c r="E2043" i="10"/>
  <c r="E2043" i="9"/>
  <c r="E2043" i="8"/>
  <c r="E2045" i="10"/>
  <c r="E2045" i="9"/>
  <c r="E2045" i="8"/>
  <c r="E2047" i="10"/>
  <c r="E2047" i="9"/>
  <c r="E2047" i="8"/>
  <c r="E2049" i="10"/>
  <c r="E2049" i="9"/>
  <c r="E2049" i="8"/>
  <c r="E2051" i="10"/>
  <c r="E2051" i="9"/>
  <c r="E2051" i="8"/>
  <c r="E2053" i="10"/>
  <c r="E2053" i="9"/>
  <c r="E2053" i="8"/>
  <c r="E2055" i="10"/>
  <c r="E2055" i="9"/>
  <c r="E2055" i="8"/>
  <c r="E2057" i="10"/>
  <c r="E2057" i="9"/>
  <c r="E2057" i="8"/>
  <c r="E2059" i="10"/>
  <c r="E2059" i="9"/>
  <c r="E2059" i="8"/>
  <c r="E2061" i="10"/>
  <c r="E2061" i="9"/>
  <c r="E2061" i="8"/>
  <c r="E2063" i="10"/>
  <c r="E2063" i="9"/>
  <c r="E2063" i="8"/>
  <c r="E2065" i="10"/>
  <c r="E2065" i="9"/>
  <c r="E2065" i="8"/>
  <c r="E2067" i="10"/>
  <c r="E2067" i="9"/>
  <c r="E2067" i="8"/>
  <c r="E2069" i="10"/>
  <c r="E2069" i="9"/>
  <c r="E2069" i="8"/>
  <c r="E2071" i="10"/>
  <c r="E2071" i="9"/>
  <c r="E2071" i="8"/>
  <c r="E2073" i="10"/>
  <c r="E2073" i="9"/>
  <c r="E2073" i="8"/>
  <c r="E2075" i="10"/>
  <c r="E2075" i="9"/>
  <c r="E2075" i="8"/>
  <c r="E2077" i="10"/>
  <c r="E2077" i="9"/>
  <c r="E2077" i="8"/>
  <c r="E2079" i="10"/>
  <c r="E2079" i="9"/>
  <c r="E2079" i="8"/>
  <c r="E2081" i="10"/>
  <c r="E2081" i="9"/>
  <c r="E2081" i="8"/>
  <c r="E2083" i="10"/>
  <c r="E2083" i="9"/>
  <c r="E2083" i="8"/>
  <c r="E2085" i="10"/>
  <c r="E2085" i="9"/>
  <c r="E2085" i="8"/>
  <c r="E2087" i="10"/>
  <c r="E2087" i="9"/>
  <c r="E2087" i="8"/>
  <c r="E2089" i="10"/>
  <c r="E2089" i="9"/>
  <c r="E2089" i="8"/>
  <c r="E2091" i="10"/>
  <c r="E2091" i="9"/>
  <c r="E2091" i="8"/>
  <c r="E2093" i="10"/>
  <c r="E2093" i="9"/>
  <c r="E2093" i="8"/>
  <c r="E2095" i="10"/>
  <c r="E2095" i="9"/>
  <c r="E2095" i="8"/>
  <c r="E2097" i="10"/>
  <c r="E2097" i="9"/>
  <c r="E2097" i="8"/>
  <c r="E2099" i="10"/>
  <c r="E2099" i="9"/>
  <c r="E2099" i="8"/>
  <c r="E2101" i="10"/>
  <c r="E2101" i="9"/>
  <c r="E2101" i="8"/>
  <c r="E2103" i="10"/>
  <c r="E2103" i="9"/>
  <c r="E2103" i="8"/>
  <c r="E2105" i="10"/>
  <c r="E2105" i="9"/>
  <c r="E2105" i="8"/>
  <c r="E2107" i="10"/>
  <c r="E2107" i="9"/>
  <c r="E2107" i="8"/>
  <c r="E2109" i="10"/>
  <c r="E2109" i="9"/>
  <c r="E2109" i="8"/>
  <c r="E2111" i="10"/>
  <c r="E2111" i="9"/>
  <c r="E2111" i="8"/>
  <c r="E2113" i="10"/>
  <c r="E2113" i="9"/>
  <c r="E2113" i="8"/>
  <c r="E2115" i="10"/>
  <c r="E2115" i="9"/>
  <c r="E2115" i="8"/>
  <c r="E2117" i="10"/>
  <c r="E2117" i="9"/>
  <c r="E2117" i="8"/>
  <c r="E2119" i="10"/>
  <c r="E2119" i="9"/>
  <c r="E2119" i="8"/>
  <c r="E2121" i="10"/>
  <c r="E2121" i="9"/>
  <c r="E2121" i="8"/>
  <c r="E2123" i="10"/>
  <c r="E2123" i="9"/>
  <c r="E2123" i="8"/>
  <c r="E2125" i="10"/>
  <c r="E2125" i="9"/>
  <c r="E2125" i="8"/>
  <c r="E2127" i="10"/>
  <c r="E2127" i="9"/>
  <c r="E2127" i="8"/>
  <c r="E2129" i="10"/>
  <c r="E2129" i="9"/>
  <c r="E2129" i="8"/>
  <c r="E2131" i="10"/>
  <c r="E2131" i="9"/>
  <c r="E2131" i="8"/>
  <c r="E2133" i="10"/>
  <c r="E2133" i="9"/>
  <c r="E2133" i="8"/>
  <c r="E2135" i="10"/>
  <c r="E2135" i="9"/>
  <c r="E2135" i="8"/>
  <c r="E2137" i="10"/>
  <c r="E2137" i="9"/>
  <c r="E2137" i="8"/>
  <c r="E2139" i="10"/>
  <c r="E2139" i="9"/>
  <c r="E2139" i="8"/>
  <c r="E2141" i="10"/>
  <c r="E2141" i="9"/>
  <c r="E2141" i="8"/>
  <c r="E2143" i="10"/>
  <c r="E2143" i="9"/>
  <c r="E2143" i="8"/>
  <c r="E2145" i="10"/>
  <c r="E2145" i="9"/>
  <c r="E2145" i="8"/>
  <c r="E2147" i="10"/>
  <c r="E2147" i="9"/>
  <c r="E2147" i="8"/>
  <c r="E2149" i="10"/>
  <c r="E2149" i="9"/>
  <c r="E2149" i="8"/>
  <c r="E2151" i="10"/>
  <c r="E2151" i="9"/>
  <c r="E2151" i="8"/>
  <c r="E2153" i="10"/>
  <c r="E2153" i="9"/>
  <c r="E2153" i="8"/>
  <c r="E2155" i="10"/>
  <c r="E2155" i="9"/>
  <c r="E2155" i="8"/>
  <c r="E2157" i="10"/>
  <c r="E2157" i="9"/>
  <c r="E2157" i="8"/>
  <c r="E2159" i="10"/>
  <c r="E2159" i="9"/>
  <c r="E2159" i="8"/>
  <c r="E2161" i="10"/>
  <c r="E2161" i="9"/>
  <c r="E2161" i="8"/>
  <c r="B1241" i="5"/>
  <c r="C1241" i="5" s="1"/>
  <c r="B1249" i="5"/>
  <c r="C1249" i="5" s="1"/>
  <c r="B1257" i="5"/>
  <c r="C1257" i="5" s="1"/>
  <c r="B1291" i="5"/>
  <c r="C1291" i="5" s="1"/>
  <c r="B1299" i="5"/>
  <c r="C1299" i="5" s="1"/>
  <c r="B1307" i="5"/>
  <c r="C1307" i="5" s="1"/>
  <c r="B1341" i="5"/>
  <c r="C1341" i="5" s="1"/>
  <c r="B1349" i="5"/>
  <c r="C1349" i="5" s="1"/>
  <c r="B1357" i="5"/>
  <c r="C1357" i="5" s="1"/>
  <c r="B1395" i="5"/>
  <c r="C1395" i="5" s="1"/>
  <c r="B1399" i="5"/>
  <c r="C1399" i="5" s="1"/>
  <c r="B1447" i="5"/>
  <c r="C1447" i="5" s="1"/>
  <c r="B1495" i="5"/>
  <c r="C1495" i="5" s="1"/>
  <c r="B1499" i="5"/>
  <c r="C1499" i="5" s="1"/>
  <c r="B1547" i="5"/>
  <c r="C1547" i="5" s="1"/>
  <c r="B1595" i="5"/>
  <c r="C1595" i="5" s="1"/>
  <c r="B1599" i="5"/>
  <c r="C1599" i="5" s="1"/>
  <c r="D2317" i="10"/>
  <c r="D2317" i="9"/>
  <c r="D2317" i="8"/>
  <c r="D2319" i="10"/>
  <c r="D2319" i="9"/>
  <c r="D2319" i="8"/>
  <c r="D2321" i="10"/>
  <c r="D2321" i="9"/>
  <c r="D2321" i="8"/>
  <c r="D2323" i="10"/>
  <c r="D2323" i="9"/>
  <c r="D2323" i="8"/>
  <c r="D2325" i="10"/>
  <c r="D2325" i="9"/>
  <c r="D2325" i="8"/>
  <c r="D2327" i="10"/>
  <c r="D2327" i="9"/>
  <c r="D2327" i="8"/>
  <c r="D2329" i="10"/>
  <c r="D2329" i="9"/>
  <c r="D2329" i="8"/>
  <c r="D2331" i="10"/>
  <c r="D2331" i="9"/>
  <c r="D2331" i="8"/>
  <c r="D2333" i="10"/>
  <c r="D2333" i="9"/>
  <c r="D2333" i="8"/>
  <c r="D2335" i="10"/>
  <c r="D2335" i="9"/>
  <c r="D2335" i="8"/>
  <c r="D2337" i="10"/>
  <c r="D2337" i="9"/>
  <c r="D2337" i="8"/>
  <c r="D2339" i="10"/>
  <c r="D2339" i="9"/>
  <c r="D2339" i="8"/>
  <c r="D2341" i="10"/>
  <c r="D2341" i="9"/>
  <c r="D2341" i="8"/>
  <c r="D2343" i="10"/>
  <c r="D2343" i="9"/>
  <c r="D2343" i="8"/>
  <c r="D2345" i="10"/>
  <c r="D2345" i="9"/>
  <c r="D2345" i="8"/>
  <c r="D2347" i="10"/>
  <c r="D2347" i="9"/>
  <c r="D2347" i="8"/>
  <c r="D2349" i="10"/>
  <c r="D2349" i="9"/>
  <c r="D2349" i="8"/>
  <c r="D2351" i="10"/>
  <c r="D2351" i="9"/>
  <c r="D2351" i="8"/>
  <c r="D2353" i="10"/>
  <c r="D2353" i="9"/>
  <c r="D2353" i="8"/>
  <c r="D2355" i="10"/>
  <c r="D2355" i="9"/>
  <c r="D2355" i="8"/>
  <c r="D2357" i="10"/>
  <c r="D2357" i="9"/>
  <c r="D2357" i="8"/>
  <c r="D2359" i="10"/>
  <c r="D2359" i="9"/>
  <c r="D2359" i="8"/>
  <c r="D2361" i="10"/>
  <c r="D2361" i="9"/>
  <c r="D2361" i="8"/>
  <c r="D2363" i="10"/>
  <c r="D2363" i="9"/>
  <c r="D2363" i="8"/>
  <c r="D2365" i="10"/>
  <c r="D2365" i="9"/>
  <c r="D2365" i="8"/>
  <c r="D2367" i="10"/>
  <c r="D2367" i="9"/>
  <c r="D2367" i="8"/>
  <c r="D2369" i="10"/>
  <c r="D2369" i="9"/>
  <c r="D2369" i="8"/>
  <c r="D2371" i="10"/>
  <c r="D2371" i="9"/>
  <c r="D2371" i="8"/>
  <c r="D2373" i="10"/>
  <c r="D2373" i="9"/>
  <c r="D2373" i="8"/>
  <c r="D2375" i="10"/>
  <c r="D2375" i="9"/>
  <c r="D2375" i="8"/>
  <c r="D2377" i="10"/>
  <c r="D2377" i="9"/>
  <c r="D2377" i="8"/>
  <c r="D2379" i="10"/>
  <c r="D2379" i="9"/>
  <c r="D2379" i="8"/>
  <c r="D2381" i="10"/>
  <c r="D2381" i="9"/>
  <c r="D2381" i="8"/>
  <c r="D2383" i="10"/>
  <c r="D2383" i="9"/>
  <c r="D2383" i="8"/>
  <c r="D2385" i="10"/>
  <c r="D2385" i="9"/>
  <c r="D2385" i="8"/>
  <c r="D2387" i="10"/>
  <c r="D2387" i="9"/>
  <c r="D2387" i="8"/>
  <c r="D2389" i="10"/>
  <c r="D2389" i="9"/>
  <c r="D2389" i="8"/>
  <c r="D2391" i="10"/>
  <c r="D2391" i="9"/>
  <c r="D2391" i="8"/>
  <c r="D2393" i="10"/>
  <c r="D2393" i="9"/>
  <c r="D2393" i="8"/>
  <c r="D2395" i="10"/>
  <c r="D2395" i="9"/>
  <c r="D2395" i="8"/>
  <c r="D2397" i="10"/>
  <c r="D2397" i="9"/>
  <c r="D2397" i="8"/>
  <c r="D2399" i="10"/>
  <c r="D2399" i="9"/>
  <c r="D2399" i="8"/>
  <c r="D2401" i="10"/>
  <c r="D2401" i="9"/>
  <c r="D2401" i="8"/>
  <c r="D2403" i="10"/>
  <c r="D2403" i="9"/>
  <c r="D2403" i="8"/>
  <c r="D2405" i="10"/>
  <c r="D2405" i="9"/>
  <c r="D2405" i="8"/>
  <c r="D2407" i="10"/>
  <c r="D2407" i="9"/>
  <c r="D2407" i="8"/>
  <c r="D2409" i="10"/>
  <c r="D2409" i="9"/>
  <c r="D2409" i="8"/>
  <c r="D2411" i="10"/>
  <c r="D2411" i="9"/>
  <c r="D2411" i="8"/>
  <c r="D2413" i="10"/>
  <c r="D2413" i="9"/>
  <c r="D2413" i="8"/>
  <c r="D2415" i="10"/>
  <c r="D2415" i="9"/>
  <c r="D2415" i="8"/>
  <c r="D2417" i="10"/>
  <c r="D2417" i="9"/>
  <c r="D2417" i="8"/>
  <c r="D2419" i="10"/>
  <c r="D2419" i="9"/>
  <c r="D2419" i="8"/>
  <c r="D2421" i="10"/>
  <c r="D2421" i="9"/>
  <c r="D2421" i="8"/>
  <c r="D2423" i="10"/>
  <c r="D2423" i="9"/>
  <c r="D2423" i="8"/>
  <c r="D2425" i="10"/>
  <c r="D2425" i="9"/>
  <c r="D2425" i="8"/>
  <c r="D2427" i="10"/>
  <c r="D2427" i="9"/>
  <c r="D2427" i="8"/>
  <c r="D2429" i="10"/>
  <c r="D2429" i="9"/>
  <c r="D2429" i="8"/>
  <c r="D2431" i="10"/>
  <c r="D2431" i="9"/>
  <c r="D2431" i="8"/>
  <c r="D2433" i="10"/>
  <c r="D2433" i="9"/>
  <c r="D2433" i="8"/>
  <c r="D2435" i="10"/>
  <c r="D2435" i="9"/>
  <c r="D2435" i="8"/>
  <c r="D2437" i="10"/>
  <c r="D2437" i="9"/>
  <c r="D2437" i="8"/>
  <c r="D2439" i="10"/>
  <c r="D2439" i="9"/>
  <c r="D2439" i="8"/>
  <c r="D2441" i="10"/>
  <c r="D2441" i="9"/>
  <c r="D2441" i="8"/>
  <c r="D2443" i="10"/>
  <c r="D2443" i="9"/>
  <c r="D2443" i="8"/>
  <c r="D2445" i="10"/>
  <c r="D2445" i="9"/>
  <c r="D2445" i="8"/>
  <c r="D2447" i="10"/>
  <c r="D2447" i="9"/>
  <c r="D2447" i="8"/>
  <c r="D2449" i="10"/>
  <c r="D2449" i="9"/>
  <c r="D2449" i="8"/>
  <c r="D2451" i="10"/>
  <c r="D2451" i="9"/>
  <c r="D2451" i="8"/>
  <c r="D2453" i="10"/>
  <c r="D2453" i="9"/>
  <c r="D2453" i="8"/>
  <c r="D2455" i="10"/>
  <c r="D2455" i="9"/>
  <c r="D2455" i="8"/>
  <c r="D2457" i="10"/>
  <c r="D2457" i="9"/>
  <c r="D2457" i="8"/>
  <c r="D2459" i="10"/>
  <c r="D2459" i="9"/>
  <c r="D2459" i="8"/>
  <c r="D2461" i="10"/>
  <c r="D2461" i="9"/>
  <c r="D2461" i="8"/>
  <c r="D2463" i="10"/>
  <c r="D2463" i="9"/>
  <c r="D2463" i="8"/>
  <c r="D2465" i="10"/>
  <c r="D2465" i="9"/>
  <c r="D2465" i="8"/>
  <c r="D2467" i="10"/>
  <c r="D2467" i="9"/>
  <c r="D2467" i="8"/>
  <c r="D2469" i="10"/>
  <c r="D2469" i="9"/>
  <c r="D2469" i="8"/>
  <c r="D2471" i="10"/>
  <c r="D2471" i="9"/>
  <c r="D2471" i="8"/>
  <c r="D2473" i="10"/>
  <c r="D2473" i="9"/>
  <c r="D2473" i="8"/>
  <c r="D2475" i="10"/>
  <c r="D2475" i="9"/>
  <c r="D2475" i="8"/>
  <c r="D2477" i="10"/>
  <c r="D2477" i="9"/>
  <c r="D2477" i="8"/>
  <c r="D2479" i="10"/>
  <c r="D2479" i="9"/>
  <c r="D2479" i="8"/>
  <c r="D2481" i="10"/>
  <c r="D2481" i="9"/>
  <c r="D2481" i="8"/>
  <c r="D2483" i="10"/>
  <c r="D2483" i="9"/>
  <c r="D2483" i="8"/>
  <c r="D2485" i="10"/>
  <c r="D2485" i="9"/>
  <c r="D2485" i="8"/>
  <c r="D2487" i="10"/>
  <c r="D2487" i="9"/>
  <c r="D2487" i="8"/>
  <c r="D2489" i="10"/>
  <c r="D2489" i="9"/>
  <c r="D2489" i="8"/>
  <c r="D2491" i="10"/>
  <c r="D2491" i="9"/>
  <c r="D2491" i="8"/>
  <c r="D2493" i="10"/>
  <c r="D2493" i="9"/>
  <c r="D2493" i="8"/>
  <c r="D2495" i="10"/>
  <c r="D2495" i="9"/>
  <c r="D2495" i="8"/>
  <c r="D2497" i="10"/>
  <c r="D2497" i="9"/>
  <c r="D2497" i="8"/>
  <c r="D2499" i="10"/>
  <c r="D2499" i="9"/>
  <c r="D2499" i="8"/>
  <c r="D2501" i="10"/>
  <c r="D2501" i="9"/>
  <c r="D2501" i="8"/>
  <c r="D2503" i="10"/>
  <c r="D2503" i="9"/>
  <c r="D2505" i="10"/>
  <c r="D2505" i="9"/>
  <c r="D2507" i="10"/>
  <c r="D2507" i="9"/>
  <c r="D2509" i="10"/>
  <c r="D2509" i="9"/>
  <c r="D2511" i="10"/>
  <c r="D2511" i="9"/>
  <c r="D2513" i="10"/>
  <c r="D2513" i="9"/>
  <c r="D2515" i="10"/>
  <c r="D2515" i="9"/>
  <c r="D2517" i="10"/>
  <c r="D2517" i="9"/>
  <c r="D2519" i="10"/>
  <c r="D2519" i="9"/>
  <c r="D2521" i="10"/>
  <c r="D2521" i="9"/>
  <c r="D2523" i="10"/>
  <c r="D2523" i="9"/>
  <c r="E2163" i="10"/>
  <c r="E2163" i="9"/>
  <c r="E2163" i="8"/>
  <c r="E2165" i="10"/>
  <c r="E2165" i="9"/>
  <c r="E2165" i="8"/>
  <c r="E2167" i="10"/>
  <c r="E2167" i="9"/>
  <c r="E2167" i="8"/>
  <c r="E2169" i="10"/>
  <c r="E2169" i="9"/>
  <c r="E2169" i="8"/>
  <c r="E2171" i="10"/>
  <c r="E2171" i="9"/>
  <c r="E2171" i="8"/>
  <c r="E2173" i="10"/>
  <c r="E2173" i="9"/>
  <c r="E2173" i="8"/>
  <c r="E2175" i="10"/>
  <c r="E2175" i="9"/>
  <c r="E2175" i="8"/>
  <c r="E2177" i="10"/>
  <c r="E2177" i="9"/>
  <c r="E2177" i="8"/>
  <c r="E2179" i="10"/>
  <c r="E2179" i="9"/>
  <c r="E2179" i="8"/>
  <c r="E2181" i="10"/>
  <c r="E2181" i="9"/>
  <c r="E2181" i="8"/>
  <c r="E2183" i="10"/>
  <c r="E2183" i="9"/>
  <c r="E2183" i="8"/>
  <c r="E2185" i="10"/>
  <c r="E2185" i="9"/>
  <c r="E2185" i="8"/>
  <c r="E2187" i="10"/>
  <c r="E2187" i="9"/>
  <c r="E2187" i="8"/>
  <c r="E2189" i="10"/>
  <c r="E2189" i="9"/>
  <c r="E2189" i="8"/>
  <c r="E2191" i="10"/>
  <c r="E2191" i="9"/>
  <c r="E2191" i="8"/>
  <c r="E2193" i="10"/>
  <c r="E2193" i="9"/>
  <c r="E2193" i="8"/>
  <c r="E2195" i="10"/>
  <c r="E2195" i="9"/>
  <c r="E2195" i="8"/>
  <c r="E2197" i="10"/>
  <c r="E2197" i="9"/>
  <c r="E2197" i="8"/>
  <c r="E2199" i="10"/>
  <c r="E2199" i="9"/>
  <c r="E2199" i="8"/>
  <c r="E2201" i="10"/>
  <c r="E2201" i="9"/>
  <c r="E2201" i="8"/>
  <c r="E2203" i="10"/>
  <c r="E2203" i="9"/>
  <c r="E2203" i="8"/>
  <c r="E2205" i="10"/>
  <c r="E2205" i="9"/>
  <c r="E2205" i="8"/>
  <c r="E2207" i="10"/>
  <c r="E2207" i="9"/>
  <c r="E2207" i="8"/>
  <c r="E2209" i="10"/>
  <c r="E2209" i="9"/>
  <c r="E2209" i="8"/>
  <c r="E2211" i="10"/>
  <c r="E2211" i="9"/>
  <c r="E2211" i="8"/>
  <c r="E2213" i="10"/>
  <c r="E2213" i="9"/>
  <c r="E2213" i="8"/>
  <c r="E2215" i="10"/>
  <c r="E2215" i="9"/>
  <c r="E2215" i="8"/>
  <c r="E2217" i="10"/>
  <c r="E2217" i="9"/>
  <c r="E2217" i="8"/>
  <c r="E2219" i="10"/>
  <c r="E2219" i="9"/>
  <c r="E2219" i="8"/>
  <c r="E2221" i="10"/>
  <c r="E2221" i="9"/>
  <c r="E2221" i="8"/>
  <c r="E2223" i="10"/>
  <c r="E2223" i="9"/>
  <c r="E2223" i="8"/>
  <c r="E2225" i="10"/>
  <c r="E2225" i="9"/>
  <c r="E2225" i="8"/>
  <c r="E2227" i="10"/>
  <c r="E2227" i="9"/>
  <c r="E2227" i="8"/>
  <c r="E2229" i="10"/>
  <c r="E2229" i="9"/>
  <c r="E2229" i="8"/>
  <c r="E2231" i="10"/>
  <c r="E2231" i="9"/>
  <c r="E2231" i="8"/>
  <c r="E2233" i="10"/>
  <c r="E2233" i="9"/>
  <c r="E2233" i="8"/>
  <c r="E2235" i="10"/>
  <c r="E2235" i="9"/>
  <c r="E2235" i="8"/>
  <c r="E2237" i="10"/>
  <c r="E2237" i="9"/>
  <c r="E2237" i="8"/>
  <c r="E2239" i="10"/>
  <c r="E2239" i="9"/>
  <c r="E2239" i="8"/>
  <c r="E2241" i="10"/>
  <c r="E2241" i="9"/>
  <c r="E2241" i="8"/>
  <c r="E2243" i="10"/>
  <c r="E2243" i="9"/>
  <c r="E2243" i="8"/>
  <c r="E2245" i="10"/>
  <c r="E2245" i="9"/>
  <c r="E2245" i="8"/>
  <c r="E2247" i="10"/>
  <c r="E2247" i="9"/>
  <c r="E2247" i="8"/>
  <c r="E2249" i="10"/>
  <c r="E2249" i="9"/>
  <c r="E2249" i="8"/>
  <c r="E2251" i="10"/>
  <c r="E2251" i="9"/>
  <c r="E2251" i="8"/>
  <c r="E2253" i="10"/>
  <c r="E2253" i="9"/>
  <c r="E2253" i="8"/>
  <c r="E2255" i="10"/>
  <c r="E2255" i="9"/>
  <c r="E2255" i="8"/>
  <c r="E2257" i="10"/>
  <c r="E2257" i="9"/>
  <c r="E2257" i="8"/>
  <c r="E2259" i="10"/>
  <c r="E2259" i="9"/>
  <c r="E2259" i="8"/>
  <c r="E2261" i="10"/>
  <c r="E2261" i="9"/>
  <c r="E2261" i="8"/>
  <c r="E2263" i="10"/>
  <c r="E2263" i="9"/>
  <c r="E2263" i="8"/>
  <c r="E2265" i="10"/>
  <c r="E2265" i="9"/>
  <c r="E2265" i="8"/>
  <c r="E2267" i="10"/>
  <c r="E2267" i="9"/>
  <c r="E2267" i="8"/>
  <c r="E2269" i="10"/>
  <c r="E2269" i="9"/>
  <c r="E2269" i="8"/>
  <c r="E2271" i="10"/>
  <c r="E2271" i="9"/>
  <c r="E2271" i="8"/>
  <c r="E2273" i="10"/>
  <c r="E2273" i="9"/>
  <c r="E2273" i="8"/>
  <c r="E2275" i="10"/>
  <c r="E2275" i="9"/>
  <c r="E2275" i="8"/>
  <c r="E2277" i="10"/>
  <c r="E2277" i="9"/>
  <c r="E2277" i="8"/>
  <c r="E2279" i="10"/>
  <c r="E2279" i="9"/>
  <c r="E2279" i="8"/>
  <c r="E2281" i="10"/>
  <c r="E2281" i="9"/>
  <c r="E2281" i="8"/>
  <c r="E2283" i="10"/>
  <c r="E2283" i="9"/>
  <c r="E2283" i="8"/>
  <c r="E2285" i="10"/>
  <c r="E2285" i="9"/>
  <c r="E2285" i="8"/>
  <c r="E2287" i="10"/>
  <c r="E2287" i="9"/>
  <c r="E2287" i="8"/>
  <c r="E2289" i="10"/>
  <c r="E2289" i="9"/>
  <c r="E2289" i="8"/>
  <c r="E2291" i="10"/>
  <c r="E2291" i="9"/>
  <c r="E2291" i="8"/>
  <c r="E2293" i="10"/>
  <c r="E2293" i="9"/>
  <c r="E2293" i="8"/>
  <c r="E2295" i="10"/>
  <c r="E2295" i="9"/>
  <c r="E2295" i="8"/>
  <c r="E2297" i="10"/>
  <c r="E2297" i="9"/>
  <c r="E2297" i="8"/>
  <c r="E2299" i="10"/>
  <c r="E2299" i="9"/>
  <c r="E2299" i="8"/>
  <c r="E2301" i="10"/>
  <c r="E2301" i="9"/>
  <c r="E2301" i="8"/>
  <c r="E2303" i="10"/>
  <c r="E2303" i="9"/>
  <c r="E2303" i="8"/>
  <c r="E2305" i="10"/>
  <c r="E2305" i="9"/>
  <c r="E2305" i="8"/>
  <c r="E2307" i="10"/>
  <c r="E2307" i="9"/>
  <c r="E2307" i="8"/>
  <c r="E2309" i="10"/>
  <c r="E2309" i="9"/>
  <c r="E2309" i="8"/>
  <c r="E2311" i="10"/>
  <c r="E2311" i="9"/>
  <c r="E2311" i="8"/>
  <c r="E2313" i="10"/>
  <c r="E2313" i="9"/>
  <c r="E2313" i="8"/>
  <c r="E2315" i="10"/>
  <c r="E2315" i="9"/>
  <c r="E2315" i="8"/>
  <c r="E2317" i="10"/>
  <c r="E2317" i="9"/>
  <c r="E2317" i="8"/>
  <c r="E2319" i="10"/>
  <c r="E2319" i="9"/>
  <c r="E2319" i="8"/>
  <c r="E2321" i="10"/>
  <c r="E2321" i="9"/>
  <c r="E2321" i="8"/>
  <c r="E2323" i="10"/>
  <c r="E2323" i="9"/>
  <c r="E2323" i="8"/>
  <c r="E2325" i="10"/>
  <c r="E2325" i="9"/>
  <c r="E2325" i="8"/>
  <c r="E2327" i="10"/>
  <c r="E2327" i="9"/>
  <c r="E2327" i="8"/>
  <c r="E2329" i="10"/>
  <c r="E2329" i="9"/>
  <c r="E2329" i="8"/>
  <c r="E2331" i="10"/>
  <c r="E2331" i="9"/>
  <c r="E2331" i="8"/>
  <c r="E2333" i="10"/>
  <c r="E2333" i="9"/>
  <c r="E2333" i="8"/>
  <c r="E2335" i="10"/>
  <c r="E2335" i="9"/>
  <c r="E2335" i="8"/>
  <c r="E2337" i="10"/>
  <c r="E2337" i="9"/>
  <c r="E2337" i="8"/>
  <c r="E2339" i="10"/>
  <c r="E2339" i="9"/>
  <c r="E2339" i="8"/>
  <c r="E2341" i="10"/>
  <c r="E2341" i="9"/>
  <c r="E2341" i="8"/>
  <c r="E2343" i="10"/>
  <c r="E2343" i="9"/>
  <c r="E2343" i="8"/>
  <c r="E2345" i="10"/>
  <c r="E2345" i="9"/>
  <c r="E2345" i="8"/>
  <c r="E2347" i="10"/>
  <c r="E2347" i="9"/>
  <c r="E2347" i="8"/>
  <c r="E2349" i="10"/>
  <c r="E2349" i="9"/>
  <c r="E2349" i="8"/>
  <c r="E2351" i="10"/>
  <c r="E2351" i="9"/>
  <c r="E2351" i="8"/>
  <c r="E2353" i="10"/>
  <c r="E2353" i="9"/>
  <c r="E2353" i="8"/>
  <c r="E2355" i="10"/>
  <c r="E2355" i="9"/>
  <c r="E2355" i="8"/>
  <c r="E2357" i="10"/>
  <c r="E2357" i="9"/>
  <c r="E2357" i="8"/>
  <c r="E2359" i="10"/>
  <c r="E2359" i="9"/>
  <c r="E2359" i="8"/>
  <c r="E2361" i="10"/>
  <c r="E2361" i="9"/>
  <c r="E2361" i="8"/>
  <c r="E2363" i="10"/>
  <c r="E2363" i="9"/>
  <c r="E2363" i="8"/>
  <c r="E2365" i="10"/>
  <c r="E2365" i="9"/>
  <c r="E2365" i="8"/>
  <c r="E2367" i="10"/>
  <c r="E2367" i="9"/>
  <c r="E2367" i="8"/>
  <c r="E2369" i="10"/>
  <c r="E2369" i="9"/>
  <c r="E2369" i="8"/>
  <c r="E2371" i="10"/>
  <c r="E2371" i="9"/>
  <c r="E2371" i="8"/>
  <c r="E2373" i="10"/>
  <c r="E2373" i="9"/>
  <c r="E2373" i="8"/>
  <c r="E2375" i="10"/>
  <c r="E2375" i="9"/>
  <c r="E2375" i="8"/>
  <c r="E2377" i="10"/>
  <c r="E2377" i="9"/>
  <c r="E2377" i="8"/>
  <c r="E2379" i="10"/>
  <c r="E2379" i="9"/>
  <c r="E2379" i="8"/>
  <c r="E2381" i="10"/>
  <c r="E2381" i="9"/>
  <c r="E2381" i="8"/>
  <c r="E2383" i="10"/>
  <c r="E2383" i="9"/>
  <c r="E2383" i="8"/>
  <c r="E2385" i="10"/>
  <c r="E2385" i="9"/>
  <c r="E2385" i="8"/>
  <c r="E2387" i="10"/>
  <c r="E2387" i="9"/>
  <c r="E2387" i="8"/>
  <c r="E2389" i="10"/>
  <c r="E2389" i="9"/>
  <c r="E2389" i="8"/>
  <c r="E2391" i="10"/>
  <c r="E2391" i="9"/>
  <c r="E2391" i="8"/>
  <c r="E2393" i="10"/>
  <c r="E2393" i="9"/>
  <c r="E2393" i="8"/>
  <c r="E2395" i="10"/>
  <c r="E2395" i="9"/>
  <c r="E2395" i="8"/>
  <c r="E2397" i="10"/>
  <c r="E2397" i="9"/>
  <c r="E2397" i="8"/>
  <c r="E2399" i="10"/>
  <c r="E2399" i="9"/>
  <c r="E2399" i="8"/>
  <c r="E2401" i="10"/>
  <c r="E2401" i="9"/>
  <c r="E2401" i="8"/>
  <c r="E2403" i="10"/>
  <c r="E2403" i="9"/>
  <c r="E2403" i="8"/>
  <c r="E2405" i="10"/>
  <c r="E2405" i="9"/>
  <c r="E2405" i="8"/>
  <c r="E2407" i="10"/>
  <c r="E2407" i="9"/>
  <c r="E2407" i="8"/>
  <c r="E2409" i="10"/>
  <c r="E2409" i="9"/>
  <c r="E2409" i="8"/>
  <c r="E2411" i="10"/>
  <c r="E2411" i="9"/>
  <c r="E2411" i="8"/>
  <c r="E2413" i="10"/>
  <c r="E2413" i="9"/>
  <c r="E2413" i="8"/>
  <c r="E2415" i="10"/>
  <c r="E2415" i="9"/>
  <c r="E2415" i="8"/>
  <c r="E2417" i="10"/>
  <c r="E2417" i="9"/>
  <c r="E2417" i="8"/>
  <c r="E2419" i="10"/>
  <c r="E2419" i="9"/>
  <c r="E2419" i="8"/>
  <c r="E2421" i="10"/>
  <c r="E2421" i="9"/>
  <c r="E2421" i="8"/>
  <c r="E2423" i="10"/>
  <c r="E2423" i="9"/>
  <c r="E2423" i="8"/>
  <c r="E2425" i="10"/>
  <c r="E2425" i="9"/>
  <c r="E2425" i="8"/>
  <c r="E2427" i="10"/>
  <c r="E2427" i="9"/>
  <c r="E2427" i="8"/>
  <c r="E2429" i="10"/>
  <c r="E2429" i="9"/>
  <c r="E2429" i="8"/>
  <c r="E2431" i="10"/>
  <c r="E2431" i="9"/>
  <c r="E2431" i="8"/>
  <c r="E2433" i="10"/>
  <c r="E2433" i="9"/>
  <c r="E2433" i="8"/>
  <c r="E2435" i="10"/>
  <c r="E2435" i="9"/>
  <c r="E2435" i="8"/>
  <c r="E2437" i="10"/>
  <c r="E2437" i="9"/>
  <c r="E2437" i="8"/>
  <c r="E2439" i="10"/>
  <c r="E2439" i="9"/>
  <c r="E2439" i="8"/>
  <c r="E2441" i="10"/>
  <c r="E2441" i="9"/>
  <c r="E2441" i="8"/>
  <c r="E2443" i="10"/>
  <c r="E2443" i="9"/>
  <c r="E2443" i="8"/>
  <c r="E2445" i="10"/>
  <c r="E2445" i="9"/>
  <c r="E2445" i="8"/>
  <c r="E2447" i="10"/>
  <c r="E2447" i="9"/>
  <c r="E2447" i="8"/>
  <c r="E2449" i="10"/>
  <c r="E2449" i="9"/>
  <c r="E2449" i="8"/>
  <c r="E2451" i="10"/>
  <c r="E2451" i="9"/>
  <c r="E2451" i="8"/>
  <c r="E2453" i="10"/>
  <c r="E2453" i="9"/>
  <c r="E2453" i="8"/>
  <c r="E2455" i="10"/>
  <c r="E2455" i="9"/>
  <c r="E2455" i="8"/>
  <c r="E2457" i="10"/>
  <c r="E2457" i="9"/>
  <c r="E2457" i="8"/>
  <c r="E2459" i="10"/>
  <c r="E2459" i="9"/>
  <c r="E2459" i="8"/>
  <c r="E2461" i="10"/>
  <c r="E2461" i="9"/>
  <c r="E2461" i="8"/>
  <c r="E2463" i="10"/>
  <c r="E2463" i="9"/>
  <c r="E2463" i="8"/>
  <c r="E2465" i="10"/>
  <c r="E2465" i="9"/>
  <c r="E2465" i="8"/>
  <c r="E2467" i="10"/>
  <c r="E2467" i="9"/>
  <c r="E2467" i="8"/>
  <c r="E2469" i="10"/>
  <c r="E2469" i="9"/>
  <c r="E2469" i="8"/>
  <c r="E2471" i="10"/>
  <c r="E2471" i="9"/>
  <c r="E2471" i="8"/>
  <c r="E2473" i="10"/>
  <c r="E2473" i="9"/>
  <c r="E2473" i="8"/>
  <c r="E2475" i="10"/>
  <c r="E2475" i="9"/>
  <c r="E2475" i="8"/>
  <c r="E2477" i="10"/>
  <c r="E2477" i="9"/>
  <c r="E2477" i="8"/>
  <c r="E2479" i="10"/>
  <c r="E2479" i="9"/>
  <c r="E2479" i="8"/>
  <c r="E2481" i="10"/>
  <c r="E2481" i="9"/>
  <c r="E2481" i="8"/>
  <c r="E2483" i="10"/>
  <c r="E2483" i="9"/>
  <c r="E2483" i="8"/>
  <c r="E2485" i="10"/>
  <c r="E2485" i="9"/>
  <c r="E2485" i="8"/>
  <c r="E2487" i="10"/>
  <c r="E2487" i="9"/>
  <c r="E2487" i="8"/>
  <c r="E2489" i="10"/>
  <c r="E2489" i="9"/>
  <c r="E2489" i="8"/>
  <c r="E2491" i="10"/>
  <c r="E2491" i="9"/>
  <c r="E2491" i="8"/>
  <c r="E2493" i="10"/>
  <c r="E2493" i="9"/>
  <c r="E2493" i="8"/>
  <c r="E2495" i="10"/>
  <c r="E2495" i="9"/>
  <c r="E2495" i="8"/>
  <c r="E2497" i="10"/>
  <c r="E2497" i="9"/>
  <c r="E2497" i="8"/>
  <c r="E2499" i="10"/>
  <c r="E2499" i="9"/>
  <c r="E2499" i="8"/>
  <c r="E2501" i="10"/>
  <c r="E2501" i="9"/>
  <c r="E2501" i="8"/>
  <c r="E2503" i="10"/>
  <c r="E2503" i="9"/>
  <c r="E2505" i="10"/>
  <c r="E2505" i="9"/>
  <c r="E2507" i="10"/>
  <c r="E2507" i="9"/>
  <c r="E2509" i="10"/>
  <c r="E2509" i="9"/>
  <c r="E2511" i="10"/>
  <c r="E2511" i="9"/>
  <c r="E2513" i="10"/>
  <c r="E2513" i="9"/>
  <c r="E2515" i="10"/>
  <c r="E2515" i="9"/>
  <c r="E2517" i="10"/>
  <c r="E2517" i="9"/>
  <c r="E2519" i="10"/>
  <c r="E2519" i="9"/>
  <c r="E2521" i="10"/>
  <c r="E2521" i="9"/>
  <c r="E2523" i="10"/>
  <c r="E2523" i="9"/>
  <c r="S15" i="11"/>
  <c r="S11" i="11"/>
  <c r="T15" i="11"/>
  <c r="L9" i="11" s="1"/>
  <c r="T11" i="11"/>
  <c r="U15" i="11"/>
  <c r="L12" i="11" s="1"/>
  <c r="U11" i="11"/>
  <c r="V15" i="11"/>
  <c r="V11" i="11"/>
  <c r="M18" i="11"/>
  <c r="M27" i="11"/>
  <c r="M17" i="11"/>
  <c r="M21" i="11"/>
  <c r="M24" i="11"/>
  <c r="M6" i="11"/>
  <c r="M19" i="11"/>
  <c r="M9" i="11"/>
  <c r="M10" i="11"/>
  <c r="M12" i="11"/>
  <c r="M16" i="11"/>
  <c r="L13" i="11"/>
  <c r="M20" i="11"/>
  <c r="M25" i="11"/>
  <c r="M23" i="11"/>
  <c r="U19" i="11" l="1"/>
  <c r="H31" i="4"/>
  <c r="L24" i="11"/>
  <c r="L18" i="11"/>
  <c r="L26" i="11"/>
  <c r="L23" i="11"/>
  <c r="L6" i="11"/>
  <c r="L10" i="11"/>
  <c r="L27" i="11"/>
  <c r="T19" i="11" s="1"/>
  <c r="L17" i="11"/>
  <c r="L21" i="11"/>
  <c r="L22" i="11"/>
  <c r="L15" i="11"/>
  <c r="L25" i="11"/>
  <c r="L14" i="11"/>
  <c r="L16" i="11"/>
  <c r="L7" i="11"/>
  <c r="L20" i="11"/>
  <c r="L11" i="11"/>
  <c r="L8" i="11"/>
  <c r="L19" i="11"/>
  <c r="K33" i="4"/>
  <c r="K37" i="4" s="1"/>
  <c r="E40" i="4"/>
  <c r="E65" i="4"/>
  <c r="K58" i="4"/>
  <c r="K62" i="4" s="1"/>
  <c r="E18" i="4"/>
  <c r="L8" i="4"/>
  <c r="L12" i="4" s="1"/>
  <c r="M12" i="4"/>
  <c r="L58" i="4"/>
  <c r="L62" i="4" s="1"/>
  <c r="E68" i="4"/>
  <c r="E15" i="4"/>
  <c r="K8" i="4"/>
  <c r="K12" i="4" s="1"/>
  <c r="E43" i="4"/>
  <c r="L33" i="4"/>
  <c r="L37" i="4" s="1"/>
  <c r="C2322" i="6"/>
  <c r="H14" i="6"/>
  <c r="H5" i="6"/>
  <c r="H5" i="5"/>
  <c r="C6" i="5"/>
  <c r="H14" i="5"/>
  <c r="H5" i="7"/>
  <c r="C6" i="7"/>
  <c r="H14" i="7"/>
  <c r="B6" i="12" l="1"/>
  <c r="H7" i="5"/>
  <c r="H15" i="5" s="1"/>
  <c r="D10" i="12"/>
  <c r="D6" i="12"/>
  <c r="H7" i="7"/>
  <c r="H15" i="7" s="1"/>
  <c r="E27" i="4"/>
  <c r="E26" i="4"/>
  <c r="C6" i="12"/>
  <c r="H7" i="6"/>
  <c r="H15" i="6" s="1"/>
  <c r="B9" i="12"/>
  <c r="E16" i="4"/>
  <c r="E19" i="4"/>
  <c r="D9" i="12"/>
  <c r="E66" i="4"/>
  <c r="C10" i="12"/>
  <c r="C9" i="12"/>
  <c r="E41" i="4"/>
  <c r="B10" i="12"/>
  <c r="E44" i="4"/>
  <c r="E69" i="4"/>
  <c r="V24" i="11"/>
  <c r="U24" i="11"/>
  <c r="T24" i="11"/>
  <c r="S24" i="11"/>
  <c r="I33" i="4"/>
  <c r="I34" i="4"/>
  <c r="I35" i="4"/>
  <c r="I36" i="4"/>
  <c r="S26" i="11"/>
  <c r="V26" i="11"/>
  <c r="U26" i="11"/>
  <c r="T26" i="11"/>
  <c r="D11" i="12" l="1"/>
  <c r="H16" i="7"/>
  <c r="D12" i="12" s="1"/>
  <c r="L33" i="11"/>
  <c r="L39" i="11"/>
  <c r="L32" i="11"/>
  <c r="L43" i="11"/>
  <c r="L28" i="11"/>
  <c r="L35" i="11"/>
  <c r="L47" i="11"/>
  <c r="L44" i="11"/>
  <c r="L48" i="11"/>
  <c r="T28" i="11" s="1"/>
  <c r="L37" i="11"/>
  <c r="L38" i="11"/>
  <c r="L29" i="11"/>
  <c r="L30" i="11"/>
  <c r="L42" i="11"/>
  <c r="L40" i="11"/>
  <c r="L34" i="11"/>
  <c r="L31" i="11"/>
  <c r="L46" i="11"/>
  <c r="L41" i="11"/>
  <c r="L45" i="11"/>
  <c r="L36" i="11"/>
  <c r="B11" i="12"/>
  <c r="H16" i="5"/>
  <c r="B12" i="12" s="1"/>
  <c r="C11" i="12"/>
  <c r="H16" i="6"/>
  <c r="C12" i="12" s="1"/>
  <c r="M46" i="11"/>
  <c r="M36" i="11"/>
  <c r="M42" i="11"/>
  <c r="M39" i="11"/>
  <c r="M32" i="11"/>
  <c r="M38" i="11"/>
  <c r="M33" i="11"/>
  <c r="M34" i="11"/>
  <c r="M31" i="11"/>
  <c r="M43" i="11"/>
  <c r="M47" i="11"/>
  <c r="M44" i="11"/>
  <c r="M35" i="11"/>
  <c r="M29" i="11"/>
  <c r="M37" i="11"/>
  <c r="M48" i="11"/>
  <c r="M30" i="11"/>
  <c r="M40" i="11"/>
  <c r="M28" i="11"/>
  <c r="M41" i="11"/>
  <c r="M45" i="11"/>
  <c r="M36" i="4"/>
  <c r="J36" i="4"/>
  <c r="H12" i="5"/>
  <c r="E28" i="4"/>
  <c r="M35" i="4"/>
  <c r="J35" i="4"/>
  <c r="J34" i="4"/>
  <c r="M34" i="4"/>
  <c r="I37" i="4"/>
  <c r="J33" i="4"/>
  <c r="M33" i="4"/>
  <c r="M37" i="4" s="1"/>
  <c r="E51" i="4" l="1"/>
  <c r="E52" i="4"/>
  <c r="U28" i="11"/>
  <c r="H56" i="4"/>
  <c r="B7" i="12"/>
  <c r="H13" i="5"/>
  <c r="U33" i="11"/>
  <c r="T33" i="11"/>
  <c r="S33" i="11"/>
  <c r="V33" i="11"/>
  <c r="L64" i="11" l="1"/>
  <c r="L53" i="11"/>
  <c r="L68" i="11"/>
  <c r="L54" i="11"/>
  <c r="L63" i="11"/>
  <c r="L72" i="11"/>
  <c r="L69" i="11"/>
  <c r="L58" i="11"/>
  <c r="L52" i="11"/>
  <c r="L62" i="11"/>
  <c r="L59" i="11"/>
  <c r="L49" i="11"/>
  <c r="L70" i="11"/>
  <c r="L71" i="11"/>
  <c r="L56" i="11"/>
  <c r="L50" i="11"/>
  <c r="L57" i="11"/>
  <c r="L65" i="11"/>
  <c r="L67" i="11"/>
  <c r="L60" i="11"/>
  <c r="L51" i="11"/>
  <c r="L66" i="11"/>
  <c r="L61" i="11"/>
  <c r="L55" i="11"/>
  <c r="B8" i="12"/>
  <c r="S13" i="11"/>
  <c r="N6" i="8"/>
  <c r="N7" i="8" s="1"/>
  <c r="D2501" i="5"/>
  <c r="D2492" i="5"/>
  <c r="D2487" i="5"/>
  <c r="D2477" i="5"/>
  <c r="D2467" i="5"/>
  <c r="D2457" i="5"/>
  <c r="D2447" i="5"/>
  <c r="D2437" i="5"/>
  <c r="D2427" i="5"/>
  <c r="D2417" i="5"/>
  <c r="D2407" i="5"/>
  <c r="D2397" i="5"/>
  <c r="D2388" i="5"/>
  <c r="D2377" i="5"/>
  <c r="D2368" i="5"/>
  <c r="D2357" i="5"/>
  <c r="D2348" i="5"/>
  <c r="D2337" i="5"/>
  <c r="D2335" i="5"/>
  <c r="D2333" i="5"/>
  <c r="D2331" i="5"/>
  <c r="D2329" i="5"/>
  <c r="D2327" i="5"/>
  <c r="D2325" i="5"/>
  <c r="D2323" i="5"/>
  <c r="D2321" i="5"/>
  <c r="D2319" i="5"/>
  <c r="D2317" i="5"/>
  <c r="D2315" i="5"/>
  <c r="D2313" i="5"/>
  <c r="D2311" i="5"/>
  <c r="D2309" i="5"/>
  <c r="D2307" i="5"/>
  <c r="D2305" i="5"/>
  <c r="D2303" i="5"/>
  <c r="D2301" i="5"/>
  <c r="D2299" i="5"/>
  <c r="D2297" i="5"/>
  <c r="D2295" i="5"/>
  <c r="D2293" i="5"/>
  <c r="D2291" i="5"/>
  <c r="D2289" i="5"/>
  <c r="D2287" i="5"/>
  <c r="D2285" i="5"/>
  <c r="D2283" i="5"/>
  <c r="D2281" i="5"/>
  <c r="D2279" i="5"/>
  <c r="D2277" i="5"/>
  <c r="D2275" i="5"/>
  <c r="D2273" i="5"/>
  <c r="D2271" i="5"/>
  <c r="D2269" i="5"/>
  <c r="D2267" i="5"/>
  <c r="D2265" i="5"/>
  <c r="D2263" i="5"/>
  <c r="D2261" i="5"/>
  <c r="D2259" i="5"/>
  <c r="D2257" i="5"/>
  <c r="D2255" i="5"/>
  <c r="D2253" i="5"/>
  <c r="D2251" i="5"/>
  <c r="D2249" i="5"/>
  <c r="D2247" i="5"/>
  <c r="D2245" i="5"/>
  <c r="D2243" i="5"/>
  <c r="D2241" i="5"/>
  <c r="D2239" i="5"/>
  <c r="D2237" i="5"/>
  <c r="D2235" i="5"/>
  <c r="D2233" i="5"/>
  <c r="D2231" i="5"/>
  <c r="D2229" i="5"/>
  <c r="D2227" i="5"/>
  <c r="D2225" i="5"/>
  <c r="D2223" i="5"/>
  <c r="D2221" i="5"/>
  <c r="D2219" i="5"/>
  <c r="D2217" i="5"/>
  <c r="D2215" i="5"/>
  <c r="D2213" i="5"/>
  <c r="D2211" i="5"/>
  <c r="D2209" i="5"/>
  <c r="D2207" i="5"/>
  <c r="D2205" i="5"/>
  <c r="D2203" i="5"/>
  <c r="D2201" i="5"/>
  <c r="D2199" i="5"/>
  <c r="D2197" i="5"/>
  <c r="D2195" i="5"/>
  <c r="D2193" i="5"/>
  <c r="D2191" i="5"/>
  <c r="D2189" i="5"/>
  <c r="D2187" i="5"/>
  <c r="D2185" i="5"/>
  <c r="D2183" i="5"/>
  <c r="D2181" i="5"/>
  <c r="D2179" i="5"/>
  <c r="D2177" i="5"/>
  <c r="D2175" i="5"/>
  <c r="D2173" i="5"/>
  <c r="D2171" i="5"/>
  <c r="D2169" i="5"/>
  <c r="D2167" i="5"/>
  <c r="D2165" i="5"/>
  <c r="D2163" i="5"/>
  <c r="D2161" i="5"/>
  <c r="D2159" i="5"/>
  <c r="D2157" i="5"/>
  <c r="D2155" i="5"/>
  <c r="D2153" i="5"/>
  <c r="D2151" i="5"/>
  <c r="D2149" i="5"/>
  <c r="D2147" i="5"/>
  <c r="D2145" i="5"/>
  <c r="D2143" i="5"/>
  <c r="D2141" i="5"/>
  <c r="D2139" i="5"/>
  <c r="D2137" i="5"/>
  <c r="D2135" i="5"/>
  <c r="D2133" i="5"/>
  <c r="D2131" i="5"/>
  <c r="D2129" i="5"/>
  <c r="D2127" i="5"/>
  <c r="D2125" i="5"/>
  <c r="D2123" i="5"/>
  <c r="D2121" i="5"/>
  <c r="D2119" i="5"/>
  <c r="D2117" i="5"/>
  <c r="D2115" i="5"/>
  <c r="D2113" i="5"/>
  <c r="D2111" i="5"/>
  <c r="D2109" i="5"/>
  <c r="D2107" i="5"/>
  <c r="D2105" i="5"/>
  <c r="D2103" i="5"/>
  <c r="D2101" i="5"/>
  <c r="D2099" i="5"/>
  <c r="D2097" i="5"/>
  <c r="D2095" i="5"/>
  <c r="D2093" i="5"/>
  <c r="D2091" i="5"/>
  <c r="D2089" i="5"/>
  <c r="D2087" i="5"/>
  <c r="D2085" i="5"/>
  <c r="D2083" i="5"/>
  <c r="D2081" i="5"/>
  <c r="D2079" i="5"/>
  <c r="D2077" i="5"/>
  <c r="D2075" i="5"/>
  <c r="D2073" i="5"/>
  <c r="D2071" i="5"/>
  <c r="D2069" i="5"/>
  <c r="D2067" i="5"/>
  <c r="D2065" i="5"/>
  <c r="D2063" i="5"/>
  <c r="D2061" i="5"/>
  <c r="D2059" i="5"/>
  <c r="D2057" i="5"/>
  <c r="D2055" i="5"/>
  <c r="D2053" i="5"/>
  <c r="D2051" i="5"/>
  <c r="D2049" i="5"/>
  <c r="D2047" i="5"/>
  <c r="D2045" i="5"/>
  <c r="D2043" i="5"/>
  <c r="D2041" i="5"/>
  <c r="D2039" i="5"/>
  <c r="D2037" i="5"/>
  <c r="D2035" i="5"/>
  <c r="D2033" i="5"/>
  <c r="D2031" i="5"/>
  <c r="D2029" i="5"/>
  <c r="D2027" i="5"/>
  <c r="D2025" i="5"/>
  <c r="D2023" i="5"/>
  <c r="D2021" i="5"/>
  <c r="D2019" i="5"/>
  <c r="D2017" i="5"/>
  <c r="D2015" i="5"/>
  <c r="D2013" i="5"/>
  <c r="D2011" i="5"/>
  <c r="D2009" i="5"/>
  <c r="D2007" i="5"/>
  <c r="D2005" i="5"/>
  <c r="D2003" i="5"/>
  <c r="D2001" i="5"/>
  <c r="D1999" i="5"/>
  <c r="D1997" i="5"/>
  <c r="D1995" i="5"/>
  <c r="D1993" i="5"/>
  <c r="D1991" i="5"/>
  <c r="D1989" i="5"/>
  <c r="D1987" i="5"/>
  <c r="D1985" i="5"/>
  <c r="D1983" i="5"/>
  <c r="D1981" i="5"/>
  <c r="D1979" i="5"/>
  <c r="D1977" i="5"/>
  <c r="D1975" i="5"/>
  <c r="D1973" i="5"/>
  <c r="D1971" i="5"/>
  <c r="D1969" i="5"/>
  <c r="D1967" i="5"/>
  <c r="D1965" i="5"/>
  <c r="D1963" i="5"/>
  <c r="D1961" i="5"/>
  <c r="D1959" i="5"/>
  <c r="D1957" i="5"/>
  <c r="D1955" i="5"/>
  <c r="D1953" i="5"/>
  <c r="D1951" i="5"/>
  <c r="D1949" i="5"/>
  <c r="D1947" i="5"/>
  <c r="D1945" i="5"/>
  <c r="D1943" i="5"/>
  <c r="D1941" i="5"/>
  <c r="D1939" i="5"/>
  <c r="D1937" i="5"/>
  <c r="D1935" i="5"/>
  <c r="D1933" i="5"/>
  <c r="D1931" i="5"/>
  <c r="D1929" i="5"/>
  <c r="D1927" i="5"/>
  <c r="D1925" i="5"/>
  <c r="D1923" i="5"/>
  <c r="D1921" i="5"/>
  <c r="D1919" i="5"/>
  <c r="D1917" i="5"/>
  <c r="D1915" i="5"/>
  <c r="D1913" i="5"/>
  <c r="D1911" i="5"/>
  <c r="D1909" i="5"/>
  <c r="D1907" i="5"/>
  <c r="D1905" i="5"/>
  <c r="D1903" i="5"/>
  <c r="D1901" i="5"/>
  <c r="D1899" i="5"/>
  <c r="D1897" i="5"/>
  <c r="D1895" i="5"/>
  <c r="D1893" i="5"/>
  <c r="D1891" i="5"/>
  <c r="D1889" i="5"/>
  <c r="D1887" i="5"/>
  <c r="D1885" i="5"/>
  <c r="D1883" i="5"/>
  <c r="D1881" i="5"/>
  <c r="D1879" i="5"/>
  <c r="D1877" i="5"/>
  <c r="D1875" i="5"/>
  <c r="D1873" i="5"/>
  <c r="D1871" i="5"/>
  <c r="D1869" i="5"/>
  <c r="D1867" i="5"/>
  <c r="D1865" i="5"/>
  <c r="D1863" i="5"/>
  <c r="D1861" i="5"/>
  <c r="D1859" i="5"/>
  <c r="D1857" i="5"/>
  <c r="D1855" i="5"/>
  <c r="D1853" i="5"/>
  <c r="D1851" i="5"/>
  <c r="D1849" i="5"/>
  <c r="D1847" i="5"/>
  <c r="D1845" i="5"/>
  <c r="D1843" i="5"/>
  <c r="D1841" i="5"/>
  <c r="D1839" i="5"/>
  <c r="D1837" i="5"/>
  <c r="D1835" i="5"/>
  <c r="D1833" i="5"/>
  <c r="D1831" i="5"/>
  <c r="D1829" i="5"/>
  <c r="D1827" i="5"/>
  <c r="D1825" i="5"/>
  <c r="D1823" i="5"/>
  <c r="D1821" i="5"/>
  <c r="D1819" i="5"/>
  <c r="D1817" i="5"/>
  <c r="D1815" i="5"/>
  <c r="D1813" i="5"/>
  <c r="D1811" i="5"/>
  <c r="D1809" i="5"/>
  <c r="D1807" i="5"/>
  <c r="D1805" i="5"/>
  <c r="D1803" i="5"/>
  <c r="D1801" i="5"/>
  <c r="D1799" i="5"/>
  <c r="D1797" i="5"/>
  <c r="D1795" i="5"/>
  <c r="D1793" i="5"/>
  <c r="D1791" i="5"/>
  <c r="D1789" i="5"/>
  <c r="D1787" i="5"/>
  <c r="D1785" i="5"/>
  <c r="D1783" i="5"/>
  <c r="D1781" i="5"/>
  <c r="D1779" i="5"/>
  <c r="D1777" i="5"/>
  <c r="D1775" i="5"/>
  <c r="D1773" i="5"/>
  <c r="D1771" i="5"/>
  <c r="D1769" i="5"/>
  <c r="D1767" i="5"/>
  <c r="D1765" i="5"/>
  <c r="D1763" i="5"/>
  <c r="D1761" i="5"/>
  <c r="D1759" i="5"/>
  <c r="D1757" i="5"/>
  <c r="D1755" i="5"/>
  <c r="D1753" i="5"/>
  <c r="D1751" i="5"/>
  <c r="D1749" i="5"/>
  <c r="D1747" i="5"/>
  <c r="D1745" i="5"/>
  <c r="D1743" i="5"/>
  <c r="D1741" i="5"/>
  <c r="D1739" i="5"/>
  <c r="D1737" i="5"/>
  <c r="D1735" i="5"/>
  <c r="D1733" i="5"/>
  <c r="D1731" i="5"/>
  <c r="D1729" i="5"/>
  <c r="D1727" i="5"/>
  <c r="D1725" i="5"/>
  <c r="D1723" i="5"/>
  <c r="D1721" i="5"/>
  <c r="D1719" i="5"/>
  <c r="D1717" i="5"/>
  <c r="D1715" i="5"/>
  <c r="D1713" i="5"/>
  <c r="D1711" i="5"/>
  <c r="D1709" i="5"/>
  <c r="D1707" i="5"/>
  <c r="D1705" i="5"/>
  <c r="D1703" i="5"/>
  <c r="D1701" i="5"/>
  <c r="D1699" i="5"/>
  <c r="D1697" i="5"/>
  <c r="D1695" i="5"/>
  <c r="D1693" i="5"/>
  <c r="D1691" i="5"/>
  <c r="D1689" i="5"/>
  <c r="D1687" i="5"/>
  <c r="D1685" i="5"/>
  <c r="D1683" i="5"/>
  <c r="D1681" i="5"/>
  <c r="D1679" i="5"/>
  <c r="D1677" i="5"/>
  <c r="D1675" i="5"/>
  <c r="D1673" i="5"/>
  <c r="D1671" i="5"/>
  <c r="D1669" i="5"/>
  <c r="D1667" i="5"/>
  <c r="D1665" i="5"/>
  <c r="D1663" i="5"/>
  <c r="D1661" i="5"/>
  <c r="D1659" i="5"/>
  <c r="D1657" i="5"/>
  <c r="D1655" i="5"/>
  <c r="D1653" i="5"/>
  <c r="D1651" i="5"/>
  <c r="D1649" i="5"/>
  <c r="D1647" i="5"/>
  <c r="D1645" i="5"/>
  <c r="D1643" i="5"/>
  <c r="D1641" i="5"/>
  <c r="D1639" i="5"/>
  <c r="D1637" i="5"/>
  <c r="D1635" i="5"/>
  <c r="D1633" i="5"/>
  <c r="D1631" i="5"/>
  <c r="D1629" i="5"/>
  <c r="D1627" i="5"/>
  <c r="D1625" i="5"/>
  <c r="D1623" i="5"/>
  <c r="D1621" i="5"/>
  <c r="D1619" i="5"/>
  <c r="D1617" i="5"/>
  <c r="D1615" i="5"/>
  <c r="D1613" i="5"/>
  <c r="D1611" i="5"/>
  <c r="D1609" i="5"/>
  <c r="D1607" i="5"/>
  <c r="D1605" i="5"/>
  <c r="D1603" i="5"/>
  <c r="D1601" i="5"/>
  <c r="D1599" i="5"/>
  <c r="D1597" i="5"/>
  <c r="D1595" i="5"/>
  <c r="D1593" i="5"/>
  <c r="D1591" i="5"/>
  <c r="D1589" i="5"/>
  <c r="D1587" i="5"/>
  <c r="D1585" i="5"/>
  <c r="D1583" i="5"/>
  <c r="D1581" i="5"/>
  <c r="D1579" i="5"/>
  <c r="D1577" i="5"/>
  <c r="D1575" i="5"/>
  <c r="D1573" i="5"/>
  <c r="D1571" i="5"/>
  <c r="D1569" i="5"/>
  <c r="D1567" i="5"/>
  <c r="D1565" i="5"/>
  <c r="D1563" i="5"/>
  <c r="D1561" i="5"/>
  <c r="D1559" i="5"/>
  <c r="D1557" i="5"/>
  <c r="D1555" i="5"/>
  <c r="D1553" i="5"/>
  <c r="D1551" i="5"/>
  <c r="D1549" i="5"/>
  <c r="D1547" i="5"/>
  <c r="D1545" i="5"/>
  <c r="D1543" i="5"/>
  <c r="D1541" i="5"/>
  <c r="D1539" i="5"/>
  <c r="D1537" i="5"/>
  <c r="D1535" i="5"/>
  <c r="D1533" i="5"/>
  <c r="D1531" i="5"/>
  <c r="D1529" i="5"/>
  <c r="D1527" i="5"/>
  <c r="D1525" i="5"/>
  <c r="D1523" i="5"/>
  <c r="D1521" i="5"/>
  <c r="D1519" i="5"/>
  <c r="D1517" i="5"/>
  <c r="D1515" i="5"/>
  <c r="D1513" i="5"/>
  <c r="D1511" i="5"/>
  <c r="D1509" i="5"/>
  <c r="D1507" i="5"/>
  <c r="D1505" i="5"/>
  <c r="D1503" i="5"/>
  <c r="D1501" i="5"/>
  <c r="D1499" i="5"/>
  <c r="D1497" i="5"/>
  <c r="D1495" i="5"/>
  <c r="D1493" i="5"/>
  <c r="D1491" i="5"/>
  <c r="D1489" i="5"/>
  <c r="D1487" i="5"/>
  <c r="D1485" i="5"/>
  <c r="D1483" i="5"/>
  <c r="D1481" i="5"/>
  <c r="D1479" i="5"/>
  <c r="D1477" i="5"/>
  <c r="D1475" i="5"/>
  <c r="D1473" i="5"/>
  <c r="D1471" i="5"/>
  <c r="D1469" i="5"/>
  <c r="D1467" i="5"/>
  <c r="D1465" i="5"/>
  <c r="D1463" i="5"/>
  <c r="D1461" i="5"/>
  <c r="D1459" i="5"/>
  <c r="D1457" i="5"/>
  <c r="D1455" i="5"/>
  <c r="D1453" i="5"/>
  <c r="D1451" i="5"/>
  <c r="D1449" i="5"/>
  <c r="D1447" i="5"/>
  <c r="D1445" i="5"/>
  <c r="D1443" i="5"/>
  <c r="D1441" i="5"/>
  <c r="D1439" i="5"/>
  <c r="D1437" i="5"/>
  <c r="D1435" i="5"/>
  <c r="D1433" i="5"/>
  <c r="D1431" i="5"/>
  <c r="D1429" i="5"/>
  <c r="D1427" i="5"/>
  <c r="D1425" i="5"/>
  <c r="D1423" i="5"/>
  <c r="D1421" i="5"/>
  <c r="D1419" i="5"/>
  <c r="D1417" i="5"/>
  <c r="D1415" i="5"/>
  <c r="D1413" i="5"/>
  <c r="D1411" i="5"/>
  <c r="D1409" i="5"/>
  <c r="D1407" i="5"/>
  <c r="D1405" i="5"/>
  <c r="D1403" i="5"/>
  <c r="D1401" i="5"/>
  <c r="D1399" i="5"/>
  <c r="D1397" i="5"/>
  <c r="D1395" i="5"/>
  <c r="D1393" i="5"/>
  <c r="D1391" i="5"/>
  <c r="D1389" i="5"/>
  <c r="D1387" i="5"/>
  <c r="D1385" i="5"/>
  <c r="D1383" i="5"/>
  <c r="D1381" i="5"/>
  <c r="D1379" i="5"/>
  <c r="D1377" i="5"/>
  <c r="D1375" i="5"/>
  <c r="D1373" i="5"/>
  <c r="D1371" i="5"/>
  <c r="D1369" i="5"/>
  <c r="D1367" i="5"/>
  <c r="D1365" i="5"/>
  <c r="D1363" i="5"/>
  <c r="D1361" i="5"/>
  <c r="D1359" i="5"/>
  <c r="D1357" i="5"/>
  <c r="D1355" i="5"/>
  <c r="D1353" i="5"/>
  <c r="D1351" i="5"/>
  <c r="D1349" i="5"/>
  <c r="D1347" i="5"/>
  <c r="D1345" i="5"/>
  <c r="D1343" i="5"/>
  <c r="D1341" i="5"/>
  <c r="D1339" i="5"/>
  <c r="D1337" i="5"/>
  <c r="D1335" i="5"/>
  <c r="D1333" i="5"/>
  <c r="D1331" i="5"/>
  <c r="D1329" i="5"/>
  <c r="D1327" i="5"/>
  <c r="D1325" i="5"/>
  <c r="D1323" i="5"/>
  <c r="D1321" i="5"/>
  <c r="D1319" i="5"/>
  <c r="D1317" i="5"/>
  <c r="D1315" i="5"/>
  <c r="D1313" i="5"/>
  <c r="D1311" i="5"/>
  <c r="D1309" i="5"/>
  <c r="D1307" i="5"/>
  <c r="D1305" i="5"/>
  <c r="D1303" i="5"/>
  <c r="D1301" i="5"/>
  <c r="D1299" i="5"/>
  <c r="D1297" i="5"/>
  <c r="D1295" i="5"/>
  <c r="D1293" i="5"/>
  <c r="D1291" i="5"/>
  <c r="D1289" i="5"/>
  <c r="D1287" i="5"/>
  <c r="D1285" i="5"/>
  <c r="D1283" i="5"/>
  <c r="D1281" i="5"/>
  <c r="D1279" i="5"/>
  <c r="D1277" i="5"/>
  <c r="D1275" i="5"/>
  <c r="D1273" i="5"/>
  <c r="D1271" i="5"/>
  <c r="D1269" i="5"/>
  <c r="D1267" i="5"/>
  <c r="D1265" i="5"/>
  <c r="D1263" i="5"/>
  <c r="D1261" i="5"/>
  <c r="D1259" i="5"/>
  <c r="D1257" i="5"/>
  <c r="D1255" i="5"/>
  <c r="D1253" i="5"/>
  <c r="D1251" i="5"/>
  <c r="D1249" i="5"/>
  <c r="D1247" i="5"/>
  <c r="D1245" i="5"/>
  <c r="D1243" i="5"/>
  <c r="D1241" i="5"/>
  <c r="D1239" i="5"/>
  <c r="D1237" i="5"/>
  <c r="D1235" i="5"/>
  <c r="D1233" i="5"/>
  <c r="D1231" i="5"/>
  <c r="D1229" i="5"/>
  <c r="D1227" i="5"/>
  <c r="D2495" i="5"/>
  <c r="D2484" i="5"/>
  <c r="D2474" i="5"/>
  <c r="D2464" i="5"/>
  <c r="D2454" i="5"/>
  <c r="D2444" i="5"/>
  <c r="D2434" i="5"/>
  <c r="D2424" i="5"/>
  <c r="D2414" i="5"/>
  <c r="D2404" i="5"/>
  <c r="D2390" i="5"/>
  <c r="D2379" i="5"/>
  <c r="D2370" i="5"/>
  <c r="D2359" i="5"/>
  <c r="D2350" i="5"/>
  <c r="D2339" i="5"/>
  <c r="D2500" i="5"/>
  <c r="D2489" i="5"/>
  <c r="D2479" i="5"/>
  <c r="D2469" i="5"/>
  <c r="D2459" i="5"/>
  <c r="D2449" i="5"/>
  <c r="D2439" i="5"/>
  <c r="D2429" i="5"/>
  <c r="D2419" i="5"/>
  <c r="D2409" i="5"/>
  <c r="D2399" i="5"/>
  <c r="D2392" i="5"/>
  <c r="D2381" i="5"/>
  <c r="D2372" i="5"/>
  <c r="D2361" i="5"/>
  <c r="D2352" i="5"/>
  <c r="D2341" i="5"/>
  <c r="D2498" i="5"/>
  <c r="D2482" i="5"/>
  <c r="D2472" i="5"/>
  <c r="D2462" i="5"/>
  <c r="D2452" i="5"/>
  <c r="D2442" i="5"/>
  <c r="D2432" i="5"/>
  <c r="D2422" i="5"/>
  <c r="D2412" i="5"/>
  <c r="D2402" i="5"/>
  <c r="D2395" i="5"/>
  <c r="D2386" i="5"/>
  <c r="D2375" i="5"/>
  <c r="D2366" i="5"/>
  <c r="D2355" i="5"/>
  <c r="D2346" i="5"/>
  <c r="D2494" i="5"/>
  <c r="D2490" i="5"/>
  <c r="D2456" i="5"/>
  <c r="D2448" i="5"/>
  <c r="D2440" i="5"/>
  <c r="D2406" i="5"/>
  <c r="D2398" i="5"/>
  <c r="D2394" i="5"/>
  <c r="D2391" i="5"/>
  <c r="D2387" i="5"/>
  <c r="D2383" i="5"/>
  <c r="D2332" i="5"/>
  <c r="D2322" i="5"/>
  <c r="D2312" i="5"/>
  <c r="D2302" i="5"/>
  <c r="D2292" i="5"/>
  <c r="D2282" i="5"/>
  <c r="D2272" i="5"/>
  <c r="D2262" i="5"/>
  <c r="D2252" i="5"/>
  <c r="D2242" i="5"/>
  <c r="D2232" i="5"/>
  <c r="D2222" i="5"/>
  <c r="D2212" i="5"/>
  <c r="D2202" i="5"/>
  <c r="D2192" i="5"/>
  <c r="D2182" i="5"/>
  <c r="D2172" i="5"/>
  <c r="D2162" i="5"/>
  <c r="D2152" i="5"/>
  <c r="D2142" i="5"/>
  <c r="D2132" i="5"/>
  <c r="D2122" i="5"/>
  <c r="D2112" i="5"/>
  <c r="D2102" i="5"/>
  <c r="D2092" i="5"/>
  <c r="D2082" i="5"/>
  <c r="D2072" i="5"/>
  <c r="D2062" i="5"/>
  <c r="D2052" i="5"/>
  <c r="D2042" i="5"/>
  <c r="D2032" i="5"/>
  <c r="D2022" i="5"/>
  <c r="D2012" i="5"/>
  <c r="D2002" i="5"/>
  <c r="D1992" i="5"/>
  <c r="D1982" i="5"/>
  <c r="D1972" i="5"/>
  <c r="D1962" i="5"/>
  <c r="D1952" i="5"/>
  <c r="D1942" i="5"/>
  <c r="D1932" i="5"/>
  <c r="D1922" i="5"/>
  <c r="D1912" i="5"/>
  <c r="D1902" i="5"/>
  <c r="D1892" i="5"/>
  <c r="D1882" i="5"/>
  <c r="D1872" i="5"/>
  <c r="D1862" i="5"/>
  <c r="D1852" i="5"/>
  <c r="D1842" i="5"/>
  <c r="D1832" i="5"/>
  <c r="D1822" i="5"/>
  <c r="D1812" i="5"/>
  <c r="D1802" i="5"/>
  <c r="D1792" i="5"/>
  <c r="D1782" i="5"/>
  <c r="D1772" i="5"/>
  <c r="D1762" i="5"/>
  <c r="D1752" i="5"/>
  <c r="D1742" i="5"/>
  <c r="D1732" i="5"/>
  <c r="D1722" i="5"/>
  <c r="D1712" i="5"/>
  <c r="D1702" i="5"/>
  <c r="D1692" i="5"/>
  <c r="D1682" i="5"/>
  <c r="D1672" i="5"/>
  <c r="D1662" i="5"/>
  <c r="D1652" i="5"/>
  <c r="D1642" i="5"/>
  <c r="D1632" i="5"/>
  <c r="D1622" i="5"/>
  <c r="D1612" i="5"/>
  <c r="D1594" i="5"/>
  <c r="D1574" i="5"/>
  <c r="D1554" i="5"/>
  <c r="D1534" i="5"/>
  <c r="D1514" i="5"/>
  <c r="D1494" i="5"/>
  <c r="D1474" i="5"/>
  <c r="D1454" i="5"/>
  <c r="D1434" i="5"/>
  <c r="D1414" i="5"/>
  <c r="D1394" i="5"/>
  <c r="D1374" i="5"/>
  <c r="D1360" i="5"/>
  <c r="D1350" i="5"/>
  <c r="D1340" i="5"/>
  <c r="D1330" i="5"/>
  <c r="D1320" i="5"/>
  <c r="D1310" i="5"/>
  <c r="D1300" i="5"/>
  <c r="D1290" i="5"/>
  <c r="D1280" i="5"/>
  <c r="D1270" i="5"/>
  <c r="D1260" i="5"/>
  <c r="D1250" i="5"/>
  <c r="D1240" i="5"/>
  <c r="D1230" i="5"/>
  <c r="D34" i="5"/>
  <c r="D25" i="5"/>
  <c r="S23" i="5"/>
  <c r="D17" i="5"/>
  <c r="D8" i="5"/>
  <c r="D2481" i="5"/>
  <c r="D2473" i="5"/>
  <c r="D2465" i="5"/>
  <c r="D2431" i="5"/>
  <c r="D2423" i="5"/>
  <c r="D2415" i="5"/>
  <c r="D1588" i="5"/>
  <c r="D1568" i="5"/>
  <c r="D1548" i="5"/>
  <c r="D1528" i="5"/>
  <c r="D1508" i="5"/>
  <c r="D1488" i="5"/>
  <c r="D1468" i="5"/>
  <c r="D1448" i="5"/>
  <c r="D1428" i="5"/>
  <c r="D1408" i="5"/>
  <c r="D1388" i="5"/>
  <c r="D1368" i="5"/>
  <c r="S32" i="5"/>
  <c r="D31" i="5"/>
  <c r="D28" i="5"/>
  <c r="D20" i="5"/>
  <c r="S18" i="5"/>
  <c r="S15" i="5"/>
  <c r="D14" i="5"/>
  <c r="S6" i="5"/>
  <c r="D2499" i="5"/>
  <c r="D2476" i="5"/>
  <c r="D2468" i="5"/>
  <c r="D2460" i="5"/>
  <c r="D2426" i="5"/>
  <c r="D2418" i="5"/>
  <c r="D2410" i="5"/>
  <c r="D2342" i="5"/>
  <c r="D2338" i="5"/>
  <c r="D2328" i="5"/>
  <c r="D2318" i="5"/>
  <c r="D2308" i="5"/>
  <c r="D2298" i="5"/>
  <c r="D2288" i="5"/>
  <c r="D2278" i="5"/>
  <c r="D2268" i="5"/>
  <c r="D2258" i="5"/>
  <c r="D2248" i="5"/>
  <c r="D2238" i="5"/>
  <c r="D2228" i="5"/>
  <c r="D2218" i="5"/>
  <c r="D2208" i="5"/>
  <c r="D2198" i="5"/>
  <c r="D2188" i="5"/>
  <c r="D2178" i="5"/>
  <c r="D2168" i="5"/>
  <c r="D2158" i="5"/>
  <c r="D2148" i="5"/>
  <c r="D2138" i="5"/>
  <c r="D2128" i="5"/>
  <c r="D2118" i="5"/>
  <c r="D2108" i="5"/>
  <c r="D2098" i="5"/>
  <c r="D2088" i="5"/>
  <c r="D2078" i="5"/>
  <c r="D2068" i="5"/>
  <c r="D2058" i="5"/>
  <c r="D2048" i="5"/>
  <c r="D2038" i="5"/>
  <c r="D2028" i="5"/>
  <c r="D2018" i="5"/>
  <c r="D2008" i="5"/>
  <c r="D1998" i="5"/>
  <c r="D1988" i="5"/>
  <c r="D1978" i="5"/>
  <c r="D1968" i="5"/>
  <c r="D1958" i="5"/>
  <c r="D1948" i="5"/>
  <c r="D1938" i="5"/>
  <c r="D1928" i="5"/>
  <c r="D1918" i="5"/>
  <c r="D1908" i="5"/>
  <c r="D1898" i="5"/>
  <c r="D1888" i="5"/>
  <c r="D1878" i="5"/>
  <c r="D1868" i="5"/>
  <c r="D1858" i="5"/>
  <c r="D1848" i="5"/>
  <c r="D1838" i="5"/>
  <c r="D1828" i="5"/>
  <c r="D1818" i="5"/>
  <c r="D1808" i="5"/>
  <c r="D1798" i="5"/>
  <c r="D1788" i="5"/>
  <c r="D1778" i="5"/>
  <c r="D1768" i="5"/>
  <c r="D1758" i="5"/>
  <c r="D1748" i="5"/>
  <c r="D1738" i="5"/>
  <c r="D1728" i="5"/>
  <c r="D1718" i="5"/>
  <c r="D1708" i="5"/>
  <c r="D1698" i="5"/>
  <c r="D1688" i="5"/>
  <c r="D1678" i="5"/>
  <c r="D1668" i="5"/>
  <c r="D1658" i="5"/>
  <c r="D1648" i="5"/>
  <c r="D1638" i="5"/>
  <c r="D1628" i="5"/>
  <c r="D1618" i="5"/>
  <c r="D1608" i="5"/>
  <c r="D1602" i="5"/>
  <c r="D1582" i="5"/>
  <c r="D1562" i="5"/>
  <c r="D1542" i="5"/>
  <c r="D1522" i="5"/>
  <c r="D1502" i="5"/>
  <c r="D1482" i="5"/>
  <c r="D1462" i="5"/>
  <c r="D1442" i="5"/>
  <c r="D1422" i="5"/>
  <c r="D1402" i="5"/>
  <c r="D1382" i="5"/>
  <c r="D1362" i="5"/>
  <c r="D1352" i="5"/>
  <c r="D1342" i="5"/>
  <c r="D1332" i="5"/>
  <c r="D1322" i="5"/>
  <c r="D1312" i="5"/>
  <c r="D1302" i="5"/>
  <c r="D1292" i="5"/>
  <c r="D1282" i="5"/>
  <c r="D1272" i="5"/>
  <c r="D1262" i="5"/>
  <c r="D1252" i="5"/>
  <c r="D1242" i="5"/>
  <c r="D1232" i="5"/>
  <c r="D1225" i="5"/>
  <c r="D1223" i="5"/>
  <c r="D1221" i="5"/>
  <c r="D1219" i="5"/>
  <c r="D1217" i="5"/>
  <c r="D1215" i="5"/>
  <c r="D1213" i="5"/>
  <c r="D1211" i="5"/>
  <c r="D1209" i="5"/>
  <c r="D1207" i="5"/>
  <c r="D1205" i="5"/>
  <c r="D1203" i="5"/>
  <c r="D1201" i="5"/>
  <c r="D1199" i="5"/>
  <c r="D1197" i="5"/>
  <c r="D1195" i="5"/>
  <c r="D1193" i="5"/>
  <c r="D1191" i="5"/>
  <c r="D1189" i="5"/>
  <c r="D1187" i="5"/>
  <c r="D1185" i="5"/>
  <c r="D1183" i="5"/>
  <c r="D1181" i="5"/>
  <c r="D1179" i="5"/>
  <c r="D1177" i="5"/>
  <c r="D1175" i="5"/>
  <c r="D1173" i="5"/>
  <c r="D1171" i="5"/>
  <c r="D1169" i="5"/>
  <c r="D1167" i="5"/>
  <c r="D1165" i="5"/>
  <c r="D1163" i="5"/>
  <c r="D1161" i="5"/>
  <c r="D1159" i="5"/>
  <c r="D1157" i="5"/>
  <c r="D1155" i="5"/>
  <c r="D1153" i="5"/>
  <c r="D1151" i="5"/>
  <c r="D1149" i="5"/>
  <c r="D1147" i="5"/>
  <c r="D1145" i="5"/>
  <c r="D1143" i="5"/>
  <c r="D1141" i="5"/>
  <c r="D1139" i="5"/>
  <c r="D1137" i="5"/>
  <c r="D1135" i="5"/>
  <c r="D1133" i="5"/>
  <c r="D1131" i="5"/>
  <c r="D1129" i="5"/>
  <c r="D1127" i="5"/>
  <c r="D1125" i="5"/>
  <c r="D1123" i="5"/>
  <c r="D1121" i="5"/>
  <c r="D1119" i="5"/>
  <c r="D1117" i="5"/>
  <c r="D1115" i="5"/>
  <c r="D1113" i="5"/>
  <c r="D1111" i="5"/>
  <c r="D1109" i="5"/>
  <c r="D1107" i="5"/>
  <c r="D1105" i="5"/>
  <c r="D1103" i="5"/>
  <c r="D1101" i="5"/>
  <c r="D1099" i="5"/>
  <c r="D1097" i="5"/>
  <c r="D1095" i="5"/>
  <c r="D1093" i="5"/>
  <c r="D1091" i="5"/>
  <c r="D1089" i="5"/>
  <c r="D1087" i="5"/>
  <c r="D1085" i="5"/>
  <c r="D1083" i="5"/>
  <c r="D1081" i="5"/>
  <c r="D1079" i="5"/>
  <c r="D1077" i="5"/>
  <c r="D1075" i="5"/>
  <c r="D1073" i="5"/>
  <c r="D1071" i="5"/>
  <c r="D1069" i="5"/>
  <c r="D1067" i="5"/>
  <c r="D1065" i="5"/>
  <c r="D1063" i="5"/>
  <c r="D1061" i="5"/>
  <c r="D1059" i="5"/>
  <c r="D1057" i="5"/>
  <c r="D1055" i="5"/>
  <c r="D1053" i="5"/>
  <c r="D1051" i="5"/>
  <c r="D1049" i="5"/>
  <c r="D1047" i="5"/>
  <c r="D1045" i="5"/>
  <c r="D1043" i="5"/>
  <c r="D1041" i="5"/>
  <c r="D1039" i="5"/>
  <c r="D1037" i="5"/>
  <c r="D1035" i="5"/>
  <c r="D1033" i="5"/>
  <c r="D1031" i="5"/>
  <c r="D1029" i="5"/>
  <c r="D1027" i="5"/>
  <c r="D1025" i="5"/>
  <c r="D1023" i="5"/>
  <c r="D1021" i="5"/>
  <c r="D1019" i="5"/>
  <c r="D1017" i="5"/>
  <c r="D1015" i="5"/>
  <c r="D1013" i="5"/>
  <c r="D1011" i="5"/>
  <c r="D1009" i="5"/>
  <c r="D1007" i="5"/>
  <c r="D1005" i="5"/>
  <c r="D1003" i="5"/>
  <c r="D1001" i="5"/>
  <c r="D999" i="5"/>
  <c r="D997" i="5"/>
  <c r="D995" i="5"/>
  <c r="D993" i="5"/>
  <c r="D991" i="5"/>
  <c r="D989" i="5"/>
  <c r="D987" i="5"/>
  <c r="D985" i="5"/>
  <c r="D983" i="5"/>
  <c r="D981" i="5"/>
  <c r="D979" i="5"/>
  <c r="D977" i="5"/>
  <c r="D975" i="5"/>
  <c r="D973" i="5"/>
  <c r="D971" i="5"/>
  <c r="D969" i="5"/>
  <c r="D967" i="5"/>
  <c r="D965" i="5"/>
  <c r="D963" i="5"/>
  <c r="D961" i="5"/>
  <c r="D959" i="5"/>
  <c r="D957" i="5"/>
  <c r="D955" i="5"/>
  <c r="D953" i="5"/>
  <c r="D951" i="5"/>
  <c r="D949" i="5"/>
  <c r="D947" i="5"/>
  <c r="D945" i="5"/>
  <c r="D943" i="5"/>
  <c r="D941" i="5"/>
  <c r="D939" i="5"/>
  <c r="D937" i="5"/>
  <c r="D935" i="5"/>
  <c r="D933" i="5"/>
  <c r="D931" i="5"/>
  <c r="D929" i="5"/>
  <c r="D927" i="5"/>
  <c r="D925" i="5"/>
  <c r="D923" i="5"/>
  <c r="D921" i="5"/>
  <c r="D919" i="5"/>
  <c r="D917" i="5"/>
  <c r="D915" i="5"/>
  <c r="D913" i="5"/>
  <c r="D911" i="5"/>
  <c r="D909" i="5"/>
  <c r="D907" i="5"/>
  <c r="D905" i="5"/>
  <c r="D903" i="5"/>
  <c r="D901" i="5"/>
  <c r="D899" i="5"/>
  <c r="D897" i="5"/>
  <c r="D895" i="5"/>
  <c r="D893" i="5"/>
  <c r="D891" i="5"/>
  <c r="D889" i="5"/>
  <c r="D887" i="5"/>
  <c r="D885" i="5"/>
  <c r="D883" i="5"/>
  <c r="D881" i="5"/>
  <c r="D879" i="5"/>
  <c r="D877" i="5"/>
  <c r="D875" i="5"/>
  <c r="D873" i="5"/>
  <c r="D871" i="5"/>
  <c r="D869" i="5"/>
  <c r="D867" i="5"/>
  <c r="D865" i="5"/>
  <c r="D863" i="5"/>
  <c r="D861" i="5"/>
  <c r="D859" i="5"/>
  <c r="D857" i="5"/>
  <c r="D855" i="5"/>
  <c r="D853" i="5"/>
  <c r="D851" i="5"/>
  <c r="D849" i="5"/>
  <c r="D847" i="5"/>
  <c r="D845" i="5"/>
  <c r="D843" i="5"/>
  <c r="D841" i="5"/>
  <c r="D839" i="5"/>
  <c r="D837" i="5"/>
  <c r="D835" i="5"/>
  <c r="D833" i="5"/>
  <c r="D831" i="5"/>
  <c r="D829" i="5"/>
  <c r="D827" i="5"/>
  <c r="D825" i="5"/>
  <c r="D823" i="5"/>
  <c r="D821" i="5"/>
  <c r="D819" i="5"/>
  <c r="D817" i="5"/>
  <c r="D815" i="5"/>
  <c r="D813" i="5"/>
  <c r="D811" i="5"/>
  <c r="D809" i="5"/>
  <c r="D807" i="5"/>
  <c r="D805" i="5"/>
  <c r="D803" i="5"/>
  <c r="D801" i="5"/>
  <c r="D799" i="5"/>
  <c r="D797" i="5"/>
  <c r="D795" i="5"/>
  <c r="D793" i="5"/>
  <c r="D791" i="5"/>
  <c r="D789" i="5"/>
  <c r="D787" i="5"/>
  <c r="D785" i="5"/>
  <c r="D783" i="5"/>
  <c r="D781" i="5"/>
  <c r="D779" i="5"/>
  <c r="D777" i="5"/>
  <c r="D775" i="5"/>
  <c r="D773" i="5"/>
  <c r="D771" i="5"/>
  <c r="D769" i="5"/>
  <c r="D767" i="5"/>
  <c r="D765" i="5"/>
  <c r="D763" i="5"/>
  <c r="D761" i="5"/>
  <c r="D759" i="5"/>
  <c r="D757" i="5"/>
  <c r="D755" i="5"/>
  <c r="D753" i="5"/>
  <c r="D751" i="5"/>
  <c r="D749" i="5"/>
  <c r="D747" i="5"/>
  <c r="D745" i="5"/>
  <c r="D743" i="5"/>
  <c r="D741" i="5"/>
  <c r="D739" i="5"/>
  <c r="D737" i="5"/>
  <c r="D735" i="5"/>
  <c r="D733" i="5"/>
  <c r="D731" i="5"/>
  <c r="D729" i="5"/>
  <c r="D727" i="5"/>
  <c r="D725" i="5"/>
  <c r="D723" i="5"/>
  <c r="D721" i="5"/>
  <c r="D719" i="5"/>
  <c r="D717" i="5"/>
  <c r="D715" i="5"/>
  <c r="D713" i="5"/>
  <c r="D711" i="5"/>
  <c r="D709" i="5"/>
  <c r="D707" i="5"/>
  <c r="D705" i="5"/>
  <c r="D703" i="5"/>
  <c r="D701" i="5"/>
  <c r="D699" i="5"/>
  <c r="D697" i="5"/>
  <c r="D695" i="5"/>
  <c r="D693" i="5"/>
  <c r="D691" i="5"/>
  <c r="D689" i="5"/>
  <c r="D687" i="5"/>
  <c r="D685" i="5"/>
  <c r="D683" i="5"/>
  <c r="D681" i="5"/>
  <c r="D679" i="5"/>
  <c r="D677" i="5"/>
  <c r="D675" i="5"/>
  <c r="D673" i="5"/>
  <c r="D671" i="5"/>
  <c r="D669" i="5"/>
  <c r="D667" i="5"/>
  <c r="D665" i="5"/>
  <c r="D663" i="5"/>
  <c r="D661" i="5"/>
  <c r="D659" i="5"/>
  <c r="D657" i="5"/>
  <c r="D655" i="5"/>
  <c r="D653" i="5"/>
  <c r="D651" i="5"/>
  <c r="D649" i="5"/>
  <c r="D647" i="5"/>
  <c r="D645" i="5"/>
  <c r="D643" i="5"/>
  <c r="D641" i="5"/>
  <c r="D639" i="5"/>
  <c r="D637" i="5"/>
  <c r="D635" i="5"/>
  <c r="D633" i="5"/>
  <c r="D631" i="5"/>
  <c r="D629" i="5"/>
  <c r="D627" i="5"/>
  <c r="D625" i="5"/>
  <c r="D623" i="5"/>
  <c r="D621" i="5"/>
  <c r="D619" i="5"/>
  <c r="D617" i="5"/>
  <c r="D615" i="5"/>
  <c r="D613" i="5"/>
  <c r="D611" i="5"/>
  <c r="D609" i="5"/>
  <c r="D607" i="5"/>
  <c r="D605" i="5"/>
  <c r="D603" i="5"/>
  <c r="D601" i="5"/>
  <c r="D599" i="5"/>
  <c r="D597" i="5"/>
  <c r="D595" i="5"/>
  <c r="D593" i="5"/>
  <c r="D591" i="5"/>
  <c r="D589" i="5"/>
  <c r="D587" i="5"/>
  <c r="D585" i="5"/>
  <c r="D583" i="5"/>
  <c r="D581" i="5"/>
  <c r="D579" i="5"/>
  <c r="D577" i="5"/>
  <c r="D575" i="5"/>
  <c r="D573" i="5"/>
  <c r="D571" i="5"/>
  <c r="D569" i="5"/>
  <c r="D567" i="5"/>
  <c r="D565" i="5"/>
  <c r="D563" i="5"/>
  <c r="D561" i="5"/>
  <c r="D559" i="5"/>
  <c r="D557" i="5"/>
  <c r="D555" i="5"/>
  <c r="D553" i="5"/>
  <c r="D551" i="5"/>
  <c r="D549" i="5"/>
  <c r="D547" i="5"/>
  <c r="D545" i="5"/>
  <c r="D543" i="5"/>
  <c r="D541" i="5"/>
  <c r="D539" i="5"/>
  <c r="D537" i="5"/>
  <c r="D535" i="5"/>
  <c r="D533" i="5"/>
  <c r="D531" i="5"/>
  <c r="D529" i="5"/>
  <c r="D527" i="5"/>
  <c r="D525" i="5"/>
  <c r="D523" i="5"/>
  <c r="D521" i="5"/>
  <c r="D519" i="5"/>
  <c r="D517" i="5"/>
  <c r="D515" i="5"/>
  <c r="D513" i="5"/>
  <c r="D511" i="5"/>
  <c r="D509" i="5"/>
  <c r="D507" i="5"/>
  <c r="D505" i="5"/>
  <c r="D503" i="5"/>
  <c r="D501" i="5"/>
  <c r="D499" i="5"/>
  <c r="D497" i="5"/>
  <c r="D495" i="5"/>
  <c r="D493" i="5"/>
  <c r="D491" i="5"/>
  <c r="D489" i="5"/>
  <c r="D487" i="5"/>
  <c r="D485" i="5"/>
  <c r="D483" i="5"/>
  <c r="D481" i="5"/>
  <c r="D479" i="5"/>
  <c r="D477" i="5"/>
  <c r="D475" i="5"/>
  <c r="D473" i="5"/>
  <c r="D471" i="5"/>
  <c r="D469" i="5"/>
  <c r="D467" i="5"/>
  <c r="D465" i="5"/>
  <c r="D463" i="5"/>
  <c r="D461" i="5"/>
  <c r="D459" i="5"/>
  <c r="D457" i="5"/>
  <c r="D455" i="5"/>
  <c r="D453" i="5"/>
  <c r="D451" i="5"/>
  <c r="D449" i="5"/>
  <c r="D447" i="5"/>
  <c r="D445" i="5"/>
  <c r="D443" i="5"/>
  <c r="D441" i="5"/>
  <c r="D439" i="5"/>
  <c r="D437" i="5"/>
  <c r="D435" i="5"/>
  <c r="D433" i="5"/>
  <c r="D431" i="5"/>
  <c r="D429" i="5"/>
  <c r="D427" i="5"/>
  <c r="D425" i="5"/>
  <c r="D423" i="5"/>
  <c r="D421" i="5"/>
  <c r="D419" i="5"/>
  <c r="D417" i="5"/>
  <c r="D415" i="5"/>
  <c r="D413" i="5"/>
  <c r="D411" i="5"/>
  <c r="D409" i="5"/>
  <c r="D407" i="5"/>
  <c r="D405" i="5"/>
  <c r="D403" i="5"/>
  <c r="D401" i="5"/>
  <c r="D399" i="5"/>
  <c r="D397" i="5"/>
  <c r="D395" i="5"/>
  <c r="D393" i="5"/>
  <c r="D391" i="5"/>
  <c r="D389" i="5"/>
  <c r="D387" i="5"/>
  <c r="D385" i="5"/>
  <c r="D383" i="5"/>
  <c r="D381" i="5"/>
  <c r="D379" i="5"/>
  <c r="D377" i="5"/>
  <c r="D375" i="5"/>
  <c r="D373" i="5"/>
  <c r="D371" i="5"/>
  <c r="D369" i="5"/>
  <c r="D367" i="5"/>
  <c r="D365" i="5"/>
  <c r="D363" i="5"/>
  <c r="D361" i="5"/>
  <c r="D359" i="5"/>
  <c r="D357" i="5"/>
  <c r="D355" i="5"/>
  <c r="D353" i="5"/>
  <c r="D351" i="5"/>
  <c r="D349" i="5"/>
  <c r="D347" i="5"/>
  <c r="D345" i="5"/>
  <c r="D343" i="5"/>
  <c r="D341" i="5"/>
  <c r="D339" i="5"/>
  <c r="D337" i="5"/>
  <c r="D335" i="5"/>
  <c r="D333" i="5"/>
  <c r="D331" i="5"/>
  <c r="D329" i="5"/>
  <c r="D327" i="5"/>
  <c r="D325" i="5"/>
  <c r="D323" i="5"/>
  <c r="D321" i="5"/>
  <c r="D319" i="5"/>
  <c r="D317" i="5"/>
  <c r="D315" i="5"/>
  <c r="D313" i="5"/>
  <c r="D311" i="5"/>
  <c r="D309" i="5"/>
  <c r="D307" i="5"/>
  <c r="D305" i="5"/>
  <c r="D303" i="5"/>
  <c r="D301" i="5"/>
  <c r="D299" i="5"/>
  <c r="D297" i="5"/>
  <c r="D295" i="5"/>
  <c r="D293" i="5"/>
  <c r="D291" i="5"/>
  <c r="D289" i="5"/>
  <c r="D287" i="5"/>
  <c r="D285" i="5"/>
  <c r="D283" i="5"/>
  <c r="D281" i="5"/>
  <c r="D279" i="5"/>
  <c r="D2485" i="5"/>
  <c r="D2451" i="5"/>
  <c r="D2443" i="5"/>
  <c r="D2435" i="5"/>
  <c r="D2401" i="5"/>
  <c r="D2364" i="5"/>
  <c r="D2360" i="5"/>
  <c r="D2356" i="5"/>
  <c r="D2353" i="5"/>
  <c r="D2349" i="5"/>
  <c r="D2345" i="5"/>
  <c r="D2502" i="5"/>
  <c r="D2488" i="5"/>
  <c r="D2480" i="5"/>
  <c r="D2446" i="5"/>
  <c r="D2438" i="5"/>
  <c r="D2430" i="5"/>
  <c r="D2382" i="5"/>
  <c r="D2378" i="5"/>
  <c r="D2374" i="5"/>
  <c r="D2371" i="5"/>
  <c r="D2367" i="5"/>
  <c r="D2363" i="5"/>
  <c r="D2334" i="5"/>
  <c r="D2324" i="5"/>
  <c r="D2314" i="5"/>
  <c r="D2304" i="5"/>
  <c r="D2294" i="5"/>
  <c r="D2284" i="5"/>
  <c r="D2274" i="5"/>
  <c r="D2264" i="5"/>
  <c r="D2254" i="5"/>
  <c r="D2244" i="5"/>
  <c r="D2234" i="5"/>
  <c r="D2224" i="5"/>
  <c r="D2214" i="5"/>
  <c r="D2204" i="5"/>
  <c r="D2194" i="5"/>
  <c r="D2184" i="5"/>
  <c r="D2174" i="5"/>
  <c r="D2497" i="5"/>
  <c r="D2493" i="5"/>
  <c r="D2471" i="5"/>
  <c r="D2463" i="5"/>
  <c r="D2455" i="5"/>
  <c r="D2421" i="5"/>
  <c r="D2413" i="5"/>
  <c r="D2405" i="5"/>
  <c r="D2396" i="5"/>
  <c r="D2393" i="5"/>
  <c r="D2389" i="5"/>
  <c r="D2385" i="5"/>
  <c r="D2466" i="5"/>
  <c r="D2458" i="5"/>
  <c r="D2450" i="5"/>
  <c r="D2416" i="5"/>
  <c r="D2408" i="5"/>
  <c r="D2400" i="5"/>
  <c r="D2330" i="5"/>
  <c r="D2320" i="5"/>
  <c r="D2310" i="5"/>
  <c r="D2300" i="5"/>
  <c r="D2290" i="5"/>
  <c r="D2280" i="5"/>
  <c r="D2270" i="5"/>
  <c r="D2260" i="5"/>
  <c r="D2250" i="5"/>
  <c r="D2240" i="5"/>
  <c r="D2230" i="5"/>
  <c r="D2220" i="5"/>
  <c r="D2496" i="5"/>
  <c r="D2483" i="5"/>
  <c r="D2475" i="5"/>
  <c r="D2441" i="5"/>
  <c r="D2433" i="5"/>
  <c r="D2425" i="5"/>
  <c r="D2344" i="5"/>
  <c r="D2340" i="5"/>
  <c r="D2491" i="5"/>
  <c r="D2486" i="5"/>
  <c r="D2478" i="5"/>
  <c r="D2470" i="5"/>
  <c r="D2436" i="5"/>
  <c r="D2428" i="5"/>
  <c r="D2420" i="5"/>
  <c r="D2362" i="5"/>
  <c r="D2358" i="5"/>
  <c r="D2354" i="5"/>
  <c r="D2351" i="5"/>
  <c r="D2347" i="5"/>
  <c r="D2343" i="5"/>
  <c r="D2336" i="5"/>
  <c r="D2326" i="5"/>
  <c r="D2316" i="5"/>
  <c r="D2306" i="5"/>
  <c r="D2296" i="5"/>
  <c r="D2286" i="5"/>
  <c r="D2276" i="5"/>
  <c r="D2266" i="5"/>
  <c r="D2256" i="5"/>
  <c r="D2246" i="5"/>
  <c r="D2236" i="5"/>
  <c r="D2226" i="5"/>
  <c r="D2216" i="5"/>
  <c r="D2206" i="5"/>
  <c r="D2196" i="5"/>
  <c r="D2186" i="5"/>
  <c r="D2176" i="5"/>
  <c r="D2166" i="5"/>
  <c r="D2156" i="5"/>
  <c r="D2146" i="5"/>
  <c r="D2136" i="5"/>
  <c r="D2126" i="5"/>
  <c r="D2461" i="5"/>
  <c r="D2453" i="5"/>
  <c r="D2445" i="5"/>
  <c r="D2411" i="5"/>
  <c r="D2403" i="5"/>
  <c r="D2384" i="5"/>
  <c r="D2380" i="5"/>
  <c r="D2376" i="5"/>
  <c r="D2373" i="5"/>
  <c r="D2369" i="5"/>
  <c r="D2365" i="5"/>
  <c r="D1600" i="5"/>
  <c r="D1580" i="5"/>
  <c r="D1560" i="5"/>
  <c r="D1540" i="5"/>
  <c r="D1520" i="5"/>
  <c r="D1500" i="5"/>
  <c r="D1480" i="5"/>
  <c r="D1460" i="5"/>
  <c r="D1440" i="5"/>
  <c r="D1420" i="5"/>
  <c r="D1400" i="5"/>
  <c r="D1380" i="5"/>
  <c r="D2160" i="5"/>
  <c r="D2140" i="5"/>
  <c r="D1604" i="5"/>
  <c r="D1556" i="5"/>
  <c r="D1552" i="5"/>
  <c r="D1504" i="5"/>
  <c r="D1456" i="5"/>
  <c r="D1452" i="5"/>
  <c r="D1404" i="5"/>
  <c r="D1218" i="5"/>
  <c r="D1208" i="5"/>
  <c r="D1198" i="5"/>
  <c r="D1188" i="5"/>
  <c r="D1178" i="5"/>
  <c r="D1168" i="5"/>
  <c r="D1158" i="5"/>
  <c r="D1148" i="5"/>
  <c r="D1138" i="5"/>
  <c r="D1128" i="5"/>
  <c r="D1118" i="5"/>
  <c r="D1108" i="5"/>
  <c r="D1098" i="5"/>
  <c r="D1088" i="5"/>
  <c r="D1078" i="5"/>
  <c r="D1068" i="5"/>
  <c r="D1058" i="5"/>
  <c r="D1048" i="5"/>
  <c r="D1038" i="5"/>
  <c r="D1028" i="5"/>
  <c r="D1018" i="5"/>
  <c r="D1008" i="5"/>
  <c r="D998" i="5"/>
  <c r="D988" i="5"/>
  <c r="D978" i="5"/>
  <c r="D968" i="5"/>
  <c r="D958" i="5"/>
  <c r="D948" i="5"/>
  <c r="D938" i="5"/>
  <c r="D928" i="5"/>
  <c r="D918" i="5"/>
  <c r="D908" i="5"/>
  <c r="D898" i="5"/>
  <c r="D888" i="5"/>
  <c r="D878" i="5"/>
  <c r="D868" i="5"/>
  <c r="D858" i="5"/>
  <c r="D848" i="5"/>
  <c r="D838" i="5"/>
  <c r="D828" i="5"/>
  <c r="D818" i="5"/>
  <c r="D808" i="5"/>
  <c r="D798" i="5"/>
  <c r="D788" i="5"/>
  <c r="D778" i="5"/>
  <c r="D768" i="5"/>
  <c r="D758" i="5"/>
  <c r="D748" i="5"/>
  <c r="D738" i="5"/>
  <c r="D728" i="5"/>
  <c r="D718" i="5"/>
  <c r="D708" i="5"/>
  <c r="D698" i="5"/>
  <c r="D688" i="5"/>
  <c r="D678" i="5"/>
  <c r="D668" i="5"/>
  <c r="D658" i="5"/>
  <c r="D648" i="5"/>
  <c r="D638" i="5"/>
  <c r="D628" i="5"/>
  <c r="D618" i="5"/>
  <c r="D608" i="5"/>
  <c r="D598" i="5"/>
  <c r="D588" i="5"/>
  <c r="D578" i="5"/>
  <c r="D568" i="5"/>
  <c r="D558" i="5"/>
  <c r="D548" i="5"/>
  <c r="D538" i="5"/>
  <c r="D528" i="5"/>
  <c r="D518" i="5"/>
  <c r="D508" i="5"/>
  <c r="D498" i="5"/>
  <c r="D488" i="5"/>
  <c r="D478" i="5"/>
  <c r="D468" i="5"/>
  <c r="D458" i="5"/>
  <c r="D448" i="5"/>
  <c r="D438" i="5"/>
  <c r="D428" i="5"/>
  <c r="D418" i="5"/>
  <c r="D408" i="5"/>
  <c r="D398" i="5"/>
  <c r="D388" i="5"/>
  <c r="D378" i="5"/>
  <c r="D368" i="5"/>
  <c r="D358" i="5"/>
  <c r="D348" i="5"/>
  <c r="D338" i="5"/>
  <c r="D328" i="5"/>
  <c r="D318" i="5"/>
  <c r="D308" i="5"/>
  <c r="D298" i="5"/>
  <c r="D288" i="5"/>
  <c r="D278" i="5"/>
  <c r="D269" i="5"/>
  <c r="D258" i="5"/>
  <c r="D249" i="5"/>
  <c r="D238" i="5"/>
  <c r="D229" i="5"/>
  <c r="D218" i="5"/>
  <c r="D209" i="5"/>
  <c r="D198" i="5"/>
  <c r="D189" i="5"/>
  <c r="D178" i="5"/>
  <c r="D169" i="5"/>
  <c r="D158" i="5"/>
  <c r="D149" i="5"/>
  <c r="D138" i="5"/>
  <c r="D129" i="5"/>
  <c r="D118" i="5"/>
  <c r="D109" i="5"/>
  <c r="D98" i="5"/>
  <c r="D89" i="5"/>
  <c r="D78" i="5"/>
  <c r="D69" i="5"/>
  <c r="D58" i="5"/>
  <c r="D49" i="5"/>
  <c r="D38" i="5"/>
  <c r="D27" i="5"/>
  <c r="S24" i="5"/>
  <c r="S22" i="5"/>
  <c r="S20" i="5"/>
  <c r="S16" i="5"/>
  <c r="D13" i="5"/>
  <c r="D2190" i="5"/>
  <c r="D2120" i="5"/>
  <c r="D2114" i="5"/>
  <c r="D2076" i="5"/>
  <c r="D2070" i="5"/>
  <c r="D2064" i="5"/>
  <c r="D2026" i="5"/>
  <c r="D2020" i="5"/>
  <c r="D2014" i="5"/>
  <c r="D1976" i="5"/>
  <c r="D1970" i="5"/>
  <c r="D1964" i="5"/>
  <c r="D1926" i="5"/>
  <c r="D1920" i="5"/>
  <c r="D1914" i="5"/>
  <c r="D1876" i="5"/>
  <c r="D1870" i="5"/>
  <c r="D1864" i="5"/>
  <c r="D1826" i="5"/>
  <c r="D1820" i="5"/>
  <c r="D1814" i="5"/>
  <c r="D1776" i="5"/>
  <c r="D1770" i="5"/>
  <c r="D1764" i="5"/>
  <c r="D1726" i="5"/>
  <c r="D1720" i="5"/>
  <c r="D1714" i="5"/>
  <c r="D1676" i="5"/>
  <c r="D1670" i="5"/>
  <c r="D1664" i="5"/>
  <c r="D1626" i="5"/>
  <c r="D1620" i="5"/>
  <c r="D1614" i="5"/>
  <c r="D1570" i="5"/>
  <c r="D1566" i="5"/>
  <c r="D1518" i="5"/>
  <c r="D1470" i="5"/>
  <c r="D1466" i="5"/>
  <c r="D1418" i="5"/>
  <c r="D1370" i="5"/>
  <c r="D1366" i="5"/>
  <c r="D1344" i="5"/>
  <c r="D1336" i="5"/>
  <c r="D1328" i="5"/>
  <c r="D1294" i="5"/>
  <c r="D1286" i="5"/>
  <c r="D1278" i="5"/>
  <c r="D1244" i="5"/>
  <c r="D1236" i="5"/>
  <c r="D1228" i="5"/>
  <c r="D272" i="5"/>
  <c r="D263" i="5"/>
  <c r="D252" i="5"/>
  <c r="D243" i="5"/>
  <c r="D232" i="5"/>
  <c r="D223" i="5"/>
  <c r="D212" i="5"/>
  <c r="D203" i="5"/>
  <c r="D192" i="5"/>
  <c r="D183" i="5"/>
  <c r="D172" i="5"/>
  <c r="D163" i="5"/>
  <c r="D152" i="5"/>
  <c r="D143" i="5"/>
  <c r="D132" i="5"/>
  <c r="D123" i="5"/>
  <c r="D112" i="5"/>
  <c r="D103" i="5"/>
  <c r="D92" i="5"/>
  <c r="D83" i="5"/>
  <c r="D72" i="5"/>
  <c r="D63" i="5"/>
  <c r="D52" i="5"/>
  <c r="D43" i="5"/>
  <c r="D35" i="5"/>
  <c r="D33" i="5"/>
  <c r="S26" i="5"/>
  <c r="D18" i="5"/>
  <c r="D11" i="5"/>
  <c r="D9" i="5"/>
  <c r="D1584" i="5"/>
  <c r="D1536" i="5"/>
  <c r="D1532" i="5"/>
  <c r="D1484" i="5"/>
  <c r="D1436" i="5"/>
  <c r="D1432" i="5"/>
  <c r="D1384" i="5"/>
  <c r="D1224" i="5"/>
  <c r="D1214" i="5"/>
  <c r="D1204" i="5"/>
  <c r="D1194" i="5"/>
  <c r="D1184" i="5"/>
  <c r="D1174" i="5"/>
  <c r="D1164" i="5"/>
  <c r="D1154" i="5"/>
  <c r="D1144" i="5"/>
  <c r="D1134" i="5"/>
  <c r="D1124" i="5"/>
  <c r="D1114" i="5"/>
  <c r="D1104" i="5"/>
  <c r="D1094" i="5"/>
  <c r="D1084" i="5"/>
  <c r="D1074" i="5"/>
  <c r="D1064" i="5"/>
  <c r="D1054" i="5"/>
  <c r="D1044" i="5"/>
  <c r="D1034" i="5"/>
  <c r="D1024" i="5"/>
  <c r="D1014" i="5"/>
  <c r="D1004" i="5"/>
  <c r="D994" i="5"/>
  <c r="D984" i="5"/>
  <c r="D974" i="5"/>
  <c r="D964" i="5"/>
  <c r="D954" i="5"/>
  <c r="D944" i="5"/>
  <c r="D934" i="5"/>
  <c r="D924" i="5"/>
  <c r="D914" i="5"/>
  <c r="D904" i="5"/>
  <c r="D894" i="5"/>
  <c r="D884" i="5"/>
  <c r="D874" i="5"/>
  <c r="D864" i="5"/>
  <c r="D854" i="5"/>
  <c r="D844" i="5"/>
  <c r="D834" i="5"/>
  <c r="D824" i="5"/>
  <c r="D814" i="5"/>
  <c r="D804" i="5"/>
  <c r="D794" i="5"/>
  <c r="D784" i="5"/>
  <c r="D774" i="5"/>
  <c r="D764" i="5"/>
  <c r="D754" i="5"/>
  <c r="D744" i="5"/>
  <c r="D734" i="5"/>
  <c r="D724" i="5"/>
  <c r="D714" i="5"/>
  <c r="D704" i="5"/>
  <c r="D694" i="5"/>
  <c r="D684" i="5"/>
  <c r="D674" i="5"/>
  <c r="D664" i="5"/>
  <c r="D654" i="5"/>
  <c r="D644" i="5"/>
  <c r="D634" i="5"/>
  <c r="D624" i="5"/>
  <c r="D614" i="5"/>
  <c r="D604" i="5"/>
  <c r="D594" i="5"/>
  <c r="D584" i="5"/>
  <c r="D574" i="5"/>
  <c r="D564" i="5"/>
  <c r="D554" i="5"/>
  <c r="D544" i="5"/>
  <c r="D534" i="5"/>
  <c r="D524" i="5"/>
  <c r="D514" i="5"/>
  <c r="D504" i="5"/>
  <c r="D494" i="5"/>
  <c r="D484" i="5"/>
  <c r="D474" i="5"/>
  <c r="D464" i="5"/>
  <c r="D454" i="5"/>
  <c r="D444" i="5"/>
  <c r="D434" i="5"/>
  <c r="D424" i="5"/>
  <c r="D414" i="5"/>
  <c r="D404" i="5"/>
  <c r="D394" i="5"/>
  <c r="D384" i="5"/>
  <c r="D374" i="5"/>
  <c r="D364" i="5"/>
  <c r="D354" i="5"/>
  <c r="D344" i="5"/>
  <c r="D334" i="5"/>
  <c r="D324" i="5"/>
  <c r="D314" i="5"/>
  <c r="D304" i="5"/>
  <c r="D294" i="5"/>
  <c r="D284" i="5"/>
  <c r="D277" i="5"/>
  <c r="D266" i="5"/>
  <c r="D257" i="5"/>
  <c r="D246" i="5"/>
  <c r="D237" i="5"/>
  <c r="D226" i="5"/>
  <c r="D217" i="5"/>
  <c r="D206" i="5"/>
  <c r="D197" i="5"/>
  <c r="D186" i="5"/>
  <c r="D177" i="5"/>
  <c r="D166" i="5"/>
  <c r="D157" i="5"/>
  <c r="D146" i="5"/>
  <c r="D137" i="5"/>
  <c r="D126" i="5"/>
  <c r="D117" i="5"/>
  <c r="D106" i="5"/>
  <c r="D97" i="5"/>
  <c r="D86" i="5"/>
  <c r="D77" i="5"/>
  <c r="D66" i="5"/>
  <c r="D57" i="5"/>
  <c r="D46" i="5"/>
  <c r="D37" i="5"/>
  <c r="D24" i="5"/>
  <c r="D22" i="5"/>
  <c r="S14" i="5"/>
  <c r="S12" i="5"/>
  <c r="D7" i="5"/>
  <c r="D2180" i="5"/>
  <c r="D2164" i="5"/>
  <c r="D2144" i="5"/>
  <c r="D2124" i="5"/>
  <c r="D2086" i="5"/>
  <c r="D2080" i="5"/>
  <c r="D2074" i="5"/>
  <c r="D2036" i="5"/>
  <c r="D2030" i="5"/>
  <c r="D2024" i="5"/>
  <c r="D1986" i="5"/>
  <c r="D1980" i="5"/>
  <c r="D1974" i="5"/>
  <c r="D1936" i="5"/>
  <c r="D1930" i="5"/>
  <c r="D1924" i="5"/>
  <c r="D1886" i="5"/>
  <c r="D1880" i="5"/>
  <c r="D1874" i="5"/>
  <c r="D1836" i="5"/>
  <c r="D1830" i="5"/>
  <c r="D1824" i="5"/>
  <c r="D1786" i="5"/>
  <c r="D1780" i="5"/>
  <c r="D1774" i="5"/>
  <c r="D1736" i="5"/>
  <c r="D1730" i="5"/>
  <c r="D1724" i="5"/>
  <c r="D1686" i="5"/>
  <c r="D1680" i="5"/>
  <c r="D1674" i="5"/>
  <c r="D1636" i="5"/>
  <c r="D1630" i="5"/>
  <c r="D1624" i="5"/>
  <c r="D1598" i="5"/>
  <c r="D1550" i="5"/>
  <c r="D1546" i="5"/>
  <c r="D1498" i="5"/>
  <c r="D1450" i="5"/>
  <c r="D1446" i="5"/>
  <c r="D1398" i="5"/>
  <c r="D1356" i="5"/>
  <c r="D1348" i="5"/>
  <c r="D1314" i="5"/>
  <c r="D1306" i="5"/>
  <c r="D1298" i="5"/>
  <c r="D1264" i="5"/>
  <c r="D1256" i="5"/>
  <c r="D1248" i="5"/>
  <c r="D2210" i="5"/>
  <c r="D1564" i="5"/>
  <c r="D1516" i="5"/>
  <c r="D1512" i="5"/>
  <c r="D1464" i="5"/>
  <c r="D1416" i="5"/>
  <c r="D1412" i="5"/>
  <c r="D1364" i="5"/>
  <c r="D1220" i="5"/>
  <c r="D1210" i="5"/>
  <c r="D1200" i="5"/>
  <c r="D1190" i="5"/>
  <c r="D1180" i="5"/>
  <c r="D1170" i="5"/>
  <c r="D1160" i="5"/>
  <c r="D1150" i="5"/>
  <c r="D1140" i="5"/>
  <c r="D1130" i="5"/>
  <c r="D1120" i="5"/>
  <c r="D1110" i="5"/>
  <c r="D1100" i="5"/>
  <c r="D1090" i="5"/>
  <c r="D1080" i="5"/>
  <c r="D1070" i="5"/>
  <c r="D1060" i="5"/>
  <c r="D1050" i="5"/>
  <c r="D1040" i="5"/>
  <c r="D1030" i="5"/>
  <c r="D1020" i="5"/>
  <c r="D1010" i="5"/>
  <c r="D1000" i="5"/>
  <c r="D990" i="5"/>
  <c r="D980" i="5"/>
  <c r="D970" i="5"/>
  <c r="D960" i="5"/>
  <c r="D950" i="5"/>
  <c r="D940" i="5"/>
  <c r="D930" i="5"/>
  <c r="D920" i="5"/>
  <c r="D910" i="5"/>
  <c r="D900" i="5"/>
  <c r="D890" i="5"/>
  <c r="D880" i="5"/>
  <c r="D870" i="5"/>
  <c r="D860" i="5"/>
  <c r="D850" i="5"/>
  <c r="D840" i="5"/>
  <c r="D830" i="5"/>
  <c r="D820" i="5"/>
  <c r="D810" i="5"/>
  <c r="D800" i="5"/>
  <c r="D790" i="5"/>
  <c r="D780" i="5"/>
  <c r="D770" i="5"/>
  <c r="D760" i="5"/>
  <c r="D750" i="5"/>
  <c r="D740" i="5"/>
  <c r="D730" i="5"/>
  <c r="D720" i="5"/>
  <c r="D710" i="5"/>
  <c r="D700" i="5"/>
  <c r="D690" i="5"/>
  <c r="D680" i="5"/>
  <c r="D670" i="5"/>
  <c r="D660" i="5"/>
  <c r="D650" i="5"/>
  <c r="D640" i="5"/>
  <c r="D630" i="5"/>
  <c r="D620" i="5"/>
  <c r="D610" i="5"/>
  <c r="D600" i="5"/>
  <c r="D590" i="5"/>
  <c r="D580" i="5"/>
  <c r="D570" i="5"/>
  <c r="D560" i="5"/>
  <c r="D550" i="5"/>
  <c r="D540" i="5"/>
  <c r="D530" i="5"/>
  <c r="D520" i="5"/>
  <c r="D510" i="5"/>
  <c r="D500" i="5"/>
  <c r="D490" i="5"/>
  <c r="D480" i="5"/>
  <c r="D470" i="5"/>
  <c r="D460" i="5"/>
  <c r="D450" i="5"/>
  <c r="D440" i="5"/>
  <c r="D430" i="5"/>
  <c r="D420" i="5"/>
  <c r="D410" i="5"/>
  <c r="D400" i="5"/>
  <c r="D390" i="5"/>
  <c r="D2170" i="5"/>
  <c r="D2150" i="5"/>
  <c r="D2130" i="5"/>
  <c r="D2096" i="5"/>
  <c r="D2090" i="5"/>
  <c r="D2084" i="5"/>
  <c r="D2046" i="5"/>
  <c r="D2040" i="5"/>
  <c r="D2034" i="5"/>
  <c r="D1996" i="5"/>
  <c r="D1990" i="5"/>
  <c r="D1984" i="5"/>
  <c r="D1946" i="5"/>
  <c r="D1940" i="5"/>
  <c r="D1934" i="5"/>
  <c r="D1896" i="5"/>
  <c r="D1890" i="5"/>
  <c r="D1884" i="5"/>
  <c r="D1846" i="5"/>
  <c r="D1840" i="5"/>
  <c r="D1834" i="5"/>
  <c r="D1796" i="5"/>
  <c r="D1790" i="5"/>
  <c r="D1784" i="5"/>
  <c r="D1746" i="5"/>
  <c r="D1740" i="5"/>
  <c r="D1734" i="5"/>
  <c r="D1696" i="5"/>
  <c r="D1690" i="5"/>
  <c r="D1684" i="5"/>
  <c r="D1646" i="5"/>
  <c r="D1640" i="5"/>
  <c r="D1634" i="5"/>
  <c r="D1578" i="5"/>
  <c r="D1530" i="5"/>
  <c r="D1526" i="5"/>
  <c r="D1478" i="5"/>
  <c r="D1430" i="5"/>
  <c r="D1426" i="5"/>
  <c r="D1378" i="5"/>
  <c r="D1334" i="5"/>
  <c r="D1326" i="5"/>
  <c r="D1318" i="5"/>
  <c r="D1284" i="5"/>
  <c r="D1276" i="5"/>
  <c r="D1268" i="5"/>
  <c r="D1234" i="5"/>
  <c r="D1596" i="5"/>
  <c r="D1592" i="5"/>
  <c r="D1544" i="5"/>
  <c r="D1496" i="5"/>
  <c r="D1492" i="5"/>
  <c r="D1444" i="5"/>
  <c r="D1396" i="5"/>
  <c r="D1392" i="5"/>
  <c r="D1226" i="5"/>
  <c r="D1216" i="5"/>
  <c r="D1206" i="5"/>
  <c r="D1196" i="5"/>
  <c r="D1186" i="5"/>
  <c r="D1176" i="5"/>
  <c r="D1166" i="5"/>
  <c r="D1156" i="5"/>
  <c r="D1146" i="5"/>
  <c r="D1136" i="5"/>
  <c r="D1126" i="5"/>
  <c r="D1116" i="5"/>
  <c r="D1106" i="5"/>
  <c r="D1096" i="5"/>
  <c r="D1086" i="5"/>
  <c r="D1076" i="5"/>
  <c r="D1066" i="5"/>
  <c r="D1056" i="5"/>
  <c r="D1046" i="5"/>
  <c r="D1036" i="5"/>
  <c r="D1026" i="5"/>
  <c r="D1016" i="5"/>
  <c r="D1006" i="5"/>
  <c r="D996" i="5"/>
  <c r="D986" i="5"/>
  <c r="D976" i="5"/>
  <c r="D966" i="5"/>
  <c r="D956" i="5"/>
  <c r="D946" i="5"/>
  <c r="D936" i="5"/>
  <c r="D926" i="5"/>
  <c r="D916" i="5"/>
  <c r="D906" i="5"/>
  <c r="D896" i="5"/>
  <c r="D886" i="5"/>
  <c r="D876" i="5"/>
  <c r="D866" i="5"/>
  <c r="D856" i="5"/>
  <c r="D846" i="5"/>
  <c r="D836" i="5"/>
  <c r="D826" i="5"/>
  <c r="D816" i="5"/>
  <c r="D806" i="5"/>
  <c r="D796" i="5"/>
  <c r="D786" i="5"/>
  <c r="D776" i="5"/>
  <c r="D766" i="5"/>
  <c r="D756" i="5"/>
  <c r="D746" i="5"/>
  <c r="D736" i="5"/>
  <c r="D726" i="5"/>
  <c r="D716" i="5"/>
  <c r="D706" i="5"/>
  <c r="D696" i="5"/>
  <c r="D686" i="5"/>
  <c r="D676" i="5"/>
  <c r="D666" i="5"/>
  <c r="D656" i="5"/>
  <c r="D646" i="5"/>
  <c r="D636" i="5"/>
  <c r="D626" i="5"/>
  <c r="D616" i="5"/>
  <c r="D606" i="5"/>
  <c r="D596" i="5"/>
  <c r="D586" i="5"/>
  <c r="D576" i="5"/>
  <c r="D566" i="5"/>
  <c r="D556" i="5"/>
  <c r="D546" i="5"/>
  <c r="D536" i="5"/>
  <c r="D526" i="5"/>
  <c r="D516" i="5"/>
  <c r="D506" i="5"/>
  <c r="D496" i="5"/>
  <c r="D486" i="5"/>
  <c r="D476" i="5"/>
  <c r="D466" i="5"/>
  <c r="D456" i="5"/>
  <c r="D446" i="5"/>
  <c r="D436" i="5"/>
  <c r="D426" i="5"/>
  <c r="D416" i="5"/>
  <c r="D2106" i="5"/>
  <c r="D2100" i="5"/>
  <c r="D2094" i="5"/>
  <c r="D2056" i="5"/>
  <c r="D2050" i="5"/>
  <c r="D2044" i="5"/>
  <c r="D2006" i="5"/>
  <c r="D2000" i="5"/>
  <c r="D1994" i="5"/>
  <c r="D1956" i="5"/>
  <c r="D1950" i="5"/>
  <c r="D1944" i="5"/>
  <c r="D1906" i="5"/>
  <c r="D1900" i="5"/>
  <c r="D1894" i="5"/>
  <c r="D1856" i="5"/>
  <c r="D1850" i="5"/>
  <c r="D1844" i="5"/>
  <c r="D1806" i="5"/>
  <c r="D1800" i="5"/>
  <c r="D1794" i="5"/>
  <c r="D1756" i="5"/>
  <c r="D1750" i="5"/>
  <c r="D1744" i="5"/>
  <c r="D1706" i="5"/>
  <c r="D1700" i="5"/>
  <c r="D1694" i="5"/>
  <c r="D1656" i="5"/>
  <c r="D1650" i="5"/>
  <c r="D1644" i="5"/>
  <c r="D1606" i="5"/>
  <c r="D1558" i="5"/>
  <c r="D1510" i="5"/>
  <c r="D1506" i="5"/>
  <c r="D1458" i="5"/>
  <c r="D1410" i="5"/>
  <c r="D1406" i="5"/>
  <c r="D1354" i="5"/>
  <c r="D1346" i="5"/>
  <c r="D1338" i="5"/>
  <c r="D1304" i="5"/>
  <c r="D1296" i="5"/>
  <c r="D1288" i="5"/>
  <c r="D1254" i="5"/>
  <c r="D1246" i="5"/>
  <c r="D1238" i="5"/>
  <c r="D2154" i="5"/>
  <c r="D2134" i="5"/>
  <c r="D1576" i="5"/>
  <c r="D1572" i="5"/>
  <c r="D1524" i="5"/>
  <c r="D1476" i="5"/>
  <c r="D1472" i="5"/>
  <c r="D1424" i="5"/>
  <c r="D1376" i="5"/>
  <c r="D1372" i="5"/>
  <c r="D1222" i="5"/>
  <c r="D1212" i="5"/>
  <c r="D1202" i="5"/>
  <c r="D1192" i="5"/>
  <c r="D1182" i="5"/>
  <c r="D1172" i="5"/>
  <c r="D1162" i="5"/>
  <c r="D1152" i="5"/>
  <c r="D1142" i="5"/>
  <c r="D1132" i="5"/>
  <c r="D1122" i="5"/>
  <c r="D1112" i="5"/>
  <c r="D1102" i="5"/>
  <c r="D1092" i="5"/>
  <c r="D1082" i="5"/>
  <c r="D1072" i="5"/>
  <c r="D1062" i="5"/>
  <c r="D1052" i="5"/>
  <c r="D1042" i="5"/>
  <c r="D1032" i="5"/>
  <c r="D1022" i="5"/>
  <c r="D1012" i="5"/>
  <c r="D1002" i="5"/>
  <c r="D992" i="5"/>
  <c r="D982" i="5"/>
  <c r="D972" i="5"/>
  <c r="D962" i="5"/>
  <c r="D952" i="5"/>
  <c r="D942" i="5"/>
  <c r="D932" i="5"/>
  <c r="D922" i="5"/>
  <c r="D912" i="5"/>
  <c r="D902" i="5"/>
  <c r="D892" i="5"/>
  <c r="D882" i="5"/>
  <c r="D872" i="5"/>
  <c r="D862" i="5"/>
  <c r="D852" i="5"/>
  <c r="D842" i="5"/>
  <c r="D832" i="5"/>
  <c r="D822" i="5"/>
  <c r="D812" i="5"/>
  <c r="D802" i="5"/>
  <c r="D792" i="5"/>
  <c r="D782" i="5"/>
  <c r="D772" i="5"/>
  <c r="D762" i="5"/>
  <c r="D752" i="5"/>
  <c r="D742" i="5"/>
  <c r="D732" i="5"/>
  <c r="D722" i="5"/>
  <c r="D712" i="5"/>
  <c r="D702" i="5"/>
  <c r="D692" i="5"/>
  <c r="D682" i="5"/>
  <c r="D672" i="5"/>
  <c r="D662" i="5"/>
  <c r="D652" i="5"/>
  <c r="D642" i="5"/>
  <c r="D632" i="5"/>
  <c r="D622" i="5"/>
  <c r="D612" i="5"/>
  <c r="D602" i="5"/>
  <c r="D592" i="5"/>
  <c r="D582" i="5"/>
  <c r="D572" i="5"/>
  <c r="D562" i="5"/>
  <c r="D552" i="5"/>
  <c r="D542" i="5"/>
  <c r="D2200" i="5"/>
  <c r="D2116" i="5"/>
  <c r="D2110" i="5"/>
  <c r="D2104" i="5"/>
  <c r="D2066" i="5"/>
  <c r="D2060" i="5"/>
  <c r="D2054" i="5"/>
  <c r="D2016" i="5"/>
  <c r="D2010" i="5"/>
  <c r="D2004" i="5"/>
  <c r="D1966" i="5"/>
  <c r="D1960" i="5"/>
  <c r="D1954" i="5"/>
  <c r="D1916" i="5"/>
  <c r="D1910" i="5"/>
  <c r="D1904" i="5"/>
  <c r="D1866" i="5"/>
  <c r="D1860" i="5"/>
  <c r="D1854" i="5"/>
  <c r="D1816" i="5"/>
  <c r="D1810" i="5"/>
  <c r="D1804" i="5"/>
  <c r="D1766" i="5"/>
  <c r="D1760" i="5"/>
  <c r="D1754" i="5"/>
  <c r="D1716" i="5"/>
  <c r="D1710" i="5"/>
  <c r="D1704" i="5"/>
  <c r="D1666" i="5"/>
  <c r="D1660" i="5"/>
  <c r="D1654" i="5"/>
  <c r="D1616" i="5"/>
  <c r="D1610" i="5"/>
  <c r="D1590" i="5"/>
  <c r="D1586" i="5"/>
  <c r="D1538" i="5"/>
  <c r="D1490" i="5"/>
  <c r="D1486" i="5"/>
  <c r="D1438" i="5"/>
  <c r="D1390" i="5"/>
  <c r="D1386" i="5"/>
  <c r="D1358" i="5"/>
  <c r="D1324" i="5"/>
  <c r="D1316" i="5"/>
  <c r="D1308" i="5"/>
  <c r="D1274" i="5"/>
  <c r="D1266" i="5"/>
  <c r="D1258" i="5"/>
  <c r="D275" i="5"/>
  <c r="D264" i="5"/>
  <c r="D255" i="5"/>
  <c r="D244" i="5"/>
  <c r="D235" i="5"/>
  <c r="D224" i="5"/>
  <c r="D215" i="5"/>
  <c r="D204" i="5"/>
  <c r="D195" i="5"/>
  <c r="D184" i="5"/>
  <c r="D175" i="5"/>
  <c r="D164" i="5"/>
  <c r="D155" i="5"/>
  <c r="D144" i="5"/>
  <c r="D135" i="5"/>
  <c r="D124" i="5"/>
  <c r="D115" i="5"/>
  <c r="D104" i="5"/>
  <c r="D95" i="5"/>
  <c r="D84" i="5"/>
  <c r="D75" i="5"/>
  <c r="D64" i="5"/>
  <c r="D55" i="5"/>
  <c r="D44" i="5"/>
  <c r="S35" i="5"/>
  <c r="S31" i="5"/>
  <c r="D29" i="5"/>
  <c r="S11" i="5"/>
  <c r="S9" i="5"/>
  <c r="S7" i="5"/>
  <c r="D412" i="5"/>
  <c r="D392" i="5"/>
  <c r="D352" i="5"/>
  <c r="D346" i="5"/>
  <c r="D340" i="5"/>
  <c r="D302" i="5"/>
  <c r="D296" i="5"/>
  <c r="D290" i="5"/>
  <c r="D274" i="5"/>
  <c r="D270" i="5"/>
  <c r="D245" i="5"/>
  <c r="D241" i="5"/>
  <c r="D222" i="5"/>
  <c r="D193" i="5"/>
  <c r="D174" i="5"/>
  <c r="D170" i="5"/>
  <c r="D145" i="5"/>
  <c r="D141" i="5"/>
  <c r="D122" i="5"/>
  <c r="D93" i="5"/>
  <c r="D74" i="5"/>
  <c r="D70" i="5"/>
  <c r="D45" i="5"/>
  <c r="D41" i="5"/>
  <c r="S36" i="5"/>
  <c r="S29" i="5"/>
  <c r="S10" i="5"/>
  <c r="D502" i="5"/>
  <c r="D452" i="5"/>
  <c r="D259" i="5"/>
  <c r="D240" i="5"/>
  <c r="D236" i="5"/>
  <c r="D211" i="5"/>
  <c r="D207" i="5"/>
  <c r="D188" i="5"/>
  <c r="D159" i="5"/>
  <c r="D140" i="5"/>
  <c r="D136" i="5"/>
  <c r="D111" i="5"/>
  <c r="D107" i="5"/>
  <c r="D88" i="5"/>
  <c r="D59" i="5"/>
  <c r="D40" i="5"/>
  <c r="S21" i="5"/>
  <c r="D19" i="5"/>
  <c r="D362" i="5"/>
  <c r="D356" i="5"/>
  <c r="D350" i="5"/>
  <c r="D312" i="5"/>
  <c r="D306" i="5"/>
  <c r="D300" i="5"/>
  <c r="D273" i="5"/>
  <c r="D254" i="5"/>
  <c r="D250" i="5"/>
  <c r="D225" i="5"/>
  <c r="D221" i="5"/>
  <c r="D202" i="5"/>
  <c r="D173" i="5"/>
  <c r="D154" i="5"/>
  <c r="D150" i="5"/>
  <c r="D125" i="5"/>
  <c r="D121" i="5"/>
  <c r="D102" i="5"/>
  <c r="D73" i="5"/>
  <c r="D54" i="5"/>
  <c r="D50" i="5"/>
  <c r="D36" i="5"/>
  <c r="D32" i="5"/>
  <c r="S28" i="5"/>
  <c r="S25" i="5"/>
  <c r="D10" i="5"/>
  <c r="D492" i="5"/>
  <c r="D442" i="5"/>
  <c r="D396" i="5"/>
  <c r="D268" i="5"/>
  <c r="D239" i="5"/>
  <c r="D220" i="5"/>
  <c r="D216" i="5"/>
  <c r="D191" i="5"/>
  <c r="D187" i="5"/>
  <c r="D168" i="5"/>
  <c r="D139" i="5"/>
  <c r="D120" i="5"/>
  <c r="D116" i="5"/>
  <c r="D91" i="5"/>
  <c r="D87" i="5"/>
  <c r="D68" i="5"/>
  <c r="D39" i="5"/>
  <c r="D21" i="5"/>
  <c r="D12" i="5"/>
  <c r="D6" i="5"/>
  <c r="D372" i="5"/>
  <c r="D366" i="5"/>
  <c r="D360" i="5"/>
  <c r="D322" i="5"/>
  <c r="D316" i="5"/>
  <c r="D310" i="5"/>
  <c r="D253" i="5"/>
  <c r="D234" i="5"/>
  <c r="D230" i="5"/>
  <c r="D205" i="5"/>
  <c r="D201" i="5"/>
  <c r="D182" i="5"/>
  <c r="D153" i="5"/>
  <c r="D134" i="5"/>
  <c r="D130" i="5"/>
  <c r="D105" i="5"/>
  <c r="D101" i="5"/>
  <c r="D82" i="5"/>
  <c r="D53" i="5"/>
  <c r="D15" i="5"/>
  <c r="D532" i="5"/>
  <c r="D482" i="5"/>
  <c r="D432" i="5"/>
  <c r="D402" i="5"/>
  <c r="D271" i="5"/>
  <c r="D267" i="5"/>
  <c r="D248" i="5"/>
  <c r="D219" i="5"/>
  <c r="D200" i="5"/>
  <c r="D196" i="5"/>
  <c r="D171" i="5"/>
  <c r="D167" i="5"/>
  <c r="D148" i="5"/>
  <c r="D119" i="5"/>
  <c r="D100" i="5"/>
  <c r="D96" i="5"/>
  <c r="D71" i="5"/>
  <c r="D67" i="5"/>
  <c r="D48" i="5"/>
  <c r="S34" i="5"/>
  <c r="S17" i="5"/>
  <c r="D382" i="5"/>
  <c r="D376" i="5"/>
  <c r="D370" i="5"/>
  <c r="D332" i="5"/>
  <c r="D326" i="5"/>
  <c r="D320" i="5"/>
  <c r="D282" i="5"/>
  <c r="D262" i="5"/>
  <c r="D233" i="5"/>
  <c r="D214" i="5"/>
  <c r="D210" i="5"/>
  <c r="D185" i="5"/>
  <c r="D181" i="5"/>
  <c r="D162" i="5"/>
  <c r="D133" i="5"/>
  <c r="D114" i="5"/>
  <c r="D110" i="5"/>
  <c r="D85" i="5"/>
  <c r="D81" i="5"/>
  <c r="D62" i="5"/>
  <c r="S30" i="5"/>
  <c r="S27" i="5"/>
  <c r="S8" i="5"/>
  <c r="D522" i="5"/>
  <c r="D472" i="5"/>
  <c r="D422" i="5"/>
  <c r="D276" i="5"/>
  <c r="D251" i="5"/>
  <c r="D247" i="5"/>
  <c r="D228" i="5"/>
  <c r="D199" i="5"/>
  <c r="D180" i="5"/>
  <c r="D176" i="5"/>
  <c r="D151" i="5"/>
  <c r="D147" i="5"/>
  <c r="D128" i="5"/>
  <c r="D99" i="5"/>
  <c r="D80" i="5"/>
  <c r="D76" i="5"/>
  <c r="D51" i="5"/>
  <c r="D47" i="5"/>
  <c r="D23" i="5"/>
  <c r="D406" i="5"/>
  <c r="D386" i="5"/>
  <c r="D380" i="5"/>
  <c r="D342" i="5"/>
  <c r="D336" i="5"/>
  <c r="D330" i="5"/>
  <c r="D292" i="5"/>
  <c r="D286" i="5"/>
  <c r="D280" i="5"/>
  <c r="D265" i="5"/>
  <c r="D261" i="5"/>
  <c r="D242" i="5"/>
  <c r="D213" i="5"/>
  <c r="D194" i="5"/>
  <c r="D190" i="5"/>
  <c r="D165" i="5"/>
  <c r="D161" i="5"/>
  <c r="D142" i="5"/>
  <c r="D113" i="5"/>
  <c r="D94" i="5"/>
  <c r="D90" i="5"/>
  <c r="D65" i="5"/>
  <c r="D61" i="5"/>
  <c r="D42" i="5"/>
  <c r="S33" i="5"/>
  <c r="D26" i="5"/>
  <c r="D512" i="5"/>
  <c r="D462" i="5"/>
  <c r="D260" i="5"/>
  <c r="D256" i="5"/>
  <c r="D231" i="5"/>
  <c r="D227" i="5"/>
  <c r="D208" i="5"/>
  <c r="D179" i="5"/>
  <c r="D160" i="5"/>
  <c r="D156" i="5"/>
  <c r="D131" i="5"/>
  <c r="D127" i="5"/>
  <c r="D108" i="5"/>
  <c r="D79" i="5"/>
  <c r="D60" i="5"/>
  <c r="D56" i="5"/>
  <c r="D30" i="5"/>
  <c r="S19" i="5"/>
  <c r="D16" i="5"/>
  <c r="S13" i="5"/>
  <c r="H17" i="5"/>
  <c r="B13" i="12" s="1"/>
  <c r="I58" i="4"/>
  <c r="I60" i="4"/>
  <c r="I59" i="4"/>
  <c r="I61" i="4"/>
  <c r="V35" i="11"/>
  <c r="U35" i="11"/>
  <c r="S35" i="11"/>
  <c r="T35" i="11"/>
  <c r="E53" i="4"/>
  <c r="H12" i="6"/>
  <c r="B185" i="8" l="1"/>
  <c r="E185" i="5"/>
  <c r="B40" i="8"/>
  <c r="E40" i="5"/>
  <c r="B2200" i="8"/>
  <c r="E2200" i="5"/>
  <c r="B2044" i="8"/>
  <c r="E2044" i="5"/>
  <c r="B1444" i="8"/>
  <c r="E1444" i="5"/>
  <c r="B760" i="8"/>
  <c r="E760" i="5"/>
  <c r="B544" i="8"/>
  <c r="E544" i="5"/>
  <c r="B2364" i="8"/>
  <c r="E2364" i="5"/>
  <c r="B127" i="8"/>
  <c r="E127" i="5"/>
  <c r="B228" i="8"/>
  <c r="E228" i="5"/>
  <c r="B201" i="8"/>
  <c r="E201" i="5"/>
  <c r="B121" i="8"/>
  <c r="E121" i="5"/>
  <c r="B241" i="8"/>
  <c r="E241" i="5"/>
  <c r="B264" i="8"/>
  <c r="E264" i="5"/>
  <c r="B642" i="8"/>
  <c r="E642" i="5"/>
  <c r="B1042" i="8"/>
  <c r="E1042" i="5"/>
  <c r="B1706" i="8"/>
  <c r="E1706" i="5"/>
  <c r="B766" i="8"/>
  <c r="E766" i="5"/>
  <c r="B1326" i="8"/>
  <c r="E1326" i="5"/>
  <c r="B470" i="8"/>
  <c r="E470" i="5"/>
  <c r="B1170" i="8"/>
  <c r="E1170" i="5"/>
  <c r="B1974" i="8"/>
  <c r="E1974" i="5"/>
  <c r="B454" i="8"/>
  <c r="E454" i="5"/>
  <c r="B428" i="8"/>
  <c r="E428" i="5"/>
  <c r="B512" i="8"/>
  <c r="E512" i="5"/>
  <c r="B76" i="8"/>
  <c r="E76" i="5"/>
  <c r="B233" i="8"/>
  <c r="E233" i="5"/>
  <c r="B205" i="8"/>
  <c r="E205" i="5"/>
  <c r="B10" i="8"/>
  <c r="E10" i="5"/>
  <c r="B74" i="8"/>
  <c r="E74" i="5"/>
  <c r="B75" i="8"/>
  <c r="E75" i="5"/>
  <c r="B1438" i="8"/>
  <c r="E1438" i="5"/>
  <c r="B2010" i="8"/>
  <c r="E2010" i="5"/>
  <c r="B752" i="8"/>
  <c r="E752" i="5"/>
  <c r="B1152" i="8"/>
  <c r="E1152" i="5"/>
  <c r="B1744" i="8"/>
  <c r="E1744" i="5"/>
  <c r="B2056" i="8"/>
  <c r="E2056" i="5"/>
  <c r="B776" i="8"/>
  <c r="E776" i="5"/>
  <c r="B1176" i="8"/>
  <c r="E1176" i="5"/>
  <c r="B1834" i="8"/>
  <c r="E1834" i="5"/>
  <c r="B580" i="8"/>
  <c r="E580" i="5"/>
  <c r="B980" i="8"/>
  <c r="E980" i="5"/>
  <c r="B1516" i="8"/>
  <c r="E1516" i="5"/>
  <c r="B1980" i="8"/>
  <c r="E1980" i="5"/>
  <c r="B166" i="8"/>
  <c r="E166" i="5"/>
  <c r="B464" i="8"/>
  <c r="E464" i="5"/>
  <c r="B864" i="8"/>
  <c r="E864" i="5"/>
  <c r="B1484" i="8"/>
  <c r="E1484" i="5"/>
  <c r="B143" i="8"/>
  <c r="E143" i="5"/>
  <c r="B1570" i="8"/>
  <c r="E1570" i="5"/>
  <c r="B38" i="8"/>
  <c r="E38" i="5"/>
  <c r="B338" i="8"/>
  <c r="E338" i="5"/>
  <c r="B838" i="8"/>
  <c r="E838" i="5"/>
  <c r="B1452" i="8"/>
  <c r="E1452" i="5"/>
  <c r="B2216" i="8"/>
  <c r="E2216" i="5"/>
  <c r="B2334" i="8"/>
  <c r="E2334" i="5"/>
  <c r="B731" i="8"/>
  <c r="E731" i="5"/>
  <c r="B26" i="8"/>
  <c r="E26" i="5"/>
  <c r="B165" i="8"/>
  <c r="E165" i="5"/>
  <c r="B80" i="8"/>
  <c r="E80" i="5"/>
  <c r="B85" i="8"/>
  <c r="E85" i="5"/>
  <c r="B48" i="8"/>
  <c r="E48" i="5"/>
  <c r="B53" i="8"/>
  <c r="E53" i="5"/>
  <c r="B12" i="8"/>
  <c r="E12" i="5"/>
  <c r="B107" i="8"/>
  <c r="E107" i="5"/>
  <c r="B93" i="8"/>
  <c r="E93" i="5"/>
  <c r="B84" i="8"/>
  <c r="E84" i="5"/>
  <c r="B1704" i="8"/>
  <c r="E1704" i="5"/>
  <c r="B562" i="8"/>
  <c r="E562" i="5"/>
  <c r="B862" i="8"/>
  <c r="E862" i="5"/>
  <c r="B1472" i="8"/>
  <c r="E1472" i="5"/>
  <c r="B1750" i="8"/>
  <c r="E1750" i="5"/>
  <c r="B486" i="8"/>
  <c r="E486" i="5"/>
  <c r="B786" i="8"/>
  <c r="E786" i="5"/>
  <c r="B1086" i="8"/>
  <c r="E1086" i="5"/>
  <c r="B1684" i="8"/>
  <c r="E1684" i="5"/>
  <c r="B390" i="8"/>
  <c r="E390" i="5"/>
  <c r="B690" i="8"/>
  <c r="E690" i="5"/>
  <c r="B990" i="8"/>
  <c r="E990" i="5"/>
  <c r="B1398" i="8"/>
  <c r="E1398" i="5"/>
  <c r="B1986" i="8"/>
  <c r="E1986" i="5"/>
  <c r="B177" i="8"/>
  <c r="E177" i="5"/>
  <c r="B474" i="8"/>
  <c r="E474" i="5"/>
  <c r="B974" i="8"/>
  <c r="E974" i="5"/>
  <c r="B1532" i="8"/>
  <c r="E1532" i="5"/>
  <c r="B252" i="8"/>
  <c r="E252" i="5"/>
  <c r="B1770" i="8"/>
  <c r="E1770" i="5"/>
  <c r="B49" i="8"/>
  <c r="E49" i="5"/>
  <c r="B348" i="8"/>
  <c r="E348" i="5"/>
  <c r="B748" i="8"/>
  <c r="E748" i="5"/>
  <c r="B1048" i="8"/>
  <c r="E1048" i="5"/>
  <c r="B1440" i="8"/>
  <c r="E1440" i="5"/>
  <c r="B2326" i="8"/>
  <c r="E2326" i="5"/>
  <c r="B2466" i="8"/>
  <c r="E2466" i="5"/>
  <c r="B2363" i="8"/>
  <c r="E2363" i="5"/>
  <c r="B333" i="8"/>
  <c r="E333" i="5"/>
  <c r="B433" i="8"/>
  <c r="E433" i="5"/>
  <c r="B513" i="8"/>
  <c r="E513" i="5"/>
  <c r="B613" i="8"/>
  <c r="E613" i="5"/>
  <c r="B673" i="8"/>
  <c r="E673" i="5"/>
  <c r="B733" i="8"/>
  <c r="E733" i="5"/>
  <c r="B853" i="8"/>
  <c r="E853" i="5"/>
  <c r="B933" i="8"/>
  <c r="E933" i="5"/>
  <c r="B1053" i="8"/>
  <c r="E1053" i="5"/>
  <c r="B1153" i="8"/>
  <c r="E1153" i="5"/>
  <c r="B1362" i="8"/>
  <c r="E1362" i="5"/>
  <c r="B2278" i="8"/>
  <c r="E2278" i="5"/>
  <c r="B1517" i="8"/>
  <c r="E1517" i="5"/>
  <c r="B160" i="8"/>
  <c r="E160" i="5"/>
  <c r="B190" i="8"/>
  <c r="E190" i="5"/>
  <c r="B336" i="8"/>
  <c r="E336" i="5"/>
  <c r="B276" i="8"/>
  <c r="E276" i="5"/>
  <c r="B110" i="8"/>
  <c r="E110" i="5"/>
  <c r="B282" i="8"/>
  <c r="E282" i="5"/>
  <c r="B219" i="8"/>
  <c r="E219" i="5"/>
  <c r="B82" i="8"/>
  <c r="E82" i="5"/>
  <c r="B21" i="8"/>
  <c r="E21" i="5"/>
  <c r="B191" i="8"/>
  <c r="E191" i="5"/>
  <c r="B154" i="8"/>
  <c r="E154" i="5"/>
  <c r="B111" i="8"/>
  <c r="E111" i="5"/>
  <c r="B122" i="8"/>
  <c r="E122" i="5"/>
  <c r="B95" i="8"/>
  <c r="E95" i="5"/>
  <c r="B1266" i="8"/>
  <c r="E1266" i="5"/>
  <c r="B1490" i="8"/>
  <c r="E1490" i="5"/>
  <c r="B1710" i="8"/>
  <c r="E1710" i="5"/>
  <c r="B1866" i="8"/>
  <c r="E1866" i="5"/>
  <c r="B2054" i="8"/>
  <c r="E2054" i="5"/>
  <c r="B672" i="8"/>
  <c r="E672" i="5"/>
  <c r="B772" i="8"/>
  <c r="E772" i="5"/>
  <c r="B972" i="8"/>
  <c r="E972" i="5"/>
  <c r="B1072" i="8"/>
  <c r="E1072" i="5"/>
  <c r="B1172" i="8"/>
  <c r="E1172" i="5"/>
  <c r="B1296" i="8"/>
  <c r="E1296" i="5"/>
  <c r="B1558" i="8"/>
  <c r="E1558" i="5"/>
  <c r="B1756" i="8"/>
  <c r="E1756" i="5"/>
  <c r="B1944" i="8"/>
  <c r="E1944" i="5"/>
  <c r="B496" i="8"/>
  <c r="E496" i="5"/>
  <c r="B596" i="8"/>
  <c r="E596" i="5"/>
  <c r="B796" i="8"/>
  <c r="E796" i="5"/>
  <c r="B896" i="8"/>
  <c r="E896" i="5"/>
  <c r="B996" i="8"/>
  <c r="E996" i="5"/>
  <c r="B1196" i="8"/>
  <c r="E1196" i="5"/>
  <c r="B1592" i="8"/>
  <c r="E1592" i="5"/>
  <c r="B1426" i="8"/>
  <c r="E1426" i="5"/>
  <c r="B1690" i="8"/>
  <c r="E1690" i="5"/>
  <c r="B2034" i="8"/>
  <c r="E2034" i="5"/>
  <c r="B400" i="8"/>
  <c r="E400" i="5"/>
  <c r="B600" i="8"/>
  <c r="E600" i="5"/>
  <c r="B700" i="8"/>
  <c r="E700" i="5"/>
  <c r="B900" i="8"/>
  <c r="E900" i="5"/>
  <c r="B1000" i="8"/>
  <c r="E1000" i="5"/>
  <c r="B1100" i="8"/>
  <c r="E1100" i="5"/>
  <c r="B1200" i="8"/>
  <c r="E1200" i="5"/>
  <c r="B1446" i="8"/>
  <c r="E1446" i="5"/>
  <c r="B1680" i="8"/>
  <c r="E1680" i="5"/>
  <c r="B2024" i="8"/>
  <c r="E2024" i="5"/>
  <c r="B86" i="8"/>
  <c r="E86" i="5"/>
  <c r="B186" i="8"/>
  <c r="E186" i="5"/>
  <c r="B284" i="8"/>
  <c r="E284" i="5"/>
  <c r="B384" i="8"/>
  <c r="E384" i="5"/>
  <c r="B484" i="8"/>
  <c r="E484" i="5"/>
  <c r="B684" i="8"/>
  <c r="E684" i="5"/>
  <c r="B784" i="8"/>
  <c r="E784" i="5"/>
  <c r="B1084" i="8"/>
  <c r="E1084" i="5"/>
  <c r="B1184" i="8"/>
  <c r="E1184" i="5"/>
  <c r="B1536" i="8"/>
  <c r="E1536" i="5"/>
  <c r="B63" i="8"/>
  <c r="E63" i="5"/>
  <c r="B163" i="8"/>
  <c r="E163" i="5"/>
  <c r="B263" i="8"/>
  <c r="E263" i="5"/>
  <c r="B1620" i="8"/>
  <c r="E1620" i="5"/>
  <c r="B1776" i="8"/>
  <c r="E1776" i="5"/>
  <c r="B2120" i="8"/>
  <c r="E2120" i="5"/>
  <c r="B58" i="8"/>
  <c r="E58" i="5"/>
  <c r="B158" i="8"/>
  <c r="E158" i="5"/>
  <c r="B358" i="8"/>
  <c r="E358" i="5"/>
  <c r="B458" i="8"/>
  <c r="E458" i="5"/>
  <c r="B658" i="8"/>
  <c r="E658" i="5"/>
  <c r="B758" i="8"/>
  <c r="E758" i="5"/>
  <c r="B958" i="8"/>
  <c r="E958" i="5"/>
  <c r="B1058" i="8"/>
  <c r="E1058" i="5"/>
  <c r="B1158" i="8"/>
  <c r="E1158" i="5"/>
  <c r="B1504" i="8"/>
  <c r="E1504" i="5"/>
  <c r="B1460" i="8"/>
  <c r="E1460" i="5"/>
  <c r="B2373" i="8"/>
  <c r="E2373" i="5"/>
  <c r="B2236" i="8"/>
  <c r="E2236" i="5"/>
  <c r="B2336" i="8"/>
  <c r="E2336" i="5"/>
  <c r="B2483" i="8"/>
  <c r="E2483" i="5"/>
  <c r="B2300" i="8"/>
  <c r="E2300" i="5"/>
  <c r="B2385" i="8"/>
  <c r="E2385" i="5"/>
  <c r="B2493" i="8"/>
  <c r="E2493" i="5"/>
  <c r="B2254" i="8"/>
  <c r="E2254" i="5"/>
  <c r="B2502" i="8"/>
  <c r="E2502" i="5"/>
  <c r="B295" i="8"/>
  <c r="E295" i="5"/>
  <c r="B335" i="8"/>
  <c r="E335" i="5"/>
  <c r="B355" i="8"/>
  <c r="E355" i="5"/>
  <c r="B375" i="8"/>
  <c r="E375" i="5"/>
  <c r="B395" i="8"/>
  <c r="E395" i="5"/>
  <c r="B415" i="8"/>
  <c r="E415" i="5"/>
  <c r="B455" i="8"/>
  <c r="E455" i="5"/>
  <c r="B475" i="8"/>
  <c r="E475" i="5"/>
  <c r="B515" i="8"/>
  <c r="E515" i="5"/>
  <c r="B535" i="8"/>
  <c r="E535" i="5"/>
  <c r="B555" i="8"/>
  <c r="E555" i="5"/>
  <c r="B575" i="8"/>
  <c r="E575" i="5"/>
  <c r="B615" i="8"/>
  <c r="E615" i="5"/>
  <c r="B635" i="8"/>
  <c r="E635" i="5"/>
  <c r="B655" i="8"/>
  <c r="E655" i="5"/>
  <c r="B695" i="8"/>
  <c r="E695" i="5"/>
  <c r="B715" i="8"/>
  <c r="E715" i="5"/>
  <c r="B735" i="8"/>
  <c r="E735" i="5"/>
  <c r="B775" i="8"/>
  <c r="E775" i="5"/>
  <c r="B795" i="8"/>
  <c r="E795" i="5"/>
  <c r="B815" i="8"/>
  <c r="E815" i="5"/>
  <c r="B855" i="8"/>
  <c r="E855" i="5"/>
  <c r="B875" i="8"/>
  <c r="E875" i="5"/>
  <c r="B895" i="8"/>
  <c r="E895" i="5"/>
  <c r="B935" i="8"/>
  <c r="E935" i="5"/>
  <c r="B955" i="8"/>
  <c r="E955" i="5"/>
  <c r="B975" i="8"/>
  <c r="E975" i="5"/>
  <c r="B1035" i="8"/>
  <c r="E1035" i="5"/>
  <c r="B1055" i="8"/>
  <c r="E1055" i="5"/>
  <c r="B1095" i="8"/>
  <c r="E1095" i="5"/>
  <c r="B1135" i="8"/>
  <c r="E1135" i="5"/>
  <c r="B1175" i="8"/>
  <c r="E1175" i="5"/>
  <c r="B1195" i="8"/>
  <c r="E1195" i="5"/>
  <c r="B1215" i="8"/>
  <c r="E1215" i="5"/>
  <c r="B1382" i="8"/>
  <c r="E1382" i="5"/>
  <c r="B1582" i="8"/>
  <c r="E1582" i="5"/>
  <c r="B1788" i="8"/>
  <c r="E1788" i="5"/>
  <c r="B1888" i="8"/>
  <c r="E1888" i="5"/>
  <c r="B1988" i="8"/>
  <c r="E1988" i="5"/>
  <c r="B2188" i="8"/>
  <c r="E2188" i="5"/>
  <c r="B2288" i="8"/>
  <c r="E2288" i="5"/>
  <c r="B2460" i="8"/>
  <c r="E2460" i="5"/>
  <c r="B1528" i="8"/>
  <c r="E1528" i="5"/>
  <c r="B8" i="8"/>
  <c r="E8" i="5"/>
  <c r="B1280" i="8"/>
  <c r="E1280" i="5"/>
  <c r="B1594" i="8"/>
  <c r="E1594" i="5"/>
  <c r="B1702" i="8"/>
  <c r="E1702" i="5"/>
  <c r="B1902" i="8"/>
  <c r="E1902" i="5"/>
  <c r="B2002" i="8"/>
  <c r="E2002" i="5"/>
  <c r="B2102" i="8"/>
  <c r="E2102" i="5"/>
  <c r="B2302" i="8"/>
  <c r="E2302" i="5"/>
  <c r="B2440" i="8"/>
  <c r="E2440" i="5"/>
  <c r="B2498" i="8"/>
  <c r="E2498" i="5"/>
  <c r="B2429" i="8"/>
  <c r="E2429" i="5"/>
  <c r="B2464" i="8"/>
  <c r="E2464" i="5"/>
  <c r="B1239" i="8"/>
  <c r="E1239" i="5"/>
  <c r="B1279" i="8"/>
  <c r="E1279" i="5"/>
  <c r="B1299" i="8"/>
  <c r="E1299" i="5"/>
  <c r="B1339" i="8"/>
  <c r="E1339" i="5"/>
  <c r="B1379" i="8"/>
  <c r="E1379" i="5"/>
  <c r="B1399" i="8"/>
  <c r="E1399" i="5"/>
  <c r="B1439" i="8"/>
  <c r="E1439" i="5"/>
  <c r="B1479" i="8"/>
  <c r="E1479" i="5"/>
  <c r="B1519" i="8"/>
  <c r="E1519" i="5"/>
  <c r="B1559" i="8"/>
  <c r="E1559" i="5"/>
  <c r="B1599" i="8"/>
  <c r="E1599" i="5"/>
  <c r="B1659" i="8"/>
  <c r="E1659" i="5"/>
  <c r="B1719" i="8"/>
  <c r="E1719" i="5"/>
  <c r="B1759" i="8"/>
  <c r="E1759" i="5"/>
  <c r="B1819" i="8"/>
  <c r="E1819" i="5"/>
  <c r="B1859" i="8"/>
  <c r="E1859" i="5"/>
  <c r="B1919" i="8"/>
  <c r="E1919" i="5"/>
  <c r="B1979" i="8"/>
  <c r="E1979" i="5"/>
  <c r="B2059" i="8"/>
  <c r="E2059" i="5"/>
  <c r="B2447" i="8"/>
  <c r="E2447" i="5"/>
  <c r="M61" i="4"/>
  <c r="J61" i="4"/>
  <c r="B60" i="8"/>
  <c r="E60" i="5"/>
  <c r="B231" i="8"/>
  <c r="E231" i="5"/>
  <c r="B90" i="8"/>
  <c r="E90" i="5"/>
  <c r="B261" i="8"/>
  <c r="E261" i="5"/>
  <c r="B406" i="8"/>
  <c r="E406" i="5"/>
  <c r="B176" i="8"/>
  <c r="E176" i="5"/>
  <c r="B181" i="8"/>
  <c r="E181" i="5"/>
  <c r="B370" i="8"/>
  <c r="E370" i="5"/>
  <c r="B119" i="8"/>
  <c r="E119" i="5"/>
  <c r="B402" i="8"/>
  <c r="E402" i="5"/>
  <c r="B134" i="8"/>
  <c r="E134" i="5"/>
  <c r="B322" i="8"/>
  <c r="E322" i="5"/>
  <c r="B91" i="8"/>
  <c r="E91" i="5"/>
  <c r="B268" i="8"/>
  <c r="E268" i="5"/>
  <c r="B54" i="8"/>
  <c r="E54" i="5"/>
  <c r="B225" i="8"/>
  <c r="E225" i="5"/>
  <c r="B19" i="8"/>
  <c r="E19" i="5"/>
  <c r="B188" i="8"/>
  <c r="E188" i="5"/>
  <c r="B174" i="8"/>
  <c r="E174" i="5"/>
  <c r="B340" i="8"/>
  <c r="E340" i="5"/>
  <c r="B135" i="8"/>
  <c r="E135" i="5"/>
  <c r="B235" i="8"/>
  <c r="E235" i="5"/>
  <c r="B1324" i="8"/>
  <c r="E1324" i="5"/>
  <c r="B1610" i="8"/>
  <c r="E1610" i="5"/>
  <c r="B1766" i="8"/>
  <c r="E1766" i="5"/>
  <c r="B1954" i="8"/>
  <c r="E1954" i="5"/>
  <c r="B2110" i="8"/>
  <c r="E2110" i="5"/>
  <c r="B612" i="8"/>
  <c r="E612" i="5"/>
  <c r="B712" i="8"/>
  <c r="E712" i="5"/>
  <c r="B812" i="8"/>
  <c r="E812" i="5"/>
  <c r="B912" i="8"/>
  <c r="E912" i="5"/>
  <c r="B1012" i="8"/>
  <c r="E1012" i="5"/>
  <c r="B1112" i="8"/>
  <c r="E1112" i="5"/>
  <c r="B1212" i="8"/>
  <c r="E1212" i="5"/>
  <c r="B2134" i="8"/>
  <c r="E2134" i="5"/>
  <c r="B1354" i="8"/>
  <c r="E1354" i="5"/>
  <c r="B1656" i="8"/>
  <c r="E1656" i="5"/>
  <c r="B1844" i="8"/>
  <c r="E1844" i="5"/>
  <c r="B2000" i="8"/>
  <c r="E2000" i="5"/>
  <c r="B436" i="8"/>
  <c r="E436" i="5"/>
  <c r="B536" i="8"/>
  <c r="E536" i="5"/>
  <c r="B636" i="8"/>
  <c r="E636" i="5"/>
  <c r="B736" i="8"/>
  <c r="E736" i="5"/>
  <c r="B836" i="8"/>
  <c r="E836" i="5"/>
  <c r="B936" i="8"/>
  <c r="E936" i="5"/>
  <c r="B1036" i="8"/>
  <c r="E1036" i="5"/>
  <c r="B1136" i="8"/>
  <c r="E1136" i="5"/>
  <c r="B1392" i="8"/>
  <c r="E1392" i="5"/>
  <c r="B1276" i="8"/>
  <c r="E1276" i="5"/>
  <c r="B1530" i="8"/>
  <c r="E1530" i="5"/>
  <c r="B1746" i="8"/>
  <c r="E1746" i="5"/>
  <c r="B1934" i="8"/>
  <c r="E1934" i="5"/>
  <c r="B2090" i="8"/>
  <c r="E2090" i="5"/>
  <c r="B440" i="8"/>
  <c r="E440" i="5"/>
  <c r="B540" i="8"/>
  <c r="E540" i="5"/>
  <c r="B640" i="8"/>
  <c r="E640" i="5"/>
  <c r="B740" i="8"/>
  <c r="E740" i="5"/>
  <c r="B840" i="8"/>
  <c r="E840" i="5"/>
  <c r="B940" i="8"/>
  <c r="E940" i="5"/>
  <c r="B1040" i="8"/>
  <c r="E1040" i="5"/>
  <c r="B1140" i="8"/>
  <c r="E1140" i="5"/>
  <c r="B1412" i="8"/>
  <c r="E1412" i="5"/>
  <c r="B1298" i="8"/>
  <c r="E1298" i="5"/>
  <c r="B1550" i="8"/>
  <c r="E1550" i="5"/>
  <c r="B1736" i="8"/>
  <c r="E1736" i="5"/>
  <c r="B1924" i="8"/>
  <c r="E1924" i="5"/>
  <c r="B2080" i="8"/>
  <c r="E2080" i="5"/>
  <c r="B24" i="8"/>
  <c r="E24" i="5"/>
  <c r="B126" i="8"/>
  <c r="E126" i="5"/>
  <c r="B226" i="8"/>
  <c r="E226" i="5"/>
  <c r="B324" i="8"/>
  <c r="E324" i="5"/>
  <c r="B424" i="8"/>
  <c r="E424" i="5"/>
  <c r="B524" i="8"/>
  <c r="E524" i="5"/>
  <c r="B624" i="8"/>
  <c r="E624" i="5"/>
  <c r="B724" i="8"/>
  <c r="E724" i="5"/>
  <c r="B824" i="8"/>
  <c r="E824" i="5"/>
  <c r="B924" i="8"/>
  <c r="E924" i="5"/>
  <c r="B1024" i="8"/>
  <c r="E1024" i="5"/>
  <c r="B1124" i="8"/>
  <c r="E1124" i="5"/>
  <c r="B1224" i="8"/>
  <c r="E1224" i="5"/>
  <c r="B18" i="8"/>
  <c r="E18" i="5"/>
  <c r="B103" i="8"/>
  <c r="E103" i="5"/>
  <c r="B203" i="8"/>
  <c r="E203" i="5"/>
  <c r="B1244" i="8"/>
  <c r="E1244" i="5"/>
  <c r="B1466" i="8"/>
  <c r="E1466" i="5"/>
  <c r="B1676" i="8"/>
  <c r="E1676" i="5"/>
  <c r="B1864" i="8"/>
  <c r="E1864" i="5"/>
  <c r="B2020" i="8"/>
  <c r="E2020" i="5"/>
  <c r="B98" i="8"/>
  <c r="E98" i="5"/>
  <c r="B198" i="8"/>
  <c r="E198" i="5"/>
  <c r="B298" i="8"/>
  <c r="E298" i="5"/>
  <c r="B398" i="8"/>
  <c r="E398" i="5"/>
  <c r="B498" i="8"/>
  <c r="E498" i="5"/>
  <c r="B598" i="8"/>
  <c r="E598" i="5"/>
  <c r="B698" i="8"/>
  <c r="E698" i="5"/>
  <c r="B798" i="8"/>
  <c r="E798" i="5"/>
  <c r="B898" i="8"/>
  <c r="E898" i="5"/>
  <c r="B998" i="8"/>
  <c r="E998" i="5"/>
  <c r="B1098" i="8"/>
  <c r="E1098" i="5"/>
  <c r="B1198" i="8"/>
  <c r="E1198" i="5"/>
  <c r="B2140" i="8"/>
  <c r="E2140" i="5"/>
  <c r="B1540" i="8"/>
  <c r="E1540" i="5"/>
  <c r="B2403" i="8"/>
  <c r="E2403" i="5"/>
  <c r="B2176" i="8"/>
  <c r="E2176" i="5"/>
  <c r="B2276" i="8"/>
  <c r="E2276" i="5"/>
  <c r="B2354" i="8"/>
  <c r="E2354" i="5"/>
  <c r="B2340" i="8"/>
  <c r="E2340" i="5"/>
  <c r="B2240" i="8"/>
  <c r="E2240" i="5"/>
  <c r="B2400" i="8"/>
  <c r="E2400" i="5"/>
  <c r="B2405" i="8"/>
  <c r="E2405" i="5"/>
  <c r="B2194" i="8"/>
  <c r="E2194" i="5"/>
  <c r="B2294" i="8"/>
  <c r="E2294" i="5"/>
  <c r="B2382" i="8"/>
  <c r="E2382" i="5"/>
  <c r="B2356" i="8"/>
  <c r="E2356" i="5"/>
  <c r="B283" i="8"/>
  <c r="E283" i="5"/>
  <c r="B303" i="8"/>
  <c r="E303" i="5"/>
  <c r="B323" i="8"/>
  <c r="E323" i="5"/>
  <c r="B343" i="8"/>
  <c r="E343" i="5"/>
  <c r="B363" i="8"/>
  <c r="E363" i="5"/>
  <c r="B383" i="8"/>
  <c r="E383" i="5"/>
  <c r="B403" i="8"/>
  <c r="E403" i="5"/>
  <c r="B423" i="8"/>
  <c r="E423" i="5"/>
  <c r="B443" i="8"/>
  <c r="E443" i="5"/>
  <c r="B463" i="8"/>
  <c r="E463" i="5"/>
  <c r="B483" i="8"/>
  <c r="E483" i="5"/>
  <c r="B503" i="8"/>
  <c r="E503" i="5"/>
  <c r="B523" i="8"/>
  <c r="E523" i="5"/>
  <c r="B543" i="8"/>
  <c r="E543" i="5"/>
  <c r="B563" i="8"/>
  <c r="E563" i="5"/>
  <c r="B583" i="8"/>
  <c r="E583" i="5"/>
  <c r="B603" i="8"/>
  <c r="E603" i="5"/>
  <c r="B623" i="8"/>
  <c r="E623" i="5"/>
  <c r="B643" i="8"/>
  <c r="E643" i="5"/>
  <c r="B663" i="8"/>
  <c r="E663" i="5"/>
  <c r="B683" i="8"/>
  <c r="E683" i="5"/>
  <c r="B703" i="8"/>
  <c r="E703" i="5"/>
  <c r="B723" i="8"/>
  <c r="E723" i="5"/>
  <c r="B743" i="8"/>
  <c r="E743" i="5"/>
  <c r="B763" i="8"/>
  <c r="E763" i="5"/>
  <c r="B783" i="8"/>
  <c r="E783" i="5"/>
  <c r="B803" i="8"/>
  <c r="E803" i="5"/>
  <c r="B823" i="8"/>
  <c r="E823" i="5"/>
  <c r="B843" i="8"/>
  <c r="E843" i="5"/>
  <c r="B863" i="8"/>
  <c r="E863" i="5"/>
  <c r="B883" i="8"/>
  <c r="E883" i="5"/>
  <c r="B903" i="8"/>
  <c r="E903" i="5"/>
  <c r="B923" i="8"/>
  <c r="E923" i="5"/>
  <c r="B943" i="8"/>
  <c r="E943" i="5"/>
  <c r="B963" i="8"/>
  <c r="E963" i="5"/>
  <c r="B983" i="8"/>
  <c r="E983" i="5"/>
  <c r="B1003" i="8"/>
  <c r="E1003" i="5"/>
  <c r="B1023" i="8"/>
  <c r="E1023" i="5"/>
  <c r="B1043" i="8"/>
  <c r="E1043" i="5"/>
  <c r="B1063" i="8"/>
  <c r="E1063" i="5"/>
  <c r="B1083" i="8"/>
  <c r="E1083" i="5"/>
  <c r="B1103" i="8"/>
  <c r="E1103" i="5"/>
  <c r="B1123" i="8"/>
  <c r="E1123" i="5"/>
  <c r="B1143" i="8"/>
  <c r="E1143" i="5"/>
  <c r="B1163" i="8"/>
  <c r="E1163" i="5"/>
  <c r="B1183" i="8"/>
  <c r="E1183" i="5"/>
  <c r="B1203" i="8"/>
  <c r="E1203" i="5"/>
  <c r="B1223" i="8"/>
  <c r="E1223" i="5"/>
  <c r="B1312" i="8"/>
  <c r="E1312" i="5"/>
  <c r="B1462" i="8"/>
  <c r="E1462" i="5"/>
  <c r="B1628" i="8"/>
  <c r="E1628" i="5"/>
  <c r="B1728" i="8"/>
  <c r="E1728" i="5"/>
  <c r="B1828" i="8"/>
  <c r="E1828" i="5"/>
  <c r="B1928" i="8"/>
  <c r="E1928" i="5"/>
  <c r="B2028" i="8"/>
  <c r="E2028" i="5"/>
  <c r="B2128" i="8"/>
  <c r="E2128" i="5"/>
  <c r="B2228" i="8"/>
  <c r="E2228" i="5"/>
  <c r="B2328" i="8"/>
  <c r="E2328" i="5"/>
  <c r="B1408" i="8"/>
  <c r="E1408" i="5"/>
  <c r="B2415" i="8"/>
  <c r="E2415" i="5"/>
  <c r="B34" i="8"/>
  <c r="E34" i="5"/>
  <c r="B1320" i="8"/>
  <c r="E1320" i="5"/>
  <c r="B1474" i="8"/>
  <c r="E1474" i="5"/>
  <c r="B1642" i="8"/>
  <c r="E1642" i="5"/>
  <c r="B1742" i="8"/>
  <c r="E1742" i="5"/>
  <c r="B1842" i="8"/>
  <c r="E1842" i="5"/>
  <c r="B1942" i="8"/>
  <c r="E1942" i="5"/>
  <c r="B2042" i="8"/>
  <c r="E2042" i="5"/>
  <c r="B2142" i="8"/>
  <c r="E2142" i="5"/>
  <c r="B2242" i="8"/>
  <c r="E2242" i="5"/>
  <c r="B2383" i="8"/>
  <c r="E2383" i="5"/>
  <c r="B2494" i="8"/>
  <c r="E2494" i="5"/>
  <c r="B2432" i="8"/>
  <c r="E2432" i="5"/>
  <c r="B2372" i="8"/>
  <c r="E2372" i="5"/>
  <c r="B2469" i="8"/>
  <c r="E2469" i="5"/>
  <c r="B2404" i="8"/>
  <c r="E2404" i="5"/>
  <c r="B1227" i="8"/>
  <c r="E1227" i="5"/>
  <c r="B1247" i="8"/>
  <c r="E1247" i="5"/>
  <c r="B1267" i="8"/>
  <c r="E1267" i="5"/>
  <c r="B1287" i="8"/>
  <c r="E1287" i="5"/>
  <c r="B1307" i="8"/>
  <c r="E1307" i="5"/>
  <c r="B1327" i="8"/>
  <c r="E1327" i="5"/>
  <c r="B1347" i="8"/>
  <c r="E1347" i="5"/>
  <c r="B1367" i="8"/>
  <c r="E1367" i="5"/>
  <c r="B1387" i="8"/>
  <c r="E1387" i="5"/>
  <c r="B1407" i="8"/>
  <c r="E1407" i="5"/>
  <c r="B1427" i="8"/>
  <c r="E1427" i="5"/>
  <c r="B1447" i="8"/>
  <c r="E1447" i="5"/>
  <c r="B1467" i="8"/>
  <c r="E1467" i="5"/>
  <c r="B1487" i="8"/>
  <c r="E1487" i="5"/>
  <c r="B1507" i="8"/>
  <c r="E1507" i="5"/>
  <c r="B1527" i="8"/>
  <c r="E1527" i="5"/>
  <c r="B1547" i="8"/>
  <c r="E1547" i="5"/>
  <c r="B1567" i="8"/>
  <c r="E1567" i="5"/>
  <c r="B1587" i="8"/>
  <c r="E1587" i="5"/>
  <c r="B1607" i="8"/>
  <c r="E1607" i="5"/>
  <c r="B1627" i="8"/>
  <c r="E1627" i="5"/>
  <c r="B1647" i="8"/>
  <c r="E1647" i="5"/>
  <c r="B1667" i="8"/>
  <c r="E1667" i="5"/>
  <c r="B1687" i="8"/>
  <c r="E1687" i="5"/>
  <c r="B1707" i="8"/>
  <c r="E1707" i="5"/>
  <c r="B1727" i="8"/>
  <c r="E1727" i="5"/>
  <c r="B1747" i="8"/>
  <c r="E1747" i="5"/>
  <c r="B1767" i="8"/>
  <c r="E1767" i="5"/>
  <c r="B1787" i="8"/>
  <c r="E1787" i="5"/>
  <c r="B1807" i="8"/>
  <c r="E1807" i="5"/>
  <c r="B1827" i="8"/>
  <c r="E1827" i="5"/>
  <c r="B1847" i="8"/>
  <c r="E1847" i="5"/>
  <c r="B1867" i="8"/>
  <c r="E1867" i="5"/>
  <c r="B1887" i="8"/>
  <c r="E1887" i="5"/>
  <c r="B1907" i="8"/>
  <c r="E1907" i="5"/>
  <c r="B1927" i="8"/>
  <c r="E1927" i="5"/>
  <c r="B1947" i="8"/>
  <c r="E1947" i="5"/>
  <c r="B1967" i="8"/>
  <c r="E1967" i="5"/>
  <c r="B1987" i="8"/>
  <c r="E1987" i="5"/>
  <c r="B2007" i="8"/>
  <c r="E2007" i="5"/>
  <c r="B2027" i="8"/>
  <c r="E2027" i="5"/>
  <c r="B2047" i="8"/>
  <c r="E2047" i="5"/>
  <c r="B2067" i="8"/>
  <c r="E2067" i="5"/>
  <c r="B2087" i="8"/>
  <c r="E2087" i="5"/>
  <c r="B2107" i="8"/>
  <c r="E2107" i="5"/>
  <c r="B2127" i="8"/>
  <c r="E2127" i="5"/>
  <c r="B2147" i="8"/>
  <c r="E2147" i="5"/>
  <c r="B2167" i="8"/>
  <c r="E2167" i="5"/>
  <c r="B2187" i="8"/>
  <c r="E2187" i="5"/>
  <c r="B2207" i="8"/>
  <c r="E2207" i="5"/>
  <c r="B2227" i="8"/>
  <c r="E2227" i="5"/>
  <c r="B2247" i="8"/>
  <c r="E2247" i="5"/>
  <c r="B2267" i="8"/>
  <c r="E2267" i="5"/>
  <c r="B2287" i="8"/>
  <c r="E2287" i="5"/>
  <c r="B2307" i="8"/>
  <c r="E2307" i="5"/>
  <c r="B2327" i="8"/>
  <c r="E2327" i="5"/>
  <c r="B2388" i="8"/>
  <c r="E2388" i="5"/>
  <c r="B2487" i="8"/>
  <c r="E2487" i="5"/>
  <c r="B73" i="8"/>
  <c r="E73" i="5"/>
  <c r="B193" i="8"/>
  <c r="E193" i="5"/>
  <c r="B346" i="8"/>
  <c r="E346" i="5"/>
  <c r="B44" i="8"/>
  <c r="E44" i="5"/>
  <c r="B144" i="8"/>
  <c r="E144" i="5"/>
  <c r="B244" i="8"/>
  <c r="E244" i="5"/>
  <c r="B1358" i="8"/>
  <c r="E1358" i="5"/>
  <c r="B1616" i="8"/>
  <c r="E1616" i="5"/>
  <c r="B1804" i="8"/>
  <c r="E1804" i="5"/>
  <c r="B1960" i="8"/>
  <c r="E1960" i="5"/>
  <c r="B2116" i="8"/>
  <c r="E2116" i="5"/>
  <c r="B622" i="8"/>
  <c r="E622" i="5"/>
  <c r="B722" i="8"/>
  <c r="E722" i="5"/>
  <c r="B822" i="8"/>
  <c r="E822" i="5"/>
  <c r="B922" i="8"/>
  <c r="E922" i="5"/>
  <c r="B1022" i="8"/>
  <c r="E1022" i="5"/>
  <c r="B1122" i="8"/>
  <c r="E1122" i="5"/>
  <c r="B1222" i="8"/>
  <c r="E1222" i="5"/>
  <c r="B2154" i="8"/>
  <c r="E2154" i="5"/>
  <c r="B1406" i="8"/>
  <c r="E1406" i="5"/>
  <c r="B1694" i="8"/>
  <c r="E1694" i="5"/>
  <c r="B1850" i="8"/>
  <c r="E1850" i="5"/>
  <c r="B2006" i="8"/>
  <c r="E2006" i="5"/>
  <c r="B446" i="8"/>
  <c r="E446" i="5"/>
  <c r="B546" i="8"/>
  <c r="E546" i="5"/>
  <c r="B646" i="8"/>
  <c r="E646" i="5"/>
  <c r="B746" i="8"/>
  <c r="E746" i="5"/>
  <c r="B846" i="8"/>
  <c r="E846" i="5"/>
  <c r="B946" i="8"/>
  <c r="E946" i="5"/>
  <c r="B1046" i="8"/>
  <c r="E1046" i="5"/>
  <c r="B1146" i="8"/>
  <c r="E1146" i="5"/>
  <c r="B1396" i="8"/>
  <c r="E1396" i="5"/>
  <c r="B1284" i="8"/>
  <c r="E1284" i="5"/>
  <c r="B1578" i="8"/>
  <c r="E1578" i="5"/>
  <c r="B1784" i="8"/>
  <c r="E1784" i="5"/>
  <c r="B1940" i="8"/>
  <c r="E1940" i="5"/>
  <c r="B2096" i="8"/>
  <c r="E2096" i="5"/>
  <c r="B450" i="8"/>
  <c r="E450" i="5"/>
  <c r="B550" i="8"/>
  <c r="E550" i="5"/>
  <c r="B650" i="8"/>
  <c r="E650" i="5"/>
  <c r="B750" i="8"/>
  <c r="E750" i="5"/>
  <c r="B850" i="8"/>
  <c r="E850" i="5"/>
  <c r="B950" i="8"/>
  <c r="E950" i="5"/>
  <c r="B1050" i="8"/>
  <c r="E1050" i="5"/>
  <c r="B1150" i="8"/>
  <c r="E1150" i="5"/>
  <c r="B1416" i="8"/>
  <c r="E1416" i="5"/>
  <c r="B1306" i="8"/>
  <c r="E1306" i="5"/>
  <c r="B1598" i="8"/>
  <c r="E1598" i="5"/>
  <c r="B1774" i="8"/>
  <c r="E1774" i="5"/>
  <c r="B1930" i="8"/>
  <c r="E1930" i="5"/>
  <c r="B2086" i="8"/>
  <c r="E2086" i="5"/>
  <c r="B37" i="8"/>
  <c r="E37" i="5"/>
  <c r="B137" i="8"/>
  <c r="E137" i="5"/>
  <c r="B237" i="8"/>
  <c r="E237" i="5"/>
  <c r="B334" i="8"/>
  <c r="E334" i="5"/>
  <c r="B434" i="8"/>
  <c r="E434" i="5"/>
  <c r="B534" i="8"/>
  <c r="E534" i="5"/>
  <c r="B634" i="8"/>
  <c r="E634" i="5"/>
  <c r="B734" i="8"/>
  <c r="E734" i="5"/>
  <c r="B834" i="8"/>
  <c r="E834" i="5"/>
  <c r="B934" i="8"/>
  <c r="E934" i="5"/>
  <c r="B1034" i="8"/>
  <c r="E1034" i="5"/>
  <c r="B1134" i="8"/>
  <c r="E1134" i="5"/>
  <c r="B1384" i="8"/>
  <c r="E1384" i="5"/>
  <c r="B112" i="8"/>
  <c r="E112" i="5"/>
  <c r="B212" i="8"/>
  <c r="E212" i="5"/>
  <c r="B1278" i="8"/>
  <c r="E1278" i="5"/>
  <c r="B1470" i="8"/>
  <c r="E1470" i="5"/>
  <c r="B1714" i="8"/>
  <c r="E1714" i="5"/>
  <c r="B1870" i="8"/>
  <c r="E1870" i="5"/>
  <c r="B2026" i="8"/>
  <c r="E2026" i="5"/>
  <c r="B109" i="8"/>
  <c r="E109" i="5"/>
  <c r="B209" i="8"/>
  <c r="E209" i="5"/>
  <c r="B308" i="8"/>
  <c r="E308" i="5"/>
  <c r="B408" i="8"/>
  <c r="E408" i="5"/>
  <c r="B508" i="8"/>
  <c r="E508" i="5"/>
  <c r="B608" i="8"/>
  <c r="E608" i="5"/>
  <c r="B708" i="8"/>
  <c r="E708" i="5"/>
  <c r="B808" i="8"/>
  <c r="E808" i="5"/>
  <c r="B908" i="8"/>
  <c r="E908" i="5"/>
  <c r="B1008" i="8"/>
  <c r="E1008" i="5"/>
  <c r="B1108" i="8"/>
  <c r="E1108" i="5"/>
  <c r="B1208" i="8"/>
  <c r="E1208" i="5"/>
  <c r="B2160" i="8"/>
  <c r="E2160" i="5"/>
  <c r="B1560" i="8"/>
  <c r="E1560" i="5"/>
  <c r="B2411" i="8"/>
  <c r="E2411" i="5"/>
  <c r="B2186" i="8"/>
  <c r="E2186" i="5"/>
  <c r="B2286" i="8"/>
  <c r="E2286" i="5"/>
  <c r="B2358" i="8"/>
  <c r="E2358" i="5"/>
  <c r="B2344" i="8"/>
  <c r="E2344" i="5"/>
  <c r="B2250" i="8"/>
  <c r="E2250" i="5"/>
  <c r="B2408" i="8"/>
  <c r="E2408" i="5"/>
  <c r="B2413" i="8"/>
  <c r="E2413" i="5"/>
  <c r="B2204" i="8"/>
  <c r="E2204" i="5"/>
  <c r="B2304" i="8"/>
  <c r="E2304" i="5"/>
  <c r="B2430" i="8"/>
  <c r="E2430" i="5"/>
  <c r="B2360" i="8"/>
  <c r="E2360" i="5"/>
  <c r="B285" i="8"/>
  <c r="E285" i="5"/>
  <c r="B305" i="8"/>
  <c r="E305" i="5"/>
  <c r="B325" i="8"/>
  <c r="E325" i="5"/>
  <c r="B345" i="8"/>
  <c r="E345" i="5"/>
  <c r="B365" i="8"/>
  <c r="E365" i="5"/>
  <c r="B385" i="8"/>
  <c r="E385" i="5"/>
  <c r="B405" i="8"/>
  <c r="E405" i="5"/>
  <c r="B425" i="8"/>
  <c r="E425" i="5"/>
  <c r="B445" i="8"/>
  <c r="E445" i="5"/>
  <c r="B465" i="8"/>
  <c r="E465" i="5"/>
  <c r="B485" i="8"/>
  <c r="E485" i="5"/>
  <c r="B505" i="8"/>
  <c r="E505" i="5"/>
  <c r="B525" i="8"/>
  <c r="E525" i="5"/>
  <c r="B545" i="8"/>
  <c r="E545" i="5"/>
  <c r="B565" i="8"/>
  <c r="E565" i="5"/>
  <c r="B585" i="8"/>
  <c r="E585" i="5"/>
  <c r="B605" i="8"/>
  <c r="E605" i="5"/>
  <c r="B625" i="8"/>
  <c r="E625" i="5"/>
  <c r="B645" i="8"/>
  <c r="E645" i="5"/>
  <c r="B665" i="8"/>
  <c r="E665" i="5"/>
  <c r="B685" i="8"/>
  <c r="E685" i="5"/>
  <c r="B705" i="8"/>
  <c r="E705" i="5"/>
  <c r="B725" i="8"/>
  <c r="E725" i="5"/>
  <c r="B745" i="8"/>
  <c r="E745" i="5"/>
  <c r="B765" i="8"/>
  <c r="E765" i="5"/>
  <c r="B785" i="8"/>
  <c r="E785" i="5"/>
  <c r="B805" i="8"/>
  <c r="E805" i="5"/>
  <c r="B825" i="8"/>
  <c r="E825" i="5"/>
  <c r="B845" i="8"/>
  <c r="E845" i="5"/>
  <c r="B865" i="8"/>
  <c r="E865" i="5"/>
  <c r="B885" i="8"/>
  <c r="E885" i="5"/>
  <c r="B905" i="8"/>
  <c r="E905" i="5"/>
  <c r="B925" i="8"/>
  <c r="E925" i="5"/>
  <c r="B945" i="8"/>
  <c r="E945" i="5"/>
  <c r="B965" i="8"/>
  <c r="E965" i="5"/>
  <c r="B985" i="8"/>
  <c r="E985" i="5"/>
  <c r="B1005" i="8"/>
  <c r="E1005" i="5"/>
  <c r="B1025" i="8"/>
  <c r="E1025" i="5"/>
  <c r="B1045" i="8"/>
  <c r="E1045" i="5"/>
  <c r="B1065" i="8"/>
  <c r="E1065" i="5"/>
  <c r="B1085" i="8"/>
  <c r="E1085" i="5"/>
  <c r="B1105" i="8"/>
  <c r="E1105" i="5"/>
  <c r="B1125" i="8"/>
  <c r="E1125" i="5"/>
  <c r="B1145" i="8"/>
  <c r="E1145" i="5"/>
  <c r="B1165" i="8"/>
  <c r="E1165" i="5"/>
  <c r="B1185" i="8"/>
  <c r="E1185" i="5"/>
  <c r="B1205" i="8"/>
  <c r="E1205" i="5"/>
  <c r="B1225" i="8"/>
  <c r="E1225" i="5"/>
  <c r="B1322" i="8"/>
  <c r="E1322" i="5"/>
  <c r="B1482" i="8"/>
  <c r="E1482" i="5"/>
  <c r="B1638" i="8"/>
  <c r="E1638" i="5"/>
  <c r="B1738" i="8"/>
  <c r="E1738" i="5"/>
  <c r="B1838" i="8"/>
  <c r="E1838" i="5"/>
  <c r="B1938" i="8"/>
  <c r="E1938" i="5"/>
  <c r="B2038" i="8"/>
  <c r="E2038" i="5"/>
  <c r="B2138" i="8"/>
  <c r="E2138" i="5"/>
  <c r="B2238" i="8"/>
  <c r="E2238" i="5"/>
  <c r="B2338" i="8"/>
  <c r="E2338" i="5"/>
  <c r="B14" i="8"/>
  <c r="E14" i="5"/>
  <c r="B1428" i="8"/>
  <c r="E1428" i="5"/>
  <c r="B2423" i="8"/>
  <c r="E2423" i="5"/>
  <c r="B1230" i="8"/>
  <c r="E1230" i="5"/>
  <c r="B1330" i="8"/>
  <c r="E1330" i="5"/>
  <c r="B1494" i="8"/>
  <c r="E1494" i="5"/>
  <c r="B1652" i="8"/>
  <c r="E1652" i="5"/>
  <c r="B1752" i="8"/>
  <c r="E1752" i="5"/>
  <c r="B1852" i="8"/>
  <c r="E1852" i="5"/>
  <c r="B1952" i="8"/>
  <c r="E1952" i="5"/>
  <c r="B2052" i="8"/>
  <c r="E2052" i="5"/>
  <c r="B2152" i="8"/>
  <c r="E2152" i="5"/>
  <c r="B2252" i="8"/>
  <c r="E2252" i="5"/>
  <c r="B2387" i="8"/>
  <c r="E2387" i="5"/>
  <c r="B2346" i="8"/>
  <c r="E2346" i="5"/>
  <c r="B2442" i="8"/>
  <c r="E2442" i="5"/>
  <c r="B2381" i="8"/>
  <c r="E2381" i="5"/>
  <c r="B2479" i="8"/>
  <c r="E2479" i="5"/>
  <c r="B2414" i="8"/>
  <c r="E2414" i="5"/>
  <c r="B1229" i="8"/>
  <c r="E1229" i="5"/>
  <c r="B1249" i="8"/>
  <c r="E1249" i="5"/>
  <c r="B1269" i="8"/>
  <c r="E1269" i="5"/>
  <c r="B1289" i="8"/>
  <c r="E1289" i="5"/>
  <c r="B1309" i="8"/>
  <c r="E1309" i="5"/>
  <c r="B1329" i="8"/>
  <c r="E1329" i="5"/>
  <c r="B1349" i="8"/>
  <c r="E1349" i="5"/>
  <c r="B1369" i="8"/>
  <c r="E1369" i="5"/>
  <c r="B1389" i="8"/>
  <c r="E1389" i="5"/>
  <c r="B1409" i="8"/>
  <c r="E1409" i="5"/>
  <c r="B1429" i="8"/>
  <c r="E1429" i="5"/>
  <c r="B1449" i="8"/>
  <c r="E1449" i="5"/>
  <c r="B1469" i="8"/>
  <c r="E1469" i="5"/>
  <c r="B1489" i="8"/>
  <c r="E1489" i="5"/>
  <c r="B1509" i="8"/>
  <c r="E1509" i="5"/>
  <c r="B1529" i="8"/>
  <c r="E1529" i="5"/>
  <c r="B1549" i="8"/>
  <c r="E1549" i="5"/>
  <c r="B1569" i="8"/>
  <c r="E1569" i="5"/>
  <c r="B1589" i="8"/>
  <c r="E1589" i="5"/>
  <c r="B1609" i="8"/>
  <c r="E1609" i="5"/>
  <c r="B1629" i="8"/>
  <c r="E1629" i="5"/>
  <c r="B1649" i="8"/>
  <c r="E1649" i="5"/>
  <c r="B1669" i="8"/>
  <c r="E1669" i="5"/>
  <c r="B1689" i="8"/>
  <c r="E1689" i="5"/>
  <c r="B1709" i="8"/>
  <c r="E1709" i="5"/>
  <c r="B1729" i="8"/>
  <c r="E1729" i="5"/>
  <c r="B1749" i="8"/>
  <c r="E1749" i="5"/>
  <c r="B1769" i="8"/>
  <c r="E1769" i="5"/>
  <c r="B1789" i="8"/>
  <c r="E1789" i="5"/>
  <c r="B1809" i="8"/>
  <c r="E1809" i="5"/>
  <c r="B1829" i="8"/>
  <c r="E1829" i="5"/>
  <c r="B1849" i="8"/>
  <c r="E1849" i="5"/>
  <c r="B1869" i="8"/>
  <c r="E1869" i="5"/>
  <c r="B1889" i="8"/>
  <c r="E1889" i="5"/>
  <c r="B1909" i="8"/>
  <c r="E1909" i="5"/>
  <c r="B1929" i="8"/>
  <c r="E1929" i="5"/>
  <c r="B1949" i="8"/>
  <c r="E1949" i="5"/>
  <c r="B1969" i="8"/>
  <c r="E1969" i="5"/>
  <c r="B1989" i="8"/>
  <c r="E1989" i="5"/>
  <c r="B2009" i="8"/>
  <c r="E2009" i="5"/>
  <c r="B2029" i="8"/>
  <c r="E2029" i="5"/>
  <c r="B2049" i="8"/>
  <c r="E2049" i="5"/>
  <c r="B2069" i="8"/>
  <c r="E2069" i="5"/>
  <c r="B2089" i="8"/>
  <c r="E2089" i="5"/>
  <c r="B2109" i="8"/>
  <c r="E2109" i="5"/>
  <c r="B2129" i="8"/>
  <c r="E2129" i="5"/>
  <c r="B2149" i="8"/>
  <c r="E2149" i="5"/>
  <c r="B2169" i="8"/>
  <c r="E2169" i="5"/>
  <c r="B2189" i="8"/>
  <c r="E2189" i="5"/>
  <c r="B2209" i="8"/>
  <c r="E2209" i="5"/>
  <c r="B2229" i="8"/>
  <c r="E2229" i="5"/>
  <c r="B2249" i="8"/>
  <c r="E2249" i="5"/>
  <c r="B2269" i="8"/>
  <c r="E2269" i="5"/>
  <c r="B2289" i="8"/>
  <c r="E2289" i="5"/>
  <c r="B2309" i="8"/>
  <c r="E2309" i="5"/>
  <c r="B2329" i="8"/>
  <c r="E2329" i="5"/>
  <c r="B2397" i="8"/>
  <c r="E2397" i="5"/>
  <c r="B2492" i="8"/>
  <c r="E2492" i="5"/>
  <c r="B256" i="8"/>
  <c r="E256" i="5"/>
  <c r="B396" i="8"/>
  <c r="E396" i="5"/>
  <c r="B199" i="8"/>
  <c r="E199" i="5"/>
  <c r="B442" i="8"/>
  <c r="E442" i="5"/>
  <c r="B55" i="8"/>
  <c r="E55" i="5"/>
  <c r="B1810" i="8"/>
  <c r="E1810" i="5"/>
  <c r="B1132" i="8"/>
  <c r="E1132" i="5"/>
  <c r="B456" i="8"/>
  <c r="E456" i="5"/>
  <c r="B1318" i="8"/>
  <c r="E1318" i="5"/>
  <c r="B860" i="8"/>
  <c r="E860" i="5"/>
  <c r="B1936" i="8"/>
  <c r="E1936" i="5"/>
  <c r="B344" i="8"/>
  <c r="E344" i="5"/>
  <c r="B33" i="8"/>
  <c r="E33" i="5"/>
  <c r="B1720" i="8"/>
  <c r="E1720" i="5"/>
  <c r="B218" i="8"/>
  <c r="E218" i="5"/>
  <c r="B318" i="8"/>
  <c r="E318" i="5"/>
  <c r="B418" i="8"/>
  <c r="E418" i="5"/>
  <c r="B518" i="8"/>
  <c r="E518" i="5"/>
  <c r="B618" i="8"/>
  <c r="E618" i="5"/>
  <c r="B718" i="8"/>
  <c r="E718" i="5"/>
  <c r="B818" i="8"/>
  <c r="E818" i="5"/>
  <c r="B918" i="8"/>
  <c r="E918" i="5"/>
  <c r="B1018" i="8"/>
  <c r="E1018" i="5"/>
  <c r="B1118" i="8"/>
  <c r="E1118" i="5"/>
  <c r="B1218" i="8"/>
  <c r="E1218" i="5"/>
  <c r="B1380" i="8"/>
  <c r="E1380" i="5"/>
  <c r="B2445" i="8"/>
  <c r="E2445" i="5"/>
  <c r="B2425" i="8"/>
  <c r="E2425" i="5"/>
  <c r="B2260" i="8"/>
  <c r="E2260" i="5"/>
  <c r="B2416" i="8"/>
  <c r="E2416" i="5"/>
  <c r="B2214" i="8"/>
  <c r="E2214" i="5"/>
  <c r="B2438" i="8"/>
  <c r="E2438" i="5"/>
  <c r="B307" i="8"/>
  <c r="E307" i="5"/>
  <c r="B327" i="8"/>
  <c r="E327" i="5"/>
  <c r="B347" i="8"/>
  <c r="E347" i="5"/>
  <c r="B367" i="8"/>
  <c r="E367" i="5"/>
  <c r="B387" i="8"/>
  <c r="E387" i="5"/>
  <c r="B407" i="8"/>
  <c r="E407" i="5"/>
  <c r="B427" i="8"/>
  <c r="E427" i="5"/>
  <c r="B447" i="8"/>
  <c r="E447" i="5"/>
  <c r="B467" i="8"/>
  <c r="E467" i="5"/>
  <c r="B487" i="8"/>
  <c r="E487" i="5"/>
  <c r="B507" i="8"/>
  <c r="E507" i="5"/>
  <c r="B527" i="8"/>
  <c r="E527" i="5"/>
  <c r="B547" i="8"/>
  <c r="E547" i="5"/>
  <c r="B567" i="8"/>
  <c r="E567" i="5"/>
  <c r="B587" i="8"/>
  <c r="E587" i="5"/>
  <c r="B607" i="8"/>
  <c r="E607" i="5"/>
  <c r="B627" i="8"/>
  <c r="E627" i="5"/>
  <c r="B647" i="8"/>
  <c r="E647" i="5"/>
  <c r="B667" i="8"/>
  <c r="E667" i="5"/>
  <c r="B687" i="8"/>
  <c r="E687" i="5"/>
  <c r="B707" i="8"/>
  <c r="E707" i="5"/>
  <c r="B727" i="8"/>
  <c r="E727" i="5"/>
  <c r="B747" i="8"/>
  <c r="E747" i="5"/>
  <c r="B767" i="8"/>
  <c r="E767" i="5"/>
  <c r="B787" i="8"/>
  <c r="E787" i="5"/>
  <c r="B807" i="8"/>
  <c r="E807" i="5"/>
  <c r="B827" i="8"/>
  <c r="E827" i="5"/>
  <c r="B847" i="8"/>
  <c r="E847" i="5"/>
  <c r="B867" i="8"/>
  <c r="E867" i="5"/>
  <c r="B887" i="8"/>
  <c r="E887" i="5"/>
  <c r="B907" i="8"/>
  <c r="E907" i="5"/>
  <c r="B927" i="8"/>
  <c r="E927" i="5"/>
  <c r="B947" i="8"/>
  <c r="E947" i="5"/>
  <c r="B967" i="8"/>
  <c r="E967" i="5"/>
  <c r="B987" i="8"/>
  <c r="E987" i="5"/>
  <c r="B1007" i="8"/>
  <c r="E1007" i="5"/>
  <c r="B1027" i="8"/>
  <c r="E1027" i="5"/>
  <c r="B1047" i="8"/>
  <c r="E1047" i="5"/>
  <c r="B1067" i="8"/>
  <c r="E1067" i="5"/>
  <c r="B1087" i="8"/>
  <c r="E1087" i="5"/>
  <c r="B1107" i="8"/>
  <c r="E1107" i="5"/>
  <c r="B1127" i="8"/>
  <c r="E1127" i="5"/>
  <c r="B1147" i="8"/>
  <c r="E1147" i="5"/>
  <c r="B1167" i="8"/>
  <c r="E1167" i="5"/>
  <c r="B1187" i="8"/>
  <c r="E1187" i="5"/>
  <c r="B1207" i="8"/>
  <c r="E1207" i="5"/>
  <c r="B1232" i="8"/>
  <c r="E1232" i="5"/>
  <c r="B1332" i="8"/>
  <c r="E1332" i="5"/>
  <c r="B1502" i="8"/>
  <c r="E1502" i="5"/>
  <c r="B1648" i="8"/>
  <c r="E1648" i="5"/>
  <c r="B1748" i="8"/>
  <c r="E1748" i="5"/>
  <c r="B1848" i="8"/>
  <c r="E1848" i="5"/>
  <c r="B1948" i="8"/>
  <c r="E1948" i="5"/>
  <c r="B2048" i="8"/>
  <c r="E2048" i="5"/>
  <c r="B2148" i="8"/>
  <c r="E2148" i="5"/>
  <c r="B2248" i="8"/>
  <c r="E2248" i="5"/>
  <c r="B2342" i="8"/>
  <c r="E2342" i="5"/>
  <c r="B1448" i="8"/>
  <c r="E1448" i="5"/>
  <c r="B2431" i="8"/>
  <c r="E2431" i="5"/>
  <c r="B1240" i="8"/>
  <c r="E1240" i="5"/>
  <c r="B1340" i="8"/>
  <c r="E1340" i="5"/>
  <c r="B1514" i="8"/>
  <c r="E1514" i="5"/>
  <c r="B1662" i="8"/>
  <c r="E1662" i="5"/>
  <c r="B1762" i="8"/>
  <c r="E1762" i="5"/>
  <c r="B1862" i="8"/>
  <c r="E1862" i="5"/>
  <c r="B1962" i="8"/>
  <c r="E1962" i="5"/>
  <c r="B2062" i="8"/>
  <c r="E2062" i="5"/>
  <c r="B2162" i="8"/>
  <c r="E2162" i="5"/>
  <c r="B2262" i="8"/>
  <c r="E2262" i="5"/>
  <c r="B2391" i="8"/>
  <c r="E2391" i="5"/>
  <c r="B2355" i="8"/>
  <c r="E2355" i="5"/>
  <c r="B2452" i="8"/>
  <c r="E2452" i="5"/>
  <c r="B2392" i="8"/>
  <c r="E2392" i="5"/>
  <c r="B2489" i="8"/>
  <c r="E2489" i="5"/>
  <c r="B2424" i="8"/>
  <c r="E2424" i="5"/>
  <c r="B1231" i="8"/>
  <c r="E1231" i="5"/>
  <c r="B1251" i="8"/>
  <c r="E1251" i="5"/>
  <c r="B1271" i="8"/>
  <c r="E1271" i="5"/>
  <c r="B1291" i="8"/>
  <c r="E1291" i="5"/>
  <c r="B1311" i="8"/>
  <c r="E1311" i="5"/>
  <c r="B1331" i="8"/>
  <c r="E1331" i="5"/>
  <c r="B1351" i="8"/>
  <c r="E1351" i="5"/>
  <c r="B1371" i="8"/>
  <c r="E1371" i="5"/>
  <c r="B1391" i="8"/>
  <c r="E1391" i="5"/>
  <c r="B1411" i="8"/>
  <c r="E1411" i="5"/>
  <c r="B1431" i="8"/>
  <c r="E1431" i="5"/>
  <c r="B1451" i="8"/>
  <c r="E1451" i="5"/>
  <c r="B1471" i="8"/>
  <c r="E1471" i="5"/>
  <c r="B1491" i="8"/>
  <c r="E1491" i="5"/>
  <c r="B1511" i="8"/>
  <c r="E1511" i="5"/>
  <c r="B1531" i="8"/>
  <c r="E1531" i="5"/>
  <c r="B1551" i="8"/>
  <c r="E1551" i="5"/>
  <c r="B1571" i="8"/>
  <c r="E1571" i="5"/>
  <c r="B1591" i="8"/>
  <c r="E1591" i="5"/>
  <c r="B1611" i="8"/>
  <c r="E1611" i="5"/>
  <c r="B1631" i="8"/>
  <c r="E1631" i="5"/>
  <c r="B1651" i="8"/>
  <c r="E1651" i="5"/>
  <c r="B1671" i="8"/>
  <c r="E1671" i="5"/>
  <c r="B1691" i="8"/>
  <c r="E1691" i="5"/>
  <c r="B1711" i="8"/>
  <c r="E1711" i="5"/>
  <c r="B1731" i="8"/>
  <c r="E1731" i="5"/>
  <c r="B1751" i="8"/>
  <c r="E1751" i="5"/>
  <c r="B1771" i="8"/>
  <c r="E1771" i="5"/>
  <c r="B1791" i="8"/>
  <c r="E1791" i="5"/>
  <c r="B1811" i="8"/>
  <c r="E1811" i="5"/>
  <c r="B1831" i="8"/>
  <c r="E1831" i="5"/>
  <c r="B1851" i="8"/>
  <c r="E1851" i="5"/>
  <c r="B1871" i="8"/>
  <c r="E1871" i="5"/>
  <c r="B1891" i="8"/>
  <c r="E1891" i="5"/>
  <c r="B1911" i="8"/>
  <c r="E1911" i="5"/>
  <c r="B1931" i="8"/>
  <c r="E1931" i="5"/>
  <c r="B1951" i="8"/>
  <c r="E1951" i="5"/>
  <c r="B1971" i="8"/>
  <c r="E1971" i="5"/>
  <c r="B1991" i="8"/>
  <c r="E1991" i="5"/>
  <c r="B2011" i="8"/>
  <c r="E2011" i="5"/>
  <c r="B2031" i="8"/>
  <c r="E2031" i="5"/>
  <c r="B2051" i="8"/>
  <c r="E2051" i="5"/>
  <c r="B2071" i="8"/>
  <c r="E2071" i="5"/>
  <c r="B2091" i="8"/>
  <c r="E2091" i="5"/>
  <c r="B2111" i="8"/>
  <c r="E2111" i="5"/>
  <c r="B2131" i="8"/>
  <c r="E2131" i="5"/>
  <c r="B2151" i="8"/>
  <c r="E2151" i="5"/>
  <c r="B2171" i="8"/>
  <c r="E2171" i="5"/>
  <c r="B2191" i="8"/>
  <c r="E2191" i="5"/>
  <c r="B2211" i="8"/>
  <c r="E2211" i="5"/>
  <c r="B2231" i="8"/>
  <c r="E2231" i="5"/>
  <c r="B2251" i="8"/>
  <c r="E2251" i="5"/>
  <c r="B2271" i="8"/>
  <c r="E2271" i="5"/>
  <c r="B2291" i="8"/>
  <c r="E2291" i="5"/>
  <c r="B2311" i="8"/>
  <c r="E2311" i="5"/>
  <c r="B2331" i="8"/>
  <c r="E2331" i="5"/>
  <c r="B2407" i="8"/>
  <c r="E2407" i="5"/>
  <c r="B2501" i="8"/>
  <c r="E2501" i="5"/>
  <c r="B360" i="8"/>
  <c r="E360" i="5"/>
  <c r="B260" i="8"/>
  <c r="E260" i="5"/>
  <c r="B482" i="8"/>
  <c r="E482" i="5"/>
  <c r="B254" i="8"/>
  <c r="E254" i="5"/>
  <c r="B255" i="8"/>
  <c r="E255" i="5"/>
  <c r="B632" i="8"/>
  <c r="E632" i="5"/>
  <c r="B1410" i="8"/>
  <c r="E1410" i="5"/>
  <c r="B856" i="8"/>
  <c r="E856" i="5"/>
  <c r="B460" i="8"/>
  <c r="E460" i="5"/>
  <c r="B1464" i="8"/>
  <c r="E1464" i="5"/>
  <c r="B46" i="8"/>
  <c r="E46" i="5"/>
  <c r="B644" i="8"/>
  <c r="E644" i="5"/>
  <c r="B1432" i="8"/>
  <c r="E1432" i="5"/>
  <c r="B1518" i="8"/>
  <c r="E1518" i="5"/>
  <c r="B118" i="8"/>
  <c r="E118" i="5"/>
  <c r="B2196" i="8"/>
  <c r="E2196" i="5"/>
  <c r="B142" i="8"/>
  <c r="E142" i="5"/>
  <c r="B2004" i="8"/>
  <c r="E2004" i="5"/>
  <c r="B966" i="8"/>
  <c r="E966" i="5"/>
  <c r="B1512" i="8"/>
  <c r="E1512" i="5"/>
  <c r="B257" i="8"/>
  <c r="E257" i="5"/>
  <c r="B754" i="8"/>
  <c r="E754" i="5"/>
  <c r="B954" i="8"/>
  <c r="E954" i="5"/>
  <c r="B1054" i="8"/>
  <c r="E1054" i="5"/>
  <c r="B1154" i="8"/>
  <c r="E1154" i="5"/>
  <c r="B1436" i="8"/>
  <c r="E1436" i="5"/>
  <c r="B35" i="8"/>
  <c r="E35" i="5"/>
  <c r="B1294" i="8"/>
  <c r="E1294" i="5"/>
  <c r="B1566" i="8"/>
  <c r="E1566" i="5"/>
  <c r="B1726" i="8"/>
  <c r="E1726" i="5"/>
  <c r="B1914" i="8"/>
  <c r="E1914" i="5"/>
  <c r="B2070" i="8"/>
  <c r="E2070" i="5"/>
  <c r="B129" i="8"/>
  <c r="E129" i="5"/>
  <c r="B528" i="8"/>
  <c r="E528" i="5"/>
  <c r="B628" i="8"/>
  <c r="E628" i="5"/>
  <c r="B728" i="8"/>
  <c r="E728" i="5"/>
  <c r="B828" i="8"/>
  <c r="E828" i="5"/>
  <c r="B928" i="8"/>
  <c r="E928" i="5"/>
  <c r="B1028" i="8"/>
  <c r="E1028" i="5"/>
  <c r="B1128" i="8"/>
  <c r="E1128" i="5"/>
  <c r="B1404" i="8"/>
  <c r="E1404" i="5"/>
  <c r="B1400" i="8"/>
  <c r="E1400" i="5"/>
  <c r="B1600" i="8"/>
  <c r="E1600" i="5"/>
  <c r="B2453" i="8"/>
  <c r="E2453" i="5"/>
  <c r="B2206" i="8"/>
  <c r="E2206" i="5"/>
  <c r="B2306" i="8"/>
  <c r="E2306" i="5"/>
  <c r="B2420" i="8"/>
  <c r="E2420" i="5"/>
  <c r="B2433" i="8"/>
  <c r="E2433" i="5"/>
  <c r="B2270" i="8"/>
  <c r="E2270" i="5"/>
  <c r="B2450" i="8"/>
  <c r="E2450" i="5"/>
  <c r="B2455" i="8"/>
  <c r="E2455" i="5"/>
  <c r="B2224" i="8"/>
  <c r="E2224" i="5"/>
  <c r="B2324" i="8"/>
  <c r="E2324" i="5"/>
  <c r="B2446" i="8"/>
  <c r="E2446" i="5"/>
  <c r="B2401" i="8"/>
  <c r="E2401" i="5"/>
  <c r="B289" i="8"/>
  <c r="E289" i="5"/>
  <c r="B309" i="8"/>
  <c r="E309" i="5"/>
  <c r="B329" i="8"/>
  <c r="E329" i="5"/>
  <c r="B349" i="8"/>
  <c r="E349" i="5"/>
  <c r="B369" i="8"/>
  <c r="E369" i="5"/>
  <c r="B389" i="8"/>
  <c r="E389" i="5"/>
  <c r="B409" i="8"/>
  <c r="E409" i="5"/>
  <c r="B429" i="8"/>
  <c r="E429" i="5"/>
  <c r="B449" i="8"/>
  <c r="E449" i="5"/>
  <c r="B469" i="8"/>
  <c r="E469" i="5"/>
  <c r="B489" i="8"/>
  <c r="E489" i="5"/>
  <c r="B509" i="8"/>
  <c r="E509" i="5"/>
  <c r="B529" i="8"/>
  <c r="E529" i="5"/>
  <c r="B549" i="8"/>
  <c r="E549" i="5"/>
  <c r="B569" i="8"/>
  <c r="E569" i="5"/>
  <c r="B589" i="8"/>
  <c r="E589" i="5"/>
  <c r="B609" i="8"/>
  <c r="E609" i="5"/>
  <c r="B629" i="8"/>
  <c r="E629" i="5"/>
  <c r="B649" i="8"/>
  <c r="E649" i="5"/>
  <c r="B669" i="8"/>
  <c r="E669" i="5"/>
  <c r="B689" i="8"/>
  <c r="E689" i="5"/>
  <c r="B709" i="8"/>
  <c r="E709" i="5"/>
  <c r="B729" i="8"/>
  <c r="E729" i="5"/>
  <c r="B749" i="8"/>
  <c r="E749" i="5"/>
  <c r="B769" i="8"/>
  <c r="E769" i="5"/>
  <c r="B789" i="8"/>
  <c r="E789" i="5"/>
  <c r="B809" i="8"/>
  <c r="E809" i="5"/>
  <c r="B829" i="8"/>
  <c r="E829" i="5"/>
  <c r="B849" i="8"/>
  <c r="E849" i="5"/>
  <c r="B869" i="8"/>
  <c r="E869" i="5"/>
  <c r="B889" i="8"/>
  <c r="E889" i="5"/>
  <c r="B909" i="8"/>
  <c r="E909" i="5"/>
  <c r="B929" i="8"/>
  <c r="E929" i="5"/>
  <c r="B949" i="8"/>
  <c r="E949" i="5"/>
  <c r="B969" i="8"/>
  <c r="E969" i="5"/>
  <c r="B989" i="8"/>
  <c r="E989" i="5"/>
  <c r="B1009" i="8"/>
  <c r="E1009" i="5"/>
  <c r="B1029" i="8"/>
  <c r="E1029" i="5"/>
  <c r="B1049" i="8"/>
  <c r="E1049" i="5"/>
  <c r="B1069" i="8"/>
  <c r="E1069" i="5"/>
  <c r="B1089" i="8"/>
  <c r="E1089" i="5"/>
  <c r="B1109" i="8"/>
  <c r="E1109" i="5"/>
  <c r="B1129" i="8"/>
  <c r="E1129" i="5"/>
  <c r="B1149" i="8"/>
  <c r="E1149" i="5"/>
  <c r="B1169" i="8"/>
  <c r="E1169" i="5"/>
  <c r="B1189" i="8"/>
  <c r="E1189" i="5"/>
  <c r="B1209" i="8"/>
  <c r="E1209" i="5"/>
  <c r="B1242" i="8"/>
  <c r="E1242" i="5"/>
  <c r="B1342" i="8"/>
  <c r="E1342" i="5"/>
  <c r="B1522" i="8"/>
  <c r="E1522" i="5"/>
  <c r="B1658" i="8"/>
  <c r="E1658" i="5"/>
  <c r="B1758" i="8"/>
  <c r="E1758" i="5"/>
  <c r="B1858" i="8"/>
  <c r="E1858" i="5"/>
  <c r="B1958" i="8"/>
  <c r="E1958" i="5"/>
  <c r="B2058" i="8"/>
  <c r="E2058" i="5"/>
  <c r="B2158" i="8"/>
  <c r="E2158" i="5"/>
  <c r="B2258" i="8"/>
  <c r="E2258" i="5"/>
  <c r="B2410" i="8"/>
  <c r="E2410" i="5"/>
  <c r="B1468" i="8"/>
  <c r="E1468" i="5"/>
  <c r="B2465" i="8"/>
  <c r="E2465" i="5"/>
  <c r="B1250" i="8"/>
  <c r="E1250" i="5"/>
  <c r="B1350" i="8"/>
  <c r="E1350" i="5"/>
  <c r="B1534" i="8"/>
  <c r="E1534" i="5"/>
  <c r="B1672" i="8"/>
  <c r="E1672" i="5"/>
  <c r="B1772" i="8"/>
  <c r="E1772" i="5"/>
  <c r="B1872" i="8"/>
  <c r="E1872" i="5"/>
  <c r="B1972" i="8"/>
  <c r="E1972" i="5"/>
  <c r="B2072" i="8"/>
  <c r="E2072" i="5"/>
  <c r="B2172" i="8"/>
  <c r="E2172" i="5"/>
  <c r="B2272" i="8"/>
  <c r="E2272" i="5"/>
  <c r="B2394" i="8"/>
  <c r="E2394" i="5"/>
  <c r="B2366" i="8"/>
  <c r="E2366" i="5"/>
  <c r="B2462" i="8"/>
  <c r="E2462" i="5"/>
  <c r="B2399" i="8"/>
  <c r="E2399" i="5"/>
  <c r="B2500" i="8"/>
  <c r="E2500" i="5"/>
  <c r="B2434" i="8"/>
  <c r="E2434" i="5"/>
  <c r="B1233" i="8"/>
  <c r="E1233" i="5"/>
  <c r="B1253" i="8"/>
  <c r="E1253" i="5"/>
  <c r="B1273" i="8"/>
  <c r="E1273" i="5"/>
  <c r="B1293" i="8"/>
  <c r="E1293" i="5"/>
  <c r="B1313" i="8"/>
  <c r="E1313" i="5"/>
  <c r="B1333" i="8"/>
  <c r="E1333" i="5"/>
  <c r="B1353" i="8"/>
  <c r="E1353" i="5"/>
  <c r="B1373" i="8"/>
  <c r="E1373" i="5"/>
  <c r="B1393" i="8"/>
  <c r="E1393" i="5"/>
  <c r="B1413" i="8"/>
  <c r="E1413" i="5"/>
  <c r="B1433" i="8"/>
  <c r="E1433" i="5"/>
  <c r="B1453" i="8"/>
  <c r="E1453" i="5"/>
  <c r="B1473" i="8"/>
  <c r="E1473" i="5"/>
  <c r="B1493" i="8"/>
  <c r="E1493" i="5"/>
  <c r="B1513" i="8"/>
  <c r="E1513" i="5"/>
  <c r="B1533" i="8"/>
  <c r="E1533" i="5"/>
  <c r="B1553" i="8"/>
  <c r="E1553" i="5"/>
  <c r="B1573" i="8"/>
  <c r="E1573" i="5"/>
  <c r="B1593" i="8"/>
  <c r="E1593" i="5"/>
  <c r="B1613" i="8"/>
  <c r="E1613" i="5"/>
  <c r="B1633" i="8"/>
  <c r="E1633" i="5"/>
  <c r="B1653" i="8"/>
  <c r="E1653" i="5"/>
  <c r="B1673" i="8"/>
  <c r="E1673" i="5"/>
  <c r="B1693" i="8"/>
  <c r="E1693" i="5"/>
  <c r="B1713" i="8"/>
  <c r="E1713" i="5"/>
  <c r="B1733" i="8"/>
  <c r="E1733" i="5"/>
  <c r="B1753" i="8"/>
  <c r="E1753" i="5"/>
  <c r="B1773" i="8"/>
  <c r="E1773" i="5"/>
  <c r="B1793" i="8"/>
  <c r="E1793" i="5"/>
  <c r="B1813" i="8"/>
  <c r="E1813" i="5"/>
  <c r="B1833" i="8"/>
  <c r="E1833" i="5"/>
  <c r="B1853" i="8"/>
  <c r="E1853" i="5"/>
  <c r="B1873" i="8"/>
  <c r="E1873" i="5"/>
  <c r="B1893" i="8"/>
  <c r="E1893" i="5"/>
  <c r="B1913" i="8"/>
  <c r="E1913" i="5"/>
  <c r="B1933" i="8"/>
  <c r="E1933" i="5"/>
  <c r="B1953" i="8"/>
  <c r="E1953" i="5"/>
  <c r="B1973" i="8"/>
  <c r="E1973" i="5"/>
  <c r="B1993" i="8"/>
  <c r="E1993" i="5"/>
  <c r="B2013" i="8"/>
  <c r="E2013" i="5"/>
  <c r="B2033" i="8"/>
  <c r="E2033" i="5"/>
  <c r="B2053" i="8"/>
  <c r="E2053" i="5"/>
  <c r="B2073" i="8"/>
  <c r="E2073" i="5"/>
  <c r="B2093" i="8"/>
  <c r="E2093" i="5"/>
  <c r="B2113" i="8"/>
  <c r="E2113" i="5"/>
  <c r="B2133" i="8"/>
  <c r="E2133" i="5"/>
  <c r="B2153" i="8"/>
  <c r="E2153" i="5"/>
  <c r="B2173" i="8"/>
  <c r="E2173" i="5"/>
  <c r="B2193" i="8"/>
  <c r="E2193" i="5"/>
  <c r="B2213" i="8"/>
  <c r="E2213" i="5"/>
  <c r="B2233" i="8"/>
  <c r="E2233" i="5"/>
  <c r="B2253" i="8"/>
  <c r="E2253" i="5"/>
  <c r="B2273" i="8"/>
  <c r="E2273" i="5"/>
  <c r="B2293" i="8"/>
  <c r="E2293" i="5"/>
  <c r="B2313" i="8"/>
  <c r="E2313" i="5"/>
  <c r="B2333" i="8"/>
  <c r="E2333" i="5"/>
  <c r="B2417" i="8"/>
  <c r="E2417" i="5"/>
  <c r="B23" i="8"/>
  <c r="E23" i="5"/>
  <c r="B250" i="8"/>
  <c r="E250" i="5"/>
  <c r="B47" i="8"/>
  <c r="E47" i="5"/>
  <c r="B120" i="8"/>
  <c r="E120" i="5"/>
  <c r="B352" i="8"/>
  <c r="E352" i="5"/>
  <c r="B1966" i="8"/>
  <c r="E1966" i="5"/>
  <c r="B1372" i="8"/>
  <c r="E1372" i="5"/>
  <c r="B756" i="8"/>
  <c r="E756" i="5"/>
  <c r="B1790" i="8"/>
  <c r="E1790" i="5"/>
  <c r="B1160" i="8"/>
  <c r="E1160" i="5"/>
  <c r="B146" i="8"/>
  <c r="E146" i="5"/>
  <c r="B844" i="8"/>
  <c r="E844" i="5"/>
  <c r="B1286" i="8"/>
  <c r="E1286" i="5"/>
  <c r="B1580" i="8"/>
  <c r="E1580" i="5"/>
  <c r="B70" i="8"/>
  <c r="E70" i="5"/>
  <c r="B854" i="8"/>
  <c r="E854" i="5"/>
  <c r="C7" i="12"/>
  <c r="H13" i="6"/>
  <c r="B852" i="8"/>
  <c r="E852" i="5"/>
  <c r="B780" i="8"/>
  <c r="E780" i="5"/>
  <c r="B964" i="8"/>
  <c r="E964" i="5"/>
  <c r="B638" i="8"/>
  <c r="E638" i="5"/>
  <c r="B2316" i="8"/>
  <c r="E2316" i="5"/>
  <c r="B2458" i="8"/>
  <c r="E2458" i="5"/>
  <c r="B2480" i="8"/>
  <c r="E2480" i="5"/>
  <c r="B331" i="8"/>
  <c r="E331" i="5"/>
  <c r="B351" i="8"/>
  <c r="E351" i="5"/>
  <c r="B371" i="8"/>
  <c r="E371" i="5"/>
  <c r="B391" i="8"/>
  <c r="E391" i="5"/>
  <c r="B411" i="8"/>
  <c r="E411" i="5"/>
  <c r="B431" i="8"/>
  <c r="E431" i="5"/>
  <c r="B451" i="8"/>
  <c r="E451" i="5"/>
  <c r="B471" i="8"/>
  <c r="E471" i="5"/>
  <c r="B491" i="8"/>
  <c r="E491" i="5"/>
  <c r="B511" i="8"/>
  <c r="E511" i="5"/>
  <c r="B531" i="8"/>
  <c r="E531" i="5"/>
  <c r="B551" i="8"/>
  <c r="E551" i="5"/>
  <c r="B571" i="8"/>
  <c r="E571" i="5"/>
  <c r="B591" i="8"/>
  <c r="E591" i="5"/>
  <c r="B611" i="8"/>
  <c r="E611" i="5"/>
  <c r="B651" i="8"/>
  <c r="E651" i="5"/>
  <c r="B711" i="8"/>
  <c r="E711" i="5"/>
  <c r="B751" i="8"/>
  <c r="E751" i="5"/>
  <c r="B771" i="8"/>
  <c r="E771" i="5"/>
  <c r="B791" i="8"/>
  <c r="E791" i="5"/>
  <c r="B811" i="8"/>
  <c r="E811" i="5"/>
  <c r="B831" i="8"/>
  <c r="E831" i="5"/>
  <c r="B851" i="8"/>
  <c r="E851" i="5"/>
  <c r="B871" i="8"/>
  <c r="E871" i="5"/>
  <c r="B891" i="8"/>
  <c r="E891" i="5"/>
  <c r="B911" i="8"/>
  <c r="E911" i="5"/>
  <c r="B931" i="8"/>
  <c r="E931" i="5"/>
  <c r="B951" i="8"/>
  <c r="E951" i="5"/>
  <c r="B971" i="8"/>
  <c r="E971" i="5"/>
  <c r="B991" i="8"/>
  <c r="E991" i="5"/>
  <c r="B1011" i="8"/>
  <c r="E1011" i="5"/>
  <c r="B1031" i="8"/>
  <c r="E1031" i="5"/>
  <c r="B1051" i="8"/>
  <c r="E1051" i="5"/>
  <c r="B1071" i="8"/>
  <c r="E1071" i="5"/>
  <c r="B1091" i="8"/>
  <c r="E1091" i="5"/>
  <c r="B1111" i="8"/>
  <c r="E1111" i="5"/>
  <c r="B1131" i="8"/>
  <c r="E1131" i="5"/>
  <c r="B1151" i="8"/>
  <c r="E1151" i="5"/>
  <c r="B1171" i="8"/>
  <c r="E1171" i="5"/>
  <c r="B1191" i="8"/>
  <c r="E1191" i="5"/>
  <c r="B1211" i="8"/>
  <c r="E1211" i="5"/>
  <c r="B1252" i="8"/>
  <c r="E1252" i="5"/>
  <c r="B1352" i="8"/>
  <c r="E1352" i="5"/>
  <c r="B1542" i="8"/>
  <c r="E1542" i="5"/>
  <c r="B1668" i="8"/>
  <c r="E1668" i="5"/>
  <c r="B1768" i="8"/>
  <c r="E1768" i="5"/>
  <c r="B1868" i="8"/>
  <c r="E1868" i="5"/>
  <c r="B1968" i="8"/>
  <c r="E1968" i="5"/>
  <c r="B2068" i="8"/>
  <c r="E2068" i="5"/>
  <c r="B2168" i="8"/>
  <c r="E2168" i="5"/>
  <c r="B2268" i="8"/>
  <c r="E2268" i="5"/>
  <c r="B2418" i="8"/>
  <c r="E2418" i="5"/>
  <c r="B20" i="8"/>
  <c r="E20" i="5"/>
  <c r="B1488" i="8"/>
  <c r="E1488" i="5"/>
  <c r="B2473" i="8"/>
  <c r="E2473" i="5"/>
  <c r="B1260" i="8"/>
  <c r="E1260" i="5"/>
  <c r="B1360" i="8"/>
  <c r="E1360" i="5"/>
  <c r="B1554" i="8"/>
  <c r="E1554" i="5"/>
  <c r="B1682" i="8"/>
  <c r="E1682" i="5"/>
  <c r="B1782" i="8"/>
  <c r="E1782" i="5"/>
  <c r="B1882" i="8"/>
  <c r="E1882" i="5"/>
  <c r="B1982" i="8"/>
  <c r="E1982" i="5"/>
  <c r="B2082" i="8"/>
  <c r="E2082" i="5"/>
  <c r="B2182" i="8"/>
  <c r="E2182" i="5"/>
  <c r="B2282" i="8"/>
  <c r="E2282" i="5"/>
  <c r="B2398" i="8"/>
  <c r="E2398" i="5"/>
  <c r="B2375" i="8"/>
  <c r="E2375" i="5"/>
  <c r="B2472" i="8"/>
  <c r="E2472" i="5"/>
  <c r="B2409" i="8"/>
  <c r="E2409" i="5"/>
  <c r="B2339" i="8"/>
  <c r="E2339" i="5"/>
  <c r="B2444" i="8"/>
  <c r="E2444" i="5"/>
  <c r="B1235" i="8"/>
  <c r="E1235" i="5"/>
  <c r="B1255" i="8"/>
  <c r="E1255" i="5"/>
  <c r="B1275" i="8"/>
  <c r="E1275" i="5"/>
  <c r="B1295" i="8"/>
  <c r="E1295" i="5"/>
  <c r="B1315" i="8"/>
  <c r="E1315" i="5"/>
  <c r="B1335" i="8"/>
  <c r="E1335" i="5"/>
  <c r="B1355" i="8"/>
  <c r="E1355" i="5"/>
  <c r="B1375" i="8"/>
  <c r="E1375" i="5"/>
  <c r="B1395" i="8"/>
  <c r="E1395" i="5"/>
  <c r="B1415" i="8"/>
  <c r="E1415" i="5"/>
  <c r="B1435" i="8"/>
  <c r="E1435" i="5"/>
  <c r="B1455" i="8"/>
  <c r="E1455" i="5"/>
  <c r="B1475" i="8"/>
  <c r="E1475" i="5"/>
  <c r="B1495" i="8"/>
  <c r="E1495" i="5"/>
  <c r="B1515" i="8"/>
  <c r="E1515" i="5"/>
  <c r="B1535" i="8"/>
  <c r="E1535" i="5"/>
  <c r="B1555" i="8"/>
  <c r="E1555" i="5"/>
  <c r="B1575" i="8"/>
  <c r="E1575" i="5"/>
  <c r="B1595" i="8"/>
  <c r="E1595" i="5"/>
  <c r="B1615" i="8"/>
  <c r="E1615" i="5"/>
  <c r="B1635" i="8"/>
  <c r="E1635" i="5"/>
  <c r="B1655" i="8"/>
  <c r="E1655" i="5"/>
  <c r="B1675" i="8"/>
  <c r="E1675" i="5"/>
  <c r="B1695" i="8"/>
  <c r="E1695" i="5"/>
  <c r="B1715" i="8"/>
  <c r="E1715" i="5"/>
  <c r="B1735" i="8"/>
  <c r="E1735" i="5"/>
  <c r="B1755" i="8"/>
  <c r="E1755" i="5"/>
  <c r="B1775" i="8"/>
  <c r="E1775" i="5"/>
  <c r="B1795" i="8"/>
  <c r="E1795" i="5"/>
  <c r="B1815" i="8"/>
  <c r="E1815" i="5"/>
  <c r="B1835" i="8"/>
  <c r="E1835" i="5"/>
  <c r="B1855" i="8"/>
  <c r="E1855" i="5"/>
  <c r="B1875" i="8"/>
  <c r="E1875" i="5"/>
  <c r="B1895" i="8"/>
  <c r="E1895" i="5"/>
  <c r="B1915" i="8"/>
  <c r="E1915" i="5"/>
  <c r="B1935" i="8"/>
  <c r="E1935" i="5"/>
  <c r="B1955" i="8"/>
  <c r="E1955" i="5"/>
  <c r="B1975" i="8"/>
  <c r="E1975" i="5"/>
  <c r="B1995" i="8"/>
  <c r="E1995" i="5"/>
  <c r="B2015" i="8"/>
  <c r="E2015" i="5"/>
  <c r="B2035" i="8"/>
  <c r="E2035" i="5"/>
  <c r="B2055" i="8"/>
  <c r="E2055" i="5"/>
  <c r="B2075" i="8"/>
  <c r="E2075" i="5"/>
  <c r="B2095" i="8"/>
  <c r="E2095" i="5"/>
  <c r="B2115" i="8"/>
  <c r="E2115" i="5"/>
  <c r="B2135" i="8"/>
  <c r="E2135" i="5"/>
  <c r="B2155" i="8"/>
  <c r="E2155" i="5"/>
  <c r="B2175" i="8"/>
  <c r="E2175" i="5"/>
  <c r="B2195" i="8"/>
  <c r="E2195" i="5"/>
  <c r="B2215" i="8"/>
  <c r="E2215" i="5"/>
  <c r="B2235" i="8"/>
  <c r="E2235" i="5"/>
  <c r="B2255" i="8"/>
  <c r="E2255" i="5"/>
  <c r="B2275" i="8"/>
  <c r="E2275" i="5"/>
  <c r="B2295" i="8"/>
  <c r="E2295" i="5"/>
  <c r="B2315" i="8"/>
  <c r="E2315" i="5"/>
  <c r="B2335" i="8"/>
  <c r="E2335" i="5"/>
  <c r="B2427" i="8"/>
  <c r="E2427" i="5"/>
  <c r="K11" i="11"/>
  <c r="K23" i="11"/>
  <c r="K6" i="11"/>
  <c r="K10" i="11"/>
  <c r="K26" i="11"/>
  <c r="K16" i="11"/>
  <c r="K18" i="11"/>
  <c r="K24" i="11"/>
  <c r="K19" i="11"/>
  <c r="K13" i="11"/>
  <c r="K7" i="11"/>
  <c r="K25" i="11"/>
  <c r="K21" i="11"/>
  <c r="K14" i="11"/>
  <c r="K20" i="11"/>
  <c r="K22" i="11"/>
  <c r="K9" i="11"/>
  <c r="K27" i="11"/>
  <c r="S19" i="11" s="1"/>
  <c r="K8" i="11"/>
  <c r="K17" i="11"/>
  <c r="K12" i="11"/>
  <c r="K15" i="11"/>
  <c r="C25" i="12"/>
  <c r="B25" i="12"/>
  <c r="B180" i="8"/>
  <c r="E180" i="5"/>
  <c r="B207" i="8"/>
  <c r="E207" i="5"/>
  <c r="B210" i="8"/>
  <c r="E210" i="5"/>
  <c r="B102" i="8"/>
  <c r="E102" i="5"/>
  <c r="B155" i="8"/>
  <c r="E155" i="5"/>
  <c r="B732" i="8"/>
  <c r="E732" i="5"/>
  <c r="B1700" i="8"/>
  <c r="E1700" i="5"/>
  <c r="B1056" i="8"/>
  <c r="E1056" i="5"/>
  <c r="B560" i="8"/>
  <c r="E560" i="5"/>
  <c r="B1314" i="8"/>
  <c r="E1314" i="5"/>
  <c r="B246" i="8"/>
  <c r="E246" i="5"/>
  <c r="B944" i="8"/>
  <c r="E944" i="5"/>
  <c r="B223" i="8"/>
  <c r="E223" i="5"/>
  <c r="B2064" i="8"/>
  <c r="E2064" i="5"/>
  <c r="B2296" i="8"/>
  <c r="E2296" i="5"/>
  <c r="B62" i="8"/>
  <c r="E62" i="5"/>
  <c r="B1816" i="8"/>
  <c r="E1816" i="5"/>
  <c r="B666" i="8"/>
  <c r="E666" i="5"/>
  <c r="B870" i="8"/>
  <c r="E870" i="5"/>
  <c r="B132" i="8"/>
  <c r="E132" i="5"/>
  <c r="B88" i="8"/>
  <c r="E88" i="5"/>
  <c r="B1646" i="8"/>
  <c r="E1646" i="5"/>
  <c r="B2234" i="8"/>
  <c r="E2234" i="5"/>
  <c r="B184" i="8"/>
  <c r="E184" i="5"/>
  <c r="B1378" i="8"/>
  <c r="E1378" i="5"/>
  <c r="B674" i="8"/>
  <c r="E674" i="5"/>
  <c r="B448" i="8"/>
  <c r="E448" i="5"/>
  <c r="B2475" i="8"/>
  <c r="E2475" i="5"/>
  <c r="B353" i="8"/>
  <c r="E353" i="5"/>
  <c r="B553" i="8"/>
  <c r="E553" i="5"/>
  <c r="B793" i="8"/>
  <c r="E793" i="5"/>
  <c r="B993" i="8"/>
  <c r="E993" i="5"/>
  <c r="B1133" i="8"/>
  <c r="E1133" i="5"/>
  <c r="B1262" i="8"/>
  <c r="E1262" i="5"/>
  <c r="B1562" i="8"/>
  <c r="E1562" i="5"/>
  <c r="B1978" i="8"/>
  <c r="E1978" i="5"/>
  <c r="B2078" i="8"/>
  <c r="E2078" i="5"/>
  <c r="B2178" i="8"/>
  <c r="E2178" i="5"/>
  <c r="B2426" i="8"/>
  <c r="E2426" i="5"/>
  <c r="B28" i="8"/>
  <c r="E28" i="5"/>
  <c r="B1508" i="8"/>
  <c r="E1508" i="5"/>
  <c r="B2481" i="8"/>
  <c r="E2481" i="5"/>
  <c r="B1270" i="8"/>
  <c r="E1270" i="5"/>
  <c r="B1374" i="8"/>
  <c r="E1374" i="5"/>
  <c r="B1574" i="8"/>
  <c r="E1574" i="5"/>
  <c r="B1692" i="8"/>
  <c r="E1692" i="5"/>
  <c r="B1792" i="8"/>
  <c r="E1792" i="5"/>
  <c r="B1892" i="8"/>
  <c r="E1892" i="5"/>
  <c r="B1992" i="8"/>
  <c r="E1992" i="5"/>
  <c r="B2092" i="8"/>
  <c r="E2092" i="5"/>
  <c r="B2192" i="8"/>
  <c r="E2192" i="5"/>
  <c r="B2292" i="8"/>
  <c r="E2292" i="5"/>
  <c r="B2406" i="8"/>
  <c r="E2406" i="5"/>
  <c r="B2386" i="8"/>
  <c r="E2386" i="5"/>
  <c r="B2482" i="8"/>
  <c r="E2482" i="5"/>
  <c r="B2419" i="8"/>
  <c r="E2419" i="5"/>
  <c r="B2350" i="8"/>
  <c r="E2350" i="5"/>
  <c r="B2454" i="8"/>
  <c r="E2454" i="5"/>
  <c r="B1237" i="8"/>
  <c r="E1237" i="5"/>
  <c r="B1257" i="8"/>
  <c r="E1257" i="5"/>
  <c r="B1277" i="8"/>
  <c r="E1277" i="5"/>
  <c r="B1297" i="8"/>
  <c r="E1297" i="5"/>
  <c r="B1317" i="8"/>
  <c r="E1317" i="5"/>
  <c r="B1337" i="8"/>
  <c r="E1337" i="5"/>
  <c r="B1357" i="8"/>
  <c r="E1357" i="5"/>
  <c r="B1377" i="8"/>
  <c r="E1377" i="5"/>
  <c r="B1397" i="8"/>
  <c r="E1397" i="5"/>
  <c r="B1417" i="8"/>
  <c r="E1417" i="5"/>
  <c r="B1497" i="8"/>
  <c r="E1497" i="5"/>
  <c r="B1537" i="8"/>
  <c r="E1537" i="5"/>
  <c r="B1557" i="8"/>
  <c r="E1557" i="5"/>
  <c r="B1577" i="8"/>
  <c r="E1577" i="5"/>
  <c r="B1597" i="8"/>
  <c r="E1597" i="5"/>
  <c r="B1617" i="8"/>
  <c r="E1617" i="5"/>
  <c r="B1637" i="8"/>
  <c r="E1637" i="5"/>
  <c r="B1657" i="8"/>
  <c r="E1657" i="5"/>
  <c r="B1677" i="8"/>
  <c r="E1677" i="5"/>
  <c r="B1697" i="8"/>
  <c r="E1697" i="5"/>
  <c r="B1717" i="8"/>
  <c r="E1717" i="5"/>
  <c r="B1737" i="8"/>
  <c r="E1737" i="5"/>
  <c r="B1757" i="8"/>
  <c r="E1757" i="5"/>
  <c r="B1777" i="8"/>
  <c r="E1777" i="5"/>
  <c r="B1797" i="8"/>
  <c r="E1797" i="5"/>
  <c r="B1817" i="8"/>
  <c r="E1817" i="5"/>
  <c r="B1837" i="8"/>
  <c r="E1837" i="5"/>
  <c r="B1857" i="8"/>
  <c r="E1857" i="5"/>
  <c r="B1877" i="8"/>
  <c r="E1877" i="5"/>
  <c r="B1897" i="8"/>
  <c r="E1897" i="5"/>
  <c r="B1917" i="8"/>
  <c r="E1917" i="5"/>
  <c r="B1937" i="8"/>
  <c r="E1937" i="5"/>
  <c r="B1957" i="8"/>
  <c r="E1957" i="5"/>
  <c r="B1977" i="8"/>
  <c r="E1977" i="5"/>
  <c r="B1997" i="8"/>
  <c r="E1997" i="5"/>
  <c r="B2017" i="8"/>
  <c r="E2017" i="5"/>
  <c r="B2037" i="8"/>
  <c r="E2037" i="5"/>
  <c r="B2057" i="8"/>
  <c r="E2057" i="5"/>
  <c r="B2077" i="8"/>
  <c r="E2077" i="5"/>
  <c r="B2097" i="8"/>
  <c r="E2097" i="5"/>
  <c r="B2117" i="8"/>
  <c r="E2117" i="5"/>
  <c r="B2137" i="8"/>
  <c r="E2137" i="5"/>
  <c r="B2157" i="8"/>
  <c r="E2157" i="5"/>
  <c r="B2177" i="8"/>
  <c r="E2177" i="5"/>
  <c r="B2197" i="8"/>
  <c r="E2197" i="5"/>
  <c r="B2217" i="8"/>
  <c r="E2217" i="5"/>
  <c r="B2237" i="8"/>
  <c r="E2237" i="5"/>
  <c r="B2257" i="8"/>
  <c r="E2257" i="5"/>
  <c r="B2277" i="8"/>
  <c r="E2277" i="5"/>
  <c r="B2297" i="8"/>
  <c r="E2297" i="5"/>
  <c r="B2317" i="8"/>
  <c r="E2317" i="5"/>
  <c r="B2337" i="8"/>
  <c r="E2337" i="5"/>
  <c r="B2437" i="8"/>
  <c r="E2437" i="5"/>
  <c r="B94" i="8"/>
  <c r="E94" i="5"/>
  <c r="B41" i="8"/>
  <c r="E41" i="5"/>
  <c r="B280" i="8"/>
  <c r="E280" i="5"/>
  <c r="B182" i="8"/>
  <c r="E182" i="5"/>
  <c r="B211" i="8"/>
  <c r="E211" i="5"/>
  <c r="B1654" i="8"/>
  <c r="E1654" i="5"/>
  <c r="B1032" i="8"/>
  <c r="E1032" i="5"/>
  <c r="B1856" i="8"/>
  <c r="E1856" i="5"/>
  <c r="B956" i="8"/>
  <c r="E956" i="5"/>
  <c r="B2130" i="8"/>
  <c r="E2130" i="5"/>
  <c r="B1060" i="8"/>
  <c r="E1060" i="5"/>
  <c r="B2124" i="8"/>
  <c r="E2124" i="5"/>
  <c r="B744" i="8"/>
  <c r="E744" i="5"/>
  <c r="B123" i="8"/>
  <c r="E123" i="5"/>
  <c r="B1876" i="8"/>
  <c r="E1876" i="5"/>
  <c r="B2362" i="8"/>
  <c r="E2362" i="5"/>
  <c r="B462" i="8"/>
  <c r="E462" i="5"/>
  <c r="B1390" i="8"/>
  <c r="E1390" i="5"/>
  <c r="B566" i="8"/>
  <c r="E566" i="5"/>
  <c r="B770" i="8"/>
  <c r="E770" i="5"/>
  <c r="B232" i="8"/>
  <c r="E232" i="5"/>
  <c r="B240" i="8"/>
  <c r="E240" i="5"/>
  <c r="B1334" i="8"/>
  <c r="E1334" i="5"/>
  <c r="B2463" i="8"/>
  <c r="E2463" i="5"/>
  <c r="B452" i="8"/>
  <c r="E452" i="5"/>
  <c r="B1015" i="8"/>
  <c r="E1015" i="5"/>
  <c r="B2348" i="8"/>
  <c r="E2348" i="5"/>
  <c r="B265" i="8"/>
  <c r="E265" i="5"/>
  <c r="B432" i="8"/>
  <c r="E432" i="5"/>
  <c r="B116" i="8"/>
  <c r="E116" i="5"/>
  <c r="B108" i="8"/>
  <c r="E108" i="5"/>
  <c r="B167" i="8"/>
  <c r="E167" i="5"/>
  <c r="B222" i="8"/>
  <c r="E222" i="5"/>
  <c r="B932" i="8"/>
  <c r="E932" i="5"/>
  <c r="B656" i="8"/>
  <c r="E656" i="5"/>
  <c r="B1946" i="8"/>
  <c r="E1946" i="5"/>
  <c r="B1624" i="8"/>
  <c r="E1624" i="5"/>
  <c r="B1144" i="8"/>
  <c r="E1144" i="5"/>
  <c r="B2421" i="8"/>
  <c r="E2421" i="5"/>
  <c r="J58" i="4"/>
  <c r="I62" i="4"/>
  <c r="M58" i="4"/>
  <c r="B214" i="8"/>
  <c r="E214" i="5"/>
  <c r="B372" i="8"/>
  <c r="E372" i="5"/>
  <c r="B59" i="8"/>
  <c r="E59" i="5"/>
  <c r="B164" i="8"/>
  <c r="E164" i="5"/>
  <c r="B842" i="8"/>
  <c r="E842" i="5"/>
  <c r="B1246" i="8"/>
  <c r="E1246" i="5"/>
  <c r="B466" i="8"/>
  <c r="E466" i="5"/>
  <c r="B1492" i="8"/>
  <c r="E1492" i="5"/>
  <c r="B1984" i="8"/>
  <c r="E1984" i="5"/>
  <c r="B670" i="8"/>
  <c r="E670" i="5"/>
  <c r="B1348" i="8"/>
  <c r="E1348" i="5"/>
  <c r="B57" i="8"/>
  <c r="E57" i="5"/>
  <c r="B554" i="8"/>
  <c r="E554" i="5"/>
  <c r="B328" i="8"/>
  <c r="E328" i="5"/>
  <c r="B292" i="8"/>
  <c r="E292" i="5"/>
  <c r="B168" i="8"/>
  <c r="E168" i="5"/>
  <c r="B412" i="8"/>
  <c r="E412" i="5"/>
  <c r="B1854" i="8"/>
  <c r="E1854" i="5"/>
  <c r="B952" i="8"/>
  <c r="E952" i="5"/>
  <c r="B1506" i="8"/>
  <c r="E1506" i="5"/>
  <c r="B576" i="8"/>
  <c r="E576" i="5"/>
  <c r="B1076" i="8"/>
  <c r="E1076" i="5"/>
  <c r="B480" i="8"/>
  <c r="E480" i="5"/>
  <c r="B1080" i="8"/>
  <c r="E1080" i="5"/>
  <c r="B1824" i="8"/>
  <c r="E1824" i="5"/>
  <c r="B266" i="8"/>
  <c r="E266" i="5"/>
  <c r="B764" i="8"/>
  <c r="E764" i="5"/>
  <c r="B43" i="8"/>
  <c r="E43" i="5"/>
  <c r="B1764" i="8"/>
  <c r="E1764" i="5"/>
  <c r="B138" i="8"/>
  <c r="E138" i="5"/>
  <c r="B538" i="8"/>
  <c r="E538" i="5"/>
  <c r="B1038" i="8"/>
  <c r="E1038" i="5"/>
  <c r="B2461" i="8"/>
  <c r="E2461" i="5"/>
  <c r="B2280" i="8"/>
  <c r="E2280" i="5"/>
  <c r="B311" i="8"/>
  <c r="E311" i="5"/>
  <c r="B671" i="8"/>
  <c r="E671" i="5"/>
  <c r="B156" i="8"/>
  <c r="E156" i="5"/>
  <c r="B262" i="8"/>
  <c r="E262" i="5"/>
  <c r="B187" i="8"/>
  <c r="E187" i="5"/>
  <c r="B259" i="8"/>
  <c r="E259" i="5"/>
  <c r="B1258" i="8"/>
  <c r="E1258" i="5"/>
  <c r="B662" i="8"/>
  <c r="E662" i="5"/>
  <c r="B1162" i="8"/>
  <c r="E1162" i="5"/>
  <c r="B2094" i="8"/>
  <c r="E2094" i="5"/>
  <c r="B986" i="8"/>
  <c r="E986" i="5"/>
  <c r="B1840" i="8"/>
  <c r="E1840" i="5"/>
  <c r="B790" i="8"/>
  <c r="E790" i="5"/>
  <c r="B1564" i="8"/>
  <c r="E1564" i="5"/>
  <c r="B77" i="8"/>
  <c r="E77" i="5"/>
  <c r="B574" i="8"/>
  <c r="E574" i="5"/>
  <c r="B1174" i="8"/>
  <c r="E1174" i="5"/>
  <c r="B1614" i="8"/>
  <c r="E1614" i="5"/>
  <c r="B149" i="8"/>
  <c r="E149" i="5"/>
  <c r="B848" i="8"/>
  <c r="E848" i="5"/>
  <c r="B2369" i="8"/>
  <c r="E2369" i="5"/>
  <c r="B2290" i="8"/>
  <c r="E2290" i="5"/>
  <c r="B2443" i="8"/>
  <c r="E2443" i="5"/>
  <c r="B373" i="8"/>
  <c r="E373" i="5"/>
  <c r="B473" i="8"/>
  <c r="E473" i="5"/>
  <c r="B593" i="8"/>
  <c r="E593" i="5"/>
  <c r="B693" i="8"/>
  <c r="E693" i="5"/>
  <c r="B813" i="8"/>
  <c r="E813" i="5"/>
  <c r="B913" i="8"/>
  <c r="E913" i="5"/>
  <c r="B1033" i="8"/>
  <c r="E1033" i="5"/>
  <c r="B1113" i="8"/>
  <c r="E1113" i="5"/>
  <c r="B1213" i="8"/>
  <c r="E1213" i="5"/>
  <c r="B1878" i="8"/>
  <c r="E1878" i="5"/>
  <c r="B1437" i="8"/>
  <c r="E1437" i="5"/>
  <c r="B16" i="8"/>
  <c r="E16" i="5"/>
  <c r="B234" i="8"/>
  <c r="E234" i="5"/>
  <c r="B195" i="8"/>
  <c r="E195" i="5"/>
  <c r="B1476" i="8"/>
  <c r="E1476" i="5"/>
  <c r="B1096" i="8"/>
  <c r="E1096" i="5"/>
  <c r="B800" i="8"/>
  <c r="E800" i="5"/>
  <c r="B7" i="8"/>
  <c r="E7" i="5"/>
  <c r="B984" i="8"/>
  <c r="E984" i="5"/>
  <c r="B1964" i="8"/>
  <c r="E1964" i="5"/>
  <c r="B858" i="8"/>
  <c r="E858" i="5"/>
  <c r="B2470" i="8"/>
  <c r="E2470" i="5"/>
  <c r="B315" i="8"/>
  <c r="E315" i="5"/>
  <c r="B495" i="8"/>
  <c r="E495" i="5"/>
  <c r="B675" i="8"/>
  <c r="E675" i="5"/>
  <c r="B835" i="8"/>
  <c r="E835" i="5"/>
  <c r="B995" i="8"/>
  <c r="E995" i="5"/>
  <c r="B1155" i="8"/>
  <c r="E1155" i="5"/>
  <c r="B1688" i="8"/>
  <c r="E1688" i="5"/>
  <c r="B31" i="8"/>
  <c r="E31" i="5"/>
  <c r="B1802" i="8"/>
  <c r="E1802" i="5"/>
  <c r="B2395" i="8"/>
  <c r="E2395" i="5"/>
  <c r="B1259" i="8"/>
  <c r="E1259" i="5"/>
  <c r="B1359" i="8"/>
  <c r="E1359" i="5"/>
  <c r="B1459" i="8"/>
  <c r="E1459" i="5"/>
  <c r="B1539" i="8"/>
  <c r="E1539" i="5"/>
  <c r="B1619" i="8"/>
  <c r="E1619" i="5"/>
  <c r="B1679" i="8"/>
  <c r="E1679" i="5"/>
  <c r="B1739" i="8"/>
  <c r="E1739" i="5"/>
  <c r="B1799" i="8"/>
  <c r="E1799" i="5"/>
  <c r="B1839" i="8"/>
  <c r="E1839" i="5"/>
  <c r="B1899" i="8"/>
  <c r="E1899" i="5"/>
  <c r="B1939" i="8"/>
  <c r="E1939" i="5"/>
  <c r="B1959" i="8"/>
  <c r="E1959" i="5"/>
  <c r="B1999" i="8"/>
  <c r="E1999" i="5"/>
  <c r="B2019" i="8"/>
  <c r="E2019" i="5"/>
  <c r="B2039" i="8"/>
  <c r="E2039" i="5"/>
  <c r="B2099" i="8"/>
  <c r="E2099" i="5"/>
  <c r="B2119" i="8"/>
  <c r="E2119" i="5"/>
  <c r="B2139" i="8"/>
  <c r="E2139" i="5"/>
  <c r="B2159" i="8"/>
  <c r="E2159" i="5"/>
  <c r="B2179" i="8"/>
  <c r="E2179" i="5"/>
  <c r="B2199" i="8"/>
  <c r="E2199" i="5"/>
  <c r="B2219" i="8"/>
  <c r="E2219" i="5"/>
  <c r="B2239" i="8"/>
  <c r="E2239" i="5"/>
  <c r="B2259" i="8"/>
  <c r="E2259" i="5"/>
  <c r="B2279" i="8"/>
  <c r="E2279" i="5"/>
  <c r="B2299" i="8"/>
  <c r="E2299" i="5"/>
  <c r="B128" i="8"/>
  <c r="E128" i="5"/>
  <c r="B320" i="8"/>
  <c r="E320" i="5"/>
  <c r="B248" i="8"/>
  <c r="E248" i="5"/>
  <c r="B101" i="8"/>
  <c r="E101" i="5"/>
  <c r="B253" i="8"/>
  <c r="E253" i="5"/>
  <c r="B216" i="8"/>
  <c r="E216" i="5"/>
  <c r="B32" i="8"/>
  <c r="E32" i="5"/>
  <c r="B173" i="8"/>
  <c r="E173" i="5"/>
  <c r="B350" i="8"/>
  <c r="E350" i="5"/>
  <c r="B136" i="8"/>
  <c r="E136" i="5"/>
  <c r="B502" i="8"/>
  <c r="E502" i="5"/>
  <c r="B141" i="8"/>
  <c r="E141" i="5"/>
  <c r="B290" i="8"/>
  <c r="E290" i="5"/>
  <c r="B104" i="8"/>
  <c r="E104" i="5"/>
  <c r="B204" i="8"/>
  <c r="E204" i="5"/>
  <c r="B1274" i="8"/>
  <c r="E1274" i="5"/>
  <c r="B1538" i="8"/>
  <c r="E1538" i="5"/>
  <c r="B1716" i="8"/>
  <c r="E1716" i="5"/>
  <c r="B1904" i="8"/>
  <c r="E1904" i="5"/>
  <c r="B2060" i="8"/>
  <c r="E2060" i="5"/>
  <c r="B582" i="8"/>
  <c r="E582" i="5"/>
  <c r="B682" i="8"/>
  <c r="E682" i="5"/>
  <c r="B782" i="8"/>
  <c r="E782" i="5"/>
  <c r="B882" i="8"/>
  <c r="E882" i="5"/>
  <c r="B982" i="8"/>
  <c r="E982" i="5"/>
  <c r="B1082" i="8"/>
  <c r="E1082" i="5"/>
  <c r="B1182" i="8"/>
  <c r="E1182" i="5"/>
  <c r="B1524" i="8"/>
  <c r="E1524" i="5"/>
  <c r="B1304" i="8"/>
  <c r="E1304" i="5"/>
  <c r="B1606" i="8"/>
  <c r="E1606" i="5"/>
  <c r="B1794" i="8"/>
  <c r="E1794" i="5"/>
  <c r="B1950" i="8"/>
  <c r="E1950" i="5"/>
  <c r="B2106" i="8"/>
  <c r="E2106" i="5"/>
  <c r="B506" i="8"/>
  <c r="E506" i="5"/>
  <c r="B606" i="8"/>
  <c r="E606" i="5"/>
  <c r="B706" i="8"/>
  <c r="E706" i="5"/>
  <c r="B806" i="8"/>
  <c r="E806" i="5"/>
  <c r="B906" i="8"/>
  <c r="E906" i="5"/>
  <c r="B1006" i="8"/>
  <c r="E1006" i="5"/>
  <c r="B1106" i="8"/>
  <c r="E1106" i="5"/>
  <c r="B1206" i="8"/>
  <c r="E1206" i="5"/>
  <c r="B1596" i="8"/>
  <c r="E1596" i="5"/>
  <c r="B1430" i="8"/>
  <c r="E1430" i="5"/>
  <c r="B1696" i="8"/>
  <c r="E1696" i="5"/>
  <c r="B1884" i="8"/>
  <c r="E1884" i="5"/>
  <c r="B2040" i="8"/>
  <c r="E2040" i="5"/>
  <c r="B410" i="8"/>
  <c r="E410" i="5"/>
  <c r="B510" i="8"/>
  <c r="E510" i="5"/>
  <c r="B610" i="8"/>
  <c r="E610" i="5"/>
  <c r="B710" i="8"/>
  <c r="E710" i="5"/>
  <c r="B810" i="8"/>
  <c r="E810" i="5"/>
  <c r="B910" i="8"/>
  <c r="E910" i="5"/>
  <c r="B1010" i="8"/>
  <c r="E1010" i="5"/>
  <c r="B1110" i="8"/>
  <c r="E1110" i="5"/>
  <c r="B1210" i="8"/>
  <c r="E1210" i="5"/>
  <c r="B1248" i="8"/>
  <c r="E1248" i="5"/>
  <c r="B1450" i="8"/>
  <c r="E1450" i="5"/>
  <c r="B1686" i="8"/>
  <c r="E1686" i="5"/>
  <c r="B1874" i="8"/>
  <c r="E1874" i="5"/>
  <c r="B2030" i="8"/>
  <c r="E2030" i="5"/>
  <c r="B97" i="8"/>
  <c r="E97" i="5"/>
  <c r="B197" i="8"/>
  <c r="E197" i="5"/>
  <c r="B294" i="8"/>
  <c r="E294" i="5"/>
  <c r="B394" i="8"/>
  <c r="E394" i="5"/>
  <c r="B494" i="8"/>
  <c r="E494" i="5"/>
  <c r="B594" i="8"/>
  <c r="E594" i="5"/>
  <c r="B694" i="8"/>
  <c r="E694" i="5"/>
  <c r="B794" i="8"/>
  <c r="E794" i="5"/>
  <c r="B894" i="8"/>
  <c r="E894" i="5"/>
  <c r="B994" i="8"/>
  <c r="E994" i="5"/>
  <c r="B1094" i="8"/>
  <c r="E1094" i="5"/>
  <c r="B1194" i="8"/>
  <c r="E1194" i="5"/>
  <c r="B1584" i="8"/>
  <c r="E1584" i="5"/>
  <c r="B72" i="8"/>
  <c r="E72" i="5"/>
  <c r="B172" i="8"/>
  <c r="E172" i="5"/>
  <c r="B272" i="8"/>
  <c r="E272" i="5"/>
  <c r="B1366" i="8"/>
  <c r="E1366" i="5"/>
  <c r="B1626" i="8"/>
  <c r="E1626" i="5"/>
  <c r="B1814" i="8"/>
  <c r="E1814" i="5"/>
  <c r="B1970" i="8"/>
  <c r="E1970" i="5"/>
  <c r="B2190" i="8"/>
  <c r="E2190" i="5"/>
  <c r="B69" i="8"/>
  <c r="E69" i="5"/>
  <c r="B169" i="8"/>
  <c r="E169" i="5"/>
  <c r="B269" i="8"/>
  <c r="E269" i="5"/>
  <c r="B368" i="8"/>
  <c r="E368" i="5"/>
  <c r="B468" i="8"/>
  <c r="E468" i="5"/>
  <c r="B568" i="8"/>
  <c r="E568" i="5"/>
  <c r="B668" i="8"/>
  <c r="E668" i="5"/>
  <c r="B768" i="8"/>
  <c r="E768" i="5"/>
  <c r="B868" i="8"/>
  <c r="E868" i="5"/>
  <c r="B968" i="8"/>
  <c r="E968" i="5"/>
  <c r="B1068" i="8"/>
  <c r="E1068" i="5"/>
  <c r="B1168" i="8"/>
  <c r="E1168" i="5"/>
  <c r="B1552" i="8"/>
  <c r="E1552" i="5"/>
  <c r="B1480" i="8"/>
  <c r="E1480" i="5"/>
  <c r="B2376" i="8"/>
  <c r="E2376" i="5"/>
  <c r="B2146" i="8"/>
  <c r="E2146" i="5"/>
  <c r="B2246" i="8"/>
  <c r="E2246" i="5"/>
  <c r="B2343" i="8"/>
  <c r="E2343" i="5"/>
  <c r="B2478" i="8"/>
  <c r="E2478" i="5"/>
  <c r="B2496" i="8"/>
  <c r="E2496" i="5"/>
  <c r="B2310" i="8"/>
  <c r="E2310" i="5"/>
  <c r="B2389" i="8"/>
  <c r="E2389" i="5"/>
  <c r="B2497" i="8"/>
  <c r="E2497" i="5"/>
  <c r="B2264" i="8"/>
  <c r="E2264" i="5"/>
  <c r="B2371" i="8"/>
  <c r="E2371" i="5"/>
  <c r="B2345" i="8"/>
  <c r="E2345" i="5"/>
  <c r="B2485" i="8"/>
  <c r="E2485" i="5"/>
  <c r="B297" i="8"/>
  <c r="E297" i="5"/>
  <c r="B317" i="8"/>
  <c r="E317" i="5"/>
  <c r="B337" i="8"/>
  <c r="E337" i="5"/>
  <c r="B357" i="8"/>
  <c r="E357" i="5"/>
  <c r="B377" i="8"/>
  <c r="E377" i="5"/>
  <c r="B397" i="8"/>
  <c r="E397" i="5"/>
  <c r="B417" i="8"/>
  <c r="E417" i="5"/>
  <c r="B437" i="8"/>
  <c r="E437" i="5"/>
  <c r="B457" i="8"/>
  <c r="E457" i="5"/>
  <c r="B477" i="8"/>
  <c r="E477" i="5"/>
  <c r="B497" i="8"/>
  <c r="E497" i="5"/>
  <c r="B517" i="8"/>
  <c r="E517" i="5"/>
  <c r="B537" i="8"/>
  <c r="E537" i="5"/>
  <c r="B557" i="8"/>
  <c r="E557" i="5"/>
  <c r="B577" i="8"/>
  <c r="E577" i="5"/>
  <c r="B597" i="8"/>
  <c r="E597" i="5"/>
  <c r="B617" i="8"/>
  <c r="E617" i="5"/>
  <c r="B637" i="8"/>
  <c r="E637" i="5"/>
  <c r="B657" i="8"/>
  <c r="E657" i="5"/>
  <c r="B677" i="8"/>
  <c r="E677" i="5"/>
  <c r="B697" i="8"/>
  <c r="E697" i="5"/>
  <c r="B717" i="8"/>
  <c r="E717" i="5"/>
  <c r="B737" i="8"/>
  <c r="E737" i="5"/>
  <c r="B757" i="8"/>
  <c r="E757" i="5"/>
  <c r="B777" i="8"/>
  <c r="E777" i="5"/>
  <c r="B797" i="8"/>
  <c r="E797" i="5"/>
  <c r="B817" i="8"/>
  <c r="E817" i="5"/>
  <c r="B837" i="8"/>
  <c r="E837" i="5"/>
  <c r="B857" i="8"/>
  <c r="E857" i="5"/>
  <c r="B877" i="8"/>
  <c r="E877" i="5"/>
  <c r="B897" i="8"/>
  <c r="E897" i="5"/>
  <c r="B917" i="8"/>
  <c r="E917" i="5"/>
  <c r="B937" i="8"/>
  <c r="E937" i="5"/>
  <c r="B957" i="8"/>
  <c r="E957" i="5"/>
  <c r="B977" i="8"/>
  <c r="E977" i="5"/>
  <c r="B997" i="8"/>
  <c r="E997" i="5"/>
  <c r="B1017" i="8"/>
  <c r="E1017" i="5"/>
  <c r="B1037" i="8"/>
  <c r="E1037" i="5"/>
  <c r="B1057" i="8"/>
  <c r="E1057" i="5"/>
  <c r="B1077" i="8"/>
  <c r="E1077" i="5"/>
  <c r="B1097" i="8"/>
  <c r="E1097" i="5"/>
  <c r="B1117" i="8"/>
  <c r="E1117" i="5"/>
  <c r="B1137" i="8"/>
  <c r="E1137" i="5"/>
  <c r="B1157" i="8"/>
  <c r="E1157" i="5"/>
  <c r="B1177" i="8"/>
  <c r="E1177" i="5"/>
  <c r="B1197" i="8"/>
  <c r="E1197" i="5"/>
  <c r="B1217" i="8"/>
  <c r="E1217" i="5"/>
  <c r="B1282" i="8"/>
  <c r="E1282" i="5"/>
  <c r="B1402" i="8"/>
  <c r="E1402" i="5"/>
  <c r="B1602" i="8"/>
  <c r="E1602" i="5"/>
  <c r="B1698" i="8"/>
  <c r="E1698" i="5"/>
  <c r="B1798" i="8"/>
  <c r="E1798" i="5"/>
  <c r="B1898" i="8"/>
  <c r="E1898" i="5"/>
  <c r="B1998" i="8"/>
  <c r="E1998" i="5"/>
  <c r="B2098" i="8"/>
  <c r="E2098" i="5"/>
  <c r="B2198" i="8"/>
  <c r="E2198" i="5"/>
  <c r="B2298" i="8"/>
  <c r="E2298" i="5"/>
  <c r="B2468" i="8"/>
  <c r="E2468" i="5"/>
  <c r="B1548" i="8"/>
  <c r="E1548" i="5"/>
  <c r="B17" i="8"/>
  <c r="E17" i="5"/>
  <c r="B1290" i="8"/>
  <c r="E1290" i="5"/>
  <c r="B1414" i="8"/>
  <c r="E1414" i="5"/>
  <c r="B1612" i="8"/>
  <c r="E1612" i="5"/>
  <c r="B1712" i="8"/>
  <c r="E1712" i="5"/>
  <c r="B1812" i="8"/>
  <c r="E1812" i="5"/>
  <c r="B1912" i="8"/>
  <c r="E1912" i="5"/>
  <c r="B2012" i="8"/>
  <c r="E2012" i="5"/>
  <c r="B2112" i="8"/>
  <c r="E2112" i="5"/>
  <c r="B2212" i="8"/>
  <c r="E2212" i="5"/>
  <c r="B2312" i="8"/>
  <c r="E2312" i="5"/>
  <c r="B2448" i="8"/>
  <c r="E2448" i="5"/>
  <c r="B2402" i="8"/>
  <c r="E2402" i="5"/>
  <c r="B2341" i="8"/>
  <c r="E2341" i="5"/>
  <c r="B2439" i="8"/>
  <c r="E2439" i="5"/>
  <c r="B2370" i="8"/>
  <c r="E2370" i="5"/>
  <c r="B2474" i="8"/>
  <c r="E2474" i="5"/>
  <c r="B1241" i="8"/>
  <c r="E1241" i="5"/>
  <c r="B1261" i="8"/>
  <c r="E1261" i="5"/>
  <c r="B1281" i="8"/>
  <c r="E1281" i="5"/>
  <c r="B1301" i="8"/>
  <c r="E1301" i="5"/>
  <c r="B1321" i="8"/>
  <c r="E1321" i="5"/>
  <c r="B1341" i="8"/>
  <c r="E1341" i="5"/>
  <c r="B1361" i="8"/>
  <c r="E1361" i="5"/>
  <c r="B1381" i="8"/>
  <c r="E1381" i="5"/>
  <c r="B1401" i="8"/>
  <c r="E1401" i="5"/>
  <c r="B1421" i="8"/>
  <c r="E1421" i="5"/>
  <c r="B1441" i="8"/>
  <c r="E1441" i="5"/>
  <c r="B1461" i="8"/>
  <c r="E1461" i="5"/>
  <c r="B1481" i="8"/>
  <c r="E1481" i="5"/>
  <c r="B1501" i="8"/>
  <c r="E1501" i="5"/>
  <c r="B1521" i="8"/>
  <c r="E1521" i="5"/>
  <c r="B1541" i="8"/>
  <c r="E1541" i="5"/>
  <c r="B1561" i="8"/>
  <c r="E1561" i="5"/>
  <c r="B1581" i="8"/>
  <c r="E1581" i="5"/>
  <c r="B1601" i="8"/>
  <c r="E1601" i="5"/>
  <c r="B1621" i="8"/>
  <c r="E1621" i="5"/>
  <c r="B1641" i="8"/>
  <c r="E1641" i="5"/>
  <c r="B1661" i="8"/>
  <c r="E1661" i="5"/>
  <c r="B1681" i="8"/>
  <c r="E1681" i="5"/>
  <c r="B1701" i="8"/>
  <c r="E1701" i="5"/>
  <c r="B1721" i="8"/>
  <c r="E1721" i="5"/>
  <c r="B1741" i="8"/>
  <c r="E1741" i="5"/>
  <c r="B1761" i="8"/>
  <c r="E1761" i="5"/>
  <c r="B1781" i="8"/>
  <c r="E1781" i="5"/>
  <c r="B1801" i="8"/>
  <c r="E1801" i="5"/>
  <c r="B1821" i="8"/>
  <c r="E1821" i="5"/>
  <c r="B1841" i="8"/>
  <c r="E1841" i="5"/>
  <c r="B1861" i="8"/>
  <c r="E1861" i="5"/>
  <c r="B1881" i="8"/>
  <c r="E1881" i="5"/>
  <c r="B1901" i="8"/>
  <c r="E1901" i="5"/>
  <c r="B1921" i="8"/>
  <c r="E1921" i="5"/>
  <c r="B1941" i="8"/>
  <c r="E1941" i="5"/>
  <c r="B1961" i="8"/>
  <c r="E1961" i="5"/>
  <c r="B1981" i="8"/>
  <c r="E1981" i="5"/>
  <c r="B2001" i="8"/>
  <c r="E2001" i="5"/>
  <c r="B2021" i="8"/>
  <c r="E2021" i="5"/>
  <c r="B2041" i="8"/>
  <c r="E2041" i="5"/>
  <c r="B2061" i="8"/>
  <c r="E2061" i="5"/>
  <c r="B2081" i="8"/>
  <c r="E2081" i="5"/>
  <c r="B2101" i="8"/>
  <c r="E2101" i="5"/>
  <c r="B2121" i="8"/>
  <c r="E2121" i="5"/>
  <c r="B2141" i="8"/>
  <c r="E2141" i="5"/>
  <c r="B2161" i="8"/>
  <c r="E2161" i="5"/>
  <c r="B2181" i="8"/>
  <c r="E2181" i="5"/>
  <c r="B2201" i="8"/>
  <c r="E2201" i="5"/>
  <c r="B2221" i="8"/>
  <c r="E2221" i="5"/>
  <c r="B2241" i="8"/>
  <c r="E2241" i="5"/>
  <c r="B2261" i="8"/>
  <c r="E2261" i="5"/>
  <c r="B2281" i="8"/>
  <c r="E2281" i="5"/>
  <c r="B2301" i="8"/>
  <c r="E2301" i="5"/>
  <c r="B2321" i="8"/>
  <c r="E2321" i="5"/>
  <c r="B2357" i="8"/>
  <c r="E2357" i="5"/>
  <c r="B2457" i="8"/>
  <c r="E2457" i="5"/>
  <c r="M59" i="4"/>
  <c r="J59" i="4"/>
  <c r="B148" i="8"/>
  <c r="E148" i="5"/>
  <c r="M60" i="4"/>
  <c r="J60" i="4"/>
  <c r="B382" i="8"/>
  <c r="E382" i="5"/>
  <c r="B45" i="8"/>
  <c r="E45" i="5"/>
  <c r="B832" i="8"/>
  <c r="E832" i="5"/>
  <c r="B556" i="8"/>
  <c r="E556" i="5"/>
  <c r="B1634" i="8"/>
  <c r="E1634" i="5"/>
  <c r="B960" i="8"/>
  <c r="E960" i="5"/>
  <c r="B444" i="8"/>
  <c r="E444" i="5"/>
  <c r="B287" i="8"/>
  <c r="E287" i="5"/>
  <c r="B51" i="8"/>
  <c r="E51" i="5"/>
  <c r="B171" i="8"/>
  <c r="E171" i="5"/>
  <c r="B139" i="8"/>
  <c r="E139" i="5"/>
  <c r="B273" i="8"/>
  <c r="E273" i="5"/>
  <c r="B392" i="8"/>
  <c r="E392" i="5"/>
  <c r="B1660" i="8"/>
  <c r="E1660" i="5"/>
  <c r="B742" i="8"/>
  <c r="E742" i="5"/>
  <c r="B1142" i="8"/>
  <c r="E1142" i="5"/>
  <c r="B1458" i="8"/>
  <c r="E1458" i="5"/>
  <c r="B2050" i="8"/>
  <c r="E2050" i="5"/>
  <c r="B1066" i="8"/>
  <c r="E1066" i="5"/>
  <c r="B1640" i="8"/>
  <c r="E1640" i="5"/>
  <c r="B2150" i="8"/>
  <c r="E2150" i="5"/>
  <c r="B970" i="8"/>
  <c r="E970" i="5"/>
  <c r="B1630" i="8"/>
  <c r="E1630" i="5"/>
  <c r="B2144" i="8"/>
  <c r="E2144" i="5"/>
  <c r="B354" i="8"/>
  <c r="E354" i="5"/>
  <c r="B27" i="8"/>
  <c r="E27" i="5"/>
  <c r="B161" i="8"/>
  <c r="E161" i="5"/>
  <c r="B81" i="8"/>
  <c r="E81" i="5"/>
  <c r="B196" i="8"/>
  <c r="E196" i="5"/>
  <c r="B6" i="8"/>
  <c r="H28" i="5"/>
  <c r="E6" i="5"/>
  <c r="B125" i="8"/>
  <c r="E125" i="5"/>
  <c r="B245" i="8"/>
  <c r="E245" i="5"/>
  <c r="B175" i="8"/>
  <c r="E175" i="5"/>
  <c r="B1666" i="8"/>
  <c r="E1666" i="5"/>
  <c r="B552" i="8"/>
  <c r="E552" i="5"/>
  <c r="B1052" i="8"/>
  <c r="E1052" i="5"/>
  <c r="B1424" i="8"/>
  <c r="E1424" i="5"/>
  <c r="B1900" i="8"/>
  <c r="E1900" i="5"/>
  <c r="B676" i="8"/>
  <c r="E676" i="5"/>
  <c r="B876" i="8"/>
  <c r="E876" i="5"/>
  <c r="B1496" i="8"/>
  <c r="E1496" i="5"/>
  <c r="B1990" i="8"/>
  <c r="E1990" i="5"/>
  <c r="B680" i="8"/>
  <c r="E680" i="5"/>
  <c r="B1180" i="8"/>
  <c r="E1180" i="5"/>
  <c r="B1636" i="8"/>
  <c r="E1636" i="5"/>
  <c r="B2164" i="8"/>
  <c r="E2164" i="5"/>
  <c r="B364" i="8"/>
  <c r="E364" i="5"/>
  <c r="B664" i="8"/>
  <c r="E664" i="5"/>
  <c r="B1064" i="8"/>
  <c r="E1064" i="5"/>
  <c r="B243" i="8"/>
  <c r="E243" i="5"/>
  <c r="B1920" i="8"/>
  <c r="E1920" i="5"/>
  <c r="B238" i="8"/>
  <c r="E238" i="5"/>
  <c r="B738" i="8"/>
  <c r="E738" i="5"/>
  <c r="B1138" i="8"/>
  <c r="E1138" i="5"/>
  <c r="B2365" i="8"/>
  <c r="E2365" i="5"/>
  <c r="B2428" i="8"/>
  <c r="E2428" i="5"/>
  <c r="B2435" i="8"/>
  <c r="E2435" i="5"/>
  <c r="B631" i="8"/>
  <c r="E631" i="5"/>
  <c r="B251" i="8"/>
  <c r="E251" i="5"/>
  <c r="B230" i="8"/>
  <c r="E230" i="5"/>
  <c r="B306" i="8"/>
  <c r="E306" i="5"/>
  <c r="B1486" i="8"/>
  <c r="E1486" i="5"/>
  <c r="B2016" i="8"/>
  <c r="E2016" i="5"/>
  <c r="B762" i="8"/>
  <c r="E762" i="5"/>
  <c r="B1062" i="8"/>
  <c r="E1062" i="5"/>
  <c r="B1288" i="8"/>
  <c r="E1288" i="5"/>
  <c r="B1906" i="8"/>
  <c r="E1906" i="5"/>
  <c r="B586" i="8"/>
  <c r="E586" i="5"/>
  <c r="B886" i="8"/>
  <c r="E886" i="5"/>
  <c r="B1544" i="8"/>
  <c r="E1544" i="5"/>
  <c r="B1996" i="8"/>
  <c r="E1996" i="5"/>
  <c r="B590" i="8"/>
  <c r="E590" i="5"/>
  <c r="B890" i="8"/>
  <c r="E890" i="5"/>
  <c r="B1190" i="8"/>
  <c r="E1190" i="5"/>
  <c r="B1674" i="8"/>
  <c r="E1674" i="5"/>
  <c r="B2180" i="8"/>
  <c r="E2180" i="5"/>
  <c r="B374" i="8"/>
  <c r="E374" i="5"/>
  <c r="B774" i="8"/>
  <c r="E774" i="5"/>
  <c r="B1074" i="8"/>
  <c r="E1074" i="5"/>
  <c r="B52" i="8"/>
  <c r="E52" i="5"/>
  <c r="B1336" i="8"/>
  <c r="E1336" i="5"/>
  <c r="B1926" i="8"/>
  <c r="E1926" i="5"/>
  <c r="B249" i="8"/>
  <c r="E249" i="5"/>
  <c r="B648" i="8"/>
  <c r="E648" i="5"/>
  <c r="B948" i="8"/>
  <c r="E948" i="5"/>
  <c r="B1456" i="8"/>
  <c r="E1456" i="5"/>
  <c r="B2126" i="8"/>
  <c r="E2126" i="5"/>
  <c r="B2436" i="8"/>
  <c r="E2436" i="5"/>
  <c r="B2244" i="8"/>
  <c r="E2244" i="5"/>
  <c r="B2488" i="8"/>
  <c r="E2488" i="5"/>
  <c r="B313" i="8"/>
  <c r="E313" i="5"/>
  <c r="B393" i="8"/>
  <c r="E393" i="5"/>
  <c r="B453" i="8"/>
  <c r="E453" i="5"/>
  <c r="B493" i="8"/>
  <c r="E493" i="5"/>
  <c r="B573" i="8"/>
  <c r="E573" i="5"/>
  <c r="B653" i="8"/>
  <c r="E653" i="5"/>
  <c r="B713" i="8"/>
  <c r="E713" i="5"/>
  <c r="B773" i="8"/>
  <c r="E773" i="5"/>
  <c r="B833" i="8"/>
  <c r="E833" i="5"/>
  <c r="B893" i="8"/>
  <c r="E893" i="5"/>
  <c r="B953" i="8"/>
  <c r="E953" i="5"/>
  <c r="B1013" i="8"/>
  <c r="E1013" i="5"/>
  <c r="B1093" i="8"/>
  <c r="E1093" i="5"/>
  <c r="B1193" i="8"/>
  <c r="E1193" i="5"/>
  <c r="B1778" i="8"/>
  <c r="E1778" i="5"/>
  <c r="B1457" i="8"/>
  <c r="E1457" i="5"/>
  <c r="B99" i="8"/>
  <c r="E99" i="5"/>
  <c r="B312" i="8"/>
  <c r="E312" i="5"/>
  <c r="B572" i="8"/>
  <c r="E572" i="5"/>
  <c r="B2100" i="8"/>
  <c r="E2100" i="5"/>
  <c r="B1846" i="8"/>
  <c r="E1846" i="5"/>
  <c r="B2210" i="8"/>
  <c r="E2210" i="5"/>
  <c r="B584" i="8"/>
  <c r="E584" i="5"/>
  <c r="B1344" i="8"/>
  <c r="E1344" i="5"/>
  <c r="B558" i="8"/>
  <c r="E558" i="5"/>
  <c r="B2136" i="8"/>
  <c r="E2136" i="5"/>
  <c r="B2367" i="8"/>
  <c r="E2367" i="5"/>
  <c r="B435" i="8"/>
  <c r="E435" i="5"/>
  <c r="B595" i="8"/>
  <c r="E595" i="5"/>
  <c r="B755" i="8"/>
  <c r="E755" i="5"/>
  <c r="B915" i="8"/>
  <c r="E915" i="5"/>
  <c r="B1075" i="8"/>
  <c r="E1075" i="5"/>
  <c r="B1272" i="8"/>
  <c r="E1272" i="5"/>
  <c r="B2088" i="8"/>
  <c r="E2088" i="5"/>
  <c r="B1394" i="8"/>
  <c r="E1394" i="5"/>
  <c r="B2202" i="8"/>
  <c r="E2202" i="5"/>
  <c r="B2359" i="8"/>
  <c r="E2359" i="5"/>
  <c r="B1319" i="8"/>
  <c r="E1319" i="5"/>
  <c r="B1419" i="8"/>
  <c r="E1419" i="5"/>
  <c r="B1499" i="8"/>
  <c r="E1499" i="5"/>
  <c r="B1579" i="8"/>
  <c r="E1579" i="5"/>
  <c r="B1639" i="8"/>
  <c r="E1639" i="5"/>
  <c r="B1699" i="8"/>
  <c r="E1699" i="5"/>
  <c r="B1779" i="8"/>
  <c r="E1779" i="5"/>
  <c r="B1879" i="8"/>
  <c r="E1879" i="5"/>
  <c r="B2079" i="8"/>
  <c r="E2079" i="5"/>
  <c r="M71" i="11"/>
  <c r="M66" i="11"/>
  <c r="M61" i="11"/>
  <c r="M56" i="11"/>
  <c r="M67" i="11"/>
  <c r="M64" i="11"/>
  <c r="M53" i="11"/>
  <c r="M63" i="11"/>
  <c r="M52" i="11"/>
  <c r="M49" i="11"/>
  <c r="M54" i="11"/>
  <c r="M68" i="11"/>
  <c r="M57" i="11"/>
  <c r="M72" i="11"/>
  <c r="M69" i="11"/>
  <c r="M58" i="11"/>
  <c r="M62" i="11"/>
  <c r="M59" i="11"/>
  <c r="M50" i="11"/>
  <c r="M65" i="11"/>
  <c r="M55" i="11"/>
  <c r="M60" i="11"/>
  <c r="M70" i="11"/>
  <c r="M51" i="11"/>
  <c r="B42" i="8"/>
  <c r="E42" i="5"/>
  <c r="B342" i="8"/>
  <c r="E342" i="5"/>
  <c r="B380" i="8"/>
  <c r="E380" i="5"/>
  <c r="B310" i="8"/>
  <c r="E310" i="5"/>
  <c r="B356" i="8"/>
  <c r="E356" i="5"/>
  <c r="B145" i="8"/>
  <c r="E145" i="5"/>
  <c r="B29" i="8"/>
  <c r="E29" i="5"/>
  <c r="B115" i="8"/>
  <c r="E115" i="5"/>
  <c r="B215" i="8"/>
  <c r="E215" i="5"/>
  <c r="B1308" i="8"/>
  <c r="E1308" i="5"/>
  <c r="B1586" i="8"/>
  <c r="E1586" i="5"/>
  <c r="B1754" i="8"/>
  <c r="E1754" i="5"/>
  <c r="B2066" i="8"/>
  <c r="E2066" i="5"/>
  <c r="B592" i="8"/>
  <c r="E592" i="5"/>
  <c r="B692" i="8"/>
  <c r="E692" i="5"/>
  <c r="B792" i="8"/>
  <c r="E792" i="5"/>
  <c r="B892" i="8"/>
  <c r="E892" i="5"/>
  <c r="B992" i="8"/>
  <c r="E992" i="5"/>
  <c r="B1092" i="8"/>
  <c r="E1092" i="5"/>
  <c r="B1192" i="8"/>
  <c r="E1192" i="5"/>
  <c r="B1572" i="8"/>
  <c r="E1572" i="5"/>
  <c r="B1338" i="8"/>
  <c r="E1338" i="5"/>
  <c r="B1644" i="8"/>
  <c r="E1644" i="5"/>
  <c r="B1800" i="8"/>
  <c r="E1800" i="5"/>
  <c r="B1956" i="8"/>
  <c r="E1956" i="5"/>
  <c r="B416" i="8"/>
  <c r="E416" i="5"/>
  <c r="B516" i="8"/>
  <c r="E516" i="5"/>
  <c r="B616" i="8"/>
  <c r="E616" i="5"/>
  <c r="B716" i="8"/>
  <c r="E716" i="5"/>
  <c r="B816" i="8"/>
  <c r="E816" i="5"/>
  <c r="B916" i="8"/>
  <c r="E916" i="5"/>
  <c r="B1016" i="8"/>
  <c r="E1016" i="5"/>
  <c r="B1116" i="8"/>
  <c r="E1116" i="5"/>
  <c r="B1216" i="8"/>
  <c r="E1216" i="5"/>
  <c r="B1234" i="8"/>
  <c r="E1234" i="5"/>
  <c r="B1478" i="8"/>
  <c r="E1478" i="5"/>
  <c r="B1734" i="8"/>
  <c r="E1734" i="5"/>
  <c r="B1890" i="8"/>
  <c r="E1890" i="5"/>
  <c r="B2046" i="8"/>
  <c r="E2046" i="5"/>
  <c r="B420" i="8"/>
  <c r="E420" i="5"/>
  <c r="B520" i="8"/>
  <c r="E520" i="5"/>
  <c r="B620" i="8"/>
  <c r="E620" i="5"/>
  <c r="B720" i="8"/>
  <c r="E720" i="5"/>
  <c r="B820" i="8"/>
  <c r="E820" i="5"/>
  <c r="B920" i="8"/>
  <c r="E920" i="5"/>
  <c r="B1020" i="8"/>
  <c r="E1020" i="5"/>
  <c r="B1120" i="8"/>
  <c r="E1120" i="5"/>
  <c r="B1220" i="8"/>
  <c r="E1220" i="5"/>
  <c r="B1256" i="8"/>
  <c r="E1256" i="5"/>
  <c r="B1498" i="8"/>
  <c r="E1498" i="5"/>
  <c r="B1724" i="8"/>
  <c r="E1724" i="5"/>
  <c r="B1880" i="8"/>
  <c r="E1880" i="5"/>
  <c r="B2036" i="8"/>
  <c r="E2036" i="5"/>
  <c r="B106" i="8"/>
  <c r="E106" i="5"/>
  <c r="B206" i="8"/>
  <c r="E206" i="5"/>
  <c r="B304" i="8"/>
  <c r="E304" i="5"/>
  <c r="B404" i="8"/>
  <c r="E404" i="5"/>
  <c r="B504" i="8"/>
  <c r="E504" i="5"/>
  <c r="B604" i="8"/>
  <c r="E604" i="5"/>
  <c r="B704" i="8"/>
  <c r="E704" i="5"/>
  <c r="B804" i="8"/>
  <c r="E804" i="5"/>
  <c r="B904" i="8"/>
  <c r="E904" i="5"/>
  <c r="B1004" i="8"/>
  <c r="E1004" i="5"/>
  <c r="B1104" i="8"/>
  <c r="E1104" i="5"/>
  <c r="B1204" i="8"/>
  <c r="E1204" i="5"/>
  <c r="B9" i="8"/>
  <c r="E9" i="5"/>
  <c r="B83" i="8"/>
  <c r="E83" i="5"/>
  <c r="B183" i="8"/>
  <c r="E183" i="5"/>
  <c r="B1228" i="8"/>
  <c r="E1228" i="5"/>
  <c r="B1370" i="8"/>
  <c r="E1370" i="5"/>
  <c r="B1664" i="8"/>
  <c r="E1664" i="5"/>
  <c r="B1820" i="8"/>
  <c r="E1820" i="5"/>
  <c r="B1976" i="8"/>
  <c r="E1976" i="5"/>
  <c r="B13" i="8"/>
  <c r="E13" i="5"/>
  <c r="B78" i="8"/>
  <c r="E78" i="5"/>
  <c r="B178" i="8"/>
  <c r="E178" i="5"/>
  <c r="B278" i="8"/>
  <c r="E278" i="5"/>
  <c r="B378" i="8"/>
  <c r="E378" i="5"/>
  <c r="B478" i="8"/>
  <c r="E478" i="5"/>
  <c r="B578" i="8"/>
  <c r="E578" i="5"/>
  <c r="B678" i="8"/>
  <c r="E678" i="5"/>
  <c r="B778" i="8"/>
  <c r="E778" i="5"/>
  <c r="B878" i="8"/>
  <c r="E878" i="5"/>
  <c r="B978" i="8"/>
  <c r="E978" i="5"/>
  <c r="B1078" i="8"/>
  <c r="E1078" i="5"/>
  <c r="B1178" i="8"/>
  <c r="E1178" i="5"/>
  <c r="B1556" i="8"/>
  <c r="E1556" i="5"/>
  <c r="B1500" i="8"/>
  <c r="E1500" i="5"/>
  <c r="B2380" i="8"/>
  <c r="E2380" i="5"/>
  <c r="B2156" i="8"/>
  <c r="E2156" i="5"/>
  <c r="B2256" i="8"/>
  <c r="E2256" i="5"/>
  <c r="B2347" i="8"/>
  <c r="E2347" i="5"/>
  <c r="B2486" i="8"/>
  <c r="E2486" i="5"/>
  <c r="B2220" i="8"/>
  <c r="E2220" i="5"/>
  <c r="B2320" i="8"/>
  <c r="E2320" i="5"/>
  <c r="B2393" i="8"/>
  <c r="E2393" i="5"/>
  <c r="B2174" i="8"/>
  <c r="E2174" i="5"/>
  <c r="B2274" i="8"/>
  <c r="E2274" i="5"/>
  <c r="B2374" i="8"/>
  <c r="E2374" i="5"/>
  <c r="B2349" i="8"/>
  <c r="E2349" i="5"/>
  <c r="B279" i="8"/>
  <c r="E279" i="5"/>
  <c r="B299" i="8"/>
  <c r="E299" i="5"/>
  <c r="B319" i="8"/>
  <c r="E319" i="5"/>
  <c r="B339" i="8"/>
  <c r="E339" i="5"/>
  <c r="B359" i="8"/>
  <c r="E359" i="5"/>
  <c r="B379" i="8"/>
  <c r="E379" i="5"/>
  <c r="B399" i="8"/>
  <c r="E399" i="5"/>
  <c r="B419" i="8"/>
  <c r="E419" i="5"/>
  <c r="B439" i="8"/>
  <c r="E439" i="5"/>
  <c r="B459" i="8"/>
  <c r="E459" i="5"/>
  <c r="B479" i="8"/>
  <c r="E479" i="5"/>
  <c r="B499" i="8"/>
  <c r="E499" i="5"/>
  <c r="B519" i="8"/>
  <c r="E519" i="5"/>
  <c r="B539" i="8"/>
  <c r="E539" i="5"/>
  <c r="B559" i="8"/>
  <c r="E559" i="5"/>
  <c r="B579" i="8"/>
  <c r="E579" i="5"/>
  <c r="B599" i="8"/>
  <c r="E599" i="5"/>
  <c r="B619" i="8"/>
  <c r="E619" i="5"/>
  <c r="B639" i="8"/>
  <c r="E639" i="5"/>
  <c r="B659" i="8"/>
  <c r="E659" i="5"/>
  <c r="B679" i="8"/>
  <c r="E679" i="5"/>
  <c r="B699" i="8"/>
  <c r="E699" i="5"/>
  <c r="B719" i="8"/>
  <c r="E719" i="5"/>
  <c r="B739" i="8"/>
  <c r="E739" i="5"/>
  <c r="B759" i="8"/>
  <c r="E759" i="5"/>
  <c r="B779" i="8"/>
  <c r="E779" i="5"/>
  <c r="B799" i="8"/>
  <c r="E799" i="5"/>
  <c r="B819" i="8"/>
  <c r="E819" i="5"/>
  <c r="B839" i="8"/>
  <c r="E839" i="5"/>
  <c r="B859" i="8"/>
  <c r="E859" i="5"/>
  <c r="B879" i="8"/>
  <c r="E879" i="5"/>
  <c r="B899" i="8"/>
  <c r="E899" i="5"/>
  <c r="B919" i="8"/>
  <c r="E919" i="5"/>
  <c r="B939" i="8"/>
  <c r="E939" i="5"/>
  <c r="B959" i="8"/>
  <c r="E959" i="5"/>
  <c r="B979" i="8"/>
  <c r="E979" i="5"/>
  <c r="B999" i="8"/>
  <c r="E999" i="5"/>
  <c r="B1019" i="8"/>
  <c r="E1019" i="5"/>
  <c r="B1039" i="8"/>
  <c r="E1039" i="5"/>
  <c r="B1059" i="8"/>
  <c r="E1059" i="5"/>
  <c r="B1079" i="8"/>
  <c r="E1079" i="5"/>
  <c r="B1099" i="8"/>
  <c r="E1099" i="5"/>
  <c r="B1119" i="8"/>
  <c r="E1119" i="5"/>
  <c r="B1139" i="8"/>
  <c r="E1139" i="5"/>
  <c r="B1159" i="8"/>
  <c r="E1159" i="5"/>
  <c r="B1179" i="8"/>
  <c r="E1179" i="5"/>
  <c r="B1199" i="8"/>
  <c r="E1199" i="5"/>
  <c r="B1219" i="8"/>
  <c r="E1219" i="5"/>
  <c r="B1292" i="8"/>
  <c r="E1292" i="5"/>
  <c r="B1422" i="8"/>
  <c r="E1422" i="5"/>
  <c r="B1608" i="8"/>
  <c r="E1608" i="5"/>
  <c r="B1708" i="8"/>
  <c r="E1708" i="5"/>
  <c r="B1808" i="8"/>
  <c r="E1808" i="5"/>
  <c r="B1908" i="8"/>
  <c r="E1908" i="5"/>
  <c r="B2008" i="8"/>
  <c r="E2008" i="5"/>
  <c r="B2108" i="8"/>
  <c r="E2108" i="5"/>
  <c r="B2208" i="8"/>
  <c r="E2208" i="5"/>
  <c r="B2308" i="8"/>
  <c r="E2308" i="5"/>
  <c r="B2476" i="8"/>
  <c r="E2476" i="5"/>
  <c r="B1368" i="8"/>
  <c r="E1368" i="5"/>
  <c r="B1568" i="8"/>
  <c r="E1568" i="5"/>
  <c r="B1300" i="8"/>
  <c r="E1300" i="5"/>
  <c r="B1434" i="8"/>
  <c r="E1434" i="5"/>
  <c r="B1622" i="8"/>
  <c r="E1622" i="5"/>
  <c r="B1722" i="8"/>
  <c r="E1722" i="5"/>
  <c r="B1822" i="8"/>
  <c r="E1822" i="5"/>
  <c r="B1922" i="8"/>
  <c r="E1922" i="5"/>
  <c r="B2022" i="8"/>
  <c r="E2022" i="5"/>
  <c r="B2122" i="8"/>
  <c r="E2122" i="5"/>
  <c r="B2222" i="8"/>
  <c r="E2222" i="5"/>
  <c r="B2322" i="8"/>
  <c r="E2322" i="5"/>
  <c r="B2456" i="8"/>
  <c r="E2456" i="5"/>
  <c r="B2412" i="8"/>
  <c r="E2412" i="5"/>
  <c r="B2352" i="8"/>
  <c r="E2352" i="5"/>
  <c r="B2449" i="8"/>
  <c r="E2449" i="5"/>
  <c r="B2379" i="8"/>
  <c r="E2379" i="5"/>
  <c r="B2484" i="8"/>
  <c r="E2484" i="5"/>
  <c r="B1243" i="8"/>
  <c r="E1243" i="5"/>
  <c r="B1263" i="8"/>
  <c r="E1263" i="5"/>
  <c r="B1283" i="8"/>
  <c r="E1283" i="5"/>
  <c r="B1303" i="8"/>
  <c r="E1303" i="5"/>
  <c r="B1323" i="8"/>
  <c r="E1323" i="5"/>
  <c r="B1343" i="8"/>
  <c r="E1343" i="5"/>
  <c r="B1363" i="8"/>
  <c r="E1363" i="5"/>
  <c r="B1383" i="8"/>
  <c r="E1383" i="5"/>
  <c r="B1403" i="8"/>
  <c r="E1403" i="5"/>
  <c r="B1423" i="8"/>
  <c r="E1423" i="5"/>
  <c r="B1443" i="8"/>
  <c r="E1443" i="5"/>
  <c r="B1463" i="8"/>
  <c r="E1463" i="5"/>
  <c r="B1483" i="8"/>
  <c r="E1483" i="5"/>
  <c r="B1503" i="8"/>
  <c r="E1503" i="5"/>
  <c r="B1523" i="8"/>
  <c r="E1523" i="5"/>
  <c r="B1543" i="8"/>
  <c r="E1543" i="5"/>
  <c r="B1563" i="8"/>
  <c r="E1563" i="5"/>
  <c r="B1583" i="8"/>
  <c r="E1583" i="5"/>
  <c r="B1603" i="8"/>
  <c r="E1603" i="5"/>
  <c r="B1623" i="8"/>
  <c r="E1623" i="5"/>
  <c r="B1643" i="8"/>
  <c r="E1643" i="5"/>
  <c r="B1663" i="8"/>
  <c r="E1663" i="5"/>
  <c r="B1683" i="8"/>
  <c r="E1683" i="5"/>
  <c r="B1703" i="8"/>
  <c r="E1703" i="5"/>
  <c r="B1723" i="8"/>
  <c r="E1723" i="5"/>
  <c r="B1743" i="8"/>
  <c r="E1743" i="5"/>
  <c r="B1763" i="8"/>
  <c r="E1763" i="5"/>
  <c r="B1783" i="8"/>
  <c r="E1783" i="5"/>
  <c r="B1803" i="8"/>
  <c r="E1803" i="5"/>
  <c r="B1823" i="8"/>
  <c r="E1823" i="5"/>
  <c r="B1843" i="8"/>
  <c r="E1843" i="5"/>
  <c r="B1863" i="8"/>
  <c r="E1863" i="5"/>
  <c r="B1883" i="8"/>
  <c r="E1883" i="5"/>
  <c r="B1903" i="8"/>
  <c r="E1903" i="5"/>
  <c r="B1923" i="8"/>
  <c r="E1923" i="5"/>
  <c r="B1943" i="8"/>
  <c r="E1943" i="5"/>
  <c r="B1963" i="8"/>
  <c r="E1963" i="5"/>
  <c r="B1983" i="8"/>
  <c r="E1983" i="5"/>
  <c r="B2003" i="8"/>
  <c r="E2003" i="5"/>
  <c r="B2023" i="8"/>
  <c r="E2023" i="5"/>
  <c r="B2043" i="8"/>
  <c r="E2043" i="5"/>
  <c r="B2063" i="8"/>
  <c r="E2063" i="5"/>
  <c r="B2083" i="8"/>
  <c r="E2083" i="5"/>
  <c r="B2103" i="8"/>
  <c r="E2103" i="5"/>
  <c r="B2123" i="8"/>
  <c r="E2123" i="5"/>
  <c r="B2143" i="8"/>
  <c r="E2143" i="5"/>
  <c r="B2163" i="8"/>
  <c r="E2163" i="5"/>
  <c r="B2183" i="8"/>
  <c r="E2183" i="5"/>
  <c r="B2203" i="8"/>
  <c r="E2203" i="5"/>
  <c r="B2223" i="8"/>
  <c r="E2223" i="5"/>
  <c r="B2243" i="8"/>
  <c r="E2243" i="5"/>
  <c r="B2263" i="8"/>
  <c r="E2263" i="5"/>
  <c r="B2283" i="8"/>
  <c r="E2283" i="5"/>
  <c r="B2303" i="8"/>
  <c r="E2303" i="5"/>
  <c r="B2323" i="8"/>
  <c r="E2323" i="5"/>
  <c r="B2368" i="8"/>
  <c r="E2368" i="5"/>
  <c r="B2467" i="8"/>
  <c r="E2467" i="5"/>
  <c r="B79" i="8"/>
  <c r="E79" i="5"/>
  <c r="B376" i="8"/>
  <c r="E376" i="5"/>
  <c r="B153" i="8"/>
  <c r="E153" i="5"/>
  <c r="B113" i="8"/>
  <c r="E113" i="5"/>
  <c r="B366" i="8"/>
  <c r="E366" i="5"/>
  <c r="B1386" i="8"/>
  <c r="E1386" i="5"/>
  <c r="B1238" i="8"/>
  <c r="E1238" i="5"/>
  <c r="B1156" i="8"/>
  <c r="E1156" i="5"/>
  <c r="B660" i="8"/>
  <c r="E660" i="5"/>
  <c r="B1780" i="8"/>
  <c r="E1780" i="5"/>
  <c r="B1044" i="8"/>
  <c r="E1044" i="5"/>
  <c r="B2314" i="8"/>
  <c r="E2314" i="5"/>
  <c r="B286" i="8"/>
  <c r="E286" i="5"/>
  <c r="B532" i="8"/>
  <c r="E532" i="5"/>
  <c r="B492" i="8"/>
  <c r="E492" i="5"/>
  <c r="B236" i="8"/>
  <c r="E236" i="5"/>
  <c r="B64" i="8"/>
  <c r="E64" i="5"/>
  <c r="B542" i="8"/>
  <c r="E542" i="5"/>
  <c r="B942" i="8"/>
  <c r="E942" i="5"/>
  <c r="B1376" i="8"/>
  <c r="E1376" i="5"/>
  <c r="B1894" i="8"/>
  <c r="E1894" i="5"/>
  <c r="B866" i="8"/>
  <c r="E866" i="5"/>
  <c r="B1166" i="8"/>
  <c r="E1166" i="5"/>
  <c r="B1796" i="8"/>
  <c r="E1796" i="5"/>
  <c r="B570" i="8"/>
  <c r="E570" i="5"/>
  <c r="B1070" i="8"/>
  <c r="E1070" i="5"/>
  <c r="B1786" i="8"/>
  <c r="E1786" i="5"/>
  <c r="B157" i="8"/>
  <c r="E157" i="5"/>
  <c r="B654" i="8"/>
  <c r="E654" i="5"/>
  <c r="B229" i="8"/>
  <c r="E229" i="5"/>
  <c r="B131" i="8"/>
  <c r="E131" i="5"/>
  <c r="B247" i="8"/>
  <c r="E247" i="5"/>
  <c r="B15" i="8"/>
  <c r="E15" i="5"/>
  <c r="B300" i="8"/>
  <c r="E300" i="5"/>
  <c r="B275" i="8"/>
  <c r="E275" i="5"/>
  <c r="B652" i="8"/>
  <c r="E652" i="5"/>
  <c r="B1254" i="8"/>
  <c r="E1254" i="5"/>
  <c r="B476" i="8"/>
  <c r="E476" i="5"/>
  <c r="B976" i="8"/>
  <c r="E976" i="5"/>
  <c r="B2170" i="8"/>
  <c r="E2170" i="5"/>
  <c r="B880" i="8"/>
  <c r="E880" i="5"/>
  <c r="B1356" i="8"/>
  <c r="E1356" i="5"/>
  <c r="B66" i="8"/>
  <c r="E66" i="5"/>
  <c r="B564" i="8"/>
  <c r="E564" i="5"/>
  <c r="B1164" i="8"/>
  <c r="E1164" i="5"/>
  <c r="B1328" i="8"/>
  <c r="E1328" i="5"/>
  <c r="B2076" i="8"/>
  <c r="E2076" i="5"/>
  <c r="B438" i="8"/>
  <c r="E438" i="5"/>
  <c r="B938" i="8"/>
  <c r="E938" i="5"/>
  <c r="B1420" i="8"/>
  <c r="E1420" i="5"/>
  <c r="B2441" i="8"/>
  <c r="E2441" i="5"/>
  <c r="B291" i="8"/>
  <c r="E291" i="5"/>
  <c r="B691" i="8"/>
  <c r="E691" i="5"/>
  <c r="B330" i="8"/>
  <c r="E330" i="5"/>
  <c r="B200" i="8"/>
  <c r="E200" i="5"/>
  <c r="B150" i="8"/>
  <c r="E150" i="5"/>
  <c r="B270" i="8"/>
  <c r="E270" i="5"/>
  <c r="B1860" i="8"/>
  <c r="E1860" i="5"/>
  <c r="B962" i="8"/>
  <c r="E962" i="5"/>
  <c r="B1510" i="8"/>
  <c r="E1510" i="5"/>
  <c r="B686" i="8"/>
  <c r="E686" i="5"/>
  <c r="B1186" i="8"/>
  <c r="E1186" i="5"/>
  <c r="B490" i="8"/>
  <c r="E490" i="5"/>
  <c r="B1090" i="8"/>
  <c r="E1090" i="5"/>
  <c r="B1830" i="8"/>
  <c r="E1830" i="5"/>
  <c r="B277" i="8"/>
  <c r="E277" i="5"/>
  <c r="B874" i="8"/>
  <c r="E874" i="5"/>
  <c r="B152" i="8"/>
  <c r="E152" i="5"/>
  <c r="B2114" i="8"/>
  <c r="E2114" i="5"/>
  <c r="B548" i="8"/>
  <c r="E548" i="5"/>
  <c r="B1148" i="8"/>
  <c r="E1148" i="5"/>
  <c r="B2226" i="8"/>
  <c r="E2226" i="5"/>
  <c r="B2471" i="8"/>
  <c r="E2471" i="5"/>
  <c r="B293" i="8"/>
  <c r="E293" i="5"/>
  <c r="B413" i="8"/>
  <c r="E413" i="5"/>
  <c r="B533" i="8"/>
  <c r="E533" i="5"/>
  <c r="B633" i="8"/>
  <c r="E633" i="5"/>
  <c r="B753" i="8"/>
  <c r="E753" i="5"/>
  <c r="B873" i="8"/>
  <c r="E873" i="5"/>
  <c r="B973" i="8"/>
  <c r="E973" i="5"/>
  <c r="B1073" i="8"/>
  <c r="E1073" i="5"/>
  <c r="B1173" i="8"/>
  <c r="E1173" i="5"/>
  <c r="B1678" i="8"/>
  <c r="E1678" i="5"/>
  <c r="B1477" i="8"/>
  <c r="E1477" i="5"/>
  <c r="B67" i="8"/>
  <c r="E67" i="5"/>
  <c r="B274" i="8"/>
  <c r="E274" i="5"/>
  <c r="B872" i="8"/>
  <c r="E872" i="5"/>
  <c r="B696" i="8"/>
  <c r="E696" i="5"/>
  <c r="B500" i="8"/>
  <c r="E500" i="5"/>
  <c r="B1836" i="8"/>
  <c r="E1836" i="5"/>
  <c r="B884" i="8"/>
  <c r="E884" i="5"/>
  <c r="B258" i="8"/>
  <c r="E258" i="5"/>
  <c r="B2451" i="8"/>
  <c r="E2451" i="5"/>
  <c r="B1115" i="8"/>
  <c r="E1115" i="5"/>
  <c r="B2319" i="8"/>
  <c r="E2319" i="5"/>
  <c r="B179" i="8"/>
  <c r="E179" i="5"/>
  <c r="B194" i="8"/>
  <c r="E194" i="5"/>
  <c r="B422" i="8"/>
  <c r="E422" i="5"/>
  <c r="B114" i="8"/>
  <c r="E114" i="5"/>
  <c r="B71" i="8"/>
  <c r="E71" i="5"/>
  <c r="B39" i="8"/>
  <c r="E39" i="5"/>
  <c r="B30" i="8"/>
  <c r="E30" i="5"/>
  <c r="B208" i="8"/>
  <c r="E208" i="5"/>
  <c r="B61" i="8"/>
  <c r="E61" i="5"/>
  <c r="B213" i="8"/>
  <c r="E213" i="5"/>
  <c r="B147" i="8"/>
  <c r="E147" i="5"/>
  <c r="B472" i="8"/>
  <c r="E472" i="5"/>
  <c r="B133" i="8"/>
  <c r="E133" i="5"/>
  <c r="B326" i="8"/>
  <c r="E326" i="5"/>
  <c r="B96" i="8"/>
  <c r="E96" i="5"/>
  <c r="B267" i="8"/>
  <c r="E267" i="5"/>
  <c r="B105" i="8"/>
  <c r="E105" i="5"/>
  <c r="B68" i="8"/>
  <c r="E68" i="5"/>
  <c r="B220" i="8"/>
  <c r="E220" i="5"/>
  <c r="B36" i="8"/>
  <c r="E36" i="5"/>
  <c r="B202" i="8"/>
  <c r="E202" i="5"/>
  <c r="B140" i="8"/>
  <c r="E140" i="5"/>
  <c r="B296" i="8"/>
  <c r="E296" i="5"/>
  <c r="B1910" i="8"/>
  <c r="E1910" i="5"/>
  <c r="B56" i="8"/>
  <c r="E56" i="5"/>
  <c r="B227" i="8"/>
  <c r="E227" i="5"/>
  <c r="B65" i="8"/>
  <c r="E65" i="5"/>
  <c r="B242" i="8"/>
  <c r="E242" i="5"/>
  <c r="B386" i="8"/>
  <c r="E386" i="5"/>
  <c r="B151" i="8"/>
  <c r="E151" i="5"/>
  <c r="B522" i="8"/>
  <c r="E522" i="5"/>
  <c r="B162" i="8"/>
  <c r="E162" i="5"/>
  <c r="B332" i="8"/>
  <c r="E332" i="5"/>
  <c r="B100" i="8"/>
  <c r="E100" i="5"/>
  <c r="B271" i="8"/>
  <c r="E271" i="5"/>
  <c r="B130" i="8"/>
  <c r="E130" i="5"/>
  <c r="B316" i="8"/>
  <c r="E316" i="5"/>
  <c r="B87" i="8"/>
  <c r="E87" i="5"/>
  <c r="B239" i="8"/>
  <c r="E239" i="5"/>
  <c r="B50" i="8"/>
  <c r="E50" i="5"/>
  <c r="B221" i="8"/>
  <c r="E221" i="5"/>
  <c r="B362" i="8"/>
  <c r="E362" i="5"/>
  <c r="B159" i="8"/>
  <c r="E159" i="5"/>
  <c r="B170" i="8"/>
  <c r="E170" i="5"/>
  <c r="B302" i="8"/>
  <c r="E302" i="5"/>
  <c r="B124" i="8"/>
  <c r="E124" i="5"/>
  <c r="B224" i="8"/>
  <c r="E224" i="5"/>
  <c r="B1316" i="8"/>
  <c r="E1316" i="5"/>
  <c r="B1590" i="8"/>
  <c r="E1590" i="5"/>
  <c r="B1760" i="8"/>
  <c r="E1760" i="5"/>
  <c r="B1916" i="8"/>
  <c r="E1916" i="5"/>
  <c r="B2104" i="8"/>
  <c r="E2104" i="5"/>
  <c r="B602" i="8"/>
  <c r="E602" i="5"/>
  <c r="B702" i="8"/>
  <c r="E702" i="5"/>
  <c r="B802" i="8"/>
  <c r="E802" i="5"/>
  <c r="B902" i="8"/>
  <c r="E902" i="5"/>
  <c r="B1002" i="8"/>
  <c r="E1002" i="5"/>
  <c r="B1102" i="8"/>
  <c r="E1102" i="5"/>
  <c r="B1202" i="8"/>
  <c r="E1202" i="5"/>
  <c r="B1576" i="8"/>
  <c r="E1576" i="5"/>
  <c r="B1346" i="8"/>
  <c r="E1346" i="5"/>
  <c r="B1650" i="8"/>
  <c r="E1650" i="5"/>
  <c r="B1806" i="8"/>
  <c r="E1806" i="5"/>
  <c r="B1994" i="8"/>
  <c r="E1994" i="5"/>
  <c r="B426" i="8"/>
  <c r="E426" i="5"/>
  <c r="B526" i="8"/>
  <c r="E526" i="5"/>
  <c r="B626" i="8"/>
  <c r="E626" i="5"/>
  <c r="B726" i="8"/>
  <c r="E726" i="5"/>
  <c r="B826" i="8"/>
  <c r="E826" i="5"/>
  <c r="B926" i="8"/>
  <c r="E926" i="5"/>
  <c r="B1026" i="8"/>
  <c r="E1026" i="5"/>
  <c r="B1126" i="8"/>
  <c r="E1126" i="5"/>
  <c r="B1226" i="8"/>
  <c r="E1226" i="5"/>
  <c r="B1268" i="8"/>
  <c r="E1268" i="5"/>
  <c r="B1526" i="8"/>
  <c r="E1526" i="5"/>
  <c r="B1740" i="8"/>
  <c r="E1740" i="5"/>
  <c r="B1896" i="8"/>
  <c r="E1896" i="5"/>
  <c r="B2084" i="8"/>
  <c r="E2084" i="5"/>
  <c r="B430" i="8"/>
  <c r="E430" i="5"/>
  <c r="B530" i="8"/>
  <c r="E530" i="5"/>
  <c r="B630" i="8"/>
  <c r="E630" i="5"/>
  <c r="B730" i="8"/>
  <c r="E730" i="5"/>
  <c r="B830" i="8"/>
  <c r="E830" i="5"/>
  <c r="B930" i="8"/>
  <c r="E930" i="5"/>
  <c r="B1030" i="8"/>
  <c r="E1030" i="5"/>
  <c r="B1130" i="8"/>
  <c r="E1130" i="5"/>
  <c r="B1364" i="8"/>
  <c r="E1364" i="5"/>
  <c r="B1264" i="8"/>
  <c r="E1264" i="5"/>
  <c r="B1546" i="8"/>
  <c r="E1546" i="5"/>
  <c r="B1730" i="8"/>
  <c r="E1730" i="5"/>
  <c r="B1886" i="8"/>
  <c r="E1886" i="5"/>
  <c r="B2074" i="8"/>
  <c r="E2074" i="5"/>
  <c r="B22" i="8"/>
  <c r="E22" i="5"/>
  <c r="B117" i="8"/>
  <c r="E117" i="5"/>
  <c r="B217" i="8"/>
  <c r="E217" i="5"/>
  <c r="B314" i="8"/>
  <c r="E314" i="5"/>
  <c r="B414" i="8"/>
  <c r="E414" i="5"/>
  <c r="B514" i="8"/>
  <c r="E514" i="5"/>
  <c r="B614" i="8"/>
  <c r="E614" i="5"/>
  <c r="B714" i="8"/>
  <c r="E714" i="5"/>
  <c r="B814" i="8"/>
  <c r="E814" i="5"/>
  <c r="B914" i="8"/>
  <c r="E914" i="5"/>
  <c r="B1014" i="8"/>
  <c r="E1014" i="5"/>
  <c r="B1114" i="8"/>
  <c r="E1114" i="5"/>
  <c r="B1214" i="8"/>
  <c r="E1214" i="5"/>
  <c r="B11" i="8"/>
  <c r="E11" i="5"/>
  <c r="B92" i="8"/>
  <c r="E92" i="5"/>
  <c r="B192" i="8"/>
  <c r="E192" i="5"/>
  <c r="B1236" i="8"/>
  <c r="E1236" i="5"/>
  <c r="B1418" i="8"/>
  <c r="E1418" i="5"/>
  <c r="B1670" i="8"/>
  <c r="E1670" i="5"/>
  <c r="B1826" i="8"/>
  <c r="E1826" i="5"/>
  <c r="B2014" i="8"/>
  <c r="E2014" i="5"/>
  <c r="B89" i="8"/>
  <c r="E89" i="5"/>
  <c r="B189" i="8"/>
  <c r="E189" i="5"/>
  <c r="B288" i="8"/>
  <c r="E288" i="5"/>
  <c r="B388" i="8"/>
  <c r="E388" i="5"/>
  <c r="B488" i="8"/>
  <c r="E488" i="5"/>
  <c r="B588" i="8"/>
  <c r="E588" i="5"/>
  <c r="B688" i="8"/>
  <c r="E688" i="5"/>
  <c r="B788" i="8"/>
  <c r="E788" i="5"/>
  <c r="B888" i="8"/>
  <c r="E888" i="5"/>
  <c r="B988" i="8"/>
  <c r="E988" i="5"/>
  <c r="B1088" i="8"/>
  <c r="E1088" i="5"/>
  <c r="B1188" i="8"/>
  <c r="E1188" i="5"/>
  <c r="B1604" i="8"/>
  <c r="E1604" i="5"/>
  <c r="B1520" i="8"/>
  <c r="E1520" i="5"/>
  <c r="B2384" i="8"/>
  <c r="E2384" i="5"/>
  <c r="B2166" i="8"/>
  <c r="E2166" i="5"/>
  <c r="B2266" i="8"/>
  <c r="E2266" i="5"/>
  <c r="B2351" i="8"/>
  <c r="E2351" i="5"/>
  <c r="B2491" i="8"/>
  <c r="E2491" i="5"/>
  <c r="B2230" i="8"/>
  <c r="E2230" i="5"/>
  <c r="B2330" i="8"/>
  <c r="E2330" i="5"/>
  <c r="B2396" i="8"/>
  <c r="E2396" i="5"/>
  <c r="B2184" i="8"/>
  <c r="E2184" i="5"/>
  <c r="B2284" i="8"/>
  <c r="E2284" i="5"/>
  <c r="B2378" i="8"/>
  <c r="E2378" i="5"/>
  <c r="B2353" i="8"/>
  <c r="E2353" i="5"/>
  <c r="B281" i="8"/>
  <c r="E281" i="5"/>
  <c r="B301" i="8"/>
  <c r="E301" i="5"/>
  <c r="B321" i="8"/>
  <c r="E321" i="5"/>
  <c r="B341" i="8"/>
  <c r="E341" i="5"/>
  <c r="B361" i="8"/>
  <c r="E361" i="5"/>
  <c r="B381" i="8"/>
  <c r="E381" i="5"/>
  <c r="B401" i="8"/>
  <c r="E401" i="5"/>
  <c r="B421" i="8"/>
  <c r="E421" i="5"/>
  <c r="B441" i="8"/>
  <c r="E441" i="5"/>
  <c r="B461" i="8"/>
  <c r="E461" i="5"/>
  <c r="B481" i="8"/>
  <c r="E481" i="5"/>
  <c r="B501" i="8"/>
  <c r="E501" i="5"/>
  <c r="B521" i="8"/>
  <c r="E521" i="5"/>
  <c r="B541" i="8"/>
  <c r="E541" i="5"/>
  <c r="B561" i="8"/>
  <c r="E561" i="5"/>
  <c r="B581" i="8"/>
  <c r="E581" i="5"/>
  <c r="B601" i="8"/>
  <c r="E601" i="5"/>
  <c r="B621" i="8"/>
  <c r="E621" i="5"/>
  <c r="B641" i="8"/>
  <c r="E641" i="5"/>
  <c r="B661" i="8"/>
  <c r="E661" i="5"/>
  <c r="B681" i="8"/>
  <c r="E681" i="5"/>
  <c r="B701" i="8"/>
  <c r="E701" i="5"/>
  <c r="B721" i="8"/>
  <c r="E721" i="5"/>
  <c r="B741" i="8"/>
  <c r="E741" i="5"/>
  <c r="B761" i="8"/>
  <c r="E761" i="5"/>
  <c r="B781" i="8"/>
  <c r="E781" i="5"/>
  <c r="B801" i="8"/>
  <c r="E801" i="5"/>
  <c r="B821" i="8"/>
  <c r="E821" i="5"/>
  <c r="B841" i="8"/>
  <c r="E841" i="5"/>
  <c r="B861" i="8"/>
  <c r="E861" i="5"/>
  <c r="B881" i="8"/>
  <c r="E881" i="5"/>
  <c r="B901" i="8"/>
  <c r="E901" i="5"/>
  <c r="B921" i="8"/>
  <c r="E921" i="5"/>
  <c r="B941" i="8"/>
  <c r="E941" i="5"/>
  <c r="B961" i="8"/>
  <c r="E961" i="5"/>
  <c r="B981" i="8"/>
  <c r="E981" i="5"/>
  <c r="B1001" i="8"/>
  <c r="E1001" i="5"/>
  <c r="B1021" i="8"/>
  <c r="E1021" i="5"/>
  <c r="B1041" i="8"/>
  <c r="E1041" i="5"/>
  <c r="B1061" i="8"/>
  <c r="E1061" i="5"/>
  <c r="B1081" i="8"/>
  <c r="E1081" i="5"/>
  <c r="B1101" i="8"/>
  <c r="E1101" i="5"/>
  <c r="B1121" i="8"/>
  <c r="E1121" i="5"/>
  <c r="B1141" i="8"/>
  <c r="E1141" i="5"/>
  <c r="B1161" i="8"/>
  <c r="E1161" i="5"/>
  <c r="B1181" i="8"/>
  <c r="E1181" i="5"/>
  <c r="B1201" i="8"/>
  <c r="E1201" i="5"/>
  <c r="B1221" i="8"/>
  <c r="E1221" i="5"/>
  <c r="B1302" i="8"/>
  <c r="E1302" i="5"/>
  <c r="B1442" i="8"/>
  <c r="E1442" i="5"/>
  <c r="B1618" i="8"/>
  <c r="E1618" i="5"/>
  <c r="B1718" i="8"/>
  <c r="E1718" i="5"/>
  <c r="B1818" i="8"/>
  <c r="E1818" i="5"/>
  <c r="B1918" i="8"/>
  <c r="E1918" i="5"/>
  <c r="B2018" i="8"/>
  <c r="E2018" i="5"/>
  <c r="B2118" i="8"/>
  <c r="E2118" i="5"/>
  <c r="B2218" i="8"/>
  <c r="E2218" i="5"/>
  <c r="B2318" i="8"/>
  <c r="E2318" i="5"/>
  <c r="B2499" i="8"/>
  <c r="E2499" i="5"/>
  <c r="B1388" i="8"/>
  <c r="E1388" i="5"/>
  <c r="B1588" i="8"/>
  <c r="E1588" i="5"/>
  <c r="B25" i="8"/>
  <c r="E25" i="5"/>
  <c r="B1310" i="8"/>
  <c r="E1310" i="5"/>
  <c r="B1454" i="8"/>
  <c r="E1454" i="5"/>
  <c r="B1632" i="8"/>
  <c r="E1632" i="5"/>
  <c r="B1732" i="8"/>
  <c r="E1732" i="5"/>
  <c r="B1832" i="8"/>
  <c r="E1832" i="5"/>
  <c r="B1932" i="8"/>
  <c r="E1932" i="5"/>
  <c r="B2032" i="8"/>
  <c r="E2032" i="5"/>
  <c r="B2132" i="8"/>
  <c r="E2132" i="5"/>
  <c r="B2232" i="8"/>
  <c r="E2232" i="5"/>
  <c r="B2332" i="8"/>
  <c r="E2332" i="5"/>
  <c r="B2490" i="8"/>
  <c r="E2490" i="5"/>
  <c r="B2422" i="8"/>
  <c r="E2422" i="5"/>
  <c r="B2361" i="8"/>
  <c r="E2361" i="5"/>
  <c r="B2459" i="8"/>
  <c r="E2459" i="5"/>
  <c r="B2390" i="8"/>
  <c r="E2390" i="5"/>
  <c r="B2495" i="8"/>
  <c r="E2495" i="5"/>
  <c r="B1245" i="8"/>
  <c r="E1245" i="5"/>
  <c r="B1265" i="8"/>
  <c r="E1265" i="5"/>
  <c r="B1285" i="8"/>
  <c r="E1285" i="5"/>
  <c r="B1305" i="8"/>
  <c r="E1305" i="5"/>
  <c r="B1325" i="8"/>
  <c r="E1325" i="5"/>
  <c r="B1345" i="8"/>
  <c r="E1345" i="5"/>
  <c r="B1365" i="8"/>
  <c r="E1365" i="5"/>
  <c r="B1385" i="8"/>
  <c r="E1385" i="5"/>
  <c r="B1405" i="8"/>
  <c r="E1405" i="5"/>
  <c r="B1425" i="8"/>
  <c r="E1425" i="5"/>
  <c r="B1445" i="8"/>
  <c r="E1445" i="5"/>
  <c r="B1465" i="8"/>
  <c r="E1465" i="5"/>
  <c r="B1485" i="8"/>
  <c r="E1485" i="5"/>
  <c r="B1505" i="8"/>
  <c r="E1505" i="5"/>
  <c r="B1525" i="8"/>
  <c r="E1525" i="5"/>
  <c r="B1545" i="8"/>
  <c r="E1545" i="5"/>
  <c r="B1565" i="8"/>
  <c r="E1565" i="5"/>
  <c r="B1585" i="8"/>
  <c r="E1585" i="5"/>
  <c r="B1605" i="8"/>
  <c r="E1605" i="5"/>
  <c r="B1625" i="8"/>
  <c r="E1625" i="5"/>
  <c r="B1645" i="8"/>
  <c r="E1645" i="5"/>
  <c r="B1665" i="8"/>
  <c r="E1665" i="5"/>
  <c r="B1685" i="8"/>
  <c r="E1685" i="5"/>
  <c r="B1705" i="8"/>
  <c r="E1705" i="5"/>
  <c r="B1725" i="8"/>
  <c r="E1725" i="5"/>
  <c r="B1745" i="8"/>
  <c r="E1745" i="5"/>
  <c r="B1765" i="8"/>
  <c r="E1765" i="5"/>
  <c r="B1785" i="8"/>
  <c r="E1785" i="5"/>
  <c r="B1805" i="8"/>
  <c r="E1805" i="5"/>
  <c r="B1825" i="8"/>
  <c r="E1825" i="5"/>
  <c r="B1845" i="8"/>
  <c r="E1845" i="5"/>
  <c r="B1865" i="8"/>
  <c r="E1865" i="5"/>
  <c r="B1885" i="8"/>
  <c r="E1885" i="5"/>
  <c r="B1905" i="8"/>
  <c r="E1905" i="5"/>
  <c r="B1925" i="8"/>
  <c r="E1925" i="5"/>
  <c r="B1945" i="8"/>
  <c r="E1945" i="5"/>
  <c r="B1965" i="8"/>
  <c r="E1965" i="5"/>
  <c r="B1985" i="8"/>
  <c r="E1985" i="5"/>
  <c r="B2005" i="8"/>
  <c r="E2005" i="5"/>
  <c r="B2025" i="8"/>
  <c r="E2025" i="5"/>
  <c r="B2045" i="8"/>
  <c r="E2045" i="5"/>
  <c r="B2065" i="8"/>
  <c r="E2065" i="5"/>
  <c r="B2085" i="8"/>
  <c r="E2085" i="5"/>
  <c r="B2105" i="8"/>
  <c r="E2105" i="5"/>
  <c r="B2125" i="8"/>
  <c r="E2125" i="5"/>
  <c r="B2145" i="8"/>
  <c r="E2145" i="5"/>
  <c r="B2165" i="8"/>
  <c r="E2165" i="5"/>
  <c r="B2185" i="8"/>
  <c r="E2185" i="5"/>
  <c r="B2205" i="8"/>
  <c r="E2205" i="5"/>
  <c r="B2225" i="8"/>
  <c r="E2225" i="5"/>
  <c r="B2245" i="8"/>
  <c r="E2245" i="5"/>
  <c r="B2265" i="8"/>
  <c r="E2265" i="5"/>
  <c r="B2285" i="8"/>
  <c r="E2285" i="5"/>
  <c r="B2305" i="8"/>
  <c r="E2305" i="5"/>
  <c r="B2325" i="8"/>
  <c r="E2325" i="5"/>
  <c r="B2377" i="8"/>
  <c r="E2377" i="5"/>
  <c r="B2477" i="8"/>
  <c r="E2477" i="5"/>
  <c r="N4" i="8" l="1"/>
  <c r="N5" i="8"/>
  <c r="P11" i="8"/>
  <c r="P13" i="8"/>
  <c r="O11" i="8"/>
  <c r="P14" i="8"/>
  <c r="O13" i="8"/>
  <c r="O14" i="8"/>
  <c r="P12" i="8"/>
  <c r="O12" i="8"/>
  <c r="C26" i="12"/>
  <c r="B26" i="12"/>
  <c r="S22" i="11"/>
  <c r="C8" i="12"/>
  <c r="N6" i="9"/>
  <c r="N7" i="9" s="1"/>
  <c r="D2524" i="6"/>
  <c r="D2522" i="6"/>
  <c r="D2520" i="6"/>
  <c r="D2518" i="6"/>
  <c r="D2516" i="6"/>
  <c r="D2514" i="6"/>
  <c r="D2512" i="6"/>
  <c r="D2510" i="6"/>
  <c r="D2508" i="6"/>
  <c r="D2506" i="6"/>
  <c r="D2504" i="6"/>
  <c r="D2502" i="6"/>
  <c r="D2500" i="6"/>
  <c r="D2498" i="6"/>
  <c r="D2496" i="6"/>
  <c r="D2494" i="6"/>
  <c r="D2492" i="6"/>
  <c r="D2490" i="6"/>
  <c r="D2488" i="6"/>
  <c r="D2486" i="6"/>
  <c r="D2484" i="6"/>
  <c r="D2482" i="6"/>
  <c r="D2480" i="6"/>
  <c r="D2478" i="6"/>
  <c r="D2476" i="6"/>
  <c r="D2474" i="6"/>
  <c r="D2472" i="6"/>
  <c r="D2470" i="6"/>
  <c r="D2468" i="6"/>
  <c r="D2466" i="6"/>
  <c r="D2464" i="6"/>
  <c r="D2462" i="6"/>
  <c r="D2460" i="6"/>
  <c r="D2458" i="6"/>
  <c r="D2456" i="6"/>
  <c r="D2454" i="6"/>
  <c r="D2452" i="6"/>
  <c r="D2450" i="6"/>
  <c r="D2448" i="6"/>
  <c r="D2446" i="6"/>
  <c r="D2444" i="6"/>
  <c r="D2442" i="6"/>
  <c r="D2440" i="6"/>
  <c r="D2438" i="6"/>
  <c r="D2436" i="6"/>
  <c r="D2434" i="6"/>
  <c r="D2432" i="6"/>
  <c r="D2430" i="6"/>
  <c r="D2428" i="6"/>
  <c r="D2426" i="6"/>
  <c r="D2424" i="6"/>
  <c r="D2422" i="6"/>
  <c r="D2420" i="6"/>
  <c r="D2418" i="6"/>
  <c r="D2416" i="6"/>
  <c r="D2414" i="6"/>
  <c r="D2412" i="6"/>
  <c r="D2410" i="6"/>
  <c r="D2408" i="6"/>
  <c r="D2406" i="6"/>
  <c r="D2404" i="6"/>
  <c r="D2402" i="6"/>
  <c r="D2400" i="6"/>
  <c r="D2398" i="6"/>
  <c r="D2396" i="6"/>
  <c r="D2394" i="6"/>
  <c r="D2392" i="6"/>
  <c r="D2390" i="6"/>
  <c r="D2388" i="6"/>
  <c r="D2386" i="6"/>
  <c r="D2384" i="6"/>
  <c r="D2382" i="6"/>
  <c r="D2380" i="6"/>
  <c r="D2378" i="6"/>
  <c r="D2376" i="6"/>
  <c r="D2374" i="6"/>
  <c r="D2372" i="6"/>
  <c r="D2370" i="6"/>
  <c r="D2368" i="6"/>
  <c r="D2366" i="6"/>
  <c r="D2364" i="6"/>
  <c r="D2362" i="6"/>
  <c r="D2360" i="6"/>
  <c r="D2358" i="6"/>
  <c r="D2356" i="6"/>
  <c r="D2354" i="6"/>
  <c r="D2352" i="6"/>
  <c r="D2350" i="6"/>
  <c r="D2348" i="6"/>
  <c r="D2346" i="6"/>
  <c r="D2344" i="6"/>
  <c r="D2342" i="6"/>
  <c r="D2340" i="6"/>
  <c r="D2338" i="6"/>
  <c r="D2336" i="6"/>
  <c r="D2334" i="6"/>
  <c r="D2332" i="6"/>
  <c r="D2330" i="6"/>
  <c r="D2328" i="6"/>
  <c r="D2326" i="6"/>
  <c r="D2324" i="6"/>
  <c r="D2322" i="6"/>
  <c r="D2320" i="6"/>
  <c r="D2318" i="6"/>
  <c r="D2316" i="6"/>
  <c r="D2314" i="6"/>
  <c r="D2312" i="6"/>
  <c r="D2515" i="6"/>
  <c r="D2495" i="6"/>
  <c r="D2475" i="6"/>
  <c r="D2455" i="6"/>
  <c r="D2435" i="6"/>
  <c r="D2415" i="6"/>
  <c r="D2395" i="6"/>
  <c r="D2375" i="6"/>
  <c r="D2355" i="6"/>
  <c r="D2335" i="6"/>
  <c r="D2315" i="6"/>
  <c r="D2517" i="6"/>
  <c r="D2497" i="6"/>
  <c r="D2477" i="6"/>
  <c r="D2457" i="6"/>
  <c r="D2437" i="6"/>
  <c r="D2417" i="6"/>
  <c r="D2397" i="6"/>
  <c r="D2377" i="6"/>
  <c r="D2357" i="6"/>
  <c r="D2337" i="6"/>
  <c r="D2317" i="6"/>
  <c r="D2521" i="6"/>
  <c r="D2513" i="6"/>
  <c r="D2481" i="6"/>
  <c r="D2473" i="6"/>
  <c r="D2441" i="6"/>
  <c r="D2433" i="6"/>
  <c r="D2401" i="6"/>
  <c r="D2393" i="6"/>
  <c r="D2361" i="6"/>
  <c r="D2353" i="6"/>
  <c r="D2321" i="6"/>
  <c r="D2313" i="6"/>
  <c r="D2304" i="6"/>
  <c r="D2293" i="6"/>
  <c r="D2284" i="6"/>
  <c r="D2273" i="6"/>
  <c r="D2264" i="6"/>
  <c r="D2253" i="6"/>
  <c r="D2244" i="6"/>
  <c r="D2233" i="6"/>
  <c r="D2224" i="6"/>
  <c r="D2213" i="6"/>
  <c r="D2204" i="6"/>
  <c r="D2193" i="6"/>
  <c r="D2184" i="6"/>
  <c r="D2173" i="6"/>
  <c r="D2164" i="6"/>
  <c r="D2153" i="6"/>
  <c r="D2144" i="6"/>
  <c r="D2133" i="6"/>
  <c r="D2124" i="6"/>
  <c r="D2113" i="6"/>
  <c r="D2104" i="6"/>
  <c r="D2093" i="6"/>
  <c r="D2084" i="6"/>
  <c r="D2073" i="6"/>
  <c r="D2064" i="6"/>
  <c r="D2053" i="6"/>
  <c r="D2044" i="6"/>
  <c r="D2033" i="6"/>
  <c r="D2024" i="6"/>
  <c r="D2013" i="6"/>
  <c r="D2004" i="6"/>
  <c r="D1993" i="6"/>
  <c r="D1984" i="6"/>
  <c r="D1973" i="6"/>
  <c r="D1964" i="6"/>
  <c r="D1953" i="6"/>
  <c r="D1944" i="6"/>
  <c r="D1933" i="6"/>
  <c r="D1924" i="6"/>
  <c r="D1913" i="6"/>
  <c r="D1904" i="6"/>
  <c r="D1893" i="6"/>
  <c r="D1884" i="6"/>
  <c r="D1873" i="6"/>
  <c r="D1864" i="6"/>
  <c r="D1853" i="6"/>
  <c r="D1844" i="6"/>
  <c r="D1833" i="6"/>
  <c r="D1824" i="6"/>
  <c r="D1813" i="6"/>
  <c r="D1804" i="6"/>
  <c r="D1793" i="6"/>
  <c r="D1784" i="6"/>
  <c r="D1773" i="6"/>
  <c r="D1764" i="6"/>
  <c r="D1753" i="6"/>
  <c r="D1744" i="6"/>
  <c r="D1733" i="6"/>
  <c r="D1724" i="6"/>
  <c r="D1713" i="6"/>
  <c r="D1704" i="6"/>
  <c r="D1693" i="6"/>
  <c r="D1684" i="6"/>
  <c r="D1673" i="6"/>
  <c r="D1664" i="6"/>
  <c r="D1653" i="6"/>
  <c r="D1644" i="6"/>
  <c r="D1633" i="6"/>
  <c r="D1624" i="6"/>
  <c r="D1613" i="6"/>
  <c r="D1604" i="6"/>
  <c r="D1593" i="6"/>
  <c r="D1584" i="6"/>
  <c r="D1573" i="6"/>
  <c r="D1564" i="6"/>
  <c r="D1553" i="6"/>
  <c r="D1544" i="6"/>
  <c r="D1533" i="6"/>
  <c r="D1524" i="6"/>
  <c r="D1513" i="6"/>
  <c r="D1504" i="6"/>
  <c r="D1493" i="6"/>
  <c r="D1484" i="6"/>
  <c r="D1473" i="6"/>
  <c r="D1464" i="6"/>
  <c r="D1453" i="6"/>
  <c r="D1444" i="6"/>
  <c r="D1433" i="6"/>
  <c r="D1424" i="6"/>
  <c r="D1413" i="6"/>
  <c r="D1404" i="6"/>
  <c r="D1393" i="6"/>
  <c r="D1384" i="6"/>
  <c r="D1373" i="6"/>
  <c r="D1371" i="6"/>
  <c r="D1369" i="6"/>
  <c r="D1367" i="6"/>
  <c r="D1365" i="6"/>
  <c r="D1363" i="6"/>
  <c r="D1361" i="6"/>
  <c r="D1359" i="6"/>
  <c r="D1357" i="6"/>
  <c r="D1355" i="6"/>
  <c r="D1353" i="6"/>
  <c r="D1351" i="6"/>
  <c r="D1349" i="6"/>
  <c r="D1347" i="6"/>
  <c r="D1345" i="6"/>
  <c r="D1343" i="6"/>
  <c r="D1341" i="6"/>
  <c r="D1339" i="6"/>
  <c r="D1337" i="6"/>
  <c r="D1335" i="6"/>
  <c r="D1333" i="6"/>
  <c r="D1331" i="6"/>
  <c r="D1329" i="6"/>
  <c r="D1327" i="6"/>
  <c r="D1325" i="6"/>
  <c r="D1323" i="6"/>
  <c r="D1321" i="6"/>
  <c r="D1319" i="6"/>
  <c r="D1317" i="6"/>
  <c r="D1315" i="6"/>
  <c r="D1313" i="6"/>
  <c r="D1311" i="6"/>
  <c r="D1309" i="6"/>
  <c r="D1307" i="6"/>
  <c r="D1305" i="6"/>
  <c r="D1303" i="6"/>
  <c r="D1301" i="6"/>
  <c r="D1299" i="6"/>
  <c r="D1297" i="6"/>
  <c r="D1295" i="6"/>
  <c r="D1293" i="6"/>
  <c r="D1291" i="6"/>
  <c r="D1289" i="6"/>
  <c r="D1287" i="6"/>
  <c r="D1285" i="6"/>
  <c r="D1283" i="6"/>
  <c r="D1281" i="6"/>
  <c r="D1279" i="6"/>
  <c r="D1277" i="6"/>
  <c r="D1275" i="6"/>
  <c r="D1273" i="6"/>
  <c r="D1271" i="6"/>
  <c r="D1269" i="6"/>
  <c r="D1267" i="6"/>
  <c r="D1265" i="6"/>
  <c r="D1263" i="6"/>
  <c r="D1261" i="6"/>
  <c r="D1259" i="6"/>
  <c r="D1257" i="6"/>
  <c r="D1255" i="6"/>
  <c r="D1253" i="6"/>
  <c r="D1251" i="6"/>
  <c r="D1249" i="6"/>
  <c r="D1247" i="6"/>
  <c r="D1245" i="6"/>
  <c r="D1243" i="6"/>
  <c r="D1241" i="6"/>
  <c r="D1239" i="6"/>
  <c r="D1237" i="6"/>
  <c r="D1235" i="6"/>
  <c r="D1233" i="6"/>
  <c r="D1231" i="6"/>
  <c r="D1229" i="6"/>
  <c r="D1227" i="6"/>
  <c r="D1225" i="6"/>
  <c r="D1223" i="6"/>
  <c r="D1221" i="6"/>
  <c r="D1219" i="6"/>
  <c r="D1217" i="6"/>
  <c r="D1215" i="6"/>
  <c r="D1213" i="6"/>
  <c r="D1211" i="6"/>
  <c r="D1209" i="6"/>
  <c r="D1207" i="6"/>
  <c r="D1205" i="6"/>
  <c r="D1203" i="6"/>
  <c r="D1201" i="6"/>
  <c r="D1199" i="6"/>
  <c r="D1197" i="6"/>
  <c r="D1195" i="6"/>
  <c r="D1193" i="6"/>
  <c r="D1191" i="6"/>
  <c r="D1189" i="6"/>
  <c r="D1187" i="6"/>
  <c r="D1185" i="6"/>
  <c r="D1183" i="6"/>
  <c r="D1181" i="6"/>
  <c r="D1179" i="6"/>
  <c r="D1177" i="6"/>
  <c r="D1175" i="6"/>
  <c r="D1173" i="6"/>
  <c r="D1171" i="6"/>
  <c r="D1169" i="6"/>
  <c r="D1167" i="6"/>
  <c r="D1165" i="6"/>
  <c r="D1163" i="6"/>
  <c r="D1161" i="6"/>
  <c r="D1159" i="6"/>
  <c r="D1157" i="6"/>
  <c r="D1155" i="6"/>
  <c r="D1153" i="6"/>
  <c r="D1151" i="6"/>
  <c r="D1149" i="6"/>
  <c r="D1147" i="6"/>
  <c r="D1145" i="6"/>
  <c r="D1143" i="6"/>
  <c r="D1141" i="6"/>
  <c r="D1139" i="6"/>
  <c r="D1137" i="6"/>
  <c r="D1135" i="6"/>
  <c r="D1133" i="6"/>
  <c r="D1131" i="6"/>
  <c r="D1129" i="6"/>
  <c r="D1127" i="6"/>
  <c r="D1125" i="6"/>
  <c r="D1123" i="6"/>
  <c r="D1121" i="6"/>
  <c r="D1119" i="6"/>
  <c r="D1117" i="6"/>
  <c r="D1115" i="6"/>
  <c r="D1113" i="6"/>
  <c r="D1111" i="6"/>
  <c r="D1109" i="6"/>
  <c r="D1107" i="6"/>
  <c r="D1105" i="6"/>
  <c r="D1103" i="6"/>
  <c r="D1101" i="6"/>
  <c r="D1099" i="6"/>
  <c r="D1097" i="6"/>
  <c r="D1095" i="6"/>
  <c r="D1093" i="6"/>
  <c r="D1091" i="6"/>
  <c r="D1089" i="6"/>
  <c r="D1087" i="6"/>
  <c r="D1085" i="6"/>
  <c r="D1083" i="6"/>
  <c r="D1081" i="6"/>
  <c r="D1079" i="6"/>
  <c r="D1077" i="6"/>
  <c r="D1075" i="6"/>
  <c r="D1073" i="6"/>
  <c r="D1071" i="6"/>
  <c r="D1069" i="6"/>
  <c r="D1067" i="6"/>
  <c r="D1065" i="6"/>
  <c r="D1063" i="6"/>
  <c r="D1061" i="6"/>
  <c r="D1059" i="6"/>
  <c r="D1057" i="6"/>
  <c r="D1055" i="6"/>
  <c r="D1053" i="6"/>
  <c r="D1051" i="6"/>
  <c r="D2505" i="6"/>
  <c r="D2465" i="6"/>
  <c r="D2425" i="6"/>
  <c r="D2385" i="6"/>
  <c r="D2345" i="6"/>
  <c r="D2306" i="6"/>
  <c r="D2295" i="6"/>
  <c r="D2286" i="6"/>
  <c r="D2275" i="6"/>
  <c r="D2266" i="6"/>
  <c r="D2255" i="6"/>
  <c r="D2246" i="6"/>
  <c r="D2235" i="6"/>
  <c r="D2226" i="6"/>
  <c r="D2215" i="6"/>
  <c r="D2206" i="6"/>
  <c r="D2195" i="6"/>
  <c r="D2186" i="6"/>
  <c r="D2175" i="6"/>
  <c r="D2166" i="6"/>
  <c r="D2155" i="6"/>
  <c r="D2146" i="6"/>
  <c r="D2135" i="6"/>
  <c r="D2126" i="6"/>
  <c r="D2115" i="6"/>
  <c r="D2106" i="6"/>
  <c r="D2095" i="6"/>
  <c r="D2086" i="6"/>
  <c r="D2075" i="6"/>
  <c r="D2066" i="6"/>
  <c r="D2499" i="6"/>
  <c r="D2489" i="6"/>
  <c r="D2459" i="6"/>
  <c r="D2449" i="6"/>
  <c r="D2419" i="6"/>
  <c r="D2409" i="6"/>
  <c r="D2379" i="6"/>
  <c r="D2369" i="6"/>
  <c r="D2339" i="6"/>
  <c r="D2329" i="6"/>
  <c r="D2308" i="6"/>
  <c r="D2297" i="6"/>
  <c r="D2288" i="6"/>
  <c r="D2277" i="6"/>
  <c r="D2268" i="6"/>
  <c r="D2257" i="6"/>
  <c r="D2248" i="6"/>
  <c r="D2237" i="6"/>
  <c r="D2228" i="6"/>
  <c r="D2217" i="6"/>
  <c r="D2208" i="6"/>
  <c r="D2197" i="6"/>
  <c r="D2188" i="6"/>
  <c r="D2177" i="6"/>
  <c r="D2168" i="6"/>
  <c r="D2157" i="6"/>
  <c r="D2148" i="6"/>
  <c r="D2137" i="6"/>
  <c r="D2128" i="6"/>
  <c r="D2117" i="6"/>
  <c r="D2108" i="6"/>
  <c r="D2097" i="6"/>
  <c r="D2088" i="6"/>
  <c r="D2077" i="6"/>
  <c r="D2068" i="6"/>
  <c r="D2057" i="6"/>
  <c r="D2048" i="6"/>
  <c r="D2037" i="6"/>
  <c r="D2028" i="6"/>
  <c r="D2017" i="6"/>
  <c r="D2008" i="6"/>
  <c r="D1997" i="6"/>
  <c r="D1988" i="6"/>
  <c r="D1977" i="6"/>
  <c r="D1968" i="6"/>
  <c r="D1957" i="6"/>
  <c r="D1948" i="6"/>
  <c r="D1937" i="6"/>
  <c r="D1928" i="6"/>
  <c r="D1917" i="6"/>
  <c r="D1908" i="6"/>
  <c r="D1897" i="6"/>
  <c r="D1888" i="6"/>
  <c r="D1877" i="6"/>
  <c r="D1868" i="6"/>
  <c r="D1857" i="6"/>
  <c r="D1848" i="6"/>
  <c r="D1837" i="6"/>
  <c r="D1828" i="6"/>
  <c r="D1817" i="6"/>
  <c r="D1808" i="6"/>
  <c r="D2501" i="6"/>
  <c r="D2493" i="6"/>
  <c r="D2461" i="6"/>
  <c r="D2453" i="6"/>
  <c r="D2421" i="6"/>
  <c r="D2413" i="6"/>
  <c r="D2381" i="6"/>
  <c r="D2373" i="6"/>
  <c r="D2341" i="6"/>
  <c r="D2333" i="6"/>
  <c r="D2303" i="6"/>
  <c r="D2294" i="6"/>
  <c r="D2283" i="6"/>
  <c r="D2274" i="6"/>
  <c r="D2263" i="6"/>
  <c r="D2254" i="6"/>
  <c r="D2243" i="6"/>
  <c r="D2234" i="6"/>
  <c r="D2223" i="6"/>
  <c r="D2214" i="6"/>
  <c r="D2203" i="6"/>
  <c r="D2194" i="6"/>
  <c r="D2183" i="6"/>
  <c r="D2174" i="6"/>
  <c r="D2163" i="6"/>
  <c r="D2154" i="6"/>
  <c r="D2143" i="6"/>
  <c r="D2134" i="6"/>
  <c r="D2123" i="6"/>
  <c r="D2114" i="6"/>
  <c r="D2103" i="6"/>
  <c r="D2094" i="6"/>
  <c r="D2083" i="6"/>
  <c r="D2074" i="6"/>
  <c r="D2063" i="6"/>
  <c r="D2054" i="6"/>
  <c r="D2043" i="6"/>
  <c r="D2034" i="6"/>
  <c r="D2023" i="6"/>
  <c r="D2014" i="6"/>
  <c r="D2003" i="6"/>
  <c r="D1994" i="6"/>
  <c r="D1983" i="6"/>
  <c r="D1974" i="6"/>
  <c r="D1963" i="6"/>
  <c r="D1954" i="6"/>
  <c r="D1943" i="6"/>
  <c r="D1934" i="6"/>
  <c r="D1923" i="6"/>
  <c r="D1914" i="6"/>
  <c r="D1903" i="6"/>
  <c r="D1894" i="6"/>
  <c r="D1883" i="6"/>
  <c r="D1874" i="6"/>
  <c r="D1863" i="6"/>
  <c r="D1854" i="6"/>
  <c r="D1843" i="6"/>
  <c r="D1834" i="6"/>
  <c r="D1823" i="6"/>
  <c r="D1814" i="6"/>
  <c r="D1803" i="6"/>
  <c r="D1794" i="6"/>
  <c r="D1783" i="6"/>
  <c r="D1774" i="6"/>
  <c r="D1763" i="6"/>
  <c r="D1754" i="6"/>
  <c r="D1743" i="6"/>
  <c r="D1734" i="6"/>
  <c r="D1723" i="6"/>
  <c r="D1714" i="6"/>
  <c r="D1703" i="6"/>
  <c r="D1694" i="6"/>
  <c r="D1683" i="6"/>
  <c r="D1674" i="6"/>
  <c r="D1663" i="6"/>
  <c r="D1654" i="6"/>
  <c r="D1643" i="6"/>
  <c r="D1634" i="6"/>
  <c r="D1623" i="6"/>
  <c r="D1614" i="6"/>
  <c r="D1603" i="6"/>
  <c r="D1594" i="6"/>
  <c r="D1583" i="6"/>
  <c r="D1574" i="6"/>
  <c r="D1563" i="6"/>
  <c r="D1554" i="6"/>
  <c r="D1543" i="6"/>
  <c r="D1534" i="6"/>
  <c r="D1523" i="6"/>
  <c r="D1514" i="6"/>
  <c r="D1503" i="6"/>
  <c r="D1494" i="6"/>
  <c r="D1483" i="6"/>
  <c r="D1474" i="6"/>
  <c r="D1463" i="6"/>
  <c r="D1454" i="6"/>
  <c r="D1443" i="6"/>
  <c r="D1434" i="6"/>
  <c r="D1423" i="6"/>
  <c r="D1414" i="6"/>
  <c r="D1403" i="6"/>
  <c r="D1394" i="6"/>
  <c r="D1383" i="6"/>
  <c r="D1374" i="6"/>
  <c r="D1372" i="6"/>
  <c r="D1370" i="6"/>
  <c r="D1368" i="6"/>
  <c r="D1366" i="6"/>
  <c r="D1364" i="6"/>
  <c r="D1362" i="6"/>
  <c r="D1360" i="6"/>
  <c r="D1358" i="6"/>
  <c r="D1356" i="6"/>
  <c r="D1354" i="6"/>
  <c r="D1352" i="6"/>
  <c r="D1350" i="6"/>
  <c r="D1348" i="6"/>
  <c r="D1346" i="6"/>
  <c r="D1344" i="6"/>
  <c r="D1342" i="6"/>
  <c r="D1340" i="6"/>
  <c r="D1338" i="6"/>
  <c r="D1336" i="6"/>
  <c r="D1334" i="6"/>
  <c r="D1332" i="6"/>
  <c r="D1330" i="6"/>
  <c r="D1328" i="6"/>
  <c r="D1326" i="6"/>
  <c r="D1324" i="6"/>
  <c r="D1322" i="6"/>
  <c r="D1320" i="6"/>
  <c r="D1318" i="6"/>
  <c r="D1316" i="6"/>
  <c r="D1314" i="6"/>
  <c r="D1312" i="6"/>
  <c r="D1310" i="6"/>
  <c r="D1308" i="6"/>
  <c r="D1306" i="6"/>
  <c r="D1304" i="6"/>
  <c r="D1302" i="6"/>
  <c r="D1300" i="6"/>
  <c r="D1298" i="6"/>
  <c r="D1296" i="6"/>
  <c r="D1294" i="6"/>
  <c r="D1292" i="6"/>
  <c r="D1290" i="6"/>
  <c r="D1288" i="6"/>
  <c r="D1286" i="6"/>
  <c r="D1284" i="6"/>
  <c r="D1282" i="6"/>
  <c r="D1280" i="6"/>
  <c r="D1278" i="6"/>
  <c r="D1276" i="6"/>
  <c r="D1274" i="6"/>
  <c r="D1272" i="6"/>
  <c r="D1270" i="6"/>
  <c r="D1268" i="6"/>
  <c r="D1266" i="6"/>
  <c r="D1264" i="6"/>
  <c r="D1262" i="6"/>
  <c r="D1260" i="6"/>
  <c r="D1258" i="6"/>
  <c r="D1256" i="6"/>
  <c r="D1254" i="6"/>
  <c r="D1252" i="6"/>
  <c r="D1250" i="6"/>
  <c r="D1248" i="6"/>
  <c r="D1246" i="6"/>
  <c r="D1244" i="6"/>
  <c r="D1242" i="6"/>
  <c r="D1240" i="6"/>
  <c r="D1238" i="6"/>
  <c r="D1236" i="6"/>
  <c r="D1234" i="6"/>
  <c r="D1232" i="6"/>
  <c r="D1230" i="6"/>
  <c r="D1228" i="6"/>
  <c r="D1226" i="6"/>
  <c r="D1224" i="6"/>
  <c r="D1222" i="6"/>
  <c r="D1220" i="6"/>
  <c r="D1218" i="6"/>
  <c r="D1216" i="6"/>
  <c r="D1214" i="6"/>
  <c r="D1212" i="6"/>
  <c r="D1210" i="6"/>
  <c r="D1208" i="6"/>
  <c r="D1206" i="6"/>
  <c r="D1204" i="6"/>
  <c r="D1202" i="6"/>
  <c r="D1200" i="6"/>
  <c r="D1198" i="6"/>
  <c r="D1196" i="6"/>
  <c r="D1194" i="6"/>
  <c r="D1192" i="6"/>
  <c r="D1190" i="6"/>
  <c r="D1188" i="6"/>
  <c r="D1186" i="6"/>
  <c r="D1184" i="6"/>
  <c r="D1182" i="6"/>
  <c r="D1180" i="6"/>
  <c r="D1178" i="6"/>
  <c r="D1176" i="6"/>
  <c r="D1174" i="6"/>
  <c r="D1172" i="6"/>
  <c r="D1170" i="6"/>
  <c r="D1168" i="6"/>
  <c r="D1166" i="6"/>
  <c r="D1164" i="6"/>
  <c r="D1162" i="6"/>
  <c r="D1160" i="6"/>
  <c r="D1158" i="6"/>
  <c r="D1156" i="6"/>
  <c r="D1154" i="6"/>
  <c r="D1152" i="6"/>
  <c r="D1150" i="6"/>
  <c r="D1148" i="6"/>
  <c r="D1146" i="6"/>
  <c r="D1144" i="6"/>
  <c r="D1142" i="6"/>
  <c r="D1140" i="6"/>
  <c r="D1138" i="6"/>
  <c r="D1136" i="6"/>
  <c r="D1134" i="6"/>
  <c r="D1132" i="6"/>
  <c r="D1130" i="6"/>
  <c r="D1128" i="6"/>
  <c r="D1126" i="6"/>
  <c r="D1124" i="6"/>
  <c r="D1122" i="6"/>
  <c r="D1120" i="6"/>
  <c r="D1118" i="6"/>
  <c r="D1116" i="6"/>
  <c r="D1114" i="6"/>
  <c r="D1112" i="6"/>
  <c r="D1110" i="6"/>
  <c r="D1108" i="6"/>
  <c r="D1106" i="6"/>
  <c r="D1104" i="6"/>
  <c r="D1102" i="6"/>
  <c r="D1100" i="6"/>
  <c r="D1098" i="6"/>
  <c r="D1096" i="6"/>
  <c r="D1094" i="6"/>
  <c r="D1092" i="6"/>
  <c r="D1090" i="6"/>
  <c r="D1088" i="6"/>
  <c r="D1086" i="6"/>
  <c r="D1084" i="6"/>
  <c r="D1082" i="6"/>
  <c r="D1080" i="6"/>
  <c r="D1078" i="6"/>
  <c r="D1076" i="6"/>
  <c r="D1074" i="6"/>
  <c r="D1072" i="6"/>
  <c r="D1070" i="6"/>
  <c r="D1068" i="6"/>
  <c r="D1066" i="6"/>
  <c r="D1064" i="6"/>
  <c r="D1062" i="6"/>
  <c r="D1060" i="6"/>
  <c r="D1058" i="6"/>
  <c r="D1056" i="6"/>
  <c r="D1054" i="6"/>
  <c r="D1052" i="6"/>
  <c r="D1050" i="6"/>
  <c r="D1048" i="6"/>
  <c r="D1046" i="6"/>
  <c r="D1044" i="6"/>
  <c r="D1042" i="6"/>
  <c r="D1040" i="6"/>
  <c r="D1038" i="6"/>
  <c r="D1036" i="6"/>
  <c r="D1034" i="6"/>
  <c r="D1032" i="6"/>
  <c r="D1030" i="6"/>
  <c r="D1028" i="6"/>
  <c r="D1026" i="6"/>
  <c r="D1024" i="6"/>
  <c r="D1022" i="6"/>
  <c r="D1020" i="6"/>
  <c r="D1018" i="6"/>
  <c r="D1016" i="6"/>
  <c r="D1014" i="6"/>
  <c r="D1012" i="6"/>
  <c r="D1010" i="6"/>
  <c r="D1008" i="6"/>
  <c r="D1006" i="6"/>
  <c r="D1004" i="6"/>
  <c r="D1002" i="6"/>
  <c r="D1000" i="6"/>
  <c r="D998" i="6"/>
  <c r="D996" i="6"/>
  <c r="D994" i="6"/>
  <c r="D992" i="6"/>
  <c r="D990" i="6"/>
  <c r="D988" i="6"/>
  <c r="D986" i="6"/>
  <c r="D984" i="6"/>
  <c r="D982" i="6"/>
  <c r="D980" i="6"/>
  <c r="D978" i="6"/>
  <c r="D976" i="6"/>
  <c r="D974" i="6"/>
  <c r="D972" i="6"/>
  <c r="D970" i="6"/>
  <c r="D968" i="6"/>
  <c r="D966" i="6"/>
  <c r="D964" i="6"/>
  <c r="D962" i="6"/>
  <c r="D960" i="6"/>
  <c r="D958" i="6"/>
  <c r="D956" i="6"/>
  <c r="D954" i="6"/>
  <c r="D952" i="6"/>
  <c r="D950" i="6"/>
  <c r="D948" i="6"/>
  <c r="D946" i="6"/>
  <c r="D944" i="6"/>
  <c r="D942" i="6"/>
  <c r="D940" i="6"/>
  <c r="D938" i="6"/>
  <c r="D936" i="6"/>
  <c r="D934" i="6"/>
  <c r="D932" i="6"/>
  <c r="D930" i="6"/>
  <c r="D928" i="6"/>
  <c r="D926" i="6"/>
  <c r="D924" i="6"/>
  <c r="D2519" i="6"/>
  <c r="D2503" i="6"/>
  <c r="D2463" i="6"/>
  <c r="D2423" i="6"/>
  <c r="D2383" i="6"/>
  <c r="D2447" i="6"/>
  <c r="D2431" i="6"/>
  <c r="D2427" i="6"/>
  <c r="D2367" i="6"/>
  <c r="D2299" i="6"/>
  <c r="D2262" i="6"/>
  <c r="D2259" i="6"/>
  <c r="D2222" i="6"/>
  <c r="D2219" i="6"/>
  <c r="D2182" i="6"/>
  <c r="D2179" i="6"/>
  <c r="D2142" i="6"/>
  <c r="D2139" i="6"/>
  <c r="D2102" i="6"/>
  <c r="D2099" i="6"/>
  <c r="D2062" i="6"/>
  <c r="D2485" i="6"/>
  <c r="D2451" i="6"/>
  <c r="D2389" i="6"/>
  <c r="D2359" i="6"/>
  <c r="D2280" i="6"/>
  <c r="D2271" i="6"/>
  <c r="D2240" i="6"/>
  <c r="D2231" i="6"/>
  <c r="D2200" i="6"/>
  <c r="D2191" i="6"/>
  <c r="D2160" i="6"/>
  <c r="D2151" i="6"/>
  <c r="D2120" i="6"/>
  <c r="D2111" i="6"/>
  <c r="D2080" i="6"/>
  <c r="D2071" i="6"/>
  <c r="D2027" i="6"/>
  <c r="D2021" i="6"/>
  <c r="D1998" i="6"/>
  <c r="D1995" i="6"/>
  <c r="D1992" i="6"/>
  <c r="D1969" i="6"/>
  <c r="D1966" i="6"/>
  <c r="D1949" i="6"/>
  <c r="D1946" i="6"/>
  <c r="D1929" i="6"/>
  <c r="D1926" i="6"/>
  <c r="D1909" i="6"/>
  <c r="D1906" i="6"/>
  <c r="D1889" i="6"/>
  <c r="D1886" i="6"/>
  <c r="D1869" i="6"/>
  <c r="D1866" i="6"/>
  <c r="D1849" i="6"/>
  <c r="D1846" i="6"/>
  <c r="D1829" i="6"/>
  <c r="D1826" i="6"/>
  <c r="D1809" i="6"/>
  <c r="D1806" i="6"/>
  <c r="D1798" i="6"/>
  <c r="D1782" i="6"/>
  <c r="D1777" i="6"/>
  <c r="D1769" i="6"/>
  <c r="D1761" i="6"/>
  <c r="D1748" i="6"/>
  <c r="D1732" i="6"/>
  <c r="D1727" i="6"/>
  <c r="D1719" i="6"/>
  <c r="D1711" i="6"/>
  <c r="D1698" i="6"/>
  <c r="D1682" i="6"/>
  <c r="D1677" i="6"/>
  <c r="D1669" i="6"/>
  <c r="D1661" i="6"/>
  <c r="D1648" i="6"/>
  <c r="D1632" i="6"/>
  <c r="D1627" i="6"/>
  <c r="D1619" i="6"/>
  <c r="D1611" i="6"/>
  <c r="D1598" i="6"/>
  <c r="D1582" i="6"/>
  <c r="D1577" i="6"/>
  <c r="D1569" i="6"/>
  <c r="D1561" i="6"/>
  <c r="D1548" i="6"/>
  <c r="D1532" i="6"/>
  <c r="D1527" i="6"/>
  <c r="D1519" i="6"/>
  <c r="D1511" i="6"/>
  <c r="D1498" i="6"/>
  <c r="D1482" i="6"/>
  <c r="D1477" i="6"/>
  <c r="D1469" i="6"/>
  <c r="D1461" i="6"/>
  <c r="D1448" i="6"/>
  <c r="D1432" i="6"/>
  <c r="D1427" i="6"/>
  <c r="D1419" i="6"/>
  <c r="D1411" i="6"/>
  <c r="D1398" i="6"/>
  <c r="D1382" i="6"/>
  <c r="D1377" i="6"/>
  <c r="D1047" i="6"/>
  <c r="D1027" i="6"/>
  <c r="D1007" i="6"/>
  <c r="D987" i="6"/>
  <c r="D967" i="6"/>
  <c r="D947" i="6"/>
  <c r="D927" i="6"/>
  <c r="D2523" i="6"/>
  <c r="D2511" i="6"/>
  <c r="D2403" i="6"/>
  <c r="D2349" i="6"/>
  <c r="D2331" i="6"/>
  <c r="D2323" i="6"/>
  <c r="D2310" i="6"/>
  <c r="D2301" i="6"/>
  <c r="D2292" i="6"/>
  <c r="D2252" i="6"/>
  <c r="D2212" i="6"/>
  <c r="D2172" i="6"/>
  <c r="D2132" i="6"/>
  <c r="D2092" i="6"/>
  <c r="D2047" i="6"/>
  <c r="D2041" i="6"/>
  <c r="D2018" i="6"/>
  <c r="D2015" i="6"/>
  <c r="D2012" i="6"/>
  <c r="D1989" i="6"/>
  <c r="D1986" i="6"/>
  <c r="D1980" i="6"/>
  <c r="D1960" i="6"/>
  <c r="D1940" i="6"/>
  <c r="D1920" i="6"/>
  <c r="D1900" i="6"/>
  <c r="D1880" i="6"/>
  <c r="D1860" i="6"/>
  <c r="D1840" i="6"/>
  <c r="D1820" i="6"/>
  <c r="D1800" i="6"/>
  <c r="D1795" i="6"/>
  <c r="D1766" i="6"/>
  <c r="D1750" i="6"/>
  <c r="D1745" i="6"/>
  <c r="D1716" i="6"/>
  <c r="D1700" i="6"/>
  <c r="D1695" i="6"/>
  <c r="D1666" i="6"/>
  <c r="D1650" i="6"/>
  <c r="D1645" i="6"/>
  <c r="D1616" i="6"/>
  <c r="D1600" i="6"/>
  <c r="D1595" i="6"/>
  <c r="D1566" i="6"/>
  <c r="D1550" i="6"/>
  <c r="D1545" i="6"/>
  <c r="D1516" i="6"/>
  <c r="D1500" i="6"/>
  <c r="D1495" i="6"/>
  <c r="D1466" i="6"/>
  <c r="D1450" i="6"/>
  <c r="D1445" i="6"/>
  <c r="D1416" i="6"/>
  <c r="D1400" i="6"/>
  <c r="D1395" i="6"/>
  <c r="D2469" i="6"/>
  <c r="D2407" i="6"/>
  <c r="D2399" i="6"/>
  <c r="D2327" i="6"/>
  <c r="D2307" i="6"/>
  <c r="D2289" i="6"/>
  <c r="D2270" i="6"/>
  <c r="D2261" i="6"/>
  <c r="D2249" i="6"/>
  <c r="D2230" i="6"/>
  <c r="D2221" i="6"/>
  <c r="D2209" i="6"/>
  <c r="D2190" i="6"/>
  <c r="D2181" i="6"/>
  <c r="D2169" i="6"/>
  <c r="D2150" i="6"/>
  <c r="D2141" i="6"/>
  <c r="D2129" i="6"/>
  <c r="D2110" i="6"/>
  <c r="D2101" i="6"/>
  <c r="D2089" i="6"/>
  <c r="D2070" i="6"/>
  <c r="D2061" i="6"/>
  <c r="D2038" i="6"/>
  <c r="D2035" i="6"/>
  <c r="D2032" i="6"/>
  <c r="D2009" i="6"/>
  <c r="D2006" i="6"/>
  <c r="D2000" i="6"/>
  <c r="D1792" i="6"/>
  <c r="D1787" i="6"/>
  <c r="D1779" i="6"/>
  <c r="D1771" i="6"/>
  <c r="D1758" i="6"/>
  <c r="D1742" i="6"/>
  <c r="D1737" i="6"/>
  <c r="D1729" i="6"/>
  <c r="D1721" i="6"/>
  <c r="D1708" i="6"/>
  <c r="D1692" i="6"/>
  <c r="D1687" i="6"/>
  <c r="D1679" i="6"/>
  <c r="D1671" i="6"/>
  <c r="D1658" i="6"/>
  <c r="D1642" i="6"/>
  <c r="D1637" i="6"/>
  <c r="D1629" i="6"/>
  <c r="D1621" i="6"/>
  <c r="D1608" i="6"/>
  <c r="D1592" i="6"/>
  <c r="D1587" i="6"/>
  <c r="D1579" i="6"/>
  <c r="D1571" i="6"/>
  <c r="D1558" i="6"/>
  <c r="D1542" i="6"/>
  <c r="D1537" i="6"/>
  <c r="D1529" i="6"/>
  <c r="D1521" i="6"/>
  <c r="D1508" i="6"/>
  <c r="D1492" i="6"/>
  <c r="D1487" i="6"/>
  <c r="D1479" i="6"/>
  <c r="D1471" i="6"/>
  <c r="D1458" i="6"/>
  <c r="D1442" i="6"/>
  <c r="D1437" i="6"/>
  <c r="D1429" i="6"/>
  <c r="D1421" i="6"/>
  <c r="D1408" i="6"/>
  <c r="D1392" i="6"/>
  <c r="D1387" i="6"/>
  <c r="D1379" i="6"/>
  <c r="D1031" i="6"/>
  <c r="D1011" i="6"/>
  <c r="D991" i="6"/>
  <c r="D971" i="6"/>
  <c r="D951" i="6"/>
  <c r="D931" i="6"/>
  <c r="D2507" i="6"/>
  <c r="D2445" i="6"/>
  <c r="D2411" i="6"/>
  <c r="D2365" i="6"/>
  <c r="D2319" i="6"/>
  <c r="D2298" i="6"/>
  <c r="D2285" i="6"/>
  <c r="D2276" i="6"/>
  <c r="D2267" i="6"/>
  <c r="D2258" i="6"/>
  <c r="D2245" i="6"/>
  <c r="D2236" i="6"/>
  <c r="D2227" i="6"/>
  <c r="D2218" i="6"/>
  <c r="D2205" i="6"/>
  <c r="D2196" i="6"/>
  <c r="D2187" i="6"/>
  <c r="D2178" i="6"/>
  <c r="D2165" i="6"/>
  <c r="D2156" i="6"/>
  <c r="D2147" i="6"/>
  <c r="D2138" i="6"/>
  <c r="D2125" i="6"/>
  <c r="D2116" i="6"/>
  <c r="D2107" i="6"/>
  <c r="D2098" i="6"/>
  <c r="D2085" i="6"/>
  <c r="D2076" i="6"/>
  <c r="D2067" i="6"/>
  <c r="D2058" i="6"/>
  <c r="D2055" i="6"/>
  <c r="D2052" i="6"/>
  <c r="D2029" i="6"/>
  <c r="D2026" i="6"/>
  <c r="D2020" i="6"/>
  <c r="D1971" i="6"/>
  <c r="D1965" i="6"/>
  <c r="D1951" i="6"/>
  <c r="D1945" i="6"/>
  <c r="D1931" i="6"/>
  <c r="D1925" i="6"/>
  <c r="D1911" i="6"/>
  <c r="D1905" i="6"/>
  <c r="D1891" i="6"/>
  <c r="D1885" i="6"/>
  <c r="D1871" i="6"/>
  <c r="D1865" i="6"/>
  <c r="D1851" i="6"/>
  <c r="D1845" i="6"/>
  <c r="D1831" i="6"/>
  <c r="D1825" i="6"/>
  <c r="D1811" i="6"/>
  <c r="D1805" i="6"/>
  <c r="D1776" i="6"/>
  <c r="D1760" i="6"/>
  <c r="D1755" i="6"/>
  <c r="D1726" i="6"/>
  <c r="D1710" i="6"/>
  <c r="D1705" i="6"/>
  <c r="D1676" i="6"/>
  <c r="D1660" i="6"/>
  <c r="D1655" i="6"/>
  <c r="D1626" i="6"/>
  <c r="D1610" i="6"/>
  <c r="D1605" i="6"/>
  <c r="D1576" i="6"/>
  <c r="D1560" i="6"/>
  <c r="D1555" i="6"/>
  <c r="D1526" i="6"/>
  <c r="D1510" i="6"/>
  <c r="D1505" i="6"/>
  <c r="D1476" i="6"/>
  <c r="D1460" i="6"/>
  <c r="D1455" i="6"/>
  <c r="D1426" i="6"/>
  <c r="D1410" i="6"/>
  <c r="D1405" i="6"/>
  <c r="D1376" i="6"/>
  <c r="D2483" i="6"/>
  <c r="D2391" i="6"/>
  <c r="D2387" i="6"/>
  <c r="D2282" i="6"/>
  <c r="D2279" i="6"/>
  <c r="D2242" i="6"/>
  <c r="D2239" i="6"/>
  <c r="D2202" i="6"/>
  <c r="D2199" i="6"/>
  <c r="D2162" i="6"/>
  <c r="D2159" i="6"/>
  <c r="D2122" i="6"/>
  <c r="D2119" i="6"/>
  <c r="D2082" i="6"/>
  <c r="D2079" i="6"/>
  <c r="D2049" i="6"/>
  <c r="D2046" i="6"/>
  <c r="D2040" i="6"/>
  <c r="D1991" i="6"/>
  <c r="D1985" i="6"/>
  <c r="D1962" i="6"/>
  <c r="D1942" i="6"/>
  <c r="D1922" i="6"/>
  <c r="D1902" i="6"/>
  <c r="D1882" i="6"/>
  <c r="D1862" i="6"/>
  <c r="D1842" i="6"/>
  <c r="D1822" i="6"/>
  <c r="D1802" i="6"/>
  <c r="D1797" i="6"/>
  <c r="D1789" i="6"/>
  <c r="D1781" i="6"/>
  <c r="D1768" i="6"/>
  <c r="D1752" i="6"/>
  <c r="D1747" i="6"/>
  <c r="D1739" i="6"/>
  <c r="D1731" i="6"/>
  <c r="D1718" i="6"/>
  <c r="D1702" i="6"/>
  <c r="D1697" i="6"/>
  <c r="D1689" i="6"/>
  <c r="D1681" i="6"/>
  <c r="D1668" i="6"/>
  <c r="D1652" i="6"/>
  <c r="D1647" i="6"/>
  <c r="D1639" i="6"/>
  <c r="D1631" i="6"/>
  <c r="D1618" i="6"/>
  <c r="D1602" i="6"/>
  <c r="D1597" i="6"/>
  <c r="D1589" i="6"/>
  <c r="D1581" i="6"/>
  <c r="D1568" i="6"/>
  <c r="D1552" i="6"/>
  <c r="D1547" i="6"/>
  <c r="D1539" i="6"/>
  <c r="D1531" i="6"/>
  <c r="D1518" i="6"/>
  <c r="D1502" i="6"/>
  <c r="D1497" i="6"/>
  <c r="D1489" i="6"/>
  <c r="D1481" i="6"/>
  <c r="D1468" i="6"/>
  <c r="D1452" i="6"/>
  <c r="D1447" i="6"/>
  <c r="D1439" i="6"/>
  <c r="D1431" i="6"/>
  <c r="D1418" i="6"/>
  <c r="D2479" i="6"/>
  <c r="D2429" i="6"/>
  <c r="D2351" i="6"/>
  <c r="D2343" i="6"/>
  <c r="D2300" i="6"/>
  <c r="D2291" i="6"/>
  <c r="D2260" i="6"/>
  <c r="D2251" i="6"/>
  <c r="D2220" i="6"/>
  <c r="D2211" i="6"/>
  <c r="D2180" i="6"/>
  <c r="D2171" i="6"/>
  <c r="D2140" i="6"/>
  <c r="D2131" i="6"/>
  <c r="D2100" i="6"/>
  <c r="D2091" i="6"/>
  <c r="D2060" i="6"/>
  <c r="D2011" i="6"/>
  <c r="D2005" i="6"/>
  <c r="D1982" i="6"/>
  <c r="D1979" i="6"/>
  <c r="D1976" i="6"/>
  <c r="D1970" i="6"/>
  <c r="D1959" i="6"/>
  <c r="D1956" i="6"/>
  <c r="D1950" i="6"/>
  <c r="D1939" i="6"/>
  <c r="D1936" i="6"/>
  <c r="D1930" i="6"/>
  <c r="D1919" i="6"/>
  <c r="D1916" i="6"/>
  <c r="D1910" i="6"/>
  <c r="D1899" i="6"/>
  <c r="D1896" i="6"/>
  <c r="D1890" i="6"/>
  <c r="D1879" i="6"/>
  <c r="D1876" i="6"/>
  <c r="D1870" i="6"/>
  <c r="D1859" i="6"/>
  <c r="D1856" i="6"/>
  <c r="D1850" i="6"/>
  <c r="D1839" i="6"/>
  <c r="D1836" i="6"/>
  <c r="D1830" i="6"/>
  <c r="D1819" i="6"/>
  <c r="D1816" i="6"/>
  <c r="D1810" i="6"/>
  <c r="D1786" i="6"/>
  <c r="D1770" i="6"/>
  <c r="D1765" i="6"/>
  <c r="D1736" i="6"/>
  <c r="D1720" i="6"/>
  <c r="D1715" i="6"/>
  <c r="D1686" i="6"/>
  <c r="D1670" i="6"/>
  <c r="D1665" i="6"/>
  <c r="D1636" i="6"/>
  <c r="D1620" i="6"/>
  <c r="D1615" i="6"/>
  <c r="D1586" i="6"/>
  <c r="D1570" i="6"/>
  <c r="D1565" i="6"/>
  <c r="D1536" i="6"/>
  <c r="D1520" i="6"/>
  <c r="D1515" i="6"/>
  <c r="D1486" i="6"/>
  <c r="D1470" i="6"/>
  <c r="D1465" i="6"/>
  <c r="D1436" i="6"/>
  <c r="D1420" i="6"/>
  <c r="D1415" i="6"/>
  <c r="D1386" i="6"/>
  <c r="D2487" i="6"/>
  <c r="D2471" i="6"/>
  <c r="D2467" i="6"/>
  <c r="D2405" i="6"/>
  <c r="D2347" i="6"/>
  <c r="D2325" i="6"/>
  <c r="D2309" i="6"/>
  <c r="D2272" i="6"/>
  <c r="D2232" i="6"/>
  <c r="D2192" i="6"/>
  <c r="D2152" i="6"/>
  <c r="D2112" i="6"/>
  <c r="D2072" i="6"/>
  <c r="D2031" i="6"/>
  <c r="D2025" i="6"/>
  <c r="D2002" i="6"/>
  <c r="D1999" i="6"/>
  <c r="D1996" i="6"/>
  <c r="D1990" i="6"/>
  <c r="D1799" i="6"/>
  <c r="D1791" i="6"/>
  <c r="D1778" i="6"/>
  <c r="D1762" i="6"/>
  <c r="D1757" i="6"/>
  <c r="D1749" i="6"/>
  <c r="D1741" i="6"/>
  <c r="D1728" i="6"/>
  <c r="D1712" i="6"/>
  <c r="D1707" i="6"/>
  <c r="D1699" i="6"/>
  <c r="D1691" i="6"/>
  <c r="D1678" i="6"/>
  <c r="D1662" i="6"/>
  <c r="D1657" i="6"/>
  <c r="D1649" i="6"/>
  <c r="D1641" i="6"/>
  <c r="D1628" i="6"/>
  <c r="D1612" i="6"/>
  <c r="D1607" i="6"/>
  <c r="D1599" i="6"/>
  <c r="D1591" i="6"/>
  <c r="D1578" i="6"/>
  <c r="D1562" i="6"/>
  <c r="D1557" i="6"/>
  <c r="D1549" i="6"/>
  <c r="D1541" i="6"/>
  <c r="D1528" i="6"/>
  <c r="D1512" i="6"/>
  <c r="D1507" i="6"/>
  <c r="D1499" i="6"/>
  <c r="D1491" i="6"/>
  <c r="D1478" i="6"/>
  <c r="D1462" i="6"/>
  <c r="D1457" i="6"/>
  <c r="D1449" i="6"/>
  <c r="D1441" i="6"/>
  <c r="D1428" i="6"/>
  <c r="D1412" i="6"/>
  <c r="D1407" i="6"/>
  <c r="D1399" i="6"/>
  <c r="D1391" i="6"/>
  <c r="D1378" i="6"/>
  <c r="D1039" i="6"/>
  <c r="D1019" i="6"/>
  <c r="D2491" i="6"/>
  <c r="D2443" i="6"/>
  <c r="D2305" i="6"/>
  <c r="D2290" i="6"/>
  <c r="D2281" i="6"/>
  <c r="D2269" i="6"/>
  <c r="D2250" i="6"/>
  <c r="D2241" i="6"/>
  <c r="D2229" i="6"/>
  <c r="D2210" i="6"/>
  <c r="D2201" i="6"/>
  <c r="D2189" i="6"/>
  <c r="D2170" i="6"/>
  <c r="D2161" i="6"/>
  <c r="D2149" i="6"/>
  <c r="D2130" i="6"/>
  <c r="D2121" i="6"/>
  <c r="D2109" i="6"/>
  <c r="D2090" i="6"/>
  <c r="D2081" i="6"/>
  <c r="D2069" i="6"/>
  <c r="D2051" i="6"/>
  <c r="D2045" i="6"/>
  <c r="D2022" i="6"/>
  <c r="D2019" i="6"/>
  <c r="D2016" i="6"/>
  <c r="D2010" i="6"/>
  <c r="D1967" i="6"/>
  <c r="D1947" i="6"/>
  <c r="D1927" i="6"/>
  <c r="D1907" i="6"/>
  <c r="D1887" i="6"/>
  <c r="D1867" i="6"/>
  <c r="D1847" i="6"/>
  <c r="D1827" i="6"/>
  <c r="D1807" i="6"/>
  <c r="D1796" i="6"/>
  <c r="D1780" i="6"/>
  <c r="D1775" i="6"/>
  <c r="D1746" i="6"/>
  <c r="D1730" i="6"/>
  <c r="D1725" i="6"/>
  <c r="D1696" i="6"/>
  <c r="D1680" i="6"/>
  <c r="D1675" i="6"/>
  <c r="D1646" i="6"/>
  <c r="D1630" i="6"/>
  <c r="D1625" i="6"/>
  <c r="D1596" i="6"/>
  <c r="D1580" i="6"/>
  <c r="D1575" i="6"/>
  <c r="D1546" i="6"/>
  <c r="D1530" i="6"/>
  <c r="D1525" i="6"/>
  <c r="D1496" i="6"/>
  <c r="D1480" i="6"/>
  <c r="D1475" i="6"/>
  <c r="D1446" i="6"/>
  <c r="D1430" i="6"/>
  <c r="D1425" i="6"/>
  <c r="D1396" i="6"/>
  <c r="D1380" i="6"/>
  <c r="D1375" i="6"/>
  <c r="D2509" i="6"/>
  <c r="D2439" i="6"/>
  <c r="D2371" i="6"/>
  <c r="D2363" i="6"/>
  <c r="D2311" i="6"/>
  <c r="D2302" i="6"/>
  <c r="D2296" i="6"/>
  <c r="D2287" i="6"/>
  <c r="D2278" i="6"/>
  <c r="D2265" i="6"/>
  <c r="D2256" i="6"/>
  <c r="D2247" i="6"/>
  <c r="D2238" i="6"/>
  <c r="D2225" i="6"/>
  <c r="D2216" i="6"/>
  <c r="D2207" i="6"/>
  <c r="D2198" i="6"/>
  <c r="D2185" i="6"/>
  <c r="D2176" i="6"/>
  <c r="D2167" i="6"/>
  <c r="D2158" i="6"/>
  <c r="D2145" i="6"/>
  <c r="D2136" i="6"/>
  <c r="D2127" i="6"/>
  <c r="D2118" i="6"/>
  <c r="D2105" i="6"/>
  <c r="D2096" i="6"/>
  <c r="D2087" i="6"/>
  <c r="D2078" i="6"/>
  <c r="D2065" i="6"/>
  <c r="D2042" i="6"/>
  <c r="D2039" i="6"/>
  <c r="D2036" i="6"/>
  <c r="D2030" i="6"/>
  <c r="D1987" i="6"/>
  <c r="D1981" i="6"/>
  <c r="D1961" i="6"/>
  <c r="D1941" i="6"/>
  <c r="D1921" i="6"/>
  <c r="D1901" i="6"/>
  <c r="D1881" i="6"/>
  <c r="D1861" i="6"/>
  <c r="D1841" i="6"/>
  <c r="D1821" i="6"/>
  <c r="D1801" i="6"/>
  <c r="D1788" i="6"/>
  <c r="D1772" i="6"/>
  <c r="D1767" i="6"/>
  <c r="D1759" i="6"/>
  <c r="D1751" i="6"/>
  <c r="D1738" i="6"/>
  <c r="D1722" i="6"/>
  <c r="D1717" i="6"/>
  <c r="D1709" i="6"/>
  <c r="D1701" i="6"/>
  <c r="D1688" i="6"/>
  <c r="D1672" i="6"/>
  <c r="D1667" i="6"/>
  <c r="D1659" i="6"/>
  <c r="D1651" i="6"/>
  <c r="D1638" i="6"/>
  <c r="D1622" i="6"/>
  <c r="D1617" i="6"/>
  <c r="D1609" i="6"/>
  <c r="D1601" i="6"/>
  <c r="D1588" i="6"/>
  <c r="D1572" i="6"/>
  <c r="D1567" i="6"/>
  <c r="D1559" i="6"/>
  <c r="D1551" i="6"/>
  <c r="D1538" i="6"/>
  <c r="D1522" i="6"/>
  <c r="D1517" i="6"/>
  <c r="D1509" i="6"/>
  <c r="D1501" i="6"/>
  <c r="D1488" i="6"/>
  <c r="D1472" i="6"/>
  <c r="D1467" i="6"/>
  <c r="D1459" i="6"/>
  <c r="D1451" i="6"/>
  <c r="D1438" i="6"/>
  <c r="D1422" i="6"/>
  <c r="D1417" i="6"/>
  <c r="D1409" i="6"/>
  <c r="D1401" i="6"/>
  <c r="D1388" i="6"/>
  <c r="D1043" i="6"/>
  <c r="D1023" i="6"/>
  <c r="D1003" i="6"/>
  <c r="D989" i="6"/>
  <c r="D979" i="6"/>
  <c r="D961" i="6"/>
  <c r="D923" i="6"/>
  <c r="D914" i="6"/>
  <c r="D903" i="6"/>
  <c r="D894" i="6"/>
  <c r="D883" i="6"/>
  <c r="D874" i="6"/>
  <c r="D863" i="6"/>
  <c r="D854" i="6"/>
  <c r="D843" i="6"/>
  <c r="D834" i="6"/>
  <c r="D823" i="6"/>
  <c r="D814" i="6"/>
  <c r="D803" i="6"/>
  <c r="D794" i="6"/>
  <c r="D783" i="6"/>
  <c r="D774" i="6"/>
  <c r="D763" i="6"/>
  <c r="D754" i="6"/>
  <c r="D743" i="6"/>
  <c r="D734" i="6"/>
  <c r="D723" i="6"/>
  <c r="D714" i="6"/>
  <c r="D703" i="6"/>
  <c r="D694" i="6"/>
  <c r="D683" i="6"/>
  <c r="D674" i="6"/>
  <c r="D663" i="6"/>
  <c r="D654" i="6"/>
  <c r="D643" i="6"/>
  <c r="D634" i="6"/>
  <c r="D623" i="6"/>
  <c r="D614" i="6"/>
  <c r="D603" i="6"/>
  <c r="D594" i="6"/>
  <c r="D583" i="6"/>
  <c r="D574" i="6"/>
  <c r="D563" i="6"/>
  <c r="D554" i="6"/>
  <c r="D543" i="6"/>
  <c r="D534" i="6"/>
  <c r="D523" i="6"/>
  <c r="D514" i="6"/>
  <c r="D503" i="6"/>
  <c r="D494" i="6"/>
  <c r="D483" i="6"/>
  <c r="D474" i="6"/>
  <c r="D463" i="6"/>
  <c r="D454" i="6"/>
  <c r="D443" i="6"/>
  <c r="D434" i="6"/>
  <c r="D423" i="6"/>
  <c r="D414" i="6"/>
  <c r="D403" i="6"/>
  <c r="D394" i="6"/>
  <c r="D383" i="6"/>
  <c r="D374" i="6"/>
  <c r="D363" i="6"/>
  <c r="D354" i="6"/>
  <c r="D343" i="6"/>
  <c r="D334" i="6"/>
  <c r="D323" i="6"/>
  <c r="D314" i="6"/>
  <c r="D303" i="6"/>
  <c r="D294" i="6"/>
  <c r="D283" i="6"/>
  <c r="D274" i="6"/>
  <c r="D263" i="6"/>
  <c r="D254" i="6"/>
  <c r="D243" i="6"/>
  <c r="D234" i="6"/>
  <c r="D223" i="6"/>
  <c r="D214" i="6"/>
  <c r="D203" i="6"/>
  <c r="D194" i="6"/>
  <c r="D183" i="6"/>
  <c r="D174" i="6"/>
  <c r="D163" i="6"/>
  <c r="D154" i="6"/>
  <c r="D143" i="6"/>
  <c r="D134" i="6"/>
  <c r="D123" i="6"/>
  <c r="D35" i="6"/>
  <c r="S33" i="6"/>
  <c r="D32" i="6"/>
  <c r="D29" i="6"/>
  <c r="D26" i="6"/>
  <c r="S24" i="6"/>
  <c r="D21" i="6"/>
  <c r="S16" i="6"/>
  <c r="D15" i="6"/>
  <c r="D9" i="6"/>
  <c r="S7" i="6"/>
  <c r="D2059" i="6"/>
  <c r="D2050" i="6"/>
  <c r="D1932" i="6"/>
  <c r="D1918" i="6"/>
  <c r="D1895" i="6"/>
  <c r="D1852" i="6"/>
  <c r="D1838" i="6"/>
  <c r="D1785" i="6"/>
  <c r="D1735" i="6"/>
  <c r="D1685" i="6"/>
  <c r="D1635" i="6"/>
  <c r="D1585" i="6"/>
  <c r="D1535" i="6"/>
  <c r="D1485" i="6"/>
  <c r="D1435" i="6"/>
  <c r="D1049" i="6"/>
  <c r="D1017" i="6"/>
  <c r="D943" i="6"/>
  <c r="D933" i="6"/>
  <c r="D916" i="6"/>
  <c r="D905" i="6"/>
  <c r="D896" i="6"/>
  <c r="D885" i="6"/>
  <c r="D876" i="6"/>
  <c r="D865" i="6"/>
  <c r="D856" i="6"/>
  <c r="D845" i="6"/>
  <c r="D836" i="6"/>
  <c r="D825" i="6"/>
  <c r="D816" i="6"/>
  <c r="D805" i="6"/>
  <c r="D796" i="6"/>
  <c r="D785" i="6"/>
  <c r="D776" i="6"/>
  <c r="D765" i="6"/>
  <c r="D756" i="6"/>
  <c r="D745" i="6"/>
  <c r="D736" i="6"/>
  <c r="D725" i="6"/>
  <c r="D716" i="6"/>
  <c r="D705" i="6"/>
  <c r="D696" i="6"/>
  <c r="D685" i="6"/>
  <c r="D676" i="6"/>
  <c r="D665" i="6"/>
  <c r="D656" i="6"/>
  <c r="D645" i="6"/>
  <c r="D636" i="6"/>
  <c r="D625" i="6"/>
  <c r="D616" i="6"/>
  <c r="D605" i="6"/>
  <c r="D596" i="6"/>
  <c r="D585" i="6"/>
  <c r="D576" i="6"/>
  <c r="D565" i="6"/>
  <c r="D556" i="6"/>
  <c r="D545" i="6"/>
  <c r="D536" i="6"/>
  <c r="D525" i="6"/>
  <c r="D516" i="6"/>
  <c r="D505" i="6"/>
  <c r="D496" i="6"/>
  <c r="D485" i="6"/>
  <c r="D476" i="6"/>
  <c r="D465" i="6"/>
  <c r="D456" i="6"/>
  <c r="D445" i="6"/>
  <c r="D436" i="6"/>
  <c r="D425" i="6"/>
  <c r="D416" i="6"/>
  <c r="D405" i="6"/>
  <c r="D396" i="6"/>
  <c r="D385" i="6"/>
  <c r="D376" i="6"/>
  <c r="D365" i="6"/>
  <c r="D356" i="6"/>
  <c r="D345" i="6"/>
  <c r="D336" i="6"/>
  <c r="D325" i="6"/>
  <c r="D316" i="6"/>
  <c r="D305" i="6"/>
  <c r="D296" i="6"/>
  <c r="D285" i="6"/>
  <c r="D276" i="6"/>
  <c r="D265" i="6"/>
  <c r="D256" i="6"/>
  <c r="D245" i="6"/>
  <c r="D236" i="6"/>
  <c r="D225" i="6"/>
  <c r="D216" i="6"/>
  <c r="D205" i="6"/>
  <c r="D196" i="6"/>
  <c r="D185" i="6"/>
  <c r="D176" i="6"/>
  <c r="D165" i="6"/>
  <c r="D156" i="6"/>
  <c r="D145" i="6"/>
  <c r="D136" i="6"/>
  <c r="D125" i="6"/>
  <c r="D1978" i="6"/>
  <c r="D1955" i="6"/>
  <c r="D1390" i="6"/>
  <c r="D1005" i="6"/>
  <c r="D997" i="6"/>
  <c r="D981" i="6"/>
  <c r="D963" i="6"/>
  <c r="D953" i="6"/>
  <c r="D925" i="6"/>
  <c r="D918" i="6"/>
  <c r="D907" i="6"/>
  <c r="D898" i="6"/>
  <c r="D887" i="6"/>
  <c r="D878" i="6"/>
  <c r="D867" i="6"/>
  <c r="D858" i="6"/>
  <c r="D847" i="6"/>
  <c r="D838" i="6"/>
  <c r="D827" i="6"/>
  <c r="D818" i="6"/>
  <c r="D807" i="6"/>
  <c r="D798" i="6"/>
  <c r="D787" i="6"/>
  <c r="D778" i="6"/>
  <c r="D767" i="6"/>
  <c r="D758" i="6"/>
  <c r="D747" i="6"/>
  <c r="D738" i="6"/>
  <c r="D727" i="6"/>
  <c r="D718" i="6"/>
  <c r="D707" i="6"/>
  <c r="D698" i="6"/>
  <c r="D687" i="6"/>
  <c r="D678" i="6"/>
  <c r="D667" i="6"/>
  <c r="D658" i="6"/>
  <c r="D647" i="6"/>
  <c r="D638" i="6"/>
  <c r="D627" i="6"/>
  <c r="D618" i="6"/>
  <c r="D607" i="6"/>
  <c r="D598" i="6"/>
  <c r="D587" i="6"/>
  <c r="D578" i="6"/>
  <c r="D567" i="6"/>
  <c r="D558" i="6"/>
  <c r="D547" i="6"/>
  <c r="D538" i="6"/>
  <c r="D527" i="6"/>
  <c r="D518" i="6"/>
  <c r="D507" i="6"/>
  <c r="D498" i="6"/>
  <c r="D487" i="6"/>
  <c r="D478" i="6"/>
  <c r="D467" i="6"/>
  <c r="D458" i="6"/>
  <c r="D447" i="6"/>
  <c r="D438" i="6"/>
  <c r="D427" i="6"/>
  <c r="D418" i="6"/>
  <c r="D407" i="6"/>
  <c r="D398" i="6"/>
  <c r="D387" i="6"/>
  <c r="D378" i="6"/>
  <c r="D367" i="6"/>
  <c r="D358" i="6"/>
  <c r="D347" i="6"/>
  <c r="D338" i="6"/>
  <c r="D327" i="6"/>
  <c r="D318" i="6"/>
  <c r="D307" i="6"/>
  <c r="D298" i="6"/>
  <c r="D287" i="6"/>
  <c r="D278" i="6"/>
  <c r="D267" i="6"/>
  <c r="D258" i="6"/>
  <c r="D247" i="6"/>
  <c r="D238" i="6"/>
  <c r="D227" i="6"/>
  <c r="D218" i="6"/>
  <c r="D207" i="6"/>
  <c r="D198" i="6"/>
  <c r="D187" i="6"/>
  <c r="D178" i="6"/>
  <c r="D167" i="6"/>
  <c r="D158" i="6"/>
  <c r="D147" i="6"/>
  <c r="D138" i="6"/>
  <c r="D127" i="6"/>
  <c r="S36" i="6"/>
  <c r="D24" i="6"/>
  <c r="S22" i="6"/>
  <c r="S10" i="6"/>
  <c r="S11" i="6"/>
  <c r="D34" i="6"/>
  <c r="D161" i="6"/>
  <c r="D152" i="6"/>
  <c r="D141" i="6"/>
  <c r="D6" i="6"/>
  <c r="S13" i="6"/>
  <c r="D12" i="6"/>
  <c r="D1875" i="6"/>
  <c r="D1832" i="6"/>
  <c r="D1818" i="6"/>
  <c r="D1381" i="6"/>
  <c r="D1037" i="6"/>
  <c r="D1025" i="6"/>
  <c r="D973" i="6"/>
  <c r="D945" i="6"/>
  <c r="D935" i="6"/>
  <c r="D920" i="6"/>
  <c r="D909" i="6"/>
  <c r="D900" i="6"/>
  <c r="D889" i="6"/>
  <c r="D880" i="6"/>
  <c r="D869" i="6"/>
  <c r="D860" i="6"/>
  <c r="D849" i="6"/>
  <c r="D840" i="6"/>
  <c r="D829" i="6"/>
  <c r="D820" i="6"/>
  <c r="D809" i="6"/>
  <c r="D800" i="6"/>
  <c r="D789" i="6"/>
  <c r="D780" i="6"/>
  <c r="D769" i="6"/>
  <c r="D760" i="6"/>
  <c r="D749" i="6"/>
  <c r="D740" i="6"/>
  <c r="D729" i="6"/>
  <c r="D720" i="6"/>
  <c r="D709" i="6"/>
  <c r="D700" i="6"/>
  <c r="D689" i="6"/>
  <c r="D680" i="6"/>
  <c r="D669" i="6"/>
  <c r="D660" i="6"/>
  <c r="D649" i="6"/>
  <c r="D640" i="6"/>
  <c r="D629" i="6"/>
  <c r="D620" i="6"/>
  <c r="D609" i="6"/>
  <c r="D600" i="6"/>
  <c r="D589" i="6"/>
  <c r="D580" i="6"/>
  <c r="D569" i="6"/>
  <c r="D560" i="6"/>
  <c r="D549" i="6"/>
  <c r="D540" i="6"/>
  <c r="D529" i="6"/>
  <c r="D520" i="6"/>
  <c r="D509" i="6"/>
  <c r="D500" i="6"/>
  <c r="D489" i="6"/>
  <c r="D480" i="6"/>
  <c r="D469" i="6"/>
  <c r="D460" i="6"/>
  <c r="D449" i="6"/>
  <c r="D440" i="6"/>
  <c r="D429" i="6"/>
  <c r="D420" i="6"/>
  <c r="D409" i="6"/>
  <c r="D400" i="6"/>
  <c r="D389" i="6"/>
  <c r="D380" i="6"/>
  <c r="D369" i="6"/>
  <c r="D360" i="6"/>
  <c r="D349" i="6"/>
  <c r="D340" i="6"/>
  <c r="D329" i="6"/>
  <c r="D320" i="6"/>
  <c r="D309" i="6"/>
  <c r="D300" i="6"/>
  <c r="D289" i="6"/>
  <c r="D280" i="6"/>
  <c r="D269" i="6"/>
  <c r="D260" i="6"/>
  <c r="D249" i="6"/>
  <c r="D240" i="6"/>
  <c r="D229" i="6"/>
  <c r="D220" i="6"/>
  <c r="D209" i="6"/>
  <c r="D200" i="6"/>
  <c r="D189" i="6"/>
  <c r="D180" i="6"/>
  <c r="D169" i="6"/>
  <c r="D160" i="6"/>
  <c r="D149" i="6"/>
  <c r="D140" i="6"/>
  <c r="D129" i="6"/>
  <c r="D120" i="6"/>
  <c r="D118" i="6"/>
  <c r="D116" i="6"/>
  <c r="D114" i="6"/>
  <c r="D112" i="6"/>
  <c r="D110" i="6"/>
  <c r="D108" i="6"/>
  <c r="D106" i="6"/>
  <c r="D104" i="6"/>
  <c r="D102" i="6"/>
  <c r="D100" i="6"/>
  <c r="D98" i="6"/>
  <c r="D96" i="6"/>
  <c r="D94" i="6"/>
  <c r="D92" i="6"/>
  <c r="D90" i="6"/>
  <c r="D88" i="6"/>
  <c r="D86" i="6"/>
  <c r="D84" i="6"/>
  <c r="D82" i="6"/>
  <c r="D80" i="6"/>
  <c r="D78" i="6"/>
  <c r="D76" i="6"/>
  <c r="D74" i="6"/>
  <c r="D72" i="6"/>
  <c r="D70" i="6"/>
  <c r="D68" i="6"/>
  <c r="D66" i="6"/>
  <c r="D64" i="6"/>
  <c r="D62" i="6"/>
  <c r="D60" i="6"/>
  <c r="D58" i="6"/>
  <c r="D56" i="6"/>
  <c r="D54" i="6"/>
  <c r="D52" i="6"/>
  <c r="D50" i="6"/>
  <c r="D48" i="6"/>
  <c r="D46" i="6"/>
  <c r="D44" i="6"/>
  <c r="D42" i="6"/>
  <c r="D40" i="6"/>
  <c r="D38" i="6"/>
  <c r="D33" i="6"/>
  <c r="D19" i="6"/>
  <c r="S17" i="6"/>
  <c r="D16" i="6"/>
  <c r="D7" i="6"/>
  <c r="D191" i="6"/>
  <c r="D182" i="6"/>
  <c r="D162" i="6"/>
  <c r="S8" i="6"/>
  <c r="D172" i="6"/>
  <c r="S30" i="6"/>
  <c r="S27" i="6"/>
  <c r="S19" i="6"/>
  <c r="D2007" i="6"/>
  <c r="D1912" i="6"/>
  <c r="D1898" i="6"/>
  <c r="D1013" i="6"/>
  <c r="D999" i="6"/>
  <c r="D983" i="6"/>
  <c r="D965" i="6"/>
  <c r="D955" i="6"/>
  <c r="D922" i="6"/>
  <c r="D911" i="6"/>
  <c r="D902" i="6"/>
  <c r="D891" i="6"/>
  <c r="D882" i="6"/>
  <c r="D871" i="6"/>
  <c r="D862" i="6"/>
  <c r="D851" i="6"/>
  <c r="D842" i="6"/>
  <c r="D831" i="6"/>
  <c r="D822" i="6"/>
  <c r="D811" i="6"/>
  <c r="D802" i="6"/>
  <c r="D791" i="6"/>
  <c r="D782" i="6"/>
  <c r="D771" i="6"/>
  <c r="D762" i="6"/>
  <c r="D751" i="6"/>
  <c r="D742" i="6"/>
  <c r="D731" i="6"/>
  <c r="D722" i="6"/>
  <c r="D711" i="6"/>
  <c r="D702" i="6"/>
  <c r="D691" i="6"/>
  <c r="D682" i="6"/>
  <c r="D671" i="6"/>
  <c r="D662" i="6"/>
  <c r="D651" i="6"/>
  <c r="D642" i="6"/>
  <c r="D631" i="6"/>
  <c r="D622" i="6"/>
  <c r="D611" i="6"/>
  <c r="D602" i="6"/>
  <c r="D591" i="6"/>
  <c r="D582" i="6"/>
  <c r="D571" i="6"/>
  <c r="D562" i="6"/>
  <c r="D551" i="6"/>
  <c r="D542" i="6"/>
  <c r="D531" i="6"/>
  <c r="D522" i="6"/>
  <c r="D511" i="6"/>
  <c r="D502" i="6"/>
  <c r="D491" i="6"/>
  <c r="D482" i="6"/>
  <c r="D471" i="6"/>
  <c r="D462" i="6"/>
  <c r="D451" i="6"/>
  <c r="D442" i="6"/>
  <c r="D431" i="6"/>
  <c r="D422" i="6"/>
  <c r="D411" i="6"/>
  <c r="D402" i="6"/>
  <c r="D391" i="6"/>
  <c r="D382" i="6"/>
  <c r="D371" i="6"/>
  <c r="D362" i="6"/>
  <c r="D351" i="6"/>
  <c r="D342" i="6"/>
  <c r="D331" i="6"/>
  <c r="D322" i="6"/>
  <c r="D311" i="6"/>
  <c r="D302" i="6"/>
  <c r="D291" i="6"/>
  <c r="D282" i="6"/>
  <c r="D271" i="6"/>
  <c r="D262" i="6"/>
  <c r="D251" i="6"/>
  <c r="D242" i="6"/>
  <c r="D231" i="6"/>
  <c r="D222" i="6"/>
  <c r="D211" i="6"/>
  <c r="D202" i="6"/>
  <c r="D171" i="6"/>
  <c r="D151" i="6"/>
  <c r="D142" i="6"/>
  <c r="D131" i="6"/>
  <c r="D122" i="6"/>
  <c r="D36" i="6"/>
  <c r="S34" i="6"/>
  <c r="S31" i="6"/>
  <c r="D30" i="6"/>
  <c r="S28" i="6"/>
  <c r="D27" i="6"/>
  <c r="S25" i="6"/>
  <c r="D22" i="6"/>
  <c r="S20" i="6"/>
  <c r="S14" i="6"/>
  <c r="D13" i="6"/>
  <c r="D10" i="6"/>
  <c r="D133" i="6"/>
  <c r="D124" i="6"/>
  <c r="D132" i="6"/>
  <c r="D1972" i="6"/>
  <c r="D1958" i="6"/>
  <c r="D1935" i="6"/>
  <c r="D1855" i="6"/>
  <c r="D1812" i="6"/>
  <c r="D1385" i="6"/>
  <c r="D1045" i="6"/>
  <c r="D975" i="6"/>
  <c r="D937" i="6"/>
  <c r="D913" i="6"/>
  <c r="D904" i="6"/>
  <c r="D893" i="6"/>
  <c r="D884" i="6"/>
  <c r="D873" i="6"/>
  <c r="D864" i="6"/>
  <c r="D853" i="6"/>
  <c r="D844" i="6"/>
  <c r="D833" i="6"/>
  <c r="D824" i="6"/>
  <c r="D813" i="6"/>
  <c r="D804" i="6"/>
  <c r="D793" i="6"/>
  <c r="D784" i="6"/>
  <c r="D773" i="6"/>
  <c r="D764" i="6"/>
  <c r="D753" i="6"/>
  <c r="D744" i="6"/>
  <c r="D733" i="6"/>
  <c r="D724" i="6"/>
  <c r="D713" i="6"/>
  <c r="D704" i="6"/>
  <c r="D693" i="6"/>
  <c r="D684" i="6"/>
  <c r="D673" i="6"/>
  <c r="D664" i="6"/>
  <c r="D653" i="6"/>
  <c r="D644" i="6"/>
  <c r="D633" i="6"/>
  <c r="D624" i="6"/>
  <c r="D613" i="6"/>
  <c r="D604" i="6"/>
  <c r="D593" i="6"/>
  <c r="D584" i="6"/>
  <c r="D573" i="6"/>
  <c r="D564" i="6"/>
  <c r="D553" i="6"/>
  <c r="D544" i="6"/>
  <c r="D533" i="6"/>
  <c r="D524" i="6"/>
  <c r="D513" i="6"/>
  <c r="D504" i="6"/>
  <c r="D493" i="6"/>
  <c r="D484" i="6"/>
  <c r="D473" i="6"/>
  <c r="D464" i="6"/>
  <c r="D453" i="6"/>
  <c r="D444" i="6"/>
  <c r="D433" i="6"/>
  <c r="D424" i="6"/>
  <c r="D413" i="6"/>
  <c r="D404" i="6"/>
  <c r="D393" i="6"/>
  <c r="D384" i="6"/>
  <c r="D373" i="6"/>
  <c r="D364" i="6"/>
  <c r="D353" i="6"/>
  <c r="D344" i="6"/>
  <c r="D333" i="6"/>
  <c r="D324" i="6"/>
  <c r="D313" i="6"/>
  <c r="D304" i="6"/>
  <c r="D293" i="6"/>
  <c r="D284" i="6"/>
  <c r="D273" i="6"/>
  <c r="D264" i="6"/>
  <c r="D253" i="6"/>
  <c r="D244" i="6"/>
  <c r="D233" i="6"/>
  <c r="D224" i="6"/>
  <c r="D213" i="6"/>
  <c r="D204" i="6"/>
  <c r="D193" i="6"/>
  <c r="D184" i="6"/>
  <c r="D173" i="6"/>
  <c r="D164" i="6"/>
  <c r="D153" i="6"/>
  <c r="D144" i="6"/>
  <c r="D25" i="6"/>
  <c r="S23" i="6"/>
  <c r="D17" i="6"/>
  <c r="D8" i="6"/>
  <c r="D2001" i="6"/>
  <c r="D1389" i="6"/>
  <c r="D1033" i="6"/>
  <c r="D993" i="6"/>
  <c r="D985" i="6"/>
  <c r="D957" i="6"/>
  <c r="D929" i="6"/>
  <c r="D915" i="6"/>
  <c r="D906" i="6"/>
  <c r="D895" i="6"/>
  <c r="D886" i="6"/>
  <c r="D875" i="6"/>
  <c r="D866" i="6"/>
  <c r="D855" i="6"/>
  <c r="D846" i="6"/>
  <c r="D835" i="6"/>
  <c r="D826" i="6"/>
  <c r="D815" i="6"/>
  <c r="D806" i="6"/>
  <c r="D795" i="6"/>
  <c r="D786" i="6"/>
  <c r="D775" i="6"/>
  <c r="D766" i="6"/>
  <c r="D755" i="6"/>
  <c r="D746" i="6"/>
  <c r="D735" i="6"/>
  <c r="D726" i="6"/>
  <c r="D715" i="6"/>
  <c r="D706" i="6"/>
  <c r="D695" i="6"/>
  <c r="D686" i="6"/>
  <c r="D675" i="6"/>
  <c r="D666" i="6"/>
  <c r="D655" i="6"/>
  <c r="D646" i="6"/>
  <c r="D635" i="6"/>
  <c r="D626" i="6"/>
  <c r="D615" i="6"/>
  <c r="D606" i="6"/>
  <c r="D595" i="6"/>
  <c r="D586" i="6"/>
  <c r="D575" i="6"/>
  <c r="D566" i="6"/>
  <c r="D555" i="6"/>
  <c r="D546" i="6"/>
  <c r="D535" i="6"/>
  <c r="D526" i="6"/>
  <c r="D515" i="6"/>
  <c r="D506" i="6"/>
  <c r="D495" i="6"/>
  <c r="D486" i="6"/>
  <c r="D475" i="6"/>
  <c r="D466" i="6"/>
  <c r="D455" i="6"/>
  <c r="D446" i="6"/>
  <c r="D435" i="6"/>
  <c r="D426" i="6"/>
  <c r="D415" i="6"/>
  <c r="D406" i="6"/>
  <c r="D395" i="6"/>
  <c r="D386" i="6"/>
  <c r="D375" i="6"/>
  <c r="D366" i="6"/>
  <c r="D355" i="6"/>
  <c r="D346" i="6"/>
  <c r="D335" i="6"/>
  <c r="D326" i="6"/>
  <c r="D315" i="6"/>
  <c r="D306" i="6"/>
  <c r="D295" i="6"/>
  <c r="D286" i="6"/>
  <c r="D275" i="6"/>
  <c r="D266" i="6"/>
  <c r="D255" i="6"/>
  <c r="D246" i="6"/>
  <c r="D235" i="6"/>
  <c r="D226" i="6"/>
  <c r="D215" i="6"/>
  <c r="D206" i="6"/>
  <c r="D195" i="6"/>
  <c r="D186" i="6"/>
  <c r="D175" i="6"/>
  <c r="D166" i="6"/>
  <c r="D155" i="6"/>
  <c r="D146" i="6"/>
  <c r="D135" i="6"/>
  <c r="D126" i="6"/>
  <c r="D1892" i="6"/>
  <c r="D1878" i="6"/>
  <c r="D1835" i="6"/>
  <c r="D1402" i="6"/>
  <c r="D1021" i="6"/>
  <c r="D1015" i="6"/>
  <c r="D1009" i="6"/>
  <c r="D1001" i="6"/>
  <c r="D949" i="6"/>
  <c r="D939" i="6"/>
  <c r="D917" i="6"/>
  <c r="D908" i="6"/>
  <c r="D897" i="6"/>
  <c r="D888" i="6"/>
  <c r="D877" i="6"/>
  <c r="D868" i="6"/>
  <c r="D857" i="6"/>
  <c r="D848" i="6"/>
  <c r="D837" i="6"/>
  <c r="D828" i="6"/>
  <c r="D817" i="6"/>
  <c r="D808" i="6"/>
  <c r="D797" i="6"/>
  <c r="D788" i="6"/>
  <c r="D777" i="6"/>
  <c r="D768" i="6"/>
  <c r="D757" i="6"/>
  <c r="D748" i="6"/>
  <c r="D737" i="6"/>
  <c r="D728" i="6"/>
  <c r="D717" i="6"/>
  <c r="D708" i="6"/>
  <c r="D697" i="6"/>
  <c r="D688" i="6"/>
  <c r="D677" i="6"/>
  <c r="D668" i="6"/>
  <c r="D657" i="6"/>
  <c r="D648" i="6"/>
  <c r="D637" i="6"/>
  <c r="D628" i="6"/>
  <c r="D617" i="6"/>
  <c r="D608" i="6"/>
  <c r="D597" i="6"/>
  <c r="D588" i="6"/>
  <c r="D577" i="6"/>
  <c r="D568" i="6"/>
  <c r="D557" i="6"/>
  <c r="D548" i="6"/>
  <c r="D537" i="6"/>
  <c r="D528" i="6"/>
  <c r="D517" i="6"/>
  <c r="D508" i="6"/>
  <c r="D497" i="6"/>
  <c r="D488" i="6"/>
  <c r="D477" i="6"/>
  <c r="D468" i="6"/>
  <c r="D457" i="6"/>
  <c r="D448" i="6"/>
  <c r="D437" i="6"/>
  <c r="D428" i="6"/>
  <c r="D417" i="6"/>
  <c r="D408" i="6"/>
  <c r="D397" i="6"/>
  <c r="D388" i="6"/>
  <c r="D377" i="6"/>
  <c r="D368" i="6"/>
  <c r="D357" i="6"/>
  <c r="D348" i="6"/>
  <c r="D337" i="6"/>
  <c r="D328" i="6"/>
  <c r="D317" i="6"/>
  <c r="D308" i="6"/>
  <c r="D297" i="6"/>
  <c r="D288" i="6"/>
  <c r="D277" i="6"/>
  <c r="D268" i="6"/>
  <c r="D257" i="6"/>
  <c r="D248" i="6"/>
  <c r="D237" i="6"/>
  <c r="D228" i="6"/>
  <c r="D217" i="6"/>
  <c r="D208" i="6"/>
  <c r="D197" i="6"/>
  <c r="D188" i="6"/>
  <c r="D177" i="6"/>
  <c r="D168" i="6"/>
  <c r="D157" i="6"/>
  <c r="D148" i="6"/>
  <c r="D137" i="6"/>
  <c r="D128" i="6"/>
  <c r="S32" i="6"/>
  <c r="D31" i="6"/>
  <c r="D28" i="6"/>
  <c r="D20" i="6"/>
  <c r="S18" i="6"/>
  <c r="S15" i="6"/>
  <c r="D14" i="6"/>
  <c r="S6" i="6"/>
  <c r="D150" i="6"/>
  <c r="D130" i="6"/>
  <c r="D119" i="6"/>
  <c r="S12" i="6"/>
  <c r="D11" i="6"/>
  <c r="S9" i="6"/>
  <c r="D221" i="6"/>
  <c r="D212" i="6"/>
  <c r="D181" i="6"/>
  <c r="D2056" i="6"/>
  <c r="D1952" i="6"/>
  <c r="D1938" i="6"/>
  <c r="D1915" i="6"/>
  <c r="D1756" i="6"/>
  <c r="D1706" i="6"/>
  <c r="D1656" i="6"/>
  <c r="D1606" i="6"/>
  <c r="D1556" i="6"/>
  <c r="D1506" i="6"/>
  <c r="D1456" i="6"/>
  <c r="D1406" i="6"/>
  <c r="D977" i="6"/>
  <c r="D969" i="6"/>
  <c r="D959" i="6"/>
  <c r="D919" i="6"/>
  <c r="D910" i="6"/>
  <c r="D899" i="6"/>
  <c r="D890" i="6"/>
  <c r="D879" i="6"/>
  <c r="D870" i="6"/>
  <c r="D859" i="6"/>
  <c r="D850" i="6"/>
  <c r="D839" i="6"/>
  <c r="D830" i="6"/>
  <c r="D819" i="6"/>
  <c r="D810" i="6"/>
  <c r="D799" i="6"/>
  <c r="D790" i="6"/>
  <c r="D779" i="6"/>
  <c r="D770" i="6"/>
  <c r="D759" i="6"/>
  <c r="D750" i="6"/>
  <c r="D739" i="6"/>
  <c r="D730" i="6"/>
  <c r="D719" i="6"/>
  <c r="D710" i="6"/>
  <c r="D699" i="6"/>
  <c r="D690" i="6"/>
  <c r="D679" i="6"/>
  <c r="D670" i="6"/>
  <c r="D659" i="6"/>
  <c r="D650" i="6"/>
  <c r="D639" i="6"/>
  <c r="D630" i="6"/>
  <c r="D619" i="6"/>
  <c r="D610" i="6"/>
  <c r="D599" i="6"/>
  <c r="D590" i="6"/>
  <c r="D579" i="6"/>
  <c r="D570" i="6"/>
  <c r="D559" i="6"/>
  <c r="D550" i="6"/>
  <c r="D539" i="6"/>
  <c r="D530" i="6"/>
  <c r="D519" i="6"/>
  <c r="D510" i="6"/>
  <c r="D499" i="6"/>
  <c r="D490" i="6"/>
  <c r="D479" i="6"/>
  <c r="D470" i="6"/>
  <c r="D459" i="6"/>
  <c r="D450" i="6"/>
  <c r="D439" i="6"/>
  <c r="D430" i="6"/>
  <c r="D419" i="6"/>
  <c r="D410" i="6"/>
  <c r="D399" i="6"/>
  <c r="D390" i="6"/>
  <c r="D379" i="6"/>
  <c r="D370" i="6"/>
  <c r="D359" i="6"/>
  <c r="D350" i="6"/>
  <c r="D339" i="6"/>
  <c r="D330" i="6"/>
  <c r="D319" i="6"/>
  <c r="D310" i="6"/>
  <c r="D299" i="6"/>
  <c r="D290" i="6"/>
  <c r="D279" i="6"/>
  <c r="D270" i="6"/>
  <c r="D259" i="6"/>
  <c r="D250" i="6"/>
  <c r="D239" i="6"/>
  <c r="D230" i="6"/>
  <c r="D219" i="6"/>
  <c r="D210" i="6"/>
  <c r="D199" i="6"/>
  <c r="D190" i="6"/>
  <c r="D179" i="6"/>
  <c r="D170" i="6"/>
  <c r="D159" i="6"/>
  <c r="D139" i="6"/>
  <c r="D117" i="6"/>
  <c r="D115" i="6"/>
  <c r="D113" i="6"/>
  <c r="D111" i="6"/>
  <c r="D109" i="6"/>
  <c r="D107" i="6"/>
  <c r="D105" i="6"/>
  <c r="D103" i="6"/>
  <c r="D101" i="6"/>
  <c r="D99" i="6"/>
  <c r="D97" i="6"/>
  <c r="D95" i="6"/>
  <c r="D93" i="6"/>
  <c r="D91" i="6"/>
  <c r="D89" i="6"/>
  <c r="D87" i="6"/>
  <c r="D85" i="6"/>
  <c r="D83" i="6"/>
  <c r="D81" i="6"/>
  <c r="D79" i="6"/>
  <c r="D77" i="6"/>
  <c r="D75" i="6"/>
  <c r="D73" i="6"/>
  <c r="D71" i="6"/>
  <c r="D69" i="6"/>
  <c r="D67" i="6"/>
  <c r="D65" i="6"/>
  <c r="D63" i="6"/>
  <c r="D61" i="6"/>
  <c r="D59" i="6"/>
  <c r="D57" i="6"/>
  <c r="D55" i="6"/>
  <c r="D53" i="6"/>
  <c r="D51" i="6"/>
  <c r="D49" i="6"/>
  <c r="D47" i="6"/>
  <c r="D45" i="6"/>
  <c r="D43" i="6"/>
  <c r="D41" i="6"/>
  <c r="D39" i="6"/>
  <c r="D37" i="6"/>
  <c r="S35" i="6"/>
  <c r="S29" i="6"/>
  <c r="S26" i="6"/>
  <c r="D23" i="6"/>
  <c r="S21" i="6"/>
  <c r="D241" i="6"/>
  <c r="D232" i="6"/>
  <c r="D18" i="6"/>
  <c r="D1975" i="6"/>
  <c r="D1872" i="6"/>
  <c r="D1858" i="6"/>
  <c r="D1815" i="6"/>
  <c r="D1790" i="6"/>
  <c r="D1740" i="6"/>
  <c r="D1690" i="6"/>
  <c r="D1640" i="6"/>
  <c r="D1590" i="6"/>
  <c r="D1540" i="6"/>
  <c r="D1490" i="6"/>
  <c r="D1440" i="6"/>
  <c r="D1397" i="6"/>
  <c r="D1041" i="6"/>
  <c r="D1035" i="6"/>
  <c r="D1029" i="6"/>
  <c r="D995" i="6"/>
  <c r="D941" i="6"/>
  <c r="D921" i="6"/>
  <c r="D912" i="6"/>
  <c r="D901" i="6"/>
  <c r="D892" i="6"/>
  <c r="D881" i="6"/>
  <c r="D872" i="6"/>
  <c r="D861" i="6"/>
  <c r="D852" i="6"/>
  <c r="D841" i="6"/>
  <c r="D832" i="6"/>
  <c r="D821" i="6"/>
  <c r="D812" i="6"/>
  <c r="D801" i="6"/>
  <c r="D792" i="6"/>
  <c r="D781" i="6"/>
  <c r="D772" i="6"/>
  <c r="D761" i="6"/>
  <c r="D752" i="6"/>
  <c r="D741" i="6"/>
  <c r="D732" i="6"/>
  <c r="D721" i="6"/>
  <c r="D712" i="6"/>
  <c r="D701" i="6"/>
  <c r="D692" i="6"/>
  <c r="D681" i="6"/>
  <c r="D672" i="6"/>
  <c r="D661" i="6"/>
  <c r="D652" i="6"/>
  <c r="D641" i="6"/>
  <c r="D632" i="6"/>
  <c r="D621" i="6"/>
  <c r="D612" i="6"/>
  <c r="D601" i="6"/>
  <c r="D592" i="6"/>
  <c r="D581" i="6"/>
  <c r="D572" i="6"/>
  <c r="D561" i="6"/>
  <c r="D552" i="6"/>
  <c r="D541" i="6"/>
  <c r="D532" i="6"/>
  <c r="D521" i="6"/>
  <c r="D512" i="6"/>
  <c r="D501" i="6"/>
  <c r="D492" i="6"/>
  <c r="D481" i="6"/>
  <c r="D472" i="6"/>
  <c r="D461" i="6"/>
  <c r="D452" i="6"/>
  <c r="D441" i="6"/>
  <c r="D432" i="6"/>
  <c r="D421" i="6"/>
  <c r="D412" i="6"/>
  <c r="D401" i="6"/>
  <c r="D392" i="6"/>
  <c r="D381" i="6"/>
  <c r="D372" i="6"/>
  <c r="D361" i="6"/>
  <c r="D352" i="6"/>
  <c r="D341" i="6"/>
  <c r="D332" i="6"/>
  <c r="D321" i="6"/>
  <c r="D312" i="6"/>
  <c r="D301" i="6"/>
  <c r="D292" i="6"/>
  <c r="D281" i="6"/>
  <c r="D272" i="6"/>
  <c r="D261" i="6"/>
  <c r="D252" i="6"/>
  <c r="D201" i="6"/>
  <c r="D192" i="6"/>
  <c r="D121" i="6"/>
  <c r="H17" i="6"/>
  <c r="C13" i="12" s="1"/>
  <c r="T20" i="11"/>
  <c r="S20" i="11"/>
  <c r="U20" i="11"/>
  <c r="S21" i="11"/>
  <c r="V20" i="11"/>
  <c r="M62" i="4"/>
  <c r="H27" i="5"/>
  <c r="H30" i="5" s="1"/>
  <c r="B15" i="12"/>
  <c r="H31" i="5"/>
  <c r="B392" i="9" l="1"/>
  <c r="E392" i="6"/>
  <c r="B1440" i="9"/>
  <c r="E1440" i="6"/>
  <c r="B117" i="9"/>
  <c r="E117" i="6"/>
  <c r="B639" i="9"/>
  <c r="E639" i="6"/>
  <c r="B119" i="9"/>
  <c r="E119" i="6"/>
  <c r="B617" i="9"/>
  <c r="E617" i="6"/>
  <c r="B315" i="9"/>
  <c r="E315" i="6"/>
  <c r="B915" i="9"/>
  <c r="E915" i="6"/>
  <c r="B524" i="9"/>
  <c r="E524" i="6"/>
  <c r="B30" i="9"/>
  <c r="E30" i="6"/>
  <c r="B711" i="9"/>
  <c r="E711" i="6"/>
  <c r="B280" i="9"/>
  <c r="E280" i="6"/>
  <c r="B880" i="9"/>
  <c r="E880" i="6"/>
  <c r="B467" i="9"/>
  <c r="E467" i="6"/>
  <c r="B176" i="9"/>
  <c r="E176" i="6"/>
  <c r="B776" i="9"/>
  <c r="E776" i="6"/>
  <c r="B274" i="9"/>
  <c r="E274" i="6"/>
  <c r="B874" i="9"/>
  <c r="E874" i="6"/>
  <c r="B2087" i="9"/>
  <c r="E2087" i="6"/>
  <c r="B1907" i="9"/>
  <c r="E1907" i="6"/>
  <c r="B1749" i="9"/>
  <c r="E1749" i="6"/>
  <c r="B1876" i="9"/>
  <c r="E1876" i="6"/>
  <c r="B1747" i="9"/>
  <c r="E1747" i="6"/>
  <c r="B1905" i="9"/>
  <c r="E1905" i="6"/>
  <c r="B1487" i="9"/>
  <c r="E1487" i="6"/>
  <c r="B1545" i="9"/>
  <c r="E1545" i="6"/>
  <c r="B1432" i="9"/>
  <c r="E1432" i="6"/>
  <c r="B2271" i="9"/>
  <c r="E2271" i="6"/>
  <c r="B970" i="9"/>
  <c r="E970" i="6"/>
  <c r="B1130" i="9"/>
  <c r="E1130" i="6"/>
  <c r="B1370" i="9"/>
  <c r="E1370" i="6"/>
  <c r="B2440" i="9"/>
  <c r="E2440" i="6"/>
  <c r="B401" i="9"/>
  <c r="E401" i="6"/>
  <c r="B901" i="9"/>
  <c r="E901" i="6"/>
  <c r="B139" i="9"/>
  <c r="E139" i="6"/>
  <c r="B750" i="9"/>
  <c r="E750" i="6"/>
  <c r="B228" i="9"/>
  <c r="E228" i="6"/>
  <c r="B939" i="9"/>
  <c r="E939" i="6"/>
  <c r="B626" i="9"/>
  <c r="E626" i="6"/>
  <c r="B333" i="9"/>
  <c r="E333" i="6"/>
  <c r="B975" i="9"/>
  <c r="E975" i="6"/>
  <c r="B522" i="9"/>
  <c r="E522" i="6"/>
  <c r="B114" i="9"/>
  <c r="E114" i="6"/>
  <c r="B589" i="9"/>
  <c r="E589" i="6"/>
  <c r="B778" i="9"/>
  <c r="E778" i="6"/>
  <c r="B1746" i="9"/>
  <c r="E1746" i="6"/>
  <c r="B912" i="9"/>
  <c r="E912" i="6"/>
  <c r="B150" i="9"/>
  <c r="E150" i="6"/>
  <c r="B2516" i="9"/>
  <c r="E2516" i="6"/>
  <c r="R19" i="8"/>
  <c r="Q19" i="8"/>
  <c r="O19" i="8"/>
  <c r="B135" i="9"/>
  <c r="E135" i="6"/>
  <c r="B957" i="9"/>
  <c r="E957" i="6"/>
  <c r="B387" i="9"/>
  <c r="E387" i="6"/>
  <c r="B272" i="9"/>
  <c r="E272" i="6"/>
  <c r="B372" i="9"/>
  <c r="E372" i="6"/>
  <c r="B472" i="9"/>
  <c r="E472" i="6"/>
  <c r="B572" i="9"/>
  <c r="E572" i="6"/>
  <c r="B672" i="9"/>
  <c r="E672" i="6"/>
  <c r="B772" i="9"/>
  <c r="E772" i="6"/>
  <c r="B872" i="9"/>
  <c r="E872" i="6"/>
  <c r="B1041" i="9"/>
  <c r="E1041" i="6"/>
  <c r="B1815" i="9"/>
  <c r="E1815" i="6"/>
  <c r="B53" i="9"/>
  <c r="E53" i="6"/>
  <c r="B73" i="9"/>
  <c r="E73" i="6"/>
  <c r="B93" i="9"/>
  <c r="E93" i="6"/>
  <c r="B113" i="9"/>
  <c r="E113" i="6"/>
  <c r="B219" i="9"/>
  <c r="E219" i="6"/>
  <c r="B319" i="9"/>
  <c r="E319" i="6"/>
  <c r="B419" i="9"/>
  <c r="E419" i="6"/>
  <c r="B519" i="9"/>
  <c r="E519" i="6"/>
  <c r="B619" i="9"/>
  <c r="E619" i="6"/>
  <c r="B719" i="9"/>
  <c r="E719" i="6"/>
  <c r="B819" i="9"/>
  <c r="E819" i="6"/>
  <c r="B919" i="9"/>
  <c r="E919" i="6"/>
  <c r="B1706" i="9"/>
  <c r="E1706" i="6"/>
  <c r="B11" i="9"/>
  <c r="E11" i="6"/>
  <c r="B28" i="9"/>
  <c r="E28" i="6"/>
  <c r="B197" i="9"/>
  <c r="E197" i="6"/>
  <c r="B297" i="9"/>
  <c r="E297" i="6"/>
  <c r="B397" i="9"/>
  <c r="E397" i="6"/>
  <c r="B497" i="9"/>
  <c r="E497" i="6"/>
  <c r="B597" i="9"/>
  <c r="E597" i="6"/>
  <c r="B697" i="9"/>
  <c r="E697" i="6"/>
  <c r="B797" i="9"/>
  <c r="E797" i="6"/>
  <c r="B897" i="9"/>
  <c r="E897" i="6"/>
  <c r="B1835" i="9"/>
  <c r="E1835" i="6"/>
  <c r="B195" i="9"/>
  <c r="E195" i="6"/>
  <c r="B295" i="9"/>
  <c r="E295" i="6"/>
  <c r="B395" i="9"/>
  <c r="E395" i="6"/>
  <c r="B495" i="9"/>
  <c r="E495" i="6"/>
  <c r="B595" i="9"/>
  <c r="E595" i="6"/>
  <c r="B695" i="9"/>
  <c r="E695" i="6"/>
  <c r="B795" i="9"/>
  <c r="E795" i="6"/>
  <c r="B895" i="9"/>
  <c r="E895" i="6"/>
  <c r="B8" i="9"/>
  <c r="E8" i="6"/>
  <c r="B204" i="9"/>
  <c r="E204" i="6"/>
  <c r="B304" i="9"/>
  <c r="E304" i="6"/>
  <c r="B404" i="9"/>
  <c r="E404" i="6"/>
  <c r="B504" i="9"/>
  <c r="E504" i="6"/>
  <c r="B604" i="9"/>
  <c r="E604" i="6"/>
  <c r="B704" i="9"/>
  <c r="E704" i="6"/>
  <c r="B804" i="9"/>
  <c r="E804" i="6"/>
  <c r="B904" i="9"/>
  <c r="E904" i="6"/>
  <c r="B1972" i="9"/>
  <c r="E1972" i="6"/>
  <c r="B27" i="9"/>
  <c r="E27" i="6"/>
  <c r="B171" i="9"/>
  <c r="E171" i="6"/>
  <c r="B291" i="9"/>
  <c r="E291" i="6"/>
  <c r="B391" i="9"/>
  <c r="E391" i="6"/>
  <c r="B491" i="9"/>
  <c r="E491" i="6"/>
  <c r="B591" i="9"/>
  <c r="E591" i="6"/>
  <c r="B691" i="9"/>
  <c r="E691" i="6"/>
  <c r="B791" i="9"/>
  <c r="E791" i="6"/>
  <c r="B891" i="9"/>
  <c r="E891" i="6"/>
  <c r="B1912" i="9"/>
  <c r="E1912" i="6"/>
  <c r="B7" i="9"/>
  <c r="E7" i="6"/>
  <c r="B48" i="9"/>
  <c r="E48" i="6"/>
  <c r="B68" i="9"/>
  <c r="E68" i="6"/>
  <c r="B88" i="9"/>
  <c r="E88" i="6"/>
  <c r="B108" i="9"/>
  <c r="E108" i="6"/>
  <c r="B160" i="9"/>
  <c r="E160" i="6"/>
  <c r="B260" i="9"/>
  <c r="E260" i="6"/>
  <c r="B360" i="9"/>
  <c r="E360" i="6"/>
  <c r="B460" i="9"/>
  <c r="E460" i="6"/>
  <c r="B560" i="9"/>
  <c r="E560" i="6"/>
  <c r="B660" i="9"/>
  <c r="E660" i="6"/>
  <c r="B760" i="9"/>
  <c r="E760" i="6"/>
  <c r="B860" i="9"/>
  <c r="E860" i="6"/>
  <c r="B1025" i="9"/>
  <c r="E1025" i="6"/>
  <c r="B152" i="9"/>
  <c r="E152" i="6"/>
  <c r="B147" i="9"/>
  <c r="E147" i="6"/>
  <c r="B247" i="9"/>
  <c r="E247" i="6"/>
  <c r="B347" i="9"/>
  <c r="E347" i="6"/>
  <c r="B447" i="9"/>
  <c r="E447" i="6"/>
  <c r="B547" i="9"/>
  <c r="E547" i="6"/>
  <c r="B647" i="9"/>
  <c r="E647" i="6"/>
  <c r="B747" i="9"/>
  <c r="E747" i="6"/>
  <c r="B847" i="9"/>
  <c r="E847" i="6"/>
  <c r="B963" i="9"/>
  <c r="E963" i="6"/>
  <c r="B156" i="9"/>
  <c r="E156" i="6"/>
  <c r="B256" i="9"/>
  <c r="E256" i="6"/>
  <c r="B356" i="9"/>
  <c r="E356" i="6"/>
  <c r="B456" i="9"/>
  <c r="E456" i="6"/>
  <c r="B556" i="9"/>
  <c r="E556" i="6"/>
  <c r="B656" i="9"/>
  <c r="E656" i="6"/>
  <c r="B756" i="9"/>
  <c r="E756" i="6"/>
  <c r="B856" i="9"/>
  <c r="E856" i="6"/>
  <c r="B1049" i="9"/>
  <c r="E1049" i="6"/>
  <c r="B1852" i="9"/>
  <c r="E1852" i="6"/>
  <c r="B21" i="9"/>
  <c r="E21" i="6"/>
  <c r="B154" i="9"/>
  <c r="E154" i="6"/>
  <c r="B254" i="9"/>
  <c r="E254" i="6"/>
  <c r="B354" i="9"/>
  <c r="E354" i="6"/>
  <c r="B454" i="9"/>
  <c r="E454" i="6"/>
  <c r="B554" i="9"/>
  <c r="E554" i="6"/>
  <c r="B654" i="9"/>
  <c r="E654" i="6"/>
  <c r="B754" i="9"/>
  <c r="E754" i="6"/>
  <c r="B854" i="9"/>
  <c r="E854" i="6"/>
  <c r="B989" i="9"/>
  <c r="E989" i="6"/>
  <c r="B1451" i="9"/>
  <c r="E1451" i="6"/>
  <c r="B1551" i="9"/>
  <c r="E1551" i="6"/>
  <c r="B1651" i="9"/>
  <c r="E1651" i="6"/>
  <c r="B1751" i="9"/>
  <c r="E1751" i="6"/>
  <c r="B1901" i="9"/>
  <c r="E1901" i="6"/>
  <c r="B2065" i="9"/>
  <c r="E2065" i="6"/>
  <c r="B2167" i="9"/>
  <c r="E2167" i="6"/>
  <c r="B2265" i="9"/>
  <c r="E2265" i="6"/>
  <c r="B1375" i="9"/>
  <c r="E1375" i="6"/>
  <c r="B1530" i="9"/>
  <c r="E1530" i="6"/>
  <c r="B1696" i="9"/>
  <c r="E1696" i="6"/>
  <c r="B1867" i="9"/>
  <c r="E1867" i="6"/>
  <c r="B2045" i="9"/>
  <c r="E2045" i="6"/>
  <c r="B2170" i="9"/>
  <c r="E2170" i="6"/>
  <c r="B2305" i="9"/>
  <c r="E2305" i="6"/>
  <c r="B1428" i="9"/>
  <c r="E1428" i="6"/>
  <c r="B1528" i="9"/>
  <c r="E1528" i="6"/>
  <c r="B1628" i="9"/>
  <c r="E1628" i="6"/>
  <c r="B1728" i="9"/>
  <c r="E1728" i="6"/>
  <c r="B1999" i="9"/>
  <c r="E1999" i="6"/>
  <c r="B2309" i="9"/>
  <c r="E2309" i="6"/>
  <c r="B1436" i="9"/>
  <c r="E1436" i="6"/>
  <c r="B1615" i="9"/>
  <c r="E1615" i="6"/>
  <c r="B1770" i="9"/>
  <c r="E1770" i="6"/>
  <c r="B1859" i="9"/>
  <c r="E1859" i="6"/>
  <c r="B1930" i="9"/>
  <c r="E1930" i="6"/>
  <c r="B2005" i="9"/>
  <c r="E2005" i="6"/>
  <c r="B2220" i="9"/>
  <c r="E2220" i="6"/>
  <c r="B1431" i="9"/>
  <c r="E1431" i="6"/>
  <c r="B1531" i="9"/>
  <c r="E1531" i="6"/>
  <c r="B1631" i="9"/>
  <c r="E1631" i="6"/>
  <c r="B1731" i="9"/>
  <c r="E1731" i="6"/>
  <c r="B1842" i="9"/>
  <c r="E1842" i="6"/>
  <c r="B2046" i="9"/>
  <c r="E2046" i="6"/>
  <c r="B2239" i="9"/>
  <c r="E2239" i="6"/>
  <c r="B1426" i="9"/>
  <c r="E1426" i="6"/>
  <c r="B1605" i="9"/>
  <c r="E1605" i="6"/>
  <c r="B1760" i="9"/>
  <c r="E1760" i="6"/>
  <c r="B1885" i="9"/>
  <c r="E1885" i="6"/>
  <c r="B2020" i="9"/>
  <c r="E2020" i="6"/>
  <c r="B2107" i="9"/>
  <c r="E2107" i="6"/>
  <c r="B2205" i="9"/>
  <c r="E2205" i="6"/>
  <c r="B2319" i="9"/>
  <c r="E2319" i="6"/>
  <c r="B1031" i="9"/>
  <c r="E1031" i="6"/>
  <c r="B1471" i="9"/>
  <c r="E1471" i="6"/>
  <c r="B1571" i="9"/>
  <c r="E1571" i="6"/>
  <c r="B1671" i="9"/>
  <c r="E1671" i="6"/>
  <c r="B1771" i="9"/>
  <c r="E1771" i="6"/>
  <c r="B2061" i="9"/>
  <c r="E2061" i="6"/>
  <c r="B2190" i="9"/>
  <c r="E2190" i="6"/>
  <c r="B2399" i="9"/>
  <c r="E2399" i="6"/>
  <c r="B1500" i="9"/>
  <c r="E1500" i="6"/>
  <c r="B1666" i="9"/>
  <c r="E1666" i="6"/>
  <c r="B1840" i="9"/>
  <c r="E1840" i="6"/>
  <c r="B2012" i="9"/>
  <c r="E2012" i="6"/>
  <c r="B2292" i="9"/>
  <c r="E2292" i="6"/>
  <c r="B947" i="9"/>
  <c r="E947" i="6"/>
  <c r="B1419" i="9"/>
  <c r="E1419" i="6"/>
  <c r="B1519" i="9"/>
  <c r="E1519" i="6"/>
  <c r="B1619" i="9"/>
  <c r="E1619" i="6"/>
  <c r="B1719" i="9"/>
  <c r="E1719" i="6"/>
  <c r="B1809" i="9"/>
  <c r="E1809" i="6"/>
  <c r="B1909" i="9"/>
  <c r="E1909" i="6"/>
  <c r="B2021" i="9"/>
  <c r="E2021" i="6"/>
  <c r="B2231" i="9"/>
  <c r="E2231" i="6"/>
  <c r="B2102" i="9"/>
  <c r="E2102" i="6"/>
  <c r="B2367" i="9"/>
  <c r="E2367" i="6"/>
  <c r="B926" i="9"/>
  <c r="E926" i="6"/>
  <c r="B946" i="9"/>
  <c r="E946" i="6"/>
  <c r="B966" i="9"/>
  <c r="E966" i="6"/>
  <c r="B986" i="9"/>
  <c r="E986" i="6"/>
  <c r="B1006" i="9"/>
  <c r="E1006" i="6"/>
  <c r="B1026" i="9"/>
  <c r="E1026" i="6"/>
  <c r="B1046" i="9"/>
  <c r="E1046" i="6"/>
  <c r="B1066" i="9"/>
  <c r="E1066" i="6"/>
  <c r="B1086" i="9"/>
  <c r="E1086" i="6"/>
  <c r="B1106" i="9"/>
  <c r="E1106" i="6"/>
  <c r="B1126" i="9"/>
  <c r="E1126" i="6"/>
  <c r="B1146" i="9"/>
  <c r="E1146" i="6"/>
  <c r="B1166" i="9"/>
  <c r="E1166" i="6"/>
  <c r="B1186" i="9"/>
  <c r="E1186" i="6"/>
  <c r="B1206" i="9"/>
  <c r="E1206" i="6"/>
  <c r="B1226" i="9"/>
  <c r="E1226" i="6"/>
  <c r="B1246" i="9"/>
  <c r="E1246" i="6"/>
  <c r="B1266" i="9"/>
  <c r="E1266" i="6"/>
  <c r="B1286" i="9"/>
  <c r="E1286" i="6"/>
  <c r="B1306" i="9"/>
  <c r="E1306" i="6"/>
  <c r="B1326" i="9"/>
  <c r="E1326" i="6"/>
  <c r="B1346" i="9"/>
  <c r="E1346" i="6"/>
  <c r="B1366" i="9"/>
  <c r="E1366" i="6"/>
  <c r="B1434" i="9"/>
  <c r="E1434" i="6"/>
  <c r="B1534" i="9"/>
  <c r="E1534" i="6"/>
  <c r="B1634" i="9"/>
  <c r="E1634" i="6"/>
  <c r="B1734" i="9"/>
  <c r="E1734" i="6"/>
  <c r="B1834" i="9"/>
  <c r="E1834" i="6"/>
  <c r="B1934" i="9"/>
  <c r="E1934" i="6"/>
  <c r="B2034" i="9"/>
  <c r="E2034" i="6"/>
  <c r="B2134" i="9"/>
  <c r="E2134" i="6"/>
  <c r="B2234" i="9"/>
  <c r="E2234" i="6"/>
  <c r="B2373" i="9"/>
  <c r="E2373" i="6"/>
  <c r="B1828" i="9"/>
  <c r="E1828" i="6"/>
  <c r="B1928" i="9"/>
  <c r="E1928" i="6"/>
  <c r="B2028" i="9"/>
  <c r="E2028" i="6"/>
  <c r="B2128" i="9"/>
  <c r="E2128" i="6"/>
  <c r="B2228" i="9"/>
  <c r="E2228" i="6"/>
  <c r="B2339" i="9"/>
  <c r="E2339" i="6"/>
  <c r="B2075" i="9"/>
  <c r="E2075" i="6"/>
  <c r="B2175" i="9"/>
  <c r="E2175" i="6"/>
  <c r="B2275" i="9"/>
  <c r="E2275" i="6"/>
  <c r="B1053" i="9"/>
  <c r="E1053" i="6"/>
  <c r="B1073" i="9"/>
  <c r="E1073" i="6"/>
  <c r="B1093" i="9"/>
  <c r="E1093" i="6"/>
  <c r="B1113" i="9"/>
  <c r="E1113" i="6"/>
  <c r="B1133" i="9"/>
  <c r="E1133" i="6"/>
  <c r="B1153" i="9"/>
  <c r="E1153" i="6"/>
  <c r="B1173" i="9"/>
  <c r="E1173" i="6"/>
  <c r="B1193" i="9"/>
  <c r="E1193" i="6"/>
  <c r="B1213" i="9"/>
  <c r="E1213" i="6"/>
  <c r="B1233" i="9"/>
  <c r="E1233" i="6"/>
  <c r="B1253" i="9"/>
  <c r="E1253" i="6"/>
  <c r="B1273" i="9"/>
  <c r="E1273" i="6"/>
  <c r="B1293" i="9"/>
  <c r="E1293" i="6"/>
  <c r="B1313" i="9"/>
  <c r="E1313" i="6"/>
  <c r="B1333" i="9"/>
  <c r="E1333" i="6"/>
  <c r="B1353" i="9"/>
  <c r="E1353" i="6"/>
  <c r="B1373" i="9"/>
  <c r="E1373" i="6"/>
  <c r="B1473" i="9"/>
  <c r="E1473" i="6"/>
  <c r="B1573" i="9"/>
  <c r="E1573" i="6"/>
  <c r="B1673" i="9"/>
  <c r="E1673" i="6"/>
  <c r="B1773" i="9"/>
  <c r="E1773" i="6"/>
  <c r="B1873" i="9"/>
  <c r="E1873" i="6"/>
  <c r="B1973" i="9"/>
  <c r="E1973" i="6"/>
  <c r="B2073" i="9"/>
  <c r="E2073" i="6"/>
  <c r="B2173" i="9"/>
  <c r="E2173" i="6"/>
  <c r="B2273" i="9"/>
  <c r="E2273" i="6"/>
  <c r="B2433" i="9"/>
  <c r="E2433" i="6"/>
  <c r="B2397" i="9"/>
  <c r="E2397" i="6"/>
  <c r="B2375" i="9"/>
  <c r="E2375" i="6"/>
  <c r="B2316" i="9"/>
  <c r="E2316" i="6"/>
  <c r="B2336" i="9"/>
  <c r="E2336" i="6"/>
  <c r="B2356" i="9"/>
  <c r="E2356" i="6"/>
  <c r="B2376" i="9"/>
  <c r="E2376" i="6"/>
  <c r="B2396" i="9"/>
  <c r="E2396" i="6"/>
  <c r="B2416" i="9"/>
  <c r="E2416" i="6"/>
  <c r="B2436" i="9"/>
  <c r="E2436" i="6"/>
  <c r="B2456" i="9"/>
  <c r="E2456" i="6"/>
  <c r="B2476" i="9"/>
  <c r="E2476" i="6"/>
  <c r="B2496" i="9"/>
  <c r="E2496" i="6"/>
  <c r="B281" i="9"/>
  <c r="E281" i="6"/>
  <c r="B381" i="9"/>
  <c r="E381" i="6"/>
  <c r="B481" i="9"/>
  <c r="E481" i="6"/>
  <c r="B581" i="9"/>
  <c r="E581" i="6"/>
  <c r="B681" i="9"/>
  <c r="E681" i="6"/>
  <c r="B781" i="9"/>
  <c r="E781" i="6"/>
  <c r="B881" i="9"/>
  <c r="E881" i="6"/>
  <c r="B1397" i="9"/>
  <c r="E1397" i="6"/>
  <c r="B1858" i="9"/>
  <c r="E1858" i="6"/>
  <c r="B55" i="9"/>
  <c r="E55" i="6"/>
  <c r="B75" i="9"/>
  <c r="E75" i="6"/>
  <c r="B95" i="9"/>
  <c r="E95" i="6"/>
  <c r="B115" i="9"/>
  <c r="E115" i="6"/>
  <c r="B230" i="9"/>
  <c r="E230" i="6"/>
  <c r="B330" i="9"/>
  <c r="E330" i="6"/>
  <c r="B430" i="9"/>
  <c r="E430" i="6"/>
  <c r="B530" i="9"/>
  <c r="E530" i="6"/>
  <c r="B630" i="9"/>
  <c r="E630" i="6"/>
  <c r="B730" i="9"/>
  <c r="E730" i="6"/>
  <c r="B830" i="9"/>
  <c r="E830" i="6"/>
  <c r="B959" i="9"/>
  <c r="E959" i="6"/>
  <c r="B1756" i="9"/>
  <c r="E1756" i="6"/>
  <c r="B31" i="9"/>
  <c r="E31" i="6"/>
  <c r="B208" i="9"/>
  <c r="E208" i="6"/>
  <c r="B308" i="9"/>
  <c r="E308" i="6"/>
  <c r="B408" i="9"/>
  <c r="E408" i="6"/>
  <c r="B508" i="9"/>
  <c r="E508" i="6"/>
  <c r="B608" i="9"/>
  <c r="E608" i="6"/>
  <c r="B708" i="9"/>
  <c r="E708" i="6"/>
  <c r="B808" i="9"/>
  <c r="E808" i="6"/>
  <c r="B908" i="9"/>
  <c r="E908" i="6"/>
  <c r="B1878" i="9"/>
  <c r="E1878" i="6"/>
  <c r="B206" i="9"/>
  <c r="E206" i="6"/>
  <c r="B306" i="9"/>
  <c r="E306" i="6"/>
  <c r="B406" i="9"/>
  <c r="E406" i="6"/>
  <c r="B506" i="9"/>
  <c r="E506" i="6"/>
  <c r="B606" i="9"/>
  <c r="E606" i="6"/>
  <c r="B706" i="9"/>
  <c r="E706" i="6"/>
  <c r="B806" i="9"/>
  <c r="E806" i="6"/>
  <c r="B906" i="9"/>
  <c r="E906" i="6"/>
  <c r="B17" i="9"/>
  <c r="E17" i="6"/>
  <c r="B213" i="9"/>
  <c r="E213" i="6"/>
  <c r="B313" i="9"/>
  <c r="E313" i="6"/>
  <c r="B413" i="9"/>
  <c r="E413" i="6"/>
  <c r="B513" i="9"/>
  <c r="E513" i="6"/>
  <c r="B613" i="9"/>
  <c r="E613" i="6"/>
  <c r="B713" i="9"/>
  <c r="E713" i="6"/>
  <c r="B813" i="9"/>
  <c r="E813" i="6"/>
  <c r="B913" i="9"/>
  <c r="E913" i="6"/>
  <c r="B132" i="9"/>
  <c r="E132" i="6"/>
  <c r="B202" i="9"/>
  <c r="E202" i="6"/>
  <c r="B302" i="9"/>
  <c r="E302" i="6"/>
  <c r="B402" i="9"/>
  <c r="E402" i="6"/>
  <c r="B502" i="9"/>
  <c r="E502" i="6"/>
  <c r="B602" i="9"/>
  <c r="E602" i="6"/>
  <c r="B702" i="9"/>
  <c r="E702" i="6"/>
  <c r="B802" i="9"/>
  <c r="E802" i="6"/>
  <c r="B902" i="9"/>
  <c r="E902" i="6"/>
  <c r="B2007" i="9"/>
  <c r="E2007" i="6"/>
  <c r="B16" i="9"/>
  <c r="E16" i="6"/>
  <c r="B50" i="9"/>
  <c r="E50" i="6"/>
  <c r="B70" i="9"/>
  <c r="E70" i="6"/>
  <c r="B90" i="9"/>
  <c r="E90" i="6"/>
  <c r="B110" i="9"/>
  <c r="E110" i="6"/>
  <c r="B169" i="9"/>
  <c r="E169" i="6"/>
  <c r="B269" i="9"/>
  <c r="E269" i="6"/>
  <c r="B369" i="9"/>
  <c r="E369" i="6"/>
  <c r="B469" i="9"/>
  <c r="E469" i="6"/>
  <c r="B569" i="9"/>
  <c r="E569" i="6"/>
  <c r="B669" i="9"/>
  <c r="E669" i="6"/>
  <c r="B769" i="9"/>
  <c r="E769" i="6"/>
  <c r="B869" i="9"/>
  <c r="E869" i="6"/>
  <c r="B1037" i="9"/>
  <c r="E1037" i="6"/>
  <c r="B161" i="9"/>
  <c r="E161" i="6"/>
  <c r="B158" i="9"/>
  <c r="E158" i="6"/>
  <c r="B258" i="9"/>
  <c r="E258" i="6"/>
  <c r="B358" i="9"/>
  <c r="E358" i="6"/>
  <c r="B458" i="9"/>
  <c r="E458" i="6"/>
  <c r="B558" i="9"/>
  <c r="E558" i="6"/>
  <c r="B658" i="9"/>
  <c r="E658" i="6"/>
  <c r="B758" i="9"/>
  <c r="E758" i="6"/>
  <c r="B858" i="9"/>
  <c r="E858" i="6"/>
  <c r="B981" i="9"/>
  <c r="E981" i="6"/>
  <c r="B165" i="9"/>
  <c r="E165" i="6"/>
  <c r="B265" i="9"/>
  <c r="E265" i="6"/>
  <c r="B365" i="9"/>
  <c r="E365" i="6"/>
  <c r="B465" i="9"/>
  <c r="E465" i="6"/>
  <c r="B565" i="9"/>
  <c r="E565" i="6"/>
  <c r="B665" i="9"/>
  <c r="E665" i="6"/>
  <c r="B765" i="9"/>
  <c r="E765" i="6"/>
  <c r="B865" i="9"/>
  <c r="E865" i="6"/>
  <c r="B1435" i="9"/>
  <c r="E1435" i="6"/>
  <c r="B1895" i="9"/>
  <c r="E1895" i="6"/>
  <c r="B163" i="9"/>
  <c r="E163" i="6"/>
  <c r="B263" i="9"/>
  <c r="E263" i="6"/>
  <c r="B363" i="9"/>
  <c r="E363" i="6"/>
  <c r="B463" i="9"/>
  <c r="E463" i="6"/>
  <c r="B563" i="9"/>
  <c r="E563" i="6"/>
  <c r="B663" i="9"/>
  <c r="E663" i="6"/>
  <c r="B763" i="9"/>
  <c r="E763" i="6"/>
  <c r="B863" i="9"/>
  <c r="E863" i="6"/>
  <c r="B1003" i="9"/>
  <c r="E1003" i="6"/>
  <c r="B1459" i="9"/>
  <c r="E1459" i="6"/>
  <c r="B1559" i="9"/>
  <c r="E1559" i="6"/>
  <c r="B1659" i="9"/>
  <c r="E1659" i="6"/>
  <c r="B1759" i="9"/>
  <c r="E1759" i="6"/>
  <c r="B1921" i="9"/>
  <c r="E1921" i="6"/>
  <c r="B2078" i="9"/>
  <c r="E2078" i="6"/>
  <c r="B2176" i="9"/>
  <c r="E2176" i="6"/>
  <c r="B2278" i="9"/>
  <c r="E2278" i="6"/>
  <c r="B1380" i="9"/>
  <c r="E1380" i="6"/>
  <c r="B1546" i="9"/>
  <c r="E1546" i="6"/>
  <c r="B1725" i="9"/>
  <c r="E1725" i="6"/>
  <c r="B1887" i="9"/>
  <c r="E1887" i="6"/>
  <c r="B2051" i="9"/>
  <c r="E2051" i="6"/>
  <c r="B2189" i="9"/>
  <c r="E2189" i="6"/>
  <c r="B2443" i="9"/>
  <c r="E2443" i="6"/>
  <c r="B1441" i="9"/>
  <c r="E1441" i="6"/>
  <c r="B1541" i="9"/>
  <c r="E1541" i="6"/>
  <c r="B1641" i="9"/>
  <c r="E1641" i="6"/>
  <c r="B1741" i="9"/>
  <c r="E1741" i="6"/>
  <c r="B2002" i="9"/>
  <c r="E2002" i="6"/>
  <c r="B2325" i="9"/>
  <c r="E2325" i="6"/>
  <c r="B1465" i="9"/>
  <c r="E1465" i="6"/>
  <c r="B1620" i="9"/>
  <c r="E1620" i="6"/>
  <c r="B1786" i="9"/>
  <c r="E1786" i="6"/>
  <c r="B1870" i="9"/>
  <c r="E1870" i="6"/>
  <c r="B1936" i="9"/>
  <c r="E1936" i="6"/>
  <c r="B2011" i="9"/>
  <c r="E2011" i="6"/>
  <c r="B2251" i="9"/>
  <c r="E2251" i="6"/>
  <c r="B1439" i="9"/>
  <c r="E1439" i="6"/>
  <c r="B1539" i="9"/>
  <c r="E1539" i="6"/>
  <c r="B1639" i="9"/>
  <c r="E1639" i="6"/>
  <c r="B1739" i="9"/>
  <c r="E1739" i="6"/>
  <c r="B1862" i="9"/>
  <c r="E1862" i="6"/>
  <c r="B2049" i="9"/>
  <c r="E2049" i="6"/>
  <c r="B2242" i="9"/>
  <c r="E2242" i="6"/>
  <c r="B1455" i="9"/>
  <c r="E1455" i="6"/>
  <c r="B1610" i="9"/>
  <c r="E1610" i="6"/>
  <c r="B1776" i="9"/>
  <c r="E1776" i="6"/>
  <c r="B1891" i="9"/>
  <c r="E1891" i="6"/>
  <c r="B2026" i="9"/>
  <c r="E2026" i="6"/>
  <c r="B2116" i="9"/>
  <c r="E2116" i="6"/>
  <c r="B2218" i="9"/>
  <c r="E2218" i="6"/>
  <c r="B2365" i="9"/>
  <c r="E2365" i="6"/>
  <c r="B1379" i="9"/>
  <c r="E1379" i="6"/>
  <c r="B1479" i="9"/>
  <c r="E1479" i="6"/>
  <c r="B1579" i="9"/>
  <c r="E1579" i="6"/>
  <c r="B1679" i="9"/>
  <c r="E1679" i="6"/>
  <c r="B1779" i="9"/>
  <c r="E1779" i="6"/>
  <c r="B2070" i="9"/>
  <c r="E2070" i="6"/>
  <c r="B2209" i="9"/>
  <c r="E2209" i="6"/>
  <c r="B2407" i="9"/>
  <c r="E2407" i="6"/>
  <c r="B1516" i="9"/>
  <c r="E1516" i="6"/>
  <c r="B1695" i="9"/>
  <c r="E1695" i="6"/>
  <c r="B1860" i="9"/>
  <c r="E1860" i="6"/>
  <c r="B2015" i="9"/>
  <c r="E2015" i="6"/>
  <c r="B2301" i="9"/>
  <c r="E2301" i="6"/>
  <c r="B967" i="9"/>
  <c r="E967" i="6"/>
  <c r="B1427" i="9"/>
  <c r="E1427" i="6"/>
  <c r="B1527" i="9"/>
  <c r="E1527" i="6"/>
  <c r="B1627" i="9"/>
  <c r="E1627" i="6"/>
  <c r="B1727" i="9"/>
  <c r="E1727" i="6"/>
  <c r="B1826" i="9"/>
  <c r="E1826" i="6"/>
  <c r="B1926" i="9"/>
  <c r="E1926" i="6"/>
  <c r="B2027" i="9"/>
  <c r="E2027" i="6"/>
  <c r="B2240" i="9"/>
  <c r="E2240" i="6"/>
  <c r="B2139" i="9"/>
  <c r="E2139" i="6"/>
  <c r="B2427" i="9"/>
  <c r="E2427" i="6"/>
  <c r="B928" i="9"/>
  <c r="E928" i="6"/>
  <c r="B948" i="9"/>
  <c r="E948" i="6"/>
  <c r="B968" i="9"/>
  <c r="E968" i="6"/>
  <c r="B988" i="9"/>
  <c r="E988" i="6"/>
  <c r="B1008" i="9"/>
  <c r="E1008" i="6"/>
  <c r="B1028" i="9"/>
  <c r="E1028" i="6"/>
  <c r="B1048" i="9"/>
  <c r="E1048" i="6"/>
  <c r="B1068" i="9"/>
  <c r="E1068" i="6"/>
  <c r="B1088" i="9"/>
  <c r="E1088" i="6"/>
  <c r="B1108" i="9"/>
  <c r="E1108" i="6"/>
  <c r="B1128" i="9"/>
  <c r="E1128" i="6"/>
  <c r="B1148" i="9"/>
  <c r="E1148" i="6"/>
  <c r="B1168" i="9"/>
  <c r="E1168" i="6"/>
  <c r="B1188" i="9"/>
  <c r="E1188" i="6"/>
  <c r="B1208" i="9"/>
  <c r="E1208" i="6"/>
  <c r="B1228" i="9"/>
  <c r="E1228" i="6"/>
  <c r="B1248" i="9"/>
  <c r="E1248" i="6"/>
  <c r="B1268" i="9"/>
  <c r="E1268" i="6"/>
  <c r="B1288" i="9"/>
  <c r="E1288" i="6"/>
  <c r="B1308" i="9"/>
  <c r="E1308" i="6"/>
  <c r="B1328" i="9"/>
  <c r="E1328" i="6"/>
  <c r="B1348" i="9"/>
  <c r="E1348" i="6"/>
  <c r="B1368" i="9"/>
  <c r="E1368" i="6"/>
  <c r="B1443" i="9"/>
  <c r="E1443" i="6"/>
  <c r="B1543" i="9"/>
  <c r="E1543" i="6"/>
  <c r="B1643" i="9"/>
  <c r="E1643" i="6"/>
  <c r="B1743" i="9"/>
  <c r="E1743" i="6"/>
  <c r="B1843" i="9"/>
  <c r="E1843" i="6"/>
  <c r="B1943" i="9"/>
  <c r="E1943" i="6"/>
  <c r="B2043" i="9"/>
  <c r="E2043" i="6"/>
  <c r="B2143" i="9"/>
  <c r="E2143" i="6"/>
  <c r="B2243" i="9"/>
  <c r="E2243" i="6"/>
  <c r="B2381" i="9"/>
  <c r="E2381" i="6"/>
  <c r="B1837" i="9"/>
  <c r="E1837" i="6"/>
  <c r="B1937" i="9"/>
  <c r="E1937" i="6"/>
  <c r="B2037" i="9"/>
  <c r="E2037" i="6"/>
  <c r="B2137" i="9"/>
  <c r="E2137" i="6"/>
  <c r="B2237" i="9"/>
  <c r="E2237" i="6"/>
  <c r="B2369" i="9"/>
  <c r="E2369" i="6"/>
  <c r="B2086" i="9"/>
  <c r="E2086" i="6"/>
  <c r="B2186" i="9"/>
  <c r="E2186" i="6"/>
  <c r="B2286" i="9"/>
  <c r="E2286" i="6"/>
  <c r="B1055" i="9"/>
  <c r="E1055" i="6"/>
  <c r="B1075" i="9"/>
  <c r="E1075" i="6"/>
  <c r="B1095" i="9"/>
  <c r="E1095" i="6"/>
  <c r="B1115" i="9"/>
  <c r="E1115" i="6"/>
  <c r="B1135" i="9"/>
  <c r="E1135" i="6"/>
  <c r="B1155" i="9"/>
  <c r="E1155" i="6"/>
  <c r="B1175" i="9"/>
  <c r="E1175" i="6"/>
  <c r="B1195" i="9"/>
  <c r="E1195" i="6"/>
  <c r="B1215" i="9"/>
  <c r="E1215" i="6"/>
  <c r="B1235" i="9"/>
  <c r="E1235" i="6"/>
  <c r="B1255" i="9"/>
  <c r="E1255" i="6"/>
  <c r="B1275" i="9"/>
  <c r="E1275" i="6"/>
  <c r="B1295" i="9"/>
  <c r="E1295" i="6"/>
  <c r="B1315" i="9"/>
  <c r="E1315" i="6"/>
  <c r="B1335" i="9"/>
  <c r="E1335" i="6"/>
  <c r="B1355" i="9"/>
  <c r="E1355" i="6"/>
  <c r="B1384" i="9"/>
  <c r="E1384" i="6"/>
  <c r="B1484" i="9"/>
  <c r="E1484" i="6"/>
  <c r="B1584" i="9"/>
  <c r="E1584" i="6"/>
  <c r="B1684" i="9"/>
  <c r="E1684" i="6"/>
  <c r="B1784" i="9"/>
  <c r="E1784" i="6"/>
  <c r="B1884" i="9"/>
  <c r="E1884" i="6"/>
  <c r="B1984" i="9"/>
  <c r="E1984" i="6"/>
  <c r="B2084" i="9"/>
  <c r="E2084" i="6"/>
  <c r="B2184" i="9"/>
  <c r="E2184" i="6"/>
  <c r="B2284" i="9"/>
  <c r="E2284" i="6"/>
  <c r="B2441" i="9"/>
  <c r="E2441" i="6"/>
  <c r="B2417" i="9"/>
  <c r="E2417" i="6"/>
  <c r="B2395" i="9"/>
  <c r="E2395" i="6"/>
  <c r="B2318" i="9"/>
  <c r="E2318" i="6"/>
  <c r="B2338" i="9"/>
  <c r="E2338" i="6"/>
  <c r="B2358" i="9"/>
  <c r="E2358" i="6"/>
  <c r="B2378" i="9"/>
  <c r="E2378" i="6"/>
  <c r="B2398" i="9"/>
  <c r="E2398" i="6"/>
  <c r="B2418" i="9"/>
  <c r="E2418" i="6"/>
  <c r="B2438" i="9"/>
  <c r="E2438" i="6"/>
  <c r="B2458" i="9"/>
  <c r="E2458" i="6"/>
  <c r="B2478" i="9"/>
  <c r="E2478" i="6"/>
  <c r="B2498" i="9"/>
  <c r="E2498" i="6"/>
  <c r="B2518" i="9"/>
  <c r="E2518" i="6"/>
  <c r="R12" i="8"/>
  <c r="P27" i="8" s="1"/>
  <c r="Q27" i="8" s="1"/>
  <c r="H2439" i="8"/>
  <c r="H2365" i="8"/>
  <c r="H2343" i="8"/>
  <c r="H2451" i="8"/>
  <c r="H2407" i="8"/>
  <c r="H2153" i="8"/>
  <c r="H1953" i="8"/>
  <c r="H1753" i="8"/>
  <c r="H1553" i="8"/>
  <c r="H1353" i="8"/>
  <c r="H1153" i="8"/>
  <c r="H953" i="8"/>
  <c r="H753" i="8"/>
  <c r="H553" i="8"/>
  <c r="H353" i="8"/>
  <c r="H153" i="8"/>
  <c r="H2119" i="8"/>
  <c r="H1919" i="8"/>
  <c r="H1719" i="8"/>
  <c r="H1519" i="8"/>
  <c r="H1319" i="8"/>
  <c r="H1119" i="8"/>
  <c r="H919" i="8"/>
  <c r="H719" i="8"/>
  <c r="H519" i="8"/>
  <c r="H319" i="8"/>
  <c r="H119" i="8"/>
  <c r="H2265" i="8"/>
  <c r="H2065" i="8"/>
  <c r="H1865" i="8"/>
  <c r="H1665" i="8"/>
  <c r="H1465" i="8"/>
  <c r="H1265" i="8"/>
  <c r="H1065" i="8"/>
  <c r="H865" i="8"/>
  <c r="H665" i="8"/>
  <c r="H465" i="8"/>
  <c r="H265" i="8"/>
  <c r="H2291" i="8"/>
  <c r="H2091" i="8"/>
  <c r="H1891" i="8"/>
  <c r="H1691" i="8"/>
  <c r="H1491" i="8"/>
  <c r="H1291" i="8"/>
  <c r="H1091" i="8"/>
  <c r="H891" i="8"/>
  <c r="H691" i="8"/>
  <c r="H491" i="8"/>
  <c r="H291" i="8"/>
  <c r="H91" i="8"/>
  <c r="H2217" i="8"/>
  <c r="H2017" i="8"/>
  <c r="H1817" i="8"/>
  <c r="H1617" i="8"/>
  <c r="H1417" i="8"/>
  <c r="H1217" i="8"/>
  <c r="H1017" i="8"/>
  <c r="H817" i="8"/>
  <c r="H617" i="8"/>
  <c r="H417" i="8"/>
  <c r="H217" i="8"/>
  <c r="H2283" i="8"/>
  <c r="H2083" i="8"/>
  <c r="H1883" i="8"/>
  <c r="H1683" i="8"/>
  <c r="H1483" i="8"/>
  <c r="H1283" i="8"/>
  <c r="H1083" i="8"/>
  <c r="H883" i="8"/>
  <c r="H683" i="8"/>
  <c r="H483" i="8"/>
  <c r="H283" i="8"/>
  <c r="H83" i="8"/>
  <c r="H2435" i="8"/>
  <c r="H2189" i="8"/>
  <c r="H1989" i="8"/>
  <c r="H1789" i="8"/>
  <c r="H1589" i="8"/>
  <c r="H1389" i="8"/>
  <c r="H1189" i="8"/>
  <c r="H989" i="8"/>
  <c r="H789" i="8"/>
  <c r="H589" i="8"/>
  <c r="H389" i="8"/>
  <c r="H189" i="8"/>
  <c r="H2295" i="8"/>
  <c r="H2095" i="8"/>
  <c r="H1895" i="8"/>
  <c r="H1695" i="8"/>
  <c r="H1495" i="8"/>
  <c r="H1295" i="8"/>
  <c r="H1095" i="8"/>
  <c r="H895" i="8"/>
  <c r="H695" i="8"/>
  <c r="H495" i="8"/>
  <c r="H295" i="8"/>
  <c r="H95" i="8"/>
  <c r="H2161" i="8"/>
  <c r="H1961" i="8"/>
  <c r="H1761" i="8"/>
  <c r="H1561" i="8"/>
  <c r="H1361" i="8"/>
  <c r="H1161" i="8"/>
  <c r="H961" i="8"/>
  <c r="H761" i="8"/>
  <c r="H561" i="8"/>
  <c r="H361" i="8"/>
  <c r="H161" i="8"/>
  <c r="H2399" i="8"/>
  <c r="H2425" i="8"/>
  <c r="H2431" i="8"/>
  <c r="H2397" i="8"/>
  <c r="H2403" i="8"/>
  <c r="H2429" i="8"/>
  <c r="H2321" i="8"/>
  <c r="H2467" i="8"/>
  <c r="H2477" i="8"/>
  <c r="H2441" i="8"/>
  <c r="H2213" i="8"/>
  <c r="H2013" i="8"/>
  <c r="H1813" i="8"/>
  <c r="H1613" i="8"/>
  <c r="H1413" i="8"/>
  <c r="H1213" i="8"/>
  <c r="H1013" i="8"/>
  <c r="H813" i="8"/>
  <c r="H613" i="8"/>
  <c r="H413" i="8"/>
  <c r="H213" i="8"/>
  <c r="H2179" i="8"/>
  <c r="H1979" i="8"/>
  <c r="H1779" i="8"/>
  <c r="H1579" i="8"/>
  <c r="H1379" i="8"/>
  <c r="H1179" i="8"/>
  <c r="H979" i="8"/>
  <c r="H779" i="8"/>
  <c r="H579" i="8"/>
  <c r="H379" i="8"/>
  <c r="H179" i="8"/>
  <c r="H2125" i="8"/>
  <c r="H1925" i="8"/>
  <c r="H1725" i="8"/>
  <c r="H1525" i="8"/>
  <c r="H1325" i="8"/>
  <c r="H1125" i="8"/>
  <c r="H925" i="8"/>
  <c r="H725" i="8"/>
  <c r="H525" i="8"/>
  <c r="H325" i="8"/>
  <c r="H125" i="8"/>
  <c r="H2151" i="8"/>
  <c r="H1951" i="8"/>
  <c r="H1751" i="8"/>
  <c r="H1551" i="8"/>
  <c r="H1351" i="8"/>
  <c r="H1151" i="8"/>
  <c r="H951" i="8"/>
  <c r="H751" i="8"/>
  <c r="H551" i="8"/>
  <c r="H351" i="8"/>
  <c r="H151" i="8"/>
  <c r="H2277" i="8"/>
  <c r="H2077" i="8"/>
  <c r="H1877" i="8"/>
  <c r="H1677" i="8"/>
  <c r="H1477" i="8"/>
  <c r="H1277" i="8"/>
  <c r="H1077" i="8"/>
  <c r="H877" i="8"/>
  <c r="H677" i="8"/>
  <c r="H477" i="8"/>
  <c r="H277" i="8"/>
  <c r="H77" i="8"/>
  <c r="H2143" i="8"/>
  <c r="H1943" i="8"/>
  <c r="H1743" i="8"/>
  <c r="H1543" i="8"/>
  <c r="H1343" i="8"/>
  <c r="H1143" i="8"/>
  <c r="H943" i="8"/>
  <c r="H743" i="8"/>
  <c r="H543" i="8"/>
  <c r="H343" i="8"/>
  <c r="H143" i="8"/>
  <c r="H2495" i="8"/>
  <c r="H2249" i="8"/>
  <c r="H2049" i="8"/>
  <c r="H1849" i="8"/>
  <c r="H1649" i="8"/>
  <c r="H1449" i="8"/>
  <c r="H1249" i="8"/>
  <c r="H1049" i="8"/>
  <c r="H849" i="8"/>
  <c r="H649" i="8"/>
  <c r="H449" i="8"/>
  <c r="H249" i="8"/>
  <c r="H2155" i="8"/>
  <c r="H1955" i="8"/>
  <c r="H1755" i="8"/>
  <c r="H1555" i="8"/>
  <c r="H1355" i="8"/>
  <c r="H1155" i="8"/>
  <c r="H955" i="8"/>
  <c r="H755" i="8"/>
  <c r="H555" i="8"/>
  <c r="H355" i="8"/>
  <c r="H155" i="8"/>
  <c r="H2221" i="8"/>
  <c r="H2021" i="8"/>
  <c r="H1821" i="8"/>
  <c r="H1621" i="8"/>
  <c r="H1421" i="8"/>
  <c r="H1221" i="8"/>
  <c r="H1021" i="8"/>
  <c r="H821" i="8"/>
  <c r="H621" i="8"/>
  <c r="H421" i="8"/>
  <c r="H221" i="8"/>
  <c r="H2433" i="8"/>
  <c r="H2187" i="8"/>
  <c r="H1987" i="8"/>
  <c r="H1787" i="8"/>
  <c r="H1587" i="8"/>
  <c r="H1387" i="8"/>
  <c r="H1187" i="8"/>
  <c r="H987" i="8"/>
  <c r="H787" i="8"/>
  <c r="H587" i="8"/>
  <c r="H387" i="8"/>
  <c r="H187" i="8"/>
  <c r="H2411" i="8"/>
  <c r="H2485" i="8"/>
  <c r="H2497" i="8"/>
  <c r="H2377" i="8"/>
  <c r="H2463" i="8"/>
  <c r="H2409" i="8"/>
  <c r="H2369" i="8"/>
  <c r="H2421" i="8"/>
  <c r="H2401" i="8"/>
  <c r="H2367" i="8"/>
  <c r="H2273" i="8"/>
  <c r="H2073" i="8"/>
  <c r="H1873" i="8"/>
  <c r="H1673" i="8"/>
  <c r="H1473" i="8"/>
  <c r="H1273" i="8"/>
  <c r="H1073" i="8"/>
  <c r="H873" i="8"/>
  <c r="H673" i="8"/>
  <c r="H473" i="8"/>
  <c r="H273" i="8"/>
  <c r="H2239" i="8"/>
  <c r="H2039" i="8"/>
  <c r="H1839" i="8"/>
  <c r="H1639" i="8"/>
  <c r="H1439" i="8"/>
  <c r="H1239" i="8"/>
  <c r="H1039" i="8"/>
  <c r="H839" i="8"/>
  <c r="H639" i="8"/>
  <c r="H439" i="8"/>
  <c r="H239" i="8"/>
  <c r="H2185" i="8"/>
  <c r="H1985" i="8"/>
  <c r="H1785" i="8"/>
  <c r="H1585" i="8"/>
  <c r="H1385" i="8"/>
  <c r="H1185" i="8"/>
  <c r="H985" i="8"/>
  <c r="H785" i="8"/>
  <c r="H585" i="8"/>
  <c r="H385" i="8"/>
  <c r="H185" i="8"/>
  <c r="H2211" i="8"/>
  <c r="H2011" i="8"/>
  <c r="H1811" i="8"/>
  <c r="H1611" i="8"/>
  <c r="H1411" i="8"/>
  <c r="H1211" i="8"/>
  <c r="H1011" i="8"/>
  <c r="H811" i="8"/>
  <c r="H611" i="8"/>
  <c r="H411" i="8"/>
  <c r="H211" i="8"/>
  <c r="H2137" i="8"/>
  <c r="H1937" i="8"/>
  <c r="H1737" i="8"/>
  <c r="H1537" i="8"/>
  <c r="H1337" i="8"/>
  <c r="H1137" i="8"/>
  <c r="H937" i="8"/>
  <c r="H737" i="8"/>
  <c r="H537" i="8"/>
  <c r="H337" i="8"/>
  <c r="H137" i="8"/>
  <c r="H2203" i="8"/>
  <c r="H2003" i="8"/>
  <c r="H1803" i="8"/>
  <c r="H1603" i="8"/>
  <c r="H1403" i="8"/>
  <c r="H1203" i="8"/>
  <c r="H1003" i="8"/>
  <c r="H803" i="8"/>
  <c r="H603" i="8"/>
  <c r="H403" i="8"/>
  <c r="H203" i="8"/>
  <c r="H2355" i="8"/>
  <c r="H2309" i="8"/>
  <c r="H2109" i="8"/>
  <c r="H1909" i="8"/>
  <c r="H1709" i="8"/>
  <c r="H1509" i="8"/>
  <c r="H1309" i="8"/>
  <c r="H1109" i="8"/>
  <c r="H909" i="8"/>
  <c r="H709" i="8"/>
  <c r="H509" i="8"/>
  <c r="H309" i="8"/>
  <c r="H109" i="8"/>
  <c r="H2215" i="8"/>
  <c r="H2015" i="8"/>
  <c r="H1815" i="8"/>
  <c r="H1615" i="8"/>
  <c r="H1415" i="8"/>
  <c r="H1215" i="8"/>
  <c r="H1015" i="8"/>
  <c r="H815" i="8"/>
  <c r="H615" i="8"/>
  <c r="H415" i="8"/>
  <c r="H215" i="8"/>
  <c r="H2281" i="8"/>
  <c r="H2081" i="8"/>
  <c r="H1881" i="8"/>
  <c r="H1681" i="8"/>
  <c r="H1481" i="8"/>
  <c r="H1281" i="8"/>
  <c r="H1081" i="8"/>
  <c r="H881" i="8"/>
  <c r="H681" i="8"/>
  <c r="H481" i="8"/>
  <c r="H281" i="8"/>
  <c r="H81" i="8"/>
  <c r="H2379" i="8"/>
  <c r="H2499" i="8"/>
  <c r="H2345" i="8"/>
  <c r="H2351" i="8"/>
  <c r="H2323" i="8"/>
  <c r="H2349" i="8"/>
  <c r="H2387" i="8"/>
  <c r="H2417" i="8"/>
  <c r="H2493" i="8"/>
  <c r="H2133" i="8"/>
  <c r="H1933" i="8"/>
  <c r="H1733" i="8"/>
  <c r="H1533" i="8"/>
  <c r="H1333" i="8"/>
  <c r="H1133" i="8"/>
  <c r="H933" i="8"/>
  <c r="H733" i="8"/>
  <c r="H533" i="8"/>
  <c r="H333" i="8"/>
  <c r="H133" i="8"/>
  <c r="H2299" i="8"/>
  <c r="H2099" i="8"/>
  <c r="H1899" i="8"/>
  <c r="H1699" i="8"/>
  <c r="H1499" i="8"/>
  <c r="H1299" i="8"/>
  <c r="H1099" i="8"/>
  <c r="H899" i="8"/>
  <c r="H699" i="8"/>
  <c r="H499" i="8"/>
  <c r="H299" i="8"/>
  <c r="H99" i="8"/>
  <c r="H2245" i="8"/>
  <c r="H2045" i="8"/>
  <c r="H1845" i="8"/>
  <c r="H1645" i="8"/>
  <c r="H1445" i="8"/>
  <c r="H1245" i="8"/>
  <c r="H1045" i="8"/>
  <c r="H845" i="8"/>
  <c r="H645" i="8"/>
  <c r="H445" i="8"/>
  <c r="H245" i="8"/>
  <c r="H2271" i="8"/>
  <c r="H2071" i="8"/>
  <c r="H1871" i="8"/>
  <c r="H1671" i="8"/>
  <c r="H1471" i="8"/>
  <c r="H1271" i="8"/>
  <c r="H1071" i="8"/>
  <c r="H871" i="8"/>
  <c r="H671" i="8"/>
  <c r="H471" i="8"/>
  <c r="H271" i="8"/>
  <c r="H2197" i="8"/>
  <c r="H1997" i="8"/>
  <c r="H1797" i="8"/>
  <c r="H1597" i="8"/>
  <c r="H1397" i="8"/>
  <c r="H1197" i="8"/>
  <c r="H997" i="8"/>
  <c r="H797" i="8"/>
  <c r="H597" i="8"/>
  <c r="H397" i="8"/>
  <c r="H197" i="8"/>
  <c r="H2263" i="8"/>
  <c r="H2063" i="8"/>
  <c r="H1863" i="8"/>
  <c r="H1663" i="8"/>
  <c r="H1463" i="8"/>
  <c r="H1263" i="8"/>
  <c r="H1063" i="8"/>
  <c r="H863" i="8"/>
  <c r="H663" i="8"/>
  <c r="H463" i="8"/>
  <c r="H263" i="8"/>
  <c r="H2415" i="8"/>
  <c r="H2169" i="8"/>
  <c r="H1969" i="8"/>
  <c r="H1769" i="8"/>
  <c r="H1569" i="8"/>
  <c r="H1369" i="8"/>
  <c r="H1169" i="8"/>
  <c r="H969" i="8"/>
  <c r="H769" i="8"/>
  <c r="H569" i="8"/>
  <c r="H369" i="8"/>
  <c r="H169" i="8"/>
  <c r="H2275" i="8"/>
  <c r="H2075" i="8"/>
  <c r="H1875" i="8"/>
  <c r="H1675" i="8"/>
  <c r="H1475" i="8"/>
  <c r="H1275" i="8"/>
  <c r="H1075" i="8"/>
  <c r="H875" i="8"/>
  <c r="H675" i="8"/>
  <c r="H475" i="8"/>
  <c r="H275" i="8"/>
  <c r="H2141" i="8"/>
  <c r="H1941" i="8"/>
  <c r="H1741" i="8"/>
  <c r="H1541" i="8"/>
  <c r="H1341" i="8"/>
  <c r="H1141" i="8"/>
  <c r="H941" i="8"/>
  <c r="H741" i="8"/>
  <c r="H541" i="8"/>
  <c r="H341" i="8"/>
  <c r="H141" i="8"/>
  <c r="H2353" i="8"/>
  <c r="H2359" i="8"/>
  <c r="H2357" i="8"/>
  <c r="H2405" i="8"/>
  <c r="H2331" i="8"/>
  <c r="H2383" i="8"/>
  <c r="H2491" i="8"/>
  <c r="H2447" i="8"/>
  <c r="H2193" i="8"/>
  <c r="H1993" i="8"/>
  <c r="H1793" i="8"/>
  <c r="H1593" i="8"/>
  <c r="H1393" i="8"/>
  <c r="H1193" i="8"/>
  <c r="H993" i="8"/>
  <c r="H793" i="8"/>
  <c r="H593" i="8"/>
  <c r="H393" i="8"/>
  <c r="H193" i="8"/>
  <c r="H2159" i="8"/>
  <c r="H1959" i="8"/>
  <c r="H1759" i="8"/>
  <c r="H1559" i="8"/>
  <c r="H1359" i="8"/>
  <c r="H1159" i="8"/>
  <c r="H959" i="8"/>
  <c r="H759" i="8"/>
  <c r="H559" i="8"/>
  <c r="H359" i="8"/>
  <c r="H159" i="8"/>
  <c r="H2305" i="8"/>
  <c r="H2105" i="8"/>
  <c r="H1905" i="8"/>
  <c r="H1705" i="8"/>
  <c r="H1505" i="8"/>
  <c r="H1305" i="8"/>
  <c r="H1105" i="8"/>
  <c r="H905" i="8"/>
  <c r="H705" i="8"/>
  <c r="H505" i="8"/>
  <c r="H305" i="8"/>
  <c r="H105" i="8"/>
  <c r="H2131" i="8"/>
  <c r="H1931" i="8"/>
  <c r="H1731" i="8"/>
  <c r="H1531" i="8"/>
  <c r="H1331" i="8"/>
  <c r="H1131" i="8"/>
  <c r="H931" i="8"/>
  <c r="H731" i="8"/>
  <c r="H531" i="8"/>
  <c r="H331" i="8"/>
  <c r="H131" i="8"/>
  <c r="H2257" i="8"/>
  <c r="H2057" i="8"/>
  <c r="H1857" i="8"/>
  <c r="H1657" i="8"/>
  <c r="H1457" i="8"/>
  <c r="H1257" i="8"/>
  <c r="H1057" i="8"/>
  <c r="H857" i="8"/>
  <c r="H657" i="8"/>
  <c r="H457" i="8"/>
  <c r="H257" i="8"/>
  <c r="H2123" i="8"/>
  <c r="H1923" i="8"/>
  <c r="H1723" i="8"/>
  <c r="H1523" i="8"/>
  <c r="H1323" i="8"/>
  <c r="H1123" i="8"/>
  <c r="H923" i="8"/>
  <c r="H723" i="8"/>
  <c r="H523" i="8"/>
  <c r="H323" i="8"/>
  <c r="H123" i="8"/>
  <c r="H2475" i="8"/>
  <c r="H2229" i="8"/>
  <c r="H2029" i="8"/>
  <c r="H1829" i="8"/>
  <c r="H1629" i="8"/>
  <c r="H1429" i="8"/>
  <c r="H1229" i="8"/>
  <c r="H1029" i="8"/>
  <c r="H829" i="8"/>
  <c r="H629" i="8"/>
  <c r="H429" i="8"/>
  <c r="H229" i="8"/>
  <c r="H2135" i="8"/>
  <c r="H1935" i="8"/>
  <c r="H1735" i="8"/>
  <c r="H1535" i="8"/>
  <c r="H1335" i="8"/>
  <c r="H1135" i="8"/>
  <c r="H935" i="8"/>
  <c r="H735" i="8"/>
  <c r="H535" i="8"/>
  <c r="H335" i="8"/>
  <c r="H135" i="8"/>
  <c r="H2201" i="8"/>
  <c r="H2001" i="8"/>
  <c r="H1801" i="8"/>
  <c r="H1601" i="8"/>
  <c r="H1401" i="8"/>
  <c r="H1201" i="8"/>
  <c r="H1001" i="8"/>
  <c r="H801" i="8"/>
  <c r="H601" i="8"/>
  <c r="H401" i="8"/>
  <c r="H201" i="8"/>
  <c r="H2413" i="8"/>
  <c r="H2167" i="8"/>
  <c r="H1967" i="8"/>
  <c r="H1767" i="8"/>
  <c r="H1567" i="8"/>
  <c r="H1367" i="8"/>
  <c r="H1167" i="8"/>
  <c r="H967" i="8"/>
  <c r="H767" i="8"/>
  <c r="H567" i="8"/>
  <c r="H367" i="8"/>
  <c r="H167" i="8"/>
  <c r="H2465" i="8"/>
  <c r="H2443" i="8"/>
  <c r="H2389" i="8"/>
  <c r="H2329" i="8"/>
  <c r="H2381" i="8"/>
  <c r="H2337" i="8"/>
  <c r="H2347" i="8"/>
  <c r="H2253" i="8"/>
  <c r="H2053" i="8"/>
  <c r="H1853" i="8"/>
  <c r="H1653" i="8"/>
  <c r="H1453" i="8"/>
  <c r="H1253" i="8"/>
  <c r="H1053" i="8"/>
  <c r="H853" i="8"/>
  <c r="H653" i="8"/>
  <c r="H453" i="8"/>
  <c r="H253" i="8"/>
  <c r="H2219" i="8"/>
  <c r="H2019" i="8"/>
  <c r="H1819" i="8"/>
  <c r="H1619" i="8"/>
  <c r="H1419" i="8"/>
  <c r="H1219" i="8"/>
  <c r="H1019" i="8"/>
  <c r="H819" i="8"/>
  <c r="H619" i="8"/>
  <c r="H419" i="8"/>
  <c r="H219" i="8"/>
  <c r="H2165" i="8"/>
  <c r="H1965" i="8"/>
  <c r="H1765" i="8"/>
  <c r="H1565" i="8"/>
  <c r="H1365" i="8"/>
  <c r="H1165" i="8"/>
  <c r="H965" i="8"/>
  <c r="H765" i="8"/>
  <c r="H565" i="8"/>
  <c r="H365" i="8"/>
  <c r="H165" i="8"/>
  <c r="H2191" i="8"/>
  <c r="H1991" i="8"/>
  <c r="H1791" i="8"/>
  <c r="H1591" i="8"/>
  <c r="H1391" i="8"/>
  <c r="H1191" i="8"/>
  <c r="H991" i="8"/>
  <c r="H791" i="8"/>
  <c r="H591" i="8"/>
  <c r="H391" i="8"/>
  <c r="H191" i="8"/>
  <c r="H2117" i="8"/>
  <c r="H1917" i="8"/>
  <c r="H1717" i="8"/>
  <c r="H1517" i="8"/>
  <c r="H1317" i="8"/>
  <c r="H1117" i="8"/>
  <c r="H917" i="8"/>
  <c r="H717" i="8"/>
  <c r="H517" i="8"/>
  <c r="H317" i="8"/>
  <c r="H117" i="8"/>
  <c r="H2183" i="8"/>
  <c r="H1983" i="8"/>
  <c r="H1783" i="8"/>
  <c r="H1583" i="8"/>
  <c r="H1383" i="8"/>
  <c r="H1183" i="8"/>
  <c r="H983" i="8"/>
  <c r="H783" i="8"/>
  <c r="H583" i="8"/>
  <c r="H383" i="8"/>
  <c r="H183" i="8"/>
  <c r="H2335" i="8"/>
  <c r="H2289" i="8"/>
  <c r="H2089" i="8"/>
  <c r="H1889" i="8"/>
  <c r="H1689" i="8"/>
  <c r="H1489" i="8"/>
  <c r="H1289" i="8"/>
  <c r="H1089" i="8"/>
  <c r="H889" i="8"/>
  <c r="H689" i="8"/>
  <c r="H489" i="8"/>
  <c r="H289" i="8"/>
  <c r="H89" i="8"/>
  <c r="H2195" i="8"/>
  <c r="H1995" i="8"/>
  <c r="H1795" i="8"/>
  <c r="H1595" i="8"/>
  <c r="H1395" i="8"/>
  <c r="H1195" i="8"/>
  <c r="H995" i="8"/>
  <c r="H795" i="8"/>
  <c r="H595" i="8"/>
  <c r="H395" i="8"/>
  <c r="H195" i="8"/>
  <c r="H2261" i="8"/>
  <c r="H2061" i="8"/>
  <c r="H1861" i="8"/>
  <c r="H1661" i="8"/>
  <c r="H1461" i="8"/>
  <c r="H1261" i="8"/>
  <c r="H1061" i="8"/>
  <c r="H861" i="8"/>
  <c r="H661" i="8"/>
  <c r="H461" i="8"/>
  <c r="H261" i="8"/>
  <c r="H2227" i="8"/>
  <c r="H2027" i="8"/>
  <c r="H1827" i="8"/>
  <c r="H1627" i="8"/>
  <c r="H1427" i="8"/>
  <c r="H1227" i="8"/>
  <c r="H1027" i="8"/>
  <c r="H827" i="8"/>
  <c r="H627" i="8"/>
  <c r="H427" i="8"/>
  <c r="H227" i="8"/>
  <c r="H2479" i="8"/>
  <c r="H2325" i="8"/>
  <c r="H2457" i="8"/>
  <c r="H2437" i="8"/>
  <c r="H2449" i="8"/>
  <c r="H2473" i="8"/>
  <c r="H2313" i="8"/>
  <c r="H2113" i="8"/>
  <c r="H1913" i="8"/>
  <c r="H1713" i="8"/>
  <c r="H1513" i="8"/>
  <c r="H1313" i="8"/>
  <c r="H1113" i="8"/>
  <c r="H913" i="8"/>
  <c r="H713" i="8"/>
  <c r="H513" i="8"/>
  <c r="H313" i="8"/>
  <c r="H113" i="8"/>
  <c r="H2279" i="8"/>
  <c r="H2079" i="8"/>
  <c r="H1879" i="8"/>
  <c r="H1679" i="8"/>
  <c r="H1479" i="8"/>
  <c r="H1279" i="8"/>
  <c r="H1079" i="8"/>
  <c r="H879" i="8"/>
  <c r="H679" i="8"/>
  <c r="H479" i="8"/>
  <c r="H279" i="8"/>
  <c r="H79" i="8"/>
  <c r="H2225" i="8"/>
  <c r="H2025" i="8"/>
  <c r="H1825" i="8"/>
  <c r="H1625" i="8"/>
  <c r="H1425" i="8"/>
  <c r="H1225" i="8"/>
  <c r="H1025" i="8"/>
  <c r="H825" i="8"/>
  <c r="H625" i="8"/>
  <c r="H425" i="8"/>
  <c r="H225" i="8"/>
  <c r="H2251" i="8"/>
  <c r="H2051" i="8"/>
  <c r="H1851" i="8"/>
  <c r="H1651" i="8"/>
  <c r="H1451" i="8"/>
  <c r="H1251" i="8"/>
  <c r="H1051" i="8"/>
  <c r="H851" i="8"/>
  <c r="H651" i="8"/>
  <c r="H451" i="8"/>
  <c r="H251" i="8"/>
  <c r="H2177" i="8"/>
  <c r="H1977" i="8"/>
  <c r="H1777" i="8"/>
  <c r="H1577" i="8"/>
  <c r="H1377" i="8"/>
  <c r="H1177" i="8"/>
  <c r="H977" i="8"/>
  <c r="H777" i="8"/>
  <c r="H577" i="8"/>
  <c r="H377" i="8"/>
  <c r="H177" i="8"/>
  <c r="H2243" i="8"/>
  <c r="H2043" i="8"/>
  <c r="H1843" i="8"/>
  <c r="H1643" i="8"/>
  <c r="H1443" i="8"/>
  <c r="H1243" i="8"/>
  <c r="H1043" i="8"/>
  <c r="H843" i="8"/>
  <c r="H643" i="8"/>
  <c r="H443" i="8"/>
  <c r="H243" i="8"/>
  <c r="H2395" i="8"/>
  <c r="H2149" i="8"/>
  <c r="H1949" i="8"/>
  <c r="H1749" i="8"/>
  <c r="H1549" i="8"/>
  <c r="H1349" i="8"/>
  <c r="H1149" i="8"/>
  <c r="H949" i="8"/>
  <c r="H749" i="8"/>
  <c r="H549" i="8"/>
  <c r="H349" i="8"/>
  <c r="H149" i="8"/>
  <c r="H2255" i="8"/>
  <c r="H2055" i="8"/>
  <c r="H1855" i="8"/>
  <c r="H1655" i="8"/>
  <c r="H1455" i="8"/>
  <c r="H1255" i="8"/>
  <c r="H1055" i="8"/>
  <c r="H855" i="8"/>
  <c r="H655" i="8"/>
  <c r="H455" i="8"/>
  <c r="H255" i="8"/>
  <c r="H2121" i="8"/>
  <c r="H1921" i="8"/>
  <c r="H1721" i="8"/>
  <c r="H1521" i="8"/>
  <c r="H1321" i="8"/>
  <c r="H1121" i="8"/>
  <c r="H921" i="8"/>
  <c r="H721" i="8"/>
  <c r="H521" i="8"/>
  <c r="H321" i="8"/>
  <c r="H121" i="8"/>
  <c r="H2333" i="8"/>
  <c r="H2287" i="8"/>
  <c r="H2087" i="8"/>
  <c r="H1887" i="8"/>
  <c r="H1687" i="8"/>
  <c r="H1487" i="8"/>
  <c r="H1287" i="8"/>
  <c r="H1087" i="8"/>
  <c r="H887" i="8"/>
  <c r="H687" i="8"/>
  <c r="H487" i="8"/>
  <c r="H287" i="8"/>
  <c r="H87" i="8"/>
  <c r="H2339" i="8"/>
  <c r="H2385" i="8"/>
  <c r="H2317" i="8"/>
  <c r="H2363" i="8"/>
  <c r="H2489" i="8"/>
  <c r="H2481" i="8"/>
  <c r="H2361" i="8"/>
  <c r="H2427" i="8"/>
  <c r="H2173" i="8"/>
  <c r="H1973" i="8"/>
  <c r="H1773" i="8"/>
  <c r="H1573" i="8"/>
  <c r="H1373" i="8"/>
  <c r="H1173" i="8"/>
  <c r="H973" i="8"/>
  <c r="H773" i="8"/>
  <c r="H573" i="8"/>
  <c r="H373" i="8"/>
  <c r="H173" i="8"/>
  <c r="H2139" i="8"/>
  <c r="H1939" i="8"/>
  <c r="H1739" i="8"/>
  <c r="H1539" i="8"/>
  <c r="H1339" i="8"/>
  <c r="H1139" i="8"/>
  <c r="H939" i="8"/>
  <c r="H739" i="8"/>
  <c r="H539" i="8"/>
  <c r="H339" i="8"/>
  <c r="H139" i="8"/>
  <c r="H2285" i="8"/>
  <c r="H2085" i="8"/>
  <c r="H1885" i="8"/>
  <c r="H1685" i="8"/>
  <c r="H1485" i="8"/>
  <c r="H1285" i="8"/>
  <c r="H1085" i="8"/>
  <c r="H885" i="8"/>
  <c r="H685" i="8"/>
  <c r="H485" i="8"/>
  <c r="H285" i="8"/>
  <c r="H85" i="8"/>
  <c r="H2311" i="8"/>
  <c r="H2111" i="8"/>
  <c r="H1911" i="8"/>
  <c r="H1711" i="8"/>
  <c r="H1511" i="8"/>
  <c r="H1311" i="8"/>
  <c r="H1111" i="8"/>
  <c r="H911" i="8"/>
  <c r="H711" i="8"/>
  <c r="H511" i="8"/>
  <c r="H311" i="8"/>
  <c r="H111" i="8"/>
  <c r="H2237" i="8"/>
  <c r="H2037" i="8"/>
  <c r="H1837" i="8"/>
  <c r="H1637" i="8"/>
  <c r="H1437" i="8"/>
  <c r="H1237" i="8"/>
  <c r="H1037" i="8"/>
  <c r="H837" i="8"/>
  <c r="H637" i="8"/>
  <c r="H437" i="8"/>
  <c r="H237" i="8"/>
  <c r="H2303" i="8"/>
  <c r="H2103" i="8"/>
  <c r="H1903" i="8"/>
  <c r="H1703" i="8"/>
  <c r="H1503" i="8"/>
  <c r="H1303" i="8"/>
  <c r="H1103" i="8"/>
  <c r="H903" i="8"/>
  <c r="H703" i="8"/>
  <c r="H503" i="8"/>
  <c r="H303" i="8"/>
  <c r="H103" i="8"/>
  <c r="H2455" i="8"/>
  <c r="H2209" i="8"/>
  <c r="H2009" i="8"/>
  <c r="H1809" i="8"/>
  <c r="H1609" i="8"/>
  <c r="H1409" i="8"/>
  <c r="H1209" i="8"/>
  <c r="H1009" i="8"/>
  <c r="H809" i="8"/>
  <c r="H609" i="8"/>
  <c r="H409" i="8"/>
  <c r="H209" i="8"/>
  <c r="H2315" i="8"/>
  <c r="H2115" i="8"/>
  <c r="H1915" i="8"/>
  <c r="H1715" i="8"/>
  <c r="H1515" i="8"/>
  <c r="H1315" i="8"/>
  <c r="H1115" i="8"/>
  <c r="H915" i="8"/>
  <c r="H715" i="8"/>
  <c r="H515" i="8"/>
  <c r="H315" i="8"/>
  <c r="H115" i="8"/>
  <c r="H2181" i="8"/>
  <c r="H1981" i="8"/>
  <c r="H1781" i="8"/>
  <c r="H1581" i="8"/>
  <c r="H1381" i="8"/>
  <c r="H1181" i="8"/>
  <c r="H981" i="8"/>
  <c r="H781" i="8"/>
  <c r="H581" i="8"/>
  <c r="H381" i="8"/>
  <c r="H181" i="8"/>
  <c r="H2393" i="8"/>
  <c r="H2147" i="8"/>
  <c r="H1947" i="8"/>
  <c r="H1747" i="8"/>
  <c r="H1547" i="8"/>
  <c r="H1347" i="8"/>
  <c r="H1147" i="8"/>
  <c r="H947" i="8"/>
  <c r="H747" i="8"/>
  <c r="H2459" i="8"/>
  <c r="H2419" i="8"/>
  <c r="H2445" i="8"/>
  <c r="H2423" i="8"/>
  <c r="H2471" i="8"/>
  <c r="H2391" i="8"/>
  <c r="H2461" i="8"/>
  <c r="H2341" i="8"/>
  <c r="H2501" i="8"/>
  <c r="H2487" i="8"/>
  <c r="H2371" i="8"/>
  <c r="H2327" i="8"/>
  <c r="H2233" i="8"/>
  <c r="H2033" i="8"/>
  <c r="H1833" i="8"/>
  <c r="H1633" i="8"/>
  <c r="H1433" i="8"/>
  <c r="H1233" i="8"/>
  <c r="H1033" i="8"/>
  <c r="H833" i="8"/>
  <c r="H633" i="8"/>
  <c r="H433" i="8"/>
  <c r="H233" i="8"/>
  <c r="H2199" i="8"/>
  <c r="H1999" i="8"/>
  <c r="H1799" i="8"/>
  <c r="H1599" i="8"/>
  <c r="H1399" i="8"/>
  <c r="H1199" i="8"/>
  <c r="H999" i="8"/>
  <c r="H799" i="8"/>
  <c r="H599" i="8"/>
  <c r="H399" i="8"/>
  <c r="H199" i="8"/>
  <c r="H2145" i="8"/>
  <c r="H1945" i="8"/>
  <c r="H1745" i="8"/>
  <c r="H1545" i="8"/>
  <c r="H1345" i="8"/>
  <c r="H1145" i="8"/>
  <c r="H945" i="8"/>
  <c r="H745" i="8"/>
  <c r="H545" i="8"/>
  <c r="H345" i="8"/>
  <c r="H145" i="8"/>
  <c r="H2171" i="8"/>
  <c r="H1971" i="8"/>
  <c r="H1771" i="8"/>
  <c r="H1571" i="8"/>
  <c r="H1371" i="8"/>
  <c r="H1171" i="8"/>
  <c r="H971" i="8"/>
  <c r="H771" i="8"/>
  <c r="H571" i="8"/>
  <c r="H371" i="8"/>
  <c r="H171" i="8"/>
  <c r="H2297" i="8"/>
  <c r="H2097" i="8"/>
  <c r="H1897" i="8"/>
  <c r="H1697" i="8"/>
  <c r="H1497" i="8"/>
  <c r="H1297" i="8"/>
  <c r="H1097" i="8"/>
  <c r="H897" i="8"/>
  <c r="H697" i="8"/>
  <c r="H497" i="8"/>
  <c r="H297" i="8"/>
  <c r="H97" i="8"/>
  <c r="H2163" i="8"/>
  <c r="H1963" i="8"/>
  <c r="H1763" i="8"/>
  <c r="H1563" i="8"/>
  <c r="H1363" i="8"/>
  <c r="H1163" i="8"/>
  <c r="H963" i="8"/>
  <c r="H763" i="8"/>
  <c r="H563" i="8"/>
  <c r="H363" i="8"/>
  <c r="H163" i="8"/>
  <c r="H2269" i="8"/>
  <c r="H2069" i="8"/>
  <c r="H1869" i="8"/>
  <c r="H1669" i="8"/>
  <c r="H1469" i="8"/>
  <c r="H1269" i="8"/>
  <c r="H1069" i="8"/>
  <c r="H869" i="8"/>
  <c r="H669" i="8"/>
  <c r="H469" i="8"/>
  <c r="H269" i="8"/>
  <c r="H2175" i="8"/>
  <c r="H1975" i="8"/>
  <c r="H1775" i="8"/>
  <c r="H1575" i="8"/>
  <c r="H1375" i="8"/>
  <c r="H1175" i="8"/>
  <c r="H975" i="8"/>
  <c r="H775" i="8"/>
  <c r="H575" i="8"/>
  <c r="H375" i="8"/>
  <c r="H175" i="8"/>
  <c r="H2319" i="8"/>
  <c r="H2483" i="8"/>
  <c r="H2469" i="8"/>
  <c r="H2293" i="8"/>
  <c r="H2093" i="8"/>
  <c r="H1893" i="8"/>
  <c r="H1693" i="8"/>
  <c r="H1493" i="8"/>
  <c r="H1293" i="8"/>
  <c r="H1093" i="8"/>
  <c r="H893" i="8"/>
  <c r="H693" i="8"/>
  <c r="H493" i="8"/>
  <c r="H293" i="8"/>
  <c r="H93" i="8"/>
  <c r="H2259" i="8"/>
  <c r="H2059" i="8"/>
  <c r="H1859" i="8"/>
  <c r="H1659" i="8"/>
  <c r="H1459" i="8"/>
  <c r="H1259" i="8"/>
  <c r="H1059" i="8"/>
  <c r="H859" i="8"/>
  <c r="H659" i="8"/>
  <c r="H459" i="8"/>
  <c r="H259" i="8"/>
  <c r="H2205" i="8"/>
  <c r="H2005" i="8"/>
  <c r="H1805" i="8"/>
  <c r="H1605" i="8"/>
  <c r="H1405" i="8"/>
  <c r="H1205" i="8"/>
  <c r="H1005" i="8"/>
  <c r="H805" i="8"/>
  <c r="H605" i="8"/>
  <c r="H405" i="8"/>
  <c r="H205" i="8"/>
  <c r="H2231" i="8"/>
  <c r="H2031" i="8"/>
  <c r="H1831" i="8"/>
  <c r="H1631" i="8"/>
  <c r="H1431" i="8"/>
  <c r="H1231" i="8"/>
  <c r="H1031" i="8"/>
  <c r="H831" i="8"/>
  <c r="H631" i="8"/>
  <c r="H431" i="8"/>
  <c r="H231" i="8"/>
  <c r="H2157" i="8"/>
  <c r="H1957" i="8"/>
  <c r="H1757" i="8"/>
  <c r="H1557" i="8"/>
  <c r="H1357" i="8"/>
  <c r="H1157" i="8"/>
  <c r="H957" i="8"/>
  <c r="H757" i="8"/>
  <c r="H557" i="8"/>
  <c r="H357" i="8"/>
  <c r="H157" i="8"/>
  <c r="H2223" i="8"/>
  <c r="H2023" i="8"/>
  <c r="H1823" i="8"/>
  <c r="H1623" i="8"/>
  <c r="H1423" i="8"/>
  <c r="H1223" i="8"/>
  <c r="H1023" i="8"/>
  <c r="H823" i="8"/>
  <c r="H623" i="8"/>
  <c r="H423" i="8"/>
  <c r="H223" i="8"/>
  <c r="H2375" i="8"/>
  <c r="H2129" i="8"/>
  <c r="H1929" i="8"/>
  <c r="H1729" i="8"/>
  <c r="H1529" i="8"/>
  <c r="H1329" i="8"/>
  <c r="H1129" i="8"/>
  <c r="H929" i="8"/>
  <c r="H729" i="8"/>
  <c r="H529" i="8"/>
  <c r="H329" i="8"/>
  <c r="H129" i="8"/>
  <c r="H2235" i="8"/>
  <c r="H2035" i="8"/>
  <c r="H1835" i="8"/>
  <c r="H1635" i="8"/>
  <c r="H1435" i="8"/>
  <c r="H1235" i="8"/>
  <c r="H1035" i="8"/>
  <c r="H835" i="8"/>
  <c r="H635" i="8"/>
  <c r="H435" i="8"/>
  <c r="H235" i="8"/>
  <c r="H2301" i="8"/>
  <c r="H2101" i="8"/>
  <c r="H1901" i="8"/>
  <c r="H1701" i="8"/>
  <c r="H1501" i="8"/>
  <c r="H1301" i="8"/>
  <c r="H1101" i="8"/>
  <c r="H901" i="8"/>
  <c r="H701" i="8"/>
  <c r="H501" i="8"/>
  <c r="H301" i="8"/>
  <c r="H101" i="8"/>
  <c r="H2267" i="8"/>
  <c r="H2067" i="8"/>
  <c r="H1867" i="8"/>
  <c r="H1667" i="8"/>
  <c r="H1467" i="8"/>
  <c r="H1267" i="8"/>
  <c r="H1067" i="8"/>
  <c r="H867" i="8"/>
  <c r="H667" i="8"/>
  <c r="H467" i="8"/>
  <c r="H267" i="8"/>
  <c r="H2241" i="8"/>
  <c r="H241" i="8"/>
  <c r="H1807" i="8"/>
  <c r="H1647" i="8"/>
  <c r="H807" i="8"/>
  <c r="H647" i="8"/>
  <c r="H507" i="8"/>
  <c r="H107" i="8"/>
  <c r="H53" i="8"/>
  <c r="H71" i="8"/>
  <c r="H43" i="8"/>
  <c r="H67" i="8"/>
  <c r="H2232" i="8"/>
  <c r="H2032" i="8"/>
  <c r="H1832" i="8"/>
  <c r="H1632" i="8"/>
  <c r="H1432" i="8"/>
  <c r="H1232" i="8"/>
  <c r="H1032" i="8"/>
  <c r="H832" i="8"/>
  <c r="H632" i="8"/>
  <c r="H432" i="8"/>
  <c r="H232" i="8"/>
  <c r="H32" i="8"/>
  <c r="H2376" i="8"/>
  <c r="H2178" i="8"/>
  <c r="H1978" i="8"/>
  <c r="H1778" i="8"/>
  <c r="H1578" i="8"/>
  <c r="H1378" i="8"/>
  <c r="H1178" i="8"/>
  <c r="H978" i="8"/>
  <c r="H778" i="8"/>
  <c r="H578" i="8"/>
  <c r="H378" i="8"/>
  <c r="H178" i="8"/>
  <c r="H2472" i="8"/>
  <c r="H2204" i="8"/>
  <c r="H2004" i="8"/>
  <c r="H1804" i="8"/>
  <c r="H1604" i="8"/>
  <c r="H1404" i="8"/>
  <c r="H1204" i="8"/>
  <c r="H1004" i="8"/>
  <c r="H804" i="8"/>
  <c r="H604" i="8"/>
  <c r="H404" i="8"/>
  <c r="H204" i="8"/>
  <c r="H2426" i="8"/>
  <c r="H2362" i="8"/>
  <c r="H2290" i="8"/>
  <c r="H2090" i="8"/>
  <c r="H1890" i="8"/>
  <c r="H1690" i="8"/>
  <c r="H1490" i="8"/>
  <c r="H1290" i="8"/>
  <c r="H1090" i="8"/>
  <c r="H890" i="8"/>
  <c r="H690" i="8"/>
  <c r="H490" i="8"/>
  <c r="H290" i="8"/>
  <c r="H90" i="8"/>
  <c r="H2236" i="8"/>
  <c r="H2036" i="8"/>
  <c r="H1836" i="8"/>
  <c r="H1636" i="8"/>
  <c r="H1436" i="8"/>
  <c r="H1236" i="8"/>
  <c r="H1036" i="8"/>
  <c r="H836" i="8"/>
  <c r="H636" i="8"/>
  <c r="H436" i="8"/>
  <c r="H236" i="8"/>
  <c r="H36" i="8"/>
  <c r="H2202" i="8"/>
  <c r="H2002" i="8"/>
  <c r="H1802" i="8"/>
  <c r="H1602" i="8"/>
  <c r="H1402" i="8"/>
  <c r="H1202" i="8"/>
  <c r="H1002" i="8"/>
  <c r="H802" i="8"/>
  <c r="H602" i="8"/>
  <c r="H402" i="8"/>
  <c r="H202" i="8"/>
  <c r="H2418" i="8"/>
  <c r="H2288" i="8"/>
  <c r="H2088" i="8"/>
  <c r="H1888" i="8"/>
  <c r="H1688" i="8"/>
  <c r="H1488" i="8"/>
  <c r="H1288" i="8"/>
  <c r="H1088" i="8"/>
  <c r="H888" i="8"/>
  <c r="H688" i="8"/>
  <c r="H488" i="8"/>
  <c r="H288" i="8"/>
  <c r="H88" i="8"/>
  <c r="H2404" i="8"/>
  <c r="H2340" i="8"/>
  <c r="H2274" i="8"/>
  <c r="H2074" i="8"/>
  <c r="H1874" i="8"/>
  <c r="H1674" i="8"/>
  <c r="H1474" i="8"/>
  <c r="H1274" i="8"/>
  <c r="H1074" i="8"/>
  <c r="H874" i="8"/>
  <c r="H674" i="8"/>
  <c r="H474" i="8"/>
  <c r="H274" i="8"/>
  <c r="H74" i="8"/>
  <c r="H2410" i="8"/>
  <c r="H2280" i="8"/>
  <c r="H2080" i="8"/>
  <c r="H1880" i="8"/>
  <c r="H1680" i="8"/>
  <c r="H1480" i="8"/>
  <c r="H1280" i="8"/>
  <c r="H1080" i="8"/>
  <c r="H880" i="8"/>
  <c r="H680" i="8"/>
  <c r="H2358" i="8"/>
  <c r="H2226" i="8"/>
  <c r="H2026" i="8"/>
  <c r="H1826" i="8"/>
  <c r="H1626" i="8"/>
  <c r="H1426" i="8"/>
  <c r="H1226" i="8"/>
  <c r="H1026" i="8"/>
  <c r="H826" i="8"/>
  <c r="H626" i="8"/>
  <c r="H426" i="8"/>
  <c r="H226" i="8"/>
  <c r="H26" i="8"/>
  <c r="H144" i="8"/>
  <c r="H841" i="8"/>
  <c r="H2453" i="8"/>
  <c r="H2307" i="8"/>
  <c r="H2127" i="8"/>
  <c r="H1307" i="8"/>
  <c r="H1127" i="8"/>
  <c r="H347" i="8"/>
  <c r="H59" i="8"/>
  <c r="H37" i="8"/>
  <c r="H35" i="8"/>
  <c r="H41" i="8"/>
  <c r="H2428" i="8"/>
  <c r="H2292" i="8"/>
  <c r="H2092" i="8"/>
  <c r="H1892" i="8"/>
  <c r="H1692" i="8"/>
  <c r="H1492" i="8"/>
  <c r="H1292" i="8"/>
  <c r="H1092" i="8"/>
  <c r="H892" i="8"/>
  <c r="H692" i="8"/>
  <c r="H492" i="8"/>
  <c r="H292" i="8"/>
  <c r="H92" i="8"/>
  <c r="H2238" i="8"/>
  <c r="H2038" i="8"/>
  <c r="H1838" i="8"/>
  <c r="H1638" i="8"/>
  <c r="H1438" i="8"/>
  <c r="H1238" i="8"/>
  <c r="H1038" i="8"/>
  <c r="H838" i="8"/>
  <c r="H638" i="8"/>
  <c r="H438" i="8"/>
  <c r="H238" i="8"/>
  <c r="H38" i="8"/>
  <c r="H2330" i="8"/>
  <c r="H2264" i="8"/>
  <c r="H2064" i="8"/>
  <c r="H1864" i="8"/>
  <c r="H1664" i="8"/>
  <c r="H1464" i="8"/>
  <c r="H1264" i="8"/>
  <c r="H1064" i="8"/>
  <c r="H864" i="8"/>
  <c r="H664" i="8"/>
  <c r="H464" i="8"/>
  <c r="H264" i="8"/>
  <c r="H2484" i="8"/>
  <c r="H2420" i="8"/>
  <c r="H2150" i="8"/>
  <c r="H1950" i="8"/>
  <c r="H1750" i="8"/>
  <c r="H1550" i="8"/>
  <c r="H1350" i="8"/>
  <c r="H1150" i="8"/>
  <c r="H950" i="8"/>
  <c r="H750" i="8"/>
  <c r="H550" i="8"/>
  <c r="H350" i="8"/>
  <c r="H150" i="8"/>
  <c r="H2348" i="8"/>
  <c r="H2296" i="8"/>
  <c r="H2096" i="8"/>
  <c r="H1896" i="8"/>
  <c r="H1696" i="8"/>
  <c r="H1496" i="8"/>
  <c r="H1296" i="8"/>
  <c r="H1096" i="8"/>
  <c r="H896" i="8"/>
  <c r="H696" i="8"/>
  <c r="H496" i="8"/>
  <c r="H296" i="8"/>
  <c r="H96" i="8"/>
  <c r="H2328" i="8"/>
  <c r="H2262" i="8"/>
  <c r="H2062" i="8"/>
  <c r="H1862" i="8"/>
  <c r="H1662" i="8"/>
  <c r="H1462" i="8"/>
  <c r="H1262" i="8"/>
  <c r="H1062" i="8"/>
  <c r="H862" i="8"/>
  <c r="H662" i="8"/>
  <c r="H462" i="8"/>
  <c r="H262" i="8"/>
  <c r="H62" i="8"/>
  <c r="H2476" i="8"/>
  <c r="H2148" i="8"/>
  <c r="H1948" i="8"/>
  <c r="H1748" i="8"/>
  <c r="H1548" i="8"/>
  <c r="H1348" i="8"/>
  <c r="H1148" i="8"/>
  <c r="H948" i="8"/>
  <c r="H748" i="8"/>
  <c r="H548" i="8"/>
  <c r="H348" i="8"/>
  <c r="H148" i="8"/>
  <c r="H2398" i="8"/>
  <c r="H2134" i="8"/>
  <c r="H1934" i="8"/>
  <c r="H1734" i="8"/>
  <c r="H1534" i="8"/>
  <c r="H1334" i="8"/>
  <c r="H1134" i="8"/>
  <c r="H934" i="8"/>
  <c r="H734" i="8"/>
  <c r="H534" i="8"/>
  <c r="H334" i="8"/>
  <c r="H134" i="8"/>
  <c r="H2140" i="8"/>
  <c r="H1940" i="8"/>
  <c r="H1740" i="8"/>
  <c r="H1540" i="8"/>
  <c r="H1340" i="8"/>
  <c r="H1140" i="8"/>
  <c r="H940" i="8"/>
  <c r="H740" i="8"/>
  <c r="H2416" i="8"/>
  <c r="H2286" i="8"/>
  <c r="H2086" i="8"/>
  <c r="H1886" i="8"/>
  <c r="H1686" i="8"/>
  <c r="H1486" i="8"/>
  <c r="H1286" i="8"/>
  <c r="H1086" i="8"/>
  <c r="H886" i="8"/>
  <c r="H686" i="8"/>
  <c r="H486" i="8"/>
  <c r="H1441" i="8"/>
  <c r="H1607" i="8"/>
  <c r="H1447" i="8"/>
  <c r="H607" i="8"/>
  <c r="H207" i="8"/>
  <c r="H45" i="8"/>
  <c r="H49" i="8"/>
  <c r="H2486" i="8"/>
  <c r="H2422" i="8"/>
  <c r="H2152" i="8"/>
  <c r="H1952" i="8"/>
  <c r="H1752" i="8"/>
  <c r="H1552" i="8"/>
  <c r="H1352" i="8"/>
  <c r="H1152" i="8"/>
  <c r="H952" i="8"/>
  <c r="H752" i="8"/>
  <c r="H552" i="8"/>
  <c r="H352" i="8"/>
  <c r="H152" i="8"/>
  <c r="H2434" i="8"/>
  <c r="H2298" i="8"/>
  <c r="H2098" i="8"/>
  <c r="H1898" i="8"/>
  <c r="H1698" i="8"/>
  <c r="H1498" i="8"/>
  <c r="H1298" i="8"/>
  <c r="H1098" i="8"/>
  <c r="H898" i="8"/>
  <c r="H698" i="8"/>
  <c r="H498" i="8"/>
  <c r="H298" i="8"/>
  <c r="H98" i="8"/>
  <c r="H2124" i="8"/>
  <c r="H1924" i="8"/>
  <c r="H1724" i="8"/>
  <c r="H1524" i="8"/>
  <c r="H1324" i="8"/>
  <c r="H1124" i="8"/>
  <c r="H924" i="8"/>
  <c r="H724" i="8"/>
  <c r="H524" i="8"/>
  <c r="H324" i="8"/>
  <c r="H2478" i="8"/>
  <c r="H2210" i="8"/>
  <c r="H2010" i="8"/>
  <c r="H1810" i="8"/>
  <c r="H1610" i="8"/>
  <c r="H1410" i="8"/>
  <c r="H1210" i="8"/>
  <c r="H1010" i="8"/>
  <c r="H810" i="8"/>
  <c r="H610" i="8"/>
  <c r="H410" i="8"/>
  <c r="H210" i="8"/>
  <c r="H10" i="8"/>
  <c r="H2406" i="8"/>
  <c r="H2342" i="8"/>
  <c r="H2156" i="8"/>
  <c r="H1956" i="8"/>
  <c r="H1756" i="8"/>
  <c r="H1556" i="8"/>
  <c r="H1356" i="8"/>
  <c r="H1156" i="8"/>
  <c r="H956" i="8"/>
  <c r="H756" i="8"/>
  <c r="H556" i="8"/>
  <c r="H356" i="8"/>
  <c r="H156" i="8"/>
  <c r="H2386" i="8"/>
  <c r="H2322" i="8"/>
  <c r="H2122" i="8"/>
  <c r="H1922" i="8"/>
  <c r="H1722" i="8"/>
  <c r="H1522" i="8"/>
  <c r="H1322" i="8"/>
  <c r="H1122" i="8"/>
  <c r="H922" i="8"/>
  <c r="H722" i="8"/>
  <c r="H522" i="8"/>
  <c r="H322" i="8"/>
  <c r="H122" i="8"/>
  <c r="H2208" i="8"/>
  <c r="H2008" i="8"/>
  <c r="H1808" i="8"/>
  <c r="H1608" i="8"/>
  <c r="H1408" i="8"/>
  <c r="H1208" i="8"/>
  <c r="H1008" i="8"/>
  <c r="H808" i="8"/>
  <c r="H608" i="8"/>
  <c r="H408" i="8"/>
  <c r="H208" i="8"/>
  <c r="H8" i="8"/>
  <c r="H2456" i="8"/>
  <c r="H2194" i="8"/>
  <c r="H1994" i="8"/>
  <c r="H1794" i="8"/>
  <c r="H1594" i="8"/>
  <c r="H1394" i="8"/>
  <c r="H1194" i="8"/>
  <c r="H994" i="8"/>
  <c r="H794" i="8"/>
  <c r="H594" i="8"/>
  <c r="H394" i="8"/>
  <c r="H194" i="8"/>
  <c r="H2468" i="8"/>
  <c r="H2200" i="8"/>
  <c r="H2000" i="8"/>
  <c r="H1800" i="8"/>
  <c r="H1600" i="8"/>
  <c r="H1400" i="8"/>
  <c r="H1200" i="8"/>
  <c r="H1000" i="8"/>
  <c r="H800" i="8"/>
  <c r="H600" i="8"/>
  <c r="H2146" i="8"/>
  <c r="H1946" i="8"/>
  <c r="H1746" i="8"/>
  <c r="H1546" i="8"/>
  <c r="H1346" i="8"/>
  <c r="H2041" i="8"/>
  <c r="H2107" i="8"/>
  <c r="H1927" i="8"/>
  <c r="H1107" i="8"/>
  <c r="H927" i="8"/>
  <c r="H327" i="8"/>
  <c r="H33" i="8"/>
  <c r="H51" i="8"/>
  <c r="H23" i="8"/>
  <c r="H47" i="8"/>
  <c r="H2480" i="8"/>
  <c r="H2344" i="8"/>
  <c r="H2212" i="8"/>
  <c r="H2012" i="8"/>
  <c r="H1812" i="8"/>
  <c r="H1612" i="8"/>
  <c r="H1412" i="8"/>
  <c r="H1212" i="8"/>
  <c r="H1012" i="8"/>
  <c r="H812" i="8"/>
  <c r="H612" i="8"/>
  <c r="H412" i="8"/>
  <c r="H212" i="8"/>
  <c r="H2492" i="8"/>
  <c r="H2158" i="8"/>
  <c r="H1958" i="8"/>
  <c r="H1758" i="8"/>
  <c r="H1558" i="8"/>
  <c r="H1358" i="8"/>
  <c r="H1158" i="8"/>
  <c r="H958" i="8"/>
  <c r="H758" i="8"/>
  <c r="H558" i="8"/>
  <c r="H358" i="8"/>
  <c r="H158" i="8"/>
  <c r="H2388" i="8"/>
  <c r="H2184" i="8"/>
  <c r="H1984" i="8"/>
  <c r="H1784" i="8"/>
  <c r="H1584" i="8"/>
  <c r="H1384" i="8"/>
  <c r="H1184" i="8"/>
  <c r="H984" i="8"/>
  <c r="H784" i="8"/>
  <c r="H584" i="8"/>
  <c r="H384" i="8"/>
  <c r="H184" i="8"/>
  <c r="H2336" i="8"/>
  <c r="H2270" i="8"/>
  <c r="H2070" i="8"/>
  <c r="H1870" i="8"/>
  <c r="H1670" i="8"/>
  <c r="H1470" i="8"/>
  <c r="H1270" i="8"/>
  <c r="H1070" i="8"/>
  <c r="H870" i="8"/>
  <c r="H670" i="8"/>
  <c r="H470" i="8"/>
  <c r="H270" i="8"/>
  <c r="H70" i="8"/>
  <c r="H2464" i="8"/>
  <c r="H2400" i="8"/>
  <c r="H2216" i="8"/>
  <c r="H2016" i="8"/>
  <c r="H1816" i="8"/>
  <c r="H1616" i="8"/>
  <c r="H1416" i="8"/>
  <c r="H1216" i="8"/>
  <c r="H1016" i="8"/>
  <c r="H816" i="8"/>
  <c r="H616" i="8"/>
  <c r="H416" i="8"/>
  <c r="H216" i="8"/>
  <c r="H16" i="8"/>
  <c r="H2444" i="8"/>
  <c r="H2380" i="8"/>
  <c r="H2182" i="8"/>
  <c r="H1982" i="8"/>
  <c r="H1782" i="8"/>
  <c r="H1582" i="8"/>
  <c r="H1382" i="8"/>
  <c r="H1182" i="8"/>
  <c r="H982" i="8"/>
  <c r="H782" i="8"/>
  <c r="H582" i="8"/>
  <c r="H382" i="8"/>
  <c r="H182" i="8"/>
  <c r="H2334" i="8"/>
  <c r="H2268" i="8"/>
  <c r="H2068" i="8"/>
  <c r="H1868" i="8"/>
  <c r="H1668" i="8"/>
  <c r="H1468" i="8"/>
  <c r="H1268" i="8"/>
  <c r="H1068" i="8"/>
  <c r="H868" i="8"/>
  <c r="H668" i="8"/>
  <c r="H468" i="8"/>
  <c r="H268" i="8"/>
  <c r="H68" i="8"/>
  <c r="H2254" i="8"/>
  <c r="H2054" i="8"/>
  <c r="H1854" i="8"/>
  <c r="H1654" i="8"/>
  <c r="H1454" i="8"/>
  <c r="H1254" i="8"/>
  <c r="H1054" i="8"/>
  <c r="H854" i="8"/>
  <c r="H654" i="8"/>
  <c r="H454" i="8"/>
  <c r="H254" i="8"/>
  <c r="H54" i="8"/>
  <c r="H2462" i="8"/>
  <c r="H2326" i="8"/>
  <c r="H2260" i="8"/>
  <c r="H2060" i="8"/>
  <c r="H1860" i="8"/>
  <c r="H1660" i="8"/>
  <c r="H1460" i="8"/>
  <c r="H1260" i="8"/>
  <c r="H1060" i="8"/>
  <c r="H860" i="8"/>
  <c r="H660" i="8"/>
  <c r="H2474" i="8"/>
  <c r="H2206" i="8"/>
  <c r="H2006" i="8"/>
  <c r="H1806" i="8"/>
  <c r="H1606" i="8"/>
  <c r="H641" i="8"/>
  <c r="H2373" i="8"/>
  <c r="H2247" i="8"/>
  <c r="H1407" i="8"/>
  <c r="H1247" i="8"/>
  <c r="H447" i="8"/>
  <c r="H39" i="8"/>
  <c r="H17" i="8"/>
  <c r="H15" i="8"/>
  <c r="H21" i="8"/>
  <c r="H2338" i="8"/>
  <c r="H2272" i="8"/>
  <c r="H2072" i="8"/>
  <c r="H1872" i="8"/>
  <c r="H1672" i="8"/>
  <c r="H1472" i="8"/>
  <c r="H1272" i="8"/>
  <c r="H1072" i="8"/>
  <c r="H872" i="8"/>
  <c r="H672" i="8"/>
  <c r="H472" i="8"/>
  <c r="H272" i="8"/>
  <c r="H72" i="8"/>
  <c r="H2350" i="8"/>
  <c r="H2218" i="8"/>
  <c r="H2018" i="8"/>
  <c r="H1818" i="8"/>
  <c r="H1618" i="8"/>
  <c r="H1418" i="8"/>
  <c r="H1218" i="8"/>
  <c r="H1018" i="8"/>
  <c r="H818" i="8"/>
  <c r="H618" i="8"/>
  <c r="H418" i="8"/>
  <c r="H218" i="8"/>
  <c r="H18" i="8"/>
  <c r="H2446" i="8"/>
  <c r="H2382" i="8"/>
  <c r="H2244" i="8"/>
  <c r="H2044" i="8"/>
  <c r="H1844" i="8"/>
  <c r="H1644" i="8"/>
  <c r="H1444" i="8"/>
  <c r="H1244" i="8"/>
  <c r="H1044" i="8"/>
  <c r="H844" i="8"/>
  <c r="H644" i="8"/>
  <c r="H444" i="8"/>
  <c r="H244" i="8"/>
  <c r="H2130" i="8"/>
  <c r="H1930" i="8"/>
  <c r="H1730" i="8"/>
  <c r="H1530" i="8"/>
  <c r="H1330" i="8"/>
  <c r="H1130" i="8"/>
  <c r="H930" i="8"/>
  <c r="H730" i="8"/>
  <c r="H530" i="8"/>
  <c r="H330" i="8"/>
  <c r="H130" i="8"/>
  <c r="H2458" i="8"/>
  <c r="H2276" i="8"/>
  <c r="H2076" i="8"/>
  <c r="H1876" i="8"/>
  <c r="H1676" i="8"/>
  <c r="H1476" i="8"/>
  <c r="H1276" i="8"/>
  <c r="H1076" i="8"/>
  <c r="H876" i="8"/>
  <c r="H676" i="8"/>
  <c r="H476" i="8"/>
  <c r="H276" i="8"/>
  <c r="H76" i="8"/>
  <c r="H2438" i="8"/>
  <c r="H2242" i="8"/>
  <c r="H2042" i="8"/>
  <c r="H1842" i="8"/>
  <c r="H1642" i="8"/>
  <c r="H1442" i="8"/>
  <c r="H1242" i="8"/>
  <c r="H1042" i="8"/>
  <c r="H842" i="8"/>
  <c r="H642" i="8"/>
  <c r="H442" i="8"/>
  <c r="H242" i="8"/>
  <c r="H42" i="8"/>
  <c r="H2392" i="8"/>
  <c r="H2128" i="8"/>
  <c r="H1928" i="8"/>
  <c r="H1728" i="8"/>
  <c r="H1528" i="8"/>
  <c r="H1328" i="8"/>
  <c r="H1128" i="8"/>
  <c r="H1241" i="8"/>
  <c r="H1907" i="8"/>
  <c r="H1727" i="8"/>
  <c r="H907" i="8"/>
  <c r="H727" i="8"/>
  <c r="H307" i="8"/>
  <c r="H25" i="8"/>
  <c r="H29" i="8"/>
  <c r="H75" i="8"/>
  <c r="H2396" i="8"/>
  <c r="H2132" i="8"/>
  <c r="H1932" i="8"/>
  <c r="H1732" i="8"/>
  <c r="H1532" i="8"/>
  <c r="H1332" i="8"/>
  <c r="H1132" i="8"/>
  <c r="H932" i="8"/>
  <c r="H732" i="8"/>
  <c r="H532" i="8"/>
  <c r="H332" i="8"/>
  <c r="H132" i="8"/>
  <c r="H2278" i="8"/>
  <c r="H2078" i="8"/>
  <c r="H1878" i="8"/>
  <c r="H1678" i="8"/>
  <c r="H1478" i="8"/>
  <c r="H1278" i="8"/>
  <c r="H1078" i="8"/>
  <c r="H878" i="8"/>
  <c r="H678" i="8"/>
  <c r="H478" i="8"/>
  <c r="H278" i="8"/>
  <c r="H78" i="8"/>
  <c r="H2440" i="8"/>
  <c r="H2304" i="8"/>
  <c r="H2104" i="8"/>
  <c r="H1904" i="8"/>
  <c r="H1704" i="8"/>
  <c r="H1504" i="8"/>
  <c r="H1304" i="8"/>
  <c r="H1104" i="8"/>
  <c r="H904" i="8"/>
  <c r="H704" i="8"/>
  <c r="H504" i="8"/>
  <c r="H304" i="8"/>
  <c r="H2394" i="8"/>
  <c r="H2190" i="8"/>
  <c r="H1990" i="8"/>
  <c r="H1790" i="8"/>
  <c r="H1590" i="8"/>
  <c r="H1390" i="8"/>
  <c r="H1190" i="8"/>
  <c r="H990" i="8"/>
  <c r="H790" i="8"/>
  <c r="H590" i="8"/>
  <c r="H390" i="8"/>
  <c r="H190" i="8"/>
  <c r="H2136" i="8"/>
  <c r="H1936" i="8"/>
  <c r="H1736" i="8"/>
  <c r="H1536" i="8"/>
  <c r="H1336" i="8"/>
  <c r="H1136" i="8"/>
  <c r="H936" i="8"/>
  <c r="H736" i="8"/>
  <c r="H536" i="8"/>
  <c r="H336" i="8"/>
  <c r="H136" i="8"/>
  <c r="H2496" i="8"/>
  <c r="H2302" i="8"/>
  <c r="H2102" i="8"/>
  <c r="H1902" i="8"/>
  <c r="H1702" i="8"/>
  <c r="H1502" i="8"/>
  <c r="H1302" i="8"/>
  <c r="H1102" i="8"/>
  <c r="H902" i="8"/>
  <c r="H702" i="8"/>
  <c r="H502" i="8"/>
  <c r="H302" i="8"/>
  <c r="H102" i="8"/>
  <c r="H2450" i="8"/>
  <c r="H2188" i="8"/>
  <c r="H1988" i="8"/>
  <c r="H1788" i="8"/>
  <c r="H1588" i="8"/>
  <c r="H1388" i="8"/>
  <c r="H1188" i="8"/>
  <c r="H988" i="8"/>
  <c r="H788" i="8"/>
  <c r="H588" i="8"/>
  <c r="H388" i="8"/>
  <c r="H188" i="8"/>
  <c r="H2372" i="8"/>
  <c r="H2174" i="8"/>
  <c r="H1974" i="8"/>
  <c r="H1774" i="8"/>
  <c r="H1574" i="8"/>
  <c r="H1374" i="8"/>
  <c r="H1174" i="8"/>
  <c r="H974" i="8"/>
  <c r="H774" i="8"/>
  <c r="H574" i="8"/>
  <c r="H374" i="8"/>
  <c r="H174" i="8"/>
  <c r="H2378" i="8"/>
  <c r="H2180" i="8"/>
  <c r="H1980" i="8"/>
  <c r="H1780" i="8"/>
  <c r="H1580" i="8"/>
  <c r="H1380" i="8"/>
  <c r="H1180" i="8"/>
  <c r="H980" i="8"/>
  <c r="H780" i="8"/>
  <c r="H580" i="8"/>
  <c r="H1841" i="8"/>
  <c r="H2207" i="8"/>
  <c r="H2047" i="8"/>
  <c r="H1207" i="8"/>
  <c r="H1047" i="8"/>
  <c r="H547" i="8"/>
  <c r="H147" i="8"/>
  <c r="H13" i="8"/>
  <c r="H31" i="8"/>
  <c r="H27" i="8"/>
  <c r="H2192" i="8"/>
  <c r="H1992" i="8"/>
  <c r="H1792" i="8"/>
  <c r="H1592" i="8"/>
  <c r="H1392" i="8"/>
  <c r="H1192" i="8"/>
  <c r="H992" i="8"/>
  <c r="H792" i="8"/>
  <c r="H592" i="8"/>
  <c r="H392" i="8"/>
  <c r="H192" i="8"/>
  <c r="H2408" i="8"/>
  <c r="H2138" i="8"/>
  <c r="H1938" i="8"/>
  <c r="H1738" i="8"/>
  <c r="H1538" i="8"/>
  <c r="H1338" i="8"/>
  <c r="H1138" i="8"/>
  <c r="H938" i="8"/>
  <c r="H738" i="8"/>
  <c r="H538" i="8"/>
  <c r="H338" i="8"/>
  <c r="H138" i="8"/>
  <c r="H2498" i="8"/>
  <c r="H2164" i="8"/>
  <c r="H1964" i="8"/>
  <c r="H1764" i="8"/>
  <c r="H1564" i="8"/>
  <c r="H1364" i="8"/>
  <c r="H1164" i="8"/>
  <c r="H964" i="8"/>
  <c r="H764" i="8"/>
  <c r="H564" i="8"/>
  <c r="H364" i="8"/>
  <c r="H2452" i="8"/>
  <c r="H2250" i="8"/>
  <c r="H2050" i="8"/>
  <c r="H1850" i="8"/>
  <c r="H1650" i="8"/>
  <c r="H1450" i="8"/>
  <c r="H1250" i="8"/>
  <c r="H1050" i="8"/>
  <c r="H850" i="8"/>
  <c r="H650" i="8"/>
  <c r="H450" i="8"/>
  <c r="H250" i="8"/>
  <c r="H50" i="8"/>
  <c r="H2196" i="8"/>
  <c r="H1996" i="8"/>
  <c r="H1796" i="8"/>
  <c r="H1596" i="8"/>
  <c r="H1396" i="8"/>
  <c r="H1196" i="8"/>
  <c r="H996" i="8"/>
  <c r="H796" i="8"/>
  <c r="H596" i="8"/>
  <c r="H396" i="8"/>
  <c r="H196" i="8"/>
  <c r="H2162" i="8"/>
  <c r="H1962" i="8"/>
  <c r="H1762" i="8"/>
  <c r="H1562" i="8"/>
  <c r="H1362" i="8"/>
  <c r="H1162" i="8"/>
  <c r="H962" i="8"/>
  <c r="H762" i="8"/>
  <c r="H562" i="8"/>
  <c r="H362" i="8"/>
  <c r="H162" i="8"/>
  <c r="H2248" i="8"/>
  <c r="H2048" i="8"/>
  <c r="H1848" i="8"/>
  <c r="H1648" i="8"/>
  <c r="H1448" i="8"/>
  <c r="H1248" i="8"/>
  <c r="H1048" i="8"/>
  <c r="H848" i="8"/>
  <c r="H648" i="8"/>
  <c r="H448" i="8"/>
  <c r="H248" i="8"/>
  <c r="H48" i="8"/>
  <c r="H2430" i="8"/>
  <c r="H2234" i="8"/>
  <c r="H2034" i="8"/>
  <c r="H1834" i="8"/>
  <c r="H1634" i="8"/>
  <c r="H1434" i="8"/>
  <c r="H1234" i="8"/>
  <c r="H1034" i="8"/>
  <c r="H834" i="8"/>
  <c r="H634" i="8"/>
  <c r="H434" i="8"/>
  <c r="H234" i="8"/>
  <c r="H441" i="8"/>
  <c r="H1707" i="8"/>
  <c r="H1527" i="8"/>
  <c r="H707" i="8"/>
  <c r="H407" i="8"/>
  <c r="H73" i="8"/>
  <c r="H19" i="8"/>
  <c r="H63" i="8"/>
  <c r="H2454" i="8"/>
  <c r="H2252" i="8"/>
  <c r="H2052" i="8"/>
  <c r="H1852" i="8"/>
  <c r="H1652" i="8"/>
  <c r="H1452" i="8"/>
  <c r="H1252" i="8"/>
  <c r="H1052" i="8"/>
  <c r="H852" i="8"/>
  <c r="H652" i="8"/>
  <c r="H452" i="8"/>
  <c r="H252" i="8"/>
  <c r="H52" i="8"/>
  <c r="H2466" i="8"/>
  <c r="H2402" i="8"/>
  <c r="H2198" i="8"/>
  <c r="H1998" i="8"/>
  <c r="H1798" i="8"/>
  <c r="H1598" i="8"/>
  <c r="H1398" i="8"/>
  <c r="H1198" i="8"/>
  <c r="H998" i="8"/>
  <c r="H798" i="8"/>
  <c r="H598" i="8"/>
  <c r="H398" i="8"/>
  <c r="H198" i="8"/>
  <c r="H2356" i="8"/>
  <c r="H2224" i="8"/>
  <c r="H2024" i="8"/>
  <c r="H1824" i="8"/>
  <c r="H1624" i="8"/>
  <c r="H1424" i="8"/>
  <c r="H1224" i="8"/>
  <c r="H1024" i="8"/>
  <c r="H824" i="8"/>
  <c r="H624" i="8"/>
  <c r="H424" i="8"/>
  <c r="H224" i="8"/>
  <c r="H2310" i="8"/>
  <c r="H2110" i="8"/>
  <c r="H1910" i="8"/>
  <c r="H1710" i="8"/>
  <c r="H1510" i="8"/>
  <c r="H1310" i="8"/>
  <c r="H1110" i="8"/>
  <c r="H910" i="8"/>
  <c r="H710" i="8"/>
  <c r="H510" i="8"/>
  <c r="H310" i="8"/>
  <c r="H110" i="8"/>
  <c r="H2374" i="8"/>
  <c r="H2256" i="8"/>
  <c r="H2056" i="8"/>
  <c r="H1856" i="8"/>
  <c r="H1656" i="8"/>
  <c r="H1456" i="8"/>
  <c r="H1256" i="8"/>
  <c r="H1056" i="8"/>
  <c r="H856" i="8"/>
  <c r="H656" i="8"/>
  <c r="H456" i="8"/>
  <c r="H256" i="8"/>
  <c r="H56" i="8"/>
  <c r="H2354" i="8"/>
  <c r="H2222" i="8"/>
  <c r="H2022" i="8"/>
  <c r="H1822" i="8"/>
  <c r="H1622" i="8"/>
  <c r="H1422" i="8"/>
  <c r="H1222" i="8"/>
  <c r="H1022" i="8"/>
  <c r="H822" i="8"/>
  <c r="H622" i="8"/>
  <c r="H422" i="8"/>
  <c r="H222" i="8"/>
  <c r="H22" i="8"/>
  <c r="H2308" i="8"/>
  <c r="H2108" i="8"/>
  <c r="H1908" i="8"/>
  <c r="H1708" i="8"/>
  <c r="H1508" i="8"/>
  <c r="H1308" i="8"/>
  <c r="H1108" i="8"/>
  <c r="H908" i="8"/>
  <c r="H708" i="8"/>
  <c r="H508" i="8"/>
  <c r="H308" i="8"/>
  <c r="H108" i="8"/>
  <c r="H2294" i="8"/>
  <c r="H2094" i="8"/>
  <c r="H1894" i="8"/>
  <c r="H1694" i="8"/>
  <c r="H1494" i="8"/>
  <c r="H1041" i="8"/>
  <c r="H2007" i="8"/>
  <c r="H1847" i="8"/>
  <c r="H1007" i="8"/>
  <c r="H847" i="8"/>
  <c r="H527" i="8"/>
  <c r="H127" i="8"/>
  <c r="H57" i="8"/>
  <c r="H9" i="8"/>
  <c r="H55" i="8"/>
  <c r="H61" i="8"/>
  <c r="H2312" i="8"/>
  <c r="H2112" i="8"/>
  <c r="H1912" i="8"/>
  <c r="H1712" i="8"/>
  <c r="H1512" i="8"/>
  <c r="H1312" i="8"/>
  <c r="H1112" i="8"/>
  <c r="H912" i="8"/>
  <c r="H712" i="8"/>
  <c r="H512" i="8"/>
  <c r="H312" i="8"/>
  <c r="H112" i="8"/>
  <c r="H2460" i="8"/>
  <c r="H2324" i="8"/>
  <c r="H2258" i="8"/>
  <c r="H2058" i="8"/>
  <c r="H1858" i="8"/>
  <c r="H1658" i="8"/>
  <c r="H1458" i="8"/>
  <c r="H1258" i="8"/>
  <c r="H1058" i="8"/>
  <c r="H858" i="8"/>
  <c r="H658" i="8"/>
  <c r="H458" i="8"/>
  <c r="H258" i="8"/>
  <c r="H58" i="8"/>
  <c r="H2284" i="8"/>
  <c r="H2084" i="8"/>
  <c r="H1884" i="8"/>
  <c r="H1684" i="8"/>
  <c r="H1484" i="8"/>
  <c r="H1284" i="8"/>
  <c r="H1084" i="8"/>
  <c r="H884" i="8"/>
  <c r="H684" i="8"/>
  <c r="H484" i="8"/>
  <c r="H284" i="8"/>
  <c r="H2170" i="8"/>
  <c r="H1970" i="8"/>
  <c r="H1770" i="8"/>
  <c r="H1570" i="8"/>
  <c r="H1370" i="8"/>
  <c r="H1170" i="8"/>
  <c r="H970" i="8"/>
  <c r="H770" i="8"/>
  <c r="H570" i="8"/>
  <c r="H370" i="8"/>
  <c r="H170" i="8"/>
  <c r="H2432" i="8"/>
  <c r="H2316" i="8"/>
  <c r="H2116" i="8"/>
  <c r="H1916" i="8"/>
  <c r="H1716" i="8"/>
  <c r="H1516" i="8"/>
  <c r="H1316" i="8"/>
  <c r="H1116" i="8"/>
  <c r="H916" i="8"/>
  <c r="H716" i="8"/>
  <c r="H516" i="8"/>
  <c r="H316" i="8"/>
  <c r="H116" i="8"/>
  <c r="H2412" i="8"/>
  <c r="H2282" i="8"/>
  <c r="H2082" i="8"/>
  <c r="H1882" i="8"/>
  <c r="H1682" i="8"/>
  <c r="H1482" i="8"/>
  <c r="H1282" i="8"/>
  <c r="H1082" i="8"/>
  <c r="H882" i="8"/>
  <c r="H682" i="8"/>
  <c r="H482" i="8"/>
  <c r="H282" i="8"/>
  <c r="H82" i="8"/>
  <c r="H2502" i="8"/>
  <c r="H2366" i="8"/>
  <c r="H2168" i="8"/>
  <c r="H1968" i="8"/>
  <c r="H1768" i="8"/>
  <c r="H1568" i="8"/>
  <c r="H1368" i="8"/>
  <c r="H1168" i="8"/>
  <c r="H968" i="8"/>
  <c r="H768" i="8"/>
  <c r="H568" i="8"/>
  <c r="H368" i="8"/>
  <c r="H168" i="8"/>
  <c r="H2488" i="8"/>
  <c r="H2154" i="8"/>
  <c r="H1954" i="8"/>
  <c r="H1754" i="8"/>
  <c r="H1554" i="8"/>
  <c r="H1354" i="8"/>
  <c r="H1154" i="8"/>
  <c r="H954" i="8"/>
  <c r="H754" i="8"/>
  <c r="H554" i="8"/>
  <c r="H354" i="8"/>
  <c r="H154" i="8"/>
  <c r="H2494" i="8"/>
  <c r="H2160" i="8"/>
  <c r="H1960" i="8"/>
  <c r="H1760" i="8"/>
  <c r="H1560" i="8"/>
  <c r="H1360" i="8"/>
  <c r="H1160" i="8"/>
  <c r="H960" i="8"/>
  <c r="H760" i="8"/>
  <c r="H2442" i="8"/>
  <c r="H2306" i="8"/>
  <c r="H2106" i="8"/>
  <c r="H1906" i="8"/>
  <c r="H1706" i="8"/>
  <c r="H1506" i="8"/>
  <c r="H1306" i="8"/>
  <c r="H1106" i="8"/>
  <c r="H1641" i="8"/>
  <c r="H1507" i="8"/>
  <c r="H1327" i="8"/>
  <c r="H247" i="8"/>
  <c r="H65" i="8"/>
  <c r="H11" i="8"/>
  <c r="H69" i="8"/>
  <c r="H7" i="8"/>
  <c r="H2370" i="8"/>
  <c r="H2172" i="8"/>
  <c r="H1972" i="8"/>
  <c r="H1772" i="8"/>
  <c r="H1572" i="8"/>
  <c r="H1372" i="8"/>
  <c r="H1172" i="8"/>
  <c r="H972" i="8"/>
  <c r="H772" i="8"/>
  <c r="H572" i="8"/>
  <c r="H372" i="8"/>
  <c r="H172" i="8"/>
  <c r="H2318" i="8"/>
  <c r="H2118" i="8"/>
  <c r="H1918" i="8"/>
  <c r="H1718" i="8"/>
  <c r="H1518" i="8"/>
  <c r="H1318" i="8"/>
  <c r="H1118" i="8"/>
  <c r="H918" i="8"/>
  <c r="H718" i="8"/>
  <c r="H518" i="8"/>
  <c r="H318" i="8"/>
  <c r="H118" i="8"/>
  <c r="H2414" i="8"/>
  <c r="H2144" i="8"/>
  <c r="H1944" i="8"/>
  <c r="H1744" i="8"/>
  <c r="H1544" i="8"/>
  <c r="H1344" i="8"/>
  <c r="H1144" i="8"/>
  <c r="H944" i="8"/>
  <c r="H744" i="8"/>
  <c r="H544" i="8"/>
  <c r="H344" i="8"/>
  <c r="H2368" i="8"/>
  <c r="H2230" i="8"/>
  <c r="H2030" i="8"/>
  <c r="H1830" i="8"/>
  <c r="H1630" i="8"/>
  <c r="H1430" i="8"/>
  <c r="H1230" i="8"/>
  <c r="H1030" i="8"/>
  <c r="H830" i="8"/>
  <c r="H630" i="8"/>
  <c r="H430" i="8"/>
  <c r="H230" i="8"/>
  <c r="H30" i="8"/>
  <c r="H2490" i="8"/>
  <c r="H2176" i="8"/>
  <c r="H1976" i="8"/>
  <c r="H1776" i="8"/>
  <c r="H1576" i="8"/>
  <c r="H1376" i="8"/>
  <c r="H1176" i="8"/>
  <c r="H976" i="8"/>
  <c r="H776" i="8"/>
  <c r="H576" i="8"/>
  <c r="H376" i="8"/>
  <c r="H176" i="8"/>
  <c r="H2470" i="8"/>
  <c r="H2142" i="8"/>
  <c r="H1942" i="8"/>
  <c r="H1742" i="8"/>
  <c r="H1542" i="8"/>
  <c r="H1342" i="8"/>
  <c r="H1142" i="8"/>
  <c r="H942" i="8"/>
  <c r="H742" i="8"/>
  <c r="H542" i="8"/>
  <c r="H342" i="8"/>
  <c r="H142" i="8"/>
  <c r="H2424" i="8"/>
  <c r="H2360" i="8"/>
  <c r="H2228" i="8"/>
  <c r="H2028" i="8"/>
  <c r="H1828" i="8"/>
  <c r="H1628" i="8"/>
  <c r="H1428" i="8"/>
  <c r="H1228" i="8"/>
  <c r="H1028" i="8"/>
  <c r="H828" i="8"/>
  <c r="H628" i="8"/>
  <c r="H428" i="8"/>
  <c r="H228" i="8"/>
  <c r="H28" i="8"/>
  <c r="H2482" i="8"/>
  <c r="H2346" i="8"/>
  <c r="H2214" i="8"/>
  <c r="H2014" i="8"/>
  <c r="H1814" i="8"/>
  <c r="H1614" i="8"/>
  <c r="H1414" i="8"/>
  <c r="H1214" i="8"/>
  <c r="H1014" i="8"/>
  <c r="H814" i="8"/>
  <c r="H614" i="8"/>
  <c r="H414" i="8"/>
  <c r="H214" i="8"/>
  <c r="H2352" i="8"/>
  <c r="H2220" i="8"/>
  <c r="H2020" i="8"/>
  <c r="H1820" i="8"/>
  <c r="H1620" i="8"/>
  <c r="H1420" i="8"/>
  <c r="H1220" i="8"/>
  <c r="H1020" i="8"/>
  <c r="H820" i="8"/>
  <c r="H620" i="8"/>
  <c r="H2500" i="8"/>
  <c r="H2364" i="8"/>
  <c r="H2166" i="8"/>
  <c r="H1966" i="8"/>
  <c r="H1766" i="8"/>
  <c r="H1566" i="8"/>
  <c r="H1366" i="8"/>
  <c r="H694" i="8"/>
  <c r="H2120" i="8"/>
  <c r="H1700" i="8"/>
  <c r="H1240" i="8"/>
  <c r="H2448" i="8"/>
  <c r="H1926" i="8"/>
  <c r="H1446" i="8"/>
  <c r="H1186" i="8"/>
  <c r="H906" i="8"/>
  <c r="H406" i="8"/>
  <c r="H186" i="8"/>
  <c r="H460" i="8"/>
  <c r="H260" i="8"/>
  <c r="H60" i="8"/>
  <c r="H120" i="8"/>
  <c r="H128" i="8"/>
  <c r="H1914" i="8"/>
  <c r="H1314" i="8"/>
  <c r="H314" i="8"/>
  <c r="H2320" i="8"/>
  <c r="H1900" i="8"/>
  <c r="H1440" i="8"/>
  <c r="H2066" i="8"/>
  <c r="H1586" i="8"/>
  <c r="H1406" i="8"/>
  <c r="H986" i="8"/>
  <c r="H806" i="8"/>
  <c r="H726" i="8"/>
  <c r="H646" i="8"/>
  <c r="H566" i="8"/>
  <c r="H326" i="8"/>
  <c r="H106" i="8"/>
  <c r="H64" i="8"/>
  <c r="H520" i="8"/>
  <c r="H320" i="8"/>
  <c r="H728" i="8"/>
  <c r="H1294" i="8"/>
  <c r="H294" i="8"/>
  <c r="H2100" i="8"/>
  <c r="H1640" i="8"/>
  <c r="H2390" i="8"/>
  <c r="H2246" i="8"/>
  <c r="H1726" i="8"/>
  <c r="H1266" i="8"/>
  <c r="H1166" i="8"/>
  <c r="H1066" i="8"/>
  <c r="H546" i="8"/>
  <c r="H466" i="8"/>
  <c r="H246" i="8"/>
  <c r="H14" i="8"/>
  <c r="H380" i="8"/>
  <c r="H180" i="8"/>
  <c r="H914" i="8"/>
  <c r="H2300" i="8"/>
  <c r="H1840" i="8"/>
  <c r="H720" i="8"/>
  <c r="H1866" i="8"/>
  <c r="H1146" i="8"/>
  <c r="H966" i="8"/>
  <c r="H386" i="8"/>
  <c r="H166" i="8"/>
  <c r="H86" i="8"/>
  <c r="H124" i="8"/>
  <c r="H440" i="8"/>
  <c r="H240" i="8"/>
  <c r="H40" i="8"/>
  <c r="H1714" i="8"/>
  <c r="H894" i="8"/>
  <c r="H2040" i="8"/>
  <c r="H920" i="8"/>
  <c r="H2046" i="8"/>
  <c r="H1526" i="8"/>
  <c r="H1386" i="8"/>
  <c r="H946" i="8"/>
  <c r="H866" i="8"/>
  <c r="H786" i="8"/>
  <c r="H706" i="8"/>
  <c r="H306" i="8"/>
  <c r="H44" i="8"/>
  <c r="H500" i="8"/>
  <c r="H300" i="8"/>
  <c r="H100" i="8"/>
  <c r="H12" i="8"/>
  <c r="H528" i="8"/>
  <c r="H2314" i="8"/>
  <c r="H514" i="8"/>
  <c r="H2240" i="8"/>
  <c r="H1120" i="8"/>
  <c r="H700" i="8"/>
  <c r="H2332" i="8"/>
  <c r="H2186" i="8"/>
  <c r="H1666" i="8"/>
  <c r="H1246" i="8"/>
  <c r="H1046" i="8"/>
  <c r="H606" i="8"/>
  <c r="H526" i="8"/>
  <c r="H446" i="8"/>
  <c r="H146" i="8"/>
  <c r="H560" i="8"/>
  <c r="H360" i="8"/>
  <c r="H160" i="8"/>
  <c r="H494" i="8"/>
  <c r="H2436" i="8"/>
  <c r="H1320" i="8"/>
  <c r="H900" i="8"/>
  <c r="H1846" i="8"/>
  <c r="H1126" i="8"/>
  <c r="H366" i="8"/>
  <c r="H286" i="8"/>
  <c r="H66" i="8"/>
  <c r="H6" i="8"/>
  <c r="H104" i="8"/>
  <c r="H420" i="8"/>
  <c r="H220" i="8"/>
  <c r="H20" i="8"/>
  <c r="H1514" i="8"/>
  <c r="H1114" i="8"/>
  <c r="H114" i="8"/>
  <c r="H1520" i="8"/>
  <c r="H1100" i="8"/>
  <c r="H640" i="8"/>
  <c r="H1986" i="8"/>
  <c r="H1466" i="8"/>
  <c r="H1206" i="8"/>
  <c r="H926" i="8"/>
  <c r="H846" i="8"/>
  <c r="H766" i="8"/>
  <c r="H206" i="8"/>
  <c r="H24" i="8"/>
  <c r="H480" i="8"/>
  <c r="H280" i="8"/>
  <c r="H80" i="8"/>
  <c r="H540" i="8"/>
  <c r="H340" i="8"/>
  <c r="H140" i="8"/>
  <c r="H328" i="8"/>
  <c r="H2114" i="8"/>
  <c r="H1094" i="8"/>
  <c r="H94" i="8"/>
  <c r="H2384" i="8"/>
  <c r="H1720" i="8"/>
  <c r="H1300" i="8"/>
  <c r="H840" i="8"/>
  <c r="H2126" i="8"/>
  <c r="H1646" i="8"/>
  <c r="H1326" i="8"/>
  <c r="H1006" i="8"/>
  <c r="H746" i="8"/>
  <c r="H666" i="8"/>
  <c r="H586" i="8"/>
  <c r="H506" i="8"/>
  <c r="H346" i="8"/>
  <c r="H126" i="8"/>
  <c r="H164" i="8"/>
  <c r="H928" i="8"/>
  <c r="H714" i="8"/>
  <c r="H1920" i="8"/>
  <c r="H1500" i="8"/>
  <c r="H1040" i="8"/>
  <c r="H2266" i="8"/>
  <c r="H1786" i="8"/>
  <c r="H266" i="8"/>
  <c r="H46" i="8"/>
  <c r="H84" i="8"/>
  <c r="H34" i="8"/>
  <c r="H400" i="8"/>
  <c r="H200" i="8"/>
  <c r="B2500" i="9"/>
  <c r="E2500" i="6"/>
  <c r="B2520" i="9"/>
  <c r="E2520" i="6"/>
  <c r="O21" i="8"/>
  <c r="P21" i="8"/>
  <c r="Q21" i="8"/>
  <c r="B2210" i="9"/>
  <c r="E2210" i="6"/>
  <c r="B1019" i="9"/>
  <c r="E1019" i="6"/>
  <c r="B1457" i="9"/>
  <c r="E1457" i="6"/>
  <c r="B1557" i="9"/>
  <c r="E1557" i="6"/>
  <c r="B1657" i="9"/>
  <c r="E1657" i="6"/>
  <c r="B1757" i="9"/>
  <c r="E1757" i="6"/>
  <c r="B2031" i="9"/>
  <c r="E2031" i="6"/>
  <c r="B2405" i="9"/>
  <c r="E2405" i="6"/>
  <c r="B1486" i="9"/>
  <c r="E1486" i="6"/>
  <c r="B1665" i="9"/>
  <c r="E1665" i="6"/>
  <c r="B1816" i="9"/>
  <c r="E1816" i="6"/>
  <c r="B1879" i="9"/>
  <c r="E1879" i="6"/>
  <c r="B1950" i="9"/>
  <c r="E1950" i="6"/>
  <c r="B2091" i="9"/>
  <c r="E2091" i="6"/>
  <c r="B2291" i="9"/>
  <c r="E2291" i="6"/>
  <c r="B1452" i="9"/>
  <c r="E1452" i="6"/>
  <c r="B1552" i="9"/>
  <c r="E1552" i="6"/>
  <c r="B1652" i="9"/>
  <c r="E1652" i="6"/>
  <c r="B1752" i="9"/>
  <c r="E1752" i="6"/>
  <c r="B1902" i="9"/>
  <c r="E1902" i="6"/>
  <c r="B2082" i="9"/>
  <c r="E2082" i="6"/>
  <c r="B2282" i="9"/>
  <c r="E2282" i="6"/>
  <c r="B1476" i="9"/>
  <c r="E1476" i="6"/>
  <c r="B1655" i="9"/>
  <c r="E1655" i="6"/>
  <c r="B1811" i="9"/>
  <c r="E1811" i="6"/>
  <c r="B1911" i="9"/>
  <c r="E1911" i="6"/>
  <c r="B2052" i="9"/>
  <c r="E2052" i="6"/>
  <c r="B2138" i="9"/>
  <c r="E2138" i="6"/>
  <c r="B2236" i="9"/>
  <c r="E2236" i="6"/>
  <c r="B2445" i="9"/>
  <c r="E2445" i="6"/>
  <c r="B1392" i="9"/>
  <c r="E1392" i="6"/>
  <c r="B1492" i="9"/>
  <c r="E1492" i="6"/>
  <c r="B1592" i="9"/>
  <c r="E1592" i="6"/>
  <c r="B1692" i="9"/>
  <c r="E1692" i="6"/>
  <c r="B1792" i="9"/>
  <c r="E1792" i="6"/>
  <c r="B2101" i="9"/>
  <c r="E2101" i="6"/>
  <c r="B2230" i="9"/>
  <c r="E2230" i="6"/>
  <c r="B1395" i="9"/>
  <c r="E1395" i="6"/>
  <c r="B1550" i="9"/>
  <c r="E1550" i="6"/>
  <c r="B1716" i="9"/>
  <c r="E1716" i="6"/>
  <c r="B1900" i="9"/>
  <c r="E1900" i="6"/>
  <c r="B2041" i="9"/>
  <c r="E2041" i="6"/>
  <c r="B2323" i="9"/>
  <c r="E2323" i="6"/>
  <c r="B1007" i="9"/>
  <c r="E1007" i="6"/>
  <c r="B1448" i="9"/>
  <c r="E1448" i="6"/>
  <c r="B1548" i="9"/>
  <c r="E1548" i="6"/>
  <c r="B1648" i="9"/>
  <c r="E1648" i="6"/>
  <c r="B1748" i="9"/>
  <c r="E1748" i="6"/>
  <c r="B1846" i="9"/>
  <c r="E1846" i="6"/>
  <c r="B1946" i="9"/>
  <c r="E1946" i="6"/>
  <c r="B2080" i="9"/>
  <c r="E2080" i="6"/>
  <c r="B2280" i="9"/>
  <c r="E2280" i="6"/>
  <c r="B2179" i="9"/>
  <c r="E2179" i="6"/>
  <c r="B2447" i="9"/>
  <c r="E2447" i="6"/>
  <c r="B932" i="9"/>
  <c r="E932" i="6"/>
  <c r="B952" i="9"/>
  <c r="E952" i="6"/>
  <c r="B972" i="9"/>
  <c r="E972" i="6"/>
  <c r="B992" i="9"/>
  <c r="E992" i="6"/>
  <c r="B1012" i="9"/>
  <c r="E1012" i="6"/>
  <c r="B1032" i="9"/>
  <c r="E1032" i="6"/>
  <c r="B1052" i="9"/>
  <c r="E1052" i="6"/>
  <c r="B1072" i="9"/>
  <c r="E1072" i="6"/>
  <c r="B1092" i="9"/>
  <c r="E1092" i="6"/>
  <c r="B1112" i="9"/>
  <c r="E1112" i="6"/>
  <c r="B1132" i="9"/>
  <c r="E1132" i="6"/>
  <c r="B1152" i="9"/>
  <c r="E1152" i="6"/>
  <c r="B1172" i="9"/>
  <c r="E1172" i="6"/>
  <c r="B1192" i="9"/>
  <c r="E1192" i="6"/>
  <c r="B1212" i="9"/>
  <c r="E1212" i="6"/>
  <c r="B1232" i="9"/>
  <c r="E1232" i="6"/>
  <c r="B1252" i="9"/>
  <c r="E1252" i="6"/>
  <c r="B1272" i="9"/>
  <c r="E1272" i="6"/>
  <c r="B1292" i="9"/>
  <c r="E1292" i="6"/>
  <c r="B1312" i="9"/>
  <c r="E1312" i="6"/>
  <c r="B1332" i="9"/>
  <c r="E1332" i="6"/>
  <c r="B1352" i="9"/>
  <c r="E1352" i="6"/>
  <c r="B1372" i="9"/>
  <c r="E1372" i="6"/>
  <c r="B1463" i="9"/>
  <c r="E1463" i="6"/>
  <c r="B1563" i="9"/>
  <c r="E1563" i="6"/>
  <c r="B1663" i="9"/>
  <c r="E1663" i="6"/>
  <c r="B1763" i="9"/>
  <c r="E1763" i="6"/>
  <c r="B1863" i="9"/>
  <c r="E1863" i="6"/>
  <c r="B1963" i="9"/>
  <c r="E1963" i="6"/>
  <c r="B2063" i="9"/>
  <c r="E2063" i="6"/>
  <c r="B2163" i="9"/>
  <c r="E2163" i="6"/>
  <c r="B2263" i="9"/>
  <c r="E2263" i="6"/>
  <c r="B2421" i="9"/>
  <c r="E2421" i="6"/>
  <c r="B1857" i="9"/>
  <c r="E1857" i="6"/>
  <c r="B1957" i="9"/>
  <c r="E1957" i="6"/>
  <c r="B2057" i="9"/>
  <c r="E2057" i="6"/>
  <c r="B2157" i="9"/>
  <c r="E2157" i="6"/>
  <c r="B2257" i="9"/>
  <c r="E2257" i="6"/>
  <c r="B2409" i="9"/>
  <c r="E2409" i="6"/>
  <c r="B2106" i="9"/>
  <c r="E2106" i="6"/>
  <c r="B2206" i="9"/>
  <c r="E2206" i="6"/>
  <c r="B2306" i="9"/>
  <c r="E2306" i="6"/>
  <c r="B1059" i="9"/>
  <c r="E1059" i="6"/>
  <c r="B1079" i="9"/>
  <c r="E1079" i="6"/>
  <c r="B1099" i="9"/>
  <c r="E1099" i="6"/>
  <c r="B1119" i="9"/>
  <c r="E1119" i="6"/>
  <c r="B1139" i="9"/>
  <c r="E1139" i="6"/>
  <c r="B1159" i="9"/>
  <c r="E1159" i="6"/>
  <c r="B1179" i="9"/>
  <c r="E1179" i="6"/>
  <c r="B1199" i="9"/>
  <c r="E1199" i="6"/>
  <c r="B1219" i="9"/>
  <c r="E1219" i="6"/>
  <c r="B1239" i="9"/>
  <c r="E1239" i="6"/>
  <c r="B1259" i="9"/>
  <c r="E1259" i="6"/>
  <c r="B1279" i="9"/>
  <c r="E1279" i="6"/>
  <c r="B1299" i="9"/>
  <c r="E1299" i="6"/>
  <c r="B1319" i="9"/>
  <c r="E1319" i="6"/>
  <c r="B1339" i="9"/>
  <c r="E1339" i="6"/>
  <c r="B1359" i="9"/>
  <c r="E1359" i="6"/>
  <c r="B1404" i="9"/>
  <c r="E1404" i="6"/>
  <c r="B1504" i="9"/>
  <c r="E1504" i="6"/>
  <c r="B1604" i="9"/>
  <c r="E1604" i="6"/>
  <c r="B1704" i="9"/>
  <c r="E1704" i="6"/>
  <c r="B1804" i="9"/>
  <c r="E1804" i="6"/>
  <c r="B1904" i="9"/>
  <c r="E1904" i="6"/>
  <c r="B2004" i="9"/>
  <c r="E2004" i="6"/>
  <c r="B2104" i="9"/>
  <c r="E2104" i="6"/>
  <c r="B2204" i="9"/>
  <c r="E2204" i="6"/>
  <c r="B2304" i="9"/>
  <c r="E2304" i="6"/>
  <c r="B2481" i="9"/>
  <c r="E2481" i="6"/>
  <c r="B2457" i="9"/>
  <c r="E2457" i="6"/>
  <c r="B2435" i="9"/>
  <c r="E2435" i="6"/>
  <c r="B2322" i="9"/>
  <c r="E2322" i="6"/>
  <c r="B2342" i="9"/>
  <c r="E2342" i="6"/>
  <c r="B2362" i="9"/>
  <c r="E2362" i="6"/>
  <c r="B2382" i="9"/>
  <c r="E2382" i="6"/>
  <c r="B2402" i="9"/>
  <c r="E2402" i="6"/>
  <c r="B2422" i="9"/>
  <c r="E2422" i="6"/>
  <c r="B2442" i="9"/>
  <c r="E2442" i="6"/>
  <c r="B2462" i="9"/>
  <c r="E2462" i="6"/>
  <c r="B2482" i="9"/>
  <c r="E2482" i="6"/>
  <c r="B2502" i="9"/>
  <c r="E2502" i="6"/>
  <c r="B2522" i="9"/>
  <c r="E2522" i="6"/>
  <c r="P20" i="8"/>
  <c r="O20" i="8"/>
  <c r="R20" i="8"/>
  <c r="B344" i="9"/>
  <c r="E344" i="6"/>
  <c r="B787" i="9"/>
  <c r="E787" i="6"/>
  <c r="B1981" i="9"/>
  <c r="E1981" i="6"/>
  <c r="B1515" i="9"/>
  <c r="E1515" i="6"/>
  <c r="B1922" i="9"/>
  <c r="E1922" i="6"/>
  <c r="B1660" i="9"/>
  <c r="E1660" i="6"/>
  <c r="B1825" i="9"/>
  <c r="E1825" i="6"/>
  <c r="B2245" i="9"/>
  <c r="E2245" i="6"/>
  <c r="B2507" i="9"/>
  <c r="E2507" i="6"/>
  <c r="B1408" i="9"/>
  <c r="E1408" i="6"/>
  <c r="B1508" i="9"/>
  <c r="E1508" i="6"/>
  <c r="B1608" i="9"/>
  <c r="E1608" i="6"/>
  <c r="B1708" i="9"/>
  <c r="E1708" i="6"/>
  <c r="B2000" i="9"/>
  <c r="E2000" i="6"/>
  <c r="B2110" i="9"/>
  <c r="E2110" i="6"/>
  <c r="B2249" i="9"/>
  <c r="E2249" i="6"/>
  <c r="B1400" i="9"/>
  <c r="E1400" i="6"/>
  <c r="B1566" i="9"/>
  <c r="E1566" i="6"/>
  <c r="B1745" i="9"/>
  <c r="E1745" i="6"/>
  <c r="B1920" i="9"/>
  <c r="E1920" i="6"/>
  <c r="B2047" i="9"/>
  <c r="E2047" i="6"/>
  <c r="B2331" i="9"/>
  <c r="E2331" i="6"/>
  <c r="B1027" i="9"/>
  <c r="E1027" i="6"/>
  <c r="B1461" i="9"/>
  <c r="E1461" i="6"/>
  <c r="B1561" i="9"/>
  <c r="E1561" i="6"/>
  <c r="B1661" i="9"/>
  <c r="E1661" i="6"/>
  <c r="B1761" i="9"/>
  <c r="E1761" i="6"/>
  <c r="B1849" i="9"/>
  <c r="E1849" i="6"/>
  <c r="B1949" i="9"/>
  <c r="E1949" i="6"/>
  <c r="B2111" i="9"/>
  <c r="E2111" i="6"/>
  <c r="B2182" i="9"/>
  <c r="E2182" i="6"/>
  <c r="B954" i="9"/>
  <c r="E954" i="6"/>
  <c r="B974" i="9"/>
  <c r="E974" i="6"/>
  <c r="B994" i="9"/>
  <c r="E994" i="6"/>
  <c r="B1014" i="9"/>
  <c r="E1014" i="6"/>
  <c r="B1034" i="9"/>
  <c r="E1034" i="6"/>
  <c r="B1054" i="9"/>
  <c r="E1054" i="6"/>
  <c r="B1074" i="9"/>
  <c r="E1074" i="6"/>
  <c r="B1094" i="9"/>
  <c r="E1094" i="6"/>
  <c r="B1114" i="9"/>
  <c r="E1114" i="6"/>
  <c r="B1134" i="9"/>
  <c r="E1134" i="6"/>
  <c r="B1154" i="9"/>
  <c r="E1154" i="6"/>
  <c r="B1174" i="9"/>
  <c r="E1174" i="6"/>
  <c r="B1194" i="9"/>
  <c r="E1194" i="6"/>
  <c r="B1214" i="9"/>
  <c r="E1214" i="6"/>
  <c r="B1234" i="9"/>
  <c r="E1234" i="6"/>
  <c r="B1254" i="9"/>
  <c r="E1254" i="6"/>
  <c r="B1274" i="9"/>
  <c r="E1274" i="6"/>
  <c r="B1294" i="9"/>
  <c r="E1294" i="6"/>
  <c r="B1314" i="9"/>
  <c r="E1314" i="6"/>
  <c r="B1334" i="9"/>
  <c r="E1334" i="6"/>
  <c r="B1354" i="9"/>
  <c r="E1354" i="6"/>
  <c r="B1374" i="9"/>
  <c r="E1374" i="6"/>
  <c r="B1474" i="9"/>
  <c r="E1474" i="6"/>
  <c r="B1574" i="9"/>
  <c r="E1574" i="6"/>
  <c r="B1674" i="9"/>
  <c r="E1674" i="6"/>
  <c r="B1774" i="9"/>
  <c r="E1774" i="6"/>
  <c r="B1874" i="9"/>
  <c r="E1874" i="6"/>
  <c r="B1974" i="9"/>
  <c r="E1974" i="6"/>
  <c r="B2074" i="9"/>
  <c r="E2074" i="6"/>
  <c r="B2174" i="9"/>
  <c r="E2174" i="6"/>
  <c r="B2274" i="9"/>
  <c r="E2274" i="6"/>
  <c r="B2453" i="9"/>
  <c r="E2453" i="6"/>
  <c r="B1868" i="9"/>
  <c r="E1868" i="6"/>
  <c r="B1968" i="9"/>
  <c r="E1968" i="6"/>
  <c r="B2068" i="9"/>
  <c r="E2068" i="6"/>
  <c r="B2168" i="9"/>
  <c r="E2168" i="6"/>
  <c r="B2268" i="9"/>
  <c r="E2268" i="6"/>
  <c r="B2419" i="9"/>
  <c r="E2419" i="6"/>
  <c r="B2115" i="9"/>
  <c r="E2115" i="6"/>
  <c r="B2215" i="9"/>
  <c r="E2215" i="6"/>
  <c r="B2345" i="9"/>
  <c r="E2345" i="6"/>
  <c r="B1061" i="9"/>
  <c r="E1061" i="6"/>
  <c r="B1081" i="9"/>
  <c r="E1081" i="6"/>
  <c r="B1101" i="9"/>
  <c r="E1101" i="6"/>
  <c r="B1121" i="9"/>
  <c r="E1121" i="6"/>
  <c r="B1141" i="9"/>
  <c r="E1141" i="6"/>
  <c r="B1161" i="9"/>
  <c r="E1161" i="6"/>
  <c r="B1181" i="9"/>
  <c r="E1181" i="6"/>
  <c r="B1201" i="9"/>
  <c r="E1201" i="6"/>
  <c r="B1221" i="9"/>
  <c r="E1221" i="6"/>
  <c r="B1241" i="9"/>
  <c r="E1241" i="6"/>
  <c r="B1261" i="9"/>
  <c r="E1261" i="6"/>
  <c r="B1281" i="9"/>
  <c r="E1281" i="6"/>
  <c r="B1301" i="9"/>
  <c r="E1301" i="6"/>
  <c r="B1321" i="9"/>
  <c r="E1321" i="6"/>
  <c r="B1341" i="9"/>
  <c r="E1341" i="6"/>
  <c r="B1361" i="9"/>
  <c r="E1361" i="6"/>
  <c r="B1413" i="9"/>
  <c r="E1413" i="6"/>
  <c r="B1513" i="9"/>
  <c r="E1513" i="6"/>
  <c r="B1613" i="9"/>
  <c r="E1613" i="6"/>
  <c r="B1713" i="9"/>
  <c r="E1713" i="6"/>
  <c r="B1813" i="9"/>
  <c r="E1813" i="6"/>
  <c r="B1913" i="9"/>
  <c r="E1913" i="6"/>
  <c r="B2013" i="9"/>
  <c r="E2013" i="6"/>
  <c r="B2113" i="9"/>
  <c r="E2113" i="6"/>
  <c r="B2213" i="9"/>
  <c r="E2213" i="6"/>
  <c r="B2313" i="9"/>
  <c r="E2313" i="6"/>
  <c r="B2513" i="9"/>
  <c r="E2513" i="6"/>
  <c r="B2477" i="9"/>
  <c r="E2477" i="6"/>
  <c r="B2455" i="9"/>
  <c r="E2455" i="6"/>
  <c r="B2324" i="9"/>
  <c r="E2324" i="6"/>
  <c r="B2344" i="9"/>
  <c r="E2344" i="6"/>
  <c r="B2364" i="9"/>
  <c r="E2364" i="6"/>
  <c r="B2384" i="9"/>
  <c r="E2384" i="6"/>
  <c r="B2404" i="9"/>
  <c r="E2404" i="6"/>
  <c r="B2424" i="9"/>
  <c r="E2424" i="6"/>
  <c r="B2444" i="9"/>
  <c r="E2444" i="6"/>
  <c r="B2464" i="9"/>
  <c r="E2464" i="6"/>
  <c r="B2484" i="9"/>
  <c r="E2484" i="6"/>
  <c r="B2504" i="9"/>
  <c r="E2504" i="6"/>
  <c r="B2524" i="9"/>
  <c r="E2524" i="6"/>
  <c r="R14" i="8"/>
  <c r="P29" i="8" s="1"/>
  <c r="Q29" i="8" s="1"/>
  <c r="J2315" i="8"/>
  <c r="J2115" i="8"/>
  <c r="J1915" i="8"/>
  <c r="J1715" i="8"/>
  <c r="J1515" i="8"/>
  <c r="J1315" i="8"/>
  <c r="J1115" i="8"/>
  <c r="J915" i="8"/>
  <c r="J715" i="8"/>
  <c r="J515" i="8"/>
  <c r="J2340" i="8"/>
  <c r="J2140" i="8"/>
  <c r="J1940" i="8"/>
  <c r="J1740" i="8"/>
  <c r="J1540" i="8"/>
  <c r="J2441" i="8"/>
  <c r="J2241" i="8"/>
  <c r="J2041" i="8"/>
  <c r="J1841" i="8"/>
  <c r="J1641" i="8"/>
  <c r="J1441" i="8"/>
  <c r="J1241" i="8"/>
  <c r="J1041" i="8"/>
  <c r="J841" i="8"/>
  <c r="J641" i="8"/>
  <c r="J2466" i="8"/>
  <c r="J2266" i="8"/>
  <c r="J2327" i="8"/>
  <c r="J2127" i="8"/>
  <c r="J1927" i="8"/>
  <c r="J1727" i="8"/>
  <c r="J1527" i="8"/>
  <c r="J1327" i="8"/>
  <c r="J1127" i="8"/>
  <c r="J927" i="8"/>
  <c r="J727" i="8"/>
  <c r="J527" i="8"/>
  <c r="J2352" i="8"/>
  <c r="J2333" i="8"/>
  <c r="J2133" i="8"/>
  <c r="J1933" i="8"/>
  <c r="J1733" i="8"/>
  <c r="J1533" i="8"/>
  <c r="J1333" i="8"/>
  <c r="J1133" i="8"/>
  <c r="J933" i="8"/>
  <c r="J733" i="8"/>
  <c r="J533" i="8"/>
  <c r="J2418" i="8"/>
  <c r="J2218" i="8"/>
  <c r="J2018" i="8"/>
  <c r="J1818" i="8"/>
  <c r="J1618" i="8"/>
  <c r="J1418" i="8"/>
  <c r="J2319" i="8"/>
  <c r="J2119" i="8"/>
  <c r="J1919" i="8"/>
  <c r="J1719" i="8"/>
  <c r="J1519" i="8"/>
  <c r="J1319" i="8"/>
  <c r="J1119" i="8"/>
  <c r="J919" i="8"/>
  <c r="J719" i="8"/>
  <c r="J519" i="8"/>
  <c r="J2404" i="8"/>
  <c r="J2204" i="8"/>
  <c r="J2485" i="8"/>
  <c r="J2285" i="8"/>
  <c r="J2085" i="8"/>
  <c r="J1885" i="8"/>
  <c r="J1685" i="8"/>
  <c r="J1485" i="8"/>
  <c r="J1285" i="8"/>
  <c r="J1085" i="8"/>
  <c r="J885" i="8"/>
  <c r="J685" i="8"/>
  <c r="J2310" i="8"/>
  <c r="J2110" i="8"/>
  <c r="J1910" i="8"/>
  <c r="J1710" i="8"/>
  <c r="J1510" i="8"/>
  <c r="J2491" i="8"/>
  <c r="J2291" i="8"/>
  <c r="J2091" i="8"/>
  <c r="J1891" i="8"/>
  <c r="J1691" i="8"/>
  <c r="J1491" i="8"/>
  <c r="J1291" i="8"/>
  <c r="J1091" i="8"/>
  <c r="J891" i="8"/>
  <c r="J691" i="8"/>
  <c r="J2377" i="8"/>
  <c r="J2177" i="8"/>
  <c r="J1977" i="8"/>
  <c r="J1777" i="8"/>
  <c r="J1577" i="8"/>
  <c r="J1377" i="8"/>
  <c r="J1177" i="8"/>
  <c r="J977" i="8"/>
  <c r="J777" i="8"/>
  <c r="J2442" i="8"/>
  <c r="J2423" i="8"/>
  <c r="J2223" i="8"/>
  <c r="J2023" i="8"/>
  <c r="J1823" i="8"/>
  <c r="J1623" i="8"/>
  <c r="J1423" i="8"/>
  <c r="J1223" i="8"/>
  <c r="J1023" i="8"/>
  <c r="J823" i="8"/>
  <c r="J623" i="8"/>
  <c r="J2448" i="8"/>
  <c r="J2375" i="8"/>
  <c r="J2175" i="8"/>
  <c r="J1975" i="8"/>
  <c r="J1775" i="8"/>
  <c r="J1575" i="8"/>
  <c r="J1375" i="8"/>
  <c r="J1175" i="8"/>
  <c r="J975" i="8"/>
  <c r="J775" i="8"/>
  <c r="J575" i="8"/>
  <c r="J2400" i="8"/>
  <c r="J2200" i="8"/>
  <c r="J2000" i="8"/>
  <c r="J1800" i="8"/>
  <c r="J1600" i="8"/>
  <c r="J2501" i="8"/>
  <c r="J2301" i="8"/>
  <c r="J2101" i="8"/>
  <c r="J1901" i="8"/>
  <c r="J1701" i="8"/>
  <c r="J1501" i="8"/>
  <c r="J1301" i="8"/>
  <c r="J1101" i="8"/>
  <c r="J901" i="8"/>
  <c r="J701" i="8"/>
  <c r="J501" i="8"/>
  <c r="J2326" i="8"/>
  <c r="J2126" i="8"/>
  <c r="J2387" i="8"/>
  <c r="J2187" i="8"/>
  <c r="J1987" i="8"/>
  <c r="J1787" i="8"/>
  <c r="J1587" i="8"/>
  <c r="J1387" i="8"/>
  <c r="J1187" i="8"/>
  <c r="J987" i="8"/>
  <c r="J787" i="8"/>
  <c r="J587" i="8"/>
  <c r="J2412" i="8"/>
  <c r="J2212" i="8"/>
  <c r="J2393" i="8"/>
  <c r="J2193" i="8"/>
  <c r="J1993" i="8"/>
  <c r="J1793" i="8"/>
  <c r="J1593" i="8"/>
  <c r="J1393" i="8"/>
  <c r="J1193" i="8"/>
  <c r="J993" i="8"/>
  <c r="J793" i="8"/>
  <c r="J593" i="8"/>
  <c r="J2478" i="8"/>
  <c r="J2278" i="8"/>
  <c r="J2078" i="8"/>
  <c r="J1878" i="8"/>
  <c r="J1678" i="8"/>
  <c r="J1478" i="8"/>
  <c r="J2379" i="8"/>
  <c r="J2179" i="8"/>
  <c r="J1979" i="8"/>
  <c r="J1779" i="8"/>
  <c r="J1579" i="8"/>
  <c r="J1379" i="8"/>
  <c r="J1179" i="8"/>
  <c r="J979" i="8"/>
  <c r="J779" i="8"/>
  <c r="J579" i="8"/>
  <c r="J2464" i="8"/>
  <c r="J2264" i="8"/>
  <c r="J2345" i="8"/>
  <c r="J2145" i="8"/>
  <c r="J1945" i="8"/>
  <c r="J1745" i="8"/>
  <c r="J1545" i="8"/>
  <c r="J1345" i="8"/>
  <c r="J1145" i="8"/>
  <c r="J945" i="8"/>
  <c r="J745" i="8"/>
  <c r="J545" i="8"/>
  <c r="J2370" i="8"/>
  <c r="J2170" i="8"/>
  <c r="J1970" i="8"/>
  <c r="J1770" i="8"/>
  <c r="J1570" i="8"/>
  <c r="J2351" i="8"/>
  <c r="J2151" i="8"/>
  <c r="J1951" i="8"/>
  <c r="J1751" i="8"/>
  <c r="J1551" i="8"/>
  <c r="J1351" i="8"/>
  <c r="J1151" i="8"/>
  <c r="J951" i="8"/>
  <c r="J751" i="8"/>
  <c r="J551" i="8"/>
  <c r="J2437" i="8"/>
  <c r="J2237" i="8"/>
  <c r="J2037" i="8"/>
  <c r="J1837" i="8"/>
  <c r="J1637" i="8"/>
  <c r="J1437" i="8"/>
  <c r="J1237" i="8"/>
  <c r="J1037" i="8"/>
  <c r="J837" i="8"/>
  <c r="J2502" i="8"/>
  <c r="J2302" i="8"/>
  <c r="J2483" i="8"/>
  <c r="J2283" i="8"/>
  <c r="J2083" i="8"/>
  <c r="J1883" i="8"/>
  <c r="J1683" i="8"/>
  <c r="J1483" i="8"/>
  <c r="J1283" i="8"/>
  <c r="J1083" i="8"/>
  <c r="J883" i="8"/>
  <c r="J683" i="8"/>
  <c r="J2308" i="8"/>
  <c r="J2389" i="8"/>
  <c r="J2189" i="8"/>
  <c r="J1989" i="8"/>
  <c r="J1789" i="8"/>
  <c r="J1589" i="8"/>
  <c r="J1389" i="8"/>
  <c r="J1189" i="8"/>
  <c r="J989" i="8"/>
  <c r="J789" i="8"/>
  <c r="J589" i="8"/>
  <c r="J2414" i="8"/>
  <c r="J2435" i="8"/>
  <c r="J2235" i="8"/>
  <c r="J2035" i="8"/>
  <c r="J1835" i="8"/>
  <c r="J1635" i="8"/>
  <c r="J1435" i="8"/>
  <c r="J1235" i="8"/>
  <c r="J1035" i="8"/>
  <c r="J835" i="8"/>
  <c r="J635" i="8"/>
  <c r="J2460" i="8"/>
  <c r="J2260" i="8"/>
  <c r="J2060" i="8"/>
  <c r="J1860" i="8"/>
  <c r="J1660" i="8"/>
  <c r="J1460" i="8"/>
  <c r="J2361" i="8"/>
  <c r="J2161" i="8"/>
  <c r="J1961" i="8"/>
  <c r="J1761" i="8"/>
  <c r="J1561" i="8"/>
  <c r="J1361" i="8"/>
  <c r="J1161" i="8"/>
  <c r="J961" i="8"/>
  <c r="J761" i="8"/>
  <c r="J561" i="8"/>
  <c r="J2386" i="8"/>
  <c r="J2186" i="8"/>
  <c r="J2447" i="8"/>
  <c r="J2247" i="8"/>
  <c r="J2047" i="8"/>
  <c r="J1847" i="8"/>
  <c r="J1647" i="8"/>
  <c r="J1447" i="8"/>
  <c r="J1247" i="8"/>
  <c r="J1047" i="8"/>
  <c r="J847" i="8"/>
  <c r="J647" i="8"/>
  <c r="J2472" i="8"/>
  <c r="J2272" i="8"/>
  <c r="J2453" i="8"/>
  <c r="J2253" i="8"/>
  <c r="J2053" i="8"/>
  <c r="J1853" i="8"/>
  <c r="J1653" i="8"/>
  <c r="J1453" i="8"/>
  <c r="J1253" i="8"/>
  <c r="J1053" i="8"/>
  <c r="J853" i="8"/>
  <c r="J653" i="8"/>
  <c r="J2338" i="8"/>
  <c r="J2138" i="8"/>
  <c r="J1938" i="8"/>
  <c r="J1738" i="8"/>
  <c r="J1538" i="8"/>
  <c r="J2439" i="8"/>
  <c r="J2239" i="8"/>
  <c r="J2039" i="8"/>
  <c r="J1839" i="8"/>
  <c r="J1639" i="8"/>
  <c r="J1439" i="8"/>
  <c r="J1239" i="8"/>
  <c r="J1039" i="8"/>
  <c r="J839" i="8"/>
  <c r="J639" i="8"/>
  <c r="J2324" i="8"/>
  <c r="J2405" i="8"/>
  <c r="J2205" i="8"/>
  <c r="J2005" i="8"/>
  <c r="J1805" i="8"/>
  <c r="J1605" i="8"/>
  <c r="J1405" i="8"/>
  <c r="J1205" i="8"/>
  <c r="J1005" i="8"/>
  <c r="J805" i="8"/>
  <c r="J605" i="8"/>
  <c r="J2430" i="8"/>
  <c r="J2230" i="8"/>
  <c r="J2030" i="8"/>
  <c r="J1830" i="8"/>
  <c r="J1630" i="8"/>
  <c r="J1430" i="8"/>
  <c r="J2411" i="8"/>
  <c r="J2211" i="8"/>
  <c r="J2011" i="8"/>
  <c r="J1811" i="8"/>
  <c r="J1611" i="8"/>
  <c r="J1411" i="8"/>
  <c r="J1211" i="8"/>
  <c r="J1011" i="8"/>
  <c r="J811" i="8"/>
  <c r="J611" i="8"/>
  <c r="J2497" i="8"/>
  <c r="J2297" i="8"/>
  <c r="J2097" i="8"/>
  <c r="J1897" i="8"/>
  <c r="J1697" i="8"/>
  <c r="J1497" i="8"/>
  <c r="J1297" i="8"/>
  <c r="J1097" i="8"/>
  <c r="J897" i="8"/>
  <c r="J2362" i="8"/>
  <c r="J2343" i="8"/>
  <c r="J2143" i="8"/>
  <c r="J1943" i="8"/>
  <c r="J1743" i="8"/>
  <c r="J1543" i="8"/>
  <c r="J1343" i="8"/>
  <c r="J1143" i="8"/>
  <c r="J943" i="8"/>
  <c r="J743" i="8"/>
  <c r="J543" i="8"/>
  <c r="J2368" i="8"/>
  <c r="J2495" i="8"/>
  <c r="J2295" i="8"/>
  <c r="J2095" i="8"/>
  <c r="J1895" i="8"/>
  <c r="J1695" i="8"/>
  <c r="J1495" i="8"/>
  <c r="J1295" i="8"/>
  <c r="J1095" i="8"/>
  <c r="J895" i="8"/>
  <c r="J695" i="8"/>
  <c r="J495" i="8"/>
  <c r="J2320" i="8"/>
  <c r="J2120" i="8"/>
  <c r="J1920" i="8"/>
  <c r="J1720" i="8"/>
  <c r="J1520" i="8"/>
  <c r="J2421" i="8"/>
  <c r="J2221" i="8"/>
  <c r="J2021" i="8"/>
  <c r="J1821" i="8"/>
  <c r="J1621" i="8"/>
  <c r="J1421" i="8"/>
  <c r="J1221" i="8"/>
  <c r="J1021" i="8"/>
  <c r="J821" i="8"/>
  <c r="J621" i="8"/>
  <c r="J2446" i="8"/>
  <c r="J2246" i="8"/>
  <c r="J2307" i="8"/>
  <c r="J2107" i="8"/>
  <c r="J1907" i="8"/>
  <c r="J1707" i="8"/>
  <c r="J1507" i="8"/>
  <c r="J1307" i="8"/>
  <c r="J1107" i="8"/>
  <c r="J907" i="8"/>
  <c r="J707" i="8"/>
  <c r="J507" i="8"/>
  <c r="J2332" i="8"/>
  <c r="J2313" i="8"/>
  <c r="J2113" i="8"/>
  <c r="J1913" i="8"/>
  <c r="J1713" i="8"/>
  <c r="J1513" i="8"/>
  <c r="J1313" i="8"/>
  <c r="J1113" i="8"/>
  <c r="J913" i="8"/>
  <c r="J713" i="8"/>
  <c r="J513" i="8"/>
  <c r="J2398" i="8"/>
  <c r="J2198" i="8"/>
  <c r="J1998" i="8"/>
  <c r="J1798" i="8"/>
  <c r="J1598" i="8"/>
  <c r="J1398" i="8"/>
  <c r="J2499" i="8"/>
  <c r="J2299" i="8"/>
  <c r="J2099" i="8"/>
  <c r="J1899" i="8"/>
  <c r="J1699" i="8"/>
  <c r="J1499" i="8"/>
  <c r="J1299" i="8"/>
  <c r="J1099" i="8"/>
  <c r="J899" i="8"/>
  <c r="J699" i="8"/>
  <c r="J499" i="8"/>
  <c r="J2384" i="8"/>
  <c r="J2184" i="8"/>
  <c r="J2465" i="8"/>
  <c r="J2265" i="8"/>
  <c r="J2065" i="8"/>
  <c r="J1865" i="8"/>
  <c r="J1665" i="8"/>
  <c r="J1465" i="8"/>
  <c r="J1265" i="8"/>
  <c r="J1065" i="8"/>
  <c r="J865" i="8"/>
  <c r="J665" i="8"/>
  <c r="J2490" i="8"/>
  <c r="J2290" i="8"/>
  <c r="J2090" i="8"/>
  <c r="J1890" i="8"/>
  <c r="J1690" i="8"/>
  <c r="J1490" i="8"/>
  <c r="J2471" i="8"/>
  <c r="J2271" i="8"/>
  <c r="J2071" i="8"/>
  <c r="J1871" i="8"/>
  <c r="J1671" i="8"/>
  <c r="J1471" i="8"/>
  <c r="J1271" i="8"/>
  <c r="J1071" i="8"/>
  <c r="J871" i="8"/>
  <c r="J671" i="8"/>
  <c r="J2357" i="8"/>
  <c r="J2157" i="8"/>
  <c r="J1957" i="8"/>
  <c r="J1757" i="8"/>
  <c r="J1557" i="8"/>
  <c r="J1357" i="8"/>
  <c r="J1157" i="8"/>
  <c r="J957" i="8"/>
  <c r="J757" i="8"/>
  <c r="J2422" i="8"/>
  <c r="J2403" i="8"/>
  <c r="J2203" i="8"/>
  <c r="J2003" i="8"/>
  <c r="J1803" i="8"/>
  <c r="J1603" i="8"/>
  <c r="J1403" i="8"/>
  <c r="J1203" i="8"/>
  <c r="J1003" i="8"/>
  <c r="J803" i="8"/>
  <c r="J603" i="8"/>
  <c r="J2428" i="8"/>
  <c r="J2355" i="8"/>
  <c r="J2155" i="8"/>
  <c r="J1955" i="8"/>
  <c r="J1755" i="8"/>
  <c r="J1555" i="8"/>
  <c r="J1355" i="8"/>
  <c r="J1155" i="8"/>
  <c r="J955" i="8"/>
  <c r="J755" i="8"/>
  <c r="J555" i="8"/>
  <c r="J2380" i="8"/>
  <c r="J2180" i="8"/>
  <c r="J1980" i="8"/>
  <c r="J1780" i="8"/>
  <c r="J1580" i="8"/>
  <c r="J2481" i="8"/>
  <c r="J2281" i="8"/>
  <c r="J2081" i="8"/>
  <c r="J1881" i="8"/>
  <c r="J1681" i="8"/>
  <c r="J1481" i="8"/>
  <c r="J1281" i="8"/>
  <c r="J1081" i="8"/>
  <c r="J881" i="8"/>
  <c r="J681" i="8"/>
  <c r="J2306" i="8"/>
  <c r="J2367" i="8"/>
  <c r="J2167" i="8"/>
  <c r="J1967" i="8"/>
  <c r="J1767" i="8"/>
  <c r="J1567" i="8"/>
  <c r="J1367" i="8"/>
  <c r="J1167" i="8"/>
  <c r="J967" i="8"/>
  <c r="J767" i="8"/>
  <c r="J567" i="8"/>
  <c r="J2392" i="8"/>
  <c r="J2192" i="8"/>
  <c r="J2373" i="8"/>
  <c r="J2173" i="8"/>
  <c r="J1973" i="8"/>
  <c r="J1773" i="8"/>
  <c r="J1573" i="8"/>
  <c r="J1373" i="8"/>
  <c r="J1173" i="8"/>
  <c r="J973" i="8"/>
  <c r="J773" i="8"/>
  <c r="J573" i="8"/>
  <c r="J2458" i="8"/>
  <c r="J2258" i="8"/>
  <c r="J2058" i="8"/>
  <c r="J1858" i="8"/>
  <c r="J1658" i="8"/>
  <c r="J1458" i="8"/>
  <c r="J2359" i="8"/>
  <c r="J2159" i="8"/>
  <c r="J1959" i="8"/>
  <c r="J1759" i="8"/>
  <c r="J1559" i="8"/>
  <c r="J1359" i="8"/>
  <c r="J1159" i="8"/>
  <c r="J959" i="8"/>
  <c r="J759" i="8"/>
  <c r="J559" i="8"/>
  <c r="J2444" i="8"/>
  <c r="J2244" i="8"/>
  <c r="J2325" i="8"/>
  <c r="J2125" i="8"/>
  <c r="J1925" i="8"/>
  <c r="J1725" i="8"/>
  <c r="J1525" i="8"/>
  <c r="J1325" i="8"/>
  <c r="J1125" i="8"/>
  <c r="J925" i="8"/>
  <c r="J725" i="8"/>
  <c r="J525" i="8"/>
  <c r="J2350" i="8"/>
  <c r="J2150" i="8"/>
  <c r="J1950" i="8"/>
  <c r="J1750" i="8"/>
  <c r="J1550" i="8"/>
  <c r="J2331" i="8"/>
  <c r="J2131" i="8"/>
  <c r="J1931" i="8"/>
  <c r="J1731" i="8"/>
  <c r="J1531" i="8"/>
  <c r="J1331" i="8"/>
  <c r="J1131" i="8"/>
  <c r="J931" i="8"/>
  <c r="J731" i="8"/>
  <c r="J531" i="8"/>
  <c r="J2417" i="8"/>
  <c r="J2217" i="8"/>
  <c r="J2017" i="8"/>
  <c r="J1817" i="8"/>
  <c r="J1617" i="8"/>
  <c r="J1417" i="8"/>
  <c r="J1217" i="8"/>
  <c r="J1017" i="8"/>
  <c r="J817" i="8"/>
  <c r="J2482" i="8"/>
  <c r="J2463" i="8"/>
  <c r="J2263" i="8"/>
  <c r="J2063" i="8"/>
  <c r="J1863" i="8"/>
  <c r="J1663" i="8"/>
  <c r="J1463" i="8"/>
  <c r="J1263" i="8"/>
  <c r="J1063" i="8"/>
  <c r="J863" i="8"/>
  <c r="J663" i="8"/>
  <c r="J2488" i="8"/>
  <c r="J2288" i="8"/>
  <c r="J2369" i="8"/>
  <c r="J2169" i="8"/>
  <c r="J1969" i="8"/>
  <c r="J1769" i="8"/>
  <c r="J1569" i="8"/>
  <c r="J1369" i="8"/>
  <c r="J1169" i="8"/>
  <c r="J969" i="8"/>
  <c r="J769" i="8"/>
  <c r="J569" i="8"/>
  <c r="J2394" i="8"/>
  <c r="J2415" i="8"/>
  <c r="J2215" i="8"/>
  <c r="J2015" i="8"/>
  <c r="J1815" i="8"/>
  <c r="J1615" i="8"/>
  <c r="J1415" i="8"/>
  <c r="J1215" i="8"/>
  <c r="J1015" i="8"/>
  <c r="J815" i="8"/>
  <c r="J615" i="8"/>
  <c r="J2440" i="8"/>
  <c r="J2240" i="8"/>
  <c r="J2040" i="8"/>
  <c r="J1840" i="8"/>
  <c r="J1640" i="8"/>
  <c r="J1440" i="8"/>
  <c r="J2341" i="8"/>
  <c r="J2141" i="8"/>
  <c r="J1941" i="8"/>
  <c r="J1741" i="8"/>
  <c r="J1541" i="8"/>
  <c r="J1341" i="8"/>
  <c r="J1141" i="8"/>
  <c r="J941" i="8"/>
  <c r="J741" i="8"/>
  <c r="J541" i="8"/>
  <c r="J2366" i="8"/>
  <c r="J2166" i="8"/>
  <c r="J2427" i="8"/>
  <c r="J2227" i="8"/>
  <c r="J2027" i="8"/>
  <c r="J1827" i="8"/>
  <c r="J1627" i="8"/>
  <c r="J1427" i="8"/>
  <c r="J1227" i="8"/>
  <c r="J1027" i="8"/>
  <c r="J827" i="8"/>
  <c r="J627" i="8"/>
  <c r="J2452" i="8"/>
  <c r="J2252" i="8"/>
  <c r="J2433" i="8"/>
  <c r="J2233" i="8"/>
  <c r="J2033" i="8"/>
  <c r="J1833" i="8"/>
  <c r="J1633" i="8"/>
  <c r="J1433" i="8"/>
  <c r="J1233" i="8"/>
  <c r="J1033" i="8"/>
  <c r="J833" i="8"/>
  <c r="J633" i="8"/>
  <c r="J2318" i="8"/>
  <c r="J2118" i="8"/>
  <c r="J1918" i="8"/>
  <c r="J1718" i="8"/>
  <c r="J1518" i="8"/>
  <c r="J2419" i="8"/>
  <c r="J2219" i="8"/>
  <c r="J2019" i="8"/>
  <c r="J1819" i="8"/>
  <c r="J1619" i="8"/>
  <c r="J1419" i="8"/>
  <c r="J1219" i="8"/>
  <c r="J1019" i="8"/>
  <c r="J819" i="8"/>
  <c r="J619" i="8"/>
  <c r="J2304" i="8"/>
  <c r="J2385" i="8"/>
  <c r="J2185" i="8"/>
  <c r="J1985" i="8"/>
  <c r="J1785" i="8"/>
  <c r="J1585" i="8"/>
  <c r="J1385" i="8"/>
  <c r="J1185" i="8"/>
  <c r="J985" i="8"/>
  <c r="J785" i="8"/>
  <c r="J585" i="8"/>
  <c r="J2410" i="8"/>
  <c r="J2210" i="8"/>
  <c r="J2010" i="8"/>
  <c r="J1810" i="8"/>
  <c r="J1610" i="8"/>
  <c r="J1410" i="8"/>
  <c r="J2391" i="8"/>
  <c r="J2191" i="8"/>
  <c r="J1991" i="8"/>
  <c r="J1791" i="8"/>
  <c r="J1591" i="8"/>
  <c r="J1391" i="8"/>
  <c r="J1191" i="8"/>
  <c r="J991" i="8"/>
  <c r="J791" i="8"/>
  <c r="J591" i="8"/>
  <c r="J2477" i="8"/>
  <c r="J2277" i="8"/>
  <c r="J2077" i="8"/>
  <c r="J1877" i="8"/>
  <c r="J1677" i="8"/>
  <c r="J1477" i="8"/>
  <c r="J1277" i="8"/>
  <c r="J1077" i="8"/>
  <c r="J877" i="8"/>
  <c r="J2342" i="8"/>
  <c r="J2323" i="8"/>
  <c r="J2123" i="8"/>
  <c r="J1923" i="8"/>
  <c r="J1723" i="8"/>
  <c r="J1523" i="8"/>
  <c r="J1323" i="8"/>
  <c r="J1123" i="8"/>
  <c r="J923" i="8"/>
  <c r="J723" i="8"/>
  <c r="J523" i="8"/>
  <c r="J2348" i="8"/>
  <c r="J2429" i="8"/>
  <c r="J2229" i="8"/>
  <c r="J2029" i="8"/>
  <c r="J1829" i="8"/>
  <c r="J1629" i="8"/>
  <c r="J1429" i="8"/>
  <c r="J1229" i="8"/>
  <c r="J1029" i="8"/>
  <c r="J829" i="8"/>
  <c r="J2475" i="8"/>
  <c r="J2275" i="8"/>
  <c r="J2075" i="8"/>
  <c r="J1875" i="8"/>
  <c r="J1675" i="8"/>
  <c r="J1475" i="8"/>
  <c r="J1275" i="8"/>
  <c r="J1075" i="8"/>
  <c r="J875" i="8"/>
  <c r="J675" i="8"/>
  <c r="J2500" i="8"/>
  <c r="J2300" i="8"/>
  <c r="J2100" i="8"/>
  <c r="J1900" i="8"/>
  <c r="J1700" i="8"/>
  <c r="J1500" i="8"/>
  <c r="J2401" i="8"/>
  <c r="J2201" i="8"/>
  <c r="J2001" i="8"/>
  <c r="J1801" i="8"/>
  <c r="J1601" i="8"/>
  <c r="J1401" i="8"/>
  <c r="J1201" i="8"/>
  <c r="J1001" i="8"/>
  <c r="J801" i="8"/>
  <c r="J601" i="8"/>
  <c r="J2426" i="8"/>
  <c r="J2226" i="8"/>
  <c r="J2487" i="8"/>
  <c r="J2287" i="8"/>
  <c r="J2087" i="8"/>
  <c r="J1887" i="8"/>
  <c r="J1687" i="8"/>
  <c r="J1487" i="8"/>
  <c r="J1287" i="8"/>
  <c r="J1087" i="8"/>
  <c r="J887" i="8"/>
  <c r="J687" i="8"/>
  <c r="J2312" i="8"/>
  <c r="J2493" i="8"/>
  <c r="J2293" i="8"/>
  <c r="J2093" i="8"/>
  <c r="J1893" i="8"/>
  <c r="J1693" i="8"/>
  <c r="J1493" i="8"/>
  <c r="J1293" i="8"/>
  <c r="J1093" i="8"/>
  <c r="J893" i="8"/>
  <c r="J693" i="8"/>
  <c r="J2378" i="8"/>
  <c r="J2178" i="8"/>
  <c r="J1978" i="8"/>
  <c r="J1778" i="8"/>
  <c r="J1578" i="8"/>
  <c r="J1378" i="8"/>
  <c r="J2479" i="8"/>
  <c r="J2279" i="8"/>
  <c r="J2079" i="8"/>
  <c r="J1879" i="8"/>
  <c r="J1679" i="8"/>
  <c r="J1479" i="8"/>
  <c r="J1279" i="8"/>
  <c r="J1079" i="8"/>
  <c r="J879" i="8"/>
  <c r="J679" i="8"/>
  <c r="J2364" i="8"/>
  <c r="J2164" i="8"/>
  <c r="J2445" i="8"/>
  <c r="J2245" i="8"/>
  <c r="J2045" i="8"/>
  <c r="J1845" i="8"/>
  <c r="J1645" i="8"/>
  <c r="J1445" i="8"/>
  <c r="J1245" i="8"/>
  <c r="J1045" i="8"/>
  <c r="J845" i="8"/>
  <c r="J645" i="8"/>
  <c r="J2470" i="8"/>
  <c r="J2270" i="8"/>
  <c r="J2070" i="8"/>
  <c r="J1870" i="8"/>
  <c r="J1670" i="8"/>
  <c r="J1470" i="8"/>
  <c r="J2451" i="8"/>
  <c r="J2251" i="8"/>
  <c r="J2051" i="8"/>
  <c r="J1851" i="8"/>
  <c r="J1651" i="8"/>
  <c r="J1451" i="8"/>
  <c r="J1251" i="8"/>
  <c r="J1051" i="8"/>
  <c r="J851" i="8"/>
  <c r="J651" i="8"/>
  <c r="J2337" i="8"/>
  <c r="J2137" i="8"/>
  <c r="J1937" i="8"/>
  <c r="J1737" i="8"/>
  <c r="J1537" i="8"/>
  <c r="J1337" i="8"/>
  <c r="J1137" i="8"/>
  <c r="J937" i="8"/>
  <c r="J737" i="8"/>
  <c r="J2402" i="8"/>
  <c r="J2383" i="8"/>
  <c r="J2183" i="8"/>
  <c r="J1983" i="8"/>
  <c r="J1783" i="8"/>
  <c r="J1583" i="8"/>
  <c r="J1383" i="8"/>
  <c r="J1183" i="8"/>
  <c r="J983" i="8"/>
  <c r="J783" i="8"/>
  <c r="J583" i="8"/>
  <c r="J2408" i="8"/>
  <c r="J2489" i="8"/>
  <c r="J2289" i="8"/>
  <c r="J2335" i="8"/>
  <c r="J2135" i="8"/>
  <c r="J1935" i="8"/>
  <c r="J1735" i="8"/>
  <c r="J1535" i="8"/>
  <c r="J1335" i="8"/>
  <c r="J1135" i="8"/>
  <c r="J935" i="8"/>
  <c r="J735" i="8"/>
  <c r="J535" i="8"/>
  <c r="J2360" i="8"/>
  <c r="J2160" i="8"/>
  <c r="J1960" i="8"/>
  <c r="J1760" i="8"/>
  <c r="J1560" i="8"/>
  <c r="J2461" i="8"/>
  <c r="J2261" i="8"/>
  <c r="J2061" i="8"/>
  <c r="J1861" i="8"/>
  <c r="J1661" i="8"/>
  <c r="J1461" i="8"/>
  <c r="J1261" i="8"/>
  <c r="J1061" i="8"/>
  <c r="J861" i="8"/>
  <c r="J661" i="8"/>
  <c r="J2486" i="8"/>
  <c r="J2286" i="8"/>
  <c r="J2347" i="8"/>
  <c r="J2147" i="8"/>
  <c r="J1947" i="8"/>
  <c r="J1747" i="8"/>
  <c r="J1547" i="8"/>
  <c r="J1347" i="8"/>
  <c r="J1147" i="8"/>
  <c r="J947" i="8"/>
  <c r="J747" i="8"/>
  <c r="J547" i="8"/>
  <c r="J2372" i="8"/>
  <c r="J2172" i="8"/>
  <c r="J2353" i="8"/>
  <c r="J2153" i="8"/>
  <c r="J1953" i="8"/>
  <c r="J1753" i="8"/>
  <c r="J1553" i="8"/>
  <c r="J1353" i="8"/>
  <c r="J1153" i="8"/>
  <c r="J953" i="8"/>
  <c r="J753" i="8"/>
  <c r="J553" i="8"/>
  <c r="J2438" i="8"/>
  <c r="J2238" i="8"/>
  <c r="J2038" i="8"/>
  <c r="J1838" i="8"/>
  <c r="J1638" i="8"/>
  <c r="J1438" i="8"/>
  <c r="J2339" i="8"/>
  <c r="J2139" i="8"/>
  <c r="J1939" i="8"/>
  <c r="J1739" i="8"/>
  <c r="J1539" i="8"/>
  <c r="J1339" i="8"/>
  <c r="J1139" i="8"/>
  <c r="J939" i="8"/>
  <c r="J739" i="8"/>
  <c r="J539" i="8"/>
  <c r="J2424" i="8"/>
  <c r="J2224" i="8"/>
  <c r="J2305" i="8"/>
  <c r="J2105" i="8"/>
  <c r="J1905" i="8"/>
  <c r="J1705" i="8"/>
  <c r="J1505" i="8"/>
  <c r="J1305" i="8"/>
  <c r="J1105" i="8"/>
  <c r="J905" i="8"/>
  <c r="J705" i="8"/>
  <c r="J505" i="8"/>
  <c r="J2330" i="8"/>
  <c r="J2130" i="8"/>
  <c r="J1930" i="8"/>
  <c r="J1730" i="8"/>
  <c r="J1530" i="8"/>
  <c r="J2311" i="8"/>
  <c r="J2111" i="8"/>
  <c r="J1911" i="8"/>
  <c r="J1711" i="8"/>
  <c r="J1511" i="8"/>
  <c r="J1311" i="8"/>
  <c r="J1111" i="8"/>
  <c r="J911" i="8"/>
  <c r="J711" i="8"/>
  <c r="J511" i="8"/>
  <c r="J2397" i="8"/>
  <c r="J2197" i="8"/>
  <c r="J1997" i="8"/>
  <c r="J1797" i="8"/>
  <c r="J1597" i="8"/>
  <c r="J1397" i="8"/>
  <c r="J1197" i="8"/>
  <c r="J997" i="8"/>
  <c r="J797" i="8"/>
  <c r="J2462" i="8"/>
  <c r="J2443" i="8"/>
  <c r="J2243" i="8"/>
  <c r="J2043" i="8"/>
  <c r="J1843" i="8"/>
  <c r="J1643" i="8"/>
  <c r="J1443" i="8"/>
  <c r="J1243" i="8"/>
  <c r="J1043" i="8"/>
  <c r="J843" i="8"/>
  <c r="J643" i="8"/>
  <c r="J2468" i="8"/>
  <c r="J2395" i="8"/>
  <c r="J2195" i="8"/>
  <c r="J1995" i="8"/>
  <c r="J1795" i="8"/>
  <c r="J1595" i="8"/>
  <c r="J1395" i="8"/>
  <c r="J1195" i="8"/>
  <c r="J995" i="8"/>
  <c r="J795" i="8"/>
  <c r="J595" i="8"/>
  <c r="J2420" i="8"/>
  <c r="J2220" i="8"/>
  <c r="J2020" i="8"/>
  <c r="J1820" i="8"/>
  <c r="J1620" i="8"/>
  <c r="J2321" i="8"/>
  <c r="J2121" i="8"/>
  <c r="J1921" i="8"/>
  <c r="J1721" i="8"/>
  <c r="J1521" i="8"/>
  <c r="J1321" i="8"/>
  <c r="J1121" i="8"/>
  <c r="J921" i="8"/>
  <c r="J721" i="8"/>
  <c r="J521" i="8"/>
  <c r="J2346" i="8"/>
  <c r="J2146" i="8"/>
  <c r="J2407" i="8"/>
  <c r="J2207" i="8"/>
  <c r="J2007" i="8"/>
  <c r="J1807" i="8"/>
  <c r="J1607" i="8"/>
  <c r="J1407" i="8"/>
  <c r="J1207" i="8"/>
  <c r="J1007" i="8"/>
  <c r="J807" i="8"/>
  <c r="J607" i="8"/>
  <c r="J2432" i="8"/>
  <c r="J2232" i="8"/>
  <c r="J2413" i="8"/>
  <c r="J2213" i="8"/>
  <c r="J2013" i="8"/>
  <c r="J1813" i="8"/>
  <c r="J1613" i="8"/>
  <c r="J1413" i="8"/>
  <c r="J1213" i="8"/>
  <c r="J1013" i="8"/>
  <c r="J813" i="8"/>
  <c r="J613" i="8"/>
  <c r="J2498" i="8"/>
  <c r="J2298" i="8"/>
  <c r="J2098" i="8"/>
  <c r="J1898" i="8"/>
  <c r="J1698" i="8"/>
  <c r="J1498" i="8"/>
  <c r="J2399" i="8"/>
  <c r="J2199" i="8"/>
  <c r="J1999" i="8"/>
  <c r="J1799" i="8"/>
  <c r="J1599" i="8"/>
  <c r="J1399" i="8"/>
  <c r="J1199" i="8"/>
  <c r="J999" i="8"/>
  <c r="J799" i="8"/>
  <c r="J599" i="8"/>
  <c r="J2484" i="8"/>
  <c r="J2284" i="8"/>
  <c r="J2365" i="8"/>
  <c r="J2165" i="8"/>
  <c r="J1965" i="8"/>
  <c r="J1765" i="8"/>
  <c r="J1565" i="8"/>
  <c r="J1365" i="8"/>
  <c r="J1165" i="8"/>
  <c r="J965" i="8"/>
  <c r="J765" i="8"/>
  <c r="J565" i="8"/>
  <c r="J2390" i="8"/>
  <c r="J2190" i="8"/>
  <c r="J1990" i="8"/>
  <c r="J1790" i="8"/>
  <c r="J1590" i="8"/>
  <c r="J2371" i="8"/>
  <c r="J2171" i="8"/>
  <c r="J1971" i="8"/>
  <c r="J1771" i="8"/>
  <c r="J1571" i="8"/>
  <c r="J1371" i="8"/>
  <c r="J1171" i="8"/>
  <c r="J971" i="8"/>
  <c r="J771" i="8"/>
  <c r="J571" i="8"/>
  <c r="J2457" i="8"/>
  <c r="J2257" i="8"/>
  <c r="J2057" i="8"/>
  <c r="J1857" i="8"/>
  <c r="J1657" i="8"/>
  <c r="J1457" i="8"/>
  <c r="J1257" i="8"/>
  <c r="J1057" i="8"/>
  <c r="J857" i="8"/>
  <c r="J2322" i="8"/>
  <c r="J2455" i="8"/>
  <c r="J2255" i="8"/>
  <c r="J2055" i="8"/>
  <c r="J1855" i="8"/>
  <c r="J1655" i="8"/>
  <c r="J1455" i="8"/>
  <c r="J1255" i="8"/>
  <c r="J1055" i="8"/>
  <c r="J855" i="8"/>
  <c r="J655" i="8"/>
  <c r="J2480" i="8"/>
  <c r="J2280" i="8"/>
  <c r="J2080" i="8"/>
  <c r="J1880" i="8"/>
  <c r="J1680" i="8"/>
  <c r="J1480" i="8"/>
  <c r="J2381" i="8"/>
  <c r="J2181" i="8"/>
  <c r="J1981" i="8"/>
  <c r="J1781" i="8"/>
  <c r="J1581" i="8"/>
  <c r="J1381" i="8"/>
  <c r="J1181" i="8"/>
  <c r="J981" i="8"/>
  <c r="J781" i="8"/>
  <c r="J581" i="8"/>
  <c r="J2406" i="8"/>
  <c r="J2206" i="8"/>
  <c r="J2467" i="8"/>
  <c r="J2267" i="8"/>
  <c r="J2067" i="8"/>
  <c r="J1867" i="8"/>
  <c r="J1667" i="8"/>
  <c r="J1467" i="8"/>
  <c r="J1267" i="8"/>
  <c r="J1067" i="8"/>
  <c r="J867" i="8"/>
  <c r="J667" i="8"/>
  <c r="J2492" i="8"/>
  <c r="J2292" i="8"/>
  <c r="J2473" i="8"/>
  <c r="J2273" i="8"/>
  <c r="J2073" i="8"/>
  <c r="J1873" i="8"/>
  <c r="J1673" i="8"/>
  <c r="J1473" i="8"/>
  <c r="J1273" i="8"/>
  <c r="J1073" i="8"/>
  <c r="J873" i="8"/>
  <c r="J673" i="8"/>
  <c r="J2358" i="8"/>
  <c r="J2158" i="8"/>
  <c r="J1958" i="8"/>
  <c r="J1758" i="8"/>
  <c r="J1558" i="8"/>
  <c r="J2459" i="8"/>
  <c r="J2259" i="8"/>
  <c r="J2059" i="8"/>
  <c r="J1859" i="8"/>
  <c r="J1659" i="8"/>
  <c r="J1459" i="8"/>
  <c r="J1259" i="8"/>
  <c r="J1059" i="8"/>
  <c r="J859" i="8"/>
  <c r="J659" i="8"/>
  <c r="J2344" i="8"/>
  <c r="J2144" i="8"/>
  <c r="J2425" i="8"/>
  <c r="J2225" i="8"/>
  <c r="J2025" i="8"/>
  <c r="J1825" i="8"/>
  <c r="J1625" i="8"/>
  <c r="J1425" i="8"/>
  <c r="J1225" i="8"/>
  <c r="J1025" i="8"/>
  <c r="J825" i="8"/>
  <c r="J625" i="8"/>
  <c r="J2450" i="8"/>
  <c r="J2250" i="8"/>
  <c r="J2050" i="8"/>
  <c r="J1850" i="8"/>
  <c r="J1650" i="8"/>
  <c r="J1450" i="8"/>
  <c r="J2431" i="8"/>
  <c r="J2231" i="8"/>
  <c r="J2031" i="8"/>
  <c r="J1831" i="8"/>
  <c r="J1631" i="8"/>
  <c r="J1431" i="8"/>
  <c r="J1231" i="8"/>
  <c r="J1031" i="8"/>
  <c r="J831" i="8"/>
  <c r="J631" i="8"/>
  <c r="J2317" i="8"/>
  <c r="J2117" i="8"/>
  <c r="J1917" i="8"/>
  <c r="J1717" i="8"/>
  <c r="J1517" i="8"/>
  <c r="J1317" i="8"/>
  <c r="J1117" i="8"/>
  <c r="J917" i="8"/>
  <c r="J2382" i="8"/>
  <c r="J2363" i="8"/>
  <c r="J2163" i="8"/>
  <c r="J1963" i="8"/>
  <c r="J1763" i="8"/>
  <c r="J1563" i="8"/>
  <c r="J1363" i="8"/>
  <c r="J1163" i="8"/>
  <c r="J963" i="8"/>
  <c r="J763" i="8"/>
  <c r="J563" i="8"/>
  <c r="J2388" i="8"/>
  <c r="J2469" i="8"/>
  <c r="J2269" i="8"/>
  <c r="J2069" i="8"/>
  <c r="J1869" i="8"/>
  <c r="J903" i="8"/>
  <c r="J2009" i="8"/>
  <c r="J1889" i="8"/>
  <c r="J1489" i="8"/>
  <c r="J1309" i="8"/>
  <c r="J1209" i="8"/>
  <c r="J929" i="8"/>
  <c r="J2434" i="8"/>
  <c r="J2354" i="8"/>
  <c r="J2154" i="8"/>
  <c r="J1954" i="8"/>
  <c r="J1754" i="8"/>
  <c r="J2148" i="8"/>
  <c r="J1948" i="8"/>
  <c r="J1748" i="8"/>
  <c r="J1548" i="8"/>
  <c r="J1348" i="8"/>
  <c r="J1148" i="8"/>
  <c r="J948" i="8"/>
  <c r="J748" i="8"/>
  <c r="J548" i="8"/>
  <c r="J407" i="8"/>
  <c r="J207" i="8"/>
  <c r="J7" i="8"/>
  <c r="J378" i="8"/>
  <c r="J178" i="8"/>
  <c r="J1634" i="8"/>
  <c r="J1434" i="8"/>
  <c r="J1234" i="8"/>
  <c r="J1034" i="8"/>
  <c r="J834" i="8"/>
  <c r="J634" i="8"/>
  <c r="J493" i="8"/>
  <c r="J293" i="8"/>
  <c r="J93" i="8"/>
  <c r="J364" i="8"/>
  <c r="J164" i="8"/>
  <c r="J1340" i="8"/>
  <c r="J1140" i="8"/>
  <c r="J940" i="8"/>
  <c r="J740" i="8"/>
  <c r="J540" i="8"/>
  <c r="J479" i="8"/>
  <c r="J279" i="8"/>
  <c r="J79" i="8"/>
  <c r="J350" i="8"/>
  <c r="J150" i="8"/>
  <c r="J1966" i="8"/>
  <c r="J1766" i="8"/>
  <c r="J1566" i="8"/>
  <c r="J1366" i="8"/>
  <c r="J1166" i="8"/>
  <c r="J966" i="8"/>
  <c r="J766" i="8"/>
  <c r="J566" i="8"/>
  <c r="J425" i="8"/>
  <c r="J225" i="8"/>
  <c r="J25" i="8"/>
  <c r="J356" i="8"/>
  <c r="J156" i="8"/>
  <c r="J1992" i="8"/>
  <c r="J1792" i="8"/>
  <c r="J1592" i="8"/>
  <c r="J1392" i="8"/>
  <c r="J1192" i="8"/>
  <c r="J992" i="8"/>
  <c r="J792" i="8"/>
  <c r="J592" i="8"/>
  <c r="J331" i="8"/>
  <c r="J131" i="8"/>
  <c r="J362" i="8"/>
  <c r="J162" i="8"/>
  <c r="J1278" i="8"/>
  <c r="J1078" i="8"/>
  <c r="J878" i="8"/>
  <c r="J678" i="8"/>
  <c r="J478" i="8"/>
  <c r="J477" i="8"/>
  <c r="J277" i="8"/>
  <c r="J77" i="8"/>
  <c r="J308" i="8"/>
  <c r="J108" i="8"/>
  <c r="J1964" i="8"/>
  <c r="J1764" i="8"/>
  <c r="J1564" i="8"/>
  <c r="J1364" i="8"/>
  <c r="J1164" i="8"/>
  <c r="J964" i="8"/>
  <c r="J764" i="8"/>
  <c r="J564" i="8"/>
  <c r="J423" i="8"/>
  <c r="J223" i="8"/>
  <c r="J23" i="8"/>
  <c r="J294" i="8"/>
  <c r="J94" i="8"/>
  <c r="J1270" i="8"/>
  <c r="J1070" i="8"/>
  <c r="J870" i="8"/>
  <c r="J670" i="8"/>
  <c r="J470" i="8"/>
  <c r="J409" i="8"/>
  <c r="J209" i="8"/>
  <c r="J9" i="8"/>
  <c r="J280" i="8"/>
  <c r="J80" i="8"/>
  <c r="J697" i="8"/>
  <c r="J497" i="8"/>
  <c r="J2456" i="8"/>
  <c r="J2256" i="8"/>
  <c r="J2056" i="8"/>
  <c r="J1856" i="8"/>
  <c r="J1656" i="8"/>
  <c r="J1456" i="8"/>
  <c r="J1256" i="8"/>
  <c r="J1056" i="8"/>
  <c r="J856" i="8"/>
  <c r="J656" i="8"/>
  <c r="J456" i="8"/>
  <c r="J335" i="8"/>
  <c r="J135" i="8"/>
  <c r="J406" i="8"/>
  <c r="J206" i="8"/>
  <c r="J2242" i="8"/>
  <c r="J2042" i="8"/>
  <c r="J1842" i="8"/>
  <c r="J1642" i="8"/>
  <c r="J1442" i="8"/>
  <c r="J1242" i="8"/>
  <c r="J1042" i="8"/>
  <c r="J842" i="8"/>
  <c r="J642" i="8"/>
  <c r="J442" i="8"/>
  <c r="J421" i="8"/>
  <c r="J221" i="8"/>
  <c r="J21" i="8"/>
  <c r="J252" i="8"/>
  <c r="J52" i="8"/>
  <c r="J1503" i="8"/>
  <c r="J2349" i="8"/>
  <c r="J2109" i="8"/>
  <c r="J1289" i="8"/>
  <c r="J1109" i="8"/>
  <c r="J1009" i="8"/>
  <c r="J649" i="8"/>
  <c r="J2214" i="8"/>
  <c r="J2014" i="8"/>
  <c r="J1814" i="8"/>
  <c r="J2208" i="8"/>
  <c r="J2008" i="8"/>
  <c r="J1808" i="8"/>
  <c r="J1608" i="8"/>
  <c r="J1408" i="8"/>
  <c r="J1208" i="8"/>
  <c r="J1008" i="8"/>
  <c r="J808" i="8"/>
  <c r="J608" i="8"/>
  <c r="J467" i="8"/>
  <c r="J267" i="8"/>
  <c r="J67" i="8"/>
  <c r="J438" i="8"/>
  <c r="J238" i="8"/>
  <c r="J38" i="8"/>
  <c r="J1494" i="8"/>
  <c r="J1294" i="8"/>
  <c r="J1094" i="8"/>
  <c r="J894" i="8"/>
  <c r="J694" i="8"/>
  <c r="J494" i="8"/>
  <c r="J353" i="8"/>
  <c r="J153" i="8"/>
  <c r="J424" i="8"/>
  <c r="J224" i="8"/>
  <c r="J24" i="8"/>
  <c r="J1400" i="8"/>
  <c r="J1200" i="8"/>
  <c r="J1000" i="8"/>
  <c r="J800" i="8"/>
  <c r="J600" i="8"/>
  <c r="J339" i="8"/>
  <c r="J139" i="8"/>
  <c r="J410" i="8"/>
  <c r="J210" i="8"/>
  <c r="J10" i="8"/>
  <c r="J2026" i="8"/>
  <c r="J1826" i="8"/>
  <c r="J1626" i="8"/>
  <c r="J1426" i="8"/>
  <c r="J1226" i="8"/>
  <c r="J1026" i="8"/>
  <c r="J826" i="8"/>
  <c r="J626" i="8"/>
  <c r="J485" i="8"/>
  <c r="J285" i="8"/>
  <c r="J85" i="8"/>
  <c r="J416" i="8"/>
  <c r="J216" i="8"/>
  <c r="J16" i="8"/>
  <c r="J2052" i="8"/>
  <c r="J1852" i="8"/>
  <c r="J1652" i="8"/>
  <c r="J1452" i="8"/>
  <c r="J1252" i="8"/>
  <c r="J1052" i="8"/>
  <c r="J852" i="8"/>
  <c r="J652" i="8"/>
  <c r="J452" i="8"/>
  <c r="J391" i="8"/>
  <c r="J191" i="8"/>
  <c r="J422" i="8"/>
  <c r="J222" i="8"/>
  <c r="J22" i="8"/>
  <c r="J1338" i="8"/>
  <c r="J1138" i="8"/>
  <c r="J938" i="8"/>
  <c r="J738" i="8"/>
  <c r="J538" i="8"/>
  <c r="J337" i="8"/>
  <c r="J137" i="8"/>
  <c r="J368" i="8"/>
  <c r="J168" i="8"/>
  <c r="J2024" i="8"/>
  <c r="J1824" i="8"/>
  <c r="J1624" i="8"/>
  <c r="J1424" i="8"/>
  <c r="J1224" i="8"/>
  <c r="J1024" i="8"/>
  <c r="J824" i="8"/>
  <c r="J624" i="8"/>
  <c r="J483" i="8"/>
  <c r="J283" i="8"/>
  <c r="J83" i="8"/>
  <c r="J354" i="8"/>
  <c r="J154" i="8"/>
  <c r="J1330" i="8"/>
  <c r="J1130" i="8"/>
  <c r="J930" i="8"/>
  <c r="J730" i="8"/>
  <c r="J530" i="8"/>
  <c r="J469" i="8"/>
  <c r="J269" i="8"/>
  <c r="J69" i="8"/>
  <c r="J340" i="8"/>
  <c r="J140" i="8"/>
  <c r="J557" i="8"/>
  <c r="J2316" i="8"/>
  <c r="J2116" i="8"/>
  <c r="J1916" i="8"/>
  <c r="J1716" i="8"/>
  <c r="J1516" i="8"/>
  <c r="J1316" i="8"/>
  <c r="J1116" i="8"/>
  <c r="J916" i="8"/>
  <c r="J716" i="8"/>
  <c r="J516" i="8"/>
  <c r="J395" i="8"/>
  <c r="J195" i="8"/>
  <c r="J266" i="8"/>
  <c r="J66" i="8"/>
  <c r="J2102" i="8"/>
  <c r="J1902" i="8"/>
  <c r="J1702" i="8"/>
  <c r="J1502" i="8"/>
  <c r="J1302" i="8"/>
  <c r="J1102" i="8"/>
  <c r="J902" i="8"/>
  <c r="J702" i="8"/>
  <c r="J502" i="8"/>
  <c r="J481" i="8"/>
  <c r="J281" i="8"/>
  <c r="J81" i="8"/>
  <c r="J312" i="8"/>
  <c r="J112" i="8"/>
  <c r="J2103" i="8"/>
  <c r="J2209" i="8"/>
  <c r="J2089" i="8"/>
  <c r="J1669" i="8"/>
  <c r="J1089" i="8"/>
  <c r="J909" i="8"/>
  <c r="J809" i="8"/>
  <c r="J729" i="8"/>
  <c r="J2274" i="8"/>
  <c r="J2074" i="8"/>
  <c r="J1874" i="8"/>
  <c r="J2268" i="8"/>
  <c r="J2068" i="8"/>
  <c r="J1868" i="8"/>
  <c r="J1668" i="8"/>
  <c r="J1468" i="8"/>
  <c r="J1268" i="8"/>
  <c r="J1068" i="8"/>
  <c r="J868" i="8"/>
  <c r="J668" i="8"/>
  <c r="J468" i="8"/>
  <c r="J327" i="8"/>
  <c r="J127" i="8"/>
  <c r="J298" i="8"/>
  <c r="J98" i="8"/>
  <c r="J1554" i="8"/>
  <c r="J1354" i="8"/>
  <c r="J1154" i="8"/>
  <c r="J954" i="8"/>
  <c r="J754" i="8"/>
  <c r="J554" i="8"/>
  <c r="J413" i="8"/>
  <c r="J213" i="8"/>
  <c r="J13" i="8"/>
  <c r="J284" i="8"/>
  <c r="J84" i="8"/>
  <c r="J1260" i="8"/>
  <c r="J1060" i="8"/>
  <c r="J860" i="8"/>
  <c r="J660" i="8"/>
  <c r="J460" i="8"/>
  <c r="J399" i="8"/>
  <c r="J199" i="8"/>
  <c r="J270" i="8"/>
  <c r="J70" i="8"/>
  <c r="J2086" i="8"/>
  <c r="J1886" i="8"/>
  <c r="J1686" i="8"/>
  <c r="J1486" i="8"/>
  <c r="J1286" i="8"/>
  <c r="J1086" i="8"/>
  <c r="J886" i="8"/>
  <c r="J686" i="8"/>
  <c r="J486" i="8"/>
  <c r="J345" i="8"/>
  <c r="J145" i="8"/>
  <c r="J276" i="8"/>
  <c r="J76" i="8"/>
  <c r="J2112" i="8"/>
  <c r="J1912" i="8"/>
  <c r="J1712" i="8"/>
  <c r="J1512" i="8"/>
  <c r="J1312" i="8"/>
  <c r="J1112" i="8"/>
  <c r="J912" i="8"/>
  <c r="J712" i="8"/>
  <c r="J512" i="8"/>
  <c r="J451" i="8"/>
  <c r="J251" i="8"/>
  <c r="J51" i="8"/>
  <c r="J282" i="8"/>
  <c r="J82" i="8"/>
  <c r="J1198" i="8"/>
  <c r="J998" i="8"/>
  <c r="J798" i="8"/>
  <c r="J598" i="8"/>
  <c r="J397" i="8"/>
  <c r="J197" i="8"/>
  <c r="J428" i="8"/>
  <c r="J228" i="8"/>
  <c r="J28" i="8"/>
  <c r="J2084" i="8"/>
  <c r="J1884" i="8"/>
  <c r="J1684" i="8"/>
  <c r="J1484" i="8"/>
  <c r="J1284" i="8"/>
  <c r="J1084" i="8"/>
  <c r="J884" i="8"/>
  <c r="J684" i="8"/>
  <c r="J484" i="8"/>
  <c r="J343" i="8"/>
  <c r="J143" i="8"/>
  <c r="J414" i="8"/>
  <c r="J214" i="8"/>
  <c r="J14" i="8"/>
  <c r="J1390" i="8"/>
  <c r="J1190" i="8"/>
  <c r="J990" i="8"/>
  <c r="J790" i="8"/>
  <c r="J590" i="8"/>
  <c r="J329" i="8"/>
  <c r="J129" i="8"/>
  <c r="J400" i="8"/>
  <c r="J200" i="8"/>
  <c r="J617" i="8"/>
  <c r="J2376" i="8"/>
  <c r="J2176" i="8"/>
  <c r="J1976" i="8"/>
  <c r="J1776" i="8"/>
  <c r="J1576" i="8"/>
  <c r="J1376" i="8"/>
  <c r="J1176" i="8"/>
  <c r="J976" i="8"/>
  <c r="J776" i="8"/>
  <c r="J576" i="8"/>
  <c r="J455" i="8"/>
  <c r="J255" i="8"/>
  <c r="J55" i="8"/>
  <c r="J326" i="8"/>
  <c r="J126" i="8"/>
  <c r="J2162" i="8"/>
  <c r="J1962" i="8"/>
  <c r="J1762" i="8"/>
  <c r="J1562" i="8"/>
  <c r="J1362" i="8"/>
  <c r="J1162" i="8"/>
  <c r="J962" i="8"/>
  <c r="J762" i="8"/>
  <c r="J562" i="8"/>
  <c r="J341" i="8"/>
  <c r="J141" i="8"/>
  <c r="J372" i="8"/>
  <c r="J172" i="8"/>
  <c r="J703" i="8"/>
  <c r="J2329" i="8"/>
  <c r="J1749" i="8"/>
  <c r="J1469" i="8"/>
  <c r="J889" i="8"/>
  <c r="J629" i="8"/>
  <c r="J549" i="8"/>
  <c r="J2494" i="8"/>
  <c r="J2334" i="8"/>
  <c r="J2134" i="8"/>
  <c r="J1934" i="8"/>
  <c r="J1734" i="8"/>
  <c r="J2128" i="8"/>
  <c r="J1928" i="8"/>
  <c r="J1728" i="8"/>
  <c r="J1528" i="8"/>
  <c r="J1328" i="8"/>
  <c r="J1128" i="8"/>
  <c r="J928" i="8"/>
  <c r="J728" i="8"/>
  <c r="J528" i="8"/>
  <c r="J387" i="8"/>
  <c r="J187" i="8"/>
  <c r="J358" i="8"/>
  <c r="J158" i="8"/>
  <c r="J1614" i="8"/>
  <c r="J1414" i="8"/>
  <c r="J1214" i="8"/>
  <c r="J1014" i="8"/>
  <c r="J814" i="8"/>
  <c r="J614" i="8"/>
  <c r="J473" i="8"/>
  <c r="J273" i="8"/>
  <c r="J73" i="8"/>
  <c r="J344" i="8"/>
  <c r="J144" i="8"/>
  <c r="J1320" i="8"/>
  <c r="J1120" i="8"/>
  <c r="J920" i="8"/>
  <c r="J720" i="8"/>
  <c r="J520" i="8"/>
  <c r="J459" i="8"/>
  <c r="J259" i="8"/>
  <c r="J59" i="8"/>
  <c r="J330" i="8"/>
  <c r="J130" i="8"/>
  <c r="J1946" i="8"/>
  <c r="J1746" i="8"/>
  <c r="J1546" i="8"/>
  <c r="J1346" i="8"/>
  <c r="J1146" i="8"/>
  <c r="J946" i="8"/>
  <c r="J746" i="8"/>
  <c r="J546" i="8"/>
  <c r="J405" i="8"/>
  <c r="J205" i="8"/>
  <c r="J336" i="8"/>
  <c r="J136" i="8"/>
  <c r="J1972" i="8"/>
  <c r="J1772" i="8"/>
  <c r="J1572" i="8"/>
  <c r="J1372" i="8"/>
  <c r="J1172" i="8"/>
  <c r="J972" i="8"/>
  <c r="J772" i="8"/>
  <c r="J572" i="8"/>
  <c r="J311" i="8"/>
  <c r="J111" i="8"/>
  <c r="J342" i="8"/>
  <c r="J142" i="8"/>
  <c r="J1258" i="8"/>
  <c r="J1058" i="8"/>
  <c r="J858" i="8"/>
  <c r="J658" i="8"/>
  <c r="J458" i="8"/>
  <c r="J457" i="8"/>
  <c r="J257" i="8"/>
  <c r="J57" i="8"/>
  <c r="J288" i="8"/>
  <c r="J88" i="8"/>
  <c r="J1944" i="8"/>
  <c r="J1744" i="8"/>
  <c r="J1544" i="8"/>
  <c r="J1344" i="8"/>
  <c r="J1144" i="8"/>
  <c r="J944" i="8"/>
  <c r="J744" i="8"/>
  <c r="J544" i="8"/>
  <c r="J403" i="8"/>
  <c r="J203" i="8"/>
  <c r="J274" i="8"/>
  <c r="J74" i="8"/>
  <c r="J1250" i="8"/>
  <c r="J1050" i="8"/>
  <c r="J850" i="8"/>
  <c r="J650" i="8"/>
  <c r="J450" i="8"/>
  <c r="J389" i="8"/>
  <c r="J189" i="8"/>
  <c r="J260" i="8"/>
  <c r="J60" i="8"/>
  <c r="J677" i="8"/>
  <c r="J2436" i="8"/>
  <c r="J2236" i="8"/>
  <c r="J2036" i="8"/>
  <c r="J1836" i="8"/>
  <c r="J1636" i="8"/>
  <c r="J1436" i="8"/>
  <c r="J1236" i="8"/>
  <c r="J1036" i="8"/>
  <c r="J836" i="8"/>
  <c r="J636" i="8"/>
  <c r="J315" i="8"/>
  <c r="J115" i="8"/>
  <c r="J386" i="8"/>
  <c r="J186" i="8"/>
  <c r="J2222" i="8"/>
  <c r="J2022" i="8"/>
  <c r="J1822" i="8"/>
  <c r="J1622" i="8"/>
  <c r="J1422" i="8"/>
  <c r="J1222" i="8"/>
  <c r="J1022" i="8"/>
  <c r="J822" i="8"/>
  <c r="J622" i="8"/>
  <c r="J401" i="8"/>
  <c r="J201" i="8"/>
  <c r="J432" i="8"/>
  <c r="J232" i="8"/>
  <c r="J32" i="8"/>
  <c r="J1303" i="8"/>
  <c r="J2449" i="8"/>
  <c r="J1849" i="8"/>
  <c r="J1649" i="8"/>
  <c r="J1549" i="8"/>
  <c r="J1269" i="8"/>
  <c r="J709" i="8"/>
  <c r="J2194" i="8"/>
  <c r="J1994" i="8"/>
  <c r="J1794" i="8"/>
  <c r="J2188" i="8"/>
  <c r="J1988" i="8"/>
  <c r="J1788" i="8"/>
  <c r="J1588" i="8"/>
  <c r="J1388" i="8"/>
  <c r="J1188" i="8"/>
  <c r="J988" i="8"/>
  <c r="J788" i="8"/>
  <c r="J588" i="8"/>
  <c r="J447" i="8"/>
  <c r="J247" i="8"/>
  <c r="J47" i="8"/>
  <c r="J418" i="8"/>
  <c r="J218" i="8"/>
  <c r="J18" i="8"/>
  <c r="J1674" i="8"/>
  <c r="J1474" i="8"/>
  <c r="J1274" i="8"/>
  <c r="J1074" i="8"/>
  <c r="J874" i="8"/>
  <c r="J674" i="8"/>
  <c r="J474" i="8"/>
  <c r="J333" i="8"/>
  <c r="J133" i="8"/>
  <c r="J404" i="8"/>
  <c r="J204" i="8"/>
  <c r="J1380" i="8"/>
  <c r="J1180" i="8"/>
  <c r="J980" i="8"/>
  <c r="J780" i="8"/>
  <c r="J580" i="8"/>
  <c r="J319" i="8"/>
  <c r="J119" i="8"/>
  <c r="J390" i="8"/>
  <c r="J190" i="8"/>
  <c r="J2006" i="8"/>
  <c r="J1806" i="8"/>
  <c r="J1606" i="8"/>
  <c r="J1406" i="8"/>
  <c r="J1206" i="8"/>
  <c r="J1006" i="8"/>
  <c r="J806" i="8"/>
  <c r="J606" i="8"/>
  <c r="J465" i="8"/>
  <c r="J265" i="8"/>
  <c r="J65" i="8"/>
  <c r="J396" i="8"/>
  <c r="J196" i="8"/>
  <c r="J2032" i="8"/>
  <c r="J1832" i="8"/>
  <c r="J1632" i="8"/>
  <c r="J1432" i="8"/>
  <c r="J1232" i="8"/>
  <c r="J1032" i="8"/>
  <c r="J832" i="8"/>
  <c r="J632" i="8"/>
  <c r="J371" i="8"/>
  <c r="J171" i="8"/>
  <c r="J402" i="8"/>
  <c r="J202" i="8"/>
  <c r="J1318" i="8"/>
  <c r="J1118" i="8"/>
  <c r="J918" i="8"/>
  <c r="J718" i="8"/>
  <c r="J518" i="8"/>
  <c r="J317" i="8"/>
  <c r="J117" i="8"/>
  <c r="J348" i="8"/>
  <c r="J148" i="8"/>
  <c r="J2004" i="8"/>
  <c r="J1804" i="8"/>
  <c r="J1604" i="8"/>
  <c r="J1404" i="8"/>
  <c r="J1204" i="8"/>
  <c r="J1004" i="8"/>
  <c r="J804" i="8"/>
  <c r="J604" i="8"/>
  <c r="J463" i="8"/>
  <c r="J263" i="8"/>
  <c r="J63" i="8"/>
  <c r="J334" i="8"/>
  <c r="J134" i="8"/>
  <c r="J1310" i="8"/>
  <c r="J1110" i="8"/>
  <c r="J910" i="8"/>
  <c r="J710" i="8"/>
  <c r="J510" i="8"/>
  <c r="J449" i="8"/>
  <c r="J249" i="8"/>
  <c r="J49" i="8"/>
  <c r="J320" i="8"/>
  <c r="J120" i="8"/>
  <c r="J537" i="8"/>
  <c r="J2496" i="8"/>
  <c r="J2296" i="8"/>
  <c r="J2096" i="8"/>
  <c r="J1896" i="8"/>
  <c r="J1696" i="8"/>
  <c r="J1496" i="8"/>
  <c r="J1296" i="8"/>
  <c r="J1096" i="8"/>
  <c r="J896" i="8"/>
  <c r="J696" i="8"/>
  <c r="J496" i="8"/>
  <c r="J375" i="8"/>
  <c r="J175" i="8"/>
  <c r="J246" i="8"/>
  <c r="J2282" i="8"/>
  <c r="J2082" i="8"/>
  <c r="J1882" i="8"/>
  <c r="J1682" i="8"/>
  <c r="J1482" i="8"/>
  <c r="J1282" i="8"/>
  <c r="J1082" i="8"/>
  <c r="J882" i="8"/>
  <c r="J682" i="8"/>
  <c r="J482" i="8"/>
  <c r="J461" i="8"/>
  <c r="J261" i="8"/>
  <c r="J61" i="8"/>
  <c r="J292" i="8"/>
  <c r="J92" i="8"/>
  <c r="J6" i="8"/>
  <c r="J1903" i="8"/>
  <c r="J2309" i="8"/>
  <c r="J1949" i="8"/>
  <c r="J1449" i="8"/>
  <c r="J1349" i="8"/>
  <c r="J1069" i="8"/>
  <c r="J2474" i="8"/>
  <c r="J2254" i="8"/>
  <c r="J2054" i="8"/>
  <c r="J1854" i="8"/>
  <c r="J2248" i="8"/>
  <c r="J2048" i="8"/>
  <c r="J1848" i="8"/>
  <c r="J1648" i="8"/>
  <c r="J1448" i="8"/>
  <c r="J1248" i="8"/>
  <c r="J1048" i="8"/>
  <c r="J848" i="8"/>
  <c r="J648" i="8"/>
  <c r="J448" i="8"/>
  <c r="J307" i="8"/>
  <c r="J107" i="8"/>
  <c r="J278" i="8"/>
  <c r="J78" i="8"/>
  <c r="J1534" i="8"/>
  <c r="J1334" i="8"/>
  <c r="J1134" i="8"/>
  <c r="J934" i="8"/>
  <c r="J734" i="8"/>
  <c r="J534" i="8"/>
  <c r="J393" i="8"/>
  <c r="J193" i="8"/>
  <c r="J264" i="8"/>
  <c r="J64" i="8"/>
  <c r="J1240" i="8"/>
  <c r="J1040" i="8"/>
  <c r="J840" i="8"/>
  <c r="J640" i="8"/>
  <c r="J440" i="8"/>
  <c r="J379" i="8"/>
  <c r="J179" i="8"/>
  <c r="J250" i="8"/>
  <c r="J50" i="8"/>
  <c r="J2066" i="8"/>
  <c r="J1866" i="8"/>
  <c r="J1666" i="8"/>
  <c r="J1466" i="8"/>
  <c r="J1266" i="8"/>
  <c r="J1066" i="8"/>
  <c r="J866" i="8"/>
  <c r="J666" i="8"/>
  <c r="J466" i="8"/>
  <c r="J325" i="8"/>
  <c r="J125" i="8"/>
  <c r="J256" i="8"/>
  <c r="J56" i="8"/>
  <c r="J2092" i="8"/>
  <c r="J1892" i="8"/>
  <c r="J1692" i="8"/>
  <c r="J1492" i="8"/>
  <c r="J1292" i="8"/>
  <c r="J1092" i="8"/>
  <c r="J892" i="8"/>
  <c r="J692" i="8"/>
  <c r="J492" i="8"/>
  <c r="J431" i="8"/>
  <c r="J231" i="8"/>
  <c r="J31" i="8"/>
  <c r="J262" i="8"/>
  <c r="J62" i="8"/>
  <c r="J1178" i="8"/>
  <c r="J978" i="8"/>
  <c r="J778" i="8"/>
  <c r="J578" i="8"/>
  <c r="J377" i="8"/>
  <c r="J177" i="8"/>
  <c r="J408" i="8"/>
  <c r="J208" i="8"/>
  <c r="J8" i="8"/>
  <c r="J2064" i="8"/>
  <c r="J1864" i="8"/>
  <c r="J1664" i="8"/>
  <c r="J1464" i="8"/>
  <c r="J1264" i="8"/>
  <c r="J1064" i="8"/>
  <c r="J864" i="8"/>
  <c r="J664" i="8"/>
  <c r="J464" i="8"/>
  <c r="J323" i="8"/>
  <c r="J123" i="8"/>
  <c r="J394" i="8"/>
  <c r="J194" i="8"/>
  <c r="J1370" i="8"/>
  <c r="J1170" i="8"/>
  <c r="J970" i="8"/>
  <c r="J770" i="8"/>
  <c r="J570" i="8"/>
  <c r="J309" i="8"/>
  <c r="J109" i="8"/>
  <c r="J380" i="8"/>
  <c r="J180" i="8"/>
  <c r="J597" i="8"/>
  <c r="J2356" i="8"/>
  <c r="J2156" i="8"/>
  <c r="J1956" i="8"/>
  <c r="J1756" i="8"/>
  <c r="J1556" i="8"/>
  <c r="J1356" i="8"/>
  <c r="J1156" i="8"/>
  <c r="J956" i="8"/>
  <c r="J756" i="8"/>
  <c r="J556" i="8"/>
  <c r="J435" i="8"/>
  <c r="J235" i="8"/>
  <c r="J35" i="8"/>
  <c r="J306" i="8"/>
  <c r="J106" i="8"/>
  <c r="J2142" i="8"/>
  <c r="J1942" i="8"/>
  <c r="J1742" i="8"/>
  <c r="J1542" i="8"/>
  <c r="J1342" i="8"/>
  <c r="J1142" i="8"/>
  <c r="J942" i="8"/>
  <c r="J742" i="8"/>
  <c r="J542" i="8"/>
  <c r="J321" i="8"/>
  <c r="J121" i="8"/>
  <c r="J352" i="8"/>
  <c r="J152" i="8"/>
  <c r="J503" i="8"/>
  <c r="J2049" i="8"/>
  <c r="J1729" i="8"/>
  <c r="J1249" i="8"/>
  <c r="J1149" i="8"/>
  <c r="J869" i="8"/>
  <c r="J689" i="8"/>
  <c r="J609" i="8"/>
  <c r="J529" i="8"/>
  <c r="J2314" i="8"/>
  <c r="J2114" i="8"/>
  <c r="J1914" i="8"/>
  <c r="J1714" i="8"/>
  <c r="J2108" i="8"/>
  <c r="J1908" i="8"/>
  <c r="J1708" i="8"/>
  <c r="J1508" i="8"/>
  <c r="J1308" i="8"/>
  <c r="J1108" i="8"/>
  <c r="J908" i="8"/>
  <c r="J708" i="8"/>
  <c r="J508" i="8"/>
  <c r="J367" i="8"/>
  <c r="J167" i="8"/>
  <c r="J338" i="8"/>
  <c r="J138" i="8"/>
  <c r="J1594" i="8"/>
  <c r="J1394" i="8"/>
  <c r="J1194" i="8"/>
  <c r="J994" i="8"/>
  <c r="J794" i="8"/>
  <c r="J594" i="8"/>
  <c r="J453" i="8"/>
  <c r="J253" i="8"/>
  <c r="J53" i="8"/>
  <c r="J324" i="8"/>
  <c r="J124" i="8"/>
  <c r="J1300" i="8"/>
  <c r="J1100" i="8"/>
  <c r="J900" i="8"/>
  <c r="J700" i="8"/>
  <c r="J500" i="8"/>
  <c r="J439" i="8"/>
  <c r="J239" i="8"/>
  <c r="J39" i="8"/>
  <c r="J310" i="8"/>
  <c r="J110" i="8"/>
  <c r="J1926" i="8"/>
  <c r="J1726" i="8"/>
  <c r="J1526" i="8"/>
  <c r="J1326" i="8"/>
  <c r="J1126" i="8"/>
  <c r="J926" i="8"/>
  <c r="J726" i="8"/>
  <c r="J526" i="8"/>
  <c r="J385" i="8"/>
  <c r="J185" i="8"/>
  <c r="J316" i="8"/>
  <c r="J116" i="8"/>
  <c r="J2152" i="8"/>
  <c r="J1952" i="8"/>
  <c r="J1752" i="8"/>
  <c r="J1552" i="8"/>
  <c r="J1352" i="8"/>
  <c r="J1152" i="8"/>
  <c r="J952" i="8"/>
  <c r="J752" i="8"/>
  <c r="J552" i="8"/>
  <c r="J491" i="8"/>
  <c r="J291" i="8"/>
  <c r="J91" i="8"/>
  <c r="J322" i="8"/>
  <c r="J122" i="8"/>
  <c r="J1238" i="8"/>
  <c r="J1038" i="8"/>
  <c r="J838" i="8"/>
  <c r="J638" i="8"/>
  <c r="J437" i="8"/>
  <c r="J237" i="8"/>
  <c r="J37" i="8"/>
  <c r="J268" i="8"/>
  <c r="J68" i="8"/>
  <c r="J2124" i="8"/>
  <c r="J1924" i="8"/>
  <c r="J1724" i="8"/>
  <c r="J1524" i="8"/>
  <c r="J1324" i="8"/>
  <c r="J1124" i="8"/>
  <c r="J924" i="8"/>
  <c r="J724" i="8"/>
  <c r="J524" i="8"/>
  <c r="J383" i="8"/>
  <c r="J183" i="8"/>
  <c r="J254" i="8"/>
  <c r="J54" i="8"/>
  <c r="J1230" i="8"/>
  <c r="J1030" i="8"/>
  <c r="J830" i="8"/>
  <c r="J630" i="8"/>
  <c r="J369" i="8"/>
  <c r="J169" i="8"/>
  <c r="J240" i="8"/>
  <c r="J40" i="8"/>
  <c r="J657" i="8"/>
  <c r="J2416" i="8"/>
  <c r="J2216" i="8"/>
  <c r="J2016" i="8"/>
  <c r="J1816" i="8"/>
  <c r="J1616" i="8"/>
  <c r="J1416" i="8"/>
  <c r="J1216" i="8"/>
  <c r="J1016" i="8"/>
  <c r="J816" i="8"/>
  <c r="J616" i="8"/>
  <c r="J295" i="8"/>
  <c r="J95" i="8"/>
  <c r="J366" i="8"/>
  <c r="J166" i="8"/>
  <c r="J2202" i="8"/>
  <c r="J2002" i="8"/>
  <c r="J1802" i="8"/>
  <c r="J1602" i="8"/>
  <c r="J1402" i="8"/>
  <c r="J1202" i="8"/>
  <c r="J1002" i="8"/>
  <c r="J802" i="8"/>
  <c r="J602" i="8"/>
  <c r="J381" i="8"/>
  <c r="J181" i="8"/>
  <c r="J412" i="8"/>
  <c r="J212" i="8"/>
  <c r="J12" i="8"/>
  <c r="J46" i="8"/>
  <c r="J1103" i="8"/>
  <c r="J2409" i="8"/>
  <c r="J2149" i="8"/>
  <c r="J1929" i="8"/>
  <c r="J1529" i="8"/>
  <c r="J1049" i="8"/>
  <c r="J949" i="8"/>
  <c r="J2454" i="8"/>
  <c r="J2374" i="8"/>
  <c r="J2174" i="8"/>
  <c r="J1974" i="8"/>
  <c r="J1774" i="8"/>
  <c r="J2168" i="8"/>
  <c r="J1968" i="8"/>
  <c r="J1768" i="8"/>
  <c r="J1568" i="8"/>
  <c r="J1368" i="8"/>
  <c r="J1168" i="8"/>
  <c r="J968" i="8"/>
  <c r="J768" i="8"/>
  <c r="J568" i="8"/>
  <c r="J427" i="8"/>
  <c r="J227" i="8"/>
  <c r="J27" i="8"/>
  <c r="J398" i="8"/>
  <c r="J198" i="8"/>
  <c r="J1654" i="8"/>
  <c r="J1454" i="8"/>
  <c r="J1254" i="8"/>
  <c r="J1054" i="8"/>
  <c r="J854" i="8"/>
  <c r="J654" i="8"/>
  <c r="J454" i="8"/>
  <c r="J313" i="8"/>
  <c r="J113" i="8"/>
  <c r="J384" i="8"/>
  <c r="J184" i="8"/>
  <c r="J1360" i="8"/>
  <c r="J1160" i="8"/>
  <c r="J960" i="8"/>
  <c r="J760" i="8"/>
  <c r="J560" i="8"/>
  <c r="J299" i="8"/>
  <c r="J99" i="8"/>
  <c r="J370" i="8"/>
  <c r="J170" i="8"/>
  <c r="J1986" i="8"/>
  <c r="J1786" i="8"/>
  <c r="J1586" i="8"/>
  <c r="J1386" i="8"/>
  <c r="J1186" i="8"/>
  <c r="J986" i="8"/>
  <c r="J786" i="8"/>
  <c r="J586" i="8"/>
  <c r="J445" i="8"/>
  <c r="J245" i="8"/>
  <c r="J45" i="8"/>
  <c r="J376" i="8"/>
  <c r="J176" i="8"/>
  <c r="J2012" i="8"/>
  <c r="J1812" i="8"/>
  <c r="J1612" i="8"/>
  <c r="J1412" i="8"/>
  <c r="J1212" i="8"/>
  <c r="J1012" i="8"/>
  <c r="J812" i="8"/>
  <c r="J612" i="8"/>
  <c r="J351" i="8"/>
  <c r="J151" i="8"/>
  <c r="J382" i="8"/>
  <c r="J182" i="8"/>
  <c r="J1298" i="8"/>
  <c r="J1098" i="8"/>
  <c r="J898" i="8"/>
  <c r="J698" i="8"/>
  <c r="J498" i="8"/>
  <c r="J297" i="8"/>
  <c r="J97" i="8"/>
  <c r="J328" i="8"/>
  <c r="J128" i="8"/>
  <c r="J1984" i="8"/>
  <c r="J1784" i="8"/>
  <c r="J1584" i="8"/>
  <c r="J1384" i="8"/>
  <c r="J1184" i="8"/>
  <c r="J984" i="8"/>
  <c r="J784" i="8"/>
  <c r="J584" i="8"/>
  <c r="J443" i="8"/>
  <c r="J243" i="8"/>
  <c r="J43" i="8"/>
  <c r="J314" i="8"/>
  <c r="J114" i="8"/>
  <c r="J1290" i="8"/>
  <c r="J1090" i="8"/>
  <c r="J890" i="8"/>
  <c r="J690" i="8"/>
  <c r="J490" i="8"/>
  <c r="J429" i="8"/>
  <c r="J229" i="8"/>
  <c r="J29" i="8"/>
  <c r="J300" i="8"/>
  <c r="J100" i="8"/>
  <c r="J717" i="8"/>
  <c r="J517" i="8"/>
  <c r="J2476" i="8"/>
  <c r="J2276" i="8"/>
  <c r="J2076" i="8"/>
  <c r="J1876" i="8"/>
  <c r="J1676" i="8"/>
  <c r="J1476" i="8"/>
  <c r="J1276" i="8"/>
  <c r="J1076" i="8"/>
  <c r="J876" i="8"/>
  <c r="J676" i="8"/>
  <c r="J476" i="8"/>
  <c r="J355" i="8"/>
  <c r="J155" i="8"/>
  <c r="J426" i="8"/>
  <c r="J226" i="8"/>
  <c r="J2262" i="8"/>
  <c r="J2062" i="8"/>
  <c r="J1862" i="8"/>
  <c r="J1662" i="8"/>
  <c r="J1462" i="8"/>
  <c r="J1262" i="8"/>
  <c r="J1062" i="8"/>
  <c r="J862" i="8"/>
  <c r="J662" i="8"/>
  <c r="J462" i="8"/>
  <c r="J441" i="8"/>
  <c r="J241" i="8"/>
  <c r="J41" i="8"/>
  <c r="J272" i="8"/>
  <c r="J72" i="8"/>
  <c r="J1703" i="8"/>
  <c r="J1809" i="8"/>
  <c r="J1709" i="8"/>
  <c r="J1609" i="8"/>
  <c r="J1329" i="8"/>
  <c r="J849" i="8"/>
  <c r="J509" i="8"/>
  <c r="J2234" i="8"/>
  <c r="J2034" i="8"/>
  <c r="J1834" i="8"/>
  <c r="J2228" i="8"/>
  <c r="J2028" i="8"/>
  <c r="J1828" i="8"/>
  <c r="J1628" i="8"/>
  <c r="J1428" i="8"/>
  <c r="J1228" i="8"/>
  <c r="J1028" i="8"/>
  <c r="J828" i="8"/>
  <c r="J628" i="8"/>
  <c r="J487" i="8"/>
  <c r="J287" i="8"/>
  <c r="J87" i="8"/>
  <c r="J258" i="8"/>
  <c r="J58" i="8"/>
  <c r="J1514" i="8"/>
  <c r="J1314" i="8"/>
  <c r="J1114" i="8"/>
  <c r="J914" i="8"/>
  <c r="J714" i="8"/>
  <c r="J514" i="8"/>
  <c r="J373" i="8"/>
  <c r="J173" i="8"/>
  <c r="J244" i="8"/>
  <c r="J44" i="8"/>
  <c r="J1420" i="8"/>
  <c r="J1220" i="8"/>
  <c r="J1020" i="8"/>
  <c r="J820" i="8"/>
  <c r="J620" i="8"/>
  <c r="J359" i="8"/>
  <c r="J159" i="8"/>
  <c r="J430" i="8"/>
  <c r="J230" i="8"/>
  <c r="J30" i="8"/>
  <c r="J2046" i="8"/>
  <c r="J1846" i="8"/>
  <c r="J1646" i="8"/>
  <c r="J1446" i="8"/>
  <c r="J1246" i="8"/>
  <c r="J1046" i="8"/>
  <c r="J846" i="8"/>
  <c r="J646" i="8"/>
  <c r="J446" i="8"/>
  <c r="J305" i="8"/>
  <c r="J105" i="8"/>
  <c r="J436" i="8"/>
  <c r="J236" i="8"/>
  <c r="J36" i="8"/>
  <c r="J2072" i="8"/>
  <c r="J1872" i="8"/>
  <c r="J1672" i="8"/>
  <c r="J1472" i="8"/>
  <c r="J1272" i="8"/>
  <c r="J1072" i="8"/>
  <c r="J872" i="8"/>
  <c r="J672" i="8"/>
  <c r="J472" i="8"/>
  <c r="J411" i="8"/>
  <c r="J211" i="8"/>
  <c r="J11" i="8"/>
  <c r="J242" i="8"/>
  <c r="J42" i="8"/>
  <c r="J1358" i="8"/>
  <c r="J1158" i="8"/>
  <c r="J958" i="8"/>
  <c r="J758" i="8"/>
  <c r="J558" i="8"/>
  <c r="J357" i="8"/>
  <c r="J157" i="8"/>
  <c r="J388" i="8"/>
  <c r="J188" i="8"/>
  <c r="J2044" i="8"/>
  <c r="J1844" i="8"/>
  <c r="J1644" i="8"/>
  <c r="J1444" i="8"/>
  <c r="J1244" i="8"/>
  <c r="J1044" i="8"/>
  <c r="J844" i="8"/>
  <c r="J644" i="8"/>
  <c r="J444" i="8"/>
  <c r="J303" i="8"/>
  <c r="J103" i="8"/>
  <c r="J374" i="8"/>
  <c r="J174" i="8"/>
  <c r="J1350" i="8"/>
  <c r="J1150" i="8"/>
  <c r="J950" i="8"/>
  <c r="J750" i="8"/>
  <c r="J550" i="8"/>
  <c r="J489" i="8"/>
  <c r="J289" i="8"/>
  <c r="J89" i="8"/>
  <c r="J360" i="8"/>
  <c r="J160" i="8"/>
  <c r="J577" i="8"/>
  <c r="J2336" i="8"/>
  <c r="J2136" i="8"/>
  <c r="J1936" i="8"/>
  <c r="J1736" i="8"/>
  <c r="J1536" i="8"/>
  <c r="J1336" i="8"/>
  <c r="J1136" i="8"/>
  <c r="J936" i="8"/>
  <c r="J736" i="8"/>
  <c r="J536" i="8"/>
  <c r="J415" i="8"/>
  <c r="J215" i="8"/>
  <c r="J15" i="8"/>
  <c r="J286" i="8"/>
  <c r="J86" i="8"/>
  <c r="J2122" i="8"/>
  <c r="J1922" i="8"/>
  <c r="J1722" i="8"/>
  <c r="J1522" i="8"/>
  <c r="J1322" i="8"/>
  <c r="J1122" i="8"/>
  <c r="J922" i="8"/>
  <c r="J722" i="8"/>
  <c r="J522" i="8"/>
  <c r="J301" i="8"/>
  <c r="J101" i="8"/>
  <c r="J332" i="8"/>
  <c r="J132" i="8"/>
  <c r="J2303" i="8"/>
  <c r="J2328" i="8"/>
  <c r="J2249" i="8"/>
  <c r="J2129" i="8"/>
  <c r="J1909" i="8"/>
  <c r="J1689" i="8"/>
  <c r="J1509" i="8"/>
  <c r="J1409" i="8"/>
  <c r="J1129" i="8"/>
  <c r="J749" i="8"/>
  <c r="J669" i="8"/>
  <c r="J2294" i="8"/>
  <c r="J2094" i="8"/>
  <c r="J1894" i="8"/>
  <c r="J1694" i="8"/>
  <c r="J2088" i="8"/>
  <c r="J1888" i="8"/>
  <c r="J1688" i="8"/>
  <c r="J1488" i="8"/>
  <c r="J1288" i="8"/>
  <c r="J1088" i="8"/>
  <c r="J888" i="8"/>
  <c r="J688" i="8"/>
  <c r="J488" i="8"/>
  <c r="J347" i="8"/>
  <c r="J147" i="8"/>
  <c r="J318" i="8"/>
  <c r="J118" i="8"/>
  <c r="J1574" i="8"/>
  <c r="J1374" i="8"/>
  <c r="J1174" i="8"/>
  <c r="J974" i="8"/>
  <c r="J774" i="8"/>
  <c r="J574" i="8"/>
  <c r="J433" i="8"/>
  <c r="J233" i="8"/>
  <c r="J33" i="8"/>
  <c r="J304" i="8"/>
  <c r="J104" i="8"/>
  <c r="J1280" i="8"/>
  <c r="J1080" i="8"/>
  <c r="J880" i="8"/>
  <c r="J680" i="8"/>
  <c r="J480" i="8"/>
  <c r="J419" i="8"/>
  <c r="J219" i="8"/>
  <c r="J19" i="8"/>
  <c r="J290" i="8"/>
  <c r="J90" i="8"/>
  <c r="J2106" i="8"/>
  <c r="J1906" i="8"/>
  <c r="J1706" i="8"/>
  <c r="J1506" i="8"/>
  <c r="J1306" i="8"/>
  <c r="J1106" i="8"/>
  <c r="J906" i="8"/>
  <c r="J706" i="8"/>
  <c r="J506" i="8"/>
  <c r="J365" i="8"/>
  <c r="J165" i="8"/>
  <c r="J296" i="8"/>
  <c r="J96" i="8"/>
  <c r="J2132" i="8"/>
  <c r="J1932" i="8"/>
  <c r="J1732" i="8"/>
  <c r="J1532" i="8"/>
  <c r="J1332" i="8"/>
  <c r="J1132" i="8"/>
  <c r="J932" i="8"/>
  <c r="J732" i="8"/>
  <c r="J532" i="8"/>
  <c r="J471" i="8"/>
  <c r="J271" i="8"/>
  <c r="J71" i="8"/>
  <c r="J302" i="8"/>
  <c r="J102" i="8"/>
  <c r="J1218" i="8"/>
  <c r="J1018" i="8"/>
  <c r="J818" i="8"/>
  <c r="J618" i="8"/>
  <c r="J417" i="8"/>
  <c r="J217" i="8"/>
  <c r="J17" i="8"/>
  <c r="J248" i="8"/>
  <c r="J48" i="8"/>
  <c r="J2104" i="8"/>
  <c r="J1904" i="8"/>
  <c r="J1704" i="8"/>
  <c r="J1504" i="8"/>
  <c r="J1304" i="8"/>
  <c r="J1104" i="8"/>
  <c r="J904" i="8"/>
  <c r="J704" i="8"/>
  <c r="J504" i="8"/>
  <c r="J363" i="8"/>
  <c r="J163" i="8"/>
  <c r="J434" i="8"/>
  <c r="J234" i="8"/>
  <c r="J34" i="8"/>
  <c r="J1210" i="8"/>
  <c r="J1010" i="8"/>
  <c r="J810" i="8"/>
  <c r="J610" i="8"/>
  <c r="J349" i="8"/>
  <c r="J149" i="8"/>
  <c r="J420" i="8"/>
  <c r="J220" i="8"/>
  <c r="J20" i="8"/>
  <c r="J637" i="8"/>
  <c r="J2396" i="8"/>
  <c r="J2196" i="8"/>
  <c r="J1996" i="8"/>
  <c r="J1796" i="8"/>
  <c r="J1596" i="8"/>
  <c r="J1396" i="8"/>
  <c r="J1196" i="8"/>
  <c r="J996" i="8"/>
  <c r="J796" i="8"/>
  <c r="J596" i="8"/>
  <c r="J475" i="8"/>
  <c r="J275" i="8"/>
  <c r="J75" i="8"/>
  <c r="J346" i="8"/>
  <c r="J146" i="8"/>
  <c r="J2182" i="8"/>
  <c r="J1982" i="8"/>
  <c r="J1782" i="8"/>
  <c r="J1582" i="8"/>
  <c r="J1382" i="8"/>
  <c r="J1182" i="8"/>
  <c r="J982" i="8"/>
  <c r="J782" i="8"/>
  <c r="J582" i="8"/>
  <c r="J361" i="8"/>
  <c r="J161" i="8"/>
  <c r="J392" i="8"/>
  <c r="J192" i="8"/>
  <c r="J26" i="8"/>
  <c r="B137" i="9"/>
  <c r="E137" i="6"/>
  <c r="B646" i="9"/>
  <c r="E646" i="6"/>
  <c r="B1955" i="9"/>
  <c r="E1955" i="6"/>
  <c r="B903" i="9"/>
  <c r="E903" i="6"/>
  <c r="B1378" i="9"/>
  <c r="E1378" i="6"/>
  <c r="B2343" i="9"/>
  <c r="E2343" i="6"/>
  <c r="B2058" i="9"/>
  <c r="E2058" i="6"/>
  <c r="B1416" i="9"/>
  <c r="E1416" i="6"/>
  <c r="B1669" i="9"/>
  <c r="E1669" i="6"/>
  <c r="B2219" i="9"/>
  <c r="E2219" i="6"/>
  <c r="B1076" i="9"/>
  <c r="E1076" i="6"/>
  <c r="B1316" i="9"/>
  <c r="E1316" i="6"/>
  <c r="B2283" i="9"/>
  <c r="E2283" i="6"/>
  <c r="B2226" i="9"/>
  <c r="E2226" i="6"/>
  <c r="B1163" i="9"/>
  <c r="E1163" i="6"/>
  <c r="B1283" i="9"/>
  <c r="E1283" i="6"/>
  <c r="B1424" i="9"/>
  <c r="E1424" i="6"/>
  <c r="B1624" i="9"/>
  <c r="E1624" i="6"/>
  <c r="B1724" i="9"/>
  <c r="E1724" i="6"/>
  <c r="B1924" i="9"/>
  <c r="E1924" i="6"/>
  <c r="B2024" i="9"/>
  <c r="E2024" i="6"/>
  <c r="B2124" i="9"/>
  <c r="E2124" i="6"/>
  <c r="B2224" i="9"/>
  <c r="E2224" i="6"/>
  <c r="B2321" i="9"/>
  <c r="E2321" i="6"/>
  <c r="B2521" i="9"/>
  <c r="E2521" i="6"/>
  <c r="B2497" i="9"/>
  <c r="E2497" i="6"/>
  <c r="B2475" i="9"/>
  <c r="E2475" i="6"/>
  <c r="B2326" i="9"/>
  <c r="E2326" i="6"/>
  <c r="B2346" i="9"/>
  <c r="E2346" i="6"/>
  <c r="B2366" i="9"/>
  <c r="E2366" i="6"/>
  <c r="B2386" i="9"/>
  <c r="E2386" i="6"/>
  <c r="B2406" i="9"/>
  <c r="E2406" i="6"/>
  <c r="B2426" i="9"/>
  <c r="E2426" i="6"/>
  <c r="B2446" i="9"/>
  <c r="E2446" i="6"/>
  <c r="R18" i="8"/>
  <c r="Q18" i="8"/>
  <c r="P18" i="8"/>
  <c r="B237" i="9"/>
  <c r="E237" i="6"/>
  <c r="B364" i="9"/>
  <c r="E364" i="6"/>
  <c r="B1318" i="9"/>
  <c r="E1318" i="6"/>
  <c r="R13" i="8"/>
  <c r="P28" i="8" s="1"/>
  <c r="Q28" i="8" s="1"/>
  <c r="I2063" i="8"/>
  <c r="I1923" i="8"/>
  <c r="I2423" i="8"/>
  <c r="I2489" i="8"/>
  <c r="I1561" i="8"/>
  <c r="I2003" i="8"/>
  <c r="I2477" i="8"/>
  <c r="I2277" i="8"/>
  <c r="I2203" i="8"/>
  <c r="I1875" i="8"/>
  <c r="I1535" i="8"/>
  <c r="I1335" i="8"/>
  <c r="I2035" i="8"/>
  <c r="I1781" i="8"/>
  <c r="I901" i="8"/>
  <c r="I741" i="8"/>
  <c r="I541" i="8"/>
  <c r="I341" i="8"/>
  <c r="I2429" i="8"/>
  <c r="I861" i="8"/>
  <c r="I2455" i="8"/>
  <c r="I2255" i="8"/>
  <c r="I2127" i="8"/>
  <c r="I1421" i="8"/>
  <c r="I1453" i="8"/>
  <c r="I1041" i="8"/>
  <c r="I2187" i="8"/>
  <c r="I2041" i="8"/>
  <c r="I1401" i="8"/>
  <c r="I2073" i="8"/>
  <c r="I2387" i="8"/>
  <c r="I1905" i="8"/>
  <c r="I1705" i="8"/>
  <c r="I1505" i="8"/>
  <c r="I1305" i="8"/>
  <c r="I2483" i="8"/>
  <c r="I2393" i="8"/>
  <c r="I2071" i="8"/>
  <c r="I1855" i="8"/>
  <c r="I2341" i="8"/>
  <c r="I2011" i="8"/>
  <c r="I1931" i="8"/>
  <c r="I1811" i="8"/>
  <c r="I2425" i="8"/>
  <c r="I2225" i="8"/>
  <c r="I1843" i="8"/>
  <c r="I1643" i="8"/>
  <c r="I1443" i="8"/>
  <c r="I1243" i="8"/>
  <c r="I1043" i="8"/>
  <c r="I843" i="8"/>
  <c r="I643" i="8"/>
  <c r="I443" i="8"/>
  <c r="I243" i="8"/>
  <c r="I43" i="8"/>
  <c r="I2009" i="8"/>
  <c r="I1809" i="8"/>
  <c r="I1609" i="8"/>
  <c r="I1409" i="8"/>
  <c r="I1209" i="8"/>
  <c r="I1009" i="8"/>
  <c r="I809" i="8"/>
  <c r="I609" i="8"/>
  <c r="I409" i="8"/>
  <c r="I209" i="8"/>
  <c r="I9" i="8"/>
  <c r="I1155" i="8"/>
  <c r="I955" i="8"/>
  <c r="I755" i="8"/>
  <c r="I555" i="8"/>
  <c r="I355" i="8"/>
  <c r="I155" i="8"/>
  <c r="I181" i="8"/>
  <c r="I1907" i="8"/>
  <c r="I1707" i="8"/>
  <c r="I1507" i="8"/>
  <c r="I1307" i="8"/>
  <c r="I1107" i="8"/>
  <c r="I907" i="8"/>
  <c r="I707" i="8"/>
  <c r="I507" i="8"/>
  <c r="I307" i="8"/>
  <c r="I107" i="8"/>
  <c r="I1173" i="8"/>
  <c r="I973" i="8"/>
  <c r="I773" i="8"/>
  <c r="I573" i="8"/>
  <c r="I373" i="8"/>
  <c r="I173" i="8"/>
  <c r="I2213" i="8"/>
  <c r="I2079" i="8"/>
  <c r="I1879" i="8"/>
  <c r="I1679" i="8"/>
  <c r="I1479" i="8"/>
  <c r="I1279" i="8"/>
  <c r="I1079" i="8"/>
  <c r="I879" i="8"/>
  <c r="I679" i="8"/>
  <c r="I479" i="8"/>
  <c r="I279" i="8"/>
  <c r="I79" i="8"/>
  <c r="I1185" i="8"/>
  <c r="I985" i="8"/>
  <c r="I785" i="8"/>
  <c r="I585" i="8"/>
  <c r="I385" i="8"/>
  <c r="I185" i="8"/>
  <c r="I1651" i="8"/>
  <c r="I1451" i="8"/>
  <c r="I1251" i="8"/>
  <c r="I1051" i="8"/>
  <c r="I851" i="8"/>
  <c r="I651" i="8"/>
  <c r="I451" i="8"/>
  <c r="I251" i="8"/>
  <c r="I51" i="8"/>
  <c r="I2123" i="8"/>
  <c r="I1983" i="8"/>
  <c r="I1861" i="8"/>
  <c r="I2391" i="8"/>
  <c r="I2251" i="8"/>
  <c r="I2337" i="8"/>
  <c r="I1595" i="8"/>
  <c r="I1395" i="8"/>
  <c r="I2015" i="8"/>
  <c r="I1441" i="8"/>
  <c r="I1301" i="8"/>
  <c r="I601" i="8"/>
  <c r="I401" i="8"/>
  <c r="I201" i="8"/>
  <c r="I2249" i="8"/>
  <c r="I2315" i="8"/>
  <c r="I1987" i="8"/>
  <c r="I1593" i="8"/>
  <c r="I1513" i="8"/>
  <c r="I1313" i="8"/>
  <c r="I2033" i="8"/>
  <c r="I1833" i="8"/>
  <c r="I2247" i="8"/>
  <c r="I2135" i="8"/>
  <c r="I2021" i="8"/>
  <c r="I1965" i="8"/>
  <c r="I1765" i="8"/>
  <c r="I1565" i="8"/>
  <c r="I1365" i="8"/>
  <c r="I2163" i="8"/>
  <c r="I1775" i="8"/>
  <c r="I2381" i="8"/>
  <c r="I2053" i="8"/>
  <c r="I2313" i="8"/>
  <c r="I2179" i="8"/>
  <c r="I1871" i="8"/>
  <c r="I2289" i="8"/>
  <c r="I1521" i="8"/>
  <c r="I2447" i="8"/>
  <c r="I2473" i="8"/>
  <c r="I2479" i="8"/>
  <c r="I2379" i="8"/>
  <c r="I2151" i="8"/>
  <c r="I2485" i="8"/>
  <c r="I2285" i="8"/>
  <c r="I1703" i="8"/>
  <c r="I1503" i="8"/>
  <c r="I1303" i="8"/>
  <c r="I1103" i="8"/>
  <c r="I903" i="8"/>
  <c r="I703" i="8"/>
  <c r="I503" i="8"/>
  <c r="I303" i="8"/>
  <c r="I103" i="8"/>
  <c r="I2069" i="8"/>
  <c r="I1869" i="8"/>
  <c r="I1669" i="8"/>
  <c r="I1469" i="8"/>
  <c r="I1269" i="8"/>
  <c r="I1069" i="8"/>
  <c r="I869" i="8"/>
  <c r="I669" i="8"/>
  <c r="I469" i="8"/>
  <c r="I269" i="8"/>
  <c r="I69" i="8"/>
  <c r="I1215" i="8"/>
  <c r="I1015" i="8"/>
  <c r="I815" i="8"/>
  <c r="I615" i="8"/>
  <c r="I415" i="8"/>
  <c r="I215" i="8"/>
  <c r="I15" i="8"/>
  <c r="I41" i="8"/>
  <c r="I1967" i="8"/>
  <c r="I1767" i="8"/>
  <c r="I1567" i="8"/>
  <c r="I1367" i="8"/>
  <c r="I1167" i="8"/>
  <c r="I967" i="8"/>
  <c r="I767" i="8"/>
  <c r="I567" i="8"/>
  <c r="I367" i="8"/>
  <c r="I167" i="8"/>
  <c r="I1233" i="8"/>
  <c r="I1033" i="8"/>
  <c r="I833" i="8"/>
  <c r="I633" i="8"/>
  <c r="I433" i="8"/>
  <c r="I233" i="8"/>
  <c r="I33" i="8"/>
  <c r="I2139" i="8"/>
  <c r="I1939" i="8"/>
  <c r="I1739" i="8"/>
  <c r="I1539" i="8"/>
  <c r="I1339" i="8"/>
  <c r="I1139" i="8"/>
  <c r="I939" i="8"/>
  <c r="I739" i="8"/>
  <c r="I539" i="8"/>
  <c r="I339" i="8"/>
  <c r="I139" i="8"/>
  <c r="I1245" i="8"/>
  <c r="I1045" i="8"/>
  <c r="I845" i="8"/>
  <c r="I645" i="8"/>
  <c r="I445" i="8"/>
  <c r="I245" i="8"/>
  <c r="I45" i="8"/>
  <c r="I1711" i="8"/>
  <c r="I1511" i="8"/>
  <c r="I1311" i="8"/>
  <c r="I1111" i="8"/>
  <c r="I911" i="8"/>
  <c r="I711" i="8"/>
  <c r="I511" i="8"/>
  <c r="I311" i="8"/>
  <c r="I111" i="8"/>
  <c r="I2077" i="8"/>
  <c r="I1877" i="8"/>
  <c r="I1677" i="8"/>
  <c r="I1477" i="8"/>
  <c r="I1277" i="8"/>
  <c r="I1077" i="8"/>
  <c r="I877" i="8"/>
  <c r="I677" i="8"/>
  <c r="I477" i="8"/>
  <c r="I277" i="8"/>
  <c r="I77" i="8"/>
  <c r="I2371" i="8"/>
  <c r="I2171" i="8"/>
  <c r="I2469" i="8"/>
  <c r="I1841" i="8"/>
  <c r="I2471" i="8"/>
  <c r="I2397" i="8"/>
  <c r="I2197" i="8"/>
  <c r="I1795" i="8"/>
  <c r="I1655" i="8"/>
  <c r="I1455" i="8"/>
  <c r="I661" i="8"/>
  <c r="I461" i="8"/>
  <c r="I261" i="8"/>
  <c r="I1701" i="8"/>
  <c r="I2375" i="8"/>
  <c r="I2175" i="8"/>
  <c r="I2047" i="8"/>
  <c r="I1621" i="8"/>
  <c r="I1361" i="8"/>
  <c r="I2221" i="8"/>
  <c r="I1853" i="8"/>
  <c r="I1573" i="8"/>
  <c r="I1373" i="8"/>
  <c r="I1901" i="8"/>
  <c r="I2307" i="8"/>
  <c r="I2095" i="8"/>
  <c r="I981" i="8"/>
  <c r="I1753" i="8"/>
  <c r="I2233" i="8"/>
  <c r="I2025" i="8"/>
  <c r="I1825" i="8"/>
  <c r="I1625" i="8"/>
  <c r="I1425" i="8"/>
  <c r="I2363" i="8"/>
  <c r="I2081" i="8"/>
  <c r="I2327" i="8"/>
  <c r="I2359" i="8"/>
  <c r="I2279" i="8"/>
  <c r="I2383" i="8"/>
  <c r="I2269" i="8"/>
  <c r="I2261" i="8"/>
  <c r="I2299" i="8"/>
  <c r="I1991" i="8"/>
  <c r="I2345" i="8"/>
  <c r="I1763" i="8"/>
  <c r="I1563" i="8"/>
  <c r="I1363" i="8"/>
  <c r="I1163" i="8"/>
  <c r="I963" i="8"/>
  <c r="I763" i="8"/>
  <c r="I563" i="8"/>
  <c r="I363" i="8"/>
  <c r="I163" i="8"/>
  <c r="I2129" i="8"/>
  <c r="I1929" i="8"/>
  <c r="I1729" i="8"/>
  <c r="I1529" i="8"/>
  <c r="I1329" i="8"/>
  <c r="I1129" i="8"/>
  <c r="I929" i="8"/>
  <c r="I729" i="8"/>
  <c r="I529" i="8"/>
  <c r="I329" i="8"/>
  <c r="I129" i="8"/>
  <c r="I1275" i="8"/>
  <c r="I1075" i="8"/>
  <c r="I875" i="8"/>
  <c r="I675" i="8"/>
  <c r="I475" i="8"/>
  <c r="I275" i="8"/>
  <c r="I75" i="8"/>
  <c r="I101" i="8"/>
  <c r="I1827" i="8"/>
  <c r="I1627" i="8"/>
  <c r="I1427" i="8"/>
  <c r="I1227" i="8"/>
  <c r="I1027" i="8"/>
  <c r="I827" i="8"/>
  <c r="I627" i="8"/>
  <c r="I427" i="8"/>
  <c r="I227" i="8"/>
  <c r="I27" i="8"/>
  <c r="I1293" i="8"/>
  <c r="I1093" i="8"/>
  <c r="I893" i="8"/>
  <c r="I693" i="8"/>
  <c r="I493" i="8"/>
  <c r="I293" i="8"/>
  <c r="I93" i="8"/>
  <c r="I1999" i="8"/>
  <c r="I1799" i="8"/>
  <c r="I1599" i="8"/>
  <c r="I1399" i="8"/>
  <c r="I1199" i="8"/>
  <c r="I999" i="8"/>
  <c r="I799" i="8"/>
  <c r="I599" i="8"/>
  <c r="I399" i="8"/>
  <c r="I199" i="8"/>
  <c r="I1105" i="8"/>
  <c r="I905" i="8"/>
  <c r="I705" i="8"/>
  <c r="I505" i="8"/>
  <c r="I305" i="8"/>
  <c r="I105" i="8"/>
  <c r="I1771" i="8"/>
  <c r="I1571" i="8"/>
  <c r="I1371" i="8"/>
  <c r="I1171" i="8"/>
  <c r="I971" i="8"/>
  <c r="I771" i="8"/>
  <c r="I571" i="8"/>
  <c r="I371" i="8"/>
  <c r="I171" i="8"/>
  <c r="I2137" i="8"/>
  <c r="I1937" i="8"/>
  <c r="I1737" i="8"/>
  <c r="I1537" i="8"/>
  <c r="I2351" i="8"/>
  <c r="I2043" i="8"/>
  <c r="I1903" i="8"/>
  <c r="I2449" i="8"/>
  <c r="I1821" i="8"/>
  <c r="I2231" i="8"/>
  <c r="I2457" i="8"/>
  <c r="I2257" i="8"/>
  <c r="I1515" i="8"/>
  <c r="I1315" i="8"/>
  <c r="I2303" i="8"/>
  <c r="I1975" i="8"/>
  <c r="I1761" i="8"/>
  <c r="I1061" i="8"/>
  <c r="I881" i="8"/>
  <c r="I721" i="8"/>
  <c r="I521" i="8"/>
  <c r="I321" i="8"/>
  <c r="I2409" i="8"/>
  <c r="I1661" i="8"/>
  <c r="I2435" i="8"/>
  <c r="I2235" i="8"/>
  <c r="I2107" i="8"/>
  <c r="I2441" i="8"/>
  <c r="I1433" i="8"/>
  <c r="I2501" i="8"/>
  <c r="I1813" i="8"/>
  <c r="I2167" i="8"/>
  <c r="I1961" i="8"/>
  <c r="I1713" i="8"/>
  <c r="I2367" i="8"/>
  <c r="I2125" i="8"/>
  <c r="I1885" i="8"/>
  <c r="I1685" i="8"/>
  <c r="I1485" i="8"/>
  <c r="I1285" i="8"/>
  <c r="I2263" i="8"/>
  <c r="I1261" i="8"/>
  <c r="I2361" i="8"/>
  <c r="I2259" i="8"/>
  <c r="I2427" i="8"/>
  <c r="I2145" i="8"/>
  <c r="I1911" i="8"/>
  <c r="I2405" i="8"/>
  <c r="I2205" i="8"/>
  <c r="I1823" i="8"/>
  <c r="I1623" i="8"/>
  <c r="I1423" i="8"/>
  <c r="I1223" i="8"/>
  <c r="I1023" i="8"/>
  <c r="I823" i="8"/>
  <c r="I623" i="8"/>
  <c r="I423" i="8"/>
  <c r="I223" i="8"/>
  <c r="I23" i="8"/>
  <c r="I1989" i="8"/>
  <c r="I1789" i="8"/>
  <c r="I1589" i="8"/>
  <c r="I1389" i="8"/>
  <c r="I1189" i="8"/>
  <c r="I989" i="8"/>
  <c r="I789" i="8"/>
  <c r="I589" i="8"/>
  <c r="I389" i="8"/>
  <c r="I189" i="8"/>
  <c r="I1135" i="8"/>
  <c r="I935" i="8"/>
  <c r="I735" i="8"/>
  <c r="I535" i="8"/>
  <c r="I335" i="8"/>
  <c r="I135" i="8"/>
  <c r="I161" i="8"/>
  <c r="I1887" i="8"/>
  <c r="I1687" i="8"/>
  <c r="I1487" i="8"/>
  <c r="I1287" i="8"/>
  <c r="I1087" i="8"/>
  <c r="I887" i="8"/>
  <c r="I687" i="8"/>
  <c r="I487" i="8"/>
  <c r="I287" i="8"/>
  <c r="I87" i="8"/>
  <c r="I1153" i="8"/>
  <c r="I953" i="8"/>
  <c r="I753" i="8"/>
  <c r="I553" i="8"/>
  <c r="I353" i="8"/>
  <c r="I153" i="8"/>
  <c r="I2193" i="8"/>
  <c r="I2059" i="8"/>
  <c r="I1859" i="8"/>
  <c r="I1659" i="8"/>
  <c r="I1459" i="8"/>
  <c r="I1259" i="8"/>
  <c r="I1059" i="8"/>
  <c r="I859" i="8"/>
  <c r="I659" i="8"/>
  <c r="I459" i="8"/>
  <c r="I259" i="8"/>
  <c r="I59" i="8"/>
  <c r="I1165" i="8"/>
  <c r="I965" i="8"/>
  <c r="I765" i="8"/>
  <c r="I565" i="8"/>
  <c r="I365" i="8"/>
  <c r="I165" i="8"/>
  <c r="I1631" i="8"/>
  <c r="I1431" i="8"/>
  <c r="I1231" i="8"/>
  <c r="I1031" i="8"/>
  <c r="I831" i="8"/>
  <c r="I631" i="8"/>
  <c r="I431" i="8"/>
  <c r="I231" i="8"/>
  <c r="I31" i="8"/>
  <c r="I1997" i="8"/>
  <c r="I1797" i="8"/>
  <c r="I1597" i="8"/>
  <c r="I1397" i="8"/>
  <c r="I1755" i="8"/>
  <c r="I2103" i="8"/>
  <c r="I1963" i="8"/>
  <c r="I2317" i="8"/>
  <c r="I1575" i="8"/>
  <c r="I1375" i="8"/>
  <c r="I1955" i="8"/>
  <c r="I1281" i="8"/>
  <c r="I961" i="8"/>
  <c r="I781" i="8"/>
  <c r="I581" i="8"/>
  <c r="I381" i="8"/>
  <c r="I2389" i="8"/>
  <c r="I1581" i="8"/>
  <c r="I2495" i="8"/>
  <c r="I2295" i="8"/>
  <c r="I2001" i="8"/>
  <c r="I1101" i="8"/>
  <c r="I2401" i="8"/>
  <c r="I2201" i="8"/>
  <c r="I1793" i="8"/>
  <c r="I1493" i="8"/>
  <c r="I2229" i="8"/>
  <c r="I1881" i="8"/>
  <c r="I2461" i="8"/>
  <c r="I2227" i="8"/>
  <c r="I2075" i="8"/>
  <c r="I2321" i="8"/>
  <c r="I1953" i="8"/>
  <c r="I1945" i="8"/>
  <c r="I1745" i="8"/>
  <c r="I1545" i="8"/>
  <c r="I1345" i="8"/>
  <c r="I1241" i="8"/>
  <c r="I1733" i="8"/>
  <c r="I2293" i="8"/>
  <c r="I2111" i="8"/>
  <c r="I2031" i="8"/>
  <c r="I1851" i="8"/>
  <c r="I2343" i="8"/>
  <c r="I2453" i="8"/>
  <c r="I2131" i="8"/>
  <c r="I2465" i="8"/>
  <c r="I2265" i="8"/>
  <c r="I1683" i="8"/>
  <c r="I1483" i="8"/>
  <c r="I1283" i="8"/>
  <c r="I1083" i="8"/>
  <c r="I883" i="8"/>
  <c r="I683" i="8"/>
  <c r="I483" i="8"/>
  <c r="I283" i="8"/>
  <c r="I83" i="8"/>
  <c r="I2049" i="8"/>
  <c r="I1849" i="8"/>
  <c r="I1649" i="8"/>
  <c r="I1449" i="8"/>
  <c r="I1249" i="8"/>
  <c r="I1049" i="8"/>
  <c r="I849" i="8"/>
  <c r="I649" i="8"/>
  <c r="I449" i="8"/>
  <c r="I249" i="8"/>
  <c r="I49" i="8"/>
  <c r="I1195" i="8"/>
  <c r="I995" i="8"/>
  <c r="I795" i="8"/>
  <c r="I595" i="8"/>
  <c r="I395" i="8"/>
  <c r="I195" i="8"/>
  <c r="I21" i="8"/>
  <c r="I1947" i="8"/>
  <c r="I1747" i="8"/>
  <c r="I1547" i="8"/>
  <c r="I1347" i="8"/>
  <c r="I1147" i="8"/>
  <c r="I947" i="8"/>
  <c r="I747" i="8"/>
  <c r="I547" i="8"/>
  <c r="I347" i="8"/>
  <c r="I147" i="8"/>
  <c r="I1213" i="8"/>
  <c r="I1013" i="8"/>
  <c r="I813" i="8"/>
  <c r="I613" i="8"/>
  <c r="I413" i="8"/>
  <c r="I213" i="8"/>
  <c r="I13" i="8"/>
  <c r="I2119" i="8"/>
  <c r="I1919" i="8"/>
  <c r="I1719" i="8"/>
  <c r="I1519" i="8"/>
  <c r="I1319" i="8"/>
  <c r="I1119" i="8"/>
  <c r="I919" i="8"/>
  <c r="I719" i="8"/>
  <c r="I519" i="8"/>
  <c r="I319" i="8"/>
  <c r="I119" i="8"/>
  <c r="I1225" i="8"/>
  <c r="I1025" i="8"/>
  <c r="I825" i="8"/>
  <c r="I625" i="8"/>
  <c r="I425" i="8"/>
  <c r="I225" i="8"/>
  <c r="I25" i="8"/>
  <c r="I1691" i="8"/>
  <c r="I1491" i="8"/>
  <c r="I1291" i="8"/>
  <c r="I1091" i="8"/>
  <c r="I891" i="8"/>
  <c r="I691" i="8"/>
  <c r="I491" i="8"/>
  <c r="I291" i="8"/>
  <c r="I91" i="8"/>
  <c r="I2057" i="8"/>
  <c r="I1857" i="8"/>
  <c r="I1657" i="8"/>
  <c r="I1457" i="8"/>
  <c r="I1257" i="8"/>
  <c r="I1057" i="8"/>
  <c r="I857" i="8"/>
  <c r="I657" i="8"/>
  <c r="I457" i="8"/>
  <c r="I257" i="8"/>
  <c r="I57" i="8"/>
  <c r="I1715" i="8"/>
  <c r="I2291" i="8"/>
  <c r="I1883" i="8"/>
  <c r="I1681" i="8"/>
  <c r="I2451" i="8"/>
  <c r="I2377" i="8"/>
  <c r="I2177" i="8"/>
  <c r="I1635" i="8"/>
  <c r="I1435" i="8"/>
  <c r="I1735" i="8"/>
  <c r="I1341" i="8"/>
  <c r="I641" i="8"/>
  <c r="I441" i="8"/>
  <c r="I241" i="8"/>
  <c r="I2355" i="8"/>
  <c r="I2027" i="8"/>
  <c r="I1981" i="8"/>
  <c r="I2181" i="8"/>
  <c r="I1773" i="8"/>
  <c r="I1633" i="8"/>
  <c r="I1553" i="8"/>
  <c r="I1353" i="8"/>
  <c r="I1693" i="8"/>
  <c r="I2287" i="8"/>
  <c r="I2323" i="8"/>
  <c r="I1835" i="8"/>
  <c r="I1201" i="8"/>
  <c r="I921" i="8"/>
  <c r="I1913" i="8"/>
  <c r="I2005" i="8"/>
  <c r="I1805" i="8"/>
  <c r="I1605" i="8"/>
  <c r="I1405" i="8"/>
  <c r="I821" i="8"/>
  <c r="I2353" i="8"/>
  <c r="I2459" i="8"/>
  <c r="I2339" i="8"/>
  <c r="I2239" i="8"/>
  <c r="I2209" i="8"/>
  <c r="I2093" i="8"/>
  <c r="I1653" i="8"/>
  <c r="I2407" i="8"/>
  <c r="I2325" i="8"/>
  <c r="I1743" i="8"/>
  <c r="I1543" i="8"/>
  <c r="I1343" i="8"/>
  <c r="I1143" i="8"/>
  <c r="I943" i="8"/>
  <c r="I743" i="8"/>
  <c r="I543" i="8"/>
  <c r="I343" i="8"/>
  <c r="I143" i="8"/>
  <c r="I2109" i="8"/>
  <c r="I1909" i="8"/>
  <c r="I1709" i="8"/>
  <c r="I1509" i="8"/>
  <c r="I1309" i="8"/>
  <c r="I1109" i="8"/>
  <c r="I909" i="8"/>
  <c r="I709" i="8"/>
  <c r="I509" i="8"/>
  <c r="I309" i="8"/>
  <c r="I109" i="8"/>
  <c r="I1255" i="8"/>
  <c r="I1055" i="8"/>
  <c r="I855" i="8"/>
  <c r="I655" i="8"/>
  <c r="I455" i="8"/>
  <c r="I255" i="8"/>
  <c r="I55" i="8"/>
  <c r="I81" i="8"/>
  <c r="I1807" i="8"/>
  <c r="I1607" i="8"/>
  <c r="I1407" i="8"/>
  <c r="I1207" i="8"/>
  <c r="I1007" i="8"/>
  <c r="I807" i="8"/>
  <c r="I607" i="8"/>
  <c r="I407" i="8"/>
  <c r="I207" i="8"/>
  <c r="I7" i="8"/>
  <c r="I1273" i="8"/>
  <c r="I1073" i="8"/>
  <c r="I873" i="8"/>
  <c r="I673" i="8"/>
  <c r="I473" i="8"/>
  <c r="I273" i="8"/>
  <c r="I73" i="8"/>
  <c r="I1979" i="8"/>
  <c r="I1779" i="8"/>
  <c r="I1579" i="8"/>
  <c r="I1379" i="8"/>
  <c r="I1179" i="8"/>
  <c r="I979" i="8"/>
  <c r="I779" i="8"/>
  <c r="I579" i="8"/>
  <c r="I379" i="8"/>
  <c r="I179" i="8"/>
  <c r="I1085" i="8"/>
  <c r="I885" i="8"/>
  <c r="I685" i="8"/>
  <c r="I485" i="8"/>
  <c r="I285" i="8"/>
  <c r="I85" i="8"/>
  <c r="I1751" i="8"/>
  <c r="I1551" i="8"/>
  <c r="I1351" i="8"/>
  <c r="I1151" i="8"/>
  <c r="I951" i="8"/>
  <c r="I751" i="8"/>
  <c r="I551" i="8"/>
  <c r="I351" i="8"/>
  <c r="I151" i="8"/>
  <c r="I2117" i="8"/>
  <c r="I1917" i="8"/>
  <c r="I1717" i="8"/>
  <c r="I1517" i="8"/>
  <c r="I1317" i="8"/>
  <c r="I1117" i="8"/>
  <c r="I917" i="8"/>
  <c r="I717" i="8"/>
  <c r="I517" i="8"/>
  <c r="I317" i="8"/>
  <c r="I117" i="8"/>
  <c r="I1501" i="8"/>
  <c r="I2023" i="8"/>
  <c r="I2331" i="8"/>
  <c r="I2211" i="8"/>
  <c r="I2437" i="8"/>
  <c r="I2237" i="8"/>
  <c r="I1695" i="8"/>
  <c r="I1495" i="8"/>
  <c r="I1295" i="8"/>
  <c r="I1161" i="8"/>
  <c r="I701" i="8"/>
  <c r="I501" i="8"/>
  <c r="I301" i="8"/>
  <c r="I2243" i="8"/>
  <c r="I2369" i="8"/>
  <c r="I1381" i="8"/>
  <c r="I2415" i="8"/>
  <c r="I2215" i="8"/>
  <c r="I2087" i="8"/>
  <c r="I2115" i="8"/>
  <c r="I1541" i="8"/>
  <c r="I1001" i="8"/>
  <c r="I1413" i="8"/>
  <c r="I2301" i="8"/>
  <c r="I1673" i="8"/>
  <c r="I2283" i="8"/>
  <c r="I2433" i="8"/>
  <c r="I2065" i="8"/>
  <c r="I1865" i="8"/>
  <c r="I1665" i="8"/>
  <c r="I1465" i="8"/>
  <c r="I1265" i="8"/>
  <c r="I2223" i="8"/>
  <c r="I1801" i="8"/>
  <c r="I2481" i="8"/>
  <c r="I2487" i="8"/>
  <c r="I2273" i="8"/>
  <c r="I1791" i="8"/>
  <c r="I2329" i="8"/>
  <c r="I1021" i="8"/>
  <c r="I2105" i="8"/>
  <c r="I2439" i="8"/>
  <c r="I2385" i="8"/>
  <c r="I2185" i="8"/>
  <c r="I1803" i="8"/>
  <c r="I1603" i="8"/>
  <c r="I1403" i="8"/>
  <c r="I1203" i="8"/>
  <c r="I1003" i="8"/>
  <c r="I803" i="8"/>
  <c r="I603" i="8"/>
  <c r="I403" i="8"/>
  <c r="I203" i="8"/>
  <c r="I1969" i="8"/>
  <c r="I1769" i="8"/>
  <c r="I1569" i="8"/>
  <c r="I1369" i="8"/>
  <c r="I1169" i="8"/>
  <c r="I969" i="8"/>
  <c r="I769" i="8"/>
  <c r="I569" i="8"/>
  <c r="I369" i="8"/>
  <c r="I169" i="8"/>
  <c r="I1115" i="8"/>
  <c r="I915" i="8"/>
  <c r="I715" i="8"/>
  <c r="I515" i="8"/>
  <c r="I315" i="8"/>
  <c r="I115" i="8"/>
  <c r="I141" i="8"/>
  <c r="I1867" i="8"/>
  <c r="I1667" i="8"/>
  <c r="I1467" i="8"/>
  <c r="I1267" i="8"/>
  <c r="I1067" i="8"/>
  <c r="I867" i="8"/>
  <c r="I667" i="8"/>
  <c r="I467" i="8"/>
  <c r="I267" i="8"/>
  <c r="I67" i="8"/>
  <c r="I1133" i="8"/>
  <c r="I933" i="8"/>
  <c r="I733" i="8"/>
  <c r="I533" i="8"/>
  <c r="I333" i="8"/>
  <c r="I133" i="8"/>
  <c r="I2173" i="8"/>
  <c r="I2039" i="8"/>
  <c r="I1839" i="8"/>
  <c r="I1639" i="8"/>
  <c r="I1439" i="8"/>
  <c r="I1239" i="8"/>
  <c r="I1039" i="8"/>
  <c r="I839" i="8"/>
  <c r="I639" i="8"/>
  <c r="I439" i="8"/>
  <c r="I239" i="8"/>
  <c r="I39" i="8"/>
  <c r="I1145" i="8"/>
  <c r="I945" i="8"/>
  <c r="I745" i="8"/>
  <c r="I545" i="8"/>
  <c r="I345" i="8"/>
  <c r="I145" i="8"/>
  <c r="I1611" i="8"/>
  <c r="I1411" i="8"/>
  <c r="I1211" i="8"/>
  <c r="I1011" i="8"/>
  <c r="I811" i="8"/>
  <c r="I611" i="8"/>
  <c r="I411" i="8"/>
  <c r="I211" i="8"/>
  <c r="I11" i="8"/>
  <c r="I1977" i="8"/>
  <c r="I1777" i="8"/>
  <c r="I1577" i="8"/>
  <c r="I1377" i="8"/>
  <c r="I1177" i="8"/>
  <c r="I977" i="8"/>
  <c r="I777" i="8"/>
  <c r="I577" i="8"/>
  <c r="I377" i="8"/>
  <c r="I177" i="8"/>
  <c r="I2411" i="8"/>
  <c r="I2083" i="8"/>
  <c r="I1943" i="8"/>
  <c r="I2161" i="8"/>
  <c r="I2143" i="8"/>
  <c r="I2497" i="8"/>
  <c r="I2297" i="8"/>
  <c r="I1935" i="8"/>
  <c r="I1555" i="8"/>
  <c r="I1355" i="8"/>
  <c r="I2349" i="8"/>
  <c r="I941" i="8"/>
  <c r="I761" i="8"/>
  <c r="I561" i="8"/>
  <c r="I361" i="8"/>
  <c r="I2475" i="8"/>
  <c r="I2275" i="8"/>
  <c r="I2147" i="8"/>
  <c r="I1973" i="8"/>
  <c r="I1473" i="8"/>
  <c r="I2133" i="8"/>
  <c r="I1893" i="8"/>
  <c r="I2207" i="8"/>
  <c r="I1995" i="8"/>
  <c r="I1815" i="8"/>
  <c r="I1181" i="8"/>
  <c r="I1925" i="8"/>
  <c r="I1725" i="8"/>
  <c r="I1525" i="8"/>
  <c r="I1325" i="8"/>
  <c r="I2281" i="8"/>
  <c r="I2419" i="8"/>
  <c r="I2091" i="8"/>
  <c r="I1971" i="8"/>
  <c r="I2189" i="8"/>
  <c r="I2121" i="8"/>
  <c r="I2051" i="8"/>
  <c r="I1951" i="8"/>
  <c r="I1831" i="8"/>
  <c r="I2445" i="8"/>
  <c r="I2245" i="8"/>
  <c r="I1863" i="8"/>
  <c r="I1663" i="8"/>
  <c r="I1463" i="8"/>
  <c r="I1263" i="8"/>
  <c r="I1063" i="8"/>
  <c r="I863" i="8"/>
  <c r="I663" i="8"/>
  <c r="I463" i="8"/>
  <c r="I263" i="8"/>
  <c r="I63" i="8"/>
  <c r="I2029" i="8"/>
  <c r="I1829" i="8"/>
  <c r="I1629" i="8"/>
  <c r="I1429" i="8"/>
  <c r="I1229" i="8"/>
  <c r="I1029" i="8"/>
  <c r="I829" i="8"/>
  <c r="I629" i="8"/>
  <c r="I429" i="8"/>
  <c r="I229" i="8"/>
  <c r="I29" i="8"/>
  <c r="I1175" i="8"/>
  <c r="I975" i="8"/>
  <c r="I775" i="8"/>
  <c r="I575" i="8"/>
  <c r="I375" i="8"/>
  <c r="I175" i="8"/>
  <c r="I1927" i="8"/>
  <c r="I1727" i="8"/>
  <c r="I1527" i="8"/>
  <c r="I1327" i="8"/>
  <c r="I1127" i="8"/>
  <c r="I927" i="8"/>
  <c r="I727" i="8"/>
  <c r="I527" i="8"/>
  <c r="I327" i="8"/>
  <c r="I127" i="8"/>
  <c r="I1193" i="8"/>
  <c r="I993" i="8"/>
  <c r="I793" i="8"/>
  <c r="I593" i="8"/>
  <c r="I393" i="8"/>
  <c r="I193" i="8"/>
  <c r="I2099" i="8"/>
  <c r="I1899" i="8"/>
  <c r="I1699" i="8"/>
  <c r="I1499" i="8"/>
  <c r="I1299" i="8"/>
  <c r="I1099" i="8"/>
  <c r="I899" i="8"/>
  <c r="I699" i="8"/>
  <c r="I499" i="8"/>
  <c r="I299" i="8"/>
  <c r="I99" i="8"/>
  <c r="I1205" i="8"/>
  <c r="I1005" i="8"/>
  <c r="I805" i="8"/>
  <c r="I605" i="8"/>
  <c r="I405" i="8"/>
  <c r="I205" i="8"/>
  <c r="I1671" i="8"/>
  <c r="I1471" i="8"/>
  <c r="I1271" i="8"/>
  <c r="I1071" i="8"/>
  <c r="I871" i="8"/>
  <c r="I671" i="8"/>
  <c r="I471" i="8"/>
  <c r="I271" i="8"/>
  <c r="I71" i="8"/>
  <c r="I2037" i="8"/>
  <c r="I1837" i="8"/>
  <c r="I1637" i="8"/>
  <c r="I1437" i="8"/>
  <c r="I1237" i="8"/>
  <c r="I1037" i="8"/>
  <c r="I837" i="8"/>
  <c r="I637" i="8"/>
  <c r="I437" i="8"/>
  <c r="I237" i="8"/>
  <c r="I37" i="8"/>
  <c r="I2271" i="8"/>
  <c r="I2141" i="8"/>
  <c r="I2431" i="8"/>
  <c r="I2357" i="8"/>
  <c r="I1915" i="8"/>
  <c r="I1615" i="8"/>
  <c r="I1415" i="8"/>
  <c r="I1321" i="8"/>
  <c r="I1141" i="8"/>
  <c r="I841" i="8"/>
  <c r="I621" i="8"/>
  <c r="I421" i="8"/>
  <c r="I221" i="8"/>
  <c r="I1221" i="8"/>
  <c r="I2335" i="8"/>
  <c r="I2007" i="8"/>
  <c r="I1941" i="8"/>
  <c r="I1481" i="8"/>
  <c r="I801" i="8"/>
  <c r="I1613" i="8"/>
  <c r="I1533" i="8"/>
  <c r="I1333" i="8"/>
  <c r="I2241" i="8"/>
  <c r="I2267" i="8"/>
  <c r="I1741" i="8"/>
  <c r="I2113" i="8"/>
  <c r="I2467" i="8"/>
  <c r="I1985" i="8"/>
  <c r="I1785" i="8"/>
  <c r="I1585" i="8"/>
  <c r="I1385" i="8"/>
  <c r="I2155" i="8"/>
  <c r="I1641" i="8"/>
  <c r="I2421" i="8"/>
  <c r="I2153" i="8"/>
  <c r="I2333" i="8"/>
  <c r="I2319" i="8"/>
  <c r="I2219" i="8"/>
  <c r="I1891" i="8"/>
  <c r="I2309" i="8"/>
  <c r="I2101" i="8"/>
  <c r="I2013" i="8"/>
  <c r="I2493" i="8"/>
  <c r="I2413" i="8"/>
  <c r="I2085" i="8"/>
  <c r="I2305" i="8"/>
  <c r="I1723" i="8"/>
  <c r="I1523" i="8"/>
  <c r="I1323" i="8"/>
  <c r="I1123" i="8"/>
  <c r="I923" i="8"/>
  <c r="I723" i="8"/>
  <c r="I523" i="8"/>
  <c r="I323" i="8"/>
  <c r="I123" i="8"/>
  <c r="I2089" i="8"/>
  <c r="I1889" i="8"/>
  <c r="I1689" i="8"/>
  <c r="I1489" i="8"/>
  <c r="I1289" i="8"/>
  <c r="I1089" i="8"/>
  <c r="I889" i="8"/>
  <c r="I689" i="8"/>
  <c r="I489" i="8"/>
  <c r="I289" i="8"/>
  <c r="I89" i="8"/>
  <c r="I1235" i="8"/>
  <c r="I1035" i="8"/>
  <c r="I835" i="8"/>
  <c r="I635" i="8"/>
  <c r="I435" i="8"/>
  <c r="I235" i="8"/>
  <c r="I35" i="8"/>
  <c r="I61" i="8"/>
  <c r="I1787" i="8"/>
  <c r="I1587" i="8"/>
  <c r="I1387" i="8"/>
  <c r="I1187" i="8"/>
  <c r="I987" i="8"/>
  <c r="I787" i="8"/>
  <c r="I587" i="8"/>
  <c r="I387" i="8"/>
  <c r="I187" i="8"/>
  <c r="I1253" i="8"/>
  <c r="I1053" i="8"/>
  <c r="I853" i="8"/>
  <c r="I653" i="8"/>
  <c r="I453" i="8"/>
  <c r="I253" i="8"/>
  <c r="I53" i="8"/>
  <c r="I2159" i="8"/>
  <c r="I1959" i="8"/>
  <c r="I1759" i="8"/>
  <c r="I1559" i="8"/>
  <c r="I1359" i="8"/>
  <c r="I1159" i="8"/>
  <c r="I959" i="8"/>
  <c r="I759" i="8"/>
  <c r="I559" i="8"/>
  <c r="I359" i="8"/>
  <c r="I159" i="8"/>
  <c r="I1065" i="8"/>
  <c r="I865" i="8"/>
  <c r="I665" i="8"/>
  <c r="I465" i="8"/>
  <c r="I265" i="8"/>
  <c r="I65" i="8"/>
  <c r="I1731" i="8"/>
  <c r="I1531" i="8"/>
  <c r="I1331" i="8"/>
  <c r="I1131" i="8"/>
  <c r="I931" i="8"/>
  <c r="I731" i="8"/>
  <c r="I2443" i="8"/>
  <c r="I2491" i="8"/>
  <c r="I2311" i="8"/>
  <c r="I2191" i="8"/>
  <c r="I2417" i="8"/>
  <c r="I2217" i="8"/>
  <c r="I2403" i="8"/>
  <c r="I1895" i="8"/>
  <c r="I1675" i="8"/>
  <c r="I1475" i="8"/>
  <c r="I1121" i="8"/>
  <c r="I681" i="8"/>
  <c r="I481" i="8"/>
  <c r="I281" i="8"/>
  <c r="I1721" i="8"/>
  <c r="I2395" i="8"/>
  <c r="I2195" i="8"/>
  <c r="I2067" i="8"/>
  <c r="I2055" i="8"/>
  <c r="I1921" i="8"/>
  <c r="I1461" i="8"/>
  <c r="I1933" i="8"/>
  <c r="I1393" i="8"/>
  <c r="I1081" i="8"/>
  <c r="I1873" i="8"/>
  <c r="I2061" i="8"/>
  <c r="I2253" i="8"/>
  <c r="I2045" i="8"/>
  <c r="I1845" i="8"/>
  <c r="I1645" i="8"/>
  <c r="I1445" i="8"/>
  <c r="I2183" i="8"/>
  <c r="I1601" i="8"/>
  <c r="I2347" i="8"/>
  <c r="I2463" i="8"/>
  <c r="I2169" i="8"/>
  <c r="I1993" i="8"/>
  <c r="I2373" i="8"/>
  <c r="I2499" i="8"/>
  <c r="I2399" i="8"/>
  <c r="I2199" i="8"/>
  <c r="I2365" i="8"/>
  <c r="I2165" i="8"/>
  <c r="I1783" i="8"/>
  <c r="I1583" i="8"/>
  <c r="I1383" i="8"/>
  <c r="I1183" i="8"/>
  <c r="I983" i="8"/>
  <c r="I783" i="8"/>
  <c r="I583" i="8"/>
  <c r="I383" i="8"/>
  <c r="I183" i="8"/>
  <c r="I2149" i="8"/>
  <c r="I1949" i="8"/>
  <c r="I1749" i="8"/>
  <c r="I1549" i="8"/>
  <c r="I1349" i="8"/>
  <c r="I1149" i="8"/>
  <c r="I949" i="8"/>
  <c r="I749" i="8"/>
  <c r="I549" i="8"/>
  <c r="I349" i="8"/>
  <c r="I149" i="8"/>
  <c r="I1095" i="8"/>
  <c r="I895" i="8"/>
  <c r="I695" i="8"/>
  <c r="I495" i="8"/>
  <c r="I295" i="8"/>
  <c r="I95" i="8"/>
  <c r="I121" i="8"/>
  <c r="I1847" i="8"/>
  <c r="I1647" i="8"/>
  <c r="I1447" i="8"/>
  <c r="I1247" i="8"/>
  <c r="I1047" i="8"/>
  <c r="I847" i="8"/>
  <c r="I647" i="8"/>
  <c r="I447" i="8"/>
  <c r="I247" i="8"/>
  <c r="I47" i="8"/>
  <c r="I1113" i="8"/>
  <c r="I913" i="8"/>
  <c r="I713" i="8"/>
  <c r="I513" i="8"/>
  <c r="I313" i="8"/>
  <c r="I113" i="8"/>
  <c r="I2019" i="8"/>
  <c r="I1819" i="8"/>
  <c r="I1619" i="8"/>
  <c r="I1419" i="8"/>
  <c r="I1219" i="8"/>
  <c r="I1019" i="8"/>
  <c r="I819" i="8"/>
  <c r="I619" i="8"/>
  <c r="I419" i="8"/>
  <c r="I219" i="8"/>
  <c r="I19" i="8"/>
  <c r="I1125" i="8"/>
  <c r="I925" i="8"/>
  <c r="I725" i="8"/>
  <c r="I525" i="8"/>
  <c r="I325" i="8"/>
  <c r="I125" i="8"/>
  <c r="I1591" i="8"/>
  <c r="I1391" i="8"/>
  <c r="I1191" i="8"/>
  <c r="I991" i="8"/>
  <c r="I791" i="8"/>
  <c r="I591" i="8"/>
  <c r="I391" i="8"/>
  <c r="I191" i="8"/>
  <c r="I2157" i="8"/>
  <c r="I1957" i="8"/>
  <c r="I1757" i="8"/>
  <c r="I1557" i="8"/>
  <c r="I1357" i="8"/>
  <c r="I1157" i="8"/>
  <c r="I957" i="8"/>
  <c r="I757" i="8"/>
  <c r="I557" i="8"/>
  <c r="I357" i="8"/>
  <c r="I157" i="8"/>
  <c r="I2017" i="8"/>
  <c r="I497" i="8"/>
  <c r="I337" i="8"/>
  <c r="I2362" i="8"/>
  <c r="I2162" i="8"/>
  <c r="I1962" i="8"/>
  <c r="I1762" i="8"/>
  <c r="I1562" i="8"/>
  <c r="I1362" i="8"/>
  <c r="I1162" i="8"/>
  <c r="I962" i="8"/>
  <c r="I732" i="8"/>
  <c r="I2448" i="8"/>
  <c r="I2248" i="8"/>
  <c r="I2048" i="8"/>
  <c r="I1848" i="8"/>
  <c r="I1648" i="8"/>
  <c r="I1448" i="8"/>
  <c r="I1248" i="8"/>
  <c r="I1048" i="8"/>
  <c r="I838" i="8"/>
  <c r="I638" i="8"/>
  <c r="I438" i="8"/>
  <c r="I2354" i="8"/>
  <c r="I2154" i="8"/>
  <c r="I1954" i="8"/>
  <c r="I1754" i="8"/>
  <c r="I1554" i="8"/>
  <c r="I1354" i="8"/>
  <c r="I1154" i="8"/>
  <c r="I954" i="8"/>
  <c r="I824" i="8"/>
  <c r="I624" i="8"/>
  <c r="I2380" i="8"/>
  <c r="I2180" i="8"/>
  <c r="I1980" i="8"/>
  <c r="I1780" i="8"/>
  <c r="I1580" i="8"/>
  <c r="I1380" i="8"/>
  <c r="I1180" i="8"/>
  <c r="I980" i="8"/>
  <c r="I830" i="8"/>
  <c r="I630" i="8"/>
  <c r="I2406" i="8"/>
  <c r="I2206" i="8"/>
  <c r="I2006" i="8"/>
  <c r="I1806" i="8"/>
  <c r="I1606" i="8"/>
  <c r="I1406" i="8"/>
  <c r="I1206" i="8"/>
  <c r="I1006" i="8"/>
  <c r="I836" i="8"/>
  <c r="I2432" i="8"/>
  <c r="I2232" i="8"/>
  <c r="I2032" i="8"/>
  <c r="I1832" i="8"/>
  <c r="I1632" i="8"/>
  <c r="I1432" i="8"/>
  <c r="I1232" i="8"/>
  <c r="I1032" i="8"/>
  <c r="I782" i="8"/>
  <c r="I582" i="8"/>
  <c r="I382" i="8"/>
  <c r="I2438" i="8"/>
  <c r="I2238" i="8"/>
  <c r="I2038" i="8"/>
  <c r="I1838" i="8"/>
  <c r="I1638" i="8"/>
  <c r="I1438" i="8"/>
  <c r="I1238" i="8"/>
  <c r="I1038" i="8"/>
  <c r="I768" i="8"/>
  <c r="I568" i="8"/>
  <c r="I2344" i="8"/>
  <c r="I2144" i="8"/>
  <c r="I1944" i="8"/>
  <c r="I1744" i="8"/>
  <c r="I1544" i="8"/>
  <c r="I1344" i="8"/>
  <c r="I1144" i="8"/>
  <c r="I944" i="8"/>
  <c r="I754" i="8"/>
  <c r="I554" i="8"/>
  <c r="I354" i="8"/>
  <c r="I2470" i="8"/>
  <c r="I2270" i="8"/>
  <c r="I2070" i="8"/>
  <c r="I1870" i="8"/>
  <c r="I1670" i="8"/>
  <c r="I1470" i="8"/>
  <c r="I1270" i="8"/>
  <c r="I1070" i="8"/>
  <c r="I2456" i="8"/>
  <c r="I2256" i="8"/>
  <c r="I2056" i="8"/>
  <c r="I1856" i="8"/>
  <c r="I1656" i="8"/>
  <c r="I1456" i="8"/>
  <c r="I1256" i="8"/>
  <c r="I1056" i="8"/>
  <c r="I806" i="8"/>
  <c r="I606" i="8"/>
  <c r="I324" i="8"/>
  <c r="I124" i="8"/>
  <c r="I470" i="8"/>
  <c r="I270" i="8"/>
  <c r="I70" i="8"/>
  <c r="I556" i="8"/>
  <c r="I356" i="8"/>
  <c r="I156" i="8"/>
  <c r="I242" i="8"/>
  <c r="I42" i="8"/>
  <c r="I308" i="8"/>
  <c r="I108" i="8"/>
  <c r="I154" i="8"/>
  <c r="I840" i="8"/>
  <c r="I640" i="8"/>
  <c r="I440" i="8"/>
  <c r="I240" i="8"/>
  <c r="I40" i="8"/>
  <c r="I546" i="8"/>
  <c r="I346" i="8"/>
  <c r="I146" i="8"/>
  <c r="I552" i="8"/>
  <c r="I352" i="8"/>
  <c r="I152" i="8"/>
  <c r="I298" i="8"/>
  <c r="I98" i="8"/>
  <c r="I531" i="8"/>
  <c r="I997" i="8"/>
  <c r="I817" i="8"/>
  <c r="I2422" i="8"/>
  <c r="I2222" i="8"/>
  <c r="I2022" i="8"/>
  <c r="I1822" i="8"/>
  <c r="I1622" i="8"/>
  <c r="I1422" i="8"/>
  <c r="I1222" i="8"/>
  <c r="I1022" i="8"/>
  <c r="I792" i="8"/>
  <c r="I2308" i="8"/>
  <c r="I2108" i="8"/>
  <c r="I1908" i="8"/>
  <c r="I1708" i="8"/>
  <c r="I1508" i="8"/>
  <c r="I1308" i="8"/>
  <c r="I1108" i="8"/>
  <c r="I908" i="8"/>
  <c r="I698" i="8"/>
  <c r="I498" i="8"/>
  <c r="I2414" i="8"/>
  <c r="I2214" i="8"/>
  <c r="I2014" i="8"/>
  <c r="I1814" i="8"/>
  <c r="I1614" i="8"/>
  <c r="I1414" i="8"/>
  <c r="I1214" i="8"/>
  <c r="I1014" i="8"/>
  <c r="I684" i="8"/>
  <c r="I2440" i="8"/>
  <c r="I2240" i="8"/>
  <c r="I2040" i="8"/>
  <c r="I1840" i="8"/>
  <c r="I1640" i="8"/>
  <c r="I1440" i="8"/>
  <c r="I1240" i="8"/>
  <c r="I1040" i="8"/>
  <c r="I690" i="8"/>
  <c r="I2466" i="8"/>
  <c r="I2266" i="8"/>
  <c r="I2066" i="8"/>
  <c r="I1866" i="8"/>
  <c r="I1666" i="8"/>
  <c r="I1466" i="8"/>
  <c r="I1266" i="8"/>
  <c r="I1066" i="8"/>
  <c r="I2492" i="8"/>
  <c r="I2292" i="8"/>
  <c r="I2092" i="8"/>
  <c r="I1892" i="8"/>
  <c r="I1692" i="8"/>
  <c r="I1492" i="8"/>
  <c r="I1292" i="8"/>
  <c r="I1092" i="8"/>
  <c r="I892" i="8"/>
  <c r="I842" i="8"/>
  <c r="I642" i="8"/>
  <c r="I442" i="8"/>
  <c r="I2498" i="8"/>
  <c r="I2298" i="8"/>
  <c r="I2098" i="8"/>
  <c r="I1898" i="8"/>
  <c r="I1698" i="8"/>
  <c r="I1498" i="8"/>
  <c r="I1298" i="8"/>
  <c r="I1098" i="8"/>
  <c r="I898" i="8"/>
  <c r="I828" i="8"/>
  <c r="I628" i="8"/>
  <c r="I2404" i="8"/>
  <c r="I2204" i="8"/>
  <c r="I2004" i="8"/>
  <c r="I1804" i="8"/>
  <c r="I1604" i="8"/>
  <c r="I1404" i="8"/>
  <c r="I1204" i="8"/>
  <c r="I1004" i="8"/>
  <c r="I814" i="8"/>
  <c r="I614" i="8"/>
  <c r="I414" i="8"/>
  <c r="I214" i="8"/>
  <c r="I2330" i="8"/>
  <c r="I2130" i="8"/>
  <c r="I1930" i="8"/>
  <c r="I1730" i="8"/>
  <c r="I1530" i="8"/>
  <c r="I1330" i="8"/>
  <c r="I1130" i="8"/>
  <c r="I930" i="8"/>
  <c r="I2316" i="8"/>
  <c r="I2116" i="8"/>
  <c r="I1916" i="8"/>
  <c r="I1716" i="8"/>
  <c r="I1516" i="8"/>
  <c r="I1316" i="8"/>
  <c r="I1116" i="8"/>
  <c r="I916" i="8"/>
  <c r="I866" i="8"/>
  <c r="I666" i="8"/>
  <c r="I384" i="8"/>
  <c r="I184" i="8"/>
  <c r="I330" i="8"/>
  <c r="I130" i="8"/>
  <c r="I616" i="8"/>
  <c r="I416" i="8"/>
  <c r="I216" i="8"/>
  <c r="I16" i="8"/>
  <c r="I102" i="8"/>
  <c r="I368" i="8"/>
  <c r="I168" i="8"/>
  <c r="I14" i="8"/>
  <c r="I700" i="8"/>
  <c r="I500" i="8"/>
  <c r="I300" i="8"/>
  <c r="I100" i="8"/>
  <c r="I406" i="8"/>
  <c r="I206" i="8"/>
  <c r="I612" i="8"/>
  <c r="I412" i="8"/>
  <c r="I212" i="8"/>
  <c r="I12" i="8"/>
  <c r="I158" i="8"/>
  <c r="I1617" i="8"/>
  <c r="I1337" i="8"/>
  <c r="I1137" i="8"/>
  <c r="I297" i="8"/>
  <c r="I137" i="8"/>
  <c r="I2482" i="8"/>
  <c r="I2282" i="8"/>
  <c r="I2082" i="8"/>
  <c r="I1882" i="8"/>
  <c r="I1682" i="8"/>
  <c r="I1482" i="8"/>
  <c r="I1282" i="8"/>
  <c r="I1082" i="8"/>
  <c r="I882" i="8"/>
  <c r="I852" i="8"/>
  <c r="I2368" i="8"/>
  <c r="I2168" i="8"/>
  <c r="I1968" i="8"/>
  <c r="I1768" i="8"/>
  <c r="I1568" i="8"/>
  <c r="I1368" i="8"/>
  <c r="I1168" i="8"/>
  <c r="I968" i="8"/>
  <c r="I758" i="8"/>
  <c r="I558" i="8"/>
  <c r="I358" i="8"/>
  <c r="I2474" i="8"/>
  <c r="I2274" i="8"/>
  <c r="I2074" i="8"/>
  <c r="I1874" i="8"/>
  <c r="I1674" i="8"/>
  <c r="I1474" i="8"/>
  <c r="I1274" i="8"/>
  <c r="I1074" i="8"/>
  <c r="I744" i="8"/>
  <c r="I544" i="8"/>
  <c r="I2500" i="8"/>
  <c r="I2300" i="8"/>
  <c r="I2100" i="8"/>
  <c r="I1900" i="8"/>
  <c r="I1700" i="8"/>
  <c r="I1500" i="8"/>
  <c r="I1300" i="8"/>
  <c r="I1100" i="8"/>
  <c r="I900" i="8"/>
  <c r="I750" i="8"/>
  <c r="I550" i="8"/>
  <c r="I2326" i="8"/>
  <c r="I2126" i="8"/>
  <c r="I1926" i="8"/>
  <c r="I1726" i="8"/>
  <c r="I1526" i="8"/>
  <c r="I1326" i="8"/>
  <c r="I1126" i="8"/>
  <c r="I926" i="8"/>
  <c r="I756" i="8"/>
  <c r="I2352" i="8"/>
  <c r="I2152" i="8"/>
  <c r="I1952" i="8"/>
  <c r="I1752" i="8"/>
  <c r="I1552" i="8"/>
  <c r="I1352" i="8"/>
  <c r="I1152" i="8"/>
  <c r="I952" i="8"/>
  <c r="I702" i="8"/>
  <c r="I502" i="8"/>
  <c r="I302" i="8"/>
  <c r="I2358" i="8"/>
  <c r="I2158" i="8"/>
  <c r="I1958" i="8"/>
  <c r="I1758" i="8"/>
  <c r="I1558" i="8"/>
  <c r="I1358" i="8"/>
  <c r="I1158" i="8"/>
  <c r="I958" i="8"/>
  <c r="I688" i="8"/>
  <c r="I2464" i="8"/>
  <c r="I2264" i="8"/>
  <c r="I2064" i="8"/>
  <c r="I1864" i="8"/>
  <c r="I1664" i="8"/>
  <c r="I1464" i="8"/>
  <c r="I1264" i="8"/>
  <c r="I1064" i="8"/>
  <c r="I874" i="8"/>
  <c r="I674" i="8"/>
  <c r="I474" i="8"/>
  <c r="I274" i="8"/>
  <c r="I2390" i="8"/>
  <c r="I2190" i="8"/>
  <c r="I1990" i="8"/>
  <c r="I1790" i="8"/>
  <c r="I1590" i="8"/>
  <c r="I1390" i="8"/>
  <c r="I1190" i="8"/>
  <c r="I990" i="8"/>
  <c r="I2376" i="8"/>
  <c r="I2176" i="8"/>
  <c r="I1976" i="8"/>
  <c r="I1776" i="8"/>
  <c r="I1576" i="8"/>
  <c r="I1376" i="8"/>
  <c r="I1176" i="8"/>
  <c r="I976" i="8"/>
  <c r="I726" i="8"/>
  <c r="I444" i="8"/>
  <c r="I244" i="8"/>
  <c r="I44" i="8"/>
  <c r="I390" i="8"/>
  <c r="I190" i="8"/>
  <c r="I676" i="8"/>
  <c r="I476" i="8"/>
  <c r="I276" i="8"/>
  <c r="I76" i="8"/>
  <c r="I162" i="8"/>
  <c r="I428" i="8"/>
  <c r="I228" i="8"/>
  <c r="I28" i="8"/>
  <c r="I74" i="8"/>
  <c r="I760" i="8"/>
  <c r="I560" i="8"/>
  <c r="I360" i="8"/>
  <c r="I160" i="8"/>
  <c r="I466" i="8"/>
  <c r="I266" i="8"/>
  <c r="I66" i="8"/>
  <c r="I672" i="8"/>
  <c r="I472" i="8"/>
  <c r="I272" i="8"/>
  <c r="I72" i="8"/>
  <c r="I218" i="8"/>
  <c r="I18" i="8"/>
  <c r="I1897" i="8"/>
  <c r="I1297" i="8"/>
  <c r="I797" i="8"/>
  <c r="I617" i="8"/>
  <c r="I2342" i="8"/>
  <c r="I2142" i="8"/>
  <c r="I1942" i="8"/>
  <c r="I1742" i="8"/>
  <c r="I1542" i="8"/>
  <c r="I1342" i="8"/>
  <c r="I1142" i="8"/>
  <c r="I942" i="8"/>
  <c r="I2428" i="8"/>
  <c r="I2228" i="8"/>
  <c r="I2028" i="8"/>
  <c r="I1828" i="8"/>
  <c r="I1628" i="8"/>
  <c r="I1428" i="8"/>
  <c r="I1228" i="8"/>
  <c r="I1028" i="8"/>
  <c r="I818" i="8"/>
  <c r="I618" i="8"/>
  <c r="I418" i="8"/>
  <c r="I2334" i="8"/>
  <c r="I2134" i="8"/>
  <c r="I1934" i="8"/>
  <c r="I1734" i="8"/>
  <c r="I1534" i="8"/>
  <c r="I1334" i="8"/>
  <c r="I1134" i="8"/>
  <c r="I934" i="8"/>
  <c r="I804" i="8"/>
  <c r="I604" i="8"/>
  <c r="I2360" i="8"/>
  <c r="I2160" i="8"/>
  <c r="I1960" i="8"/>
  <c r="I1760" i="8"/>
  <c r="I1560" i="8"/>
  <c r="I1360" i="8"/>
  <c r="I1160" i="8"/>
  <c r="I960" i="8"/>
  <c r="I810" i="8"/>
  <c r="I610" i="8"/>
  <c r="I2386" i="8"/>
  <c r="I2186" i="8"/>
  <c r="I1986" i="8"/>
  <c r="I1786" i="8"/>
  <c r="I1586" i="8"/>
  <c r="I1386" i="8"/>
  <c r="I1186" i="8"/>
  <c r="I986" i="8"/>
  <c r="I816" i="8"/>
  <c r="I2412" i="8"/>
  <c r="I2212" i="8"/>
  <c r="I2012" i="8"/>
  <c r="I1812" i="8"/>
  <c r="I1612" i="8"/>
  <c r="I1412" i="8"/>
  <c r="I1212" i="8"/>
  <c r="I1012" i="8"/>
  <c r="I762" i="8"/>
  <c r="I562" i="8"/>
  <c r="I362" i="8"/>
  <c r="I2418" i="8"/>
  <c r="I2218" i="8"/>
  <c r="I2018" i="8"/>
  <c r="I1818" i="8"/>
  <c r="I1618" i="8"/>
  <c r="I1418" i="8"/>
  <c r="I1218" i="8"/>
  <c r="I1018" i="8"/>
  <c r="I748" i="8"/>
  <c r="I548" i="8"/>
  <c r="I2324" i="8"/>
  <c r="I2124" i="8"/>
  <c r="I1924" i="8"/>
  <c r="I1724" i="8"/>
  <c r="I1524" i="8"/>
  <c r="I1324" i="8"/>
  <c r="I1124" i="8"/>
  <c r="I924" i="8"/>
  <c r="I734" i="8"/>
  <c r="I534" i="8"/>
  <c r="I334" i="8"/>
  <c r="I2450" i="8"/>
  <c r="I2250" i="8"/>
  <c r="I2050" i="8"/>
  <c r="I1850" i="8"/>
  <c r="I1650" i="8"/>
  <c r="I1450" i="8"/>
  <c r="I1250" i="8"/>
  <c r="I1050" i="8"/>
  <c r="I2436" i="8"/>
  <c r="I2236" i="8"/>
  <c r="I2036" i="8"/>
  <c r="I1836" i="8"/>
  <c r="I1636" i="8"/>
  <c r="I1436" i="8"/>
  <c r="I1236" i="8"/>
  <c r="I1036" i="8"/>
  <c r="I786" i="8"/>
  <c r="I504" i="8"/>
  <c r="I304" i="8"/>
  <c r="I104" i="8"/>
  <c r="I450" i="8"/>
  <c r="I250" i="8"/>
  <c r="I50" i="8"/>
  <c r="I536" i="8"/>
  <c r="I336" i="8"/>
  <c r="I136" i="8"/>
  <c r="I222" i="8"/>
  <c r="I22" i="8"/>
  <c r="I488" i="8"/>
  <c r="I288" i="8"/>
  <c r="I88" i="8"/>
  <c r="I134" i="8"/>
  <c r="I820" i="8"/>
  <c r="I620" i="8"/>
  <c r="I420" i="8"/>
  <c r="I220" i="8"/>
  <c r="I20" i="8"/>
  <c r="I526" i="8"/>
  <c r="I326" i="8"/>
  <c r="I126" i="8"/>
  <c r="I6" i="8"/>
  <c r="I532" i="8"/>
  <c r="I332" i="8"/>
  <c r="I132" i="8"/>
  <c r="I278" i="8"/>
  <c r="I78" i="8"/>
  <c r="I331" i="8"/>
  <c r="I1097" i="8"/>
  <c r="I937" i="8"/>
  <c r="I97" i="8"/>
  <c r="I2402" i="8"/>
  <c r="I2202" i="8"/>
  <c r="I2002" i="8"/>
  <c r="I1802" i="8"/>
  <c r="I1602" i="8"/>
  <c r="I1402" i="8"/>
  <c r="I1202" i="8"/>
  <c r="I1002" i="8"/>
  <c r="I772" i="8"/>
  <c r="I2488" i="8"/>
  <c r="I2288" i="8"/>
  <c r="I2088" i="8"/>
  <c r="I1888" i="8"/>
  <c r="I1688" i="8"/>
  <c r="I1488" i="8"/>
  <c r="I1288" i="8"/>
  <c r="I1088" i="8"/>
  <c r="I888" i="8"/>
  <c r="I878" i="8"/>
  <c r="I678" i="8"/>
  <c r="I478" i="8"/>
  <c r="I2394" i="8"/>
  <c r="I2194" i="8"/>
  <c r="I1994" i="8"/>
  <c r="I1794" i="8"/>
  <c r="I1594" i="8"/>
  <c r="I1394" i="8"/>
  <c r="I1194" i="8"/>
  <c r="I994" i="8"/>
  <c r="I864" i="8"/>
  <c r="I664" i="8"/>
  <c r="I2420" i="8"/>
  <c r="I2220" i="8"/>
  <c r="I2020" i="8"/>
  <c r="I1820" i="8"/>
  <c r="I1620" i="8"/>
  <c r="I1420" i="8"/>
  <c r="I1220" i="8"/>
  <c r="I1020" i="8"/>
  <c r="I870" i="8"/>
  <c r="I670" i="8"/>
  <c r="I2446" i="8"/>
  <c r="I2246" i="8"/>
  <c r="I2046" i="8"/>
  <c r="I1846" i="8"/>
  <c r="I1646" i="8"/>
  <c r="I1446" i="8"/>
  <c r="I1246" i="8"/>
  <c r="I1046" i="8"/>
  <c r="I876" i="8"/>
  <c r="I2472" i="8"/>
  <c r="I2272" i="8"/>
  <c r="I2072" i="8"/>
  <c r="I1872" i="8"/>
  <c r="I1672" i="8"/>
  <c r="I1472" i="8"/>
  <c r="I1272" i="8"/>
  <c r="I1072" i="8"/>
  <c r="I822" i="8"/>
  <c r="I622" i="8"/>
  <c r="I422" i="8"/>
  <c r="I2478" i="8"/>
  <c r="I2278" i="8"/>
  <c r="I2078" i="8"/>
  <c r="I1878" i="8"/>
  <c r="I1678" i="8"/>
  <c r="I1478" i="8"/>
  <c r="I1278" i="8"/>
  <c r="I1078" i="8"/>
  <c r="I808" i="8"/>
  <c r="I608" i="8"/>
  <c r="I2384" i="8"/>
  <c r="I2184" i="8"/>
  <c r="I1984" i="8"/>
  <c r="I1784" i="8"/>
  <c r="I1584" i="8"/>
  <c r="I1384" i="8"/>
  <c r="I1184" i="8"/>
  <c r="I984" i="8"/>
  <c r="I794" i="8"/>
  <c r="I594" i="8"/>
  <c r="I394" i="8"/>
  <c r="I194" i="8"/>
  <c r="I2310" i="8"/>
  <c r="I2110" i="8"/>
  <c r="I1910" i="8"/>
  <c r="I1710" i="8"/>
  <c r="I1510" i="8"/>
  <c r="I1310" i="8"/>
  <c r="I1110" i="8"/>
  <c r="I910" i="8"/>
  <c r="I2496" i="8"/>
  <c r="I2296" i="8"/>
  <c r="I2096" i="8"/>
  <c r="I1896" i="8"/>
  <c r="I1696" i="8"/>
  <c r="I1496" i="8"/>
  <c r="I1296" i="8"/>
  <c r="I1096" i="8"/>
  <c r="I896" i="8"/>
  <c r="I846" i="8"/>
  <c r="I646" i="8"/>
  <c r="I364" i="8"/>
  <c r="I164" i="8"/>
  <c r="I510" i="8"/>
  <c r="I310" i="8"/>
  <c r="I110" i="8"/>
  <c r="I596" i="8"/>
  <c r="I396" i="8"/>
  <c r="I196" i="8"/>
  <c r="I82" i="8"/>
  <c r="I348" i="8"/>
  <c r="I148" i="8"/>
  <c r="I680" i="8"/>
  <c r="I480" i="8"/>
  <c r="I280" i="8"/>
  <c r="I80" i="8"/>
  <c r="I1497" i="8"/>
  <c r="I597" i="8"/>
  <c r="I417" i="8"/>
  <c r="I2462" i="8"/>
  <c r="I2262" i="8"/>
  <c r="I2062" i="8"/>
  <c r="I1862" i="8"/>
  <c r="I1662" i="8"/>
  <c r="I1462" i="8"/>
  <c r="I1262" i="8"/>
  <c r="I1062" i="8"/>
  <c r="I832" i="8"/>
  <c r="I2348" i="8"/>
  <c r="I2148" i="8"/>
  <c r="I1948" i="8"/>
  <c r="I1748" i="8"/>
  <c r="I1548" i="8"/>
  <c r="I1348" i="8"/>
  <c r="I1148" i="8"/>
  <c r="I948" i="8"/>
  <c r="I738" i="8"/>
  <c r="I538" i="8"/>
  <c r="I338" i="8"/>
  <c r="I2454" i="8"/>
  <c r="I2254" i="8"/>
  <c r="I2054" i="8"/>
  <c r="I1854" i="8"/>
  <c r="I1654" i="8"/>
  <c r="I1454" i="8"/>
  <c r="I1254" i="8"/>
  <c r="I1054" i="8"/>
  <c r="I724" i="8"/>
  <c r="I524" i="8"/>
  <c r="I2480" i="8"/>
  <c r="I2280" i="8"/>
  <c r="I2080" i="8"/>
  <c r="I1880" i="8"/>
  <c r="I1680" i="8"/>
  <c r="I1480" i="8"/>
  <c r="I1280" i="8"/>
  <c r="I1080" i="8"/>
  <c r="I880" i="8"/>
  <c r="I730" i="8"/>
  <c r="I530" i="8"/>
  <c r="I2306" i="8"/>
  <c r="I2106" i="8"/>
  <c r="I1906" i="8"/>
  <c r="I1706" i="8"/>
  <c r="I1506" i="8"/>
  <c r="I1306" i="8"/>
  <c r="I1106" i="8"/>
  <c r="I906" i="8"/>
  <c r="I736" i="8"/>
  <c r="I2332" i="8"/>
  <c r="I2132" i="8"/>
  <c r="I1932" i="8"/>
  <c r="I1732" i="8"/>
  <c r="I1532" i="8"/>
  <c r="I1332" i="8"/>
  <c r="I1132" i="8"/>
  <c r="I932" i="8"/>
  <c r="I682" i="8"/>
  <c r="I482" i="8"/>
  <c r="I282" i="8"/>
  <c r="I2338" i="8"/>
  <c r="I2138" i="8"/>
  <c r="I1938" i="8"/>
  <c r="I1738" i="8"/>
  <c r="I1538" i="8"/>
  <c r="I1338" i="8"/>
  <c r="I1138" i="8"/>
  <c r="I938" i="8"/>
  <c r="I868" i="8"/>
  <c r="I668" i="8"/>
  <c r="I2444" i="8"/>
  <c r="I2244" i="8"/>
  <c r="I2044" i="8"/>
  <c r="I1844" i="8"/>
  <c r="I1644" i="8"/>
  <c r="I1444" i="8"/>
  <c r="I1244" i="8"/>
  <c r="I1044" i="8"/>
  <c r="I854" i="8"/>
  <c r="I654" i="8"/>
  <c r="I454" i="8"/>
  <c r="I254" i="8"/>
  <c r="I2370" i="8"/>
  <c r="I2170" i="8"/>
  <c r="I1970" i="8"/>
  <c r="I1770" i="8"/>
  <c r="I1570" i="8"/>
  <c r="I1370" i="8"/>
  <c r="I1170" i="8"/>
  <c r="I970" i="8"/>
  <c r="I2356" i="8"/>
  <c r="I2156" i="8"/>
  <c r="I1956" i="8"/>
  <c r="I1756" i="8"/>
  <c r="I1556" i="8"/>
  <c r="I1356" i="8"/>
  <c r="I1156" i="8"/>
  <c r="I956" i="8"/>
  <c r="I706" i="8"/>
  <c r="I424" i="8"/>
  <c r="I224" i="8"/>
  <c r="I24" i="8"/>
  <c r="I370" i="8"/>
  <c r="I170" i="8"/>
  <c r="I656" i="8"/>
  <c r="I456" i="8"/>
  <c r="I256" i="8"/>
  <c r="I56" i="8"/>
  <c r="I142" i="8"/>
  <c r="I408" i="8"/>
  <c r="I208" i="8"/>
  <c r="I8" i="8"/>
  <c r="I54" i="8"/>
  <c r="I740" i="8"/>
  <c r="I540" i="8"/>
  <c r="I340" i="8"/>
  <c r="I140" i="8"/>
  <c r="I446" i="8"/>
  <c r="I246" i="8"/>
  <c r="I46" i="8"/>
  <c r="I652" i="8"/>
  <c r="I452" i="8"/>
  <c r="I252" i="8"/>
  <c r="I52" i="8"/>
  <c r="I198" i="8"/>
  <c r="I1817" i="8"/>
  <c r="I897" i="8"/>
  <c r="I737" i="8"/>
  <c r="I2322" i="8"/>
  <c r="I2122" i="8"/>
  <c r="I1922" i="8"/>
  <c r="I1722" i="8"/>
  <c r="I1522" i="8"/>
  <c r="I1322" i="8"/>
  <c r="I1122" i="8"/>
  <c r="I922" i="8"/>
  <c r="I2408" i="8"/>
  <c r="I2208" i="8"/>
  <c r="I2008" i="8"/>
  <c r="I1808" i="8"/>
  <c r="I1608" i="8"/>
  <c r="I1408" i="8"/>
  <c r="I1208" i="8"/>
  <c r="I1008" i="8"/>
  <c r="I798" i="8"/>
  <c r="I598" i="8"/>
  <c r="I398" i="8"/>
  <c r="I2314" i="8"/>
  <c r="I2114" i="8"/>
  <c r="I1914" i="8"/>
  <c r="I1714" i="8"/>
  <c r="I1514" i="8"/>
  <c r="I1314" i="8"/>
  <c r="I1114" i="8"/>
  <c r="I914" i="8"/>
  <c r="I784" i="8"/>
  <c r="I584" i="8"/>
  <c r="I2340" i="8"/>
  <c r="I2140" i="8"/>
  <c r="I1940" i="8"/>
  <c r="I1740" i="8"/>
  <c r="I1540" i="8"/>
  <c r="I1340" i="8"/>
  <c r="I1140" i="8"/>
  <c r="I940" i="8"/>
  <c r="I790" i="8"/>
  <c r="I590" i="8"/>
  <c r="I2366" i="8"/>
  <c r="I2166" i="8"/>
  <c r="I1966" i="8"/>
  <c r="I1766" i="8"/>
  <c r="I1566" i="8"/>
  <c r="I1366" i="8"/>
  <c r="I1166" i="8"/>
  <c r="I966" i="8"/>
  <c r="I796" i="8"/>
  <c r="I2392" i="8"/>
  <c r="I2192" i="8"/>
  <c r="I1992" i="8"/>
  <c r="I1792" i="8"/>
  <c r="I1592" i="8"/>
  <c r="I1392" i="8"/>
  <c r="I1192" i="8"/>
  <c r="I992" i="8"/>
  <c r="I742" i="8"/>
  <c r="I542" i="8"/>
  <c r="I342" i="8"/>
  <c r="I2398" i="8"/>
  <c r="I2198" i="8"/>
  <c r="I1998" i="8"/>
  <c r="I1798" i="8"/>
  <c r="I1598" i="8"/>
  <c r="I1398" i="8"/>
  <c r="I1198" i="8"/>
  <c r="I998" i="8"/>
  <c r="I728" i="8"/>
  <c r="I528" i="8"/>
  <c r="I2304" i="8"/>
  <c r="I2104" i="8"/>
  <c r="I1904" i="8"/>
  <c r="I1704" i="8"/>
  <c r="I1504" i="8"/>
  <c r="I1304" i="8"/>
  <c r="I1104" i="8"/>
  <c r="I904" i="8"/>
  <c r="I714" i="8"/>
  <c r="I514" i="8"/>
  <c r="I314" i="8"/>
  <c r="I2430" i="8"/>
  <c r="I2230" i="8"/>
  <c r="I2030" i="8"/>
  <c r="I1830" i="8"/>
  <c r="I1630" i="8"/>
  <c r="I1430" i="8"/>
  <c r="I1230" i="8"/>
  <c r="I1030" i="8"/>
  <c r="I2416" i="8"/>
  <c r="I2216" i="8"/>
  <c r="I2016" i="8"/>
  <c r="I1816" i="8"/>
  <c r="I1616" i="8"/>
  <c r="I1416" i="8"/>
  <c r="I1216" i="8"/>
  <c r="I1016" i="8"/>
  <c r="I766" i="8"/>
  <c r="I484" i="8"/>
  <c r="I284" i="8"/>
  <c r="I84" i="8"/>
  <c r="I430" i="8"/>
  <c r="I230" i="8"/>
  <c r="I30" i="8"/>
  <c r="I716" i="8"/>
  <c r="I516" i="8"/>
  <c r="I316" i="8"/>
  <c r="I116" i="8"/>
  <c r="I202" i="8"/>
  <c r="I468" i="8"/>
  <c r="I268" i="8"/>
  <c r="I68" i="8"/>
  <c r="I114" i="8"/>
  <c r="I800" i="8"/>
  <c r="I600" i="8"/>
  <c r="I400" i="8"/>
  <c r="I200" i="8"/>
  <c r="I506" i="8"/>
  <c r="I306" i="8"/>
  <c r="I106" i="8"/>
  <c r="I712" i="8"/>
  <c r="I512" i="8"/>
  <c r="I312" i="8"/>
  <c r="I112" i="8"/>
  <c r="I131" i="8"/>
  <c r="I2097" i="8"/>
  <c r="I1217" i="8"/>
  <c r="I397" i="8"/>
  <c r="I217" i="8"/>
  <c r="I2382" i="8"/>
  <c r="I2182" i="8"/>
  <c r="I1982" i="8"/>
  <c r="I1782" i="8"/>
  <c r="I1582" i="8"/>
  <c r="I1382" i="8"/>
  <c r="I1182" i="8"/>
  <c r="I982" i="8"/>
  <c r="I752" i="8"/>
  <c r="I2468" i="8"/>
  <c r="I2268" i="8"/>
  <c r="I2068" i="8"/>
  <c r="I1868" i="8"/>
  <c r="I1668" i="8"/>
  <c r="I1468" i="8"/>
  <c r="I1268" i="8"/>
  <c r="I1068" i="8"/>
  <c r="I858" i="8"/>
  <c r="I658" i="8"/>
  <c r="I458" i="8"/>
  <c r="I2374" i="8"/>
  <c r="I2174" i="8"/>
  <c r="I1974" i="8"/>
  <c r="I1774" i="8"/>
  <c r="I1574" i="8"/>
  <c r="I1374" i="8"/>
  <c r="I1174" i="8"/>
  <c r="I974" i="8"/>
  <c r="I844" i="8"/>
  <c r="I644" i="8"/>
  <c r="I2400" i="8"/>
  <c r="I2200" i="8"/>
  <c r="I2000" i="8"/>
  <c r="I1800" i="8"/>
  <c r="I1600" i="8"/>
  <c r="I1400" i="8"/>
  <c r="I1200" i="8"/>
  <c r="I1000" i="8"/>
  <c r="I850" i="8"/>
  <c r="I650" i="8"/>
  <c r="I2426" i="8"/>
  <c r="I2226" i="8"/>
  <c r="I2026" i="8"/>
  <c r="I1826" i="8"/>
  <c r="I1626" i="8"/>
  <c r="I1426" i="8"/>
  <c r="I1226" i="8"/>
  <c r="I1026" i="8"/>
  <c r="I856" i="8"/>
  <c r="I2452" i="8"/>
  <c r="I2252" i="8"/>
  <c r="I2052" i="8"/>
  <c r="I1852" i="8"/>
  <c r="I1652" i="8"/>
  <c r="I1452" i="8"/>
  <c r="I1252" i="8"/>
  <c r="I1052" i="8"/>
  <c r="I802" i="8"/>
  <c r="I602" i="8"/>
  <c r="I402" i="8"/>
  <c r="I2458" i="8"/>
  <c r="I2258" i="8"/>
  <c r="I2058" i="8"/>
  <c r="I1858" i="8"/>
  <c r="I1658" i="8"/>
  <c r="I1458" i="8"/>
  <c r="I1258" i="8"/>
  <c r="I1058" i="8"/>
  <c r="I788" i="8"/>
  <c r="I588" i="8"/>
  <c r="I2364" i="8"/>
  <c r="I2164" i="8"/>
  <c r="I1964" i="8"/>
  <c r="I1764" i="8"/>
  <c r="I1564" i="8"/>
  <c r="I1364" i="8"/>
  <c r="I1164" i="8"/>
  <c r="I964" i="8"/>
  <c r="I774" i="8"/>
  <c r="I574" i="8"/>
  <c r="I374" i="8"/>
  <c r="I2490" i="8"/>
  <c r="I2290" i="8"/>
  <c r="I2090" i="8"/>
  <c r="I1890" i="8"/>
  <c r="I1690" i="8"/>
  <c r="I1490" i="8"/>
  <c r="I1290" i="8"/>
  <c r="I1090" i="8"/>
  <c r="I890" i="8"/>
  <c r="I2476" i="8"/>
  <c r="I2276" i="8"/>
  <c r="I2076" i="8"/>
  <c r="I1876" i="8"/>
  <c r="I1676" i="8"/>
  <c r="I1476" i="8"/>
  <c r="I1276" i="8"/>
  <c r="I1076" i="8"/>
  <c r="I826" i="8"/>
  <c r="I626" i="8"/>
  <c r="I344" i="8"/>
  <c r="I144" i="8"/>
  <c r="I490" i="8"/>
  <c r="I290" i="8"/>
  <c r="I90" i="8"/>
  <c r="I576" i="8"/>
  <c r="I376" i="8"/>
  <c r="I176" i="8"/>
  <c r="I262" i="8"/>
  <c r="I62" i="8"/>
  <c r="I328" i="8"/>
  <c r="I128" i="8"/>
  <c r="I174" i="8"/>
  <c r="I860" i="8"/>
  <c r="I660" i="8"/>
  <c r="I460" i="8"/>
  <c r="I260" i="8"/>
  <c r="I60" i="8"/>
  <c r="I566" i="8"/>
  <c r="I366" i="8"/>
  <c r="I166" i="8"/>
  <c r="I1417" i="8"/>
  <c r="I697" i="8"/>
  <c r="I537" i="8"/>
  <c r="I2442" i="8"/>
  <c r="I2242" i="8"/>
  <c r="I2042" i="8"/>
  <c r="I1842" i="8"/>
  <c r="I1642" i="8"/>
  <c r="I1442" i="8"/>
  <c r="I1242" i="8"/>
  <c r="I1042" i="8"/>
  <c r="I812" i="8"/>
  <c r="I2328" i="8"/>
  <c r="I2128" i="8"/>
  <c r="I1928" i="8"/>
  <c r="I1728" i="8"/>
  <c r="I1528" i="8"/>
  <c r="I1328" i="8"/>
  <c r="I1128" i="8"/>
  <c r="I928" i="8"/>
  <c r="I718" i="8"/>
  <c r="I518" i="8"/>
  <c r="I2434" i="8"/>
  <c r="I2234" i="8"/>
  <c r="I2034" i="8"/>
  <c r="I1834" i="8"/>
  <c r="I1634" i="8"/>
  <c r="I1434" i="8"/>
  <c r="I1234" i="8"/>
  <c r="I1034" i="8"/>
  <c r="I704" i="8"/>
  <c r="I2460" i="8"/>
  <c r="I2260" i="8"/>
  <c r="I2060" i="8"/>
  <c r="I1860" i="8"/>
  <c r="I1660" i="8"/>
  <c r="I1460" i="8"/>
  <c r="I1260" i="8"/>
  <c r="I1060" i="8"/>
  <c r="I710" i="8"/>
  <c r="I2486" i="8"/>
  <c r="I2286" i="8"/>
  <c r="I2086" i="8"/>
  <c r="I1886" i="8"/>
  <c r="I1686" i="8"/>
  <c r="I1486" i="8"/>
  <c r="I1286" i="8"/>
  <c r="I1086" i="8"/>
  <c r="I886" i="8"/>
  <c r="I2312" i="8"/>
  <c r="I2112" i="8"/>
  <c r="I1912" i="8"/>
  <c r="I1712" i="8"/>
  <c r="I1512" i="8"/>
  <c r="I1312" i="8"/>
  <c r="I1112" i="8"/>
  <c r="I912" i="8"/>
  <c r="I862" i="8"/>
  <c r="I662" i="8"/>
  <c r="I462" i="8"/>
  <c r="I2318" i="8"/>
  <c r="I2118" i="8"/>
  <c r="I1918" i="8"/>
  <c r="I1718" i="8"/>
  <c r="I1518" i="8"/>
  <c r="I1318" i="8"/>
  <c r="I1118" i="8"/>
  <c r="I918" i="8"/>
  <c r="I848" i="8"/>
  <c r="I648" i="8"/>
  <c r="I2424" i="8"/>
  <c r="I2224" i="8"/>
  <c r="I2024" i="8"/>
  <c r="I1824" i="8"/>
  <c r="I1624" i="8"/>
  <c r="I1424" i="8"/>
  <c r="I1224" i="8"/>
  <c r="I1024" i="8"/>
  <c r="I834" i="8"/>
  <c r="I634" i="8"/>
  <c r="I434" i="8"/>
  <c r="I234" i="8"/>
  <c r="I2350" i="8"/>
  <c r="I2150" i="8"/>
  <c r="I1950" i="8"/>
  <c r="I1750" i="8"/>
  <c r="I1550" i="8"/>
  <c r="I1350" i="8"/>
  <c r="I1150" i="8"/>
  <c r="I950" i="8"/>
  <c r="I2336" i="8"/>
  <c r="I2136" i="8"/>
  <c r="I1936" i="8"/>
  <c r="I1736" i="8"/>
  <c r="I1536" i="8"/>
  <c r="I1336" i="8"/>
  <c r="I1136" i="8"/>
  <c r="I936" i="8"/>
  <c r="I686" i="8"/>
  <c r="I404" i="8"/>
  <c r="I204" i="8"/>
  <c r="I350" i="8"/>
  <c r="I150" i="8"/>
  <c r="I636" i="8"/>
  <c r="I436" i="8"/>
  <c r="I236" i="8"/>
  <c r="I36" i="8"/>
  <c r="I122" i="8"/>
  <c r="I388" i="8"/>
  <c r="I188" i="8"/>
  <c r="I34" i="8"/>
  <c r="I720" i="8"/>
  <c r="I520" i="8"/>
  <c r="I320" i="8"/>
  <c r="I120" i="8"/>
  <c r="I426" i="8"/>
  <c r="I226" i="8"/>
  <c r="I26" i="8"/>
  <c r="I632" i="8"/>
  <c r="I432" i="8"/>
  <c r="I232" i="8"/>
  <c r="I32" i="8"/>
  <c r="I178" i="8"/>
  <c r="I1697" i="8"/>
  <c r="I1197" i="8"/>
  <c r="I1017" i="8"/>
  <c r="I197" i="8"/>
  <c r="I17" i="8"/>
  <c r="I2502" i="8"/>
  <c r="I2302" i="8"/>
  <c r="I2102" i="8"/>
  <c r="I1902" i="8"/>
  <c r="I1702" i="8"/>
  <c r="I1502" i="8"/>
  <c r="I1302" i="8"/>
  <c r="I1102" i="8"/>
  <c r="I902" i="8"/>
  <c r="I872" i="8"/>
  <c r="I2388" i="8"/>
  <c r="I2188" i="8"/>
  <c r="I1988" i="8"/>
  <c r="I1788" i="8"/>
  <c r="I1588" i="8"/>
  <c r="I1388" i="8"/>
  <c r="I1188" i="8"/>
  <c r="I988" i="8"/>
  <c r="I778" i="8"/>
  <c r="I578" i="8"/>
  <c r="I378" i="8"/>
  <c r="I2494" i="8"/>
  <c r="I2294" i="8"/>
  <c r="I2094" i="8"/>
  <c r="I1894" i="8"/>
  <c r="I1694" i="8"/>
  <c r="I1494" i="8"/>
  <c r="I1294" i="8"/>
  <c r="I1094" i="8"/>
  <c r="I894" i="8"/>
  <c r="I764" i="8"/>
  <c r="I564" i="8"/>
  <c r="I2320" i="8"/>
  <c r="I2120" i="8"/>
  <c r="I1920" i="8"/>
  <c r="I1720" i="8"/>
  <c r="I1520" i="8"/>
  <c r="I1320" i="8"/>
  <c r="I1120" i="8"/>
  <c r="I920" i="8"/>
  <c r="I770" i="8"/>
  <c r="I570" i="8"/>
  <c r="I2346" i="8"/>
  <c r="I2146" i="8"/>
  <c r="I1946" i="8"/>
  <c r="I1746" i="8"/>
  <c r="I1546" i="8"/>
  <c r="I1346" i="8"/>
  <c r="I1146" i="8"/>
  <c r="I946" i="8"/>
  <c r="I776" i="8"/>
  <c r="I2372" i="8"/>
  <c r="I2172" i="8"/>
  <c r="I1972" i="8"/>
  <c r="I1772" i="8"/>
  <c r="I1572" i="8"/>
  <c r="I1372" i="8"/>
  <c r="I1172" i="8"/>
  <c r="I972" i="8"/>
  <c r="I722" i="8"/>
  <c r="I522" i="8"/>
  <c r="I322" i="8"/>
  <c r="I2378" i="8"/>
  <c r="I2178" i="8"/>
  <c r="I1978" i="8"/>
  <c r="I1778" i="8"/>
  <c r="I1578" i="8"/>
  <c r="I1378" i="8"/>
  <c r="I1178" i="8"/>
  <c r="I978" i="8"/>
  <c r="I708" i="8"/>
  <c r="I508" i="8"/>
  <c r="I2484" i="8"/>
  <c r="I2284" i="8"/>
  <c r="I2084" i="8"/>
  <c r="I1884" i="8"/>
  <c r="I1684" i="8"/>
  <c r="I1484" i="8"/>
  <c r="I1284" i="8"/>
  <c r="I1084" i="8"/>
  <c r="I884" i="8"/>
  <c r="I694" i="8"/>
  <c r="I494" i="8"/>
  <c r="I294" i="8"/>
  <c r="I2410" i="8"/>
  <c r="I2210" i="8"/>
  <c r="I2010" i="8"/>
  <c r="I1810" i="8"/>
  <c r="I1610" i="8"/>
  <c r="I1410" i="8"/>
  <c r="I1210" i="8"/>
  <c r="I1010" i="8"/>
  <c r="I2396" i="8"/>
  <c r="I2196" i="8"/>
  <c r="I1996" i="8"/>
  <c r="I1796" i="8"/>
  <c r="I1596" i="8"/>
  <c r="I1396" i="8"/>
  <c r="I1196" i="8"/>
  <c r="I996" i="8"/>
  <c r="I746" i="8"/>
  <c r="I464" i="8"/>
  <c r="I264" i="8"/>
  <c r="I64" i="8"/>
  <c r="I410" i="8"/>
  <c r="I210" i="8"/>
  <c r="I10" i="8"/>
  <c r="I696" i="8"/>
  <c r="I496" i="8"/>
  <c r="I296" i="8"/>
  <c r="I96" i="8"/>
  <c r="I182" i="8"/>
  <c r="I448" i="8"/>
  <c r="I248" i="8"/>
  <c r="I48" i="8"/>
  <c r="I94" i="8"/>
  <c r="I780" i="8"/>
  <c r="I580" i="8"/>
  <c r="I380" i="8"/>
  <c r="I180" i="8"/>
  <c r="I486" i="8"/>
  <c r="I286" i="8"/>
  <c r="I86" i="8"/>
  <c r="I692" i="8"/>
  <c r="I492" i="8"/>
  <c r="I292" i="8"/>
  <c r="I92" i="8"/>
  <c r="I238" i="8"/>
  <c r="I38" i="8"/>
  <c r="I372" i="8"/>
  <c r="I118" i="8"/>
  <c r="I318" i="8"/>
  <c r="I58" i="8"/>
  <c r="I586" i="8"/>
  <c r="I592" i="8"/>
  <c r="I258" i="8"/>
  <c r="I572" i="8"/>
  <c r="I192" i="8"/>
  <c r="I386" i="8"/>
  <c r="I172" i="8"/>
  <c r="I138" i="8"/>
  <c r="I186" i="8"/>
  <c r="I392" i="8"/>
  <c r="B592" i="9"/>
  <c r="E592" i="6"/>
  <c r="B37" i="9"/>
  <c r="E37" i="6"/>
  <c r="B339" i="9"/>
  <c r="E339" i="6"/>
  <c r="B839" i="9"/>
  <c r="E839" i="6"/>
  <c r="B217" i="9"/>
  <c r="E217" i="6"/>
  <c r="B817" i="9"/>
  <c r="E817" i="6"/>
  <c r="B515" i="9"/>
  <c r="E515" i="6"/>
  <c r="B224" i="9"/>
  <c r="E224" i="6"/>
  <c r="B724" i="9"/>
  <c r="E724" i="6"/>
  <c r="B311" i="9"/>
  <c r="E311" i="6"/>
  <c r="B911" i="9"/>
  <c r="E911" i="6"/>
  <c r="B112" i="9"/>
  <c r="E112" i="6"/>
  <c r="B680" i="9"/>
  <c r="E680" i="6"/>
  <c r="B267" i="9"/>
  <c r="E267" i="6"/>
  <c r="B867" i="9"/>
  <c r="E867" i="6"/>
  <c r="B576" i="9"/>
  <c r="E576" i="6"/>
  <c r="B26" i="9"/>
  <c r="E26" i="6"/>
  <c r="B674" i="9"/>
  <c r="E674" i="6"/>
  <c r="B1767" i="9"/>
  <c r="E1767" i="6"/>
  <c r="B1575" i="9"/>
  <c r="E1575" i="6"/>
  <c r="B1549" i="9"/>
  <c r="E1549" i="6"/>
  <c r="B1810" i="9"/>
  <c r="E1810" i="6"/>
  <c r="B1547" i="9"/>
  <c r="E1547" i="6"/>
  <c r="B1626" i="9"/>
  <c r="E1626" i="6"/>
  <c r="B2411" i="9"/>
  <c r="E2411" i="6"/>
  <c r="B2221" i="9"/>
  <c r="E2221" i="6"/>
  <c r="B2310" i="9"/>
  <c r="E2310" i="6"/>
  <c r="B1829" i="9"/>
  <c r="E1829" i="6"/>
  <c r="B2431" i="9"/>
  <c r="E2431" i="6"/>
  <c r="B1030" i="9"/>
  <c r="E1030" i="6"/>
  <c r="B1110" i="9"/>
  <c r="E1110" i="6"/>
  <c r="B1190" i="9"/>
  <c r="E1190" i="6"/>
  <c r="B1270" i="9"/>
  <c r="E1270" i="6"/>
  <c r="B1330" i="9"/>
  <c r="E1330" i="6"/>
  <c r="B1454" i="9"/>
  <c r="E1454" i="6"/>
  <c r="B1654" i="9"/>
  <c r="E1654" i="6"/>
  <c r="B1854" i="9"/>
  <c r="E1854" i="6"/>
  <c r="B2054" i="9"/>
  <c r="E2054" i="6"/>
  <c r="B2254" i="9"/>
  <c r="E2254" i="6"/>
  <c r="B1848" i="9"/>
  <c r="E1848" i="6"/>
  <c r="B2148" i="9"/>
  <c r="E2148" i="6"/>
  <c r="B2195" i="9"/>
  <c r="E2195" i="6"/>
  <c r="B2460" i="9"/>
  <c r="E2460" i="6"/>
  <c r="B601" i="9"/>
  <c r="E601" i="6"/>
  <c r="B39" i="9"/>
  <c r="E39" i="6"/>
  <c r="B350" i="9"/>
  <c r="E350" i="6"/>
  <c r="B977" i="9"/>
  <c r="E977" i="6"/>
  <c r="B528" i="9"/>
  <c r="E528" i="6"/>
  <c r="B226" i="9"/>
  <c r="E226" i="6"/>
  <c r="B826" i="9"/>
  <c r="E826" i="6"/>
  <c r="B533" i="9"/>
  <c r="E533" i="6"/>
  <c r="B622" i="9"/>
  <c r="E622" i="6"/>
  <c r="B54" i="9"/>
  <c r="E54" i="6"/>
  <c r="B289" i="9"/>
  <c r="E289" i="6"/>
  <c r="B789" i="9"/>
  <c r="E789" i="6"/>
  <c r="B478" i="9"/>
  <c r="E478" i="6"/>
  <c r="B1580" i="9"/>
  <c r="E1580" i="6"/>
  <c r="B712" i="9"/>
  <c r="E712" i="6"/>
  <c r="B81" i="9"/>
  <c r="E81" i="6"/>
  <c r="B659" i="9"/>
  <c r="E659" i="6"/>
  <c r="B337" i="9"/>
  <c r="E337" i="6"/>
  <c r="B637" i="9"/>
  <c r="E637" i="6"/>
  <c r="B949" i="9"/>
  <c r="E949" i="6"/>
  <c r="B435" i="9"/>
  <c r="E435" i="6"/>
  <c r="B635" i="9"/>
  <c r="E635" i="6"/>
  <c r="B144" i="9"/>
  <c r="E144" i="6"/>
  <c r="B544" i="9"/>
  <c r="E544" i="6"/>
  <c r="B844" i="9"/>
  <c r="E844" i="6"/>
  <c r="B431" i="9"/>
  <c r="E431" i="6"/>
  <c r="B731" i="9"/>
  <c r="E731" i="6"/>
  <c r="B76" i="9"/>
  <c r="E76" i="6"/>
  <c r="B200" i="9"/>
  <c r="E200" i="6"/>
  <c r="B400" i="9"/>
  <c r="E400" i="6"/>
  <c r="B700" i="9"/>
  <c r="E700" i="6"/>
  <c r="B1832" i="9"/>
  <c r="E1832" i="6"/>
  <c r="B487" i="9"/>
  <c r="E487" i="6"/>
  <c r="B887" i="9"/>
  <c r="E887" i="6"/>
  <c r="B296" i="9"/>
  <c r="E296" i="6"/>
  <c r="B496" i="9"/>
  <c r="E496" i="6"/>
  <c r="B796" i="9"/>
  <c r="E796" i="6"/>
  <c r="B2050" i="9"/>
  <c r="E2050" i="6"/>
  <c r="B294" i="9"/>
  <c r="E294" i="6"/>
  <c r="B494" i="9"/>
  <c r="E494" i="6"/>
  <c r="B794" i="9"/>
  <c r="E794" i="6"/>
  <c r="B1488" i="9"/>
  <c r="E1488" i="6"/>
  <c r="B1788" i="9"/>
  <c r="E1788" i="6"/>
  <c r="B2302" i="9"/>
  <c r="E2302" i="6"/>
  <c r="B1775" i="9"/>
  <c r="E1775" i="6"/>
  <c r="B2090" i="9"/>
  <c r="E2090" i="6"/>
  <c r="B1462" i="9"/>
  <c r="E1462" i="6"/>
  <c r="B1662" i="9"/>
  <c r="E1662" i="6"/>
  <c r="B2467" i="9"/>
  <c r="E2467" i="6"/>
  <c r="B1890" i="9"/>
  <c r="E1890" i="6"/>
  <c r="B1956" i="9"/>
  <c r="E1956" i="6"/>
  <c r="B1468" i="9"/>
  <c r="E1468" i="6"/>
  <c r="B1668" i="9"/>
  <c r="E1668" i="6"/>
  <c r="B2387" i="9"/>
  <c r="E2387" i="6"/>
  <c r="B2147" i="9"/>
  <c r="E2147" i="6"/>
  <c r="B2359" i="9"/>
  <c r="E2359" i="6"/>
  <c r="B17" i="12"/>
  <c r="H32" i="5"/>
  <c r="B18" i="12" s="1"/>
  <c r="B621" i="9"/>
  <c r="E621" i="6"/>
  <c r="B63" i="9"/>
  <c r="E63" i="6"/>
  <c r="B470" i="9"/>
  <c r="E470" i="6"/>
  <c r="B2056" i="9"/>
  <c r="E2056" i="6"/>
  <c r="B548" i="9"/>
  <c r="E548" i="6"/>
  <c r="B246" i="9"/>
  <c r="E246" i="6"/>
  <c r="B846" i="9"/>
  <c r="E846" i="6"/>
  <c r="B553" i="9"/>
  <c r="E553" i="6"/>
  <c r="B36" i="9"/>
  <c r="E36" i="6"/>
  <c r="B642" i="9"/>
  <c r="E642" i="6"/>
  <c r="B38" i="9"/>
  <c r="E38" i="6"/>
  <c r="B309" i="9"/>
  <c r="E309" i="6"/>
  <c r="B809" i="9"/>
  <c r="E809" i="6"/>
  <c r="B298" i="9"/>
  <c r="E298" i="6"/>
  <c r="B798" i="9"/>
  <c r="E798" i="6"/>
  <c r="B405" i="9"/>
  <c r="E405" i="6"/>
  <c r="B805" i="9"/>
  <c r="E805" i="6"/>
  <c r="B2059" i="9"/>
  <c r="E2059" i="6"/>
  <c r="B303" i="9"/>
  <c r="E303" i="6"/>
  <c r="B503" i="9"/>
  <c r="E503" i="6"/>
  <c r="B803" i="9"/>
  <c r="E803" i="6"/>
  <c r="B1601" i="9"/>
  <c r="E1601" i="6"/>
  <c r="B1987" i="9"/>
  <c r="E1987" i="6"/>
  <c r="B2216" i="9"/>
  <c r="E2216" i="6"/>
  <c r="B1625" i="9"/>
  <c r="E1625" i="6"/>
  <c r="B2109" i="9"/>
  <c r="E2109" i="6"/>
  <c r="B1478" i="9"/>
  <c r="E1478" i="6"/>
  <c r="B1778" i="9"/>
  <c r="E1778" i="6"/>
  <c r="B2471" i="9"/>
  <c r="E2471" i="6"/>
  <c r="B1686" i="9"/>
  <c r="E1686" i="6"/>
  <c r="B1959" i="9"/>
  <c r="E1959" i="6"/>
  <c r="B1481" i="9"/>
  <c r="E1481" i="6"/>
  <c r="B1681" i="9"/>
  <c r="E1681" i="6"/>
  <c r="B2122" i="9"/>
  <c r="E2122" i="6"/>
  <c r="B1510" i="9"/>
  <c r="E1510" i="6"/>
  <c r="B1831" i="9"/>
  <c r="E1831" i="6"/>
  <c r="B2156" i="9"/>
  <c r="E2156" i="6"/>
  <c r="B1421" i="9"/>
  <c r="E1421" i="6"/>
  <c r="B1521" i="9"/>
  <c r="E1521" i="6"/>
  <c r="B1721" i="9"/>
  <c r="E1721" i="6"/>
  <c r="B2129" i="9"/>
  <c r="E2129" i="6"/>
  <c r="B1595" i="9"/>
  <c r="E1595" i="6"/>
  <c r="B1940" i="9"/>
  <c r="E1940" i="6"/>
  <c r="B1047" i="9"/>
  <c r="E1047" i="6"/>
  <c r="B1769" i="9"/>
  <c r="E1769" i="6"/>
  <c r="B1966" i="9"/>
  <c r="E1966" i="6"/>
  <c r="B2389" i="9"/>
  <c r="E2389" i="6"/>
  <c r="B936" i="9"/>
  <c r="E936" i="6"/>
  <c r="B976" i="9"/>
  <c r="E976" i="6"/>
  <c r="B1016" i="9"/>
  <c r="E1016" i="6"/>
  <c r="B1056" i="9"/>
  <c r="E1056" i="6"/>
  <c r="B1116" i="9"/>
  <c r="E1116" i="6"/>
  <c r="B1156" i="9"/>
  <c r="E1156" i="6"/>
  <c r="B1196" i="9"/>
  <c r="E1196" i="6"/>
  <c r="B1236" i="9"/>
  <c r="E1236" i="6"/>
  <c r="B1276" i="9"/>
  <c r="E1276" i="6"/>
  <c r="B1336" i="9"/>
  <c r="E1336" i="6"/>
  <c r="B1383" i="9"/>
  <c r="E1383" i="6"/>
  <c r="B1583" i="9"/>
  <c r="E1583" i="6"/>
  <c r="B1783" i="9"/>
  <c r="E1783" i="6"/>
  <c r="B1883" i="9"/>
  <c r="E1883" i="6"/>
  <c r="B2083" i="9"/>
  <c r="E2083" i="6"/>
  <c r="B2461" i="9"/>
  <c r="E2461" i="6"/>
  <c r="B1977" i="9"/>
  <c r="E1977" i="6"/>
  <c r="B2177" i="9"/>
  <c r="E2177" i="6"/>
  <c r="B2449" i="9"/>
  <c r="E2449" i="6"/>
  <c r="B2385" i="9"/>
  <c r="E2385" i="6"/>
  <c r="B1083" i="9"/>
  <c r="E1083" i="6"/>
  <c r="B1123" i="9"/>
  <c r="E1123" i="6"/>
  <c r="B1143" i="9"/>
  <c r="E1143" i="6"/>
  <c r="B1203" i="9"/>
  <c r="E1203" i="6"/>
  <c r="B1223" i="9"/>
  <c r="E1223" i="6"/>
  <c r="B1243" i="9"/>
  <c r="E1243" i="6"/>
  <c r="B1263" i="9"/>
  <c r="E1263" i="6"/>
  <c r="B1303" i="9"/>
  <c r="E1303" i="6"/>
  <c r="B1343" i="9"/>
  <c r="E1343" i="6"/>
  <c r="B1363" i="9"/>
  <c r="E1363" i="6"/>
  <c r="B1524" i="9"/>
  <c r="E1524" i="6"/>
  <c r="B1824" i="9"/>
  <c r="E1824" i="6"/>
  <c r="B2506" i="9"/>
  <c r="E2506" i="6"/>
  <c r="B432" i="9"/>
  <c r="E432" i="6"/>
  <c r="B832" i="9"/>
  <c r="E832" i="6"/>
  <c r="B45" i="9"/>
  <c r="E45" i="6"/>
  <c r="B105" i="9"/>
  <c r="E105" i="6"/>
  <c r="B379" i="9"/>
  <c r="E379" i="6"/>
  <c r="B679" i="9"/>
  <c r="E679" i="6"/>
  <c r="B1506" i="9"/>
  <c r="E1506" i="6"/>
  <c r="B157" i="9"/>
  <c r="E157" i="6"/>
  <c r="B457" i="9"/>
  <c r="E457" i="6"/>
  <c r="B757" i="9"/>
  <c r="E757" i="6"/>
  <c r="B255" i="9"/>
  <c r="E255" i="6"/>
  <c r="B655" i="9"/>
  <c r="E655" i="6"/>
  <c r="B164" i="9"/>
  <c r="E164" i="6"/>
  <c r="B664" i="9"/>
  <c r="E664" i="6"/>
  <c r="B451" i="9"/>
  <c r="E451" i="6"/>
  <c r="B751" i="9"/>
  <c r="E751" i="6"/>
  <c r="B60" i="9"/>
  <c r="E60" i="6"/>
  <c r="B220" i="9"/>
  <c r="E220" i="6"/>
  <c r="B520" i="9"/>
  <c r="E520" i="6"/>
  <c r="B820" i="9"/>
  <c r="E820" i="6"/>
  <c r="B207" i="9"/>
  <c r="E207" i="6"/>
  <c r="B607" i="9"/>
  <c r="E607" i="6"/>
  <c r="B1978" i="9"/>
  <c r="E1978" i="6"/>
  <c r="B516" i="9"/>
  <c r="E516" i="6"/>
  <c r="B916" i="9"/>
  <c r="E916" i="6"/>
  <c r="B214" i="9"/>
  <c r="E214" i="6"/>
  <c r="B714" i="9"/>
  <c r="E714" i="6"/>
  <c r="B1609" i="9"/>
  <c r="E1609" i="6"/>
  <c r="B2225" i="9"/>
  <c r="E2225" i="6"/>
  <c r="B2010" i="9"/>
  <c r="E2010" i="6"/>
  <c r="B1591" i="9"/>
  <c r="E1591" i="6"/>
  <c r="B1715" i="9"/>
  <c r="E1715" i="6"/>
  <c r="B1489" i="9"/>
  <c r="E1489" i="6"/>
  <c r="B2483" i="9"/>
  <c r="E2483" i="6"/>
  <c r="B2067" i="9"/>
  <c r="E2067" i="6"/>
  <c r="B1629" i="9"/>
  <c r="E1629" i="6"/>
  <c r="B1600" i="9"/>
  <c r="E1600" i="6"/>
  <c r="B1377" i="9"/>
  <c r="E1377" i="6"/>
  <c r="B1969" i="9"/>
  <c r="E1969" i="6"/>
  <c r="B938" i="9"/>
  <c r="E938" i="6"/>
  <c r="B1018" i="9"/>
  <c r="E1018" i="6"/>
  <c r="B1118" i="9"/>
  <c r="E1118" i="6"/>
  <c r="B1178" i="9"/>
  <c r="E1178" i="6"/>
  <c r="B1218" i="9"/>
  <c r="E1218" i="6"/>
  <c r="B1258" i="9"/>
  <c r="E1258" i="6"/>
  <c r="B1298" i="9"/>
  <c r="E1298" i="6"/>
  <c r="B1358" i="9"/>
  <c r="E1358" i="6"/>
  <c r="B1494" i="9"/>
  <c r="E1494" i="6"/>
  <c r="B1694" i="9"/>
  <c r="E1694" i="6"/>
  <c r="B1894" i="9"/>
  <c r="E1894" i="6"/>
  <c r="B2094" i="9"/>
  <c r="E2094" i="6"/>
  <c r="B1888" i="9"/>
  <c r="E1888" i="6"/>
  <c r="B2188" i="9"/>
  <c r="E2188" i="6"/>
  <c r="B2135" i="9"/>
  <c r="E2135" i="6"/>
  <c r="B2425" i="9"/>
  <c r="E2425" i="6"/>
  <c r="B1145" i="9"/>
  <c r="E1145" i="6"/>
  <c r="B2488" i="9"/>
  <c r="E2488" i="6"/>
  <c r="B766" i="9"/>
  <c r="E766" i="6"/>
  <c r="R11" i="8"/>
  <c r="P26" i="8" s="1"/>
  <c r="Q26" i="8" s="1"/>
  <c r="G1591" i="8"/>
  <c r="G1527" i="8"/>
  <c r="G1341" i="8"/>
  <c r="G1495" i="8"/>
  <c r="G1345" i="8"/>
  <c r="G1481" i="8"/>
  <c r="G1299" i="8"/>
  <c r="G1191" i="8"/>
  <c r="G1141" i="8"/>
  <c r="G1091" i="8"/>
  <c r="G1041" i="8"/>
  <c r="G991" i="8"/>
  <c r="G941" i="8"/>
  <c r="G891" i="8"/>
  <c r="G1585" i="8"/>
  <c r="G1517" i="8"/>
  <c r="G2475" i="8"/>
  <c r="G2435" i="8"/>
  <c r="G2395" i="8"/>
  <c r="G2355" i="8"/>
  <c r="G2315" i="8"/>
  <c r="G2275" i="8"/>
  <c r="G2235" i="8"/>
  <c r="G2195" i="8"/>
  <c r="G2155" i="8"/>
  <c r="G2115" i="8"/>
  <c r="G2075" i="8"/>
  <c r="G2035" i="8"/>
  <c r="G1995" i="8"/>
  <c r="G1955" i="8"/>
  <c r="G1915" i="8"/>
  <c r="G1875" i="8"/>
  <c r="G1835" i="8"/>
  <c r="G1795" i="8"/>
  <c r="G1755" i="8"/>
  <c r="G1715" i="8"/>
  <c r="G1675" i="8"/>
  <c r="G1635" i="8"/>
  <c r="G1589" i="8"/>
  <c r="G1403" i="8"/>
  <c r="G1289" i="8"/>
  <c r="G1185" i="8"/>
  <c r="G1135" i="8"/>
  <c r="G1085" i="8"/>
  <c r="G1035" i="8"/>
  <c r="G985" i="8"/>
  <c r="G935" i="8"/>
  <c r="G885" i="8"/>
  <c r="G1393" i="8"/>
  <c r="G1443" i="8"/>
  <c r="G1379" i="8"/>
  <c r="G1433" i="8"/>
  <c r="G1569" i="8"/>
  <c r="G1383" i="8"/>
  <c r="G1269" i="8"/>
  <c r="G1523" i="8"/>
  <c r="G1459" i="8"/>
  <c r="G1227" i="8"/>
  <c r="G1177" i="8"/>
  <c r="G1127" i="8"/>
  <c r="G1077" i="8"/>
  <c r="G1027" i="8"/>
  <c r="G977" i="8"/>
  <c r="G927" i="8"/>
  <c r="G1413" i="8"/>
  <c r="G1599" i="8"/>
  <c r="G1349" i="8"/>
  <c r="G1285" i="8"/>
  <c r="G2471" i="8"/>
  <c r="G2431" i="8"/>
  <c r="G2391" i="8"/>
  <c r="G2351" i="8"/>
  <c r="G2311" i="8"/>
  <c r="G2271" i="8"/>
  <c r="G2231" i="8"/>
  <c r="G2191" i="8"/>
  <c r="G2151" i="8"/>
  <c r="G2111" i="8"/>
  <c r="G2071" i="8"/>
  <c r="G2031" i="8"/>
  <c r="G1991" i="8"/>
  <c r="G1951" i="8"/>
  <c r="G1911" i="8"/>
  <c r="G1871" i="8"/>
  <c r="G1831" i="8"/>
  <c r="G1791" i="8"/>
  <c r="G1751" i="8"/>
  <c r="G1711" i="8"/>
  <c r="G1671" i="8"/>
  <c r="G1631" i="8"/>
  <c r="G1521" i="8"/>
  <c r="G1339" i="8"/>
  <c r="G1525" i="8"/>
  <c r="G1457" i="8"/>
  <c r="G1561" i="8"/>
  <c r="G1261" i="8"/>
  <c r="G1209" i="8"/>
  <c r="G1159" i="8"/>
  <c r="G1109" i="8"/>
  <c r="G1059" i="8"/>
  <c r="G1009" i="8"/>
  <c r="G959" i="8"/>
  <c r="G909" i="8"/>
  <c r="G1565" i="8"/>
  <c r="G1497" i="8"/>
  <c r="G1265" i="8"/>
  <c r="G1501" i="8"/>
  <c r="G1319" i="8"/>
  <c r="G1213" i="8"/>
  <c r="G1163" i="8"/>
  <c r="G1113" i="8"/>
  <c r="G1063" i="8"/>
  <c r="G1013" i="8"/>
  <c r="G963" i="8"/>
  <c r="G913" i="8"/>
  <c r="G2465" i="8"/>
  <c r="G2425" i="8"/>
  <c r="G2385" i="8"/>
  <c r="G2345" i="8"/>
  <c r="G2305" i="8"/>
  <c r="G2265" i="8"/>
  <c r="G2225" i="8"/>
  <c r="G2185" i="8"/>
  <c r="G2145" i="8"/>
  <c r="G2105" i="8"/>
  <c r="G2065" i="8"/>
  <c r="G2025" i="8"/>
  <c r="G1985" i="8"/>
  <c r="G1945" i="8"/>
  <c r="G1905" i="8"/>
  <c r="G1865" i="8"/>
  <c r="G1825" i="8"/>
  <c r="G1785" i="8"/>
  <c r="G1745" i="8"/>
  <c r="G1705" i="8"/>
  <c r="G1665" i="8"/>
  <c r="G1625" i="8"/>
  <c r="G1573" i="8"/>
  <c r="G1391" i="8"/>
  <c r="G1277" i="8"/>
  <c r="G1545" i="8"/>
  <c r="G1477" i="8"/>
  <c r="G1245" i="8"/>
  <c r="G1531" i="8"/>
  <c r="G1467" i="8"/>
  <c r="G1231" i="8"/>
  <c r="G1181" i="8"/>
  <c r="G1131" i="8"/>
  <c r="G1081" i="8"/>
  <c r="G1031" i="8"/>
  <c r="G981" i="8"/>
  <c r="G931" i="8"/>
  <c r="G1435" i="8"/>
  <c r="G2467" i="8"/>
  <c r="G2427" i="8"/>
  <c r="G2387" i="8"/>
  <c r="G2347" i="8"/>
  <c r="G2307" i="8"/>
  <c r="G2267" i="8"/>
  <c r="G2227" i="8"/>
  <c r="G2187" i="8"/>
  <c r="G2147" i="8"/>
  <c r="G2107" i="8"/>
  <c r="G2067" i="8"/>
  <c r="G2027" i="8"/>
  <c r="G1987" i="8"/>
  <c r="G1947" i="8"/>
  <c r="G1907" i="8"/>
  <c r="G1867" i="8"/>
  <c r="G1827" i="8"/>
  <c r="G1787" i="8"/>
  <c r="G1747" i="8"/>
  <c r="G1707" i="8"/>
  <c r="G1667" i="8"/>
  <c r="G1627" i="8"/>
  <c r="G1389" i="8"/>
  <c r="G1225" i="8"/>
  <c r="G1175" i="8"/>
  <c r="G1125" i="8"/>
  <c r="G1075" i="8"/>
  <c r="G1025" i="8"/>
  <c r="G975" i="8"/>
  <c r="G925" i="8"/>
  <c r="G1593" i="8"/>
  <c r="G1429" i="8"/>
  <c r="G1311" i="8"/>
  <c r="G1369" i="8"/>
  <c r="G1509" i="8"/>
  <c r="G1327" i="8"/>
  <c r="G1273" i="8"/>
  <c r="G1217" i="8"/>
  <c r="G1167" i="8"/>
  <c r="G1117" i="8"/>
  <c r="G1067" i="8"/>
  <c r="G1017" i="8"/>
  <c r="G967" i="8"/>
  <c r="G917" i="8"/>
  <c r="G1463" i="8"/>
  <c r="G1399" i="8"/>
  <c r="G1281" i="8"/>
  <c r="G2463" i="8"/>
  <c r="G2423" i="8"/>
  <c r="G2383" i="8"/>
  <c r="G2343" i="8"/>
  <c r="G2303" i="8"/>
  <c r="G2263" i="8"/>
  <c r="G2223" i="8"/>
  <c r="G2183" i="8"/>
  <c r="G2143" i="8"/>
  <c r="G2103" i="8"/>
  <c r="G2063" i="8"/>
  <c r="G2023" i="8"/>
  <c r="G1983" i="8"/>
  <c r="G1943" i="8"/>
  <c r="G1903" i="8"/>
  <c r="G1863" i="8"/>
  <c r="G1823" i="8"/>
  <c r="G1783" i="8"/>
  <c r="G1743" i="8"/>
  <c r="G1703" i="8"/>
  <c r="G1663" i="8"/>
  <c r="G1623" i="8"/>
  <c r="G1571" i="8"/>
  <c r="G1507" i="8"/>
  <c r="G1271" i="8"/>
  <c r="G1375" i="8"/>
  <c r="G1547" i="8"/>
  <c r="G1361" i="8"/>
  <c r="G1199" i="8"/>
  <c r="G1149" i="8"/>
  <c r="G1099" i="8"/>
  <c r="G1049" i="8"/>
  <c r="G999" i="8"/>
  <c r="G949" i="8"/>
  <c r="G899" i="8"/>
  <c r="G1415" i="8"/>
  <c r="G1551" i="8"/>
  <c r="G1487" i="8"/>
  <c r="G1251" i="8"/>
  <c r="G1203" i="8"/>
  <c r="G1153" i="8"/>
  <c r="G1103" i="8"/>
  <c r="G1053" i="8"/>
  <c r="G1003" i="8"/>
  <c r="G953" i="8"/>
  <c r="G903" i="8"/>
  <c r="G1441" i="8"/>
  <c r="G1323" i="8"/>
  <c r="G1395" i="8"/>
  <c r="G1581" i="8"/>
  <c r="G1331" i="8"/>
  <c r="G1221" i="8"/>
  <c r="G1171" i="8"/>
  <c r="G1121" i="8"/>
  <c r="G1071" i="8"/>
  <c r="G1021" i="8"/>
  <c r="G971" i="8"/>
  <c r="G921" i="8"/>
  <c r="G1485" i="8"/>
  <c r="G1417" i="8"/>
  <c r="G2499" i="8"/>
  <c r="G2459" i="8"/>
  <c r="G2419" i="8"/>
  <c r="G2379" i="8"/>
  <c r="G2339" i="8"/>
  <c r="G2299" i="8"/>
  <c r="G2259" i="8"/>
  <c r="G2219" i="8"/>
  <c r="G2179" i="8"/>
  <c r="G2139" i="8"/>
  <c r="G2099" i="8"/>
  <c r="G2059" i="8"/>
  <c r="G2019" i="8"/>
  <c r="G1979" i="8"/>
  <c r="G1939" i="8"/>
  <c r="G1899" i="8"/>
  <c r="G1859" i="8"/>
  <c r="G1819" i="8"/>
  <c r="G1779" i="8"/>
  <c r="G1739" i="8"/>
  <c r="G1699" i="8"/>
  <c r="G1659" i="8"/>
  <c r="G1619" i="8"/>
  <c r="G1503" i="8"/>
  <c r="G1439" i="8"/>
  <c r="G1321" i="8"/>
  <c r="G1215" i="8"/>
  <c r="G1165" i="8"/>
  <c r="G1115" i="8"/>
  <c r="G1065" i="8"/>
  <c r="G1015" i="8"/>
  <c r="G965" i="8"/>
  <c r="G915" i="8"/>
  <c r="G1543" i="8"/>
  <c r="G1479" i="8"/>
  <c r="G1247" i="8"/>
  <c r="G1483" i="8"/>
  <c r="G1419" i="8"/>
  <c r="G1301" i="8"/>
  <c r="G2493" i="8"/>
  <c r="G2453" i="8"/>
  <c r="G2413" i="8"/>
  <c r="G2373" i="8"/>
  <c r="G2333" i="8"/>
  <c r="G2293" i="8"/>
  <c r="G2253" i="8"/>
  <c r="G2213" i="8"/>
  <c r="G2173" i="8"/>
  <c r="G2133" i="8"/>
  <c r="G2093" i="8"/>
  <c r="G2053" i="8"/>
  <c r="G2013" i="8"/>
  <c r="G1973" i="8"/>
  <c r="G1933" i="8"/>
  <c r="G1893" i="8"/>
  <c r="G1853" i="8"/>
  <c r="G1813" i="8"/>
  <c r="G1773" i="8"/>
  <c r="G1733" i="8"/>
  <c r="G1693" i="8"/>
  <c r="G1653" i="8"/>
  <c r="G1613" i="8"/>
  <c r="G1555" i="8"/>
  <c r="G1405" i="8"/>
  <c r="G1255" i="8"/>
  <c r="G1559" i="8"/>
  <c r="G1259" i="8"/>
  <c r="G1207" i="8"/>
  <c r="G1157" i="8"/>
  <c r="G1107" i="8"/>
  <c r="G1057" i="8"/>
  <c r="G1007" i="8"/>
  <c r="G957" i="8"/>
  <c r="G907" i="8"/>
  <c r="G1449" i="8"/>
  <c r="G1553" i="8"/>
  <c r="G1335" i="8"/>
  <c r="G2495" i="8"/>
  <c r="G2455" i="8"/>
  <c r="G2415" i="8"/>
  <c r="G2375" i="8"/>
  <c r="G2335" i="8"/>
  <c r="G2295" i="8"/>
  <c r="G2255" i="8"/>
  <c r="G2215" i="8"/>
  <c r="G2175" i="8"/>
  <c r="G2135" i="8"/>
  <c r="G2095" i="8"/>
  <c r="G2055" i="8"/>
  <c r="G2015" i="8"/>
  <c r="G1975" i="8"/>
  <c r="G1935" i="8"/>
  <c r="G1895" i="8"/>
  <c r="G1855" i="8"/>
  <c r="G1815" i="8"/>
  <c r="G1775" i="8"/>
  <c r="G1735" i="8"/>
  <c r="G1695" i="8"/>
  <c r="G1655" i="8"/>
  <c r="G1615" i="8"/>
  <c r="G1371" i="8"/>
  <c r="G1575" i="8"/>
  <c r="G1425" i="8"/>
  <c r="G1275" i="8"/>
  <c r="G1411" i="8"/>
  <c r="G1297" i="8"/>
  <c r="G1243" i="8"/>
  <c r="G1189" i="8"/>
  <c r="G1139" i="8"/>
  <c r="G1089" i="8"/>
  <c r="G1039" i="8"/>
  <c r="G989" i="8"/>
  <c r="G939" i="8"/>
  <c r="G889" i="8"/>
  <c r="G1465" i="8"/>
  <c r="G1397" i="8"/>
  <c r="G1315" i="8"/>
  <c r="G1601" i="8"/>
  <c r="G1351" i="8"/>
  <c r="G1193" i="8"/>
  <c r="G1143" i="8"/>
  <c r="G1093" i="8"/>
  <c r="G1043" i="8"/>
  <c r="G993" i="8"/>
  <c r="G943" i="8"/>
  <c r="G893" i="8"/>
  <c r="G2489" i="8"/>
  <c r="G2449" i="8"/>
  <c r="G2409" i="8"/>
  <c r="G2369" i="8"/>
  <c r="G2329" i="8"/>
  <c r="G2289" i="8"/>
  <c r="G2249" i="8"/>
  <c r="G2209" i="8"/>
  <c r="G2169" i="8"/>
  <c r="G2129" i="8"/>
  <c r="G2089" i="8"/>
  <c r="G2049" i="8"/>
  <c r="G2009" i="8"/>
  <c r="G1969" i="8"/>
  <c r="G1929" i="8"/>
  <c r="G1889" i="8"/>
  <c r="G1849" i="8"/>
  <c r="G1809" i="8"/>
  <c r="G1769" i="8"/>
  <c r="G1729" i="8"/>
  <c r="G1689" i="8"/>
  <c r="G1649" i="8"/>
  <c r="G1609" i="8"/>
  <c r="G1473" i="8"/>
  <c r="G1491" i="8"/>
  <c r="G1427" i="8"/>
  <c r="G1309" i="8"/>
  <c r="G1595" i="8"/>
  <c r="G1445" i="8"/>
  <c r="G1377" i="8"/>
  <c r="G1295" i="8"/>
  <c r="G1567" i="8"/>
  <c r="G1381" i="8"/>
  <c r="G1267" i="8"/>
  <c r="G1211" i="8"/>
  <c r="G1161" i="8"/>
  <c r="G1111" i="8"/>
  <c r="G1061" i="8"/>
  <c r="G1011" i="8"/>
  <c r="G961" i="8"/>
  <c r="G911" i="8"/>
  <c r="G2491" i="8"/>
  <c r="G2451" i="8"/>
  <c r="G2411" i="8"/>
  <c r="G2371" i="8"/>
  <c r="G2331" i="8"/>
  <c r="G2291" i="8"/>
  <c r="G2251" i="8"/>
  <c r="G2211" i="8"/>
  <c r="G2171" i="8"/>
  <c r="G2131" i="8"/>
  <c r="G2091" i="8"/>
  <c r="G2051" i="8"/>
  <c r="G2011" i="8"/>
  <c r="G1971" i="8"/>
  <c r="G1931" i="8"/>
  <c r="G1891" i="8"/>
  <c r="G1851" i="8"/>
  <c r="G1811" i="8"/>
  <c r="G1771" i="8"/>
  <c r="G1731" i="8"/>
  <c r="G1691" i="8"/>
  <c r="G1651" i="8"/>
  <c r="G1611" i="8"/>
  <c r="G1489" i="8"/>
  <c r="G1257" i="8"/>
  <c r="G1205" i="8"/>
  <c r="G1155" i="8"/>
  <c r="G1105" i="8"/>
  <c r="G1055" i="8"/>
  <c r="G1005" i="8"/>
  <c r="G955" i="8"/>
  <c r="G905" i="8"/>
  <c r="G1493" i="8"/>
  <c r="G1529" i="8"/>
  <c r="G1347" i="8"/>
  <c r="G1293" i="8"/>
  <c r="G1533" i="8"/>
  <c r="G1469" i="8"/>
  <c r="G1237" i="8"/>
  <c r="G2485" i="8"/>
  <c r="G2445" i="8"/>
  <c r="G2405" i="8"/>
  <c r="G2365" i="8"/>
  <c r="G2325" i="8"/>
  <c r="G2285" i="8"/>
  <c r="G2245" i="8"/>
  <c r="G2205" i="8"/>
  <c r="G2165" i="8"/>
  <c r="G2125" i="8"/>
  <c r="G2085" i="8"/>
  <c r="G2045" i="8"/>
  <c r="G2005" i="8"/>
  <c r="G1965" i="8"/>
  <c r="G1925" i="8"/>
  <c r="G1885" i="8"/>
  <c r="G1845" i="8"/>
  <c r="G1805" i="8"/>
  <c r="G1765" i="8"/>
  <c r="G1725" i="8"/>
  <c r="G1685" i="8"/>
  <c r="G1645" i="8"/>
  <c r="G1605" i="8"/>
  <c r="G1537" i="8"/>
  <c r="G1423" i="8"/>
  <c r="G1359" i="8"/>
  <c r="G1197" i="8"/>
  <c r="G1147" i="8"/>
  <c r="G1097" i="8"/>
  <c r="G1047" i="8"/>
  <c r="G997" i="8"/>
  <c r="G947" i="8"/>
  <c r="G897" i="8"/>
  <c r="G1513" i="8"/>
  <c r="G1563" i="8"/>
  <c r="G1499" i="8"/>
  <c r="G1317" i="8"/>
  <c r="G1263" i="8"/>
  <c r="G1235" i="8"/>
  <c r="G2487" i="8"/>
  <c r="G2447" i="8"/>
  <c r="G2407" i="8"/>
  <c r="G2367" i="8"/>
  <c r="G2327" i="8"/>
  <c r="G2287" i="8"/>
  <c r="G2247" i="8"/>
  <c r="G2207" i="8"/>
  <c r="G2167" i="8"/>
  <c r="G2127" i="8"/>
  <c r="G2087" i="8"/>
  <c r="G2047" i="8"/>
  <c r="G2007" i="8"/>
  <c r="G1967" i="8"/>
  <c r="G1927" i="8"/>
  <c r="G1887" i="8"/>
  <c r="G1847" i="8"/>
  <c r="G1807" i="8"/>
  <c r="G1767" i="8"/>
  <c r="G1727" i="8"/>
  <c r="G1687" i="8"/>
  <c r="G1647" i="8"/>
  <c r="G1607" i="8"/>
  <c r="G1421" i="8"/>
  <c r="G1307" i="8"/>
  <c r="G1253" i="8"/>
  <c r="G1557" i="8"/>
  <c r="G1461" i="8"/>
  <c r="G1343" i="8"/>
  <c r="G1229" i="8"/>
  <c r="G1179" i="8"/>
  <c r="G1129" i="8"/>
  <c r="G1079" i="8"/>
  <c r="G1029" i="8"/>
  <c r="G979" i="8"/>
  <c r="G929" i="8"/>
  <c r="G1597" i="8"/>
  <c r="G1587" i="8"/>
  <c r="G1401" i="8"/>
  <c r="G1287" i="8"/>
  <c r="G1233" i="8"/>
  <c r="G1183" i="8"/>
  <c r="G1133" i="8"/>
  <c r="G1083" i="8"/>
  <c r="G1033" i="8"/>
  <c r="G983" i="8"/>
  <c r="G933" i="8"/>
  <c r="G1541" i="8"/>
  <c r="G1241" i="8"/>
  <c r="G1577" i="8"/>
  <c r="G1431" i="8"/>
  <c r="G1367" i="8"/>
  <c r="G1313" i="8"/>
  <c r="G1201" i="8"/>
  <c r="G1151" i="8"/>
  <c r="G1101" i="8"/>
  <c r="G1051" i="8"/>
  <c r="G1001" i="8"/>
  <c r="G951" i="8"/>
  <c r="G901" i="8"/>
  <c r="G1535" i="8"/>
  <c r="G1385" i="8"/>
  <c r="G2483" i="8"/>
  <c r="G2443" i="8"/>
  <c r="G2403" i="8"/>
  <c r="G2363" i="8"/>
  <c r="G2323" i="8"/>
  <c r="G2283" i="8"/>
  <c r="G2243" i="8"/>
  <c r="G2203" i="8"/>
  <c r="G2163" i="8"/>
  <c r="G2123" i="8"/>
  <c r="G2083" i="8"/>
  <c r="G2043" i="8"/>
  <c r="G2003" i="8"/>
  <c r="G1963" i="8"/>
  <c r="G1923" i="8"/>
  <c r="G1883" i="8"/>
  <c r="G1843" i="8"/>
  <c r="G1803" i="8"/>
  <c r="G1763" i="8"/>
  <c r="G1723" i="8"/>
  <c r="G1683" i="8"/>
  <c r="G1643" i="8"/>
  <c r="G1603" i="8"/>
  <c r="G1539" i="8"/>
  <c r="G1357" i="8"/>
  <c r="G1303" i="8"/>
  <c r="G1195" i="8"/>
  <c r="G1145" i="8"/>
  <c r="G1095" i="8"/>
  <c r="G1045" i="8"/>
  <c r="G995" i="8"/>
  <c r="G945" i="8"/>
  <c r="G895" i="8"/>
  <c r="G1579" i="8"/>
  <c r="G1279" i="8"/>
  <c r="G1409" i="8"/>
  <c r="G1291" i="8"/>
  <c r="G1187" i="8"/>
  <c r="G1137" i="8"/>
  <c r="G1087" i="8"/>
  <c r="G1037" i="8"/>
  <c r="G987" i="8"/>
  <c r="G937" i="8"/>
  <c r="G887" i="8"/>
  <c r="G1549" i="8"/>
  <c r="G1363" i="8"/>
  <c r="G1249" i="8"/>
  <c r="G1453" i="8"/>
  <c r="G2479" i="8"/>
  <c r="G2439" i="8"/>
  <c r="G2399" i="8"/>
  <c r="G2359" i="8"/>
  <c r="G2319" i="8"/>
  <c r="G2279" i="8"/>
  <c r="G2239" i="8"/>
  <c r="G2199" i="8"/>
  <c r="G2159" i="8"/>
  <c r="G2119" i="8"/>
  <c r="G2079" i="8"/>
  <c r="G2039" i="8"/>
  <c r="G1999" i="8"/>
  <c r="G1959" i="8"/>
  <c r="G1919" i="8"/>
  <c r="G1879" i="8"/>
  <c r="G1839" i="8"/>
  <c r="G1799" i="8"/>
  <c r="G1759" i="8"/>
  <c r="G1719" i="8"/>
  <c r="G1679" i="8"/>
  <c r="G1639" i="8"/>
  <c r="G1471" i="8"/>
  <c r="G1407" i="8"/>
  <c r="G1353" i="8"/>
  <c r="G1239" i="8"/>
  <c r="G1475" i="8"/>
  <c r="G1325" i="8"/>
  <c r="G1511" i="8"/>
  <c r="G1447" i="8"/>
  <c r="G1329" i="8"/>
  <c r="G1219" i="8"/>
  <c r="G1169" i="8"/>
  <c r="G1119" i="8"/>
  <c r="G1069" i="8"/>
  <c r="G1019" i="8"/>
  <c r="G969" i="8"/>
  <c r="G919" i="8"/>
  <c r="G1515" i="8"/>
  <c r="G1365" i="8"/>
  <c r="G1451" i="8"/>
  <c r="G1387" i="8"/>
  <c r="G1333" i="8"/>
  <c r="G1223" i="8"/>
  <c r="G1173" i="8"/>
  <c r="G1123" i="8"/>
  <c r="G1073" i="8"/>
  <c r="G1023" i="8"/>
  <c r="G973" i="8"/>
  <c r="G923" i="8"/>
  <c r="G2473" i="8"/>
  <c r="G2433" i="8"/>
  <c r="G2393" i="8"/>
  <c r="G2353" i="8"/>
  <c r="G2313" i="8"/>
  <c r="G2273" i="8"/>
  <c r="G2233" i="8"/>
  <c r="G2193" i="8"/>
  <c r="G2153" i="8"/>
  <c r="G2113" i="8"/>
  <c r="G2073" i="8"/>
  <c r="G2033" i="8"/>
  <c r="G1993" i="8"/>
  <c r="G1953" i="8"/>
  <c r="G1913" i="8"/>
  <c r="G1873" i="8"/>
  <c r="G1833" i="8"/>
  <c r="G1793" i="8"/>
  <c r="G1753" i="8"/>
  <c r="G1713" i="8"/>
  <c r="G1673" i="8"/>
  <c r="G1633" i="8"/>
  <c r="G1373" i="8"/>
  <c r="G2457" i="8"/>
  <c r="G2377" i="8"/>
  <c r="G2297" i="8"/>
  <c r="G2217" i="8"/>
  <c r="G2137" i="8"/>
  <c r="G2057" i="8"/>
  <c r="G1977" i="8"/>
  <c r="G1897" i="8"/>
  <c r="G1817" i="8"/>
  <c r="G1737" i="8"/>
  <c r="G1657" i="8"/>
  <c r="G2492" i="8"/>
  <c r="G2452" i="8"/>
  <c r="G2412" i="8"/>
  <c r="G2372" i="8"/>
  <c r="G2332" i="8"/>
  <c r="G2292" i="8"/>
  <c r="G2252" i="8"/>
  <c r="G2212" i="8"/>
  <c r="G2172" i="8"/>
  <c r="G2132" i="8"/>
  <c r="G2092" i="8"/>
  <c r="G2052" i="8"/>
  <c r="G2012" i="8"/>
  <c r="G857" i="8"/>
  <c r="G817" i="8"/>
  <c r="G777" i="8"/>
  <c r="G2494" i="8"/>
  <c r="G2454" i="8"/>
  <c r="G2414" i="8"/>
  <c r="G2374" i="8"/>
  <c r="G2334" i="8"/>
  <c r="G2294" i="8"/>
  <c r="G2254" i="8"/>
  <c r="G2214" i="8"/>
  <c r="G2174" i="8"/>
  <c r="G2134" i="8"/>
  <c r="G2094" i="8"/>
  <c r="G2054" i="8"/>
  <c r="G2014" i="8"/>
  <c r="G855" i="8"/>
  <c r="G815" i="8"/>
  <c r="G775" i="8"/>
  <c r="G1978" i="8"/>
  <c r="G1938" i="8"/>
  <c r="G1898" i="8"/>
  <c r="G1858" i="8"/>
  <c r="G1818" i="8"/>
  <c r="G1778" i="8"/>
  <c r="G1738" i="8"/>
  <c r="G1698" i="8"/>
  <c r="G1658" i="8"/>
  <c r="G1618" i="8"/>
  <c r="G1578" i="8"/>
  <c r="G1538" i="8"/>
  <c r="G1498" i="8"/>
  <c r="G1458" i="8"/>
  <c r="G1418" i="8"/>
  <c r="G1374" i="8"/>
  <c r="G1330" i="8"/>
  <c r="G1290" i="8"/>
  <c r="G1250" i="8"/>
  <c r="G1210" i="8"/>
  <c r="G1170" i="8"/>
  <c r="G1130" i="8"/>
  <c r="G1090" i="8"/>
  <c r="G1050" i="8"/>
  <c r="G1010" i="8"/>
  <c r="G970" i="8"/>
  <c r="G930" i="8"/>
  <c r="G890" i="8"/>
  <c r="G850" i="8"/>
  <c r="G810" i="8"/>
  <c r="G770" i="8"/>
  <c r="G730" i="8"/>
  <c r="G690" i="8"/>
  <c r="G650" i="8"/>
  <c r="G610" i="8"/>
  <c r="G570" i="8"/>
  <c r="G530" i="8"/>
  <c r="G490" i="8"/>
  <c r="G450" i="8"/>
  <c r="G410" i="8"/>
  <c r="G370" i="8"/>
  <c r="G330" i="8"/>
  <c r="G290" i="8"/>
  <c r="G250" i="8"/>
  <c r="G210" i="8"/>
  <c r="G170" i="8"/>
  <c r="G130" i="8"/>
  <c r="G90" i="8"/>
  <c r="G50" i="8"/>
  <c r="G10" i="8"/>
  <c r="G2441" i="8"/>
  <c r="G2361" i="8"/>
  <c r="G2281" i="8"/>
  <c r="G2201" i="8"/>
  <c r="G2121" i="8"/>
  <c r="G2041" i="8"/>
  <c r="G1961" i="8"/>
  <c r="G1881" i="8"/>
  <c r="G1801" i="8"/>
  <c r="G1721" i="8"/>
  <c r="G1641" i="8"/>
  <c r="G2488" i="8"/>
  <c r="G2448" i="8"/>
  <c r="G2408" i="8"/>
  <c r="G2368" i="8"/>
  <c r="G2328" i="8"/>
  <c r="G2288" i="8"/>
  <c r="G2248" i="8"/>
  <c r="G2208" i="8"/>
  <c r="G2168" i="8"/>
  <c r="G2128" i="8"/>
  <c r="G2088" i="8"/>
  <c r="G2048" i="8"/>
  <c r="G2008" i="8"/>
  <c r="G853" i="8"/>
  <c r="G813" i="8"/>
  <c r="G773" i="8"/>
  <c r="G2490" i="8"/>
  <c r="G2450" i="8"/>
  <c r="G2410" i="8"/>
  <c r="G2370" i="8"/>
  <c r="G2330" i="8"/>
  <c r="G2290" i="8"/>
  <c r="G2250" i="8"/>
  <c r="G2210" i="8"/>
  <c r="G2170" i="8"/>
  <c r="G2130" i="8"/>
  <c r="G2090" i="8"/>
  <c r="G2050" i="8"/>
  <c r="G2010" i="8"/>
  <c r="G851" i="8"/>
  <c r="G811" i="8"/>
  <c r="G771" i="8"/>
  <c r="G1974" i="8"/>
  <c r="G1934" i="8"/>
  <c r="G1894" i="8"/>
  <c r="G1854" i="8"/>
  <c r="G1814" i="8"/>
  <c r="G1774" i="8"/>
  <c r="G1734" i="8"/>
  <c r="G1694" i="8"/>
  <c r="G1654" i="8"/>
  <c r="G1614" i="8"/>
  <c r="G1574" i="8"/>
  <c r="G1534" i="8"/>
  <c r="G1494" i="8"/>
  <c r="G1454" i="8"/>
  <c r="G1414" i="8"/>
  <c r="G1370" i="8"/>
  <c r="G1326" i="8"/>
  <c r="G1286" i="8"/>
  <c r="G1246" i="8"/>
  <c r="G1206" i="8"/>
  <c r="G1166" i="8"/>
  <c r="G1126" i="8"/>
  <c r="G1086" i="8"/>
  <c r="G1046" i="8"/>
  <c r="G1006" i="8"/>
  <c r="G966" i="8"/>
  <c r="G926" i="8"/>
  <c r="G886" i="8"/>
  <c r="G846" i="8"/>
  <c r="G806" i="8"/>
  <c r="G766" i="8"/>
  <c r="G726" i="8"/>
  <c r="G686" i="8"/>
  <c r="G646" i="8"/>
  <c r="G606" i="8"/>
  <c r="G566" i="8"/>
  <c r="G526" i="8"/>
  <c r="G486" i="8"/>
  <c r="G446" i="8"/>
  <c r="G406" i="8"/>
  <c r="G366" i="8"/>
  <c r="G326" i="8"/>
  <c r="G286" i="8"/>
  <c r="G246" i="8"/>
  <c r="G206" i="8"/>
  <c r="G166" i="8"/>
  <c r="G126" i="8"/>
  <c r="G86" i="8"/>
  <c r="G46" i="8"/>
  <c r="G2437" i="8"/>
  <c r="G2357" i="8"/>
  <c r="G2277" i="8"/>
  <c r="G2197" i="8"/>
  <c r="G2117" i="8"/>
  <c r="G2037" i="8"/>
  <c r="G1957" i="8"/>
  <c r="G1877" i="8"/>
  <c r="G1797" i="8"/>
  <c r="G1717" i="8"/>
  <c r="G1637" i="8"/>
  <c r="G2484" i="8"/>
  <c r="G2444" i="8"/>
  <c r="G2404" i="8"/>
  <c r="G2364" i="8"/>
  <c r="G2324" i="8"/>
  <c r="G2284" i="8"/>
  <c r="G2244" i="8"/>
  <c r="G2204" i="8"/>
  <c r="G2164" i="8"/>
  <c r="G2124" i="8"/>
  <c r="G2084" i="8"/>
  <c r="G2044" i="8"/>
  <c r="G2004" i="8"/>
  <c r="G849" i="8"/>
  <c r="G809" i="8"/>
  <c r="G769" i="8"/>
  <c r="G2486" i="8"/>
  <c r="G2446" i="8"/>
  <c r="G2406" i="8"/>
  <c r="G2366" i="8"/>
  <c r="G2326" i="8"/>
  <c r="G2286" i="8"/>
  <c r="G2246" i="8"/>
  <c r="G2206" i="8"/>
  <c r="G2166" i="8"/>
  <c r="G2126" i="8"/>
  <c r="G2086" i="8"/>
  <c r="G2046" i="8"/>
  <c r="G2006" i="8"/>
  <c r="G847" i="8"/>
  <c r="G807" i="8"/>
  <c r="G767" i="8"/>
  <c r="G1970" i="8"/>
  <c r="G1930" i="8"/>
  <c r="G1890" i="8"/>
  <c r="G1850" i="8"/>
  <c r="G1810" i="8"/>
  <c r="G1770" i="8"/>
  <c r="G1730" i="8"/>
  <c r="G1690" i="8"/>
  <c r="G1650" i="8"/>
  <c r="G1610" i="8"/>
  <c r="G1570" i="8"/>
  <c r="G1530" i="8"/>
  <c r="G1490" i="8"/>
  <c r="G1450" i="8"/>
  <c r="G1410" i="8"/>
  <c r="G1366" i="8"/>
  <c r="G1322" i="8"/>
  <c r="G1282" i="8"/>
  <c r="G1242" i="8"/>
  <c r="G1202" i="8"/>
  <c r="G1162" i="8"/>
  <c r="G1122" i="8"/>
  <c r="G1082" i="8"/>
  <c r="G1042" i="8"/>
  <c r="G1002" i="8"/>
  <c r="G962" i="8"/>
  <c r="G922" i="8"/>
  <c r="G882" i="8"/>
  <c r="G842" i="8"/>
  <c r="G802" i="8"/>
  <c r="G762" i="8"/>
  <c r="G722" i="8"/>
  <c r="G682" i="8"/>
  <c r="G642" i="8"/>
  <c r="G602" i="8"/>
  <c r="G562" i="8"/>
  <c r="G522" i="8"/>
  <c r="G482" i="8"/>
  <c r="G442" i="8"/>
  <c r="G402" i="8"/>
  <c r="G362" i="8"/>
  <c r="G322" i="8"/>
  <c r="G282" i="8"/>
  <c r="G242" i="8"/>
  <c r="G202" i="8"/>
  <c r="G162" i="8"/>
  <c r="G122" i="8"/>
  <c r="G82" i="8"/>
  <c r="G42" i="8"/>
  <c r="G1583" i="8"/>
  <c r="G2429" i="8"/>
  <c r="G2349" i="8"/>
  <c r="G2269" i="8"/>
  <c r="G2189" i="8"/>
  <c r="G2109" i="8"/>
  <c r="G2029" i="8"/>
  <c r="G1949" i="8"/>
  <c r="G1869" i="8"/>
  <c r="G1789" i="8"/>
  <c r="G1709" i="8"/>
  <c r="G1629" i="8"/>
  <c r="G1505" i="8"/>
  <c r="G2480" i="8"/>
  <c r="G2440" i="8"/>
  <c r="G2400" i="8"/>
  <c r="G2360" i="8"/>
  <c r="G2320" i="8"/>
  <c r="G2280" i="8"/>
  <c r="G2240" i="8"/>
  <c r="G2200" i="8"/>
  <c r="G2160" i="8"/>
  <c r="G2120" i="8"/>
  <c r="G2080" i="8"/>
  <c r="G2040" i="8"/>
  <c r="G2000" i="8"/>
  <c r="G845" i="8"/>
  <c r="G805" i="8"/>
  <c r="G765" i="8"/>
  <c r="G2482" i="8"/>
  <c r="G2442" i="8"/>
  <c r="G2402" i="8"/>
  <c r="G2362" i="8"/>
  <c r="G2322" i="8"/>
  <c r="G2282" i="8"/>
  <c r="G2242" i="8"/>
  <c r="G2202" i="8"/>
  <c r="G2162" i="8"/>
  <c r="G2122" i="8"/>
  <c r="G2082" i="8"/>
  <c r="G2042" i="8"/>
  <c r="G2002" i="8"/>
  <c r="G883" i="8"/>
  <c r="G843" i="8"/>
  <c r="G803" i="8"/>
  <c r="G763" i="8"/>
  <c r="G1966" i="8"/>
  <c r="G1926" i="8"/>
  <c r="G1886" i="8"/>
  <c r="G1846" i="8"/>
  <c r="G1806" i="8"/>
  <c r="G1766" i="8"/>
  <c r="G1726" i="8"/>
  <c r="G1686" i="8"/>
  <c r="G1646" i="8"/>
  <c r="G1606" i="8"/>
  <c r="G1566" i="8"/>
  <c r="G1526" i="8"/>
  <c r="G1486" i="8"/>
  <c r="G1446" i="8"/>
  <c r="G1406" i="8"/>
  <c r="G1362" i="8"/>
  <c r="G1318" i="8"/>
  <c r="G1278" i="8"/>
  <c r="G1238" i="8"/>
  <c r="G1198" i="8"/>
  <c r="G1158" i="8"/>
  <c r="G1118" i="8"/>
  <c r="G1078" i="8"/>
  <c r="G1038" i="8"/>
  <c r="G998" i="8"/>
  <c r="G958" i="8"/>
  <c r="G918" i="8"/>
  <c r="G878" i="8"/>
  <c r="G838" i="8"/>
  <c r="G798" i="8"/>
  <c r="G758" i="8"/>
  <c r="G718" i="8"/>
  <c r="G678" i="8"/>
  <c r="G638" i="8"/>
  <c r="G598" i="8"/>
  <c r="G558" i="8"/>
  <c r="G518" i="8"/>
  <c r="G478" i="8"/>
  <c r="G438" i="8"/>
  <c r="G398" i="8"/>
  <c r="G358" i="8"/>
  <c r="G318" i="8"/>
  <c r="G278" i="8"/>
  <c r="G238" i="8"/>
  <c r="G198" i="8"/>
  <c r="G158" i="8"/>
  <c r="G118" i="8"/>
  <c r="G78" i="8"/>
  <c r="G38" i="8"/>
  <c r="G6" i="8"/>
  <c r="G1519" i="8"/>
  <c r="G2501" i="8"/>
  <c r="G2421" i="8"/>
  <c r="G2341" i="8"/>
  <c r="G2261" i="8"/>
  <c r="G2181" i="8"/>
  <c r="G2101" i="8"/>
  <c r="G2021" i="8"/>
  <c r="G1941" i="8"/>
  <c r="G1861" i="8"/>
  <c r="G1781" i="8"/>
  <c r="G1701" i="8"/>
  <c r="G1621" i="8"/>
  <c r="G1355" i="8"/>
  <c r="G2476" i="8"/>
  <c r="G2436" i="8"/>
  <c r="G2396" i="8"/>
  <c r="G2356" i="8"/>
  <c r="G2316" i="8"/>
  <c r="G2276" i="8"/>
  <c r="G2236" i="8"/>
  <c r="G2196" i="8"/>
  <c r="G2156" i="8"/>
  <c r="G2116" i="8"/>
  <c r="G2076" i="8"/>
  <c r="G2036" i="8"/>
  <c r="G1996" i="8"/>
  <c r="G881" i="8"/>
  <c r="G841" i="8"/>
  <c r="G801" i="8"/>
  <c r="G761" i="8"/>
  <c r="G2478" i="8"/>
  <c r="G2438" i="8"/>
  <c r="G2398" i="8"/>
  <c r="G2358" i="8"/>
  <c r="G2318" i="8"/>
  <c r="G2278" i="8"/>
  <c r="G2238" i="8"/>
  <c r="G2198" i="8"/>
  <c r="G2158" i="8"/>
  <c r="G2118" i="8"/>
  <c r="G2078" i="8"/>
  <c r="G2038" i="8"/>
  <c r="G1998" i="8"/>
  <c r="G879" i="8"/>
  <c r="G839" i="8"/>
  <c r="G799" i="8"/>
  <c r="G759" i="8"/>
  <c r="G1962" i="8"/>
  <c r="G1922" i="8"/>
  <c r="G1882" i="8"/>
  <c r="G1842" i="8"/>
  <c r="G1802" i="8"/>
  <c r="G1762" i="8"/>
  <c r="G1722" i="8"/>
  <c r="G1682" i="8"/>
  <c r="G1642" i="8"/>
  <c r="G1602" i="8"/>
  <c r="G1562" i="8"/>
  <c r="G1522" i="8"/>
  <c r="G1482" i="8"/>
  <c r="G1442" i="8"/>
  <c r="G1402" i="8"/>
  <c r="G1358" i="8"/>
  <c r="G1314" i="8"/>
  <c r="G1274" i="8"/>
  <c r="G1234" i="8"/>
  <c r="G1194" i="8"/>
  <c r="G1154" i="8"/>
  <c r="G1114" i="8"/>
  <c r="G1074" i="8"/>
  <c r="G1034" i="8"/>
  <c r="G994" i="8"/>
  <c r="G954" i="8"/>
  <c r="G914" i="8"/>
  <c r="G874" i="8"/>
  <c r="G834" i="8"/>
  <c r="G794" i="8"/>
  <c r="G754" i="8"/>
  <c r="G714" i="8"/>
  <c r="G674" i="8"/>
  <c r="G634" i="8"/>
  <c r="G594" i="8"/>
  <c r="G554" i="8"/>
  <c r="G514" i="8"/>
  <c r="G474" i="8"/>
  <c r="G434" i="8"/>
  <c r="G394" i="8"/>
  <c r="G354" i="8"/>
  <c r="G314" i="8"/>
  <c r="G274" i="8"/>
  <c r="G234" i="8"/>
  <c r="G194" i="8"/>
  <c r="G154" i="8"/>
  <c r="G114" i="8"/>
  <c r="G74" i="8"/>
  <c r="G34" i="8"/>
  <c r="G2497" i="8"/>
  <c r="G2417" i="8"/>
  <c r="G2337" i="8"/>
  <c r="G2257" i="8"/>
  <c r="G2177" i="8"/>
  <c r="G2097" i="8"/>
  <c r="G2017" i="8"/>
  <c r="G1937" i="8"/>
  <c r="G1857" i="8"/>
  <c r="G1777" i="8"/>
  <c r="G1697" i="8"/>
  <c r="G1617" i="8"/>
  <c r="G2472" i="8"/>
  <c r="G2432" i="8"/>
  <c r="G2392" i="8"/>
  <c r="G2352" i="8"/>
  <c r="G2312" i="8"/>
  <c r="G2272" i="8"/>
  <c r="G2232" i="8"/>
  <c r="G2192" i="8"/>
  <c r="G2152" i="8"/>
  <c r="G2112" i="8"/>
  <c r="G2072" i="8"/>
  <c r="G2032" i="8"/>
  <c r="G1992" i="8"/>
  <c r="G877" i="8"/>
  <c r="G837" i="8"/>
  <c r="G797" i="8"/>
  <c r="G757" i="8"/>
  <c r="G2474" i="8"/>
  <c r="G2434" i="8"/>
  <c r="G2394" i="8"/>
  <c r="G2354" i="8"/>
  <c r="G2314" i="8"/>
  <c r="G2274" i="8"/>
  <c r="G2234" i="8"/>
  <c r="G2194" i="8"/>
  <c r="G2154" i="8"/>
  <c r="G2114" i="8"/>
  <c r="G2074" i="8"/>
  <c r="G2034" i="8"/>
  <c r="G1994" i="8"/>
  <c r="G875" i="8"/>
  <c r="G835" i="8"/>
  <c r="G795" i="8"/>
  <c r="G755" i="8"/>
  <c r="G1386" i="8"/>
  <c r="G1958" i="8"/>
  <c r="G1918" i="8"/>
  <c r="G1878" i="8"/>
  <c r="G1838" i="8"/>
  <c r="G1798" i="8"/>
  <c r="G1758" i="8"/>
  <c r="G1718" i="8"/>
  <c r="G1678" i="8"/>
  <c r="G1638" i="8"/>
  <c r="G1598" i="8"/>
  <c r="G1558" i="8"/>
  <c r="G1518" i="8"/>
  <c r="G1478" i="8"/>
  <c r="G1438" i="8"/>
  <c r="G1398" i="8"/>
  <c r="G1354" i="8"/>
  <c r="G1310" i="8"/>
  <c r="G1270" i="8"/>
  <c r="G1230" i="8"/>
  <c r="G1190" i="8"/>
  <c r="G1150" i="8"/>
  <c r="G1110" i="8"/>
  <c r="G1070" i="8"/>
  <c r="G1030" i="8"/>
  <c r="G990" i="8"/>
  <c r="G950" i="8"/>
  <c r="G910" i="8"/>
  <c r="G870" i="8"/>
  <c r="G830" i="8"/>
  <c r="G790" i="8"/>
  <c r="G750" i="8"/>
  <c r="G710" i="8"/>
  <c r="G670" i="8"/>
  <c r="G630" i="8"/>
  <c r="G590" i="8"/>
  <c r="G550" i="8"/>
  <c r="G510" i="8"/>
  <c r="G470" i="8"/>
  <c r="G430" i="8"/>
  <c r="G390" i="8"/>
  <c r="G350" i="8"/>
  <c r="G310" i="8"/>
  <c r="G270" i="8"/>
  <c r="G230" i="8"/>
  <c r="G190" i="8"/>
  <c r="G150" i="8"/>
  <c r="G110" i="8"/>
  <c r="G70" i="8"/>
  <c r="G30" i="8"/>
  <c r="G2481" i="8"/>
  <c r="G2401" i="8"/>
  <c r="G2321" i="8"/>
  <c r="G2241" i="8"/>
  <c r="G2161" i="8"/>
  <c r="G2081" i="8"/>
  <c r="G2001" i="8"/>
  <c r="G1921" i="8"/>
  <c r="G1841" i="8"/>
  <c r="G1761" i="8"/>
  <c r="G1681" i="8"/>
  <c r="G2468" i="8"/>
  <c r="G2428" i="8"/>
  <c r="G2388" i="8"/>
  <c r="G2348" i="8"/>
  <c r="G2308" i="8"/>
  <c r="G2268" i="8"/>
  <c r="G2228" i="8"/>
  <c r="G2188" i="8"/>
  <c r="G2148" i="8"/>
  <c r="G2108" i="8"/>
  <c r="G2068" i="8"/>
  <c r="G2028" i="8"/>
  <c r="G1988" i="8"/>
  <c r="G873" i="8"/>
  <c r="G833" i="8"/>
  <c r="G793" i="8"/>
  <c r="G753" i="8"/>
  <c r="G2470" i="8"/>
  <c r="G2430" i="8"/>
  <c r="G2390" i="8"/>
  <c r="G2350" i="8"/>
  <c r="G2310" i="8"/>
  <c r="G2270" i="8"/>
  <c r="G2230" i="8"/>
  <c r="G2190" i="8"/>
  <c r="G2150" i="8"/>
  <c r="G2110" i="8"/>
  <c r="G2070" i="8"/>
  <c r="G2030" i="8"/>
  <c r="G1990" i="8"/>
  <c r="G871" i="8"/>
  <c r="G831" i="8"/>
  <c r="G791" i="8"/>
  <c r="G751" i="8"/>
  <c r="G1346" i="8"/>
  <c r="G1954" i="8"/>
  <c r="G1914" i="8"/>
  <c r="G1874" i="8"/>
  <c r="G1834" i="8"/>
  <c r="G1794" i="8"/>
  <c r="G1754" i="8"/>
  <c r="G1714" i="8"/>
  <c r="G1674" i="8"/>
  <c r="G1634" i="8"/>
  <c r="G1594" i="8"/>
  <c r="G1554" i="8"/>
  <c r="G1514" i="8"/>
  <c r="G1474" i="8"/>
  <c r="G1434" i="8"/>
  <c r="G1394" i="8"/>
  <c r="G1350" i="8"/>
  <c r="G1306" i="8"/>
  <c r="G1266" i="8"/>
  <c r="G1226" i="8"/>
  <c r="G1186" i="8"/>
  <c r="G1146" i="8"/>
  <c r="G1106" i="8"/>
  <c r="G1066" i="8"/>
  <c r="G1026" i="8"/>
  <c r="G986" i="8"/>
  <c r="G946" i="8"/>
  <c r="G906" i="8"/>
  <c r="G866" i="8"/>
  <c r="G826" i="8"/>
  <c r="G786" i="8"/>
  <c r="G746" i="8"/>
  <c r="G706" i="8"/>
  <c r="G666" i="8"/>
  <c r="G626" i="8"/>
  <c r="G586" i="8"/>
  <c r="G546" i="8"/>
  <c r="G506" i="8"/>
  <c r="G466" i="8"/>
  <c r="G426" i="8"/>
  <c r="G386" i="8"/>
  <c r="G346" i="8"/>
  <c r="G306" i="8"/>
  <c r="G266" i="8"/>
  <c r="G226" i="8"/>
  <c r="G186" i="8"/>
  <c r="G146" i="8"/>
  <c r="G106" i="8"/>
  <c r="G66" i="8"/>
  <c r="G26" i="8"/>
  <c r="G1337" i="8"/>
  <c r="G2477" i="8"/>
  <c r="G2397" i="8"/>
  <c r="G2317" i="8"/>
  <c r="G2237" i="8"/>
  <c r="G2157" i="8"/>
  <c r="G2077" i="8"/>
  <c r="G1997" i="8"/>
  <c r="G1917" i="8"/>
  <c r="G1837" i="8"/>
  <c r="G1757" i="8"/>
  <c r="G1677" i="8"/>
  <c r="G1455" i="8"/>
  <c r="G1305" i="8"/>
  <c r="G2464" i="8"/>
  <c r="G2424" i="8"/>
  <c r="G2384" i="8"/>
  <c r="G2344" i="8"/>
  <c r="G2304" i="8"/>
  <c r="G2264" i="8"/>
  <c r="G2224" i="8"/>
  <c r="G2184" i="8"/>
  <c r="G2144" i="8"/>
  <c r="G2104" i="8"/>
  <c r="G2064" i="8"/>
  <c r="G2024" i="8"/>
  <c r="G1984" i="8"/>
  <c r="G869" i="8"/>
  <c r="G829" i="8"/>
  <c r="G789" i="8"/>
  <c r="G749" i="8"/>
  <c r="G2466" i="8"/>
  <c r="G2426" i="8"/>
  <c r="G2386" i="8"/>
  <c r="G2346" i="8"/>
  <c r="G2306" i="8"/>
  <c r="G2266" i="8"/>
  <c r="G2226" i="8"/>
  <c r="G2186" i="8"/>
  <c r="G2146" i="8"/>
  <c r="G2106" i="8"/>
  <c r="G2066" i="8"/>
  <c r="G2026" i="8"/>
  <c r="G1986" i="8"/>
  <c r="G867" i="8"/>
  <c r="G827" i="8"/>
  <c r="G787" i="8"/>
  <c r="G747" i="8"/>
  <c r="G1950" i="8"/>
  <c r="G1910" i="8"/>
  <c r="G1870" i="8"/>
  <c r="G1830" i="8"/>
  <c r="G1790" i="8"/>
  <c r="G1750" i="8"/>
  <c r="G1710" i="8"/>
  <c r="G1670" i="8"/>
  <c r="G1630" i="8"/>
  <c r="G1590" i="8"/>
  <c r="G1550" i="8"/>
  <c r="G1510" i="8"/>
  <c r="G1470" i="8"/>
  <c r="G1430" i="8"/>
  <c r="G1390" i="8"/>
  <c r="G1342" i="8"/>
  <c r="G1302" i="8"/>
  <c r="G1262" i="8"/>
  <c r="G1222" i="8"/>
  <c r="G1182" i="8"/>
  <c r="G1142" i="8"/>
  <c r="G1102" i="8"/>
  <c r="G1062" i="8"/>
  <c r="G1022" i="8"/>
  <c r="G982" i="8"/>
  <c r="G942" i="8"/>
  <c r="G902" i="8"/>
  <c r="G862" i="8"/>
  <c r="G822" i="8"/>
  <c r="G782" i="8"/>
  <c r="G742" i="8"/>
  <c r="G702" i="8"/>
  <c r="G662" i="8"/>
  <c r="G622" i="8"/>
  <c r="G582" i="8"/>
  <c r="G542" i="8"/>
  <c r="G502" i="8"/>
  <c r="G462" i="8"/>
  <c r="G422" i="8"/>
  <c r="G382" i="8"/>
  <c r="G342" i="8"/>
  <c r="G302" i="8"/>
  <c r="G262" i="8"/>
  <c r="G222" i="8"/>
  <c r="G182" i="8"/>
  <c r="G142" i="8"/>
  <c r="G102" i="8"/>
  <c r="G62" i="8"/>
  <c r="G22" i="8"/>
  <c r="G1283" i="8"/>
  <c r="G2469" i="8"/>
  <c r="G2389" i="8"/>
  <c r="G2309" i="8"/>
  <c r="G2229" i="8"/>
  <c r="G2149" i="8"/>
  <c r="G2069" i="8"/>
  <c r="G1989" i="8"/>
  <c r="G1909" i="8"/>
  <c r="G1829" i="8"/>
  <c r="G1749" i="8"/>
  <c r="G1669" i="8"/>
  <c r="G1437" i="8"/>
  <c r="G2500" i="8"/>
  <c r="G2460" i="8"/>
  <c r="G2420" i="8"/>
  <c r="G2380" i="8"/>
  <c r="G2340" i="8"/>
  <c r="G2300" i="8"/>
  <c r="G2260" i="8"/>
  <c r="G2220" i="8"/>
  <c r="G2180" i="8"/>
  <c r="G2140" i="8"/>
  <c r="G2100" i="8"/>
  <c r="G2060" i="8"/>
  <c r="G2020" i="8"/>
  <c r="G1980" i="8"/>
  <c r="G865" i="8"/>
  <c r="G825" i="8"/>
  <c r="G785" i="8"/>
  <c r="G745" i="8"/>
  <c r="G2502" i="8"/>
  <c r="G2462" i="8"/>
  <c r="G2422" i="8"/>
  <c r="G2382" i="8"/>
  <c r="G2342" i="8"/>
  <c r="G2302" i="8"/>
  <c r="G2262" i="8"/>
  <c r="G2222" i="8"/>
  <c r="G2182" i="8"/>
  <c r="G2142" i="8"/>
  <c r="G2102" i="8"/>
  <c r="G2062" i="8"/>
  <c r="G2022" i="8"/>
  <c r="G1982" i="8"/>
  <c r="G863" i="8"/>
  <c r="G823" i="8"/>
  <c r="G783" i="8"/>
  <c r="G743" i="8"/>
  <c r="G1946" i="8"/>
  <c r="G1906" i="8"/>
  <c r="G1866" i="8"/>
  <c r="G1826" i="8"/>
  <c r="G1786" i="8"/>
  <c r="G1746" i="8"/>
  <c r="G1706" i="8"/>
  <c r="G1666" i="8"/>
  <c r="G1626" i="8"/>
  <c r="G1586" i="8"/>
  <c r="G1546" i="8"/>
  <c r="G1506" i="8"/>
  <c r="G1466" i="8"/>
  <c r="G1426" i="8"/>
  <c r="G1382" i="8"/>
  <c r="G1338" i="8"/>
  <c r="G1298" i="8"/>
  <c r="G1258" i="8"/>
  <c r="G1218" i="8"/>
  <c r="G1178" i="8"/>
  <c r="G1138" i="8"/>
  <c r="G1098" i="8"/>
  <c r="G1058" i="8"/>
  <c r="G1018" i="8"/>
  <c r="G978" i="8"/>
  <c r="G938" i="8"/>
  <c r="G898" i="8"/>
  <c r="G858" i="8"/>
  <c r="G818" i="8"/>
  <c r="G778" i="8"/>
  <c r="G738" i="8"/>
  <c r="G698" i="8"/>
  <c r="G658" i="8"/>
  <c r="G618" i="8"/>
  <c r="G578" i="8"/>
  <c r="G538" i="8"/>
  <c r="G498" i="8"/>
  <c r="G458" i="8"/>
  <c r="G418" i="8"/>
  <c r="G378" i="8"/>
  <c r="G338" i="8"/>
  <c r="G298" i="8"/>
  <c r="G258" i="8"/>
  <c r="G218" i="8"/>
  <c r="G178" i="8"/>
  <c r="G138" i="8"/>
  <c r="G98" i="8"/>
  <c r="G58" i="8"/>
  <c r="G18" i="8"/>
  <c r="G2461" i="8"/>
  <c r="G2381" i="8"/>
  <c r="G2301" i="8"/>
  <c r="G2221" i="8"/>
  <c r="G2141" i="8"/>
  <c r="G2061" i="8"/>
  <c r="G1981" i="8"/>
  <c r="G1901" i="8"/>
  <c r="G1821" i="8"/>
  <c r="G1741" i="8"/>
  <c r="G1661" i="8"/>
  <c r="G2496" i="8"/>
  <c r="G2456" i="8"/>
  <c r="G2416" i="8"/>
  <c r="G2376" i="8"/>
  <c r="G2336" i="8"/>
  <c r="G2296" i="8"/>
  <c r="G2256" i="8"/>
  <c r="G2216" i="8"/>
  <c r="G2176" i="8"/>
  <c r="G2136" i="8"/>
  <c r="G2096" i="8"/>
  <c r="G2056" i="8"/>
  <c r="G2016" i="8"/>
  <c r="G861" i="8"/>
  <c r="G821" i="8"/>
  <c r="G781" i="8"/>
  <c r="G2498" i="8"/>
  <c r="G2458" i="8"/>
  <c r="G2418" i="8"/>
  <c r="G2378" i="8"/>
  <c r="G2338" i="8"/>
  <c r="G2298" i="8"/>
  <c r="G2258" i="8"/>
  <c r="G2218" i="8"/>
  <c r="G2178" i="8"/>
  <c r="G2138" i="8"/>
  <c r="G2098" i="8"/>
  <c r="G2058" i="8"/>
  <c r="G2018" i="8"/>
  <c r="G859" i="8"/>
  <c r="G819" i="8"/>
  <c r="G779" i="8"/>
  <c r="G1942" i="8"/>
  <c r="G1902" i="8"/>
  <c r="G1862" i="8"/>
  <c r="G1822" i="8"/>
  <c r="G1782" i="8"/>
  <c r="G1742" i="8"/>
  <c r="G1702" i="8"/>
  <c r="G1662" i="8"/>
  <c r="G1622" i="8"/>
  <c r="G1582" i="8"/>
  <c r="G1542" i="8"/>
  <c r="G1502" i="8"/>
  <c r="G1462" i="8"/>
  <c r="G1422" i="8"/>
  <c r="G1378" i="8"/>
  <c r="G1334" i="8"/>
  <c r="G1294" i="8"/>
  <c r="G1254" i="8"/>
  <c r="G1214" i="8"/>
  <c r="G1174" i="8"/>
  <c r="G1134" i="8"/>
  <c r="G1094" i="8"/>
  <c r="G1054" i="8"/>
  <c r="G1014" i="8"/>
  <c r="G974" i="8"/>
  <c r="G934" i="8"/>
  <c r="G894" i="8"/>
  <c r="G854" i="8"/>
  <c r="G814" i="8"/>
  <c r="G774" i="8"/>
  <c r="G734" i="8"/>
  <c r="G694" i="8"/>
  <c r="G654" i="8"/>
  <c r="G614" i="8"/>
  <c r="G574" i="8"/>
  <c r="G534" i="8"/>
  <c r="G494" i="8"/>
  <c r="G454" i="8"/>
  <c r="G414" i="8"/>
  <c r="G374" i="8"/>
  <c r="G334" i="8"/>
  <c r="G294" i="8"/>
  <c r="G254" i="8"/>
  <c r="G214" i="8"/>
  <c r="G174" i="8"/>
  <c r="G134" i="8"/>
  <c r="G94" i="8"/>
  <c r="G54" i="8"/>
  <c r="G14" i="8"/>
  <c r="G721" i="8"/>
  <c r="G681" i="8"/>
  <c r="G641" i="8"/>
  <c r="G601" i="8"/>
  <c r="G561" i="8"/>
  <c r="G521" i="8"/>
  <c r="G481" i="8"/>
  <c r="G441" i="8"/>
  <c r="G401" i="8"/>
  <c r="G361" i="8"/>
  <c r="G321" i="8"/>
  <c r="G281" i="8"/>
  <c r="G241" i="8"/>
  <c r="G201" i="8"/>
  <c r="G161" i="8"/>
  <c r="G121" i="8"/>
  <c r="G81" i="8"/>
  <c r="G41" i="8"/>
  <c r="G1968" i="8"/>
  <c r="G1928" i="8"/>
  <c r="G1888" i="8"/>
  <c r="G1848" i="8"/>
  <c r="G1808" i="8"/>
  <c r="G1768" i="8"/>
  <c r="G1728" i="8"/>
  <c r="G1688" i="8"/>
  <c r="G1648" i="8"/>
  <c r="G1608" i="8"/>
  <c r="G1568" i="8"/>
  <c r="G1528" i="8"/>
  <c r="G1488" i="8"/>
  <c r="G1448" i="8"/>
  <c r="G1408" i="8"/>
  <c r="G1368" i="8"/>
  <c r="G1328" i="8"/>
  <c r="G1288" i="8"/>
  <c r="G1248" i="8"/>
  <c r="G1208" i="8"/>
  <c r="G1168" i="8"/>
  <c r="G1128" i="8"/>
  <c r="G1088" i="8"/>
  <c r="G1048" i="8"/>
  <c r="G1008" i="8"/>
  <c r="G968" i="8"/>
  <c r="G928" i="8"/>
  <c r="G888" i="8"/>
  <c r="G848" i="8"/>
  <c r="G808" i="8"/>
  <c r="G768" i="8"/>
  <c r="G728" i="8"/>
  <c r="G688" i="8"/>
  <c r="G648" i="8"/>
  <c r="G608" i="8"/>
  <c r="G568" i="8"/>
  <c r="G528" i="8"/>
  <c r="G488" i="8"/>
  <c r="G448" i="8"/>
  <c r="G408" i="8"/>
  <c r="G368" i="8"/>
  <c r="G328" i="8"/>
  <c r="G288" i="8"/>
  <c r="G248" i="8"/>
  <c r="G208" i="8"/>
  <c r="G168" i="8"/>
  <c r="G128" i="8"/>
  <c r="G88" i="8"/>
  <c r="G48" i="8"/>
  <c r="G8" i="8"/>
  <c r="G739" i="8"/>
  <c r="G699" i="8"/>
  <c r="G659" i="8"/>
  <c r="G619" i="8"/>
  <c r="G579" i="8"/>
  <c r="G539" i="8"/>
  <c r="G499" i="8"/>
  <c r="G459" i="8"/>
  <c r="G419" i="8"/>
  <c r="G379" i="8"/>
  <c r="G339" i="8"/>
  <c r="G299" i="8"/>
  <c r="G259" i="8"/>
  <c r="G219" i="8"/>
  <c r="G179" i="8"/>
  <c r="G139" i="8"/>
  <c r="G99" i="8"/>
  <c r="G59" i="8"/>
  <c r="G7" i="8"/>
  <c r="G717" i="8"/>
  <c r="G597" i="8"/>
  <c r="G517" i="8"/>
  <c r="G437" i="8"/>
  <c r="G357" i="8"/>
  <c r="G277" i="8"/>
  <c r="G197" i="8"/>
  <c r="G117" i="8"/>
  <c r="G37" i="8"/>
  <c r="G1924" i="8"/>
  <c r="G1884" i="8"/>
  <c r="G1844" i="8"/>
  <c r="G1804" i="8"/>
  <c r="G1764" i="8"/>
  <c r="G1724" i="8"/>
  <c r="G1684" i="8"/>
  <c r="G1644" i="8"/>
  <c r="G1604" i="8"/>
  <c r="G1564" i="8"/>
  <c r="G1524" i="8"/>
  <c r="G1484" i="8"/>
  <c r="G1444" i="8"/>
  <c r="G1404" i="8"/>
  <c r="G1364" i="8"/>
  <c r="G1324" i="8"/>
  <c r="G1284" i="8"/>
  <c r="G1244" i="8"/>
  <c r="G1204" i="8"/>
  <c r="G1164" i="8"/>
  <c r="G1124" i="8"/>
  <c r="G1084" i="8"/>
  <c r="G1044" i="8"/>
  <c r="G1004" i="8"/>
  <c r="G964" i="8"/>
  <c r="G924" i="8"/>
  <c r="G884" i="8"/>
  <c r="G844" i="8"/>
  <c r="G804" i="8"/>
  <c r="G764" i="8"/>
  <c r="G724" i="8"/>
  <c r="G684" i="8"/>
  <c r="G644" i="8"/>
  <c r="G604" i="8"/>
  <c r="G564" i="8"/>
  <c r="G524" i="8"/>
  <c r="G484" i="8"/>
  <c r="G444" i="8"/>
  <c r="G404" i="8"/>
  <c r="G364" i="8"/>
  <c r="G324" i="8"/>
  <c r="G284" i="8"/>
  <c r="G244" i="8"/>
  <c r="G204" i="8"/>
  <c r="G164" i="8"/>
  <c r="G124" i="8"/>
  <c r="G84" i="8"/>
  <c r="G44" i="8"/>
  <c r="G35" i="8"/>
  <c r="G735" i="8"/>
  <c r="G1680" i="8"/>
  <c r="G1908" i="8"/>
  <c r="G595" i="8"/>
  <c r="G475" i="8"/>
  <c r="G435" i="8"/>
  <c r="G315" i="8"/>
  <c r="G235" i="8"/>
  <c r="G155" i="8"/>
  <c r="G467" i="8"/>
  <c r="G677" i="8"/>
  <c r="G637" i="8"/>
  <c r="G557" i="8"/>
  <c r="G477" i="8"/>
  <c r="G397" i="8"/>
  <c r="G317" i="8"/>
  <c r="G237" i="8"/>
  <c r="G157" i="8"/>
  <c r="G77" i="8"/>
  <c r="G1964" i="8"/>
  <c r="G695" i="8"/>
  <c r="G655" i="8"/>
  <c r="G615" i="8"/>
  <c r="G575" i="8"/>
  <c r="G535" i="8"/>
  <c r="G495" i="8"/>
  <c r="G415" i="8"/>
  <c r="G375" i="8"/>
  <c r="G335" i="8"/>
  <c r="G255" i="8"/>
  <c r="G215" i="8"/>
  <c r="G135" i="8"/>
  <c r="G95" i="8"/>
  <c r="G1080" i="8"/>
  <c r="G840" i="8"/>
  <c r="G760" i="8"/>
  <c r="G680" i="8"/>
  <c r="G640" i="8"/>
  <c r="G560" i="8"/>
  <c r="G520" i="8"/>
  <c r="G480" i="8"/>
  <c r="G400" i="8"/>
  <c r="G360" i="8"/>
  <c r="G320" i="8"/>
  <c r="G240" i="8"/>
  <c r="G200" i="8"/>
  <c r="G160" i="8"/>
  <c r="G120" i="8"/>
  <c r="G40" i="8"/>
  <c r="G31" i="8"/>
  <c r="G731" i="8"/>
  <c r="G651" i="8"/>
  <c r="G571" i="8"/>
  <c r="G491" i="8"/>
  <c r="G411" i="8"/>
  <c r="G331" i="8"/>
  <c r="G251" i="8"/>
  <c r="G171" i="8"/>
  <c r="G91" i="8"/>
  <c r="G727" i="8"/>
  <c r="G607" i="8"/>
  <c r="G487" i="8"/>
  <c r="G367" i="8"/>
  <c r="G287" i="8"/>
  <c r="G167" i="8"/>
  <c r="G87" i="8"/>
  <c r="G112" i="8"/>
  <c r="G723" i="8"/>
  <c r="G563" i="8"/>
  <c r="G523" i="8"/>
  <c r="G483" i="8"/>
  <c r="G443" i="8"/>
  <c r="G403" i="8"/>
  <c r="G363" i="8"/>
  <c r="G323" i="8"/>
  <c r="G283" i="8"/>
  <c r="G243" i="8"/>
  <c r="G203" i="8"/>
  <c r="G163" i="8"/>
  <c r="G123" i="8"/>
  <c r="G83" i="8"/>
  <c r="G43" i="8"/>
  <c r="G1948" i="8"/>
  <c r="G1188" i="8"/>
  <c r="G1068" i="8"/>
  <c r="G988" i="8"/>
  <c r="G908" i="8"/>
  <c r="G868" i="8"/>
  <c r="G788" i="8"/>
  <c r="G748" i="8"/>
  <c r="G628" i="8"/>
  <c r="G588" i="8"/>
  <c r="G548" i="8"/>
  <c r="G468" i="8"/>
  <c r="G388" i="8"/>
  <c r="G268" i="8"/>
  <c r="G188" i="8"/>
  <c r="G28" i="8"/>
  <c r="G719" i="8"/>
  <c r="G639" i="8"/>
  <c r="G519" i="8"/>
  <c r="G439" i="8"/>
  <c r="G319" i="8"/>
  <c r="G199" i="8"/>
  <c r="G79" i="8"/>
  <c r="G1904" i="8"/>
  <c r="G1544" i="8"/>
  <c r="G1384" i="8"/>
  <c r="G1264" i="8"/>
  <c r="G1144" i="8"/>
  <c r="G984" i="8"/>
  <c r="G864" i="8"/>
  <c r="G704" i="8"/>
  <c r="G584" i="8"/>
  <c r="G464" i="8"/>
  <c r="G344" i="8"/>
  <c r="G264" i="8"/>
  <c r="G144" i="8"/>
  <c r="G24" i="8"/>
  <c r="G635" i="8"/>
  <c r="G736" i="8"/>
  <c r="G507" i="8"/>
  <c r="G19" i="8"/>
  <c r="G713" i="8"/>
  <c r="G673" i="8"/>
  <c r="G633" i="8"/>
  <c r="G593" i="8"/>
  <c r="G553" i="8"/>
  <c r="G513" i="8"/>
  <c r="G473" i="8"/>
  <c r="G433" i="8"/>
  <c r="G393" i="8"/>
  <c r="G353" i="8"/>
  <c r="G313" i="8"/>
  <c r="G273" i="8"/>
  <c r="G233" i="8"/>
  <c r="G193" i="8"/>
  <c r="G153" i="8"/>
  <c r="G113" i="8"/>
  <c r="G73" i="8"/>
  <c r="G33" i="8"/>
  <c r="G1920" i="8"/>
  <c r="G1880" i="8"/>
  <c r="G1840" i="8"/>
  <c r="G1800" i="8"/>
  <c r="G1760" i="8"/>
  <c r="G1720" i="8"/>
  <c r="G1640" i="8"/>
  <c r="G1600" i="8"/>
  <c r="G1560" i="8"/>
  <c r="G1520" i="8"/>
  <c r="G1480" i="8"/>
  <c r="G1440" i="8"/>
  <c r="G1400" i="8"/>
  <c r="G1360" i="8"/>
  <c r="G1320" i="8"/>
  <c r="G1280" i="8"/>
  <c r="G1240" i="8"/>
  <c r="G1200" i="8"/>
  <c r="G1160" i="8"/>
  <c r="G1120" i="8"/>
  <c r="G1040" i="8"/>
  <c r="G1000" i="8"/>
  <c r="G960" i="8"/>
  <c r="G920" i="8"/>
  <c r="G880" i="8"/>
  <c r="G800" i="8"/>
  <c r="G720" i="8"/>
  <c r="G600" i="8"/>
  <c r="G440" i="8"/>
  <c r="G280" i="8"/>
  <c r="G80" i="8"/>
  <c r="G691" i="8"/>
  <c r="G611" i="8"/>
  <c r="G531" i="8"/>
  <c r="G451" i="8"/>
  <c r="G371" i="8"/>
  <c r="G291" i="8"/>
  <c r="G211" i="8"/>
  <c r="G131" i="8"/>
  <c r="G51" i="8"/>
  <c r="G687" i="8"/>
  <c r="G567" i="8"/>
  <c r="G527" i="8"/>
  <c r="G407" i="8"/>
  <c r="G327" i="8"/>
  <c r="G247" i="8"/>
  <c r="G127" i="8"/>
  <c r="G47" i="8"/>
  <c r="G192" i="8"/>
  <c r="G643" i="8"/>
  <c r="G1748" i="8"/>
  <c r="G708" i="8"/>
  <c r="G428" i="8"/>
  <c r="G348" i="8"/>
  <c r="G228" i="8"/>
  <c r="G148" i="8"/>
  <c r="G68" i="8"/>
  <c r="G679" i="8"/>
  <c r="G559" i="8"/>
  <c r="G479" i="8"/>
  <c r="G399" i="8"/>
  <c r="G279" i="8"/>
  <c r="G239" i="8"/>
  <c r="G119" i="8"/>
  <c r="G39" i="8"/>
  <c r="G1944" i="8"/>
  <c r="G1824" i="8"/>
  <c r="G1744" i="8"/>
  <c r="G1704" i="8"/>
  <c r="G1624" i="8"/>
  <c r="G1504" i="8"/>
  <c r="G1424" i="8"/>
  <c r="G1344" i="8"/>
  <c r="G1224" i="8"/>
  <c r="G1104" i="8"/>
  <c r="G1024" i="8"/>
  <c r="G904" i="8"/>
  <c r="G784" i="8"/>
  <c r="G664" i="8"/>
  <c r="G544" i="8"/>
  <c r="G424" i="8"/>
  <c r="G304" i="8"/>
  <c r="G184" i="8"/>
  <c r="G64" i="8"/>
  <c r="G709" i="8"/>
  <c r="G669" i="8"/>
  <c r="G629" i="8"/>
  <c r="G589" i="8"/>
  <c r="G549" i="8"/>
  <c r="G509" i="8"/>
  <c r="G469" i="8"/>
  <c r="G429" i="8"/>
  <c r="G389" i="8"/>
  <c r="G349" i="8"/>
  <c r="G309" i="8"/>
  <c r="G269" i="8"/>
  <c r="G229" i="8"/>
  <c r="G189" i="8"/>
  <c r="G149" i="8"/>
  <c r="G109" i="8"/>
  <c r="G69" i="8"/>
  <c r="G29" i="8"/>
  <c r="G1956" i="8"/>
  <c r="G1916" i="8"/>
  <c r="G1876" i="8"/>
  <c r="G1836" i="8"/>
  <c r="G1796" i="8"/>
  <c r="G1756" i="8"/>
  <c r="G1716" i="8"/>
  <c r="G1676" i="8"/>
  <c r="G1636" i="8"/>
  <c r="G1596" i="8"/>
  <c r="G1556" i="8"/>
  <c r="G1516" i="8"/>
  <c r="G1476" i="8"/>
  <c r="G1436" i="8"/>
  <c r="G1396" i="8"/>
  <c r="G1356" i="8"/>
  <c r="G1316" i="8"/>
  <c r="G1276" i="8"/>
  <c r="G1236" i="8"/>
  <c r="G1196" i="8"/>
  <c r="G1156" i="8"/>
  <c r="G1116" i="8"/>
  <c r="G1076" i="8"/>
  <c r="G1036" i="8"/>
  <c r="G996" i="8"/>
  <c r="G956" i="8"/>
  <c r="G916" i="8"/>
  <c r="G876" i="8"/>
  <c r="G836" i="8"/>
  <c r="G796" i="8"/>
  <c r="G756" i="8"/>
  <c r="G716" i="8"/>
  <c r="G676" i="8"/>
  <c r="G636" i="8"/>
  <c r="G596" i="8"/>
  <c r="G556" i="8"/>
  <c r="G516" i="8"/>
  <c r="G476" i="8"/>
  <c r="G436" i="8"/>
  <c r="G396" i="8"/>
  <c r="G356" i="8"/>
  <c r="G316" i="8"/>
  <c r="G276" i="8"/>
  <c r="G236" i="8"/>
  <c r="G196" i="8"/>
  <c r="G156" i="8"/>
  <c r="G116" i="8"/>
  <c r="G76" i="8"/>
  <c r="G36" i="8"/>
  <c r="G11" i="8"/>
  <c r="G647" i="8"/>
  <c r="G447" i="8"/>
  <c r="G207" i="8"/>
  <c r="G72" i="8"/>
  <c r="G683" i="8"/>
  <c r="G555" i="8"/>
  <c r="G1696" i="8"/>
  <c r="G705" i="8"/>
  <c r="G665" i="8"/>
  <c r="G625" i="8"/>
  <c r="G585" i="8"/>
  <c r="G545" i="8"/>
  <c r="G505" i="8"/>
  <c r="G465" i="8"/>
  <c r="G425" i="8"/>
  <c r="G385" i="8"/>
  <c r="G345" i="8"/>
  <c r="G305" i="8"/>
  <c r="G265" i="8"/>
  <c r="G225" i="8"/>
  <c r="G185" i="8"/>
  <c r="G145" i="8"/>
  <c r="G105" i="8"/>
  <c r="G65" i="8"/>
  <c r="G25" i="8"/>
  <c r="G1952" i="8"/>
  <c r="G1912" i="8"/>
  <c r="G1872" i="8"/>
  <c r="G1832" i="8"/>
  <c r="G1792" i="8"/>
  <c r="G1752" i="8"/>
  <c r="G1712" i="8"/>
  <c r="G1672" i="8"/>
  <c r="G1632" i="8"/>
  <c r="G1592" i="8"/>
  <c r="G1552" i="8"/>
  <c r="G1512" i="8"/>
  <c r="G1472" i="8"/>
  <c r="G1432" i="8"/>
  <c r="G1392" i="8"/>
  <c r="G1352" i="8"/>
  <c r="G1312" i="8"/>
  <c r="G1272" i="8"/>
  <c r="G1232" i="8"/>
  <c r="G1192" i="8"/>
  <c r="G1152" i="8"/>
  <c r="G1112" i="8"/>
  <c r="G1072" i="8"/>
  <c r="G1032" i="8"/>
  <c r="G992" i="8"/>
  <c r="G952" i="8"/>
  <c r="G912" i="8"/>
  <c r="G872" i="8"/>
  <c r="G832" i="8"/>
  <c r="G792" i="8"/>
  <c r="G752" i="8"/>
  <c r="G712" i="8"/>
  <c r="G672" i="8"/>
  <c r="G632" i="8"/>
  <c r="G592" i="8"/>
  <c r="G552" i="8"/>
  <c r="G512" i="8"/>
  <c r="G472" i="8"/>
  <c r="G432" i="8"/>
  <c r="G392" i="8"/>
  <c r="G352" i="8"/>
  <c r="G312" i="8"/>
  <c r="G272" i="8"/>
  <c r="G232" i="8"/>
  <c r="G152" i="8"/>
  <c r="G32" i="8"/>
  <c r="G603" i="8"/>
  <c r="G1828" i="8"/>
  <c r="G715" i="8"/>
  <c r="G515" i="8"/>
  <c r="G395" i="8"/>
  <c r="G275" i="8"/>
  <c r="G667" i="8"/>
  <c r="G741" i="8"/>
  <c r="G701" i="8"/>
  <c r="G661" i="8"/>
  <c r="G621" i="8"/>
  <c r="G581" i="8"/>
  <c r="G541" i="8"/>
  <c r="G501" i="8"/>
  <c r="G461" i="8"/>
  <c r="G421" i="8"/>
  <c r="G381" i="8"/>
  <c r="G341" i="8"/>
  <c r="G301" i="8"/>
  <c r="G261" i="8"/>
  <c r="G221" i="8"/>
  <c r="G181" i="8"/>
  <c r="G141" i="8"/>
  <c r="G101" i="8"/>
  <c r="G61" i="8"/>
  <c r="G21" i="8"/>
  <c r="G1788" i="8"/>
  <c r="G1708" i="8"/>
  <c r="G1668" i="8"/>
  <c r="G1628" i="8"/>
  <c r="G1588" i="8"/>
  <c r="G1548" i="8"/>
  <c r="G1508" i="8"/>
  <c r="G1468" i="8"/>
  <c r="G1428" i="8"/>
  <c r="G1388" i="8"/>
  <c r="G1348" i="8"/>
  <c r="G1308" i="8"/>
  <c r="G1268" i="8"/>
  <c r="G1228" i="8"/>
  <c r="G1148" i="8"/>
  <c r="G1108" i="8"/>
  <c r="G1028" i="8"/>
  <c r="G948" i="8"/>
  <c r="G828" i="8"/>
  <c r="G668" i="8"/>
  <c r="G508" i="8"/>
  <c r="G308" i="8"/>
  <c r="G108" i="8"/>
  <c r="G599" i="8"/>
  <c r="G359" i="8"/>
  <c r="G159" i="8"/>
  <c r="G1864" i="8"/>
  <c r="G1784" i="8"/>
  <c r="G1664" i="8"/>
  <c r="G1584" i="8"/>
  <c r="G1464" i="8"/>
  <c r="G1304" i="8"/>
  <c r="G1184" i="8"/>
  <c r="G1064" i="8"/>
  <c r="G944" i="8"/>
  <c r="G824" i="8"/>
  <c r="G744" i="8"/>
  <c r="G624" i="8"/>
  <c r="G504" i="8"/>
  <c r="G384" i="8"/>
  <c r="G224" i="8"/>
  <c r="G104" i="8"/>
  <c r="G675" i="8"/>
  <c r="G355" i="8"/>
  <c r="G195" i="8"/>
  <c r="G115" i="8"/>
  <c r="G75" i="8"/>
  <c r="G27" i="8"/>
  <c r="G1776" i="8"/>
  <c r="G1496" i="8"/>
  <c r="G1416" i="8"/>
  <c r="G1336" i="8"/>
  <c r="G1256" i="8"/>
  <c r="G1176" i="8"/>
  <c r="G1136" i="8"/>
  <c r="G1056" i="8"/>
  <c r="G1016" i="8"/>
  <c r="G936" i="8"/>
  <c r="G896" i="8"/>
  <c r="G776" i="8"/>
  <c r="G696" i="8"/>
  <c r="G616" i="8"/>
  <c r="G576" i="8"/>
  <c r="G536" i="8"/>
  <c r="G456" i="8"/>
  <c r="G416" i="8"/>
  <c r="G376" i="8"/>
  <c r="G296" i="8"/>
  <c r="G256" i="8"/>
  <c r="G176" i="8"/>
  <c r="G96" i="8"/>
  <c r="G16" i="8"/>
  <c r="G707" i="8"/>
  <c r="G627" i="8"/>
  <c r="G587" i="8"/>
  <c r="G547" i="8"/>
  <c r="G427" i="8"/>
  <c r="G387" i="8"/>
  <c r="G347" i="8"/>
  <c r="G307" i="8"/>
  <c r="G227" i="8"/>
  <c r="G187" i="8"/>
  <c r="G147" i="8"/>
  <c r="G107" i="8"/>
  <c r="G67" i="8"/>
  <c r="G737" i="8"/>
  <c r="G697" i="8"/>
  <c r="G657" i="8"/>
  <c r="G617" i="8"/>
  <c r="G577" i="8"/>
  <c r="G537" i="8"/>
  <c r="G497" i="8"/>
  <c r="G457" i="8"/>
  <c r="G417" i="8"/>
  <c r="G377" i="8"/>
  <c r="G337" i="8"/>
  <c r="G297" i="8"/>
  <c r="G257" i="8"/>
  <c r="G217" i="8"/>
  <c r="G177" i="8"/>
  <c r="G137" i="8"/>
  <c r="G97" i="8"/>
  <c r="G57" i="8"/>
  <c r="G17" i="8"/>
  <c r="G733" i="8"/>
  <c r="G693" i="8"/>
  <c r="G653" i="8"/>
  <c r="G613" i="8"/>
  <c r="G573" i="8"/>
  <c r="G533" i="8"/>
  <c r="G493" i="8"/>
  <c r="G453" i="8"/>
  <c r="G413" i="8"/>
  <c r="G373" i="8"/>
  <c r="G333" i="8"/>
  <c r="G293" i="8"/>
  <c r="G253" i="8"/>
  <c r="G213" i="8"/>
  <c r="G173" i="8"/>
  <c r="G133" i="8"/>
  <c r="G93" i="8"/>
  <c r="G53" i="8"/>
  <c r="G13" i="8"/>
  <c r="G1940" i="8"/>
  <c r="G1900" i="8"/>
  <c r="G1860" i="8"/>
  <c r="G1820" i="8"/>
  <c r="G1780" i="8"/>
  <c r="G1740" i="8"/>
  <c r="G1700" i="8"/>
  <c r="G1660" i="8"/>
  <c r="G1620" i="8"/>
  <c r="G1580" i="8"/>
  <c r="G1540" i="8"/>
  <c r="G1500" i="8"/>
  <c r="G1460" i="8"/>
  <c r="G1420" i="8"/>
  <c r="G1380" i="8"/>
  <c r="G1340" i="8"/>
  <c r="G1300" i="8"/>
  <c r="G1260" i="8"/>
  <c r="G1220" i="8"/>
  <c r="G1180" i="8"/>
  <c r="G1140" i="8"/>
  <c r="G1100" i="8"/>
  <c r="G1060" i="8"/>
  <c r="G1020" i="8"/>
  <c r="G980" i="8"/>
  <c r="G940" i="8"/>
  <c r="G900" i="8"/>
  <c r="G860" i="8"/>
  <c r="G820" i="8"/>
  <c r="G780" i="8"/>
  <c r="G740" i="8"/>
  <c r="G700" i="8"/>
  <c r="G660" i="8"/>
  <c r="G620" i="8"/>
  <c r="G580" i="8"/>
  <c r="G540" i="8"/>
  <c r="G500" i="8"/>
  <c r="G460" i="8"/>
  <c r="G420" i="8"/>
  <c r="G380" i="8"/>
  <c r="G340" i="8"/>
  <c r="G300" i="8"/>
  <c r="G260" i="8"/>
  <c r="G220" i="8"/>
  <c r="G180" i="8"/>
  <c r="G140" i="8"/>
  <c r="G100" i="8"/>
  <c r="G60" i="8"/>
  <c r="G20" i="8"/>
  <c r="G711" i="8"/>
  <c r="G671" i="8"/>
  <c r="G631" i="8"/>
  <c r="G591" i="8"/>
  <c r="G551" i="8"/>
  <c r="G511" i="8"/>
  <c r="G471" i="8"/>
  <c r="G431" i="8"/>
  <c r="G391" i="8"/>
  <c r="G351" i="8"/>
  <c r="G311" i="8"/>
  <c r="G271" i="8"/>
  <c r="G231" i="8"/>
  <c r="G191" i="8"/>
  <c r="G151" i="8"/>
  <c r="G111" i="8"/>
  <c r="G71" i="8"/>
  <c r="G23" i="8"/>
  <c r="G1976" i="8"/>
  <c r="G1936" i="8"/>
  <c r="G1896" i="8"/>
  <c r="G1856" i="8"/>
  <c r="G1816" i="8"/>
  <c r="G1736" i="8"/>
  <c r="G1656" i="8"/>
  <c r="G1616" i="8"/>
  <c r="G1576" i="8"/>
  <c r="G1536" i="8"/>
  <c r="G1456" i="8"/>
  <c r="G1376" i="8"/>
  <c r="G1216" i="8"/>
  <c r="G1096" i="8"/>
  <c r="G976" i="8"/>
  <c r="G856" i="8"/>
  <c r="G656" i="8"/>
  <c r="G496" i="8"/>
  <c r="G336" i="8"/>
  <c r="G216" i="8"/>
  <c r="G136" i="8"/>
  <c r="G56" i="8"/>
  <c r="G729" i="8"/>
  <c r="G689" i="8"/>
  <c r="G649" i="8"/>
  <c r="G609" i="8"/>
  <c r="G569" i="8"/>
  <c r="G529" i="8"/>
  <c r="G489" i="8"/>
  <c r="G449" i="8"/>
  <c r="G409" i="8"/>
  <c r="G369" i="8"/>
  <c r="G329" i="8"/>
  <c r="G289" i="8"/>
  <c r="G249" i="8"/>
  <c r="G209" i="8"/>
  <c r="G169" i="8"/>
  <c r="G129" i="8"/>
  <c r="G89" i="8"/>
  <c r="G49" i="8"/>
  <c r="G9" i="8"/>
  <c r="G1296" i="8"/>
  <c r="G267" i="8"/>
  <c r="G725" i="8"/>
  <c r="G685" i="8"/>
  <c r="G645" i="8"/>
  <c r="G605" i="8"/>
  <c r="G565" i="8"/>
  <c r="G525" i="8"/>
  <c r="G485" i="8"/>
  <c r="G445" i="8"/>
  <c r="G405" i="8"/>
  <c r="G365" i="8"/>
  <c r="G325" i="8"/>
  <c r="G285" i="8"/>
  <c r="G245" i="8"/>
  <c r="G205" i="8"/>
  <c r="G165" i="8"/>
  <c r="G125" i="8"/>
  <c r="G85" i="8"/>
  <c r="G45" i="8"/>
  <c r="G1972" i="8"/>
  <c r="G1932" i="8"/>
  <c r="G1892" i="8"/>
  <c r="G1852" i="8"/>
  <c r="G1812" i="8"/>
  <c r="G1772" i="8"/>
  <c r="G1732" i="8"/>
  <c r="G1692" i="8"/>
  <c r="G1652" i="8"/>
  <c r="G1612" i="8"/>
  <c r="G1572" i="8"/>
  <c r="G1532" i="8"/>
  <c r="G1492" i="8"/>
  <c r="G1452" i="8"/>
  <c r="G1412" i="8"/>
  <c r="G1372" i="8"/>
  <c r="G1332" i="8"/>
  <c r="G1292" i="8"/>
  <c r="G1252" i="8"/>
  <c r="G1212" i="8"/>
  <c r="G1172" i="8"/>
  <c r="G1132" i="8"/>
  <c r="G1092" i="8"/>
  <c r="G1052" i="8"/>
  <c r="G1012" i="8"/>
  <c r="G972" i="8"/>
  <c r="G932" i="8"/>
  <c r="G892" i="8"/>
  <c r="G852" i="8"/>
  <c r="G812" i="8"/>
  <c r="G772" i="8"/>
  <c r="G732" i="8"/>
  <c r="G692" i="8"/>
  <c r="G652" i="8"/>
  <c r="G612" i="8"/>
  <c r="G572" i="8"/>
  <c r="G532" i="8"/>
  <c r="G492" i="8"/>
  <c r="G452" i="8"/>
  <c r="G412" i="8"/>
  <c r="G372" i="8"/>
  <c r="G332" i="8"/>
  <c r="G292" i="8"/>
  <c r="G252" i="8"/>
  <c r="G212" i="8"/>
  <c r="G172" i="8"/>
  <c r="G132" i="8"/>
  <c r="G92" i="8"/>
  <c r="G52" i="8"/>
  <c r="G12" i="8"/>
  <c r="G703" i="8"/>
  <c r="G663" i="8"/>
  <c r="G623" i="8"/>
  <c r="G583" i="8"/>
  <c r="G543" i="8"/>
  <c r="G503" i="8"/>
  <c r="G463" i="8"/>
  <c r="G423" i="8"/>
  <c r="G383" i="8"/>
  <c r="G343" i="8"/>
  <c r="G303" i="8"/>
  <c r="G263" i="8"/>
  <c r="G223" i="8"/>
  <c r="G183" i="8"/>
  <c r="G143" i="8"/>
  <c r="G103" i="8"/>
  <c r="G63" i="8"/>
  <c r="G15" i="8"/>
  <c r="G455" i="8"/>
  <c r="G295" i="8"/>
  <c r="G175" i="8"/>
  <c r="G55" i="8"/>
  <c r="G1960" i="8"/>
  <c r="G1868" i="8"/>
  <c r="G816" i="8"/>
  <c r="K43" i="11"/>
  <c r="K40" i="11"/>
  <c r="K28" i="11"/>
  <c r="K33" i="11"/>
  <c r="K39" i="11"/>
  <c r="K35" i="11"/>
  <c r="K30" i="11"/>
  <c r="K44" i="11"/>
  <c r="K48" i="11"/>
  <c r="S28" i="11" s="1"/>
  <c r="K45" i="11"/>
  <c r="K32" i="11"/>
  <c r="K38" i="11"/>
  <c r="K34" i="11"/>
  <c r="K36" i="11"/>
  <c r="K37" i="11"/>
  <c r="K47" i="11"/>
  <c r="K29" i="11"/>
  <c r="K31" i="11"/>
  <c r="K41" i="11"/>
  <c r="K46" i="11"/>
  <c r="K42" i="11"/>
  <c r="B792" i="9"/>
  <c r="E792" i="6"/>
  <c r="B77" i="9"/>
  <c r="E77" i="6"/>
  <c r="B539" i="9"/>
  <c r="E539" i="6"/>
  <c r="B1915" i="9"/>
  <c r="E1915" i="6"/>
  <c r="B417" i="9"/>
  <c r="E417" i="6"/>
  <c r="B1892" i="9"/>
  <c r="E1892" i="6"/>
  <c r="B715" i="9"/>
  <c r="E715" i="6"/>
  <c r="B424" i="9"/>
  <c r="E424" i="6"/>
  <c r="B937" i="9"/>
  <c r="E937" i="6"/>
  <c r="B511" i="9"/>
  <c r="E511" i="6"/>
  <c r="B72" i="9"/>
  <c r="E72" i="6"/>
  <c r="B480" i="9"/>
  <c r="E480" i="6"/>
  <c r="B34" i="9"/>
  <c r="E34" i="6"/>
  <c r="B667" i="9"/>
  <c r="E667" i="6"/>
  <c r="B376" i="9"/>
  <c r="E376" i="6"/>
  <c r="B1485" i="9"/>
  <c r="E1485" i="6"/>
  <c r="B474" i="9"/>
  <c r="E474" i="6"/>
  <c r="B1467" i="9"/>
  <c r="E1467" i="6"/>
  <c r="B2287" i="9"/>
  <c r="E2287" i="6"/>
  <c r="B2201" i="9"/>
  <c r="E2201" i="6"/>
  <c r="B2347" i="9"/>
  <c r="E2347" i="6"/>
  <c r="B2060" i="9"/>
  <c r="E2060" i="6"/>
  <c r="B2079" i="9"/>
  <c r="E2079" i="6"/>
  <c r="B2029" i="9"/>
  <c r="E2029" i="6"/>
  <c r="B1587" i="9"/>
  <c r="E1587" i="6"/>
  <c r="B1700" i="9"/>
  <c r="E1700" i="6"/>
  <c r="B1632" i="9"/>
  <c r="E1632" i="6"/>
  <c r="B950" i="9"/>
  <c r="E950" i="6"/>
  <c r="B1290" i="9"/>
  <c r="E1290" i="6"/>
  <c r="B2420" i="9"/>
  <c r="E2420" i="6"/>
  <c r="B701" i="9"/>
  <c r="E701" i="6"/>
  <c r="B79" i="9"/>
  <c r="E79" i="6"/>
  <c r="B550" i="9"/>
  <c r="E550" i="6"/>
  <c r="B130" i="9"/>
  <c r="E130" i="6"/>
  <c r="B628" i="9"/>
  <c r="E628" i="6"/>
  <c r="B326" i="9"/>
  <c r="E326" i="6"/>
  <c r="B929" i="9"/>
  <c r="E929" i="6"/>
  <c r="B633" i="9"/>
  <c r="E633" i="6"/>
  <c r="B222" i="9"/>
  <c r="E222" i="6"/>
  <c r="B722" i="9"/>
  <c r="E722" i="6"/>
  <c r="B74" i="9"/>
  <c r="E74" i="6"/>
  <c r="B489" i="9"/>
  <c r="E489" i="6"/>
  <c r="B1818" i="9"/>
  <c r="E1818" i="6"/>
  <c r="B578" i="9"/>
  <c r="E578" i="6"/>
  <c r="B1927" i="9"/>
  <c r="E1927" i="6"/>
  <c r="B412" i="9"/>
  <c r="E412" i="6"/>
  <c r="B1540" i="9"/>
  <c r="E1540" i="6"/>
  <c r="B159" i="9"/>
  <c r="E159" i="6"/>
  <c r="B859" i="9"/>
  <c r="E859" i="6"/>
  <c r="B437" i="9"/>
  <c r="E437" i="6"/>
  <c r="B837" i="9"/>
  <c r="E837" i="6"/>
  <c r="B335" i="9"/>
  <c r="E335" i="6"/>
  <c r="B735" i="9"/>
  <c r="E735" i="6"/>
  <c r="B244" i="9"/>
  <c r="E244" i="6"/>
  <c r="B644" i="9"/>
  <c r="E644" i="6"/>
  <c r="B1045" i="9"/>
  <c r="E1045" i="6"/>
  <c r="B231" i="9"/>
  <c r="E231" i="6"/>
  <c r="B531" i="9"/>
  <c r="E531" i="6"/>
  <c r="B831" i="9"/>
  <c r="E831" i="6"/>
  <c r="B33" i="9"/>
  <c r="E33" i="6"/>
  <c r="B116" i="9"/>
  <c r="E116" i="6"/>
  <c r="B500" i="9"/>
  <c r="E500" i="6"/>
  <c r="B900" i="9"/>
  <c r="E900" i="6"/>
  <c r="B287" i="9"/>
  <c r="E287" i="6"/>
  <c r="B687" i="9"/>
  <c r="E687" i="6"/>
  <c r="B196" i="9"/>
  <c r="E196" i="6"/>
  <c r="B596" i="9"/>
  <c r="E596" i="6"/>
  <c r="B896" i="9"/>
  <c r="E896" i="6"/>
  <c r="B194" i="9"/>
  <c r="E194" i="6"/>
  <c r="B594" i="9"/>
  <c r="E594" i="6"/>
  <c r="B894" i="9"/>
  <c r="E894" i="6"/>
  <c r="B1588" i="9"/>
  <c r="E1588" i="6"/>
  <c r="B2105" i="9"/>
  <c r="E2105" i="6"/>
  <c r="B1596" i="9"/>
  <c r="E1596" i="6"/>
  <c r="B2229" i="9"/>
  <c r="E2229" i="6"/>
  <c r="B1562" i="9"/>
  <c r="E1562" i="6"/>
  <c r="B2072" i="9"/>
  <c r="E2072" i="6"/>
  <c r="B1670" i="9"/>
  <c r="E1670" i="6"/>
  <c r="B2100" i="9"/>
  <c r="E2100" i="6"/>
  <c r="B1568" i="9"/>
  <c r="E1568" i="6"/>
  <c r="B1768" i="9"/>
  <c r="E1768" i="6"/>
  <c r="B1505" i="9"/>
  <c r="E1505" i="6"/>
  <c r="B2055" i="9"/>
  <c r="E2055" i="6"/>
  <c r="B2383" i="9"/>
  <c r="E2383" i="6"/>
  <c r="B321" i="9"/>
  <c r="E321" i="6"/>
  <c r="B821" i="9"/>
  <c r="E821" i="6"/>
  <c r="B103" i="9"/>
  <c r="E103" i="6"/>
  <c r="B670" i="9"/>
  <c r="E670" i="6"/>
  <c r="B248" i="9"/>
  <c r="E248" i="6"/>
  <c r="B848" i="9"/>
  <c r="E848" i="6"/>
  <c r="B546" i="9"/>
  <c r="E546" i="6"/>
  <c r="B253" i="9"/>
  <c r="E253" i="6"/>
  <c r="B753" i="9"/>
  <c r="E753" i="6"/>
  <c r="B342" i="9"/>
  <c r="E342" i="6"/>
  <c r="B842" i="9"/>
  <c r="E842" i="6"/>
  <c r="B98" i="9"/>
  <c r="E98" i="6"/>
  <c r="B609" i="9"/>
  <c r="E609" i="6"/>
  <c r="B598" i="9"/>
  <c r="E598" i="6"/>
  <c r="B205" i="9"/>
  <c r="E205" i="6"/>
  <c r="B605" i="9"/>
  <c r="E605" i="6"/>
  <c r="B1635" i="9"/>
  <c r="E1635" i="6"/>
  <c r="B203" i="9"/>
  <c r="E203" i="6"/>
  <c r="B603" i="9"/>
  <c r="E603" i="6"/>
  <c r="B1401" i="9"/>
  <c r="E1401" i="6"/>
  <c r="B1801" i="9"/>
  <c r="E1801" i="6"/>
  <c r="B2311" i="9"/>
  <c r="E2311" i="6"/>
  <c r="B1967" i="9"/>
  <c r="E1967" i="6"/>
  <c r="B1678" i="9"/>
  <c r="E1678" i="6"/>
  <c r="B1830" i="9"/>
  <c r="E1830" i="6"/>
  <c r="B1781" i="9"/>
  <c r="E1781" i="6"/>
  <c r="B2258" i="9"/>
  <c r="E2258" i="6"/>
  <c r="B1569" i="9"/>
  <c r="E1569" i="6"/>
  <c r="B1296" i="9"/>
  <c r="E1296" i="6"/>
  <c r="B2466" i="9"/>
  <c r="E2466" i="6"/>
  <c r="B332" i="9"/>
  <c r="E332" i="6"/>
  <c r="B532" i="9"/>
  <c r="E532" i="6"/>
  <c r="B732" i="9"/>
  <c r="E732" i="6"/>
  <c r="B941" i="9"/>
  <c r="E941" i="6"/>
  <c r="B241" i="9"/>
  <c r="E241" i="6"/>
  <c r="B65" i="9"/>
  <c r="E65" i="6"/>
  <c r="B179" i="9"/>
  <c r="E179" i="6"/>
  <c r="B579" i="9"/>
  <c r="E579" i="6"/>
  <c r="B879" i="9"/>
  <c r="E879" i="6"/>
  <c r="B14" i="9"/>
  <c r="E14" i="6"/>
  <c r="B357" i="9"/>
  <c r="E357" i="6"/>
  <c r="B657" i="9"/>
  <c r="E657" i="6"/>
  <c r="B1009" i="9"/>
  <c r="E1009" i="6"/>
  <c r="B455" i="9"/>
  <c r="E455" i="6"/>
  <c r="B855" i="9"/>
  <c r="E855" i="6"/>
  <c r="B464" i="9"/>
  <c r="E464" i="6"/>
  <c r="B864" i="9"/>
  <c r="E864" i="6"/>
  <c r="B251" i="9"/>
  <c r="E251" i="6"/>
  <c r="B651" i="9"/>
  <c r="E651" i="6"/>
  <c r="B100" i="9"/>
  <c r="E100" i="6"/>
  <c r="B420" i="9"/>
  <c r="E420" i="6"/>
  <c r="B720" i="9"/>
  <c r="E720" i="6"/>
  <c r="B920" i="9"/>
  <c r="E920" i="6"/>
  <c r="B24" i="9"/>
  <c r="E24" i="6"/>
  <c r="B307" i="9"/>
  <c r="E307" i="6"/>
  <c r="B507" i="9"/>
  <c r="E507" i="6"/>
  <c r="B707" i="9"/>
  <c r="E707" i="6"/>
  <c r="B907" i="9"/>
  <c r="E907" i="6"/>
  <c r="B216" i="9"/>
  <c r="E216" i="6"/>
  <c r="B416" i="9"/>
  <c r="E416" i="6"/>
  <c r="B616" i="9"/>
  <c r="E616" i="6"/>
  <c r="B816" i="9"/>
  <c r="E816" i="6"/>
  <c r="B1685" i="9"/>
  <c r="E1685" i="6"/>
  <c r="B35" i="9"/>
  <c r="E35" i="6"/>
  <c r="B314" i="9"/>
  <c r="E314" i="6"/>
  <c r="B514" i="9"/>
  <c r="E514" i="6"/>
  <c r="B614" i="9"/>
  <c r="E614" i="6"/>
  <c r="B814" i="9"/>
  <c r="E814" i="6"/>
  <c r="B1409" i="9"/>
  <c r="E1409" i="6"/>
  <c r="B1509" i="9"/>
  <c r="E1509" i="6"/>
  <c r="B1709" i="9"/>
  <c r="E1709" i="6"/>
  <c r="B2030" i="9"/>
  <c r="E2030" i="6"/>
  <c r="B2127" i="9"/>
  <c r="E2127" i="6"/>
  <c r="B2363" i="9"/>
  <c r="E2363" i="6"/>
  <c r="B1630" i="9"/>
  <c r="E1630" i="6"/>
  <c r="B1796" i="9"/>
  <c r="E1796" i="6"/>
  <c r="B2121" i="9"/>
  <c r="E2121" i="6"/>
  <c r="B1391" i="9"/>
  <c r="E1391" i="6"/>
  <c r="B1491" i="9"/>
  <c r="E1491" i="6"/>
  <c r="B1691" i="9"/>
  <c r="E1691" i="6"/>
  <c r="B2152" i="9"/>
  <c r="E2152" i="6"/>
  <c r="B2487" i="9"/>
  <c r="E2487" i="6"/>
  <c r="B1536" i="9"/>
  <c r="E1536" i="6"/>
  <c r="B1836" i="9"/>
  <c r="E1836" i="6"/>
  <c r="B1970" i="9"/>
  <c r="E1970" i="6"/>
  <c r="B2140" i="9"/>
  <c r="E2140" i="6"/>
  <c r="B2351" i="9"/>
  <c r="E2351" i="6"/>
  <c r="B1589" i="9"/>
  <c r="E1589" i="6"/>
  <c r="B1789" i="9"/>
  <c r="E1789" i="6"/>
  <c r="B1962" i="9"/>
  <c r="E1962" i="6"/>
  <c r="B2159" i="9"/>
  <c r="E2159" i="6"/>
  <c r="B1526" i="9"/>
  <c r="E1526" i="6"/>
  <c r="B1845" i="9"/>
  <c r="E1845" i="6"/>
  <c r="B1945" i="9"/>
  <c r="E1945" i="6"/>
  <c r="B2165" i="9"/>
  <c r="E2165" i="6"/>
  <c r="B951" i="9"/>
  <c r="E951" i="6"/>
  <c r="B1429" i="9"/>
  <c r="E1429" i="6"/>
  <c r="B1529" i="9"/>
  <c r="E1529" i="6"/>
  <c r="B1729" i="9"/>
  <c r="E1729" i="6"/>
  <c r="B2141" i="9"/>
  <c r="E2141" i="6"/>
  <c r="B2270" i="9"/>
  <c r="E2270" i="6"/>
  <c r="B1445" i="9"/>
  <c r="E1445" i="6"/>
  <c r="B1766" i="9"/>
  <c r="E1766" i="6"/>
  <c r="B1960" i="9"/>
  <c r="E1960" i="6"/>
  <c r="B2403" i="9"/>
  <c r="E2403" i="6"/>
  <c r="B1477" i="9"/>
  <c r="E1477" i="6"/>
  <c r="B1577" i="9"/>
  <c r="E1577" i="6"/>
  <c r="B1677" i="9"/>
  <c r="E1677" i="6"/>
  <c r="B1777" i="9"/>
  <c r="E1777" i="6"/>
  <c r="B1869" i="9"/>
  <c r="E1869" i="6"/>
  <c r="B2151" i="9"/>
  <c r="E2151" i="6"/>
  <c r="B2451" i="9"/>
  <c r="E2451" i="6"/>
  <c r="B2222" i="9"/>
  <c r="E2222" i="6"/>
  <c r="B2463" i="9"/>
  <c r="E2463" i="6"/>
  <c r="B958" i="9"/>
  <c r="E958" i="6"/>
  <c r="B978" i="9"/>
  <c r="E978" i="6"/>
  <c r="B998" i="9"/>
  <c r="E998" i="6"/>
  <c r="B1038" i="9"/>
  <c r="E1038" i="6"/>
  <c r="B1078" i="9"/>
  <c r="E1078" i="6"/>
  <c r="B1098" i="9"/>
  <c r="E1098" i="6"/>
  <c r="B1138" i="9"/>
  <c r="E1138" i="6"/>
  <c r="B1158" i="9"/>
  <c r="E1158" i="6"/>
  <c r="B1198" i="9"/>
  <c r="E1198" i="6"/>
  <c r="B1238" i="9"/>
  <c r="E1238" i="6"/>
  <c r="B1278" i="9"/>
  <c r="E1278" i="6"/>
  <c r="B1338" i="9"/>
  <c r="E1338" i="6"/>
  <c r="B1394" i="9"/>
  <c r="E1394" i="6"/>
  <c r="B1594" i="9"/>
  <c r="E1594" i="6"/>
  <c r="B1794" i="9"/>
  <c r="E1794" i="6"/>
  <c r="B1994" i="9"/>
  <c r="E1994" i="6"/>
  <c r="B2194" i="9"/>
  <c r="E2194" i="6"/>
  <c r="B2294" i="9"/>
  <c r="E2294" i="6"/>
  <c r="B2493" i="9"/>
  <c r="E2493" i="6"/>
  <c r="B1988" i="9"/>
  <c r="E1988" i="6"/>
  <c r="B2088" i="9"/>
  <c r="E2088" i="6"/>
  <c r="B2288" i="9"/>
  <c r="E2288" i="6"/>
  <c r="B2459" i="9"/>
  <c r="E2459" i="6"/>
  <c r="B2235" i="9"/>
  <c r="E2235" i="6"/>
  <c r="B1065" i="9"/>
  <c r="E1065" i="6"/>
  <c r="B1085" i="9"/>
  <c r="E1085" i="6"/>
  <c r="B1105" i="9"/>
  <c r="E1105" i="6"/>
  <c r="B1125" i="9"/>
  <c r="E1125" i="6"/>
  <c r="B1165" i="9"/>
  <c r="E1165" i="6"/>
  <c r="B1185" i="9"/>
  <c r="E1185" i="6"/>
  <c r="B1205" i="9"/>
  <c r="E1205" i="6"/>
  <c r="B1225" i="9"/>
  <c r="E1225" i="6"/>
  <c r="B1245" i="9"/>
  <c r="E1245" i="6"/>
  <c r="B1265" i="9"/>
  <c r="E1265" i="6"/>
  <c r="B1285" i="9"/>
  <c r="E1285" i="6"/>
  <c r="B1305" i="9"/>
  <c r="E1305" i="6"/>
  <c r="B1325" i="9"/>
  <c r="E1325" i="6"/>
  <c r="B1345" i="9"/>
  <c r="E1345" i="6"/>
  <c r="B1365" i="9"/>
  <c r="E1365" i="6"/>
  <c r="B1433" i="9"/>
  <c r="E1433" i="6"/>
  <c r="B1533" i="9"/>
  <c r="E1533" i="6"/>
  <c r="B1633" i="9"/>
  <c r="E1633" i="6"/>
  <c r="B1733" i="9"/>
  <c r="E1733" i="6"/>
  <c r="B1833" i="9"/>
  <c r="E1833" i="6"/>
  <c r="B1933" i="9"/>
  <c r="E1933" i="6"/>
  <c r="B2033" i="9"/>
  <c r="E2033" i="6"/>
  <c r="B2133" i="9"/>
  <c r="E2133" i="6"/>
  <c r="B2233" i="9"/>
  <c r="E2233" i="6"/>
  <c r="B2353" i="9"/>
  <c r="E2353" i="6"/>
  <c r="B2317" i="9"/>
  <c r="E2317" i="6"/>
  <c r="B2517" i="9"/>
  <c r="E2517" i="6"/>
  <c r="B2495" i="9"/>
  <c r="E2495" i="6"/>
  <c r="B2328" i="9"/>
  <c r="E2328" i="6"/>
  <c r="B2348" i="9"/>
  <c r="E2348" i="6"/>
  <c r="B2368" i="9"/>
  <c r="E2368" i="6"/>
  <c r="B2388" i="9"/>
  <c r="E2388" i="6"/>
  <c r="B2408" i="9"/>
  <c r="E2408" i="6"/>
  <c r="B2428" i="9"/>
  <c r="E2428" i="6"/>
  <c r="B2448" i="9"/>
  <c r="E2448" i="6"/>
  <c r="B2508" i="9"/>
  <c r="E2508" i="6"/>
  <c r="B441" i="9"/>
  <c r="E441" i="6"/>
  <c r="B841" i="9"/>
  <c r="E841" i="6"/>
  <c r="B290" i="9"/>
  <c r="E290" i="6"/>
  <c r="B1015" i="9"/>
  <c r="E1015" i="6"/>
  <c r="B173" i="9"/>
  <c r="E173" i="6"/>
  <c r="B862" i="9"/>
  <c r="E862" i="6"/>
  <c r="B429" i="9"/>
  <c r="E429" i="6"/>
  <c r="B318" i="9"/>
  <c r="E318" i="6"/>
  <c r="B425" i="9"/>
  <c r="E425" i="6"/>
  <c r="B323" i="9"/>
  <c r="E323" i="6"/>
  <c r="B1617" i="9"/>
  <c r="E1617" i="6"/>
  <c r="B2016" i="9"/>
  <c r="E2016" i="6"/>
  <c r="B1565" i="9"/>
  <c r="E1565" i="6"/>
  <c r="B1697" i="9"/>
  <c r="E1697" i="6"/>
  <c r="B2076" i="9"/>
  <c r="E2076" i="6"/>
  <c r="B2150" i="9"/>
  <c r="E2150" i="6"/>
  <c r="B1482" i="9"/>
  <c r="E1482" i="6"/>
  <c r="B2503" i="9"/>
  <c r="E2503" i="6"/>
  <c r="B1080" i="9"/>
  <c r="E1080" i="6"/>
  <c r="B1240" i="9"/>
  <c r="E1240" i="6"/>
  <c r="B1403" i="9"/>
  <c r="E1403" i="6"/>
  <c r="B2103" i="9"/>
  <c r="E2103" i="6"/>
  <c r="B2297" i="9"/>
  <c r="E2297" i="6"/>
  <c r="B2510" i="9"/>
  <c r="E2510" i="6"/>
  <c r="B652" i="9"/>
  <c r="E652" i="6"/>
  <c r="B299" i="9"/>
  <c r="E299" i="6"/>
  <c r="B221" i="9"/>
  <c r="E221" i="6"/>
  <c r="B577" i="9"/>
  <c r="E577" i="6"/>
  <c r="B1021" i="9"/>
  <c r="E1021" i="6"/>
  <c r="B275" i="9"/>
  <c r="E275" i="6"/>
  <c r="B375" i="9"/>
  <c r="E375" i="6"/>
  <c r="B475" i="9"/>
  <c r="E475" i="6"/>
  <c r="B575" i="9"/>
  <c r="E575" i="6"/>
  <c r="B675" i="9"/>
  <c r="E675" i="6"/>
  <c r="B775" i="9"/>
  <c r="E775" i="6"/>
  <c r="B875" i="9"/>
  <c r="E875" i="6"/>
  <c r="B1389" i="9"/>
  <c r="E1389" i="6"/>
  <c r="B284" i="9"/>
  <c r="E284" i="6"/>
  <c r="B384" i="9"/>
  <c r="E384" i="6"/>
  <c r="B484" i="9"/>
  <c r="E484" i="6"/>
  <c r="B584" i="9"/>
  <c r="E584" i="6"/>
  <c r="B684" i="9"/>
  <c r="E684" i="6"/>
  <c r="B784" i="9"/>
  <c r="E784" i="6"/>
  <c r="B884" i="9"/>
  <c r="E884" i="6"/>
  <c r="B1935" i="9"/>
  <c r="E1935" i="6"/>
  <c r="B22" i="9"/>
  <c r="E22" i="6"/>
  <c r="B142" i="9"/>
  <c r="E142" i="6"/>
  <c r="B271" i="9"/>
  <c r="E271" i="6"/>
  <c r="B371" i="9"/>
  <c r="E371" i="6"/>
  <c r="B471" i="9"/>
  <c r="E471" i="6"/>
  <c r="B571" i="9"/>
  <c r="E571" i="6"/>
  <c r="B671" i="9"/>
  <c r="E671" i="6"/>
  <c r="B771" i="9"/>
  <c r="E771" i="6"/>
  <c r="B871" i="9"/>
  <c r="E871" i="6"/>
  <c r="B1013" i="9"/>
  <c r="E1013" i="6"/>
  <c r="B182" i="9"/>
  <c r="E182" i="6"/>
  <c r="B44" i="9"/>
  <c r="E44" i="6"/>
  <c r="B64" i="9"/>
  <c r="E64" i="6"/>
  <c r="B84" i="9"/>
  <c r="E84" i="6"/>
  <c r="B104" i="9"/>
  <c r="E104" i="6"/>
  <c r="B140" i="9"/>
  <c r="E140" i="6"/>
  <c r="B240" i="9"/>
  <c r="E240" i="6"/>
  <c r="B340" i="9"/>
  <c r="E340" i="6"/>
  <c r="B440" i="9"/>
  <c r="E440" i="6"/>
  <c r="B540" i="9"/>
  <c r="E540" i="6"/>
  <c r="B640" i="9"/>
  <c r="E640" i="6"/>
  <c r="B740" i="9"/>
  <c r="E740" i="6"/>
  <c r="B840" i="9"/>
  <c r="E840" i="6"/>
  <c r="B945" i="9"/>
  <c r="E945" i="6"/>
  <c r="B6" i="9"/>
  <c r="H28" i="6"/>
  <c r="E6" i="6"/>
  <c r="B127" i="9"/>
  <c r="E127" i="6"/>
  <c r="B227" i="9"/>
  <c r="E227" i="6"/>
  <c r="B327" i="9"/>
  <c r="E327" i="6"/>
  <c r="B427" i="9"/>
  <c r="E427" i="6"/>
  <c r="B527" i="9"/>
  <c r="E527" i="6"/>
  <c r="B627" i="9"/>
  <c r="E627" i="6"/>
  <c r="B727" i="9"/>
  <c r="E727" i="6"/>
  <c r="B827" i="9"/>
  <c r="E827" i="6"/>
  <c r="B925" i="9"/>
  <c r="E925" i="6"/>
  <c r="B136" i="9"/>
  <c r="E136" i="6"/>
  <c r="B236" i="9"/>
  <c r="E236" i="6"/>
  <c r="B336" i="9"/>
  <c r="E336" i="6"/>
  <c r="B436" i="9"/>
  <c r="E436" i="6"/>
  <c r="B536" i="9"/>
  <c r="E536" i="6"/>
  <c r="B636" i="9"/>
  <c r="E636" i="6"/>
  <c r="B736" i="9"/>
  <c r="E736" i="6"/>
  <c r="B836" i="9"/>
  <c r="E836" i="6"/>
  <c r="B943" i="9"/>
  <c r="E943" i="6"/>
  <c r="B1785" i="9"/>
  <c r="E1785" i="6"/>
  <c r="B15" i="9"/>
  <c r="E15" i="6"/>
  <c r="B134" i="9"/>
  <c r="E134" i="6"/>
  <c r="B234" i="9"/>
  <c r="E234" i="6"/>
  <c r="B334" i="9"/>
  <c r="E334" i="6"/>
  <c r="B434" i="9"/>
  <c r="E434" i="6"/>
  <c r="B534" i="9"/>
  <c r="E534" i="6"/>
  <c r="B634" i="9"/>
  <c r="E634" i="6"/>
  <c r="B734" i="9"/>
  <c r="E734" i="6"/>
  <c r="B834" i="9"/>
  <c r="E834" i="6"/>
  <c r="B961" i="9"/>
  <c r="E961" i="6"/>
  <c r="B1422" i="9"/>
  <c r="E1422" i="6"/>
  <c r="B1522" i="9"/>
  <c r="E1522" i="6"/>
  <c r="B1622" i="9"/>
  <c r="E1622" i="6"/>
  <c r="B1722" i="9"/>
  <c r="E1722" i="6"/>
  <c r="B1861" i="9"/>
  <c r="E1861" i="6"/>
  <c r="B2039" i="9"/>
  <c r="E2039" i="6"/>
  <c r="B2145" i="9"/>
  <c r="E2145" i="6"/>
  <c r="B2247" i="9"/>
  <c r="E2247" i="6"/>
  <c r="B2439" i="9"/>
  <c r="E2439" i="6"/>
  <c r="B1496" i="9"/>
  <c r="E1496" i="6"/>
  <c r="B1675" i="9"/>
  <c r="E1675" i="6"/>
  <c r="B1827" i="9"/>
  <c r="E1827" i="6"/>
  <c r="B2019" i="9"/>
  <c r="E2019" i="6"/>
  <c r="B2149" i="9"/>
  <c r="E2149" i="6"/>
  <c r="B2281" i="9"/>
  <c r="E2281" i="6"/>
  <c r="B1407" i="9"/>
  <c r="E1407" i="6"/>
  <c r="B1507" i="9"/>
  <c r="E1507" i="6"/>
  <c r="B1607" i="9"/>
  <c r="E1607" i="6"/>
  <c r="B1707" i="9"/>
  <c r="E1707" i="6"/>
  <c r="B1990" i="9"/>
  <c r="E1990" i="6"/>
  <c r="B2232" i="9"/>
  <c r="E2232" i="6"/>
  <c r="B1415" i="9"/>
  <c r="E1415" i="6"/>
  <c r="B1570" i="9"/>
  <c r="E1570" i="6"/>
  <c r="B1736" i="9"/>
  <c r="E1736" i="6"/>
  <c r="B1850" i="9"/>
  <c r="E1850" i="6"/>
  <c r="B1916" i="9"/>
  <c r="E1916" i="6"/>
  <c r="B1979" i="9"/>
  <c r="E1979" i="6"/>
  <c r="B2180" i="9"/>
  <c r="E2180" i="6"/>
  <c r="B2479" i="9"/>
  <c r="E2479" i="6"/>
  <c r="B1502" i="9"/>
  <c r="E1502" i="6"/>
  <c r="B1602" i="9"/>
  <c r="E1602" i="6"/>
  <c r="B1702" i="9"/>
  <c r="E1702" i="6"/>
  <c r="B1802" i="9"/>
  <c r="E1802" i="6"/>
  <c r="B1991" i="9"/>
  <c r="E1991" i="6"/>
  <c r="B2199" i="9"/>
  <c r="E2199" i="6"/>
  <c r="B1405" i="9"/>
  <c r="E1405" i="6"/>
  <c r="B1560" i="9"/>
  <c r="E1560" i="6"/>
  <c r="B1726" i="9"/>
  <c r="E1726" i="6"/>
  <c r="B1865" i="9"/>
  <c r="E1865" i="6"/>
  <c r="B1965" i="9"/>
  <c r="E1965" i="6"/>
  <c r="B2085" i="9"/>
  <c r="E2085" i="6"/>
  <c r="B2187" i="9"/>
  <c r="E2187" i="6"/>
  <c r="B2285" i="9"/>
  <c r="E2285" i="6"/>
  <c r="B991" i="9"/>
  <c r="E991" i="6"/>
  <c r="B1442" i="9"/>
  <c r="E1442" i="6"/>
  <c r="B1542" i="9"/>
  <c r="E1542" i="6"/>
  <c r="B1642" i="9"/>
  <c r="E1642" i="6"/>
  <c r="B1742" i="9"/>
  <c r="E1742" i="6"/>
  <c r="B2035" i="9"/>
  <c r="E2035" i="6"/>
  <c r="B2169" i="9"/>
  <c r="E2169" i="6"/>
  <c r="B2307" i="9"/>
  <c r="E2307" i="6"/>
  <c r="B1466" i="9"/>
  <c r="E1466" i="6"/>
  <c r="B1645" i="9"/>
  <c r="E1645" i="6"/>
  <c r="B1800" i="9"/>
  <c r="E1800" i="6"/>
  <c r="B1986" i="9"/>
  <c r="E1986" i="6"/>
  <c r="B2212" i="9"/>
  <c r="E2212" i="6"/>
  <c r="B2523" i="9"/>
  <c r="E2523" i="6"/>
  <c r="B1398" i="9"/>
  <c r="E1398" i="6"/>
  <c r="B1498" i="9"/>
  <c r="E1498" i="6"/>
  <c r="B1598" i="9"/>
  <c r="E1598" i="6"/>
  <c r="B1698" i="9"/>
  <c r="E1698" i="6"/>
  <c r="B1798" i="9"/>
  <c r="E1798" i="6"/>
  <c r="B1889" i="9"/>
  <c r="E1889" i="6"/>
  <c r="B1995" i="9"/>
  <c r="E1995" i="6"/>
  <c r="B2191" i="9"/>
  <c r="E2191" i="6"/>
  <c r="B2062" i="9"/>
  <c r="E2062" i="6"/>
  <c r="B2262" i="9"/>
  <c r="E2262" i="6"/>
  <c r="B2519" i="9"/>
  <c r="E2519" i="6"/>
  <c r="B942" i="9"/>
  <c r="E942" i="6"/>
  <c r="B962" i="9"/>
  <c r="E962" i="6"/>
  <c r="B982" i="9"/>
  <c r="E982" i="6"/>
  <c r="B1002" i="9"/>
  <c r="E1002" i="6"/>
  <c r="B1022" i="9"/>
  <c r="E1022" i="6"/>
  <c r="B1042" i="9"/>
  <c r="E1042" i="6"/>
  <c r="B1062" i="9"/>
  <c r="E1062" i="6"/>
  <c r="B1082" i="9"/>
  <c r="E1082" i="6"/>
  <c r="B1102" i="9"/>
  <c r="E1102" i="6"/>
  <c r="B1122" i="9"/>
  <c r="E1122" i="6"/>
  <c r="B1142" i="9"/>
  <c r="E1142" i="6"/>
  <c r="B1162" i="9"/>
  <c r="E1162" i="6"/>
  <c r="B1182" i="9"/>
  <c r="E1182" i="6"/>
  <c r="B1202" i="9"/>
  <c r="E1202" i="6"/>
  <c r="B1222" i="9"/>
  <c r="E1222" i="6"/>
  <c r="B1242" i="9"/>
  <c r="E1242" i="6"/>
  <c r="B1262" i="9"/>
  <c r="E1262" i="6"/>
  <c r="B1282" i="9"/>
  <c r="E1282" i="6"/>
  <c r="B1302" i="9"/>
  <c r="E1302" i="6"/>
  <c r="B1322" i="9"/>
  <c r="E1322" i="6"/>
  <c r="B1342" i="9"/>
  <c r="E1342" i="6"/>
  <c r="B1362" i="9"/>
  <c r="E1362" i="6"/>
  <c r="B1414" i="9"/>
  <c r="E1414" i="6"/>
  <c r="B1514" i="9"/>
  <c r="E1514" i="6"/>
  <c r="B1614" i="9"/>
  <c r="E1614" i="6"/>
  <c r="B1714" i="9"/>
  <c r="E1714" i="6"/>
  <c r="B1814" i="9"/>
  <c r="E1814" i="6"/>
  <c r="B1914" i="9"/>
  <c r="E1914" i="6"/>
  <c r="B2014" i="9"/>
  <c r="E2014" i="6"/>
  <c r="B2114" i="9"/>
  <c r="E2114" i="6"/>
  <c r="B2214" i="9"/>
  <c r="E2214" i="6"/>
  <c r="B2333" i="9"/>
  <c r="E2333" i="6"/>
  <c r="B1808" i="9"/>
  <c r="E1808" i="6"/>
  <c r="B1908" i="9"/>
  <c r="E1908" i="6"/>
  <c r="B2008" i="9"/>
  <c r="E2008" i="6"/>
  <c r="B2108" i="9"/>
  <c r="E2108" i="6"/>
  <c r="B2208" i="9"/>
  <c r="E2208" i="6"/>
  <c r="B2308" i="9"/>
  <c r="E2308" i="6"/>
  <c r="B2499" i="9"/>
  <c r="E2499" i="6"/>
  <c r="B2155" i="9"/>
  <c r="E2155" i="6"/>
  <c r="B2255" i="9"/>
  <c r="E2255" i="6"/>
  <c r="B2505" i="9"/>
  <c r="E2505" i="6"/>
  <c r="B1069" i="9"/>
  <c r="E1069" i="6"/>
  <c r="B1089" i="9"/>
  <c r="E1089" i="6"/>
  <c r="B1109" i="9"/>
  <c r="E1109" i="6"/>
  <c r="B1129" i="9"/>
  <c r="E1129" i="6"/>
  <c r="B1149" i="9"/>
  <c r="E1149" i="6"/>
  <c r="B1169" i="9"/>
  <c r="E1169" i="6"/>
  <c r="B1189" i="9"/>
  <c r="E1189" i="6"/>
  <c r="B1209" i="9"/>
  <c r="E1209" i="6"/>
  <c r="B1229" i="9"/>
  <c r="E1229" i="6"/>
  <c r="B1249" i="9"/>
  <c r="E1249" i="6"/>
  <c r="B1269" i="9"/>
  <c r="E1269" i="6"/>
  <c r="B1289" i="9"/>
  <c r="E1289" i="6"/>
  <c r="B1309" i="9"/>
  <c r="E1309" i="6"/>
  <c r="B1329" i="9"/>
  <c r="E1329" i="6"/>
  <c r="B1349" i="9"/>
  <c r="E1349" i="6"/>
  <c r="B1369" i="9"/>
  <c r="E1369" i="6"/>
  <c r="B1453" i="9"/>
  <c r="E1453" i="6"/>
  <c r="B1553" i="9"/>
  <c r="E1553" i="6"/>
  <c r="B1653" i="9"/>
  <c r="E1653" i="6"/>
  <c r="B1753" i="9"/>
  <c r="E1753" i="6"/>
  <c r="B1853" i="9"/>
  <c r="E1853" i="6"/>
  <c r="B1953" i="9"/>
  <c r="E1953" i="6"/>
  <c r="B2053" i="9"/>
  <c r="E2053" i="6"/>
  <c r="B2153" i="9"/>
  <c r="E2153" i="6"/>
  <c r="B2253" i="9"/>
  <c r="E2253" i="6"/>
  <c r="B2393" i="9"/>
  <c r="E2393" i="6"/>
  <c r="B2357" i="9"/>
  <c r="E2357" i="6"/>
  <c r="B2335" i="9"/>
  <c r="E2335" i="6"/>
  <c r="B2312" i="9"/>
  <c r="E2312" i="6"/>
  <c r="B2332" i="9"/>
  <c r="E2332" i="6"/>
  <c r="B2352" i="9"/>
  <c r="E2352" i="6"/>
  <c r="B2372" i="9"/>
  <c r="E2372" i="6"/>
  <c r="B2392" i="9"/>
  <c r="E2392" i="6"/>
  <c r="B2412" i="9"/>
  <c r="E2412" i="6"/>
  <c r="B2432" i="9"/>
  <c r="E2432" i="6"/>
  <c r="B2452" i="9"/>
  <c r="E2452" i="6"/>
  <c r="B2472" i="9"/>
  <c r="E2472" i="6"/>
  <c r="B2492" i="9"/>
  <c r="E2492" i="6"/>
  <c r="B2512" i="9"/>
  <c r="E2512" i="6"/>
  <c r="B292" i="9"/>
  <c r="E292" i="6"/>
  <c r="B492" i="9"/>
  <c r="E492" i="6"/>
  <c r="B692" i="9"/>
  <c r="E692" i="6"/>
  <c r="B892" i="9"/>
  <c r="E892" i="6"/>
  <c r="B1872" i="9"/>
  <c r="E1872" i="6"/>
  <c r="B57" i="9"/>
  <c r="E57" i="6"/>
  <c r="B97" i="9"/>
  <c r="E97" i="6"/>
  <c r="B239" i="9"/>
  <c r="E239" i="6"/>
  <c r="B439" i="9"/>
  <c r="E439" i="6"/>
  <c r="B739" i="9"/>
  <c r="E739" i="6"/>
  <c r="B969" i="9"/>
  <c r="E969" i="6"/>
  <c r="B317" i="9"/>
  <c r="E317" i="6"/>
  <c r="B517" i="9"/>
  <c r="E517" i="6"/>
  <c r="B717" i="9"/>
  <c r="E717" i="6"/>
  <c r="B917" i="9"/>
  <c r="E917" i="6"/>
  <c r="B215" i="9"/>
  <c r="E215" i="6"/>
  <c r="B415" i="9"/>
  <c r="E415" i="6"/>
  <c r="B615" i="9"/>
  <c r="E615" i="6"/>
  <c r="B815" i="9"/>
  <c r="E815" i="6"/>
  <c r="B324" i="9"/>
  <c r="E324" i="6"/>
  <c r="B624" i="9"/>
  <c r="E624" i="6"/>
  <c r="B824" i="9"/>
  <c r="E824" i="6"/>
  <c r="B124" i="9"/>
  <c r="E124" i="6"/>
  <c r="B211" i="9"/>
  <c r="E211" i="6"/>
  <c r="B411" i="9"/>
  <c r="E411" i="6"/>
  <c r="B611" i="9"/>
  <c r="E611" i="6"/>
  <c r="B811" i="9"/>
  <c r="E811" i="6"/>
  <c r="B52" i="9"/>
  <c r="E52" i="6"/>
  <c r="B92" i="9"/>
  <c r="E92" i="6"/>
  <c r="B180" i="9"/>
  <c r="E180" i="6"/>
  <c r="B380" i="9"/>
  <c r="E380" i="6"/>
  <c r="B580" i="9"/>
  <c r="E580" i="6"/>
  <c r="B780" i="9"/>
  <c r="E780" i="6"/>
  <c r="B1381" i="9"/>
  <c r="E1381" i="6"/>
  <c r="B167" i="9"/>
  <c r="E167" i="6"/>
  <c r="B367" i="9"/>
  <c r="E367" i="6"/>
  <c r="B567" i="9"/>
  <c r="E567" i="6"/>
  <c r="B767" i="9"/>
  <c r="E767" i="6"/>
  <c r="B997" i="9"/>
  <c r="E997" i="6"/>
  <c r="B276" i="9"/>
  <c r="E276" i="6"/>
  <c r="B476" i="9"/>
  <c r="E476" i="6"/>
  <c r="B676" i="9"/>
  <c r="E676" i="6"/>
  <c r="B876" i="9"/>
  <c r="E876" i="6"/>
  <c r="B1918" i="9"/>
  <c r="E1918" i="6"/>
  <c r="B174" i="9"/>
  <c r="E174" i="6"/>
  <c r="B374" i="9"/>
  <c r="E374" i="6"/>
  <c r="B574" i="9"/>
  <c r="E574" i="6"/>
  <c r="B774" i="9"/>
  <c r="E774" i="6"/>
  <c r="B1023" i="9"/>
  <c r="E1023" i="6"/>
  <c r="B1567" i="9"/>
  <c r="E1567" i="6"/>
  <c r="B1667" i="9"/>
  <c r="E1667" i="6"/>
  <c r="B1941" i="9"/>
  <c r="E1941" i="6"/>
  <c r="B2185" i="9"/>
  <c r="E2185" i="6"/>
  <c r="B1396" i="9"/>
  <c r="E1396" i="6"/>
  <c r="B1730" i="9"/>
  <c r="E1730" i="6"/>
  <c r="B2069" i="9"/>
  <c r="E2069" i="6"/>
  <c r="B2491" i="9"/>
  <c r="E2491" i="6"/>
  <c r="B1449" i="9"/>
  <c r="E1449" i="6"/>
  <c r="B1649" i="9"/>
  <c r="E1649" i="6"/>
  <c r="B2025" i="9"/>
  <c r="E2025" i="6"/>
  <c r="B1470" i="9"/>
  <c r="E1470" i="6"/>
  <c r="B1636" i="9"/>
  <c r="E1636" i="6"/>
  <c r="B1939" i="9"/>
  <c r="E1939" i="6"/>
  <c r="B2260" i="9"/>
  <c r="E2260" i="6"/>
  <c r="B1447" i="9"/>
  <c r="E1447" i="6"/>
  <c r="B1647" i="9"/>
  <c r="E1647" i="6"/>
  <c r="B1882" i="9"/>
  <c r="E1882" i="6"/>
  <c r="B2279" i="9"/>
  <c r="E2279" i="6"/>
  <c r="B1460" i="9"/>
  <c r="E1460" i="6"/>
  <c r="B1805" i="9"/>
  <c r="E1805" i="6"/>
  <c r="B2125" i="9"/>
  <c r="E2125" i="6"/>
  <c r="B2227" i="9"/>
  <c r="E2227" i="6"/>
  <c r="B1387" i="9"/>
  <c r="E1387" i="6"/>
  <c r="B1687" i="9"/>
  <c r="E1687" i="6"/>
  <c r="B1787" i="9"/>
  <c r="E1787" i="6"/>
  <c r="B2089" i="9"/>
  <c r="E2089" i="6"/>
  <c r="B2469" i="9"/>
  <c r="E2469" i="6"/>
  <c r="B1880" i="9"/>
  <c r="E1880" i="6"/>
  <c r="B2018" i="9"/>
  <c r="E2018" i="6"/>
  <c r="B987" i="9"/>
  <c r="E987" i="6"/>
  <c r="B1532" i="9"/>
  <c r="E1532" i="6"/>
  <c r="B1732" i="9"/>
  <c r="E1732" i="6"/>
  <c r="B1929" i="9"/>
  <c r="E1929" i="6"/>
  <c r="B2071" i="9"/>
  <c r="E2071" i="6"/>
  <c r="B2142" i="9"/>
  <c r="E2142" i="6"/>
  <c r="B930" i="9"/>
  <c r="E930" i="6"/>
  <c r="B990" i="9"/>
  <c r="E990" i="6"/>
  <c r="B1010" i="9"/>
  <c r="E1010" i="6"/>
  <c r="B1050" i="9"/>
  <c r="E1050" i="6"/>
  <c r="B1070" i="9"/>
  <c r="E1070" i="6"/>
  <c r="B1090" i="9"/>
  <c r="E1090" i="6"/>
  <c r="B1150" i="9"/>
  <c r="E1150" i="6"/>
  <c r="B1170" i="9"/>
  <c r="E1170" i="6"/>
  <c r="B1210" i="9"/>
  <c r="E1210" i="6"/>
  <c r="B1230" i="9"/>
  <c r="E1230" i="6"/>
  <c r="B1250" i="9"/>
  <c r="E1250" i="6"/>
  <c r="B1310" i="9"/>
  <c r="E1310" i="6"/>
  <c r="B1350" i="9"/>
  <c r="E1350" i="6"/>
  <c r="B1554" i="9"/>
  <c r="E1554" i="6"/>
  <c r="B1754" i="9"/>
  <c r="E1754" i="6"/>
  <c r="B1954" i="9"/>
  <c r="E1954" i="6"/>
  <c r="B2154" i="9"/>
  <c r="E2154" i="6"/>
  <c r="B2413" i="9"/>
  <c r="E2413" i="6"/>
  <c r="B1948" i="9"/>
  <c r="E1948" i="6"/>
  <c r="B2048" i="9"/>
  <c r="E2048" i="6"/>
  <c r="B2248" i="9"/>
  <c r="E2248" i="6"/>
  <c r="B2379" i="9"/>
  <c r="E2379" i="6"/>
  <c r="B2095" i="9"/>
  <c r="E2095" i="6"/>
  <c r="B2295" i="9"/>
  <c r="E2295" i="6"/>
  <c r="B1057" i="9"/>
  <c r="E1057" i="6"/>
  <c r="B1077" i="9"/>
  <c r="E1077" i="6"/>
  <c r="B1097" i="9"/>
  <c r="E1097" i="6"/>
  <c r="B1117" i="9"/>
  <c r="E1117" i="6"/>
  <c r="B1137" i="9"/>
  <c r="E1137" i="6"/>
  <c r="B1157" i="9"/>
  <c r="E1157" i="6"/>
  <c r="B1177" i="9"/>
  <c r="E1177" i="6"/>
  <c r="B1197" i="9"/>
  <c r="E1197" i="6"/>
  <c r="B1217" i="9"/>
  <c r="E1217" i="6"/>
  <c r="B1237" i="9"/>
  <c r="E1237" i="6"/>
  <c r="B1257" i="9"/>
  <c r="E1257" i="6"/>
  <c r="B1277" i="9"/>
  <c r="E1277" i="6"/>
  <c r="B1297" i="9"/>
  <c r="E1297" i="6"/>
  <c r="B1317" i="9"/>
  <c r="E1317" i="6"/>
  <c r="B1337" i="9"/>
  <c r="E1337" i="6"/>
  <c r="B1357" i="9"/>
  <c r="E1357" i="6"/>
  <c r="B1393" i="9"/>
  <c r="E1393" i="6"/>
  <c r="B1493" i="9"/>
  <c r="E1493" i="6"/>
  <c r="B1593" i="9"/>
  <c r="E1593" i="6"/>
  <c r="B1693" i="9"/>
  <c r="E1693" i="6"/>
  <c r="B1793" i="9"/>
  <c r="E1793" i="6"/>
  <c r="B1893" i="9"/>
  <c r="E1893" i="6"/>
  <c r="B1993" i="9"/>
  <c r="E1993" i="6"/>
  <c r="B2093" i="9"/>
  <c r="E2093" i="6"/>
  <c r="B2193" i="9"/>
  <c r="E2193" i="6"/>
  <c r="B2293" i="9"/>
  <c r="E2293" i="6"/>
  <c r="B2473" i="9"/>
  <c r="E2473" i="6"/>
  <c r="B2437" i="9"/>
  <c r="E2437" i="6"/>
  <c r="B2415" i="9"/>
  <c r="E2415" i="6"/>
  <c r="B2320" i="9"/>
  <c r="E2320" i="6"/>
  <c r="B2340" i="9"/>
  <c r="E2340" i="6"/>
  <c r="B2360" i="9"/>
  <c r="E2360" i="6"/>
  <c r="B2380" i="9"/>
  <c r="E2380" i="6"/>
  <c r="B2400" i="9"/>
  <c r="E2400" i="6"/>
  <c r="B2480" i="9"/>
  <c r="E2480" i="6"/>
  <c r="B301" i="9"/>
  <c r="E301" i="6"/>
  <c r="B501" i="9"/>
  <c r="E501" i="6"/>
  <c r="B801" i="9"/>
  <c r="E801" i="6"/>
  <c r="B1490" i="9"/>
  <c r="E1490" i="6"/>
  <c r="B1975" i="9"/>
  <c r="E1975" i="6"/>
  <c r="B59" i="9"/>
  <c r="E59" i="6"/>
  <c r="B99" i="9"/>
  <c r="E99" i="6"/>
  <c r="B250" i="9"/>
  <c r="E250" i="6"/>
  <c r="B450" i="9"/>
  <c r="E450" i="6"/>
  <c r="B650" i="9"/>
  <c r="E650" i="6"/>
  <c r="B850" i="9"/>
  <c r="E850" i="6"/>
  <c r="B1938" i="9"/>
  <c r="E1938" i="6"/>
  <c r="B128" i="9"/>
  <c r="E128" i="6"/>
  <c r="B328" i="9"/>
  <c r="E328" i="6"/>
  <c r="B428" i="9"/>
  <c r="E428" i="6"/>
  <c r="B728" i="9"/>
  <c r="E728" i="6"/>
  <c r="B828" i="9"/>
  <c r="E828" i="6"/>
  <c r="B126" i="9"/>
  <c r="E126" i="6"/>
  <c r="B426" i="9"/>
  <c r="E426" i="6"/>
  <c r="B526" i="9"/>
  <c r="E526" i="6"/>
  <c r="B726" i="9"/>
  <c r="E726" i="6"/>
  <c r="B25" i="9"/>
  <c r="E25" i="6"/>
  <c r="B233" i="9"/>
  <c r="E233" i="6"/>
  <c r="B433" i="9"/>
  <c r="E433" i="6"/>
  <c r="B733" i="9"/>
  <c r="E733" i="6"/>
  <c r="B833" i="9"/>
  <c r="E833" i="6"/>
  <c r="B133" i="9"/>
  <c r="E133" i="6"/>
  <c r="B322" i="9"/>
  <c r="E322" i="6"/>
  <c r="B422" i="9"/>
  <c r="E422" i="6"/>
  <c r="B822" i="9"/>
  <c r="E822" i="6"/>
  <c r="B922" i="9"/>
  <c r="E922" i="6"/>
  <c r="B19" i="9"/>
  <c r="E19" i="6"/>
  <c r="B94" i="9"/>
  <c r="E94" i="6"/>
  <c r="B189" i="9"/>
  <c r="E189" i="6"/>
  <c r="B389" i="9"/>
  <c r="E389" i="6"/>
  <c r="B689" i="9"/>
  <c r="E689" i="6"/>
  <c r="B889" i="9"/>
  <c r="E889" i="6"/>
  <c r="B178" i="9"/>
  <c r="E178" i="6"/>
  <c r="B278" i="9"/>
  <c r="E278" i="6"/>
  <c r="B378" i="9"/>
  <c r="E378" i="6"/>
  <c r="B678" i="9"/>
  <c r="E678" i="6"/>
  <c r="B878" i="9"/>
  <c r="E878" i="6"/>
  <c r="B1005" i="9"/>
  <c r="E1005" i="6"/>
  <c r="B185" i="9"/>
  <c r="E185" i="6"/>
  <c r="B285" i="9"/>
  <c r="E285" i="6"/>
  <c r="B385" i="9"/>
  <c r="E385" i="6"/>
  <c r="B485" i="9"/>
  <c r="E485" i="6"/>
  <c r="B585" i="9"/>
  <c r="E585" i="6"/>
  <c r="B685" i="9"/>
  <c r="E685" i="6"/>
  <c r="B785" i="9"/>
  <c r="E785" i="6"/>
  <c r="B885" i="9"/>
  <c r="E885" i="6"/>
  <c r="B1535" i="9"/>
  <c r="E1535" i="6"/>
  <c r="B1932" i="9"/>
  <c r="E1932" i="6"/>
  <c r="B29" i="9"/>
  <c r="E29" i="6"/>
  <c r="B183" i="9"/>
  <c r="E183" i="6"/>
  <c r="B283" i="9"/>
  <c r="E283" i="6"/>
  <c r="B383" i="9"/>
  <c r="E383" i="6"/>
  <c r="B483" i="9"/>
  <c r="E483" i="6"/>
  <c r="B583" i="9"/>
  <c r="E583" i="6"/>
  <c r="B683" i="9"/>
  <c r="E683" i="6"/>
  <c r="B783" i="9"/>
  <c r="E783" i="6"/>
  <c r="B883" i="9"/>
  <c r="E883" i="6"/>
  <c r="B1043" i="9"/>
  <c r="E1043" i="6"/>
  <c r="B1472" i="9"/>
  <c r="E1472" i="6"/>
  <c r="B1572" i="9"/>
  <c r="E1572" i="6"/>
  <c r="B1672" i="9"/>
  <c r="E1672" i="6"/>
  <c r="B1772" i="9"/>
  <c r="E1772" i="6"/>
  <c r="B1961" i="9"/>
  <c r="E1961" i="6"/>
  <c r="B2096" i="9"/>
  <c r="E2096" i="6"/>
  <c r="B2198" i="9"/>
  <c r="E2198" i="6"/>
  <c r="B2296" i="9"/>
  <c r="E2296" i="6"/>
  <c r="B1425" i="9"/>
  <c r="E1425" i="6"/>
  <c r="B2081" i="9"/>
  <c r="E2081" i="6"/>
  <c r="B312" i="9"/>
  <c r="E312" i="6"/>
  <c r="B512" i="9"/>
  <c r="E512" i="6"/>
  <c r="B612" i="9"/>
  <c r="E612" i="6"/>
  <c r="B812" i="9"/>
  <c r="E812" i="6"/>
  <c r="B18" i="9"/>
  <c r="E18" i="6"/>
  <c r="B41" i="9"/>
  <c r="E41" i="6"/>
  <c r="B61" i="9"/>
  <c r="E61" i="6"/>
  <c r="B101" i="9"/>
  <c r="E101" i="6"/>
  <c r="B259" i="9"/>
  <c r="E259" i="6"/>
  <c r="B359" i="9"/>
  <c r="E359" i="6"/>
  <c r="B459" i="9"/>
  <c r="E459" i="6"/>
  <c r="B559" i="9"/>
  <c r="E559" i="6"/>
  <c r="B759" i="9"/>
  <c r="E759" i="6"/>
  <c r="B1406" i="9"/>
  <c r="E1406" i="6"/>
  <c r="B1952" i="9"/>
  <c r="E1952" i="6"/>
  <c r="B537" i="9"/>
  <c r="E537" i="6"/>
  <c r="B737" i="9"/>
  <c r="E737" i="6"/>
  <c r="B235" i="9"/>
  <c r="E235" i="6"/>
  <c r="B535" i="9"/>
  <c r="E535" i="6"/>
  <c r="B835" i="9"/>
  <c r="E835" i="6"/>
  <c r="B444" i="9"/>
  <c r="E444" i="6"/>
  <c r="B744" i="9"/>
  <c r="E744" i="6"/>
  <c r="B10" i="9"/>
  <c r="E10" i="6"/>
  <c r="B331" i="9"/>
  <c r="E331" i="6"/>
  <c r="B631" i="9"/>
  <c r="E631" i="6"/>
  <c r="B955" i="9"/>
  <c r="E955" i="6"/>
  <c r="B56" i="9"/>
  <c r="E56" i="6"/>
  <c r="B96" i="9"/>
  <c r="E96" i="6"/>
  <c r="B300" i="9"/>
  <c r="E300" i="6"/>
  <c r="B600" i="9"/>
  <c r="E600" i="6"/>
  <c r="B800" i="9"/>
  <c r="E800" i="6"/>
  <c r="B187" i="9"/>
  <c r="E187" i="6"/>
  <c r="B587" i="9"/>
  <c r="E587" i="6"/>
  <c r="B1390" i="9"/>
  <c r="E1390" i="6"/>
  <c r="B396" i="9"/>
  <c r="E396" i="6"/>
  <c r="B696" i="9"/>
  <c r="E696" i="6"/>
  <c r="B1585" i="9"/>
  <c r="E1585" i="6"/>
  <c r="B32" i="9"/>
  <c r="E32" i="6"/>
  <c r="B394" i="9"/>
  <c r="E394" i="6"/>
  <c r="B694" i="9"/>
  <c r="E694" i="6"/>
  <c r="B1388" i="9"/>
  <c r="E1388" i="6"/>
  <c r="B1688" i="9"/>
  <c r="E1688" i="6"/>
  <c r="B2207" i="9"/>
  <c r="E2207" i="6"/>
  <c r="B1430" i="9"/>
  <c r="E1430" i="6"/>
  <c r="B1947" i="9"/>
  <c r="E1947" i="6"/>
  <c r="B1039" i="9"/>
  <c r="E1039" i="6"/>
  <c r="B1762" i="9"/>
  <c r="E1762" i="6"/>
  <c r="B1819" i="9"/>
  <c r="E1819" i="6"/>
  <c r="B2300" i="9"/>
  <c r="E2300" i="6"/>
  <c r="B2119" i="9"/>
  <c r="E2119" i="6"/>
  <c r="B1925" i="9"/>
  <c r="E1925" i="6"/>
  <c r="B934" i="9"/>
  <c r="E934" i="6"/>
  <c r="B121" i="9"/>
  <c r="E121" i="6"/>
  <c r="B421" i="9"/>
  <c r="E421" i="6"/>
  <c r="B521" i="9"/>
  <c r="E521" i="6"/>
  <c r="B721" i="9"/>
  <c r="E721" i="6"/>
  <c r="B921" i="9"/>
  <c r="E921" i="6"/>
  <c r="B1590" i="9"/>
  <c r="E1590" i="6"/>
  <c r="B232" i="9"/>
  <c r="E232" i="6"/>
  <c r="B43" i="9"/>
  <c r="E43" i="6"/>
  <c r="B83" i="9"/>
  <c r="E83" i="6"/>
  <c r="B170" i="9"/>
  <c r="E170" i="6"/>
  <c r="B270" i="9"/>
  <c r="E270" i="6"/>
  <c r="B370" i="9"/>
  <c r="E370" i="6"/>
  <c r="B570" i="9"/>
  <c r="E570" i="6"/>
  <c r="B770" i="9"/>
  <c r="E770" i="6"/>
  <c r="B870" i="9"/>
  <c r="E870" i="6"/>
  <c r="B1456" i="9"/>
  <c r="E1456" i="6"/>
  <c r="B148" i="9"/>
  <c r="E148" i="6"/>
  <c r="B348" i="9"/>
  <c r="E348" i="6"/>
  <c r="B448" i="9"/>
  <c r="E448" i="6"/>
  <c r="B648" i="9"/>
  <c r="E648" i="6"/>
  <c r="B748" i="9"/>
  <c r="E748" i="6"/>
  <c r="B1001" i="9"/>
  <c r="E1001" i="6"/>
  <c r="B146" i="9"/>
  <c r="E146" i="6"/>
  <c r="B346" i="9"/>
  <c r="E346" i="6"/>
  <c r="B446" i="9"/>
  <c r="E446" i="6"/>
  <c r="B746" i="9"/>
  <c r="E746" i="6"/>
  <c r="B985" i="9"/>
  <c r="E985" i="6"/>
  <c r="B153" i="9"/>
  <c r="E153" i="6"/>
  <c r="B353" i="9"/>
  <c r="E353" i="6"/>
  <c r="B453" i="9"/>
  <c r="E453" i="6"/>
  <c r="B653" i="9"/>
  <c r="E653" i="6"/>
  <c r="B853" i="9"/>
  <c r="E853" i="6"/>
  <c r="B1385" i="9"/>
  <c r="E1385" i="6"/>
  <c r="B13" i="9"/>
  <c r="E13" i="6"/>
  <c r="B242" i="9"/>
  <c r="E242" i="6"/>
  <c r="B442" i="9"/>
  <c r="E442" i="6"/>
  <c r="B542" i="9"/>
  <c r="E542" i="6"/>
  <c r="B742" i="9"/>
  <c r="E742" i="6"/>
  <c r="B965" i="9"/>
  <c r="E965" i="6"/>
  <c r="B172" i="9"/>
  <c r="E172" i="6"/>
  <c r="B58" i="9"/>
  <c r="E58" i="6"/>
  <c r="B78" i="9"/>
  <c r="E78" i="6"/>
  <c r="B118" i="9"/>
  <c r="E118" i="6"/>
  <c r="B209" i="9"/>
  <c r="E209" i="6"/>
  <c r="B409" i="9"/>
  <c r="E409" i="6"/>
  <c r="B509" i="9"/>
  <c r="E509" i="6"/>
  <c r="B709" i="9"/>
  <c r="E709" i="6"/>
  <c r="B909" i="9"/>
  <c r="E909" i="6"/>
  <c r="B1875" i="9"/>
  <c r="E1875" i="6"/>
  <c r="B198" i="9"/>
  <c r="E198" i="6"/>
  <c r="B398" i="9"/>
  <c r="E398" i="6"/>
  <c r="B498" i="9"/>
  <c r="E498" i="6"/>
  <c r="B698" i="9"/>
  <c r="E698" i="6"/>
  <c r="B898" i="9"/>
  <c r="E898" i="6"/>
  <c r="B305" i="9"/>
  <c r="E305" i="6"/>
  <c r="B505" i="9"/>
  <c r="E505" i="6"/>
  <c r="B705" i="9"/>
  <c r="E705" i="6"/>
  <c r="B905" i="9"/>
  <c r="E905" i="6"/>
  <c r="B403" i="9"/>
  <c r="E403" i="6"/>
  <c r="B703" i="9"/>
  <c r="E703" i="6"/>
  <c r="B1501" i="9"/>
  <c r="E1501" i="6"/>
  <c r="B1701" i="9"/>
  <c r="E1701" i="6"/>
  <c r="B2118" i="9"/>
  <c r="E2118" i="6"/>
  <c r="B1446" i="9"/>
  <c r="E1446" i="6"/>
  <c r="B1780" i="9"/>
  <c r="E1780" i="6"/>
  <c r="B2241" i="9"/>
  <c r="E2241" i="6"/>
  <c r="B1578" i="9"/>
  <c r="E1578" i="6"/>
  <c r="B2112" i="9"/>
  <c r="E2112" i="6"/>
  <c r="B1520" i="9"/>
  <c r="E1520" i="6"/>
  <c r="B1896" i="9"/>
  <c r="E1896" i="6"/>
  <c r="B2131" i="9"/>
  <c r="E2131" i="6"/>
  <c r="B1581" i="9"/>
  <c r="E1581" i="6"/>
  <c r="B1942" i="9"/>
  <c r="E1942" i="6"/>
  <c r="B2391" i="9"/>
  <c r="E2391" i="6"/>
  <c r="B1676" i="9"/>
  <c r="E1676" i="6"/>
  <c r="B1931" i="9"/>
  <c r="E1931" i="6"/>
  <c r="B931" i="9"/>
  <c r="E931" i="6"/>
  <c r="B1621" i="9"/>
  <c r="E1621" i="6"/>
  <c r="B2006" i="9"/>
  <c r="E2006" i="6"/>
  <c r="B2261" i="9"/>
  <c r="E2261" i="6"/>
  <c r="B1750" i="9"/>
  <c r="E1750" i="6"/>
  <c r="B2092" i="9"/>
  <c r="E2092" i="6"/>
  <c r="B2349" i="9"/>
  <c r="E2349" i="6"/>
  <c r="B1469" i="9"/>
  <c r="E1469" i="6"/>
  <c r="B1866" i="9"/>
  <c r="E1866" i="6"/>
  <c r="B2120" i="9"/>
  <c r="E2120" i="6"/>
  <c r="B2423" i="9"/>
  <c r="E2423" i="6"/>
  <c r="B956" i="9"/>
  <c r="E956" i="6"/>
  <c r="B996" i="9"/>
  <c r="E996" i="6"/>
  <c r="B1036" i="9"/>
  <c r="E1036" i="6"/>
  <c r="B1096" i="9"/>
  <c r="E1096" i="6"/>
  <c r="B1136" i="9"/>
  <c r="E1136" i="6"/>
  <c r="B1176" i="9"/>
  <c r="E1176" i="6"/>
  <c r="B1216" i="9"/>
  <c r="E1216" i="6"/>
  <c r="B1256" i="9"/>
  <c r="E1256" i="6"/>
  <c r="B1356" i="9"/>
  <c r="E1356" i="6"/>
  <c r="B1483" i="9"/>
  <c r="E1483" i="6"/>
  <c r="B1683" i="9"/>
  <c r="E1683" i="6"/>
  <c r="B1983" i="9"/>
  <c r="E1983" i="6"/>
  <c r="B2183" i="9"/>
  <c r="E2183" i="6"/>
  <c r="B1877" i="9"/>
  <c r="E1877" i="6"/>
  <c r="B2077" i="9"/>
  <c r="E2077" i="6"/>
  <c r="B2277" i="9"/>
  <c r="E2277" i="6"/>
  <c r="B2126" i="9"/>
  <c r="E2126" i="6"/>
  <c r="B1063" i="9"/>
  <c r="E1063" i="6"/>
  <c r="B1103" i="9"/>
  <c r="E1103" i="6"/>
  <c r="B1183" i="9"/>
  <c r="E1183" i="6"/>
  <c r="B1323" i="9"/>
  <c r="E1323" i="6"/>
  <c r="B2486" i="9"/>
  <c r="E2486" i="6"/>
  <c r="B192" i="9"/>
  <c r="E192" i="6"/>
  <c r="B632" i="9"/>
  <c r="E632" i="6"/>
  <c r="B1640" i="9"/>
  <c r="E1640" i="6"/>
  <c r="B85" i="9"/>
  <c r="E85" i="6"/>
  <c r="B279" i="9"/>
  <c r="E279" i="6"/>
  <c r="B479" i="9"/>
  <c r="E479" i="6"/>
  <c r="B779" i="9"/>
  <c r="E779" i="6"/>
  <c r="B181" i="9"/>
  <c r="E181" i="6"/>
  <c r="B257" i="9"/>
  <c r="E257" i="6"/>
  <c r="B557" i="9"/>
  <c r="E557" i="6"/>
  <c r="B857" i="9"/>
  <c r="E857" i="6"/>
  <c r="B155" i="9"/>
  <c r="E155" i="6"/>
  <c r="B355" i="9"/>
  <c r="E355" i="6"/>
  <c r="B555" i="9"/>
  <c r="E555" i="6"/>
  <c r="B755" i="9"/>
  <c r="E755" i="6"/>
  <c r="B993" i="9"/>
  <c r="E993" i="6"/>
  <c r="B264" i="9"/>
  <c r="E264" i="6"/>
  <c r="B564" i="9"/>
  <c r="E564" i="6"/>
  <c r="B764" i="9"/>
  <c r="E764" i="6"/>
  <c r="B1812" i="9"/>
  <c r="E1812" i="6"/>
  <c r="B122" i="9"/>
  <c r="E122" i="6"/>
  <c r="B351" i="9"/>
  <c r="E351" i="6"/>
  <c r="B551" i="9"/>
  <c r="E551" i="6"/>
  <c r="B851" i="9"/>
  <c r="E851" i="6"/>
  <c r="B983" i="9"/>
  <c r="E983" i="6"/>
  <c r="B40" i="9"/>
  <c r="E40" i="6"/>
  <c r="B80" i="9"/>
  <c r="E80" i="6"/>
  <c r="B120" i="9"/>
  <c r="E120" i="6"/>
  <c r="B320" i="9"/>
  <c r="E320" i="6"/>
  <c r="B620" i="9"/>
  <c r="E620" i="6"/>
  <c r="B12" i="9"/>
  <c r="E12" i="6"/>
  <c r="B407" i="9"/>
  <c r="E407" i="6"/>
  <c r="B807" i="9"/>
  <c r="E807" i="6"/>
  <c r="B316" i="9"/>
  <c r="E316" i="6"/>
  <c r="B716" i="9"/>
  <c r="E716" i="6"/>
  <c r="B414" i="9"/>
  <c r="E414" i="6"/>
  <c r="B914" i="9"/>
  <c r="E914" i="6"/>
  <c r="B1821" i="9"/>
  <c r="E1821" i="6"/>
  <c r="B1475" i="9"/>
  <c r="E1475" i="6"/>
  <c r="B2250" i="9"/>
  <c r="E2250" i="6"/>
  <c r="B1791" i="9"/>
  <c r="E1791" i="6"/>
  <c r="B1899" i="9"/>
  <c r="E1899" i="6"/>
  <c r="B1689" i="9"/>
  <c r="E1689" i="6"/>
  <c r="B1705" i="9"/>
  <c r="E1705" i="6"/>
  <c r="B2267" i="9"/>
  <c r="E2267" i="6"/>
  <c r="B2009" i="9"/>
  <c r="E2009" i="6"/>
  <c r="B2132" i="9"/>
  <c r="E2132" i="6"/>
  <c r="B1058" i="9"/>
  <c r="E1058" i="6"/>
  <c r="B2468" i="9"/>
  <c r="E2468" i="6"/>
  <c r="B201" i="9"/>
  <c r="E201" i="6"/>
  <c r="B341" i="9"/>
  <c r="E341" i="6"/>
  <c r="B541" i="9"/>
  <c r="E541" i="6"/>
  <c r="B641" i="9"/>
  <c r="E641" i="6"/>
  <c r="B741" i="9"/>
  <c r="E741" i="6"/>
  <c r="B995" i="9"/>
  <c r="E995" i="6"/>
  <c r="B1690" i="9"/>
  <c r="E1690" i="6"/>
  <c r="B47" i="9"/>
  <c r="E47" i="6"/>
  <c r="B67" i="9"/>
  <c r="E67" i="6"/>
  <c r="B87" i="9"/>
  <c r="E87" i="6"/>
  <c r="B107" i="9"/>
  <c r="E107" i="6"/>
  <c r="B190" i="9"/>
  <c r="E190" i="6"/>
  <c r="B390" i="9"/>
  <c r="E390" i="6"/>
  <c r="B490" i="9"/>
  <c r="E490" i="6"/>
  <c r="B590" i="9"/>
  <c r="E590" i="6"/>
  <c r="B690" i="9"/>
  <c r="E690" i="6"/>
  <c r="B790" i="9"/>
  <c r="E790" i="6"/>
  <c r="B890" i="9"/>
  <c r="E890" i="6"/>
  <c r="B1556" i="9"/>
  <c r="E1556" i="6"/>
  <c r="B212" i="9"/>
  <c r="E212" i="6"/>
  <c r="B168" i="9"/>
  <c r="E168" i="6"/>
  <c r="B268" i="9"/>
  <c r="E268" i="6"/>
  <c r="B368" i="9"/>
  <c r="E368" i="6"/>
  <c r="B468" i="9"/>
  <c r="E468" i="6"/>
  <c r="B568" i="9"/>
  <c r="E568" i="6"/>
  <c r="B668" i="9"/>
  <c r="E668" i="6"/>
  <c r="B768" i="9"/>
  <c r="E768" i="6"/>
  <c r="B868" i="9"/>
  <c r="E868" i="6"/>
  <c r="B166" i="9"/>
  <c r="E166" i="6"/>
  <c r="B266" i="9"/>
  <c r="E266" i="6"/>
  <c r="B366" i="9"/>
  <c r="E366" i="6"/>
  <c r="B466" i="9"/>
  <c r="E466" i="6"/>
  <c r="B566" i="9"/>
  <c r="E566" i="6"/>
  <c r="B666" i="9"/>
  <c r="E666" i="6"/>
  <c r="B866" i="9"/>
  <c r="E866" i="6"/>
  <c r="B1033" i="9"/>
  <c r="E1033" i="6"/>
  <c r="B273" i="9"/>
  <c r="E273" i="6"/>
  <c r="B373" i="9"/>
  <c r="E373" i="6"/>
  <c r="B473" i="9"/>
  <c r="E473" i="6"/>
  <c r="B573" i="9"/>
  <c r="E573" i="6"/>
  <c r="B673" i="9"/>
  <c r="E673" i="6"/>
  <c r="B773" i="9"/>
  <c r="E773" i="6"/>
  <c r="B873" i="9"/>
  <c r="E873" i="6"/>
  <c r="B1855" i="9"/>
  <c r="E1855" i="6"/>
  <c r="B131" i="9"/>
  <c r="E131" i="6"/>
  <c r="B262" i="9"/>
  <c r="E262" i="6"/>
  <c r="B362" i="9"/>
  <c r="E362" i="6"/>
  <c r="B462" i="9"/>
  <c r="E462" i="6"/>
  <c r="B562" i="9"/>
  <c r="E562" i="6"/>
  <c r="B662" i="9"/>
  <c r="E662" i="6"/>
  <c r="B762" i="9"/>
  <c r="E762" i="6"/>
  <c r="B999" i="9"/>
  <c r="E999" i="6"/>
  <c r="B162" i="9"/>
  <c r="E162" i="6"/>
  <c r="B42" i="9"/>
  <c r="E42" i="6"/>
  <c r="B62" i="9"/>
  <c r="E62" i="6"/>
  <c r="B82" i="9"/>
  <c r="E82" i="6"/>
  <c r="B102" i="9"/>
  <c r="E102" i="6"/>
  <c r="B129" i="9"/>
  <c r="E129" i="6"/>
  <c r="B229" i="9"/>
  <c r="E229" i="6"/>
  <c r="B329" i="9"/>
  <c r="E329" i="6"/>
  <c r="B529" i="9"/>
  <c r="E529" i="6"/>
  <c r="B629" i="9"/>
  <c r="E629" i="6"/>
  <c r="B729" i="9"/>
  <c r="E729" i="6"/>
  <c r="B829" i="9"/>
  <c r="E829" i="6"/>
  <c r="B935" i="9"/>
  <c r="E935" i="6"/>
  <c r="B218" i="9"/>
  <c r="E218" i="6"/>
  <c r="B418" i="9"/>
  <c r="E418" i="6"/>
  <c r="B518" i="9"/>
  <c r="E518" i="6"/>
  <c r="B618" i="9"/>
  <c r="E618" i="6"/>
  <c r="B718" i="9"/>
  <c r="E718" i="6"/>
  <c r="B818" i="9"/>
  <c r="E818" i="6"/>
  <c r="B918" i="9"/>
  <c r="E918" i="6"/>
  <c r="B125" i="9"/>
  <c r="E125" i="6"/>
  <c r="B225" i="9"/>
  <c r="E225" i="6"/>
  <c r="B325" i="9"/>
  <c r="E325" i="6"/>
  <c r="B525" i="9"/>
  <c r="E525" i="6"/>
  <c r="B625" i="9"/>
  <c r="E625" i="6"/>
  <c r="B725" i="9"/>
  <c r="E725" i="6"/>
  <c r="B825" i="9"/>
  <c r="E825" i="6"/>
  <c r="B933" i="9"/>
  <c r="E933" i="6"/>
  <c r="B1735" i="9"/>
  <c r="E1735" i="6"/>
  <c r="B9" i="9"/>
  <c r="E9" i="6"/>
  <c r="B123" i="9"/>
  <c r="E123" i="6"/>
  <c r="B223" i="9"/>
  <c r="E223" i="6"/>
  <c r="B423" i="9"/>
  <c r="E423" i="6"/>
  <c r="B523" i="9"/>
  <c r="E523" i="6"/>
  <c r="B623" i="9"/>
  <c r="E623" i="6"/>
  <c r="B723" i="9"/>
  <c r="E723" i="6"/>
  <c r="B823" i="9"/>
  <c r="E823" i="6"/>
  <c r="B923" i="9"/>
  <c r="E923" i="6"/>
  <c r="B1417" i="9"/>
  <c r="E1417" i="6"/>
  <c r="B1517" i="9"/>
  <c r="E1517" i="6"/>
  <c r="B1717" i="9"/>
  <c r="E1717" i="6"/>
  <c r="B1841" i="9"/>
  <c r="E1841" i="6"/>
  <c r="B2036" i="9"/>
  <c r="E2036" i="6"/>
  <c r="B2136" i="9"/>
  <c r="E2136" i="6"/>
  <c r="B2238" i="9"/>
  <c r="E2238" i="6"/>
  <c r="B2371" i="9"/>
  <c r="E2371" i="6"/>
  <c r="B1480" i="9"/>
  <c r="E1480" i="6"/>
  <c r="B1646" i="9"/>
  <c r="E1646" i="6"/>
  <c r="B1807" i="9"/>
  <c r="E1807" i="6"/>
  <c r="B2130" i="9"/>
  <c r="E2130" i="6"/>
  <c r="B2269" i="9"/>
  <c r="E2269" i="6"/>
  <c r="B1399" i="9"/>
  <c r="E1399" i="6"/>
  <c r="B1499" i="9"/>
  <c r="E1499" i="6"/>
  <c r="B1599" i="9"/>
  <c r="E1599" i="6"/>
  <c r="B1699" i="9"/>
  <c r="E1699" i="6"/>
  <c r="B1799" i="9"/>
  <c r="E1799" i="6"/>
  <c r="B2192" i="9"/>
  <c r="E2192" i="6"/>
  <c r="B1386" i="9"/>
  <c r="E1386" i="6"/>
  <c r="B1720" i="9"/>
  <c r="E1720" i="6"/>
  <c r="B1839" i="9"/>
  <c r="E1839" i="6"/>
  <c r="B1910" i="9"/>
  <c r="E1910" i="6"/>
  <c r="B1976" i="9"/>
  <c r="E1976" i="6"/>
  <c r="B2171" i="9"/>
  <c r="E2171" i="6"/>
  <c r="B2429" i="9"/>
  <c r="E2429" i="6"/>
  <c r="B1497" i="9"/>
  <c r="E1497" i="6"/>
  <c r="B1597" i="9"/>
  <c r="E1597" i="6"/>
  <c r="B1797" i="9"/>
  <c r="E1797" i="6"/>
  <c r="B1985" i="9"/>
  <c r="E1985" i="6"/>
  <c r="B2162" i="9"/>
  <c r="E2162" i="6"/>
  <c r="B1376" i="9"/>
  <c r="E1376" i="6"/>
  <c r="B1555" i="9"/>
  <c r="E1555" i="6"/>
  <c r="B1710" i="9"/>
  <c r="E1710" i="6"/>
  <c r="B1851" i="9"/>
  <c r="E1851" i="6"/>
  <c r="B1951" i="9"/>
  <c r="E1951" i="6"/>
  <c r="B2178" i="9"/>
  <c r="E2178" i="6"/>
  <c r="B2276" i="9"/>
  <c r="E2276" i="6"/>
  <c r="B971" i="9"/>
  <c r="E971" i="6"/>
  <c r="B1437" i="9"/>
  <c r="E1437" i="6"/>
  <c r="B1537" i="9"/>
  <c r="E1537" i="6"/>
  <c r="B1637" i="9"/>
  <c r="E1637" i="6"/>
  <c r="B1737" i="9"/>
  <c r="E1737" i="6"/>
  <c r="B2032" i="9"/>
  <c r="E2032" i="6"/>
  <c r="B2289" i="9"/>
  <c r="E2289" i="6"/>
  <c r="B1450" i="9"/>
  <c r="E1450" i="6"/>
  <c r="B1616" i="9"/>
  <c r="E1616" i="6"/>
  <c r="B1795" i="9"/>
  <c r="E1795" i="6"/>
  <c r="B1980" i="9"/>
  <c r="E1980" i="6"/>
  <c r="B2172" i="9"/>
  <c r="E2172" i="6"/>
  <c r="B2511" i="9"/>
  <c r="E2511" i="6"/>
  <c r="B1382" i="9"/>
  <c r="E1382" i="6"/>
  <c r="B1582" i="9"/>
  <c r="E1582" i="6"/>
  <c r="B1682" i="9"/>
  <c r="E1682" i="6"/>
  <c r="B1782" i="9"/>
  <c r="E1782" i="6"/>
  <c r="B1886" i="9"/>
  <c r="E1886" i="6"/>
  <c r="B1992" i="9"/>
  <c r="E1992" i="6"/>
  <c r="B2160" i="9"/>
  <c r="E2160" i="6"/>
  <c r="B2485" i="9"/>
  <c r="E2485" i="6"/>
  <c r="B2259" i="9"/>
  <c r="E2259" i="6"/>
  <c r="B940" i="9"/>
  <c r="E940" i="6"/>
  <c r="B960" i="9"/>
  <c r="E960" i="6"/>
  <c r="B980" i="9"/>
  <c r="E980" i="6"/>
  <c r="B1000" i="9"/>
  <c r="E1000" i="6"/>
  <c r="B1020" i="9"/>
  <c r="E1020" i="6"/>
  <c r="B1040" i="9"/>
  <c r="E1040" i="6"/>
  <c r="B1060" i="9"/>
  <c r="E1060" i="6"/>
  <c r="B1100" i="9"/>
  <c r="E1100" i="6"/>
  <c r="B1120" i="9"/>
  <c r="E1120" i="6"/>
  <c r="B1140" i="9"/>
  <c r="E1140" i="6"/>
  <c r="B1160" i="9"/>
  <c r="E1160" i="6"/>
  <c r="B1180" i="9"/>
  <c r="E1180" i="6"/>
  <c r="B1200" i="9"/>
  <c r="E1200" i="6"/>
  <c r="B1220" i="9"/>
  <c r="E1220" i="6"/>
  <c r="B1260" i="9"/>
  <c r="E1260" i="6"/>
  <c r="B1280" i="9"/>
  <c r="E1280" i="6"/>
  <c r="B1300" i="9"/>
  <c r="E1300" i="6"/>
  <c r="B1320" i="9"/>
  <c r="E1320" i="6"/>
  <c r="B1340" i="9"/>
  <c r="E1340" i="6"/>
  <c r="B1360" i="9"/>
  <c r="E1360" i="6"/>
  <c r="B1503" i="9"/>
  <c r="E1503" i="6"/>
  <c r="B1603" i="9"/>
  <c r="E1603" i="6"/>
  <c r="B1703" i="9"/>
  <c r="E1703" i="6"/>
  <c r="B1803" i="9"/>
  <c r="E1803" i="6"/>
  <c r="B1903" i="9"/>
  <c r="E1903" i="6"/>
  <c r="B2003" i="9"/>
  <c r="E2003" i="6"/>
  <c r="B2203" i="9"/>
  <c r="E2203" i="6"/>
  <c r="B2303" i="9"/>
  <c r="E2303" i="6"/>
  <c r="B2501" i="9"/>
  <c r="E2501" i="6"/>
  <c r="B1897" i="9"/>
  <c r="E1897" i="6"/>
  <c r="B1997" i="9"/>
  <c r="E1997" i="6"/>
  <c r="B2097" i="9"/>
  <c r="E2097" i="6"/>
  <c r="B2197" i="9"/>
  <c r="E2197" i="6"/>
  <c r="B2489" i="9"/>
  <c r="E2489" i="6"/>
  <c r="B2146" i="9"/>
  <c r="E2146" i="6"/>
  <c r="B2246" i="9"/>
  <c r="E2246" i="6"/>
  <c r="B2465" i="9"/>
  <c r="E2465" i="6"/>
  <c r="B1067" i="9"/>
  <c r="E1067" i="6"/>
  <c r="B1087" i="9"/>
  <c r="E1087" i="6"/>
  <c r="B1107" i="9"/>
  <c r="E1107" i="6"/>
  <c r="B1127" i="9"/>
  <c r="E1127" i="6"/>
  <c r="B1147" i="9"/>
  <c r="E1147" i="6"/>
  <c r="B1167" i="9"/>
  <c r="E1167" i="6"/>
  <c r="B1187" i="9"/>
  <c r="E1187" i="6"/>
  <c r="B1207" i="9"/>
  <c r="E1207" i="6"/>
  <c r="B1227" i="9"/>
  <c r="E1227" i="6"/>
  <c r="B1247" i="9"/>
  <c r="E1247" i="6"/>
  <c r="B1267" i="9"/>
  <c r="E1267" i="6"/>
  <c r="B1287" i="9"/>
  <c r="E1287" i="6"/>
  <c r="B1307" i="9"/>
  <c r="E1307" i="6"/>
  <c r="B1327" i="9"/>
  <c r="E1327" i="6"/>
  <c r="B1347" i="9"/>
  <c r="E1347" i="6"/>
  <c r="B1367" i="9"/>
  <c r="E1367" i="6"/>
  <c r="B1444" i="9"/>
  <c r="E1444" i="6"/>
  <c r="B1544" i="9"/>
  <c r="E1544" i="6"/>
  <c r="B1644" i="9"/>
  <c r="E1644" i="6"/>
  <c r="B1744" i="9"/>
  <c r="E1744" i="6"/>
  <c r="B1844" i="9"/>
  <c r="E1844" i="6"/>
  <c r="B1944" i="9"/>
  <c r="E1944" i="6"/>
  <c r="B2044" i="9"/>
  <c r="E2044" i="6"/>
  <c r="B2144" i="9"/>
  <c r="E2144" i="6"/>
  <c r="B2244" i="9"/>
  <c r="E2244" i="6"/>
  <c r="B2361" i="9"/>
  <c r="E2361" i="6"/>
  <c r="B2337" i="9"/>
  <c r="E2337" i="6"/>
  <c r="B2315" i="9"/>
  <c r="E2315" i="6"/>
  <c r="B2515" i="9"/>
  <c r="E2515" i="6"/>
  <c r="B2330" i="9"/>
  <c r="E2330" i="6"/>
  <c r="B2350" i="9"/>
  <c r="E2350" i="6"/>
  <c r="B2370" i="9"/>
  <c r="E2370" i="6"/>
  <c r="B2390" i="9"/>
  <c r="E2390" i="6"/>
  <c r="B2410" i="9"/>
  <c r="E2410" i="6"/>
  <c r="B2430" i="9"/>
  <c r="E2430" i="6"/>
  <c r="B2450" i="9"/>
  <c r="E2450" i="6"/>
  <c r="B2470" i="9"/>
  <c r="E2470" i="6"/>
  <c r="B2490" i="9"/>
  <c r="E2490" i="6"/>
  <c r="E76" i="4"/>
  <c r="E77" i="4"/>
  <c r="B252" i="9"/>
  <c r="E252" i="6"/>
  <c r="B352" i="9"/>
  <c r="E352" i="6"/>
  <c r="B452" i="9"/>
  <c r="E452" i="6"/>
  <c r="B552" i="9"/>
  <c r="E552" i="6"/>
  <c r="B752" i="9"/>
  <c r="E752" i="6"/>
  <c r="B852" i="9"/>
  <c r="E852" i="6"/>
  <c r="B1029" i="9"/>
  <c r="E1029" i="6"/>
  <c r="B1740" i="9"/>
  <c r="E1740" i="6"/>
  <c r="B23" i="9"/>
  <c r="E23" i="6"/>
  <c r="B49" i="9"/>
  <c r="E49" i="6"/>
  <c r="B69" i="9"/>
  <c r="E69" i="6"/>
  <c r="B89" i="9"/>
  <c r="E89" i="6"/>
  <c r="B109" i="9"/>
  <c r="E109" i="6"/>
  <c r="B199" i="9"/>
  <c r="E199" i="6"/>
  <c r="B399" i="9"/>
  <c r="E399" i="6"/>
  <c r="B499" i="9"/>
  <c r="E499" i="6"/>
  <c r="B599" i="9"/>
  <c r="E599" i="6"/>
  <c r="B699" i="9"/>
  <c r="E699" i="6"/>
  <c r="B799" i="9"/>
  <c r="E799" i="6"/>
  <c r="B899" i="9"/>
  <c r="E899" i="6"/>
  <c r="B1606" i="9"/>
  <c r="E1606" i="6"/>
  <c r="B177" i="9"/>
  <c r="E177" i="6"/>
  <c r="B277" i="9"/>
  <c r="E277" i="6"/>
  <c r="B377" i="9"/>
  <c r="E377" i="6"/>
  <c r="B477" i="9"/>
  <c r="E477" i="6"/>
  <c r="B677" i="9"/>
  <c r="E677" i="6"/>
  <c r="B777" i="9"/>
  <c r="E777" i="6"/>
  <c r="B877" i="9"/>
  <c r="E877" i="6"/>
  <c r="B175" i="9"/>
  <c r="E175" i="6"/>
  <c r="B184" i="9"/>
  <c r="E184" i="6"/>
  <c r="B261" i="9"/>
  <c r="E261" i="6"/>
  <c r="B361" i="9"/>
  <c r="E361" i="6"/>
  <c r="B461" i="9"/>
  <c r="E461" i="6"/>
  <c r="B561" i="9"/>
  <c r="E561" i="6"/>
  <c r="B661" i="9"/>
  <c r="E661" i="6"/>
  <c r="B761" i="9"/>
  <c r="E761" i="6"/>
  <c r="B861" i="9"/>
  <c r="E861" i="6"/>
  <c r="B1035" i="9"/>
  <c r="E1035" i="6"/>
  <c r="B1790" i="9"/>
  <c r="E1790" i="6"/>
  <c r="B51" i="9"/>
  <c r="E51" i="6"/>
  <c r="B71" i="9"/>
  <c r="E71" i="6"/>
  <c r="B91" i="9"/>
  <c r="E91" i="6"/>
  <c r="B111" i="9"/>
  <c r="E111" i="6"/>
  <c r="B210" i="9"/>
  <c r="E210" i="6"/>
  <c r="B310" i="9"/>
  <c r="E310" i="6"/>
  <c r="B410" i="9"/>
  <c r="E410" i="6"/>
  <c r="B510" i="9"/>
  <c r="E510" i="6"/>
  <c r="B610" i="9"/>
  <c r="E610" i="6"/>
  <c r="B710" i="9"/>
  <c r="E710" i="6"/>
  <c r="B810" i="9"/>
  <c r="E810" i="6"/>
  <c r="B910" i="9"/>
  <c r="E910" i="6"/>
  <c r="B1656" i="9"/>
  <c r="E1656" i="6"/>
  <c r="B20" i="9"/>
  <c r="E20" i="6"/>
  <c r="B188" i="9"/>
  <c r="E188" i="6"/>
  <c r="B288" i="9"/>
  <c r="E288" i="6"/>
  <c r="B388" i="9"/>
  <c r="E388" i="6"/>
  <c r="B488" i="9"/>
  <c r="E488" i="6"/>
  <c r="B588" i="9"/>
  <c r="E588" i="6"/>
  <c r="B688" i="9"/>
  <c r="E688" i="6"/>
  <c r="B788" i="9"/>
  <c r="E788" i="6"/>
  <c r="B888" i="9"/>
  <c r="E888" i="6"/>
  <c r="B1402" i="9"/>
  <c r="E1402" i="6"/>
  <c r="B186" i="9"/>
  <c r="E186" i="6"/>
  <c r="B286" i="9"/>
  <c r="E286" i="6"/>
  <c r="B386" i="9"/>
  <c r="E386" i="6"/>
  <c r="B486" i="9"/>
  <c r="E486" i="6"/>
  <c r="B586" i="9"/>
  <c r="E586" i="6"/>
  <c r="B686" i="9"/>
  <c r="E686" i="6"/>
  <c r="B786" i="9"/>
  <c r="E786" i="6"/>
  <c r="B886" i="9"/>
  <c r="E886" i="6"/>
  <c r="B2001" i="9"/>
  <c r="E2001" i="6"/>
  <c r="B193" i="9"/>
  <c r="E193" i="6"/>
  <c r="B293" i="9"/>
  <c r="E293" i="6"/>
  <c r="B393" i="9"/>
  <c r="E393" i="6"/>
  <c r="B493" i="9"/>
  <c r="E493" i="6"/>
  <c r="B593" i="9"/>
  <c r="E593" i="6"/>
  <c r="B693" i="9"/>
  <c r="E693" i="6"/>
  <c r="B793" i="9"/>
  <c r="E793" i="6"/>
  <c r="B893" i="9"/>
  <c r="E893" i="6"/>
  <c r="B1958" i="9"/>
  <c r="E1958" i="6"/>
  <c r="B151" i="9"/>
  <c r="E151" i="6"/>
  <c r="B282" i="9"/>
  <c r="E282" i="6"/>
  <c r="B382" i="9"/>
  <c r="E382" i="6"/>
  <c r="B482" i="9"/>
  <c r="E482" i="6"/>
  <c r="B582" i="9"/>
  <c r="E582" i="6"/>
  <c r="B682" i="9"/>
  <c r="E682" i="6"/>
  <c r="B782" i="9"/>
  <c r="E782" i="6"/>
  <c r="B882" i="9"/>
  <c r="E882" i="6"/>
  <c r="B1898" i="9"/>
  <c r="E1898" i="6"/>
  <c r="B191" i="9"/>
  <c r="E191" i="6"/>
  <c r="B46" i="9"/>
  <c r="E46" i="6"/>
  <c r="B66" i="9"/>
  <c r="E66" i="6"/>
  <c r="B86" i="9"/>
  <c r="E86" i="6"/>
  <c r="B106" i="9"/>
  <c r="E106" i="6"/>
  <c r="B149" i="9"/>
  <c r="E149" i="6"/>
  <c r="B249" i="9"/>
  <c r="E249" i="6"/>
  <c r="B349" i="9"/>
  <c r="E349" i="6"/>
  <c r="B449" i="9"/>
  <c r="E449" i="6"/>
  <c r="B549" i="9"/>
  <c r="E549" i="6"/>
  <c r="B649" i="9"/>
  <c r="E649" i="6"/>
  <c r="B749" i="9"/>
  <c r="E749" i="6"/>
  <c r="B849" i="9"/>
  <c r="E849" i="6"/>
  <c r="B973" i="9"/>
  <c r="E973" i="6"/>
  <c r="B141" i="9"/>
  <c r="E141" i="6"/>
  <c r="B138" i="9"/>
  <c r="E138" i="6"/>
  <c r="B238" i="9"/>
  <c r="E238" i="6"/>
  <c r="B338" i="9"/>
  <c r="E338" i="6"/>
  <c r="B438" i="9"/>
  <c r="E438" i="6"/>
  <c r="B538" i="9"/>
  <c r="E538" i="6"/>
  <c r="B638" i="9"/>
  <c r="E638" i="6"/>
  <c r="B738" i="9"/>
  <c r="E738" i="6"/>
  <c r="B838" i="9"/>
  <c r="E838" i="6"/>
  <c r="B953" i="9"/>
  <c r="E953" i="6"/>
  <c r="B145" i="9"/>
  <c r="E145" i="6"/>
  <c r="B245" i="9"/>
  <c r="E245" i="6"/>
  <c r="B345" i="9"/>
  <c r="E345" i="6"/>
  <c r="B445" i="9"/>
  <c r="E445" i="6"/>
  <c r="B545" i="9"/>
  <c r="E545" i="6"/>
  <c r="B645" i="9"/>
  <c r="E645" i="6"/>
  <c r="B745" i="9"/>
  <c r="E745" i="6"/>
  <c r="B845" i="9"/>
  <c r="E845" i="6"/>
  <c r="B1017" i="9"/>
  <c r="E1017" i="6"/>
  <c r="B1838" i="9"/>
  <c r="E1838" i="6"/>
  <c r="B143" i="9"/>
  <c r="E143" i="6"/>
  <c r="B243" i="9"/>
  <c r="E243" i="6"/>
  <c r="B343" i="9"/>
  <c r="E343" i="6"/>
  <c r="B443" i="9"/>
  <c r="E443" i="6"/>
  <c r="B543" i="9"/>
  <c r="E543" i="6"/>
  <c r="B643" i="9"/>
  <c r="E643" i="6"/>
  <c r="B743" i="9"/>
  <c r="E743" i="6"/>
  <c r="B843" i="9"/>
  <c r="E843" i="6"/>
  <c r="B979" i="9"/>
  <c r="E979" i="6"/>
  <c r="B1438" i="9"/>
  <c r="E1438" i="6"/>
  <c r="B1538" i="9"/>
  <c r="E1538" i="6"/>
  <c r="B1638" i="9"/>
  <c r="E1638" i="6"/>
  <c r="B1738" i="9"/>
  <c r="E1738" i="6"/>
  <c r="B1881" i="9"/>
  <c r="E1881" i="6"/>
  <c r="B2042" i="9"/>
  <c r="E2042" i="6"/>
  <c r="B2158" i="9"/>
  <c r="E2158" i="6"/>
  <c r="B2256" i="9"/>
  <c r="E2256" i="6"/>
  <c r="B2509" i="9"/>
  <c r="E2509" i="6"/>
  <c r="B1525" i="9"/>
  <c r="E1525" i="6"/>
  <c r="B1680" i="9"/>
  <c r="E1680" i="6"/>
  <c r="B1847" i="9"/>
  <c r="E1847" i="6"/>
  <c r="B2022" i="9"/>
  <c r="E2022" i="6"/>
  <c r="B2161" i="9"/>
  <c r="E2161" i="6"/>
  <c r="B2290" i="9"/>
  <c r="E2290" i="6"/>
  <c r="B1412" i="9"/>
  <c r="E1412" i="6"/>
  <c r="B1512" i="9"/>
  <c r="E1512" i="6"/>
  <c r="B1612" i="9"/>
  <c r="E1612" i="6"/>
  <c r="B1712" i="9"/>
  <c r="E1712" i="6"/>
  <c r="B1996" i="9"/>
  <c r="E1996" i="6"/>
  <c r="B2272" i="9"/>
  <c r="E2272" i="6"/>
  <c r="B1420" i="9"/>
  <c r="E1420" i="6"/>
  <c r="B1586" i="9"/>
  <c r="E1586" i="6"/>
  <c r="B1765" i="9"/>
  <c r="E1765" i="6"/>
  <c r="B1856" i="9"/>
  <c r="E1856" i="6"/>
  <c r="B1919" i="9"/>
  <c r="E1919" i="6"/>
  <c r="B1982" i="9"/>
  <c r="E1982" i="6"/>
  <c r="B2211" i="9"/>
  <c r="E2211" i="6"/>
  <c r="B1418" i="9"/>
  <c r="E1418" i="6"/>
  <c r="B1518" i="9"/>
  <c r="E1518" i="6"/>
  <c r="B1618" i="9"/>
  <c r="E1618" i="6"/>
  <c r="B1718" i="9"/>
  <c r="E1718" i="6"/>
  <c r="B1822" i="9"/>
  <c r="E1822" i="6"/>
  <c r="B2040" i="9"/>
  <c r="E2040" i="6"/>
  <c r="B2202" i="9"/>
  <c r="E2202" i="6"/>
  <c r="B1410" i="9"/>
  <c r="E1410" i="6"/>
  <c r="B1576" i="9"/>
  <c r="E1576" i="6"/>
  <c r="B1755" i="9"/>
  <c r="E1755" i="6"/>
  <c r="B1871" i="9"/>
  <c r="E1871" i="6"/>
  <c r="B1971" i="9"/>
  <c r="E1971" i="6"/>
  <c r="B2098" i="9"/>
  <c r="E2098" i="6"/>
  <c r="B2196" i="9"/>
  <c r="E2196" i="6"/>
  <c r="B2298" i="9"/>
  <c r="E2298" i="6"/>
  <c r="B1011" i="9"/>
  <c r="E1011" i="6"/>
  <c r="B1458" i="9"/>
  <c r="E1458" i="6"/>
  <c r="B1558" i="9"/>
  <c r="E1558" i="6"/>
  <c r="B1658" i="9"/>
  <c r="E1658" i="6"/>
  <c r="B1758" i="9"/>
  <c r="E1758" i="6"/>
  <c r="B2038" i="9"/>
  <c r="E2038" i="6"/>
  <c r="B2181" i="9"/>
  <c r="E2181" i="6"/>
  <c r="B2327" i="9"/>
  <c r="E2327" i="6"/>
  <c r="B1495" i="9"/>
  <c r="E1495" i="6"/>
  <c r="B1650" i="9"/>
  <c r="E1650" i="6"/>
  <c r="B1820" i="9"/>
  <c r="E1820" i="6"/>
  <c r="B1989" i="9"/>
  <c r="E1989" i="6"/>
  <c r="B2252" i="9"/>
  <c r="E2252" i="6"/>
  <c r="B927" i="9"/>
  <c r="E927" i="6"/>
  <c r="B1411" i="9"/>
  <c r="E1411" i="6"/>
  <c r="B1511" i="9"/>
  <c r="E1511" i="6"/>
  <c r="B1611" i="9"/>
  <c r="E1611" i="6"/>
  <c r="B1711" i="9"/>
  <c r="E1711" i="6"/>
  <c r="B1806" i="9"/>
  <c r="E1806" i="6"/>
  <c r="B1906" i="9"/>
  <c r="E1906" i="6"/>
  <c r="B1998" i="9"/>
  <c r="E1998" i="6"/>
  <c r="B2200" i="9"/>
  <c r="E2200" i="6"/>
  <c r="B2099" i="9"/>
  <c r="E2099" i="6"/>
  <c r="B2299" i="9"/>
  <c r="E2299" i="6"/>
  <c r="B924" i="9"/>
  <c r="E924" i="6"/>
  <c r="B944" i="9"/>
  <c r="E944" i="6"/>
  <c r="B964" i="9"/>
  <c r="E964" i="6"/>
  <c r="B984" i="9"/>
  <c r="E984" i="6"/>
  <c r="B1004" i="9"/>
  <c r="E1004" i="6"/>
  <c r="B1024" i="9"/>
  <c r="E1024" i="6"/>
  <c r="B1044" i="9"/>
  <c r="E1044" i="6"/>
  <c r="B1064" i="9"/>
  <c r="E1064" i="6"/>
  <c r="B1084" i="9"/>
  <c r="E1084" i="6"/>
  <c r="B1104" i="9"/>
  <c r="E1104" i="6"/>
  <c r="B1124" i="9"/>
  <c r="E1124" i="6"/>
  <c r="B1144" i="9"/>
  <c r="E1144" i="6"/>
  <c r="B1164" i="9"/>
  <c r="E1164" i="6"/>
  <c r="B1184" i="9"/>
  <c r="E1184" i="6"/>
  <c r="B1204" i="9"/>
  <c r="E1204" i="6"/>
  <c r="B1224" i="9"/>
  <c r="E1224" i="6"/>
  <c r="B1244" i="9"/>
  <c r="E1244" i="6"/>
  <c r="B1264" i="9"/>
  <c r="E1264" i="6"/>
  <c r="B1284" i="9"/>
  <c r="E1284" i="6"/>
  <c r="B1304" i="9"/>
  <c r="E1304" i="6"/>
  <c r="B1324" i="9"/>
  <c r="E1324" i="6"/>
  <c r="B1344" i="9"/>
  <c r="E1344" i="6"/>
  <c r="B1364" i="9"/>
  <c r="E1364" i="6"/>
  <c r="B1423" i="9"/>
  <c r="E1423" i="6"/>
  <c r="B1523" i="9"/>
  <c r="E1523" i="6"/>
  <c r="B1623" i="9"/>
  <c r="E1623" i="6"/>
  <c r="B1723" i="9"/>
  <c r="E1723" i="6"/>
  <c r="B1823" i="9"/>
  <c r="E1823" i="6"/>
  <c r="B1923" i="9"/>
  <c r="E1923" i="6"/>
  <c r="B2023" i="9"/>
  <c r="E2023" i="6"/>
  <c r="B2123" i="9"/>
  <c r="E2123" i="6"/>
  <c r="B2223" i="9"/>
  <c r="E2223" i="6"/>
  <c r="B2341" i="9"/>
  <c r="E2341" i="6"/>
  <c r="B1817" i="9"/>
  <c r="E1817" i="6"/>
  <c r="B1917" i="9"/>
  <c r="E1917" i="6"/>
  <c r="B2017" i="9"/>
  <c r="E2017" i="6"/>
  <c r="B2117" i="9"/>
  <c r="E2117" i="6"/>
  <c r="B2217" i="9"/>
  <c r="E2217" i="6"/>
  <c r="B2329" i="9"/>
  <c r="E2329" i="6"/>
  <c r="B2066" i="9"/>
  <c r="E2066" i="6"/>
  <c r="B2166" i="9"/>
  <c r="E2166" i="6"/>
  <c r="B2266" i="9"/>
  <c r="E2266" i="6"/>
  <c r="B1051" i="9"/>
  <c r="E1051" i="6"/>
  <c r="B1071" i="9"/>
  <c r="E1071" i="6"/>
  <c r="B1091" i="9"/>
  <c r="E1091" i="6"/>
  <c r="B1111" i="9"/>
  <c r="E1111" i="6"/>
  <c r="B1131" i="9"/>
  <c r="E1131" i="6"/>
  <c r="B1151" i="9"/>
  <c r="E1151" i="6"/>
  <c r="B1171" i="9"/>
  <c r="E1171" i="6"/>
  <c r="B1191" i="9"/>
  <c r="E1191" i="6"/>
  <c r="B1211" i="9"/>
  <c r="E1211" i="6"/>
  <c r="B1231" i="9"/>
  <c r="E1231" i="6"/>
  <c r="B1251" i="9"/>
  <c r="E1251" i="6"/>
  <c r="B1271" i="9"/>
  <c r="E1271" i="6"/>
  <c r="B1291" i="9"/>
  <c r="E1291" i="6"/>
  <c r="B1311" i="9"/>
  <c r="E1311" i="6"/>
  <c r="B1331" i="9"/>
  <c r="E1331" i="6"/>
  <c r="B1351" i="9"/>
  <c r="E1351" i="6"/>
  <c r="B1371" i="9"/>
  <c r="E1371" i="6"/>
  <c r="B1464" i="9"/>
  <c r="E1464" i="6"/>
  <c r="B1564" i="9"/>
  <c r="E1564" i="6"/>
  <c r="B1664" i="9"/>
  <c r="E1664" i="6"/>
  <c r="B1764" i="9"/>
  <c r="E1764" i="6"/>
  <c r="B1864" i="9"/>
  <c r="E1864" i="6"/>
  <c r="B1964" i="9"/>
  <c r="E1964" i="6"/>
  <c r="B2064" i="9"/>
  <c r="E2064" i="6"/>
  <c r="B2164" i="9"/>
  <c r="E2164" i="6"/>
  <c r="B2264" i="9"/>
  <c r="E2264" i="6"/>
  <c r="B2401" i="9"/>
  <c r="E2401" i="6"/>
  <c r="B2377" i="9"/>
  <c r="E2377" i="6"/>
  <c r="B2355" i="9"/>
  <c r="E2355" i="6"/>
  <c r="B2314" i="9"/>
  <c r="E2314" i="6"/>
  <c r="B2334" i="9"/>
  <c r="E2334" i="6"/>
  <c r="B2354" i="9"/>
  <c r="E2354" i="6"/>
  <c r="B2374" i="9"/>
  <c r="E2374" i="6"/>
  <c r="B2394" i="9"/>
  <c r="E2394" i="6"/>
  <c r="B2414" i="9"/>
  <c r="E2414" i="6"/>
  <c r="B2434" i="9"/>
  <c r="E2434" i="6"/>
  <c r="B2454" i="9"/>
  <c r="E2454" i="6"/>
  <c r="B2474" i="9"/>
  <c r="E2474" i="6"/>
  <c r="B2494" i="9"/>
  <c r="E2494" i="6"/>
  <c r="B2514" i="9"/>
  <c r="E2514" i="6"/>
  <c r="N5" i="9" l="1"/>
  <c r="N4" i="9"/>
  <c r="P13" i="9"/>
  <c r="P14" i="9"/>
  <c r="O14" i="9"/>
  <c r="O13" i="9"/>
  <c r="O11" i="9"/>
  <c r="P11" i="9"/>
  <c r="O12" i="9"/>
  <c r="P12" i="9"/>
  <c r="H12" i="7"/>
  <c r="E78" i="4"/>
  <c r="S30" i="11"/>
  <c r="U29" i="11"/>
  <c r="T29" i="11"/>
  <c r="S29" i="11"/>
  <c r="V29" i="11"/>
  <c r="Q13" i="8"/>
  <c r="Q20" i="8" s="1"/>
  <c r="R28" i="8" s="1"/>
  <c r="Q12" i="8"/>
  <c r="P19" i="8" s="1"/>
  <c r="R27" i="8" s="1"/>
  <c r="H27" i="6"/>
  <c r="H30" i="6" s="1"/>
  <c r="C15" i="12"/>
  <c r="H31" i="6"/>
  <c r="O31" i="8"/>
  <c r="O35" i="8" s="1"/>
  <c r="Q11" i="8"/>
  <c r="O18" i="8" s="1"/>
  <c r="R26" i="8" s="1"/>
  <c r="Q14" i="8"/>
  <c r="R21" i="8" s="1"/>
  <c r="R29" i="8" s="1"/>
  <c r="R19" i="9" l="1"/>
  <c r="Q19" i="9"/>
  <c r="O19" i="9"/>
  <c r="R11" i="9"/>
  <c r="P26" i="9" s="1"/>
  <c r="Q26" i="9" s="1"/>
  <c r="G2477" i="9"/>
  <c r="G2437" i="9"/>
  <c r="G2397" i="9"/>
  <c r="G2357" i="9"/>
  <c r="G2317" i="9"/>
  <c r="G2277" i="9"/>
  <c r="G2237" i="9"/>
  <c r="G2197" i="9"/>
  <c r="G2157" i="9"/>
  <c r="G2117" i="9"/>
  <c r="G2077" i="9"/>
  <c r="G2037" i="9"/>
  <c r="G1997" i="9"/>
  <c r="G1957" i="9"/>
  <c r="G1917" i="9"/>
  <c r="G1877" i="9"/>
  <c r="G1837" i="9"/>
  <c r="G1797" i="9"/>
  <c r="G1757" i="9"/>
  <c r="G1717" i="9"/>
  <c r="G1677" i="9"/>
  <c r="G1637" i="9"/>
  <c r="G1405" i="9"/>
  <c r="G1559" i="9"/>
  <c r="G1423" i="9"/>
  <c r="G1259" i="9"/>
  <c r="G1167" i="9"/>
  <c r="G1067" i="9"/>
  <c r="G967" i="9"/>
  <c r="G2505" i="9"/>
  <c r="G1545" i="9"/>
  <c r="G1245" i="9"/>
  <c r="G1449" i="9"/>
  <c r="G1211" i="9"/>
  <c r="G1111" i="9"/>
  <c r="G1011" i="9"/>
  <c r="G911" i="9"/>
  <c r="G1235" i="9"/>
  <c r="G2487" i="9"/>
  <c r="G2447" i="9"/>
  <c r="G2407" i="9"/>
  <c r="G2367" i="9"/>
  <c r="G2327" i="9"/>
  <c r="G2287" i="9"/>
  <c r="G2247" i="9"/>
  <c r="G2207" i="9"/>
  <c r="G2167" i="9"/>
  <c r="G2127" i="9"/>
  <c r="G2087" i="9"/>
  <c r="G2047" i="9"/>
  <c r="G2007" i="9"/>
  <c r="G1967" i="9"/>
  <c r="G1927" i="9"/>
  <c r="G1887" i="9"/>
  <c r="G1847" i="9"/>
  <c r="G1807" i="9"/>
  <c r="G1767" i="9"/>
  <c r="G1727" i="9"/>
  <c r="G1687" i="9"/>
  <c r="G1647" i="9"/>
  <c r="G1607" i="9"/>
  <c r="G1471" i="9"/>
  <c r="G1321" i="9"/>
  <c r="G1135" i="9"/>
  <c r="G1035" i="9"/>
  <c r="G935" i="9"/>
  <c r="G1325" i="9"/>
  <c r="G1511" i="9"/>
  <c r="G1361" i="9"/>
  <c r="G1179" i="9"/>
  <c r="G1079" i="9"/>
  <c r="G979" i="9"/>
  <c r="G2473" i="9"/>
  <c r="G2433" i="9"/>
  <c r="G2393" i="9"/>
  <c r="G2353" i="9"/>
  <c r="G2313" i="9"/>
  <c r="G2273" i="9"/>
  <c r="G2233" i="9"/>
  <c r="G2193" i="9"/>
  <c r="G2153" i="9"/>
  <c r="G2113" i="9"/>
  <c r="G2073" i="9"/>
  <c r="G2033" i="9"/>
  <c r="G1993" i="9"/>
  <c r="G1953" i="9"/>
  <c r="G1913" i="9"/>
  <c r="G1873" i="9"/>
  <c r="G1833" i="9"/>
  <c r="G1793" i="9"/>
  <c r="G1753" i="9"/>
  <c r="G1713" i="9"/>
  <c r="G1673" i="9"/>
  <c r="G1633" i="9"/>
  <c r="G1491" i="9"/>
  <c r="G1341" i="9"/>
  <c r="G1157" i="9"/>
  <c r="G1057" i="9"/>
  <c r="G957" i="9"/>
  <c r="G1477" i="9"/>
  <c r="G1413" i="9"/>
  <c r="G1295" i="9"/>
  <c r="G1581" i="9"/>
  <c r="G1367" i="9"/>
  <c r="G1201" i="9"/>
  <c r="G1101" i="9"/>
  <c r="G1001" i="9"/>
  <c r="G901" i="9"/>
  <c r="G1585" i="9"/>
  <c r="G1285" i="9"/>
  <c r="G2483" i="9"/>
  <c r="G2443" i="9"/>
  <c r="G2403" i="9"/>
  <c r="G2363" i="9"/>
  <c r="G2323" i="9"/>
  <c r="G2283" i="9"/>
  <c r="G2243" i="9"/>
  <c r="G2203" i="9"/>
  <c r="G2163" i="9"/>
  <c r="G2123" i="9"/>
  <c r="G2083" i="9"/>
  <c r="G2043" i="9"/>
  <c r="G2003" i="9"/>
  <c r="G1963" i="9"/>
  <c r="G1923" i="9"/>
  <c r="G1883" i="9"/>
  <c r="G1843" i="9"/>
  <c r="G1803" i="9"/>
  <c r="G1763" i="9"/>
  <c r="G1723" i="9"/>
  <c r="G1683" i="9"/>
  <c r="G1643" i="9"/>
  <c r="G1603" i="9"/>
  <c r="G1389" i="9"/>
  <c r="G1307" i="9"/>
  <c r="G1225" i="9"/>
  <c r="G1125" i="9"/>
  <c r="G1025" i="9"/>
  <c r="G925" i="9"/>
  <c r="G1375" i="9"/>
  <c r="G1429" i="9"/>
  <c r="G1347" i="9"/>
  <c r="G1169" i="9"/>
  <c r="G1069" i="9"/>
  <c r="G969" i="9"/>
  <c r="G1565" i="9"/>
  <c r="G1265" i="9"/>
  <c r="G2507" i="9"/>
  <c r="G1501" i="9"/>
  <c r="G1283" i="9"/>
  <c r="G1193" i="9"/>
  <c r="G1093" i="9"/>
  <c r="G993" i="9"/>
  <c r="G893" i="9"/>
  <c r="G2513" i="9"/>
  <c r="G2469" i="9"/>
  <c r="G2429" i="9"/>
  <c r="G2389" i="9"/>
  <c r="G2349" i="9"/>
  <c r="G2309" i="9"/>
  <c r="G2269" i="9"/>
  <c r="G2229" i="9"/>
  <c r="G2189" i="9"/>
  <c r="G2149" i="9"/>
  <c r="G2109" i="9"/>
  <c r="G2069" i="9"/>
  <c r="G2029" i="9"/>
  <c r="G1989" i="9"/>
  <c r="G1949" i="9"/>
  <c r="G1909" i="9"/>
  <c r="G1869" i="9"/>
  <c r="G1829" i="9"/>
  <c r="G1789" i="9"/>
  <c r="G1749" i="9"/>
  <c r="G1709" i="9"/>
  <c r="G1669" i="9"/>
  <c r="G1629" i="9"/>
  <c r="G1455" i="9"/>
  <c r="G1409" i="9"/>
  <c r="G1327" i="9"/>
  <c r="G1147" i="9"/>
  <c r="G1047" i="9"/>
  <c r="G947" i="9"/>
  <c r="G1595" i="9"/>
  <c r="G1345" i="9"/>
  <c r="G1499" i="9"/>
  <c r="G1363" i="9"/>
  <c r="G1281" i="9"/>
  <c r="G1191" i="9"/>
  <c r="G1091" i="9"/>
  <c r="G991" i="9"/>
  <c r="G891" i="9"/>
  <c r="G2517" i="9"/>
  <c r="G1517" i="9"/>
  <c r="G1453" i="9"/>
  <c r="G1335" i="9"/>
  <c r="G2479" i="9"/>
  <c r="G2439" i="9"/>
  <c r="G2399" i="9"/>
  <c r="G2359" i="9"/>
  <c r="G2319" i="9"/>
  <c r="G2279" i="9"/>
  <c r="G2239" i="9"/>
  <c r="G2199" i="9"/>
  <c r="G2159" i="9"/>
  <c r="G2119" i="9"/>
  <c r="G2079" i="9"/>
  <c r="G2039" i="9"/>
  <c r="G1999" i="9"/>
  <c r="G1959" i="9"/>
  <c r="G1919" i="9"/>
  <c r="G1879" i="9"/>
  <c r="G1839" i="9"/>
  <c r="G1799" i="9"/>
  <c r="G1759" i="9"/>
  <c r="G1719" i="9"/>
  <c r="G1679" i="9"/>
  <c r="G1639" i="9"/>
  <c r="G1521" i="9"/>
  <c r="G1303" i="9"/>
  <c r="G1215" i="9"/>
  <c r="G1115" i="9"/>
  <c r="G1015" i="9"/>
  <c r="G915" i="9"/>
  <c r="G1557" i="9"/>
  <c r="G1493" i="9"/>
  <c r="G1561" i="9"/>
  <c r="G1343" i="9"/>
  <c r="G1261" i="9"/>
  <c r="G1159" i="9"/>
  <c r="G1059" i="9"/>
  <c r="G959" i="9"/>
  <c r="G1497" i="9"/>
  <c r="G1433" i="9"/>
  <c r="G1315" i="9"/>
  <c r="G2465" i="9"/>
  <c r="G2425" i="9"/>
  <c r="G2385" i="9"/>
  <c r="G2345" i="9"/>
  <c r="G2305" i="9"/>
  <c r="G2265" i="9"/>
  <c r="G2225" i="9"/>
  <c r="G2185" i="9"/>
  <c r="G2145" i="9"/>
  <c r="G2105" i="9"/>
  <c r="G2065" i="9"/>
  <c r="G2025" i="9"/>
  <c r="G1985" i="9"/>
  <c r="G1945" i="9"/>
  <c r="G1905" i="9"/>
  <c r="G1865" i="9"/>
  <c r="G1825" i="9"/>
  <c r="G1785" i="9"/>
  <c r="G1745" i="9"/>
  <c r="G1705" i="9"/>
  <c r="G1665" i="9"/>
  <c r="G1625" i="9"/>
  <c r="G1573" i="9"/>
  <c r="G1541" i="9"/>
  <c r="G1323" i="9"/>
  <c r="G1241" i="9"/>
  <c r="G1137" i="9"/>
  <c r="G1037" i="9"/>
  <c r="G937" i="9"/>
  <c r="G1567" i="9"/>
  <c r="G1431" i="9"/>
  <c r="G1349" i="9"/>
  <c r="G1267" i="9"/>
  <c r="G1181" i="9"/>
  <c r="G1081" i="9"/>
  <c r="G981" i="9"/>
  <c r="G1385" i="9"/>
  <c r="G2475" i="9"/>
  <c r="G2435" i="9"/>
  <c r="G2395" i="9"/>
  <c r="G2355" i="9"/>
  <c r="G2315" i="9"/>
  <c r="G2275" i="9"/>
  <c r="G2235" i="9"/>
  <c r="G2195" i="9"/>
  <c r="G2155" i="9"/>
  <c r="G2115" i="9"/>
  <c r="G2075" i="9"/>
  <c r="G2035" i="9"/>
  <c r="G1995" i="9"/>
  <c r="G1955" i="9"/>
  <c r="G1915" i="9"/>
  <c r="G1875" i="9"/>
  <c r="G1835" i="9"/>
  <c r="G1795" i="9"/>
  <c r="G1755" i="9"/>
  <c r="G1715" i="9"/>
  <c r="G1675" i="9"/>
  <c r="G1635" i="9"/>
  <c r="G1589" i="9"/>
  <c r="G1439" i="9"/>
  <c r="G1289" i="9"/>
  <c r="G1205" i="9"/>
  <c r="G1105" i="9"/>
  <c r="G1005" i="9"/>
  <c r="G905" i="9"/>
  <c r="G1425" i="9"/>
  <c r="G1479" i="9"/>
  <c r="G1329" i="9"/>
  <c r="G1247" i="9"/>
  <c r="G1149" i="9"/>
  <c r="G1049" i="9"/>
  <c r="G949" i="9"/>
  <c r="G2521" i="9"/>
  <c r="G1365" i="9"/>
  <c r="G2501" i="9"/>
  <c r="G2461" i="9"/>
  <c r="G2421" i="9"/>
  <c r="G2381" i="9"/>
  <c r="G2341" i="9"/>
  <c r="G2301" i="9"/>
  <c r="G2261" i="9"/>
  <c r="G2221" i="9"/>
  <c r="G2181" i="9"/>
  <c r="G2141" i="9"/>
  <c r="G2101" i="9"/>
  <c r="G2061" i="9"/>
  <c r="G2021" i="9"/>
  <c r="G1981" i="9"/>
  <c r="G1941" i="9"/>
  <c r="G1901" i="9"/>
  <c r="G1861" i="9"/>
  <c r="G1821" i="9"/>
  <c r="G1781" i="9"/>
  <c r="G1741" i="9"/>
  <c r="G1701" i="9"/>
  <c r="G1661" i="9"/>
  <c r="G1621" i="9"/>
  <c r="G1505" i="9"/>
  <c r="G1459" i="9"/>
  <c r="G1309" i="9"/>
  <c r="G1227" i="9"/>
  <c r="G1127" i="9"/>
  <c r="G1027" i="9"/>
  <c r="G927" i="9"/>
  <c r="G1395" i="9"/>
  <c r="G1563" i="9"/>
  <c r="G1263" i="9"/>
  <c r="G1171" i="9"/>
  <c r="G1071" i="9"/>
  <c r="G971" i="9"/>
  <c r="G2523" i="9"/>
  <c r="G2471" i="9"/>
  <c r="G2431" i="9"/>
  <c r="G2391" i="9"/>
  <c r="G2351" i="9"/>
  <c r="G2311" i="9"/>
  <c r="G2271" i="9"/>
  <c r="G2231" i="9"/>
  <c r="G2191" i="9"/>
  <c r="G2151" i="9"/>
  <c r="G2111" i="9"/>
  <c r="G2071" i="9"/>
  <c r="G2031" i="9"/>
  <c r="G1991" i="9"/>
  <c r="G1951" i="9"/>
  <c r="G1911" i="9"/>
  <c r="G1871" i="9"/>
  <c r="G1831" i="9"/>
  <c r="G1791" i="9"/>
  <c r="G1751" i="9"/>
  <c r="G1711" i="9"/>
  <c r="G1671" i="9"/>
  <c r="G1631" i="9"/>
  <c r="G1507" i="9"/>
  <c r="G1371" i="9"/>
  <c r="G1195" i="9"/>
  <c r="G1095" i="9"/>
  <c r="G995" i="9"/>
  <c r="G895" i="9"/>
  <c r="G1547" i="9"/>
  <c r="G1411" i="9"/>
  <c r="G1243" i="9"/>
  <c r="G1139" i="9"/>
  <c r="G1039" i="9"/>
  <c r="G939" i="9"/>
  <c r="G1483" i="9"/>
  <c r="G1337" i="9"/>
  <c r="G1163" i="9"/>
  <c r="G1063" i="9"/>
  <c r="G963" i="9"/>
  <c r="G2497" i="9"/>
  <c r="G2457" i="9"/>
  <c r="G2417" i="9"/>
  <c r="G2377" i="9"/>
  <c r="G2337" i="9"/>
  <c r="G2297" i="9"/>
  <c r="G2257" i="9"/>
  <c r="G2217" i="9"/>
  <c r="G2177" i="9"/>
  <c r="G2137" i="9"/>
  <c r="G2097" i="9"/>
  <c r="G2057" i="9"/>
  <c r="G2017" i="9"/>
  <c r="G1977" i="9"/>
  <c r="G1937" i="9"/>
  <c r="G1897" i="9"/>
  <c r="G1857" i="9"/>
  <c r="G1817" i="9"/>
  <c r="G1777" i="9"/>
  <c r="G1737" i="9"/>
  <c r="G1697" i="9"/>
  <c r="G1657" i="9"/>
  <c r="G1617" i="9"/>
  <c r="G1437" i="9"/>
  <c r="G1373" i="9"/>
  <c r="G1527" i="9"/>
  <c r="G1391" i="9"/>
  <c r="G1217" i="9"/>
  <c r="G1117" i="9"/>
  <c r="G1017" i="9"/>
  <c r="G917" i="9"/>
  <c r="G1577" i="9"/>
  <c r="G1513" i="9"/>
  <c r="G1481" i="9"/>
  <c r="G1249" i="9"/>
  <c r="G1161" i="9"/>
  <c r="G1061" i="9"/>
  <c r="G961" i="9"/>
  <c r="G1435" i="9"/>
  <c r="G2467" i="9"/>
  <c r="G2427" i="9"/>
  <c r="G2387" i="9"/>
  <c r="G2347" i="9"/>
  <c r="G2307" i="9"/>
  <c r="G2267" i="9"/>
  <c r="G2227" i="9"/>
  <c r="G2187" i="9"/>
  <c r="G2147" i="9"/>
  <c r="G2107" i="9"/>
  <c r="G2067" i="9"/>
  <c r="G2027" i="9"/>
  <c r="G1987" i="9"/>
  <c r="G1947" i="9"/>
  <c r="G1907" i="9"/>
  <c r="G1867" i="9"/>
  <c r="G1827" i="9"/>
  <c r="G1787" i="9"/>
  <c r="G1747" i="9"/>
  <c r="G1707" i="9"/>
  <c r="G1667" i="9"/>
  <c r="G1627" i="9"/>
  <c r="G1503" i="9"/>
  <c r="G1357" i="9"/>
  <c r="G1185" i="9"/>
  <c r="G1085" i="9"/>
  <c r="G985" i="9"/>
  <c r="G885" i="9"/>
  <c r="G1475" i="9"/>
  <c r="G2515" i="9"/>
  <c r="G1543" i="9"/>
  <c r="G1229" i="9"/>
  <c r="G1129" i="9"/>
  <c r="G1029" i="9"/>
  <c r="G929" i="9"/>
  <c r="G1415" i="9"/>
  <c r="G1551" i="9"/>
  <c r="G1401" i="9"/>
  <c r="G1333" i="9"/>
  <c r="G1251" i="9"/>
  <c r="G1153" i="9"/>
  <c r="G1053" i="9"/>
  <c r="G953" i="9"/>
  <c r="G2493" i="9"/>
  <c r="G2453" i="9"/>
  <c r="G2413" i="9"/>
  <c r="G2373" i="9"/>
  <c r="G2333" i="9"/>
  <c r="G2293" i="9"/>
  <c r="G2253" i="9"/>
  <c r="G2213" i="9"/>
  <c r="G2173" i="9"/>
  <c r="G2133" i="9"/>
  <c r="G2093" i="9"/>
  <c r="G2053" i="9"/>
  <c r="G2013" i="9"/>
  <c r="G1973" i="9"/>
  <c r="G1933" i="9"/>
  <c r="G1893" i="9"/>
  <c r="G1853" i="9"/>
  <c r="G1813" i="9"/>
  <c r="G1773" i="9"/>
  <c r="G1733" i="9"/>
  <c r="G1693" i="9"/>
  <c r="G1653" i="9"/>
  <c r="G1613" i="9"/>
  <c r="G1555" i="9"/>
  <c r="G1255" i="9"/>
  <c r="G1523" i="9"/>
  <c r="G1207" i="9"/>
  <c r="G1107" i="9"/>
  <c r="G1007" i="9"/>
  <c r="G907" i="9"/>
  <c r="G1445" i="9"/>
  <c r="G2511" i="9"/>
  <c r="G1549" i="9"/>
  <c r="G1399" i="9"/>
  <c r="G1331" i="9"/>
  <c r="G1151" i="9"/>
  <c r="G1051" i="9"/>
  <c r="G951" i="9"/>
  <c r="G1553" i="9"/>
  <c r="G2503" i="9"/>
  <c r="G2463" i="9"/>
  <c r="G2423" i="9"/>
  <c r="G2383" i="9"/>
  <c r="G2343" i="9"/>
  <c r="G2303" i="9"/>
  <c r="G2263" i="9"/>
  <c r="G2223" i="9"/>
  <c r="G2183" i="9"/>
  <c r="G2143" i="9"/>
  <c r="G2103" i="9"/>
  <c r="G2063" i="9"/>
  <c r="G2023" i="9"/>
  <c r="G1983" i="9"/>
  <c r="G1943" i="9"/>
  <c r="G1903" i="9"/>
  <c r="G1863" i="9"/>
  <c r="G1823" i="9"/>
  <c r="G1783" i="9"/>
  <c r="G1743" i="9"/>
  <c r="G1703" i="9"/>
  <c r="G1663" i="9"/>
  <c r="G1623" i="9"/>
  <c r="G1571" i="9"/>
  <c r="G1421" i="9"/>
  <c r="G1353" i="9"/>
  <c r="G1271" i="9"/>
  <c r="G1175" i="9"/>
  <c r="G1075" i="9"/>
  <c r="G975" i="9"/>
  <c r="G1593" i="9"/>
  <c r="G1461" i="9"/>
  <c r="G1311" i="9"/>
  <c r="G1219" i="9"/>
  <c r="G1119" i="9"/>
  <c r="G1019" i="9"/>
  <c r="G919" i="9"/>
  <c r="G1597" i="9"/>
  <c r="G1533" i="9"/>
  <c r="G1469" i="9"/>
  <c r="G1319" i="9"/>
  <c r="G1237" i="9"/>
  <c r="G1143" i="9"/>
  <c r="G1043" i="9"/>
  <c r="G943" i="9"/>
  <c r="G2489" i="9"/>
  <c r="G2449" i="9"/>
  <c r="G2409" i="9"/>
  <c r="G2369" i="9"/>
  <c r="G2329" i="9"/>
  <c r="G2289" i="9"/>
  <c r="G2249" i="9"/>
  <c r="G2209" i="9"/>
  <c r="G2169" i="9"/>
  <c r="G2129" i="9"/>
  <c r="G2089" i="9"/>
  <c r="G2049" i="9"/>
  <c r="G2009" i="9"/>
  <c r="G1969" i="9"/>
  <c r="G1929" i="9"/>
  <c r="G1889" i="9"/>
  <c r="G1849" i="9"/>
  <c r="G1809" i="9"/>
  <c r="G1769" i="9"/>
  <c r="G1729" i="9"/>
  <c r="G1689" i="9"/>
  <c r="G1649" i="9"/>
  <c r="G1609" i="9"/>
  <c r="G1305" i="9"/>
  <c r="G1591" i="9"/>
  <c r="G1441" i="9"/>
  <c r="G1291" i="9"/>
  <c r="G1197" i="9"/>
  <c r="G1097" i="9"/>
  <c r="G997" i="9"/>
  <c r="G897" i="9"/>
  <c r="G1377" i="9"/>
  <c r="G1467" i="9"/>
  <c r="G1317" i="9"/>
  <c r="G1141" i="9"/>
  <c r="G1041" i="9"/>
  <c r="G941" i="9"/>
  <c r="G1485" i="9"/>
  <c r="G2499" i="9"/>
  <c r="G2459" i="9"/>
  <c r="G2419" i="9"/>
  <c r="G2379" i="9"/>
  <c r="G2339" i="9"/>
  <c r="G2299" i="9"/>
  <c r="G2259" i="9"/>
  <c r="G2219" i="9"/>
  <c r="G2179" i="9"/>
  <c r="G2139" i="9"/>
  <c r="G2099" i="9"/>
  <c r="G2059" i="9"/>
  <c r="G2019" i="9"/>
  <c r="G1979" i="9"/>
  <c r="G1939" i="9"/>
  <c r="G1899" i="9"/>
  <c r="G1859" i="9"/>
  <c r="G1819" i="9"/>
  <c r="G1779" i="9"/>
  <c r="G1739" i="9"/>
  <c r="G1699" i="9"/>
  <c r="G1659" i="9"/>
  <c r="G1619" i="9"/>
  <c r="G1489" i="9"/>
  <c r="G1339" i="9"/>
  <c r="G1257" i="9"/>
  <c r="G1165" i="9"/>
  <c r="G1065" i="9"/>
  <c r="G965" i="9"/>
  <c r="G1525" i="9"/>
  <c r="G1529" i="9"/>
  <c r="G1379" i="9"/>
  <c r="G1297" i="9"/>
  <c r="G1209" i="9"/>
  <c r="G1109" i="9"/>
  <c r="G1009" i="9"/>
  <c r="G909" i="9"/>
  <c r="G1465" i="9"/>
  <c r="G2485" i="9"/>
  <c r="G2445" i="9"/>
  <c r="G2405" i="9"/>
  <c r="G2365" i="9"/>
  <c r="G2325" i="9"/>
  <c r="G2285" i="9"/>
  <c r="G2245" i="9"/>
  <c r="G2205" i="9"/>
  <c r="G2165" i="9"/>
  <c r="G2125" i="9"/>
  <c r="G2085" i="9"/>
  <c r="G2045" i="9"/>
  <c r="G2005" i="9"/>
  <c r="G1965" i="9"/>
  <c r="G1925" i="9"/>
  <c r="G1885" i="9"/>
  <c r="G1845" i="9"/>
  <c r="G1805" i="9"/>
  <c r="G1765" i="9"/>
  <c r="G1725" i="9"/>
  <c r="G1685" i="9"/>
  <c r="G1645" i="9"/>
  <c r="G1605" i="9"/>
  <c r="G1355" i="9"/>
  <c r="G1509" i="9"/>
  <c r="G1359" i="9"/>
  <c r="G1277" i="9"/>
  <c r="G1187" i="9"/>
  <c r="G1087" i="9"/>
  <c r="G987" i="9"/>
  <c r="G887" i="9"/>
  <c r="G1495" i="9"/>
  <c r="G1599" i="9"/>
  <c r="G1463" i="9"/>
  <c r="G1313" i="9"/>
  <c r="G1231" i="9"/>
  <c r="G1131" i="9"/>
  <c r="G1031" i="9"/>
  <c r="G931" i="9"/>
  <c r="G1417" i="9"/>
  <c r="G2495" i="9"/>
  <c r="G2455" i="9"/>
  <c r="G2415" i="9"/>
  <c r="G2375" i="9"/>
  <c r="G2335" i="9"/>
  <c r="G2295" i="9"/>
  <c r="G2255" i="9"/>
  <c r="G2215" i="9"/>
  <c r="G2175" i="9"/>
  <c r="G2135" i="9"/>
  <c r="G2095" i="9"/>
  <c r="G2055" i="9"/>
  <c r="G2015" i="9"/>
  <c r="G1975" i="9"/>
  <c r="G1935" i="9"/>
  <c r="G1895" i="9"/>
  <c r="G1855" i="9"/>
  <c r="G1815" i="9"/>
  <c r="G1775" i="9"/>
  <c r="G1735" i="9"/>
  <c r="G1695" i="9"/>
  <c r="G1655" i="9"/>
  <c r="G1615" i="9"/>
  <c r="G1407" i="9"/>
  <c r="G1253" i="9"/>
  <c r="G1155" i="9"/>
  <c r="G1055" i="9"/>
  <c r="G955" i="9"/>
  <c r="G1457" i="9"/>
  <c r="G1393" i="9"/>
  <c r="G1447" i="9"/>
  <c r="G1293" i="9"/>
  <c r="G1199" i="9"/>
  <c r="G1099" i="9"/>
  <c r="G999" i="9"/>
  <c r="G899" i="9"/>
  <c r="G2481" i="9"/>
  <c r="G2441" i="9"/>
  <c r="G2401" i="9"/>
  <c r="G2361" i="9"/>
  <c r="G2321" i="9"/>
  <c r="G2281" i="9"/>
  <c r="G2241" i="9"/>
  <c r="G2201" i="9"/>
  <c r="G2161" i="9"/>
  <c r="G2121" i="9"/>
  <c r="G2081" i="9"/>
  <c r="G2041" i="9"/>
  <c r="G2001" i="9"/>
  <c r="G1961" i="9"/>
  <c r="G1921" i="9"/>
  <c r="G1881" i="9"/>
  <c r="G1841" i="9"/>
  <c r="G1801" i="9"/>
  <c r="G1761" i="9"/>
  <c r="G1721" i="9"/>
  <c r="G1681" i="9"/>
  <c r="G1641" i="9"/>
  <c r="G1537" i="9"/>
  <c r="G1473" i="9"/>
  <c r="G2519" i="9"/>
  <c r="G1427" i="9"/>
  <c r="G1273" i="9"/>
  <c r="G1177" i="9"/>
  <c r="G1077" i="9"/>
  <c r="G977" i="9"/>
  <c r="G1531" i="9"/>
  <c r="G1381" i="9"/>
  <c r="G1299" i="9"/>
  <c r="G1221" i="9"/>
  <c r="G1121" i="9"/>
  <c r="G1021" i="9"/>
  <c r="G921" i="9"/>
  <c r="G1535" i="9"/>
  <c r="G2491" i="9"/>
  <c r="G2451" i="9"/>
  <c r="G2411" i="9"/>
  <c r="G2371" i="9"/>
  <c r="G2331" i="9"/>
  <c r="G2291" i="9"/>
  <c r="G2251" i="9"/>
  <c r="G2211" i="9"/>
  <c r="G2171" i="9"/>
  <c r="G2131" i="9"/>
  <c r="G2091" i="9"/>
  <c r="G2051" i="9"/>
  <c r="G2011" i="9"/>
  <c r="G1971" i="9"/>
  <c r="G1931" i="9"/>
  <c r="G1891" i="9"/>
  <c r="G1851" i="9"/>
  <c r="G1811" i="9"/>
  <c r="G1771" i="9"/>
  <c r="G1731" i="9"/>
  <c r="G1691" i="9"/>
  <c r="G1651" i="9"/>
  <c r="G1611" i="9"/>
  <c r="G1539" i="9"/>
  <c r="G1403" i="9"/>
  <c r="G1239" i="9"/>
  <c r="G1145" i="9"/>
  <c r="G1045" i="9"/>
  <c r="G945" i="9"/>
  <c r="G2509" i="9"/>
  <c r="G1575" i="9"/>
  <c r="G1275" i="9"/>
  <c r="G1579" i="9"/>
  <c r="G1443" i="9"/>
  <c r="G1279" i="9"/>
  <c r="G1189" i="9"/>
  <c r="G1089" i="9"/>
  <c r="G989" i="9"/>
  <c r="G889" i="9"/>
  <c r="G1515" i="9"/>
  <c r="G1587" i="9"/>
  <c r="G1451" i="9"/>
  <c r="G1301" i="9"/>
  <c r="G1213" i="9"/>
  <c r="G1113" i="9"/>
  <c r="G1013" i="9"/>
  <c r="G913" i="9"/>
  <c r="G1073" i="9"/>
  <c r="G2488" i="9"/>
  <c r="G2448" i="9"/>
  <c r="G2408" i="9"/>
  <c r="G2368" i="9"/>
  <c r="G2328" i="9"/>
  <c r="G2288" i="9"/>
  <c r="G2248" i="9"/>
  <c r="G2208" i="9"/>
  <c r="G2168" i="9"/>
  <c r="G2128" i="9"/>
  <c r="G2088" i="9"/>
  <c r="G2048" i="9"/>
  <c r="G2008" i="9"/>
  <c r="G849" i="9"/>
  <c r="G809" i="9"/>
  <c r="G769" i="9"/>
  <c r="G2478" i="9"/>
  <c r="G2438" i="9"/>
  <c r="G2398" i="9"/>
  <c r="G2358" i="9"/>
  <c r="G2318" i="9"/>
  <c r="G2278" i="9"/>
  <c r="G2238" i="9"/>
  <c r="G2198" i="9"/>
  <c r="G2158" i="9"/>
  <c r="G2118" i="9"/>
  <c r="G2078" i="9"/>
  <c r="G2038" i="9"/>
  <c r="G1998" i="9"/>
  <c r="G847" i="9"/>
  <c r="G807" i="9"/>
  <c r="G767" i="9"/>
  <c r="G1972" i="9"/>
  <c r="G1932" i="9"/>
  <c r="G1892" i="9"/>
  <c r="G1852" i="9"/>
  <c r="G1812" i="9"/>
  <c r="G1772" i="9"/>
  <c r="G1732" i="9"/>
  <c r="G1692" i="9"/>
  <c r="G1652" i="9"/>
  <c r="G1612" i="9"/>
  <c r="G1572" i="9"/>
  <c r="G1532" i="9"/>
  <c r="G1492" i="9"/>
  <c r="G1452" i="9"/>
  <c r="G1412" i="9"/>
  <c r="G1372" i="9"/>
  <c r="G1332" i="9"/>
  <c r="G1292" i="9"/>
  <c r="G1252" i="9"/>
  <c r="G1212" i="9"/>
  <c r="G1172" i="9"/>
  <c r="G1132" i="9"/>
  <c r="G1092" i="9"/>
  <c r="G715" i="9"/>
  <c r="G675" i="9"/>
  <c r="G635" i="9"/>
  <c r="G595" i="9"/>
  <c r="G555" i="9"/>
  <c r="G515" i="9"/>
  <c r="G475" i="9"/>
  <c r="G435" i="9"/>
  <c r="G395" i="9"/>
  <c r="G355" i="9"/>
  <c r="G315" i="9"/>
  <c r="G275" i="9"/>
  <c r="G235" i="9"/>
  <c r="G195" i="9"/>
  <c r="G155" i="9"/>
  <c r="G115" i="9"/>
  <c r="G75" i="9"/>
  <c r="G35" i="9"/>
  <c r="G1387" i="9"/>
  <c r="G1233" i="9"/>
  <c r="G1033" i="9"/>
  <c r="G2484" i="9"/>
  <c r="G2444" i="9"/>
  <c r="G2404" i="9"/>
  <c r="G2364" i="9"/>
  <c r="G2324" i="9"/>
  <c r="G2284" i="9"/>
  <c r="G2244" i="9"/>
  <c r="G2204" i="9"/>
  <c r="G2164" i="9"/>
  <c r="G2124" i="9"/>
  <c r="G2084" i="9"/>
  <c r="G2044" i="9"/>
  <c r="G2004" i="9"/>
  <c r="G845" i="9"/>
  <c r="G805" i="9"/>
  <c r="G765" i="9"/>
  <c r="G2474" i="9"/>
  <c r="G2434" i="9"/>
  <c r="G2394" i="9"/>
  <c r="G2354" i="9"/>
  <c r="G2314" i="9"/>
  <c r="G2274" i="9"/>
  <c r="G2234" i="9"/>
  <c r="G2194" i="9"/>
  <c r="G2154" i="9"/>
  <c r="G2114" i="9"/>
  <c r="G2074" i="9"/>
  <c r="G2034" i="9"/>
  <c r="G1994" i="9"/>
  <c r="G883" i="9"/>
  <c r="G843" i="9"/>
  <c r="G803" i="9"/>
  <c r="G763" i="9"/>
  <c r="G1968" i="9"/>
  <c r="G1928" i="9"/>
  <c r="G1888" i="9"/>
  <c r="G1848" i="9"/>
  <c r="G1808" i="9"/>
  <c r="G1768" i="9"/>
  <c r="G1728" i="9"/>
  <c r="G1688" i="9"/>
  <c r="G1648" i="9"/>
  <c r="G1608" i="9"/>
  <c r="G1568" i="9"/>
  <c r="G1528" i="9"/>
  <c r="G1488" i="9"/>
  <c r="G1448" i="9"/>
  <c r="G1408" i="9"/>
  <c r="G1368" i="9"/>
  <c r="G1328" i="9"/>
  <c r="G1288" i="9"/>
  <c r="G1248" i="9"/>
  <c r="G1208" i="9"/>
  <c r="G1168" i="9"/>
  <c r="G1128" i="9"/>
  <c r="G1088" i="9"/>
  <c r="G1519" i="9"/>
  <c r="G1383" i="9"/>
  <c r="G1223" i="9"/>
  <c r="G1023" i="9"/>
  <c r="G2480" i="9"/>
  <c r="G2440" i="9"/>
  <c r="G2400" i="9"/>
  <c r="G2360" i="9"/>
  <c r="G2320" i="9"/>
  <c r="G2280" i="9"/>
  <c r="G2240" i="9"/>
  <c r="G2200" i="9"/>
  <c r="G2160" i="9"/>
  <c r="G2120" i="9"/>
  <c r="G2080" i="9"/>
  <c r="G2040" i="9"/>
  <c r="G2000" i="9"/>
  <c r="G881" i="9"/>
  <c r="G841" i="9"/>
  <c r="G801" i="9"/>
  <c r="G761" i="9"/>
  <c r="G2516" i="9"/>
  <c r="G2514" i="9"/>
  <c r="G2470" i="9"/>
  <c r="G2430" i="9"/>
  <c r="G2390" i="9"/>
  <c r="G2350" i="9"/>
  <c r="G2310" i="9"/>
  <c r="G2270" i="9"/>
  <c r="G2230" i="9"/>
  <c r="G2190" i="9"/>
  <c r="G2150" i="9"/>
  <c r="G2110" i="9"/>
  <c r="G2070" i="9"/>
  <c r="G2030" i="9"/>
  <c r="G1990" i="9"/>
  <c r="G879" i="9"/>
  <c r="G839" i="9"/>
  <c r="G799" i="9"/>
  <c r="G759" i="9"/>
  <c r="G1964" i="9"/>
  <c r="G1924" i="9"/>
  <c r="G1884" i="9"/>
  <c r="G1844" i="9"/>
  <c r="G1804" i="9"/>
  <c r="G1764" i="9"/>
  <c r="G1724" i="9"/>
  <c r="G1684" i="9"/>
  <c r="G1644" i="9"/>
  <c r="G1604" i="9"/>
  <c r="G1564" i="9"/>
  <c r="G1524" i="9"/>
  <c r="G1484" i="9"/>
  <c r="G1444" i="9"/>
  <c r="G1404" i="9"/>
  <c r="G1364" i="9"/>
  <c r="G1324" i="9"/>
  <c r="G1284" i="9"/>
  <c r="G1244" i="9"/>
  <c r="G1204" i="9"/>
  <c r="G1164" i="9"/>
  <c r="G1124" i="9"/>
  <c r="G1084" i="9"/>
  <c r="G1369" i="9"/>
  <c r="G1203" i="9"/>
  <c r="G1003" i="9"/>
  <c r="G2476" i="9"/>
  <c r="G2436" i="9"/>
  <c r="G2396" i="9"/>
  <c r="G2356" i="9"/>
  <c r="G2316" i="9"/>
  <c r="G2276" i="9"/>
  <c r="G2236" i="9"/>
  <c r="G2196" i="9"/>
  <c r="G2156" i="9"/>
  <c r="G2116" i="9"/>
  <c r="G2076" i="9"/>
  <c r="G2036" i="9"/>
  <c r="G1996" i="9"/>
  <c r="G877" i="9"/>
  <c r="G837" i="9"/>
  <c r="G797" i="9"/>
  <c r="G757" i="9"/>
  <c r="G2466" i="9"/>
  <c r="G2426" i="9"/>
  <c r="G2386" i="9"/>
  <c r="G2346" i="9"/>
  <c r="G2306" i="9"/>
  <c r="G2266" i="9"/>
  <c r="G2226" i="9"/>
  <c r="G2186" i="9"/>
  <c r="G2146" i="9"/>
  <c r="G2106" i="9"/>
  <c r="G2066" i="9"/>
  <c r="G2026" i="9"/>
  <c r="G1986" i="9"/>
  <c r="G875" i="9"/>
  <c r="G835" i="9"/>
  <c r="G795" i="9"/>
  <c r="G755" i="9"/>
  <c r="G2520" i="9"/>
  <c r="G1960" i="9"/>
  <c r="G1920" i="9"/>
  <c r="G1880" i="9"/>
  <c r="G1840" i="9"/>
  <c r="G1800" i="9"/>
  <c r="G1760" i="9"/>
  <c r="G1720" i="9"/>
  <c r="G1680" i="9"/>
  <c r="G1640" i="9"/>
  <c r="G1600" i="9"/>
  <c r="G1560" i="9"/>
  <c r="G1520" i="9"/>
  <c r="G1480" i="9"/>
  <c r="G1440" i="9"/>
  <c r="G1400" i="9"/>
  <c r="G1360" i="9"/>
  <c r="G1320" i="9"/>
  <c r="G1280" i="9"/>
  <c r="G1240" i="9"/>
  <c r="G1200" i="9"/>
  <c r="G1160" i="9"/>
  <c r="G1120" i="9"/>
  <c r="G1080" i="9"/>
  <c r="G1183" i="9"/>
  <c r="G983" i="9"/>
  <c r="G2524" i="9"/>
  <c r="G2472" i="9"/>
  <c r="G2432" i="9"/>
  <c r="G2392" i="9"/>
  <c r="G2352" i="9"/>
  <c r="G2312" i="9"/>
  <c r="G2272" i="9"/>
  <c r="G2232" i="9"/>
  <c r="G2192" i="9"/>
  <c r="G2152" i="9"/>
  <c r="G2112" i="9"/>
  <c r="G2072" i="9"/>
  <c r="G2032" i="9"/>
  <c r="G1992" i="9"/>
  <c r="G873" i="9"/>
  <c r="G833" i="9"/>
  <c r="G793" i="9"/>
  <c r="G753" i="9"/>
  <c r="G2522" i="9"/>
  <c r="G2502" i="9"/>
  <c r="G2462" i="9"/>
  <c r="G2422" i="9"/>
  <c r="G2382" i="9"/>
  <c r="G2342" i="9"/>
  <c r="G2302" i="9"/>
  <c r="G2262" i="9"/>
  <c r="G2222" i="9"/>
  <c r="G2182" i="9"/>
  <c r="G2142" i="9"/>
  <c r="G2102" i="9"/>
  <c r="G2062" i="9"/>
  <c r="G2022" i="9"/>
  <c r="G1982" i="9"/>
  <c r="G871" i="9"/>
  <c r="G831" i="9"/>
  <c r="G791" i="9"/>
  <c r="G751" i="9"/>
  <c r="G1956" i="9"/>
  <c r="G1916" i="9"/>
  <c r="G1876" i="9"/>
  <c r="G1836" i="9"/>
  <c r="G1796" i="9"/>
  <c r="G1756" i="9"/>
  <c r="G1716" i="9"/>
  <c r="G1676" i="9"/>
  <c r="G1636" i="9"/>
  <c r="G1596" i="9"/>
  <c r="G1556" i="9"/>
  <c r="G1516" i="9"/>
  <c r="G1476" i="9"/>
  <c r="G1436" i="9"/>
  <c r="G1396" i="9"/>
  <c r="G1356" i="9"/>
  <c r="G1316" i="9"/>
  <c r="G1276" i="9"/>
  <c r="G1236" i="9"/>
  <c r="G1196" i="9"/>
  <c r="G1156" i="9"/>
  <c r="G1116" i="9"/>
  <c r="G1076" i="9"/>
  <c r="G1487" i="9"/>
  <c r="G1351" i="9"/>
  <c r="G1173" i="9"/>
  <c r="G973" i="9"/>
  <c r="G2512" i="9"/>
  <c r="G2468" i="9"/>
  <c r="G2428" i="9"/>
  <c r="G2388" i="9"/>
  <c r="G2348" i="9"/>
  <c r="G2308" i="9"/>
  <c r="G2268" i="9"/>
  <c r="G2228" i="9"/>
  <c r="G2188" i="9"/>
  <c r="G2148" i="9"/>
  <c r="G2108" i="9"/>
  <c r="G2068" i="9"/>
  <c r="G2028" i="9"/>
  <c r="G1988" i="9"/>
  <c r="G869" i="9"/>
  <c r="G829" i="9"/>
  <c r="G789" i="9"/>
  <c r="G749" i="9"/>
  <c r="G2498" i="9"/>
  <c r="G2458" i="9"/>
  <c r="G2418" i="9"/>
  <c r="G2378" i="9"/>
  <c r="G2338" i="9"/>
  <c r="G2298" i="9"/>
  <c r="G2258" i="9"/>
  <c r="G2218" i="9"/>
  <c r="G2178" i="9"/>
  <c r="G2138" i="9"/>
  <c r="G2098" i="9"/>
  <c r="G2058" i="9"/>
  <c r="G2018" i="9"/>
  <c r="G867" i="9"/>
  <c r="G827" i="9"/>
  <c r="G787" i="9"/>
  <c r="G747" i="9"/>
  <c r="G1952" i="9"/>
  <c r="G1912" i="9"/>
  <c r="G1872" i="9"/>
  <c r="G1832" i="9"/>
  <c r="G1792" i="9"/>
  <c r="G1752" i="9"/>
  <c r="G1712" i="9"/>
  <c r="G1672" i="9"/>
  <c r="G1632" i="9"/>
  <c r="G1592" i="9"/>
  <c r="G1552" i="9"/>
  <c r="G1512" i="9"/>
  <c r="G1472" i="9"/>
  <c r="G1432" i="9"/>
  <c r="G1392" i="9"/>
  <c r="G1352" i="9"/>
  <c r="G1312" i="9"/>
  <c r="G1272" i="9"/>
  <c r="G1232" i="9"/>
  <c r="G1192" i="9"/>
  <c r="G1152" i="9"/>
  <c r="G1112" i="9"/>
  <c r="G1072" i="9"/>
  <c r="G1397" i="9"/>
  <c r="G1601" i="9"/>
  <c r="G1133" i="9"/>
  <c r="G933" i="9"/>
  <c r="G2518" i="9"/>
  <c r="G2504" i="9"/>
  <c r="G2464" i="9"/>
  <c r="G2424" i="9"/>
  <c r="G2384" i="9"/>
  <c r="G2344" i="9"/>
  <c r="G2304" i="9"/>
  <c r="G2264" i="9"/>
  <c r="G2224" i="9"/>
  <c r="G2184" i="9"/>
  <c r="G2144" i="9"/>
  <c r="G2104" i="9"/>
  <c r="G2064" i="9"/>
  <c r="G2024" i="9"/>
  <c r="G1984" i="9"/>
  <c r="G865" i="9"/>
  <c r="G825" i="9"/>
  <c r="G785" i="9"/>
  <c r="G745" i="9"/>
  <c r="G2494" i="9"/>
  <c r="G2454" i="9"/>
  <c r="G2414" i="9"/>
  <c r="G2374" i="9"/>
  <c r="G2334" i="9"/>
  <c r="G2294" i="9"/>
  <c r="G2254" i="9"/>
  <c r="G2214" i="9"/>
  <c r="G2174" i="9"/>
  <c r="G2134" i="9"/>
  <c r="G2094" i="9"/>
  <c r="G2054" i="9"/>
  <c r="G2014" i="9"/>
  <c r="G863" i="9"/>
  <c r="G823" i="9"/>
  <c r="G783" i="9"/>
  <c r="G743" i="9"/>
  <c r="G1948" i="9"/>
  <c r="G1908" i="9"/>
  <c r="G1868" i="9"/>
  <c r="G1828" i="9"/>
  <c r="G1788" i="9"/>
  <c r="G1748" i="9"/>
  <c r="G1708" i="9"/>
  <c r="G1668" i="9"/>
  <c r="G1628" i="9"/>
  <c r="G1588" i="9"/>
  <c r="G1548" i="9"/>
  <c r="G1508" i="9"/>
  <c r="G1468" i="9"/>
  <c r="G1428" i="9"/>
  <c r="G1388" i="9"/>
  <c r="G1348" i="9"/>
  <c r="G1308" i="9"/>
  <c r="G1268" i="9"/>
  <c r="G1228" i="9"/>
  <c r="G1188" i="9"/>
  <c r="G1148" i="9"/>
  <c r="G1108" i="9"/>
  <c r="G1123" i="9"/>
  <c r="G923" i="9"/>
  <c r="G2500" i="9"/>
  <c r="G2460" i="9"/>
  <c r="G2420" i="9"/>
  <c r="G2380" i="9"/>
  <c r="G2340" i="9"/>
  <c r="G2300" i="9"/>
  <c r="G2260" i="9"/>
  <c r="G2220" i="9"/>
  <c r="G2180" i="9"/>
  <c r="G2140" i="9"/>
  <c r="G2100" i="9"/>
  <c r="G2060" i="9"/>
  <c r="G2020" i="9"/>
  <c r="G1980" i="9"/>
  <c r="G861" i="9"/>
  <c r="G821" i="9"/>
  <c r="G781" i="9"/>
  <c r="G2510" i="9"/>
  <c r="G2508" i="9"/>
  <c r="G2490" i="9"/>
  <c r="G2450" i="9"/>
  <c r="G2410" i="9"/>
  <c r="G2370" i="9"/>
  <c r="G2330" i="9"/>
  <c r="G2290" i="9"/>
  <c r="G2250" i="9"/>
  <c r="G2210" i="9"/>
  <c r="G2170" i="9"/>
  <c r="G2130" i="9"/>
  <c r="G2090" i="9"/>
  <c r="G2050" i="9"/>
  <c r="G2010" i="9"/>
  <c r="G859" i="9"/>
  <c r="G819" i="9"/>
  <c r="G779" i="9"/>
  <c r="G1944" i="9"/>
  <c r="G1904" i="9"/>
  <c r="G1864" i="9"/>
  <c r="G1824" i="9"/>
  <c r="G1784" i="9"/>
  <c r="G1744" i="9"/>
  <c r="G1704" i="9"/>
  <c r="G1664" i="9"/>
  <c r="G1624" i="9"/>
  <c r="G1584" i="9"/>
  <c r="G1544" i="9"/>
  <c r="G1504" i="9"/>
  <c r="G1464" i="9"/>
  <c r="G1424" i="9"/>
  <c r="G1384" i="9"/>
  <c r="G1344" i="9"/>
  <c r="G1304" i="9"/>
  <c r="G1264" i="9"/>
  <c r="G1224" i="9"/>
  <c r="G1184" i="9"/>
  <c r="G1144" i="9"/>
  <c r="G1104" i="9"/>
  <c r="G1583" i="9"/>
  <c r="G1287" i="9"/>
  <c r="G1103" i="9"/>
  <c r="G903" i="9"/>
  <c r="G2496" i="9"/>
  <c r="G2456" i="9"/>
  <c r="G2416" i="9"/>
  <c r="G2376" i="9"/>
  <c r="G2336" i="9"/>
  <c r="G2296" i="9"/>
  <c r="G2256" i="9"/>
  <c r="G2216" i="9"/>
  <c r="G2176" i="9"/>
  <c r="G2136" i="9"/>
  <c r="G2096" i="9"/>
  <c r="G2056" i="9"/>
  <c r="G2016" i="9"/>
  <c r="G857" i="9"/>
  <c r="G817" i="9"/>
  <c r="G777" i="9"/>
  <c r="G2486" i="9"/>
  <c r="G2446" i="9"/>
  <c r="G2406" i="9"/>
  <c r="G2366" i="9"/>
  <c r="G2326" i="9"/>
  <c r="G2286" i="9"/>
  <c r="G2246" i="9"/>
  <c r="G2206" i="9"/>
  <c r="G2166" i="9"/>
  <c r="G2126" i="9"/>
  <c r="G2086" i="9"/>
  <c r="G2046" i="9"/>
  <c r="G2006" i="9"/>
  <c r="G855" i="9"/>
  <c r="G815" i="9"/>
  <c r="G775" i="9"/>
  <c r="G2506" i="9"/>
  <c r="G1940" i="9"/>
  <c r="G1900" i="9"/>
  <c r="G1860" i="9"/>
  <c r="G1820" i="9"/>
  <c r="G1780" i="9"/>
  <c r="G1740" i="9"/>
  <c r="G1700" i="9"/>
  <c r="G1660" i="9"/>
  <c r="G1620" i="9"/>
  <c r="G1580" i="9"/>
  <c r="G1540" i="9"/>
  <c r="G1500" i="9"/>
  <c r="G1460" i="9"/>
  <c r="G1420" i="9"/>
  <c r="G1380" i="9"/>
  <c r="G1340" i="9"/>
  <c r="G1300" i="9"/>
  <c r="G1260" i="9"/>
  <c r="G1220" i="9"/>
  <c r="G1180" i="9"/>
  <c r="G1140" i="9"/>
  <c r="G1100" i="9"/>
  <c r="G1569" i="9"/>
  <c r="G1419" i="9"/>
  <c r="G1269" i="9"/>
  <c r="G1083" i="9"/>
  <c r="G2492" i="9"/>
  <c r="G2452" i="9"/>
  <c r="G2412" i="9"/>
  <c r="G2372" i="9"/>
  <c r="G2332" i="9"/>
  <c r="G2292" i="9"/>
  <c r="G2252" i="9"/>
  <c r="G2212" i="9"/>
  <c r="G2172" i="9"/>
  <c r="G2132" i="9"/>
  <c r="G2092" i="9"/>
  <c r="G2052" i="9"/>
  <c r="G2012" i="9"/>
  <c r="G853" i="9"/>
  <c r="G813" i="9"/>
  <c r="G773" i="9"/>
  <c r="G2482" i="9"/>
  <c r="G2442" i="9"/>
  <c r="G2402" i="9"/>
  <c r="G2362" i="9"/>
  <c r="G2322" i="9"/>
  <c r="G2282" i="9"/>
  <c r="G2242" i="9"/>
  <c r="G2202" i="9"/>
  <c r="G2162" i="9"/>
  <c r="G2122" i="9"/>
  <c r="G2082" i="9"/>
  <c r="G2042" i="9"/>
  <c r="G2002" i="9"/>
  <c r="G851" i="9"/>
  <c r="G811" i="9"/>
  <c r="G771" i="9"/>
  <c r="G1976" i="9"/>
  <c r="G1936" i="9"/>
  <c r="G1896" i="9"/>
  <c r="G1856" i="9"/>
  <c r="G1816" i="9"/>
  <c r="G1776" i="9"/>
  <c r="G1736" i="9"/>
  <c r="G1696" i="9"/>
  <c r="G1656" i="9"/>
  <c r="G1616" i="9"/>
  <c r="G1576" i="9"/>
  <c r="G1536" i="9"/>
  <c r="G1496" i="9"/>
  <c r="G1456" i="9"/>
  <c r="G1416" i="9"/>
  <c r="G1376" i="9"/>
  <c r="G1336" i="9"/>
  <c r="G1296" i="9"/>
  <c r="G1256" i="9"/>
  <c r="G1216" i="9"/>
  <c r="G1176" i="9"/>
  <c r="G1136" i="9"/>
  <c r="G1096" i="9"/>
  <c r="G707" i="9"/>
  <c r="G663" i="9"/>
  <c r="G619" i="9"/>
  <c r="G575" i="9"/>
  <c r="G531" i="9"/>
  <c r="G487" i="9"/>
  <c r="G443" i="9"/>
  <c r="G399" i="9"/>
  <c r="G351" i="9"/>
  <c r="G307" i="9"/>
  <c r="G263" i="9"/>
  <c r="G219" i="9"/>
  <c r="G175" i="9"/>
  <c r="G131" i="9"/>
  <c r="G87" i="9"/>
  <c r="G43" i="9"/>
  <c r="G1974" i="9"/>
  <c r="G1934" i="9"/>
  <c r="G1894" i="9"/>
  <c r="G1854" i="9"/>
  <c r="G1814" i="9"/>
  <c r="G1774" i="9"/>
  <c r="G1734" i="9"/>
  <c r="G1694" i="9"/>
  <c r="G1654" i="9"/>
  <c r="G1614" i="9"/>
  <c r="G1574" i="9"/>
  <c r="G1534" i="9"/>
  <c r="G1494" i="9"/>
  <c r="G1454" i="9"/>
  <c r="G1414" i="9"/>
  <c r="G1374" i="9"/>
  <c r="G1334" i="9"/>
  <c r="G1294" i="9"/>
  <c r="G1254" i="9"/>
  <c r="G1214" i="9"/>
  <c r="G1174" i="9"/>
  <c r="G1134" i="9"/>
  <c r="G1094" i="9"/>
  <c r="G1054" i="9"/>
  <c r="G1014" i="9"/>
  <c r="G974" i="9"/>
  <c r="G934" i="9"/>
  <c r="G894" i="9"/>
  <c r="G854" i="9"/>
  <c r="G814" i="9"/>
  <c r="G774" i="9"/>
  <c r="G734" i="9"/>
  <c r="G694" i="9"/>
  <c r="G654" i="9"/>
  <c r="G614" i="9"/>
  <c r="G574" i="9"/>
  <c r="G534" i="9"/>
  <c r="G494" i="9"/>
  <c r="G454" i="9"/>
  <c r="G414" i="9"/>
  <c r="G374" i="9"/>
  <c r="G334" i="9"/>
  <c r="G294" i="9"/>
  <c r="G254" i="9"/>
  <c r="G214" i="9"/>
  <c r="G174" i="9"/>
  <c r="G134" i="9"/>
  <c r="G94" i="9"/>
  <c r="G54" i="9"/>
  <c r="G14" i="9"/>
  <c r="G741" i="9"/>
  <c r="G701" i="9"/>
  <c r="G661" i="9"/>
  <c r="G621" i="9"/>
  <c r="G581" i="9"/>
  <c r="G541" i="9"/>
  <c r="G501" i="9"/>
  <c r="G461" i="9"/>
  <c r="G421" i="9"/>
  <c r="G381" i="9"/>
  <c r="G341" i="9"/>
  <c r="G301" i="9"/>
  <c r="G261" i="9"/>
  <c r="G221" i="9"/>
  <c r="G181" i="9"/>
  <c r="G141" i="9"/>
  <c r="G101" i="9"/>
  <c r="G61" i="9"/>
  <c r="G21" i="9"/>
  <c r="G1044" i="9"/>
  <c r="G1004" i="9"/>
  <c r="G964" i="9"/>
  <c r="G924" i="9"/>
  <c r="G884" i="9"/>
  <c r="G844" i="9"/>
  <c r="G804" i="9"/>
  <c r="G764" i="9"/>
  <c r="G724" i="9"/>
  <c r="G684" i="9"/>
  <c r="G644" i="9"/>
  <c r="G604" i="9"/>
  <c r="G564" i="9"/>
  <c r="G524" i="9"/>
  <c r="G484" i="9"/>
  <c r="G444" i="9"/>
  <c r="G404" i="9"/>
  <c r="G364" i="9"/>
  <c r="G324" i="9"/>
  <c r="G284" i="9"/>
  <c r="G244" i="9"/>
  <c r="G204" i="9"/>
  <c r="G164" i="9"/>
  <c r="G124" i="9"/>
  <c r="G84" i="9"/>
  <c r="G44" i="9"/>
  <c r="G439" i="9"/>
  <c r="G83" i="9"/>
  <c r="G1930" i="9"/>
  <c r="G1330" i="9"/>
  <c r="G1130" i="9"/>
  <c r="G1050" i="9"/>
  <c r="G970" i="9"/>
  <c r="G850" i="9"/>
  <c r="G770" i="9"/>
  <c r="G690" i="9"/>
  <c r="G610" i="9"/>
  <c r="G530" i="9"/>
  <c r="G450" i="9"/>
  <c r="G370" i="9"/>
  <c r="G290" i="9"/>
  <c r="G210" i="9"/>
  <c r="G130" i="9"/>
  <c r="G50" i="9"/>
  <c r="G697" i="9"/>
  <c r="G657" i="9"/>
  <c r="G617" i="9"/>
  <c r="G577" i="9"/>
  <c r="G497" i="9"/>
  <c r="G417" i="9"/>
  <c r="G337" i="9"/>
  <c r="G257" i="9"/>
  <c r="G177" i="9"/>
  <c r="G97" i="9"/>
  <c r="G17" i="9"/>
  <c r="G1040" i="9"/>
  <c r="G1000" i="9"/>
  <c r="G960" i="9"/>
  <c r="G920" i="9"/>
  <c r="G880" i="9"/>
  <c r="G840" i="9"/>
  <c r="G800" i="9"/>
  <c r="G760" i="9"/>
  <c r="G720" i="9"/>
  <c r="G680" i="9"/>
  <c r="G640" i="9"/>
  <c r="G600" i="9"/>
  <c r="G560" i="9"/>
  <c r="G520" i="9"/>
  <c r="G480" i="9"/>
  <c r="G440" i="9"/>
  <c r="G400" i="9"/>
  <c r="G360" i="9"/>
  <c r="G320" i="9"/>
  <c r="G280" i="9"/>
  <c r="G240" i="9"/>
  <c r="G200" i="9"/>
  <c r="G160" i="9"/>
  <c r="G120" i="9"/>
  <c r="G80" i="9"/>
  <c r="G40" i="9"/>
  <c r="G944" i="9"/>
  <c r="G420" i="9"/>
  <c r="G20" i="9"/>
  <c r="G189" i="9"/>
  <c r="G703" i="9"/>
  <c r="G659" i="9"/>
  <c r="G615" i="9"/>
  <c r="G571" i="9"/>
  <c r="G527" i="9"/>
  <c r="G483" i="9"/>
  <c r="G391" i="9"/>
  <c r="G347" i="9"/>
  <c r="G303" i="9"/>
  <c r="G259" i="9"/>
  <c r="G215" i="9"/>
  <c r="G171" i="9"/>
  <c r="G127" i="9"/>
  <c r="G39" i="9"/>
  <c r="G1970" i="9"/>
  <c r="G1890" i="9"/>
  <c r="G1850" i="9"/>
  <c r="G1810" i="9"/>
  <c r="G1770" i="9"/>
  <c r="G1730" i="9"/>
  <c r="G1690" i="9"/>
  <c r="G1650" i="9"/>
  <c r="G1610" i="9"/>
  <c r="G1570" i="9"/>
  <c r="G1530" i="9"/>
  <c r="G1490" i="9"/>
  <c r="G1450" i="9"/>
  <c r="G1410" i="9"/>
  <c r="G1370" i="9"/>
  <c r="G1290" i="9"/>
  <c r="G1250" i="9"/>
  <c r="G1210" i="9"/>
  <c r="G1170" i="9"/>
  <c r="G1090" i="9"/>
  <c r="G1010" i="9"/>
  <c r="G930" i="9"/>
  <c r="G890" i="9"/>
  <c r="G810" i="9"/>
  <c r="G730" i="9"/>
  <c r="G650" i="9"/>
  <c r="G570" i="9"/>
  <c r="G490" i="9"/>
  <c r="G410" i="9"/>
  <c r="G330" i="9"/>
  <c r="G250" i="9"/>
  <c r="G170" i="9"/>
  <c r="G90" i="9"/>
  <c r="G10" i="9"/>
  <c r="G737" i="9"/>
  <c r="G537" i="9"/>
  <c r="G457" i="9"/>
  <c r="G377" i="9"/>
  <c r="G297" i="9"/>
  <c r="G217" i="9"/>
  <c r="G137" i="9"/>
  <c r="G57" i="9"/>
  <c r="G1036" i="9"/>
  <c r="G956" i="9"/>
  <c r="G916" i="9"/>
  <c r="G876" i="9"/>
  <c r="G836" i="9"/>
  <c r="G756" i="9"/>
  <c r="G716" i="9"/>
  <c r="G676" i="9"/>
  <c r="G636" i="9"/>
  <c r="G556" i="9"/>
  <c r="G516" i="9"/>
  <c r="G476" i="9"/>
  <c r="G396" i="9"/>
  <c r="G356" i="9"/>
  <c r="G316" i="9"/>
  <c r="G236" i="9"/>
  <c r="G196" i="9"/>
  <c r="G116" i="9"/>
  <c r="G76" i="9"/>
  <c r="G312" i="9"/>
  <c r="G1028" i="9"/>
  <c r="G908" i="9"/>
  <c r="G788" i="9"/>
  <c r="G708" i="9"/>
  <c r="G588" i="9"/>
  <c r="G468" i="9"/>
  <c r="G388" i="9"/>
  <c r="G308" i="9"/>
  <c r="G148" i="9"/>
  <c r="G864" i="9"/>
  <c r="G744" i="9"/>
  <c r="G584" i="9"/>
  <c r="G504" i="9"/>
  <c r="G424" i="9"/>
  <c r="G344" i="9"/>
  <c r="G264" i="9"/>
  <c r="G184" i="9"/>
  <c r="G104" i="9"/>
  <c r="G980" i="9"/>
  <c r="G340" i="9"/>
  <c r="G140" i="9"/>
  <c r="G60" i="9"/>
  <c r="G1052" i="9"/>
  <c r="G699" i="9"/>
  <c r="G655" i="9"/>
  <c r="G611" i="9"/>
  <c r="G567" i="9"/>
  <c r="G523" i="9"/>
  <c r="G479" i="9"/>
  <c r="G431" i="9"/>
  <c r="G387" i="9"/>
  <c r="G343" i="9"/>
  <c r="G299" i="9"/>
  <c r="G255" i="9"/>
  <c r="G211" i="9"/>
  <c r="G167" i="9"/>
  <c r="G123" i="9"/>
  <c r="G79" i="9"/>
  <c r="G31" i="9"/>
  <c r="G1966" i="9"/>
  <c r="G1926" i="9"/>
  <c r="G1886" i="9"/>
  <c r="G1846" i="9"/>
  <c r="G1806" i="9"/>
  <c r="G1766" i="9"/>
  <c r="G1726" i="9"/>
  <c r="G1686" i="9"/>
  <c r="G1646" i="9"/>
  <c r="G1606" i="9"/>
  <c r="G1566" i="9"/>
  <c r="G1526" i="9"/>
  <c r="G1486" i="9"/>
  <c r="G1446" i="9"/>
  <c r="G1406" i="9"/>
  <c r="G1366" i="9"/>
  <c r="G1326" i="9"/>
  <c r="G1286" i="9"/>
  <c r="G1246" i="9"/>
  <c r="G1206" i="9"/>
  <c r="G1166" i="9"/>
  <c r="G1126" i="9"/>
  <c r="G1086" i="9"/>
  <c r="G1046" i="9"/>
  <c r="G1006" i="9"/>
  <c r="G966" i="9"/>
  <c r="G926" i="9"/>
  <c r="G886" i="9"/>
  <c r="G846" i="9"/>
  <c r="G806" i="9"/>
  <c r="G766" i="9"/>
  <c r="G726" i="9"/>
  <c r="G686" i="9"/>
  <c r="G646" i="9"/>
  <c r="G606" i="9"/>
  <c r="G566" i="9"/>
  <c r="G526" i="9"/>
  <c r="G486" i="9"/>
  <c r="G446" i="9"/>
  <c r="G406" i="9"/>
  <c r="G366" i="9"/>
  <c r="G326" i="9"/>
  <c r="G286" i="9"/>
  <c r="G246" i="9"/>
  <c r="G206" i="9"/>
  <c r="G166" i="9"/>
  <c r="G126" i="9"/>
  <c r="G86" i="9"/>
  <c r="G46" i="9"/>
  <c r="G6" i="9"/>
  <c r="G733" i="9"/>
  <c r="G693" i="9"/>
  <c r="G653" i="9"/>
  <c r="G613" i="9"/>
  <c r="G573" i="9"/>
  <c r="G533" i="9"/>
  <c r="G493" i="9"/>
  <c r="G453" i="9"/>
  <c r="G413" i="9"/>
  <c r="G373" i="9"/>
  <c r="G333" i="9"/>
  <c r="G293" i="9"/>
  <c r="G253" i="9"/>
  <c r="G213" i="9"/>
  <c r="G173" i="9"/>
  <c r="G133" i="9"/>
  <c r="G93" i="9"/>
  <c r="G53" i="9"/>
  <c r="G13" i="9"/>
  <c r="G996" i="9"/>
  <c r="G796" i="9"/>
  <c r="G596" i="9"/>
  <c r="G436" i="9"/>
  <c r="G276" i="9"/>
  <c r="G156" i="9"/>
  <c r="G36" i="9"/>
  <c r="G232" i="9"/>
  <c r="G72" i="9"/>
  <c r="G948" i="9"/>
  <c r="G828" i="9"/>
  <c r="G668" i="9"/>
  <c r="G548" i="9"/>
  <c r="G428" i="9"/>
  <c r="G268" i="9"/>
  <c r="G108" i="9"/>
  <c r="G28" i="9"/>
  <c r="G984" i="9"/>
  <c r="G824" i="9"/>
  <c r="G784" i="9"/>
  <c r="G704" i="9"/>
  <c r="G624" i="9"/>
  <c r="G544" i="9"/>
  <c r="G464" i="9"/>
  <c r="G304" i="9"/>
  <c r="G224" i="9"/>
  <c r="G144" i="9"/>
  <c r="G64" i="9"/>
  <c r="G1020" i="9"/>
  <c r="G739" i="9"/>
  <c r="G695" i="9"/>
  <c r="G651" i="9"/>
  <c r="G607" i="9"/>
  <c r="G563" i="9"/>
  <c r="G519" i="9"/>
  <c r="G471" i="9"/>
  <c r="G427" i="9"/>
  <c r="G383" i="9"/>
  <c r="G339" i="9"/>
  <c r="G295" i="9"/>
  <c r="G251" i="9"/>
  <c r="G207" i="9"/>
  <c r="G163" i="9"/>
  <c r="G119" i="9"/>
  <c r="G71" i="9"/>
  <c r="G27" i="9"/>
  <c r="G1962" i="9"/>
  <c r="G1922" i="9"/>
  <c r="G1882" i="9"/>
  <c r="G1842" i="9"/>
  <c r="G1802" i="9"/>
  <c r="G1762" i="9"/>
  <c r="G1722" i="9"/>
  <c r="G1682" i="9"/>
  <c r="G1642" i="9"/>
  <c r="G1602" i="9"/>
  <c r="G1562" i="9"/>
  <c r="G1522" i="9"/>
  <c r="G1482" i="9"/>
  <c r="G1442" i="9"/>
  <c r="G1402" i="9"/>
  <c r="G1362" i="9"/>
  <c r="G1322" i="9"/>
  <c r="G1282" i="9"/>
  <c r="G1242" i="9"/>
  <c r="G1202" i="9"/>
  <c r="G1162" i="9"/>
  <c r="G1122" i="9"/>
  <c r="G1082" i="9"/>
  <c r="G1042" i="9"/>
  <c r="G1002" i="9"/>
  <c r="G962" i="9"/>
  <c r="G922" i="9"/>
  <c r="G882" i="9"/>
  <c r="G842" i="9"/>
  <c r="G802" i="9"/>
  <c r="G762" i="9"/>
  <c r="G722" i="9"/>
  <c r="G682" i="9"/>
  <c r="G642" i="9"/>
  <c r="G602" i="9"/>
  <c r="G562" i="9"/>
  <c r="G522" i="9"/>
  <c r="G482" i="9"/>
  <c r="G442" i="9"/>
  <c r="G402" i="9"/>
  <c r="G362" i="9"/>
  <c r="G322" i="9"/>
  <c r="G282" i="9"/>
  <c r="G242" i="9"/>
  <c r="G202" i="9"/>
  <c r="G162" i="9"/>
  <c r="G122" i="9"/>
  <c r="G82" i="9"/>
  <c r="G42" i="9"/>
  <c r="G729" i="9"/>
  <c r="G689" i="9"/>
  <c r="G649" i="9"/>
  <c r="G609" i="9"/>
  <c r="G569" i="9"/>
  <c r="G529" i="9"/>
  <c r="G489" i="9"/>
  <c r="G449" i="9"/>
  <c r="G409" i="9"/>
  <c r="G369" i="9"/>
  <c r="G329" i="9"/>
  <c r="G289" i="9"/>
  <c r="G249" i="9"/>
  <c r="G209" i="9"/>
  <c r="G169" i="9"/>
  <c r="G129" i="9"/>
  <c r="G89" i="9"/>
  <c r="G49" i="9"/>
  <c r="G9" i="9"/>
  <c r="G1032" i="9"/>
  <c r="G992" i="9"/>
  <c r="G952" i="9"/>
  <c r="G912" i="9"/>
  <c r="G872" i="9"/>
  <c r="G832" i="9"/>
  <c r="G792" i="9"/>
  <c r="G752" i="9"/>
  <c r="G712" i="9"/>
  <c r="G672" i="9"/>
  <c r="G632" i="9"/>
  <c r="G592" i="9"/>
  <c r="G552" i="9"/>
  <c r="G512" i="9"/>
  <c r="G472" i="9"/>
  <c r="G432" i="9"/>
  <c r="G392" i="9"/>
  <c r="G352" i="9"/>
  <c r="G272" i="9"/>
  <c r="G192" i="9"/>
  <c r="G152" i="9"/>
  <c r="G112" i="9"/>
  <c r="G32" i="9"/>
  <c r="G988" i="9"/>
  <c r="G868" i="9"/>
  <c r="G748" i="9"/>
  <c r="G628" i="9"/>
  <c r="G508" i="9"/>
  <c r="G348" i="9"/>
  <c r="G228" i="9"/>
  <c r="G68" i="9"/>
  <c r="G932" i="9"/>
  <c r="G735" i="9"/>
  <c r="G691" i="9"/>
  <c r="G647" i="9"/>
  <c r="G603" i="9"/>
  <c r="G559" i="9"/>
  <c r="G511" i="9"/>
  <c r="G467" i="9"/>
  <c r="G423" i="9"/>
  <c r="G379" i="9"/>
  <c r="G335" i="9"/>
  <c r="G291" i="9"/>
  <c r="G247" i="9"/>
  <c r="G203" i="9"/>
  <c r="G159" i="9"/>
  <c r="G111" i="9"/>
  <c r="G67" i="9"/>
  <c r="G23" i="9"/>
  <c r="G1958" i="9"/>
  <c r="G1918" i="9"/>
  <c r="G1878" i="9"/>
  <c r="G1838" i="9"/>
  <c r="G1798" i="9"/>
  <c r="G1758" i="9"/>
  <c r="G1718" i="9"/>
  <c r="G1678" i="9"/>
  <c r="G1638" i="9"/>
  <c r="G1598" i="9"/>
  <c r="G1558" i="9"/>
  <c r="G1518" i="9"/>
  <c r="G1478" i="9"/>
  <c r="G1438" i="9"/>
  <c r="G1398" i="9"/>
  <c r="G1358" i="9"/>
  <c r="G1318" i="9"/>
  <c r="G1278" i="9"/>
  <c r="G1238" i="9"/>
  <c r="G1198" i="9"/>
  <c r="G1158" i="9"/>
  <c r="G1118" i="9"/>
  <c r="G1078" i="9"/>
  <c r="G1038" i="9"/>
  <c r="G998" i="9"/>
  <c r="G958" i="9"/>
  <c r="G918" i="9"/>
  <c r="G878" i="9"/>
  <c r="G838" i="9"/>
  <c r="G798" i="9"/>
  <c r="G758" i="9"/>
  <c r="G718" i="9"/>
  <c r="G678" i="9"/>
  <c r="G638" i="9"/>
  <c r="G598" i="9"/>
  <c r="G558" i="9"/>
  <c r="G518" i="9"/>
  <c r="G478" i="9"/>
  <c r="G438" i="9"/>
  <c r="G398" i="9"/>
  <c r="G358" i="9"/>
  <c r="G318" i="9"/>
  <c r="G278" i="9"/>
  <c r="G238" i="9"/>
  <c r="G198" i="9"/>
  <c r="G158" i="9"/>
  <c r="G118" i="9"/>
  <c r="G78" i="9"/>
  <c r="G38" i="9"/>
  <c r="G725" i="9"/>
  <c r="G685" i="9"/>
  <c r="G645" i="9"/>
  <c r="G605" i="9"/>
  <c r="G565" i="9"/>
  <c r="G525" i="9"/>
  <c r="G485" i="9"/>
  <c r="G445" i="9"/>
  <c r="G405" i="9"/>
  <c r="G365" i="9"/>
  <c r="G325" i="9"/>
  <c r="G285" i="9"/>
  <c r="G245" i="9"/>
  <c r="G205" i="9"/>
  <c r="G165" i="9"/>
  <c r="G125" i="9"/>
  <c r="G85" i="9"/>
  <c r="G45" i="9"/>
  <c r="G1068" i="9"/>
  <c r="G188" i="9"/>
  <c r="G1064" i="9"/>
  <c r="G500" i="9"/>
  <c r="G149" i="9"/>
  <c r="G731" i="9"/>
  <c r="G687" i="9"/>
  <c r="G643" i="9"/>
  <c r="G599" i="9"/>
  <c r="G551" i="9"/>
  <c r="G507" i="9"/>
  <c r="G463" i="9"/>
  <c r="G419" i="9"/>
  <c r="G375" i="9"/>
  <c r="G331" i="9"/>
  <c r="G287" i="9"/>
  <c r="G243" i="9"/>
  <c r="G199" i="9"/>
  <c r="G151" i="9"/>
  <c r="G107" i="9"/>
  <c r="G63" i="9"/>
  <c r="G19" i="9"/>
  <c r="G1954" i="9"/>
  <c r="G1914" i="9"/>
  <c r="G1874" i="9"/>
  <c r="G1834" i="9"/>
  <c r="G1794" i="9"/>
  <c r="G1754" i="9"/>
  <c r="G1714" i="9"/>
  <c r="G1674" i="9"/>
  <c r="G1634" i="9"/>
  <c r="G1594" i="9"/>
  <c r="G1554" i="9"/>
  <c r="G1514" i="9"/>
  <c r="G1474" i="9"/>
  <c r="G1434" i="9"/>
  <c r="G1394" i="9"/>
  <c r="G1354" i="9"/>
  <c r="G1314" i="9"/>
  <c r="G1274" i="9"/>
  <c r="G1234" i="9"/>
  <c r="G1194" i="9"/>
  <c r="G1154" i="9"/>
  <c r="G1114" i="9"/>
  <c r="G1074" i="9"/>
  <c r="G1034" i="9"/>
  <c r="G994" i="9"/>
  <c r="G954" i="9"/>
  <c r="G914" i="9"/>
  <c r="G874" i="9"/>
  <c r="G834" i="9"/>
  <c r="G794" i="9"/>
  <c r="G754" i="9"/>
  <c r="G714" i="9"/>
  <c r="G674" i="9"/>
  <c r="G634" i="9"/>
  <c r="G594" i="9"/>
  <c r="G554" i="9"/>
  <c r="G514" i="9"/>
  <c r="G474" i="9"/>
  <c r="G434" i="9"/>
  <c r="G394" i="9"/>
  <c r="G354" i="9"/>
  <c r="G314" i="9"/>
  <c r="G274" i="9"/>
  <c r="G234" i="9"/>
  <c r="G194" i="9"/>
  <c r="G154" i="9"/>
  <c r="G114" i="9"/>
  <c r="G74" i="9"/>
  <c r="G34" i="9"/>
  <c r="G721" i="9"/>
  <c r="G681" i="9"/>
  <c r="G641" i="9"/>
  <c r="G601" i="9"/>
  <c r="G561" i="9"/>
  <c r="G521" i="9"/>
  <c r="G481" i="9"/>
  <c r="G441" i="9"/>
  <c r="G401" i="9"/>
  <c r="G361" i="9"/>
  <c r="G321" i="9"/>
  <c r="G281" i="9"/>
  <c r="G241" i="9"/>
  <c r="G201" i="9"/>
  <c r="G161" i="9"/>
  <c r="G121" i="9"/>
  <c r="G81" i="9"/>
  <c r="G41" i="9"/>
  <c r="G904" i="9"/>
  <c r="G664" i="9"/>
  <c r="G384" i="9"/>
  <c r="G24" i="9"/>
  <c r="G1060" i="9"/>
  <c r="G940" i="9"/>
  <c r="G900" i="9"/>
  <c r="G860" i="9"/>
  <c r="G820" i="9"/>
  <c r="G780" i="9"/>
  <c r="G740" i="9"/>
  <c r="G700" i="9"/>
  <c r="G660" i="9"/>
  <c r="G620" i="9"/>
  <c r="G580" i="9"/>
  <c r="G540" i="9"/>
  <c r="G460" i="9"/>
  <c r="G300" i="9"/>
  <c r="G260" i="9"/>
  <c r="G220" i="9"/>
  <c r="G180" i="9"/>
  <c r="G100" i="9"/>
  <c r="G269" i="9"/>
  <c r="G972" i="9"/>
  <c r="G852" i="9"/>
  <c r="G812" i="9"/>
  <c r="G772" i="9"/>
  <c r="G732" i="9"/>
  <c r="G692" i="9"/>
  <c r="G652" i="9"/>
  <c r="G612" i="9"/>
  <c r="G572" i="9"/>
  <c r="G532" i="9"/>
  <c r="G492" i="9"/>
  <c r="G452" i="9"/>
  <c r="G412" i="9"/>
  <c r="G372" i="9"/>
  <c r="G332" i="9"/>
  <c r="G292" i="9"/>
  <c r="G252" i="9"/>
  <c r="G212" i="9"/>
  <c r="G172" i="9"/>
  <c r="G132" i="9"/>
  <c r="G92" i="9"/>
  <c r="G52" i="9"/>
  <c r="G12" i="9"/>
  <c r="G727" i="9"/>
  <c r="G683" i="9"/>
  <c r="G639" i="9"/>
  <c r="G591" i="9"/>
  <c r="G547" i="9"/>
  <c r="G503" i="9"/>
  <c r="G459" i="9"/>
  <c r="G415" i="9"/>
  <c r="G371" i="9"/>
  <c r="G327" i="9"/>
  <c r="G283" i="9"/>
  <c r="G239" i="9"/>
  <c r="G191" i="9"/>
  <c r="G147" i="9"/>
  <c r="G103" i="9"/>
  <c r="G59" i="9"/>
  <c r="G15" i="9"/>
  <c r="G1950" i="9"/>
  <c r="G1910" i="9"/>
  <c r="G1870" i="9"/>
  <c r="G1830" i="9"/>
  <c r="G1790" i="9"/>
  <c r="G1750" i="9"/>
  <c r="G1710" i="9"/>
  <c r="G1670" i="9"/>
  <c r="G1630" i="9"/>
  <c r="G1590" i="9"/>
  <c r="G1550" i="9"/>
  <c r="G1510" i="9"/>
  <c r="G1470" i="9"/>
  <c r="G1430" i="9"/>
  <c r="G1390" i="9"/>
  <c r="G1350" i="9"/>
  <c r="G1310" i="9"/>
  <c r="G1270" i="9"/>
  <c r="G1230" i="9"/>
  <c r="G1190" i="9"/>
  <c r="G1150" i="9"/>
  <c r="G1110" i="9"/>
  <c r="G1070" i="9"/>
  <c r="G1030" i="9"/>
  <c r="G990" i="9"/>
  <c r="G950" i="9"/>
  <c r="G910" i="9"/>
  <c r="G870" i="9"/>
  <c r="G830" i="9"/>
  <c r="G790" i="9"/>
  <c r="G750" i="9"/>
  <c r="G710" i="9"/>
  <c r="G670" i="9"/>
  <c r="G630" i="9"/>
  <c r="G590" i="9"/>
  <c r="G550" i="9"/>
  <c r="G510" i="9"/>
  <c r="G470" i="9"/>
  <c r="G430" i="9"/>
  <c r="G390" i="9"/>
  <c r="G350" i="9"/>
  <c r="G310" i="9"/>
  <c r="G270" i="9"/>
  <c r="G230" i="9"/>
  <c r="G190" i="9"/>
  <c r="G150" i="9"/>
  <c r="G110" i="9"/>
  <c r="G70" i="9"/>
  <c r="G30" i="9"/>
  <c r="G717" i="9"/>
  <c r="G677" i="9"/>
  <c r="G637" i="9"/>
  <c r="G597" i="9"/>
  <c r="G557" i="9"/>
  <c r="G517" i="9"/>
  <c r="G477" i="9"/>
  <c r="G437" i="9"/>
  <c r="G397" i="9"/>
  <c r="G357" i="9"/>
  <c r="G317" i="9"/>
  <c r="G277" i="9"/>
  <c r="G237" i="9"/>
  <c r="G197" i="9"/>
  <c r="G157" i="9"/>
  <c r="G117" i="9"/>
  <c r="G77" i="9"/>
  <c r="G37" i="9"/>
  <c r="G723" i="9"/>
  <c r="G679" i="9"/>
  <c r="G631" i="9"/>
  <c r="G587" i="9"/>
  <c r="G543" i="9"/>
  <c r="G499" i="9"/>
  <c r="G455" i="9"/>
  <c r="G411" i="9"/>
  <c r="G367" i="9"/>
  <c r="G323" i="9"/>
  <c r="G279" i="9"/>
  <c r="G231" i="9"/>
  <c r="G187" i="9"/>
  <c r="G143" i="9"/>
  <c r="G99" i="9"/>
  <c r="G55" i="9"/>
  <c r="G11" i="9"/>
  <c r="G1946" i="9"/>
  <c r="G1906" i="9"/>
  <c r="G1866" i="9"/>
  <c r="G1826" i="9"/>
  <c r="G1786" i="9"/>
  <c r="G1746" i="9"/>
  <c r="G1706" i="9"/>
  <c r="G1666" i="9"/>
  <c r="G1626" i="9"/>
  <c r="G1586" i="9"/>
  <c r="G1546" i="9"/>
  <c r="G1506" i="9"/>
  <c r="G1466" i="9"/>
  <c r="G1426" i="9"/>
  <c r="G1386" i="9"/>
  <c r="G1346" i="9"/>
  <c r="G1306" i="9"/>
  <c r="G1266" i="9"/>
  <c r="G1226" i="9"/>
  <c r="G1186" i="9"/>
  <c r="G1146" i="9"/>
  <c r="G1106" i="9"/>
  <c r="G1066" i="9"/>
  <c r="G1026" i="9"/>
  <c r="G986" i="9"/>
  <c r="G946" i="9"/>
  <c r="G906" i="9"/>
  <c r="G866" i="9"/>
  <c r="G826" i="9"/>
  <c r="G786" i="9"/>
  <c r="G746" i="9"/>
  <c r="G706" i="9"/>
  <c r="G666" i="9"/>
  <c r="G626" i="9"/>
  <c r="G586" i="9"/>
  <c r="G546" i="9"/>
  <c r="G506" i="9"/>
  <c r="G466" i="9"/>
  <c r="G426" i="9"/>
  <c r="G386" i="9"/>
  <c r="G346" i="9"/>
  <c r="G306" i="9"/>
  <c r="G266" i="9"/>
  <c r="G226" i="9"/>
  <c r="G186" i="9"/>
  <c r="G146" i="9"/>
  <c r="G106" i="9"/>
  <c r="G66" i="9"/>
  <c r="G26" i="9"/>
  <c r="G713" i="9"/>
  <c r="G673" i="9"/>
  <c r="G633" i="9"/>
  <c r="G593" i="9"/>
  <c r="G553" i="9"/>
  <c r="G513" i="9"/>
  <c r="G473" i="9"/>
  <c r="G433" i="9"/>
  <c r="G393" i="9"/>
  <c r="G353" i="9"/>
  <c r="G313" i="9"/>
  <c r="G273" i="9"/>
  <c r="G233" i="9"/>
  <c r="G193" i="9"/>
  <c r="G153" i="9"/>
  <c r="G113" i="9"/>
  <c r="G73" i="9"/>
  <c r="G33" i="9"/>
  <c r="G1056" i="9"/>
  <c r="G1016" i="9"/>
  <c r="G976" i="9"/>
  <c r="G936" i="9"/>
  <c r="G896" i="9"/>
  <c r="G856" i="9"/>
  <c r="G816" i="9"/>
  <c r="G776" i="9"/>
  <c r="G736" i="9"/>
  <c r="G696" i="9"/>
  <c r="G656" i="9"/>
  <c r="G616" i="9"/>
  <c r="G576" i="9"/>
  <c r="G536" i="9"/>
  <c r="G496" i="9"/>
  <c r="G456" i="9"/>
  <c r="G416" i="9"/>
  <c r="G376" i="9"/>
  <c r="G336" i="9"/>
  <c r="G296" i="9"/>
  <c r="G256" i="9"/>
  <c r="G216" i="9"/>
  <c r="G176" i="9"/>
  <c r="G136" i="9"/>
  <c r="G96" i="9"/>
  <c r="G56" i="9"/>
  <c r="G16" i="9"/>
  <c r="G709" i="9"/>
  <c r="G669" i="9"/>
  <c r="G629" i="9"/>
  <c r="G589" i="9"/>
  <c r="G549" i="9"/>
  <c r="G509" i="9"/>
  <c r="G469" i="9"/>
  <c r="G429" i="9"/>
  <c r="G389" i="9"/>
  <c r="G349" i="9"/>
  <c r="G309" i="9"/>
  <c r="G229" i="9"/>
  <c r="G109" i="9"/>
  <c r="G69" i="9"/>
  <c r="G29" i="9"/>
  <c r="G1012" i="9"/>
  <c r="G719" i="9"/>
  <c r="G671" i="9"/>
  <c r="G627" i="9"/>
  <c r="G583" i="9"/>
  <c r="G539" i="9"/>
  <c r="G495" i="9"/>
  <c r="G451" i="9"/>
  <c r="G407" i="9"/>
  <c r="G363" i="9"/>
  <c r="G319" i="9"/>
  <c r="G271" i="9"/>
  <c r="G227" i="9"/>
  <c r="G183" i="9"/>
  <c r="G139" i="9"/>
  <c r="G95" i="9"/>
  <c r="G51" i="9"/>
  <c r="G7" i="9"/>
  <c r="G1942" i="9"/>
  <c r="G1902" i="9"/>
  <c r="G1862" i="9"/>
  <c r="G1822" i="9"/>
  <c r="G1782" i="9"/>
  <c r="G1742" i="9"/>
  <c r="G1702" i="9"/>
  <c r="G1662" i="9"/>
  <c r="G1622" i="9"/>
  <c r="G1582" i="9"/>
  <c r="G1542" i="9"/>
  <c r="G1502" i="9"/>
  <c r="G1462" i="9"/>
  <c r="G1422" i="9"/>
  <c r="G1382" i="9"/>
  <c r="G1342" i="9"/>
  <c r="G1302" i="9"/>
  <c r="G1262" i="9"/>
  <c r="G1222" i="9"/>
  <c r="G1182" i="9"/>
  <c r="G1142" i="9"/>
  <c r="G1102" i="9"/>
  <c r="G1062" i="9"/>
  <c r="G1022" i="9"/>
  <c r="G982" i="9"/>
  <c r="G942" i="9"/>
  <c r="G902" i="9"/>
  <c r="G862" i="9"/>
  <c r="G822" i="9"/>
  <c r="G782" i="9"/>
  <c r="G742" i="9"/>
  <c r="G702" i="9"/>
  <c r="G662" i="9"/>
  <c r="G622" i="9"/>
  <c r="G582" i="9"/>
  <c r="G542" i="9"/>
  <c r="G502" i="9"/>
  <c r="G462" i="9"/>
  <c r="G422" i="9"/>
  <c r="G382" i="9"/>
  <c r="G342" i="9"/>
  <c r="G302" i="9"/>
  <c r="G262" i="9"/>
  <c r="G222" i="9"/>
  <c r="G182" i="9"/>
  <c r="G142" i="9"/>
  <c r="G102" i="9"/>
  <c r="G62" i="9"/>
  <c r="G22" i="9"/>
  <c r="G711" i="9"/>
  <c r="G667" i="9"/>
  <c r="G623" i="9"/>
  <c r="G579" i="9"/>
  <c r="G535" i="9"/>
  <c r="G491" i="9"/>
  <c r="G447" i="9"/>
  <c r="G403" i="9"/>
  <c r="G359" i="9"/>
  <c r="G311" i="9"/>
  <c r="G267" i="9"/>
  <c r="G223" i="9"/>
  <c r="G179" i="9"/>
  <c r="G135" i="9"/>
  <c r="G91" i="9"/>
  <c r="G47" i="9"/>
  <c r="G1978" i="9"/>
  <c r="G1938" i="9"/>
  <c r="G1898" i="9"/>
  <c r="G1858" i="9"/>
  <c r="G1818" i="9"/>
  <c r="G1778" i="9"/>
  <c r="G1738" i="9"/>
  <c r="G1698" i="9"/>
  <c r="G1658" i="9"/>
  <c r="G1618" i="9"/>
  <c r="G1578" i="9"/>
  <c r="G1538" i="9"/>
  <c r="G1498" i="9"/>
  <c r="G1458" i="9"/>
  <c r="G1418" i="9"/>
  <c r="G1378" i="9"/>
  <c r="G1338" i="9"/>
  <c r="G1298" i="9"/>
  <c r="G1258" i="9"/>
  <c r="G1218" i="9"/>
  <c r="G1178" i="9"/>
  <c r="G1138" i="9"/>
  <c r="G1098" i="9"/>
  <c r="G1058" i="9"/>
  <c r="G1018" i="9"/>
  <c r="G978" i="9"/>
  <c r="G938" i="9"/>
  <c r="G898" i="9"/>
  <c r="G858" i="9"/>
  <c r="G818" i="9"/>
  <c r="G778" i="9"/>
  <c r="G738" i="9"/>
  <c r="G698" i="9"/>
  <c r="G658" i="9"/>
  <c r="G618" i="9"/>
  <c r="G578" i="9"/>
  <c r="G538" i="9"/>
  <c r="G498" i="9"/>
  <c r="G458" i="9"/>
  <c r="G418" i="9"/>
  <c r="G378" i="9"/>
  <c r="G338" i="9"/>
  <c r="G298" i="9"/>
  <c r="G258" i="9"/>
  <c r="G218" i="9"/>
  <c r="G178" i="9"/>
  <c r="G138" i="9"/>
  <c r="G98" i="9"/>
  <c r="G58" i="9"/>
  <c r="G18" i="9"/>
  <c r="G705" i="9"/>
  <c r="G665" i="9"/>
  <c r="G625" i="9"/>
  <c r="G585" i="9"/>
  <c r="G545" i="9"/>
  <c r="G505" i="9"/>
  <c r="G465" i="9"/>
  <c r="G425" i="9"/>
  <c r="G385" i="9"/>
  <c r="G345" i="9"/>
  <c r="G305" i="9"/>
  <c r="G265" i="9"/>
  <c r="G225" i="9"/>
  <c r="G185" i="9"/>
  <c r="G145" i="9"/>
  <c r="G105" i="9"/>
  <c r="G65" i="9"/>
  <c r="G25" i="9"/>
  <c r="G1048" i="9"/>
  <c r="G1008" i="9"/>
  <c r="G968" i="9"/>
  <c r="G928" i="9"/>
  <c r="G888" i="9"/>
  <c r="G848" i="9"/>
  <c r="G808" i="9"/>
  <c r="G768" i="9"/>
  <c r="G728" i="9"/>
  <c r="G688" i="9"/>
  <c r="G648" i="9"/>
  <c r="G608" i="9"/>
  <c r="G568" i="9"/>
  <c r="G528" i="9"/>
  <c r="G488" i="9"/>
  <c r="G448" i="9"/>
  <c r="G408" i="9"/>
  <c r="G368" i="9"/>
  <c r="G328" i="9"/>
  <c r="G288" i="9"/>
  <c r="G248" i="9"/>
  <c r="G208" i="9"/>
  <c r="G168" i="9"/>
  <c r="G128" i="9"/>
  <c r="G88" i="9"/>
  <c r="G48" i="9"/>
  <c r="G8" i="9"/>
  <c r="G1024" i="9"/>
  <c r="G380" i="9"/>
  <c r="G892" i="9"/>
  <c r="R18" i="9"/>
  <c r="Q18" i="9"/>
  <c r="P18" i="9"/>
  <c r="O20" i="9"/>
  <c r="P20" i="9"/>
  <c r="R20" i="9"/>
  <c r="Q21" i="9"/>
  <c r="P21" i="9"/>
  <c r="O21" i="9"/>
  <c r="O32" i="8"/>
  <c r="R13" i="9"/>
  <c r="P28" i="9" s="1"/>
  <c r="Q28" i="9" s="1"/>
  <c r="I2397" i="9"/>
  <c r="I2385" i="9"/>
  <c r="I2157" i="9"/>
  <c r="I2485" i="9"/>
  <c r="I2185" i="9"/>
  <c r="I2411" i="9"/>
  <c r="I2211" i="9"/>
  <c r="I1669" i="9"/>
  <c r="I1469" i="9"/>
  <c r="I2337" i="9"/>
  <c r="I2263" i="9"/>
  <c r="I675" i="9"/>
  <c r="I475" i="9"/>
  <c r="I275" i="9"/>
  <c r="I2177" i="9"/>
  <c r="I1715" i="9"/>
  <c r="I2389" i="9"/>
  <c r="I2189" i="9"/>
  <c r="I2061" i="9"/>
  <c r="I1915" i="9"/>
  <c r="I2495" i="9"/>
  <c r="I1707" i="9"/>
  <c r="I1387" i="9"/>
  <c r="I1515" i="9"/>
  <c r="I2215" i="9"/>
  <c r="I2149" i="9"/>
  <c r="I2475" i="9"/>
  <c r="I2247" i="9"/>
  <c r="I2039" i="9"/>
  <c r="I1839" i="9"/>
  <c r="I1639" i="9"/>
  <c r="I1439" i="9"/>
  <c r="I1909" i="9"/>
  <c r="I2395" i="9"/>
  <c r="I2175" i="9"/>
  <c r="I2341" i="9"/>
  <c r="I2373" i="9"/>
  <c r="I2437" i="9"/>
  <c r="I1595" i="9"/>
  <c r="I2501" i="9"/>
  <c r="I2287" i="9"/>
  <c r="I2493" i="9"/>
  <c r="I2393" i="9"/>
  <c r="I2359" i="9"/>
  <c r="I1777" i="9"/>
  <c r="I1577" i="9"/>
  <c r="I1377" i="9"/>
  <c r="I1177" i="9"/>
  <c r="I977" i="9"/>
  <c r="I777" i="9"/>
  <c r="I577" i="9"/>
  <c r="I377" i="9"/>
  <c r="I177" i="9"/>
  <c r="I2143" i="9"/>
  <c r="I1943" i="9"/>
  <c r="I1743" i="9"/>
  <c r="I1543" i="9"/>
  <c r="I1343" i="9"/>
  <c r="I1143" i="9"/>
  <c r="I943" i="9"/>
  <c r="I743" i="9"/>
  <c r="I543" i="9"/>
  <c r="I343" i="9"/>
  <c r="I143" i="9"/>
  <c r="I1089" i="9"/>
  <c r="I889" i="9"/>
  <c r="I689" i="9"/>
  <c r="I489" i="9"/>
  <c r="I289" i="9"/>
  <c r="I89" i="9"/>
  <c r="I115" i="9"/>
  <c r="I1841" i="9"/>
  <c r="I1641" i="9"/>
  <c r="I1441" i="9"/>
  <c r="I1241" i="9"/>
  <c r="I1041" i="9"/>
  <c r="I841" i="9"/>
  <c r="I641" i="9"/>
  <c r="I441" i="9"/>
  <c r="I241" i="9"/>
  <c r="I41" i="9"/>
  <c r="I1107" i="9"/>
  <c r="I907" i="9"/>
  <c r="I707" i="9"/>
  <c r="I507" i="9"/>
  <c r="I307" i="9"/>
  <c r="I107" i="9"/>
  <c r="I2013" i="9"/>
  <c r="I1813" i="9"/>
  <c r="I1613" i="9"/>
  <c r="I1413" i="9"/>
  <c r="I1213" i="9"/>
  <c r="I1013" i="9"/>
  <c r="I813" i="9"/>
  <c r="I613" i="9"/>
  <c r="I413" i="9"/>
  <c r="I213" i="9"/>
  <c r="I13" i="9"/>
  <c r="I1119" i="9"/>
  <c r="I919" i="9"/>
  <c r="I719" i="9"/>
  <c r="I519" i="9"/>
  <c r="I319" i="9"/>
  <c r="I119" i="9"/>
  <c r="I1585" i="9"/>
  <c r="I1385" i="9"/>
  <c r="I1185" i="9"/>
  <c r="I985" i="9"/>
  <c r="I785" i="9"/>
  <c r="I585" i="9"/>
  <c r="I385" i="9"/>
  <c r="I185" i="9"/>
  <c r="I2245" i="9"/>
  <c r="I2057" i="9"/>
  <c r="I1917" i="9"/>
  <c r="I2357" i="9"/>
  <c r="I1555" i="9"/>
  <c r="I2471" i="9"/>
  <c r="I2271" i="9"/>
  <c r="I1829" i="9"/>
  <c r="I1529" i="9"/>
  <c r="I1329" i="9"/>
  <c r="I1775" i="9"/>
  <c r="I895" i="9"/>
  <c r="I815" i="9"/>
  <c r="I735" i="9"/>
  <c r="I535" i="9"/>
  <c r="I335" i="9"/>
  <c r="I2423" i="9"/>
  <c r="I2449" i="9"/>
  <c r="I2249" i="9"/>
  <c r="I2121" i="9"/>
  <c r="I1729" i="9"/>
  <c r="I2235" i="9"/>
  <c r="I1867" i="9"/>
  <c r="I1687" i="9"/>
  <c r="I1447" i="9"/>
  <c r="I1975" i="9"/>
  <c r="I1495" i="9"/>
  <c r="I995" i="9"/>
  <c r="I2195" i="9"/>
  <c r="I2181" i="9"/>
  <c r="I1255" i="9"/>
  <c r="I2455" i="9"/>
  <c r="I1767" i="9"/>
  <c r="I2381" i="9"/>
  <c r="I1899" i="9"/>
  <c r="I1699" i="9"/>
  <c r="I1499" i="9"/>
  <c r="I1299" i="9"/>
  <c r="I1355" i="9"/>
  <c r="I2387" i="9"/>
  <c r="I2293" i="9"/>
  <c r="I2065" i="9"/>
  <c r="I2417" i="9"/>
  <c r="I1749" i="9"/>
  <c r="I2335" i="9"/>
  <c r="I1927" i="9"/>
  <c r="I2005" i="9"/>
  <c r="I1925" i="9"/>
  <c r="I1805" i="9"/>
  <c r="I2419" i="9"/>
  <c r="I2219" i="9"/>
  <c r="I1837" i="9"/>
  <c r="I1637" i="9"/>
  <c r="I1437" i="9"/>
  <c r="I1237" i="9"/>
  <c r="I1037" i="9"/>
  <c r="I837" i="9"/>
  <c r="I637" i="9"/>
  <c r="I437" i="9"/>
  <c r="I237" i="9"/>
  <c r="I37" i="9"/>
  <c r="I2003" i="9"/>
  <c r="I1803" i="9"/>
  <c r="I1603" i="9"/>
  <c r="I1403" i="9"/>
  <c r="I1203" i="9"/>
  <c r="I1003" i="9"/>
  <c r="I803" i="9"/>
  <c r="I603" i="9"/>
  <c r="I403" i="9"/>
  <c r="I203" i="9"/>
  <c r="I1149" i="9"/>
  <c r="I949" i="9"/>
  <c r="I749" i="9"/>
  <c r="I549" i="9"/>
  <c r="I349" i="9"/>
  <c r="I149" i="9"/>
  <c r="I175" i="9"/>
  <c r="I1901" i="9"/>
  <c r="I1701" i="9"/>
  <c r="I1501" i="9"/>
  <c r="I1301" i="9"/>
  <c r="I1101" i="9"/>
  <c r="I901" i="9"/>
  <c r="I701" i="9"/>
  <c r="I501" i="9"/>
  <c r="I301" i="9"/>
  <c r="I101" i="9"/>
  <c r="I1167" i="9"/>
  <c r="I967" i="9"/>
  <c r="I767" i="9"/>
  <c r="I567" i="9"/>
  <c r="I367" i="9"/>
  <c r="I167" i="9"/>
  <c r="I2207" i="9"/>
  <c r="I2073" i="9"/>
  <c r="I1873" i="9"/>
  <c r="I1673" i="9"/>
  <c r="I1473" i="9"/>
  <c r="I1273" i="9"/>
  <c r="I1073" i="9"/>
  <c r="I873" i="9"/>
  <c r="I673" i="9"/>
  <c r="I473" i="9"/>
  <c r="I273" i="9"/>
  <c r="I73" i="9"/>
  <c r="I1179" i="9"/>
  <c r="I979" i="9"/>
  <c r="I779" i="9"/>
  <c r="I579" i="9"/>
  <c r="I379" i="9"/>
  <c r="I179" i="9"/>
  <c r="I1645" i="9"/>
  <c r="I1445" i="9"/>
  <c r="I1245" i="9"/>
  <c r="I1045" i="9"/>
  <c r="I845" i="9"/>
  <c r="I645" i="9"/>
  <c r="I445" i="9"/>
  <c r="I245" i="9"/>
  <c r="I45" i="9"/>
  <c r="I2011" i="9"/>
  <c r="I1811" i="9"/>
  <c r="I1611" i="9"/>
  <c r="I1411" i="9"/>
  <c r="I1211" i="9"/>
  <c r="I1011" i="9"/>
  <c r="I811" i="9"/>
  <c r="I611" i="9"/>
  <c r="I411" i="9"/>
  <c r="I211" i="9"/>
  <c r="I11" i="9"/>
  <c r="I1769" i="9"/>
  <c r="I2075" i="9"/>
  <c r="I2117" i="9"/>
  <c r="I1977" i="9"/>
  <c r="I1535" i="9"/>
  <c r="I2365" i="9"/>
  <c r="I2331" i="9"/>
  <c r="I1589" i="9"/>
  <c r="I1389" i="9"/>
  <c r="I1989" i="9"/>
  <c r="I1435" i="9"/>
  <c r="I1295" i="9"/>
  <c r="I1075" i="9"/>
  <c r="I595" i="9"/>
  <c r="I395" i="9"/>
  <c r="I195" i="9"/>
  <c r="I2309" i="9"/>
  <c r="I2283" i="9"/>
  <c r="I1507" i="9"/>
  <c r="I1307" i="9"/>
  <c r="I1475" i="9"/>
  <c r="I2511" i="9"/>
  <c r="I2007" i="9"/>
  <c r="I2241" i="9"/>
  <c r="I1995" i="9"/>
  <c r="I2415" i="9"/>
  <c r="I1987" i="9"/>
  <c r="I2159" i="9"/>
  <c r="I1959" i="9"/>
  <c r="I1759" i="9"/>
  <c r="I1559" i="9"/>
  <c r="I1359" i="9"/>
  <c r="I2047" i="9"/>
  <c r="I2307" i="9"/>
  <c r="I2173" i="9"/>
  <c r="I1865" i="9"/>
  <c r="I2463" i="9"/>
  <c r="I1907" i="9"/>
  <c r="I2467" i="9"/>
  <c r="I2473" i="9"/>
  <c r="I2145" i="9"/>
  <c r="I2479" i="9"/>
  <c r="I2279" i="9"/>
  <c r="I1697" i="9"/>
  <c r="I1497" i="9"/>
  <c r="I1297" i="9"/>
  <c r="I1097" i="9"/>
  <c r="I897" i="9"/>
  <c r="I697" i="9"/>
  <c r="I497" i="9"/>
  <c r="I297" i="9"/>
  <c r="I97" i="9"/>
  <c r="I2063" i="9"/>
  <c r="I1863" i="9"/>
  <c r="I1663" i="9"/>
  <c r="I1463" i="9"/>
  <c r="I1263" i="9"/>
  <c r="I1063" i="9"/>
  <c r="I863" i="9"/>
  <c r="I663" i="9"/>
  <c r="I463" i="9"/>
  <c r="I263" i="9"/>
  <c r="I63" i="9"/>
  <c r="I1209" i="9"/>
  <c r="I1009" i="9"/>
  <c r="I809" i="9"/>
  <c r="I609" i="9"/>
  <c r="I409" i="9"/>
  <c r="I209" i="9"/>
  <c r="I9" i="9"/>
  <c r="I35" i="9"/>
  <c r="I1961" i="9"/>
  <c r="I1761" i="9"/>
  <c r="I1561" i="9"/>
  <c r="I1361" i="9"/>
  <c r="I1161" i="9"/>
  <c r="I961" i="9"/>
  <c r="I761" i="9"/>
  <c r="I561" i="9"/>
  <c r="I361" i="9"/>
  <c r="I161" i="9"/>
  <c r="I1227" i="9"/>
  <c r="I1027" i="9"/>
  <c r="I827" i="9"/>
  <c r="I627" i="9"/>
  <c r="I427" i="9"/>
  <c r="I227" i="9"/>
  <c r="I27" i="9"/>
  <c r="I2133" i="9"/>
  <c r="I1933" i="9"/>
  <c r="I1733" i="9"/>
  <c r="I1533" i="9"/>
  <c r="I1333" i="9"/>
  <c r="I1133" i="9"/>
  <c r="I933" i="9"/>
  <c r="I733" i="9"/>
  <c r="I533" i="9"/>
  <c r="I333" i="9"/>
  <c r="I133" i="9"/>
  <c r="I1239" i="9"/>
  <c r="I1039" i="9"/>
  <c r="I839" i="9"/>
  <c r="I639" i="9"/>
  <c r="I439" i="9"/>
  <c r="I239" i="9"/>
  <c r="I39" i="9"/>
  <c r="I1705" i="9"/>
  <c r="I1505" i="9"/>
  <c r="I1305" i="9"/>
  <c r="I1105" i="9"/>
  <c r="I905" i="9"/>
  <c r="I705" i="9"/>
  <c r="I505" i="9"/>
  <c r="I305" i="9"/>
  <c r="I105" i="9"/>
  <c r="I2071" i="9"/>
  <c r="I1871" i="9"/>
  <c r="I1671" i="9"/>
  <c r="I1471" i="9"/>
  <c r="I2055" i="9"/>
  <c r="I2165" i="9"/>
  <c r="I2465" i="9"/>
  <c r="I2391" i="9"/>
  <c r="I2191" i="9"/>
  <c r="I1649" i="9"/>
  <c r="I1449" i="9"/>
  <c r="I2223" i="9"/>
  <c r="I1375" i="9"/>
  <c r="I655" i="9"/>
  <c r="I455" i="9"/>
  <c r="I255" i="9"/>
  <c r="I2369" i="9"/>
  <c r="I2169" i="9"/>
  <c r="I2041" i="9"/>
  <c r="I1647" i="9"/>
  <c r="I1567" i="9"/>
  <c r="I1367" i="9"/>
  <c r="I1889" i="9"/>
  <c r="I1895" i="9"/>
  <c r="I1415" i="9"/>
  <c r="I2301" i="9"/>
  <c r="I2089" i="9"/>
  <c r="I1869" i="9"/>
  <c r="I1215" i="9"/>
  <c r="I975" i="9"/>
  <c r="I2019" i="9"/>
  <c r="I1819" i="9"/>
  <c r="I1619" i="9"/>
  <c r="I1419" i="9"/>
  <c r="I2321" i="9"/>
  <c r="I2367" i="9"/>
  <c r="I2353" i="9"/>
  <c r="I2045" i="9"/>
  <c r="I2377" i="9"/>
  <c r="I2243" i="9"/>
  <c r="I1807" i="9"/>
  <c r="I1985" i="9"/>
  <c r="I2339" i="9"/>
  <c r="I1757" i="9"/>
  <c r="I1557" i="9"/>
  <c r="I1357" i="9"/>
  <c r="I1157" i="9"/>
  <c r="I957" i="9"/>
  <c r="I757" i="9"/>
  <c r="I557" i="9"/>
  <c r="I357" i="9"/>
  <c r="I157" i="9"/>
  <c r="I2123" i="9"/>
  <c r="I1923" i="9"/>
  <c r="I1723" i="9"/>
  <c r="I1523" i="9"/>
  <c r="I1323" i="9"/>
  <c r="I1123" i="9"/>
  <c r="I923" i="9"/>
  <c r="I723" i="9"/>
  <c r="I523" i="9"/>
  <c r="I323" i="9"/>
  <c r="I123" i="9"/>
  <c r="I1269" i="9"/>
  <c r="I1069" i="9"/>
  <c r="I869" i="9"/>
  <c r="I669" i="9"/>
  <c r="I469" i="9"/>
  <c r="I269" i="9"/>
  <c r="I69" i="9"/>
  <c r="I95" i="9"/>
  <c r="I1821" i="9"/>
  <c r="I1621" i="9"/>
  <c r="I1421" i="9"/>
  <c r="I1221" i="9"/>
  <c r="I1021" i="9"/>
  <c r="I821" i="9"/>
  <c r="I621" i="9"/>
  <c r="I421" i="9"/>
  <c r="I221" i="9"/>
  <c r="I21" i="9"/>
  <c r="I1287" i="9"/>
  <c r="I1087" i="9"/>
  <c r="I887" i="9"/>
  <c r="I687" i="9"/>
  <c r="I487" i="9"/>
  <c r="I287" i="9"/>
  <c r="I87" i="9"/>
  <c r="I1993" i="9"/>
  <c r="I1793" i="9"/>
  <c r="I1593" i="9"/>
  <c r="I1393" i="9"/>
  <c r="I1193" i="9"/>
  <c r="I993" i="9"/>
  <c r="I793" i="9"/>
  <c r="I593" i="9"/>
  <c r="I393" i="9"/>
  <c r="I193" i="9"/>
  <c r="I1099" i="9"/>
  <c r="I899" i="9"/>
  <c r="I699" i="9"/>
  <c r="I499" i="9"/>
  <c r="I299" i="9"/>
  <c r="I99" i="9"/>
  <c r="I1765" i="9"/>
  <c r="I1565" i="9"/>
  <c r="I1365" i="9"/>
  <c r="I1165" i="9"/>
  <c r="I965" i="9"/>
  <c r="I765" i="9"/>
  <c r="I565" i="9"/>
  <c r="I365" i="9"/>
  <c r="I165" i="9"/>
  <c r="I2131" i="9"/>
  <c r="I1931" i="9"/>
  <c r="I1731" i="9"/>
  <c r="I1531" i="9"/>
  <c r="I1331" i="9"/>
  <c r="I2305" i="9"/>
  <c r="I2037" i="9"/>
  <c r="I1897" i="9"/>
  <c r="I2029" i="9"/>
  <c r="I1455" i="9"/>
  <c r="I2345" i="9"/>
  <c r="I2225" i="9"/>
  <c r="I2451" i="9"/>
  <c r="I2251" i="9"/>
  <c r="I1709" i="9"/>
  <c r="I1509" i="9"/>
  <c r="I1309" i="9"/>
  <c r="I2297" i="9"/>
  <c r="I1755" i="9"/>
  <c r="I875" i="9"/>
  <c r="I715" i="9"/>
  <c r="I515" i="9"/>
  <c r="I315" i="9"/>
  <c r="I2155" i="9"/>
  <c r="I2429" i="9"/>
  <c r="I2229" i="9"/>
  <c r="I2101" i="9"/>
  <c r="I2129" i="9"/>
  <c r="I1427" i="9"/>
  <c r="I2477" i="9"/>
  <c r="I1967" i="9"/>
  <c r="I1849" i="9"/>
  <c r="I1955" i="9"/>
  <c r="I2361" i="9"/>
  <c r="I2079" i="9"/>
  <c r="I1879" i="9"/>
  <c r="I1679" i="9"/>
  <c r="I1479" i="9"/>
  <c r="I1279" i="9"/>
  <c r="I2403" i="9"/>
  <c r="I1235" i="9"/>
  <c r="I2107" i="9"/>
  <c r="I2421" i="9"/>
  <c r="I2139" i="9"/>
  <c r="I2453" i="9"/>
  <c r="I2273" i="9"/>
  <c r="I1905" i="9"/>
  <c r="I2399" i="9"/>
  <c r="I2199" i="9"/>
  <c r="I1817" i="9"/>
  <c r="I1617" i="9"/>
  <c r="I1417" i="9"/>
  <c r="I1217" i="9"/>
  <c r="I1017" i="9"/>
  <c r="I817" i="9"/>
  <c r="I617" i="9"/>
  <c r="I417" i="9"/>
  <c r="I217" i="9"/>
  <c r="I17" i="9"/>
  <c r="I1983" i="9"/>
  <c r="I1783" i="9"/>
  <c r="I1583" i="9"/>
  <c r="I1383" i="9"/>
  <c r="I1183" i="9"/>
  <c r="I983" i="9"/>
  <c r="I783" i="9"/>
  <c r="I583" i="9"/>
  <c r="I383" i="9"/>
  <c r="I183" i="9"/>
  <c r="I1129" i="9"/>
  <c r="I929" i="9"/>
  <c r="I729" i="9"/>
  <c r="I529" i="9"/>
  <c r="I329" i="9"/>
  <c r="I129" i="9"/>
  <c r="I155" i="9"/>
  <c r="I1881" i="9"/>
  <c r="I1681" i="9"/>
  <c r="I1481" i="9"/>
  <c r="I1281" i="9"/>
  <c r="I1081" i="9"/>
  <c r="I881" i="9"/>
  <c r="I681" i="9"/>
  <c r="I481" i="9"/>
  <c r="I281" i="9"/>
  <c r="I81" i="9"/>
  <c r="I1147" i="9"/>
  <c r="I947" i="9"/>
  <c r="I747" i="9"/>
  <c r="I547" i="9"/>
  <c r="I347" i="9"/>
  <c r="I147" i="9"/>
  <c r="I2187" i="9"/>
  <c r="I2053" i="9"/>
  <c r="I1853" i="9"/>
  <c r="I1653" i="9"/>
  <c r="I1453" i="9"/>
  <c r="I1253" i="9"/>
  <c r="I1053" i="9"/>
  <c r="I853" i="9"/>
  <c r="I653" i="9"/>
  <c r="I453" i="9"/>
  <c r="I253" i="9"/>
  <c r="I53" i="9"/>
  <c r="I1159" i="9"/>
  <c r="I959" i="9"/>
  <c r="I759" i="9"/>
  <c r="I559" i="9"/>
  <c r="I359" i="9"/>
  <c r="I159" i="9"/>
  <c r="I1625" i="9"/>
  <c r="I1425" i="9"/>
  <c r="I1225" i="9"/>
  <c r="I1025" i="9"/>
  <c r="I825" i="9"/>
  <c r="I625" i="9"/>
  <c r="I425" i="9"/>
  <c r="I225" i="9"/>
  <c r="I25" i="9"/>
  <c r="I1991" i="9"/>
  <c r="I1791" i="9"/>
  <c r="I1591" i="9"/>
  <c r="I1391" i="9"/>
  <c r="I1191" i="9"/>
  <c r="I991" i="9"/>
  <c r="I791" i="9"/>
  <c r="I591" i="9"/>
  <c r="I391" i="9"/>
  <c r="I191" i="9"/>
  <c r="I2097" i="9"/>
  <c r="I1957" i="9"/>
  <c r="I1969" i="9"/>
  <c r="I1395" i="9"/>
  <c r="I2515" i="9"/>
  <c r="I2311" i="9"/>
  <c r="I2009" i="9"/>
  <c r="I1569" i="9"/>
  <c r="I1369" i="9"/>
  <c r="I2183" i="9"/>
  <c r="I1275" i="9"/>
  <c r="I955" i="9"/>
  <c r="I775" i="9"/>
  <c r="I575" i="9"/>
  <c r="I375" i="9"/>
  <c r="I2257" i="9"/>
  <c r="I2383" i="9"/>
  <c r="I2489" i="9"/>
  <c r="I2289" i="9"/>
  <c r="I2161" i="9"/>
  <c r="I1575" i="9"/>
  <c r="I1035" i="9"/>
  <c r="I1487" i="9"/>
  <c r="I1875" i="9"/>
  <c r="I1155" i="9"/>
  <c r="I2221" i="9"/>
  <c r="I2049" i="9"/>
  <c r="I2135" i="9"/>
  <c r="I1935" i="9"/>
  <c r="I2275" i="9"/>
  <c r="I1939" i="9"/>
  <c r="I1739" i="9"/>
  <c r="I1539" i="9"/>
  <c r="I1339" i="9"/>
  <c r="I2237" i="9"/>
  <c r="I1835" i="9"/>
  <c r="I2315" i="9"/>
  <c r="I1667" i="9"/>
  <c r="I2105" i="9"/>
  <c r="I1845" i="9"/>
  <c r="I2317" i="9"/>
  <c r="I2447" i="9"/>
  <c r="I2125" i="9"/>
  <c r="I1965" i="9"/>
  <c r="I2459" i="9"/>
  <c r="I2259" i="9"/>
  <c r="I1677" i="9"/>
  <c r="I1477" i="9"/>
  <c r="I1277" i="9"/>
  <c r="I1077" i="9"/>
  <c r="I877" i="9"/>
  <c r="I677" i="9"/>
  <c r="I477" i="9"/>
  <c r="I277" i="9"/>
  <c r="I77" i="9"/>
  <c r="I2043" i="9"/>
  <c r="I1843" i="9"/>
  <c r="I1643" i="9"/>
  <c r="I1443" i="9"/>
  <c r="I1243" i="9"/>
  <c r="I1043" i="9"/>
  <c r="I843" i="9"/>
  <c r="I643" i="9"/>
  <c r="I443" i="9"/>
  <c r="I243" i="9"/>
  <c r="I43" i="9"/>
  <c r="I1189" i="9"/>
  <c r="I989" i="9"/>
  <c r="I789" i="9"/>
  <c r="I589" i="9"/>
  <c r="I389" i="9"/>
  <c r="I189" i="9"/>
  <c r="I15" i="9"/>
  <c r="I1941" i="9"/>
  <c r="I1741" i="9"/>
  <c r="I1541" i="9"/>
  <c r="I1341" i="9"/>
  <c r="I1141" i="9"/>
  <c r="I941" i="9"/>
  <c r="I741" i="9"/>
  <c r="I541" i="9"/>
  <c r="I341" i="9"/>
  <c r="I141" i="9"/>
  <c r="I1207" i="9"/>
  <c r="I1007" i="9"/>
  <c r="I807" i="9"/>
  <c r="I607" i="9"/>
  <c r="I407" i="9"/>
  <c r="I207" i="9"/>
  <c r="I7" i="9"/>
  <c r="I2113" i="9"/>
  <c r="I1913" i="9"/>
  <c r="I1713" i="9"/>
  <c r="I1513" i="9"/>
  <c r="I1313" i="9"/>
  <c r="I1113" i="9"/>
  <c r="I913" i="9"/>
  <c r="I713" i="9"/>
  <c r="I513" i="9"/>
  <c r="I313" i="9"/>
  <c r="I113" i="9"/>
  <c r="I1219" i="9"/>
  <c r="I1019" i="9"/>
  <c r="I819" i="9"/>
  <c r="I619" i="9"/>
  <c r="I419" i="9"/>
  <c r="I219" i="9"/>
  <c r="I19" i="9"/>
  <c r="I1685" i="9"/>
  <c r="I1485" i="9"/>
  <c r="I1285" i="9"/>
  <c r="I1085" i="9"/>
  <c r="I885" i="9"/>
  <c r="I685" i="9"/>
  <c r="I485" i="9"/>
  <c r="I285" i="9"/>
  <c r="I85" i="9"/>
  <c r="I2051" i="9"/>
  <c r="I1851" i="9"/>
  <c r="I1651" i="9"/>
  <c r="I1451" i="9"/>
  <c r="I1251" i="9"/>
  <c r="I1051" i="9"/>
  <c r="I851" i="9"/>
  <c r="I651" i="9"/>
  <c r="I451" i="9"/>
  <c r="I251" i="9"/>
  <c r="I51" i="9"/>
  <c r="I2523" i="9"/>
  <c r="I2285" i="9"/>
  <c r="I1877" i="9"/>
  <c r="I1675" i="9"/>
  <c r="I2445" i="9"/>
  <c r="I2505" i="9"/>
  <c r="I2371" i="9"/>
  <c r="I2171" i="9"/>
  <c r="I1629" i="9"/>
  <c r="I1429" i="9"/>
  <c r="I2163" i="9"/>
  <c r="I1695" i="9"/>
  <c r="I1335" i="9"/>
  <c r="I855" i="9"/>
  <c r="I635" i="9"/>
  <c r="I435" i="9"/>
  <c r="I235" i="9"/>
  <c r="I2349" i="9"/>
  <c r="I2021" i="9"/>
  <c r="I2375" i="9"/>
  <c r="I2067" i="9"/>
  <c r="I1747" i="9"/>
  <c r="I1627" i="9"/>
  <c r="I1547" i="9"/>
  <c r="I1347" i="9"/>
  <c r="I1855" i="9"/>
  <c r="I1135" i="9"/>
  <c r="I2281" i="9"/>
  <c r="I2115" i="9"/>
  <c r="I1195" i="9"/>
  <c r="I915" i="9"/>
  <c r="I2127" i="9"/>
  <c r="I1847" i="9"/>
  <c r="I2481" i="9"/>
  <c r="I1999" i="9"/>
  <c r="I1799" i="9"/>
  <c r="I1599" i="9"/>
  <c r="I1399" i="9"/>
  <c r="I2347" i="9"/>
  <c r="I2333" i="9"/>
  <c r="I2233" i="9"/>
  <c r="I2277" i="9"/>
  <c r="I2203" i="9"/>
  <c r="I2027" i="9"/>
  <c r="I2509" i="9"/>
  <c r="I2253" i="9"/>
  <c r="I2319" i="9"/>
  <c r="I1737" i="9"/>
  <c r="I1537" i="9"/>
  <c r="I1337" i="9"/>
  <c r="I1137" i="9"/>
  <c r="I937" i="9"/>
  <c r="I737" i="9"/>
  <c r="I537" i="9"/>
  <c r="I337" i="9"/>
  <c r="I137" i="9"/>
  <c r="I2103" i="9"/>
  <c r="I1903" i="9"/>
  <c r="I1703" i="9"/>
  <c r="I1503" i="9"/>
  <c r="I1303" i="9"/>
  <c r="I1103" i="9"/>
  <c r="I903" i="9"/>
  <c r="I703" i="9"/>
  <c r="I503" i="9"/>
  <c r="I303" i="9"/>
  <c r="I103" i="9"/>
  <c r="I1249" i="9"/>
  <c r="I1049" i="9"/>
  <c r="I849" i="9"/>
  <c r="I649" i="9"/>
  <c r="I449" i="9"/>
  <c r="I249" i="9"/>
  <c r="I49" i="9"/>
  <c r="I75" i="9"/>
  <c r="I1801" i="9"/>
  <c r="I1601" i="9"/>
  <c r="I1401" i="9"/>
  <c r="I1201" i="9"/>
  <c r="I1001" i="9"/>
  <c r="I801" i="9"/>
  <c r="I601" i="9"/>
  <c r="I401" i="9"/>
  <c r="I201" i="9"/>
  <c r="I1267" i="9"/>
  <c r="I1067" i="9"/>
  <c r="I867" i="9"/>
  <c r="I667" i="9"/>
  <c r="I467" i="9"/>
  <c r="I267" i="9"/>
  <c r="I67" i="9"/>
  <c r="I1973" i="9"/>
  <c r="I1773" i="9"/>
  <c r="I1573" i="9"/>
  <c r="I1373" i="9"/>
  <c r="I1173" i="9"/>
  <c r="I973" i="9"/>
  <c r="I773" i="9"/>
  <c r="I573" i="9"/>
  <c r="I373" i="9"/>
  <c r="I173" i="9"/>
  <c r="I1079" i="9"/>
  <c r="I879" i="9"/>
  <c r="I679" i="9"/>
  <c r="I479" i="9"/>
  <c r="I279" i="9"/>
  <c r="I79" i="9"/>
  <c r="I1745" i="9"/>
  <c r="I1545" i="9"/>
  <c r="I1345" i="9"/>
  <c r="I1145" i="9"/>
  <c r="I945" i="9"/>
  <c r="I745" i="9"/>
  <c r="I545" i="9"/>
  <c r="I345" i="9"/>
  <c r="I145" i="9"/>
  <c r="I2111" i="9"/>
  <c r="I1911" i="9"/>
  <c r="I1711" i="9"/>
  <c r="I1511" i="9"/>
  <c r="I1311" i="9"/>
  <c r="I1111" i="9"/>
  <c r="I911" i="9"/>
  <c r="I711" i="9"/>
  <c r="I511" i="9"/>
  <c r="I311" i="9"/>
  <c r="I111" i="9"/>
  <c r="I2513" i="9"/>
  <c r="I2017" i="9"/>
  <c r="I1949" i="9"/>
  <c r="I1655" i="9"/>
  <c r="I2325" i="9"/>
  <c r="I2205" i="9"/>
  <c r="I2431" i="9"/>
  <c r="I2231" i="9"/>
  <c r="I1689" i="9"/>
  <c r="I1489" i="9"/>
  <c r="I1289" i="9"/>
  <c r="I695" i="9"/>
  <c r="I495" i="9"/>
  <c r="I295" i="9"/>
  <c r="I2363" i="9"/>
  <c r="I1735" i="9"/>
  <c r="I2409" i="9"/>
  <c r="I2209" i="9"/>
  <c r="I2081" i="9"/>
  <c r="I2109" i="9"/>
  <c r="I2355" i="9"/>
  <c r="I1407" i="9"/>
  <c r="I1815" i="9"/>
  <c r="I1115" i="9"/>
  <c r="I2255" i="9"/>
  <c r="I1587" i="9"/>
  <c r="I2095" i="9"/>
  <c r="I795" i="9"/>
  <c r="I2059" i="9"/>
  <c r="I1859" i="9"/>
  <c r="I1659" i="9"/>
  <c r="I1459" i="9"/>
  <c r="I1259" i="9"/>
  <c r="I2435" i="9"/>
  <c r="I2401" i="9"/>
  <c r="I2519" i="9"/>
  <c r="I1785" i="9"/>
  <c r="I1015" i="9"/>
  <c r="I2427" i="9"/>
  <c r="I2099" i="9"/>
  <c r="I2433" i="9"/>
  <c r="I2213" i="9"/>
  <c r="I2517" i="9"/>
  <c r="I2379" i="9"/>
  <c r="I2179" i="9"/>
  <c r="I1797" i="9"/>
  <c r="I1597" i="9"/>
  <c r="I1397" i="9"/>
  <c r="I1197" i="9"/>
  <c r="I997" i="9"/>
  <c r="I797" i="9"/>
  <c r="I597" i="9"/>
  <c r="I397" i="9"/>
  <c r="I197" i="9"/>
  <c r="I1963" i="9"/>
  <c r="I1763" i="9"/>
  <c r="I1563" i="9"/>
  <c r="I1363" i="9"/>
  <c r="I1163" i="9"/>
  <c r="I963" i="9"/>
  <c r="I763" i="9"/>
  <c r="I563" i="9"/>
  <c r="I363" i="9"/>
  <c r="I163" i="9"/>
  <c r="I1109" i="9"/>
  <c r="I909" i="9"/>
  <c r="I709" i="9"/>
  <c r="I509" i="9"/>
  <c r="I309" i="9"/>
  <c r="I109" i="9"/>
  <c r="I135" i="9"/>
  <c r="I1861" i="9"/>
  <c r="I1661" i="9"/>
  <c r="I1461" i="9"/>
  <c r="I1261" i="9"/>
  <c r="I1061" i="9"/>
  <c r="I861" i="9"/>
  <c r="I661" i="9"/>
  <c r="I461" i="9"/>
  <c r="I261" i="9"/>
  <c r="I61" i="9"/>
  <c r="I1127" i="9"/>
  <c r="I927" i="9"/>
  <c r="I727" i="9"/>
  <c r="I527" i="9"/>
  <c r="I327" i="9"/>
  <c r="I127" i="9"/>
  <c r="I2167" i="9"/>
  <c r="I2033" i="9"/>
  <c r="I1833" i="9"/>
  <c r="I1633" i="9"/>
  <c r="I1433" i="9"/>
  <c r="I1233" i="9"/>
  <c r="I1033" i="9"/>
  <c r="I833" i="9"/>
  <c r="I633" i="9"/>
  <c r="I433" i="9"/>
  <c r="I233" i="9"/>
  <c r="I33" i="9"/>
  <c r="I1139" i="9"/>
  <c r="I939" i="9"/>
  <c r="I739" i="9"/>
  <c r="I539" i="9"/>
  <c r="I339" i="9"/>
  <c r="I139" i="9"/>
  <c r="I1605" i="9"/>
  <c r="I1405" i="9"/>
  <c r="I1205" i="9"/>
  <c r="I1005" i="9"/>
  <c r="I805" i="9"/>
  <c r="I605" i="9"/>
  <c r="I405" i="9"/>
  <c r="I205" i="9"/>
  <c r="I1971" i="9"/>
  <c r="I1771" i="9"/>
  <c r="I1571" i="9"/>
  <c r="I1371" i="9"/>
  <c r="I1171" i="9"/>
  <c r="I971" i="9"/>
  <c r="I771" i="9"/>
  <c r="I571" i="9"/>
  <c r="I371" i="9"/>
  <c r="I171" i="9"/>
  <c r="I2503" i="9"/>
  <c r="I2405" i="9"/>
  <c r="I2077" i="9"/>
  <c r="I1937" i="9"/>
  <c r="I2457" i="9"/>
  <c r="I1635" i="9"/>
  <c r="I2137" i="9"/>
  <c r="I2491" i="9"/>
  <c r="I2291" i="9"/>
  <c r="I1549" i="9"/>
  <c r="I1349" i="9"/>
  <c r="I2343" i="9"/>
  <c r="I1795" i="9"/>
  <c r="I935" i="9"/>
  <c r="I755" i="9"/>
  <c r="I555" i="9"/>
  <c r="I355" i="9"/>
  <c r="I2217" i="9"/>
  <c r="I2469" i="9"/>
  <c r="I2269" i="9"/>
  <c r="I2141" i="9"/>
  <c r="I2295" i="9"/>
  <c r="I1947" i="9"/>
  <c r="I1727" i="9"/>
  <c r="I1467" i="9"/>
  <c r="I1615" i="9"/>
  <c r="I1095" i="9"/>
  <c r="I2087" i="9"/>
  <c r="I1887" i="9"/>
  <c r="I2201" i="9"/>
  <c r="I1809" i="9"/>
  <c r="I1175" i="9"/>
  <c r="I2521" i="9"/>
  <c r="I1827" i="9"/>
  <c r="I2267" i="9"/>
  <c r="I1919" i="9"/>
  <c r="I1719" i="9"/>
  <c r="I1519" i="9"/>
  <c r="I1319" i="9"/>
  <c r="I2407" i="9"/>
  <c r="I2413" i="9"/>
  <c r="I2085" i="9"/>
  <c r="I1945" i="9"/>
  <c r="I1825" i="9"/>
  <c r="I2507" i="9"/>
  <c r="I2439" i="9"/>
  <c r="I2239" i="9"/>
  <c r="I1857" i="9"/>
  <c r="I1657" i="9"/>
  <c r="I1457" i="9"/>
  <c r="I1257" i="9"/>
  <c r="I1057" i="9"/>
  <c r="I857" i="9"/>
  <c r="I657" i="9"/>
  <c r="I457" i="9"/>
  <c r="I257" i="9"/>
  <c r="I57" i="9"/>
  <c r="I2023" i="9"/>
  <c r="I1823" i="9"/>
  <c r="I1623" i="9"/>
  <c r="I1423" i="9"/>
  <c r="I1223" i="9"/>
  <c r="I1023" i="9"/>
  <c r="I823" i="9"/>
  <c r="I623" i="9"/>
  <c r="I423" i="9"/>
  <c r="I223" i="9"/>
  <c r="I23" i="9"/>
  <c r="I1169" i="9"/>
  <c r="I969" i="9"/>
  <c r="I769" i="9"/>
  <c r="I569" i="9"/>
  <c r="I369" i="9"/>
  <c r="I169" i="9"/>
  <c r="I1921" i="9"/>
  <c r="I1721" i="9"/>
  <c r="I1521" i="9"/>
  <c r="I1321" i="9"/>
  <c r="I1121" i="9"/>
  <c r="I921" i="9"/>
  <c r="I721" i="9"/>
  <c r="I521" i="9"/>
  <c r="I321" i="9"/>
  <c r="I121" i="9"/>
  <c r="I1187" i="9"/>
  <c r="I987" i="9"/>
  <c r="I787" i="9"/>
  <c r="I587" i="9"/>
  <c r="I387" i="9"/>
  <c r="I187" i="9"/>
  <c r="I2227" i="9"/>
  <c r="I2093" i="9"/>
  <c r="I1893" i="9"/>
  <c r="I1693" i="9"/>
  <c r="I1493" i="9"/>
  <c r="I1293" i="9"/>
  <c r="I1093" i="9"/>
  <c r="I893" i="9"/>
  <c r="I693" i="9"/>
  <c r="I493" i="9"/>
  <c r="I293" i="9"/>
  <c r="I93" i="9"/>
  <c r="I1199" i="9"/>
  <c r="I999" i="9"/>
  <c r="I799" i="9"/>
  <c r="I599" i="9"/>
  <c r="I399" i="9"/>
  <c r="I199" i="9"/>
  <c r="I1665" i="9"/>
  <c r="I1465" i="9"/>
  <c r="I1265" i="9"/>
  <c r="I1065" i="9"/>
  <c r="I865" i="9"/>
  <c r="I665" i="9"/>
  <c r="I2483" i="9"/>
  <c r="I2265" i="9"/>
  <c r="I1997" i="9"/>
  <c r="I2015" i="9"/>
  <c r="I2425" i="9"/>
  <c r="I2351" i="9"/>
  <c r="I1609" i="9"/>
  <c r="I1409" i="9"/>
  <c r="I2069" i="9"/>
  <c r="I2323" i="9"/>
  <c r="I1315" i="9"/>
  <c r="I835" i="9"/>
  <c r="I615" i="9"/>
  <c r="I415" i="9"/>
  <c r="I215" i="9"/>
  <c r="I2197" i="9"/>
  <c r="I2443" i="9"/>
  <c r="I2329" i="9"/>
  <c r="I2001" i="9"/>
  <c r="I1607" i="9"/>
  <c r="I1527" i="9"/>
  <c r="I1327" i="9"/>
  <c r="I2441" i="9"/>
  <c r="I2261" i="9"/>
  <c r="I1929" i="9"/>
  <c r="I1789" i="9"/>
  <c r="I1055" i="9"/>
  <c r="I1787" i="9"/>
  <c r="I2461" i="9"/>
  <c r="I1979" i="9"/>
  <c r="I1779" i="9"/>
  <c r="I1579" i="9"/>
  <c r="I1379" i="9"/>
  <c r="I2497" i="9"/>
  <c r="I2147" i="9"/>
  <c r="I2327" i="9"/>
  <c r="I2119" i="9"/>
  <c r="I2313" i="9"/>
  <c r="I2193" i="9"/>
  <c r="I1885" i="9"/>
  <c r="I2303" i="9"/>
  <c r="I2035" i="9"/>
  <c r="I2487" i="9"/>
  <c r="I2025" i="9"/>
  <c r="I2499" i="9"/>
  <c r="I2299" i="9"/>
  <c r="I1717" i="9"/>
  <c r="I1517" i="9"/>
  <c r="I1317" i="9"/>
  <c r="I1117" i="9"/>
  <c r="I917" i="9"/>
  <c r="I717" i="9"/>
  <c r="I517" i="9"/>
  <c r="I317" i="9"/>
  <c r="I117" i="9"/>
  <c r="I2083" i="9"/>
  <c r="I1883" i="9"/>
  <c r="I1683" i="9"/>
  <c r="I1483" i="9"/>
  <c r="I1283" i="9"/>
  <c r="I1083" i="9"/>
  <c r="I883" i="9"/>
  <c r="I683" i="9"/>
  <c r="I483" i="9"/>
  <c r="I283" i="9"/>
  <c r="I83" i="9"/>
  <c r="I1229" i="9"/>
  <c r="I1029" i="9"/>
  <c r="I829" i="9"/>
  <c r="I629" i="9"/>
  <c r="I429" i="9"/>
  <c r="I229" i="9"/>
  <c r="I29" i="9"/>
  <c r="I55" i="9"/>
  <c r="I1981" i="9"/>
  <c r="I1781" i="9"/>
  <c r="I1581" i="9"/>
  <c r="I1381" i="9"/>
  <c r="I1181" i="9"/>
  <c r="I981" i="9"/>
  <c r="I781" i="9"/>
  <c r="I581" i="9"/>
  <c r="I381" i="9"/>
  <c r="I181" i="9"/>
  <c r="I1247" i="9"/>
  <c r="I1047" i="9"/>
  <c r="I847" i="9"/>
  <c r="I647" i="9"/>
  <c r="I447" i="9"/>
  <c r="I247" i="9"/>
  <c r="I47" i="9"/>
  <c r="I2153" i="9"/>
  <c r="I1953" i="9"/>
  <c r="I1753" i="9"/>
  <c r="I1553" i="9"/>
  <c r="I1353" i="9"/>
  <c r="I1153" i="9"/>
  <c r="I953" i="9"/>
  <c r="I753" i="9"/>
  <c r="I553" i="9"/>
  <c r="I353" i="9"/>
  <c r="I153" i="9"/>
  <c r="I1059" i="9"/>
  <c r="I859" i="9"/>
  <c r="I659" i="9"/>
  <c r="I459" i="9"/>
  <c r="I259" i="9"/>
  <c r="I59" i="9"/>
  <c r="I1725" i="9"/>
  <c r="I1525" i="9"/>
  <c r="I1325" i="9"/>
  <c r="I1125" i="9"/>
  <c r="I925" i="9"/>
  <c r="I725" i="9"/>
  <c r="I525" i="9"/>
  <c r="I325" i="9"/>
  <c r="I125" i="9"/>
  <c r="I2091" i="9"/>
  <c r="I1891" i="9"/>
  <c r="I1691" i="9"/>
  <c r="I1491" i="9"/>
  <c r="I1291" i="9"/>
  <c r="I1091" i="9"/>
  <c r="I891" i="9"/>
  <c r="I691" i="9"/>
  <c r="I491" i="9"/>
  <c r="I291" i="9"/>
  <c r="I91" i="9"/>
  <c r="I831" i="9"/>
  <c r="I671" i="9"/>
  <c r="I2496" i="9"/>
  <c r="I2296" i="9"/>
  <c r="I2096" i="9"/>
  <c r="I1896" i="9"/>
  <c r="I1696" i="9"/>
  <c r="I1496" i="9"/>
  <c r="I1296" i="9"/>
  <c r="I1096" i="9"/>
  <c r="I896" i="9"/>
  <c r="I866" i="9"/>
  <c r="I2382" i="9"/>
  <c r="I2182" i="9"/>
  <c r="I1982" i="9"/>
  <c r="I1782" i="9"/>
  <c r="I1582" i="9"/>
  <c r="I1382" i="9"/>
  <c r="I1182" i="9"/>
  <c r="I982" i="9"/>
  <c r="I772" i="9"/>
  <c r="I572" i="9"/>
  <c r="I372" i="9"/>
  <c r="I2488" i="9"/>
  <c r="I2288" i="9"/>
  <c r="I2088" i="9"/>
  <c r="I1888" i="9"/>
  <c r="I1688" i="9"/>
  <c r="I1488" i="9"/>
  <c r="I1288" i="9"/>
  <c r="I1088" i="9"/>
  <c r="I888" i="9"/>
  <c r="I758" i="9"/>
  <c r="I558" i="9"/>
  <c r="I2314" i="9"/>
  <c r="I2114" i="9"/>
  <c r="I1914" i="9"/>
  <c r="I1714" i="9"/>
  <c r="I1514" i="9"/>
  <c r="I1314" i="9"/>
  <c r="I1114" i="9"/>
  <c r="I914" i="9"/>
  <c r="I764" i="9"/>
  <c r="I564" i="9"/>
  <c r="I2340" i="9"/>
  <c r="I2140" i="9"/>
  <c r="I1940" i="9"/>
  <c r="I1740" i="9"/>
  <c r="I1540" i="9"/>
  <c r="I1340" i="9"/>
  <c r="I1140" i="9"/>
  <c r="I940" i="9"/>
  <c r="I770" i="9"/>
  <c r="I2366" i="9"/>
  <c r="I2166" i="9"/>
  <c r="I1966" i="9"/>
  <c r="I1766" i="9"/>
  <c r="I1566" i="9"/>
  <c r="I1366" i="9"/>
  <c r="I1166" i="9"/>
  <c r="I966" i="9"/>
  <c r="I716" i="9"/>
  <c r="I516" i="9"/>
  <c r="I316" i="9"/>
  <c r="I2506" i="9"/>
  <c r="I2372" i="9"/>
  <c r="I2172" i="9"/>
  <c r="I1972" i="9"/>
  <c r="I1772" i="9"/>
  <c r="I1572" i="9"/>
  <c r="I1372" i="9"/>
  <c r="I1172" i="9"/>
  <c r="I972" i="9"/>
  <c r="I702" i="9"/>
  <c r="I502" i="9"/>
  <c r="I2478" i="9"/>
  <c r="I2278" i="9"/>
  <c r="I2078" i="9"/>
  <c r="I1878" i="9"/>
  <c r="I1678" i="9"/>
  <c r="I1478" i="9"/>
  <c r="I1278" i="9"/>
  <c r="I1078" i="9"/>
  <c r="I688" i="9"/>
  <c r="I488" i="9"/>
  <c r="I288" i="9"/>
  <c r="I2404" i="9"/>
  <c r="I2204" i="9"/>
  <c r="I2004" i="9"/>
  <c r="I1804" i="9"/>
  <c r="I1604" i="9"/>
  <c r="I1404" i="9"/>
  <c r="I1204" i="9"/>
  <c r="I1004" i="9"/>
  <c r="I2390" i="9"/>
  <c r="I2190" i="9"/>
  <c r="I1990" i="9"/>
  <c r="I1790" i="9"/>
  <c r="I1590" i="9"/>
  <c r="I1390" i="9"/>
  <c r="I1190" i="9"/>
  <c r="I990" i="9"/>
  <c r="I740" i="9"/>
  <c r="I458" i="9"/>
  <c r="I258" i="9"/>
  <c r="I58" i="9"/>
  <c r="I404" i="9"/>
  <c r="I204" i="9"/>
  <c r="I690" i="9"/>
  <c r="I490" i="9"/>
  <c r="I290" i="9"/>
  <c r="I90" i="9"/>
  <c r="I176" i="9"/>
  <c r="I442" i="9"/>
  <c r="I242" i="9"/>
  <c r="I42" i="9"/>
  <c r="I88" i="9"/>
  <c r="I774" i="9"/>
  <c r="I574" i="9"/>
  <c r="I374" i="9"/>
  <c r="I174" i="9"/>
  <c r="I480" i="9"/>
  <c r="I280" i="9"/>
  <c r="I80" i="9"/>
  <c r="I686" i="9"/>
  <c r="I486" i="9"/>
  <c r="I286" i="9"/>
  <c r="I86" i="9"/>
  <c r="I232" i="9"/>
  <c r="I32" i="9"/>
  <c r="I1631" i="9"/>
  <c r="I1351" i="9"/>
  <c r="I1151" i="9"/>
  <c r="I331" i="9"/>
  <c r="I151" i="9"/>
  <c r="I2356" i="9"/>
  <c r="I2156" i="9"/>
  <c r="I1956" i="9"/>
  <c r="I1756" i="9"/>
  <c r="I1556" i="9"/>
  <c r="I1356" i="9"/>
  <c r="I1156" i="9"/>
  <c r="I956" i="9"/>
  <c r="I726" i="9"/>
  <c r="I2442" i="9"/>
  <c r="I2242" i="9"/>
  <c r="I2042" i="9"/>
  <c r="I1842" i="9"/>
  <c r="I1642" i="9"/>
  <c r="I1442" i="9"/>
  <c r="I1242" i="9"/>
  <c r="I1042" i="9"/>
  <c r="I832" i="9"/>
  <c r="I632" i="9"/>
  <c r="I432" i="9"/>
  <c r="I2348" i="9"/>
  <c r="I2148" i="9"/>
  <c r="I1948" i="9"/>
  <c r="I1748" i="9"/>
  <c r="I1548" i="9"/>
  <c r="I1348" i="9"/>
  <c r="I1148" i="9"/>
  <c r="I948" i="9"/>
  <c r="I818" i="9"/>
  <c r="I618" i="9"/>
  <c r="I2374" i="9"/>
  <c r="I2174" i="9"/>
  <c r="I1974" i="9"/>
  <c r="I1774" i="9"/>
  <c r="I1574" i="9"/>
  <c r="I1374" i="9"/>
  <c r="I1174" i="9"/>
  <c r="I974" i="9"/>
  <c r="I824" i="9"/>
  <c r="I624" i="9"/>
  <c r="I2400" i="9"/>
  <c r="I2200" i="9"/>
  <c r="I2000" i="9"/>
  <c r="I1800" i="9"/>
  <c r="I1600" i="9"/>
  <c r="I1400" i="9"/>
  <c r="I1200" i="9"/>
  <c r="I1000" i="9"/>
  <c r="I830" i="9"/>
  <c r="I2426" i="9"/>
  <c r="I2226" i="9"/>
  <c r="I2026" i="9"/>
  <c r="I1826" i="9"/>
  <c r="I1626" i="9"/>
  <c r="I1426" i="9"/>
  <c r="I1226" i="9"/>
  <c r="I1026" i="9"/>
  <c r="I776" i="9"/>
  <c r="I576" i="9"/>
  <c r="I376" i="9"/>
  <c r="I2432" i="9"/>
  <c r="I2232" i="9"/>
  <c r="I2032" i="9"/>
  <c r="I1832" i="9"/>
  <c r="I1632" i="9"/>
  <c r="I1432" i="9"/>
  <c r="I1232" i="9"/>
  <c r="I1032" i="9"/>
  <c r="I762" i="9"/>
  <c r="I562" i="9"/>
  <c r="I2338" i="9"/>
  <c r="I2138" i="9"/>
  <c r="I1938" i="9"/>
  <c r="I1738" i="9"/>
  <c r="I1538" i="9"/>
  <c r="I1338" i="9"/>
  <c r="I1138" i="9"/>
  <c r="I938" i="9"/>
  <c r="I748" i="9"/>
  <c r="I548" i="9"/>
  <c r="I348" i="9"/>
  <c r="I2464" i="9"/>
  <c r="I2264" i="9"/>
  <c r="I2064" i="9"/>
  <c r="I1864" i="9"/>
  <c r="I1664" i="9"/>
  <c r="I1464" i="9"/>
  <c r="I1264" i="9"/>
  <c r="I1064" i="9"/>
  <c r="I2450" i="9"/>
  <c r="I2250" i="9"/>
  <c r="I2050" i="9"/>
  <c r="I1850" i="9"/>
  <c r="I1650" i="9"/>
  <c r="I1450" i="9"/>
  <c r="I1250" i="9"/>
  <c r="I1050" i="9"/>
  <c r="I800" i="9"/>
  <c r="I600" i="9"/>
  <c r="I318" i="9"/>
  <c r="I118" i="9"/>
  <c r="I464" i="9"/>
  <c r="I264" i="9"/>
  <c r="I64" i="9"/>
  <c r="I550" i="9"/>
  <c r="I350" i="9"/>
  <c r="I150" i="9"/>
  <c r="I236" i="9"/>
  <c r="I36" i="9"/>
  <c r="I302" i="9"/>
  <c r="I102" i="9"/>
  <c r="I148" i="9"/>
  <c r="I834" i="9"/>
  <c r="I634" i="9"/>
  <c r="I434" i="9"/>
  <c r="I234" i="9"/>
  <c r="I34" i="9"/>
  <c r="I540" i="9"/>
  <c r="I340" i="9"/>
  <c r="I140" i="9"/>
  <c r="I546" i="9"/>
  <c r="I346" i="9"/>
  <c r="I146" i="9"/>
  <c r="I292" i="9"/>
  <c r="I92" i="9"/>
  <c r="I465" i="9"/>
  <c r="I1951" i="9"/>
  <c r="I631" i="9"/>
  <c r="I471" i="9"/>
  <c r="I2416" i="9"/>
  <c r="I2216" i="9"/>
  <c r="I2016" i="9"/>
  <c r="I1816" i="9"/>
  <c r="I1616" i="9"/>
  <c r="I1416" i="9"/>
  <c r="I1216" i="9"/>
  <c r="I1016" i="9"/>
  <c r="I786" i="9"/>
  <c r="I2502" i="9"/>
  <c r="I2302" i="9"/>
  <c r="I2102" i="9"/>
  <c r="I1902" i="9"/>
  <c r="I1702" i="9"/>
  <c r="I1502" i="9"/>
  <c r="I1302" i="9"/>
  <c r="I1102" i="9"/>
  <c r="I902" i="9"/>
  <c r="I692" i="9"/>
  <c r="I492" i="9"/>
  <c r="I2408" i="9"/>
  <c r="I2208" i="9"/>
  <c r="I2008" i="9"/>
  <c r="I1808" i="9"/>
  <c r="I1608" i="9"/>
  <c r="I1408" i="9"/>
  <c r="I1208" i="9"/>
  <c r="I1008" i="9"/>
  <c r="I878" i="9"/>
  <c r="I678" i="9"/>
  <c r="I2434" i="9"/>
  <c r="I2234" i="9"/>
  <c r="I2034" i="9"/>
  <c r="I1834" i="9"/>
  <c r="I1634" i="9"/>
  <c r="I1434" i="9"/>
  <c r="I1234" i="9"/>
  <c r="I1034" i="9"/>
  <c r="I684" i="9"/>
  <c r="I2460" i="9"/>
  <c r="I2260" i="9"/>
  <c r="I2060" i="9"/>
  <c r="I1860" i="9"/>
  <c r="I1660" i="9"/>
  <c r="I1460" i="9"/>
  <c r="I1260" i="9"/>
  <c r="I1060" i="9"/>
  <c r="I2486" i="9"/>
  <c r="I2286" i="9"/>
  <c r="I2086" i="9"/>
  <c r="I1886" i="9"/>
  <c r="I1686" i="9"/>
  <c r="I1486" i="9"/>
  <c r="I1286" i="9"/>
  <c r="I1086" i="9"/>
  <c r="I886" i="9"/>
  <c r="I836" i="9"/>
  <c r="I636" i="9"/>
  <c r="I436" i="9"/>
  <c r="I2492" i="9"/>
  <c r="I2292" i="9"/>
  <c r="I2092" i="9"/>
  <c r="I1892" i="9"/>
  <c r="I1692" i="9"/>
  <c r="I1492" i="9"/>
  <c r="I1292" i="9"/>
  <c r="I1092" i="9"/>
  <c r="I892" i="9"/>
  <c r="I822" i="9"/>
  <c r="I622" i="9"/>
  <c r="I2398" i="9"/>
  <c r="I2198" i="9"/>
  <c r="I1998" i="9"/>
  <c r="I1798" i="9"/>
  <c r="I1598" i="9"/>
  <c r="I1398" i="9"/>
  <c r="I1198" i="9"/>
  <c r="I998" i="9"/>
  <c r="I808" i="9"/>
  <c r="I608" i="9"/>
  <c r="I408" i="9"/>
  <c r="I208" i="9"/>
  <c r="I2324" i="9"/>
  <c r="I2124" i="9"/>
  <c r="I1924" i="9"/>
  <c r="I1724" i="9"/>
  <c r="I1524" i="9"/>
  <c r="I1324" i="9"/>
  <c r="I1124" i="9"/>
  <c r="I924" i="9"/>
  <c r="I2310" i="9"/>
  <c r="I2110" i="9"/>
  <c r="I1910" i="9"/>
  <c r="I1710" i="9"/>
  <c r="I1510" i="9"/>
  <c r="I1310" i="9"/>
  <c r="I1110" i="9"/>
  <c r="I910" i="9"/>
  <c r="I860" i="9"/>
  <c r="I660" i="9"/>
  <c r="I378" i="9"/>
  <c r="I178" i="9"/>
  <c r="I524" i="9"/>
  <c r="I324" i="9"/>
  <c r="I124" i="9"/>
  <c r="I610" i="9"/>
  <c r="I410" i="9"/>
  <c r="I210" i="9"/>
  <c r="I10" i="9"/>
  <c r="I96" i="9"/>
  <c r="I362" i="9"/>
  <c r="I162" i="9"/>
  <c r="I8" i="9"/>
  <c r="I694" i="9"/>
  <c r="I494" i="9"/>
  <c r="I294" i="9"/>
  <c r="I94" i="9"/>
  <c r="I400" i="9"/>
  <c r="I200" i="9"/>
  <c r="I606" i="9"/>
  <c r="I406" i="9"/>
  <c r="I206" i="9"/>
  <c r="I6" i="9"/>
  <c r="I152" i="9"/>
  <c r="I1131" i="9"/>
  <c r="I951" i="9"/>
  <c r="I131" i="9"/>
  <c r="I2476" i="9"/>
  <c r="I2276" i="9"/>
  <c r="I2076" i="9"/>
  <c r="I1876" i="9"/>
  <c r="I1676" i="9"/>
  <c r="I1476" i="9"/>
  <c r="I1276" i="9"/>
  <c r="I1076" i="9"/>
  <c r="I846" i="9"/>
  <c r="I2362" i="9"/>
  <c r="I2162" i="9"/>
  <c r="I1962" i="9"/>
  <c r="I1762" i="9"/>
  <c r="I1562" i="9"/>
  <c r="I1362" i="9"/>
  <c r="I1162" i="9"/>
  <c r="I962" i="9"/>
  <c r="I752" i="9"/>
  <c r="I552" i="9"/>
  <c r="I352" i="9"/>
  <c r="I2468" i="9"/>
  <c r="I2268" i="9"/>
  <c r="I2068" i="9"/>
  <c r="I1868" i="9"/>
  <c r="I1668" i="9"/>
  <c r="I1468" i="9"/>
  <c r="I1268" i="9"/>
  <c r="I1068" i="9"/>
  <c r="I738" i="9"/>
  <c r="I538" i="9"/>
  <c r="I2494" i="9"/>
  <c r="I2294" i="9"/>
  <c r="I2094" i="9"/>
  <c r="I1894" i="9"/>
  <c r="I1694" i="9"/>
  <c r="I1494" i="9"/>
  <c r="I1294" i="9"/>
  <c r="I1094" i="9"/>
  <c r="I894" i="9"/>
  <c r="I744" i="9"/>
  <c r="I544" i="9"/>
  <c r="I2320" i="9"/>
  <c r="I2120" i="9"/>
  <c r="I1920" i="9"/>
  <c r="I1720" i="9"/>
  <c r="I1520" i="9"/>
  <c r="I1320" i="9"/>
  <c r="I1120" i="9"/>
  <c r="I920" i="9"/>
  <c r="I750" i="9"/>
  <c r="I2346" i="9"/>
  <c r="I2146" i="9"/>
  <c r="I1946" i="9"/>
  <c r="I1746" i="9"/>
  <c r="I1546" i="9"/>
  <c r="I1346" i="9"/>
  <c r="I1146" i="9"/>
  <c r="I946" i="9"/>
  <c r="I696" i="9"/>
  <c r="I496" i="9"/>
  <c r="I296" i="9"/>
  <c r="I2352" i="9"/>
  <c r="I2152" i="9"/>
  <c r="I1952" i="9"/>
  <c r="I1752" i="9"/>
  <c r="I1552" i="9"/>
  <c r="I1352" i="9"/>
  <c r="I1152" i="9"/>
  <c r="I952" i="9"/>
  <c r="I682" i="9"/>
  <c r="I2458" i="9"/>
  <c r="I2258" i="9"/>
  <c r="I2058" i="9"/>
  <c r="I1858" i="9"/>
  <c r="I1658" i="9"/>
  <c r="I1458" i="9"/>
  <c r="I1258" i="9"/>
  <c r="I1058" i="9"/>
  <c r="I868" i="9"/>
  <c r="I668" i="9"/>
  <c r="I468" i="9"/>
  <c r="I268" i="9"/>
  <c r="I2524" i="9"/>
  <c r="I2384" i="9"/>
  <c r="I2184" i="9"/>
  <c r="I1984" i="9"/>
  <c r="I1784" i="9"/>
  <c r="I1584" i="9"/>
  <c r="I1384" i="9"/>
  <c r="I1184" i="9"/>
  <c r="I984" i="9"/>
  <c r="I2370" i="9"/>
  <c r="I2170" i="9"/>
  <c r="I1970" i="9"/>
  <c r="I1770" i="9"/>
  <c r="I1570" i="9"/>
  <c r="I1370" i="9"/>
  <c r="I1170" i="9"/>
  <c r="I970" i="9"/>
  <c r="I720" i="9"/>
  <c r="I438" i="9"/>
  <c r="I238" i="9"/>
  <c r="I38" i="9"/>
  <c r="I384" i="9"/>
  <c r="I184" i="9"/>
  <c r="I670" i="9"/>
  <c r="I470" i="9"/>
  <c r="I270" i="9"/>
  <c r="I70" i="9"/>
  <c r="I156" i="9"/>
  <c r="I422" i="9"/>
  <c r="I222" i="9"/>
  <c r="I22" i="9"/>
  <c r="I68" i="9"/>
  <c r="I754" i="9"/>
  <c r="I554" i="9"/>
  <c r="I354" i="9"/>
  <c r="I154" i="9"/>
  <c r="I460" i="9"/>
  <c r="I260" i="9"/>
  <c r="I60" i="9"/>
  <c r="I666" i="9"/>
  <c r="I466" i="9"/>
  <c r="I266" i="9"/>
  <c r="I66" i="9"/>
  <c r="I212" i="9"/>
  <c r="I12" i="9"/>
  <c r="I1551" i="9"/>
  <c r="I431" i="9"/>
  <c r="I271" i="9"/>
  <c r="I2336" i="9"/>
  <c r="I2136" i="9"/>
  <c r="I1936" i="9"/>
  <c r="I1736" i="9"/>
  <c r="I1536" i="9"/>
  <c r="I1336" i="9"/>
  <c r="I1136" i="9"/>
  <c r="I936" i="9"/>
  <c r="I2422" i="9"/>
  <c r="I2222" i="9"/>
  <c r="I2022" i="9"/>
  <c r="I1822" i="9"/>
  <c r="I1622" i="9"/>
  <c r="I1422" i="9"/>
  <c r="I1222" i="9"/>
  <c r="I1022" i="9"/>
  <c r="I812" i="9"/>
  <c r="I612" i="9"/>
  <c r="I412" i="9"/>
  <c r="I2328" i="9"/>
  <c r="I2128" i="9"/>
  <c r="I1928" i="9"/>
  <c r="I1728" i="9"/>
  <c r="I1528" i="9"/>
  <c r="I1328" i="9"/>
  <c r="I1128" i="9"/>
  <c r="I928" i="9"/>
  <c r="I798" i="9"/>
  <c r="I598" i="9"/>
  <c r="I2354" i="9"/>
  <c r="I2154" i="9"/>
  <c r="I1954" i="9"/>
  <c r="I1754" i="9"/>
  <c r="I1554" i="9"/>
  <c r="I1354" i="9"/>
  <c r="I1154" i="9"/>
  <c r="I954" i="9"/>
  <c r="I804" i="9"/>
  <c r="I604" i="9"/>
  <c r="I2518" i="9"/>
  <c r="I2380" i="9"/>
  <c r="I2180" i="9"/>
  <c r="I1980" i="9"/>
  <c r="I1780" i="9"/>
  <c r="I1580" i="9"/>
  <c r="I1380" i="9"/>
  <c r="I1180" i="9"/>
  <c r="I980" i="9"/>
  <c r="I810" i="9"/>
  <c r="I2406" i="9"/>
  <c r="I2206" i="9"/>
  <c r="I2006" i="9"/>
  <c r="I1806" i="9"/>
  <c r="I1606" i="9"/>
  <c r="I1406" i="9"/>
  <c r="I1206" i="9"/>
  <c r="I1006" i="9"/>
  <c r="I756" i="9"/>
  <c r="I556" i="9"/>
  <c r="I356" i="9"/>
  <c r="I2412" i="9"/>
  <c r="I2212" i="9"/>
  <c r="I2012" i="9"/>
  <c r="I1812" i="9"/>
  <c r="I1612" i="9"/>
  <c r="I1412" i="9"/>
  <c r="I1212" i="9"/>
  <c r="I1012" i="9"/>
  <c r="I742" i="9"/>
  <c r="I542" i="9"/>
  <c r="I2318" i="9"/>
  <c r="I2118" i="9"/>
  <c r="I1918" i="9"/>
  <c r="I1718" i="9"/>
  <c r="I1518" i="9"/>
  <c r="I1318" i="9"/>
  <c r="I1118" i="9"/>
  <c r="I918" i="9"/>
  <c r="I728" i="9"/>
  <c r="I528" i="9"/>
  <c r="I328" i="9"/>
  <c r="I2514" i="9"/>
  <c r="I2444" i="9"/>
  <c r="I2244" i="9"/>
  <c r="I2044" i="9"/>
  <c r="I1844" i="9"/>
  <c r="I1644" i="9"/>
  <c r="I1444" i="9"/>
  <c r="I1244" i="9"/>
  <c r="I1044" i="9"/>
  <c r="I2430" i="9"/>
  <c r="I2230" i="9"/>
  <c r="I2030" i="9"/>
  <c r="I1830" i="9"/>
  <c r="I1630" i="9"/>
  <c r="I1430" i="9"/>
  <c r="I1230" i="9"/>
  <c r="I1030" i="9"/>
  <c r="I780" i="9"/>
  <c r="I498" i="9"/>
  <c r="I298" i="9"/>
  <c r="I98" i="9"/>
  <c r="I444" i="9"/>
  <c r="I244" i="9"/>
  <c r="I44" i="9"/>
  <c r="I530" i="9"/>
  <c r="I330" i="9"/>
  <c r="I130" i="9"/>
  <c r="I216" i="9"/>
  <c r="I16" i="9"/>
  <c r="I482" i="9"/>
  <c r="I282" i="9"/>
  <c r="I82" i="9"/>
  <c r="I128" i="9"/>
  <c r="I814" i="9"/>
  <c r="I614" i="9"/>
  <c r="I414" i="9"/>
  <c r="I214" i="9"/>
  <c r="I14" i="9"/>
  <c r="I265" i="9"/>
  <c r="I1831" i="9"/>
  <c r="I1271" i="9"/>
  <c r="I931" i="9"/>
  <c r="I751" i="9"/>
  <c r="I2396" i="9"/>
  <c r="I2196" i="9"/>
  <c r="I1996" i="9"/>
  <c r="I1796" i="9"/>
  <c r="I1596" i="9"/>
  <c r="I1396" i="9"/>
  <c r="I1196" i="9"/>
  <c r="I996" i="9"/>
  <c r="I766" i="9"/>
  <c r="I2482" i="9"/>
  <c r="I2282" i="9"/>
  <c r="I2082" i="9"/>
  <c r="I1882" i="9"/>
  <c r="I1682" i="9"/>
  <c r="I1482" i="9"/>
  <c r="I1282" i="9"/>
  <c r="I1082" i="9"/>
  <c r="I882" i="9"/>
  <c r="I872" i="9"/>
  <c r="I672" i="9"/>
  <c r="I472" i="9"/>
  <c r="I2388" i="9"/>
  <c r="I2188" i="9"/>
  <c r="I1988" i="9"/>
  <c r="I1788" i="9"/>
  <c r="I1588" i="9"/>
  <c r="I1388" i="9"/>
  <c r="I1188" i="9"/>
  <c r="I988" i="9"/>
  <c r="I858" i="9"/>
  <c r="I658" i="9"/>
  <c r="I2414" i="9"/>
  <c r="I2214" i="9"/>
  <c r="I2014" i="9"/>
  <c r="I1814" i="9"/>
  <c r="I1614" i="9"/>
  <c r="I1414" i="9"/>
  <c r="I1214" i="9"/>
  <c r="I1014" i="9"/>
  <c r="I864" i="9"/>
  <c r="I664" i="9"/>
  <c r="I2508" i="9"/>
  <c r="I2440" i="9"/>
  <c r="I2240" i="9"/>
  <c r="I2040" i="9"/>
  <c r="I1840" i="9"/>
  <c r="I1640" i="9"/>
  <c r="I1440" i="9"/>
  <c r="I1240" i="9"/>
  <c r="I1040" i="9"/>
  <c r="I870" i="9"/>
  <c r="I2466" i="9"/>
  <c r="I2266" i="9"/>
  <c r="I2066" i="9"/>
  <c r="I1866" i="9"/>
  <c r="I1666" i="9"/>
  <c r="I1466" i="9"/>
  <c r="I1266" i="9"/>
  <c r="I1066" i="9"/>
  <c r="I816" i="9"/>
  <c r="I616" i="9"/>
  <c r="I416" i="9"/>
  <c r="I2472" i="9"/>
  <c r="I2272" i="9"/>
  <c r="I2072" i="9"/>
  <c r="I1872" i="9"/>
  <c r="I1672" i="9"/>
  <c r="I1472" i="9"/>
  <c r="I1272" i="9"/>
  <c r="I1072" i="9"/>
  <c r="I802" i="9"/>
  <c r="I602" i="9"/>
  <c r="I2378" i="9"/>
  <c r="I2178" i="9"/>
  <c r="I1978" i="9"/>
  <c r="I1778" i="9"/>
  <c r="I1578" i="9"/>
  <c r="I1378" i="9"/>
  <c r="I1178" i="9"/>
  <c r="I978" i="9"/>
  <c r="I788" i="9"/>
  <c r="I588" i="9"/>
  <c r="I388" i="9"/>
  <c r="I188" i="9"/>
  <c r="I2504" i="9"/>
  <c r="I2304" i="9"/>
  <c r="I2104" i="9"/>
  <c r="I1904" i="9"/>
  <c r="I1704" i="9"/>
  <c r="I1504" i="9"/>
  <c r="I1304" i="9"/>
  <c r="I1104" i="9"/>
  <c r="I904" i="9"/>
  <c r="I2490" i="9"/>
  <c r="I2290" i="9"/>
  <c r="I2090" i="9"/>
  <c r="I1890" i="9"/>
  <c r="I1690" i="9"/>
  <c r="I1490" i="9"/>
  <c r="I1290" i="9"/>
  <c r="I1090" i="9"/>
  <c r="I890" i="9"/>
  <c r="I840" i="9"/>
  <c r="I640" i="9"/>
  <c r="I358" i="9"/>
  <c r="I158" i="9"/>
  <c r="I504" i="9"/>
  <c r="I304" i="9"/>
  <c r="I104" i="9"/>
  <c r="I590" i="9"/>
  <c r="I390" i="9"/>
  <c r="I190" i="9"/>
  <c r="I276" i="9"/>
  <c r="I76" i="9"/>
  <c r="I342" i="9"/>
  <c r="I142" i="9"/>
  <c r="I874" i="9"/>
  <c r="I674" i="9"/>
  <c r="I474" i="9"/>
  <c r="I274" i="9"/>
  <c r="I74" i="9"/>
  <c r="I580" i="9"/>
  <c r="I380" i="9"/>
  <c r="I180" i="9"/>
  <c r="I586" i="9"/>
  <c r="I386" i="9"/>
  <c r="I186" i="9"/>
  <c r="I132" i="9"/>
  <c r="I2151" i="9"/>
  <c r="I1231" i="9"/>
  <c r="I1071" i="9"/>
  <c r="I231" i="9"/>
  <c r="I71" i="9"/>
  <c r="I2456" i="9"/>
  <c r="I2256" i="9"/>
  <c r="I2056" i="9"/>
  <c r="I1856" i="9"/>
  <c r="I1656" i="9"/>
  <c r="I1456" i="9"/>
  <c r="I1256" i="9"/>
  <c r="I1056" i="9"/>
  <c r="I826" i="9"/>
  <c r="I2342" i="9"/>
  <c r="I2142" i="9"/>
  <c r="I1942" i="9"/>
  <c r="I1742" i="9"/>
  <c r="I1542" i="9"/>
  <c r="I1342" i="9"/>
  <c r="I1142" i="9"/>
  <c r="I942" i="9"/>
  <c r="I732" i="9"/>
  <c r="I532" i="9"/>
  <c r="I332" i="9"/>
  <c r="I2520" i="9"/>
  <c r="I2448" i="9"/>
  <c r="I2248" i="9"/>
  <c r="I2048" i="9"/>
  <c r="I1848" i="9"/>
  <c r="I1648" i="9"/>
  <c r="I1448" i="9"/>
  <c r="I1248" i="9"/>
  <c r="I1048" i="9"/>
  <c r="I718" i="9"/>
  <c r="I518" i="9"/>
  <c r="I2474" i="9"/>
  <c r="I2274" i="9"/>
  <c r="I2074" i="9"/>
  <c r="I1874" i="9"/>
  <c r="I1674" i="9"/>
  <c r="I1474" i="9"/>
  <c r="I1274" i="9"/>
  <c r="I1074" i="9"/>
  <c r="I724" i="9"/>
  <c r="I2500" i="9"/>
  <c r="I2300" i="9"/>
  <c r="I2100" i="9"/>
  <c r="I1900" i="9"/>
  <c r="I1700" i="9"/>
  <c r="I1500" i="9"/>
  <c r="I1300" i="9"/>
  <c r="I1100" i="9"/>
  <c r="I900" i="9"/>
  <c r="I730" i="9"/>
  <c r="I2326" i="9"/>
  <c r="I2126" i="9"/>
  <c r="I1926" i="9"/>
  <c r="I1726" i="9"/>
  <c r="I1526" i="9"/>
  <c r="I1326" i="9"/>
  <c r="I1126" i="9"/>
  <c r="I926" i="9"/>
  <c r="I876" i="9"/>
  <c r="I676" i="9"/>
  <c r="I476" i="9"/>
  <c r="I2332" i="9"/>
  <c r="I2132" i="9"/>
  <c r="I1932" i="9"/>
  <c r="I1732" i="9"/>
  <c r="I1532" i="9"/>
  <c r="I1332" i="9"/>
  <c r="I1132" i="9"/>
  <c r="I932" i="9"/>
  <c r="I862" i="9"/>
  <c r="I662" i="9"/>
  <c r="I2438" i="9"/>
  <c r="I2238" i="9"/>
  <c r="I2038" i="9"/>
  <c r="I1838" i="9"/>
  <c r="I1638" i="9"/>
  <c r="I1438" i="9"/>
  <c r="I1238" i="9"/>
  <c r="I1038" i="9"/>
  <c r="I848" i="9"/>
  <c r="I648" i="9"/>
  <c r="I448" i="9"/>
  <c r="I248" i="9"/>
  <c r="I2364" i="9"/>
  <c r="I2164" i="9"/>
  <c r="I1964" i="9"/>
  <c r="I1764" i="9"/>
  <c r="I1564" i="9"/>
  <c r="I1364" i="9"/>
  <c r="I1164" i="9"/>
  <c r="I964" i="9"/>
  <c r="I2350" i="9"/>
  <c r="I2150" i="9"/>
  <c r="I1950" i="9"/>
  <c r="I1750" i="9"/>
  <c r="I1550" i="9"/>
  <c r="I1350" i="9"/>
  <c r="I1150" i="9"/>
  <c r="I950" i="9"/>
  <c r="I700" i="9"/>
  <c r="I418" i="9"/>
  <c r="I218" i="9"/>
  <c r="I18" i="9"/>
  <c r="I364" i="9"/>
  <c r="I164" i="9"/>
  <c r="I650" i="9"/>
  <c r="I450" i="9"/>
  <c r="I250" i="9"/>
  <c r="I50" i="9"/>
  <c r="I136" i="9"/>
  <c r="I402" i="9"/>
  <c r="I202" i="9"/>
  <c r="I48" i="9"/>
  <c r="I734" i="9"/>
  <c r="I534" i="9"/>
  <c r="I334" i="9"/>
  <c r="I134" i="9"/>
  <c r="I440" i="9"/>
  <c r="I240" i="9"/>
  <c r="I40" i="9"/>
  <c r="I646" i="9"/>
  <c r="I446" i="9"/>
  <c r="I246" i="9"/>
  <c r="I1431" i="9"/>
  <c r="I731" i="9"/>
  <c r="I551" i="9"/>
  <c r="I2522" i="9"/>
  <c r="I2316" i="9"/>
  <c r="I2116" i="9"/>
  <c r="I1916" i="9"/>
  <c r="I1716" i="9"/>
  <c r="I1516" i="9"/>
  <c r="I1316" i="9"/>
  <c r="I1116" i="9"/>
  <c r="I916" i="9"/>
  <c r="I2402" i="9"/>
  <c r="I2202" i="9"/>
  <c r="I2002" i="9"/>
  <c r="I1802" i="9"/>
  <c r="I1602" i="9"/>
  <c r="I1402" i="9"/>
  <c r="I1202" i="9"/>
  <c r="I1002" i="9"/>
  <c r="I792" i="9"/>
  <c r="I592" i="9"/>
  <c r="I392" i="9"/>
  <c r="I2510" i="9"/>
  <c r="I2308" i="9"/>
  <c r="I2108" i="9"/>
  <c r="I1908" i="9"/>
  <c r="I1708" i="9"/>
  <c r="I1508" i="9"/>
  <c r="I1308" i="9"/>
  <c r="I1108" i="9"/>
  <c r="I908" i="9"/>
  <c r="I778" i="9"/>
  <c r="I578" i="9"/>
  <c r="I2334" i="9"/>
  <c r="I2134" i="9"/>
  <c r="I1934" i="9"/>
  <c r="I1734" i="9"/>
  <c r="I1534" i="9"/>
  <c r="I1334" i="9"/>
  <c r="I1134" i="9"/>
  <c r="I934" i="9"/>
  <c r="I784" i="9"/>
  <c r="I584" i="9"/>
  <c r="I2360" i="9"/>
  <c r="I2160" i="9"/>
  <c r="I1960" i="9"/>
  <c r="I1760" i="9"/>
  <c r="I1560" i="9"/>
  <c r="I1360" i="9"/>
  <c r="I1160" i="9"/>
  <c r="I960" i="9"/>
  <c r="I790" i="9"/>
  <c r="I2386" i="9"/>
  <c r="I2186" i="9"/>
  <c r="I1986" i="9"/>
  <c r="I1786" i="9"/>
  <c r="I1586" i="9"/>
  <c r="I1386" i="9"/>
  <c r="I1186" i="9"/>
  <c r="I986" i="9"/>
  <c r="I736" i="9"/>
  <c r="I536" i="9"/>
  <c r="I336" i="9"/>
  <c r="I2392" i="9"/>
  <c r="I2192" i="9"/>
  <c r="I1992" i="9"/>
  <c r="I1792" i="9"/>
  <c r="I1592" i="9"/>
  <c r="I1392" i="9"/>
  <c r="I1192" i="9"/>
  <c r="I992" i="9"/>
  <c r="I722" i="9"/>
  <c r="I522" i="9"/>
  <c r="I2498" i="9"/>
  <c r="I2298" i="9"/>
  <c r="I2098" i="9"/>
  <c r="I1898" i="9"/>
  <c r="I1698" i="9"/>
  <c r="I1498" i="9"/>
  <c r="I1298" i="9"/>
  <c r="I1098" i="9"/>
  <c r="I898" i="9"/>
  <c r="I708" i="9"/>
  <c r="I508" i="9"/>
  <c r="I308" i="9"/>
  <c r="I2424" i="9"/>
  <c r="I2224" i="9"/>
  <c r="I2024" i="9"/>
  <c r="I1824" i="9"/>
  <c r="I1624" i="9"/>
  <c r="I1424" i="9"/>
  <c r="I1224" i="9"/>
  <c r="I1024" i="9"/>
  <c r="I2410" i="9"/>
  <c r="I2210" i="9"/>
  <c r="I2010" i="9"/>
  <c r="I1810" i="9"/>
  <c r="I1610" i="9"/>
  <c r="I1410" i="9"/>
  <c r="I1210" i="9"/>
  <c r="I1010" i="9"/>
  <c r="I760" i="9"/>
  <c r="I478" i="9"/>
  <c r="I278" i="9"/>
  <c r="I78" i="9"/>
  <c r="I424" i="9"/>
  <c r="I224" i="9"/>
  <c r="I24" i="9"/>
  <c r="I710" i="9"/>
  <c r="I510" i="9"/>
  <c r="I310" i="9"/>
  <c r="I110" i="9"/>
  <c r="I196" i="9"/>
  <c r="I462" i="9"/>
  <c r="I262" i="9"/>
  <c r="I62" i="9"/>
  <c r="I108" i="9"/>
  <c r="I794" i="9"/>
  <c r="I594" i="9"/>
  <c r="I394" i="9"/>
  <c r="I194" i="9"/>
  <c r="I500" i="9"/>
  <c r="I300" i="9"/>
  <c r="I100" i="9"/>
  <c r="I65" i="9"/>
  <c r="I1751" i="9"/>
  <c r="I1031" i="9"/>
  <c r="I871" i="9"/>
  <c r="I31" i="9"/>
  <c r="I2512" i="9"/>
  <c r="I2376" i="9"/>
  <c r="I2176" i="9"/>
  <c r="I1976" i="9"/>
  <c r="I1776" i="9"/>
  <c r="I1576" i="9"/>
  <c r="I1376" i="9"/>
  <c r="I1176" i="9"/>
  <c r="I976" i="9"/>
  <c r="I746" i="9"/>
  <c r="I2462" i="9"/>
  <c r="I2262" i="9"/>
  <c r="I2062" i="9"/>
  <c r="I1862" i="9"/>
  <c r="I1662" i="9"/>
  <c r="I1462" i="9"/>
  <c r="I1262" i="9"/>
  <c r="I1062" i="9"/>
  <c r="I852" i="9"/>
  <c r="I652" i="9"/>
  <c r="I452" i="9"/>
  <c r="I2368" i="9"/>
  <c r="I2168" i="9"/>
  <c r="I1968" i="9"/>
  <c r="I1768" i="9"/>
  <c r="I1568" i="9"/>
  <c r="I1368" i="9"/>
  <c r="I1168" i="9"/>
  <c r="I968" i="9"/>
  <c r="I838" i="9"/>
  <c r="I638" i="9"/>
  <c r="I2394" i="9"/>
  <c r="I2194" i="9"/>
  <c r="I1994" i="9"/>
  <c r="I1794" i="9"/>
  <c r="I1594" i="9"/>
  <c r="I1394" i="9"/>
  <c r="I1194" i="9"/>
  <c r="I994" i="9"/>
  <c r="I844" i="9"/>
  <c r="I644" i="9"/>
  <c r="I2420" i="9"/>
  <c r="I2220" i="9"/>
  <c r="I2020" i="9"/>
  <c r="I1820" i="9"/>
  <c r="I1620" i="9"/>
  <c r="I1420" i="9"/>
  <c r="I1220" i="9"/>
  <c r="I1020" i="9"/>
  <c r="I850" i="9"/>
  <c r="I2446" i="9"/>
  <c r="I2246" i="9"/>
  <c r="I2046" i="9"/>
  <c r="I1846" i="9"/>
  <c r="I1646" i="9"/>
  <c r="I1446" i="9"/>
  <c r="I1246" i="9"/>
  <c r="I1046" i="9"/>
  <c r="I796" i="9"/>
  <c r="I596" i="9"/>
  <c r="I396" i="9"/>
  <c r="I2452" i="9"/>
  <c r="I2252" i="9"/>
  <c r="I2052" i="9"/>
  <c r="I1852" i="9"/>
  <c r="I1652" i="9"/>
  <c r="I1452" i="9"/>
  <c r="I1252" i="9"/>
  <c r="I1052" i="9"/>
  <c r="I782" i="9"/>
  <c r="I582" i="9"/>
  <c r="I2358" i="9"/>
  <c r="I2158" i="9"/>
  <c r="I1958" i="9"/>
  <c r="I1758" i="9"/>
  <c r="I1558" i="9"/>
  <c r="I1358" i="9"/>
  <c r="I1158" i="9"/>
  <c r="I958" i="9"/>
  <c r="I768" i="9"/>
  <c r="I568" i="9"/>
  <c r="I368" i="9"/>
  <c r="I2484" i="9"/>
  <c r="I2284" i="9"/>
  <c r="I2084" i="9"/>
  <c r="I1884" i="9"/>
  <c r="I1684" i="9"/>
  <c r="I1484" i="9"/>
  <c r="I1284" i="9"/>
  <c r="I1084" i="9"/>
  <c r="I884" i="9"/>
  <c r="I2470" i="9"/>
  <c r="I2270" i="9"/>
  <c r="I2070" i="9"/>
  <c r="I1870" i="9"/>
  <c r="I1670" i="9"/>
  <c r="I1470" i="9"/>
  <c r="I1270" i="9"/>
  <c r="I1070" i="9"/>
  <c r="I820" i="9"/>
  <c r="I620" i="9"/>
  <c r="I338" i="9"/>
  <c r="I138" i="9"/>
  <c r="I484" i="9"/>
  <c r="I284" i="9"/>
  <c r="I84" i="9"/>
  <c r="I570" i="9"/>
  <c r="I370" i="9"/>
  <c r="I170" i="9"/>
  <c r="I256" i="9"/>
  <c r="I56" i="9"/>
  <c r="I322" i="9"/>
  <c r="I122" i="9"/>
  <c r="I168" i="9"/>
  <c r="I854" i="9"/>
  <c r="I654" i="9"/>
  <c r="I454" i="9"/>
  <c r="I254" i="9"/>
  <c r="I54" i="9"/>
  <c r="I560" i="9"/>
  <c r="I360" i="9"/>
  <c r="I160" i="9"/>
  <c r="I566" i="9"/>
  <c r="I366" i="9"/>
  <c r="I166" i="9"/>
  <c r="I312" i="9"/>
  <c r="I112" i="9"/>
  <c r="I2031" i="9"/>
  <c r="I531" i="9"/>
  <c r="I351" i="9"/>
  <c r="I2436" i="9"/>
  <c r="I2236" i="9"/>
  <c r="I2036" i="9"/>
  <c r="I1836" i="9"/>
  <c r="I1636" i="9"/>
  <c r="I1436" i="9"/>
  <c r="I1236" i="9"/>
  <c r="I1036" i="9"/>
  <c r="I806" i="9"/>
  <c r="I2322" i="9"/>
  <c r="I2122" i="9"/>
  <c r="I1922" i="9"/>
  <c r="I1722" i="9"/>
  <c r="I1522" i="9"/>
  <c r="I1322" i="9"/>
  <c r="I1122" i="9"/>
  <c r="I922" i="9"/>
  <c r="I712" i="9"/>
  <c r="I512" i="9"/>
  <c r="I2428" i="9"/>
  <c r="I2228" i="9"/>
  <c r="I2028" i="9"/>
  <c r="I1828" i="9"/>
  <c r="I1628" i="9"/>
  <c r="I1428" i="9"/>
  <c r="I1228" i="9"/>
  <c r="I1028" i="9"/>
  <c r="I698" i="9"/>
  <c r="I2454" i="9"/>
  <c r="I2254" i="9"/>
  <c r="I2054" i="9"/>
  <c r="I1854" i="9"/>
  <c r="I1654" i="9"/>
  <c r="I1454" i="9"/>
  <c r="I1254" i="9"/>
  <c r="I1054" i="9"/>
  <c r="I704" i="9"/>
  <c r="I2480" i="9"/>
  <c r="I2280" i="9"/>
  <c r="I2080" i="9"/>
  <c r="I1880" i="9"/>
  <c r="I1680" i="9"/>
  <c r="I1480" i="9"/>
  <c r="I1280" i="9"/>
  <c r="I1080" i="9"/>
  <c r="I880" i="9"/>
  <c r="I2306" i="9"/>
  <c r="I2106" i="9"/>
  <c r="I1906" i="9"/>
  <c r="I1706" i="9"/>
  <c r="I1506" i="9"/>
  <c r="I1306" i="9"/>
  <c r="I1106" i="9"/>
  <c r="I906" i="9"/>
  <c r="I856" i="9"/>
  <c r="I656" i="9"/>
  <c r="I456" i="9"/>
  <c r="I2516" i="9"/>
  <c r="I2312" i="9"/>
  <c r="I2112" i="9"/>
  <c r="I1912" i="9"/>
  <c r="I1712" i="9"/>
  <c r="I1512" i="9"/>
  <c r="I1312" i="9"/>
  <c r="I1112" i="9"/>
  <c r="I912" i="9"/>
  <c r="I842" i="9"/>
  <c r="I642" i="9"/>
  <c r="I2418" i="9"/>
  <c r="I2218" i="9"/>
  <c r="I2018" i="9"/>
  <c r="I1818" i="9"/>
  <c r="I1618" i="9"/>
  <c r="I1418" i="9"/>
  <c r="I1218" i="9"/>
  <c r="I1018" i="9"/>
  <c r="I828" i="9"/>
  <c r="I628" i="9"/>
  <c r="I428" i="9"/>
  <c r="I228" i="9"/>
  <c r="I2344" i="9"/>
  <c r="I2144" i="9"/>
  <c r="I1944" i="9"/>
  <c r="I1744" i="9"/>
  <c r="I1544" i="9"/>
  <c r="I1344" i="9"/>
  <c r="I1144" i="9"/>
  <c r="I944" i="9"/>
  <c r="I2330" i="9"/>
  <c r="I2130" i="9"/>
  <c r="I1930" i="9"/>
  <c r="I1730" i="9"/>
  <c r="I1530" i="9"/>
  <c r="I1330" i="9"/>
  <c r="I1130" i="9"/>
  <c r="I930" i="9"/>
  <c r="I680" i="9"/>
  <c r="I398" i="9"/>
  <c r="I198" i="9"/>
  <c r="I344" i="9"/>
  <c r="I144" i="9"/>
  <c r="I630" i="9"/>
  <c r="I430" i="9"/>
  <c r="I230" i="9"/>
  <c r="I30" i="9"/>
  <c r="I116" i="9"/>
  <c r="I382" i="9"/>
  <c r="I182" i="9"/>
  <c r="I28" i="9"/>
  <c r="I714" i="9"/>
  <c r="I514" i="9"/>
  <c r="I314" i="9"/>
  <c r="I114" i="9"/>
  <c r="I420" i="9"/>
  <c r="I220" i="9"/>
  <c r="I20" i="9"/>
  <c r="I626" i="9"/>
  <c r="I426" i="9"/>
  <c r="I226" i="9"/>
  <c r="I26" i="9"/>
  <c r="I172" i="9"/>
  <c r="I120" i="9"/>
  <c r="I706" i="9"/>
  <c r="I46" i="9"/>
  <c r="I326" i="9"/>
  <c r="I72" i="9"/>
  <c r="I306" i="9"/>
  <c r="I272" i="9"/>
  <c r="I52" i="9"/>
  <c r="I520" i="9"/>
  <c r="I252" i="9"/>
  <c r="I526" i="9"/>
  <c r="I506" i="9"/>
  <c r="I192" i="9"/>
  <c r="I320" i="9"/>
  <c r="I126" i="9"/>
  <c r="I106" i="9"/>
  <c r="R14" i="9"/>
  <c r="P29" i="9" s="1"/>
  <c r="Q29" i="9" s="1"/>
  <c r="J2449" i="9"/>
  <c r="J2249" i="9"/>
  <c r="J2049" i="9"/>
  <c r="J1849" i="9"/>
  <c r="J1649" i="9"/>
  <c r="J1449" i="9"/>
  <c r="J1249" i="9"/>
  <c r="J1049" i="9"/>
  <c r="J849" i="9"/>
  <c r="J649" i="9"/>
  <c r="J2474" i="9"/>
  <c r="J2274" i="9"/>
  <c r="J2074" i="9"/>
  <c r="J1874" i="9"/>
  <c r="J1674" i="9"/>
  <c r="J1474" i="9"/>
  <c r="J2511" i="9"/>
  <c r="J2375" i="9"/>
  <c r="J2175" i="9"/>
  <c r="J1975" i="9"/>
  <c r="J1775" i="9"/>
  <c r="J1575" i="9"/>
  <c r="J1375" i="9"/>
  <c r="J1175" i="9"/>
  <c r="J975" i="9"/>
  <c r="J775" i="9"/>
  <c r="J575" i="9"/>
  <c r="J2400" i="9"/>
  <c r="J2200" i="9"/>
  <c r="J2461" i="9"/>
  <c r="J2261" i="9"/>
  <c r="J2061" i="9"/>
  <c r="J1861" i="9"/>
  <c r="J1661" i="9"/>
  <c r="J1461" i="9"/>
  <c r="J1261" i="9"/>
  <c r="J1061" i="9"/>
  <c r="J861" i="9"/>
  <c r="J661" i="9"/>
  <c r="J2486" i="9"/>
  <c r="J2286" i="9"/>
  <c r="J2467" i="9"/>
  <c r="J2267" i="9"/>
  <c r="J2067" i="9"/>
  <c r="J1867" i="9"/>
  <c r="J1667" i="9"/>
  <c r="J1467" i="9"/>
  <c r="J1267" i="9"/>
  <c r="J1067" i="9"/>
  <c r="J867" i="9"/>
  <c r="J667" i="9"/>
  <c r="J2352" i="9"/>
  <c r="J2152" i="9"/>
  <c r="J1952" i="9"/>
  <c r="J1752" i="9"/>
  <c r="J1552" i="9"/>
  <c r="J2453" i="9"/>
  <c r="J2253" i="9"/>
  <c r="J2053" i="9"/>
  <c r="J1853" i="9"/>
  <c r="J1653" i="9"/>
  <c r="J1453" i="9"/>
  <c r="J1253" i="9"/>
  <c r="J1053" i="9"/>
  <c r="J853" i="9"/>
  <c r="J653" i="9"/>
  <c r="J2338" i="9"/>
  <c r="J2138" i="9"/>
  <c r="J2419" i="9"/>
  <c r="J2219" i="9"/>
  <c r="J2019" i="9"/>
  <c r="J1819" i="9"/>
  <c r="J1619" i="9"/>
  <c r="J1419" i="9"/>
  <c r="J1219" i="9"/>
  <c r="J1019" i="9"/>
  <c r="J819" i="9"/>
  <c r="J619" i="9"/>
  <c r="J2514" i="9"/>
  <c r="J2444" i="9"/>
  <c r="J2244" i="9"/>
  <c r="J2044" i="9"/>
  <c r="J1844" i="9"/>
  <c r="J1644" i="9"/>
  <c r="J1444" i="9"/>
  <c r="J2425" i="9"/>
  <c r="J2225" i="9"/>
  <c r="J2025" i="9"/>
  <c r="J1825" i="9"/>
  <c r="J1625" i="9"/>
  <c r="J1425" i="9"/>
  <c r="J1225" i="9"/>
  <c r="J1025" i="9"/>
  <c r="J825" i="9"/>
  <c r="J625" i="9"/>
  <c r="J2515" i="9"/>
  <c r="J2311" i="9"/>
  <c r="J2111" i="9"/>
  <c r="J1911" i="9"/>
  <c r="J1711" i="9"/>
  <c r="J1511" i="9"/>
  <c r="J1311" i="9"/>
  <c r="J1111" i="9"/>
  <c r="J911" i="9"/>
  <c r="J2512" i="9"/>
  <c r="J2376" i="9"/>
  <c r="J2357" i="9"/>
  <c r="J2157" i="9"/>
  <c r="J1957" i="9"/>
  <c r="J1757" i="9"/>
  <c r="J1557" i="9"/>
  <c r="J1357" i="9"/>
  <c r="J1157" i="9"/>
  <c r="J957" i="9"/>
  <c r="J757" i="9"/>
  <c r="J557" i="9"/>
  <c r="J2382" i="9"/>
  <c r="J2309" i="9"/>
  <c r="J2109" i="9"/>
  <c r="J1909" i="9"/>
  <c r="J1709" i="9"/>
  <c r="J1509" i="9"/>
  <c r="J1309" i="9"/>
  <c r="J1109" i="9"/>
  <c r="J909" i="9"/>
  <c r="J709" i="9"/>
  <c r="J509" i="9"/>
  <c r="J2334" i="9"/>
  <c r="J2134" i="9"/>
  <c r="J1934" i="9"/>
  <c r="J1734" i="9"/>
  <c r="J1534" i="9"/>
  <c r="J2435" i="9"/>
  <c r="J2235" i="9"/>
  <c r="J2035" i="9"/>
  <c r="J1835" i="9"/>
  <c r="J1635" i="9"/>
  <c r="J1435" i="9"/>
  <c r="J1235" i="9"/>
  <c r="J1035" i="9"/>
  <c r="J835" i="9"/>
  <c r="J635" i="9"/>
  <c r="J2460" i="9"/>
  <c r="J2260" i="9"/>
  <c r="J2321" i="9"/>
  <c r="J2121" i="9"/>
  <c r="J1921" i="9"/>
  <c r="J1721" i="9"/>
  <c r="J1521" i="9"/>
  <c r="J1321" i="9"/>
  <c r="J1121" i="9"/>
  <c r="J921" i="9"/>
  <c r="J721" i="9"/>
  <c r="J521" i="9"/>
  <c r="J2346" i="9"/>
  <c r="J2327" i="9"/>
  <c r="J2127" i="9"/>
  <c r="J1927" i="9"/>
  <c r="J1727" i="9"/>
  <c r="J1527" i="9"/>
  <c r="J1327" i="9"/>
  <c r="J1127" i="9"/>
  <c r="J927" i="9"/>
  <c r="J727" i="9"/>
  <c r="J527" i="9"/>
  <c r="J2412" i="9"/>
  <c r="J2212" i="9"/>
  <c r="J2012" i="9"/>
  <c r="J1812" i="9"/>
  <c r="J1612" i="9"/>
  <c r="J1412" i="9"/>
  <c r="J2313" i="9"/>
  <c r="J2113" i="9"/>
  <c r="J1913" i="9"/>
  <c r="J1713" i="9"/>
  <c r="J1513" i="9"/>
  <c r="J1313" i="9"/>
  <c r="J1113" i="9"/>
  <c r="J913" i="9"/>
  <c r="J713" i="9"/>
  <c r="J513" i="9"/>
  <c r="J2398" i="9"/>
  <c r="J2198" i="9"/>
  <c r="J2479" i="9"/>
  <c r="J2279" i="9"/>
  <c r="J2079" i="9"/>
  <c r="J1879" i="9"/>
  <c r="J1679" i="9"/>
  <c r="J1479" i="9"/>
  <c r="J1279" i="9"/>
  <c r="J1079" i="9"/>
  <c r="J879" i="9"/>
  <c r="J679" i="9"/>
  <c r="J2504" i="9"/>
  <c r="J2304" i="9"/>
  <c r="J2104" i="9"/>
  <c r="J1904" i="9"/>
  <c r="J1704" i="9"/>
  <c r="J1504" i="9"/>
  <c r="J2485" i="9"/>
  <c r="J2285" i="9"/>
  <c r="J2085" i="9"/>
  <c r="J1885" i="9"/>
  <c r="J1685" i="9"/>
  <c r="J1485" i="9"/>
  <c r="J1285" i="9"/>
  <c r="J1085" i="9"/>
  <c r="J885" i="9"/>
  <c r="J685" i="9"/>
  <c r="J2505" i="9"/>
  <c r="J2371" i="9"/>
  <c r="J2171" i="9"/>
  <c r="J1971" i="9"/>
  <c r="J1771" i="9"/>
  <c r="J1571" i="9"/>
  <c r="J1371" i="9"/>
  <c r="J1171" i="9"/>
  <c r="J971" i="9"/>
  <c r="J771" i="9"/>
  <c r="J2436" i="9"/>
  <c r="J2417" i="9"/>
  <c r="J2217" i="9"/>
  <c r="J2017" i="9"/>
  <c r="J1817" i="9"/>
  <c r="J1617" i="9"/>
  <c r="J1417" i="9"/>
  <c r="J1217" i="9"/>
  <c r="J1017" i="9"/>
  <c r="J817" i="9"/>
  <c r="J617" i="9"/>
  <c r="J2442" i="9"/>
  <c r="J2323" i="9"/>
  <c r="J2123" i="9"/>
  <c r="J1923" i="9"/>
  <c r="J1723" i="9"/>
  <c r="J1523" i="9"/>
  <c r="J1323" i="9"/>
  <c r="J1123" i="9"/>
  <c r="J923" i="9"/>
  <c r="J723" i="9"/>
  <c r="J523" i="9"/>
  <c r="J2369" i="9"/>
  <c r="J2169" i="9"/>
  <c r="J1969" i="9"/>
  <c r="J1769" i="9"/>
  <c r="J1569" i="9"/>
  <c r="J1369" i="9"/>
  <c r="J1169" i="9"/>
  <c r="J969" i="9"/>
  <c r="J769" i="9"/>
  <c r="J569" i="9"/>
  <c r="J2394" i="9"/>
  <c r="J2194" i="9"/>
  <c r="J1994" i="9"/>
  <c r="J1794" i="9"/>
  <c r="J1594" i="9"/>
  <c r="J2495" i="9"/>
  <c r="J2295" i="9"/>
  <c r="J2095" i="9"/>
  <c r="J1895" i="9"/>
  <c r="J1695" i="9"/>
  <c r="J1495" i="9"/>
  <c r="J1295" i="9"/>
  <c r="J1095" i="9"/>
  <c r="J895" i="9"/>
  <c r="J695" i="9"/>
  <c r="J495" i="9"/>
  <c r="J2320" i="9"/>
  <c r="J2381" i="9"/>
  <c r="J2181" i="9"/>
  <c r="J1981" i="9"/>
  <c r="J1781" i="9"/>
  <c r="J1581" i="9"/>
  <c r="J1381" i="9"/>
  <c r="J1181" i="9"/>
  <c r="J981" i="9"/>
  <c r="J781" i="9"/>
  <c r="J581" i="9"/>
  <c r="J2406" i="9"/>
  <c r="J2206" i="9"/>
  <c r="J2387" i="9"/>
  <c r="J2187" i="9"/>
  <c r="J1987" i="9"/>
  <c r="J1787" i="9"/>
  <c r="J1587" i="9"/>
  <c r="J1387" i="9"/>
  <c r="J1187" i="9"/>
  <c r="J987" i="9"/>
  <c r="J787" i="9"/>
  <c r="J587" i="9"/>
  <c r="J2472" i="9"/>
  <c r="J2272" i="9"/>
  <c r="J2072" i="9"/>
  <c r="J1872" i="9"/>
  <c r="J1672" i="9"/>
  <c r="J1472" i="9"/>
  <c r="J2373" i="9"/>
  <c r="J2173" i="9"/>
  <c r="J1973" i="9"/>
  <c r="J1773" i="9"/>
  <c r="J1573" i="9"/>
  <c r="J1373" i="9"/>
  <c r="J1173" i="9"/>
  <c r="J973" i="9"/>
  <c r="J773" i="9"/>
  <c r="J573" i="9"/>
  <c r="J2458" i="9"/>
  <c r="J2258" i="9"/>
  <c r="J2339" i="9"/>
  <c r="J2139" i="9"/>
  <c r="J1939" i="9"/>
  <c r="J1739" i="9"/>
  <c r="J1539" i="9"/>
  <c r="J1339" i="9"/>
  <c r="J1139" i="9"/>
  <c r="J939" i="9"/>
  <c r="J739" i="9"/>
  <c r="J539" i="9"/>
  <c r="J2364" i="9"/>
  <c r="J2164" i="9"/>
  <c r="J1964" i="9"/>
  <c r="J1764" i="9"/>
  <c r="J1564" i="9"/>
  <c r="J2345" i="9"/>
  <c r="J2145" i="9"/>
  <c r="J1945" i="9"/>
  <c r="J1745" i="9"/>
  <c r="J1545" i="9"/>
  <c r="J1345" i="9"/>
  <c r="J1145" i="9"/>
  <c r="J945" i="9"/>
  <c r="J745" i="9"/>
  <c r="J545" i="9"/>
  <c r="J2431" i="9"/>
  <c r="J2231" i="9"/>
  <c r="J2031" i="9"/>
  <c r="J1831" i="9"/>
  <c r="J1631" i="9"/>
  <c r="J1431" i="9"/>
  <c r="J1231" i="9"/>
  <c r="J1031" i="9"/>
  <c r="J831" i="9"/>
  <c r="J2496" i="9"/>
  <c r="J2477" i="9"/>
  <c r="J2277" i="9"/>
  <c r="J2077" i="9"/>
  <c r="J1877" i="9"/>
  <c r="J1677" i="9"/>
  <c r="J1477" i="9"/>
  <c r="J1277" i="9"/>
  <c r="J1077" i="9"/>
  <c r="J877" i="9"/>
  <c r="J677" i="9"/>
  <c r="J2502" i="9"/>
  <c r="J2302" i="9"/>
  <c r="J2429" i="9"/>
  <c r="J2229" i="9"/>
  <c r="J2029" i="9"/>
  <c r="J1829" i="9"/>
  <c r="J1629" i="9"/>
  <c r="J1429" i="9"/>
  <c r="J1229" i="9"/>
  <c r="J1029" i="9"/>
  <c r="J829" i="9"/>
  <c r="J629" i="9"/>
  <c r="J2454" i="9"/>
  <c r="J2254" i="9"/>
  <c r="J2054" i="9"/>
  <c r="J1854" i="9"/>
  <c r="J1654" i="9"/>
  <c r="J1454" i="9"/>
  <c r="J2355" i="9"/>
  <c r="J2155" i="9"/>
  <c r="J1955" i="9"/>
  <c r="J1755" i="9"/>
  <c r="J1555" i="9"/>
  <c r="J1355" i="9"/>
  <c r="J1155" i="9"/>
  <c r="J955" i="9"/>
  <c r="J755" i="9"/>
  <c r="J555" i="9"/>
  <c r="J2518" i="9"/>
  <c r="J2380" i="9"/>
  <c r="J2180" i="9"/>
  <c r="J2441" i="9"/>
  <c r="J2241" i="9"/>
  <c r="J2041" i="9"/>
  <c r="J1841" i="9"/>
  <c r="J1641" i="9"/>
  <c r="J1441" i="9"/>
  <c r="J1241" i="9"/>
  <c r="J1041" i="9"/>
  <c r="J841" i="9"/>
  <c r="J641" i="9"/>
  <c r="J2466" i="9"/>
  <c r="J2266" i="9"/>
  <c r="J2519" i="9"/>
  <c r="J2447" i="9"/>
  <c r="J2247" i="9"/>
  <c r="J2047" i="9"/>
  <c r="J1847" i="9"/>
  <c r="J1647" i="9"/>
  <c r="J1447" i="9"/>
  <c r="J1247" i="9"/>
  <c r="J1047" i="9"/>
  <c r="J847" i="9"/>
  <c r="J647" i="9"/>
  <c r="J2332" i="9"/>
  <c r="J2132" i="9"/>
  <c r="J1932" i="9"/>
  <c r="J1732" i="9"/>
  <c r="J1532" i="9"/>
  <c r="J2433" i="9"/>
  <c r="J2233" i="9"/>
  <c r="J2033" i="9"/>
  <c r="J1833" i="9"/>
  <c r="J1633" i="9"/>
  <c r="J1433" i="9"/>
  <c r="J1233" i="9"/>
  <c r="J1033" i="9"/>
  <c r="J833" i="9"/>
  <c r="J633" i="9"/>
  <c r="J2318" i="9"/>
  <c r="J2399" i="9"/>
  <c r="J2199" i="9"/>
  <c r="J1999" i="9"/>
  <c r="J1799" i="9"/>
  <c r="J1599" i="9"/>
  <c r="J1399" i="9"/>
  <c r="J1199" i="9"/>
  <c r="J999" i="9"/>
  <c r="J799" i="9"/>
  <c r="J599" i="9"/>
  <c r="J2424" i="9"/>
  <c r="J2224" i="9"/>
  <c r="J2024" i="9"/>
  <c r="J1824" i="9"/>
  <c r="J1624" i="9"/>
  <c r="J1424" i="9"/>
  <c r="J2405" i="9"/>
  <c r="J2205" i="9"/>
  <c r="J2005" i="9"/>
  <c r="J1805" i="9"/>
  <c r="J1605" i="9"/>
  <c r="J1405" i="9"/>
  <c r="J1205" i="9"/>
  <c r="J1005" i="9"/>
  <c r="J805" i="9"/>
  <c r="J605" i="9"/>
  <c r="J2491" i="9"/>
  <c r="J2291" i="9"/>
  <c r="J2091" i="9"/>
  <c r="J1891" i="9"/>
  <c r="J1691" i="9"/>
  <c r="J1491" i="9"/>
  <c r="J1291" i="9"/>
  <c r="J1091" i="9"/>
  <c r="J891" i="9"/>
  <c r="J2356" i="9"/>
  <c r="J2337" i="9"/>
  <c r="J2137" i="9"/>
  <c r="J1937" i="9"/>
  <c r="J1737" i="9"/>
  <c r="J1537" i="9"/>
  <c r="J1337" i="9"/>
  <c r="J1137" i="9"/>
  <c r="J937" i="9"/>
  <c r="J737" i="9"/>
  <c r="J537" i="9"/>
  <c r="J2362" i="9"/>
  <c r="J2489" i="9"/>
  <c r="J2289" i="9"/>
  <c r="J2089" i="9"/>
  <c r="J1889" i="9"/>
  <c r="J1689" i="9"/>
  <c r="J1489" i="9"/>
  <c r="J1289" i="9"/>
  <c r="J1089" i="9"/>
  <c r="J889" i="9"/>
  <c r="J689" i="9"/>
  <c r="J2314" i="9"/>
  <c r="J2114" i="9"/>
  <c r="J1914" i="9"/>
  <c r="J1714" i="9"/>
  <c r="J1514" i="9"/>
  <c r="J2415" i="9"/>
  <c r="J2215" i="9"/>
  <c r="J2015" i="9"/>
  <c r="J1815" i="9"/>
  <c r="J1615" i="9"/>
  <c r="J1415" i="9"/>
  <c r="J1215" i="9"/>
  <c r="J1015" i="9"/>
  <c r="J815" i="9"/>
  <c r="J615" i="9"/>
  <c r="J2508" i="9"/>
  <c r="J2440" i="9"/>
  <c r="J2240" i="9"/>
  <c r="J2501" i="9"/>
  <c r="J2301" i="9"/>
  <c r="J2101" i="9"/>
  <c r="J1901" i="9"/>
  <c r="J1701" i="9"/>
  <c r="J1501" i="9"/>
  <c r="J1301" i="9"/>
  <c r="J1101" i="9"/>
  <c r="J901" i="9"/>
  <c r="J701" i="9"/>
  <c r="J501" i="9"/>
  <c r="J2326" i="9"/>
  <c r="J2509" i="9"/>
  <c r="J2307" i="9"/>
  <c r="J2107" i="9"/>
  <c r="J1907" i="9"/>
  <c r="J1707" i="9"/>
  <c r="J1507" i="9"/>
  <c r="J1307" i="9"/>
  <c r="J1107" i="9"/>
  <c r="J907" i="9"/>
  <c r="J707" i="9"/>
  <c r="J507" i="9"/>
  <c r="J2392" i="9"/>
  <c r="J2192" i="9"/>
  <c r="J1992" i="9"/>
  <c r="J1792" i="9"/>
  <c r="J1592" i="9"/>
  <c r="J1392" i="9"/>
  <c r="J2493" i="9"/>
  <c r="J2293" i="9"/>
  <c r="J2093" i="9"/>
  <c r="J1893" i="9"/>
  <c r="J1693" i="9"/>
  <c r="J1493" i="9"/>
  <c r="J1293" i="9"/>
  <c r="J1093" i="9"/>
  <c r="J893" i="9"/>
  <c r="J693" i="9"/>
  <c r="J2378" i="9"/>
  <c r="J2178" i="9"/>
  <c r="J2459" i="9"/>
  <c r="J2259" i="9"/>
  <c r="J2059" i="9"/>
  <c r="J1859" i="9"/>
  <c r="J1659" i="9"/>
  <c r="J1459" i="9"/>
  <c r="J1259" i="9"/>
  <c r="J1059" i="9"/>
  <c r="J859" i="9"/>
  <c r="J659" i="9"/>
  <c r="J2484" i="9"/>
  <c r="J2284" i="9"/>
  <c r="J2084" i="9"/>
  <c r="J1884" i="9"/>
  <c r="J1684" i="9"/>
  <c r="J1484" i="9"/>
  <c r="J2465" i="9"/>
  <c r="J2265" i="9"/>
  <c r="J2065" i="9"/>
  <c r="J1865" i="9"/>
  <c r="J1665" i="9"/>
  <c r="J1465" i="9"/>
  <c r="J1265" i="9"/>
  <c r="J1065" i="9"/>
  <c r="J865" i="9"/>
  <c r="J665" i="9"/>
  <c r="J2351" i="9"/>
  <c r="J2151" i="9"/>
  <c r="J1951" i="9"/>
  <c r="J1751" i="9"/>
  <c r="J1551" i="9"/>
  <c r="J1351" i="9"/>
  <c r="J1151" i="9"/>
  <c r="J951" i="9"/>
  <c r="J751" i="9"/>
  <c r="J2416" i="9"/>
  <c r="J2397" i="9"/>
  <c r="J2197" i="9"/>
  <c r="J1997" i="9"/>
  <c r="J1797" i="9"/>
  <c r="J1597" i="9"/>
  <c r="J1397" i="9"/>
  <c r="J1197" i="9"/>
  <c r="J997" i="9"/>
  <c r="J797" i="9"/>
  <c r="J597" i="9"/>
  <c r="J2422" i="9"/>
  <c r="J2503" i="9"/>
  <c r="J2303" i="9"/>
  <c r="J2103" i="9"/>
  <c r="J1903" i="9"/>
  <c r="J1703" i="9"/>
  <c r="J1503" i="9"/>
  <c r="J1303" i="9"/>
  <c r="J1103" i="9"/>
  <c r="J903" i="9"/>
  <c r="J703" i="9"/>
  <c r="J503" i="9"/>
  <c r="J2349" i="9"/>
  <c r="J2149" i="9"/>
  <c r="J1949" i="9"/>
  <c r="J1749" i="9"/>
  <c r="J1549" i="9"/>
  <c r="J1349" i="9"/>
  <c r="J1149" i="9"/>
  <c r="J949" i="9"/>
  <c r="J749" i="9"/>
  <c r="J549" i="9"/>
  <c r="J2374" i="9"/>
  <c r="J2174" i="9"/>
  <c r="J1974" i="9"/>
  <c r="J1774" i="9"/>
  <c r="J1574" i="9"/>
  <c r="J2475" i="9"/>
  <c r="J2275" i="9"/>
  <c r="J2075" i="9"/>
  <c r="J1875" i="9"/>
  <c r="J1675" i="9"/>
  <c r="J1475" i="9"/>
  <c r="J1275" i="9"/>
  <c r="J1075" i="9"/>
  <c r="J875" i="9"/>
  <c r="J675" i="9"/>
  <c r="J2500" i="9"/>
  <c r="J2300" i="9"/>
  <c r="J2361" i="9"/>
  <c r="J2161" i="9"/>
  <c r="J1961" i="9"/>
  <c r="J1761" i="9"/>
  <c r="J1561" i="9"/>
  <c r="J1361" i="9"/>
  <c r="J1161" i="9"/>
  <c r="J961" i="9"/>
  <c r="J761" i="9"/>
  <c r="J561" i="9"/>
  <c r="J2386" i="9"/>
  <c r="J2186" i="9"/>
  <c r="J2367" i="9"/>
  <c r="J2167" i="9"/>
  <c r="J1967" i="9"/>
  <c r="J1767" i="9"/>
  <c r="J1567" i="9"/>
  <c r="J1367" i="9"/>
  <c r="J1167" i="9"/>
  <c r="J967" i="9"/>
  <c r="J767" i="9"/>
  <c r="J567" i="9"/>
  <c r="J2452" i="9"/>
  <c r="J2252" i="9"/>
  <c r="J2052" i="9"/>
  <c r="J1852" i="9"/>
  <c r="J1652" i="9"/>
  <c r="J1452" i="9"/>
  <c r="J2353" i="9"/>
  <c r="J2153" i="9"/>
  <c r="J1953" i="9"/>
  <c r="J1753" i="9"/>
  <c r="J1553" i="9"/>
  <c r="J1353" i="9"/>
  <c r="J1153" i="9"/>
  <c r="J953" i="9"/>
  <c r="J753" i="9"/>
  <c r="J553" i="9"/>
  <c r="J2438" i="9"/>
  <c r="J2238" i="9"/>
  <c r="J2319" i="9"/>
  <c r="J2119" i="9"/>
  <c r="J1919" i="9"/>
  <c r="J1719" i="9"/>
  <c r="J1519" i="9"/>
  <c r="J1319" i="9"/>
  <c r="J1119" i="9"/>
  <c r="J919" i="9"/>
  <c r="J719" i="9"/>
  <c r="J519" i="9"/>
  <c r="J2344" i="9"/>
  <c r="J2144" i="9"/>
  <c r="J1944" i="9"/>
  <c r="J1744" i="9"/>
  <c r="J1544" i="9"/>
  <c r="J2325" i="9"/>
  <c r="J2125" i="9"/>
  <c r="J1925" i="9"/>
  <c r="J1725" i="9"/>
  <c r="J1525" i="9"/>
  <c r="J1325" i="9"/>
  <c r="J1125" i="9"/>
  <c r="J925" i="9"/>
  <c r="J725" i="9"/>
  <c r="J525" i="9"/>
  <c r="J2411" i="9"/>
  <c r="J2211" i="9"/>
  <c r="J2011" i="9"/>
  <c r="J1811" i="9"/>
  <c r="J1611" i="9"/>
  <c r="J1411" i="9"/>
  <c r="J1211" i="9"/>
  <c r="J1011" i="9"/>
  <c r="J811" i="9"/>
  <c r="J2476" i="9"/>
  <c r="J2457" i="9"/>
  <c r="J2257" i="9"/>
  <c r="J2057" i="9"/>
  <c r="J1857" i="9"/>
  <c r="J1657" i="9"/>
  <c r="J1457" i="9"/>
  <c r="J1257" i="9"/>
  <c r="J1057" i="9"/>
  <c r="J857" i="9"/>
  <c r="J657" i="9"/>
  <c r="J2482" i="9"/>
  <c r="J2282" i="9"/>
  <c r="J2363" i="9"/>
  <c r="J2163" i="9"/>
  <c r="J1963" i="9"/>
  <c r="J1763" i="9"/>
  <c r="J1563" i="9"/>
  <c r="J1363" i="9"/>
  <c r="J1163" i="9"/>
  <c r="J963" i="9"/>
  <c r="J2409" i="9"/>
  <c r="J2209" i="9"/>
  <c r="J2009" i="9"/>
  <c r="J1809" i="9"/>
  <c r="J1609" i="9"/>
  <c r="J1409" i="9"/>
  <c r="J1209" i="9"/>
  <c r="J1009" i="9"/>
  <c r="J809" i="9"/>
  <c r="J609" i="9"/>
  <c r="J2434" i="9"/>
  <c r="J2234" i="9"/>
  <c r="J2034" i="9"/>
  <c r="J1834" i="9"/>
  <c r="J1634" i="9"/>
  <c r="J1434" i="9"/>
  <c r="J2335" i="9"/>
  <c r="J2135" i="9"/>
  <c r="J1935" i="9"/>
  <c r="J1735" i="9"/>
  <c r="J1535" i="9"/>
  <c r="J1335" i="9"/>
  <c r="J1135" i="9"/>
  <c r="J935" i="9"/>
  <c r="J735" i="9"/>
  <c r="J535" i="9"/>
  <c r="J2360" i="9"/>
  <c r="J2160" i="9"/>
  <c r="J2421" i="9"/>
  <c r="J2221" i="9"/>
  <c r="J2021" i="9"/>
  <c r="J1821" i="9"/>
  <c r="J1621" i="9"/>
  <c r="J1421" i="9"/>
  <c r="J1221" i="9"/>
  <c r="J1021" i="9"/>
  <c r="J821" i="9"/>
  <c r="J621" i="9"/>
  <c r="J2446" i="9"/>
  <c r="J2246" i="9"/>
  <c r="J2427" i="9"/>
  <c r="J2227" i="9"/>
  <c r="J2027" i="9"/>
  <c r="J1827" i="9"/>
  <c r="J1627" i="9"/>
  <c r="J1427" i="9"/>
  <c r="J1227" i="9"/>
  <c r="J1027" i="9"/>
  <c r="J827" i="9"/>
  <c r="J627" i="9"/>
  <c r="J2516" i="9"/>
  <c r="J2312" i="9"/>
  <c r="J2112" i="9"/>
  <c r="J1912" i="9"/>
  <c r="J1712" i="9"/>
  <c r="J1512" i="9"/>
  <c r="J2413" i="9"/>
  <c r="J2213" i="9"/>
  <c r="J2013" i="9"/>
  <c r="J1813" i="9"/>
  <c r="J1613" i="9"/>
  <c r="J1413" i="9"/>
  <c r="J1213" i="9"/>
  <c r="J1013" i="9"/>
  <c r="J813" i="9"/>
  <c r="J613" i="9"/>
  <c r="J2498" i="9"/>
  <c r="J2298" i="9"/>
  <c r="J2517" i="9"/>
  <c r="J2379" i="9"/>
  <c r="J2179" i="9"/>
  <c r="J1979" i="9"/>
  <c r="J1779" i="9"/>
  <c r="J1579" i="9"/>
  <c r="J1379" i="9"/>
  <c r="J1179" i="9"/>
  <c r="J979" i="9"/>
  <c r="J779" i="9"/>
  <c r="J579" i="9"/>
  <c r="J2404" i="9"/>
  <c r="J2204" i="9"/>
  <c r="J2004" i="9"/>
  <c r="J1804" i="9"/>
  <c r="J1604" i="9"/>
  <c r="J1404" i="9"/>
  <c r="J2385" i="9"/>
  <c r="J2185" i="9"/>
  <c r="J1985" i="9"/>
  <c r="J1785" i="9"/>
  <c r="J1585" i="9"/>
  <c r="J1385" i="9"/>
  <c r="J1185" i="9"/>
  <c r="J985" i="9"/>
  <c r="J785" i="9"/>
  <c r="J585" i="9"/>
  <c r="J2471" i="9"/>
  <c r="J2271" i="9"/>
  <c r="J2071" i="9"/>
  <c r="J1871" i="9"/>
  <c r="J1671" i="9"/>
  <c r="J1471" i="9"/>
  <c r="J1271" i="9"/>
  <c r="J1071" i="9"/>
  <c r="J871" i="9"/>
  <c r="J2336" i="9"/>
  <c r="J2317" i="9"/>
  <c r="J2117" i="9"/>
  <c r="J1917" i="9"/>
  <c r="J1717" i="9"/>
  <c r="J1517" i="9"/>
  <c r="J1317" i="9"/>
  <c r="J1117" i="9"/>
  <c r="J917" i="9"/>
  <c r="J717" i="9"/>
  <c r="J517" i="9"/>
  <c r="J2342" i="9"/>
  <c r="J2423" i="9"/>
  <c r="J2223" i="9"/>
  <c r="J2469" i="9"/>
  <c r="J2269" i="9"/>
  <c r="J2069" i="9"/>
  <c r="J1869" i="9"/>
  <c r="J1669" i="9"/>
  <c r="J1469" i="9"/>
  <c r="J1269" i="9"/>
  <c r="J1069" i="9"/>
  <c r="J869" i="9"/>
  <c r="J669" i="9"/>
  <c r="J2494" i="9"/>
  <c r="J2294" i="9"/>
  <c r="J2094" i="9"/>
  <c r="J1894" i="9"/>
  <c r="J1694" i="9"/>
  <c r="J1494" i="9"/>
  <c r="J2395" i="9"/>
  <c r="J2195" i="9"/>
  <c r="J1995" i="9"/>
  <c r="J1795" i="9"/>
  <c r="J1595" i="9"/>
  <c r="J1395" i="9"/>
  <c r="J1195" i="9"/>
  <c r="J995" i="9"/>
  <c r="J795" i="9"/>
  <c r="J595" i="9"/>
  <c r="J2420" i="9"/>
  <c r="J2220" i="9"/>
  <c r="J2481" i="9"/>
  <c r="J2281" i="9"/>
  <c r="J2081" i="9"/>
  <c r="J1881" i="9"/>
  <c r="J1681" i="9"/>
  <c r="J1481" i="9"/>
  <c r="J1281" i="9"/>
  <c r="J1081" i="9"/>
  <c r="J881" i="9"/>
  <c r="J681" i="9"/>
  <c r="J2306" i="9"/>
  <c r="J2487" i="9"/>
  <c r="J2287" i="9"/>
  <c r="J2087" i="9"/>
  <c r="J1887" i="9"/>
  <c r="J1687" i="9"/>
  <c r="J1487" i="9"/>
  <c r="J1287" i="9"/>
  <c r="J1087" i="9"/>
  <c r="J887" i="9"/>
  <c r="J687" i="9"/>
  <c r="J2506" i="9"/>
  <c r="J2372" i="9"/>
  <c r="J2172" i="9"/>
  <c r="J1972" i="9"/>
  <c r="J1772" i="9"/>
  <c r="J1572" i="9"/>
  <c r="J1372" i="9"/>
  <c r="J2473" i="9"/>
  <c r="J2273" i="9"/>
  <c r="J2073" i="9"/>
  <c r="J1873" i="9"/>
  <c r="J1673" i="9"/>
  <c r="J1473" i="9"/>
  <c r="J1273" i="9"/>
  <c r="J1073" i="9"/>
  <c r="J873" i="9"/>
  <c r="J673" i="9"/>
  <c r="J2358" i="9"/>
  <c r="J2158" i="9"/>
  <c r="J2507" i="9"/>
  <c r="J2439" i="9"/>
  <c r="J2239" i="9"/>
  <c r="J2039" i="9"/>
  <c r="J1839" i="9"/>
  <c r="J1639" i="9"/>
  <c r="J1439" i="9"/>
  <c r="J1239" i="9"/>
  <c r="J1039" i="9"/>
  <c r="J839" i="9"/>
  <c r="J639" i="9"/>
  <c r="J2464" i="9"/>
  <c r="J2264" i="9"/>
  <c r="J2064" i="9"/>
  <c r="J1864" i="9"/>
  <c r="J1664" i="9"/>
  <c r="J1464" i="9"/>
  <c r="J2445" i="9"/>
  <c r="J2245" i="9"/>
  <c r="J2045" i="9"/>
  <c r="J1845" i="9"/>
  <c r="J1645" i="9"/>
  <c r="J1445" i="9"/>
  <c r="J1245" i="9"/>
  <c r="J1045" i="9"/>
  <c r="J845" i="9"/>
  <c r="J645" i="9"/>
  <c r="J2331" i="9"/>
  <c r="J2131" i="9"/>
  <c r="J1931" i="9"/>
  <c r="J1731" i="9"/>
  <c r="J1531" i="9"/>
  <c r="J1331" i="9"/>
  <c r="J1131" i="9"/>
  <c r="J931" i="9"/>
  <c r="J731" i="9"/>
  <c r="J2396" i="9"/>
  <c r="J2377" i="9"/>
  <c r="J2177" i="9"/>
  <c r="J1977" i="9"/>
  <c r="J1777" i="9"/>
  <c r="J1577" i="9"/>
  <c r="J1377" i="9"/>
  <c r="J1177" i="9"/>
  <c r="J977" i="9"/>
  <c r="J777" i="9"/>
  <c r="J577" i="9"/>
  <c r="J2402" i="9"/>
  <c r="J2329" i="9"/>
  <c r="J2129" i="9"/>
  <c r="J1929" i="9"/>
  <c r="J1729" i="9"/>
  <c r="J1529" i="9"/>
  <c r="J1329" i="9"/>
  <c r="J1129" i="9"/>
  <c r="J929" i="9"/>
  <c r="J729" i="9"/>
  <c r="J529" i="9"/>
  <c r="J2354" i="9"/>
  <c r="J2154" i="9"/>
  <c r="J1954" i="9"/>
  <c r="J1754" i="9"/>
  <c r="J1554" i="9"/>
  <c r="J2455" i="9"/>
  <c r="J2255" i="9"/>
  <c r="J2055" i="9"/>
  <c r="J1855" i="9"/>
  <c r="J1655" i="9"/>
  <c r="J1455" i="9"/>
  <c r="J1255" i="9"/>
  <c r="J1055" i="9"/>
  <c r="J855" i="9"/>
  <c r="J655" i="9"/>
  <c r="J2480" i="9"/>
  <c r="J2280" i="9"/>
  <c r="J2341" i="9"/>
  <c r="J2141" i="9"/>
  <c r="J1941" i="9"/>
  <c r="J1741" i="9"/>
  <c r="J1541" i="9"/>
  <c r="J1341" i="9"/>
  <c r="J1141" i="9"/>
  <c r="J941" i="9"/>
  <c r="J741" i="9"/>
  <c r="J541" i="9"/>
  <c r="J2366" i="9"/>
  <c r="J2166" i="9"/>
  <c r="J2347" i="9"/>
  <c r="J2147" i="9"/>
  <c r="J1947" i="9"/>
  <c r="J1747" i="9"/>
  <c r="J1547" i="9"/>
  <c r="J1347" i="9"/>
  <c r="J1147" i="9"/>
  <c r="J947" i="9"/>
  <c r="J747" i="9"/>
  <c r="J547" i="9"/>
  <c r="J2432" i="9"/>
  <c r="J2232" i="9"/>
  <c r="J2032" i="9"/>
  <c r="J1832" i="9"/>
  <c r="J1632" i="9"/>
  <c r="J1432" i="9"/>
  <c r="J2333" i="9"/>
  <c r="J2133" i="9"/>
  <c r="J1933" i="9"/>
  <c r="J1733" i="9"/>
  <c r="J1533" i="9"/>
  <c r="J1333" i="9"/>
  <c r="J1133" i="9"/>
  <c r="J933" i="9"/>
  <c r="J733" i="9"/>
  <c r="J533" i="9"/>
  <c r="J2418" i="9"/>
  <c r="J2218" i="9"/>
  <c r="J2499" i="9"/>
  <c r="J2299" i="9"/>
  <c r="J2099" i="9"/>
  <c r="J1899" i="9"/>
  <c r="J1699" i="9"/>
  <c r="J1499" i="9"/>
  <c r="J1299" i="9"/>
  <c r="J1099" i="9"/>
  <c r="J899" i="9"/>
  <c r="J699" i="9"/>
  <c r="J499" i="9"/>
  <c r="J2324" i="9"/>
  <c r="J2124" i="9"/>
  <c r="J1924" i="9"/>
  <c r="J1724" i="9"/>
  <c r="J1524" i="9"/>
  <c r="J2305" i="9"/>
  <c r="J2105" i="9"/>
  <c r="J1905" i="9"/>
  <c r="J1705" i="9"/>
  <c r="J1505" i="9"/>
  <c r="J1305" i="9"/>
  <c r="J1105" i="9"/>
  <c r="J905" i="9"/>
  <c r="J705" i="9"/>
  <c r="J505" i="9"/>
  <c r="J2391" i="9"/>
  <c r="J2191" i="9"/>
  <c r="J1991" i="9"/>
  <c r="J1791" i="9"/>
  <c r="J1591" i="9"/>
  <c r="J1391" i="9"/>
  <c r="J1191" i="9"/>
  <c r="J991" i="9"/>
  <c r="J791" i="9"/>
  <c r="J2456" i="9"/>
  <c r="J2389" i="9"/>
  <c r="J2189" i="9"/>
  <c r="J1989" i="9"/>
  <c r="J1789" i="9"/>
  <c r="J1589" i="9"/>
  <c r="J1389" i="9"/>
  <c r="J1189" i="9"/>
  <c r="J989" i="9"/>
  <c r="J789" i="9"/>
  <c r="J589" i="9"/>
  <c r="J2414" i="9"/>
  <c r="J2214" i="9"/>
  <c r="J2014" i="9"/>
  <c r="J1814" i="9"/>
  <c r="J1614" i="9"/>
  <c r="J2521" i="9"/>
  <c r="J2315" i="9"/>
  <c r="J2115" i="9"/>
  <c r="J1915" i="9"/>
  <c r="J1715" i="9"/>
  <c r="J1515" i="9"/>
  <c r="J1315" i="9"/>
  <c r="J1115" i="9"/>
  <c r="J915" i="9"/>
  <c r="J715" i="9"/>
  <c r="J515" i="9"/>
  <c r="J2340" i="9"/>
  <c r="J2140" i="9"/>
  <c r="J2401" i="9"/>
  <c r="J2201" i="9"/>
  <c r="J2001" i="9"/>
  <c r="J1801" i="9"/>
  <c r="J1601" i="9"/>
  <c r="J1401" i="9"/>
  <c r="J1201" i="9"/>
  <c r="J1001" i="9"/>
  <c r="J801" i="9"/>
  <c r="J601" i="9"/>
  <c r="J2426" i="9"/>
  <c r="J2226" i="9"/>
  <c r="J2407" i="9"/>
  <c r="J2207" i="9"/>
  <c r="J2007" i="9"/>
  <c r="J1807" i="9"/>
  <c r="J1607" i="9"/>
  <c r="J1407" i="9"/>
  <c r="J1207" i="9"/>
  <c r="J1007" i="9"/>
  <c r="J807" i="9"/>
  <c r="J607" i="9"/>
  <c r="J2492" i="9"/>
  <c r="J2292" i="9"/>
  <c r="J2092" i="9"/>
  <c r="J1892" i="9"/>
  <c r="J1692" i="9"/>
  <c r="J1492" i="9"/>
  <c r="J2393" i="9"/>
  <c r="J2193" i="9"/>
  <c r="J1993" i="9"/>
  <c r="J1793" i="9"/>
  <c r="J1593" i="9"/>
  <c r="J1393" i="9"/>
  <c r="J1193" i="9"/>
  <c r="J993" i="9"/>
  <c r="J793" i="9"/>
  <c r="J593" i="9"/>
  <c r="J2478" i="9"/>
  <c r="J2278" i="9"/>
  <c r="J2359" i="9"/>
  <c r="J2159" i="9"/>
  <c r="J1959" i="9"/>
  <c r="J1759" i="9"/>
  <c r="J1559" i="9"/>
  <c r="J1359" i="9"/>
  <c r="J1159" i="9"/>
  <c r="J959" i="9"/>
  <c r="J759" i="9"/>
  <c r="J559" i="9"/>
  <c r="J2524" i="9"/>
  <c r="J2384" i="9"/>
  <c r="J2184" i="9"/>
  <c r="J1984" i="9"/>
  <c r="J1784" i="9"/>
  <c r="J1584" i="9"/>
  <c r="J2365" i="9"/>
  <c r="J2165" i="9"/>
  <c r="J1965" i="9"/>
  <c r="J1765" i="9"/>
  <c r="J1565" i="9"/>
  <c r="J1365" i="9"/>
  <c r="J1165" i="9"/>
  <c r="J965" i="9"/>
  <c r="J765" i="9"/>
  <c r="J565" i="9"/>
  <c r="J2451" i="9"/>
  <c r="J2251" i="9"/>
  <c r="J2051" i="9"/>
  <c r="J1851" i="9"/>
  <c r="J1651" i="9"/>
  <c r="J1451" i="9"/>
  <c r="J1251" i="9"/>
  <c r="J1051" i="9"/>
  <c r="J851" i="9"/>
  <c r="J2522" i="9"/>
  <c r="J2316" i="9"/>
  <c r="J2497" i="9"/>
  <c r="J2297" i="9"/>
  <c r="J2097" i="9"/>
  <c r="J1897" i="9"/>
  <c r="J1697" i="9"/>
  <c r="J1497" i="9"/>
  <c r="J1297" i="9"/>
  <c r="J1097" i="9"/>
  <c r="J897" i="9"/>
  <c r="J697" i="9"/>
  <c r="J497" i="9"/>
  <c r="J2322" i="9"/>
  <c r="J2403" i="9"/>
  <c r="J2203" i="9"/>
  <c r="J2003" i="9"/>
  <c r="J1803" i="9"/>
  <c r="J2237" i="9"/>
  <c r="J2513" i="9"/>
  <c r="J2243" i="9"/>
  <c r="J1783" i="9"/>
  <c r="J1683" i="9"/>
  <c r="J1403" i="9"/>
  <c r="J823" i="9"/>
  <c r="J743" i="9"/>
  <c r="J663" i="9"/>
  <c r="J2520" i="9"/>
  <c r="J2288" i="9"/>
  <c r="J2088" i="9"/>
  <c r="J1888" i="9"/>
  <c r="J1688" i="9"/>
  <c r="J2082" i="9"/>
  <c r="J1882" i="9"/>
  <c r="J1682" i="9"/>
  <c r="J1482" i="9"/>
  <c r="J1282" i="9"/>
  <c r="J1082" i="9"/>
  <c r="J882" i="9"/>
  <c r="J682" i="9"/>
  <c r="J482" i="9"/>
  <c r="J341" i="9"/>
  <c r="J141" i="9"/>
  <c r="J312" i="9"/>
  <c r="J112" i="9"/>
  <c r="J1568" i="9"/>
  <c r="J1368" i="9"/>
  <c r="J1168" i="9"/>
  <c r="J968" i="9"/>
  <c r="J768" i="9"/>
  <c r="J568" i="9"/>
  <c r="J427" i="9"/>
  <c r="J227" i="9"/>
  <c r="J27" i="9"/>
  <c r="J298" i="9"/>
  <c r="J98" i="9"/>
  <c r="J1274" i="9"/>
  <c r="J1074" i="9"/>
  <c r="J874" i="9"/>
  <c r="J674" i="9"/>
  <c r="J474" i="9"/>
  <c r="J413" i="9"/>
  <c r="J213" i="9"/>
  <c r="J13" i="9"/>
  <c r="J284" i="9"/>
  <c r="J84" i="9"/>
  <c r="J2100" i="9"/>
  <c r="J1900" i="9"/>
  <c r="J1700" i="9"/>
  <c r="J1500" i="9"/>
  <c r="J1300" i="9"/>
  <c r="J1100" i="9"/>
  <c r="J900" i="9"/>
  <c r="J700" i="9"/>
  <c r="J500" i="9"/>
  <c r="J359" i="9"/>
  <c r="J159" i="9"/>
  <c r="J290" i="9"/>
  <c r="J90" i="9"/>
  <c r="J2126" i="9"/>
  <c r="J1926" i="9"/>
  <c r="J1726" i="9"/>
  <c r="J1526" i="9"/>
  <c r="J1326" i="9"/>
  <c r="J1126" i="9"/>
  <c r="J926" i="9"/>
  <c r="J726" i="9"/>
  <c r="J526" i="9"/>
  <c r="J465" i="9"/>
  <c r="J265" i="9"/>
  <c r="J65" i="9"/>
  <c r="J296" i="9"/>
  <c r="J96" i="9"/>
  <c r="J1212" i="9"/>
  <c r="J1012" i="9"/>
  <c r="J812" i="9"/>
  <c r="J612" i="9"/>
  <c r="J411" i="9"/>
  <c r="J211" i="9"/>
  <c r="J11" i="9"/>
  <c r="J242" i="9"/>
  <c r="J42" i="9"/>
  <c r="J2098" i="9"/>
  <c r="J1898" i="9"/>
  <c r="J1698" i="9"/>
  <c r="J1498" i="9"/>
  <c r="J1298" i="9"/>
  <c r="J1098" i="9"/>
  <c r="J898" i="9"/>
  <c r="J698" i="9"/>
  <c r="J498" i="9"/>
  <c r="J357" i="9"/>
  <c r="J157" i="9"/>
  <c r="J428" i="9"/>
  <c r="J228" i="9"/>
  <c r="J28" i="9"/>
  <c r="J1204" i="9"/>
  <c r="J1004" i="9"/>
  <c r="J804" i="9"/>
  <c r="J604" i="9"/>
  <c r="J343" i="9"/>
  <c r="J143" i="9"/>
  <c r="J414" i="9"/>
  <c r="J214" i="9"/>
  <c r="J14" i="9"/>
  <c r="J631" i="9"/>
  <c r="J2390" i="9"/>
  <c r="J2190" i="9"/>
  <c r="J1990" i="9"/>
  <c r="J1790" i="9"/>
  <c r="J1590" i="9"/>
  <c r="J1390" i="9"/>
  <c r="J1190" i="9"/>
  <c r="J990" i="9"/>
  <c r="J790" i="9"/>
  <c r="J590" i="9"/>
  <c r="J469" i="9"/>
  <c r="J269" i="9"/>
  <c r="J69" i="9"/>
  <c r="J340" i="9"/>
  <c r="J140" i="9"/>
  <c r="J2176" i="9"/>
  <c r="J1976" i="9"/>
  <c r="J1776" i="9"/>
  <c r="J1576" i="9"/>
  <c r="J1376" i="9"/>
  <c r="J1176" i="9"/>
  <c r="J976" i="9"/>
  <c r="J776" i="9"/>
  <c r="J576" i="9"/>
  <c r="J355" i="9"/>
  <c r="J155" i="9"/>
  <c r="J386" i="9"/>
  <c r="J186" i="9"/>
  <c r="J20" i="9"/>
  <c r="J837" i="9"/>
  <c r="J2483" i="9"/>
  <c r="J1883" i="9"/>
  <c r="J1583" i="9"/>
  <c r="J1483" i="9"/>
  <c r="J1203" i="9"/>
  <c r="J563" i="9"/>
  <c r="J2510" i="9"/>
  <c r="J2428" i="9"/>
  <c r="J2348" i="9"/>
  <c r="J2148" i="9"/>
  <c r="J1948" i="9"/>
  <c r="J1748" i="9"/>
  <c r="J2142" i="9"/>
  <c r="J1942" i="9"/>
  <c r="J1742" i="9"/>
  <c r="J1542" i="9"/>
  <c r="J1342" i="9"/>
  <c r="J1142" i="9"/>
  <c r="J942" i="9"/>
  <c r="J742" i="9"/>
  <c r="J542" i="9"/>
  <c r="J401" i="9"/>
  <c r="J201" i="9"/>
  <c r="J372" i="9"/>
  <c r="J172" i="9"/>
  <c r="J1628" i="9"/>
  <c r="J1428" i="9"/>
  <c r="J1228" i="9"/>
  <c r="J1028" i="9"/>
  <c r="J828" i="9"/>
  <c r="J628" i="9"/>
  <c r="J487" i="9"/>
  <c r="J287" i="9"/>
  <c r="J87" i="9"/>
  <c r="J358" i="9"/>
  <c r="J158" i="9"/>
  <c r="J1334" i="9"/>
  <c r="J1134" i="9"/>
  <c r="J934" i="9"/>
  <c r="J734" i="9"/>
  <c r="J534" i="9"/>
  <c r="J473" i="9"/>
  <c r="J273" i="9"/>
  <c r="J73" i="9"/>
  <c r="J344" i="9"/>
  <c r="J144" i="9"/>
  <c r="J1960" i="9"/>
  <c r="J1760" i="9"/>
  <c r="J1560" i="9"/>
  <c r="J1360" i="9"/>
  <c r="J1160" i="9"/>
  <c r="J960" i="9"/>
  <c r="J760" i="9"/>
  <c r="J560" i="9"/>
  <c r="J419" i="9"/>
  <c r="J219" i="9"/>
  <c r="J19" i="9"/>
  <c r="J350" i="9"/>
  <c r="J150" i="9"/>
  <c r="J1986" i="9"/>
  <c r="J1786" i="9"/>
  <c r="J1586" i="9"/>
  <c r="J1386" i="9"/>
  <c r="J1186" i="9"/>
  <c r="J986" i="9"/>
  <c r="J786" i="9"/>
  <c r="J586" i="9"/>
  <c r="J325" i="9"/>
  <c r="J125" i="9"/>
  <c r="J356" i="9"/>
  <c r="J156" i="9"/>
  <c r="J1272" i="9"/>
  <c r="J1072" i="9"/>
  <c r="J872" i="9"/>
  <c r="J672" i="9"/>
  <c r="J472" i="9"/>
  <c r="J471" i="9"/>
  <c r="J271" i="9"/>
  <c r="J71" i="9"/>
  <c r="J302" i="9"/>
  <c r="J102" i="9"/>
  <c r="J1958" i="9"/>
  <c r="J1758" i="9"/>
  <c r="J1558" i="9"/>
  <c r="J1358" i="9"/>
  <c r="J1158" i="9"/>
  <c r="J958" i="9"/>
  <c r="J758" i="9"/>
  <c r="J558" i="9"/>
  <c r="J417" i="9"/>
  <c r="J217" i="9"/>
  <c r="J17" i="9"/>
  <c r="J288" i="9"/>
  <c r="J88" i="9"/>
  <c r="J1264" i="9"/>
  <c r="J1064" i="9"/>
  <c r="J864" i="9"/>
  <c r="J664" i="9"/>
  <c r="J464" i="9"/>
  <c r="J403" i="9"/>
  <c r="J203" i="9"/>
  <c r="J274" i="9"/>
  <c r="J74" i="9"/>
  <c r="J691" i="9"/>
  <c r="J2450" i="9"/>
  <c r="J2250" i="9"/>
  <c r="J2050" i="9"/>
  <c r="J1850" i="9"/>
  <c r="J1650" i="9"/>
  <c r="J1450" i="9"/>
  <c r="J1250" i="9"/>
  <c r="J1050" i="9"/>
  <c r="J850" i="9"/>
  <c r="J650" i="9"/>
  <c r="J450" i="9"/>
  <c r="J329" i="9"/>
  <c r="J129" i="9"/>
  <c r="J400" i="9"/>
  <c r="J200" i="9"/>
  <c r="J2236" i="9"/>
  <c r="J2036" i="9"/>
  <c r="J1836" i="9"/>
  <c r="J1636" i="9"/>
  <c r="J1436" i="9"/>
  <c r="J1236" i="9"/>
  <c r="J1036" i="9"/>
  <c r="J836" i="9"/>
  <c r="J636" i="9"/>
  <c r="J415" i="9"/>
  <c r="J215" i="9"/>
  <c r="J15" i="9"/>
  <c r="J246" i="9"/>
  <c r="J46" i="9"/>
  <c r="J1437" i="9"/>
  <c r="J2343" i="9"/>
  <c r="J1983" i="9"/>
  <c r="J1383" i="9"/>
  <c r="J1283" i="9"/>
  <c r="J1003" i="9"/>
  <c r="J643" i="9"/>
  <c r="J2208" i="9"/>
  <c r="J2008" i="9"/>
  <c r="J1808" i="9"/>
  <c r="J2202" i="9"/>
  <c r="J2002" i="9"/>
  <c r="J1802" i="9"/>
  <c r="J1602" i="9"/>
  <c r="J1402" i="9"/>
  <c r="J1202" i="9"/>
  <c r="J1002" i="9"/>
  <c r="J802" i="9"/>
  <c r="J602" i="9"/>
  <c r="J461" i="9"/>
  <c r="J261" i="9"/>
  <c r="J61" i="9"/>
  <c r="J432" i="9"/>
  <c r="J232" i="9"/>
  <c r="J32" i="9"/>
  <c r="J1488" i="9"/>
  <c r="J1288" i="9"/>
  <c r="J1088" i="9"/>
  <c r="J888" i="9"/>
  <c r="J688" i="9"/>
  <c r="J488" i="9"/>
  <c r="J347" i="9"/>
  <c r="J147" i="9"/>
  <c r="J418" i="9"/>
  <c r="J218" i="9"/>
  <c r="J18" i="9"/>
  <c r="J1394" i="9"/>
  <c r="J1194" i="9"/>
  <c r="J994" i="9"/>
  <c r="J794" i="9"/>
  <c r="J594" i="9"/>
  <c r="J333" i="9"/>
  <c r="J133" i="9"/>
  <c r="J404" i="9"/>
  <c r="J204" i="9"/>
  <c r="J2020" i="9"/>
  <c r="J1820" i="9"/>
  <c r="J1620" i="9"/>
  <c r="J1420" i="9"/>
  <c r="J1220" i="9"/>
  <c r="J1020" i="9"/>
  <c r="J820" i="9"/>
  <c r="J620" i="9"/>
  <c r="J479" i="9"/>
  <c r="J279" i="9"/>
  <c r="J79" i="9"/>
  <c r="J410" i="9"/>
  <c r="J210" i="9"/>
  <c r="J10" i="9"/>
  <c r="J2046" i="9"/>
  <c r="J1846" i="9"/>
  <c r="J1646" i="9"/>
  <c r="J1446" i="9"/>
  <c r="J1246" i="9"/>
  <c r="J1046" i="9"/>
  <c r="J846" i="9"/>
  <c r="J646" i="9"/>
  <c r="J446" i="9"/>
  <c r="J385" i="9"/>
  <c r="J185" i="9"/>
  <c r="J416" i="9"/>
  <c r="J216" i="9"/>
  <c r="J16" i="9"/>
  <c r="J1332" i="9"/>
  <c r="J1132" i="9"/>
  <c r="J932" i="9"/>
  <c r="J732" i="9"/>
  <c r="J532" i="9"/>
  <c r="J331" i="9"/>
  <c r="J131" i="9"/>
  <c r="J362" i="9"/>
  <c r="J162" i="9"/>
  <c r="J2018" i="9"/>
  <c r="J1818" i="9"/>
  <c r="J1618" i="9"/>
  <c r="J1418" i="9"/>
  <c r="J1218" i="9"/>
  <c r="J1018" i="9"/>
  <c r="J818" i="9"/>
  <c r="J618" i="9"/>
  <c r="J477" i="9"/>
  <c r="J277" i="9"/>
  <c r="J77" i="9"/>
  <c r="J348" i="9"/>
  <c r="J148" i="9"/>
  <c r="J1324" i="9"/>
  <c r="J1124" i="9"/>
  <c r="J924" i="9"/>
  <c r="J724" i="9"/>
  <c r="J524" i="9"/>
  <c r="J463" i="9"/>
  <c r="J263" i="9"/>
  <c r="J63" i="9"/>
  <c r="J334" i="9"/>
  <c r="J134" i="9"/>
  <c r="J551" i="9"/>
  <c r="J2310" i="9"/>
  <c r="J2110" i="9"/>
  <c r="J1910" i="9"/>
  <c r="J1710" i="9"/>
  <c r="J1510" i="9"/>
  <c r="J1310" i="9"/>
  <c r="J1110" i="9"/>
  <c r="J910" i="9"/>
  <c r="J710" i="9"/>
  <c r="J510" i="9"/>
  <c r="J389" i="9"/>
  <c r="J189" i="9"/>
  <c r="J260" i="9"/>
  <c r="J2296" i="9"/>
  <c r="J2096" i="9"/>
  <c r="J1896" i="9"/>
  <c r="J1696" i="9"/>
  <c r="J1496" i="9"/>
  <c r="J1296" i="9"/>
  <c r="J1096" i="9"/>
  <c r="J896" i="9"/>
  <c r="J696" i="9"/>
  <c r="J496" i="9"/>
  <c r="J475" i="9"/>
  <c r="J275" i="9"/>
  <c r="J75" i="9"/>
  <c r="J306" i="9"/>
  <c r="J106" i="9"/>
  <c r="J2037" i="9"/>
  <c r="J2463" i="9"/>
  <c r="J2083" i="9"/>
  <c r="J1863" i="9"/>
  <c r="J1663" i="9"/>
  <c r="J1183" i="9"/>
  <c r="J1083" i="9"/>
  <c r="J803" i="9"/>
  <c r="J2408" i="9"/>
  <c r="J2268" i="9"/>
  <c r="J2068" i="9"/>
  <c r="J1868" i="9"/>
  <c r="J2262" i="9"/>
  <c r="J2062" i="9"/>
  <c r="J1862" i="9"/>
  <c r="J1662" i="9"/>
  <c r="J1462" i="9"/>
  <c r="J1262" i="9"/>
  <c r="J1062" i="9"/>
  <c r="J862" i="9"/>
  <c r="J662" i="9"/>
  <c r="J462" i="9"/>
  <c r="J321" i="9"/>
  <c r="J121" i="9"/>
  <c r="J292" i="9"/>
  <c r="J92" i="9"/>
  <c r="J1548" i="9"/>
  <c r="J1348" i="9"/>
  <c r="J1148" i="9"/>
  <c r="J948" i="9"/>
  <c r="J748" i="9"/>
  <c r="J548" i="9"/>
  <c r="J407" i="9"/>
  <c r="J207" i="9"/>
  <c r="J7" i="9"/>
  <c r="J278" i="9"/>
  <c r="J78" i="9"/>
  <c r="J1254" i="9"/>
  <c r="J1054" i="9"/>
  <c r="J854" i="9"/>
  <c r="J654" i="9"/>
  <c r="J454" i="9"/>
  <c r="J393" i="9"/>
  <c r="J193" i="9"/>
  <c r="J264" i="9"/>
  <c r="J64" i="9"/>
  <c r="J2080" i="9"/>
  <c r="J1880" i="9"/>
  <c r="J1680" i="9"/>
  <c r="J1480" i="9"/>
  <c r="J1280" i="9"/>
  <c r="J1080" i="9"/>
  <c r="J880" i="9"/>
  <c r="J680" i="9"/>
  <c r="J480" i="9"/>
  <c r="J339" i="9"/>
  <c r="J139" i="9"/>
  <c r="J270" i="9"/>
  <c r="J70" i="9"/>
  <c r="J2106" i="9"/>
  <c r="J1906" i="9"/>
  <c r="J1706" i="9"/>
  <c r="J1506" i="9"/>
  <c r="J1306" i="9"/>
  <c r="J1106" i="9"/>
  <c r="J906" i="9"/>
  <c r="J706" i="9"/>
  <c r="J506" i="9"/>
  <c r="J445" i="9"/>
  <c r="J245" i="9"/>
  <c r="J45" i="9"/>
  <c r="J276" i="9"/>
  <c r="J76" i="9"/>
  <c r="J1192" i="9"/>
  <c r="J992" i="9"/>
  <c r="J792" i="9"/>
  <c r="J592" i="9"/>
  <c r="J391" i="9"/>
  <c r="J191" i="9"/>
  <c r="J422" i="9"/>
  <c r="J222" i="9"/>
  <c r="J22" i="9"/>
  <c r="J2078" i="9"/>
  <c r="J1878" i="9"/>
  <c r="J1678" i="9"/>
  <c r="J1478" i="9"/>
  <c r="J1278" i="9"/>
  <c r="J1078" i="9"/>
  <c r="J878" i="9"/>
  <c r="J678" i="9"/>
  <c r="J478" i="9"/>
  <c r="J337" i="9"/>
  <c r="J137" i="9"/>
  <c r="J408" i="9"/>
  <c r="J208" i="9"/>
  <c r="J8" i="9"/>
  <c r="J1384" i="9"/>
  <c r="J1184" i="9"/>
  <c r="J984" i="9"/>
  <c r="J784" i="9"/>
  <c r="J584" i="9"/>
  <c r="J323" i="9"/>
  <c r="J123" i="9"/>
  <c r="J394" i="9"/>
  <c r="J194" i="9"/>
  <c r="J611" i="9"/>
  <c r="J2370" i="9"/>
  <c r="J2170" i="9"/>
  <c r="J1970" i="9"/>
  <c r="J1770" i="9"/>
  <c r="J1570" i="9"/>
  <c r="J1370" i="9"/>
  <c r="J1170" i="9"/>
  <c r="J970" i="9"/>
  <c r="J770" i="9"/>
  <c r="J570" i="9"/>
  <c r="J449" i="9"/>
  <c r="J249" i="9"/>
  <c r="J49" i="9"/>
  <c r="J320" i="9"/>
  <c r="J120" i="9"/>
  <c r="J2156" i="9"/>
  <c r="J1956" i="9"/>
  <c r="J1756" i="9"/>
  <c r="J1556" i="9"/>
  <c r="J1356" i="9"/>
  <c r="J1156" i="9"/>
  <c r="J956" i="9"/>
  <c r="J756" i="9"/>
  <c r="J556" i="9"/>
  <c r="J335" i="9"/>
  <c r="J135" i="9"/>
  <c r="J366" i="9"/>
  <c r="J166" i="9"/>
  <c r="J637" i="9"/>
  <c r="J2183" i="9"/>
  <c r="J1743" i="9"/>
  <c r="J1463" i="9"/>
  <c r="J983" i="9"/>
  <c r="J883" i="9"/>
  <c r="J623" i="9"/>
  <c r="J543" i="9"/>
  <c r="J2488" i="9"/>
  <c r="J2328" i="9"/>
  <c r="J2128" i="9"/>
  <c r="J1928" i="9"/>
  <c r="J1728" i="9"/>
  <c r="J2122" i="9"/>
  <c r="J1922" i="9"/>
  <c r="J1722" i="9"/>
  <c r="J1522" i="9"/>
  <c r="J1322" i="9"/>
  <c r="J1122" i="9"/>
  <c r="J922" i="9"/>
  <c r="J722" i="9"/>
  <c r="J522" i="9"/>
  <c r="J381" i="9"/>
  <c r="J181" i="9"/>
  <c r="J352" i="9"/>
  <c r="J152" i="9"/>
  <c r="J1608" i="9"/>
  <c r="J1408" i="9"/>
  <c r="J1208" i="9"/>
  <c r="J1008" i="9"/>
  <c r="J808" i="9"/>
  <c r="J608" i="9"/>
  <c r="J467" i="9"/>
  <c r="J267" i="9"/>
  <c r="J67" i="9"/>
  <c r="J338" i="9"/>
  <c r="J138" i="9"/>
  <c r="J1314" i="9"/>
  <c r="J1114" i="9"/>
  <c r="J914" i="9"/>
  <c r="J714" i="9"/>
  <c r="J514" i="9"/>
  <c r="J453" i="9"/>
  <c r="J253" i="9"/>
  <c r="J53" i="9"/>
  <c r="J324" i="9"/>
  <c r="J124" i="9"/>
  <c r="J1940" i="9"/>
  <c r="J1740" i="9"/>
  <c r="J1540" i="9"/>
  <c r="J1340" i="9"/>
  <c r="J1140" i="9"/>
  <c r="J940" i="9"/>
  <c r="J740" i="9"/>
  <c r="J540" i="9"/>
  <c r="J399" i="9"/>
  <c r="J199" i="9"/>
  <c r="J330" i="9"/>
  <c r="J130" i="9"/>
  <c r="J1966" i="9"/>
  <c r="J1766" i="9"/>
  <c r="J1566" i="9"/>
  <c r="J1366" i="9"/>
  <c r="J1166" i="9"/>
  <c r="J966" i="9"/>
  <c r="J766" i="9"/>
  <c r="J566" i="9"/>
  <c r="J305" i="9"/>
  <c r="J105" i="9"/>
  <c r="J336" i="9"/>
  <c r="J136" i="9"/>
  <c r="J1252" i="9"/>
  <c r="J1052" i="9"/>
  <c r="J852" i="9"/>
  <c r="J652" i="9"/>
  <c r="J452" i="9"/>
  <c r="J451" i="9"/>
  <c r="J251" i="9"/>
  <c r="J51" i="9"/>
  <c r="J282" i="9"/>
  <c r="J82" i="9"/>
  <c r="J1938" i="9"/>
  <c r="J1738" i="9"/>
  <c r="J1538" i="9"/>
  <c r="J1338" i="9"/>
  <c r="J1138" i="9"/>
  <c r="J938" i="9"/>
  <c r="J738" i="9"/>
  <c r="J538" i="9"/>
  <c r="J397" i="9"/>
  <c r="J197" i="9"/>
  <c r="J268" i="9"/>
  <c r="J68" i="9"/>
  <c r="J1244" i="9"/>
  <c r="J1044" i="9"/>
  <c r="J844" i="9"/>
  <c r="J644" i="9"/>
  <c r="J444" i="9"/>
  <c r="J383" i="9"/>
  <c r="J183" i="9"/>
  <c r="J254" i="9"/>
  <c r="J54" i="9"/>
  <c r="J671" i="9"/>
  <c r="J2430" i="9"/>
  <c r="J2230" i="9"/>
  <c r="J2030" i="9"/>
  <c r="J1830" i="9"/>
  <c r="J1630" i="9"/>
  <c r="J1430" i="9"/>
  <c r="J1230" i="9"/>
  <c r="J1030" i="9"/>
  <c r="J830" i="9"/>
  <c r="J630" i="9"/>
  <c r="J309" i="9"/>
  <c r="J109" i="9"/>
  <c r="J380" i="9"/>
  <c r="J180" i="9"/>
  <c r="J2216" i="9"/>
  <c r="J2016" i="9"/>
  <c r="J1816" i="9"/>
  <c r="J1616" i="9"/>
  <c r="J1416" i="9"/>
  <c r="J1216" i="9"/>
  <c r="J1016" i="9"/>
  <c r="J816" i="9"/>
  <c r="J616" i="9"/>
  <c r="J395" i="9"/>
  <c r="J195" i="9"/>
  <c r="J426" i="9"/>
  <c r="J226" i="9"/>
  <c r="J26" i="9"/>
  <c r="J60" i="9"/>
  <c r="J1237" i="9"/>
  <c r="J2443" i="9"/>
  <c r="J2063" i="9"/>
  <c r="J1843" i="9"/>
  <c r="J1643" i="9"/>
  <c r="J1543" i="9"/>
  <c r="J1263" i="9"/>
  <c r="J783" i="9"/>
  <c r="J2388" i="9"/>
  <c r="J2188" i="9"/>
  <c r="J1988" i="9"/>
  <c r="J1788" i="9"/>
  <c r="J2182" i="9"/>
  <c r="J1982" i="9"/>
  <c r="J1782" i="9"/>
  <c r="J1582" i="9"/>
  <c r="J1382" i="9"/>
  <c r="J1182" i="9"/>
  <c r="J982" i="9"/>
  <c r="J782" i="9"/>
  <c r="J582" i="9"/>
  <c r="J441" i="9"/>
  <c r="J241" i="9"/>
  <c r="J41" i="9"/>
  <c r="J412" i="9"/>
  <c r="J212" i="9"/>
  <c r="J12" i="9"/>
  <c r="J1668" i="9"/>
  <c r="J1468" i="9"/>
  <c r="J1268" i="9"/>
  <c r="J1068" i="9"/>
  <c r="J868" i="9"/>
  <c r="J668" i="9"/>
  <c r="J468" i="9"/>
  <c r="J327" i="9"/>
  <c r="J127" i="9"/>
  <c r="J398" i="9"/>
  <c r="J198" i="9"/>
  <c r="J1374" i="9"/>
  <c r="J1174" i="9"/>
  <c r="J974" i="9"/>
  <c r="J774" i="9"/>
  <c r="J574" i="9"/>
  <c r="J313" i="9"/>
  <c r="J113" i="9"/>
  <c r="J384" i="9"/>
  <c r="J184" i="9"/>
  <c r="J2000" i="9"/>
  <c r="J1800" i="9"/>
  <c r="J1600" i="9"/>
  <c r="J1400" i="9"/>
  <c r="J1200" i="9"/>
  <c r="J1000" i="9"/>
  <c r="J800" i="9"/>
  <c r="J600" i="9"/>
  <c r="J459" i="9"/>
  <c r="J259" i="9"/>
  <c r="J59" i="9"/>
  <c r="J390" i="9"/>
  <c r="J190" i="9"/>
  <c r="J2026" i="9"/>
  <c r="J1826" i="9"/>
  <c r="J1626" i="9"/>
  <c r="J1426" i="9"/>
  <c r="J1226" i="9"/>
  <c r="J1026" i="9"/>
  <c r="J826" i="9"/>
  <c r="J626" i="9"/>
  <c r="J365" i="9"/>
  <c r="J165" i="9"/>
  <c r="J396" i="9"/>
  <c r="J196" i="9"/>
  <c r="J1312" i="9"/>
  <c r="J1112" i="9"/>
  <c r="J912" i="9"/>
  <c r="J712" i="9"/>
  <c r="J512" i="9"/>
  <c r="J311" i="9"/>
  <c r="J111" i="9"/>
  <c r="J342" i="9"/>
  <c r="J142" i="9"/>
  <c r="J1998" i="9"/>
  <c r="J1798" i="9"/>
  <c r="J1598" i="9"/>
  <c r="J1398" i="9"/>
  <c r="J1198" i="9"/>
  <c r="J998" i="9"/>
  <c r="J798" i="9"/>
  <c r="J598" i="9"/>
  <c r="J457" i="9"/>
  <c r="J257" i="9"/>
  <c r="J57" i="9"/>
  <c r="J328" i="9"/>
  <c r="J128" i="9"/>
  <c r="J1304" i="9"/>
  <c r="J1104" i="9"/>
  <c r="J904" i="9"/>
  <c r="J704" i="9"/>
  <c r="J504" i="9"/>
  <c r="J443" i="9"/>
  <c r="J243" i="9"/>
  <c r="J43" i="9"/>
  <c r="J314" i="9"/>
  <c r="J114" i="9"/>
  <c r="J531" i="9"/>
  <c r="J2490" i="9"/>
  <c r="J2290" i="9"/>
  <c r="J2090" i="9"/>
  <c r="J1890" i="9"/>
  <c r="J1690" i="9"/>
  <c r="J1490" i="9"/>
  <c r="J1290" i="9"/>
  <c r="J1090" i="9"/>
  <c r="J890" i="9"/>
  <c r="J690" i="9"/>
  <c r="J490" i="9"/>
  <c r="J369" i="9"/>
  <c r="J169" i="9"/>
  <c r="J240" i="9"/>
  <c r="J2276" i="9"/>
  <c r="J2076" i="9"/>
  <c r="J1876" i="9"/>
  <c r="J1676" i="9"/>
  <c r="J1476" i="9"/>
  <c r="J1276" i="9"/>
  <c r="J1076" i="9"/>
  <c r="J876" i="9"/>
  <c r="J676" i="9"/>
  <c r="J476" i="9"/>
  <c r="J455" i="9"/>
  <c r="J255" i="9"/>
  <c r="J55" i="9"/>
  <c r="J286" i="9"/>
  <c r="J86" i="9"/>
  <c r="J1837" i="9"/>
  <c r="J2283" i="9"/>
  <c r="J1943" i="9"/>
  <c r="J1823" i="9"/>
  <c r="J1623" i="9"/>
  <c r="J1443" i="9"/>
  <c r="J1343" i="9"/>
  <c r="J1063" i="9"/>
  <c r="J2468" i="9"/>
  <c r="J2248" i="9"/>
  <c r="J2048" i="9"/>
  <c r="J1848" i="9"/>
  <c r="J2242" i="9"/>
  <c r="J2042" i="9"/>
  <c r="J1842" i="9"/>
  <c r="J1642" i="9"/>
  <c r="J1442" i="9"/>
  <c r="J1242" i="9"/>
  <c r="J1042" i="9"/>
  <c r="J842" i="9"/>
  <c r="J642" i="9"/>
  <c r="J442" i="9"/>
  <c r="J301" i="9"/>
  <c r="J101" i="9"/>
  <c r="J272" i="9"/>
  <c r="J72" i="9"/>
  <c r="J1528" i="9"/>
  <c r="J1328" i="9"/>
  <c r="J1128" i="9"/>
  <c r="J928" i="9"/>
  <c r="J728" i="9"/>
  <c r="J528" i="9"/>
  <c r="J387" i="9"/>
  <c r="J187" i="9"/>
  <c r="J258" i="9"/>
  <c r="J58" i="9"/>
  <c r="J1234" i="9"/>
  <c r="J1034" i="9"/>
  <c r="J834" i="9"/>
  <c r="J634" i="9"/>
  <c r="J373" i="9"/>
  <c r="J173" i="9"/>
  <c r="J244" i="9"/>
  <c r="J44" i="9"/>
  <c r="J2060" i="9"/>
  <c r="J1860" i="9"/>
  <c r="J1660" i="9"/>
  <c r="J1460" i="9"/>
  <c r="J1260" i="9"/>
  <c r="J1060" i="9"/>
  <c r="J860" i="9"/>
  <c r="J660" i="9"/>
  <c r="J460" i="9"/>
  <c r="J319" i="9"/>
  <c r="J119" i="9"/>
  <c r="J250" i="9"/>
  <c r="J50" i="9"/>
  <c r="J2086" i="9"/>
  <c r="J1886" i="9"/>
  <c r="J1686" i="9"/>
  <c r="J1486" i="9"/>
  <c r="J1286" i="9"/>
  <c r="J1086" i="9"/>
  <c r="J886" i="9"/>
  <c r="J686" i="9"/>
  <c r="J486" i="9"/>
  <c r="J425" i="9"/>
  <c r="J225" i="9"/>
  <c r="J25" i="9"/>
  <c r="J256" i="9"/>
  <c r="J56" i="9"/>
  <c r="J1172" i="9"/>
  <c r="J972" i="9"/>
  <c r="J772" i="9"/>
  <c r="J572" i="9"/>
  <c r="J371" i="9"/>
  <c r="J171" i="9"/>
  <c r="J402" i="9"/>
  <c r="J202" i="9"/>
  <c r="J2058" i="9"/>
  <c r="J1858" i="9"/>
  <c r="J1658" i="9"/>
  <c r="J1458" i="9"/>
  <c r="J1258" i="9"/>
  <c r="J1058" i="9"/>
  <c r="J858" i="9"/>
  <c r="J658" i="9"/>
  <c r="J458" i="9"/>
  <c r="J317" i="9"/>
  <c r="J117" i="9"/>
  <c r="J388" i="9"/>
  <c r="J188" i="9"/>
  <c r="J1364" i="9"/>
  <c r="J1164" i="9"/>
  <c r="J964" i="9"/>
  <c r="J764" i="9"/>
  <c r="J564" i="9"/>
  <c r="J303" i="9"/>
  <c r="J103" i="9"/>
  <c r="J374" i="9"/>
  <c r="J174" i="9"/>
  <c r="J591" i="9"/>
  <c r="J2350" i="9"/>
  <c r="J2150" i="9"/>
  <c r="J1950" i="9"/>
  <c r="J1750" i="9"/>
  <c r="J1550" i="9"/>
  <c r="J1350" i="9"/>
  <c r="J1150" i="9"/>
  <c r="J950" i="9"/>
  <c r="J750" i="9"/>
  <c r="J550" i="9"/>
  <c r="J429" i="9"/>
  <c r="J229" i="9"/>
  <c r="J29" i="9"/>
  <c r="J300" i="9"/>
  <c r="J100" i="9"/>
  <c r="J2136" i="9"/>
  <c r="J1936" i="9"/>
  <c r="J1736" i="9"/>
  <c r="J1536" i="9"/>
  <c r="J1336" i="9"/>
  <c r="J1136" i="9"/>
  <c r="J936" i="9"/>
  <c r="J736" i="9"/>
  <c r="J536" i="9"/>
  <c r="J315" i="9"/>
  <c r="J115" i="9"/>
  <c r="J346" i="9"/>
  <c r="J146" i="9"/>
  <c r="J2437" i="9"/>
  <c r="J2462" i="9"/>
  <c r="J2043" i="9"/>
  <c r="J1423" i="9"/>
  <c r="J1243" i="9"/>
  <c r="J1143" i="9"/>
  <c r="J863" i="9"/>
  <c r="J763" i="9"/>
  <c r="J683" i="9"/>
  <c r="J603" i="9"/>
  <c r="J2308" i="9"/>
  <c r="J2108" i="9"/>
  <c r="J1908" i="9"/>
  <c r="J1708" i="9"/>
  <c r="J2102" i="9"/>
  <c r="J1902" i="9"/>
  <c r="J1702" i="9"/>
  <c r="J1502" i="9"/>
  <c r="J1302" i="9"/>
  <c r="J1102" i="9"/>
  <c r="J902" i="9"/>
  <c r="J702" i="9"/>
  <c r="J502" i="9"/>
  <c r="J361" i="9"/>
  <c r="J161" i="9"/>
  <c r="J332" i="9"/>
  <c r="J132" i="9"/>
  <c r="J1588" i="9"/>
  <c r="J1388" i="9"/>
  <c r="J1188" i="9"/>
  <c r="J988" i="9"/>
  <c r="J788" i="9"/>
  <c r="J588" i="9"/>
  <c r="J447" i="9"/>
  <c r="J247" i="9"/>
  <c r="J47" i="9"/>
  <c r="J318" i="9"/>
  <c r="J118" i="9"/>
  <c r="J1294" i="9"/>
  <c r="J1094" i="9"/>
  <c r="J894" i="9"/>
  <c r="J694" i="9"/>
  <c r="J494" i="9"/>
  <c r="J433" i="9"/>
  <c r="J233" i="9"/>
  <c r="J33" i="9"/>
  <c r="J304" i="9"/>
  <c r="J104" i="9"/>
  <c r="J2120" i="9"/>
  <c r="J1920" i="9"/>
  <c r="J1720" i="9"/>
  <c r="J1520" i="9"/>
  <c r="J1320" i="9"/>
  <c r="J1120" i="9"/>
  <c r="J920" i="9"/>
  <c r="J720" i="9"/>
  <c r="J520" i="9"/>
  <c r="J379" i="9"/>
  <c r="J179" i="9"/>
  <c r="J310" i="9"/>
  <c r="J110" i="9"/>
  <c r="J2146" i="9"/>
  <c r="J1946" i="9"/>
  <c r="J1746" i="9"/>
  <c r="J1546" i="9"/>
  <c r="J1346" i="9"/>
  <c r="J1146" i="9"/>
  <c r="J946" i="9"/>
  <c r="J746" i="9"/>
  <c r="J546" i="9"/>
  <c r="J485" i="9"/>
  <c r="J285" i="9"/>
  <c r="J85" i="9"/>
  <c r="J316" i="9"/>
  <c r="J116" i="9"/>
  <c r="J1232" i="9"/>
  <c r="J1032" i="9"/>
  <c r="J832" i="9"/>
  <c r="J632" i="9"/>
  <c r="J431" i="9"/>
  <c r="J231" i="9"/>
  <c r="J31" i="9"/>
  <c r="J262" i="9"/>
  <c r="J62" i="9"/>
  <c r="J2118" i="9"/>
  <c r="J1918" i="9"/>
  <c r="J1718" i="9"/>
  <c r="J1518" i="9"/>
  <c r="J1318" i="9"/>
  <c r="J1118" i="9"/>
  <c r="J918" i="9"/>
  <c r="J718" i="9"/>
  <c r="J518" i="9"/>
  <c r="J377" i="9"/>
  <c r="J177" i="9"/>
  <c r="J248" i="9"/>
  <c r="J48" i="9"/>
  <c r="J1224" i="9"/>
  <c r="J1024" i="9"/>
  <c r="J824" i="9"/>
  <c r="J624" i="9"/>
  <c r="J363" i="9"/>
  <c r="J163" i="9"/>
  <c r="J434" i="9"/>
  <c r="J234" i="9"/>
  <c r="J34" i="9"/>
  <c r="J651" i="9"/>
  <c r="J2410" i="9"/>
  <c r="J2210" i="9"/>
  <c r="J2010" i="9"/>
  <c r="J1810" i="9"/>
  <c r="J1610" i="9"/>
  <c r="J1410" i="9"/>
  <c r="J1210" i="9"/>
  <c r="J1010" i="9"/>
  <c r="J810" i="9"/>
  <c r="J610" i="9"/>
  <c r="J489" i="9"/>
  <c r="J289" i="9"/>
  <c r="J89" i="9"/>
  <c r="J360" i="9"/>
  <c r="J160" i="9"/>
  <c r="J2196" i="9"/>
  <c r="J1996" i="9"/>
  <c r="J1796" i="9"/>
  <c r="J1596" i="9"/>
  <c r="J1396" i="9"/>
  <c r="J1196" i="9"/>
  <c r="J996" i="9"/>
  <c r="J796" i="9"/>
  <c r="J596" i="9"/>
  <c r="J375" i="9"/>
  <c r="J175" i="9"/>
  <c r="J406" i="9"/>
  <c r="J206" i="9"/>
  <c r="J40" i="9"/>
  <c r="J1037" i="9"/>
  <c r="J2263" i="9"/>
  <c r="J2143" i="9"/>
  <c r="J2023" i="9"/>
  <c r="J1223" i="9"/>
  <c r="J1043" i="9"/>
  <c r="J943" i="9"/>
  <c r="J2448" i="9"/>
  <c r="J2368" i="9"/>
  <c r="J2168" i="9"/>
  <c r="J1968" i="9"/>
  <c r="J1768" i="9"/>
  <c r="J2162" i="9"/>
  <c r="J1962" i="9"/>
  <c r="J1762" i="9"/>
  <c r="J1562" i="9"/>
  <c r="J1362" i="9"/>
  <c r="J1162" i="9"/>
  <c r="J962" i="9"/>
  <c r="J762" i="9"/>
  <c r="J562" i="9"/>
  <c r="J421" i="9"/>
  <c r="J221" i="9"/>
  <c r="J21" i="9"/>
  <c r="J392" i="9"/>
  <c r="J192" i="9"/>
  <c r="J1648" i="9"/>
  <c r="J1448" i="9"/>
  <c r="J1248" i="9"/>
  <c r="J1048" i="9"/>
  <c r="J848" i="9"/>
  <c r="J648" i="9"/>
  <c r="J448" i="9"/>
  <c r="J307" i="9"/>
  <c r="J107" i="9"/>
  <c r="J378" i="9"/>
  <c r="J178" i="9"/>
  <c r="J1354" i="9"/>
  <c r="J1154" i="9"/>
  <c r="J954" i="9"/>
  <c r="J754" i="9"/>
  <c r="J554" i="9"/>
  <c r="J493" i="9"/>
  <c r="J293" i="9"/>
  <c r="J93" i="9"/>
  <c r="J364" i="9"/>
  <c r="J164" i="9"/>
  <c r="J1980" i="9"/>
  <c r="J1780" i="9"/>
  <c r="J1580" i="9"/>
  <c r="J1380" i="9"/>
  <c r="J1180" i="9"/>
  <c r="J980" i="9"/>
  <c r="J780" i="9"/>
  <c r="J580" i="9"/>
  <c r="J439" i="9"/>
  <c r="J239" i="9"/>
  <c r="J39" i="9"/>
  <c r="J370" i="9"/>
  <c r="J170" i="9"/>
  <c r="J2006" i="9"/>
  <c r="J1806" i="9"/>
  <c r="J1606" i="9"/>
  <c r="J1406" i="9"/>
  <c r="J1206" i="9"/>
  <c r="J1006" i="9"/>
  <c r="J806" i="9"/>
  <c r="J606" i="9"/>
  <c r="J345" i="9"/>
  <c r="J145" i="9"/>
  <c r="J376" i="9"/>
  <c r="J176" i="9"/>
  <c r="J1292" i="9"/>
  <c r="J1092" i="9"/>
  <c r="J892" i="9"/>
  <c r="J692" i="9"/>
  <c r="J492" i="9"/>
  <c r="J491" i="9"/>
  <c r="J291" i="9"/>
  <c r="J91" i="9"/>
  <c r="J322" i="9"/>
  <c r="J122" i="9"/>
  <c r="J1978" i="9"/>
  <c r="J1778" i="9"/>
  <c r="J1578" i="9"/>
  <c r="J1378" i="9"/>
  <c r="J1178" i="9"/>
  <c r="J978" i="9"/>
  <c r="J778" i="9"/>
  <c r="J578" i="9"/>
  <c r="J437" i="9"/>
  <c r="J237" i="9"/>
  <c r="J37" i="9"/>
  <c r="J308" i="9"/>
  <c r="J108" i="9"/>
  <c r="J1284" i="9"/>
  <c r="J1084" i="9"/>
  <c r="J884" i="9"/>
  <c r="J684" i="9"/>
  <c r="J484" i="9"/>
  <c r="J423" i="9"/>
  <c r="J223" i="9"/>
  <c r="J23" i="9"/>
  <c r="J294" i="9"/>
  <c r="J94" i="9"/>
  <c r="J711" i="9"/>
  <c r="J511" i="9"/>
  <c r="J2470" i="9"/>
  <c r="J2270" i="9"/>
  <c r="J2070" i="9"/>
  <c r="J1870" i="9"/>
  <c r="J1670" i="9"/>
  <c r="J1470" i="9"/>
  <c r="J1270" i="9"/>
  <c r="J1070" i="9"/>
  <c r="J870" i="9"/>
  <c r="J670" i="9"/>
  <c r="J470" i="9"/>
  <c r="J349" i="9"/>
  <c r="J149" i="9"/>
  <c r="J420" i="9"/>
  <c r="J220" i="9"/>
  <c r="J2256" i="9"/>
  <c r="J2056" i="9"/>
  <c r="J1856" i="9"/>
  <c r="J1656" i="9"/>
  <c r="J1456" i="9"/>
  <c r="J1256" i="9"/>
  <c r="J1056" i="9"/>
  <c r="J856" i="9"/>
  <c r="J656" i="9"/>
  <c r="J456" i="9"/>
  <c r="J435" i="9"/>
  <c r="J235" i="9"/>
  <c r="J35" i="9"/>
  <c r="J266" i="9"/>
  <c r="J66" i="9"/>
  <c r="J1637" i="9"/>
  <c r="J2523" i="9"/>
  <c r="J2383" i="9"/>
  <c r="J1603" i="9"/>
  <c r="J1023" i="9"/>
  <c r="J843" i="9"/>
  <c r="J583" i="9"/>
  <c r="J2228" i="9"/>
  <c r="J2028" i="9"/>
  <c r="J1828" i="9"/>
  <c r="J2222" i="9"/>
  <c r="J2022" i="9"/>
  <c r="J1822" i="9"/>
  <c r="J1622" i="9"/>
  <c r="J1422" i="9"/>
  <c r="J1222" i="9"/>
  <c r="J1022" i="9"/>
  <c r="J822" i="9"/>
  <c r="J622" i="9"/>
  <c r="J481" i="9"/>
  <c r="J281" i="9"/>
  <c r="J81" i="9"/>
  <c r="J252" i="9"/>
  <c r="J52" i="9"/>
  <c r="J1508" i="9"/>
  <c r="J1308" i="9"/>
  <c r="J1108" i="9"/>
  <c r="J908" i="9"/>
  <c r="J708" i="9"/>
  <c r="J508" i="9"/>
  <c r="J367" i="9"/>
  <c r="J167" i="9"/>
  <c r="J438" i="9"/>
  <c r="J238" i="9"/>
  <c r="J38" i="9"/>
  <c r="J1414" i="9"/>
  <c r="J1214" i="9"/>
  <c r="J1014" i="9"/>
  <c r="J814" i="9"/>
  <c r="J614" i="9"/>
  <c r="J353" i="9"/>
  <c r="J153" i="9"/>
  <c r="J424" i="9"/>
  <c r="J224" i="9"/>
  <c r="J24" i="9"/>
  <c r="J2040" i="9"/>
  <c r="J1840" i="9"/>
  <c r="J1640" i="9"/>
  <c r="J1440" i="9"/>
  <c r="J1240" i="9"/>
  <c r="J1040" i="9"/>
  <c r="J840" i="9"/>
  <c r="J640" i="9"/>
  <c r="J440" i="9"/>
  <c r="J299" i="9"/>
  <c r="J99" i="9"/>
  <c r="J430" i="9"/>
  <c r="J230" i="9"/>
  <c r="J30" i="9"/>
  <c r="J2066" i="9"/>
  <c r="J1866" i="9"/>
  <c r="J1666" i="9"/>
  <c r="J1466" i="9"/>
  <c r="J1266" i="9"/>
  <c r="J1066" i="9"/>
  <c r="J866" i="9"/>
  <c r="J666" i="9"/>
  <c r="J466" i="9"/>
  <c r="J405" i="9"/>
  <c r="J205" i="9"/>
  <c r="J436" i="9"/>
  <c r="J236" i="9"/>
  <c r="J36" i="9"/>
  <c r="J1352" i="9"/>
  <c r="J1152" i="9"/>
  <c r="J952" i="9"/>
  <c r="J752" i="9"/>
  <c r="J552" i="9"/>
  <c r="J351" i="9"/>
  <c r="J151" i="9"/>
  <c r="J382" i="9"/>
  <c r="J182" i="9"/>
  <c r="J2038" i="9"/>
  <c r="J1838" i="9"/>
  <c r="J1638" i="9"/>
  <c r="J1438" i="9"/>
  <c r="J1238" i="9"/>
  <c r="J1038" i="9"/>
  <c r="J838" i="9"/>
  <c r="J638" i="9"/>
  <c r="J297" i="9"/>
  <c r="J97" i="9"/>
  <c r="J368" i="9"/>
  <c r="J168" i="9"/>
  <c r="J1344" i="9"/>
  <c r="J1144" i="9"/>
  <c r="J944" i="9"/>
  <c r="J744" i="9"/>
  <c r="J544" i="9"/>
  <c r="J483" i="9"/>
  <c r="J283" i="9"/>
  <c r="J83" i="9"/>
  <c r="J354" i="9"/>
  <c r="J154" i="9"/>
  <c r="J571" i="9"/>
  <c r="J2330" i="9"/>
  <c r="J2130" i="9"/>
  <c r="J1930" i="9"/>
  <c r="J1730" i="9"/>
  <c r="J1530" i="9"/>
  <c r="J1330" i="9"/>
  <c r="J1130" i="9"/>
  <c r="J930" i="9"/>
  <c r="J730" i="9"/>
  <c r="J530" i="9"/>
  <c r="J409" i="9"/>
  <c r="J209" i="9"/>
  <c r="J9" i="9"/>
  <c r="J280" i="9"/>
  <c r="J80" i="9"/>
  <c r="J2116" i="9"/>
  <c r="J1916" i="9"/>
  <c r="J1716" i="9"/>
  <c r="J1516" i="9"/>
  <c r="J1316" i="9"/>
  <c r="J1116" i="9"/>
  <c r="J916" i="9"/>
  <c r="J716" i="9"/>
  <c r="J516" i="9"/>
  <c r="J295" i="9"/>
  <c r="J95" i="9"/>
  <c r="J326" i="9"/>
  <c r="J126" i="9"/>
  <c r="J6" i="9"/>
  <c r="C17" i="12"/>
  <c r="H32" i="6"/>
  <c r="C18" i="12" s="1"/>
  <c r="D7" i="12"/>
  <c r="H13" i="7"/>
  <c r="R12" i="9"/>
  <c r="P27" i="9" s="1"/>
  <c r="Q27" i="9" s="1"/>
  <c r="H2499" i="9"/>
  <c r="H2477" i="9"/>
  <c r="H2443" i="9"/>
  <c r="H2351" i="9"/>
  <c r="H2383" i="9"/>
  <c r="H2435" i="9"/>
  <c r="H2505" i="9"/>
  <c r="H2381" i="9"/>
  <c r="H2519" i="9"/>
  <c r="H2287" i="9"/>
  <c r="H2087" i="9"/>
  <c r="H1887" i="9"/>
  <c r="H1687" i="9"/>
  <c r="H1487" i="9"/>
  <c r="H1287" i="9"/>
  <c r="H1087" i="9"/>
  <c r="H887" i="9"/>
  <c r="H687" i="9"/>
  <c r="H487" i="9"/>
  <c r="H287" i="9"/>
  <c r="H87" i="9"/>
  <c r="H2253" i="9"/>
  <c r="H2053" i="9"/>
  <c r="H1853" i="9"/>
  <c r="H1653" i="9"/>
  <c r="H1453" i="9"/>
  <c r="H1253" i="9"/>
  <c r="H1053" i="9"/>
  <c r="H853" i="9"/>
  <c r="H653" i="9"/>
  <c r="H453" i="9"/>
  <c r="H253" i="9"/>
  <c r="H2199" i="9"/>
  <c r="H1999" i="9"/>
  <c r="H1799" i="9"/>
  <c r="H1599" i="9"/>
  <c r="H1399" i="9"/>
  <c r="H1199" i="9"/>
  <c r="H999" i="9"/>
  <c r="H799" i="9"/>
  <c r="H599" i="9"/>
  <c r="H399" i="9"/>
  <c r="H199" i="9"/>
  <c r="H2225" i="9"/>
  <c r="H2025" i="9"/>
  <c r="H1825" i="9"/>
  <c r="H1625" i="9"/>
  <c r="H1425" i="9"/>
  <c r="H1225" i="9"/>
  <c r="H1025" i="9"/>
  <c r="H825" i="9"/>
  <c r="H625" i="9"/>
  <c r="H425" i="9"/>
  <c r="H225" i="9"/>
  <c r="H2151" i="9"/>
  <c r="H1951" i="9"/>
  <c r="H1751" i="9"/>
  <c r="H1551" i="9"/>
  <c r="H1351" i="9"/>
  <c r="H1151" i="9"/>
  <c r="H951" i="9"/>
  <c r="H751" i="9"/>
  <c r="H551" i="9"/>
  <c r="H351" i="9"/>
  <c r="H151" i="9"/>
  <c r="H2217" i="9"/>
  <c r="H2017" i="9"/>
  <c r="H1817" i="9"/>
  <c r="H1617" i="9"/>
  <c r="H1417" i="9"/>
  <c r="H1217" i="9"/>
  <c r="H1017" i="9"/>
  <c r="H817" i="9"/>
  <c r="H617" i="9"/>
  <c r="H417" i="9"/>
  <c r="H217" i="9"/>
  <c r="H2369" i="9"/>
  <c r="H2123" i="9"/>
  <c r="H1923" i="9"/>
  <c r="H1723" i="9"/>
  <c r="H1523" i="9"/>
  <c r="H1323" i="9"/>
  <c r="H1123" i="9"/>
  <c r="H923" i="9"/>
  <c r="H723" i="9"/>
  <c r="H523" i="9"/>
  <c r="H323" i="9"/>
  <c r="H123" i="9"/>
  <c r="H2229" i="9"/>
  <c r="H2029" i="9"/>
  <c r="H1829" i="9"/>
  <c r="H1629" i="9"/>
  <c r="H1429" i="9"/>
  <c r="H1229" i="9"/>
  <c r="H1029" i="9"/>
  <c r="H829" i="9"/>
  <c r="H629" i="9"/>
  <c r="H429" i="9"/>
  <c r="H229" i="9"/>
  <c r="H2295" i="9"/>
  <c r="H2095" i="9"/>
  <c r="H1895" i="9"/>
  <c r="H1695" i="9"/>
  <c r="H1495" i="9"/>
  <c r="H1295" i="9"/>
  <c r="H1095" i="9"/>
  <c r="H895" i="9"/>
  <c r="H695" i="9"/>
  <c r="H495" i="9"/>
  <c r="H295" i="9"/>
  <c r="H95" i="9"/>
  <c r="H2433" i="9"/>
  <c r="H2359" i="9"/>
  <c r="H2337" i="9"/>
  <c r="H2445" i="9"/>
  <c r="H2523" i="9"/>
  <c r="H2455" i="9"/>
  <c r="H2401" i="9"/>
  <c r="H2509" i="9"/>
  <c r="H2147" i="9"/>
  <c r="H1947" i="9"/>
  <c r="H1747" i="9"/>
  <c r="H1547" i="9"/>
  <c r="H1347" i="9"/>
  <c r="H1147" i="9"/>
  <c r="H947" i="9"/>
  <c r="H747" i="9"/>
  <c r="H547" i="9"/>
  <c r="H347" i="9"/>
  <c r="H147" i="9"/>
  <c r="H2313" i="9"/>
  <c r="H2113" i="9"/>
  <c r="H1913" i="9"/>
  <c r="H1713" i="9"/>
  <c r="H1513" i="9"/>
  <c r="H1313" i="9"/>
  <c r="H1113" i="9"/>
  <c r="H913" i="9"/>
  <c r="H713" i="9"/>
  <c r="H513" i="9"/>
  <c r="H313" i="9"/>
  <c r="H113" i="9"/>
  <c r="H2259" i="9"/>
  <c r="H2059" i="9"/>
  <c r="H1859" i="9"/>
  <c r="H1659" i="9"/>
  <c r="H1459" i="9"/>
  <c r="H1259" i="9"/>
  <c r="H1059" i="9"/>
  <c r="H859" i="9"/>
  <c r="H659" i="9"/>
  <c r="H459" i="9"/>
  <c r="H259" i="9"/>
  <c r="H2285" i="9"/>
  <c r="H2085" i="9"/>
  <c r="H1885" i="9"/>
  <c r="H1685" i="9"/>
  <c r="H1485" i="9"/>
  <c r="H1285" i="9"/>
  <c r="H1085" i="9"/>
  <c r="H885" i="9"/>
  <c r="H685" i="9"/>
  <c r="H485" i="9"/>
  <c r="H285" i="9"/>
  <c r="H85" i="9"/>
  <c r="H2211" i="9"/>
  <c r="H2011" i="9"/>
  <c r="H1811" i="9"/>
  <c r="H1611" i="9"/>
  <c r="H1411" i="9"/>
  <c r="H1211" i="9"/>
  <c r="H1011" i="9"/>
  <c r="H811" i="9"/>
  <c r="H611" i="9"/>
  <c r="H411" i="9"/>
  <c r="H211" i="9"/>
  <c r="H2277" i="9"/>
  <c r="H2077" i="9"/>
  <c r="H1877" i="9"/>
  <c r="H1677" i="9"/>
  <c r="H1477" i="9"/>
  <c r="H1277" i="9"/>
  <c r="H1077" i="9"/>
  <c r="H877" i="9"/>
  <c r="H677" i="9"/>
  <c r="H477" i="9"/>
  <c r="H277" i="9"/>
  <c r="H77" i="9"/>
  <c r="H2429" i="9"/>
  <c r="H2183" i="9"/>
  <c r="H1983" i="9"/>
  <c r="H1783" i="9"/>
  <c r="H1583" i="9"/>
  <c r="H1383" i="9"/>
  <c r="H1183" i="9"/>
  <c r="H983" i="9"/>
  <c r="H783" i="9"/>
  <c r="H583" i="9"/>
  <c r="H383" i="9"/>
  <c r="H183" i="9"/>
  <c r="H2289" i="9"/>
  <c r="H2089" i="9"/>
  <c r="H1889" i="9"/>
  <c r="H1689" i="9"/>
  <c r="H1489" i="9"/>
  <c r="H1289" i="9"/>
  <c r="H1089" i="9"/>
  <c r="H889" i="9"/>
  <c r="H689" i="9"/>
  <c r="H489" i="9"/>
  <c r="H289" i="9"/>
  <c r="H89" i="9"/>
  <c r="H2155" i="9"/>
  <c r="H1955" i="9"/>
  <c r="H1755" i="9"/>
  <c r="H1555" i="9"/>
  <c r="H1355" i="9"/>
  <c r="H1155" i="9"/>
  <c r="H955" i="9"/>
  <c r="H755" i="9"/>
  <c r="H555" i="9"/>
  <c r="H355" i="9"/>
  <c r="H155" i="9"/>
  <c r="H2367" i="9"/>
  <c r="H2121" i="9"/>
  <c r="H1921" i="9"/>
  <c r="H1721" i="9"/>
  <c r="H1521" i="9"/>
  <c r="H1321" i="9"/>
  <c r="H1121" i="9"/>
  <c r="H921" i="9"/>
  <c r="H721" i="9"/>
  <c r="H521" i="9"/>
  <c r="H321" i="9"/>
  <c r="H121" i="9"/>
  <c r="H2393" i="9"/>
  <c r="H2419" i="9"/>
  <c r="H2365" i="9"/>
  <c r="H2425" i="9"/>
  <c r="H2397" i="9"/>
  <c r="H2515" i="9"/>
  <c r="H2463" i="9"/>
  <c r="H2461" i="9"/>
  <c r="H2207" i="9"/>
  <c r="H2007" i="9"/>
  <c r="H1807" i="9"/>
  <c r="H1607" i="9"/>
  <c r="H1407" i="9"/>
  <c r="H1207" i="9"/>
  <c r="H1007" i="9"/>
  <c r="H807" i="9"/>
  <c r="H607" i="9"/>
  <c r="H407" i="9"/>
  <c r="H207" i="9"/>
  <c r="H2173" i="9"/>
  <c r="H1973" i="9"/>
  <c r="H1773" i="9"/>
  <c r="H1573" i="9"/>
  <c r="H1373" i="9"/>
  <c r="H1173" i="9"/>
  <c r="H973" i="9"/>
  <c r="H773" i="9"/>
  <c r="H573" i="9"/>
  <c r="H373" i="9"/>
  <c r="H173" i="9"/>
  <c r="H2119" i="9"/>
  <c r="H1919" i="9"/>
  <c r="H1719" i="9"/>
  <c r="H1519" i="9"/>
  <c r="H1319" i="9"/>
  <c r="H1119" i="9"/>
  <c r="H919" i="9"/>
  <c r="H719" i="9"/>
  <c r="H519" i="9"/>
  <c r="H319" i="9"/>
  <c r="H119" i="9"/>
  <c r="H2145" i="9"/>
  <c r="H1945" i="9"/>
  <c r="H1745" i="9"/>
  <c r="H1545" i="9"/>
  <c r="H1345" i="9"/>
  <c r="H1145" i="9"/>
  <c r="H945" i="9"/>
  <c r="H745" i="9"/>
  <c r="H545" i="9"/>
  <c r="H345" i="9"/>
  <c r="H145" i="9"/>
  <c r="H2271" i="9"/>
  <c r="H2071" i="9"/>
  <c r="H1871" i="9"/>
  <c r="H1671" i="9"/>
  <c r="H1471" i="9"/>
  <c r="H1271" i="9"/>
  <c r="H1071" i="9"/>
  <c r="H871" i="9"/>
  <c r="H671" i="9"/>
  <c r="H471" i="9"/>
  <c r="H271" i="9"/>
  <c r="H2137" i="9"/>
  <c r="H1937" i="9"/>
  <c r="H1737" i="9"/>
  <c r="H1537" i="9"/>
  <c r="H1337" i="9"/>
  <c r="H1137" i="9"/>
  <c r="H937" i="9"/>
  <c r="H737" i="9"/>
  <c r="H537" i="9"/>
  <c r="H337" i="9"/>
  <c r="H137" i="9"/>
  <c r="H2489" i="9"/>
  <c r="H2243" i="9"/>
  <c r="H2043" i="9"/>
  <c r="H1843" i="9"/>
  <c r="H1643" i="9"/>
  <c r="H1443" i="9"/>
  <c r="H1243" i="9"/>
  <c r="H1043" i="9"/>
  <c r="H843" i="9"/>
  <c r="H643" i="9"/>
  <c r="H443" i="9"/>
  <c r="H243" i="9"/>
  <c r="H2149" i="9"/>
  <c r="H1949" i="9"/>
  <c r="H1749" i="9"/>
  <c r="H1549" i="9"/>
  <c r="H1349" i="9"/>
  <c r="H1149" i="9"/>
  <c r="H949" i="9"/>
  <c r="H749" i="9"/>
  <c r="H549" i="9"/>
  <c r="H349" i="9"/>
  <c r="H149" i="9"/>
  <c r="H2215" i="9"/>
  <c r="H2015" i="9"/>
  <c r="H1815" i="9"/>
  <c r="H1615" i="9"/>
  <c r="H1415" i="9"/>
  <c r="H1215" i="9"/>
  <c r="H1015" i="9"/>
  <c r="H815" i="9"/>
  <c r="H615" i="9"/>
  <c r="H415" i="9"/>
  <c r="H215" i="9"/>
  <c r="H2427" i="9"/>
  <c r="H2373" i="9"/>
  <c r="H2479" i="9"/>
  <c r="H2405" i="9"/>
  <c r="H2491" i="9"/>
  <c r="H2457" i="9"/>
  <c r="H2403" i="9"/>
  <c r="H2513" i="9"/>
  <c r="H2331" i="9"/>
  <c r="H2363" i="9"/>
  <c r="H2521" i="9"/>
  <c r="H2415" i="9"/>
  <c r="H2395" i="9"/>
  <c r="H2361" i="9"/>
  <c r="H2267" i="9"/>
  <c r="H2067" i="9"/>
  <c r="H1867" i="9"/>
  <c r="H1667" i="9"/>
  <c r="H1467" i="9"/>
  <c r="H1267" i="9"/>
  <c r="H1067" i="9"/>
  <c r="H867" i="9"/>
  <c r="H667" i="9"/>
  <c r="H467" i="9"/>
  <c r="H267" i="9"/>
  <c r="H2233" i="9"/>
  <c r="H2033" i="9"/>
  <c r="H1833" i="9"/>
  <c r="H1633" i="9"/>
  <c r="H1433" i="9"/>
  <c r="H1233" i="9"/>
  <c r="H1033" i="9"/>
  <c r="H833" i="9"/>
  <c r="H633" i="9"/>
  <c r="H433" i="9"/>
  <c r="H233" i="9"/>
  <c r="H2179" i="9"/>
  <c r="H1979" i="9"/>
  <c r="H1779" i="9"/>
  <c r="H1579" i="9"/>
  <c r="H1379" i="9"/>
  <c r="H1179" i="9"/>
  <c r="H979" i="9"/>
  <c r="H779" i="9"/>
  <c r="H579" i="9"/>
  <c r="H379" i="9"/>
  <c r="H179" i="9"/>
  <c r="H2205" i="9"/>
  <c r="H2005" i="9"/>
  <c r="H1805" i="9"/>
  <c r="H1605" i="9"/>
  <c r="H1405" i="9"/>
  <c r="H1205" i="9"/>
  <c r="H1005" i="9"/>
  <c r="H805" i="9"/>
  <c r="H605" i="9"/>
  <c r="H405" i="9"/>
  <c r="H205" i="9"/>
  <c r="H2131" i="9"/>
  <c r="H1931" i="9"/>
  <c r="H1731" i="9"/>
  <c r="H1531" i="9"/>
  <c r="H1331" i="9"/>
  <c r="H1131" i="9"/>
  <c r="H931" i="9"/>
  <c r="H731" i="9"/>
  <c r="H531" i="9"/>
  <c r="H331" i="9"/>
  <c r="H131" i="9"/>
  <c r="H2197" i="9"/>
  <c r="H1997" i="9"/>
  <c r="H1797" i="9"/>
  <c r="H1597" i="9"/>
  <c r="H1397" i="9"/>
  <c r="H1197" i="9"/>
  <c r="H997" i="9"/>
  <c r="H797" i="9"/>
  <c r="H597" i="9"/>
  <c r="H397" i="9"/>
  <c r="H197" i="9"/>
  <c r="H2349" i="9"/>
  <c r="H2303" i="9"/>
  <c r="H2103" i="9"/>
  <c r="H1903" i="9"/>
  <c r="H1703" i="9"/>
  <c r="H1503" i="9"/>
  <c r="H1303" i="9"/>
  <c r="H1103" i="9"/>
  <c r="H903" i="9"/>
  <c r="H703" i="9"/>
  <c r="H503" i="9"/>
  <c r="H303" i="9"/>
  <c r="H103" i="9"/>
  <c r="H2209" i="9"/>
  <c r="H2009" i="9"/>
  <c r="H1809" i="9"/>
  <c r="H1609" i="9"/>
  <c r="H1409" i="9"/>
  <c r="H1209" i="9"/>
  <c r="H1009" i="9"/>
  <c r="H809" i="9"/>
  <c r="H609" i="9"/>
  <c r="H409" i="9"/>
  <c r="H209" i="9"/>
  <c r="H2275" i="9"/>
  <c r="H2075" i="9"/>
  <c r="H1875" i="9"/>
  <c r="H1675" i="9"/>
  <c r="H1475" i="9"/>
  <c r="H1275" i="9"/>
  <c r="H1075" i="9"/>
  <c r="H875" i="9"/>
  <c r="H675" i="9"/>
  <c r="H475" i="9"/>
  <c r="H275" i="9"/>
  <c r="H2339" i="9"/>
  <c r="H2471" i="9"/>
  <c r="H2317" i="9"/>
  <c r="H2511" i="9"/>
  <c r="H2487" i="9"/>
  <c r="H2127" i="9"/>
  <c r="H1927" i="9"/>
  <c r="H1727" i="9"/>
  <c r="H1527" i="9"/>
  <c r="H1327" i="9"/>
  <c r="H1127" i="9"/>
  <c r="H927" i="9"/>
  <c r="H727" i="9"/>
  <c r="H527" i="9"/>
  <c r="H327" i="9"/>
  <c r="H127" i="9"/>
  <c r="H2293" i="9"/>
  <c r="H2093" i="9"/>
  <c r="H1893" i="9"/>
  <c r="H1693" i="9"/>
  <c r="H1493" i="9"/>
  <c r="H1293" i="9"/>
  <c r="H1093" i="9"/>
  <c r="H893" i="9"/>
  <c r="H693" i="9"/>
  <c r="H493" i="9"/>
  <c r="H293" i="9"/>
  <c r="H93" i="9"/>
  <c r="H2239" i="9"/>
  <c r="H2039" i="9"/>
  <c r="H1839" i="9"/>
  <c r="H1639" i="9"/>
  <c r="H1439" i="9"/>
  <c r="H1239" i="9"/>
  <c r="H1039" i="9"/>
  <c r="H839" i="9"/>
  <c r="H639" i="9"/>
  <c r="H439" i="9"/>
  <c r="H239" i="9"/>
  <c r="H2265" i="9"/>
  <c r="H2065" i="9"/>
  <c r="H1865" i="9"/>
  <c r="H1665" i="9"/>
  <c r="H1465" i="9"/>
  <c r="H1265" i="9"/>
  <c r="H1065" i="9"/>
  <c r="H865" i="9"/>
  <c r="H665" i="9"/>
  <c r="H465" i="9"/>
  <c r="H265" i="9"/>
  <c r="H2191" i="9"/>
  <c r="H1991" i="9"/>
  <c r="H1791" i="9"/>
  <c r="H1591" i="9"/>
  <c r="H1391" i="9"/>
  <c r="H1191" i="9"/>
  <c r="H991" i="9"/>
  <c r="H791" i="9"/>
  <c r="H591" i="9"/>
  <c r="H391" i="9"/>
  <c r="H191" i="9"/>
  <c r="H2257" i="9"/>
  <c r="H2057" i="9"/>
  <c r="H1857" i="9"/>
  <c r="H1657" i="9"/>
  <c r="H1457" i="9"/>
  <c r="H1257" i="9"/>
  <c r="H1057" i="9"/>
  <c r="H857" i="9"/>
  <c r="H657" i="9"/>
  <c r="H457" i="9"/>
  <c r="H257" i="9"/>
  <c r="H2409" i="9"/>
  <c r="H2163" i="9"/>
  <c r="H1963" i="9"/>
  <c r="H1763" i="9"/>
  <c r="H1563" i="9"/>
  <c r="H1363" i="9"/>
  <c r="H1163" i="9"/>
  <c r="H963" i="9"/>
  <c r="H763" i="9"/>
  <c r="H563" i="9"/>
  <c r="H363" i="9"/>
  <c r="H163" i="9"/>
  <c r="H2269" i="9"/>
  <c r="H2069" i="9"/>
  <c r="H1869" i="9"/>
  <c r="H1669" i="9"/>
  <c r="H1469" i="9"/>
  <c r="H1269" i="9"/>
  <c r="H1069" i="9"/>
  <c r="H869" i="9"/>
  <c r="H669" i="9"/>
  <c r="H469" i="9"/>
  <c r="H269" i="9"/>
  <c r="H2135" i="9"/>
  <c r="H1935" i="9"/>
  <c r="H1735" i="9"/>
  <c r="H1535" i="9"/>
  <c r="H1335" i="9"/>
  <c r="H1135" i="9"/>
  <c r="H935" i="9"/>
  <c r="H735" i="9"/>
  <c r="H535" i="9"/>
  <c r="H335" i="9"/>
  <c r="H135" i="9"/>
  <c r="H2347" i="9"/>
  <c r="H2301" i="9"/>
  <c r="H2101" i="9"/>
  <c r="H1901" i="9"/>
  <c r="H1701" i="9"/>
  <c r="H1501" i="9"/>
  <c r="H1301" i="9"/>
  <c r="H1101" i="9"/>
  <c r="H901" i="9"/>
  <c r="H701" i="9"/>
  <c r="H501" i="9"/>
  <c r="H301" i="9"/>
  <c r="H101" i="9"/>
  <c r="H2493" i="9"/>
  <c r="H2353" i="9"/>
  <c r="H2473" i="9"/>
  <c r="H2399" i="9"/>
  <c r="H2325" i="9"/>
  <c r="H2377" i="9"/>
  <c r="H2343" i="9"/>
  <c r="H2495" i="9"/>
  <c r="H2485" i="9"/>
  <c r="H2441" i="9"/>
  <c r="H2187" i="9"/>
  <c r="H1987" i="9"/>
  <c r="H1787" i="9"/>
  <c r="H1587" i="9"/>
  <c r="H1387" i="9"/>
  <c r="H1187" i="9"/>
  <c r="H987" i="9"/>
  <c r="H787" i="9"/>
  <c r="H587" i="9"/>
  <c r="H387" i="9"/>
  <c r="H187" i="9"/>
  <c r="H2153" i="9"/>
  <c r="H1953" i="9"/>
  <c r="H1753" i="9"/>
  <c r="H1553" i="9"/>
  <c r="H1353" i="9"/>
  <c r="H1153" i="9"/>
  <c r="H953" i="9"/>
  <c r="H753" i="9"/>
  <c r="H553" i="9"/>
  <c r="H353" i="9"/>
  <c r="H153" i="9"/>
  <c r="H2299" i="9"/>
  <c r="H2099" i="9"/>
  <c r="H1899" i="9"/>
  <c r="H1699" i="9"/>
  <c r="H1499" i="9"/>
  <c r="H1299" i="9"/>
  <c r="H1099" i="9"/>
  <c r="H899" i="9"/>
  <c r="H699" i="9"/>
  <c r="H499" i="9"/>
  <c r="H299" i="9"/>
  <c r="H99" i="9"/>
  <c r="H2125" i="9"/>
  <c r="H1925" i="9"/>
  <c r="H1725" i="9"/>
  <c r="H1525" i="9"/>
  <c r="H1325" i="9"/>
  <c r="H1125" i="9"/>
  <c r="H925" i="9"/>
  <c r="H725" i="9"/>
  <c r="H525" i="9"/>
  <c r="H325" i="9"/>
  <c r="H125" i="9"/>
  <c r="H2251" i="9"/>
  <c r="H2051" i="9"/>
  <c r="H1851" i="9"/>
  <c r="H1651" i="9"/>
  <c r="H1451" i="9"/>
  <c r="H1251" i="9"/>
  <c r="H1051" i="9"/>
  <c r="H851" i="9"/>
  <c r="H651" i="9"/>
  <c r="H451" i="9"/>
  <c r="H251" i="9"/>
  <c r="H2117" i="9"/>
  <c r="H1917" i="9"/>
  <c r="H1717" i="9"/>
  <c r="H1517" i="9"/>
  <c r="H1317" i="9"/>
  <c r="H1117" i="9"/>
  <c r="H917" i="9"/>
  <c r="H717" i="9"/>
  <c r="H517" i="9"/>
  <c r="H317" i="9"/>
  <c r="H117" i="9"/>
  <c r="H2469" i="9"/>
  <c r="H2223" i="9"/>
  <c r="H2023" i="9"/>
  <c r="H1823" i="9"/>
  <c r="H1623" i="9"/>
  <c r="H1423" i="9"/>
  <c r="H1223" i="9"/>
  <c r="H1023" i="9"/>
  <c r="H823" i="9"/>
  <c r="H623" i="9"/>
  <c r="H423" i="9"/>
  <c r="H223" i="9"/>
  <c r="H2129" i="9"/>
  <c r="H1929" i="9"/>
  <c r="H1729" i="9"/>
  <c r="H1529" i="9"/>
  <c r="H1329" i="9"/>
  <c r="H1129" i="9"/>
  <c r="H929" i="9"/>
  <c r="H729" i="9"/>
  <c r="H529" i="9"/>
  <c r="H329" i="9"/>
  <c r="H129" i="9"/>
  <c r="H2195" i="9"/>
  <c r="H1995" i="9"/>
  <c r="H1795" i="9"/>
  <c r="H1595" i="9"/>
  <c r="H1395" i="9"/>
  <c r="H1195" i="9"/>
  <c r="H995" i="9"/>
  <c r="H795" i="9"/>
  <c r="H595" i="9"/>
  <c r="H395" i="9"/>
  <c r="H195" i="9"/>
  <c r="H2407" i="9"/>
  <c r="H2161" i="9"/>
  <c r="H1961" i="9"/>
  <c r="H1761" i="9"/>
  <c r="H1561" i="9"/>
  <c r="H1361" i="9"/>
  <c r="H1161" i="9"/>
  <c r="H961" i="9"/>
  <c r="H761" i="9"/>
  <c r="H561" i="9"/>
  <c r="H361" i="9"/>
  <c r="H161" i="9"/>
  <c r="H2453" i="9"/>
  <c r="H2459" i="9"/>
  <c r="H2465" i="9"/>
  <c r="H2437" i="9"/>
  <c r="H2503" i="9"/>
  <c r="H2355" i="9"/>
  <c r="H2323" i="9"/>
  <c r="H2375" i="9"/>
  <c r="H2501" i="9"/>
  <c r="H2341" i="9"/>
  <c r="H2247" i="9"/>
  <c r="H2047" i="9"/>
  <c r="H1847" i="9"/>
  <c r="H1647" i="9"/>
  <c r="H1447" i="9"/>
  <c r="H1247" i="9"/>
  <c r="H1047" i="9"/>
  <c r="H847" i="9"/>
  <c r="H647" i="9"/>
  <c r="H447" i="9"/>
  <c r="H247" i="9"/>
  <c r="H2213" i="9"/>
  <c r="H2013" i="9"/>
  <c r="H1813" i="9"/>
  <c r="H1613" i="9"/>
  <c r="H1413" i="9"/>
  <c r="H1213" i="9"/>
  <c r="H1013" i="9"/>
  <c r="H813" i="9"/>
  <c r="H613" i="9"/>
  <c r="H413" i="9"/>
  <c r="H213" i="9"/>
  <c r="H2159" i="9"/>
  <c r="H1959" i="9"/>
  <c r="H1759" i="9"/>
  <c r="H1559" i="9"/>
  <c r="H1359" i="9"/>
  <c r="H1159" i="9"/>
  <c r="H959" i="9"/>
  <c r="H759" i="9"/>
  <c r="H559" i="9"/>
  <c r="H359" i="9"/>
  <c r="H159" i="9"/>
  <c r="H2185" i="9"/>
  <c r="H1985" i="9"/>
  <c r="H1785" i="9"/>
  <c r="H1585" i="9"/>
  <c r="H1385" i="9"/>
  <c r="H1185" i="9"/>
  <c r="H985" i="9"/>
  <c r="H785" i="9"/>
  <c r="H585" i="9"/>
  <c r="H385" i="9"/>
  <c r="H185" i="9"/>
  <c r="H2311" i="9"/>
  <c r="H2111" i="9"/>
  <c r="H1911" i="9"/>
  <c r="H1711" i="9"/>
  <c r="H1511" i="9"/>
  <c r="H1311" i="9"/>
  <c r="H1111" i="9"/>
  <c r="H911" i="9"/>
  <c r="H711" i="9"/>
  <c r="H511" i="9"/>
  <c r="H311" i="9"/>
  <c r="H111" i="9"/>
  <c r="H2177" i="9"/>
  <c r="H1977" i="9"/>
  <c r="H1777" i="9"/>
  <c r="H1577" i="9"/>
  <c r="H1377" i="9"/>
  <c r="H1177" i="9"/>
  <c r="H977" i="9"/>
  <c r="H777" i="9"/>
  <c r="H577" i="9"/>
  <c r="H377" i="9"/>
  <c r="H177" i="9"/>
  <c r="H2329" i="9"/>
  <c r="H2283" i="9"/>
  <c r="H2083" i="9"/>
  <c r="H1883" i="9"/>
  <c r="H1683" i="9"/>
  <c r="H1483" i="9"/>
  <c r="H1283" i="9"/>
  <c r="H1083" i="9"/>
  <c r="H883" i="9"/>
  <c r="H683" i="9"/>
  <c r="H483" i="9"/>
  <c r="H283" i="9"/>
  <c r="H83" i="9"/>
  <c r="H2189" i="9"/>
  <c r="H1989" i="9"/>
  <c r="H1789" i="9"/>
  <c r="H1589" i="9"/>
  <c r="H1389" i="9"/>
  <c r="H1189" i="9"/>
  <c r="H989" i="9"/>
  <c r="H789" i="9"/>
  <c r="H589" i="9"/>
  <c r="H389" i="9"/>
  <c r="H189" i="9"/>
  <c r="H2255" i="9"/>
  <c r="H2055" i="9"/>
  <c r="H1855" i="9"/>
  <c r="H1655" i="9"/>
  <c r="H1455" i="9"/>
  <c r="H1255" i="9"/>
  <c r="H1055" i="9"/>
  <c r="H855" i="9"/>
  <c r="H655" i="9"/>
  <c r="H455" i="9"/>
  <c r="H255" i="9"/>
  <c r="H2467" i="9"/>
  <c r="H2221" i="9"/>
  <c r="H2021" i="9"/>
  <c r="H1821" i="9"/>
  <c r="H1621" i="9"/>
  <c r="H1421" i="9"/>
  <c r="H1221" i="9"/>
  <c r="H1021" i="9"/>
  <c r="H821" i="9"/>
  <c r="H621" i="9"/>
  <c r="H421" i="9"/>
  <c r="H221" i="9"/>
  <c r="H2319" i="9"/>
  <c r="H2345" i="9"/>
  <c r="H2451" i="9"/>
  <c r="H2497" i="9"/>
  <c r="H2411" i="9"/>
  <c r="H2307" i="9"/>
  <c r="H2107" i="9"/>
  <c r="H1907" i="9"/>
  <c r="H1707" i="9"/>
  <c r="H1507" i="9"/>
  <c r="H1307" i="9"/>
  <c r="H1107" i="9"/>
  <c r="H907" i="9"/>
  <c r="H707" i="9"/>
  <c r="H507" i="9"/>
  <c r="H307" i="9"/>
  <c r="H107" i="9"/>
  <c r="H2273" i="9"/>
  <c r="H2073" i="9"/>
  <c r="H1873" i="9"/>
  <c r="H1673" i="9"/>
  <c r="H1473" i="9"/>
  <c r="H1273" i="9"/>
  <c r="H1073" i="9"/>
  <c r="H873" i="9"/>
  <c r="H673" i="9"/>
  <c r="H473" i="9"/>
  <c r="H273" i="9"/>
  <c r="H2219" i="9"/>
  <c r="H2019" i="9"/>
  <c r="H1819" i="9"/>
  <c r="H1619" i="9"/>
  <c r="H1419" i="9"/>
  <c r="H1219" i="9"/>
  <c r="H1019" i="9"/>
  <c r="H819" i="9"/>
  <c r="H619" i="9"/>
  <c r="H419" i="9"/>
  <c r="H219" i="9"/>
  <c r="H2245" i="9"/>
  <c r="H2045" i="9"/>
  <c r="H1845" i="9"/>
  <c r="H1645" i="9"/>
  <c r="H1445" i="9"/>
  <c r="H1245" i="9"/>
  <c r="H1045" i="9"/>
  <c r="H845" i="9"/>
  <c r="H645" i="9"/>
  <c r="H445" i="9"/>
  <c r="H245" i="9"/>
  <c r="H2171" i="9"/>
  <c r="H1971" i="9"/>
  <c r="H1771" i="9"/>
  <c r="H1571" i="9"/>
  <c r="H1371" i="9"/>
  <c r="H1171" i="9"/>
  <c r="H971" i="9"/>
  <c r="H771" i="9"/>
  <c r="H571" i="9"/>
  <c r="H371" i="9"/>
  <c r="H171" i="9"/>
  <c r="H2237" i="9"/>
  <c r="H2037" i="9"/>
  <c r="H1837" i="9"/>
  <c r="H1637" i="9"/>
  <c r="H1437" i="9"/>
  <c r="H1237" i="9"/>
  <c r="H1037" i="9"/>
  <c r="H837" i="9"/>
  <c r="H637" i="9"/>
  <c r="H437" i="9"/>
  <c r="H237" i="9"/>
  <c r="H2389" i="9"/>
  <c r="H2143" i="9"/>
  <c r="H1943" i="9"/>
  <c r="H1743" i="9"/>
  <c r="H1543" i="9"/>
  <c r="H1343" i="9"/>
  <c r="H1143" i="9"/>
  <c r="H943" i="9"/>
  <c r="H743" i="9"/>
  <c r="H543" i="9"/>
  <c r="H343" i="9"/>
  <c r="H143" i="9"/>
  <c r="H2249" i="9"/>
  <c r="H2049" i="9"/>
  <c r="H1849" i="9"/>
  <c r="H1649" i="9"/>
  <c r="H1449" i="9"/>
  <c r="H1249" i="9"/>
  <c r="H1049" i="9"/>
  <c r="H849" i="9"/>
  <c r="H649" i="9"/>
  <c r="H449" i="9"/>
  <c r="H249" i="9"/>
  <c r="H2315" i="9"/>
  <c r="H2115" i="9"/>
  <c r="H1915" i="9"/>
  <c r="H1715" i="9"/>
  <c r="H1515" i="9"/>
  <c r="H1315" i="9"/>
  <c r="H1115" i="9"/>
  <c r="H915" i="9"/>
  <c r="H715" i="9"/>
  <c r="H515" i="9"/>
  <c r="H315" i="9"/>
  <c r="H115" i="9"/>
  <c r="H2327" i="9"/>
  <c r="H2281" i="9"/>
  <c r="H2081" i="9"/>
  <c r="H1881" i="9"/>
  <c r="H1681" i="9"/>
  <c r="H1481" i="9"/>
  <c r="H1281" i="9"/>
  <c r="H1081" i="9"/>
  <c r="H881" i="9"/>
  <c r="H681" i="9"/>
  <c r="H2333" i="9"/>
  <c r="H2517" i="9"/>
  <c r="H2379" i="9"/>
  <c r="H2431" i="9"/>
  <c r="H2357" i="9"/>
  <c r="H2483" i="9"/>
  <c r="H2391" i="9"/>
  <c r="H2423" i="9"/>
  <c r="H2421" i="9"/>
  <c r="H2167" i="9"/>
  <c r="H1967" i="9"/>
  <c r="H1767" i="9"/>
  <c r="H1567" i="9"/>
  <c r="H1367" i="9"/>
  <c r="H1167" i="9"/>
  <c r="H967" i="9"/>
  <c r="H767" i="9"/>
  <c r="H567" i="9"/>
  <c r="H367" i="9"/>
  <c r="H167" i="9"/>
  <c r="H2133" i="9"/>
  <c r="H1933" i="9"/>
  <c r="H1733" i="9"/>
  <c r="H1533" i="9"/>
  <c r="H1333" i="9"/>
  <c r="H1133" i="9"/>
  <c r="H933" i="9"/>
  <c r="H733" i="9"/>
  <c r="H533" i="9"/>
  <c r="H333" i="9"/>
  <c r="H133" i="9"/>
  <c r="H2279" i="9"/>
  <c r="H2079" i="9"/>
  <c r="H1879" i="9"/>
  <c r="H1679" i="9"/>
  <c r="H1479" i="9"/>
  <c r="H1279" i="9"/>
  <c r="H1079" i="9"/>
  <c r="H879" i="9"/>
  <c r="H679" i="9"/>
  <c r="H479" i="9"/>
  <c r="H279" i="9"/>
  <c r="H79" i="9"/>
  <c r="H2305" i="9"/>
  <c r="H2105" i="9"/>
  <c r="H1905" i="9"/>
  <c r="H1705" i="9"/>
  <c r="H1505" i="9"/>
  <c r="H1305" i="9"/>
  <c r="H1105" i="9"/>
  <c r="H905" i="9"/>
  <c r="H705" i="9"/>
  <c r="H505" i="9"/>
  <c r="H305" i="9"/>
  <c r="H105" i="9"/>
  <c r="H2231" i="9"/>
  <c r="H2031" i="9"/>
  <c r="H1831" i="9"/>
  <c r="H1631" i="9"/>
  <c r="H1431" i="9"/>
  <c r="H1231" i="9"/>
  <c r="H1031" i="9"/>
  <c r="H831" i="9"/>
  <c r="H631" i="9"/>
  <c r="H431" i="9"/>
  <c r="H231" i="9"/>
  <c r="H2297" i="9"/>
  <c r="H2097" i="9"/>
  <c r="H1897" i="9"/>
  <c r="H1697" i="9"/>
  <c r="H1497" i="9"/>
  <c r="H1297" i="9"/>
  <c r="H1097" i="9"/>
  <c r="H897" i="9"/>
  <c r="H697" i="9"/>
  <c r="H497" i="9"/>
  <c r="H297" i="9"/>
  <c r="H97" i="9"/>
  <c r="H2449" i="9"/>
  <c r="H2203" i="9"/>
  <c r="H2003" i="9"/>
  <c r="H1803" i="9"/>
  <c r="H1603" i="9"/>
  <c r="H1403" i="9"/>
  <c r="H1203" i="9"/>
  <c r="H1003" i="9"/>
  <c r="H803" i="9"/>
  <c r="H603" i="9"/>
  <c r="H403" i="9"/>
  <c r="H203" i="9"/>
  <c r="H2309" i="9"/>
  <c r="H2109" i="9"/>
  <c r="H1909" i="9"/>
  <c r="H1709" i="9"/>
  <c r="H1509" i="9"/>
  <c r="H1309" i="9"/>
  <c r="H1109" i="9"/>
  <c r="H909" i="9"/>
  <c r="H709" i="9"/>
  <c r="H509" i="9"/>
  <c r="H309" i="9"/>
  <c r="H109" i="9"/>
  <c r="H2413" i="9"/>
  <c r="H2507" i="9"/>
  <c r="H2439" i="9"/>
  <c r="H2417" i="9"/>
  <c r="H2371" i="9"/>
  <c r="H2385" i="9"/>
  <c r="H2335" i="9"/>
  <c r="H2475" i="9"/>
  <c r="H2481" i="9"/>
  <c r="H2321" i="9"/>
  <c r="H2227" i="9"/>
  <c r="H2027" i="9"/>
  <c r="H1827" i="9"/>
  <c r="H1627" i="9"/>
  <c r="H1427" i="9"/>
  <c r="H1227" i="9"/>
  <c r="H1027" i="9"/>
  <c r="H827" i="9"/>
  <c r="H627" i="9"/>
  <c r="H427" i="9"/>
  <c r="H227" i="9"/>
  <c r="H2193" i="9"/>
  <c r="H1993" i="9"/>
  <c r="H1793" i="9"/>
  <c r="H1593" i="9"/>
  <c r="H1393" i="9"/>
  <c r="H1193" i="9"/>
  <c r="H993" i="9"/>
  <c r="H793" i="9"/>
  <c r="H593" i="9"/>
  <c r="H393" i="9"/>
  <c r="H193" i="9"/>
  <c r="H2139" i="9"/>
  <c r="H1939" i="9"/>
  <c r="H1739" i="9"/>
  <c r="H1539" i="9"/>
  <c r="H1339" i="9"/>
  <c r="H1139" i="9"/>
  <c r="H939" i="9"/>
  <c r="H739" i="9"/>
  <c r="H539" i="9"/>
  <c r="H339" i="9"/>
  <c r="H139" i="9"/>
  <c r="H2165" i="9"/>
  <c r="H1965" i="9"/>
  <c r="H1765" i="9"/>
  <c r="H1565" i="9"/>
  <c r="H1365" i="9"/>
  <c r="H1165" i="9"/>
  <c r="H965" i="9"/>
  <c r="H765" i="9"/>
  <c r="H565" i="9"/>
  <c r="H365" i="9"/>
  <c r="H165" i="9"/>
  <c r="H2291" i="9"/>
  <c r="H2091" i="9"/>
  <c r="H1891" i="9"/>
  <c r="H1691" i="9"/>
  <c r="H1491" i="9"/>
  <c r="H1291" i="9"/>
  <c r="H1091" i="9"/>
  <c r="H891" i="9"/>
  <c r="H691" i="9"/>
  <c r="H491" i="9"/>
  <c r="H291" i="9"/>
  <c r="H91" i="9"/>
  <c r="H2157" i="9"/>
  <c r="H1957" i="9"/>
  <c r="H1757" i="9"/>
  <c r="H1557" i="9"/>
  <c r="H1357" i="9"/>
  <c r="H1157" i="9"/>
  <c r="H957" i="9"/>
  <c r="H757" i="9"/>
  <c r="H557" i="9"/>
  <c r="H357" i="9"/>
  <c r="H157" i="9"/>
  <c r="H2263" i="9"/>
  <c r="H2063" i="9"/>
  <c r="H1863" i="9"/>
  <c r="H1663" i="9"/>
  <c r="H1463" i="9"/>
  <c r="H1263" i="9"/>
  <c r="H1063" i="9"/>
  <c r="H863" i="9"/>
  <c r="H663" i="9"/>
  <c r="H463" i="9"/>
  <c r="H263" i="9"/>
  <c r="H2169" i="9"/>
  <c r="H1969" i="9"/>
  <c r="H1769" i="9"/>
  <c r="H1569" i="9"/>
  <c r="H1369" i="9"/>
  <c r="H1169" i="9"/>
  <c r="H969" i="9"/>
  <c r="H769" i="9"/>
  <c r="H569" i="9"/>
  <c r="H369" i="9"/>
  <c r="H169" i="9"/>
  <c r="H2235" i="9"/>
  <c r="H2035" i="9"/>
  <c r="H1835" i="9"/>
  <c r="H1635" i="9"/>
  <c r="H1435" i="9"/>
  <c r="H1235" i="9"/>
  <c r="H1035" i="9"/>
  <c r="H835" i="9"/>
  <c r="H635" i="9"/>
  <c r="H435" i="9"/>
  <c r="H235" i="9"/>
  <c r="H2447" i="9"/>
  <c r="H2201" i="9"/>
  <c r="H2001" i="9"/>
  <c r="H1801" i="9"/>
  <c r="H1601" i="9"/>
  <c r="H1401" i="9"/>
  <c r="H1201" i="9"/>
  <c r="H1001" i="9"/>
  <c r="H801" i="9"/>
  <c r="H601" i="9"/>
  <c r="H401" i="9"/>
  <c r="H201" i="9"/>
  <c r="H1575" i="9"/>
  <c r="H2141" i="9"/>
  <c r="H1981" i="9"/>
  <c r="H1141" i="9"/>
  <c r="H981" i="9"/>
  <c r="H241" i="9"/>
  <c r="H59" i="9"/>
  <c r="H63" i="9"/>
  <c r="H2500" i="9"/>
  <c r="H2364" i="9"/>
  <c r="H2166" i="9"/>
  <c r="H1966" i="9"/>
  <c r="H1766" i="9"/>
  <c r="H1566" i="9"/>
  <c r="H1366" i="9"/>
  <c r="H1166" i="9"/>
  <c r="H966" i="9"/>
  <c r="H766" i="9"/>
  <c r="H566" i="9"/>
  <c r="H366" i="9"/>
  <c r="H166" i="9"/>
  <c r="H2516" i="9"/>
  <c r="H2312" i="9"/>
  <c r="H2112" i="9"/>
  <c r="H1912" i="9"/>
  <c r="H1712" i="9"/>
  <c r="H1512" i="9"/>
  <c r="H1312" i="9"/>
  <c r="H1112" i="9"/>
  <c r="H912" i="9"/>
  <c r="H712" i="9"/>
  <c r="H512" i="9"/>
  <c r="H312" i="9"/>
  <c r="H112" i="9"/>
  <c r="H2408" i="9"/>
  <c r="H2138" i="9"/>
  <c r="H1938" i="9"/>
  <c r="H1738" i="9"/>
  <c r="H1538" i="9"/>
  <c r="H1338" i="9"/>
  <c r="H1138" i="9"/>
  <c r="H938" i="9"/>
  <c r="H738" i="9"/>
  <c r="H538" i="9"/>
  <c r="H338" i="9"/>
  <c r="H2224" i="9"/>
  <c r="H2024" i="9"/>
  <c r="H1824" i="9"/>
  <c r="H1624" i="9"/>
  <c r="H1424" i="9"/>
  <c r="H1224" i="9"/>
  <c r="H1024" i="9"/>
  <c r="H824" i="9"/>
  <c r="H624" i="9"/>
  <c r="H424" i="9"/>
  <c r="H224" i="9"/>
  <c r="H24" i="9"/>
  <c r="H2484" i="9"/>
  <c r="H2420" i="9"/>
  <c r="H2170" i="9"/>
  <c r="H1970" i="9"/>
  <c r="H1770" i="9"/>
  <c r="H1570" i="9"/>
  <c r="H1370" i="9"/>
  <c r="H1170" i="9"/>
  <c r="H970" i="9"/>
  <c r="H770" i="9"/>
  <c r="H570" i="9"/>
  <c r="H370" i="9"/>
  <c r="H170" i="9"/>
  <c r="H2464" i="9"/>
  <c r="H2400" i="9"/>
  <c r="H2136" i="9"/>
  <c r="H1936" i="9"/>
  <c r="H1736" i="9"/>
  <c r="H1536" i="9"/>
  <c r="H1336" i="9"/>
  <c r="H1136" i="9"/>
  <c r="H936" i="9"/>
  <c r="H736" i="9"/>
  <c r="H536" i="9"/>
  <c r="H336" i="9"/>
  <c r="H136" i="9"/>
  <c r="H2354" i="9"/>
  <c r="H2222" i="9"/>
  <c r="H2022" i="9"/>
  <c r="H1822" i="9"/>
  <c r="H1622" i="9"/>
  <c r="H1422" i="9"/>
  <c r="H1222" i="9"/>
  <c r="H1022" i="9"/>
  <c r="H822" i="9"/>
  <c r="H622" i="9"/>
  <c r="H422" i="9"/>
  <c r="H222" i="9"/>
  <c r="H22" i="9"/>
  <c r="H2476" i="9"/>
  <c r="H2208" i="9"/>
  <c r="H2008" i="9"/>
  <c r="H1808" i="9"/>
  <c r="H1608" i="9"/>
  <c r="H1408" i="9"/>
  <c r="H1208" i="9"/>
  <c r="H1008" i="9"/>
  <c r="H808" i="9"/>
  <c r="H608" i="9"/>
  <c r="H408" i="9"/>
  <c r="H208" i="9"/>
  <c r="H2482" i="9"/>
  <c r="H2346" i="9"/>
  <c r="H2214" i="9"/>
  <c r="H2014" i="9"/>
  <c r="H1814" i="9"/>
  <c r="H1614" i="9"/>
  <c r="H1414" i="9"/>
  <c r="H1214" i="9"/>
  <c r="H1014" i="9"/>
  <c r="H814" i="9"/>
  <c r="H614" i="9"/>
  <c r="H2494" i="9"/>
  <c r="H2160" i="9"/>
  <c r="H1960" i="9"/>
  <c r="H1760" i="9"/>
  <c r="H1560" i="9"/>
  <c r="H1360" i="9"/>
  <c r="H1160" i="9"/>
  <c r="H960" i="9"/>
  <c r="H760" i="9"/>
  <c r="H560" i="9"/>
  <c r="H360" i="9"/>
  <c r="H160" i="9"/>
  <c r="H78" i="9"/>
  <c r="H2175" i="9"/>
  <c r="H175" i="9"/>
  <c r="H1641" i="9"/>
  <c r="H1461" i="9"/>
  <c r="H641" i="9"/>
  <c r="H481" i="9"/>
  <c r="H81" i="9"/>
  <c r="H47" i="9"/>
  <c r="H65" i="9"/>
  <c r="H37" i="9"/>
  <c r="H61" i="9"/>
  <c r="H2358" i="9"/>
  <c r="H2226" i="9"/>
  <c r="H2026" i="9"/>
  <c r="H1826" i="9"/>
  <c r="H1626" i="9"/>
  <c r="H1426" i="9"/>
  <c r="H1226" i="9"/>
  <c r="H1026" i="9"/>
  <c r="H826" i="9"/>
  <c r="H626" i="9"/>
  <c r="H426" i="9"/>
  <c r="H226" i="9"/>
  <c r="H26" i="9"/>
  <c r="H2506" i="9"/>
  <c r="H2370" i="9"/>
  <c r="H2172" i="9"/>
  <c r="H1972" i="9"/>
  <c r="H1772" i="9"/>
  <c r="H1572" i="9"/>
  <c r="H1372" i="9"/>
  <c r="H1172" i="9"/>
  <c r="H972" i="9"/>
  <c r="H772" i="9"/>
  <c r="H572" i="9"/>
  <c r="H372" i="9"/>
  <c r="H172" i="9"/>
  <c r="H2466" i="9"/>
  <c r="H2402" i="9"/>
  <c r="H2198" i="9"/>
  <c r="H1998" i="9"/>
  <c r="H1798" i="9"/>
  <c r="H1598" i="9"/>
  <c r="H1398" i="9"/>
  <c r="H1198" i="9"/>
  <c r="H998" i="9"/>
  <c r="H798" i="9"/>
  <c r="H598" i="9"/>
  <c r="H398" i="9"/>
  <c r="H198" i="9"/>
  <c r="H2356" i="9"/>
  <c r="H2284" i="9"/>
  <c r="H2084" i="9"/>
  <c r="H1884" i="9"/>
  <c r="H1684" i="9"/>
  <c r="H1484" i="9"/>
  <c r="H1284" i="9"/>
  <c r="H1084" i="9"/>
  <c r="H884" i="9"/>
  <c r="H684" i="9"/>
  <c r="H484" i="9"/>
  <c r="H284" i="9"/>
  <c r="H84" i="9"/>
  <c r="H2478" i="9"/>
  <c r="H2230" i="9"/>
  <c r="H2030" i="9"/>
  <c r="H1830" i="9"/>
  <c r="H1630" i="9"/>
  <c r="H1430" i="9"/>
  <c r="H1230" i="9"/>
  <c r="H1030" i="9"/>
  <c r="H830" i="9"/>
  <c r="H630" i="9"/>
  <c r="H430" i="9"/>
  <c r="H230" i="9"/>
  <c r="H30" i="9"/>
  <c r="H2458" i="9"/>
  <c r="H2196" i="9"/>
  <c r="H1996" i="9"/>
  <c r="H1796" i="9"/>
  <c r="H1596" i="9"/>
  <c r="H1396" i="9"/>
  <c r="H1196" i="9"/>
  <c r="H996" i="9"/>
  <c r="H796" i="9"/>
  <c r="H596" i="9"/>
  <c r="H396" i="9"/>
  <c r="H196" i="9"/>
  <c r="H2412" i="9"/>
  <c r="H2282" i="9"/>
  <c r="H2082" i="9"/>
  <c r="H1882" i="9"/>
  <c r="H1682" i="9"/>
  <c r="H1482" i="9"/>
  <c r="H1282" i="9"/>
  <c r="H1082" i="9"/>
  <c r="H882" i="9"/>
  <c r="H682" i="9"/>
  <c r="H482" i="9"/>
  <c r="H282" i="9"/>
  <c r="H82" i="9"/>
  <c r="H2334" i="9"/>
  <c r="H2268" i="9"/>
  <c r="H2068" i="9"/>
  <c r="H1868" i="9"/>
  <c r="H1668" i="9"/>
  <c r="H1468" i="9"/>
  <c r="H1268" i="9"/>
  <c r="H1068" i="9"/>
  <c r="H868" i="9"/>
  <c r="H668" i="9"/>
  <c r="H468" i="9"/>
  <c r="H268" i="9"/>
  <c r="H68" i="9"/>
  <c r="H2404" i="9"/>
  <c r="H2340" i="9"/>
  <c r="H2274" i="9"/>
  <c r="H2074" i="9"/>
  <c r="H1874" i="9"/>
  <c r="H1674" i="9"/>
  <c r="H1474" i="9"/>
  <c r="H1274" i="9"/>
  <c r="H1074" i="9"/>
  <c r="H874" i="9"/>
  <c r="H674" i="9"/>
  <c r="H2352" i="9"/>
  <c r="H2220" i="9"/>
  <c r="H2020" i="9"/>
  <c r="H1820" i="9"/>
  <c r="H1620" i="9"/>
  <c r="H1420" i="9"/>
  <c r="H1220" i="9"/>
  <c r="H1020" i="9"/>
  <c r="H820" i="9"/>
  <c r="H620" i="9"/>
  <c r="H775" i="9"/>
  <c r="H1941" i="9"/>
  <c r="H1781" i="9"/>
  <c r="H941" i="9"/>
  <c r="H781" i="9"/>
  <c r="H341" i="9"/>
  <c r="H53" i="9"/>
  <c r="H31" i="9"/>
  <c r="H29" i="9"/>
  <c r="H35" i="9"/>
  <c r="H2286" i="9"/>
  <c r="H2086" i="9"/>
  <c r="H1886" i="9"/>
  <c r="H1686" i="9"/>
  <c r="H1486" i="9"/>
  <c r="H1286" i="9"/>
  <c r="H1086" i="9"/>
  <c r="H886" i="9"/>
  <c r="H686" i="9"/>
  <c r="H486" i="9"/>
  <c r="H286" i="9"/>
  <c r="H86" i="9"/>
  <c r="H2232" i="9"/>
  <c r="H2032" i="9"/>
  <c r="H1832" i="9"/>
  <c r="H1632" i="9"/>
  <c r="H1432" i="9"/>
  <c r="H1232" i="9"/>
  <c r="H1032" i="9"/>
  <c r="H832" i="9"/>
  <c r="H632" i="9"/>
  <c r="H432" i="9"/>
  <c r="H232" i="9"/>
  <c r="H32" i="9"/>
  <c r="H2460" i="9"/>
  <c r="H2324" i="9"/>
  <c r="H2258" i="9"/>
  <c r="H2058" i="9"/>
  <c r="H1858" i="9"/>
  <c r="H1658" i="9"/>
  <c r="H1458" i="9"/>
  <c r="H1258" i="9"/>
  <c r="H1058" i="9"/>
  <c r="H858" i="9"/>
  <c r="H658" i="9"/>
  <c r="H458" i="9"/>
  <c r="H258" i="9"/>
  <c r="H2414" i="9"/>
  <c r="H2144" i="9"/>
  <c r="H1944" i="9"/>
  <c r="H1744" i="9"/>
  <c r="H1544" i="9"/>
  <c r="H1344" i="9"/>
  <c r="H1144" i="9"/>
  <c r="H944" i="9"/>
  <c r="H744" i="9"/>
  <c r="H544" i="9"/>
  <c r="H344" i="9"/>
  <c r="H144" i="9"/>
  <c r="H2290" i="9"/>
  <c r="H2090" i="9"/>
  <c r="H1890" i="9"/>
  <c r="H1690" i="9"/>
  <c r="H1490" i="9"/>
  <c r="H1290" i="9"/>
  <c r="H1090" i="9"/>
  <c r="H890" i="9"/>
  <c r="H690" i="9"/>
  <c r="H490" i="9"/>
  <c r="H290" i="9"/>
  <c r="H90" i="9"/>
  <c r="H2256" i="9"/>
  <c r="H2056" i="9"/>
  <c r="H1856" i="9"/>
  <c r="H1656" i="9"/>
  <c r="H1456" i="9"/>
  <c r="H1256" i="9"/>
  <c r="H1056" i="9"/>
  <c r="H856" i="9"/>
  <c r="H656" i="9"/>
  <c r="H456" i="9"/>
  <c r="H256" i="9"/>
  <c r="H56" i="9"/>
  <c r="H2470" i="9"/>
  <c r="H2142" i="9"/>
  <c r="H1942" i="9"/>
  <c r="H1742" i="9"/>
  <c r="H1542" i="9"/>
  <c r="H1342" i="9"/>
  <c r="H1142" i="9"/>
  <c r="H942" i="9"/>
  <c r="H742" i="9"/>
  <c r="H542" i="9"/>
  <c r="H342" i="9"/>
  <c r="H142" i="9"/>
  <c r="H2392" i="9"/>
  <c r="H2128" i="9"/>
  <c r="H1928" i="9"/>
  <c r="H1728" i="9"/>
  <c r="H1528" i="9"/>
  <c r="H1328" i="9"/>
  <c r="H1128" i="9"/>
  <c r="H928" i="9"/>
  <c r="H728" i="9"/>
  <c r="H528" i="9"/>
  <c r="H328" i="9"/>
  <c r="H128" i="9"/>
  <c r="H2398" i="9"/>
  <c r="H2134" i="9"/>
  <c r="H1934" i="9"/>
  <c r="H1734" i="9"/>
  <c r="H1534" i="9"/>
  <c r="H1334" i="9"/>
  <c r="H1134" i="9"/>
  <c r="H934" i="9"/>
  <c r="H734" i="9"/>
  <c r="H2410" i="9"/>
  <c r="H2280" i="9"/>
  <c r="H2080" i="9"/>
  <c r="H1880" i="9"/>
  <c r="H1680" i="9"/>
  <c r="H1480" i="9"/>
  <c r="H1280" i="9"/>
  <c r="H1375" i="9"/>
  <c r="H2387" i="9"/>
  <c r="H2261" i="9"/>
  <c r="H1441" i="9"/>
  <c r="H1261" i="9"/>
  <c r="H461" i="9"/>
  <c r="H39" i="9"/>
  <c r="H43" i="9"/>
  <c r="H2416" i="9"/>
  <c r="H2146" i="9"/>
  <c r="H1946" i="9"/>
  <c r="H1746" i="9"/>
  <c r="H1546" i="9"/>
  <c r="H1346" i="9"/>
  <c r="H1146" i="9"/>
  <c r="H946" i="9"/>
  <c r="H746" i="9"/>
  <c r="H546" i="9"/>
  <c r="H346" i="9"/>
  <c r="H146" i="9"/>
  <c r="H2428" i="9"/>
  <c r="H2292" i="9"/>
  <c r="H2092" i="9"/>
  <c r="H1892" i="9"/>
  <c r="H1692" i="9"/>
  <c r="H1492" i="9"/>
  <c r="H1292" i="9"/>
  <c r="H1092" i="9"/>
  <c r="H892" i="9"/>
  <c r="H692" i="9"/>
  <c r="H492" i="9"/>
  <c r="H292" i="9"/>
  <c r="H92" i="9"/>
  <c r="H2524" i="9"/>
  <c r="H2318" i="9"/>
  <c r="H2118" i="9"/>
  <c r="H1918" i="9"/>
  <c r="H1718" i="9"/>
  <c r="H1518" i="9"/>
  <c r="H1318" i="9"/>
  <c r="H1118" i="9"/>
  <c r="H918" i="9"/>
  <c r="H718" i="9"/>
  <c r="H518" i="9"/>
  <c r="H318" i="9"/>
  <c r="H2472" i="9"/>
  <c r="H2204" i="9"/>
  <c r="H2004" i="9"/>
  <c r="H1804" i="9"/>
  <c r="H1604" i="9"/>
  <c r="H1404" i="9"/>
  <c r="H1204" i="9"/>
  <c r="H1004" i="9"/>
  <c r="H804" i="9"/>
  <c r="H604" i="9"/>
  <c r="H404" i="9"/>
  <c r="H204" i="9"/>
  <c r="H2336" i="9"/>
  <c r="H2150" i="9"/>
  <c r="H1950" i="9"/>
  <c r="H1750" i="9"/>
  <c r="H1550" i="9"/>
  <c r="H1350" i="9"/>
  <c r="H1150" i="9"/>
  <c r="H950" i="9"/>
  <c r="H750" i="9"/>
  <c r="H550" i="9"/>
  <c r="H350" i="9"/>
  <c r="H150" i="9"/>
  <c r="H2522" i="9"/>
  <c r="H2316" i="9"/>
  <c r="H2116" i="9"/>
  <c r="H1916" i="9"/>
  <c r="H1716" i="9"/>
  <c r="H1516" i="9"/>
  <c r="H1316" i="9"/>
  <c r="H1116" i="9"/>
  <c r="H916" i="9"/>
  <c r="H716" i="9"/>
  <c r="H516" i="9"/>
  <c r="H316" i="9"/>
  <c r="H116" i="9"/>
  <c r="H2202" i="9"/>
  <c r="H2002" i="9"/>
  <c r="H1802" i="9"/>
  <c r="H1602" i="9"/>
  <c r="H1402" i="9"/>
  <c r="H1202" i="9"/>
  <c r="H1002" i="9"/>
  <c r="H802" i="9"/>
  <c r="H602" i="9"/>
  <c r="H402" i="9"/>
  <c r="H202" i="9"/>
  <c r="H2450" i="9"/>
  <c r="H2188" i="9"/>
  <c r="H1988" i="9"/>
  <c r="H1788" i="9"/>
  <c r="H1588" i="9"/>
  <c r="H1388" i="9"/>
  <c r="H1188" i="9"/>
  <c r="H988" i="9"/>
  <c r="H788" i="9"/>
  <c r="H588" i="9"/>
  <c r="H388" i="9"/>
  <c r="H188" i="9"/>
  <c r="H2194" i="9"/>
  <c r="H1994" i="9"/>
  <c r="H1794" i="9"/>
  <c r="H1594" i="9"/>
  <c r="H1394" i="9"/>
  <c r="H1194" i="9"/>
  <c r="H994" i="9"/>
  <c r="H794" i="9"/>
  <c r="H594" i="9"/>
  <c r="H2140" i="9"/>
  <c r="H1940" i="9"/>
  <c r="H1740" i="9"/>
  <c r="H1540" i="9"/>
  <c r="H1975" i="9"/>
  <c r="H1741" i="9"/>
  <c r="H1581" i="9"/>
  <c r="H741" i="9"/>
  <c r="H581" i="9"/>
  <c r="H181" i="9"/>
  <c r="H27" i="9"/>
  <c r="H45" i="9"/>
  <c r="H17" i="9"/>
  <c r="H41" i="9"/>
  <c r="H2474" i="9"/>
  <c r="H2206" i="9"/>
  <c r="H2006" i="9"/>
  <c r="H1806" i="9"/>
  <c r="H1606" i="9"/>
  <c r="H1406" i="9"/>
  <c r="H1206" i="9"/>
  <c r="H1006" i="9"/>
  <c r="H806" i="9"/>
  <c r="H606" i="9"/>
  <c r="H406" i="9"/>
  <c r="H206" i="9"/>
  <c r="H2486" i="9"/>
  <c r="H2422" i="9"/>
  <c r="H2152" i="9"/>
  <c r="H1952" i="9"/>
  <c r="H1752" i="9"/>
  <c r="H1552" i="9"/>
  <c r="H1352" i="9"/>
  <c r="H1152" i="9"/>
  <c r="H952" i="9"/>
  <c r="H752" i="9"/>
  <c r="H552" i="9"/>
  <c r="H352" i="9"/>
  <c r="H152" i="9"/>
  <c r="H2178" i="9"/>
  <c r="H1978" i="9"/>
  <c r="H1778" i="9"/>
  <c r="H1578" i="9"/>
  <c r="H1378" i="9"/>
  <c r="H1178" i="9"/>
  <c r="H978" i="9"/>
  <c r="H778" i="9"/>
  <c r="H578" i="9"/>
  <c r="H378" i="9"/>
  <c r="H178" i="9"/>
  <c r="H2330" i="9"/>
  <c r="H2264" i="9"/>
  <c r="H2064" i="9"/>
  <c r="H1864" i="9"/>
  <c r="H1664" i="9"/>
  <c r="H1464" i="9"/>
  <c r="H1264" i="9"/>
  <c r="H1064" i="9"/>
  <c r="H864" i="9"/>
  <c r="H664" i="9"/>
  <c r="H464" i="9"/>
  <c r="H264" i="9"/>
  <c r="H64" i="9"/>
  <c r="H2394" i="9"/>
  <c r="H2210" i="9"/>
  <c r="H2010" i="9"/>
  <c r="H1810" i="9"/>
  <c r="H1610" i="9"/>
  <c r="H1410" i="9"/>
  <c r="H1210" i="9"/>
  <c r="H1010" i="9"/>
  <c r="H810" i="9"/>
  <c r="H610" i="9"/>
  <c r="H410" i="9"/>
  <c r="H210" i="9"/>
  <c r="H10" i="9"/>
  <c r="H2512" i="9"/>
  <c r="H2374" i="9"/>
  <c r="H2176" i="9"/>
  <c r="H1976" i="9"/>
  <c r="H1776" i="9"/>
  <c r="H1576" i="9"/>
  <c r="H1376" i="9"/>
  <c r="H1176" i="9"/>
  <c r="H976" i="9"/>
  <c r="H776" i="9"/>
  <c r="H576" i="9"/>
  <c r="H376" i="9"/>
  <c r="H176" i="9"/>
  <c r="H2328" i="9"/>
  <c r="H2262" i="9"/>
  <c r="H2062" i="9"/>
  <c r="H1862" i="9"/>
  <c r="H1662" i="9"/>
  <c r="H1462" i="9"/>
  <c r="H1262" i="9"/>
  <c r="H575" i="9"/>
  <c r="H2241" i="9"/>
  <c r="H2061" i="9"/>
  <c r="H1241" i="9"/>
  <c r="H1061" i="9"/>
  <c r="H441" i="9"/>
  <c r="H33" i="9"/>
  <c r="H11" i="9"/>
  <c r="H9" i="9"/>
  <c r="H15" i="9"/>
  <c r="H2332" i="9"/>
  <c r="H2266" i="9"/>
  <c r="H2066" i="9"/>
  <c r="H1866" i="9"/>
  <c r="H1666" i="9"/>
  <c r="H1466" i="9"/>
  <c r="H1266" i="9"/>
  <c r="H1066" i="9"/>
  <c r="H866" i="9"/>
  <c r="H666" i="9"/>
  <c r="H466" i="9"/>
  <c r="H266" i="9"/>
  <c r="H66" i="9"/>
  <c r="H2480" i="9"/>
  <c r="H2344" i="9"/>
  <c r="H2212" i="9"/>
  <c r="H2012" i="9"/>
  <c r="H1812" i="9"/>
  <c r="H1612" i="9"/>
  <c r="H1412" i="9"/>
  <c r="H1212" i="9"/>
  <c r="H1012" i="9"/>
  <c r="H812" i="9"/>
  <c r="H612" i="9"/>
  <c r="H412" i="9"/>
  <c r="H212" i="9"/>
  <c r="H12" i="9"/>
  <c r="H2376" i="9"/>
  <c r="H2238" i="9"/>
  <c r="H2038" i="9"/>
  <c r="H1838" i="9"/>
  <c r="H1638" i="9"/>
  <c r="H1438" i="9"/>
  <c r="H1238" i="9"/>
  <c r="H1038" i="9"/>
  <c r="H838" i="9"/>
  <c r="H638" i="9"/>
  <c r="H438" i="9"/>
  <c r="H238" i="9"/>
  <c r="H2124" i="9"/>
  <c r="H1924" i="9"/>
  <c r="H1724" i="9"/>
  <c r="H1524" i="9"/>
  <c r="H1324" i="9"/>
  <c r="H1124" i="9"/>
  <c r="H924" i="9"/>
  <c r="H724" i="9"/>
  <c r="H524" i="9"/>
  <c r="H324" i="9"/>
  <c r="H124" i="9"/>
  <c r="H2452" i="9"/>
  <c r="H2270" i="9"/>
  <c r="H2070" i="9"/>
  <c r="H1870" i="9"/>
  <c r="H1670" i="9"/>
  <c r="H1470" i="9"/>
  <c r="H1270" i="9"/>
  <c r="H1070" i="9"/>
  <c r="H870" i="9"/>
  <c r="H670" i="9"/>
  <c r="H470" i="9"/>
  <c r="H270" i="9"/>
  <c r="H70" i="9"/>
  <c r="H2432" i="9"/>
  <c r="H2236" i="9"/>
  <c r="H2036" i="9"/>
  <c r="H1836" i="9"/>
  <c r="H1636" i="9"/>
  <c r="H1436" i="9"/>
  <c r="H1236" i="9"/>
  <c r="H1036" i="9"/>
  <c r="H836" i="9"/>
  <c r="H636" i="9"/>
  <c r="H436" i="9"/>
  <c r="H236" i="9"/>
  <c r="H36" i="9"/>
  <c r="H2386" i="9"/>
  <c r="H2322" i="9"/>
  <c r="H2122" i="9"/>
  <c r="H1922" i="9"/>
  <c r="H1722" i="9"/>
  <c r="H1522" i="9"/>
  <c r="H1322" i="9"/>
  <c r="H1122" i="9"/>
  <c r="H922" i="9"/>
  <c r="H722" i="9"/>
  <c r="H522" i="9"/>
  <c r="H322" i="9"/>
  <c r="H122" i="9"/>
  <c r="H2510" i="9"/>
  <c r="H2308" i="9"/>
  <c r="H2108" i="9"/>
  <c r="H1908" i="9"/>
  <c r="H1708" i="9"/>
  <c r="H1508" i="9"/>
  <c r="H1308" i="9"/>
  <c r="H1108" i="9"/>
  <c r="H908" i="9"/>
  <c r="H708" i="9"/>
  <c r="H508" i="9"/>
  <c r="H308" i="9"/>
  <c r="H108" i="9"/>
  <c r="H2314" i="9"/>
  <c r="H2114" i="9"/>
  <c r="H1914" i="9"/>
  <c r="H1714" i="9"/>
  <c r="H1514" i="9"/>
  <c r="H1314" i="9"/>
  <c r="H1114" i="9"/>
  <c r="H914" i="9"/>
  <c r="H714" i="9"/>
  <c r="H1175" i="9"/>
  <c r="H1541" i="9"/>
  <c r="H1381" i="9"/>
  <c r="H281" i="9"/>
  <c r="H19" i="9"/>
  <c r="H71" i="9"/>
  <c r="H23" i="9"/>
  <c r="H69" i="9"/>
  <c r="H75" i="9"/>
  <c r="H2390" i="9"/>
  <c r="H2126" i="9"/>
  <c r="H1926" i="9"/>
  <c r="H1726" i="9"/>
  <c r="H1526" i="9"/>
  <c r="H1326" i="9"/>
  <c r="H1126" i="9"/>
  <c r="H926" i="9"/>
  <c r="H726" i="9"/>
  <c r="H526" i="9"/>
  <c r="H326" i="9"/>
  <c r="H126" i="9"/>
  <c r="H2338" i="9"/>
  <c r="H2272" i="9"/>
  <c r="H2072" i="9"/>
  <c r="H1872" i="9"/>
  <c r="H1672" i="9"/>
  <c r="H1472" i="9"/>
  <c r="H1272" i="9"/>
  <c r="H1072" i="9"/>
  <c r="H872" i="9"/>
  <c r="H672" i="9"/>
  <c r="H472" i="9"/>
  <c r="H272" i="9"/>
  <c r="H72" i="9"/>
  <c r="H2434" i="9"/>
  <c r="H2298" i="9"/>
  <c r="H2098" i="9"/>
  <c r="H1898" i="9"/>
  <c r="H1698" i="9"/>
  <c r="H1498" i="9"/>
  <c r="H1298" i="9"/>
  <c r="H1098" i="9"/>
  <c r="H898" i="9"/>
  <c r="H698" i="9"/>
  <c r="H498" i="9"/>
  <c r="H298" i="9"/>
  <c r="H2388" i="9"/>
  <c r="H2184" i="9"/>
  <c r="H1984" i="9"/>
  <c r="H1784" i="9"/>
  <c r="H1584" i="9"/>
  <c r="H1384" i="9"/>
  <c r="H1184" i="9"/>
  <c r="H984" i="9"/>
  <c r="H784" i="9"/>
  <c r="H584" i="9"/>
  <c r="H384" i="9"/>
  <c r="H184" i="9"/>
  <c r="H2130" i="9"/>
  <c r="H1930" i="9"/>
  <c r="H1730" i="9"/>
  <c r="H1530" i="9"/>
  <c r="H1330" i="9"/>
  <c r="H1130" i="9"/>
  <c r="H930" i="9"/>
  <c r="H730" i="9"/>
  <c r="H530" i="9"/>
  <c r="H330" i="9"/>
  <c r="H130" i="9"/>
  <c r="H2490" i="9"/>
  <c r="H2296" i="9"/>
  <c r="H2096" i="9"/>
  <c r="H1896" i="9"/>
  <c r="H1696" i="9"/>
  <c r="H1496" i="9"/>
  <c r="H1296" i="9"/>
  <c r="H1096" i="9"/>
  <c r="H896" i="9"/>
  <c r="H696" i="9"/>
  <c r="H496" i="9"/>
  <c r="H296" i="9"/>
  <c r="H96" i="9"/>
  <c r="H2444" i="9"/>
  <c r="H2380" i="9"/>
  <c r="H2182" i="9"/>
  <c r="H1982" i="9"/>
  <c r="H1782" i="9"/>
  <c r="H1582" i="9"/>
  <c r="H1382" i="9"/>
  <c r="H1182" i="9"/>
  <c r="H982" i="9"/>
  <c r="H782" i="9"/>
  <c r="H582" i="9"/>
  <c r="H382" i="9"/>
  <c r="H182" i="9"/>
  <c r="H2502" i="9"/>
  <c r="H2366" i="9"/>
  <c r="H2168" i="9"/>
  <c r="H1968" i="9"/>
  <c r="H1768" i="9"/>
  <c r="H1568" i="9"/>
  <c r="H1368" i="9"/>
  <c r="H1168" i="9"/>
  <c r="H968" i="9"/>
  <c r="H768" i="9"/>
  <c r="H568" i="9"/>
  <c r="H368" i="9"/>
  <c r="H168" i="9"/>
  <c r="H1775" i="9"/>
  <c r="H2041" i="9"/>
  <c r="H1861" i="9"/>
  <c r="H1041" i="9"/>
  <c r="H861" i="9"/>
  <c r="H541" i="9"/>
  <c r="H141" i="9"/>
  <c r="H7" i="9"/>
  <c r="H25" i="9"/>
  <c r="H21" i="9"/>
  <c r="H2186" i="9"/>
  <c r="H1986" i="9"/>
  <c r="H1786" i="9"/>
  <c r="H1586" i="9"/>
  <c r="H1386" i="9"/>
  <c r="H1186" i="9"/>
  <c r="H986" i="9"/>
  <c r="H786" i="9"/>
  <c r="H586" i="9"/>
  <c r="H386" i="9"/>
  <c r="H186" i="9"/>
  <c r="H2132" i="9"/>
  <c r="H1932" i="9"/>
  <c r="H1732" i="9"/>
  <c r="H1532" i="9"/>
  <c r="H1332" i="9"/>
  <c r="H1132" i="9"/>
  <c r="H932" i="9"/>
  <c r="H732" i="9"/>
  <c r="H532" i="9"/>
  <c r="H332" i="9"/>
  <c r="H132" i="9"/>
  <c r="H2492" i="9"/>
  <c r="H2158" i="9"/>
  <c r="H1958" i="9"/>
  <c r="H1758" i="9"/>
  <c r="H1558" i="9"/>
  <c r="H1358" i="9"/>
  <c r="H1158" i="9"/>
  <c r="H958" i="9"/>
  <c r="H758" i="9"/>
  <c r="H558" i="9"/>
  <c r="H358" i="9"/>
  <c r="H2514" i="9"/>
  <c r="H2446" i="9"/>
  <c r="H2382" i="9"/>
  <c r="H2244" i="9"/>
  <c r="H2044" i="9"/>
  <c r="H1844" i="9"/>
  <c r="H1644" i="9"/>
  <c r="H1444" i="9"/>
  <c r="H1244" i="9"/>
  <c r="H1044" i="9"/>
  <c r="H844" i="9"/>
  <c r="H644" i="9"/>
  <c r="H444" i="9"/>
  <c r="H244" i="9"/>
  <c r="H44" i="9"/>
  <c r="H2190" i="9"/>
  <c r="H1990" i="9"/>
  <c r="H1790" i="9"/>
  <c r="H1590" i="9"/>
  <c r="H1390" i="9"/>
  <c r="H1190" i="9"/>
  <c r="H990" i="9"/>
  <c r="H790" i="9"/>
  <c r="H590" i="9"/>
  <c r="H390" i="9"/>
  <c r="H190" i="9"/>
  <c r="H2156" i="9"/>
  <c r="H1956" i="9"/>
  <c r="H1756" i="9"/>
  <c r="H1556" i="9"/>
  <c r="H1356" i="9"/>
  <c r="H1156" i="9"/>
  <c r="H956" i="9"/>
  <c r="H756" i="9"/>
  <c r="H556" i="9"/>
  <c r="H356" i="9"/>
  <c r="H156" i="9"/>
  <c r="H2438" i="9"/>
  <c r="H2242" i="9"/>
  <c r="H2042" i="9"/>
  <c r="H1842" i="9"/>
  <c r="H1642" i="9"/>
  <c r="H1442" i="9"/>
  <c r="H1242" i="9"/>
  <c r="H1042" i="9"/>
  <c r="H842" i="9"/>
  <c r="H642" i="9"/>
  <c r="H442" i="9"/>
  <c r="H242" i="9"/>
  <c r="H42" i="9"/>
  <c r="H2424" i="9"/>
  <c r="H2360" i="9"/>
  <c r="H2228" i="9"/>
  <c r="H2028" i="9"/>
  <c r="H1828" i="9"/>
  <c r="H1628" i="9"/>
  <c r="H1428" i="9"/>
  <c r="H375" i="9"/>
  <c r="H2181" i="9"/>
  <c r="H1341" i="9"/>
  <c r="H1181" i="9"/>
  <c r="H261" i="9"/>
  <c r="H67" i="9"/>
  <c r="H13" i="9"/>
  <c r="H57" i="9"/>
  <c r="H2448" i="9"/>
  <c r="H2246" i="9"/>
  <c r="H2046" i="9"/>
  <c r="H1846" i="9"/>
  <c r="H1646" i="9"/>
  <c r="H1446" i="9"/>
  <c r="H1246" i="9"/>
  <c r="H1046" i="9"/>
  <c r="H846" i="9"/>
  <c r="H646" i="9"/>
  <c r="H446" i="9"/>
  <c r="H246" i="9"/>
  <c r="H46" i="9"/>
  <c r="H2396" i="9"/>
  <c r="H2192" i="9"/>
  <c r="H1992" i="9"/>
  <c r="H1792" i="9"/>
  <c r="H1592" i="9"/>
  <c r="H1392" i="9"/>
  <c r="H1192" i="9"/>
  <c r="H992" i="9"/>
  <c r="H792" i="9"/>
  <c r="H592" i="9"/>
  <c r="H392" i="9"/>
  <c r="H192" i="9"/>
  <c r="H2350" i="9"/>
  <c r="H2218" i="9"/>
  <c r="H2018" i="9"/>
  <c r="H1818" i="9"/>
  <c r="H1618" i="9"/>
  <c r="H1418" i="9"/>
  <c r="H1218" i="9"/>
  <c r="H1018" i="9"/>
  <c r="H818" i="9"/>
  <c r="H618" i="9"/>
  <c r="H418" i="9"/>
  <c r="H218" i="9"/>
  <c r="H2504" i="9"/>
  <c r="H2440" i="9"/>
  <c r="H2304" i="9"/>
  <c r="H2104" i="9"/>
  <c r="H1904" i="9"/>
  <c r="H1704" i="9"/>
  <c r="H1504" i="9"/>
  <c r="H1304" i="9"/>
  <c r="H1104" i="9"/>
  <c r="H904" i="9"/>
  <c r="H704" i="9"/>
  <c r="H504" i="9"/>
  <c r="H304" i="9"/>
  <c r="H104" i="9"/>
  <c r="H2368" i="9"/>
  <c r="H2250" i="9"/>
  <c r="H2050" i="9"/>
  <c r="H1850" i="9"/>
  <c r="H1650" i="9"/>
  <c r="H1450" i="9"/>
  <c r="H1250" i="9"/>
  <c r="H1050" i="9"/>
  <c r="H850" i="9"/>
  <c r="H650" i="9"/>
  <c r="H450" i="9"/>
  <c r="H250" i="9"/>
  <c r="H50" i="9"/>
  <c r="H2348" i="9"/>
  <c r="H2216" i="9"/>
  <c r="H2016" i="9"/>
  <c r="H1816" i="9"/>
  <c r="H1616" i="9"/>
  <c r="H1416" i="9"/>
  <c r="H1216" i="9"/>
  <c r="H1016" i="9"/>
  <c r="H816" i="9"/>
  <c r="H616" i="9"/>
  <c r="H416" i="9"/>
  <c r="H216" i="9"/>
  <c r="H16" i="9"/>
  <c r="H2302" i="9"/>
  <c r="H2102" i="9"/>
  <c r="H1902" i="9"/>
  <c r="H1702" i="9"/>
  <c r="H1502" i="9"/>
  <c r="H1302" i="9"/>
  <c r="H1102" i="9"/>
  <c r="H902" i="9"/>
  <c r="H702" i="9"/>
  <c r="H502" i="9"/>
  <c r="H302" i="9"/>
  <c r="H102" i="9"/>
  <c r="H2418" i="9"/>
  <c r="H2288" i="9"/>
  <c r="H2088" i="9"/>
  <c r="H1888" i="9"/>
  <c r="H1688" i="9"/>
  <c r="H1488" i="9"/>
  <c r="H1288" i="9"/>
  <c r="H1088" i="9"/>
  <c r="H888" i="9"/>
  <c r="H688" i="9"/>
  <c r="H488" i="9"/>
  <c r="H288" i="9"/>
  <c r="H88" i="9"/>
  <c r="H2294" i="9"/>
  <c r="H2094" i="9"/>
  <c r="H1894" i="9"/>
  <c r="H1694" i="9"/>
  <c r="H1494" i="9"/>
  <c r="H1294" i="9"/>
  <c r="H1094" i="9"/>
  <c r="H894" i="9"/>
  <c r="H694" i="9"/>
  <c r="H2508" i="9"/>
  <c r="H2240" i="9"/>
  <c r="H2040" i="9"/>
  <c r="H1840" i="9"/>
  <c r="H1640" i="9"/>
  <c r="H1440" i="9"/>
  <c r="H1240" i="9"/>
  <c r="H1040" i="9"/>
  <c r="H975" i="9"/>
  <c r="H1841" i="9"/>
  <c r="H1661" i="9"/>
  <c r="H841" i="9"/>
  <c r="H661" i="9"/>
  <c r="H381" i="9"/>
  <c r="H73" i="9"/>
  <c r="H51" i="9"/>
  <c r="H49" i="9"/>
  <c r="H55" i="9"/>
  <c r="H2442" i="9"/>
  <c r="H2306" i="9"/>
  <c r="H2106" i="9"/>
  <c r="H1906" i="9"/>
  <c r="H1706" i="9"/>
  <c r="H1506" i="9"/>
  <c r="H1306" i="9"/>
  <c r="H1106" i="9"/>
  <c r="H906" i="9"/>
  <c r="H706" i="9"/>
  <c r="H506" i="9"/>
  <c r="H306" i="9"/>
  <c r="H106" i="9"/>
  <c r="H2454" i="9"/>
  <c r="H2252" i="9"/>
  <c r="H2052" i="9"/>
  <c r="H1852" i="9"/>
  <c r="H1652" i="9"/>
  <c r="H1452" i="9"/>
  <c r="H1252" i="9"/>
  <c r="H1052" i="9"/>
  <c r="H852" i="9"/>
  <c r="H652" i="9"/>
  <c r="H452" i="9"/>
  <c r="H252" i="9"/>
  <c r="H52" i="9"/>
  <c r="H2278" i="9"/>
  <c r="H2078" i="9"/>
  <c r="H1878" i="9"/>
  <c r="H1678" i="9"/>
  <c r="H1478" i="9"/>
  <c r="H1278" i="9"/>
  <c r="H1078" i="9"/>
  <c r="H878" i="9"/>
  <c r="H678" i="9"/>
  <c r="H478" i="9"/>
  <c r="H278" i="9"/>
  <c r="H2498" i="9"/>
  <c r="H2164" i="9"/>
  <c r="H1964" i="9"/>
  <c r="H1764" i="9"/>
  <c r="H1564" i="9"/>
  <c r="H1364" i="9"/>
  <c r="H1164" i="9"/>
  <c r="H964" i="9"/>
  <c r="H764" i="9"/>
  <c r="H564" i="9"/>
  <c r="H364" i="9"/>
  <c r="H164" i="9"/>
  <c r="H2426" i="9"/>
  <c r="H2362" i="9"/>
  <c r="H2310" i="9"/>
  <c r="H2110" i="9"/>
  <c r="H1910" i="9"/>
  <c r="H1710" i="9"/>
  <c r="H1510" i="9"/>
  <c r="H1310" i="9"/>
  <c r="H1110" i="9"/>
  <c r="H910" i="9"/>
  <c r="H710" i="9"/>
  <c r="H510" i="9"/>
  <c r="H310" i="9"/>
  <c r="H110" i="9"/>
  <c r="H2406" i="9"/>
  <c r="H2342" i="9"/>
  <c r="H2276" i="9"/>
  <c r="H2076" i="9"/>
  <c r="H1876" i="9"/>
  <c r="H1676" i="9"/>
  <c r="H1476" i="9"/>
  <c r="H1276" i="9"/>
  <c r="H1076" i="9"/>
  <c r="H876" i="9"/>
  <c r="H676" i="9"/>
  <c r="H476" i="9"/>
  <c r="H276" i="9"/>
  <c r="H76" i="9"/>
  <c r="H2496" i="9"/>
  <c r="H2162" i="9"/>
  <c r="H1962" i="9"/>
  <c r="H1762" i="9"/>
  <c r="H1562" i="9"/>
  <c r="H1362" i="9"/>
  <c r="H1162" i="9"/>
  <c r="H962" i="9"/>
  <c r="H762" i="9"/>
  <c r="H562" i="9"/>
  <c r="H362" i="9"/>
  <c r="H162" i="9"/>
  <c r="H2148" i="9"/>
  <c r="H1948" i="9"/>
  <c r="H1748" i="9"/>
  <c r="H1548" i="9"/>
  <c r="H1348" i="9"/>
  <c r="H1148" i="9"/>
  <c r="H948" i="9"/>
  <c r="H748" i="9"/>
  <c r="H548" i="9"/>
  <c r="H348" i="9"/>
  <c r="H148" i="9"/>
  <c r="H2488" i="9"/>
  <c r="H2154" i="9"/>
  <c r="H1954" i="9"/>
  <c r="H1754" i="9"/>
  <c r="H1554" i="9"/>
  <c r="H1354" i="9"/>
  <c r="H1154" i="9"/>
  <c r="H954" i="9"/>
  <c r="H754" i="9"/>
  <c r="H2436" i="9"/>
  <c r="H2300" i="9"/>
  <c r="H2100" i="9"/>
  <c r="H1900" i="9"/>
  <c r="H1700" i="9"/>
  <c r="H1500" i="9"/>
  <c r="H1300" i="9"/>
  <c r="H862" i="9"/>
  <c r="H1028" i="9"/>
  <c r="H1454" i="9"/>
  <c r="H1034" i="9"/>
  <c r="H574" i="9"/>
  <c r="H2260" i="9"/>
  <c r="H1780" i="9"/>
  <c r="H1080" i="9"/>
  <c r="H480" i="9"/>
  <c r="H260" i="9"/>
  <c r="H40" i="9"/>
  <c r="H28" i="9"/>
  <c r="H394" i="9"/>
  <c r="H194" i="9"/>
  <c r="H400" i="9"/>
  <c r="H454" i="9"/>
  <c r="H54" i="9"/>
  <c r="H648" i="9"/>
  <c r="H1654" i="9"/>
  <c r="H1234" i="9"/>
  <c r="H774" i="9"/>
  <c r="H1920" i="9"/>
  <c r="H1180" i="9"/>
  <c r="H900" i="9"/>
  <c r="H180" i="9"/>
  <c r="H138" i="9"/>
  <c r="H254" i="9"/>
  <c r="H62" i="9"/>
  <c r="H2520" i="9"/>
  <c r="H1848" i="9"/>
  <c r="H628" i="9"/>
  <c r="H1854" i="9"/>
  <c r="H1434" i="9"/>
  <c r="H974" i="9"/>
  <c r="H2060" i="9"/>
  <c r="H1580" i="9"/>
  <c r="H1400" i="9"/>
  <c r="H980" i="9"/>
  <c r="H880" i="9"/>
  <c r="H800" i="9"/>
  <c r="H720" i="9"/>
  <c r="H640" i="9"/>
  <c r="H320" i="9"/>
  <c r="H100" i="9"/>
  <c r="H20" i="9"/>
  <c r="H58" i="9"/>
  <c r="H514" i="9"/>
  <c r="H314" i="9"/>
  <c r="H114" i="9"/>
  <c r="H662" i="9"/>
  <c r="H1248" i="9"/>
  <c r="H248" i="9"/>
  <c r="H2054" i="9"/>
  <c r="H1634" i="9"/>
  <c r="H1174" i="9"/>
  <c r="H2384" i="9"/>
  <c r="H2200" i="9"/>
  <c r="H1720" i="9"/>
  <c r="H1260" i="9"/>
  <c r="H1060" i="9"/>
  <c r="H540" i="9"/>
  <c r="H460" i="9"/>
  <c r="H240" i="9"/>
  <c r="H8" i="9"/>
  <c r="H374" i="9"/>
  <c r="H174" i="9"/>
  <c r="H1228" i="9"/>
  <c r="H228" i="9"/>
  <c r="H2254" i="9"/>
  <c r="H1834" i="9"/>
  <c r="H1374" i="9"/>
  <c r="H2378" i="9"/>
  <c r="H1860" i="9"/>
  <c r="H1140" i="9"/>
  <c r="H380" i="9"/>
  <c r="H80" i="9"/>
  <c r="H118" i="9"/>
  <c r="H434" i="9"/>
  <c r="H234" i="9"/>
  <c r="H34" i="9"/>
  <c r="H1648" i="9"/>
  <c r="H848" i="9"/>
  <c r="H2456" i="9"/>
  <c r="H2034" i="9"/>
  <c r="H1574" i="9"/>
  <c r="H2000" i="9"/>
  <c r="H1520" i="9"/>
  <c r="H1380" i="9"/>
  <c r="H940" i="9"/>
  <c r="H860" i="9"/>
  <c r="H780" i="9"/>
  <c r="H700" i="9"/>
  <c r="H300" i="9"/>
  <c r="H220" i="9"/>
  <c r="H38" i="9"/>
  <c r="H494" i="9"/>
  <c r="H294" i="9"/>
  <c r="H94" i="9"/>
  <c r="H462" i="9"/>
  <c r="H2248" i="9"/>
  <c r="H828" i="9"/>
  <c r="H2234" i="9"/>
  <c r="H1774" i="9"/>
  <c r="H654" i="9"/>
  <c r="H2518" i="9"/>
  <c r="H2326" i="9"/>
  <c r="H2180" i="9"/>
  <c r="H1660" i="9"/>
  <c r="H1340" i="9"/>
  <c r="H680" i="9"/>
  <c r="H600" i="9"/>
  <c r="H520" i="9"/>
  <c r="H440" i="9"/>
  <c r="H140" i="9"/>
  <c r="H554" i="9"/>
  <c r="H354" i="9"/>
  <c r="H154" i="9"/>
  <c r="H1062" i="9"/>
  <c r="H448" i="9"/>
  <c r="H2430" i="9"/>
  <c r="H1974" i="9"/>
  <c r="H854" i="9"/>
  <c r="H2468" i="9"/>
  <c r="H2320" i="9"/>
  <c r="H1800" i="9"/>
  <c r="H1120" i="9"/>
  <c r="H280" i="9"/>
  <c r="H60" i="9"/>
  <c r="H98" i="9"/>
  <c r="H414" i="9"/>
  <c r="H214" i="9"/>
  <c r="H14" i="9"/>
  <c r="H6" i="9"/>
  <c r="H474" i="9"/>
  <c r="H274" i="9"/>
  <c r="H1448" i="9"/>
  <c r="H428" i="9"/>
  <c r="H2174" i="9"/>
  <c r="H1054" i="9"/>
  <c r="H634" i="9"/>
  <c r="H2462" i="9"/>
  <c r="H1980" i="9"/>
  <c r="H1460" i="9"/>
  <c r="H1200" i="9"/>
  <c r="H920" i="9"/>
  <c r="H840" i="9"/>
  <c r="H420" i="9"/>
  <c r="H200" i="9"/>
  <c r="H18" i="9"/>
  <c r="H262" i="9"/>
  <c r="H2048" i="9"/>
  <c r="H1048" i="9"/>
  <c r="H48" i="9"/>
  <c r="H2372" i="9"/>
  <c r="H1254" i="9"/>
  <c r="H834" i="9"/>
  <c r="H2120" i="9"/>
  <c r="H1600" i="9"/>
  <c r="H1320" i="9"/>
  <c r="H1100" i="9"/>
  <c r="H1000" i="9"/>
  <c r="H740" i="9"/>
  <c r="H660" i="9"/>
  <c r="H580" i="9"/>
  <c r="H500" i="9"/>
  <c r="H340" i="9"/>
  <c r="H120" i="9"/>
  <c r="H158" i="9"/>
  <c r="H534" i="9"/>
  <c r="H334" i="9"/>
  <c r="H134" i="9"/>
  <c r="H74" i="9"/>
  <c r="Q13" i="9" l="1"/>
  <c r="Q20" i="9" s="1"/>
  <c r="R28" i="9" s="1"/>
  <c r="Q11" i="9"/>
  <c r="O18" i="9" s="1"/>
  <c r="R26" i="9" s="1"/>
  <c r="O31" i="9"/>
  <c r="O35" i="9" s="1"/>
  <c r="D8" i="12"/>
  <c r="S31" i="11"/>
  <c r="N6" i="10"/>
  <c r="N7" i="10" s="1"/>
  <c r="D2544" i="7"/>
  <c r="D2533" i="7"/>
  <c r="D2524" i="7"/>
  <c r="D2513" i="7"/>
  <c r="D2504" i="7"/>
  <c r="D2493" i="7"/>
  <c r="D2484" i="7"/>
  <c r="D2473" i="7"/>
  <c r="D2464" i="7"/>
  <c r="D2453" i="7"/>
  <c r="D2444" i="7"/>
  <c r="D2433" i="7"/>
  <c r="D2424" i="7"/>
  <c r="D2413" i="7"/>
  <c r="D2404" i="7"/>
  <c r="D2535" i="7"/>
  <c r="D2526" i="7"/>
  <c r="D2515" i="7"/>
  <c r="D2506" i="7"/>
  <c r="D2495" i="7"/>
  <c r="D2486" i="7"/>
  <c r="D2475" i="7"/>
  <c r="D2466" i="7"/>
  <c r="D2455" i="7"/>
  <c r="D2446" i="7"/>
  <c r="D2435" i="7"/>
  <c r="D2426" i="7"/>
  <c r="D2415" i="7"/>
  <c r="D2406" i="7"/>
  <c r="D2395" i="7"/>
  <c r="D2393" i="7"/>
  <c r="D2391" i="7"/>
  <c r="D2389" i="7"/>
  <c r="D2387" i="7"/>
  <c r="D2385" i="7"/>
  <c r="D2383" i="7"/>
  <c r="D2381" i="7"/>
  <c r="D2379" i="7"/>
  <c r="D2377" i="7"/>
  <c r="D2375" i="7"/>
  <c r="D2373" i="7"/>
  <c r="D2371" i="7"/>
  <c r="D2369" i="7"/>
  <c r="D2367" i="7"/>
  <c r="D2365" i="7"/>
  <c r="D2363" i="7"/>
  <c r="D2361" i="7"/>
  <c r="D2359" i="7"/>
  <c r="D2357" i="7"/>
  <c r="D2355" i="7"/>
  <c r="D2353" i="7"/>
  <c r="D2351" i="7"/>
  <c r="D2349" i="7"/>
  <c r="D2347" i="7"/>
  <c r="D2345" i="7"/>
  <c r="D2343" i="7"/>
  <c r="D2341" i="7"/>
  <c r="D2339" i="7"/>
  <c r="D2337" i="7"/>
  <c r="D2335" i="7"/>
  <c r="D2333" i="7"/>
  <c r="D2331" i="7"/>
  <c r="D2329" i="7"/>
  <c r="D2327" i="7"/>
  <c r="D2325" i="7"/>
  <c r="D2323" i="7"/>
  <c r="D2321" i="7"/>
  <c r="D2319" i="7"/>
  <c r="D2317" i="7"/>
  <c r="D2315" i="7"/>
  <c r="D2313" i="7"/>
  <c r="D2311" i="7"/>
  <c r="D2309" i="7"/>
  <c r="D2307" i="7"/>
  <c r="D2305" i="7"/>
  <c r="D2303" i="7"/>
  <c r="D2301" i="7"/>
  <c r="D2299" i="7"/>
  <c r="D2297" i="7"/>
  <c r="D2295" i="7"/>
  <c r="D2293" i="7"/>
  <c r="D2291" i="7"/>
  <c r="D2289" i="7"/>
  <c r="D2287" i="7"/>
  <c r="D2285" i="7"/>
  <c r="D2283" i="7"/>
  <c r="D2281" i="7"/>
  <c r="D2279" i="7"/>
  <c r="D2277" i="7"/>
  <c r="D2275" i="7"/>
  <c r="D2273" i="7"/>
  <c r="D2271" i="7"/>
  <c r="D2269" i="7"/>
  <c r="D2267" i="7"/>
  <c r="D2265" i="7"/>
  <c r="D2263" i="7"/>
  <c r="D2261" i="7"/>
  <c r="D2259" i="7"/>
  <c r="D2257" i="7"/>
  <c r="D2255" i="7"/>
  <c r="D2253" i="7"/>
  <c r="D2251" i="7"/>
  <c r="D2249" i="7"/>
  <c r="D2247" i="7"/>
  <c r="D2245" i="7"/>
  <c r="D2243" i="7"/>
  <c r="D2241" i="7"/>
  <c r="D2239" i="7"/>
  <c r="D2237" i="7"/>
  <c r="D2235" i="7"/>
  <c r="D2233" i="7"/>
  <c r="D2231" i="7"/>
  <c r="D2229" i="7"/>
  <c r="D2227" i="7"/>
  <c r="D2225" i="7"/>
  <c r="D2223" i="7"/>
  <c r="D2221" i="7"/>
  <c r="D2219" i="7"/>
  <c r="D2217" i="7"/>
  <c r="D2215" i="7"/>
  <c r="D2213" i="7"/>
  <c r="D2211" i="7"/>
  <c r="D2209" i="7"/>
  <c r="D2207" i="7"/>
  <c r="D2205" i="7"/>
  <c r="D2203" i="7"/>
  <c r="D2201" i="7"/>
  <c r="D2199" i="7"/>
  <c r="D2197" i="7"/>
  <c r="D2195" i="7"/>
  <c r="D2193" i="7"/>
  <c r="D2191" i="7"/>
  <c r="D2189" i="7"/>
  <c r="D2187" i="7"/>
  <c r="D2185" i="7"/>
  <c r="D2183" i="7"/>
  <c r="D2181" i="7"/>
  <c r="D2179" i="7"/>
  <c r="D2177" i="7"/>
  <c r="D2175" i="7"/>
  <c r="D2173" i="7"/>
  <c r="D2171" i="7"/>
  <c r="D2169" i="7"/>
  <c r="D2167" i="7"/>
  <c r="D2165" i="7"/>
  <c r="D2163" i="7"/>
  <c r="D2161" i="7"/>
  <c r="D2159" i="7"/>
  <c r="D2157" i="7"/>
  <c r="D2155" i="7"/>
  <c r="D2153" i="7"/>
  <c r="D2151" i="7"/>
  <c r="D2149" i="7"/>
  <c r="D2147" i="7"/>
  <c r="D2145" i="7"/>
  <c r="D2143" i="7"/>
  <c r="D2141" i="7"/>
  <c r="D2139" i="7"/>
  <c r="D2137" i="7"/>
  <c r="D2135" i="7"/>
  <c r="D2133" i="7"/>
  <c r="D2131" i="7"/>
  <c r="D2129" i="7"/>
  <c r="D2127" i="7"/>
  <c r="D2125" i="7"/>
  <c r="D2123" i="7"/>
  <c r="D2121" i="7"/>
  <c r="D2119" i="7"/>
  <c r="D2117" i="7"/>
  <c r="D2115" i="7"/>
  <c r="D2113" i="7"/>
  <c r="D2111" i="7"/>
  <c r="D2109" i="7"/>
  <c r="D2107" i="7"/>
  <c r="D2105" i="7"/>
  <c r="D2103" i="7"/>
  <c r="D2101" i="7"/>
  <c r="D2099" i="7"/>
  <c r="D2097" i="7"/>
  <c r="D2095" i="7"/>
  <c r="D2093" i="7"/>
  <c r="D2091" i="7"/>
  <c r="D2089" i="7"/>
  <c r="D2087" i="7"/>
  <c r="D2085" i="7"/>
  <c r="D2083" i="7"/>
  <c r="D2081" i="7"/>
  <c r="D2079" i="7"/>
  <c r="D2077" i="7"/>
  <c r="D2075" i="7"/>
  <c r="D2073" i="7"/>
  <c r="D2071" i="7"/>
  <c r="D2069" i="7"/>
  <c r="D2067" i="7"/>
  <c r="D2065" i="7"/>
  <c r="D2063" i="7"/>
  <c r="D2061" i="7"/>
  <c r="D2059" i="7"/>
  <c r="D2057" i="7"/>
  <c r="D2055" i="7"/>
  <c r="D2053" i="7"/>
  <c r="D2051" i="7"/>
  <c r="D2049" i="7"/>
  <c r="D2047" i="7"/>
  <c r="D2045" i="7"/>
  <c r="D2043" i="7"/>
  <c r="D2041" i="7"/>
  <c r="D2039" i="7"/>
  <c r="D2037" i="7"/>
  <c r="D2035" i="7"/>
  <c r="D2033" i="7"/>
  <c r="D2031" i="7"/>
  <c r="D2029" i="7"/>
  <c r="D2027" i="7"/>
  <c r="D2025" i="7"/>
  <c r="D2023" i="7"/>
  <c r="D2021" i="7"/>
  <c r="D2019" i="7"/>
  <c r="D2017" i="7"/>
  <c r="D2015" i="7"/>
  <c r="D2013" i="7"/>
  <c r="D2011" i="7"/>
  <c r="D2009" i="7"/>
  <c r="D2007" i="7"/>
  <c r="D2005" i="7"/>
  <c r="D2003" i="7"/>
  <c r="D2001" i="7"/>
  <c r="D1999" i="7"/>
  <c r="D1997" i="7"/>
  <c r="D1995" i="7"/>
  <c r="D1993" i="7"/>
  <c r="D1991" i="7"/>
  <c r="D1989" i="7"/>
  <c r="D1987" i="7"/>
  <c r="D1985" i="7"/>
  <c r="D1983" i="7"/>
  <c r="D1981" i="7"/>
  <c r="D1979" i="7"/>
  <c r="D1977" i="7"/>
  <c r="D1975" i="7"/>
  <c r="D1973" i="7"/>
  <c r="D1971" i="7"/>
  <c r="D1969" i="7"/>
  <c r="D1967" i="7"/>
  <c r="D1965" i="7"/>
  <c r="D1963" i="7"/>
  <c r="D1961" i="7"/>
  <c r="D1959" i="7"/>
  <c r="D1957" i="7"/>
  <c r="D1955" i="7"/>
  <c r="D1953" i="7"/>
  <c r="D1951" i="7"/>
  <c r="D1949" i="7"/>
  <c r="D1947" i="7"/>
  <c r="D1945" i="7"/>
  <c r="D1943" i="7"/>
  <c r="D1941" i="7"/>
  <c r="D1939" i="7"/>
  <c r="D1937" i="7"/>
  <c r="D1935" i="7"/>
  <c r="D1933" i="7"/>
  <c r="D1931" i="7"/>
  <c r="D1929" i="7"/>
  <c r="D1927" i="7"/>
  <c r="D1925" i="7"/>
  <c r="D1923" i="7"/>
  <c r="D1921" i="7"/>
  <c r="D1919" i="7"/>
  <c r="D1917" i="7"/>
  <c r="D1915" i="7"/>
  <c r="D1913" i="7"/>
  <c r="D1911" i="7"/>
  <c r="D1909" i="7"/>
  <c r="D1907" i="7"/>
  <c r="D1905" i="7"/>
  <c r="D1903" i="7"/>
  <c r="D1901" i="7"/>
  <c r="D1899" i="7"/>
  <c r="D1897" i="7"/>
  <c r="D1895" i="7"/>
  <c r="D1893" i="7"/>
  <c r="D1891" i="7"/>
  <c r="D1889" i="7"/>
  <c r="D1887" i="7"/>
  <c r="D1885" i="7"/>
  <c r="D1883" i="7"/>
  <c r="D1881" i="7"/>
  <c r="D1879" i="7"/>
  <c r="D1877" i="7"/>
  <c r="D1875" i="7"/>
  <c r="D1873" i="7"/>
  <c r="D1871" i="7"/>
  <c r="D1869" i="7"/>
  <c r="D1867" i="7"/>
  <c r="D1865" i="7"/>
  <c r="D1863" i="7"/>
  <c r="D1861" i="7"/>
  <c r="D1859" i="7"/>
  <c r="D1857" i="7"/>
  <c r="D1855" i="7"/>
  <c r="D1853" i="7"/>
  <c r="D1851" i="7"/>
  <c r="D1849" i="7"/>
  <c r="D1847" i="7"/>
  <c r="D1845" i="7"/>
  <c r="D1843" i="7"/>
  <c r="D1841" i="7"/>
  <c r="D1839" i="7"/>
  <c r="D1837" i="7"/>
  <c r="D1835" i="7"/>
  <c r="D1833" i="7"/>
  <c r="D1831" i="7"/>
  <c r="D1829" i="7"/>
  <c r="D1827" i="7"/>
  <c r="D1825" i="7"/>
  <c r="D1823" i="7"/>
  <c r="D1821" i="7"/>
  <c r="D1819" i="7"/>
  <c r="D1817" i="7"/>
  <c r="D1815" i="7"/>
  <c r="D1813" i="7"/>
  <c r="D1811" i="7"/>
  <c r="D1809" i="7"/>
  <c r="D1807" i="7"/>
  <c r="D1805" i="7"/>
  <c r="D1803" i="7"/>
  <c r="D1801" i="7"/>
  <c r="D1799" i="7"/>
  <c r="D1797" i="7"/>
  <c r="D1795" i="7"/>
  <c r="D1793" i="7"/>
  <c r="D1791" i="7"/>
  <c r="D1789" i="7"/>
  <c r="D1787" i="7"/>
  <c r="D1785" i="7"/>
  <c r="D1783" i="7"/>
  <c r="D1781" i="7"/>
  <c r="D1779" i="7"/>
  <c r="D1777" i="7"/>
  <c r="D1775" i="7"/>
  <c r="D1773" i="7"/>
  <c r="D1771" i="7"/>
  <c r="D1769" i="7"/>
  <c r="D1767" i="7"/>
  <c r="D1765" i="7"/>
  <c r="D1763" i="7"/>
  <c r="D1761" i="7"/>
  <c r="D1759" i="7"/>
  <c r="D1757" i="7"/>
  <c r="D1755" i="7"/>
  <c r="D1753" i="7"/>
  <c r="D1751" i="7"/>
  <c r="D1749" i="7"/>
  <c r="D1747" i="7"/>
  <c r="D1745" i="7"/>
  <c r="D1743" i="7"/>
  <c r="D1741" i="7"/>
  <c r="D1739" i="7"/>
  <c r="D1737" i="7"/>
  <c r="D1735" i="7"/>
  <c r="D1733" i="7"/>
  <c r="D1731" i="7"/>
  <c r="D1729" i="7"/>
  <c r="D1727" i="7"/>
  <c r="D1725" i="7"/>
  <c r="D1723" i="7"/>
  <c r="D1721" i="7"/>
  <c r="D1719" i="7"/>
  <c r="D1717" i="7"/>
  <c r="D1715" i="7"/>
  <c r="D1713" i="7"/>
  <c r="D1711" i="7"/>
  <c r="D1709" i="7"/>
  <c r="D1707" i="7"/>
  <c r="D1705" i="7"/>
  <c r="D1703" i="7"/>
  <c r="D1701" i="7"/>
  <c r="D1699" i="7"/>
  <c r="D1697" i="7"/>
  <c r="D1695" i="7"/>
  <c r="D1693" i="7"/>
  <c r="D1691" i="7"/>
  <c r="D1689" i="7"/>
  <c r="D1687" i="7"/>
  <c r="D1685" i="7"/>
  <c r="D1683" i="7"/>
  <c r="D1681" i="7"/>
  <c r="D1679" i="7"/>
  <c r="D1677" i="7"/>
  <c r="D1675" i="7"/>
  <c r="D2537" i="7"/>
  <c r="D2528" i="7"/>
  <c r="D2517" i="7"/>
  <c r="D2508" i="7"/>
  <c r="D2497" i="7"/>
  <c r="D2488" i="7"/>
  <c r="D2477" i="7"/>
  <c r="D2468" i="7"/>
  <c r="D2457" i="7"/>
  <c r="D2448" i="7"/>
  <c r="D2437" i="7"/>
  <c r="D2428" i="7"/>
  <c r="D2417" i="7"/>
  <c r="D2408" i="7"/>
  <c r="D2397" i="7"/>
  <c r="D2542" i="7"/>
  <c r="D2531" i="7"/>
  <c r="D2522" i="7"/>
  <c r="D2511" i="7"/>
  <c r="D2502" i="7"/>
  <c r="D2491" i="7"/>
  <c r="D2482" i="7"/>
  <c r="D2471" i="7"/>
  <c r="D2462" i="7"/>
  <c r="D2451" i="7"/>
  <c r="D2442" i="7"/>
  <c r="D2431" i="7"/>
  <c r="D2422" i="7"/>
  <c r="D2411" i="7"/>
  <c r="D2402" i="7"/>
  <c r="D2538" i="7"/>
  <c r="D2534" i="7"/>
  <c r="D2530" i="7"/>
  <c r="D2527" i="7"/>
  <c r="D2523" i="7"/>
  <c r="D2519" i="7"/>
  <c r="D2438" i="7"/>
  <c r="D2434" i="7"/>
  <c r="D2430" i="7"/>
  <c r="D2427" i="7"/>
  <c r="D2423" i="7"/>
  <c r="D2419" i="7"/>
  <c r="D1826" i="7"/>
  <c r="D1806" i="7"/>
  <c r="D1786" i="7"/>
  <c r="D1766" i="7"/>
  <c r="D1746" i="7"/>
  <c r="D1726" i="7"/>
  <c r="D1706" i="7"/>
  <c r="D1686" i="7"/>
  <c r="D1672" i="7"/>
  <c r="D1667" i="7"/>
  <c r="D1662" i="7"/>
  <c r="D1657" i="7"/>
  <c r="D1652" i="7"/>
  <c r="D1647" i="7"/>
  <c r="D1642" i="7"/>
  <c r="D1637" i="7"/>
  <c r="D1632" i="7"/>
  <c r="D1627" i="7"/>
  <c r="D1622" i="7"/>
  <c r="D1617" i="7"/>
  <c r="D1612" i="7"/>
  <c r="D1607" i="7"/>
  <c r="D1602" i="7"/>
  <c r="D1597" i="7"/>
  <c r="D1592" i="7"/>
  <c r="D1587" i="7"/>
  <c r="D1582" i="7"/>
  <c r="D1577" i="7"/>
  <c r="D1572" i="7"/>
  <c r="D1567" i="7"/>
  <c r="D1562" i="7"/>
  <c r="D1557" i="7"/>
  <c r="D1546" i="7"/>
  <c r="D1537" i="7"/>
  <c r="D1526" i="7"/>
  <c r="D1517" i="7"/>
  <c r="D1506" i="7"/>
  <c r="D1497" i="7"/>
  <c r="D1486" i="7"/>
  <c r="D1477" i="7"/>
  <c r="D1466" i="7"/>
  <c r="D1457" i="7"/>
  <c r="D1446" i="7"/>
  <c r="D1437" i="7"/>
  <c r="D1426" i="7"/>
  <c r="D1417" i="7"/>
  <c r="D1406" i="7"/>
  <c r="D1397" i="7"/>
  <c r="D1386" i="7"/>
  <c r="D1377" i="7"/>
  <c r="D1366" i="7"/>
  <c r="D1357" i="7"/>
  <c r="D1346" i="7"/>
  <c r="D1337" i="7"/>
  <c r="D1326" i="7"/>
  <c r="D1317" i="7"/>
  <c r="D1306" i="7"/>
  <c r="D1297" i="7"/>
  <c r="D1286" i="7"/>
  <c r="D1277" i="7"/>
  <c r="D1266" i="7"/>
  <c r="D1257" i="7"/>
  <c r="D1246" i="7"/>
  <c r="D1237" i="7"/>
  <c r="D1226" i="7"/>
  <c r="D1217" i="7"/>
  <c r="D1206" i="7"/>
  <c r="D1197" i="7"/>
  <c r="D1186" i="7"/>
  <c r="D1177" i="7"/>
  <c r="D1166" i="7"/>
  <c r="D1157" i="7"/>
  <c r="D1146" i="7"/>
  <c r="D1137" i="7"/>
  <c r="D1126" i="7"/>
  <c r="D1117" i="7"/>
  <c r="D1106" i="7"/>
  <c r="D1097" i="7"/>
  <c r="D1086" i="7"/>
  <c r="D1084" i="7"/>
  <c r="D1082" i="7"/>
  <c r="D1080" i="7"/>
  <c r="D1078" i="7"/>
  <c r="D1076" i="7"/>
  <c r="D1074" i="7"/>
  <c r="D1072" i="7"/>
  <c r="D1070" i="7"/>
  <c r="D1068" i="7"/>
  <c r="D1066" i="7"/>
  <c r="D1064" i="7"/>
  <c r="D1062" i="7"/>
  <c r="D1060" i="7"/>
  <c r="D1058" i="7"/>
  <c r="D1056" i="7"/>
  <c r="D1054" i="7"/>
  <c r="D1052" i="7"/>
  <c r="D1050" i="7"/>
  <c r="D1048" i="7"/>
  <c r="D1046" i="7"/>
  <c r="D1044" i="7"/>
  <c r="D1042" i="7"/>
  <c r="D1040" i="7"/>
  <c r="D1038" i="7"/>
  <c r="D1036" i="7"/>
  <c r="D1034" i="7"/>
  <c r="D1032" i="7"/>
  <c r="D1030" i="7"/>
  <c r="D1028" i="7"/>
  <c r="D1026" i="7"/>
  <c r="D1024" i="7"/>
  <c r="D1022" i="7"/>
  <c r="D1020" i="7"/>
  <c r="D1018" i="7"/>
  <c r="D1016" i="7"/>
  <c r="D1014" i="7"/>
  <c r="D1012" i="7"/>
  <c r="D1010" i="7"/>
  <c r="D1008" i="7"/>
  <c r="D1006" i="7"/>
  <c r="D1004" i="7"/>
  <c r="D1002" i="7"/>
  <c r="D1000" i="7"/>
  <c r="D998" i="7"/>
  <c r="D996" i="7"/>
  <c r="D994" i="7"/>
  <c r="D992" i="7"/>
  <c r="D990" i="7"/>
  <c r="D988" i="7"/>
  <c r="D986" i="7"/>
  <c r="D984" i="7"/>
  <c r="D982" i="7"/>
  <c r="D980" i="7"/>
  <c r="D978" i="7"/>
  <c r="D976" i="7"/>
  <c r="D974" i="7"/>
  <c r="D972" i="7"/>
  <c r="D970" i="7"/>
  <c r="D968" i="7"/>
  <c r="D966" i="7"/>
  <c r="D964" i="7"/>
  <c r="D962" i="7"/>
  <c r="D960" i="7"/>
  <c r="D958" i="7"/>
  <c r="D956" i="7"/>
  <c r="D954" i="7"/>
  <c r="D952" i="7"/>
  <c r="D950" i="7"/>
  <c r="D948" i="7"/>
  <c r="D946" i="7"/>
  <c r="D944" i="7"/>
  <c r="D942" i="7"/>
  <c r="D940" i="7"/>
  <c r="D938" i="7"/>
  <c r="D936" i="7"/>
  <c r="D934" i="7"/>
  <c r="D932" i="7"/>
  <c r="D930" i="7"/>
  <c r="D928" i="7"/>
  <c r="D926" i="7"/>
  <c r="D924" i="7"/>
  <c r="D922" i="7"/>
  <c r="D920" i="7"/>
  <c r="D918" i="7"/>
  <c r="D916" i="7"/>
  <c r="D914" i="7"/>
  <c r="D912" i="7"/>
  <c r="D910" i="7"/>
  <c r="D908" i="7"/>
  <c r="D906" i="7"/>
  <c r="D904" i="7"/>
  <c r="D902" i="7"/>
  <c r="D900" i="7"/>
  <c r="D898" i="7"/>
  <c r="D896" i="7"/>
  <c r="D894" i="7"/>
  <c r="D892" i="7"/>
  <c r="D890" i="7"/>
  <c r="D888" i="7"/>
  <c r="D886" i="7"/>
  <c r="D884" i="7"/>
  <c r="D882" i="7"/>
  <c r="D880" i="7"/>
  <c r="D878" i="7"/>
  <c r="D876" i="7"/>
  <c r="D874" i="7"/>
  <c r="D872" i="7"/>
  <c r="D870" i="7"/>
  <c r="D868" i="7"/>
  <c r="D866" i="7"/>
  <c r="D864" i="7"/>
  <c r="D862" i="7"/>
  <c r="D860" i="7"/>
  <c r="D858" i="7"/>
  <c r="D856" i="7"/>
  <c r="D854" i="7"/>
  <c r="D852" i="7"/>
  <c r="D850" i="7"/>
  <c r="D848" i="7"/>
  <c r="D846" i="7"/>
  <c r="D844" i="7"/>
  <c r="D842" i="7"/>
  <c r="D840" i="7"/>
  <c r="D838" i="7"/>
  <c r="D836" i="7"/>
  <c r="D834" i="7"/>
  <c r="D832" i="7"/>
  <c r="D830" i="7"/>
  <c r="D828" i="7"/>
  <c r="D826" i="7"/>
  <c r="D824" i="7"/>
  <c r="D822" i="7"/>
  <c r="D820" i="7"/>
  <c r="D818" i="7"/>
  <c r="D816" i="7"/>
  <c r="D814" i="7"/>
  <c r="D812" i="7"/>
  <c r="D810" i="7"/>
  <c r="D808" i="7"/>
  <c r="D806" i="7"/>
  <c r="D804" i="7"/>
  <c r="D802" i="7"/>
  <c r="D800" i="7"/>
  <c r="D798" i="7"/>
  <c r="D796" i="7"/>
  <c r="D794" i="7"/>
  <c r="D792" i="7"/>
  <c r="D790" i="7"/>
  <c r="D788" i="7"/>
  <c r="D786" i="7"/>
  <c r="D784" i="7"/>
  <c r="D782" i="7"/>
  <c r="D780" i="7"/>
  <c r="D778" i="7"/>
  <c r="D776" i="7"/>
  <c r="D774" i="7"/>
  <c r="D772" i="7"/>
  <c r="D770" i="7"/>
  <c r="D768" i="7"/>
  <c r="D766" i="7"/>
  <c r="D764" i="7"/>
  <c r="D762" i="7"/>
  <c r="D760" i="7"/>
  <c r="D758" i="7"/>
  <c r="D756" i="7"/>
  <c r="D754" i="7"/>
  <c r="D752" i="7"/>
  <c r="D750" i="7"/>
  <c r="D748" i="7"/>
  <c r="D746" i="7"/>
  <c r="D744" i="7"/>
  <c r="D742" i="7"/>
  <c r="D740" i="7"/>
  <c r="D738" i="7"/>
  <c r="D736" i="7"/>
  <c r="D734" i="7"/>
  <c r="D732" i="7"/>
  <c r="D730" i="7"/>
  <c r="D728" i="7"/>
  <c r="D726" i="7"/>
  <c r="D724" i="7"/>
  <c r="D722" i="7"/>
  <c r="D720" i="7"/>
  <c r="D718" i="7"/>
  <c r="D716" i="7"/>
  <c r="D714" i="7"/>
  <c r="D712" i="7"/>
  <c r="D710" i="7"/>
  <c r="D708" i="7"/>
  <c r="D706" i="7"/>
  <c r="D704" i="7"/>
  <c r="D702" i="7"/>
  <c r="D700" i="7"/>
  <c r="D698" i="7"/>
  <c r="D696" i="7"/>
  <c r="D694" i="7"/>
  <c r="D692" i="7"/>
  <c r="D690" i="7"/>
  <c r="D688" i="7"/>
  <c r="D686" i="7"/>
  <c r="D684" i="7"/>
  <c r="D682" i="7"/>
  <c r="D680" i="7"/>
  <c r="D678" i="7"/>
  <c r="D676" i="7"/>
  <c r="D674" i="7"/>
  <c r="D672" i="7"/>
  <c r="D670" i="7"/>
  <c r="D668" i="7"/>
  <c r="D666" i="7"/>
  <c r="D664" i="7"/>
  <c r="D662" i="7"/>
  <c r="D660" i="7"/>
  <c r="D658" i="7"/>
  <c r="D656" i="7"/>
  <c r="D654" i="7"/>
  <c r="D652" i="7"/>
  <c r="D650" i="7"/>
  <c r="D648" i="7"/>
  <c r="D646" i="7"/>
  <c r="D644" i="7"/>
  <c r="D642" i="7"/>
  <c r="D640" i="7"/>
  <c r="D638" i="7"/>
  <c r="D636" i="7"/>
  <c r="D634" i="7"/>
  <c r="D632" i="7"/>
  <c r="D630" i="7"/>
  <c r="D628" i="7"/>
  <c r="D626" i="7"/>
  <c r="D624" i="7"/>
  <c r="D622" i="7"/>
  <c r="D620" i="7"/>
  <c r="D618" i="7"/>
  <c r="D616" i="7"/>
  <c r="D614" i="7"/>
  <c r="D612" i="7"/>
  <c r="D610" i="7"/>
  <c r="D608" i="7"/>
  <c r="D606" i="7"/>
  <c r="D604" i="7"/>
  <c r="D602" i="7"/>
  <c r="D600" i="7"/>
  <c r="D598" i="7"/>
  <c r="D596" i="7"/>
  <c r="D594" i="7"/>
  <c r="D592" i="7"/>
  <c r="D590" i="7"/>
  <c r="D588" i="7"/>
  <c r="D586" i="7"/>
  <c r="D584" i="7"/>
  <c r="D582" i="7"/>
  <c r="D580" i="7"/>
  <c r="D578" i="7"/>
  <c r="D576" i="7"/>
  <c r="D574" i="7"/>
  <c r="D572" i="7"/>
  <c r="D570" i="7"/>
  <c r="D568" i="7"/>
  <c r="D566" i="7"/>
  <c r="D564" i="7"/>
  <c r="D562" i="7"/>
  <c r="D560" i="7"/>
  <c r="D558" i="7"/>
  <c r="D556" i="7"/>
  <c r="D554" i="7"/>
  <c r="D552" i="7"/>
  <c r="D550" i="7"/>
  <c r="D548" i="7"/>
  <c r="D546" i="7"/>
  <c r="D544" i="7"/>
  <c r="D542" i="7"/>
  <c r="D540" i="7"/>
  <c r="D538" i="7"/>
  <c r="D536" i="7"/>
  <c r="D534" i="7"/>
  <c r="D532" i="7"/>
  <c r="D530" i="7"/>
  <c r="D528" i="7"/>
  <c r="D526" i="7"/>
  <c r="D524" i="7"/>
  <c r="D522" i="7"/>
  <c r="D520" i="7"/>
  <c r="D518" i="7"/>
  <c r="D516" i="7"/>
  <c r="D514" i="7"/>
  <c r="D512" i="7"/>
  <c r="D510" i="7"/>
  <c r="D508" i="7"/>
  <c r="D506" i="7"/>
  <c r="D504" i="7"/>
  <c r="D502" i="7"/>
  <c r="D500" i="7"/>
  <c r="D498" i="7"/>
  <c r="D496" i="7"/>
  <c r="D494" i="7"/>
  <c r="D492" i="7"/>
  <c r="D490" i="7"/>
  <c r="D488" i="7"/>
  <c r="D486" i="7"/>
  <c r="D484" i="7"/>
  <c r="D482" i="7"/>
  <c r="D480" i="7"/>
  <c r="D478" i="7"/>
  <c r="D476" i="7"/>
  <c r="D474" i="7"/>
  <c r="D472" i="7"/>
  <c r="D470" i="7"/>
  <c r="D468" i="7"/>
  <c r="D466" i="7"/>
  <c r="D464" i="7"/>
  <c r="D462" i="7"/>
  <c r="D460" i="7"/>
  <c r="D458" i="7"/>
  <c r="D456" i="7"/>
  <c r="D454" i="7"/>
  <c r="D452" i="7"/>
  <c r="D450" i="7"/>
  <c r="D448" i="7"/>
  <c r="D446" i="7"/>
  <c r="D444" i="7"/>
  <c r="D442" i="7"/>
  <c r="D440" i="7"/>
  <c r="D438" i="7"/>
  <c r="D436" i="7"/>
  <c r="D434" i="7"/>
  <c r="D432" i="7"/>
  <c r="D430" i="7"/>
  <c r="D428" i="7"/>
  <c r="D426" i="7"/>
  <c r="D424" i="7"/>
  <c r="D422" i="7"/>
  <c r="D420" i="7"/>
  <c r="D418" i="7"/>
  <c r="D416" i="7"/>
  <c r="D414" i="7"/>
  <c r="D412" i="7"/>
  <c r="D410" i="7"/>
  <c r="D408" i="7"/>
  <c r="D406" i="7"/>
  <c r="D404" i="7"/>
  <c r="D402" i="7"/>
  <c r="D400" i="7"/>
  <c r="D398" i="7"/>
  <c r="D396" i="7"/>
  <c r="D394" i="7"/>
  <c r="D392" i="7"/>
  <c r="D390" i="7"/>
  <c r="D388" i="7"/>
  <c r="D386" i="7"/>
  <c r="D384" i="7"/>
  <c r="D382" i="7"/>
  <c r="D380" i="7"/>
  <c r="D378" i="7"/>
  <c r="D376" i="7"/>
  <c r="D374" i="7"/>
  <c r="D372" i="7"/>
  <c r="D370" i="7"/>
  <c r="D368" i="7"/>
  <c r="D366" i="7"/>
  <c r="D364" i="7"/>
  <c r="D362" i="7"/>
  <c r="D360" i="7"/>
  <c r="D358" i="7"/>
  <c r="D356" i="7"/>
  <c r="D354" i="7"/>
  <c r="D352" i="7"/>
  <c r="D350" i="7"/>
  <c r="D348" i="7"/>
  <c r="D346" i="7"/>
  <c r="D344" i="7"/>
  <c r="D342" i="7"/>
  <c r="D340" i="7"/>
  <c r="D338" i="7"/>
  <c r="D336" i="7"/>
  <c r="D334" i="7"/>
  <c r="D332" i="7"/>
  <c r="D330" i="7"/>
  <c r="D328" i="7"/>
  <c r="D326" i="7"/>
  <c r="D324" i="7"/>
  <c r="D322" i="7"/>
  <c r="D320" i="7"/>
  <c r="D318" i="7"/>
  <c r="D316" i="7"/>
  <c r="D314" i="7"/>
  <c r="D312" i="7"/>
  <c r="D310" i="7"/>
  <c r="D308" i="7"/>
  <c r="D306" i="7"/>
  <c r="D304" i="7"/>
  <c r="D302" i="7"/>
  <c r="D300" i="7"/>
  <c r="D298" i="7"/>
  <c r="D296" i="7"/>
  <c r="D294" i="7"/>
  <c r="D292" i="7"/>
  <c r="D290" i="7"/>
  <c r="D288" i="7"/>
  <c r="D286" i="7"/>
  <c r="D284" i="7"/>
  <c r="D282" i="7"/>
  <c r="D280" i="7"/>
  <c r="D278" i="7"/>
  <c r="D276" i="7"/>
  <c r="D274" i="7"/>
  <c r="D272" i="7"/>
  <c r="D270" i="7"/>
  <c r="D268" i="7"/>
  <c r="D266" i="7"/>
  <c r="D264" i="7"/>
  <c r="D262" i="7"/>
  <c r="D260" i="7"/>
  <c r="D258" i="7"/>
  <c r="D256" i="7"/>
  <c r="D254" i="7"/>
  <c r="D252" i="7"/>
  <c r="D250" i="7"/>
  <c r="D248" i="7"/>
  <c r="D246" i="7"/>
  <c r="D244" i="7"/>
  <c r="D242" i="7"/>
  <c r="D240" i="7"/>
  <c r="D238" i="7"/>
  <c r="D236" i="7"/>
  <c r="D234" i="7"/>
  <c r="D232" i="7"/>
  <c r="D230" i="7"/>
  <c r="D228" i="7"/>
  <c r="D226" i="7"/>
  <c r="D224" i="7"/>
  <c r="D222" i="7"/>
  <c r="D220" i="7"/>
  <c r="D218" i="7"/>
  <c r="D216" i="7"/>
  <c r="D214" i="7"/>
  <c r="D212" i="7"/>
  <c r="D210" i="7"/>
  <c r="D208" i="7"/>
  <c r="D206" i="7"/>
  <c r="D204" i="7"/>
  <c r="D202" i="7"/>
  <c r="D200" i="7"/>
  <c r="D198" i="7"/>
  <c r="D196" i="7"/>
  <c r="D194" i="7"/>
  <c r="D192" i="7"/>
  <c r="D190" i="7"/>
  <c r="D188" i="7"/>
  <c r="D186" i="7"/>
  <c r="D184" i="7"/>
  <c r="D182" i="7"/>
  <c r="D180" i="7"/>
  <c r="D178" i="7"/>
  <c r="D176" i="7"/>
  <c r="D174" i="7"/>
  <c r="D172" i="7"/>
  <c r="D170" i="7"/>
  <c r="D168" i="7"/>
  <c r="D166" i="7"/>
  <c r="D164" i="7"/>
  <c r="D162" i="7"/>
  <c r="D160" i="7"/>
  <c r="D158" i="7"/>
  <c r="D156" i="7"/>
  <c r="D154" i="7"/>
  <c r="D152" i="7"/>
  <c r="D150" i="7"/>
  <c r="D148" i="7"/>
  <c r="D146" i="7"/>
  <c r="D144" i="7"/>
  <c r="D142" i="7"/>
  <c r="D140" i="7"/>
  <c r="D138" i="7"/>
  <c r="D136" i="7"/>
  <c r="D134" i="7"/>
  <c r="D132" i="7"/>
  <c r="D130" i="7"/>
  <c r="D128" i="7"/>
  <c r="D126" i="7"/>
  <c r="D124" i="7"/>
  <c r="D122" i="7"/>
  <c r="D120" i="7"/>
  <c r="D118" i="7"/>
  <c r="D116" i="7"/>
  <c r="D114" i="7"/>
  <c r="D112" i="7"/>
  <c r="D110" i="7"/>
  <c r="D108" i="7"/>
  <c r="D106" i="7"/>
  <c r="D104" i="7"/>
  <c r="D102" i="7"/>
  <c r="D100" i="7"/>
  <c r="D98" i="7"/>
  <c r="D96" i="7"/>
  <c r="D94" i="7"/>
  <c r="D92" i="7"/>
  <c r="D90" i="7"/>
  <c r="D88" i="7"/>
  <c r="D86" i="7"/>
  <c r="D84" i="7"/>
  <c r="D82" i="7"/>
  <c r="D80" i="7"/>
  <c r="D78" i="7"/>
  <c r="D76" i="7"/>
  <c r="D74" i="7"/>
  <c r="D72" i="7"/>
  <c r="D70" i="7"/>
  <c r="D68" i="7"/>
  <c r="D66" i="7"/>
  <c r="D64" i="7"/>
  <c r="D62" i="7"/>
  <c r="D60" i="7"/>
  <c r="D58" i="7"/>
  <c r="D56" i="7"/>
  <c r="D54" i="7"/>
  <c r="D52" i="7"/>
  <c r="D50" i="7"/>
  <c r="D48" i="7"/>
  <c r="D46" i="7"/>
  <c r="D44" i="7"/>
  <c r="D42" i="7"/>
  <c r="D40" i="7"/>
  <c r="D38" i="7"/>
  <c r="D33" i="7"/>
  <c r="D19" i="7"/>
  <c r="S17" i="7"/>
  <c r="D16" i="7"/>
  <c r="D7" i="7"/>
  <c r="D2545" i="7"/>
  <c r="D2541" i="7"/>
  <c r="D2460" i="7"/>
  <c r="D2456" i="7"/>
  <c r="D2452" i="7"/>
  <c r="D2449" i="7"/>
  <c r="D2445" i="7"/>
  <c r="D2441" i="7"/>
  <c r="D2390" i="7"/>
  <c r="D2380" i="7"/>
  <c r="D2370" i="7"/>
  <c r="D2360" i="7"/>
  <c r="D2350" i="7"/>
  <c r="D2340" i="7"/>
  <c r="D2330" i="7"/>
  <c r="D2320" i="7"/>
  <c r="D2310" i="7"/>
  <c r="D2300" i="7"/>
  <c r="D2290" i="7"/>
  <c r="D2280" i="7"/>
  <c r="D2270" i="7"/>
  <c r="D2260" i="7"/>
  <c r="D2250" i="7"/>
  <c r="D2240" i="7"/>
  <c r="D2230" i="7"/>
  <c r="D2220" i="7"/>
  <c r="D2210" i="7"/>
  <c r="D2200" i="7"/>
  <c r="D2190" i="7"/>
  <c r="D2180" i="7"/>
  <c r="D2170" i="7"/>
  <c r="D2160" i="7"/>
  <c r="D2150" i="7"/>
  <c r="D2140" i="7"/>
  <c r="D2130" i="7"/>
  <c r="D2120" i="7"/>
  <c r="D2110" i="7"/>
  <c r="D2100" i="7"/>
  <c r="D2090" i="7"/>
  <c r="D2080" i="7"/>
  <c r="D2070" i="7"/>
  <c r="D2060" i="7"/>
  <c r="D2050" i="7"/>
  <c r="D2040" i="7"/>
  <c r="D2030" i="7"/>
  <c r="D2020" i="7"/>
  <c r="D2010" i="7"/>
  <c r="D2000" i="7"/>
  <c r="D1990" i="7"/>
  <c r="D1980" i="7"/>
  <c r="D1970" i="7"/>
  <c r="D1960" i="7"/>
  <c r="D1950" i="7"/>
  <c r="D1940" i="7"/>
  <c r="D1930" i="7"/>
  <c r="D1920" i="7"/>
  <c r="D1910" i="7"/>
  <c r="D1900" i="7"/>
  <c r="D1890" i="7"/>
  <c r="D1880" i="7"/>
  <c r="D1870" i="7"/>
  <c r="D1860" i="7"/>
  <c r="D1850" i="7"/>
  <c r="D1840" i="7"/>
  <c r="D1820" i="7"/>
  <c r="D1800" i="7"/>
  <c r="D1780" i="7"/>
  <c r="D1760" i="7"/>
  <c r="D1740" i="7"/>
  <c r="D1720" i="7"/>
  <c r="D1700" i="7"/>
  <c r="D1680" i="7"/>
  <c r="D1548" i="7"/>
  <c r="D1539" i="7"/>
  <c r="D1528" i="7"/>
  <c r="D1519" i="7"/>
  <c r="D1508" i="7"/>
  <c r="D1499" i="7"/>
  <c r="D1488" i="7"/>
  <c r="D1479" i="7"/>
  <c r="D1468" i="7"/>
  <c r="D1459" i="7"/>
  <c r="D1448" i="7"/>
  <c r="D1439" i="7"/>
  <c r="D1428" i="7"/>
  <c r="D1419" i="7"/>
  <c r="D1408" i="7"/>
  <c r="D1399" i="7"/>
  <c r="D1388" i="7"/>
  <c r="D1379" i="7"/>
  <c r="D1368" i="7"/>
  <c r="D1359" i="7"/>
  <c r="D1348" i="7"/>
  <c r="D1339" i="7"/>
  <c r="D1328" i="7"/>
  <c r="D1319" i="7"/>
  <c r="D1308" i="7"/>
  <c r="D1299" i="7"/>
  <c r="D1288" i="7"/>
  <c r="D1279" i="7"/>
  <c r="D1268" i="7"/>
  <c r="D1259" i="7"/>
  <c r="D1248" i="7"/>
  <c r="D1239" i="7"/>
  <c r="D1228" i="7"/>
  <c r="D1219" i="7"/>
  <c r="D1208" i="7"/>
  <c r="D1199" i="7"/>
  <c r="D1188" i="7"/>
  <c r="D1179" i="7"/>
  <c r="D1168" i="7"/>
  <c r="D1159" i="7"/>
  <c r="D1148" i="7"/>
  <c r="D1139" i="7"/>
  <c r="D1128" i="7"/>
  <c r="D1119" i="7"/>
  <c r="D1108" i="7"/>
  <c r="D1099" i="7"/>
  <c r="D1088" i="7"/>
  <c r="D36" i="7"/>
  <c r="S34" i="7"/>
  <c r="S31" i="7"/>
  <c r="D30" i="7"/>
  <c r="S28" i="7"/>
  <c r="D27" i="7"/>
  <c r="S25" i="7"/>
  <c r="D22" i="7"/>
  <c r="S20" i="7"/>
  <c r="S14" i="7"/>
  <c r="D13" i="7"/>
  <c r="D10" i="7"/>
  <c r="S8" i="7"/>
  <c r="D2478" i="7"/>
  <c r="D2474" i="7"/>
  <c r="D2470" i="7"/>
  <c r="D2467" i="7"/>
  <c r="D2463" i="7"/>
  <c r="D2459" i="7"/>
  <c r="D1834" i="7"/>
  <c r="D1814" i="7"/>
  <c r="D1794" i="7"/>
  <c r="D1774" i="7"/>
  <c r="D1754" i="7"/>
  <c r="D1734" i="7"/>
  <c r="D1714" i="7"/>
  <c r="D1694" i="7"/>
  <c r="D1674" i="7"/>
  <c r="D1669" i="7"/>
  <c r="D1664" i="7"/>
  <c r="D1659" i="7"/>
  <c r="D1654" i="7"/>
  <c r="D1649" i="7"/>
  <c r="D1644" i="7"/>
  <c r="D1639" i="7"/>
  <c r="D1634" i="7"/>
  <c r="D1629" i="7"/>
  <c r="D1624" i="7"/>
  <c r="D1619" i="7"/>
  <c r="D1614" i="7"/>
  <c r="D1609" i="7"/>
  <c r="D1604" i="7"/>
  <c r="D1599" i="7"/>
  <c r="D1594" i="7"/>
  <c r="D1589" i="7"/>
  <c r="D1584" i="7"/>
  <c r="D1579" i="7"/>
  <c r="D1574" i="7"/>
  <c r="D1569" i="7"/>
  <c r="D1564" i="7"/>
  <c r="D1559" i="7"/>
  <c r="D1550" i="7"/>
  <c r="D1541" i="7"/>
  <c r="D1530" i="7"/>
  <c r="D1521" i="7"/>
  <c r="D1510" i="7"/>
  <c r="D1501" i="7"/>
  <c r="D1490" i="7"/>
  <c r="D1481" i="7"/>
  <c r="D1470" i="7"/>
  <c r="D1461" i="7"/>
  <c r="D1450" i="7"/>
  <c r="D1441" i="7"/>
  <c r="D1430" i="7"/>
  <c r="D1421" i="7"/>
  <c r="D1410" i="7"/>
  <c r="D1401" i="7"/>
  <c r="D1390" i="7"/>
  <c r="D1381" i="7"/>
  <c r="D1370" i="7"/>
  <c r="D1361" i="7"/>
  <c r="D1350" i="7"/>
  <c r="D1341" i="7"/>
  <c r="D1330" i="7"/>
  <c r="D1321" i="7"/>
  <c r="D1310" i="7"/>
  <c r="D1301" i="7"/>
  <c r="D1290" i="7"/>
  <c r="D1281" i="7"/>
  <c r="D1270" i="7"/>
  <c r="D1261" i="7"/>
  <c r="D1250" i="7"/>
  <c r="D1241" i="7"/>
  <c r="D1230" i="7"/>
  <c r="D1221" i="7"/>
  <c r="D1210" i="7"/>
  <c r="D1201" i="7"/>
  <c r="D1190" i="7"/>
  <c r="D1181" i="7"/>
  <c r="D1170" i="7"/>
  <c r="D1161" i="7"/>
  <c r="D1150" i="7"/>
  <c r="D1141" i="7"/>
  <c r="D1130" i="7"/>
  <c r="D1121" i="7"/>
  <c r="D1110" i="7"/>
  <c r="D1101" i="7"/>
  <c r="D1090" i="7"/>
  <c r="D2500" i="7"/>
  <c r="D2496" i="7"/>
  <c r="D2492" i="7"/>
  <c r="D2489" i="7"/>
  <c r="D2485" i="7"/>
  <c r="D2481" i="7"/>
  <c r="D2400" i="7"/>
  <c r="D2396" i="7"/>
  <c r="D2386" i="7"/>
  <c r="D2520" i="7"/>
  <c r="D2516" i="7"/>
  <c r="D2512" i="7"/>
  <c r="D2509" i="7"/>
  <c r="D2505" i="7"/>
  <c r="D2501" i="7"/>
  <c r="D2420" i="7"/>
  <c r="D2416" i="7"/>
  <c r="D2412" i="7"/>
  <c r="D2409" i="7"/>
  <c r="D2405" i="7"/>
  <c r="D2401" i="7"/>
  <c r="D2394" i="7"/>
  <c r="D2384" i="7"/>
  <c r="D2374" i="7"/>
  <c r="D2364" i="7"/>
  <c r="D2354" i="7"/>
  <c r="D2344" i="7"/>
  <c r="D2334" i="7"/>
  <c r="D2324" i="7"/>
  <c r="D2314" i="7"/>
  <c r="D2304" i="7"/>
  <c r="D2294" i="7"/>
  <c r="D2284" i="7"/>
  <c r="D2274" i="7"/>
  <c r="D2264" i="7"/>
  <c r="D2254" i="7"/>
  <c r="D2244" i="7"/>
  <c r="D2234" i="7"/>
  <c r="D2224" i="7"/>
  <c r="D2214" i="7"/>
  <c r="D2204" i="7"/>
  <c r="D2194" i="7"/>
  <c r="D2184" i="7"/>
  <c r="D2174" i="7"/>
  <c r="D2164" i="7"/>
  <c r="D2154" i="7"/>
  <c r="D2144" i="7"/>
  <c r="D2134" i="7"/>
  <c r="D2124" i="7"/>
  <c r="D2114" i="7"/>
  <c r="D2104" i="7"/>
  <c r="D2094" i="7"/>
  <c r="D2084" i="7"/>
  <c r="D2074" i="7"/>
  <c r="D2064" i="7"/>
  <c r="D2054" i="7"/>
  <c r="D2044" i="7"/>
  <c r="D2034" i="7"/>
  <c r="D2024" i="7"/>
  <c r="D2014" i="7"/>
  <c r="D2004" i="7"/>
  <c r="D1994" i="7"/>
  <c r="D1984" i="7"/>
  <c r="D1974" i="7"/>
  <c r="D1964" i="7"/>
  <c r="D1954" i="7"/>
  <c r="D1944" i="7"/>
  <c r="D1934" i="7"/>
  <c r="D1924" i="7"/>
  <c r="D1914" i="7"/>
  <c r="D1904" i="7"/>
  <c r="D1894" i="7"/>
  <c r="D1884" i="7"/>
  <c r="D1874" i="7"/>
  <c r="D1864" i="7"/>
  <c r="D1854" i="7"/>
  <c r="D1844" i="7"/>
  <c r="D1832" i="7"/>
  <c r="D1812" i="7"/>
  <c r="D1792" i="7"/>
  <c r="D1772" i="7"/>
  <c r="D1752" i="7"/>
  <c r="D1732" i="7"/>
  <c r="D1712" i="7"/>
  <c r="D1692" i="7"/>
  <c r="D1555" i="7"/>
  <c r="D1544" i="7"/>
  <c r="D1535" i="7"/>
  <c r="D1524" i="7"/>
  <c r="D1515" i="7"/>
  <c r="D1504" i="7"/>
  <c r="D1495" i="7"/>
  <c r="D1484" i="7"/>
  <c r="D1475" i="7"/>
  <c r="D1464" i="7"/>
  <c r="D1455" i="7"/>
  <c r="D1444" i="7"/>
  <c r="D1435" i="7"/>
  <c r="D1424" i="7"/>
  <c r="D1415" i="7"/>
  <c r="D1404" i="7"/>
  <c r="D1395" i="7"/>
  <c r="D1384" i="7"/>
  <c r="D1375" i="7"/>
  <c r="D1364" i="7"/>
  <c r="D1355" i="7"/>
  <c r="D1344" i="7"/>
  <c r="D1335" i="7"/>
  <c r="D1324" i="7"/>
  <c r="D1315" i="7"/>
  <c r="D1304" i="7"/>
  <c r="D1295" i="7"/>
  <c r="D1284" i="7"/>
  <c r="D1275" i="7"/>
  <c r="D1264" i="7"/>
  <c r="D1255" i="7"/>
  <c r="D1244" i="7"/>
  <c r="D1235" i="7"/>
  <c r="D1224" i="7"/>
  <c r="D1215" i="7"/>
  <c r="D1204" i="7"/>
  <c r="D1195" i="7"/>
  <c r="D1184" i="7"/>
  <c r="D1175" i="7"/>
  <c r="D1164" i="7"/>
  <c r="D1155" i="7"/>
  <c r="D1144" i="7"/>
  <c r="D1135" i="7"/>
  <c r="D1124" i="7"/>
  <c r="D1115" i="7"/>
  <c r="D1104" i="7"/>
  <c r="D1095" i="7"/>
  <c r="S36" i="7"/>
  <c r="D24" i="7"/>
  <c r="S22" i="7"/>
  <c r="S10" i="7"/>
  <c r="D2536" i="7"/>
  <c r="D2529" i="7"/>
  <c r="D2521" i="7"/>
  <c r="D2440" i="7"/>
  <c r="D2432" i="7"/>
  <c r="D2425" i="7"/>
  <c r="D2382" i="7"/>
  <c r="D1838" i="7"/>
  <c r="D1790" i="7"/>
  <c r="D1742" i="7"/>
  <c r="D1738" i="7"/>
  <c r="D1690" i="7"/>
  <c r="D1671" i="7"/>
  <c r="D1663" i="7"/>
  <c r="D1655" i="7"/>
  <c r="D1646" i="7"/>
  <c r="D1638" i="7"/>
  <c r="D1630" i="7"/>
  <c r="D1621" i="7"/>
  <c r="D1613" i="7"/>
  <c r="D1605" i="7"/>
  <c r="D1596" i="7"/>
  <c r="D1588" i="7"/>
  <c r="D1580" i="7"/>
  <c r="D1571" i="7"/>
  <c r="D1563" i="7"/>
  <c r="D1533" i="7"/>
  <c r="D1529" i="7"/>
  <c r="D1525" i="7"/>
  <c r="D1522" i="7"/>
  <c r="D1518" i="7"/>
  <c r="D1514" i="7"/>
  <c r="D1433" i="7"/>
  <c r="D1429" i="7"/>
  <c r="D1425" i="7"/>
  <c r="D1422" i="7"/>
  <c r="D1418" i="7"/>
  <c r="D1414" i="7"/>
  <c r="D1333" i="7"/>
  <c r="D1329" i="7"/>
  <c r="D1325" i="7"/>
  <c r="D1322" i="7"/>
  <c r="D1318" i="7"/>
  <c r="D1314" i="7"/>
  <c r="D1233" i="7"/>
  <c r="D1229" i="7"/>
  <c r="D1225" i="7"/>
  <c r="D1222" i="7"/>
  <c r="D1218" i="7"/>
  <c r="D1214" i="7"/>
  <c r="D1133" i="7"/>
  <c r="D1129" i="7"/>
  <c r="D1125" i="7"/>
  <c r="D1122" i="7"/>
  <c r="D1118" i="7"/>
  <c r="D1114" i="7"/>
  <c r="D263" i="7"/>
  <c r="D243" i="7"/>
  <c r="D223" i="7"/>
  <c r="D203" i="7"/>
  <c r="D183" i="7"/>
  <c r="D163" i="7"/>
  <c r="D143" i="7"/>
  <c r="D123" i="7"/>
  <c r="D103" i="7"/>
  <c r="D83" i="7"/>
  <c r="D63" i="7"/>
  <c r="D43" i="7"/>
  <c r="D35" i="7"/>
  <c r="S26" i="7"/>
  <c r="D17" i="7"/>
  <c r="D11" i="7"/>
  <c r="S6" i="7"/>
  <c r="D2543" i="7"/>
  <c r="D2454" i="7"/>
  <c r="D2447" i="7"/>
  <c r="D2439" i="7"/>
  <c r="D2348" i="7"/>
  <c r="D2342" i="7"/>
  <c r="D2336" i="7"/>
  <c r="D2298" i="7"/>
  <c r="D2292" i="7"/>
  <c r="D2286" i="7"/>
  <c r="D2248" i="7"/>
  <c r="D2242" i="7"/>
  <c r="D2236" i="7"/>
  <c r="D2198" i="7"/>
  <c r="D2192" i="7"/>
  <c r="D2186" i="7"/>
  <c r="D2148" i="7"/>
  <c r="D2142" i="7"/>
  <c r="D2136" i="7"/>
  <c r="D2098" i="7"/>
  <c r="D2092" i="7"/>
  <c r="D2086" i="7"/>
  <c r="D2048" i="7"/>
  <c r="D2042" i="7"/>
  <c r="D2036" i="7"/>
  <c r="D1998" i="7"/>
  <c r="D1992" i="7"/>
  <c r="D1986" i="7"/>
  <c r="D1948" i="7"/>
  <c r="D1942" i="7"/>
  <c r="D1936" i="7"/>
  <c r="D1898" i="7"/>
  <c r="D1892" i="7"/>
  <c r="D1886" i="7"/>
  <c r="D1848" i="7"/>
  <c r="D1842" i="7"/>
  <c r="D1808" i="7"/>
  <c r="D1804" i="7"/>
  <c r="D1756" i="7"/>
  <c r="D1708" i="7"/>
  <c r="D1704" i="7"/>
  <c r="D1551" i="7"/>
  <c r="D1547" i="7"/>
  <c r="D1543" i="7"/>
  <c r="D1540" i="7"/>
  <c r="D1536" i="7"/>
  <c r="D1532" i="7"/>
  <c r="D1451" i="7"/>
  <c r="D1447" i="7"/>
  <c r="D1443" i="7"/>
  <c r="D1440" i="7"/>
  <c r="D1436" i="7"/>
  <c r="D1432" i="7"/>
  <c r="D1351" i="7"/>
  <c r="D1347" i="7"/>
  <c r="D1343" i="7"/>
  <c r="D1340" i="7"/>
  <c r="D1336" i="7"/>
  <c r="D1332" i="7"/>
  <c r="D1251" i="7"/>
  <c r="D1247" i="7"/>
  <c r="D1243" i="7"/>
  <c r="D1240" i="7"/>
  <c r="D1236" i="7"/>
  <c r="D1232" i="7"/>
  <c r="D1151" i="7"/>
  <c r="D1147" i="7"/>
  <c r="D1143" i="7"/>
  <c r="D1140" i="7"/>
  <c r="D1136" i="7"/>
  <c r="D1132" i="7"/>
  <c r="D1081" i="7"/>
  <c r="D1071" i="7"/>
  <c r="D1061" i="7"/>
  <c r="D1051" i="7"/>
  <c r="D1041" i="7"/>
  <c r="D1031" i="7"/>
  <c r="D1021" i="7"/>
  <c r="D1011" i="7"/>
  <c r="D1001" i="7"/>
  <c r="D991" i="7"/>
  <c r="D981" i="7"/>
  <c r="D971" i="7"/>
  <c r="D961" i="7"/>
  <c r="D951" i="7"/>
  <c r="D941" i="7"/>
  <c r="D931" i="7"/>
  <c r="D921" i="7"/>
  <c r="D911" i="7"/>
  <c r="D901" i="7"/>
  <c r="D891" i="7"/>
  <c r="D881" i="7"/>
  <c r="D871" i="7"/>
  <c r="D861" i="7"/>
  <c r="D851" i="7"/>
  <c r="D841" i="7"/>
  <c r="D831" i="7"/>
  <c r="D821" i="7"/>
  <c r="D811" i="7"/>
  <c r="D801" i="7"/>
  <c r="D791" i="7"/>
  <c r="D781" i="7"/>
  <c r="D771" i="7"/>
  <c r="D761" i="7"/>
  <c r="D751" i="7"/>
  <c r="D741" i="7"/>
  <c r="D731" i="7"/>
  <c r="D721" i="7"/>
  <c r="D711" i="7"/>
  <c r="D701" i="7"/>
  <c r="D691" i="7"/>
  <c r="D681" i="7"/>
  <c r="D671" i="7"/>
  <c r="D661" i="7"/>
  <c r="D651" i="7"/>
  <c r="D641" i="7"/>
  <c r="D631" i="7"/>
  <c r="D621" i="7"/>
  <c r="D611" i="7"/>
  <c r="D601" i="7"/>
  <c r="D591" i="7"/>
  <c r="D581" i="7"/>
  <c r="D571" i="7"/>
  <c r="D561" i="7"/>
  <c r="D551" i="7"/>
  <c r="D541" i="7"/>
  <c r="D531" i="7"/>
  <c r="D521" i="7"/>
  <c r="D511" i="7"/>
  <c r="D501" i="7"/>
  <c r="D491" i="7"/>
  <c r="D481" i="7"/>
  <c r="D471" i="7"/>
  <c r="D461" i="7"/>
  <c r="D451" i="7"/>
  <c r="D441" i="7"/>
  <c r="D431" i="7"/>
  <c r="D421" i="7"/>
  <c r="D411" i="7"/>
  <c r="D401" i="7"/>
  <c r="D391" i="7"/>
  <c r="D381" i="7"/>
  <c r="D371" i="7"/>
  <c r="D361" i="7"/>
  <c r="D351" i="7"/>
  <c r="D341" i="7"/>
  <c r="D331" i="7"/>
  <c r="D321" i="7"/>
  <c r="D311" i="7"/>
  <c r="D301" i="7"/>
  <c r="D291" i="7"/>
  <c r="D281" i="7"/>
  <c r="D257" i="7"/>
  <c r="D237" i="7"/>
  <c r="D217" i="7"/>
  <c r="D197" i="7"/>
  <c r="D177" i="7"/>
  <c r="D157" i="7"/>
  <c r="D137" i="7"/>
  <c r="D117" i="7"/>
  <c r="D97" i="7"/>
  <c r="D77" i="7"/>
  <c r="D57" i="7"/>
  <c r="D37" i="7"/>
  <c r="S32" i="7"/>
  <c r="S21" i="7"/>
  <c r="S19" i="7"/>
  <c r="D15" i="7"/>
  <c r="D2476" i="7"/>
  <c r="D2469" i="7"/>
  <c r="D2461" i="7"/>
  <c r="D2388" i="7"/>
  <c r="D1822" i="7"/>
  <c r="D1818" i="7"/>
  <c r="D1770" i="7"/>
  <c r="D1722" i="7"/>
  <c r="D1718" i="7"/>
  <c r="D1666" i="7"/>
  <c r="D1658" i="7"/>
  <c r="D1650" i="7"/>
  <c r="D1641" i="7"/>
  <c r="D1633" i="7"/>
  <c r="D1625" i="7"/>
  <c r="D1616" i="7"/>
  <c r="D1608" i="7"/>
  <c r="D1600" i="7"/>
  <c r="D1591" i="7"/>
  <c r="D1583" i="7"/>
  <c r="D1575" i="7"/>
  <c r="D1566" i="7"/>
  <c r="D1558" i="7"/>
  <c r="D1554" i="7"/>
  <c r="D1473" i="7"/>
  <c r="D1469" i="7"/>
  <c r="D1465" i="7"/>
  <c r="D1462" i="7"/>
  <c r="D1458" i="7"/>
  <c r="D1454" i="7"/>
  <c r="D1373" i="7"/>
  <c r="D1369" i="7"/>
  <c r="D1365" i="7"/>
  <c r="D1362" i="7"/>
  <c r="D1358" i="7"/>
  <c r="D1354" i="7"/>
  <c r="D1273" i="7"/>
  <c r="D1269" i="7"/>
  <c r="D1265" i="7"/>
  <c r="D1262" i="7"/>
  <c r="D1258" i="7"/>
  <c r="D1254" i="7"/>
  <c r="D1173" i="7"/>
  <c r="D1169" i="7"/>
  <c r="D1165" i="7"/>
  <c r="D1162" i="7"/>
  <c r="D1158" i="7"/>
  <c r="D1154" i="7"/>
  <c r="D271" i="7"/>
  <c r="D251" i="7"/>
  <c r="D231" i="7"/>
  <c r="D211" i="7"/>
  <c r="D191" i="7"/>
  <c r="D171" i="7"/>
  <c r="D151" i="7"/>
  <c r="D131" i="7"/>
  <c r="D111" i="7"/>
  <c r="D91" i="7"/>
  <c r="D71" i="7"/>
  <c r="D51" i="7"/>
  <c r="S30" i="7"/>
  <c r="D28" i="7"/>
  <c r="D26" i="7"/>
  <c r="S23" i="7"/>
  <c r="D8" i="7"/>
  <c r="D6" i="7"/>
  <c r="D2498" i="7"/>
  <c r="D2490" i="7"/>
  <c r="D2483" i="7"/>
  <c r="D2358" i="7"/>
  <c r="D2352" i="7"/>
  <c r="D2346" i="7"/>
  <c r="D2308" i="7"/>
  <c r="D2302" i="7"/>
  <c r="D2296" i="7"/>
  <c r="D2258" i="7"/>
  <c r="D2252" i="7"/>
  <c r="D2246" i="7"/>
  <c r="D2208" i="7"/>
  <c r="D2202" i="7"/>
  <c r="D2196" i="7"/>
  <c r="D2158" i="7"/>
  <c r="D2152" i="7"/>
  <c r="D2146" i="7"/>
  <c r="D2108" i="7"/>
  <c r="D2102" i="7"/>
  <c r="D2096" i="7"/>
  <c r="D2058" i="7"/>
  <c r="D2052" i="7"/>
  <c r="D2046" i="7"/>
  <c r="D2008" i="7"/>
  <c r="D2002" i="7"/>
  <c r="D1996" i="7"/>
  <c r="D1958" i="7"/>
  <c r="D1952" i="7"/>
  <c r="D1946" i="7"/>
  <c r="D1908" i="7"/>
  <c r="D1902" i="7"/>
  <c r="D1896" i="7"/>
  <c r="D1858" i="7"/>
  <c r="D1852" i="7"/>
  <c r="D1846" i="7"/>
  <c r="D1836" i="7"/>
  <c r="D1788" i="7"/>
  <c r="D1784" i="7"/>
  <c r="D1736" i="7"/>
  <c r="D1688" i="7"/>
  <c r="D1684" i="7"/>
  <c r="D1491" i="7"/>
  <c r="D1487" i="7"/>
  <c r="D1483" i="7"/>
  <c r="D1480" i="7"/>
  <c r="D1476" i="7"/>
  <c r="D1472" i="7"/>
  <c r="D1391" i="7"/>
  <c r="D1387" i="7"/>
  <c r="D1383" i="7"/>
  <c r="D1380" i="7"/>
  <c r="D1376" i="7"/>
  <c r="D1372" i="7"/>
  <c r="D1291" i="7"/>
  <c r="D1287" i="7"/>
  <c r="D1283" i="7"/>
  <c r="D1280" i="7"/>
  <c r="D1276" i="7"/>
  <c r="D1272" i="7"/>
  <c r="D1191" i="7"/>
  <c r="D1187" i="7"/>
  <c r="D1183" i="7"/>
  <c r="D1180" i="7"/>
  <c r="D1176" i="7"/>
  <c r="D1172" i="7"/>
  <c r="D1091" i="7"/>
  <c r="D1087" i="7"/>
  <c r="D2518" i="7"/>
  <c r="D2510" i="7"/>
  <c r="D2503" i="7"/>
  <c r="D2414" i="7"/>
  <c r="D2407" i="7"/>
  <c r="D2399" i="7"/>
  <c r="D1802" i="7"/>
  <c r="D1798" i="7"/>
  <c r="D1750" i="7"/>
  <c r="D1702" i="7"/>
  <c r="D1698" i="7"/>
  <c r="D1670" i="7"/>
  <c r="D1661" i="7"/>
  <c r="D1653" i="7"/>
  <c r="D1645" i="7"/>
  <c r="D1636" i="7"/>
  <c r="D1628" i="7"/>
  <c r="D1620" i="7"/>
  <c r="D1611" i="7"/>
  <c r="D1603" i="7"/>
  <c r="D1595" i="7"/>
  <c r="D1586" i="7"/>
  <c r="D1578" i="7"/>
  <c r="D1570" i="7"/>
  <c r="D1561" i="7"/>
  <c r="D1513" i="7"/>
  <c r="D1509" i="7"/>
  <c r="D1505" i="7"/>
  <c r="D1502" i="7"/>
  <c r="D1498" i="7"/>
  <c r="D1494" i="7"/>
  <c r="D1413" i="7"/>
  <c r="D1409" i="7"/>
  <c r="D1405" i="7"/>
  <c r="D1402" i="7"/>
  <c r="D1398" i="7"/>
  <c r="D1394" i="7"/>
  <c r="D1313" i="7"/>
  <c r="D1309" i="7"/>
  <c r="D1305" i="7"/>
  <c r="D1302" i="7"/>
  <c r="D1298" i="7"/>
  <c r="D1294" i="7"/>
  <c r="D1213" i="7"/>
  <c r="D1209" i="7"/>
  <c r="D1205" i="7"/>
  <c r="D1202" i="7"/>
  <c r="D1198" i="7"/>
  <c r="D1194" i="7"/>
  <c r="D1113" i="7"/>
  <c r="D1109" i="7"/>
  <c r="D1105" i="7"/>
  <c r="D1102" i="7"/>
  <c r="D1098" i="7"/>
  <c r="D1094" i="7"/>
  <c r="D2540" i="7"/>
  <c r="D2532" i="7"/>
  <c r="D2525" i="7"/>
  <c r="D2436" i="7"/>
  <c r="D2429" i="7"/>
  <c r="D2421" i="7"/>
  <c r="D2392" i="7"/>
  <c r="D2368" i="7"/>
  <c r="D2362" i="7"/>
  <c r="D2356" i="7"/>
  <c r="D2318" i="7"/>
  <c r="D2312" i="7"/>
  <c r="D2306" i="7"/>
  <c r="D2268" i="7"/>
  <c r="D2262" i="7"/>
  <c r="D2256" i="7"/>
  <c r="D2218" i="7"/>
  <c r="D2212" i="7"/>
  <c r="D2206" i="7"/>
  <c r="D2168" i="7"/>
  <c r="D2162" i="7"/>
  <c r="D2156" i="7"/>
  <c r="D2118" i="7"/>
  <c r="D2112" i="7"/>
  <c r="D2106" i="7"/>
  <c r="D2068" i="7"/>
  <c r="D2062" i="7"/>
  <c r="D2056" i="7"/>
  <c r="D2018" i="7"/>
  <c r="D2012" i="7"/>
  <c r="D2006" i="7"/>
  <c r="D1968" i="7"/>
  <c r="D1962" i="7"/>
  <c r="D1956" i="7"/>
  <c r="D1918" i="7"/>
  <c r="D1912" i="7"/>
  <c r="D1906" i="7"/>
  <c r="D1868" i="7"/>
  <c r="D1862" i="7"/>
  <c r="D1856" i="7"/>
  <c r="D1816" i="7"/>
  <c r="D1768" i="7"/>
  <c r="D1764" i="7"/>
  <c r="D1716" i="7"/>
  <c r="D1531" i="7"/>
  <c r="D1527" i="7"/>
  <c r="D1523" i="7"/>
  <c r="D1520" i="7"/>
  <c r="D1516" i="7"/>
  <c r="D1512" i="7"/>
  <c r="D1431" i="7"/>
  <c r="D1427" i="7"/>
  <c r="D1423" i="7"/>
  <c r="D1420" i="7"/>
  <c r="D1416" i="7"/>
  <c r="D1412" i="7"/>
  <c r="D1331" i="7"/>
  <c r="D1327" i="7"/>
  <c r="D1323" i="7"/>
  <c r="D1320" i="7"/>
  <c r="D1316" i="7"/>
  <c r="D1312" i="7"/>
  <c r="D1231" i="7"/>
  <c r="D1227" i="7"/>
  <c r="D1223" i="7"/>
  <c r="D1220" i="7"/>
  <c r="D1216" i="7"/>
  <c r="D1212" i="7"/>
  <c r="D1131" i="7"/>
  <c r="D1127" i="7"/>
  <c r="D1123" i="7"/>
  <c r="D1120" i="7"/>
  <c r="D1116" i="7"/>
  <c r="D1112" i="7"/>
  <c r="D1083" i="7"/>
  <c r="D1073" i="7"/>
  <c r="D2539" i="7"/>
  <c r="D2458" i="7"/>
  <c r="D2450" i="7"/>
  <c r="D2443" i="7"/>
  <c r="D1830" i="7"/>
  <c r="D1782" i="7"/>
  <c r="D1778" i="7"/>
  <c r="D1730" i="7"/>
  <c r="D1682" i="7"/>
  <c r="D1678" i="7"/>
  <c r="D1673" i="7"/>
  <c r="D1665" i="7"/>
  <c r="D1656" i="7"/>
  <c r="D1648" i="7"/>
  <c r="D1640" i="7"/>
  <c r="D1631" i="7"/>
  <c r="D1623" i="7"/>
  <c r="D1615" i="7"/>
  <c r="D1606" i="7"/>
  <c r="D1598" i="7"/>
  <c r="D1590" i="7"/>
  <c r="D1581" i="7"/>
  <c r="D1573" i="7"/>
  <c r="D1565" i="7"/>
  <c r="D1553" i="7"/>
  <c r="D1549" i="7"/>
  <c r="D1545" i="7"/>
  <c r="D1542" i="7"/>
  <c r="D1538" i="7"/>
  <c r="D1534" i="7"/>
  <c r="D1453" i="7"/>
  <c r="D1449" i="7"/>
  <c r="D1445" i="7"/>
  <c r="D1442" i="7"/>
  <c r="D1438" i="7"/>
  <c r="D1434" i="7"/>
  <c r="D1353" i="7"/>
  <c r="D1349" i="7"/>
  <c r="D1345" i="7"/>
  <c r="D1342" i="7"/>
  <c r="D1338" i="7"/>
  <c r="D1334" i="7"/>
  <c r="D1253" i="7"/>
  <c r="D1249" i="7"/>
  <c r="D1245" i="7"/>
  <c r="D1242" i="7"/>
  <c r="D1238" i="7"/>
  <c r="D1234" i="7"/>
  <c r="D1153" i="7"/>
  <c r="D1149" i="7"/>
  <c r="D1145" i="7"/>
  <c r="D1142" i="7"/>
  <c r="D1138" i="7"/>
  <c r="D1134" i="7"/>
  <c r="D2480" i="7"/>
  <c r="D2472" i="7"/>
  <c r="D2465" i="7"/>
  <c r="D2378" i="7"/>
  <c r="D2372" i="7"/>
  <c r="D2366" i="7"/>
  <c r="D2328" i="7"/>
  <c r="D2322" i="7"/>
  <c r="D2316" i="7"/>
  <c r="D2278" i="7"/>
  <c r="D2272" i="7"/>
  <c r="D2266" i="7"/>
  <c r="D2228" i="7"/>
  <c r="D2222" i="7"/>
  <c r="D2216" i="7"/>
  <c r="D2178" i="7"/>
  <c r="D2172" i="7"/>
  <c r="D2166" i="7"/>
  <c r="D2128" i="7"/>
  <c r="D2122" i="7"/>
  <c r="D2116" i="7"/>
  <c r="D2078" i="7"/>
  <c r="D2072" i="7"/>
  <c r="D2066" i="7"/>
  <c r="D2028" i="7"/>
  <c r="D2022" i="7"/>
  <c r="D2016" i="7"/>
  <c r="D1978" i="7"/>
  <c r="D1972" i="7"/>
  <c r="D1966" i="7"/>
  <c r="D1928" i="7"/>
  <c r="D1922" i="7"/>
  <c r="D1916" i="7"/>
  <c r="D1878" i="7"/>
  <c r="D1872" i="7"/>
  <c r="D1866" i="7"/>
  <c r="D1796" i="7"/>
  <c r="D1748" i="7"/>
  <c r="D1744" i="7"/>
  <c r="D1696" i="7"/>
  <c r="D1556" i="7"/>
  <c r="D1552" i="7"/>
  <c r="D1471" i="7"/>
  <c r="D1467" i="7"/>
  <c r="D1463" i="7"/>
  <c r="D1460" i="7"/>
  <c r="D1456" i="7"/>
  <c r="D1452" i="7"/>
  <c r="D1371" i="7"/>
  <c r="D1367" i="7"/>
  <c r="D1363" i="7"/>
  <c r="D1360" i="7"/>
  <c r="D1356" i="7"/>
  <c r="D1352" i="7"/>
  <c r="D1271" i="7"/>
  <c r="D1267" i="7"/>
  <c r="D1263" i="7"/>
  <c r="D1260" i="7"/>
  <c r="D1256" i="7"/>
  <c r="D1252" i="7"/>
  <c r="D1171" i="7"/>
  <c r="D1167" i="7"/>
  <c r="D1163" i="7"/>
  <c r="D1160" i="7"/>
  <c r="D1156" i="7"/>
  <c r="D1152" i="7"/>
  <c r="D1079" i="7"/>
  <c r="D2514" i="7"/>
  <c r="D2507" i="7"/>
  <c r="D2499" i="7"/>
  <c r="D2418" i="7"/>
  <c r="D2410" i="7"/>
  <c r="D2403" i="7"/>
  <c r="D2376" i="7"/>
  <c r="D2338" i="7"/>
  <c r="D2332" i="7"/>
  <c r="D2326" i="7"/>
  <c r="D2288" i="7"/>
  <c r="D2282" i="7"/>
  <c r="D2276" i="7"/>
  <c r="D2238" i="7"/>
  <c r="D2232" i="7"/>
  <c r="D2226" i="7"/>
  <c r="D2188" i="7"/>
  <c r="D2182" i="7"/>
  <c r="D2176" i="7"/>
  <c r="D2138" i="7"/>
  <c r="D2132" i="7"/>
  <c r="D2126" i="7"/>
  <c r="D2088" i="7"/>
  <c r="D2082" i="7"/>
  <c r="D2076" i="7"/>
  <c r="D2038" i="7"/>
  <c r="D2032" i="7"/>
  <c r="D2026" i="7"/>
  <c r="D1988" i="7"/>
  <c r="D1982" i="7"/>
  <c r="D1976" i="7"/>
  <c r="D1938" i="7"/>
  <c r="D1932" i="7"/>
  <c r="D1926" i="7"/>
  <c r="D1888" i="7"/>
  <c r="D1882" i="7"/>
  <c r="D1876" i="7"/>
  <c r="D1828" i="7"/>
  <c r="D1824" i="7"/>
  <c r="D1776" i="7"/>
  <c r="D1728" i="7"/>
  <c r="D1724" i="7"/>
  <c r="D1676" i="7"/>
  <c r="D1511" i="7"/>
  <c r="D1507" i="7"/>
  <c r="D1503" i="7"/>
  <c r="D1500" i="7"/>
  <c r="D1496" i="7"/>
  <c r="D1492" i="7"/>
  <c r="D1411" i="7"/>
  <c r="D1407" i="7"/>
  <c r="D1403" i="7"/>
  <c r="D1400" i="7"/>
  <c r="D1396" i="7"/>
  <c r="D1392" i="7"/>
  <c r="D1311" i="7"/>
  <c r="D1307" i="7"/>
  <c r="D1303" i="7"/>
  <c r="D1300" i="7"/>
  <c r="D1296" i="7"/>
  <c r="D1292" i="7"/>
  <c r="D1211" i="7"/>
  <c r="D1207" i="7"/>
  <c r="D1203" i="7"/>
  <c r="D1200" i="7"/>
  <c r="D1196" i="7"/>
  <c r="D1192" i="7"/>
  <c r="D1111" i="7"/>
  <c r="D1107" i="7"/>
  <c r="D1103" i="7"/>
  <c r="D1100" i="7"/>
  <c r="D1096" i="7"/>
  <c r="D1092" i="7"/>
  <c r="D1085" i="7"/>
  <c r="D1075" i="7"/>
  <c r="D1065" i="7"/>
  <c r="D1055" i="7"/>
  <c r="D1045" i="7"/>
  <c r="D1035" i="7"/>
  <c r="D1025" i="7"/>
  <c r="D1015" i="7"/>
  <c r="D1005" i="7"/>
  <c r="D995" i="7"/>
  <c r="D985" i="7"/>
  <c r="D975" i="7"/>
  <c r="D965" i="7"/>
  <c r="D955" i="7"/>
  <c r="D945" i="7"/>
  <c r="D935" i="7"/>
  <c r="D925" i="7"/>
  <c r="D915" i="7"/>
  <c r="D905" i="7"/>
  <c r="D895" i="7"/>
  <c r="D885" i="7"/>
  <c r="D875" i="7"/>
  <c r="D865" i="7"/>
  <c r="D855" i="7"/>
  <c r="D845" i="7"/>
  <c r="D835" i="7"/>
  <c r="D825" i="7"/>
  <c r="D815" i="7"/>
  <c r="D805" i="7"/>
  <c r="D795" i="7"/>
  <c r="D785" i="7"/>
  <c r="D775" i="7"/>
  <c r="D765" i="7"/>
  <c r="D755" i="7"/>
  <c r="D745" i="7"/>
  <c r="D735" i="7"/>
  <c r="D725" i="7"/>
  <c r="D715" i="7"/>
  <c r="D705" i="7"/>
  <c r="D695" i="7"/>
  <c r="D685" i="7"/>
  <c r="D675" i="7"/>
  <c r="D665" i="7"/>
  <c r="D655" i="7"/>
  <c r="D645" i="7"/>
  <c r="D635" i="7"/>
  <c r="D625" i="7"/>
  <c r="D615" i="7"/>
  <c r="D605" i="7"/>
  <c r="D595" i="7"/>
  <c r="D585" i="7"/>
  <c r="D575" i="7"/>
  <c r="D565" i="7"/>
  <c r="D555" i="7"/>
  <c r="D545" i="7"/>
  <c r="D535" i="7"/>
  <c r="D525" i="7"/>
  <c r="D515" i="7"/>
  <c r="D505" i="7"/>
  <c r="D495" i="7"/>
  <c r="D485" i="7"/>
  <c r="D475" i="7"/>
  <c r="D465" i="7"/>
  <c r="D455" i="7"/>
  <c r="D445" i="7"/>
  <c r="D435" i="7"/>
  <c r="D425" i="7"/>
  <c r="D415" i="7"/>
  <c r="D405" i="7"/>
  <c r="D395" i="7"/>
  <c r="D385" i="7"/>
  <c r="D375" i="7"/>
  <c r="D365" i="7"/>
  <c r="D355" i="7"/>
  <c r="D345" i="7"/>
  <c r="D335" i="7"/>
  <c r="D325" i="7"/>
  <c r="D315" i="7"/>
  <c r="D305" i="7"/>
  <c r="D295" i="7"/>
  <c r="D285" i="7"/>
  <c r="D275" i="7"/>
  <c r="D269" i="7"/>
  <c r="D249" i="7"/>
  <c r="D229" i="7"/>
  <c r="D209" i="7"/>
  <c r="D189" i="7"/>
  <c r="D169" i="7"/>
  <c r="D149" i="7"/>
  <c r="D129" i="7"/>
  <c r="D109" i="7"/>
  <c r="D89" i="7"/>
  <c r="D69" i="7"/>
  <c r="D49" i="7"/>
  <c r="S24" i="7"/>
  <c r="S13" i="7"/>
  <c r="D9" i="7"/>
  <c r="D1635" i="7"/>
  <c r="D1593" i="7"/>
  <c r="D1478" i="7"/>
  <c r="D1293" i="7"/>
  <c r="D1182" i="7"/>
  <c r="D1069" i="7"/>
  <c r="D1063" i="7"/>
  <c r="D1057" i="7"/>
  <c r="D1019" i="7"/>
  <c r="D1013" i="7"/>
  <c r="D1007" i="7"/>
  <c r="D969" i="7"/>
  <c r="D963" i="7"/>
  <c r="D957" i="7"/>
  <c r="D919" i="7"/>
  <c r="D913" i="7"/>
  <c r="D907" i="7"/>
  <c r="D869" i="7"/>
  <c r="D863" i="7"/>
  <c r="D857" i="7"/>
  <c r="D819" i="7"/>
  <c r="D813" i="7"/>
  <c r="D807" i="7"/>
  <c r="D769" i="7"/>
  <c r="D763" i="7"/>
  <c r="D757" i="7"/>
  <c r="D719" i="7"/>
  <c r="D713" i="7"/>
  <c r="D707" i="7"/>
  <c r="D669" i="7"/>
  <c r="D663" i="7"/>
  <c r="D657" i="7"/>
  <c r="D619" i="7"/>
  <c r="D613" i="7"/>
  <c r="D607" i="7"/>
  <c r="D569" i="7"/>
  <c r="D563" i="7"/>
  <c r="D557" i="7"/>
  <c r="D519" i="7"/>
  <c r="D513" i="7"/>
  <c r="D507" i="7"/>
  <c r="D469" i="7"/>
  <c r="D463" i="7"/>
  <c r="D457" i="7"/>
  <c r="D419" i="7"/>
  <c r="D413" i="7"/>
  <c r="D407" i="7"/>
  <c r="D369" i="7"/>
  <c r="D363" i="7"/>
  <c r="D357" i="7"/>
  <c r="D319" i="7"/>
  <c r="D313" i="7"/>
  <c r="D307" i="7"/>
  <c r="D245" i="7"/>
  <c r="D241" i="7"/>
  <c r="D193" i="7"/>
  <c r="D145" i="7"/>
  <c r="D141" i="7"/>
  <c r="D93" i="7"/>
  <c r="D45" i="7"/>
  <c r="D41" i="7"/>
  <c r="D25" i="7"/>
  <c r="D21" i="7"/>
  <c r="D14" i="7"/>
  <c r="D1474" i="7"/>
  <c r="D1289" i="7"/>
  <c r="D1178" i="7"/>
  <c r="D259" i="7"/>
  <c r="D255" i="7"/>
  <c r="D207" i="7"/>
  <c r="D159" i="7"/>
  <c r="D155" i="7"/>
  <c r="D107" i="7"/>
  <c r="D59" i="7"/>
  <c r="D55" i="7"/>
  <c r="D32" i="7"/>
  <c r="D29" i="7"/>
  <c r="D1810" i="7"/>
  <c r="D1762" i="7"/>
  <c r="D1668" i="7"/>
  <c r="D1626" i="7"/>
  <c r="D1585" i="7"/>
  <c r="D1285" i="7"/>
  <c r="D1174" i="7"/>
  <c r="D1067" i="7"/>
  <c r="D1029" i="7"/>
  <c r="D1023" i="7"/>
  <c r="D1017" i="7"/>
  <c r="D979" i="7"/>
  <c r="D973" i="7"/>
  <c r="D967" i="7"/>
  <c r="D929" i="7"/>
  <c r="D923" i="7"/>
  <c r="D917" i="7"/>
  <c r="D879" i="7"/>
  <c r="D873" i="7"/>
  <c r="D867" i="7"/>
  <c r="D829" i="7"/>
  <c r="D823" i="7"/>
  <c r="D817" i="7"/>
  <c r="D779" i="7"/>
  <c r="D773" i="7"/>
  <c r="D767" i="7"/>
  <c r="D729" i="7"/>
  <c r="D723" i="7"/>
  <c r="D717" i="7"/>
  <c r="D679" i="7"/>
  <c r="D673" i="7"/>
  <c r="D667" i="7"/>
  <c r="D629" i="7"/>
  <c r="D623" i="7"/>
  <c r="D617" i="7"/>
  <c r="D579" i="7"/>
  <c r="D573" i="7"/>
  <c r="D567" i="7"/>
  <c r="D529" i="7"/>
  <c r="D523" i="7"/>
  <c r="D517" i="7"/>
  <c r="D479" i="7"/>
  <c r="D473" i="7"/>
  <c r="D467" i="7"/>
  <c r="D429" i="7"/>
  <c r="D423" i="7"/>
  <c r="D417" i="7"/>
  <c r="D379" i="7"/>
  <c r="D373" i="7"/>
  <c r="D367" i="7"/>
  <c r="D329" i="7"/>
  <c r="D323" i="7"/>
  <c r="D317" i="7"/>
  <c r="D279" i="7"/>
  <c r="D273" i="7"/>
  <c r="D225" i="7"/>
  <c r="D221" i="7"/>
  <c r="D173" i="7"/>
  <c r="D125" i="7"/>
  <c r="D121" i="7"/>
  <c r="D73" i="7"/>
  <c r="D2494" i="7"/>
  <c r="D1758" i="7"/>
  <c r="D1710" i="7"/>
  <c r="D1393" i="7"/>
  <c r="D1282" i="7"/>
  <c r="D239" i="7"/>
  <c r="D235" i="7"/>
  <c r="D187" i="7"/>
  <c r="D139" i="7"/>
  <c r="D135" i="7"/>
  <c r="D87" i="7"/>
  <c r="D39" i="7"/>
  <c r="S35" i="7"/>
  <c r="S16" i="7"/>
  <c r="D2487" i="7"/>
  <c r="D1660" i="7"/>
  <c r="D1618" i="7"/>
  <c r="D1576" i="7"/>
  <c r="D1389" i="7"/>
  <c r="D1278" i="7"/>
  <c r="D1093" i="7"/>
  <c r="D1039" i="7"/>
  <c r="D1033" i="7"/>
  <c r="D1027" i="7"/>
  <c r="D989" i="7"/>
  <c r="D983" i="7"/>
  <c r="D977" i="7"/>
  <c r="D939" i="7"/>
  <c r="D933" i="7"/>
  <c r="D927" i="7"/>
  <c r="D889" i="7"/>
  <c r="D883" i="7"/>
  <c r="D877" i="7"/>
  <c r="D839" i="7"/>
  <c r="D833" i="7"/>
  <c r="D827" i="7"/>
  <c r="D789" i="7"/>
  <c r="D783" i="7"/>
  <c r="D777" i="7"/>
  <c r="D739" i="7"/>
  <c r="D733" i="7"/>
  <c r="D727" i="7"/>
  <c r="D689" i="7"/>
  <c r="D683" i="7"/>
  <c r="D677" i="7"/>
  <c r="D639" i="7"/>
  <c r="D633" i="7"/>
  <c r="D627" i="7"/>
  <c r="D589" i="7"/>
  <c r="D583" i="7"/>
  <c r="D577" i="7"/>
  <c r="D539" i="7"/>
  <c r="D533" i="7"/>
  <c r="D527" i="7"/>
  <c r="D489" i="7"/>
  <c r="D483" i="7"/>
  <c r="D477" i="7"/>
  <c r="D439" i="7"/>
  <c r="D433" i="7"/>
  <c r="D427" i="7"/>
  <c r="D389" i="7"/>
  <c r="D383" i="7"/>
  <c r="D377" i="7"/>
  <c r="D339" i="7"/>
  <c r="D333" i="7"/>
  <c r="D327" i="7"/>
  <c r="D289" i="7"/>
  <c r="D283" i="7"/>
  <c r="D277" i="7"/>
  <c r="D253" i="7"/>
  <c r="D205" i="7"/>
  <c r="D201" i="7"/>
  <c r="D153" i="7"/>
  <c r="D105" i="7"/>
  <c r="D101" i="7"/>
  <c r="D53" i="7"/>
  <c r="D34" i="7"/>
  <c r="D20" i="7"/>
  <c r="S12" i="7"/>
  <c r="S9" i="7"/>
  <c r="D2479" i="7"/>
  <c r="D1385" i="7"/>
  <c r="D1274" i="7"/>
  <c r="D1089" i="7"/>
  <c r="D267" i="7"/>
  <c r="D219" i="7"/>
  <c r="D215" i="7"/>
  <c r="D167" i="7"/>
  <c r="D119" i="7"/>
  <c r="D115" i="7"/>
  <c r="D67" i="7"/>
  <c r="D31" i="7"/>
  <c r="S27" i="7"/>
  <c r="D23" i="7"/>
  <c r="D2398" i="7"/>
  <c r="D1651" i="7"/>
  <c r="D1610" i="7"/>
  <c r="D1568" i="7"/>
  <c r="D1493" i="7"/>
  <c r="D1382" i="7"/>
  <c r="D1049" i="7"/>
  <c r="D1043" i="7"/>
  <c r="D1037" i="7"/>
  <c r="D999" i="7"/>
  <c r="D993" i="7"/>
  <c r="D987" i="7"/>
  <c r="D949" i="7"/>
  <c r="D943" i="7"/>
  <c r="D937" i="7"/>
  <c r="D899" i="7"/>
  <c r="D893" i="7"/>
  <c r="D887" i="7"/>
  <c r="D849" i="7"/>
  <c r="D843" i="7"/>
  <c r="D837" i="7"/>
  <c r="D799" i="7"/>
  <c r="D793" i="7"/>
  <c r="D787" i="7"/>
  <c r="D749" i="7"/>
  <c r="D743" i="7"/>
  <c r="D737" i="7"/>
  <c r="D699" i="7"/>
  <c r="D693" i="7"/>
  <c r="D687" i="7"/>
  <c r="D649" i="7"/>
  <c r="D643" i="7"/>
  <c r="D637" i="7"/>
  <c r="D599" i="7"/>
  <c r="D593" i="7"/>
  <c r="D587" i="7"/>
  <c r="D549" i="7"/>
  <c r="D543" i="7"/>
  <c r="D537" i="7"/>
  <c r="D499" i="7"/>
  <c r="D493" i="7"/>
  <c r="D487" i="7"/>
  <c r="D449" i="7"/>
  <c r="D443" i="7"/>
  <c r="D437" i="7"/>
  <c r="D399" i="7"/>
  <c r="D393" i="7"/>
  <c r="D387" i="7"/>
  <c r="D349" i="7"/>
  <c r="D343" i="7"/>
  <c r="D337" i="7"/>
  <c r="D299" i="7"/>
  <c r="D293" i="7"/>
  <c r="D287" i="7"/>
  <c r="D233" i="7"/>
  <c r="D185" i="7"/>
  <c r="D181" i="7"/>
  <c r="D133" i="7"/>
  <c r="D85" i="7"/>
  <c r="D81" i="7"/>
  <c r="D1489" i="7"/>
  <c r="D1378" i="7"/>
  <c r="D1193" i="7"/>
  <c r="D247" i="7"/>
  <c r="D199" i="7"/>
  <c r="D195" i="7"/>
  <c r="D147" i="7"/>
  <c r="D99" i="7"/>
  <c r="D95" i="7"/>
  <c r="D47" i="7"/>
  <c r="S18" i="7"/>
  <c r="S15" i="7"/>
  <c r="D12" i="7"/>
  <c r="D1643" i="7"/>
  <c r="D1601" i="7"/>
  <c r="D1560" i="7"/>
  <c r="D1485" i="7"/>
  <c r="D1374" i="7"/>
  <c r="D1189" i="7"/>
  <c r="D1059" i="7"/>
  <c r="D1053" i="7"/>
  <c r="D1047" i="7"/>
  <c r="D1009" i="7"/>
  <c r="D1003" i="7"/>
  <c r="D997" i="7"/>
  <c r="D959" i="7"/>
  <c r="D953" i="7"/>
  <c r="D947" i="7"/>
  <c r="D909" i="7"/>
  <c r="D903" i="7"/>
  <c r="D897" i="7"/>
  <c r="D859" i="7"/>
  <c r="D853" i="7"/>
  <c r="D847" i="7"/>
  <c r="D809" i="7"/>
  <c r="D803" i="7"/>
  <c r="D797" i="7"/>
  <c r="D759" i="7"/>
  <c r="D753" i="7"/>
  <c r="D747" i="7"/>
  <c r="D709" i="7"/>
  <c r="D703" i="7"/>
  <c r="D697" i="7"/>
  <c r="D659" i="7"/>
  <c r="D653" i="7"/>
  <c r="D647" i="7"/>
  <c r="D609" i="7"/>
  <c r="D603" i="7"/>
  <c r="D597" i="7"/>
  <c r="D559" i="7"/>
  <c r="D553" i="7"/>
  <c r="D547" i="7"/>
  <c r="D509" i="7"/>
  <c r="D503" i="7"/>
  <c r="D497" i="7"/>
  <c r="D459" i="7"/>
  <c r="D453" i="7"/>
  <c r="D447" i="7"/>
  <c r="D409" i="7"/>
  <c r="D403" i="7"/>
  <c r="D397" i="7"/>
  <c r="D359" i="7"/>
  <c r="D353" i="7"/>
  <c r="D347" i="7"/>
  <c r="D309" i="7"/>
  <c r="D303" i="7"/>
  <c r="D297" i="7"/>
  <c r="D265" i="7"/>
  <c r="D261" i="7"/>
  <c r="D213" i="7"/>
  <c r="D165" i="7"/>
  <c r="D161" i="7"/>
  <c r="D113" i="7"/>
  <c r="D65" i="7"/>
  <c r="D61" i="7"/>
  <c r="S33" i="7"/>
  <c r="S11" i="7"/>
  <c r="D1482" i="7"/>
  <c r="D1185" i="7"/>
  <c r="D1077" i="7"/>
  <c r="D227" i="7"/>
  <c r="D179" i="7"/>
  <c r="D175" i="7"/>
  <c r="D127" i="7"/>
  <c r="D79" i="7"/>
  <c r="D75" i="7"/>
  <c r="S29" i="7"/>
  <c r="D18" i="7"/>
  <c r="S7" i="7"/>
  <c r="H17" i="7"/>
  <c r="D13" i="12" s="1"/>
  <c r="Q12" i="9"/>
  <c r="P19" i="9" s="1"/>
  <c r="R27" i="9" s="1"/>
  <c r="Q14" i="9"/>
  <c r="R21" i="9" s="1"/>
  <c r="R29" i="9" s="1"/>
  <c r="B20" i="12"/>
  <c r="O33" i="8"/>
  <c r="O34" i="8" s="1"/>
  <c r="B21" i="12" s="1"/>
  <c r="B515" i="10" l="1"/>
  <c r="E515" i="7"/>
  <c r="B2252" i="10"/>
  <c r="E2252" i="7"/>
  <c r="B1712" i="10"/>
  <c r="E1712" i="7"/>
  <c r="B166" i="10"/>
  <c r="E166" i="7"/>
  <c r="B2373" i="10"/>
  <c r="E2373" i="7"/>
  <c r="B317" i="10"/>
  <c r="E317" i="7"/>
  <c r="B725" i="10"/>
  <c r="E725" i="7"/>
  <c r="B2138" i="10"/>
  <c r="E2138" i="7"/>
  <c r="B1456" i="10"/>
  <c r="E1456" i="7"/>
  <c r="B2328" i="10"/>
  <c r="E2328" i="7"/>
  <c r="B1453" i="10"/>
  <c r="E1453" i="7"/>
  <c r="B2539" i="10"/>
  <c r="E2539" i="7"/>
  <c r="B1331" i="10"/>
  <c r="E1331" i="7"/>
  <c r="B2062" i="10"/>
  <c r="E2062" i="7"/>
  <c r="B1105" i="10"/>
  <c r="E1105" i="7"/>
  <c r="B1586" i="10"/>
  <c r="E1586" i="7"/>
  <c r="B1272" i="10"/>
  <c r="E1272" i="7"/>
  <c r="B1736" i="10"/>
  <c r="E1736" i="7"/>
  <c r="B2102" i="10"/>
  <c r="E2102" i="7"/>
  <c r="B6" i="10"/>
  <c r="H28" i="7"/>
  <c r="E6" i="7"/>
  <c r="B1162" i="10"/>
  <c r="E1162" i="7"/>
  <c r="B1469" i="10"/>
  <c r="E1469" i="7"/>
  <c r="B1818" i="10"/>
  <c r="E1818" i="7"/>
  <c r="B237" i="10"/>
  <c r="E237" i="7"/>
  <c r="B561" i="10"/>
  <c r="E561" i="7"/>
  <c r="B761" i="10"/>
  <c r="E761" i="7"/>
  <c r="B961" i="10"/>
  <c r="E961" i="7"/>
  <c r="B1236" i="10"/>
  <c r="E1236" i="7"/>
  <c r="B1543" i="10"/>
  <c r="E1543" i="7"/>
  <c r="B2042" i="10"/>
  <c r="E2042" i="7"/>
  <c r="B63" i="10"/>
  <c r="E63" i="7"/>
  <c r="B1533" i="10"/>
  <c r="E1533" i="7"/>
  <c r="B1184" i="10"/>
  <c r="E1184" i="7"/>
  <c r="B1732" i="10"/>
  <c r="E1732" i="7"/>
  <c r="B2184" i="10"/>
  <c r="E2184" i="7"/>
  <c r="B2492" i="10"/>
  <c r="E2492" i="7"/>
  <c r="B1461" i="10"/>
  <c r="E1461" i="7"/>
  <c r="B1814" i="10"/>
  <c r="E1814" i="7"/>
  <c r="B1279" i="10"/>
  <c r="E1279" i="7"/>
  <c r="B1720" i="10"/>
  <c r="E1720" i="7"/>
  <c r="B2080" i="10"/>
  <c r="E2080" i="7"/>
  <c r="B2380" i="10"/>
  <c r="E2380" i="7"/>
  <c r="B68" i="10"/>
  <c r="E68" i="7"/>
  <c r="B108" i="10"/>
  <c r="E108" i="7"/>
  <c r="B168" i="10"/>
  <c r="E168" i="7"/>
  <c r="B208" i="10"/>
  <c r="E208" i="7"/>
  <c r="B268" i="10"/>
  <c r="E268" i="7"/>
  <c r="B328" i="10"/>
  <c r="E328" i="7"/>
  <c r="B388" i="10"/>
  <c r="E388" i="7"/>
  <c r="B448" i="10"/>
  <c r="E448" i="7"/>
  <c r="B488" i="10"/>
  <c r="E488" i="7"/>
  <c r="B548" i="10"/>
  <c r="E548" i="7"/>
  <c r="B588" i="10"/>
  <c r="E588" i="7"/>
  <c r="B628" i="10"/>
  <c r="E628" i="7"/>
  <c r="B648" i="10"/>
  <c r="E648" i="7"/>
  <c r="B688" i="10"/>
  <c r="E688" i="7"/>
  <c r="B708" i="10"/>
  <c r="E708" i="7"/>
  <c r="B728" i="10"/>
  <c r="E728" i="7"/>
  <c r="B748" i="10"/>
  <c r="E748" i="7"/>
  <c r="B768" i="10"/>
  <c r="E768" i="7"/>
  <c r="B788" i="10"/>
  <c r="E788" i="7"/>
  <c r="B828" i="10"/>
  <c r="E828" i="7"/>
  <c r="B848" i="10"/>
  <c r="E848" i="7"/>
  <c r="B868" i="10"/>
  <c r="E868" i="7"/>
  <c r="B888" i="10"/>
  <c r="E888" i="7"/>
  <c r="B908" i="10"/>
  <c r="E908" i="7"/>
  <c r="B928" i="10"/>
  <c r="E928" i="7"/>
  <c r="B948" i="10"/>
  <c r="E948" i="7"/>
  <c r="B968" i="10"/>
  <c r="E968" i="7"/>
  <c r="B988" i="10"/>
  <c r="E988" i="7"/>
  <c r="B1008" i="10"/>
  <c r="E1008" i="7"/>
  <c r="B1028" i="10"/>
  <c r="E1028" i="7"/>
  <c r="B1048" i="10"/>
  <c r="E1048" i="7"/>
  <c r="B1068" i="10"/>
  <c r="E1068" i="7"/>
  <c r="B1097" i="10"/>
  <c r="E1097" i="7"/>
  <c r="B1197" i="10"/>
  <c r="E1197" i="7"/>
  <c r="B1297" i="10"/>
  <c r="E1297" i="7"/>
  <c r="B1397" i="10"/>
  <c r="E1397" i="7"/>
  <c r="B1497" i="10"/>
  <c r="E1497" i="7"/>
  <c r="B1577" i="10"/>
  <c r="E1577" i="7"/>
  <c r="B1627" i="10"/>
  <c r="E1627" i="7"/>
  <c r="B1686" i="10"/>
  <c r="E1686" i="7"/>
  <c r="B2427" i="10"/>
  <c r="E2427" i="7"/>
  <c r="B2402" i="10"/>
  <c r="E2402" i="7"/>
  <c r="B2502" i="10"/>
  <c r="E2502" i="7"/>
  <c r="B2448" i="10"/>
  <c r="E2448" i="7"/>
  <c r="B1675" i="10"/>
  <c r="E1675" i="7"/>
  <c r="B1695" i="10"/>
  <c r="E1695" i="7"/>
  <c r="B1715" i="10"/>
  <c r="E1715" i="7"/>
  <c r="B1735" i="10"/>
  <c r="E1735" i="7"/>
  <c r="B1755" i="10"/>
  <c r="E1755" i="7"/>
  <c r="B1775" i="10"/>
  <c r="E1775" i="7"/>
  <c r="B1795" i="10"/>
  <c r="E1795" i="7"/>
  <c r="B1815" i="10"/>
  <c r="E1815" i="7"/>
  <c r="B1835" i="10"/>
  <c r="E1835" i="7"/>
  <c r="B1855" i="10"/>
  <c r="E1855" i="7"/>
  <c r="B1875" i="10"/>
  <c r="E1875" i="7"/>
  <c r="B1895" i="10"/>
  <c r="E1895" i="7"/>
  <c r="B1915" i="10"/>
  <c r="E1915" i="7"/>
  <c r="B1935" i="10"/>
  <c r="E1935" i="7"/>
  <c r="B1955" i="10"/>
  <c r="E1955" i="7"/>
  <c r="B1975" i="10"/>
  <c r="E1975" i="7"/>
  <c r="B1995" i="10"/>
  <c r="E1995" i="7"/>
  <c r="B2015" i="10"/>
  <c r="E2015" i="7"/>
  <c r="B2035" i="10"/>
  <c r="E2035" i="7"/>
  <c r="B2055" i="10"/>
  <c r="E2055" i="7"/>
  <c r="B2075" i="10"/>
  <c r="E2075" i="7"/>
  <c r="B2095" i="10"/>
  <c r="E2095" i="7"/>
  <c r="B2115" i="10"/>
  <c r="E2115" i="7"/>
  <c r="B2135" i="10"/>
  <c r="E2135" i="7"/>
  <c r="B2155" i="10"/>
  <c r="E2155" i="7"/>
  <c r="B2175" i="10"/>
  <c r="E2175" i="7"/>
  <c r="B2195" i="10"/>
  <c r="E2195" i="7"/>
  <c r="B2215" i="10"/>
  <c r="E2215" i="7"/>
  <c r="B2235" i="10"/>
  <c r="E2235" i="7"/>
  <c r="B2255" i="10"/>
  <c r="E2255" i="7"/>
  <c r="B2275" i="10"/>
  <c r="E2275" i="7"/>
  <c r="B2295" i="10"/>
  <c r="E2295" i="7"/>
  <c r="B2315" i="10"/>
  <c r="E2315" i="7"/>
  <c r="B2335" i="10"/>
  <c r="E2335" i="7"/>
  <c r="B2355" i="10"/>
  <c r="E2355" i="7"/>
  <c r="B2375" i="10"/>
  <c r="E2375" i="7"/>
  <c r="B2395" i="10"/>
  <c r="E2395" i="7"/>
  <c r="B2495" i="10"/>
  <c r="E2495" i="7"/>
  <c r="B1185" i="10"/>
  <c r="E1185" i="7"/>
  <c r="B95" i="10"/>
  <c r="E95" i="7"/>
  <c r="B849" i="10"/>
  <c r="E849" i="7"/>
  <c r="B377" i="10"/>
  <c r="E377" i="7"/>
  <c r="B1710" i="10"/>
  <c r="E1710" i="7"/>
  <c r="B779" i="10"/>
  <c r="E779" i="7"/>
  <c r="B319" i="10"/>
  <c r="E319" i="7"/>
  <c r="B169" i="10"/>
  <c r="E169" i="7"/>
  <c r="B815" i="10"/>
  <c r="E815" i="7"/>
  <c r="B1728" i="10"/>
  <c r="E1728" i="7"/>
  <c r="B2166" i="10"/>
  <c r="E2166" i="7"/>
  <c r="B1581" i="10"/>
  <c r="E1581" i="7"/>
  <c r="B1868" i="10"/>
  <c r="E1868" i="7"/>
  <c r="B1294" i="10"/>
  <c r="E1294" i="7"/>
  <c r="B1191" i="10"/>
  <c r="E1191" i="7"/>
  <c r="B2498" i="10"/>
  <c r="E2498" i="7"/>
  <c r="B951" i="10"/>
  <c r="E951" i="7"/>
  <c r="B1540" i="10"/>
  <c r="E1540" i="7"/>
  <c r="B243" i="10"/>
  <c r="E243" i="7"/>
  <c r="B1838" i="10"/>
  <c r="E1838" i="7"/>
  <c r="B1375" i="10"/>
  <c r="E1375" i="7"/>
  <c r="B2274" i="10"/>
  <c r="E2274" i="7"/>
  <c r="B1350" i="10"/>
  <c r="E1350" i="7"/>
  <c r="B1654" i="10"/>
  <c r="E1654" i="7"/>
  <c r="B1268" i="10"/>
  <c r="E1268" i="7"/>
  <c r="B1970" i="10"/>
  <c r="E1970" i="7"/>
  <c r="B2545" i="10"/>
  <c r="E2545" i="7"/>
  <c r="B126" i="10"/>
  <c r="E126" i="7"/>
  <c r="B266" i="10"/>
  <c r="E266" i="7"/>
  <c r="B386" i="10"/>
  <c r="E386" i="7"/>
  <c r="B466" i="10"/>
  <c r="E466" i="7"/>
  <c r="B546" i="10"/>
  <c r="E546" i="7"/>
  <c r="B626" i="10"/>
  <c r="E626" i="7"/>
  <c r="B706" i="10"/>
  <c r="E706" i="7"/>
  <c r="B806" i="10"/>
  <c r="E806" i="7"/>
  <c r="B866" i="10"/>
  <c r="E866" i="7"/>
  <c r="B946" i="10"/>
  <c r="E946" i="7"/>
  <c r="B1006" i="10"/>
  <c r="E1006" i="7"/>
  <c r="B1066" i="10"/>
  <c r="E1066" i="7"/>
  <c r="B1286" i="10"/>
  <c r="E1286" i="7"/>
  <c r="B1486" i="10"/>
  <c r="E1486" i="7"/>
  <c r="B1622" i="10"/>
  <c r="E1622" i="7"/>
  <c r="B2538" i="10"/>
  <c r="E2538" i="7"/>
  <c r="B2437" i="10"/>
  <c r="E2437" i="7"/>
  <c r="B1693" i="10"/>
  <c r="E1693" i="7"/>
  <c r="B1733" i="10"/>
  <c r="E1733" i="7"/>
  <c r="B1753" i="10"/>
  <c r="E1753" i="7"/>
  <c r="B1773" i="10"/>
  <c r="E1773" i="7"/>
  <c r="B1793" i="10"/>
  <c r="E1793" i="7"/>
  <c r="B1853" i="10"/>
  <c r="E1853" i="7"/>
  <c r="B1873" i="10"/>
  <c r="E1873" i="7"/>
  <c r="B1893" i="10"/>
  <c r="E1893" i="7"/>
  <c r="B1913" i="10"/>
  <c r="E1913" i="7"/>
  <c r="B1933" i="10"/>
  <c r="E1933" i="7"/>
  <c r="B1953" i="10"/>
  <c r="E1953" i="7"/>
  <c r="B1973" i="10"/>
  <c r="E1973" i="7"/>
  <c r="B1993" i="10"/>
  <c r="E1993" i="7"/>
  <c r="B2013" i="10"/>
  <c r="E2013" i="7"/>
  <c r="B2033" i="10"/>
  <c r="E2033" i="7"/>
  <c r="B2053" i="10"/>
  <c r="E2053" i="7"/>
  <c r="B2073" i="10"/>
  <c r="E2073" i="7"/>
  <c r="B2093" i="10"/>
  <c r="E2093" i="7"/>
  <c r="B2113" i="10"/>
  <c r="E2113" i="7"/>
  <c r="B2133" i="10"/>
  <c r="E2133" i="7"/>
  <c r="B2153" i="10"/>
  <c r="E2153" i="7"/>
  <c r="B2173" i="10"/>
  <c r="E2173" i="7"/>
  <c r="B2193" i="10"/>
  <c r="E2193" i="7"/>
  <c r="B2213" i="10"/>
  <c r="E2213" i="7"/>
  <c r="B2233" i="10"/>
  <c r="E2233" i="7"/>
  <c r="B2253" i="10"/>
  <c r="E2253" i="7"/>
  <c r="B2273" i="10"/>
  <c r="E2273" i="7"/>
  <c r="B2544" i="10"/>
  <c r="E2544" i="7"/>
  <c r="B18" i="10"/>
  <c r="E18" i="7"/>
  <c r="B1482" i="10"/>
  <c r="E1482" i="7"/>
  <c r="B265" i="10"/>
  <c r="E265" i="7"/>
  <c r="B447" i="10"/>
  <c r="E447" i="7"/>
  <c r="B603" i="10"/>
  <c r="E603" i="7"/>
  <c r="B759" i="10"/>
  <c r="E759" i="7"/>
  <c r="B947" i="10"/>
  <c r="E947" i="7"/>
  <c r="B1374" i="10"/>
  <c r="E1374" i="7"/>
  <c r="B99" i="10"/>
  <c r="E99" i="7"/>
  <c r="B133" i="10"/>
  <c r="E133" i="7"/>
  <c r="B387" i="10"/>
  <c r="E387" i="7"/>
  <c r="B543" i="10"/>
  <c r="E543" i="7"/>
  <c r="B699" i="10"/>
  <c r="E699" i="7"/>
  <c r="B887" i="10"/>
  <c r="E887" i="7"/>
  <c r="B1043" i="10"/>
  <c r="E1043" i="7"/>
  <c r="B31" i="10"/>
  <c r="E31" i="7"/>
  <c r="B1385" i="10"/>
  <c r="E1385" i="7"/>
  <c r="B201" i="10"/>
  <c r="E201" i="7"/>
  <c r="B383" i="10"/>
  <c r="E383" i="7"/>
  <c r="B539" i="10"/>
  <c r="E539" i="7"/>
  <c r="B727" i="10"/>
  <c r="E727" i="7"/>
  <c r="B883" i="10"/>
  <c r="E883" i="7"/>
  <c r="B1039" i="10"/>
  <c r="E1039" i="7"/>
  <c r="B39" i="10"/>
  <c r="E39" i="7"/>
  <c r="B1758" i="10"/>
  <c r="E1758" i="7"/>
  <c r="B473" i="10"/>
  <c r="E473" i="7"/>
  <c r="B629" i="10"/>
  <c r="E629" i="7"/>
  <c r="B817" i="10"/>
  <c r="E817" i="7"/>
  <c r="B973" i="10"/>
  <c r="E973" i="7"/>
  <c r="B1668" i="10"/>
  <c r="E1668" i="7"/>
  <c r="B207" i="10"/>
  <c r="E207" i="7"/>
  <c r="B45" i="10"/>
  <c r="E45" i="7"/>
  <c r="B357" i="10"/>
  <c r="E357" i="7"/>
  <c r="B513" i="10"/>
  <c r="E513" i="7"/>
  <c r="B669" i="10"/>
  <c r="E669" i="7"/>
  <c r="B857" i="10"/>
  <c r="E857" i="7"/>
  <c r="B1013" i="10"/>
  <c r="E1013" i="7"/>
  <c r="B9" i="10"/>
  <c r="E9" i="7"/>
  <c r="B189" i="10"/>
  <c r="E189" i="7"/>
  <c r="B325" i="10"/>
  <c r="E325" i="7"/>
  <c r="B425" i="10"/>
  <c r="E425" i="7"/>
  <c r="B525" i="10"/>
  <c r="E525" i="7"/>
  <c r="B625" i="10"/>
  <c r="E625" i="7"/>
  <c r="B825" i="10"/>
  <c r="E825" i="7"/>
  <c r="B925" i="10"/>
  <c r="E925" i="7"/>
  <c r="B1025" i="10"/>
  <c r="E1025" i="7"/>
  <c r="B1103" i="10"/>
  <c r="E1103" i="7"/>
  <c r="B1296" i="10"/>
  <c r="E1296" i="7"/>
  <c r="B1411" i="10"/>
  <c r="E1411" i="7"/>
  <c r="B1776" i="10"/>
  <c r="E1776" i="7"/>
  <c r="B1982" i="10"/>
  <c r="E1982" i="7"/>
  <c r="B2326" i="10"/>
  <c r="E2326" i="7"/>
  <c r="B1079" i="10"/>
  <c r="E1079" i="7"/>
  <c r="B1263" i="10"/>
  <c r="E1263" i="7"/>
  <c r="B1796" i="10"/>
  <c r="E1796" i="7"/>
  <c r="B2016" i="10"/>
  <c r="E2016" i="7"/>
  <c r="B2172" i="10"/>
  <c r="E2172" i="7"/>
  <c r="B1145" i="10"/>
  <c r="E1145" i="7"/>
  <c r="B1338" i="10"/>
  <c r="E1338" i="7"/>
  <c r="B1590" i="10"/>
  <c r="E1590" i="7"/>
  <c r="B1673" i="10"/>
  <c r="E1673" i="7"/>
  <c r="B1216" i="10"/>
  <c r="E1216" i="7"/>
  <c r="B1523" i="10"/>
  <c r="E1523" i="7"/>
  <c r="B1906" i="10"/>
  <c r="E1906" i="7"/>
  <c r="B2218" i="10"/>
  <c r="E2218" i="7"/>
  <c r="B2392" i="10"/>
  <c r="E2392" i="7"/>
  <c r="B1298" i="10"/>
  <c r="E1298" i="7"/>
  <c r="B1413" i="10"/>
  <c r="E1413" i="7"/>
  <c r="B1670" i="10"/>
  <c r="E1670" i="7"/>
  <c r="B2510" i="10"/>
  <c r="E2510" i="7"/>
  <c r="B1387" i="10"/>
  <c r="E1387" i="7"/>
  <c r="B1946" i="10"/>
  <c r="E1946" i="7"/>
  <c r="B2258" i="10"/>
  <c r="E2258" i="7"/>
  <c r="B131" i="10"/>
  <c r="E131" i="7"/>
  <c r="B1354" i="10"/>
  <c r="E1354" i="7"/>
  <c r="B1616" i="10"/>
  <c r="E1616" i="7"/>
  <c r="B37" i="10"/>
  <c r="E37" i="7"/>
  <c r="B361" i="10"/>
  <c r="E361" i="7"/>
  <c r="B461" i="10"/>
  <c r="E461" i="7"/>
  <c r="B661" i="10"/>
  <c r="E661" i="7"/>
  <c r="B861" i="10"/>
  <c r="E861" i="7"/>
  <c r="B1061" i="10"/>
  <c r="E1061" i="7"/>
  <c r="B1351" i="10"/>
  <c r="E1351" i="7"/>
  <c r="B1886" i="10"/>
  <c r="E1886" i="7"/>
  <c r="B2198" i="10"/>
  <c r="E2198" i="7"/>
  <c r="B2439" i="10"/>
  <c r="E2439" i="7"/>
  <c r="B263" i="10"/>
  <c r="E263" i="7"/>
  <c r="B1225" i="10"/>
  <c r="E1225" i="7"/>
  <c r="B1418" i="10"/>
  <c r="E1418" i="7"/>
  <c r="B1638" i="10"/>
  <c r="E1638" i="7"/>
  <c r="B2382" i="10"/>
  <c r="E2382" i="7"/>
  <c r="B1284" i="10"/>
  <c r="E1284" i="7"/>
  <c r="B1384" i="10"/>
  <c r="E1384" i="7"/>
  <c r="B1484" i="10"/>
  <c r="E1484" i="7"/>
  <c r="B1884" i="10"/>
  <c r="E1884" i="7"/>
  <c r="B1984" i="10"/>
  <c r="E1984" i="7"/>
  <c r="B2084" i="10"/>
  <c r="E2084" i="7"/>
  <c r="B2284" i="10"/>
  <c r="E2284" i="7"/>
  <c r="B2384" i="10"/>
  <c r="E2384" i="7"/>
  <c r="B2509" i="10"/>
  <c r="E2509" i="7"/>
  <c r="B1161" i="10"/>
  <c r="E1161" i="7"/>
  <c r="B1261" i="10"/>
  <c r="E1261" i="7"/>
  <c r="B1361" i="10"/>
  <c r="E1361" i="7"/>
  <c r="B1559" i="10"/>
  <c r="E1559" i="7"/>
  <c r="B1609" i="10"/>
  <c r="E1609" i="7"/>
  <c r="B1659" i="10"/>
  <c r="E1659" i="7"/>
  <c r="B13" i="10"/>
  <c r="E13" i="7"/>
  <c r="B36" i="10"/>
  <c r="E36" i="7"/>
  <c r="B1179" i="10"/>
  <c r="E1179" i="7"/>
  <c r="B1379" i="10"/>
  <c r="E1379" i="7"/>
  <c r="B1479" i="10"/>
  <c r="E1479" i="7"/>
  <c r="B1880" i="10"/>
  <c r="E1880" i="7"/>
  <c r="B1980" i="10"/>
  <c r="E1980" i="7"/>
  <c r="B2180" i="10"/>
  <c r="E2180" i="7"/>
  <c r="B2280" i="10"/>
  <c r="E2280" i="7"/>
  <c r="B7" i="10"/>
  <c r="E7" i="7"/>
  <c r="B48" i="10"/>
  <c r="E48" i="7"/>
  <c r="B88" i="10"/>
  <c r="E88" i="7"/>
  <c r="B128" i="10"/>
  <c r="E128" i="7"/>
  <c r="B148" i="10"/>
  <c r="E148" i="7"/>
  <c r="B188" i="10"/>
  <c r="E188" i="7"/>
  <c r="B228" i="10"/>
  <c r="E228" i="7"/>
  <c r="B248" i="10"/>
  <c r="E248" i="7"/>
  <c r="B288" i="10"/>
  <c r="E288" i="7"/>
  <c r="B308" i="10"/>
  <c r="E308" i="7"/>
  <c r="B348" i="10"/>
  <c r="E348" i="7"/>
  <c r="B368" i="10"/>
  <c r="E368" i="7"/>
  <c r="B408" i="10"/>
  <c r="E408" i="7"/>
  <c r="B428" i="10"/>
  <c r="E428" i="7"/>
  <c r="B468" i="10"/>
  <c r="E468" i="7"/>
  <c r="B508" i="10"/>
  <c r="E508" i="7"/>
  <c r="B528" i="10"/>
  <c r="E528" i="7"/>
  <c r="B568" i="10"/>
  <c r="E568" i="7"/>
  <c r="B608" i="10"/>
  <c r="E608" i="7"/>
  <c r="B668" i="10"/>
  <c r="E668" i="7"/>
  <c r="B808" i="10"/>
  <c r="E808" i="7"/>
  <c r="B2453" i="10"/>
  <c r="E2453" i="7"/>
  <c r="B297" i="10"/>
  <c r="E297" i="7"/>
  <c r="B453" i="10"/>
  <c r="E453" i="7"/>
  <c r="B609" i="10"/>
  <c r="E609" i="7"/>
  <c r="B797" i="10"/>
  <c r="E797" i="7"/>
  <c r="B953" i="10"/>
  <c r="E953" i="7"/>
  <c r="B1485" i="10"/>
  <c r="E1485" i="7"/>
  <c r="B147" i="10"/>
  <c r="E147" i="7"/>
  <c r="B181" i="10"/>
  <c r="E181" i="7"/>
  <c r="B393" i="10"/>
  <c r="E393" i="7"/>
  <c r="B549" i="10"/>
  <c r="E549" i="7"/>
  <c r="B737" i="10"/>
  <c r="E737" i="7"/>
  <c r="B893" i="10"/>
  <c r="E893" i="7"/>
  <c r="B1049" i="10"/>
  <c r="E1049" i="7"/>
  <c r="B67" i="10"/>
  <c r="E67" i="7"/>
  <c r="B2479" i="10"/>
  <c r="E2479" i="7"/>
  <c r="B205" i="10"/>
  <c r="E205" i="7"/>
  <c r="B389" i="10"/>
  <c r="E389" i="7"/>
  <c r="B577" i="10"/>
  <c r="E577" i="7"/>
  <c r="B733" i="10"/>
  <c r="E733" i="7"/>
  <c r="B889" i="10"/>
  <c r="E889" i="7"/>
  <c r="B1093" i="10"/>
  <c r="E1093" i="7"/>
  <c r="B87" i="10"/>
  <c r="E87" i="7"/>
  <c r="B2494" i="10"/>
  <c r="E2494" i="7"/>
  <c r="B323" i="10"/>
  <c r="E323" i="7"/>
  <c r="B479" i="10"/>
  <c r="E479" i="7"/>
  <c r="B667" i="10"/>
  <c r="E667" i="7"/>
  <c r="B823" i="10"/>
  <c r="E823" i="7"/>
  <c r="B979" i="10"/>
  <c r="E979" i="7"/>
  <c r="B1762" i="10"/>
  <c r="E1762" i="7"/>
  <c r="B255" i="10"/>
  <c r="E255" i="7"/>
  <c r="B93" i="10"/>
  <c r="E93" i="7"/>
  <c r="B363" i="10"/>
  <c r="E363" i="7"/>
  <c r="B519" i="10"/>
  <c r="E519" i="7"/>
  <c r="B707" i="10"/>
  <c r="E707" i="7"/>
  <c r="B863" i="10"/>
  <c r="E863" i="7"/>
  <c r="B1019" i="10"/>
  <c r="E1019" i="7"/>
  <c r="B209" i="10"/>
  <c r="E209" i="7"/>
  <c r="B335" i="10"/>
  <c r="E335" i="7"/>
  <c r="B435" i="10"/>
  <c r="E435" i="7"/>
  <c r="B535" i="10"/>
  <c r="E535" i="7"/>
  <c r="B635" i="10"/>
  <c r="E635" i="7"/>
  <c r="B735" i="10"/>
  <c r="E735" i="7"/>
  <c r="B835" i="10"/>
  <c r="E835" i="7"/>
  <c r="B935" i="10"/>
  <c r="E935" i="7"/>
  <c r="B1035" i="10"/>
  <c r="E1035" i="7"/>
  <c r="B1107" i="10"/>
  <c r="E1107" i="7"/>
  <c r="B1300" i="10"/>
  <c r="E1300" i="7"/>
  <c r="B1492" i="10"/>
  <c r="E1492" i="7"/>
  <c r="B1824" i="10"/>
  <c r="E1824" i="7"/>
  <c r="B1988" i="10"/>
  <c r="E1988" i="7"/>
  <c r="B2176" i="10"/>
  <c r="E2176" i="7"/>
  <c r="B2332" i="10"/>
  <c r="E2332" i="7"/>
  <c r="B1152" i="10"/>
  <c r="E1152" i="7"/>
  <c r="B1267" i="10"/>
  <c r="E1267" i="7"/>
  <c r="B1460" i="10"/>
  <c r="E1460" i="7"/>
  <c r="B1866" i="10"/>
  <c r="E1866" i="7"/>
  <c r="B2022" i="10"/>
  <c r="E2022" i="7"/>
  <c r="B2178" i="10"/>
  <c r="E2178" i="7"/>
  <c r="B2366" i="10"/>
  <c r="E2366" i="7"/>
  <c r="B1149" i="10"/>
  <c r="E1149" i="7"/>
  <c r="B1342" i="10"/>
  <c r="E1342" i="7"/>
  <c r="B1534" i="10"/>
  <c r="E1534" i="7"/>
  <c r="B1598" i="10"/>
  <c r="E1598" i="7"/>
  <c r="B1678" i="10"/>
  <c r="E1678" i="7"/>
  <c r="B1073" i="10"/>
  <c r="E1073" i="7"/>
  <c r="B1220" i="10"/>
  <c r="E1220" i="7"/>
  <c r="B1412" i="10"/>
  <c r="E1412" i="7"/>
  <c r="B1527" i="10"/>
  <c r="E1527" i="7"/>
  <c r="B1912" i="10"/>
  <c r="E1912" i="7"/>
  <c r="B2068" i="10"/>
  <c r="E2068" i="7"/>
  <c r="B2256" i="10"/>
  <c r="E2256" i="7"/>
  <c r="B2421" i="10"/>
  <c r="E2421" i="7"/>
  <c r="B1109" i="10"/>
  <c r="E1109" i="7"/>
  <c r="B1302" i="10"/>
  <c r="E1302" i="7"/>
  <c r="B1494" i="10"/>
  <c r="E1494" i="7"/>
  <c r="B1595" i="10"/>
  <c r="E1595" i="7"/>
  <c r="B1698" i="10"/>
  <c r="E1698" i="7"/>
  <c r="B2518" i="10"/>
  <c r="E2518" i="7"/>
  <c r="B1276" i="10"/>
  <c r="E1276" i="7"/>
  <c r="B1391" i="10"/>
  <c r="E1391" i="7"/>
  <c r="B1784" i="10"/>
  <c r="E1784" i="7"/>
  <c r="B1952" i="10"/>
  <c r="E1952" i="7"/>
  <c r="B2108" i="10"/>
  <c r="E2108" i="7"/>
  <c r="B2296" i="10"/>
  <c r="E2296" i="7"/>
  <c r="B8" i="10"/>
  <c r="E8" i="7"/>
  <c r="B151" i="10"/>
  <c r="E151" i="7"/>
  <c r="B1165" i="10"/>
  <c r="E1165" i="7"/>
  <c r="B1358" i="10"/>
  <c r="E1358" i="7"/>
  <c r="B1473" i="10"/>
  <c r="E1473" i="7"/>
  <c r="B1625" i="10"/>
  <c r="E1625" i="7"/>
  <c r="B1822" i="10"/>
  <c r="E1822" i="7"/>
  <c r="B57" i="10"/>
  <c r="E57" i="7"/>
  <c r="B257" i="10"/>
  <c r="E257" i="7"/>
  <c r="B371" i="10"/>
  <c r="E371" i="7"/>
  <c r="B471" i="10"/>
  <c r="E471" i="7"/>
  <c r="B571" i="10"/>
  <c r="E571" i="7"/>
  <c r="B671" i="10"/>
  <c r="E671" i="7"/>
  <c r="B771" i="10"/>
  <c r="E771" i="7"/>
  <c r="B871" i="10"/>
  <c r="E871" i="7"/>
  <c r="B971" i="10"/>
  <c r="E971" i="7"/>
  <c r="B1071" i="10"/>
  <c r="E1071" i="7"/>
  <c r="B1240" i="10"/>
  <c r="E1240" i="7"/>
  <c r="B1432" i="10"/>
  <c r="E1432" i="7"/>
  <c r="B1547" i="10"/>
  <c r="E1547" i="7"/>
  <c r="B1892" i="10"/>
  <c r="E1892" i="7"/>
  <c r="B2048" i="10"/>
  <c r="E2048" i="7"/>
  <c r="B2236" i="10"/>
  <c r="E2236" i="7"/>
  <c r="B2447" i="10"/>
  <c r="E2447" i="7"/>
  <c r="B83" i="10"/>
  <c r="E83" i="7"/>
  <c r="B1114" i="10"/>
  <c r="E1114" i="7"/>
  <c r="B1229" i="10"/>
  <c r="E1229" i="7"/>
  <c r="B1422" i="10"/>
  <c r="E1422" i="7"/>
  <c r="B1563" i="10"/>
  <c r="E1563" i="7"/>
  <c r="B1646" i="10"/>
  <c r="E1646" i="7"/>
  <c r="B2425" i="10"/>
  <c r="E2425" i="7"/>
  <c r="B1095" i="10"/>
  <c r="E1095" i="7"/>
  <c r="B1195" i="10"/>
  <c r="E1195" i="7"/>
  <c r="B1295" i="10"/>
  <c r="E1295" i="7"/>
  <c r="B1395" i="10"/>
  <c r="E1395" i="7"/>
  <c r="B1495" i="10"/>
  <c r="E1495" i="7"/>
  <c r="B1752" i="10"/>
  <c r="E1752" i="7"/>
  <c r="B1894" i="10"/>
  <c r="E1894" i="7"/>
  <c r="B1994" i="10"/>
  <c r="E1994" i="7"/>
  <c r="B2094" i="10"/>
  <c r="E2094" i="7"/>
  <c r="B2194" i="10"/>
  <c r="E2194" i="7"/>
  <c r="B2294" i="10"/>
  <c r="E2294" i="7"/>
  <c r="B2394" i="10"/>
  <c r="E2394" i="7"/>
  <c r="B2512" i="10"/>
  <c r="E2512" i="7"/>
  <c r="B2496" i="10"/>
  <c r="E2496" i="7"/>
  <c r="B1170" i="10"/>
  <c r="E1170" i="7"/>
  <c r="B1270" i="10"/>
  <c r="E1270" i="7"/>
  <c r="B1370" i="10"/>
  <c r="E1370" i="7"/>
  <c r="B1470" i="10"/>
  <c r="E1470" i="7"/>
  <c r="B1564" i="10"/>
  <c r="E1564" i="7"/>
  <c r="B1614" i="10"/>
  <c r="E1614" i="7"/>
  <c r="B1664" i="10"/>
  <c r="E1664" i="7"/>
  <c r="B1834" i="10"/>
  <c r="E1834" i="7"/>
  <c r="B1088" i="10"/>
  <c r="E1088" i="7"/>
  <c r="B1188" i="10"/>
  <c r="E1188" i="7"/>
  <c r="B1288" i="10"/>
  <c r="E1288" i="7"/>
  <c r="B1388" i="10"/>
  <c r="E1388" i="7"/>
  <c r="B1488" i="10"/>
  <c r="E1488" i="7"/>
  <c r="B1740" i="10"/>
  <c r="E1740" i="7"/>
  <c r="B1890" i="10"/>
  <c r="E1890" i="7"/>
  <c r="B1990" i="10"/>
  <c r="E1990" i="7"/>
  <c r="B2090" i="10"/>
  <c r="E2090" i="7"/>
  <c r="B2190" i="10"/>
  <c r="E2190" i="7"/>
  <c r="B2290" i="10"/>
  <c r="E2290" i="7"/>
  <c r="B2390" i="10"/>
  <c r="E2390" i="7"/>
  <c r="B16" i="10"/>
  <c r="E16" i="7"/>
  <c r="B50" i="10"/>
  <c r="E50" i="7"/>
  <c r="B70" i="10"/>
  <c r="E70" i="7"/>
  <c r="B90" i="10"/>
  <c r="E90" i="7"/>
  <c r="B110" i="10"/>
  <c r="E110" i="7"/>
  <c r="B130" i="10"/>
  <c r="E130" i="7"/>
  <c r="B150" i="10"/>
  <c r="E150" i="7"/>
  <c r="B170" i="10"/>
  <c r="E170" i="7"/>
  <c r="B190" i="10"/>
  <c r="E190" i="7"/>
  <c r="B210" i="10"/>
  <c r="E210" i="7"/>
  <c r="B230" i="10"/>
  <c r="E230" i="7"/>
  <c r="B250" i="10"/>
  <c r="E250" i="7"/>
  <c r="B270" i="10"/>
  <c r="E270" i="7"/>
  <c r="B290" i="10"/>
  <c r="E290" i="7"/>
  <c r="B310" i="10"/>
  <c r="E310" i="7"/>
  <c r="B330" i="10"/>
  <c r="E330" i="7"/>
  <c r="B350" i="10"/>
  <c r="E350" i="7"/>
  <c r="B370" i="10"/>
  <c r="E370" i="7"/>
  <c r="B390" i="10"/>
  <c r="E390" i="7"/>
  <c r="B410" i="10"/>
  <c r="E410" i="7"/>
  <c r="B430" i="10"/>
  <c r="E430" i="7"/>
  <c r="B450" i="10"/>
  <c r="E450" i="7"/>
  <c r="B470" i="10"/>
  <c r="E470" i="7"/>
  <c r="B490" i="10"/>
  <c r="E490" i="7"/>
  <c r="B510" i="10"/>
  <c r="E510" i="7"/>
  <c r="B530" i="10"/>
  <c r="E530" i="7"/>
  <c r="B550" i="10"/>
  <c r="E550" i="7"/>
  <c r="B570" i="10"/>
  <c r="E570" i="7"/>
  <c r="B590" i="10"/>
  <c r="E590" i="7"/>
  <c r="B610" i="10"/>
  <c r="E610" i="7"/>
  <c r="B630" i="10"/>
  <c r="E630" i="7"/>
  <c r="B650" i="10"/>
  <c r="E650" i="7"/>
  <c r="B670" i="10"/>
  <c r="E670" i="7"/>
  <c r="B690" i="10"/>
  <c r="E690" i="7"/>
  <c r="B710" i="10"/>
  <c r="E710" i="7"/>
  <c r="B730" i="10"/>
  <c r="E730" i="7"/>
  <c r="B750" i="10"/>
  <c r="E750" i="7"/>
  <c r="B770" i="10"/>
  <c r="E770" i="7"/>
  <c r="B790" i="10"/>
  <c r="E790" i="7"/>
  <c r="B810" i="10"/>
  <c r="E810" i="7"/>
  <c r="B830" i="10"/>
  <c r="E830" i="7"/>
  <c r="B850" i="10"/>
  <c r="E850" i="7"/>
  <c r="B870" i="10"/>
  <c r="E870" i="7"/>
  <c r="B890" i="10"/>
  <c r="E890" i="7"/>
  <c r="B910" i="10"/>
  <c r="E910" i="7"/>
  <c r="B930" i="10"/>
  <c r="E930" i="7"/>
  <c r="B950" i="10"/>
  <c r="E950" i="7"/>
  <c r="B970" i="10"/>
  <c r="E970" i="7"/>
  <c r="B990" i="10"/>
  <c r="E990" i="7"/>
  <c r="B1010" i="10"/>
  <c r="E1010" i="7"/>
  <c r="B1030" i="10"/>
  <c r="E1030" i="7"/>
  <c r="B1050" i="10"/>
  <c r="E1050" i="7"/>
  <c r="B1070" i="10"/>
  <c r="E1070" i="7"/>
  <c r="B1106" i="10"/>
  <c r="E1106" i="7"/>
  <c r="B1206" i="10"/>
  <c r="E1206" i="7"/>
  <c r="B1306" i="10"/>
  <c r="E1306" i="7"/>
  <c r="B1406" i="10"/>
  <c r="E1406" i="7"/>
  <c r="B1506" i="10"/>
  <c r="E1506" i="7"/>
  <c r="B1582" i="10"/>
  <c r="E1582" i="7"/>
  <c r="B1632" i="10"/>
  <c r="E1632" i="7"/>
  <c r="B1706" i="10"/>
  <c r="E1706" i="7"/>
  <c r="B2430" i="10"/>
  <c r="E2430" i="7"/>
  <c r="B2411" i="10"/>
  <c r="E2411" i="7"/>
  <c r="B2511" i="10"/>
  <c r="E2511" i="7"/>
  <c r="B2457" i="10"/>
  <c r="E2457" i="7"/>
  <c r="B1677" i="10"/>
  <c r="E1677" i="7"/>
  <c r="B1697" i="10"/>
  <c r="E1697" i="7"/>
  <c r="B1717" i="10"/>
  <c r="E1717" i="7"/>
  <c r="B1737" i="10"/>
  <c r="E1737" i="7"/>
  <c r="B1757" i="10"/>
  <c r="E1757" i="7"/>
  <c r="B1777" i="10"/>
  <c r="E1777" i="7"/>
  <c r="B1797" i="10"/>
  <c r="E1797" i="7"/>
  <c r="B1817" i="10"/>
  <c r="E1817" i="7"/>
  <c r="B1837" i="10"/>
  <c r="E1837" i="7"/>
  <c r="B1857" i="10"/>
  <c r="E1857" i="7"/>
  <c r="B1877" i="10"/>
  <c r="E1877" i="7"/>
  <c r="B1897" i="10"/>
  <c r="E1897" i="7"/>
  <c r="B1917" i="10"/>
  <c r="E1917" i="7"/>
  <c r="B1937" i="10"/>
  <c r="E1937" i="7"/>
  <c r="B1957" i="10"/>
  <c r="E1957" i="7"/>
  <c r="B1977" i="10"/>
  <c r="E1977" i="7"/>
  <c r="B1997" i="10"/>
  <c r="E1997" i="7"/>
  <c r="B2017" i="10"/>
  <c r="E2017" i="7"/>
  <c r="B2037" i="10"/>
  <c r="E2037" i="7"/>
  <c r="B2057" i="10"/>
  <c r="E2057" i="7"/>
  <c r="B2077" i="10"/>
  <c r="E2077" i="7"/>
  <c r="B2097" i="10"/>
  <c r="E2097" i="7"/>
  <c r="B2117" i="10"/>
  <c r="E2117" i="7"/>
  <c r="B2137" i="10"/>
  <c r="E2137" i="7"/>
  <c r="B2157" i="10"/>
  <c r="E2157" i="7"/>
  <c r="B2177" i="10"/>
  <c r="E2177" i="7"/>
  <c r="B2197" i="10"/>
  <c r="E2197" i="7"/>
  <c r="B2217" i="10"/>
  <c r="E2217" i="7"/>
  <c r="B2237" i="10"/>
  <c r="E2237" i="7"/>
  <c r="B2257" i="10"/>
  <c r="E2257" i="7"/>
  <c r="B2277" i="10"/>
  <c r="E2277" i="7"/>
  <c r="B2297" i="10"/>
  <c r="E2297" i="7"/>
  <c r="B2317" i="10"/>
  <c r="E2317" i="7"/>
  <c r="B2337" i="10"/>
  <c r="E2337" i="7"/>
  <c r="B2357" i="10"/>
  <c r="E2357" i="7"/>
  <c r="B2377" i="10"/>
  <c r="E2377" i="7"/>
  <c r="B2406" i="10"/>
  <c r="E2406" i="7"/>
  <c r="B2506" i="10"/>
  <c r="E2506" i="7"/>
  <c r="B2464" i="10"/>
  <c r="E2464" i="7"/>
  <c r="K53" i="11"/>
  <c r="K71" i="11"/>
  <c r="K50" i="11"/>
  <c r="K57" i="11"/>
  <c r="K55" i="11"/>
  <c r="K52" i="11"/>
  <c r="K69" i="11"/>
  <c r="K56" i="11"/>
  <c r="K58" i="11"/>
  <c r="K72" i="11"/>
  <c r="K70" i="11"/>
  <c r="K62" i="11"/>
  <c r="K68" i="11"/>
  <c r="K59" i="11"/>
  <c r="K61" i="11"/>
  <c r="K65" i="11"/>
  <c r="K63" i="11"/>
  <c r="K67" i="11"/>
  <c r="K60" i="11"/>
  <c r="K54" i="11"/>
  <c r="K66" i="11"/>
  <c r="K64" i="11"/>
  <c r="K49" i="11"/>
  <c r="K51" i="11"/>
  <c r="B1100" i="10"/>
  <c r="E1100" i="7"/>
  <c r="B1273" i="10"/>
  <c r="E1273" i="7"/>
  <c r="B2074" i="10"/>
  <c r="E2074" i="7"/>
  <c r="B226" i="10"/>
  <c r="E226" i="7"/>
  <c r="B2353" i="10"/>
  <c r="E2353" i="7"/>
  <c r="B195" i="10"/>
  <c r="E195" i="7"/>
  <c r="B1382" i="10"/>
  <c r="E1382" i="7"/>
  <c r="B253" i="10"/>
  <c r="E253" i="7"/>
  <c r="B583" i="10"/>
  <c r="E583" i="7"/>
  <c r="B739" i="10"/>
  <c r="E739" i="7"/>
  <c r="B927" i="10"/>
  <c r="E927" i="7"/>
  <c r="B1278" i="10"/>
  <c r="E1278" i="7"/>
  <c r="B135" i="10"/>
  <c r="E135" i="7"/>
  <c r="B73" i="10"/>
  <c r="E73" i="7"/>
  <c r="B329" i="10"/>
  <c r="E329" i="7"/>
  <c r="B517" i="10"/>
  <c r="E517" i="7"/>
  <c r="B673" i="10"/>
  <c r="E673" i="7"/>
  <c r="B829" i="10"/>
  <c r="E829" i="7"/>
  <c r="B1017" i="10"/>
  <c r="E1017" i="7"/>
  <c r="B1810" i="10"/>
  <c r="E1810" i="7"/>
  <c r="B259" i="10"/>
  <c r="E259" i="7"/>
  <c r="B141" i="10"/>
  <c r="E141" i="7"/>
  <c r="B369" i="10"/>
  <c r="E369" i="7"/>
  <c r="B557" i="10"/>
  <c r="E557" i="7"/>
  <c r="B713" i="10"/>
  <c r="E713" i="7"/>
  <c r="B869" i="10"/>
  <c r="E869" i="7"/>
  <c r="B1057" i="10"/>
  <c r="E1057" i="7"/>
  <c r="B229" i="10"/>
  <c r="E229" i="7"/>
  <c r="B345" i="10"/>
  <c r="E345" i="7"/>
  <c r="B445" i="10"/>
  <c r="E445" i="7"/>
  <c r="B545" i="10"/>
  <c r="E545" i="7"/>
  <c r="B645" i="10"/>
  <c r="E645" i="7"/>
  <c r="B745" i="10"/>
  <c r="E745" i="7"/>
  <c r="B845" i="10"/>
  <c r="E845" i="7"/>
  <c r="B945" i="10"/>
  <c r="E945" i="7"/>
  <c r="B1045" i="10"/>
  <c r="E1045" i="7"/>
  <c r="B1111" i="10"/>
  <c r="E1111" i="7"/>
  <c r="B1303" i="10"/>
  <c r="E1303" i="7"/>
  <c r="B1496" i="10"/>
  <c r="E1496" i="7"/>
  <c r="B1828" i="10"/>
  <c r="E1828" i="7"/>
  <c r="B2026" i="10"/>
  <c r="E2026" i="7"/>
  <c r="B2182" i="10"/>
  <c r="E2182" i="7"/>
  <c r="B2338" i="10"/>
  <c r="E2338" i="7"/>
  <c r="B1156" i="10"/>
  <c r="E1156" i="7"/>
  <c r="B1271" i="10"/>
  <c r="E1271" i="7"/>
  <c r="B1463" i="10"/>
  <c r="E1463" i="7"/>
  <c r="B1872" i="10"/>
  <c r="E1872" i="7"/>
  <c r="B2028" i="10"/>
  <c r="E2028" i="7"/>
  <c r="B2216" i="10"/>
  <c r="E2216" i="7"/>
  <c r="B2372" i="10"/>
  <c r="E2372" i="7"/>
  <c r="B1153" i="10"/>
  <c r="E1153" i="7"/>
  <c r="B1345" i="10"/>
  <c r="E1345" i="7"/>
  <c r="B1538" i="10"/>
  <c r="E1538" i="7"/>
  <c r="B1606" i="10"/>
  <c r="E1606" i="7"/>
  <c r="B1682" i="10"/>
  <c r="E1682" i="7"/>
  <c r="B1083" i="10"/>
  <c r="E1083" i="7"/>
  <c r="B1223" i="10"/>
  <c r="E1223" i="7"/>
  <c r="B1416" i="10"/>
  <c r="E1416" i="7"/>
  <c r="B1531" i="10"/>
  <c r="E1531" i="7"/>
  <c r="B1918" i="10"/>
  <c r="E1918" i="7"/>
  <c r="B2106" i="10"/>
  <c r="E2106" i="7"/>
  <c r="B2262" i="10"/>
  <c r="E2262" i="7"/>
  <c r="B2429" i="10"/>
  <c r="E2429" i="7"/>
  <c r="B1113" i="10"/>
  <c r="E1113" i="7"/>
  <c r="B1305" i="10"/>
  <c r="E1305" i="7"/>
  <c r="B1498" i="10"/>
  <c r="E1498" i="7"/>
  <c r="B1603" i="10"/>
  <c r="E1603" i="7"/>
  <c r="B1702" i="10"/>
  <c r="E1702" i="7"/>
  <c r="B1087" i="10"/>
  <c r="E1087" i="7"/>
  <c r="B1280" i="10"/>
  <c r="E1280" i="7"/>
  <c r="B1472" i="10"/>
  <c r="E1472" i="7"/>
  <c r="B1788" i="10"/>
  <c r="E1788" i="7"/>
  <c r="B1958" i="10"/>
  <c r="E1958" i="7"/>
  <c r="B2146" i="10"/>
  <c r="E2146" i="7"/>
  <c r="B2302" i="10"/>
  <c r="E2302" i="7"/>
  <c r="B171" i="10"/>
  <c r="E171" i="7"/>
  <c r="B1169" i="10"/>
  <c r="E1169" i="7"/>
  <c r="B1362" i="10"/>
  <c r="E1362" i="7"/>
  <c r="B1554" i="10"/>
  <c r="E1554" i="7"/>
  <c r="B1633" i="10"/>
  <c r="E1633" i="7"/>
  <c r="B2388" i="10"/>
  <c r="E2388" i="7"/>
  <c r="B77" i="10"/>
  <c r="E77" i="7"/>
  <c r="B281" i="10"/>
  <c r="E281" i="7"/>
  <c r="B381" i="10"/>
  <c r="E381" i="7"/>
  <c r="B481" i="10"/>
  <c r="E481" i="7"/>
  <c r="B581" i="10"/>
  <c r="E581" i="7"/>
  <c r="B681" i="10"/>
  <c r="E681" i="7"/>
  <c r="B781" i="10"/>
  <c r="E781" i="7"/>
  <c r="B881" i="10"/>
  <c r="E881" i="7"/>
  <c r="B981" i="10"/>
  <c r="E981" i="7"/>
  <c r="B1081" i="10"/>
  <c r="E1081" i="7"/>
  <c r="B1243" i="10"/>
  <c r="E1243" i="7"/>
  <c r="B1436" i="10"/>
  <c r="E1436" i="7"/>
  <c r="B1551" i="10"/>
  <c r="E1551" i="7"/>
  <c r="B1898" i="10"/>
  <c r="E1898" i="7"/>
  <c r="B2086" i="10"/>
  <c r="E2086" i="7"/>
  <c r="B2242" i="10"/>
  <c r="E2242" i="7"/>
  <c r="B2454" i="10"/>
  <c r="E2454" i="7"/>
  <c r="B103" i="10"/>
  <c r="E103" i="7"/>
  <c r="B1118" i="10"/>
  <c r="E1118" i="7"/>
  <c r="B1233" i="10"/>
  <c r="E1233" i="7"/>
  <c r="B1425" i="10"/>
  <c r="E1425" i="7"/>
  <c r="B1571" i="10"/>
  <c r="E1571" i="7"/>
  <c r="B1655" i="10"/>
  <c r="E1655" i="7"/>
  <c r="B2432" i="10"/>
  <c r="E2432" i="7"/>
  <c r="B1104" i="10"/>
  <c r="E1104" i="7"/>
  <c r="B1204" i="10"/>
  <c r="E1204" i="7"/>
  <c r="B1304" i="10"/>
  <c r="E1304" i="7"/>
  <c r="B1404" i="10"/>
  <c r="E1404" i="7"/>
  <c r="B1504" i="10"/>
  <c r="E1504" i="7"/>
  <c r="B1772" i="10"/>
  <c r="E1772" i="7"/>
  <c r="B1904" i="10"/>
  <c r="E1904" i="7"/>
  <c r="B2004" i="10"/>
  <c r="E2004" i="7"/>
  <c r="B2104" i="10"/>
  <c r="E2104" i="7"/>
  <c r="B2204" i="10"/>
  <c r="E2204" i="7"/>
  <c r="B2304" i="10"/>
  <c r="E2304" i="7"/>
  <c r="B2401" i="10"/>
  <c r="E2401" i="7"/>
  <c r="B2516" i="10"/>
  <c r="E2516" i="7"/>
  <c r="B2500" i="10"/>
  <c r="E2500" i="7"/>
  <c r="B1181" i="10"/>
  <c r="E1181" i="7"/>
  <c r="B1281" i="10"/>
  <c r="E1281" i="7"/>
  <c r="B1381" i="10"/>
  <c r="E1381" i="7"/>
  <c r="B1481" i="10"/>
  <c r="E1481" i="7"/>
  <c r="B1569" i="10"/>
  <c r="E1569" i="7"/>
  <c r="B1619" i="10"/>
  <c r="E1619" i="7"/>
  <c r="B1669" i="10"/>
  <c r="E1669" i="7"/>
  <c r="B2459" i="10"/>
  <c r="E2459" i="7"/>
  <c r="B1099" i="10"/>
  <c r="E1099" i="7"/>
  <c r="B1199" i="10"/>
  <c r="E1199" i="7"/>
  <c r="B1299" i="10"/>
  <c r="E1299" i="7"/>
  <c r="B1399" i="10"/>
  <c r="E1399" i="7"/>
  <c r="B1499" i="10"/>
  <c r="E1499" i="7"/>
  <c r="B1760" i="10"/>
  <c r="E1760" i="7"/>
  <c r="B1900" i="10"/>
  <c r="E1900" i="7"/>
  <c r="B2000" i="10"/>
  <c r="E2000" i="7"/>
  <c r="B2100" i="10"/>
  <c r="E2100" i="7"/>
  <c r="B2200" i="10"/>
  <c r="E2200" i="7"/>
  <c r="B2300" i="10"/>
  <c r="E2300" i="7"/>
  <c r="B2441" i="10"/>
  <c r="E2441" i="7"/>
  <c r="B52" i="10"/>
  <c r="E52" i="7"/>
  <c r="B72" i="10"/>
  <c r="E72" i="7"/>
  <c r="B92" i="10"/>
  <c r="E92" i="7"/>
  <c r="B112" i="10"/>
  <c r="E112" i="7"/>
  <c r="B132" i="10"/>
  <c r="E132" i="7"/>
  <c r="B152" i="10"/>
  <c r="E152" i="7"/>
  <c r="B172" i="10"/>
  <c r="E172" i="7"/>
  <c r="B192" i="10"/>
  <c r="E192" i="7"/>
  <c r="B212" i="10"/>
  <c r="E212" i="7"/>
  <c r="B232" i="10"/>
  <c r="E232" i="7"/>
  <c r="B252" i="10"/>
  <c r="E252" i="7"/>
  <c r="B272" i="10"/>
  <c r="E272" i="7"/>
  <c r="B292" i="10"/>
  <c r="E292" i="7"/>
  <c r="B312" i="10"/>
  <c r="E312" i="7"/>
  <c r="B332" i="10"/>
  <c r="E332" i="7"/>
  <c r="B352" i="10"/>
  <c r="E352" i="7"/>
  <c r="B372" i="10"/>
  <c r="E372" i="7"/>
  <c r="B392" i="10"/>
  <c r="E392" i="7"/>
  <c r="B412" i="10"/>
  <c r="E412" i="7"/>
  <c r="B432" i="10"/>
  <c r="E432" i="7"/>
  <c r="B452" i="10"/>
  <c r="E452" i="7"/>
  <c r="B472" i="10"/>
  <c r="E472" i="7"/>
  <c r="B492" i="10"/>
  <c r="E492" i="7"/>
  <c r="B512" i="10"/>
  <c r="E512" i="7"/>
  <c r="B532" i="10"/>
  <c r="E532" i="7"/>
  <c r="B552" i="10"/>
  <c r="E552" i="7"/>
  <c r="B572" i="10"/>
  <c r="E572" i="7"/>
  <c r="B592" i="10"/>
  <c r="E592" i="7"/>
  <c r="B612" i="10"/>
  <c r="E612" i="7"/>
  <c r="B632" i="10"/>
  <c r="E632" i="7"/>
  <c r="B652" i="10"/>
  <c r="E652" i="7"/>
  <c r="B672" i="10"/>
  <c r="E672" i="7"/>
  <c r="B692" i="10"/>
  <c r="E692" i="7"/>
  <c r="B712" i="10"/>
  <c r="E712" i="7"/>
  <c r="B732" i="10"/>
  <c r="E732" i="7"/>
  <c r="B752" i="10"/>
  <c r="E752" i="7"/>
  <c r="B772" i="10"/>
  <c r="E772" i="7"/>
  <c r="B792" i="10"/>
  <c r="E792" i="7"/>
  <c r="B812" i="10"/>
  <c r="E812" i="7"/>
  <c r="B832" i="10"/>
  <c r="E832" i="7"/>
  <c r="B852" i="10"/>
  <c r="E852" i="7"/>
  <c r="B872" i="10"/>
  <c r="E872" i="7"/>
  <c r="B892" i="10"/>
  <c r="E892" i="7"/>
  <c r="B912" i="10"/>
  <c r="E912" i="7"/>
  <c r="B932" i="10"/>
  <c r="E932" i="7"/>
  <c r="B952" i="10"/>
  <c r="E952" i="7"/>
  <c r="B972" i="10"/>
  <c r="E972" i="7"/>
  <c r="B992" i="10"/>
  <c r="E992" i="7"/>
  <c r="B1012" i="10"/>
  <c r="E1012" i="7"/>
  <c r="B1032" i="10"/>
  <c r="E1032" i="7"/>
  <c r="B1052" i="10"/>
  <c r="E1052" i="7"/>
  <c r="B1072" i="10"/>
  <c r="E1072" i="7"/>
  <c r="B1117" i="10"/>
  <c r="E1117" i="7"/>
  <c r="B1217" i="10"/>
  <c r="E1217" i="7"/>
  <c r="B1317" i="10"/>
  <c r="E1317" i="7"/>
  <c r="B1417" i="10"/>
  <c r="E1417" i="7"/>
  <c r="B1517" i="10"/>
  <c r="E1517" i="7"/>
  <c r="B1587" i="10"/>
  <c r="E1587" i="7"/>
  <c r="B1637" i="10"/>
  <c r="E1637" i="7"/>
  <c r="B1726" i="10"/>
  <c r="E1726" i="7"/>
  <c r="B2434" i="10"/>
  <c r="E2434" i="7"/>
  <c r="B2422" i="10"/>
  <c r="E2422" i="7"/>
  <c r="B2522" i="10"/>
  <c r="E2522" i="7"/>
  <c r="B2468" i="10"/>
  <c r="E2468" i="7"/>
  <c r="B1679" i="10"/>
  <c r="E1679" i="7"/>
  <c r="B1699" i="10"/>
  <c r="E1699" i="7"/>
  <c r="B1719" i="10"/>
  <c r="E1719" i="7"/>
  <c r="B1739" i="10"/>
  <c r="E1739" i="7"/>
  <c r="B1759" i="10"/>
  <c r="E1759" i="7"/>
  <c r="B1779" i="10"/>
  <c r="E1779" i="7"/>
  <c r="B1799" i="10"/>
  <c r="E1799" i="7"/>
  <c r="B1819" i="10"/>
  <c r="E1819" i="7"/>
  <c r="B1839" i="10"/>
  <c r="E1839" i="7"/>
  <c r="B1859" i="10"/>
  <c r="E1859" i="7"/>
  <c r="B1879" i="10"/>
  <c r="E1879" i="7"/>
  <c r="B1899" i="10"/>
  <c r="E1899" i="7"/>
  <c r="B1919" i="10"/>
  <c r="E1919" i="7"/>
  <c r="B1939" i="10"/>
  <c r="E1939" i="7"/>
  <c r="B1959" i="10"/>
  <c r="E1959" i="7"/>
  <c r="B1979" i="10"/>
  <c r="E1979" i="7"/>
  <c r="B1999" i="10"/>
  <c r="E1999" i="7"/>
  <c r="B2019" i="10"/>
  <c r="E2019" i="7"/>
  <c r="B2039" i="10"/>
  <c r="E2039" i="7"/>
  <c r="B2059" i="10"/>
  <c r="E2059" i="7"/>
  <c r="B2079" i="10"/>
  <c r="E2079" i="7"/>
  <c r="B2099" i="10"/>
  <c r="E2099" i="7"/>
  <c r="B2119" i="10"/>
  <c r="E2119" i="7"/>
  <c r="B2139" i="10"/>
  <c r="E2139" i="7"/>
  <c r="B2159" i="10"/>
  <c r="E2159" i="7"/>
  <c r="B2179" i="10"/>
  <c r="E2179" i="7"/>
  <c r="B2199" i="10"/>
  <c r="E2199" i="7"/>
  <c r="B2219" i="10"/>
  <c r="E2219" i="7"/>
  <c r="B2239" i="10"/>
  <c r="E2239" i="7"/>
  <c r="B2259" i="10"/>
  <c r="E2259" i="7"/>
  <c r="B2279" i="10"/>
  <c r="E2279" i="7"/>
  <c r="B2299" i="10"/>
  <c r="E2299" i="7"/>
  <c r="B2319" i="10"/>
  <c r="E2319" i="7"/>
  <c r="B2339" i="10"/>
  <c r="E2339" i="7"/>
  <c r="B2359" i="10"/>
  <c r="E2359" i="7"/>
  <c r="B2379" i="10"/>
  <c r="E2379" i="7"/>
  <c r="B2415" i="10"/>
  <c r="E2415" i="7"/>
  <c r="B2515" i="10"/>
  <c r="E2515" i="7"/>
  <c r="B2473" i="10"/>
  <c r="E2473" i="7"/>
  <c r="B1189" i="10"/>
  <c r="E1189" i="7"/>
  <c r="B1260" i="10"/>
  <c r="E1260" i="7"/>
  <c r="B351" i="10"/>
  <c r="E351" i="7"/>
  <c r="B2505" i="10"/>
  <c r="E2505" i="7"/>
  <c r="B306" i="10"/>
  <c r="E306" i="7"/>
  <c r="B2313" i="10"/>
  <c r="E2313" i="7"/>
  <c r="B1493" i="10"/>
  <c r="E1493" i="7"/>
  <c r="B407" i="10"/>
  <c r="E407" i="7"/>
  <c r="B2032" i="10"/>
  <c r="E2032" i="7"/>
  <c r="B1420" i="10"/>
  <c r="E1420" i="7"/>
  <c r="B1283" i="10"/>
  <c r="E1283" i="7"/>
  <c r="B2308" i="10"/>
  <c r="E2308" i="7"/>
  <c r="B191" i="10"/>
  <c r="E191" i="7"/>
  <c r="B1173" i="10"/>
  <c r="E1173" i="7"/>
  <c r="B1365" i="10"/>
  <c r="E1365" i="7"/>
  <c r="B1558" i="10"/>
  <c r="E1558" i="7"/>
  <c r="B1641" i="10"/>
  <c r="E1641" i="7"/>
  <c r="B2461" i="10"/>
  <c r="E2461" i="7"/>
  <c r="B97" i="10"/>
  <c r="E97" i="7"/>
  <c r="B291" i="10"/>
  <c r="E291" i="7"/>
  <c r="B391" i="10"/>
  <c r="E391" i="7"/>
  <c r="B491" i="10"/>
  <c r="E491" i="7"/>
  <c r="B591" i="10"/>
  <c r="E591" i="7"/>
  <c r="B691" i="10"/>
  <c r="E691" i="7"/>
  <c r="B891" i="10"/>
  <c r="E891" i="7"/>
  <c r="B991" i="10"/>
  <c r="E991" i="7"/>
  <c r="B1440" i="10"/>
  <c r="E1440" i="7"/>
  <c r="B1704" i="10"/>
  <c r="E1704" i="7"/>
  <c r="B1936" i="10"/>
  <c r="E1936" i="7"/>
  <c r="B2092" i="10"/>
  <c r="E2092" i="7"/>
  <c r="B2248" i="10"/>
  <c r="E2248" i="7"/>
  <c r="B2543" i="10"/>
  <c r="E2543" i="7"/>
  <c r="B123" i="10"/>
  <c r="E123" i="7"/>
  <c r="B1122" i="10"/>
  <c r="E1122" i="7"/>
  <c r="B1314" i="10"/>
  <c r="E1314" i="7"/>
  <c r="B1429" i="10"/>
  <c r="E1429" i="7"/>
  <c r="B1580" i="10"/>
  <c r="E1580" i="7"/>
  <c r="B1663" i="10"/>
  <c r="E1663" i="7"/>
  <c r="B2440" i="10"/>
  <c r="E2440" i="7"/>
  <c r="B1115" i="10"/>
  <c r="E1115" i="7"/>
  <c r="B1215" i="10"/>
  <c r="E1215" i="7"/>
  <c r="B1315" i="10"/>
  <c r="E1315" i="7"/>
  <c r="B1415" i="10"/>
  <c r="E1415" i="7"/>
  <c r="B1515" i="10"/>
  <c r="E1515" i="7"/>
  <c r="B1792" i="10"/>
  <c r="E1792" i="7"/>
  <c r="B1914" i="10"/>
  <c r="E1914" i="7"/>
  <c r="B2014" i="10"/>
  <c r="E2014" i="7"/>
  <c r="B2114" i="10"/>
  <c r="E2114" i="7"/>
  <c r="B2214" i="10"/>
  <c r="E2214" i="7"/>
  <c r="B2314" i="10"/>
  <c r="E2314" i="7"/>
  <c r="B2405" i="10"/>
  <c r="E2405" i="7"/>
  <c r="B2520" i="10"/>
  <c r="E2520" i="7"/>
  <c r="B1090" i="10"/>
  <c r="E1090" i="7"/>
  <c r="B1190" i="10"/>
  <c r="E1190" i="7"/>
  <c r="B1290" i="10"/>
  <c r="E1290" i="7"/>
  <c r="B1390" i="10"/>
  <c r="E1390" i="7"/>
  <c r="B1490" i="10"/>
  <c r="E1490" i="7"/>
  <c r="B1574" i="10"/>
  <c r="E1574" i="7"/>
  <c r="B1624" i="10"/>
  <c r="E1624" i="7"/>
  <c r="B1674" i="10"/>
  <c r="E1674" i="7"/>
  <c r="B2463" i="10"/>
  <c r="E2463" i="7"/>
  <c r="B22" i="10"/>
  <c r="E22" i="7"/>
  <c r="B1108" i="10"/>
  <c r="E1108" i="7"/>
  <c r="B1208" i="10"/>
  <c r="E1208" i="7"/>
  <c r="B1308" i="10"/>
  <c r="E1308" i="7"/>
  <c r="B1408" i="10"/>
  <c r="E1408" i="7"/>
  <c r="B1508" i="10"/>
  <c r="E1508" i="7"/>
  <c r="B1780" i="10"/>
  <c r="E1780" i="7"/>
  <c r="B1910" i="10"/>
  <c r="E1910" i="7"/>
  <c r="B2010" i="10"/>
  <c r="E2010" i="7"/>
  <c r="B2110" i="10"/>
  <c r="E2110" i="7"/>
  <c r="B2210" i="10"/>
  <c r="E2210" i="7"/>
  <c r="B2310" i="10"/>
  <c r="E2310" i="7"/>
  <c r="B2445" i="10"/>
  <c r="E2445" i="7"/>
  <c r="B19" i="10"/>
  <c r="E19" i="7"/>
  <c r="B54" i="10"/>
  <c r="E54" i="7"/>
  <c r="B74" i="10"/>
  <c r="E74" i="7"/>
  <c r="B94" i="10"/>
  <c r="E94" i="7"/>
  <c r="B114" i="10"/>
  <c r="E114" i="7"/>
  <c r="B134" i="10"/>
  <c r="E134" i="7"/>
  <c r="B154" i="10"/>
  <c r="E154" i="7"/>
  <c r="B174" i="10"/>
  <c r="E174" i="7"/>
  <c r="B194" i="10"/>
  <c r="E194" i="7"/>
  <c r="B214" i="10"/>
  <c r="E214" i="7"/>
  <c r="B234" i="10"/>
  <c r="E234" i="7"/>
  <c r="B254" i="10"/>
  <c r="E254" i="7"/>
  <c r="B274" i="10"/>
  <c r="E274" i="7"/>
  <c r="B294" i="10"/>
  <c r="E294" i="7"/>
  <c r="B314" i="10"/>
  <c r="E314" i="7"/>
  <c r="B334" i="10"/>
  <c r="E334" i="7"/>
  <c r="B354" i="10"/>
  <c r="E354" i="7"/>
  <c r="B374" i="10"/>
  <c r="E374" i="7"/>
  <c r="B394" i="10"/>
  <c r="E394" i="7"/>
  <c r="B414" i="10"/>
  <c r="E414" i="7"/>
  <c r="B434" i="10"/>
  <c r="E434" i="7"/>
  <c r="B454" i="10"/>
  <c r="E454" i="7"/>
  <c r="B474" i="10"/>
  <c r="E474" i="7"/>
  <c r="B494" i="10"/>
  <c r="E494" i="7"/>
  <c r="B514" i="10"/>
  <c r="E514" i="7"/>
  <c r="B534" i="10"/>
  <c r="E534" i="7"/>
  <c r="B554" i="10"/>
  <c r="E554" i="7"/>
  <c r="B574" i="10"/>
  <c r="E574" i="7"/>
  <c r="B594" i="10"/>
  <c r="E594" i="7"/>
  <c r="B614" i="10"/>
  <c r="E614" i="7"/>
  <c r="B634" i="10"/>
  <c r="E634" i="7"/>
  <c r="B654" i="10"/>
  <c r="E654" i="7"/>
  <c r="B674" i="10"/>
  <c r="E674" i="7"/>
  <c r="B694" i="10"/>
  <c r="E694" i="7"/>
  <c r="B714" i="10"/>
  <c r="E714" i="7"/>
  <c r="B734" i="10"/>
  <c r="E734" i="7"/>
  <c r="B754" i="10"/>
  <c r="E754" i="7"/>
  <c r="B774" i="10"/>
  <c r="E774" i="7"/>
  <c r="B794" i="10"/>
  <c r="E794" i="7"/>
  <c r="B814" i="10"/>
  <c r="E814" i="7"/>
  <c r="B834" i="10"/>
  <c r="E834" i="7"/>
  <c r="B854" i="10"/>
  <c r="E854" i="7"/>
  <c r="B874" i="10"/>
  <c r="E874" i="7"/>
  <c r="B894" i="10"/>
  <c r="E894" i="7"/>
  <c r="B914" i="10"/>
  <c r="E914" i="7"/>
  <c r="B934" i="10"/>
  <c r="E934" i="7"/>
  <c r="B954" i="10"/>
  <c r="E954" i="7"/>
  <c r="B974" i="10"/>
  <c r="E974" i="7"/>
  <c r="B994" i="10"/>
  <c r="E994" i="7"/>
  <c r="B1014" i="10"/>
  <c r="E1014" i="7"/>
  <c r="B1034" i="10"/>
  <c r="E1034" i="7"/>
  <c r="B1054" i="10"/>
  <c r="E1054" i="7"/>
  <c r="B1074" i="10"/>
  <c r="E1074" i="7"/>
  <c r="B1126" i="10"/>
  <c r="E1126" i="7"/>
  <c r="B1226" i="10"/>
  <c r="E1226" i="7"/>
  <c r="B1326" i="10"/>
  <c r="E1326" i="7"/>
  <c r="B1426" i="10"/>
  <c r="E1426" i="7"/>
  <c r="B1526" i="10"/>
  <c r="E1526" i="7"/>
  <c r="B1592" i="10"/>
  <c r="E1592" i="7"/>
  <c r="B1642" i="10"/>
  <c r="E1642" i="7"/>
  <c r="B1746" i="10"/>
  <c r="E1746" i="7"/>
  <c r="B2438" i="10"/>
  <c r="E2438" i="7"/>
  <c r="B2431" i="10"/>
  <c r="E2431" i="7"/>
  <c r="B2531" i="10"/>
  <c r="E2531" i="7"/>
  <c r="B2477" i="10"/>
  <c r="E2477" i="7"/>
  <c r="B1681" i="10"/>
  <c r="E1681" i="7"/>
  <c r="B1701" i="10"/>
  <c r="E1701" i="7"/>
  <c r="B1721" i="10"/>
  <c r="E1721" i="7"/>
  <c r="B1741" i="10"/>
  <c r="E1741" i="7"/>
  <c r="B1761" i="10"/>
  <c r="E1761" i="7"/>
  <c r="B1781" i="10"/>
  <c r="E1781" i="7"/>
  <c r="B1801" i="10"/>
  <c r="E1801" i="7"/>
  <c r="B1821" i="10"/>
  <c r="E1821" i="7"/>
  <c r="B1841" i="10"/>
  <c r="E1841" i="7"/>
  <c r="B1861" i="10"/>
  <c r="E1861" i="7"/>
  <c r="B1881" i="10"/>
  <c r="E1881" i="7"/>
  <c r="B1901" i="10"/>
  <c r="E1901" i="7"/>
  <c r="B1921" i="10"/>
  <c r="E1921" i="7"/>
  <c r="B1941" i="10"/>
  <c r="E1941" i="7"/>
  <c r="B1961" i="10"/>
  <c r="E1961" i="7"/>
  <c r="B1981" i="10"/>
  <c r="E1981" i="7"/>
  <c r="B2001" i="10"/>
  <c r="E2001" i="7"/>
  <c r="B2021" i="10"/>
  <c r="E2021" i="7"/>
  <c r="B2041" i="10"/>
  <c r="E2041" i="7"/>
  <c r="B2061" i="10"/>
  <c r="E2061" i="7"/>
  <c r="B2081" i="10"/>
  <c r="E2081" i="7"/>
  <c r="B2101" i="10"/>
  <c r="E2101" i="7"/>
  <c r="B2121" i="10"/>
  <c r="E2121" i="7"/>
  <c r="B2141" i="10"/>
  <c r="E2141" i="7"/>
  <c r="B2161" i="10"/>
  <c r="E2161" i="7"/>
  <c r="B2181" i="10"/>
  <c r="E2181" i="7"/>
  <c r="B2201" i="10"/>
  <c r="E2201" i="7"/>
  <c r="B2221" i="10"/>
  <c r="E2221" i="7"/>
  <c r="B2241" i="10"/>
  <c r="E2241" i="7"/>
  <c r="B2261" i="10"/>
  <c r="E2261" i="7"/>
  <c r="B2281" i="10"/>
  <c r="E2281" i="7"/>
  <c r="B2301" i="10"/>
  <c r="E2301" i="7"/>
  <c r="B2321" i="10"/>
  <c r="E2321" i="7"/>
  <c r="B2341" i="10"/>
  <c r="E2341" i="7"/>
  <c r="B2361" i="10"/>
  <c r="E2361" i="7"/>
  <c r="B2381" i="10"/>
  <c r="E2381" i="7"/>
  <c r="B2426" i="10"/>
  <c r="E2426" i="7"/>
  <c r="B2526" i="10"/>
  <c r="E2526" i="7"/>
  <c r="B2484" i="10"/>
  <c r="E2484" i="7"/>
  <c r="B409" i="10"/>
  <c r="E409" i="7"/>
  <c r="B2132" i="10"/>
  <c r="E2132" i="7"/>
  <c r="B217" i="10"/>
  <c r="E217" i="7"/>
  <c r="B2374" i="10"/>
  <c r="E2374" i="7"/>
  <c r="B246" i="10"/>
  <c r="E246" i="7"/>
  <c r="B2333" i="10"/>
  <c r="E2333" i="7"/>
  <c r="B943" i="10"/>
  <c r="E943" i="7"/>
  <c r="B1471" i="10"/>
  <c r="E1471" i="7"/>
  <c r="B1231" i="10"/>
  <c r="E1231" i="7"/>
  <c r="B1962" i="10"/>
  <c r="E1962" i="7"/>
  <c r="B2118" i="10"/>
  <c r="E2118" i="7"/>
  <c r="B2525" i="10"/>
  <c r="E2525" i="7"/>
  <c r="B1198" i="10"/>
  <c r="E1198" i="7"/>
  <c r="B1313" i="10"/>
  <c r="E1313" i="7"/>
  <c r="B1505" i="10"/>
  <c r="E1505" i="7"/>
  <c r="B1620" i="10"/>
  <c r="E1620" i="7"/>
  <c r="B1798" i="10"/>
  <c r="E1798" i="7"/>
  <c r="B1172" i="10"/>
  <c r="E1172" i="7"/>
  <c r="B1287" i="10"/>
  <c r="E1287" i="7"/>
  <c r="B1846" i="10"/>
  <c r="E1846" i="7"/>
  <c r="B2158" i="10"/>
  <c r="E2158" i="7"/>
  <c r="B28" i="10"/>
  <c r="E28" i="7"/>
  <c r="B211" i="10"/>
  <c r="E211" i="7"/>
  <c r="B1254" i="10"/>
  <c r="E1254" i="7"/>
  <c r="B1369" i="10"/>
  <c r="E1369" i="7"/>
  <c r="B1566" i="10"/>
  <c r="E1566" i="7"/>
  <c r="B1650" i="10"/>
  <c r="E1650" i="7"/>
  <c r="B2469" i="10"/>
  <c r="E2469" i="7"/>
  <c r="B117" i="10"/>
  <c r="E117" i="7"/>
  <c r="B301" i="10"/>
  <c r="E301" i="7"/>
  <c r="B401" i="10"/>
  <c r="E401" i="7"/>
  <c r="B501" i="10"/>
  <c r="E501" i="7"/>
  <c r="B601" i="10"/>
  <c r="E601" i="7"/>
  <c r="B701" i="10"/>
  <c r="E701" i="7"/>
  <c r="B801" i="10"/>
  <c r="E801" i="7"/>
  <c r="B901" i="10"/>
  <c r="E901" i="7"/>
  <c r="B1001" i="10"/>
  <c r="E1001" i="7"/>
  <c r="B1136" i="10"/>
  <c r="E1136" i="7"/>
  <c r="B1251" i="10"/>
  <c r="E1251" i="7"/>
  <c r="B1443" i="10"/>
  <c r="E1443" i="7"/>
  <c r="B1708" i="10"/>
  <c r="E1708" i="7"/>
  <c r="B1942" i="10"/>
  <c r="E1942" i="7"/>
  <c r="B2098" i="10"/>
  <c r="E2098" i="7"/>
  <c r="B2286" i="10"/>
  <c r="E2286" i="7"/>
  <c r="B143" i="10"/>
  <c r="E143" i="7"/>
  <c r="B1125" i="10"/>
  <c r="E1125" i="7"/>
  <c r="B1318" i="10"/>
  <c r="E1318" i="7"/>
  <c r="B1433" i="10"/>
  <c r="E1433" i="7"/>
  <c r="B1588" i="10"/>
  <c r="E1588" i="7"/>
  <c r="B1671" i="10"/>
  <c r="E1671" i="7"/>
  <c r="B2521" i="10"/>
  <c r="E2521" i="7"/>
  <c r="B1124" i="10"/>
  <c r="E1124" i="7"/>
  <c r="B1224" i="10"/>
  <c r="E1224" i="7"/>
  <c r="B1324" i="10"/>
  <c r="E1324" i="7"/>
  <c r="B1424" i="10"/>
  <c r="E1424" i="7"/>
  <c r="B1524" i="10"/>
  <c r="E1524" i="7"/>
  <c r="B1812" i="10"/>
  <c r="E1812" i="7"/>
  <c r="B1924" i="10"/>
  <c r="E1924" i="7"/>
  <c r="B2024" i="10"/>
  <c r="E2024" i="7"/>
  <c r="B2124" i="10"/>
  <c r="E2124" i="7"/>
  <c r="B2224" i="10"/>
  <c r="E2224" i="7"/>
  <c r="B2324" i="10"/>
  <c r="E2324" i="7"/>
  <c r="B2409" i="10"/>
  <c r="E2409" i="7"/>
  <c r="B2386" i="10"/>
  <c r="E2386" i="7"/>
  <c r="B1101" i="10"/>
  <c r="E1101" i="7"/>
  <c r="B1201" i="10"/>
  <c r="E1201" i="7"/>
  <c r="B1301" i="10"/>
  <c r="E1301" i="7"/>
  <c r="B1401" i="10"/>
  <c r="E1401" i="7"/>
  <c r="B1501" i="10"/>
  <c r="E1501" i="7"/>
  <c r="B1579" i="10"/>
  <c r="E1579" i="7"/>
  <c r="B1629" i="10"/>
  <c r="E1629" i="7"/>
  <c r="B1694" i="10"/>
  <c r="E1694" i="7"/>
  <c r="B2467" i="10"/>
  <c r="E2467" i="7"/>
  <c r="B1119" i="10"/>
  <c r="E1119" i="7"/>
  <c r="B1219" i="10"/>
  <c r="E1219" i="7"/>
  <c r="B1319" i="10"/>
  <c r="E1319" i="7"/>
  <c r="B1419" i="10"/>
  <c r="E1419" i="7"/>
  <c r="B1519" i="10"/>
  <c r="E1519" i="7"/>
  <c r="B1800" i="10"/>
  <c r="E1800" i="7"/>
  <c r="B1920" i="10"/>
  <c r="E1920" i="7"/>
  <c r="B2020" i="10"/>
  <c r="E2020" i="7"/>
  <c r="B2120" i="10"/>
  <c r="E2120" i="7"/>
  <c r="B2220" i="10"/>
  <c r="E2220" i="7"/>
  <c r="B2320" i="10"/>
  <c r="E2320" i="7"/>
  <c r="B2449" i="10"/>
  <c r="E2449" i="7"/>
  <c r="B33" i="10"/>
  <c r="E33" i="7"/>
  <c r="B56" i="10"/>
  <c r="E56" i="7"/>
  <c r="B76" i="10"/>
  <c r="E76" i="7"/>
  <c r="B96" i="10"/>
  <c r="E96" i="7"/>
  <c r="B116" i="10"/>
  <c r="E116" i="7"/>
  <c r="B136" i="10"/>
  <c r="E136" i="7"/>
  <c r="B156" i="10"/>
  <c r="E156" i="7"/>
  <c r="B176" i="10"/>
  <c r="E176" i="7"/>
  <c r="B196" i="10"/>
  <c r="E196" i="7"/>
  <c r="B216" i="10"/>
  <c r="E216" i="7"/>
  <c r="B236" i="10"/>
  <c r="E236" i="7"/>
  <c r="B256" i="10"/>
  <c r="E256" i="7"/>
  <c r="B276" i="10"/>
  <c r="E276" i="7"/>
  <c r="B296" i="10"/>
  <c r="E296" i="7"/>
  <c r="B316" i="10"/>
  <c r="E316" i="7"/>
  <c r="B336" i="10"/>
  <c r="E336" i="7"/>
  <c r="B356" i="10"/>
  <c r="E356" i="7"/>
  <c r="B376" i="10"/>
  <c r="E376" i="7"/>
  <c r="B396" i="10"/>
  <c r="E396" i="7"/>
  <c r="B416" i="10"/>
  <c r="E416" i="7"/>
  <c r="B436" i="10"/>
  <c r="E436" i="7"/>
  <c r="B456" i="10"/>
  <c r="E456" i="7"/>
  <c r="B476" i="10"/>
  <c r="E476" i="7"/>
  <c r="B496" i="10"/>
  <c r="E496" i="7"/>
  <c r="B516" i="10"/>
  <c r="E516" i="7"/>
  <c r="B536" i="10"/>
  <c r="E536" i="7"/>
  <c r="B556" i="10"/>
  <c r="E556" i="7"/>
  <c r="B576" i="10"/>
  <c r="E576" i="7"/>
  <c r="B596" i="10"/>
  <c r="E596" i="7"/>
  <c r="B616" i="10"/>
  <c r="E616" i="7"/>
  <c r="B636" i="10"/>
  <c r="E636" i="7"/>
  <c r="B656" i="10"/>
  <c r="E656" i="7"/>
  <c r="B676" i="10"/>
  <c r="E676" i="7"/>
  <c r="B696" i="10"/>
  <c r="E696" i="7"/>
  <c r="B716" i="10"/>
  <c r="E716" i="7"/>
  <c r="B736" i="10"/>
  <c r="E736" i="7"/>
  <c r="B756" i="10"/>
  <c r="E756" i="7"/>
  <c r="B776" i="10"/>
  <c r="E776" i="7"/>
  <c r="B796" i="10"/>
  <c r="E796" i="7"/>
  <c r="B816" i="10"/>
  <c r="E816" i="7"/>
  <c r="B836" i="10"/>
  <c r="E836" i="7"/>
  <c r="B856" i="10"/>
  <c r="E856" i="7"/>
  <c r="B876" i="10"/>
  <c r="E876" i="7"/>
  <c r="B896" i="10"/>
  <c r="E896" i="7"/>
  <c r="B916" i="10"/>
  <c r="E916" i="7"/>
  <c r="B936" i="10"/>
  <c r="E936" i="7"/>
  <c r="B956" i="10"/>
  <c r="E956" i="7"/>
  <c r="B976" i="10"/>
  <c r="E976" i="7"/>
  <c r="B996" i="10"/>
  <c r="E996" i="7"/>
  <c r="B1016" i="10"/>
  <c r="E1016" i="7"/>
  <c r="B1036" i="10"/>
  <c r="E1036" i="7"/>
  <c r="B1056" i="10"/>
  <c r="E1056" i="7"/>
  <c r="B1076" i="10"/>
  <c r="E1076" i="7"/>
  <c r="B1137" i="10"/>
  <c r="E1137" i="7"/>
  <c r="B1237" i="10"/>
  <c r="E1237" i="7"/>
  <c r="B1337" i="10"/>
  <c r="E1337" i="7"/>
  <c r="B1437" i="10"/>
  <c r="E1437" i="7"/>
  <c r="B1537" i="10"/>
  <c r="E1537" i="7"/>
  <c r="B1597" i="10"/>
  <c r="E1597" i="7"/>
  <c r="B1647" i="10"/>
  <c r="E1647" i="7"/>
  <c r="B1766" i="10"/>
  <c r="E1766" i="7"/>
  <c r="B2519" i="10"/>
  <c r="E2519" i="7"/>
  <c r="B2442" i="10"/>
  <c r="E2442" i="7"/>
  <c r="B2542" i="10"/>
  <c r="E2542" i="7"/>
  <c r="B2488" i="10"/>
  <c r="E2488" i="7"/>
  <c r="B1683" i="10"/>
  <c r="E1683" i="7"/>
  <c r="B1703" i="10"/>
  <c r="E1703" i="7"/>
  <c r="B1723" i="10"/>
  <c r="E1723" i="7"/>
  <c r="B1743" i="10"/>
  <c r="E1743" i="7"/>
  <c r="B1763" i="10"/>
  <c r="E1763" i="7"/>
  <c r="B1783" i="10"/>
  <c r="E1783" i="7"/>
  <c r="B1803" i="10"/>
  <c r="E1803" i="7"/>
  <c r="B1823" i="10"/>
  <c r="E1823" i="7"/>
  <c r="B1843" i="10"/>
  <c r="E1843" i="7"/>
  <c r="B1863" i="10"/>
  <c r="E1863" i="7"/>
  <c r="B1883" i="10"/>
  <c r="E1883" i="7"/>
  <c r="B1903" i="10"/>
  <c r="E1903" i="7"/>
  <c r="B1923" i="10"/>
  <c r="E1923" i="7"/>
  <c r="B1943" i="10"/>
  <c r="E1943" i="7"/>
  <c r="B1963" i="10"/>
  <c r="E1963" i="7"/>
  <c r="B1983" i="10"/>
  <c r="E1983" i="7"/>
  <c r="B2003" i="10"/>
  <c r="E2003" i="7"/>
  <c r="B2023" i="10"/>
  <c r="E2023" i="7"/>
  <c r="B2043" i="10"/>
  <c r="E2043" i="7"/>
  <c r="B2063" i="10"/>
  <c r="E2063" i="7"/>
  <c r="B2083" i="10"/>
  <c r="E2083" i="7"/>
  <c r="B2103" i="10"/>
  <c r="E2103" i="7"/>
  <c r="B2123" i="10"/>
  <c r="E2123" i="7"/>
  <c r="B2143" i="10"/>
  <c r="E2143" i="7"/>
  <c r="B2163" i="10"/>
  <c r="E2163" i="7"/>
  <c r="B2183" i="10"/>
  <c r="E2183" i="7"/>
  <c r="B2203" i="10"/>
  <c r="E2203" i="7"/>
  <c r="B2223" i="10"/>
  <c r="E2223" i="7"/>
  <c r="B2243" i="10"/>
  <c r="E2243" i="7"/>
  <c r="B2263" i="10"/>
  <c r="E2263" i="7"/>
  <c r="B2283" i="10"/>
  <c r="E2283" i="7"/>
  <c r="B2303" i="10"/>
  <c r="E2303" i="7"/>
  <c r="B2323" i="10"/>
  <c r="E2323" i="7"/>
  <c r="B2343" i="10"/>
  <c r="E2343" i="7"/>
  <c r="B2363" i="10"/>
  <c r="E2363" i="7"/>
  <c r="B2383" i="10"/>
  <c r="E2383" i="7"/>
  <c r="B2435" i="10"/>
  <c r="E2435" i="7"/>
  <c r="B2535" i="10"/>
  <c r="E2535" i="7"/>
  <c r="B2493" i="10"/>
  <c r="E2493" i="7"/>
  <c r="B753" i="10"/>
  <c r="E753" i="7"/>
  <c r="B2514" i="10"/>
  <c r="E2514" i="7"/>
  <c r="B451" i="10"/>
  <c r="E451" i="7"/>
  <c r="B2489" i="10"/>
  <c r="E2489" i="7"/>
  <c r="B326" i="10"/>
  <c r="E326" i="7"/>
  <c r="B2293" i="10"/>
  <c r="E2293" i="7"/>
  <c r="B1552" i="10"/>
  <c r="E1552" i="7"/>
  <c r="B1140" i="10"/>
  <c r="E1140" i="7"/>
  <c r="B1690" i="10"/>
  <c r="E1690" i="7"/>
  <c r="B1335" i="10"/>
  <c r="E1335" i="7"/>
  <c r="B2234" i="10"/>
  <c r="E2234" i="7"/>
  <c r="B1634" i="10"/>
  <c r="E1634" i="7"/>
  <c r="B1428" i="10"/>
  <c r="E1428" i="7"/>
  <c r="B2230" i="10"/>
  <c r="E2230" i="7"/>
  <c r="B98" i="10"/>
  <c r="E98" i="7"/>
  <c r="B218" i="10"/>
  <c r="E218" i="7"/>
  <c r="B318" i="10"/>
  <c r="E318" i="7"/>
  <c r="B458" i="10"/>
  <c r="E458" i="7"/>
  <c r="B518" i="10"/>
  <c r="E518" i="7"/>
  <c r="B558" i="10"/>
  <c r="E558" i="7"/>
  <c r="B578" i="10"/>
  <c r="E578" i="7"/>
  <c r="B618" i="10"/>
  <c r="E618" i="7"/>
  <c r="B638" i="10"/>
  <c r="E638" i="7"/>
  <c r="B658" i="10"/>
  <c r="E658" i="7"/>
  <c r="B698" i="10"/>
  <c r="E698" i="7"/>
  <c r="B718" i="10"/>
  <c r="E718" i="7"/>
  <c r="B738" i="10"/>
  <c r="E738" i="7"/>
  <c r="B758" i="10"/>
  <c r="E758" i="7"/>
  <c r="B778" i="10"/>
  <c r="E778" i="7"/>
  <c r="B818" i="10"/>
  <c r="E818" i="7"/>
  <c r="B838" i="10"/>
  <c r="E838" i="7"/>
  <c r="B858" i="10"/>
  <c r="E858" i="7"/>
  <c r="B878" i="10"/>
  <c r="E878" i="7"/>
  <c r="B898" i="10"/>
  <c r="E898" i="7"/>
  <c r="B918" i="10"/>
  <c r="E918" i="7"/>
  <c r="B938" i="10"/>
  <c r="E938" i="7"/>
  <c r="B958" i="10"/>
  <c r="E958" i="7"/>
  <c r="B978" i="10"/>
  <c r="E978" i="7"/>
  <c r="B998" i="10"/>
  <c r="E998" i="7"/>
  <c r="B1018" i="10"/>
  <c r="E1018" i="7"/>
  <c r="B1038" i="10"/>
  <c r="E1038" i="7"/>
  <c r="B1058" i="10"/>
  <c r="E1058" i="7"/>
  <c r="B1078" i="10"/>
  <c r="E1078" i="7"/>
  <c r="B1146" i="10"/>
  <c r="E1146" i="7"/>
  <c r="B1246" i="10"/>
  <c r="E1246" i="7"/>
  <c r="B1346" i="10"/>
  <c r="E1346" i="7"/>
  <c r="B1446" i="10"/>
  <c r="E1446" i="7"/>
  <c r="B1546" i="10"/>
  <c r="E1546" i="7"/>
  <c r="B1602" i="10"/>
  <c r="E1602" i="7"/>
  <c r="B1652" i="10"/>
  <c r="E1652" i="7"/>
  <c r="B1786" i="10"/>
  <c r="E1786" i="7"/>
  <c r="B2523" i="10"/>
  <c r="E2523" i="7"/>
  <c r="B2451" i="10"/>
  <c r="E2451" i="7"/>
  <c r="B2397" i="10"/>
  <c r="E2397" i="7"/>
  <c r="B2497" i="10"/>
  <c r="E2497" i="7"/>
  <c r="B1685" i="10"/>
  <c r="E1685" i="7"/>
  <c r="B1705" i="10"/>
  <c r="E1705" i="7"/>
  <c r="B1725" i="10"/>
  <c r="E1725" i="7"/>
  <c r="B1745" i="10"/>
  <c r="E1745" i="7"/>
  <c r="B1765" i="10"/>
  <c r="E1765" i="7"/>
  <c r="B1785" i="10"/>
  <c r="E1785" i="7"/>
  <c r="B1805" i="10"/>
  <c r="E1805" i="7"/>
  <c r="B1845" i="10"/>
  <c r="E1845" i="7"/>
  <c r="B1865" i="10"/>
  <c r="E1865" i="7"/>
  <c r="B1885" i="10"/>
  <c r="E1885" i="7"/>
  <c r="B1905" i="10"/>
  <c r="E1905" i="7"/>
  <c r="B1925" i="10"/>
  <c r="E1925" i="7"/>
  <c r="B1965" i="10"/>
  <c r="E1965" i="7"/>
  <c r="B1985" i="10"/>
  <c r="E1985" i="7"/>
  <c r="B2005" i="10"/>
  <c r="E2005" i="7"/>
  <c r="B2025" i="10"/>
  <c r="E2025" i="7"/>
  <c r="B2045" i="10"/>
  <c r="E2045" i="7"/>
  <c r="B2065" i="10"/>
  <c r="E2065" i="7"/>
  <c r="B2085" i="10"/>
  <c r="E2085" i="7"/>
  <c r="B2105" i="10"/>
  <c r="E2105" i="7"/>
  <c r="B2125" i="10"/>
  <c r="E2125" i="7"/>
  <c r="B2145" i="10"/>
  <c r="E2145" i="7"/>
  <c r="B2165" i="10"/>
  <c r="E2165" i="7"/>
  <c r="B2185" i="10"/>
  <c r="E2185" i="7"/>
  <c r="B2205" i="10"/>
  <c r="E2205" i="7"/>
  <c r="B2225" i="10"/>
  <c r="E2225" i="7"/>
  <c r="B2245" i="10"/>
  <c r="E2245" i="7"/>
  <c r="B2265" i="10"/>
  <c r="E2265" i="7"/>
  <c r="B2285" i="10"/>
  <c r="E2285" i="7"/>
  <c r="B2305" i="10"/>
  <c r="E2305" i="7"/>
  <c r="B2325" i="10"/>
  <c r="E2325" i="7"/>
  <c r="B2345" i="10"/>
  <c r="E2345" i="7"/>
  <c r="B2365" i="10"/>
  <c r="E2365" i="7"/>
  <c r="B2385" i="10"/>
  <c r="E2385" i="7"/>
  <c r="B2446" i="10"/>
  <c r="E2446" i="7"/>
  <c r="B2404" i="10"/>
  <c r="E2404" i="7"/>
  <c r="B2504" i="10"/>
  <c r="E2504" i="7"/>
  <c r="B597" i="10"/>
  <c r="E597" i="7"/>
  <c r="B537" i="10"/>
  <c r="E537" i="7"/>
  <c r="B1274" i="10"/>
  <c r="E1274" i="7"/>
  <c r="B877" i="10"/>
  <c r="E877" i="7"/>
  <c r="B623" i="10"/>
  <c r="E623" i="7"/>
  <c r="B41" i="10"/>
  <c r="E41" i="7"/>
  <c r="B1007" i="10"/>
  <c r="E1007" i="7"/>
  <c r="B615" i="10"/>
  <c r="E615" i="7"/>
  <c r="B1407" i="10"/>
  <c r="E1407" i="7"/>
  <c r="B1452" i="10"/>
  <c r="E1452" i="7"/>
  <c r="B1142" i="10"/>
  <c r="E1142" i="7"/>
  <c r="B1212" i="10"/>
  <c r="E1212" i="7"/>
  <c r="B2368" i="10"/>
  <c r="E2368" i="7"/>
  <c r="B1661" i="10"/>
  <c r="E1661" i="7"/>
  <c r="B1908" i="10"/>
  <c r="E1908" i="7"/>
  <c r="B1465" i="10"/>
  <c r="E1465" i="7"/>
  <c r="B651" i="10"/>
  <c r="E651" i="7"/>
  <c r="B1232" i="10"/>
  <c r="E1232" i="7"/>
  <c r="B2192" i="10"/>
  <c r="E2192" i="7"/>
  <c r="B1414" i="10"/>
  <c r="E1414" i="7"/>
  <c r="B1175" i="10"/>
  <c r="E1175" i="7"/>
  <c r="B1874" i="10"/>
  <c r="E1874" i="7"/>
  <c r="B1450" i="10"/>
  <c r="E1450" i="7"/>
  <c r="B10" i="10"/>
  <c r="E10" i="7"/>
  <c r="B1368" i="10"/>
  <c r="E1368" i="7"/>
  <c r="B2070" i="10"/>
  <c r="E2070" i="7"/>
  <c r="B66" i="10"/>
  <c r="E66" i="7"/>
  <c r="B186" i="10"/>
  <c r="E186" i="7"/>
  <c r="B406" i="10"/>
  <c r="E406" i="7"/>
  <c r="B566" i="10"/>
  <c r="E566" i="7"/>
  <c r="B766" i="10"/>
  <c r="E766" i="7"/>
  <c r="B1026" i="10"/>
  <c r="E1026" i="7"/>
  <c r="B2393" i="10"/>
  <c r="E2393" i="7"/>
  <c r="B647" i="10"/>
  <c r="E647" i="7"/>
  <c r="B1560" i="10"/>
  <c r="E1560" i="7"/>
  <c r="B399" i="10"/>
  <c r="E399" i="7"/>
  <c r="B587" i="10"/>
  <c r="E587" i="7"/>
  <c r="B115" i="10"/>
  <c r="E115" i="7"/>
  <c r="B61" i="10"/>
  <c r="E61" i="7"/>
  <c r="B997" i="10"/>
  <c r="E997" i="7"/>
  <c r="B593" i="10"/>
  <c r="E593" i="7"/>
  <c r="B777" i="10"/>
  <c r="E777" i="7"/>
  <c r="B139" i="10"/>
  <c r="E139" i="7"/>
  <c r="B523" i="10"/>
  <c r="E523" i="7"/>
  <c r="B1023" i="10"/>
  <c r="E1023" i="7"/>
  <c r="B145" i="10"/>
  <c r="E145" i="7"/>
  <c r="B907" i="10"/>
  <c r="E907" i="7"/>
  <c r="B355" i="10"/>
  <c r="E355" i="7"/>
  <c r="B655" i="10"/>
  <c r="E655" i="7"/>
  <c r="B955" i="10"/>
  <c r="E955" i="7"/>
  <c r="B1307" i="10"/>
  <c r="E1307" i="7"/>
  <c r="B2188" i="10"/>
  <c r="E2188" i="7"/>
  <c r="B1352" i="10"/>
  <c r="E1352" i="7"/>
  <c r="B2066" i="10"/>
  <c r="E2066" i="7"/>
  <c r="B2378" i="10"/>
  <c r="E2378" i="7"/>
  <c r="B1542" i="10"/>
  <c r="E1542" i="7"/>
  <c r="B1112" i="10"/>
  <c r="E1112" i="7"/>
  <c r="B1716" i="10"/>
  <c r="E1716" i="7"/>
  <c r="B2268" i="10"/>
  <c r="E2268" i="7"/>
  <c r="B1194" i="10"/>
  <c r="E1194" i="7"/>
  <c r="B1502" i="10"/>
  <c r="E1502" i="7"/>
  <c r="B1091" i="10"/>
  <c r="E1091" i="7"/>
  <c r="B1476" i="10"/>
  <c r="E1476" i="7"/>
  <c r="B2152" i="10"/>
  <c r="E2152" i="7"/>
  <c r="B1132" i="10"/>
  <c r="E1132" i="7"/>
  <c r="B65" i="10"/>
  <c r="E65" i="7"/>
  <c r="B1003" i="10"/>
  <c r="E1003" i="7"/>
  <c r="B599" i="10"/>
  <c r="E599" i="7"/>
  <c r="B283" i="10"/>
  <c r="E283" i="7"/>
  <c r="B939" i="10"/>
  <c r="E939" i="7"/>
  <c r="B373" i="10"/>
  <c r="E373" i="7"/>
  <c r="B1029" i="10"/>
  <c r="E1029" i="7"/>
  <c r="B413" i="10"/>
  <c r="E413" i="7"/>
  <c r="B69" i="10"/>
  <c r="E69" i="7"/>
  <c r="B565" i="10"/>
  <c r="E565" i="7"/>
  <c r="B965" i="10"/>
  <c r="E965" i="7"/>
  <c r="B1311" i="10"/>
  <c r="E1311" i="7"/>
  <c r="B2226" i="10"/>
  <c r="E2226" i="7"/>
  <c r="B2465" i="10"/>
  <c r="E2465" i="7"/>
  <c r="B1480" i="10"/>
  <c r="E1480" i="7"/>
  <c r="B853" i="10"/>
  <c r="E853" i="7"/>
  <c r="B637" i="10"/>
  <c r="E637" i="7"/>
  <c r="B289" i="10"/>
  <c r="E289" i="7"/>
  <c r="B235" i="10"/>
  <c r="E235" i="7"/>
  <c r="B1067" i="10"/>
  <c r="E1067" i="7"/>
  <c r="B763" i="10"/>
  <c r="E763" i="7"/>
  <c r="B575" i="10"/>
  <c r="E575" i="7"/>
  <c r="B1200" i="10"/>
  <c r="E1200" i="7"/>
  <c r="B1167" i="10"/>
  <c r="E1167" i="7"/>
  <c r="B1242" i="10"/>
  <c r="E1242" i="7"/>
  <c r="B1427" i="10"/>
  <c r="E1427" i="7"/>
  <c r="B1202" i="10"/>
  <c r="E1202" i="7"/>
  <c r="B1291" i="10"/>
  <c r="E1291" i="7"/>
  <c r="B2352" i="10"/>
  <c r="E2352" i="7"/>
  <c r="B2476" i="10"/>
  <c r="E2476" i="7"/>
  <c r="B811" i="10"/>
  <c r="E811" i="7"/>
  <c r="B1756" i="10"/>
  <c r="E1756" i="7"/>
  <c r="B163" i="10"/>
  <c r="E163" i="7"/>
  <c r="B1596" i="10"/>
  <c r="E1596" i="7"/>
  <c r="B1135" i="10"/>
  <c r="E1135" i="7"/>
  <c r="B1535" i="10"/>
  <c r="E1535" i="7"/>
  <c r="B1934" i="10"/>
  <c r="E1934" i="7"/>
  <c r="B2134" i="10"/>
  <c r="E2134" i="7"/>
  <c r="B2412" i="10"/>
  <c r="E2412" i="7"/>
  <c r="B1210" i="10"/>
  <c r="E1210" i="7"/>
  <c r="B1410" i="10"/>
  <c r="E1410" i="7"/>
  <c r="B1584" i="10"/>
  <c r="E1584" i="7"/>
  <c r="B2470" i="10"/>
  <c r="E2470" i="7"/>
  <c r="B1128" i="10"/>
  <c r="E1128" i="7"/>
  <c r="B1328" i="10"/>
  <c r="E1328" i="7"/>
  <c r="B1930" i="10"/>
  <c r="E1930" i="7"/>
  <c r="B2452" i="10"/>
  <c r="E2452" i="7"/>
  <c r="B58" i="10"/>
  <c r="E58" i="7"/>
  <c r="B138" i="10"/>
  <c r="E138" i="7"/>
  <c r="B198" i="10"/>
  <c r="E198" i="7"/>
  <c r="B258" i="10"/>
  <c r="E258" i="7"/>
  <c r="B278" i="10"/>
  <c r="E278" i="7"/>
  <c r="B358" i="10"/>
  <c r="E358" i="7"/>
  <c r="B418" i="10"/>
  <c r="E418" i="7"/>
  <c r="B498" i="10"/>
  <c r="E498" i="7"/>
  <c r="B598" i="10"/>
  <c r="E598" i="7"/>
  <c r="B1825" i="10"/>
  <c r="E1825" i="7"/>
  <c r="B179" i="10"/>
  <c r="E179" i="7"/>
  <c r="B161" i="10"/>
  <c r="E161" i="7"/>
  <c r="B359" i="10"/>
  <c r="E359" i="7"/>
  <c r="B547" i="10"/>
  <c r="E547" i="7"/>
  <c r="B703" i="10"/>
  <c r="E703" i="7"/>
  <c r="B859" i="10"/>
  <c r="E859" i="7"/>
  <c r="B1047" i="10"/>
  <c r="E1047" i="7"/>
  <c r="B1378" i="10"/>
  <c r="E1378" i="7"/>
  <c r="B299" i="10"/>
  <c r="E299" i="7"/>
  <c r="B487" i="10"/>
  <c r="E487" i="7"/>
  <c r="B643" i="10"/>
  <c r="E643" i="7"/>
  <c r="B799" i="10"/>
  <c r="E799" i="7"/>
  <c r="B987" i="10"/>
  <c r="E987" i="7"/>
  <c r="B1651" i="10"/>
  <c r="E1651" i="7"/>
  <c r="B219" i="10"/>
  <c r="E219" i="7"/>
  <c r="B53" i="10"/>
  <c r="E53" i="7"/>
  <c r="B327" i="10"/>
  <c r="E327" i="7"/>
  <c r="B483" i="10"/>
  <c r="E483" i="7"/>
  <c r="B639" i="10"/>
  <c r="E639" i="7"/>
  <c r="B827" i="10"/>
  <c r="E827" i="7"/>
  <c r="B983" i="10"/>
  <c r="E983" i="7"/>
  <c r="B1660" i="10"/>
  <c r="E1660" i="7"/>
  <c r="B239" i="10"/>
  <c r="E239" i="7"/>
  <c r="B221" i="10"/>
  <c r="E221" i="7"/>
  <c r="B417" i="10"/>
  <c r="E417" i="7"/>
  <c r="B573" i="10"/>
  <c r="E573" i="7"/>
  <c r="B729" i="10"/>
  <c r="E729" i="7"/>
  <c r="B917" i="10"/>
  <c r="E917" i="7"/>
  <c r="B1174" i="10"/>
  <c r="E1174" i="7"/>
  <c r="B59" i="10"/>
  <c r="E59" i="7"/>
  <c r="B14" i="10"/>
  <c r="E14" i="7"/>
  <c r="B245" i="10"/>
  <c r="E245" i="7"/>
  <c r="B457" i="10"/>
  <c r="E457" i="7"/>
  <c r="B613" i="10"/>
  <c r="E613" i="7"/>
  <c r="B769" i="10"/>
  <c r="E769" i="7"/>
  <c r="B957" i="10"/>
  <c r="E957" i="7"/>
  <c r="B1293" i="10"/>
  <c r="E1293" i="7"/>
  <c r="B109" i="10"/>
  <c r="E109" i="7"/>
  <c r="B285" i="10"/>
  <c r="E285" i="7"/>
  <c r="B385" i="10"/>
  <c r="E385" i="7"/>
  <c r="B485" i="10"/>
  <c r="E485" i="7"/>
  <c r="B585" i="10"/>
  <c r="E585" i="7"/>
  <c r="B685" i="10"/>
  <c r="E685" i="7"/>
  <c r="B785" i="10"/>
  <c r="E785" i="7"/>
  <c r="B885" i="10"/>
  <c r="E885" i="7"/>
  <c r="B985" i="10"/>
  <c r="E985" i="7"/>
  <c r="B1085" i="10"/>
  <c r="E1085" i="7"/>
  <c r="B1203" i="10"/>
  <c r="E1203" i="7"/>
  <c r="B1396" i="10"/>
  <c r="E1396" i="7"/>
  <c r="B1511" i="10"/>
  <c r="E1511" i="7"/>
  <c r="B1926" i="10"/>
  <c r="E1926" i="7"/>
  <c r="B2082" i="10"/>
  <c r="E2082" i="7"/>
  <c r="B2238" i="10"/>
  <c r="E2238" i="7"/>
  <c r="B2418" i="10"/>
  <c r="E2418" i="7"/>
  <c r="B1171" i="10"/>
  <c r="E1171" i="7"/>
  <c r="B1363" i="10"/>
  <c r="E1363" i="7"/>
  <c r="B1556" i="10"/>
  <c r="E1556" i="7"/>
  <c r="B1928" i="10"/>
  <c r="E1928" i="7"/>
  <c r="B2116" i="10"/>
  <c r="E2116" i="7"/>
  <c r="B2272" i="10"/>
  <c r="E2272" i="7"/>
  <c r="B2480" i="10"/>
  <c r="E2480" i="7"/>
  <c r="B1245" i="10"/>
  <c r="E1245" i="7"/>
  <c r="B1438" i="10"/>
  <c r="E1438" i="7"/>
  <c r="B1553" i="10"/>
  <c r="E1553" i="7"/>
  <c r="B1640" i="10"/>
  <c r="E1640" i="7"/>
  <c r="B1830" i="10"/>
  <c r="E1830" i="7"/>
  <c r="B1123" i="10"/>
  <c r="E1123" i="7"/>
  <c r="B1316" i="10"/>
  <c r="E1316" i="7"/>
  <c r="B1431" i="10"/>
  <c r="E1431" i="7"/>
  <c r="B1816" i="10"/>
  <c r="E1816" i="7"/>
  <c r="B2006" i="10"/>
  <c r="E2006" i="7"/>
  <c r="B2162" i="10"/>
  <c r="E2162" i="7"/>
  <c r="B2318" i="10"/>
  <c r="E2318" i="7"/>
  <c r="B2540" i="10"/>
  <c r="E2540" i="7"/>
  <c r="B1205" i="10"/>
  <c r="E1205" i="7"/>
  <c r="B1398" i="10"/>
  <c r="E1398" i="7"/>
  <c r="B1513" i="10"/>
  <c r="E1513" i="7"/>
  <c r="B1636" i="10"/>
  <c r="E1636" i="7"/>
  <c r="B2399" i="10"/>
  <c r="E2399" i="7"/>
  <c r="B1180" i="10"/>
  <c r="E1180" i="7"/>
  <c r="B1372" i="10"/>
  <c r="E1372" i="7"/>
  <c r="B1487" i="10"/>
  <c r="E1487" i="7"/>
  <c r="B1858" i="10"/>
  <c r="E1858" i="7"/>
  <c r="B2046" i="10"/>
  <c r="E2046" i="7"/>
  <c r="B2202" i="10"/>
  <c r="E2202" i="7"/>
  <c r="B2358" i="10"/>
  <c r="E2358" i="7"/>
  <c r="B51" i="10"/>
  <c r="E51" i="7"/>
  <c r="B251" i="10"/>
  <c r="E251" i="7"/>
  <c r="B1262" i="10"/>
  <c r="E1262" i="7"/>
  <c r="B1454" i="10"/>
  <c r="E1454" i="7"/>
  <c r="B1583" i="10"/>
  <c r="E1583" i="7"/>
  <c r="B1666" i="10"/>
  <c r="E1666" i="7"/>
  <c r="B15" i="10"/>
  <c r="E15" i="7"/>
  <c r="B157" i="10"/>
  <c r="E157" i="7"/>
  <c r="B321" i="10"/>
  <c r="E321" i="7"/>
  <c r="B421" i="10"/>
  <c r="E421" i="7"/>
  <c r="B521" i="10"/>
  <c r="E521" i="7"/>
  <c r="B621" i="10"/>
  <c r="E621" i="7"/>
  <c r="B721" i="10"/>
  <c r="E721" i="7"/>
  <c r="B821" i="10"/>
  <c r="E821" i="7"/>
  <c r="B921" i="10"/>
  <c r="E921" i="7"/>
  <c r="B1021" i="10"/>
  <c r="E1021" i="7"/>
  <c r="B1143" i="10"/>
  <c r="E1143" i="7"/>
  <c r="B1336" i="10"/>
  <c r="E1336" i="7"/>
  <c r="B1451" i="10"/>
  <c r="E1451" i="7"/>
  <c r="B1804" i="10"/>
  <c r="E1804" i="7"/>
  <c r="B1986" i="10"/>
  <c r="E1986" i="7"/>
  <c r="B2142" i="10"/>
  <c r="E2142" i="7"/>
  <c r="B2298" i="10"/>
  <c r="E2298" i="7"/>
  <c r="B17" i="10"/>
  <c r="E17" i="7"/>
  <c r="B183" i="10"/>
  <c r="E183" i="7"/>
  <c r="B1133" i="10"/>
  <c r="E1133" i="7"/>
  <c r="B1325" i="10"/>
  <c r="E1325" i="7"/>
  <c r="B1518" i="10"/>
  <c r="E1518" i="7"/>
  <c r="B1605" i="10"/>
  <c r="E1605" i="7"/>
  <c r="B1738" i="10"/>
  <c r="E1738" i="7"/>
  <c r="B2536" i="10"/>
  <c r="E2536" i="7"/>
  <c r="B1144" i="10"/>
  <c r="E1144" i="7"/>
  <c r="B1244" i="10"/>
  <c r="E1244" i="7"/>
  <c r="B1344" i="10"/>
  <c r="E1344" i="7"/>
  <c r="B1444" i="10"/>
  <c r="E1444" i="7"/>
  <c r="B1544" i="10"/>
  <c r="E1544" i="7"/>
  <c r="B1844" i="10"/>
  <c r="E1844" i="7"/>
  <c r="B1944" i="10"/>
  <c r="E1944" i="7"/>
  <c r="B2044" i="10"/>
  <c r="E2044" i="7"/>
  <c r="B2144" i="10"/>
  <c r="E2144" i="7"/>
  <c r="B2244" i="10"/>
  <c r="E2244" i="7"/>
  <c r="B2344" i="10"/>
  <c r="E2344" i="7"/>
  <c r="B2416" i="10"/>
  <c r="E2416" i="7"/>
  <c r="B2400" i="10"/>
  <c r="E2400" i="7"/>
  <c r="B1121" i="10"/>
  <c r="E1121" i="7"/>
  <c r="B1221" i="10"/>
  <c r="E1221" i="7"/>
  <c r="B1321" i="10"/>
  <c r="E1321" i="7"/>
  <c r="B1421" i="10"/>
  <c r="E1421" i="7"/>
  <c r="B1521" i="10"/>
  <c r="E1521" i="7"/>
  <c r="B1589" i="10"/>
  <c r="E1589" i="7"/>
  <c r="B1639" i="10"/>
  <c r="E1639" i="7"/>
  <c r="B1734" i="10"/>
  <c r="E1734" i="7"/>
  <c r="B2474" i="10"/>
  <c r="E2474" i="7"/>
  <c r="B1139" i="10"/>
  <c r="E1139" i="7"/>
  <c r="B1239" i="10"/>
  <c r="E1239" i="7"/>
  <c r="B1339" i="10"/>
  <c r="E1339" i="7"/>
  <c r="B1439" i="10"/>
  <c r="E1439" i="7"/>
  <c r="B1539" i="10"/>
  <c r="E1539" i="7"/>
  <c r="B1840" i="10"/>
  <c r="E1840" i="7"/>
  <c r="B1940" i="10"/>
  <c r="E1940" i="7"/>
  <c r="B2040" i="10"/>
  <c r="E2040" i="7"/>
  <c r="B2140" i="10"/>
  <c r="E2140" i="7"/>
  <c r="B2240" i="10"/>
  <c r="E2240" i="7"/>
  <c r="B2340" i="10"/>
  <c r="E2340" i="7"/>
  <c r="B2456" i="10"/>
  <c r="E2456" i="7"/>
  <c r="B40" i="10"/>
  <c r="E40" i="7"/>
  <c r="B60" i="10"/>
  <c r="E60" i="7"/>
  <c r="B80" i="10"/>
  <c r="E80" i="7"/>
  <c r="B100" i="10"/>
  <c r="E100" i="7"/>
  <c r="B120" i="10"/>
  <c r="E120" i="7"/>
  <c r="B140" i="10"/>
  <c r="E140" i="7"/>
  <c r="B160" i="10"/>
  <c r="E160" i="7"/>
  <c r="B180" i="10"/>
  <c r="E180" i="7"/>
  <c r="B200" i="10"/>
  <c r="E200" i="7"/>
  <c r="B220" i="10"/>
  <c r="E220" i="7"/>
  <c r="B240" i="10"/>
  <c r="E240" i="7"/>
  <c r="B260" i="10"/>
  <c r="E260" i="7"/>
  <c r="B280" i="10"/>
  <c r="E280" i="7"/>
  <c r="B300" i="10"/>
  <c r="E300" i="7"/>
  <c r="B320" i="10"/>
  <c r="E320" i="7"/>
  <c r="B340" i="10"/>
  <c r="E340" i="7"/>
  <c r="B360" i="10"/>
  <c r="E360" i="7"/>
  <c r="B380" i="10"/>
  <c r="E380" i="7"/>
  <c r="B400" i="10"/>
  <c r="E400" i="7"/>
  <c r="B420" i="10"/>
  <c r="E420" i="7"/>
  <c r="B440" i="10"/>
  <c r="E440" i="7"/>
  <c r="B460" i="10"/>
  <c r="E460" i="7"/>
  <c r="B480" i="10"/>
  <c r="E480" i="7"/>
  <c r="B500" i="10"/>
  <c r="E500" i="7"/>
  <c r="B520" i="10"/>
  <c r="E520" i="7"/>
  <c r="B540" i="10"/>
  <c r="E540" i="7"/>
  <c r="B560" i="10"/>
  <c r="E560" i="7"/>
  <c r="B580" i="10"/>
  <c r="E580" i="7"/>
  <c r="B600" i="10"/>
  <c r="E600" i="7"/>
  <c r="B620" i="10"/>
  <c r="E620" i="7"/>
  <c r="B640" i="10"/>
  <c r="E640" i="7"/>
  <c r="B660" i="10"/>
  <c r="E660" i="7"/>
  <c r="B680" i="10"/>
  <c r="E680" i="7"/>
  <c r="B700" i="10"/>
  <c r="E700" i="7"/>
  <c r="B720" i="10"/>
  <c r="E720" i="7"/>
  <c r="B740" i="10"/>
  <c r="E740" i="7"/>
  <c r="B760" i="10"/>
  <c r="E760" i="7"/>
  <c r="B780" i="10"/>
  <c r="E780" i="7"/>
  <c r="B800" i="10"/>
  <c r="E800" i="7"/>
  <c r="B820" i="10"/>
  <c r="E820" i="7"/>
  <c r="B840" i="10"/>
  <c r="E840" i="7"/>
  <c r="B860" i="10"/>
  <c r="E860" i="7"/>
  <c r="B880" i="10"/>
  <c r="E880" i="7"/>
  <c r="B900" i="10"/>
  <c r="E900" i="7"/>
  <c r="B920" i="10"/>
  <c r="E920" i="7"/>
  <c r="B940" i="10"/>
  <c r="E940" i="7"/>
  <c r="B960" i="10"/>
  <c r="E960" i="7"/>
  <c r="B980" i="10"/>
  <c r="E980" i="7"/>
  <c r="B1000" i="10"/>
  <c r="E1000" i="7"/>
  <c r="B1020" i="10"/>
  <c r="E1020" i="7"/>
  <c r="B1040" i="10"/>
  <c r="E1040" i="7"/>
  <c r="B1060" i="10"/>
  <c r="E1060" i="7"/>
  <c r="B1080" i="10"/>
  <c r="E1080" i="7"/>
  <c r="B1157" i="10"/>
  <c r="E1157" i="7"/>
  <c r="B1257" i="10"/>
  <c r="E1257" i="7"/>
  <c r="B1357" i="10"/>
  <c r="E1357" i="7"/>
  <c r="B1457" i="10"/>
  <c r="E1457" i="7"/>
  <c r="B1557" i="10"/>
  <c r="E1557" i="7"/>
  <c r="B1607" i="10"/>
  <c r="E1607" i="7"/>
  <c r="B1657" i="10"/>
  <c r="E1657" i="7"/>
  <c r="B1806" i="10"/>
  <c r="E1806" i="7"/>
  <c r="B2527" i="10"/>
  <c r="E2527" i="7"/>
  <c r="B2462" i="10"/>
  <c r="E2462" i="7"/>
  <c r="B2408" i="10"/>
  <c r="E2408" i="7"/>
  <c r="B2508" i="10"/>
  <c r="E2508" i="7"/>
  <c r="B1687" i="10"/>
  <c r="E1687" i="7"/>
  <c r="B1707" i="10"/>
  <c r="E1707" i="7"/>
  <c r="B1727" i="10"/>
  <c r="E1727" i="7"/>
  <c r="B1747" i="10"/>
  <c r="E1747" i="7"/>
  <c r="B1767" i="10"/>
  <c r="E1767" i="7"/>
  <c r="B1787" i="10"/>
  <c r="E1787" i="7"/>
  <c r="B1807" i="10"/>
  <c r="E1807" i="7"/>
  <c r="B1827" i="10"/>
  <c r="E1827" i="7"/>
  <c r="B1847" i="10"/>
  <c r="E1847" i="7"/>
  <c r="B1867" i="10"/>
  <c r="E1867" i="7"/>
  <c r="B1887" i="10"/>
  <c r="E1887" i="7"/>
  <c r="B1907" i="10"/>
  <c r="E1907" i="7"/>
  <c r="B1927" i="10"/>
  <c r="E1927" i="7"/>
  <c r="B1947" i="10"/>
  <c r="E1947" i="7"/>
  <c r="B1967" i="10"/>
  <c r="E1967" i="7"/>
  <c r="B1987" i="10"/>
  <c r="E1987" i="7"/>
  <c r="B2007" i="10"/>
  <c r="E2007" i="7"/>
  <c r="B2027" i="10"/>
  <c r="E2027" i="7"/>
  <c r="B2047" i="10"/>
  <c r="E2047" i="7"/>
  <c r="B2067" i="10"/>
  <c r="E2067" i="7"/>
  <c r="B2087" i="10"/>
  <c r="E2087" i="7"/>
  <c r="B2107" i="10"/>
  <c r="E2107" i="7"/>
  <c r="B2127" i="10"/>
  <c r="E2127" i="7"/>
  <c r="B2147" i="10"/>
  <c r="E2147" i="7"/>
  <c r="B2167" i="10"/>
  <c r="E2167" i="7"/>
  <c r="B2187" i="10"/>
  <c r="E2187" i="7"/>
  <c r="B2207" i="10"/>
  <c r="E2207" i="7"/>
  <c r="B2227" i="10"/>
  <c r="E2227" i="7"/>
  <c r="B2247" i="10"/>
  <c r="E2247" i="7"/>
  <c r="B2267" i="10"/>
  <c r="E2267" i="7"/>
  <c r="B2287" i="10"/>
  <c r="E2287" i="7"/>
  <c r="B2307" i="10"/>
  <c r="E2307" i="7"/>
  <c r="B2327" i="10"/>
  <c r="E2327" i="7"/>
  <c r="B2347" i="10"/>
  <c r="E2347" i="7"/>
  <c r="B2367" i="10"/>
  <c r="E2367" i="7"/>
  <c r="B2387" i="10"/>
  <c r="E2387" i="7"/>
  <c r="B2455" i="10"/>
  <c r="E2455" i="7"/>
  <c r="B2413" i="10"/>
  <c r="E2413" i="7"/>
  <c r="B2513" i="10"/>
  <c r="E2513" i="7"/>
  <c r="B261" i="10"/>
  <c r="E261" i="7"/>
  <c r="B85" i="10"/>
  <c r="E85" i="7"/>
  <c r="B693" i="10"/>
  <c r="E693" i="7"/>
  <c r="B533" i="10"/>
  <c r="E533" i="7"/>
  <c r="B467" i="10"/>
  <c r="E467" i="7"/>
  <c r="B1626" i="10"/>
  <c r="E1626" i="7"/>
  <c r="B663" i="10"/>
  <c r="E663" i="7"/>
  <c r="B1635" i="10"/>
  <c r="E1635" i="7"/>
  <c r="B415" i="10"/>
  <c r="E415" i="7"/>
  <c r="B915" i="10"/>
  <c r="E915" i="7"/>
  <c r="B1292" i="10"/>
  <c r="E1292" i="7"/>
  <c r="B2288" i="10"/>
  <c r="E2288" i="7"/>
  <c r="B1978" i="10"/>
  <c r="E1978" i="7"/>
  <c r="B1334" i="10"/>
  <c r="E1334" i="7"/>
  <c r="B1665" i="10"/>
  <c r="E1665" i="7"/>
  <c r="B1327" i="10"/>
  <c r="E1327" i="7"/>
  <c r="B2212" i="10"/>
  <c r="E2212" i="7"/>
  <c r="B1409" i="10"/>
  <c r="E1409" i="7"/>
  <c r="B2503" i="10"/>
  <c r="E2503" i="7"/>
  <c r="B1688" i="10"/>
  <c r="E1688" i="7"/>
  <c r="B111" i="10"/>
  <c r="E111" i="7"/>
  <c r="B1608" i="10"/>
  <c r="E1608" i="7"/>
  <c r="B551" i="10"/>
  <c r="E551" i="7"/>
  <c r="B851" i="10"/>
  <c r="E851" i="7"/>
  <c r="B1051" i="10"/>
  <c r="E1051" i="7"/>
  <c r="B1848" i="10"/>
  <c r="E1848" i="7"/>
  <c r="B2348" i="10"/>
  <c r="E2348" i="7"/>
  <c r="B1222" i="10"/>
  <c r="E1222" i="7"/>
  <c r="B1529" i="10"/>
  <c r="E1529" i="7"/>
  <c r="B24" i="10"/>
  <c r="E24" i="7"/>
  <c r="B1475" i="10"/>
  <c r="E1475" i="7"/>
  <c r="B2174" i="10"/>
  <c r="E2174" i="7"/>
  <c r="B1150" i="10"/>
  <c r="E1150" i="7"/>
  <c r="B1550" i="10"/>
  <c r="E1550" i="7"/>
  <c r="B1794" i="10"/>
  <c r="E1794" i="7"/>
  <c r="B1168" i="10"/>
  <c r="E1168" i="7"/>
  <c r="B1700" i="10"/>
  <c r="E1700" i="7"/>
  <c r="B2170" i="10"/>
  <c r="E2170" i="7"/>
  <c r="B2370" i="10"/>
  <c r="E2370" i="7"/>
  <c r="B86" i="10"/>
  <c r="E86" i="7"/>
  <c r="B146" i="10"/>
  <c r="E146" i="7"/>
  <c r="B286" i="10"/>
  <c r="E286" i="7"/>
  <c r="B366" i="10"/>
  <c r="E366" i="7"/>
  <c r="B426" i="10"/>
  <c r="E426" i="7"/>
  <c r="B486" i="10"/>
  <c r="E486" i="7"/>
  <c r="B526" i="10"/>
  <c r="E526" i="7"/>
  <c r="B586" i="10"/>
  <c r="E586" i="7"/>
  <c r="B646" i="10"/>
  <c r="E646" i="7"/>
  <c r="B686" i="10"/>
  <c r="E686" i="7"/>
  <c r="B726" i="10"/>
  <c r="E726" i="7"/>
  <c r="B786" i="10"/>
  <c r="E786" i="7"/>
  <c r="B846" i="10"/>
  <c r="E846" i="7"/>
  <c r="B886" i="10"/>
  <c r="E886" i="7"/>
  <c r="B926" i="10"/>
  <c r="E926" i="7"/>
  <c r="B986" i="10"/>
  <c r="E986" i="7"/>
  <c r="B1046" i="10"/>
  <c r="E1046" i="7"/>
  <c r="B1186" i="10"/>
  <c r="E1186" i="7"/>
  <c r="B1386" i="10"/>
  <c r="E1386" i="7"/>
  <c r="B1572" i="10"/>
  <c r="E1572" i="7"/>
  <c r="B2423" i="10"/>
  <c r="E2423" i="7"/>
  <c r="B2491" i="10"/>
  <c r="E2491" i="7"/>
  <c r="B2537" i="10"/>
  <c r="E2537" i="7"/>
  <c r="B1713" i="10"/>
  <c r="E1713" i="7"/>
  <c r="B1833" i="10"/>
  <c r="E1833" i="7"/>
  <c r="B2444" i="10"/>
  <c r="E2444" i="7"/>
  <c r="B459" i="10"/>
  <c r="E459" i="7"/>
  <c r="B803" i="10"/>
  <c r="E803" i="7"/>
  <c r="B185" i="10"/>
  <c r="E185" i="7"/>
  <c r="B899" i="10"/>
  <c r="E899" i="7"/>
  <c r="B497" i="10"/>
  <c r="E497" i="7"/>
  <c r="B199" i="10"/>
  <c r="E199" i="7"/>
  <c r="B937" i="10"/>
  <c r="E937" i="7"/>
  <c r="B433" i="10"/>
  <c r="E433" i="7"/>
  <c r="B933" i="10"/>
  <c r="E933" i="7"/>
  <c r="B121" i="10"/>
  <c r="E121" i="7"/>
  <c r="B679" i="10"/>
  <c r="E679" i="7"/>
  <c r="B29" i="10"/>
  <c r="E29" i="7"/>
  <c r="B719" i="10"/>
  <c r="E719" i="7"/>
  <c r="B49" i="10"/>
  <c r="E49" i="7"/>
  <c r="B455" i="10"/>
  <c r="E455" i="7"/>
  <c r="B755" i="10"/>
  <c r="E755" i="7"/>
  <c r="B1055" i="10"/>
  <c r="E1055" i="7"/>
  <c r="B1500" i="10"/>
  <c r="E1500" i="7"/>
  <c r="B2376" i="10"/>
  <c r="E2376" i="7"/>
  <c r="B1467" i="10"/>
  <c r="E1467" i="7"/>
  <c r="B2222" i="10"/>
  <c r="E2222" i="7"/>
  <c r="B1349" i="10"/>
  <c r="E1349" i="7"/>
  <c r="B1615" i="10"/>
  <c r="E1615" i="7"/>
  <c r="B1227" i="10"/>
  <c r="E1227" i="7"/>
  <c r="B1956" i="10"/>
  <c r="E1956" i="7"/>
  <c r="B2436" i="10"/>
  <c r="E2436" i="7"/>
  <c r="B1309" i="10"/>
  <c r="E1309" i="7"/>
  <c r="B1750" i="10"/>
  <c r="E1750" i="7"/>
  <c r="B1836" i="10"/>
  <c r="E1836" i="7"/>
  <c r="B26" i="10"/>
  <c r="E26" i="7"/>
  <c r="B791" i="10"/>
  <c r="E791" i="7"/>
  <c r="B347" i="10"/>
  <c r="E347" i="7"/>
  <c r="B503" i="10"/>
  <c r="E503" i="7"/>
  <c r="B847" i="10"/>
  <c r="E847" i="7"/>
  <c r="B1643" i="10"/>
  <c r="E1643" i="7"/>
  <c r="B247" i="10"/>
  <c r="E247" i="7"/>
  <c r="B443" i="10"/>
  <c r="E443" i="7"/>
  <c r="B787" i="10"/>
  <c r="E787" i="7"/>
  <c r="B167" i="10"/>
  <c r="E167" i="7"/>
  <c r="B20" i="10"/>
  <c r="E20" i="7"/>
  <c r="B439" i="10"/>
  <c r="E439" i="7"/>
  <c r="B783" i="10"/>
  <c r="E783" i="7"/>
  <c r="B1576" i="10"/>
  <c r="E1576" i="7"/>
  <c r="B125" i="10"/>
  <c r="E125" i="7"/>
  <c r="B529" i="10"/>
  <c r="E529" i="7"/>
  <c r="B873" i="10"/>
  <c r="E873" i="7"/>
  <c r="B32" i="10"/>
  <c r="E32" i="7"/>
  <c r="B193" i="10"/>
  <c r="E193" i="7"/>
  <c r="B569" i="10"/>
  <c r="E569" i="7"/>
  <c r="B757" i="10"/>
  <c r="E757" i="7"/>
  <c r="B1069" i="10"/>
  <c r="E1069" i="7"/>
  <c r="B269" i="10"/>
  <c r="E269" i="7"/>
  <c r="B465" i="10"/>
  <c r="E465" i="7"/>
  <c r="B665" i="10"/>
  <c r="E665" i="7"/>
  <c r="B765" i="10"/>
  <c r="E765" i="7"/>
  <c r="B1065" i="10"/>
  <c r="E1065" i="7"/>
  <c r="B1196" i="10"/>
  <c r="E1196" i="7"/>
  <c r="B1503" i="10"/>
  <c r="E1503" i="7"/>
  <c r="B1882" i="10"/>
  <c r="E1882" i="7"/>
  <c r="B2403" i="10"/>
  <c r="E2403" i="7"/>
  <c r="B1163" i="10"/>
  <c r="E1163" i="7"/>
  <c r="B1356" i="10"/>
  <c r="E1356" i="7"/>
  <c r="B1916" i="10"/>
  <c r="E1916" i="7"/>
  <c r="B2072" i="10"/>
  <c r="E2072" i="7"/>
  <c r="B2228" i="10"/>
  <c r="E2228" i="7"/>
  <c r="B1353" i="10"/>
  <c r="E1353" i="7"/>
  <c r="B1545" i="10"/>
  <c r="E1545" i="7"/>
  <c r="B1623" i="10"/>
  <c r="E1623" i="7"/>
  <c r="B1778" i="10"/>
  <c r="E1778" i="7"/>
  <c r="B1116" i="10"/>
  <c r="E1116" i="7"/>
  <c r="B1423" i="10"/>
  <c r="E1423" i="7"/>
  <c r="B1764" i="10"/>
  <c r="E1764" i="7"/>
  <c r="B2306" i="10"/>
  <c r="E2306" i="7"/>
  <c r="B2002" i="10"/>
  <c r="E2002" i="7"/>
  <c r="B353" i="10"/>
  <c r="E353" i="7"/>
  <c r="B1193" i="10"/>
  <c r="E1193" i="7"/>
  <c r="B1610" i="10"/>
  <c r="E1610" i="7"/>
  <c r="B789" i="10"/>
  <c r="E789" i="7"/>
  <c r="B567" i="10"/>
  <c r="E567" i="7"/>
  <c r="B419" i="10"/>
  <c r="E419" i="7"/>
  <c r="B375" i="10"/>
  <c r="E375" i="7"/>
  <c r="B975" i="10"/>
  <c r="E975" i="7"/>
  <c r="B2076" i="10"/>
  <c r="E2076" i="7"/>
  <c r="B2078" i="10"/>
  <c r="E2078" i="7"/>
  <c r="B1120" i="10"/>
  <c r="E1120" i="7"/>
  <c r="B1628" i="10"/>
  <c r="E1628" i="7"/>
  <c r="B311" i="10"/>
  <c r="E311" i="7"/>
  <c r="B1235" i="10"/>
  <c r="E1235" i="7"/>
  <c r="B798" i="10"/>
  <c r="E798" i="7"/>
  <c r="B227" i="10"/>
  <c r="E227" i="7"/>
  <c r="B165" i="10"/>
  <c r="E165" i="7"/>
  <c r="B397" i="10"/>
  <c r="E397" i="7"/>
  <c r="B553" i="10"/>
  <c r="E553" i="7"/>
  <c r="B709" i="10"/>
  <c r="E709" i="7"/>
  <c r="B897" i="10"/>
  <c r="E897" i="7"/>
  <c r="B1053" i="10"/>
  <c r="E1053" i="7"/>
  <c r="B1489" i="10"/>
  <c r="E1489" i="7"/>
  <c r="B337" i="10"/>
  <c r="E337" i="7"/>
  <c r="B493" i="10"/>
  <c r="E493" i="7"/>
  <c r="B649" i="10"/>
  <c r="E649" i="7"/>
  <c r="B837" i="10"/>
  <c r="E837" i="7"/>
  <c r="B993" i="10"/>
  <c r="E993" i="7"/>
  <c r="B2398" i="10"/>
  <c r="E2398" i="7"/>
  <c r="B267" i="10"/>
  <c r="E267" i="7"/>
  <c r="B101" i="10"/>
  <c r="E101" i="7"/>
  <c r="B333" i="10"/>
  <c r="E333" i="7"/>
  <c r="B489" i="10"/>
  <c r="E489" i="7"/>
  <c r="B677" i="10"/>
  <c r="E677" i="7"/>
  <c r="B833" i="10"/>
  <c r="E833" i="7"/>
  <c r="B989" i="10"/>
  <c r="E989" i="7"/>
  <c r="B2487" i="10"/>
  <c r="E2487" i="7"/>
  <c r="B1282" i="10"/>
  <c r="E1282" i="7"/>
  <c r="B225" i="10"/>
  <c r="E225" i="7"/>
  <c r="B423" i="10"/>
  <c r="E423" i="7"/>
  <c r="B579" i="10"/>
  <c r="E579" i="7"/>
  <c r="B767" i="10"/>
  <c r="E767" i="7"/>
  <c r="B923" i="10"/>
  <c r="E923" i="7"/>
  <c r="B1285" i="10"/>
  <c r="E1285" i="7"/>
  <c r="B107" i="10"/>
  <c r="E107" i="7"/>
  <c r="B21" i="10"/>
  <c r="E21" i="7"/>
  <c r="B307" i="10"/>
  <c r="E307" i="7"/>
  <c r="B463" i="10"/>
  <c r="E463" i="7"/>
  <c r="B619" i="10"/>
  <c r="E619" i="7"/>
  <c r="B807" i="10"/>
  <c r="E807" i="7"/>
  <c r="B963" i="10"/>
  <c r="E963" i="7"/>
  <c r="B1478" i="10"/>
  <c r="E1478" i="7"/>
  <c r="B129" i="10"/>
  <c r="E129" i="7"/>
  <c r="B295" i="10"/>
  <c r="E295" i="7"/>
  <c r="B395" i="10"/>
  <c r="E395" i="7"/>
  <c r="B495" i="10"/>
  <c r="E495" i="7"/>
  <c r="B595" i="10"/>
  <c r="E595" i="7"/>
  <c r="B695" i="10"/>
  <c r="E695" i="7"/>
  <c r="B795" i="10"/>
  <c r="E795" i="7"/>
  <c r="B895" i="10"/>
  <c r="E895" i="7"/>
  <c r="B995" i="10"/>
  <c r="E995" i="7"/>
  <c r="B1092" i="10"/>
  <c r="E1092" i="7"/>
  <c r="B1207" i="10"/>
  <c r="E1207" i="7"/>
  <c r="B1400" i="10"/>
  <c r="E1400" i="7"/>
  <c r="B1676" i="10"/>
  <c r="E1676" i="7"/>
  <c r="B1932" i="10"/>
  <c r="E1932" i="7"/>
  <c r="B2088" i="10"/>
  <c r="E2088" i="7"/>
  <c r="B2276" i="10"/>
  <c r="E2276" i="7"/>
  <c r="B2499" i="10"/>
  <c r="E2499" i="7"/>
  <c r="B1252" i="10"/>
  <c r="E1252" i="7"/>
  <c r="B1367" i="10"/>
  <c r="E1367" i="7"/>
  <c r="B1696" i="10"/>
  <c r="E1696" i="7"/>
  <c r="B1966" i="10"/>
  <c r="E1966" i="7"/>
  <c r="B2122" i="10"/>
  <c r="E2122" i="7"/>
  <c r="B2278" i="10"/>
  <c r="E2278" i="7"/>
  <c r="B1134" i="10"/>
  <c r="E1134" i="7"/>
  <c r="B1249" i="10"/>
  <c r="E1249" i="7"/>
  <c r="B1442" i="10"/>
  <c r="E1442" i="7"/>
  <c r="B1565" i="10"/>
  <c r="E1565" i="7"/>
  <c r="B1648" i="10"/>
  <c r="E1648" i="7"/>
  <c r="B2443" i="10"/>
  <c r="E2443" i="7"/>
  <c r="B1127" i="10"/>
  <c r="E1127" i="7"/>
  <c r="B1320" i="10"/>
  <c r="E1320" i="7"/>
  <c r="B1512" i="10"/>
  <c r="E1512" i="7"/>
  <c r="B1856" i="10"/>
  <c r="E1856" i="7"/>
  <c r="B2012" i="10"/>
  <c r="E2012" i="7"/>
  <c r="B2168" i="10"/>
  <c r="E2168" i="7"/>
  <c r="B2356" i="10"/>
  <c r="E2356" i="7"/>
  <c r="B1094" i="10"/>
  <c r="E1094" i="7"/>
  <c r="B1209" i="10"/>
  <c r="E1209" i="7"/>
  <c r="B1402" i="10"/>
  <c r="E1402" i="7"/>
  <c r="B1561" i="10"/>
  <c r="E1561" i="7"/>
  <c r="B1645" i="10"/>
  <c r="E1645" i="7"/>
  <c r="B2407" i="10"/>
  <c r="E2407" i="7"/>
  <c r="B1183" i="10"/>
  <c r="E1183" i="7"/>
  <c r="B1376" i="10"/>
  <c r="E1376" i="7"/>
  <c r="B1491" i="10"/>
  <c r="E1491" i="7"/>
  <c r="B1896" i="10"/>
  <c r="E1896" i="7"/>
  <c r="B2052" i="10"/>
  <c r="E2052" i="7"/>
  <c r="B2208" i="10"/>
  <c r="E2208" i="7"/>
  <c r="B2483" i="10"/>
  <c r="E2483" i="7"/>
  <c r="B71" i="10"/>
  <c r="E71" i="7"/>
  <c r="B271" i="10"/>
  <c r="E271" i="7"/>
  <c r="B1265" i="10"/>
  <c r="E1265" i="7"/>
  <c r="B1458" i="10"/>
  <c r="E1458" i="7"/>
  <c r="B1591" i="10"/>
  <c r="E1591" i="7"/>
  <c r="B1718" i="10"/>
  <c r="E1718" i="7"/>
  <c r="B177" i="10"/>
  <c r="E177" i="7"/>
  <c r="B331" i="10"/>
  <c r="E331" i="7"/>
  <c r="B431" i="10"/>
  <c r="E431" i="7"/>
  <c r="B531" i="10"/>
  <c r="E531" i="7"/>
  <c r="B631" i="10"/>
  <c r="E631" i="7"/>
  <c r="B731" i="10"/>
  <c r="E731" i="7"/>
  <c r="B831" i="10"/>
  <c r="E831" i="7"/>
  <c r="B931" i="10"/>
  <c r="E931" i="7"/>
  <c r="B1031" i="10"/>
  <c r="E1031" i="7"/>
  <c r="B1147" i="10"/>
  <c r="E1147" i="7"/>
  <c r="B1340" i="10"/>
  <c r="E1340" i="7"/>
  <c r="B1532" i="10"/>
  <c r="E1532" i="7"/>
  <c r="B1808" i="10"/>
  <c r="E1808" i="7"/>
  <c r="B1992" i="10"/>
  <c r="E1992" i="7"/>
  <c r="B2148" i="10"/>
  <c r="E2148" i="7"/>
  <c r="B2336" i="10"/>
  <c r="E2336" i="7"/>
  <c r="B203" i="10"/>
  <c r="E203" i="7"/>
  <c r="B1214" i="10"/>
  <c r="E1214" i="7"/>
  <c r="B1329" i="10"/>
  <c r="E1329" i="7"/>
  <c r="B1522" i="10"/>
  <c r="E1522" i="7"/>
  <c r="B1613" i="10"/>
  <c r="E1613" i="7"/>
  <c r="B1742" i="10"/>
  <c r="E1742" i="7"/>
  <c r="B1155" i="10"/>
  <c r="E1155" i="7"/>
  <c r="B1255" i="10"/>
  <c r="E1255" i="7"/>
  <c r="B1355" i="10"/>
  <c r="E1355" i="7"/>
  <c r="B1455" i="10"/>
  <c r="E1455" i="7"/>
  <c r="B1555" i="10"/>
  <c r="E1555" i="7"/>
  <c r="B1854" i="10"/>
  <c r="E1854" i="7"/>
  <c r="B1954" i="10"/>
  <c r="E1954" i="7"/>
  <c r="B2054" i="10"/>
  <c r="E2054" i="7"/>
  <c r="B2154" i="10"/>
  <c r="E2154" i="7"/>
  <c r="B2254" i="10"/>
  <c r="E2254" i="7"/>
  <c r="B2354" i="10"/>
  <c r="E2354" i="7"/>
  <c r="B2420" i="10"/>
  <c r="E2420" i="7"/>
  <c r="B2481" i="10"/>
  <c r="E2481" i="7"/>
  <c r="B1130" i="10"/>
  <c r="E1130" i="7"/>
  <c r="B1230" i="10"/>
  <c r="E1230" i="7"/>
  <c r="B1330" i="10"/>
  <c r="E1330" i="7"/>
  <c r="B1430" i="10"/>
  <c r="E1430" i="7"/>
  <c r="B1530" i="10"/>
  <c r="E1530" i="7"/>
  <c r="B1594" i="10"/>
  <c r="E1594" i="7"/>
  <c r="B1644" i="10"/>
  <c r="E1644" i="7"/>
  <c r="B1754" i="10"/>
  <c r="E1754" i="7"/>
  <c r="B2478" i="10"/>
  <c r="E2478" i="7"/>
  <c r="B30" i="10"/>
  <c r="E30" i="7"/>
  <c r="B1148" i="10"/>
  <c r="E1148" i="7"/>
  <c r="B1248" i="10"/>
  <c r="E1248" i="7"/>
  <c r="B1348" i="10"/>
  <c r="E1348" i="7"/>
  <c r="B1448" i="10"/>
  <c r="E1448" i="7"/>
  <c r="B1548" i="10"/>
  <c r="E1548" i="7"/>
  <c r="B1850" i="10"/>
  <c r="E1850" i="7"/>
  <c r="B1950" i="10"/>
  <c r="E1950" i="7"/>
  <c r="B2050" i="10"/>
  <c r="E2050" i="7"/>
  <c r="B2150" i="10"/>
  <c r="E2150" i="7"/>
  <c r="B2250" i="10"/>
  <c r="E2250" i="7"/>
  <c r="B2350" i="10"/>
  <c r="E2350" i="7"/>
  <c r="B2460" i="10"/>
  <c r="E2460" i="7"/>
  <c r="B42" i="10"/>
  <c r="E42" i="7"/>
  <c r="B62" i="10"/>
  <c r="E62" i="7"/>
  <c r="B82" i="10"/>
  <c r="E82" i="7"/>
  <c r="B102" i="10"/>
  <c r="E102" i="7"/>
  <c r="B122" i="10"/>
  <c r="E122" i="7"/>
  <c r="B142" i="10"/>
  <c r="E142" i="7"/>
  <c r="B162" i="10"/>
  <c r="E162" i="7"/>
  <c r="B182" i="10"/>
  <c r="E182" i="7"/>
  <c r="B202" i="10"/>
  <c r="E202" i="7"/>
  <c r="B222" i="10"/>
  <c r="E222" i="7"/>
  <c r="B242" i="10"/>
  <c r="E242" i="7"/>
  <c r="B262" i="10"/>
  <c r="E262" i="7"/>
  <c r="B282" i="10"/>
  <c r="E282" i="7"/>
  <c r="B302" i="10"/>
  <c r="E302" i="7"/>
  <c r="B322" i="10"/>
  <c r="E322" i="7"/>
  <c r="B342" i="10"/>
  <c r="E342" i="7"/>
  <c r="B362" i="10"/>
  <c r="E362" i="7"/>
  <c r="B382" i="10"/>
  <c r="E382" i="7"/>
  <c r="B402" i="10"/>
  <c r="E402" i="7"/>
  <c r="B422" i="10"/>
  <c r="E422" i="7"/>
  <c r="B442" i="10"/>
  <c r="E442" i="7"/>
  <c r="B462" i="10"/>
  <c r="E462" i="7"/>
  <c r="B482" i="10"/>
  <c r="E482" i="7"/>
  <c r="B502" i="10"/>
  <c r="E502" i="7"/>
  <c r="B522" i="10"/>
  <c r="E522" i="7"/>
  <c r="B542" i="10"/>
  <c r="E542" i="7"/>
  <c r="B562" i="10"/>
  <c r="E562" i="7"/>
  <c r="B582" i="10"/>
  <c r="E582" i="7"/>
  <c r="B602" i="10"/>
  <c r="E602" i="7"/>
  <c r="B622" i="10"/>
  <c r="E622" i="7"/>
  <c r="B642" i="10"/>
  <c r="E642" i="7"/>
  <c r="B662" i="10"/>
  <c r="E662" i="7"/>
  <c r="B682" i="10"/>
  <c r="E682" i="7"/>
  <c r="B702" i="10"/>
  <c r="E702" i="7"/>
  <c r="B722" i="10"/>
  <c r="E722" i="7"/>
  <c r="B742" i="10"/>
  <c r="E742" i="7"/>
  <c r="B762" i="10"/>
  <c r="E762" i="7"/>
  <c r="B782" i="10"/>
  <c r="E782" i="7"/>
  <c r="B802" i="10"/>
  <c r="E802" i="7"/>
  <c r="B822" i="10"/>
  <c r="E822" i="7"/>
  <c r="B842" i="10"/>
  <c r="E842" i="7"/>
  <c r="B862" i="10"/>
  <c r="E862" i="7"/>
  <c r="B882" i="10"/>
  <c r="E882" i="7"/>
  <c r="B902" i="10"/>
  <c r="E902" i="7"/>
  <c r="B922" i="10"/>
  <c r="E922" i="7"/>
  <c r="B942" i="10"/>
  <c r="E942" i="7"/>
  <c r="B962" i="10"/>
  <c r="E962" i="7"/>
  <c r="B982" i="10"/>
  <c r="E982" i="7"/>
  <c r="B1002" i="10"/>
  <c r="E1002" i="7"/>
  <c r="B1022" i="10"/>
  <c r="E1022" i="7"/>
  <c r="B1042" i="10"/>
  <c r="E1042" i="7"/>
  <c r="B1062" i="10"/>
  <c r="E1062" i="7"/>
  <c r="B1082" i="10"/>
  <c r="E1082" i="7"/>
  <c r="B1166" i="10"/>
  <c r="E1166" i="7"/>
  <c r="B1266" i="10"/>
  <c r="E1266" i="7"/>
  <c r="B1366" i="10"/>
  <c r="E1366" i="7"/>
  <c r="B1466" i="10"/>
  <c r="E1466" i="7"/>
  <c r="B1562" i="10"/>
  <c r="E1562" i="7"/>
  <c r="B1612" i="10"/>
  <c r="E1612" i="7"/>
  <c r="B1662" i="10"/>
  <c r="E1662" i="7"/>
  <c r="B1826" i="10"/>
  <c r="E1826" i="7"/>
  <c r="B2530" i="10"/>
  <c r="E2530" i="7"/>
  <c r="B2471" i="10"/>
  <c r="E2471" i="7"/>
  <c r="B2417" i="10"/>
  <c r="E2417" i="7"/>
  <c r="B2517" i="10"/>
  <c r="E2517" i="7"/>
  <c r="B1689" i="10"/>
  <c r="E1689" i="7"/>
  <c r="B1709" i="10"/>
  <c r="E1709" i="7"/>
  <c r="B1729" i="10"/>
  <c r="E1729" i="7"/>
  <c r="B1749" i="10"/>
  <c r="E1749" i="7"/>
  <c r="B1769" i="10"/>
  <c r="E1769" i="7"/>
  <c r="B1789" i="10"/>
  <c r="E1789" i="7"/>
  <c r="B1809" i="10"/>
  <c r="E1809" i="7"/>
  <c r="B1829" i="10"/>
  <c r="E1829" i="7"/>
  <c r="B1849" i="10"/>
  <c r="E1849" i="7"/>
  <c r="B1869" i="10"/>
  <c r="E1869" i="7"/>
  <c r="B1889" i="10"/>
  <c r="E1889" i="7"/>
  <c r="B1909" i="10"/>
  <c r="E1909" i="7"/>
  <c r="B1929" i="10"/>
  <c r="E1929" i="7"/>
  <c r="B1949" i="10"/>
  <c r="E1949" i="7"/>
  <c r="B1969" i="10"/>
  <c r="E1969" i="7"/>
  <c r="B1989" i="10"/>
  <c r="E1989" i="7"/>
  <c r="B2009" i="10"/>
  <c r="E2009" i="7"/>
  <c r="B2029" i="10"/>
  <c r="E2029" i="7"/>
  <c r="B2049" i="10"/>
  <c r="E2049" i="7"/>
  <c r="B2069" i="10"/>
  <c r="E2069" i="7"/>
  <c r="B2089" i="10"/>
  <c r="E2089" i="7"/>
  <c r="B2109" i="10"/>
  <c r="E2109" i="7"/>
  <c r="B2129" i="10"/>
  <c r="E2129" i="7"/>
  <c r="B2149" i="10"/>
  <c r="E2149" i="7"/>
  <c r="B2169" i="10"/>
  <c r="E2169" i="7"/>
  <c r="B2189" i="10"/>
  <c r="E2189" i="7"/>
  <c r="B2209" i="10"/>
  <c r="E2209" i="7"/>
  <c r="B2229" i="10"/>
  <c r="E2229" i="7"/>
  <c r="B2249" i="10"/>
  <c r="E2249" i="7"/>
  <c r="B2269" i="10"/>
  <c r="E2269" i="7"/>
  <c r="B2289" i="10"/>
  <c r="E2289" i="7"/>
  <c r="B2309" i="10"/>
  <c r="E2309" i="7"/>
  <c r="B2329" i="10"/>
  <c r="E2329" i="7"/>
  <c r="B2349" i="10"/>
  <c r="E2349" i="7"/>
  <c r="B2369" i="10"/>
  <c r="E2369" i="7"/>
  <c r="B2389" i="10"/>
  <c r="E2389" i="7"/>
  <c r="B2466" i="10"/>
  <c r="E2466" i="7"/>
  <c r="B2424" i="10"/>
  <c r="E2424" i="7"/>
  <c r="B2524" i="10"/>
  <c r="E2524" i="7"/>
  <c r="O32" i="9"/>
  <c r="B909" i="10"/>
  <c r="E909" i="7"/>
  <c r="B349" i="10"/>
  <c r="E349" i="7"/>
  <c r="B1037" i="10"/>
  <c r="E1037" i="7"/>
  <c r="B153" i="10"/>
  <c r="E153" i="7"/>
  <c r="B689" i="10"/>
  <c r="E689" i="7"/>
  <c r="B1033" i="10"/>
  <c r="E1033" i="7"/>
  <c r="B279" i="10"/>
  <c r="E279" i="7"/>
  <c r="B967" i="10"/>
  <c r="E967" i="7"/>
  <c r="B159" i="10"/>
  <c r="E159" i="7"/>
  <c r="B507" i="10"/>
  <c r="E507" i="7"/>
  <c r="B819" i="10"/>
  <c r="E819" i="7"/>
  <c r="B315" i="10"/>
  <c r="E315" i="7"/>
  <c r="B715" i="10"/>
  <c r="E715" i="7"/>
  <c r="B1015" i="10"/>
  <c r="E1015" i="7"/>
  <c r="B1976" i="10"/>
  <c r="E1976" i="7"/>
  <c r="B1748" i="10"/>
  <c r="E1748" i="7"/>
  <c r="B2322" i="10"/>
  <c r="E2322" i="7"/>
  <c r="B1449" i="10"/>
  <c r="E1449" i="7"/>
  <c r="B2458" i="10"/>
  <c r="E2458" i="7"/>
  <c r="B1520" i="10"/>
  <c r="E1520" i="7"/>
  <c r="B2056" i="10"/>
  <c r="E2056" i="7"/>
  <c r="B1102" i="10"/>
  <c r="E1102" i="7"/>
  <c r="B1578" i="10"/>
  <c r="E1578" i="7"/>
  <c r="B1383" i="10"/>
  <c r="E1383" i="7"/>
  <c r="B2096" i="10"/>
  <c r="E2096" i="7"/>
  <c r="B1158" i="10"/>
  <c r="E1158" i="7"/>
  <c r="B1770" i="10"/>
  <c r="E1770" i="7"/>
  <c r="B751" i="10"/>
  <c r="E751" i="7"/>
  <c r="B1347" i="10"/>
  <c r="E1347" i="7"/>
  <c r="B2036" i="10"/>
  <c r="E2036" i="7"/>
  <c r="B43" i="10"/>
  <c r="E43" i="7"/>
  <c r="B1630" i="10"/>
  <c r="E1630" i="7"/>
  <c r="B1275" i="10"/>
  <c r="E1275" i="7"/>
  <c r="B1974" i="10"/>
  <c r="E1974" i="7"/>
  <c r="B1250" i="10"/>
  <c r="E1250" i="7"/>
  <c r="B1604" i="10"/>
  <c r="E1604" i="7"/>
  <c r="B1468" i="10"/>
  <c r="E1468" i="7"/>
  <c r="B1870" i="10"/>
  <c r="E1870" i="7"/>
  <c r="B2270" i="10"/>
  <c r="E2270" i="7"/>
  <c r="B46" i="10"/>
  <c r="E46" i="7"/>
  <c r="B106" i="10"/>
  <c r="E106" i="7"/>
  <c r="B206" i="10"/>
  <c r="E206" i="7"/>
  <c r="B346" i="10"/>
  <c r="E346" i="7"/>
  <c r="B446" i="10"/>
  <c r="E446" i="7"/>
  <c r="B506" i="10"/>
  <c r="E506" i="7"/>
  <c r="B606" i="10"/>
  <c r="E606" i="7"/>
  <c r="B666" i="10"/>
  <c r="E666" i="7"/>
  <c r="B746" i="10"/>
  <c r="E746" i="7"/>
  <c r="B826" i="10"/>
  <c r="E826" i="7"/>
  <c r="B906" i="10"/>
  <c r="E906" i="7"/>
  <c r="B966" i="10"/>
  <c r="E966" i="7"/>
  <c r="B1086" i="10"/>
  <c r="E1086" i="7"/>
  <c r="B1672" i="10"/>
  <c r="E1672" i="7"/>
  <c r="B1813" i="10"/>
  <c r="E1813" i="7"/>
  <c r="B2486" i="10"/>
  <c r="E2486" i="7"/>
  <c r="B75" i="10"/>
  <c r="E75" i="7"/>
  <c r="B303" i="10"/>
  <c r="E303" i="7"/>
  <c r="B959" i="10"/>
  <c r="E959" i="7"/>
  <c r="B743" i="10"/>
  <c r="E743" i="7"/>
  <c r="B427" i="10"/>
  <c r="E427" i="7"/>
  <c r="B79" i="10"/>
  <c r="E79" i="7"/>
  <c r="B309" i="10"/>
  <c r="E309" i="7"/>
  <c r="B653" i="10"/>
  <c r="E653" i="7"/>
  <c r="B809" i="10"/>
  <c r="E809" i="7"/>
  <c r="B1601" i="10"/>
  <c r="E1601" i="7"/>
  <c r="B233" i="10"/>
  <c r="E233" i="7"/>
  <c r="B437" i="10"/>
  <c r="E437" i="7"/>
  <c r="B749" i="10"/>
  <c r="E749" i="7"/>
  <c r="B119" i="10"/>
  <c r="E119" i="7"/>
  <c r="B277" i="10"/>
  <c r="E277" i="7"/>
  <c r="B589" i="10"/>
  <c r="E589" i="7"/>
  <c r="B1389" i="10"/>
  <c r="E1389" i="7"/>
  <c r="B367" i="10"/>
  <c r="E367" i="7"/>
  <c r="B867" i="10"/>
  <c r="E867" i="7"/>
  <c r="B1178" i="10"/>
  <c r="E1178" i="7"/>
  <c r="B563" i="10"/>
  <c r="E563" i="7"/>
  <c r="B1063" i="10"/>
  <c r="E1063" i="7"/>
  <c r="B249" i="10"/>
  <c r="E249" i="7"/>
  <c r="B555" i="10"/>
  <c r="E555" i="7"/>
  <c r="B855" i="10"/>
  <c r="E855" i="7"/>
  <c r="B1192" i="10"/>
  <c r="E1192" i="7"/>
  <c r="B1876" i="10"/>
  <c r="E1876" i="7"/>
  <c r="B1160" i="10"/>
  <c r="E1160" i="7"/>
  <c r="B1878" i="10"/>
  <c r="E1878" i="7"/>
  <c r="B1234" i="10"/>
  <c r="E1234" i="7"/>
  <c r="B1730" i="10"/>
  <c r="E1730" i="7"/>
  <c r="B2112" i="10"/>
  <c r="E2112" i="7"/>
  <c r="B1611" i="10"/>
  <c r="E1611" i="7"/>
  <c r="B1996" i="10"/>
  <c r="E1996" i="7"/>
  <c r="B1247" i="10"/>
  <c r="E1247" i="7"/>
  <c r="B127" i="10"/>
  <c r="E127" i="7"/>
  <c r="B659" i="10"/>
  <c r="E659" i="7"/>
  <c r="B287" i="10"/>
  <c r="E287" i="7"/>
  <c r="B1568" i="10"/>
  <c r="E1568" i="7"/>
  <c r="B627" i="10"/>
  <c r="E627" i="7"/>
  <c r="B187" i="10"/>
  <c r="E187" i="7"/>
  <c r="B717" i="10"/>
  <c r="E717" i="7"/>
  <c r="B1289" i="10"/>
  <c r="E1289" i="7"/>
  <c r="B913" i="10"/>
  <c r="E913" i="7"/>
  <c r="B365" i="10"/>
  <c r="E365" i="7"/>
  <c r="B865" i="10"/>
  <c r="E865" i="7"/>
  <c r="B2038" i="10"/>
  <c r="E2038" i="7"/>
  <c r="B1238" i="10"/>
  <c r="E1238" i="7"/>
  <c r="B2346" i="10"/>
  <c r="E2346" i="7"/>
  <c r="B175" i="10"/>
  <c r="E175" i="7"/>
  <c r="B113" i="10"/>
  <c r="E113" i="7"/>
  <c r="B509" i="10"/>
  <c r="E509" i="7"/>
  <c r="B697" i="10"/>
  <c r="E697" i="7"/>
  <c r="B1009" i="10"/>
  <c r="E1009" i="7"/>
  <c r="B12" i="10"/>
  <c r="E12" i="7"/>
  <c r="B293" i="10"/>
  <c r="E293" i="7"/>
  <c r="B449" i="10"/>
  <c r="E449" i="7"/>
  <c r="B793" i="10"/>
  <c r="E793" i="7"/>
  <c r="B949" i="10"/>
  <c r="E949" i="7"/>
  <c r="B215" i="10"/>
  <c r="E215" i="7"/>
  <c r="B34" i="10"/>
  <c r="E34" i="7"/>
  <c r="B477" i="10"/>
  <c r="E477" i="7"/>
  <c r="B633" i="10"/>
  <c r="E633" i="7"/>
  <c r="B977" i="10"/>
  <c r="E977" i="7"/>
  <c r="B1618" i="10"/>
  <c r="E1618" i="7"/>
  <c r="B173" i="10"/>
  <c r="E173" i="7"/>
  <c r="B379" i="10"/>
  <c r="E379" i="7"/>
  <c r="B723" i="10"/>
  <c r="E723" i="7"/>
  <c r="B879" i="10"/>
  <c r="E879" i="7"/>
  <c r="B55" i="10"/>
  <c r="E55" i="7"/>
  <c r="B1474" i="10"/>
  <c r="E1474" i="7"/>
  <c r="B241" i="10"/>
  <c r="E241" i="7"/>
  <c r="B607" i="10"/>
  <c r="E607" i="7"/>
  <c r="B919" i="10"/>
  <c r="E919" i="7"/>
  <c r="B1182" i="10"/>
  <c r="E1182" i="7"/>
  <c r="B89" i="10"/>
  <c r="E89" i="7"/>
  <c r="B275" i="10"/>
  <c r="E275" i="7"/>
  <c r="B475" i="10"/>
  <c r="E475" i="7"/>
  <c r="B675" i="10"/>
  <c r="E675" i="7"/>
  <c r="B775" i="10"/>
  <c r="E775" i="7"/>
  <c r="B875" i="10"/>
  <c r="E875" i="7"/>
  <c r="B1075" i="10"/>
  <c r="E1075" i="7"/>
  <c r="B1392" i="10"/>
  <c r="E1392" i="7"/>
  <c r="B1507" i="10"/>
  <c r="E1507" i="7"/>
  <c r="B1888" i="10"/>
  <c r="E1888" i="7"/>
  <c r="B2232" i="10"/>
  <c r="E2232" i="7"/>
  <c r="B2410" i="10"/>
  <c r="E2410" i="7"/>
  <c r="B1360" i="10"/>
  <c r="E1360" i="7"/>
  <c r="B1922" i="10"/>
  <c r="E1922" i="7"/>
  <c r="B2266" i="10"/>
  <c r="E2266" i="7"/>
  <c r="B2472" i="10"/>
  <c r="E2472" i="7"/>
  <c r="B1434" i="10"/>
  <c r="E1434" i="7"/>
  <c r="B1549" i="10"/>
  <c r="E1549" i="7"/>
  <c r="B1631" i="10"/>
  <c r="E1631" i="7"/>
  <c r="B1782" i="10"/>
  <c r="E1782" i="7"/>
  <c r="B1312" i="10"/>
  <c r="E1312" i="7"/>
  <c r="B1768" i="10"/>
  <c r="E1768" i="7"/>
  <c r="B1968" i="10"/>
  <c r="E1968" i="7"/>
  <c r="B2156" i="10"/>
  <c r="E2156" i="7"/>
  <c r="B2312" i="10"/>
  <c r="E2312" i="7"/>
  <c r="B2532" i="10"/>
  <c r="E2532" i="7"/>
  <c r="B1394" i="10"/>
  <c r="E1394" i="7"/>
  <c r="B1509" i="10"/>
  <c r="E1509" i="7"/>
  <c r="B1802" i="10"/>
  <c r="E1802" i="7"/>
  <c r="B1176" i="10"/>
  <c r="E1176" i="7"/>
  <c r="B1483" i="10"/>
  <c r="E1483" i="7"/>
  <c r="B1852" i="10"/>
  <c r="E1852" i="7"/>
  <c r="B2008" i="10"/>
  <c r="E2008" i="7"/>
  <c r="B2196" i="10"/>
  <c r="E2196" i="7"/>
  <c r="B231" i="10"/>
  <c r="E231" i="7"/>
  <c r="B1258" i="10"/>
  <c r="E1258" i="7"/>
  <c r="B1373" i="10"/>
  <c r="E1373" i="7"/>
  <c r="B1575" i="10"/>
  <c r="E1575" i="7"/>
  <c r="B1658" i="10"/>
  <c r="E1658" i="7"/>
  <c r="B137" i="10"/>
  <c r="E137" i="7"/>
  <c r="B411" i="10"/>
  <c r="E411" i="7"/>
  <c r="B511" i="10"/>
  <c r="E511" i="7"/>
  <c r="B611" i="10"/>
  <c r="E611" i="7"/>
  <c r="B711" i="10"/>
  <c r="E711" i="7"/>
  <c r="B911" i="10"/>
  <c r="E911" i="7"/>
  <c r="B1011" i="10"/>
  <c r="E1011" i="7"/>
  <c r="B1332" i="10"/>
  <c r="E1332" i="7"/>
  <c r="B1447" i="10"/>
  <c r="E1447" i="7"/>
  <c r="B1948" i="10"/>
  <c r="E1948" i="7"/>
  <c r="B2136" i="10"/>
  <c r="E2136" i="7"/>
  <c r="B2292" i="10"/>
  <c r="E2292" i="7"/>
  <c r="B11" i="10"/>
  <c r="E11" i="7"/>
  <c r="B1129" i="10"/>
  <c r="E1129" i="7"/>
  <c r="B1322" i="10"/>
  <c r="E1322" i="7"/>
  <c r="B1514" i="10"/>
  <c r="E1514" i="7"/>
  <c r="B2529" i="10"/>
  <c r="E2529" i="7"/>
  <c r="B1435" i="10"/>
  <c r="E1435" i="7"/>
  <c r="B1832" i="10"/>
  <c r="E1832" i="7"/>
  <c r="B2034" i="10"/>
  <c r="E2034" i="7"/>
  <c r="B2334" i="10"/>
  <c r="E2334" i="7"/>
  <c r="B2396" i="10"/>
  <c r="E2396" i="7"/>
  <c r="B1110" i="10"/>
  <c r="E1110" i="7"/>
  <c r="B1310" i="10"/>
  <c r="E1310" i="7"/>
  <c r="B1510" i="10"/>
  <c r="E1510" i="7"/>
  <c r="B1714" i="10"/>
  <c r="E1714" i="7"/>
  <c r="B27" i="10"/>
  <c r="E27" i="7"/>
  <c r="B1228" i="10"/>
  <c r="E1228" i="7"/>
  <c r="B1528" i="10"/>
  <c r="E1528" i="7"/>
  <c r="B1820" i="10"/>
  <c r="E1820" i="7"/>
  <c r="B2030" i="10"/>
  <c r="E2030" i="7"/>
  <c r="B2130" i="10"/>
  <c r="E2130" i="7"/>
  <c r="B2330" i="10"/>
  <c r="E2330" i="7"/>
  <c r="B38" i="10"/>
  <c r="E38" i="7"/>
  <c r="B78" i="10"/>
  <c r="E78" i="7"/>
  <c r="B118" i="10"/>
  <c r="E118" i="7"/>
  <c r="B158" i="10"/>
  <c r="E158" i="7"/>
  <c r="B178" i="10"/>
  <c r="E178" i="7"/>
  <c r="B238" i="10"/>
  <c r="E238" i="7"/>
  <c r="B298" i="10"/>
  <c r="E298" i="7"/>
  <c r="B338" i="10"/>
  <c r="E338" i="7"/>
  <c r="B378" i="10"/>
  <c r="E378" i="7"/>
  <c r="B398" i="10"/>
  <c r="E398" i="7"/>
  <c r="B438" i="10"/>
  <c r="E438" i="7"/>
  <c r="B478" i="10"/>
  <c r="E478" i="7"/>
  <c r="B538" i="10"/>
  <c r="E538" i="7"/>
  <c r="B678" i="10"/>
  <c r="E678" i="7"/>
  <c r="B1945" i="10"/>
  <c r="E1945" i="7"/>
  <c r="B1077" i="10"/>
  <c r="E1077" i="7"/>
  <c r="B213" i="10"/>
  <c r="E213" i="7"/>
  <c r="B403" i="10"/>
  <c r="E403" i="7"/>
  <c r="B559" i="10"/>
  <c r="E559" i="7"/>
  <c r="B747" i="10"/>
  <c r="E747" i="7"/>
  <c r="B903" i="10"/>
  <c r="E903" i="7"/>
  <c r="B1059" i="10"/>
  <c r="E1059" i="7"/>
  <c r="B47" i="10"/>
  <c r="E47" i="7"/>
  <c r="B81" i="10"/>
  <c r="E81" i="7"/>
  <c r="B343" i="10"/>
  <c r="E343" i="7"/>
  <c r="B499" i="10"/>
  <c r="E499" i="7"/>
  <c r="B687" i="10"/>
  <c r="E687" i="7"/>
  <c r="B843" i="10"/>
  <c r="E843" i="7"/>
  <c r="B999" i="10"/>
  <c r="E999" i="7"/>
  <c r="B23" i="10"/>
  <c r="E23" i="7"/>
  <c r="B1089" i="10"/>
  <c r="E1089" i="7"/>
  <c r="B105" i="10"/>
  <c r="E105" i="7"/>
  <c r="B339" i="10"/>
  <c r="E339" i="7"/>
  <c r="B527" i="10"/>
  <c r="E527" i="7"/>
  <c r="B683" i="10"/>
  <c r="E683" i="7"/>
  <c r="B839" i="10"/>
  <c r="E839" i="7"/>
  <c r="B1027" i="10"/>
  <c r="E1027" i="7"/>
  <c r="B1393" i="10"/>
  <c r="E1393" i="7"/>
  <c r="B273" i="10"/>
  <c r="E273" i="7"/>
  <c r="B429" i="10"/>
  <c r="E429" i="7"/>
  <c r="B617" i="10"/>
  <c r="E617" i="7"/>
  <c r="B773" i="10"/>
  <c r="E773" i="7"/>
  <c r="B929" i="10"/>
  <c r="E929" i="7"/>
  <c r="B1585" i="10"/>
  <c r="E1585" i="7"/>
  <c r="B155" i="10"/>
  <c r="E155" i="7"/>
  <c r="B25" i="10"/>
  <c r="E25" i="7"/>
  <c r="B313" i="10"/>
  <c r="E313" i="7"/>
  <c r="B469" i="10"/>
  <c r="E469" i="7"/>
  <c r="B657" i="10"/>
  <c r="E657" i="7"/>
  <c r="B813" i="10"/>
  <c r="E813" i="7"/>
  <c r="B969" i="10"/>
  <c r="E969" i="7"/>
  <c r="B1593" i="10"/>
  <c r="E1593" i="7"/>
  <c r="B149" i="10"/>
  <c r="E149" i="7"/>
  <c r="B305" i="10"/>
  <c r="E305" i="7"/>
  <c r="B405" i="10"/>
  <c r="E405" i="7"/>
  <c r="B505" i="10"/>
  <c r="E505" i="7"/>
  <c r="B605" i="10"/>
  <c r="E605" i="7"/>
  <c r="B705" i="10"/>
  <c r="E705" i="7"/>
  <c r="B805" i="10"/>
  <c r="E805" i="7"/>
  <c r="B905" i="10"/>
  <c r="E905" i="7"/>
  <c r="B1005" i="10"/>
  <c r="E1005" i="7"/>
  <c r="B1096" i="10"/>
  <c r="E1096" i="7"/>
  <c r="B1211" i="10"/>
  <c r="E1211" i="7"/>
  <c r="B1403" i="10"/>
  <c r="E1403" i="7"/>
  <c r="B1724" i="10"/>
  <c r="E1724" i="7"/>
  <c r="B1938" i="10"/>
  <c r="E1938" i="7"/>
  <c r="B2126" i="10"/>
  <c r="E2126" i="7"/>
  <c r="B2282" i="10"/>
  <c r="E2282" i="7"/>
  <c r="B2507" i="10"/>
  <c r="E2507" i="7"/>
  <c r="B1256" i="10"/>
  <c r="E1256" i="7"/>
  <c r="B1371" i="10"/>
  <c r="E1371" i="7"/>
  <c r="B1744" i="10"/>
  <c r="E1744" i="7"/>
  <c r="B1972" i="10"/>
  <c r="E1972" i="7"/>
  <c r="B2128" i="10"/>
  <c r="E2128" i="7"/>
  <c r="B2316" i="10"/>
  <c r="E2316" i="7"/>
  <c r="B1138" i="10"/>
  <c r="E1138" i="7"/>
  <c r="B1253" i="10"/>
  <c r="E1253" i="7"/>
  <c r="B1445" i="10"/>
  <c r="E1445" i="7"/>
  <c r="B1573" i="10"/>
  <c r="E1573" i="7"/>
  <c r="B1656" i="10"/>
  <c r="E1656" i="7"/>
  <c r="B2450" i="10"/>
  <c r="E2450" i="7"/>
  <c r="B1131" i="10"/>
  <c r="E1131" i="7"/>
  <c r="B1323" i="10"/>
  <c r="E1323" i="7"/>
  <c r="B1516" i="10"/>
  <c r="E1516" i="7"/>
  <c r="B1862" i="10"/>
  <c r="E1862" i="7"/>
  <c r="B2018" i="10"/>
  <c r="E2018" i="7"/>
  <c r="B2206" i="10"/>
  <c r="E2206" i="7"/>
  <c r="B2362" i="10"/>
  <c r="E2362" i="7"/>
  <c r="B1098" i="10"/>
  <c r="E1098" i="7"/>
  <c r="B1213" i="10"/>
  <c r="E1213" i="7"/>
  <c r="B1405" i="10"/>
  <c r="E1405" i="7"/>
  <c r="B1570" i="10"/>
  <c r="E1570" i="7"/>
  <c r="B1653" i="10"/>
  <c r="E1653" i="7"/>
  <c r="B2414" i="10"/>
  <c r="E2414" i="7"/>
  <c r="B1187" i="10"/>
  <c r="E1187" i="7"/>
  <c r="B1380" i="10"/>
  <c r="E1380" i="7"/>
  <c r="B1684" i="10"/>
  <c r="E1684" i="7"/>
  <c r="B1902" i="10"/>
  <c r="E1902" i="7"/>
  <c r="B2058" i="10"/>
  <c r="E2058" i="7"/>
  <c r="B2246" i="10"/>
  <c r="E2246" i="7"/>
  <c r="B2490" i="10"/>
  <c r="E2490" i="7"/>
  <c r="B91" i="10"/>
  <c r="E91" i="7"/>
  <c r="B1154" i="10"/>
  <c r="E1154" i="7"/>
  <c r="B1269" i="10"/>
  <c r="E1269" i="7"/>
  <c r="B1462" i="10"/>
  <c r="E1462" i="7"/>
  <c r="B1600" i="10"/>
  <c r="E1600" i="7"/>
  <c r="B1722" i="10"/>
  <c r="E1722" i="7"/>
  <c r="B197" i="10"/>
  <c r="E197" i="7"/>
  <c r="B341" i="10"/>
  <c r="E341" i="7"/>
  <c r="B441" i="10"/>
  <c r="E441" i="7"/>
  <c r="B541" i="10"/>
  <c r="E541" i="7"/>
  <c r="B641" i="10"/>
  <c r="E641" i="7"/>
  <c r="B741" i="10"/>
  <c r="E741" i="7"/>
  <c r="B841" i="10"/>
  <c r="E841" i="7"/>
  <c r="B941" i="10"/>
  <c r="E941" i="7"/>
  <c r="B1041" i="10"/>
  <c r="E1041" i="7"/>
  <c r="B1151" i="10"/>
  <c r="E1151" i="7"/>
  <c r="B1343" i="10"/>
  <c r="E1343" i="7"/>
  <c r="B1536" i="10"/>
  <c r="E1536" i="7"/>
  <c r="B1842" i="10"/>
  <c r="E1842" i="7"/>
  <c r="B1998" i="10"/>
  <c r="E1998" i="7"/>
  <c r="B2186" i="10"/>
  <c r="E2186" i="7"/>
  <c r="B2342" i="10"/>
  <c r="E2342" i="7"/>
  <c r="B35" i="10"/>
  <c r="E35" i="7"/>
  <c r="B223" i="10"/>
  <c r="E223" i="7"/>
  <c r="B1218" i="10"/>
  <c r="E1218" i="7"/>
  <c r="B1333" i="10"/>
  <c r="E1333" i="7"/>
  <c r="B1525" i="10"/>
  <c r="E1525" i="7"/>
  <c r="B1621" i="10"/>
  <c r="E1621" i="7"/>
  <c r="B1790" i="10"/>
  <c r="E1790" i="7"/>
  <c r="B1164" i="10"/>
  <c r="E1164" i="7"/>
  <c r="B1264" i="10"/>
  <c r="E1264" i="7"/>
  <c r="B1364" i="10"/>
  <c r="E1364" i="7"/>
  <c r="B1464" i="10"/>
  <c r="E1464" i="7"/>
  <c r="B1692" i="10"/>
  <c r="E1692" i="7"/>
  <c r="B1864" i="10"/>
  <c r="E1864" i="7"/>
  <c r="B1964" i="10"/>
  <c r="E1964" i="7"/>
  <c r="B2064" i="10"/>
  <c r="E2064" i="7"/>
  <c r="B2164" i="10"/>
  <c r="E2164" i="7"/>
  <c r="B2264" i="10"/>
  <c r="E2264" i="7"/>
  <c r="B2364" i="10"/>
  <c r="E2364" i="7"/>
  <c r="B2501" i="10"/>
  <c r="E2501" i="7"/>
  <c r="B2485" i="10"/>
  <c r="E2485" i="7"/>
  <c r="B1141" i="10"/>
  <c r="E1141" i="7"/>
  <c r="B1241" i="10"/>
  <c r="E1241" i="7"/>
  <c r="B1341" i="10"/>
  <c r="E1341" i="7"/>
  <c r="B1441" i="10"/>
  <c r="E1441" i="7"/>
  <c r="B1541" i="10"/>
  <c r="E1541" i="7"/>
  <c r="B1599" i="10"/>
  <c r="E1599" i="7"/>
  <c r="B1649" i="10"/>
  <c r="E1649" i="7"/>
  <c r="B1774" i="10"/>
  <c r="E1774" i="7"/>
  <c r="B1159" i="10"/>
  <c r="E1159" i="7"/>
  <c r="B1259" i="10"/>
  <c r="E1259" i="7"/>
  <c r="B1359" i="10"/>
  <c r="E1359" i="7"/>
  <c r="B1459" i="10"/>
  <c r="E1459" i="7"/>
  <c r="B1680" i="10"/>
  <c r="E1680" i="7"/>
  <c r="B1860" i="10"/>
  <c r="E1860" i="7"/>
  <c r="B1960" i="10"/>
  <c r="E1960" i="7"/>
  <c r="B2060" i="10"/>
  <c r="E2060" i="7"/>
  <c r="B2160" i="10"/>
  <c r="E2160" i="7"/>
  <c r="B2260" i="10"/>
  <c r="E2260" i="7"/>
  <c r="B2360" i="10"/>
  <c r="E2360" i="7"/>
  <c r="B2541" i="10"/>
  <c r="E2541" i="7"/>
  <c r="B44" i="10"/>
  <c r="E44" i="7"/>
  <c r="B64" i="10"/>
  <c r="E64" i="7"/>
  <c r="B84" i="10"/>
  <c r="E84" i="7"/>
  <c r="B104" i="10"/>
  <c r="E104" i="7"/>
  <c r="B124" i="10"/>
  <c r="E124" i="7"/>
  <c r="B144" i="10"/>
  <c r="E144" i="7"/>
  <c r="B164" i="10"/>
  <c r="E164" i="7"/>
  <c r="B184" i="10"/>
  <c r="E184" i="7"/>
  <c r="B204" i="10"/>
  <c r="E204" i="7"/>
  <c r="B224" i="10"/>
  <c r="E224" i="7"/>
  <c r="B244" i="10"/>
  <c r="E244" i="7"/>
  <c r="B264" i="10"/>
  <c r="E264" i="7"/>
  <c r="B284" i="10"/>
  <c r="E284" i="7"/>
  <c r="B304" i="10"/>
  <c r="E304" i="7"/>
  <c r="B324" i="10"/>
  <c r="E324" i="7"/>
  <c r="B344" i="10"/>
  <c r="E344" i="7"/>
  <c r="B364" i="10"/>
  <c r="E364" i="7"/>
  <c r="B384" i="10"/>
  <c r="E384" i="7"/>
  <c r="B404" i="10"/>
  <c r="E404" i="7"/>
  <c r="B424" i="10"/>
  <c r="E424" i="7"/>
  <c r="B444" i="10"/>
  <c r="E444" i="7"/>
  <c r="B464" i="10"/>
  <c r="E464" i="7"/>
  <c r="B484" i="10"/>
  <c r="E484" i="7"/>
  <c r="B504" i="10"/>
  <c r="E504" i="7"/>
  <c r="B524" i="10"/>
  <c r="E524" i="7"/>
  <c r="B544" i="10"/>
  <c r="E544" i="7"/>
  <c r="B564" i="10"/>
  <c r="E564" i="7"/>
  <c r="B584" i="10"/>
  <c r="E584" i="7"/>
  <c r="B604" i="10"/>
  <c r="E604" i="7"/>
  <c r="B624" i="10"/>
  <c r="E624" i="7"/>
  <c r="B644" i="10"/>
  <c r="E644" i="7"/>
  <c r="B664" i="10"/>
  <c r="E664" i="7"/>
  <c r="B684" i="10"/>
  <c r="E684" i="7"/>
  <c r="B704" i="10"/>
  <c r="E704" i="7"/>
  <c r="B724" i="10"/>
  <c r="E724" i="7"/>
  <c r="B744" i="10"/>
  <c r="E744" i="7"/>
  <c r="B764" i="10"/>
  <c r="E764" i="7"/>
  <c r="B784" i="10"/>
  <c r="E784" i="7"/>
  <c r="B804" i="10"/>
  <c r="E804" i="7"/>
  <c r="B824" i="10"/>
  <c r="E824" i="7"/>
  <c r="B844" i="10"/>
  <c r="E844" i="7"/>
  <c r="B864" i="10"/>
  <c r="E864" i="7"/>
  <c r="B884" i="10"/>
  <c r="E884" i="7"/>
  <c r="B904" i="10"/>
  <c r="E904" i="7"/>
  <c r="B924" i="10"/>
  <c r="E924" i="7"/>
  <c r="B944" i="10"/>
  <c r="E944" i="7"/>
  <c r="B964" i="10"/>
  <c r="E964" i="7"/>
  <c r="B984" i="10"/>
  <c r="E984" i="7"/>
  <c r="B1004" i="10"/>
  <c r="E1004" i="7"/>
  <c r="B1024" i="10"/>
  <c r="E1024" i="7"/>
  <c r="B1044" i="10"/>
  <c r="E1044" i="7"/>
  <c r="B1064" i="10"/>
  <c r="E1064" i="7"/>
  <c r="B1084" i="10"/>
  <c r="E1084" i="7"/>
  <c r="B1177" i="10"/>
  <c r="E1177" i="7"/>
  <c r="B1277" i="10"/>
  <c r="E1277" i="7"/>
  <c r="B1377" i="10"/>
  <c r="E1377" i="7"/>
  <c r="B1477" i="10"/>
  <c r="E1477" i="7"/>
  <c r="B1567" i="10"/>
  <c r="E1567" i="7"/>
  <c r="B1617" i="10"/>
  <c r="E1617" i="7"/>
  <c r="B1667" i="10"/>
  <c r="E1667" i="7"/>
  <c r="B2419" i="10"/>
  <c r="E2419" i="7"/>
  <c r="B2534" i="10"/>
  <c r="E2534" i="7"/>
  <c r="B2482" i="10"/>
  <c r="E2482" i="7"/>
  <c r="B2428" i="10"/>
  <c r="E2428" i="7"/>
  <c r="B2528" i="10"/>
  <c r="E2528" i="7"/>
  <c r="B1691" i="10"/>
  <c r="E1691" i="7"/>
  <c r="B1711" i="10"/>
  <c r="E1711" i="7"/>
  <c r="B1731" i="10"/>
  <c r="E1731" i="7"/>
  <c r="B1751" i="10"/>
  <c r="E1751" i="7"/>
  <c r="B1771" i="10"/>
  <c r="E1771" i="7"/>
  <c r="B1791" i="10"/>
  <c r="E1791" i="7"/>
  <c r="B1811" i="10"/>
  <c r="E1811" i="7"/>
  <c r="B1831" i="10"/>
  <c r="E1831" i="7"/>
  <c r="B1851" i="10"/>
  <c r="E1851" i="7"/>
  <c r="B1871" i="10"/>
  <c r="E1871" i="7"/>
  <c r="B1891" i="10"/>
  <c r="E1891" i="7"/>
  <c r="B1911" i="10"/>
  <c r="E1911" i="7"/>
  <c r="B1931" i="10"/>
  <c r="E1931" i="7"/>
  <c r="B1951" i="10"/>
  <c r="E1951" i="7"/>
  <c r="B1971" i="10"/>
  <c r="E1971" i="7"/>
  <c r="B1991" i="10"/>
  <c r="E1991" i="7"/>
  <c r="B2011" i="10"/>
  <c r="E2011" i="7"/>
  <c r="B2031" i="10"/>
  <c r="E2031" i="7"/>
  <c r="B2051" i="10"/>
  <c r="E2051" i="7"/>
  <c r="B2071" i="10"/>
  <c r="E2071" i="7"/>
  <c r="B2091" i="10"/>
  <c r="E2091" i="7"/>
  <c r="B2111" i="10"/>
  <c r="E2111" i="7"/>
  <c r="B2131" i="10"/>
  <c r="E2131" i="7"/>
  <c r="B2151" i="10"/>
  <c r="E2151" i="7"/>
  <c r="B2171" i="10"/>
  <c r="E2171" i="7"/>
  <c r="B2191" i="10"/>
  <c r="E2191" i="7"/>
  <c r="B2211" i="10"/>
  <c r="E2211" i="7"/>
  <c r="B2231" i="10"/>
  <c r="E2231" i="7"/>
  <c r="B2251" i="10"/>
  <c r="E2251" i="7"/>
  <c r="B2271" i="10"/>
  <c r="E2271" i="7"/>
  <c r="B2291" i="10"/>
  <c r="E2291" i="7"/>
  <c r="B2311" i="10"/>
  <c r="E2311" i="7"/>
  <c r="B2331" i="10"/>
  <c r="E2331" i="7"/>
  <c r="B2351" i="10"/>
  <c r="E2351" i="7"/>
  <c r="B2371" i="10"/>
  <c r="E2371" i="7"/>
  <c r="B2391" i="10"/>
  <c r="E2391" i="7"/>
  <c r="B2475" i="10"/>
  <c r="E2475" i="7"/>
  <c r="B2433" i="10"/>
  <c r="E2433" i="7"/>
  <c r="B2533" i="10"/>
  <c r="E2533" i="7"/>
  <c r="D15" i="12" l="1"/>
  <c r="H31" i="7"/>
  <c r="N5" i="10"/>
  <c r="N4" i="10"/>
  <c r="O13" i="10"/>
  <c r="P12" i="10"/>
  <c r="P14" i="10"/>
  <c r="O14" i="10"/>
  <c r="O12" i="10"/>
  <c r="P13" i="10"/>
  <c r="O11" i="10"/>
  <c r="P11" i="10"/>
  <c r="C20" i="12"/>
  <c r="O33" i="9"/>
  <c r="O34" i="9" s="1"/>
  <c r="C21" i="12" s="1"/>
  <c r="C24" i="12"/>
  <c r="B24" i="12"/>
  <c r="H27" i="7"/>
  <c r="H30" i="7" s="1"/>
  <c r="R13" i="10" l="1"/>
  <c r="P28" i="10" s="1"/>
  <c r="Q28" i="10" s="1"/>
  <c r="I2542" i="10"/>
  <c r="I2544" i="10"/>
  <c r="I2526" i="10"/>
  <c r="I2528" i="10"/>
  <c r="I2530" i="10"/>
  <c r="I2532" i="10"/>
  <c r="I2534" i="10"/>
  <c r="I2536" i="10"/>
  <c r="I2538" i="10"/>
  <c r="I2540" i="10"/>
  <c r="I2531" i="10"/>
  <c r="I2535" i="10"/>
  <c r="I2537" i="10"/>
  <c r="I2533" i="10"/>
  <c r="I2539" i="10"/>
  <c r="I2525" i="10"/>
  <c r="I2545" i="10"/>
  <c r="I2541" i="10"/>
  <c r="I2527" i="10"/>
  <c r="I2529" i="10"/>
  <c r="I2543" i="10"/>
  <c r="I2457" i="10"/>
  <c r="I2259" i="10"/>
  <c r="I1991" i="10"/>
  <c r="I1869" i="10"/>
  <c r="I2419" i="10"/>
  <c r="I2299" i="10"/>
  <c r="I2345" i="10"/>
  <c r="I1603" i="10"/>
  <c r="I1403" i="10"/>
  <c r="I1549" i="10"/>
  <c r="I1309" i="10"/>
  <c r="I1109" i="10"/>
  <c r="I829" i="10"/>
  <c r="I609" i="10"/>
  <c r="I409" i="10"/>
  <c r="I209" i="10"/>
  <c r="I2277" i="10"/>
  <c r="I2323" i="10"/>
  <c r="I1995" i="10"/>
  <c r="I1843" i="10"/>
  <c r="I2249" i="10"/>
  <c r="I1881" i="10"/>
  <c r="I1601" i="10"/>
  <c r="I1521" i="10"/>
  <c r="I1321" i="10"/>
  <c r="I2061" i="10"/>
  <c r="I1861" i="10"/>
  <c r="I2415" i="10"/>
  <c r="I2255" i="10"/>
  <c r="I1923" i="10"/>
  <c r="I1783" i="10"/>
  <c r="I1049" i="10"/>
  <c r="I1781" i="10"/>
  <c r="I1973" i="10"/>
  <c r="I1773" i="10"/>
  <c r="I1573" i="10"/>
  <c r="I1373" i="10"/>
  <c r="I2171" i="10"/>
  <c r="I1389" i="10"/>
  <c r="I2141" i="10"/>
  <c r="I2321" i="10"/>
  <c r="I2093" i="10"/>
  <c r="I2307" i="10"/>
  <c r="I2187" i="10"/>
  <c r="I1879" i="10"/>
  <c r="I2297" i="10"/>
  <c r="I1941" i="10"/>
  <c r="I2481" i="10"/>
  <c r="I2159" i="10"/>
  <c r="I2493" i="10"/>
  <c r="I2293" i="10"/>
  <c r="I1711" i="10"/>
  <c r="I1511" i="10"/>
  <c r="I1311" i="10"/>
  <c r="I1111" i="10"/>
  <c r="I911" i="10"/>
  <c r="I711" i="10"/>
  <c r="I511" i="10"/>
  <c r="I311" i="10"/>
  <c r="I111" i="10"/>
  <c r="I2077" i="10"/>
  <c r="I1877" i="10"/>
  <c r="I1677" i="10"/>
  <c r="I1477" i="10"/>
  <c r="I1277" i="10"/>
  <c r="I1077" i="10"/>
  <c r="I877" i="10"/>
  <c r="I677" i="10"/>
  <c r="I477" i="10"/>
  <c r="I277" i="10"/>
  <c r="I77" i="10"/>
  <c r="I1223" i="10"/>
  <c r="I1023" i="10"/>
  <c r="I823" i="10"/>
  <c r="I623" i="10"/>
  <c r="I423" i="10"/>
  <c r="I223" i="10"/>
  <c r="I23" i="10"/>
  <c r="I49" i="10"/>
  <c r="I1975" i="10"/>
  <c r="I1775" i="10"/>
  <c r="I1575" i="10"/>
  <c r="I1375" i="10"/>
  <c r="I1175" i="10"/>
  <c r="I975" i="10"/>
  <c r="I775" i="10"/>
  <c r="I575" i="10"/>
  <c r="I375" i="10"/>
  <c r="I175" i="10"/>
  <c r="I1241" i="10"/>
  <c r="I1041" i="10"/>
  <c r="I841" i="10"/>
  <c r="I641" i="10"/>
  <c r="I441" i="10"/>
  <c r="I241" i="10"/>
  <c r="I41" i="10"/>
  <c r="I2147" i="10"/>
  <c r="I1947" i="10"/>
  <c r="I1747" i="10"/>
  <c r="I1547" i="10"/>
  <c r="I1347" i="10"/>
  <c r="I1147" i="10"/>
  <c r="I947" i="10"/>
  <c r="I747" i="10"/>
  <c r="I547" i="10"/>
  <c r="I347" i="10"/>
  <c r="I147" i="10"/>
  <c r="I1253" i="10"/>
  <c r="I1053" i="10"/>
  <c r="I853" i="10"/>
  <c r="I653" i="10"/>
  <c r="I453" i="10"/>
  <c r="I253" i="10"/>
  <c r="I53" i="10"/>
  <c r="I1719" i="10"/>
  <c r="I1519" i="10"/>
  <c r="I1319" i="10"/>
  <c r="I1119" i="10"/>
  <c r="I919" i="10"/>
  <c r="I719" i="10"/>
  <c r="I519" i="10"/>
  <c r="I319" i="10"/>
  <c r="I119" i="10"/>
  <c r="I2089" i="10"/>
  <c r="I2379" i="10"/>
  <c r="I2477" i="10"/>
  <c r="I2479" i="10"/>
  <c r="I2179" i="10"/>
  <c r="I1891" i="10"/>
  <c r="I2405" i="10"/>
  <c r="I2205" i="10"/>
  <c r="I1663" i="10"/>
  <c r="I1463" i="10"/>
  <c r="I2331" i="10"/>
  <c r="I2257" i="10"/>
  <c r="I1089" i="10"/>
  <c r="I669" i="10"/>
  <c r="I469" i="10"/>
  <c r="I269" i="10"/>
  <c r="I1709" i="10"/>
  <c r="I2523" i="10"/>
  <c r="I2383" i="10"/>
  <c r="I2183" i="10"/>
  <c r="I2055" i="10"/>
  <c r="I1849" i="10"/>
  <c r="I1409" i="10"/>
  <c r="I2469" i="10"/>
  <c r="I1381" i="10"/>
  <c r="I2315" i="10"/>
  <c r="I1903" i="10"/>
  <c r="I1723" i="10"/>
  <c r="I1029" i="10"/>
  <c r="I2041" i="10"/>
  <c r="I2241" i="10"/>
  <c r="I2033" i="10"/>
  <c r="I1833" i="10"/>
  <c r="I1633" i="10"/>
  <c r="I1433" i="10"/>
  <c r="I2371" i="10"/>
  <c r="I2335" i="10"/>
  <c r="I2367" i="10"/>
  <c r="I2353" i="10"/>
  <c r="I1771" i="10"/>
  <c r="I1571" i="10"/>
  <c r="I1371" i="10"/>
  <c r="I1171" i="10"/>
  <c r="I971" i="10"/>
  <c r="I771" i="10"/>
  <c r="I571" i="10"/>
  <c r="I371" i="10"/>
  <c r="I171" i="10"/>
  <c r="I2137" i="10"/>
  <c r="I1937" i="10"/>
  <c r="I1737" i="10"/>
  <c r="I1537" i="10"/>
  <c r="I1337" i="10"/>
  <c r="I1137" i="10"/>
  <c r="I937" i="10"/>
  <c r="I737" i="10"/>
  <c r="I537" i="10"/>
  <c r="I337" i="10"/>
  <c r="I137" i="10"/>
  <c r="I1083" i="10"/>
  <c r="I883" i="10"/>
  <c r="I683" i="10"/>
  <c r="I483" i="10"/>
  <c r="I283" i="10"/>
  <c r="I83" i="10"/>
  <c r="I109" i="10"/>
  <c r="I1835" i="10"/>
  <c r="I1635" i="10"/>
  <c r="I1435" i="10"/>
  <c r="I1235" i="10"/>
  <c r="I1035" i="10"/>
  <c r="I835" i="10"/>
  <c r="I635" i="10"/>
  <c r="I435" i="10"/>
  <c r="I235" i="10"/>
  <c r="I35" i="10"/>
  <c r="I1101" i="10"/>
  <c r="I901" i="10"/>
  <c r="I701" i="10"/>
  <c r="I501" i="10"/>
  <c r="I301" i="10"/>
  <c r="I101" i="10"/>
  <c r="I2007" i="10"/>
  <c r="I1807" i="10"/>
  <c r="I1607" i="10"/>
  <c r="I1407" i="10"/>
  <c r="I1207" i="10"/>
  <c r="I1007" i="10"/>
  <c r="I807" i="10"/>
  <c r="I607" i="10"/>
  <c r="I407" i="10"/>
  <c r="I207" i="10"/>
  <c r="I7" i="10"/>
  <c r="I1113" i="10"/>
  <c r="I913" i="10"/>
  <c r="I713" i="10"/>
  <c r="I513" i="10"/>
  <c r="I313" i="10"/>
  <c r="I113" i="10"/>
  <c r="I1579" i="10"/>
  <c r="I1379" i="10"/>
  <c r="I1179" i="10"/>
  <c r="I979" i="10"/>
  <c r="I779" i="10"/>
  <c r="I579" i="10"/>
  <c r="I379" i="10"/>
  <c r="I179" i="10"/>
  <c r="I2145" i="10"/>
  <c r="I1945" i="10"/>
  <c r="I1745" i="10"/>
  <c r="I1545" i="10"/>
  <c r="I1345" i="10"/>
  <c r="I1145" i="10"/>
  <c r="I945" i="10"/>
  <c r="I745" i="10"/>
  <c r="I545" i="10"/>
  <c r="I345" i="10"/>
  <c r="I145" i="10"/>
  <c r="I2051" i="10"/>
  <c r="I1911" i="10"/>
  <c r="I2239" i="10"/>
  <c r="I2465" i="10"/>
  <c r="I2265" i="10"/>
  <c r="I1523" i="10"/>
  <c r="I1323" i="10"/>
  <c r="I2311" i="10"/>
  <c r="I2237" i="10"/>
  <c r="I1769" i="10"/>
  <c r="I889" i="10"/>
  <c r="I809" i="10"/>
  <c r="I729" i="10"/>
  <c r="I529" i="10"/>
  <c r="I329" i="10"/>
  <c r="I2417" i="10"/>
  <c r="I2513" i="10"/>
  <c r="I2443" i="10"/>
  <c r="I2243" i="10"/>
  <c r="I2115" i="10"/>
  <c r="I2515" i="10"/>
  <c r="I2449" i="10"/>
  <c r="I1661" i="10"/>
  <c r="I1441" i="10"/>
  <c r="I2169" i="10"/>
  <c r="I1821" i="10"/>
  <c r="I2175" i="10"/>
  <c r="I1883" i="10"/>
  <c r="I1229" i="10"/>
  <c r="I2375" i="10"/>
  <c r="I1893" i="10"/>
  <c r="I1693" i="10"/>
  <c r="I1493" i="10"/>
  <c r="I1293" i="10"/>
  <c r="I1269" i="10"/>
  <c r="I2369" i="10"/>
  <c r="I2381" i="10"/>
  <c r="I2519" i="10"/>
  <c r="I2059" i="10"/>
  <c r="I1489" i="10"/>
  <c r="I2435" i="10"/>
  <c r="I2153" i="10"/>
  <c r="I1919" i="10"/>
  <c r="I1799" i="10"/>
  <c r="I2413" i="10"/>
  <c r="I2213" i="10"/>
  <c r="I1831" i="10"/>
  <c r="I1631" i="10"/>
  <c r="I1431" i="10"/>
  <c r="I1231" i="10"/>
  <c r="I1031" i="10"/>
  <c r="I831" i="10"/>
  <c r="I631" i="10"/>
  <c r="I431" i="10"/>
  <c r="I231" i="10"/>
  <c r="I31" i="10"/>
  <c r="I1997" i="10"/>
  <c r="I1797" i="10"/>
  <c r="I1597" i="10"/>
  <c r="I1397" i="10"/>
  <c r="I1197" i="10"/>
  <c r="I997" i="10"/>
  <c r="I797" i="10"/>
  <c r="I597" i="10"/>
  <c r="I397" i="10"/>
  <c r="I197" i="10"/>
  <c r="I1143" i="10"/>
  <c r="I943" i="10"/>
  <c r="I743" i="10"/>
  <c r="I543" i="10"/>
  <c r="I343" i="10"/>
  <c r="I143" i="10"/>
  <c r="I169" i="10"/>
  <c r="I1895" i="10"/>
  <c r="I1695" i="10"/>
  <c r="I1495" i="10"/>
  <c r="I1295" i="10"/>
  <c r="I1095" i="10"/>
  <c r="I895" i="10"/>
  <c r="I695" i="10"/>
  <c r="I495" i="10"/>
  <c r="I295" i="10"/>
  <c r="I95" i="10"/>
  <c r="I1161" i="10"/>
  <c r="I961" i="10"/>
  <c r="I761" i="10"/>
  <c r="I561" i="10"/>
  <c r="I361" i="10"/>
  <c r="I161" i="10"/>
  <c r="I2201" i="10"/>
  <c r="I2067" i="10"/>
  <c r="I1867" i="10"/>
  <c r="I1667" i="10"/>
  <c r="I1467" i="10"/>
  <c r="I1267" i="10"/>
  <c r="I1067" i="10"/>
  <c r="I867" i="10"/>
  <c r="I667" i="10"/>
  <c r="I467" i="10"/>
  <c r="I267" i="10"/>
  <c r="I67" i="10"/>
  <c r="I1173" i="10"/>
  <c r="I973" i="10"/>
  <c r="I773" i="10"/>
  <c r="I573" i="10"/>
  <c r="I373" i="10"/>
  <c r="I173" i="10"/>
  <c r="I1639" i="10"/>
  <c r="I1439" i="10"/>
  <c r="I1239" i="10"/>
  <c r="I1039" i="10"/>
  <c r="I839" i="10"/>
  <c r="I639" i="10"/>
  <c r="I439" i="10"/>
  <c r="I239" i="10"/>
  <c r="I39" i="10"/>
  <c r="I2005" i="10"/>
  <c r="I1805" i="10"/>
  <c r="I1605" i="10"/>
  <c r="I1763" i="10"/>
  <c r="I2111" i="10"/>
  <c r="I1971" i="10"/>
  <c r="I2063" i="10"/>
  <c r="I1469" i="10"/>
  <c r="I2359" i="10"/>
  <c r="I2325" i="10"/>
  <c r="I1743" i="10"/>
  <c r="I1583" i="10"/>
  <c r="I1383" i="10"/>
  <c r="I1289" i="10"/>
  <c r="I789" i="10"/>
  <c r="I589" i="10"/>
  <c r="I389" i="10"/>
  <c r="I189" i="10"/>
  <c r="I2503" i="10"/>
  <c r="I2303" i="10"/>
  <c r="I2291" i="10"/>
  <c r="I2009" i="10"/>
  <c r="I1609" i="10"/>
  <c r="I1129" i="10"/>
  <c r="I2209" i="10"/>
  <c r="I1801" i="10"/>
  <c r="I1501" i="10"/>
  <c r="I1301" i="10"/>
  <c r="I2001" i="10"/>
  <c r="I2235" i="10"/>
  <c r="I2329" i="10"/>
  <c r="I1981" i="10"/>
  <c r="I1953" i="10"/>
  <c r="I1753" i="10"/>
  <c r="I1553" i="10"/>
  <c r="I1353" i="10"/>
  <c r="I2049" i="10"/>
  <c r="I1921" i="10"/>
  <c r="I2301" i="10"/>
  <c r="I2509" i="10"/>
  <c r="I2167" i="10"/>
  <c r="I1859" i="10"/>
  <c r="I2437" i="10"/>
  <c r="I1369" i="10"/>
  <c r="I2461" i="10"/>
  <c r="I2467" i="10"/>
  <c r="I2287" i="10"/>
  <c r="I2139" i="10"/>
  <c r="I2473" i="10"/>
  <c r="I2273" i="10"/>
  <c r="I1691" i="10"/>
  <c r="I1491" i="10"/>
  <c r="I1291" i="10"/>
  <c r="I1091" i="10"/>
  <c r="I891" i="10"/>
  <c r="I691" i="10"/>
  <c r="I491" i="10"/>
  <c r="I291" i="10"/>
  <c r="I91" i="10"/>
  <c r="I2057" i="10"/>
  <c r="I1857" i="10"/>
  <c r="I1657" i="10"/>
  <c r="I1457" i="10"/>
  <c r="I1257" i="10"/>
  <c r="I1057" i="10"/>
  <c r="I857" i="10"/>
  <c r="I657" i="10"/>
  <c r="I457" i="10"/>
  <c r="I257" i="10"/>
  <c r="I57" i="10"/>
  <c r="I1203" i="10"/>
  <c r="I1003" i="10"/>
  <c r="I803" i="10"/>
  <c r="I603" i="10"/>
  <c r="I403" i="10"/>
  <c r="I203" i="10"/>
  <c r="I29" i="10"/>
  <c r="I1955" i="10"/>
  <c r="I1755" i="10"/>
  <c r="I1555" i="10"/>
  <c r="I1355" i="10"/>
  <c r="I1155" i="10"/>
  <c r="I955" i="10"/>
  <c r="I755" i="10"/>
  <c r="I555" i="10"/>
  <c r="I355" i="10"/>
  <c r="I155" i="10"/>
  <c r="I1221" i="10"/>
  <c r="I1021" i="10"/>
  <c r="I821" i="10"/>
  <c r="I621" i="10"/>
  <c r="I421" i="10"/>
  <c r="I221" i="10"/>
  <c r="I21" i="10"/>
  <c r="I2127" i="10"/>
  <c r="I1927" i="10"/>
  <c r="I1727" i="10"/>
  <c r="I1527" i="10"/>
  <c r="I1327" i="10"/>
  <c r="I1127" i="10"/>
  <c r="I927" i="10"/>
  <c r="I727" i="10"/>
  <c r="I527" i="10"/>
  <c r="I327" i="10"/>
  <c r="I127" i="10"/>
  <c r="I1233" i="10"/>
  <c r="I1033" i="10"/>
  <c r="I833" i="10"/>
  <c r="I633" i="10"/>
  <c r="I433" i="10"/>
  <c r="I233" i="10"/>
  <c r="I33" i="10"/>
  <c r="I1699" i="10"/>
  <c r="I1499" i="10"/>
  <c r="I1299" i="10"/>
  <c r="I1099" i="10"/>
  <c r="I899" i="10"/>
  <c r="I699" i="10"/>
  <c r="I499" i="10"/>
  <c r="I299" i="10"/>
  <c r="I99" i="10"/>
  <c r="I2065" i="10"/>
  <c r="I1865" i="10"/>
  <c r="I1665" i="10"/>
  <c r="I1465" i="10"/>
  <c r="I1265" i="10"/>
  <c r="I2029" i="10"/>
  <c r="I1809" i="10"/>
  <c r="I2459" i="10"/>
  <c r="I2385" i="10"/>
  <c r="I2185" i="10"/>
  <c r="I2043" i="10"/>
  <c r="I1643" i="10"/>
  <c r="I1443" i="10"/>
  <c r="I2197" i="10"/>
  <c r="I1349" i="10"/>
  <c r="I649" i="10"/>
  <c r="I449" i="10"/>
  <c r="I249" i="10"/>
  <c r="I2391" i="10"/>
  <c r="I2363" i="10"/>
  <c r="I2163" i="10"/>
  <c r="I2035" i="10"/>
  <c r="I1589" i="10"/>
  <c r="I1641" i="10"/>
  <c r="I1561" i="10"/>
  <c r="I1361" i="10"/>
  <c r="I1169" i="10"/>
  <c r="I1701" i="10"/>
  <c r="I2295" i="10"/>
  <c r="I2351" i="10"/>
  <c r="I2149" i="10"/>
  <c r="I1209" i="10"/>
  <c r="I969" i="10"/>
  <c r="I1681" i="10"/>
  <c r="I2013" i="10"/>
  <c r="I1813" i="10"/>
  <c r="I1613" i="10"/>
  <c r="I1413" i="10"/>
  <c r="I2251" i="10"/>
  <c r="I1909" i="10"/>
  <c r="I2349" i="10"/>
  <c r="I2361" i="10"/>
  <c r="I2487" i="10"/>
  <c r="I2347" i="10"/>
  <c r="I2247" i="10"/>
  <c r="I2217" i="10"/>
  <c r="I1761" i="10"/>
  <c r="I1979" i="10"/>
  <c r="I2333" i="10"/>
  <c r="I1751" i="10"/>
  <c r="I1551" i="10"/>
  <c r="I1351" i="10"/>
  <c r="I1151" i="10"/>
  <c r="I951" i="10"/>
  <c r="I751" i="10"/>
  <c r="I551" i="10"/>
  <c r="I351" i="10"/>
  <c r="I151" i="10"/>
  <c r="I2117" i="10"/>
  <c r="I1917" i="10"/>
  <c r="I1717" i="10"/>
  <c r="I1517" i="10"/>
  <c r="I1317" i="10"/>
  <c r="I1117" i="10"/>
  <c r="I917" i="10"/>
  <c r="I717" i="10"/>
  <c r="I517" i="10"/>
  <c r="I317" i="10"/>
  <c r="I117" i="10"/>
  <c r="I1263" i="10"/>
  <c r="I1063" i="10"/>
  <c r="I863" i="10"/>
  <c r="I663" i="10"/>
  <c r="I463" i="10"/>
  <c r="I263" i="10"/>
  <c r="I63" i="10"/>
  <c r="I89" i="10"/>
  <c r="I1815" i="10"/>
  <c r="I1615" i="10"/>
  <c r="I1415" i="10"/>
  <c r="I1215" i="10"/>
  <c r="I1015" i="10"/>
  <c r="I815" i="10"/>
  <c r="I615" i="10"/>
  <c r="I415" i="10"/>
  <c r="I215" i="10"/>
  <c r="I15" i="10"/>
  <c r="I1281" i="10"/>
  <c r="I1081" i="10"/>
  <c r="I881" i="10"/>
  <c r="I681" i="10"/>
  <c r="I481" i="10"/>
  <c r="I281" i="10"/>
  <c r="I81" i="10"/>
  <c r="I1987" i="10"/>
  <c r="I1787" i="10"/>
  <c r="I1587" i="10"/>
  <c r="I1387" i="10"/>
  <c r="I1187" i="10"/>
  <c r="I987" i="10"/>
  <c r="I787" i="10"/>
  <c r="I587" i="10"/>
  <c r="I387" i="10"/>
  <c r="I187" i="10"/>
  <c r="I1093" i="10"/>
  <c r="I893" i="10"/>
  <c r="I693" i="10"/>
  <c r="I493" i="10"/>
  <c r="I293" i="10"/>
  <c r="I93" i="10"/>
  <c r="I1759" i="10"/>
  <c r="I1559" i="10"/>
  <c r="I1359" i="10"/>
  <c r="I1159" i="10"/>
  <c r="I959" i="10"/>
  <c r="I759" i="10"/>
  <c r="I559" i="10"/>
  <c r="I359" i="10"/>
  <c r="I159" i="10"/>
  <c r="I2125" i="10"/>
  <c r="I1925" i="10"/>
  <c r="I1725" i="10"/>
  <c r="I1525" i="10"/>
  <c r="I1325" i="10"/>
  <c r="I1125" i="10"/>
  <c r="I925" i="10"/>
  <c r="I725" i="10"/>
  <c r="I525" i="10"/>
  <c r="I325" i="10"/>
  <c r="I125" i="10"/>
  <c r="I1989" i="10"/>
  <c r="I2031" i="10"/>
  <c r="I2339" i="10"/>
  <c r="I2219" i="10"/>
  <c r="I2445" i="10"/>
  <c r="I2245" i="10"/>
  <c r="I1703" i="10"/>
  <c r="I1503" i="10"/>
  <c r="I1303" i="10"/>
  <c r="I1749" i="10"/>
  <c r="I869" i="10"/>
  <c r="I709" i="10"/>
  <c r="I509" i="10"/>
  <c r="I309" i="10"/>
  <c r="I2109" i="10"/>
  <c r="I1429" i="10"/>
  <c r="I2423" i="10"/>
  <c r="I2223" i="10"/>
  <c r="I2095" i="10"/>
  <c r="I2123" i="10"/>
  <c r="I2389" i="10"/>
  <c r="I1421" i="10"/>
  <c r="I2471" i="10"/>
  <c r="I2429" i="10"/>
  <c r="I1961" i="10"/>
  <c r="I2495" i="10"/>
  <c r="I2355" i="10"/>
  <c r="I2073" i="10"/>
  <c r="I1873" i="10"/>
  <c r="I1673" i="10"/>
  <c r="I1473" i="10"/>
  <c r="I1273" i="10"/>
  <c r="I2281" i="10"/>
  <c r="I2019" i="10"/>
  <c r="I2377" i="10"/>
  <c r="I1069" i="10"/>
  <c r="I2113" i="10"/>
  <c r="I2447" i="10"/>
  <c r="I2267" i="10"/>
  <c r="I1899" i="10"/>
  <c r="I2393" i="10"/>
  <c r="I2193" i="10"/>
  <c r="I1811" i="10"/>
  <c r="I1611" i="10"/>
  <c r="I1411" i="10"/>
  <c r="I1211" i="10"/>
  <c r="I1011" i="10"/>
  <c r="I811" i="10"/>
  <c r="I611" i="10"/>
  <c r="I411" i="10"/>
  <c r="I211" i="10"/>
  <c r="I11" i="10"/>
  <c r="I1977" i="10"/>
  <c r="I1777" i="10"/>
  <c r="I1577" i="10"/>
  <c r="I1377" i="10"/>
  <c r="I1177" i="10"/>
  <c r="I977" i="10"/>
  <c r="I777" i="10"/>
  <c r="I577" i="10"/>
  <c r="I377" i="10"/>
  <c r="I177" i="10"/>
  <c r="I1123" i="10"/>
  <c r="I923" i="10"/>
  <c r="I723" i="10"/>
  <c r="I523" i="10"/>
  <c r="I323" i="10"/>
  <c r="I123" i="10"/>
  <c r="I149" i="10"/>
  <c r="I1875" i="10"/>
  <c r="I1675" i="10"/>
  <c r="I1475" i="10"/>
  <c r="I1275" i="10"/>
  <c r="I1075" i="10"/>
  <c r="I875" i="10"/>
  <c r="I675" i="10"/>
  <c r="I475" i="10"/>
  <c r="I275" i="10"/>
  <c r="I75" i="10"/>
  <c r="I1141" i="10"/>
  <c r="I941" i="10"/>
  <c r="I741" i="10"/>
  <c r="I541" i="10"/>
  <c r="I341" i="10"/>
  <c r="I141" i="10"/>
  <c r="I2181" i="10"/>
  <c r="I2047" i="10"/>
  <c r="I1847" i="10"/>
  <c r="I1647" i="10"/>
  <c r="I1447" i="10"/>
  <c r="I1247" i="10"/>
  <c r="I1047" i="10"/>
  <c r="I847" i="10"/>
  <c r="I647" i="10"/>
  <c r="I447" i="10"/>
  <c r="I247" i="10"/>
  <c r="I47" i="10"/>
  <c r="I1153" i="10"/>
  <c r="I953" i="10"/>
  <c r="I753" i="10"/>
  <c r="I553" i="10"/>
  <c r="I353" i="10"/>
  <c r="I153" i="10"/>
  <c r="I1619" i="10"/>
  <c r="I1419" i="10"/>
  <c r="I1219" i="10"/>
  <c r="I1019" i="10"/>
  <c r="I819" i="10"/>
  <c r="I619" i="10"/>
  <c r="I419" i="10"/>
  <c r="I219" i="10"/>
  <c r="I19" i="10"/>
  <c r="I1985" i="10"/>
  <c r="I1785" i="10"/>
  <c r="I1585" i="10"/>
  <c r="I1385" i="10"/>
  <c r="I1185" i="10"/>
  <c r="I985" i="10"/>
  <c r="I785" i="10"/>
  <c r="I585" i="10"/>
  <c r="I385" i="10"/>
  <c r="I185" i="10"/>
  <c r="I2091" i="10"/>
  <c r="I1951" i="10"/>
  <c r="I1963" i="10"/>
  <c r="I2517" i="10"/>
  <c r="I2151" i="10"/>
  <c r="I2305" i="10"/>
  <c r="I1943" i="10"/>
  <c r="I1563" i="10"/>
  <c r="I1363" i="10"/>
  <c r="I2397" i="10"/>
  <c r="I949" i="10"/>
  <c r="I769" i="10"/>
  <c r="I569" i="10"/>
  <c r="I369" i="10"/>
  <c r="I1829" i="10"/>
  <c r="I2483" i="10"/>
  <c r="I2283" i="10"/>
  <c r="I2155" i="10"/>
  <c r="I1969" i="10"/>
  <c r="I1481" i="10"/>
  <c r="I2451" i="10"/>
  <c r="I1901" i="10"/>
  <c r="I2215" i="10"/>
  <c r="I2003" i="10"/>
  <c r="I1823" i="10"/>
  <c r="I1929" i="10"/>
  <c r="I1933" i="10"/>
  <c r="I1733" i="10"/>
  <c r="I1533" i="10"/>
  <c r="I1333" i="10"/>
  <c r="I2309" i="10"/>
  <c r="I2427" i="10"/>
  <c r="I2099" i="10"/>
  <c r="I1999" i="10"/>
  <c r="I2129" i="10"/>
  <c r="I1581" i="10"/>
  <c r="I2441" i="10"/>
  <c r="I2119" i="10"/>
  <c r="I1959" i="10"/>
  <c r="I1839" i="10"/>
  <c r="I2453" i="10"/>
  <c r="I2253" i="10"/>
  <c r="I1671" i="10"/>
  <c r="I1471" i="10"/>
  <c r="I1271" i="10"/>
  <c r="I1071" i="10"/>
  <c r="I871" i="10"/>
  <c r="I671" i="10"/>
  <c r="I471" i="10"/>
  <c r="I271" i="10"/>
  <c r="I71" i="10"/>
  <c r="I2037" i="10"/>
  <c r="I1837" i="10"/>
  <c r="I1637" i="10"/>
  <c r="I1437" i="10"/>
  <c r="I1237" i="10"/>
  <c r="I1037" i="10"/>
  <c r="I837" i="10"/>
  <c r="I637" i="10"/>
  <c r="I437" i="10"/>
  <c r="I237" i="10"/>
  <c r="I37" i="10"/>
  <c r="I1183" i="10"/>
  <c r="I983" i="10"/>
  <c r="I783" i="10"/>
  <c r="I583" i="10"/>
  <c r="I383" i="10"/>
  <c r="I183" i="10"/>
  <c r="I9" i="10"/>
  <c r="I1935" i="10"/>
  <c r="I1735" i="10"/>
  <c r="I1535" i="10"/>
  <c r="I1335" i="10"/>
  <c r="I1135" i="10"/>
  <c r="I935" i="10"/>
  <c r="I735" i="10"/>
  <c r="I535" i="10"/>
  <c r="I335" i="10"/>
  <c r="I135" i="10"/>
  <c r="I1201" i="10"/>
  <c r="I1001" i="10"/>
  <c r="I801" i="10"/>
  <c r="I601" i="10"/>
  <c r="I401" i="10"/>
  <c r="I201" i="10"/>
  <c r="I2107" i="10"/>
  <c r="I1907" i="10"/>
  <c r="I1707" i="10"/>
  <c r="I1507" i="10"/>
  <c r="I1307" i="10"/>
  <c r="I1107" i="10"/>
  <c r="I907" i="10"/>
  <c r="I707" i="10"/>
  <c r="I507" i="10"/>
  <c r="I307" i="10"/>
  <c r="I107" i="10"/>
  <c r="I1213" i="10"/>
  <c r="I1013" i="10"/>
  <c r="I813" i="10"/>
  <c r="I613" i="10"/>
  <c r="I413" i="10"/>
  <c r="I213" i="10"/>
  <c r="I13" i="10"/>
  <c r="I1679" i="10"/>
  <c r="I1479" i="10"/>
  <c r="I1279" i="10"/>
  <c r="I1079" i="10"/>
  <c r="I879" i="10"/>
  <c r="I679" i="10"/>
  <c r="I479" i="10"/>
  <c r="I279" i="10"/>
  <c r="I79" i="10"/>
  <c r="I2045" i="10"/>
  <c r="I1845" i="10"/>
  <c r="I1645" i="10"/>
  <c r="I1445" i="10"/>
  <c r="I1245" i="10"/>
  <c r="I1045" i="10"/>
  <c r="I845" i="10"/>
  <c r="I645" i="10"/>
  <c r="I445" i="10"/>
  <c r="I245" i="10"/>
  <c r="I45" i="10"/>
  <c r="I2279" i="10"/>
  <c r="I1871" i="10"/>
  <c r="I2507" i="10"/>
  <c r="I2439" i="10"/>
  <c r="I2365" i="10"/>
  <c r="I2165" i="10"/>
  <c r="I1623" i="10"/>
  <c r="I1423" i="10"/>
  <c r="I1669" i="10"/>
  <c r="I1329" i="10"/>
  <c r="I1149" i="10"/>
  <c r="I849" i="10"/>
  <c r="I629" i="10"/>
  <c r="I429" i="10"/>
  <c r="I229" i="10"/>
  <c r="I2231" i="10"/>
  <c r="I2143" i="10"/>
  <c r="I1249" i="10"/>
  <c r="I2343" i="10"/>
  <c r="I2015" i="10"/>
  <c r="I1949" i="10"/>
  <c r="I1509" i="10"/>
  <c r="I989" i="10"/>
  <c r="I1741" i="10"/>
  <c r="I1621" i="10"/>
  <c r="I1541" i="10"/>
  <c r="I1341" i="10"/>
  <c r="I2411" i="10"/>
  <c r="I2275" i="10"/>
  <c r="I1889" i="10"/>
  <c r="I2121" i="10"/>
  <c r="I1841" i="10"/>
  <c r="I2475" i="10"/>
  <c r="I2421" i="10"/>
  <c r="I1993" i="10"/>
  <c r="I1793" i="10"/>
  <c r="I1593" i="10"/>
  <c r="I1393" i="10"/>
  <c r="I2211" i="10"/>
  <c r="I1689" i="10"/>
  <c r="I2161" i="10"/>
  <c r="I2341" i="10"/>
  <c r="I2261" i="10"/>
  <c r="I2327" i="10"/>
  <c r="I2227" i="10"/>
  <c r="I2271" i="10"/>
  <c r="I2317" i="10"/>
  <c r="I2021" i="10"/>
  <c r="I2501" i="10"/>
  <c r="I2313" i="10"/>
  <c r="I1731" i="10"/>
  <c r="I1531" i="10"/>
  <c r="I1331" i="10"/>
  <c r="I1131" i="10"/>
  <c r="I931" i="10"/>
  <c r="I731" i="10"/>
  <c r="I531" i="10"/>
  <c r="I331" i="10"/>
  <c r="I131" i="10"/>
  <c r="I2097" i="10"/>
  <c r="I1897" i="10"/>
  <c r="I1697" i="10"/>
  <c r="I1497" i="10"/>
  <c r="I1297" i="10"/>
  <c r="I1097" i="10"/>
  <c r="I897" i="10"/>
  <c r="I697" i="10"/>
  <c r="I497" i="10"/>
  <c r="I297" i="10"/>
  <c r="I97" i="10"/>
  <c r="I1243" i="10"/>
  <c r="I1043" i="10"/>
  <c r="I843" i="10"/>
  <c r="I643" i="10"/>
  <c r="I443" i="10"/>
  <c r="I243" i="10"/>
  <c r="I43" i="10"/>
  <c r="I69" i="10"/>
  <c r="I1795" i="10"/>
  <c r="I1595" i="10"/>
  <c r="I1395" i="10"/>
  <c r="I1195" i="10"/>
  <c r="I995" i="10"/>
  <c r="I795" i="10"/>
  <c r="I595" i="10"/>
  <c r="I395" i="10"/>
  <c r="I195" i="10"/>
  <c r="I1261" i="10"/>
  <c r="I1061" i="10"/>
  <c r="I861" i="10"/>
  <c r="I661" i="10"/>
  <c r="I461" i="10"/>
  <c r="I261" i="10"/>
  <c r="I61" i="10"/>
  <c r="I1967" i="10"/>
  <c r="I1767" i="10"/>
  <c r="I1567" i="10"/>
  <c r="I1367" i="10"/>
  <c r="I1167" i="10"/>
  <c r="I967" i="10"/>
  <c r="I767" i="10"/>
  <c r="I567" i="10"/>
  <c r="I367" i="10"/>
  <c r="I167" i="10"/>
  <c r="I1073" i="10"/>
  <c r="I873" i="10"/>
  <c r="I673" i="10"/>
  <c r="I473" i="10"/>
  <c r="I273" i="10"/>
  <c r="I73" i="10"/>
  <c r="I1739" i="10"/>
  <c r="I1539" i="10"/>
  <c r="I1339" i="10"/>
  <c r="I1139" i="10"/>
  <c r="I939" i="10"/>
  <c r="I739" i="10"/>
  <c r="I539" i="10"/>
  <c r="I339" i="10"/>
  <c r="I139" i="10"/>
  <c r="I2105" i="10"/>
  <c r="I1905" i="10"/>
  <c r="I1705" i="10"/>
  <c r="I1505" i="10"/>
  <c r="I1305" i="10"/>
  <c r="I1105" i="10"/>
  <c r="I905" i="10"/>
  <c r="I705" i="10"/>
  <c r="I505" i="10"/>
  <c r="I305" i="10"/>
  <c r="I105" i="10"/>
  <c r="I2011" i="10"/>
  <c r="I1863" i="10"/>
  <c r="I2499" i="10"/>
  <c r="I2319" i="10"/>
  <c r="I2199" i="10"/>
  <c r="I2425" i="10"/>
  <c r="I2225" i="10"/>
  <c r="I2431" i="10"/>
  <c r="I1683" i="10"/>
  <c r="I1483" i="10"/>
  <c r="I1283" i="10"/>
  <c r="I1649" i="10"/>
  <c r="I689" i="10"/>
  <c r="I489" i="10"/>
  <c r="I289" i="10"/>
  <c r="I1803" i="10"/>
  <c r="I2357" i="10"/>
  <c r="I1729" i="10"/>
  <c r="I2403" i="10"/>
  <c r="I2203" i="10"/>
  <c r="I2075" i="10"/>
  <c r="I2103" i="10"/>
  <c r="I1401" i="10"/>
  <c r="I2455" i="10"/>
  <c r="I1983" i="10"/>
  <c r="I2069" i="10"/>
  <c r="I2053" i="10"/>
  <c r="I1853" i="10"/>
  <c r="I1653" i="10"/>
  <c r="I1453" i="10"/>
  <c r="I2505" i="10"/>
  <c r="I2191" i="10"/>
  <c r="I2269" i="10"/>
  <c r="I2395" i="10"/>
  <c r="I2133" i="10"/>
  <c r="I1779" i="10"/>
  <c r="I2177" i="10"/>
  <c r="I1009" i="10"/>
  <c r="I2521" i="10"/>
  <c r="I2407" i="10"/>
  <c r="I2207" i="10"/>
  <c r="I2039" i="10"/>
  <c r="I2373" i="10"/>
  <c r="I2173" i="10"/>
  <c r="I1791" i="10"/>
  <c r="I1591" i="10"/>
  <c r="I1391" i="10"/>
  <c r="I1191" i="10"/>
  <c r="I991" i="10"/>
  <c r="I791" i="10"/>
  <c r="I591" i="10"/>
  <c r="I391" i="10"/>
  <c r="I191" i="10"/>
  <c r="I2157" i="10"/>
  <c r="I1957" i="10"/>
  <c r="I1757" i="10"/>
  <c r="I1557" i="10"/>
  <c r="I1357" i="10"/>
  <c r="I1157" i="10"/>
  <c r="I957" i="10"/>
  <c r="I757" i="10"/>
  <c r="I557" i="10"/>
  <c r="I357" i="10"/>
  <c r="I157" i="10"/>
  <c r="I1103" i="10"/>
  <c r="I903" i="10"/>
  <c r="I703" i="10"/>
  <c r="I503" i="10"/>
  <c r="I303" i="10"/>
  <c r="I103" i="10"/>
  <c r="I129" i="10"/>
  <c r="I1855" i="10"/>
  <c r="I1655" i="10"/>
  <c r="I1455" i="10"/>
  <c r="I1255" i="10"/>
  <c r="I1055" i="10"/>
  <c r="I855" i="10"/>
  <c r="I655" i="10"/>
  <c r="I455" i="10"/>
  <c r="I255" i="10"/>
  <c r="I55" i="10"/>
  <c r="I1121" i="10"/>
  <c r="I921" i="10"/>
  <c r="I721" i="10"/>
  <c r="I521" i="10"/>
  <c r="I321" i="10"/>
  <c r="I121" i="10"/>
  <c r="I2027" i="10"/>
  <c r="I1827" i="10"/>
  <c r="I1627" i="10"/>
  <c r="I1427" i="10"/>
  <c r="I1227" i="10"/>
  <c r="I1027" i="10"/>
  <c r="I827" i="10"/>
  <c r="I627" i="10"/>
  <c r="I427" i="10"/>
  <c r="I227" i="10"/>
  <c r="I27" i="10"/>
  <c r="I1133" i="10"/>
  <c r="I933" i="10"/>
  <c r="I733" i="10"/>
  <c r="I533" i="10"/>
  <c r="I333" i="10"/>
  <c r="I133" i="10"/>
  <c r="I1599" i="10"/>
  <c r="I1399" i="10"/>
  <c r="I1199" i="10"/>
  <c r="I999" i="10"/>
  <c r="I799" i="10"/>
  <c r="I599" i="10"/>
  <c r="I2399" i="10"/>
  <c r="I2071" i="10"/>
  <c r="I1931" i="10"/>
  <c r="I2497" i="10"/>
  <c r="I1569" i="10"/>
  <c r="I2131" i="10"/>
  <c r="I2485" i="10"/>
  <c r="I2285" i="10"/>
  <c r="I1543" i="10"/>
  <c r="I1343" i="10"/>
  <c r="I2491" i="10"/>
  <c r="I1789" i="10"/>
  <c r="I1629" i="10"/>
  <c r="I929" i="10"/>
  <c r="I749" i="10"/>
  <c r="I549" i="10"/>
  <c r="I349" i="10"/>
  <c r="I2337" i="10"/>
  <c r="I1189" i="10"/>
  <c r="I2463" i="10"/>
  <c r="I2263" i="10"/>
  <c r="I2135" i="10"/>
  <c r="I2289" i="10"/>
  <c r="I1721" i="10"/>
  <c r="I1461" i="10"/>
  <c r="I1529" i="10"/>
  <c r="I2229" i="10"/>
  <c r="I2081" i="10"/>
  <c r="I2195" i="10"/>
  <c r="I1449" i="10"/>
  <c r="I2489" i="10"/>
  <c r="I2101" i="10"/>
  <c r="I1913" i="10"/>
  <c r="I1713" i="10"/>
  <c r="I1513" i="10"/>
  <c r="I1313" i="10"/>
  <c r="I2083" i="10"/>
  <c r="I2409" i="10"/>
  <c r="I2189" i="10"/>
  <c r="I2401" i="10"/>
  <c r="I2387" i="10"/>
  <c r="I2079" i="10"/>
  <c r="I2023" i="10"/>
  <c r="I909" i="10"/>
  <c r="I2511" i="10"/>
  <c r="I1939" i="10"/>
  <c r="I1819" i="10"/>
  <c r="I2433" i="10"/>
  <c r="I2233" i="10"/>
  <c r="I1851" i="10"/>
  <c r="I1651" i="10"/>
  <c r="I1451" i="10"/>
  <c r="I1251" i="10"/>
  <c r="I1051" i="10"/>
  <c r="I851" i="10"/>
  <c r="I651" i="10"/>
  <c r="I451" i="10"/>
  <c r="I251" i="10"/>
  <c r="I51" i="10"/>
  <c r="I2017" i="10"/>
  <c r="I1817" i="10"/>
  <c r="I1617" i="10"/>
  <c r="I1417" i="10"/>
  <c r="I1217" i="10"/>
  <c r="I1017" i="10"/>
  <c r="I817" i="10"/>
  <c r="I617" i="10"/>
  <c r="I417" i="10"/>
  <c r="I217" i="10"/>
  <c r="I17" i="10"/>
  <c r="I1163" i="10"/>
  <c r="I963" i="10"/>
  <c r="I763" i="10"/>
  <c r="I563" i="10"/>
  <c r="I363" i="10"/>
  <c r="I163" i="10"/>
  <c r="I1915" i="10"/>
  <c r="I1715" i="10"/>
  <c r="I1515" i="10"/>
  <c r="I1315" i="10"/>
  <c r="I1115" i="10"/>
  <c r="I915" i="10"/>
  <c r="I715" i="10"/>
  <c r="I515" i="10"/>
  <c r="I315" i="10"/>
  <c r="I115" i="10"/>
  <c r="I1181" i="10"/>
  <c r="I981" i="10"/>
  <c r="I781" i="10"/>
  <c r="I581" i="10"/>
  <c r="I381" i="10"/>
  <c r="I181" i="10"/>
  <c r="I2221" i="10"/>
  <c r="I2087" i="10"/>
  <c r="I1887" i="10"/>
  <c r="I1687" i="10"/>
  <c r="I1487" i="10"/>
  <c r="I1287" i="10"/>
  <c r="I1087" i="10"/>
  <c r="I887" i="10"/>
  <c r="I687" i="10"/>
  <c r="I487" i="10"/>
  <c r="I287" i="10"/>
  <c r="I87" i="10"/>
  <c r="I1193" i="10"/>
  <c r="I993" i="10"/>
  <c r="I793" i="10"/>
  <c r="I593" i="10"/>
  <c r="I393" i="10"/>
  <c r="I193" i="10"/>
  <c r="I1659" i="10"/>
  <c r="I1459" i="10"/>
  <c r="I1259" i="10"/>
  <c r="I1059" i="10"/>
  <c r="I859" i="10"/>
  <c r="I659" i="10"/>
  <c r="I459" i="10"/>
  <c r="I259" i="10"/>
  <c r="I59" i="10"/>
  <c r="I2025" i="10"/>
  <c r="I1825" i="10"/>
  <c r="I1625" i="10"/>
  <c r="I1425" i="10"/>
  <c r="I1225" i="10"/>
  <c r="I1025" i="10"/>
  <c r="I825" i="10"/>
  <c r="I625" i="10"/>
  <c r="I425" i="10"/>
  <c r="I225" i="10"/>
  <c r="I25" i="10"/>
  <c r="I1685" i="10"/>
  <c r="I1365" i="10"/>
  <c r="I1165" i="10"/>
  <c r="I1005" i="10"/>
  <c r="I165" i="10"/>
  <c r="I2430" i="10"/>
  <c r="I2230" i="10"/>
  <c r="I2030" i="10"/>
  <c r="I1830" i="10"/>
  <c r="I1630" i="10"/>
  <c r="I1430" i="10"/>
  <c r="I1230" i="10"/>
  <c r="I1030" i="10"/>
  <c r="I800" i="10"/>
  <c r="I2522" i="10"/>
  <c r="I2316" i="10"/>
  <c r="I2116" i="10"/>
  <c r="I1916" i="10"/>
  <c r="I1716" i="10"/>
  <c r="I1516" i="10"/>
  <c r="I1316" i="10"/>
  <c r="I1116" i="10"/>
  <c r="I916" i="10"/>
  <c r="I706" i="10"/>
  <c r="I506" i="10"/>
  <c r="I2422" i="10"/>
  <c r="I2222" i="10"/>
  <c r="I2022" i="10"/>
  <c r="I1822" i="10"/>
  <c r="I1622" i="10"/>
  <c r="I1422" i="10"/>
  <c r="I1222" i="10"/>
  <c r="I1022" i="10"/>
  <c r="I692" i="10"/>
  <c r="I2520" i="10"/>
  <c r="I2448" i="10"/>
  <c r="I2248" i="10"/>
  <c r="I2048" i="10"/>
  <c r="I1848" i="10"/>
  <c r="I1648" i="10"/>
  <c r="I1448" i="10"/>
  <c r="I1248" i="10"/>
  <c r="I1048" i="10"/>
  <c r="I698" i="10"/>
  <c r="I2474" i="10"/>
  <c r="I2274" i="10"/>
  <c r="I2074" i="10"/>
  <c r="I1874" i="10"/>
  <c r="I1674" i="10"/>
  <c r="I1474" i="10"/>
  <c r="I1274" i="10"/>
  <c r="I1074" i="10"/>
  <c r="I2500" i="10"/>
  <c r="I2300" i="10"/>
  <c r="I2100" i="10"/>
  <c r="I1900" i="10"/>
  <c r="I1700" i="10"/>
  <c r="I1500" i="10"/>
  <c r="I1300" i="10"/>
  <c r="I1100" i="10"/>
  <c r="I900" i="10"/>
  <c r="I850" i="10"/>
  <c r="I650" i="10"/>
  <c r="I450" i="10"/>
  <c r="I2306" i="10"/>
  <c r="I2106" i="10"/>
  <c r="I1906" i="10"/>
  <c r="I1706" i="10"/>
  <c r="I1506" i="10"/>
  <c r="I1306" i="10"/>
  <c r="I1106" i="10"/>
  <c r="I906" i="10"/>
  <c r="I836" i="10"/>
  <c r="I636" i="10"/>
  <c r="I2412" i="10"/>
  <c r="I2212" i="10"/>
  <c r="I2012" i="10"/>
  <c r="I1812" i="10"/>
  <c r="I1612" i="10"/>
  <c r="I1412" i="10"/>
  <c r="I1212" i="10"/>
  <c r="I1012" i="10"/>
  <c r="I822" i="10"/>
  <c r="I622" i="10"/>
  <c r="I422" i="10"/>
  <c r="I222" i="10"/>
  <c r="I2338" i="10"/>
  <c r="I2138" i="10"/>
  <c r="I1938" i="10"/>
  <c r="I1738" i="10"/>
  <c r="I1538" i="10"/>
  <c r="I1338" i="10"/>
  <c r="I1138" i="10"/>
  <c r="I938" i="10"/>
  <c r="I2324" i="10"/>
  <c r="I2124" i="10"/>
  <c r="I1924" i="10"/>
  <c r="I1724" i="10"/>
  <c r="I1524" i="10"/>
  <c r="I1324" i="10"/>
  <c r="I1124" i="10"/>
  <c r="I924" i="10"/>
  <c r="I874" i="10"/>
  <c r="I674" i="10"/>
  <c r="I392" i="10"/>
  <c r="I192" i="10"/>
  <c r="I338" i="10"/>
  <c r="I138" i="10"/>
  <c r="I624" i="10"/>
  <c r="I424" i="10"/>
  <c r="I224" i="10"/>
  <c r="I24" i="10"/>
  <c r="I110" i="10"/>
  <c r="I376" i="10"/>
  <c r="I176" i="10"/>
  <c r="I22" i="10"/>
  <c r="I708" i="10"/>
  <c r="I508" i="10"/>
  <c r="I308" i="10"/>
  <c r="I108" i="10"/>
  <c r="I414" i="10"/>
  <c r="I214" i="10"/>
  <c r="I14" i="10"/>
  <c r="I620" i="10"/>
  <c r="I420" i="10"/>
  <c r="I220" i="10"/>
  <c r="I20" i="10"/>
  <c r="I166" i="10"/>
  <c r="I1965" i="10"/>
  <c r="I665" i="10"/>
  <c r="I485" i="10"/>
  <c r="I2490" i="10"/>
  <c r="I2290" i="10"/>
  <c r="I2090" i="10"/>
  <c r="I1890" i="10"/>
  <c r="I1690" i="10"/>
  <c r="I1490" i="10"/>
  <c r="I1290" i="10"/>
  <c r="I1090" i="10"/>
  <c r="I890" i="10"/>
  <c r="I860" i="10"/>
  <c r="I2512" i="10"/>
  <c r="I2376" i="10"/>
  <c r="I2176" i="10"/>
  <c r="I1976" i="10"/>
  <c r="I1776" i="10"/>
  <c r="I1576" i="10"/>
  <c r="I1376" i="10"/>
  <c r="I1176" i="10"/>
  <c r="I976" i="10"/>
  <c r="I766" i="10"/>
  <c r="I566" i="10"/>
  <c r="I366" i="10"/>
  <c r="I2482" i="10"/>
  <c r="I2282" i="10"/>
  <c r="I2082" i="10"/>
  <c r="I1882" i="10"/>
  <c r="I1682" i="10"/>
  <c r="I1482" i="10"/>
  <c r="I1282" i="10"/>
  <c r="I1082" i="10"/>
  <c r="I882" i="10"/>
  <c r="I752" i="10"/>
  <c r="I552" i="10"/>
  <c r="I2510" i="10"/>
  <c r="I2308" i="10"/>
  <c r="I2108" i="10"/>
  <c r="I1908" i="10"/>
  <c r="I1708" i="10"/>
  <c r="I1508" i="10"/>
  <c r="I1308" i="10"/>
  <c r="I1108" i="10"/>
  <c r="I908" i="10"/>
  <c r="I758" i="10"/>
  <c r="I558" i="10"/>
  <c r="I2334" i="10"/>
  <c r="I2134" i="10"/>
  <c r="I1934" i="10"/>
  <c r="I1734" i="10"/>
  <c r="I1534" i="10"/>
  <c r="I1334" i="10"/>
  <c r="I1134" i="10"/>
  <c r="I934" i="10"/>
  <c r="I764" i="10"/>
  <c r="I2360" i="10"/>
  <c r="I2160" i="10"/>
  <c r="I1960" i="10"/>
  <c r="I1760" i="10"/>
  <c r="I1560" i="10"/>
  <c r="I1360" i="10"/>
  <c r="I1160" i="10"/>
  <c r="I960" i="10"/>
  <c r="I710" i="10"/>
  <c r="I510" i="10"/>
  <c r="I310" i="10"/>
  <c r="I2366" i="10"/>
  <c r="I2166" i="10"/>
  <c r="I1966" i="10"/>
  <c r="I1766" i="10"/>
  <c r="I1566" i="10"/>
  <c r="I1366" i="10"/>
  <c r="I1166" i="10"/>
  <c r="I966" i="10"/>
  <c r="I696" i="10"/>
  <c r="I496" i="10"/>
  <c r="I2472" i="10"/>
  <c r="I2272" i="10"/>
  <c r="I2072" i="10"/>
  <c r="I1872" i="10"/>
  <c r="I1672" i="10"/>
  <c r="I1472" i="10"/>
  <c r="I1272" i="10"/>
  <c r="I1072" i="10"/>
  <c r="I682" i="10"/>
  <c r="I482" i="10"/>
  <c r="I282" i="10"/>
  <c r="I2398" i="10"/>
  <c r="I2198" i="10"/>
  <c r="I1998" i="10"/>
  <c r="I1798" i="10"/>
  <c r="I1598" i="10"/>
  <c r="I1398" i="10"/>
  <c r="I1198" i="10"/>
  <c r="I998" i="10"/>
  <c r="I2524" i="10"/>
  <c r="I2384" i="10"/>
  <c r="I2184" i="10"/>
  <c r="I1984" i="10"/>
  <c r="I1784" i="10"/>
  <c r="I1584" i="10"/>
  <c r="I1384" i="10"/>
  <c r="I1184" i="10"/>
  <c r="I984" i="10"/>
  <c r="I734" i="10"/>
  <c r="I452" i="10"/>
  <c r="I252" i="10"/>
  <c r="I52" i="10"/>
  <c r="I398" i="10"/>
  <c r="I198" i="10"/>
  <c r="I684" i="10"/>
  <c r="I484" i="10"/>
  <c r="I284" i="10"/>
  <c r="I84" i="10"/>
  <c r="I170" i="10"/>
  <c r="I436" i="10"/>
  <c r="I236" i="10"/>
  <c r="I36" i="10"/>
  <c r="I82" i="10"/>
  <c r="I768" i="10"/>
  <c r="I568" i="10"/>
  <c r="I368" i="10"/>
  <c r="I168" i="10"/>
  <c r="I474" i="10"/>
  <c r="I274" i="10"/>
  <c r="I74" i="10"/>
  <c r="I680" i="10"/>
  <c r="I480" i="10"/>
  <c r="I280" i="10"/>
  <c r="I80" i="10"/>
  <c r="I226" i="10"/>
  <c r="I26" i="10"/>
  <c r="I965" i="10"/>
  <c r="I805" i="10"/>
  <c r="I2350" i="10"/>
  <c r="I2150" i="10"/>
  <c r="I1950" i="10"/>
  <c r="I1750" i="10"/>
  <c r="I1550" i="10"/>
  <c r="I1350" i="10"/>
  <c r="I1150" i="10"/>
  <c r="I950" i="10"/>
  <c r="I720" i="10"/>
  <c r="I2436" i="10"/>
  <c r="I2236" i="10"/>
  <c r="I2036" i="10"/>
  <c r="I1836" i="10"/>
  <c r="I1636" i="10"/>
  <c r="I1436" i="10"/>
  <c r="I1236" i="10"/>
  <c r="I1036" i="10"/>
  <c r="I826" i="10"/>
  <c r="I626" i="10"/>
  <c r="I426" i="10"/>
  <c r="I2342" i="10"/>
  <c r="I2142" i="10"/>
  <c r="I1942" i="10"/>
  <c r="I1742" i="10"/>
  <c r="I1542" i="10"/>
  <c r="I1342" i="10"/>
  <c r="I1142" i="10"/>
  <c r="I942" i="10"/>
  <c r="I812" i="10"/>
  <c r="I612" i="10"/>
  <c r="I2368" i="10"/>
  <c r="I2168" i="10"/>
  <c r="I1968" i="10"/>
  <c r="I1768" i="10"/>
  <c r="I1568" i="10"/>
  <c r="I1368" i="10"/>
  <c r="I1168" i="10"/>
  <c r="I968" i="10"/>
  <c r="I818" i="10"/>
  <c r="I618" i="10"/>
  <c r="I2394" i="10"/>
  <c r="I2194" i="10"/>
  <c r="I1994" i="10"/>
  <c r="I1794" i="10"/>
  <c r="I1594" i="10"/>
  <c r="I1394" i="10"/>
  <c r="I1194" i="10"/>
  <c r="I994" i="10"/>
  <c r="I824" i="10"/>
  <c r="I2420" i="10"/>
  <c r="I2220" i="10"/>
  <c r="I2020" i="10"/>
  <c r="I1820" i="10"/>
  <c r="I1620" i="10"/>
  <c r="I1420" i="10"/>
  <c r="I1220" i="10"/>
  <c r="I1020" i="10"/>
  <c r="I770" i="10"/>
  <c r="I570" i="10"/>
  <c r="I370" i="10"/>
  <c r="I2426" i="10"/>
  <c r="I2226" i="10"/>
  <c r="I2026" i="10"/>
  <c r="I1826" i="10"/>
  <c r="I1626" i="10"/>
  <c r="I1426" i="10"/>
  <c r="I1226" i="10"/>
  <c r="I1026" i="10"/>
  <c r="I756" i="10"/>
  <c r="I556" i="10"/>
  <c r="I2332" i="10"/>
  <c r="I2132" i="10"/>
  <c r="I1932" i="10"/>
  <c r="I1732" i="10"/>
  <c r="I1532" i="10"/>
  <c r="I1332" i="10"/>
  <c r="I1132" i="10"/>
  <c r="I932" i="10"/>
  <c r="I742" i="10"/>
  <c r="I542" i="10"/>
  <c r="I342" i="10"/>
  <c r="I2458" i="10"/>
  <c r="I2258" i="10"/>
  <c r="I2058" i="10"/>
  <c r="I1858" i="10"/>
  <c r="I1658" i="10"/>
  <c r="I1458" i="10"/>
  <c r="I1258" i="10"/>
  <c r="I1058" i="10"/>
  <c r="I2514" i="10"/>
  <c r="I2444" i="10"/>
  <c r="I2244" i="10"/>
  <c r="I2044" i="10"/>
  <c r="I1844" i="10"/>
  <c r="I1644" i="10"/>
  <c r="I1444" i="10"/>
  <c r="I1244" i="10"/>
  <c r="I1044" i="10"/>
  <c r="I794" i="10"/>
  <c r="I512" i="10"/>
  <c r="I312" i="10"/>
  <c r="I112" i="10"/>
  <c r="I458" i="10"/>
  <c r="I258" i="10"/>
  <c r="I58" i="10"/>
  <c r="I544" i="10"/>
  <c r="I344" i="10"/>
  <c r="I144" i="10"/>
  <c r="I230" i="10"/>
  <c r="I30" i="10"/>
  <c r="I296" i="10"/>
  <c r="I96" i="10"/>
  <c r="I142" i="10"/>
  <c r="I828" i="10"/>
  <c r="I628" i="10"/>
  <c r="I428" i="10"/>
  <c r="I228" i="10"/>
  <c r="I28" i="10"/>
  <c r="I534" i="10"/>
  <c r="I334" i="10"/>
  <c r="I134" i="10"/>
  <c r="I540" i="10"/>
  <c r="I340" i="10"/>
  <c r="I140" i="10"/>
  <c r="I286" i="10"/>
  <c r="I86" i="10"/>
  <c r="I399" i="10"/>
  <c r="I1565" i="10"/>
  <c r="I465" i="10"/>
  <c r="I285" i="10"/>
  <c r="I2410" i="10"/>
  <c r="I2210" i="10"/>
  <c r="I2010" i="10"/>
  <c r="I1810" i="10"/>
  <c r="I1610" i="10"/>
  <c r="I1410" i="10"/>
  <c r="I1210" i="10"/>
  <c r="I1010" i="10"/>
  <c r="I780" i="10"/>
  <c r="I2496" i="10"/>
  <c r="I2296" i="10"/>
  <c r="I2096" i="10"/>
  <c r="I1896" i="10"/>
  <c r="I1696" i="10"/>
  <c r="I1496" i="10"/>
  <c r="I1296" i="10"/>
  <c r="I1096" i="10"/>
  <c r="I896" i="10"/>
  <c r="I686" i="10"/>
  <c r="I486" i="10"/>
  <c r="I2402" i="10"/>
  <c r="I2202" i="10"/>
  <c r="I2002" i="10"/>
  <c r="I1802" i="10"/>
  <c r="I1602" i="10"/>
  <c r="I1402" i="10"/>
  <c r="I1202" i="10"/>
  <c r="I1002" i="10"/>
  <c r="I872" i="10"/>
  <c r="I672" i="10"/>
  <c r="I2428" i="10"/>
  <c r="I2228" i="10"/>
  <c r="I2028" i="10"/>
  <c r="I1828" i="10"/>
  <c r="I1628" i="10"/>
  <c r="I1428" i="10"/>
  <c r="I1228" i="10"/>
  <c r="I1028" i="10"/>
  <c r="I878" i="10"/>
  <c r="I678" i="10"/>
  <c r="I2454" i="10"/>
  <c r="I2254" i="10"/>
  <c r="I2054" i="10"/>
  <c r="I1854" i="10"/>
  <c r="I1654" i="10"/>
  <c r="I1454" i="10"/>
  <c r="I1254" i="10"/>
  <c r="I1054" i="10"/>
  <c r="I2480" i="10"/>
  <c r="I2280" i="10"/>
  <c r="I2080" i="10"/>
  <c r="I1880" i="10"/>
  <c r="I1680" i="10"/>
  <c r="I1480" i="10"/>
  <c r="I1280" i="10"/>
  <c r="I1080" i="10"/>
  <c r="I880" i="10"/>
  <c r="I830" i="10"/>
  <c r="I630" i="10"/>
  <c r="I430" i="10"/>
  <c r="I2486" i="10"/>
  <c r="I2286" i="10"/>
  <c r="I2086" i="10"/>
  <c r="I1886" i="10"/>
  <c r="I1686" i="10"/>
  <c r="I1486" i="10"/>
  <c r="I1286" i="10"/>
  <c r="I1086" i="10"/>
  <c r="I886" i="10"/>
  <c r="I816" i="10"/>
  <c r="I616" i="10"/>
  <c r="I2392" i="10"/>
  <c r="I2192" i="10"/>
  <c r="I1992" i="10"/>
  <c r="I1792" i="10"/>
  <c r="I1592" i="10"/>
  <c r="I1392" i="10"/>
  <c r="I1192" i="10"/>
  <c r="I992" i="10"/>
  <c r="I802" i="10"/>
  <c r="I602" i="10"/>
  <c r="I402" i="10"/>
  <c r="I202" i="10"/>
  <c r="I2318" i="10"/>
  <c r="I2118" i="10"/>
  <c r="I1918" i="10"/>
  <c r="I1718" i="10"/>
  <c r="I1518" i="10"/>
  <c r="I1318" i="10"/>
  <c r="I1118" i="10"/>
  <c r="I918" i="10"/>
  <c r="I2504" i="10"/>
  <c r="I2304" i="10"/>
  <c r="I2104" i="10"/>
  <c r="I1904" i="10"/>
  <c r="I1704" i="10"/>
  <c r="I1504" i="10"/>
  <c r="I1304" i="10"/>
  <c r="I1104" i="10"/>
  <c r="I904" i="10"/>
  <c r="I854" i="10"/>
  <c r="I654" i="10"/>
  <c r="I372" i="10"/>
  <c r="I172" i="10"/>
  <c r="I518" i="10"/>
  <c r="I318" i="10"/>
  <c r="I118" i="10"/>
  <c r="I604" i="10"/>
  <c r="I404" i="10"/>
  <c r="I204" i="10"/>
  <c r="I90" i="10"/>
  <c r="I356" i="10"/>
  <c r="I156" i="10"/>
  <c r="I688" i="10"/>
  <c r="I488" i="10"/>
  <c r="I288" i="10"/>
  <c r="I88" i="10"/>
  <c r="I594" i="10"/>
  <c r="I394" i="10"/>
  <c r="I194" i="10"/>
  <c r="I600" i="10"/>
  <c r="I400" i="10"/>
  <c r="I200" i="10"/>
  <c r="I146" i="10"/>
  <c r="I1885" i="10"/>
  <c r="I1285" i="10"/>
  <c r="I765" i="10"/>
  <c r="I605" i="10"/>
  <c r="I2470" i="10"/>
  <c r="I2270" i="10"/>
  <c r="I2070" i="10"/>
  <c r="I1870" i="10"/>
  <c r="I1670" i="10"/>
  <c r="I1470" i="10"/>
  <c r="I1270" i="10"/>
  <c r="I1070" i="10"/>
  <c r="I840" i="10"/>
  <c r="I2356" i="10"/>
  <c r="I2156" i="10"/>
  <c r="I1956" i="10"/>
  <c r="I1756" i="10"/>
  <c r="I1556" i="10"/>
  <c r="I1356" i="10"/>
  <c r="I1156" i="10"/>
  <c r="I956" i="10"/>
  <c r="I746" i="10"/>
  <c r="I546" i="10"/>
  <c r="I346" i="10"/>
  <c r="I2462" i="10"/>
  <c r="I2262" i="10"/>
  <c r="I2062" i="10"/>
  <c r="I1862" i="10"/>
  <c r="I1662" i="10"/>
  <c r="I1462" i="10"/>
  <c r="I1262" i="10"/>
  <c r="I1062" i="10"/>
  <c r="I732" i="10"/>
  <c r="I532" i="10"/>
  <c r="I2488" i="10"/>
  <c r="I2288" i="10"/>
  <c r="I2088" i="10"/>
  <c r="I1888" i="10"/>
  <c r="I1688" i="10"/>
  <c r="I1488" i="10"/>
  <c r="I1288" i="10"/>
  <c r="I1088" i="10"/>
  <c r="I888" i="10"/>
  <c r="I738" i="10"/>
  <c r="I538" i="10"/>
  <c r="I2314" i="10"/>
  <c r="I2114" i="10"/>
  <c r="I1914" i="10"/>
  <c r="I1714" i="10"/>
  <c r="I1514" i="10"/>
  <c r="I1314" i="10"/>
  <c r="I1114" i="10"/>
  <c r="I914" i="10"/>
  <c r="I744" i="10"/>
  <c r="I2340" i="10"/>
  <c r="I2140" i="10"/>
  <c r="I1940" i="10"/>
  <c r="I1740" i="10"/>
  <c r="I1540" i="10"/>
  <c r="I1340" i="10"/>
  <c r="I1140" i="10"/>
  <c r="I940" i="10"/>
  <c r="I690" i="10"/>
  <c r="I490" i="10"/>
  <c r="I290" i="10"/>
  <c r="I2346" i="10"/>
  <c r="I2146" i="10"/>
  <c r="I1946" i="10"/>
  <c r="I1746" i="10"/>
  <c r="I1546" i="10"/>
  <c r="I1346" i="10"/>
  <c r="I1146" i="10"/>
  <c r="I946" i="10"/>
  <c r="I876" i="10"/>
  <c r="I676" i="10"/>
  <c r="I2452" i="10"/>
  <c r="I2252" i="10"/>
  <c r="I2052" i="10"/>
  <c r="I1852" i="10"/>
  <c r="I1652" i="10"/>
  <c r="I1452" i="10"/>
  <c r="I1252" i="10"/>
  <c r="I1052" i="10"/>
  <c r="I862" i="10"/>
  <c r="I662" i="10"/>
  <c r="I462" i="10"/>
  <c r="I262" i="10"/>
  <c r="I2378" i="10"/>
  <c r="I2178" i="10"/>
  <c r="I1978" i="10"/>
  <c r="I1778" i="10"/>
  <c r="I1578" i="10"/>
  <c r="I1378" i="10"/>
  <c r="I1178" i="10"/>
  <c r="I978" i="10"/>
  <c r="I2364" i="10"/>
  <c r="I2164" i="10"/>
  <c r="I1964" i="10"/>
  <c r="I1764" i="10"/>
  <c r="I1564" i="10"/>
  <c r="I1364" i="10"/>
  <c r="I1164" i="10"/>
  <c r="I964" i="10"/>
  <c r="I714" i="10"/>
  <c r="I432" i="10"/>
  <c r="I232" i="10"/>
  <c r="I32" i="10"/>
  <c r="I378" i="10"/>
  <c r="I178" i="10"/>
  <c r="I664" i="10"/>
  <c r="I464" i="10"/>
  <c r="I264" i="10"/>
  <c r="I64" i="10"/>
  <c r="I150" i="10"/>
  <c r="I416" i="10"/>
  <c r="I216" i="10"/>
  <c r="I16" i="10"/>
  <c r="I62" i="10"/>
  <c r="I748" i="10"/>
  <c r="I548" i="10"/>
  <c r="I348" i="10"/>
  <c r="I148" i="10"/>
  <c r="I1085" i="10"/>
  <c r="I265" i="10"/>
  <c r="I85" i="10"/>
  <c r="I2330" i="10"/>
  <c r="I2130" i="10"/>
  <c r="I1930" i="10"/>
  <c r="I1730" i="10"/>
  <c r="I1530" i="10"/>
  <c r="I1330" i="10"/>
  <c r="I1130" i="10"/>
  <c r="I930" i="10"/>
  <c r="I2416" i="10"/>
  <c r="I2216" i="10"/>
  <c r="I2016" i="10"/>
  <c r="I1816" i="10"/>
  <c r="I1616" i="10"/>
  <c r="I1416" i="10"/>
  <c r="I1216" i="10"/>
  <c r="I1016" i="10"/>
  <c r="I806" i="10"/>
  <c r="I606" i="10"/>
  <c r="I406" i="10"/>
  <c r="I2322" i="10"/>
  <c r="I2122" i="10"/>
  <c r="I1922" i="10"/>
  <c r="I1722" i="10"/>
  <c r="I1522" i="10"/>
  <c r="I1322" i="10"/>
  <c r="I1122" i="10"/>
  <c r="I922" i="10"/>
  <c r="I792" i="10"/>
  <c r="I592" i="10"/>
  <c r="I2348" i="10"/>
  <c r="I2148" i="10"/>
  <c r="I1948" i="10"/>
  <c r="I1748" i="10"/>
  <c r="I1548" i="10"/>
  <c r="I1348" i="10"/>
  <c r="I1148" i="10"/>
  <c r="I948" i="10"/>
  <c r="I798" i="10"/>
  <c r="I598" i="10"/>
  <c r="I2374" i="10"/>
  <c r="I2174" i="10"/>
  <c r="I1974" i="10"/>
  <c r="I1774" i="10"/>
  <c r="I1574" i="10"/>
  <c r="I1374" i="10"/>
  <c r="I1174" i="10"/>
  <c r="I974" i="10"/>
  <c r="I804" i="10"/>
  <c r="I2400" i="10"/>
  <c r="I2200" i="10"/>
  <c r="I2000" i="10"/>
  <c r="I1800" i="10"/>
  <c r="I1600" i="10"/>
  <c r="I1400" i="10"/>
  <c r="I1200" i="10"/>
  <c r="I1000" i="10"/>
  <c r="I750" i="10"/>
  <c r="I550" i="10"/>
  <c r="I350" i="10"/>
  <c r="I2406" i="10"/>
  <c r="I2206" i="10"/>
  <c r="I2006" i="10"/>
  <c r="I1806" i="10"/>
  <c r="I1606" i="10"/>
  <c r="I1406" i="10"/>
  <c r="I1206" i="10"/>
  <c r="I1006" i="10"/>
  <c r="I736" i="10"/>
  <c r="I536" i="10"/>
  <c r="I2516" i="10"/>
  <c r="I2312" i="10"/>
  <c r="I2112" i="10"/>
  <c r="I1912" i="10"/>
  <c r="I1712" i="10"/>
  <c r="I1512" i="10"/>
  <c r="I1312" i="10"/>
  <c r="I1112" i="10"/>
  <c r="I912" i="10"/>
  <c r="I722" i="10"/>
  <c r="I522" i="10"/>
  <c r="I322" i="10"/>
  <c r="I2438" i="10"/>
  <c r="I2238" i="10"/>
  <c r="I2038" i="10"/>
  <c r="I1838" i="10"/>
  <c r="I1638" i="10"/>
  <c r="I1438" i="10"/>
  <c r="I1238" i="10"/>
  <c r="I1038" i="10"/>
  <c r="I2424" i="10"/>
  <c r="I2224" i="10"/>
  <c r="I2024" i="10"/>
  <c r="I1824" i="10"/>
  <c r="I1624" i="10"/>
  <c r="I1424" i="10"/>
  <c r="I1224" i="10"/>
  <c r="I1024" i="10"/>
  <c r="I774" i="10"/>
  <c r="I492" i="10"/>
  <c r="I292" i="10"/>
  <c r="I92" i="10"/>
  <c r="I438" i="10"/>
  <c r="I238" i="10"/>
  <c r="I38" i="10"/>
  <c r="I524" i="10"/>
  <c r="I324" i="10"/>
  <c r="I124" i="10"/>
  <c r="I210" i="10"/>
  <c r="I10" i="10"/>
  <c r="I476" i="10"/>
  <c r="I276" i="10"/>
  <c r="I76" i="10"/>
  <c r="I122" i="10"/>
  <c r="I808" i="10"/>
  <c r="I608" i="10"/>
  <c r="I408" i="10"/>
  <c r="I208" i="10"/>
  <c r="I8" i="10"/>
  <c r="I514" i="10"/>
  <c r="I314" i="10"/>
  <c r="I114" i="10"/>
  <c r="I520" i="10"/>
  <c r="I320" i="10"/>
  <c r="I120" i="10"/>
  <c r="I266" i="10"/>
  <c r="I66" i="10"/>
  <c r="I199" i="10"/>
  <c r="I1485" i="10"/>
  <c r="I565" i="10"/>
  <c r="I405" i="10"/>
  <c r="I2390" i="10"/>
  <c r="I2190" i="10"/>
  <c r="I1990" i="10"/>
  <c r="I1790" i="10"/>
  <c r="I1590" i="10"/>
  <c r="I1390" i="10"/>
  <c r="I1190" i="10"/>
  <c r="I990" i="10"/>
  <c r="I760" i="10"/>
  <c r="I2476" i="10"/>
  <c r="I2276" i="10"/>
  <c r="I2076" i="10"/>
  <c r="I1876" i="10"/>
  <c r="I1676" i="10"/>
  <c r="I1476" i="10"/>
  <c r="I1276" i="10"/>
  <c r="I1076" i="10"/>
  <c r="I866" i="10"/>
  <c r="I666" i="10"/>
  <c r="I466" i="10"/>
  <c r="I2382" i="10"/>
  <c r="I2182" i="10"/>
  <c r="I1982" i="10"/>
  <c r="I1782" i="10"/>
  <c r="I1582" i="10"/>
  <c r="I1382" i="10"/>
  <c r="I1182" i="10"/>
  <c r="I982" i="10"/>
  <c r="I852" i="10"/>
  <c r="I652" i="10"/>
  <c r="I2408" i="10"/>
  <c r="I2208" i="10"/>
  <c r="I2008" i="10"/>
  <c r="I1808" i="10"/>
  <c r="I1608" i="10"/>
  <c r="I1408" i="10"/>
  <c r="I1208" i="10"/>
  <c r="I1008" i="10"/>
  <c r="I858" i="10"/>
  <c r="I658" i="10"/>
  <c r="I2434" i="10"/>
  <c r="I2234" i="10"/>
  <c r="I2034" i="10"/>
  <c r="I1834" i="10"/>
  <c r="I1634" i="10"/>
  <c r="I1434" i="10"/>
  <c r="I1234" i="10"/>
  <c r="I1034" i="10"/>
  <c r="I864" i="10"/>
  <c r="I2460" i="10"/>
  <c r="I2260" i="10"/>
  <c r="I2060" i="10"/>
  <c r="I1860" i="10"/>
  <c r="I1660" i="10"/>
  <c r="I1460" i="10"/>
  <c r="I1260" i="10"/>
  <c r="I1060" i="10"/>
  <c r="I810" i="10"/>
  <c r="I610" i="10"/>
  <c r="I410" i="10"/>
  <c r="I2466" i="10"/>
  <c r="I2266" i="10"/>
  <c r="I2066" i="10"/>
  <c r="I1866" i="10"/>
  <c r="I1666" i="10"/>
  <c r="I1466" i="10"/>
  <c r="I1266" i="10"/>
  <c r="I1066" i="10"/>
  <c r="I796" i="10"/>
  <c r="I596" i="10"/>
  <c r="I2506" i="10"/>
  <c r="I2372" i="10"/>
  <c r="I2172" i="10"/>
  <c r="I1972" i="10"/>
  <c r="I1772" i="10"/>
  <c r="I1572" i="10"/>
  <c r="I1372" i="10"/>
  <c r="I1172" i="10"/>
  <c r="I972" i="10"/>
  <c r="I782" i="10"/>
  <c r="I582" i="10"/>
  <c r="I382" i="10"/>
  <c r="I182" i="10"/>
  <c r="I2498" i="10"/>
  <c r="I2298" i="10"/>
  <c r="I2098" i="10"/>
  <c r="I1898" i="10"/>
  <c r="I1698" i="10"/>
  <c r="I1498" i="10"/>
  <c r="I1298" i="10"/>
  <c r="I1098" i="10"/>
  <c r="I898" i="10"/>
  <c r="I2484" i="10"/>
  <c r="I2284" i="10"/>
  <c r="I2084" i="10"/>
  <c r="I1884" i="10"/>
  <c r="I1684" i="10"/>
  <c r="I1484" i="10"/>
  <c r="I1284" i="10"/>
  <c r="I1084" i="10"/>
  <c r="I884" i="10"/>
  <c r="I834" i="10"/>
  <c r="I634" i="10"/>
  <c r="I352" i="10"/>
  <c r="I152" i="10"/>
  <c r="I498" i="10"/>
  <c r="I298" i="10"/>
  <c r="I98" i="10"/>
  <c r="I584" i="10"/>
  <c r="I384" i="10"/>
  <c r="I184" i="10"/>
  <c r="I270" i="10"/>
  <c r="I70" i="10"/>
  <c r="I336" i="10"/>
  <c r="I136" i="10"/>
  <c r="I868" i="10"/>
  <c r="I668" i="10"/>
  <c r="I468" i="10"/>
  <c r="I268" i="10"/>
  <c r="I68" i="10"/>
  <c r="I574" i="10"/>
  <c r="I374" i="10"/>
  <c r="I174" i="10"/>
  <c r="I580" i="10"/>
  <c r="I380" i="10"/>
  <c r="I180" i="10"/>
  <c r="I1765" i="10"/>
  <c r="I1065" i="10"/>
  <c r="I885" i="10"/>
  <c r="I65" i="10"/>
  <c r="I2450" i="10"/>
  <c r="I2250" i="10"/>
  <c r="I2050" i="10"/>
  <c r="I1850" i="10"/>
  <c r="I1650" i="10"/>
  <c r="I1450" i="10"/>
  <c r="I1250" i="10"/>
  <c r="I1050" i="10"/>
  <c r="I820" i="10"/>
  <c r="I2336" i="10"/>
  <c r="I2136" i="10"/>
  <c r="I1936" i="10"/>
  <c r="I1736" i="10"/>
  <c r="I1536" i="10"/>
  <c r="I1336" i="10"/>
  <c r="I1136" i="10"/>
  <c r="I936" i="10"/>
  <c r="I726" i="10"/>
  <c r="I526" i="10"/>
  <c r="I326" i="10"/>
  <c r="I2442" i="10"/>
  <c r="I2242" i="10"/>
  <c r="I2042" i="10"/>
  <c r="I1842" i="10"/>
  <c r="I1642" i="10"/>
  <c r="I1442" i="10"/>
  <c r="I1242" i="10"/>
  <c r="I1042" i="10"/>
  <c r="I712" i="10"/>
  <c r="I2468" i="10"/>
  <c r="I2268" i="10"/>
  <c r="I2068" i="10"/>
  <c r="I1868" i="10"/>
  <c r="I1668" i="10"/>
  <c r="I1468" i="10"/>
  <c r="I1268" i="10"/>
  <c r="I1068" i="10"/>
  <c r="I718" i="10"/>
  <c r="I2494" i="10"/>
  <c r="I2294" i="10"/>
  <c r="I2094" i="10"/>
  <c r="I1894" i="10"/>
  <c r="I1694" i="10"/>
  <c r="I1494" i="10"/>
  <c r="I1294" i="10"/>
  <c r="I1094" i="10"/>
  <c r="I894" i="10"/>
  <c r="I724" i="10"/>
  <c r="I2320" i="10"/>
  <c r="I2120" i="10"/>
  <c r="I1920" i="10"/>
  <c r="I1720" i="10"/>
  <c r="I1520" i="10"/>
  <c r="I1320" i="10"/>
  <c r="I1120" i="10"/>
  <c r="I920" i="10"/>
  <c r="I870" i="10"/>
  <c r="I670" i="10"/>
  <c r="I470" i="10"/>
  <c r="I2326" i="10"/>
  <c r="I2126" i="10"/>
  <c r="I1926" i="10"/>
  <c r="I1726" i="10"/>
  <c r="I1526" i="10"/>
  <c r="I1326" i="10"/>
  <c r="I1126" i="10"/>
  <c r="I926" i="10"/>
  <c r="I856" i="10"/>
  <c r="I656" i="10"/>
  <c r="I2432" i="10"/>
  <c r="I2232" i="10"/>
  <c r="I2032" i="10"/>
  <c r="I1832" i="10"/>
  <c r="I1632" i="10"/>
  <c r="I1432" i="10"/>
  <c r="I1232" i="10"/>
  <c r="I1032" i="10"/>
  <c r="I842" i="10"/>
  <c r="I642" i="10"/>
  <c r="I442" i="10"/>
  <c r="I242" i="10"/>
  <c r="I2358" i="10"/>
  <c r="I2158" i="10"/>
  <c r="I1958" i="10"/>
  <c r="I1758" i="10"/>
  <c r="I1558" i="10"/>
  <c r="I1358" i="10"/>
  <c r="I1158" i="10"/>
  <c r="I958" i="10"/>
  <c r="I2344" i="10"/>
  <c r="I2144" i="10"/>
  <c r="I1944" i="10"/>
  <c r="I1744" i="10"/>
  <c r="I1544" i="10"/>
  <c r="I1344" i="10"/>
  <c r="I1144" i="10"/>
  <c r="I944" i="10"/>
  <c r="I694" i="10"/>
  <c r="I412" i="10"/>
  <c r="I212" i="10"/>
  <c r="I12" i="10"/>
  <c r="I358" i="10"/>
  <c r="I158" i="10"/>
  <c r="I644" i="10"/>
  <c r="I444" i="10"/>
  <c r="I244" i="10"/>
  <c r="I44" i="10"/>
  <c r="I130" i="10"/>
  <c r="I396" i="10"/>
  <c r="I196" i="10"/>
  <c r="I42" i="10"/>
  <c r="I728" i="10"/>
  <c r="I528" i="10"/>
  <c r="I328" i="10"/>
  <c r="I128" i="10"/>
  <c r="I434" i="10"/>
  <c r="I234" i="10"/>
  <c r="I34" i="10"/>
  <c r="I2085" i="10"/>
  <c r="I1205" i="10"/>
  <c r="I365" i="10"/>
  <c r="I205" i="10"/>
  <c r="I2310" i="10"/>
  <c r="I2110" i="10"/>
  <c r="I1910" i="10"/>
  <c r="I1710" i="10"/>
  <c r="I1510" i="10"/>
  <c r="I1310" i="10"/>
  <c r="I1110" i="10"/>
  <c r="I910" i="10"/>
  <c r="I2396" i="10"/>
  <c r="I2196" i="10"/>
  <c r="I1996" i="10"/>
  <c r="I1796" i="10"/>
  <c r="I1596" i="10"/>
  <c r="I1396" i="10"/>
  <c r="I1196" i="10"/>
  <c r="I996" i="10"/>
  <c r="I786" i="10"/>
  <c r="I586" i="10"/>
  <c r="I386" i="10"/>
  <c r="I2502" i="10"/>
  <c r="I2302" i="10"/>
  <c r="I2102" i="10"/>
  <c r="I1902" i="10"/>
  <c r="I1702" i="10"/>
  <c r="I1502" i="10"/>
  <c r="I1302" i="10"/>
  <c r="I1102" i="10"/>
  <c r="I902" i="10"/>
  <c r="I772" i="10"/>
  <c r="I572" i="10"/>
  <c r="I2328" i="10"/>
  <c r="I2128" i="10"/>
  <c r="I1928" i="10"/>
  <c r="I1728" i="10"/>
  <c r="I1528" i="10"/>
  <c r="I1328" i="10"/>
  <c r="I1128" i="10"/>
  <c r="I928" i="10"/>
  <c r="I778" i="10"/>
  <c r="I578" i="10"/>
  <c r="I2354" i="10"/>
  <c r="I2154" i="10"/>
  <c r="I1954" i="10"/>
  <c r="I1754" i="10"/>
  <c r="I1554" i="10"/>
  <c r="I1354" i="10"/>
  <c r="I1154" i="10"/>
  <c r="I954" i="10"/>
  <c r="I784" i="10"/>
  <c r="I2518" i="10"/>
  <c r="I2380" i="10"/>
  <c r="I2180" i="10"/>
  <c r="I1980" i="10"/>
  <c r="I1780" i="10"/>
  <c r="I1580" i="10"/>
  <c r="I1380" i="10"/>
  <c r="I1180" i="10"/>
  <c r="I980" i="10"/>
  <c r="I730" i="10"/>
  <c r="I530" i="10"/>
  <c r="I330" i="10"/>
  <c r="I2386" i="10"/>
  <c r="I2186" i="10"/>
  <c r="I1986" i="10"/>
  <c r="I1786" i="10"/>
  <c r="I1586" i="10"/>
  <c r="I1386" i="10"/>
  <c r="I1186" i="10"/>
  <c r="I986" i="10"/>
  <c r="I716" i="10"/>
  <c r="I516" i="10"/>
  <c r="I2492" i="10"/>
  <c r="I2292" i="10"/>
  <c r="I2092" i="10"/>
  <c r="I1892" i="10"/>
  <c r="I1692" i="10"/>
  <c r="I1492" i="10"/>
  <c r="I1292" i="10"/>
  <c r="I1092" i="10"/>
  <c r="I892" i="10"/>
  <c r="I702" i="10"/>
  <c r="I502" i="10"/>
  <c r="I302" i="10"/>
  <c r="I2418" i="10"/>
  <c r="I2218" i="10"/>
  <c r="I2018" i="10"/>
  <c r="I1818" i="10"/>
  <c r="I1618" i="10"/>
  <c r="I1418" i="10"/>
  <c r="I1218" i="10"/>
  <c r="I1018" i="10"/>
  <c r="I2404" i="10"/>
  <c r="I2204" i="10"/>
  <c r="I2004" i="10"/>
  <c r="I1804" i="10"/>
  <c r="I1604" i="10"/>
  <c r="I1404" i="10"/>
  <c r="I1204" i="10"/>
  <c r="I1004" i="10"/>
  <c r="I754" i="10"/>
  <c r="I472" i="10"/>
  <c r="I272" i="10"/>
  <c r="I72" i="10"/>
  <c r="I418" i="10"/>
  <c r="I218" i="10"/>
  <c r="I18" i="10"/>
  <c r="I704" i="10"/>
  <c r="I504" i="10"/>
  <c r="I304" i="10"/>
  <c r="I104" i="10"/>
  <c r="I190" i="10"/>
  <c r="I456" i="10"/>
  <c r="I256" i="10"/>
  <c r="I56" i="10"/>
  <c r="I102" i="10"/>
  <c r="I788" i="10"/>
  <c r="I588" i="10"/>
  <c r="I388" i="10"/>
  <c r="I188" i="10"/>
  <c r="I494" i="10"/>
  <c r="I294" i="10"/>
  <c r="I94" i="10"/>
  <c r="I700" i="10"/>
  <c r="I500" i="10"/>
  <c r="I300" i="10"/>
  <c r="I100" i="10"/>
  <c r="I246" i="10"/>
  <c r="I46" i="10"/>
  <c r="I1405" i="10"/>
  <c r="I865" i="10"/>
  <c r="I685" i="10"/>
  <c r="I2370" i="10"/>
  <c r="I2170" i="10"/>
  <c r="I1970" i="10"/>
  <c r="I1770" i="10"/>
  <c r="I1570" i="10"/>
  <c r="I1370" i="10"/>
  <c r="I1170" i="10"/>
  <c r="I970" i="10"/>
  <c r="I740" i="10"/>
  <c r="I2456" i="10"/>
  <c r="I2256" i="10"/>
  <c r="I2056" i="10"/>
  <c r="I1856" i="10"/>
  <c r="I1656" i="10"/>
  <c r="I1456" i="10"/>
  <c r="I1256" i="10"/>
  <c r="I1056" i="10"/>
  <c r="I846" i="10"/>
  <c r="I646" i="10"/>
  <c r="I446" i="10"/>
  <c r="I2362" i="10"/>
  <c r="I2162" i="10"/>
  <c r="I1962" i="10"/>
  <c r="I1762" i="10"/>
  <c r="I1562" i="10"/>
  <c r="I1362" i="10"/>
  <c r="I1162" i="10"/>
  <c r="I962" i="10"/>
  <c r="I832" i="10"/>
  <c r="I632" i="10"/>
  <c r="I2388" i="10"/>
  <c r="I2188" i="10"/>
  <c r="I1988" i="10"/>
  <c r="I1788" i="10"/>
  <c r="I1588" i="10"/>
  <c r="I1388" i="10"/>
  <c r="I1188" i="10"/>
  <c r="I988" i="10"/>
  <c r="I838" i="10"/>
  <c r="I638" i="10"/>
  <c r="I2414" i="10"/>
  <c r="I2214" i="10"/>
  <c r="I2014" i="10"/>
  <c r="I1814" i="10"/>
  <c r="I1614" i="10"/>
  <c r="I1414" i="10"/>
  <c r="I1214" i="10"/>
  <c r="I1014" i="10"/>
  <c r="I844" i="10"/>
  <c r="I2508" i="10"/>
  <c r="I2440" i="10"/>
  <c r="I2240" i="10"/>
  <c r="I2040" i="10"/>
  <c r="I1840" i="10"/>
  <c r="I1640" i="10"/>
  <c r="I1440" i="10"/>
  <c r="I1240" i="10"/>
  <c r="I1040" i="10"/>
  <c r="I790" i="10"/>
  <c r="I590" i="10"/>
  <c r="I390" i="10"/>
  <c r="I2446" i="10"/>
  <c r="I2246" i="10"/>
  <c r="I2046" i="10"/>
  <c r="I1846" i="10"/>
  <c r="I1646" i="10"/>
  <c r="I1446" i="10"/>
  <c r="I1246" i="10"/>
  <c r="I1046" i="10"/>
  <c r="I776" i="10"/>
  <c r="I576" i="10"/>
  <c r="I2352" i="10"/>
  <c r="I2152" i="10"/>
  <c r="I1952" i="10"/>
  <c r="I1752" i="10"/>
  <c r="I1552" i="10"/>
  <c r="I1352" i="10"/>
  <c r="I1152" i="10"/>
  <c r="I952" i="10"/>
  <c r="I762" i="10"/>
  <c r="I562" i="10"/>
  <c r="I362" i="10"/>
  <c r="I2478" i="10"/>
  <c r="I2278" i="10"/>
  <c r="I2078" i="10"/>
  <c r="I1878" i="10"/>
  <c r="I1678" i="10"/>
  <c r="I1478" i="10"/>
  <c r="I1278" i="10"/>
  <c r="I1078" i="10"/>
  <c r="I2464" i="10"/>
  <c r="I2264" i="10"/>
  <c r="I2064" i="10"/>
  <c r="I1864" i="10"/>
  <c r="I1664" i="10"/>
  <c r="I1464" i="10"/>
  <c r="I1264" i="10"/>
  <c r="I1064" i="10"/>
  <c r="I814" i="10"/>
  <c r="I614" i="10"/>
  <c r="I332" i="10"/>
  <c r="I132" i="10"/>
  <c r="I478" i="10"/>
  <c r="I278" i="10"/>
  <c r="I78" i="10"/>
  <c r="I564" i="10"/>
  <c r="I364" i="10"/>
  <c r="I164" i="10"/>
  <c r="I250" i="10"/>
  <c r="I50" i="10"/>
  <c r="I316" i="10"/>
  <c r="I116" i="10"/>
  <c r="I162" i="10"/>
  <c r="I848" i="10"/>
  <c r="I648" i="10"/>
  <c r="I448" i="10"/>
  <c r="I248" i="10"/>
  <c r="I48" i="10"/>
  <c r="I554" i="10"/>
  <c r="I354" i="10"/>
  <c r="I154" i="10"/>
  <c r="I560" i="10"/>
  <c r="I360" i="10"/>
  <c r="I160" i="10"/>
  <c r="I306" i="10"/>
  <c r="I106" i="10"/>
  <c r="I54" i="10"/>
  <c r="I660" i="10"/>
  <c r="I40" i="10"/>
  <c r="I640" i="10"/>
  <c r="I260" i="10"/>
  <c r="I240" i="10"/>
  <c r="I6" i="10"/>
  <c r="I454" i="10"/>
  <c r="I206" i="10"/>
  <c r="I460" i="10"/>
  <c r="I186" i="10"/>
  <c r="I254" i="10"/>
  <c r="I440" i="10"/>
  <c r="I60" i="10"/>
  <c r="I126" i="10"/>
  <c r="R19" i="10"/>
  <c r="Q19" i="10"/>
  <c r="O19" i="10"/>
  <c r="O21" i="10"/>
  <c r="P21" i="10"/>
  <c r="Q21" i="10"/>
  <c r="R20" i="10"/>
  <c r="P20" i="10"/>
  <c r="O20" i="10"/>
  <c r="R14" i="10"/>
  <c r="P29" i="10" s="1"/>
  <c r="Q29" i="10" s="1"/>
  <c r="J2542" i="10"/>
  <c r="J2536" i="10"/>
  <c r="J2543" i="10"/>
  <c r="J2538" i="10"/>
  <c r="J2525" i="10"/>
  <c r="J2545" i="10"/>
  <c r="J2540" i="10"/>
  <c r="J2527" i="10"/>
  <c r="J2544" i="10"/>
  <c r="J2529" i="10"/>
  <c r="J2531" i="10"/>
  <c r="J2526" i="10"/>
  <c r="J2533" i="10"/>
  <c r="J2528" i="10"/>
  <c r="J2535" i="10"/>
  <c r="J2530" i="10"/>
  <c r="J2537" i="10"/>
  <c r="J2532" i="10"/>
  <c r="J2539" i="10"/>
  <c r="J2534" i="10"/>
  <c r="J2541" i="10"/>
  <c r="J2523" i="10"/>
  <c r="J2383" i="10"/>
  <c r="J2183" i="10"/>
  <c r="J1983" i="10"/>
  <c r="J1783" i="10"/>
  <c r="J1583" i="10"/>
  <c r="J1383" i="10"/>
  <c r="J1183" i="10"/>
  <c r="J983" i="10"/>
  <c r="J783" i="10"/>
  <c r="J583" i="10"/>
  <c r="J2408" i="10"/>
  <c r="J2208" i="10"/>
  <c r="J2008" i="10"/>
  <c r="J1808" i="10"/>
  <c r="J1608" i="10"/>
  <c r="J2309" i="10"/>
  <c r="J2109" i="10"/>
  <c r="J1909" i="10"/>
  <c r="J1709" i="10"/>
  <c r="J1509" i="10"/>
  <c r="J1309" i="10"/>
  <c r="J1109" i="10"/>
  <c r="J909" i="10"/>
  <c r="J709" i="10"/>
  <c r="J509" i="10"/>
  <c r="J2334" i="10"/>
  <c r="J2134" i="10"/>
  <c r="J2395" i="10"/>
  <c r="J2195" i="10"/>
  <c r="J1995" i="10"/>
  <c r="J1795" i="10"/>
  <c r="J1595" i="10"/>
  <c r="J1395" i="10"/>
  <c r="J1195" i="10"/>
  <c r="J995" i="10"/>
  <c r="J795" i="10"/>
  <c r="J595" i="10"/>
  <c r="J2420" i="10"/>
  <c r="J2220" i="10"/>
  <c r="J2401" i="10"/>
  <c r="J2201" i="10"/>
  <c r="J2001" i="10"/>
  <c r="J1801" i="10"/>
  <c r="J1601" i="10"/>
  <c r="J1401" i="10"/>
  <c r="J1201" i="10"/>
  <c r="J1001" i="10"/>
  <c r="J801" i="10"/>
  <c r="J601" i="10"/>
  <c r="J2486" i="10"/>
  <c r="J2286" i="10"/>
  <c r="J2086" i="10"/>
  <c r="J1886" i="10"/>
  <c r="J1686" i="10"/>
  <c r="J1486" i="10"/>
  <c r="J2387" i="10"/>
  <c r="J2187" i="10"/>
  <c r="J1987" i="10"/>
  <c r="J1787" i="10"/>
  <c r="J1587" i="10"/>
  <c r="J1387" i="10"/>
  <c r="J1187" i="10"/>
  <c r="J987" i="10"/>
  <c r="J787" i="10"/>
  <c r="J587" i="10"/>
  <c r="J2472" i="10"/>
  <c r="J2272" i="10"/>
  <c r="J2353" i="10"/>
  <c r="J2153" i="10"/>
  <c r="J1953" i="10"/>
  <c r="J1753" i="10"/>
  <c r="J1553" i="10"/>
  <c r="J1353" i="10"/>
  <c r="J1153" i="10"/>
  <c r="J953" i="10"/>
  <c r="J753" i="10"/>
  <c r="J553" i="10"/>
  <c r="J2378" i="10"/>
  <c r="J2178" i="10"/>
  <c r="J1978" i="10"/>
  <c r="J1778" i="10"/>
  <c r="J1578" i="10"/>
  <c r="J2359" i="10"/>
  <c r="J2159" i="10"/>
  <c r="J1959" i="10"/>
  <c r="J1759" i="10"/>
  <c r="J1559" i="10"/>
  <c r="J1359" i="10"/>
  <c r="J1159" i="10"/>
  <c r="J959" i="10"/>
  <c r="J759" i="10"/>
  <c r="J559" i="10"/>
  <c r="J2445" i="10"/>
  <c r="J2245" i="10"/>
  <c r="J2045" i="10"/>
  <c r="J1845" i="10"/>
  <c r="J1645" i="10"/>
  <c r="J1445" i="10"/>
  <c r="J1245" i="10"/>
  <c r="J1045" i="10"/>
  <c r="J845" i="10"/>
  <c r="J2310" i="10"/>
  <c r="J2491" i="10"/>
  <c r="J2291" i="10"/>
  <c r="J2091" i="10"/>
  <c r="J1891" i="10"/>
  <c r="J1691" i="10"/>
  <c r="J1491" i="10"/>
  <c r="J1291" i="10"/>
  <c r="J1091" i="10"/>
  <c r="J891" i="10"/>
  <c r="J691" i="10"/>
  <c r="J2522" i="10"/>
  <c r="J2513" i="10"/>
  <c r="J2443" i="10"/>
  <c r="J2243" i="10"/>
  <c r="J2043" i="10"/>
  <c r="J1843" i="10"/>
  <c r="J1643" i="10"/>
  <c r="J1443" i="10"/>
  <c r="J1243" i="10"/>
  <c r="J1043" i="10"/>
  <c r="J843" i="10"/>
  <c r="J643" i="10"/>
  <c r="J2468" i="10"/>
  <c r="J2268" i="10"/>
  <c r="J2068" i="10"/>
  <c r="J1868" i="10"/>
  <c r="J1668" i="10"/>
  <c r="J1468" i="10"/>
  <c r="J2369" i="10"/>
  <c r="J2169" i="10"/>
  <c r="J1969" i="10"/>
  <c r="J1769" i="10"/>
  <c r="J1569" i="10"/>
  <c r="J1369" i="10"/>
  <c r="J1169" i="10"/>
  <c r="J969" i="10"/>
  <c r="J769" i="10"/>
  <c r="J569" i="10"/>
  <c r="J2394" i="10"/>
  <c r="J2194" i="10"/>
  <c r="J2455" i="10"/>
  <c r="J2255" i="10"/>
  <c r="J2055" i="10"/>
  <c r="J1855" i="10"/>
  <c r="J1655" i="10"/>
  <c r="J1455" i="10"/>
  <c r="J1255" i="10"/>
  <c r="J1055" i="10"/>
  <c r="J855" i="10"/>
  <c r="J655" i="10"/>
  <c r="J2480" i="10"/>
  <c r="J2280" i="10"/>
  <c r="J2461" i="10"/>
  <c r="J2261" i="10"/>
  <c r="J2061" i="10"/>
  <c r="J1861" i="10"/>
  <c r="J1661" i="10"/>
  <c r="J1461" i="10"/>
  <c r="J1261" i="10"/>
  <c r="J1061" i="10"/>
  <c r="J861" i="10"/>
  <c r="J661" i="10"/>
  <c r="J2346" i="10"/>
  <c r="J2146" i="10"/>
  <c r="J1946" i="10"/>
  <c r="J1746" i="10"/>
  <c r="J1546" i="10"/>
  <c r="J2519" i="10"/>
  <c r="J2447" i="10"/>
  <c r="J2247" i="10"/>
  <c r="J2047" i="10"/>
  <c r="J1847" i="10"/>
  <c r="J1647" i="10"/>
  <c r="J1447" i="10"/>
  <c r="J1247" i="10"/>
  <c r="J1047" i="10"/>
  <c r="J847" i="10"/>
  <c r="J647" i="10"/>
  <c r="J2332" i="10"/>
  <c r="J2132" i="10"/>
  <c r="J2413" i="10"/>
  <c r="J2213" i="10"/>
  <c r="J2013" i="10"/>
  <c r="J1813" i="10"/>
  <c r="J1613" i="10"/>
  <c r="J1413" i="10"/>
  <c r="J1213" i="10"/>
  <c r="J1013" i="10"/>
  <c r="J813" i="10"/>
  <c r="J613" i="10"/>
  <c r="J2438" i="10"/>
  <c r="J2238" i="10"/>
  <c r="J2038" i="10"/>
  <c r="J1838" i="10"/>
  <c r="J1638" i="10"/>
  <c r="J1438" i="10"/>
  <c r="J2419" i="10"/>
  <c r="J2219" i="10"/>
  <c r="J2019" i="10"/>
  <c r="J1819" i="10"/>
  <c r="J1619" i="10"/>
  <c r="J1419" i="10"/>
  <c r="J1219" i="10"/>
  <c r="J1019" i="10"/>
  <c r="J819" i="10"/>
  <c r="J619" i="10"/>
  <c r="J2305" i="10"/>
  <c r="J2105" i="10"/>
  <c r="J1905" i="10"/>
  <c r="J1705" i="10"/>
  <c r="J1505" i="10"/>
  <c r="J1305" i="10"/>
  <c r="J1105" i="10"/>
  <c r="J905" i="10"/>
  <c r="J2370" i="10"/>
  <c r="J2351" i="10"/>
  <c r="J2151" i="10"/>
  <c r="J1951" i="10"/>
  <c r="J1751" i="10"/>
  <c r="J1551" i="10"/>
  <c r="J1351" i="10"/>
  <c r="J1151" i="10"/>
  <c r="J951" i="10"/>
  <c r="J751" i="10"/>
  <c r="J551" i="10"/>
  <c r="J2512" i="10"/>
  <c r="J2376" i="10"/>
  <c r="J2457" i="10"/>
  <c r="J2257" i="10"/>
  <c r="J2057" i="10"/>
  <c r="J1857" i="10"/>
  <c r="J1657" i="10"/>
  <c r="J1457" i="10"/>
  <c r="J1257" i="10"/>
  <c r="J1057" i="10"/>
  <c r="J857" i="10"/>
  <c r="J657" i="10"/>
  <c r="J2482" i="10"/>
  <c r="J2503" i="10"/>
  <c r="J2303" i="10"/>
  <c r="J2103" i="10"/>
  <c r="J1903" i="10"/>
  <c r="J1703" i="10"/>
  <c r="J1503" i="10"/>
  <c r="J1303" i="10"/>
  <c r="J1103" i="10"/>
  <c r="J903" i="10"/>
  <c r="J703" i="10"/>
  <c r="J503" i="10"/>
  <c r="J2328" i="10"/>
  <c r="J2128" i="10"/>
  <c r="J1928" i="10"/>
  <c r="J1728" i="10"/>
  <c r="J1528" i="10"/>
  <c r="J2429" i="10"/>
  <c r="J2229" i="10"/>
  <c r="J2029" i="10"/>
  <c r="J1829" i="10"/>
  <c r="J1629" i="10"/>
  <c r="J1429" i="10"/>
  <c r="J1229" i="10"/>
  <c r="J1029" i="10"/>
  <c r="J829" i="10"/>
  <c r="J629" i="10"/>
  <c r="J2454" i="10"/>
  <c r="J2254" i="10"/>
  <c r="J2521" i="10"/>
  <c r="J2315" i="10"/>
  <c r="J2115" i="10"/>
  <c r="J1915" i="10"/>
  <c r="J1715" i="10"/>
  <c r="J1515" i="10"/>
  <c r="J1315" i="10"/>
  <c r="J1115" i="10"/>
  <c r="J915" i="10"/>
  <c r="J715" i="10"/>
  <c r="J515" i="10"/>
  <c r="J2340" i="10"/>
  <c r="J2321" i="10"/>
  <c r="J2121" i="10"/>
  <c r="J1921" i="10"/>
  <c r="J1721" i="10"/>
  <c r="J1521" i="10"/>
  <c r="J1321" i="10"/>
  <c r="J1121" i="10"/>
  <c r="J921" i="10"/>
  <c r="J721" i="10"/>
  <c r="J521" i="10"/>
  <c r="J2406" i="10"/>
  <c r="J2206" i="10"/>
  <c r="J2006" i="10"/>
  <c r="J1806" i="10"/>
  <c r="J1606" i="10"/>
  <c r="J1406" i="10"/>
  <c r="J2509" i="10"/>
  <c r="J2307" i="10"/>
  <c r="J2107" i="10"/>
  <c r="J1907" i="10"/>
  <c r="J1707" i="10"/>
  <c r="J1507" i="10"/>
  <c r="J1307" i="10"/>
  <c r="J1107" i="10"/>
  <c r="J907" i="10"/>
  <c r="J707" i="10"/>
  <c r="J507" i="10"/>
  <c r="J2392" i="10"/>
  <c r="J2192" i="10"/>
  <c r="J2473" i="10"/>
  <c r="J2273" i="10"/>
  <c r="J2073" i="10"/>
  <c r="J1873" i="10"/>
  <c r="J1673" i="10"/>
  <c r="J1473" i="10"/>
  <c r="J1273" i="10"/>
  <c r="J1073" i="10"/>
  <c r="J873" i="10"/>
  <c r="J673" i="10"/>
  <c r="J2498" i="10"/>
  <c r="J2298" i="10"/>
  <c r="J2098" i="10"/>
  <c r="J1898" i="10"/>
  <c r="J1698" i="10"/>
  <c r="J1498" i="10"/>
  <c r="J2479" i="10"/>
  <c r="J2279" i="10"/>
  <c r="J2079" i="10"/>
  <c r="J1879" i="10"/>
  <c r="J1679" i="10"/>
  <c r="J1479" i="10"/>
  <c r="J1279" i="10"/>
  <c r="J1079" i="10"/>
  <c r="J879" i="10"/>
  <c r="J679" i="10"/>
  <c r="J2365" i="10"/>
  <c r="J2165" i="10"/>
  <c r="J1965" i="10"/>
  <c r="J1765" i="10"/>
  <c r="J1565" i="10"/>
  <c r="J1365" i="10"/>
  <c r="J1165" i="10"/>
  <c r="J965" i="10"/>
  <c r="J765" i="10"/>
  <c r="J2430" i="10"/>
  <c r="J2411" i="10"/>
  <c r="J2211" i="10"/>
  <c r="J2011" i="10"/>
  <c r="J1811" i="10"/>
  <c r="J1611" i="10"/>
  <c r="J1411" i="10"/>
  <c r="J1211" i="10"/>
  <c r="J1011" i="10"/>
  <c r="J811" i="10"/>
  <c r="J611" i="10"/>
  <c r="J2436" i="10"/>
  <c r="J2363" i="10"/>
  <c r="J2163" i="10"/>
  <c r="J1963" i="10"/>
  <c r="J1763" i="10"/>
  <c r="J1563" i="10"/>
  <c r="J1363" i="10"/>
  <c r="J1163" i="10"/>
  <c r="J963" i="10"/>
  <c r="J763" i="10"/>
  <c r="J563" i="10"/>
  <c r="J2388" i="10"/>
  <c r="J2188" i="10"/>
  <c r="J1988" i="10"/>
  <c r="J1788" i="10"/>
  <c r="J1588" i="10"/>
  <c r="J2489" i="10"/>
  <c r="J2289" i="10"/>
  <c r="J2089" i="10"/>
  <c r="J1889" i="10"/>
  <c r="J1689" i="10"/>
  <c r="J1489" i="10"/>
  <c r="J1289" i="10"/>
  <c r="J1089" i="10"/>
  <c r="J889" i="10"/>
  <c r="J689" i="10"/>
  <c r="J2314" i="10"/>
  <c r="J2511" i="10"/>
  <c r="J2375" i="10"/>
  <c r="J2175" i="10"/>
  <c r="J1975" i="10"/>
  <c r="J1775" i="10"/>
  <c r="J1575" i="10"/>
  <c r="J1375" i="10"/>
  <c r="J1175" i="10"/>
  <c r="J975" i="10"/>
  <c r="J775" i="10"/>
  <c r="J575" i="10"/>
  <c r="J2400" i="10"/>
  <c r="J2200" i="10"/>
  <c r="J2381" i="10"/>
  <c r="J2181" i="10"/>
  <c r="J1981" i="10"/>
  <c r="J1781" i="10"/>
  <c r="J1581" i="10"/>
  <c r="J1381" i="10"/>
  <c r="J1181" i="10"/>
  <c r="J981" i="10"/>
  <c r="J781" i="10"/>
  <c r="J581" i="10"/>
  <c r="J2466" i="10"/>
  <c r="J2266" i="10"/>
  <c r="J2066" i="10"/>
  <c r="J1866" i="10"/>
  <c r="J1666" i="10"/>
  <c r="J1466" i="10"/>
  <c r="J2367" i="10"/>
  <c r="J2167" i="10"/>
  <c r="J1967" i="10"/>
  <c r="J1767" i="10"/>
  <c r="J1567" i="10"/>
  <c r="J1367" i="10"/>
  <c r="J1167" i="10"/>
  <c r="J967" i="10"/>
  <c r="J767" i="10"/>
  <c r="J567" i="10"/>
  <c r="J2452" i="10"/>
  <c r="J2252" i="10"/>
  <c r="J2333" i="10"/>
  <c r="J2133" i="10"/>
  <c r="J1933" i="10"/>
  <c r="J1733" i="10"/>
  <c r="J1533" i="10"/>
  <c r="J1333" i="10"/>
  <c r="J1133" i="10"/>
  <c r="J933" i="10"/>
  <c r="J733" i="10"/>
  <c r="J533" i="10"/>
  <c r="J2358" i="10"/>
  <c r="J2158" i="10"/>
  <c r="J1958" i="10"/>
  <c r="J1758" i="10"/>
  <c r="J1558" i="10"/>
  <c r="J2339" i="10"/>
  <c r="J2139" i="10"/>
  <c r="J1939" i="10"/>
  <c r="J1739" i="10"/>
  <c r="J1539" i="10"/>
  <c r="J1339" i="10"/>
  <c r="J1139" i="10"/>
  <c r="J939" i="10"/>
  <c r="J739" i="10"/>
  <c r="J539" i="10"/>
  <c r="J2425" i="10"/>
  <c r="J2225" i="10"/>
  <c r="J2025" i="10"/>
  <c r="J1825" i="10"/>
  <c r="J1625" i="10"/>
  <c r="J1425" i="10"/>
  <c r="J1225" i="10"/>
  <c r="J1025" i="10"/>
  <c r="J825" i="10"/>
  <c r="J2490" i="10"/>
  <c r="J2471" i="10"/>
  <c r="J2271" i="10"/>
  <c r="J2071" i="10"/>
  <c r="J1871" i="10"/>
  <c r="J1671" i="10"/>
  <c r="J1471" i="10"/>
  <c r="J1271" i="10"/>
  <c r="J1071" i="10"/>
  <c r="J871" i="10"/>
  <c r="J671" i="10"/>
  <c r="J2496" i="10"/>
  <c r="J2296" i="10"/>
  <c r="J2423" i="10"/>
  <c r="J2223" i="10"/>
  <c r="J2023" i="10"/>
  <c r="J1823" i="10"/>
  <c r="J1623" i="10"/>
  <c r="J1423" i="10"/>
  <c r="J1223" i="10"/>
  <c r="J1023" i="10"/>
  <c r="J823" i="10"/>
  <c r="J623" i="10"/>
  <c r="J2520" i="10"/>
  <c r="J2448" i="10"/>
  <c r="J2248" i="10"/>
  <c r="J2048" i="10"/>
  <c r="J1848" i="10"/>
  <c r="J1648" i="10"/>
  <c r="J1448" i="10"/>
  <c r="J2349" i="10"/>
  <c r="J2149" i="10"/>
  <c r="J1949" i="10"/>
  <c r="J1749" i="10"/>
  <c r="J1549" i="10"/>
  <c r="J1349" i="10"/>
  <c r="J1149" i="10"/>
  <c r="J949" i="10"/>
  <c r="J749" i="10"/>
  <c r="J549" i="10"/>
  <c r="J2374" i="10"/>
  <c r="J2174" i="10"/>
  <c r="J2435" i="10"/>
  <c r="J2235" i="10"/>
  <c r="J2035" i="10"/>
  <c r="J1835" i="10"/>
  <c r="J1635" i="10"/>
  <c r="J1435" i="10"/>
  <c r="J1235" i="10"/>
  <c r="J1035" i="10"/>
  <c r="J835" i="10"/>
  <c r="J635" i="10"/>
  <c r="J2460" i="10"/>
  <c r="J2260" i="10"/>
  <c r="J2441" i="10"/>
  <c r="J2241" i="10"/>
  <c r="J2041" i="10"/>
  <c r="J1841" i="10"/>
  <c r="J1641" i="10"/>
  <c r="J1441" i="10"/>
  <c r="J1241" i="10"/>
  <c r="J1041" i="10"/>
  <c r="J841" i="10"/>
  <c r="J641" i="10"/>
  <c r="J2326" i="10"/>
  <c r="J2126" i="10"/>
  <c r="J1926" i="10"/>
  <c r="J1726" i="10"/>
  <c r="J1526" i="10"/>
  <c r="J2427" i="10"/>
  <c r="J2227" i="10"/>
  <c r="J2027" i="10"/>
  <c r="J1827" i="10"/>
  <c r="J1627" i="10"/>
  <c r="J1427" i="10"/>
  <c r="J1227" i="10"/>
  <c r="J1027" i="10"/>
  <c r="J827" i="10"/>
  <c r="J627" i="10"/>
  <c r="J2516" i="10"/>
  <c r="J2312" i="10"/>
  <c r="J2393" i="10"/>
  <c r="J2193" i="10"/>
  <c r="J1993" i="10"/>
  <c r="J1793" i="10"/>
  <c r="J1593" i="10"/>
  <c r="J1393" i="10"/>
  <c r="J1193" i="10"/>
  <c r="J993" i="10"/>
  <c r="J793" i="10"/>
  <c r="J593" i="10"/>
  <c r="J2418" i="10"/>
  <c r="J2218" i="10"/>
  <c r="J2018" i="10"/>
  <c r="J1818" i="10"/>
  <c r="J1618" i="10"/>
  <c r="J1418" i="10"/>
  <c r="J2399" i="10"/>
  <c r="J2199" i="10"/>
  <c r="J1999" i="10"/>
  <c r="J1799" i="10"/>
  <c r="J1599" i="10"/>
  <c r="J1399" i="10"/>
  <c r="J1199" i="10"/>
  <c r="J999" i="10"/>
  <c r="J799" i="10"/>
  <c r="J599" i="10"/>
  <c r="J2485" i="10"/>
  <c r="J2285" i="10"/>
  <c r="J2085" i="10"/>
  <c r="J1885" i="10"/>
  <c r="J1685" i="10"/>
  <c r="J1485" i="10"/>
  <c r="J1285" i="10"/>
  <c r="J1085" i="10"/>
  <c r="J885" i="10"/>
  <c r="J2350" i="10"/>
  <c r="J2331" i="10"/>
  <c r="J2131" i="10"/>
  <c r="J1931" i="10"/>
  <c r="J1731" i="10"/>
  <c r="J1531" i="10"/>
  <c r="J1331" i="10"/>
  <c r="J1131" i="10"/>
  <c r="J931" i="10"/>
  <c r="J731" i="10"/>
  <c r="J531" i="10"/>
  <c r="J2356" i="10"/>
  <c r="J2437" i="10"/>
  <c r="J2237" i="10"/>
  <c r="J2037" i="10"/>
  <c r="J1837" i="10"/>
  <c r="J1637" i="10"/>
  <c r="J1437" i="10"/>
  <c r="J1237" i="10"/>
  <c r="J1037" i="10"/>
  <c r="J837" i="10"/>
  <c r="J637" i="10"/>
  <c r="J2462" i="10"/>
  <c r="J2483" i="10"/>
  <c r="J2283" i="10"/>
  <c r="J2083" i="10"/>
  <c r="J1883" i="10"/>
  <c r="J1683" i="10"/>
  <c r="J1483" i="10"/>
  <c r="J1283" i="10"/>
  <c r="J1083" i="10"/>
  <c r="J883" i="10"/>
  <c r="J683" i="10"/>
  <c r="J2510" i="10"/>
  <c r="J2308" i="10"/>
  <c r="J2108" i="10"/>
  <c r="J1908" i="10"/>
  <c r="J1708" i="10"/>
  <c r="J1508" i="10"/>
  <c r="J2409" i="10"/>
  <c r="J2209" i="10"/>
  <c r="J2009" i="10"/>
  <c r="J1809" i="10"/>
  <c r="J1609" i="10"/>
  <c r="J1409" i="10"/>
  <c r="J1209" i="10"/>
  <c r="J1009" i="10"/>
  <c r="J809" i="10"/>
  <c r="J609" i="10"/>
  <c r="J2434" i="10"/>
  <c r="J2234" i="10"/>
  <c r="J2495" i="10"/>
  <c r="J2295" i="10"/>
  <c r="J2095" i="10"/>
  <c r="J1895" i="10"/>
  <c r="J1695" i="10"/>
  <c r="J1495" i="10"/>
  <c r="J1295" i="10"/>
  <c r="J1095" i="10"/>
  <c r="J895" i="10"/>
  <c r="J695" i="10"/>
  <c r="J495" i="10"/>
  <c r="J2320" i="10"/>
  <c r="J2501" i="10"/>
  <c r="J2301" i="10"/>
  <c r="J2101" i="10"/>
  <c r="J1901" i="10"/>
  <c r="J1701" i="10"/>
  <c r="J1501" i="10"/>
  <c r="J1301" i="10"/>
  <c r="J1101" i="10"/>
  <c r="J901" i="10"/>
  <c r="J701" i="10"/>
  <c r="J501" i="10"/>
  <c r="J2386" i="10"/>
  <c r="J2186" i="10"/>
  <c r="J1986" i="10"/>
  <c r="J1786" i="10"/>
  <c r="J1586" i="10"/>
  <c r="J1386" i="10"/>
  <c r="J2487" i="10"/>
  <c r="J2287" i="10"/>
  <c r="J2087" i="10"/>
  <c r="J1887" i="10"/>
  <c r="J1687" i="10"/>
  <c r="J1487" i="10"/>
  <c r="J1287" i="10"/>
  <c r="J1087" i="10"/>
  <c r="J887" i="10"/>
  <c r="J687" i="10"/>
  <c r="J2506" i="10"/>
  <c r="J2372" i="10"/>
  <c r="J2172" i="10"/>
  <c r="J2453" i="10"/>
  <c r="J2253" i="10"/>
  <c r="J2053" i="10"/>
  <c r="J1853" i="10"/>
  <c r="J1653" i="10"/>
  <c r="J1453" i="10"/>
  <c r="J1253" i="10"/>
  <c r="J1053" i="10"/>
  <c r="J853" i="10"/>
  <c r="J653" i="10"/>
  <c r="J2478" i="10"/>
  <c r="J2278" i="10"/>
  <c r="J2078" i="10"/>
  <c r="J1878" i="10"/>
  <c r="J1678" i="10"/>
  <c r="J1478" i="10"/>
  <c r="J2459" i="10"/>
  <c r="J2259" i="10"/>
  <c r="J2059" i="10"/>
  <c r="J1859" i="10"/>
  <c r="J1659" i="10"/>
  <c r="J1459" i="10"/>
  <c r="J1259" i="10"/>
  <c r="J1059" i="10"/>
  <c r="J859" i="10"/>
  <c r="J659" i="10"/>
  <c r="J2345" i="10"/>
  <c r="J2145" i="10"/>
  <c r="J1945" i="10"/>
  <c r="J1745" i="10"/>
  <c r="J1545" i="10"/>
  <c r="J1345" i="10"/>
  <c r="J1145" i="10"/>
  <c r="J945" i="10"/>
  <c r="J745" i="10"/>
  <c r="J2410" i="10"/>
  <c r="J2391" i="10"/>
  <c r="J2191" i="10"/>
  <c r="J1991" i="10"/>
  <c r="J1791" i="10"/>
  <c r="J1591" i="10"/>
  <c r="J1391" i="10"/>
  <c r="J1191" i="10"/>
  <c r="J991" i="10"/>
  <c r="J791" i="10"/>
  <c r="J591" i="10"/>
  <c r="J2416" i="10"/>
  <c r="J2497" i="10"/>
  <c r="J2297" i="10"/>
  <c r="J2097" i="10"/>
  <c r="J1897" i="10"/>
  <c r="J1697" i="10"/>
  <c r="J1497" i="10"/>
  <c r="J1297" i="10"/>
  <c r="J1097" i="10"/>
  <c r="J897" i="10"/>
  <c r="J2343" i="10"/>
  <c r="J2143" i="10"/>
  <c r="J1943" i="10"/>
  <c r="J1743" i="10"/>
  <c r="J1543" i="10"/>
  <c r="J1343" i="10"/>
  <c r="J1143" i="10"/>
  <c r="J943" i="10"/>
  <c r="J743" i="10"/>
  <c r="J543" i="10"/>
  <c r="J2368" i="10"/>
  <c r="J2168" i="10"/>
  <c r="J1968" i="10"/>
  <c r="J1768" i="10"/>
  <c r="J1568" i="10"/>
  <c r="J2469" i="10"/>
  <c r="J2269" i="10"/>
  <c r="J2069" i="10"/>
  <c r="J1869" i="10"/>
  <c r="J1669" i="10"/>
  <c r="J1469" i="10"/>
  <c r="J1269" i="10"/>
  <c r="J1069" i="10"/>
  <c r="J869" i="10"/>
  <c r="J669" i="10"/>
  <c r="J2494" i="10"/>
  <c r="J2294" i="10"/>
  <c r="J2355" i="10"/>
  <c r="J2155" i="10"/>
  <c r="J1955" i="10"/>
  <c r="J1755" i="10"/>
  <c r="J1555" i="10"/>
  <c r="J1355" i="10"/>
  <c r="J1155" i="10"/>
  <c r="J955" i="10"/>
  <c r="J755" i="10"/>
  <c r="J555" i="10"/>
  <c r="J2518" i="10"/>
  <c r="J2380" i="10"/>
  <c r="J2180" i="10"/>
  <c r="J2361" i="10"/>
  <c r="J2161" i="10"/>
  <c r="J1961" i="10"/>
  <c r="J1761" i="10"/>
  <c r="J1561" i="10"/>
  <c r="J1361" i="10"/>
  <c r="J1161" i="10"/>
  <c r="J961" i="10"/>
  <c r="J761" i="10"/>
  <c r="J561" i="10"/>
  <c r="J2446" i="10"/>
  <c r="J2246" i="10"/>
  <c r="J2046" i="10"/>
  <c r="J1846" i="10"/>
  <c r="J1646" i="10"/>
  <c r="J1446" i="10"/>
  <c r="J2347" i="10"/>
  <c r="J2147" i="10"/>
  <c r="J1947" i="10"/>
  <c r="J1747" i="10"/>
  <c r="J1547" i="10"/>
  <c r="J1347" i="10"/>
  <c r="J1147" i="10"/>
  <c r="J947" i="10"/>
  <c r="J747" i="10"/>
  <c r="J547" i="10"/>
  <c r="J2432" i="10"/>
  <c r="J2232" i="10"/>
  <c r="J2313" i="10"/>
  <c r="J2113" i="10"/>
  <c r="J1913" i="10"/>
  <c r="J1713" i="10"/>
  <c r="J1513" i="10"/>
  <c r="J1313" i="10"/>
  <c r="J1113" i="10"/>
  <c r="J913" i="10"/>
  <c r="J713" i="10"/>
  <c r="J513" i="10"/>
  <c r="J2338" i="10"/>
  <c r="J2138" i="10"/>
  <c r="J1938" i="10"/>
  <c r="J1738" i="10"/>
  <c r="J1538" i="10"/>
  <c r="J2319" i="10"/>
  <c r="J2119" i="10"/>
  <c r="J1919" i="10"/>
  <c r="J1719" i="10"/>
  <c r="J1519" i="10"/>
  <c r="J1319" i="10"/>
  <c r="J1119" i="10"/>
  <c r="J919" i="10"/>
  <c r="J719" i="10"/>
  <c r="J519" i="10"/>
  <c r="J2405" i="10"/>
  <c r="J2205" i="10"/>
  <c r="J2005" i="10"/>
  <c r="J1805" i="10"/>
  <c r="J1605" i="10"/>
  <c r="J1405" i="10"/>
  <c r="J1205" i="10"/>
  <c r="J1005" i="10"/>
  <c r="J805" i="10"/>
  <c r="J2470" i="10"/>
  <c r="J2451" i="10"/>
  <c r="J2251" i="10"/>
  <c r="J2051" i="10"/>
  <c r="J1851" i="10"/>
  <c r="J1651" i="10"/>
  <c r="J1451" i="10"/>
  <c r="J1251" i="10"/>
  <c r="J1051" i="10"/>
  <c r="J851" i="10"/>
  <c r="J651" i="10"/>
  <c r="J2476" i="10"/>
  <c r="J2357" i="10"/>
  <c r="J2403" i="10"/>
  <c r="J2203" i="10"/>
  <c r="J2003" i="10"/>
  <c r="J1803" i="10"/>
  <c r="J1603" i="10"/>
  <c r="J1403" i="10"/>
  <c r="J1203" i="10"/>
  <c r="J1003" i="10"/>
  <c r="J803" i="10"/>
  <c r="J603" i="10"/>
  <c r="J2428" i="10"/>
  <c r="J2228" i="10"/>
  <c r="J2028" i="10"/>
  <c r="J1828" i="10"/>
  <c r="J1628" i="10"/>
  <c r="J1428" i="10"/>
  <c r="J2329" i="10"/>
  <c r="J2129" i="10"/>
  <c r="J1929" i="10"/>
  <c r="J1729" i="10"/>
  <c r="J1529" i="10"/>
  <c r="J1329" i="10"/>
  <c r="J1129" i="10"/>
  <c r="J929" i="10"/>
  <c r="J729" i="10"/>
  <c r="J529" i="10"/>
  <c r="J2354" i="10"/>
  <c r="J2154" i="10"/>
  <c r="J2415" i="10"/>
  <c r="J2215" i="10"/>
  <c r="J2015" i="10"/>
  <c r="J1815" i="10"/>
  <c r="J1615" i="10"/>
  <c r="J1415" i="10"/>
  <c r="J1215" i="10"/>
  <c r="J1015" i="10"/>
  <c r="J815" i="10"/>
  <c r="J615" i="10"/>
  <c r="J2508" i="10"/>
  <c r="J2440" i="10"/>
  <c r="J2240" i="10"/>
  <c r="J2421" i="10"/>
  <c r="J2221" i="10"/>
  <c r="J2021" i="10"/>
  <c r="J1821" i="10"/>
  <c r="J1621" i="10"/>
  <c r="J1421" i="10"/>
  <c r="J1221" i="10"/>
  <c r="J1021" i="10"/>
  <c r="J821" i="10"/>
  <c r="J621" i="10"/>
  <c r="J2306" i="10"/>
  <c r="J2106" i="10"/>
  <c r="J1906" i="10"/>
  <c r="J1706" i="10"/>
  <c r="J1506" i="10"/>
  <c r="J2407" i="10"/>
  <c r="J2207" i="10"/>
  <c r="J2007" i="10"/>
  <c r="J1807" i="10"/>
  <c r="J1607" i="10"/>
  <c r="J1407" i="10"/>
  <c r="J1207" i="10"/>
  <c r="J1007" i="10"/>
  <c r="J807" i="10"/>
  <c r="J607" i="10"/>
  <c r="J2492" i="10"/>
  <c r="J2292" i="10"/>
  <c r="J2373" i="10"/>
  <c r="J2173" i="10"/>
  <c r="J1973" i="10"/>
  <c r="J1773" i="10"/>
  <c r="J1573" i="10"/>
  <c r="J1373" i="10"/>
  <c r="J1173" i="10"/>
  <c r="J973" i="10"/>
  <c r="J773" i="10"/>
  <c r="J573" i="10"/>
  <c r="J2398" i="10"/>
  <c r="J2198" i="10"/>
  <c r="J1998" i="10"/>
  <c r="J1798" i="10"/>
  <c r="J1598" i="10"/>
  <c r="J1398" i="10"/>
  <c r="J2517" i="10"/>
  <c r="J2379" i="10"/>
  <c r="J2179" i="10"/>
  <c r="J1979" i="10"/>
  <c r="J1779" i="10"/>
  <c r="J1579" i="10"/>
  <c r="J1379" i="10"/>
  <c r="J1179" i="10"/>
  <c r="J979" i="10"/>
  <c r="J779" i="10"/>
  <c r="J579" i="10"/>
  <c r="J2465" i="10"/>
  <c r="J2265" i="10"/>
  <c r="J2065" i="10"/>
  <c r="J1865" i="10"/>
  <c r="J1665" i="10"/>
  <c r="J1465" i="10"/>
  <c r="J1265" i="10"/>
  <c r="J1065" i="10"/>
  <c r="J865" i="10"/>
  <c r="J2330" i="10"/>
  <c r="J2515" i="10"/>
  <c r="J2311" i="10"/>
  <c r="J2111" i="10"/>
  <c r="J1911" i="10"/>
  <c r="J1711" i="10"/>
  <c r="J1511" i="10"/>
  <c r="J1311" i="10"/>
  <c r="J1111" i="10"/>
  <c r="J911" i="10"/>
  <c r="J711" i="10"/>
  <c r="J511" i="10"/>
  <c r="J2336" i="10"/>
  <c r="J2463" i="10"/>
  <c r="J2263" i="10"/>
  <c r="J2063" i="10"/>
  <c r="J1863" i="10"/>
  <c r="J1663" i="10"/>
  <c r="J1463" i="10"/>
  <c r="J1263" i="10"/>
  <c r="J1063" i="10"/>
  <c r="J863" i="10"/>
  <c r="J663" i="10"/>
  <c r="J2488" i="10"/>
  <c r="J2288" i="10"/>
  <c r="J2088" i="10"/>
  <c r="J1888" i="10"/>
  <c r="J1688" i="10"/>
  <c r="J1488" i="10"/>
  <c r="J2389" i="10"/>
  <c r="J2189" i="10"/>
  <c r="J1989" i="10"/>
  <c r="J1789" i="10"/>
  <c r="J1589" i="10"/>
  <c r="J1389" i="10"/>
  <c r="J1189" i="10"/>
  <c r="J989" i="10"/>
  <c r="J789" i="10"/>
  <c r="J589" i="10"/>
  <c r="J2414" i="10"/>
  <c r="J2214" i="10"/>
  <c r="J2475" i="10"/>
  <c r="J2275" i="10"/>
  <c r="J2075" i="10"/>
  <c r="J1875" i="10"/>
  <c r="J1675" i="10"/>
  <c r="J1475" i="10"/>
  <c r="J1275" i="10"/>
  <c r="J1075" i="10"/>
  <c r="J875" i="10"/>
  <c r="J675" i="10"/>
  <c r="J2500" i="10"/>
  <c r="J2300" i="10"/>
  <c r="J2481" i="10"/>
  <c r="J2281" i="10"/>
  <c r="J2081" i="10"/>
  <c r="J1881" i="10"/>
  <c r="J1681" i="10"/>
  <c r="J1481" i="10"/>
  <c r="J1281" i="10"/>
  <c r="J1081" i="10"/>
  <c r="J881" i="10"/>
  <c r="J681" i="10"/>
  <c r="J2366" i="10"/>
  <c r="J2166" i="10"/>
  <c r="J1966" i="10"/>
  <c r="J1766" i="10"/>
  <c r="J1566" i="10"/>
  <c r="J1366" i="10"/>
  <c r="J2467" i="10"/>
  <c r="J2267" i="10"/>
  <c r="J2067" i="10"/>
  <c r="J1867" i="10"/>
  <c r="J1667" i="10"/>
  <c r="J1467" i="10"/>
  <c r="J1267" i="10"/>
  <c r="J1067" i="10"/>
  <c r="J867" i="10"/>
  <c r="J667" i="10"/>
  <c r="J2352" i="10"/>
  <c r="J2152" i="10"/>
  <c r="J2433" i="10"/>
  <c r="J2233" i="10"/>
  <c r="J2033" i="10"/>
  <c r="J1833" i="10"/>
  <c r="J1633" i="10"/>
  <c r="J1433" i="10"/>
  <c r="J1233" i="10"/>
  <c r="J1033" i="10"/>
  <c r="J833" i="10"/>
  <c r="J633" i="10"/>
  <c r="J2458" i="10"/>
  <c r="J2258" i="10"/>
  <c r="J2058" i="10"/>
  <c r="J1858" i="10"/>
  <c r="J1658" i="10"/>
  <c r="J1458" i="10"/>
  <c r="J2507" i="10"/>
  <c r="J2439" i="10"/>
  <c r="J2239" i="10"/>
  <c r="J2039" i="10"/>
  <c r="J1839" i="10"/>
  <c r="J1639" i="10"/>
  <c r="J1439" i="10"/>
  <c r="J1239" i="10"/>
  <c r="J1039" i="10"/>
  <c r="J839" i="10"/>
  <c r="J639" i="10"/>
  <c r="J2325" i="10"/>
  <c r="J2125" i="10"/>
  <c r="J1925" i="10"/>
  <c r="J1725" i="10"/>
  <c r="J1525" i="10"/>
  <c r="J1325" i="10"/>
  <c r="J1125" i="10"/>
  <c r="J925" i="10"/>
  <c r="J725" i="10"/>
  <c r="J2390" i="10"/>
  <c r="J2323" i="10"/>
  <c r="J2123" i="10"/>
  <c r="J1923" i="10"/>
  <c r="J1723" i="10"/>
  <c r="J1523" i="10"/>
  <c r="J1323" i="10"/>
  <c r="J1123" i="10"/>
  <c r="J923" i="10"/>
  <c r="J723" i="10"/>
  <c r="J523" i="10"/>
  <c r="J2348" i="10"/>
  <c r="J2148" i="10"/>
  <c r="J1948" i="10"/>
  <c r="J1748" i="10"/>
  <c r="J1548" i="10"/>
  <c r="J2449" i="10"/>
  <c r="J2249" i="10"/>
  <c r="J2049" i="10"/>
  <c r="J1849" i="10"/>
  <c r="J1649" i="10"/>
  <c r="J1449" i="10"/>
  <c r="J1249" i="10"/>
  <c r="J1049" i="10"/>
  <c r="J849" i="10"/>
  <c r="J649" i="10"/>
  <c r="J2474" i="10"/>
  <c r="J2274" i="10"/>
  <c r="J2335" i="10"/>
  <c r="J2135" i="10"/>
  <c r="J1935" i="10"/>
  <c r="J1735" i="10"/>
  <c r="J1535" i="10"/>
  <c r="J1335" i="10"/>
  <c r="J1135" i="10"/>
  <c r="J935" i="10"/>
  <c r="J735" i="10"/>
  <c r="J535" i="10"/>
  <c r="J2360" i="10"/>
  <c r="J2160" i="10"/>
  <c r="J2341" i="10"/>
  <c r="J2141" i="10"/>
  <c r="J1941" i="10"/>
  <c r="J1741" i="10"/>
  <c r="J1541" i="10"/>
  <c r="J1341" i="10"/>
  <c r="J1141" i="10"/>
  <c r="J941" i="10"/>
  <c r="J741" i="10"/>
  <c r="J541" i="10"/>
  <c r="J2426" i="10"/>
  <c r="J2226" i="10"/>
  <c r="J2026" i="10"/>
  <c r="J1826" i="10"/>
  <c r="J1626" i="10"/>
  <c r="J1426" i="10"/>
  <c r="J2327" i="10"/>
  <c r="J2127" i="10"/>
  <c r="J1927" i="10"/>
  <c r="J1727" i="10"/>
  <c r="J1527" i="10"/>
  <c r="J1327" i="10"/>
  <c r="J1127" i="10"/>
  <c r="J927" i="10"/>
  <c r="J727" i="10"/>
  <c r="J527" i="10"/>
  <c r="J2412" i="10"/>
  <c r="J2212" i="10"/>
  <c r="J2493" i="10"/>
  <c r="J2293" i="10"/>
  <c r="J2093" i="10"/>
  <c r="J1893" i="10"/>
  <c r="J1693" i="10"/>
  <c r="J1493" i="10"/>
  <c r="J1293" i="10"/>
  <c r="J1093" i="10"/>
  <c r="J893" i="10"/>
  <c r="J693" i="10"/>
  <c r="J2318" i="10"/>
  <c r="J2118" i="10"/>
  <c r="J1918" i="10"/>
  <c r="J1718" i="10"/>
  <c r="J1518" i="10"/>
  <c r="J2499" i="10"/>
  <c r="J2299" i="10"/>
  <c r="J2099" i="10"/>
  <c r="J1899" i="10"/>
  <c r="J1699" i="10"/>
  <c r="J1499" i="10"/>
  <c r="J1299" i="10"/>
  <c r="J1099" i="10"/>
  <c r="J899" i="10"/>
  <c r="J699" i="10"/>
  <c r="J499" i="10"/>
  <c r="J2385" i="10"/>
  <c r="J2185" i="10"/>
  <c r="J1985" i="10"/>
  <c r="J1785" i="10"/>
  <c r="J1585" i="10"/>
  <c r="J1385" i="10"/>
  <c r="J1185" i="10"/>
  <c r="J985" i="10"/>
  <c r="J785" i="10"/>
  <c r="J2450" i="10"/>
  <c r="J2431" i="10"/>
  <c r="J2231" i="10"/>
  <c r="J2031" i="10"/>
  <c r="J1831" i="10"/>
  <c r="J1631" i="10"/>
  <c r="J1431" i="10"/>
  <c r="J1231" i="10"/>
  <c r="J1031" i="10"/>
  <c r="J831" i="10"/>
  <c r="J631" i="10"/>
  <c r="J2456" i="10"/>
  <c r="J2337" i="10"/>
  <c r="J2137" i="10"/>
  <c r="J1937" i="10"/>
  <c r="J1571" i="10"/>
  <c r="J2316" i="10"/>
  <c r="J2377" i="10"/>
  <c r="J2117" i="10"/>
  <c r="J1597" i="10"/>
  <c r="J1117" i="10"/>
  <c r="J1017" i="10"/>
  <c r="J577" i="10"/>
  <c r="J2222" i="10"/>
  <c r="J2022" i="10"/>
  <c r="J1822" i="10"/>
  <c r="J2216" i="10"/>
  <c r="J2016" i="10"/>
  <c r="J1816" i="10"/>
  <c r="J1616" i="10"/>
  <c r="J1416" i="10"/>
  <c r="J1216" i="10"/>
  <c r="J1016" i="10"/>
  <c r="J816" i="10"/>
  <c r="J616" i="10"/>
  <c r="J475" i="10"/>
  <c r="J275" i="10"/>
  <c r="J75" i="10"/>
  <c r="J246" i="10"/>
  <c r="J46" i="10"/>
  <c r="J1502" i="10"/>
  <c r="J1302" i="10"/>
  <c r="J1102" i="10"/>
  <c r="J902" i="10"/>
  <c r="J702" i="10"/>
  <c r="J502" i="10"/>
  <c r="J361" i="10"/>
  <c r="J161" i="10"/>
  <c r="J432" i="10"/>
  <c r="J232" i="10"/>
  <c r="J32" i="10"/>
  <c r="J1408" i="10"/>
  <c r="J1208" i="10"/>
  <c r="J1008" i="10"/>
  <c r="J808" i="10"/>
  <c r="J608" i="10"/>
  <c r="J347" i="10"/>
  <c r="J147" i="10"/>
  <c r="J418" i="10"/>
  <c r="J218" i="10"/>
  <c r="J18" i="10"/>
  <c r="J2034" i="10"/>
  <c r="J1834" i="10"/>
  <c r="J1634" i="10"/>
  <c r="J1434" i="10"/>
  <c r="J1234" i="10"/>
  <c r="J1034" i="10"/>
  <c r="J834" i="10"/>
  <c r="J634" i="10"/>
  <c r="J493" i="10"/>
  <c r="J293" i="10"/>
  <c r="J93" i="10"/>
  <c r="J424" i="10"/>
  <c r="J224" i="10"/>
  <c r="J24" i="10"/>
  <c r="J2060" i="10"/>
  <c r="J1860" i="10"/>
  <c r="J1660" i="10"/>
  <c r="J1460" i="10"/>
  <c r="J1260" i="10"/>
  <c r="J1060" i="10"/>
  <c r="J860" i="10"/>
  <c r="J660" i="10"/>
  <c r="J460" i="10"/>
  <c r="J399" i="10"/>
  <c r="J199" i="10"/>
  <c r="J430" i="10"/>
  <c r="J230" i="10"/>
  <c r="J30" i="10"/>
  <c r="J1346" i="10"/>
  <c r="J1146" i="10"/>
  <c r="J946" i="10"/>
  <c r="J746" i="10"/>
  <c r="J546" i="10"/>
  <c r="J345" i="10"/>
  <c r="J145" i="10"/>
  <c r="J376" i="10"/>
  <c r="J176" i="10"/>
  <c r="J2032" i="10"/>
  <c r="J1832" i="10"/>
  <c r="J1632" i="10"/>
  <c r="J1432" i="10"/>
  <c r="J1232" i="10"/>
  <c r="J1032" i="10"/>
  <c r="J832" i="10"/>
  <c r="J632" i="10"/>
  <c r="J491" i="10"/>
  <c r="J291" i="10"/>
  <c r="J91" i="10"/>
  <c r="J362" i="10"/>
  <c r="J162" i="10"/>
  <c r="J1338" i="10"/>
  <c r="J1138" i="10"/>
  <c r="J938" i="10"/>
  <c r="J738" i="10"/>
  <c r="J538" i="10"/>
  <c r="J477" i="10"/>
  <c r="J277" i="10"/>
  <c r="J77" i="10"/>
  <c r="J348" i="10"/>
  <c r="J148" i="10"/>
  <c r="J565" i="10"/>
  <c r="J2324" i="10"/>
  <c r="J2124" i="10"/>
  <c r="J1924" i="10"/>
  <c r="J1724" i="10"/>
  <c r="J1524" i="10"/>
  <c r="J1324" i="10"/>
  <c r="J1124" i="10"/>
  <c r="J924" i="10"/>
  <c r="J724" i="10"/>
  <c r="J524" i="10"/>
  <c r="J403" i="10"/>
  <c r="J203" i="10"/>
  <c r="J274" i="10"/>
  <c r="J74" i="10"/>
  <c r="J2110" i="10"/>
  <c r="J1910" i="10"/>
  <c r="J1710" i="10"/>
  <c r="J1510" i="10"/>
  <c r="J1310" i="10"/>
  <c r="J1110" i="10"/>
  <c r="J910" i="10"/>
  <c r="J710" i="10"/>
  <c r="J510" i="10"/>
  <c r="J489" i="10"/>
  <c r="J289" i="10"/>
  <c r="J89" i="10"/>
  <c r="J320" i="10"/>
  <c r="J120" i="10"/>
  <c r="J2171" i="10"/>
  <c r="J2217" i="10"/>
  <c r="J1997" i="10"/>
  <c r="J1777" i="10"/>
  <c r="J1677" i="10"/>
  <c r="J1397" i="10"/>
  <c r="J917" i="10"/>
  <c r="J817" i="10"/>
  <c r="J737" i="10"/>
  <c r="J2282" i="10"/>
  <c r="J2082" i="10"/>
  <c r="J1882" i="10"/>
  <c r="J2276" i="10"/>
  <c r="J2076" i="10"/>
  <c r="J1876" i="10"/>
  <c r="J1676" i="10"/>
  <c r="J1476" i="10"/>
  <c r="J1276" i="10"/>
  <c r="J1076" i="10"/>
  <c r="J876" i="10"/>
  <c r="J676" i="10"/>
  <c r="J476" i="10"/>
  <c r="J335" i="10"/>
  <c r="J135" i="10"/>
  <c r="J306" i="10"/>
  <c r="J106" i="10"/>
  <c r="J1562" i="10"/>
  <c r="J1362" i="10"/>
  <c r="J1162" i="10"/>
  <c r="J962" i="10"/>
  <c r="J762" i="10"/>
  <c r="J562" i="10"/>
  <c r="J421" i="10"/>
  <c r="J221" i="10"/>
  <c r="J21" i="10"/>
  <c r="J292" i="10"/>
  <c r="J92" i="10"/>
  <c r="J1268" i="10"/>
  <c r="J1068" i="10"/>
  <c r="J868" i="10"/>
  <c r="J668" i="10"/>
  <c r="J468" i="10"/>
  <c r="J407" i="10"/>
  <c r="J207" i="10"/>
  <c r="J7" i="10"/>
  <c r="J278" i="10"/>
  <c r="J78" i="10"/>
  <c r="J2094" i="10"/>
  <c r="J1894" i="10"/>
  <c r="J1694" i="10"/>
  <c r="J1494" i="10"/>
  <c r="J1294" i="10"/>
  <c r="J1094" i="10"/>
  <c r="J894" i="10"/>
  <c r="J694" i="10"/>
  <c r="J494" i="10"/>
  <c r="J353" i="10"/>
  <c r="J153" i="10"/>
  <c r="J284" i="10"/>
  <c r="J84" i="10"/>
  <c r="J2120" i="10"/>
  <c r="J1920" i="10"/>
  <c r="J1720" i="10"/>
  <c r="J1520" i="10"/>
  <c r="J1320" i="10"/>
  <c r="J1120" i="10"/>
  <c r="J920" i="10"/>
  <c r="J720" i="10"/>
  <c r="J520" i="10"/>
  <c r="J459" i="10"/>
  <c r="J259" i="10"/>
  <c r="J59" i="10"/>
  <c r="J290" i="10"/>
  <c r="J90" i="10"/>
  <c r="J1206" i="10"/>
  <c r="J1006" i="10"/>
  <c r="J806" i="10"/>
  <c r="J606" i="10"/>
  <c r="J405" i="10"/>
  <c r="J205" i="10"/>
  <c r="J436" i="10"/>
  <c r="J236" i="10"/>
  <c r="J36" i="10"/>
  <c r="J2092" i="10"/>
  <c r="J1892" i="10"/>
  <c r="J1692" i="10"/>
  <c r="J1492" i="10"/>
  <c r="J1292" i="10"/>
  <c r="J1092" i="10"/>
  <c r="J892" i="10"/>
  <c r="J692" i="10"/>
  <c r="J492" i="10"/>
  <c r="J351" i="10"/>
  <c r="J151" i="10"/>
  <c r="J422" i="10"/>
  <c r="J222" i="10"/>
  <c r="J22" i="10"/>
  <c r="J1198" i="10"/>
  <c r="J998" i="10"/>
  <c r="J798" i="10"/>
  <c r="J598" i="10"/>
  <c r="J337" i="10"/>
  <c r="J137" i="10"/>
  <c r="J408" i="10"/>
  <c r="J208" i="10"/>
  <c r="J8" i="10"/>
  <c r="J625" i="10"/>
  <c r="J2524" i="10"/>
  <c r="J2384" i="10"/>
  <c r="J2184" i="10"/>
  <c r="J1984" i="10"/>
  <c r="J1784" i="10"/>
  <c r="J1584" i="10"/>
  <c r="J1384" i="10"/>
  <c r="J1184" i="10"/>
  <c r="J984" i="10"/>
  <c r="J784" i="10"/>
  <c r="J584" i="10"/>
  <c r="J463" i="10"/>
  <c r="J263" i="10"/>
  <c r="J63" i="10"/>
  <c r="J334" i="10"/>
  <c r="J134" i="10"/>
  <c r="J2170" i="10"/>
  <c r="J1970" i="10"/>
  <c r="J1770" i="10"/>
  <c r="J1570" i="10"/>
  <c r="J1370" i="10"/>
  <c r="J1170" i="10"/>
  <c r="J970" i="10"/>
  <c r="J770" i="10"/>
  <c r="J570" i="10"/>
  <c r="J349" i="10"/>
  <c r="J149" i="10"/>
  <c r="J380" i="10"/>
  <c r="J180" i="10"/>
  <c r="J14" i="10"/>
  <c r="J771" i="10"/>
  <c r="J2477" i="10"/>
  <c r="J1877" i="10"/>
  <c r="J1757" i="10"/>
  <c r="J1577" i="10"/>
  <c r="J1477" i="10"/>
  <c r="J1197" i="10"/>
  <c r="J557" i="10"/>
  <c r="J2502" i="10"/>
  <c r="J2422" i="10"/>
  <c r="J2342" i="10"/>
  <c r="J2142" i="10"/>
  <c r="J1942" i="10"/>
  <c r="J1742" i="10"/>
  <c r="J2136" i="10"/>
  <c r="J1936" i="10"/>
  <c r="J1736" i="10"/>
  <c r="J1536" i="10"/>
  <c r="J1336" i="10"/>
  <c r="J1136" i="10"/>
  <c r="J936" i="10"/>
  <c r="J736" i="10"/>
  <c r="J536" i="10"/>
  <c r="J395" i="10"/>
  <c r="J195" i="10"/>
  <c r="J366" i="10"/>
  <c r="J166" i="10"/>
  <c r="J1622" i="10"/>
  <c r="J1422" i="10"/>
  <c r="J1222" i="10"/>
  <c r="J1022" i="10"/>
  <c r="J822" i="10"/>
  <c r="J622" i="10"/>
  <c r="J481" i="10"/>
  <c r="J281" i="10"/>
  <c r="J81" i="10"/>
  <c r="J352" i="10"/>
  <c r="J152" i="10"/>
  <c r="J1328" i="10"/>
  <c r="J1128" i="10"/>
  <c r="J928" i="10"/>
  <c r="J728" i="10"/>
  <c r="J528" i="10"/>
  <c r="J467" i="10"/>
  <c r="J267" i="10"/>
  <c r="J67" i="10"/>
  <c r="J338" i="10"/>
  <c r="J138" i="10"/>
  <c r="J1954" i="10"/>
  <c r="J1754" i="10"/>
  <c r="J1554" i="10"/>
  <c r="J1354" i="10"/>
  <c r="J1154" i="10"/>
  <c r="J954" i="10"/>
  <c r="J754" i="10"/>
  <c r="J554" i="10"/>
  <c r="J413" i="10"/>
  <c r="J213" i="10"/>
  <c r="J13" i="10"/>
  <c r="J344" i="10"/>
  <c r="J144" i="10"/>
  <c r="J1980" i="10"/>
  <c r="J1780" i="10"/>
  <c r="J1580" i="10"/>
  <c r="J1380" i="10"/>
  <c r="J1180" i="10"/>
  <c r="J980" i="10"/>
  <c r="J780" i="10"/>
  <c r="J580" i="10"/>
  <c r="J319" i="10"/>
  <c r="J119" i="10"/>
  <c r="J350" i="10"/>
  <c r="J150" i="10"/>
  <c r="J1266" i="10"/>
  <c r="J1066" i="10"/>
  <c r="J866" i="10"/>
  <c r="J666" i="10"/>
  <c r="J466" i="10"/>
  <c r="J465" i="10"/>
  <c r="J265" i="10"/>
  <c r="J65" i="10"/>
  <c r="J296" i="10"/>
  <c r="J96" i="10"/>
  <c r="J1952" i="10"/>
  <c r="J1752" i="10"/>
  <c r="J1552" i="10"/>
  <c r="J1352" i="10"/>
  <c r="J1152" i="10"/>
  <c r="J952" i="10"/>
  <c r="J752" i="10"/>
  <c r="J552" i="10"/>
  <c r="J411" i="10"/>
  <c r="J211" i="10"/>
  <c r="J11" i="10"/>
  <c r="J282" i="10"/>
  <c r="J82" i="10"/>
  <c r="J1258" i="10"/>
  <c r="J1058" i="10"/>
  <c r="J858" i="10"/>
  <c r="J658" i="10"/>
  <c r="J458" i="10"/>
  <c r="J397" i="10"/>
  <c r="J197" i="10"/>
  <c r="J268" i="10"/>
  <c r="J68" i="10"/>
  <c r="J685" i="10"/>
  <c r="J2514" i="10"/>
  <c r="J2444" i="10"/>
  <c r="J2244" i="10"/>
  <c r="J2044" i="10"/>
  <c r="J1844" i="10"/>
  <c r="J1644" i="10"/>
  <c r="J1444" i="10"/>
  <c r="J1244" i="10"/>
  <c r="J1044" i="10"/>
  <c r="J844" i="10"/>
  <c r="J644" i="10"/>
  <c r="J444" i="10"/>
  <c r="J323" i="10"/>
  <c r="J123" i="10"/>
  <c r="J394" i="10"/>
  <c r="J194" i="10"/>
  <c r="J2230" i="10"/>
  <c r="J2030" i="10"/>
  <c r="J1830" i="10"/>
  <c r="J1630" i="10"/>
  <c r="J1430" i="10"/>
  <c r="J1230" i="10"/>
  <c r="J1030" i="10"/>
  <c r="J830" i="10"/>
  <c r="J630" i="10"/>
  <c r="J409" i="10"/>
  <c r="J209" i="10"/>
  <c r="J9" i="10"/>
  <c r="J240" i="10"/>
  <c r="J40" i="10"/>
  <c r="J1371" i="10"/>
  <c r="J2197" i="10"/>
  <c r="J1977" i="10"/>
  <c r="J1557" i="10"/>
  <c r="J1377" i="10"/>
  <c r="J1277" i="10"/>
  <c r="J997" i="10"/>
  <c r="J717" i="10"/>
  <c r="J2202" i="10"/>
  <c r="J2002" i="10"/>
  <c r="J1802" i="10"/>
  <c r="J2196" i="10"/>
  <c r="J1996" i="10"/>
  <c r="J1796" i="10"/>
  <c r="J1596" i="10"/>
  <c r="J1396" i="10"/>
  <c r="J1196" i="10"/>
  <c r="J996" i="10"/>
  <c r="J796" i="10"/>
  <c r="J596" i="10"/>
  <c r="J455" i="10"/>
  <c r="J255" i="10"/>
  <c r="J55" i="10"/>
  <c r="J426" i="10"/>
  <c r="J226" i="10"/>
  <c r="J26" i="10"/>
  <c r="J1682" i="10"/>
  <c r="J1482" i="10"/>
  <c r="J1282" i="10"/>
  <c r="J1082" i="10"/>
  <c r="J882" i="10"/>
  <c r="J682" i="10"/>
  <c r="J482" i="10"/>
  <c r="J341" i="10"/>
  <c r="J141" i="10"/>
  <c r="J412" i="10"/>
  <c r="J212" i="10"/>
  <c r="J12" i="10"/>
  <c r="J1388" i="10"/>
  <c r="J1188" i="10"/>
  <c r="J988" i="10"/>
  <c r="J788" i="10"/>
  <c r="J588" i="10"/>
  <c r="J327" i="10"/>
  <c r="J127" i="10"/>
  <c r="J398" i="10"/>
  <c r="J198" i="10"/>
  <c r="J2014" i="10"/>
  <c r="J1814" i="10"/>
  <c r="J1614" i="10"/>
  <c r="J1414" i="10"/>
  <c r="J1214" i="10"/>
  <c r="J1014" i="10"/>
  <c r="J814" i="10"/>
  <c r="J614" i="10"/>
  <c r="J473" i="10"/>
  <c r="J273" i="10"/>
  <c r="J73" i="10"/>
  <c r="J404" i="10"/>
  <c r="J204" i="10"/>
  <c r="J2040" i="10"/>
  <c r="J1840" i="10"/>
  <c r="J1640" i="10"/>
  <c r="J1440" i="10"/>
  <c r="J1240" i="10"/>
  <c r="J1040" i="10"/>
  <c r="J840" i="10"/>
  <c r="J640" i="10"/>
  <c r="J440" i="10"/>
  <c r="J379" i="10"/>
  <c r="J179" i="10"/>
  <c r="J410" i="10"/>
  <c r="J210" i="10"/>
  <c r="J10" i="10"/>
  <c r="J1326" i="10"/>
  <c r="J1126" i="10"/>
  <c r="J926" i="10"/>
  <c r="J726" i="10"/>
  <c r="J526" i="10"/>
  <c r="J325" i="10"/>
  <c r="J125" i="10"/>
  <c r="J356" i="10"/>
  <c r="J156" i="10"/>
  <c r="J2012" i="10"/>
  <c r="J1812" i="10"/>
  <c r="J1612" i="10"/>
  <c r="J1412" i="10"/>
  <c r="J1212" i="10"/>
  <c r="J1012" i="10"/>
  <c r="J812" i="10"/>
  <c r="J612" i="10"/>
  <c r="J471" i="10"/>
  <c r="J271" i="10"/>
  <c r="J71" i="10"/>
  <c r="J342" i="10"/>
  <c r="J142" i="10"/>
  <c r="J1318" i="10"/>
  <c r="J1118" i="10"/>
  <c r="J918" i="10"/>
  <c r="J718" i="10"/>
  <c r="J518" i="10"/>
  <c r="J457" i="10"/>
  <c r="J257" i="10"/>
  <c r="J57" i="10"/>
  <c r="J328" i="10"/>
  <c r="J128" i="10"/>
  <c r="J545" i="10"/>
  <c r="J2504" i="10"/>
  <c r="J2304" i="10"/>
  <c r="J2104" i="10"/>
  <c r="J1904" i="10"/>
  <c r="J1704" i="10"/>
  <c r="J1504" i="10"/>
  <c r="J1304" i="10"/>
  <c r="J1104" i="10"/>
  <c r="J904" i="10"/>
  <c r="J704" i="10"/>
  <c r="J504" i="10"/>
  <c r="J383" i="10"/>
  <c r="J183" i="10"/>
  <c r="J254" i="10"/>
  <c r="J2290" i="10"/>
  <c r="J2090" i="10"/>
  <c r="J1890" i="10"/>
  <c r="J1690" i="10"/>
  <c r="J1490" i="10"/>
  <c r="J1290" i="10"/>
  <c r="J1090" i="10"/>
  <c r="J890" i="10"/>
  <c r="J690" i="10"/>
  <c r="J490" i="10"/>
  <c r="J469" i="10"/>
  <c r="J269" i="10"/>
  <c r="J69" i="10"/>
  <c r="J300" i="10"/>
  <c r="J100" i="10"/>
  <c r="J1971" i="10"/>
  <c r="J2317" i="10"/>
  <c r="J2077" i="10"/>
  <c r="J1957" i="10"/>
  <c r="J1357" i="10"/>
  <c r="J1177" i="10"/>
  <c r="J1077" i="10"/>
  <c r="J797" i="10"/>
  <c r="J2402" i="10"/>
  <c r="J2262" i="10"/>
  <c r="J2062" i="10"/>
  <c r="J1862" i="10"/>
  <c r="J2256" i="10"/>
  <c r="J2056" i="10"/>
  <c r="J1856" i="10"/>
  <c r="J1656" i="10"/>
  <c r="J1456" i="10"/>
  <c r="J1256" i="10"/>
  <c r="J1056" i="10"/>
  <c r="J856" i="10"/>
  <c r="J656" i="10"/>
  <c r="J456" i="10"/>
  <c r="J315" i="10"/>
  <c r="J115" i="10"/>
  <c r="J286" i="10"/>
  <c r="J86" i="10"/>
  <c r="J1542" i="10"/>
  <c r="J1342" i="10"/>
  <c r="J1142" i="10"/>
  <c r="J942" i="10"/>
  <c r="J742" i="10"/>
  <c r="J542" i="10"/>
  <c r="J401" i="10"/>
  <c r="J201" i="10"/>
  <c r="J272" i="10"/>
  <c r="J72" i="10"/>
  <c r="J1248" i="10"/>
  <c r="J1048" i="10"/>
  <c r="J848" i="10"/>
  <c r="J648" i="10"/>
  <c r="J448" i="10"/>
  <c r="J387" i="10"/>
  <c r="J187" i="10"/>
  <c r="J258" i="10"/>
  <c r="J58" i="10"/>
  <c r="J2074" i="10"/>
  <c r="J1874" i="10"/>
  <c r="J1674" i="10"/>
  <c r="J1474" i="10"/>
  <c r="J1274" i="10"/>
  <c r="J1074" i="10"/>
  <c r="J874" i="10"/>
  <c r="J674" i="10"/>
  <c r="J474" i="10"/>
  <c r="J333" i="10"/>
  <c r="J133" i="10"/>
  <c r="J264" i="10"/>
  <c r="J64" i="10"/>
  <c r="J2100" i="10"/>
  <c r="J1900" i="10"/>
  <c r="J1700" i="10"/>
  <c r="J1500" i="10"/>
  <c r="J1300" i="10"/>
  <c r="J1100" i="10"/>
  <c r="J900" i="10"/>
  <c r="J700" i="10"/>
  <c r="J500" i="10"/>
  <c r="J439" i="10"/>
  <c r="J239" i="10"/>
  <c r="J39" i="10"/>
  <c r="J270" i="10"/>
  <c r="J70" i="10"/>
  <c r="J1186" i="10"/>
  <c r="J986" i="10"/>
  <c r="J786" i="10"/>
  <c r="J586" i="10"/>
  <c r="J385" i="10"/>
  <c r="J185" i="10"/>
  <c r="J416" i="10"/>
  <c r="J216" i="10"/>
  <c r="J16" i="10"/>
  <c r="J2072" i="10"/>
  <c r="J1872" i="10"/>
  <c r="J1672" i="10"/>
  <c r="J1472" i="10"/>
  <c r="J1272" i="10"/>
  <c r="J1072" i="10"/>
  <c r="J872" i="10"/>
  <c r="J672" i="10"/>
  <c r="J472" i="10"/>
  <c r="J331" i="10"/>
  <c r="J131" i="10"/>
  <c r="J402" i="10"/>
  <c r="J202" i="10"/>
  <c r="J1378" i="10"/>
  <c r="J1178" i="10"/>
  <c r="J978" i="10"/>
  <c r="J778" i="10"/>
  <c r="J578" i="10"/>
  <c r="J317" i="10"/>
  <c r="J117" i="10"/>
  <c r="J388" i="10"/>
  <c r="J188" i="10"/>
  <c r="J605" i="10"/>
  <c r="J2364" i="10"/>
  <c r="J2164" i="10"/>
  <c r="J1964" i="10"/>
  <c r="J1764" i="10"/>
  <c r="J1564" i="10"/>
  <c r="J1364" i="10"/>
  <c r="J1164" i="10"/>
  <c r="J964" i="10"/>
  <c r="J764" i="10"/>
  <c r="J564" i="10"/>
  <c r="J443" i="10"/>
  <c r="J243" i="10"/>
  <c r="J43" i="10"/>
  <c r="J314" i="10"/>
  <c r="J114" i="10"/>
  <c r="J2150" i="10"/>
  <c r="J1950" i="10"/>
  <c r="J1750" i="10"/>
  <c r="J1550" i="10"/>
  <c r="J1350" i="10"/>
  <c r="J1150" i="10"/>
  <c r="J950" i="10"/>
  <c r="J750" i="10"/>
  <c r="J550" i="10"/>
  <c r="J329" i="10"/>
  <c r="J129" i="10"/>
  <c r="J360" i="10"/>
  <c r="J160" i="10"/>
  <c r="J571" i="10"/>
  <c r="J2177" i="10"/>
  <c r="J1737" i="10"/>
  <c r="J1157" i="10"/>
  <c r="J977" i="10"/>
  <c r="J877" i="10"/>
  <c r="J697" i="10"/>
  <c r="J617" i="10"/>
  <c r="J537" i="10"/>
  <c r="J2322" i="10"/>
  <c r="J2122" i="10"/>
  <c r="J1922" i="10"/>
  <c r="J1722" i="10"/>
  <c r="J2116" i="10"/>
  <c r="J1916" i="10"/>
  <c r="J1716" i="10"/>
  <c r="J1516" i="10"/>
  <c r="J1316" i="10"/>
  <c r="J1116" i="10"/>
  <c r="J916" i="10"/>
  <c r="J716" i="10"/>
  <c r="J516" i="10"/>
  <c r="J375" i="10"/>
  <c r="J175" i="10"/>
  <c r="J346" i="10"/>
  <c r="J146" i="10"/>
  <c r="J1602" i="10"/>
  <c r="J1402" i="10"/>
  <c r="J1202" i="10"/>
  <c r="J1002" i="10"/>
  <c r="J802" i="10"/>
  <c r="J602" i="10"/>
  <c r="J461" i="10"/>
  <c r="J261" i="10"/>
  <c r="J61" i="10"/>
  <c r="J332" i="10"/>
  <c r="J132" i="10"/>
  <c r="J1308" i="10"/>
  <c r="J1108" i="10"/>
  <c r="J908" i="10"/>
  <c r="J708" i="10"/>
  <c r="J508" i="10"/>
  <c r="J447" i="10"/>
  <c r="J247" i="10"/>
  <c r="J47" i="10"/>
  <c r="J318" i="10"/>
  <c r="J118" i="10"/>
  <c r="J1934" i="10"/>
  <c r="J1734" i="10"/>
  <c r="J1534" i="10"/>
  <c r="J1334" i="10"/>
  <c r="J1134" i="10"/>
  <c r="J934" i="10"/>
  <c r="J734" i="10"/>
  <c r="J534" i="10"/>
  <c r="J393" i="10"/>
  <c r="J193" i="10"/>
  <c r="J324" i="10"/>
  <c r="J124" i="10"/>
  <c r="J1960" i="10"/>
  <c r="J1760" i="10"/>
  <c r="J1560" i="10"/>
  <c r="J1360" i="10"/>
  <c r="J1160" i="10"/>
  <c r="J960" i="10"/>
  <c r="J760" i="10"/>
  <c r="J560" i="10"/>
  <c r="J299" i="10"/>
  <c r="J99" i="10"/>
  <c r="J330" i="10"/>
  <c r="J130" i="10"/>
  <c r="J1246" i="10"/>
  <c r="J1046" i="10"/>
  <c r="J846" i="10"/>
  <c r="J646" i="10"/>
  <c r="J446" i="10"/>
  <c r="J445" i="10"/>
  <c r="J245" i="10"/>
  <c r="J45" i="10"/>
  <c r="J276" i="10"/>
  <c r="J76" i="10"/>
  <c r="J1932" i="10"/>
  <c r="J1732" i="10"/>
  <c r="J1532" i="10"/>
  <c r="J1332" i="10"/>
  <c r="J1132" i="10"/>
  <c r="J932" i="10"/>
  <c r="J732" i="10"/>
  <c r="J532" i="10"/>
  <c r="J391" i="10"/>
  <c r="J191" i="10"/>
  <c r="J262" i="10"/>
  <c r="J62" i="10"/>
  <c r="J1238" i="10"/>
  <c r="J1038" i="10"/>
  <c r="J838" i="10"/>
  <c r="J638" i="10"/>
  <c r="J377" i="10"/>
  <c r="J177" i="10"/>
  <c r="J248" i="10"/>
  <c r="J48" i="10"/>
  <c r="J665" i="10"/>
  <c r="J2424" i="10"/>
  <c r="J2224" i="10"/>
  <c r="J2024" i="10"/>
  <c r="J1824" i="10"/>
  <c r="J1624" i="10"/>
  <c r="J1424" i="10"/>
  <c r="J1224" i="10"/>
  <c r="J1024" i="10"/>
  <c r="J824" i="10"/>
  <c r="J624" i="10"/>
  <c r="J303" i="10"/>
  <c r="J103" i="10"/>
  <c r="J374" i="10"/>
  <c r="J174" i="10"/>
  <c r="J2210" i="10"/>
  <c r="J2010" i="10"/>
  <c r="J1810" i="10"/>
  <c r="J1610" i="10"/>
  <c r="J1410" i="10"/>
  <c r="J1210" i="10"/>
  <c r="J1010" i="10"/>
  <c r="J810" i="10"/>
  <c r="J610" i="10"/>
  <c r="J389" i="10"/>
  <c r="J189" i="10"/>
  <c r="J420" i="10"/>
  <c r="J220" i="10"/>
  <c r="J20" i="10"/>
  <c r="J54" i="10"/>
  <c r="J2505" i="10"/>
  <c r="J1171" i="10"/>
  <c r="J2417" i="10"/>
  <c r="J2157" i="10"/>
  <c r="J1537" i="10"/>
  <c r="J957" i="10"/>
  <c r="J777" i="10"/>
  <c r="J2382" i="10"/>
  <c r="J2182" i="10"/>
  <c r="J1982" i="10"/>
  <c r="J1782" i="10"/>
  <c r="J2176" i="10"/>
  <c r="J1976" i="10"/>
  <c r="J1776" i="10"/>
  <c r="J1576" i="10"/>
  <c r="J1376" i="10"/>
  <c r="J1176" i="10"/>
  <c r="J976" i="10"/>
  <c r="J776" i="10"/>
  <c r="J576" i="10"/>
  <c r="J435" i="10"/>
  <c r="J235" i="10"/>
  <c r="J35" i="10"/>
  <c r="J406" i="10"/>
  <c r="J206" i="10"/>
  <c r="J6" i="10"/>
  <c r="J1662" i="10"/>
  <c r="J1462" i="10"/>
  <c r="J1262" i="10"/>
  <c r="J1062" i="10"/>
  <c r="J862" i="10"/>
  <c r="J662" i="10"/>
  <c r="J462" i="10"/>
  <c r="J321" i="10"/>
  <c r="J121" i="10"/>
  <c r="J392" i="10"/>
  <c r="J192" i="10"/>
  <c r="J1368" i="10"/>
  <c r="J1168" i="10"/>
  <c r="J968" i="10"/>
  <c r="J768" i="10"/>
  <c r="J568" i="10"/>
  <c r="J307" i="10"/>
  <c r="J107" i="10"/>
  <c r="J378" i="10"/>
  <c r="J178" i="10"/>
  <c r="J1994" i="10"/>
  <c r="J1794" i="10"/>
  <c r="J1594" i="10"/>
  <c r="J1394" i="10"/>
  <c r="J1194" i="10"/>
  <c r="J994" i="10"/>
  <c r="J794" i="10"/>
  <c r="J594" i="10"/>
  <c r="J453" i="10"/>
  <c r="J253" i="10"/>
  <c r="J53" i="10"/>
  <c r="J384" i="10"/>
  <c r="J184" i="10"/>
  <c r="J2020" i="10"/>
  <c r="J1820" i="10"/>
  <c r="J1620" i="10"/>
  <c r="J1420" i="10"/>
  <c r="J1220" i="10"/>
  <c r="J1020" i="10"/>
  <c r="J820" i="10"/>
  <c r="J620" i="10"/>
  <c r="J359" i="10"/>
  <c r="J159" i="10"/>
  <c r="J390" i="10"/>
  <c r="J190" i="10"/>
  <c r="J1306" i="10"/>
  <c r="J1106" i="10"/>
  <c r="J906" i="10"/>
  <c r="J706" i="10"/>
  <c r="J506" i="10"/>
  <c r="J305" i="10"/>
  <c r="J105" i="10"/>
  <c r="J336" i="10"/>
  <c r="J136" i="10"/>
  <c r="J1992" i="10"/>
  <c r="J1792" i="10"/>
  <c r="J1592" i="10"/>
  <c r="J1392" i="10"/>
  <c r="J1192" i="10"/>
  <c r="J992" i="10"/>
  <c r="J792" i="10"/>
  <c r="J592" i="10"/>
  <c r="J451" i="10"/>
  <c r="J251" i="10"/>
  <c r="J51" i="10"/>
  <c r="J322" i="10"/>
  <c r="J122" i="10"/>
  <c r="J1298" i="10"/>
  <c r="J1098" i="10"/>
  <c r="J898" i="10"/>
  <c r="J698" i="10"/>
  <c r="J498" i="10"/>
  <c r="J437" i="10"/>
  <c r="J237" i="10"/>
  <c r="J37" i="10"/>
  <c r="J308" i="10"/>
  <c r="J108" i="10"/>
  <c r="J525" i="10"/>
  <c r="J2484" i="10"/>
  <c r="J2284" i="10"/>
  <c r="J2084" i="10"/>
  <c r="J1884" i="10"/>
  <c r="J1684" i="10"/>
  <c r="J1484" i="10"/>
  <c r="J1284" i="10"/>
  <c r="J1084" i="10"/>
  <c r="J884" i="10"/>
  <c r="J684" i="10"/>
  <c r="J484" i="10"/>
  <c r="J363" i="10"/>
  <c r="J163" i="10"/>
  <c r="J434" i="10"/>
  <c r="J234" i="10"/>
  <c r="J2270" i="10"/>
  <c r="J2070" i="10"/>
  <c r="J1870" i="10"/>
  <c r="J1670" i="10"/>
  <c r="J1470" i="10"/>
  <c r="J1270" i="10"/>
  <c r="J1070" i="10"/>
  <c r="J870" i="10"/>
  <c r="J670" i="10"/>
  <c r="J470" i="10"/>
  <c r="J449" i="10"/>
  <c r="J249" i="10"/>
  <c r="J49" i="10"/>
  <c r="J280" i="10"/>
  <c r="J80" i="10"/>
  <c r="J1771" i="10"/>
  <c r="J2277" i="10"/>
  <c r="J1817" i="10"/>
  <c r="J1717" i="10"/>
  <c r="J1617" i="10"/>
  <c r="J1337" i="10"/>
  <c r="J517" i="10"/>
  <c r="J2242" i="10"/>
  <c r="J2042" i="10"/>
  <c r="J1842" i="10"/>
  <c r="J2236" i="10"/>
  <c r="J2036" i="10"/>
  <c r="J1836" i="10"/>
  <c r="J1636" i="10"/>
  <c r="J1436" i="10"/>
  <c r="J1236" i="10"/>
  <c r="J1036" i="10"/>
  <c r="J836" i="10"/>
  <c r="J636" i="10"/>
  <c r="J295" i="10"/>
  <c r="J95" i="10"/>
  <c r="J266" i="10"/>
  <c r="J66" i="10"/>
  <c r="J1522" i="10"/>
  <c r="J1322" i="10"/>
  <c r="J1122" i="10"/>
  <c r="J922" i="10"/>
  <c r="J722" i="10"/>
  <c r="J522" i="10"/>
  <c r="J381" i="10"/>
  <c r="J181" i="10"/>
  <c r="J252" i="10"/>
  <c r="J52" i="10"/>
  <c r="J1228" i="10"/>
  <c r="J1028" i="10"/>
  <c r="J828" i="10"/>
  <c r="J628" i="10"/>
  <c r="J367" i="10"/>
  <c r="J167" i="10"/>
  <c r="J438" i="10"/>
  <c r="J238" i="10"/>
  <c r="J38" i="10"/>
  <c r="J2054" i="10"/>
  <c r="J1854" i="10"/>
  <c r="J1654" i="10"/>
  <c r="J1454" i="10"/>
  <c r="J1254" i="10"/>
  <c r="J1054" i="10"/>
  <c r="J854" i="10"/>
  <c r="J654" i="10"/>
  <c r="J454" i="10"/>
  <c r="J313" i="10"/>
  <c r="J113" i="10"/>
  <c r="J244" i="10"/>
  <c r="J44" i="10"/>
  <c r="J2080" i="10"/>
  <c r="J1880" i="10"/>
  <c r="J1680" i="10"/>
  <c r="J1480" i="10"/>
  <c r="J1280" i="10"/>
  <c r="J1080" i="10"/>
  <c r="J880" i="10"/>
  <c r="J680" i="10"/>
  <c r="J480" i="10"/>
  <c r="J419" i="10"/>
  <c r="J219" i="10"/>
  <c r="J19" i="10"/>
  <c r="J250" i="10"/>
  <c r="J50" i="10"/>
  <c r="J1166" i="10"/>
  <c r="J966" i="10"/>
  <c r="J766" i="10"/>
  <c r="J566" i="10"/>
  <c r="J365" i="10"/>
  <c r="J165" i="10"/>
  <c r="J396" i="10"/>
  <c r="J196" i="10"/>
  <c r="J2052" i="10"/>
  <c r="J1852" i="10"/>
  <c r="J1652" i="10"/>
  <c r="J1452" i="10"/>
  <c r="J1252" i="10"/>
  <c r="J1052" i="10"/>
  <c r="J852" i="10"/>
  <c r="J652" i="10"/>
  <c r="J452" i="10"/>
  <c r="J311" i="10"/>
  <c r="J111" i="10"/>
  <c r="J382" i="10"/>
  <c r="J182" i="10"/>
  <c r="J1358" i="10"/>
  <c r="J1158" i="10"/>
  <c r="J958" i="10"/>
  <c r="J758" i="10"/>
  <c r="J558" i="10"/>
  <c r="J297" i="10"/>
  <c r="J97" i="10"/>
  <c r="J368" i="10"/>
  <c r="J168" i="10"/>
  <c r="J585" i="10"/>
  <c r="J2344" i="10"/>
  <c r="J2144" i="10"/>
  <c r="J1944" i="10"/>
  <c r="J1744" i="10"/>
  <c r="J1544" i="10"/>
  <c r="J1344" i="10"/>
  <c r="J1144" i="10"/>
  <c r="J944" i="10"/>
  <c r="J744" i="10"/>
  <c r="J544" i="10"/>
  <c r="J423" i="10"/>
  <c r="J223" i="10"/>
  <c r="J23" i="10"/>
  <c r="J294" i="10"/>
  <c r="J94" i="10"/>
  <c r="J2130" i="10"/>
  <c r="J1930" i="10"/>
  <c r="J1730" i="10"/>
  <c r="J1530" i="10"/>
  <c r="J1330" i="10"/>
  <c r="J1130" i="10"/>
  <c r="J930" i="10"/>
  <c r="J730" i="10"/>
  <c r="J530" i="10"/>
  <c r="J309" i="10"/>
  <c r="J109" i="10"/>
  <c r="J340" i="10"/>
  <c r="J140" i="10"/>
  <c r="J2371" i="10"/>
  <c r="J2396" i="10"/>
  <c r="J2397" i="10"/>
  <c r="J1917" i="10"/>
  <c r="J1517" i="10"/>
  <c r="J1417" i="10"/>
  <c r="J1137" i="10"/>
  <c r="J757" i="10"/>
  <c r="J677" i="10"/>
  <c r="J597" i="10"/>
  <c r="J2302" i="10"/>
  <c r="J2102" i="10"/>
  <c r="J1902" i="10"/>
  <c r="J1702" i="10"/>
  <c r="J2096" i="10"/>
  <c r="J1896" i="10"/>
  <c r="J1696" i="10"/>
  <c r="J1496" i="10"/>
  <c r="J1296" i="10"/>
  <c r="J1096" i="10"/>
  <c r="J896" i="10"/>
  <c r="J696" i="10"/>
  <c r="J496" i="10"/>
  <c r="J355" i="10"/>
  <c r="J155" i="10"/>
  <c r="J326" i="10"/>
  <c r="J126" i="10"/>
  <c r="J1582" i="10"/>
  <c r="J1382" i="10"/>
  <c r="J1182" i="10"/>
  <c r="J982" i="10"/>
  <c r="J782" i="10"/>
  <c r="J582" i="10"/>
  <c r="J441" i="10"/>
  <c r="J241" i="10"/>
  <c r="J41" i="10"/>
  <c r="J312" i="10"/>
  <c r="J112" i="10"/>
  <c r="J1288" i="10"/>
  <c r="J1088" i="10"/>
  <c r="J888" i="10"/>
  <c r="J688" i="10"/>
  <c r="J488" i="10"/>
  <c r="J427" i="10"/>
  <c r="J227" i="10"/>
  <c r="J27" i="10"/>
  <c r="J298" i="10"/>
  <c r="J98" i="10"/>
  <c r="J2114" i="10"/>
  <c r="J1914" i="10"/>
  <c r="J1714" i="10"/>
  <c r="J1514" i="10"/>
  <c r="J1314" i="10"/>
  <c r="J1114" i="10"/>
  <c r="J914" i="10"/>
  <c r="J714" i="10"/>
  <c r="J514" i="10"/>
  <c r="J373" i="10"/>
  <c r="J173" i="10"/>
  <c r="J304" i="10"/>
  <c r="J104" i="10"/>
  <c r="J2140" i="10"/>
  <c r="J1940" i="10"/>
  <c r="J1740" i="10"/>
  <c r="J1540" i="10"/>
  <c r="J1340" i="10"/>
  <c r="J1140" i="10"/>
  <c r="J940" i="10"/>
  <c r="J740" i="10"/>
  <c r="J540" i="10"/>
  <c r="J479" i="10"/>
  <c r="J279" i="10"/>
  <c r="J79" i="10"/>
  <c r="J310" i="10"/>
  <c r="J110" i="10"/>
  <c r="J1226" i="10"/>
  <c r="J1026" i="10"/>
  <c r="J826" i="10"/>
  <c r="J626" i="10"/>
  <c r="J425" i="10"/>
  <c r="J225" i="10"/>
  <c r="J25" i="10"/>
  <c r="J256" i="10"/>
  <c r="J56" i="10"/>
  <c r="J2112" i="10"/>
  <c r="J1912" i="10"/>
  <c r="J1712" i="10"/>
  <c r="J1512" i="10"/>
  <c r="J1312" i="10"/>
  <c r="J1112" i="10"/>
  <c r="J912" i="10"/>
  <c r="J712" i="10"/>
  <c r="J512" i="10"/>
  <c r="J371" i="10"/>
  <c r="J171" i="10"/>
  <c r="J242" i="10"/>
  <c r="J42" i="10"/>
  <c r="J1218" i="10"/>
  <c r="J1018" i="10"/>
  <c r="J818" i="10"/>
  <c r="J618" i="10"/>
  <c r="J357" i="10"/>
  <c r="J157" i="10"/>
  <c r="J428" i="10"/>
  <c r="J228" i="10"/>
  <c r="J28" i="10"/>
  <c r="J645" i="10"/>
  <c r="J2404" i="10"/>
  <c r="J2204" i="10"/>
  <c r="J2004" i="10"/>
  <c r="J1804" i="10"/>
  <c r="J1604" i="10"/>
  <c r="J1404" i="10"/>
  <c r="J1204" i="10"/>
  <c r="J1004" i="10"/>
  <c r="J804" i="10"/>
  <c r="J604" i="10"/>
  <c r="J483" i="10"/>
  <c r="J283" i="10"/>
  <c r="J83" i="10"/>
  <c r="J354" i="10"/>
  <c r="J154" i="10"/>
  <c r="J2190" i="10"/>
  <c r="J1990" i="10"/>
  <c r="J1790" i="10"/>
  <c r="J1590" i="10"/>
  <c r="J1390" i="10"/>
  <c r="J1190" i="10"/>
  <c r="J990" i="10"/>
  <c r="J790" i="10"/>
  <c r="J590" i="10"/>
  <c r="J369" i="10"/>
  <c r="J169" i="10"/>
  <c r="J400" i="10"/>
  <c r="J200" i="10"/>
  <c r="J34" i="10"/>
  <c r="J971" i="10"/>
  <c r="J2017" i="10"/>
  <c r="J1797" i="10"/>
  <c r="J1317" i="10"/>
  <c r="J1217" i="10"/>
  <c r="J937" i="10"/>
  <c r="J497" i="10"/>
  <c r="J2442" i="10"/>
  <c r="J2362" i="10"/>
  <c r="J2162" i="10"/>
  <c r="J1962" i="10"/>
  <c r="J1762" i="10"/>
  <c r="J2156" i="10"/>
  <c r="J1956" i="10"/>
  <c r="J1756" i="10"/>
  <c r="J1556" i="10"/>
  <c r="J1356" i="10"/>
  <c r="J1156" i="10"/>
  <c r="J956" i="10"/>
  <c r="J756" i="10"/>
  <c r="J556" i="10"/>
  <c r="J415" i="10"/>
  <c r="J215" i="10"/>
  <c r="J15" i="10"/>
  <c r="J386" i="10"/>
  <c r="J186" i="10"/>
  <c r="J1642" i="10"/>
  <c r="J1442" i="10"/>
  <c r="J1242" i="10"/>
  <c r="J1042" i="10"/>
  <c r="J842" i="10"/>
  <c r="J642" i="10"/>
  <c r="J442" i="10"/>
  <c r="J301" i="10"/>
  <c r="J101" i="10"/>
  <c r="J372" i="10"/>
  <c r="J172" i="10"/>
  <c r="J1348" i="10"/>
  <c r="J1148" i="10"/>
  <c r="J948" i="10"/>
  <c r="J748" i="10"/>
  <c r="J548" i="10"/>
  <c r="J487" i="10"/>
  <c r="J287" i="10"/>
  <c r="J87" i="10"/>
  <c r="J358" i="10"/>
  <c r="J158" i="10"/>
  <c r="J1974" i="10"/>
  <c r="J1774" i="10"/>
  <c r="J1574" i="10"/>
  <c r="J1374" i="10"/>
  <c r="J1174" i="10"/>
  <c r="J974" i="10"/>
  <c r="J774" i="10"/>
  <c r="J574" i="10"/>
  <c r="J433" i="10"/>
  <c r="J233" i="10"/>
  <c r="J33" i="10"/>
  <c r="J364" i="10"/>
  <c r="J164" i="10"/>
  <c r="J2000" i="10"/>
  <c r="J1800" i="10"/>
  <c r="J1600" i="10"/>
  <c r="J1400" i="10"/>
  <c r="J1200" i="10"/>
  <c r="J1000" i="10"/>
  <c r="J800" i="10"/>
  <c r="J600" i="10"/>
  <c r="J339" i="10"/>
  <c r="J139" i="10"/>
  <c r="J370" i="10"/>
  <c r="J170" i="10"/>
  <c r="J1286" i="10"/>
  <c r="J1086" i="10"/>
  <c r="J886" i="10"/>
  <c r="J686" i="10"/>
  <c r="J486" i="10"/>
  <c r="J485" i="10"/>
  <c r="J285" i="10"/>
  <c r="J85" i="10"/>
  <c r="J316" i="10"/>
  <c r="J116" i="10"/>
  <c r="J1972" i="10"/>
  <c r="J1772" i="10"/>
  <c r="J1572" i="10"/>
  <c r="J1372" i="10"/>
  <c r="J1172" i="10"/>
  <c r="J972" i="10"/>
  <c r="J772" i="10"/>
  <c r="J572" i="10"/>
  <c r="J431" i="10"/>
  <c r="J231" i="10"/>
  <c r="J31" i="10"/>
  <c r="J302" i="10"/>
  <c r="J102" i="10"/>
  <c r="J1278" i="10"/>
  <c r="J1078" i="10"/>
  <c r="J878" i="10"/>
  <c r="J678" i="10"/>
  <c r="J478" i="10"/>
  <c r="J417" i="10"/>
  <c r="J217" i="10"/>
  <c r="J17" i="10"/>
  <c r="J288" i="10"/>
  <c r="J88" i="10"/>
  <c r="J705" i="10"/>
  <c r="J505" i="10"/>
  <c r="J2464" i="10"/>
  <c r="J2264" i="10"/>
  <c r="J2064" i="10"/>
  <c r="J1864" i="10"/>
  <c r="J1664" i="10"/>
  <c r="J1464" i="10"/>
  <c r="J1264" i="10"/>
  <c r="J1064" i="10"/>
  <c r="J864" i="10"/>
  <c r="J664" i="10"/>
  <c r="J464" i="10"/>
  <c r="J343" i="10"/>
  <c r="J143" i="10"/>
  <c r="J414" i="10"/>
  <c r="J214" i="10"/>
  <c r="J2250" i="10"/>
  <c r="J2050" i="10"/>
  <c r="J1850" i="10"/>
  <c r="J1650" i="10"/>
  <c r="J1450" i="10"/>
  <c r="J1250" i="10"/>
  <c r="J1050" i="10"/>
  <c r="J850" i="10"/>
  <c r="J650" i="10"/>
  <c r="J450" i="10"/>
  <c r="J429" i="10"/>
  <c r="J229" i="10"/>
  <c r="J29" i="10"/>
  <c r="J260" i="10"/>
  <c r="J60" i="10"/>
  <c r="R12" i="10"/>
  <c r="P27" i="10" s="1"/>
  <c r="Q27" i="10" s="1"/>
  <c r="H2526" i="10"/>
  <c r="H2528" i="10"/>
  <c r="H2544" i="10"/>
  <c r="H2530" i="10"/>
  <c r="H2532" i="10"/>
  <c r="H2534" i="10"/>
  <c r="H2536" i="10"/>
  <c r="H2538" i="10"/>
  <c r="H2540" i="10"/>
  <c r="H2542" i="10"/>
  <c r="H2541" i="10"/>
  <c r="H2535" i="10"/>
  <c r="H2537" i="10"/>
  <c r="H2529" i="10"/>
  <c r="H2539" i="10"/>
  <c r="H2527" i="10"/>
  <c r="H2543" i="10"/>
  <c r="H2545" i="10"/>
  <c r="H2525" i="10"/>
  <c r="H2531" i="10"/>
  <c r="H2533" i="10"/>
  <c r="H2407" i="10"/>
  <c r="H2433" i="10"/>
  <c r="H2405" i="10"/>
  <c r="H2411" i="10"/>
  <c r="H2329" i="10"/>
  <c r="H2469" i="10"/>
  <c r="H2475" i="10"/>
  <c r="H2221" i="10"/>
  <c r="H2021" i="10"/>
  <c r="H1821" i="10"/>
  <c r="H1621" i="10"/>
  <c r="H1421" i="10"/>
  <c r="H1221" i="10"/>
  <c r="H1021" i="10"/>
  <c r="H821" i="10"/>
  <c r="H621" i="10"/>
  <c r="H421" i="10"/>
  <c r="H221" i="10"/>
  <c r="H2187" i="10"/>
  <c r="H1987" i="10"/>
  <c r="H1787" i="10"/>
  <c r="H1587" i="10"/>
  <c r="H1387" i="10"/>
  <c r="H1187" i="10"/>
  <c r="H987" i="10"/>
  <c r="H787" i="10"/>
  <c r="H587" i="10"/>
  <c r="H387" i="10"/>
  <c r="H187" i="10"/>
  <c r="H2133" i="10"/>
  <c r="H1933" i="10"/>
  <c r="H1733" i="10"/>
  <c r="H1533" i="10"/>
  <c r="H1333" i="10"/>
  <c r="H1133" i="10"/>
  <c r="H933" i="10"/>
  <c r="H733" i="10"/>
  <c r="H533" i="10"/>
  <c r="H333" i="10"/>
  <c r="H133" i="10"/>
  <c r="H2159" i="10"/>
  <c r="H1959" i="10"/>
  <c r="H1759" i="10"/>
  <c r="H1559" i="10"/>
  <c r="H1359" i="10"/>
  <c r="H1159" i="10"/>
  <c r="H959" i="10"/>
  <c r="H759" i="10"/>
  <c r="H559" i="10"/>
  <c r="H359" i="10"/>
  <c r="H159" i="10"/>
  <c r="H2285" i="10"/>
  <c r="H2085" i="10"/>
  <c r="H1885" i="10"/>
  <c r="H1685" i="10"/>
  <c r="H1485" i="10"/>
  <c r="H1285" i="10"/>
  <c r="H1085" i="10"/>
  <c r="H885" i="10"/>
  <c r="H685" i="10"/>
  <c r="H485" i="10"/>
  <c r="H285" i="10"/>
  <c r="H85" i="10"/>
  <c r="H2151" i="10"/>
  <c r="H1951" i="10"/>
  <c r="H1751" i="10"/>
  <c r="H1551" i="10"/>
  <c r="H1351" i="10"/>
  <c r="H1151" i="10"/>
  <c r="H951" i="10"/>
  <c r="H751" i="10"/>
  <c r="H551" i="10"/>
  <c r="H351" i="10"/>
  <c r="H151" i="10"/>
  <c r="H2503" i="10"/>
  <c r="H2257" i="10"/>
  <c r="H2057" i="10"/>
  <c r="H1857" i="10"/>
  <c r="H1657" i="10"/>
  <c r="H1457" i="10"/>
  <c r="H1257" i="10"/>
  <c r="H1057" i="10"/>
  <c r="H857" i="10"/>
  <c r="H657" i="10"/>
  <c r="H457" i="10"/>
  <c r="H257" i="10"/>
  <c r="H2163" i="10"/>
  <c r="H1963" i="10"/>
  <c r="H1763" i="10"/>
  <c r="H1563" i="10"/>
  <c r="H1363" i="10"/>
  <c r="H1163" i="10"/>
  <c r="H963" i="10"/>
  <c r="H763" i="10"/>
  <c r="H563" i="10"/>
  <c r="H363" i="10"/>
  <c r="H163" i="10"/>
  <c r="H2229" i="10"/>
  <c r="H2029" i="10"/>
  <c r="H1829" i="10"/>
  <c r="H1629" i="10"/>
  <c r="H1429" i="10"/>
  <c r="H1229" i="10"/>
  <c r="H1029" i="10"/>
  <c r="H829" i="10"/>
  <c r="H629" i="10"/>
  <c r="H429" i="10"/>
  <c r="H229" i="10"/>
  <c r="H2359" i="10"/>
  <c r="H2493" i="10"/>
  <c r="H2379" i="10"/>
  <c r="H2471" i="10"/>
  <c r="H2377" i="10"/>
  <c r="H2429" i="10"/>
  <c r="H2375" i="10"/>
  <c r="H2281" i="10"/>
  <c r="H2081" i="10"/>
  <c r="H1881" i="10"/>
  <c r="H1681" i="10"/>
  <c r="H1481" i="10"/>
  <c r="H1281" i="10"/>
  <c r="H1081" i="10"/>
  <c r="H881" i="10"/>
  <c r="H681" i="10"/>
  <c r="H481" i="10"/>
  <c r="H281" i="10"/>
  <c r="H81" i="10"/>
  <c r="H2247" i="10"/>
  <c r="H2047" i="10"/>
  <c r="H1847" i="10"/>
  <c r="H1647" i="10"/>
  <c r="H1447" i="10"/>
  <c r="H1247" i="10"/>
  <c r="H1047" i="10"/>
  <c r="H847" i="10"/>
  <c r="H647" i="10"/>
  <c r="H447" i="10"/>
  <c r="H247" i="10"/>
  <c r="H2193" i="10"/>
  <c r="H1993" i="10"/>
  <c r="H1793" i="10"/>
  <c r="H1593" i="10"/>
  <c r="H1393" i="10"/>
  <c r="H1193" i="10"/>
  <c r="H993" i="10"/>
  <c r="H793" i="10"/>
  <c r="H593" i="10"/>
  <c r="H393" i="10"/>
  <c r="H193" i="10"/>
  <c r="H2219" i="10"/>
  <c r="H2019" i="10"/>
  <c r="H1819" i="10"/>
  <c r="H1619" i="10"/>
  <c r="H1419" i="10"/>
  <c r="H1219" i="10"/>
  <c r="H1019" i="10"/>
  <c r="H819" i="10"/>
  <c r="H619" i="10"/>
  <c r="H419" i="10"/>
  <c r="H219" i="10"/>
  <c r="H2145" i="10"/>
  <c r="H1945" i="10"/>
  <c r="H1745" i="10"/>
  <c r="H1545" i="10"/>
  <c r="H1345" i="10"/>
  <c r="H1145" i="10"/>
  <c r="H945" i="10"/>
  <c r="H745" i="10"/>
  <c r="H545" i="10"/>
  <c r="H345" i="10"/>
  <c r="H145" i="10"/>
  <c r="H2211" i="10"/>
  <c r="H2011" i="10"/>
  <c r="H1811" i="10"/>
  <c r="H1611" i="10"/>
  <c r="H1411" i="10"/>
  <c r="H1211" i="10"/>
  <c r="H1011" i="10"/>
  <c r="H811" i="10"/>
  <c r="H611" i="10"/>
  <c r="H411" i="10"/>
  <c r="H211" i="10"/>
  <c r="H2363" i="10"/>
  <c r="H2117" i="10"/>
  <c r="H1917" i="10"/>
  <c r="H1717" i="10"/>
  <c r="H1517" i="10"/>
  <c r="H1317" i="10"/>
  <c r="H1117" i="10"/>
  <c r="H917" i="10"/>
  <c r="H717" i="10"/>
  <c r="H517" i="10"/>
  <c r="H317" i="10"/>
  <c r="H117" i="10"/>
  <c r="H2223" i="10"/>
  <c r="H2023" i="10"/>
  <c r="H1823" i="10"/>
  <c r="H1623" i="10"/>
  <c r="H1423" i="10"/>
  <c r="H1223" i="10"/>
  <c r="H1023" i="10"/>
  <c r="H823" i="10"/>
  <c r="H623" i="10"/>
  <c r="H423" i="10"/>
  <c r="H223" i="10"/>
  <c r="H2289" i="10"/>
  <c r="H2089" i="10"/>
  <c r="H1889" i="10"/>
  <c r="H1689" i="10"/>
  <c r="H1489" i="10"/>
  <c r="H1289" i="10"/>
  <c r="H1089" i="10"/>
  <c r="H889" i="10"/>
  <c r="H689" i="10"/>
  <c r="H489" i="10"/>
  <c r="H289" i="10"/>
  <c r="H89" i="10"/>
  <c r="H2255" i="10"/>
  <c r="H2055" i="10"/>
  <c r="H1855" i="10"/>
  <c r="H1655" i="10"/>
  <c r="H1455" i="10"/>
  <c r="H1255" i="10"/>
  <c r="H1055" i="10"/>
  <c r="H855" i="10"/>
  <c r="H655" i="10"/>
  <c r="H455" i="10"/>
  <c r="H255" i="10"/>
  <c r="H2387" i="10"/>
  <c r="H2519" i="10"/>
  <c r="H2353" i="10"/>
  <c r="H2331" i="10"/>
  <c r="H2439" i="10"/>
  <c r="H2517" i="10"/>
  <c r="H2395" i="10"/>
  <c r="H2445" i="10"/>
  <c r="H2501" i="10"/>
  <c r="H2141" i="10"/>
  <c r="H1941" i="10"/>
  <c r="H1741" i="10"/>
  <c r="H1541" i="10"/>
  <c r="H1341" i="10"/>
  <c r="H1141" i="10"/>
  <c r="H941" i="10"/>
  <c r="H741" i="10"/>
  <c r="H541" i="10"/>
  <c r="H341" i="10"/>
  <c r="H141" i="10"/>
  <c r="H2307" i="10"/>
  <c r="H2107" i="10"/>
  <c r="H1907" i="10"/>
  <c r="H1707" i="10"/>
  <c r="H1507" i="10"/>
  <c r="H1307" i="10"/>
  <c r="H1107" i="10"/>
  <c r="H907" i="10"/>
  <c r="H707" i="10"/>
  <c r="H507" i="10"/>
  <c r="H307" i="10"/>
  <c r="H107" i="10"/>
  <c r="H2253" i="10"/>
  <c r="H2053" i="10"/>
  <c r="H1853" i="10"/>
  <c r="H1653" i="10"/>
  <c r="H1453" i="10"/>
  <c r="H1253" i="10"/>
  <c r="H1053" i="10"/>
  <c r="H853" i="10"/>
  <c r="H653" i="10"/>
  <c r="H453" i="10"/>
  <c r="H253" i="10"/>
  <c r="H2279" i="10"/>
  <c r="H2079" i="10"/>
  <c r="H1879" i="10"/>
  <c r="H1679" i="10"/>
  <c r="H1479" i="10"/>
  <c r="H1279" i="10"/>
  <c r="H1079" i="10"/>
  <c r="H879" i="10"/>
  <c r="H679" i="10"/>
  <c r="H479" i="10"/>
  <c r="H279" i="10"/>
  <c r="H79" i="10"/>
  <c r="H2205" i="10"/>
  <c r="H2005" i="10"/>
  <c r="H1805" i="10"/>
  <c r="H1605" i="10"/>
  <c r="H1405" i="10"/>
  <c r="H1205" i="10"/>
  <c r="H1005" i="10"/>
  <c r="H805" i="10"/>
  <c r="H605" i="10"/>
  <c r="H405" i="10"/>
  <c r="H205" i="10"/>
  <c r="H2271" i="10"/>
  <c r="H2071" i="10"/>
  <c r="H1871" i="10"/>
  <c r="H1671" i="10"/>
  <c r="H1471" i="10"/>
  <c r="H1271" i="10"/>
  <c r="H1071" i="10"/>
  <c r="H871" i="10"/>
  <c r="H671" i="10"/>
  <c r="H471" i="10"/>
  <c r="H271" i="10"/>
  <c r="H2423" i="10"/>
  <c r="H2177" i="10"/>
  <c r="H1977" i="10"/>
  <c r="H1777" i="10"/>
  <c r="H1577" i="10"/>
  <c r="H1377" i="10"/>
  <c r="H1177" i="10"/>
  <c r="H977" i="10"/>
  <c r="H777" i="10"/>
  <c r="H577" i="10"/>
  <c r="H377" i="10"/>
  <c r="H177" i="10"/>
  <c r="H2283" i="10"/>
  <c r="H2083" i="10"/>
  <c r="H1883" i="10"/>
  <c r="H1683" i="10"/>
  <c r="H1483" i="10"/>
  <c r="H1283" i="10"/>
  <c r="H1083" i="10"/>
  <c r="H883" i="10"/>
  <c r="H683" i="10"/>
  <c r="H483" i="10"/>
  <c r="H283" i="10"/>
  <c r="H83" i="10"/>
  <c r="H2149" i="10"/>
  <c r="H1949" i="10"/>
  <c r="H1749" i="10"/>
  <c r="H1549" i="10"/>
  <c r="H1349" i="10"/>
  <c r="H1149" i="10"/>
  <c r="H949" i="10"/>
  <c r="H749" i="10"/>
  <c r="H549" i="10"/>
  <c r="H349" i="10"/>
  <c r="H149" i="10"/>
  <c r="H2361" i="10"/>
  <c r="H2413" i="10"/>
  <c r="H2365" i="10"/>
  <c r="H2391" i="10"/>
  <c r="H2499" i="10"/>
  <c r="H2455" i="10"/>
  <c r="H2457" i="10"/>
  <c r="H2201" i="10"/>
  <c r="H2001" i="10"/>
  <c r="H1801" i="10"/>
  <c r="H1601" i="10"/>
  <c r="H1401" i="10"/>
  <c r="H1201" i="10"/>
  <c r="H1001" i="10"/>
  <c r="H801" i="10"/>
  <c r="H601" i="10"/>
  <c r="H401" i="10"/>
  <c r="H201" i="10"/>
  <c r="H2167" i="10"/>
  <c r="H1967" i="10"/>
  <c r="H1767" i="10"/>
  <c r="H1567" i="10"/>
  <c r="H1367" i="10"/>
  <c r="H1167" i="10"/>
  <c r="H967" i="10"/>
  <c r="H767" i="10"/>
  <c r="H567" i="10"/>
  <c r="H367" i="10"/>
  <c r="H167" i="10"/>
  <c r="H2313" i="10"/>
  <c r="H2113" i="10"/>
  <c r="H1913" i="10"/>
  <c r="H1713" i="10"/>
  <c r="H1513" i="10"/>
  <c r="H1313" i="10"/>
  <c r="H1113" i="10"/>
  <c r="H913" i="10"/>
  <c r="H713" i="10"/>
  <c r="H513" i="10"/>
  <c r="H313" i="10"/>
  <c r="H113" i="10"/>
  <c r="H2139" i="10"/>
  <c r="H1939" i="10"/>
  <c r="H1739" i="10"/>
  <c r="H1539" i="10"/>
  <c r="H1339" i="10"/>
  <c r="H1139" i="10"/>
  <c r="H939" i="10"/>
  <c r="H739" i="10"/>
  <c r="H539" i="10"/>
  <c r="H339" i="10"/>
  <c r="H139" i="10"/>
  <c r="H2265" i="10"/>
  <c r="H2065" i="10"/>
  <c r="H1865" i="10"/>
  <c r="H1665" i="10"/>
  <c r="H1465" i="10"/>
  <c r="H1265" i="10"/>
  <c r="H1065" i="10"/>
  <c r="H865" i="10"/>
  <c r="H665" i="10"/>
  <c r="H465" i="10"/>
  <c r="H265" i="10"/>
  <c r="H2131" i="10"/>
  <c r="H1931" i="10"/>
  <c r="H1731" i="10"/>
  <c r="H1531" i="10"/>
  <c r="H1331" i="10"/>
  <c r="H1131" i="10"/>
  <c r="H931" i="10"/>
  <c r="H731" i="10"/>
  <c r="H531" i="10"/>
  <c r="H331" i="10"/>
  <c r="H131" i="10"/>
  <c r="H2483" i="10"/>
  <c r="H2237" i="10"/>
  <c r="H2037" i="10"/>
  <c r="H1837" i="10"/>
  <c r="H1637" i="10"/>
  <c r="H1437" i="10"/>
  <c r="H1237" i="10"/>
  <c r="H1037" i="10"/>
  <c r="H837" i="10"/>
  <c r="H637" i="10"/>
  <c r="H437" i="10"/>
  <c r="H237" i="10"/>
  <c r="H2143" i="10"/>
  <c r="H1943" i="10"/>
  <c r="H1743" i="10"/>
  <c r="H1543" i="10"/>
  <c r="H1343" i="10"/>
  <c r="H1143" i="10"/>
  <c r="H943" i="10"/>
  <c r="H743" i="10"/>
  <c r="H543" i="10"/>
  <c r="H343" i="10"/>
  <c r="H143" i="10"/>
  <c r="H2209" i="10"/>
  <c r="H2009" i="10"/>
  <c r="H1809" i="10"/>
  <c r="H1609" i="10"/>
  <c r="H1409" i="10"/>
  <c r="H1209" i="10"/>
  <c r="H1009" i="10"/>
  <c r="H809" i="10"/>
  <c r="H609" i="10"/>
  <c r="H409" i="10"/>
  <c r="H209" i="10"/>
  <c r="H2421" i="10"/>
  <c r="H2509" i="10"/>
  <c r="H2487" i="10"/>
  <c r="H2367" i="10"/>
  <c r="H2473" i="10"/>
  <c r="H2451" i="10"/>
  <c r="H2397" i="10"/>
  <c r="H2497" i="10"/>
  <c r="H2357" i="10"/>
  <c r="H2409" i="10"/>
  <c r="H2337" i="10"/>
  <c r="H2389" i="10"/>
  <c r="H2521" i="10"/>
  <c r="H2385" i="10"/>
  <c r="H2355" i="10"/>
  <c r="H2261" i="10"/>
  <c r="H2061" i="10"/>
  <c r="H1861" i="10"/>
  <c r="H1661" i="10"/>
  <c r="H1461" i="10"/>
  <c r="H1261" i="10"/>
  <c r="H1061" i="10"/>
  <c r="H861" i="10"/>
  <c r="H661" i="10"/>
  <c r="H461" i="10"/>
  <c r="H261" i="10"/>
  <c r="H2227" i="10"/>
  <c r="H2027" i="10"/>
  <c r="H1827" i="10"/>
  <c r="H1627" i="10"/>
  <c r="H1427" i="10"/>
  <c r="H1227" i="10"/>
  <c r="H1027" i="10"/>
  <c r="H827" i="10"/>
  <c r="H627" i="10"/>
  <c r="H427" i="10"/>
  <c r="H227" i="10"/>
  <c r="H2173" i="10"/>
  <c r="H1973" i="10"/>
  <c r="H1773" i="10"/>
  <c r="H1573" i="10"/>
  <c r="H1373" i="10"/>
  <c r="H1173" i="10"/>
  <c r="H973" i="10"/>
  <c r="H773" i="10"/>
  <c r="H573" i="10"/>
  <c r="H373" i="10"/>
  <c r="H173" i="10"/>
  <c r="H2199" i="10"/>
  <c r="H1999" i="10"/>
  <c r="H1799" i="10"/>
  <c r="H1599" i="10"/>
  <c r="H1399" i="10"/>
  <c r="H1199" i="10"/>
  <c r="H999" i="10"/>
  <c r="H799" i="10"/>
  <c r="H599" i="10"/>
  <c r="H399" i="10"/>
  <c r="H199" i="10"/>
  <c r="H2125" i="10"/>
  <c r="H1925" i="10"/>
  <c r="H1725" i="10"/>
  <c r="H1525" i="10"/>
  <c r="H1325" i="10"/>
  <c r="H1125" i="10"/>
  <c r="H925" i="10"/>
  <c r="H725" i="10"/>
  <c r="H525" i="10"/>
  <c r="H325" i="10"/>
  <c r="H125" i="10"/>
  <c r="H2191" i="10"/>
  <c r="H1991" i="10"/>
  <c r="H1791" i="10"/>
  <c r="H1591" i="10"/>
  <c r="H1391" i="10"/>
  <c r="H1191" i="10"/>
  <c r="H991" i="10"/>
  <c r="H791" i="10"/>
  <c r="H591" i="10"/>
  <c r="H391" i="10"/>
  <c r="H191" i="10"/>
  <c r="H2343" i="10"/>
  <c r="H2297" i="10"/>
  <c r="H2097" i="10"/>
  <c r="H1897" i="10"/>
  <c r="H1697" i="10"/>
  <c r="H1497" i="10"/>
  <c r="H1297" i="10"/>
  <c r="H1097" i="10"/>
  <c r="H897" i="10"/>
  <c r="H697" i="10"/>
  <c r="H497" i="10"/>
  <c r="H297" i="10"/>
  <c r="H97" i="10"/>
  <c r="H2203" i="10"/>
  <c r="H2003" i="10"/>
  <c r="H1803" i="10"/>
  <c r="H1603" i="10"/>
  <c r="H1403" i="10"/>
  <c r="H1203" i="10"/>
  <c r="H1003" i="10"/>
  <c r="H803" i="10"/>
  <c r="H603" i="10"/>
  <c r="H403" i="10"/>
  <c r="H203" i="10"/>
  <c r="H2269" i="10"/>
  <c r="H2069" i="10"/>
  <c r="H1869" i="10"/>
  <c r="H1669" i="10"/>
  <c r="H1469" i="10"/>
  <c r="H1269" i="10"/>
  <c r="H1069" i="10"/>
  <c r="H869" i="10"/>
  <c r="H669" i="10"/>
  <c r="H469" i="10"/>
  <c r="H269" i="10"/>
  <c r="H2235" i="10"/>
  <c r="H2035" i="10"/>
  <c r="H1835" i="10"/>
  <c r="H1635" i="10"/>
  <c r="H1435" i="10"/>
  <c r="H1235" i="10"/>
  <c r="H1035" i="10"/>
  <c r="H835" i="10"/>
  <c r="H635" i="10"/>
  <c r="H435" i="10"/>
  <c r="H235" i="10"/>
  <c r="H2345" i="10"/>
  <c r="H2327" i="10"/>
  <c r="H2333" i="10"/>
  <c r="H2507" i="10"/>
  <c r="H2465" i="10"/>
  <c r="H2515" i="10"/>
  <c r="H2485" i="10"/>
  <c r="H2477" i="10"/>
  <c r="H2369" i="10"/>
  <c r="H2511" i="10"/>
  <c r="H2481" i="10"/>
  <c r="H2121" i="10"/>
  <c r="H1921" i="10"/>
  <c r="H1721" i="10"/>
  <c r="H1521" i="10"/>
  <c r="H1321" i="10"/>
  <c r="H1121" i="10"/>
  <c r="H921" i="10"/>
  <c r="H721" i="10"/>
  <c r="H521" i="10"/>
  <c r="H321" i="10"/>
  <c r="H121" i="10"/>
  <c r="H2287" i="10"/>
  <c r="H2087" i="10"/>
  <c r="H1887" i="10"/>
  <c r="H1687" i="10"/>
  <c r="H1487" i="10"/>
  <c r="H1287" i="10"/>
  <c r="H1087" i="10"/>
  <c r="H887" i="10"/>
  <c r="H687" i="10"/>
  <c r="H487" i="10"/>
  <c r="H287" i="10"/>
  <c r="H87" i="10"/>
  <c r="H2233" i="10"/>
  <c r="H2033" i="10"/>
  <c r="H1833" i="10"/>
  <c r="H1633" i="10"/>
  <c r="H1433" i="10"/>
  <c r="H1233" i="10"/>
  <c r="H1033" i="10"/>
  <c r="H833" i="10"/>
  <c r="H633" i="10"/>
  <c r="H433" i="10"/>
  <c r="H233" i="10"/>
  <c r="H2259" i="10"/>
  <c r="H2059" i="10"/>
  <c r="H1859" i="10"/>
  <c r="H1659" i="10"/>
  <c r="H1459" i="10"/>
  <c r="H1259" i="10"/>
  <c r="H1059" i="10"/>
  <c r="H859" i="10"/>
  <c r="H659" i="10"/>
  <c r="H459" i="10"/>
  <c r="H259" i="10"/>
  <c r="H2185" i="10"/>
  <c r="H1985" i="10"/>
  <c r="H1785" i="10"/>
  <c r="H1585" i="10"/>
  <c r="H1385" i="10"/>
  <c r="H1185" i="10"/>
  <c r="H985" i="10"/>
  <c r="H785" i="10"/>
  <c r="H585" i="10"/>
  <c r="H385" i="10"/>
  <c r="H185" i="10"/>
  <c r="H2251" i="10"/>
  <c r="H2051" i="10"/>
  <c r="H1851" i="10"/>
  <c r="H1651" i="10"/>
  <c r="H1451" i="10"/>
  <c r="H1251" i="10"/>
  <c r="H1051" i="10"/>
  <c r="H851" i="10"/>
  <c r="H651" i="10"/>
  <c r="H451" i="10"/>
  <c r="H251" i="10"/>
  <c r="H2403" i="10"/>
  <c r="H2157" i="10"/>
  <c r="H1957" i="10"/>
  <c r="H1757" i="10"/>
  <c r="H1557" i="10"/>
  <c r="H1357" i="10"/>
  <c r="H1157" i="10"/>
  <c r="H957" i="10"/>
  <c r="H757" i="10"/>
  <c r="H557" i="10"/>
  <c r="H357" i="10"/>
  <c r="H157" i="10"/>
  <c r="H2263" i="10"/>
  <c r="H2063" i="10"/>
  <c r="H1863" i="10"/>
  <c r="H1663" i="10"/>
  <c r="H1463" i="10"/>
  <c r="H1263" i="10"/>
  <c r="H1063" i="10"/>
  <c r="H863" i="10"/>
  <c r="H663" i="10"/>
  <c r="H463" i="10"/>
  <c r="H263" i="10"/>
  <c r="H2129" i="10"/>
  <c r="H1929" i="10"/>
  <c r="H1729" i="10"/>
  <c r="H1529" i="10"/>
  <c r="H1329" i="10"/>
  <c r="H1129" i="10"/>
  <c r="H929" i="10"/>
  <c r="H729" i="10"/>
  <c r="H529" i="10"/>
  <c r="H329" i="10"/>
  <c r="H129" i="10"/>
  <c r="H2341" i="10"/>
  <c r="H2295" i="10"/>
  <c r="H2095" i="10"/>
  <c r="H1895" i="10"/>
  <c r="H1695" i="10"/>
  <c r="H1495" i="10"/>
  <c r="H1295" i="10"/>
  <c r="H1095" i="10"/>
  <c r="H895" i="10"/>
  <c r="H695" i="10"/>
  <c r="H495" i="10"/>
  <c r="H295" i="10"/>
  <c r="H95" i="10"/>
  <c r="H2347" i="10"/>
  <c r="H2325" i="10"/>
  <c r="H2393" i="10"/>
  <c r="H2319" i="10"/>
  <c r="H2505" i="10"/>
  <c r="H2371" i="10"/>
  <c r="H2317" i="10"/>
  <c r="H2489" i="10"/>
  <c r="H2479" i="10"/>
  <c r="H2435" i="10"/>
  <c r="H2181" i="10"/>
  <c r="H1981" i="10"/>
  <c r="H1781" i="10"/>
  <c r="H1581" i="10"/>
  <c r="H1381" i="10"/>
  <c r="H1181" i="10"/>
  <c r="H981" i="10"/>
  <c r="H781" i="10"/>
  <c r="H581" i="10"/>
  <c r="H381" i="10"/>
  <c r="H181" i="10"/>
  <c r="H2147" i="10"/>
  <c r="H1947" i="10"/>
  <c r="H1747" i="10"/>
  <c r="H1547" i="10"/>
  <c r="H1347" i="10"/>
  <c r="H1147" i="10"/>
  <c r="H947" i="10"/>
  <c r="H747" i="10"/>
  <c r="H547" i="10"/>
  <c r="H347" i="10"/>
  <c r="H147" i="10"/>
  <c r="H2293" i="10"/>
  <c r="H2093" i="10"/>
  <c r="H1893" i="10"/>
  <c r="H1693" i="10"/>
  <c r="H1493" i="10"/>
  <c r="H1293" i="10"/>
  <c r="H1093" i="10"/>
  <c r="H893" i="10"/>
  <c r="H693" i="10"/>
  <c r="H493" i="10"/>
  <c r="H293" i="10"/>
  <c r="H93" i="10"/>
  <c r="H2119" i="10"/>
  <c r="H1919" i="10"/>
  <c r="H1719" i="10"/>
  <c r="H1519" i="10"/>
  <c r="H1319" i="10"/>
  <c r="H1119" i="10"/>
  <c r="H919" i="10"/>
  <c r="H719" i="10"/>
  <c r="H519" i="10"/>
  <c r="H319" i="10"/>
  <c r="H119" i="10"/>
  <c r="H2245" i="10"/>
  <c r="H2045" i="10"/>
  <c r="H1845" i="10"/>
  <c r="H1645" i="10"/>
  <c r="H1445" i="10"/>
  <c r="H1245" i="10"/>
  <c r="H1045" i="10"/>
  <c r="H845" i="10"/>
  <c r="H645" i="10"/>
  <c r="H445" i="10"/>
  <c r="H245" i="10"/>
  <c r="H2311" i="10"/>
  <c r="H2111" i="10"/>
  <c r="H1911" i="10"/>
  <c r="H1711" i="10"/>
  <c r="H1511" i="10"/>
  <c r="H1311" i="10"/>
  <c r="H1111" i="10"/>
  <c r="H911" i="10"/>
  <c r="H711" i="10"/>
  <c r="H511" i="10"/>
  <c r="H311" i="10"/>
  <c r="H111" i="10"/>
  <c r="H2463" i="10"/>
  <c r="H2217" i="10"/>
  <c r="H2017" i="10"/>
  <c r="H1817" i="10"/>
  <c r="H1617" i="10"/>
  <c r="H1417" i="10"/>
  <c r="H1217" i="10"/>
  <c r="H1017" i="10"/>
  <c r="H817" i="10"/>
  <c r="H617" i="10"/>
  <c r="H417" i="10"/>
  <c r="H217" i="10"/>
  <c r="H2123" i="10"/>
  <c r="H1923" i="10"/>
  <c r="H1723" i="10"/>
  <c r="H1523" i="10"/>
  <c r="H1323" i="10"/>
  <c r="H1123" i="10"/>
  <c r="H923" i="10"/>
  <c r="H723" i="10"/>
  <c r="H523" i="10"/>
  <c r="H323" i="10"/>
  <c r="H123" i="10"/>
  <c r="H2189" i="10"/>
  <c r="H1989" i="10"/>
  <c r="H1789" i="10"/>
  <c r="H1589" i="10"/>
  <c r="H1389" i="10"/>
  <c r="H1189" i="10"/>
  <c r="H989" i="10"/>
  <c r="H789" i="10"/>
  <c r="H589" i="10"/>
  <c r="H389" i="10"/>
  <c r="H189" i="10"/>
  <c r="H2401" i="10"/>
  <c r="H2155" i="10"/>
  <c r="H1955" i="10"/>
  <c r="H1755" i="10"/>
  <c r="H1555" i="10"/>
  <c r="H1355" i="10"/>
  <c r="H1155" i="10"/>
  <c r="H955" i="10"/>
  <c r="H755" i="10"/>
  <c r="H555" i="10"/>
  <c r="H355" i="10"/>
  <c r="H155" i="10"/>
  <c r="H2467" i="10"/>
  <c r="H2427" i="10"/>
  <c r="H2453" i="10"/>
  <c r="H2431" i="10"/>
  <c r="H2399" i="10"/>
  <c r="H2437" i="10"/>
  <c r="H2349" i="10"/>
  <c r="H2419" i="10"/>
  <c r="H2495" i="10"/>
  <c r="H2335" i="10"/>
  <c r="H2241" i="10"/>
  <c r="H2041" i="10"/>
  <c r="H1841" i="10"/>
  <c r="H1641" i="10"/>
  <c r="H1441" i="10"/>
  <c r="H1241" i="10"/>
  <c r="H1041" i="10"/>
  <c r="H841" i="10"/>
  <c r="H641" i="10"/>
  <c r="H441" i="10"/>
  <c r="H241" i="10"/>
  <c r="H2207" i="10"/>
  <c r="H2007" i="10"/>
  <c r="H1807" i="10"/>
  <c r="H1607" i="10"/>
  <c r="H1407" i="10"/>
  <c r="H1207" i="10"/>
  <c r="H1007" i="10"/>
  <c r="H807" i="10"/>
  <c r="H607" i="10"/>
  <c r="H407" i="10"/>
  <c r="H207" i="10"/>
  <c r="H2153" i="10"/>
  <c r="H1953" i="10"/>
  <c r="H1753" i="10"/>
  <c r="H1553" i="10"/>
  <c r="H1353" i="10"/>
  <c r="H1153" i="10"/>
  <c r="H953" i="10"/>
  <c r="H753" i="10"/>
  <c r="H553" i="10"/>
  <c r="H353" i="10"/>
  <c r="H153" i="10"/>
  <c r="H2179" i="10"/>
  <c r="H1979" i="10"/>
  <c r="H1779" i="10"/>
  <c r="H1579" i="10"/>
  <c r="H1379" i="10"/>
  <c r="H1179" i="10"/>
  <c r="H979" i="10"/>
  <c r="H779" i="10"/>
  <c r="H579" i="10"/>
  <c r="H379" i="10"/>
  <c r="H179" i="10"/>
  <c r="H2305" i="10"/>
  <c r="H2105" i="10"/>
  <c r="H1905" i="10"/>
  <c r="H1705" i="10"/>
  <c r="H1505" i="10"/>
  <c r="H1305" i="10"/>
  <c r="H1105" i="10"/>
  <c r="H905" i="10"/>
  <c r="H705" i="10"/>
  <c r="H505" i="10"/>
  <c r="H305" i="10"/>
  <c r="H105" i="10"/>
  <c r="H2171" i="10"/>
  <c r="H1971" i="10"/>
  <c r="H1771" i="10"/>
  <c r="H1571" i="10"/>
  <c r="H1371" i="10"/>
  <c r="H1171" i="10"/>
  <c r="H971" i="10"/>
  <c r="H771" i="10"/>
  <c r="H571" i="10"/>
  <c r="H371" i="10"/>
  <c r="H171" i="10"/>
  <c r="H2323" i="10"/>
  <c r="H2277" i="10"/>
  <c r="H2077" i="10"/>
  <c r="H1877" i="10"/>
  <c r="H1677" i="10"/>
  <c r="H1477" i="10"/>
  <c r="H1277" i="10"/>
  <c r="H1077" i="10"/>
  <c r="H877" i="10"/>
  <c r="H677" i="10"/>
  <c r="H477" i="10"/>
  <c r="H277" i="10"/>
  <c r="H77" i="10"/>
  <c r="H2183" i="10"/>
  <c r="H1983" i="10"/>
  <c r="H1783" i="10"/>
  <c r="H1583" i="10"/>
  <c r="H1383" i="10"/>
  <c r="H1183" i="10"/>
  <c r="H983" i="10"/>
  <c r="H783" i="10"/>
  <c r="H583" i="10"/>
  <c r="H383" i="10"/>
  <c r="H183" i="10"/>
  <c r="H2249" i="10"/>
  <c r="H2049" i="10"/>
  <c r="H1849" i="10"/>
  <c r="H1649" i="10"/>
  <c r="H1449" i="10"/>
  <c r="H1249" i="10"/>
  <c r="H1049" i="10"/>
  <c r="H849" i="10"/>
  <c r="H649" i="10"/>
  <c r="H449" i="10"/>
  <c r="H249" i="10"/>
  <c r="H2461" i="10"/>
  <c r="H2215" i="10"/>
  <c r="H2015" i="10"/>
  <c r="H1815" i="10"/>
  <c r="H1615" i="10"/>
  <c r="H1415" i="10"/>
  <c r="H1215" i="10"/>
  <c r="H1015" i="10"/>
  <c r="H815" i="10"/>
  <c r="H615" i="10"/>
  <c r="H2339" i="10"/>
  <c r="H2491" i="10"/>
  <c r="H2301" i="10"/>
  <c r="H2101" i="10"/>
  <c r="H1901" i="10"/>
  <c r="H1701" i="10"/>
  <c r="H1501" i="10"/>
  <c r="H1301" i="10"/>
  <c r="H1101" i="10"/>
  <c r="H901" i="10"/>
  <c r="H701" i="10"/>
  <c r="H501" i="10"/>
  <c r="H301" i="10"/>
  <c r="H101" i="10"/>
  <c r="H2267" i="10"/>
  <c r="H2067" i="10"/>
  <c r="H1867" i="10"/>
  <c r="H1667" i="10"/>
  <c r="H1467" i="10"/>
  <c r="H1267" i="10"/>
  <c r="H1067" i="10"/>
  <c r="H867" i="10"/>
  <c r="H667" i="10"/>
  <c r="H467" i="10"/>
  <c r="H267" i="10"/>
  <c r="H2213" i="10"/>
  <c r="H2013" i="10"/>
  <c r="H1813" i="10"/>
  <c r="H1613" i="10"/>
  <c r="H1413" i="10"/>
  <c r="H1213" i="10"/>
  <c r="H1013" i="10"/>
  <c r="H813" i="10"/>
  <c r="H613" i="10"/>
  <c r="H413" i="10"/>
  <c r="H213" i="10"/>
  <c r="H2239" i="10"/>
  <c r="H2039" i="10"/>
  <c r="H1839" i="10"/>
  <c r="H1639" i="10"/>
  <c r="H1439" i="10"/>
  <c r="H1239" i="10"/>
  <c r="H1039" i="10"/>
  <c r="H839" i="10"/>
  <c r="H639" i="10"/>
  <c r="H439" i="10"/>
  <c r="H239" i="10"/>
  <c r="H2165" i="10"/>
  <c r="H1965" i="10"/>
  <c r="H1765" i="10"/>
  <c r="H1565" i="10"/>
  <c r="H1365" i="10"/>
  <c r="H1165" i="10"/>
  <c r="H965" i="10"/>
  <c r="H765" i="10"/>
  <c r="H565" i="10"/>
  <c r="H365" i="10"/>
  <c r="H165" i="10"/>
  <c r="H2231" i="10"/>
  <c r="H2031" i="10"/>
  <c r="H1831" i="10"/>
  <c r="H1631" i="10"/>
  <c r="H1431" i="10"/>
  <c r="H1231" i="10"/>
  <c r="H1031" i="10"/>
  <c r="H831" i="10"/>
  <c r="H631" i="10"/>
  <c r="H431" i="10"/>
  <c r="H231" i="10"/>
  <c r="H2523" i="10"/>
  <c r="H2383" i="10"/>
  <c r="H2137" i="10"/>
  <c r="H1937" i="10"/>
  <c r="H1737" i="10"/>
  <c r="H1537" i="10"/>
  <c r="H1337" i="10"/>
  <c r="H1137" i="10"/>
  <c r="H937" i="10"/>
  <c r="H737" i="10"/>
  <c r="H537" i="10"/>
  <c r="H337" i="10"/>
  <c r="H137" i="10"/>
  <c r="H2243" i="10"/>
  <c r="H2043" i="10"/>
  <c r="H1843" i="10"/>
  <c r="H1643" i="10"/>
  <c r="H1443" i="10"/>
  <c r="H1243" i="10"/>
  <c r="H1043" i="10"/>
  <c r="H843" i="10"/>
  <c r="H643" i="10"/>
  <c r="H443" i="10"/>
  <c r="H243" i="10"/>
  <c r="H2447" i="10"/>
  <c r="H2373" i="10"/>
  <c r="H2425" i="10"/>
  <c r="H2351" i="10"/>
  <c r="H2459" i="10"/>
  <c r="H2417" i="10"/>
  <c r="H2449" i="10"/>
  <c r="H2415" i="10"/>
  <c r="H2161" i="10"/>
  <c r="H1961" i="10"/>
  <c r="H1761" i="10"/>
  <c r="H1561" i="10"/>
  <c r="H1361" i="10"/>
  <c r="H1161" i="10"/>
  <c r="H961" i="10"/>
  <c r="H761" i="10"/>
  <c r="H561" i="10"/>
  <c r="H361" i="10"/>
  <c r="H161" i="10"/>
  <c r="H2127" i="10"/>
  <c r="H1927" i="10"/>
  <c r="H1727" i="10"/>
  <c r="H1527" i="10"/>
  <c r="H1327" i="10"/>
  <c r="H1127" i="10"/>
  <c r="H927" i="10"/>
  <c r="H727" i="10"/>
  <c r="H527" i="10"/>
  <c r="H327" i="10"/>
  <c r="H127" i="10"/>
  <c r="H2273" i="10"/>
  <c r="H2073" i="10"/>
  <c r="H1873" i="10"/>
  <c r="H1673" i="10"/>
  <c r="H1473" i="10"/>
  <c r="H1273" i="10"/>
  <c r="H1073" i="10"/>
  <c r="H873" i="10"/>
  <c r="H673" i="10"/>
  <c r="H473" i="10"/>
  <c r="H273" i="10"/>
  <c r="H2299" i="10"/>
  <c r="H2099" i="10"/>
  <c r="H1899" i="10"/>
  <c r="H1699" i="10"/>
  <c r="H1499" i="10"/>
  <c r="H1299" i="10"/>
  <c r="H1099" i="10"/>
  <c r="H899" i="10"/>
  <c r="H699" i="10"/>
  <c r="H499" i="10"/>
  <c r="H299" i="10"/>
  <c r="H99" i="10"/>
  <c r="H2225" i="10"/>
  <c r="H2025" i="10"/>
  <c r="H1825" i="10"/>
  <c r="H1625" i="10"/>
  <c r="H1425" i="10"/>
  <c r="H1225" i="10"/>
  <c r="H1025" i="10"/>
  <c r="H825" i="10"/>
  <c r="H625" i="10"/>
  <c r="H425" i="10"/>
  <c r="H225" i="10"/>
  <c r="H2291" i="10"/>
  <c r="H2091" i="10"/>
  <c r="H1891" i="10"/>
  <c r="H1691" i="10"/>
  <c r="H1491" i="10"/>
  <c r="H1291" i="10"/>
  <c r="H1091" i="10"/>
  <c r="H891" i="10"/>
  <c r="H691" i="10"/>
  <c r="H491" i="10"/>
  <c r="H291" i="10"/>
  <c r="H91" i="10"/>
  <c r="H2513" i="10"/>
  <c r="H2443" i="10"/>
  <c r="H2197" i="10"/>
  <c r="H1997" i="10"/>
  <c r="H1797" i="10"/>
  <c r="H1597" i="10"/>
  <c r="H1397" i="10"/>
  <c r="H1197" i="10"/>
  <c r="H997" i="10"/>
  <c r="H797" i="10"/>
  <c r="H597" i="10"/>
  <c r="H397" i="10"/>
  <c r="H197" i="10"/>
  <c r="H2303" i="10"/>
  <c r="H2103" i="10"/>
  <c r="H1903" i="10"/>
  <c r="H1703" i="10"/>
  <c r="H1503" i="10"/>
  <c r="H1303" i="10"/>
  <c r="H1103" i="10"/>
  <c r="H903" i="10"/>
  <c r="H703" i="10"/>
  <c r="H503" i="10"/>
  <c r="H303" i="10"/>
  <c r="H103" i="10"/>
  <c r="H2169" i="10"/>
  <c r="H1969" i="10"/>
  <c r="H1769" i="10"/>
  <c r="H1569" i="10"/>
  <c r="H1369" i="10"/>
  <c r="H1169" i="10"/>
  <c r="H969" i="10"/>
  <c r="H769" i="10"/>
  <c r="H569" i="10"/>
  <c r="H369" i="10"/>
  <c r="H169" i="10"/>
  <c r="H2381" i="10"/>
  <c r="H2135" i="10"/>
  <c r="H1935" i="10"/>
  <c r="H1735" i="10"/>
  <c r="H1535" i="10"/>
  <c r="H1335" i="10"/>
  <c r="H1135" i="10"/>
  <c r="H935" i="10"/>
  <c r="H735" i="10"/>
  <c r="H535" i="10"/>
  <c r="H335" i="10"/>
  <c r="H135" i="10"/>
  <c r="H909" i="10"/>
  <c r="H2315" i="10"/>
  <c r="H1475" i="10"/>
  <c r="H1315" i="10"/>
  <c r="H375" i="10"/>
  <c r="H67" i="10"/>
  <c r="H45" i="10"/>
  <c r="H43" i="10"/>
  <c r="H49" i="10"/>
  <c r="H2436" i="10"/>
  <c r="H2300" i="10"/>
  <c r="H2100" i="10"/>
  <c r="H1900" i="10"/>
  <c r="H1700" i="10"/>
  <c r="H1500" i="10"/>
  <c r="H1300" i="10"/>
  <c r="H1100" i="10"/>
  <c r="H900" i="10"/>
  <c r="H700" i="10"/>
  <c r="H500" i="10"/>
  <c r="H300" i="10"/>
  <c r="H100" i="10"/>
  <c r="H2448" i="10"/>
  <c r="H2246" i="10"/>
  <c r="H2046" i="10"/>
  <c r="H1846" i="10"/>
  <c r="H1646" i="10"/>
  <c r="H1446" i="10"/>
  <c r="H1246" i="10"/>
  <c r="H1046" i="10"/>
  <c r="H846" i="10"/>
  <c r="H646" i="10"/>
  <c r="H446" i="10"/>
  <c r="H246" i="10"/>
  <c r="H46" i="10"/>
  <c r="H2338" i="10"/>
  <c r="H2272" i="10"/>
  <c r="H2072" i="10"/>
  <c r="H1872" i="10"/>
  <c r="H1672" i="10"/>
  <c r="H1472" i="10"/>
  <c r="H1272" i="10"/>
  <c r="H1072" i="10"/>
  <c r="H872" i="10"/>
  <c r="H672" i="10"/>
  <c r="H472" i="10"/>
  <c r="H272" i="10"/>
  <c r="H2492" i="10"/>
  <c r="H2158" i="10"/>
  <c r="H1958" i="10"/>
  <c r="H1758" i="10"/>
  <c r="H1558" i="10"/>
  <c r="H1358" i="10"/>
  <c r="H1158" i="10"/>
  <c r="H958" i="10"/>
  <c r="H758" i="10"/>
  <c r="H558" i="10"/>
  <c r="H358" i="10"/>
  <c r="H158" i="10"/>
  <c r="H2356" i="10"/>
  <c r="H2304" i="10"/>
  <c r="H2104" i="10"/>
  <c r="H1904" i="10"/>
  <c r="H1704" i="10"/>
  <c r="H1504" i="10"/>
  <c r="H1304" i="10"/>
  <c r="H1104" i="10"/>
  <c r="H904" i="10"/>
  <c r="H704" i="10"/>
  <c r="H504" i="10"/>
  <c r="H304" i="10"/>
  <c r="H104" i="10"/>
  <c r="H2336" i="10"/>
  <c r="H2270" i="10"/>
  <c r="H2070" i="10"/>
  <c r="H1870" i="10"/>
  <c r="H1670" i="10"/>
  <c r="H1470" i="10"/>
  <c r="H1270" i="10"/>
  <c r="H1070" i="10"/>
  <c r="H870" i="10"/>
  <c r="H670" i="10"/>
  <c r="H470" i="10"/>
  <c r="H270" i="10"/>
  <c r="H70" i="10"/>
  <c r="H2490" i="10"/>
  <c r="H2156" i="10"/>
  <c r="H1956" i="10"/>
  <c r="H1756" i="10"/>
  <c r="H1556" i="10"/>
  <c r="H1356" i="10"/>
  <c r="H1156" i="10"/>
  <c r="H956" i="10"/>
  <c r="H756" i="10"/>
  <c r="H556" i="10"/>
  <c r="H356" i="10"/>
  <c r="H156" i="10"/>
  <c r="H2142" i="10"/>
  <c r="H1942" i="10"/>
  <c r="H1742" i="10"/>
  <c r="H1542" i="10"/>
  <c r="H1342" i="10"/>
  <c r="H1142" i="10"/>
  <c r="H942" i="10"/>
  <c r="H742" i="10"/>
  <c r="H542" i="10"/>
  <c r="H342" i="10"/>
  <c r="H142" i="10"/>
  <c r="H2148" i="10"/>
  <c r="H1948" i="10"/>
  <c r="H1748" i="10"/>
  <c r="H1548" i="10"/>
  <c r="H1348" i="10"/>
  <c r="H1148" i="10"/>
  <c r="H948" i="10"/>
  <c r="H748" i="10"/>
  <c r="H2430" i="10"/>
  <c r="H2294" i="10"/>
  <c r="H2094" i="10"/>
  <c r="H1894" i="10"/>
  <c r="H1694" i="10"/>
  <c r="H1494" i="10"/>
  <c r="H1294" i="10"/>
  <c r="H1094" i="10"/>
  <c r="H894" i="10"/>
  <c r="H694" i="10"/>
  <c r="H494" i="10"/>
  <c r="H294" i="10"/>
  <c r="H94" i="10"/>
  <c r="H12" i="10"/>
  <c r="H1509" i="10"/>
  <c r="H1975" i="10"/>
  <c r="H1795" i="10"/>
  <c r="H975" i="10"/>
  <c r="H795" i="10"/>
  <c r="H215" i="10"/>
  <c r="H53" i="10"/>
  <c r="H57" i="10"/>
  <c r="H2494" i="10"/>
  <c r="H2160" i="10"/>
  <c r="H1960" i="10"/>
  <c r="H1760" i="10"/>
  <c r="H1560" i="10"/>
  <c r="H1360" i="10"/>
  <c r="H1160" i="10"/>
  <c r="H960" i="10"/>
  <c r="H760" i="10"/>
  <c r="H560" i="10"/>
  <c r="H360" i="10"/>
  <c r="H160" i="10"/>
  <c r="H2442" i="10"/>
  <c r="H2306" i="10"/>
  <c r="H2106" i="10"/>
  <c r="H1906" i="10"/>
  <c r="H1706" i="10"/>
  <c r="H1506" i="10"/>
  <c r="H1306" i="10"/>
  <c r="H1106" i="10"/>
  <c r="H906" i="10"/>
  <c r="H706" i="10"/>
  <c r="H506" i="10"/>
  <c r="H306" i="10"/>
  <c r="H106" i="10"/>
  <c r="H2132" i="10"/>
  <c r="H1932" i="10"/>
  <c r="H1732" i="10"/>
  <c r="H1532" i="10"/>
  <c r="H1332" i="10"/>
  <c r="H1132" i="10"/>
  <c r="H932" i="10"/>
  <c r="H732" i="10"/>
  <c r="H532" i="10"/>
  <c r="H332" i="10"/>
  <c r="H2218" i="10"/>
  <c r="H2018" i="10"/>
  <c r="H1818" i="10"/>
  <c r="H1618" i="10"/>
  <c r="H1418" i="10"/>
  <c r="H1218" i="10"/>
  <c r="H1018" i="10"/>
  <c r="H818" i="10"/>
  <c r="H618" i="10"/>
  <c r="H418" i="10"/>
  <c r="H218" i="10"/>
  <c r="H18" i="10"/>
  <c r="H2414" i="10"/>
  <c r="H2164" i="10"/>
  <c r="H1964" i="10"/>
  <c r="H1764" i="10"/>
  <c r="H1564" i="10"/>
  <c r="H1364" i="10"/>
  <c r="H1164" i="10"/>
  <c r="H964" i="10"/>
  <c r="H764" i="10"/>
  <c r="H564" i="10"/>
  <c r="H364" i="10"/>
  <c r="H164" i="10"/>
  <c r="H2394" i="10"/>
  <c r="H2130" i="10"/>
  <c r="H1930" i="10"/>
  <c r="H1730" i="10"/>
  <c r="H1530" i="10"/>
  <c r="H1330" i="10"/>
  <c r="H1130" i="10"/>
  <c r="H930" i="10"/>
  <c r="H730" i="10"/>
  <c r="H530" i="10"/>
  <c r="H330" i="10"/>
  <c r="H130" i="10"/>
  <c r="H2348" i="10"/>
  <c r="H2216" i="10"/>
  <c r="H2016" i="10"/>
  <c r="H1816" i="10"/>
  <c r="H1616" i="10"/>
  <c r="H1416" i="10"/>
  <c r="H1216" i="10"/>
  <c r="H1016" i="10"/>
  <c r="H816" i="10"/>
  <c r="H616" i="10"/>
  <c r="H416" i="10"/>
  <c r="H216" i="10"/>
  <c r="H16" i="10"/>
  <c r="H2470" i="10"/>
  <c r="H2202" i="10"/>
  <c r="H2002" i="10"/>
  <c r="H1802" i="10"/>
  <c r="H1602" i="10"/>
  <c r="H1402" i="10"/>
  <c r="H1202" i="10"/>
  <c r="H1002" i="10"/>
  <c r="H802" i="10"/>
  <c r="H602" i="10"/>
  <c r="H402" i="10"/>
  <c r="H202" i="10"/>
  <c r="H2476" i="10"/>
  <c r="H2208" i="10"/>
  <c r="H2008" i="10"/>
  <c r="H1808" i="10"/>
  <c r="H1608" i="10"/>
  <c r="H1408" i="10"/>
  <c r="H1208" i="10"/>
  <c r="H1008" i="10"/>
  <c r="H808" i="10"/>
  <c r="H608" i="10"/>
  <c r="H2488" i="10"/>
  <c r="H2154" i="10"/>
  <c r="H1954" i="10"/>
  <c r="H1754" i="10"/>
  <c r="H1554" i="10"/>
  <c r="H1354" i="10"/>
  <c r="H1154" i="10"/>
  <c r="H954" i="10"/>
  <c r="H754" i="10"/>
  <c r="H554" i="10"/>
  <c r="H2109" i="10"/>
  <c r="H109" i="10"/>
  <c r="H2441" i="10"/>
  <c r="H2275" i="10"/>
  <c r="H2115" i="10"/>
  <c r="H1275" i="10"/>
  <c r="H1115" i="10"/>
  <c r="H475" i="10"/>
  <c r="H41" i="10"/>
  <c r="H59" i="10"/>
  <c r="H31" i="10"/>
  <c r="H55" i="10"/>
  <c r="H2352" i="10"/>
  <c r="H2220" i="10"/>
  <c r="H2020" i="10"/>
  <c r="H1820" i="10"/>
  <c r="H1620" i="10"/>
  <c r="H1420" i="10"/>
  <c r="H1220" i="10"/>
  <c r="H1020" i="10"/>
  <c r="H820" i="10"/>
  <c r="H620" i="10"/>
  <c r="H420" i="10"/>
  <c r="H220" i="10"/>
  <c r="H2500" i="10"/>
  <c r="H2364" i="10"/>
  <c r="H2166" i="10"/>
  <c r="H1966" i="10"/>
  <c r="H1766" i="10"/>
  <c r="H1566" i="10"/>
  <c r="H1366" i="10"/>
  <c r="H1166" i="10"/>
  <c r="H966" i="10"/>
  <c r="H766" i="10"/>
  <c r="H566" i="10"/>
  <c r="H366" i="10"/>
  <c r="H166" i="10"/>
  <c r="H2396" i="10"/>
  <c r="H2192" i="10"/>
  <c r="H1992" i="10"/>
  <c r="H1792" i="10"/>
  <c r="H1592" i="10"/>
  <c r="H1392" i="10"/>
  <c r="H1192" i="10"/>
  <c r="H992" i="10"/>
  <c r="H792" i="10"/>
  <c r="H592" i="10"/>
  <c r="H392" i="10"/>
  <c r="H192" i="10"/>
  <c r="H2350" i="10"/>
  <c r="H2278" i="10"/>
  <c r="H2078" i="10"/>
  <c r="H1878" i="10"/>
  <c r="H1678" i="10"/>
  <c r="H1478" i="10"/>
  <c r="H1278" i="10"/>
  <c r="H1078" i="10"/>
  <c r="H878" i="10"/>
  <c r="H678" i="10"/>
  <c r="H478" i="10"/>
  <c r="H278" i="10"/>
  <c r="H78" i="10"/>
  <c r="H2472" i="10"/>
  <c r="H2224" i="10"/>
  <c r="H2024" i="10"/>
  <c r="H1824" i="10"/>
  <c r="H1624" i="10"/>
  <c r="H1424" i="10"/>
  <c r="H1224" i="10"/>
  <c r="H1024" i="10"/>
  <c r="H824" i="10"/>
  <c r="H624" i="10"/>
  <c r="H424" i="10"/>
  <c r="H224" i="10"/>
  <c r="H24" i="10"/>
  <c r="H2452" i="10"/>
  <c r="H2190" i="10"/>
  <c r="H1990" i="10"/>
  <c r="H1790" i="10"/>
  <c r="H1590" i="10"/>
  <c r="H1390" i="10"/>
  <c r="H1190" i="10"/>
  <c r="H990" i="10"/>
  <c r="H790" i="10"/>
  <c r="H590" i="10"/>
  <c r="H390" i="10"/>
  <c r="H190" i="10"/>
  <c r="H2406" i="10"/>
  <c r="H2342" i="10"/>
  <c r="H2276" i="10"/>
  <c r="H2076" i="10"/>
  <c r="H1876" i="10"/>
  <c r="H1676" i="10"/>
  <c r="H1476" i="10"/>
  <c r="H1276" i="10"/>
  <c r="H1076" i="10"/>
  <c r="H876" i="10"/>
  <c r="H676" i="10"/>
  <c r="H476" i="10"/>
  <c r="H276" i="10"/>
  <c r="H76" i="10"/>
  <c r="H2328" i="10"/>
  <c r="H2262" i="10"/>
  <c r="H2062" i="10"/>
  <c r="H1862" i="10"/>
  <c r="H1662" i="10"/>
  <c r="H1462" i="10"/>
  <c r="H1262" i="10"/>
  <c r="H1062" i="10"/>
  <c r="H862" i="10"/>
  <c r="H662" i="10"/>
  <c r="H462" i="10"/>
  <c r="H262" i="10"/>
  <c r="H62" i="10"/>
  <c r="H2334" i="10"/>
  <c r="H2268" i="10"/>
  <c r="H2068" i="10"/>
  <c r="H1868" i="10"/>
  <c r="H1668" i="10"/>
  <c r="H1468" i="10"/>
  <c r="H1268" i="10"/>
  <c r="H1068" i="10"/>
  <c r="H868" i="10"/>
  <c r="H668" i="10"/>
  <c r="H2482" i="10"/>
  <c r="H2346" i="10"/>
  <c r="H2214" i="10"/>
  <c r="H2014" i="10"/>
  <c r="H1814" i="10"/>
  <c r="H1614" i="10"/>
  <c r="H1414" i="10"/>
  <c r="H709" i="10"/>
  <c r="H1775" i="10"/>
  <c r="H1595" i="10"/>
  <c r="H775" i="10"/>
  <c r="H595" i="10"/>
  <c r="H195" i="10"/>
  <c r="H47" i="10"/>
  <c r="H25" i="10"/>
  <c r="H23" i="10"/>
  <c r="H29" i="10"/>
  <c r="H2280" i="10"/>
  <c r="H2080" i="10"/>
  <c r="H1880" i="10"/>
  <c r="H1680" i="10"/>
  <c r="H1480" i="10"/>
  <c r="H1280" i="10"/>
  <c r="H1080" i="10"/>
  <c r="H880" i="10"/>
  <c r="H680" i="10"/>
  <c r="H480" i="10"/>
  <c r="H280" i="10"/>
  <c r="H80" i="10"/>
  <c r="H2358" i="10"/>
  <c r="H2226" i="10"/>
  <c r="H2026" i="10"/>
  <c r="H1826" i="10"/>
  <c r="H1626" i="10"/>
  <c r="H1426" i="10"/>
  <c r="H1226" i="10"/>
  <c r="H1026" i="10"/>
  <c r="H826" i="10"/>
  <c r="H626" i="10"/>
  <c r="H426" i="10"/>
  <c r="H226" i="10"/>
  <c r="H26" i="10"/>
  <c r="H2454" i="10"/>
  <c r="H2252" i="10"/>
  <c r="H2052" i="10"/>
  <c r="H1852" i="10"/>
  <c r="H1652" i="10"/>
  <c r="H1452" i="10"/>
  <c r="H1252" i="10"/>
  <c r="H1052" i="10"/>
  <c r="H852" i="10"/>
  <c r="H652" i="10"/>
  <c r="H452" i="10"/>
  <c r="H252" i="10"/>
  <c r="H2408" i="10"/>
  <c r="H2138" i="10"/>
  <c r="H1938" i="10"/>
  <c r="H1738" i="10"/>
  <c r="H1538" i="10"/>
  <c r="H1338" i="10"/>
  <c r="H1138" i="10"/>
  <c r="H938" i="10"/>
  <c r="H738" i="10"/>
  <c r="H538" i="10"/>
  <c r="H338" i="10"/>
  <c r="H138" i="10"/>
  <c r="H2284" i="10"/>
  <c r="H2084" i="10"/>
  <c r="H1884" i="10"/>
  <c r="H1684" i="10"/>
  <c r="H1484" i="10"/>
  <c r="H1284" i="10"/>
  <c r="H1084" i="10"/>
  <c r="H884" i="10"/>
  <c r="H684" i="10"/>
  <c r="H484" i="10"/>
  <c r="H284" i="10"/>
  <c r="H84" i="10"/>
  <c r="H2250" i="10"/>
  <c r="H2050" i="10"/>
  <c r="H1850" i="10"/>
  <c r="H1650" i="10"/>
  <c r="H1450" i="10"/>
  <c r="H1250" i="10"/>
  <c r="H1050" i="10"/>
  <c r="H850" i="10"/>
  <c r="H650" i="10"/>
  <c r="H450" i="10"/>
  <c r="H250" i="10"/>
  <c r="H50" i="10"/>
  <c r="H2464" i="10"/>
  <c r="H2400" i="10"/>
  <c r="H2136" i="10"/>
  <c r="H1936" i="10"/>
  <c r="H1736" i="10"/>
  <c r="H1536" i="10"/>
  <c r="H1336" i="10"/>
  <c r="H1136" i="10"/>
  <c r="H936" i="10"/>
  <c r="H736" i="10"/>
  <c r="H536" i="10"/>
  <c r="H336" i="10"/>
  <c r="H136" i="10"/>
  <c r="H2386" i="10"/>
  <c r="H2322" i="10"/>
  <c r="H2122" i="10"/>
  <c r="H1922" i="10"/>
  <c r="H1722" i="10"/>
  <c r="H1522" i="10"/>
  <c r="H1322" i="10"/>
  <c r="H1122" i="10"/>
  <c r="H922" i="10"/>
  <c r="H722" i="10"/>
  <c r="H522" i="10"/>
  <c r="H322" i="10"/>
  <c r="H122" i="10"/>
  <c r="H2392" i="10"/>
  <c r="H2128" i="10"/>
  <c r="H1928" i="10"/>
  <c r="H1728" i="10"/>
  <c r="H1528" i="10"/>
  <c r="H1328" i="10"/>
  <c r="H1128" i="10"/>
  <c r="H928" i="10"/>
  <c r="H728" i="10"/>
  <c r="H2404" i="10"/>
  <c r="H2340" i="10"/>
  <c r="H2274" i="10"/>
  <c r="H2074" i="10"/>
  <c r="H1874" i="10"/>
  <c r="H1674" i="10"/>
  <c r="H1474" i="10"/>
  <c r="H1309" i="10"/>
  <c r="H2075" i="10"/>
  <c r="H1915" i="10"/>
  <c r="H1075" i="10"/>
  <c r="H915" i="10"/>
  <c r="H315" i="10"/>
  <c r="H33" i="10"/>
  <c r="H37" i="10"/>
  <c r="H2410" i="10"/>
  <c r="H2140" i="10"/>
  <c r="H1940" i="10"/>
  <c r="H1740" i="10"/>
  <c r="H1540" i="10"/>
  <c r="H1340" i="10"/>
  <c r="H1140" i="10"/>
  <c r="H940" i="10"/>
  <c r="H740" i="10"/>
  <c r="H540" i="10"/>
  <c r="H340" i="10"/>
  <c r="H140" i="10"/>
  <c r="H2286" i="10"/>
  <c r="H2086" i="10"/>
  <c r="H1886" i="10"/>
  <c r="H1686" i="10"/>
  <c r="H1486" i="10"/>
  <c r="H1286" i="10"/>
  <c r="H1086" i="10"/>
  <c r="H886" i="10"/>
  <c r="H686" i="10"/>
  <c r="H486" i="10"/>
  <c r="H286" i="10"/>
  <c r="H86" i="10"/>
  <c r="H2516" i="10"/>
  <c r="H2312" i="10"/>
  <c r="H2112" i="10"/>
  <c r="H1912" i="10"/>
  <c r="H1712" i="10"/>
  <c r="H1512" i="10"/>
  <c r="H1312" i="10"/>
  <c r="H1112" i="10"/>
  <c r="H912" i="10"/>
  <c r="H712" i="10"/>
  <c r="H512" i="10"/>
  <c r="H312" i="10"/>
  <c r="H2466" i="10"/>
  <c r="H2402" i="10"/>
  <c r="H2198" i="10"/>
  <c r="H1998" i="10"/>
  <c r="H1798" i="10"/>
  <c r="H1598" i="10"/>
  <c r="H1398" i="10"/>
  <c r="H1198" i="10"/>
  <c r="H998" i="10"/>
  <c r="H798" i="10"/>
  <c r="H598" i="10"/>
  <c r="H398" i="10"/>
  <c r="H198" i="10"/>
  <c r="H2330" i="10"/>
  <c r="H2144" i="10"/>
  <c r="H1944" i="10"/>
  <c r="H1744" i="10"/>
  <c r="H1544" i="10"/>
  <c r="H1344" i="10"/>
  <c r="H1144" i="10"/>
  <c r="H944" i="10"/>
  <c r="H744" i="10"/>
  <c r="H544" i="10"/>
  <c r="H344" i="10"/>
  <c r="H144" i="10"/>
  <c r="H2310" i="10"/>
  <c r="H2110" i="10"/>
  <c r="H1910" i="10"/>
  <c r="H1710" i="10"/>
  <c r="H1510" i="10"/>
  <c r="H1310" i="10"/>
  <c r="H1110" i="10"/>
  <c r="H910" i="10"/>
  <c r="H710" i="10"/>
  <c r="H510" i="10"/>
  <c r="H310" i="10"/>
  <c r="H110" i="10"/>
  <c r="H2458" i="10"/>
  <c r="H2196" i="10"/>
  <c r="H1996" i="10"/>
  <c r="H1796" i="10"/>
  <c r="H1596" i="10"/>
  <c r="H1396" i="10"/>
  <c r="H1196" i="10"/>
  <c r="H1909" i="10"/>
  <c r="H2321" i="10"/>
  <c r="H1575" i="10"/>
  <c r="H1395" i="10"/>
  <c r="H575" i="10"/>
  <c r="H175" i="10"/>
  <c r="H21" i="10"/>
  <c r="H39" i="10"/>
  <c r="H11" i="10"/>
  <c r="H35" i="10"/>
  <c r="H2468" i="10"/>
  <c r="H2200" i="10"/>
  <c r="H2000" i="10"/>
  <c r="H1800" i="10"/>
  <c r="H1600" i="10"/>
  <c r="H1400" i="10"/>
  <c r="H1200" i="10"/>
  <c r="H1000" i="10"/>
  <c r="H800" i="10"/>
  <c r="H600" i="10"/>
  <c r="H400" i="10"/>
  <c r="H200" i="10"/>
  <c r="H2416" i="10"/>
  <c r="H2146" i="10"/>
  <c r="H1946" i="10"/>
  <c r="H1746" i="10"/>
  <c r="H1546" i="10"/>
  <c r="H1346" i="10"/>
  <c r="H1146" i="10"/>
  <c r="H946" i="10"/>
  <c r="H746" i="10"/>
  <c r="H546" i="10"/>
  <c r="H346" i="10"/>
  <c r="H146" i="10"/>
  <c r="H2506" i="10"/>
  <c r="H2172" i="10"/>
  <c r="H1972" i="10"/>
  <c r="H1772" i="10"/>
  <c r="H1572" i="10"/>
  <c r="H1372" i="10"/>
  <c r="H1172" i="10"/>
  <c r="H972" i="10"/>
  <c r="H772" i="10"/>
  <c r="H572" i="10"/>
  <c r="H372" i="10"/>
  <c r="H2460" i="10"/>
  <c r="H2324" i="10"/>
  <c r="H2258" i="10"/>
  <c r="H2058" i="10"/>
  <c r="H1858" i="10"/>
  <c r="H1658" i="10"/>
  <c r="H1458" i="10"/>
  <c r="H1258" i="10"/>
  <c r="H1058" i="10"/>
  <c r="H858" i="10"/>
  <c r="H658" i="10"/>
  <c r="H458" i="10"/>
  <c r="H258" i="10"/>
  <c r="H58" i="10"/>
  <c r="H2388" i="10"/>
  <c r="H2204" i="10"/>
  <c r="H2004" i="10"/>
  <c r="H1804" i="10"/>
  <c r="H1604" i="10"/>
  <c r="H1404" i="10"/>
  <c r="H1204" i="10"/>
  <c r="H1004" i="10"/>
  <c r="H804" i="10"/>
  <c r="H604" i="10"/>
  <c r="H404" i="10"/>
  <c r="H204" i="10"/>
  <c r="H2368" i="10"/>
  <c r="H2170" i="10"/>
  <c r="H1970" i="10"/>
  <c r="H1770" i="10"/>
  <c r="H1570" i="10"/>
  <c r="H1370" i="10"/>
  <c r="H1170" i="10"/>
  <c r="H970" i="10"/>
  <c r="H770" i="10"/>
  <c r="H570" i="10"/>
  <c r="H370" i="10"/>
  <c r="H170" i="10"/>
  <c r="H2256" i="10"/>
  <c r="H2056" i="10"/>
  <c r="H1856" i="10"/>
  <c r="H1656" i="10"/>
  <c r="H1456" i="10"/>
  <c r="H1256" i="10"/>
  <c r="H1056" i="10"/>
  <c r="H856" i="10"/>
  <c r="H656" i="10"/>
  <c r="H456" i="10"/>
  <c r="H256" i="10"/>
  <c r="H56" i="10"/>
  <c r="H2438" i="10"/>
  <c r="H2242" i="10"/>
  <c r="H2042" i="10"/>
  <c r="H1842" i="10"/>
  <c r="H1642" i="10"/>
  <c r="H1442" i="10"/>
  <c r="H1242" i="10"/>
  <c r="H1042" i="10"/>
  <c r="H842" i="10"/>
  <c r="H642" i="10"/>
  <c r="H442" i="10"/>
  <c r="H242" i="10"/>
  <c r="H42" i="10"/>
  <c r="H2520" i="10"/>
  <c r="H2450" i="10"/>
  <c r="H2248" i="10"/>
  <c r="H2048" i="10"/>
  <c r="H1848" i="10"/>
  <c r="H1648" i="10"/>
  <c r="H1448" i="10"/>
  <c r="H1248" i="10"/>
  <c r="H1048" i="10"/>
  <c r="H848" i="10"/>
  <c r="H648" i="10"/>
  <c r="H509" i="10"/>
  <c r="H1875" i="10"/>
  <c r="H1715" i="10"/>
  <c r="H875" i="10"/>
  <c r="H715" i="10"/>
  <c r="H415" i="10"/>
  <c r="H27" i="10"/>
  <c r="H71" i="10"/>
  <c r="H9" i="10"/>
  <c r="H2462" i="10"/>
  <c r="H2326" i="10"/>
  <c r="H2260" i="10"/>
  <c r="H2060" i="10"/>
  <c r="H1860" i="10"/>
  <c r="H1660" i="10"/>
  <c r="H1460" i="10"/>
  <c r="H1260" i="10"/>
  <c r="H1060" i="10"/>
  <c r="H860" i="10"/>
  <c r="H660" i="10"/>
  <c r="H460" i="10"/>
  <c r="H260" i="10"/>
  <c r="H60" i="10"/>
  <c r="H2474" i="10"/>
  <c r="H2206" i="10"/>
  <c r="H2006" i="10"/>
  <c r="H1806" i="10"/>
  <c r="H1606" i="10"/>
  <c r="H1406" i="10"/>
  <c r="H1206" i="10"/>
  <c r="H1006" i="10"/>
  <c r="H806" i="10"/>
  <c r="H606" i="10"/>
  <c r="H406" i="10"/>
  <c r="H206" i="10"/>
  <c r="H2370" i="10"/>
  <c r="H2232" i="10"/>
  <c r="H2032" i="10"/>
  <c r="H1832" i="10"/>
  <c r="H1632" i="10"/>
  <c r="H1432" i="10"/>
  <c r="H1232" i="10"/>
  <c r="H1032" i="10"/>
  <c r="H832" i="10"/>
  <c r="H632" i="10"/>
  <c r="H432" i="10"/>
  <c r="H232" i="10"/>
  <c r="H2524" i="10"/>
  <c r="H2318" i="10"/>
  <c r="H2118" i="10"/>
  <c r="H1918" i="10"/>
  <c r="H1718" i="10"/>
  <c r="H1518" i="10"/>
  <c r="H1318" i="10"/>
  <c r="H1118" i="10"/>
  <c r="H918" i="10"/>
  <c r="H718" i="10"/>
  <c r="H518" i="10"/>
  <c r="H318" i="10"/>
  <c r="H118" i="10"/>
  <c r="H2514" i="10"/>
  <c r="H2446" i="10"/>
  <c r="H2382" i="10"/>
  <c r="H2264" i="10"/>
  <c r="H2064" i="10"/>
  <c r="H1864" i="10"/>
  <c r="H1664" i="10"/>
  <c r="H1464" i="10"/>
  <c r="H1264" i="10"/>
  <c r="H1064" i="10"/>
  <c r="H864" i="10"/>
  <c r="H664" i="10"/>
  <c r="H464" i="10"/>
  <c r="H264" i="10"/>
  <c r="H64" i="10"/>
  <c r="H2426" i="10"/>
  <c r="H2362" i="10"/>
  <c r="H2230" i="10"/>
  <c r="H2030" i="10"/>
  <c r="H1830" i="10"/>
  <c r="H1630" i="10"/>
  <c r="H1430" i="10"/>
  <c r="H1230" i="10"/>
  <c r="H1030" i="10"/>
  <c r="H830" i="10"/>
  <c r="H630" i="10"/>
  <c r="H430" i="10"/>
  <c r="H230" i="10"/>
  <c r="H30" i="10"/>
  <c r="H2522" i="10"/>
  <c r="H2316" i="10"/>
  <c r="H2116" i="10"/>
  <c r="H1916" i="10"/>
  <c r="H1716" i="10"/>
  <c r="H1516" i="10"/>
  <c r="H1316" i="10"/>
  <c r="H1116" i="10"/>
  <c r="H916" i="10"/>
  <c r="H716" i="10"/>
  <c r="H516" i="10"/>
  <c r="H316" i="10"/>
  <c r="H116" i="10"/>
  <c r="H2302" i="10"/>
  <c r="H2102" i="10"/>
  <c r="H1902" i="10"/>
  <c r="H1702" i="10"/>
  <c r="H1502" i="10"/>
  <c r="H1302" i="10"/>
  <c r="H1102" i="10"/>
  <c r="H902" i="10"/>
  <c r="H702" i="10"/>
  <c r="H502" i="10"/>
  <c r="H302" i="10"/>
  <c r="H102" i="10"/>
  <c r="H1109" i="10"/>
  <c r="H2195" i="10"/>
  <c r="H1375" i="10"/>
  <c r="H1195" i="10"/>
  <c r="H275" i="10"/>
  <c r="H13" i="10"/>
  <c r="H65" i="10"/>
  <c r="H17" i="10"/>
  <c r="H63" i="10"/>
  <c r="H69" i="10"/>
  <c r="H2384" i="10"/>
  <c r="H2320" i="10"/>
  <c r="H2120" i="10"/>
  <c r="H1920" i="10"/>
  <c r="H1720" i="10"/>
  <c r="H1520" i="10"/>
  <c r="H1320" i="10"/>
  <c r="H1120" i="10"/>
  <c r="H920" i="10"/>
  <c r="H720" i="10"/>
  <c r="H520" i="10"/>
  <c r="H320" i="10"/>
  <c r="H120" i="10"/>
  <c r="H2332" i="10"/>
  <c r="H2266" i="10"/>
  <c r="H2066" i="10"/>
  <c r="H1866" i="10"/>
  <c r="H1666" i="10"/>
  <c r="H1466" i="10"/>
  <c r="H1266" i="10"/>
  <c r="H1066" i="10"/>
  <c r="H866" i="10"/>
  <c r="H666" i="10"/>
  <c r="H466" i="10"/>
  <c r="H266" i="10"/>
  <c r="H66" i="10"/>
  <c r="H6" i="10"/>
  <c r="H2428" i="10"/>
  <c r="H2292" i="10"/>
  <c r="H2092" i="10"/>
  <c r="H1892" i="10"/>
  <c r="H1692" i="10"/>
  <c r="H1492" i="10"/>
  <c r="H1292" i="10"/>
  <c r="H1092" i="10"/>
  <c r="H892" i="10"/>
  <c r="H692" i="10"/>
  <c r="H492" i="10"/>
  <c r="H292" i="10"/>
  <c r="H2178" i="10"/>
  <c r="H1978" i="10"/>
  <c r="H1778" i="10"/>
  <c r="H1578" i="10"/>
  <c r="H1378" i="10"/>
  <c r="H1178" i="10"/>
  <c r="H978" i="10"/>
  <c r="H778" i="10"/>
  <c r="H578" i="10"/>
  <c r="H378" i="10"/>
  <c r="H178" i="10"/>
  <c r="H2504" i="10"/>
  <c r="H2440" i="10"/>
  <c r="H2124" i="10"/>
  <c r="H1924" i="10"/>
  <c r="H1724" i="10"/>
  <c r="H1524" i="10"/>
  <c r="H1324" i="10"/>
  <c r="H1124" i="10"/>
  <c r="H924" i="10"/>
  <c r="H724" i="10"/>
  <c r="H524" i="10"/>
  <c r="H324" i="10"/>
  <c r="H124" i="10"/>
  <c r="H2484" i="10"/>
  <c r="H2420" i="10"/>
  <c r="H2290" i="10"/>
  <c r="H2090" i="10"/>
  <c r="H1890" i="10"/>
  <c r="H1690" i="10"/>
  <c r="H1490" i="10"/>
  <c r="H1290" i="10"/>
  <c r="H1090" i="10"/>
  <c r="H890" i="10"/>
  <c r="H690" i="10"/>
  <c r="H490" i="10"/>
  <c r="H290" i="10"/>
  <c r="H90" i="10"/>
  <c r="H2512" i="10"/>
  <c r="H2374" i="10"/>
  <c r="H2176" i="10"/>
  <c r="H1976" i="10"/>
  <c r="H1776" i="10"/>
  <c r="H1576" i="10"/>
  <c r="H1376" i="10"/>
  <c r="H1176" i="10"/>
  <c r="H976" i="10"/>
  <c r="H776" i="10"/>
  <c r="H576" i="10"/>
  <c r="H376" i="10"/>
  <c r="H176" i="10"/>
  <c r="H2496" i="10"/>
  <c r="H2162" i="10"/>
  <c r="H1962" i="10"/>
  <c r="H1762" i="10"/>
  <c r="H1562" i="10"/>
  <c r="H1709" i="10"/>
  <c r="H1675" i="10"/>
  <c r="H1515" i="10"/>
  <c r="H675" i="10"/>
  <c r="H395" i="10"/>
  <c r="H73" i="10"/>
  <c r="H19" i="10"/>
  <c r="H15" i="10"/>
  <c r="H2518" i="10"/>
  <c r="H2378" i="10"/>
  <c r="H2180" i="10"/>
  <c r="H1980" i="10"/>
  <c r="H1780" i="10"/>
  <c r="H1580" i="10"/>
  <c r="H1380" i="10"/>
  <c r="H1180" i="10"/>
  <c r="H980" i="10"/>
  <c r="H780" i="10"/>
  <c r="H580" i="10"/>
  <c r="H380" i="10"/>
  <c r="H180" i="10"/>
  <c r="H2126" i="10"/>
  <c r="H1926" i="10"/>
  <c r="H1726" i="10"/>
  <c r="H1526" i="10"/>
  <c r="H1326" i="10"/>
  <c r="H1126" i="10"/>
  <c r="H926" i="10"/>
  <c r="H726" i="10"/>
  <c r="H526" i="10"/>
  <c r="H326" i="10"/>
  <c r="H126" i="10"/>
  <c r="H2486" i="10"/>
  <c r="H2422" i="10"/>
  <c r="H2152" i="10"/>
  <c r="H1952" i="10"/>
  <c r="H1752" i="10"/>
  <c r="H1552" i="10"/>
  <c r="H1352" i="10"/>
  <c r="H1152" i="10"/>
  <c r="H952" i="10"/>
  <c r="H752" i="10"/>
  <c r="H552" i="10"/>
  <c r="H352" i="10"/>
  <c r="H2376" i="10"/>
  <c r="H2238" i="10"/>
  <c r="H2038" i="10"/>
  <c r="H1838" i="10"/>
  <c r="H1638" i="10"/>
  <c r="H1438" i="10"/>
  <c r="H1238" i="10"/>
  <c r="H1038" i="10"/>
  <c r="H838" i="10"/>
  <c r="H638" i="10"/>
  <c r="H438" i="10"/>
  <c r="H238" i="10"/>
  <c r="H38" i="10"/>
  <c r="H2498" i="10"/>
  <c r="H2184" i="10"/>
  <c r="H1984" i="10"/>
  <c r="H1784" i="10"/>
  <c r="H1584" i="10"/>
  <c r="H1384" i="10"/>
  <c r="H1184" i="10"/>
  <c r="H984" i="10"/>
  <c r="H784" i="10"/>
  <c r="H584" i="10"/>
  <c r="H384" i="10"/>
  <c r="H184" i="10"/>
  <c r="H2478" i="10"/>
  <c r="H2150" i="10"/>
  <c r="H1950" i="10"/>
  <c r="H1750" i="10"/>
  <c r="H1550" i="10"/>
  <c r="H1350" i="10"/>
  <c r="H1150" i="10"/>
  <c r="H950" i="10"/>
  <c r="H750" i="10"/>
  <c r="H550" i="10"/>
  <c r="H350" i="10"/>
  <c r="H150" i="10"/>
  <c r="H2432" i="10"/>
  <c r="H2236" i="10"/>
  <c r="H2036" i="10"/>
  <c r="H1836" i="10"/>
  <c r="H1636" i="10"/>
  <c r="H1436" i="10"/>
  <c r="H1236" i="10"/>
  <c r="H1036" i="10"/>
  <c r="H836" i="10"/>
  <c r="H636" i="10"/>
  <c r="H436" i="10"/>
  <c r="H236" i="10"/>
  <c r="H36" i="10"/>
  <c r="H2354" i="10"/>
  <c r="H2222" i="10"/>
  <c r="H2022" i="10"/>
  <c r="H1822" i="10"/>
  <c r="H1622" i="10"/>
  <c r="H1422" i="10"/>
  <c r="H1222" i="10"/>
  <c r="H1022" i="10"/>
  <c r="H822" i="10"/>
  <c r="H622" i="10"/>
  <c r="H422" i="10"/>
  <c r="H222" i="10"/>
  <c r="H2424" i="10"/>
  <c r="H2360" i="10"/>
  <c r="H2228" i="10"/>
  <c r="H2028" i="10"/>
  <c r="H1828" i="10"/>
  <c r="H1628" i="10"/>
  <c r="H1428" i="10"/>
  <c r="H1228" i="10"/>
  <c r="H1028" i="10"/>
  <c r="H828" i="10"/>
  <c r="H628" i="10"/>
  <c r="H2372" i="10"/>
  <c r="H2174" i="10"/>
  <c r="H1974" i="10"/>
  <c r="H1774" i="10"/>
  <c r="H1574" i="10"/>
  <c r="H1374" i="10"/>
  <c r="H1174" i="10"/>
  <c r="H974" i="10"/>
  <c r="H2309" i="10"/>
  <c r="H309" i="10"/>
  <c r="H2175" i="10"/>
  <c r="H1995" i="10"/>
  <c r="H1175" i="10"/>
  <c r="H995" i="10"/>
  <c r="H515" i="10"/>
  <c r="H115" i="10"/>
  <c r="H61" i="10"/>
  <c r="H7" i="10"/>
  <c r="H51" i="10"/>
  <c r="H75" i="10"/>
  <c r="H2508" i="10"/>
  <c r="H2240" i="10"/>
  <c r="H2040" i="10"/>
  <c r="H1840" i="10"/>
  <c r="H1640" i="10"/>
  <c r="H1440" i="10"/>
  <c r="H1240" i="10"/>
  <c r="H1040" i="10"/>
  <c r="H840" i="10"/>
  <c r="H640" i="10"/>
  <c r="H440" i="10"/>
  <c r="H240" i="10"/>
  <c r="H40" i="10"/>
  <c r="H2390" i="10"/>
  <c r="H2186" i="10"/>
  <c r="H1986" i="10"/>
  <c r="H1786" i="10"/>
  <c r="H1586" i="10"/>
  <c r="H1386" i="10"/>
  <c r="H1186" i="10"/>
  <c r="H986" i="10"/>
  <c r="H786" i="10"/>
  <c r="H586" i="10"/>
  <c r="H386" i="10"/>
  <c r="H186" i="10"/>
  <c r="H2480" i="10"/>
  <c r="H2344" i="10"/>
  <c r="H2212" i="10"/>
  <c r="H2012" i="10"/>
  <c r="H1812" i="10"/>
  <c r="H1612" i="10"/>
  <c r="H1412" i="10"/>
  <c r="H1212" i="10"/>
  <c r="H1012" i="10"/>
  <c r="H812" i="10"/>
  <c r="H612" i="10"/>
  <c r="H412" i="10"/>
  <c r="H212" i="10"/>
  <c r="H2434" i="10"/>
  <c r="H2298" i="10"/>
  <c r="H2098" i="10"/>
  <c r="H1898" i="10"/>
  <c r="H1698" i="10"/>
  <c r="H1498" i="10"/>
  <c r="H1298" i="10"/>
  <c r="H1098" i="10"/>
  <c r="H898" i="10"/>
  <c r="H698" i="10"/>
  <c r="H498" i="10"/>
  <c r="H298" i="10"/>
  <c r="H98" i="10"/>
  <c r="H2244" i="10"/>
  <c r="H2044" i="10"/>
  <c r="H1844" i="10"/>
  <c r="H1644" i="10"/>
  <c r="H1444" i="10"/>
  <c r="H1244" i="10"/>
  <c r="H1044" i="10"/>
  <c r="H844" i="10"/>
  <c r="H644" i="10"/>
  <c r="H444" i="10"/>
  <c r="H244" i="10"/>
  <c r="H44" i="10"/>
  <c r="H2210" i="10"/>
  <c r="H2010" i="10"/>
  <c r="H1810" i="10"/>
  <c r="H1610" i="10"/>
  <c r="H1410" i="10"/>
  <c r="H1210" i="10"/>
  <c r="H1010" i="10"/>
  <c r="H810" i="10"/>
  <c r="H610" i="10"/>
  <c r="H410" i="10"/>
  <c r="H210" i="10"/>
  <c r="H10" i="10"/>
  <c r="H2296" i="10"/>
  <c r="H2096" i="10"/>
  <c r="H1896" i="10"/>
  <c r="H1696" i="10"/>
  <c r="H1496" i="10"/>
  <c r="H1296" i="10"/>
  <c r="H1096" i="10"/>
  <c r="H896" i="10"/>
  <c r="H696" i="10"/>
  <c r="H496" i="10"/>
  <c r="H296" i="10"/>
  <c r="H96" i="10"/>
  <c r="H2412" i="10"/>
  <c r="H2282" i="10"/>
  <c r="H2082" i="10"/>
  <c r="H1882" i="10"/>
  <c r="H1682" i="10"/>
  <c r="H1482" i="10"/>
  <c r="H1282" i="10"/>
  <c r="H1082" i="10"/>
  <c r="H882" i="10"/>
  <c r="H682" i="10"/>
  <c r="H482" i="10"/>
  <c r="H282" i="10"/>
  <c r="H82" i="10"/>
  <c r="H2418" i="10"/>
  <c r="H2288" i="10"/>
  <c r="H2088" i="10"/>
  <c r="H1888" i="10"/>
  <c r="H1688" i="10"/>
  <c r="H1488" i="10"/>
  <c r="H1288" i="10"/>
  <c r="H1088" i="10"/>
  <c r="H888" i="10"/>
  <c r="H688" i="10"/>
  <c r="H2234" i="10"/>
  <c r="H2034" i="10"/>
  <c r="H1834" i="10"/>
  <c r="H1634" i="10"/>
  <c r="H1434" i="10"/>
  <c r="H1234" i="10"/>
  <c r="H196" i="10"/>
  <c r="H1982" i="10"/>
  <c r="H1362" i="10"/>
  <c r="H362" i="10"/>
  <c r="H2366" i="10"/>
  <c r="H1908" i="10"/>
  <c r="H788" i="10"/>
  <c r="H2114" i="10"/>
  <c r="H1594" i="10"/>
  <c r="H1314" i="10"/>
  <c r="H994" i="10"/>
  <c r="H814" i="10"/>
  <c r="H734" i="10"/>
  <c r="H654" i="10"/>
  <c r="H574" i="10"/>
  <c r="H334" i="10"/>
  <c r="H114" i="10"/>
  <c r="H152" i="10"/>
  <c r="H72" i="10"/>
  <c r="H528" i="10"/>
  <c r="H328" i="10"/>
  <c r="H128" i="10"/>
  <c r="H388" i="10"/>
  <c r="H188" i="10"/>
  <c r="H796" i="10"/>
  <c r="H982" i="10"/>
  <c r="H2108" i="10"/>
  <c r="H988" i="10"/>
  <c r="H2398" i="10"/>
  <c r="H2254" i="10"/>
  <c r="H1734" i="10"/>
  <c r="H1274" i="10"/>
  <c r="H1074" i="10"/>
  <c r="H474" i="10"/>
  <c r="H254" i="10"/>
  <c r="H34" i="10"/>
  <c r="H22" i="10"/>
  <c r="H962" i="10"/>
  <c r="H2308" i="10"/>
  <c r="H1188" i="10"/>
  <c r="H768" i="10"/>
  <c r="H1914" i="10"/>
  <c r="H394" i="10"/>
  <c r="H174" i="10"/>
  <c r="H132" i="10"/>
  <c r="H448" i="10"/>
  <c r="H248" i="10"/>
  <c r="H48" i="10"/>
  <c r="H2444" i="10"/>
  <c r="H1782" i="10"/>
  <c r="H582" i="10"/>
  <c r="H2510" i="10"/>
  <c r="H1388" i="10"/>
  <c r="H968" i="10"/>
  <c r="H2054" i="10"/>
  <c r="H1534" i="10"/>
  <c r="H1394" i="10"/>
  <c r="H874" i="10"/>
  <c r="H794" i="10"/>
  <c r="H714" i="10"/>
  <c r="H634" i="10"/>
  <c r="H314" i="10"/>
  <c r="H14" i="10"/>
  <c r="H52" i="10"/>
  <c r="H508" i="10"/>
  <c r="H308" i="10"/>
  <c r="H108" i="10"/>
  <c r="H20" i="10"/>
  <c r="H596" i="10"/>
  <c r="H2380" i="10"/>
  <c r="H562" i="10"/>
  <c r="H2502" i="10"/>
  <c r="H1588" i="10"/>
  <c r="H1168" i="10"/>
  <c r="H708" i="10"/>
  <c r="H2194" i="10"/>
  <c r="H1714" i="10"/>
  <c r="H1254" i="10"/>
  <c r="H1054" i="10"/>
  <c r="H614" i="10"/>
  <c r="H534" i="10"/>
  <c r="H454" i="10"/>
  <c r="H234" i="10"/>
  <c r="H154" i="10"/>
  <c r="H568" i="10"/>
  <c r="H368" i="10"/>
  <c r="H168" i="10"/>
  <c r="H1182" i="10"/>
  <c r="H182" i="10"/>
  <c r="H1788" i="10"/>
  <c r="H1368" i="10"/>
  <c r="H908" i="10"/>
  <c r="H1854" i="10"/>
  <c r="H1134" i="10"/>
  <c r="H374" i="10"/>
  <c r="H74" i="10"/>
  <c r="H112" i="10"/>
  <c r="H428" i="10"/>
  <c r="H228" i="10"/>
  <c r="H28" i="10"/>
  <c r="H1582" i="10"/>
  <c r="H1162" i="10"/>
  <c r="H162" i="10"/>
  <c r="H1988" i="10"/>
  <c r="H1568" i="10"/>
  <c r="H1108" i="10"/>
  <c r="H1994" i="10"/>
  <c r="H1514" i="10"/>
  <c r="H1214" i="10"/>
  <c r="H1034" i="10"/>
  <c r="H934" i="10"/>
  <c r="H854" i="10"/>
  <c r="H774" i="10"/>
  <c r="H214" i="10"/>
  <c r="H32" i="10"/>
  <c r="H488" i="10"/>
  <c r="H288" i="10"/>
  <c r="H88" i="10"/>
  <c r="H396" i="10"/>
  <c r="H2182" i="10"/>
  <c r="H782" i="10"/>
  <c r="H2188" i="10"/>
  <c r="H1768" i="10"/>
  <c r="H1308" i="10"/>
  <c r="H2134" i="10"/>
  <c r="H1654" i="10"/>
  <c r="H1334" i="10"/>
  <c r="H1014" i="10"/>
  <c r="H674" i="10"/>
  <c r="H594" i="10"/>
  <c r="H514" i="10"/>
  <c r="H434" i="10"/>
  <c r="H354" i="10"/>
  <c r="H134" i="10"/>
  <c r="H172" i="10"/>
  <c r="H548" i="10"/>
  <c r="H348" i="10"/>
  <c r="H148" i="10"/>
  <c r="H408" i="10"/>
  <c r="H208" i="10"/>
  <c r="H8" i="10"/>
  <c r="H996" i="10"/>
  <c r="H762" i="10"/>
  <c r="H1968" i="10"/>
  <c r="H1508" i="10"/>
  <c r="H2314" i="10"/>
  <c r="H1794" i="10"/>
  <c r="H1114" i="10"/>
  <c r="H274" i="10"/>
  <c r="H54" i="10"/>
  <c r="H92" i="10"/>
  <c r="H1382" i="10"/>
  <c r="H382" i="10"/>
  <c r="H2168" i="10"/>
  <c r="H1708" i="10"/>
  <c r="H588" i="10"/>
  <c r="H2456" i="10"/>
  <c r="H1934" i="10"/>
  <c r="H1454" i="10"/>
  <c r="H1194" i="10"/>
  <c r="H914" i="10"/>
  <c r="H834" i="10"/>
  <c r="H414" i="10"/>
  <c r="H194" i="10"/>
  <c r="H468" i="10"/>
  <c r="H268" i="10"/>
  <c r="H68" i="10"/>
  <c r="R11" i="10"/>
  <c r="P26" i="10" s="1"/>
  <c r="Q26" i="10" s="1"/>
  <c r="O31" i="10" s="1"/>
  <c r="O35" i="10" s="1"/>
  <c r="G1469" i="10"/>
  <c r="G1287" i="10"/>
  <c r="G1233" i="10"/>
  <c r="G1183" i="10"/>
  <c r="G1133" i="10"/>
  <c r="G1083" i="10"/>
  <c r="G1033" i="10"/>
  <c r="G983" i="10"/>
  <c r="G933" i="10"/>
  <c r="G2513" i="10"/>
  <c r="G2465" i="10"/>
  <c r="G2425" i="10"/>
  <c r="G2385" i="10"/>
  <c r="G2345" i="10"/>
  <c r="G2305" i="10"/>
  <c r="G2265" i="10"/>
  <c r="G2225" i="10"/>
  <c r="G2185" i="10"/>
  <c r="G2145" i="10"/>
  <c r="G2105" i="10"/>
  <c r="G2065" i="10"/>
  <c r="G2025" i="10"/>
  <c r="G1985" i="10"/>
  <c r="G1945" i="10"/>
  <c r="G1905" i="10"/>
  <c r="G1865" i="10"/>
  <c r="G1825" i="10"/>
  <c r="G1785" i="10"/>
  <c r="G1745" i="10"/>
  <c r="G1705" i="10"/>
  <c r="G1665" i="10"/>
  <c r="G1625" i="10"/>
  <c r="G1423" i="10"/>
  <c r="G1359" i="10"/>
  <c r="G1377" i="10"/>
  <c r="G1295" i="10"/>
  <c r="G1531" i="10"/>
  <c r="G1467" i="10"/>
  <c r="G1349" i="10"/>
  <c r="G1535" i="10"/>
  <c r="G1235" i="10"/>
  <c r="G2503" i="10"/>
  <c r="G2463" i="10"/>
  <c r="G2423" i="10"/>
  <c r="G2383" i="10"/>
  <c r="G2343" i="10"/>
  <c r="G2303" i="10"/>
  <c r="G2263" i="10"/>
  <c r="G2223" i="10"/>
  <c r="G2183" i="10"/>
  <c r="G2143" i="10"/>
  <c r="G2103" i="10"/>
  <c r="G2063" i="10"/>
  <c r="G2023" i="10"/>
  <c r="G1983" i="10"/>
  <c r="G1943" i="10"/>
  <c r="G1903" i="10"/>
  <c r="G1863" i="10"/>
  <c r="G1823" i="10"/>
  <c r="G1783" i="10"/>
  <c r="G1743" i="10"/>
  <c r="G1703" i="10"/>
  <c r="G1663" i="10"/>
  <c r="G1623" i="10"/>
  <c r="G1571" i="10"/>
  <c r="G1507" i="10"/>
  <c r="G1271" i="10"/>
  <c r="G1215" i="10"/>
  <c r="G1165" i="10"/>
  <c r="G1115" i="10"/>
  <c r="G1065" i="10"/>
  <c r="G1015" i="10"/>
  <c r="G965" i="10"/>
  <c r="G915" i="10"/>
  <c r="G1575" i="10"/>
  <c r="G1275" i="10"/>
  <c r="G1511" i="10"/>
  <c r="G1447" i="10"/>
  <c r="G1329" i="10"/>
  <c r="G1219" i="10"/>
  <c r="G1169" i="10"/>
  <c r="G1119" i="10"/>
  <c r="G1069" i="10"/>
  <c r="G1019" i="10"/>
  <c r="G969" i="10"/>
  <c r="G919" i="10"/>
  <c r="G1587" i="10"/>
  <c r="G1401" i="10"/>
  <c r="G1337" i="10"/>
  <c r="G1283" i="10"/>
  <c r="G2501" i="10"/>
  <c r="G2461" i="10"/>
  <c r="G2421" i="10"/>
  <c r="G2381" i="10"/>
  <c r="G2341" i="10"/>
  <c r="G2301" i="10"/>
  <c r="G2261" i="10"/>
  <c r="G2221" i="10"/>
  <c r="G2181" i="10"/>
  <c r="G2141" i="10"/>
  <c r="G2101" i="10"/>
  <c r="G2061" i="10"/>
  <c r="G2021" i="10"/>
  <c r="G1981" i="10"/>
  <c r="G1941" i="10"/>
  <c r="G1901" i="10"/>
  <c r="G1861" i="10"/>
  <c r="G1821" i="10"/>
  <c r="G1781" i="10"/>
  <c r="G1741" i="10"/>
  <c r="G1701" i="10"/>
  <c r="G1661" i="10"/>
  <c r="G1621" i="10"/>
  <c r="G1555" i="10"/>
  <c r="G1255" i="10"/>
  <c r="G1541" i="10"/>
  <c r="G1241" i="10"/>
  <c r="G1187" i="10"/>
  <c r="G1137" i="10"/>
  <c r="G1087" i="10"/>
  <c r="G1037" i="10"/>
  <c r="G987" i="10"/>
  <c r="G937" i="10"/>
  <c r="G887" i="10"/>
  <c r="G1513" i="10"/>
  <c r="G1445" i="10"/>
  <c r="G1463" i="10"/>
  <c r="G1399" i="10"/>
  <c r="G1231" i="10"/>
  <c r="G1181" i="10"/>
  <c r="G1131" i="10"/>
  <c r="G1081" i="10"/>
  <c r="G1031" i="10"/>
  <c r="G981" i="10"/>
  <c r="G931" i="10"/>
  <c r="G2499" i="10"/>
  <c r="G2459" i="10"/>
  <c r="G2419" i="10"/>
  <c r="G2379" i="10"/>
  <c r="G2339" i="10"/>
  <c r="G2299" i="10"/>
  <c r="G2259" i="10"/>
  <c r="G2219" i="10"/>
  <c r="G2179" i="10"/>
  <c r="G2139" i="10"/>
  <c r="G2099" i="10"/>
  <c r="G2059" i="10"/>
  <c r="G2019" i="10"/>
  <c r="G1979" i="10"/>
  <c r="G1939" i="10"/>
  <c r="G1899" i="10"/>
  <c r="G1859" i="10"/>
  <c r="G1819" i="10"/>
  <c r="G1779" i="10"/>
  <c r="G1739" i="10"/>
  <c r="G1699" i="10"/>
  <c r="G1659" i="10"/>
  <c r="G1619" i="10"/>
  <c r="G1503" i="10"/>
  <c r="G1439" i="10"/>
  <c r="G1321" i="10"/>
  <c r="G1443" i="10"/>
  <c r="G1379" i="10"/>
  <c r="G1433" i="10"/>
  <c r="G1365" i="10"/>
  <c r="G1583" i="10"/>
  <c r="G1519" i="10"/>
  <c r="G1333" i="10"/>
  <c r="G1223" i="10"/>
  <c r="G1173" i="10"/>
  <c r="G1123" i="10"/>
  <c r="G1073" i="10"/>
  <c r="G1023" i="10"/>
  <c r="G973" i="10"/>
  <c r="G923" i="10"/>
  <c r="G2497" i="10"/>
  <c r="G2457" i="10"/>
  <c r="G2417" i="10"/>
  <c r="G2377" i="10"/>
  <c r="G2337" i="10"/>
  <c r="G2297" i="10"/>
  <c r="G2257" i="10"/>
  <c r="G2217" i="10"/>
  <c r="G2177" i="10"/>
  <c r="G2137" i="10"/>
  <c r="G2097" i="10"/>
  <c r="G2057" i="10"/>
  <c r="G2017" i="10"/>
  <c r="G1977" i="10"/>
  <c r="G1937" i="10"/>
  <c r="G1897" i="10"/>
  <c r="G1857" i="10"/>
  <c r="G1817" i="10"/>
  <c r="G1777" i="10"/>
  <c r="G1737" i="10"/>
  <c r="G1697" i="10"/>
  <c r="G1657" i="10"/>
  <c r="G1617" i="10"/>
  <c r="G1409" i="10"/>
  <c r="G1291" i="10"/>
  <c r="G1577" i="10"/>
  <c r="G1581" i="10"/>
  <c r="G1281" i="10"/>
  <c r="G2543" i="10"/>
  <c r="G1453" i="10"/>
  <c r="G1385" i="10"/>
  <c r="G2495" i="10"/>
  <c r="G2455" i="10"/>
  <c r="G2415" i="10"/>
  <c r="G2375" i="10"/>
  <c r="G2335" i="10"/>
  <c r="G2295" i="10"/>
  <c r="G2255" i="10"/>
  <c r="G2215" i="10"/>
  <c r="G2175" i="10"/>
  <c r="G2135" i="10"/>
  <c r="G2095" i="10"/>
  <c r="G2055" i="10"/>
  <c r="G2015" i="10"/>
  <c r="G1975" i="10"/>
  <c r="G1935" i="10"/>
  <c r="G1895" i="10"/>
  <c r="G1855" i="10"/>
  <c r="G1815" i="10"/>
  <c r="G1775" i="10"/>
  <c r="G1735" i="10"/>
  <c r="G1695" i="10"/>
  <c r="G1655" i="10"/>
  <c r="G1615" i="10"/>
  <c r="G1371" i="10"/>
  <c r="G1257" i="10"/>
  <c r="G1205" i="10"/>
  <c r="G1155" i="10"/>
  <c r="G1105" i="10"/>
  <c r="G1055" i="10"/>
  <c r="G1005" i="10"/>
  <c r="G955" i="10"/>
  <c r="G905" i="10"/>
  <c r="G1493" i="10"/>
  <c r="G1425" i="10"/>
  <c r="G1561" i="10"/>
  <c r="G1261" i="10"/>
  <c r="G1209" i="10"/>
  <c r="G1159" i="10"/>
  <c r="G1109" i="10"/>
  <c r="G1059" i="10"/>
  <c r="G1009" i="10"/>
  <c r="G959" i="10"/>
  <c r="G909" i="10"/>
  <c r="G2507" i="10"/>
  <c r="G1451" i="10"/>
  <c r="G1387" i="10"/>
  <c r="G2493" i="10"/>
  <c r="G2453" i="10"/>
  <c r="G2413" i="10"/>
  <c r="G2373" i="10"/>
  <c r="G2333" i="10"/>
  <c r="G2293" i="10"/>
  <c r="G2253" i="10"/>
  <c r="G2213" i="10"/>
  <c r="G2173" i="10"/>
  <c r="G2133" i="10"/>
  <c r="G2093" i="10"/>
  <c r="G2053" i="10"/>
  <c r="G2013" i="10"/>
  <c r="G1973" i="10"/>
  <c r="G1933" i="10"/>
  <c r="G1893" i="10"/>
  <c r="G1853" i="10"/>
  <c r="G1813" i="10"/>
  <c r="G1773" i="10"/>
  <c r="G1733" i="10"/>
  <c r="G1693" i="10"/>
  <c r="G1653" i="10"/>
  <c r="G1613" i="10"/>
  <c r="G1473" i="10"/>
  <c r="G1405" i="10"/>
  <c r="G1591" i="10"/>
  <c r="G1527" i="10"/>
  <c r="G1341" i="10"/>
  <c r="G1227" i="10"/>
  <c r="G1177" i="10"/>
  <c r="G1127" i="10"/>
  <c r="G1077" i="10"/>
  <c r="G1027" i="10"/>
  <c r="G977" i="10"/>
  <c r="G927" i="10"/>
  <c r="G2545" i="10"/>
  <c r="G1495" i="10"/>
  <c r="G2511" i="10"/>
  <c r="G1449" i="10"/>
  <c r="G1331" i="10"/>
  <c r="G1221" i="10"/>
  <c r="G1171" i="10"/>
  <c r="G1121" i="10"/>
  <c r="G1071" i="10"/>
  <c r="G1021" i="10"/>
  <c r="G971" i="10"/>
  <c r="G921" i="10"/>
  <c r="G2533" i="10"/>
  <c r="G1517" i="10"/>
  <c r="G2491" i="10"/>
  <c r="G2451" i="10"/>
  <c r="G2411" i="10"/>
  <c r="G2371" i="10"/>
  <c r="G2331" i="10"/>
  <c r="G2291" i="10"/>
  <c r="G2251" i="10"/>
  <c r="G2211" i="10"/>
  <c r="G2171" i="10"/>
  <c r="G2131" i="10"/>
  <c r="G2091" i="10"/>
  <c r="G2051" i="10"/>
  <c r="G2011" i="10"/>
  <c r="G1971" i="10"/>
  <c r="G1931" i="10"/>
  <c r="G1891" i="10"/>
  <c r="G1851" i="10"/>
  <c r="G1811" i="10"/>
  <c r="G1771" i="10"/>
  <c r="G1731" i="10"/>
  <c r="G1691" i="10"/>
  <c r="G1651" i="10"/>
  <c r="G1611" i="10"/>
  <c r="G1489" i="10"/>
  <c r="G1307" i="10"/>
  <c r="G1253" i="10"/>
  <c r="G2541" i="10"/>
  <c r="G1557" i="10"/>
  <c r="G1429" i="10"/>
  <c r="G1311" i="10"/>
  <c r="G1569" i="10"/>
  <c r="G1383" i="10"/>
  <c r="G1269" i="10"/>
  <c r="G1213" i="10"/>
  <c r="G1163" i="10"/>
  <c r="G1113" i="10"/>
  <c r="G1063" i="10"/>
  <c r="G1013" i="10"/>
  <c r="G963" i="10"/>
  <c r="G913" i="10"/>
  <c r="G2489" i="10"/>
  <c r="G2449" i="10"/>
  <c r="G2409" i="10"/>
  <c r="G2369" i="10"/>
  <c r="G2329" i="10"/>
  <c r="G2289" i="10"/>
  <c r="G2249" i="10"/>
  <c r="G2209" i="10"/>
  <c r="G2169" i="10"/>
  <c r="G2129" i="10"/>
  <c r="G2089" i="10"/>
  <c r="G2049" i="10"/>
  <c r="G2009" i="10"/>
  <c r="G1969" i="10"/>
  <c r="G1929" i="10"/>
  <c r="G1889" i="10"/>
  <c r="G1849" i="10"/>
  <c r="G1809" i="10"/>
  <c r="G1769" i="10"/>
  <c r="G1729" i="10"/>
  <c r="G1689" i="10"/>
  <c r="G1649" i="10"/>
  <c r="G1609" i="10"/>
  <c r="G1537" i="10"/>
  <c r="G1523" i="10"/>
  <c r="G1459" i="10"/>
  <c r="G1277" i="10"/>
  <c r="G2535" i="10"/>
  <c r="G1345" i="10"/>
  <c r="G1567" i="10"/>
  <c r="G1381" i="10"/>
  <c r="G1267" i="10"/>
  <c r="G1585" i="10"/>
  <c r="G1435" i="10"/>
  <c r="G1285" i="10"/>
  <c r="G2487" i="10"/>
  <c r="G2447" i="10"/>
  <c r="G2407" i="10"/>
  <c r="G2367" i="10"/>
  <c r="G2327" i="10"/>
  <c r="G2287" i="10"/>
  <c r="G2247" i="10"/>
  <c r="G2207" i="10"/>
  <c r="G2167" i="10"/>
  <c r="G2127" i="10"/>
  <c r="G2087" i="10"/>
  <c r="G2047" i="10"/>
  <c r="G2007" i="10"/>
  <c r="G1967" i="10"/>
  <c r="G1927" i="10"/>
  <c r="G1887" i="10"/>
  <c r="G1847" i="10"/>
  <c r="G1807" i="10"/>
  <c r="G1767" i="10"/>
  <c r="G1727" i="10"/>
  <c r="G1687" i="10"/>
  <c r="G1647" i="10"/>
  <c r="G1607" i="10"/>
  <c r="G1421" i="10"/>
  <c r="G1357" i="10"/>
  <c r="G1303" i="10"/>
  <c r="G1195" i="10"/>
  <c r="G1145" i="10"/>
  <c r="G1095" i="10"/>
  <c r="G1045" i="10"/>
  <c r="G995" i="10"/>
  <c r="G945" i="10"/>
  <c r="G895" i="10"/>
  <c r="G2531" i="10"/>
  <c r="G1475" i="10"/>
  <c r="G1325" i="10"/>
  <c r="G2515" i="10"/>
  <c r="G1547" i="10"/>
  <c r="G1361" i="10"/>
  <c r="G1247" i="10"/>
  <c r="G1199" i="10"/>
  <c r="G1149" i="10"/>
  <c r="G1099" i="10"/>
  <c r="G1049" i="10"/>
  <c r="G999" i="10"/>
  <c r="G949" i="10"/>
  <c r="G899" i="10"/>
  <c r="G1501" i="10"/>
  <c r="G1319" i="10"/>
  <c r="G2485" i="10"/>
  <c r="G2445" i="10"/>
  <c r="G2405" i="10"/>
  <c r="G2365" i="10"/>
  <c r="G2325" i="10"/>
  <c r="G2285" i="10"/>
  <c r="G2245" i="10"/>
  <c r="G2205" i="10"/>
  <c r="G2165" i="10"/>
  <c r="G2125" i="10"/>
  <c r="G2085" i="10"/>
  <c r="G2045" i="10"/>
  <c r="G2005" i="10"/>
  <c r="G1965" i="10"/>
  <c r="G1925" i="10"/>
  <c r="G1885" i="10"/>
  <c r="G1845" i="10"/>
  <c r="G1805" i="10"/>
  <c r="G1765" i="10"/>
  <c r="G1725" i="10"/>
  <c r="G1685" i="10"/>
  <c r="G1645" i="10"/>
  <c r="G1605" i="10"/>
  <c r="G1455" i="10"/>
  <c r="G1305" i="10"/>
  <c r="G1391" i="10"/>
  <c r="G1327" i="10"/>
  <c r="G1273" i="10"/>
  <c r="G1217" i="10"/>
  <c r="G1167" i="10"/>
  <c r="G1117" i="10"/>
  <c r="G1067" i="10"/>
  <c r="G1017" i="10"/>
  <c r="G967" i="10"/>
  <c r="G917" i="10"/>
  <c r="G2525" i="10"/>
  <c r="G1413" i="10"/>
  <c r="G1563" i="10"/>
  <c r="G1499" i="10"/>
  <c r="G1317" i="10"/>
  <c r="G1263" i="10"/>
  <c r="G1211" i="10"/>
  <c r="G1161" i="10"/>
  <c r="G1111" i="10"/>
  <c r="G1061" i="10"/>
  <c r="G1011" i="10"/>
  <c r="G961" i="10"/>
  <c r="G911" i="10"/>
  <c r="G2517" i="10"/>
  <c r="G2483" i="10"/>
  <c r="G2443" i="10"/>
  <c r="G2403" i="10"/>
  <c r="G2363" i="10"/>
  <c r="G2323" i="10"/>
  <c r="G2283" i="10"/>
  <c r="G2243" i="10"/>
  <c r="G2203" i="10"/>
  <c r="G2163" i="10"/>
  <c r="G2123" i="10"/>
  <c r="G2083" i="10"/>
  <c r="G2043" i="10"/>
  <c r="G2003" i="10"/>
  <c r="G1963" i="10"/>
  <c r="G1923" i="10"/>
  <c r="G1883" i="10"/>
  <c r="G1843" i="10"/>
  <c r="G1803" i="10"/>
  <c r="G1763" i="10"/>
  <c r="G1723" i="10"/>
  <c r="G1683" i="10"/>
  <c r="G1643" i="10"/>
  <c r="G1603" i="10"/>
  <c r="G1539" i="10"/>
  <c r="G1353" i="10"/>
  <c r="G1543" i="10"/>
  <c r="G1479" i="10"/>
  <c r="G1297" i="10"/>
  <c r="G1243" i="10"/>
  <c r="G1369" i="10"/>
  <c r="G1203" i="10"/>
  <c r="G1153" i="10"/>
  <c r="G1103" i="10"/>
  <c r="G1053" i="10"/>
  <c r="G1003" i="10"/>
  <c r="G953" i="10"/>
  <c r="G903" i="10"/>
  <c r="G2481" i="10"/>
  <c r="G2441" i="10"/>
  <c r="G2401" i="10"/>
  <c r="G2361" i="10"/>
  <c r="G2321" i="10"/>
  <c r="G2281" i="10"/>
  <c r="G2241" i="10"/>
  <c r="G2201" i="10"/>
  <c r="G2161" i="10"/>
  <c r="G2121" i="10"/>
  <c r="G2081" i="10"/>
  <c r="G2041" i="10"/>
  <c r="G2001" i="10"/>
  <c r="G1961" i="10"/>
  <c r="G1921" i="10"/>
  <c r="G1881" i="10"/>
  <c r="G1841" i="10"/>
  <c r="G1801" i="10"/>
  <c r="G1761" i="10"/>
  <c r="G1721" i="10"/>
  <c r="G1681" i="10"/>
  <c r="G1641" i="10"/>
  <c r="G1509" i="10"/>
  <c r="G1323" i="10"/>
  <c r="G1477" i="10"/>
  <c r="G1245" i="10"/>
  <c r="G1431" i="10"/>
  <c r="G1367" i="10"/>
  <c r="G1313" i="10"/>
  <c r="G2479" i="10"/>
  <c r="G2439" i="10"/>
  <c r="G2399" i="10"/>
  <c r="G2359" i="10"/>
  <c r="G2319" i="10"/>
  <c r="G2279" i="10"/>
  <c r="G2239" i="10"/>
  <c r="G2199" i="10"/>
  <c r="G2159" i="10"/>
  <c r="G2119" i="10"/>
  <c r="G2079" i="10"/>
  <c r="G2039" i="10"/>
  <c r="G1999" i="10"/>
  <c r="G1959" i="10"/>
  <c r="G1919" i="10"/>
  <c r="G1879" i="10"/>
  <c r="G1839" i="10"/>
  <c r="G1799" i="10"/>
  <c r="G1759" i="10"/>
  <c r="G1719" i="10"/>
  <c r="G1679" i="10"/>
  <c r="G1639" i="10"/>
  <c r="G1471" i="10"/>
  <c r="G1407" i="10"/>
  <c r="G1239" i="10"/>
  <c r="G1185" i="10"/>
  <c r="G1135" i="10"/>
  <c r="G1085" i="10"/>
  <c r="G1035" i="10"/>
  <c r="G985" i="10"/>
  <c r="G935" i="10"/>
  <c r="G885" i="10"/>
  <c r="G2509" i="10"/>
  <c r="G1393" i="10"/>
  <c r="G1411" i="10"/>
  <c r="G1347" i="10"/>
  <c r="G1293" i="10"/>
  <c r="G1189" i="10"/>
  <c r="G1139" i="10"/>
  <c r="G1089" i="10"/>
  <c r="G1039" i="10"/>
  <c r="G989" i="10"/>
  <c r="G939" i="10"/>
  <c r="G889" i="10"/>
  <c r="G1397" i="10"/>
  <c r="G1551" i="10"/>
  <c r="G1487" i="10"/>
  <c r="G1251" i="10"/>
  <c r="G2537" i="10"/>
  <c r="G2477" i="10"/>
  <c r="G2437" i="10"/>
  <c r="G2397" i="10"/>
  <c r="G2357" i="10"/>
  <c r="G2317" i="10"/>
  <c r="G2277" i="10"/>
  <c r="G2237" i="10"/>
  <c r="G2197" i="10"/>
  <c r="G2157" i="10"/>
  <c r="G2117" i="10"/>
  <c r="G2077" i="10"/>
  <c r="G2037" i="10"/>
  <c r="G1997" i="10"/>
  <c r="G1957" i="10"/>
  <c r="G1917" i="10"/>
  <c r="G1877" i="10"/>
  <c r="G1837" i="10"/>
  <c r="G1797" i="10"/>
  <c r="G1757" i="10"/>
  <c r="G1717" i="10"/>
  <c r="G1677" i="10"/>
  <c r="G1637" i="10"/>
  <c r="G1373" i="10"/>
  <c r="G1441" i="10"/>
  <c r="G1207" i="10"/>
  <c r="G1157" i="10"/>
  <c r="G1107" i="10"/>
  <c r="G1057" i="10"/>
  <c r="G1007" i="10"/>
  <c r="G957" i="10"/>
  <c r="G907" i="10"/>
  <c r="G2505" i="10"/>
  <c r="G1545" i="10"/>
  <c r="G1395" i="10"/>
  <c r="G1549" i="10"/>
  <c r="G1363" i="10"/>
  <c r="G1201" i="10"/>
  <c r="G1151" i="10"/>
  <c r="G1101" i="10"/>
  <c r="G1051" i="10"/>
  <c r="G1001" i="10"/>
  <c r="G951" i="10"/>
  <c r="G901" i="10"/>
  <c r="G1417" i="10"/>
  <c r="G2475" i="10"/>
  <c r="G2435" i="10"/>
  <c r="G2395" i="10"/>
  <c r="G2355" i="10"/>
  <c r="G2315" i="10"/>
  <c r="G2275" i="10"/>
  <c r="G2235" i="10"/>
  <c r="G2195" i="10"/>
  <c r="G2155" i="10"/>
  <c r="G2115" i="10"/>
  <c r="G2075" i="10"/>
  <c r="G2035" i="10"/>
  <c r="G1995" i="10"/>
  <c r="G1955" i="10"/>
  <c r="G1915" i="10"/>
  <c r="G1875" i="10"/>
  <c r="G1835" i="10"/>
  <c r="G1795" i="10"/>
  <c r="G1755" i="10"/>
  <c r="G1715" i="10"/>
  <c r="G1675" i="10"/>
  <c r="G1635" i="10"/>
  <c r="G1589" i="10"/>
  <c r="G1403" i="10"/>
  <c r="G1289" i="10"/>
  <c r="G1457" i="10"/>
  <c r="G1529" i="10"/>
  <c r="G1343" i="10"/>
  <c r="G1483" i="10"/>
  <c r="G1419" i="10"/>
  <c r="G1301" i="10"/>
  <c r="G1193" i="10"/>
  <c r="G1143" i="10"/>
  <c r="G1093" i="10"/>
  <c r="G1043" i="10"/>
  <c r="G993" i="10"/>
  <c r="G943" i="10"/>
  <c r="G893" i="10"/>
  <c r="G2527" i="10"/>
  <c r="G2473" i="10"/>
  <c r="G2433" i="10"/>
  <c r="G2393" i="10"/>
  <c r="G2353" i="10"/>
  <c r="G2313" i="10"/>
  <c r="G2273" i="10"/>
  <c r="G2233" i="10"/>
  <c r="G2193" i="10"/>
  <c r="G2153" i="10"/>
  <c r="G2113" i="10"/>
  <c r="G2073" i="10"/>
  <c r="G2033" i="10"/>
  <c r="G1993" i="10"/>
  <c r="G1953" i="10"/>
  <c r="G1913" i="10"/>
  <c r="G1873" i="10"/>
  <c r="G1833" i="10"/>
  <c r="G1793" i="10"/>
  <c r="G1753" i="10"/>
  <c r="G1713" i="10"/>
  <c r="G1673" i="10"/>
  <c r="G1633" i="10"/>
  <c r="G1437" i="10"/>
  <c r="G1559" i="10"/>
  <c r="G1259" i="10"/>
  <c r="G1481" i="10"/>
  <c r="G1249" i="10"/>
  <c r="G1553" i="10"/>
  <c r="G1485" i="10"/>
  <c r="G1335" i="10"/>
  <c r="G2523" i="10"/>
  <c r="G2471" i="10"/>
  <c r="G2431" i="10"/>
  <c r="G2391" i="10"/>
  <c r="G2351" i="10"/>
  <c r="G2311" i="10"/>
  <c r="G2271" i="10"/>
  <c r="G2231" i="10"/>
  <c r="G2191" i="10"/>
  <c r="G2151" i="10"/>
  <c r="G2111" i="10"/>
  <c r="G2071" i="10"/>
  <c r="G2031" i="10"/>
  <c r="G1991" i="10"/>
  <c r="G1951" i="10"/>
  <c r="G1911" i="10"/>
  <c r="G1871" i="10"/>
  <c r="G1831" i="10"/>
  <c r="G1791" i="10"/>
  <c r="G1751" i="10"/>
  <c r="G1711" i="10"/>
  <c r="G1671" i="10"/>
  <c r="G1631" i="10"/>
  <c r="G1521" i="10"/>
  <c r="G1339" i="10"/>
  <c r="G1225" i="10"/>
  <c r="G1175" i="10"/>
  <c r="G1125" i="10"/>
  <c r="G1075" i="10"/>
  <c r="G1025" i="10"/>
  <c r="G975" i="10"/>
  <c r="G925" i="10"/>
  <c r="G1593" i="10"/>
  <c r="G1525" i="10"/>
  <c r="G1375" i="10"/>
  <c r="G1601" i="10"/>
  <c r="G1351" i="10"/>
  <c r="G1237" i="10"/>
  <c r="G2469" i="10"/>
  <c r="G2429" i="10"/>
  <c r="G2389" i="10"/>
  <c r="G2349" i="10"/>
  <c r="G2309" i="10"/>
  <c r="G2269" i="10"/>
  <c r="G2229" i="10"/>
  <c r="G2189" i="10"/>
  <c r="G2149" i="10"/>
  <c r="G2109" i="10"/>
  <c r="G2069" i="10"/>
  <c r="G2029" i="10"/>
  <c r="G1989" i="10"/>
  <c r="G1949" i="10"/>
  <c r="G1909" i="10"/>
  <c r="G1869" i="10"/>
  <c r="G1829" i="10"/>
  <c r="G1789" i="10"/>
  <c r="G1749" i="10"/>
  <c r="G1709" i="10"/>
  <c r="G1669" i="10"/>
  <c r="G1629" i="10"/>
  <c r="G1573" i="10"/>
  <c r="G1505" i="10"/>
  <c r="G1355" i="10"/>
  <c r="G2519" i="10"/>
  <c r="G1491" i="10"/>
  <c r="G1427" i="10"/>
  <c r="G1309" i="10"/>
  <c r="G1197" i="10"/>
  <c r="G1147" i="10"/>
  <c r="G1097" i="10"/>
  <c r="G1047" i="10"/>
  <c r="G997" i="10"/>
  <c r="G947" i="10"/>
  <c r="G897" i="10"/>
  <c r="G1595" i="10"/>
  <c r="G1599" i="10"/>
  <c r="G1299" i="10"/>
  <c r="G1191" i="10"/>
  <c r="G1141" i="10"/>
  <c r="G1091" i="10"/>
  <c r="G1041" i="10"/>
  <c r="G991" i="10"/>
  <c r="G941" i="10"/>
  <c r="G891" i="10"/>
  <c r="G2467" i="10"/>
  <c r="G2427" i="10"/>
  <c r="G2387" i="10"/>
  <c r="G2347" i="10"/>
  <c r="G2307" i="10"/>
  <c r="G2267" i="10"/>
  <c r="G2227" i="10"/>
  <c r="G2187" i="10"/>
  <c r="G2147" i="10"/>
  <c r="G2107" i="10"/>
  <c r="G2067" i="10"/>
  <c r="G2027" i="10"/>
  <c r="G1987" i="10"/>
  <c r="G1947" i="10"/>
  <c r="G1907" i="10"/>
  <c r="G1867" i="10"/>
  <c r="G1827" i="10"/>
  <c r="G1787" i="10"/>
  <c r="G1747" i="10"/>
  <c r="G1707" i="10"/>
  <c r="G1667" i="10"/>
  <c r="G1627" i="10"/>
  <c r="G1389" i="10"/>
  <c r="G1579" i="10"/>
  <c r="G1279" i="10"/>
  <c r="G2529" i="10"/>
  <c r="G1515" i="10"/>
  <c r="G1179" i="10"/>
  <c r="G1565" i="10"/>
  <c r="G1415" i="10"/>
  <c r="G1265" i="10"/>
  <c r="G2496" i="10"/>
  <c r="G2456" i="10"/>
  <c r="G2416" i="10"/>
  <c r="G2376" i="10"/>
  <c r="G2336" i="10"/>
  <c r="G2296" i="10"/>
  <c r="G2256" i="10"/>
  <c r="G2216" i="10"/>
  <c r="G2176" i="10"/>
  <c r="G2136" i="10"/>
  <c r="G2096" i="10"/>
  <c r="G2056" i="10"/>
  <c r="G2016" i="10"/>
  <c r="G853" i="10"/>
  <c r="G813" i="10"/>
  <c r="G773" i="10"/>
  <c r="G2542" i="10"/>
  <c r="G2482" i="10"/>
  <c r="G2442" i="10"/>
  <c r="G2402" i="10"/>
  <c r="G2362" i="10"/>
  <c r="G2322" i="10"/>
  <c r="G2282" i="10"/>
  <c r="G2242" i="10"/>
  <c r="G2202" i="10"/>
  <c r="G2162" i="10"/>
  <c r="G2122" i="10"/>
  <c r="G2082" i="10"/>
  <c r="G2042" i="10"/>
  <c r="G2002" i="10"/>
  <c r="G883" i="10"/>
  <c r="G843" i="10"/>
  <c r="G803" i="10"/>
  <c r="G763" i="10"/>
  <c r="G1940" i="10"/>
  <c r="G1900" i="10"/>
  <c r="G1860" i="10"/>
  <c r="G1820" i="10"/>
  <c r="G1780" i="10"/>
  <c r="G1740" i="10"/>
  <c r="G1700" i="10"/>
  <c r="G1660" i="10"/>
  <c r="G1620" i="10"/>
  <c r="G1580" i="10"/>
  <c r="G1540" i="10"/>
  <c r="G1500" i="10"/>
  <c r="G1460" i="10"/>
  <c r="G1420" i="10"/>
  <c r="G1380" i="10"/>
  <c r="G1340" i="10"/>
  <c r="G1300" i="10"/>
  <c r="G1260" i="10"/>
  <c r="G1220" i="10"/>
  <c r="G1180" i="10"/>
  <c r="G1140" i="10"/>
  <c r="G1100" i="10"/>
  <c r="G1060" i="10"/>
  <c r="G1020" i="10"/>
  <c r="G980" i="10"/>
  <c r="G940" i="10"/>
  <c r="G900" i="10"/>
  <c r="G860" i="10"/>
  <c r="G820" i="10"/>
  <c r="G780" i="10"/>
  <c r="G740" i="10"/>
  <c r="G700" i="10"/>
  <c r="G660" i="10"/>
  <c r="G620" i="10"/>
  <c r="G580" i="10"/>
  <c r="G540" i="10"/>
  <c r="G500" i="10"/>
  <c r="G460" i="10"/>
  <c r="G420" i="10"/>
  <c r="G380" i="10"/>
  <c r="G340" i="10"/>
  <c r="G300" i="10"/>
  <c r="G260" i="10"/>
  <c r="G220" i="10"/>
  <c r="G180" i="10"/>
  <c r="G140" i="10"/>
  <c r="G100" i="10"/>
  <c r="G60" i="10"/>
  <c r="G20" i="10"/>
  <c r="G1129" i="10"/>
  <c r="G1533" i="10"/>
  <c r="G2492" i="10"/>
  <c r="G2452" i="10"/>
  <c r="G2412" i="10"/>
  <c r="G2372" i="10"/>
  <c r="G2332" i="10"/>
  <c r="G2292" i="10"/>
  <c r="G2252" i="10"/>
  <c r="G2212" i="10"/>
  <c r="G2172" i="10"/>
  <c r="G2132" i="10"/>
  <c r="G2092" i="10"/>
  <c r="G2052" i="10"/>
  <c r="G2012" i="10"/>
  <c r="G849" i="10"/>
  <c r="G809" i="10"/>
  <c r="G769" i="10"/>
  <c r="G2532" i="10"/>
  <c r="G2538" i="10"/>
  <c r="G2478" i="10"/>
  <c r="G2438" i="10"/>
  <c r="G2398" i="10"/>
  <c r="G2358" i="10"/>
  <c r="G2318" i="10"/>
  <c r="G2278" i="10"/>
  <c r="G2238" i="10"/>
  <c r="G2198" i="10"/>
  <c r="G2158" i="10"/>
  <c r="G2118" i="10"/>
  <c r="G2078" i="10"/>
  <c r="G2038" i="10"/>
  <c r="G1998" i="10"/>
  <c r="G879" i="10"/>
  <c r="G839" i="10"/>
  <c r="G799" i="10"/>
  <c r="G759" i="10"/>
  <c r="G1079" i="10"/>
  <c r="G2539" i="10"/>
  <c r="G2544" i="10"/>
  <c r="G2488" i="10"/>
  <c r="G2448" i="10"/>
  <c r="G2408" i="10"/>
  <c r="G2368" i="10"/>
  <c r="G2328" i="10"/>
  <c r="G2288" i="10"/>
  <c r="G2248" i="10"/>
  <c r="G2208" i="10"/>
  <c r="G2168" i="10"/>
  <c r="G2128" i="10"/>
  <c r="G2088" i="10"/>
  <c r="G2048" i="10"/>
  <c r="G2008" i="10"/>
  <c r="G845" i="10"/>
  <c r="G805" i="10"/>
  <c r="G765" i="10"/>
  <c r="G2528" i="10"/>
  <c r="G2474" i="10"/>
  <c r="G2434" i="10"/>
  <c r="G2394" i="10"/>
  <c r="G2354" i="10"/>
  <c r="G2314" i="10"/>
  <c r="G2274" i="10"/>
  <c r="G2234" i="10"/>
  <c r="G2194" i="10"/>
  <c r="G2154" i="10"/>
  <c r="G2114" i="10"/>
  <c r="G2074" i="10"/>
  <c r="G2034" i="10"/>
  <c r="G1994" i="10"/>
  <c r="G875" i="10"/>
  <c r="G835" i="10"/>
  <c r="G795" i="10"/>
  <c r="G755" i="10"/>
  <c r="G1029" i="10"/>
  <c r="G2521" i="10"/>
  <c r="G2536" i="10"/>
  <c r="G2534" i="10"/>
  <c r="G2484" i="10"/>
  <c r="G2444" i="10"/>
  <c r="G2404" i="10"/>
  <c r="G2364" i="10"/>
  <c r="G2324" i="10"/>
  <c r="G2284" i="10"/>
  <c r="G2244" i="10"/>
  <c r="G2204" i="10"/>
  <c r="G2164" i="10"/>
  <c r="G2124" i="10"/>
  <c r="G2084" i="10"/>
  <c r="G2044" i="10"/>
  <c r="G2004" i="10"/>
  <c r="G881" i="10"/>
  <c r="G841" i="10"/>
  <c r="G801" i="10"/>
  <c r="G761" i="10"/>
  <c r="G2510" i="10"/>
  <c r="G2508" i="10"/>
  <c r="G2470" i="10"/>
  <c r="G2430" i="10"/>
  <c r="G2390" i="10"/>
  <c r="G2350" i="10"/>
  <c r="G2310" i="10"/>
  <c r="G2270" i="10"/>
  <c r="G2230" i="10"/>
  <c r="G2190" i="10"/>
  <c r="G2150" i="10"/>
  <c r="G2110" i="10"/>
  <c r="G2070" i="10"/>
  <c r="G2030" i="10"/>
  <c r="G1990" i="10"/>
  <c r="G871" i="10"/>
  <c r="G831" i="10"/>
  <c r="G791" i="10"/>
  <c r="G751" i="10"/>
  <c r="G979" i="10"/>
  <c r="G1497" i="10"/>
  <c r="G2526" i="10"/>
  <c r="G2480" i="10"/>
  <c r="G2440" i="10"/>
  <c r="G2400" i="10"/>
  <c r="G2360" i="10"/>
  <c r="G2320" i="10"/>
  <c r="G2280" i="10"/>
  <c r="G2240" i="10"/>
  <c r="G2200" i="10"/>
  <c r="G2160" i="10"/>
  <c r="G2120" i="10"/>
  <c r="G2080" i="10"/>
  <c r="G2040" i="10"/>
  <c r="G2000" i="10"/>
  <c r="G877" i="10"/>
  <c r="G837" i="10"/>
  <c r="G797" i="10"/>
  <c r="G757" i="10"/>
  <c r="G2540" i="10"/>
  <c r="G2514" i="10"/>
  <c r="G2466" i="10"/>
  <c r="G2426" i="10"/>
  <c r="G2386" i="10"/>
  <c r="G2346" i="10"/>
  <c r="G2306" i="10"/>
  <c r="G2266" i="10"/>
  <c r="G2226" i="10"/>
  <c r="G2186" i="10"/>
  <c r="G2146" i="10"/>
  <c r="G2106" i="10"/>
  <c r="G2066" i="10"/>
  <c r="G2026" i="10"/>
  <c r="G1986" i="10"/>
  <c r="G867" i="10"/>
  <c r="G827" i="10"/>
  <c r="G787" i="10"/>
  <c r="G747" i="10"/>
  <c r="G1461" i="10"/>
  <c r="G929" i="10"/>
  <c r="G2518" i="10"/>
  <c r="G2476" i="10"/>
  <c r="G2436" i="10"/>
  <c r="G2396" i="10"/>
  <c r="G2356" i="10"/>
  <c r="G2316" i="10"/>
  <c r="G2276" i="10"/>
  <c r="G2236" i="10"/>
  <c r="G2196" i="10"/>
  <c r="G2156" i="10"/>
  <c r="G2116" i="10"/>
  <c r="G2076" i="10"/>
  <c r="G2036" i="10"/>
  <c r="G1996" i="10"/>
  <c r="G873" i="10"/>
  <c r="G833" i="10"/>
  <c r="G793" i="10"/>
  <c r="G753" i="10"/>
  <c r="G2516" i="10"/>
  <c r="G2530" i="10"/>
  <c r="G2502" i="10"/>
  <c r="G2462" i="10"/>
  <c r="G2422" i="10"/>
  <c r="G2382" i="10"/>
  <c r="G2342" i="10"/>
  <c r="G2302" i="10"/>
  <c r="G2262" i="10"/>
  <c r="G2222" i="10"/>
  <c r="G2182" i="10"/>
  <c r="G2142" i="10"/>
  <c r="G2102" i="10"/>
  <c r="G2062" i="10"/>
  <c r="G2022" i="10"/>
  <c r="G1982" i="10"/>
  <c r="G863" i="10"/>
  <c r="G823" i="10"/>
  <c r="G783" i="10"/>
  <c r="G743" i="10"/>
  <c r="G1465" i="10"/>
  <c r="G1315" i="10"/>
  <c r="G2506" i="10"/>
  <c r="G2524" i="10"/>
  <c r="G2472" i="10"/>
  <c r="G2432" i="10"/>
  <c r="G2392" i="10"/>
  <c r="G2352" i="10"/>
  <c r="G2312" i="10"/>
  <c r="G2272" i="10"/>
  <c r="G2232" i="10"/>
  <c r="G2192" i="10"/>
  <c r="G2152" i="10"/>
  <c r="G2112" i="10"/>
  <c r="G2072" i="10"/>
  <c r="G2032" i="10"/>
  <c r="G1992" i="10"/>
  <c r="G869" i="10"/>
  <c r="G829" i="10"/>
  <c r="G789" i="10"/>
  <c r="G749" i="10"/>
  <c r="G2522" i="10"/>
  <c r="G2498" i="10"/>
  <c r="G2458" i="10"/>
  <c r="G2418" i="10"/>
  <c r="G2378" i="10"/>
  <c r="G2338" i="10"/>
  <c r="G2298" i="10"/>
  <c r="G2258" i="10"/>
  <c r="G2218" i="10"/>
  <c r="G2178" i="10"/>
  <c r="G2138" i="10"/>
  <c r="G2098" i="10"/>
  <c r="G2058" i="10"/>
  <c r="G2018" i="10"/>
  <c r="G859" i="10"/>
  <c r="G819" i="10"/>
  <c r="G779" i="10"/>
  <c r="G1597" i="10"/>
  <c r="G2512" i="10"/>
  <c r="G2468" i="10"/>
  <c r="G2428" i="10"/>
  <c r="G2388" i="10"/>
  <c r="G2348" i="10"/>
  <c r="G2308" i="10"/>
  <c r="G2268" i="10"/>
  <c r="G2228" i="10"/>
  <c r="G2188" i="10"/>
  <c r="G2148" i="10"/>
  <c r="G2108" i="10"/>
  <c r="G2068" i="10"/>
  <c r="G2028" i="10"/>
  <c r="G1988" i="10"/>
  <c r="G865" i="10"/>
  <c r="G825" i="10"/>
  <c r="G785" i="10"/>
  <c r="G745" i="10"/>
  <c r="G2494" i="10"/>
  <c r="G2454" i="10"/>
  <c r="G2414" i="10"/>
  <c r="G2374" i="10"/>
  <c r="G2334" i="10"/>
  <c r="G2294" i="10"/>
  <c r="G2254" i="10"/>
  <c r="G2214" i="10"/>
  <c r="G2174" i="10"/>
  <c r="G2134" i="10"/>
  <c r="G2094" i="10"/>
  <c r="G2054" i="10"/>
  <c r="G2014" i="10"/>
  <c r="G855" i="10"/>
  <c r="G815" i="10"/>
  <c r="G775" i="10"/>
  <c r="G2520" i="10"/>
  <c r="G2504" i="10"/>
  <c r="G2464" i="10"/>
  <c r="G2424" i="10"/>
  <c r="G2384" i="10"/>
  <c r="G2344" i="10"/>
  <c r="G2304" i="10"/>
  <c r="G2264" i="10"/>
  <c r="G2224" i="10"/>
  <c r="G2184" i="10"/>
  <c r="G2144" i="10"/>
  <c r="G2104" i="10"/>
  <c r="G2064" i="10"/>
  <c r="G2024" i="10"/>
  <c r="G1984" i="10"/>
  <c r="G861" i="10"/>
  <c r="G821" i="10"/>
  <c r="G781" i="10"/>
  <c r="G2490" i="10"/>
  <c r="G2450" i="10"/>
  <c r="G2410" i="10"/>
  <c r="G2370" i="10"/>
  <c r="G2330" i="10"/>
  <c r="G2290" i="10"/>
  <c r="G2250" i="10"/>
  <c r="G2210" i="10"/>
  <c r="G2170" i="10"/>
  <c r="G2130" i="10"/>
  <c r="G2090" i="10"/>
  <c r="G2050" i="10"/>
  <c r="G2010" i="10"/>
  <c r="G851" i="10"/>
  <c r="G811" i="10"/>
  <c r="G771" i="10"/>
  <c r="G1229" i="10"/>
  <c r="G2500" i="10"/>
  <c r="G2460" i="10"/>
  <c r="G2420" i="10"/>
  <c r="G2380" i="10"/>
  <c r="G2340" i="10"/>
  <c r="G2300" i="10"/>
  <c r="G2260" i="10"/>
  <c r="G2220" i="10"/>
  <c r="G2180" i="10"/>
  <c r="G2140" i="10"/>
  <c r="G2100" i="10"/>
  <c r="G2060" i="10"/>
  <c r="G2020" i="10"/>
  <c r="G1980" i="10"/>
  <c r="G857" i="10"/>
  <c r="G817" i="10"/>
  <c r="G777" i="10"/>
  <c r="G2486" i="10"/>
  <c r="G2446" i="10"/>
  <c r="G2406" i="10"/>
  <c r="G2366" i="10"/>
  <c r="G2326" i="10"/>
  <c r="G2286" i="10"/>
  <c r="G2246" i="10"/>
  <c r="G2206" i="10"/>
  <c r="G2166" i="10"/>
  <c r="G2126" i="10"/>
  <c r="G2086" i="10"/>
  <c r="G2046" i="10"/>
  <c r="G2006" i="10"/>
  <c r="G847" i="10"/>
  <c r="G807" i="10"/>
  <c r="G767" i="10"/>
  <c r="G1972" i="10"/>
  <c r="G1928" i="10"/>
  <c r="G1884" i="10"/>
  <c r="G1840" i="10"/>
  <c r="G1796" i="10"/>
  <c r="G1752" i="10"/>
  <c r="G1708" i="10"/>
  <c r="G1664" i="10"/>
  <c r="G1616" i="10"/>
  <c r="G1572" i="10"/>
  <c r="G1528" i="10"/>
  <c r="G1484" i="10"/>
  <c r="G1440" i="10"/>
  <c r="G1396" i="10"/>
  <c r="G1352" i="10"/>
  <c r="G1308" i="10"/>
  <c r="G1264" i="10"/>
  <c r="G1216" i="10"/>
  <c r="G1172" i="10"/>
  <c r="G1128" i="10"/>
  <c r="G1084" i="10"/>
  <c r="G1040" i="10"/>
  <c r="G996" i="10"/>
  <c r="G952" i="10"/>
  <c r="G908" i="10"/>
  <c r="G864" i="10"/>
  <c r="G816" i="10"/>
  <c r="G772" i="10"/>
  <c r="G728" i="10"/>
  <c r="G684" i="10"/>
  <c r="G640" i="10"/>
  <c r="G596" i="10"/>
  <c r="G552" i="10"/>
  <c r="G508" i="10"/>
  <c r="G464" i="10"/>
  <c r="G416" i="10"/>
  <c r="G372" i="10"/>
  <c r="G328" i="10"/>
  <c r="G284" i="10"/>
  <c r="G240" i="10"/>
  <c r="G196" i="10"/>
  <c r="G152" i="10"/>
  <c r="G108" i="10"/>
  <c r="G64" i="10"/>
  <c r="G16" i="10"/>
  <c r="G707" i="10"/>
  <c r="G667" i="10"/>
  <c r="G627" i="10"/>
  <c r="G587" i="10"/>
  <c r="G547" i="10"/>
  <c r="G507" i="10"/>
  <c r="G467" i="10"/>
  <c r="G427" i="10"/>
  <c r="G387" i="10"/>
  <c r="G347" i="10"/>
  <c r="G307" i="10"/>
  <c r="G267" i="10"/>
  <c r="G227" i="10"/>
  <c r="G187" i="10"/>
  <c r="G147" i="10"/>
  <c r="G107" i="10"/>
  <c r="G67" i="10"/>
  <c r="G27" i="10"/>
  <c r="G1954" i="10"/>
  <c r="G1914" i="10"/>
  <c r="G1874" i="10"/>
  <c r="G1834" i="10"/>
  <c r="G1794" i="10"/>
  <c r="G1754" i="10"/>
  <c r="G1714" i="10"/>
  <c r="G1674" i="10"/>
  <c r="G1634" i="10"/>
  <c r="G1594" i="10"/>
  <c r="G1554" i="10"/>
  <c r="G1514" i="10"/>
  <c r="G1474" i="10"/>
  <c r="G1434" i="10"/>
  <c r="G1394" i="10"/>
  <c r="G1354" i="10"/>
  <c r="G1314" i="10"/>
  <c r="G1274" i="10"/>
  <c r="G1234" i="10"/>
  <c r="G1194" i="10"/>
  <c r="G1154" i="10"/>
  <c r="G1114" i="10"/>
  <c r="G1074" i="10"/>
  <c r="G1034" i="10"/>
  <c r="G994" i="10"/>
  <c r="G954" i="10"/>
  <c r="G914" i="10"/>
  <c r="G874" i="10"/>
  <c r="G834" i="10"/>
  <c r="G794" i="10"/>
  <c r="G754" i="10"/>
  <c r="G714" i="10"/>
  <c r="G674" i="10"/>
  <c r="G634" i="10"/>
  <c r="G594" i="10"/>
  <c r="G554" i="10"/>
  <c r="G514" i="10"/>
  <c r="G474" i="10"/>
  <c r="G434" i="10"/>
  <c r="G394" i="10"/>
  <c r="G354" i="10"/>
  <c r="G314" i="10"/>
  <c r="G274" i="10"/>
  <c r="G234" i="10"/>
  <c r="G194" i="10"/>
  <c r="G154" i="10"/>
  <c r="G114" i="10"/>
  <c r="G74" i="10"/>
  <c r="G34" i="10"/>
  <c r="G737" i="10"/>
  <c r="G697" i="10"/>
  <c r="G657" i="10"/>
  <c r="G617" i="10"/>
  <c r="G577" i="10"/>
  <c r="G537" i="10"/>
  <c r="G497" i="10"/>
  <c r="G457" i="10"/>
  <c r="G417" i="10"/>
  <c r="G377" i="10"/>
  <c r="G337" i="10"/>
  <c r="G297" i="10"/>
  <c r="G257" i="10"/>
  <c r="G217" i="10"/>
  <c r="G177" i="10"/>
  <c r="G137" i="10"/>
  <c r="G97" i="10"/>
  <c r="G57" i="10"/>
  <c r="G17" i="10"/>
  <c r="G1968" i="10"/>
  <c r="G1880" i="10"/>
  <c r="G1836" i="10"/>
  <c r="G1792" i="10"/>
  <c r="G1704" i="10"/>
  <c r="G1612" i="10"/>
  <c r="G1524" i="10"/>
  <c r="G1436" i="10"/>
  <c r="G1348" i="10"/>
  <c r="G1256" i="10"/>
  <c r="G1168" i="10"/>
  <c r="G663" i="10"/>
  <c r="G583" i="10"/>
  <c r="G503" i="10"/>
  <c r="G423" i="10"/>
  <c r="G343" i="10"/>
  <c r="G263" i="10"/>
  <c r="G183" i="10"/>
  <c r="G103" i="10"/>
  <c r="G23" i="10"/>
  <c r="G1950" i="10"/>
  <c r="G1830" i="10"/>
  <c r="G590" i="10"/>
  <c r="G430" i="10"/>
  <c r="G350" i="10"/>
  <c r="G270" i="10"/>
  <c r="G190" i="10"/>
  <c r="G110" i="10"/>
  <c r="G30" i="10"/>
  <c r="G733" i="10"/>
  <c r="G693" i="10"/>
  <c r="G653" i="10"/>
  <c r="G613" i="10"/>
  <c r="G573" i="10"/>
  <c r="G533" i="10"/>
  <c r="G493" i="10"/>
  <c r="G453" i="10"/>
  <c r="G413" i="10"/>
  <c r="G373" i="10"/>
  <c r="G333" i="10"/>
  <c r="G293" i="10"/>
  <c r="G253" i="10"/>
  <c r="G213" i="10"/>
  <c r="G173" i="10"/>
  <c r="G133" i="10"/>
  <c r="G93" i="10"/>
  <c r="G53" i="10"/>
  <c r="G13" i="10"/>
  <c r="G1924" i="10"/>
  <c r="G1748" i="10"/>
  <c r="G1656" i="10"/>
  <c r="G1568" i="10"/>
  <c r="G1480" i="10"/>
  <c r="G1392" i="10"/>
  <c r="G1304" i="10"/>
  <c r="G1212" i="10"/>
  <c r="G1124" i="10"/>
  <c r="G1080" i="10"/>
  <c r="G1036" i="10"/>
  <c r="G992" i="10"/>
  <c r="G948" i="10"/>
  <c r="G904" i="10"/>
  <c r="G856" i="10"/>
  <c r="G812" i="10"/>
  <c r="G768" i="10"/>
  <c r="G724" i="10"/>
  <c r="G680" i="10"/>
  <c r="G636" i="10"/>
  <c r="G592" i="10"/>
  <c r="G548" i="10"/>
  <c r="G504" i="10"/>
  <c r="G456" i="10"/>
  <c r="G412" i="10"/>
  <c r="G368" i="10"/>
  <c r="G324" i="10"/>
  <c r="G280" i="10"/>
  <c r="G236" i="10"/>
  <c r="G192" i="10"/>
  <c r="G148" i="10"/>
  <c r="G104" i="10"/>
  <c r="G56" i="10"/>
  <c r="G12" i="10"/>
  <c r="G703" i="10"/>
  <c r="G623" i="10"/>
  <c r="G543" i="10"/>
  <c r="G463" i="10"/>
  <c r="G383" i="10"/>
  <c r="G303" i="10"/>
  <c r="G223" i="10"/>
  <c r="G143" i="10"/>
  <c r="G63" i="10"/>
  <c r="G1910" i="10"/>
  <c r="G1870" i="10"/>
  <c r="G1790" i="10"/>
  <c r="G1750" i="10"/>
  <c r="G1710" i="10"/>
  <c r="G1670" i="10"/>
  <c r="G1630" i="10"/>
  <c r="G1590" i="10"/>
  <c r="G1550" i="10"/>
  <c r="G1510" i="10"/>
  <c r="G1470" i="10"/>
  <c r="G1430" i="10"/>
  <c r="G1390" i="10"/>
  <c r="G1350" i="10"/>
  <c r="G1310" i="10"/>
  <c r="G1270" i="10"/>
  <c r="G1230" i="10"/>
  <c r="G1190" i="10"/>
  <c r="G1150" i="10"/>
  <c r="G1110" i="10"/>
  <c r="G1070" i="10"/>
  <c r="G1030" i="10"/>
  <c r="G990" i="10"/>
  <c r="G950" i="10"/>
  <c r="G910" i="10"/>
  <c r="G870" i="10"/>
  <c r="G830" i="10"/>
  <c r="G790" i="10"/>
  <c r="G750" i="10"/>
  <c r="G710" i="10"/>
  <c r="G670" i="10"/>
  <c r="G630" i="10"/>
  <c r="G550" i="10"/>
  <c r="G510" i="10"/>
  <c r="G470" i="10"/>
  <c r="G390" i="10"/>
  <c r="G310" i="10"/>
  <c r="G230" i="10"/>
  <c r="G150" i="10"/>
  <c r="G70" i="10"/>
  <c r="G49" i="10"/>
  <c r="G665" i="10"/>
  <c r="G1964" i="10"/>
  <c r="G1920" i="10"/>
  <c r="G1876" i="10"/>
  <c r="G1832" i="10"/>
  <c r="G1788" i="10"/>
  <c r="G1744" i="10"/>
  <c r="G1696" i="10"/>
  <c r="G1652" i="10"/>
  <c r="G1608" i="10"/>
  <c r="G1564" i="10"/>
  <c r="G1520" i="10"/>
  <c r="G1476" i="10"/>
  <c r="G1432" i="10"/>
  <c r="G1388" i="10"/>
  <c r="G1344" i="10"/>
  <c r="G1296" i="10"/>
  <c r="G1252" i="10"/>
  <c r="G1208" i="10"/>
  <c r="G1164" i="10"/>
  <c r="G1120" i="10"/>
  <c r="G1076" i="10"/>
  <c r="G1032" i="10"/>
  <c r="G988" i="10"/>
  <c r="G944" i="10"/>
  <c r="G896" i="10"/>
  <c r="G852" i="10"/>
  <c r="G808" i="10"/>
  <c r="G764" i="10"/>
  <c r="G720" i="10"/>
  <c r="G676" i="10"/>
  <c r="G632" i="10"/>
  <c r="G588" i="10"/>
  <c r="G544" i="10"/>
  <c r="G496" i="10"/>
  <c r="G452" i="10"/>
  <c r="G408" i="10"/>
  <c r="G364" i="10"/>
  <c r="G320" i="10"/>
  <c r="G276" i="10"/>
  <c r="G232" i="10"/>
  <c r="G188" i="10"/>
  <c r="G144" i="10"/>
  <c r="G96" i="10"/>
  <c r="G52" i="10"/>
  <c r="G8" i="10"/>
  <c r="G739" i="10"/>
  <c r="G699" i="10"/>
  <c r="G659" i="10"/>
  <c r="G619" i="10"/>
  <c r="G579" i="10"/>
  <c r="G539" i="10"/>
  <c r="G499" i="10"/>
  <c r="G459" i="10"/>
  <c r="G419" i="10"/>
  <c r="G379" i="10"/>
  <c r="G339" i="10"/>
  <c r="G299" i="10"/>
  <c r="G259" i="10"/>
  <c r="G219" i="10"/>
  <c r="G179" i="10"/>
  <c r="G139" i="10"/>
  <c r="G99" i="10"/>
  <c r="G59" i="10"/>
  <c r="G19" i="10"/>
  <c r="G1946" i="10"/>
  <c r="G1906" i="10"/>
  <c r="G1866" i="10"/>
  <c r="G1826" i="10"/>
  <c r="G1786" i="10"/>
  <c r="G1746" i="10"/>
  <c r="G1706" i="10"/>
  <c r="G1666" i="10"/>
  <c r="G1626" i="10"/>
  <c r="G1586" i="10"/>
  <c r="G1546" i="10"/>
  <c r="G1506" i="10"/>
  <c r="G1466" i="10"/>
  <c r="G1426" i="10"/>
  <c r="G1386" i="10"/>
  <c r="G1346" i="10"/>
  <c r="G1306" i="10"/>
  <c r="G1266" i="10"/>
  <c r="G1226" i="10"/>
  <c r="G1186" i="10"/>
  <c r="G1146" i="10"/>
  <c r="G1106" i="10"/>
  <c r="G1066" i="10"/>
  <c r="G1026" i="10"/>
  <c r="G986" i="10"/>
  <c r="G946" i="10"/>
  <c r="G906" i="10"/>
  <c r="G866" i="10"/>
  <c r="G826" i="10"/>
  <c r="G786" i="10"/>
  <c r="G746" i="10"/>
  <c r="G706" i="10"/>
  <c r="G666" i="10"/>
  <c r="G626" i="10"/>
  <c r="G586" i="10"/>
  <c r="G546" i="10"/>
  <c r="G506" i="10"/>
  <c r="G466" i="10"/>
  <c r="G426" i="10"/>
  <c r="G386" i="10"/>
  <c r="G346" i="10"/>
  <c r="G306" i="10"/>
  <c r="G266" i="10"/>
  <c r="G226" i="10"/>
  <c r="G186" i="10"/>
  <c r="G146" i="10"/>
  <c r="G106" i="10"/>
  <c r="G66" i="10"/>
  <c r="G26" i="10"/>
  <c r="G729" i="10"/>
  <c r="G689" i="10"/>
  <c r="G649" i="10"/>
  <c r="G609" i="10"/>
  <c r="G569" i="10"/>
  <c r="G529" i="10"/>
  <c r="G489" i="10"/>
  <c r="G449" i="10"/>
  <c r="G409" i="10"/>
  <c r="G369" i="10"/>
  <c r="G329" i="10"/>
  <c r="G289" i="10"/>
  <c r="G249" i="10"/>
  <c r="G209" i="10"/>
  <c r="G169" i="10"/>
  <c r="G129" i="10"/>
  <c r="G89" i="10"/>
  <c r="G9" i="10"/>
  <c r="G1960" i="10"/>
  <c r="G1916" i="10"/>
  <c r="G1872" i="10"/>
  <c r="G1828" i="10"/>
  <c r="G1784" i="10"/>
  <c r="G1736" i="10"/>
  <c r="G1692" i="10"/>
  <c r="G1648" i="10"/>
  <c r="G1604" i="10"/>
  <c r="G1560" i="10"/>
  <c r="G1516" i="10"/>
  <c r="G1472" i="10"/>
  <c r="G1428" i="10"/>
  <c r="G1384" i="10"/>
  <c r="G1336" i="10"/>
  <c r="G1292" i="10"/>
  <c r="G1248" i="10"/>
  <c r="G1204" i="10"/>
  <c r="G1160" i="10"/>
  <c r="G1116" i="10"/>
  <c r="G1072" i="10"/>
  <c r="G1028" i="10"/>
  <c r="G984" i="10"/>
  <c r="G936" i="10"/>
  <c r="G892" i="10"/>
  <c r="G848" i="10"/>
  <c r="G804" i="10"/>
  <c r="G760" i="10"/>
  <c r="G716" i="10"/>
  <c r="G672" i="10"/>
  <c r="G628" i="10"/>
  <c r="G584" i="10"/>
  <c r="G536" i="10"/>
  <c r="G492" i="10"/>
  <c r="G448" i="10"/>
  <c r="G404" i="10"/>
  <c r="G360" i="10"/>
  <c r="G316" i="10"/>
  <c r="G272" i="10"/>
  <c r="G228" i="10"/>
  <c r="G184" i="10"/>
  <c r="G136" i="10"/>
  <c r="G92" i="10"/>
  <c r="G48" i="10"/>
  <c r="G735" i="10"/>
  <c r="G695" i="10"/>
  <c r="G655" i="10"/>
  <c r="G615" i="10"/>
  <c r="G575" i="10"/>
  <c r="G535" i="10"/>
  <c r="G495" i="10"/>
  <c r="G455" i="10"/>
  <c r="G415" i="10"/>
  <c r="G375" i="10"/>
  <c r="G335" i="10"/>
  <c r="G295" i="10"/>
  <c r="G255" i="10"/>
  <c r="G215" i="10"/>
  <c r="G175" i="10"/>
  <c r="G135" i="10"/>
  <c r="G95" i="10"/>
  <c r="G55" i="10"/>
  <c r="G15" i="10"/>
  <c r="G1942" i="10"/>
  <c r="G1902" i="10"/>
  <c r="G1862" i="10"/>
  <c r="G1822" i="10"/>
  <c r="G1782" i="10"/>
  <c r="G1742" i="10"/>
  <c r="G1702" i="10"/>
  <c r="G1662" i="10"/>
  <c r="G1622" i="10"/>
  <c r="G1582" i="10"/>
  <c r="G1542" i="10"/>
  <c r="G1502" i="10"/>
  <c r="G1462" i="10"/>
  <c r="G1422" i="10"/>
  <c r="G1382" i="10"/>
  <c r="G1342" i="10"/>
  <c r="G1302" i="10"/>
  <c r="G1262" i="10"/>
  <c r="G1222" i="10"/>
  <c r="G1182" i="10"/>
  <c r="G1142" i="10"/>
  <c r="G1102" i="10"/>
  <c r="G1062" i="10"/>
  <c r="G1022" i="10"/>
  <c r="G982" i="10"/>
  <c r="G942" i="10"/>
  <c r="G902" i="10"/>
  <c r="G862" i="10"/>
  <c r="G822" i="10"/>
  <c r="G782" i="10"/>
  <c r="G742" i="10"/>
  <c r="G702" i="10"/>
  <c r="G662" i="10"/>
  <c r="G622" i="10"/>
  <c r="G582" i="10"/>
  <c r="G542" i="10"/>
  <c r="G502" i="10"/>
  <c r="G462" i="10"/>
  <c r="G422" i="10"/>
  <c r="G382" i="10"/>
  <c r="G342" i="10"/>
  <c r="G302" i="10"/>
  <c r="G262" i="10"/>
  <c r="G222" i="10"/>
  <c r="G182" i="10"/>
  <c r="G142" i="10"/>
  <c r="G102" i="10"/>
  <c r="G62" i="10"/>
  <c r="G22" i="10"/>
  <c r="G725" i="10"/>
  <c r="G685" i="10"/>
  <c r="G645" i="10"/>
  <c r="G605" i="10"/>
  <c r="G565" i="10"/>
  <c r="G525" i="10"/>
  <c r="G485" i="10"/>
  <c r="G445" i="10"/>
  <c r="G405" i="10"/>
  <c r="G365" i="10"/>
  <c r="G325" i="10"/>
  <c r="G285" i="10"/>
  <c r="G245" i="10"/>
  <c r="G205" i="10"/>
  <c r="G165" i="10"/>
  <c r="G125" i="10"/>
  <c r="G85" i="10"/>
  <c r="G45" i="10"/>
  <c r="G1956" i="10"/>
  <c r="G1912" i="10"/>
  <c r="G1868" i="10"/>
  <c r="G1824" i="10"/>
  <c r="G1776" i="10"/>
  <c r="G1732" i="10"/>
  <c r="G1688" i="10"/>
  <c r="G1644" i="10"/>
  <c r="G1600" i="10"/>
  <c r="G1556" i="10"/>
  <c r="G1512" i="10"/>
  <c r="G1468" i="10"/>
  <c r="G1424" i="10"/>
  <c r="G1376" i="10"/>
  <c r="G1332" i="10"/>
  <c r="G1288" i="10"/>
  <c r="G1244" i="10"/>
  <c r="G1200" i="10"/>
  <c r="G1156" i="10"/>
  <c r="G1112" i="10"/>
  <c r="G1068" i="10"/>
  <c r="G1024" i="10"/>
  <c r="G976" i="10"/>
  <c r="G932" i="10"/>
  <c r="G888" i="10"/>
  <c r="G844" i="10"/>
  <c r="G800" i="10"/>
  <c r="G756" i="10"/>
  <c r="G712" i="10"/>
  <c r="G668" i="10"/>
  <c r="G624" i="10"/>
  <c r="G576" i="10"/>
  <c r="G532" i="10"/>
  <c r="G488" i="10"/>
  <c r="G444" i="10"/>
  <c r="G400" i="10"/>
  <c r="G356" i="10"/>
  <c r="G312" i="10"/>
  <c r="G268" i="10"/>
  <c r="G224" i="10"/>
  <c r="G176" i="10"/>
  <c r="G132" i="10"/>
  <c r="G88" i="10"/>
  <c r="G44" i="10"/>
  <c r="G731" i="10"/>
  <c r="G691" i="10"/>
  <c r="G651" i="10"/>
  <c r="G611" i="10"/>
  <c r="G571" i="10"/>
  <c r="G531" i="10"/>
  <c r="G491" i="10"/>
  <c r="G451" i="10"/>
  <c r="G411" i="10"/>
  <c r="G371" i="10"/>
  <c r="G331" i="10"/>
  <c r="G291" i="10"/>
  <c r="G251" i="10"/>
  <c r="G211" i="10"/>
  <c r="G171" i="10"/>
  <c r="G131" i="10"/>
  <c r="G91" i="10"/>
  <c r="G51" i="10"/>
  <c r="G11" i="10"/>
  <c r="G1978" i="10"/>
  <c r="G1938" i="10"/>
  <c r="G1898" i="10"/>
  <c r="G1858" i="10"/>
  <c r="G1818" i="10"/>
  <c r="G1778" i="10"/>
  <c r="G1738" i="10"/>
  <c r="G1698" i="10"/>
  <c r="G1658" i="10"/>
  <c r="G1618" i="10"/>
  <c r="G1578" i="10"/>
  <c r="G1538" i="10"/>
  <c r="G1498" i="10"/>
  <c r="G1458" i="10"/>
  <c r="G1418" i="10"/>
  <c r="G1378" i="10"/>
  <c r="G1338" i="10"/>
  <c r="G1298" i="10"/>
  <c r="G1258" i="10"/>
  <c r="G1218" i="10"/>
  <c r="G1178" i="10"/>
  <c r="G1138" i="10"/>
  <c r="G1098" i="10"/>
  <c r="G1058" i="10"/>
  <c r="G1018" i="10"/>
  <c r="G978" i="10"/>
  <c r="G938" i="10"/>
  <c r="G898" i="10"/>
  <c r="G858" i="10"/>
  <c r="G818" i="10"/>
  <c r="G778" i="10"/>
  <c r="G738" i="10"/>
  <c r="G698" i="10"/>
  <c r="G658" i="10"/>
  <c r="G618" i="10"/>
  <c r="G578" i="10"/>
  <c r="G538" i="10"/>
  <c r="G498" i="10"/>
  <c r="G458" i="10"/>
  <c r="G418" i="10"/>
  <c r="G378" i="10"/>
  <c r="G338" i="10"/>
  <c r="G298" i="10"/>
  <c r="G258" i="10"/>
  <c r="G218" i="10"/>
  <c r="G178" i="10"/>
  <c r="G138" i="10"/>
  <c r="G98" i="10"/>
  <c r="G58" i="10"/>
  <c r="G18" i="10"/>
  <c r="G721" i="10"/>
  <c r="G681" i="10"/>
  <c r="G641" i="10"/>
  <c r="G601" i="10"/>
  <c r="G561" i="10"/>
  <c r="G521" i="10"/>
  <c r="G481" i="10"/>
  <c r="G441" i="10"/>
  <c r="G401" i="10"/>
  <c r="G361" i="10"/>
  <c r="G321" i="10"/>
  <c r="G281" i="10"/>
  <c r="G241" i="10"/>
  <c r="G201" i="10"/>
  <c r="G161" i="10"/>
  <c r="G121" i="10"/>
  <c r="G81" i="10"/>
  <c r="G41" i="10"/>
  <c r="G1952" i="10"/>
  <c r="G1908" i="10"/>
  <c r="G1864" i="10"/>
  <c r="G1816" i="10"/>
  <c r="G1772" i="10"/>
  <c r="G1728" i="10"/>
  <c r="G1684" i="10"/>
  <c r="G1640" i="10"/>
  <c r="G1596" i="10"/>
  <c r="G1552" i="10"/>
  <c r="G1508" i="10"/>
  <c r="G1464" i="10"/>
  <c r="G1416" i="10"/>
  <c r="G1372" i="10"/>
  <c r="G1328" i="10"/>
  <c r="G1284" i="10"/>
  <c r="G1240" i="10"/>
  <c r="G1196" i="10"/>
  <c r="G1152" i="10"/>
  <c r="G1108" i="10"/>
  <c r="G1064" i="10"/>
  <c r="G1016" i="10"/>
  <c r="G972" i="10"/>
  <c r="G928" i="10"/>
  <c r="G884" i="10"/>
  <c r="G840" i="10"/>
  <c r="G796" i="10"/>
  <c r="G752" i="10"/>
  <c r="G708" i="10"/>
  <c r="G664" i="10"/>
  <c r="G616" i="10"/>
  <c r="G572" i="10"/>
  <c r="G528" i="10"/>
  <c r="G484" i="10"/>
  <c r="G440" i="10"/>
  <c r="G396" i="10"/>
  <c r="G352" i="10"/>
  <c r="G308" i="10"/>
  <c r="G264" i="10"/>
  <c r="G216" i="10"/>
  <c r="G172" i="10"/>
  <c r="G128" i="10"/>
  <c r="G84" i="10"/>
  <c r="G40" i="10"/>
  <c r="G727" i="10"/>
  <c r="G687" i="10"/>
  <c r="G647" i="10"/>
  <c r="G607" i="10"/>
  <c r="G567" i="10"/>
  <c r="G527" i="10"/>
  <c r="G487" i="10"/>
  <c r="G447" i="10"/>
  <c r="G407" i="10"/>
  <c r="G367" i="10"/>
  <c r="G327" i="10"/>
  <c r="G287" i="10"/>
  <c r="G247" i="10"/>
  <c r="G207" i="10"/>
  <c r="G167" i="10"/>
  <c r="G127" i="10"/>
  <c r="G87" i="10"/>
  <c r="G47" i="10"/>
  <c r="G7" i="10"/>
  <c r="G1974" i="10"/>
  <c r="G1934" i="10"/>
  <c r="G1894" i="10"/>
  <c r="G1854" i="10"/>
  <c r="G1814" i="10"/>
  <c r="G1774" i="10"/>
  <c r="G1734" i="10"/>
  <c r="G1694" i="10"/>
  <c r="G1654" i="10"/>
  <c r="G1614" i="10"/>
  <c r="G1574" i="10"/>
  <c r="G1534" i="10"/>
  <c r="G1494" i="10"/>
  <c r="G1454" i="10"/>
  <c r="G1414" i="10"/>
  <c r="G1374" i="10"/>
  <c r="G1334" i="10"/>
  <c r="G1294" i="10"/>
  <c r="G1254" i="10"/>
  <c r="G1214" i="10"/>
  <c r="G1174" i="10"/>
  <c r="G1134" i="10"/>
  <c r="G1094" i="10"/>
  <c r="G1054" i="10"/>
  <c r="G1014" i="10"/>
  <c r="G974" i="10"/>
  <c r="G934" i="10"/>
  <c r="G894" i="10"/>
  <c r="G854" i="10"/>
  <c r="G814" i="10"/>
  <c r="G774" i="10"/>
  <c r="G734" i="10"/>
  <c r="G694" i="10"/>
  <c r="G654" i="10"/>
  <c r="G614" i="10"/>
  <c r="G574" i="10"/>
  <c r="G534" i="10"/>
  <c r="G494" i="10"/>
  <c r="G454" i="10"/>
  <c r="G414" i="10"/>
  <c r="G374" i="10"/>
  <c r="G334" i="10"/>
  <c r="G294" i="10"/>
  <c r="G254" i="10"/>
  <c r="G214" i="10"/>
  <c r="G174" i="10"/>
  <c r="G134" i="10"/>
  <c r="G94" i="10"/>
  <c r="G54" i="10"/>
  <c r="G14" i="10"/>
  <c r="G717" i="10"/>
  <c r="G677" i="10"/>
  <c r="G637" i="10"/>
  <c r="G597" i="10"/>
  <c r="G557" i="10"/>
  <c r="G517" i="10"/>
  <c r="G477" i="10"/>
  <c r="G437" i="10"/>
  <c r="G397" i="10"/>
  <c r="G357" i="10"/>
  <c r="G317" i="10"/>
  <c r="G277" i="10"/>
  <c r="G237" i="10"/>
  <c r="G197" i="10"/>
  <c r="G157" i="10"/>
  <c r="G117" i="10"/>
  <c r="G77" i="10"/>
  <c r="G37" i="10"/>
  <c r="G1948" i="10"/>
  <c r="G1904" i="10"/>
  <c r="G1856" i="10"/>
  <c r="G1812" i="10"/>
  <c r="G1768" i="10"/>
  <c r="G1724" i="10"/>
  <c r="G1680" i="10"/>
  <c r="G1636" i="10"/>
  <c r="G1592" i="10"/>
  <c r="G1548" i="10"/>
  <c r="G1504" i="10"/>
  <c r="G1456" i="10"/>
  <c r="G1412" i="10"/>
  <c r="G1368" i="10"/>
  <c r="G1324" i="10"/>
  <c r="G1280" i="10"/>
  <c r="G1236" i="10"/>
  <c r="G1192" i="10"/>
  <c r="G1148" i="10"/>
  <c r="G1104" i="10"/>
  <c r="G1056" i="10"/>
  <c r="G1012" i="10"/>
  <c r="G968" i="10"/>
  <c r="G924" i="10"/>
  <c r="G880" i="10"/>
  <c r="G836" i="10"/>
  <c r="G792" i="10"/>
  <c r="G748" i="10"/>
  <c r="G704" i="10"/>
  <c r="G656" i="10"/>
  <c r="G612" i="10"/>
  <c r="G568" i="10"/>
  <c r="G524" i="10"/>
  <c r="G480" i="10"/>
  <c r="G436" i="10"/>
  <c r="G392" i="10"/>
  <c r="G348" i="10"/>
  <c r="G304" i="10"/>
  <c r="G256" i="10"/>
  <c r="G212" i="10"/>
  <c r="G168" i="10"/>
  <c r="G124" i="10"/>
  <c r="G80" i="10"/>
  <c r="G36" i="10"/>
  <c r="G723" i="10"/>
  <c r="G683" i="10"/>
  <c r="G643" i="10"/>
  <c r="G603" i="10"/>
  <c r="G563" i="10"/>
  <c r="G523" i="10"/>
  <c r="G483" i="10"/>
  <c r="G443" i="10"/>
  <c r="G403" i="10"/>
  <c r="G363" i="10"/>
  <c r="G323" i="10"/>
  <c r="G283" i="10"/>
  <c r="G243" i="10"/>
  <c r="G203" i="10"/>
  <c r="G163" i="10"/>
  <c r="G123" i="10"/>
  <c r="G83" i="10"/>
  <c r="G43" i="10"/>
  <c r="G1970" i="10"/>
  <c r="G1930" i="10"/>
  <c r="G1890" i="10"/>
  <c r="G1850" i="10"/>
  <c r="G1810" i="10"/>
  <c r="G1770" i="10"/>
  <c r="G1730" i="10"/>
  <c r="G1690" i="10"/>
  <c r="G1650" i="10"/>
  <c r="G1610" i="10"/>
  <c r="G1570" i="10"/>
  <c r="G1530" i="10"/>
  <c r="G1490" i="10"/>
  <c r="G1450" i="10"/>
  <c r="G1410" i="10"/>
  <c r="G1370" i="10"/>
  <c r="G1330" i="10"/>
  <c r="G1290" i="10"/>
  <c r="G1250" i="10"/>
  <c r="G1210" i="10"/>
  <c r="G1170" i="10"/>
  <c r="G1130" i="10"/>
  <c r="G1090" i="10"/>
  <c r="G1050" i="10"/>
  <c r="G1010" i="10"/>
  <c r="G970" i="10"/>
  <c r="G930" i="10"/>
  <c r="G890" i="10"/>
  <c r="G850" i="10"/>
  <c r="G810" i="10"/>
  <c r="G770" i="10"/>
  <c r="G730" i="10"/>
  <c r="G690" i="10"/>
  <c r="G650" i="10"/>
  <c r="G610" i="10"/>
  <c r="G570" i="10"/>
  <c r="G530" i="10"/>
  <c r="G490" i="10"/>
  <c r="G450" i="10"/>
  <c r="G410" i="10"/>
  <c r="G370" i="10"/>
  <c r="G330" i="10"/>
  <c r="G290" i="10"/>
  <c r="G250" i="10"/>
  <c r="G210" i="10"/>
  <c r="G170" i="10"/>
  <c r="G130" i="10"/>
  <c r="G90" i="10"/>
  <c r="G50" i="10"/>
  <c r="G10" i="10"/>
  <c r="G713" i="10"/>
  <c r="G673" i="10"/>
  <c r="G633" i="10"/>
  <c r="G593" i="10"/>
  <c r="G553" i="10"/>
  <c r="G513" i="10"/>
  <c r="G473" i="10"/>
  <c r="G433" i="10"/>
  <c r="G393" i="10"/>
  <c r="G353" i="10"/>
  <c r="G313" i="10"/>
  <c r="G273" i="10"/>
  <c r="G233" i="10"/>
  <c r="G193" i="10"/>
  <c r="G153" i="10"/>
  <c r="G113" i="10"/>
  <c r="G73" i="10"/>
  <c r="G33" i="10"/>
  <c r="G1944" i="10"/>
  <c r="G1896" i="10"/>
  <c r="G1852" i="10"/>
  <c r="G1808" i="10"/>
  <c r="G1764" i="10"/>
  <c r="G1720" i="10"/>
  <c r="G1676" i="10"/>
  <c r="G1632" i="10"/>
  <c r="G1588" i="10"/>
  <c r="G1544" i="10"/>
  <c r="G1496" i="10"/>
  <c r="G1452" i="10"/>
  <c r="G1408" i="10"/>
  <c r="G1364" i="10"/>
  <c r="G1320" i="10"/>
  <c r="G1276" i="10"/>
  <c r="G1232" i="10"/>
  <c r="G1188" i="10"/>
  <c r="G1144" i="10"/>
  <c r="G1096" i="10"/>
  <c r="G1052" i="10"/>
  <c r="G1008" i="10"/>
  <c r="G964" i="10"/>
  <c r="G920" i="10"/>
  <c r="G876" i="10"/>
  <c r="G832" i="10"/>
  <c r="G788" i="10"/>
  <c r="G744" i="10"/>
  <c r="G696" i="10"/>
  <c r="G652" i="10"/>
  <c r="G608" i="10"/>
  <c r="G564" i="10"/>
  <c r="G520" i="10"/>
  <c r="G476" i="10"/>
  <c r="G432" i="10"/>
  <c r="G388" i="10"/>
  <c r="G344" i="10"/>
  <c r="G296" i="10"/>
  <c r="G252" i="10"/>
  <c r="G208" i="10"/>
  <c r="G164" i="10"/>
  <c r="G120" i="10"/>
  <c r="G76" i="10"/>
  <c r="G32" i="10"/>
  <c r="G719" i="10"/>
  <c r="G679" i="10"/>
  <c r="G639" i="10"/>
  <c r="G599" i="10"/>
  <c r="G559" i="10"/>
  <c r="G519" i="10"/>
  <c r="G479" i="10"/>
  <c r="G439" i="10"/>
  <c r="G399" i="10"/>
  <c r="G359" i="10"/>
  <c r="G319" i="10"/>
  <c r="G279" i="10"/>
  <c r="G239" i="10"/>
  <c r="G199" i="10"/>
  <c r="G159" i="10"/>
  <c r="G119" i="10"/>
  <c r="G79" i="10"/>
  <c r="G39" i="10"/>
  <c r="G1966" i="10"/>
  <c r="G1926" i="10"/>
  <c r="G1886" i="10"/>
  <c r="G1846" i="10"/>
  <c r="G1806" i="10"/>
  <c r="G1766" i="10"/>
  <c r="G1726" i="10"/>
  <c r="G1686" i="10"/>
  <c r="G1646" i="10"/>
  <c r="G1606" i="10"/>
  <c r="G1566" i="10"/>
  <c r="G1526" i="10"/>
  <c r="G1486" i="10"/>
  <c r="G1446" i="10"/>
  <c r="G1406" i="10"/>
  <c r="G1366" i="10"/>
  <c r="G1326" i="10"/>
  <c r="G1286" i="10"/>
  <c r="G1246" i="10"/>
  <c r="G1206" i="10"/>
  <c r="G1166" i="10"/>
  <c r="G1126" i="10"/>
  <c r="G1086" i="10"/>
  <c r="G1046" i="10"/>
  <c r="G1006" i="10"/>
  <c r="G966" i="10"/>
  <c r="G926" i="10"/>
  <c r="G886" i="10"/>
  <c r="G846" i="10"/>
  <c r="G806" i="10"/>
  <c r="G766" i="10"/>
  <c r="G726" i="10"/>
  <c r="G686" i="10"/>
  <c r="G646" i="10"/>
  <c r="G606" i="10"/>
  <c r="G566" i="10"/>
  <c r="G526" i="10"/>
  <c r="G486" i="10"/>
  <c r="G446" i="10"/>
  <c r="G406" i="10"/>
  <c r="G366" i="10"/>
  <c r="G326" i="10"/>
  <c r="G286" i="10"/>
  <c r="G246" i="10"/>
  <c r="G206" i="10"/>
  <c r="G166" i="10"/>
  <c r="G126" i="10"/>
  <c r="G86" i="10"/>
  <c r="G46" i="10"/>
  <c r="G6" i="10"/>
  <c r="G709" i="10"/>
  <c r="G669" i="10"/>
  <c r="G629" i="10"/>
  <c r="G589" i="10"/>
  <c r="G549" i="10"/>
  <c r="G509" i="10"/>
  <c r="G469" i="10"/>
  <c r="G429" i="10"/>
  <c r="G389" i="10"/>
  <c r="G349" i="10"/>
  <c r="G309" i="10"/>
  <c r="G269" i="10"/>
  <c r="G229" i="10"/>
  <c r="G189" i="10"/>
  <c r="G149" i="10"/>
  <c r="G109" i="10"/>
  <c r="G69" i="10"/>
  <c r="G29" i="10"/>
  <c r="G625" i="10"/>
  <c r="G585" i="10"/>
  <c r="G545" i="10"/>
  <c r="G505" i="10"/>
  <c r="G465" i="10"/>
  <c r="G425" i="10"/>
  <c r="G385" i="10"/>
  <c r="G345" i="10"/>
  <c r="G305" i="10"/>
  <c r="G265" i="10"/>
  <c r="G225" i="10"/>
  <c r="G185" i="10"/>
  <c r="G145" i="10"/>
  <c r="G105" i="10"/>
  <c r="G65" i="10"/>
  <c r="G25" i="10"/>
  <c r="G1936" i="10"/>
  <c r="G1892" i="10"/>
  <c r="G1848" i="10"/>
  <c r="G1804" i="10"/>
  <c r="G1760" i="10"/>
  <c r="G1716" i="10"/>
  <c r="G1672" i="10"/>
  <c r="G1628" i="10"/>
  <c r="G1584" i="10"/>
  <c r="G1536" i="10"/>
  <c r="G1492" i="10"/>
  <c r="G1448" i="10"/>
  <c r="G1404" i="10"/>
  <c r="G1360" i="10"/>
  <c r="G1316" i="10"/>
  <c r="G1272" i="10"/>
  <c r="G1228" i="10"/>
  <c r="G1184" i="10"/>
  <c r="G1136" i="10"/>
  <c r="G1092" i="10"/>
  <c r="G1048" i="10"/>
  <c r="G1004" i="10"/>
  <c r="G960" i="10"/>
  <c r="G916" i="10"/>
  <c r="G872" i="10"/>
  <c r="G828" i="10"/>
  <c r="G784" i="10"/>
  <c r="G736" i="10"/>
  <c r="G692" i="10"/>
  <c r="G648" i="10"/>
  <c r="G604" i="10"/>
  <c r="G560" i="10"/>
  <c r="G516" i="10"/>
  <c r="G472" i="10"/>
  <c r="G428" i="10"/>
  <c r="G384" i="10"/>
  <c r="G336" i="10"/>
  <c r="G292" i="10"/>
  <c r="G248" i="10"/>
  <c r="G204" i="10"/>
  <c r="G160" i="10"/>
  <c r="G116" i="10"/>
  <c r="G72" i="10"/>
  <c r="G28" i="10"/>
  <c r="G715" i="10"/>
  <c r="G675" i="10"/>
  <c r="G635" i="10"/>
  <c r="G595" i="10"/>
  <c r="G555" i="10"/>
  <c r="G515" i="10"/>
  <c r="G475" i="10"/>
  <c r="G435" i="10"/>
  <c r="G395" i="10"/>
  <c r="G355" i="10"/>
  <c r="G315" i="10"/>
  <c r="G275" i="10"/>
  <c r="G235" i="10"/>
  <c r="G195" i="10"/>
  <c r="G155" i="10"/>
  <c r="G115" i="10"/>
  <c r="G75" i="10"/>
  <c r="G35" i="10"/>
  <c r="G1962" i="10"/>
  <c r="G1922" i="10"/>
  <c r="G1882" i="10"/>
  <c r="G1842" i="10"/>
  <c r="G1802" i="10"/>
  <c r="G1762" i="10"/>
  <c r="G1722" i="10"/>
  <c r="G1682" i="10"/>
  <c r="G1642" i="10"/>
  <c r="G1602" i="10"/>
  <c r="G1562" i="10"/>
  <c r="G1522" i="10"/>
  <c r="G1482" i="10"/>
  <c r="G1442" i="10"/>
  <c r="G1402" i="10"/>
  <c r="G1362" i="10"/>
  <c r="G1322" i="10"/>
  <c r="G1282" i="10"/>
  <c r="G1242" i="10"/>
  <c r="G1202" i="10"/>
  <c r="G1162" i="10"/>
  <c r="G1122" i="10"/>
  <c r="G1082" i="10"/>
  <c r="G1042" i="10"/>
  <c r="G1002" i="10"/>
  <c r="G962" i="10"/>
  <c r="G922" i="10"/>
  <c r="G882" i="10"/>
  <c r="G842" i="10"/>
  <c r="G802" i="10"/>
  <c r="G762" i="10"/>
  <c r="G722" i="10"/>
  <c r="G682" i="10"/>
  <c r="G642" i="10"/>
  <c r="G602" i="10"/>
  <c r="G562" i="10"/>
  <c r="G522" i="10"/>
  <c r="G482" i="10"/>
  <c r="G442" i="10"/>
  <c r="G402" i="10"/>
  <c r="G362" i="10"/>
  <c r="G322" i="10"/>
  <c r="G282" i="10"/>
  <c r="G242" i="10"/>
  <c r="G202" i="10"/>
  <c r="G162" i="10"/>
  <c r="G122" i="10"/>
  <c r="G82" i="10"/>
  <c r="G42" i="10"/>
  <c r="G705" i="10"/>
  <c r="G1976" i="10"/>
  <c r="G1932" i="10"/>
  <c r="G1888" i="10"/>
  <c r="G1844" i="10"/>
  <c r="G1800" i="10"/>
  <c r="G1756" i="10"/>
  <c r="G1712" i="10"/>
  <c r="G1668" i="10"/>
  <c r="G1624" i="10"/>
  <c r="G1576" i="10"/>
  <c r="G1532" i="10"/>
  <c r="G1488" i="10"/>
  <c r="G1444" i="10"/>
  <c r="G1400" i="10"/>
  <c r="G1356" i="10"/>
  <c r="G1312" i="10"/>
  <c r="G1268" i="10"/>
  <c r="G1224" i="10"/>
  <c r="G1176" i="10"/>
  <c r="G1132" i="10"/>
  <c r="G1088" i="10"/>
  <c r="G1044" i="10"/>
  <c r="G1000" i="10"/>
  <c r="G956" i="10"/>
  <c r="G912" i="10"/>
  <c r="G868" i="10"/>
  <c r="G824" i="10"/>
  <c r="G776" i="10"/>
  <c r="G732" i="10"/>
  <c r="G688" i="10"/>
  <c r="G644" i="10"/>
  <c r="G600" i="10"/>
  <c r="G556" i="10"/>
  <c r="G512" i="10"/>
  <c r="G468" i="10"/>
  <c r="G424" i="10"/>
  <c r="G376" i="10"/>
  <c r="G332" i="10"/>
  <c r="G288" i="10"/>
  <c r="G244" i="10"/>
  <c r="G200" i="10"/>
  <c r="G156" i="10"/>
  <c r="G112" i="10"/>
  <c r="G68" i="10"/>
  <c r="G24" i="10"/>
  <c r="G711" i="10"/>
  <c r="G671" i="10"/>
  <c r="G631" i="10"/>
  <c r="G591" i="10"/>
  <c r="G551" i="10"/>
  <c r="G511" i="10"/>
  <c r="G471" i="10"/>
  <c r="G431" i="10"/>
  <c r="G391" i="10"/>
  <c r="G351" i="10"/>
  <c r="G311" i="10"/>
  <c r="G271" i="10"/>
  <c r="G231" i="10"/>
  <c r="G191" i="10"/>
  <c r="G151" i="10"/>
  <c r="G111" i="10"/>
  <c r="G71" i="10"/>
  <c r="G31" i="10"/>
  <c r="G1958" i="10"/>
  <c r="G1918" i="10"/>
  <c r="G1878" i="10"/>
  <c r="G1838" i="10"/>
  <c r="G1798" i="10"/>
  <c r="G1758" i="10"/>
  <c r="G1718" i="10"/>
  <c r="G1678" i="10"/>
  <c r="G1638" i="10"/>
  <c r="G1598" i="10"/>
  <c r="G1558" i="10"/>
  <c r="G1518" i="10"/>
  <c r="G1478" i="10"/>
  <c r="G1438" i="10"/>
  <c r="G1398" i="10"/>
  <c r="G1358" i="10"/>
  <c r="G1318" i="10"/>
  <c r="G1278" i="10"/>
  <c r="G1238" i="10"/>
  <c r="G1198" i="10"/>
  <c r="G1158" i="10"/>
  <c r="G1118" i="10"/>
  <c r="G1078" i="10"/>
  <c r="G1038" i="10"/>
  <c r="G998" i="10"/>
  <c r="G958" i="10"/>
  <c r="G918" i="10"/>
  <c r="G878" i="10"/>
  <c r="G838" i="10"/>
  <c r="G798" i="10"/>
  <c r="G758" i="10"/>
  <c r="G718" i="10"/>
  <c r="G678" i="10"/>
  <c r="G638" i="10"/>
  <c r="G598" i="10"/>
  <c r="G558" i="10"/>
  <c r="G518" i="10"/>
  <c r="G478" i="10"/>
  <c r="G438" i="10"/>
  <c r="G398" i="10"/>
  <c r="G358" i="10"/>
  <c r="G318" i="10"/>
  <c r="G278" i="10"/>
  <c r="G238" i="10"/>
  <c r="G198" i="10"/>
  <c r="G158" i="10"/>
  <c r="G118" i="10"/>
  <c r="G78" i="10"/>
  <c r="G38" i="10"/>
  <c r="G741" i="10"/>
  <c r="G701" i="10"/>
  <c r="G661" i="10"/>
  <c r="G621" i="10"/>
  <c r="G581" i="10"/>
  <c r="G541" i="10"/>
  <c r="G501" i="10"/>
  <c r="G461" i="10"/>
  <c r="G421" i="10"/>
  <c r="G381" i="10"/>
  <c r="G341" i="10"/>
  <c r="G301" i="10"/>
  <c r="G261" i="10"/>
  <c r="G221" i="10"/>
  <c r="G181" i="10"/>
  <c r="G141" i="10"/>
  <c r="G101" i="10"/>
  <c r="G61" i="10"/>
  <c r="G21" i="10"/>
  <c r="D17" i="12"/>
  <c r="H32" i="7"/>
  <c r="D18" i="12" s="1"/>
  <c r="P18" i="10"/>
  <c r="Q18" i="10"/>
  <c r="R18" i="10"/>
  <c r="Q12" i="10" l="1"/>
  <c r="P19" i="10" s="1"/>
  <c r="R27" i="10" s="1"/>
  <c r="Q14" i="10"/>
  <c r="R21" i="10" s="1"/>
  <c r="R29" i="10" s="1"/>
  <c r="Q13" i="10"/>
  <c r="Q20" i="10" s="1"/>
  <c r="R28" i="10" s="1"/>
  <c r="Q11" i="10"/>
  <c r="O18" i="10" s="1"/>
  <c r="R26" i="10" s="1"/>
  <c r="O32" i="10" l="1"/>
  <c r="D20" i="12" l="1"/>
  <c r="O33" i="10"/>
  <c r="O34" i="10" s="1"/>
  <c r="D21" i="12" s="1"/>
</calcChain>
</file>

<file path=xl/sharedStrings.xml><?xml version="1.0" encoding="utf-8"?>
<sst xmlns="http://schemas.openxmlformats.org/spreadsheetml/2006/main" count="505" uniqueCount="194">
  <si>
    <t>Date</t>
  </si>
  <si>
    <t>US TREASURY CS CPN. STRIP 15/05/38 - SPREAD</t>
  </si>
  <si>
    <t>US TREASURY BOND 1996 6% 15/02/26 - SPREAD</t>
  </si>
  <si>
    <t>US TREASURY BOND 1997 6 3/8% 15/08/27 - SPREAD</t>
  </si>
  <si>
    <t>US TREASURY BOND 1998 5 1/4% 15/11/28 - SPREAD</t>
  </si>
  <si>
    <t>US TREASURY CS CPN. STRIP 15/05/38 - MOD. DURATION</t>
  </si>
  <si>
    <t>US TREASURY BOND 1996 6% 15/02/26 - MOD. DURATION</t>
  </si>
  <si>
    <t>US TREASURY BOND 1997 6 3/8% 15/08/27 - MOD. DURATION</t>
  </si>
  <si>
    <t>US TREASURY BOND 1998 5 1/4% 15/11/28 - MOD. DURATION</t>
  </si>
  <si>
    <t>US TREASURY CS CPN. STRIP 15/05/38 - PRICE</t>
  </si>
  <si>
    <t>US TREASURY BOND 1996 6% 15/02/26 - PRICE</t>
  </si>
  <si>
    <t>US TREASURY BOND 1997 6 3/8% 15/08/27 - PRICE</t>
  </si>
  <si>
    <t>US TREASURY BOND 1998 5 1/4% 15/11/28 - PRICE</t>
  </si>
  <si>
    <t>US TREASURY CS CPN. STRIP 15/05/38 - RED. YIELD</t>
  </si>
  <si>
    <t>US TREASURY BOND 1996 6% 15/02/26 - RED. YIELD</t>
  </si>
  <si>
    <t>US TREASURY BOND 1997 6 3/8% 15/08/27 - RED. YIELD</t>
  </si>
  <si>
    <t>US TREASURY BOND 1998 5 1/4% 15/11/28 - RED. YIELD</t>
  </si>
  <si>
    <t>Source: Datastream data provided with the assignment text. Ascending chronological order (oldest date on top).</t>
  </si>
  <si>
    <t>WARNER BROS DISCOVERY SERIES A</t>
  </si>
  <si>
    <t>VISA 'A'</t>
  </si>
  <si>
    <t>MICROCHIP TECH.</t>
  </si>
  <si>
    <t>CONOCOPHILLIPS</t>
  </si>
  <si>
    <t>POINT 1 - Immunized bond portfolio</t>
  </si>
  <si>
    <t>Rebalancing 1</t>
  </si>
  <si>
    <t>row in Bonds:</t>
  </si>
  <si>
    <t>Initial wealth of the block</t>
  </si>
  <si>
    <t>Security</t>
  </si>
  <si>
    <t>Spread (bp)</t>
  </si>
  <si>
    <t>Mod. duration</t>
  </si>
  <si>
    <t>Price</t>
  </si>
  <si>
    <t>YTM (%)</t>
  </si>
  <si>
    <t>YTM (decimal)</t>
  </si>
  <si>
    <t>Weight w</t>
  </si>
  <si>
    <t>Capital invested</t>
  </si>
  <si>
    <t>No. of bonds</t>
  </si>
  <si>
    <t>w x duration</t>
  </si>
  <si>
    <t>w x spread</t>
  </si>
  <si>
    <t>Future wealth</t>
  </si>
  <si>
    <t>T-STRIP 15/05/38</t>
  </si>
  <si>
    <t>T-BOND 6% 15/02/26</t>
  </si>
  <si>
    <t>T-BOND 6 3/8% 15/08/27</t>
  </si>
  <si>
    <t>T-BOND 5 1/4% 15/11/28</t>
  </si>
  <si>
    <t>TOTAL</t>
  </si>
  <si>
    <t>CONSTRAINT CHECK</t>
  </si>
  <si>
    <t>Empirical average duration of the 4 bonds</t>
  </si>
  <si>
    <t>Portfolio duration</t>
  </si>
  <si>
    <t>Duration constraint (ptf &lt;= average)</t>
  </si>
  <si>
    <t>Empirical average spread of the 4 bonds</t>
  </si>
  <si>
    <t>Portfolio spread</t>
  </si>
  <si>
    <t>Spread constraint (ptf &lt;= average)</t>
  </si>
  <si>
    <t>Maximum weight on a single bond</t>
  </si>
  <si>
    <t>40% constraint per bond</t>
  </si>
  <si>
    <t>Sum of weights</t>
  </si>
  <si>
    <t>RESULTS</t>
  </si>
  <si>
    <t>1-year future wealth</t>
  </si>
  <si>
    <t>Annual IRR of the bond portfolio (= risk-free rate)</t>
  </si>
  <si>
    <t>Daily risk-free rate (252 days)</t>
  </si>
  <si>
    <t>Rebalancing 2</t>
  </si>
  <si>
    <t>Rebalancing 3</t>
  </si>
  <si>
    <t>POINT 2 - Mean-CVaR 3% frontier and investor's optimal portfolio - rebalancing 1 (15/05/2025)</t>
  </si>
  <si>
    <t>Valuation date</t>
  </si>
  <si>
    <t>MEAN-CVaR 3% EFFICIENT FRONTIER (no short selling)</t>
  </si>
  <si>
    <t>Sample rows in the Stocks Returns sheet</t>
  </si>
  <si>
    <t>2 : 2498</t>
  </si>
  <si>
    <t>R risky ptf</t>
  </si>
  <si>
    <t>Loss L = -R</t>
  </si>
  <si>
    <t>X = final wealth</t>
  </si>
  <si>
    <t>u(X)</t>
  </si>
  <si>
    <t>Number of observations T</t>
  </si>
  <si>
    <t>Average return</t>
  </si>
  <si>
    <t>CVaR 3%</t>
  </si>
  <si>
    <t>w1</t>
  </si>
  <si>
    <t>w2</t>
  </si>
  <si>
    <t>w3</t>
  </si>
  <si>
    <t>w4</t>
  </si>
  <si>
    <t>STARR</t>
  </si>
  <si>
    <t>Tail level alpha</t>
  </si>
  <si>
    <t>k = ROUNDUP(T*alpha) - tail observations</t>
  </si>
  <si>
    <t>Risky portfolio weights w* (Solver variable cells)</t>
  </si>
  <si>
    <t>WARNER BROS DISCOVERY</t>
  </si>
  <si>
    <t>Sum of weights (constraint = 1, no short selling)</t>
  </si>
  <si>
    <t>Annual IRR of the bond portfolio</t>
  </si>
  <si>
    <t>Daily risk-free rate rf</t>
  </si>
  <si>
    <t>Average daily return of the risky portfolio</t>
  </si>
  <si>
    <t>VaR 3% daily (loss, positive sign)</t>
  </si>
  <si>
    <t>CVaR 3% daily = average of the k worst returns (loss, positive sign)</t>
  </si>
  <si>
    <t>STARR = (mu - rf) / CVaR 3%</t>
  </si>
  <si>
    <t>lambda = share invested in the risky portfolio</t>
  </si>
  <si>
    <t>1 - lambda = share in the risk-free asset</t>
  </si>
  <si>
    <t>Parameter a (utility)</t>
  </si>
  <si>
    <t>Parameter b (utility)</t>
  </si>
  <si>
    <t>Parameter c (utility)</t>
  </si>
  <si>
    <t>u(x) = a*x - b*x^2 - LN(1 + c*e^(1-x^3))</t>
  </si>
  <si>
    <t>E[u(X)] (Solver objective function on w* and lambda)</t>
  </si>
  <si>
    <t>E[X]</t>
  </si>
  <si>
    <t>Certainty equivalent CE (goal seek on H30 = 0)</t>
  </si>
  <si>
    <t>Check: u(CE) - E[u(X)] (should be 0)</t>
  </si>
  <si>
    <t>Daily risk premium = E[X] - CE</t>
  </si>
  <si>
    <t>Annualized risk premium (x252)</t>
  </si>
  <si>
    <t>Absolute risk aversion ARA(CE) = -u''/u'</t>
  </si>
  <si>
    <t>POINT 2 - Mean-CVaR 3% frontier and investor's optimal portfolio - rebalancing 2 (16/06/2025)</t>
  </si>
  <si>
    <t>2 : 2520</t>
  </si>
  <si>
    <t>POINT 2 - Mean-CVaR 3% frontier and investor's optimal portfolio - rebalancing 3 (15/07/2025)</t>
  </si>
  <si>
    <t>2 : 2541</t>
  </si>
  <si>
    <t>POINT 3 - Single Index Model and Markowitz portfolio - rebalancing 1 (15/05/2025)</t>
  </si>
  <si>
    <t>Index = optimal portfolio from point 2 (lambda share in the risky portfolio + 1-lambda share in the risk-free asset). Same sample as point 2: no data after the valuation date.</t>
  </si>
  <si>
    <t>MARKET PARAMETERS</t>
  </si>
  <si>
    <t>E[Rm] daily</t>
  </si>
  <si>
    <t>R index (market)</t>
  </si>
  <si>
    <t>residual 1</t>
  </si>
  <si>
    <t>residual 2</t>
  </si>
  <si>
    <t>residual 3</t>
  </si>
  <si>
    <t>residual 4</t>
  </si>
  <si>
    <t>Var(Rm) (population variance)</t>
  </si>
  <si>
    <t>Target return of the Markowitz portfolio (= daily rf)</t>
  </si>
  <si>
    <t>OLS ESTIMATES OF THE SINGLE INDEX MODEL: R_i = alpha_i + beta_i * R_m + eps_i</t>
  </si>
  <si>
    <t>beta</t>
  </si>
  <si>
    <t>alpha</t>
  </si>
  <si>
    <t>var(eps_i)</t>
  </si>
  <si>
    <t>E[R_i] = alpha + beta*E[Rm]</t>
  </si>
  <si>
    <t>Var-Cov</t>
  </si>
  <si>
    <t>OPTIMAL MARKOWITZ PORTFOLIO (minimum variance for a fixed mean, no short selling)</t>
  </si>
  <si>
    <t>Variable cells: weights in blue. Constraints: weights sum = 1; weights &gt;= 0; expected return = N7. Objective: minimize O32.</t>
  </si>
  <si>
    <t>E[R_i]</t>
  </si>
  <si>
    <t>w x E[R_i]</t>
  </si>
  <si>
    <t>row i of Sigma %*% w</t>
  </si>
  <si>
    <t>Expected portfolio return</t>
  </si>
  <si>
    <t>Portfolio variance w' Sigma w</t>
  </si>
  <si>
    <t>Daily standard deviation</t>
  </si>
  <si>
    <t>Annualized standard deviation</t>
  </si>
  <si>
    <t>Mean constraint check (should be 0)</t>
  </si>
  <si>
    <t>POINT 3 - Single Index Model and Markowitz portfolio - rebalancing 2 (16/06/2025)</t>
  </si>
  <si>
    <t>POINT 3 - Single Index Model and Markowitz portfolio - rebalancing 3 (15/07/2025)</t>
  </si>
  <si>
    <t>POINT 4 - Ex-post wealth of the portfolios (initial capital EUR 100,000, 15/05/2025 - 15/08/2025)</t>
  </si>
  <si>
    <t>T-STRIP 15/05/38 (price)</t>
  </si>
  <si>
    <t>T-BOND 6% 15/02/26 (price)</t>
  </si>
  <si>
    <t>T-BOND 6 3/8% 15/08/27 (price)</t>
  </si>
  <si>
    <t>T-BOND 5 1/4% 15/11/28 (price)</t>
  </si>
  <si>
    <t>Mean-CVaR ptf wealth</t>
  </si>
  <si>
    <t>Markowitz ptf wealth</t>
  </si>
  <si>
    <t>Bond ptf wealth</t>
  </si>
  <si>
    <t>REBALANCING PARAMETERS (number of bonds purchased at each review date)</t>
  </si>
  <si>
    <t>Rebalancing 1 - 15/05/2025</t>
  </si>
  <si>
    <t>Wealth available at rebalancing (CVaR / Markowitz / Bonds)</t>
  </si>
  <si>
    <t>Mean-CVaR ptf: no. of shares = lambda * w_i * W / P_i</t>
  </si>
  <si>
    <t>Mean-CVaR ptf: cash invested at the risk-free rate</t>
  </si>
  <si>
    <t>Daily risk-free rate</t>
  </si>
  <si>
    <t>Markowitz ptf: no. of shares = w_i * W / P_i</t>
  </si>
  <si>
    <t>Bond ptf: no. of bonds = w_i * W / P_i</t>
  </si>
  <si>
    <t>Rebalancing 2 - 16/06/2025</t>
  </si>
  <si>
    <t>Rebalancing 3 - 15/07/2025</t>
  </si>
  <si>
    <t>SUMMARY OF RESULTS - certainty equivalent, risk premium, ex-post performance</t>
  </si>
  <si>
    <t>Quantity</t>
  </si>
  <si>
    <t>Observations used for estimation (T)</t>
  </si>
  <si>
    <t>Annual IRR of the bond portfolio (risk free)</t>
  </si>
  <si>
    <t>Bond portfolio duration</t>
  </si>
  <si>
    <t>VaR 3% daily (loss)</t>
  </si>
  <si>
    <t>CVaR 3% daily (loss)</t>
  </si>
  <si>
    <t>STARR = (mu - rf)/CVaR</t>
  </si>
  <si>
    <t>lambda: share invested in the risky portfolio</t>
  </si>
  <si>
    <t>E[X] (expected wealth, base 1)</t>
  </si>
  <si>
    <t>Certainty equivalent CE</t>
  </si>
  <si>
    <t>Daily risk premium E[X] - CE</t>
  </si>
  <si>
    <t>Annualized risk premium</t>
  </si>
  <si>
    <t>Absolute risk aversion ARA at CE</t>
  </si>
  <si>
    <t>Daily variance of the Markowitz portfolio (SIM)</t>
  </si>
  <si>
    <t>Annualized volatility of the Markowitz portfolio</t>
  </si>
  <si>
    <t>EX-POST WEALTH AT 15/08/2025 (initial capital EUR 100,000)</t>
  </si>
  <si>
    <t>Optimal mean-CVaR 3% portfolio (point 2)</t>
  </si>
  <si>
    <t>Markowitz portfolio under the SIM (point 3)</t>
  </si>
  <si>
    <t>Immunized bond portfolio (point 1)</t>
  </si>
  <si>
    <t>COMMENT ON RISK AVERSION / RISK TOLERANCE</t>
  </si>
  <si>
    <t>The utility function u(x) = a*x - b*x^2 - ln(1 + c*e^(1-x^3)) was calibrated with a=4, b=2, c=0.5. With these</t>
  </si>
  <si>
    <t>parameters u'(x) &gt; 0 and u''(x) &lt; 0 over the whole relevant wealth range (about 0.85 - 1.15): the investor is</t>
  </si>
  <si>
    <t>hence non-satiated and risk-averse, with absolute risk aversion ARA = -u''/u' of about 4 at x = 1.</t>
  </si>
  <si>
    <t>WARNING: with the parameters used in the original version (a=2, b=1, c=3) the same function has u''(x) &gt; 0 for</t>
  </si>
  <si>
    <t>x &lt; 1.077, i.e. it is CONVEX exactly in the range where final wealth falls. With that calibration the</t>
  </si>
  <si>
    <t>the investor would be risk-loving, the certainty equivalent would exceed expected wealth, and the premium</t>
  </si>
  <si>
    <t>risk premium would be negative: the entire discussion of risk aversion and risk premium would lose its meaning.</t>
  </si>
  <si>
    <t>With the correct calibration the risk premium is positive, at about 5% annualized: it is the amount that</t>
  </si>
  <si>
    <t>the investor would be willing to pay to exchange the risky portfolio for its certain expected wealth.</t>
  </si>
  <si>
    <t>The premium decreases slightly from one rebalancing to the next because both lambda and the mean return decline</t>
  </si>
  <si>
    <t>estimated, while the CVaR stays nearly unchanged.</t>
  </si>
  <si>
    <t>Risk aversion also shows up in lambda: the investor allocates about 67-69% of wealth to the</t>
  </si>
  <si>
    <t>efficient equity portfolio and the rest in the immunized bond portfolio. A more</t>
  </si>
  <si>
    <t>tolerant investor (lower ARA, i.e. smaller b or larger a) would shift lambda towards 1; an investor</t>
  </si>
  <si>
    <t>more risk-averse investor would reduce it.</t>
  </si>
  <si>
    <t>Note on ex-post results: the Markowitz portfolio is the one that performs best ex-post, but only because the</t>
  </si>
  <si>
    <t>the expected-return constraint equal to the (very low) bond IRR forces it, in the absence of short</t>
  </si>
  <si>
    <t>selling, to concentrate on the bond with the lowest expected return and highest volatility. It is a portfolio</t>
  </si>
  <si>
    <t>ex-ante inefficient in terms of return/risk ratio: the good ex-post result is an episode, not</t>
  </si>
  <si>
    <t>confirmation that the criterion is sound.</t>
  </si>
  <si>
    <t>Markowitz ptf: no. of shares</t>
  </si>
  <si>
    <t xml:space="preserve">Bond ptf: no. of bonds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</si>
</sst>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dd/mm/yyyy"/>
    <numFmt numFmtId="165" formatCode="0.0000"/>
    <numFmt numFmtId="166" formatCode="0.000000"/>
    <numFmt numFmtId="167" formatCode="0.0000%"/>
    <numFmt numFmtId="168" formatCode="#,##0.0000"/>
    <numFmt numFmtId="169" formatCode="0.000000%"/>
    <numFmt numFmtId="170" formatCode="0.00000000%"/>
    <numFmt numFmtId="171" formatCode="0.00000000"/>
    <numFmt numFmtId="172" formatCode="0.0000000"/>
    <numFmt numFmtId="173" formatCode="0.00000"/>
  </numFmts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  <charset val="1"/>
    </font>
    <font>
      <i/>
      <sz val="9"/>
      <color rgb="FF595959"/>
      <name val="Arial"/>
      <family val="2"/>
      <charset val="1"/>
    </font>
    <font>
      <sz val="10"/>
      <name val="Arial"/>
      <family val="2"/>
      <charset val="1"/>
    </font>
    <font>
      <b/>
      <sz val="13"/>
      <color rgb="FF1F3864"/>
      <name val="Arial"/>
      <family val="2"/>
      <charset val="1"/>
    </font>
    <font>
      <sz val="10"/>
      <color rgb="FF0000FF"/>
      <name val="Arial"/>
      <family val="2"/>
      <charset val="1"/>
    </font>
    <font>
      <b/>
      <sz val="10"/>
      <color rgb="FF1F3864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8000"/>
      <name val="Arial"/>
      <family val="2"/>
      <charset val="1"/>
    </font>
    <font>
      <b/>
      <sz val="14"/>
      <color rgb="FF1F3864"/>
      <name val="Arial"/>
      <family val="2"/>
      <charset val="1"/>
    </font>
    <font>
      <b/>
      <sz val="11"/>
      <color rgb="FF1F3864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3" fillId="0" borderId="0" xfId="0" applyNumberFormat="1" applyFont="1"/>
    <xf numFmtId="165" fontId="3" fillId="0" borderId="0" xfId="0" applyNumberFormat="1" applyFont="1"/>
    <xf numFmtId="166" fontId="3" fillId="0" borderId="0" xfId="0" applyNumberFormat="1" applyFont="1"/>
    <xf numFmtId="0" fontId="4" fillId="0" borderId="0" xfId="0" applyFont="1"/>
    <xf numFmtId="164" fontId="5" fillId="3" borderId="0" xfId="0" applyNumberFormat="1" applyFont="1" applyFill="1"/>
    <xf numFmtId="0" fontId="6" fillId="0" borderId="0" xfId="0" applyFont="1"/>
    <xf numFmtId="1" fontId="3" fillId="0" borderId="0" xfId="0" applyNumberFormat="1" applyFont="1"/>
    <xf numFmtId="4" fontId="5" fillId="3" borderId="0" xfId="0" applyNumberFormat="1" applyFont="1" applyFill="1"/>
    <xf numFmtId="0" fontId="7" fillId="2" borderId="0" xfId="0" applyFont="1" applyFill="1" applyAlignment="1">
      <alignment horizontal="center" vertical="center" wrapText="1"/>
    </xf>
    <xf numFmtId="0" fontId="3" fillId="0" borderId="0" xfId="0" applyFont="1"/>
    <xf numFmtId="165" fontId="8" fillId="0" borderId="0" xfId="0" applyNumberFormat="1" applyFont="1"/>
    <xf numFmtId="167" fontId="5" fillId="3" borderId="0" xfId="0" applyNumberFormat="1" applyFont="1" applyFill="1"/>
    <xf numFmtId="4" fontId="3" fillId="0" borderId="0" xfId="0" applyNumberFormat="1" applyFont="1"/>
    <xf numFmtId="168" fontId="3" fillId="0" borderId="0" xfId="0" applyNumberFormat="1" applyFont="1"/>
    <xf numFmtId="167" fontId="6" fillId="0" borderId="0" xfId="0" applyNumberFormat="1" applyFont="1"/>
    <xf numFmtId="4" fontId="6" fillId="0" borderId="0" xfId="0" applyNumberFormat="1" applyFont="1"/>
    <xf numFmtId="166" fontId="6" fillId="0" borderId="0" xfId="0" applyNumberFormat="1" applyFont="1"/>
    <xf numFmtId="167" fontId="3" fillId="0" borderId="0" xfId="0" applyNumberFormat="1" applyFont="1"/>
    <xf numFmtId="169" fontId="3" fillId="0" borderId="0" xfId="0" applyNumberFormat="1" applyFont="1"/>
    <xf numFmtId="170" fontId="3" fillId="0" borderId="0" xfId="0" applyNumberFormat="1" applyFont="1"/>
    <xf numFmtId="4" fontId="8" fillId="0" borderId="0" xfId="0" applyNumberFormat="1" applyFont="1"/>
    <xf numFmtId="171" fontId="3" fillId="0" borderId="0" xfId="0" applyNumberFormat="1" applyFont="1"/>
    <xf numFmtId="10" fontId="5" fillId="3" borderId="0" xfId="0" applyNumberFormat="1" applyFont="1" applyFill="1"/>
    <xf numFmtId="172" fontId="5" fillId="0" borderId="0" xfId="0" applyNumberFormat="1" applyFont="1"/>
    <xf numFmtId="173" fontId="5" fillId="0" borderId="0" xfId="0" applyNumberFormat="1" applyFont="1"/>
    <xf numFmtId="10" fontId="5" fillId="0" borderId="0" xfId="0" applyNumberFormat="1" applyFont="1"/>
    <xf numFmtId="0" fontId="6" fillId="0" borderId="0" xfId="0" applyFont="1" applyAlignment="1">
      <alignment horizontal="center" wrapText="1"/>
    </xf>
    <xf numFmtId="169" fontId="8" fillId="0" borderId="0" xfId="0" applyNumberFormat="1" applyFont="1"/>
    <xf numFmtId="2" fontId="5" fillId="3" borderId="0" xfId="0" applyNumberFormat="1" applyFont="1" applyFill="1"/>
    <xf numFmtId="171" fontId="5" fillId="3" borderId="0" xfId="0" applyNumberFormat="1" applyFont="1" applyFill="1"/>
    <xf numFmtId="11" fontId="3" fillId="0" borderId="0" xfId="0" applyNumberFormat="1" applyFont="1"/>
    <xf numFmtId="170" fontId="8" fillId="0" borderId="0" xfId="0" applyNumberFormat="1" applyFont="1"/>
    <xf numFmtId="4" fontId="5" fillId="0" borderId="0" xfId="0" applyNumberFormat="1" applyFont="1"/>
    <xf numFmtId="0" fontId="9" fillId="0" borderId="0" xfId="0" applyFont="1"/>
    <xf numFmtId="164" fontId="8" fillId="0" borderId="0" xfId="0" applyNumberFormat="1" applyFont="1"/>
    <xf numFmtId="1" fontId="8" fillId="0" borderId="0" xfId="0" applyNumberFormat="1" applyFont="1"/>
    <xf numFmtId="167" fontId="8" fillId="0" borderId="0" xfId="0" applyNumberFormat="1" applyFont="1"/>
    <xf numFmtId="10" fontId="8" fillId="0" borderId="0" xfId="0" applyNumberFormat="1" applyFont="1"/>
    <xf numFmtId="171" fontId="8" fillId="0" borderId="0" xfId="0" applyNumberFormat="1" applyFont="1"/>
    <xf numFmtId="0" fontId="10" fillId="0" borderId="0" xfId="0" applyFont="1"/>
    <xf numFmtId="10" fontId="3" fillId="0" borderId="0" xfId="0" applyNumberFormat="1" applyFont="1"/>
    <xf numFmtId="0" fontId="6" fillId="0" borderId="0" xfId="0" applyFont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 rot="0"/>
          <a:lstStyle/>
          <a:p>
            <a:pPr>
              <a:defRPr lang="it-IT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Frontiera efficiente media-CVaR 3%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Frontiera</c:v>
          </c:tx>
          <c:spPr>
            <a:ln w="2844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'2_CVaR_t1'!$N$6:$N$36</c:f>
              <c:numCache>
                <c:formatCode>0.00000</c:formatCode>
                <c:ptCount val="31"/>
                <c:pt idx="0">
                  <c:v>4.14450843632755E-2</c:v>
                </c:pt>
                <c:pt idx="1">
                  <c:v>4.1633287381047601E-2</c:v>
                </c:pt>
                <c:pt idx="2">
                  <c:v>4.1457692400290597E-2</c:v>
                </c:pt>
                <c:pt idx="3">
                  <c:v>4.16508640988748E-2</c:v>
                </c:pt>
                <c:pt idx="4">
                  <c:v>4.1473334078511302E-2</c:v>
                </c:pt>
                <c:pt idx="5">
                  <c:v>4.1671053741439701E-2</c:v>
                </c:pt>
                <c:pt idx="6">
                  <c:v>4.1494335839157702E-2</c:v>
                </c:pt>
                <c:pt idx="7">
                  <c:v>4.1692493088780702E-2</c:v>
                </c:pt>
                <c:pt idx="8">
                  <c:v>4.1521844382958001E-2</c:v>
                </c:pt>
                <c:pt idx="9">
                  <c:v>4.1723720149690197E-2</c:v>
                </c:pt>
                <c:pt idx="10">
                  <c:v>4.1742356708827102E-2</c:v>
                </c:pt>
                <c:pt idx="11">
                  <c:v>4.17612247947333E-2</c:v>
                </c:pt>
                <c:pt idx="12">
                  <c:v>4.1779985433839303E-2</c:v>
                </c:pt>
                <c:pt idx="13">
                  <c:v>4.1804898038387099E-2</c:v>
                </c:pt>
                <c:pt idx="14">
                  <c:v>4.18328384524837E-2</c:v>
                </c:pt>
                <c:pt idx="15">
                  <c:v>4.1860778866580198E-2</c:v>
                </c:pt>
                <c:pt idx="16">
                  <c:v>4.1888719280676799E-2</c:v>
                </c:pt>
                <c:pt idx="17">
                  <c:v>4.17365152613111E-2</c:v>
                </c:pt>
                <c:pt idx="18">
                  <c:v>4.19530017878064E-2</c:v>
                </c:pt>
                <c:pt idx="19">
                  <c:v>4.1985682705392997E-2</c:v>
                </c:pt>
                <c:pt idx="20">
                  <c:v>4.2018363622979497E-2</c:v>
                </c:pt>
                <c:pt idx="21">
                  <c:v>4.2053616068626502E-2</c:v>
                </c:pt>
                <c:pt idx="22">
                  <c:v>4.2089182441934603E-2</c:v>
                </c:pt>
                <c:pt idx="23">
                  <c:v>4.2126341646530403E-2</c:v>
                </c:pt>
                <c:pt idx="24">
                  <c:v>4.2181043226364602E-2</c:v>
                </c:pt>
                <c:pt idx="25">
                  <c:v>4.2258492677303E-2</c:v>
                </c:pt>
                <c:pt idx="26">
                  <c:v>4.23525398461439E-2</c:v>
                </c:pt>
                <c:pt idx="27">
                  <c:v>4.2446807900039102E-2</c:v>
                </c:pt>
                <c:pt idx="28">
                  <c:v>4.2544308444735897E-2</c:v>
                </c:pt>
                <c:pt idx="29">
                  <c:v>4.2674544553296598E-2</c:v>
                </c:pt>
                <c:pt idx="30">
                  <c:v>4.2945575358233498E-2</c:v>
                </c:pt>
              </c:numCache>
            </c:numRef>
          </c:xVal>
          <c:yVal>
            <c:numRef>
              <c:f>'2_CVaR_t1'!$M$6:$M$36</c:f>
              <c:numCache>
                <c:formatCode>0.0000000</c:formatCode>
                <c:ptCount val="31"/>
                <c:pt idx="0">
                  <c:v>6.4734709406388195E-4</c:v>
                </c:pt>
                <c:pt idx="1">
                  <c:v>6.5045655722517398E-4</c:v>
                </c:pt>
                <c:pt idx="2">
                  <c:v>6.5356602038646699E-4</c:v>
                </c:pt>
                <c:pt idx="3">
                  <c:v>6.5667548354776E-4</c:v>
                </c:pt>
                <c:pt idx="4">
                  <c:v>6.5978494670905204E-4</c:v>
                </c:pt>
                <c:pt idx="5">
                  <c:v>6.6289440987034505E-4</c:v>
                </c:pt>
                <c:pt idx="6">
                  <c:v>6.6600387303163795E-4</c:v>
                </c:pt>
                <c:pt idx="7">
                  <c:v>6.6911333619292998E-4</c:v>
                </c:pt>
                <c:pt idx="8">
                  <c:v>6.7222279935422299E-4</c:v>
                </c:pt>
                <c:pt idx="9">
                  <c:v>6.75332262515516E-4</c:v>
                </c:pt>
                <c:pt idx="10">
                  <c:v>6.7844172567680804E-4</c:v>
                </c:pt>
                <c:pt idx="11">
                  <c:v>6.8155118883810105E-4</c:v>
                </c:pt>
                <c:pt idx="12">
                  <c:v>6.8466065199939395E-4</c:v>
                </c:pt>
                <c:pt idx="13">
                  <c:v>6.8777011516068598E-4</c:v>
                </c:pt>
                <c:pt idx="14">
                  <c:v>6.9087957832197899E-4</c:v>
                </c:pt>
                <c:pt idx="15">
                  <c:v>6.93989041483272E-4</c:v>
                </c:pt>
                <c:pt idx="16">
                  <c:v>6.9709850464456404E-4</c:v>
                </c:pt>
                <c:pt idx="17">
                  <c:v>7.0020796780585705E-4</c:v>
                </c:pt>
                <c:pt idx="18">
                  <c:v>7.0331743096714995E-4</c:v>
                </c:pt>
                <c:pt idx="19">
                  <c:v>7.0642689412844198E-4</c:v>
                </c:pt>
                <c:pt idx="20">
                  <c:v>7.0953635728973499E-4</c:v>
                </c:pt>
                <c:pt idx="21">
                  <c:v>7.12645820451028E-4</c:v>
                </c:pt>
                <c:pt idx="22">
                  <c:v>7.1575528361232004E-4</c:v>
                </c:pt>
                <c:pt idx="23">
                  <c:v>7.1886474677361305E-4</c:v>
                </c:pt>
                <c:pt idx="24">
                  <c:v>7.2197420993490497E-4</c:v>
                </c:pt>
                <c:pt idx="25">
                  <c:v>7.2508367309619798E-4</c:v>
                </c:pt>
                <c:pt idx="26">
                  <c:v>7.2819313625749099E-4</c:v>
                </c:pt>
                <c:pt idx="27">
                  <c:v>7.3130259941878303E-4</c:v>
                </c:pt>
                <c:pt idx="28">
                  <c:v>7.3441206258007604E-4</c:v>
                </c:pt>
                <c:pt idx="29">
                  <c:v>7.3752152574136905E-4</c:v>
                </c:pt>
                <c:pt idx="30">
                  <c:v>7.4063098890266097E-4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86-C643-9D10-900CE7996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1270"/>
        <c:axId val="20657394"/>
      </c:scatterChart>
      <c:valAx>
        <c:axId val="186127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it-I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CVaR 3% (perdita giornaliera)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20657394"/>
        <c:crosses val="autoZero"/>
        <c:crossBetween val="midCat"/>
      </c:valAx>
      <c:valAx>
        <c:axId val="206573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it-I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Rendimento medio giornaliero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186127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t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Efficient</a:t>
            </a:r>
            <a:r>
              <a:rPr lang="it-IT" baseline="0"/>
              <a:t> Frontier</a:t>
            </a:r>
            <a:r>
              <a:rPr lang="it-IT"/>
              <a:t> Mean-CVaR 3%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Efficient Frontier Mean-CVaR 3%</c:v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'2_CVaR_t2'!$M$6:$M$36</c:f>
              <c:numCache>
                <c:formatCode>0.0000000</c:formatCode>
                <c:ptCount val="31"/>
                <c:pt idx="0">
                  <c:v>6.40603907340717E-4</c:v>
                </c:pt>
                <c:pt idx="1">
                  <c:v>6.4382268130406303E-4</c:v>
                </c:pt>
                <c:pt idx="2">
                  <c:v>6.4704145526740895E-4</c:v>
                </c:pt>
                <c:pt idx="3">
                  <c:v>6.5026022923075498E-4</c:v>
                </c:pt>
                <c:pt idx="4">
                  <c:v>6.5347900319410101E-4</c:v>
                </c:pt>
                <c:pt idx="5">
                  <c:v>6.5669777715744704E-4</c:v>
                </c:pt>
                <c:pt idx="6">
                  <c:v>6.5991655112079297E-4</c:v>
                </c:pt>
                <c:pt idx="7">
                  <c:v>6.6313532508413997E-4</c:v>
                </c:pt>
                <c:pt idx="8">
                  <c:v>6.66354099047486E-4</c:v>
                </c:pt>
                <c:pt idx="9">
                  <c:v>6.6957287301083203E-4</c:v>
                </c:pt>
                <c:pt idx="10">
                  <c:v>6.7279164697417796E-4</c:v>
                </c:pt>
                <c:pt idx="11">
                  <c:v>6.7601042093752399E-4</c:v>
                </c:pt>
                <c:pt idx="12">
                  <c:v>6.7922919490087002E-4</c:v>
                </c:pt>
                <c:pt idx="13">
                  <c:v>6.8244796886421605E-4</c:v>
                </c:pt>
                <c:pt idx="14">
                  <c:v>6.8566674282756197E-4</c:v>
                </c:pt>
                <c:pt idx="15">
                  <c:v>6.88885516790908E-4</c:v>
                </c:pt>
                <c:pt idx="16">
                  <c:v>6.9210429075425501E-4</c:v>
                </c:pt>
                <c:pt idx="17">
                  <c:v>6.9532306471760104E-4</c:v>
                </c:pt>
                <c:pt idx="18">
                  <c:v>6.9854183868094696E-4</c:v>
                </c:pt>
                <c:pt idx="19">
                  <c:v>7.0176061264429299E-4</c:v>
                </c:pt>
                <c:pt idx="20">
                  <c:v>7.0497938660763902E-4</c:v>
                </c:pt>
                <c:pt idx="21">
                  <c:v>7.0819816057098495E-4</c:v>
                </c:pt>
                <c:pt idx="22">
                  <c:v>7.1141693453433098E-4</c:v>
                </c:pt>
                <c:pt idx="23">
                  <c:v>7.1463570849767701E-4</c:v>
                </c:pt>
                <c:pt idx="24">
                  <c:v>7.1785448246102304E-4</c:v>
                </c:pt>
                <c:pt idx="25">
                  <c:v>7.2107325642436896E-4</c:v>
                </c:pt>
                <c:pt idx="26">
                  <c:v>7.2429203038771597E-4</c:v>
                </c:pt>
                <c:pt idx="27">
                  <c:v>7.27510804351062E-4</c:v>
                </c:pt>
                <c:pt idx="28">
                  <c:v>7.3072957831440803E-4</c:v>
                </c:pt>
                <c:pt idx="29">
                  <c:v>7.3394835227775395E-4</c:v>
                </c:pt>
                <c:pt idx="30">
                  <c:v>7.3716712624109998E-4</c:v>
                </c:pt>
              </c:numCache>
            </c:numRef>
          </c:xVal>
          <c:yVal>
            <c:numRef>
              <c:f>'2_CVaR_t2'!$N$6:$N$36</c:f>
              <c:numCache>
                <c:formatCode>0.00000</c:formatCode>
                <c:ptCount val="31"/>
                <c:pt idx="0">
                  <c:v>4.1388883800043401E-2</c:v>
                </c:pt>
                <c:pt idx="1">
                  <c:v>4.1572984493710302E-2</c:v>
                </c:pt>
                <c:pt idx="2">
                  <c:v>4.1581075016964598E-2</c:v>
                </c:pt>
                <c:pt idx="3">
                  <c:v>4.1595027960535998E-2</c:v>
                </c:pt>
                <c:pt idx="4">
                  <c:v>4.1609352293813899E-2</c:v>
                </c:pt>
                <c:pt idx="5">
                  <c:v>4.1623888206227699E-2</c:v>
                </c:pt>
                <c:pt idx="6">
                  <c:v>4.1638936583831901E-2</c:v>
                </c:pt>
                <c:pt idx="7">
                  <c:v>4.1471378893066103E-2</c:v>
                </c:pt>
                <c:pt idx="8">
                  <c:v>4.16779554843291E-2</c:v>
                </c:pt>
                <c:pt idx="9">
                  <c:v>4.17012634074038E-2</c:v>
                </c:pt>
                <c:pt idx="10">
                  <c:v>4.1725982953996398E-2</c:v>
                </c:pt>
                <c:pt idx="11">
                  <c:v>4.1755465199934602E-2</c:v>
                </c:pt>
                <c:pt idx="12">
                  <c:v>4.1784747333579397E-2</c:v>
                </c:pt>
                <c:pt idx="13">
                  <c:v>4.1818631175967201E-2</c:v>
                </c:pt>
                <c:pt idx="14">
                  <c:v>4.1854938099673403E-2</c:v>
                </c:pt>
                <c:pt idx="15">
                  <c:v>4.1890855217291599E-2</c:v>
                </c:pt>
                <c:pt idx="16">
                  <c:v>4.1928485971990899E-2</c:v>
                </c:pt>
                <c:pt idx="17">
                  <c:v>4.1969147465255499E-2</c:v>
                </c:pt>
                <c:pt idx="18">
                  <c:v>4.1822443580006703E-2</c:v>
                </c:pt>
                <c:pt idx="19">
                  <c:v>4.1864758986650603E-2</c:v>
                </c:pt>
                <c:pt idx="20">
                  <c:v>4.1910385198501703E-2</c:v>
                </c:pt>
                <c:pt idx="21">
                  <c:v>4.1962130422122802E-2</c:v>
                </c:pt>
                <c:pt idx="22">
                  <c:v>4.2209894414331997E-2</c:v>
                </c:pt>
                <c:pt idx="23">
                  <c:v>4.2114832610514602E-2</c:v>
                </c:pt>
                <c:pt idx="24">
                  <c:v>4.2213682842315498E-2</c:v>
                </c:pt>
                <c:pt idx="25">
                  <c:v>4.2317427526570299E-2</c:v>
                </c:pt>
                <c:pt idx="26">
                  <c:v>4.2606235106894902E-2</c:v>
                </c:pt>
                <c:pt idx="27">
                  <c:v>4.2558860690999102E-2</c:v>
                </c:pt>
                <c:pt idx="28">
                  <c:v>4.4761694124124903E-2</c:v>
                </c:pt>
                <c:pt idx="29">
                  <c:v>5.3876991183288599E-2</c:v>
                </c:pt>
                <c:pt idx="30">
                  <c:v>6.7478210049750895E-2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18-5544-8C24-534DF3798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54272"/>
        <c:axId val="19426809"/>
      </c:scatterChart>
      <c:valAx>
        <c:axId val="4415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Medium</a:t>
                </a:r>
                <a:r>
                  <a:rPr lang="it-IT" baseline="0"/>
                  <a:t> Daily Return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426809"/>
        <c:crosses val="autoZero"/>
        <c:crossBetween val="midCat"/>
      </c:valAx>
      <c:valAx>
        <c:axId val="194268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 </a:t>
                </a:r>
                <a:r>
                  <a:rPr lang="it-IT" sz="800" b="1" i="0" u="none" strike="noStrike" kern="1200" baseline="0">
                    <a:solidFill>
                      <a:srgbClr val="FFFFFF"/>
                    </a:solidFill>
                  </a:rPr>
                  <a:t>CVaR 3% 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0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41542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 rot="0"/>
          <a:lstStyle/>
          <a:p>
            <a:pPr>
              <a:defRPr lang="it-IT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it-IT" sz="1800" b="1" strike="noStrike" spc="-1">
                <a:solidFill>
                  <a:srgbClr val="000000"/>
                </a:solidFill>
                <a:latin typeface="Calibri"/>
              </a:rPr>
              <a:t>Frontiera efficiente media-CVaR 3%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it-I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'2_CVaR_t3'!$M$6:$M$36</c:f>
              <c:numCache>
                <c:formatCode>0.0000000</c:formatCode>
                <c:ptCount val="31"/>
                <c:pt idx="0">
                  <c:v>6.2458207755593199E-4</c:v>
                </c:pt>
                <c:pt idx="1">
                  <c:v>6.2907736244074096E-4</c:v>
                </c:pt>
                <c:pt idx="2">
                  <c:v>6.3357264732555004E-4</c:v>
                </c:pt>
                <c:pt idx="3">
                  <c:v>6.3806793221035901E-4</c:v>
                </c:pt>
                <c:pt idx="4">
                  <c:v>6.4256321709516701E-4</c:v>
                </c:pt>
                <c:pt idx="5">
                  <c:v>6.4705850197997598E-4</c:v>
                </c:pt>
                <c:pt idx="6">
                  <c:v>6.5155378686478495E-4</c:v>
                </c:pt>
                <c:pt idx="7">
                  <c:v>6.5604907174959403E-4</c:v>
                </c:pt>
                <c:pt idx="8">
                  <c:v>6.60544356634403E-4</c:v>
                </c:pt>
                <c:pt idx="9">
                  <c:v>6.6503964151921197E-4</c:v>
                </c:pt>
                <c:pt idx="10">
                  <c:v>6.6953492640401996E-4</c:v>
                </c:pt>
                <c:pt idx="11">
                  <c:v>6.7403021128882904E-4</c:v>
                </c:pt>
                <c:pt idx="12">
                  <c:v>6.7852549617363801E-4</c:v>
                </c:pt>
                <c:pt idx="13">
                  <c:v>6.8302078105844698E-4</c:v>
                </c:pt>
                <c:pt idx="14">
                  <c:v>6.8751606594325595E-4</c:v>
                </c:pt>
                <c:pt idx="15">
                  <c:v>6.9201135082806503E-4</c:v>
                </c:pt>
                <c:pt idx="16">
                  <c:v>6.9650663571287302E-4</c:v>
                </c:pt>
                <c:pt idx="17">
                  <c:v>7.0100192059768199E-4</c:v>
                </c:pt>
                <c:pt idx="18">
                  <c:v>7.0549720548249097E-4</c:v>
                </c:pt>
                <c:pt idx="19">
                  <c:v>7.0999249036730004E-4</c:v>
                </c:pt>
                <c:pt idx="20">
                  <c:v>7.1448777525210901E-4</c:v>
                </c:pt>
                <c:pt idx="21">
                  <c:v>7.1898306013691798E-4</c:v>
                </c:pt>
                <c:pt idx="22">
                  <c:v>7.2347834502172696E-4</c:v>
                </c:pt>
                <c:pt idx="23">
                  <c:v>7.2797362990653495E-4</c:v>
                </c:pt>
                <c:pt idx="24">
                  <c:v>7.3246891479134403E-4</c:v>
                </c:pt>
                <c:pt idx="25">
                  <c:v>7.36964199676153E-4</c:v>
                </c:pt>
                <c:pt idx="26">
                  <c:v>7.4145948456096197E-4</c:v>
                </c:pt>
                <c:pt idx="27">
                  <c:v>7.4595476944577105E-4</c:v>
                </c:pt>
                <c:pt idx="28">
                  <c:v>7.5045005433058002E-4</c:v>
                </c:pt>
                <c:pt idx="29">
                  <c:v>7.5494533921538801E-4</c:v>
                </c:pt>
                <c:pt idx="30">
                  <c:v>7.5944062410019698E-4</c:v>
                </c:pt>
              </c:numCache>
            </c:numRef>
          </c:xVal>
          <c:yVal>
            <c:numRef>
              <c:f>'2_CVaR_t3'!$N$6:$N$36</c:f>
              <c:numCache>
                <c:formatCode>0.00000</c:formatCode>
                <c:ptCount val="31"/>
                <c:pt idx="0">
                  <c:v>4.1555753646615803E-2</c:v>
                </c:pt>
                <c:pt idx="1">
                  <c:v>4.1557403401862099E-2</c:v>
                </c:pt>
                <c:pt idx="2">
                  <c:v>4.1562506402907498E-2</c:v>
                </c:pt>
                <c:pt idx="3">
                  <c:v>4.1580129022544501E-2</c:v>
                </c:pt>
                <c:pt idx="4">
                  <c:v>4.16072680752528E-2</c:v>
                </c:pt>
                <c:pt idx="5">
                  <c:v>4.16336122518009E-2</c:v>
                </c:pt>
                <c:pt idx="6">
                  <c:v>4.1660855638328803E-2</c:v>
                </c:pt>
                <c:pt idx="7">
                  <c:v>4.1697972100573001E-2</c:v>
                </c:pt>
                <c:pt idx="8">
                  <c:v>4.1553377455109002E-2</c:v>
                </c:pt>
                <c:pt idx="9">
                  <c:v>4.1787443958894097E-2</c:v>
                </c:pt>
                <c:pt idx="10">
                  <c:v>4.1657208748794597E-2</c:v>
                </c:pt>
                <c:pt idx="11">
                  <c:v>4.1703806701440201E-2</c:v>
                </c:pt>
                <c:pt idx="12">
                  <c:v>4.1933110882098897E-2</c:v>
                </c:pt>
                <c:pt idx="13">
                  <c:v>4.1988567343386199E-2</c:v>
                </c:pt>
                <c:pt idx="14">
                  <c:v>4.2048113608757202E-2</c:v>
                </c:pt>
                <c:pt idx="15">
                  <c:v>4.19375393470088E-2</c:v>
                </c:pt>
                <c:pt idx="16">
                  <c:v>4.2014016502326397E-2</c:v>
                </c:pt>
                <c:pt idx="17">
                  <c:v>4.2274529774564903E-2</c:v>
                </c:pt>
                <c:pt idx="18">
                  <c:v>4.2391643194611597E-2</c:v>
                </c:pt>
                <c:pt idx="19">
                  <c:v>4.2522671777638597E-2</c:v>
                </c:pt>
                <c:pt idx="20">
                  <c:v>4.2675362641859803E-2</c:v>
                </c:pt>
                <c:pt idx="21">
                  <c:v>4.2857275294662302E-2</c:v>
                </c:pt>
                <c:pt idx="22">
                  <c:v>4.3229024425793197E-2</c:v>
                </c:pt>
                <c:pt idx="23">
                  <c:v>4.4341940422309302E-2</c:v>
                </c:pt>
                <c:pt idx="24">
                  <c:v>4.6360124753188098E-2</c:v>
                </c:pt>
                <c:pt idx="25">
                  <c:v>4.8826518436309002E-2</c:v>
                </c:pt>
                <c:pt idx="26">
                  <c:v>5.1807602476994202E-2</c:v>
                </c:pt>
                <c:pt idx="27">
                  <c:v>5.5148203015045603E-2</c:v>
                </c:pt>
                <c:pt idx="28">
                  <c:v>5.88796329200564E-2</c:v>
                </c:pt>
                <c:pt idx="29">
                  <c:v>6.2916333297325294E-2</c:v>
                </c:pt>
                <c:pt idx="30">
                  <c:v>6.7175374317786002E-2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AF-3946-A11F-915DACDD4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54736"/>
        <c:axId val="69640720"/>
      </c:scatterChart>
      <c:valAx>
        <c:axId val="2555473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it-I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CVaR 3% (perdita giornaliera)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69640720"/>
        <c:crosses val="autoZero"/>
        <c:crossBetween val="midCat"/>
      </c:valAx>
      <c:valAx>
        <c:axId val="696407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it-I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it-IT" sz="1000" b="1" strike="noStrike" spc="-1">
                    <a:solidFill>
                      <a:srgbClr val="000000"/>
                    </a:solidFill>
                    <a:latin typeface="Calibri"/>
                  </a:rPr>
                  <a:t>Rendimento medio giornaliero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it-IT"/>
          </a:p>
        </c:txPr>
        <c:crossAx val="2555473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it-I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37</xdr:row>
      <xdr:rowOff>64080</xdr:rowOff>
    </xdr:from>
    <xdr:to>
      <xdr:col>18</xdr:col>
      <xdr:colOff>527760</xdr:colOff>
      <xdr:row>52</xdr:row>
      <xdr:rowOff>85320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37</xdr:row>
      <xdr:rowOff>64080</xdr:rowOff>
    </xdr:from>
    <xdr:to>
      <xdr:col>20</xdr:col>
      <xdr:colOff>203200</xdr:colOff>
      <xdr:row>58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40680</xdr:colOff>
      <xdr:row>40</xdr:row>
      <xdr:rowOff>64440</xdr:rowOff>
    </xdr:from>
    <xdr:to>
      <xdr:col>18</xdr:col>
      <xdr:colOff>15840</xdr:colOff>
      <xdr:row>56</xdr:row>
      <xdr:rowOff>183240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1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6640625" defaultRowHeight="15" x14ac:dyDescent="0.2"/>
  <cols>
    <col min="1" max="1" width="12" customWidth="1"/>
    <col min="2" max="17" width="16" customWidth="1"/>
  </cols>
  <sheetData>
    <row r="1" spans="1:20" ht="64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T1" s="2" t="s">
        <v>17</v>
      </c>
    </row>
    <row r="2" spans="1:20" ht="15" customHeight="1" x14ac:dyDescent="0.2">
      <c r="A2" s="3">
        <v>42262</v>
      </c>
      <c r="B2" s="4">
        <v>38.6</v>
      </c>
      <c r="C2" s="4">
        <v>64.099999999999994</v>
      </c>
      <c r="D2" s="4">
        <v>10.5</v>
      </c>
      <c r="E2" s="4">
        <v>10.3</v>
      </c>
      <c r="F2" s="4">
        <v>12.1083</v>
      </c>
      <c r="G2" s="4">
        <v>0.40870000000000001</v>
      </c>
      <c r="H2" s="4">
        <v>1.7914000000000001</v>
      </c>
      <c r="I2" s="4">
        <v>2.8631000000000002</v>
      </c>
      <c r="J2" s="4">
        <v>56.871000000000002</v>
      </c>
      <c r="K2" s="4">
        <v>100.5664</v>
      </c>
      <c r="L2" s="4">
        <v>104.98439999999999</v>
      </c>
      <c r="M2" s="4">
        <v>104.8438</v>
      </c>
      <c r="N2" s="4">
        <v>4.508</v>
      </c>
      <c r="O2" s="4">
        <v>4.5416999999999996</v>
      </c>
      <c r="P2" s="4">
        <v>3.653</v>
      </c>
      <c r="Q2" s="4">
        <v>3.6122000000000001</v>
      </c>
    </row>
    <row r="3" spans="1:20" ht="15" customHeight="1" x14ac:dyDescent="0.2">
      <c r="A3" s="3">
        <v>42263</v>
      </c>
      <c r="B3" s="4">
        <v>39.6</v>
      </c>
      <c r="C3" s="4">
        <v>68.900000000000006</v>
      </c>
      <c r="D3" s="4">
        <v>11.6</v>
      </c>
      <c r="E3" s="4">
        <v>10.9</v>
      </c>
      <c r="F3" s="4">
        <v>12.107100000000001</v>
      </c>
      <c r="G3" s="4">
        <v>0.41120000000000001</v>
      </c>
      <c r="H3" s="4">
        <v>1.7938000000000001</v>
      </c>
      <c r="I3" s="4">
        <v>2.8652000000000002</v>
      </c>
      <c r="J3" s="4">
        <v>56.639000000000003</v>
      </c>
      <c r="K3" s="4">
        <v>100.54300000000001</v>
      </c>
      <c r="L3" s="4">
        <v>104.9336</v>
      </c>
      <c r="M3" s="4">
        <v>104.75</v>
      </c>
      <c r="N3" s="4">
        <v>4.5399000000000003</v>
      </c>
      <c r="O3" s="4">
        <v>4.6074999999999999</v>
      </c>
      <c r="P3" s="4">
        <v>3.6833999999999998</v>
      </c>
      <c r="Q3" s="4">
        <v>3.6442000000000001</v>
      </c>
    </row>
    <row r="4" spans="1:20" ht="15" customHeight="1" x14ac:dyDescent="0.2">
      <c r="A4" s="3">
        <v>42264</v>
      </c>
      <c r="B4" s="4">
        <v>39.9</v>
      </c>
      <c r="C4" s="4">
        <v>69.7</v>
      </c>
      <c r="D4" s="4">
        <v>10.5</v>
      </c>
      <c r="E4" s="4">
        <v>10</v>
      </c>
      <c r="F4" s="4">
        <v>12.1195</v>
      </c>
      <c r="G4" s="4">
        <v>0.41909999999999997</v>
      </c>
      <c r="H4" s="4">
        <v>1.8022</v>
      </c>
      <c r="I4" s="4">
        <v>2.8740000000000001</v>
      </c>
      <c r="J4" s="4">
        <v>56.886000000000003</v>
      </c>
      <c r="K4" s="4">
        <v>100.5547</v>
      </c>
      <c r="L4" s="4">
        <v>105.01560000000001</v>
      </c>
      <c r="M4" s="4">
        <v>104.8828</v>
      </c>
      <c r="N4" s="4">
        <v>4.5019</v>
      </c>
      <c r="O4" s="4">
        <v>4.6067999999999998</v>
      </c>
      <c r="P4" s="4">
        <v>3.6509999999999998</v>
      </c>
      <c r="Q4" s="4">
        <v>3.6044999999999998</v>
      </c>
    </row>
    <row r="5" spans="1:20" ht="15" customHeight="1" x14ac:dyDescent="0.2">
      <c r="A5" s="3">
        <v>42265</v>
      </c>
      <c r="B5" s="4">
        <v>40.1</v>
      </c>
      <c r="C5" s="4">
        <v>44.1</v>
      </c>
      <c r="D5" s="4">
        <v>10.7</v>
      </c>
      <c r="E5" s="4">
        <v>8.5</v>
      </c>
      <c r="F5" s="4">
        <v>12.118600000000001</v>
      </c>
      <c r="G5" s="4">
        <v>0.42220000000000002</v>
      </c>
      <c r="H5" s="4">
        <v>1.8048</v>
      </c>
      <c r="I5" s="4">
        <v>2.8769999999999998</v>
      </c>
      <c r="J5" s="4">
        <v>56.670999999999999</v>
      </c>
      <c r="K5" s="4">
        <v>100.6641</v>
      </c>
      <c r="L5" s="4">
        <v>105.0078</v>
      </c>
      <c r="M5" s="4">
        <v>104.9375</v>
      </c>
      <c r="N5" s="4">
        <v>4.5315000000000003</v>
      </c>
      <c r="O5" s="4">
        <v>4.3590999999999998</v>
      </c>
      <c r="P5" s="4">
        <v>3.6587000000000001</v>
      </c>
      <c r="Q5" s="4">
        <v>3.5878999999999999</v>
      </c>
    </row>
    <row r="6" spans="1:20" ht="15" customHeight="1" x14ac:dyDescent="0.2">
      <c r="A6" s="3">
        <v>42268</v>
      </c>
      <c r="B6" s="4">
        <v>40.200000000000003</v>
      </c>
      <c r="C6" s="4">
        <v>43.3</v>
      </c>
      <c r="D6" s="4">
        <v>11.7</v>
      </c>
      <c r="E6" s="4">
        <v>8.4</v>
      </c>
      <c r="F6" s="4">
        <v>12.116899999999999</v>
      </c>
      <c r="G6" s="4">
        <v>0.4249</v>
      </c>
      <c r="H6" s="4">
        <v>1.8072999999999999</v>
      </c>
      <c r="I6" s="4">
        <v>2.8795000000000002</v>
      </c>
      <c r="J6" s="4">
        <v>56.408000000000001</v>
      </c>
      <c r="K6" s="4">
        <v>100.67189999999999</v>
      </c>
      <c r="L6" s="4">
        <v>104.98439999999999</v>
      </c>
      <c r="M6" s="4">
        <v>104.9063</v>
      </c>
      <c r="N6" s="4">
        <v>4.5678999999999998</v>
      </c>
      <c r="O6" s="4">
        <v>4.3513000000000002</v>
      </c>
      <c r="P6" s="4">
        <v>3.6745000000000001</v>
      </c>
      <c r="Q6" s="4">
        <v>3.5992999999999999</v>
      </c>
    </row>
    <row r="7" spans="1:20" ht="15" customHeight="1" x14ac:dyDescent="0.2">
      <c r="A7" s="3">
        <v>42269</v>
      </c>
      <c r="B7" s="4">
        <v>40.200000000000003</v>
      </c>
      <c r="C7" s="4">
        <v>61.1</v>
      </c>
      <c r="D7" s="4">
        <v>9.1999999999999993</v>
      </c>
      <c r="E7" s="4">
        <v>9</v>
      </c>
      <c r="F7" s="4">
        <v>12.123699999999999</v>
      </c>
      <c r="G7" s="4">
        <v>0.42720000000000002</v>
      </c>
      <c r="H7" s="4">
        <v>1.8108</v>
      </c>
      <c r="I7" s="4">
        <v>2.8828999999999998</v>
      </c>
      <c r="J7" s="4">
        <v>56.65</v>
      </c>
      <c r="K7" s="4">
        <v>100.6016</v>
      </c>
      <c r="L7" s="4">
        <v>105.14060000000001</v>
      </c>
      <c r="M7" s="4">
        <v>105.0313</v>
      </c>
      <c r="N7" s="4">
        <v>4.5324</v>
      </c>
      <c r="O7" s="4">
        <v>4.5244999999999997</v>
      </c>
      <c r="P7" s="4">
        <v>3.5962999999999998</v>
      </c>
      <c r="Q7" s="4">
        <v>3.5598999999999998</v>
      </c>
    </row>
    <row r="8" spans="1:20" ht="15" customHeight="1" x14ac:dyDescent="0.2">
      <c r="A8" s="3">
        <v>42270</v>
      </c>
      <c r="B8" s="4">
        <v>40.1</v>
      </c>
      <c r="C8" s="4">
        <v>56.3</v>
      </c>
      <c r="D8" s="4">
        <v>9.4</v>
      </c>
      <c r="E8" s="4">
        <v>8.3000000000000007</v>
      </c>
      <c r="F8" s="4">
        <v>12.1203</v>
      </c>
      <c r="G8" s="4">
        <v>0.4299</v>
      </c>
      <c r="H8" s="4">
        <v>1.8131999999999999</v>
      </c>
      <c r="I8" s="4">
        <v>2.8852000000000002</v>
      </c>
      <c r="J8" s="4">
        <v>56.286000000000001</v>
      </c>
      <c r="K8" s="4">
        <v>100.625</v>
      </c>
      <c r="L8" s="4">
        <v>105.0898</v>
      </c>
      <c r="M8" s="4">
        <v>104.9609</v>
      </c>
      <c r="N8" s="4">
        <v>4.5834000000000001</v>
      </c>
      <c r="O8" s="4">
        <v>4.4798</v>
      </c>
      <c r="P8" s="4">
        <v>3.6265000000000001</v>
      </c>
      <c r="Q8" s="4">
        <v>3.5840999999999998</v>
      </c>
    </row>
    <row r="9" spans="1:20" ht="15" customHeight="1" x14ac:dyDescent="0.2">
      <c r="A9" s="3">
        <v>42271</v>
      </c>
      <c r="B9" s="4">
        <v>42.2</v>
      </c>
      <c r="C9" s="4">
        <v>46.6</v>
      </c>
      <c r="D9" s="4">
        <v>10.3</v>
      </c>
      <c r="E9" s="4">
        <v>11.1</v>
      </c>
      <c r="F9" s="4">
        <v>12.1167</v>
      </c>
      <c r="G9" s="4">
        <v>0.43790000000000001</v>
      </c>
      <c r="H9" s="4">
        <v>1.8205</v>
      </c>
      <c r="I9" s="4">
        <v>2.8917000000000002</v>
      </c>
      <c r="J9" s="4">
        <v>55.591999999999999</v>
      </c>
      <c r="K9" s="4">
        <v>100.6484</v>
      </c>
      <c r="L9" s="4">
        <v>104.9688</v>
      </c>
      <c r="M9" s="4">
        <v>104.7188</v>
      </c>
      <c r="N9" s="4">
        <v>4.6803999999999997</v>
      </c>
      <c r="O9" s="4">
        <v>4.4550999999999998</v>
      </c>
      <c r="P9" s="4">
        <v>3.7004000000000001</v>
      </c>
      <c r="Q9" s="4">
        <v>3.6665000000000001</v>
      </c>
    </row>
    <row r="10" spans="1:20" ht="15" customHeight="1" x14ac:dyDescent="0.2">
      <c r="A10" s="3">
        <v>42272</v>
      </c>
      <c r="B10" s="4">
        <v>41.9</v>
      </c>
      <c r="C10" s="4">
        <v>61.8</v>
      </c>
      <c r="D10" s="4">
        <v>11.1</v>
      </c>
      <c r="E10" s="4">
        <v>9</v>
      </c>
      <c r="F10" s="4">
        <v>12.113</v>
      </c>
      <c r="G10" s="4">
        <v>0.44019999999999998</v>
      </c>
      <c r="H10" s="4">
        <v>1.8228</v>
      </c>
      <c r="I10" s="4">
        <v>2.8940000000000001</v>
      </c>
      <c r="J10" s="4">
        <v>55.220999999999997</v>
      </c>
      <c r="K10" s="4">
        <v>100.5742</v>
      </c>
      <c r="L10" s="4">
        <v>104.8984</v>
      </c>
      <c r="M10" s="4">
        <v>104.6563</v>
      </c>
      <c r="N10" s="4">
        <v>4.7335000000000003</v>
      </c>
      <c r="O10" s="4">
        <v>4.6315999999999997</v>
      </c>
      <c r="P10" s="4">
        <v>3.7406000000000001</v>
      </c>
      <c r="Q10" s="4">
        <v>3.6880000000000002</v>
      </c>
    </row>
    <row r="11" spans="1:20" ht="15" customHeight="1" x14ac:dyDescent="0.2">
      <c r="A11" s="3">
        <v>42275</v>
      </c>
      <c r="B11" s="4">
        <v>43</v>
      </c>
      <c r="C11" s="4">
        <v>62.2</v>
      </c>
      <c r="D11" s="4">
        <v>10.5</v>
      </c>
      <c r="E11" s="4">
        <v>9.6</v>
      </c>
      <c r="F11" s="4">
        <v>12.108499999999999</v>
      </c>
      <c r="G11" s="4">
        <v>0.44280000000000003</v>
      </c>
      <c r="H11" s="4">
        <v>1.8253999999999999</v>
      </c>
      <c r="I11" s="4">
        <v>2.8961000000000001</v>
      </c>
      <c r="J11" s="4">
        <v>54.805</v>
      </c>
      <c r="K11" s="4">
        <v>100.5703</v>
      </c>
      <c r="L11" s="4">
        <v>104.875</v>
      </c>
      <c r="M11" s="4">
        <v>104.5625</v>
      </c>
      <c r="N11" s="4">
        <v>4.7934000000000001</v>
      </c>
      <c r="O11" s="4">
        <v>4.6486999999999998</v>
      </c>
      <c r="P11" s="4">
        <v>3.7562000000000002</v>
      </c>
      <c r="Q11" s="4">
        <v>3.7197</v>
      </c>
    </row>
    <row r="12" spans="1:20" ht="15" customHeight="1" x14ac:dyDescent="0.2">
      <c r="A12" s="3">
        <v>42276</v>
      </c>
      <c r="B12" s="4">
        <v>44</v>
      </c>
      <c r="C12" s="4">
        <v>64.8</v>
      </c>
      <c r="D12" s="4">
        <v>10.7</v>
      </c>
      <c r="E12" s="4">
        <v>11.2</v>
      </c>
      <c r="F12" s="4">
        <v>12.115399999999999</v>
      </c>
      <c r="G12" s="4">
        <v>0.44529999999999997</v>
      </c>
      <c r="H12" s="4">
        <v>1.8283</v>
      </c>
      <c r="I12" s="4">
        <v>2.8990999999999998</v>
      </c>
      <c r="J12" s="4">
        <v>55.045999999999999</v>
      </c>
      <c r="K12" s="4">
        <v>100.5664</v>
      </c>
      <c r="L12" s="4">
        <v>104.9258</v>
      </c>
      <c r="M12" s="4">
        <v>104.625</v>
      </c>
      <c r="N12" s="4">
        <v>4.7568999999999999</v>
      </c>
      <c r="O12" s="4">
        <v>4.6657000000000002</v>
      </c>
      <c r="P12" s="4">
        <v>3.7332999999999998</v>
      </c>
      <c r="Q12" s="4">
        <v>3.7004999999999999</v>
      </c>
    </row>
    <row r="13" spans="1:20" ht="15" customHeight="1" x14ac:dyDescent="0.2">
      <c r="A13" s="3">
        <v>42277</v>
      </c>
      <c r="B13" s="4">
        <v>43.9</v>
      </c>
      <c r="C13" s="4">
        <v>65.8</v>
      </c>
      <c r="D13" s="4">
        <v>11.1</v>
      </c>
      <c r="E13" s="4">
        <v>11.3</v>
      </c>
      <c r="F13" s="4">
        <v>12.1182</v>
      </c>
      <c r="G13" s="4">
        <v>0.44800000000000001</v>
      </c>
      <c r="H13" s="4">
        <v>1.8309</v>
      </c>
      <c r="I13" s="4">
        <v>2.9018000000000002</v>
      </c>
      <c r="J13" s="4">
        <v>55.045999999999999</v>
      </c>
      <c r="K13" s="4">
        <v>100.5664</v>
      </c>
      <c r="L13" s="4">
        <v>104.9258</v>
      </c>
      <c r="M13" s="4">
        <v>104.625</v>
      </c>
      <c r="N13" s="4">
        <v>4.7560000000000002</v>
      </c>
      <c r="O13" s="4">
        <v>4.6738999999999997</v>
      </c>
      <c r="P13" s="4">
        <v>3.7366999999999999</v>
      </c>
      <c r="Q13" s="4">
        <v>3.7017000000000002</v>
      </c>
    </row>
    <row r="14" spans="1:20" ht="15" customHeight="1" x14ac:dyDescent="0.2">
      <c r="A14" s="3">
        <v>42278</v>
      </c>
      <c r="B14" s="4">
        <v>42</v>
      </c>
      <c r="C14" s="4">
        <v>61.6</v>
      </c>
      <c r="D14" s="4">
        <v>10.5</v>
      </c>
      <c r="E14" s="4">
        <v>9.9</v>
      </c>
      <c r="F14" s="4">
        <v>12.130800000000001</v>
      </c>
      <c r="G14" s="4">
        <v>0.45590000000000003</v>
      </c>
      <c r="H14" s="4">
        <v>1.8389</v>
      </c>
      <c r="I14" s="4">
        <v>2.9098999999999999</v>
      </c>
      <c r="J14" s="4">
        <v>55.298999999999999</v>
      </c>
      <c r="K14" s="4">
        <v>100.5859</v>
      </c>
      <c r="L14" s="4">
        <v>104.92189999999999</v>
      </c>
      <c r="M14" s="4">
        <v>104.6328</v>
      </c>
      <c r="N14" s="4">
        <v>4.7159000000000004</v>
      </c>
      <c r="O14" s="4">
        <v>4.6553000000000004</v>
      </c>
      <c r="P14" s="4">
        <v>3.7490999999999999</v>
      </c>
      <c r="Q14" s="4">
        <v>3.7027000000000001</v>
      </c>
    </row>
    <row r="15" spans="1:20" ht="15" customHeight="1" x14ac:dyDescent="0.2">
      <c r="A15" s="3">
        <v>42279</v>
      </c>
      <c r="B15" s="4">
        <v>43.2</v>
      </c>
      <c r="C15" s="4">
        <v>45.1</v>
      </c>
      <c r="D15" s="4">
        <v>10.7</v>
      </c>
      <c r="E15" s="4">
        <v>10.4</v>
      </c>
      <c r="F15" s="4">
        <v>12.1279</v>
      </c>
      <c r="G15" s="4">
        <v>0.45879999999999999</v>
      </c>
      <c r="H15" s="4">
        <v>1.8416999999999999</v>
      </c>
      <c r="I15" s="4">
        <v>2.9125000000000001</v>
      </c>
      <c r="J15" s="4">
        <v>54.973999999999997</v>
      </c>
      <c r="K15" s="4">
        <v>100.66800000000001</v>
      </c>
      <c r="L15" s="4">
        <v>104.95699999999999</v>
      </c>
      <c r="M15" s="4">
        <v>104.625</v>
      </c>
      <c r="N15" s="4">
        <v>4.7622999999999998</v>
      </c>
      <c r="O15" s="4">
        <v>4.4859</v>
      </c>
      <c r="P15" s="4">
        <v>3.7343999999999999</v>
      </c>
      <c r="Q15" s="4">
        <v>3.7063000000000001</v>
      </c>
    </row>
    <row r="16" spans="1:20" ht="15" customHeight="1" x14ac:dyDescent="0.2">
      <c r="A16" s="3">
        <v>42282</v>
      </c>
      <c r="B16" s="4">
        <v>42.9</v>
      </c>
      <c r="C16" s="4">
        <v>47.3</v>
      </c>
      <c r="D16" s="4">
        <v>6.7</v>
      </c>
      <c r="E16" s="4">
        <v>8.8000000000000007</v>
      </c>
      <c r="F16" s="4">
        <v>12.129200000000001</v>
      </c>
      <c r="G16" s="4">
        <v>0.46139999999999998</v>
      </c>
      <c r="H16" s="4">
        <v>1.8442000000000001</v>
      </c>
      <c r="I16" s="4">
        <v>2.9148000000000001</v>
      </c>
      <c r="J16" s="4">
        <v>54.892000000000003</v>
      </c>
      <c r="K16" s="4">
        <v>100.6563</v>
      </c>
      <c r="L16" s="4">
        <v>104.92189999999999</v>
      </c>
      <c r="M16" s="4">
        <v>104.5703</v>
      </c>
      <c r="N16" s="4">
        <v>4.7732999999999999</v>
      </c>
      <c r="O16" s="4">
        <v>4.5198999999999998</v>
      </c>
      <c r="P16" s="4">
        <v>3.7559</v>
      </c>
      <c r="Q16" s="4">
        <v>3.7252000000000001</v>
      </c>
    </row>
    <row r="17" spans="1:17" ht="15" customHeight="1" x14ac:dyDescent="0.2">
      <c r="A17" s="3">
        <v>42283</v>
      </c>
      <c r="B17" s="4">
        <v>39.6</v>
      </c>
      <c r="C17" s="4">
        <v>56.1</v>
      </c>
      <c r="D17" s="4">
        <v>7.5</v>
      </c>
      <c r="E17" s="4">
        <v>10</v>
      </c>
      <c r="F17" s="4">
        <v>12.132999999999999</v>
      </c>
      <c r="G17" s="4">
        <v>0.46379999999999999</v>
      </c>
      <c r="H17" s="4">
        <v>1.8463000000000001</v>
      </c>
      <c r="I17" s="4">
        <v>2.9163000000000001</v>
      </c>
      <c r="J17" s="4">
        <v>54.956000000000003</v>
      </c>
      <c r="K17" s="4">
        <v>100.60939999999999</v>
      </c>
      <c r="L17" s="4">
        <v>104.8242</v>
      </c>
      <c r="M17" s="4">
        <v>104.375</v>
      </c>
      <c r="N17" s="4">
        <v>4.7628000000000004</v>
      </c>
      <c r="O17" s="4">
        <v>4.6289999999999996</v>
      </c>
      <c r="P17" s="4">
        <v>3.8096999999999999</v>
      </c>
      <c r="Q17" s="4">
        <v>3.7894999999999999</v>
      </c>
    </row>
    <row r="18" spans="1:17" ht="15" customHeight="1" x14ac:dyDescent="0.2">
      <c r="A18" s="3">
        <v>42284</v>
      </c>
      <c r="B18" s="4">
        <v>41.5</v>
      </c>
      <c r="C18" s="4">
        <v>56.7</v>
      </c>
      <c r="D18" s="4">
        <v>9.6999999999999993</v>
      </c>
      <c r="E18" s="4">
        <v>10.4</v>
      </c>
      <c r="F18" s="4">
        <v>12.136200000000001</v>
      </c>
      <c r="G18" s="4">
        <v>0.46639999999999998</v>
      </c>
      <c r="H18" s="4">
        <v>1.8492</v>
      </c>
      <c r="I18" s="4">
        <v>2.9195000000000002</v>
      </c>
      <c r="J18" s="4">
        <v>54.98</v>
      </c>
      <c r="K18" s="4">
        <v>100.6133</v>
      </c>
      <c r="L18" s="4">
        <v>104.85550000000001</v>
      </c>
      <c r="M18" s="4">
        <v>104.4688</v>
      </c>
      <c r="N18" s="4">
        <v>4.7583000000000002</v>
      </c>
      <c r="O18" s="4">
        <v>4.6287000000000003</v>
      </c>
      <c r="P18" s="4">
        <v>3.7968999999999999</v>
      </c>
      <c r="Q18" s="4">
        <v>3.7603</v>
      </c>
    </row>
    <row r="19" spans="1:17" ht="15" customHeight="1" x14ac:dyDescent="0.2">
      <c r="A19" s="3">
        <v>42285</v>
      </c>
      <c r="B19" s="4">
        <v>40.299999999999997</v>
      </c>
      <c r="C19" s="4">
        <v>59.2</v>
      </c>
      <c r="D19" s="4">
        <v>8.6</v>
      </c>
      <c r="E19" s="4">
        <v>10</v>
      </c>
      <c r="F19" s="4">
        <v>12.137700000000001</v>
      </c>
      <c r="G19" s="4">
        <v>0.47410000000000002</v>
      </c>
      <c r="H19" s="4">
        <v>1.8564000000000001</v>
      </c>
      <c r="I19" s="4">
        <v>2.9258000000000002</v>
      </c>
      <c r="J19" s="4">
        <v>54.594999999999999</v>
      </c>
      <c r="K19" s="4">
        <v>100.5898</v>
      </c>
      <c r="L19" s="4">
        <v>104.7148</v>
      </c>
      <c r="M19" s="4">
        <v>104.1875</v>
      </c>
      <c r="N19" s="4">
        <v>4.8118999999999996</v>
      </c>
      <c r="O19" s="4">
        <v>4.7018000000000004</v>
      </c>
      <c r="P19" s="4">
        <v>3.8791000000000002</v>
      </c>
      <c r="Q19" s="4">
        <v>3.8544999999999998</v>
      </c>
    </row>
    <row r="20" spans="1:17" ht="15" customHeight="1" x14ac:dyDescent="0.2">
      <c r="A20" s="3">
        <v>42286</v>
      </c>
      <c r="B20" s="4">
        <v>40.4</v>
      </c>
      <c r="C20" s="4">
        <v>54.2</v>
      </c>
      <c r="D20" s="4">
        <v>7.6</v>
      </c>
      <c r="E20" s="4">
        <v>8.5</v>
      </c>
      <c r="F20" s="4">
        <v>12.1448</v>
      </c>
      <c r="G20" s="4">
        <v>0.47689999999999999</v>
      </c>
      <c r="H20" s="4">
        <v>1.8595999999999999</v>
      </c>
      <c r="I20" s="4">
        <v>2.9296000000000002</v>
      </c>
      <c r="J20" s="4">
        <v>54.845999999999997</v>
      </c>
      <c r="K20" s="4">
        <v>100.6328</v>
      </c>
      <c r="L20" s="4">
        <v>104.82810000000001</v>
      </c>
      <c r="M20" s="4">
        <v>104.375</v>
      </c>
      <c r="N20" s="4">
        <v>4.7736999999999998</v>
      </c>
      <c r="O20" s="4">
        <v>4.6197999999999997</v>
      </c>
      <c r="P20" s="4">
        <v>3.8241999999999998</v>
      </c>
      <c r="Q20" s="4">
        <v>3.7949999999999999</v>
      </c>
    </row>
    <row r="21" spans="1:17" ht="15" customHeight="1" x14ac:dyDescent="0.2">
      <c r="A21" s="3">
        <v>42289</v>
      </c>
      <c r="B21" s="4">
        <v>41.4</v>
      </c>
      <c r="C21" s="4">
        <v>78</v>
      </c>
      <c r="D21" s="4">
        <v>8.9</v>
      </c>
      <c r="E21" s="4">
        <v>10.6</v>
      </c>
      <c r="F21" s="4">
        <v>12.144399999999999</v>
      </c>
      <c r="G21" s="4">
        <v>0.47899999999999998</v>
      </c>
      <c r="H21" s="4">
        <v>1.8622000000000001</v>
      </c>
      <c r="I21" s="4">
        <v>2.9317000000000002</v>
      </c>
      <c r="J21" s="4">
        <v>54.664999999999999</v>
      </c>
      <c r="K21" s="4">
        <v>100.5273</v>
      </c>
      <c r="L21" s="4">
        <v>104.8008</v>
      </c>
      <c r="M21" s="4">
        <v>104.2813</v>
      </c>
      <c r="N21" s="4">
        <v>4.7992999999999997</v>
      </c>
      <c r="O21" s="4">
        <v>4.8464</v>
      </c>
      <c r="P21" s="4">
        <v>3.8414999999999999</v>
      </c>
      <c r="Q21" s="4">
        <v>3.8262999999999998</v>
      </c>
    </row>
    <row r="22" spans="1:17" ht="15" customHeight="1" x14ac:dyDescent="0.2">
      <c r="A22" s="3">
        <v>42290</v>
      </c>
      <c r="B22" s="4">
        <v>40.4</v>
      </c>
      <c r="C22" s="4">
        <v>59.5</v>
      </c>
      <c r="D22" s="4">
        <v>7.4</v>
      </c>
      <c r="E22" s="4">
        <v>7.8</v>
      </c>
      <c r="F22" s="4">
        <v>12.1441</v>
      </c>
      <c r="G22" s="4">
        <v>0.48199999999999998</v>
      </c>
      <c r="H22" s="4">
        <v>1.8648</v>
      </c>
      <c r="I22" s="4">
        <v>2.9344999999999999</v>
      </c>
      <c r="J22" s="4">
        <v>54.491999999999997</v>
      </c>
      <c r="K22" s="4">
        <v>100.60939999999999</v>
      </c>
      <c r="L22" s="4">
        <v>104.8008</v>
      </c>
      <c r="M22" s="4">
        <v>104.29689999999999</v>
      </c>
      <c r="N22" s="4">
        <v>4.8239000000000001</v>
      </c>
      <c r="O22" s="4">
        <v>4.6839000000000004</v>
      </c>
      <c r="P22" s="4">
        <v>3.8448000000000002</v>
      </c>
      <c r="Q22" s="4">
        <v>3.8224</v>
      </c>
    </row>
    <row r="23" spans="1:17" ht="15" customHeight="1" x14ac:dyDescent="0.2">
      <c r="A23" s="3">
        <v>42291</v>
      </c>
      <c r="B23" s="4">
        <v>41.2</v>
      </c>
      <c r="C23" s="4">
        <v>56.5</v>
      </c>
      <c r="D23" s="4">
        <v>9.6</v>
      </c>
      <c r="E23" s="4">
        <v>9.5</v>
      </c>
      <c r="F23" s="4">
        <v>12.147600000000001</v>
      </c>
      <c r="G23" s="4">
        <v>0.48470000000000002</v>
      </c>
      <c r="H23" s="4">
        <v>1.8673999999999999</v>
      </c>
      <c r="I23" s="4">
        <v>2.9369999999999998</v>
      </c>
      <c r="J23" s="4">
        <v>54.536000000000001</v>
      </c>
      <c r="K23" s="4">
        <v>100.6289</v>
      </c>
      <c r="L23" s="4">
        <v>104.79300000000001</v>
      </c>
      <c r="M23" s="4">
        <v>104.2813</v>
      </c>
      <c r="N23" s="4">
        <v>4.8162000000000003</v>
      </c>
      <c r="O23" s="4">
        <v>4.6513999999999998</v>
      </c>
      <c r="P23" s="4">
        <v>3.8519999999999999</v>
      </c>
      <c r="Q23" s="4">
        <v>3.8283999999999998</v>
      </c>
    </row>
    <row r="24" spans="1:17" ht="15" customHeight="1" x14ac:dyDescent="0.2">
      <c r="A24" s="3">
        <v>42292</v>
      </c>
      <c r="B24" s="4">
        <v>39.5</v>
      </c>
      <c r="C24" s="4">
        <v>39</v>
      </c>
      <c r="D24" s="4">
        <v>10.7</v>
      </c>
      <c r="E24" s="4">
        <v>10.1</v>
      </c>
      <c r="F24" s="4">
        <v>12.1616</v>
      </c>
      <c r="G24" s="4">
        <v>0.49299999999999999</v>
      </c>
      <c r="H24" s="4">
        <v>1.8755999999999999</v>
      </c>
      <c r="I24" s="4">
        <v>2.9453999999999998</v>
      </c>
      <c r="J24" s="4">
        <v>54.869</v>
      </c>
      <c r="K24" s="4">
        <v>100.73050000000001</v>
      </c>
      <c r="L24" s="4">
        <v>104.83199999999999</v>
      </c>
      <c r="M24" s="4">
        <v>104.3359</v>
      </c>
      <c r="N24" s="4">
        <v>4.7641999999999998</v>
      </c>
      <c r="O24" s="4">
        <v>4.4694000000000003</v>
      </c>
      <c r="P24" s="4">
        <v>3.8418999999999999</v>
      </c>
      <c r="Q24" s="4">
        <v>3.8140999999999998</v>
      </c>
    </row>
    <row r="25" spans="1:17" ht="15" customHeight="1" x14ac:dyDescent="0.2">
      <c r="A25" s="3">
        <v>42293</v>
      </c>
      <c r="B25" s="4">
        <v>39</v>
      </c>
      <c r="C25" s="4">
        <v>42.1</v>
      </c>
      <c r="D25" s="4">
        <v>9.3000000000000007</v>
      </c>
      <c r="E25" s="4">
        <v>10</v>
      </c>
      <c r="F25" s="4">
        <v>12.1708</v>
      </c>
      <c r="G25" s="4">
        <v>0.48159999999999997</v>
      </c>
      <c r="H25" s="4">
        <v>1.8237000000000001</v>
      </c>
      <c r="I25" s="4">
        <v>2.9491000000000001</v>
      </c>
      <c r="J25" s="4">
        <v>55.241999999999997</v>
      </c>
      <c r="K25" s="4">
        <v>100.73439999999999</v>
      </c>
      <c r="L25" s="4">
        <v>104.9766</v>
      </c>
      <c r="M25" s="4">
        <v>104.5</v>
      </c>
      <c r="N25" s="4">
        <v>4.7087000000000003</v>
      </c>
      <c r="O25" s="4">
        <v>4.4680999999999997</v>
      </c>
      <c r="P25" s="4">
        <v>3.7717000000000001</v>
      </c>
      <c r="Q25" s="4">
        <v>3.7625000000000002</v>
      </c>
    </row>
    <row r="26" spans="1:17" ht="15" customHeight="1" x14ac:dyDescent="0.2">
      <c r="A26" s="3">
        <v>42296</v>
      </c>
      <c r="B26" s="4">
        <v>39.1</v>
      </c>
      <c r="C26" s="4">
        <v>30</v>
      </c>
      <c r="D26" s="4">
        <v>9.4</v>
      </c>
      <c r="E26" s="4">
        <v>9.6</v>
      </c>
      <c r="F26" s="4">
        <v>12.167</v>
      </c>
      <c r="G26" s="4">
        <v>0.48449999999999999</v>
      </c>
      <c r="H26" s="4">
        <v>1.8258000000000001</v>
      </c>
      <c r="I26" s="4">
        <v>2.9506999999999999</v>
      </c>
      <c r="J26" s="4">
        <v>54.865000000000002</v>
      </c>
      <c r="K26" s="4">
        <v>100.7813</v>
      </c>
      <c r="L26" s="4">
        <v>104.875</v>
      </c>
      <c r="M26" s="4">
        <v>104.3359</v>
      </c>
      <c r="N26" s="4">
        <v>4.7625999999999999</v>
      </c>
      <c r="O26" s="4">
        <v>4.3827999999999996</v>
      </c>
      <c r="P26" s="4">
        <v>3.8264999999999998</v>
      </c>
      <c r="Q26" s="4">
        <v>3.8161999999999998</v>
      </c>
    </row>
    <row r="27" spans="1:17" ht="15" customHeight="1" x14ac:dyDescent="0.2">
      <c r="A27" s="3">
        <v>42297</v>
      </c>
      <c r="B27" s="4">
        <v>38.9</v>
      </c>
      <c r="C27" s="4">
        <v>28</v>
      </c>
      <c r="D27" s="4">
        <v>9.6</v>
      </c>
      <c r="E27" s="4">
        <v>8.6999999999999993</v>
      </c>
      <c r="F27" s="4">
        <v>12.172000000000001</v>
      </c>
      <c r="G27" s="4">
        <v>0.48720000000000002</v>
      </c>
      <c r="H27" s="4">
        <v>1.8281000000000001</v>
      </c>
      <c r="I27" s="4">
        <v>2.9531999999999998</v>
      </c>
      <c r="J27" s="4">
        <v>54.991</v>
      </c>
      <c r="K27" s="4">
        <v>100.7813</v>
      </c>
      <c r="L27" s="4">
        <v>104.8203</v>
      </c>
      <c r="M27" s="4">
        <v>104.3047</v>
      </c>
      <c r="N27" s="4">
        <v>4.7431999999999999</v>
      </c>
      <c r="O27" s="4">
        <v>4.3912000000000004</v>
      </c>
      <c r="P27" s="4">
        <v>3.8574999999999999</v>
      </c>
      <c r="Q27" s="4">
        <v>3.8273000000000001</v>
      </c>
    </row>
    <row r="28" spans="1:17" ht="15" customHeight="1" x14ac:dyDescent="0.2">
      <c r="A28" s="3">
        <v>42298</v>
      </c>
      <c r="B28" s="4">
        <v>38.200000000000003</v>
      </c>
      <c r="C28" s="4">
        <v>40.700000000000003</v>
      </c>
      <c r="D28" s="4">
        <v>9.6999999999999993</v>
      </c>
      <c r="E28" s="4">
        <v>9.1</v>
      </c>
      <c r="F28" s="4">
        <v>12.1744</v>
      </c>
      <c r="G28" s="4">
        <v>0.48949999999999999</v>
      </c>
      <c r="H28" s="4">
        <v>1.8308</v>
      </c>
      <c r="I28" s="4">
        <v>2.9558</v>
      </c>
      <c r="J28" s="4">
        <v>54.973999999999997</v>
      </c>
      <c r="K28" s="4">
        <v>100.7188</v>
      </c>
      <c r="L28" s="4">
        <v>104.82810000000001</v>
      </c>
      <c r="M28" s="4">
        <v>104.2891</v>
      </c>
      <c r="N28" s="4">
        <v>4.7446999999999999</v>
      </c>
      <c r="O28" s="4">
        <v>4.5225999999999997</v>
      </c>
      <c r="P28" s="4">
        <v>3.8567</v>
      </c>
      <c r="Q28" s="4">
        <v>3.8332999999999999</v>
      </c>
    </row>
    <row r="29" spans="1:17" ht="15" customHeight="1" x14ac:dyDescent="0.2">
      <c r="A29" s="3">
        <v>42299</v>
      </c>
      <c r="B29" s="4">
        <v>38.9</v>
      </c>
      <c r="C29" s="4">
        <v>51</v>
      </c>
      <c r="D29" s="4">
        <v>10</v>
      </c>
      <c r="E29" s="4">
        <v>10.6</v>
      </c>
      <c r="F29" s="4">
        <v>12.1859</v>
      </c>
      <c r="G29" s="4">
        <v>0.49730000000000002</v>
      </c>
      <c r="H29" s="4">
        <v>1.8392999999999999</v>
      </c>
      <c r="I29" s="4">
        <v>2.9645000000000001</v>
      </c>
      <c r="J29" s="4">
        <v>55.165999999999997</v>
      </c>
      <c r="K29" s="4">
        <v>100.6836</v>
      </c>
      <c r="L29" s="4">
        <v>104.9141</v>
      </c>
      <c r="M29" s="4">
        <v>104.4063</v>
      </c>
      <c r="N29" s="4">
        <v>4.7135999999999996</v>
      </c>
      <c r="O29" s="4">
        <v>4.6135000000000002</v>
      </c>
      <c r="P29" s="4">
        <v>3.8229000000000002</v>
      </c>
      <c r="Q29" s="4">
        <v>3.7989999999999999</v>
      </c>
    </row>
    <row r="30" spans="1:17" ht="15" customHeight="1" x14ac:dyDescent="0.2">
      <c r="A30" s="3">
        <v>42300</v>
      </c>
      <c r="B30" s="4">
        <v>41.7</v>
      </c>
      <c r="C30" s="4">
        <v>54.1</v>
      </c>
      <c r="D30" s="4">
        <v>14.2</v>
      </c>
      <c r="E30" s="4">
        <v>11.2</v>
      </c>
      <c r="F30" s="4">
        <v>12.1877</v>
      </c>
      <c r="G30" s="4">
        <v>0.5</v>
      </c>
      <c r="H30" s="4">
        <v>1.8418000000000001</v>
      </c>
      <c r="I30" s="4">
        <v>2.9674999999999998</v>
      </c>
      <c r="J30" s="4">
        <v>55.110999999999997</v>
      </c>
      <c r="K30" s="4">
        <v>100.67189999999999</v>
      </c>
      <c r="L30" s="4">
        <v>104.8828</v>
      </c>
      <c r="M30" s="4">
        <v>104.4609</v>
      </c>
      <c r="N30" s="4">
        <v>4.7206999999999999</v>
      </c>
      <c r="O30" s="4">
        <v>4.6430999999999996</v>
      </c>
      <c r="P30" s="4">
        <v>3.8418999999999999</v>
      </c>
      <c r="Q30" s="4">
        <v>3.7827000000000002</v>
      </c>
    </row>
    <row r="31" spans="1:17" ht="15" customHeight="1" x14ac:dyDescent="0.2">
      <c r="A31" s="3">
        <v>42303</v>
      </c>
      <c r="B31" s="4">
        <v>40.200000000000003</v>
      </c>
      <c r="C31" s="4">
        <v>26.3</v>
      </c>
      <c r="D31" s="4">
        <v>10</v>
      </c>
      <c r="E31" s="4">
        <v>9.9</v>
      </c>
      <c r="F31" s="4">
        <v>12.194800000000001</v>
      </c>
      <c r="G31" s="4">
        <v>0.50329999999999997</v>
      </c>
      <c r="H31" s="4">
        <v>1.8447</v>
      </c>
      <c r="I31" s="4">
        <v>2.97</v>
      </c>
      <c r="J31" s="4">
        <v>55.362000000000002</v>
      </c>
      <c r="K31" s="4">
        <v>100.8125</v>
      </c>
      <c r="L31" s="4">
        <v>104.9336</v>
      </c>
      <c r="M31" s="4">
        <v>104.4375</v>
      </c>
      <c r="N31" s="4">
        <v>4.6833</v>
      </c>
      <c r="O31" s="4">
        <v>4.3800999999999997</v>
      </c>
      <c r="P31" s="4">
        <v>3.8195999999999999</v>
      </c>
      <c r="Q31" s="4">
        <v>3.7911999999999999</v>
      </c>
    </row>
    <row r="32" spans="1:17" ht="15" customHeight="1" x14ac:dyDescent="0.2">
      <c r="A32" s="3">
        <v>42304</v>
      </c>
      <c r="B32" s="4">
        <v>40.299999999999997</v>
      </c>
      <c r="C32" s="4">
        <v>27.9</v>
      </c>
      <c r="D32" s="4">
        <v>14.4</v>
      </c>
      <c r="E32" s="4">
        <v>8.6</v>
      </c>
      <c r="F32" s="4">
        <v>12.197100000000001</v>
      </c>
      <c r="G32" s="4">
        <v>0.50600000000000001</v>
      </c>
      <c r="H32" s="4">
        <v>1.8472999999999999</v>
      </c>
      <c r="I32" s="4">
        <v>2.9733999999999998</v>
      </c>
      <c r="J32" s="4">
        <v>55.335000000000001</v>
      </c>
      <c r="K32" s="4">
        <v>100.8203</v>
      </c>
      <c r="L32" s="4">
        <v>104.91800000000001</v>
      </c>
      <c r="M32" s="4">
        <v>104.5625</v>
      </c>
      <c r="N32" s="4">
        <v>4.6862000000000004</v>
      </c>
      <c r="O32" s="4">
        <v>4.3733000000000004</v>
      </c>
      <c r="P32" s="4">
        <v>3.8306</v>
      </c>
      <c r="Q32" s="4">
        <v>3.7524999999999999</v>
      </c>
    </row>
    <row r="33" spans="1:17" ht="15" customHeight="1" x14ac:dyDescent="0.2">
      <c r="A33" s="3">
        <v>42305</v>
      </c>
      <c r="B33" s="4">
        <v>40.5</v>
      </c>
      <c r="C33" s="4">
        <v>39.1</v>
      </c>
      <c r="D33" s="4">
        <v>14.5</v>
      </c>
      <c r="E33" s="4">
        <v>14.2</v>
      </c>
      <c r="F33" s="4">
        <v>12.197800000000001</v>
      </c>
      <c r="G33" s="4">
        <v>0.50829999999999997</v>
      </c>
      <c r="H33" s="4">
        <v>1.8499000000000001</v>
      </c>
      <c r="I33" s="4">
        <v>2.9750000000000001</v>
      </c>
      <c r="J33" s="4">
        <v>55.216999999999999</v>
      </c>
      <c r="K33" s="4">
        <v>100.7578</v>
      </c>
      <c r="L33" s="4">
        <v>104.9258</v>
      </c>
      <c r="M33" s="4">
        <v>104.375</v>
      </c>
      <c r="N33" s="4">
        <v>4.7022000000000004</v>
      </c>
      <c r="O33" s="4">
        <v>4.5000999999999998</v>
      </c>
      <c r="P33" s="4">
        <v>3.8298999999999999</v>
      </c>
      <c r="Q33" s="4">
        <v>3.8132999999999999</v>
      </c>
    </row>
    <row r="34" spans="1:17" ht="15" customHeight="1" x14ac:dyDescent="0.2">
      <c r="A34" s="3">
        <v>42306</v>
      </c>
      <c r="B34" s="4">
        <v>40.9</v>
      </c>
      <c r="C34" s="4">
        <v>27.5</v>
      </c>
      <c r="D34" s="4">
        <v>15.1</v>
      </c>
      <c r="E34" s="4">
        <v>11.1</v>
      </c>
      <c r="F34" s="4">
        <v>12.188800000000001</v>
      </c>
      <c r="G34" s="4">
        <v>0.51629999999999998</v>
      </c>
      <c r="H34" s="4">
        <v>1.8551</v>
      </c>
      <c r="I34" s="4">
        <v>2.9792999999999998</v>
      </c>
      <c r="J34" s="4">
        <v>54.232999999999997</v>
      </c>
      <c r="K34" s="4">
        <v>100.75</v>
      </c>
      <c r="L34" s="4">
        <v>104.42189999999999</v>
      </c>
      <c r="M34" s="4">
        <v>103.7813</v>
      </c>
      <c r="N34" s="4">
        <v>4.8430999999999997</v>
      </c>
      <c r="O34" s="4">
        <v>4.5369000000000002</v>
      </c>
      <c r="P34" s="4">
        <v>4.0917000000000003</v>
      </c>
      <c r="Q34" s="4">
        <v>4.0057999999999998</v>
      </c>
    </row>
    <row r="35" spans="1:17" ht="15" customHeight="1" x14ac:dyDescent="0.2">
      <c r="A35" s="3">
        <v>42307</v>
      </c>
      <c r="B35" s="4">
        <v>39.799999999999997</v>
      </c>
      <c r="C35" s="4">
        <v>41.6</v>
      </c>
      <c r="D35" s="4">
        <v>16.600000000000001</v>
      </c>
      <c r="E35" s="4">
        <v>12.4</v>
      </c>
      <c r="F35" s="4">
        <v>12.1919</v>
      </c>
      <c r="G35" s="4">
        <v>0.51859999999999995</v>
      </c>
      <c r="H35" s="4">
        <v>1.8576999999999999</v>
      </c>
      <c r="I35" s="4">
        <v>2.9817</v>
      </c>
      <c r="J35" s="4">
        <v>54.253</v>
      </c>
      <c r="K35" s="4">
        <v>100.67189999999999</v>
      </c>
      <c r="L35" s="4">
        <v>104.4101</v>
      </c>
      <c r="M35" s="4">
        <v>103.7422</v>
      </c>
      <c r="N35" s="4">
        <v>4.8391000000000002</v>
      </c>
      <c r="O35" s="4">
        <v>4.6896000000000004</v>
      </c>
      <c r="P35" s="4">
        <v>4.1005000000000003</v>
      </c>
      <c r="Q35" s="4">
        <v>4.0191999999999997</v>
      </c>
    </row>
    <row r="36" spans="1:17" ht="15" customHeight="1" x14ac:dyDescent="0.2">
      <c r="A36" s="3">
        <v>42310</v>
      </c>
      <c r="B36" s="4">
        <v>39.6</v>
      </c>
      <c r="C36" s="4">
        <v>20.8</v>
      </c>
      <c r="D36" s="4">
        <v>12.3</v>
      </c>
      <c r="E36" s="4">
        <v>8.5</v>
      </c>
      <c r="F36" s="4">
        <v>12.1998</v>
      </c>
      <c r="G36" s="4">
        <v>0.52190000000000003</v>
      </c>
      <c r="H36" s="4">
        <v>1.8615999999999999</v>
      </c>
      <c r="I36" s="4">
        <v>2.9864000000000002</v>
      </c>
      <c r="J36" s="4">
        <v>54.548000000000002</v>
      </c>
      <c r="K36" s="4">
        <v>100.8086</v>
      </c>
      <c r="L36" s="4">
        <v>104.6289</v>
      </c>
      <c r="M36" s="4">
        <v>104.0625</v>
      </c>
      <c r="N36" s="4">
        <v>4.7946999999999997</v>
      </c>
      <c r="O36" s="4">
        <v>4.4425999999999997</v>
      </c>
      <c r="P36" s="4">
        <v>3.9939</v>
      </c>
      <c r="Q36" s="4">
        <v>3.9180000000000001</v>
      </c>
    </row>
    <row r="37" spans="1:17" ht="15" customHeight="1" x14ac:dyDescent="0.2">
      <c r="A37" s="3">
        <v>42311</v>
      </c>
      <c r="B37" s="4">
        <v>41.2</v>
      </c>
      <c r="C37" s="4">
        <v>29.2</v>
      </c>
      <c r="D37" s="4">
        <v>8.5</v>
      </c>
      <c r="E37" s="4">
        <v>7.1</v>
      </c>
      <c r="F37" s="4">
        <v>12.1897</v>
      </c>
      <c r="G37" s="4">
        <v>0.52429999999999999</v>
      </c>
      <c r="H37" s="4">
        <v>1.8641000000000001</v>
      </c>
      <c r="I37" s="4">
        <v>2.9882</v>
      </c>
      <c r="J37" s="4">
        <v>53.814</v>
      </c>
      <c r="K37" s="4">
        <v>100.7578</v>
      </c>
      <c r="L37" s="4">
        <v>104.6016</v>
      </c>
      <c r="M37" s="4">
        <v>103.9297</v>
      </c>
      <c r="N37" s="4">
        <v>4.9020999999999999</v>
      </c>
      <c r="O37" s="4">
        <v>4.5438000000000001</v>
      </c>
      <c r="P37" s="4">
        <v>4.0105000000000004</v>
      </c>
      <c r="Q37" s="4">
        <v>3.9611999999999998</v>
      </c>
    </row>
    <row r="38" spans="1:17" ht="15" customHeight="1" x14ac:dyDescent="0.2">
      <c r="A38" s="3">
        <v>42312</v>
      </c>
      <c r="B38" s="4">
        <v>41.9</v>
      </c>
      <c r="C38" s="4">
        <v>31.6</v>
      </c>
      <c r="D38" s="4">
        <v>10.7</v>
      </c>
      <c r="E38" s="4">
        <v>9.6999999999999993</v>
      </c>
      <c r="F38" s="4">
        <v>12.1951</v>
      </c>
      <c r="G38" s="4">
        <v>0.52690000000000003</v>
      </c>
      <c r="H38" s="4">
        <v>1.8666</v>
      </c>
      <c r="I38" s="4">
        <v>2.9906999999999999</v>
      </c>
      <c r="J38" s="4">
        <v>53.968000000000004</v>
      </c>
      <c r="K38" s="4">
        <v>100.7461</v>
      </c>
      <c r="L38" s="4">
        <v>104.5859</v>
      </c>
      <c r="M38" s="4">
        <v>103.8984</v>
      </c>
      <c r="N38" s="4">
        <v>4.8781999999999996</v>
      </c>
      <c r="O38" s="4">
        <v>4.5723000000000003</v>
      </c>
      <c r="P38" s="4">
        <v>4.0212000000000003</v>
      </c>
      <c r="Q38" s="4">
        <v>3.9722</v>
      </c>
    </row>
    <row r="39" spans="1:17" ht="15" customHeight="1" x14ac:dyDescent="0.2">
      <c r="A39" s="3">
        <v>42313</v>
      </c>
      <c r="B39" s="4">
        <v>39.799999999999997</v>
      </c>
      <c r="C39" s="4">
        <v>34</v>
      </c>
      <c r="D39" s="4">
        <v>9.9</v>
      </c>
      <c r="E39" s="4">
        <v>8.5</v>
      </c>
      <c r="F39" s="4">
        <v>12.2019</v>
      </c>
      <c r="G39" s="4">
        <v>0.53490000000000004</v>
      </c>
      <c r="H39" s="4">
        <v>1.8748</v>
      </c>
      <c r="I39" s="4">
        <v>2.9988000000000001</v>
      </c>
      <c r="J39" s="4">
        <v>53.89</v>
      </c>
      <c r="K39" s="4">
        <v>100.7422</v>
      </c>
      <c r="L39" s="4">
        <v>104.6133</v>
      </c>
      <c r="M39" s="4">
        <v>103.9063</v>
      </c>
      <c r="N39" s="4">
        <v>4.8865999999999996</v>
      </c>
      <c r="O39" s="4">
        <v>4.5998000000000001</v>
      </c>
      <c r="P39" s="4">
        <v>4.0164</v>
      </c>
      <c r="Q39" s="4">
        <v>3.9725000000000001</v>
      </c>
    </row>
    <row r="40" spans="1:17" ht="15" customHeight="1" x14ac:dyDescent="0.2">
      <c r="A40" s="3">
        <v>42314</v>
      </c>
      <c r="B40" s="4">
        <v>41.3</v>
      </c>
      <c r="C40" s="4">
        <v>39.4</v>
      </c>
      <c r="D40" s="4">
        <v>9.3000000000000007</v>
      </c>
      <c r="E40" s="4">
        <v>7</v>
      </c>
      <c r="F40" s="4">
        <v>12.2051</v>
      </c>
      <c r="G40" s="4">
        <v>0.53739999999999999</v>
      </c>
      <c r="H40" s="4">
        <v>1.8777999999999999</v>
      </c>
      <c r="I40" s="4">
        <v>3.0024000000000002</v>
      </c>
      <c r="J40" s="4">
        <v>53.915999999999997</v>
      </c>
      <c r="K40" s="4">
        <v>100.7226</v>
      </c>
      <c r="L40" s="4">
        <v>104.6914</v>
      </c>
      <c r="M40" s="4">
        <v>104.0625</v>
      </c>
      <c r="N40" s="4">
        <v>4.8817000000000004</v>
      </c>
      <c r="O40" s="4">
        <v>4.6417000000000002</v>
      </c>
      <c r="P40" s="4">
        <v>3.9805999999999999</v>
      </c>
      <c r="Q40" s="4">
        <v>3.9238</v>
      </c>
    </row>
    <row r="41" spans="1:17" ht="15" customHeight="1" x14ac:dyDescent="0.2">
      <c r="A41" s="3">
        <v>42317</v>
      </c>
      <c r="B41" s="4">
        <v>43.2</v>
      </c>
      <c r="C41" s="4">
        <v>19.899999999999999</v>
      </c>
      <c r="D41" s="4">
        <v>10.9</v>
      </c>
      <c r="E41" s="4">
        <v>7.8</v>
      </c>
      <c r="F41" s="4">
        <v>12.211</v>
      </c>
      <c r="G41" s="4">
        <v>0.54069999999999996</v>
      </c>
      <c r="H41" s="4">
        <v>1.881</v>
      </c>
      <c r="I41" s="4">
        <v>3.0059999999999998</v>
      </c>
      <c r="J41" s="4">
        <v>54.091999999999999</v>
      </c>
      <c r="K41" s="4">
        <v>100.8476</v>
      </c>
      <c r="L41" s="4">
        <v>104.7813</v>
      </c>
      <c r="M41" s="4">
        <v>104.2188</v>
      </c>
      <c r="N41" s="4">
        <v>4.8545999999999996</v>
      </c>
      <c r="O41" s="4">
        <v>4.4244000000000003</v>
      </c>
      <c r="P41" s="4">
        <v>3.9390999999999998</v>
      </c>
      <c r="Q41" s="4">
        <v>3.8753000000000002</v>
      </c>
    </row>
    <row r="42" spans="1:17" ht="15" customHeight="1" x14ac:dyDescent="0.2">
      <c r="A42" s="3">
        <v>42318</v>
      </c>
      <c r="B42" s="4">
        <v>43</v>
      </c>
      <c r="C42" s="4">
        <v>39.799999999999997</v>
      </c>
      <c r="D42" s="4">
        <v>10.199999999999999</v>
      </c>
      <c r="E42" s="4">
        <v>7.8</v>
      </c>
      <c r="F42" s="4">
        <v>12.2094</v>
      </c>
      <c r="G42" s="4">
        <v>0.54279999999999995</v>
      </c>
      <c r="H42" s="4">
        <v>1.8835</v>
      </c>
      <c r="I42" s="4">
        <v>3.0081000000000002</v>
      </c>
      <c r="J42" s="4">
        <v>53.844999999999999</v>
      </c>
      <c r="K42" s="4">
        <v>100.73050000000001</v>
      </c>
      <c r="L42" s="4">
        <v>104.75</v>
      </c>
      <c r="M42" s="4">
        <v>104.125</v>
      </c>
      <c r="N42" s="4">
        <v>4.8901000000000003</v>
      </c>
      <c r="O42" s="4">
        <v>4.6403999999999996</v>
      </c>
      <c r="P42" s="4">
        <v>3.9575999999999998</v>
      </c>
      <c r="Q42" s="4">
        <v>3.9060000000000001</v>
      </c>
    </row>
    <row r="43" spans="1:17" ht="15" customHeight="1" x14ac:dyDescent="0.2">
      <c r="A43" s="3">
        <v>42319</v>
      </c>
      <c r="B43" s="4">
        <v>43.4</v>
      </c>
      <c r="C43" s="4">
        <v>52.3</v>
      </c>
      <c r="D43" s="4">
        <v>12.4</v>
      </c>
      <c r="E43" s="4">
        <v>9.4</v>
      </c>
      <c r="F43" s="4">
        <v>12.2058</v>
      </c>
      <c r="G43" s="4">
        <v>0.54510000000000003</v>
      </c>
      <c r="H43" s="4">
        <v>1.8856999999999999</v>
      </c>
      <c r="I43" s="4">
        <v>3.0099</v>
      </c>
      <c r="J43" s="4">
        <v>53.488999999999997</v>
      </c>
      <c r="K43" s="4">
        <v>100.6641</v>
      </c>
      <c r="L43" s="4">
        <v>104.6758</v>
      </c>
      <c r="M43" s="4">
        <v>103.9766</v>
      </c>
      <c r="N43" s="4">
        <v>4.9419000000000004</v>
      </c>
      <c r="O43" s="4">
        <v>4.7645999999999997</v>
      </c>
      <c r="P43" s="4">
        <v>3.9971999999999999</v>
      </c>
      <c r="Q43" s="4">
        <v>3.9539</v>
      </c>
    </row>
    <row r="44" spans="1:17" ht="15" customHeight="1" x14ac:dyDescent="0.2">
      <c r="A44" s="3">
        <v>42320</v>
      </c>
      <c r="B44" s="4">
        <v>43.7</v>
      </c>
      <c r="C44" s="4">
        <v>44.7</v>
      </c>
      <c r="D44" s="4">
        <v>12.8</v>
      </c>
      <c r="E44" s="4">
        <v>8.4</v>
      </c>
      <c r="F44" s="4">
        <v>12.210100000000001</v>
      </c>
      <c r="G44" s="4">
        <v>0.55330000000000001</v>
      </c>
      <c r="H44" s="4">
        <v>1.8933</v>
      </c>
      <c r="I44" s="4">
        <v>3.0173000000000001</v>
      </c>
      <c r="J44" s="4">
        <v>53.27</v>
      </c>
      <c r="K44" s="4">
        <v>100.7109</v>
      </c>
      <c r="L44" s="4">
        <v>104.60550000000001</v>
      </c>
      <c r="M44" s="4">
        <v>103.875</v>
      </c>
      <c r="N44" s="4">
        <v>4.9717000000000002</v>
      </c>
      <c r="O44" s="4">
        <v>4.6997999999999998</v>
      </c>
      <c r="P44" s="4">
        <v>4.0406000000000004</v>
      </c>
      <c r="Q44" s="4">
        <v>3.9889000000000001</v>
      </c>
    </row>
    <row r="45" spans="1:17" ht="15" customHeight="1" x14ac:dyDescent="0.2">
      <c r="A45" s="3">
        <v>42321</v>
      </c>
      <c r="B45" s="4">
        <v>44.8</v>
      </c>
      <c r="C45" s="4">
        <v>49.3</v>
      </c>
      <c r="D45" s="4">
        <v>15.2</v>
      </c>
      <c r="E45" s="4">
        <v>10.8</v>
      </c>
      <c r="F45" s="4">
        <v>12.212199999999999</v>
      </c>
      <c r="G45" s="4">
        <v>0.55589999999999995</v>
      </c>
      <c r="H45" s="4">
        <v>1.8959999999999999</v>
      </c>
      <c r="I45" s="4">
        <v>3.0198999999999998</v>
      </c>
      <c r="J45" s="4">
        <v>53.237000000000002</v>
      </c>
      <c r="K45" s="4">
        <v>100.6953</v>
      </c>
      <c r="L45" s="4">
        <v>104.6172</v>
      </c>
      <c r="M45" s="4">
        <v>103.875</v>
      </c>
      <c r="N45" s="4">
        <v>4.9755000000000003</v>
      </c>
      <c r="O45" s="4">
        <v>4.7329999999999997</v>
      </c>
      <c r="P45" s="4">
        <v>4.0377000000000001</v>
      </c>
      <c r="Q45" s="4">
        <v>3.9897999999999998</v>
      </c>
    </row>
    <row r="46" spans="1:17" ht="15" customHeight="1" x14ac:dyDescent="0.2">
      <c r="A46" s="3">
        <v>42324</v>
      </c>
      <c r="B46" s="4">
        <v>43.9</v>
      </c>
      <c r="C46" s="4">
        <v>33.6</v>
      </c>
      <c r="D46" s="4">
        <v>9.1999999999999993</v>
      </c>
      <c r="E46" s="4">
        <v>10</v>
      </c>
      <c r="F46" s="4">
        <v>12.212300000000001</v>
      </c>
      <c r="G46" s="4">
        <v>0.55900000000000005</v>
      </c>
      <c r="H46" s="4">
        <v>1.8986000000000001</v>
      </c>
      <c r="I46" s="4">
        <v>3.0215000000000001</v>
      </c>
      <c r="J46" s="4">
        <v>53.09</v>
      </c>
      <c r="K46" s="4">
        <v>100.7734</v>
      </c>
      <c r="L46" s="4">
        <v>104.6133</v>
      </c>
      <c r="M46" s="4">
        <v>103.6953</v>
      </c>
      <c r="N46" s="4">
        <v>4.9965000000000002</v>
      </c>
      <c r="O46" s="4">
        <v>4.6033999999999997</v>
      </c>
      <c r="P46" s="4">
        <v>4.0425000000000004</v>
      </c>
      <c r="Q46" s="4">
        <v>4.0476000000000001</v>
      </c>
    </row>
    <row r="47" spans="1:17" ht="15" customHeight="1" x14ac:dyDescent="0.2">
      <c r="A47" s="3">
        <v>42325</v>
      </c>
      <c r="B47" s="4">
        <v>43.7</v>
      </c>
      <c r="C47" s="4">
        <v>22.3</v>
      </c>
      <c r="D47" s="4">
        <v>9.1999999999999993</v>
      </c>
      <c r="E47" s="4">
        <v>6.9</v>
      </c>
      <c r="F47" s="4">
        <v>12.2216</v>
      </c>
      <c r="G47" s="4">
        <v>0.56200000000000006</v>
      </c>
      <c r="H47" s="4">
        <v>1.9018999999999999</v>
      </c>
      <c r="I47" s="4">
        <v>3.0257999999999998</v>
      </c>
      <c r="J47" s="4">
        <v>53.453000000000003</v>
      </c>
      <c r="K47" s="4">
        <v>100.85550000000001</v>
      </c>
      <c r="L47" s="4">
        <v>104.7266</v>
      </c>
      <c r="M47" s="4">
        <v>103.9688</v>
      </c>
      <c r="N47" s="4">
        <v>4.9409999999999998</v>
      </c>
      <c r="O47" s="4">
        <v>4.4683000000000002</v>
      </c>
      <c r="P47" s="4">
        <v>3.9899</v>
      </c>
      <c r="Q47" s="4">
        <v>3.9621</v>
      </c>
    </row>
    <row r="48" spans="1:17" ht="15" customHeight="1" x14ac:dyDescent="0.2">
      <c r="A48" s="3">
        <v>42326</v>
      </c>
      <c r="B48" s="4">
        <v>42</v>
      </c>
      <c r="C48" s="4">
        <v>34.700000000000003</v>
      </c>
      <c r="D48" s="4">
        <v>12.1</v>
      </c>
      <c r="E48" s="4">
        <v>7.4</v>
      </c>
      <c r="F48" s="4">
        <v>12.2273</v>
      </c>
      <c r="G48" s="4">
        <v>0.56440000000000001</v>
      </c>
      <c r="H48" s="4">
        <v>1.9044000000000001</v>
      </c>
      <c r="I48" s="4">
        <v>3.0285000000000002</v>
      </c>
      <c r="J48" s="4">
        <v>53.622999999999998</v>
      </c>
      <c r="K48" s="4">
        <v>100.79300000000001</v>
      </c>
      <c r="L48" s="4">
        <v>104.6914</v>
      </c>
      <c r="M48" s="4">
        <v>103.9766</v>
      </c>
      <c r="N48" s="4">
        <v>4.9145000000000003</v>
      </c>
      <c r="O48" s="4">
        <v>4.5823999999999998</v>
      </c>
      <c r="P48" s="4">
        <v>4.01</v>
      </c>
      <c r="Q48" s="4">
        <v>3.9605999999999999</v>
      </c>
    </row>
    <row r="49" spans="1:17" ht="15" customHeight="1" x14ac:dyDescent="0.2">
      <c r="A49" s="3">
        <v>42327</v>
      </c>
      <c r="B49" s="4">
        <v>41</v>
      </c>
      <c r="C49" s="4">
        <v>33.799999999999997</v>
      </c>
      <c r="D49" s="4">
        <v>9.3000000000000007</v>
      </c>
      <c r="E49" s="4">
        <v>8.8000000000000007</v>
      </c>
      <c r="F49" s="4">
        <v>12.2455</v>
      </c>
      <c r="G49" s="4">
        <v>0.57250000000000001</v>
      </c>
      <c r="H49" s="4">
        <v>1.913</v>
      </c>
      <c r="I49" s="4">
        <v>3.0371000000000001</v>
      </c>
      <c r="J49" s="4">
        <v>54.186999999999998</v>
      </c>
      <c r="K49" s="4">
        <v>100.8125</v>
      </c>
      <c r="L49" s="4">
        <v>104.8164</v>
      </c>
      <c r="M49" s="4">
        <v>104.0625</v>
      </c>
      <c r="N49" s="4">
        <v>4.8278999999999996</v>
      </c>
      <c r="O49" s="4">
        <v>4.5685000000000002</v>
      </c>
      <c r="P49" s="4">
        <v>3.9578000000000002</v>
      </c>
      <c r="Q49" s="4">
        <v>3.9363999999999999</v>
      </c>
    </row>
    <row r="50" spans="1:17" ht="15" customHeight="1" x14ac:dyDescent="0.2">
      <c r="A50" s="3">
        <v>42328</v>
      </c>
      <c r="B50" s="4">
        <v>40.700000000000003</v>
      </c>
      <c r="C50" s="4">
        <v>28.1</v>
      </c>
      <c r="D50" s="4">
        <v>10.1</v>
      </c>
      <c r="E50" s="4">
        <v>7.7</v>
      </c>
      <c r="F50" s="4">
        <v>12.248799999999999</v>
      </c>
      <c r="G50" s="4">
        <v>0.57530000000000003</v>
      </c>
      <c r="H50" s="4">
        <v>1.9157</v>
      </c>
      <c r="I50" s="4">
        <v>3.0402</v>
      </c>
      <c r="J50" s="4">
        <v>54.220999999999997</v>
      </c>
      <c r="K50" s="4">
        <v>100.8476</v>
      </c>
      <c r="L50" s="4">
        <v>104.82810000000001</v>
      </c>
      <c r="M50" s="4">
        <v>104.1328</v>
      </c>
      <c r="N50" s="4">
        <v>4.8220000000000001</v>
      </c>
      <c r="O50" s="4">
        <v>4.5157999999999996</v>
      </c>
      <c r="P50" s="4">
        <v>3.9550999999999998</v>
      </c>
      <c r="Q50" s="4">
        <v>3.9154</v>
      </c>
    </row>
    <row r="51" spans="1:17" ht="15" customHeight="1" x14ac:dyDescent="0.2">
      <c r="A51" s="3">
        <v>42331</v>
      </c>
      <c r="B51" s="4">
        <v>41.5</v>
      </c>
      <c r="C51" s="4">
        <v>47.8</v>
      </c>
      <c r="D51" s="4">
        <v>10.6</v>
      </c>
      <c r="E51" s="4">
        <v>9.8000000000000007</v>
      </c>
      <c r="F51" s="4">
        <v>12.2425</v>
      </c>
      <c r="G51" s="4">
        <v>0.57730000000000004</v>
      </c>
      <c r="H51" s="4">
        <v>1.9178999999999999</v>
      </c>
      <c r="I51" s="4">
        <v>3.0415000000000001</v>
      </c>
      <c r="J51" s="4">
        <v>53.709000000000003</v>
      </c>
      <c r="K51" s="4">
        <v>100.7188</v>
      </c>
      <c r="L51" s="4">
        <v>104.73050000000001</v>
      </c>
      <c r="M51" s="4">
        <v>103.9063</v>
      </c>
      <c r="N51" s="4">
        <v>4.8964999999999996</v>
      </c>
      <c r="O51" s="4">
        <v>4.7385999999999999</v>
      </c>
      <c r="P51" s="4">
        <v>4.0054999999999996</v>
      </c>
      <c r="Q51" s="4">
        <v>3.9874000000000001</v>
      </c>
    </row>
    <row r="52" spans="1:17" ht="15" customHeight="1" x14ac:dyDescent="0.2">
      <c r="A52" s="3">
        <v>42332</v>
      </c>
      <c r="B52" s="4">
        <v>41.6</v>
      </c>
      <c r="C52" s="4">
        <v>41.7</v>
      </c>
      <c r="D52" s="4">
        <v>10.8</v>
      </c>
      <c r="E52" s="4">
        <v>9.3000000000000007</v>
      </c>
      <c r="F52" s="4">
        <v>12.247400000000001</v>
      </c>
      <c r="G52" s="4">
        <v>0.58020000000000005</v>
      </c>
      <c r="H52" s="4">
        <v>1.9206000000000001</v>
      </c>
      <c r="I52" s="4">
        <v>3.0446</v>
      </c>
      <c r="J52" s="4">
        <v>53.83</v>
      </c>
      <c r="K52" s="4">
        <v>100.76560000000001</v>
      </c>
      <c r="L52" s="4">
        <v>104.7461</v>
      </c>
      <c r="M52" s="4">
        <v>103.9688</v>
      </c>
      <c r="N52" s="4">
        <v>4.8775000000000004</v>
      </c>
      <c r="O52" s="4">
        <v>4.6658999999999997</v>
      </c>
      <c r="P52" s="4">
        <v>4.0007999999999999</v>
      </c>
      <c r="Q52" s="4">
        <v>3.9687000000000001</v>
      </c>
    </row>
    <row r="53" spans="1:17" ht="15" customHeight="1" x14ac:dyDescent="0.2">
      <c r="A53" s="3">
        <v>42333</v>
      </c>
      <c r="B53" s="4">
        <v>40.9</v>
      </c>
      <c r="C53" s="4">
        <v>34.1</v>
      </c>
      <c r="D53" s="4">
        <v>13</v>
      </c>
      <c r="E53" s="4">
        <v>13.2</v>
      </c>
      <c r="F53" s="4">
        <v>12.256500000000001</v>
      </c>
      <c r="G53" s="4">
        <v>0.58309999999999995</v>
      </c>
      <c r="H53" s="4">
        <v>1.9232</v>
      </c>
      <c r="I53" s="4">
        <v>3.0468000000000002</v>
      </c>
      <c r="J53" s="4">
        <v>54.192999999999998</v>
      </c>
      <c r="K53" s="4">
        <v>100.8086</v>
      </c>
      <c r="L53" s="4">
        <v>104.7383</v>
      </c>
      <c r="M53" s="4">
        <v>103.9063</v>
      </c>
      <c r="N53" s="4">
        <v>4.8228999999999997</v>
      </c>
      <c r="O53" s="4">
        <v>4.6002999999999998</v>
      </c>
      <c r="P53" s="4">
        <v>4.0073999999999996</v>
      </c>
      <c r="Q53" s="4">
        <v>3.9891999999999999</v>
      </c>
    </row>
    <row r="54" spans="1:17" ht="15" customHeight="1" x14ac:dyDescent="0.2">
      <c r="A54" s="3">
        <v>42334</v>
      </c>
      <c r="B54" s="4">
        <v>40.6</v>
      </c>
      <c r="C54" s="4">
        <v>36.299999999999997</v>
      </c>
      <c r="D54" s="4">
        <v>13.9</v>
      </c>
      <c r="E54" s="4">
        <v>13.4</v>
      </c>
      <c r="F54" s="4">
        <v>12.264799999999999</v>
      </c>
      <c r="G54" s="4">
        <v>0.59109999999999996</v>
      </c>
      <c r="H54" s="4">
        <v>1.9312</v>
      </c>
      <c r="I54" s="4">
        <v>3.0548000000000002</v>
      </c>
      <c r="J54" s="4">
        <v>54.192999999999998</v>
      </c>
      <c r="K54" s="4">
        <v>100.8086</v>
      </c>
      <c r="L54" s="4">
        <v>104.7383</v>
      </c>
      <c r="M54" s="4">
        <v>103.9063</v>
      </c>
      <c r="N54" s="4">
        <v>4.8198999999999996</v>
      </c>
      <c r="O54" s="4">
        <v>4.6185999999999998</v>
      </c>
      <c r="P54" s="4">
        <v>4.0160999999999998</v>
      </c>
      <c r="Q54" s="4">
        <v>3.992</v>
      </c>
    </row>
    <row r="55" spans="1:17" ht="15" customHeight="1" x14ac:dyDescent="0.2">
      <c r="A55" s="3">
        <v>42335</v>
      </c>
      <c r="B55" s="4">
        <v>41</v>
      </c>
      <c r="C55" s="4">
        <v>49.5</v>
      </c>
      <c r="D55" s="4">
        <v>13.2</v>
      </c>
      <c r="E55" s="4">
        <v>10.5</v>
      </c>
      <c r="F55" s="4">
        <v>12.273199999999999</v>
      </c>
      <c r="G55" s="4">
        <v>0.59360000000000002</v>
      </c>
      <c r="H55" s="4">
        <v>1.9350000000000001</v>
      </c>
      <c r="I55" s="4">
        <v>3.0596000000000001</v>
      </c>
      <c r="J55" s="4">
        <v>54.52</v>
      </c>
      <c r="K55" s="4">
        <v>100.7773</v>
      </c>
      <c r="L55" s="4">
        <v>104.95699999999999</v>
      </c>
      <c r="M55" s="4">
        <v>104.25</v>
      </c>
      <c r="N55" s="4">
        <v>4.7709000000000001</v>
      </c>
      <c r="O55" s="4">
        <v>4.6757999999999997</v>
      </c>
      <c r="P55" s="4">
        <v>3.9136000000000002</v>
      </c>
      <c r="Q55" s="4">
        <v>3.8856999999999999</v>
      </c>
    </row>
    <row r="56" spans="1:17" ht="15" customHeight="1" x14ac:dyDescent="0.2">
      <c r="A56" s="3">
        <v>42338</v>
      </c>
      <c r="B56" s="4">
        <v>39.200000000000003</v>
      </c>
      <c r="C56" s="4">
        <v>44.3</v>
      </c>
      <c r="D56" s="4">
        <v>11.7</v>
      </c>
      <c r="E56" s="4">
        <v>8</v>
      </c>
      <c r="F56" s="4">
        <v>12.2822</v>
      </c>
      <c r="G56" s="4">
        <v>0.59640000000000004</v>
      </c>
      <c r="H56" s="4">
        <v>1.9379</v>
      </c>
      <c r="I56" s="4">
        <v>3.0630000000000002</v>
      </c>
      <c r="J56" s="4">
        <v>54.877000000000002</v>
      </c>
      <c r="K56" s="4">
        <v>100.8086</v>
      </c>
      <c r="L56" s="4">
        <v>105</v>
      </c>
      <c r="M56" s="4">
        <v>104.375</v>
      </c>
      <c r="N56" s="4">
        <v>4.7178000000000004</v>
      </c>
      <c r="O56" s="4">
        <v>4.6306000000000003</v>
      </c>
      <c r="P56" s="4">
        <v>3.8959000000000001</v>
      </c>
      <c r="Q56" s="4">
        <v>3.8477999999999999</v>
      </c>
    </row>
    <row r="57" spans="1:17" ht="15" customHeight="1" x14ac:dyDescent="0.2">
      <c r="A57" s="3">
        <v>42339</v>
      </c>
      <c r="B57" s="4">
        <v>41.7</v>
      </c>
      <c r="C57" s="4">
        <v>50.8</v>
      </c>
      <c r="D57" s="4">
        <v>11.8</v>
      </c>
      <c r="E57" s="4">
        <v>10.9</v>
      </c>
      <c r="F57" s="4">
        <v>12.2837</v>
      </c>
      <c r="G57" s="4">
        <v>0.59889999999999999</v>
      </c>
      <c r="H57" s="4">
        <v>1.9413</v>
      </c>
      <c r="I57" s="4">
        <v>3.0663999999999998</v>
      </c>
      <c r="J57" s="4">
        <v>54.808</v>
      </c>
      <c r="K57" s="4">
        <v>100.7734</v>
      </c>
      <c r="L57" s="4">
        <v>105.14060000000001</v>
      </c>
      <c r="M57" s="4">
        <v>104.4922</v>
      </c>
      <c r="N57" s="4">
        <v>4.7270000000000003</v>
      </c>
      <c r="O57" s="4">
        <v>4.6935000000000002</v>
      </c>
      <c r="P57" s="4">
        <v>3.8315000000000001</v>
      </c>
      <c r="Q57" s="4">
        <v>3.8123999999999998</v>
      </c>
    </row>
    <row r="58" spans="1:17" ht="15" customHeight="1" x14ac:dyDescent="0.2">
      <c r="A58" s="3">
        <v>42340</v>
      </c>
      <c r="B58" s="4">
        <v>41.8</v>
      </c>
      <c r="C58" s="4">
        <v>33.799999999999997</v>
      </c>
      <c r="D58" s="4">
        <v>11.1</v>
      </c>
      <c r="E58" s="4">
        <v>8.6999999999999993</v>
      </c>
      <c r="F58" s="4">
        <v>12.279500000000001</v>
      </c>
      <c r="G58" s="4">
        <v>0.60209999999999997</v>
      </c>
      <c r="H58" s="4">
        <v>1.9438</v>
      </c>
      <c r="I58" s="4">
        <v>3.0688</v>
      </c>
      <c r="J58" s="4">
        <v>54.41</v>
      </c>
      <c r="K58" s="4">
        <v>100.8867</v>
      </c>
      <c r="L58" s="4">
        <v>105.1016</v>
      </c>
      <c r="M58" s="4">
        <v>104.4453</v>
      </c>
      <c r="N58" s="4">
        <v>4.7838000000000003</v>
      </c>
      <c r="O58" s="4">
        <v>4.5164999999999997</v>
      </c>
      <c r="P58" s="4">
        <v>3.8532000000000002</v>
      </c>
      <c r="Q58" s="4">
        <v>3.8279999999999998</v>
      </c>
    </row>
    <row r="59" spans="1:17" ht="15" customHeight="1" x14ac:dyDescent="0.2">
      <c r="A59" s="3">
        <v>42341</v>
      </c>
      <c r="B59" s="4">
        <v>43</v>
      </c>
      <c r="C59" s="4">
        <v>27.5</v>
      </c>
      <c r="D59" s="4">
        <v>11.1</v>
      </c>
      <c r="E59" s="4">
        <v>9.1999999999999993</v>
      </c>
      <c r="F59" s="4">
        <v>12.290800000000001</v>
      </c>
      <c r="G59" s="4">
        <v>0.61029999999999995</v>
      </c>
      <c r="H59" s="4">
        <v>1.9521999999999999</v>
      </c>
      <c r="I59" s="4">
        <v>3.0775000000000001</v>
      </c>
      <c r="J59" s="4">
        <v>54.588000000000001</v>
      </c>
      <c r="K59" s="4">
        <v>100.9414</v>
      </c>
      <c r="L59" s="4">
        <v>105.1875</v>
      </c>
      <c r="M59" s="4">
        <v>104.5625</v>
      </c>
      <c r="N59" s="4">
        <v>4.7548000000000004</v>
      </c>
      <c r="O59" s="4">
        <v>4.4484000000000004</v>
      </c>
      <c r="P59" s="4">
        <v>3.8214000000000001</v>
      </c>
      <c r="Q59" s="4">
        <v>3.7949000000000002</v>
      </c>
    </row>
    <row r="60" spans="1:17" ht="15" customHeight="1" x14ac:dyDescent="0.2">
      <c r="A60" s="3">
        <v>42342</v>
      </c>
      <c r="B60" s="4">
        <v>42.6</v>
      </c>
      <c r="C60" s="4">
        <v>25.2</v>
      </c>
      <c r="D60" s="4">
        <v>9.6999999999999993</v>
      </c>
      <c r="E60" s="4">
        <v>10.199999999999999</v>
      </c>
      <c r="F60" s="4">
        <v>12.289199999999999</v>
      </c>
      <c r="G60" s="4">
        <v>0.61309999999999998</v>
      </c>
      <c r="H60" s="4">
        <v>1.9543999999999999</v>
      </c>
      <c r="I60" s="4">
        <v>3.0788000000000002</v>
      </c>
      <c r="J60" s="4">
        <v>54.341000000000001</v>
      </c>
      <c r="K60" s="4">
        <v>100.95699999999999</v>
      </c>
      <c r="L60" s="4">
        <v>105.0976</v>
      </c>
      <c r="M60" s="4">
        <v>104.3438</v>
      </c>
      <c r="N60" s="4">
        <v>4.7896999999999998</v>
      </c>
      <c r="O60" s="4">
        <v>4.4302999999999999</v>
      </c>
      <c r="P60" s="4">
        <v>3.8673000000000002</v>
      </c>
      <c r="Q60" s="4">
        <v>3.8635999999999999</v>
      </c>
    </row>
    <row r="61" spans="1:17" ht="15" customHeight="1" x14ac:dyDescent="0.2">
      <c r="A61" s="3">
        <v>42345</v>
      </c>
      <c r="B61" s="4">
        <v>41.7</v>
      </c>
      <c r="C61" s="4">
        <v>20</v>
      </c>
      <c r="D61" s="4">
        <v>10.6</v>
      </c>
      <c r="E61" s="4">
        <v>9.9</v>
      </c>
      <c r="F61" s="4">
        <v>12.2919</v>
      </c>
      <c r="G61" s="4">
        <v>0.6159</v>
      </c>
      <c r="H61" s="4">
        <v>1.9564999999999999</v>
      </c>
      <c r="I61" s="4">
        <v>3.0813000000000001</v>
      </c>
      <c r="J61" s="4">
        <v>54.337000000000003</v>
      </c>
      <c r="K61" s="4">
        <v>100.9922</v>
      </c>
      <c r="L61" s="4">
        <v>105.0039</v>
      </c>
      <c r="M61" s="4">
        <v>104.3047</v>
      </c>
      <c r="N61" s="4">
        <v>4.7893999999999997</v>
      </c>
      <c r="O61" s="4">
        <v>4.3815</v>
      </c>
      <c r="P61" s="4">
        <v>3.9148999999999998</v>
      </c>
      <c r="Q61" s="4">
        <v>3.8767</v>
      </c>
    </row>
    <row r="62" spans="1:17" ht="15" customHeight="1" x14ac:dyDescent="0.2">
      <c r="A62" s="3">
        <v>42346</v>
      </c>
      <c r="B62" s="4">
        <v>42.7</v>
      </c>
      <c r="C62" s="4">
        <v>45.7</v>
      </c>
      <c r="D62" s="4">
        <v>9.3000000000000007</v>
      </c>
      <c r="E62" s="4">
        <v>9.1999999999999993</v>
      </c>
      <c r="F62" s="4">
        <v>12.2879</v>
      </c>
      <c r="G62" s="4">
        <v>0.61770000000000003</v>
      </c>
      <c r="H62" s="4">
        <v>1.9589000000000001</v>
      </c>
      <c r="I62" s="4">
        <v>3.0832000000000002</v>
      </c>
      <c r="J62" s="4">
        <v>53.954999999999998</v>
      </c>
      <c r="K62" s="4">
        <v>100.8242</v>
      </c>
      <c r="L62" s="4">
        <v>104.9609</v>
      </c>
      <c r="M62" s="4">
        <v>104.1875</v>
      </c>
      <c r="N62" s="4">
        <v>4.8442999999999996</v>
      </c>
      <c r="O62" s="4">
        <v>4.6520000000000001</v>
      </c>
      <c r="P62" s="4">
        <v>3.9382999999999999</v>
      </c>
      <c r="Q62" s="4">
        <v>3.9138999999999999</v>
      </c>
    </row>
    <row r="63" spans="1:17" ht="15" customHeight="1" x14ac:dyDescent="0.2">
      <c r="A63" s="3">
        <v>42347</v>
      </c>
      <c r="B63" s="4">
        <v>40.299999999999997</v>
      </c>
      <c r="C63" s="4">
        <v>21.3</v>
      </c>
      <c r="D63" s="4">
        <v>7.7</v>
      </c>
      <c r="E63" s="4">
        <v>10.9</v>
      </c>
      <c r="F63" s="4">
        <v>12.288600000000001</v>
      </c>
      <c r="G63" s="4">
        <v>0.62109999999999999</v>
      </c>
      <c r="H63" s="4">
        <v>1.9612000000000001</v>
      </c>
      <c r="I63" s="4">
        <v>3.0844</v>
      </c>
      <c r="J63" s="4">
        <v>53.84</v>
      </c>
      <c r="K63" s="4">
        <v>100.9648</v>
      </c>
      <c r="L63" s="4">
        <v>104.8867</v>
      </c>
      <c r="M63" s="4">
        <v>103.9453</v>
      </c>
      <c r="N63" s="4">
        <v>4.8602999999999996</v>
      </c>
      <c r="O63" s="4">
        <v>4.4378000000000002</v>
      </c>
      <c r="P63" s="4">
        <v>3.9765000000000001</v>
      </c>
      <c r="Q63" s="4">
        <v>3.9899</v>
      </c>
    </row>
    <row r="64" spans="1:17" ht="15" customHeight="1" x14ac:dyDescent="0.2">
      <c r="A64" s="3">
        <v>42348</v>
      </c>
      <c r="B64" s="4">
        <v>41.6</v>
      </c>
      <c r="C64" s="4">
        <v>35.700000000000003</v>
      </c>
      <c r="D64" s="4">
        <v>12.6</v>
      </c>
      <c r="E64" s="4">
        <v>11.1</v>
      </c>
      <c r="F64" s="4">
        <v>12.2951</v>
      </c>
      <c r="G64" s="4">
        <v>0.62860000000000005</v>
      </c>
      <c r="H64" s="4">
        <v>1.9683999999999999</v>
      </c>
      <c r="I64" s="4">
        <v>3.0920000000000001</v>
      </c>
      <c r="J64" s="4">
        <v>53.741</v>
      </c>
      <c r="K64" s="4">
        <v>100.875</v>
      </c>
      <c r="L64" s="4">
        <v>104.7461</v>
      </c>
      <c r="M64" s="4">
        <v>103.875</v>
      </c>
      <c r="N64" s="4">
        <v>4.8716999999999997</v>
      </c>
      <c r="O64" s="4">
        <v>4.5956999999999999</v>
      </c>
      <c r="P64" s="4">
        <v>4.0518999999999998</v>
      </c>
      <c r="Q64" s="4">
        <v>4.0144000000000002</v>
      </c>
    </row>
    <row r="65" spans="1:17" ht="15" customHeight="1" x14ac:dyDescent="0.2">
      <c r="A65" s="3">
        <v>42349</v>
      </c>
      <c r="B65" s="4">
        <v>41.5</v>
      </c>
      <c r="C65" s="4">
        <v>36.4</v>
      </c>
      <c r="D65" s="4">
        <v>12.9</v>
      </c>
      <c r="E65" s="4">
        <v>11.2</v>
      </c>
      <c r="F65" s="4">
        <v>12.297800000000001</v>
      </c>
      <c r="G65" s="4">
        <v>0.63129999999999997</v>
      </c>
      <c r="H65" s="4">
        <v>1.9710000000000001</v>
      </c>
      <c r="I65" s="4">
        <v>3.0945999999999998</v>
      </c>
      <c r="J65" s="4">
        <v>53.741</v>
      </c>
      <c r="K65" s="4">
        <v>100.875</v>
      </c>
      <c r="L65" s="4">
        <v>104.7461</v>
      </c>
      <c r="M65" s="4">
        <v>103.875</v>
      </c>
      <c r="N65" s="4">
        <v>4.8708</v>
      </c>
      <c r="O65" s="4">
        <v>4.6016000000000004</v>
      </c>
      <c r="P65" s="4">
        <v>4.0547000000000004</v>
      </c>
      <c r="Q65" s="4">
        <v>4.0152999999999999</v>
      </c>
    </row>
    <row r="66" spans="1:17" ht="15" customHeight="1" x14ac:dyDescent="0.2">
      <c r="A66" s="3">
        <v>42352</v>
      </c>
      <c r="B66" s="4">
        <v>40.200000000000003</v>
      </c>
      <c r="C66" s="4">
        <v>22.4</v>
      </c>
      <c r="D66" s="4">
        <v>11.1</v>
      </c>
      <c r="E66" s="4">
        <v>9.5</v>
      </c>
      <c r="F66" s="4">
        <v>12.301299999999999</v>
      </c>
      <c r="G66" s="4">
        <v>0.63439999999999996</v>
      </c>
      <c r="H66" s="4">
        <v>1.9738</v>
      </c>
      <c r="I66" s="4">
        <v>3.0975000000000001</v>
      </c>
      <c r="J66" s="4">
        <v>53.780999999999999</v>
      </c>
      <c r="K66" s="4">
        <v>100.9688</v>
      </c>
      <c r="L66" s="4">
        <v>104.76560000000001</v>
      </c>
      <c r="M66" s="4">
        <v>103.9063</v>
      </c>
      <c r="N66" s="4">
        <v>4.8636999999999997</v>
      </c>
      <c r="O66" s="4">
        <v>4.4635999999999996</v>
      </c>
      <c r="P66" s="4">
        <v>4.0481999999999996</v>
      </c>
      <c r="Q66" s="4">
        <v>4.0065999999999997</v>
      </c>
    </row>
    <row r="67" spans="1:17" ht="15" customHeight="1" x14ac:dyDescent="0.2">
      <c r="A67" s="3">
        <v>42353</v>
      </c>
      <c r="B67" s="4">
        <v>40.799999999999997</v>
      </c>
      <c r="C67" s="4">
        <v>31.7</v>
      </c>
      <c r="D67" s="4">
        <v>12.3</v>
      </c>
      <c r="E67" s="4">
        <v>9.9</v>
      </c>
      <c r="F67" s="4">
        <v>12.2948</v>
      </c>
      <c r="G67" s="4">
        <v>0.63680000000000003</v>
      </c>
      <c r="H67" s="4">
        <v>1.976</v>
      </c>
      <c r="I67" s="4">
        <v>3.0992000000000002</v>
      </c>
      <c r="J67" s="4">
        <v>53.265000000000001</v>
      </c>
      <c r="K67" s="4">
        <v>100.9141</v>
      </c>
      <c r="L67" s="4">
        <v>104.6836</v>
      </c>
      <c r="M67" s="4">
        <v>103.75</v>
      </c>
      <c r="N67" s="4">
        <v>4.9393000000000002</v>
      </c>
      <c r="O67" s="4">
        <v>4.5533000000000001</v>
      </c>
      <c r="P67" s="4">
        <v>4.0898000000000003</v>
      </c>
      <c r="Q67" s="4">
        <v>4.0557999999999996</v>
      </c>
    </row>
    <row r="68" spans="1:17" ht="15" customHeight="1" x14ac:dyDescent="0.2">
      <c r="A68" s="3">
        <v>42354</v>
      </c>
      <c r="B68" s="4">
        <v>39.4</v>
      </c>
      <c r="C68" s="4">
        <v>20.5</v>
      </c>
      <c r="D68" s="4">
        <v>9</v>
      </c>
      <c r="E68" s="4">
        <v>9.1</v>
      </c>
      <c r="F68" s="4">
        <v>12.3047</v>
      </c>
      <c r="G68" s="4">
        <v>0.63990000000000002</v>
      </c>
      <c r="H68" s="4">
        <v>1.9792000000000001</v>
      </c>
      <c r="I68" s="4">
        <v>3.1025</v>
      </c>
      <c r="J68" s="4">
        <v>53.664999999999999</v>
      </c>
      <c r="K68" s="4">
        <v>101.0039</v>
      </c>
      <c r="L68" s="4">
        <v>104.79689999999999</v>
      </c>
      <c r="M68" s="4">
        <v>103.8516</v>
      </c>
      <c r="N68" s="4">
        <v>4.8788</v>
      </c>
      <c r="O68" s="4">
        <v>4.4229000000000003</v>
      </c>
      <c r="P68" s="4">
        <v>4.0388999999999999</v>
      </c>
      <c r="Q68" s="4">
        <v>4.0252999999999997</v>
      </c>
    </row>
    <row r="69" spans="1:17" ht="15" customHeight="1" x14ac:dyDescent="0.2">
      <c r="A69" s="3">
        <v>42355</v>
      </c>
      <c r="B69" s="4">
        <v>40.1</v>
      </c>
      <c r="C69" s="4">
        <v>21.2</v>
      </c>
      <c r="D69" s="4">
        <v>10.7</v>
      </c>
      <c r="E69" s="4">
        <v>11.4</v>
      </c>
      <c r="F69" s="4">
        <v>12.319100000000001</v>
      </c>
      <c r="G69" s="4">
        <v>0.64790000000000003</v>
      </c>
      <c r="H69" s="4">
        <v>1.9877</v>
      </c>
      <c r="I69" s="4">
        <v>3.1112000000000002</v>
      </c>
      <c r="J69" s="4">
        <v>54.014000000000003</v>
      </c>
      <c r="K69" s="4">
        <v>101.01949999999999</v>
      </c>
      <c r="L69" s="4">
        <v>104.89060000000001</v>
      </c>
      <c r="M69" s="4">
        <v>103.9609</v>
      </c>
      <c r="N69" s="4">
        <v>4.8243</v>
      </c>
      <c r="O69" s="4">
        <v>4.4184999999999999</v>
      </c>
      <c r="P69" s="4">
        <v>4.0031999999999996</v>
      </c>
      <c r="Q69" s="4">
        <v>3.9942000000000002</v>
      </c>
    </row>
    <row r="70" spans="1:17" ht="15" customHeight="1" x14ac:dyDescent="0.2">
      <c r="A70" s="3">
        <v>42356</v>
      </c>
      <c r="B70" s="4">
        <v>40.9</v>
      </c>
      <c r="C70" s="4">
        <v>27.5</v>
      </c>
      <c r="D70" s="4">
        <v>13.5</v>
      </c>
      <c r="E70" s="4">
        <v>10.5</v>
      </c>
      <c r="F70" s="4">
        <v>12.3132</v>
      </c>
      <c r="G70" s="4">
        <v>0.65039999999999998</v>
      </c>
      <c r="H70" s="4">
        <v>1.9896</v>
      </c>
      <c r="I70" s="4">
        <v>3.1131000000000002</v>
      </c>
      <c r="J70" s="4">
        <v>53.526000000000003</v>
      </c>
      <c r="K70" s="4">
        <v>100.9726</v>
      </c>
      <c r="L70" s="4">
        <v>104.75</v>
      </c>
      <c r="M70" s="4">
        <v>103.8359</v>
      </c>
      <c r="N70" s="4">
        <v>4.8952</v>
      </c>
      <c r="O70" s="4">
        <v>4.4949000000000003</v>
      </c>
      <c r="P70" s="4">
        <v>4.0720999999999998</v>
      </c>
      <c r="Q70" s="4">
        <v>4.0336999999999996</v>
      </c>
    </row>
    <row r="71" spans="1:17" ht="15" customHeight="1" x14ac:dyDescent="0.2">
      <c r="A71" s="3">
        <v>42359</v>
      </c>
      <c r="B71" s="4">
        <v>41</v>
      </c>
      <c r="C71" s="4">
        <v>31.4</v>
      </c>
      <c r="D71" s="4">
        <v>15</v>
      </c>
      <c r="E71" s="4">
        <v>10.5</v>
      </c>
      <c r="F71" s="4">
        <v>12.309900000000001</v>
      </c>
      <c r="G71" s="4">
        <v>0.65290000000000004</v>
      </c>
      <c r="H71" s="4">
        <v>1.9913000000000001</v>
      </c>
      <c r="I71" s="4">
        <v>3.1141999999999999</v>
      </c>
      <c r="J71" s="4">
        <v>53.192</v>
      </c>
      <c r="K71" s="4">
        <v>100.9375</v>
      </c>
      <c r="L71" s="4">
        <v>104.5742</v>
      </c>
      <c r="M71" s="4">
        <v>103.5859</v>
      </c>
      <c r="N71" s="4">
        <v>4.9436999999999998</v>
      </c>
      <c r="O71" s="4">
        <v>4.5532000000000004</v>
      </c>
      <c r="P71" s="4">
        <v>4.1576000000000004</v>
      </c>
      <c r="Q71" s="4">
        <v>4.1116000000000001</v>
      </c>
    </row>
    <row r="72" spans="1:17" ht="15" customHeight="1" x14ac:dyDescent="0.2">
      <c r="A72" s="3">
        <v>42360</v>
      </c>
      <c r="B72" s="4">
        <v>39.4</v>
      </c>
      <c r="C72" s="4">
        <v>22.6</v>
      </c>
      <c r="D72" s="4">
        <v>9.1</v>
      </c>
      <c r="E72" s="4">
        <v>7.1</v>
      </c>
      <c r="F72" s="4">
        <v>12.3116</v>
      </c>
      <c r="G72" s="4">
        <v>0.65580000000000005</v>
      </c>
      <c r="H72" s="4">
        <v>1.9945999999999999</v>
      </c>
      <c r="I72" s="4">
        <v>3.1173999999999999</v>
      </c>
      <c r="J72" s="4">
        <v>53.134999999999998</v>
      </c>
      <c r="K72" s="4">
        <v>100.9961</v>
      </c>
      <c r="L72" s="4">
        <v>104.70310000000001</v>
      </c>
      <c r="M72" s="4">
        <v>103.67189999999999</v>
      </c>
      <c r="N72" s="4">
        <v>4.9511000000000003</v>
      </c>
      <c r="O72" s="4">
        <v>4.4721000000000002</v>
      </c>
      <c r="P72" s="4">
        <v>4.0995999999999997</v>
      </c>
      <c r="Q72" s="4">
        <v>4.0858999999999996</v>
      </c>
    </row>
    <row r="73" spans="1:17" ht="15" customHeight="1" x14ac:dyDescent="0.2">
      <c r="A73" s="3">
        <v>42361</v>
      </c>
      <c r="B73" s="4">
        <v>40.9</v>
      </c>
      <c r="C73" s="4">
        <v>21.7</v>
      </c>
      <c r="D73" s="4">
        <v>12.7</v>
      </c>
      <c r="E73" s="4">
        <v>9.6999999999999993</v>
      </c>
      <c r="F73" s="4">
        <v>12.310600000000001</v>
      </c>
      <c r="G73" s="4">
        <v>0.65849999999999997</v>
      </c>
      <c r="H73" s="4">
        <v>1.9965999999999999</v>
      </c>
      <c r="I73" s="4">
        <v>3.1190000000000002</v>
      </c>
      <c r="J73" s="4">
        <v>52.923999999999999</v>
      </c>
      <c r="K73" s="4">
        <v>101.0078</v>
      </c>
      <c r="L73" s="4">
        <v>104.5742</v>
      </c>
      <c r="M73" s="4">
        <v>103.5</v>
      </c>
      <c r="N73" s="4">
        <v>4.9816000000000003</v>
      </c>
      <c r="O73" s="4">
        <v>4.4607999999999999</v>
      </c>
      <c r="P73" s="4">
        <v>4.1627999999999998</v>
      </c>
      <c r="Q73" s="4">
        <v>4.1398000000000001</v>
      </c>
    </row>
    <row r="74" spans="1:17" ht="15" customHeight="1" x14ac:dyDescent="0.2">
      <c r="A74" s="3">
        <v>42362</v>
      </c>
      <c r="B74" s="4">
        <v>41.1</v>
      </c>
      <c r="C74" s="4">
        <v>34.200000000000003</v>
      </c>
      <c r="D74" s="4">
        <v>12</v>
      </c>
      <c r="E74" s="4">
        <v>8.6999999999999993</v>
      </c>
      <c r="F74" s="4">
        <v>12.331</v>
      </c>
      <c r="G74" s="4">
        <v>0.6663</v>
      </c>
      <c r="H74" s="4">
        <v>2.0061</v>
      </c>
      <c r="I74" s="4">
        <v>3.1297000000000001</v>
      </c>
      <c r="J74" s="4">
        <v>53.604999999999997</v>
      </c>
      <c r="K74" s="4">
        <v>100.9609</v>
      </c>
      <c r="L74" s="4">
        <v>104.8476</v>
      </c>
      <c r="M74" s="4">
        <v>103.9375</v>
      </c>
      <c r="N74" s="4">
        <v>4.8773</v>
      </c>
      <c r="O74" s="4">
        <v>4.5473999999999997</v>
      </c>
      <c r="P74" s="4">
        <v>4.0427999999999997</v>
      </c>
      <c r="Q74" s="4">
        <v>4.0077999999999996</v>
      </c>
    </row>
    <row r="75" spans="1:17" ht="15" customHeight="1" x14ac:dyDescent="0.2">
      <c r="A75" s="3">
        <v>42363</v>
      </c>
      <c r="B75" s="4">
        <v>41</v>
      </c>
      <c r="C75" s="4">
        <v>39.5</v>
      </c>
      <c r="D75" s="4">
        <v>12.2</v>
      </c>
      <c r="E75" s="4">
        <v>8.5</v>
      </c>
      <c r="F75" s="4">
        <v>12.337</v>
      </c>
      <c r="G75" s="4">
        <v>0.66879999999999995</v>
      </c>
      <c r="H75" s="4">
        <v>2.0093999999999999</v>
      </c>
      <c r="I75" s="4">
        <v>3.1337000000000002</v>
      </c>
      <c r="J75" s="4">
        <v>53.792000000000002</v>
      </c>
      <c r="K75" s="4">
        <v>100.9336</v>
      </c>
      <c r="L75" s="4">
        <v>104.9726</v>
      </c>
      <c r="M75" s="4">
        <v>104.1563</v>
      </c>
      <c r="N75" s="4">
        <v>4.8484999999999996</v>
      </c>
      <c r="O75" s="4">
        <v>4.5928000000000004</v>
      </c>
      <c r="P75" s="4">
        <v>3.9872999999999998</v>
      </c>
      <c r="Q75" s="4">
        <v>3.9417</v>
      </c>
    </row>
    <row r="76" spans="1:17" ht="15" customHeight="1" x14ac:dyDescent="0.2">
      <c r="A76" s="3">
        <v>42366</v>
      </c>
      <c r="B76" s="4">
        <v>42.2</v>
      </c>
      <c r="C76" s="4">
        <v>38.4</v>
      </c>
      <c r="D76" s="4">
        <v>13.2</v>
      </c>
      <c r="E76" s="4">
        <v>9.1999999999999993</v>
      </c>
      <c r="F76" s="4">
        <v>12.3261</v>
      </c>
      <c r="G76" s="4">
        <v>0.6714</v>
      </c>
      <c r="H76" s="4">
        <v>2.0108999999999999</v>
      </c>
      <c r="I76" s="4">
        <v>3.1343999999999999</v>
      </c>
      <c r="J76" s="4">
        <v>53.024999999999999</v>
      </c>
      <c r="K76" s="4">
        <v>100.92189999999999</v>
      </c>
      <c r="L76" s="4">
        <v>104.76949999999999</v>
      </c>
      <c r="M76" s="4">
        <v>103.8359</v>
      </c>
      <c r="N76" s="4">
        <v>4.9611999999999998</v>
      </c>
      <c r="O76" s="4">
        <v>4.6153000000000004</v>
      </c>
      <c r="P76" s="4">
        <v>4.0846999999999998</v>
      </c>
      <c r="Q76" s="4">
        <v>4.0407000000000002</v>
      </c>
    </row>
    <row r="77" spans="1:17" ht="15" customHeight="1" x14ac:dyDescent="0.2">
      <c r="A77" s="3">
        <v>42367</v>
      </c>
      <c r="B77" s="4">
        <v>42.1</v>
      </c>
      <c r="C77" s="4">
        <v>13.5</v>
      </c>
      <c r="D77" s="4">
        <v>10.199999999999999</v>
      </c>
      <c r="E77" s="4">
        <v>9.4</v>
      </c>
      <c r="F77" s="4">
        <v>12.3306</v>
      </c>
      <c r="G77" s="4">
        <v>0.67490000000000006</v>
      </c>
      <c r="H77" s="4">
        <v>2.0142000000000002</v>
      </c>
      <c r="I77" s="4">
        <v>3.1375000000000002</v>
      </c>
      <c r="J77" s="4">
        <v>53.122</v>
      </c>
      <c r="K77" s="4">
        <v>101.0938</v>
      </c>
      <c r="L77" s="4">
        <v>104.8867</v>
      </c>
      <c r="M77" s="4">
        <v>103.9063</v>
      </c>
      <c r="N77" s="4">
        <v>4.9455999999999998</v>
      </c>
      <c r="O77" s="4">
        <v>4.3727</v>
      </c>
      <c r="P77" s="4">
        <v>4.0328999999999997</v>
      </c>
      <c r="Q77" s="4">
        <v>4.0199999999999996</v>
      </c>
    </row>
    <row r="78" spans="1:17" ht="15" customHeight="1" x14ac:dyDescent="0.2">
      <c r="A78" s="3">
        <v>42368</v>
      </c>
      <c r="B78" s="4">
        <v>44</v>
      </c>
      <c r="C78" s="4">
        <v>15.3</v>
      </c>
      <c r="D78" s="4">
        <v>13.6</v>
      </c>
      <c r="E78" s="4">
        <v>10.5</v>
      </c>
      <c r="F78" s="4">
        <v>12.338100000000001</v>
      </c>
      <c r="G78" s="4">
        <v>0.67749999999999999</v>
      </c>
      <c r="H78" s="4">
        <v>2.0169999999999999</v>
      </c>
      <c r="I78" s="4">
        <v>3.141</v>
      </c>
      <c r="J78" s="4">
        <v>53.390999999999998</v>
      </c>
      <c r="K78" s="4">
        <v>101.0859</v>
      </c>
      <c r="L78" s="4">
        <v>104.91800000000001</v>
      </c>
      <c r="M78" s="4">
        <v>104.0391</v>
      </c>
      <c r="N78" s="4">
        <v>4.9047000000000001</v>
      </c>
      <c r="O78" s="4">
        <v>4.3903999999999996</v>
      </c>
      <c r="P78" s="4">
        <v>4.0210999999999997</v>
      </c>
      <c r="Q78" s="4">
        <v>3.9803000000000002</v>
      </c>
    </row>
    <row r="79" spans="1:17" ht="15" customHeight="1" x14ac:dyDescent="0.2">
      <c r="A79" s="3">
        <v>42369</v>
      </c>
      <c r="B79" s="4">
        <v>41.8</v>
      </c>
      <c r="C79" s="4">
        <v>22</v>
      </c>
      <c r="D79" s="4">
        <v>12.5</v>
      </c>
      <c r="E79" s="4">
        <v>9</v>
      </c>
      <c r="F79" s="4">
        <v>12.3437</v>
      </c>
      <c r="G79" s="4">
        <v>0.68530000000000002</v>
      </c>
      <c r="H79" s="4">
        <v>2.0246</v>
      </c>
      <c r="I79" s="4">
        <v>3.1482000000000001</v>
      </c>
      <c r="J79" s="4">
        <v>53.244999999999997</v>
      </c>
      <c r="K79" s="4">
        <v>101.04300000000001</v>
      </c>
      <c r="L79" s="4">
        <v>104.8438</v>
      </c>
      <c r="M79" s="4">
        <v>103.9063</v>
      </c>
      <c r="N79" s="4">
        <v>4.9230999999999998</v>
      </c>
      <c r="O79" s="4">
        <v>4.4696999999999996</v>
      </c>
      <c r="P79" s="4">
        <v>4.0636999999999999</v>
      </c>
      <c r="Q79" s="4">
        <v>4.0236000000000001</v>
      </c>
    </row>
    <row r="80" spans="1:17" ht="15" customHeight="1" x14ac:dyDescent="0.2">
      <c r="A80" s="3">
        <v>42370</v>
      </c>
      <c r="B80" s="4">
        <v>43</v>
      </c>
      <c r="C80" s="4">
        <v>27.2</v>
      </c>
      <c r="D80" s="4">
        <v>14.1</v>
      </c>
      <c r="E80" s="4">
        <v>11.6</v>
      </c>
      <c r="F80" s="4">
        <v>12.338900000000001</v>
      </c>
      <c r="G80" s="4">
        <v>0.68779999999999997</v>
      </c>
      <c r="H80" s="4">
        <v>2.0265</v>
      </c>
      <c r="I80" s="4">
        <v>3.1493000000000002</v>
      </c>
      <c r="J80" s="4">
        <v>52.826000000000001</v>
      </c>
      <c r="K80" s="4">
        <v>101.0078</v>
      </c>
      <c r="L80" s="4">
        <v>104.7148</v>
      </c>
      <c r="M80" s="4">
        <v>103.6563</v>
      </c>
      <c r="N80" s="4">
        <v>4.9844999999999997</v>
      </c>
      <c r="O80" s="4">
        <v>4.5254000000000003</v>
      </c>
      <c r="P80" s="4">
        <v>4.1261000000000001</v>
      </c>
      <c r="Q80" s="4">
        <v>4.1007999999999996</v>
      </c>
    </row>
    <row r="81" spans="1:17" ht="15" customHeight="1" x14ac:dyDescent="0.2">
      <c r="A81" s="3">
        <v>42373</v>
      </c>
      <c r="B81" s="4">
        <v>43.4</v>
      </c>
      <c r="C81" s="4">
        <v>28.2</v>
      </c>
      <c r="D81" s="4">
        <v>11</v>
      </c>
      <c r="E81" s="4">
        <v>8.8000000000000007</v>
      </c>
      <c r="F81" s="4">
        <v>12.3453</v>
      </c>
      <c r="G81" s="4">
        <v>0.6905</v>
      </c>
      <c r="H81" s="4">
        <v>2.0297999999999998</v>
      </c>
      <c r="I81" s="4">
        <v>3.1532</v>
      </c>
      <c r="J81" s="4">
        <v>53.03</v>
      </c>
      <c r="K81" s="4">
        <v>101.01560000000001</v>
      </c>
      <c r="L81" s="4">
        <v>104.82810000000001</v>
      </c>
      <c r="M81" s="4">
        <v>103.8516</v>
      </c>
      <c r="N81" s="4">
        <v>4.9530000000000003</v>
      </c>
      <c r="O81" s="4">
        <v>4.5199999999999996</v>
      </c>
      <c r="P81" s="4">
        <v>4.0763999999999996</v>
      </c>
      <c r="Q81" s="4">
        <v>4.0419999999999998</v>
      </c>
    </row>
    <row r="82" spans="1:17" ht="15" customHeight="1" x14ac:dyDescent="0.2">
      <c r="A82" s="3">
        <v>42374</v>
      </c>
      <c r="B82" s="4">
        <v>44.4</v>
      </c>
      <c r="C82" s="4">
        <v>33.200000000000003</v>
      </c>
      <c r="D82" s="4">
        <v>10.7</v>
      </c>
      <c r="E82" s="4">
        <v>10.5</v>
      </c>
      <c r="F82" s="4">
        <v>12.3386</v>
      </c>
      <c r="G82" s="4">
        <v>0.69299999999999995</v>
      </c>
      <c r="H82" s="4">
        <v>2.0323000000000002</v>
      </c>
      <c r="I82" s="4">
        <v>3.1547999999999998</v>
      </c>
      <c r="J82" s="4">
        <v>52.505000000000003</v>
      </c>
      <c r="K82" s="4">
        <v>100.98439999999999</v>
      </c>
      <c r="L82" s="4">
        <v>104.79689999999999</v>
      </c>
      <c r="M82" s="4">
        <v>103.6875</v>
      </c>
      <c r="N82" s="4">
        <v>5.0305999999999997</v>
      </c>
      <c r="O82" s="4">
        <v>4.5694999999999997</v>
      </c>
      <c r="P82" s="4">
        <v>4.0934999999999997</v>
      </c>
      <c r="Q82" s="4">
        <v>4.0929000000000002</v>
      </c>
    </row>
    <row r="83" spans="1:17" ht="15" customHeight="1" x14ac:dyDescent="0.2">
      <c r="A83" s="3">
        <v>42375</v>
      </c>
      <c r="B83" s="4">
        <v>44.3</v>
      </c>
      <c r="C83" s="4">
        <v>33.799999999999997</v>
      </c>
      <c r="D83" s="4">
        <v>11</v>
      </c>
      <c r="E83" s="4">
        <v>10.5</v>
      </c>
      <c r="F83" s="4">
        <v>12.3413</v>
      </c>
      <c r="G83" s="4">
        <v>0.6956</v>
      </c>
      <c r="H83" s="4">
        <v>2.0350000000000001</v>
      </c>
      <c r="I83" s="4">
        <v>3.1575000000000002</v>
      </c>
      <c r="J83" s="4">
        <v>52.505000000000003</v>
      </c>
      <c r="K83" s="4">
        <v>100.98439999999999</v>
      </c>
      <c r="L83" s="4">
        <v>104.79689999999999</v>
      </c>
      <c r="M83" s="4">
        <v>103.6875</v>
      </c>
      <c r="N83" s="4">
        <v>5.0294999999999996</v>
      </c>
      <c r="O83" s="4">
        <v>4.5749000000000004</v>
      </c>
      <c r="P83" s="4">
        <v>4.0960999999999999</v>
      </c>
      <c r="Q83" s="4">
        <v>4.0937000000000001</v>
      </c>
    </row>
    <row r="84" spans="1:17" ht="15" customHeight="1" x14ac:dyDescent="0.2">
      <c r="A84" s="3">
        <v>42376</v>
      </c>
      <c r="B84" s="4">
        <v>43.8</v>
      </c>
      <c r="C84" s="4">
        <v>23.3</v>
      </c>
      <c r="D84" s="4">
        <v>10.4</v>
      </c>
      <c r="E84" s="4">
        <v>7.6</v>
      </c>
      <c r="F84" s="4">
        <v>12.346299999999999</v>
      </c>
      <c r="G84" s="4">
        <v>0.70409999999999995</v>
      </c>
      <c r="H84" s="4">
        <v>2.0430999999999999</v>
      </c>
      <c r="I84" s="4">
        <v>3.1659000000000002</v>
      </c>
      <c r="J84" s="4">
        <v>52.323999999999998</v>
      </c>
      <c r="K84" s="4">
        <v>101.08199999999999</v>
      </c>
      <c r="L84" s="4">
        <v>104.8242</v>
      </c>
      <c r="M84" s="4">
        <v>103.75</v>
      </c>
      <c r="N84" s="4">
        <v>5.0534999999999997</v>
      </c>
      <c r="O84" s="4">
        <v>4.4558</v>
      </c>
      <c r="P84" s="4">
        <v>4.0915999999999997</v>
      </c>
      <c r="Q84" s="4">
        <v>4.0772000000000004</v>
      </c>
    </row>
    <row r="85" spans="1:17" ht="15" customHeight="1" x14ac:dyDescent="0.2">
      <c r="A85" s="3">
        <v>42377</v>
      </c>
      <c r="B85" s="4">
        <v>46.1</v>
      </c>
      <c r="C85" s="4">
        <v>22.9</v>
      </c>
      <c r="D85" s="4">
        <v>10.1</v>
      </c>
      <c r="E85" s="4">
        <v>8.6999999999999993</v>
      </c>
      <c r="F85" s="4">
        <v>12.3406</v>
      </c>
      <c r="G85" s="4">
        <v>0.70679999999999998</v>
      </c>
      <c r="H85" s="4">
        <v>2.0455999999999999</v>
      </c>
      <c r="I85" s="4">
        <v>3.1676000000000002</v>
      </c>
      <c r="J85" s="4">
        <v>51.866</v>
      </c>
      <c r="K85" s="4">
        <v>101.0859</v>
      </c>
      <c r="L85" s="4">
        <v>104.8008</v>
      </c>
      <c r="M85" s="4">
        <v>103.6016</v>
      </c>
      <c r="N85" s="4">
        <v>5.1219999999999999</v>
      </c>
      <c r="O85" s="4">
        <v>4.4561999999999999</v>
      </c>
      <c r="P85" s="4">
        <v>4.1048999999999998</v>
      </c>
      <c r="Q85" s="4">
        <v>4.1231999999999998</v>
      </c>
    </row>
    <row r="86" spans="1:17" ht="15" customHeight="1" x14ac:dyDescent="0.2">
      <c r="A86" s="3">
        <v>42380</v>
      </c>
      <c r="B86" s="4">
        <v>43.8</v>
      </c>
      <c r="C86" s="4">
        <v>22.5</v>
      </c>
      <c r="D86" s="4">
        <v>11.6</v>
      </c>
      <c r="E86" s="4">
        <v>7.2</v>
      </c>
      <c r="F86" s="4">
        <v>12.358499999999999</v>
      </c>
      <c r="G86" s="4">
        <v>0.70960000000000001</v>
      </c>
      <c r="H86" s="4">
        <v>2.0485000000000002</v>
      </c>
      <c r="I86" s="4">
        <v>3.1718000000000002</v>
      </c>
      <c r="J86" s="4">
        <v>52.695999999999998</v>
      </c>
      <c r="K86" s="4">
        <v>101.10939999999999</v>
      </c>
      <c r="L86" s="4">
        <v>104.85550000000001</v>
      </c>
      <c r="M86" s="4">
        <v>103.8438</v>
      </c>
      <c r="N86" s="4">
        <v>4.9954999999999998</v>
      </c>
      <c r="O86" s="4">
        <v>4.4295999999999998</v>
      </c>
      <c r="P86" s="4">
        <v>4.0824999999999996</v>
      </c>
      <c r="Q86" s="4">
        <v>4.0503999999999998</v>
      </c>
    </row>
    <row r="87" spans="1:17" ht="15" customHeight="1" x14ac:dyDescent="0.2">
      <c r="A87" s="3">
        <v>42381</v>
      </c>
      <c r="B87" s="4">
        <v>41.1</v>
      </c>
      <c r="C87" s="4">
        <v>16.600000000000001</v>
      </c>
      <c r="D87" s="4">
        <v>8.6</v>
      </c>
      <c r="E87" s="4">
        <v>6.4</v>
      </c>
      <c r="F87" s="4">
        <v>12.367800000000001</v>
      </c>
      <c r="G87" s="4">
        <v>0.71250000000000002</v>
      </c>
      <c r="H87" s="4">
        <v>2.0516000000000001</v>
      </c>
      <c r="I87" s="4">
        <v>3.1747000000000001</v>
      </c>
      <c r="J87" s="4">
        <v>53.061</v>
      </c>
      <c r="K87" s="4">
        <v>101.1601</v>
      </c>
      <c r="L87" s="4">
        <v>104.9258</v>
      </c>
      <c r="M87" s="4">
        <v>103.875</v>
      </c>
      <c r="N87" s="4">
        <v>4.9400000000000004</v>
      </c>
      <c r="O87" s="4">
        <v>4.3662000000000001</v>
      </c>
      <c r="P87" s="4">
        <v>4.0529999999999999</v>
      </c>
      <c r="Q87" s="4">
        <v>4.0418000000000003</v>
      </c>
    </row>
    <row r="88" spans="1:17" ht="15" customHeight="1" x14ac:dyDescent="0.2">
      <c r="A88" s="3">
        <v>42382</v>
      </c>
      <c r="B88" s="4">
        <v>47.9</v>
      </c>
      <c r="C88" s="4">
        <v>34.799999999999997</v>
      </c>
      <c r="D88" s="4">
        <v>8.1</v>
      </c>
      <c r="E88" s="4">
        <v>8.6999999999999993</v>
      </c>
      <c r="F88" s="4">
        <v>12.364100000000001</v>
      </c>
      <c r="G88" s="4">
        <v>0.71450000000000002</v>
      </c>
      <c r="H88" s="4">
        <v>2.0539999999999998</v>
      </c>
      <c r="I88" s="4">
        <v>3.1764999999999999</v>
      </c>
      <c r="J88" s="4">
        <v>52.704999999999998</v>
      </c>
      <c r="K88" s="4">
        <v>101.0313</v>
      </c>
      <c r="L88" s="4">
        <v>104.89060000000001</v>
      </c>
      <c r="M88" s="4">
        <v>103.7422</v>
      </c>
      <c r="N88" s="4">
        <v>4.9919000000000002</v>
      </c>
      <c r="O88" s="4">
        <v>4.5476999999999999</v>
      </c>
      <c r="P88" s="4">
        <v>4.0717999999999996</v>
      </c>
      <c r="Q88" s="4">
        <v>4.0830000000000002</v>
      </c>
    </row>
    <row r="89" spans="1:17" ht="15" customHeight="1" x14ac:dyDescent="0.2">
      <c r="A89" s="3">
        <v>42383</v>
      </c>
      <c r="B89" s="4">
        <v>40.700000000000003</v>
      </c>
      <c r="C89" s="4">
        <v>20.5</v>
      </c>
      <c r="D89" s="4">
        <v>7.8</v>
      </c>
      <c r="E89" s="4">
        <v>5.6</v>
      </c>
      <c r="F89" s="4">
        <v>12.38</v>
      </c>
      <c r="G89" s="4">
        <v>0.72309999999999997</v>
      </c>
      <c r="H89" s="4">
        <v>2.0625</v>
      </c>
      <c r="I89" s="4">
        <v>3.1855000000000002</v>
      </c>
      <c r="J89" s="4">
        <v>53.13</v>
      </c>
      <c r="K89" s="4">
        <v>101.1641</v>
      </c>
      <c r="L89" s="4">
        <v>104.9766</v>
      </c>
      <c r="M89" s="4">
        <v>103.8984</v>
      </c>
      <c r="N89" s="4">
        <v>4.9255000000000004</v>
      </c>
      <c r="O89" s="4">
        <v>4.3845999999999998</v>
      </c>
      <c r="P89" s="4">
        <v>4.0406000000000004</v>
      </c>
      <c r="Q89" s="4">
        <v>4.0382999999999996</v>
      </c>
    </row>
    <row r="90" spans="1:17" ht="15" customHeight="1" x14ac:dyDescent="0.2">
      <c r="A90" s="3">
        <v>42384</v>
      </c>
      <c r="B90" s="4">
        <v>43.2</v>
      </c>
      <c r="C90" s="4">
        <v>19.7</v>
      </c>
      <c r="D90" s="4">
        <v>9.1</v>
      </c>
      <c r="E90" s="4">
        <v>8</v>
      </c>
      <c r="F90" s="4">
        <v>12.37</v>
      </c>
      <c r="G90" s="4">
        <v>0.72570000000000001</v>
      </c>
      <c r="H90" s="4">
        <v>2.0638999999999998</v>
      </c>
      <c r="I90" s="4">
        <v>3.1857000000000002</v>
      </c>
      <c r="J90" s="4">
        <v>52.427</v>
      </c>
      <c r="K90" s="4">
        <v>101.1563</v>
      </c>
      <c r="L90" s="4">
        <v>104.7539</v>
      </c>
      <c r="M90" s="4">
        <v>103.5</v>
      </c>
      <c r="N90" s="4">
        <v>5.0294999999999996</v>
      </c>
      <c r="O90" s="4">
        <v>4.4009</v>
      </c>
      <c r="P90" s="4">
        <v>4.1447000000000003</v>
      </c>
      <c r="Q90" s="4">
        <v>4.1597</v>
      </c>
    </row>
    <row r="91" spans="1:17" ht="15" customHeight="1" x14ac:dyDescent="0.2">
      <c r="A91" s="3">
        <v>42387</v>
      </c>
      <c r="B91" s="4">
        <v>40.9</v>
      </c>
      <c r="C91" s="4">
        <v>26.6</v>
      </c>
      <c r="D91" s="4">
        <v>7.9</v>
      </c>
      <c r="E91" s="4">
        <v>6.5</v>
      </c>
      <c r="F91" s="4">
        <v>12.381</v>
      </c>
      <c r="G91" s="4">
        <v>0.72819999999999996</v>
      </c>
      <c r="H91" s="4">
        <v>2.0672999999999999</v>
      </c>
      <c r="I91" s="4">
        <v>3.1112000000000002</v>
      </c>
      <c r="J91" s="4">
        <v>52.884</v>
      </c>
      <c r="K91" s="4">
        <v>101.1172</v>
      </c>
      <c r="L91" s="4">
        <v>104.8828</v>
      </c>
      <c r="M91" s="4">
        <v>103.7188</v>
      </c>
      <c r="N91" s="4">
        <v>4.9600999999999997</v>
      </c>
      <c r="O91" s="4">
        <v>4.4591000000000003</v>
      </c>
      <c r="P91" s="4">
        <v>4.0885999999999996</v>
      </c>
      <c r="Q91" s="4">
        <v>4.0941000000000001</v>
      </c>
    </row>
    <row r="92" spans="1:17" ht="15" customHeight="1" x14ac:dyDescent="0.2">
      <c r="A92" s="3">
        <v>42388</v>
      </c>
      <c r="B92" s="4">
        <v>41.9</v>
      </c>
      <c r="C92" s="4">
        <v>19.8</v>
      </c>
      <c r="D92" s="4">
        <v>9.6</v>
      </c>
      <c r="E92" s="4">
        <v>9.8000000000000007</v>
      </c>
      <c r="F92" s="4">
        <v>12.385</v>
      </c>
      <c r="G92" s="4">
        <v>0.73119999999999996</v>
      </c>
      <c r="H92" s="4">
        <v>2.0699000000000001</v>
      </c>
      <c r="I92" s="4">
        <v>3.1132</v>
      </c>
      <c r="J92" s="4">
        <v>52.954000000000001</v>
      </c>
      <c r="K92" s="4">
        <v>101.1758</v>
      </c>
      <c r="L92" s="4">
        <v>104.875</v>
      </c>
      <c r="M92" s="4">
        <v>103.625</v>
      </c>
      <c r="N92" s="4">
        <v>4.9485999999999999</v>
      </c>
      <c r="O92" s="4">
        <v>4.3864999999999998</v>
      </c>
      <c r="P92" s="4">
        <v>4.0948000000000002</v>
      </c>
      <c r="Q92" s="4">
        <v>4.1231999999999998</v>
      </c>
    </row>
    <row r="93" spans="1:17" ht="15" customHeight="1" x14ac:dyDescent="0.2">
      <c r="A93" s="3">
        <v>42389</v>
      </c>
      <c r="B93" s="4">
        <v>41.8</v>
      </c>
      <c r="C93" s="4">
        <v>20.399999999999999</v>
      </c>
      <c r="D93" s="4">
        <v>9.8000000000000007</v>
      </c>
      <c r="E93" s="4">
        <v>9.8000000000000007</v>
      </c>
      <c r="F93" s="4">
        <v>12.3977</v>
      </c>
      <c r="G93" s="4">
        <v>0.7339</v>
      </c>
      <c r="H93" s="4">
        <v>2.0739999999999998</v>
      </c>
      <c r="I93" s="4">
        <v>3.1185999999999998</v>
      </c>
      <c r="J93" s="4">
        <v>53.508000000000003</v>
      </c>
      <c r="K93" s="4">
        <v>101.20310000000001</v>
      </c>
      <c r="L93" s="4">
        <v>105.14060000000001</v>
      </c>
      <c r="M93" s="4">
        <v>104.0391</v>
      </c>
      <c r="N93" s="4">
        <v>4.8654999999999999</v>
      </c>
      <c r="O93" s="4">
        <v>4.3560999999999996</v>
      </c>
      <c r="P93" s="4">
        <v>3.9771999999999998</v>
      </c>
      <c r="Q93" s="4">
        <v>3.9992000000000001</v>
      </c>
    </row>
    <row r="94" spans="1:17" ht="15" customHeight="1" x14ac:dyDescent="0.2">
      <c r="A94" s="3">
        <v>42390</v>
      </c>
      <c r="B94" s="4">
        <v>41.8</v>
      </c>
      <c r="C94" s="4">
        <v>11.5</v>
      </c>
      <c r="D94" s="4">
        <v>7.6</v>
      </c>
      <c r="E94" s="4">
        <v>6.6</v>
      </c>
      <c r="F94" s="4">
        <v>12.404500000000001</v>
      </c>
      <c r="G94" s="4">
        <v>0.74229999999999996</v>
      </c>
      <c r="H94" s="4">
        <v>2.0821999999999998</v>
      </c>
      <c r="I94" s="4">
        <v>3.1273</v>
      </c>
      <c r="J94" s="4">
        <v>53.429000000000002</v>
      </c>
      <c r="K94" s="4">
        <v>101.2813</v>
      </c>
      <c r="L94" s="4">
        <v>105.1875</v>
      </c>
      <c r="M94" s="4">
        <v>104.1328</v>
      </c>
      <c r="N94" s="4">
        <v>4.8739999999999997</v>
      </c>
      <c r="O94" s="4">
        <v>4.2709999999999999</v>
      </c>
      <c r="P94" s="4">
        <v>3.9643000000000002</v>
      </c>
      <c r="Q94" s="4">
        <v>3.9737</v>
      </c>
    </row>
    <row r="95" spans="1:17" ht="15" customHeight="1" x14ac:dyDescent="0.2">
      <c r="A95" s="3">
        <v>42391</v>
      </c>
      <c r="B95" s="4">
        <v>42.4</v>
      </c>
      <c r="C95" s="4">
        <v>16.399999999999999</v>
      </c>
      <c r="D95" s="4">
        <v>8.6</v>
      </c>
      <c r="E95" s="4">
        <v>7.1</v>
      </c>
      <c r="F95" s="4">
        <v>12.4186</v>
      </c>
      <c r="G95" s="4">
        <v>0.745</v>
      </c>
      <c r="H95" s="4">
        <v>2.0861000000000001</v>
      </c>
      <c r="I95" s="4">
        <v>3.1326000000000001</v>
      </c>
      <c r="J95" s="4">
        <v>54.070999999999998</v>
      </c>
      <c r="K95" s="4">
        <v>101.2813</v>
      </c>
      <c r="L95" s="4">
        <v>105.42189999999999</v>
      </c>
      <c r="M95" s="4">
        <v>104.5313</v>
      </c>
      <c r="N95" s="4">
        <v>4.7790999999999997</v>
      </c>
      <c r="O95" s="4">
        <v>4.2770999999999999</v>
      </c>
      <c r="P95" s="4">
        <v>3.8618000000000001</v>
      </c>
      <c r="Q95" s="4">
        <v>3.8555000000000001</v>
      </c>
    </row>
    <row r="96" spans="1:17" ht="15" customHeight="1" x14ac:dyDescent="0.2">
      <c r="A96" s="3">
        <v>42394</v>
      </c>
      <c r="B96" s="4">
        <v>43.9</v>
      </c>
      <c r="C96" s="4">
        <v>13</v>
      </c>
      <c r="D96" s="4">
        <v>8.1</v>
      </c>
      <c r="E96" s="4">
        <v>8.6999999999999993</v>
      </c>
      <c r="F96" s="4">
        <v>12.4163</v>
      </c>
      <c r="G96" s="4">
        <v>0.74780000000000002</v>
      </c>
      <c r="H96" s="4">
        <v>2.0888</v>
      </c>
      <c r="I96" s="4">
        <v>3.1347</v>
      </c>
      <c r="J96" s="4">
        <v>53.789000000000001</v>
      </c>
      <c r="K96" s="4">
        <v>101.3203</v>
      </c>
      <c r="L96" s="4">
        <v>105.4297</v>
      </c>
      <c r="M96" s="4">
        <v>104.4453</v>
      </c>
      <c r="N96" s="4">
        <v>4.8190999999999997</v>
      </c>
      <c r="O96" s="4">
        <v>4.2324000000000002</v>
      </c>
      <c r="P96" s="4">
        <v>3.8611</v>
      </c>
      <c r="Q96" s="4">
        <v>3.8822000000000001</v>
      </c>
    </row>
    <row r="97" spans="1:17" ht="15" customHeight="1" x14ac:dyDescent="0.2">
      <c r="A97" s="3">
        <v>42395</v>
      </c>
      <c r="B97" s="4">
        <v>45.3</v>
      </c>
      <c r="C97" s="4">
        <v>24.7</v>
      </c>
      <c r="D97" s="4">
        <v>8.6999999999999993</v>
      </c>
      <c r="E97" s="4">
        <v>8.3000000000000007</v>
      </c>
      <c r="F97" s="4">
        <v>12.4133</v>
      </c>
      <c r="G97" s="4">
        <v>0.75</v>
      </c>
      <c r="H97" s="4">
        <v>2.0908000000000002</v>
      </c>
      <c r="I97" s="4">
        <v>3.1362999999999999</v>
      </c>
      <c r="J97" s="4">
        <v>53.462000000000003</v>
      </c>
      <c r="K97" s="4">
        <v>101.2188</v>
      </c>
      <c r="L97" s="4">
        <v>105.3086</v>
      </c>
      <c r="M97" s="4">
        <v>104.2813</v>
      </c>
      <c r="N97" s="4">
        <v>4.8659999999999997</v>
      </c>
      <c r="O97" s="4">
        <v>4.3704999999999998</v>
      </c>
      <c r="P97" s="4">
        <v>3.9182000000000001</v>
      </c>
      <c r="Q97" s="4">
        <v>3.9321000000000002</v>
      </c>
    </row>
    <row r="98" spans="1:17" ht="15" customHeight="1" x14ac:dyDescent="0.2">
      <c r="A98" s="3">
        <v>42396</v>
      </c>
      <c r="B98" s="4">
        <v>43.5</v>
      </c>
      <c r="C98" s="4">
        <v>16.399999999999999</v>
      </c>
      <c r="D98" s="4">
        <v>7.9</v>
      </c>
      <c r="E98" s="4">
        <v>6.1</v>
      </c>
      <c r="F98" s="4">
        <v>12.421900000000001</v>
      </c>
      <c r="G98" s="4">
        <v>0.753</v>
      </c>
      <c r="H98" s="4">
        <v>2.0937000000000001</v>
      </c>
      <c r="I98" s="4">
        <v>3.1396999999999999</v>
      </c>
      <c r="J98" s="4">
        <v>53.795999999999999</v>
      </c>
      <c r="K98" s="4">
        <v>101.2891</v>
      </c>
      <c r="L98" s="4">
        <v>105.35550000000001</v>
      </c>
      <c r="M98" s="4">
        <v>104.3984</v>
      </c>
      <c r="N98" s="4">
        <v>4.8159000000000001</v>
      </c>
      <c r="O98" s="4">
        <v>4.2851999999999997</v>
      </c>
      <c r="P98" s="4">
        <v>3.9001000000000001</v>
      </c>
      <c r="Q98" s="4">
        <v>3.8980999999999999</v>
      </c>
    </row>
    <row r="99" spans="1:17" ht="15" customHeight="1" x14ac:dyDescent="0.2">
      <c r="A99" s="3">
        <v>42397</v>
      </c>
      <c r="B99" s="4">
        <v>44</v>
      </c>
      <c r="C99" s="4">
        <v>15.9</v>
      </c>
      <c r="D99" s="4">
        <v>10.199999999999999</v>
      </c>
      <c r="E99" s="4">
        <v>7.4</v>
      </c>
      <c r="F99" s="4">
        <v>12.44</v>
      </c>
      <c r="G99" s="4">
        <v>0.76129999999999998</v>
      </c>
      <c r="H99" s="4">
        <v>2.1030000000000002</v>
      </c>
      <c r="I99" s="4">
        <v>3.1503000000000001</v>
      </c>
      <c r="J99" s="4">
        <v>54.353000000000002</v>
      </c>
      <c r="K99" s="4">
        <v>101.35939999999999</v>
      </c>
      <c r="L99" s="4">
        <v>105.60550000000001</v>
      </c>
      <c r="M99" s="4">
        <v>104.7813</v>
      </c>
      <c r="N99" s="4">
        <v>4.7321</v>
      </c>
      <c r="O99" s="4">
        <v>4.2130000000000001</v>
      </c>
      <c r="P99" s="4">
        <v>3.7972000000000001</v>
      </c>
      <c r="Q99" s="4">
        <v>3.7873000000000001</v>
      </c>
    </row>
    <row r="100" spans="1:17" ht="15" customHeight="1" x14ac:dyDescent="0.2">
      <c r="A100" s="3">
        <v>42398</v>
      </c>
      <c r="B100" s="4">
        <v>45.9</v>
      </c>
      <c r="C100" s="4">
        <v>14.9</v>
      </c>
      <c r="D100" s="4">
        <v>10.9</v>
      </c>
      <c r="E100" s="4">
        <v>11.4</v>
      </c>
      <c r="F100" s="4">
        <v>12.446899999999999</v>
      </c>
      <c r="G100" s="4">
        <v>0.76419999999999999</v>
      </c>
      <c r="H100" s="4">
        <v>2.1069</v>
      </c>
      <c r="I100" s="4">
        <v>3.1541999999999999</v>
      </c>
      <c r="J100" s="4">
        <v>54.591999999999999</v>
      </c>
      <c r="K100" s="4">
        <v>101.41800000000001</v>
      </c>
      <c r="L100" s="4">
        <v>105.82810000000001</v>
      </c>
      <c r="M100" s="4">
        <v>104.9688</v>
      </c>
      <c r="N100" s="4">
        <v>4.6965000000000003</v>
      </c>
      <c r="O100" s="4">
        <v>4.1444999999999999</v>
      </c>
      <c r="P100" s="4">
        <v>3.7014</v>
      </c>
      <c r="Q100" s="4">
        <v>3.7328999999999999</v>
      </c>
    </row>
    <row r="101" spans="1:17" ht="15" customHeight="1" x14ac:dyDescent="0.2">
      <c r="A101" s="3">
        <v>42401</v>
      </c>
      <c r="B101" s="4">
        <v>43.2</v>
      </c>
      <c r="C101" s="4">
        <v>24.6</v>
      </c>
      <c r="D101" s="4">
        <v>8.3000000000000007</v>
      </c>
      <c r="E101" s="4">
        <v>7.5</v>
      </c>
      <c r="F101" s="4">
        <v>12.452999999999999</v>
      </c>
      <c r="G101" s="4">
        <v>0.76649999999999996</v>
      </c>
      <c r="H101" s="4">
        <v>2.1092</v>
      </c>
      <c r="I101" s="4">
        <v>3.1564000000000001</v>
      </c>
      <c r="J101" s="4">
        <v>54.783999999999999</v>
      </c>
      <c r="K101" s="4">
        <v>101.32810000000001</v>
      </c>
      <c r="L101" s="4">
        <v>105.7578</v>
      </c>
      <c r="M101" s="4">
        <v>104.9063</v>
      </c>
      <c r="N101" s="4">
        <v>4.6680000000000001</v>
      </c>
      <c r="O101" s="4">
        <v>4.2652000000000001</v>
      </c>
      <c r="P101" s="4">
        <v>3.7355</v>
      </c>
      <c r="Q101" s="4">
        <v>3.7524000000000002</v>
      </c>
    </row>
    <row r="102" spans="1:17" ht="15" customHeight="1" x14ac:dyDescent="0.2">
      <c r="A102" s="3">
        <v>42402</v>
      </c>
      <c r="B102" s="4">
        <v>42.9</v>
      </c>
      <c r="C102" s="4">
        <v>22.5</v>
      </c>
      <c r="D102" s="4">
        <v>8.4</v>
      </c>
      <c r="E102" s="4">
        <v>7.7</v>
      </c>
      <c r="F102" s="4">
        <v>12.4503</v>
      </c>
      <c r="G102" s="4">
        <v>0.76910000000000001</v>
      </c>
      <c r="H102" s="4">
        <v>2.1114999999999999</v>
      </c>
      <c r="I102" s="4">
        <v>3.1581999999999999</v>
      </c>
      <c r="J102" s="4">
        <v>54.473999999999997</v>
      </c>
      <c r="K102" s="4">
        <v>101.33199999999999</v>
      </c>
      <c r="L102" s="4">
        <v>105.6914</v>
      </c>
      <c r="M102" s="4">
        <v>104.7813</v>
      </c>
      <c r="N102" s="4">
        <v>4.7115</v>
      </c>
      <c r="O102" s="4">
        <v>4.2662000000000004</v>
      </c>
      <c r="P102" s="4">
        <v>3.7679</v>
      </c>
      <c r="Q102" s="4">
        <v>3.7904</v>
      </c>
    </row>
    <row r="103" spans="1:17" ht="15" customHeight="1" x14ac:dyDescent="0.2">
      <c r="A103" s="3">
        <v>42403</v>
      </c>
      <c r="B103" s="4">
        <v>42.1</v>
      </c>
      <c r="C103" s="4">
        <v>25.8</v>
      </c>
      <c r="D103" s="4">
        <v>11.5</v>
      </c>
      <c r="E103" s="4">
        <v>7.9</v>
      </c>
      <c r="F103" s="4">
        <v>12.448</v>
      </c>
      <c r="G103" s="4">
        <v>0.77159999999999995</v>
      </c>
      <c r="H103" s="4">
        <v>2.1128</v>
      </c>
      <c r="I103" s="4">
        <v>3.1591999999999998</v>
      </c>
      <c r="J103" s="4">
        <v>54.186</v>
      </c>
      <c r="K103" s="4">
        <v>101.2891</v>
      </c>
      <c r="L103" s="4">
        <v>105.45699999999999</v>
      </c>
      <c r="M103" s="4">
        <v>104.5234</v>
      </c>
      <c r="N103" s="4">
        <v>4.7522000000000002</v>
      </c>
      <c r="O103" s="4">
        <v>4.3263999999999996</v>
      </c>
      <c r="P103" s="4">
        <v>3.8746999999999998</v>
      </c>
      <c r="Q103" s="4">
        <v>3.8677000000000001</v>
      </c>
    </row>
    <row r="104" spans="1:17" ht="15" customHeight="1" x14ac:dyDescent="0.2">
      <c r="A104" s="3">
        <v>42404</v>
      </c>
      <c r="B104" s="4">
        <v>44.7</v>
      </c>
      <c r="C104" s="4">
        <v>29.5</v>
      </c>
      <c r="D104" s="4">
        <v>10.9</v>
      </c>
      <c r="E104" s="4">
        <v>9.5</v>
      </c>
      <c r="F104" s="4">
        <v>12.4466</v>
      </c>
      <c r="G104" s="4">
        <v>0.77949999999999997</v>
      </c>
      <c r="H104" s="4">
        <v>2.1206</v>
      </c>
      <c r="I104" s="4">
        <v>3.1659999999999999</v>
      </c>
      <c r="J104" s="4">
        <v>53.643000000000001</v>
      </c>
      <c r="K104" s="4">
        <v>101.2773</v>
      </c>
      <c r="L104" s="4">
        <v>105.42189999999999</v>
      </c>
      <c r="M104" s="4">
        <v>104.3438</v>
      </c>
      <c r="N104" s="4">
        <v>4.8281000000000001</v>
      </c>
      <c r="O104" s="4">
        <v>4.3582999999999998</v>
      </c>
      <c r="P104" s="4">
        <v>3.8986000000000001</v>
      </c>
      <c r="Q104" s="4">
        <v>3.9237000000000002</v>
      </c>
    </row>
    <row r="105" spans="1:17" ht="15" customHeight="1" x14ac:dyDescent="0.2">
      <c r="A105" s="3">
        <v>42405</v>
      </c>
      <c r="B105" s="4">
        <v>44</v>
      </c>
      <c r="C105" s="4">
        <v>28.6</v>
      </c>
      <c r="D105" s="4">
        <v>12.3</v>
      </c>
      <c r="E105" s="4">
        <v>10.4</v>
      </c>
      <c r="F105" s="4">
        <v>12.4419</v>
      </c>
      <c r="G105" s="4">
        <v>0.78210000000000002</v>
      </c>
      <c r="H105" s="4">
        <v>2.1223000000000001</v>
      </c>
      <c r="I105" s="4">
        <v>3.1667999999999998</v>
      </c>
      <c r="J105" s="4">
        <v>53.226999999999997</v>
      </c>
      <c r="K105" s="4">
        <v>101.26949999999999</v>
      </c>
      <c r="L105" s="4">
        <v>105.2461</v>
      </c>
      <c r="M105" s="4">
        <v>104.0625</v>
      </c>
      <c r="N105" s="4">
        <v>4.8882000000000003</v>
      </c>
      <c r="O105" s="4">
        <v>4.3737000000000004</v>
      </c>
      <c r="P105" s="4">
        <v>3.9792000000000001</v>
      </c>
      <c r="Q105" s="4">
        <v>4.008</v>
      </c>
    </row>
    <row r="106" spans="1:17" ht="15" customHeight="1" x14ac:dyDescent="0.2">
      <c r="A106" s="3">
        <v>42408</v>
      </c>
      <c r="B106" s="4">
        <v>46.8</v>
      </c>
      <c r="C106" s="4">
        <v>27.3</v>
      </c>
      <c r="D106" s="4">
        <v>12</v>
      </c>
      <c r="E106" s="4">
        <v>10.4</v>
      </c>
      <c r="F106" s="4">
        <v>12.438000000000001</v>
      </c>
      <c r="G106" s="4">
        <v>0.78500000000000003</v>
      </c>
      <c r="H106" s="4">
        <v>2.1255000000000002</v>
      </c>
      <c r="I106" s="4">
        <v>3.1703000000000001</v>
      </c>
      <c r="J106" s="4">
        <v>52.857999999999997</v>
      </c>
      <c r="K106" s="4">
        <v>101.3008</v>
      </c>
      <c r="L106" s="4">
        <v>105.3438</v>
      </c>
      <c r="M106" s="4">
        <v>104.1875</v>
      </c>
      <c r="N106" s="4">
        <v>4.9417</v>
      </c>
      <c r="O106" s="4">
        <v>4.3402000000000003</v>
      </c>
      <c r="P106" s="4">
        <v>3.9386999999999999</v>
      </c>
      <c r="Q106" s="4">
        <v>3.9718</v>
      </c>
    </row>
    <row r="107" spans="1:17" ht="15" customHeight="1" x14ac:dyDescent="0.2">
      <c r="A107" s="3">
        <v>42409</v>
      </c>
      <c r="B107" s="4">
        <v>48.4</v>
      </c>
      <c r="C107" s="4">
        <v>25.3</v>
      </c>
      <c r="D107" s="4">
        <v>11.1</v>
      </c>
      <c r="E107" s="4">
        <v>10.3</v>
      </c>
      <c r="F107" s="4">
        <v>12.436299999999999</v>
      </c>
      <c r="G107" s="4">
        <v>0.78779999999999994</v>
      </c>
      <c r="H107" s="4">
        <v>2.1288999999999998</v>
      </c>
      <c r="I107" s="4">
        <v>3.1736</v>
      </c>
      <c r="J107" s="4">
        <v>52.609000000000002</v>
      </c>
      <c r="K107" s="4">
        <v>101.3359</v>
      </c>
      <c r="L107" s="4">
        <v>105.48050000000001</v>
      </c>
      <c r="M107" s="4">
        <v>104.2891</v>
      </c>
      <c r="N107" s="4">
        <v>4.9775999999999998</v>
      </c>
      <c r="O107" s="4">
        <v>4.3022999999999998</v>
      </c>
      <c r="P107" s="4">
        <v>3.8812000000000002</v>
      </c>
      <c r="Q107" s="4">
        <v>3.9426999999999999</v>
      </c>
    </row>
    <row r="108" spans="1:17" ht="15" customHeight="1" x14ac:dyDescent="0.2">
      <c r="A108" s="3">
        <v>42410</v>
      </c>
      <c r="B108" s="4">
        <v>45.1</v>
      </c>
      <c r="C108" s="4">
        <v>26.1</v>
      </c>
      <c r="D108" s="4">
        <v>10.6</v>
      </c>
      <c r="E108" s="4">
        <v>9.6999999999999993</v>
      </c>
      <c r="F108" s="4">
        <v>12.4536</v>
      </c>
      <c r="G108" s="4">
        <v>0.7903</v>
      </c>
      <c r="H108" s="4">
        <v>2.1313</v>
      </c>
      <c r="I108" s="4">
        <v>3.1764999999999999</v>
      </c>
      <c r="J108" s="4">
        <v>53.42</v>
      </c>
      <c r="K108" s="4">
        <v>101.3125</v>
      </c>
      <c r="L108" s="4">
        <v>105.4375</v>
      </c>
      <c r="M108" s="4">
        <v>104.3125</v>
      </c>
      <c r="N108" s="4">
        <v>4.8567</v>
      </c>
      <c r="O108" s="4">
        <v>4.3369</v>
      </c>
      <c r="P108" s="4">
        <v>3.9028999999999998</v>
      </c>
      <c r="Q108" s="4">
        <v>3.9367000000000001</v>
      </c>
    </row>
    <row r="109" spans="1:17" ht="15" customHeight="1" x14ac:dyDescent="0.2">
      <c r="A109" s="3">
        <v>42411</v>
      </c>
      <c r="B109" s="4">
        <v>44.7</v>
      </c>
      <c r="C109" s="4">
        <v>28.1</v>
      </c>
      <c r="D109" s="4">
        <v>11.4</v>
      </c>
      <c r="E109" s="4">
        <v>9.9</v>
      </c>
      <c r="F109" s="4">
        <v>12.4618</v>
      </c>
      <c r="G109" s="4">
        <v>0.79830000000000001</v>
      </c>
      <c r="H109" s="4">
        <v>2.1393</v>
      </c>
      <c r="I109" s="4">
        <v>3.1844999999999999</v>
      </c>
      <c r="J109" s="4">
        <v>53.42</v>
      </c>
      <c r="K109" s="4">
        <v>101.3125</v>
      </c>
      <c r="L109" s="4">
        <v>105.4375</v>
      </c>
      <c r="M109" s="4">
        <v>104.3125</v>
      </c>
      <c r="N109" s="4">
        <v>4.8536000000000001</v>
      </c>
      <c r="O109" s="4">
        <v>4.3536000000000001</v>
      </c>
      <c r="P109" s="4">
        <v>3.9113000000000002</v>
      </c>
      <c r="Q109" s="4">
        <v>3.9394</v>
      </c>
    </row>
    <row r="110" spans="1:17" ht="15" customHeight="1" x14ac:dyDescent="0.2">
      <c r="A110" s="3">
        <v>42412</v>
      </c>
      <c r="B110" s="4">
        <v>43.9</v>
      </c>
      <c r="C110" s="4">
        <v>26.1</v>
      </c>
      <c r="D110" s="4">
        <v>10.1</v>
      </c>
      <c r="E110" s="4">
        <v>9.1</v>
      </c>
      <c r="F110" s="4">
        <v>12.4719</v>
      </c>
      <c r="G110" s="4">
        <v>0.80120000000000002</v>
      </c>
      <c r="H110" s="4">
        <v>2.1423000000000001</v>
      </c>
      <c r="I110" s="4">
        <v>3.1878000000000002</v>
      </c>
      <c r="J110" s="4">
        <v>53.837000000000003</v>
      </c>
      <c r="K110" s="4">
        <v>101.35939999999999</v>
      </c>
      <c r="L110" s="4">
        <v>105.51560000000001</v>
      </c>
      <c r="M110" s="4">
        <v>104.4141</v>
      </c>
      <c r="N110" s="4">
        <v>4.7915999999999999</v>
      </c>
      <c r="O110" s="4">
        <v>4.3018999999999998</v>
      </c>
      <c r="P110" s="4">
        <v>3.8797999999999999</v>
      </c>
      <c r="Q110" s="4">
        <v>3.9104000000000001</v>
      </c>
    </row>
    <row r="111" spans="1:17" ht="15" customHeight="1" x14ac:dyDescent="0.2">
      <c r="A111" s="3">
        <v>42415</v>
      </c>
      <c r="B111" s="4">
        <v>44.2</v>
      </c>
      <c r="C111" s="4">
        <v>36</v>
      </c>
      <c r="D111" s="4">
        <v>11.5</v>
      </c>
      <c r="E111" s="4">
        <v>10.3</v>
      </c>
      <c r="F111" s="4">
        <v>12.467499999999999</v>
      </c>
      <c r="G111" s="4">
        <v>0.80330000000000001</v>
      </c>
      <c r="H111" s="4">
        <v>2.1440000000000001</v>
      </c>
      <c r="I111" s="4">
        <v>3.1884999999999999</v>
      </c>
      <c r="J111" s="4">
        <v>53.432000000000002</v>
      </c>
      <c r="K111" s="4">
        <v>101.25</v>
      </c>
      <c r="L111" s="4">
        <v>105.3242</v>
      </c>
      <c r="M111" s="4">
        <v>104.125</v>
      </c>
      <c r="N111" s="4">
        <v>4.8498000000000001</v>
      </c>
      <c r="O111" s="4">
        <v>4.4405999999999999</v>
      </c>
      <c r="P111" s="4">
        <v>3.9664000000000001</v>
      </c>
      <c r="Q111" s="4">
        <v>3.9965000000000002</v>
      </c>
    </row>
    <row r="112" spans="1:17" ht="15" customHeight="1" x14ac:dyDescent="0.2">
      <c r="A112" s="3">
        <v>42416</v>
      </c>
      <c r="B112" s="4">
        <v>44.4</v>
      </c>
      <c r="C112" s="4">
        <v>44.3</v>
      </c>
      <c r="D112" s="4">
        <v>11.7</v>
      </c>
      <c r="E112" s="4">
        <v>9.6</v>
      </c>
      <c r="F112" s="4">
        <v>12.465999999999999</v>
      </c>
      <c r="G112" s="4">
        <v>0.80569999999999997</v>
      </c>
      <c r="H112" s="4">
        <v>2.1465999999999998</v>
      </c>
      <c r="I112" s="4">
        <v>3.1909999999999998</v>
      </c>
      <c r="J112" s="4">
        <v>53.194000000000003</v>
      </c>
      <c r="K112" s="4">
        <v>101.1914</v>
      </c>
      <c r="L112" s="4">
        <v>105.3164</v>
      </c>
      <c r="M112" s="4">
        <v>104.0938</v>
      </c>
      <c r="N112" s="4">
        <v>4.8837999999999999</v>
      </c>
      <c r="O112" s="4">
        <v>4.5170000000000003</v>
      </c>
      <c r="P112" s="4">
        <v>3.9725000000000001</v>
      </c>
      <c r="Q112" s="4">
        <v>4.0065999999999997</v>
      </c>
    </row>
    <row r="113" spans="1:17" ht="15" customHeight="1" x14ac:dyDescent="0.2">
      <c r="A113" s="3">
        <v>42417</v>
      </c>
      <c r="B113" s="4">
        <v>45.4</v>
      </c>
      <c r="C113" s="4">
        <v>86.1</v>
      </c>
      <c r="D113" s="4">
        <v>27.2</v>
      </c>
      <c r="E113" s="4">
        <v>20.399999999999999</v>
      </c>
      <c r="F113" s="4">
        <v>12.456799999999999</v>
      </c>
      <c r="G113" s="4">
        <v>0.80659999999999998</v>
      </c>
      <c r="H113" s="4">
        <v>2.1459000000000001</v>
      </c>
      <c r="I113" s="4">
        <v>3.1882000000000001</v>
      </c>
      <c r="J113" s="4">
        <v>52.534999999999997</v>
      </c>
      <c r="K113" s="4">
        <v>100.82810000000001</v>
      </c>
      <c r="L113" s="4">
        <v>104.70310000000001</v>
      </c>
      <c r="M113" s="4">
        <v>103.2813</v>
      </c>
      <c r="N113" s="4">
        <v>4.9802999999999997</v>
      </c>
      <c r="O113" s="4">
        <v>4.9630999999999998</v>
      </c>
      <c r="P113" s="4">
        <v>4.2446000000000002</v>
      </c>
      <c r="Q113" s="4">
        <v>4.2480000000000002</v>
      </c>
    </row>
    <row r="114" spans="1:17" ht="15" customHeight="1" x14ac:dyDescent="0.2">
      <c r="A114" s="3">
        <v>42418</v>
      </c>
      <c r="B114" s="4">
        <v>44.9</v>
      </c>
      <c r="C114" s="4">
        <v>42.9</v>
      </c>
      <c r="D114" s="4">
        <v>25.2</v>
      </c>
      <c r="E114" s="4">
        <v>21.8</v>
      </c>
      <c r="F114" s="4">
        <v>12.471500000000001</v>
      </c>
      <c r="G114" s="4">
        <v>0.81659999999999999</v>
      </c>
      <c r="H114" s="4">
        <v>2.1556000000000002</v>
      </c>
      <c r="I114" s="4">
        <v>3.1985000000000001</v>
      </c>
      <c r="J114" s="4">
        <v>52.890999999999998</v>
      </c>
      <c r="K114" s="4">
        <v>101.2422</v>
      </c>
      <c r="L114" s="4">
        <v>105.01949999999999</v>
      </c>
      <c r="M114" s="4">
        <v>103.625</v>
      </c>
      <c r="N114" s="4">
        <v>4.9241999999999999</v>
      </c>
      <c r="O114" s="4">
        <v>4.4756</v>
      </c>
      <c r="P114" s="4">
        <v>4.1130000000000004</v>
      </c>
      <c r="Q114" s="4">
        <v>4.1482999999999999</v>
      </c>
    </row>
    <row r="115" spans="1:17" ht="15" customHeight="1" x14ac:dyDescent="0.2">
      <c r="A115" s="3">
        <v>42419</v>
      </c>
      <c r="B115" s="4">
        <v>42.6</v>
      </c>
      <c r="C115" s="4">
        <v>80.400000000000006</v>
      </c>
      <c r="D115" s="4">
        <v>32.5</v>
      </c>
      <c r="E115" s="4">
        <v>22.4</v>
      </c>
      <c r="F115" s="4">
        <v>12.4901</v>
      </c>
      <c r="G115" s="4">
        <v>0.81769999999999998</v>
      </c>
      <c r="H115" s="4">
        <v>2.1570999999999998</v>
      </c>
      <c r="I115" s="4">
        <v>3.2012</v>
      </c>
      <c r="J115" s="4">
        <v>53.780999999999999</v>
      </c>
      <c r="K115" s="4">
        <v>100.9258</v>
      </c>
      <c r="L115" s="4">
        <v>104.8164</v>
      </c>
      <c r="M115" s="4">
        <v>103.625</v>
      </c>
      <c r="N115" s="4">
        <v>4.7926000000000002</v>
      </c>
      <c r="O115" s="4">
        <v>4.8597000000000001</v>
      </c>
      <c r="P115" s="4">
        <v>4.2043999999999997</v>
      </c>
      <c r="Q115" s="4">
        <v>4.149</v>
      </c>
    </row>
    <row r="116" spans="1:17" ht="15" customHeight="1" x14ac:dyDescent="0.2">
      <c r="A116" s="3">
        <v>42422</v>
      </c>
      <c r="B116" s="4">
        <v>47.2</v>
      </c>
      <c r="C116" s="4">
        <v>64.400000000000006</v>
      </c>
      <c r="D116" s="4">
        <v>24.6</v>
      </c>
      <c r="E116" s="4">
        <v>19.5</v>
      </c>
      <c r="F116" s="4">
        <v>12.489800000000001</v>
      </c>
      <c r="G116" s="4">
        <v>0.82150000000000001</v>
      </c>
      <c r="H116" s="4">
        <v>2.1625999999999999</v>
      </c>
      <c r="I116" s="4">
        <v>3.2075</v>
      </c>
      <c r="J116" s="4">
        <v>53.609000000000002</v>
      </c>
      <c r="K116" s="4">
        <v>101.1523</v>
      </c>
      <c r="L116" s="4">
        <v>105.3359</v>
      </c>
      <c r="M116" s="4">
        <v>104.1641</v>
      </c>
      <c r="N116" s="4">
        <v>4.8166000000000002</v>
      </c>
      <c r="O116" s="4">
        <v>4.5926999999999998</v>
      </c>
      <c r="P116" s="4">
        <v>3.9801000000000002</v>
      </c>
      <c r="Q116" s="4">
        <v>3.9912000000000001</v>
      </c>
    </row>
    <row r="117" spans="1:17" ht="15" customHeight="1" x14ac:dyDescent="0.2">
      <c r="A117" s="3">
        <v>42423</v>
      </c>
      <c r="B117" s="4">
        <v>41.7</v>
      </c>
      <c r="C117" s="4">
        <v>63.6</v>
      </c>
      <c r="D117" s="4">
        <v>22.2</v>
      </c>
      <c r="E117" s="4">
        <v>17.600000000000001</v>
      </c>
      <c r="F117" s="4">
        <v>12.510300000000001</v>
      </c>
      <c r="G117" s="4">
        <v>0.82399999999999995</v>
      </c>
      <c r="H117" s="4">
        <v>2.1650999999999998</v>
      </c>
      <c r="I117" s="4">
        <v>3.2103000000000002</v>
      </c>
      <c r="J117" s="4">
        <v>54.616</v>
      </c>
      <c r="K117" s="4">
        <v>101.1328</v>
      </c>
      <c r="L117" s="4">
        <v>105.3125</v>
      </c>
      <c r="M117" s="4">
        <v>104.1875</v>
      </c>
      <c r="N117" s="4">
        <v>4.6703000000000001</v>
      </c>
      <c r="O117" s="4">
        <v>4.6205999999999996</v>
      </c>
      <c r="P117" s="4">
        <v>3.9929000000000001</v>
      </c>
      <c r="Q117" s="4">
        <v>3.9851999999999999</v>
      </c>
    </row>
    <row r="118" spans="1:17" ht="15" customHeight="1" x14ac:dyDescent="0.2">
      <c r="A118" s="3">
        <v>42424</v>
      </c>
      <c r="B118" s="4">
        <v>35.200000000000003</v>
      </c>
      <c r="C118" s="4">
        <v>56.9</v>
      </c>
      <c r="D118" s="4">
        <v>13.4</v>
      </c>
      <c r="E118" s="4">
        <v>12.3</v>
      </c>
      <c r="F118" s="4">
        <v>12.543100000000001</v>
      </c>
      <c r="G118" s="4">
        <v>0.82709999999999995</v>
      </c>
      <c r="H118" s="4">
        <v>2.1701000000000001</v>
      </c>
      <c r="I118" s="4">
        <v>3.2170999999999998</v>
      </c>
      <c r="J118" s="4">
        <v>56.317999999999998</v>
      </c>
      <c r="K118" s="4">
        <v>101.2226</v>
      </c>
      <c r="L118" s="4">
        <v>105.7422</v>
      </c>
      <c r="M118" s="4">
        <v>104.8125</v>
      </c>
      <c r="N118" s="4">
        <v>4.4298000000000002</v>
      </c>
      <c r="O118" s="4">
        <v>4.5186999999999999</v>
      </c>
      <c r="P118" s="4">
        <v>3.8094999999999999</v>
      </c>
      <c r="Q118" s="4">
        <v>3.8035999999999999</v>
      </c>
    </row>
    <row r="119" spans="1:17" ht="15" customHeight="1" x14ac:dyDescent="0.2">
      <c r="A119" s="3">
        <v>42425</v>
      </c>
      <c r="B119" s="4">
        <v>36.5</v>
      </c>
      <c r="C119" s="4">
        <v>21.8</v>
      </c>
      <c r="D119" s="4">
        <v>10</v>
      </c>
      <c r="E119" s="4">
        <v>7.7</v>
      </c>
      <c r="F119" s="4">
        <v>12.5441</v>
      </c>
      <c r="G119" s="4">
        <v>0.83640000000000003</v>
      </c>
      <c r="H119" s="4">
        <v>2.1783999999999999</v>
      </c>
      <c r="I119" s="4">
        <v>3.2259000000000002</v>
      </c>
      <c r="J119" s="4">
        <v>55.899000000000001</v>
      </c>
      <c r="K119" s="4">
        <v>101.4922</v>
      </c>
      <c r="L119" s="4">
        <v>105.8047</v>
      </c>
      <c r="M119" s="4">
        <v>104.9375</v>
      </c>
      <c r="N119" s="4">
        <v>4.4851000000000001</v>
      </c>
      <c r="O119" s="4">
        <v>4.2172000000000001</v>
      </c>
      <c r="P119" s="4">
        <v>3.7911000000000001</v>
      </c>
      <c r="Q119" s="4">
        <v>3.7704</v>
      </c>
    </row>
    <row r="120" spans="1:17" ht="15" customHeight="1" x14ac:dyDescent="0.2">
      <c r="A120" s="3">
        <v>42426</v>
      </c>
      <c r="B120" s="4">
        <v>29.7</v>
      </c>
      <c r="C120" s="4">
        <v>57.1</v>
      </c>
      <c r="D120" s="4">
        <v>11.6</v>
      </c>
      <c r="E120" s="4">
        <v>6</v>
      </c>
      <c r="F120" s="4">
        <v>12.540699999999999</v>
      </c>
      <c r="G120" s="4">
        <v>0.83720000000000006</v>
      </c>
      <c r="H120" s="4">
        <v>2.1781999999999999</v>
      </c>
      <c r="I120" s="4">
        <v>3.2241</v>
      </c>
      <c r="J120" s="4">
        <v>55.533999999999999</v>
      </c>
      <c r="K120" s="4">
        <v>101.0976</v>
      </c>
      <c r="L120" s="4">
        <v>105.2851</v>
      </c>
      <c r="M120" s="4">
        <v>104.2578</v>
      </c>
      <c r="N120" s="4">
        <v>4.5353000000000003</v>
      </c>
      <c r="O120" s="4">
        <v>4.6841999999999997</v>
      </c>
      <c r="P120" s="4">
        <v>4.0179999999999998</v>
      </c>
      <c r="Q120" s="4">
        <v>3.9691000000000001</v>
      </c>
    </row>
    <row r="121" spans="1:17" ht="15" customHeight="1" x14ac:dyDescent="0.2">
      <c r="A121" s="3">
        <v>42429</v>
      </c>
      <c r="B121" s="4">
        <v>34.4</v>
      </c>
      <c r="C121" s="4">
        <v>15.4</v>
      </c>
      <c r="D121" s="4">
        <v>8.6</v>
      </c>
      <c r="E121" s="4">
        <v>6.9</v>
      </c>
      <c r="F121" s="4">
        <v>12.5383</v>
      </c>
      <c r="G121" s="4">
        <v>0.84179999999999999</v>
      </c>
      <c r="H121" s="4">
        <v>2.1817000000000002</v>
      </c>
      <c r="I121" s="4">
        <v>3.2273000000000001</v>
      </c>
      <c r="J121" s="4">
        <v>55.286000000000001</v>
      </c>
      <c r="K121" s="4">
        <v>101.4961</v>
      </c>
      <c r="L121" s="4">
        <v>105.4375</v>
      </c>
      <c r="M121" s="4">
        <v>104.3438</v>
      </c>
      <c r="N121" s="4">
        <v>4.5692000000000004</v>
      </c>
      <c r="O121" s="4">
        <v>4.2241</v>
      </c>
      <c r="P121" s="4">
        <v>3.9548000000000001</v>
      </c>
      <c r="Q121" s="4">
        <v>3.9449000000000001</v>
      </c>
    </row>
    <row r="122" spans="1:17" ht="15" customHeight="1" x14ac:dyDescent="0.2">
      <c r="A122" s="3">
        <v>42430</v>
      </c>
      <c r="B122" s="4">
        <v>35.4</v>
      </c>
      <c r="C122" s="4">
        <v>24.2</v>
      </c>
      <c r="D122" s="4">
        <v>8.4</v>
      </c>
      <c r="E122" s="4">
        <v>8</v>
      </c>
      <c r="F122" s="4">
        <v>12.5344</v>
      </c>
      <c r="G122" s="4">
        <v>0.84399999999999997</v>
      </c>
      <c r="H122" s="4">
        <v>2.1842000000000001</v>
      </c>
      <c r="I122" s="4">
        <v>3.2292000000000001</v>
      </c>
      <c r="J122" s="4">
        <v>54.901000000000003</v>
      </c>
      <c r="K122" s="4">
        <v>101.4141</v>
      </c>
      <c r="L122" s="4">
        <v>105.4063</v>
      </c>
      <c r="M122" s="4">
        <v>104.2188</v>
      </c>
      <c r="N122" s="4">
        <v>4.6227999999999998</v>
      </c>
      <c r="O122" s="4">
        <v>4.3247</v>
      </c>
      <c r="P122" s="4">
        <v>3.9708999999999999</v>
      </c>
      <c r="Q122" s="4">
        <v>3.9822000000000002</v>
      </c>
    </row>
    <row r="123" spans="1:17" ht="15" customHeight="1" x14ac:dyDescent="0.2">
      <c r="A123" s="3">
        <v>42431</v>
      </c>
      <c r="B123" s="4">
        <v>35.200000000000003</v>
      </c>
      <c r="C123" s="4">
        <v>17.399999999999999</v>
      </c>
      <c r="D123" s="4">
        <v>8.1</v>
      </c>
      <c r="E123" s="4">
        <v>6.7</v>
      </c>
      <c r="F123" s="4">
        <v>12.531000000000001</v>
      </c>
      <c r="G123" s="4">
        <v>0.84699999999999998</v>
      </c>
      <c r="H123" s="4">
        <v>2.1865999999999999</v>
      </c>
      <c r="I123" s="4">
        <v>3.2315999999999998</v>
      </c>
      <c r="J123" s="4">
        <v>54.546999999999997</v>
      </c>
      <c r="K123" s="4">
        <v>101.4726</v>
      </c>
      <c r="L123" s="4">
        <v>105.3633</v>
      </c>
      <c r="M123" s="4">
        <v>104.1797</v>
      </c>
      <c r="N123" s="4">
        <v>4.6722000000000001</v>
      </c>
      <c r="O123" s="4">
        <v>4.2624000000000004</v>
      </c>
      <c r="P123" s="4">
        <v>3.9921000000000002</v>
      </c>
      <c r="Q123" s="4">
        <v>3.9944999999999999</v>
      </c>
    </row>
    <row r="124" spans="1:17" ht="15" customHeight="1" x14ac:dyDescent="0.2">
      <c r="A124" s="3">
        <v>42432</v>
      </c>
      <c r="B124" s="4">
        <v>35.9</v>
      </c>
      <c r="C124" s="4">
        <v>27.4</v>
      </c>
      <c r="D124" s="4">
        <v>8.1999999999999993</v>
      </c>
      <c r="E124" s="4">
        <v>7.6</v>
      </c>
      <c r="F124" s="4">
        <v>12.525600000000001</v>
      </c>
      <c r="G124" s="4">
        <v>0.85440000000000005</v>
      </c>
      <c r="H124" s="4">
        <v>2.1936</v>
      </c>
      <c r="I124" s="4">
        <v>3.2370999999999999</v>
      </c>
      <c r="J124" s="4">
        <v>53.774999999999999</v>
      </c>
      <c r="K124" s="4">
        <v>101.35939999999999</v>
      </c>
      <c r="L124" s="4">
        <v>105.1758</v>
      </c>
      <c r="M124" s="4">
        <v>103.8047</v>
      </c>
      <c r="N124" s="4">
        <v>4.7804000000000002</v>
      </c>
      <c r="O124" s="4">
        <v>4.4085000000000001</v>
      </c>
      <c r="P124" s="4">
        <v>4.0805999999999996</v>
      </c>
      <c r="Q124" s="4">
        <v>4.1063999999999998</v>
      </c>
    </row>
    <row r="125" spans="1:17" ht="15" customHeight="1" x14ac:dyDescent="0.2">
      <c r="A125" s="3">
        <v>42433</v>
      </c>
      <c r="B125" s="4">
        <v>36.299999999999997</v>
      </c>
      <c r="C125" s="4">
        <v>27.7</v>
      </c>
      <c r="D125" s="4">
        <v>7.8</v>
      </c>
      <c r="E125" s="4">
        <v>8.6</v>
      </c>
      <c r="F125" s="4">
        <v>12.53</v>
      </c>
      <c r="G125" s="4">
        <v>0.85709999999999997</v>
      </c>
      <c r="H125" s="4">
        <v>2.1960000000000002</v>
      </c>
      <c r="I125" s="4">
        <v>3.2393000000000001</v>
      </c>
      <c r="J125" s="4">
        <v>53.868000000000002</v>
      </c>
      <c r="K125" s="4">
        <v>101.3633</v>
      </c>
      <c r="L125" s="4">
        <v>105.14060000000001</v>
      </c>
      <c r="M125" s="4">
        <v>103.7422</v>
      </c>
      <c r="N125" s="4">
        <v>4.7659000000000002</v>
      </c>
      <c r="O125" s="4">
        <v>4.4090999999999996</v>
      </c>
      <c r="P125" s="4">
        <v>4.0983000000000001</v>
      </c>
      <c r="Q125" s="4">
        <v>4.1254999999999997</v>
      </c>
    </row>
    <row r="126" spans="1:17" ht="15" customHeight="1" x14ac:dyDescent="0.2">
      <c r="A126" s="3">
        <v>42436</v>
      </c>
      <c r="B126" s="4">
        <v>36.1</v>
      </c>
      <c r="C126" s="4">
        <v>26.4</v>
      </c>
      <c r="D126" s="4">
        <v>9.4</v>
      </c>
      <c r="E126" s="4">
        <v>9.5</v>
      </c>
      <c r="F126" s="4">
        <v>12.5372</v>
      </c>
      <c r="G126" s="4">
        <v>0.85980000000000001</v>
      </c>
      <c r="H126" s="4">
        <v>2.1987000000000001</v>
      </c>
      <c r="I126" s="4">
        <v>3.2423999999999999</v>
      </c>
      <c r="J126" s="4">
        <v>54.125</v>
      </c>
      <c r="K126" s="4">
        <v>101.3828</v>
      </c>
      <c r="L126" s="4">
        <v>105.1484</v>
      </c>
      <c r="M126" s="4">
        <v>103.8047</v>
      </c>
      <c r="N126" s="4">
        <v>4.7279</v>
      </c>
      <c r="O126" s="4">
        <v>4.3917999999999999</v>
      </c>
      <c r="P126" s="4">
        <v>4.0975000000000001</v>
      </c>
      <c r="Q126" s="4">
        <v>4.1079999999999997</v>
      </c>
    </row>
    <row r="127" spans="1:17" ht="15" customHeight="1" x14ac:dyDescent="0.2">
      <c r="A127" s="3">
        <v>42437</v>
      </c>
      <c r="B127" s="4">
        <v>35.9</v>
      </c>
      <c r="C127" s="4">
        <v>26.3</v>
      </c>
      <c r="D127" s="4">
        <v>7.9</v>
      </c>
      <c r="E127" s="4">
        <v>8.3000000000000007</v>
      </c>
      <c r="F127" s="4">
        <v>12.537800000000001</v>
      </c>
      <c r="G127" s="4">
        <v>0.86250000000000004</v>
      </c>
      <c r="H127" s="4">
        <v>2.2012999999999998</v>
      </c>
      <c r="I127" s="4">
        <v>3.2446999999999999</v>
      </c>
      <c r="J127" s="4">
        <v>54</v>
      </c>
      <c r="K127" s="4">
        <v>101.3828</v>
      </c>
      <c r="L127" s="4">
        <v>105.1289</v>
      </c>
      <c r="M127" s="4">
        <v>103.75</v>
      </c>
      <c r="N127" s="4">
        <v>4.7449000000000003</v>
      </c>
      <c r="O127" s="4">
        <v>4.3968999999999996</v>
      </c>
      <c r="P127" s="4">
        <v>4.1083999999999996</v>
      </c>
      <c r="Q127" s="4">
        <v>4.1247999999999996</v>
      </c>
    </row>
    <row r="128" spans="1:17" ht="15" customHeight="1" x14ac:dyDescent="0.2">
      <c r="A128" s="3">
        <v>42438</v>
      </c>
      <c r="B128" s="4">
        <v>35.700000000000003</v>
      </c>
      <c r="C128" s="4">
        <v>26</v>
      </c>
      <c r="D128" s="4">
        <v>8.3000000000000007</v>
      </c>
      <c r="E128" s="4">
        <v>8.5</v>
      </c>
      <c r="F128" s="4">
        <v>12.551399999999999</v>
      </c>
      <c r="G128" s="4">
        <v>0.86539999999999995</v>
      </c>
      <c r="H128" s="4">
        <v>2.2050999999999998</v>
      </c>
      <c r="I128" s="4">
        <v>3.2494000000000001</v>
      </c>
      <c r="J128" s="4">
        <v>54.575000000000003</v>
      </c>
      <c r="K128" s="4">
        <v>101.4375</v>
      </c>
      <c r="L128" s="4">
        <v>105.3398</v>
      </c>
      <c r="M128" s="4">
        <v>104.0547</v>
      </c>
      <c r="N128" s="4">
        <v>4.6614000000000004</v>
      </c>
      <c r="O128" s="4">
        <v>4.3399000000000001</v>
      </c>
      <c r="P128" s="4">
        <v>4.0205000000000002</v>
      </c>
      <c r="Q128" s="4">
        <v>4.0369000000000002</v>
      </c>
    </row>
    <row r="129" spans="1:17" ht="15" customHeight="1" x14ac:dyDescent="0.2">
      <c r="A129" s="3">
        <v>42439</v>
      </c>
      <c r="B129" s="4">
        <v>35.799999999999997</v>
      </c>
      <c r="C129" s="4">
        <v>26</v>
      </c>
      <c r="D129" s="4">
        <v>8.6</v>
      </c>
      <c r="E129" s="4">
        <v>8.5</v>
      </c>
      <c r="F129" s="4">
        <v>12.5618</v>
      </c>
      <c r="G129" s="4">
        <v>0.87339999999999995</v>
      </c>
      <c r="H129" s="4">
        <v>2.2130000000000001</v>
      </c>
      <c r="I129" s="4">
        <v>3.2572999999999999</v>
      </c>
      <c r="J129" s="4">
        <v>54.704999999999998</v>
      </c>
      <c r="K129" s="4">
        <v>101.4375</v>
      </c>
      <c r="L129" s="4">
        <v>105.32810000000001</v>
      </c>
      <c r="M129" s="4">
        <v>104.0391</v>
      </c>
      <c r="N129" s="4">
        <v>4.6398000000000001</v>
      </c>
      <c r="O129" s="4">
        <v>4.3552999999999997</v>
      </c>
      <c r="P129" s="4">
        <v>4.0331999999999999</v>
      </c>
      <c r="Q129" s="4">
        <v>4.0438999999999998</v>
      </c>
    </row>
    <row r="130" spans="1:17" ht="15" customHeight="1" x14ac:dyDescent="0.2">
      <c r="A130" s="3">
        <v>42440</v>
      </c>
      <c r="B130" s="4">
        <v>34.799999999999997</v>
      </c>
      <c r="C130" s="4">
        <v>23.3</v>
      </c>
      <c r="D130" s="4">
        <v>10.7</v>
      </c>
      <c r="E130" s="4">
        <v>9.3000000000000007</v>
      </c>
      <c r="F130" s="4">
        <v>12.5634</v>
      </c>
      <c r="G130" s="4">
        <v>0.87609999999999999</v>
      </c>
      <c r="H130" s="4">
        <v>2.2151000000000001</v>
      </c>
      <c r="I130" s="4">
        <v>3.2593000000000001</v>
      </c>
      <c r="J130" s="4">
        <v>54.642000000000003</v>
      </c>
      <c r="K130" s="4">
        <v>101.4453</v>
      </c>
      <c r="L130" s="4">
        <v>105.2266</v>
      </c>
      <c r="M130" s="4">
        <v>103.9375</v>
      </c>
      <c r="N130" s="4">
        <v>4.6478000000000002</v>
      </c>
      <c r="O130" s="4">
        <v>4.3517000000000001</v>
      </c>
      <c r="P130" s="4">
        <v>4.0791000000000004</v>
      </c>
      <c r="Q130" s="4">
        <v>4.0742000000000003</v>
      </c>
    </row>
    <row r="131" spans="1:17" ht="15" customHeight="1" x14ac:dyDescent="0.2">
      <c r="A131" s="3">
        <v>42443</v>
      </c>
      <c r="B131" s="4">
        <v>34.299999999999997</v>
      </c>
      <c r="C131" s="4">
        <v>25.2</v>
      </c>
      <c r="D131" s="4">
        <v>10</v>
      </c>
      <c r="E131" s="4">
        <v>8.1</v>
      </c>
      <c r="F131" s="4">
        <v>12.5623</v>
      </c>
      <c r="G131" s="4">
        <v>0.87849999999999995</v>
      </c>
      <c r="H131" s="4">
        <v>2.2170999999999998</v>
      </c>
      <c r="I131" s="4">
        <v>3.2608999999999999</v>
      </c>
      <c r="J131" s="4">
        <v>54.420999999999999</v>
      </c>
      <c r="K131" s="4">
        <v>101.39449999999999</v>
      </c>
      <c r="L131" s="4">
        <v>105.10939999999999</v>
      </c>
      <c r="M131" s="4">
        <v>103.7813</v>
      </c>
      <c r="N131" s="4">
        <v>4.6784999999999997</v>
      </c>
      <c r="O131" s="4">
        <v>4.4135</v>
      </c>
      <c r="P131" s="4">
        <v>4.1315999999999997</v>
      </c>
      <c r="Q131" s="4">
        <v>4.1204000000000001</v>
      </c>
    </row>
    <row r="132" spans="1:17" ht="15" customHeight="1" x14ac:dyDescent="0.2">
      <c r="A132" s="3">
        <v>42444</v>
      </c>
      <c r="B132" s="4">
        <v>33.9</v>
      </c>
      <c r="C132" s="4">
        <v>23.9</v>
      </c>
      <c r="D132" s="4">
        <v>7.1</v>
      </c>
      <c r="E132" s="4">
        <v>7.7</v>
      </c>
      <c r="F132" s="4">
        <v>12.563700000000001</v>
      </c>
      <c r="G132" s="4">
        <v>0.88129999999999997</v>
      </c>
      <c r="H132" s="4">
        <v>2.2199</v>
      </c>
      <c r="I132" s="4">
        <v>3.2633999999999999</v>
      </c>
      <c r="J132" s="4">
        <v>54.344000000000001</v>
      </c>
      <c r="K132" s="4">
        <v>101.42189999999999</v>
      </c>
      <c r="L132" s="4">
        <v>105.1484</v>
      </c>
      <c r="M132" s="4">
        <v>103.75</v>
      </c>
      <c r="N132" s="4">
        <v>4.6885000000000003</v>
      </c>
      <c r="O132" s="4">
        <v>4.3878000000000004</v>
      </c>
      <c r="P132" s="4">
        <v>4.1173999999999999</v>
      </c>
      <c r="Q132" s="4">
        <v>4.1302000000000003</v>
      </c>
    </row>
    <row r="133" spans="1:17" ht="15" customHeight="1" x14ac:dyDescent="0.2">
      <c r="A133" s="3">
        <v>42445</v>
      </c>
      <c r="B133" s="4">
        <v>35.9</v>
      </c>
      <c r="C133" s="4">
        <v>28.6</v>
      </c>
      <c r="D133" s="4">
        <v>10.6</v>
      </c>
      <c r="E133" s="4">
        <v>8.8000000000000007</v>
      </c>
      <c r="F133" s="4">
        <v>12.562099999999999</v>
      </c>
      <c r="G133" s="4">
        <v>0.88390000000000002</v>
      </c>
      <c r="H133" s="4">
        <v>2.2225999999999999</v>
      </c>
      <c r="I133" s="4">
        <v>3.2662</v>
      </c>
      <c r="J133" s="4">
        <v>54.097000000000001</v>
      </c>
      <c r="K133" s="4">
        <v>101.4141</v>
      </c>
      <c r="L133" s="4">
        <v>105.14060000000001</v>
      </c>
      <c r="M133" s="4">
        <v>103.7734</v>
      </c>
      <c r="N133" s="4">
        <v>4.7229999999999999</v>
      </c>
      <c r="O133" s="4">
        <v>4.4013999999999998</v>
      </c>
      <c r="P133" s="4">
        <v>4.1231999999999998</v>
      </c>
      <c r="Q133" s="4">
        <v>4.1242000000000001</v>
      </c>
    </row>
    <row r="134" spans="1:17" ht="15" customHeight="1" x14ac:dyDescent="0.2">
      <c r="A134" s="3">
        <v>42446</v>
      </c>
      <c r="B134" s="4">
        <v>36.299999999999997</v>
      </c>
      <c r="C134" s="4">
        <v>27.3</v>
      </c>
      <c r="D134" s="4">
        <v>8.9</v>
      </c>
      <c r="E134" s="4">
        <v>8.6999999999999993</v>
      </c>
      <c r="F134" s="4">
        <v>12.5754</v>
      </c>
      <c r="G134" s="4">
        <v>0.89219999999999999</v>
      </c>
      <c r="H134" s="4">
        <v>2.2317999999999998</v>
      </c>
      <c r="I134" s="4">
        <v>3.2759</v>
      </c>
      <c r="J134" s="4">
        <v>54.39</v>
      </c>
      <c r="K134" s="4">
        <v>101.48439999999999</v>
      </c>
      <c r="L134" s="4">
        <v>105.3711</v>
      </c>
      <c r="M134" s="4">
        <v>104.0313</v>
      </c>
      <c r="N134" s="4">
        <v>4.6779999999999999</v>
      </c>
      <c r="O134" s="4">
        <v>4.3387000000000002</v>
      </c>
      <c r="P134" s="4">
        <v>4.0328999999999997</v>
      </c>
      <c r="Q134" s="4">
        <v>4.0519999999999996</v>
      </c>
    </row>
    <row r="135" spans="1:17" ht="15" customHeight="1" x14ac:dyDescent="0.2">
      <c r="A135" s="3">
        <v>42447</v>
      </c>
      <c r="B135" s="4">
        <v>36.1</v>
      </c>
      <c r="C135" s="4">
        <v>25</v>
      </c>
      <c r="D135" s="4">
        <v>8.8000000000000007</v>
      </c>
      <c r="E135" s="4">
        <v>8.6</v>
      </c>
      <c r="F135" s="4">
        <v>12.571899999999999</v>
      </c>
      <c r="G135" s="4">
        <v>0.89480000000000004</v>
      </c>
      <c r="H135" s="4">
        <v>2.2339000000000002</v>
      </c>
      <c r="I135" s="4">
        <v>3.2774000000000001</v>
      </c>
      <c r="J135" s="4">
        <v>54.033999999999999</v>
      </c>
      <c r="K135" s="4">
        <v>101.4766</v>
      </c>
      <c r="L135" s="4">
        <v>105.2734</v>
      </c>
      <c r="M135" s="4">
        <v>103.85939999999999</v>
      </c>
      <c r="N135" s="4">
        <v>4.7279</v>
      </c>
      <c r="O135" s="4">
        <v>4.3522999999999996</v>
      </c>
      <c r="P135" s="4">
        <v>4.0768000000000004</v>
      </c>
      <c r="Q135" s="4">
        <v>4.1025</v>
      </c>
    </row>
    <row r="136" spans="1:17" ht="15" customHeight="1" x14ac:dyDescent="0.2">
      <c r="A136" s="3">
        <v>42450</v>
      </c>
      <c r="B136" s="4">
        <v>36.200000000000003</v>
      </c>
      <c r="C136" s="4">
        <v>32.5</v>
      </c>
      <c r="D136" s="4">
        <v>11.5</v>
      </c>
      <c r="E136" s="4">
        <v>11</v>
      </c>
      <c r="F136" s="4">
        <v>12.5793</v>
      </c>
      <c r="G136" s="4">
        <v>0.89739999999999998</v>
      </c>
      <c r="H136" s="4">
        <v>2.2368000000000001</v>
      </c>
      <c r="I136" s="4">
        <v>3.2806000000000002</v>
      </c>
      <c r="J136" s="4">
        <v>54.302999999999997</v>
      </c>
      <c r="K136" s="4">
        <v>101.4492</v>
      </c>
      <c r="L136" s="4">
        <v>105.32810000000001</v>
      </c>
      <c r="M136" s="4">
        <v>103.9375</v>
      </c>
      <c r="N136" s="4">
        <v>4.6885000000000003</v>
      </c>
      <c r="O136" s="4">
        <v>4.3872</v>
      </c>
      <c r="P136" s="4">
        <v>4.0561999999999996</v>
      </c>
      <c r="Q136" s="4">
        <v>4.0807000000000002</v>
      </c>
    </row>
    <row r="137" spans="1:17" ht="15" customHeight="1" x14ac:dyDescent="0.2">
      <c r="A137" s="3">
        <v>42451</v>
      </c>
      <c r="B137" s="4">
        <v>35.4</v>
      </c>
      <c r="C137" s="4">
        <v>18.100000000000001</v>
      </c>
      <c r="D137" s="4">
        <v>7.1</v>
      </c>
      <c r="E137" s="4">
        <v>7.6</v>
      </c>
      <c r="F137" s="4">
        <v>12.5892</v>
      </c>
      <c r="G137" s="4">
        <v>0.90090000000000003</v>
      </c>
      <c r="H137" s="4">
        <v>2.2406000000000001</v>
      </c>
      <c r="I137" s="4">
        <v>3.2848999999999999</v>
      </c>
      <c r="J137" s="4">
        <v>54.713000000000001</v>
      </c>
      <c r="K137" s="4">
        <v>101.6211</v>
      </c>
      <c r="L137" s="4">
        <v>105.5273</v>
      </c>
      <c r="M137" s="4">
        <v>104.1875</v>
      </c>
      <c r="N137" s="4">
        <v>4.6288999999999998</v>
      </c>
      <c r="O137" s="4">
        <v>4.2047999999999996</v>
      </c>
      <c r="P137" s="4">
        <v>3.9746999999999999</v>
      </c>
      <c r="Q137" s="4">
        <v>4.0095999999999998</v>
      </c>
    </row>
    <row r="138" spans="1:17" ht="15" customHeight="1" x14ac:dyDescent="0.2">
      <c r="A138" s="3">
        <v>42452</v>
      </c>
      <c r="B138" s="4">
        <v>34.799999999999997</v>
      </c>
      <c r="C138" s="4">
        <v>19.5</v>
      </c>
      <c r="D138" s="4">
        <v>11.6</v>
      </c>
      <c r="E138" s="4">
        <v>10.4</v>
      </c>
      <c r="F138" s="4">
        <v>12.581899999999999</v>
      </c>
      <c r="G138" s="4">
        <v>0.9032</v>
      </c>
      <c r="H138" s="4">
        <v>2.2414000000000001</v>
      </c>
      <c r="I138" s="4">
        <v>3.2847</v>
      </c>
      <c r="J138" s="4">
        <v>54.142000000000003</v>
      </c>
      <c r="K138" s="4">
        <v>101.5547</v>
      </c>
      <c r="L138" s="4">
        <v>105.1953</v>
      </c>
      <c r="M138" s="4">
        <v>103.75</v>
      </c>
      <c r="N138" s="4">
        <v>4.7093999999999996</v>
      </c>
      <c r="O138" s="4">
        <v>4.2823000000000002</v>
      </c>
      <c r="P138" s="4">
        <v>4.1173000000000002</v>
      </c>
      <c r="Q138" s="4">
        <v>4.1364000000000001</v>
      </c>
    </row>
    <row r="139" spans="1:17" ht="15" customHeight="1" x14ac:dyDescent="0.2">
      <c r="A139" s="3">
        <v>42453</v>
      </c>
      <c r="B139" s="4">
        <v>34.299999999999997</v>
      </c>
      <c r="C139" s="4">
        <v>22.7</v>
      </c>
      <c r="D139" s="4">
        <v>9.1</v>
      </c>
      <c r="E139" s="4">
        <v>8.1999999999999993</v>
      </c>
      <c r="F139" s="4">
        <v>12.593</v>
      </c>
      <c r="G139" s="4">
        <v>0.9113</v>
      </c>
      <c r="H139" s="4">
        <v>2.2501000000000002</v>
      </c>
      <c r="I139" s="4">
        <v>3.2936999999999999</v>
      </c>
      <c r="J139" s="4">
        <v>54.31</v>
      </c>
      <c r="K139" s="4">
        <v>101.5742</v>
      </c>
      <c r="L139" s="4">
        <v>105.3359</v>
      </c>
      <c r="M139" s="4">
        <v>103.9063</v>
      </c>
      <c r="N139" s="4">
        <v>4.6825000000000001</v>
      </c>
      <c r="O139" s="4">
        <v>4.2766000000000002</v>
      </c>
      <c r="P139" s="4">
        <v>4.0654000000000003</v>
      </c>
      <c r="Q139" s="4">
        <v>4.0937999999999999</v>
      </c>
    </row>
    <row r="140" spans="1:17" ht="15" customHeight="1" x14ac:dyDescent="0.2">
      <c r="A140" s="3">
        <v>42454</v>
      </c>
      <c r="B140" s="4">
        <v>33.799999999999997</v>
      </c>
      <c r="C140" s="4">
        <v>26.6</v>
      </c>
      <c r="D140" s="4">
        <v>11.3</v>
      </c>
      <c r="E140" s="4">
        <v>9.9</v>
      </c>
      <c r="F140" s="4">
        <v>12.597799999999999</v>
      </c>
      <c r="G140" s="4">
        <v>0.91359999999999997</v>
      </c>
      <c r="H140" s="4">
        <v>2.2522000000000002</v>
      </c>
      <c r="I140" s="4">
        <v>3.2955999999999999</v>
      </c>
      <c r="J140" s="4">
        <v>54.424999999999997</v>
      </c>
      <c r="K140" s="4">
        <v>101.5</v>
      </c>
      <c r="L140" s="4">
        <v>105.2226</v>
      </c>
      <c r="M140" s="4">
        <v>103.7891</v>
      </c>
      <c r="N140" s="4">
        <v>4.6651999999999996</v>
      </c>
      <c r="O140" s="4">
        <v>4.3613999999999997</v>
      </c>
      <c r="P140" s="4">
        <v>4.1155999999999997</v>
      </c>
      <c r="Q140" s="4">
        <v>4.1283000000000003</v>
      </c>
    </row>
    <row r="141" spans="1:17" ht="15" customHeight="1" x14ac:dyDescent="0.2">
      <c r="A141" s="3">
        <v>42457</v>
      </c>
      <c r="B141" s="4">
        <v>38</v>
      </c>
      <c r="C141" s="4">
        <v>28.6</v>
      </c>
      <c r="D141" s="4">
        <v>14.1</v>
      </c>
      <c r="E141" s="4">
        <v>14.5</v>
      </c>
      <c r="F141" s="4">
        <v>12.604100000000001</v>
      </c>
      <c r="G141" s="4">
        <v>0.9163</v>
      </c>
      <c r="H141" s="4">
        <v>2.2553999999999998</v>
      </c>
      <c r="I141" s="4">
        <v>3.2991000000000001</v>
      </c>
      <c r="J141" s="4">
        <v>54.633000000000003</v>
      </c>
      <c r="K141" s="4">
        <v>101.5234</v>
      </c>
      <c r="L141" s="4">
        <v>105.33199999999999</v>
      </c>
      <c r="M141" s="4">
        <v>103.9141</v>
      </c>
      <c r="N141" s="4">
        <v>4.6345000000000001</v>
      </c>
      <c r="O141" s="4">
        <v>4.3411999999999997</v>
      </c>
      <c r="P141" s="4">
        <v>4.0720999999999998</v>
      </c>
      <c r="Q141" s="4">
        <v>4.0930999999999997</v>
      </c>
    </row>
    <row r="142" spans="1:17" ht="15" customHeight="1" x14ac:dyDescent="0.2">
      <c r="A142" s="3">
        <v>42458</v>
      </c>
      <c r="B142" s="4">
        <v>33.799999999999997</v>
      </c>
      <c r="C142" s="4">
        <v>17.5</v>
      </c>
      <c r="D142" s="4">
        <v>9.6</v>
      </c>
      <c r="E142" s="4">
        <v>9.4</v>
      </c>
      <c r="F142" s="4">
        <v>12.6183</v>
      </c>
      <c r="G142" s="4">
        <v>0.91949999999999998</v>
      </c>
      <c r="H142" s="4">
        <v>2.2585999999999999</v>
      </c>
      <c r="I142" s="4">
        <v>3.3031999999999999</v>
      </c>
      <c r="J142" s="4">
        <v>55.3</v>
      </c>
      <c r="K142" s="4">
        <v>101.6172</v>
      </c>
      <c r="L142" s="4">
        <v>105.42189999999999</v>
      </c>
      <c r="M142" s="4">
        <v>104.125</v>
      </c>
      <c r="N142" s="4">
        <v>4.5395000000000003</v>
      </c>
      <c r="O142" s="4">
        <v>4.2458999999999998</v>
      </c>
      <c r="P142" s="4">
        <v>4.0369000000000002</v>
      </c>
      <c r="Q142" s="4">
        <v>4.0334000000000003</v>
      </c>
    </row>
    <row r="143" spans="1:17" ht="15" customHeight="1" x14ac:dyDescent="0.2">
      <c r="A143" s="3">
        <v>42459</v>
      </c>
      <c r="B143" s="4">
        <v>34.700000000000003</v>
      </c>
      <c r="C143" s="4">
        <v>31.3</v>
      </c>
      <c r="D143" s="4">
        <v>9.9</v>
      </c>
      <c r="E143" s="4">
        <v>9</v>
      </c>
      <c r="F143" s="4">
        <v>12.6151</v>
      </c>
      <c r="G143" s="4">
        <v>0.9214</v>
      </c>
      <c r="H143" s="4">
        <v>2.2606999999999999</v>
      </c>
      <c r="I143" s="4">
        <v>3.3050000000000002</v>
      </c>
      <c r="J143" s="4">
        <v>54.951000000000001</v>
      </c>
      <c r="K143" s="4">
        <v>101.4609</v>
      </c>
      <c r="L143" s="4">
        <v>105.3359</v>
      </c>
      <c r="M143" s="4">
        <v>104</v>
      </c>
      <c r="N143" s="4">
        <v>4.5876000000000001</v>
      </c>
      <c r="O143" s="4">
        <v>4.4177</v>
      </c>
      <c r="P143" s="4">
        <v>4.0754000000000001</v>
      </c>
      <c r="Q143" s="4">
        <v>4.0701000000000001</v>
      </c>
    </row>
    <row r="144" spans="1:17" ht="15" customHeight="1" x14ac:dyDescent="0.2">
      <c r="A144" s="3">
        <v>42460</v>
      </c>
      <c r="B144" s="4">
        <v>31.5</v>
      </c>
      <c r="C144" s="4">
        <v>25</v>
      </c>
      <c r="D144" s="4">
        <v>7.1</v>
      </c>
      <c r="E144" s="4">
        <v>7.9</v>
      </c>
      <c r="F144" s="4">
        <v>12.617100000000001</v>
      </c>
      <c r="G144" s="4">
        <v>0.92949999999999999</v>
      </c>
      <c r="H144" s="4">
        <v>2.2682000000000002</v>
      </c>
      <c r="I144" s="4">
        <v>3.3115999999999999</v>
      </c>
      <c r="J144" s="4">
        <v>54.597999999999999</v>
      </c>
      <c r="K144" s="4">
        <v>101.5</v>
      </c>
      <c r="L144" s="4">
        <v>105.2422</v>
      </c>
      <c r="M144" s="4">
        <v>103.7813</v>
      </c>
      <c r="N144" s="4">
        <v>4.6346999999999996</v>
      </c>
      <c r="O144" s="4">
        <v>4.3902000000000001</v>
      </c>
      <c r="P144" s="4">
        <v>4.1219999999999999</v>
      </c>
      <c r="Q144" s="4">
        <v>4.1352000000000002</v>
      </c>
    </row>
    <row r="145" spans="1:17" ht="15" customHeight="1" x14ac:dyDescent="0.2">
      <c r="A145" s="3">
        <v>42461</v>
      </c>
      <c r="B145" s="4">
        <v>32.299999999999997</v>
      </c>
      <c r="C145" s="4">
        <v>29.8</v>
      </c>
      <c r="D145" s="4">
        <v>7.7</v>
      </c>
      <c r="E145" s="4">
        <v>8.4</v>
      </c>
      <c r="F145" s="4">
        <v>12.6219</v>
      </c>
      <c r="G145" s="4">
        <v>0.93200000000000005</v>
      </c>
      <c r="H145" s="4">
        <v>2.2707000000000002</v>
      </c>
      <c r="I145" s="4">
        <v>3.3140999999999998</v>
      </c>
      <c r="J145" s="4">
        <v>54.715000000000003</v>
      </c>
      <c r="K145" s="4">
        <v>101.4648</v>
      </c>
      <c r="L145" s="4">
        <v>105.20699999999999</v>
      </c>
      <c r="M145" s="4">
        <v>103.7578</v>
      </c>
      <c r="N145" s="4">
        <v>4.6170999999999998</v>
      </c>
      <c r="O145" s="4">
        <v>4.4321000000000002</v>
      </c>
      <c r="P145" s="4">
        <v>4.1391</v>
      </c>
      <c r="Q145" s="4">
        <v>4.1426999999999996</v>
      </c>
    </row>
    <row r="146" spans="1:17" ht="15" customHeight="1" x14ac:dyDescent="0.2">
      <c r="A146" s="3">
        <v>42464</v>
      </c>
      <c r="B146" s="4">
        <v>33.5</v>
      </c>
      <c r="C146" s="4">
        <v>27.1</v>
      </c>
      <c r="D146" s="4">
        <v>8.3000000000000007</v>
      </c>
      <c r="E146" s="4">
        <v>8.5</v>
      </c>
      <c r="F146" s="4">
        <v>12.618399999999999</v>
      </c>
      <c r="G146" s="4">
        <v>0.93479999999999996</v>
      </c>
      <c r="H146" s="4">
        <v>2.2728999999999999</v>
      </c>
      <c r="I146" s="4">
        <v>3.3157999999999999</v>
      </c>
      <c r="J146" s="4">
        <v>54.356000000000002</v>
      </c>
      <c r="K146" s="4">
        <v>101.4961</v>
      </c>
      <c r="L146" s="4">
        <v>105.14060000000001</v>
      </c>
      <c r="M146" s="4">
        <v>103.625</v>
      </c>
      <c r="N146" s="4">
        <v>4.6670999999999996</v>
      </c>
      <c r="O146" s="4">
        <v>4.4038000000000004</v>
      </c>
      <c r="P146" s="4">
        <v>4.1692999999999998</v>
      </c>
      <c r="Q146" s="4">
        <v>4.1814999999999998</v>
      </c>
    </row>
    <row r="147" spans="1:17" ht="15" customHeight="1" x14ac:dyDescent="0.2">
      <c r="A147" s="3">
        <v>42465</v>
      </c>
      <c r="B147" s="4">
        <v>32.9</v>
      </c>
      <c r="C147" s="4">
        <v>31.4</v>
      </c>
      <c r="D147" s="4">
        <v>8</v>
      </c>
      <c r="E147" s="4">
        <v>8.6</v>
      </c>
      <c r="F147" s="4">
        <v>12.608599999999999</v>
      </c>
      <c r="G147" s="4">
        <v>0.93720000000000003</v>
      </c>
      <c r="H147" s="4">
        <v>2.2745000000000002</v>
      </c>
      <c r="I147" s="4">
        <v>3.3163</v>
      </c>
      <c r="J147" s="4">
        <v>53.645000000000003</v>
      </c>
      <c r="K147" s="4">
        <v>101.4297</v>
      </c>
      <c r="L147" s="4">
        <v>104.9453</v>
      </c>
      <c r="M147" s="4">
        <v>103.2891</v>
      </c>
      <c r="N147" s="4">
        <v>4.7682000000000002</v>
      </c>
      <c r="O147" s="4">
        <v>4.4781000000000004</v>
      </c>
      <c r="P147" s="4">
        <v>4.2531999999999996</v>
      </c>
      <c r="Q147" s="4">
        <v>4.2786999999999997</v>
      </c>
    </row>
    <row r="148" spans="1:17" ht="15" customHeight="1" x14ac:dyDescent="0.2">
      <c r="A148" s="3">
        <v>42466</v>
      </c>
      <c r="B148" s="4">
        <v>32.6</v>
      </c>
      <c r="C148" s="4">
        <v>27.6</v>
      </c>
      <c r="D148" s="4">
        <v>8.1</v>
      </c>
      <c r="E148" s="4">
        <v>8.3000000000000007</v>
      </c>
      <c r="F148" s="4">
        <v>12.6083</v>
      </c>
      <c r="G148" s="4">
        <v>0.94</v>
      </c>
      <c r="H148" s="4">
        <v>2.2768000000000002</v>
      </c>
      <c r="I148" s="4">
        <v>3.3182999999999998</v>
      </c>
      <c r="J148" s="4">
        <v>53.475000000000001</v>
      </c>
      <c r="K148" s="4">
        <v>101.4609</v>
      </c>
      <c r="L148" s="4">
        <v>104.8789</v>
      </c>
      <c r="M148" s="4">
        <v>103.1875</v>
      </c>
      <c r="N148" s="4">
        <v>4.7915999999999999</v>
      </c>
      <c r="O148" s="4">
        <v>4.4499000000000004</v>
      </c>
      <c r="P148" s="4">
        <v>4.2832999999999997</v>
      </c>
      <c r="Q148" s="4">
        <v>4.3087</v>
      </c>
    </row>
    <row r="149" spans="1:17" ht="15" customHeight="1" x14ac:dyDescent="0.2">
      <c r="A149" s="3">
        <v>42467</v>
      </c>
      <c r="B149" s="4">
        <v>32.9</v>
      </c>
      <c r="C149" s="4">
        <v>29.2</v>
      </c>
      <c r="D149" s="4">
        <v>8.6</v>
      </c>
      <c r="E149" s="4">
        <v>8</v>
      </c>
      <c r="F149" s="4">
        <v>12.606199999999999</v>
      </c>
      <c r="G149" s="4">
        <v>0.94779999999999998</v>
      </c>
      <c r="H149" s="4">
        <v>2.2839</v>
      </c>
      <c r="I149" s="4">
        <v>3.3246000000000002</v>
      </c>
      <c r="J149" s="4">
        <v>52.895000000000003</v>
      </c>
      <c r="K149" s="4">
        <v>101.4297</v>
      </c>
      <c r="L149" s="4">
        <v>104.7148</v>
      </c>
      <c r="M149" s="4">
        <v>102.9375</v>
      </c>
      <c r="N149" s="4">
        <v>4.8731</v>
      </c>
      <c r="O149" s="4">
        <v>4.4958</v>
      </c>
      <c r="P149" s="4">
        <v>4.3585000000000003</v>
      </c>
      <c r="Q149" s="4">
        <v>4.3826000000000001</v>
      </c>
    </row>
    <row r="150" spans="1:17" ht="15" customHeight="1" x14ac:dyDescent="0.2">
      <c r="A150" s="3">
        <v>42468</v>
      </c>
      <c r="B150" s="4">
        <v>33.1</v>
      </c>
      <c r="C150" s="4">
        <v>20.2</v>
      </c>
      <c r="D150" s="4">
        <v>9.9</v>
      </c>
      <c r="E150" s="4">
        <v>8.4</v>
      </c>
      <c r="F150" s="4">
        <v>12.6052</v>
      </c>
      <c r="G150" s="4">
        <v>0.95079999999999998</v>
      </c>
      <c r="H150" s="4">
        <v>2.2863000000000002</v>
      </c>
      <c r="I150" s="4">
        <v>3.3268</v>
      </c>
      <c r="J150" s="4">
        <v>52.686</v>
      </c>
      <c r="K150" s="4">
        <v>101.5</v>
      </c>
      <c r="L150" s="4">
        <v>104.6641</v>
      </c>
      <c r="M150" s="4">
        <v>102.875</v>
      </c>
      <c r="N150" s="4">
        <v>4.9025999999999996</v>
      </c>
      <c r="O150" s="4">
        <v>4.4272999999999998</v>
      </c>
      <c r="P150" s="4">
        <v>4.3818999999999999</v>
      </c>
      <c r="Q150" s="4">
        <v>4.4012000000000002</v>
      </c>
    </row>
    <row r="151" spans="1:17" ht="15" customHeight="1" x14ac:dyDescent="0.2">
      <c r="A151" s="3">
        <v>42471</v>
      </c>
      <c r="B151" s="4">
        <v>31.5</v>
      </c>
      <c r="C151" s="4">
        <v>27.3</v>
      </c>
      <c r="D151" s="4">
        <v>8.5</v>
      </c>
      <c r="E151" s="4">
        <v>7.9</v>
      </c>
      <c r="F151" s="4">
        <v>12.607799999999999</v>
      </c>
      <c r="G151" s="4">
        <v>0.95309999999999995</v>
      </c>
      <c r="H151" s="4">
        <v>2.2887</v>
      </c>
      <c r="I151" s="4">
        <v>3.3288000000000002</v>
      </c>
      <c r="J151" s="4">
        <v>52.679000000000002</v>
      </c>
      <c r="K151" s="4">
        <v>101.4258</v>
      </c>
      <c r="L151" s="4">
        <v>104.6172</v>
      </c>
      <c r="M151" s="4">
        <v>102.76560000000001</v>
      </c>
      <c r="N151" s="4">
        <v>4.9025999999999996</v>
      </c>
      <c r="O151" s="4">
        <v>4.5084999999999997</v>
      </c>
      <c r="P151" s="4">
        <v>4.4036</v>
      </c>
      <c r="Q151" s="4">
        <v>4.4333</v>
      </c>
    </row>
    <row r="152" spans="1:17" ht="15" customHeight="1" x14ac:dyDescent="0.2">
      <c r="A152" s="3">
        <v>42472</v>
      </c>
      <c r="B152" s="4">
        <v>31.4</v>
      </c>
      <c r="C152" s="4">
        <v>27.1</v>
      </c>
      <c r="D152" s="4">
        <v>8.3000000000000007</v>
      </c>
      <c r="E152" s="4">
        <v>8</v>
      </c>
      <c r="F152" s="4">
        <v>12.6195</v>
      </c>
      <c r="G152" s="4">
        <v>0.95579999999999998</v>
      </c>
      <c r="H152" s="4">
        <v>2.2921</v>
      </c>
      <c r="I152" s="4">
        <v>3.3328000000000002</v>
      </c>
      <c r="J152" s="4">
        <v>53.182000000000002</v>
      </c>
      <c r="K152" s="4">
        <v>101.4375</v>
      </c>
      <c r="L152" s="4">
        <v>104.7539</v>
      </c>
      <c r="M152" s="4">
        <v>102.9688</v>
      </c>
      <c r="N152" s="4">
        <v>4.8281000000000001</v>
      </c>
      <c r="O152" s="4">
        <v>4.5007999999999999</v>
      </c>
      <c r="P152" s="4">
        <v>4.3487999999999998</v>
      </c>
      <c r="Q152" s="4">
        <v>4.3754</v>
      </c>
    </row>
    <row r="153" spans="1:17" ht="15" customHeight="1" x14ac:dyDescent="0.2">
      <c r="A153" s="3">
        <v>42473</v>
      </c>
      <c r="B153" s="4">
        <v>31.3</v>
      </c>
      <c r="C153" s="4">
        <v>27.6</v>
      </c>
      <c r="D153" s="4">
        <v>8.5</v>
      </c>
      <c r="E153" s="4">
        <v>8.1</v>
      </c>
      <c r="F153" s="4">
        <v>12.622199999999999</v>
      </c>
      <c r="G153" s="4">
        <v>0.95850000000000002</v>
      </c>
      <c r="H153" s="4">
        <v>2.2947000000000002</v>
      </c>
      <c r="I153" s="4">
        <v>3.3355000000000001</v>
      </c>
      <c r="J153" s="4">
        <v>53.182000000000002</v>
      </c>
      <c r="K153" s="4">
        <v>101.4375</v>
      </c>
      <c r="L153" s="4">
        <v>104.7539</v>
      </c>
      <c r="M153" s="4">
        <v>102.9688</v>
      </c>
      <c r="N153" s="4">
        <v>4.8270999999999997</v>
      </c>
      <c r="O153" s="4">
        <v>4.5050999999999997</v>
      </c>
      <c r="P153" s="4">
        <v>4.351</v>
      </c>
      <c r="Q153" s="4">
        <v>4.3760000000000003</v>
      </c>
    </row>
    <row r="154" spans="1:17" ht="15" customHeight="1" x14ac:dyDescent="0.2">
      <c r="A154" s="3">
        <v>42474</v>
      </c>
      <c r="B154" s="4">
        <v>31.7</v>
      </c>
      <c r="C154" s="4">
        <v>26.3</v>
      </c>
      <c r="D154" s="4">
        <v>8.1</v>
      </c>
      <c r="E154" s="4">
        <v>8.6</v>
      </c>
      <c r="F154" s="4">
        <v>12.6233</v>
      </c>
      <c r="G154" s="4">
        <v>0.93869999999999998</v>
      </c>
      <c r="H154" s="4">
        <v>2.234</v>
      </c>
      <c r="I154" s="4">
        <v>3.3420000000000001</v>
      </c>
      <c r="J154" s="4">
        <v>52.786999999999999</v>
      </c>
      <c r="K154" s="4">
        <v>101.4258</v>
      </c>
      <c r="L154" s="4">
        <v>104.6523</v>
      </c>
      <c r="M154" s="4">
        <v>102.7578</v>
      </c>
      <c r="N154" s="4">
        <v>4.8818999999999999</v>
      </c>
      <c r="O154" s="4">
        <v>4.5292000000000003</v>
      </c>
      <c r="P154" s="4">
        <v>4.3996000000000004</v>
      </c>
      <c r="Q154" s="4">
        <v>4.4383999999999997</v>
      </c>
    </row>
    <row r="155" spans="1:17" ht="15" customHeight="1" x14ac:dyDescent="0.2">
      <c r="A155" s="3">
        <v>42475</v>
      </c>
      <c r="B155" s="4">
        <v>31.8</v>
      </c>
      <c r="C155" s="4">
        <v>23.2</v>
      </c>
      <c r="D155" s="4">
        <v>8.3000000000000007</v>
      </c>
      <c r="E155" s="4">
        <v>8.1</v>
      </c>
      <c r="F155" s="4">
        <v>12.6135</v>
      </c>
      <c r="G155" s="4">
        <v>0.94140000000000001</v>
      </c>
      <c r="H155" s="4">
        <v>2.2359</v>
      </c>
      <c r="I155" s="4">
        <v>3.3431999999999999</v>
      </c>
      <c r="J155" s="4">
        <v>52.088999999999999</v>
      </c>
      <c r="K155" s="4">
        <v>101.4375</v>
      </c>
      <c r="L155" s="4">
        <v>104.51560000000001</v>
      </c>
      <c r="M155" s="4">
        <v>102.5313</v>
      </c>
      <c r="N155" s="4">
        <v>4.9836999999999998</v>
      </c>
      <c r="O155" s="4">
        <v>4.5209000000000001</v>
      </c>
      <c r="P155" s="4">
        <v>4.4581999999999997</v>
      </c>
      <c r="Q155" s="4">
        <v>4.5042</v>
      </c>
    </row>
    <row r="156" spans="1:17" ht="15" customHeight="1" x14ac:dyDescent="0.2">
      <c r="A156" s="3">
        <v>42478</v>
      </c>
      <c r="B156" s="4">
        <v>31.5</v>
      </c>
      <c r="C156" s="4">
        <v>27.7</v>
      </c>
      <c r="D156" s="4">
        <v>9.6</v>
      </c>
      <c r="E156" s="4">
        <v>8.1999999999999993</v>
      </c>
      <c r="F156" s="4">
        <v>12.6279</v>
      </c>
      <c r="G156" s="4">
        <v>0.94410000000000005</v>
      </c>
      <c r="H156" s="4">
        <v>2.2393999999999998</v>
      </c>
      <c r="I156" s="4">
        <v>3.3479000000000001</v>
      </c>
      <c r="J156" s="4">
        <v>52.738999999999997</v>
      </c>
      <c r="K156" s="4">
        <v>101.4336</v>
      </c>
      <c r="L156" s="4">
        <v>104.6641</v>
      </c>
      <c r="M156" s="4">
        <v>102.8359</v>
      </c>
      <c r="N156" s="4">
        <v>4.8865999999999996</v>
      </c>
      <c r="O156" s="4">
        <v>4.5284000000000004</v>
      </c>
      <c r="P156" s="4">
        <v>4.3983999999999996</v>
      </c>
      <c r="Q156" s="4">
        <v>4.4172000000000002</v>
      </c>
    </row>
    <row r="157" spans="1:17" ht="15" customHeight="1" x14ac:dyDescent="0.2">
      <c r="A157" s="3">
        <v>42479</v>
      </c>
      <c r="B157" s="4">
        <v>31</v>
      </c>
      <c r="C157" s="4">
        <v>24.3</v>
      </c>
      <c r="D157" s="4">
        <v>10.1</v>
      </c>
      <c r="E157" s="4">
        <v>7.9</v>
      </c>
      <c r="F157" s="4">
        <v>12.635899999999999</v>
      </c>
      <c r="G157" s="4">
        <v>0.94699999999999995</v>
      </c>
      <c r="H157" s="4">
        <v>2.2422</v>
      </c>
      <c r="I157" s="4">
        <v>3.3511000000000002</v>
      </c>
      <c r="J157" s="4">
        <v>53.033000000000001</v>
      </c>
      <c r="K157" s="4">
        <v>101.48050000000001</v>
      </c>
      <c r="L157" s="4">
        <v>104.6914</v>
      </c>
      <c r="M157" s="4">
        <v>102.9141</v>
      </c>
      <c r="N157" s="4">
        <v>4.8428000000000004</v>
      </c>
      <c r="O157" s="4">
        <v>4.4844999999999997</v>
      </c>
      <c r="P157" s="4">
        <v>4.3890000000000002</v>
      </c>
      <c r="Q157" s="4">
        <v>4.3952999999999998</v>
      </c>
    </row>
    <row r="158" spans="1:17" ht="15" customHeight="1" x14ac:dyDescent="0.2">
      <c r="A158" s="3">
        <v>42480</v>
      </c>
      <c r="B158" s="4">
        <v>31.1</v>
      </c>
      <c r="C158" s="4">
        <v>32.1</v>
      </c>
      <c r="D158" s="4">
        <v>10.9</v>
      </c>
      <c r="E158" s="4">
        <v>7.8</v>
      </c>
      <c r="F158" s="4">
        <v>12.639699999999999</v>
      </c>
      <c r="G158" s="4">
        <v>0.94930000000000003</v>
      </c>
      <c r="H158" s="4">
        <v>2.2446999999999999</v>
      </c>
      <c r="I158" s="4">
        <v>3.3536999999999999</v>
      </c>
      <c r="J158" s="4">
        <v>53.094999999999999</v>
      </c>
      <c r="K158" s="4">
        <v>101.4063</v>
      </c>
      <c r="L158" s="4">
        <v>104.6601</v>
      </c>
      <c r="M158" s="4">
        <v>102.9063</v>
      </c>
      <c r="N158" s="4">
        <v>4.8326000000000002</v>
      </c>
      <c r="O158" s="4">
        <v>4.5629999999999997</v>
      </c>
      <c r="P158" s="4">
        <v>4.4038000000000004</v>
      </c>
      <c r="Q158" s="4">
        <v>4.3982000000000001</v>
      </c>
    </row>
    <row r="159" spans="1:17" ht="15" customHeight="1" x14ac:dyDescent="0.2">
      <c r="A159" s="3">
        <v>42481</v>
      </c>
      <c r="B159" s="4">
        <v>30.3</v>
      </c>
      <c r="C159" s="4">
        <v>27.9</v>
      </c>
      <c r="D159" s="4">
        <v>9.3000000000000007</v>
      </c>
      <c r="E159" s="4">
        <v>8</v>
      </c>
      <c r="F159" s="4">
        <v>12.654299999999999</v>
      </c>
      <c r="G159" s="4">
        <v>0.95779999999999998</v>
      </c>
      <c r="H159" s="4">
        <v>2.254</v>
      </c>
      <c r="I159" s="4">
        <v>3.3633999999999999</v>
      </c>
      <c r="J159" s="4">
        <v>53.457000000000001</v>
      </c>
      <c r="K159" s="4">
        <v>101.5117</v>
      </c>
      <c r="L159" s="4">
        <v>104.8828</v>
      </c>
      <c r="M159" s="4">
        <v>103.1563</v>
      </c>
      <c r="N159" s="4">
        <v>4.7770999999999999</v>
      </c>
      <c r="O159" s="4">
        <v>4.4678000000000004</v>
      </c>
      <c r="P159" s="4">
        <v>4.3177000000000003</v>
      </c>
      <c r="Q159" s="4">
        <v>4.3285999999999998</v>
      </c>
    </row>
    <row r="160" spans="1:17" ht="15" customHeight="1" x14ac:dyDescent="0.2">
      <c r="A160" s="3">
        <v>42482</v>
      </c>
      <c r="B160" s="4">
        <v>31.4</v>
      </c>
      <c r="C160" s="4">
        <v>29.1</v>
      </c>
      <c r="D160" s="4">
        <v>10</v>
      </c>
      <c r="E160" s="4">
        <v>7.2</v>
      </c>
      <c r="F160" s="4">
        <v>12.6568</v>
      </c>
      <c r="G160" s="4">
        <v>0.96050000000000002</v>
      </c>
      <c r="H160" s="4">
        <v>2.2568999999999999</v>
      </c>
      <c r="I160" s="4">
        <v>3.3668999999999998</v>
      </c>
      <c r="J160" s="4">
        <v>53.442999999999998</v>
      </c>
      <c r="K160" s="4">
        <v>101.51949999999999</v>
      </c>
      <c r="L160" s="4">
        <v>104.9375</v>
      </c>
      <c r="M160" s="4">
        <v>103.2813</v>
      </c>
      <c r="N160" s="4">
        <v>4.7782999999999998</v>
      </c>
      <c r="O160" s="4">
        <v>4.4635999999999996</v>
      </c>
      <c r="P160" s="4">
        <v>4.2971000000000004</v>
      </c>
      <c r="Q160" s="4">
        <v>4.2937000000000003</v>
      </c>
    </row>
    <row r="161" spans="1:17" ht="15" customHeight="1" x14ac:dyDescent="0.2">
      <c r="A161" s="3">
        <v>42485</v>
      </c>
      <c r="B161" s="4">
        <v>34</v>
      </c>
      <c r="C161" s="4">
        <v>31.4</v>
      </c>
      <c r="D161" s="4">
        <v>8.8000000000000007</v>
      </c>
      <c r="E161" s="4">
        <v>8.4</v>
      </c>
      <c r="F161" s="4">
        <v>12.6456</v>
      </c>
      <c r="G161" s="4">
        <v>0.96299999999999997</v>
      </c>
      <c r="H161" s="4">
        <v>2.2593000000000001</v>
      </c>
      <c r="I161" s="4">
        <v>3.3679999999999999</v>
      </c>
      <c r="J161" s="4">
        <v>52.662999999999997</v>
      </c>
      <c r="K161" s="4">
        <v>101.4883</v>
      </c>
      <c r="L161" s="4">
        <v>104.8828</v>
      </c>
      <c r="M161" s="4">
        <v>103.0547</v>
      </c>
      <c r="N161" s="4">
        <v>4.8906000000000001</v>
      </c>
      <c r="O161" s="4">
        <v>4.4983000000000004</v>
      </c>
      <c r="P161" s="4">
        <v>4.3215000000000003</v>
      </c>
      <c r="Q161" s="4">
        <v>4.3589000000000002</v>
      </c>
    </row>
    <row r="162" spans="1:17" ht="15" customHeight="1" x14ac:dyDescent="0.2">
      <c r="A162" s="3">
        <v>42486</v>
      </c>
      <c r="B162" s="4">
        <v>36.1</v>
      </c>
      <c r="C162" s="4">
        <v>32.200000000000003</v>
      </c>
      <c r="D162" s="4">
        <v>9.9</v>
      </c>
      <c r="E162" s="4">
        <v>9.1</v>
      </c>
      <c r="F162" s="4">
        <v>12.6431</v>
      </c>
      <c r="G162" s="4">
        <v>0.96550000000000002</v>
      </c>
      <c r="H162" s="4">
        <v>2.2612999999999999</v>
      </c>
      <c r="I162" s="4">
        <v>3.3698000000000001</v>
      </c>
      <c r="J162" s="4">
        <v>52.37</v>
      </c>
      <c r="K162" s="4">
        <v>101.4609</v>
      </c>
      <c r="L162" s="4">
        <v>104.76949999999999</v>
      </c>
      <c r="M162" s="4">
        <v>102.9141</v>
      </c>
      <c r="N162" s="4">
        <v>4.9328000000000003</v>
      </c>
      <c r="O162" s="4">
        <v>4.5290999999999997</v>
      </c>
      <c r="P162" s="4">
        <v>4.3699000000000003</v>
      </c>
      <c r="Q162" s="4">
        <v>4.3994999999999997</v>
      </c>
    </row>
    <row r="163" spans="1:17" ht="15" customHeight="1" x14ac:dyDescent="0.2">
      <c r="A163" s="3">
        <v>42487</v>
      </c>
      <c r="B163" s="4">
        <v>34.9</v>
      </c>
      <c r="C163" s="4">
        <v>28.5</v>
      </c>
      <c r="D163" s="4">
        <v>10.7</v>
      </c>
      <c r="E163" s="4">
        <v>8.4</v>
      </c>
      <c r="F163" s="4">
        <v>12.645099999999999</v>
      </c>
      <c r="G163" s="4">
        <v>0.96850000000000003</v>
      </c>
      <c r="H163" s="4">
        <v>2.2646000000000002</v>
      </c>
      <c r="I163" s="4">
        <v>3.3734000000000002</v>
      </c>
      <c r="J163" s="4">
        <v>52.332000000000001</v>
      </c>
      <c r="K163" s="4">
        <v>101.5351</v>
      </c>
      <c r="L163" s="4">
        <v>104.8789</v>
      </c>
      <c r="M163" s="4">
        <v>103.0625</v>
      </c>
      <c r="N163" s="4">
        <v>4.9374000000000002</v>
      </c>
      <c r="O163" s="4">
        <v>4.4591000000000003</v>
      </c>
      <c r="P163" s="4">
        <v>4.3269000000000002</v>
      </c>
      <c r="Q163" s="4">
        <v>4.3578999999999999</v>
      </c>
    </row>
    <row r="164" spans="1:17" ht="15" customHeight="1" x14ac:dyDescent="0.2">
      <c r="A164" s="3">
        <v>42488</v>
      </c>
      <c r="B164" s="4">
        <v>33.799999999999997</v>
      </c>
      <c r="C164" s="4">
        <v>29.7</v>
      </c>
      <c r="D164" s="4">
        <v>9.5</v>
      </c>
      <c r="E164" s="4">
        <v>8.1</v>
      </c>
      <c r="F164" s="4">
        <v>12.657400000000001</v>
      </c>
      <c r="G164" s="4">
        <v>0.97660000000000002</v>
      </c>
      <c r="H164" s="4">
        <v>2.2726000000000002</v>
      </c>
      <c r="I164" s="4">
        <v>3.3814000000000002</v>
      </c>
      <c r="J164" s="4">
        <v>52.558999999999997</v>
      </c>
      <c r="K164" s="4">
        <v>101.54300000000001</v>
      </c>
      <c r="L164" s="4">
        <v>104.8984</v>
      </c>
      <c r="M164" s="4">
        <v>103.0625</v>
      </c>
      <c r="N164" s="4">
        <v>4.9009</v>
      </c>
      <c r="O164" s="4">
        <v>4.4622999999999999</v>
      </c>
      <c r="P164" s="4">
        <v>4.3247</v>
      </c>
      <c r="Q164" s="4">
        <v>4.3597000000000001</v>
      </c>
    </row>
    <row r="165" spans="1:17" ht="15" customHeight="1" x14ac:dyDescent="0.2">
      <c r="A165" s="3">
        <v>42489</v>
      </c>
      <c r="B165" s="4">
        <v>33.200000000000003</v>
      </c>
      <c r="C165" s="4">
        <v>28</v>
      </c>
      <c r="D165" s="4">
        <v>8.5</v>
      </c>
      <c r="E165" s="4">
        <v>6.9</v>
      </c>
      <c r="F165" s="4">
        <v>12.657299999999999</v>
      </c>
      <c r="G165" s="4">
        <v>0.97919999999999996</v>
      </c>
      <c r="H165" s="4">
        <v>2.2751999999999999</v>
      </c>
      <c r="I165" s="4">
        <v>3.3839000000000001</v>
      </c>
      <c r="J165" s="4">
        <v>52.405999999999999</v>
      </c>
      <c r="K165" s="4">
        <v>101.54689999999999</v>
      </c>
      <c r="L165" s="4">
        <v>104.8867</v>
      </c>
      <c r="M165" s="4">
        <v>103.0313</v>
      </c>
      <c r="N165" s="4">
        <v>4.9222999999999999</v>
      </c>
      <c r="O165" s="4">
        <v>4.4621000000000004</v>
      </c>
      <c r="P165" s="4">
        <v>4.3314000000000004</v>
      </c>
      <c r="Q165" s="4">
        <v>4.3692000000000002</v>
      </c>
    </row>
    <row r="166" spans="1:17" ht="15" customHeight="1" x14ac:dyDescent="0.2">
      <c r="A166" s="3">
        <v>42492</v>
      </c>
      <c r="B166" s="4">
        <v>35.200000000000003</v>
      </c>
      <c r="C166" s="4">
        <v>30.6</v>
      </c>
      <c r="D166" s="4">
        <v>7.3</v>
      </c>
      <c r="E166" s="4">
        <v>7.6</v>
      </c>
      <c r="F166" s="4">
        <v>12.6592</v>
      </c>
      <c r="G166" s="4">
        <v>0.98199999999999998</v>
      </c>
      <c r="H166" s="4">
        <v>2.2784</v>
      </c>
      <c r="I166" s="4">
        <v>3.3868999999999998</v>
      </c>
      <c r="J166" s="4">
        <v>52.357999999999997</v>
      </c>
      <c r="K166" s="4">
        <v>101.5664</v>
      </c>
      <c r="L166" s="4">
        <v>104.9766</v>
      </c>
      <c r="M166" s="4">
        <v>103.0859</v>
      </c>
      <c r="N166" s="4">
        <v>4.9283999999999999</v>
      </c>
      <c r="O166" s="4">
        <v>4.4466000000000001</v>
      </c>
      <c r="P166" s="4">
        <v>4.2967000000000004</v>
      </c>
      <c r="Q166" s="4">
        <v>4.3544</v>
      </c>
    </row>
    <row r="167" spans="1:17" ht="15" customHeight="1" x14ac:dyDescent="0.2">
      <c r="A167" s="3">
        <v>42493</v>
      </c>
      <c r="B167" s="4">
        <v>34.799999999999997</v>
      </c>
      <c r="C167" s="4">
        <v>33.700000000000003</v>
      </c>
      <c r="D167" s="4">
        <v>9.1</v>
      </c>
      <c r="E167" s="4">
        <v>7.6</v>
      </c>
      <c r="F167" s="4">
        <v>12.6631</v>
      </c>
      <c r="G167" s="4">
        <v>0.98450000000000004</v>
      </c>
      <c r="H167" s="4">
        <v>2.2808000000000002</v>
      </c>
      <c r="I167" s="4">
        <v>3.3896000000000002</v>
      </c>
      <c r="J167" s="4">
        <v>52.421999999999997</v>
      </c>
      <c r="K167" s="4">
        <v>101.54300000000001</v>
      </c>
      <c r="L167" s="4">
        <v>104.9375</v>
      </c>
      <c r="M167" s="4">
        <v>103.0859</v>
      </c>
      <c r="N167" s="4">
        <v>4.9179000000000004</v>
      </c>
      <c r="O167" s="4">
        <v>4.4730999999999996</v>
      </c>
      <c r="P167" s="4">
        <v>4.3144999999999998</v>
      </c>
      <c r="Q167" s="4">
        <v>4.3550000000000004</v>
      </c>
    </row>
    <row r="168" spans="1:17" ht="15" customHeight="1" x14ac:dyDescent="0.2">
      <c r="A168" s="3">
        <v>42494</v>
      </c>
      <c r="B168" s="4">
        <v>34.799999999999997</v>
      </c>
      <c r="C168" s="4">
        <v>34.299999999999997</v>
      </c>
      <c r="D168" s="4">
        <v>9.9</v>
      </c>
      <c r="E168" s="4">
        <v>7.5</v>
      </c>
      <c r="F168" s="4">
        <v>12.6547</v>
      </c>
      <c r="G168" s="4">
        <v>0.98699999999999999</v>
      </c>
      <c r="H168" s="4">
        <v>2.2823000000000002</v>
      </c>
      <c r="I168" s="4">
        <v>3.3902999999999999</v>
      </c>
      <c r="J168" s="4">
        <v>51.813000000000002</v>
      </c>
      <c r="K168" s="4">
        <v>101.5</v>
      </c>
      <c r="L168" s="4">
        <v>104.7422</v>
      </c>
      <c r="M168" s="4">
        <v>102.79689999999999</v>
      </c>
      <c r="N168" s="4">
        <v>5.0069999999999997</v>
      </c>
      <c r="O168" s="4">
        <v>4.5183999999999997</v>
      </c>
      <c r="P168" s="4">
        <v>4.3959000000000001</v>
      </c>
      <c r="Q168" s="4">
        <v>4.4375999999999998</v>
      </c>
    </row>
    <row r="169" spans="1:17" ht="15" customHeight="1" x14ac:dyDescent="0.2">
      <c r="A169" s="3">
        <v>42495</v>
      </c>
      <c r="B169" s="4">
        <v>35.4</v>
      </c>
      <c r="C169" s="4">
        <v>31.3</v>
      </c>
      <c r="D169" s="4">
        <v>8.8000000000000007</v>
      </c>
      <c r="E169" s="4">
        <v>7.7</v>
      </c>
      <c r="F169" s="4">
        <v>12.659000000000001</v>
      </c>
      <c r="G169" s="4">
        <v>0.99509999999999998</v>
      </c>
      <c r="H169" s="4">
        <v>2.2900999999999998</v>
      </c>
      <c r="I169" s="4">
        <v>3.3976000000000002</v>
      </c>
      <c r="J169" s="4">
        <v>51.600999999999999</v>
      </c>
      <c r="K169" s="4">
        <v>101.5273</v>
      </c>
      <c r="L169" s="4">
        <v>104.7148</v>
      </c>
      <c r="M169" s="4">
        <v>102.6953</v>
      </c>
      <c r="N169" s="4">
        <v>5.0354000000000001</v>
      </c>
      <c r="O169" s="4">
        <v>4.5023999999999997</v>
      </c>
      <c r="P169" s="4">
        <v>4.4124999999999996</v>
      </c>
      <c r="Q169" s="4">
        <v>4.4680999999999997</v>
      </c>
    </row>
    <row r="170" spans="1:17" ht="15" customHeight="1" x14ac:dyDescent="0.2">
      <c r="A170" s="3">
        <v>42496</v>
      </c>
      <c r="B170" s="4">
        <v>36.1</v>
      </c>
      <c r="C170" s="4">
        <v>30.5</v>
      </c>
      <c r="D170" s="4">
        <v>10.1</v>
      </c>
      <c r="E170" s="4">
        <v>8.5</v>
      </c>
      <c r="F170" s="4">
        <v>12.6661</v>
      </c>
      <c r="G170" s="4">
        <v>0.99770000000000003</v>
      </c>
      <c r="H170" s="4">
        <v>2.2927</v>
      </c>
      <c r="I170" s="4">
        <v>3.4003999999999999</v>
      </c>
      <c r="J170" s="4">
        <v>51.835999999999999</v>
      </c>
      <c r="K170" s="4">
        <v>101.5234</v>
      </c>
      <c r="L170" s="4">
        <v>104.6953</v>
      </c>
      <c r="M170" s="4">
        <v>102.7109</v>
      </c>
      <c r="N170" s="4">
        <v>4.9993999999999996</v>
      </c>
      <c r="O170" s="4">
        <v>4.5095999999999998</v>
      </c>
      <c r="P170" s="4">
        <v>4.4222000000000001</v>
      </c>
      <c r="Q170" s="4">
        <v>4.4641999999999999</v>
      </c>
    </row>
    <row r="171" spans="1:17" ht="15" customHeight="1" x14ac:dyDescent="0.2">
      <c r="A171" s="3">
        <v>42499</v>
      </c>
      <c r="B171" s="4">
        <v>37.1</v>
      </c>
      <c r="C171" s="4">
        <v>33</v>
      </c>
      <c r="D171" s="4">
        <v>9.1</v>
      </c>
      <c r="E171" s="4">
        <v>8.9</v>
      </c>
      <c r="F171" s="4">
        <v>12.6723</v>
      </c>
      <c r="G171" s="4">
        <v>1.0003</v>
      </c>
      <c r="H171" s="4">
        <v>2.2959000000000001</v>
      </c>
      <c r="I171" s="4">
        <v>3.4039000000000001</v>
      </c>
      <c r="J171" s="4">
        <v>52.027999999999999</v>
      </c>
      <c r="K171" s="4">
        <v>101.5</v>
      </c>
      <c r="L171" s="4">
        <v>104.7891</v>
      </c>
      <c r="M171" s="4">
        <v>102.8359</v>
      </c>
      <c r="N171" s="4">
        <v>4.9698000000000002</v>
      </c>
      <c r="O171" s="4">
        <v>4.5354999999999999</v>
      </c>
      <c r="P171" s="4">
        <v>4.3860000000000001</v>
      </c>
      <c r="Q171" s="4">
        <v>4.4294000000000002</v>
      </c>
    </row>
    <row r="172" spans="1:17" ht="15" customHeight="1" x14ac:dyDescent="0.2">
      <c r="A172" s="3">
        <v>42500</v>
      </c>
      <c r="B172" s="4">
        <v>36.9</v>
      </c>
      <c r="C172" s="4">
        <v>29.7</v>
      </c>
      <c r="D172" s="4">
        <v>9.4</v>
      </c>
      <c r="E172" s="4">
        <v>8</v>
      </c>
      <c r="F172" s="4">
        <v>12.668799999999999</v>
      </c>
      <c r="G172" s="4">
        <v>1.0031000000000001</v>
      </c>
      <c r="H172" s="4">
        <v>2.2982999999999998</v>
      </c>
      <c r="I172" s="4">
        <v>3.4060999999999999</v>
      </c>
      <c r="J172" s="4">
        <v>51.69</v>
      </c>
      <c r="K172" s="4">
        <v>101.5273</v>
      </c>
      <c r="L172" s="4">
        <v>104.7539</v>
      </c>
      <c r="M172" s="4">
        <v>102.7734</v>
      </c>
      <c r="N172" s="4">
        <v>5.0190000000000001</v>
      </c>
      <c r="O172" s="4">
        <v>4.5126999999999997</v>
      </c>
      <c r="P172" s="4">
        <v>4.4020999999999999</v>
      </c>
      <c r="Q172" s="4">
        <v>4.4476000000000004</v>
      </c>
    </row>
    <row r="173" spans="1:17" ht="15" customHeight="1" x14ac:dyDescent="0.2">
      <c r="A173" s="3">
        <v>42501</v>
      </c>
      <c r="B173" s="4">
        <v>36.799999999999997</v>
      </c>
      <c r="C173" s="4">
        <v>30</v>
      </c>
      <c r="D173" s="4">
        <v>9.6</v>
      </c>
      <c r="E173" s="4">
        <v>8</v>
      </c>
      <c r="F173" s="4">
        <v>12.6716</v>
      </c>
      <c r="G173" s="4">
        <v>1.0058</v>
      </c>
      <c r="H173" s="4">
        <v>2.3010000000000002</v>
      </c>
      <c r="I173" s="4">
        <v>3.4087999999999998</v>
      </c>
      <c r="J173" s="4">
        <v>51.69</v>
      </c>
      <c r="K173" s="4">
        <v>101.5273</v>
      </c>
      <c r="L173" s="4">
        <v>104.7539</v>
      </c>
      <c r="M173" s="4">
        <v>102.7734</v>
      </c>
      <c r="N173" s="4">
        <v>5.0179</v>
      </c>
      <c r="O173" s="4">
        <v>4.5160999999999998</v>
      </c>
      <c r="P173" s="4">
        <v>4.4039000000000001</v>
      </c>
      <c r="Q173" s="4">
        <v>4.4481999999999999</v>
      </c>
    </row>
    <row r="174" spans="1:17" ht="15" customHeight="1" x14ac:dyDescent="0.2">
      <c r="A174" s="3">
        <v>42502</v>
      </c>
      <c r="B174" s="4">
        <v>37.6</v>
      </c>
      <c r="C174" s="4">
        <v>25.1</v>
      </c>
      <c r="D174" s="4">
        <v>8.4</v>
      </c>
      <c r="E174" s="4">
        <v>7.1</v>
      </c>
      <c r="F174" s="4">
        <v>12.6783</v>
      </c>
      <c r="G174" s="4">
        <v>1.0142</v>
      </c>
      <c r="H174" s="4">
        <v>2.3096999999999999</v>
      </c>
      <c r="I174" s="4">
        <v>3.4177</v>
      </c>
      <c r="J174" s="4">
        <v>51.612000000000002</v>
      </c>
      <c r="K174" s="4">
        <v>101.6172</v>
      </c>
      <c r="L174" s="4">
        <v>104.8789</v>
      </c>
      <c r="M174" s="4">
        <v>102.9063</v>
      </c>
      <c r="N174" s="4">
        <v>5.0263999999999998</v>
      </c>
      <c r="O174" s="4">
        <v>4.4410999999999996</v>
      </c>
      <c r="P174" s="4">
        <v>4.359</v>
      </c>
      <c r="Q174" s="4">
        <v>4.4123999999999999</v>
      </c>
    </row>
    <row r="175" spans="1:17" ht="15" customHeight="1" x14ac:dyDescent="0.2">
      <c r="A175" s="3">
        <v>42503</v>
      </c>
      <c r="B175" s="4">
        <v>37.6</v>
      </c>
      <c r="C175" s="4">
        <v>23.3</v>
      </c>
      <c r="D175" s="4">
        <v>9</v>
      </c>
      <c r="E175" s="4">
        <v>7.3</v>
      </c>
      <c r="F175" s="4">
        <v>12.676500000000001</v>
      </c>
      <c r="G175" s="4">
        <v>1.0168999999999999</v>
      </c>
      <c r="H175" s="4">
        <v>2.3117999999999999</v>
      </c>
      <c r="I175" s="4">
        <v>3.4192999999999998</v>
      </c>
      <c r="J175" s="4">
        <v>51.363999999999997</v>
      </c>
      <c r="K175" s="4">
        <v>101.6367</v>
      </c>
      <c r="L175" s="4">
        <v>104.7851</v>
      </c>
      <c r="M175" s="4">
        <v>102.75</v>
      </c>
      <c r="N175" s="4">
        <v>5.0625</v>
      </c>
      <c r="O175" s="4">
        <v>4.4263000000000003</v>
      </c>
      <c r="P175" s="4">
        <v>4.3986000000000001</v>
      </c>
      <c r="Q175" s="4">
        <v>4.4570999999999996</v>
      </c>
    </row>
    <row r="176" spans="1:17" ht="15" customHeight="1" x14ac:dyDescent="0.2">
      <c r="A176" s="3">
        <v>42506</v>
      </c>
      <c r="B176" s="4">
        <v>36.6</v>
      </c>
      <c r="C176" s="4">
        <v>40.799999999999997</v>
      </c>
      <c r="D176" s="4">
        <v>8.4</v>
      </c>
      <c r="E176" s="4">
        <v>7.7</v>
      </c>
      <c r="F176" s="4">
        <v>12.664</v>
      </c>
      <c r="G176" s="4">
        <v>1.0185</v>
      </c>
      <c r="H176" s="4">
        <v>2.3128000000000002</v>
      </c>
      <c r="I176" s="4">
        <v>3.4186000000000001</v>
      </c>
      <c r="J176" s="4">
        <v>50.542000000000002</v>
      </c>
      <c r="K176" s="4">
        <v>101.4141</v>
      </c>
      <c r="L176" s="4">
        <v>104.5117</v>
      </c>
      <c r="M176" s="4">
        <v>102.25</v>
      </c>
      <c r="N176" s="4">
        <v>5.1855000000000002</v>
      </c>
      <c r="O176" s="4">
        <v>4.6398999999999999</v>
      </c>
      <c r="P176" s="4">
        <v>4.5105000000000004</v>
      </c>
      <c r="Q176" s="4">
        <v>4.5990000000000002</v>
      </c>
    </row>
    <row r="177" spans="1:17" ht="15" customHeight="1" x14ac:dyDescent="0.2">
      <c r="A177" s="3">
        <v>42507</v>
      </c>
      <c r="B177" s="4">
        <v>36.200000000000003</v>
      </c>
      <c r="C177" s="4">
        <v>31.3</v>
      </c>
      <c r="D177" s="4">
        <v>8.4</v>
      </c>
      <c r="E177" s="4">
        <v>7.9</v>
      </c>
      <c r="F177" s="4">
        <v>12.667299999999999</v>
      </c>
      <c r="G177" s="4">
        <v>1.0216000000000001</v>
      </c>
      <c r="H177" s="4">
        <v>2.3151999999999999</v>
      </c>
      <c r="I177" s="4">
        <v>3.4209000000000001</v>
      </c>
      <c r="J177" s="4">
        <v>50.570999999999998</v>
      </c>
      <c r="K177" s="4">
        <v>101.5</v>
      </c>
      <c r="L177" s="4">
        <v>104.4648</v>
      </c>
      <c r="M177" s="4">
        <v>102.1875</v>
      </c>
      <c r="N177" s="4">
        <v>5.18</v>
      </c>
      <c r="O177" s="4">
        <v>4.5620000000000003</v>
      </c>
      <c r="P177" s="4">
        <v>4.5311000000000003</v>
      </c>
      <c r="Q177" s="4">
        <v>4.6172000000000004</v>
      </c>
    </row>
    <row r="178" spans="1:17" ht="15" customHeight="1" x14ac:dyDescent="0.2">
      <c r="A178" s="3">
        <v>42508</v>
      </c>
      <c r="B178" s="4">
        <v>34.799999999999997</v>
      </c>
      <c r="C178" s="4">
        <v>40.4</v>
      </c>
      <c r="D178" s="4">
        <v>9.1999999999999993</v>
      </c>
      <c r="E178" s="4">
        <v>7.7</v>
      </c>
      <c r="F178" s="4">
        <v>12.6739</v>
      </c>
      <c r="G178" s="4">
        <v>1.0238</v>
      </c>
      <c r="H178" s="4">
        <v>2.3180000000000001</v>
      </c>
      <c r="I178" s="4">
        <v>3.4241000000000001</v>
      </c>
      <c r="J178" s="4">
        <v>50.780999999999999</v>
      </c>
      <c r="K178" s="4">
        <v>101.4023</v>
      </c>
      <c r="L178" s="4">
        <v>104.4922</v>
      </c>
      <c r="M178" s="4">
        <v>102.2734</v>
      </c>
      <c r="N178" s="4">
        <v>5.1471999999999998</v>
      </c>
      <c r="O178" s="4">
        <v>4.6570999999999998</v>
      </c>
      <c r="P178" s="4">
        <v>4.5217999999999998</v>
      </c>
      <c r="Q178" s="4">
        <v>4.5933000000000002</v>
      </c>
    </row>
    <row r="179" spans="1:17" ht="15" customHeight="1" x14ac:dyDescent="0.2">
      <c r="A179" s="3">
        <v>42509</v>
      </c>
      <c r="B179" s="4">
        <v>37.700000000000003</v>
      </c>
      <c r="C179" s="4">
        <v>60.4</v>
      </c>
      <c r="D179" s="4">
        <v>11.8</v>
      </c>
      <c r="E179" s="4">
        <v>10.6</v>
      </c>
      <c r="F179" s="4">
        <v>12.6877</v>
      </c>
      <c r="G179" s="4">
        <v>1.0311999999999999</v>
      </c>
      <c r="H179" s="4">
        <v>2.3275000000000001</v>
      </c>
      <c r="I179" s="4">
        <v>3.4346000000000001</v>
      </c>
      <c r="J179" s="4">
        <v>51.085000000000001</v>
      </c>
      <c r="K179" s="4">
        <v>101.2851</v>
      </c>
      <c r="L179" s="4">
        <v>104.7461</v>
      </c>
      <c r="M179" s="4">
        <v>102.6484</v>
      </c>
      <c r="N179" s="4">
        <v>5.0979999999999999</v>
      </c>
      <c r="O179" s="4">
        <v>4.7755000000000001</v>
      </c>
      <c r="P179" s="4">
        <v>4.4249999999999998</v>
      </c>
      <c r="Q179" s="4">
        <v>4.4889999999999999</v>
      </c>
    </row>
    <row r="180" spans="1:17" ht="15" customHeight="1" x14ac:dyDescent="0.2">
      <c r="A180" s="3">
        <v>42510</v>
      </c>
      <c r="B180" s="4">
        <v>40.1</v>
      </c>
      <c r="C180" s="4">
        <v>28.5</v>
      </c>
      <c r="D180" s="4">
        <v>9.9</v>
      </c>
      <c r="E180" s="4">
        <v>8.5</v>
      </c>
      <c r="F180" s="4">
        <v>12.6884</v>
      </c>
      <c r="G180" s="4">
        <v>1.0355000000000001</v>
      </c>
      <c r="H180" s="4">
        <v>2.3302999999999998</v>
      </c>
      <c r="I180" s="4">
        <v>3.4378000000000002</v>
      </c>
      <c r="J180" s="4">
        <v>50.978000000000002</v>
      </c>
      <c r="K180" s="4">
        <v>101.6133</v>
      </c>
      <c r="L180" s="4">
        <v>104.7813</v>
      </c>
      <c r="M180" s="4">
        <v>102.7188</v>
      </c>
      <c r="N180" s="4">
        <v>5.1130000000000004</v>
      </c>
      <c r="O180" s="4">
        <v>4.4728000000000003</v>
      </c>
      <c r="P180" s="4">
        <v>4.4127999999999998</v>
      </c>
      <c r="Q180" s="4">
        <v>4.4696999999999996</v>
      </c>
    </row>
    <row r="181" spans="1:17" ht="15" customHeight="1" x14ac:dyDescent="0.2">
      <c r="A181" s="3">
        <v>42513</v>
      </c>
      <c r="B181" s="4">
        <v>37.299999999999997</v>
      </c>
      <c r="C181" s="4">
        <v>35.200000000000003</v>
      </c>
      <c r="D181" s="4">
        <v>8.5</v>
      </c>
      <c r="E181" s="4">
        <v>6.4</v>
      </c>
      <c r="F181" s="4">
        <v>12.6929</v>
      </c>
      <c r="G181" s="4">
        <v>1.0377000000000001</v>
      </c>
      <c r="H181" s="4">
        <v>2.3329</v>
      </c>
      <c r="I181" s="4">
        <v>3.4403999999999999</v>
      </c>
      <c r="J181" s="4">
        <v>51.07</v>
      </c>
      <c r="K181" s="4">
        <v>101.5313</v>
      </c>
      <c r="L181" s="4">
        <v>104.76949999999999</v>
      </c>
      <c r="M181" s="4">
        <v>102.7188</v>
      </c>
      <c r="N181" s="4">
        <v>5.0982000000000003</v>
      </c>
      <c r="O181" s="4">
        <v>4.5522</v>
      </c>
      <c r="P181" s="4">
        <v>4.4192999999999998</v>
      </c>
      <c r="Q181" s="4">
        <v>4.4702999999999999</v>
      </c>
    </row>
    <row r="182" spans="1:17" ht="15" customHeight="1" x14ac:dyDescent="0.2">
      <c r="A182" s="3">
        <v>42514</v>
      </c>
      <c r="B182" s="4">
        <v>36.9</v>
      </c>
      <c r="C182" s="4">
        <v>23.8</v>
      </c>
      <c r="D182" s="4">
        <v>9.6999999999999993</v>
      </c>
      <c r="E182" s="4">
        <v>8.3000000000000007</v>
      </c>
      <c r="F182" s="4">
        <v>12.7043</v>
      </c>
      <c r="G182" s="4">
        <v>1.0410999999999999</v>
      </c>
      <c r="H182" s="4">
        <v>2.3361000000000001</v>
      </c>
      <c r="I182" s="4">
        <v>3.4439000000000002</v>
      </c>
      <c r="J182" s="4">
        <v>51.540999999999997</v>
      </c>
      <c r="K182" s="4">
        <v>101.6758</v>
      </c>
      <c r="L182" s="4">
        <v>104.8516</v>
      </c>
      <c r="M182" s="4">
        <v>102.8359</v>
      </c>
      <c r="N182" s="4">
        <v>5.0266000000000002</v>
      </c>
      <c r="O182" s="4">
        <v>4.4218999999999999</v>
      </c>
      <c r="P182" s="4">
        <v>4.3883000000000001</v>
      </c>
      <c r="Q182" s="4">
        <v>4.4379999999999997</v>
      </c>
    </row>
    <row r="183" spans="1:17" ht="15" customHeight="1" x14ac:dyDescent="0.2">
      <c r="A183" s="3">
        <v>42515</v>
      </c>
      <c r="B183" s="4">
        <v>35.4</v>
      </c>
      <c r="C183" s="4">
        <v>25</v>
      </c>
      <c r="D183" s="4">
        <v>9.1999999999999993</v>
      </c>
      <c r="E183" s="4">
        <v>8.4</v>
      </c>
      <c r="F183" s="4">
        <v>12.711399999999999</v>
      </c>
      <c r="G183" s="4">
        <v>1.0437000000000001</v>
      </c>
      <c r="H183" s="4">
        <v>2.3386999999999998</v>
      </c>
      <c r="I183" s="4">
        <v>3.4466000000000001</v>
      </c>
      <c r="J183" s="4">
        <v>51.78</v>
      </c>
      <c r="K183" s="4">
        <v>101.6601</v>
      </c>
      <c r="L183" s="4">
        <v>104.8516</v>
      </c>
      <c r="M183" s="4">
        <v>102.8359</v>
      </c>
      <c r="N183" s="4">
        <v>4.99</v>
      </c>
      <c r="O183" s="4">
        <v>4.4398999999999997</v>
      </c>
      <c r="P183" s="4">
        <v>4.3901000000000003</v>
      </c>
      <c r="Q183" s="4">
        <v>4.4386000000000001</v>
      </c>
    </row>
    <row r="184" spans="1:17" ht="15" customHeight="1" x14ac:dyDescent="0.2">
      <c r="A184" s="3">
        <v>42516</v>
      </c>
      <c r="B184" s="4">
        <v>34.799999999999997</v>
      </c>
      <c r="C184" s="4">
        <v>29.6</v>
      </c>
      <c r="D184" s="4">
        <v>9.1999999999999993</v>
      </c>
      <c r="E184" s="4">
        <v>7.8</v>
      </c>
      <c r="F184" s="4">
        <v>12.7234</v>
      </c>
      <c r="G184" s="4">
        <v>1.0515000000000001</v>
      </c>
      <c r="H184" s="4">
        <v>2.3472</v>
      </c>
      <c r="I184" s="4">
        <v>3.4554999999999998</v>
      </c>
      <c r="J184" s="4">
        <v>51.988</v>
      </c>
      <c r="K184" s="4">
        <v>101.6328</v>
      </c>
      <c r="L184" s="4">
        <v>104.9336</v>
      </c>
      <c r="M184" s="4">
        <v>102.9688</v>
      </c>
      <c r="N184" s="4">
        <v>4.9561999999999999</v>
      </c>
      <c r="O184" s="4">
        <v>4.4752999999999998</v>
      </c>
      <c r="P184" s="4">
        <v>4.3630000000000004</v>
      </c>
      <c r="Q184" s="4">
        <v>4.4032</v>
      </c>
    </row>
    <row r="185" spans="1:17" ht="15" customHeight="1" x14ac:dyDescent="0.2">
      <c r="A185" s="3">
        <v>42517</v>
      </c>
      <c r="B185" s="4">
        <v>35.799999999999997</v>
      </c>
      <c r="C185" s="4">
        <v>28.5</v>
      </c>
      <c r="D185" s="4">
        <v>10.9</v>
      </c>
      <c r="E185" s="4">
        <v>10.3</v>
      </c>
      <c r="F185" s="4">
        <v>12.7247</v>
      </c>
      <c r="G185" s="4">
        <v>1.0543</v>
      </c>
      <c r="H185" s="4">
        <v>2.3496999999999999</v>
      </c>
      <c r="I185" s="4">
        <v>3.4578000000000002</v>
      </c>
      <c r="J185" s="4">
        <v>51.91</v>
      </c>
      <c r="K185" s="4">
        <v>101.6601</v>
      </c>
      <c r="L185" s="4">
        <v>104.92189999999999</v>
      </c>
      <c r="M185" s="4">
        <v>102.9063</v>
      </c>
      <c r="N185" s="4">
        <v>4.9667000000000003</v>
      </c>
      <c r="O185" s="4">
        <v>4.4537000000000004</v>
      </c>
      <c r="P185" s="4">
        <v>4.3695000000000004</v>
      </c>
      <c r="Q185" s="4">
        <v>4.4211999999999998</v>
      </c>
    </row>
    <row r="186" spans="1:17" ht="15" customHeight="1" x14ac:dyDescent="0.2">
      <c r="A186" s="3">
        <v>42520</v>
      </c>
      <c r="B186" s="4">
        <v>35.700000000000003</v>
      </c>
      <c r="C186" s="4">
        <v>28.8</v>
      </c>
      <c r="D186" s="4">
        <v>11.1</v>
      </c>
      <c r="E186" s="4">
        <v>10.3</v>
      </c>
      <c r="F186" s="4">
        <v>12.727399999999999</v>
      </c>
      <c r="G186" s="4">
        <v>1.0569999999999999</v>
      </c>
      <c r="H186" s="4">
        <v>2.3523999999999998</v>
      </c>
      <c r="I186" s="4">
        <v>3.4603999999999999</v>
      </c>
      <c r="J186" s="4">
        <v>51.91</v>
      </c>
      <c r="K186" s="4">
        <v>101.6601</v>
      </c>
      <c r="L186" s="4">
        <v>104.92189999999999</v>
      </c>
      <c r="M186" s="4">
        <v>102.9063</v>
      </c>
      <c r="N186" s="4">
        <v>4.9656000000000002</v>
      </c>
      <c r="O186" s="4">
        <v>4.4572000000000003</v>
      </c>
      <c r="P186" s="4">
        <v>4.3712999999999997</v>
      </c>
      <c r="Q186" s="4">
        <v>4.4218000000000002</v>
      </c>
    </row>
    <row r="187" spans="1:17" ht="15" customHeight="1" x14ac:dyDescent="0.2">
      <c r="A187" s="3">
        <v>42521</v>
      </c>
      <c r="B187" s="4">
        <v>35.700000000000003</v>
      </c>
      <c r="C187" s="4">
        <v>28.2</v>
      </c>
      <c r="D187" s="4">
        <v>9.8000000000000007</v>
      </c>
      <c r="E187" s="4">
        <v>6.6</v>
      </c>
      <c r="F187" s="4">
        <v>12.7332</v>
      </c>
      <c r="G187" s="4">
        <v>1.0596000000000001</v>
      </c>
      <c r="H187" s="4">
        <v>2.3551000000000002</v>
      </c>
      <c r="I187" s="4">
        <v>3.4639000000000002</v>
      </c>
      <c r="J187" s="4">
        <v>52.082999999999998</v>
      </c>
      <c r="K187" s="4">
        <v>101.6523</v>
      </c>
      <c r="L187" s="4">
        <v>104.9336</v>
      </c>
      <c r="M187" s="4">
        <v>103.0313</v>
      </c>
      <c r="N187" s="4">
        <v>4.9390999999999998</v>
      </c>
      <c r="O187" s="4">
        <v>4.4676999999999998</v>
      </c>
      <c r="P187" s="4">
        <v>4.3685</v>
      </c>
      <c r="Q187" s="4">
        <v>4.3875000000000002</v>
      </c>
    </row>
    <row r="188" spans="1:17" ht="15" customHeight="1" x14ac:dyDescent="0.2">
      <c r="A188" s="3">
        <v>42522</v>
      </c>
      <c r="B188" s="4">
        <v>38.6</v>
      </c>
      <c r="C188" s="4">
        <v>50</v>
      </c>
      <c r="D188" s="4">
        <v>13.8</v>
      </c>
      <c r="E188" s="4">
        <v>9.8000000000000007</v>
      </c>
      <c r="F188" s="4">
        <v>12.723000000000001</v>
      </c>
      <c r="G188" s="4">
        <v>1.0609</v>
      </c>
      <c r="H188" s="4">
        <v>2.3559999999999999</v>
      </c>
      <c r="I188" s="4">
        <v>3.4638</v>
      </c>
      <c r="J188" s="4">
        <v>51.381</v>
      </c>
      <c r="K188" s="4">
        <v>101.3789</v>
      </c>
      <c r="L188" s="4">
        <v>104.64060000000001</v>
      </c>
      <c r="M188" s="4">
        <v>102.6172</v>
      </c>
      <c r="N188" s="4">
        <v>5.0420999999999996</v>
      </c>
      <c r="O188" s="4">
        <v>4.7192999999999996</v>
      </c>
      <c r="P188" s="4">
        <v>4.4863</v>
      </c>
      <c r="Q188" s="4">
        <v>4.5035999999999996</v>
      </c>
    </row>
    <row r="189" spans="1:17" ht="15" customHeight="1" x14ac:dyDescent="0.2">
      <c r="A189" s="3">
        <v>42523</v>
      </c>
      <c r="B189" s="4">
        <v>38</v>
      </c>
      <c r="C189" s="4">
        <v>34.5</v>
      </c>
      <c r="D189" s="4">
        <v>11.5</v>
      </c>
      <c r="E189" s="4">
        <v>9</v>
      </c>
      <c r="F189" s="4">
        <v>12.7372</v>
      </c>
      <c r="G189" s="4">
        <v>1.0696000000000001</v>
      </c>
      <c r="H189" s="4">
        <v>2.3645</v>
      </c>
      <c r="I189" s="4">
        <v>3.4725000000000001</v>
      </c>
      <c r="J189" s="4">
        <v>51.706000000000003</v>
      </c>
      <c r="K189" s="4">
        <v>101.5313</v>
      </c>
      <c r="L189" s="4">
        <v>104.7226</v>
      </c>
      <c r="M189" s="4">
        <v>102.7188</v>
      </c>
      <c r="N189" s="4">
        <v>4.9905999999999997</v>
      </c>
      <c r="O189" s="4">
        <v>4.5900999999999996</v>
      </c>
      <c r="P189" s="4">
        <v>4.4589999999999996</v>
      </c>
      <c r="Q189" s="4">
        <v>4.4768999999999997</v>
      </c>
    </row>
    <row r="190" spans="1:17" ht="15" customHeight="1" x14ac:dyDescent="0.2">
      <c r="A190" s="3">
        <v>42524</v>
      </c>
      <c r="B190" s="4">
        <v>37</v>
      </c>
      <c r="C190" s="4">
        <v>34.200000000000003</v>
      </c>
      <c r="D190" s="4">
        <v>10.1</v>
      </c>
      <c r="E190" s="4">
        <v>9.5</v>
      </c>
      <c r="F190" s="4">
        <v>12.740500000000001</v>
      </c>
      <c r="G190" s="4">
        <v>1.0723</v>
      </c>
      <c r="H190" s="4">
        <v>2.3673000000000002</v>
      </c>
      <c r="I190" s="4">
        <v>3.4748999999999999</v>
      </c>
      <c r="J190" s="4">
        <v>51.732999999999997</v>
      </c>
      <c r="K190" s="4">
        <v>101.5273</v>
      </c>
      <c r="L190" s="4">
        <v>104.7539</v>
      </c>
      <c r="M190" s="4">
        <v>102.6875</v>
      </c>
      <c r="N190" s="4">
        <v>4.9855999999999998</v>
      </c>
      <c r="O190" s="4">
        <v>4.5967000000000002</v>
      </c>
      <c r="P190" s="4">
        <v>4.4484000000000004</v>
      </c>
      <c r="Q190" s="4">
        <v>4.4862000000000002</v>
      </c>
    </row>
    <row r="191" spans="1:17" ht="15" customHeight="1" x14ac:dyDescent="0.2">
      <c r="A191" s="3">
        <v>42527</v>
      </c>
      <c r="B191" s="4">
        <v>36.9</v>
      </c>
      <c r="C191" s="4">
        <v>34.4</v>
      </c>
      <c r="D191" s="4">
        <v>10.199999999999999</v>
      </c>
      <c r="E191" s="4">
        <v>9.5</v>
      </c>
      <c r="F191" s="4">
        <v>12.7432</v>
      </c>
      <c r="G191" s="4">
        <v>1.0749</v>
      </c>
      <c r="H191" s="4">
        <v>2.37</v>
      </c>
      <c r="I191" s="4">
        <v>3.4775999999999998</v>
      </c>
      <c r="J191" s="4">
        <v>51.732999999999997</v>
      </c>
      <c r="K191" s="4">
        <v>101.5273</v>
      </c>
      <c r="L191" s="4">
        <v>104.7539</v>
      </c>
      <c r="M191" s="4">
        <v>102.6875</v>
      </c>
      <c r="N191" s="4">
        <v>4.9844999999999997</v>
      </c>
      <c r="O191" s="4">
        <v>4.5998000000000001</v>
      </c>
      <c r="P191" s="4">
        <v>4.4500999999999999</v>
      </c>
      <c r="Q191" s="4">
        <v>4.4866999999999999</v>
      </c>
    </row>
    <row r="192" spans="1:17" ht="15" customHeight="1" x14ac:dyDescent="0.2">
      <c r="A192" s="3">
        <v>42528</v>
      </c>
      <c r="B192" s="4">
        <v>36.4</v>
      </c>
      <c r="C192" s="4">
        <v>30.5</v>
      </c>
      <c r="D192" s="4">
        <v>9.1</v>
      </c>
      <c r="E192" s="4">
        <v>7.6</v>
      </c>
      <c r="F192" s="4">
        <v>12.7456</v>
      </c>
      <c r="G192" s="4">
        <v>1.0779000000000001</v>
      </c>
      <c r="H192" s="4">
        <v>2.3727</v>
      </c>
      <c r="I192" s="4">
        <v>3.4805999999999999</v>
      </c>
      <c r="J192" s="4">
        <v>51.715000000000003</v>
      </c>
      <c r="K192" s="4">
        <v>101.58199999999999</v>
      </c>
      <c r="L192" s="4">
        <v>104.76949999999999</v>
      </c>
      <c r="M192" s="4">
        <v>102.7422</v>
      </c>
      <c r="N192" s="4">
        <v>4.9862000000000002</v>
      </c>
      <c r="O192" s="4">
        <v>4.5538999999999996</v>
      </c>
      <c r="P192" s="4">
        <v>4.4457000000000004</v>
      </c>
      <c r="Q192" s="4">
        <v>4.4720000000000004</v>
      </c>
    </row>
    <row r="193" spans="1:17" ht="15" customHeight="1" x14ac:dyDescent="0.2">
      <c r="A193" s="3">
        <v>42529</v>
      </c>
      <c r="B193" s="4">
        <v>36.5</v>
      </c>
      <c r="C193" s="4">
        <v>32.700000000000003</v>
      </c>
      <c r="D193" s="4">
        <v>10.3</v>
      </c>
      <c r="E193" s="4">
        <v>8.8000000000000007</v>
      </c>
      <c r="F193" s="4">
        <v>12.755599999999999</v>
      </c>
      <c r="G193" s="4">
        <v>1.0803</v>
      </c>
      <c r="H193" s="4">
        <v>2.3757000000000001</v>
      </c>
      <c r="I193" s="4">
        <v>3.4842</v>
      </c>
      <c r="J193" s="4">
        <v>52.107999999999997</v>
      </c>
      <c r="K193" s="4">
        <v>101.5391</v>
      </c>
      <c r="L193" s="4">
        <v>104.83199999999999</v>
      </c>
      <c r="M193" s="4">
        <v>102.875</v>
      </c>
      <c r="N193" s="4">
        <v>4.9272999999999998</v>
      </c>
      <c r="O193" s="4">
        <v>4.5952999999999999</v>
      </c>
      <c r="P193" s="4">
        <v>4.4229000000000003</v>
      </c>
      <c r="Q193" s="4">
        <v>4.4356999999999998</v>
      </c>
    </row>
    <row r="194" spans="1:17" ht="15" customHeight="1" x14ac:dyDescent="0.2">
      <c r="A194" s="3">
        <v>42530</v>
      </c>
      <c r="B194" s="4">
        <v>36.299999999999997</v>
      </c>
      <c r="C194" s="4">
        <v>27</v>
      </c>
      <c r="D194" s="4">
        <v>7.1</v>
      </c>
      <c r="E194" s="4">
        <v>8.1</v>
      </c>
      <c r="F194" s="4">
        <v>12.7591</v>
      </c>
      <c r="G194" s="4">
        <v>1.0886</v>
      </c>
      <c r="H194" s="4">
        <v>2.3841999999999999</v>
      </c>
      <c r="I194" s="4">
        <v>3.4918</v>
      </c>
      <c r="J194" s="4">
        <v>51.856000000000002</v>
      </c>
      <c r="K194" s="4">
        <v>101.5976</v>
      </c>
      <c r="L194" s="4">
        <v>104.91800000000001</v>
      </c>
      <c r="M194" s="4">
        <v>102.8203</v>
      </c>
      <c r="N194" s="4">
        <v>4.9611999999999998</v>
      </c>
      <c r="O194" s="4">
        <v>4.5525000000000002</v>
      </c>
      <c r="P194" s="4">
        <v>4.3944999999999999</v>
      </c>
      <c r="Q194" s="4">
        <v>4.4526000000000003</v>
      </c>
    </row>
    <row r="195" spans="1:17" ht="15" customHeight="1" x14ac:dyDescent="0.2">
      <c r="A195" s="3">
        <v>42531</v>
      </c>
      <c r="B195" s="4">
        <v>38</v>
      </c>
      <c r="C195" s="4">
        <v>20.100000000000001</v>
      </c>
      <c r="D195" s="4">
        <v>8</v>
      </c>
      <c r="E195" s="4">
        <v>6.9</v>
      </c>
      <c r="F195" s="4">
        <v>12.7683</v>
      </c>
      <c r="G195" s="4">
        <v>1.0914999999999999</v>
      </c>
      <c r="H195" s="4">
        <v>2.3864000000000001</v>
      </c>
      <c r="I195" s="4">
        <v>3.4948000000000001</v>
      </c>
      <c r="J195" s="4">
        <v>52.207000000000001</v>
      </c>
      <c r="K195" s="4">
        <v>101.6523</v>
      </c>
      <c r="L195" s="4">
        <v>104.8398</v>
      </c>
      <c r="M195" s="4">
        <v>102.8672</v>
      </c>
      <c r="N195" s="4">
        <v>4.9085999999999999</v>
      </c>
      <c r="O195" s="4">
        <v>4.5072000000000001</v>
      </c>
      <c r="P195" s="4">
        <v>4.4268999999999998</v>
      </c>
      <c r="Q195" s="4">
        <v>4.4401999999999999</v>
      </c>
    </row>
    <row r="196" spans="1:17" ht="15" customHeight="1" x14ac:dyDescent="0.2">
      <c r="A196" s="3">
        <v>42534</v>
      </c>
      <c r="B196" s="4">
        <v>36</v>
      </c>
      <c r="C196" s="4">
        <v>17.3</v>
      </c>
      <c r="D196" s="4">
        <v>9.6999999999999993</v>
      </c>
      <c r="E196" s="4">
        <v>6.4</v>
      </c>
      <c r="F196" s="4">
        <v>12.786099999999999</v>
      </c>
      <c r="G196" s="4">
        <v>1.0947</v>
      </c>
      <c r="H196" s="4">
        <v>2.3906000000000001</v>
      </c>
      <c r="I196" s="4">
        <v>3.5007999999999999</v>
      </c>
      <c r="J196" s="4">
        <v>53.036999999999999</v>
      </c>
      <c r="K196" s="4">
        <v>101.75</v>
      </c>
      <c r="L196" s="4">
        <v>105.0938</v>
      </c>
      <c r="M196" s="4">
        <v>103.3672</v>
      </c>
      <c r="N196" s="4">
        <v>4.7870999999999997</v>
      </c>
      <c r="O196" s="4">
        <v>4.4244000000000003</v>
      </c>
      <c r="P196" s="4">
        <v>4.3293999999999997</v>
      </c>
      <c r="Q196" s="4">
        <v>4.3028000000000004</v>
      </c>
    </row>
    <row r="197" spans="1:17" ht="15" customHeight="1" x14ac:dyDescent="0.2">
      <c r="A197" s="3">
        <v>42535</v>
      </c>
      <c r="B197" s="4">
        <v>36.299999999999997</v>
      </c>
      <c r="C197" s="4">
        <v>31.4</v>
      </c>
      <c r="D197" s="4">
        <v>8.8000000000000007</v>
      </c>
      <c r="E197" s="4">
        <v>7</v>
      </c>
      <c r="F197" s="4">
        <v>12.7879</v>
      </c>
      <c r="G197" s="4">
        <v>1.0966</v>
      </c>
      <c r="H197" s="4">
        <v>2.3935</v>
      </c>
      <c r="I197" s="4">
        <v>3.5034999999999998</v>
      </c>
      <c r="J197" s="4">
        <v>52.988</v>
      </c>
      <c r="K197" s="4">
        <v>101.60550000000001</v>
      </c>
      <c r="L197" s="4">
        <v>105.1367</v>
      </c>
      <c r="M197" s="4">
        <v>103.3672</v>
      </c>
      <c r="N197" s="4">
        <v>4.7931999999999997</v>
      </c>
      <c r="O197" s="4">
        <v>4.5548000000000002</v>
      </c>
      <c r="P197" s="4">
        <v>4.3146000000000004</v>
      </c>
      <c r="Q197" s="4">
        <v>4.3034999999999997</v>
      </c>
    </row>
    <row r="198" spans="1:17" ht="15" customHeight="1" x14ac:dyDescent="0.2">
      <c r="A198" s="3">
        <v>42536</v>
      </c>
      <c r="B198" s="4">
        <v>35.299999999999997</v>
      </c>
      <c r="C198" s="4">
        <v>29.8</v>
      </c>
      <c r="D198" s="4">
        <v>6.3</v>
      </c>
      <c r="E198" s="4">
        <v>6.1</v>
      </c>
      <c r="F198" s="4">
        <v>12.7912</v>
      </c>
      <c r="G198" s="4">
        <v>1.0993999999999999</v>
      </c>
      <c r="H198" s="4">
        <v>2.3965000000000001</v>
      </c>
      <c r="I198" s="4">
        <v>3.5064000000000002</v>
      </c>
      <c r="J198" s="4">
        <v>53.018999999999998</v>
      </c>
      <c r="K198" s="4">
        <v>101.6211</v>
      </c>
      <c r="L198" s="4">
        <v>105.20699999999999</v>
      </c>
      <c r="M198" s="4">
        <v>103.4063</v>
      </c>
      <c r="N198" s="4">
        <v>4.7877999999999998</v>
      </c>
      <c r="O198" s="4">
        <v>4.5442</v>
      </c>
      <c r="P198" s="4">
        <v>4.2891000000000004</v>
      </c>
      <c r="Q198" s="4">
        <v>4.2934000000000001</v>
      </c>
    </row>
    <row r="199" spans="1:17" ht="15" customHeight="1" x14ac:dyDescent="0.2">
      <c r="A199" s="3">
        <v>42537</v>
      </c>
      <c r="B199" s="4">
        <v>35.799999999999997</v>
      </c>
      <c r="C199" s="4">
        <v>15.3</v>
      </c>
      <c r="D199" s="4">
        <v>7.5</v>
      </c>
      <c r="E199" s="4">
        <v>6.3</v>
      </c>
      <c r="F199" s="4">
        <v>12.8073</v>
      </c>
      <c r="G199" s="4">
        <v>1.1084000000000001</v>
      </c>
      <c r="H199" s="4">
        <v>2.4051999999999998</v>
      </c>
      <c r="I199" s="4">
        <v>3.5158</v>
      </c>
      <c r="J199" s="4">
        <v>53.459000000000003</v>
      </c>
      <c r="K199" s="4">
        <v>101.82810000000001</v>
      </c>
      <c r="L199" s="4">
        <v>105.33199999999999</v>
      </c>
      <c r="M199" s="4">
        <v>103.625</v>
      </c>
      <c r="N199" s="4">
        <v>4.7215999999999996</v>
      </c>
      <c r="O199" s="4">
        <v>4.3733000000000004</v>
      </c>
      <c r="P199" s="4">
        <v>4.2462999999999997</v>
      </c>
      <c r="Q199" s="4">
        <v>4.2355</v>
      </c>
    </row>
    <row r="200" spans="1:17" ht="15" customHeight="1" x14ac:dyDescent="0.2">
      <c r="A200" s="3">
        <v>42538</v>
      </c>
      <c r="B200" s="4">
        <v>35.4</v>
      </c>
      <c r="C200" s="4">
        <v>12.2</v>
      </c>
      <c r="D200" s="4">
        <v>4.5</v>
      </c>
      <c r="E200" s="4">
        <v>5.6</v>
      </c>
      <c r="F200" s="4">
        <v>12.817600000000001</v>
      </c>
      <c r="G200" s="4">
        <v>1.1113999999999999</v>
      </c>
      <c r="H200" s="4">
        <v>2.4089</v>
      </c>
      <c r="I200" s="4">
        <v>3.5196999999999998</v>
      </c>
      <c r="J200" s="4">
        <v>53.881999999999998</v>
      </c>
      <c r="K200" s="4">
        <v>101.89060000000001</v>
      </c>
      <c r="L200" s="4">
        <v>105.5117</v>
      </c>
      <c r="M200" s="4">
        <v>103.8125</v>
      </c>
      <c r="N200" s="4">
        <v>4.6605999999999996</v>
      </c>
      <c r="O200" s="4">
        <v>4.3226000000000004</v>
      </c>
      <c r="P200" s="4">
        <v>4.1787999999999998</v>
      </c>
      <c r="Q200" s="4">
        <v>4.1849999999999996</v>
      </c>
    </row>
    <row r="201" spans="1:17" ht="15" customHeight="1" x14ac:dyDescent="0.2">
      <c r="A201" s="3">
        <v>42541</v>
      </c>
      <c r="B201" s="4">
        <v>33.700000000000003</v>
      </c>
      <c r="C201" s="4">
        <v>16.8</v>
      </c>
      <c r="D201" s="4">
        <v>4.5999999999999996</v>
      </c>
      <c r="E201" s="4">
        <v>5.0999999999999996</v>
      </c>
      <c r="F201" s="4">
        <v>12.827999999999999</v>
      </c>
      <c r="G201" s="4">
        <v>1.1136999999999999</v>
      </c>
      <c r="H201" s="4">
        <v>2.4117000000000002</v>
      </c>
      <c r="I201" s="4">
        <v>3.5230999999999999</v>
      </c>
      <c r="J201" s="4">
        <v>54.317999999999998</v>
      </c>
      <c r="K201" s="4">
        <v>101.83199999999999</v>
      </c>
      <c r="L201" s="4">
        <v>105.5391</v>
      </c>
      <c r="M201" s="4">
        <v>103.9141</v>
      </c>
      <c r="N201" s="4">
        <v>4.5982000000000003</v>
      </c>
      <c r="O201" s="4">
        <v>4.3769</v>
      </c>
      <c r="P201" s="4">
        <v>4.1702000000000004</v>
      </c>
      <c r="Q201" s="4">
        <v>4.1581000000000001</v>
      </c>
    </row>
    <row r="202" spans="1:17" ht="15" customHeight="1" x14ac:dyDescent="0.2">
      <c r="A202" s="3">
        <v>42542</v>
      </c>
      <c r="B202" s="4">
        <v>33.299999999999997</v>
      </c>
      <c r="C202" s="4">
        <v>16.7</v>
      </c>
      <c r="D202" s="4">
        <v>4.7</v>
      </c>
      <c r="E202" s="4">
        <v>4.7</v>
      </c>
      <c r="F202" s="4">
        <v>12.8348</v>
      </c>
      <c r="G202" s="4">
        <v>1.1165</v>
      </c>
      <c r="H202" s="4">
        <v>2.4148000000000001</v>
      </c>
      <c r="I202" s="4">
        <v>3.5265</v>
      </c>
      <c r="J202" s="4">
        <v>54.551000000000002</v>
      </c>
      <c r="K202" s="4">
        <v>101.8633</v>
      </c>
      <c r="L202" s="4">
        <v>105.6016</v>
      </c>
      <c r="M202" s="4">
        <v>104.0313</v>
      </c>
      <c r="N202" s="4">
        <v>4.5647000000000002</v>
      </c>
      <c r="O202" s="4">
        <v>4.3532999999999999</v>
      </c>
      <c r="P202" s="4">
        <v>4.1481000000000003</v>
      </c>
      <c r="Q202" s="4">
        <v>4.1269999999999998</v>
      </c>
    </row>
    <row r="203" spans="1:17" ht="15" customHeight="1" x14ac:dyDescent="0.2">
      <c r="A203" s="3">
        <v>42543</v>
      </c>
      <c r="B203" s="4">
        <v>32.4</v>
      </c>
      <c r="C203" s="4">
        <v>17.600000000000001</v>
      </c>
      <c r="D203" s="4">
        <v>4.9000000000000004</v>
      </c>
      <c r="E203" s="4">
        <v>5</v>
      </c>
      <c r="F203" s="4">
        <v>12.844900000000001</v>
      </c>
      <c r="G203" s="4">
        <v>1.1193</v>
      </c>
      <c r="H203" s="4">
        <v>2.4178999999999999</v>
      </c>
      <c r="I203" s="4">
        <v>3.53</v>
      </c>
      <c r="J203" s="4">
        <v>54.972000000000001</v>
      </c>
      <c r="K203" s="4">
        <v>101.8789</v>
      </c>
      <c r="L203" s="4">
        <v>105.6914</v>
      </c>
      <c r="M203" s="4">
        <v>104.1563</v>
      </c>
      <c r="N203" s="4">
        <v>4.5052000000000003</v>
      </c>
      <c r="O203" s="4">
        <v>4.3433000000000002</v>
      </c>
      <c r="P203" s="4">
        <v>4.1155999999999997</v>
      </c>
      <c r="Q203" s="4">
        <v>4.0937999999999999</v>
      </c>
    </row>
    <row r="204" spans="1:17" ht="15" customHeight="1" x14ac:dyDescent="0.2">
      <c r="A204" s="3">
        <v>42544</v>
      </c>
      <c r="B204" s="4">
        <v>31.5</v>
      </c>
      <c r="C204" s="4">
        <v>15</v>
      </c>
      <c r="D204" s="4">
        <v>4.2</v>
      </c>
      <c r="E204" s="4">
        <v>5.0999999999999996</v>
      </c>
      <c r="F204" s="4">
        <v>12.8506</v>
      </c>
      <c r="G204" s="4">
        <v>1.1272</v>
      </c>
      <c r="H204" s="4">
        <v>2.4253999999999998</v>
      </c>
      <c r="I204" s="4">
        <v>3.5369999999999999</v>
      </c>
      <c r="J204" s="4">
        <v>54.826000000000001</v>
      </c>
      <c r="K204" s="4">
        <v>101.85939999999999</v>
      </c>
      <c r="L204" s="4">
        <v>105.6016</v>
      </c>
      <c r="M204" s="4">
        <v>104</v>
      </c>
      <c r="N204" s="4">
        <v>4.5227000000000004</v>
      </c>
      <c r="O204" s="4">
        <v>4.3704999999999998</v>
      </c>
      <c r="P204" s="4">
        <v>4.1561000000000003</v>
      </c>
      <c r="Q204" s="4">
        <v>4.1384999999999996</v>
      </c>
    </row>
    <row r="205" spans="1:17" ht="15" customHeight="1" x14ac:dyDescent="0.2">
      <c r="A205" s="3">
        <v>42545</v>
      </c>
      <c r="B205" s="4">
        <v>32.6</v>
      </c>
      <c r="C205" s="4">
        <v>17.5</v>
      </c>
      <c r="D205" s="4">
        <v>5.2</v>
      </c>
      <c r="E205" s="4">
        <v>5.7</v>
      </c>
      <c r="F205" s="4">
        <v>12.8515</v>
      </c>
      <c r="G205" s="4">
        <v>1.1297999999999999</v>
      </c>
      <c r="H205" s="4">
        <v>2.4281999999999999</v>
      </c>
      <c r="I205" s="4">
        <v>3.5398000000000001</v>
      </c>
      <c r="J205" s="4">
        <v>54.722000000000001</v>
      </c>
      <c r="K205" s="4">
        <v>101.8476</v>
      </c>
      <c r="L205" s="4">
        <v>105.625</v>
      </c>
      <c r="M205" s="4">
        <v>104.0234</v>
      </c>
      <c r="N205" s="4">
        <v>4.5362</v>
      </c>
      <c r="O205" s="4">
        <v>4.3840000000000003</v>
      </c>
      <c r="P205" s="4">
        <v>4.1492000000000004</v>
      </c>
      <c r="Q205" s="4">
        <v>4.1329000000000002</v>
      </c>
    </row>
    <row r="206" spans="1:17" ht="15" customHeight="1" x14ac:dyDescent="0.2">
      <c r="A206" s="3">
        <v>42548</v>
      </c>
      <c r="B206" s="4">
        <v>32.1</v>
      </c>
      <c r="C206" s="4">
        <v>16.7</v>
      </c>
      <c r="D206" s="4">
        <v>4.0999999999999996</v>
      </c>
      <c r="E206" s="4">
        <v>5</v>
      </c>
      <c r="F206" s="4">
        <v>12.848100000000001</v>
      </c>
      <c r="G206" s="4">
        <v>1.1322000000000001</v>
      </c>
      <c r="H206" s="4">
        <v>2.4302999999999999</v>
      </c>
      <c r="I206" s="4">
        <v>3.5415000000000001</v>
      </c>
      <c r="J206" s="4">
        <v>54.371000000000002</v>
      </c>
      <c r="K206" s="4">
        <v>101.8086</v>
      </c>
      <c r="L206" s="4">
        <v>105.5273</v>
      </c>
      <c r="M206" s="4">
        <v>103.875</v>
      </c>
      <c r="N206" s="4">
        <v>4.5842999999999998</v>
      </c>
      <c r="O206" s="4">
        <v>4.4207000000000001</v>
      </c>
      <c r="P206" s="4">
        <v>4.1886000000000001</v>
      </c>
      <c r="Q206" s="4">
        <v>4.1738999999999997</v>
      </c>
    </row>
    <row r="207" spans="1:17" ht="15" customHeight="1" x14ac:dyDescent="0.2">
      <c r="A207" s="3">
        <v>42549</v>
      </c>
      <c r="B207" s="4">
        <v>32.9</v>
      </c>
      <c r="C207" s="4">
        <v>15.6</v>
      </c>
      <c r="D207" s="4">
        <v>5.7</v>
      </c>
      <c r="E207" s="4">
        <v>6</v>
      </c>
      <c r="F207" s="4">
        <v>12.855499999999999</v>
      </c>
      <c r="G207" s="4">
        <v>1.1348</v>
      </c>
      <c r="H207" s="4">
        <v>2.4327999999999999</v>
      </c>
      <c r="I207" s="4">
        <v>3.5442999999999998</v>
      </c>
      <c r="J207" s="4">
        <v>54.636000000000003</v>
      </c>
      <c r="K207" s="4">
        <v>101.79300000000001</v>
      </c>
      <c r="L207" s="4">
        <v>105.5039</v>
      </c>
      <c r="M207" s="4">
        <v>103.9063</v>
      </c>
      <c r="N207" s="4">
        <v>4.5464000000000002</v>
      </c>
      <c r="O207" s="4">
        <v>4.4371999999999998</v>
      </c>
      <c r="P207" s="4">
        <v>4.1994999999999996</v>
      </c>
      <c r="Q207" s="4">
        <v>4.1661000000000001</v>
      </c>
    </row>
    <row r="208" spans="1:17" ht="15" customHeight="1" x14ac:dyDescent="0.2">
      <c r="A208" s="3">
        <v>42550</v>
      </c>
      <c r="B208" s="4">
        <v>33.4</v>
      </c>
      <c r="C208" s="4">
        <v>23.2</v>
      </c>
      <c r="D208" s="4">
        <v>6.5</v>
      </c>
      <c r="E208" s="4">
        <v>4.5999999999999996</v>
      </c>
      <c r="F208" s="4">
        <v>12.8565</v>
      </c>
      <c r="G208" s="4">
        <v>1.1371</v>
      </c>
      <c r="H208" s="4">
        <v>2.4355000000000002</v>
      </c>
      <c r="I208" s="4">
        <v>3.5476000000000001</v>
      </c>
      <c r="J208" s="4">
        <v>54.54</v>
      </c>
      <c r="K208" s="4">
        <v>101.7148</v>
      </c>
      <c r="L208" s="4">
        <v>105.51560000000001</v>
      </c>
      <c r="M208" s="4">
        <v>104</v>
      </c>
      <c r="N208" s="4">
        <v>4.5587999999999997</v>
      </c>
      <c r="O208" s="4">
        <v>4.5068999999999999</v>
      </c>
      <c r="P208" s="4">
        <v>4.1970000000000001</v>
      </c>
      <c r="Q208" s="4">
        <v>4.1414999999999997</v>
      </c>
    </row>
    <row r="209" spans="1:17" ht="15" customHeight="1" x14ac:dyDescent="0.2">
      <c r="A209" s="3">
        <v>42551</v>
      </c>
      <c r="B209" s="4">
        <v>34.9</v>
      </c>
      <c r="C209" s="4">
        <v>22.4</v>
      </c>
      <c r="D209" s="4">
        <v>6.6</v>
      </c>
      <c r="E209" s="4">
        <v>5.9</v>
      </c>
      <c r="F209" s="4">
        <v>12.855399999999999</v>
      </c>
      <c r="G209" s="4">
        <v>1.1449</v>
      </c>
      <c r="H209" s="4">
        <v>2.4428000000000001</v>
      </c>
      <c r="I209" s="4">
        <v>3.5541999999999998</v>
      </c>
      <c r="J209" s="4">
        <v>54.009</v>
      </c>
      <c r="K209" s="4">
        <v>101.6875</v>
      </c>
      <c r="L209" s="4">
        <v>105.3984</v>
      </c>
      <c r="M209" s="4">
        <v>103.7813</v>
      </c>
      <c r="N209" s="4">
        <v>4.6303000000000001</v>
      </c>
      <c r="O209" s="4">
        <v>4.5392999999999999</v>
      </c>
      <c r="P209" s="4">
        <v>4.2474999999999996</v>
      </c>
      <c r="Q209" s="4">
        <v>4.2028999999999996</v>
      </c>
    </row>
    <row r="210" spans="1:17" ht="15" customHeight="1" x14ac:dyDescent="0.2">
      <c r="A210" s="3">
        <v>42552</v>
      </c>
      <c r="B210" s="4">
        <v>34.799999999999997</v>
      </c>
      <c r="C210" s="4">
        <v>22.8</v>
      </c>
      <c r="D210" s="4">
        <v>6.8</v>
      </c>
      <c r="E210" s="4">
        <v>6</v>
      </c>
      <c r="F210" s="4">
        <v>12.8581</v>
      </c>
      <c r="G210" s="4">
        <v>1.1476</v>
      </c>
      <c r="H210" s="4">
        <v>2.4453999999999998</v>
      </c>
      <c r="I210" s="4">
        <v>3.5568</v>
      </c>
      <c r="J210" s="4">
        <v>54.009</v>
      </c>
      <c r="K210" s="4">
        <v>101.6875</v>
      </c>
      <c r="L210" s="4">
        <v>105.3984</v>
      </c>
      <c r="M210" s="4">
        <v>103.7813</v>
      </c>
      <c r="N210" s="4">
        <v>4.6292999999999997</v>
      </c>
      <c r="O210" s="4">
        <v>4.5423</v>
      </c>
      <c r="P210" s="4">
        <v>4.2493999999999996</v>
      </c>
      <c r="Q210" s="4">
        <v>4.2035999999999998</v>
      </c>
    </row>
    <row r="211" spans="1:17" ht="15" customHeight="1" x14ac:dyDescent="0.2">
      <c r="A211" s="3">
        <v>42555</v>
      </c>
      <c r="B211" s="4">
        <v>32.4</v>
      </c>
      <c r="C211" s="4">
        <v>12.5</v>
      </c>
      <c r="D211" s="4">
        <v>5</v>
      </c>
      <c r="E211" s="4">
        <v>4.0999999999999996</v>
      </c>
      <c r="F211" s="4">
        <v>12.857900000000001</v>
      </c>
      <c r="G211" s="4">
        <v>1.1507000000000001</v>
      </c>
      <c r="H211" s="4">
        <v>2.4478</v>
      </c>
      <c r="I211" s="4">
        <v>3.5586000000000002</v>
      </c>
      <c r="J211" s="4">
        <v>53.843000000000004</v>
      </c>
      <c r="K211" s="4">
        <v>101.7813</v>
      </c>
      <c r="L211" s="4">
        <v>105.3476</v>
      </c>
      <c r="M211" s="4">
        <v>103.6484</v>
      </c>
      <c r="N211" s="4">
        <v>4.6516000000000002</v>
      </c>
      <c r="O211" s="4">
        <v>4.4664999999999999</v>
      </c>
      <c r="P211" s="4">
        <v>4.2706999999999997</v>
      </c>
      <c r="Q211" s="4">
        <v>4.2403000000000004</v>
      </c>
    </row>
    <row r="212" spans="1:17" ht="15" customHeight="1" x14ac:dyDescent="0.2">
      <c r="A212" s="3">
        <v>42556</v>
      </c>
      <c r="B212" s="4">
        <v>34.799999999999997</v>
      </c>
      <c r="C212" s="4">
        <v>9.8000000000000007</v>
      </c>
      <c r="D212" s="4">
        <v>5.3</v>
      </c>
      <c r="E212" s="4">
        <v>4.3</v>
      </c>
      <c r="F212" s="4">
        <v>12.8614</v>
      </c>
      <c r="G212" s="4">
        <v>1.1535</v>
      </c>
      <c r="H212" s="4">
        <v>2.4504000000000001</v>
      </c>
      <c r="I212" s="4">
        <v>3.5615000000000001</v>
      </c>
      <c r="J212" s="4">
        <v>53.884999999999998</v>
      </c>
      <c r="K212" s="4">
        <v>101.8047</v>
      </c>
      <c r="L212" s="4">
        <v>105.3476</v>
      </c>
      <c r="M212" s="4">
        <v>103.6875</v>
      </c>
      <c r="N212" s="4">
        <v>4.6448</v>
      </c>
      <c r="O212" s="4">
        <v>4.45</v>
      </c>
      <c r="P212" s="4">
        <v>4.2725</v>
      </c>
      <c r="Q212" s="4">
        <v>4.2304000000000004</v>
      </c>
    </row>
    <row r="213" spans="1:17" ht="15" customHeight="1" x14ac:dyDescent="0.2">
      <c r="A213" s="3">
        <v>42557</v>
      </c>
      <c r="B213" s="4">
        <v>34.200000000000003</v>
      </c>
      <c r="C213" s="4">
        <v>17.100000000000001</v>
      </c>
      <c r="D213" s="4">
        <v>5.0999999999999996</v>
      </c>
      <c r="E213" s="4">
        <v>4.5999999999999996</v>
      </c>
      <c r="F213" s="4">
        <v>12.845800000000001</v>
      </c>
      <c r="G213" s="4">
        <v>1.1554</v>
      </c>
      <c r="H213" s="4">
        <v>2.4512999999999998</v>
      </c>
      <c r="I213" s="4">
        <v>3.5611000000000002</v>
      </c>
      <c r="J213" s="4">
        <v>52.86</v>
      </c>
      <c r="K213" s="4">
        <v>101.6601</v>
      </c>
      <c r="L213" s="4">
        <v>105.04689999999999</v>
      </c>
      <c r="M213" s="4">
        <v>103.2109</v>
      </c>
      <c r="N213" s="4">
        <v>4.7899000000000003</v>
      </c>
      <c r="O213" s="4">
        <v>4.5742000000000003</v>
      </c>
      <c r="P213" s="4">
        <v>4.3890000000000002</v>
      </c>
      <c r="Q213" s="4">
        <v>4.3601999999999999</v>
      </c>
    </row>
    <row r="214" spans="1:17" ht="15" customHeight="1" x14ac:dyDescent="0.2">
      <c r="A214" s="3">
        <v>42558</v>
      </c>
      <c r="B214" s="4">
        <v>33.299999999999997</v>
      </c>
      <c r="C214" s="4">
        <v>19.100000000000001</v>
      </c>
      <c r="D214" s="4">
        <v>4.8</v>
      </c>
      <c r="E214" s="4">
        <v>4.9000000000000004</v>
      </c>
      <c r="F214" s="4">
        <v>12.853999999999999</v>
      </c>
      <c r="G214" s="4">
        <v>1.1635</v>
      </c>
      <c r="H214" s="4">
        <v>2.4598</v>
      </c>
      <c r="I214" s="4">
        <v>3.5693999999999999</v>
      </c>
      <c r="J214" s="4">
        <v>52.86</v>
      </c>
      <c r="K214" s="4">
        <v>101.66800000000001</v>
      </c>
      <c r="L214" s="4">
        <v>105.1328</v>
      </c>
      <c r="M214" s="4">
        <v>103.2578</v>
      </c>
      <c r="N214" s="4">
        <v>4.7869000000000002</v>
      </c>
      <c r="O214" s="4">
        <v>4.5763999999999996</v>
      </c>
      <c r="P214" s="4">
        <v>4.3616000000000001</v>
      </c>
      <c r="Q214" s="4">
        <v>4.3494000000000002</v>
      </c>
    </row>
    <row r="215" spans="1:17" ht="15" customHeight="1" x14ac:dyDescent="0.2">
      <c r="A215" s="3">
        <v>42559</v>
      </c>
      <c r="B215" s="4">
        <v>33.799999999999997</v>
      </c>
      <c r="C215" s="4">
        <v>12.1</v>
      </c>
      <c r="D215" s="4">
        <v>4.2</v>
      </c>
      <c r="E215" s="4">
        <v>5.0999999999999996</v>
      </c>
      <c r="F215" s="4">
        <v>12.857200000000001</v>
      </c>
      <c r="G215" s="4">
        <v>1.1667000000000001</v>
      </c>
      <c r="H215" s="4">
        <v>2.4630000000000001</v>
      </c>
      <c r="I215" s="4">
        <v>3.5726</v>
      </c>
      <c r="J215" s="4">
        <v>52.884999999999998</v>
      </c>
      <c r="K215" s="4">
        <v>101.7851</v>
      </c>
      <c r="L215" s="4">
        <v>105.23050000000001</v>
      </c>
      <c r="M215" s="4">
        <v>103.3438</v>
      </c>
      <c r="N215" s="4">
        <v>4.7823000000000002</v>
      </c>
      <c r="O215" s="4">
        <v>4.4821</v>
      </c>
      <c r="P215" s="4">
        <v>4.3262999999999998</v>
      </c>
      <c r="Q215" s="4">
        <v>4.3266999999999998</v>
      </c>
    </row>
    <row r="216" spans="1:17" ht="15" customHeight="1" x14ac:dyDescent="0.2">
      <c r="A216" s="3">
        <v>42562</v>
      </c>
      <c r="B216" s="4">
        <v>34.4</v>
      </c>
      <c r="C216" s="4">
        <v>8.9</v>
      </c>
      <c r="D216" s="4">
        <v>6.3</v>
      </c>
      <c r="E216" s="4">
        <v>5.6</v>
      </c>
      <c r="F216" s="4">
        <v>12.862</v>
      </c>
      <c r="G216" s="4">
        <v>1.1697</v>
      </c>
      <c r="H216" s="4">
        <v>2.4659</v>
      </c>
      <c r="I216" s="4">
        <v>3.5758999999999999</v>
      </c>
      <c r="J216" s="4">
        <v>52.996000000000002</v>
      </c>
      <c r="K216" s="4">
        <v>101.85939999999999</v>
      </c>
      <c r="L216" s="4">
        <v>105.2773</v>
      </c>
      <c r="M216" s="4">
        <v>103.4375</v>
      </c>
      <c r="N216" s="4">
        <v>4.7652999999999999</v>
      </c>
      <c r="O216" s="4">
        <v>4.4238</v>
      </c>
      <c r="P216" s="4">
        <v>4.3103999999999996</v>
      </c>
      <c r="Q216" s="4">
        <v>4.3019999999999996</v>
      </c>
    </row>
    <row r="217" spans="1:17" ht="15" customHeight="1" x14ac:dyDescent="0.2">
      <c r="A217" s="3">
        <v>42563</v>
      </c>
      <c r="B217" s="4">
        <v>33.6</v>
      </c>
      <c r="C217" s="4">
        <v>7</v>
      </c>
      <c r="D217" s="4">
        <v>2.9</v>
      </c>
      <c r="E217" s="4">
        <v>4.7</v>
      </c>
      <c r="F217" s="4">
        <v>12.8621</v>
      </c>
      <c r="G217" s="4">
        <v>1.1726000000000001</v>
      </c>
      <c r="H217" s="4">
        <v>2.4689999999999999</v>
      </c>
      <c r="I217" s="4">
        <v>3.5783999999999998</v>
      </c>
      <c r="J217" s="4">
        <v>52.85</v>
      </c>
      <c r="K217" s="4">
        <v>101.8984</v>
      </c>
      <c r="L217" s="4">
        <v>105.3438</v>
      </c>
      <c r="M217" s="4">
        <v>103.4141</v>
      </c>
      <c r="N217" s="4">
        <v>4.7853000000000003</v>
      </c>
      <c r="O217" s="4">
        <v>4.3948999999999998</v>
      </c>
      <c r="P217" s="4">
        <v>4.2869999999999999</v>
      </c>
      <c r="Q217" s="4">
        <v>4.3090000000000002</v>
      </c>
    </row>
    <row r="218" spans="1:17" ht="15" customHeight="1" x14ac:dyDescent="0.2">
      <c r="A218" s="3">
        <v>42564</v>
      </c>
      <c r="B218" s="4">
        <v>33.6</v>
      </c>
      <c r="C218" s="4">
        <v>17.600000000000001</v>
      </c>
      <c r="D218" s="4">
        <v>4.5</v>
      </c>
      <c r="E218" s="4">
        <v>5.3</v>
      </c>
      <c r="F218" s="4">
        <v>12.8619</v>
      </c>
      <c r="G218" s="4">
        <v>1.1746000000000001</v>
      </c>
      <c r="H218" s="4">
        <v>2.4710000000000001</v>
      </c>
      <c r="I218" s="4">
        <v>3.5802</v>
      </c>
      <c r="J218" s="4">
        <v>52.686999999999998</v>
      </c>
      <c r="K218" s="4">
        <v>101.7617</v>
      </c>
      <c r="L218" s="4">
        <v>105.23439999999999</v>
      </c>
      <c r="M218" s="4">
        <v>103.2813</v>
      </c>
      <c r="N218" s="4">
        <v>4.8079000000000001</v>
      </c>
      <c r="O218" s="4">
        <v>4.5106999999999999</v>
      </c>
      <c r="P218" s="4">
        <v>4.3303000000000003</v>
      </c>
      <c r="Q218" s="4">
        <v>4.3455000000000004</v>
      </c>
    </row>
    <row r="219" spans="1:17" ht="15" customHeight="1" x14ac:dyDescent="0.2">
      <c r="A219" s="3">
        <v>42565</v>
      </c>
      <c r="B219" s="4">
        <v>32.4</v>
      </c>
      <c r="C219" s="4">
        <v>15.7</v>
      </c>
      <c r="D219" s="4">
        <v>5.2</v>
      </c>
      <c r="E219" s="4">
        <v>6.5</v>
      </c>
      <c r="F219" s="4">
        <v>12.871700000000001</v>
      </c>
      <c r="G219" s="4">
        <v>1.1825000000000001</v>
      </c>
      <c r="H219" s="4">
        <v>2.4784000000000002</v>
      </c>
      <c r="I219" s="4">
        <v>3.5872999999999999</v>
      </c>
      <c r="J219" s="4">
        <v>52.777000000000001</v>
      </c>
      <c r="K219" s="4">
        <v>101.7578</v>
      </c>
      <c r="L219" s="4">
        <v>105.1367</v>
      </c>
      <c r="M219" s="4">
        <v>103.1563</v>
      </c>
      <c r="N219" s="4">
        <v>4.7919999999999998</v>
      </c>
      <c r="O219" s="4">
        <v>4.5228999999999999</v>
      </c>
      <c r="P219" s="4">
        <v>4.3726000000000003</v>
      </c>
      <c r="Q219" s="4">
        <v>4.3811999999999998</v>
      </c>
    </row>
    <row r="220" spans="1:17" ht="15" customHeight="1" x14ac:dyDescent="0.2">
      <c r="A220" s="3">
        <v>42566</v>
      </c>
      <c r="B220" s="4">
        <v>34.5</v>
      </c>
      <c r="C220" s="4">
        <v>13.7</v>
      </c>
      <c r="D220" s="4">
        <v>7</v>
      </c>
      <c r="E220" s="4">
        <v>6.7</v>
      </c>
      <c r="F220" s="4">
        <v>12.8704</v>
      </c>
      <c r="G220" s="4">
        <v>1.1858</v>
      </c>
      <c r="H220" s="4">
        <v>2.4817999999999998</v>
      </c>
      <c r="I220" s="4">
        <v>3.5021</v>
      </c>
      <c r="J220" s="4">
        <v>52.552</v>
      </c>
      <c r="K220" s="4">
        <v>101.875</v>
      </c>
      <c r="L220" s="4">
        <v>105.2617</v>
      </c>
      <c r="M220" s="4">
        <v>103.3125</v>
      </c>
      <c r="N220" s="4">
        <v>4.8235000000000001</v>
      </c>
      <c r="O220" s="4">
        <v>4.4302000000000001</v>
      </c>
      <c r="P220" s="4">
        <v>4.3272000000000004</v>
      </c>
      <c r="Q220" s="4">
        <v>4.3395000000000001</v>
      </c>
    </row>
    <row r="221" spans="1:17" ht="15" customHeight="1" x14ac:dyDescent="0.2">
      <c r="A221" s="3">
        <v>42569</v>
      </c>
      <c r="B221" s="4">
        <v>31.2</v>
      </c>
      <c r="C221" s="4">
        <v>14.4</v>
      </c>
      <c r="D221" s="4">
        <v>4.5999999999999996</v>
      </c>
      <c r="E221" s="4">
        <v>4.0999999999999996</v>
      </c>
      <c r="F221" s="4">
        <v>12.879899999999999</v>
      </c>
      <c r="G221" s="4">
        <v>1.1879</v>
      </c>
      <c r="H221" s="4">
        <v>2.4839000000000002</v>
      </c>
      <c r="I221" s="4">
        <v>3.5045000000000002</v>
      </c>
      <c r="J221" s="4">
        <v>52.927</v>
      </c>
      <c r="K221" s="4">
        <v>101.7734</v>
      </c>
      <c r="L221" s="4">
        <v>105.1797</v>
      </c>
      <c r="M221" s="4">
        <v>103.2734</v>
      </c>
      <c r="N221" s="4">
        <v>4.7683999999999997</v>
      </c>
      <c r="O221" s="4">
        <v>4.5162000000000004</v>
      </c>
      <c r="P221" s="4">
        <v>4.3598999999999997</v>
      </c>
      <c r="Q221" s="4">
        <v>4.3505000000000003</v>
      </c>
    </row>
    <row r="222" spans="1:17" ht="15" customHeight="1" x14ac:dyDescent="0.2">
      <c r="A222" s="3">
        <v>42570</v>
      </c>
      <c r="B222" s="4">
        <v>33.299999999999997</v>
      </c>
      <c r="C222" s="4">
        <v>15.9</v>
      </c>
      <c r="D222" s="4">
        <v>4.2</v>
      </c>
      <c r="E222" s="4">
        <v>4.7</v>
      </c>
      <c r="F222" s="4">
        <v>12.8962</v>
      </c>
      <c r="G222" s="4">
        <v>1.1910000000000001</v>
      </c>
      <c r="H222" s="4">
        <v>2.4883000000000002</v>
      </c>
      <c r="I222" s="4">
        <v>3.5102000000000002</v>
      </c>
      <c r="J222" s="4">
        <v>53.683999999999997</v>
      </c>
      <c r="K222" s="4">
        <v>101.8438</v>
      </c>
      <c r="L222" s="4">
        <v>105.4648</v>
      </c>
      <c r="M222" s="4">
        <v>103.6875</v>
      </c>
      <c r="N222" s="4">
        <v>4.6597999999999997</v>
      </c>
      <c r="O222" s="4">
        <v>4.4619</v>
      </c>
      <c r="P222" s="4">
        <v>4.2544000000000004</v>
      </c>
      <c r="Q222" s="4">
        <v>4.2397</v>
      </c>
    </row>
    <row r="223" spans="1:17" ht="15" customHeight="1" x14ac:dyDescent="0.2">
      <c r="A223" s="3">
        <v>42571</v>
      </c>
      <c r="B223" s="4">
        <v>33.200000000000003</v>
      </c>
      <c r="C223" s="4">
        <v>16.2</v>
      </c>
      <c r="D223" s="4">
        <v>4.4000000000000004</v>
      </c>
      <c r="E223" s="4">
        <v>4.7</v>
      </c>
      <c r="F223" s="4">
        <v>12.898899999999999</v>
      </c>
      <c r="G223" s="4">
        <v>1.1936</v>
      </c>
      <c r="H223" s="4">
        <v>2.4908999999999999</v>
      </c>
      <c r="I223" s="4">
        <v>3.5129000000000001</v>
      </c>
      <c r="J223" s="4">
        <v>53.683999999999997</v>
      </c>
      <c r="K223" s="4">
        <v>101.8438</v>
      </c>
      <c r="L223" s="4">
        <v>105.4648</v>
      </c>
      <c r="M223" s="4">
        <v>103.6875</v>
      </c>
      <c r="N223" s="4">
        <v>4.6589</v>
      </c>
      <c r="O223" s="4">
        <v>4.4649999999999999</v>
      </c>
      <c r="P223" s="4">
        <v>4.2563000000000004</v>
      </c>
      <c r="Q223" s="4">
        <v>4.2403000000000004</v>
      </c>
    </row>
    <row r="224" spans="1:17" ht="15" customHeight="1" x14ac:dyDescent="0.2">
      <c r="A224" s="3">
        <v>42572</v>
      </c>
      <c r="B224" s="4">
        <v>34.4</v>
      </c>
      <c r="C224" s="4">
        <v>13.5</v>
      </c>
      <c r="D224" s="4">
        <v>5.4</v>
      </c>
      <c r="E224" s="4">
        <v>4.3</v>
      </c>
      <c r="F224" s="4">
        <v>12.9001</v>
      </c>
      <c r="G224" s="4">
        <v>1.2020999999999999</v>
      </c>
      <c r="H224" s="4">
        <v>2.4996</v>
      </c>
      <c r="I224" s="4">
        <v>3.5217999999999998</v>
      </c>
      <c r="J224" s="4">
        <v>53.29</v>
      </c>
      <c r="K224" s="4">
        <v>101.9375</v>
      </c>
      <c r="L224" s="4">
        <v>105.58199999999999</v>
      </c>
      <c r="M224" s="4">
        <v>103.8203</v>
      </c>
      <c r="N224" s="4">
        <v>4.7119</v>
      </c>
      <c r="O224" s="4">
        <v>4.3986999999999998</v>
      </c>
      <c r="P224" s="4">
        <v>4.218</v>
      </c>
      <c r="Q224" s="4">
        <v>4.2064000000000004</v>
      </c>
    </row>
    <row r="225" spans="1:17" ht="15" customHeight="1" x14ac:dyDescent="0.2">
      <c r="A225" s="3">
        <v>42573</v>
      </c>
      <c r="B225" s="4">
        <v>33.299999999999997</v>
      </c>
      <c r="C225" s="4">
        <v>13.4</v>
      </c>
      <c r="D225" s="4">
        <v>5.9</v>
      </c>
      <c r="E225" s="4">
        <v>4.2</v>
      </c>
      <c r="F225" s="4">
        <v>12.8911</v>
      </c>
      <c r="G225" s="4">
        <v>1.2043999999999999</v>
      </c>
      <c r="H225" s="4">
        <v>2.5007999999999999</v>
      </c>
      <c r="I225" s="4">
        <v>3.5217999999999998</v>
      </c>
      <c r="J225" s="4">
        <v>52.639000000000003</v>
      </c>
      <c r="K225" s="4">
        <v>101.875</v>
      </c>
      <c r="L225" s="4">
        <v>105.3398</v>
      </c>
      <c r="M225" s="4">
        <v>103.4453</v>
      </c>
      <c r="N225" s="4">
        <v>4.8040000000000003</v>
      </c>
      <c r="O225" s="4">
        <v>4.4522000000000004</v>
      </c>
      <c r="P225" s="4">
        <v>4.3105000000000002</v>
      </c>
      <c r="Q225" s="4">
        <v>4.3072999999999997</v>
      </c>
    </row>
    <row r="226" spans="1:17" ht="15" customHeight="1" x14ac:dyDescent="0.2">
      <c r="A226" s="3">
        <v>42576</v>
      </c>
      <c r="B226" s="4">
        <v>31.6</v>
      </c>
      <c r="C226" s="4">
        <v>11.9</v>
      </c>
      <c r="D226" s="4">
        <v>3.1</v>
      </c>
      <c r="E226" s="4">
        <v>3.5</v>
      </c>
      <c r="F226" s="4">
        <v>12.9153</v>
      </c>
      <c r="G226" s="4">
        <v>1.2076</v>
      </c>
      <c r="H226" s="4">
        <v>2.5051999999999999</v>
      </c>
      <c r="I226" s="4">
        <v>3.5274000000000001</v>
      </c>
      <c r="J226" s="4">
        <v>53.835000000000001</v>
      </c>
      <c r="K226" s="4">
        <v>101.98050000000001</v>
      </c>
      <c r="L226" s="4">
        <v>105.64449999999999</v>
      </c>
      <c r="M226" s="4">
        <v>103.8516</v>
      </c>
      <c r="N226" s="4">
        <v>4.6329000000000002</v>
      </c>
      <c r="O226" s="4">
        <v>4.3707000000000003</v>
      </c>
      <c r="P226" s="4">
        <v>4.1985000000000001</v>
      </c>
      <c r="Q226" s="4">
        <v>4.1992000000000003</v>
      </c>
    </row>
    <row r="227" spans="1:17" ht="15" customHeight="1" x14ac:dyDescent="0.2">
      <c r="A227" s="3">
        <v>42577</v>
      </c>
      <c r="B227" s="4">
        <v>32</v>
      </c>
      <c r="C227" s="4">
        <v>17.399999999999999</v>
      </c>
      <c r="D227" s="4">
        <v>4.7</v>
      </c>
      <c r="E227" s="4">
        <v>4.9000000000000004</v>
      </c>
      <c r="F227" s="4">
        <v>12.915800000000001</v>
      </c>
      <c r="G227" s="4">
        <v>1.2101</v>
      </c>
      <c r="H227" s="4">
        <v>2.508</v>
      </c>
      <c r="I227" s="4">
        <v>3.5301999999999998</v>
      </c>
      <c r="J227" s="4">
        <v>53.707999999999998</v>
      </c>
      <c r="K227" s="4">
        <v>101.9414</v>
      </c>
      <c r="L227" s="4">
        <v>105.67189999999999</v>
      </c>
      <c r="M227" s="4">
        <v>103.875</v>
      </c>
      <c r="N227" s="4">
        <v>4.6497000000000002</v>
      </c>
      <c r="O227" s="4">
        <v>4.4051999999999998</v>
      </c>
      <c r="P227" s="4">
        <v>4.1901999999999999</v>
      </c>
      <c r="Q227" s="4">
        <v>4.1936</v>
      </c>
    </row>
    <row r="228" spans="1:17" ht="15" customHeight="1" x14ac:dyDescent="0.2">
      <c r="A228" s="3">
        <v>42578</v>
      </c>
      <c r="B228" s="4">
        <v>36.4</v>
      </c>
      <c r="C228" s="4">
        <v>14.9</v>
      </c>
      <c r="D228" s="4">
        <v>5.4</v>
      </c>
      <c r="E228" s="4">
        <v>6</v>
      </c>
      <c r="F228" s="4">
        <v>12.902900000000001</v>
      </c>
      <c r="G228" s="4">
        <v>1.2126999999999999</v>
      </c>
      <c r="H228" s="4">
        <v>2.5099</v>
      </c>
      <c r="I228" s="4">
        <v>3.5310999999999999</v>
      </c>
      <c r="J228" s="4">
        <v>52.838000000000001</v>
      </c>
      <c r="K228" s="4">
        <v>101.9375</v>
      </c>
      <c r="L228" s="4">
        <v>105.5391</v>
      </c>
      <c r="M228" s="4">
        <v>103.625</v>
      </c>
      <c r="N228" s="4">
        <v>4.7724000000000002</v>
      </c>
      <c r="O228" s="4">
        <v>4.4115000000000002</v>
      </c>
      <c r="P228" s="4">
        <v>4.2416</v>
      </c>
      <c r="Q228" s="4">
        <v>4.2607999999999997</v>
      </c>
    </row>
    <row r="229" spans="1:17" ht="15" customHeight="1" x14ac:dyDescent="0.2">
      <c r="A229" s="3">
        <v>42579</v>
      </c>
      <c r="B229" s="4">
        <v>32.700000000000003</v>
      </c>
      <c r="C229" s="4">
        <v>11.5</v>
      </c>
      <c r="D229" s="4">
        <v>5.3</v>
      </c>
      <c r="E229" s="4">
        <v>5.7</v>
      </c>
      <c r="F229" s="4">
        <v>12.9268</v>
      </c>
      <c r="G229" s="4">
        <v>1.2211000000000001</v>
      </c>
      <c r="H229" s="4">
        <v>2.5188000000000001</v>
      </c>
      <c r="I229" s="4">
        <v>3.5409999999999999</v>
      </c>
      <c r="J229" s="4">
        <v>53.716000000000001</v>
      </c>
      <c r="K229" s="4">
        <v>102.0117</v>
      </c>
      <c r="L229" s="4">
        <v>105.70310000000001</v>
      </c>
      <c r="M229" s="4">
        <v>103.8828</v>
      </c>
      <c r="N229" s="4">
        <v>4.6448</v>
      </c>
      <c r="O229" s="4">
        <v>4.3620999999999999</v>
      </c>
      <c r="P229" s="4">
        <v>4.1863000000000001</v>
      </c>
      <c r="Q229" s="4">
        <v>4.1938000000000004</v>
      </c>
    </row>
    <row r="230" spans="1:17" ht="15" customHeight="1" x14ac:dyDescent="0.2">
      <c r="A230" s="3">
        <v>42580</v>
      </c>
      <c r="B230" s="4">
        <v>37.299999999999997</v>
      </c>
      <c r="C230" s="4">
        <v>17.399999999999999</v>
      </c>
      <c r="D230" s="4">
        <v>6.5</v>
      </c>
      <c r="E230" s="4">
        <v>6.6</v>
      </c>
      <c r="F230" s="4">
        <v>12.9237</v>
      </c>
      <c r="G230" s="4">
        <v>1.2233000000000001</v>
      </c>
      <c r="H230" s="4">
        <v>2.5213000000000001</v>
      </c>
      <c r="I230" s="4">
        <v>3.5434000000000001</v>
      </c>
      <c r="J230" s="4">
        <v>53.387</v>
      </c>
      <c r="K230" s="4">
        <v>101.9375</v>
      </c>
      <c r="L230" s="4">
        <v>105.6641</v>
      </c>
      <c r="M230" s="4">
        <v>103.8516</v>
      </c>
      <c r="N230" s="4">
        <v>4.6904000000000003</v>
      </c>
      <c r="O230" s="4">
        <v>4.4240000000000004</v>
      </c>
      <c r="P230" s="4">
        <v>4.2027000000000001</v>
      </c>
      <c r="Q230" s="4">
        <v>4.2027000000000001</v>
      </c>
    </row>
    <row r="231" spans="1:17" ht="15" customHeight="1" x14ac:dyDescent="0.2">
      <c r="A231" s="3">
        <v>42583</v>
      </c>
      <c r="B231" s="4">
        <v>34.4</v>
      </c>
      <c r="C231" s="4">
        <v>5.9</v>
      </c>
      <c r="D231" s="4">
        <v>1.5</v>
      </c>
      <c r="E231" s="4">
        <v>2.5</v>
      </c>
      <c r="F231" s="4">
        <v>12.9308</v>
      </c>
      <c r="G231" s="4">
        <v>1.2269000000000001</v>
      </c>
      <c r="H231" s="4">
        <v>2.5255999999999998</v>
      </c>
      <c r="I231" s="4">
        <v>3.5486</v>
      </c>
      <c r="J231" s="4">
        <v>53.628</v>
      </c>
      <c r="K231" s="4">
        <v>102.10939999999999</v>
      </c>
      <c r="L231" s="4">
        <v>105.95699999999999</v>
      </c>
      <c r="M231" s="4">
        <v>104.20310000000001</v>
      </c>
      <c r="N231" s="4">
        <v>4.6553000000000004</v>
      </c>
      <c r="O231" s="4">
        <v>4.2914000000000003</v>
      </c>
      <c r="P231" s="4">
        <v>4.0963000000000003</v>
      </c>
      <c r="Q231" s="4">
        <v>4.1101000000000001</v>
      </c>
    </row>
    <row r="232" spans="1:17" ht="15" customHeight="1" x14ac:dyDescent="0.2">
      <c r="A232" s="3">
        <v>42584</v>
      </c>
      <c r="B232" s="4">
        <v>36.5</v>
      </c>
      <c r="C232" s="4">
        <v>10.199999999999999</v>
      </c>
      <c r="D232" s="4">
        <v>5.2</v>
      </c>
      <c r="E232" s="4">
        <v>5.3</v>
      </c>
      <c r="F232" s="4">
        <v>12.93</v>
      </c>
      <c r="G232" s="4">
        <v>1.2292000000000001</v>
      </c>
      <c r="H232" s="4">
        <v>2.5274999999999999</v>
      </c>
      <c r="I232" s="4">
        <v>3.5503</v>
      </c>
      <c r="J232" s="4">
        <v>53.433999999999997</v>
      </c>
      <c r="K232" s="4">
        <v>102.0391</v>
      </c>
      <c r="L232" s="4">
        <v>105.82810000000001</v>
      </c>
      <c r="M232" s="4">
        <v>104.0625</v>
      </c>
      <c r="N232" s="4">
        <v>4.6818</v>
      </c>
      <c r="O232" s="4">
        <v>4.3501000000000003</v>
      </c>
      <c r="P232" s="4">
        <v>4.1459000000000001</v>
      </c>
      <c r="Q232" s="4">
        <v>4.1478999999999999</v>
      </c>
    </row>
    <row r="233" spans="1:17" ht="15" customHeight="1" x14ac:dyDescent="0.2">
      <c r="A233" s="3">
        <v>42585</v>
      </c>
      <c r="B233" s="4">
        <v>35.5</v>
      </c>
      <c r="C233" s="4">
        <v>6</v>
      </c>
      <c r="D233" s="4">
        <v>3.7</v>
      </c>
      <c r="E233" s="4">
        <v>4.3</v>
      </c>
      <c r="F233" s="4">
        <v>12.9377</v>
      </c>
      <c r="G233" s="4">
        <v>1.2321</v>
      </c>
      <c r="H233" s="4">
        <v>2.5310000000000001</v>
      </c>
      <c r="I233" s="4">
        <v>3.5543</v>
      </c>
      <c r="J233" s="4">
        <v>53.710999999999999</v>
      </c>
      <c r="K233" s="4">
        <v>102.0976</v>
      </c>
      <c r="L233" s="4">
        <v>105.9648</v>
      </c>
      <c r="M233" s="4">
        <v>104.25</v>
      </c>
      <c r="N233" s="4">
        <v>4.6417000000000002</v>
      </c>
      <c r="O233" s="4">
        <v>4.3074000000000003</v>
      </c>
      <c r="P233" s="4">
        <v>4.0974000000000004</v>
      </c>
      <c r="Q233" s="4">
        <v>4.0990000000000002</v>
      </c>
    </row>
    <row r="234" spans="1:17" ht="15" customHeight="1" x14ac:dyDescent="0.2">
      <c r="A234" s="3">
        <v>42586</v>
      </c>
      <c r="B234" s="4">
        <v>35.700000000000003</v>
      </c>
      <c r="C234" s="4">
        <v>1.5</v>
      </c>
      <c r="D234" s="4">
        <v>4.5999999999999996</v>
      </c>
      <c r="E234" s="4">
        <v>5.7</v>
      </c>
      <c r="F234" s="4">
        <v>12.9495</v>
      </c>
      <c r="G234" s="4">
        <v>1.2406999999999999</v>
      </c>
      <c r="H234" s="4">
        <v>2.5394999999999999</v>
      </c>
      <c r="I234" s="4">
        <v>3.5630000000000002</v>
      </c>
      <c r="J234" s="4">
        <v>53.914999999999999</v>
      </c>
      <c r="K234" s="4">
        <v>102.2226</v>
      </c>
      <c r="L234" s="4">
        <v>106.0625</v>
      </c>
      <c r="M234" s="4">
        <v>104.3516</v>
      </c>
      <c r="N234" s="4">
        <v>4.6102999999999996</v>
      </c>
      <c r="O234" s="4">
        <v>4.2198000000000002</v>
      </c>
      <c r="P234" s="4">
        <v>4.0674999999999999</v>
      </c>
      <c r="Q234" s="4">
        <v>4.0742000000000003</v>
      </c>
    </row>
    <row r="235" spans="1:17" ht="15" customHeight="1" x14ac:dyDescent="0.2">
      <c r="A235" s="3">
        <v>42587</v>
      </c>
      <c r="B235" s="4">
        <v>36.9</v>
      </c>
      <c r="C235" s="4">
        <v>7.3</v>
      </c>
      <c r="D235" s="4">
        <v>4.9000000000000004</v>
      </c>
      <c r="E235" s="4">
        <v>5.6</v>
      </c>
      <c r="F235" s="4">
        <v>12.946999999999999</v>
      </c>
      <c r="G235" s="4">
        <v>1.2430000000000001</v>
      </c>
      <c r="H235" s="4">
        <v>2.5419</v>
      </c>
      <c r="I235" s="4">
        <v>3.5651999999999999</v>
      </c>
      <c r="J235" s="4">
        <v>53.616999999999997</v>
      </c>
      <c r="K235" s="4">
        <v>102.14060000000001</v>
      </c>
      <c r="L235" s="4">
        <v>106.01949999999999</v>
      </c>
      <c r="M235" s="4">
        <v>104.2813</v>
      </c>
      <c r="N235" s="4">
        <v>4.6510999999999996</v>
      </c>
      <c r="O235" s="4">
        <v>4.2870999999999997</v>
      </c>
      <c r="P235" s="4">
        <v>4.0853000000000002</v>
      </c>
      <c r="Q235" s="4">
        <v>4.0933000000000002</v>
      </c>
    </row>
    <row r="236" spans="1:17" ht="15" customHeight="1" x14ac:dyDescent="0.2">
      <c r="A236" s="3">
        <v>42590</v>
      </c>
      <c r="B236" s="4">
        <v>36.5</v>
      </c>
      <c r="C236" s="4">
        <v>2.9</v>
      </c>
      <c r="D236" s="4">
        <v>2.8</v>
      </c>
      <c r="E236" s="4">
        <v>4</v>
      </c>
      <c r="F236" s="4">
        <v>12.9537</v>
      </c>
      <c r="G236" s="4">
        <v>1.2461</v>
      </c>
      <c r="H236" s="4">
        <v>2.5457000000000001</v>
      </c>
      <c r="I236" s="4">
        <v>3.5697000000000001</v>
      </c>
      <c r="J236" s="4">
        <v>53.841000000000001</v>
      </c>
      <c r="K236" s="4">
        <v>102.2383</v>
      </c>
      <c r="L236" s="4">
        <v>106.2188</v>
      </c>
      <c r="M236" s="4">
        <v>104.5313</v>
      </c>
      <c r="N236" s="4">
        <v>4.6185999999999998</v>
      </c>
      <c r="O236" s="4">
        <v>4.2145999999999999</v>
      </c>
      <c r="P236" s="4">
        <v>4.0143000000000004</v>
      </c>
      <c r="Q236" s="4">
        <v>4.0282999999999998</v>
      </c>
    </row>
    <row r="237" spans="1:17" ht="15" customHeight="1" x14ac:dyDescent="0.2">
      <c r="A237" s="3">
        <v>42591</v>
      </c>
      <c r="B237" s="4">
        <v>37.4</v>
      </c>
      <c r="C237" s="4">
        <v>2.6</v>
      </c>
      <c r="D237" s="4">
        <v>4</v>
      </c>
      <c r="E237" s="4">
        <v>4.2</v>
      </c>
      <c r="F237" s="4">
        <v>12.9566</v>
      </c>
      <c r="G237" s="4">
        <v>1.2488999999999999</v>
      </c>
      <c r="H237" s="4">
        <v>2.5485000000000002</v>
      </c>
      <c r="I237" s="4">
        <v>3.5729000000000002</v>
      </c>
      <c r="J237" s="4">
        <v>53.853000000000002</v>
      </c>
      <c r="K237" s="4">
        <v>102.25</v>
      </c>
      <c r="L237" s="4">
        <v>106.2461</v>
      </c>
      <c r="M237" s="4">
        <v>104.60939999999999</v>
      </c>
      <c r="N237" s="4">
        <v>4.6162000000000001</v>
      </c>
      <c r="O237" s="4">
        <v>4.2089999999999996</v>
      </c>
      <c r="P237" s="4">
        <v>4.0064000000000002</v>
      </c>
      <c r="Q237" s="4">
        <v>4.0084999999999997</v>
      </c>
    </row>
    <row r="238" spans="1:17" ht="15" customHeight="1" x14ac:dyDescent="0.2">
      <c r="A238" s="3">
        <v>42592</v>
      </c>
      <c r="B238" s="4">
        <v>36</v>
      </c>
      <c r="C238" s="4">
        <v>-0.2</v>
      </c>
      <c r="D238" s="4">
        <v>1.7</v>
      </c>
      <c r="E238" s="4">
        <v>3.8</v>
      </c>
      <c r="F238" s="4">
        <v>12.9748</v>
      </c>
      <c r="G238" s="4">
        <v>1.2521</v>
      </c>
      <c r="H238" s="4">
        <v>2.5529999999999999</v>
      </c>
      <c r="I238" s="4">
        <v>3.5783</v>
      </c>
      <c r="J238" s="4">
        <v>54.728000000000002</v>
      </c>
      <c r="K238" s="4">
        <v>102.3711</v>
      </c>
      <c r="L238" s="4">
        <v>106.5547</v>
      </c>
      <c r="M238" s="4">
        <v>104.9922</v>
      </c>
      <c r="N238" s="4">
        <v>4.4936999999999996</v>
      </c>
      <c r="O238" s="4">
        <v>4.1189</v>
      </c>
      <c r="P238" s="4">
        <v>3.8959999999999999</v>
      </c>
      <c r="Q238" s="4">
        <v>3.9093</v>
      </c>
    </row>
    <row r="239" spans="1:17" ht="15" customHeight="1" x14ac:dyDescent="0.2">
      <c r="A239" s="3">
        <v>42593</v>
      </c>
      <c r="B239" s="4">
        <v>35.700000000000003</v>
      </c>
      <c r="C239" s="4">
        <v>1</v>
      </c>
      <c r="D239" s="4">
        <v>2</v>
      </c>
      <c r="E239" s="4">
        <v>3.6</v>
      </c>
      <c r="F239" s="4">
        <v>12.9817</v>
      </c>
      <c r="G239" s="4">
        <v>1.26</v>
      </c>
      <c r="H239" s="4">
        <v>2.5605000000000002</v>
      </c>
      <c r="I239" s="4">
        <v>3.5857000000000001</v>
      </c>
      <c r="J239" s="4">
        <v>54.654000000000003</v>
      </c>
      <c r="K239" s="4">
        <v>102.3438</v>
      </c>
      <c r="L239" s="4">
        <v>106.4883</v>
      </c>
      <c r="M239" s="4">
        <v>104.9063</v>
      </c>
      <c r="N239" s="4">
        <v>4.5010000000000003</v>
      </c>
      <c r="O239" s="4">
        <v>4.1508000000000003</v>
      </c>
      <c r="P239" s="4">
        <v>3.9266000000000001</v>
      </c>
      <c r="Q239" s="4">
        <v>3.9339</v>
      </c>
    </row>
    <row r="240" spans="1:17" ht="15" customHeight="1" x14ac:dyDescent="0.2">
      <c r="A240" s="3">
        <v>42594</v>
      </c>
      <c r="B240" s="4">
        <v>34.5</v>
      </c>
      <c r="C240" s="4">
        <v>-0.1</v>
      </c>
      <c r="D240" s="4">
        <v>2.9</v>
      </c>
      <c r="E240" s="4">
        <v>3.8</v>
      </c>
      <c r="F240" s="4">
        <v>12.995900000000001</v>
      </c>
      <c r="G240" s="4">
        <v>1.2629999999999999</v>
      </c>
      <c r="H240" s="4">
        <v>2.5638999999999998</v>
      </c>
      <c r="I240" s="4">
        <v>3.5899000000000001</v>
      </c>
      <c r="J240" s="4">
        <v>55.314999999999998</v>
      </c>
      <c r="K240" s="4">
        <v>102.4101</v>
      </c>
      <c r="L240" s="4">
        <v>106.60550000000001</v>
      </c>
      <c r="M240" s="4">
        <v>105.125</v>
      </c>
      <c r="N240" s="4">
        <v>4.4096000000000002</v>
      </c>
      <c r="O240" s="4">
        <v>4.1036000000000001</v>
      </c>
      <c r="P240" s="4">
        <v>3.8862000000000001</v>
      </c>
      <c r="Q240" s="4">
        <v>3.8778000000000001</v>
      </c>
    </row>
    <row r="241" spans="1:17" ht="15" customHeight="1" x14ac:dyDescent="0.2">
      <c r="A241" s="3">
        <v>42597</v>
      </c>
      <c r="B241" s="4">
        <v>33.700000000000003</v>
      </c>
      <c r="C241" s="4">
        <v>0.9</v>
      </c>
      <c r="D241" s="4">
        <v>1.7</v>
      </c>
      <c r="E241" s="4">
        <v>3.1</v>
      </c>
      <c r="F241" s="4">
        <v>12.9971</v>
      </c>
      <c r="G241" s="4">
        <v>1.2655000000000001</v>
      </c>
      <c r="H241" s="4">
        <v>2.5663999999999998</v>
      </c>
      <c r="I241" s="4">
        <v>3.5922000000000001</v>
      </c>
      <c r="J241" s="4">
        <v>55.223999999999997</v>
      </c>
      <c r="K241" s="4">
        <v>102.3867</v>
      </c>
      <c r="L241" s="4">
        <v>106.58199999999999</v>
      </c>
      <c r="M241" s="4">
        <v>105.0703</v>
      </c>
      <c r="N241" s="4">
        <v>4.4210000000000003</v>
      </c>
      <c r="O241" s="4">
        <v>4.1252000000000004</v>
      </c>
      <c r="P241" s="4">
        <v>3.8969</v>
      </c>
      <c r="Q241" s="4">
        <v>3.8927999999999998</v>
      </c>
    </row>
    <row r="242" spans="1:17" ht="15" customHeight="1" x14ac:dyDescent="0.2">
      <c r="A242" s="3">
        <v>42598</v>
      </c>
      <c r="B242" s="4">
        <v>36.5</v>
      </c>
      <c r="C242" s="4">
        <v>3.8</v>
      </c>
      <c r="D242" s="4">
        <v>4.0999999999999996</v>
      </c>
      <c r="E242" s="4">
        <v>5.4</v>
      </c>
      <c r="F242" s="4">
        <v>12.9893</v>
      </c>
      <c r="G242" s="4">
        <v>1.2681</v>
      </c>
      <c r="H242" s="4">
        <v>2.5688</v>
      </c>
      <c r="I242" s="4">
        <v>3.5939000000000001</v>
      </c>
      <c r="J242" s="4">
        <v>54.619</v>
      </c>
      <c r="K242" s="4">
        <v>102.3711</v>
      </c>
      <c r="L242" s="4">
        <v>106.54300000000001</v>
      </c>
      <c r="M242" s="4">
        <v>104.9375</v>
      </c>
      <c r="N242" s="4">
        <v>4.5033000000000003</v>
      </c>
      <c r="O242" s="4">
        <v>4.1406999999999998</v>
      </c>
      <c r="P242" s="4">
        <v>3.9131</v>
      </c>
      <c r="Q242" s="4">
        <v>3.9279999999999999</v>
      </c>
    </row>
    <row r="243" spans="1:17" ht="15" customHeight="1" x14ac:dyDescent="0.2">
      <c r="A243" s="3">
        <v>42599</v>
      </c>
      <c r="B243" s="4">
        <v>36.4</v>
      </c>
      <c r="C243" s="4">
        <v>4.2</v>
      </c>
      <c r="D243" s="4">
        <v>4.3</v>
      </c>
      <c r="E243" s="4">
        <v>5.4</v>
      </c>
      <c r="F243" s="4">
        <v>12.992000000000001</v>
      </c>
      <c r="G243" s="4">
        <v>1.2706999999999999</v>
      </c>
      <c r="H243" s="4">
        <v>2.5714999999999999</v>
      </c>
      <c r="I243" s="4">
        <v>3.5966</v>
      </c>
      <c r="J243" s="4">
        <v>54.619</v>
      </c>
      <c r="K243" s="4">
        <v>102.3711</v>
      </c>
      <c r="L243" s="4">
        <v>106.54300000000001</v>
      </c>
      <c r="M243" s="4">
        <v>104.9375</v>
      </c>
      <c r="N243" s="4">
        <v>4.5023</v>
      </c>
      <c r="O243" s="4">
        <v>4.1441999999999997</v>
      </c>
      <c r="P243" s="4">
        <v>3.9152999999999998</v>
      </c>
      <c r="Q243" s="4">
        <v>3.9287000000000001</v>
      </c>
    </row>
    <row r="244" spans="1:17" ht="15" customHeight="1" x14ac:dyDescent="0.2">
      <c r="A244" s="3">
        <v>42600</v>
      </c>
      <c r="B244" s="4">
        <v>34.5</v>
      </c>
      <c r="C244" s="4">
        <v>4.2</v>
      </c>
      <c r="D244" s="4">
        <v>2.2000000000000002</v>
      </c>
      <c r="E244" s="4">
        <v>3.3</v>
      </c>
      <c r="F244" s="4">
        <v>13.0037</v>
      </c>
      <c r="G244" s="4">
        <v>1.2786</v>
      </c>
      <c r="H244" s="4">
        <v>2.5794999999999999</v>
      </c>
      <c r="I244" s="4">
        <v>3.6048</v>
      </c>
      <c r="J244" s="4">
        <v>54.817999999999998</v>
      </c>
      <c r="K244" s="4">
        <v>102.3359</v>
      </c>
      <c r="L244" s="4">
        <v>106.5547</v>
      </c>
      <c r="M244" s="4">
        <v>104.9688</v>
      </c>
      <c r="N244" s="4">
        <v>4.4722</v>
      </c>
      <c r="O244" s="4">
        <v>4.1816000000000004</v>
      </c>
      <c r="P244" s="4">
        <v>3.9174000000000002</v>
      </c>
      <c r="Q244" s="4">
        <v>3.9228000000000001</v>
      </c>
    </row>
    <row r="245" spans="1:17" ht="15" customHeight="1" x14ac:dyDescent="0.2">
      <c r="A245" s="3">
        <v>42601</v>
      </c>
      <c r="B245" s="4">
        <v>34.200000000000003</v>
      </c>
      <c r="C245" s="4">
        <v>1.8</v>
      </c>
      <c r="D245" s="4">
        <v>4.2</v>
      </c>
      <c r="E245" s="4">
        <v>4.5</v>
      </c>
      <c r="F245" s="4">
        <v>13.0082</v>
      </c>
      <c r="G245" s="4">
        <v>1.2810999999999999</v>
      </c>
      <c r="H245" s="4">
        <v>2.5811999999999999</v>
      </c>
      <c r="I245" s="4">
        <v>3.6065</v>
      </c>
      <c r="J245" s="4">
        <v>54.917999999999999</v>
      </c>
      <c r="K245" s="4">
        <v>102.3203</v>
      </c>
      <c r="L245" s="4">
        <v>106.3984</v>
      </c>
      <c r="M245" s="4">
        <v>104.8359</v>
      </c>
      <c r="N245" s="4">
        <v>4.4574999999999996</v>
      </c>
      <c r="O245" s="4">
        <v>4.1967999999999996</v>
      </c>
      <c r="P245" s="4">
        <v>3.9759000000000002</v>
      </c>
      <c r="Q245" s="4">
        <v>3.9580000000000002</v>
      </c>
    </row>
    <row r="246" spans="1:17" ht="15" customHeight="1" x14ac:dyDescent="0.2">
      <c r="A246" s="3">
        <v>42604</v>
      </c>
      <c r="B246" s="4">
        <v>33.5</v>
      </c>
      <c r="C246" s="4">
        <v>-1.3</v>
      </c>
      <c r="D246" s="4">
        <v>1.9</v>
      </c>
      <c r="E246" s="4">
        <v>3</v>
      </c>
      <c r="F246" s="4">
        <v>13.0177</v>
      </c>
      <c r="G246" s="4">
        <v>1.2843</v>
      </c>
      <c r="H246" s="4">
        <v>2.585</v>
      </c>
      <c r="I246" s="4">
        <v>3.6110000000000002</v>
      </c>
      <c r="J246" s="4">
        <v>55.307000000000002</v>
      </c>
      <c r="K246" s="4">
        <v>102.4141</v>
      </c>
      <c r="L246" s="4">
        <v>106.5938</v>
      </c>
      <c r="M246" s="4">
        <v>105.0938</v>
      </c>
      <c r="N246" s="4">
        <v>4.4035000000000002</v>
      </c>
      <c r="O246" s="4">
        <v>4.1295000000000002</v>
      </c>
      <c r="P246" s="4">
        <v>3.9076</v>
      </c>
      <c r="Q246" s="4">
        <v>3.8919999999999999</v>
      </c>
    </row>
    <row r="247" spans="1:17" ht="15" customHeight="1" x14ac:dyDescent="0.2">
      <c r="A247" s="3">
        <v>42605</v>
      </c>
      <c r="B247" s="4">
        <v>34</v>
      </c>
      <c r="C247" s="4">
        <v>1.8</v>
      </c>
      <c r="D247" s="4">
        <v>4.3</v>
      </c>
      <c r="E247" s="4">
        <v>4.2</v>
      </c>
      <c r="F247" s="4">
        <v>13.018700000000001</v>
      </c>
      <c r="G247" s="4">
        <v>1.2867</v>
      </c>
      <c r="H247" s="4">
        <v>2.5871</v>
      </c>
      <c r="I247" s="4">
        <v>3.613</v>
      </c>
      <c r="J247" s="4">
        <v>55.209000000000003</v>
      </c>
      <c r="K247" s="4">
        <v>102.3672</v>
      </c>
      <c r="L247" s="4">
        <v>106.48439999999999</v>
      </c>
      <c r="M247" s="4">
        <v>105</v>
      </c>
      <c r="N247" s="4">
        <v>4.4158999999999997</v>
      </c>
      <c r="O247" s="4">
        <v>4.1684000000000001</v>
      </c>
      <c r="P247" s="4">
        <v>3.9491000000000001</v>
      </c>
      <c r="Q247" s="4">
        <v>3.9169999999999998</v>
      </c>
    </row>
    <row r="248" spans="1:17" ht="15" customHeight="1" x14ac:dyDescent="0.2">
      <c r="A248" s="3">
        <v>42606</v>
      </c>
      <c r="B248" s="4">
        <v>32.6</v>
      </c>
      <c r="C248" s="4">
        <v>2.2999999999999998</v>
      </c>
      <c r="D248" s="4">
        <v>3.4</v>
      </c>
      <c r="E248" s="4">
        <v>3.7</v>
      </c>
      <c r="F248" s="4">
        <v>13.0291</v>
      </c>
      <c r="G248" s="4">
        <v>1.2897000000000001</v>
      </c>
      <c r="H248" s="4">
        <v>2.5908000000000002</v>
      </c>
      <c r="I248" s="4">
        <v>3.6173999999999999</v>
      </c>
      <c r="J248" s="4">
        <v>55.652000000000001</v>
      </c>
      <c r="K248" s="4">
        <v>102.4336</v>
      </c>
      <c r="L248" s="4">
        <v>106.6797</v>
      </c>
      <c r="M248" s="4">
        <v>105.2422</v>
      </c>
      <c r="N248" s="4">
        <v>4.3550000000000004</v>
      </c>
      <c r="O248" s="4">
        <v>4.1219999999999999</v>
      </c>
      <c r="P248" s="4">
        <v>3.8809999999999998</v>
      </c>
      <c r="Q248" s="4">
        <v>3.8553000000000002</v>
      </c>
    </row>
    <row r="249" spans="1:17" ht="15" customHeight="1" x14ac:dyDescent="0.2">
      <c r="A249" s="3">
        <v>42607</v>
      </c>
      <c r="B249" s="4">
        <v>35.4</v>
      </c>
      <c r="C249" s="4">
        <v>-0.5</v>
      </c>
      <c r="D249" s="4">
        <v>2.9</v>
      </c>
      <c r="E249" s="4">
        <v>3.4</v>
      </c>
      <c r="F249" s="4">
        <v>13.0486</v>
      </c>
      <c r="G249" s="4">
        <v>1.2991999999999999</v>
      </c>
      <c r="H249" s="4">
        <v>2.6023999999999998</v>
      </c>
      <c r="I249" s="4">
        <v>3.6307999999999998</v>
      </c>
      <c r="J249" s="4">
        <v>56.311</v>
      </c>
      <c r="K249" s="4">
        <v>102.75</v>
      </c>
      <c r="L249" s="4">
        <v>107.3086</v>
      </c>
      <c r="M249" s="4">
        <v>106.0078</v>
      </c>
      <c r="N249" s="4">
        <v>4.2641</v>
      </c>
      <c r="O249" s="4">
        <v>3.8969999999999998</v>
      </c>
      <c r="P249" s="4">
        <v>3.6633</v>
      </c>
      <c r="Q249" s="4">
        <v>3.6616</v>
      </c>
    </row>
    <row r="250" spans="1:17" ht="15" customHeight="1" x14ac:dyDescent="0.2">
      <c r="A250" s="3">
        <v>42608</v>
      </c>
      <c r="B250" s="4">
        <v>35</v>
      </c>
      <c r="C250" s="4">
        <v>-7.5</v>
      </c>
      <c r="D250" s="4">
        <v>2.4</v>
      </c>
      <c r="E250" s="4">
        <v>3.5</v>
      </c>
      <c r="F250" s="4">
        <v>13.0602</v>
      </c>
      <c r="G250" s="4">
        <v>1.3028</v>
      </c>
      <c r="H250" s="4">
        <v>2.6063999999999998</v>
      </c>
      <c r="I250" s="4">
        <v>3.6356999999999999</v>
      </c>
      <c r="J250" s="4">
        <v>56.832999999999998</v>
      </c>
      <c r="K250" s="4">
        <v>102.9336</v>
      </c>
      <c r="L250" s="4">
        <v>107.5391</v>
      </c>
      <c r="M250" s="4">
        <v>106.3125</v>
      </c>
      <c r="N250" s="4">
        <v>4.1939000000000002</v>
      </c>
      <c r="O250" s="4">
        <v>3.7650000000000001</v>
      </c>
      <c r="P250" s="4">
        <v>3.5838999999999999</v>
      </c>
      <c r="Q250" s="4">
        <v>3.585</v>
      </c>
    </row>
    <row r="251" spans="1:17" ht="15" customHeight="1" x14ac:dyDescent="0.2">
      <c r="A251" s="3">
        <v>42611</v>
      </c>
      <c r="B251" s="4">
        <v>33.4</v>
      </c>
      <c r="C251" s="4">
        <v>-0.6</v>
      </c>
      <c r="D251" s="4">
        <v>2.4</v>
      </c>
      <c r="E251" s="4">
        <v>3.6</v>
      </c>
      <c r="F251" s="4">
        <v>13.070399999999999</v>
      </c>
      <c r="G251" s="4">
        <v>1.3049999999999999</v>
      </c>
      <c r="H251" s="4">
        <v>2.6095000000000002</v>
      </c>
      <c r="I251" s="4">
        <v>3.6393</v>
      </c>
      <c r="J251" s="4">
        <v>57.276000000000003</v>
      </c>
      <c r="K251" s="4">
        <v>102.8359</v>
      </c>
      <c r="L251" s="4">
        <v>107.6211</v>
      </c>
      <c r="M251" s="4">
        <v>106.4453</v>
      </c>
      <c r="N251" s="4">
        <v>4.1349</v>
      </c>
      <c r="O251" s="4">
        <v>3.8414000000000001</v>
      </c>
      <c r="P251" s="4">
        <v>3.5573000000000001</v>
      </c>
      <c r="Q251" s="4">
        <v>3.5522999999999998</v>
      </c>
    </row>
    <row r="252" spans="1:17" ht="15" customHeight="1" x14ac:dyDescent="0.2">
      <c r="A252" s="3">
        <v>42612</v>
      </c>
      <c r="B252" s="4">
        <v>34.299999999999997</v>
      </c>
      <c r="C252" s="4">
        <v>-4.3</v>
      </c>
      <c r="D252" s="4">
        <v>2.5</v>
      </c>
      <c r="E252" s="4">
        <v>2.6</v>
      </c>
      <c r="F252" s="4">
        <v>13.0654</v>
      </c>
      <c r="G252" s="4">
        <v>1.3077000000000001</v>
      </c>
      <c r="H252" s="4">
        <v>2.6116999999999999</v>
      </c>
      <c r="I252" s="4">
        <v>3.641</v>
      </c>
      <c r="J252" s="4">
        <v>56.816000000000003</v>
      </c>
      <c r="K252" s="4">
        <v>102.8438</v>
      </c>
      <c r="L252" s="4">
        <v>107.5313</v>
      </c>
      <c r="M252" s="4">
        <v>106.3125</v>
      </c>
      <c r="N252" s="4">
        <v>4.1944999999999997</v>
      </c>
      <c r="O252" s="4">
        <v>3.8395999999999999</v>
      </c>
      <c r="P252" s="4">
        <v>3.5914000000000001</v>
      </c>
      <c r="Q252" s="4">
        <v>3.5869</v>
      </c>
    </row>
    <row r="253" spans="1:17" ht="15" customHeight="1" x14ac:dyDescent="0.2">
      <c r="A253" s="3">
        <v>42613</v>
      </c>
      <c r="B253" s="4">
        <v>36</v>
      </c>
      <c r="C253" s="4">
        <v>-4.2</v>
      </c>
      <c r="D253" s="4">
        <v>5.2</v>
      </c>
      <c r="E253" s="4">
        <v>4.0999999999999996</v>
      </c>
      <c r="F253" s="4">
        <v>13.0709</v>
      </c>
      <c r="G253" s="4">
        <v>1.3109999999999999</v>
      </c>
      <c r="H253" s="4">
        <v>2.6152000000000002</v>
      </c>
      <c r="I253" s="4">
        <v>3.6452</v>
      </c>
      <c r="J253" s="4">
        <v>56.976999999999997</v>
      </c>
      <c r="K253" s="4">
        <v>102.9688</v>
      </c>
      <c r="L253" s="4">
        <v>107.6914</v>
      </c>
      <c r="M253" s="4">
        <v>106.5313</v>
      </c>
      <c r="N253" s="4">
        <v>4.1722999999999999</v>
      </c>
      <c r="O253" s="4">
        <v>3.7515999999999998</v>
      </c>
      <c r="P253" s="4">
        <v>3.5373000000000001</v>
      </c>
      <c r="Q253" s="4">
        <v>3.5324</v>
      </c>
    </row>
    <row r="254" spans="1:17" ht="15" customHeight="1" x14ac:dyDescent="0.2">
      <c r="A254" s="3">
        <v>42614</v>
      </c>
      <c r="B254" s="4">
        <v>35</v>
      </c>
      <c r="C254" s="4">
        <v>-5.4</v>
      </c>
      <c r="D254" s="4">
        <v>3</v>
      </c>
      <c r="E254" s="4">
        <v>3.9</v>
      </c>
      <c r="F254" s="4">
        <v>13.0746</v>
      </c>
      <c r="G254" s="4">
        <v>1.3187</v>
      </c>
      <c r="H254" s="4">
        <v>2.6225999999999998</v>
      </c>
      <c r="I254" s="4">
        <v>3.6516000000000002</v>
      </c>
      <c r="J254" s="4">
        <v>56.710999999999999</v>
      </c>
      <c r="K254" s="4">
        <v>102.9258</v>
      </c>
      <c r="L254" s="4">
        <v>107.5859</v>
      </c>
      <c r="M254" s="4">
        <v>106.3047</v>
      </c>
      <c r="N254" s="4">
        <v>4.2049000000000003</v>
      </c>
      <c r="O254" s="4">
        <v>3.7957000000000001</v>
      </c>
      <c r="P254" s="4">
        <v>3.5817000000000001</v>
      </c>
      <c r="Q254" s="4">
        <v>3.5926</v>
      </c>
    </row>
    <row r="255" spans="1:17" ht="15" customHeight="1" x14ac:dyDescent="0.2">
      <c r="A255" s="3">
        <v>42615</v>
      </c>
      <c r="B255" s="4">
        <v>35.9</v>
      </c>
      <c r="C255" s="4">
        <v>-6.7</v>
      </c>
      <c r="D255" s="4">
        <v>3.1</v>
      </c>
      <c r="E255" s="4">
        <v>3.6</v>
      </c>
      <c r="F255" s="4">
        <v>13.076599999999999</v>
      </c>
      <c r="G255" s="4">
        <v>1.3220000000000001</v>
      </c>
      <c r="H255" s="4">
        <v>2.6261000000000001</v>
      </c>
      <c r="I255" s="4">
        <v>3.6556000000000002</v>
      </c>
      <c r="J255" s="4">
        <v>56.667000000000002</v>
      </c>
      <c r="K255" s="4">
        <v>103.0351</v>
      </c>
      <c r="L255" s="4">
        <v>107.7383</v>
      </c>
      <c r="M255" s="4">
        <v>106.4922</v>
      </c>
      <c r="N255" s="4">
        <v>4.2099000000000002</v>
      </c>
      <c r="O255" s="4">
        <v>3.7201</v>
      </c>
      <c r="P255" s="4">
        <v>3.5306000000000002</v>
      </c>
      <c r="Q255" s="4">
        <v>3.5461999999999998</v>
      </c>
    </row>
    <row r="256" spans="1:17" ht="15" customHeight="1" x14ac:dyDescent="0.2">
      <c r="A256" s="3">
        <v>42618</v>
      </c>
      <c r="B256" s="4">
        <v>35.5</v>
      </c>
      <c r="C256" s="4">
        <v>-8.6999999999999993</v>
      </c>
      <c r="D256" s="4">
        <v>2.9</v>
      </c>
      <c r="E256" s="4">
        <v>3.9</v>
      </c>
      <c r="F256" s="4">
        <v>13.0861</v>
      </c>
      <c r="G256" s="4">
        <v>1.3249</v>
      </c>
      <c r="H256" s="4">
        <v>2.6295999999999999</v>
      </c>
      <c r="I256" s="4">
        <v>3.6596000000000002</v>
      </c>
      <c r="J256" s="4">
        <v>57.070999999999998</v>
      </c>
      <c r="K256" s="4">
        <v>103.1016</v>
      </c>
      <c r="L256" s="4">
        <v>107.8867</v>
      </c>
      <c r="M256" s="4">
        <v>106.6875</v>
      </c>
      <c r="N256" s="4">
        <v>4.1558999999999999</v>
      </c>
      <c r="O256" s="4">
        <v>3.6758999999999999</v>
      </c>
      <c r="P256" s="4">
        <v>3.4809999999999999</v>
      </c>
      <c r="Q256" s="4">
        <v>3.4979</v>
      </c>
    </row>
    <row r="257" spans="1:17" ht="15" customHeight="1" x14ac:dyDescent="0.2">
      <c r="A257" s="3">
        <v>42619</v>
      </c>
      <c r="B257" s="4">
        <v>35.200000000000003</v>
      </c>
      <c r="C257" s="4">
        <v>-9.6</v>
      </c>
      <c r="D257" s="4">
        <v>3.2</v>
      </c>
      <c r="E257" s="4">
        <v>3.7</v>
      </c>
      <c r="F257" s="4">
        <v>13.087999999999999</v>
      </c>
      <c r="G257" s="4">
        <v>1.3273999999999999</v>
      </c>
      <c r="H257" s="4">
        <v>2.6316000000000002</v>
      </c>
      <c r="I257" s="4">
        <v>3.6613000000000002</v>
      </c>
      <c r="J257" s="4">
        <v>57.018999999999998</v>
      </c>
      <c r="K257" s="4">
        <v>103.0625</v>
      </c>
      <c r="L257" s="4">
        <v>107.76949999999999</v>
      </c>
      <c r="M257" s="4">
        <v>106.5547</v>
      </c>
      <c r="N257" s="4">
        <v>4.1618000000000004</v>
      </c>
      <c r="O257" s="4">
        <v>3.7086000000000001</v>
      </c>
      <c r="P257" s="4">
        <v>3.5245000000000002</v>
      </c>
      <c r="Q257" s="4">
        <v>3.5324</v>
      </c>
    </row>
    <row r="258" spans="1:17" ht="15" customHeight="1" x14ac:dyDescent="0.2">
      <c r="A258" s="3">
        <v>42620</v>
      </c>
      <c r="B258" s="4">
        <v>35.299999999999997</v>
      </c>
      <c r="C258" s="4">
        <v>-3.7</v>
      </c>
      <c r="D258" s="4">
        <v>5.3</v>
      </c>
      <c r="E258" s="4">
        <v>5.7</v>
      </c>
      <c r="F258" s="4">
        <v>13.0922</v>
      </c>
      <c r="G258" s="4">
        <v>1.3297000000000001</v>
      </c>
      <c r="H258" s="4">
        <v>2.6341000000000001</v>
      </c>
      <c r="I258" s="4">
        <v>3.6638000000000002</v>
      </c>
      <c r="J258" s="4">
        <v>57.103999999999999</v>
      </c>
      <c r="K258" s="4">
        <v>102.9922</v>
      </c>
      <c r="L258" s="4">
        <v>107.7461</v>
      </c>
      <c r="M258" s="4">
        <v>106.5313</v>
      </c>
      <c r="N258" s="4">
        <v>4.1497999999999999</v>
      </c>
      <c r="O258" s="4">
        <v>3.7639</v>
      </c>
      <c r="P258" s="4">
        <v>3.5350999999999999</v>
      </c>
      <c r="Q258" s="4">
        <v>3.5392000000000001</v>
      </c>
    </row>
    <row r="259" spans="1:17" ht="15" customHeight="1" x14ac:dyDescent="0.2">
      <c r="A259" s="3">
        <v>42621</v>
      </c>
      <c r="B259" s="4">
        <v>33.700000000000003</v>
      </c>
      <c r="C259" s="4">
        <v>-5.5</v>
      </c>
      <c r="D259" s="4">
        <v>4.4000000000000004</v>
      </c>
      <c r="E259" s="4">
        <v>3.5</v>
      </c>
      <c r="F259" s="4">
        <v>13.1038</v>
      </c>
      <c r="G259" s="4">
        <v>1.3378000000000001</v>
      </c>
      <c r="H259" s="4">
        <v>2.6423000000000001</v>
      </c>
      <c r="I259" s="4">
        <v>3.6724999999999999</v>
      </c>
      <c r="J259" s="4">
        <v>57.307000000000002</v>
      </c>
      <c r="K259" s="4">
        <v>103.01949999999999</v>
      </c>
      <c r="L259" s="4">
        <v>107.7813</v>
      </c>
      <c r="M259" s="4">
        <v>106.625</v>
      </c>
      <c r="N259" s="4">
        <v>4.1208</v>
      </c>
      <c r="O259" s="4">
        <v>3.7566000000000002</v>
      </c>
      <c r="P259" s="4">
        <v>3.5301</v>
      </c>
      <c r="Q259" s="4">
        <v>3.5186000000000002</v>
      </c>
    </row>
    <row r="260" spans="1:17" ht="15" customHeight="1" x14ac:dyDescent="0.2">
      <c r="A260" s="3">
        <v>42622</v>
      </c>
      <c r="B260" s="4">
        <v>33.200000000000003</v>
      </c>
      <c r="C260" s="4">
        <v>-3.2</v>
      </c>
      <c r="D260" s="4">
        <v>3.8</v>
      </c>
      <c r="E260" s="4">
        <v>4.3</v>
      </c>
      <c r="F260" s="4">
        <v>13.1088</v>
      </c>
      <c r="G260" s="4">
        <v>1.3401000000000001</v>
      </c>
      <c r="H260" s="4">
        <v>2.6446999999999998</v>
      </c>
      <c r="I260" s="4">
        <v>3.6747000000000001</v>
      </c>
      <c r="J260" s="4">
        <v>57.445999999999998</v>
      </c>
      <c r="K260" s="4">
        <v>102.9492</v>
      </c>
      <c r="L260" s="4">
        <v>107.7383</v>
      </c>
      <c r="M260" s="4">
        <v>106.5625</v>
      </c>
      <c r="N260" s="4">
        <v>4.1017999999999999</v>
      </c>
      <c r="O260" s="4">
        <v>3.8113000000000001</v>
      </c>
      <c r="P260" s="4">
        <v>3.5474999999999999</v>
      </c>
      <c r="Q260" s="4">
        <v>3.5352999999999999</v>
      </c>
    </row>
    <row r="261" spans="1:17" ht="15" customHeight="1" x14ac:dyDescent="0.2">
      <c r="A261" s="3">
        <v>42625</v>
      </c>
      <c r="B261" s="4">
        <v>32.6</v>
      </c>
      <c r="C261" s="4">
        <v>-8.3000000000000007</v>
      </c>
      <c r="D261" s="4">
        <v>3</v>
      </c>
      <c r="E261" s="4">
        <v>3.9</v>
      </c>
      <c r="F261" s="4">
        <v>13.121</v>
      </c>
      <c r="G261" s="4">
        <v>1.3431999999999999</v>
      </c>
      <c r="H261" s="4">
        <v>2.6480999999999999</v>
      </c>
      <c r="I261" s="4">
        <v>3.6789000000000001</v>
      </c>
      <c r="J261" s="4">
        <v>58.015000000000001</v>
      </c>
      <c r="K261" s="4">
        <v>103.0273</v>
      </c>
      <c r="L261" s="4">
        <v>107.8789</v>
      </c>
      <c r="M261" s="4">
        <v>106.7734</v>
      </c>
      <c r="N261" s="4">
        <v>4.0274000000000001</v>
      </c>
      <c r="O261" s="4">
        <v>3.7591999999999999</v>
      </c>
      <c r="P261" s="4">
        <v>3.5009000000000001</v>
      </c>
      <c r="Q261" s="4">
        <v>3.4834000000000001</v>
      </c>
    </row>
    <row r="262" spans="1:17" ht="15" customHeight="1" x14ac:dyDescent="0.2">
      <c r="A262" s="3">
        <v>42626</v>
      </c>
      <c r="B262" s="4">
        <v>31.6</v>
      </c>
      <c r="C262" s="4">
        <v>-7</v>
      </c>
      <c r="D262" s="4">
        <v>3.7</v>
      </c>
      <c r="E262" s="4">
        <v>3.5</v>
      </c>
      <c r="F262" s="4">
        <v>13.1279</v>
      </c>
      <c r="G262" s="4">
        <v>1.3461000000000001</v>
      </c>
      <c r="H262" s="4">
        <v>2.6511999999999998</v>
      </c>
      <c r="I262" s="4">
        <v>3.6825000000000001</v>
      </c>
      <c r="J262" s="4">
        <v>58.265999999999998</v>
      </c>
      <c r="K262" s="4">
        <v>103.0664</v>
      </c>
      <c r="L262" s="4">
        <v>107.9609</v>
      </c>
      <c r="M262" s="4">
        <v>106.9063</v>
      </c>
      <c r="N262" s="4">
        <v>3.9942000000000002</v>
      </c>
      <c r="O262" s="4">
        <v>3.7353000000000001</v>
      </c>
      <c r="P262" s="4">
        <v>3.4748000000000001</v>
      </c>
      <c r="Q262" s="4">
        <v>3.4510999999999998</v>
      </c>
    </row>
    <row r="263" spans="1:17" ht="15" customHeight="1" x14ac:dyDescent="0.2">
      <c r="A263" s="3">
        <v>42627</v>
      </c>
      <c r="B263" s="4">
        <v>32.700000000000003</v>
      </c>
      <c r="C263" s="4">
        <v>-5.6</v>
      </c>
      <c r="D263" s="4">
        <v>4.4000000000000004</v>
      </c>
      <c r="E263" s="4">
        <v>4.2</v>
      </c>
      <c r="F263" s="4">
        <v>13.124000000000001</v>
      </c>
      <c r="G263" s="4">
        <v>1.3484</v>
      </c>
      <c r="H263" s="4">
        <v>2.6536</v>
      </c>
      <c r="I263" s="4">
        <v>3.6844000000000001</v>
      </c>
      <c r="J263" s="4">
        <v>57.863</v>
      </c>
      <c r="K263" s="4">
        <v>103</v>
      </c>
      <c r="L263" s="4">
        <v>107.9023</v>
      </c>
      <c r="M263" s="4">
        <v>106.79689999999999</v>
      </c>
      <c r="N263" s="4">
        <v>4.0453000000000001</v>
      </c>
      <c r="O263" s="4">
        <v>3.7869999999999999</v>
      </c>
      <c r="P263" s="4">
        <v>3.4975999999999998</v>
      </c>
      <c r="Q263" s="4">
        <v>3.4794999999999998</v>
      </c>
    </row>
    <row r="264" spans="1:17" ht="15" customHeight="1" x14ac:dyDescent="0.2">
      <c r="A264" s="3">
        <v>42628</v>
      </c>
      <c r="B264" s="4">
        <v>32.200000000000003</v>
      </c>
      <c r="C264" s="4">
        <v>-9.6999999999999993</v>
      </c>
      <c r="D264" s="4">
        <v>3.8</v>
      </c>
      <c r="E264" s="4">
        <v>4.0999999999999996</v>
      </c>
      <c r="F264" s="4">
        <v>13.129799999999999</v>
      </c>
      <c r="G264" s="4">
        <v>1.3562000000000001</v>
      </c>
      <c r="H264" s="4">
        <v>2.661</v>
      </c>
      <c r="I264" s="4">
        <v>3.6913999999999998</v>
      </c>
      <c r="J264" s="4">
        <v>57.72</v>
      </c>
      <c r="K264" s="4">
        <v>102.9688</v>
      </c>
      <c r="L264" s="4">
        <v>107.8086</v>
      </c>
      <c r="M264" s="4">
        <v>106.6563</v>
      </c>
      <c r="N264" s="4">
        <v>4.0613000000000001</v>
      </c>
      <c r="O264" s="4">
        <v>3.8212999999999999</v>
      </c>
      <c r="P264" s="4">
        <v>3.5373999999999999</v>
      </c>
      <c r="Q264" s="4">
        <v>3.5175999999999998</v>
      </c>
    </row>
    <row r="265" spans="1:17" ht="15" customHeight="1" x14ac:dyDescent="0.2">
      <c r="A265" s="3">
        <v>42629</v>
      </c>
      <c r="B265" s="4">
        <v>32.5</v>
      </c>
      <c r="C265" s="4">
        <v>-4.5</v>
      </c>
      <c r="D265" s="4">
        <v>3.9</v>
      </c>
      <c r="E265" s="4">
        <v>3.8</v>
      </c>
      <c r="F265" s="4">
        <v>13.135199999999999</v>
      </c>
      <c r="G265" s="4">
        <v>1.3585</v>
      </c>
      <c r="H265" s="4">
        <v>2.6638999999999999</v>
      </c>
      <c r="I265" s="4">
        <v>3.6947000000000001</v>
      </c>
      <c r="J265" s="4">
        <v>57.881</v>
      </c>
      <c r="K265" s="4">
        <v>102.89449999999999</v>
      </c>
      <c r="L265" s="4">
        <v>107.85939999999999</v>
      </c>
      <c r="M265" s="4">
        <v>106.75</v>
      </c>
      <c r="N265" s="4">
        <v>4.0397999999999996</v>
      </c>
      <c r="O265" s="4">
        <v>3.8782000000000001</v>
      </c>
      <c r="P265" s="4">
        <v>3.5222000000000002</v>
      </c>
      <c r="Q265" s="4">
        <v>3.4952000000000001</v>
      </c>
    </row>
    <row r="266" spans="1:17" ht="15" customHeight="1" x14ac:dyDescent="0.2">
      <c r="A266" s="3">
        <v>42632</v>
      </c>
      <c r="B266" s="4">
        <v>31.7</v>
      </c>
      <c r="C266" s="4">
        <v>-12.1</v>
      </c>
      <c r="D266" s="4">
        <v>-0.6</v>
      </c>
      <c r="E266" s="4">
        <v>1.3</v>
      </c>
      <c r="F266" s="4">
        <v>13.1402</v>
      </c>
      <c r="G266" s="4">
        <v>1.3621000000000001</v>
      </c>
      <c r="H266" s="4">
        <v>2.6675</v>
      </c>
      <c r="I266" s="4">
        <v>3.6983999999999999</v>
      </c>
      <c r="J266" s="4">
        <v>58.014000000000003</v>
      </c>
      <c r="K266" s="4">
        <v>103.07810000000001</v>
      </c>
      <c r="L266" s="4">
        <v>108.01560000000001</v>
      </c>
      <c r="M266" s="4">
        <v>106.9063</v>
      </c>
      <c r="N266" s="4">
        <v>4.0216000000000003</v>
      </c>
      <c r="O266" s="4">
        <v>3.7515999999999998</v>
      </c>
      <c r="P266" s="4">
        <v>3.4706000000000001</v>
      </c>
      <c r="Q266" s="4">
        <v>3.4571999999999998</v>
      </c>
    </row>
    <row r="267" spans="1:17" ht="15" customHeight="1" x14ac:dyDescent="0.2">
      <c r="A267" s="3">
        <v>42633</v>
      </c>
      <c r="B267" s="4">
        <v>32.5</v>
      </c>
      <c r="C267" s="4">
        <v>-9.8000000000000007</v>
      </c>
      <c r="D267" s="4">
        <v>3.9</v>
      </c>
      <c r="E267" s="4">
        <v>3.5</v>
      </c>
      <c r="F267" s="4">
        <v>13.135199999999999</v>
      </c>
      <c r="G267" s="4">
        <v>1.3642000000000001</v>
      </c>
      <c r="H267" s="4">
        <v>2.6686000000000001</v>
      </c>
      <c r="I267" s="4">
        <v>3.6989999999999998</v>
      </c>
      <c r="J267" s="4">
        <v>57.551000000000002</v>
      </c>
      <c r="K267" s="4">
        <v>102.98050000000001</v>
      </c>
      <c r="L267" s="4">
        <v>107.7578</v>
      </c>
      <c r="M267" s="4">
        <v>106.6016</v>
      </c>
      <c r="N267" s="4">
        <v>4.0808</v>
      </c>
      <c r="O267" s="4">
        <v>3.8249</v>
      </c>
      <c r="P267" s="4">
        <v>3.5621999999999998</v>
      </c>
      <c r="Q267" s="4">
        <v>3.5341999999999998</v>
      </c>
    </row>
    <row r="268" spans="1:17" ht="15" customHeight="1" x14ac:dyDescent="0.2">
      <c r="A268" s="3">
        <v>42634</v>
      </c>
      <c r="B268" s="4">
        <v>33.1</v>
      </c>
      <c r="C268" s="4">
        <v>-6.9</v>
      </c>
      <c r="D268" s="4">
        <v>0.4</v>
      </c>
      <c r="E268" s="4">
        <v>1.5</v>
      </c>
      <c r="F268" s="4">
        <v>13.1349</v>
      </c>
      <c r="G268" s="4">
        <v>1.3668</v>
      </c>
      <c r="H268" s="4">
        <v>2.6715</v>
      </c>
      <c r="I268" s="4">
        <v>3.7018</v>
      </c>
      <c r="J268" s="4">
        <v>57.366999999999997</v>
      </c>
      <c r="K268" s="4">
        <v>102.95699999999999</v>
      </c>
      <c r="L268" s="4">
        <v>107.79300000000001</v>
      </c>
      <c r="M268" s="4">
        <v>106.6172</v>
      </c>
      <c r="N268" s="4">
        <v>4.1039000000000003</v>
      </c>
      <c r="O268" s="4">
        <v>3.8454000000000002</v>
      </c>
      <c r="P268" s="4">
        <v>3.5524</v>
      </c>
      <c r="Q268" s="4">
        <v>3.5312999999999999</v>
      </c>
    </row>
    <row r="269" spans="1:17" ht="15" customHeight="1" x14ac:dyDescent="0.2">
      <c r="A269" s="3">
        <v>42635</v>
      </c>
      <c r="B269" s="4">
        <v>32</v>
      </c>
      <c r="C269" s="4">
        <v>-8.8000000000000007</v>
      </c>
      <c r="D269" s="4">
        <v>0.6</v>
      </c>
      <c r="E269" s="4">
        <v>1.8</v>
      </c>
      <c r="F269" s="4">
        <v>13.142799999999999</v>
      </c>
      <c r="G269" s="4">
        <v>1.3743000000000001</v>
      </c>
      <c r="H269" s="4">
        <v>2.6783000000000001</v>
      </c>
      <c r="I269" s="4">
        <v>3.7082999999999999</v>
      </c>
      <c r="J269" s="4">
        <v>57.351999999999997</v>
      </c>
      <c r="K269" s="4">
        <v>102.8711</v>
      </c>
      <c r="L269" s="4">
        <v>107.5938</v>
      </c>
      <c r="M269" s="4">
        <v>106.4063</v>
      </c>
      <c r="N269" s="4">
        <v>4.1032999999999999</v>
      </c>
      <c r="O269" s="4">
        <v>3.9176000000000002</v>
      </c>
      <c r="P269" s="4">
        <v>3.6282999999999999</v>
      </c>
      <c r="Q269" s="4">
        <v>3.5867</v>
      </c>
    </row>
    <row r="270" spans="1:17" ht="15" customHeight="1" x14ac:dyDescent="0.2">
      <c r="A270" s="3">
        <v>42636</v>
      </c>
      <c r="B270" s="4">
        <v>32.299999999999997</v>
      </c>
      <c r="C270" s="4">
        <v>-10.5</v>
      </c>
      <c r="D270" s="4">
        <v>0</v>
      </c>
      <c r="E270" s="4">
        <v>1.3</v>
      </c>
      <c r="F270" s="4">
        <v>13.1409</v>
      </c>
      <c r="G270" s="4">
        <v>1.3771</v>
      </c>
      <c r="H270" s="4">
        <v>2.6806999999999999</v>
      </c>
      <c r="I270" s="4">
        <v>3.7105000000000001</v>
      </c>
      <c r="J270" s="4">
        <v>57.073</v>
      </c>
      <c r="K270" s="4">
        <v>102.8828</v>
      </c>
      <c r="L270" s="4">
        <v>107.5547</v>
      </c>
      <c r="M270" s="4">
        <v>106.3438</v>
      </c>
      <c r="N270" s="4">
        <v>4.1387999999999998</v>
      </c>
      <c r="O270" s="4">
        <v>3.9131</v>
      </c>
      <c r="P270" s="4">
        <v>3.6440999999999999</v>
      </c>
      <c r="Q270" s="4">
        <v>3.6032999999999999</v>
      </c>
    </row>
    <row r="271" spans="1:17" ht="15" customHeight="1" x14ac:dyDescent="0.2">
      <c r="A271" s="3">
        <v>42639</v>
      </c>
      <c r="B271" s="4">
        <v>32.700000000000003</v>
      </c>
      <c r="C271" s="4">
        <v>-7.8</v>
      </c>
      <c r="D271" s="4">
        <v>1.8</v>
      </c>
      <c r="E271" s="4">
        <v>2.7</v>
      </c>
      <c r="F271" s="4">
        <v>13.133599999999999</v>
      </c>
      <c r="G271" s="4">
        <v>1.3786</v>
      </c>
      <c r="H271" s="4">
        <v>2.6815000000000002</v>
      </c>
      <c r="I271" s="4">
        <v>3.7103000000000002</v>
      </c>
      <c r="J271" s="4">
        <v>56.481000000000002</v>
      </c>
      <c r="K271" s="4">
        <v>102.6523</v>
      </c>
      <c r="L271" s="4">
        <v>107.23050000000001</v>
      </c>
      <c r="M271" s="4">
        <v>105.9297</v>
      </c>
      <c r="N271" s="4">
        <v>4.2157999999999998</v>
      </c>
      <c r="O271" s="4">
        <v>4.0789999999999997</v>
      </c>
      <c r="P271" s="4">
        <v>3.7585999999999999</v>
      </c>
      <c r="Q271" s="4">
        <v>3.7078000000000002</v>
      </c>
    </row>
    <row r="272" spans="1:17" ht="15" customHeight="1" x14ac:dyDescent="0.2">
      <c r="A272" s="3">
        <v>42640</v>
      </c>
      <c r="B272" s="4">
        <v>32.4</v>
      </c>
      <c r="C272" s="4">
        <v>-5.9</v>
      </c>
      <c r="D272" s="4">
        <v>1.5</v>
      </c>
      <c r="E272" s="4">
        <v>2.2999999999999998</v>
      </c>
      <c r="F272" s="4">
        <v>13.1259</v>
      </c>
      <c r="G272" s="4">
        <v>1.3808</v>
      </c>
      <c r="H272" s="4">
        <v>2.6833999999999998</v>
      </c>
      <c r="I272" s="4">
        <v>3.7113</v>
      </c>
      <c r="J272" s="4">
        <v>55.868000000000002</v>
      </c>
      <c r="K272" s="4">
        <v>102.5703</v>
      </c>
      <c r="L272" s="4">
        <v>107.0859</v>
      </c>
      <c r="M272" s="4">
        <v>105.6953</v>
      </c>
      <c r="N272" s="4">
        <v>4.2962999999999996</v>
      </c>
      <c r="O272" s="4">
        <v>4.1402000000000001</v>
      </c>
      <c r="P272" s="4">
        <v>3.8109000000000002</v>
      </c>
      <c r="Q272" s="4">
        <v>3.7673999999999999</v>
      </c>
    </row>
    <row r="273" spans="1:17" ht="15" customHeight="1" x14ac:dyDescent="0.2">
      <c r="A273" s="3">
        <v>42641</v>
      </c>
      <c r="B273" s="4">
        <v>32.299999999999997</v>
      </c>
      <c r="C273" s="4">
        <v>-5.4</v>
      </c>
      <c r="D273" s="4">
        <v>1.8</v>
      </c>
      <c r="E273" s="4">
        <v>2.4</v>
      </c>
      <c r="F273" s="4">
        <v>13.1287</v>
      </c>
      <c r="G273" s="4">
        <v>1.3835</v>
      </c>
      <c r="H273" s="4">
        <v>2.6859999999999999</v>
      </c>
      <c r="I273" s="4">
        <v>3.7139000000000002</v>
      </c>
      <c r="J273" s="4">
        <v>55.868000000000002</v>
      </c>
      <c r="K273" s="4">
        <v>102.5703</v>
      </c>
      <c r="L273" s="4">
        <v>107.0859</v>
      </c>
      <c r="M273" s="4">
        <v>105.6953</v>
      </c>
      <c r="N273" s="4">
        <v>4.2953000000000001</v>
      </c>
      <c r="O273" s="4">
        <v>4.1435000000000004</v>
      </c>
      <c r="P273" s="4">
        <v>3.8130999999999999</v>
      </c>
      <c r="Q273" s="4">
        <v>3.7682000000000002</v>
      </c>
    </row>
    <row r="274" spans="1:17" ht="15" customHeight="1" x14ac:dyDescent="0.2">
      <c r="A274" s="3">
        <v>42642</v>
      </c>
      <c r="B274" s="4">
        <v>32.1</v>
      </c>
      <c r="C274" s="4">
        <v>-8.1</v>
      </c>
      <c r="D274" s="4">
        <v>0.9</v>
      </c>
      <c r="E274" s="4">
        <v>1.8</v>
      </c>
      <c r="F274" s="4">
        <v>13.1433</v>
      </c>
      <c r="G274" s="4">
        <v>1.3918999999999999</v>
      </c>
      <c r="H274" s="4">
        <v>2.6947000000000001</v>
      </c>
      <c r="I274" s="4">
        <v>3.7231999999999998</v>
      </c>
      <c r="J274" s="4">
        <v>56.244</v>
      </c>
      <c r="K274" s="4">
        <v>102.6484</v>
      </c>
      <c r="L274" s="4">
        <v>107.2148</v>
      </c>
      <c r="M274" s="4">
        <v>105.875</v>
      </c>
      <c r="N274" s="4">
        <v>4.2427000000000001</v>
      </c>
      <c r="O274" s="4">
        <v>4.0989000000000004</v>
      </c>
      <c r="P274" s="4">
        <v>3.7749999999999999</v>
      </c>
      <c r="Q274" s="4">
        <v>3.7256999999999998</v>
      </c>
    </row>
    <row r="275" spans="1:17" ht="15" customHeight="1" x14ac:dyDescent="0.2">
      <c r="A275" s="3">
        <v>42643</v>
      </c>
      <c r="B275" s="4">
        <v>32.299999999999997</v>
      </c>
      <c r="C275" s="4">
        <v>-10.9</v>
      </c>
      <c r="D275" s="4">
        <v>2.6</v>
      </c>
      <c r="E275" s="4">
        <v>2.4</v>
      </c>
      <c r="F275" s="4">
        <v>13.1493</v>
      </c>
      <c r="G275" s="4">
        <v>1.3949</v>
      </c>
      <c r="H275" s="4">
        <v>2.6977000000000002</v>
      </c>
      <c r="I275" s="4">
        <v>3.7263000000000002</v>
      </c>
      <c r="J275" s="4">
        <v>56.435000000000002</v>
      </c>
      <c r="K275" s="4">
        <v>102.73439999999999</v>
      </c>
      <c r="L275" s="4">
        <v>107.26949999999999</v>
      </c>
      <c r="M275" s="4">
        <v>105.9297</v>
      </c>
      <c r="N275" s="4">
        <v>4.2165999999999997</v>
      </c>
      <c r="O275" s="4">
        <v>4.0423999999999998</v>
      </c>
      <c r="P275" s="4">
        <v>3.7583000000000002</v>
      </c>
      <c r="Q275" s="4">
        <v>3.7128999999999999</v>
      </c>
    </row>
    <row r="276" spans="1:17" ht="15" customHeight="1" x14ac:dyDescent="0.2">
      <c r="A276" s="3">
        <v>42646</v>
      </c>
      <c r="B276" s="4">
        <v>31</v>
      </c>
      <c r="C276" s="4">
        <v>-9.1</v>
      </c>
      <c r="D276" s="4">
        <v>2</v>
      </c>
      <c r="E276" s="4">
        <v>2</v>
      </c>
      <c r="F276" s="4">
        <v>13.1547</v>
      </c>
      <c r="G276" s="4">
        <v>1.3974</v>
      </c>
      <c r="H276" s="4">
        <v>2.7004999999999999</v>
      </c>
      <c r="I276" s="4">
        <v>3.7292000000000001</v>
      </c>
      <c r="J276" s="4">
        <v>56.591000000000001</v>
      </c>
      <c r="K276" s="4">
        <v>102.6953</v>
      </c>
      <c r="L276" s="4">
        <v>107.3047</v>
      </c>
      <c r="M276" s="4">
        <v>105.9766</v>
      </c>
      <c r="N276" s="4">
        <v>4.1951999999999998</v>
      </c>
      <c r="O276" s="4">
        <v>4.0730000000000004</v>
      </c>
      <c r="P276" s="4">
        <v>3.7484000000000002</v>
      </c>
      <c r="Q276" s="4">
        <v>3.7021000000000002</v>
      </c>
    </row>
    <row r="277" spans="1:17" ht="15" customHeight="1" x14ac:dyDescent="0.2">
      <c r="A277" s="3">
        <v>42647</v>
      </c>
      <c r="B277" s="4">
        <v>31.5</v>
      </c>
      <c r="C277" s="4">
        <v>-11.7</v>
      </c>
      <c r="D277" s="4">
        <v>0.7</v>
      </c>
      <c r="E277" s="4">
        <v>1.3</v>
      </c>
      <c r="F277" s="4">
        <v>13.158099999999999</v>
      </c>
      <c r="G277" s="4">
        <v>1.4000999999999999</v>
      </c>
      <c r="H277" s="4">
        <v>2.7029999999999998</v>
      </c>
      <c r="I277" s="4">
        <v>3.7315999999999998</v>
      </c>
      <c r="J277" s="4">
        <v>56.634</v>
      </c>
      <c r="K277" s="4">
        <v>102.6953</v>
      </c>
      <c r="L277" s="4">
        <v>107.26949999999999</v>
      </c>
      <c r="M277" s="4">
        <v>105.9375</v>
      </c>
      <c r="N277" s="4">
        <v>4.1886999999999999</v>
      </c>
      <c r="O277" s="4">
        <v>4.0765000000000002</v>
      </c>
      <c r="P277" s="4">
        <v>3.7627000000000002</v>
      </c>
      <c r="Q277" s="4">
        <v>3.7126999999999999</v>
      </c>
    </row>
    <row r="278" spans="1:17" ht="15" customHeight="1" x14ac:dyDescent="0.2">
      <c r="A278" s="3">
        <v>42648</v>
      </c>
      <c r="B278" s="4">
        <v>31.2</v>
      </c>
      <c r="C278" s="4">
        <v>0.9</v>
      </c>
      <c r="D278" s="4">
        <v>4.4000000000000004</v>
      </c>
      <c r="E278" s="4">
        <v>0.8</v>
      </c>
      <c r="F278" s="4">
        <v>13.163</v>
      </c>
      <c r="G278" s="4">
        <v>1.4019999999999999</v>
      </c>
      <c r="H278" s="4">
        <v>2.7054</v>
      </c>
      <c r="I278" s="4">
        <v>3.7349999999999999</v>
      </c>
      <c r="J278" s="4">
        <v>56.761000000000003</v>
      </c>
      <c r="K278" s="4">
        <v>102.5586</v>
      </c>
      <c r="L278" s="4">
        <v>107.23439999999999</v>
      </c>
      <c r="M278" s="4">
        <v>106.0391</v>
      </c>
      <c r="N278" s="4">
        <v>4.1711999999999998</v>
      </c>
      <c r="O278" s="4">
        <v>4.1746999999999996</v>
      </c>
      <c r="P278" s="4">
        <v>3.7768999999999999</v>
      </c>
      <c r="Q278" s="4">
        <v>3.6882000000000001</v>
      </c>
    </row>
    <row r="279" spans="1:17" ht="15" customHeight="1" x14ac:dyDescent="0.2">
      <c r="A279" s="3">
        <v>42649</v>
      </c>
      <c r="B279" s="4">
        <v>30.9</v>
      </c>
      <c r="C279" s="4">
        <v>-2.8</v>
      </c>
      <c r="D279" s="4">
        <v>3.1</v>
      </c>
      <c r="E279" s="4">
        <v>2.7</v>
      </c>
      <c r="F279" s="4">
        <v>13.164999999999999</v>
      </c>
      <c r="G279" s="4">
        <v>1.4097999999999999</v>
      </c>
      <c r="H279" s="4">
        <v>2.7122999999999999</v>
      </c>
      <c r="I279" s="4">
        <v>3.7403</v>
      </c>
      <c r="J279" s="4">
        <v>56.392000000000003</v>
      </c>
      <c r="K279" s="4">
        <v>102.5078</v>
      </c>
      <c r="L279" s="4">
        <v>107.0351</v>
      </c>
      <c r="M279" s="4">
        <v>105.6563</v>
      </c>
      <c r="N279" s="4">
        <v>4.2171000000000003</v>
      </c>
      <c r="O279" s="4">
        <v>4.2195</v>
      </c>
      <c r="P279" s="4">
        <v>3.8519000000000001</v>
      </c>
      <c r="Q279" s="4">
        <v>3.7862</v>
      </c>
    </row>
    <row r="280" spans="1:17" ht="15" customHeight="1" x14ac:dyDescent="0.2">
      <c r="A280" s="3">
        <v>42650</v>
      </c>
      <c r="B280" s="4">
        <v>32.4</v>
      </c>
      <c r="C280" s="4">
        <v>1.7</v>
      </c>
      <c r="D280" s="4">
        <v>5.3</v>
      </c>
      <c r="E280" s="4">
        <v>2.2999999999999998</v>
      </c>
      <c r="F280" s="4">
        <v>13.1739</v>
      </c>
      <c r="G280" s="4">
        <v>1.4127000000000001</v>
      </c>
      <c r="H280" s="4">
        <v>2.7159</v>
      </c>
      <c r="I280" s="4">
        <v>3.7452000000000001</v>
      </c>
      <c r="J280" s="4">
        <v>56.755000000000003</v>
      </c>
      <c r="K280" s="4">
        <v>102.5586</v>
      </c>
      <c r="L280" s="4">
        <v>107.20699999999999</v>
      </c>
      <c r="M280" s="4">
        <v>105.9766</v>
      </c>
      <c r="N280" s="4">
        <v>4.1687000000000003</v>
      </c>
      <c r="O280" s="4">
        <v>4.1875999999999998</v>
      </c>
      <c r="P280" s="4">
        <v>3.7949999999999999</v>
      </c>
      <c r="Q280" s="4">
        <v>3.7071999999999998</v>
      </c>
    </row>
    <row r="281" spans="1:17" ht="15" customHeight="1" x14ac:dyDescent="0.2">
      <c r="A281" s="3">
        <v>42653</v>
      </c>
      <c r="B281" s="4">
        <v>29.4</v>
      </c>
      <c r="C281" s="4">
        <v>-3.9</v>
      </c>
      <c r="D281" s="4">
        <v>4.3</v>
      </c>
      <c r="E281" s="4">
        <v>0.9</v>
      </c>
      <c r="F281" s="4">
        <v>13.1782</v>
      </c>
      <c r="G281" s="4">
        <v>1.4153</v>
      </c>
      <c r="H281" s="4">
        <v>2.7176</v>
      </c>
      <c r="I281" s="4">
        <v>3.7467999999999999</v>
      </c>
      <c r="J281" s="4">
        <v>56.851999999999997</v>
      </c>
      <c r="K281" s="4">
        <v>102.5586</v>
      </c>
      <c r="L281" s="4">
        <v>107.04689999999999</v>
      </c>
      <c r="M281" s="4">
        <v>105.8125</v>
      </c>
      <c r="N281" s="4">
        <v>4.1551999999999998</v>
      </c>
      <c r="O281" s="4">
        <v>4.1908000000000003</v>
      </c>
      <c r="P281" s="4">
        <v>3.8521000000000001</v>
      </c>
      <c r="Q281" s="4">
        <v>3.7488999999999999</v>
      </c>
    </row>
    <row r="282" spans="1:17" ht="15" customHeight="1" x14ac:dyDescent="0.2">
      <c r="A282" s="3">
        <v>42654</v>
      </c>
      <c r="B282" s="4">
        <v>32.4</v>
      </c>
      <c r="C282" s="4">
        <v>-2.4</v>
      </c>
      <c r="D282" s="4">
        <v>3.2</v>
      </c>
      <c r="E282" s="4">
        <v>1.4</v>
      </c>
      <c r="F282" s="4">
        <v>13.170199999999999</v>
      </c>
      <c r="G282" s="4">
        <v>1.4175</v>
      </c>
      <c r="H282" s="4">
        <v>2.7195</v>
      </c>
      <c r="I282" s="4">
        <v>3.7475999999999998</v>
      </c>
      <c r="J282" s="4">
        <v>56.213999999999999</v>
      </c>
      <c r="K282" s="4">
        <v>102.45310000000001</v>
      </c>
      <c r="L282" s="4">
        <v>106.9063</v>
      </c>
      <c r="M282" s="4">
        <v>105.5547</v>
      </c>
      <c r="N282" s="4">
        <v>4.2381000000000002</v>
      </c>
      <c r="O282" s="4">
        <v>4.2664999999999997</v>
      </c>
      <c r="P282" s="4">
        <v>3.9024999999999999</v>
      </c>
      <c r="Q282" s="4">
        <v>3.8140000000000001</v>
      </c>
    </row>
    <row r="283" spans="1:17" ht="15" customHeight="1" x14ac:dyDescent="0.2">
      <c r="A283" s="3">
        <v>42655</v>
      </c>
      <c r="B283" s="4">
        <v>31.5</v>
      </c>
      <c r="C283" s="4">
        <v>-2.5</v>
      </c>
      <c r="D283" s="4">
        <v>1.1000000000000001</v>
      </c>
      <c r="E283" s="4">
        <v>1.1000000000000001</v>
      </c>
      <c r="F283" s="4">
        <v>13.1709</v>
      </c>
      <c r="G283" s="4">
        <v>1.4202999999999999</v>
      </c>
      <c r="H283" s="4">
        <v>2.7225999999999999</v>
      </c>
      <c r="I283" s="4">
        <v>3.7504</v>
      </c>
      <c r="J283" s="4">
        <v>56.097999999999999</v>
      </c>
      <c r="K283" s="4">
        <v>102.4766</v>
      </c>
      <c r="L283" s="4">
        <v>106.9922</v>
      </c>
      <c r="M283" s="4">
        <v>105.5703</v>
      </c>
      <c r="N283" s="4">
        <v>4.2526000000000002</v>
      </c>
      <c r="O283" s="4">
        <v>4.2534000000000001</v>
      </c>
      <c r="P283" s="4">
        <v>3.875</v>
      </c>
      <c r="Q283" s="4">
        <v>3.8109000000000002</v>
      </c>
    </row>
    <row r="284" spans="1:17" ht="15" customHeight="1" x14ac:dyDescent="0.2">
      <c r="A284" s="3">
        <v>42656</v>
      </c>
      <c r="B284" s="4">
        <v>29.7</v>
      </c>
      <c r="C284" s="4">
        <v>-0.8</v>
      </c>
      <c r="D284" s="4">
        <v>6.1</v>
      </c>
      <c r="E284" s="4">
        <v>2</v>
      </c>
      <c r="F284" s="4">
        <v>13.177899999999999</v>
      </c>
      <c r="G284" s="4">
        <v>1.4278999999999999</v>
      </c>
      <c r="H284" s="4">
        <v>2.7292000000000001</v>
      </c>
      <c r="I284" s="4">
        <v>3.7572999999999999</v>
      </c>
      <c r="J284" s="4">
        <v>56.026000000000003</v>
      </c>
      <c r="K284" s="4">
        <v>102.4101</v>
      </c>
      <c r="L284" s="4">
        <v>106.7578</v>
      </c>
      <c r="M284" s="4">
        <v>105.4141</v>
      </c>
      <c r="N284" s="4">
        <v>4.2596999999999996</v>
      </c>
      <c r="O284" s="4">
        <v>4.3080999999999996</v>
      </c>
      <c r="P284" s="4">
        <v>3.9615999999999998</v>
      </c>
      <c r="Q284" s="4">
        <v>3.8521999999999998</v>
      </c>
    </row>
    <row r="285" spans="1:17" ht="15" customHeight="1" x14ac:dyDescent="0.2">
      <c r="A285" s="3">
        <v>42657</v>
      </c>
      <c r="B285" s="4">
        <v>31.7</v>
      </c>
      <c r="C285" s="4">
        <v>-5.9</v>
      </c>
      <c r="D285" s="4">
        <v>3.8</v>
      </c>
      <c r="E285" s="4">
        <v>1.3</v>
      </c>
      <c r="F285" s="4">
        <v>13.187799999999999</v>
      </c>
      <c r="G285" s="4">
        <v>1.4318</v>
      </c>
      <c r="H285" s="4">
        <v>2.7345999999999999</v>
      </c>
      <c r="I285" s="4">
        <v>3.7635999999999998</v>
      </c>
      <c r="J285" s="4">
        <v>56.444000000000003</v>
      </c>
      <c r="K285" s="4">
        <v>102.6641</v>
      </c>
      <c r="L285" s="4">
        <v>107.2226</v>
      </c>
      <c r="M285" s="4">
        <v>105.9375</v>
      </c>
      <c r="N285" s="4">
        <v>4.2035999999999998</v>
      </c>
      <c r="O285" s="4">
        <v>4.1379000000000001</v>
      </c>
      <c r="P285" s="4">
        <v>3.8047</v>
      </c>
      <c r="Q285" s="4">
        <v>3.7229000000000001</v>
      </c>
    </row>
    <row r="286" spans="1:17" ht="15" customHeight="1" x14ac:dyDescent="0.2">
      <c r="A286" s="3">
        <v>42660</v>
      </c>
      <c r="B286" s="4">
        <v>31.9</v>
      </c>
      <c r="C286" s="4">
        <v>-4.8</v>
      </c>
      <c r="D286" s="4">
        <v>4.3</v>
      </c>
      <c r="E286" s="4">
        <v>0.6</v>
      </c>
      <c r="F286" s="4">
        <v>13.1873</v>
      </c>
      <c r="G286" s="4">
        <v>1.3940999999999999</v>
      </c>
      <c r="H286" s="4">
        <v>2.6583999999999999</v>
      </c>
      <c r="I286" s="4">
        <v>3.7665000000000002</v>
      </c>
      <c r="J286" s="4">
        <v>56.259</v>
      </c>
      <c r="K286" s="4">
        <v>102.6875</v>
      </c>
      <c r="L286" s="4">
        <v>107.2461</v>
      </c>
      <c r="M286" s="4">
        <v>105.9688</v>
      </c>
      <c r="N286" s="4">
        <v>4.2271000000000001</v>
      </c>
      <c r="O286" s="4">
        <v>4.1249000000000002</v>
      </c>
      <c r="P286" s="4">
        <v>3.7987000000000002</v>
      </c>
      <c r="Q286" s="4">
        <v>3.7160000000000002</v>
      </c>
    </row>
    <row r="287" spans="1:17" ht="15" customHeight="1" x14ac:dyDescent="0.2">
      <c r="A287" s="3">
        <v>42661</v>
      </c>
      <c r="B287" s="4">
        <v>26.5</v>
      </c>
      <c r="C287" s="4">
        <v>-7.3</v>
      </c>
      <c r="D287" s="4">
        <v>2.6</v>
      </c>
      <c r="E287" s="4">
        <v>1</v>
      </c>
      <c r="F287" s="4">
        <v>13.190099999999999</v>
      </c>
      <c r="G287" s="4">
        <v>1.3965000000000001</v>
      </c>
      <c r="H287" s="4">
        <v>2.6600999999999999</v>
      </c>
      <c r="I287" s="4">
        <v>3.7671999999999999</v>
      </c>
      <c r="J287" s="4">
        <v>56.259</v>
      </c>
      <c r="K287" s="4">
        <v>102.6367</v>
      </c>
      <c r="L287" s="4">
        <v>107.0898</v>
      </c>
      <c r="M287" s="4">
        <v>105.6875</v>
      </c>
      <c r="N287" s="4">
        <v>4.2263000000000002</v>
      </c>
      <c r="O287" s="4">
        <v>4.1623999999999999</v>
      </c>
      <c r="P287" s="4">
        <v>3.8540999999999999</v>
      </c>
      <c r="Q287" s="4">
        <v>3.7866</v>
      </c>
    </row>
    <row r="288" spans="1:17" ht="15" customHeight="1" x14ac:dyDescent="0.2">
      <c r="A288" s="3">
        <v>42662</v>
      </c>
      <c r="B288" s="4">
        <v>30.9</v>
      </c>
      <c r="C288" s="4">
        <v>-9</v>
      </c>
      <c r="D288" s="4">
        <v>0.1</v>
      </c>
      <c r="E288" s="4">
        <v>1.1000000000000001</v>
      </c>
      <c r="F288" s="4">
        <v>13.183</v>
      </c>
      <c r="G288" s="4">
        <v>1.3991</v>
      </c>
      <c r="H288" s="4">
        <v>2.6623999999999999</v>
      </c>
      <c r="I288" s="4">
        <v>3.7685</v>
      </c>
      <c r="J288" s="4">
        <v>55.685000000000002</v>
      </c>
      <c r="K288" s="4">
        <v>102.625</v>
      </c>
      <c r="L288" s="4">
        <v>107.0391</v>
      </c>
      <c r="M288" s="4">
        <v>105.5</v>
      </c>
      <c r="N288" s="4">
        <v>4.3014999999999999</v>
      </c>
      <c r="O288" s="4">
        <v>4.1734999999999998</v>
      </c>
      <c r="P288" s="4">
        <v>3.8734000000000002</v>
      </c>
      <c r="Q288" s="4">
        <v>3.8338999999999999</v>
      </c>
    </row>
    <row r="289" spans="1:17" ht="15" customHeight="1" x14ac:dyDescent="0.2">
      <c r="A289" s="3">
        <v>42663</v>
      </c>
      <c r="B289" s="4">
        <v>31.3</v>
      </c>
      <c r="C289" s="4">
        <v>-6.5</v>
      </c>
      <c r="D289" s="4">
        <v>0.7</v>
      </c>
      <c r="E289" s="4">
        <v>0.3</v>
      </c>
      <c r="F289" s="4">
        <v>13.183199999999999</v>
      </c>
      <c r="G289" s="4">
        <v>1.4071</v>
      </c>
      <c r="H289" s="4">
        <v>2.6703999999999999</v>
      </c>
      <c r="I289" s="4">
        <v>3.7761999999999998</v>
      </c>
      <c r="J289" s="4">
        <v>55.220999999999997</v>
      </c>
      <c r="K289" s="4">
        <v>102.625</v>
      </c>
      <c r="L289" s="4">
        <v>107.0391</v>
      </c>
      <c r="M289" s="4">
        <v>105.45310000000001</v>
      </c>
      <c r="N289" s="4">
        <v>4.3612000000000002</v>
      </c>
      <c r="O289" s="4">
        <v>4.1825999999999999</v>
      </c>
      <c r="P289" s="4">
        <v>3.8794</v>
      </c>
      <c r="Q289" s="4">
        <v>3.8479000000000001</v>
      </c>
    </row>
    <row r="290" spans="1:17" ht="15" customHeight="1" x14ac:dyDescent="0.2">
      <c r="A290" s="3">
        <v>42664</v>
      </c>
      <c r="B290" s="4">
        <v>39.9</v>
      </c>
      <c r="C290" s="4">
        <v>3.3</v>
      </c>
      <c r="D290" s="4">
        <v>8.1999999999999993</v>
      </c>
      <c r="E290" s="4">
        <v>4.8</v>
      </c>
      <c r="F290" s="4">
        <v>13.186500000000001</v>
      </c>
      <c r="G290" s="4">
        <v>1.4093</v>
      </c>
      <c r="H290" s="4">
        <v>2.673</v>
      </c>
      <c r="I290" s="4">
        <v>3.78</v>
      </c>
      <c r="J290" s="4">
        <v>55.255000000000003</v>
      </c>
      <c r="K290" s="4">
        <v>102.5391</v>
      </c>
      <c r="L290" s="4">
        <v>107.0391</v>
      </c>
      <c r="M290" s="4">
        <v>105.6172</v>
      </c>
      <c r="N290" s="4">
        <v>4.3555999999999999</v>
      </c>
      <c r="O290" s="4">
        <v>4.2435</v>
      </c>
      <c r="P290" s="4">
        <v>3.8815</v>
      </c>
      <c r="Q290" s="4">
        <v>3.8079999999999998</v>
      </c>
    </row>
    <row r="291" spans="1:17" ht="15" customHeight="1" x14ac:dyDescent="0.2">
      <c r="A291" s="3">
        <v>42667</v>
      </c>
      <c r="B291" s="4">
        <v>33.1</v>
      </c>
      <c r="C291" s="4">
        <v>10.199999999999999</v>
      </c>
      <c r="D291" s="4">
        <v>4.2</v>
      </c>
      <c r="E291" s="4">
        <v>1.9</v>
      </c>
      <c r="F291" s="4">
        <v>13.197900000000001</v>
      </c>
      <c r="G291" s="4">
        <v>1.4116</v>
      </c>
      <c r="H291" s="4">
        <v>2.6760000000000002</v>
      </c>
      <c r="I291" s="4">
        <v>3.7833000000000001</v>
      </c>
      <c r="J291" s="4">
        <v>55.753999999999998</v>
      </c>
      <c r="K291" s="4">
        <v>102.4766</v>
      </c>
      <c r="L291" s="4">
        <v>107.0938</v>
      </c>
      <c r="M291" s="4">
        <v>105.70310000000001</v>
      </c>
      <c r="N291" s="4">
        <v>4.2878999999999996</v>
      </c>
      <c r="O291" s="4">
        <v>4.2884000000000002</v>
      </c>
      <c r="P291" s="4">
        <v>3.8649</v>
      </c>
      <c r="Q291" s="4">
        <v>3.7875999999999999</v>
      </c>
    </row>
    <row r="292" spans="1:17" ht="15" customHeight="1" x14ac:dyDescent="0.2">
      <c r="A292" s="3">
        <v>42668</v>
      </c>
      <c r="B292" s="4">
        <v>29.5</v>
      </c>
      <c r="C292" s="4">
        <v>11.5</v>
      </c>
      <c r="D292" s="4">
        <v>6.8</v>
      </c>
      <c r="E292" s="4">
        <v>2.7</v>
      </c>
      <c r="F292" s="4">
        <v>13.2211</v>
      </c>
      <c r="G292" s="4">
        <v>1.4146000000000001</v>
      </c>
      <c r="H292" s="4">
        <v>2.6802000000000001</v>
      </c>
      <c r="I292" s="4">
        <v>3.7888999999999999</v>
      </c>
      <c r="J292" s="4">
        <v>56.96</v>
      </c>
      <c r="K292" s="4">
        <v>102.54689999999999</v>
      </c>
      <c r="L292" s="4">
        <v>107.3359</v>
      </c>
      <c r="M292" s="4">
        <v>106.125</v>
      </c>
      <c r="N292" s="4">
        <v>4.1284999999999998</v>
      </c>
      <c r="O292" s="4">
        <v>4.2441000000000004</v>
      </c>
      <c r="P292" s="4">
        <v>3.7850000000000001</v>
      </c>
      <c r="Q292" s="4">
        <v>3.6844000000000001</v>
      </c>
    </row>
    <row r="293" spans="1:17" ht="15" customHeight="1" x14ac:dyDescent="0.2">
      <c r="A293" s="3">
        <v>42669</v>
      </c>
      <c r="B293" s="4">
        <v>30.1</v>
      </c>
      <c r="C293" s="4">
        <v>6</v>
      </c>
      <c r="D293" s="4">
        <v>4.7</v>
      </c>
      <c r="E293" s="4">
        <v>-0.9</v>
      </c>
      <c r="F293" s="4">
        <v>13.2202</v>
      </c>
      <c r="G293" s="4">
        <v>1.4178999999999999</v>
      </c>
      <c r="H293" s="4">
        <v>2.6835</v>
      </c>
      <c r="I293" s="4">
        <v>3.7927</v>
      </c>
      <c r="J293" s="4">
        <v>56.743000000000002</v>
      </c>
      <c r="K293" s="4">
        <v>102.6641</v>
      </c>
      <c r="L293" s="4">
        <v>107.4375</v>
      </c>
      <c r="M293" s="4">
        <v>106.2891</v>
      </c>
      <c r="N293" s="4">
        <v>4.1558999999999999</v>
      </c>
      <c r="O293" s="4">
        <v>4.1685999999999996</v>
      </c>
      <c r="P293" s="4">
        <v>3.7526999999999999</v>
      </c>
      <c r="Q293" s="4">
        <v>3.6448999999999998</v>
      </c>
    </row>
    <row r="294" spans="1:17" ht="15" customHeight="1" x14ac:dyDescent="0.2">
      <c r="A294" s="3">
        <v>42670</v>
      </c>
      <c r="B294" s="4">
        <v>29.9</v>
      </c>
      <c r="C294" s="4">
        <v>22</v>
      </c>
      <c r="D294" s="4">
        <v>1.1000000000000001</v>
      </c>
      <c r="E294" s="4">
        <v>-1.6</v>
      </c>
      <c r="F294" s="4">
        <v>13.2037</v>
      </c>
      <c r="G294" s="4">
        <v>1.4225000000000001</v>
      </c>
      <c r="H294" s="4">
        <v>2.6873</v>
      </c>
      <c r="I294" s="4">
        <v>3.7940999999999998</v>
      </c>
      <c r="J294" s="4">
        <v>55.298999999999999</v>
      </c>
      <c r="K294" s="4">
        <v>102.0234</v>
      </c>
      <c r="L294" s="4">
        <v>106.7813</v>
      </c>
      <c r="M294" s="4">
        <v>105.3438</v>
      </c>
      <c r="N294" s="4">
        <v>4.3445999999999998</v>
      </c>
      <c r="O294" s="4">
        <v>4.6055999999999999</v>
      </c>
      <c r="P294" s="4">
        <v>3.9807999999999999</v>
      </c>
      <c r="Q294" s="4">
        <v>3.8803999999999998</v>
      </c>
    </row>
    <row r="295" spans="1:17" ht="15" customHeight="1" x14ac:dyDescent="0.2">
      <c r="A295" s="3">
        <v>42671</v>
      </c>
      <c r="B295" s="4">
        <v>28.3</v>
      </c>
      <c r="C295" s="4">
        <v>11.5</v>
      </c>
      <c r="D295" s="4">
        <v>0.8</v>
      </c>
      <c r="E295" s="4">
        <v>-1.4</v>
      </c>
      <c r="F295" s="4">
        <v>13.200200000000001</v>
      </c>
      <c r="G295" s="4">
        <v>1.4252</v>
      </c>
      <c r="H295" s="4">
        <v>2.6884000000000001</v>
      </c>
      <c r="I295" s="4">
        <v>3.7946</v>
      </c>
      <c r="J295" s="4">
        <v>54.942999999999998</v>
      </c>
      <c r="K295" s="4">
        <v>102.0234</v>
      </c>
      <c r="L295" s="4">
        <v>106.5313</v>
      </c>
      <c r="M295" s="4">
        <v>105.0313</v>
      </c>
      <c r="N295" s="4">
        <v>4.3914999999999997</v>
      </c>
      <c r="O295" s="4">
        <v>4.6078999999999999</v>
      </c>
      <c r="P295" s="4">
        <v>4.0674999999999999</v>
      </c>
      <c r="Q295" s="4">
        <v>3.9586000000000001</v>
      </c>
    </row>
    <row r="296" spans="1:17" ht="15" customHeight="1" x14ac:dyDescent="0.2">
      <c r="A296" s="3">
        <v>42674</v>
      </c>
      <c r="B296" s="4">
        <v>31.1</v>
      </c>
      <c r="C296" s="4">
        <v>4.8</v>
      </c>
      <c r="D296" s="4">
        <v>4.5</v>
      </c>
      <c r="E296" s="4">
        <v>0.5</v>
      </c>
      <c r="F296" s="4">
        <v>13.1883</v>
      </c>
      <c r="G296" s="4">
        <v>1.4278999999999999</v>
      </c>
      <c r="H296" s="4">
        <v>2.6882999999999999</v>
      </c>
      <c r="I296" s="4">
        <v>3.7934999999999999</v>
      </c>
      <c r="J296" s="4">
        <v>54.109000000000002</v>
      </c>
      <c r="K296" s="4">
        <v>102.0234</v>
      </c>
      <c r="L296" s="4">
        <v>106.0938</v>
      </c>
      <c r="M296" s="4">
        <v>104.5</v>
      </c>
      <c r="N296" s="4">
        <v>4.5039999999999996</v>
      </c>
      <c r="O296" s="4">
        <v>4.6101000000000001</v>
      </c>
      <c r="P296" s="4">
        <v>4.2182000000000004</v>
      </c>
      <c r="Q296" s="4">
        <v>4.0914999999999999</v>
      </c>
    </row>
    <row r="297" spans="1:17" ht="15" customHeight="1" x14ac:dyDescent="0.2">
      <c r="A297" s="3">
        <v>42675</v>
      </c>
      <c r="B297" s="4">
        <v>31.1</v>
      </c>
      <c r="C297" s="4">
        <v>14.8</v>
      </c>
      <c r="D297" s="4">
        <v>9.9</v>
      </c>
      <c r="E297" s="4">
        <v>1.1000000000000001</v>
      </c>
      <c r="F297" s="4">
        <v>13.187799999999999</v>
      </c>
      <c r="G297" s="4">
        <v>1.4296</v>
      </c>
      <c r="H297" s="4">
        <v>2.6894999999999998</v>
      </c>
      <c r="I297" s="4">
        <v>3.7951999999999999</v>
      </c>
      <c r="J297" s="4">
        <v>53.923999999999999</v>
      </c>
      <c r="K297" s="4">
        <v>101.8438</v>
      </c>
      <c r="L297" s="4">
        <v>105.875</v>
      </c>
      <c r="M297" s="4">
        <v>104.375</v>
      </c>
      <c r="N297" s="4">
        <v>4.5284000000000004</v>
      </c>
      <c r="O297" s="4">
        <v>4.7324000000000002</v>
      </c>
      <c r="P297" s="4">
        <v>4.2946999999999997</v>
      </c>
      <c r="Q297" s="4">
        <v>4.1234000000000002</v>
      </c>
    </row>
    <row r="298" spans="1:17" ht="15" customHeight="1" x14ac:dyDescent="0.2">
      <c r="A298" s="3">
        <v>42676</v>
      </c>
      <c r="B298" s="4">
        <v>32.299999999999997</v>
      </c>
      <c r="C298" s="4">
        <v>1.4</v>
      </c>
      <c r="D298" s="4">
        <v>2.8</v>
      </c>
      <c r="E298" s="4">
        <v>1.2</v>
      </c>
      <c r="F298" s="4">
        <v>13.1854</v>
      </c>
      <c r="G298" s="4">
        <v>1.4334</v>
      </c>
      <c r="H298" s="4">
        <v>2.6934</v>
      </c>
      <c r="I298" s="4">
        <v>3.7976000000000001</v>
      </c>
      <c r="J298" s="4">
        <v>53.634</v>
      </c>
      <c r="K298" s="4">
        <v>102.0625</v>
      </c>
      <c r="L298" s="4">
        <v>106.0703</v>
      </c>
      <c r="M298" s="4">
        <v>104.3359</v>
      </c>
      <c r="N298" s="4">
        <v>4.5674999999999999</v>
      </c>
      <c r="O298" s="4">
        <v>4.5885999999999996</v>
      </c>
      <c r="P298" s="4">
        <v>4.2297000000000002</v>
      </c>
      <c r="Q298" s="4">
        <v>4.1337999999999999</v>
      </c>
    </row>
    <row r="299" spans="1:17" ht="15" customHeight="1" x14ac:dyDescent="0.2">
      <c r="A299" s="3">
        <v>42677</v>
      </c>
      <c r="B299" s="4">
        <v>26.5</v>
      </c>
      <c r="C299" s="4">
        <v>-2.5</v>
      </c>
      <c r="D299" s="4">
        <v>-1.8</v>
      </c>
      <c r="E299" s="4">
        <v>-4.4000000000000004</v>
      </c>
      <c r="F299" s="4">
        <v>13.1936</v>
      </c>
      <c r="G299" s="4">
        <v>1.4414</v>
      </c>
      <c r="H299" s="4">
        <v>2.7014</v>
      </c>
      <c r="I299" s="4">
        <v>3.8056000000000001</v>
      </c>
      <c r="J299" s="4">
        <v>53.634</v>
      </c>
      <c r="K299" s="4">
        <v>102.0625</v>
      </c>
      <c r="L299" s="4">
        <v>106.0703</v>
      </c>
      <c r="M299" s="4">
        <v>104.3359</v>
      </c>
      <c r="N299" s="4">
        <v>4.5647000000000002</v>
      </c>
      <c r="O299" s="4">
        <v>4.5955000000000004</v>
      </c>
      <c r="P299" s="4">
        <v>4.2347999999999999</v>
      </c>
      <c r="Q299" s="4">
        <v>4.1356000000000002</v>
      </c>
    </row>
    <row r="300" spans="1:17" ht="15" customHeight="1" x14ac:dyDescent="0.2">
      <c r="A300" s="3">
        <v>42678</v>
      </c>
      <c r="B300" s="4">
        <v>32.4</v>
      </c>
      <c r="C300" s="4">
        <v>2.7</v>
      </c>
      <c r="D300" s="4">
        <v>4.0999999999999996</v>
      </c>
      <c r="E300" s="4">
        <v>-0.4</v>
      </c>
      <c r="F300" s="4">
        <v>13.1838</v>
      </c>
      <c r="G300" s="4">
        <v>1.4437</v>
      </c>
      <c r="H300" s="4">
        <v>2.7027999999999999</v>
      </c>
      <c r="I300" s="4">
        <v>3.8065000000000002</v>
      </c>
      <c r="J300" s="4">
        <v>52.936</v>
      </c>
      <c r="K300" s="4">
        <v>102</v>
      </c>
      <c r="L300" s="4">
        <v>105.8828</v>
      </c>
      <c r="M300" s="4">
        <v>104.0859</v>
      </c>
      <c r="N300" s="4">
        <v>4.6609999999999996</v>
      </c>
      <c r="O300" s="4">
        <v>4.6391</v>
      </c>
      <c r="P300" s="4">
        <v>4.3003</v>
      </c>
      <c r="Q300" s="4">
        <v>4.1985999999999999</v>
      </c>
    </row>
    <row r="301" spans="1:17" ht="15" customHeight="1" x14ac:dyDescent="0.2">
      <c r="A301" s="3">
        <v>42681</v>
      </c>
      <c r="B301" s="4">
        <v>36.6</v>
      </c>
      <c r="C301" s="4">
        <v>-3.3</v>
      </c>
      <c r="D301" s="4">
        <v>3.5</v>
      </c>
      <c r="E301" s="4">
        <v>0.6</v>
      </c>
      <c r="F301" s="4">
        <v>13.1866</v>
      </c>
      <c r="G301" s="4">
        <v>1.4463999999999999</v>
      </c>
      <c r="H301" s="4">
        <v>2.7054</v>
      </c>
      <c r="I301" s="4">
        <v>3.8090000000000002</v>
      </c>
      <c r="J301" s="4">
        <v>52.936</v>
      </c>
      <c r="K301" s="4">
        <v>102.01560000000001</v>
      </c>
      <c r="L301" s="4">
        <v>105.875</v>
      </c>
      <c r="M301" s="4">
        <v>104.0625</v>
      </c>
      <c r="N301" s="4">
        <v>4.66</v>
      </c>
      <c r="O301" s="4">
        <v>4.6310000000000002</v>
      </c>
      <c r="P301" s="4">
        <v>4.3045999999999998</v>
      </c>
      <c r="Q301" s="4">
        <v>4.2050000000000001</v>
      </c>
    </row>
    <row r="302" spans="1:17" ht="15" customHeight="1" x14ac:dyDescent="0.2">
      <c r="A302" s="3">
        <v>42682</v>
      </c>
      <c r="B302" s="4">
        <v>30.7</v>
      </c>
      <c r="C302" s="4">
        <v>-6.4</v>
      </c>
      <c r="D302" s="4">
        <v>1.4</v>
      </c>
      <c r="E302" s="4">
        <v>-0.5</v>
      </c>
      <c r="F302" s="4">
        <v>13.1965</v>
      </c>
      <c r="G302" s="4">
        <v>1.4492</v>
      </c>
      <c r="H302" s="4">
        <v>2.7081</v>
      </c>
      <c r="I302" s="4">
        <v>3.8115999999999999</v>
      </c>
      <c r="J302" s="4">
        <v>53.338000000000001</v>
      </c>
      <c r="K302" s="4">
        <v>102.0391</v>
      </c>
      <c r="L302" s="4">
        <v>105.875</v>
      </c>
      <c r="M302" s="4">
        <v>104.04689999999999</v>
      </c>
      <c r="N302" s="4">
        <v>4.6029999999999998</v>
      </c>
      <c r="O302" s="4">
        <v>4.6177999999999999</v>
      </c>
      <c r="P302" s="4">
        <v>4.3061999999999996</v>
      </c>
      <c r="Q302" s="4">
        <v>4.2095000000000002</v>
      </c>
    </row>
    <row r="303" spans="1:17" ht="15" customHeight="1" x14ac:dyDescent="0.2">
      <c r="A303" s="3">
        <v>42683</v>
      </c>
      <c r="B303" s="4">
        <v>29.9</v>
      </c>
      <c r="C303" s="4">
        <v>3.5</v>
      </c>
      <c r="D303" s="4">
        <v>4.9000000000000004</v>
      </c>
      <c r="E303" s="4">
        <v>1.4</v>
      </c>
      <c r="F303" s="4">
        <v>13.202400000000001</v>
      </c>
      <c r="G303" s="4">
        <v>1.4512</v>
      </c>
      <c r="H303" s="4">
        <v>2.7103000000000002</v>
      </c>
      <c r="I303" s="4">
        <v>3.8138999999999998</v>
      </c>
      <c r="J303" s="4">
        <v>53.512</v>
      </c>
      <c r="K303" s="4">
        <v>101.9141</v>
      </c>
      <c r="L303" s="4">
        <v>105.8125</v>
      </c>
      <c r="M303" s="4">
        <v>104.0078</v>
      </c>
      <c r="N303" s="4">
        <v>4.5780000000000003</v>
      </c>
      <c r="O303" s="4">
        <v>4.7023000000000001</v>
      </c>
      <c r="P303" s="4">
        <v>4.3291000000000004</v>
      </c>
      <c r="Q303" s="4">
        <v>4.2198000000000002</v>
      </c>
    </row>
    <row r="304" spans="1:17" ht="15" customHeight="1" x14ac:dyDescent="0.2">
      <c r="A304" s="3">
        <v>42684</v>
      </c>
      <c r="B304" s="4">
        <v>30.2</v>
      </c>
      <c r="C304" s="4">
        <v>-1.4</v>
      </c>
      <c r="D304" s="4">
        <v>5.6</v>
      </c>
      <c r="E304" s="4">
        <v>1.9</v>
      </c>
      <c r="F304" s="4">
        <v>13.215</v>
      </c>
      <c r="G304" s="4">
        <v>1.4599</v>
      </c>
      <c r="H304" s="4">
        <v>2.7191000000000001</v>
      </c>
      <c r="I304" s="4">
        <v>3.8231999999999999</v>
      </c>
      <c r="J304" s="4">
        <v>53.756999999999998</v>
      </c>
      <c r="K304" s="4">
        <v>102.04300000000001</v>
      </c>
      <c r="L304" s="4">
        <v>105.9375</v>
      </c>
      <c r="M304" s="4">
        <v>104.1875</v>
      </c>
      <c r="N304" s="4">
        <v>4.5414000000000003</v>
      </c>
      <c r="O304" s="4">
        <v>4.6241000000000003</v>
      </c>
      <c r="P304" s="4">
        <v>4.2915999999999999</v>
      </c>
      <c r="Q304" s="4">
        <v>4.1768000000000001</v>
      </c>
    </row>
    <row r="305" spans="1:17" ht="15" customHeight="1" x14ac:dyDescent="0.2">
      <c r="A305" s="3">
        <v>42685</v>
      </c>
      <c r="B305" s="4">
        <v>30</v>
      </c>
      <c r="C305" s="4">
        <v>-0.3</v>
      </c>
      <c r="D305" s="4">
        <v>5.2</v>
      </c>
      <c r="E305" s="4">
        <v>0.7</v>
      </c>
      <c r="F305" s="4">
        <v>13.2239</v>
      </c>
      <c r="G305" s="4">
        <v>1.4626999999999999</v>
      </c>
      <c r="H305" s="4">
        <v>2.7225999999999999</v>
      </c>
      <c r="I305" s="4">
        <v>3.8275000000000001</v>
      </c>
      <c r="J305" s="4">
        <v>54.107999999999997</v>
      </c>
      <c r="K305" s="4">
        <v>102.0703</v>
      </c>
      <c r="L305" s="4">
        <v>106.0703</v>
      </c>
      <c r="M305" s="4">
        <v>104.4063</v>
      </c>
      <c r="N305" s="4">
        <v>4.4923999999999999</v>
      </c>
      <c r="O305" s="4">
        <v>4.6085000000000003</v>
      </c>
      <c r="P305" s="4">
        <v>4.2484000000000002</v>
      </c>
      <c r="Q305" s="4">
        <v>4.1230000000000002</v>
      </c>
    </row>
    <row r="306" spans="1:17" ht="15" customHeight="1" x14ac:dyDescent="0.2">
      <c r="A306" s="3">
        <v>42688</v>
      </c>
      <c r="B306" s="4">
        <v>29</v>
      </c>
      <c r="C306" s="4">
        <v>0.7</v>
      </c>
      <c r="D306" s="4">
        <v>0.9</v>
      </c>
      <c r="E306" s="4">
        <v>-1.7</v>
      </c>
      <c r="F306" s="4">
        <v>13.2263</v>
      </c>
      <c r="G306" s="4">
        <v>1.4653</v>
      </c>
      <c r="H306" s="4">
        <v>2.726</v>
      </c>
      <c r="I306" s="4">
        <v>3.8306</v>
      </c>
      <c r="J306" s="4">
        <v>54.09</v>
      </c>
      <c r="K306" s="4">
        <v>102.0703</v>
      </c>
      <c r="L306" s="4">
        <v>106.1875</v>
      </c>
      <c r="M306" s="4">
        <v>104.4688</v>
      </c>
      <c r="N306" s="4">
        <v>4.4939</v>
      </c>
      <c r="O306" s="4">
        <v>4.6106999999999996</v>
      </c>
      <c r="P306" s="4">
        <v>4.2104999999999997</v>
      </c>
      <c r="Q306" s="4">
        <v>4.1081000000000003</v>
      </c>
    </row>
    <row r="307" spans="1:17" ht="15" customHeight="1" x14ac:dyDescent="0.2">
      <c r="A307" s="3">
        <v>42689</v>
      </c>
      <c r="B307" s="4">
        <v>34.700000000000003</v>
      </c>
      <c r="C307" s="4">
        <v>-0.2</v>
      </c>
      <c r="D307" s="4">
        <v>4</v>
      </c>
      <c r="E307" s="4">
        <v>1</v>
      </c>
      <c r="F307" s="4">
        <v>13.213100000000001</v>
      </c>
      <c r="G307" s="4">
        <v>1.468</v>
      </c>
      <c r="H307" s="4">
        <v>2.7275999999999998</v>
      </c>
      <c r="I307" s="4">
        <v>3.8313999999999999</v>
      </c>
      <c r="J307" s="4">
        <v>53.194000000000003</v>
      </c>
      <c r="K307" s="4">
        <v>102.0703</v>
      </c>
      <c r="L307" s="4">
        <v>106.0313</v>
      </c>
      <c r="M307" s="4">
        <v>104.2188</v>
      </c>
      <c r="N307" s="4">
        <v>4.6165000000000003</v>
      </c>
      <c r="O307" s="4">
        <v>4.6128999999999998</v>
      </c>
      <c r="P307" s="4">
        <v>4.2648999999999999</v>
      </c>
      <c r="Q307" s="4">
        <v>4.1707999999999998</v>
      </c>
    </row>
    <row r="308" spans="1:17" ht="15" customHeight="1" x14ac:dyDescent="0.2">
      <c r="A308" s="3">
        <v>42690</v>
      </c>
      <c r="B308" s="4">
        <v>39.799999999999997</v>
      </c>
      <c r="C308" s="4">
        <v>14.5</v>
      </c>
      <c r="D308" s="4">
        <v>8.1999999999999993</v>
      </c>
      <c r="E308" s="4">
        <v>2.5</v>
      </c>
      <c r="F308" s="4">
        <v>13.2158</v>
      </c>
      <c r="G308" s="4">
        <v>1.4694</v>
      </c>
      <c r="H308" s="4">
        <v>2.7296</v>
      </c>
      <c r="I308" s="4">
        <v>3.8342999999999998</v>
      </c>
      <c r="J308" s="4">
        <v>53.194000000000003</v>
      </c>
      <c r="K308" s="4">
        <v>101.8359</v>
      </c>
      <c r="L308" s="4">
        <v>105.9297</v>
      </c>
      <c r="M308" s="4">
        <v>104.2422</v>
      </c>
      <c r="N308" s="4">
        <v>4.6155999999999997</v>
      </c>
      <c r="O308" s="4">
        <v>4.7678000000000003</v>
      </c>
      <c r="P308" s="4">
        <v>4.3007999999999997</v>
      </c>
      <c r="Q308" s="4">
        <v>4.1654999999999998</v>
      </c>
    </row>
    <row r="309" spans="1:17" ht="15" customHeight="1" x14ac:dyDescent="0.2">
      <c r="A309" s="3">
        <v>42691</v>
      </c>
      <c r="B309" s="4">
        <v>37.1</v>
      </c>
      <c r="C309" s="4">
        <v>10.199999999999999</v>
      </c>
      <c r="D309" s="4">
        <v>3.5</v>
      </c>
      <c r="E309" s="4">
        <v>2.4</v>
      </c>
      <c r="F309" s="4">
        <v>13.224</v>
      </c>
      <c r="G309" s="4">
        <v>1.4774</v>
      </c>
      <c r="H309" s="4">
        <v>2.7376</v>
      </c>
      <c r="I309" s="4">
        <v>3.8412000000000002</v>
      </c>
      <c r="J309" s="4">
        <v>53.194000000000003</v>
      </c>
      <c r="K309" s="4">
        <v>101.8359</v>
      </c>
      <c r="L309" s="4">
        <v>105.9375</v>
      </c>
      <c r="M309" s="4">
        <v>104.0859</v>
      </c>
      <c r="N309" s="4">
        <v>4.6128999999999998</v>
      </c>
      <c r="O309" s="4">
        <v>4.7736999999999998</v>
      </c>
      <c r="P309" s="4">
        <v>4.3030999999999997</v>
      </c>
      <c r="Q309" s="4">
        <v>4.2061000000000002</v>
      </c>
    </row>
    <row r="310" spans="1:17" ht="15" customHeight="1" x14ac:dyDescent="0.2">
      <c r="A310" s="3">
        <v>42692</v>
      </c>
      <c r="B310" s="4">
        <v>28.9</v>
      </c>
      <c r="C310" s="4">
        <v>-0.2</v>
      </c>
      <c r="D310" s="4">
        <v>2.5</v>
      </c>
      <c r="E310" s="4">
        <v>1.7</v>
      </c>
      <c r="F310" s="4">
        <v>13.2271</v>
      </c>
      <c r="G310" s="4">
        <v>1.4801</v>
      </c>
      <c r="H310" s="4">
        <v>2.7383000000000002</v>
      </c>
      <c r="I310" s="4">
        <v>3.8411</v>
      </c>
      <c r="J310" s="4">
        <v>53.212000000000003</v>
      </c>
      <c r="K310" s="4">
        <v>101.8359</v>
      </c>
      <c r="L310" s="4">
        <v>105.625</v>
      </c>
      <c r="M310" s="4">
        <v>103.6875</v>
      </c>
      <c r="N310" s="4">
        <v>4.6094999999999997</v>
      </c>
      <c r="O310" s="4">
        <v>4.7756999999999996</v>
      </c>
      <c r="P310" s="4">
        <v>4.41</v>
      </c>
      <c r="Q310" s="4">
        <v>4.3056999999999999</v>
      </c>
    </row>
    <row r="311" spans="1:17" ht="15" customHeight="1" x14ac:dyDescent="0.2">
      <c r="A311" s="3">
        <v>42695</v>
      </c>
      <c r="B311" s="4">
        <v>29.6</v>
      </c>
      <c r="C311" s="4">
        <v>-1.1000000000000001</v>
      </c>
      <c r="D311" s="4">
        <v>3.5</v>
      </c>
      <c r="E311" s="4">
        <v>2</v>
      </c>
      <c r="F311" s="4">
        <v>13.2272</v>
      </c>
      <c r="G311" s="4">
        <v>1.4826999999999999</v>
      </c>
      <c r="H311" s="4">
        <v>2.7406000000000001</v>
      </c>
      <c r="I311" s="4">
        <v>3.8435000000000001</v>
      </c>
      <c r="J311" s="4">
        <v>53.066000000000003</v>
      </c>
      <c r="K311" s="4">
        <v>101.8359</v>
      </c>
      <c r="L311" s="4">
        <v>105.5625</v>
      </c>
      <c r="M311" s="4">
        <v>103.6484</v>
      </c>
      <c r="N311" s="4">
        <v>4.6288</v>
      </c>
      <c r="O311" s="4">
        <v>4.7775999999999996</v>
      </c>
      <c r="P311" s="4">
        <v>4.4325999999999999</v>
      </c>
      <c r="Q311" s="4">
        <v>4.3159000000000001</v>
      </c>
    </row>
    <row r="312" spans="1:17" ht="15" customHeight="1" x14ac:dyDescent="0.2">
      <c r="A312" s="3">
        <v>42696</v>
      </c>
      <c r="B312" s="4">
        <v>28.4</v>
      </c>
      <c r="C312" s="4">
        <v>6.4</v>
      </c>
      <c r="D312" s="4">
        <v>10.3</v>
      </c>
      <c r="E312" s="4">
        <v>1.6</v>
      </c>
      <c r="F312" s="4">
        <v>13.2341</v>
      </c>
      <c r="G312" s="4">
        <v>1.4847999999999999</v>
      </c>
      <c r="H312" s="4">
        <v>2.742</v>
      </c>
      <c r="I312" s="4">
        <v>3.8464</v>
      </c>
      <c r="J312" s="4">
        <v>53.296999999999997</v>
      </c>
      <c r="K312" s="4">
        <v>101.7266</v>
      </c>
      <c r="L312" s="4">
        <v>105.3672</v>
      </c>
      <c r="M312" s="4">
        <v>103.6875</v>
      </c>
      <c r="N312" s="4">
        <v>4.5957999999999997</v>
      </c>
      <c r="O312" s="4">
        <v>4.8502000000000001</v>
      </c>
      <c r="P312" s="4">
        <v>4.5000999999999998</v>
      </c>
      <c r="Q312" s="4">
        <v>4.3067000000000002</v>
      </c>
    </row>
    <row r="313" spans="1:17" ht="15" customHeight="1" x14ac:dyDescent="0.2">
      <c r="A313" s="3">
        <v>42697</v>
      </c>
      <c r="B313" s="4">
        <v>29.7</v>
      </c>
      <c r="C313" s="4">
        <v>28</v>
      </c>
      <c r="D313" s="4">
        <v>11.3</v>
      </c>
      <c r="E313" s="4">
        <v>2.7</v>
      </c>
      <c r="F313" s="4">
        <v>13.234500000000001</v>
      </c>
      <c r="G313" s="4">
        <v>1.4859</v>
      </c>
      <c r="H313" s="4">
        <v>2.7446999999999999</v>
      </c>
      <c r="I313" s="4">
        <v>3.8491</v>
      </c>
      <c r="J313" s="4">
        <v>53.164000000000001</v>
      </c>
      <c r="K313" s="4">
        <v>101.4297</v>
      </c>
      <c r="L313" s="4">
        <v>105.375</v>
      </c>
      <c r="M313" s="4">
        <v>103.6875</v>
      </c>
      <c r="N313" s="4">
        <v>4.6132999999999997</v>
      </c>
      <c r="O313" s="4">
        <v>5.0441000000000003</v>
      </c>
      <c r="P313" s="4">
        <v>4.4988999999999999</v>
      </c>
      <c r="Q313" s="4">
        <v>4.3071999999999999</v>
      </c>
    </row>
    <row r="314" spans="1:17" ht="15" customHeight="1" x14ac:dyDescent="0.2">
      <c r="A314" s="3">
        <v>42698</v>
      </c>
      <c r="B314" s="4">
        <v>29.5</v>
      </c>
      <c r="C314" s="4">
        <v>21.7</v>
      </c>
      <c r="D314" s="4">
        <v>5.8</v>
      </c>
      <c r="E314" s="4">
        <v>3.2</v>
      </c>
      <c r="F314" s="4">
        <v>13.234400000000001</v>
      </c>
      <c r="G314" s="4">
        <v>1.4939</v>
      </c>
      <c r="H314" s="4">
        <v>2.7522000000000002</v>
      </c>
      <c r="I314" s="4">
        <v>3.8546</v>
      </c>
      <c r="J314" s="4">
        <v>52.703000000000003</v>
      </c>
      <c r="K314" s="4">
        <v>101.4297</v>
      </c>
      <c r="L314" s="4">
        <v>105.3125</v>
      </c>
      <c r="M314" s="4">
        <v>103.3438</v>
      </c>
      <c r="N314" s="4">
        <v>4.6749000000000001</v>
      </c>
      <c r="O314" s="4">
        <v>5.0486000000000004</v>
      </c>
      <c r="P314" s="4">
        <v>4.5244</v>
      </c>
      <c r="Q314" s="4">
        <v>4.3943000000000003</v>
      </c>
    </row>
    <row r="315" spans="1:17" ht="15" customHeight="1" x14ac:dyDescent="0.2">
      <c r="A315" s="3">
        <v>42699</v>
      </c>
      <c r="B315" s="4">
        <v>29.4</v>
      </c>
      <c r="C315" s="4">
        <v>22</v>
      </c>
      <c r="D315" s="4">
        <v>6</v>
      </c>
      <c r="E315" s="4">
        <v>3.3</v>
      </c>
      <c r="F315" s="4">
        <v>13.2371</v>
      </c>
      <c r="G315" s="4">
        <v>1.4965999999999999</v>
      </c>
      <c r="H315" s="4">
        <v>2.7549000000000001</v>
      </c>
      <c r="I315" s="4">
        <v>3.8573</v>
      </c>
      <c r="J315" s="4">
        <v>52.703000000000003</v>
      </c>
      <c r="K315" s="4">
        <v>101.4297</v>
      </c>
      <c r="L315" s="4">
        <v>105.3125</v>
      </c>
      <c r="M315" s="4">
        <v>103.3438</v>
      </c>
      <c r="N315" s="4">
        <v>4.6740000000000004</v>
      </c>
      <c r="O315" s="4">
        <v>5.0500999999999996</v>
      </c>
      <c r="P315" s="4">
        <v>4.5258000000000003</v>
      </c>
      <c r="Q315" s="4">
        <v>4.3947000000000003</v>
      </c>
    </row>
    <row r="316" spans="1:17" ht="15" customHeight="1" x14ac:dyDescent="0.2">
      <c r="A316" s="3">
        <v>42702</v>
      </c>
      <c r="B316" s="4">
        <v>30.2</v>
      </c>
      <c r="C316" s="4">
        <v>7.8</v>
      </c>
      <c r="D316" s="4">
        <v>2.9</v>
      </c>
      <c r="E316" s="4">
        <v>1.7</v>
      </c>
      <c r="F316" s="4">
        <v>13.2278</v>
      </c>
      <c r="G316" s="4">
        <v>1.5</v>
      </c>
      <c r="H316" s="4">
        <v>2.7568000000000001</v>
      </c>
      <c r="I316" s="4">
        <v>3.8580999999999999</v>
      </c>
      <c r="J316" s="4">
        <v>52.040999999999997</v>
      </c>
      <c r="K316" s="4">
        <v>101.5859</v>
      </c>
      <c r="L316" s="4">
        <v>105.1875</v>
      </c>
      <c r="M316" s="4">
        <v>103.0938</v>
      </c>
      <c r="N316" s="4">
        <v>4.7663000000000002</v>
      </c>
      <c r="O316" s="4">
        <v>4.9512</v>
      </c>
      <c r="P316" s="4">
        <v>4.5693999999999999</v>
      </c>
      <c r="Q316" s="4">
        <v>4.4576000000000002</v>
      </c>
    </row>
    <row r="317" spans="1:17" ht="15" customHeight="1" x14ac:dyDescent="0.2">
      <c r="A317" s="3">
        <v>42703</v>
      </c>
      <c r="B317" s="4">
        <v>28.7</v>
      </c>
      <c r="C317" s="4">
        <v>6</v>
      </c>
      <c r="D317" s="4">
        <v>3.8</v>
      </c>
      <c r="E317" s="4">
        <v>0.6</v>
      </c>
      <c r="F317" s="4">
        <v>13.2264</v>
      </c>
      <c r="G317" s="4">
        <v>1.5026999999999999</v>
      </c>
      <c r="H317" s="4">
        <v>2.7585999999999999</v>
      </c>
      <c r="I317" s="4">
        <v>3.8599000000000001</v>
      </c>
      <c r="J317" s="4">
        <v>51.82</v>
      </c>
      <c r="K317" s="4">
        <v>101.57810000000001</v>
      </c>
      <c r="L317" s="4">
        <v>105.0625</v>
      </c>
      <c r="M317" s="4">
        <v>102.9688</v>
      </c>
      <c r="N317" s="4">
        <v>4.7968000000000002</v>
      </c>
      <c r="O317" s="4">
        <v>4.9579000000000004</v>
      </c>
      <c r="P317" s="4">
        <v>4.6128999999999998</v>
      </c>
      <c r="Q317" s="4">
        <v>4.4892000000000003</v>
      </c>
    </row>
    <row r="318" spans="1:17" ht="15" customHeight="1" x14ac:dyDescent="0.2">
      <c r="A318" s="3">
        <v>42704</v>
      </c>
      <c r="B318" s="4">
        <v>30.3</v>
      </c>
      <c r="C318" s="4">
        <v>5.3</v>
      </c>
      <c r="D318" s="4">
        <v>6.5</v>
      </c>
      <c r="E318" s="4">
        <v>2.6</v>
      </c>
      <c r="F318" s="4">
        <v>13.2407</v>
      </c>
      <c r="G318" s="4">
        <v>1.5057</v>
      </c>
      <c r="H318" s="4">
        <v>2.7621000000000002</v>
      </c>
      <c r="I318" s="4">
        <v>3.8645</v>
      </c>
      <c r="J318" s="4">
        <v>52.451999999999998</v>
      </c>
      <c r="K318" s="4">
        <v>101.64449999999999</v>
      </c>
      <c r="L318" s="4">
        <v>105.1953</v>
      </c>
      <c r="M318" s="4">
        <v>103.2422</v>
      </c>
      <c r="N318" s="4">
        <v>4.7064000000000004</v>
      </c>
      <c r="O318" s="4">
        <v>4.9169999999999998</v>
      </c>
      <c r="P318" s="4">
        <v>4.5696000000000003</v>
      </c>
      <c r="Q318" s="4">
        <v>4.4214000000000002</v>
      </c>
    </row>
    <row r="319" spans="1:17" ht="15" customHeight="1" x14ac:dyDescent="0.2">
      <c r="A319" s="3">
        <v>42705</v>
      </c>
      <c r="B319" s="4">
        <v>25</v>
      </c>
      <c r="C319" s="4">
        <v>5.3</v>
      </c>
      <c r="D319" s="4">
        <v>2.2000000000000002</v>
      </c>
      <c r="E319" s="4">
        <v>0.7</v>
      </c>
      <c r="F319" s="4">
        <v>13.2666</v>
      </c>
      <c r="G319" s="4">
        <v>1.5137</v>
      </c>
      <c r="H319" s="4">
        <v>2.7713999999999999</v>
      </c>
      <c r="I319" s="4">
        <v>3.8740999999999999</v>
      </c>
      <c r="J319" s="4">
        <v>53.43</v>
      </c>
      <c r="K319" s="4">
        <v>101.6563</v>
      </c>
      <c r="L319" s="4">
        <v>105.4063</v>
      </c>
      <c r="M319" s="4">
        <v>103.4609</v>
      </c>
      <c r="N319" s="4">
        <v>4.5673000000000004</v>
      </c>
      <c r="O319" s="4">
        <v>4.9146000000000001</v>
      </c>
      <c r="P319" s="4">
        <v>4.5030999999999999</v>
      </c>
      <c r="Q319" s="4">
        <v>4.3685</v>
      </c>
    </row>
    <row r="320" spans="1:17" ht="15" customHeight="1" x14ac:dyDescent="0.2">
      <c r="A320" s="3">
        <v>42706</v>
      </c>
      <c r="B320" s="4">
        <v>26.7</v>
      </c>
      <c r="C320" s="4">
        <v>6.2</v>
      </c>
      <c r="D320" s="4">
        <v>1.3</v>
      </c>
      <c r="E320" s="4">
        <v>2.6</v>
      </c>
      <c r="F320" s="4">
        <v>13.2639</v>
      </c>
      <c r="G320" s="4">
        <v>1.5161</v>
      </c>
      <c r="H320" s="4">
        <v>2.7736999999999998</v>
      </c>
      <c r="I320" s="4">
        <v>3.8753000000000002</v>
      </c>
      <c r="J320" s="4">
        <v>53.127000000000002</v>
      </c>
      <c r="K320" s="4">
        <v>101.60939999999999</v>
      </c>
      <c r="L320" s="4">
        <v>105.3516</v>
      </c>
      <c r="M320" s="4">
        <v>103.2578</v>
      </c>
      <c r="N320" s="4">
        <v>4.6082999999999998</v>
      </c>
      <c r="O320" s="4">
        <v>4.9461000000000004</v>
      </c>
      <c r="P320" s="4">
        <v>4.5228999999999999</v>
      </c>
      <c r="Q320" s="4">
        <v>4.4194000000000004</v>
      </c>
    </row>
    <row r="321" spans="1:17" ht="15" customHeight="1" x14ac:dyDescent="0.2">
      <c r="A321" s="3">
        <v>42709</v>
      </c>
      <c r="B321" s="4">
        <v>25.6</v>
      </c>
      <c r="C321" s="4">
        <v>-3.6</v>
      </c>
      <c r="D321" s="4">
        <v>5.7</v>
      </c>
      <c r="E321" s="4">
        <v>3.6</v>
      </c>
      <c r="F321" s="4">
        <v>13.2791</v>
      </c>
      <c r="G321" s="4">
        <v>1.5197000000000001</v>
      </c>
      <c r="H321" s="4">
        <v>2.7768999999999999</v>
      </c>
      <c r="I321" s="4">
        <v>3.8799000000000001</v>
      </c>
      <c r="J321" s="4">
        <v>53.825000000000003</v>
      </c>
      <c r="K321" s="4">
        <v>101.7852</v>
      </c>
      <c r="L321" s="4">
        <v>105.4297</v>
      </c>
      <c r="M321" s="4">
        <v>103.5234</v>
      </c>
      <c r="N321" s="4">
        <v>4.5113000000000003</v>
      </c>
      <c r="O321" s="4">
        <v>4.8362999999999996</v>
      </c>
      <c r="P321" s="4">
        <v>4.4981999999999998</v>
      </c>
      <c r="Q321" s="4">
        <v>4.3540000000000001</v>
      </c>
    </row>
    <row r="322" spans="1:17" ht="15" customHeight="1" x14ac:dyDescent="0.2">
      <c r="A322" s="3">
        <v>42710</v>
      </c>
      <c r="B322" s="4">
        <v>23.4</v>
      </c>
      <c r="C322" s="4">
        <v>-5.2</v>
      </c>
      <c r="D322" s="4">
        <v>0.9</v>
      </c>
      <c r="E322" s="4">
        <v>-0.1</v>
      </c>
      <c r="F322" s="4">
        <v>13.282999999999999</v>
      </c>
      <c r="G322" s="4">
        <v>1.5225</v>
      </c>
      <c r="H322" s="4">
        <v>2.7803</v>
      </c>
      <c r="I322" s="4">
        <v>3.8834</v>
      </c>
      <c r="J322" s="4">
        <v>53.892000000000003</v>
      </c>
      <c r="K322" s="4">
        <v>101.8203</v>
      </c>
      <c r="L322" s="4">
        <v>105.5625</v>
      </c>
      <c r="M322" s="4">
        <v>103.6484</v>
      </c>
      <c r="N322" s="4">
        <v>4.5011999999999999</v>
      </c>
      <c r="O322" s="4">
        <v>4.8159999999999998</v>
      </c>
      <c r="P322" s="4">
        <v>4.4553000000000003</v>
      </c>
      <c r="Q322" s="4">
        <v>4.3235000000000001</v>
      </c>
    </row>
    <row r="323" spans="1:17" ht="15" customHeight="1" x14ac:dyDescent="0.2">
      <c r="A323" s="3">
        <v>42711</v>
      </c>
      <c r="B323" s="4">
        <v>25</v>
      </c>
      <c r="C323" s="4">
        <v>2.8</v>
      </c>
      <c r="D323" s="4">
        <v>4.2</v>
      </c>
      <c r="E323" s="4">
        <v>2.9</v>
      </c>
      <c r="F323" s="4">
        <v>13.2819</v>
      </c>
      <c r="G323" s="4">
        <v>1.5246</v>
      </c>
      <c r="H323" s="4">
        <v>2.7824</v>
      </c>
      <c r="I323" s="4">
        <v>3.8852000000000002</v>
      </c>
      <c r="J323" s="4">
        <v>53.673000000000002</v>
      </c>
      <c r="K323" s="4">
        <v>101.70699999999999</v>
      </c>
      <c r="L323" s="4">
        <v>105.4688</v>
      </c>
      <c r="M323" s="4">
        <v>103.5313</v>
      </c>
      <c r="N323" s="4">
        <v>4.5303000000000004</v>
      </c>
      <c r="O323" s="4">
        <v>4.8893000000000004</v>
      </c>
      <c r="P323" s="4">
        <v>4.4881000000000002</v>
      </c>
      <c r="Q323" s="4">
        <v>4.3529999999999998</v>
      </c>
    </row>
    <row r="324" spans="1:17" ht="15" customHeight="1" x14ac:dyDescent="0.2">
      <c r="A324" s="3">
        <v>42712</v>
      </c>
      <c r="B324" s="4">
        <v>25.4</v>
      </c>
      <c r="C324" s="4">
        <v>3.6</v>
      </c>
      <c r="D324" s="4">
        <v>7</v>
      </c>
      <c r="E324" s="4">
        <v>3</v>
      </c>
      <c r="F324" s="4">
        <v>13.289199999999999</v>
      </c>
      <c r="G324" s="4">
        <v>1.5326</v>
      </c>
      <c r="H324" s="4">
        <v>2.7898999999999998</v>
      </c>
      <c r="I324" s="4">
        <v>3.8932000000000002</v>
      </c>
      <c r="J324" s="4">
        <v>53.624000000000002</v>
      </c>
      <c r="K324" s="4">
        <v>101.70310000000001</v>
      </c>
      <c r="L324" s="4">
        <v>105.3984</v>
      </c>
      <c r="M324" s="4">
        <v>103.5234</v>
      </c>
      <c r="N324" s="4">
        <v>4.5343</v>
      </c>
      <c r="O324" s="4">
        <v>4.8970000000000002</v>
      </c>
      <c r="P324" s="4">
        <v>4.5159000000000002</v>
      </c>
      <c r="Q324" s="4">
        <v>4.3563999999999998</v>
      </c>
    </row>
    <row r="325" spans="1:17" ht="15" customHeight="1" x14ac:dyDescent="0.2">
      <c r="A325" s="3">
        <v>42713</v>
      </c>
      <c r="B325" s="4">
        <v>23.9</v>
      </c>
      <c r="C325" s="4">
        <v>3</v>
      </c>
      <c r="D325" s="4">
        <v>7.4</v>
      </c>
      <c r="E325" s="4">
        <v>2.1</v>
      </c>
      <c r="F325" s="4">
        <v>13.298999999999999</v>
      </c>
      <c r="G325" s="4">
        <v>1.5354000000000001</v>
      </c>
      <c r="H325" s="4">
        <v>2.7930999999999999</v>
      </c>
      <c r="I325" s="4">
        <v>3.8971</v>
      </c>
      <c r="J325" s="4">
        <v>54.02</v>
      </c>
      <c r="K325" s="4">
        <v>101.7422</v>
      </c>
      <c r="L325" s="4">
        <v>105.4766</v>
      </c>
      <c r="M325" s="4">
        <v>103.6953</v>
      </c>
      <c r="N325" s="4">
        <v>4.4794</v>
      </c>
      <c r="O325" s="4">
        <v>4.8741000000000003</v>
      </c>
      <c r="P325" s="4">
        <v>4.4912999999999998</v>
      </c>
      <c r="Q325" s="4">
        <v>4.3144999999999998</v>
      </c>
    </row>
    <row r="326" spans="1:17" ht="15" customHeight="1" x14ac:dyDescent="0.2">
      <c r="A326" s="3">
        <v>42716</v>
      </c>
      <c r="B326" s="4">
        <v>23.8</v>
      </c>
      <c r="C326" s="4">
        <v>3.3</v>
      </c>
      <c r="D326" s="4">
        <v>7.5</v>
      </c>
      <c r="E326" s="4">
        <v>2.2000000000000002</v>
      </c>
      <c r="F326" s="4">
        <v>13.3017</v>
      </c>
      <c r="G326" s="4">
        <v>1.5381</v>
      </c>
      <c r="H326" s="4">
        <v>2.7957000000000001</v>
      </c>
      <c r="I326" s="4">
        <v>3.8997000000000002</v>
      </c>
      <c r="J326" s="4">
        <v>54.02</v>
      </c>
      <c r="K326" s="4">
        <v>101.7422</v>
      </c>
      <c r="L326" s="4">
        <v>105.4766</v>
      </c>
      <c r="M326" s="4">
        <v>103.6953</v>
      </c>
      <c r="N326" s="4">
        <v>4.4785000000000004</v>
      </c>
      <c r="O326" s="4">
        <v>4.8758999999999997</v>
      </c>
      <c r="P326" s="4">
        <v>4.4927999999999999</v>
      </c>
      <c r="Q326" s="4">
        <v>4.3150000000000004</v>
      </c>
    </row>
    <row r="327" spans="1:17" ht="15" customHeight="1" x14ac:dyDescent="0.2">
      <c r="A327" s="3">
        <v>42717</v>
      </c>
      <c r="B327" s="4">
        <v>25</v>
      </c>
      <c r="C327" s="4">
        <v>-2</v>
      </c>
      <c r="D327" s="4">
        <v>3.3</v>
      </c>
      <c r="E327" s="4">
        <v>1.9</v>
      </c>
      <c r="F327" s="4">
        <v>13.295</v>
      </c>
      <c r="G327" s="4">
        <v>1.5408999999999999</v>
      </c>
      <c r="H327" s="4">
        <v>2.7978999999999998</v>
      </c>
      <c r="I327" s="4">
        <v>3.9005999999999998</v>
      </c>
      <c r="J327" s="4">
        <v>53.488</v>
      </c>
      <c r="K327" s="4">
        <v>101.76560000000001</v>
      </c>
      <c r="L327" s="4">
        <v>105.4063</v>
      </c>
      <c r="M327" s="4">
        <v>103.4375</v>
      </c>
      <c r="N327" s="4">
        <v>4.5503999999999998</v>
      </c>
      <c r="O327" s="4">
        <v>4.8630000000000004</v>
      </c>
      <c r="P327" s="4">
        <v>4.5175999999999998</v>
      </c>
      <c r="Q327" s="4">
        <v>4.3791000000000002</v>
      </c>
    </row>
    <row r="328" spans="1:17" ht="15" customHeight="1" x14ac:dyDescent="0.2">
      <c r="A328" s="3">
        <v>42718</v>
      </c>
      <c r="B328" s="4">
        <v>25.8</v>
      </c>
      <c r="C328" s="4">
        <v>13.8</v>
      </c>
      <c r="D328" s="4">
        <v>8.4</v>
      </c>
      <c r="E328" s="4">
        <v>3.5</v>
      </c>
      <c r="F328" s="4">
        <v>13.305</v>
      </c>
      <c r="G328" s="4">
        <v>1.5427999999999999</v>
      </c>
      <c r="H328" s="4">
        <v>2.8008999999999999</v>
      </c>
      <c r="I328" s="4">
        <v>3.9047999999999998</v>
      </c>
      <c r="J328" s="4">
        <v>53.893999999999998</v>
      </c>
      <c r="K328" s="4">
        <v>101.6172</v>
      </c>
      <c r="L328" s="4">
        <v>105.4609</v>
      </c>
      <c r="M328" s="4">
        <v>103.6563</v>
      </c>
      <c r="N328" s="4">
        <v>4.4936999999999996</v>
      </c>
      <c r="O328" s="4">
        <v>4.9574999999999996</v>
      </c>
      <c r="P328" s="4">
        <v>4.5008999999999997</v>
      </c>
      <c r="Q328" s="4">
        <v>4.3257000000000003</v>
      </c>
    </row>
    <row r="329" spans="1:17" ht="15" customHeight="1" x14ac:dyDescent="0.2">
      <c r="A329" s="3">
        <v>42719</v>
      </c>
      <c r="B329" s="4">
        <v>26.6</v>
      </c>
      <c r="C329" s="4">
        <v>4.8</v>
      </c>
      <c r="D329" s="4">
        <v>3.7</v>
      </c>
      <c r="E329" s="4">
        <v>3.2</v>
      </c>
      <c r="F329" s="4">
        <v>13.307399999999999</v>
      </c>
      <c r="G329" s="4">
        <v>1.5515000000000001</v>
      </c>
      <c r="H329" s="4">
        <v>2.8098999999999998</v>
      </c>
      <c r="I329" s="4">
        <v>3.9127999999999998</v>
      </c>
      <c r="J329" s="4">
        <v>53.570999999999998</v>
      </c>
      <c r="K329" s="4">
        <v>101.76949999999999</v>
      </c>
      <c r="L329" s="4">
        <v>105.6172</v>
      </c>
      <c r="M329" s="4">
        <v>103.6563</v>
      </c>
      <c r="N329" s="4">
        <v>4.5353000000000003</v>
      </c>
      <c r="O329" s="4">
        <v>4.8676000000000004</v>
      </c>
      <c r="P329" s="4">
        <v>4.4535999999999998</v>
      </c>
      <c r="Q329" s="4">
        <v>4.3272000000000004</v>
      </c>
    </row>
    <row r="330" spans="1:17" ht="15" customHeight="1" x14ac:dyDescent="0.2">
      <c r="A330" s="3">
        <v>42720</v>
      </c>
      <c r="B330" s="4">
        <v>25</v>
      </c>
      <c r="C330" s="4">
        <v>3.6</v>
      </c>
      <c r="D330" s="4">
        <v>4.0999999999999996</v>
      </c>
      <c r="E330" s="4">
        <v>1</v>
      </c>
      <c r="F330" s="4">
        <v>13.3003</v>
      </c>
      <c r="G330" s="4">
        <v>1.5537000000000001</v>
      </c>
      <c r="H330" s="4">
        <v>2.8108</v>
      </c>
      <c r="I330" s="4">
        <v>3.9134000000000002</v>
      </c>
      <c r="J330" s="4">
        <v>53.021000000000001</v>
      </c>
      <c r="K330" s="4">
        <v>101.6797</v>
      </c>
      <c r="L330" s="4">
        <v>105.3516</v>
      </c>
      <c r="M330" s="4">
        <v>103.375</v>
      </c>
      <c r="N330" s="4">
        <v>4.6101000000000001</v>
      </c>
      <c r="O330" s="4">
        <v>4.9249999999999998</v>
      </c>
      <c r="P330" s="4">
        <v>4.5429000000000004</v>
      </c>
      <c r="Q330" s="4">
        <v>4.3967999999999998</v>
      </c>
    </row>
    <row r="331" spans="1:17" ht="15" customHeight="1" x14ac:dyDescent="0.2">
      <c r="A331" s="3">
        <v>42723</v>
      </c>
      <c r="B331" s="4">
        <v>26.9</v>
      </c>
      <c r="C331" s="4">
        <v>-0.9</v>
      </c>
      <c r="D331" s="4">
        <v>3.3</v>
      </c>
      <c r="E331" s="4">
        <v>1.9</v>
      </c>
      <c r="F331" s="4">
        <v>13.2921</v>
      </c>
      <c r="G331" s="4">
        <v>1.5563</v>
      </c>
      <c r="H331" s="4">
        <v>2.8121999999999998</v>
      </c>
      <c r="I331" s="4">
        <v>3.9136000000000002</v>
      </c>
      <c r="J331" s="4">
        <v>52.418999999999997</v>
      </c>
      <c r="K331" s="4">
        <v>101.66800000000001</v>
      </c>
      <c r="L331" s="4">
        <v>105.1563</v>
      </c>
      <c r="M331" s="4">
        <v>103.0234</v>
      </c>
      <c r="N331" s="4">
        <v>4.6932</v>
      </c>
      <c r="O331" s="4">
        <v>4.9340000000000002</v>
      </c>
      <c r="P331" s="4">
        <v>4.609</v>
      </c>
      <c r="Q331" s="4">
        <v>4.484</v>
      </c>
    </row>
    <row r="332" spans="1:17" ht="15" customHeight="1" x14ac:dyDescent="0.2">
      <c r="A332" s="3">
        <v>42724</v>
      </c>
      <c r="B332" s="4">
        <v>26.3</v>
      </c>
      <c r="C332" s="4">
        <v>-0.4</v>
      </c>
      <c r="D332" s="4">
        <v>1.2</v>
      </c>
      <c r="E332" s="4">
        <v>1.6</v>
      </c>
      <c r="F332" s="4">
        <v>13.286799999999999</v>
      </c>
      <c r="G332" s="4">
        <v>1.5587</v>
      </c>
      <c r="H332" s="4">
        <v>2.8136999999999999</v>
      </c>
      <c r="I332" s="4">
        <v>3.9142000000000001</v>
      </c>
      <c r="J332" s="4">
        <v>51.975999999999999</v>
      </c>
      <c r="K332" s="4">
        <v>101.60550000000001</v>
      </c>
      <c r="L332" s="4">
        <v>104.9688</v>
      </c>
      <c r="M332" s="4">
        <v>102.7422</v>
      </c>
      <c r="N332" s="4">
        <v>4.7545999999999999</v>
      </c>
      <c r="O332" s="4">
        <v>4.9743000000000004</v>
      </c>
      <c r="P332" s="4">
        <v>4.6726000000000001</v>
      </c>
      <c r="Q332" s="4">
        <v>4.5540000000000003</v>
      </c>
    </row>
    <row r="333" spans="1:17" ht="15" customHeight="1" x14ac:dyDescent="0.2">
      <c r="A333" s="3">
        <v>42725</v>
      </c>
      <c r="B333" s="4">
        <v>24.8</v>
      </c>
      <c r="C333" s="4">
        <v>6.2</v>
      </c>
      <c r="D333" s="4">
        <v>2.9</v>
      </c>
      <c r="E333" s="4">
        <v>2.2000000000000002</v>
      </c>
      <c r="F333" s="4">
        <v>13.296099999999999</v>
      </c>
      <c r="G333" s="4">
        <v>1.5608</v>
      </c>
      <c r="H333" s="4">
        <v>2.8163</v>
      </c>
      <c r="I333" s="4">
        <v>3.9173</v>
      </c>
      <c r="J333" s="4">
        <v>52.338000000000001</v>
      </c>
      <c r="K333" s="4">
        <v>101.5</v>
      </c>
      <c r="L333" s="4">
        <v>104.9609</v>
      </c>
      <c r="M333" s="4">
        <v>102.8047</v>
      </c>
      <c r="N333" s="4">
        <v>4.7027999999999999</v>
      </c>
      <c r="O333" s="4">
        <v>5.0411999999999999</v>
      </c>
      <c r="P333" s="4">
        <v>4.6764999999999999</v>
      </c>
      <c r="Q333" s="4">
        <v>4.5388999999999999</v>
      </c>
    </row>
    <row r="334" spans="1:17" ht="15" customHeight="1" x14ac:dyDescent="0.2">
      <c r="A334" s="3">
        <v>42726</v>
      </c>
      <c r="B334" s="4">
        <v>24.6</v>
      </c>
      <c r="C334" s="4">
        <v>1.1000000000000001</v>
      </c>
      <c r="D334" s="4">
        <v>1.2</v>
      </c>
      <c r="E334" s="4">
        <v>1.8</v>
      </c>
      <c r="F334" s="4">
        <v>13.3222</v>
      </c>
      <c r="G334" s="4">
        <v>1.5704</v>
      </c>
      <c r="H334" s="4">
        <v>2.8277000000000001</v>
      </c>
      <c r="I334" s="4">
        <v>3.9300999999999999</v>
      </c>
      <c r="J334" s="4">
        <v>53.326000000000001</v>
      </c>
      <c r="K334" s="4">
        <v>101.8203</v>
      </c>
      <c r="L334" s="4">
        <v>105.5</v>
      </c>
      <c r="M334" s="4">
        <v>103.4688</v>
      </c>
      <c r="N334" s="4">
        <v>4.5625999999999998</v>
      </c>
      <c r="O334" s="4">
        <v>4.8484999999999996</v>
      </c>
      <c r="P334" s="4">
        <v>4.5025000000000004</v>
      </c>
      <c r="Q334" s="4">
        <v>4.3765999999999998</v>
      </c>
    </row>
    <row r="335" spans="1:17" ht="15" customHeight="1" x14ac:dyDescent="0.2">
      <c r="A335" s="3">
        <v>42727</v>
      </c>
      <c r="B335" s="4">
        <v>24.9</v>
      </c>
      <c r="C335" s="4">
        <v>0</v>
      </c>
      <c r="D335" s="4">
        <v>3.2</v>
      </c>
      <c r="E335" s="4">
        <v>2.1</v>
      </c>
      <c r="F335" s="4">
        <v>13.325100000000001</v>
      </c>
      <c r="G335" s="4">
        <v>1.5731999999999999</v>
      </c>
      <c r="H335" s="4">
        <v>2.8300999999999998</v>
      </c>
      <c r="I335" s="4">
        <v>3.9327999999999999</v>
      </c>
      <c r="J335" s="4">
        <v>53.337000000000003</v>
      </c>
      <c r="K335" s="4">
        <v>101.8359</v>
      </c>
      <c r="L335" s="4">
        <v>105.4609</v>
      </c>
      <c r="M335" s="4">
        <v>103.4688</v>
      </c>
      <c r="N335" s="4">
        <v>4.5601000000000003</v>
      </c>
      <c r="O335" s="4">
        <v>4.8407</v>
      </c>
      <c r="P335" s="4">
        <v>4.5167999999999999</v>
      </c>
      <c r="Q335" s="4">
        <v>4.3771000000000004</v>
      </c>
    </row>
    <row r="336" spans="1:17" ht="15" customHeight="1" x14ac:dyDescent="0.2">
      <c r="A336" s="3">
        <v>42730</v>
      </c>
      <c r="B336" s="4">
        <v>25.6</v>
      </c>
      <c r="C336" s="4">
        <v>5</v>
      </c>
      <c r="D336" s="4">
        <v>2.8</v>
      </c>
      <c r="E336" s="4">
        <v>1.3</v>
      </c>
      <c r="F336" s="4">
        <v>13.3209</v>
      </c>
      <c r="G336" s="4">
        <v>1.5750999999999999</v>
      </c>
      <c r="H336" s="4">
        <v>2.8319000000000001</v>
      </c>
      <c r="I336" s="4">
        <v>3.9342999999999999</v>
      </c>
      <c r="J336" s="4">
        <v>52.947000000000003</v>
      </c>
      <c r="K336" s="4">
        <v>101.6914</v>
      </c>
      <c r="L336" s="4">
        <v>105.3359</v>
      </c>
      <c r="M336" s="4">
        <v>103.3047</v>
      </c>
      <c r="N336" s="4">
        <v>4.6131000000000002</v>
      </c>
      <c r="O336" s="4">
        <v>4.931</v>
      </c>
      <c r="P336" s="4">
        <v>4.5594000000000001</v>
      </c>
      <c r="Q336" s="4">
        <v>4.4177999999999997</v>
      </c>
    </row>
    <row r="337" spans="1:17" ht="15" customHeight="1" x14ac:dyDescent="0.2">
      <c r="A337" s="3">
        <v>42731</v>
      </c>
      <c r="B337" s="4">
        <v>25.3</v>
      </c>
      <c r="C337" s="4">
        <v>4.4000000000000004</v>
      </c>
      <c r="D337" s="4">
        <v>1.8</v>
      </c>
      <c r="E337" s="4">
        <v>1.6</v>
      </c>
      <c r="F337" s="4">
        <v>13.314299999999999</v>
      </c>
      <c r="G337" s="4">
        <v>1.5774999999999999</v>
      </c>
      <c r="H337" s="4">
        <v>2.8334999999999999</v>
      </c>
      <c r="I337" s="4">
        <v>3.9348999999999998</v>
      </c>
      <c r="J337" s="4">
        <v>52.433999999999997</v>
      </c>
      <c r="K337" s="4">
        <v>101.64449999999999</v>
      </c>
      <c r="L337" s="4">
        <v>105.1641</v>
      </c>
      <c r="M337" s="4">
        <v>103.0234</v>
      </c>
      <c r="N337" s="4">
        <v>4.6835000000000004</v>
      </c>
      <c r="O337" s="4">
        <v>4.9614000000000003</v>
      </c>
      <c r="P337" s="4">
        <v>4.6173999999999999</v>
      </c>
      <c r="Q337" s="4">
        <v>4.4873000000000003</v>
      </c>
    </row>
    <row r="338" spans="1:17" ht="15" customHeight="1" x14ac:dyDescent="0.2">
      <c r="A338" s="3">
        <v>42732</v>
      </c>
      <c r="B338" s="4">
        <v>28.1</v>
      </c>
      <c r="C338" s="4">
        <v>5.0999999999999996</v>
      </c>
      <c r="D338" s="4">
        <v>4</v>
      </c>
      <c r="E338" s="4">
        <v>4.9000000000000004</v>
      </c>
      <c r="F338" s="4">
        <v>13.302300000000001</v>
      </c>
      <c r="G338" s="4">
        <v>1.5797000000000001</v>
      </c>
      <c r="H338" s="4">
        <v>2.8347000000000002</v>
      </c>
      <c r="I338" s="4">
        <v>3.9344999999999999</v>
      </c>
      <c r="J338" s="4">
        <v>51.63</v>
      </c>
      <c r="K338" s="4">
        <v>101.5625</v>
      </c>
      <c r="L338" s="4">
        <v>104.9375</v>
      </c>
      <c r="M338" s="4">
        <v>102.5938</v>
      </c>
      <c r="N338" s="4">
        <v>4.7960000000000003</v>
      </c>
      <c r="O338" s="4">
        <v>5.0130999999999997</v>
      </c>
      <c r="P338" s="4">
        <v>4.6933999999999996</v>
      </c>
      <c r="Q338" s="4">
        <v>4.5936000000000003</v>
      </c>
    </row>
    <row r="339" spans="1:17" ht="15" customHeight="1" x14ac:dyDescent="0.2">
      <c r="A339" s="3">
        <v>42733</v>
      </c>
      <c r="B339" s="4">
        <v>27.1</v>
      </c>
      <c r="C339" s="4">
        <v>2</v>
      </c>
      <c r="D339" s="4">
        <v>2.5</v>
      </c>
      <c r="E339" s="4">
        <v>2.8</v>
      </c>
      <c r="F339" s="4">
        <v>13.303800000000001</v>
      </c>
      <c r="G339" s="4">
        <v>1.5875999999999999</v>
      </c>
      <c r="H339" s="4">
        <v>2.8416999999999999</v>
      </c>
      <c r="I339" s="4">
        <v>3.9411999999999998</v>
      </c>
      <c r="J339" s="4">
        <v>51.27</v>
      </c>
      <c r="K339" s="4">
        <v>101.5508</v>
      </c>
      <c r="L339" s="4">
        <v>104.7891</v>
      </c>
      <c r="M339" s="4">
        <v>102.4141</v>
      </c>
      <c r="N339" s="4">
        <v>4.8445</v>
      </c>
      <c r="O339" s="4">
        <v>5.0247999999999999</v>
      </c>
      <c r="P339" s="4">
        <v>4.7462999999999997</v>
      </c>
      <c r="Q339" s="4">
        <v>4.6391</v>
      </c>
    </row>
    <row r="340" spans="1:17" ht="15" customHeight="1" x14ac:dyDescent="0.2">
      <c r="A340" s="3">
        <v>42734</v>
      </c>
      <c r="B340" s="4">
        <v>27.1</v>
      </c>
      <c r="C340" s="4">
        <v>1.2</v>
      </c>
      <c r="D340" s="4">
        <v>2.7</v>
      </c>
      <c r="E340" s="4">
        <v>3.3</v>
      </c>
      <c r="F340" s="4">
        <v>13.298299999999999</v>
      </c>
      <c r="G340" s="4">
        <v>1.59</v>
      </c>
      <c r="H340" s="4">
        <v>2.8433000000000002</v>
      </c>
      <c r="I340" s="4">
        <v>3.9418000000000002</v>
      </c>
      <c r="J340" s="4">
        <v>50.825000000000003</v>
      </c>
      <c r="K340" s="4">
        <v>101.4961</v>
      </c>
      <c r="L340" s="4">
        <v>104.625</v>
      </c>
      <c r="M340" s="4">
        <v>102.1328</v>
      </c>
      <c r="N340" s="4">
        <v>4.9076000000000004</v>
      </c>
      <c r="O340" s="4">
        <v>5.0595999999999997</v>
      </c>
      <c r="P340" s="4">
        <v>4.8017000000000003</v>
      </c>
      <c r="Q340" s="4">
        <v>4.7091000000000003</v>
      </c>
    </row>
    <row r="341" spans="1:17" ht="15" customHeight="1" x14ac:dyDescent="0.2">
      <c r="A341" s="3">
        <v>42737</v>
      </c>
      <c r="B341" s="4">
        <v>26.3</v>
      </c>
      <c r="C341" s="4">
        <v>3.6</v>
      </c>
      <c r="D341" s="4">
        <v>2.2999999999999998</v>
      </c>
      <c r="E341" s="4">
        <v>2.6</v>
      </c>
      <c r="F341" s="4">
        <v>13.311199999999999</v>
      </c>
      <c r="G341" s="4">
        <v>1.5925</v>
      </c>
      <c r="H341" s="4">
        <v>2.8468</v>
      </c>
      <c r="I341" s="4">
        <v>3.9460000000000002</v>
      </c>
      <c r="J341" s="4">
        <v>51.372</v>
      </c>
      <c r="K341" s="4">
        <v>101.4609</v>
      </c>
      <c r="L341" s="4">
        <v>104.75</v>
      </c>
      <c r="M341" s="4">
        <v>102.3438</v>
      </c>
      <c r="N341" s="4">
        <v>4.8281000000000001</v>
      </c>
      <c r="O341" s="4">
        <v>5.0823999999999998</v>
      </c>
      <c r="P341" s="4">
        <v>4.7615999999999996</v>
      </c>
      <c r="Q341" s="4">
        <v>4.6571999999999996</v>
      </c>
    </row>
    <row r="342" spans="1:17" ht="15" customHeight="1" x14ac:dyDescent="0.2">
      <c r="A342" s="3">
        <v>42738</v>
      </c>
      <c r="B342" s="4">
        <v>24</v>
      </c>
      <c r="C342" s="4">
        <v>5.2</v>
      </c>
      <c r="D342" s="4">
        <v>4.5999999999999996</v>
      </c>
      <c r="E342" s="4">
        <v>2.6</v>
      </c>
      <c r="F342" s="4">
        <v>13.3269</v>
      </c>
      <c r="G342" s="4">
        <v>1.5952</v>
      </c>
      <c r="H342" s="4">
        <v>2.8498000000000001</v>
      </c>
      <c r="I342" s="4">
        <v>3.9502999999999999</v>
      </c>
      <c r="J342" s="4">
        <v>52.073999999999998</v>
      </c>
      <c r="K342" s="4">
        <v>101.4766</v>
      </c>
      <c r="L342" s="4">
        <v>104.8125</v>
      </c>
      <c r="M342" s="4">
        <v>102.5625</v>
      </c>
      <c r="N342" s="4">
        <v>4.7275999999999998</v>
      </c>
      <c r="O342" s="4">
        <v>5.0743</v>
      </c>
      <c r="P342" s="4">
        <v>4.7423000000000002</v>
      </c>
      <c r="Q342" s="4">
        <v>4.6035000000000004</v>
      </c>
    </row>
    <row r="343" spans="1:17" ht="15" customHeight="1" x14ac:dyDescent="0.2">
      <c r="A343" s="3">
        <v>42739</v>
      </c>
      <c r="B343" s="4">
        <v>23.9</v>
      </c>
      <c r="C343" s="4">
        <v>5.4</v>
      </c>
      <c r="D343" s="4">
        <v>4.8</v>
      </c>
      <c r="E343" s="4">
        <v>2.6</v>
      </c>
      <c r="F343" s="4">
        <v>13.329599999999999</v>
      </c>
      <c r="G343" s="4">
        <v>1.5979000000000001</v>
      </c>
      <c r="H343" s="4">
        <v>2.8525</v>
      </c>
      <c r="I343" s="4">
        <v>3.9529000000000001</v>
      </c>
      <c r="J343" s="4">
        <v>52.073999999999998</v>
      </c>
      <c r="K343" s="4">
        <v>101.4766</v>
      </c>
      <c r="L343" s="4">
        <v>104.8125</v>
      </c>
      <c r="M343" s="4">
        <v>102.5625</v>
      </c>
      <c r="N343" s="4">
        <v>4.7266000000000004</v>
      </c>
      <c r="O343" s="4">
        <v>5.0757000000000003</v>
      </c>
      <c r="P343" s="4">
        <v>4.7435999999999998</v>
      </c>
      <c r="Q343" s="4">
        <v>4.6039000000000003</v>
      </c>
    </row>
    <row r="344" spans="1:17" ht="15" customHeight="1" x14ac:dyDescent="0.2">
      <c r="A344" s="3">
        <v>42740</v>
      </c>
      <c r="B344" s="4">
        <v>24.2</v>
      </c>
      <c r="C344" s="4">
        <v>3.1</v>
      </c>
      <c r="D344" s="4">
        <v>2.2000000000000002</v>
      </c>
      <c r="E344" s="4">
        <v>3.3</v>
      </c>
      <c r="F344" s="4">
        <v>13.335800000000001</v>
      </c>
      <c r="G344" s="4">
        <v>1.6062000000000001</v>
      </c>
      <c r="H344" s="4">
        <v>2.8610000000000002</v>
      </c>
      <c r="I344" s="4">
        <v>3.9607000000000001</v>
      </c>
      <c r="J344" s="4">
        <v>51.963000000000001</v>
      </c>
      <c r="K344" s="4">
        <v>101.54689999999999</v>
      </c>
      <c r="L344" s="4">
        <v>104.9063</v>
      </c>
      <c r="M344" s="4">
        <v>102.5313</v>
      </c>
      <c r="N344" s="4">
        <v>4.7396000000000003</v>
      </c>
      <c r="O344" s="4">
        <v>5.0374999999999996</v>
      </c>
      <c r="P344" s="4">
        <v>4.7165999999999997</v>
      </c>
      <c r="Q344" s="4">
        <v>4.6125999999999996</v>
      </c>
    </row>
    <row r="345" spans="1:17" ht="15" customHeight="1" x14ac:dyDescent="0.2">
      <c r="A345" s="3">
        <v>42741</v>
      </c>
      <c r="B345" s="4">
        <v>24.3</v>
      </c>
      <c r="C345" s="4">
        <v>5</v>
      </c>
      <c r="D345" s="4">
        <v>2.2000000000000002</v>
      </c>
      <c r="E345" s="4">
        <v>3</v>
      </c>
      <c r="F345" s="4">
        <v>13.3447</v>
      </c>
      <c r="G345" s="4">
        <v>1.6092</v>
      </c>
      <c r="H345" s="4">
        <v>2.8650000000000002</v>
      </c>
      <c r="I345" s="4">
        <v>3.9653999999999998</v>
      </c>
      <c r="J345" s="4">
        <v>52.298000000000002</v>
      </c>
      <c r="K345" s="4">
        <v>101.60939999999999</v>
      </c>
      <c r="L345" s="4">
        <v>105.1172</v>
      </c>
      <c r="M345" s="4">
        <v>102.8125</v>
      </c>
      <c r="N345" s="4">
        <v>4.6914999999999996</v>
      </c>
      <c r="O345" s="4">
        <v>5.0012999999999996</v>
      </c>
      <c r="P345" s="4">
        <v>4.6489000000000003</v>
      </c>
      <c r="Q345" s="4">
        <v>4.5439999999999996</v>
      </c>
    </row>
    <row r="346" spans="1:17" ht="15" customHeight="1" x14ac:dyDescent="0.2">
      <c r="A346" s="3">
        <v>42744</v>
      </c>
      <c r="B346" s="4">
        <v>25.7</v>
      </c>
      <c r="C346" s="4">
        <v>4.0999999999999996</v>
      </c>
      <c r="D346" s="4">
        <v>4</v>
      </c>
      <c r="E346" s="4">
        <v>3.8</v>
      </c>
      <c r="F346" s="4">
        <v>13.3467</v>
      </c>
      <c r="G346" s="4">
        <v>1.6123000000000001</v>
      </c>
      <c r="H346" s="4">
        <v>2.8681000000000001</v>
      </c>
      <c r="I346" s="4">
        <v>3.9689000000000001</v>
      </c>
      <c r="J346" s="4">
        <v>52.259</v>
      </c>
      <c r="K346" s="4">
        <v>101.6914</v>
      </c>
      <c r="L346" s="4">
        <v>105.1875</v>
      </c>
      <c r="M346" s="4">
        <v>102.9297</v>
      </c>
      <c r="N346" s="4">
        <v>4.6959</v>
      </c>
      <c r="O346" s="4">
        <v>4.9535</v>
      </c>
      <c r="P346" s="4">
        <v>4.6272000000000002</v>
      </c>
      <c r="Q346" s="4">
        <v>4.5156999999999998</v>
      </c>
    </row>
    <row r="347" spans="1:17" ht="15" customHeight="1" x14ac:dyDescent="0.2">
      <c r="A347" s="3">
        <v>42745</v>
      </c>
      <c r="B347" s="4">
        <v>26</v>
      </c>
      <c r="C347" s="4">
        <v>1.4</v>
      </c>
      <c r="D347" s="4">
        <v>4.5999999999999996</v>
      </c>
      <c r="E347" s="4">
        <v>4.4000000000000004</v>
      </c>
      <c r="F347" s="4">
        <v>13.3447</v>
      </c>
      <c r="G347" s="4">
        <v>1.6151</v>
      </c>
      <c r="H347" s="4">
        <v>2.8700999999999999</v>
      </c>
      <c r="I347" s="4">
        <v>3.9704999999999999</v>
      </c>
      <c r="J347" s="4">
        <v>52.003</v>
      </c>
      <c r="K347" s="4">
        <v>101.7148</v>
      </c>
      <c r="L347" s="4">
        <v>105.0859</v>
      </c>
      <c r="M347" s="4">
        <v>102.7813</v>
      </c>
      <c r="N347" s="4">
        <v>4.7309999999999999</v>
      </c>
      <c r="O347" s="4">
        <v>4.9410999999999996</v>
      </c>
      <c r="P347" s="4">
        <v>4.6616999999999997</v>
      </c>
      <c r="Q347" s="4">
        <v>4.5523999999999996</v>
      </c>
    </row>
    <row r="348" spans="1:17" ht="15" customHeight="1" x14ac:dyDescent="0.2">
      <c r="A348" s="3">
        <v>42746</v>
      </c>
      <c r="B348" s="4">
        <v>25.1</v>
      </c>
      <c r="C348" s="4">
        <v>4.2</v>
      </c>
      <c r="D348" s="4">
        <v>6.2</v>
      </c>
      <c r="E348" s="4">
        <v>4.2</v>
      </c>
      <c r="F348" s="4">
        <v>13.3513</v>
      </c>
      <c r="G348" s="4">
        <v>1.6176999999999999</v>
      </c>
      <c r="H348" s="4">
        <v>2.8730000000000002</v>
      </c>
      <c r="I348" s="4">
        <v>3.9739</v>
      </c>
      <c r="J348" s="4">
        <v>52.213999999999999</v>
      </c>
      <c r="K348" s="4">
        <v>101.6992</v>
      </c>
      <c r="L348" s="4">
        <v>105.125</v>
      </c>
      <c r="M348" s="4">
        <v>102.875</v>
      </c>
      <c r="N348" s="4">
        <v>4.7004999999999999</v>
      </c>
      <c r="O348" s="4">
        <v>4.952</v>
      </c>
      <c r="P348" s="4">
        <v>4.6502999999999997</v>
      </c>
      <c r="Q348" s="4">
        <v>4.5298999999999996</v>
      </c>
    </row>
    <row r="349" spans="1:17" ht="15" customHeight="1" x14ac:dyDescent="0.2">
      <c r="A349" s="3">
        <v>42747</v>
      </c>
      <c r="B349" s="4">
        <v>24.8</v>
      </c>
      <c r="C349" s="4">
        <v>4.7</v>
      </c>
      <c r="D349" s="4">
        <v>4.3</v>
      </c>
      <c r="E349" s="4">
        <v>3.8</v>
      </c>
      <c r="F349" s="4">
        <v>13.3652</v>
      </c>
      <c r="G349" s="4">
        <v>1.6258999999999999</v>
      </c>
      <c r="H349" s="4">
        <v>2.8820999999999999</v>
      </c>
      <c r="I349" s="4">
        <v>3.9832000000000001</v>
      </c>
      <c r="J349" s="4">
        <v>52.523000000000003</v>
      </c>
      <c r="K349" s="4">
        <v>101.75</v>
      </c>
      <c r="L349" s="4">
        <v>105.3047</v>
      </c>
      <c r="M349" s="4">
        <v>103.0625</v>
      </c>
      <c r="N349" s="4">
        <v>4.6544999999999996</v>
      </c>
      <c r="O349" s="4">
        <v>4.9264999999999999</v>
      </c>
      <c r="P349" s="4">
        <v>4.5959000000000003</v>
      </c>
      <c r="Q349" s="4">
        <v>4.4854000000000003</v>
      </c>
    </row>
    <row r="350" spans="1:17" ht="15" customHeight="1" x14ac:dyDescent="0.2">
      <c r="A350" s="3">
        <v>42748</v>
      </c>
      <c r="B350" s="4">
        <v>25.3</v>
      </c>
      <c r="C350" s="4">
        <v>1.3</v>
      </c>
      <c r="D350" s="4">
        <v>3.7</v>
      </c>
      <c r="E350" s="4">
        <v>2.9</v>
      </c>
      <c r="F350" s="4">
        <v>13.370200000000001</v>
      </c>
      <c r="G350" s="4">
        <v>1.6294</v>
      </c>
      <c r="H350" s="4">
        <v>2.8860999999999999</v>
      </c>
      <c r="I350" s="4">
        <v>3.9876999999999998</v>
      </c>
      <c r="J350" s="4">
        <v>52.65</v>
      </c>
      <c r="K350" s="4">
        <v>101.9102</v>
      </c>
      <c r="L350" s="4">
        <v>105.51560000000001</v>
      </c>
      <c r="M350" s="4">
        <v>103.3203</v>
      </c>
      <c r="N350" s="4">
        <v>4.6360000000000001</v>
      </c>
      <c r="O350" s="4">
        <v>4.8329000000000004</v>
      </c>
      <c r="P350" s="4">
        <v>4.5289000000000001</v>
      </c>
      <c r="Q350" s="4">
        <v>4.4230999999999998</v>
      </c>
    </row>
    <row r="351" spans="1:17" ht="15" customHeight="1" x14ac:dyDescent="0.2">
      <c r="A351" s="3">
        <v>42751</v>
      </c>
      <c r="B351" s="4">
        <v>26.2</v>
      </c>
      <c r="C351" s="4">
        <v>3.3</v>
      </c>
      <c r="D351" s="4">
        <v>4.8</v>
      </c>
      <c r="E351" s="4">
        <v>4.0999999999999996</v>
      </c>
      <c r="F351" s="4">
        <v>13.3591</v>
      </c>
      <c r="G351" s="4">
        <v>1.6311</v>
      </c>
      <c r="H351" s="4">
        <v>2.8864999999999998</v>
      </c>
      <c r="I351" s="4">
        <v>3.9868999999999999</v>
      </c>
      <c r="J351" s="4">
        <v>51.893000000000001</v>
      </c>
      <c r="K351" s="4">
        <v>101.73050000000001</v>
      </c>
      <c r="L351" s="4">
        <v>105.1563</v>
      </c>
      <c r="M351" s="4">
        <v>102.8359</v>
      </c>
      <c r="N351" s="4">
        <v>4.7408999999999999</v>
      </c>
      <c r="O351" s="4">
        <v>4.9413</v>
      </c>
      <c r="P351" s="4">
        <v>4.6467000000000001</v>
      </c>
      <c r="Q351" s="4">
        <v>4.5414000000000003</v>
      </c>
    </row>
    <row r="352" spans="1:17" ht="15" customHeight="1" x14ac:dyDescent="0.2">
      <c r="A352" s="3">
        <v>42752</v>
      </c>
      <c r="B352" s="4">
        <v>27.2</v>
      </c>
      <c r="C352" s="4">
        <v>5.9</v>
      </c>
      <c r="D352" s="4">
        <v>5.6</v>
      </c>
      <c r="E352" s="4">
        <v>4.4000000000000004</v>
      </c>
      <c r="F352" s="4">
        <v>13.355700000000001</v>
      </c>
      <c r="G352" s="4">
        <v>1.6333</v>
      </c>
      <c r="H352" s="4">
        <v>2.8881999999999999</v>
      </c>
      <c r="I352" s="4">
        <v>3.8889999999999998</v>
      </c>
      <c r="J352" s="4">
        <v>51.56</v>
      </c>
      <c r="K352" s="4">
        <v>101.64060000000001</v>
      </c>
      <c r="L352" s="4">
        <v>105</v>
      </c>
      <c r="M352" s="4">
        <v>102.6484</v>
      </c>
      <c r="N352" s="4">
        <v>4.7870999999999997</v>
      </c>
      <c r="O352" s="4">
        <v>4.9962</v>
      </c>
      <c r="P352" s="4">
        <v>4.6988000000000003</v>
      </c>
      <c r="Q352" s="4">
        <v>4.5873999999999997</v>
      </c>
    </row>
    <row r="353" spans="1:17" ht="15" customHeight="1" x14ac:dyDescent="0.2">
      <c r="A353" s="3">
        <v>42753</v>
      </c>
      <c r="B353" s="4">
        <v>26.9</v>
      </c>
      <c r="C353" s="4">
        <v>4.9000000000000004</v>
      </c>
      <c r="D353" s="4">
        <v>7.1</v>
      </c>
      <c r="E353" s="4">
        <v>4.9000000000000004</v>
      </c>
      <c r="F353" s="4">
        <v>13.356999999999999</v>
      </c>
      <c r="G353" s="4">
        <v>1.6359999999999999</v>
      </c>
      <c r="H353" s="4">
        <v>2.8904000000000001</v>
      </c>
      <c r="I353" s="4">
        <v>3.8912</v>
      </c>
      <c r="J353" s="4">
        <v>51.48</v>
      </c>
      <c r="K353" s="4">
        <v>101.6523</v>
      </c>
      <c r="L353" s="4">
        <v>104.9375</v>
      </c>
      <c r="M353" s="4">
        <v>102.5938</v>
      </c>
      <c r="N353" s="4">
        <v>4.7973999999999997</v>
      </c>
      <c r="O353" s="4">
        <v>4.9908000000000001</v>
      </c>
      <c r="P353" s="4">
        <v>4.7203999999999997</v>
      </c>
      <c r="Q353" s="4">
        <v>4.6010999999999997</v>
      </c>
    </row>
    <row r="354" spans="1:17" ht="15" customHeight="1" x14ac:dyDescent="0.2">
      <c r="A354" s="3">
        <v>42754</v>
      </c>
      <c r="B354" s="4">
        <v>26.4</v>
      </c>
      <c r="C354" s="4">
        <v>5.8</v>
      </c>
      <c r="D354" s="4">
        <v>6.5</v>
      </c>
      <c r="E354" s="4">
        <v>5.9</v>
      </c>
      <c r="F354" s="4">
        <v>13.370699999999999</v>
      </c>
      <c r="G354" s="4">
        <v>1.6444000000000001</v>
      </c>
      <c r="H354" s="4">
        <v>2.8996</v>
      </c>
      <c r="I354" s="4">
        <v>3.9003999999999999</v>
      </c>
      <c r="J354" s="4">
        <v>51.777999999999999</v>
      </c>
      <c r="K354" s="4">
        <v>101.73050000000001</v>
      </c>
      <c r="L354" s="4">
        <v>105.125</v>
      </c>
      <c r="M354" s="4">
        <v>102.75</v>
      </c>
      <c r="N354" s="4">
        <v>4.7523</v>
      </c>
      <c r="O354" s="4">
        <v>4.9492000000000003</v>
      </c>
      <c r="P354" s="4">
        <v>4.6635</v>
      </c>
      <c r="Q354" s="4">
        <v>4.5640000000000001</v>
      </c>
    </row>
    <row r="355" spans="1:17" ht="15" customHeight="1" x14ac:dyDescent="0.2">
      <c r="A355" s="3">
        <v>42755</v>
      </c>
      <c r="B355" s="4">
        <v>26.2</v>
      </c>
      <c r="C355" s="4">
        <v>4.5</v>
      </c>
      <c r="D355" s="4">
        <v>3.6</v>
      </c>
      <c r="E355" s="4">
        <v>5.4</v>
      </c>
      <c r="F355" s="4">
        <v>13.3689</v>
      </c>
      <c r="G355" s="4">
        <v>1.647</v>
      </c>
      <c r="H355" s="4">
        <v>2.9022999999999999</v>
      </c>
      <c r="I355" s="4">
        <v>3.9024000000000001</v>
      </c>
      <c r="J355" s="4">
        <v>51.53</v>
      </c>
      <c r="K355" s="4">
        <v>101.7148</v>
      </c>
      <c r="L355" s="4">
        <v>105.1328</v>
      </c>
      <c r="M355" s="4">
        <v>102.6563</v>
      </c>
      <c r="N355" s="4">
        <v>4.7865000000000002</v>
      </c>
      <c r="O355" s="4">
        <v>4.96</v>
      </c>
      <c r="P355" s="4">
        <v>4.6623000000000001</v>
      </c>
      <c r="Q355" s="4">
        <v>4.5871000000000004</v>
      </c>
    </row>
    <row r="356" spans="1:17" ht="15" customHeight="1" x14ac:dyDescent="0.2">
      <c r="A356" s="3">
        <v>42758</v>
      </c>
      <c r="B356" s="4">
        <v>25.9</v>
      </c>
      <c r="C356" s="4">
        <v>12.8</v>
      </c>
      <c r="D356" s="4">
        <v>7.5</v>
      </c>
      <c r="E356" s="4">
        <v>6.2</v>
      </c>
      <c r="F356" s="4">
        <v>13.376899999999999</v>
      </c>
      <c r="G356" s="4">
        <v>1.6491</v>
      </c>
      <c r="H356" s="4">
        <v>2.9043000000000001</v>
      </c>
      <c r="I356" s="4">
        <v>3.9055</v>
      </c>
      <c r="J356" s="4">
        <v>51.817</v>
      </c>
      <c r="K356" s="4">
        <v>101.60939999999999</v>
      </c>
      <c r="L356" s="4">
        <v>105.0391</v>
      </c>
      <c r="M356" s="4">
        <v>102.7188</v>
      </c>
      <c r="N356" s="4">
        <v>4.7449000000000003</v>
      </c>
      <c r="O356" s="4">
        <v>5.0236000000000001</v>
      </c>
      <c r="P356" s="4">
        <v>4.6938000000000004</v>
      </c>
      <c r="Q356" s="4">
        <v>4.5721999999999996</v>
      </c>
    </row>
    <row r="357" spans="1:17" ht="15" customHeight="1" x14ac:dyDescent="0.2">
      <c r="A357" s="3">
        <v>42759</v>
      </c>
      <c r="B357" s="4">
        <v>26.8</v>
      </c>
      <c r="C357" s="4">
        <v>6</v>
      </c>
      <c r="D357" s="4">
        <v>5.8</v>
      </c>
      <c r="E357" s="4">
        <v>5.2</v>
      </c>
      <c r="F357" s="4">
        <v>13.373900000000001</v>
      </c>
      <c r="G357" s="4">
        <v>1.6523000000000001</v>
      </c>
      <c r="H357" s="4">
        <v>2.9072</v>
      </c>
      <c r="I357" s="4">
        <v>3.9079999999999999</v>
      </c>
      <c r="J357" s="4">
        <v>51.506999999999998</v>
      </c>
      <c r="K357" s="4">
        <v>101.7188</v>
      </c>
      <c r="L357" s="4">
        <v>105.0703</v>
      </c>
      <c r="M357" s="4">
        <v>102.6875</v>
      </c>
      <c r="N357" s="4">
        <v>4.7880000000000003</v>
      </c>
      <c r="O357" s="4">
        <v>4.9607999999999999</v>
      </c>
      <c r="P357" s="4">
        <v>4.6851000000000003</v>
      </c>
      <c r="Q357" s="4">
        <v>4.5801999999999996</v>
      </c>
    </row>
    <row r="358" spans="1:17" ht="15" customHeight="1" x14ac:dyDescent="0.2">
      <c r="A358" s="3">
        <v>42760</v>
      </c>
      <c r="B358" s="4">
        <v>27.6</v>
      </c>
      <c r="C358" s="4">
        <v>4.3</v>
      </c>
      <c r="D358" s="4">
        <v>4.7</v>
      </c>
      <c r="E358" s="4">
        <v>4.7</v>
      </c>
      <c r="F358" s="4">
        <v>13.3736</v>
      </c>
      <c r="G358" s="4">
        <v>1.6554</v>
      </c>
      <c r="H358" s="4">
        <v>2.9102000000000001</v>
      </c>
      <c r="I358" s="4">
        <v>3.9108999999999998</v>
      </c>
      <c r="J358" s="4">
        <v>51.344999999999999</v>
      </c>
      <c r="K358" s="4">
        <v>101.7891</v>
      </c>
      <c r="L358" s="4">
        <v>105.125</v>
      </c>
      <c r="M358" s="4">
        <v>102.7188</v>
      </c>
      <c r="N358" s="4">
        <v>4.8099999999999996</v>
      </c>
      <c r="O358" s="4">
        <v>4.9211</v>
      </c>
      <c r="P358" s="4">
        <v>4.6687000000000003</v>
      </c>
      <c r="Q358" s="4">
        <v>4.5728999999999997</v>
      </c>
    </row>
    <row r="359" spans="1:17" ht="15" customHeight="1" x14ac:dyDescent="0.2">
      <c r="A359" s="3">
        <v>42761</v>
      </c>
      <c r="B359" s="4">
        <v>28.8</v>
      </c>
      <c r="C359" s="4">
        <v>13.7</v>
      </c>
      <c r="D359" s="4">
        <v>10.199999999999999</v>
      </c>
      <c r="E359" s="4">
        <v>5.8</v>
      </c>
      <c r="F359" s="4">
        <v>13.3704</v>
      </c>
      <c r="G359" s="4">
        <v>1.6619999999999999</v>
      </c>
      <c r="H359" s="4">
        <v>2.9155000000000002</v>
      </c>
      <c r="I359" s="4">
        <v>3.9159000000000002</v>
      </c>
      <c r="J359" s="4">
        <v>50.734000000000002</v>
      </c>
      <c r="K359" s="4">
        <v>101.5234</v>
      </c>
      <c r="L359" s="4">
        <v>104.7188</v>
      </c>
      <c r="M359" s="4">
        <v>102.3438</v>
      </c>
      <c r="N359" s="4">
        <v>4.8944000000000001</v>
      </c>
      <c r="O359" s="4">
        <v>5.0811999999999999</v>
      </c>
      <c r="P359" s="4">
        <v>4.8036000000000003</v>
      </c>
      <c r="Q359" s="4">
        <v>4.6650999999999998</v>
      </c>
    </row>
    <row r="360" spans="1:17" ht="15" customHeight="1" x14ac:dyDescent="0.2">
      <c r="A360" s="3">
        <v>42762</v>
      </c>
      <c r="B360" s="4">
        <v>27.3</v>
      </c>
      <c r="C360" s="4">
        <v>6.3</v>
      </c>
      <c r="D360" s="4">
        <v>6.9</v>
      </c>
      <c r="E360" s="4">
        <v>6.9</v>
      </c>
      <c r="F360" s="4">
        <v>13.3688</v>
      </c>
      <c r="G360" s="4">
        <v>1.6647000000000001</v>
      </c>
      <c r="H360" s="4">
        <v>2.9171999999999998</v>
      </c>
      <c r="I360" s="4">
        <v>3.9156</v>
      </c>
      <c r="J360" s="4">
        <v>50.502000000000002</v>
      </c>
      <c r="K360" s="4">
        <v>101.5391</v>
      </c>
      <c r="L360" s="4">
        <v>104.5625</v>
      </c>
      <c r="M360" s="4">
        <v>101.9766</v>
      </c>
      <c r="N360" s="4">
        <v>4.9268999999999998</v>
      </c>
      <c r="O360" s="4">
        <v>5.0734000000000004</v>
      </c>
      <c r="P360" s="4">
        <v>4.8554000000000004</v>
      </c>
      <c r="Q360" s="4">
        <v>4.7549999999999999</v>
      </c>
    </row>
    <row r="361" spans="1:17" ht="15" customHeight="1" x14ac:dyDescent="0.2">
      <c r="A361" s="3">
        <v>42765</v>
      </c>
      <c r="B361" s="4">
        <v>25.7</v>
      </c>
      <c r="C361" s="4">
        <v>4.5999999999999996</v>
      </c>
      <c r="D361" s="4">
        <v>7.6</v>
      </c>
      <c r="E361" s="4">
        <v>6.5</v>
      </c>
      <c r="F361" s="4">
        <v>13.3674</v>
      </c>
      <c r="G361" s="4">
        <v>1.6669</v>
      </c>
      <c r="H361" s="4">
        <v>2.9186000000000001</v>
      </c>
      <c r="I361" s="4">
        <v>3.9165000000000001</v>
      </c>
      <c r="J361" s="4">
        <v>50.280999999999999</v>
      </c>
      <c r="K361" s="4">
        <v>101.45699999999999</v>
      </c>
      <c r="L361" s="4">
        <v>104.3672</v>
      </c>
      <c r="M361" s="4">
        <v>101.75</v>
      </c>
      <c r="N361" s="4">
        <v>4.9580000000000002</v>
      </c>
      <c r="O361" s="4">
        <v>5.1227</v>
      </c>
      <c r="P361" s="4">
        <v>4.9198000000000004</v>
      </c>
      <c r="Q361" s="4">
        <v>4.8106999999999998</v>
      </c>
    </row>
    <row r="362" spans="1:17" ht="15" customHeight="1" x14ac:dyDescent="0.2">
      <c r="A362" s="3">
        <v>42766</v>
      </c>
      <c r="B362" s="4">
        <v>26.1</v>
      </c>
      <c r="C362" s="4">
        <v>5.4</v>
      </c>
      <c r="D362" s="4">
        <v>7.3</v>
      </c>
      <c r="E362" s="4">
        <v>5.3</v>
      </c>
      <c r="F362" s="4">
        <v>13.3773</v>
      </c>
      <c r="G362" s="4">
        <v>1.67</v>
      </c>
      <c r="H362" s="4">
        <v>2.9224999999999999</v>
      </c>
      <c r="I362" s="4">
        <v>3.9216000000000002</v>
      </c>
      <c r="J362" s="4">
        <v>50.661999999999999</v>
      </c>
      <c r="K362" s="4">
        <v>101.5273</v>
      </c>
      <c r="L362" s="4">
        <v>104.5625</v>
      </c>
      <c r="M362" s="4">
        <v>102.0547</v>
      </c>
      <c r="N362" s="4">
        <v>4.9020999999999999</v>
      </c>
      <c r="O362" s="4">
        <v>5.0830000000000002</v>
      </c>
      <c r="P362" s="4">
        <v>4.8577000000000004</v>
      </c>
      <c r="Q362" s="4">
        <v>4.7363999999999997</v>
      </c>
    </row>
    <row r="363" spans="1:17" ht="15" customHeight="1" x14ac:dyDescent="0.2">
      <c r="A363" s="3">
        <v>42767</v>
      </c>
      <c r="B363" s="4">
        <v>26.9</v>
      </c>
      <c r="C363" s="4">
        <v>3.7</v>
      </c>
      <c r="D363" s="4">
        <v>6.3</v>
      </c>
      <c r="E363" s="4">
        <v>6.3</v>
      </c>
      <c r="F363" s="4">
        <v>13.372199999999999</v>
      </c>
      <c r="G363" s="4">
        <v>1.6727000000000001</v>
      </c>
      <c r="H363" s="4">
        <v>2.9247999999999998</v>
      </c>
      <c r="I363" s="4">
        <v>3.9226000000000001</v>
      </c>
      <c r="J363" s="4">
        <v>50.247</v>
      </c>
      <c r="K363" s="4">
        <v>101.5352</v>
      </c>
      <c r="L363" s="4">
        <v>104.5</v>
      </c>
      <c r="M363" s="4">
        <v>101.8438</v>
      </c>
      <c r="N363" s="4">
        <v>4.9610000000000003</v>
      </c>
      <c r="O363" s="4">
        <v>5.0797999999999996</v>
      </c>
      <c r="P363" s="4">
        <v>4.8789999999999996</v>
      </c>
      <c r="Q363" s="4">
        <v>4.7881999999999998</v>
      </c>
    </row>
    <row r="364" spans="1:17" ht="15" customHeight="1" x14ac:dyDescent="0.2">
      <c r="A364" s="3">
        <v>42768</v>
      </c>
      <c r="B364" s="4">
        <v>28.8</v>
      </c>
      <c r="C364" s="4">
        <v>9</v>
      </c>
      <c r="D364" s="4">
        <v>8</v>
      </c>
      <c r="E364" s="4">
        <v>6.7</v>
      </c>
      <c r="F364" s="4">
        <v>13.373200000000001</v>
      </c>
      <c r="G364" s="4">
        <v>1.6802999999999999</v>
      </c>
      <c r="H364" s="4">
        <v>2.9321000000000002</v>
      </c>
      <c r="I364" s="4">
        <v>3.9298000000000002</v>
      </c>
      <c r="J364" s="4">
        <v>49.87</v>
      </c>
      <c r="K364" s="4">
        <v>101.4648</v>
      </c>
      <c r="L364" s="4">
        <v>104.4063</v>
      </c>
      <c r="M364" s="4">
        <v>101.75</v>
      </c>
      <c r="N364" s="4">
        <v>5.0130999999999997</v>
      </c>
      <c r="O364" s="4">
        <v>5.1246999999999998</v>
      </c>
      <c r="P364" s="4">
        <v>4.9127000000000001</v>
      </c>
      <c r="Q364" s="4">
        <v>4.8117999999999999</v>
      </c>
    </row>
    <row r="365" spans="1:17" ht="15" customHeight="1" x14ac:dyDescent="0.2">
      <c r="A365" s="3">
        <v>42769</v>
      </c>
      <c r="B365" s="4">
        <v>29.4</v>
      </c>
      <c r="C365" s="4">
        <v>8.1</v>
      </c>
      <c r="D365" s="4">
        <v>8.9</v>
      </c>
      <c r="E365" s="4">
        <v>6</v>
      </c>
      <c r="F365" s="4">
        <v>13.3825</v>
      </c>
      <c r="G365" s="4">
        <v>1.6836</v>
      </c>
      <c r="H365" s="4">
        <v>2.9359999999999999</v>
      </c>
      <c r="I365" s="4">
        <v>3.9346999999999999</v>
      </c>
      <c r="J365" s="4">
        <v>50.213000000000001</v>
      </c>
      <c r="K365" s="4">
        <v>101.5938</v>
      </c>
      <c r="L365" s="4">
        <v>104.5938</v>
      </c>
      <c r="M365" s="4">
        <v>102.0313</v>
      </c>
      <c r="N365" s="4">
        <v>4.9619999999999997</v>
      </c>
      <c r="O365" s="4">
        <v>5.0514000000000001</v>
      </c>
      <c r="P365" s="4">
        <v>4.8533999999999997</v>
      </c>
      <c r="Q365" s="4">
        <v>4.7434000000000003</v>
      </c>
    </row>
    <row r="366" spans="1:17" ht="15" customHeight="1" x14ac:dyDescent="0.2">
      <c r="A366" s="3">
        <v>42772</v>
      </c>
      <c r="B366" s="4">
        <v>27.9</v>
      </c>
      <c r="C366" s="4">
        <v>10.1</v>
      </c>
      <c r="D366" s="4">
        <v>10.7</v>
      </c>
      <c r="E366" s="4">
        <v>7.5</v>
      </c>
      <c r="F366" s="4">
        <v>13.392300000000001</v>
      </c>
      <c r="G366" s="4">
        <v>1.6860999999999999</v>
      </c>
      <c r="H366" s="4">
        <v>2.9388000000000001</v>
      </c>
      <c r="I366" s="4">
        <v>3.9378000000000002</v>
      </c>
      <c r="J366" s="4">
        <v>50.587000000000003</v>
      </c>
      <c r="K366" s="4">
        <v>101.5664</v>
      </c>
      <c r="L366" s="4">
        <v>104.6172</v>
      </c>
      <c r="M366" s="4">
        <v>102.0859</v>
      </c>
      <c r="N366" s="4">
        <v>4.9067999999999996</v>
      </c>
      <c r="O366" s="4">
        <v>5.0686</v>
      </c>
      <c r="P366" s="4">
        <v>4.8470000000000004</v>
      </c>
      <c r="Q366" s="4">
        <v>4.7302999999999997</v>
      </c>
    </row>
    <row r="367" spans="1:17" ht="15" customHeight="1" x14ac:dyDescent="0.2">
      <c r="A367" s="3">
        <v>42773</v>
      </c>
      <c r="B367" s="4">
        <v>27</v>
      </c>
      <c r="C367" s="4">
        <v>6.8</v>
      </c>
      <c r="D367" s="4">
        <v>5.9</v>
      </c>
      <c r="E367" s="4">
        <v>4.5</v>
      </c>
      <c r="F367" s="4">
        <v>13.3947</v>
      </c>
      <c r="G367" s="4">
        <v>1.6887000000000001</v>
      </c>
      <c r="H367" s="4">
        <v>2.9416000000000002</v>
      </c>
      <c r="I367" s="4">
        <v>3.9403999999999999</v>
      </c>
      <c r="J367" s="4">
        <v>50.569000000000003</v>
      </c>
      <c r="K367" s="4">
        <v>101.5586</v>
      </c>
      <c r="L367" s="4">
        <v>104.6484</v>
      </c>
      <c r="M367" s="4">
        <v>102.0703</v>
      </c>
      <c r="N367" s="4">
        <v>4.9085999999999999</v>
      </c>
      <c r="O367" s="4">
        <v>5.0744999999999996</v>
      </c>
      <c r="P367" s="4">
        <v>4.8381999999999996</v>
      </c>
      <c r="Q367" s="4">
        <v>4.7343999999999999</v>
      </c>
    </row>
    <row r="368" spans="1:17" ht="15" customHeight="1" x14ac:dyDescent="0.2">
      <c r="A368" s="3">
        <v>42774</v>
      </c>
      <c r="B368" s="4">
        <v>27</v>
      </c>
      <c r="C368" s="4">
        <v>9.3000000000000007</v>
      </c>
      <c r="D368" s="4">
        <v>10.6</v>
      </c>
      <c r="E368" s="4">
        <v>6.5</v>
      </c>
      <c r="F368" s="4">
        <v>13.3979</v>
      </c>
      <c r="G368" s="4">
        <v>1.6911</v>
      </c>
      <c r="H368" s="4">
        <v>2.9432</v>
      </c>
      <c r="I368" s="4">
        <v>3.9422000000000001</v>
      </c>
      <c r="J368" s="4">
        <v>50.594000000000001</v>
      </c>
      <c r="K368" s="4">
        <v>101.5078</v>
      </c>
      <c r="L368" s="4">
        <v>104.4766</v>
      </c>
      <c r="M368" s="4">
        <v>101.9688</v>
      </c>
      <c r="N368" s="4">
        <v>4.9039999999999999</v>
      </c>
      <c r="O368" s="4">
        <v>5.1051000000000002</v>
      </c>
      <c r="P368" s="4">
        <v>4.8944999999999999</v>
      </c>
      <c r="Q368" s="4">
        <v>4.7592999999999996</v>
      </c>
    </row>
    <row r="369" spans="1:17" ht="15" customHeight="1" x14ac:dyDescent="0.2">
      <c r="A369" s="3">
        <v>42775</v>
      </c>
      <c r="B369" s="4">
        <v>27.6</v>
      </c>
      <c r="C369" s="4">
        <v>7.6</v>
      </c>
      <c r="D369" s="4">
        <v>8</v>
      </c>
      <c r="E369" s="4">
        <v>6.6</v>
      </c>
      <c r="F369" s="4">
        <v>13.4024</v>
      </c>
      <c r="G369" s="4">
        <v>1.6992</v>
      </c>
      <c r="H369" s="4">
        <v>2.9514999999999998</v>
      </c>
      <c r="I369" s="4">
        <v>3.9497</v>
      </c>
      <c r="J369" s="4">
        <v>50.396999999999998</v>
      </c>
      <c r="K369" s="4">
        <v>101.51949999999999</v>
      </c>
      <c r="L369" s="4">
        <v>104.5313</v>
      </c>
      <c r="M369" s="4">
        <v>101.9063</v>
      </c>
      <c r="N369" s="4">
        <v>4.9295</v>
      </c>
      <c r="O369" s="4">
        <v>5.1024000000000003</v>
      </c>
      <c r="P369" s="4">
        <v>4.8803999999999998</v>
      </c>
      <c r="Q369" s="4">
        <v>4.7751999999999999</v>
      </c>
    </row>
    <row r="370" spans="1:17" ht="15" customHeight="1" x14ac:dyDescent="0.2">
      <c r="A370" s="3">
        <v>42776</v>
      </c>
      <c r="B370" s="4">
        <v>29.1</v>
      </c>
      <c r="C370" s="4">
        <v>7.6</v>
      </c>
      <c r="D370" s="4">
        <v>8.4</v>
      </c>
      <c r="E370" s="4">
        <v>5.3</v>
      </c>
      <c r="F370" s="4">
        <v>13.409000000000001</v>
      </c>
      <c r="G370" s="4">
        <v>1.7022999999999999</v>
      </c>
      <c r="H370" s="4">
        <v>2.9552999999999998</v>
      </c>
      <c r="I370" s="4">
        <v>3.9548999999999999</v>
      </c>
      <c r="J370" s="4">
        <v>50.601999999999997</v>
      </c>
      <c r="K370" s="4">
        <v>101.6172</v>
      </c>
      <c r="L370" s="4">
        <v>104.7188</v>
      </c>
      <c r="M370" s="4">
        <v>102.2188</v>
      </c>
      <c r="N370" s="4">
        <v>4.899</v>
      </c>
      <c r="O370" s="4">
        <v>5.0477999999999996</v>
      </c>
      <c r="P370" s="4">
        <v>4.8215000000000003</v>
      </c>
      <c r="Q370" s="4">
        <v>4.6997</v>
      </c>
    </row>
    <row r="371" spans="1:17" ht="15" customHeight="1" x14ac:dyDescent="0.2">
      <c r="A371" s="3">
        <v>42779</v>
      </c>
      <c r="B371" s="4">
        <v>28.8</v>
      </c>
      <c r="C371" s="4">
        <v>11.3</v>
      </c>
      <c r="D371" s="4">
        <v>8.6999999999999993</v>
      </c>
      <c r="E371" s="4">
        <v>6.5</v>
      </c>
      <c r="F371" s="4">
        <v>13.402100000000001</v>
      </c>
      <c r="G371" s="4">
        <v>1.7043999999999999</v>
      </c>
      <c r="H371" s="4">
        <v>2.9565999999999999</v>
      </c>
      <c r="I371" s="4">
        <v>3.9548000000000001</v>
      </c>
      <c r="J371" s="4">
        <v>50.094000000000001</v>
      </c>
      <c r="K371" s="4">
        <v>101.5</v>
      </c>
      <c r="L371" s="4">
        <v>104.5</v>
      </c>
      <c r="M371" s="4">
        <v>101.875</v>
      </c>
      <c r="N371" s="4">
        <v>4.9714999999999998</v>
      </c>
      <c r="O371" s="4">
        <v>5.1162000000000001</v>
      </c>
      <c r="P371" s="4">
        <v>4.8926999999999996</v>
      </c>
      <c r="Q371" s="4">
        <v>4.7832999999999997</v>
      </c>
    </row>
    <row r="372" spans="1:17" ht="15" customHeight="1" x14ac:dyDescent="0.2">
      <c r="A372" s="3">
        <v>42780</v>
      </c>
      <c r="B372" s="4">
        <v>28.6</v>
      </c>
      <c r="C372" s="4">
        <v>-1.2</v>
      </c>
      <c r="D372" s="4">
        <v>9.5</v>
      </c>
      <c r="E372" s="4">
        <v>6</v>
      </c>
      <c r="F372" s="4">
        <v>13.411</v>
      </c>
      <c r="G372" s="4">
        <v>1.7085999999999999</v>
      </c>
      <c r="H372" s="4">
        <v>2.9601999999999999</v>
      </c>
      <c r="I372" s="4">
        <v>3.9594999999999998</v>
      </c>
      <c r="J372" s="4">
        <v>50.414999999999999</v>
      </c>
      <c r="K372" s="4">
        <v>101.7891</v>
      </c>
      <c r="L372" s="4">
        <v>104.6563</v>
      </c>
      <c r="M372" s="4">
        <v>102.125</v>
      </c>
      <c r="N372" s="4">
        <v>4.9240000000000004</v>
      </c>
      <c r="O372" s="4">
        <v>4.9526000000000003</v>
      </c>
      <c r="P372" s="4">
        <v>4.8437999999999999</v>
      </c>
      <c r="Q372" s="4">
        <v>4.7229000000000001</v>
      </c>
    </row>
    <row r="373" spans="1:17" ht="15" customHeight="1" x14ac:dyDescent="0.2">
      <c r="A373" s="3">
        <v>42781</v>
      </c>
      <c r="B373" s="4">
        <v>26.6</v>
      </c>
      <c r="C373" s="4">
        <v>4.4000000000000004</v>
      </c>
      <c r="D373" s="4">
        <v>9.8000000000000007</v>
      </c>
      <c r="E373" s="4">
        <v>5.3</v>
      </c>
      <c r="F373" s="4">
        <v>13.428800000000001</v>
      </c>
      <c r="G373" s="4">
        <v>1.7110000000000001</v>
      </c>
      <c r="H373" s="4">
        <v>2.9639000000000002</v>
      </c>
      <c r="I373" s="4">
        <v>3.9649000000000001</v>
      </c>
      <c r="J373" s="4">
        <v>51.222000000000001</v>
      </c>
      <c r="K373" s="4">
        <v>101.7422</v>
      </c>
      <c r="L373" s="4">
        <v>104.8125</v>
      </c>
      <c r="M373" s="4">
        <v>102.4688</v>
      </c>
      <c r="N373" s="4">
        <v>4.8075000000000001</v>
      </c>
      <c r="O373" s="4">
        <v>4.9808000000000003</v>
      </c>
      <c r="P373" s="4">
        <v>4.7952000000000004</v>
      </c>
      <c r="Q373" s="4">
        <v>4.6402000000000001</v>
      </c>
    </row>
    <row r="374" spans="1:17" ht="15" customHeight="1" x14ac:dyDescent="0.2">
      <c r="A374" s="3">
        <v>42782</v>
      </c>
      <c r="B374" s="4">
        <v>28</v>
      </c>
      <c r="C374" s="4">
        <v>6.1</v>
      </c>
      <c r="D374" s="4">
        <v>11.5</v>
      </c>
      <c r="E374" s="4">
        <v>6.8</v>
      </c>
      <c r="F374" s="4">
        <v>13.4283</v>
      </c>
      <c r="G374" s="4">
        <v>1.7183999999999999</v>
      </c>
      <c r="H374" s="4">
        <v>2.9704000000000002</v>
      </c>
      <c r="I374" s="4">
        <v>3.9704999999999999</v>
      </c>
      <c r="J374" s="4">
        <v>50.756</v>
      </c>
      <c r="K374" s="4">
        <v>101.64060000000001</v>
      </c>
      <c r="L374" s="4">
        <v>104.5938</v>
      </c>
      <c r="M374" s="4">
        <v>102.1641</v>
      </c>
      <c r="N374" s="4">
        <v>4.8710000000000004</v>
      </c>
      <c r="O374" s="4">
        <v>5.0429000000000004</v>
      </c>
      <c r="P374" s="4">
        <v>4.8684000000000003</v>
      </c>
      <c r="Q374" s="4">
        <v>4.7145000000000001</v>
      </c>
    </row>
    <row r="375" spans="1:17" ht="15" customHeight="1" x14ac:dyDescent="0.2">
      <c r="A375" s="3">
        <v>42783</v>
      </c>
      <c r="B375" s="4">
        <v>25.1</v>
      </c>
      <c r="C375" s="4">
        <v>2.1</v>
      </c>
      <c r="D375" s="4">
        <v>8.6</v>
      </c>
      <c r="E375" s="4">
        <v>5.6</v>
      </c>
      <c r="F375" s="4">
        <v>13.438499999999999</v>
      </c>
      <c r="G375" s="4">
        <v>1.7212000000000001</v>
      </c>
      <c r="H375" s="4">
        <v>2.9733999999999998</v>
      </c>
      <c r="I375" s="4">
        <v>3.9735999999999998</v>
      </c>
      <c r="J375" s="4">
        <v>51.152999999999999</v>
      </c>
      <c r="K375" s="4">
        <v>101.67189999999999</v>
      </c>
      <c r="L375" s="4">
        <v>104.6484</v>
      </c>
      <c r="M375" s="4">
        <v>102.2266</v>
      </c>
      <c r="N375" s="4">
        <v>4.8136000000000001</v>
      </c>
      <c r="O375" s="4">
        <v>5.0266000000000002</v>
      </c>
      <c r="P375" s="4">
        <v>4.8521999999999998</v>
      </c>
      <c r="Q375" s="4">
        <v>4.6997</v>
      </c>
    </row>
    <row r="376" spans="1:17" ht="15" customHeight="1" x14ac:dyDescent="0.2">
      <c r="A376" s="3">
        <v>42786</v>
      </c>
      <c r="B376" s="4">
        <v>25</v>
      </c>
      <c r="C376" s="4">
        <v>0.3</v>
      </c>
      <c r="D376" s="4">
        <v>7.6</v>
      </c>
      <c r="E376" s="4">
        <v>4.4000000000000004</v>
      </c>
      <c r="F376" s="4">
        <v>13.4635</v>
      </c>
      <c r="G376" s="4">
        <v>1.7261</v>
      </c>
      <c r="H376" s="4">
        <v>2.9811000000000001</v>
      </c>
      <c r="I376" s="4">
        <v>3.9843999999999999</v>
      </c>
      <c r="J376" s="4">
        <v>52.357999999999997</v>
      </c>
      <c r="K376" s="4">
        <v>102.0898</v>
      </c>
      <c r="L376" s="4">
        <v>105.4375</v>
      </c>
      <c r="M376" s="4">
        <v>103.2422</v>
      </c>
      <c r="N376" s="4">
        <v>4.6433999999999997</v>
      </c>
      <c r="O376" s="4">
        <v>4.7923</v>
      </c>
      <c r="P376" s="4">
        <v>4.6033999999999997</v>
      </c>
      <c r="Q376" s="4">
        <v>4.4565999999999999</v>
      </c>
    </row>
    <row r="377" spans="1:17" ht="15" customHeight="1" x14ac:dyDescent="0.2">
      <c r="A377" s="3">
        <v>42787</v>
      </c>
      <c r="B377" s="4">
        <v>26.9</v>
      </c>
      <c r="C377" s="4">
        <v>2.8</v>
      </c>
      <c r="D377" s="4">
        <v>6.8</v>
      </c>
      <c r="E377" s="4">
        <v>4.5</v>
      </c>
      <c r="F377" s="4">
        <v>13.456300000000001</v>
      </c>
      <c r="G377" s="4">
        <v>1.7281</v>
      </c>
      <c r="H377" s="4">
        <v>2.9828999999999999</v>
      </c>
      <c r="I377" s="4">
        <v>3.9851000000000001</v>
      </c>
      <c r="J377" s="4">
        <v>51.82</v>
      </c>
      <c r="K377" s="4">
        <v>101.9688</v>
      </c>
      <c r="L377" s="4">
        <v>105.3125</v>
      </c>
      <c r="M377" s="4">
        <v>103</v>
      </c>
      <c r="N377" s="4">
        <v>4.7176</v>
      </c>
      <c r="O377" s="4">
        <v>4.8620999999999999</v>
      </c>
      <c r="P377" s="4">
        <v>4.6441999999999997</v>
      </c>
      <c r="Q377" s="4">
        <v>4.5148000000000001</v>
      </c>
    </row>
    <row r="378" spans="1:17" ht="15" customHeight="1" x14ac:dyDescent="0.2">
      <c r="A378" s="3">
        <v>42788</v>
      </c>
      <c r="B378" s="4">
        <v>27.9</v>
      </c>
      <c r="C378" s="4">
        <v>6.1</v>
      </c>
      <c r="D378" s="4">
        <v>9.6999999999999993</v>
      </c>
      <c r="E378" s="4">
        <v>6</v>
      </c>
      <c r="F378" s="4">
        <v>13.4604</v>
      </c>
      <c r="G378" s="4">
        <v>1.7309000000000001</v>
      </c>
      <c r="H378" s="4">
        <v>2.9860000000000002</v>
      </c>
      <c r="I378" s="4">
        <v>3.9889000000000001</v>
      </c>
      <c r="J378" s="4">
        <v>51.892000000000003</v>
      </c>
      <c r="K378" s="4">
        <v>101.9922</v>
      </c>
      <c r="L378" s="4">
        <v>105.375</v>
      </c>
      <c r="M378" s="4">
        <v>103.1484</v>
      </c>
      <c r="N378" s="4">
        <v>4.7065999999999999</v>
      </c>
      <c r="O378" s="4">
        <v>4.8506</v>
      </c>
      <c r="P378" s="4">
        <v>4.6257999999999999</v>
      </c>
      <c r="Q378" s="4">
        <v>4.4798</v>
      </c>
    </row>
    <row r="379" spans="1:17" ht="15" customHeight="1" x14ac:dyDescent="0.2">
      <c r="A379" s="3">
        <v>42789</v>
      </c>
      <c r="B379" s="4">
        <v>28.3</v>
      </c>
      <c r="C379" s="4">
        <v>2.7</v>
      </c>
      <c r="D379" s="4">
        <v>8.5</v>
      </c>
      <c r="E379" s="4">
        <v>5</v>
      </c>
      <c r="F379" s="4">
        <v>13.479699999999999</v>
      </c>
      <c r="G379" s="4">
        <v>1.7401</v>
      </c>
      <c r="H379" s="4">
        <v>2.9964</v>
      </c>
      <c r="I379" s="4">
        <v>4.0007000000000001</v>
      </c>
      <c r="J379" s="4">
        <v>52.497999999999998</v>
      </c>
      <c r="K379" s="4">
        <v>102.23439999999999</v>
      </c>
      <c r="L379" s="4">
        <v>105.7734</v>
      </c>
      <c r="M379" s="4">
        <v>103.625</v>
      </c>
      <c r="N379" s="4">
        <v>4.6196000000000002</v>
      </c>
      <c r="O379" s="4">
        <v>4.7203999999999997</v>
      </c>
      <c r="P379" s="4">
        <v>4.5048000000000004</v>
      </c>
      <c r="Q379" s="4">
        <v>4.3678999999999997</v>
      </c>
    </row>
    <row r="380" spans="1:17" ht="15" customHeight="1" x14ac:dyDescent="0.2">
      <c r="A380" s="3">
        <v>42790</v>
      </c>
      <c r="B380" s="4">
        <v>28.5</v>
      </c>
      <c r="C380" s="4">
        <v>0.4</v>
      </c>
      <c r="D380" s="4">
        <v>7.3</v>
      </c>
      <c r="E380" s="4">
        <v>4.9000000000000004</v>
      </c>
      <c r="F380" s="4">
        <v>13.4764</v>
      </c>
      <c r="G380" s="4">
        <v>1.7427999999999999</v>
      </c>
      <c r="H380" s="4">
        <v>2.9984999999999999</v>
      </c>
      <c r="I380" s="4">
        <v>4.0021000000000004</v>
      </c>
      <c r="J380" s="4">
        <v>52.167000000000002</v>
      </c>
      <c r="K380" s="4">
        <v>102.2266</v>
      </c>
      <c r="L380" s="4">
        <v>105.6875</v>
      </c>
      <c r="M380" s="4">
        <v>103.4688</v>
      </c>
      <c r="N380" s="4">
        <v>4.6643999999999997</v>
      </c>
      <c r="O380" s="4">
        <v>4.7266000000000004</v>
      </c>
      <c r="P380" s="4">
        <v>4.5330000000000004</v>
      </c>
      <c r="Q380" s="4">
        <v>4.4053000000000004</v>
      </c>
    </row>
    <row r="381" spans="1:17" ht="15" customHeight="1" x14ac:dyDescent="0.2">
      <c r="A381" s="3">
        <v>42793</v>
      </c>
      <c r="B381" s="4">
        <v>27.3</v>
      </c>
      <c r="C381" s="4">
        <v>1.5</v>
      </c>
      <c r="D381" s="4">
        <v>8.3000000000000007</v>
      </c>
      <c r="E381" s="4">
        <v>3.8</v>
      </c>
      <c r="F381" s="4">
        <v>13.479900000000001</v>
      </c>
      <c r="G381" s="4">
        <v>1.7452000000000001</v>
      </c>
      <c r="H381" s="4">
        <v>3.0005999999999999</v>
      </c>
      <c r="I381" s="4">
        <v>4.0045999999999999</v>
      </c>
      <c r="J381" s="4">
        <v>52.207000000000001</v>
      </c>
      <c r="K381" s="4">
        <v>102.1836</v>
      </c>
      <c r="L381" s="4">
        <v>105.5938</v>
      </c>
      <c r="M381" s="4">
        <v>103.4375</v>
      </c>
      <c r="N381" s="4">
        <v>4.6581000000000001</v>
      </c>
      <c r="O381" s="4">
        <v>4.7523</v>
      </c>
      <c r="P381" s="4">
        <v>4.5637999999999996</v>
      </c>
      <c r="Q381" s="4">
        <v>4.4131999999999998</v>
      </c>
    </row>
    <row r="382" spans="1:17" ht="15" customHeight="1" x14ac:dyDescent="0.2">
      <c r="A382" s="3">
        <v>42794</v>
      </c>
      <c r="B382" s="4">
        <v>24.3</v>
      </c>
      <c r="C382" s="4">
        <v>1.9</v>
      </c>
      <c r="D382" s="4">
        <v>7.4</v>
      </c>
      <c r="E382" s="4">
        <v>3.5</v>
      </c>
      <c r="F382" s="4">
        <v>13.490600000000001</v>
      </c>
      <c r="G382" s="4">
        <v>1.7476</v>
      </c>
      <c r="H382" s="4">
        <v>3.0034000000000001</v>
      </c>
      <c r="I382" s="4">
        <v>4.0075000000000003</v>
      </c>
      <c r="J382" s="4">
        <v>52.645000000000003</v>
      </c>
      <c r="K382" s="4">
        <v>102.1367</v>
      </c>
      <c r="L382" s="4">
        <v>105.6016</v>
      </c>
      <c r="M382" s="4">
        <v>103.4688</v>
      </c>
      <c r="N382" s="4">
        <v>4.5967000000000002</v>
      </c>
      <c r="O382" s="4">
        <v>4.7801999999999998</v>
      </c>
      <c r="P382" s="4">
        <v>4.5627000000000004</v>
      </c>
      <c r="Q382" s="4">
        <v>4.4062000000000001</v>
      </c>
    </row>
    <row r="383" spans="1:17" ht="15" customHeight="1" x14ac:dyDescent="0.2">
      <c r="A383" s="3">
        <v>42795</v>
      </c>
      <c r="B383" s="4">
        <v>24.3</v>
      </c>
      <c r="C383" s="4">
        <v>1.3</v>
      </c>
      <c r="D383" s="4">
        <v>7.6</v>
      </c>
      <c r="E383" s="4">
        <v>5.2</v>
      </c>
      <c r="F383" s="4">
        <v>13.508800000000001</v>
      </c>
      <c r="G383" s="4">
        <v>1.7511000000000001</v>
      </c>
      <c r="H383" s="4">
        <v>3.0081000000000002</v>
      </c>
      <c r="I383" s="4">
        <v>4.0133999999999999</v>
      </c>
      <c r="J383" s="4">
        <v>53.503</v>
      </c>
      <c r="K383" s="4">
        <v>102.29300000000001</v>
      </c>
      <c r="L383" s="4">
        <v>105.9375</v>
      </c>
      <c r="M383" s="4">
        <v>103.8828</v>
      </c>
      <c r="N383" s="4">
        <v>4.4786000000000001</v>
      </c>
      <c r="O383" s="4">
        <v>4.6951999999999998</v>
      </c>
      <c r="P383" s="4">
        <v>4.4592000000000001</v>
      </c>
      <c r="Q383" s="4">
        <v>4.3090000000000002</v>
      </c>
    </row>
    <row r="384" spans="1:17" ht="15" customHeight="1" x14ac:dyDescent="0.2">
      <c r="A384" s="3">
        <v>42796</v>
      </c>
      <c r="B384" s="4">
        <v>24</v>
      </c>
      <c r="C384" s="4">
        <v>2.2000000000000002</v>
      </c>
      <c r="D384" s="4">
        <v>8.1</v>
      </c>
      <c r="E384" s="4">
        <v>5.4</v>
      </c>
      <c r="F384" s="4">
        <v>13.516999999999999</v>
      </c>
      <c r="G384" s="4">
        <v>1.7591000000000001</v>
      </c>
      <c r="H384" s="4">
        <v>3.0160999999999998</v>
      </c>
      <c r="I384" s="4">
        <v>4.0213999999999999</v>
      </c>
      <c r="J384" s="4">
        <v>53.503</v>
      </c>
      <c r="K384" s="4">
        <v>102.29300000000001</v>
      </c>
      <c r="L384" s="4">
        <v>105.9375</v>
      </c>
      <c r="M384" s="4">
        <v>103.8828</v>
      </c>
      <c r="N384" s="4">
        <v>4.476</v>
      </c>
      <c r="O384" s="4">
        <v>4.7008000000000001</v>
      </c>
      <c r="P384" s="4">
        <v>4.4634999999999998</v>
      </c>
      <c r="Q384" s="4">
        <v>4.3103999999999996</v>
      </c>
    </row>
    <row r="385" spans="1:17" ht="15" customHeight="1" x14ac:dyDescent="0.2">
      <c r="A385" s="3">
        <v>42797</v>
      </c>
      <c r="B385" s="4">
        <v>25.7</v>
      </c>
      <c r="C385" s="4">
        <v>0</v>
      </c>
      <c r="D385" s="4">
        <v>8.5</v>
      </c>
      <c r="E385" s="4">
        <v>5.3</v>
      </c>
      <c r="F385" s="4">
        <v>13.5192</v>
      </c>
      <c r="G385" s="4">
        <v>1.7625999999999999</v>
      </c>
      <c r="H385" s="4">
        <v>3.0198</v>
      </c>
      <c r="I385" s="4">
        <v>4.0254000000000003</v>
      </c>
      <c r="J385" s="4">
        <v>53.476999999999997</v>
      </c>
      <c r="K385" s="4">
        <v>102.45310000000001</v>
      </c>
      <c r="L385" s="4">
        <v>106.1172</v>
      </c>
      <c r="M385" s="4">
        <v>104.0625</v>
      </c>
      <c r="N385" s="4">
        <v>4.4786000000000001</v>
      </c>
      <c r="O385" s="4">
        <v>4.6144999999999996</v>
      </c>
      <c r="P385" s="4">
        <v>4.4092000000000002</v>
      </c>
      <c r="Q385" s="4">
        <v>4.2686999999999999</v>
      </c>
    </row>
    <row r="386" spans="1:17" ht="15" customHeight="1" x14ac:dyDescent="0.2">
      <c r="A386" s="3">
        <v>42800</v>
      </c>
      <c r="B386" s="4">
        <v>27.5</v>
      </c>
      <c r="C386" s="4">
        <v>10.8</v>
      </c>
      <c r="D386" s="4">
        <v>10.3</v>
      </c>
      <c r="E386" s="4">
        <v>4.5999999999999996</v>
      </c>
      <c r="F386" s="4">
        <v>13.513500000000001</v>
      </c>
      <c r="G386" s="4">
        <v>1.764</v>
      </c>
      <c r="H386" s="4">
        <v>3.0215999999999998</v>
      </c>
      <c r="I386" s="4">
        <v>4.0271999999999997</v>
      </c>
      <c r="J386" s="4">
        <v>53.003</v>
      </c>
      <c r="K386" s="4">
        <v>102.2227</v>
      </c>
      <c r="L386" s="4">
        <v>105.9688</v>
      </c>
      <c r="M386" s="4">
        <v>103.9453</v>
      </c>
      <c r="N386" s="4">
        <v>4.5422000000000002</v>
      </c>
      <c r="O386" s="4">
        <v>4.7432999999999996</v>
      </c>
      <c r="P386" s="4">
        <v>4.4566999999999997</v>
      </c>
      <c r="Q386" s="4">
        <v>4.2967000000000004</v>
      </c>
    </row>
    <row r="387" spans="1:17" ht="15" customHeight="1" x14ac:dyDescent="0.2">
      <c r="A387" s="3">
        <v>42801</v>
      </c>
      <c r="B387" s="4">
        <v>26.8</v>
      </c>
      <c r="C387" s="4">
        <v>8.3000000000000007</v>
      </c>
      <c r="D387" s="4">
        <v>7.6</v>
      </c>
      <c r="E387" s="4">
        <v>3.7</v>
      </c>
      <c r="F387" s="4">
        <v>13.5145</v>
      </c>
      <c r="G387" s="4">
        <v>1.7665999999999999</v>
      </c>
      <c r="H387" s="4">
        <v>3.0245000000000002</v>
      </c>
      <c r="I387" s="4">
        <v>4.0297000000000001</v>
      </c>
      <c r="J387" s="4">
        <v>52.908999999999999</v>
      </c>
      <c r="K387" s="4">
        <v>102.20699999999999</v>
      </c>
      <c r="L387" s="4">
        <v>106.0234</v>
      </c>
      <c r="M387" s="4">
        <v>103.9297</v>
      </c>
      <c r="N387" s="4">
        <v>4.5541999999999998</v>
      </c>
      <c r="O387" s="4">
        <v>4.7537000000000003</v>
      </c>
      <c r="P387" s="4">
        <v>4.4412000000000003</v>
      </c>
      <c r="Q387" s="4">
        <v>4.3009000000000004</v>
      </c>
    </row>
    <row r="388" spans="1:17" ht="15" customHeight="1" x14ac:dyDescent="0.2">
      <c r="A388" s="3">
        <v>42802</v>
      </c>
      <c r="B388" s="4">
        <v>26.1</v>
      </c>
      <c r="C388" s="4">
        <v>7.7</v>
      </c>
      <c r="D388" s="4">
        <v>9.5</v>
      </c>
      <c r="E388" s="4">
        <v>5.3</v>
      </c>
      <c r="F388" s="4">
        <v>13.5227</v>
      </c>
      <c r="G388" s="4">
        <v>1.7696000000000001</v>
      </c>
      <c r="H388" s="4">
        <v>3.0274000000000001</v>
      </c>
      <c r="I388" s="4">
        <v>4.0330000000000004</v>
      </c>
      <c r="J388" s="4">
        <v>53.213999999999999</v>
      </c>
      <c r="K388" s="4">
        <v>102.2813</v>
      </c>
      <c r="L388" s="4">
        <v>106.0625</v>
      </c>
      <c r="M388" s="4">
        <v>104.0078</v>
      </c>
      <c r="N388" s="4">
        <v>4.5115999999999996</v>
      </c>
      <c r="O388" s="4">
        <v>4.7146999999999997</v>
      </c>
      <c r="P388" s="4">
        <v>4.4305000000000003</v>
      </c>
      <c r="Q388" s="4">
        <v>4.2831000000000001</v>
      </c>
    </row>
    <row r="389" spans="1:17" ht="15" customHeight="1" x14ac:dyDescent="0.2">
      <c r="A389" s="3">
        <v>42803</v>
      </c>
      <c r="B389" s="4">
        <v>27.2</v>
      </c>
      <c r="C389" s="4">
        <v>3.1</v>
      </c>
      <c r="D389" s="4">
        <v>8.9</v>
      </c>
      <c r="E389" s="4">
        <v>3.8</v>
      </c>
      <c r="F389" s="4">
        <v>13.5213</v>
      </c>
      <c r="G389" s="4">
        <v>1.7778</v>
      </c>
      <c r="H389" s="4">
        <v>3.0346000000000002</v>
      </c>
      <c r="I389" s="4">
        <v>4.0396999999999998</v>
      </c>
      <c r="J389" s="4">
        <v>52.677999999999997</v>
      </c>
      <c r="K389" s="4">
        <v>102.3047</v>
      </c>
      <c r="L389" s="4">
        <v>105.9297</v>
      </c>
      <c r="M389" s="4">
        <v>103.8438</v>
      </c>
      <c r="N389" s="4">
        <v>4.5822000000000003</v>
      </c>
      <c r="O389" s="4">
        <v>4.7073999999999998</v>
      </c>
      <c r="P389" s="4">
        <v>4.4759000000000002</v>
      </c>
      <c r="Q389" s="4">
        <v>4.3228999999999997</v>
      </c>
    </row>
    <row r="390" spans="1:17" ht="15" customHeight="1" x14ac:dyDescent="0.2">
      <c r="A390" s="3">
        <v>42804</v>
      </c>
      <c r="B390" s="4">
        <v>29</v>
      </c>
      <c r="C390" s="4">
        <v>5.6</v>
      </c>
      <c r="D390" s="4">
        <v>10</v>
      </c>
      <c r="E390" s="4">
        <v>5.5</v>
      </c>
      <c r="F390" s="4">
        <v>13.521100000000001</v>
      </c>
      <c r="G390" s="4">
        <v>1.7804</v>
      </c>
      <c r="H390" s="4">
        <v>3.0371999999999999</v>
      </c>
      <c r="I390" s="4">
        <v>4.0419</v>
      </c>
      <c r="J390" s="4">
        <v>52.518999999999998</v>
      </c>
      <c r="K390" s="4">
        <v>102.3086</v>
      </c>
      <c r="L390" s="4">
        <v>105.9297</v>
      </c>
      <c r="M390" s="4">
        <v>103.7813</v>
      </c>
      <c r="N390" s="4">
        <v>4.6032000000000002</v>
      </c>
      <c r="O390" s="4">
        <v>4.7070999999999996</v>
      </c>
      <c r="P390" s="4">
        <v>4.4774000000000003</v>
      </c>
      <c r="Q390" s="4">
        <v>4.3380000000000001</v>
      </c>
    </row>
    <row r="391" spans="1:17" ht="15" customHeight="1" x14ac:dyDescent="0.2">
      <c r="A391" s="3">
        <v>42807</v>
      </c>
      <c r="B391" s="4">
        <v>26.7</v>
      </c>
      <c r="C391" s="4">
        <v>4.7</v>
      </c>
      <c r="D391" s="4">
        <v>11.5</v>
      </c>
      <c r="E391" s="4">
        <v>5.8</v>
      </c>
      <c r="F391" s="4">
        <v>13.5242</v>
      </c>
      <c r="G391" s="4">
        <v>1.7825</v>
      </c>
      <c r="H391" s="4">
        <v>3.0383</v>
      </c>
      <c r="I391" s="4">
        <v>4.0429000000000004</v>
      </c>
      <c r="J391" s="4">
        <v>52.537999999999997</v>
      </c>
      <c r="K391" s="4">
        <v>102.1875</v>
      </c>
      <c r="L391" s="4">
        <v>105.6797</v>
      </c>
      <c r="M391" s="4">
        <v>103.5625</v>
      </c>
      <c r="N391" s="4">
        <v>4.5995999999999997</v>
      </c>
      <c r="O391" s="4">
        <v>4.7750000000000004</v>
      </c>
      <c r="P391" s="4">
        <v>4.5560999999999998</v>
      </c>
      <c r="Q391" s="4">
        <v>4.3898000000000001</v>
      </c>
    </row>
    <row r="392" spans="1:17" ht="15" customHeight="1" x14ac:dyDescent="0.2">
      <c r="A392" s="3">
        <v>42808</v>
      </c>
      <c r="B392" s="4">
        <v>26.3</v>
      </c>
      <c r="C392" s="4">
        <v>-2</v>
      </c>
      <c r="D392" s="4">
        <v>9.3000000000000007</v>
      </c>
      <c r="E392" s="4">
        <v>5.2</v>
      </c>
      <c r="F392" s="4">
        <v>13.5237</v>
      </c>
      <c r="G392" s="4">
        <v>1.7854000000000001</v>
      </c>
      <c r="H392" s="4">
        <v>3.0404</v>
      </c>
      <c r="I392" s="4">
        <v>4.0441000000000003</v>
      </c>
      <c r="J392" s="4">
        <v>52.360999999999997</v>
      </c>
      <c r="K392" s="4">
        <v>102.2461</v>
      </c>
      <c r="L392" s="4">
        <v>105.5938</v>
      </c>
      <c r="M392" s="4">
        <v>103.375</v>
      </c>
      <c r="N392" s="4">
        <v>4.6230000000000002</v>
      </c>
      <c r="O392" s="4">
        <v>4.7447999999999997</v>
      </c>
      <c r="P392" s="4">
        <v>4.5839999999999996</v>
      </c>
      <c r="Q392" s="4">
        <v>4.4343000000000004</v>
      </c>
    </row>
    <row r="393" spans="1:17" ht="15" customHeight="1" x14ac:dyDescent="0.2">
      <c r="A393" s="3">
        <v>42809</v>
      </c>
      <c r="B393" s="4">
        <v>27.1</v>
      </c>
      <c r="C393" s="4">
        <v>1.7</v>
      </c>
      <c r="D393" s="4">
        <v>9.5</v>
      </c>
      <c r="E393" s="4">
        <v>6.3</v>
      </c>
      <c r="F393" s="4">
        <v>13.528</v>
      </c>
      <c r="G393" s="4">
        <v>1.7878000000000001</v>
      </c>
      <c r="H393" s="4">
        <v>3.0434000000000001</v>
      </c>
      <c r="I393" s="4">
        <v>4.0469999999999997</v>
      </c>
      <c r="J393" s="4">
        <v>52.445</v>
      </c>
      <c r="K393" s="4">
        <v>102.1836</v>
      </c>
      <c r="L393" s="4">
        <v>105.6484</v>
      </c>
      <c r="M393" s="4">
        <v>103.4063</v>
      </c>
      <c r="N393" s="4">
        <v>4.6105999999999998</v>
      </c>
      <c r="O393" s="4">
        <v>4.7805999999999997</v>
      </c>
      <c r="P393" s="4">
        <v>4.5685000000000002</v>
      </c>
      <c r="Q393" s="4">
        <v>4.4272999999999998</v>
      </c>
    </row>
    <row r="394" spans="1:17" ht="15" customHeight="1" x14ac:dyDescent="0.2">
      <c r="A394" s="3">
        <v>42810</v>
      </c>
      <c r="B394" s="4">
        <v>27.9</v>
      </c>
      <c r="C394" s="4">
        <v>0.9</v>
      </c>
      <c r="D394" s="4">
        <v>10.6</v>
      </c>
      <c r="E394" s="4">
        <v>7.4</v>
      </c>
      <c r="F394" s="4">
        <v>13.5366</v>
      </c>
      <c r="G394" s="4">
        <v>1.7963</v>
      </c>
      <c r="H394" s="4">
        <v>3.0520999999999998</v>
      </c>
      <c r="I394" s="4">
        <v>4.056</v>
      </c>
      <c r="J394" s="4">
        <v>52.465000000000003</v>
      </c>
      <c r="K394" s="4">
        <v>102.2891</v>
      </c>
      <c r="L394" s="4">
        <v>105.7734</v>
      </c>
      <c r="M394" s="4">
        <v>103.5391</v>
      </c>
      <c r="N394" s="4">
        <v>4.6051000000000002</v>
      </c>
      <c r="O394" s="4">
        <v>4.7286000000000001</v>
      </c>
      <c r="P394" s="4">
        <v>4.5339999999999998</v>
      </c>
      <c r="Q394" s="4">
        <v>4.3975</v>
      </c>
    </row>
    <row r="395" spans="1:17" ht="15" customHeight="1" x14ac:dyDescent="0.2">
      <c r="A395" s="3">
        <v>42811</v>
      </c>
      <c r="B395" s="4">
        <v>26.4</v>
      </c>
      <c r="C395" s="4">
        <v>4.2</v>
      </c>
      <c r="D395" s="4">
        <v>11.2</v>
      </c>
      <c r="E395" s="4">
        <v>7.1</v>
      </c>
      <c r="F395" s="4">
        <v>13.5547</v>
      </c>
      <c r="G395" s="4">
        <v>1.7992999999999999</v>
      </c>
      <c r="H395" s="4">
        <v>3.0566</v>
      </c>
      <c r="I395" s="4">
        <v>4.0622999999999996</v>
      </c>
      <c r="J395" s="4">
        <v>53.316000000000003</v>
      </c>
      <c r="K395" s="4">
        <v>102.3516</v>
      </c>
      <c r="L395" s="4">
        <v>106.0625</v>
      </c>
      <c r="M395" s="4">
        <v>104</v>
      </c>
      <c r="N395" s="4">
        <v>4.4880000000000004</v>
      </c>
      <c r="O395" s="4">
        <v>4.6966000000000001</v>
      </c>
      <c r="P395" s="4">
        <v>4.4463999999999997</v>
      </c>
      <c r="Q395" s="4">
        <v>4.2903000000000002</v>
      </c>
    </row>
    <row r="396" spans="1:17" ht="15" customHeight="1" x14ac:dyDescent="0.2">
      <c r="A396" s="3">
        <v>42814</v>
      </c>
      <c r="B396" s="4">
        <v>27.1</v>
      </c>
      <c r="C396" s="4">
        <v>3</v>
      </c>
      <c r="D396" s="4">
        <v>11.9</v>
      </c>
      <c r="E396" s="4">
        <v>5.4</v>
      </c>
      <c r="F396" s="4">
        <v>13.5609</v>
      </c>
      <c r="G396" s="4">
        <v>1.8023</v>
      </c>
      <c r="H396" s="4">
        <v>3.0598000000000001</v>
      </c>
      <c r="I396" s="4">
        <v>4.0667</v>
      </c>
      <c r="J396" s="4">
        <v>53.512999999999998</v>
      </c>
      <c r="K396" s="4">
        <v>102.4258</v>
      </c>
      <c r="L396" s="4">
        <v>106.1563</v>
      </c>
      <c r="M396" s="4">
        <v>104.2266</v>
      </c>
      <c r="N396" s="4">
        <v>4.4607000000000001</v>
      </c>
      <c r="O396" s="4">
        <v>4.6584000000000003</v>
      </c>
      <c r="P396" s="4">
        <v>4.4191000000000003</v>
      </c>
      <c r="Q396" s="4">
        <v>4.2382</v>
      </c>
    </row>
    <row r="397" spans="1:17" ht="15" customHeight="1" x14ac:dyDescent="0.2">
      <c r="A397" s="3">
        <v>42815</v>
      </c>
      <c r="B397" s="4">
        <v>26.5</v>
      </c>
      <c r="C397" s="4">
        <v>1.3</v>
      </c>
      <c r="D397" s="4">
        <v>7.8</v>
      </c>
      <c r="E397" s="4">
        <v>4.7</v>
      </c>
      <c r="F397" s="4">
        <v>13.5725</v>
      </c>
      <c r="G397" s="4">
        <v>1.8057000000000001</v>
      </c>
      <c r="H397" s="4">
        <v>3.0642</v>
      </c>
      <c r="I397" s="4">
        <v>4.0716999999999999</v>
      </c>
      <c r="J397" s="4">
        <v>53.960999999999999</v>
      </c>
      <c r="K397" s="4">
        <v>102.5703</v>
      </c>
      <c r="L397" s="4">
        <v>106.4375</v>
      </c>
      <c r="M397" s="4">
        <v>104.5234</v>
      </c>
      <c r="N397" s="4">
        <v>4.3997000000000002</v>
      </c>
      <c r="O397" s="4">
        <v>4.5824999999999996</v>
      </c>
      <c r="P397" s="4">
        <v>4.3346</v>
      </c>
      <c r="Q397" s="4">
        <v>4.17</v>
      </c>
    </row>
    <row r="398" spans="1:17" ht="15" customHeight="1" x14ac:dyDescent="0.2">
      <c r="A398" s="3">
        <v>42816</v>
      </c>
      <c r="B398" s="4">
        <v>28.1</v>
      </c>
      <c r="C398" s="4">
        <v>7.3</v>
      </c>
      <c r="D398" s="4">
        <v>9.3000000000000007</v>
      </c>
      <c r="E398" s="4">
        <v>6</v>
      </c>
      <c r="F398" s="4">
        <v>13.5748</v>
      </c>
      <c r="G398" s="4">
        <v>1.8084</v>
      </c>
      <c r="H398" s="4">
        <v>3.0674999999999999</v>
      </c>
      <c r="I398" s="4">
        <v>4.0751999999999997</v>
      </c>
      <c r="J398" s="4">
        <v>53.936</v>
      </c>
      <c r="K398" s="4">
        <v>102.5703</v>
      </c>
      <c r="L398" s="4">
        <v>106.5391</v>
      </c>
      <c r="M398" s="4">
        <v>104.6328</v>
      </c>
      <c r="N398" s="4">
        <v>4.4021999999999997</v>
      </c>
      <c r="O398" s="4">
        <v>4.5845000000000002</v>
      </c>
      <c r="P398" s="4">
        <v>4.3051000000000004</v>
      </c>
      <c r="Q398" s="4">
        <v>4.1452</v>
      </c>
    </row>
    <row r="399" spans="1:17" ht="15" customHeight="1" x14ac:dyDescent="0.2">
      <c r="A399" s="3">
        <v>42817</v>
      </c>
      <c r="B399" s="4">
        <v>26.6</v>
      </c>
      <c r="C399" s="4">
        <v>3.3</v>
      </c>
      <c r="D399" s="4">
        <v>8.3000000000000007</v>
      </c>
      <c r="E399" s="4">
        <v>4.5999999999999996</v>
      </c>
      <c r="F399" s="4">
        <v>13.584</v>
      </c>
      <c r="G399" s="4">
        <v>1.8165</v>
      </c>
      <c r="H399" s="4">
        <v>3.0752000000000002</v>
      </c>
      <c r="I399" s="4">
        <v>4.0829000000000004</v>
      </c>
      <c r="J399" s="4">
        <v>53.994999999999997</v>
      </c>
      <c r="K399" s="4">
        <v>102.6016</v>
      </c>
      <c r="L399" s="4">
        <v>106.5</v>
      </c>
      <c r="M399" s="4">
        <v>104.5938</v>
      </c>
      <c r="N399" s="4">
        <v>4.3917000000000002</v>
      </c>
      <c r="O399" s="4">
        <v>4.5736999999999997</v>
      </c>
      <c r="P399" s="4">
        <v>4.3216000000000001</v>
      </c>
      <c r="Q399" s="4">
        <v>4.1559999999999997</v>
      </c>
    </row>
    <row r="400" spans="1:17" ht="15" customHeight="1" x14ac:dyDescent="0.2">
      <c r="A400" s="3">
        <v>42818</v>
      </c>
      <c r="B400" s="4">
        <v>26.7</v>
      </c>
      <c r="C400" s="4">
        <v>13.3</v>
      </c>
      <c r="D400" s="4">
        <v>10.5</v>
      </c>
      <c r="E400" s="4">
        <v>8.1999999999999993</v>
      </c>
      <c r="F400" s="4">
        <v>13.5853</v>
      </c>
      <c r="G400" s="4">
        <v>1.8178000000000001</v>
      </c>
      <c r="H400" s="4">
        <v>3.0764999999999998</v>
      </c>
      <c r="I400" s="4">
        <v>4.0831</v>
      </c>
      <c r="J400" s="4">
        <v>53.914000000000001</v>
      </c>
      <c r="K400" s="4">
        <v>102.3438</v>
      </c>
      <c r="L400" s="4">
        <v>106.2891</v>
      </c>
      <c r="M400" s="4">
        <v>104.2813</v>
      </c>
      <c r="N400" s="4">
        <v>4.4016000000000002</v>
      </c>
      <c r="O400" s="4">
        <v>4.7135999999999996</v>
      </c>
      <c r="P400" s="4">
        <v>4.3872999999999998</v>
      </c>
      <c r="Q400" s="4">
        <v>4.2286999999999999</v>
      </c>
    </row>
    <row r="401" spans="1:17" ht="15" customHeight="1" x14ac:dyDescent="0.2">
      <c r="A401" s="3">
        <v>42821</v>
      </c>
      <c r="B401" s="4">
        <v>30.6</v>
      </c>
      <c r="C401" s="4">
        <v>0.5</v>
      </c>
      <c r="D401" s="4">
        <v>8.3000000000000007</v>
      </c>
      <c r="E401" s="4">
        <v>6</v>
      </c>
      <c r="F401" s="4">
        <v>13.578900000000001</v>
      </c>
      <c r="G401" s="4">
        <v>1.8219000000000001</v>
      </c>
      <c r="H401" s="4">
        <v>3.0796000000000001</v>
      </c>
      <c r="I401" s="4">
        <v>4.0860000000000003</v>
      </c>
      <c r="J401" s="4">
        <v>53.401000000000003</v>
      </c>
      <c r="K401" s="4">
        <v>102.60550000000001</v>
      </c>
      <c r="L401" s="4">
        <v>106.3516</v>
      </c>
      <c r="M401" s="4">
        <v>104.3047</v>
      </c>
      <c r="N401" s="4">
        <v>4.4696999999999996</v>
      </c>
      <c r="O401" s="4">
        <v>4.5755999999999997</v>
      </c>
      <c r="P401" s="4">
        <v>4.3696999999999999</v>
      </c>
      <c r="Q401" s="4">
        <v>4.2237999999999998</v>
      </c>
    </row>
    <row r="402" spans="1:17" ht="15" customHeight="1" x14ac:dyDescent="0.2">
      <c r="A402" s="3">
        <v>42822</v>
      </c>
      <c r="B402" s="4">
        <v>29.6</v>
      </c>
      <c r="C402" s="4">
        <v>5.6</v>
      </c>
      <c r="D402" s="4">
        <v>9.6999999999999993</v>
      </c>
      <c r="E402" s="4">
        <v>5.6</v>
      </c>
      <c r="F402" s="4">
        <v>13.571199999999999</v>
      </c>
      <c r="G402" s="4">
        <v>1.8236000000000001</v>
      </c>
      <c r="H402" s="4">
        <v>3.0808</v>
      </c>
      <c r="I402" s="4">
        <v>4.0865</v>
      </c>
      <c r="J402" s="4">
        <v>52.863</v>
      </c>
      <c r="K402" s="4">
        <v>102.42189999999999</v>
      </c>
      <c r="L402" s="4">
        <v>106.1172</v>
      </c>
      <c r="M402" s="4">
        <v>104.0313</v>
      </c>
      <c r="N402" s="4">
        <v>4.5418000000000003</v>
      </c>
      <c r="O402" s="4">
        <v>4.6755000000000004</v>
      </c>
      <c r="P402" s="4">
        <v>4.4425999999999997</v>
      </c>
      <c r="Q402" s="4">
        <v>4.2874999999999996</v>
      </c>
    </row>
    <row r="403" spans="1:17" ht="15" customHeight="1" x14ac:dyDescent="0.2">
      <c r="A403" s="3">
        <v>42823</v>
      </c>
      <c r="B403" s="4">
        <v>30.3</v>
      </c>
      <c r="C403" s="4">
        <v>7.5</v>
      </c>
      <c r="D403" s="4">
        <v>9.1999999999999993</v>
      </c>
      <c r="E403" s="4">
        <v>5.0999999999999996</v>
      </c>
      <c r="F403" s="4">
        <v>13.5777</v>
      </c>
      <c r="G403" s="4">
        <v>1.8266</v>
      </c>
      <c r="H403" s="4">
        <v>3.0846</v>
      </c>
      <c r="I403" s="4">
        <v>4.0907</v>
      </c>
      <c r="J403" s="4">
        <v>53.021999999999998</v>
      </c>
      <c r="K403" s="4">
        <v>102.5</v>
      </c>
      <c r="L403" s="4">
        <v>106.3125</v>
      </c>
      <c r="M403" s="4">
        <v>104.23439999999999</v>
      </c>
      <c r="N403" s="4">
        <v>4.5190999999999999</v>
      </c>
      <c r="O403" s="4">
        <v>4.6356999999999999</v>
      </c>
      <c r="P403" s="4">
        <v>4.3845999999999998</v>
      </c>
      <c r="Q403" s="4">
        <v>4.2411000000000003</v>
      </c>
    </row>
    <row r="404" spans="1:17" ht="15" customHeight="1" x14ac:dyDescent="0.2">
      <c r="A404" s="3">
        <v>42824</v>
      </c>
      <c r="B404" s="4">
        <v>31.1</v>
      </c>
      <c r="C404" s="4">
        <v>18</v>
      </c>
      <c r="D404" s="4">
        <v>8.4</v>
      </c>
      <c r="E404" s="4">
        <v>5.4</v>
      </c>
      <c r="F404" s="4">
        <v>13.576599999999999</v>
      </c>
      <c r="G404" s="4">
        <v>1.8328</v>
      </c>
      <c r="H404" s="4">
        <v>3.0910000000000002</v>
      </c>
      <c r="I404" s="4">
        <v>4.0960000000000001</v>
      </c>
      <c r="J404" s="4">
        <v>52.558999999999997</v>
      </c>
      <c r="K404" s="4">
        <v>102.1641</v>
      </c>
      <c r="L404" s="4">
        <v>106.0625</v>
      </c>
      <c r="M404" s="4">
        <v>103.875</v>
      </c>
      <c r="N404" s="4">
        <v>4.5796999999999999</v>
      </c>
      <c r="O404" s="4">
        <v>4.82</v>
      </c>
      <c r="P404" s="4">
        <v>4.4649999999999999</v>
      </c>
      <c r="Q404" s="4">
        <v>4.3257000000000003</v>
      </c>
    </row>
    <row r="405" spans="1:17" ht="15" customHeight="1" x14ac:dyDescent="0.2">
      <c r="A405" s="3">
        <v>42825</v>
      </c>
      <c r="B405" s="4">
        <v>31.4</v>
      </c>
      <c r="C405" s="4">
        <v>26.3</v>
      </c>
      <c r="D405" s="4">
        <v>8</v>
      </c>
      <c r="E405" s="4">
        <v>6.2</v>
      </c>
      <c r="F405" s="4">
        <v>13.5754</v>
      </c>
      <c r="G405" s="4">
        <v>1.8345</v>
      </c>
      <c r="H405" s="4">
        <v>3.0933000000000002</v>
      </c>
      <c r="I405" s="4">
        <v>4.0975999999999999</v>
      </c>
      <c r="J405" s="4">
        <v>52.341000000000001</v>
      </c>
      <c r="K405" s="4">
        <v>101.9688</v>
      </c>
      <c r="L405" s="4">
        <v>106.0078</v>
      </c>
      <c r="M405" s="4">
        <v>103.75</v>
      </c>
      <c r="N405" s="4">
        <v>4.6086999999999998</v>
      </c>
      <c r="O405" s="4">
        <v>4.9257</v>
      </c>
      <c r="P405" s="4">
        <v>4.4829999999999997</v>
      </c>
      <c r="Q405" s="4">
        <v>4.3551000000000002</v>
      </c>
    </row>
    <row r="406" spans="1:17" ht="15" customHeight="1" x14ac:dyDescent="0.2">
      <c r="A406" s="3">
        <v>42828</v>
      </c>
      <c r="B406" s="4">
        <v>29.3</v>
      </c>
      <c r="C406" s="4">
        <v>37.6</v>
      </c>
      <c r="D406" s="4">
        <v>9.1</v>
      </c>
      <c r="E406" s="4">
        <v>5.7</v>
      </c>
      <c r="F406" s="4">
        <v>13.575200000000001</v>
      </c>
      <c r="G406" s="4">
        <v>1.8354999999999999</v>
      </c>
      <c r="H406" s="4">
        <v>3.0948000000000002</v>
      </c>
      <c r="I406" s="4">
        <v>4.0987999999999998</v>
      </c>
      <c r="J406" s="4">
        <v>52.182000000000002</v>
      </c>
      <c r="K406" s="4">
        <v>101.6563</v>
      </c>
      <c r="L406" s="4">
        <v>105.8125</v>
      </c>
      <c r="M406" s="4">
        <v>103.5625</v>
      </c>
      <c r="N406" s="4">
        <v>4.6296999999999997</v>
      </c>
      <c r="O406" s="4">
        <v>5.0940000000000003</v>
      </c>
      <c r="P406" s="4">
        <v>4.5438999999999998</v>
      </c>
      <c r="Q406" s="4">
        <v>4.3990999999999998</v>
      </c>
    </row>
    <row r="407" spans="1:17" ht="15" customHeight="1" x14ac:dyDescent="0.2">
      <c r="A407" s="3">
        <v>42829</v>
      </c>
      <c r="B407" s="4">
        <v>30.8</v>
      </c>
      <c r="C407" s="4">
        <v>40.4</v>
      </c>
      <c r="D407" s="4">
        <v>12.7</v>
      </c>
      <c r="E407" s="4">
        <v>8.4</v>
      </c>
      <c r="F407" s="4">
        <v>13.584</v>
      </c>
      <c r="G407" s="4">
        <v>1.8380000000000001</v>
      </c>
      <c r="H407" s="4">
        <v>3.0973999999999999</v>
      </c>
      <c r="I407" s="4">
        <v>4.1017999999999999</v>
      </c>
      <c r="J407" s="4">
        <v>52.466999999999999</v>
      </c>
      <c r="K407" s="4">
        <v>101.6328</v>
      </c>
      <c r="L407" s="4">
        <v>105.8125</v>
      </c>
      <c r="M407" s="4">
        <v>103.5938</v>
      </c>
      <c r="N407" s="4">
        <v>4.5896999999999997</v>
      </c>
      <c r="O407" s="4">
        <v>5.1078999999999999</v>
      </c>
      <c r="P407" s="4">
        <v>4.5452000000000004</v>
      </c>
      <c r="Q407" s="4">
        <v>4.3922999999999996</v>
      </c>
    </row>
    <row r="408" spans="1:17" ht="15" customHeight="1" x14ac:dyDescent="0.2">
      <c r="A408" s="3">
        <v>42830</v>
      </c>
      <c r="B408" s="4">
        <v>28.8</v>
      </c>
      <c r="C408" s="4">
        <v>17.399999999999999</v>
      </c>
      <c r="D408" s="4">
        <v>9</v>
      </c>
      <c r="E408" s="4">
        <v>4.8</v>
      </c>
      <c r="F408" s="4">
        <v>13.5893</v>
      </c>
      <c r="G408" s="4">
        <v>1.843</v>
      </c>
      <c r="H408" s="4">
        <v>3.1009000000000002</v>
      </c>
      <c r="I408" s="4">
        <v>4.1055999999999999</v>
      </c>
      <c r="J408" s="4">
        <v>52.606000000000002</v>
      </c>
      <c r="K408" s="4">
        <v>102.0703</v>
      </c>
      <c r="L408" s="4">
        <v>105.9375</v>
      </c>
      <c r="M408" s="4">
        <v>103.75</v>
      </c>
      <c r="N408" s="4">
        <v>4.5696000000000003</v>
      </c>
      <c r="O408" s="4">
        <v>4.8762999999999996</v>
      </c>
      <c r="P408" s="4">
        <v>4.5086000000000004</v>
      </c>
      <c r="Q408" s="4">
        <v>4.3564999999999996</v>
      </c>
    </row>
    <row r="409" spans="1:17" ht="15" customHeight="1" x14ac:dyDescent="0.2">
      <c r="A409" s="3">
        <v>42831</v>
      </c>
      <c r="B409" s="4">
        <v>31.2</v>
      </c>
      <c r="C409" s="4">
        <v>29</v>
      </c>
      <c r="D409" s="4">
        <v>11.9</v>
      </c>
      <c r="E409" s="4">
        <v>8.1</v>
      </c>
      <c r="F409" s="4">
        <v>13.584</v>
      </c>
      <c r="G409" s="4">
        <v>1.8498000000000001</v>
      </c>
      <c r="H409" s="4">
        <v>3.1078000000000001</v>
      </c>
      <c r="I409" s="4">
        <v>4.1113999999999997</v>
      </c>
      <c r="J409" s="4">
        <v>51.914999999999999</v>
      </c>
      <c r="K409" s="4">
        <v>101.8516</v>
      </c>
      <c r="L409" s="4">
        <v>105.7734</v>
      </c>
      <c r="M409" s="4">
        <v>103.4609</v>
      </c>
      <c r="N409" s="4">
        <v>4.6620999999999997</v>
      </c>
      <c r="O409" s="4">
        <v>4.9969000000000001</v>
      </c>
      <c r="P409" s="4">
        <v>4.5625</v>
      </c>
      <c r="Q409" s="4">
        <v>4.4248000000000003</v>
      </c>
    </row>
    <row r="410" spans="1:17" ht="15" customHeight="1" x14ac:dyDescent="0.2">
      <c r="A410" s="3">
        <v>42832</v>
      </c>
      <c r="B410" s="4">
        <v>33.4</v>
      </c>
      <c r="C410" s="4">
        <v>26.5</v>
      </c>
      <c r="D410" s="4">
        <v>9.8000000000000007</v>
      </c>
      <c r="E410" s="4">
        <v>7</v>
      </c>
      <c r="F410" s="4">
        <v>13.583</v>
      </c>
      <c r="G410" s="4">
        <v>1.8531</v>
      </c>
      <c r="H410" s="4">
        <v>3.1116000000000001</v>
      </c>
      <c r="I410" s="4">
        <v>4.1151</v>
      </c>
      <c r="J410" s="4">
        <v>51.713000000000001</v>
      </c>
      <c r="K410" s="4">
        <v>101.9688</v>
      </c>
      <c r="L410" s="4">
        <v>105.9609</v>
      </c>
      <c r="M410" s="4">
        <v>103.6016</v>
      </c>
      <c r="N410" s="4">
        <v>4.6891999999999996</v>
      </c>
      <c r="O410" s="4">
        <v>4.9363000000000001</v>
      </c>
      <c r="P410" s="4">
        <v>4.5069999999999997</v>
      </c>
      <c r="Q410" s="4">
        <v>4.3926999999999996</v>
      </c>
    </row>
    <row r="411" spans="1:17" ht="15" customHeight="1" x14ac:dyDescent="0.2">
      <c r="A411" s="3">
        <v>42835</v>
      </c>
      <c r="B411" s="4">
        <v>34.299999999999997</v>
      </c>
      <c r="C411" s="4">
        <v>14.2</v>
      </c>
      <c r="D411" s="4">
        <v>11.9</v>
      </c>
      <c r="E411" s="4">
        <v>6.5</v>
      </c>
      <c r="F411" s="4">
        <v>13.591699999999999</v>
      </c>
      <c r="G411" s="4">
        <v>1.8575999999999999</v>
      </c>
      <c r="H411" s="4">
        <v>3.1150000000000002</v>
      </c>
      <c r="I411" s="4">
        <v>4.1199000000000003</v>
      </c>
      <c r="J411" s="4">
        <v>51.988</v>
      </c>
      <c r="K411" s="4">
        <v>102.3203</v>
      </c>
      <c r="L411" s="4">
        <v>106.0859</v>
      </c>
      <c r="M411" s="4">
        <v>103.875</v>
      </c>
      <c r="N411" s="4">
        <v>4.6502999999999997</v>
      </c>
      <c r="O411" s="4">
        <v>4.7526000000000002</v>
      </c>
      <c r="P411" s="4">
        <v>4.4706000000000001</v>
      </c>
      <c r="Q411" s="4">
        <v>4.33</v>
      </c>
    </row>
    <row r="412" spans="1:17" ht="15" customHeight="1" x14ac:dyDescent="0.2">
      <c r="A412" s="3">
        <v>42836</v>
      </c>
      <c r="B412" s="4">
        <v>32.1</v>
      </c>
      <c r="C412" s="4">
        <v>40.700000000000003</v>
      </c>
      <c r="D412" s="4">
        <v>12.2</v>
      </c>
      <c r="E412" s="4">
        <v>6.1</v>
      </c>
      <c r="F412" s="4">
        <v>13.594799999999999</v>
      </c>
      <c r="G412" s="4">
        <v>1.8572</v>
      </c>
      <c r="H412" s="4">
        <v>3.1168</v>
      </c>
      <c r="I412" s="4">
        <v>4.1214000000000004</v>
      </c>
      <c r="J412" s="4">
        <v>52.006999999999998</v>
      </c>
      <c r="K412" s="4">
        <v>101.7422</v>
      </c>
      <c r="L412" s="4">
        <v>105.9375</v>
      </c>
      <c r="M412" s="4">
        <v>103.7188</v>
      </c>
      <c r="N412" s="4">
        <v>4.6467000000000001</v>
      </c>
      <c r="O412" s="4">
        <v>5.0589000000000004</v>
      </c>
      <c r="P412" s="4">
        <v>4.5167999999999999</v>
      </c>
      <c r="Q412" s="4">
        <v>4.3665000000000003</v>
      </c>
    </row>
    <row r="413" spans="1:17" ht="15" customHeight="1" x14ac:dyDescent="0.2">
      <c r="A413" s="3">
        <v>42837</v>
      </c>
      <c r="B413" s="4">
        <v>32</v>
      </c>
      <c r="C413" s="4">
        <v>40.9</v>
      </c>
      <c r="D413" s="4">
        <v>12.4</v>
      </c>
      <c r="E413" s="4">
        <v>6.2</v>
      </c>
      <c r="F413" s="4">
        <v>13.5975</v>
      </c>
      <c r="G413" s="4">
        <v>1.8599000000000001</v>
      </c>
      <c r="H413" s="4">
        <v>3.1194000000000002</v>
      </c>
      <c r="I413" s="4">
        <v>4.1241000000000003</v>
      </c>
      <c r="J413" s="4">
        <v>52.006999999999998</v>
      </c>
      <c r="K413" s="4">
        <v>101.7422</v>
      </c>
      <c r="L413" s="4">
        <v>105.9375</v>
      </c>
      <c r="M413" s="4">
        <v>103.7188</v>
      </c>
      <c r="N413" s="4">
        <v>4.6456999999999997</v>
      </c>
      <c r="O413" s="4">
        <v>5.0602999999999998</v>
      </c>
      <c r="P413" s="4">
        <v>4.5182000000000002</v>
      </c>
      <c r="Q413" s="4">
        <v>4.3669000000000002</v>
      </c>
    </row>
    <row r="414" spans="1:17" ht="15" customHeight="1" x14ac:dyDescent="0.2">
      <c r="A414" s="3">
        <v>42838</v>
      </c>
      <c r="B414" s="4">
        <v>33.200000000000003</v>
      </c>
      <c r="C414" s="4">
        <v>30.6</v>
      </c>
      <c r="D414" s="4">
        <v>14.3</v>
      </c>
      <c r="E414" s="4">
        <v>7.1</v>
      </c>
      <c r="F414" s="4">
        <v>13.610799999999999</v>
      </c>
      <c r="G414" s="4">
        <v>1.8696999999999999</v>
      </c>
      <c r="H414" s="4">
        <v>3.1286</v>
      </c>
      <c r="I414" s="4">
        <v>4.1341999999999999</v>
      </c>
      <c r="J414" s="4">
        <v>52.292999999999999</v>
      </c>
      <c r="K414" s="4">
        <v>102.1016</v>
      </c>
      <c r="L414" s="4">
        <v>106.1328</v>
      </c>
      <c r="M414" s="4">
        <v>104</v>
      </c>
      <c r="N414" s="4">
        <v>4.6036000000000001</v>
      </c>
      <c r="O414" s="4">
        <v>4.8756000000000004</v>
      </c>
      <c r="P414" s="4">
        <v>4.4634</v>
      </c>
      <c r="Q414" s="4">
        <v>4.3036000000000003</v>
      </c>
    </row>
    <row r="415" spans="1:17" ht="15" customHeight="1" x14ac:dyDescent="0.2">
      <c r="A415" s="3">
        <v>42839</v>
      </c>
      <c r="B415" s="4">
        <v>33.6</v>
      </c>
      <c r="C415" s="4">
        <v>31.1</v>
      </c>
      <c r="D415" s="4">
        <v>11.2</v>
      </c>
      <c r="E415" s="4">
        <v>6.7</v>
      </c>
      <c r="F415" s="4">
        <v>13.6089</v>
      </c>
      <c r="G415" s="4">
        <v>1.8695999999999999</v>
      </c>
      <c r="H415" s="4">
        <v>3.1286</v>
      </c>
      <c r="I415" s="4">
        <v>4.1360000000000001</v>
      </c>
      <c r="J415" s="4">
        <v>52.039000000000001</v>
      </c>
      <c r="K415" s="4">
        <v>102.0938</v>
      </c>
      <c r="L415" s="4">
        <v>106.1563</v>
      </c>
      <c r="M415" s="4">
        <v>103.8828</v>
      </c>
      <c r="N415" s="4">
        <v>4.6376999999999997</v>
      </c>
      <c r="O415" s="4">
        <v>4.8883999999999999</v>
      </c>
      <c r="P415" s="4">
        <v>4.4615999999999998</v>
      </c>
      <c r="Q415" s="4">
        <v>4.3310000000000004</v>
      </c>
    </row>
    <row r="416" spans="1:17" ht="15" customHeight="1" x14ac:dyDescent="0.2">
      <c r="A416" s="3">
        <v>42842</v>
      </c>
      <c r="B416" s="4">
        <v>32.4</v>
      </c>
      <c r="C416" s="4">
        <v>40</v>
      </c>
      <c r="D416" s="4">
        <v>12.6</v>
      </c>
      <c r="E416" s="4">
        <v>7</v>
      </c>
      <c r="F416" s="4">
        <v>13.6068</v>
      </c>
      <c r="G416" s="4">
        <v>1.8171999999999999</v>
      </c>
      <c r="H416" s="4">
        <v>3.0379</v>
      </c>
      <c r="I416" s="4">
        <v>4.1361999999999997</v>
      </c>
      <c r="J416" s="4">
        <v>51.768999999999998</v>
      </c>
      <c r="K416" s="4">
        <v>101.7813</v>
      </c>
      <c r="L416" s="4">
        <v>105.85939999999999</v>
      </c>
      <c r="M416" s="4">
        <v>103.5625</v>
      </c>
      <c r="N416" s="4">
        <v>4.6741000000000001</v>
      </c>
      <c r="O416" s="4">
        <v>5.0533999999999999</v>
      </c>
      <c r="P416" s="4">
        <v>4.5525000000000002</v>
      </c>
      <c r="Q416" s="4">
        <v>4.4051999999999998</v>
      </c>
    </row>
    <row r="417" spans="1:17" ht="15" customHeight="1" x14ac:dyDescent="0.2">
      <c r="A417" s="3">
        <v>42843</v>
      </c>
      <c r="B417" s="4">
        <v>34.700000000000003</v>
      </c>
      <c r="C417" s="4">
        <v>29</v>
      </c>
      <c r="D417" s="4">
        <v>14.4</v>
      </c>
      <c r="E417" s="4">
        <v>7.6</v>
      </c>
      <c r="F417" s="4">
        <v>13.624599999999999</v>
      </c>
      <c r="G417" s="4">
        <v>1.8229</v>
      </c>
      <c r="H417" s="4">
        <v>3.0447000000000002</v>
      </c>
      <c r="I417" s="4">
        <v>4.1451000000000002</v>
      </c>
      <c r="J417" s="4">
        <v>52.606000000000002</v>
      </c>
      <c r="K417" s="4">
        <v>102.3359</v>
      </c>
      <c r="L417" s="4">
        <v>106.4688</v>
      </c>
      <c r="M417" s="4">
        <v>104.3672</v>
      </c>
      <c r="N417" s="4">
        <v>4.5582000000000003</v>
      </c>
      <c r="O417" s="4">
        <v>4.7645999999999997</v>
      </c>
      <c r="P417" s="4">
        <v>4.3704999999999998</v>
      </c>
      <c r="Q417" s="4">
        <v>4.2210999999999999</v>
      </c>
    </row>
    <row r="418" spans="1:17" ht="15" customHeight="1" x14ac:dyDescent="0.2">
      <c r="A418" s="3">
        <v>42844</v>
      </c>
      <c r="B418" s="4">
        <v>33.200000000000003</v>
      </c>
      <c r="C418" s="4">
        <v>32.4</v>
      </c>
      <c r="D418" s="4">
        <v>13.4</v>
      </c>
      <c r="E418" s="4">
        <v>5.7</v>
      </c>
      <c r="F418" s="4">
        <v>13.6281</v>
      </c>
      <c r="G418" s="4">
        <v>1.8250999999999999</v>
      </c>
      <c r="H418" s="4">
        <v>3.0474000000000001</v>
      </c>
      <c r="I418" s="4">
        <v>4.1479999999999997</v>
      </c>
      <c r="J418" s="4">
        <v>52.646999999999998</v>
      </c>
      <c r="K418" s="4">
        <v>102.2578</v>
      </c>
      <c r="L418" s="4">
        <v>106.4688</v>
      </c>
      <c r="M418" s="4">
        <v>104.4063</v>
      </c>
      <c r="N418" s="4">
        <v>4.5517000000000003</v>
      </c>
      <c r="O418" s="4">
        <v>4.8066000000000004</v>
      </c>
      <c r="P418" s="4">
        <v>4.3718000000000004</v>
      </c>
      <c r="Q418" s="4">
        <v>4.2126999999999999</v>
      </c>
    </row>
    <row r="419" spans="1:17" ht="15" customHeight="1" x14ac:dyDescent="0.2">
      <c r="A419" s="3">
        <v>42845</v>
      </c>
      <c r="B419" s="4">
        <v>33.5</v>
      </c>
      <c r="C419" s="4">
        <v>36</v>
      </c>
      <c r="D419" s="4">
        <v>9.6</v>
      </c>
      <c r="E419" s="4">
        <v>5.7</v>
      </c>
      <c r="F419" s="4">
        <v>13.6381</v>
      </c>
      <c r="G419" s="4">
        <v>1.8331</v>
      </c>
      <c r="H419" s="4">
        <v>3.0568</v>
      </c>
      <c r="I419" s="4">
        <v>4.1569000000000003</v>
      </c>
      <c r="J419" s="4">
        <v>52.752000000000002</v>
      </c>
      <c r="K419" s="4">
        <v>102.25</v>
      </c>
      <c r="L419" s="4">
        <v>106.6875</v>
      </c>
      <c r="M419" s="4">
        <v>104.5234</v>
      </c>
      <c r="N419" s="4">
        <v>4.5347</v>
      </c>
      <c r="O419" s="4">
        <v>4.8147000000000002</v>
      </c>
      <c r="P419" s="4">
        <v>4.3103999999999996</v>
      </c>
      <c r="Q419" s="4">
        <v>4.1877000000000004</v>
      </c>
    </row>
    <row r="420" spans="1:17" ht="15" customHeight="1" x14ac:dyDescent="0.2">
      <c r="A420" s="3">
        <v>42846</v>
      </c>
      <c r="B420" s="4">
        <v>32.299999999999997</v>
      </c>
      <c r="C420" s="4">
        <v>25.8</v>
      </c>
      <c r="D420" s="4">
        <v>10.6</v>
      </c>
      <c r="E420" s="4">
        <v>6.2</v>
      </c>
      <c r="F420" s="4">
        <v>13.647600000000001</v>
      </c>
      <c r="G420" s="4">
        <v>1.8371</v>
      </c>
      <c r="H420" s="4">
        <v>3.0602999999999998</v>
      </c>
      <c r="I420" s="4">
        <v>4.1611000000000002</v>
      </c>
      <c r="J420" s="4">
        <v>53.13</v>
      </c>
      <c r="K420" s="4">
        <v>102.5</v>
      </c>
      <c r="L420" s="4">
        <v>106.8125</v>
      </c>
      <c r="M420" s="4">
        <v>104.7188</v>
      </c>
      <c r="N420" s="4">
        <v>4.4827000000000004</v>
      </c>
      <c r="O420" s="4">
        <v>4.6867999999999999</v>
      </c>
      <c r="P420" s="4">
        <v>4.2746000000000004</v>
      </c>
      <c r="Q420" s="4">
        <v>4.1437999999999997</v>
      </c>
    </row>
    <row r="421" spans="1:17" ht="15" customHeight="1" x14ac:dyDescent="0.2">
      <c r="A421" s="3">
        <v>42849</v>
      </c>
      <c r="B421" s="4">
        <v>32.700000000000003</v>
      </c>
      <c r="C421" s="4">
        <v>26.9</v>
      </c>
      <c r="D421" s="4">
        <v>8.1</v>
      </c>
      <c r="E421" s="4">
        <v>5.6</v>
      </c>
      <c r="F421" s="4">
        <v>13.652900000000001</v>
      </c>
      <c r="G421" s="4">
        <v>1.84</v>
      </c>
      <c r="H421" s="4">
        <v>3.0640999999999998</v>
      </c>
      <c r="I421" s="4">
        <v>4.1649000000000003</v>
      </c>
      <c r="J421" s="4">
        <v>53.274999999999999</v>
      </c>
      <c r="K421" s="4">
        <v>102.5313</v>
      </c>
      <c r="L421" s="4">
        <v>106.9688</v>
      </c>
      <c r="M421" s="4">
        <v>104.8672</v>
      </c>
      <c r="N421" s="4">
        <v>4.4622000000000002</v>
      </c>
      <c r="O421" s="4">
        <v>4.6721000000000004</v>
      </c>
      <c r="P421" s="4">
        <v>4.2294999999999998</v>
      </c>
      <c r="Q421" s="4">
        <v>4.1108000000000002</v>
      </c>
    </row>
    <row r="422" spans="1:17" ht="15" customHeight="1" x14ac:dyDescent="0.2">
      <c r="A422" s="3">
        <v>42850</v>
      </c>
      <c r="B422" s="4">
        <v>32.5</v>
      </c>
      <c r="C422" s="4">
        <v>31.7</v>
      </c>
      <c r="D422" s="4">
        <v>13.8</v>
      </c>
      <c r="E422" s="4">
        <v>5.6</v>
      </c>
      <c r="F422" s="4">
        <v>13.6471</v>
      </c>
      <c r="G422" s="4">
        <v>1.8413999999999999</v>
      </c>
      <c r="H422" s="4">
        <v>3.0636000000000001</v>
      </c>
      <c r="I422" s="4">
        <v>4.1647999999999996</v>
      </c>
      <c r="J422" s="4">
        <v>52.795000000000002</v>
      </c>
      <c r="K422" s="4">
        <v>102.3125</v>
      </c>
      <c r="L422" s="4">
        <v>106.5078</v>
      </c>
      <c r="M422" s="4">
        <v>104.5</v>
      </c>
      <c r="N422" s="4">
        <v>4.5260999999999996</v>
      </c>
      <c r="O422" s="4">
        <v>4.7865000000000002</v>
      </c>
      <c r="P422" s="4">
        <v>4.3678999999999997</v>
      </c>
      <c r="Q422" s="4">
        <v>4.1946000000000003</v>
      </c>
    </row>
    <row r="423" spans="1:17" ht="15" customHeight="1" x14ac:dyDescent="0.2">
      <c r="A423" s="3">
        <v>42851</v>
      </c>
      <c r="B423" s="4">
        <v>32.1</v>
      </c>
      <c r="C423" s="4">
        <v>22.7</v>
      </c>
      <c r="D423" s="4">
        <v>11.7</v>
      </c>
      <c r="E423" s="4">
        <v>5.4</v>
      </c>
      <c r="F423" s="4">
        <v>13.6676</v>
      </c>
      <c r="G423" s="4">
        <v>1.8462000000000001</v>
      </c>
      <c r="H423" s="4">
        <v>3.0695999999999999</v>
      </c>
      <c r="I423" s="4">
        <v>4.1719999999999997</v>
      </c>
      <c r="J423" s="4">
        <v>53.796999999999997</v>
      </c>
      <c r="K423" s="4">
        <v>102.6875</v>
      </c>
      <c r="L423" s="4">
        <v>107</v>
      </c>
      <c r="M423" s="4">
        <v>105.0938</v>
      </c>
      <c r="N423" s="4">
        <v>4.3906999999999998</v>
      </c>
      <c r="O423" s="4">
        <v>4.5949</v>
      </c>
      <c r="P423" s="4">
        <v>4.2230999999999996</v>
      </c>
      <c r="Q423" s="4">
        <v>4.0608000000000004</v>
      </c>
    </row>
    <row r="424" spans="1:17" ht="15" customHeight="1" x14ac:dyDescent="0.2">
      <c r="A424" s="3">
        <v>42852</v>
      </c>
      <c r="B424" s="4">
        <v>37.1</v>
      </c>
      <c r="C424" s="4">
        <v>24</v>
      </c>
      <c r="D424" s="4">
        <v>13.2</v>
      </c>
      <c r="E424" s="4">
        <v>6.7</v>
      </c>
      <c r="F424" s="4">
        <v>13.690300000000001</v>
      </c>
      <c r="G424" s="4">
        <v>1.8561000000000001</v>
      </c>
      <c r="H424" s="4">
        <v>3.0815999999999999</v>
      </c>
      <c r="I424" s="4">
        <v>4.1862000000000004</v>
      </c>
      <c r="J424" s="4">
        <v>54.622999999999998</v>
      </c>
      <c r="K424" s="4">
        <v>103.0313</v>
      </c>
      <c r="L424" s="4">
        <v>107.5938</v>
      </c>
      <c r="M424" s="4">
        <v>105.9063</v>
      </c>
      <c r="N424" s="4">
        <v>4.2790999999999997</v>
      </c>
      <c r="O424" s="4">
        <v>4.4244000000000003</v>
      </c>
      <c r="P424" s="4">
        <v>4.0523999999999996</v>
      </c>
      <c r="Q424" s="4">
        <v>3.8805000000000001</v>
      </c>
    </row>
    <row r="425" spans="1:17" ht="15" customHeight="1" x14ac:dyDescent="0.2">
      <c r="A425" s="3">
        <v>42853</v>
      </c>
      <c r="B425" s="4">
        <v>31.8</v>
      </c>
      <c r="C425" s="4">
        <v>20.5</v>
      </c>
      <c r="D425" s="4">
        <v>7</v>
      </c>
      <c r="E425" s="4">
        <v>2.4</v>
      </c>
      <c r="F425" s="4">
        <v>13.687200000000001</v>
      </c>
      <c r="G425" s="4">
        <v>1.8588</v>
      </c>
      <c r="H425" s="4">
        <v>3.0844999999999998</v>
      </c>
      <c r="I425" s="4">
        <v>4.1879</v>
      </c>
      <c r="J425" s="4">
        <v>54.289000000000001</v>
      </c>
      <c r="K425" s="4">
        <v>103.0391</v>
      </c>
      <c r="L425" s="4">
        <v>107.6328</v>
      </c>
      <c r="M425" s="4">
        <v>105.7891</v>
      </c>
      <c r="N425" s="4">
        <v>4.3221999999999996</v>
      </c>
      <c r="O425" s="4">
        <v>4.4222999999999999</v>
      </c>
      <c r="P425" s="4">
        <v>4.0425000000000004</v>
      </c>
      <c r="Q425" s="4">
        <v>3.9074</v>
      </c>
    </row>
    <row r="426" spans="1:17" ht="15" customHeight="1" x14ac:dyDescent="0.2">
      <c r="A426" s="3">
        <v>42856</v>
      </c>
      <c r="B426" s="4">
        <v>33.799999999999997</v>
      </c>
      <c r="C426" s="4">
        <v>17.899999999999999</v>
      </c>
      <c r="D426" s="4">
        <v>9.1999999999999993</v>
      </c>
      <c r="E426" s="4">
        <v>3.4</v>
      </c>
      <c r="F426" s="4">
        <v>13.675000000000001</v>
      </c>
      <c r="G426" s="4">
        <v>1.8603000000000001</v>
      </c>
      <c r="H426" s="4">
        <v>3.0836999999999999</v>
      </c>
      <c r="I426" s="4">
        <v>4.1859999999999999</v>
      </c>
      <c r="J426" s="4">
        <v>53.445999999999998</v>
      </c>
      <c r="K426" s="4">
        <v>102.8359</v>
      </c>
      <c r="L426" s="4">
        <v>107.125</v>
      </c>
      <c r="M426" s="4">
        <v>105.1875</v>
      </c>
      <c r="N426" s="4">
        <v>4.4333</v>
      </c>
      <c r="O426" s="4">
        <v>4.5274000000000001</v>
      </c>
      <c r="P426" s="4">
        <v>4.1932</v>
      </c>
      <c r="Q426" s="4">
        <v>4.0427999999999997</v>
      </c>
    </row>
    <row r="427" spans="1:17" ht="15" customHeight="1" x14ac:dyDescent="0.2">
      <c r="A427" s="3">
        <v>42857</v>
      </c>
      <c r="B427" s="4">
        <v>37.1</v>
      </c>
      <c r="C427" s="4">
        <v>19.5</v>
      </c>
      <c r="D427" s="4">
        <v>9</v>
      </c>
      <c r="E427" s="4">
        <v>6.2</v>
      </c>
      <c r="F427" s="4">
        <v>13.6694</v>
      </c>
      <c r="G427" s="4">
        <v>1.8633</v>
      </c>
      <c r="H427" s="4">
        <v>3.0872000000000002</v>
      </c>
      <c r="I427" s="4">
        <v>4.1883999999999997</v>
      </c>
      <c r="J427" s="4">
        <v>52.975000000000001</v>
      </c>
      <c r="K427" s="4">
        <v>102.9063</v>
      </c>
      <c r="L427" s="4">
        <v>107.25</v>
      </c>
      <c r="M427" s="4">
        <v>105.1563</v>
      </c>
      <c r="N427" s="4">
        <v>4.4958</v>
      </c>
      <c r="O427" s="4">
        <v>4.4932999999999996</v>
      </c>
      <c r="P427" s="4">
        <v>4.1577999999999999</v>
      </c>
      <c r="Q427" s="4">
        <v>4.0503999999999998</v>
      </c>
    </row>
    <row r="428" spans="1:17" ht="15" customHeight="1" x14ac:dyDescent="0.2">
      <c r="A428" s="3">
        <v>42858</v>
      </c>
      <c r="B428" s="4">
        <v>36.6</v>
      </c>
      <c r="C428" s="4">
        <v>19.5</v>
      </c>
      <c r="D428" s="4">
        <v>10.199999999999999</v>
      </c>
      <c r="E428" s="4">
        <v>4</v>
      </c>
      <c r="F428" s="4">
        <v>13.662800000000001</v>
      </c>
      <c r="G428" s="4">
        <v>1.8654999999999999</v>
      </c>
      <c r="H428" s="4">
        <v>3.0882000000000001</v>
      </c>
      <c r="I428" s="4">
        <v>4.1894</v>
      </c>
      <c r="J428" s="4">
        <v>52.46</v>
      </c>
      <c r="K428" s="4">
        <v>102.8125</v>
      </c>
      <c r="L428" s="4">
        <v>107.0078</v>
      </c>
      <c r="M428" s="4">
        <v>104.9375</v>
      </c>
      <c r="N428" s="4">
        <v>4.5647000000000002</v>
      </c>
      <c r="O428" s="4">
        <v>4.5427</v>
      </c>
      <c r="P428" s="4">
        <v>4.2305000000000001</v>
      </c>
      <c r="Q428" s="4">
        <v>4.1002000000000001</v>
      </c>
    </row>
    <row r="429" spans="1:17" ht="15" customHeight="1" x14ac:dyDescent="0.2">
      <c r="A429" s="3">
        <v>42859</v>
      </c>
      <c r="B429" s="4">
        <v>38.200000000000003</v>
      </c>
      <c r="C429" s="4">
        <v>21.1</v>
      </c>
      <c r="D429" s="4">
        <v>10.199999999999999</v>
      </c>
      <c r="E429" s="4">
        <v>4.3</v>
      </c>
      <c r="F429" s="4">
        <v>13.671099999999999</v>
      </c>
      <c r="G429" s="4">
        <v>1.8737999999999999</v>
      </c>
      <c r="H429" s="4">
        <v>3.0971000000000002</v>
      </c>
      <c r="I429" s="4">
        <v>4.1985999999999999</v>
      </c>
      <c r="J429" s="4">
        <v>52.466000000000001</v>
      </c>
      <c r="K429" s="4">
        <v>102.875</v>
      </c>
      <c r="L429" s="4">
        <v>107.1563</v>
      </c>
      <c r="M429" s="4">
        <v>105.0938</v>
      </c>
      <c r="N429" s="4">
        <v>4.5612000000000004</v>
      </c>
      <c r="O429" s="4">
        <v>4.5160999999999998</v>
      </c>
      <c r="P429" s="4">
        <v>4.1910999999999996</v>
      </c>
      <c r="Q429" s="4">
        <v>4.0669000000000004</v>
      </c>
    </row>
    <row r="430" spans="1:17" ht="15" customHeight="1" x14ac:dyDescent="0.2">
      <c r="A430" s="3">
        <v>42860</v>
      </c>
      <c r="B430" s="4">
        <v>38.5</v>
      </c>
      <c r="C430" s="4">
        <v>21.4</v>
      </c>
      <c r="D430" s="4">
        <v>13.5</v>
      </c>
      <c r="E430" s="4">
        <v>3.3</v>
      </c>
      <c r="F430" s="4">
        <v>13.667299999999999</v>
      </c>
      <c r="G430" s="4">
        <v>1.8756999999999999</v>
      </c>
      <c r="H430" s="4">
        <v>3.0973000000000002</v>
      </c>
      <c r="I430" s="4">
        <v>4.1989000000000001</v>
      </c>
      <c r="J430" s="4">
        <v>52.104999999999997</v>
      </c>
      <c r="K430" s="4">
        <v>102.7422</v>
      </c>
      <c r="L430" s="4">
        <v>106.7891</v>
      </c>
      <c r="M430" s="4">
        <v>104.7813</v>
      </c>
      <c r="N430" s="4">
        <v>4.6097000000000001</v>
      </c>
      <c r="O430" s="4">
        <v>4.5849000000000002</v>
      </c>
      <c r="P430" s="4">
        <v>4.3003999999999998</v>
      </c>
      <c r="Q430" s="4">
        <v>4.1376999999999997</v>
      </c>
    </row>
    <row r="431" spans="1:17" ht="15" customHeight="1" x14ac:dyDescent="0.2">
      <c r="A431" s="3">
        <v>42863</v>
      </c>
      <c r="B431" s="4">
        <v>36.9</v>
      </c>
      <c r="C431" s="4">
        <v>16</v>
      </c>
      <c r="D431" s="4">
        <v>11.5</v>
      </c>
      <c r="E431" s="4">
        <v>4.2</v>
      </c>
      <c r="F431" s="4">
        <v>13.677199999999999</v>
      </c>
      <c r="G431" s="4">
        <v>1.879</v>
      </c>
      <c r="H431" s="4">
        <v>3.1013000000000002</v>
      </c>
      <c r="I431" s="4">
        <v>4.2027999999999999</v>
      </c>
      <c r="J431" s="4">
        <v>52.500999999999998</v>
      </c>
      <c r="K431" s="4">
        <v>102.8516</v>
      </c>
      <c r="L431" s="4">
        <v>106.9922</v>
      </c>
      <c r="M431" s="4">
        <v>104.9453</v>
      </c>
      <c r="N431" s="4">
        <v>4.5547000000000004</v>
      </c>
      <c r="O431" s="4">
        <v>4.5312999999999999</v>
      </c>
      <c r="P431" s="4">
        <v>4.242</v>
      </c>
      <c r="Q431" s="4">
        <v>4.1013999999999999</v>
      </c>
    </row>
    <row r="432" spans="1:17" ht="15" customHeight="1" x14ac:dyDescent="0.2">
      <c r="A432" s="3">
        <v>42864</v>
      </c>
      <c r="B432" s="4">
        <v>36.200000000000003</v>
      </c>
      <c r="C432" s="4">
        <v>19.899999999999999</v>
      </c>
      <c r="D432" s="4">
        <v>11.6</v>
      </c>
      <c r="E432" s="4">
        <v>4.4000000000000004</v>
      </c>
      <c r="F432" s="4">
        <v>13.686</v>
      </c>
      <c r="G432" s="4">
        <v>1.8813</v>
      </c>
      <c r="H432" s="4">
        <v>3.1044999999999998</v>
      </c>
      <c r="I432" s="4">
        <v>4.2064000000000004</v>
      </c>
      <c r="J432" s="4">
        <v>52.841000000000001</v>
      </c>
      <c r="K432" s="4">
        <v>102.7813</v>
      </c>
      <c r="L432" s="4">
        <v>107.0625</v>
      </c>
      <c r="M432" s="4">
        <v>105.0625</v>
      </c>
      <c r="N432" s="4">
        <v>4.5077999999999996</v>
      </c>
      <c r="O432" s="4">
        <v>4.5685000000000002</v>
      </c>
      <c r="P432" s="4">
        <v>4.2228000000000003</v>
      </c>
      <c r="Q432" s="4">
        <v>4.0758000000000001</v>
      </c>
    </row>
    <row r="433" spans="1:17" ht="15" customHeight="1" x14ac:dyDescent="0.2">
      <c r="A433" s="3">
        <v>42865</v>
      </c>
      <c r="B433" s="4">
        <v>34.6</v>
      </c>
      <c r="C433" s="4">
        <v>16</v>
      </c>
      <c r="D433" s="4">
        <v>13</v>
      </c>
      <c r="E433" s="4">
        <v>4</v>
      </c>
      <c r="F433" s="4">
        <v>13.6859</v>
      </c>
      <c r="G433" s="4">
        <v>1.8843000000000001</v>
      </c>
      <c r="H433" s="4">
        <v>3.1061000000000001</v>
      </c>
      <c r="I433" s="4">
        <v>4.2079000000000004</v>
      </c>
      <c r="J433" s="4">
        <v>52.68</v>
      </c>
      <c r="K433" s="4">
        <v>102.8438</v>
      </c>
      <c r="L433" s="4">
        <v>106.9141</v>
      </c>
      <c r="M433" s="4">
        <v>104.9141</v>
      </c>
      <c r="N433" s="4">
        <v>4.5286</v>
      </c>
      <c r="O433" s="4">
        <v>4.5385999999999997</v>
      </c>
      <c r="P433" s="4">
        <v>4.2676999999999996</v>
      </c>
      <c r="Q433" s="4">
        <v>4.1096000000000004</v>
      </c>
    </row>
    <row r="434" spans="1:17" ht="15" customHeight="1" x14ac:dyDescent="0.2">
      <c r="A434" s="3">
        <v>42866</v>
      </c>
      <c r="B434" s="4">
        <v>35.4</v>
      </c>
      <c r="C434" s="4">
        <v>17.3</v>
      </c>
      <c r="D434" s="4">
        <v>11.4</v>
      </c>
      <c r="E434" s="4">
        <v>3.8</v>
      </c>
      <c r="F434" s="4">
        <v>13.691599999999999</v>
      </c>
      <c r="G434" s="4">
        <v>1.8926000000000001</v>
      </c>
      <c r="H434" s="4">
        <v>3.1150000000000002</v>
      </c>
      <c r="I434" s="4">
        <v>4.2165999999999997</v>
      </c>
      <c r="J434" s="4">
        <v>52.545999999999999</v>
      </c>
      <c r="K434" s="4">
        <v>102.8984</v>
      </c>
      <c r="L434" s="4">
        <v>107.0547</v>
      </c>
      <c r="M434" s="4">
        <v>105</v>
      </c>
      <c r="N434" s="4">
        <v>4.5442999999999998</v>
      </c>
      <c r="O434" s="4">
        <v>4.5163000000000002</v>
      </c>
      <c r="P434" s="4">
        <v>4.2305999999999999</v>
      </c>
      <c r="Q434" s="4">
        <v>4.0922000000000001</v>
      </c>
    </row>
    <row r="435" spans="1:17" ht="15" customHeight="1" x14ac:dyDescent="0.2">
      <c r="A435" s="3">
        <v>42867</v>
      </c>
      <c r="B435" s="4">
        <v>35.5</v>
      </c>
      <c r="C435" s="4">
        <v>18</v>
      </c>
      <c r="D435" s="4">
        <v>12</v>
      </c>
      <c r="E435" s="4">
        <v>5.0999999999999996</v>
      </c>
      <c r="F435" s="4">
        <v>13.7</v>
      </c>
      <c r="G435" s="4">
        <v>1.8953</v>
      </c>
      <c r="H435" s="4">
        <v>3.1179000000000001</v>
      </c>
      <c r="I435" s="4">
        <v>4.2195</v>
      </c>
      <c r="J435" s="4">
        <v>52.860999999999997</v>
      </c>
      <c r="K435" s="4">
        <v>102.9063</v>
      </c>
      <c r="L435" s="4">
        <v>107.0859</v>
      </c>
      <c r="M435" s="4">
        <v>105.0391</v>
      </c>
      <c r="N435" s="4">
        <v>4.5006000000000004</v>
      </c>
      <c r="O435" s="4">
        <v>4.5141</v>
      </c>
      <c r="P435" s="4">
        <v>4.2229000000000001</v>
      </c>
      <c r="Q435" s="4">
        <v>4.0839999999999996</v>
      </c>
    </row>
    <row r="436" spans="1:17" ht="15" customHeight="1" x14ac:dyDescent="0.2">
      <c r="A436" s="3">
        <v>42870</v>
      </c>
      <c r="B436" s="4">
        <v>36</v>
      </c>
      <c r="C436" s="4">
        <v>18.8</v>
      </c>
      <c r="D436" s="4">
        <v>12.4</v>
      </c>
      <c r="E436" s="4">
        <v>4.2</v>
      </c>
      <c r="F436" s="4">
        <v>13.706</v>
      </c>
      <c r="G436" s="4">
        <v>1.8992</v>
      </c>
      <c r="H436" s="4">
        <v>3.1230000000000002</v>
      </c>
      <c r="I436" s="4">
        <v>4.2255000000000003</v>
      </c>
      <c r="J436" s="4">
        <v>53.042999999999999</v>
      </c>
      <c r="K436" s="4">
        <v>103.1328</v>
      </c>
      <c r="L436" s="4">
        <v>107.4453</v>
      </c>
      <c r="M436" s="4">
        <v>105.4609</v>
      </c>
      <c r="N436" s="4">
        <v>4.4752000000000001</v>
      </c>
      <c r="O436" s="4">
        <v>4.4027000000000003</v>
      </c>
      <c r="P436" s="4">
        <v>4.1196000000000002</v>
      </c>
      <c r="Q436" s="4">
        <v>3.9904999999999999</v>
      </c>
    </row>
    <row r="437" spans="1:17" ht="15" customHeight="1" x14ac:dyDescent="0.2">
      <c r="A437" s="3">
        <v>42871</v>
      </c>
      <c r="B437" s="4">
        <v>31.9</v>
      </c>
      <c r="C437" s="4">
        <v>19.600000000000001</v>
      </c>
      <c r="D437" s="4">
        <v>11.5</v>
      </c>
      <c r="E437" s="4">
        <v>3.7</v>
      </c>
      <c r="F437" s="4">
        <v>13.728899999999999</v>
      </c>
      <c r="G437" s="4">
        <v>1.9027000000000001</v>
      </c>
      <c r="H437" s="4">
        <v>3.1278999999999999</v>
      </c>
      <c r="I437" s="4">
        <v>4.2317999999999998</v>
      </c>
      <c r="J437" s="4">
        <v>54.174999999999997</v>
      </c>
      <c r="K437" s="4">
        <v>103.2891</v>
      </c>
      <c r="L437" s="4">
        <v>107.7891</v>
      </c>
      <c r="M437" s="4">
        <v>105.9375</v>
      </c>
      <c r="N437" s="4">
        <v>4.3238000000000003</v>
      </c>
      <c r="O437" s="4">
        <v>4.3268000000000004</v>
      </c>
      <c r="P437" s="4">
        <v>4.0213000000000001</v>
      </c>
      <c r="Q437" s="4">
        <v>3.8855</v>
      </c>
    </row>
    <row r="438" spans="1:17" ht="15" customHeight="1" x14ac:dyDescent="0.2">
      <c r="A438" s="3">
        <v>42872</v>
      </c>
      <c r="B438" s="4">
        <v>31.8</v>
      </c>
      <c r="C438" s="4">
        <v>19.899999999999999</v>
      </c>
      <c r="D438" s="4">
        <v>11.7</v>
      </c>
      <c r="E438" s="4">
        <v>3.8</v>
      </c>
      <c r="F438" s="4">
        <v>13.7316</v>
      </c>
      <c r="G438" s="4">
        <v>1.9054</v>
      </c>
      <c r="H438" s="4">
        <v>3.1305999999999998</v>
      </c>
      <c r="I438" s="4">
        <v>4.2343999999999999</v>
      </c>
      <c r="J438" s="4">
        <v>54.174999999999997</v>
      </c>
      <c r="K438" s="4">
        <v>103.2891</v>
      </c>
      <c r="L438" s="4">
        <v>107.7891</v>
      </c>
      <c r="M438" s="4">
        <v>105.9375</v>
      </c>
      <c r="N438" s="4">
        <v>4.3230000000000004</v>
      </c>
      <c r="O438" s="4">
        <v>4.3288000000000002</v>
      </c>
      <c r="P438" s="4">
        <v>4.0228999999999999</v>
      </c>
      <c r="Q438" s="4">
        <v>3.8862000000000001</v>
      </c>
    </row>
    <row r="439" spans="1:17" ht="15" customHeight="1" x14ac:dyDescent="0.2">
      <c r="A439" s="3">
        <v>42873</v>
      </c>
      <c r="B439" s="4">
        <v>32.6</v>
      </c>
      <c r="C439" s="4">
        <v>16.100000000000001</v>
      </c>
      <c r="D439" s="4">
        <v>8.1999999999999993</v>
      </c>
      <c r="E439" s="4">
        <v>3.8</v>
      </c>
      <c r="F439" s="4">
        <v>13.7357</v>
      </c>
      <c r="G439" s="4">
        <v>1.9127000000000001</v>
      </c>
      <c r="H439" s="4">
        <v>3.1377000000000002</v>
      </c>
      <c r="I439" s="4">
        <v>4.2404999999999999</v>
      </c>
      <c r="J439" s="4">
        <v>53.941000000000003</v>
      </c>
      <c r="K439" s="4">
        <v>103.1641</v>
      </c>
      <c r="L439" s="4">
        <v>107.6641</v>
      </c>
      <c r="M439" s="4">
        <v>105.6875</v>
      </c>
      <c r="N439" s="4">
        <v>4.3512000000000004</v>
      </c>
      <c r="O439" s="4">
        <v>4.3963999999999999</v>
      </c>
      <c r="P439" s="4">
        <v>4.0635000000000003</v>
      </c>
      <c r="Q439" s="4">
        <v>3.9434999999999998</v>
      </c>
    </row>
    <row r="440" spans="1:17" ht="15" customHeight="1" x14ac:dyDescent="0.2">
      <c r="A440" s="3">
        <v>42874</v>
      </c>
      <c r="B440" s="4">
        <v>30.9</v>
      </c>
      <c r="C440" s="4">
        <v>15.6</v>
      </c>
      <c r="D440" s="4">
        <v>8.8000000000000007</v>
      </c>
      <c r="E440" s="4">
        <v>3.2</v>
      </c>
      <c r="F440" s="4">
        <v>13.7333</v>
      </c>
      <c r="G440" s="4">
        <v>1.9141999999999999</v>
      </c>
      <c r="H440" s="4">
        <v>3.1379999999999999</v>
      </c>
      <c r="I440" s="4">
        <v>4.2403000000000004</v>
      </c>
      <c r="J440" s="4">
        <v>53.655999999999999</v>
      </c>
      <c r="K440" s="4">
        <v>102.9609</v>
      </c>
      <c r="L440" s="4">
        <v>107.3125</v>
      </c>
      <c r="M440" s="4">
        <v>105.3047</v>
      </c>
      <c r="N440" s="4">
        <v>4.3882000000000003</v>
      </c>
      <c r="O440" s="4">
        <v>4.4988000000000001</v>
      </c>
      <c r="P440" s="4">
        <v>4.1668000000000003</v>
      </c>
      <c r="Q440" s="4">
        <v>4.0290999999999997</v>
      </c>
    </row>
    <row r="441" spans="1:17" ht="15" customHeight="1" x14ac:dyDescent="0.2">
      <c r="A441" s="3">
        <v>42877</v>
      </c>
      <c r="B441" s="4">
        <v>31.2</v>
      </c>
      <c r="C441" s="4">
        <v>16.899999999999999</v>
      </c>
      <c r="D441" s="4">
        <v>8.1999999999999993</v>
      </c>
      <c r="E441" s="4">
        <v>4.8</v>
      </c>
      <c r="F441" s="4">
        <v>13.7392</v>
      </c>
      <c r="G441" s="4">
        <v>1.9167000000000001</v>
      </c>
      <c r="H441" s="4">
        <v>3.1406000000000001</v>
      </c>
      <c r="I441" s="4">
        <v>4.2427999999999999</v>
      </c>
      <c r="J441" s="4">
        <v>53.83</v>
      </c>
      <c r="K441" s="4">
        <v>102.9375</v>
      </c>
      <c r="L441" s="4">
        <v>107.3125</v>
      </c>
      <c r="M441" s="4">
        <v>105.2891</v>
      </c>
      <c r="N441" s="4">
        <v>4.3642000000000003</v>
      </c>
      <c r="O441" s="4">
        <v>4.5121000000000002</v>
      </c>
      <c r="P441" s="4">
        <v>4.1681999999999997</v>
      </c>
      <c r="Q441" s="4">
        <v>4.0331999999999999</v>
      </c>
    </row>
    <row r="442" spans="1:17" ht="15" customHeight="1" x14ac:dyDescent="0.2">
      <c r="A442" s="3">
        <v>42878</v>
      </c>
      <c r="B442" s="4">
        <v>33.299999999999997</v>
      </c>
      <c r="C442" s="4">
        <v>18.7</v>
      </c>
      <c r="D442" s="4">
        <v>8.8000000000000007</v>
      </c>
      <c r="E442" s="4">
        <v>5.7</v>
      </c>
      <c r="F442" s="4">
        <v>13.7407</v>
      </c>
      <c r="G442" s="4">
        <v>1.9192</v>
      </c>
      <c r="H442" s="4">
        <v>3.1432000000000002</v>
      </c>
      <c r="I442" s="4">
        <v>4.2451999999999996</v>
      </c>
      <c r="J442" s="4">
        <v>53.762999999999998</v>
      </c>
      <c r="K442" s="4">
        <v>102.9063</v>
      </c>
      <c r="L442" s="4">
        <v>107.29689999999999</v>
      </c>
      <c r="M442" s="4">
        <v>105.25</v>
      </c>
      <c r="N442" s="4">
        <v>4.3722000000000003</v>
      </c>
      <c r="O442" s="4">
        <v>4.5293000000000001</v>
      </c>
      <c r="P442" s="4">
        <v>4.1741000000000001</v>
      </c>
      <c r="Q442" s="4">
        <v>4.0425000000000004</v>
      </c>
    </row>
    <row r="443" spans="1:17" ht="15" customHeight="1" x14ac:dyDescent="0.2">
      <c r="A443" s="3">
        <v>42879</v>
      </c>
      <c r="B443" s="4">
        <v>32.200000000000003</v>
      </c>
      <c r="C443" s="4">
        <v>22</v>
      </c>
      <c r="D443" s="4">
        <v>10.4</v>
      </c>
      <c r="E443" s="4">
        <v>4.9000000000000004</v>
      </c>
      <c r="F443" s="4">
        <v>13.739100000000001</v>
      </c>
      <c r="G443" s="4">
        <v>1.9212</v>
      </c>
      <c r="H443" s="4">
        <v>3.1444000000000001</v>
      </c>
      <c r="I443" s="4">
        <v>4.2466999999999997</v>
      </c>
      <c r="J443" s="4">
        <v>53.52</v>
      </c>
      <c r="K443" s="4">
        <v>102.7891</v>
      </c>
      <c r="L443" s="4">
        <v>107.0938</v>
      </c>
      <c r="M443" s="4">
        <v>105.1016</v>
      </c>
      <c r="N443" s="4">
        <v>4.4036999999999997</v>
      </c>
      <c r="O443" s="4">
        <v>4.5888999999999998</v>
      </c>
      <c r="P443" s="4">
        <v>4.2343999999999999</v>
      </c>
      <c r="Q443" s="4">
        <v>4.0761000000000003</v>
      </c>
    </row>
    <row r="444" spans="1:17" ht="15" customHeight="1" x14ac:dyDescent="0.2">
      <c r="A444" s="3">
        <v>42880</v>
      </c>
      <c r="B444" s="4">
        <v>31.7</v>
      </c>
      <c r="C444" s="4">
        <v>20.7</v>
      </c>
      <c r="D444" s="4">
        <v>9.1</v>
      </c>
      <c r="E444" s="4">
        <v>5.3</v>
      </c>
      <c r="F444" s="4">
        <v>13.755100000000001</v>
      </c>
      <c r="G444" s="4">
        <v>1.9295</v>
      </c>
      <c r="H444" s="4">
        <v>3.1537000000000002</v>
      </c>
      <c r="I444" s="4">
        <v>4.2561</v>
      </c>
      <c r="J444" s="4">
        <v>53.957000000000001</v>
      </c>
      <c r="K444" s="4">
        <v>102.8516</v>
      </c>
      <c r="L444" s="4">
        <v>107.2813</v>
      </c>
      <c r="M444" s="4">
        <v>105.2813</v>
      </c>
      <c r="N444" s="4">
        <v>4.3432000000000004</v>
      </c>
      <c r="O444" s="4">
        <v>4.5629</v>
      </c>
      <c r="P444" s="4">
        <v>4.1843000000000004</v>
      </c>
      <c r="Q444" s="4">
        <v>4.0380000000000003</v>
      </c>
    </row>
    <row r="445" spans="1:17" ht="15" customHeight="1" x14ac:dyDescent="0.2">
      <c r="A445" s="3">
        <v>42881</v>
      </c>
      <c r="B445" s="4">
        <v>31.1</v>
      </c>
      <c r="C445" s="4">
        <v>19.600000000000001</v>
      </c>
      <c r="D445" s="4">
        <v>13</v>
      </c>
      <c r="E445" s="4">
        <v>6.3</v>
      </c>
      <c r="F445" s="4">
        <v>13.7707</v>
      </c>
      <c r="G445" s="4">
        <v>1.9330000000000001</v>
      </c>
      <c r="H445" s="4">
        <v>3.1570999999999998</v>
      </c>
      <c r="I445" s="4">
        <v>4.2611999999999997</v>
      </c>
      <c r="J445" s="4">
        <v>54.688000000000002</v>
      </c>
      <c r="K445" s="4">
        <v>103</v>
      </c>
      <c r="L445" s="4">
        <v>107.3984</v>
      </c>
      <c r="M445" s="4">
        <v>105.6016</v>
      </c>
      <c r="N445" s="4">
        <v>4.2466999999999997</v>
      </c>
      <c r="O445" s="4">
        <v>4.4915000000000003</v>
      </c>
      <c r="P445" s="4">
        <v>4.1519000000000004</v>
      </c>
      <c r="Q445" s="4">
        <v>3.9678</v>
      </c>
    </row>
    <row r="446" spans="1:17" ht="15" customHeight="1" x14ac:dyDescent="0.2">
      <c r="A446" s="3">
        <v>42884</v>
      </c>
      <c r="B446" s="4">
        <v>28.4</v>
      </c>
      <c r="C446" s="4">
        <v>20</v>
      </c>
      <c r="D446" s="4">
        <v>9</v>
      </c>
      <c r="E446" s="4">
        <v>5.3</v>
      </c>
      <c r="F446" s="4">
        <v>13.7727</v>
      </c>
      <c r="G446" s="4">
        <v>1.9356</v>
      </c>
      <c r="H446" s="4">
        <v>3.1602999999999999</v>
      </c>
      <c r="I446" s="4">
        <v>4.2633000000000001</v>
      </c>
      <c r="J446" s="4">
        <v>54.646999999999998</v>
      </c>
      <c r="K446" s="4">
        <v>102.9922</v>
      </c>
      <c r="L446" s="4">
        <v>107.48439999999999</v>
      </c>
      <c r="M446" s="4">
        <v>105.5313</v>
      </c>
      <c r="N446" s="4">
        <v>4.2512999999999996</v>
      </c>
      <c r="O446" s="4">
        <v>4.4970999999999997</v>
      </c>
      <c r="P446" s="4">
        <v>4.1285999999999996</v>
      </c>
      <c r="Q446" s="4">
        <v>3.984</v>
      </c>
    </row>
    <row r="447" spans="1:17" ht="15" customHeight="1" x14ac:dyDescent="0.2">
      <c r="A447" s="3">
        <v>42885</v>
      </c>
      <c r="B447" s="4">
        <v>28.8</v>
      </c>
      <c r="C447" s="4">
        <v>19.5</v>
      </c>
      <c r="D447" s="4">
        <v>11</v>
      </c>
      <c r="E447" s="4">
        <v>6.7</v>
      </c>
      <c r="F447" s="4">
        <v>13.783899999999999</v>
      </c>
      <c r="G447" s="4">
        <v>1.9393</v>
      </c>
      <c r="H447" s="4">
        <v>3.1646000000000001</v>
      </c>
      <c r="I447" s="4">
        <v>4.2683</v>
      </c>
      <c r="J447" s="4">
        <v>55.131</v>
      </c>
      <c r="K447" s="4">
        <v>103.1641</v>
      </c>
      <c r="L447" s="4">
        <v>107.7266</v>
      </c>
      <c r="M447" s="4">
        <v>105.8359</v>
      </c>
      <c r="N447" s="4">
        <v>4.1878000000000002</v>
      </c>
      <c r="O447" s="4">
        <v>4.4146000000000001</v>
      </c>
      <c r="P447" s="4">
        <v>4.0605000000000002</v>
      </c>
      <c r="Q447" s="4">
        <v>3.9176000000000002</v>
      </c>
    </row>
    <row r="448" spans="1:17" ht="15" customHeight="1" x14ac:dyDescent="0.2">
      <c r="A448" s="3">
        <v>42886</v>
      </c>
      <c r="B448" s="4">
        <v>28.8</v>
      </c>
      <c r="C448" s="4">
        <v>19.7</v>
      </c>
      <c r="D448" s="4">
        <v>11.1</v>
      </c>
      <c r="E448" s="4">
        <v>6.8</v>
      </c>
      <c r="F448" s="4">
        <v>13.783899999999999</v>
      </c>
      <c r="G448" s="4">
        <v>1.9419</v>
      </c>
      <c r="H448" s="4">
        <v>3.1673</v>
      </c>
      <c r="I448" s="4">
        <v>4.2709000000000001</v>
      </c>
      <c r="J448" s="4">
        <v>55.131</v>
      </c>
      <c r="K448" s="4">
        <v>103.1641</v>
      </c>
      <c r="L448" s="4">
        <v>107.7266</v>
      </c>
      <c r="M448" s="4">
        <v>105.8359</v>
      </c>
      <c r="N448" s="4">
        <v>4.1878000000000002</v>
      </c>
      <c r="O448" s="4">
        <v>4.4164000000000003</v>
      </c>
      <c r="P448" s="4">
        <v>4.0618999999999996</v>
      </c>
      <c r="Q448" s="4">
        <v>3.9182000000000001</v>
      </c>
    </row>
    <row r="449" spans="1:17" ht="15" customHeight="1" x14ac:dyDescent="0.2">
      <c r="A449" s="3">
        <v>42887</v>
      </c>
      <c r="B449" s="4">
        <v>30.2</v>
      </c>
      <c r="C449" s="4">
        <v>19.100000000000001</v>
      </c>
      <c r="D449" s="4">
        <v>11.5</v>
      </c>
      <c r="E449" s="4">
        <v>6.4</v>
      </c>
      <c r="F449" s="4">
        <v>13.792999999999999</v>
      </c>
      <c r="G449" s="4">
        <v>1.9497</v>
      </c>
      <c r="H449" s="4">
        <v>3.1747000000000001</v>
      </c>
      <c r="I449" s="4">
        <v>4.2789999999999999</v>
      </c>
      <c r="J449" s="4">
        <v>55.188000000000002</v>
      </c>
      <c r="K449" s="4">
        <v>103.125</v>
      </c>
      <c r="L449" s="4">
        <v>107.6563</v>
      </c>
      <c r="M449" s="4">
        <v>105.8438</v>
      </c>
      <c r="N449" s="4">
        <v>4.1779999999999999</v>
      </c>
      <c r="O449" s="4">
        <v>4.4408000000000003</v>
      </c>
      <c r="P449" s="4">
        <v>4.0865</v>
      </c>
      <c r="Q449" s="4">
        <v>3.9184999999999999</v>
      </c>
    </row>
    <row r="450" spans="1:17" ht="15" customHeight="1" x14ac:dyDescent="0.2">
      <c r="A450" s="3">
        <v>42888</v>
      </c>
      <c r="B450" s="4">
        <v>29</v>
      </c>
      <c r="C450" s="4">
        <v>21</v>
      </c>
      <c r="D450" s="4">
        <v>11.2</v>
      </c>
      <c r="E450" s="4">
        <v>6.9</v>
      </c>
      <c r="F450" s="4">
        <v>13.804500000000001</v>
      </c>
      <c r="G450" s="4">
        <v>1.9525999999999999</v>
      </c>
      <c r="H450" s="4">
        <v>3.1787000000000001</v>
      </c>
      <c r="I450" s="4">
        <v>4.2832999999999997</v>
      </c>
      <c r="J450" s="4">
        <v>55.692999999999998</v>
      </c>
      <c r="K450" s="4">
        <v>103.1797</v>
      </c>
      <c r="L450" s="4">
        <v>107.8516</v>
      </c>
      <c r="M450" s="4">
        <v>106.0625</v>
      </c>
      <c r="N450" s="4">
        <v>4.1125999999999996</v>
      </c>
      <c r="O450" s="4">
        <v>4.4160000000000004</v>
      </c>
      <c r="P450" s="4">
        <v>4.0321999999999996</v>
      </c>
      <c r="Q450" s="4">
        <v>3.8713000000000002</v>
      </c>
    </row>
    <row r="451" spans="1:17" ht="15" customHeight="1" x14ac:dyDescent="0.2">
      <c r="A451" s="3">
        <v>42891</v>
      </c>
      <c r="B451" s="4">
        <v>30.5</v>
      </c>
      <c r="C451" s="4">
        <v>23</v>
      </c>
      <c r="D451" s="4">
        <v>12.2</v>
      </c>
      <c r="E451" s="4">
        <v>8.9</v>
      </c>
      <c r="F451" s="4">
        <v>13.7913</v>
      </c>
      <c r="G451" s="4">
        <v>1.9538</v>
      </c>
      <c r="H451" s="4">
        <v>3.1789999999999998</v>
      </c>
      <c r="I451" s="4">
        <v>4.2819000000000003</v>
      </c>
      <c r="J451" s="4">
        <v>54.771999999999998</v>
      </c>
      <c r="K451" s="4">
        <v>102.9063</v>
      </c>
      <c r="L451" s="4">
        <v>107.5</v>
      </c>
      <c r="M451" s="4">
        <v>105.5313</v>
      </c>
      <c r="N451" s="4">
        <v>4.2301000000000002</v>
      </c>
      <c r="O451" s="4">
        <v>4.5507</v>
      </c>
      <c r="P451" s="4">
        <v>4.1341999999999999</v>
      </c>
      <c r="Q451" s="4">
        <v>3.9885000000000002</v>
      </c>
    </row>
    <row r="452" spans="1:17" ht="15" customHeight="1" x14ac:dyDescent="0.2">
      <c r="A452" s="3">
        <v>42892</v>
      </c>
      <c r="B452" s="4">
        <v>31.4</v>
      </c>
      <c r="C452" s="4">
        <v>20.399999999999999</v>
      </c>
      <c r="D452" s="4">
        <v>12.8</v>
      </c>
      <c r="E452" s="4">
        <v>7.9</v>
      </c>
      <c r="F452" s="4">
        <v>13.791399999999999</v>
      </c>
      <c r="G452" s="4">
        <v>1.9571000000000001</v>
      </c>
      <c r="H452" s="4">
        <v>3.1821000000000002</v>
      </c>
      <c r="I452" s="4">
        <v>4.2854000000000001</v>
      </c>
      <c r="J452" s="4">
        <v>54.624000000000002</v>
      </c>
      <c r="K452" s="4">
        <v>103.0313</v>
      </c>
      <c r="L452" s="4">
        <v>107.5625</v>
      </c>
      <c r="M452" s="4">
        <v>105.6328</v>
      </c>
      <c r="N452" s="4">
        <v>4.2484000000000002</v>
      </c>
      <c r="O452" s="4">
        <v>4.4916</v>
      </c>
      <c r="P452" s="4">
        <v>4.1177000000000001</v>
      </c>
      <c r="Q452" s="4">
        <v>3.9668999999999999</v>
      </c>
    </row>
    <row r="453" spans="1:17" ht="15" customHeight="1" x14ac:dyDescent="0.2">
      <c r="A453" s="3">
        <v>42893</v>
      </c>
      <c r="B453" s="4">
        <v>31.4</v>
      </c>
      <c r="C453" s="4">
        <v>20.7</v>
      </c>
      <c r="D453" s="4">
        <v>12.9</v>
      </c>
      <c r="E453" s="4">
        <v>8</v>
      </c>
      <c r="F453" s="4">
        <v>13.7941</v>
      </c>
      <c r="G453" s="4">
        <v>1.9598</v>
      </c>
      <c r="H453" s="4">
        <v>3.1846999999999999</v>
      </c>
      <c r="I453" s="4">
        <v>4.2880000000000003</v>
      </c>
      <c r="J453" s="4">
        <v>54.624000000000002</v>
      </c>
      <c r="K453" s="4">
        <v>103.0313</v>
      </c>
      <c r="L453" s="4">
        <v>107.5625</v>
      </c>
      <c r="M453" s="4">
        <v>105.6328</v>
      </c>
      <c r="N453" s="4">
        <v>4.2478999999999996</v>
      </c>
      <c r="O453" s="4">
        <v>4.4932999999999996</v>
      </c>
      <c r="P453" s="4">
        <v>4.1192000000000002</v>
      </c>
      <c r="Q453" s="4">
        <v>3.9674999999999998</v>
      </c>
    </row>
    <row r="454" spans="1:17" ht="15" customHeight="1" x14ac:dyDescent="0.2">
      <c r="A454" s="3">
        <v>42894</v>
      </c>
      <c r="B454" s="4">
        <v>31.7</v>
      </c>
      <c r="C454" s="4">
        <v>18</v>
      </c>
      <c r="D454" s="4">
        <v>12.9</v>
      </c>
      <c r="E454" s="4">
        <v>7.9</v>
      </c>
      <c r="F454" s="4">
        <v>13.803699999999999</v>
      </c>
      <c r="G454" s="4">
        <v>1.968</v>
      </c>
      <c r="H454" s="4">
        <v>3.1926000000000001</v>
      </c>
      <c r="I454" s="4">
        <v>4.2961999999999998</v>
      </c>
      <c r="J454" s="4">
        <v>54.701999999999998</v>
      </c>
      <c r="K454" s="4">
        <v>103.0625</v>
      </c>
      <c r="L454" s="4">
        <v>107.5547</v>
      </c>
      <c r="M454" s="4">
        <v>105.6563</v>
      </c>
      <c r="N454" s="4">
        <v>4.2351000000000001</v>
      </c>
      <c r="O454" s="4">
        <v>4.4832999999999998</v>
      </c>
      <c r="P454" s="4">
        <v>4.1257000000000001</v>
      </c>
      <c r="Q454" s="4">
        <v>3.9643999999999999</v>
      </c>
    </row>
    <row r="455" spans="1:17" ht="15" customHeight="1" x14ac:dyDescent="0.2">
      <c r="A455" s="3">
        <v>42895</v>
      </c>
      <c r="B455" s="4">
        <v>32.299999999999997</v>
      </c>
      <c r="C455" s="4">
        <v>15.5</v>
      </c>
      <c r="D455" s="4">
        <v>10.5</v>
      </c>
      <c r="E455" s="4">
        <v>7.4</v>
      </c>
      <c r="F455" s="4">
        <v>13.81</v>
      </c>
      <c r="G455" s="4">
        <v>1.9706999999999999</v>
      </c>
      <c r="H455" s="4">
        <v>3.1959</v>
      </c>
      <c r="I455" s="4">
        <v>4.2995999999999999</v>
      </c>
      <c r="J455" s="4">
        <v>54.905000000000001</v>
      </c>
      <c r="K455" s="4">
        <v>103.0859</v>
      </c>
      <c r="L455" s="4">
        <v>107.6484</v>
      </c>
      <c r="M455" s="4">
        <v>105.7578</v>
      </c>
      <c r="N455" s="4">
        <v>4.2080000000000002</v>
      </c>
      <c r="O455" s="4">
        <v>4.4737</v>
      </c>
      <c r="P455" s="4">
        <v>4.1005000000000003</v>
      </c>
      <c r="Q455" s="4">
        <v>3.9428000000000001</v>
      </c>
    </row>
    <row r="456" spans="1:17" ht="15" customHeight="1" x14ac:dyDescent="0.2">
      <c r="A456" s="3">
        <v>42898</v>
      </c>
      <c r="B456" s="4">
        <v>32.4</v>
      </c>
      <c r="C456" s="4">
        <v>16.7</v>
      </c>
      <c r="D456" s="4">
        <v>9</v>
      </c>
      <c r="E456" s="4">
        <v>8.5</v>
      </c>
      <c r="F456" s="4">
        <v>13.8042</v>
      </c>
      <c r="G456" s="4">
        <v>1.9724999999999999</v>
      </c>
      <c r="H456" s="4">
        <v>3.1970999999999998</v>
      </c>
      <c r="I456" s="4">
        <v>4.2994000000000003</v>
      </c>
      <c r="J456" s="4">
        <v>54.42</v>
      </c>
      <c r="K456" s="4">
        <v>102.92189999999999</v>
      </c>
      <c r="L456" s="4">
        <v>107.4375</v>
      </c>
      <c r="M456" s="4">
        <v>105.375</v>
      </c>
      <c r="N456" s="4">
        <v>4.2702</v>
      </c>
      <c r="O456" s="4">
        <v>4.5545</v>
      </c>
      <c r="P456" s="4">
        <v>4.1619999999999999</v>
      </c>
      <c r="Q456" s="4">
        <v>4.0274000000000001</v>
      </c>
    </row>
    <row r="457" spans="1:17" ht="15" customHeight="1" x14ac:dyDescent="0.2">
      <c r="A457" s="3">
        <v>42899</v>
      </c>
      <c r="B457" s="4">
        <v>29.6</v>
      </c>
      <c r="C457" s="4">
        <v>16.7</v>
      </c>
      <c r="D457" s="4">
        <v>8.1</v>
      </c>
      <c r="E457" s="4">
        <v>7</v>
      </c>
      <c r="F457" s="4">
        <v>13.8071</v>
      </c>
      <c r="G457" s="4">
        <v>1.9749000000000001</v>
      </c>
      <c r="H457" s="4">
        <v>3.1996000000000002</v>
      </c>
      <c r="I457" s="4">
        <v>4.3021000000000003</v>
      </c>
      <c r="J457" s="4">
        <v>54.426000000000002</v>
      </c>
      <c r="K457" s="4">
        <v>102.875</v>
      </c>
      <c r="L457" s="4">
        <v>107.4063</v>
      </c>
      <c r="M457" s="4">
        <v>105.3828</v>
      </c>
      <c r="N457" s="4">
        <v>4.2686000000000002</v>
      </c>
      <c r="O457" s="4">
        <v>4.5788000000000002</v>
      </c>
      <c r="P457" s="4">
        <v>4.1722999999999999</v>
      </c>
      <c r="Q457" s="4">
        <v>4.0263</v>
      </c>
    </row>
    <row r="458" spans="1:17" ht="15" customHeight="1" x14ac:dyDescent="0.2">
      <c r="A458" s="3">
        <v>42900</v>
      </c>
      <c r="B458" s="4">
        <v>30.2</v>
      </c>
      <c r="C458" s="4">
        <v>19.600000000000001</v>
      </c>
      <c r="D458" s="4">
        <v>10</v>
      </c>
      <c r="E458" s="4">
        <v>7.6</v>
      </c>
      <c r="F458" s="4">
        <v>13.813800000000001</v>
      </c>
      <c r="G458" s="4">
        <v>1.9774</v>
      </c>
      <c r="H458" s="4">
        <v>3.2025999999999999</v>
      </c>
      <c r="I458" s="4">
        <v>4.3056000000000001</v>
      </c>
      <c r="J458" s="4">
        <v>54.654000000000003</v>
      </c>
      <c r="K458" s="4">
        <v>102.8438</v>
      </c>
      <c r="L458" s="4">
        <v>107.4609</v>
      </c>
      <c r="M458" s="4">
        <v>105.5</v>
      </c>
      <c r="N458" s="4">
        <v>4.2381000000000002</v>
      </c>
      <c r="O458" s="4">
        <v>4.5953999999999997</v>
      </c>
      <c r="P458" s="4">
        <v>4.1581999999999999</v>
      </c>
      <c r="Q458" s="4">
        <v>4.0011999999999999</v>
      </c>
    </row>
    <row r="459" spans="1:17" ht="15" customHeight="1" x14ac:dyDescent="0.2">
      <c r="A459" s="3">
        <v>42901</v>
      </c>
      <c r="B459" s="4">
        <v>33.1</v>
      </c>
      <c r="C459" s="4">
        <v>18.2</v>
      </c>
      <c r="D459" s="4">
        <v>10.199999999999999</v>
      </c>
      <c r="E459" s="4">
        <v>9</v>
      </c>
      <c r="F459" s="4">
        <v>13.818099999999999</v>
      </c>
      <c r="G459" s="4">
        <v>1.9863999999999999</v>
      </c>
      <c r="H459" s="4">
        <v>3.2115</v>
      </c>
      <c r="I459" s="4">
        <v>4.3140999999999998</v>
      </c>
      <c r="J459" s="4">
        <v>54.430999999999997</v>
      </c>
      <c r="K459" s="4">
        <v>103.0313</v>
      </c>
      <c r="L459" s="4">
        <v>107.6016</v>
      </c>
      <c r="M459" s="4">
        <v>105.5625</v>
      </c>
      <c r="N459" s="4">
        <v>4.2645999999999997</v>
      </c>
      <c r="O459" s="4">
        <v>4.5101000000000004</v>
      </c>
      <c r="P459" s="4">
        <v>4.1223999999999998</v>
      </c>
      <c r="Q459" s="4">
        <v>3.9895</v>
      </c>
    </row>
    <row r="460" spans="1:17" ht="15" customHeight="1" x14ac:dyDescent="0.2">
      <c r="A460" s="3">
        <v>42902</v>
      </c>
      <c r="B460" s="4">
        <v>35.299999999999997</v>
      </c>
      <c r="C460" s="4">
        <v>20.100000000000001</v>
      </c>
      <c r="D460" s="4">
        <v>9.6999999999999993</v>
      </c>
      <c r="E460" s="4">
        <v>8.1</v>
      </c>
      <c r="F460" s="4">
        <v>13.8009</v>
      </c>
      <c r="G460" s="4">
        <v>1.9881</v>
      </c>
      <c r="H460" s="4">
        <v>3.2122999999999999</v>
      </c>
      <c r="I460" s="4">
        <v>4.3140000000000001</v>
      </c>
      <c r="J460" s="4">
        <v>53.311</v>
      </c>
      <c r="K460" s="4">
        <v>102.8516</v>
      </c>
      <c r="L460" s="4">
        <v>107.3359</v>
      </c>
      <c r="M460" s="4">
        <v>105.1953</v>
      </c>
      <c r="N460" s="4">
        <v>4.4111000000000002</v>
      </c>
      <c r="O460" s="4">
        <v>4.5979000000000001</v>
      </c>
      <c r="P460" s="4">
        <v>4.1993999999999998</v>
      </c>
      <c r="Q460" s="4">
        <v>4.0705</v>
      </c>
    </row>
    <row r="461" spans="1:17" ht="15" customHeight="1" x14ac:dyDescent="0.2">
      <c r="A461" s="3">
        <v>42905</v>
      </c>
      <c r="B461" s="4">
        <v>34.200000000000003</v>
      </c>
      <c r="C461" s="4">
        <v>18</v>
      </c>
      <c r="D461" s="4">
        <v>7.9</v>
      </c>
      <c r="E461" s="4">
        <v>8</v>
      </c>
      <c r="F461" s="4">
        <v>13.782</v>
      </c>
      <c r="G461" s="4">
        <v>1.9877</v>
      </c>
      <c r="H461" s="4">
        <v>3.2092999999999998</v>
      </c>
      <c r="I461" s="4">
        <v>4.3085000000000004</v>
      </c>
      <c r="J461" s="4">
        <v>52.115000000000002</v>
      </c>
      <c r="K461" s="4">
        <v>102.3125</v>
      </c>
      <c r="L461" s="4">
        <v>106.5</v>
      </c>
      <c r="M461" s="4">
        <v>104.125</v>
      </c>
      <c r="N461" s="4">
        <v>4.5712000000000002</v>
      </c>
      <c r="O461" s="4">
        <v>4.8586999999999998</v>
      </c>
      <c r="P461" s="4">
        <v>4.4394999999999998</v>
      </c>
      <c r="Q461" s="4">
        <v>4.3074000000000003</v>
      </c>
    </row>
    <row r="462" spans="1:17" ht="15" customHeight="1" x14ac:dyDescent="0.2">
      <c r="A462" s="3">
        <v>42906</v>
      </c>
      <c r="B462" s="4">
        <v>34.9</v>
      </c>
      <c r="C462" s="4">
        <v>17.899999999999999</v>
      </c>
      <c r="D462" s="4">
        <v>7.7</v>
      </c>
      <c r="E462" s="4">
        <v>8.5</v>
      </c>
      <c r="F462" s="4">
        <v>13.780200000000001</v>
      </c>
      <c r="G462" s="4">
        <v>1.9904999999999999</v>
      </c>
      <c r="H462" s="4">
        <v>3.2113</v>
      </c>
      <c r="I462" s="4">
        <v>4.3099999999999996</v>
      </c>
      <c r="J462" s="4">
        <v>51.87</v>
      </c>
      <c r="K462" s="4">
        <v>102.3359</v>
      </c>
      <c r="L462" s="4">
        <v>106.4063</v>
      </c>
      <c r="M462" s="4">
        <v>103.9766</v>
      </c>
      <c r="N462" s="4">
        <v>4.6037999999999997</v>
      </c>
      <c r="O462" s="4">
        <v>4.8487</v>
      </c>
      <c r="P462" s="4">
        <v>4.4676</v>
      </c>
      <c r="Q462" s="4">
        <v>4.3407999999999998</v>
      </c>
    </row>
    <row r="463" spans="1:17" ht="15" customHeight="1" x14ac:dyDescent="0.2">
      <c r="A463" s="3">
        <v>42907</v>
      </c>
      <c r="B463" s="4">
        <v>33.4</v>
      </c>
      <c r="C463" s="4">
        <v>20.399999999999999</v>
      </c>
      <c r="D463" s="4">
        <v>9.6</v>
      </c>
      <c r="E463" s="4">
        <v>7.9</v>
      </c>
      <c r="F463" s="4">
        <v>13.785600000000001</v>
      </c>
      <c r="G463" s="4">
        <v>1.9927999999999999</v>
      </c>
      <c r="H463" s="4">
        <v>3.2136</v>
      </c>
      <c r="I463" s="4">
        <v>4.3129999999999997</v>
      </c>
      <c r="J463" s="4">
        <v>52.014000000000003</v>
      </c>
      <c r="K463" s="4">
        <v>102.2734</v>
      </c>
      <c r="L463" s="4">
        <v>106.3516</v>
      </c>
      <c r="M463" s="4">
        <v>104.0234</v>
      </c>
      <c r="N463" s="4">
        <v>4.5831999999999997</v>
      </c>
      <c r="O463" s="4">
        <v>4.88</v>
      </c>
      <c r="P463" s="4">
        <v>4.4844999999999997</v>
      </c>
      <c r="Q463" s="4">
        <v>4.3308999999999997</v>
      </c>
    </row>
    <row r="464" spans="1:17" ht="15" customHeight="1" x14ac:dyDescent="0.2">
      <c r="A464" s="3">
        <v>42908</v>
      </c>
      <c r="B464" s="4">
        <v>34.9</v>
      </c>
      <c r="C464" s="4">
        <v>18</v>
      </c>
      <c r="D464" s="4">
        <v>8.8000000000000007</v>
      </c>
      <c r="E464" s="4">
        <v>7.7</v>
      </c>
      <c r="F464" s="4">
        <v>13.801399999999999</v>
      </c>
      <c r="G464" s="4">
        <v>2.0026999999999999</v>
      </c>
      <c r="H464" s="4">
        <v>3.2248000000000001</v>
      </c>
      <c r="I464" s="4">
        <v>4.3250999999999999</v>
      </c>
      <c r="J464" s="4">
        <v>52.429000000000002</v>
      </c>
      <c r="K464" s="4">
        <v>102.60939999999999</v>
      </c>
      <c r="L464" s="4">
        <v>106.8203</v>
      </c>
      <c r="M464" s="4">
        <v>104.5625</v>
      </c>
      <c r="N464" s="4">
        <v>4.5242000000000004</v>
      </c>
      <c r="O464" s="4">
        <v>4.7228000000000003</v>
      </c>
      <c r="P464" s="4">
        <v>4.3540999999999999</v>
      </c>
      <c r="Q464" s="4">
        <v>4.2130999999999998</v>
      </c>
    </row>
    <row r="465" spans="1:17" ht="15" customHeight="1" x14ac:dyDescent="0.2">
      <c r="A465" s="3">
        <v>42909</v>
      </c>
      <c r="B465" s="4">
        <v>33.700000000000003</v>
      </c>
      <c r="C465" s="4">
        <v>17.600000000000001</v>
      </c>
      <c r="D465" s="4">
        <v>8.1999999999999993</v>
      </c>
      <c r="E465" s="4">
        <v>7.8</v>
      </c>
      <c r="F465" s="4">
        <v>13.8102</v>
      </c>
      <c r="G465" s="4">
        <v>2.0053999999999998</v>
      </c>
      <c r="H465" s="4">
        <v>3.2277999999999998</v>
      </c>
      <c r="I465" s="4">
        <v>4.3282999999999996</v>
      </c>
      <c r="J465" s="4">
        <v>52.761000000000003</v>
      </c>
      <c r="K465" s="4">
        <v>102.60939999999999</v>
      </c>
      <c r="L465" s="4">
        <v>106.875</v>
      </c>
      <c r="M465" s="4">
        <v>104.625</v>
      </c>
      <c r="N465" s="4">
        <v>4.4786000000000001</v>
      </c>
      <c r="O465" s="4">
        <v>4.7241999999999997</v>
      </c>
      <c r="P465" s="4">
        <v>4.3398000000000003</v>
      </c>
      <c r="Q465" s="4">
        <v>4.1999000000000004</v>
      </c>
    </row>
    <row r="466" spans="1:17" ht="15" customHeight="1" x14ac:dyDescent="0.2">
      <c r="A466" s="3">
        <v>42912</v>
      </c>
      <c r="B466" s="4">
        <v>36.299999999999997</v>
      </c>
      <c r="C466" s="4">
        <v>16.8</v>
      </c>
      <c r="D466" s="4">
        <v>7.7</v>
      </c>
      <c r="E466" s="4">
        <v>6.5</v>
      </c>
      <c r="F466" s="4">
        <v>13.801</v>
      </c>
      <c r="G466" s="4">
        <v>2.0083000000000002</v>
      </c>
      <c r="H466" s="4">
        <v>3.2303000000000002</v>
      </c>
      <c r="I466" s="4">
        <v>4.3304999999999998</v>
      </c>
      <c r="J466" s="4">
        <v>52.106999999999999</v>
      </c>
      <c r="K466" s="4">
        <v>102.6563</v>
      </c>
      <c r="L466" s="4">
        <v>106.8516</v>
      </c>
      <c r="M466" s="4">
        <v>104.5625</v>
      </c>
      <c r="N466" s="4">
        <v>4.5662000000000003</v>
      </c>
      <c r="O466" s="4">
        <v>4.7031999999999998</v>
      </c>
      <c r="P466" s="4">
        <v>4.3478000000000003</v>
      </c>
      <c r="Q466" s="4">
        <v>4.2141999999999999</v>
      </c>
    </row>
    <row r="467" spans="1:17" ht="15" customHeight="1" x14ac:dyDescent="0.2">
      <c r="A467" s="3">
        <v>42913</v>
      </c>
      <c r="B467" s="4">
        <v>38.200000000000003</v>
      </c>
      <c r="C467" s="4">
        <v>18.2</v>
      </c>
      <c r="D467" s="4">
        <v>8.5</v>
      </c>
      <c r="E467" s="4">
        <v>7.2</v>
      </c>
      <c r="F467" s="4">
        <v>13.7872</v>
      </c>
      <c r="G467" s="4">
        <v>2.0102000000000002</v>
      </c>
      <c r="H467" s="4">
        <v>3.2311999999999999</v>
      </c>
      <c r="I467" s="4">
        <v>4.3301999999999996</v>
      </c>
      <c r="J467" s="4">
        <v>51.213999999999999</v>
      </c>
      <c r="K467" s="4">
        <v>102.5234</v>
      </c>
      <c r="L467" s="4">
        <v>106.6016</v>
      </c>
      <c r="M467" s="4">
        <v>104.1875</v>
      </c>
      <c r="N467" s="4">
        <v>4.6877000000000004</v>
      </c>
      <c r="O467" s="4">
        <v>4.7679999999999998</v>
      </c>
      <c r="P467" s="4">
        <v>4.4202000000000004</v>
      </c>
      <c r="Q467" s="4">
        <v>4.2975000000000003</v>
      </c>
    </row>
    <row r="468" spans="1:17" ht="15" customHeight="1" x14ac:dyDescent="0.2">
      <c r="A468" s="3">
        <v>42914</v>
      </c>
      <c r="B468" s="4">
        <v>39.200000000000003</v>
      </c>
      <c r="C468" s="4">
        <v>21</v>
      </c>
      <c r="D468" s="4">
        <v>9.3000000000000007</v>
      </c>
      <c r="E468" s="4">
        <v>8.4</v>
      </c>
      <c r="F468" s="4">
        <v>13.7943</v>
      </c>
      <c r="G468" s="4">
        <v>2.0133999999999999</v>
      </c>
      <c r="H468" s="4">
        <v>3.2355999999999998</v>
      </c>
      <c r="I468" s="4">
        <v>4.3350999999999997</v>
      </c>
      <c r="J468" s="4">
        <v>51.45</v>
      </c>
      <c r="K468" s="4">
        <v>102.625</v>
      </c>
      <c r="L468" s="4">
        <v>106.8516</v>
      </c>
      <c r="M468" s="4">
        <v>104.4688</v>
      </c>
      <c r="N468" s="4">
        <v>4.6543000000000001</v>
      </c>
      <c r="O468" s="4">
        <v>4.7210000000000001</v>
      </c>
      <c r="P468" s="4">
        <v>4.3502999999999998</v>
      </c>
      <c r="Q468" s="4">
        <v>4.2359</v>
      </c>
    </row>
    <row r="469" spans="1:17" ht="15" customHeight="1" x14ac:dyDescent="0.2">
      <c r="A469" s="3">
        <v>42915</v>
      </c>
      <c r="B469" s="4">
        <v>41</v>
      </c>
      <c r="C469" s="4">
        <v>19.2</v>
      </c>
      <c r="D469" s="4">
        <v>7</v>
      </c>
      <c r="E469" s="4">
        <v>7.6</v>
      </c>
      <c r="F469" s="4">
        <v>13.7843</v>
      </c>
      <c r="G469" s="4">
        <v>2.02</v>
      </c>
      <c r="H469" s="4">
        <v>3.2406999999999999</v>
      </c>
      <c r="I469" s="4">
        <v>4.3385999999999996</v>
      </c>
      <c r="J469" s="4">
        <v>50.473999999999997</v>
      </c>
      <c r="K469" s="4">
        <v>102.375</v>
      </c>
      <c r="L469" s="4">
        <v>106.4375</v>
      </c>
      <c r="M469" s="4">
        <v>103.8828</v>
      </c>
      <c r="N469" s="4">
        <v>4.7873000000000001</v>
      </c>
      <c r="O469" s="4">
        <v>4.8437999999999999</v>
      </c>
      <c r="P469" s="4">
        <v>4.4718999999999998</v>
      </c>
      <c r="Q469" s="4">
        <v>4.3667999999999996</v>
      </c>
    </row>
    <row r="470" spans="1:17" ht="15" customHeight="1" x14ac:dyDescent="0.2">
      <c r="A470" s="3">
        <v>42916</v>
      </c>
      <c r="B470" s="4">
        <v>41.6</v>
      </c>
      <c r="C470" s="4">
        <v>20.8</v>
      </c>
      <c r="D470" s="4">
        <v>8.4</v>
      </c>
      <c r="E470" s="4">
        <v>7.7</v>
      </c>
      <c r="F470" s="4">
        <v>13.7959</v>
      </c>
      <c r="G470" s="4">
        <v>2.0232000000000001</v>
      </c>
      <c r="H470" s="4">
        <v>3.2446000000000002</v>
      </c>
      <c r="I470" s="4">
        <v>4.3434999999999997</v>
      </c>
      <c r="J470" s="4">
        <v>50.947000000000003</v>
      </c>
      <c r="K470" s="4">
        <v>102.4688</v>
      </c>
      <c r="L470" s="4">
        <v>106.6172</v>
      </c>
      <c r="M470" s="4">
        <v>104.1797</v>
      </c>
      <c r="N470" s="4">
        <v>4.7202999999999999</v>
      </c>
      <c r="O470" s="4">
        <v>4.8006000000000002</v>
      </c>
      <c r="P470" s="4">
        <v>4.4219999999999997</v>
      </c>
      <c r="Q470" s="4">
        <v>4.3017000000000003</v>
      </c>
    </row>
    <row r="471" spans="1:17" ht="15" customHeight="1" x14ac:dyDescent="0.2">
      <c r="A471" s="3">
        <v>42919</v>
      </c>
      <c r="B471" s="4">
        <v>41.6</v>
      </c>
      <c r="C471" s="4">
        <v>19.5</v>
      </c>
      <c r="D471" s="4">
        <v>8.3000000000000007</v>
      </c>
      <c r="E471" s="4">
        <v>7.8</v>
      </c>
      <c r="F471" s="4">
        <v>13.7889</v>
      </c>
      <c r="G471" s="4">
        <v>2.0247999999999999</v>
      </c>
      <c r="H471" s="4">
        <v>3.2452999999999999</v>
      </c>
      <c r="I471" s="4">
        <v>4.3436000000000003</v>
      </c>
      <c r="J471" s="4">
        <v>50.429000000000002</v>
      </c>
      <c r="K471" s="4">
        <v>102.2813</v>
      </c>
      <c r="L471" s="4">
        <v>106.32810000000001</v>
      </c>
      <c r="M471" s="4">
        <v>103.8438</v>
      </c>
      <c r="N471" s="4">
        <v>4.7918000000000003</v>
      </c>
      <c r="O471" s="4">
        <v>4.8907999999999996</v>
      </c>
      <c r="P471" s="4">
        <v>4.5053999999999998</v>
      </c>
      <c r="Q471" s="4">
        <v>4.3764000000000003</v>
      </c>
    </row>
    <row r="472" spans="1:17" ht="15" customHeight="1" x14ac:dyDescent="0.2">
      <c r="A472" s="3">
        <v>42920</v>
      </c>
      <c r="B472" s="4">
        <v>40.799999999999997</v>
      </c>
      <c r="C472" s="4">
        <v>18.600000000000001</v>
      </c>
      <c r="D472" s="4">
        <v>7.6</v>
      </c>
      <c r="E472" s="4">
        <v>7.9</v>
      </c>
      <c r="F472" s="4">
        <v>13.7874</v>
      </c>
      <c r="G472" s="4">
        <v>2.0261</v>
      </c>
      <c r="H472" s="4">
        <v>3.2454999999999998</v>
      </c>
      <c r="I472" s="4">
        <v>4.3422000000000001</v>
      </c>
      <c r="J472" s="4">
        <v>50.204999999999998</v>
      </c>
      <c r="K472" s="4">
        <v>102.0313</v>
      </c>
      <c r="L472" s="4">
        <v>105.9688</v>
      </c>
      <c r="M472" s="4">
        <v>103.3203</v>
      </c>
      <c r="N472" s="4">
        <v>4.8223000000000003</v>
      </c>
      <c r="O472" s="4">
        <v>5.0107999999999997</v>
      </c>
      <c r="P472" s="4">
        <v>4.6090999999999998</v>
      </c>
      <c r="Q472" s="4">
        <v>4.4928999999999997</v>
      </c>
    </row>
    <row r="473" spans="1:17" ht="15" customHeight="1" x14ac:dyDescent="0.2">
      <c r="A473" s="3">
        <v>42921</v>
      </c>
      <c r="B473" s="4">
        <v>41.9</v>
      </c>
      <c r="C473" s="4">
        <v>20.6</v>
      </c>
      <c r="D473" s="4">
        <v>8.1999999999999993</v>
      </c>
      <c r="E473" s="4">
        <v>8</v>
      </c>
      <c r="F473" s="4">
        <v>13.7751</v>
      </c>
      <c r="G473" s="4">
        <v>2.0276999999999998</v>
      </c>
      <c r="H473" s="4">
        <v>3.246</v>
      </c>
      <c r="I473" s="4">
        <v>4.3417000000000003</v>
      </c>
      <c r="J473" s="4">
        <v>49.420999999999999</v>
      </c>
      <c r="K473" s="4">
        <v>101.8438</v>
      </c>
      <c r="L473" s="4">
        <v>105.6563</v>
      </c>
      <c r="M473" s="4">
        <v>102.9063</v>
      </c>
      <c r="N473" s="4">
        <v>4.9329999999999998</v>
      </c>
      <c r="O473" s="4">
        <v>5.101</v>
      </c>
      <c r="P473" s="4">
        <v>4.6996000000000002</v>
      </c>
      <c r="Q473" s="4">
        <v>4.5856000000000003</v>
      </c>
    </row>
    <row r="474" spans="1:17" ht="15" customHeight="1" x14ac:dyDescent="0.2">
      <c r="A474" s="3">
        <v>42922</v>
      </c>
      <c r="B474" s="4">
        <v>38.1</v>
      </c>
      <c r="C474" s="4">
        <v>16.7</v>
      </c>
      <c r="D474" s="4">
        <v>7.5</v>
      </c>
      <c r="E474" s="4">
        <v>7.4</v>
      </c>
      <c r="F474" s="4">
        <v>13.797800000000001</v>
      </c>
      <c r="G474" s="4">
        <v>2.0367999999999999</v>
      </c>
      <c r="H474" s="4">
        <v>3.2557</v>
      </c>
      <c r="I474" s="4">
        <v>4.3522999999999996</v>
      </c>
      <c r="J474" s="4">
        <v>50.174999999999997</v>
      </c>
      <c r="K474" s="4">
        <v>102.04689999999999</v>
      </c>
      <c r="L474" s="4">
        <v>105.9063</v>
      </c>
      <c r="M474" s="4">
        <v>103.2422</v>
      </c>
      <c r="N474" s="4">
        <v>4.8228999999999997</v>
      </c>
      <c r="O474" s="4">
        <v>5.0076000000000001</v>
      </c>
      <c r="P474" s="4">
        <v>4.6313000000000004</v>
      </c>
      <c r="Q474" s="4">
        <v>4.5118999999999998</v>
      </c>
    </row>
    <row r="475" spans="1:17" ht="15" customHeight="1" x14ac:dyDescent="0.2">
      <c r="A475" s="3">
        <v>42923</v>
      </c>
      <c r="B475" s="4">
        <v>38</v>
      </c>
      <c r="C475" s="4">
        <v>16.899999999999999</v>
      </c>
      <c r="D475" s="4">
        <v>7.6</v>
      </c>
      <c r="E475" s="4">
        <v>7.4</v>
      </c>
      <c r="F475" s="4">
        <v>13.8005</v>
      </c>
      <c r="G475" s="4">
        <v>2.0394999999999999</v>
      </c>
      <c r="H475" s="4">
        <v>3.2583000000000002</v>
      </c>
      <c r="I475" s="4">
        <v>4.3548999999999998</v>
      </c>
      <c r="J475" s="4">
        <v>50.174999999999997</v>
      </c>
      <c r="K475" s="4">
        <v>102.04689999999999</v>
      </c>
      <c r="L475" s="4">
        <v>105.9063</v>
      </c>
      <c r="M475" s="4">
        <v>103.2422</v>
      </c>
      <c r="N475" s="4">
        <v>4.8220000000000001</v>
      </c>
      <c r="O475" s="4">
        <v>5.0087000000000002</v>
      </c>
      <c r="P475" s="4">
        <v>4.6323999999999996</v>
      </c>
      <c r="Q475" s="4">
        <v>4.5122999999999998</v>
      </c>
    </row>
    <row r="476" spans="1:17" ht="15" customHeight="1" x14ac:dyDescent="0.2">
      <c r="A476" s="3">
        <v>42926</v>
      </c>
      <c r="B476" s="4">
        <v>38.5</v>
      </c>
      <c r="C476" s="4">
        <v>18</v>
      </c>
      <c r="D476" s="4">
        <v>6.9</v>
      </c>
      <c r="E476" s="4">
        <v>6.6</v>
      </c>
      <c r="F476" s="4">
        <v>13.802300000000001</v>
      </c>
      <c r="G476" s="4">
        <v>2.0421999999999998</v>
      </c>
      <c r="H476" s="4">
        <v>3.2616000000000001</v>
      </c>
      <c r="I476" s="4">
        <v>4.3586</v>
      </c>
      <c r="J476" s="4">
        <v>50.127000000000002</v>
      </c>
      <c r="K476" s="4">
        <v>102.0625</v>
      </c>
      <c r="L476" s="4">
        <v>106</v>
      </c>
      <c r="M476" s="4">
        <v>103.375</v>
      </c>
      <c r="N476" s="4">
        <v>4.8278999999999996</v>
      </c>
      <c r="O476" s="4">
        <v>5.0023999999999997</v>
      </c>
      <c r="P476" s="4">
        <v>4.6067999999999998</v>
      </c>
      <c r="Q476" s="4">
        <v>4.4832999999999998</v>
      </c>
    </row>
    <row r="477" spans="1:17" ht="15" customHeight="1" x14ac:dyDescent="0.2">
      <c r="A477" s="3">
        <v>42927</v>
      </c>
      <c r="B477" s="4">
        <v>39.5</v>
      </c>
      <c r="C477" s="4">
        <v>18.7</v>
      </c>
      <c r="D477" s="4">
        <v>6.3</v>
      </c>
      <c r="E477" s="4">
        <v>7.6</v>
      </c>
      <c r="F477" s="4">
        <v>13.8024</v>
      </c>
      <c r="G477" s="4">
        <v>2.0445000000000002</v>
      </c>
      <c r="H477" s="4">
        <v>3.2639</v>
      </c>
      <c r="I477" s="4">
        <v>4.3601000000000001</v>
      </c>
      <c r="J477" s="4">
        <v>49.988999999999997</v>
      </c>
      <c r="K477" s="4">
        <v>102</v>
      </c>
      <c r="L477" s="4">
        <v>105.9453</v>
      </c>
      <c r="M477" s="4">
        <v>103.2188</v>
      </c>
      <c r="N477" s="4">
        <v>4.8464</v>
      </c>
      <c r="O477" s="4">
        <v>5.0330000000000004</v>
      </c>
      <c r="P477" s="4">
        <v>4.6234999999999999</v>
      </c>
      <c r="Q477" s="4">
        <v>4.5183</v>
      </c>
    </row>
    <row r="478" spans="1:17" ht="15" customHeight="1" x14ac:dyDescent="0.2">
      <c r="A478" s="3">
        <v>42928</v>
      </c>
      <c r="B478" s="4">
        <v>39.6</v>
      </c>
      <c r="C478" s="4">
        <v>18</v>
      </c>
      <c r="D478" s="4">
        <v>8</v>
      </c>
      <c r="E478" s="4">
        <v>6.8</v>
      </c>
      <c r="F478" s="4">
        <v>13.801500000000001</v>
      </c>
      <c r="G478" s="4">
        <v>2.0474000000000001</v>
      </c>
      <c r="H478" s="4">
        <v>3.266</v>
      </c>
      <c r="I478" s="4">
        <v>4.3627000000000002</v>
      </c>
      <c r="J478" s="4">
        <v>49.798999999999999</v>
      </c>
      <c r="K478" s="4">
        <v>102.0313</v>
      </c>
      <c r="L478" s="4">
        <v>105.875</v>
      </c>
      <c r="M478" s="4">
        <v>103.2109</v>
      </c>
      <c r="N478" s="4">
        <v>4.8723000000000001</v>
      </c>
      <c r="O478" s="4">
        <v>5.0191999999999997</v>
      </c>
      <c r="P478" s="4">
        <v>4.6445999999999996</v>
      </c>
      <c r="Q478" s="4">
        <v>4.5205000000000002</v>
      </c>
    </row>
    <row r="479" spans="1:17" ht="15" customHeight="1" x14ac:dyDescent="0.2">
      <c r="A479" s="3">
        <v>42929</v>
      </c>
      <c r="B479" s="4">
        <v>39.6</v>
      </c>
      <c r="C479" s="4">
        <v>17.899999999999999</v>
      </c>
      <c r="D479" s="4">
        <v>7.6</v>
      </c>
      <c r="E479" s="4">
        <v>6.6</v>
      </c>
      <c r="F479" s="4">
        <v>13.8072</v>
      </c>
      <c r="G479" s="4">
        <v>2.056</v>
      </c>
      <c r="H479" s="4">
        <v>3.2749000000000001</v>
      </c>
      <c r="I479" s="4">
        <v>4.3714000000000004</v>
      </c>
      <c r="J479" s="4">
        <v>49.667000000000002</v>
      </c>
      <c r="K479" s="4">
        <v>102.1563</v>
      </c>
      <c r="L479" s="4">
        <v>106</v>
      </c>
      <c r="M479" s="4">
        <v>103.3047</v>
      </c>
      <c r="N479" s="4">
        <v>4.8883000000000001</v>
      </c>
      <c r="O479" s="4">
        <v>4.9637000000000002</v>
      </c>
      <c r="P479" s="4">
        <v>4.6123000000000003</v>
      </c>
      <c r="Q479" s="4">
        <v>4.5008999999999997</v>
      </c>
    </row>
    <row r="480" spans="1:17" ht="15" customHeight="1" x14ac:dyDescent="0.2">
      <c r="A480" s="3">
        <v>42930</v>
      </c>
      <c r="B480" s="4">
        <v>39.700000000000003</v>
      </c>
      <c r="C480" s="4">
        <v>18.8</v>
      </c>
      <c r="D480" s="4">
        <v>6.7</v>
      </c>
      <c r="E480" s="4">
        <v>7</v>
      </c>
      <c r="F480" s="4">
        <v>13.798</v>
      </c>
      <c r="G480" s="4">
        <v>2.0577000000000001</v>
      </c>
      <c r="H480" s="4">
        <v>3.2753999999999999</v>
      </c>
      <c r="I480" s="4">
        <v>4.3704999999999998</v>
      </c>
      <c r="J480" s="4">
        <v>49.045999999999999</v>
      </c>
      <c r="K480" s="4">
        <v>101.9688</v>
      </c>
      <c r="L480" s="4">
        <v>105.6953</v>
      </c>
      <c r="M480" s="4">
        <v>102.8438</v>
      </c>
      <c r="N480" s="4">
        <v>4.9763000000000002</v>
      </c>
      <c r="O480" s="4">
        <v>5.0528000000000004</v>
      </c>
      <c r="P480" s="4">
        <v>4.7</v>
      </c>
      <c r="Q480" s="4">
        <v>4.6035000000000004</v>
      </c>
    </row>
    <row r="481" spans="1:17" ht="15" customHeight="1" x14ac:dyDescent="0.2">
      <c r="A481" s="3">
        <v>42933</v>
      </c>
      <c r="B481" s="4">
        <v>41</v>
      </c>
      <c r="C481" s="4">
        <v>21.7</v>
      </c>
      <c r="D481" s="4">
        <v>10</v>
      </c>
      <c r="E481" s="4">
        <v>9</v>
      </c>
      <c r="F481" s="4">
        <v>13.8117</v>
      </c>
      <c r="G481" s="4">
        <v>2.0611999999999999</v>
      </c>
      <c r="H481" s="4">
        <v>3.2799</v>
      </c>
      <c r="I481" s="4">
        <v>4.3734999999999999</v>
      </c>
      <c r="J481" s="4">
        <v>49.615000000000002</v>
      </c>
      <c r="K481" s="4">
        <v>102.1328</v>
      </c>
      <c r="L481" s="4">
        <v>105.9688</v>
      </c>
      <c r="M481" s="4">
        <v>103.2422</v>
      </c>
      <c r="N481" s="4">
        <v>4.8939000000000004</v>
      </c>
      <c r="O481" s="4">
        <v>4.9768999999999997</v>
      </c>
      <c r="P481" s="4">
        <v>4.6234000000000002</v>
      </c>
      <c r="Q481" s="4">
        <v>4.5183</v>
      </c>
    </row>
    <row r="482" spans="1:17" ht="15" customHeight="1" x14ac:dyDescent="0.2">
      <c r="A482" s="3">
        <v>42934</v>
      </c>
      <c r="B482" s="4">
        <v>40.200000000000003</v>
      </c>
      <c r="C482" s="4">
        <v>20.6</v>
      </c>
      <c r="D482" s="4">
        <v>10.5</v>
      </c>
      <c r="E482" s="4">
        <v>8.6</v>
      </c>
      <c r="F482" s="4">
        <v>13.7926</v>
      </c>
      <c r="G482" s="4">
        <v>2.0615999999999999</v>
      </c>
      <c r="H482" s="4">
        <v>3.2772999999999999</v>
      </c>
      <c r="I482" s="4">
        <v>4.2591000000000001</v>
      </c>
      <c r="J482" s="4">
        <v>48.488</v>
      </c>
      <c r="K482" s="4">
        <v>101.7188</v>
      </c>
      <c r="L482" s="4">
        <v>105.1875</v>
      </c>
      <c r="M482" s="4">
        <v>102.25</v>
      </c>
      <c r="N482" s="4">
        <v>5.0553999999999997</v>
      </c>
      <c r="O482" s="4">
        <v>5.1721000000000004</v>
      </c>
      <c r="P482" s="4">
        <v>4.8468</v>
      </c>
      <c r="Q482" s="4">
        <v>4.7394999999999996</v>
      </c>
    </row>
    <row r="483" spans="1:17" ht="15" customHeight="1" x14ac:dyDescent="0.2">
      <c r="A483" s="3">
        <v>42935</v>
      </c>
      <c r="B483" s="4">
        <v>39.799999999999997</v>
      </c>
      <c r="C483" s="4">
        <v>21</v>
      </c>
      <c r="D483" s="4">
        <v>11.5</v>
      </c>
      <c r="E483" s="4">
        <v>10.3</v>
      </c>
      <c r="F483" s="4">
        <v>13.796799999999999</v>
      </c>
      <c r="G483" s="4">
        <v>2.0638999999999998</v>
      </c>
      <c r="H483" s="4">
        <v>3.2793000000000001</v>
      </c>
      <c r="I483" s="4">
        <v>4.2610000000000001</v>
      </c>
      <c r="J483" s="4">
        <v>48.564</v>
      </c>
      <c r="K483" s="4">
        <v>101.6484</v>
      </c>
      <c r="L483" s="4">
        <v>105.1016</v>
      </c>
      <c r="M483" s="4">
        <v>102.1563</v>
      </c>
      <c r="N483" s="4">
        <v>5.0434000000000001</v>
      </c>
      <c r="O483" s="4">
        <v>5.2061000000000002</v>
      </c>
      <c r="P483" s="4">
        <v>4.8723000000000001</v>
      </c>
      <c r="Q483" s="4">
        <v>4.7606000000000002</v>
      </c>
    </row>
    <row r="484" spans="1:17" ht="15" customHeight="1" x14ac:dyDescent="0.2">
      <c r="A484" s="3">
        <v>42936</v>
      </c>
      <c r="B484" s="4">
        <v>39.299999999999997</v>
      </c>
      <c r="C484" s="4">
        <v>17.899999999999999</v>
      </c>
      <c r="D484" s="4">
        <v>6.8</v>
      </c>
      <c r="E484" s="4">
        <v>7.5</v>
      </c>
      <c r="F484" s="4">
        <v>13.802</v>
      </c>
      <c r="G484" s="4">
        <v>2.0724</v>
      </c>
      <c r="H484" s="4">
        <v>3.2887</v>
      </c>
      <c r="I484" s="4">
        <v>4.2701000000000002</v>
      </c>
      <c r="J484" s="4">
        <v>48.41</v>
      </c>
      <c r="K484" s="4">
        <v>101.7578</v>
      </c>
      <c r="L484" s="4">
        <v>105.3047</v>
      </c>
      <c r="M484" s="4">
        <v>102.2813</v>
      </c>
      <c r="N484" s="4">
        <v>5.0629</v>
      </c>
      <c r="O484" s="4">
        <v>5.1574</v>
      </c>
      <c r="P484" s="4">
        <v>4.8171999999999997</v>
      </c>
      <c r="Q484" s="4">
        <v>4.7332000000000001</v>
      </c>
    </row>
    <row r="485" spans="1:17" ht="15" customHeight="1" x14ac:dyDescent="0.2">
      <c r="A485" s="3">
        <v>42937</v>
      </c>
      <c r="B485" s="4">
        <v>34.6</v>
      </c>
      <c r="C485" s="4">
        <v>21</v>
      </c>
      <c r="D485" s="4">
        <v>9</v>
      </c>
      <c r="E485" s="4">
        <v>6.7</v>
      </c>
      <c r="F485" s="4">
        <v>13.8283</v>
      </c>
      <c r="G485" s="4">
        <v>2.0760999999999998</v>
      </c>
      <c r="H485" s="4">
        <v>3.2938999999999998</v>
      </c>
      <c r="I485" s="4">
        <v>4.2784000000000004</v>
      </c>
      <c r="J485" s="4">
        <v>49.625</v>
      </c>
      <c r="K485" s="4">
        <v>101.9375</v>
      </c>
      <c r="L485" s="4">
        <v>105.6875</v>
      </c>
      <c r="M485" s="4">
        <v>102.9375</v>
      </c>
      <c r="N485" s="4">
        <v>4.8868</v>
      </c>
      <c r="O485" s="4">
        <v>5.0743999999999998</v>
      </c>
      <c r="P485" s="4">
        <v>4.7095000000000002</v>
      </c>
      <c r="Q485" s="4">
        <v>4.5873999999999997</v>
      </c>
    </row>
    <row r="486" spans="1:17" ht="15" customHeight="1" x14ac:dyDescent="0.2">
      <c r="A486" s="3">
        <v>42940</v>
      </c>
      <c r="B486" s="4">
        <v>37.9</v>
      </c>
      <c r="C486" s="4">
        <v>19.600000000000001</v>
      </c>
      <c r="D486" s="4">
        <v>8.3000000000000007</v>
      </c>
      <c r="E486" s="4">
        <v>7</v>
      </c>
      <c r="F486" s="4">
        <v>13.8169</v>
      </c>
      <c r="G486" s="4">
        <v>2.0790999999999999</v>
      </c>
      <c r="H486" s="4">
        <v>3.2965</v>
      </c>
      <c r="I486" s="4">
        <v>4.2803000000000004</v>
      </c>
      <c r="J486" s="4">
        <v>48.893000000000001</v>
      </c>
      <c r="K486" s="4">
        <v>101.9922</v>
      </c>
      <c r="L486" s="4">
        <v>105.6797</v>
      </c>
      <c r="M486" s="4">
        <v>102.8438</v>
      </c>
      <c r="N486" s="4">
        <v>4.9908000000000001</v>
      </c>
      <c r="O486" s="4">
        <v>5.0499000000000001</v>
      </c>
      <c r="P486" s="4">
        <v>4.7126999999999999</v>
      </c>
      <c r="Q486" s="4">
        <v>4.6085000000000003</v>
      </c>
    </row>
    <row r="487" spans="1:17" ht="15" customHeight="1" x14ac:dyDescent="0.2">
      <c r="A487" s="3">
        <v>42941</v>
      </c>
      <c r="B487" s="4">
        <v>41.4</v>
      </c>
      <c r="C487" s="4">
        <v>18.3</v>
      </c>
      <c r="D487" s="4">
        <v>8.1999999999999993</v>
      </c>
      <c r="E487" s="4">
        <v>7.6</v>
      </c>
      <c r="F487" s="4">
        <v>13.8042</v>
      </c>
      <c r="G487" s="4">
        <v>2.0815999999999999</v>
      </c>
      <c r="H487" s="4">
        <v>3.2980999999999998</v>
      </c>
      <c r="I487" s="4">
        <v>4.2805</v>
      </c>
      <c r="J487" s="4">
        <v>48.106999999999999</v>
      </c>
      <c r="K487" s="4">
        <v>101.9609</v>
      </c>
      <c r="L487" s="4">
        <v>105.5234</v>
      </c>
      <c r="M487" s="4">
        <v>102.5625</v>
      </c>
      <c r="N487" s="4">
        <v>5.1043000000000003</v>
      </c>
      <c r="O487" s="4">
        <v>5.0655000000000001</v>
      </c>
      <c r="P487" s="4">
        <v>4.758</v>
      </c>
      <c r="Q487" s="4">
        <v>4.6711</v>
      </c>
    </row>
    <row r="488" spans="1:17" ht="15" customHeight="1" x14ac:dyDescent="0.2">
      <c r="A488" s="3">
        <v>42942</v>
      </c>
      <c r="B488" s="4">
        <v>43.6</v>
      </c>
      <c r="C488" s="4">
        <v>21.7</v>
      </c>
      <c r="D488" s="4">
        <v>10.4</v>
      </c>
      <c r="E488" s="4">
        <v>9.1</v>
      </c>
      <c r="F488" s="4">
        <v>13.813599999999999</v>
      </c>
      <c r="G488" s="4">
        <v>2.085</v>
      </c>
      <c r="H488" s="4">
        <v>3.3025000000000002</v>
      </c>
      <c r="I488" s="4">
        <v>4.2862</v>
      </c>
      <c r="J488" s="4">
        <v>48.442</v>
      </c>
      <c r="K488" s="4">
        <v>102.1016</v>
      </c>
      <c r="L488" s="4">
        <v>105.7734</v>
      </c>
      <c r="M488" s="4">
        <v>102.9063</v>
      </c>
      <c r="N488" s="4">
        <v>5.0542999999999996</v>
      </c>
      <c r="O488" s="4">
        <v>5.0011999999999999</v>
      </c>
      <c r="P488" s="4">
        <v>4.6882999999999999</v>
      </c>
      <c r="Q488" s="4">
        <v>4.5951000000000004</v>
      </c>
    </row>
    <row r="489" spans="1:17" ht="15" customHeight="1" x14ac:dyDescent="0.2">
      <c r="A489" s="3">
        <v>42943</v>
      </c>
      <c r="B489" s="4">
        <v>40.4</v>
      </c>
      <c r="C489" s="4">
        <v>20.6</v>
      </c>
      <c r="D489" s="4">
        <v>10</v>
      </c>
      <c r="E489" s="4">
        <v>7.5</v>
      </c>
      <c r="F489" s="4">
        <v>13.814500000000001</v>
      </c>
      <c r="G489" s="4">
        <v>2.0914000000000001</v>
      </c>
      <c r="H489" s="4">
        <v>3.3071000000000002</v>
      </c>
      <c r="I489" s="4">
        <v>4.2892999999999999</v>
      </c>
      <c r="J489" s="4">
        <v>48.073999999999998</v>
      </c>
      <c r="K489" s="4">
        <v>101.8125</v>
      </c>
      <c r="L489" s="4">
        <v>105.2813</v>
      </c>
      <c r="M489" s="4">
        <v>102.3438</v>
      </c>
      <c r="N489" s="4">
        <v>5.1052</v>
      </c>
      <c r="O489" s="4">
        <v>5.1382000000000003</v>
      </c>
      <c r="P489" s="4">
        <v>4.8304999999999998</v>
      </c>
      <c r="Q489" s="4">
        <v>4.7206000000000001</v>
      </c>
    </row>
    <row r="490" spans="1:17" ht="15" customHeight="1" x14ac:dyDescent="0.2">
      <c r="A490" s="3">
        <v>42944</v>
      </c>
      <c r="B490" s="4">
        <v>43.1</v>
      </c>
      <c r="C490" s="4">
        <v>18.7</v>
      </c>
      <c r="D490" s="4">
        <v>7.8</v>
      </c>
      <c r="E490" s="4">
        <v>6.6</v>
      </c>
      <c r="F490" s="4">
        <v>13.799899999999999</v>
      </c>
      <c r="G490" s="4">
        <v>2.0945999999999998</v>
      </c>
      <c r="H490" s="4">
        <v>3.3100999999999998</v>
      </c>
      <c r="I490" s="4">
        <v>4.2911000000000001</v>
      </c>
      <c r="J490" s="4">
        <v>47.203000000000003</v>
      </c>
      <c r="K490" s="4">
        <v>101.9141</v>
      </c>
      <c r="L490" s="4">
        <v>105.3438</v>
      </c>
      <c r="M490" s="4">
        <v>102.2422</v>
      </c>
      <c r="N490" s="4">
        <v>5.2333999999999996</v>
      </c>
      <c r="O490" s="4">
        <v>5.0921000000000003</v>
      </c>
      <c r="P490" s="4">
        <v>4.8137999999999996</v>
      </c>
      <c r="Q490" s="4">
        <v>4.7434000000000003</v>
      </c>
    </row>
    <row r="491" spans="1:17" ht="15" customHeight="1" x14ac:dyDescent="0.2">
      <c r="A491" s="3">
        <v>42947</v>
      </c>
      <c r="B491" s="4">
        <v>46.6</v>
      </c>
      <c r="C491" s="4">
        <v>20.5</v>
      </c>
      <c r="D491" s="4">
        <v>12.3</v>
      </c>
      <c r="E491" s="4">
        <v>10</v>
      </c>
      <c r="F491" s="4">
        <v>13.778499999999999</v>
      </c>
      <c r="G491" s="4">
        <v>2.0956999999999999</v>
      </c>
      <c r="H491" s="4">
        <v>3.3083999999999998</v>
      </c>
      <c r="I491" s="4">
        <v>4.2865000000000002</v>
      </c>
      <c r="J491" s="4">
        <v>46.018000000000001</v>
      </c>
      <c r="K491" s="4">
        <v>101.6328</v>
      </c>
      <c r="L491" s="4">
        <v>104.7109</v>
      </c>
      <c r="M491" s="4">
        <v>101.4063</v>
      </c>
      <c r="N491" s="4">
        <v>5.4119000000000002</v>
      </c>
      <c r="O491" s="4">
        <v>5.2233000000000001</v>
      </c>
      <c r="P491" s="4">
        <v>4.9945000000000004</v>
      </c>
      <c r="Q491" s="4">
        <v>4.9305000000000003</v>
      </c>
    </row>
    <row r="492" spans="1:17" ht="15" customHeight="1" x14ac:dyDescent="0.2">
      <c r="A492" s="3">
        <v>42948</v>
      </c>
      <c r="B492" s="4">
        <v>48</v>
      </c>
      <c r="C492" s="4">
        <v>19.100000000000001</v>
      </c>
      <c r="D492" s="4">
        <v>10.6</v>
      </c>
      <c r="E492" s="4">
        <v>8.6999999999999993</v>
      </c>
      <c r="F492" s="4">
        <v>13.7834</v>
      </c>
      <c r="G492" s="4">
        <v>2.0988000000000002</v>
      </c>
      <c r="H492" s="4">
        <v>3.3121</v>
      </c>
      <c r="I492" s="4">
        <v>4.2904999999999998</v>
      </c>
      <c r="J492" s="4">
        <v>46.122999999999998</v>
      </c>
      <c r="K492" s="4">
        <v>101.7188</v>
      </c>
      <c r="L492" s="4">
        <v>104.8516</v>
      </c>
      <c r="M492" s="4">
        <v>101.5625</v>
      </c>
      <c r="N492" s="4">
        <v>5.3948999999999998</v>
      </c>
      <c r="O492" s="4">
        <v>5.1843000000000004</v>
      </c>
      <c r="P492" s="4">
        <v>4.9553000000000003</v>
      </c>
      <c r="Q492" s="4">
        <v>4.8955000000000002</v>
      </c>
    </row>
    <row r="493" spans="1:17" ht="15" customHeight="1" x14ac:dyDescent="0.2">
      <c r="A493" s="3">
        <v>42949</v>
      </c>
      <c r="B493" s="4">
        <v>47.1</v>
      </c>
      <c r="C493" s="4">
        <v>22.4</v>
      </c>
      <c r="D493" s="4">
        <v>11.1</v>
      </c>
      <c r="E493" s="4">
        <v>10.3</v>
      </c>
      <c r="F493" s="4">
        <v>13.792899999999999</v>
      </c>
      <c r="G493" s="4">
        <v>2.1015999999999999</v>
      </c>
      <c r="H493" s="4">
        <v>3.3157999999999999</v>
      </c>
      <c r="I493" s="4">
        <v>4.2946</v>
      </c>
      <c r="J493" s="4">
        <v>46.454000000000001</v>
      </c>
      <c r="K493" s="4">
        <v>101.7422</v>
      </c>
      <c r="L493" s="4">
        <v>105.0078</v>
      </c>
      <c r="M493" s="4">
        <v>101.7266</v>
      </c>
      <c r="N493" s="4">
        <v>5.3432000000000004</v>
      </c>
      <c r="O493" s="4">
        <v>5.1742999999999997</v>
      </c>
      <c r="P493" s="4">
        <v>4.9118000000000004</v>
      </c>
      <c r="Q493" s="4">
        <v>4.8589000000000002</v>
      </c>
    </row>
    <row r="494" spans="1:17" ht="15" customHeight="1" x14ac:dyDescent="0.2">
      <c r="A494" s="3">
        <v>42950</v>
      </c>
      <c r="B494" s="4">
        <v>46</v>
      </c>
      <c r="C494" s="4">
        <v>20</v>
      </c>
      <c r="D494" s="4">
        <v>9.8000000000000007</v>
      </c>
      <c r="E494" s="4">
        <v>8.6999999999999993</v>
      </c>
      <c r="F494" s="4">
        <v>13.8018</v>
      </c>
      <c r="G494" s="4">
        <v>2.1093999999999999</v>
      </c>
      <c r="H494" s="4">
        <v>3.3231000000000002</v>
      </c>
      <c r="I494" s="4">
        <v>4.3018000000000001</v>
      </c>
      <c r="J494" s="4">
        <v>46.485999999999997</v>
      </c>
      <c r="K494" s="4">
        <v>101.7109</v>
      </c>
      <c r="L494" s="4">
        <v>104.9141</v>
      </c>
      <c r="M494" s="4">
        <v>101.625</v>
      </c>
      <c r="N494" s="4">
        <v>5.3353999999999999</v>
      </c>
      <c r="O494" s="4">
        <v>5.1913999999999998</v>
      </c>
      <c r="P494" s="4">
        <v>4.9410999999999996</v>
      </c>
      <c r="Q494" s="4">
        <v>4.8819999999999997</v>
      </c>
    </row>
    <row r="495" spans="1:17" ht="15" customHeight="1" x14ac:dyDescent="0.2">
      <c r="A495" s="3">
        <v>42951</v>
      </c>
      <c r="B495" s="4">
        <v>48.4</v>
      </c>
      <c r="C495" s="4">
        <v>21.9</v>
      </c>
      <c r="D495" s="4">
        <v>11.4</v>
      </c>
      <c r="E495" s="4">
        <v>10.1</v>
      </c>
      <c r="F495" s="4">
        <v>13.788500000000001</v>
      </c>
      <c r="G495" s="4">
        <v>2.1109</v>
      </c>
      <c r="H495" s="4">
        <v>3.323</v>
      </c>
      <c r="I495" s="4">
        <v>4.2995000000000001</v>
      </c>
      <c r="J495" s="4">
        <v>45.706000000000003</v>
      </c>
      <c r="K495" s="4">
        <v>101.5</v>
      </c>
      <c r="L495" s="4">
        <v>104.5078</v>
      </c>
      <c r="M495" s="4">
        <v>101.0625</v>
      </c>
      <c r="N495" s="4">
        <v>5.4539</v>
      </c>
      <c r="O495" s="4">
        <v>5.2893999999999997</v>
      </c>
      <c r="P495" s="4">
        <v>5.0572999999999997</v>
      </c>
      <c r="Q495" s="4">
        <v>5.0082000000000004</v>
      </c>
    </row>
    <row r="496" spans="1:17" ht="15" customHeight="1" x14ac:dyDescent="0.2">
      <c r="A496" s="3">
        <v>42954</v>
      </c>
      <c r="B496" s="4">
        <v>43.5</v>
      </c>
      <c r="C496" s="4">
        <v>16.5</v>
      </c>
      <c r="D496" s="4">
        <v>11</v>
      </c>
      <c r="E496" s="4">
        <v>8</v>
      </c>
      <c r="F496" s="4">
        <v>13.814399999999999</v>
      </c>
      <c r="G496" s="4">
        <v>2.1145999999999998</v>
      </c>
      <c r="H496" s="4">
        <v>3.3277000000000001</v>
      </c>
      <c r="I496" s="4">
        <v>4.3068</v>
      </c>
      <c r="J496" s="4">
        <v>46.84</v>
      </c>
      <c r="K496" s="4">
        <v>101.6875</v>
      </c>
      <c r="L496" s="4">
        <v>104.8125</v>
      </c>
      <c r="M496" s="4">
        <v>101.5938</v>
      </c>
      <c r="N496" s="4">
        <v>5.2798999999999996</v>
      </c>
      <c r="O496" s="4">
        <v>5.2038000000000002</v>
      </c>
      <c r="P496" s="4">
        <v>4.9715999999999996</v>
      </c>
      <c r="Q496" s="4">
        <v>4.8891999999999998</v>
      </c>
    </row>
    <row r="497" spans="1:17" ht="15" customHeight="1" x14ac:dyDescent="0.2">
      <c r="A497" s="3">
        <v>42955</v>
      </c>
      <c r="B497" s="4">
        <v>44.9</v>
      </c>
      <c r="C497" s="4">
        <v>14</v>
      </c>
      <c r="D497" s="4">
        <v>8.3000000000000007</v>
      </c>
      <c r="E497" s="4">
        <v>7.3</v>
      </c>
      <c r="F497" s="4">
        <v>13.8093</v>
      </c>
      <c r="G497" s="4">
        <v>2.1179999999999999</v>
      </c>
      <c r="H497" s="4">
        <v>3.3313999999999999</v>
      </c>
      <c r="I497" s="4">
        <v>4.3099999999999996</v>
      </c>
      <c r="J497" s="4">
        <v>46.453000000000003</v>
      </c>
      <c r="K497" s="4">
        <v>101.8125</v>
      </c>
      <c r="L497" s="4">
        <v>104.9688</v>
      </c>
      <c r="M497" s="4">
        <v>101.6563</v>
      </c>
      <c r="N497" s="4">
        <v>5.3372999999999999</v>
      </c>
      <c r="O497" s="4">
        <v>5.1473000000000004</v>
      </c>
      <c r="P497" s="4">
        <v>4.9283000000000001</v>
      </c>
      <c r="Q497" s="4">
        <v>4.8754</v>
      </c>
    </row>
    <row r="498" spans="1:17" ht="15" customHeight="1" x14ac:dyDescent="0.2">
      <c r="A498" s="3">
        <v>42956</v>
      </c>
      <c r="B498" s="4">
        <v>47.5</v>
      </c>
      <c r="C498" s="4">
        <v>15.9</v>
      </c>
      <c r="D498" s="4">
        <v>11.9</v>
      </c>
      <c r="E498" s="4">
        <v>8.4</v>
      </c>
      <c r="F498" s="4">
        <v>13.799899999999999</v>
      </c>
      <c r="G498" s="4">
        <v>2.1202000000000001</v>
      </c>
      <c r="H498" s="4">
        <v>3.3321999999999998</v>
      </c>
      <c r="I498" s="4">
        <v>4.3102999999999998</v>
      </c>
      <c r="J498" s="4">
        <v>45.863999999999997</v>
      </c>
      <c r="K498" s="4">
        <v>101.73439999999999</v>
      </c>
      <c r="L498" s="4">
        <v>104.6875</v>
      </c>
      <c r="M498" s="4">
        <v>101.3828</v>
      </c>
      <c r="N498" s="4">
        <v>5.4264000000000001</v>
      </c>
      <c r="O498" s="4">
        <v>5.1840000000000002</v>
      </c>
      <c r="P498" s="4">
        <v>5.0087000000000002</v>
      </c>
      <c r="Q498" s="4">
        <v>4.9366000000000003</v>
      </c>
    </row>
    <row r="499" spans="1:17" ht="15" customHeight="1" x14ac:dyDescent="0.2">
      <c r="A499" s="3">
        <v>42957</v>
      </c>
      <c r="B499" s="4">
        <v>46.5</v>
      </c>
      <c r="C499" s="4">
        <v>16.7</v>
      </c>
      <c r="D499" s="4">
        <v>10.6</v>
      </c>
      <c r="E499" s="4">
        <v>8.3000000000000007</v>
      </c>
      <c r="F499" s="4">
        <v>13.801</v>
      </c>
      <c r="G499" s="4">
        <v>2.1269999999999998</v>
      </c>
      <c r="H499" s="4">
        <v>3.3380999999999998</v>
      </c>
      <c r="I499" s="4">
        <v>4.3144</v>
      </c>
      <c r="J499" s="4">
        <v>45.517000000000003</v>
      </c>
      <c r="K499" s="4">
        <v>101.5313</v>
      </c>
      <c r="L499" s="4">
        <v>104.3984</v>
      </c>
      <c r="M499" s="4">
        <v>100.9375</v>
      </c>
      <c r="N499" s="4">
        <v>5.4767999999999999</v>
      </c>
      <c r="O499" s="4">
        <v>5.2794999999999996</v>
      </c>
      <c r="P499" s="4">
        <v>5.0932000000000004</v>
      </c>
      <c r="Q499" s="4">
        <v>5.0366</v>
      </c>
    </row>
    <row r="500" spans="1:17" ht="15" customHeight="1" x14ac:dyDescent="0.2">
      <c r="A500" s="3">
        <v>42958</v>
      </c>
      <c r="B500" s="4">
        <v>44.2</v>
      </c>
      <c r="C500" s="4">
        <v>19.399999999999999</v>
      </c>
      <c r="D500" s="4">
        <v>9.1999999999999993</v>
      </c>
      <c r="E500" s="4">
        <v>8.1</v>
      </c>
      <c r="F500" s="4">
        <v>13.818899999999999</v>
      </c>
      <c r="G500" s="4">
        <v>2.1288</v>
      </c>
      <c r="H500" s="4">
        <v>3.3409</v>
      </c>
      <c r="I500" s="4">
        <v>4.3182</v>
      </c>
      <c r="J500" s="4">
        <v>46.255000000000003</v>
      </c>
      <c r="K500" s="4">
        <v>101.375</v>
      </c>
      <c r="L500" s="4">
        <v>104.4141</v>
      </c>
      <c r="M500" s="4">
        <v>101.0625</v>
      </c>
      <c r="N500" s="4">
        <v>5.3623000000000003</v>
      </c>
      <c r="O500" s="4">
        <v>5.3518999999999997</v>
      </c>
      <c r="P500" s="4">
        <v>5.0895000000000001</v>
      </c>
      <c r="Q500" s="4">
        <v>5.0086000000000004</v>
      </c>
    </row>
    <row r="501" spans="1:17" ht="15" customHeight="1" x14ac:dyDescent="0.2">
      <c r="A501" s="3">
        <v>42961</v>
      </c>
      <c r="B501" s="4">
        <v>42.3</v>
      </c>
      <c r="C501" s="4">
        <v>15.3</v>
      </c>
      <c r="D501" s="4">
        <v>8.3000000000000007</v>
      </c>
      <c r="E501" s="4">
        <v>8.4</v>
      </c>
      <c r="F501" s="4">
        <v>13.832800000000001</v>
      </c>
      <c r="G501" s="4">
        <v>2.1320999999999999</v>
      </c>
      <c r="H501" s="4">
        <v>3.3448000000000002</v>
      </c>
      <c r="I501" s="4">
        <v>4.3231000000000002</v>
      </c>
      <c r="J501" s="4">
        <v>46.8</v>
      </c>
      <c r="K501" s="4">
        <v>101.4766</v>
      </c>
      <c r="L501" s="4">
        <v>104.5938</v>
      </c>
      <c r="M501" s="4">
        <v>101.3125</v>
      </c>
      <c r="N501" s="4">
        <v>5.2788000000000004</v>
      </c>
      <c r="O501" s="4">
        <v>5.3060999999999998</v>
      </c>
      <c r="P501" s="4">
        <v>5.0393999999999997</v>
      </c>
      <c r="Q501" s="4">
        <v>4.9527999999999999</v>
      </c>
    </row>
    <row r="502" spans="1:17" ht="15" customHeight="1" x14ac:dyDescent="0.2">
      <c r="A502" s="3">
        <v>42962</v>
      </c>
      <c r="B502" s="4">
        <v>44.6</v>
      </c>
      <c r="C502" s="4">
        <v>19.899999999999999</v>
      </c>
      <c r="D502" s="4">
        <v>6.6</v>
      </c>
      <c r="E502" s="4">
        <v>7.3</v>
      </c>
      <c r="F502" s="4">
        <v>13.847799999999999</v>
      </c>
      <c r="G502" s="4">
        <v>2.1356999999999999</v>
      </c>
      <c r="H502" s="4">
        <v>3.3515000000000001</v>
      </c>
      <c r="I502" s="4">
        <v>4.3320999999999996</v>
      </c>
      <c r="J502" s="4">
        <v>47.408999999999999</v>
      </c>
      <c r="K502" s="4">
        <v>101.6563</v>
      </c>
      <c r="L502" s="4">
        <v>105.1797</v>
      </c>
      <c r="M502" s="4">
        <v>102.0391</v>
      </c>
      <c r="N502" s="4">
        <v>5.1867000000000001</v>
      </c>
      <c r="O502" s="4">
        <v>5.2248000000000001</v>
      </c>
      <c r="P502" s="4">
        <v>4.8752000000000004</v>
      </c>
      <c r="Q502" s="4">
        <v>4.7912999999999997</v>
      </c>
    </row>
    <row r="503" spans="1:17" ht="15" customHeight="1" x14ac:dyDescent="0.2">
      <c r="A503" s="3">
        <v>42963</v>
      </c>
      <c r="B503" s="4">
        <v>41.5</v>
      </c>
      <c r="C503" s="4">
        <v>18.3</v>
      </c>
      <c r="D503" s="4">
        <v>10.1</v>
      </c>
      <c r="E503" s="4">
        <v>7.4</v>
      </c>
      <c r="F503" s="4">
        <v>13.866300000000001</v>
      </c>
      <c r="G503" s="4">
        <v>2.1393</v>
      </c>
      <c r="H503" s="4">
        <v>3.3549000000000002</v>
      </c>
      <c r="I503" s="4">
        <v>4.3376000000000001</v>
      </c>
      <c r="J503" s="4">
        <v>48.201000000000001</v>
      </c>
      <c r="K503" s="4">
        <v>101.8125</v>
      </c>
      <c r="L503" s="4">
        <v>105.2891</v>
      </c>
      <c r="M503" s="4">
        <v>102.375</v>
      </c>
      <c r="N503" s="4">
        <v>5.0692000000000004</v>
      </c>
      <c r="O503" s="4">
        <v>5.1544999999999996</v>
      </c>
      <c r="P503" s="4">
        <v>4.8455000000000004</v>
      </c>
      <c r="Q503" s="4">
        <v>4.7172000000000001</v>
      </c>
    </row>
    <row r="504" spans="1:17" ht="15" customHeight="1" x14ac:dyDescent="0.2">
      <c r="A504" s="3">
        <v>42964</v>
      </c>
      <c r="B504" s="4">
        <v>43.5</v>
      </c>
      <c r="C504" s="4">
        <v>16.600000000000001</v>
      </c>
      <c r="D504" s="4">
        <v>7.6</v>
      </c>
      <c r="E504" s="4">
        <v>7.7</v>
      </c>
      <c r="F504" s="4">
        <v>13.859</v>
      </c>
      <c r="G504" s="4">
        <v>2.1472000000000002</v>
      </c>
      <c r="H504" s="4">
        <v>3.3624999999999998</v>
      </c>
      <c r="I504" s="4">
        <v>4.3433999999999999</v>
      </c>
      <c r="J504" s="4">
        <v>47.423000000000002</v>
      </c>
      <c r="K504" s="4">
        <v>101.8125</v>
      </c>
      <c r="L504" s="4">
        <v>105.25</v>
      </c>
      <c r="M504" s="4">
        <v>102.1172</v>
      </c>
      <c r="N504" s="4">
        <v>5.1806999999999999</v>
      </c>
      <c r="O504" s="4">
        <v>5.1571999999999996</v>
      </c>
      <c r="P504" s="4">
        <v>4.8592000000000004</v>
      </c>
      <c r="Q504" s="4">
        <v>4.7747000000000002</v>
      </c>
    </row>
    <row r="505" spans="1:17" ht="15" customHeight="1" x14ac:dyDescent="0.2">
      <c r="A505" s="3">
        <v>42965</v>
      </c>
      <c r="B505" s="4">
        <v>40</v>
      </c>
      <c r="C505" s="4">
        <v>17</v>
      </c>
      <c r="D505" s="4">
        <v>7.1</v>
      </c>
      <c r="E505" s="4">
        <v>6.1</v>
      </c>
      <c r="F505" s="4">
        <v>13.8857</v>
      </c>
      <c r="G505" s="4">
        <v>2.1509</v>
      </c>
      <c r="H505" s="4">
        <v>3.3679000000000001</v>
      </c>
      <c r="I505" s="4">
        <v>4.3510999999999997</v>
      </c>
      <c r="J505" s="4">
        <v>48.633000000000003</v>
      </c>
      <c r="K505" s="4">
        <v>101.9922</v>
      </c>
      <c r="L505" s="4">
        <v>105.64060000000001</v>
      </c>
      <c r="M505" s="4">
        <v>102.6953</v>
      </c>
      <c r="N505" s="4">
        <v>5.0026000000000002</v>
      </c>
      <c r="O505" s="4">
        <v>5.0768000000000004</v>
      </c>
      <c r="P505" s="4">
        <v>4.7511999999999999</v>
      </c>
      <c r="Q505" s="4">
        <v>4.6477000000000004</v>
      </c>
    </row>
    <row r="506" spans="1:17" ht="15" customHeight="1" x14ac:dyDescent="0.2">
      <c r="A506" s="3">
        <v>42968</v>
      </c>
      <c r="B506" s="4">
        <v>47.4</v>
      </c>
      <c r="C506" s="4">
        <v>17.100000000000001</v>
      </c>
      <c r="D506" s="4">
        <v>10.6</v>
      </c>
      <c r="E506" s="4">
        <v>9.1999999999999993</v>
      </c>
      <c r="F506" s="4">
        <v>13.8659</v>
      </c>
      <c r="G506" s="4">
        <v>2.1537999999999999</v>
      </c>
      <c r="H506" s="4">
        <v>3.3694000000000002</v>
      </c>
      <c r="I506" s="4">
        <v>4.3514999999999997</v>
      </c>
      <c r="J506" s="4">
        <v>47.494999999999997</v>
      </c>
      <c r="K506" s="4">
        <v>102.0391</v>
      </c>
      <c r="L506" s="4">
        <v>105.4766</v>
      </c>
      <c r="M506" s="4">
        <v>102.4375</v>
      </c>
      <c r="N506" s="4">
        <v>5.1681999999999997</v>
      </c>
      <c r="O506" s="4">
        <v>5.0567000000000002</v>
      </c>
      <c r="P506" s="4">
        <v>4.7977999999999996</v>
      </c>
      <c r="Q506" s="4">
        <v>4.7045000000000003</v>
      </c>
    </row>
    <row r="507" spans="1:17" ht="15" customHeight="1" x14ac:dyDescent="0.2">
      <c r="A507" s="3">
        <v>42969</v>
      </c>
      <c r="B507" s="4">
        <v>47.3</v>
      </c>
      <c r="C507" s="4">
        <v>18.899999999999999</v>
      </c>
      <c r="D507" s="4">
        <v>10.8</v>
      </c>
      <c r="E507" s="4">
        <v>7.7</v>
      </c>
      <c r="F507" s="4">
        <v>13.849600000000001</v>
      </c>
      <c r="G507" s="4">
        <v>2.1547000000000001</v>
      </c>
      <c r="H507" s="4">
        <v>3.3685999999999998</v>
      </c>
      <c r="I507" s="4">
        <v>4.3490000000000002</v>
      </c>
      <c r="J507" s="4">
        <v>46.552</v>
      </c>
      <c r="K507" s="4">
        <v>101.7188</v>
      </c>
      <c r="L507" s="4">
        <v>104.9766</v>
      </c>
      <c r="M507" s="4">
        <v>101.8438</v>
      </c>
      <c r="N507" s="4">
        <v>5.3082000000000003</v>
      </c>
      <c r="O507" s="4">
        <v>5.2022000000000004</v>
      </c>
      <c r="P507" s="4">
        <v>4.9385000000000003</v>
      </c>
      <c r="Q507" s="4">
        <v>4.8356000000000003</v>
      </c>
    </row>
    <row r="508" spans="1:17" ht="15" customHeight="1" x14ac:dyDescent="0.2">
      <c r="A508" s="3">
        <v>42970</v>
      </c>
      <c r="B508" s="4">
        <v>47.2</v>
      </c>
      <c r="C508" s="4">
        <v>19</v>
      </c>
      <c r="D508" s="4">
        <v>10.9</v>
      </c>
      <c r="E508" s="4">
        <v>7.7</v>
      </c>
      <c r="F508" s="4">
        <v>13.852399999999999</v>
      </c>
      <c r="G508" s="4">
        <v>2.1573000000000002</v>
      </c>
      <c r="H508" s="4">
        <v>3.3713000000000002</v>
      </c>
      <c r="I508" s="4">
        <v>4.3517000000000001</v>
      </c>
      <c r="J508" s="4">
        <v>46.552</v>
      </c>
      <c r="K508" s="4">
        <v>101.7188</v>
      </c>
      <c r="L508" s="4">
        <v>104.9766</v>
      </c>
      <c r="M508" s="4">
        <v>101.8438</v>
      </c>
      <c r="N508" s="4">
        <v>5.3071999999999999</v>
      </c>
      <c r="O508" s="4">
        <v>5.2031000000000001</v>
      </c>
      <c r="P508" s="4">
        <v>4.9394</v>
      </c>
      <c r="Q508" s="4">
        <v>4.8357000000000001</v>
      </c>
    </row>
    <row r="509" spans="1:17" ht="15" customHeight="1" x14ac:dyDescent="0.2">
      <c r="A509" s="3">
        <v>42971</v>
      </c>
      <c r="B509" s="4">
        <v>46.3</v>
      </c>
      <c r="C509" s="4">
        <v>17.600000000000001</v>
      </c>
      <c r="D509" s="4">
        <v>11.6</v>
      </c>
      <c r="E509" s="4">
        <v>8.4</v>
      </c>
      <c r="F509" s="4">
        <v>13.872199999999999</v>
      </c>
      <c r="G509" s="4">
        <v>2.1663999999999999</v>
      </c>
      <c r="H509" s="4">
        <v>3.3807999999999998</v>
      </c>
      <c r="I509" s="4">
        <v>4.3624000000000001</v>
      </c>
      <c r="J509" s="4">
        <v>47.128</v>
      </c>
      <c r="K509" s="4">
        <v>101.9063</v>
      </c>
      <c r="L509" s="4">
        <v>105.2109</v>
      </c>
      <c r="M509" s="4">
        <v>102.1563</v>
      </c>
      <c r="N509" s="4">
        <v>5.2176999999999998</v>
      </c>
      <c r="O509" s="4">
        <v>5.1212</v>
      </c>
      <c r="P509" s="4">
        <v>4.8766999999999996</v>
      </c>
      <c r="Q509" s="4">
        <v>4.7672999999999996</v>
      </c>
    </row>
    <row r="510" spans="1:17" ht="15" customHeight="1" x14ac:dyDescent="0.2">
      <c r="A510" s="3">
        <v>42972</v>
      </c>
      <c r="B510" s="4">
        <v>44.7</v>
      </c>
      <c r="C510" s="4">
        <v>18.600000000000001</v>
      </c>
      <c r="D510" s="4">
        <v>12.1</v>
      </c>
      <c r="E510" s="4">
        <v>8.5</v>
      </c>
      <c r="F510" s="4">
        <v>13.876899999999999</v>
      </c>
      <c r="G510" s="4">
        <v>2.1684999999999999</v>
      </c>
      <c r="H510" s="4">
        <v>3.3824999999999998</v>
      </c>
      <c r="I510" s="4">
        <v>4.3636999999999997</v>
      </c>
      <c r="J510" s="4">
        <v>47.222999999999999</v>
      </c>
      <c r="K510" s="4">
        <v>101.8125</v>
      </c>
      <c r="L510" s="4">
        <v>105.0703</v>
      </c>
      <c r="M510" s="4">
        <v>101.9922</v>
      </c>
      <c r="N510" s="4">
        <v>5.2024999999999997</v>
      </c>
      <c r="O510" s="4">
        <v>5.1642999999999999</v>
      </c>
      <c r="P510" s="4">
        <v>4.9168000000000003</v>
      </c>
      <c r="Q510" s="4">
        <v>4.8036000000000003</v>
      </c>
    </row>
    <row r="511" spans="1:17" ht="15" customHeight="1" x14ac:dyDescent="0.2">
      <c r="A511" s="3">
        <v>42975</v>
      </c>
      <c r="B511" s="4">
        <v>41.6</v>
      </c>
      <c r="C511" s="4">
        <v>19.8</v>
      </c>
      <c r="D511" s="4">
        <v>9.6999999999999993</v>
      </c>
      <c r="E511" s="4">
        <v>7</v>
      </c>
      <c r="F511" s="4">
        <v>13.8728</v>
      </c>
      <c r="G511" s="4">
        <v>2.1698</v>
      </c>
      <c r="H511" s="4">
        <v>3.3834</v>
      </c>
      <c r="I511" s="4">
        <v>4.3634000000000004</v>
      </c>
      <c r="J511" s="4">
        <v>46.884</v>
      </c>
      <c r="K511" s="4">
        <v>101.5625</v>
      </c>
      <c r="L511" s="4">
        <v>104.8125</v>
      </c>
      <c r="M511" s="4">
        <v>101.6563</v>
      </c>
      <c r="N511" s="4">
        <v>5.2521000000000004</v>
      </c>
      <c r="O511" s="4">
        <v>5.2774999999999999</v>
      </c>
      <c r="P511" s="4">
        <v>4.9897</v>
      </c>
      <c r="Q511" s="4">
        <v>4.8779000000000003</v>
      </c>
    </row>
    <row r="512" spans="1:17" ht="15" customHeight="1" x14ac:dyDescent="0.2">
      <c r="A512" s="3">
        <v>42976</v>
      </c>
      <c r="B512" s="4">
        <v>41.4</v>
      </c>
      <c r="C512" s="4">
        <v>19.5</v>
      </c>
      <c r="D512" s="4">
        <v>9.9</v>
      </c>
      <c r="E512" s="4">
        <v>7.9</v>
      </c>
      <c r="F512" s="4">
        <v>13.8924</v>
      </c>
      <c r="G512" s="4">
        <v>2.1730999999999998</v>
      </c>
      <c r="H512" s="4">
        <v>3.3879999999999999</v>
      </c>
      <c r="I512" s="4">
        <v>4.3693999999999997</v>
      </c>
      <c r="J512" s="4">
        <v>47.722999999999999</v>
      </c>
      <c r="K512" s="4">
        <v>101.6875</v>
      </c>
      <c r="L512" s="4">
        <v>105.0938</v>
      </c>
      <c r="M512" s="4">
        <v>102.0391</v>
      </c>
      <c r="N512" s="4">
        <v>5.1268000000000002</v>
      </c>
      <c r="O512" s="4">
        <v>5.2221000000000002</v>
      </c>
      <c r="P512" s="4">
        <v>4.9119999999999999</v>
      </c>
      <c r="Q512" s="4">
        <v>4.7935999999999996</v>
      </c>
    </row>
    <row r="513" spans="1:17" ht="15" customHeight="1" x14ac:dyDescent="0.2">
      <c r="A513" s="3">
        <v>42977</v>
      </c>
      <c r="B513" s="4">
        <v>43.1</v>
      </c>
      <c r="C513" s="4">
        <v>19.3</v>
      </c>
      <c r="D513" s="4">
        <v>9.6</v>
      </c>
      <c r="E513" s="4">
        <v>8.3000000000000007</v>
      </c>
      <c r="F513" s="4">
        <v>13.9077</v>
      </c>
      <c r="G513" s="4">
        <v>2.1766999999999999</v>
      </c>
      <c r="H513" s="4">
        <v>3.3929</v>
      </c>
      <c r="I513" s="4">
        <v>4.3758999999999997</v>
      </c>
      <c r="J513" s="4">
        <v>48.356999999999999</v>
      </c>
      <c r="K513" s="4">
        <v>101.8438</v>
      </c>
      <c r="L513" s="4">
        <v>105.4297</v>
      </c>
      <c r="M513" s="4">
        <v>102.4766</v>
      </c>
      <c r="N513" s="4">
        <v>5.0331000000000001</v>
      </c>
      <c r="O513" s="4">
        <v>5.1528999999999998</v>
      </c>
      <c r="P513" s="4">
        <v>4.8196000000000003</v>
      </c>
      <c r="Q513" s="4">
        <v>4.6978</v>
      </c>
    </row>
    <row r="514" spans="1:17" ht="15" customHeight="1" x14ac:dyDescent="0.2">
      <c r="A514" s="3">
        <v>42978</v>
      </c>
      <c r="B514" s="4">
        <v>43.4</v>
      </c>
      <c r="C514" s="4">
        <v>18.600000000000001</v>
      </c>
      <c r="D514" s="4">
        <v>10</v>
      </c>
      <c r="E514" s="4">
        <v>8.3000000000000007</v>
      </c>
      <c r="F514" s="4">
        <v>13.9148</v>
      </c>
      <c r="G514" s="4">
        <v>2.1846000000000001</v>
      </c>
      <c r="H514" s="4">
        <v>3.4005999999999998</v>
      </c>
      <c r="I514" s="4">
        <v>4.3834999999999997</v>
      </c>
      <c r="J514" s="4">
        <v>48.302999999999997</v>
      </c>
      <c r="K514" s="4">
        <v>101.8438</v>
      </c>
      <c r="L514" s="4">
        <v>105.375</v>
      </c>
      <c r="M514" s="4">
        <v>102.4297</v>
      </c>
      <c r="N514" s="4">
        <v>5.0381</v>
      </c>
      <c r="O514" s="4">
        <v>5.1555999999999997</v>
      </c>
      <c r="P514" s="4">
        <v>4.8376000000000001</v>
      </c>
      <c r="Q514" s="4">
        <v>4.7087000000000003</v>
      </c>
    </row>
    <row r="515" spans="1:17" ht="15" customHeight="1" x14ac:dyDescent="0.2">
      <c r="A515" s="3">
        <v>42979</v>
      </c>
      <c r="B515" s="4">
        <v>40.6</v>
      </c>
      <c r="C515" s="4">
        <v>18.5</v>
      </c>
      <c r="D515" s="4">
        <v>9</v>
      </c>
      <c r="E515" s="4">
        <v>8.1999999999999993</v>
      </c>
      <c r="F515" s="4">
        <v>13.917400000000001</v>
      </c>
      <c r="G515" s="4">
        <v>2.1863999999999999</v>
      </c>
      <c r="H515" s="4">
        <v>3.4018999999999999</v>
      </c>
      <c r="I515" s="4">
        <v>4.3837999999999999</v>
      </c>
      <c r="J515" s="4">
        <v>48.296999999999997</v>
      </c>
      <c r="K515" s="4">
        <v>101.6875</v>
      </c>
      <c r="L515" s="4">
        <v>105.1797</v>
      </c>
      <c r="M515" s="4">
        <v>102.1563</v>
      </c>
      <c r="N515" s="4">
        <v>5.0378999999999996</v>
      </c>
      <c r="O515" s="4">
        <v>5.2262000000000004</v>
      </c>
      <c r="P515" s="4">
        <v>4.8926999999999996</v>
      </c>
      <c r="Q515" s="4">
        <v>4.7686999999999999</v>
      </c>
    </row>
    <row r="516" spans="1:17" ht="15" customHeight="1" x14ac:dyDescent="0.2">
      <c r="A516" s="3">
        <v>42982</v>
      </c>
      <c r="B516" s="4">
        <v>39.4</v>
      </c>
      <c r="C516" s="4">
        <v>12.9</v>
      </c>
      <c r="D516" s="4">
        <v>9</v>
      </c>
      <c r="E516" s="4">
        <v>8.6</v>
      </c>
      <c r="F516" s="4">
        <v>13.9284</v>
      </c>
      <c r="G516" s="4">
        <v>2.1901000000000002</v>
      </c>
      <c r="H516" s="4">
        <v>3.4060999999999999</v>
      </c>
      <c r="I516" s="4">
        <v>4.3888999999999996</v>
      </c>
      <c r="J516" s="4">
        <v>48.719000000000001</v>
      </c>
      <c r="K516" s="4">
        <v>101.875</v>
      </c>
      <c r="L516" s="4">
        <v>105.4063</v>
      </c>
      <c r="M516" s="4">
        <v>102.4375</v>
      </c>
      <c r="N516" s="4">
        <v>4.9760999999999997</v>
      </c>
      <c r="O516" s="4">
        <v>5.1435000000000004</v>
      </c>
      <c r="P516" s="4">
        <v>4.8308</v>
      </c>
      <c r="Q516" s="4">
        <v>4.7073999999999998</v>
      </c>
    </row>
    <row r="517" spans="1:17" ht="15" customHeight="1" x14ac:dyDescent="0.2">
      <c r="A517" s="3">
        <v>42983</v>
      </c>
      <c r="B517" s="4">
        <v>37.1</v>
      </c>
      <c r="C517" s="4">
        <v>11.9</v>
      </c>
      <c r="D517" s="4">
        <v>8.1</v>
      </c>
      <c r="E517" s="4">
        <v>8.9</v>
      </c>
      <c r="F517" s="4">
        <v>13.9354</v>
      </c>
      <c r="G517" s="4">
        <v>2.1930000000000001</v>
      </c>
      <c r="H517" s="4">
        <v>3.4091</v>
      </c>
      <c r="I517" s="4">
        <v>4.3916000000000004</v>
      </c>
      <c r="J517" s="4">
        <v>48.936</v>
      </c>
      <c r="K517" s="4">
        <v>101.9063</v>
      </c>
      <c r="L517" s="4">
        <v>105.4609</v>
      </c>
      <c r="M517" s="4">
        <v>102.4453</v>
      </c>
      <c r="N517" s="4">
        <v>4.944</v>
      </c>
      <c r="O517" s="4">
        <v>5.1304999999999996</v>
      </c>
      <c r="P517" s="4">
        <v>4.8167</v>
      </c>
      <c r="Q517" s="4">
        <v>4.7058999999999997</v>
      </c>
    </row>
    <row r="518" spans="1:17" ht="15" customHeight="1" x14ac:dyDescent="0.2">
      <c r="A518" s="3">
        <v>42984</v>
      </c>
      <c r="B518" s="4">
        <v>33.5</v>
      </c>
      <c r="C518" s="4">
        <v>14.5</v>
      </c>
      <c r="D518" s="4">
        <v>11.1</v>
      </c>
      <c r="E518" s="4">
        <v>9.9</v>
      </c>
      <c r="F518" s="4">
        <v>13.9595</v>
      </c>
      <c r="G518" s="4">
        <v>2.1956000000000002</v>
      </c>
      <c r="H518" s="4">
        <v>3.4121999999999999</v>
      </c>
      <c r="I518" s="4">
        <v>4.3963000000000001</v>
      </c>
      <c r="J518" s="4">
        <v>50.046999999999997</v>
      </c>
      <c r="K518" s="4">
        <v>101.9063</v>
      </c>
      <c r="L518" s="4">
        <v>105.5234</v>
      </c>
      <c r="M518" s="4">
        <v>102.6875</v>
      </c>
      <c r="N518" s="4">
        <v>4.7858999999999998</v>
      </c>
      <c r="O518" s="4">
        <v>5.1314000000000002</v>
      </c>
      <c r="P518" s="4">
        <v>4.8003999999999998</v>
      </c>
      <c r="Q518" s="4">
        <v>4.6534000000000004</v>
      </c>
    </row>
    <row r="519" spans="1:17" ht="15" customHeight="1" x14ac:dyDescent="0.2">
      <c r="A519" s="3">
        <v>42985</v>
      </c>
      <c r="B519" s="4">
        <v>36.200000000000003</v>
      </c>
      <c r="C519" s="4">
        <v>14.5</v>
      </c>
      <c r="D519" s="4">
        <v>10.6</v>
      </c>
      <c r="E519" s="4">
        <v>8.6999999999999993</v>
      </c>
      <c r="F519" s="4">
        <v>13.956300000000001</v>
      </c>
      <c r="G519" s="4">
        <v>2.2031999999999998</v>
      </c>
      <c r="H519" s="4">
        <v>3.4188999999999998</v>
      </c>
      <c r="I519" s="4">
        <v>4.4024999999999999</v>
      </c>
      <c r="J519" s="4">
        <v>49.451000000000001</v>
      </c>
      <c r="K519" s="4">
        <v>101.8203</v>
      </c>
      <c r="L519" s="4">
        <v>105.3438</v>
      </c>
      <c r="M519" s="4">
        <v>102.4688</v>
      </c>
      <c r="N519" s="4">
        <v>4.867</v>
      </c>
      <c r="O519" s="4">
        <v>5.1722000000000001</v>
      </c>
      <c r="P519" s="4">
        <v>4.8528000000000002</v>
      </c>
      <c r="Q519" s="4">
        <v>4.7016999999999998</v>
      </c>
    </row>
    <row r="520" spans="1:17" ht="15" customHeight="1" x14ac:dyDescent="0.2">
      <c r="A520" s="3">
        <v>42986</v>
      </c>
      <c r="B520" s="4">
        <v>33.299999999999997</v>
      </c>
      <c r="C520" s="4">
        <v>17.7</v>
      </c>
      <c r="D520" s="4">
        <v>12.6</v>
      </c>
      <c r="E520" s="4">
        <v>12</v>
      </c>
      <c r="F520" s="4">
        <v>13.979799999999999</v>
      </c>
      <c r="G520" s="4">
        <v>2.2054</v>
      </c>
      <c r="H520" s="4">
        <v>3.4222000000000001</v>
      </c>
      <c r="I520" s="4">
        <v>4.4067999999999996</v>
      </c>
      <c r="J520" s="4">
        <v>50.536000000000001</v>
      </c>
      <c r="K520" s="4">
        <v>101.75</v>
      </c>
      <c r="L520" s="4">
        <v>105.4375</v>
      </c>
      <c r="M520" s="4">
        <v>102.6563</v>
      </c>
      <c r="N520" s="4">
        <v>4.7144000000000004</v>
      </c>
      <c r="O520" s="4">
        <v>5.2042000000000002</v>
      </c>
      <c r="P520" s="4">
        <v>4.8278999999999996</v>
      </c>
      <c r="Q520" s="4">
        <v>4.6611000000000002</v>
      </c>
    </row>
    <row r="521" spans="1:17" ht="15" customHeight="1" x14ac:dyDescent="0.2">
      <c r="A521" s="3">
        <v>42989</v>
      </c>
      <c r="B521" s="4">
        <v>32</v>
      </c>
      <c r="C521" s="4">
        <v>12.4</v>
      </c>
      <c r="D521" s="4">
        <v>9.1999999999999993</v>
      </c>
      <c r="E521" s="4">
        <v>7.7</v>
      </c>
      <c r="F521" s="4">
        <v>13.984299999999999</v>
      </c>
      <c r="G521" s="4">
        <v>2.2094</v>
      </c>
      <c r="H521" s="4">
        <v>3.4264999999999999</v>
      </c>
      <c r="I521" s="4">
        <v>4.4120999999999997</v>
      </c>
      <c r="J521" s="4">
        <v>50.634</v>
      </c>
      <c r="K521" s="4">
        <v>101.9922</v>
      </c>
      <c r="L521" s="4">
        <v>105.6875</v>
      </c>
      <c r="M521" s="4">
        <v>102.9688</v>
      </c>
      <c r="N521" s="4">
        <v>4.6999000000000004</v>
      </c>
      <c r="O521" s="4">
        <v>5.0979999999999999</v>
      </c>
      <c r="P521" s="4">
        <v>4.7602000000000002</v>
      </c>
      <c r="Q521" s="4">
        <v>4.5936000000000003</v>
      </c>
    </row>
    <row r="522" spans="1:17" ht="15" customHeight="1" x14ac:dyDescent="0.2">
      <c r="A522" s="3">
        <v>42990</v>
      </c>
      <c r="B522" s="4">
        <v>31.2</v>
      </c>
      <c r="C522" s="4">
        <v>10.6</v>
      </c>
      <c r="D522" s="4">
        <v>7.6</v>
      </c>
      <c r="E522" s="4">
        <v>6.9</v>
      </c>
      <c r="F522" s="4">
        <v>13.994199999999999</v>
      </c>
      <c r="G522" s="4">
        <v>2.2128000000000001</v>
      </c>
      <c r="H522" s="4">
        <v>3.4308999999999998</v>
      </c>
      <c r="I522" s="4">
        <v>4.4173999999999998</v>
      </c>
      <c r="J522" s="4">
        <v>51.014000000000003</v>
      </c>
      <c r="K522" s="4">
        <v>102.125</v>
      </c>
      <c r="L522" s="4">
        <v>105.9375</v>
      </c>
      <c r="M522" s="4">
        <v>103.2734</v>
      </c>
      <c r="N522" s="4">
        <v>4.6467000000000001</v>
      </c>
      <c r="O522" s="4">
        <v>5.0404999999999998</v>
      </c>
      <c r="P522" s="4">
        <v>4.6927000000000003</v>
      </c>
      <c r="Q522" s="4">
        <v>4.5282</v>
      </c>
    </row>
    <row r="523" spans="1:17" ht="15" customHeight="1" x14ac:dyDescent="0.2">
      <c r="A523" s="3">
        <v>42991</v>
      </c>
      <c r="B523" s="4">
        <v>33.1</v>
      </c>
      <c r="C523" s="4">
        <v>14.9</v>
      </c>
      <c r="D523" s="4">
        <v>10</v>
      </c>
      <c r="E523" s="4">
        <v>9.6999999999999993</v>
      </c>
      <c r="F523" s="4">
        <v>13.9917</v>
      </c>
      <c r="G523" s="4">
        <v>2.2153</v>
      </c>
      <c r="H523" s="4">
        <v>3.4333</v>
      </c>
      <c r="I523" s="4">
        <v>4.4189999999999996</v>
      </c>
      <c r="J523" s="4">
        <v>50.734000000000002</v>
      </c>
      <c r="K523" s="4">
        <v>102.0859</v>
      </c>
      <c r="L523" s="4">
        <v>105.9063</v>
      </c>
      <c r="M523" s="4">
        <v>103.1563</v>
      </c>
      <c r="N523" s="4">
        <v>4.6843000000000004</v>
      </c>
      <c r="O523" s="4">
        <v>5.0587</v>
      </c>
      <c r="P523" s="4">
        <v>4.7022000000000004</v>
      </c>
      <c r="Q523" s="4">
        <v>4.5537000000000001</v>
      </c>
    </row>
    <row r="524" spans="1:17" ht="15" customHeight="1" x14ac:dyDescent="0.2">
      <c r="A524" s="3">
        <v>42992</v>
      </c>
      <c r="B524" s="4">
        <v>32.700000000000003</v>
      </c>
      <c r="C524" s="4">
        <v>12.6</v>
      </c>
      <c r="D524" s="4">
        <v>7.8</v>
      </c>
      <c r="E524" s="4">
        <v>8.9</v>
      </c>
      <c r="F524" s="4">
        <v>14.005599999999999</v>
      </c>
      <c r="G524" s="4">
        <v>2.2240000000000002</v>
      </c>
      <c r="H524" s="4">
        <v>3.4428000000000001</v>
      </c>
      <c r="I524" s="4">
        <v>4.4290000000000003</v>
      </c>
      <c r="J524" s="4">
        <v>51.039000000000001</v>
      </c>
      <c r="K524" s="4">
        <v>102.2188</v>
      </c>
      <c r="L524" s="4">
        <v>106.1328</v>
      </c>
      <c r="M524" s="4">
        <v>103.3828</v>
      </c>
      <c r="N524" s="4">
        <v>4.6398000000000001</v>
      </c>
      <c r="O524" s="4">
        <v>5.0034999999999998</v>
      </c>
      <c r="P524" s="4">
        <v>4.6436000000000002</v>
      </c>
      <c r="Q524" s="4">
        <v>4.5057999999999998</v>
      </c>
    </row>
    <row r="525" spans="1:17" ht="15" customHeight="1" x14ac:dyDescent="0.2">
      <c r="A525" s="3">
        <v>42993</v>
      </c>
      <c r="B525" s="4">
        <v>32.700000000000003</v>
      </c>
      <c r="C525" s="4">
        <v>12.4</v>
      </c>
      <c r="D525" s="4">
        <v>8.3000000000000007</v>
      </c>
      <c r="E525" s="4">
        <v>9.1</v>
      </c>
      <c r="F525" s="4">
        <v>14.0136</v>
      </c>
      <c r="G525" s="4">
        <v>2.2271999999999998</v>
      </c>
      <c r="H525" s="4">
        <v>3.4462999999999999</v>
      </c>
      <c r="I525" s="4">
        <v>4.4329999999999998</v>
      </c>
      <c r="J525" s="4">
        <v>51.319000000000003</v>
      </c>
      <c r="K525" s="4">
        <v>102.3203</v>
      </c>
      <c r="L525" s="4">
        <v>106.2578</v>
      </c>
      <c r="M525" s="4">
        <v>103.5391</v>
      </c>
      <c r="N525" s="4">
        <v>4.6009000000000002</v>
      </c>
      <c r="O525" s="4">
        <v>4.9602000000000004</v>
      </c>
      <c r="P525" s="4">
        <v>4.6105999999999998</v>
      </c>
      <c r="Q525" s="4">
        <v>4.4725999999999999</v>
      </c>
    </row>
    <row r="526" spans="1:17" ht="15" customHeight="1" x14ac:dyDescent="0.2">
      <c r="A526" s="3">
        <v>42996</v>
      </c>
      <c r="B526" s="4">
        <v>34.1</v>
      </c>
      <c r="C526" s="4">
        <v>15</v>
      </c>
      <c r="D526" s="4">
        <v>10.9</v>
      </c>
      <c r="E526" s="4">
        <v>10.1</v>
      </c>
      <c r="F526" s="4">
        <v>14.0129</v>
      </c>
      <c r="G526" s="4">
        <v>2.2290999999999999</v>
      </c>
      <c r="H526" s="4">
        <v>3.4476</v>
      </c>
      <c r="I526" s="4">
        <v>4.4341999999999997</v>
      </c>
      <c r="J526" s="4">
        <v>51.133000000000003</v>
      </c>
      <c r="K526" s="4">
        <v>102.1875</v>
      </c>
      <c r="L526" s="4">
        <v>106.0547</v>
      </c>
      <c r="M526" s="4">
        <v>103.3672</v>
      </c>
      <c r="N526" s="4">
        <v>4.6253000000000002</v>
      </c>
      <c r="O526" s="4">
        <v>5.0191999999999997</v>
      </c>
      <c r="P526" s="4">
        <v>4.6669</v>
      </c>
      <c r="Q526" s="4">
        <v>4.5098000000000003</v>
      </c>
    </row>
    <row r="527" spans="1:17" ht="15" customHeight="1" x14ac:dyDescent="0.2">
      <c r="A527" s="3">
        <v>42997</v>
      </c>
      <c r="B527" s="4">
        <v>34</v>
      </c>
      <c r="C527" s="4">
        <v>11.9</v>
      </c>
      <c r="D527" s="4">
        <v>6.9</v>
      </c>
      <c r="E527" s="4">
        <v>9.5</v>
      </c>
      <c r="F527" s="4">
        <v>14.0123</v>
      </c>
      <c r="G527" s="4">
        <v>2.2323</v>
      </c>
      <c r="H527" s="4">
        <v>3.4510999999999998</v>
      </c>
      <c r="I527" s="4">
        <v>4.4371999999999998</v>
      </c>
      <c r="J527" s="4">
        <v>50.957999999999998</v>
      </c>
      <c r="K527" s="4">
        <v>102.2813</v>
      </c>
      <c r="L527" s="4">
        <v>106.1797</v>
      </c>
      <c r="M527" s="4">
        <v>103.4063</v>
      </c>
      <c r="N527" s="4">
        <v>4.6483999999999996</v>
      </c>
      <c r="O527" s="4">
        <v>4.9793000000000003</v>
      </c>
      <c r="P527" s="4">
        <v>4.6340000000000003</v>
      </c>
      <c r="Q527" s="4">
        <v>4.5016999999999996</v>
      </c>
    </row>
    <row r="528" spans="1:17" ht="15" customHeight="1" x14ac:dyDescent="0.2">
      <c r="A528" s="3">
        <v>42998</v>
      </c>
      <c r="B528" s="4">
        <v>32.6</v>
      </c>
      <c r="C528" s="4">
        <v>12.3</v>
      </c>
      <c r="D528" s="4">
        <v>6.2</v>
      </c>
      <c r="E528" s="4">
        <v>8.8000000000000007</v>
      </c>
      <c r="F528" s="4">
        <v>14.0213</v>
      </c>
      <c r="G528" s="4">
        <v>2.2349999999999999</v>
      </c>
      <c r="H528" s="4">
        <v>3.4542000000000002</v>
      </c>
      <c r="I528" s="4">
        <v>4.4405999999999999</v>
      </c>
      <c r="J528" s="4">
        <v>51.292999999999999</v>
      </c>
      <c r="K528" s="4">
        <v>102.2813</v>
      </c>
      <c r="L528" s="4">
        <v>106.2422</v>
      </c>
      <c r="M528" s="4">
        <v>103.4922</v>
      </c>
      <c r="N528" s="4">
        <v>4.6017000000000001</v>
      </c>
      <c r="O528" s="4">
        <v>4.9804000000000004</v>
      </c>
      <c r="P528" s="4">
        <v>4.6181000000000001</v>
      </c>
      <c r="Q528" s="4">
        <v>4.4836</v>
      </c>
    </row>
    <row r="529" spans="1:17" ht="15" customHeight="1" x14ac:dyDescent="0.2">
      <c r="A529" s="3">
        <v>42999</v>
      </c>
      <c r="B529" s="4">
        <v>33.299999999999997</v>
      </c>
      <c r="C529" s="4">
        <v>11.5</v>
      </c>
      <c r="D529" s="4">
        <v>6.5</v>
      </c>
      <c r="E529" s="4">
        <v>8.5</v>
      </c>
      <c r="F529" s="4">
        <v>14.027200000000001</v>
      </c>
      <c r="G529" s="4">
        <v>2.2435</v>
      </c>
      <c r="H529" s="4">
        <v>3.4626000000000001</v>
      </c>
      <c r="I529" s="4">
        <v>4.4493999999999998</v>
      </c>
      <c r="J529" s="4">
        <v>51.167000000000002</v>
      </c>
      <c r="K529" s="4">
        <v>102.375</v>
      </c>
      <c r="L529" s="4">
        <v>106.3125</v>
      </c>
      <c r="M529" s="4">
        <v>103.5938</v>
      </c>
      <c r="N529" s="4">
        <v>4.6163999999999996</v>
      </c>
      <c r="O529" s="4">
        <v>4.9429999999999996</v>
      </c>
      <c r="P529" s="4">
        <v>4.6022999999999996</v>
      </c>
      <c r="Q529" s="4">
        <v>4.4629000000000003</v>
      </c>
    </row>
    <row r="530" spans="1:17" ht="15" customHeight="1" x14ac:dyDescent="0.2">
      <c r="A530" s="3">
        <v>43000</v>
      </c>
      <c r="B530" s="4">
        <v>33.1</v>
      </c>
      <c r="C530" s="4">
        <v>14.2</v>
      </c>
      <c r="D530" s="4">
        <v>6.9</v>
      </c>
      <c r="E530" s="4">
        <v>8.6</v>
      </c>
      <c r="F530" s="4">
        <v>14.0259</v>
      </c>
      <c r="G530" s="4">
        <v>2.2448999999999999</v>
      </c>
      <c r="H530" s="4">
        <v>3.4634999999999998</v>
      </c>
      <c r="I530" s="4">
        <v>4.4497</v>
      </c>
      <c r="J530" s="4">
        <v>50.951999999999998</v>
      </c>
      <c r="K530" s="4">
        <v>102.1484</v>
      </c>
      <c r="L530" s="4">
        <v>106.0625</v>
      </c>
      <c r="M530" s="4">
        <v>103.3125</v>
      </c>
      <c r="N530" s="4">
        <v>4.6448</v>
      </c>
      <c r="O530" s="4">
        <v>5.0423999999999998</v>
      </c>
      <c r="P530" s="4">
        <v>4.6711</v>
      </c>
      <c r="Q530" s="4">
        <v>4.5233999999999996</v>
      </c>
    </row>
    <row r="531" spans="1:17" ht="15" customHeight="1" x14ac:dyDescent="0.2">
      <c r="A531" s="3">
        <v>43003</v>
      </c>
      <c r="B531" s="4">
        <v>35.6</v>
      </c>
      <c r="C531" s="4">
        <v>11.9</v>
      </c>
      <c r="D531" s="4">
        <v>7.8</v>
      </c>
      <c r="E531" s="4">
        <v>9.6999999999999993</v>
      </c>
      <c r="F531" s="4">
        <v>14.028</v>
      </c>
      <c r="G531" s="4">
        <v>2.2488000000000001</v>
      </c>
      <c r="H531" s="4">
        <v>3.4679000000000002</v>
      </c>
      <c r="I531" s="4">
        <v>4.4545000000000003</v>
      </c>
      <c r="J531" s="4">
        <v>50.915999999999997</v>
      </c>
      <c r="K531" s="4">
        <v>102.375</v>
      </c>
      <c r="L531" s="4">
        <v>106.3125</v>
      </c>
      <c r="M531" s="4">
        <v>103.5703</v>
      </c>
      <c r="N531" s="4">
        <v>4.6487999999999996</v>
      </c>
      <c r="O531" s="4">
        <v>4.9451999999999998</v>
      </c>
      <c r="P531" s="4">
        <v>4.6044999999999998</v>
      </c>
      <c r="Q531" s="4">
        <v>4.4686000000000003</v>
      </c>
    </row>
    <row r="532" spans="1:17" ht="15" customHeight="1" x14ac:dyDescent="0.2">
      <c r="A532" s="3">
        <v>43004</v>
      </c>
      <c r="B532" s="4">
        <v>34.9</v>
      </c>
      <c r="C532" s="4">
        <v>11.5</v>
      </c>
      <c r="D532" s="4">
        <v>5.9</v>
      </c>
      <c r="E532" s="4">
        <v>8.4</v>
      </c>
      <c r="F532" s="4">
        <v>14.0425</v>
      </c>
      <c r="G532" s="4">
        <v>2.2524999999999999</v>
      </c>
      <c r="H532" s="4">
        <v>3.4727999999999999</v>
      </c>
      <c r="I532" s="4">
        <v>4.4604999999999997</v>
      </c>
      <c r="J532" s="4">
        <v>51.55</v>
      </c>
      <c r="K532" s="4">
        <v>102.5625</v>
      </c>
      <c r="L532" s="4">
        <v>106.6563</v>
      </c>
      <c r="M532" s="4">
        <v>103.9609</v>
      </c>
      <c r="N532" s="4">
        <v>4.5617999999999999</v>
      </c>
      <c r="O532" s="4">
        <v>4.8653000000000004</v>
      </c>
      <c r="P532" s="4">
        <v>4.5129000000000001</v>
      </c>
      <c r="Q532" s="4">
        <v>4.3857999999999997</v>
      </c>
    </row>
    <row r="533" spans="1:17" ht="15" customHeight="1" x14ac:dyDescent="0.2">
      <c r="A533" s="3">
        <v>43005</v>
      </c>
      <c r="B533" s="4">
        <v>34.799999999999997</v>
      </c>
      <c r="C533" s="4">
        <v>11.7</v>
      </c>
      <c r="D533" s="4">
        <v>6.1</v>
      </c>
      <c r="E533" s="4">
        <v>8.5</v>
      </c>
      <c r="F533" s="4">
        <v>14.045299999999999</v>
      </c>
      <c r="G533" s="4">
        <v>2.2551000000000001</v>
      </c>
      <c r="H533" s="4">
        <v>3.4754999999999998</v>
      </c>
      <c r="I533" s="4">
        <v>4.4631999999999996</v>
      </c>
      <c r="J533" s="4">
        <v>51.55</v>
      </c>
      <c r="K533" s="4">
        <v>102.5625</v>
      </c>
      <c r="L533" s="4">
        <v>106.6563</v>
      </c>
      <c r="M533" s="4">
        <v>103.9609</v>
      </c>
      <c r="N533" s="4">
        <v>4.5609000000000002</v>
      </c>
      <c r="O533" s="4">
        <v>4.8665000000000003</v>
      </c>
      <c r="P533" s="4">
        <v>4.5140000000000002</v>
      </c>
      <c r="Q533" s="4">
        <v>4.3860999999999999</v>
      </c>
    </row>
    <row r="534" spans="1:17" ht="15" customHeight="1" x14ac:dyDescent="0.2">
      <c r="A534" s="3">
        <v>43006</v>
      </c>
      <c r="B534" s="4">
        <v>34.799999999999997</v>
      </c>
      <c r="C534" s="4">
        <v>14.8</v>
      </c>
      <c r="D534" s="4">
        <v>8.1</v>
      </c>
      <c r="E534" s="4">
        <v>10.5</v>
      </c>
      <c r="F534" s="4">
        <v>14.0656</v>
      </c>
      <c r="G534" s="4">
        <v>2.2633000000000001</v>
      </c>
      <c r="H534" s="4">
        <v>3.4843999999999999</v>
      </c>
      <c r="I534" s="4">
        <v>4.4730999999999996</v>
      </c>
      <c r="J534" s="4">
        <v>52.207000000000001</v>
      </c>
      <c r="K534" s="4">
        <v>102.5938</v>
      </c>
      <c r="L534" s="4">
        <v>106.8047</v>
      </c>
      <c r="M534" s="4">
        <v>104.1875</v>
      </c>
      <c r="N534" s="4">
        <v>4.4702999999999999</v>
      </c>
      <c r="O534" s="4">
        <v>4.8566000000000003</v>
      </c>
      <c r="P534" s="4">
        <v>4.4775999999999998</v>
      </c>
      <c r="Q534" s="4">
        <v>4.3391999999999999</v>
      </c>
    </row>
    <row r="535" spans="1:17" ht="15" customHeight="1" x14ac:dyDescent="0.2">
      <c r="A535" s="3">
        <v>43007</v>
      </c>
      <c r="B535" s="4">
        <v>34.799999999999997</v>
      </c>
      <c r="C535" s="4">
        <v>11.9</v>
      </c>
      <c r="D535" s="4">
        <v>6.4</v>
      </c>
      <c r="E535" s="4">
        <v>8.6999999999999993</v>
      </c>
      <c r="F535" s="4">
        <v>14.0655</v>
      </c>
      <c r="G535" s="4">
        <v>2.2658999999999998</v>
      </c>
      <c r="H535" s="4">
        <v>3.4868000000000001</v>
      </c>
      <c r="I535" s="4">
        <v>4.4752000000000001</v>
      </c>
      <c r="J535" s="4">
        <v>52.055</v>
      </c>
      <c r="K535" s="4">
        <v>102.5938</v>
      </c>
      <c r="L535" s="4">
        <v>106.7578</v>
      </c>
      <c r="M535" s="4">
        <v>104.1172</v>
      </c>
      <c r="N535" s="4">
        <v>4.4897</v>
      </c>
      <c r="O535" s="4">
        <v>4.8578000000000001</v>
      </c>
      <c r="P535" s="4">
        <v>4.4913999999999996</v>
      </c>
      <c r="Q535" s="4">
        <v>4.3544999999999998</v>
      </c>
    </row>
    <row r="536" spans="1:17" ht="15" customHeight="1" x14ac:dyDescent="0.2">
      <c r="A536" s="3">
        <v>43010</v>
      </c>
      <c r="B536" s="4">
        <v>35.200000000000003</v>
      </c>
      <c r="C536" s="4">
        <v>13.5</v>
      </c>
      <c r="D536" s="4">
        <v>7.9</v>
      </c>
      <c r="E536" s="4">
        <v>10.3</v>
      </c>
      <c r="F536" s="4">
        <v>14.068</v>
      </c>
      <c r="G536" s="4">
        <v>2.2684000000000002</v>
      </c>
      <c r="H536" s="4">
        <v>3.4891999999999999</v>
      </c>
      <c r="I536" s="4">
        <v>4.4774000000000003</v>
      </c>
      <c r="J536" s="4">
        <v>52.040999999999997</v>
      </c>
      <c r="K536" s="4">
        <v>102.5625</v>
      </c>
      <c r="L536" s="4">
        <v>106.7188</v>
      </c>
      <c r="M536" s="4">
        <v>104.0703</v>
      </c>
      <c r="N536" s="4">
        <v>4.4907000000000004</v>
      </c>
      <c r="O536" s="4">
        <v>4.8723999999999998</v>
      </c>
      <c r="P536" s="4">
        <v>4.5030000000000001</v>
      </c>
      <c r="Q536" s="4">
        <v>4.3647999999999998</v>
      </c>
    </row>
    <row r="537" spans="1:17" ht="15" customHeight="1" x14ac:dyDescent="0.2">
      <c r="A537" s="3">
        <v>43011</v>
      </c>
      <c r="B537" s="4">
        <v>34.4</v>
      </c>
      <c r="C537" s="4">
        <v>11.1</v>
      </c>
      <c r="D537" s="4">
        <v>7.6</v>
      </c>
      <c r="E537" s="4">
        <v>8.5</v>
      </c>
      <c r="F537" s="4">
        <v>14.060600000000001</v>
      </c>
      <c r="G537" s="4">
        <v>2.2696000000000001</v>
      </c>
      <c r="H537" s="4">
        <v>3.4887000000000001</v>
      </c>
      <c r="I537" s="4">
        <v>4.4756</v>
      </c>
      <c r="J537" s="4">
        <v>51.491</v>
      </c>
      <c r="K537" s="4">
        <v>102.2891</v>
      </c>
      <c r="L537" s="4">
        <v>106.25</v>
      </c>
      <c r="M537" s="4">
        <v>103.5313</v>
      </c>
      <c r="N537" s="4">
        <v>4.5636999999999999</v>
      </c>
      <c r="O537" s="4">
        <v>4.9908999999999999</v>
      </c>
      <c r="P537" s="4">
        <v>4.63</v>
      </c>
      <c r="Q537" s="4">
        <v>4.4794999999999998</v>
      </c>
    </row>
    <row r="538" spans="1:17" ht="15" customHeight="1" x14ac:dyDescent="0.2">
      <c r="A538" s="3">
        <v>43012</v>
      </c>
      <c r="B538" s="4">
        <v>32.200000000000003</v>
      </c>
      <c r="C538" s="4">
        <v>11.4</v>
      </c>
      <c r="D538" s="4">
        <v>6.9</v>
      </c>
      <c r="E538" s="4">
        <v>8</v>
      </c>
      <c r="F538" s="4">
        <v>14.0627</v>
      </c>
      <c r="G538" s="4">
        <v>2.2717999999999998</v>
      </c>
      <c r="H538" s="4">
        <v>3.4906999999999999</v>
      </c>
      <c r="I538" s="4">
        <v>4.4771999999999998</v>
      </c>
      <c r="J538" s="4">
        <v>51.459000000000003</v>
      </c>
      <c r="K538" s="4">
        <v>102.2188</v>
      </c>
      <c r="L538" s="4">
        <v>106.1563</v>
      </c>
      <c r="M538" s="4">
        <v>103.4063</v>
      </c>
      <c r="N538" s="4">
        <v>4.5670999999999999</v>
      </c>
      <c r="O538" s="4">
        <v>5.0221</v>
      </c>
      <c r="P538" s="4">
        <v>4.6562999999999999</v>
      </c>
      <c r="Q538" s="4">
        <v>4.5064000000000002</v>
      </c>
    </row>
    <row r="539" spans="1:17" ht="15" customHeight="1" x14ac:dyDescent="0.2">
      <c r="A539" s="3">
        <v>43013</v>
      </c>
      <c r="B539" s="4">
        <v>32.1</v>
      </c>
      <c r="C539" s="4">
        <v>11.4</v>
      </c>
      <c r="D539" s="4">
        <v>7.2</v>
      </c>
      <c r="E539" s="4">
        <v>8.8000000000000007</v>
      </c>
      <c r="F539" s="4">
        <v>14.069900000000001</v>
      </c>
      <c r="G539" s="4">
        <v>2.2805</v>
      </c>
      <c r="H539" s="4">
        <v>3.4994999999999998</v>
      </c>
      <c r="I539" s="4">
        <v>4.4859999999999998</v>
      </c>
      <c r="J539" s="4">
        <v>51.402999999999999</v>
      </c>
      <c r="K539" s="4">
        <v>102.3359</v>
      </c>
      <c r="L539" s="4">
        <v>106.2813</v>
      </c>
      <c r="M539" s="4">
        <v>103.5</v>
      </c>
      <c r="N539" s="4">
        <v>4.5720999999999998</v>
      </c>
      <c r="O539" s="4">
        <v>4.9751000000000003</v>
      </c>
      <c r="P539" s="4">
        <v>4.6257999999999999</v>
      </c>
      <c r="Q539" s="4">
        <v>4.4874000000000001</v>
      </c>
    </row>
    <row r="540" spans="1:17" ht="15" customHeight="1" x14ac:dyDescent="0.2">
      <c r="A540" s="3">
        <v>43014</v>
      </c>
      <c r="B540" s="4">
        <v>32.6</v>
      </c>
      <c r="C540" s="4">
        <v>15.3</v>
      </c>
      <c r="D540" s="4">
        <v>7.2</v>
      </c>
      <c r="E540" s="4">
        <v>9.3000000000000007</v>
      </c>
      <c r="F540" s="4">
        <v>14.0784</v>
      </c>
      <c r="G540" s="4">
        <v>2.2833000000000001</v>
      </c>
      <c r="H540" s="4">
        <v>3.5034000000000001</v>
      </c>
      <c r="I540" s="4">
        <v>4.4904999999999999</v>
      </c>
      <c r="J540" s="4">
        <v>51.716000000000001</v>
      </c>
      <c r="K540" s="4">
        <v>102.375</v>
      </c>
      <c r="L540" s="4">
        <v>106.4688</v>
      </c>
      <c r="M540" s="4">
        <v>103.7188</v>
      </c>
      <c r="N540" s="4">
        <v>4.5292000000000003</v>
      </c>
      <c r="O540" s="4">
        <v>4.9593999999999996</v>
      </c>
      <c r="P540" s="4">
        <v>4.5766999999999998</v>
      </c>
      <c r="Q540" s="4">
        <v>4.4413</v>
      </c>
    </row>
    <row r="541" spans="1:17" ht="15" customHeight="1" x14ac:dyDescent="0.2">
      <c r="A541" s="3">
        <v>43017</v>
      </c>
      <c r="B541" s="4">
        <v>34.799999999999997</v>
      </c>
      <c r="C541" s="4">
        <v>11.1</v>
      </c>
      <c r="D541" s="4">
        <v>6.4</v>
      </c>
      <c r="E541" s="4">
        <v>8.4</v>
      </c>
      <c r="F541" s="4">
        <v>14.0581</v>
      </c>
      <c r="G541" s="4">
        <v>2.2852999999999999</v>
      </c>
      <c r="H541" s="4">
        <v>3.5032999999999999</v>
      </c>
      <c r="I541" s="4">
        <v>4.4882999999999997</v>
      </c>
      <c r="J541" s="4">
        <v>50.481000000000002</v>
      </c>
      <c r="K541" s="4">
        <v>102.25</v>
      </c>
      <c r="L541" s="4">
        <v>106.0625</v>
      </c>
      <c r="M541" s="4">
        <v>103.1484</v>
      </c>
      <c r="N541" s="4">
        <v>4.6961000000000004</v>
      </c>
      <c r="O541" s="4">
        <v>5.0138999999999996</v>
      </c>
      <c r="P541" s="4">
        <v>4.6867000000000001</v>
      </c>
      <c r="Q541" s="4">
        <v>4.5628000000000002</v>
      </c>
    </row>
    <row r="542" spans="1:17" ht="15" customHeight="1" x14ac:dyDescent="0.2">
      <c r="A542" s="3">
        <v>43018</v>
      </c>
      <c r="B542" s="4">
        <v>37.200000000000003</v>
      </c>
      <c r="C542" s="4">
        <v>10.1</v>
      </c>
      <c r="D542" s="4">
        <v>6.3</v>
      </c>
      <c r="E542" s="4">
        <v>8.3000000000000007</v>
      </c>
      <c r="F542" s="4">
        <v>14.055099999999999</v>
      </c>
      <c r="G542" s="4">
        <v>2.2887</v>
      </c>
      <c r="H542" s="4">
        <v>3.5068000000000001</v>
      </c>
      <c r="I542" s="4">
        <v>4.4917999999999996</v>
      </c>
      <c r="J542" s="4">
        <v>50.180999999999997</v>
      </c>
      <c r="K542" s="4">
        <v>102.375</v>
      </c>
      <c r="L542" s="4">
        <v>106.1875</v>
      </c>
      <c r="M542" s="4">
        <v>103.25</v>
      </c>
      <c r="N542" s="4">
        <v>4.7366999999999999</v>
      </c>
      <c r="O542" s="4">
        <v>4.9615999999999998</v>
      </c>
      <c r="P542" s="4">
        <v>4.6542000000000003</v>
      </c>
      <c r="Q542" s="4">
        <v>4.5415000000000001</v>
      </c>
    </row>
    <row r="543" spans="1:17" ht="15" customHeight="1" x14ac:dyDescent="0.2">
      <c r="A543" s="3">
        <v>43019</v>
      </c>
      <c r="B543" s="4">
        <v>33.9</v>
      </c>
      <c r="C543" s="4">
        <v>12.8</v>
      </c>
      <c r="D543" s="4">
        <v>7.1</v>
      </c>
      <c r="E543" s="4">
        <v>9</v>
      </c>
      <c r="F543" s="4">
        <v>14.074</v>
      </c>
      <c r="G543" s="4">
        <v>2.2917999999999998</v>
      </c>
      <c r="H543" s="4">
        <v>3.5110999999999999</v>
      </c>
      <c r="I543" s="4">
        <v>4.4973999999999998</v>
      </c>
      <c r="J543" s="4">
        <v>51.034999999999997</v>
      </c>
      <c r="K543" s="4">
        <v>102.4688</v>
      </c>
      <c r="L543" s="4">
        <v>106.4375</v>
      </c>
      <c r="M543" s="4">
        <v>103.5938</v>
      </c>
      <c r="N543" s="4">
        <v>4.6185999999999998</v>
      </c>
      <c r="O543" s="4">
        <v>4.9227999999999996</v>
      </c>
      <c r="P543" s="4">
        <v>4.5883000000000003</v>
      </c>
      <c r="Q543" s="4">
        <v>4.4687999999999999</v>
      </c>
    </row>
    <row r="544" spans="1:17" ht="15" customHeight="1" x14ac:dyDescent="0.2">
      <c r="A544" s="3">
        <v>43020</v>
      </c>
      <c r="B544" s="4">
        <v>32.200000000000003</v>
      </c>
      <c r="C544" s="4">
        <v>11.4</v>
      </c>
      <c r="D544" s="4">
        <v>5.9</v>
      </c>
      <c r="E544" s="4">
        <v>7.2</v>
      </c>
      <c r="F544" s="4">
        <v>14.0793</v>
      </c>
      <c r="G544" s="4">
        <v>2.2999000000000001</v>
      </c>
      <c r="H544" s="4">
        <v>3.5188999999999999</v>
      </c>
      <c r="I544" s="4">
        <v>4.5045999999999999</v>
      </c>
      <c r="J544" s="4">
        <v>50.88</v>
      </c>
      <c r="K544" s="4">
        <v>102.4922</v>
      </c>
      <c r="L544" s="4">
        <v>106.4063</v>
      </c>
      <c r="M544" s="4">
        <v>103.5</v>
      </c>
      <c r="N544" s="4">
        <v>4.6371000000000002</v>
      </c>
      <c r="O544" s="4">
        <v>4.9161999999999999</v>
      </c>
      <c r="P544" s="4">
        <v>4.5998999999999999</v>
      </c>
      <c r="Q544" s="4">
        <v>4.4896000000000003</v>
      </c>
    </row>
    <row r="545" spans="1:17" ht="15" customHeight="1" x14ac:dyDescent="0.2">
      <c r="A545" s="3">
        <v>43021</v>
      </c>
      <c r="B545" s="4">
        <v>30.9</v>
      </c>
      <c r="C545" s="4">
        <v>9.5</v>
      </c>
      <c r="D545" s="4">
        <v>3.8</v>
      </c>
      <c r="E545" s="4">
        <v>7.1</v>
      </c>
      <c r="F545" s="4">
        <v>14.086399999999999</v>
      </c>
      <c r="G545" s="4">
        <v>2.3025000000000002</v>
      </c>
      <c r="H545" s="4">
        <v>3.5217000000000001</v>
      </c>
      <c r="I545" s="4">
        <v>4.5073999999999996</v>
      </c>
      <c r="J545" s="4">
        <v>51.116</v>
      </c>
      <c r="K545" s="4">
        <v>102.4688</v>
      </c>
      <c r="L545" s="4">
        <v>106.4375</v>
      </c>
      <c r="M545" s="4">
        <v>103.51560000000001</v>
      </c>
      <c r="N545" s="4">
        <v>4.6040999999999999</v>
      </c>
      <c r="O545" s="4">
        <v>4.9272</v>
      </c>
      <c r="P545" s="4">
        <v>4.5926999999999998</v>
      </c>
      <c r="Q545" s="4">
        <v>4.4866999999999999</v>
      </c>
    </row>
    <row r="546" spans="1:17" ht="15" customHeight="1" x14ac:dyDescent="0.2">
      <c r="A546" s="3">
        <v>43024</v>
      </c>
      <c r="B546" s="4">
        <v>31</v>
      </c>
      <c r="C546" s="4">
        <v>12.9</v>
      </c>
      <c r="D546" s="4">
        <v>6.6</v>
      </c>
      <c r="E546" s="4">
        <v>8.8000000000000007</v>
      </c>
      <c r="F546" s="4">
        <v>14.096399999999999</v>
      </c>
      <c r="G546" s="4">
        <v>2.3052000000000001</v>
      </c>
      <c r="H546" s="4">
        <v>3.5249999999999999</v>
      </c>
      <c r="I546" s="4">
        <v>4.5114999999999998</v>
      </c>
      <c r="J546" s="4">
        <v>51.505000000000003</v>
      </c>
      <c r="K546" s="4">
        <v>102.4766</v>
      </c>
      <c r="L546" s="4">
        <v>106.5234</v>
      </c>
      <c r="M546" s="4">
        <v>103.6875</v>
      </c>
      <c r="N546" s="4">
        <v>4.5507</v>
      </c>
      <c r="O546" s="4">
        <v>4.9249999999999998</v>
      </c>
      <c r="P546" s="4">
        <v>4.5709</v>
      </c>
      <c r="Q546" s="4">
        <v>4.4507000000000003</v>
      </c>
    </row>
    <row r="547" spans="1:17" ht="15" customHeight="1" x14ac:dyDescent="0.2">
      <c r="A547" s="3">
        <v>43025</v>
      </c>
      <c r="B547" s="4">
        <v>30.9</v>
      </c>
      <c r="C547" s="4">
        <v>13.3</v>
      </c>
      <c r="D547" s="4">
        <v>6.6</v>
      </c>
      <c r="E547" s="4">
        <v>9.8000000000000007</v>
      </c>
      <c r="F547" s="4">
        <v>14.103300000000001</v>
      </c>
      <c r="G547" s="4">
        <v>2.3077000000000001</v>
      </c>
      <c r="H547" s="4">
        <v>3.5276999999999998</v>
      </c>
      <c r="I547" s="4">
        <v>4.5141999999999998</v>
      </c>
      <c r="J547" s="4">
        <v>51.73</v>
      </c>
      <c r="K547" s="4">
        <v>102.4453</v>
      </c>
      <c r="L547" s="4">
        <v>106.5313</v>
      </c>
      <c r="M547" s="4">
        <v>103.6875</v>
      </c>
      <c r="N547" s="4">
        <v>4.5197000000000003</v>
      </c>
      <c r="O547" s="4">
        <v>4.9394</v>
      </c>
      <c r="P547" s="4">
        <v>4.5698999999999996</v>
      </c>
      <c r="Q547" s="4">
        <v>4.4509999999999996</v>
      </c>
    </row>
    <row r="548" spans="1:17" ht="15" customHeight="1" x14ac:dyDescent="0.2">
      <c r="A548" s="3">
        <v>43026</v>
      </c>
      <c r="B548" s="4">
        <v>30.5</v>
      </c>
      <c r="C548" s="4">
        <v>12.8</v>
      </c>
      <c r="D548" s="4">
        <v>4.7</v>
      </c>
      <c r="E548" s="4">
        <v>8.3000000000000007</v>
      </c>
      <c r="F548" s="4">
        <v>14.1088</v>
      </c>
      <c r="G548" s="4">
        <v>2.2458</v>
      </c>
      <c r="H548" s="4">
        <v>3.4298999999999999</v>
      </c>
      <c r="I548" s="4">
        <v>4.5191999999999997</v>
      </c>
      <c r="J548" s="4">
        <v>51.877000000000002</v>
      </c>
      <c r="K548" s="4">
        <v>102.6172</v>
      </c>
      <c r="L548" s="4">
        <v>106.8125</v>
      </c>
      <c r="M548" s="4">
        <v>103.9688</v>
      </c>
      <c r="N548" s="4">
        <v>4.4991000000000003</v>
      </c>
      <c r="O548" s="4">
        <v>4.8676000000000004</v>
      </c>
      <c r="P548" s="4">
        <v>4.4962999999999997</v>
      </c>
      <c r="Q548" s="4">
        <v>4.3921000000000001</v>
      </c>
    </row>
    <row r="549" spans="1:17" ht="15" customHeight="1" x14ac:dyDescent="0.2">
      <c r="A549" s="3">
        <v>43027</v>
      </c>
      <c r="B549" s="4">
        <v>31.8</v>
      </c>
      <c r="C549" s="4">
        <v>14.3</v>
      </c>
      <c r="D549" s="4">
        <v>7.4</v>
      </c>
      <c r="E549" s="4">
        <v>9.6</v>
      </c>
      <c r="F549" s="4">
        <v>14.1218</v>
      </c>
      <c r="G549" s="4">
        <v>2.2545999999999999</v>
      </c>
      <c r="H549" s="4">
        <v>3.4394999999999998</v>
      </c>
      <c r="I549" s="4">
        <v>4.5301999999999998</v>
      </c>
      <c r="J549" s="4">
        <v>52.14</v>
      </c>
      <c r="K549" s="4">
        <v>102.75</v>
      </c>
      <c r="L549" s="4">
        <v>107.0391</v>
      </c>
      <c r="M549" s="4">
        <v>104.3203</v>
      </c>
      <c r="N549" s="4">
        <v>4.4615</v>
      </c>
      <c r="O549" s="4">
        <v>4.8151999999999999</v>
      </c>
      <c r="P549" s="4">
        <v>4.4397000000000002</v>
      </c>
      <c r="Q549" s="4">
        <v>4.3196000000000003</v>
      </c>
    </row>
    <row r="550" spans="1:17" ht="15" customHeight="1" x14ac:dyDescent="0.2">
      <c r="A550" s="3">
        <v>43028</v>
      </c>
      <c r="B550" s="4">
        <v>32.200000000000003</v>
      </c>
      <c r="C550" s="4">
        <v>12.2</v>
      </c>
      <c r="D550" s="4">
        <v>6.9</v>
      </c>
      <c r="E550" s="4">
        <v>10.3</v>
      </c>
      <c r="F550" s="4">
        <v>14.137499999999999</v>
      </c>
      <c r="G550" s="4">
        <v>2.2585000000000002</v>
      </c>
      <c r="H550" s="4">
        <v>3.4449000000000001</v>
      </c>
      <c r="I550" s="4">
        <v>4.5366999999999997</v>
      </c>
      <c r="J550" s="4">
        <v>52.85</v>
      </c>
      <c r="K550" s="4">
        <v>102.9609</v>
      </c>
      <c r="L550" s="4">
        <v>107.4063</v>
      </c>
      <c r="M550" s="4">
        <v>104.7813</v>
      </c>
      <c r="N550" s="4">
        <v>4.3670999999999998</v>
      </c>
      <c r="O550" s="4">
        <v>4.7281000000000004</v>
      </c>
      <c r="P550" s="4">
        <v>4.3441999999999998</v>
      </c>
      <c r="Q550" s="4">
        <v>4.2239000000000004</v>
      </c>
    </row>
    <row r="551" spans="1:17" ht="15" customHeight="1" x14ac:dyDescent="0.2">
      <c r="A551" s="3">
        <v>43031</v>
      </c>
      <c r="B551" s="4">
        <v>33.9</v>
      </c>
      <c r="C551" s="4">
        <v>11.3</v>
      </c>
      <c r="D551" s="4">
        <v>5.3</v>
      </c>
      <c r="E551" s="4">
        <v>9.5</v>
      </c>
      <c r="F551" s="4">
        <v>14.135199999999999</v>
      </c>
      <c r="G551" s="4">
        <v>2.2616999999999998</v>
      </c>
      <c r="H551" s="4">
        <v>3.4483999999999999</v>
      </c>
      <c r="I551" s="4">
        <v>4.5403000000000002</v>
      </c>
      <c r="J551" s="4">
        <v>52.573</v>
      </c>
      <c r="K551" s="4">
        <v>103.0547</v>
      </c>
      <c r="L551" s="4">
        <v>107.5234</v>
      </c>
      <c r="M551" s="4">
        <v>104.8984</v>
      </c>
      <c r="N551" s="4">
        <v>4.4024999999999999</v>
      </c>
      <c r="O551" s="4">
        <v>4.6901999999999999</v>
      </c>
      <c r="P551" s="4">
        <v>4.3147000000000002</v>
      </c>
      <c r="Q551" s="4">
        <v>4.2</v>
      </c>
    </row>
    <row r="552" spans="1:17" ht="15" customHeight="1" x14ac:dyDescent="0.2">
      <c r="A552" s="3">
        <v>43032</v>
      </c>
      <c r="B552" s="4">
        <v>34.9</v>
      </c>
      <c r="C552" s="4">
        <v>10.5</v>
      </c>
      <c r="D552" s="4">
        <v>5.5</v>
      </c>
      <c r="E552" s="4">
        <v>9.8000000000000007</v>
      </c>
      <c r="F552" s="4">
        <v>14.1271</v>
      </c>
      <c r="G552" s="4">
        <v>2.2641</v>
      </c>
      <c r="H552" s="4">
        <v>3.4497</v>
      </c>
      <c r="I552" s="4">
        <v>4.5407000000000002</v>
      </c>
      <c r="J552" s="4">
        <v>51.981999999999999</v>
      </c>
      <c r="K552" s="4">
        <v>103</v>
      </c>
      <c r="L552" s="4">
        <v>107.3438</v>
      </c>
      <c r="M552" s="4">
        <v>104.625</v>
      </c>
      <c r="N552" s="4">
        <v>4.4800000000000004</v>
      </c>
      <c r="O552" s="4">
        <v>4.7142999999999997</v>
      </c>
      <c r="P552" s="4">
        <v>4.3630000000000004</v>
      </c>
      <c r="Q552" s="4">
        <v>4.2572999999999999</v>
      </c>
    </row>
    <row r="553" spans="1:17" ht="15" customHeight="1" x14ac:dyDescent="0.2">
      <c r="A553" s="3">
        <v>43033</v>
      </c>
      <c r="B553" s="4">
        <v>33.700000000000003</v>
      </c>
      <c r="C553" s="4">
        <v>10</v>
      </c>
      <c r="D553" s="4">
        <v>3.4</v>
      </c>
      <c r="E553" s="4">
        <v>8.1999999999999993</v>
      </c>
      <c r="F553" s="4">
        <v>14.137700000000001</v>
      </c>
      <c r="G553" s="4">
        <v>2.2667000000000002</v>
      </c>
      <c r="H553" s="4">
        <v>3.4531000000000001</v>
      </c>
      <c r="I553" s="4">
        <v>4.5446999999999997</v>
      </c>
      <c r="J553" s="4">
        <v>52.408999999999999</v>
      </c>
      <c r="K553" s="4">
        <v>103</v>
      </c>
      <c r="L553" s="4">
        <v>107.4453</v>
      </c>
      <c r="M553" s="4">
        <v>104.7813</v>
      </c>
      <c r="N553" s="4">
        <v>4.4226000000000001</v>
      </c>
      <c r="O553" s="4">
        <v>4.7156000000000002</v>
      </c>
      <c r="P553" s="4">
        <v>4.3376000000000001</v>
      </c>
      <c r="Q553" s="4">
        <v>4.2252000000000001</v>
      </c>
    </row>
    <row r="554" spans="1:17" ht="15" customHeight="1" x14ac:dyDescent="0.2">
      <c r="A554" s="3">
        <v>43034</v>
      </c>
      <c r="B554" s="4">
        <v>31.9</v>
      </c>
      <c r="C554" s="4">
        <v>11.5</v>
      </c>
      <c r="D554" s="4">
        <v>4.5</v>
      </c>
      <c r="E554" s="4">
        <v>8.3000000000000007</v>
      </c>
      <c r="F554" s="4">
        <v>14.1302</v>
      </c>
      <c r="G554" s="4">
        <v>2.2730000000000001</v>
      </c>
      <c r="H554" s="4">
        <v>3.4571999999999998</v>
      </c>
      <c r="I554" s="4">
        <v>4.5465999999999998</v>
      </c>
      <c r="J554" s="4">
        <v>51.552999999999997</v>
      </c>
      <c r="K554" s="4">
        <v>102.7109</v>
      </c>
      <c r="L554" s="4">
        <v>106.9141</v>
      </c>
      <c r="M554" s="4">
        <v>104.0547</v>
      </c>
      <c r="N554" s="4">
        <v>4.5339999999999998</v>
      </c>
      <c r="O554" s="4">
        <v>4.8396999999999997</v>
      </c>
      <c r="P554" s="4">
        <v>4.4805999999999999</v>
      </c>
      <c r="Q554" s="4">
        <v>4.3777999999999997</v>
      </c>
    </row>
    <row r="555" spans="1:17" ht="15" customHeight="1" x14ac:dyDescent="0.2">
      <c r="A555" s="3">
        <v>43035</v>
      </c>
      <c r="B555" s="4">
        <v>33</v>
      </c>
      <c r="C555" s="4">
        <v>12</v>
      </c>
      <c r="D555" s="4">
        <v>6.8</v>
      </c>
      <c r="E555" s="4">
        <v>11.1</v>
      </c>
      <c r="F555" s="4">
        <v>14.148300000000001</v>
      </c>
      <c r="G555" s="4">
        <v>2.2759</v>
      </c>
      <c r="H555" s="4">
        <v>3.4605999999999999</v>
      </c>
      <c r="I555" s="4">
        <v>4.5511999999999997</v>
      </c>
      <c r="J555" s="4">
        <v>52.387999999999998</v>
      </c>
      <c r="K555" s="4">
        <v>102.75</v>
      </c>
      <c r="L555" s="4">
        <v>107.0234</v>
      </c>
      <c r="M555" s="4">
        <v>104.2813</v>
      </c>
      <c r="N555" s="4">
        <v>4.4219999999999997</v>
      </c>
      <c r="O555" s="4">
        <v>4.8246000000000002</v>
      </c>
      <c r="P555" s="4">
        <v>4.4530000000000003</v>
      </c>
      <c r="Q555" s="4">
        <v>4.3308999999999997</v>
      </c>
    </row>
    <row r="556" spans="1:17" ht="15" customHeight="1" x14ac:dyDescent="0.2">
      <c r="A556" s="3">
        <v>43038</v>
      </c>
      <c r="B556" s="4">
        <v>29.1</v>
      </c>
      <c r="C556" s="4">
        <v>12.7</v>
      </c>
      <c r="D556" s="4">
        <v>5.5</v>
      </c>
      <c r="E556" s="4">
        <v>9.8000000000000007</v>
      </c>
      <c r="F556" s="4">
        <v>14.161899999999999</v>
      </c>
      <c r="G556" s="4">
        <v>2.2780999999999998</v>
      </c>
      <c r="H556" s="4">
        <v>3.4634999999999998</v>
      </c>
      <c r="I556" s="4">
        <v>4.5545999999999998</v>
      </c>
      <c r="J556" s="4">
        <v>52.988</v>
      </c>
      <c r="K556" s="4">
        <v>102.6875</v>
      </c>
      <c r="L556" s="4">
        <v>107.0547</v>
      </c>
      <c r="M556" s="4">
        <v>104.375</v>
      </c>
      <c r="N556" s="4">
        <v>4.3425000000000002</v>
      </c>
      <c r="O556" s="4">
        <v>4.8517000000000001</v>
      </c>
      <c r="P556" s="4">
        <v>4.4459999999999997</v>
      </c>
      <c r="Q556" s="4">
        <v>4.3117999999999999</v>
      </c>
    </row>
    <row r="557" spans="1:17" ht="15" customHeight="1" x14ac:dyDescent="0.2">
      <c r="A557" s="3">
        <v>43039</v>
      </c>
      <c r="B557" s="4">
        <v>28.3</v>
      </c>
      <c r="C557" s="4">
        <v>12.8</v>
      </c>
      <c r="D557" s="4">
        <v>7.4</v>
      </c>
      <c r="E557" s="4">
        <v>11.7</v>
      </c>
      <c r="F557" s="4">
        <v>14.178100000000001</v>
      </c>
      <c r="G557" s="4">
        <v>2.2816000000000001</v>
      </c>
      <c r="H557" s="4">
        <v>3.4674</v>
      </c>
      <c r="I557" s="4">
        <v>4.5590999999999999</v>
      </c>
      <c r="J557" s="4">
        <v>53.734999999999999</v>
      </c>
      <c r="K557" s="4">
        <v>102.8125</v>
      </c>
      <c r="L557" s="4">
        <v>107.2188</v>
      </c>
      <c r="M557" s="4">
        <v>104.5938</v>
      </c>
      <c r="N557" s="4">
        <v>4.2450000000000001</v>
      </c>
      <c r="O557" s="4">
        <v>4.8009000000000004</v>
      </c>
      <c r="P557" s="4">
        <v>4.4040999999999997</v>
      </c>
      <c r="Q557" s="4">
        <v>4.2667000000000002</v>
      </c>
    </row>
    <row r="558" spans="1:17" ht="15" customHeight="1" x14ac:dyDescent="0.2">
      <c r="A558" s="3">
        <v>43040</v>
      </c>
      <c r="B558" s="4">
        <v>27.2</v>
      </c>
      <c r="C558" s="4">
        <v>11.6</v>
      </c>
      <c r="D558" s="4">
        <v>5.9</v>
      </c>
      <c r="E558" s="4">
        <v>10.1</v>
      </c>
      <c r="F558" s="4">
        <v>14.1807</v>
      </c>
      <c r="G558" s="4">
        <v>2.2841999999999998</v>
      </c>
      <c r="H558" s="4">
        <v>3.4701</v>
      </c>
      <c r="I558" s="4">
        <v>4.5617999999999999</v>
      </c>
      <c r="J558" s="4">
        <v>53.728999999999999</v>
      </c>
      <c r="K558" s="4">
        <v>102.8125</v>
      </c>
      <c r="L558" s="4">
        <v>107.2266</v>
      </c>
      <c r="M558" s="4">
        <v>104.5938</v>
      </c>
      <c r="N558" s="4">
        <v>4.2447999999999997</v>
      </c>
      <c r="O558" s="4">
        <v>4.8021000000000003</v>
      </c>
      <c r="P558" s="4">
        <v>4.4032</v>
      </c>
      <c r="Q558" s="4">
        <v>4.2671000000000001</v>
      </c>
    </row>
    <row r="559" spans="1:17" ht="15" customHeight="1" x14ac:dyDescent="0.2">
      <c r="A559" s="3">
        <v>43041</v>
      </c>
      <c r="B559" s="4">
        <v>26.1</v>
      </c>
      <c r="C559" s="4">
        <v>9.5</v>
      </c>
      <c r="D559" s="4">
        <v>5</v>
      </c>
      <c r="E559" s="4">
        <v>9.5</v>
      </c>
      <c r="F559" s="4">
        <v>14.1846</v>
      </c>
      <c r="G559" s="4">
        <v>2.2917999999999998</v>
      </c>
      <c r="H559" s="4">
        <v>3.4767000000000001</v>
      </c>
      <c r="I559" s="4">
        <v>4.5677000000000003</v>
      </c>
      <c r="J559" s="4">
        <v>53.488999999999997</v>
      </c>
      <c r="K559" s="4">
        <v>102.75</v>
      </c>
      <c r="L559" s="4">
        <v>107.04689999999999</v>
      </c>
      <c r="M559" s="4">
        <v>104.3438</v>
      </c>
      <c r="N559" s="4">
        <v>4.2733999999999996</v>
      </c>
      <c r="O559" s="4">
        <v>4.8315000000000001</v>
      </c>
      <c r="P559" s="4">
        <v>4.4537000000000004</v>
      </c>
      <c r="Q559" s="4">
        <v>4.3202999999999996</v>
      </c>
    </row>
    <row r="560" spans="1:17" ht="15" customHeight="1" x14ac:dyDescent="0.2">
      <c r="A560" s="3">
        <v>43042</v>
      </c>
      <c r="B560" s="4">
        <v>27.1</v>
      </c>
      <c r="C560" s="4">
        <v>13.4</v>
      </c>
      <c r="D560" s="4">
        <v>8.3000000000000007</v>
      </c>
      <c r="E560" s="4">
        <v>12.7</v>
      </c>
      <c r="F560" s="4">
        <v>14.2049</v>
      </c>
      <c r="G560" s="4">
        <v>2.2955000000000001</v>
      </c>
      <c r="H560" s="4">
        <v>3.4822000000000002</v>
      </c>
      <c r="I560" s="4">
        <v>4.5750000000000002</v>
      </c>
      <c r="J560" s="4">
        <v>54.475999999999999</v>
      </c>
      <c r="K560" s="4">
        <v>102.9297</v>
      </c>
      <c r="L560" s="4">
        <v>107.4375</v>
      </c>
      <c r="M560" s="4">
        <v>104.9063</v>
      </c>
      <c r="N560" s="4">
        <v>4.1466000000000003</v>
      </c>
      <c r="O560" s="4">
        <v>4.7584</v>
      </c>
      <c r="P560" s="4">
        <v>4.3529</v>
      </c>
      <c r="Q560" s="4">
        <v>4.2042000000000002</v>
      </c>
    </row>
    <row r="561" spans="1:17" ht="15" customHeight="1" x14ac:dyDescent="0.2">
      <c r="A561" s="3">
        <v>43045</v>
      </c>
      <c r="B561" s="4">
        <v>24.5</v>
      </c>
      <c r="C561" s="4">
        <v>11.8</v>
      </c>
      <c r="D561" s="4">
        <v>5.0999999999999996</v>
      </c>
      <c r="E561" s="4">
        <v>8.9</v>
      </c>
      <c r="F561" s="4">
        <v>14.207100000000001</v>
      </c>
      <c r="G561" s="4">
        <v>2.2976999999999999</v>
      </c>
      <c r="H561" s="4">
        <v>3.4839000000000002</v>
      </c>
      <c r="I561" s="4">
        <v>4.5762999999999998</v>
      </c>
      <c r="J561" s="4">
        <v>54.447000000000003</v>
      </c>
      <c r="K561" s="4">
        <v>102.8438</v>
      </c>
      <c r="L561" s="4">
        <v>107.3125</v>
      </c>
      <c r="M561" s="4">
        <v>104.7422</v>
      </c>
      <c r="N561" s="4">
        <v>4.1494</v>
      </c>
      <c r="O561" s="4">
        <v>4.7950999999999997</v>
      </c>
      <c r="P561" s="4">
        <v>4.3867000000000003</v>
      </c>
      <c r="Q561" s="4">
        <v>4.2385999999999999</v>
      </c>
    </row>
    <row r="562" spans="1:17" ht="15" customHeight="1" x14ac:dyDescent="0.2">
      <c r="A562" s="3">
        <v>43046</v>
      </c>
      <c r="B562" s="4">
        <v>26.1</v>
      </c>
      <c r="C562" s="4">
        <v>9.6</v>
      </c>
      <c r="D562" s="4">
        <v>6.2</v>
      </c>
      <c r="E562" s="4">
        <v>10.1</v>
      </c>
      <c r="F562" s="4">
        <v>14.2104</v>
      </c>
      <c r="G562" s="4">
        <v>2.3007</v>
      </c>
      <c r="H562" s="4">
        <v>3.4870000000000001</v>
      </c>
      <c r="I562" s="4">
        <v>4.5796000000000001</v>
      </c>
      <c r="J562" s="4">
        <v>54.475999999999999</v>
      </c>
      <c r="K562" s="4">
        <v>102.8984</v>
      </c>
      <c r="L562" s="4">
        <v>107.3672</v>
      </c>
      <c r="M562" s="4">
        <v>104.8125</v>
      </c>
      <c r="N562" s="4">
        <v>4.1448999999999998</v>
      </c>
      <c r="O562" s="4">
        <v>4.7737999999999996</v>
      </c>
      <c r="P562" s="4">
        <v>4.3735999999999997</v>
      </c>
      <c r="Q562" s="4">
        <v>4.2244999999999999</v>
      </c>
    </row>
    <row r="563" spans="1:17" ht="15" customHeight="1" x14ac:dyDescent="0.2">
      <c r="A563" s="3">
        <v>43047</v>
      </c>
      <c r="B563" s="4">
        <v>26.1</v>
      </c>
      <c r="C563" s="4">
        <v>7.3</v>
      </c>
      <c r="D563" s="4">
        <v>4.9000000000000004</v>
      </c>
      <c r="E563" s="4">
        <v>8.5</v>
      </c>
      <c r="F563" s="4">
        <v>14.217000000000001</v>
      </c>
      <c r="G563" s="4">
        <v>2.3045</v>
      </c>
      <c r="H563" s="4">
        <v>3.4914999999999998</v>
      </c>
      <c r="I563" s="4">
        <v>4.5849000000000002</v>
      </c>
      <c r="J563" s="4">
        <v>54.7</v>
      </c>
      <c r="K563" s="4">
        <v>103.0938</v>
      </c>
      <c r="L563" s="4">
        <v>107.6172</v>
      </c>
      <c r="M563" s="4">
        <v>105.125</v>
      </c>
      <c r="N563" s="4">
        <v>4.1158999999999999</v>
      </c>
      <c r="O563" s="4">
        <v>4.6947000000000001</v>
      </c>
      <c r="P563" s="4">
        <v>4.3098000000000001</v>
      </c>
      <c r="Q563" s="4">
        <v>4.1605999999999996</v>
      </c>
    </row>
    <row r="564" spans="1:17" ht="15" customHeight="1" x14ac:dyDescent="0.2">
      <c r="A564" s="3">
        <v>43048</v>
      </c>
      <c r="B564" s="4">
        <v>26.3</v>
      </c>
      <c r="C564" s="4">
        <v>9</v>
      </c>
      <c r="D564" s="4">
        <v>7.5</v>
      </c>
      <c r="E564" s="4">
        <v>9.8000000000000007</v>
      </c>
      <c r="F564" s="4">
        <v>14.2239</v>
      </c>
      <c r="G564" s="4">
        <v>2.3125</v>
      </c>
      <c r="H564" s="4">
        <v>3.4990000000000001</v>
      </c>
      <c r="I564" s="4">
        <v>4.5922999999999998</v>
      </c>
      <c r="J564" s="4">
        <v>54.622</v>
      </c>
      <c r="K564" s="4">
        <v>103.0938</v>
      </c>
      <c r="L564" s="4">
        <v>107.5547</v>
      </c>
      <c r="M564" s="4">
        <v>105.0625</v>
      </c>
      <c r="N564" s="4">
        <v>4.1234999999999999</v>
      </c>
      <c r="O564" s="4">
        <v>4.6985000000000001</v>
      </c>
      <c r="P564" s="4">
        <v>4.3296999999999999</v>
      </c>
      <c r="Q564" s="4">
        <v>4.1748000000000003</v>
      </c>
    </row>
    <row r="565" spans="1:17" ht="15" customHeight="1" x14ac:dyDescent="0.2">
      <c r="A565" s="3">
        <v>43049</v>
      </c>
      <c r="B565" s="4">
        <v>26.7</v>
      </c>
      <c r="C565" s="4">
        <v>7.8</v>
      </c>
      <c r="D565" s="4">
        <v>6.3</v>
      </c>
      <c r="E565" s="4">
        <v>9.5</v>
      </c>
      <c r="F565" s="4">
        <v>14.2394</v>
      </c>
      <c r="G565" s="4">
        <v>2.3166000000000002</v>
      </c>
      <c r="H565" s="4">
        <v>3.5051000000000001</v>
      </c>
      <c r="I565" s="4">
        <v>4.5998000000000001</v>
      </c>
      <c r="J565" s="4">
        <v>55.350999999999999</v>
      </c>
      <c r="K565" s="4">
        <v>103.3438</v>
      </c>
      <c r="L565" s="4">
        <v>108.0313</v>
      </c>
      <c r="M565" s="4">
        <v>105.6484</v>
      </c>
      <c r="N565" s="4">
        <v>4.0313999999999997</v>
      </c>
      <c r="O565" s="4">
        <v>4.5978000000000003</v>
      </c>
      <c r="P565" s="4">
        <v>4.2077999999999998</v>
      </c>
      <c r="Q565" s="4">
        <v>4.0553999999999997</v>
      </c>
    </row>
    <row r="566" spans="1:17" ht="15" customHeight="1" x14ac:dyDescent="0.2">
      <c r="A566" s="3">
        <v>43052</v>
      </c>
      <c r="B566" s="4">
        <v>27</v>
      </c>
      <c r="C566" s="4">
        <v>7.4</v>
      </c>
      <c r="D566" s="4">
        <v>4.8</v>
      </c>
      <c r="E566" s="4">
        <v>9.4</v>
      </c>
      <c r="F566" s="4">
        <v>14.2339</v>
      </c>
      <c r="G566" s="4">
        <v>2.3191999999999999</v>
      </c>
      <c r="H566" s="4">
        <v>3.5076000000000001</v>
      </c>
      <c r="I566" s="4">
        <v>4.6013999999999999</v>
      </c>
      <c r="J566" s="4">
        <v>54.88</v>
      </c>
      <c r="K566" s="4">
        <v>103.3359</v>
      </c>
      <c r="L566" s="4">
        <v>108.0078</v>
      </c>
      <c r="M566" s="4">
        <v>105.5078</v>
      </c>
      <c r="N566" s="4">
        <v>4.0894000000000004</v>
      </c>
      <c r="O566" s="4">
        <v>4.6024000000000003</v>
      </c>
      <c r="P566" s="4">
        <v>4.2150999999999996</v>
      </c>
      <c r="Q566" s="4">
        <v>4.0846</v>
      </c>
    </row>
    <row r="567" spans="1:17" ht="15" customHeight="1" x14ac:dyDescent="0.2">
      <c r="A567" s="3">
        <v>43053</v>
      </c>
      <c r="B567" s="4">
        <v>28.4</v>
      </c>
      <c r="C567" s="4">
        <v>8.6999999999999993</v>
      </c>
      <c r="D567" s="4">
        <v>6.9</v>
      </c>
      <c r="E567" s="4">
        <v>9.6999999999999993</v>
      </c>
      <c r="F567" s="4">
        <v>14.2323</v>
      </c>
      <c r="G567" s="4">
        <v>2.3218999999999999</v>
      </c>
      <c r="H567" s="4">
        <v>3.5095999999999998</v>
      </c>
      <c r="I567" s="4">
        <v>4.6036000000000001</v>
      </c>
      <c r="J567" s="4">
        <v>54.636000000000003</v>
      </c>
      <c r="K567" s="4">
        <v>103.3438</v>
      </c>
      <c r="L567" s="4">
        <v>107.9297</v>
      </c>
      <c r="M567" s="4">
        <v>105.4453</v>
      </c>
      <c r="N567" s="4">
        <v>4.1193</v>
      </c>
      <c r="O567" s="4">
        <v>4.6005000000000003</v>
      </c>
      <c r="P567" s="4">
        <v>4.2365000000000004</v>
      </c>
      <c r="Q567" s="4">
        <v>4.0979000000000001</v>
      </c>
    </row>
    <row r="568" spans="1:17" ht="15" customHeight="1" x14ac:dyDescent="0.2">
      <c r="A568" s="3">
        <v>43054</v>
      </c>
      <c r="B568" s="4">
        <v>29.2</v>
      </c>
      <c r="C568" s="4">
        <v>10.8</v>
      </c>
      <c r="D568" s="4">
        <v>7.7</v>
      </c>
      <c r="E568" s="4">
        <v>11.1</v>
      </c>
      <c r="F568" s="4">
        <v>14.231999999999999</v>
      </c>
      <c r="G568" s="4">
        <v>2.3239999999999998</v>
      </c>
      <c r="H568" s="4">
        <v>3.5114000000000001</v>
      </c>
      <c r="I568" s="4">
        <v>4.6048999999999998</v>
      </c>
      <c r="J568" s="4">
        <v>54.459000000000003</v>
      </c>
      <c r="K568" s="4">
        <v>103.25</v>
      </c>
      <c r="L568" s="4">
        <v>107.8125</v>
      </c>
      <c r="M568" s="4">
        <v>105.2813</v>
      </c>
      <c r="N568" s="4">
        <v>4.1409000000000002</v>
      </c>
      <c r="O568" s="4">
        <v>4.6399999999999997</v>
      </c>
      <c r="P568" s="4">
        <v>4.2679999999999998</v>
      </c>
      <c r="Q568" s="4">
        <v>4.1318999999999999</v>
      </c>
    </row>
    <row r="569" spans="1:17" ht="15" customHeight="1" x14ac:dyDescent="0.2">
      <c r="A569" s="3">
        <v>43055</v>
      </c>
      <c r="B569" s="4">
        <v>29.7</v>
      </c>
      <c r="C569" s="4">
        <v>11.7</v>
      </c>
      <c r="D569" s="4">
        <v>8.1</v>
      </c>
      <c r="E569" s="4">
        <v>10.199999999999999</v>
      </c>
      <c r="F569" s="4">
        <v>14.246499999999999</v>
      </c>
      <c r="G569" s="4">
        <v>2.3340000000000001</v>
      </c>
      <c r="H569" s="4">
        <v>3.5228000000000002</v>
      </c>
      <c r="I569" s="4">
        <v>4.6173000000000002</v>
      </c>
      <c r="J569" s="4">
        <v>54.817999999999998</v>
      </c>
      <c r="K569" s="4">
        <v>103.5938</v>
      </c>
      <c r="L569" s="4">
        <v>108.2813</v>
      </c>
      <c r="M569" s="4">
        <v>105.8125</v>
      </c>
      <c r="N569" s="4">
        <v>4.0933999999999999</v>
      </c>
      <c r="O569" s="4">
        <v>4.5049000000000001</v>
      </c>
      <c r="P569" s="4">
        <v>4.1513999999999998</v>
      </c>
      <c r="Q569" s="4">
        <v>4.0251999999999999</v>
      </c>
    </row>
    <row r="570" spans="1:17" ht="15" customHeight="1" x14ac:dyDescent="0.2">
      <c r="A570" s="3">
        <v>43056</v>
      </c>
      <c r="B570" s="4">
        <v>28.2</v>
      </c>
      <c r="C570" s="4">
        <v>8.9</v>
      </c>
      <c r="D570" s="4">
        <v>7.9</v>
      </c>
      <c r="E570" s="4">
        <v>10.1</v>
      </c>
      <c r="F570" s="4">
        <v>14.2387</v>
      </c>
      <c r="G570" s="4">
        <v>2.335</v>
      </c>
      <c r="H570" s="4">
        <v>3.5213000000000001</v>
      </c>
      <c r="I570" s="4">
        <v>4.6144999999999996</v>
      </c>
      <c r="J570" s="4">
        <v>54.218000000000004</v>
      </c>
      <c r="K570" s="4">
        <v>103.3125</v>
      </c>
      <c r="L570" s="4">
        <v>107.7188</v>
      </c>
      <c r="M570" s="4">
        <v>105.1484</v>
      </c>
      <c r="N570" s="4">
        <v>4.1683000000000003</v>
      </c>
      <c r="O570" s="4">
        <v>4.62</v>
      </c>
      <c r="P570" s="4">
        <v>4.2969999999999997</v>
      </c>
      <c r="Q570" s="4">
        <v>4.1609999999999996</v>
      </c>
    </row>
    <row r="571" spans="1:17" ht="15" customHeight="1" x14ac:dyDescent="0.2">
      <c r="A571" s="3">
        <v>43059</v>
      </c>
      <c r="B571" s="4">
        <v>26</v>
      </c>
      <c r="C571" s="4">
        <v>8.1</v>
      </c>
      <c r="D571" s="4">
        <v>8.3000000000000007</v>
      </c>
      <c r="E571" s="4">
        <v>10.4</v>
      </c>
      <c r="F571" s="4">
        <v>14.229900000000001</v>
      </c>
      <c r="G571" s="4">
        <v>2.3355000000000001</v>
      </c>
      <c r="H571" s="4">
        <v>3.5192000000000001</v>
      </c>
      <c r="I571" s="4">
        <v>4.6105</v>
      </c>
      <c r="J571" s="4">
        <v>53.573</v>
      </c>
      <c r="K571" s="4">
        <v>102.9375</v>
      </c>
      <c r="L571" s="4">
        <v>107.0625</v>
      </c>
      <c r="M571" s="4">
        <v>104.3438</v>
      </c>
      <c r="N571" s="4">
        <v>4.25</v>
      </c>
      <c r="O571" s="4">
        <v>4.7733999999999996</v>
      </c>
      <c r="P571" s="4">
        <v>4.4676999999999998</v>
      </c>
      <c r="Q571" s="4">
        <v>4.3266</v>
      </c>
    </row>
    <row r="572" spans="1:17" ht="15" customHeight="1" x14ac:dyDescent="0.2">
      <c r="A572" s="3">
        <v>43060</v>
      </c>
      <c r="B572" s="4">
        <v>26.6</v>
      </c>
      <c r="C572" s="4">
        <v>9.1</v>
      </c>
      <c r="D572" s="4">
        <v>8.9</v>
      </c>
      <c r="E572" s="4">
        <v>11.9</v>
      </c>
      <c r="F572" s="4">
        <v>14.229100000000001</v>
      </c>
      <c r="G572" s="4">
        <v>2.3382999999999998</v>
      </c>
      <c r="H572" s="4">
        <v>3.5219</v>
      </c>
      <c r="I572" s="4">
        <v>4.6125999999999996</v>
      </c>
      <c r="J572" s="4">
        <v>53.372999999999998</v>
      </c>
      <c r="K572" s="4">
        <v>102.9609</v>
      </c>
      <c r="L572" s="4">
        <v>107.0703</v>
      </c>
      <c r="M572" s="4">
        <v>104.2813</v>
      </c>
      <c r="N572" s="4">
        <v>4.2747000000000002</v>
      </c>
      <c r="O572" s="4">
        <v>4.7651000000000003</v>
      </c>
      <c r="P572" s="4">
        <v>4.4668000000000001</v>
      </c>
      <c r="Q572" s="4">
        <v>4.3399000000000001</v>
      </c>
    </row>
    <row r="573" spans="1:17" ht="15" customHeight="1" x14ac:dyDescent="0.2">
      <c r="A573" s="3">
        <v>43061</v>
      </c>
      <c r="B573" s="4">
        <v>24.5</v>
      </c>
      <c r="C573" s="4">
        <v>10.8</v>
      </c>
      <c r="D573" s="4">
        <v>8.6999999999999993</v>
      </c>
      <c r="E573" s="4">
        <v>11.3</v>
      </c>
      <c r="F573" s="4">
        <v>14.2278</v>
      </c>
      <c r="G573" s="4">
        <v>2.3393000000000002</v>
      </c>
      <c r="H573" s="4">
        <v>3.5213999999999999</v>
      </c>
      <c r="I573" s="4">
        <v>4.6111000000000004</v>
      </c>
      <c r="J573" s="4">
        <v>53.15</v>
      </c>
      <c r="K573" s="4">
        <v>102.6875</v>
      </c>
      <c r="L573" s="4">
        <v>106.6563</v>
      </c>
      <c r="M573" s="4">
        <v>103.7813</v>
      </c>
      <c r="N573" s="4">
        <v>4.3028000000000004</v>
      </c>
      <c r="O573" s="4">
        <v>4.8773999999999997</v>
      </c>
      <c r="P573" s="4">
        <v>4.5754000000000001</v>
      </c>
      <c r="Q573" s="4">
        <v>4.4436999999999998</v>
      </c>
    </row>
    <row r="574" spans="1:17" ht="15" customHeight="1" x14ac:dyDescent="0.2">
      <c r="A574" s="3">
        <v>43062</v>
      </c>
      <c r="B574" s="4">
        <v>22.6</v>
      </c>
      <c r="C574" s="4">
        <v>8.6999999999999993</v>
      </c>
      <c r="D574" s="4">
        <v>6.5</v>
      </c>
      <c r="E574" s="4">
        <v>9.4</v>
      </c>
      <c r="F574" s="4">
        <v>14.2417</v>
      </c>
      <c r="G574" s="4">
        <v>2.3471000000000002</v>
      </c>
      <c r="H574" s="4">
        <v>3.5295999999999998</v>
      </c>
      <c r="I574" s="4">
        <v>4.6196999999999999</v>
      </c>
      <c r="J574" s="4">
        <v>53.469000000000001</v>
      </c>
      <c r="K574" s="4">
        <v>102.6563</v>
      </c>
      <c r="L574" s="4">
        <v>106.6797</v>
      </c>
      <c r="M574" s="4">
        <v>103.8516</v>
      </c>
      <c r="N574" s="4">
        <v>4.2592999999999996</v>
      </c>
      <c r="O574" s="4">
        <v>4.8933</v>
      </c>
      <c r="P574" s="4">
        <v>4.5724999999999998</v>
      </c>
      <c r="Q574" s="4">
        <v>4.4302000000000001</v>
      </c>
    </row>
    <row r="575" spans="1:17" ht="15" customHeight="1" x14ac:dyDescent="0.2">
      <c r="A575" s="3">
        <v>43063</v>
      </c>
      <c r="B575" s="4">
        <v>23.6</v>
      </c>
      <c r="C575" s="4">
        <v>10.199999999999999</v>
      </c>
      <c r="D575" s="4">
        <v>8.3000000000000007</v>
      </c>
      <c r="E575" s="4">
        <v>11.8</v>
      </c>
      <c r="F575" s="4">
        <v>14.257400000000001</v>
      </c>
      <c r="G575" s="4">
        <v>2.3506999999999998</v>
      </c>
      <c r="H575" s="4">
        <v>3.5348000000000002</v>
      </c>
      <c r="I575" s="4">
        <v>4.6264000000000003</v>
      </c>
      <c r="J575" s="4">
        <v>54.195</v>
      </c>
      <c r="K575" s="4">
        <v>102.8125</v>
      </c>
      <c r="L575" s="4">
        <v>107.0313</v>
      </c>
      <c r="M575" s="4">
        <v>104.3359</v>
      </c>
      <c r="N575" s="4">
        <v>4.1657999999999999</v>
      </c>
      <c r="O575" s="4">
        <v>4.8311000000000002</v>
      </c>
      <c r="P575" s="4">
        <v>4.4824999999999999</v>
      </c>
      <c r="Q575" s="4">
        <v>4.3307000000000002</v>
      </c>
    </row>
    <row r="576" spans="1:17" ht="15" customHeight="1" x14ac:dyDescent="0.2">
      <c r="A576" s="3">
        <v>43066</v>
      </c>
      <c r="B576" s="4">
        <v>22.1</v>
      </c>
      <c r="C576" s="4">
        <v>8.6999999999999993</v>
      </c>
      <c r="D576" s="4">
        <v>8</v>
      </c>
      <c r="E576" s="4">
        <v>10.3</v>
      </c>
      <c r="F576" s="4">
        <v>14.2719</v>
      </c>
      <c r="G576" s="4">
        <v>2.3536999999999999</v>
      </c>
      <c r="H576" s="4">
        <v>3.5386000000000002</v>
      </c>
      <c r="I576" s="4">
        <v>4.6317000000000004</v>
      </c>
      <c r="J576" s="4">
        <v>54.86</v>
      </c>
      <c r="K576" s="4">
        <v>102.8828</v>
      </c>
      <c r="L576" s="4">
        <v>107.1875</v>
      </c>
      <c r="M576" s="4">
        <v>104.6563</v>
      </c>
      <c r="N576" s="4">
        <v>4.0812999999999997</v>
      </c>
      <c r="O576" s="4">
        <v>4.8038999999999996</v>
      </c>
      <c r="P576" s="4">
        <v>4.4432999999999998</v>
      </c>
      <c r="Q576" s="4">
        <v>4.2652999999999999</v>
      </c>
    </row>
    <row r="577" spans="1:17" ht="15" customHeight="1" x14ac:dyDescent="0.2">
      <c r="A577" s="3">
        <v>43067</v>
      </c>
      <c r="B577" s="4">
        <v>22</v>
      </c>
      <c r="C577" s="4">
        <v>8.9</v>
      </c>
      <c r="D577" s="4">
        <v>8.1999999999999993</v>
      </c>
      <c r="E577" s="4">
        <v>10.4</v>
      </c>
      <c r="F577" s="4">
        <v>14.2746</v>
      </c>
      <c r="G577" s="4">
        <v>2.3563999999999998</v>
      </c>
      <c r="H577" s="4">
        <v>3.5413000000000001</v>
      </c>
      <c r="I577" s="4">
        <v>4.6342999999999996</v>
      </c>
      <c r="J577" s="4">
        <v>54.86</v>
      </c>
      <c r="K577" s="4">
        <v>102.8828</v>
      </c>
      <c r="L577" s="4">
        <v>107.1875</v>
      </c>
      <c r="M577" s="4">
        <v>104.6563</v>
      </c>
      <c r="N577" s="4">
        <v>4.0804</v>
      </c>
      <c r="O577" s="4">
        <v>4.8049999999999997</v>
      </c>
      <c r="P577" s="4">
        <v>4.4444999999999997</v>
      </c>
      <c r="Q577" s="4">
        <v>4.2656999999999998</v>
      </c>
    </row>
    <row r="578" spans="1:17" ht="15" customHeight="1" x14ac:dyDescent="0.2">
      <c r="A578" s="3">
        <v>43068</v>
      </c>
      <c r="B578" s="4">
        <v>25.8</v>
      </c>
      <c r="C578" s="4">
        <v>12.3</v>
      </c>
      <c r="D578" s="4">
        <v>11.8</v>
      </c>
      <c r="E578" s="4">
        <v>14.1</v>
      </c>
      <c r="F578" s="4">
        <v>14.278</v>
      </c>
      <c r="G578" s="4">
        <v>2.3597999999999999</v>
      </c>
      <c r="H578" s="4">
        <v>3.5451000000000001</v>
      </c>
      <c r="I578" s="4">
        <v>4.6383000000000001</v>
      </c>
      <c r="J578" s="4">
        <v>54.896000000000001</v>
      </c>
      <c r="K578" s="4">
        <v>103</v>
      </c>
      <c r="L578" s="4">
        <v>107.3438</v>
      </c>
      <c r="M578" s="4">
        <v>104.8125</v>
      </c>
      <c r="N578" s="4">
        <v>4.0751999999999997</v>
      </c>
      <c r="O578" s="4">
        <v>4.7590000000000003</v>
      </c>
      <c r="P578" s="4">
        <v>4.4054000000000002</v>
      </c>
      <c r="Q578" s="4">
        <v>4.2342000000000004</v>
      </c>
    </row>
    <row r="579" spans="1:17" ht="15" customHeight="1" x14ac:dyDescent="0.2">
      <c r="A579" s="3">
        <v>43069</v>
      </c>
      <c r="B579" s="4">
        <v>26</v>
      </c>
      <c r="C579" s="4">
        <v>9.6999999999999993</v>
      </c>
      <c r="D579" s="4">
        <v>7.4</v>
      </c>
      <c r="E579" s="4">
        <v>11.5</v>
      </c>
      <c r="F579" s="4">
        <v>14.2796</v>
      </c>
      <c r="G579" s="4">
        <v>2.3683000000000001</v>
      </c>
      <c r="H579" s="4">
        <v>3.5543999999999998</v>
      </c>
      <c r="I579" s="4">
        <v>4.6471</v>
      </c>
      <c r="J579" s="4">
        <v>54.518999999999998</v>
      </c>
      <c r="K579" s="4">
        <v>103.0938</v>
      </c>
      <c r="L579" s="4">
        <v>107.5313</v>
      </c>
      <c r="M579" s="4">
        <v>104.9063</v>
      </c>
      <c r="N579" s="4">
        <v>4.1203000000000003</v>
      </c>
      <c r="O579" s="4">
        <v>4.7249999999999996</v>
      </c>
      <c r="P579" s="4">
        <v>4.3608000000000002</v>
      </c>
      <c r="Q579" s="4">
        <v>4.2164000000000001</v>
      </c>
    </row>
    <row r="580" spans="1:17" ht="15" customHeight="1" x14ac:dyDescent="0.2">
      <c r="A580" s="3">
        <v>43070</v>
      </c>
      <c r="B580" s="4">
        <v>26.2</v>
      </c>
      <c r="C580" s="4">
        <v>9.6</v>
      </c>
      <c r="D580" s="4">
        <v>7.7</v>
      </c>
      <c r="E580" s="4">
        <v>10.199999999999999</v>
      </c>
      <c r="F580" s="4">
        <v>14.2996</v>
      </c>
      <c r="G580" s="4">
        <v>2.3734000000000002</v>
      </c>
      <c r="H580" s="4">
        <v>3.5615999999999999</v>
      </c>
      <c r="I580" s="4">
        <v>4.6566000000000001</v>
      </c>
      <c r="J580" s="4">
        <v>55.512</v>
      </c>
      <c r="K580" s="4">
        <v>103.5</v>
      </c>
      <c r="L580" s="4">
        <v>108.1563</v>
      </c>
      <c r="M580" s="4">
        <v>105.7422</v>
      </c>
      <c r="N580" s="4">
        <v>3.9956999999999998</v>
      </c>
      <c r="O580" s="4">
        <v>4.5640000000000001</v>
      </c>
      <c r="P580" s="4">
        <v>4.2027000000000001</v>
      </c>
      <c r="Q580" s="4">
        <v>4.0472999999999999</v>
      </c>
    </row>
    <row r="581" spans="1:17" ht="15" customHeight="1" x14ac:dyDescent="0.2">
      <c r="A581" s="3">
        <v>43073</v>
      </c>
      <c r="B581" s="4">
        <v>26.2</v>
      </c>
      <c r="C581" s="4">
        <v>11.9</v>
      </c>
      <c r="D581" s="4">
        <v>8.6999999999999993</v>
      </c>
      <c r="E581" s="4">
        <v>12</v>
      </c>
      <c r="F581" s="4">
        <v>14.2964</v>
      </c>
      <c r="G581" s="4">
        <v>2.3748999999999998</v>
      </c>
      <c r="H581" s="4">
        <v>3.5623999999999998</v>
      </c>
      <c r="I581" s="4">
        <v>4.6562999999999999</v>
      </c>
      <c r="J581" s="4">
        <v>55.167000000000002</v>
      </c>
      <c r="K581" s="4">
        <v>103.3125</v>
      </c>
      <c r="L581" s="4">
        <v>107.9063</v>
      </c>
      <c r="M581" s="4">
        <v>105.3828</v>
      </c>
      <c r="N581" s="4">
        <v>4.0377000000000001</v>
      </c>
      <c r="O581" s="4">
        <v>4.6401000000000003</v>
      </c>
      <c r="P581" s="4">
        <v>4.2675000000000001</v>
      </c>
      <c r="Q581" s="4">
        <v>4.1204999999999998</v>
      </c>
    </row>
    <row r="582" spans="1:17" ht="15" customHeight="1" x14ac:dyDescent="0.2">
      <c r="A582" s="3">
        <v>43074</v>
      </c>
      <c r="B582" s="4">
        <v>26.6</v>
      </c>
      <c r="C582" s="4">
        <v>10</v>
      </c>
      <c r="D582" s="4">
        <v>10.9</v>
      </c>
      <c r="E582" s="4">
        <v>12.6</v>
      </c>
      <c r="F582" s="4">
        <v>14.303800000000001</v>
      </c>
      <c r="G582" s="4">
        <v>2.3788999999999998</v>
      </c>
      <c r="H582" s="4">
        <v>3.5667</v>
      </c>
      <c r="I582" s="4">
        <v>4.6615000000000002</v>
      </c>
      <c r="J582" s="4">
        <v>55.439</v>
      </c>
      <c r="K582" s="4">
        <v>103.5391</v>
      </c>
      <c r="L582" s="4">
        <v>108.1328</v>
      </c>
      <c r="M582" s="4">
        <v>105.6875</v>
      </c>
      <c r="N582" s="4">
        <v>4.0030999999999999</v>
      </c>
      <c r="O582" s="4">
        <v>4.5511999999999997</v>
      </c>
      <c r="P582" s="4">
        <v>4.2111999999999998</v>
      </c>
      <c r="Q582" s="4">
        <v>4.0594000000000001</v>
      </c>
    </row>
    <row r="583" spans="1:17" ht="15" customHeight="1" x14ac:dyDescent="0.2">
      <c r="A583" s="3">
        <v>43075</v>
      </c>
      <c r="B583" s="4">
        <v>25.1</v>
      </c>
      <c r="C583" s="4">
        <v>7.8</v>
      </c>
      <c r="D583" s="4">
        <v>8.1999999999999993</v>
      </c>
      <c r="E583" s="4">
        <v>10.4</v>
      </c>
      <c r="F583" s="4">
        <v>14.305199999999999</v>
      </c>
      <c r="G583" s="4">
        <v>2.3815</v>
      </c>
      <c r="H583" s="4">
        <v>3.5691000000000002</v>
      </c>
      <c r="I583" s="4">
        <v>4.6634000000000002</v>
      </c>
      <c r="J583" s="4">
        <v>55.36</v>
      </c>
      <c r="K583" s="4">
        <v>103.5234</v>
      </c>
      <c r="L583" s="4">
        <v>108.0938</v>
      </c>
      <c r="M583" s="4">
        <v>105.5938</v>
      </c>
      <c r="N583" s="4">
        <v>4.0122999999999998</v>
      </c>
      <c r="O583" s="4">
        <v>4.5587999999999997</v>
      </c>
      <c r="P583" s="4">
        <v>4.2222999999999997</v>
      </c>
      <c r="Q583" s="4">
        <v>4.0788000000000002</v>
      </c>
    </row>
    <row r="584" spans="1:17" ht="15" customHeight="1" x14ac:dyDescent="0.2">
      <c r="A584" s="3">
        <v>43076</v>
      </c>
      <c r="B584" s="4">
        <v>25.5</v>
      </c>
      <c r="C584" s="4">
        <v>8.1999999999999993</v>
      </c>
      <c r="D584" s="4">
        <v>8.6999999999999993</v>
      </c>
      <c r="E584" s="4">
        <v>11.6</v>
      </c>
      <c r="F584" s="4">
        <v>14.3049</v>
      </c>
      <c r="G584" s="4">
        <v>2.3889</v>
      </c>
      <c r="H584" s="4">
        <v>3.5758000000000001</v>
      </c>
      <c r="I584" s="4">
        <v>4.6692999999999998</v>
      </c>
      <c r="J584" s="4">
        <v>54.872</v>
      </c>
      <c r="K584" s="4">
        <v>103.4297</v>
      </c>
      <c r="L584" s="4">
        <v>107.9297</v>
      </c>
      <c r="M584" s="4">
        <v>105.3438</v>
      </c>
      <c r="N584" s="4">
        <v>4.0707000000000004</v>
      </c>
      <c r="O584" s="4">
        <v>4.6002000000000001</v>
      </c>
      <c r="P584" s="4">
        <v>4.2676999999999996</v>
      </c>
      <c r="Q584" s="4">
        <v>4.1307999999999998</v>
      </c>
    </row>
    <row r="585" spans="1:17" ht="15" customHeight="1" x14ac:dyDescent="0.2">
      <c r="A585" s="3">
        <v>43077</v>
      </c>
      <c r="B585" s="4">
        <v>26.2</v>
      </c>
      <c r="C585" s="4">
        <v>9.3000000000000007</v>
      </c>
      <c r="D585" s="4">
        <v>9.3000000000000007</v>
      </c>
      <c r="E585" s="4">
        <v>12.5</v>
      </c>
      <c r="F585" s="4">
        <v>14.3171</v>
      </c>
      <c r="G585" s="4">
        <v>2.3927</v>
      </c>
      <c r="H585" s="4">
        <v>3.5808</v>
      </c>
      <c r="I585" s="4">
        <v>4.6750999999999996</v>
      </c>
      <c r="J585" s="4">
        <v>55.412999999999997</v>
      </c>
      <c r="K585" s="4">
        <v>103.6172</v>
      </c>
      <c r="L585" s="4">
        <v>108.25</v>
      </c>
      <c r="M585" s="4">
        <v>105.7266</v>
      </c>
      <c r="N585" s="4">
        <v>4.0027999999999997</v>
      </c>
      <c r="O585" s="4">
        <v>4.5273000000000003</v>
      </c>
      <c r="P585" s="4">
        <v>4.1879</v>
      </c>
      <c r="Q585" s="4">
        <v>4.0541</v>
      </c>
    </row>
    <row r="586" spans="1:17" ht="15" customHeight="1" x14ac:dyDescent="0.2">
      <c r="A586" s="3">
        <v>43080</v>
      </c>
      <c r="B586" s="4">
        <v>24.9</v>
      </c>
      <c r="C586" s="4">
        <v>7</v>
      </c>
      <c r="D586" s="4">
        <v>8.3000000000000007</v>
      </c>
      <c r="E586" s="4">
        <v>10.3</v>
      </c>
      <c r="F586" s="4">
        <v>14.319900000000001</v>
      </c>
      <c r="G586" s="4">
        <v>2.3957000000000002</v>
      </c>
      <c r="H586" s="4">
        <v>3.5836999999999999</v>
      </c>
      <c r="I586" s="4">
        <v>4.6784999999999997</v>
      </c>
      <c r="J586" s="4">
        <v>55.418999999999997</v>
      </c>
      <c r="K586" s="4">
        <v>103.6875</v>
      </c>
      <c r="L586" s="4">
        <v>108.2813</v>
      </c>
      <c r="M586" s="4">
        <v>105.8203</v>
      </c>
      <c r="N586" s="4">
        <v>4.0011999999999999</v>
      </c>
      <c r="O586" s="4">
        <v>4.5010000000000003</v>
      </c>
      <c r="P586" s="4">
        <v>4.1811999999999996</v>
      </c>
      <c r="Q586" s="4">
        <v>4.0358000000000001</v>
      </c>
    </row>
    <row r="587" spans="1:17" ht="15" customHeight="1" x14ac:dyDescent="0.2">
      <c r="A587" s="3">
        <v>43081</v>
      </c>
      <c r="B587" s="4">
        <v>26.3</v>
      </c>
      <c r="C587" s="4">
        <v>9.5</v>
      </c>
      <c r="D587" s="4">
        <v>7.8</v>
      </c>
      <c r="E587" s="4">
        <v>11.6</v>
      </c>
      <c r="F587" s="4">
        <v>14.3155</v>
      </c>
      <c r="G587" s="4">
        <v>2.3976999999999999</v>
      </c>
      <c r="H587" s="4">
        <v>3.5857000000000001</v>
      </c>
      <c r="I587" s="4">
        <v>4.6794000000000002</v>
      </c>
      <c r="J587" s="4">
        <v>55.006</v>
      </c>
      <c r="K587" s="4">
        <v>103.5703</v>
      </c>
      <c r="L587" s="4">
        <v>108.1953</v>
      </c>
      <c r="M587" s="4">
        <v>105.6016</v>
      </c>
      <c r="N587" s="4">
        <v>4.0515999999999996</v>
      </c>
      <c r="O587" s="4">
        <v>4.5487000000000002</v>
      </c>
      <c r="P587" s="4">
        <v>4.2042000000000002</v>
      </c>
      <c r="Q587" s="4">
        <v>4.0803000000000003</v>
      </c>
    </row>
    <row r="588" spans="1:17" ht="15" customHeight="1" x14ac:dyDescent="0.2">
      <c r="A588" s="3">
        <v>43082</v>
      </c>
      <c r="B588" s="4">
        <v>26.2</v>
      </c>
      <c r="C588" s="4">
        <v>9.8000000000000007</v>
      </c>
      <c r="D588" s="4">
        <v>8</v>
      </c>
      <c r="E588" s="4">
        <v>11.6</v>
      </c>
      <c r="F588" s="4">
        <v>14.318199999999999</v>
      </c>
      <c r="G588" s="4">
        <v>2.4003000000000001</v>
      </c>
      <c r="H588" s="4">
        <v>3.5882999999999998</v>
      </c>
      <c r="I588" s="4">
        <v>4.6821000000000002</v>
      </c>
      <c r="J588" s="4">
        <v>55.006</v>
      </c>
      <c r="K588" s="4">
        <v>103.5703</v>
      </c>
      <c r="L588" s="4">
        <v>108.1953</v>
      </c>
      <c r="M588" s="4">
        <v>105.6016</v>
      </c>
      <c r="N588" s="4">
        <v>4.0507999999999997</v>
      </c>
      <c r="O588" s="4">
        <v>4.5500999999999996</v>
      </c>
      <c r="P588" s="4">
        <v>4.2054999999999998</v>
      </c>
      <c r="Q588" s="4">
        <v>4.0808</v>
      </c>
    </row>
    <row r="589" spans="1:17" ht="15" customHeight="1" x14ac:dyDescent="0.2">
      <c r="A589" s="3">
        <v>43083</v>
      </c>
      <c r="B589" s="4">
        <v>28.1</v>
      </c>
      <c r="C589" s="4">
        <v>10.199999999999999</v>
      </c>
      <c r="D589" s="4">
        <v>8.6999999999999993</v>
      </c>
      <c r="E589" s="4">
        <v>11.7</v>
      </c>
      <c r="F589" s="4">
        <v>14.3293</v>
      </c>
      <c r="G589" s="4">
        <v>2.4096000000000002</v>
      </c>
      <c r="H589" s="4">
        <v>3.5983999999999998</v>
      </c>
      <c r="I589" s="4">
        <v>4.6931000000000003</v>
      </c>
      <c r="J589" s="4">
        <v>55.170999999999999</v>
      </c>
      <c r="K589" s="4">
        <v>103.7813</v>
      </c>
      <c r="L589" s="4">
        <v>108.4922</v>
      </c>
      <c r="M589" s="4">
        <v>105.9688</v>
      </c>
      <c r="N589" s="4">
        <v>4.0281000000000002</v>
      </c>
      <c r="O589" s="4">
        <v>4.4714</v>
      </c>
      <c r="P589" s="4">
        <v>4.1345999999999998</v>
      </c>
      <c r="Q589" s="4">
        <v>4.0087000000000002</v>
      </c>
    </row>
    <row r="590" spans="1:17" ht="15" customHeight="1" x14ac:dyDescent="0.2">
      <c r="A590" s="3">
        <v>43084</v>
      </c>
      <c r="B590" s="4">
        <v>27</v>
      </c>
      <c r="C590" s="4">
        <v>11.4</v>
      </c>
      <c r="D590" s="4">
        <v>7.6</v>
      </c>
      <c r="E590" s="4">
        <v>9.4</v>
      </c>
      <c r="F590" s="4">
        <v>14.3223</v>
      </c>
      <c r="G590" s="4">
        <v>2.4108000000000001</v>
      </c>
      <c r="H590" s="4">
        <v>3.5985999999999998</v>
      </c>
      <c r="I590" s="4">
        <v>4.6924000000000001</v>
      </c>
      <c r="J590" s="4">
        <v>54.612000000000002</v>
      </c>
      <c r="K590" s="4">
        <v>103.5391</v>
      </c>
      <c r="L590" s="4">
        <v>108.1484</v>
      </c>
      <c r="M590" s="4">
        <v>105.5625</v>
      </c>
      <c r="N590" s="4">
        <v>4.0970000000000004</v>
      </c>
      <c r="O590" s="4">
        <v>4.5678999999999998</v>
      </c>
      <c r="P590" s="4">
        <v>4.2224000000000004</v>
      </c>
      <c r="Q590" s="4">
        <v>4.0907</v>
      </c>
    </row>
    <row r="591" spans="1:17" ht="15" customHeight="1" x14ac:dyDescent="0.2">
      <c r="A591" s="3">
        <v>43087</v>
      </c>
      <c r="B591" s="4">
        <v>29.1</v>
      </c>
      <c r="C591" s="4">
        <v>9.6</v>
      </c>
      <c r="D591" s="4">
        <v>9.3000000000000007</v>
      </c>
      <c r="E591" s="4">
        <v>11.6</v>
      </c>
      <c r="F591" s="4">
        <v>14.3184</v>
      </c>
      <c r="G591" s="4">
        <v>2.4142999999999999</v>
      </c>
      <c r="H591" s="4">
        <v>3.6015000000000001</v>
      </c>
      <c r="I591" s="4">
        <v>4.6944999999999997</v>
      </c>
      <c r="J591" s="4">
        <v>54.235999999999997</v>
      </c>
      <c r="K591" s="4">
        <v>103.6875</v>
      </c>
      <c r="L591" s="4">
        <v>108.1875</v>
      </c>
      <c r="M591" s="4">
        <v>105.5</v>
      </c>
      <c r="N591" s="4">
        <v>4.1435000000000004</v>
      </c>
      <c r="O591" s="4">
        <v>4.5110999999999999</v>
      </c>
      <c r="P591" s="4">
        <v>4.2138</v>
      </c>
      <c r="Q591" s="4">
        <v>4.1037999999999997</v>
      </c>
    </row>
    <row r="592" spans="1:17" ht="15" customHeight="1" x14ac:dyDescent="0.2">
      <c r="A592" s="3">
        <v>43088</v>
      </c>
      <c r="B592" s="4">
        <v>30</v>
      </c>
      <c r="C592" s="4">
        <v>8.5</v>
      </c>
      <c r="D592" s="4">
        <v>9.4</v>
      </c>
      <c r="E592" s="4">
        <v>13.3</v>
      </c>
      <c r="F592" s="4">
        <v>14.331300000000001</v>
      </c>
      <c r="G592" s="4">
        <v>2.4184000000000001</v>
      </c>
      <c r="H592" s="4">
        <v>3.6069</v>
      </c>
      <c r="I592" s="4">
        <v>4.7009999999999996</v>
      </c>
      <c r="J592" s="4">
        <v>54.816000000000003</v>
      </c>
      <c r="K592" s="4">
        <v>103.9297</v>
      </c>
      <c r="L592" s="4">
        <v>108.5625</v>
      </c>
      <c r="M592" s="4">
        <v>105.9609</v>
      </c>
      <c r="N592" s="4">
        <v>4.0701000000000001</v>
      </c>
      <c r="O592" s="4">
        <v>4.4177999999999997</v>
      </c>
      <c r="P592" s="4">
        <v>4.1208999999999998</v>
      </c>
      <c r="Q592" s="4">
        <v>4.0118999999999998</v>
      </c>
    </row>
    <row r="593" spans="1:17" ht="15" customHeight="1" x14ac:dyDescent="0.2">
      <c r="A593" s="3">
        <v>43089</v>
      </c>
      <c r="B593" s="4">
        <v>27.8</v>
      </c>
      <c r="C593" s="4">
        <v>6</v>
      </c>
      <c r="D593" s="4">
        <v>7.3</v>
      </c>
      <c r="E593" s="4">
        <v>10.7</v>
      </c>
      <c r="F593" s="4">
        <v>14.334899999999999</v>
      </c>
      <c r="G593" s="4">
        <v>2.4209999999999998</v>
      </c>
      <c r="H593" s="4">
        <v>3.6093000000000002</v>
      </c>
      <c r="I593" s="4">
        <v>4.7035999999999998</v>
      </c>
      <c r="J593" s="4">
        <v>54.866</v>
      </c>
      <c r="K593" s="4">
        <v>103.9141</v>
      </c>
      <c r="L593" s="4">
        <v>108.5313</v>
      </c>
      <c r="M593" s="4">
        <v>105.9609</v>
      </c>
      <c r="N593" s="4">
        <v>4.0629999999999997</v>
      </c>
      <c r="O593" s="4">
        <v>4.4253999999999998</v>
      </c>
      <c r="P593" s="4">
        <v>4.13</v>
      </c>
      <c r="Q593" s="4">
        <v>4.0124000000000004</v>
      </c>
    </row>
    <row r="594" spans="1:17" ht="15" customHeight="1" x14ac:dyDescent="0.2">
      <c r="A594" s="3">
        <v>43090</v>
      </c>
      <c r="B594" s="4">
        <v>31</v>
      </c>
      <c r="C594" s="4">
        <v>7.6</v>
      </c>
      <c r="D594" s="4">
        <v>9.4</v>
      </c>
      <c r="E594" s="4">
        <v>12.5</v>
      </c>
      <c r="F594" s="4">
        <v>14.3423</v>
      </c>
      <c r="G594" s="4">
        <v>2.4302000000000001</v>
      </c>
      <c r="H594" s="4">
        <v>3.6191</v>
      </c>
      <c r="I594" s="4">
        <v>4.7137000000000002</v>
      </c>
      <c r="J594" s="4">
        <v>54.82</v>
      </c>
      <c r="K594" s="4">
        <v>104.125</v>
      </c>
      <c r="L594" s="4">
        <v>108.7813</v>
      </c>
      <c r="M594" s="4">
        <v>106.2188</v>
      </c>
      <c r="N594" s="4">
        <v>4.0667</v>
      </c>
      <c r="O594" s="4">
        <v>4.3479999999999999</v>
      </c>
      <c r="P594" s="4">
        <v>4.0715000000000003</v>
      </c>
      <c r="Q594" s="4">
        <v>3.9626000000000001</v>
      </c>
    </row>
    <row r="595" spans="1:17" ht="15" customHeight="1" x14ac:dyDescent="0.2">
      <c r="A595" s="3">
        <v>43091</v>
      </c>
      <c r="B595" s="4">
        <v>32.5</v>
      </c>
      <c r="C595" s="4">
        <v>4.9000000000000004</v>
      </c>
      <c r="D595" s="4">
        <v>5.9</v>
      </c>
      <c r="E595" s="4">
        <v>11.5</v>
      </c>
      <c r="F595" s="4">
        <v>14.3324</v>
      </c>
      <c r="G595" s="4">
        <v>2.4323999999999999</v>
      </c>
      <c r="H595" s="4">
        <v>3.6206</v>
      </c>
      <c r="I595" s="4">
        <v>4.7133000000000003</v>
      </c>
      <c r="J595" s="4">
        <v>54.103999999999999</v>
      </c>
      <c r="K595" s="4">
        <v>104.0547</v>
      </c>
      <c r="L595" s="4">
        <v>108.625</v>
      </c>
      <c r="M595" s="4">
        <v>105.8438</v>
      </c>
      <c r="N595" s="4">
        <v>4.1557000000000004</v>
      </c>
      <c r="O595" s="4">
        <v>4.3768000000000002</v>
      </c>
      <c r="P595" s="4">
        <v>4.1117999999999997</v>
      </c>
      <c r="Q595" s="4">
        <v>4.0378999999999996</v>
      </c>
    </row>
    <row r="596" spans="1:17" ht="15" customHeight="1" x14ac:dyDescent="0.2">
      <c r="A596" s="3">
        <v>43094</v>
      </c>
      <c r="B596" s="4">
        <v>27.6</v>
      </c>
      <c r="C596" s="4">
        <v>7.6</v>
      </c>
      <c r="D596" s="4">
        <v>8.1</v>
      </c>
      <c r="E596" s="4">
        <v>11.2</v>
      </c>
      <c r="F596" s="4">
        <v>14.3535</v>
      </c>
      <c r="G596" s="4">
        <v>2.4361000000000002</v>
      </c>
      <c r="H596" s="4">
        <v>3.6255000000000002</v>
      </c>
      <c r="I596" s="4">
        <v>4.7202999999999999</v>
      </c>
      <c r="J596" s="4">
        <v>55.146000000000001</v>
      </c>
      <c r="K596" s="4">
        <v>104.2188</v>
      </c>
      <c r="L596" s="4">
        <v>108.9375</v>
      </c>
      <c r="M596" s="4">
        <v>106.375</v>
      </c>
      <c r="N596" s="4">
        <v>4.0244999999999997</v>
      </c>
      <c r="O596" s="4">
        <v>4.3148</v>
      </c>
      <c r="P596" s="4">
        <v>4.0353000000000003</v>
      </c>
      <c r="Q596" s="4">
        <v>3.9327000000000001</v>
      </c>
    </row>
    <row r="597" spans="1:17" ht="15" customHeight="1" x14ac:dyDescent="0.2">
      <c r="A597" s="3">
        <v>43095</v>
      </c>
      <c r="B597" s="4">
        <v>29.9</v>
      </c>
      <c r="C597" s="4">
        <v>5.4</v>
      </c>
      <c r="D597" s="4">
        <v>8.3000000000000007</v>
      </c>
      <c r="E597" s="4">
        <v>11.2</v>
      </c>
      <c r="F597" s="4">
        <v>14.3529</v>
      </c>
      <c r="G597" s="4">
        <v>2.4390999999999998</v>
      </c>
      <c r="H597" s="4">
        <v>3.6280999999999999</v>
      </c>
      <c r="I597" s="4">
        <v>4.7229999999999999</v>
      </c>
      <c r="J597" s="4">
        <v>54.954000000000001</v>
      </c>
      <c r="K597" s="4">
        <v>104.2813</v>
      </c>
      <c r="L597" s="4">
        <v>108.9375</v>
      </c>
      <c r="M597" s="4">
        <v>106.375</v>
      </c>
      <c r="N597" s="4">
        <v>4.0476000000000001</v>
      </c>
      <c r="O597" s="4">
        <v>4.2923</v>
      </c>
      <c r="P597" s="4">
        <v>4.0366999999999997</v>
      </c>
      <c r="Q597" s="4">
        <v>3.9331999999999998</v>
      </c>
    </row>
    <row r="598" spans="1:17" ht="15" customHeight="1" x14ac:dyDescent="0.2">
      <c r="A598" s="3">
        <v>43096</v>
      </c>
      <c r="B598" s="4">
        <v>30.7</v>
      </c>
      <c r="C598" s="4">
        <v>8</v>
      </c>
      <c r="D598" s="4">
        <v>9</v>
      </c>
      <c r="E598" s="4">
        <v>12.4</v>
      </c>
      <c r="F598" s="4">
        <v>14.355399999999999</v>
      </c>
      <c r="G598" s="4">
        <v>2.4411999999999998</v>
      </c>
      <c r="H598" s="4">
        <v>3.6303000000000001</v>
      </c>
      <c r="I598" s="4">
        <v>4.7248000000000001</v>
      </c>
      <c r="J598" s="4">
        <v>54.94</v>
      </c>
      <c r="K598" s="4">
        <v>104.1875</v>
      </c>
      <c r="L598" s="4">
        <v>108.875</v>
      </c>
      <c r="M598" s="4">
        <v>106.2734</v>
      </c>
      <c r="N598" s="4">
        <v>4.0487000000000002</v>
      </c>
      <c r="O598" s="4">
        <v>4.3300999999999998</v>
      </c>
      <c r="P598" s="4">
        <v>4.0536000000000003</v>
      </c>
      <c r="Q598" s="4">
        <v>3.9540000000000002</v>
      </c>
    </row>
    <row r="599" spans="1:17" ht="15" customHeight="1" x14ac:dyDescent="0.2">
      <c r="A599" s="3">
        <v>43097</v>
      </c>
      <c r="B599" s="4">
        <v>31.7</v>
      </c>
      <c r="C599" s="4">
        <v>7.6</v>
      </c>
      <c r="D599" s="4">
        <v>8.8000000000000007</v>
      </c>
      <c r="E599" s="4">
        <v>11.5</v>
      </c>
      <c r="F599" s="4">
        <v>14.3733</v>
      </c>
      <c r="G599" s="4">
        <v>2.4517000000000002</v>
      </c>
      <c r="H599" s="4">
        <v>3.6427</v>
      </c>
      <c r="I599" s="4">
        <v>4.7389000000000001</v>
      </c>
      <c r="J599" s="4">
        <v>55.497</v>
      </c>
      <c r="K599" s="4">
        <v>104.625</v>
      </c>
      <c r="L599" s="4">
        <v>109.5</v>
      </c>
      <c r="M599" s="4">
        <v>107.0313</v>
      </c>
      <c r="N599" s="4">
        <v>3.9775999999999998</v>
      </c>
      <c r="O599" s="4">
        <v>4.1668000000000003</v>
      </c>
      <c r="P599" s="4">
        <v>3.903</v>
      </c>
      <c r="Q599" s="4">
        <v>3.806</v>
      </c>
    </row>
    <row r="600" spans="1:17" ht="15" customHeight="1" x14ac:dyDescent="0.2">
      <c r="A600" s="3">
        <v>43098</v>
      </c>
      <c r="B600" s="4">
        <v>33.700000000000003</v>
      </c>
      <c r="C600" s="4">
        <v>8.5</v>
      </c>
      <c r="D600" s="4">
        <v>10</v>
      </c>
      <c r="E600" s="4">
        <v>13.6</v>
      </c>
      <c r="F600" s="4">
        <v>14.369899999999999</v>
      </c>
      <c r="G600" s="4">
        <v>2.4533999999999998</v>
      </c>
      <c r="H600" s="4">
        <v>3.6436000000000002</v>
      </c>
      <c r="I600" s="4">
        <v>4.7388000000000003</v>
      </c>
      <c r="J600" s="4">
        <v>55.142000000000003</v>
      </c>
      <c r="K600" s="4">
        <v>104.4609</v>
      </c>
      <c r="L600" s="4">
        <v>109.25</v>
      </c>
      <c r="M600" s="4">
        <v>106.6875</v>
      </c>
      <c r="N600" s="4">
        <v>4.0206999999999997</v>
      </c>
      <c r="O600" s="4">
        <v>4.2313999999999998</v>
      </c>
      <c r="P600" s="4">
        <v>3.9661</v>
      </c>
      <c r="Q600" s="4">
        <v>3.8742999999999999</v>
      </c>
    </row>
    <row r="601" spans="1:17" ht="15" customHeight="1" x14ac:dyDescent="0.2">
      <c r="A601" s="3">
        <v>43101</v>
      </c>
      <c r="B601" s="4">
        <v>34.1</v>
      </c>
      <c r="C601" s="4">
        <v>9</v>
      </c>
      <c r="D601" s="4">
        <v>11</v>
      </c>
      <c r="E601" s="4">
        <v>13.3</v>
      </c>
      <c r="F601" s="4">
        <v>14.364699999999999</v>
      </c>
      <c r="G601" s="4">
        <v>2.4552</v>
      </c>
      <c r="H601" s="4">
        <v>3.6444999999999999</v>
      </c>
      <c r="I601" s="4">
        <v>4.7397</v>
      </c>
      <c r="J601" s="4">
        <v>54.692999999999998</v>
      </c>
      <c r="K601" s="4">
        <v>104.3125</v>
      </c>
      <c r="L601" s="4">
        <v>109.0078</v>
      </c>
      <c r="M601" s="4">
        <v>106.4688</v>
      </c>
      <c r="N601" s="4">
        <v>4.0755999999999997</v>
      </c>
      <c r="O601" s="4">
        <v>4.2900999999999998</v>
      </c>
      <c r="P601" s="4">
        <v>4.0274000000000001</v>
      </c>
      <c r="Q601" s="4">
        <v>3.9180999999999999</v>
      </c>
    </row>
    <row r="602" spans="1:17" ht="15" customHeight="1" x14ac:dyDescent="0.2">
      <c r="A602" s="3">
        <v>43102</v>
      </c>
      <c r="B602" s="4">
        <v>34.200000000000003</v>
      </c>
      <c r="C602" s="4">
        <v>8</v>
      </c>
      <c r="D602" s="4">
        <v>9.5</v>
      </c>
      <c r="E602" s="4">
        <v>13.5</v>
      </c>
      <c r="F602" s="4">
        <v>14.353</v>
      </c>
      <c r="G602" s="4">
        <v>2.4559000000000002</v>
      </c>
      <c r="H602" s="4">
        <v>3.6436999999999999</v>
      </c>
      <c r="I602" s="4">
        <v>4.7370000000000001</v>
      </c>
      <c r="J602" s="4">
        <v>53.872</v>
      </c>
      <c r="K602" s="4">
        <v>103.9766</v>
      </c>
      <c r="L602" s="4">
        <v>108.5234</v>
      </c>
      <c r="M602" s="4">
        <v>105.8125</v>
      </c>
      <c r="N602" s="4">
        <v>4.1779999999999999</v>
      </c>
      <c r="O602" s="4">
        <v>4.4207999999999998</v>
      </c>
      <c r="P602" s="4">
        <v>4.1489000000000003</v>
      </c>
      <c r="Q602" s="4">
        <v>4.0488999999999997</v>
      </c>
    </row>
    <row r="603" spans="1:17" ht="15" customHeight="1" x14ac:dyDescent="0.2">
      <c r="A603" s="3">
        <v>43103</v>
      </c>
      <c r="B603" s="4">
        <v>34.1</v>
      </c>
      <c r="C603" s="4">
        <v>8.1999999999999993</v>
      </c>
      <c r="D603" s="4">
        <v>9.6999999999999993</v>
      </c>
      <c r="E603" s="4">
        <v>13.6</v>
      </c>
      <c r="F603" s="4">
        <v>14.355700000000001</v>
      </c>
      <c r="G603" s="4">
        <v>2.4584999999999999</v>
      </c>
      <c r="H603" s="4">
        <v>3.6463000000000001</v>
      </c>
      <c r="I603" s="4">
        <v>4.7397</v>
      </c>
      <c r="J603" s="4">
        <v>53.872</v>
      </c>
      <c r="K603" s="4">
        <v>103.9766</v>
      </c>
      <c r="L603" s="4">
        <v>108.5234</v>
      </c>
      <c r="M603" s="4">
        <v>105.8125</v>
      </c>
      <c r="N603" s="4">
        <v>4.1772999999999998</v>
      </c>
      <c r="O603" s="4">
        <v>4.4222999999999999</v>
      </c>
      <c r="P603" s="4">
        <v>4.1501999999999999</v>
      </c>
      <c r="Q603" s="4">
        <v>4.0494000000000003</v>
      </c>
    </row>
    <row r="604" spans="1:17" ht="15" customHeight="1" x14ac:dyDescent="0.2">
      <c r="A604" s="3">
        <v>43104</v>
      </c>
      <c r="B604" s="4">
        <v>34.5</v>
      </c>
      <c r="C604" s="4">
        <v>8.9</v>
      </c>
      <c r="D604" s="4">
        <v>10.4</v>
      </c>
      <c r="E604" s="4">
        <v>11.8</v>
      </c>
      <c r="F604" s="4">
        <v>14.3599</v>
      </c>
      <c r="G604" s="4">
        <v>2.4672000000000001</v>
      </c>
      <c r="H604" s="4">
        <v>3.6549999999999998</v>
      </c>
      <c r="I604" s="4">
        <v>4.7489999999999997</v>
      </c>
      <c r="J604" s="4">
        <v>53.646999999999998</v>
      </c>
      <c r="K604" s="4">
        <v>104.0859</v>
      </c>
      <c r="L604" s="4">
        <v>108.625</v>
      </c>
      <c r="M604" s="4">
        <v>105.9688</v>
      </c>
      <c r="N604" s="4">
        <v>4.2034000000000002</v>
      </c>
      <c r="O604" s="4">
        <v>4.3849</v>
      </c>
      <c r="P604" s="4">
        <v>4.1288999999999998</v>
      </c>
      <c r="Q604" s="4">
        <v>4.0198999999999998</v>
      </c>
    </row>
    <row r="605" spans="1:17" ht="15" customHeight="1" x14ac:dyDescent="0.2">
      <c r="A605" s="3">
        <v>43105</v>
      </c>
      <c r="B605" s="4">
        <v>36.4</v>
      </c>
      <c r="C605" s="4">
        <v>8.6999999999999993</v>
      </c>
      <c r="D605" s="4">
        <v>7.3</v>
      </c>
      <c r="E605" s="4">
        <v>10.5</v>
      </c>
      <c r="F605" s="4">
        <v>14.368499999999999</v>
      </c>
      <c r="G605" s="4">
        <v>2.4722</v>
      </c>
      <c r="H605" s="4">
        <v>3.6621000000000001</v>
      </c>
      <c r="I605" s="4">
        <v>4.7565</v>
      </c>
      <c r="J605" s="4">
        <v>53.975999999999999</v>
      </c>
      <c r="K605" s="4">
        <v>104.5</v>
      </c>
      <c r="L605" s="4">
        <v>109.25</v>
      </c>
      <c r="M605" s="4">
        <v>106.5703</v>
      </c>
      <c r="N605" s="4">
        <v>4.1611000000000002</v>
      </c>
      <c r="O605" s="4">
        <v>4.2282999999999999</v>
      </c>
      <c r="P605" s="4">
        <v>3.9759000000000002</v>
      </c>
      <c r="Q605" s="4">
        <v>3.9016000000000002</v>
      </c>
    </row>
    <row r="606" spans="1:17" ht="15" customHeight="1" x14ac:dyDescent="0.2">
      <c r="A606" s="3">
        <v>43108</v>
      </c>
      <c r="B606" s="4">
        <v>34.1</v>
      </c>
      <c r="C606" s="4">
        <v>6.1</v>
      </c>
      <c r="D606" s="4">
        <v>3.4</v>
      </c>
      <c r="E606" s="4">
        <v>5.0999999999999996</v>
      </c>
      <c r="F606" s="4">
        <v>14.376200000000001</v>
      </c>
      <c r="G606" s="4">
        <v>2.4762</v>
      </c>
      <c r="H606" s="4">
        <v>3.6671999999999998</v>
      </c>
      <c r="I606" s="4">
        <v>4.7625999999999999</v>
      </c>
      <c r="J606" s="4">
        <v>54.256</v>
      </c>
      <c r="K606" s="4">
        <v>104.7188</v>
      </c>
      <c r="L606" s="4">
        <v>109.5938</v>
      </c>
      <c r="M606" s="4">
        <v>107</v>
      </c>
      <c r="N606" s="4">
        <v>4.125</v>
      </c>
      <c r="O606" s="4">
        <v>4.1467000000000001</v>
      </c>
      <c r="P606" s="4">
        <v>3.8929</v>
      </c>
      <c r="Q606" s="4">
        <v>3.8176999999999999</v>
      </c>
    </row>
    <row r="607" spans="1:17" ht="15" customHeight="1" x14ac:dyDescent="0.2">
      <c r="A607" s="3">
        <v>43109</v>
      </c>
      <c r="B607" s="4">
        <v>35</v>
      </c>
      <c r="C607" s="4">
        <v>6.3</v>
      </c>
      <c r="D607" s="4">
        <v>5.9</v>
      </c>
      <c r="E607" s="4">
        <v>9.4</v>
      </c>
      <c r="F607" s="4">
        <v>14.377599999999999</v>
      </c>
      <c r="G607" s="4">
        <v>2.4788000000000001</v>
      </c>
      <c r="H607" s="4">
        <v>3.6692</v>
      </c>
      <c r="I607" s="4">
        <v>4.7634999999999996</v>
      </c>
      <c r="J607" s="4">
        <v>54.177999999999997</v>
      </c>
      <c r="K607" s="4">
        <v>104.7188</v>
      </c>
      <c r="L607" s="4">
        <v>109.5</v>
      </c>
      <c r="M607" s="4">
        <v>106.7813</v>
      </c>
      <c r="N607" s="4">
        <v>4.1340000000000003</v>
      </c>
      <c r="O607" s="4">
        <v>4.1485000000000003</v>
      </c>
      <c r="P607" s="4">
        <v>3.9173</v>
      </c>
      <c r="Q607" s="4">
        <v>3.8612000000000002</v>
      </c>
    </row>
    <row r="608" spans="1:17" ht="15" customHeight="1" x14ac:dyDescent="0.2">
      <c r="A608" s="3">
        <v>43110</v>
      </c>
      <c r="B608" s="4">
        <v>37.9</v>
      </c>
      <c r="C608" s="4">
        <v>13.8</v>
      </c>
      <c r="D608" s="4">
        <v>12.9</v>
      </c>
      <c r="E608" s="4">
        <v>15.2</v>
      </c>
      <c r="F608" s="4">
        <v>14.3855</v>
      </c>
      <c r="G608" s="4">
        <v>2.4813999999999998</v>
      </c>
      <c r="H608" s="4">
        <v>3.6720999999999999</v>
      </c>
      <c r="I608" s="4">
        <v>4.7671000000000001</v>
      </c>
      <c r="J608" s="4">
        <v>54.475000000000001</v>
      </c>
      <c r="K608" s="4">
        <v>104.7109</v>
      </c>
      <c r="L608" s="4">
        <v>109.5313</v>
      </c>
      <c r="M608" s="4">
        <v>106.8984</v>
      </c>
      <c r="N608" s="4">
        <v>4.0960000000000001</v>
      </c>
      <c r="O608" s="4">
        <v>4.1532</v>
      </c>
      <c r="P608" s="4">
        <v>3.911</v>
      </c>
      <c r="Q608" s="4">
        <v>3.8389000000000002</v>
      </c>
    </row>
    <row r="609" spans="1:17" ht="15" customHeight="1" x14ac:dyDescent="0.2">
      <c r="A609" s="3">
        <v>43111</v>
      </c>
      <c r="B609" s="4">
        <v>34.4</v>
      </c>
      <c r="C609" s="4">
        <v>9.9</v>
      </c>
      <c r="D609" s="4">
        <v>6</v>
      </c>
      <c r="E609" s="4">
        <v>9.6999999999999993</v>
      </c>
      <c r="F609" s="4">
        <v>14.398400000000001</v>
      </c>
      <c r="G609" s="4">
        <v>2.4901</v>
      </c>
      <c r="H609" s="4">
        <v>3.6821999999999999</v>
      </c>
      <c r="I609" s="4">
        <v>4.7774999999999999</v>
      </c>
      <c r="J609" s="4">
        <v>54.738</v>
      </c>
      <c r="K609" s="4">
        <v>104.8359</v>
      </c>
      <c r="L609" s="4">
        <v>109.8359</v>
      </c>
      <c r="M609" s="4">
        <v>107.1875</v>
      </c>
      <c r="N609" s="4">
        <v>4.0609000000000002</v>
      </c>
      <c r="O609" s="4">
        <v>4.1112000000000002</v>
      </c>
      <c r="P609" s="4">
        <v>3.8410000000000002</v>
      </c>
      <c r="Q609" s="4">
        <v>3.7841999999999998</v>
      </c>
    </row>
    <row r="610" spans="1:17" ht="15" customHeight="1" x14ac:dyDescent="0.2">
      <c r="A610" s="3">
        <v>43112</v>
      </c>
      <c r="B610" s="4">
        <v>33.6</v>
      </c>
      <c r="C610" s="4">
        <v>8.9</v>
      </c>
      <c r="D610" s="4">
        <v>7.1</v>
      </c>
      <c r="E610" s="4">
        <v>9.6</v>
      </c>
      <c r="F610" s="4">
        <v>14.411799999999999</v>
      </c>
      <c r="G610" s="4">
        <v>2.4948000000000001</v>
      </c>
      <c r="H610" s="4">
        <v>3.6878000000000002</v>
      </c>
      <c r="I610" s="4">
        <v>4.7843999999999998</v>
      </c>
      <c r="J610" s="4">
        <v>55.347000000000001</v>
      </c>
      <c r="K610" s="4">
        <v>105.1875</v>
      </c>
      <c r="L610" s="4">
        <v>110.2578</v>
      </c>
      <c r="M610" s="4">
        <v>107.7266</v>
      </c>
      <c r="N610" s="4">
        <v>3.9849999999999999</v>
      </c>
      <c r="O610" s="4">
        <v>3.9807000000000001</v>
      </c>
      <c r="P610" s="4">
        <v>3.7399</v>
      </c>
      <c r="Q610" s="4">
        <v>3.68</v>
      </c>
    </row>
    <row r="611" spans="1:17" ht="15" customHeight="1" x14ac:dyDescent="0.2">
      <c r="A611" s="3">
        <v>43115</v>
      </c>
      <c r="B611" s="4">
        <v>35.6</v>
      </c>
      <c r="C611" s="4">
        <v>10.199999999999999</v>
      </c>
      <c r="D611" s="4">
        <v>8.1999999999999993</v>
      </c>
      <c r="E611" s="4">
        <v>10.6</v>
      </c>
      <c r="F611" s="4">
        <v>14.4162</v>
      </c>
      <c r="G611" s="4">
        <v>2.4986000000000002</v>
      </c>
      <c r="H611" s="4">
        <v>3.6924000000000001</v>
      </c>
      <c r="I611" s="4">
        <v>4.7895000000000003</v>
      </c>
      <c r="J611" s="4">
        <v>55.442999999999998</v>
      </c>
      <c r="K611" s="4">
        <v>105.375</v>
      </c>
      <c r="L611" s="4">
        <v>110.5313</v>
      </c>
      <c r="M611" s="4">
        <v>108.0313</v>
      </c>
      <c r="N611" s="4">
        <v>3.9723999999999999</v>
      </c>
      <c r="O611" s="4">
        <v>3.9123000000000001</v>
      </c>
      <c r="P611" s="4">
        <v>3.6753</v>
      </c>
      <c r="Q611" s="4">
        <v>3.6217000000000001</v>
      </c>
    </row>
    <row r="612" spans="1:17" ht="15" customHeight="1" x14ac:dyDescent="0.2">
      <c r="A612" s="3">
        <v>43116</v>
      </c>
      <c r="B612" s="4">
        <v>35.9</v>
      </c>
      <c r="C612" s="4">
        <v>9.9</v>
      </c>
      <c r="D612" s="4">
        <v>7.9</v>
      </c>
      <c r="E612" s="4">
        <v>10.7</v>
      </c>
      <c r="F612" s="4">
        <v>14.4231</v>
      </c>
      <c r="G612" s="4">
        <v>2.5022000000000002</v>
      </c>
      <c r="H612" s="4">
        <v>3.6968000000000001</v>
      </c>
      <c r="I612" s="4">
        <v>4.7942999999999998</v>
      </c>
      <c r="J612" s="4">
        <v>55.686</v>
      </c>
      <c r="K612" s="4">
        <v>105.54689999999999</v>
      </c>
      <c r="L612" s="4">
        <v>110.7813</v>
      </c>
      <c r="M612" s="4">
        <v>108.3047</v>
      </c>
      <c r="N612" s="4">
        <v>3.9419</v>
      </c>
      <c r="O612" s="4">
        <v>3.85</v>
      </c>
      <c r="P612" s="4">
        <v>3.6166</v>
      </c>
      <c r="Q612" s="4">
        <v>3.5697000000000001</v>
      </c>
    </row>
    <row r="613" spans="1:17" ht="15" customHeight="1" x14ac:dyDescent="0.2">
      <c r="A613" s="3">
        <v>43117</v>
      </c>
      <c r="B613" s="4">
        <v>33.6</v>
      </c>
      <c r="C613" s="4">
        <v>8.3000000000000007</v>
      </c>
      <c r="D613" s="4">
        <v>6.4</v>
      </c>
      <c r="E613" s="4">
        <v>9.1</v>
      </c>
      <c r="F613" s="4">
        <v>14.435</v>
      </c>
      <c r="G613" s="4">
        <v>2.5053999999999998</v>
      </c>
      <c r="H613" s="4">
        <v>3.7004000000000001</v>
      </c>
      <c r="I613" s="4">
        <v>4.7984</v>
      </c>
      <c r="J613" s="4">
        <v>56.219000000000001</v>
      </c>
      <c r="K613" s="4">
        <v>105.625</v>
      </c>
      <c r="L613" s="4">
        <v>110.9063</v>
      </c>
      <c r="M613" s="4">
        <v>108.4766</v>
      </c>
      <c r="N613" s="4">
        <v>3.8765000000000001</v>
      </c>
      <c r="O613" s="4">
        <v>3.8229000000000002</v>
      </c>
      <c r="P613" s="4">
        <v>3.5880999999999998</v>
      </c>
      <c r="Q613" s="4">
        <v>3.5373000000000001</v>
      </c>
    </row>
    <row r="614" spans="1:17" ht="15" customHeight="1" x14ac:dyDescent="0.2">
      <c r="A614" s="3">
        <v>43118</v>
      </c>
      <c r="B614" s="4">
        <v>34.6</v>
      </c>
      <c r="C614" s="4">
        <v>9.6999999999999993</v>
      </c>
      <c r="D614" s="4">
        <v>7.3</v>
      </c>
      <c r="E614" s="4">
        <v>8.8000000000000007</v>
      </c>
      <c r="F614" s="4">
        <v>14.450900000000001</v>
      </c>
      <c r="G614" s="4">
        <v>2.5148000000000001</v>
      </c>
      <c r="H614" s="4">
        <v>3.7109000000000001</v>
      </c>
      <c r="I614" s="4">
        <v>4.6974</v>
      </c>
      <c r="J614" s="4">
        <v>56.667000000000002</v>
      </c>
      <c r="K614" s="4">
        <v>105.875</v>
      </c>
      <c r="L614" s="4">
        <v>111.2813</v>
      </c>
      <c r="M614" s="4">
        <v>108.9688</v>
      </c>
      <c r="N614" s="4">
        <v>3.8203999999999998</v>
      </c>
      <c r="O614" s="4">
        <v>3.7362000000000002</v>
      </c>
      <c r="P614" s="4">
        <v>3.5030999999999999</v>
      </c>
      <c r="Q614" s="4">
        <v>3.4453</v>
      </c>
    </row>
    <row r="615" spans="1:17" ht="15" customHeight="1" x14ac:dyDescent="0.2">
      <c r="A615" s="3">
        <v>43119</v>
      </c>
      <c r="B615" s="4">
        <v>35.5</v>
      </c>
      <c r="C615" s="4">
        <v>8.5</v>
      </c>
      <c r="D615" s="4">
        <v>7</v>
      </c>
      <c r="E615" s="4">
        <v>8.9</v>
      </c>
      <c r="F615" s="4">
        <v>14.4443</v>
      </c>
      <c r="G615" s="4">
        <v>2.5175000000000001</v>
      </c>
      <c r="H615" s="4">
        <v>3.7130999999999998</v>
      </c>
      <c r="I615" s="4">
        <v>4.6986999999999997</v>
      </c>
      <c r="J615" s="4">
        <v>56.125</v>
      </c>
      <c r="K615" s="4">
        <v>105.8828</v>
      </c>
      <c r="L615" s="4">
        <v>111.2188</v>
      </c>
      <c r="M615" s="4">
        <v>108.8203</v>
      </c>
      <c r="N615" s="4">
        <v>3.8851</v>
      </c>
      <c r="O615" s="4">
        <v>3.7353999999999998</v>
      </c>
      <c r="P615" s="4">
        <v>3.5196999999999998</v>
      </c>
      <c r="Q615" s="4">
        <v>3.4744000000000002</v>
      </c>
    </row>
    <row r="616" spans="1:17" ht="15" customHeight="1" x14ac:dyDescent="0.2">
      <c r="A616" s="3">
        <v>43122</v>
      </c>
      <c r="B616" s="4">
        <v>33.1</v>
      </c>
      <c r="C616" s="4">
        <v>4.0999999999999996</v>
      </c>
      <c r="D616" s="4">
        <v>4.2</v>
      </c>
      <c r="E616" s="4">
        <v>8</v>
      </c>
      <c r="F616" s="4">
        <v>14.439</v>
      </c>
      <c r="G616" s="4">
        <v>2.5185</v>
      </c>
      <c r="H616" s="4">
        <v>3.7124999999999999</v>
      </c>
      <c r="I616" s="4">
        <v>4.6962000000000002</v>
      </c>
      <c r="J616" s="4">
        <v>55.654000000000003</v>
      </c>
      <c r="K616" s="4">
        <v>105.5938</v>
      </c>
      <c r="L616" s="4">
        <v>110.75</v>
      </c>
      <c r="M616" s="4">
        <v>108.2188</v>
      </c>
      <c r="N616" s="4">
        <v>3.9415</v>
      </c>
      <c r="O616" s="4">
        <v>3.8445999999999998</v>
      </c>
      <c r="P616" s="4">
        <v>3.6335999999999999</v>
      </c>
      <c r="Q616" s="4">
        <v>3.5903999999999998</v>
      </c>
    </row>
    <row r="617" spans="1:17" ht="15" customHeight="1" x14ac:dyDescent="0.2">
      <c r="A617" s="3">
        <v>43123</v>
      </c>
      <c r="B617" s="4">
        <v>32.799999999999997</v>
      </c>
      <c r="C617" s="4">
        <v>4.5</v>
      </c>
      <c r="D617" s="4">
        <v>4.9000000000000004</v>
      </c>
      <c r="E617" s="4">
        <v>8.1</v>
      </c>
      <c r="F617" s="4">
        <v>14.4443</v>
      </c>
      <c r="G617" s="4">
        <v>2.5213000000000001</v>
      </c>
      <c r="H617" s="4">
        <v>3.7153</v>
      </c>
      <c r="I617" s="4">
        <v>4.6996000000000002</v>
      </c>
      <c r="J617" s="4">
        <v>55.804000000000002</v>
      </c>
      <c r="K617" s="4">
        <v>105.625</v>
      </c>
      <c r="L617" s="4">
        <v>110.7813</v>
      </c>
      <c r="M617" s="4">
        <v>108.3047</v>
      </c>
      <c r="N617" s="4">
        <v>3.9224999999999999</v>
      </c>
      <c r="O617" s="4">
        <v>3.835</v>
      </c>
      <c r="P617" s="4">
        <v>3.6276000000000002</v>
      </c>
      <c r="Q617" s="4">
        <v>3.5746000000000002</v>
      </c>
    </row>
    <row r="618" spans="1:17" ht="15" customHeight="1" x14ac:dyDescent="0.2">
      <c r="A618" s="3">
        <v>43124</v>
      </c>
      <c r="B618" s="4">
        <v>34</v>
      </c>
      <c r="C618" s="4">
        <v>7.3</v>
      </c>
      <c r="D618" s="4">
        <v>6.8</v>
      </c>
      <c r="E618" s="4">
        <v>9.8000000000000007</v>
      </c>
      <c r="F618" s="4">
        <v>14.4565</v>
      </c>
      <c r="G618" s="4">
        <v>2.5249999999999999</v>
      </c>
      <c r="H618" s="4">
        <v>3.7201</v>
      </c>
      <c r="I618" s="4">
        <v>4.7054</v>
      </c>
      <c r="J618" s="4">
        <v>56.356000000000002</v>
      </c>
      <c r="K618" s="4">
        <v>105.8125</v>
      </c>
      <c r="L618" s="4">
        <v>111.0859</v>
      </c>
      <c r="M618" s="4">
        <v>108.6641</v>
      </c>
      <c r="N618" s="4">
        <v>3.8549000000000002</v>
      </c>
      <c r="O618" s="4">
        <v>3.7677</v>
      </c>
      <c r="P618" s="4">
        <v>3.5562999999999998</v>
      </c>
      <c r="Q618" s="4">
        <v>3.5065</v>
      </c>
    </row>
    <row r="619" spans="1:17" ht="15" customHeight="1" x14ac:dyDescent="0.2">
      <c r="A619" s="3">
        <v>43125</v>
      </c>
      <c r="B619" s="4">
        <v>35.9</v>
      </c>
      <c r="C619" s="4">
        <v>8.4</v>
      </c>
      <c r="D619" s="4">
        <v>7.9</v>
      </c>
      <c r="E619" s="4">
        <v>10.8</v>
      </c>
      <c r="F619" s="4">
        <v>14.4694</v>
      </c>
      <c r="G619" s="4">
        <v>2.5350000000000001</v>
      </c>
      <c r="H619" s="4">
        <v>3.7311000000000001</v>
      </c>
      <c r="I619" s="4">
        <v>4.7172999999999998</v>
      </c>
      <c r="J619" s="4">
        <v>56.628999999999998</v>
      </c>
      <c r="K619" s="4">
        <v>106.1641</v>
      </c>
      <c r="L619" s="4">
        <v>111.5234</v>
      </c>
      <c r="M619" s="4">
        <v>109.125</v>
      </c>
      <c r="N619" s="4">
        <v>3.82</v>
      </c>
      <c r="O619" s="4">
        <v>3.6446000000000001</v>
      </c>
      <c r="P619" s="4">
        <v>3.4571000000000001</v>
      </c>
      <c r="Q619" s="4">
        <v>3.4209999999999998</v>
      </c>
    </row>
    <row r="620" spans="1:17" ht="15" customHeight="1" x14ac:dyDescent="0.2">
      <c r="A620" s="3">
        <v>43126</v>
      </c>
      <c r="B620" s="4">
        <v>34.700000000000003</v>
      </c>
      <c r="C620" s="4">
        <v>9.4</v>
      </c>
      <c r="D620" s="4">
        <v>8.1</v>
      </c>
      <c r="E620" s="4">
        <v>10.5</v>
      </c>
      <c r="F620" s="4">
        <v>14.477600000000001</v>
      </c>
      <c r="G620" s="4">
        <v>2.5367000000000002</v>
      </c>
      <c r="H620" s="4">
        <v>3.7326999999999999</v>
      </c>
      <c r="I620" s="4">
        <v>4.7191000000000001</v>
      </c>
      <c r="J620" s="4">
        <v>56.95</v>
      </c>
      <c r="K620" s="4">
        <v>105.9922</v>
      </c>
      <c r="L620" s="4">
        <v>111.375</v>
      </c>
      <c r="M620" s="4">
        <v>109.0234</v>
      </c>
      <c r="N620" s="4">
        <v>3.7810999999999999</v>
      </c>
      <c r="O620" s="4">
        <v>3.7099000000000002</v>
      </c>
      <c r="P620" s="4">
        <v>3.4939</v>
      </c>
      <c r="Q620" s="4">
        <v>3.4411</v>
      </c>
    </row>
    <row r="621" spans="1:17" ht="15" customHeight="1" x14ac:dyDescent="0.2">
      <c r="A621" s="3">
        <v>43129</v>
      </c>
      <c r="B621" s="4">
        <v>33.6</v>
      </c>
      <c r="C621" s="4">
        <v>9.8000000000000007</v>
      </c>
      <c r="D621" s="4">
        <v>8.9</v>
      </c>
      <c r="E621" s="4">
        <v>8.6999999999999993</v>
      </c>
      <c r="F621" s="4">
        <v>14.472899999999999</v>
      </c>
      <c r="G621" s="4">
        <v>2.5371999999999999</v>
      </c>
      <c r="H621" s="4">
        <v>3.7313999999999998</v>
      </c>
      <c r="I621" s="4">
        <v>4.7172999999999998</v>
      </c>
      <c r="J621" s="4">
        <v>56.512999999999998</v>
      </c>
      <c r="K621" s="4">
        <v>105.625</v>
      </c>
      <c r="L621" s="4">
        <v>110.8125</v>
      </c>
      <c r="M621" s="4">
        <v>108.5078</v>
      </c>
      <c r="N621" s="4">
        <v>3.8323999999999998</v>
      </c>
      <c r="O621" s="4">
        <v>3.8471000000000002</v>
      </c>
      <c r="P621" s="4">
        <v>3.6295999999999999</v>
      </c>
      <c r="Q621" s="4">
        <v>3.5400999999999998</v>
      </c>
    </row>
    <row r="622" spans="1:17" ht="15" customHeight="1" x14ac:dyDescent="0.2">
      <c r="A622" s="3">
        <v>43130</v>
      </c>
      <c r="B622" s="4">
        <v>28.7</v>
      </c>
      <c r="C622" s="4">
        <v>7.5</v>
      </c>
      <c r="D622" s="4">
        <v>6.4</v>
      </c>
      <c r="E622" s="4">
        <v>5.4</v>
      </c>
      <c r="F622" s="4">
        <v>14.460100000000001</v>
      </c>
      <c r="G622" s="4">
        <v>2.5375999999999999</v>
      </c>
      <c r="H622" s="4">
        <v>3.7294999999999998</v>
      </c>
      <c r="I622" s="4">
        <v>4.7130000000000001</v>
      </c>
      <c r="J622" s="4">
        <v>55.61</v>
      </c>
      <c r="K622" s="4">
        <v>105.2266</v>
      </c>
      <c r="L622" s="4">
        <v>110.1641</v>
      </c>
      <c r="M622" s="4">
        <v>107.7109</v>
      </c>
      <c r="N622" s="4">
        <v>3.9409999999999998</v>
      </c>
      <c r="O622" s="4">
        <v>3.9962</v>
      </c>
      <c r="P622" s="4">
        <v>3.7865000000000002</v>
      </c>
      <c r="Q622" s="4">
        <v>3.6937000000000002</v>
      </c>
    </row>
    <row r="623" spans="1:17" ht="15" customHeight="1" x14ac:dyDescent="0.2">
      <c r="A623" s="3">
        <v>43131</v>
      </c>
      <c r="B623" s="4">
        <v>31.4</v>
      </c>
      <c r="C623" s="4">
        <v>6.6</v>
      </c>
      <c r="D623" s="4">
        <v>6.2</v>
      </c>
      <c r="E623" s="4">
        <v>7.5</v>
      </c>
      <c r="F623" s="4">
        <v>14.4823</v>
      </c>
      <c r="G623" s="4">
        <v>2.5424000000000002</v>
      </c>
      <c r="H623" s="4">
        <v>3.7364000000000002</v>
      </c>
      <c r="I623" s="4">
        <v>4.7215999999999996</v>
      </c>
      <c r="J623" s="4">
        <v>56.744</v>
      </c>
      <c r="K623" s="4">
        <v>105.6016</v>
      </c>
      <c r="L623" s="4">
        <v>110.7734</v>
      </c>
      <c r="M623" s="4">
        <v>108.39060000000001</v>
      </c>
      <c r="N623" s="4">
        <v>3.8033999999999999</v>
      </c>
      <c r="O623" s="4">
        <v>3.8597000000000001</v>
      </c>
      <c r="P623" s="4">
        <v>3.6419999999999999</v>
      </c>
      <c r="Q623" s="4">
        <v>3.5638999999999998</v>
      </c>
    </row>
    <row r="624" spans="1:17" ht="15" customHeight="1" x14ac:dyDescent="0.2">
      <c r="A624" s="3">
        <v>43132</v>
      </c>
      <c r="B624" s="4">
        <v>31.2</v>
      </c>
      <c r="C624" s="4">
        <v>6.7</v>
      </c>
      <c r="D624" s="4">
        <v>7.7</v>
      </c>
      <c r="E624" s="4">
        <v>7.5</v>
      </c>
      <c r="F624" s="4">
        <v>14.477</v>
      </c>
      <c r="G624" s="4">
        <v>2.5493000000000001</v>
      </c>
      <c r="H624" s="4">
        <v>3.7412999999999998</v>
      </c>
      <c r="I624" s="4">
        <v>4.7249999999999996</v>
      </c>
      <c r="J624" s="4">
        <v>55.957000000000001</v>
      </c>
      <c r="K624" s="4">
        <v>105.4063</v>
      </c>
      <c r="L624" s="4">
        <v>110.3359</v>
      </c>
      <c r="M624" s="4">
        <v>107.875</v>
      </c>
      <c r="N624" s="4">
        <v>3.8961000000000001</v>
      </c>
      <c r="O624" s="4">
        <v>3.9373999999999998</v>
      </c>
      <c r="P624" s="4">
        <v>3.7511999999999999</v>
      </c>
      <c r="Q624" s="4">
        <v>3.6648000000000001</v>
      </c>
    </row>
    <row r="625" spans="1:17" ht="15" customHeight="1" x14ac:dyDescent="0.2">
      <c r="A625" s="3">
        <v>43133</v>
      </c>
      <c r="B625" s="4">
        <v>32.200000000000003</v>
      </c>
      <c r="C625" s="4">
        <v>8.8000000000000007</v>
      </c>
      <c r="D625" s="4">
        <v>8.3000000000000007</v>
      </c>
      <c r="E625" s="4">
        <v>7.6</v>
      </c>
      <c r="F625" s="4">
        <v>14.4893</v>
      </c>
      <c r="G625" s="4">
        <v>2.5539000000000001</v>
      </c>
      <c r="H625" s="4">
        <v>3.7475000000000001</v>
      </c>
      <c r="I625" s="4">
        <v>4.7328999999999999</v>
      </c>
      <c r="J625" s="4">
        <v>56.511000000000003</v>
      </c>
      <c r="K625" s="4">
        <v>105.75</v>
      </c>
      <c r="L625" s="4">
        <v>110.8359</v>
      </c>
      <c r="M625" s="4">
        <v>108.4688</v>
      </c>
      <c r="N625" s="4">
        <v>3.8285999999999998</v>
      </c>
      <c r="O625" s="4">
        <v>3.8132000000000001</v>
      </c>
      <c r="P625" s="4">
        <v>3.6334</v>
      </c>
      <c r="Q625" s="4">
        <v>3.5518999999999998</v>
      </c>
    </row>
    <row r="626" spans="1:17" ht="15" customHeight="1" x14ac:dyDescent="0.2">
      <c r="A626" s="3">
        <v>43136</v>
      </c>
      <c r="B626" s="4">
        <v>32</v>
      </c>
      <c r="C626" s="4">
        <v>8.5</v>
      </c>
      <c r="D626" s="4">
        <v>8.4</v>
      </c>
      <c r="E626" s="4">
        <v>8.8000000000000007</v>
      </c>
      <c r="F626" s="4">
        <v>14.500400000000001</v>
      </c>
      <c r="G626" s="4">
        <v>2.5575000000000001</v>
      </c>
      <c r="H626" s="4">
        <v>3.7519</v>
      </c>
      <c r="I626" s="4">
        <v>4.7377000000000002</v>
      </c>
      <c r="J626" s="4">
        <v>57.008000000000003</v>
      </c>
      <c r="K626" s="4">
        <v>105.9063</v>
      </c>
      <c r="L626" s="4">
        <v>111.0938</v>
      </c>
      <c r="M626" s="4">
        <v>108.7188</v>
      </c>
      <c r="N626" s="4">
        <v>3.7685</v>
      </c>
      <c r="O626" s="4">
        <v>3.7581000000000002</v>
      </c>
      <c r="P626" s="4">
        <v>3.5737000000000001</v>
      </c>
      <c r="Q626" s="4">
        <v>3.5051000000000001</v>
      </c>
    </row>
    <row r="627" spans="1:17" ht="15" customHeight="1" x14ac:dyDescent="0.2">
      <c r="A627" s="3">
        <v>43137</v>
      </c>
      <c r="B627" s="4">
        <v>29.4</v>
      </c>
      <c r="C627" s="4">
        <v>2.2000000000000002</v>
      </c>
      <c r="D627" s="4">
        <v>4.5</v>
      </c>
      <c r="E627" s="4">
        <v>3.9</v>
      </c>
      <c r="F627" s="4">
        <v>14.490500000000001</v>
      </c>
      <c r="G627" s="4">
        <v>2.5577999999999999</v>
      </c>
      <c r="H627" s="4">
        <v>3.7502</v>
      </c>
      <c r="I627" s="4">
        <v>4.7348999999999997</v>
      </c>
      <c r="J627" s="4">
        <v>56.262</v>
      </c>
      <c r="K627" s="4">
        <v>105.5</v>
      </c>
      <c r="L627" s="4">
        <v>110.4688</v>
      </c>
      <c r="M627" s="4">
        <v>108.0859</v>
      </c>
      <c r="N627" s="4">
        <v>3.8570000000000002</v>
      </c>
      <c r="O627" s="4">
        <v>3.9087000000000001</v>
      </c>
      <c r="P627" s="4">
        <v>3.7240000000000002</v>
      </c>
      <c r="Q627" s="4">
        <v>3.6263999999999998</v>
      </c>
    </row>
    <row r="628" spans="1:17" ht="15" customHeight="1" x14ac:dyDescent="0.2">
      <c r="A628" s="3">
        <v>43138</v>
      </c>
      <c r="B628" s="4">
        <v>30</v>
      </c>
      <c r="C628" s="4">
        <v>5.2</v>
      </c>
      <c r="D628" s="4">
        <v>7.7</v>
      </c>
      <c r="E628" s="4">
        <v>6.2</v>
      </c>
      <c r="F628" s="4">
        <v>14.483700000000001</v>
      </c>
      <c r="G628" s="4">
        <v>2.5590000000000002</v>
      </c>
      <c r="H628" s="4">
        <v>3.7498999999999998</v>
      </c>
      <c r="I628" s="4">
        <v>4.7335000000000003</v>
      </c>
      <c r="J628" s="4">
        <v>55.71</v>
      </c>
      <c r="K628" s="4">
        <v>105.25</v>
      </c>
      <c r="L628" s="4">
        <v>110.0625</v>
      </c>
      <c r="M628" s="4">
        <v>107.625</v>
      </c>
      <c r="N628" s="4">
        <v>3.923</v>
      </c>
      <c r="O628" s="4">
        <v>4.0023999999999997</v>
      </c>
      <c r="P628" s="4">
        <v>3.8226</v>
      </c>
      <c r="Q628" s="4">
        <v>3.7155</v>
      </c>
    </row>
    <row r="629" spans="1:17" ht="15" customHeight="1" x14ac:dyDescent="0.2">
      <c r="A629" s="3">
        <v>43139</v>
      </c>
      <c r="B629" s="4">
        <v>29.5</v>
      </c>
      <c r="C629" s="4">
        <v>6.7</v>
      </c>
      <c r="D629" s="4">
        <v>9.3000000000000007</v>
      </c>
      <c r="E629" s="4">
        <v>5.9</v>
      </c>
      <c r="F629" s="4">
        <v>14.4971</v>
      </c>
      <c r="G629" s="4">
        <v>2.5672999999999999</v>
      </c>
      <c r="H629" s="4">
        <v>3.7585000000000002</v>
      </c>
      <c r="I629" s="4">
        <v>4.7432999999999996</v>
      </c>
      <c r="J629" s="4">
        <v>56.006</v>
      </c>
      <c r="K629" s="4">
        <v>105.3125</v>
      </c>
      <c r="L629" s="4">
        <v>110.1563</v>
      </c>
      <c r="M629" s="4">
        <v>107.8359</v>
      </c>
      <c r="N629" s="4">
        <v>3.8851</v>
      </c>
      <c r="O629" s="4">
        <v>3.9849999999999999</v>
      </c>
      <c r="P629" s="4">
        <v>3.8046000000000002</v>
      </c>
      <c r="Q629" s="4">
        <v>3.677</v>
      </c>
    </row>
    <row r="630" spans="1:17" ht="15" customHeight="1" x14ac:dyDescent="0.2">
      <c r="A630" s="3">
        <v>43140</v>
      </c>
      <c r="B630" s="4">
        <v>27.9</v>
      </c>
      <c r="C630" s="4">
        <v>5.9</v>
      </c>
      <c r="D630" s="4">
        <v>7.9</v>
      </c>
      <c r="E630" s="4">
        <v>4.7</v>
      </c>
      <c r="F630" s="4">
        <v>14.493600000000001</v>
      </c>
      <c r="G630" s="4">
        <v>2.5684999999999998</v>
      </c>
      <c r="H630" s="4">
        <v>3.7589000000000001</v>
      </c>
      <c r="I630" s="4">
        <v>4.7427999999999999</v>
      </c>
      <c r="J630" s="4">
        <v>55.649000000000001</v>
      </c>
      <c r="K630" s="4">
        <v>105.0625</v>
      </c>
      <c r="L630" s="4">
        <v>109.8359</v>
      </c>
      <c r="M630" s="4">
        <v>107.4688</v>
      </c>
      <c r="N630" s="4">
        <v>3.9276</v>
      </c>
      <c r="O630" s="4">
        <v>4.0784000000000002</v>
      </c>
      <c r="P630" s="4">
        <v>3.8826999999999998</v>
      </c>
      <c r="Q630" s="4">
        <v>3.7481</v>
      </c>
    </row>
    <row r="631" spans="1:17" ht="15" customHeight="1" x14ac:dyDescent="0.2">
      <c r="A631" s="3">
        <v>43143</v>
      </c>
      <c r="B631" s="4">
        <v>28.8</v>
      </c>
      <c r="C631" s="4">
        <v>6.2</v>
      </c>
      <c r="D631" s="4">
        <v>9.1</v>
      </c>
      <c r="E631" s="4">
        <v>5.7</v>
      </c>
      <c r="F631" s="4">
        <v>14.4975</v>
      </c>
      <c r="G631" s="4">
        <v>2.5718999999999999</v>
      </c>
      <c r="H631" s="4">
        <v>3.7624</v>
      </c>
      <c r="I631" s="4">
        <v>4.7465000000000002</v>
      </c>
      <c r="J631" s="4">
        <v>55.713000000000001</v>
      </c>
      <c r="K631" s="4">
        <v>105.1953</v>
      </c>
      <c r="L631" s="4">
        <v>109.9609</v>
      </c>
      <c r="M631" s="4">
        <v>107.5938</v>
      </c>
      <c r="N631" s="4">
        <v>3.9192</v>
      </c>
      <c r="O631" s="4">
        <v>4.0316000000000001</v>
      </c>
      <c r="P631" s="4">
        <v>3.8542000000000001</v>
      </c>
      <c r="Q631" s="4">
        <v>3.7246999999999999</v>
      </c>
    </row>
    <row r="632" spans="1:17" ht="15" customHeight="1" x14ac:dyDescent="0.2">
      <c r="A632" s="3">
        <v>43144</v>
      </c>
      <c r="B632" s="4">
        <v>29.7</v>
      </c>
      <c r="C632" s="4">
        <v>7.9</v>
      </c>
      <c r="D632" s="4">
        <v>8.8000000000000007</v>
      </c>
      <c r="E632" s="4">
        <v>6.8</v>
      </c>
      <c r="F632" s="4">
        <v>14.4961</v>
      </c>
      <c r="G632" s="4">
        <v>2.5745</v>
      </c>
      <c r="H632" s="4">
        <v>3.7650999999999999</v>
      </c>
      <c r="I632" s="4">
        <v>4.7481</v>
      </c>
      <c r="J632" s="4">
        <v>55.476999999999997</v>
      </c>
      <c r="K632" s="4">
        <v>105.1797</v>
      </c>
      <c r="L632" s="4">
        <v>109.9609</v>
      </c>
      <c r="M632" s="4">
        <v>107.4766</v>
      </c>
      <c r="N632" s="4">
        <v>3.9470999999999998</v>
      </c>
      <c r="O632" s="4">
        <v>4.0391000000000004</v>
      </c>
      <c r="P632" s="4">
        <v>3.8555999999999999</v>
      </c>
      <c r="Q632" s="4">
        <v>3.7479</v>
      </c>
    </row>
    <row r="633" spans="1:17" ht="15" customHeight="1" x14ac:dyDescent="0.2">
      <c r="A633" s="3">
        <v>43145</v>
      </c>
      <c r="B633" s="4">
        <v>29.4</v>
      </c>
      <c r="C633" s="4">
        <v>7.1</v>
      </c>
      <c r="D633" s="4">
        <v>8.9</v>
      </c>
      <c r="E633" s="4">
        <v>6.8</v>
      </c>
      <c r="F633" s="4">
        <v>14.510199999999999</v>
      </c>
      <c r="G633" s="4">
        <v>2.5788000000000002</v>
      </c>
      <c r="H633" s="4">
        <v>3.7706</v>
      </c>
      <c r="I633" s="4">
        <v>4.7550999999999997</v>
      </c>
      <c r="J633" s="4">
        <v>56.134999999999998</v>
      </c>
      <c r="K633" s="4">
        <v>105.4609</v>
      </c>
      <c r="L633" s="4">
        <v>110.3516</v>
      </c>
      <c r="M633" s="4">
        <v>107.9688</v>
      </c>
      <c r="N633" s="4">
        <v>3.8668</v>
      </c>
      <c r="O633" s="4">
        <v>3.9382999999999999</v>
      </c>
      <c r="P633" s="4">
        <v>3.7639</v>
      </c>
      <c r="Q633" s="4">
        <v>3.6543000000000001</v>
      </c>
    </row>
    <row r="634" spans="1:17" ht="15" customHeight="1" x14ac:dyDescent="0.2">
      <c r="A634" s="3">
        <v>43146</v>
      </c>
      <c r="B634" s="4">
        <v>29.8</v>
      </c>
      <c r="C634" s="4">
        <v>6</v>
      </c>
      <c r="D634" s="4">
        <v>7</v>
      </c>
      <c r="E634" s="4">
        <v>6</v>
      </c>
      <c r="F634" s="4">
        <v>14.527699999999999</v>
      </c>
      <c r="G634" s="4">
        <v>2.5888</v>
      </c>
      <c r="H634" s="4">
        <v>3.7822</v>
      </c>
      <c r="I634" s="4">
        <v>4.7676999999999996</v>
      </c>
      <c r="J634" s="4">
        <v>56.618000000000002</v>
      </c>
      <c r="K634" s="4">
        <v>105.8125</v>
      </c>
      <c r="L634" s="4">
        <v>110.875</v>
      </c>
      <c r="M634" s="4">
        <v>108.5</v>
      </c>
      <c r="N634" s="4">
        <v>3.8067000000000002</v>
      </c>
      <c r="O634" s="4">
        <v>3.8165</v>
      </c>
      <c r="P634" s="4">
        <v>3.6442999999999999</v>
      </c>
      <c r="Q634" s="4">
        <v>3.5554000000000001</v>
      </c>
    </row>
    <row r="635" spans="1:17" ht="15" customHeight="1" x14ac:dyDescent="0.2">
      <c r="A635" s="3">
        <v>43147</v>
      </c>
      <c r="B635" s="4">
        <v>31.1</v>
      </c>
      <c r="C635" s="4">
        <v>6.3</v>
      </c>
      <c r="D635" s="4">
        <v>7.4</v>
      </c>
      <c r="E635" s="4">
        <v>4.9000000000000004</v>
      </c>
      <c r="F635" s="4">
        <v>14.5349</v>
      </c>
      <c r="G635" s="4">
        <v>2.5916000000000001</v>
      </c>
      <c r="H635" s="4">
        <v>3.7854000000000001</v>
      </c>
      <c r="I635" s="4">
        <v>4.7724000000000002</v>
      </c>
      <c r="J635" s="4">
        <v>56.884999999999998</v>
      </c>
      <c r="K635" s="4">
        <v>105.8359</v>
      </c>
      <c r="L635" s="4">
        <v>110.9609</v>
      </c>
      <c r="M635" s="4">
        <v>108.7266</v>
      </c>
      <c r="N635" s="4">
        <v>3.7743000000000002</v>
      </c>
      <c r="O635" s="4">
        <v>3.81</v>
      </c>
      <c r="P635" s="4">
        <v>3.6255999999999999</v>
      </c>
      <c r="Q635" s="4">
        <v>3.5133000000000001</v>
      </c>
    </row>
    <row r="636" spans="1:17" ht="15" customHeight="1" x14ac:dyDescent="0.2">
      <c r="A636" s="3">
        <v>43150</v>
      </c>
      <c r="B636" s="4">
        <v>30.1</v>
      </c>
      <c r="C636" s="4">
        <v>5.9</v>
      </c>
      <c r="D636" s="4">
        <v>7.5</v>
      </c>
      <c r="E636" s="4">
        <v>5.9</v>
      </c>
      <c r="F636" s="4">
        <v>14.536899999999999</v>
      </c>
      <c r="G636" s="4">
        <v>2.593</v>
      </c>
      <c r="H636" s="4">
        <v>3.786</v>
      </c>
      <c r="I636" s="4">
        <v>4.7720000000000002</v>
      </c>
      <c r="J636" s="4">
        <v>56.841999999999999</v>
      </c>
      <c r="K636" s="4">
        <v>105.625</v>
      </c>
      <c r="L636" s="4">
        <v>110.6641</v>
      </c>
      <c r="M636" s="4">
        <v>108.375</v>
      </c>
      <c r="N636" s="4">
        <v>3.7786</v>
      </c>
      <c r="O636" s="4">
        <v>3.8883000000000001</v>
      </c>
      <c r="P636" s="4">
        <v>3.6972</v>
      </c>
      <c r="Q636" s="4">
        <v>3.5804999999999998</v>
      </c>
    </row>
    <row r="637" spans="1:17" ht="15" customHeight="1" x14ac:dyDescent="0.2">
      <c r="A637" s="3">
        <v>43151</v>
      </c>
      <c r="B637" s="4">
        <v>27.1</v>
      </c>
      <c r="C637" s="4">
        <v>7.3</v>
      </c>
      <c r="D637" s="4">
        <v>6.4</v>
      </c>
      <c r="E637" s="4">
        <v>6</v>
      </c>
      <c r="F637" s="4">
        <v>14.5441</v>
      </c>
      <c r="G637" s="4">
        <v>2.5958999999999999</v>
      </c>
      <c r="H637" s="4">
        <v>3.7894999999999999</v>
      </c>
      <c r="I637" s="4">
        <v>4.7751999999999999</v>
      </c>
      <c r="J637" s="4">
        <v>57.11</v>
      </c>
      <c r="K637" s="4">
        <v>105.6563</v>
      </c>
      <c r="L637" s="4">
        <v>110.7891</v>
      </c>
      <c r="M637" s="4">
        <v>108.4375</v>
      </c>
      <c r="N637" s="4">
        <v>3.7462</v>
      </c>
      <c r="O637" s="4">
        <v>3.8788999999999998</v>
      </c>
      <c r="P637" s="4">
        <v>3.6692</v>
      </c>
      <c r="Q637" s="4">
        <v>3.5693999999999999</v>
      </c>
    </row>
    <row r="638" spans="1:17" ht="15" customHeight="1" x14ac:dyDescent="0.2">
      <c r="A638" s="3">
        <v>43152</v>
      </c>
      <c r="B638" s="4">
        <v>37.200000000000003</v>
      </c>
      <c r="C638" s="4">
        <v>26.5</v>
      </c>
      <c r="D638" s="4">
        <v>26.9</v>
      </c>
      <c r="E638" s="4">
        <v>19.899999999999999</v>
      </c>
      <c r="F638" s="4">
        <v>14.548400000000001</v>
      </c>
      <c r="G638" s="4">
        <v>2.5983000000000001</v>
      </c>
      <c r="H638" s="4">
        <v>3.7909000000000002</v>
      </c>
      <c r="I638" s="4">
        <v>4.7784000000000004</v>
      </c>
      <c r="J638" s="4">
        <v>57.207999999999998</v>
      </c>
      <c r="K638" s="4">
        <v>105.625</v>
      </c>
      <c r="L638" s="4">
        <v>110.6172</v>
      </c>
      <c r="M638" s="4">
        <v>108.5</v>
      </c>
      <c r="N638" s="4">
        <v>3.7338</v>
      </c>
      <c r="O638" s="4">
        <v>3.8921000000000001</v>
      </c>
      <c r="P638" s="4">
        <v>3.7113</v>
      </c>
      <c r="Q638" s="4">
        <v>3.5583</v>
      </c>
    </row>
    <row r="639" spans="1:17" ht="15" customHeight="1" x14ac:dyDescent="0.2">
      <c r="A639" s="3">
        <v>43153</v>
      </c>
      <c r="B639" s="4">
        <v>31.5</v>
      </c>
      <c r="C639" s="4">
        <v>10.199999999999999</v>
      </c>
      <c r="D639" s="4">
        <v>10.3</v>
      </c>
      <c r="E639" s="4">
        <v>6.7</v>
      </c>
      <c r="F639" s="4">
        <v>14.564399999999999</v>
      </c>
      <c r="G639" s="4">
        <v>2.6091000000000002</v>
      </c>
      <c r="H639" s="4">
        <v>3.8039999999999998</v>
      </c>
      <c r="I639" s="4">
        <v>4.7925000000000004</v>
      </c>
      <c r="J639" s="4">
        <v>57.677999999999997</v>
      </c>
      <c r="K639" s="4">
        <v>106.1016</v>
      </c>
      <c r="L639" s="4">
        <v>111.3438</v>
      </c>
      <c r="M639" s="4">
        <v>109.2109</v>
      </c>
      <c r="N639" s="4">
        <v>3.6766000000000001</v>
      </c>
      <c r="O639" s="4">
        <v>3.7265999999999999</v>
      </c>
      <c r="P639" s="4">
        <v>3.5449999999999999</v>
      </c>
      <c r="Q639" s="4">
        <v>3.4266000000000001</v>
      </c>
    </row>
    <row r="640" spans="1:17" ht="15" customHeight="1" x14ac:dyDescent="0.2">
      <c r="A640" s="3">
        <v>43154</v>
      </c>
      <c r="B640" s="4">
        <v>32.299999999999997</v>
      </c>
      <c r="C640" s="4">
        <v>8.8000000000000007</v>
      </c>
      <c r="D640" s="4">
        <v>8</v>
      </c>
      <c r="E640" s="4">
        <v>7</v>
      </c>
      <c r="F640" s="4">
        <v>14.565</v>
      </c>
      <c r="G640" s="4">
        <v>2.6122000000000001</v>
      </c>
      <c r="H640" s="4">
        <v>3.8075000000000001</v>
      </c>
      <c r="I640" s="4">
        <v>4.7949000000000002</v>
      </c>
      <c r="J640" s="4">
        <v>57.552999999999997</v>
      </c>
      <c r="K640" s="4">
        <v>106.1875</v>
      </c>
      <c r="L640" s="4">
        <v>111.4688</v>
      </c>
      <c r="M640" s="4">
        <v>109.1797</v>
      </c>
      <c r="N640" s="4">
        <v>3.6905000000000001</v>
      </c>
      <c r="O640" s="4">
        <v>3.6979000000000002</v>
      </c>
      <c r="P640" s="4">
        <v>3.5173000000000001</v>
      </c>
      <c r="Q640" s="4">
        <v>3.4333</v>
      </c>
    </row>
    <row r="641" spans="1:17" ht="15" customHeight="1" x14ac:dyDescent="0.2">
      <c r="A641" s="3">
        <v>43157</v>
      </c>
      <c r="B641" s="4">
        <v>32.200000000000003</v>
      </c>
      <c r="C641" s="4">
        <v>7.4</v>
      </c>
      <c r="D641" s="4">
        <v>8.3000000000000007</v>
      </c>
      <c r="E641" s="4">
        <v>6.9</v>
      </c>
      <c r="F641" s="4">
        <v>14.5611</v>
      </c>
      <c r="G641" s="4">
        <v>2.6147</v>
      </c>
      <c r="H641" s="4">
        <v>3.8092000000000001</v>
      </c>
      <c r="I641" s="4">
        <v>4.7962999999999996</v>
      </c>
      <c r="J641" s="4">
        <v>57.151000000000003</v>
      </c>
      <c r="K641" s="4">
        <v>106.1484</v>
      </c>
      <c r="L641" s="4">
        <v>111.3438</v>
      </c>
      <c r="M641" s="4">
        <v>109.0313</v>
      </c>
      <c r="N641" s="4">
        <v>3.7372999999999998</v>
      </c>
      <c r="O641" s="4">
        <v>3.714</v>
      </c>
      <c r="P641" s="4">
        <v>3.5482</v>
      </c>
      <c r="Q641" s="4">
        <v>3.4619</v>
      </c>
    </row>
    <row r="642" spans="1:17" ht="15" customHeight="1" x14ac:dyDescent="0.2">
      <c r="A642" s="3">
        <v>43158</v>
      </c>
      <c r="B642" s="4">
        <v>31.3</v>
      </c>
      <c r="C642" s="4">
        <v>7.3</v>
      </c>
      <c r="D642" s="4">
        <v>7.6</v>
      </c>
      <c r="E642" s="4">
        <v>5</v>
      </c>
      <c r="F642" s="4">
        <v>14.556100000000001</v>
      </c>
      <c r="G642" s="4">
        <v>2.6154000000000002</v>
      </c>
      <c r="H642" s="4">
        <v>3.8086000000000002</v>
      </c>
      <c r="I642" s="4">
        <v>4.7946</v>
      </c>
      <c r="J642" s="4">
        <v>56.694000000000003</v>
      </c>
      <c r="K642" s="4">
        <v>105.8125</v>
      </c>
      <c r="L642" s="4">
        <v>110.8672</v>
      </c>
      <c r="M642" s="4">
        <v>108.5313</v>
      </c>
      <c r="N642" s="4">
        <v>3.7907000000000002</v>
      </c>
      <c r="O642" s="4">
        <v>3.8363</v>
      </c>
      <c r="P642" s="4">
        <v>3.6615000000000002</v>
      </c>
      <c r="Q642" s="4">
        <v>3.5567000000000002</v>
      </c>
    </row>
    <row r="643" spans="1:17" ht="15" customHeight="1" x14ac:dyDescent="0.2">
      <c r="A643" s="3">
        <v>43159</v>
      </c>
      <c r="B643" s="4">
        <v>31.3</v>
      </c>
      <c r="C643" s="4">
        <v>11.2</v>
      </c>
      <c r="D643" s="4">
        <v>9.8000000000000007</v>
      </c>
      <c r="E643" s="4">
        <v>6.9</v>
      </c>
      <c r="F643" s="4">
        <v>14.5517</v>
      </c>
      <c r="G643" s="4">
        <v>2.6164000000000001</v>
      </c>
      <c r="H643" s="4">
        <v>3.8085</v>
      </c>
      <c r="I643" s="4">
        <v>4.7931999999999997</v>
      </c>
      <c r="J643" s="4">
        <v>56.268999999999998</v>
      </c>
      <c r="K643" s="4">
        <v>105.5234</v>
      </c>
      <c r="L643" s="4">
        <v>110.4766</v>
      </c>
      <c r="M643" s="4">
        <v>108.0625</v>
      </c>
      <c r="N643" s="4">
        <v>3.8405999999999998</v>
      </c>
      <c r="O643" s="4">
        <v>3.9420000000000002</v>
      </c>
      <c r="P643" s="4">
        <v>3.7549999999999999</v>
      </c>
      <c r="Q643" s="4">
        <v>3.6461000000000001</v>
      </c>
    </row>
    <row r="644" spans="1:17" ht="15" customHeight="1" x14ac:dyDescent="0.2">
      <c r="A644" s="3">
        <v>43160</v>
      </c>
      <c r="B644" s="4">
        <v>31.4</v>
      </c>
      <c r="C644" s="4">
        <v>18</v>
      </c>
      <c r="D644" s="4">
        <v>20</v>
      </c>
      <c r="E644" s="4">
        <v>8.3000000000000007</v>
      </c>
      <c r="F644" s="4">
        <v>14.549099999999999</v>
      </c>
      <c r="G644" s="4">
        <v>2.6221000000000001</v>
      </c>
      <c r="H644" s="4">
        <v>3.8111999999999999</v>
      </c>
      <c r="I644" s="4">
        <v>4.7972999999999999</v>
      </c>
      <c r="J644" s="4">
        <v>55.633000000000003</v>
      </c>
      <c r="K644" s="4">
        <v>105.1328</v>
      </c>
      <c r="L644" s="4">
        <v>109.75</v>
      </c>
      <c r="M644" s="4">
        <v>107.625</v>
      </c>
      <c r="N644" s="4">
        <v>3.9152</v>
      </c>
      <c r="O644" s="4">
        <v>4.0880000000000001</v>
      </c>
      <c r="P644" s="4">
        <v>3.9312</v>
      </c>
      <c r="Q644" s="4">
        <v>3.7311000000000001</v>
      </c>
    </row>
    <row r="645" spans="1:17" ht="15" customHeight="1" x14ac:dyDescent="0.2">
      <c r="A645" s="3">
        <v>43161</v>
      </c>
      <c r="B645" s="4">
        <v>33.1</v>
      </c>
      <c r="C645" s="4">
        <v>10.8</v>
      </c>
      <c r="D645" s="4">
        <v>15.8</v>
      </c>
      <c r="E645" s="4">
        <v>6.9</v>
      </c>
      <c r="F645" s="4">
        <v>14.5465</v>
      </c>
      <c r="G645" s="4">
        <v>2.6259999999999999</v>
      </c>
      <c r="H645" s="4">
        <v>3.8149000000000002</v>
      </c>
      <c r="I645" s="4">
        <v>4.7999000000000001</v>
      </c>
      <c r="J645" s="4">
        <v>55.326999999999998</v>
      </c>
      <c r="K645" s="4">
        <v>105.3438</v>
      </c>
      <c r="L645" s="4">
        <v>109.8984</v>
      </c>
      <c r="M645" s="4">
        <v>107.6172</v>
      </c>
      <c r="N645" s="4">
        <v>3.9516</v>
      </c>
      <c r="O645" s="4">
        <v>4.0138999999999996</v>
      </c>
      <c r="P645" s="4">
        <v>3.8974000000000002</v>
      </c>
      <c r="Q645" s="4">
        <v>3.7332000000000001</v>
      </c>
    </row>
    <row r="646" spans="1:17" ht="15" customHeight="1" x14ac:dyDescent="0.2">
      <c r="A646" s="3">
        <v>43164</v>
      </c>
      <c r="B646" s="4">
        <v>32.5</v>
      </c>
      <c r="C646" s="4">
        <v>11.6</v>
      </c>
      <c r="D646" s="4">
        <v>11.9</v>
      </c>
      <c r="E646" s="4">
        <v>11.1</v>
      </c>
      <c r="F646" s="4">
        <v>14.5496</v>
      </c>
      <c r="G646" s="4">
        <v>2.6288</v>
      </c>
      <c r="H646" s="4">
        <v>3.8191999999999999</v>
      </c>
      <c r="I646" s="4">
        <v>4.8013000000000003</v>
      </c>
      <c r="J646" s="4">
        <v>55.344999999999999</v>
      </c>
      <c r="K646" s="4">
        <v>105.3672</v>
      </c>
      <c r="L646" s="4">
        <v>110.125</v>
      </c>
      <c r="M646" s="4">
        <v>107.4766</v>
      </c>
      <c r="N646" s="4">
        <v>3.9487999999999999</v>
      </c>
      <c r="O646" s="4">
        <v>4.0072999999999999</v>
      </c>
      <c r="P646" s="4">
        <v>3.8452000000000002</v>
      </c>
      <c r="Q646" s="4">
        <v>3.7606000000000002</v>
      </c>
    </row>
    <row r="647" spans="1:17" ht="15" customHeight="1" x14ac:dyDescent="0.2">
      <c r="A647" s="3">
        <v>43165</v>
      </c>
      <c r="B647" s="4">
        <v>34.799999999999997</v>
      </c>
      <c r="C647" s="4">
        <v>9.5</v>
      </c>
      <c r="D647" s="4">
        <v>11</v>
      </c>
      <c r="E647" s="4">
        <v>8.6</v>
      </c>
      <c r="F647" s="4">
        <v>14.554</v>
      </c>
      <c r="G647" s="4">
        <v>2.633</v>
      </c>
      <c r="H647" s="4">
        <v>3.8243</v>
      </c>
      <c r="I647" s="4">
        <v>4.8079999999999998</v>
      </c>
      <c r="J647" s="4">
        <v>55.445999999999998</v>
      </c>
      <c r="K647" s="4">
        <v>105.64060000000001</v>
      </c>
      <c r="L647" s="4">
        <v>110.4688</v>
      </c>
      <c r="M647" s="4">
        <v>107.9375</v>
      </c>
      <c r="N647" s="4">
        <v>3.9356</v>
      </c>
      <c r="O647" s="4">
        <v>3.9113000000000002</v>
      </c>
      <c r="P647" s="4">
        <v>3.7656999999999998</v>
      </c>
      <c r="Q647" s="4">
        <v>3.6738</v>
      </c>
    </row>
    <row r="648" spans="1:17" ht="15" customHeight="1" x14ac:dyDescent="0.2">
      <c r="A648" s="3">
        <v>43166</v>
      </c>
      <c r="B648" s="4">
        <v>35.1</v>
      </c>
      <c r="C648" s="4">
        <v>9</v>
      </c>
      <c r="D648" s="4">
        <v>15.1</v>
      </c>
      <c r="E648" s="4">
        <v>11.5</v>
      </c>
      <c r="F648" s="4">
        <v>14.5761</v>
      </c>
      <c r="G648" s="4">
        <v>2.6391</v>
      </c>
      <c r="H648" s="4">
        <v>3.8315000000000001</v>
      </c>
      <c r="I648" s="4">
        <v>4.8178000000000001</v>
      </c>
      <c r="J648" s="4">
        <v>56.588000000000001</v>
      </c>
      <c r="K648" s="4">
        <v>106.25</v>
      </c>
      <c r="L648" s="4">
        <v>111.125</v>
      </c>
      <c r="M648" s="4">
        <v>108.75</v>
      </c>
      <c r="N648" s="4">
        <v>3.7976999999999999</v>
      </c>
      <c r="O648" s="4">
        <v>3.6964999999999999</v>
      </c>
      <c r="P648" s="4">
        <v>3.6133999999999999</v>
      </c>
      <c r="Q648" s="4">
        <v>3.5213999999999999</v>
      </c>
    </row>
    <row r="649" spans="1:17" ht="15" customHeight="1" x14ac:dyDescent="0.2">
      <c r="A649" s="3">
        <v>43167</v>
      </c>
      <c r="B649" s="4">
        <v>38</v>
      </c>
      <c r="C649" s="4">
        <v>13.4</v>
      </c>
      <c r="D649" s="4">
        <v>17.399999999999999</v>
      </c>
      <c r="E649" s="4">
        <v>9.4</v>
      </c>
      <c r="F649" s="4">
        <v>14.575799999999999</v>
      </c>
      <c r="G649" s="4">
        <v>2.6461999999999999</v>
      </c>
      <c r="H649" s="4">
        <v>3.8386</v>
      </c>
      <c r="I649" s="4">
        <v>4.8262</v>
      </c>
      <c r="J649" s="4">
        <v>56.085000000000001</v>
      </c>
      <c r="K649" s="4">
        <v>106.0938</v>
      </c>
      <c r="L649" s="4">
        <v>111</v>
      </c>
      <c r="M649" s="4">
        <v>108.8047</v>
      </c>
      <c r="N649" s="4">
        <v>3.8557000000000001</v>
      </c>
      <c r="O649" s="4">
        <v>3.7578999999999998</v>
      </c>
      <c r="P649" s="4">
        <v>3.6472000000000002</v>
      </c>
      <c r="Q649" s="4">
        <v>3.5133999999999999</v>
      </c>
    </row>
    <row r="650" spans="1:17" ht="15" customHeight="1" x14ac:dyDescent="0.2">
      <c r="A650" s="3">
        <v>43168</v>
      </c>
      <c r="B650" s="4">
        <v>29</v>
      </c>
      <c r="C650" s="4">
        <v>7.1</v>
      </c>
      <c r="D650" s="4">
        <v>7.3</v>
      </c>
      <c r="E650" s="4">
        <v>5</v>
      </c>
      <c r="F650" s="4">
        <v>14.5806</v>
      </c>
      <c r="G650" s="4">
        <v>2.6471</v>
      </c>
      <c r="H650" s="4">
        <v>3.8393999999999999</v>
      </c>
      <c r="I650" s="4">
        <v>4.8240999999999996</v>
      </c>
      <c r="J650" s="4">
        <v>56.207999999999998</v>
      </c>
      <c r="K650" s="4">
        <v>105.7891</v>
      </c>
      <c r="L650" s="4">
        <v>110.7422</v>
      </c>
      <c r="M650" s="4">
        <v>108.25</v>
      </c>
      <c r="N650" s="4">
        <v>3.8403</v>
      </c>
      <c r="O650" s="4">
        <v>3.8679999999999999</v>
      </c>
      <c r="P650" s="4">
        <v>3.7088999999999999</v>
      </c>
      <c r="Q650" s="4">
        <v>3.6181999999999999</v>
      </c>
    </row>
    <row r="651" spans="1:17" ht="15" customHeight="1" x14ac:dyDescent="0.2">
      <c r="A651" s="3">
        <v>43171</v>
      </c>
      <c r="B651" s="4">
        <v>29.2</v>
      </c>
      <c r="C651" s="4">
        <v>11.7</v>
      </c>
      <c r="D651" s="4">
        <v>14.3</v>
      </c>
      <c r="E651" s="4">
        <v>12</v>
      </c>
      <c r="F651" s="4">
        <v>14.570399999999999</v>
      </c>
      <c r="G651" s="4">
        <v>2.6457000000000002</v>
      </c>
      <c r="H651" s="4">
        <v>3.8344999999999998</v>
      </c>
      <c r="I651" s="4">
        <v>4.8159999999999998</v>
      </c>
      <c r="J651" s="4">
        <v>55.447000000000003</v>
      </c>
      <c r="K651" s="4">
        <v>105.0859</v>
      </c>
      <c r="L651" s="4">
        <v>109.6797</v>
      </c>
      <c r="M651" s="4">
        <v>107.0313</v>
      </c>
      <c r="N651" s="4">
        <v>3.9312</v>
      </c>
      <c r="O651" s="4">
        <v>4.1204000000000001</v>
      </c>
      <c r="P651" s="4">
        <v>3.9601999999999999</v>
      </c>
      <c r="Q651" s="4">
        <v>3.8498000000000001</v>
      </c>
    </row>
    <row r="652" spans="1:17" ht="15" customHeight="1" x14ac:dyDescent="0.2">
      <c r="A652" s="3">
        <v>43172</v>
      </c>
      <c r="B652" s="4">
        <v>33.4</v>
      </c>
      <c r="C652" s="4">
        <v>14.7</v>
      </c>
      <c r="D652" s="4">
        <v>16.5</v>
      </c>
      <c r="E652" s="4">
        <v>10.1</v>
      </c>
      <c r="F652" s="4">
        <v>14.583299999999999</v>
      </c>
      <c r="G652" s="4">
        <v>2.6513</v>
      </c>
      <c r="H652" s="4">
        <v>3.8420999999999998</v>
      </c>
      <c r="I652" s="4">
        <v>4.8272000000000004</v>
      </c>
      <c r="J652" s="4">
        <v>56.045999999999999</v>
      </c>
      <c r="K652" s="4">
        <v>105.5938</v>
      </c>
      <c r="L652" s="4">
        <v>110.375</v>
      </c>
      <c r="M652" s="4">
        <v>108</v>
      </c>
      <c r="N652" s="4">
        <v>3.8582000000000001</v>
      </c>
      <c r="O652" s="4">
        <v>3.9411</v>
      </c>
      <c r="P652" s="4">
        <v>3.7978999999999998</v>
      </c>
      <c r="Q652" s="4">
        <v>3.6667000000000001</v>
      </c>
    </row>
    <row r="653" spans="1:17" ht="15" customHeight="1" x14ac:dyDescent="0.2">
      <c r="A653" s="3">
        <v>43173</v>
      </c>
      <c r="B653" s="4">
        <v>36</v>
      </c>
      <c r="C653" s="4">
        <v>21.1</v>
      </c>
      <c r="D653" s="4">
        <v>19</v>
      </c>
      <c r="E653" s="4">
        <v>12.1</v>
      </c>
      <c r="F653" s="4">
        <v>14.5929</v>
      </c>
      <c r="G653" s="4">
        <v>2.6541999999999999</v>
      </c>
      <c r="H653" s="4">
        <v>3.8469000000000002</v>
      </c>
      <c r="I653" s="4">
        <v>4.8337000000000003</v>
      </c>
      <c r="J653" s="4">
        <v>56.45</v>
      </c>
      <c r="K653" s="4">
        <v>105.64060000000001</v>
      </c>
      <c r="L653" s="4">
        <v>110.6875</v>
      </c>
      <c r="M653" s="4">
        <v>108.4375</v>
      </c>
      <c r="N653" s="4">
        <v>3.8094000000000001</v>
      </c>
      <c r="O653" s="4">
        <v>3.9264000000000001</v>
      </c>
      <c r="P653" s="4">
        <v>3.7262</v>
      </c>
      <c r="Q653" s="4">
        <v>3.5851000000000002</v>
      </c>
    </row>
    <row r="654" spans="1:17" ht="15" customHeight="1" x14ac:dyDescent="0.2">
      <c r="A654" s="3">
        <v>43174</v>
      </c>
      <c r="B654" s="4">
        <v>27.9</v>
      </c>
      <c r="C654" s="4">
        <v>12.6</v>
      </c>
      <c r="D654" s="4">
        <v>10.9</v>
      </c>
      <c r="E654" s="4">
        <v>5.2</v>
      </c>
      <c r="F654" s="4">
        <v>14.5885</v>
      </c>
      <c r="G654" s="4">
        <v>2.6589999999999998</v>
      </c>
      <c r="H654" s="4">
        <v>3.8492000000000002</v>
      </c>
      <c r="I654" s="4">
        <v>4.8330000000000002</v>
      </c>
      <c r="J654" s="4">
        <v>55.710999999999999</v>
      </c>
      <c r="K654" s="4">
        <v>105.0938</v>
      </c>
      <c r="L654" s="4">
        <v>109.8828</v>
      </c>
      <c r="M654" s="4">
        <v>107.4453</v>
      </c>
      <c r="N654" s="4">
        <v>3.8957999999999999</v>
      </c>
      <c r="O654" s="4">
        <v>4.1261000000000001</v>
      </c>
      <c r="P654" s="4">
        <v>3.9192</v>
      </c>
      <c r="Q654" s="4">
        <v>3.7740999999999998</v>
      </c>
    </row>
    <row r="655" spans="1:17" ht="15" customHeight="1" x14ac:dyDescent="0.2">
      <c r="A655" s="3">
        <v>43175</v>
      </c>
      <c r="B655" s="4">
        <v>24.4</v>
      </c>
      <c r="C655" s="4">
        <v>15.6</v>
      </c>
      <c r="D655" s="4">
        <v>8.5</v>
      </c>
      <c r="E655" s="4">
        <v>3.3</v>
      </c>
      <c r="F655" s="4">
        <v>14.606400000000001</v>
      </c>
      <c r="G655" s="4">
        <v>2.6636000000000002</v>
      </c>
      <c r="H655" s="4">
        <v>3.8571</v>
      </c>
      <c r="I655" s="4">
        <v>4.8433000000000002</v>
      </c>
      <c r="J655" s="4">
        <v>56.603000000000002</v>
      </c>
      <c r="K655" s="4">
        <v>105.42189999999999</v>
      </c>
      <c r="L655" s="4">
        <v>110.6328</v>
      </c>
      <c r="M655" s="4">
        <v>108.3203</v>
      </c>
      <c r="N655" s="4">
        <v>3.7884000000000002</v>
      </c>
      <c r="O655" s="4">
        <v>4.0111999999999997</v>
      </c>
      <c r="P655" s="4">
        <v>3.7448999999999999</v>
      </c>
      <c r="Q655" s="4">
        <v>3.6099000000000001</v>
      </c>
    </row>
    <row r="656" spans="1:17" ht="15" customHeight="1" x14ac:dyDescent="0.2">
      <c r="A656" s="3">
        <v>43178</v>
      </c>
      <c r="B656" s="4">
        <v>28.9</v>
      </c>
      <c r="C656" s="4">
        <v>18.399999999999999</v>
      </c>
      <c r="D656" s="4">
        <v>13.9</v>
      </c>
      <c r="E656" s="4">
        <v>10.5</v>
      </c>
      <c r="F656" s="4">
        <v>14.585000000000001</v>
      </c>
      <c r="G656" s="4">
        <v>2.6623999999999999</v>
      </c>
      <c r="H656" s="4">
        <v>3.8517999999999999</v>
      </c>
      <c r="I656" s="4">
        <v>4.8333000000000004</v>
      </c>
      <c r="J656" s="4">
        <v>55.192</v>
      </c>
      <c r="K656" s="4">
        <v>104.75</v>
      </c>
      <c r="L656" s="4">
        <v>109.5078</v>
      </c>
      <c r="M656" s="4">
        <v>106.875</v>
      </c>
      <c r="N656" s="4">
        <v>3.9573999999999998</v>
      </c>
      <c r="O656" s="4">
        <v>4.2519999999999998</v>
      </c>
      <c r="P656" s="4">
        <v>4.0103</v>
      </c>
      <c r="Q656" s="4">
        <v>3.8837000000000002</v>
      </c>
    </row>
    <row r="657" spans="1:17" ht="15" customHeight="1" x14ac:dyDescent="0.2">
      <c r="A657" s="3">
        <v>43179</v>
      </c>
      <c r="B657" s="4">
        <v>30</v>
      </c>
      <c r="C657" s="4">
        <v>18.899999999999999</v>
      </c>
      <c r="D657" s="4">
        <v>11.2</v>
      </c>
      <c r="E657" s="4">
        <v>7.2</v>
      </c>
      <c r="F657" s="4">
        <v>14.6023</v>
      </c>
      <c r="G657" s="4">
        <v>2.6677</v>
      </c>
      <c r="H657" s="4">
        <v>3.8595999999999999</v>
      </c>
      <c r="I657" s="4">
        <v>4.8433999999999999</v>
      </c>
      <c r="J657" s="4">
        <v>56.042000000000002</v>
      </c>
      <c r="K657" s="4">
        <v>105.2109</v>
      </c>
      <c r="L657" s="4">
        <v>110.2266</v>
      </c>
      <c r="M657" s="4">
        <v>107.7188</v>
      </c>
      <c r="N657" s="4">
        <v>3.8538000000000001</v>
      </c>
      <c r="O657" s="4">
        <v>4.0895999999999999</v>
      </c>
      <c r="P657" s="4">
        <v>3.8426999999999998</v>
      </c>
      <c r="Q657" s="4">
        <v>3.7244000000000002</v>
      </c>
    </row>
    <row r="658" spans="1:17" ht="15" customHeight="1" x14ac:dyDescent="0.2">
      <c r="A658" s="3">
        <v>43180</v>
      </c>
      <c r="B658" s="4">
        <v>25.7</v>
      </c>
      <c r="C658" s="4">
        <v>9.6999999999999993</v>
      </c>
      <c r="D658" s="4">
        <v>8.1999999999999993</v>
      </c>
      <c r="E658" s="4">
        <v>5</v>
      </c>
      <c r="F658" s="4">
        <v>14.5908</v>
      </c>
      <c r="G658" s="4">
        <v>2.665</v>
      </c>
      <c r="H658" s="4">
        <v>3.8534000000000002</v>
      </c>
      <c r="I658" s="4">
        <v>4.8346999999999998</v>
      </c>
      <c r="J658" s="4">
        <v>55.209000000000003</v>
      </c>
      <c r="K658" s="4">
        <v>104.2813</v>
      </c>
      <c r="L658" s="4">
        <v>108.98439999999999</v>
      </c>
      <c r="M658" s="4">
        <v>106.4375</v>
      </c>
      <c r="N658" s="4">
        <v>3.9537</v>
      </c>
      <c r="O658" s="4">
        <v>4.4226000000000001</v>
      </c>
      <c r="P658" s="4">
        <v>4.1367000000000003</v>
      </c>
      <c r="Q658" s="4">
        <v>3.9683000000000002</v>
      </c>
    </row>
    <row r="659" spans="1:17" ht="15" customHeight="1" x14ac:dyDescent="0.2">
      <c r="A659" s="3">
        <v>43181</v>
      </c>
      <c r="B659" s="4">
        <v>25</v>
      </c>
      <c r="C659" s="4">
        <v>5.4</v>
      </c>
      <c r="D659" s="4">
        <v>3.1</v>
      </c>
      <c r="E659" s="4">
        <v>0.3</v>
      </c>
      <c r="F659" s="4">
        <v>14.569599999999999</v>
      </c>
      <c r="G659" s="4">
        <v>2.6694</v>
      </c>
      <c r="H659" s="4">
        <v>3.855</v>
      </c>
      <c r="I659" s="4">
        <v>4.8330000000000002</v>
      </c>
      <c r="J659" s="4">
        <v>53.527999999999999</v>
      </c>
      <c r="K659" s="4">
        <v>103.67189999999999</v>
      </c>
      <c r="L659" s="4">
        <v>108.1016</v>
      </c>
      <c r="M659" s="4">
        <v>105.3438</v>
      </c>
      <c r="N659" s="4">
        <v>4.1593999999999998</v>
      </c>
      <c r="O659" s="4">
        <v>4.6456</v>
      </c>
      <c r="P659" s="4">
        <v>4.3505000000000003</v>
      </c>
      <c r="Q659" s="4">
        <v>4.1802000000000001</v>
      </c>
    </row>
    <row r="660" spans="1:17" ht="15" customHeight="1" x14ac:dyDescent="0.2">
      <c r="A660" s="3">
        <v>43182</v>
      </c>
      <c r="B660" s="4">
        <v>27.1</v>
      </c>
      <c r="C660" s="4">
        <v>8.4</v>
      </c>
      <c r="D660" s="4">
        <v>7</v>
      </c>
      <c r="E660" s="4">
        <v>4.3</v>
      </c>
      <c r="F660" s="4">
        <v>14.5623</v>
      </c>
      <c r="G660" s="4">
        <v>2.6688999999999998</v>
      </c>
      <c r="H660" s="4">
        <v>3.8525999999999998</v>
      </c>
      <c r="I660" s="4">
        <v>4.8289</v>
      </c>
      <c r="J660" s="4">
        <v>53.030999999999999</v>
      </c>
      <c r="K660" s="4">
        <v>103.14060000000001</v>
      </c>
      <c r="L660" s="4">
        <v>107.4063</v>
      </c>
      <c r="M660" s="4">
        <v>104.5938</v>
      </c>
      <c r="N660" s="4">
        <v>4.2213000000000003</v>
      </c>
      <c r="O660" s="4">
        <v>4.8384999999999998</v>
      </c>
      <c r="P660" s="4">
        <v>4.5183999999999997</v>
      </c>
      <c r="Q660" s="4">
        <v>4.3262</v>
      </c>
    </row>
    <row r="661" spans="1:17" ht="15" customHeight="1" x14ac:dyDescent="0.2">
      <c r="A661" s="3">
        <v>43185</v>
      </c>
      <c r="B661" s="4">
        <v>25.7</v>
      </c>
      <c r="C661" s="4">
        <v>5.0999999999999996</v>
      </c>
      <c r="D661" s="4">
        <v>6</v>
      </c>
      <c r="E661" s="4">
        <v>2.9</v>
      </c>
      <c r="F661" s="4">
        <v>14.566599999999999</v>
      </c>
      <c r="G661" s="4">
        <v>2.6724000000000001</v>
      </c>
      <c r="H661" s="4">
        <v>3.8561999999999999</v>
      </c>
      <c r="I661" s="4">
        <v>4.8330000000000002</v>
      </c>
      <c r="J661" s="4">
        <v>53.116</v>
      </c>
      <c r="K661" s="4">
        <v>103.2813</v>
      </c>
      <c r="L661" s="4">
        <v>107.5313</v>
      </c>
      <c r="M661" s="4">
        <v>104.75</v>
      </c>
      <c r="N661" s="4">
        <v>4.2099000000000002</v>
      </c>
      <c r="O661" s="4">
        <v>4.7888000000000002</v>
      </c>
      <c r="P661" s="4">
        <v>4.4893999999999998</v>
      </c>
      <c r="Q661" s="4">
        <v>4.2961999999999998</v>
      </c>
    </row>
    <row r="662" spans="1:17" ht="15" customHeight="1" x14ac:dyDescent="0.2">
      <c r="A662" s="3">
        <v>43186</v>
      </c>
      <c r="B662" s="4">
        <v>28.4</v>
      </c>
      <c r="C662" s="4">
        <v>5.2</v>
      </c>
      <c r="D662" s="4">
        <v>7.2</v>
      </c>
      <c r="E662" s="4">
        <v>1.7</v>
      </c>
      <c r="F662" s="4">
        <v>14.563700000000001</v>
      </c>
      <c r="G662" s="4">
        <v>2.6766999999999999</v>
      </c>
      <c r="H662" s="4">
        <v>3.8603000000000001</v>
      </c>
      <c r="I662" s="4">
        <v>4.8377999999999997</v>
      </c>
      <c r="J662" s="4">
        <v>52.805999999999997</v>
      </c>
      <c r="K662" s="4">
        <v>103.5625</v>
      </c>
      <c r="L662" s="4">
        <v>107.7422</v>
      </c>
      <c r="M662" s="4">
        <v>104.9922</v>
      </c>
      <c r="N662" s="4">
        <v>4.2484000000000002</v>
      </c>
      <c r="O662" s="4">
        <v>4.6886000000000001</v>
      </c>
      <c r="P662" s="4">
        <v>4.4398999999999997</v>
      </c>
      <c r="Q662" s="4">
        <v>4.2496</v>
      </c>
    </row>
    <row r="663" spans="1:17" ht="15" customHeight="1" x14ac:dyDescent="0.2">
      <c r="A663" s="3">
        <v>43187</v>
      </c>
      <c r="B663" s="4">
        <v>29.4</v>
      </c>
      <c r="C663" s="4">
        <v>5.6</v>
      </c>
      <c r="D663" s="4">
        <v>6.2</v>
      </c>
      <c r="E663" s="4">
        <v>2.6</v>
      </c>
      <c r="F663" s="4">
        <v>14.5679</v>
      </c>
      <c r="G663" s="4">
        <v>2.6797</v>
      </c>
      <c r="H663" s="4">
        <v>3.8639000000000001</v>
      </c>
      <c r="I663" s="4">
        <v>4.8407</v>
      </c>
      <c r="J663" s="4">
        <v>52.887</v>
      </c>
      <c r="K663" s="4">
        <v>103.625</v>
      </c>
      <c r="L663" s="4">
        <v>107.8672</v>
      </c>
      <c r="M663" s="4">
        <v>105.0234</v>
      </c>
      <c r="N663" s="4">
        <v>4.2374000000000001</v>
      </c>
      <c r="O663" s="4">
        <v>4.6673999999999998</v>
      </c>
      <c r="P663" s="4">
        <v>4.4111000000000002</v>
      </c>
      <c r="Q663" s="4">
        <v>4.2439</v>
      </c>
    </row>
    <row r="664" spans="1:17" ht="15" customHeight="1" x14ac:dyDescent="0.2">
      <c r="A664" s="3">
        <v>43188</v>
      </c>
      <c r="B664" s="4">
        <v>30.9</v>
      </c>
      <c r="C664" s="4">
        <v>3.9</v>
      </c>
      <c r="D664" s="4">
        <v>8.4</v>
      </c>
      <c r="E664" s="4">
        <v>3.4</v>
      </c>
      <c r="F664" s="4">
        <v>14.5572</v>
      </c>
      <c r="G664" s="4">
        <v>2.6873</v>
      </c>
      <c r="H664" s="4">
        <v>3.8694000000000002</v>
      </c>
      <c r="I664" s="4">
        <v>4.8449</v>
      </c>
      <c r="J664" s="4">
        <v>51.850999999999999</v>
      </c>
      <c r="K664" s="4">
        <v>103.5625</v>
      </c>
      <c r="L664" s="4">
        <v>107.5313</v>
      </c>
      <c r="M664" s="4">
        <v>104.5938</v>
      </c>
      <c r="N664" s="4">
        <v>4.3680000000000003</v>
      </c>
      <c r="O664" s="4">
        <v>4.6935000000000002</v>
      </c>
      <c r="P664" s="4">
        <v>4.4947999999999997</v>
      </c>
      <c r="Q664" s="4">
        <v>4.3285999999999998</v>
      </c>
    </row>
    <row r="665" spans="1:17" ht="15" customHeight="1" x14ac:dyDescent="0.2">
      <c r="A665" s="3">
        <v>43189</v>
      </c>
      <c r="B665" s="4">
        <v>31.7</v>
      </c>
      <c r="C665" s="4">
        <v>5.0999999999999996</v>
      </c>
      <c r="D665" s="4">
        <v>6.2</v>
      </c>
      <c r="E665" s="4">
        <v>3.3</v>
      </c>
      <c r="F665" s="4">
        <v>14.5693</v>
      </c>
      <c r="G665" s="4">
        <v>2.6903000000000001</v>
      </c>
      <c r="H665" s="4">
        <v>3.8742999999999999</v>
      </c>
      <c r="I665" s="4">
        <v>4.8506</v>
      </c>
      <c r="J665" s="4">
        <v>52.360999999999997</v>
      </c>
      <c r="K665" s="4">
        <v>103.625</v>
      </c>
      <c r="L665" s="4">
        <v>107.8438</v>
      </c>
      <c r="M665" s="4">
        <v>104.9297</v>
      </c>
      <c r="N665" s="4">
        <v>4.3014999999999999</v>
      </c>
      <c r="O665" s="4">
        <v>4.6722999999999999</v>
      </c>
      <c r="P665" s="4">
        <v>4.4211</v>
      </c>
      <c r="Q665" s="4">
        <v>4.2637999999999998</v>
      </c>
    </row>
    <row r="666" spans="1:17" ht="15" customHeight="1" x14ac:dyDescent="0.2">
      <c r="A666" s="3">
        <v>43192</v>
      </c>
      <c r="B666" s="4">
        <v>32</v>
      </c>
      <c r="C666" s="4">
        <v>8.4</v>
      </c>
      <c r="D666" s="4">
        <v>10.6</v>
      </c>
      <c r="E666" s="4">
        <v>5.6</v>
      </c>
      <c r="F666" s="4">
        <v>14.582000000000001</v>
      </c>
      <c r="G666" s="4">
        <v>2.6941999999999999</v>
      </c>
      <c r="H666" s="4">
        <v>3.8786999999999998</v>
      </c>
      <c r="I666" s="4">
        <v>4.8567</v>
      </c>
      <c r="J666" s="4">
        <v>52.847999999999999</v>
      </c>
      <c r="K666" s="4">
        <v>103.8359</v>
      </c>
      <c r="L666" s="4">
        <v>108.0859</v>
      </c>
      <c r="M666" s="4">
        <v>105.3203</v>
      </c>
      <c r="N666" s="4">
        <v>4.2385000000000002</v>
      </c>
      <c r="O666" s="4">
        <v>4.5982000000000003</v>
      </c>
      <c r="P666" s="4">
        <v>4.3644999999999996</v>
      </c>
      <c r="Q666" s="4">
        <v>4.1887999999999996</v>
      </c>
    </row>
    <row r="667" spans="1:17" ht="15" customHeight="1" x14ac:dyDescent="0.2">
      <c r="A667" s="3">
        <v>43193</v>
      </c>
      <c r="B667" s="4">
        <v>32.700000000000003</v>
      </c>
      <c r="C667" s="4">
        <v>7.5</v>
      </c>
      <c r="D667" s="4">
        <v>8.4</v>
      </c>
      <c r="E667" s="4">
        <v>4.4000000000000004</v>
      </c>
      <c r="F667" s="4">
        <v>14.5832</v>
      </c>
      <c r="G667" s="4">
        <v>2.6968999999999999</v>
      </c>
      <c r="H667" s="4">
        <v>3.8818999999999999</v>
      </c>
      <c r="I667" s="4">
        <v>4.8597000000000001</v>
      </c>
      <c r="J667" s="4">
        <v>52.767000000000003</v>
      </c>
      <c r="K667" s="4">
        <v>103.8438</v>
      </c>
      <c r="L667" s="4">
        <v>108.1563</v>
      </c>
      <c r="M667" s="4">
        <v>105.3516</v>
      </c>
      <c r="N667" s="4">
        <v>4.2478999999999996</v>
      </c>
      <c r="O667" s="4">
        <v>4.5967000000000002</v>
      </c>
      <c r="P667" s="4">
        <v>4.3489000000000004</v>
      </c>
      <c r="Q667" s="4">
        <v>4.1832000000000003</v>
      </c>
    </row>
    <row r="668" spans="1:17" ht="15" customHeight="1" x14ac:dyDescent="0.2">
      <c r="A668" s="3">
        <v>43194</v>
      </c>
      <c r="B668" s="4">
        <v>31.3</v>
      </c>
      <c r="C668" s="4">
        <v>8</v>
      </c>
      <c r="D668" s="4">
        <v>9.3000000000000007</v>
      </c>
      <c r="E668" s="4">
        <v>4.2</v>
      </c>
      <c r="F668" s="4">
        <v>14.584300000000001</v>
      </c>
      <c r="G668" s="4">
        <v>2.6991999999999998</v>
      </c>
      <c r="H668" s="4">
        <v>3.8833000000000002</v>
      </c>
      <c r="I668" s="4">
        <v>4.8608000000000002</v>
      </c>
      <c r="J668" s="4">
        <v>52.674999999999997</v>
      </c>
      <c r="K668" s="4">
        <v>103.7813</v>
      </c>
      <c r="L668" s="4">
        <v>107.9922</v>
      </c>
      <c r="M668" s="4">
        <v>105.1797</v>
      </c>
      <c r="N668" s="4">
        <v>4.2588999999999997</v>
      </c>
      <c r="O668" s="4">
        <v>4.6203000000000003</v>
      </c>
      <c r="P668" s="4">
        <v>4.3891</v>
      </c>
      <c r="Q668" s="4">
        <v>4.2168000000000001</v>
      </c>
    </row>
    <row r="669" spans="1:17" ht="15" customHeight="1" x14ac:dyDescent="0.2">
      <c r="A669" s="3">
        <v>43195</v>
      </c>
      <c r="B669" s="4">
        <v>31.1</v>
      </c>
      <c r="C669" s="4">
        <v>8.5</v>
      </c>
      <c r="D669" s="4">
        <v>9.8000000000000007</v>
      </c>
      <c r="E669" s="4">
        <v>6</v>
      </c>
      <c r="F669" s="4">
        <v>14.601599999999999</v>
      </c>
      <c r="G669" s="4">
        <v>2.7092000000000001</v>
      </c>
      <c r="H669" s="4">
        <v>3.8946000000000001</v>
      </c>
      <c r="I669" s="4">
        <v>4.8724999999999996</v>
      </c>
      <c r="J669" s="4">
        <v>53.189</v>
      </c>
      <c r="K669" s="4">
        <v>104.1328</v>
      </c>
      <c r="L669" s="4">
        <v>108.45310000000001</v>
      </c>
      <c r="M669" s="4">
        <v>105.5938</v>
      </c>
      <c r="N669" s="4">
        <v>4.1913999999999998</v>
      </c>
      <c r="O669" s="4">
        <v>4.4993999999999996</v>
      </c>
      <c r="P669" s="4">
        <v>4.2832999999999997</v>
      </c>
      <c r="Q669" s="4">
        <v>4.1386000000000003</v>
      </c>
    </row>
    <row r="670" spans="1:17" ht="15" customHeight="1" x14ac:dyDescent="0.2">
      <c r="A670" s="3">
        <v>43196</v>
      </c>
      <c r="B670" s="4">
        <v>29.3</v>
      </c>
      <c r="C670" s="4">
        <v>8.1</v>
      </c>
      <c r="D670" s="4">
        <v>9</v>
      </c>
      <c r="E670" s="4">
        <v>5</v>
      </c>
      <c r="F670" s="4">
        <v>14.6007</v>
      </c>
      <c r="G670" s="4">
        <v>2.7115999999999998</v>
      </c>
      <c r="H670" s="4">
        <v>3.8963000000000001</v>
      </c>
      <c r="I670" s="4">
        <v>4.8734999999999999</v>
      </c>
      <c r="J670" s="4">
        <v>52.981000000000002</v>
      </c>
      <c r="K670" s="4">
        <v>104.0859</v>
      </c>
      <c r="L670" s="4">
        <v>108.3203</v>
      </c>
      <c r="M670" s="4">
        <v>105.4141</v>
      </c>
      <c r="N670" s="4">
        <v>4.2169999999999996</v>
      </c>
      <c r="O670" s="4">
        <v>4.5172999999999996</v>
      </c>
      <c r="P670" s="4">
        <v>4.3158000000000003</v>
      </c>
      <c r="Q670" s="4">
        <v>4.1734999999999998</v>
      </c>
    </row>
    <row r="671" spans="1:17" ht="15" customHeight="1" x14ac:dyDescent="0.2">
      <c r="A671" s="3">
        <v>43199</v>
      </c>
      <c r="B671" s="4">
        <v>29</v>
      </c>
      <c r="C671" s="4">
        <v>5.5</v>
      </c>
      <c r="D671" s="4">
        <v>8</v>
      </c>
      <c r="E671" s="4">
        <v>4</v>
      </c>
      <c r="F671" s="4">
        <v>14.598800000000001</v>
      </c>
      <c r="G671" s="4">
        <v>2.7145000000000001</v>
      </c>
      <c r="H671" s="4">
        <v>3.8986999999999998</v>
      </c>
      <c r="I671" s="4">
        <v>4.8757999999999999</v>
      </c>
      <c r="J671" s="4">
        <v>52.722999999999999</v>
      </c>
      <c r="K671" s="4">
        <v>104.125</v>
      </c>
      <c r="L671" s="4">
        <v>108.2891</v>
      </c>
      <c r="M671" s="4">
        <v>105.3672</v>
      </c>
      <c r="N671" s="4">
        <v>4.2489999999999997</v>
      </c>
      <c r="O671" s="4">
        <v>4.5049000000000001</v>
      </c>
      <c r="P671" s="4">
        <v>4.3243999999999998</v>
      </c>
      <c r="Q671" s="4">
        <v>4.1829999999999998</v>
      </c>
    </row>
    <row r="672" spans="1:17" ht="15" customHeight="1" x14ac:dyDescent="0.2">
      <c r="A672" s="3">
        <v>43200</v>
      </c>
      <c r="B672" s="4">
        <v>28.6</v>
      </c>
      <c r="C672" s="4">
        <v>7.8</v>
      </c>
      <c r="D672" s="4">
        <v>6.1</v>
      </c>
      <c r="E672" s="4">
        <v>2.8</v>
      </c>
      <c r="F672" s="4">
        <v>14.6182</v>
      </c>
      <c r="G672" s="4">
        <v>2.7189000000000001</v>
      </c>
      <c r="H672" s="4">
        <v>3.9060000000000001</v>
      </c>
      <c r="I672" s="4">
        <v>4.8855000000000004</v>
      </c>
      <c r="J672" s="4">
        <v>53.661000000000001</v>
      </c>
      <c r="K672" s="4">
        <v>104.4141</v>
      </c>
      <c r="L672" s="4">
        <v>108.9453</v>
      </c>
      <c r="M672" s="4">
        <v>106.1563</v>
      </c>
      <c r="N672" s="4">
        <v>4.13</v>
      </c>
      <c r="O672" s="4">
        <v>4.4043000000000001</v>
      </c>
      <c r="P672" s="4">
        <v>4.1708999999999996</v>
      </c>
      <c r="Q672" s="4">
        <v>4.0326000000000004</v>
      </c>
    </row>
    <row r="673" spans="1:17" ht="15" customHeight="1" x14ac:dyDescent="0.2">
      <c r="A673" s="3">
        <v>43201</v>
      </c>
      <c r="B673" s="4">
        <v>28.6</v>
      </c>
      <c r="C673" s="4">
        <v>8.1</v>
      </c>
      <c r="D673" s="4">
        <v>6.2</v>
      </c>
      <c r="E673" s="4">
        <v>2.9</v>
      </c>
      <c r="F673" s="4">
        <v>14.620900000000001</v>
      </c>
      <c r="G673" s="4">
        <v>2.7214999999999998</v>
      </c>
      <c r="H673" s="4">
        <v>3.9087000000000001</v>
      </c>
      <c r="I673" s="4">
        <v>4.8880999999999997</v>
      </c>
      <c r="J673" s="4">
        <v>53.661000000000001</v>
      </c>
      <c r="K673" s="4">
        <v>104.4141</v>
      </c>
      <c r="L673" s="4">
        <v>108.9453</v>
      </c>
      <c r="M673" s="4">
        <v>106.1563</v>
      </c>
      <c r="N673" s="4">
        <v>4.1292</v>
      </c>
      <c r="O673" s="4">
        <v>4.4058000000000002</v>
      </c>
      <c r="P673" s="4">
        <v>4.1722000000000001</v>
      </c>
      <c r="Q673" s="4">
        <v>4.0331999999999999</v>
      </c>
    </row>
    <row r="674" spans="1:17" ht="15" customHeight="1" x14ac:dyDescent="0.2">
      <c r="A674" s="3">
        <v>43202</v>
      </c>
      <c r="B674" s="4">
        <v>31.5</v>
      </c>
      <c r="C674" s="4">
        <v>11.8</v>
      </c>
      <c r="D674" s="4">
        <v>11.2</v>
      </c>
      <c r="E674" s="4">
        <v>6.3</v>
      </c>
      <c r="F674" s="4">
        <v>14.622400000000001</v>
      </c>
      <c r="G674" s="4">
        <v>2.7284999999999999</v>
      </c>
      <c r="H674" s="4">
        <v>3.9148000000000001</v>
      </c>
      <c r="I674" s="4">
        <v>4.8940000000000001</v>
      </c>
      <c r="J674" s="4">
        <v>53.284999999999997</v>
      </c>
      <c r="K674" s="4">
        <v>104.25</v>
      </c>
      <c r="L674" s="4">
        <v>108.6875</v>
      </c>
      <c r="M674" s="4">
        <v>105.9141</v>
      </c>
      <c r="N674" s="4">
        <v>4.1740000000000004</v>
      </c>
      <c r="O674" s="4">
        <v>4.4676999999999998</v>
      </c>
      <c r="P674" s="4">
        <v>4.2363999999999997</v>
      </c>
      <c r="Q674" s="4">
        <v>4.0808</v>
      </c>
    </row>
    <row r="675" spans="1:17" ht="15" customHeight="1" x14ac:dyDescent="0.2">
      <c r="A675" s="3">
        <v>43203</v>
      </c>
      <c r="B675" s="4">
        <v>27.6</v>
      </c>
      <c r="C675" s="4">
        <v>8.6999999999999993</v>
      </c>
      <c r="D675" s="4">
        <v>8.4</v>
      </c>
      <c r="E675" s="4">
        <v>2.6</v>
      </c>
      <c r="F675" s="4">
        <v>14.6363</v>
      </c>
      <c r="G675" s="4">
        <v>2.7317</v>
      </c>
      <c r="H675" s="4">
        <v>3.9184999999999999</v>
      </c>
      <c r="I675" s="4">
        <v>4.8990999999999998</v>
      </c>
      <c r="J675" s="4">
        <v>53.915999999999997</v>
      </c>
      <c r="K675" s="4">
        <v>104.3438</v>
      </c>
      <c r="L675" s="4">
        <v>108.8438</v>
      </c>
      <c r="M675" s="4">
        <v>106.1875</v>
      </c>
      <c r="N675" s="4">
        <v>4.0945</v>
      </c>
      <c r="O675" s="4">
        <v>4.4362000000000004</v>
      </c>
      <c r="P675" s="4">
        <v>4.2008999999999999</v>
      </c>
      <c r="Q675" s="4">
        <v>4.0293000000000001</v>
      </c>
    </row>
    <row r="676" spans="1:17" ht="15" customHeight="1" x14ac:dyDescent="0.2">
      <c r="A676" s="3">
        <v>43206</v>
      </c>
      <c r="B676" s="4">
        <v>25.8</v>
      </c>
      <c r="C676" s="4">
        <v>9.9</v>
      </c>
      <c r="D676" s="4">
        <v>8</v>
      </c>
      <c r="E676" s="4">
        <v>3.6</v>
      </c>
      <c r="F676" s="4">
        <v>14.648199999999999</v>
      </c>
      <c r="G676" s="4">
        <v>2.7347000000000001</v>
      </c>
      <c r="H676" s="4">
        <v>3.9224000000000001</v>
      </c>
      <c r="I676" s="4">
        <v>4.9031000000000002</v>
      </c>
      <c r="J676" s="4">
        <v>54.436</v>
      </c>
      <c r="K676" s="4">
        <v>104.4063</v>
      </c>
      <c r="L676" s="4">
        <v>109.01560000000001</v>
      </c>
      <c r="M676" s="4">
        <v>106.3438</v>
      </c>
      <c r="N676" s="4">
        <v>4.0294999999999996</v>
      </c>
      <c r="O676" s="4">
        <v>4.4157000000000002</v>
      </c>
      <c r="P676" s="4">
        <v>4.1619000000000002</v>
      </c>
      <c r="Q676" s="4">
        <v>4.0002000000000004</v>
      </c>
    </row>
    <row r="677" spans="1:17" ht="15" customHeight="1" x14ac:dyDescent="0.2">
      <c r="A677" s="3">
        <v>43207</v>
      </c>
      <c r="B677" s="4">
        <v>27.6</v>
      </c>
      <c r="C677" s="4">
        <v>6.8</v>
      </c>
      <c r="D677" s="4">
        <v>6.7</v>
      </c>
      <c r="E677" s="4">
        <v>2.1</v>
      </c>
      <c r="F677" s="4">
        <v>14.653</v>
      </c>
      <c r="G677" s="4">
        <v>2.6634000000000002</v>
      </c>
      <c r="H677" s="4">
        <v>3.8168000000000002</v>
      </c>
      <c r="I677" s="4">
        <v>4.9097999999999997</v>
      </c>
      <c r="J677" s="4">
        <v>54.555999999999997</v>
      </c>
      <c r="K677" s="4">
        <v>104.7734</v>
      </c>
      <c r="L677" s="4">
        <v>109.4297</v>
      </c>
      <c r="M677" s="4">
        <v>106.8047</v>
      </c>
      <c r="N677" s="4">
        <v>4.0140000000000002</v>
      </c>
      <c r="O677" s="4">
        <v>4.2887000000000004</v>
      </c>
      <c r="P677" s="4">
        <v>4.0664999999999996</v>
      </c>
      <c r="Q677" s="4">
        <v>3.9137</v>
      </c>
    </row>
    <row r="678" spans="1:17" ht="15" customHeight="1" x14ac:dyDescent="0.2">
      <c r="A678" s="3">
        <v>43208</v>
      </c>
      <c r="B678" s="4">
        <v>30.7</v>
      </c>
      <c r="C678" s="4">
        <v>9.6999999999999993</v>
      </c>
      <c r="D678" s="4">
        <v>8.1999999999999993</v>
      </c>
      <c r="E678" s="4">
        <v>5</v>
      </c>
      <c r="F678" s="4">
        <v>14.647399999999999</v>
      </c>
      <c r="G678" s="4">
        <v>2.6659000000000002</v>
      </c>
      <c r="H678" s="4">
        <v>3.8191999999999999</v>
      </c>
      <c r="I678" s="4">
        <v>4.9108999999999998</v>
      </c>
      <c r="J678" s="4">
        <v>54.082999999999998</v>
      </c>
      <c r="K678" s="4">
        <v>104.7578</v>
      </c>
      <c r="L678" s="4">
        <v>109.3984</v>
      </c>
      <c r="M678" s="4">
        <v>106.625</v>
      </c>
      <c r="N678" s="4">
        <v>4.0716000000000001</v>
      </c>
      <c r="O678" s="4">
        <v>4.2953999999999999</v>
      </c>
      <c r="P678" s="4">
        <v>4.0750000000000002</v>
      </c>
      <c r="Q678" s="4">
        <v>3.9481000000000002</v>
      </c>
    </row>
    <row r="679" spans="1:17" ht="15" customHeight="1" x14ac:dyDescent="0.2">
      <c r="A679" s="3">
        <v>43209</v>
      </c>
      <c r="B679" s="4">
        <v>29.1</v>
      </c>
      <c r="C679" s="4">
        <v>6.3</v>
      </c>
      <c r="D679" s="4">
        <v>5</v>
      </c>
      <c r="E679" s="4">
        <v>2.8</v>
      </c>
      <c r="F679" s="4">
        <v>14.667</v>
      </c>
      <c r="G679" s="4">
        <v>2.6749999999999998</v>
      </c>
      <c r="H679" s="4">
        <v>3.8296000000000001</v>
      </c>
      <c r="I679" s="4">
        <v>4.9222000000000001</v>
      </c>
      <c r="J679" s="4">
        <v>54.731999999999999</v>
      </c>
      <c r="K679" s="4">
        <v>104.9297</v>
      </c>
      <c r="L679" s="4">
        <v>109.7188</v>
      </c>
      <c r="M679" s="4">
        <v>107</v>
      </c>
      <c r="N679" s="4">
        <v>3.9895999999999998</v>
      </c>
      <c r="O679" s="4">
        <v>4.2397</v>
      </c>
      <c r="P679" s="4">
        <v>4.0041000000000002</v>
      </c>
      <c r="Q679" s="4">
        <v>3.8793000000000002</v>
      </c>
    </row>
    <row r="680" spans="1:17" ht="15" customHeight="1" x14ac:dyDescent="0.2">
      <c r="A680" s="3">
        <v>43210</v>
      </c>
      <c r="B680" s="4">
        <v>26.4</v>
      </c>
      <c r="C680" s="4">
        <v>7.5</v>
      </c>
      <c r="D680" s="4">
        <v>5.4</v>
      </c>
      <c r="E680" s="4">
        <v>2.1</v>
      </c>
      <c r="F680" s="4">
        <v>14.6777</v>
      </c>
      <c r="G680" s="4">
        <v>2.6789000000000001</v>
      </c>
      <c r="H680" s="4">
        <v>3.8344</v>
      </c>
      <c r="I680" s="4">
        <v>4.9279000000000002</v>
      </c>
      <c r="J680" s="4">
        <v>55.191000000000003</v>
      </c>
      <c r="K680" s="4">
        <v>105.125</v>
      </c>
      <c r="L680" s="4">
        <v>109.9922</v>
      </c>
      <c r="M680" s="4">
        <v>107.3516</v>
      </c>
      <c r="N680" s="4">
        <v>3.9329999999999998</v>
      </c>
      <c r="O680" s="4">
        <v>4.1734999999999998</v>
      </c>
      <c r="P680" s="4">
        <v>3.9420999999999999</v>
      </c>
      <c r="Q680" s="4">
        <v>3.8140000000000001</v>
      </c>
    </row>
    <row r="681" spans="1:17" ht="15" customHeight="1" x14ac:dyDescent="0.2">
      <c r="A681" s="3">
        <v>43213</v>
      </c>
      <c r="B681" s="4">
        <v>29.5</v>
      </c>
      <c r="C681" s="4">
        <v>7.1</v>
      </c>
      <c r="D681" s="4">
        <v>7.2</v>
      </c>
      <c r="E681" s="4">
        <v>4</v>
      </c>
      <c r="F681" s="4">
        <v>14.6739</v>
      </c>
      <c r="G681" s="4">
        <v>2.6810999999999998</v>
      </c>
      <c r="H681" s="4">
        <v>3.8355999999999999</v>
      </c>
      <c r="I681" s="4">
        <v>4.9286000000000003</v>
      </c>
      <c r="J681" s="4">
        <v>54.819000000000003</v>
      </c>
      <c r="K681" s="4">
        <v>105.0625</v>
      </c>
      <c r="L681" s="4">
        <v>109.8125</v>
      </c>
      <c r="M681" s="4">
        <v>107.125</v>
      </c>
      <c r="N681" s="4">
        <v>3.9775999999999998</v>
      </c>
      <c r="O681" s="4">
        <v>4.1965000000000003</v>
      </c>
      <c r="P681" s="4">
        <v>3.9847999999999999</v>
      </c>
      <c r="Q681" s="4">
        <v>3.8570000000000002</v>
      </c>
    </row>
    <row r="682" spans="1:17" ht="15" customHeight="1" x14ac:dyDescent="0.2">
      <c r="A682" s="3">
        <v>43214</v>
      </c>
      <c r="B682" s="4">
        <v>27.8</v>
      </c>
      <c r="C682" s="4">
        <v>8.6999999999999993</v>
      </c>
      <c r="D682" s="4">
        <v>9</v>
      </c>
      <c r="E682" s="4">
        <v>6.3</v>
      </c>
      <c r="F682" s="4">
        <v>14.684699999999999</v>
      </c>
      <c r="G682" s="4">
        <v>2.6836000000000002</v>
      </c>
      <c r="H682" s="4">
        <v>3.8384999999999998</v>
      </c>
      <c r="I682" s="4">
        <v>4.9317000000000002</v>
      </c>
      <c r="J682" s="4">
        <v>55.281999999999996</v>
      </c>
      <c r="K682" s="4">
        <v>105.0313</v>
      </c>
      <c r="L682" s="4">
        <v>109.8438</v>
      </c>
      <c r="M682" s="4">
        <v>107.1797</v>
      </c>
      <c r="N682" s="4">
        <v>3.9205999999999999</v>
      </c>
      <c r="O682" s="4">
        <v>4.2087000000000003</v>
      </c>
      <c r="P682" s="4">
        <v>3.9786999999999999</v>
      </c>
      <c r="Q682" s="4">
        <v>3.8473999999999999</v>
      </c>
    </row>
    <row r="683" spans="1:17" ht="15" customHeight="1" x14ac:dyDescent="0.2">
      <c r="A683" s="3">
        <v>43215</v>
      </c>
      <c r="B683" s="4">
        <v>29.8</v>
      </c>
      <c r="C683" s="4">
        <v>5.8</v>
      </c>
      <c r="D683" s="4">
        <v>6.5</v>
      </c>
      <c r="E683" s="4">
        <v>3.5</v>
      </c>
      <c r="F683" s="4">
        <v>14.6966</v>
      </c>
      <c r="G683" s="4">
        <v>2.6897000000000002</v>
      </c>
      <c r="H683" s="4">
        <v>3.8472</v>
      </c>
      <c r="I683" s="4">
        <v>4.9424000000000001</v>
      </c>
      <c r="J683" s="4">
        <v>55.817</v>
      </c>
      <c r="K683" s="4">
        <v>105.5859</v>
      </c>
      <c r="L683" s="4">
        <v>110.6172</v>
      </c>
      <c r="M683" s="4">
        <v>108.0938</v>
      </c>
      <c r="N683" s="4">
        <v>3.8555000000000001</v>
      </c>
      <c r="O683" s="4">
        <v>4.0193000000000003</v>
      </c>
      <c r="P683" s="4">
        <v>3.8022999999999998</v>
      </c>
      <c r="Q683" s="4">
        <v>3.6779000000000002</v>
      </c>
    </row>
    <row r="684" spans="1:17" ht="15" customHeight="1" x14ac:dyDescent="0.2">
      <c r="A684" s="3">
        <v>43216</v>
      </c>
      <c r="B684" s="4">
        <v>32.5</v>
      </c>
      <c r="C684" s="4">
        <v>8.1</v>
      </c>
      <c r="D684" s="4">
        <v>8.5</v>
      </c>
      <c r="E684" s="4">
        <v>5.8</v>
      </c>
      <c r="F684" s="4">
        <v>14.717599999999999</v>
      </c>
      <c r="G684" s="4">
        <v>2.7010999999999998</v>
      </c>
      <c r="H684" s="4">
        <v>3.8610000000000002</v>
      </c>
      <c r="I684" s="4">
        <v>4.9576000000000002</v>
      </c>
      <c r="J684" s="4">
        <v>56.566000000000003</v>
      </c>
      <c r="K684" s="4">
        <v>106.125</v>
      </c>
      <c r="L684" s="4">
        <v>111.375</v>
      </c>
      <c r="M684" s="4">
        <v>108.9375</v>
      </c>
      <c r="N684" s="4">
        <v>3.7645</v>
      </c>
      <c r="O684" s="4">
        <v>3.8401000000000001</v>
      </c>
      <c r="P684" s="4">
        <v>3.6337999999999999</v>
      </c>
      <c r="Q684" s="4">
        <v>3.5246</v>
      </c>
    </row>
    <row r="685" spans="1:17" ht="15" customHeight="1" x14ac:dyDescent="0.2">
      <c r="A685" s="3">
        <v>43217</v>
      </c>
      <c r="B685" s="4">
        <v>34.9</v>
      </c>
      <c r="C685" s="4">
        <v>6.6</v>
      </c>
      <c r="D685" s="4">
        <v>8</v>
      </c>
      <c r="E685" s="4">
        <v>5.9</v>
      </c>
      <c r="F685" s="4">
        <v>14.7171</v>
      </c>
      <c r="G685" s="4">
        <v>2.7038000000000002</v>
      </c>
      <c r="H685" s="4">
        <v>3.8633000000000002</v>
      </c>
      <c r="I685" s="4">
        <v>4.9596999999999998</v>
      </c>
      <c r="J685" s="4">
        <v>56.374000000000002</v>
      </c>
      <c r="K685" s="4">
        <v>106.125</v>
      </c>
      <c r="L685" s="4">
        <v>111.3359</v>
      </c>
      <c r="M685" s="4">
        <v>108.875</v>
      </c>
      <c r="N685" s="4">
        <v>3.7867000000000002</v>
      </c>
      <c r="O685" s="4">
        <v>3.8418000000000001</v>
      </c>
      <c r="P685" s="4">
        <v>3.6440000000000001</v>
      </c>
      <c r="Q685" s="4">
        <v>3.5367999999999999</v>
      </c>
    </row>
    <row r="686" spans="1:17" ht="15" customHeight="1" x14ac:dyDescent="0.2">
      <c r="A686" s="3">
        <v>43220</v>
      </c>
      <c r="B686" s="4">
        <v>29.3</v>
      </c>
      <c r="C686" s="4">
        <v>5.4</v>
      </c>
      <c r="D686" s="4">
        <v>6.3</v>
      </c>
      <c r="E686" s="4">
        <v>3.5</v>
      </c>
      <c r="F686" s="4">
        <v>14.7096</v>
      </c>
      <c r="G686" s="4">
        <v>2.7042000000000002</v>
      </c>
      <c r="H686" s="4">
        <v>3.8618999999999999</v>
      </c>
      <c r="I686" s="4">
        <v>4.9569000000000001</v>
      </c>
      <c r="J686" s="4">
        <v>55.774999999999999</v>
      </c>
      <c r="K686" s="4">
        <v>105.7734</v>
      </c>
      <c r="L686" s="4">
        <v>110.8125</v>
      </c>
      <c r="M686" s="4">
        <v>108.2422</v>
      </c>
      <c r="N686" s="4">
        <v>3.8570000000000002</v>
      </c>
      <c r="O686" s="4">
        <v>3.9630000000000001</v>
      </c>
      <c r="P686" s="4">
        <v>3.7642000000000002</v>
      </c>
      <c r="Q686" s="4">
        <v>3.6537999999999999</v>
      </c>
    </row>
    <row r="687" spans="1:17" ht="15" customHeight="1" x14ac:dyDescent="0.2">
      <c r="A687" s="3">
        <v>43221</v>
      </c>
      <c r="B687" s="4">
        <v>30</v>
      </c>
      <c r="C687" s="4">
        <v>5.3</v>
      </c>
      <c r="D687" s="4">
        <v>6.3</v>
      </c>
      <c r="E687" s="4">
        <v>4.3</v>
      </c>
      <c r="F687" s="4">
        <v>14.7089</v>
      </c>
      <c r="G687" s="4">
        <v>2.7059000000000002</v>
      </c>
      <c r="H687" s="4">
        <v>3.863</v>
      </c>
      <c r="I687" s="4">
        <v>4.9573</v>
      </c>
      <c r="J687" s="4">
        <v>55.576999999999998</v>
      </c>
      <c r="K687" s="4">
        <v>105.625</v>
      </c>
      <c r="L687" s="4">
        <v>110.60939999999999</v>
      </c>
      <c r="M687" s="4">
        <v>107.9766</v>
      </c>
      <c r="N687" s="4">
        <v>3.8801000000000001</v>
      </c>
      <c r="O687" s="4">
        <v>4.0151000000000003</v>
      </c>
      <c r="P687" s="4">
        <v>3.8117000000000001</v>
      </c>
      <c r="Q687" s="4">
        <v>3.7035999999999998</v>
      </c>
    </row>
    <row r="688" spans="1:17" ht="15" customHeight="1" x14ac:dyDescent="0.2">
      <c r="A688" s="3">
        <v>43222</v>
      </c>
      <c r="B688" s="4">
        <v>29.8</v>
      </c>
      <c r="C688" s="4">
        <v>6.7</v>
      </c>
      <c r="D688" s="4">
        <v>7.1</v>
      </c>
      <c r="E688" s="4">
        <v>5.0999999999999996</v>
      </c>
      <c r="F688" s="4">
        <v>14.7163</v>
      </c>
      <c r="G688" s="4">
        <v>2.7094999999999998</v>
      </c>
      <c r="H688" s="4">
        <v>3.8675000000000002</v>
      </c>
      <c r="I688" s="4">
        <v>4.9622999999999999</v>
      </c>
      <c r="J688" s="4">
        <v>55.851999999999997</v>
      </c>
      <c r="K688" s="4">
        <v>105.76560000000001</v>
      </c>
      <c r="L688" s="4">
        <v>110.8516</v>
      </c>
      <c r="M688" s="4">
        <v>108.2422</v>
      </c>
      <c r="N688" s="4">
        <v>3.8464999999999998</v>
      </c>
      <c r="O688" s="4">
        <v>3.9687999999999999</v>
      </c>
      <c r="P688" s="4">
        <v>3.7578999999999998</v>
      </c>
      <c r="Q688" s="4">
        <v>3.6551999999999998</v>
      </c>
    </row>
    <row r="689" spans="1:17" ht="15" customHeight="1" x14ac:dyDescent="0.2">
      <c r="A689" s="3">
        <v>43223</v>
      </c>
      <c r="B689" s="4">
        <v>33.1</v>
      </c>
      <c r="C689" s="4">
        <v>8.1999999999999993</v>
      </c>
      <c r="D689" s="4">
        <v>8.8000000000000007</v>
      </c>
      <c r="E689" s="4">
        <v>8.5</v>
      </c>
      <c r="F689" s="4">
        <v>14.7226</v>
      </c>
      <c r="G689" s="4">
        <v>2.7176999999999998</v>
      </c>
      <c r="H689" s="4">
        <v>3.8761000000000001</v>
      </c>
      <c r="I689" s="4">
        <v>4.9703999999999997</v>
      </c>
      <c r="J689" s="4">
        <v>55.738</v>
      </c>
      <c r="K689" s="4">
        <v>105.8125</v>
      </c>
      <c r="L689" s="4">
        <v>110.9375</v>
      </c>
      <c r="M689" s="4">
        <v>108.25</v>
      </c>
      <c r="N689" s="4">
        <v>3.8580000000000001</v>
      </c>
      <c r="O689" s="4">
        <v>3.9575999999999998</v>
      </c>
      <c r="P689" s="4">
        <v>3.7423000000000002</v>
      </c>
      <c r="Q689" s="4">
        <v>3.6558000000000002</v>
      </c>
    </row>
    <row r="690" spans="1:17" ht="15" customHeight="1" x14ac:dyDescent="0.2">
      <c r="A690" s="3">
        <v>43224</v>
      </c>
      <c r="B690" s="4">
        <v>30.2</v>
      </c>
      <c r="C690" s="4">
        <v>7.3</v>
      </c>
      <c r="D690" s="4">
        <v>7.2</v>
      </c>
      <c r="E690" s="4">
        <v>6.3</v>
      </c>
      <c r="F690" s="4">
        <v>14.7326</v>
      </c>
      <c r="G690" s="4">
        <v>2.7214</v>
      </c>
      <c r="H690" s="4">
        <v>3.8803999999999998</v>
      </c>
      <c r="I690" s="4">
        <v>4.9756</v>
      </c>
      <c r="J690" s="4">
        <v>56.164000000000001</v>
      </c>
      <c r="K690" s="4">
        <v>105.9688</v>
      </c>
      <c r="L690" s="4">
        <v>111.1484</v>
      </c>
      <c r="M690" s="4">
        <v>108.5391</v>
      </c>
      <c r="N690" s="4">
        <v>3.8067000000000002</v>
      </c>
      <c r="O690" s="4">
        <v>3.9062999999999999</v>
      </c>
      <c r="P690" s="4">
        <v>3.6959</v>
      </c>
      <c r="Q690" s="4">
        <v>3.6032999999999999</v>
      </c>
    </row>
    <row r="691" spans="1:17" ht="15" customHeight="1" x14ac:dyDescent="0.2">
      <c r="A691" s="3">
        <v>43227</v>
      </c>
      <c r="B691" s="4">
        <v>29.3</v>
      </c>
      <c r="C691" s="4">
        <v>9.5</v>
      </c>
      <c r="D691" s="4">
        <v>8.6</v>
      </c>
      <c r="E691" s="4">
        <v>5.9</v>
      </c>
      <c r="F691" s="4">
        <v>14.7361</v>
      </c>
      <c r="G691" s="4">
        <v>2.7233000000000001</v>
      </c>
      <c r="H691" s="4">
        <v>3.8818999999999999</v>
      </c>
      <c r="I691" s="4">
        <v>4.9775999999999998</v>
      </c>
      <c r="J691" s="4">
        <v>56.209000000000003</v>
      </c>
      <c r="K691" s="4">
        <v>105.8438</v>
      </c>
      <c r="L691" s="4">
        <v>111</v>
      </c>
      <c r="M691" s="4">
        <v>108.4609</v>
      </c>
      <c r="N691" s="4">
        <v>3.8006000000000002</v>
      </c>
      <c r="O691" s="4">
        <v>3.9502000000000002</v>
      </c>
      <c r="P691" s="4">
        <v>3.7307000000000001</v>
      </c>
      <c r="Q691" s="4">
        <v>3.6183999999999998</v>
      </c>
    </row>
    <row r="692" spans="1:17" ht="15" customHeight="1" x14ac:dyDescent="0.2">
      <c r="A692" s="3">
        <v>43228</v>
      </c>
      <c r="B692" s="4">
        <v>31.4</v>
      </c>
      <c r="C692" s="4">
        <v>7.4</v>
      </c>
      <c r="D692" s="4">
        <v>7.5</v>
      </c>
      <c r="E692" s="4">
        <v>6.6</v>
      </c>
      <c r="F692" s="4">
        <v>14.7271</v>
      </c>
      <c r="G692" s="4">
        <v>2.7256999999999998</v>
      </c>
      <c r="H692" s="4">
        <v>3.8835999999999999</v>
      </c>
      <c r="I692" s="4">
        <v>4.9779</v>
      </c>
      <c r="J692" s="4">
        <v>55.524000000000001</v>
      </c>
      <c r="K692" s="4">
        <v>105.8125</v>
      </c>
      <c r="L692" s="4">
        <v>110.875</v>
      </c>
      <c r="M692" s="4">
        <v>108.1875</v>
      </c>
      <c r="N692" s="4">
        <v>3.8816000000000002</v>
      </c>
      <c r="O692" s="4">
        <v>3.9622999999999999</v>
      </c>
      <c r="P692" s="4">
        <v>3.7603</v>
      </c>
      <c r="Q692" s="4">
        <v>3.6692999999999998</v>
      </c>
    </row>
    <row r="693" spans="1:17" ht="15" customHeight="1" x14ac:dyDescent="0.2">
      <c r="A693" s="3">
        <v>43229</v>
      </c>
      <c r="B693" s="4">
        <v>30.9</v>
      </c>
      <c r="C693" s="4">
        <v>8.4</v>
      </c>
      <c r="D693" s="4">
        <v>7.1</v>
      </c>
      <c r="E693" s="4">
        <v>8.1</v>
      </c>
      <c r="F693" s="4">
        <v>14.735900000000001</v>
      </c>
      <c r="G693" s="4">
        <v>2.7292999999999998</v>
      </c>
      <c r="H693" s="4">
        <v>3.8883999999999999</v>
      </c>
      <c r="I693" s="4">
        <v>4.9824000000000002</v>
      </c>
      <c r="J693" s="4">
        <v>55.878</v>
      </c>
      <c r="K693" s="4">
        <v>105.9609</v>
      </c>
      <c r="L693" s="4">
        <v>111.1563</v>
      </c>
      <c r="M693" s="4">
        <v>108.4063</v>
      </c>
      <c r="N693" s="4">
        <v>3.8384999999999998</v>
      </c>
      <c r="O693" s="4">
        <v>3.9138000000000002</v>
      </c>
      <c r="P693" s="4">
        <v>3.6981000000000002</v>
      </c>
      <c r="Q693" s="4">
        <v>3.6297999999999999</v>
      </c>
    </row>
    <row r="694" spans="1:17" ht="15" customHeight="1" x14ac:dyDescent="0.2">
      <c r="A694" s="3">
        <v>43230</v>
      </c>
      <c r="B694" s="4">
        <v>31.9</v>
      </c>
      <c r="C694" s="4">
        <v>7.6</v>
      </c>
      <c r="D694" s="4">
        <v>7.4</v>
      </c>
      <c r="E694" s="4">
        <v>7.7</v>
      </c>
      <c r="F694" s="4">
        <v>14.754799999999999</v>
      </c>
      <c r="G694" s="4">
        <v>2.7389000000000001</v>
      </c>
      <c r="H694" s="4">
        <v>3.8992</v>
      </c>
      <c r="I694" s="4">
        <v>4.9946000000000002</v>
      </c>
      <c r="J694" s="4">
        <v>56.502000000000002</v>
      </c>
      <c r="K694" s="4">
        <v>106.2188</v>
      </c>
      <c r="L694" s="4">
        <v>111.5234</v>
      </c>
      <c r="M694" s="4">
        <v>108.8984</v>
      </c>
      <c r="N694" s="4">
        <v>3.7625999999999999</v>
      </c>
      <c r="O694" s="4">
        <v>3.8319000000000001</v>
      </c>
      <c r="P694" s="4">
        <v>3.6194999999999999</v>
      </c>
      <c r="Q694" s="4">
        <v>3.5419</v>
      </c>
    </row>
    <row r="695" spans="1:17" ht="15" customHeight="1" x14ac:dyDescent="0.2">
      <c r="A695" s="3">
        <v>43231</v>
      </c>
      <c r="B695" s="4">
        <v>31.6</v>
      </c>
      <c r="C695" s="4">
        <v>10.4</v>
      </c>
      <c r="D695" s="4">
        <v>8.8000000000000007</v>
      </c>
      <c r="E695" s="4">
        <v>8.6999999999999993</v>
      </c>
      <c r="F695" s="4">
        <v>14.7613</v>
      </c>
      <c r="G695" s="4">
        <v>2.7418999999999998</v>
      </c>
      <c r="H695" s="4">
        <v>3.9030999999999998</v>
      </c>
      <c r="I695" s="4">
        <v>4.9989999999999997</v>
      </c>
      <c r="J695" s="4">
        <v>56.725999999999999</v>
      </c>
      <c r="K695" s="4">
        <v>106.2813</v>
      </c>
      <c r="L695" s="4">
        <v>111.6953</v>
      </c>
      <c r="M695" s="4">
        <v>109.1016</v>
      </c>
      <c r="N695" s="4">
        <v>3.7355</v>
      </c>
      <c r="O695" s="4">
        <v>3.8126000000000002</v>
      </c>
      <c r="P695" s="4">
        <v>3.5823</v>
      </c>
      <c r="Q695" s="4">
        <v>3.5055999999999998</v>
      </c>
    </row>
    <row r="696" spans="1:17" ht="15" customHeight="1" x14ac:dyDescent="0.2">
      <c r="A696" s="3">
        <v>43234</v>
      </c>
      <c r="B696" s="4">
        <v>33.6</v>
      </c>
      <c r="C696" s="4">
        <v>10.7</v>
      </c>
      <c r="D696" s="4">
        <v>10.3</v>
      </c>
      <c r="E696" s="4">
        <v>8.8000000000000007</v>
      </c>
      <c r="F696" s="4">
        <v>14.7401</v>
      </c>
      <c r="G696" s="4">
        <v>2.7418999999999998</v>
      </c>
      <c r="H696" s="4">
        <v>3.8995000000000002</v>
      </c>
      <c r="I696" s="4">
        <v>4.9932999999999996</v>
      </c>
      <c r="J696" s="4">
        <v>55.33</v>
      </c>
      <c r="K696" s="4">
        <v>105.8438</v>
      </c>
      <c r="L696" s="4">
        <v>110.8828</v>
      </c>
      <c r="M696" s="4">
        <v>108.125</v>
      </c>
      <c r="N696" s="4">
        <v>3.9007000000000001</v>
      </c>
      <c r="O696" s="4">
        <v>3.9611999999999998</v>
      </c>
      <c r="P696" s="4">
        <v>3.7663000000000002</v>
      </c>
      <c r="Q696" s="4">
        <v>3.6846999999999999</v>
      </c>
    </row>
    <row r="697" spans="1:17" ht="15" customHeight="1" x14ac:dyDescent="0.2">
      <c r="A697" s="3">
        <v>43235</v>
      </c>
      <c r="B697" s="4">
        <v>32.4</v>
      </c>
      <c r="C697" s="4">
        <v>8.5</v>
      </c>
      <c r="D697" s="4">
        <v>8.1999999999999993</v>
      </c>
      <c r="E697" s="4">
        <v>5.8</v>
      </c>
      <c r="F697" s="4">
        <v>14.7479</v>
      </c>
      <c r="G697" s="4">
        <v>2.7443</v>
      </c>
      <c r="H697" s="4">
        <v>3.9024999999999999</v>
      </c>
      <c r="I697" s="4">
        <v>4.9974999999999996</v>
      </c>
      <c r="J697" s="4">
        <v>55.62</v>
      </c>
      <c r="K697" s="4">
        <v>105.8125</v>
      </c>
      <c r="L697" s="4">
        <v>110.9297</v>
      </c>
      <c r="M697" s="4">
        <v>108.3125</v>
      </c>
      <c r="N697" s="4">
        <v>3.8652000000000002</v>
      </c>
      <c r="O697" s="4">
        <v>3.9733000000000001</v>
      </c>
      <c r="P697" s="4">
        <v>3.7570000000000001</v>
      </c>
      <c r="Q697" s="4">
        <v>3.6509999999999998</v>
      </c>
    </row>
    <row r="698" spans="1:17" ht="15" customHeight="1" x14ac:dyDescent="0.2">
      <c r="A698" s="3">
        <v>43236</v>
      </c>
      <c r="B698" s="4">
        <v>32.4</v>
      </c>
      <c r="C698" s="4">
        <v>8.6999999999999993</v>
      </c>
      <c r="D698" s="4">
        <v>8.4</v>
      </c>
      <c r="E698" s="4">
        <v>5.8</v>
      </c>
      <c r="F698" s="4">
        <v>14.7506</v>
      </c>
      <c r="G698" s="4">
        <v>2.7469999999999999</v>
      </c>
      <c r="H698" s="4">
        <v>3.9051999999999998</v>
      </c>
      <c r="I698" s="4">
        <v>5.0002000000000004</v>
      </c>
      <c r="J698" s="4">
        <v>55.62</v>
      </c>
      <c r="K698" s="4">
        <v>105.8125</v>
      </c>
      <c r="L698" s="4">
        <v>110.9297</v>
      </c>
      <c r="M698" s="4">
        <v>108.3125</v>
      </c>
      <c r="N698" s="4">
        <v>3.8645</v>
      </c>
      <c r="O698" s="4">
        <v>3.9748000000000001</v>
      </c>
      <c r="P698" s="4">
        <v>3.7583000000000002</v>
      </c>
      <c r="Q698" s="4">
        <v>3.6516999999999999</v>
      </c>
    </row>
    <row r="699" spans="1:17" ht="15" customHeight="1" x14ac:dyDescent="0.2">
      <c r="A699" s="3">
        <v>43237</v>
      </c>
      <c r="B699" s="4">
        <v>36.4</v>
      </c>
      <c r="C699" s="4">
        <v>8.9</v>
      </c>
      <c r="D699" s="4">
        <v>7.7</v>
      </c>
      <c r="E699" s="4">
        <v>7.3</v>
      </c>
      <c r="F699" s="4">
        <v>14.7614</v>
      </c>
      <c r="G699" s="4">
        <v>2.7566999999999999</v>
      </c>
      <c r="H699" s="4">
        <v>3.9161000000000001</v>
      </c>
      <c r="I699" s="4">
        <v>5.0107999999999997</v>
      </c>
      <c r="J699" s="4">
        <v>55.768999999999998</v>
      </c>
      <c r="K699" s="4">
        <v>106.0859</v>
      </c>
      <c r="L699" s="4">
        <v>111.3125</v>
      </c>
      <c r="M699" s="4">
        <v>108.6172</v>
      </c>
      <c r="N699" s="4">
        <v>3.8445999999999998</v>
      </c>
      <c r="O699" s="4">
        <v>3.8879999999999999</v>
      </c>
      <c r="P699" s="4">
        <v>3.6762000000000001</v>
      </c>
      <c r="Q699" s="4">
        <v>3.5981000000000001</v>
      </c>
    </row>
    <row r="700" spans="1:17" ht="15" customHeight="1" x14ac:dyDescent="0.2">
      <c r="A700" s="3">
        <v>43238</v>
      </c>
      <c r="B700" s="4">
        <v>34.5</v>
      </c>
      <c r="C700" s="4">
        <v>8.1</v>
      </c>
      <c r="D700" s="4">
        <v>9.6</v>
      </c>
      <c r="E700" s="4">
        <v>8.1</v>
      </c>
      <c r="F700" s="4">
        <v>14.751099999999999</v>
      </c>
      <c r="G700" s="4">
        <v>2.7574000000000001</v>
      </c>
      <c r="H700" s="4">
        <v>3.9138999999999999</v>
      </c>
      <c r="I700" s="4">
        <v>5.0072999999999999</v>
      </c>
      <c r="J700" s="4">
        <v>55.017000000000003</v>
      </c>
      <c r="K700" s="4">
        <v>105.7734</v>
      </c>
      <c r="L700" s="4">
        <v>110.6875</v>
      </c>
      <c r="M700" s="4">
        <v>107.9063</v>
      </c>
      <c r="N700" s="4">
        <v>3.9340999999999999</v>
      </c>
      <c r="O700" s="4">
        <v>3.9941</v>
      </c>
      <c r="P700" s="4">
        <v>3.8180999999999998</v>
      </c>
      <c r="Q700" s="4">
        <v>3.7288000000000001</v>
      </c>
    </row>
    <row r="701" spans="1:17" ht="15" customHeight="1" x14ac:dyDescent="0.2">
      <c r="A701" s="3">
        <v>43241</v>
      </c>
      <c r="B701" s="4">
        <v>35.1</v>
      </c>
      <c r="C701" s="4">
        <v>4.8</v>
      </c>
      <c r="D701" s="4">
        <v>9.8000000000000007</v>
      </c>
      <c r="E701" s="4">
        <v>8.3000000000000007</v>
      </c>
      <c r="F701" s="4">
        <v>14.7433</v>
      </c>
      <c r="G701" s="4">
        <v>2.7593999999999999</v>
      </c>
      <c r="H701" s="4">
        <v>3.9144000000000001</v>
      </c>
      <c r="I701" s="4">
        <v>5.0069999999999997</v>
      </c>
      <c r="J701" s="4">
        <v>54.417999999999999</v>
      </c>
      <c r="K701" s="4">
        <v>105.6797</v>
      </c>
      <c r="L701" s="4">
        <v>110.4063</v>
      </c>
      <c r="M701" s="4">
        <v>107.5625</v>
      </c>
      <c r="N701" s="4">
        <v>4.0061999999999998</v>
      </c>
      <c r="O701" s="4">
        <v>4.0270000000000001</v>
      </c>
      <c r="P701" s="4">
        <v>3.8828</v>
      </c>
      <c r="Q701" s="4">
        <v>3.7927</v>
      </c>
    </row>
    <row r="702" spans="1:17" ht="15" customHeight="1" x14ac:dyDescent="0.2">
      <c r="A702" s="3">
        <v>43242</v>
      </c>
      <c r="B702" s="4">
        <v>33.4</v>
      </c>
      <c r="C702" s="4">
        <v>9.1</v>
      </c>
      <c r="D702" s="4">
        <v>12.5</v>
      </c>
      <c r="E702" s="4">
        <v>10.4</v>
      </c>
      <c r="F702" s="4">
        <v>14.763199999999999</v>
      </c>
      <c r="G702" s="4">
        <v>2.7623000000000002</v>
      </c>
      <c r="H702" s="4">
        <v>3.9186999999999999</v>
      </c>
      <c r="I702" s="4">
        <v>5.0126999999999997</v>
      </c>
      <c r="J702" s="4">
        <v>55.4</v>
      </c>
      <c r="K702" s="4">
        <v>105.7188</v>
      </c>
      <c r="L702" s="4">
        <v>110.625</v>
      </c>
      <c r="M702" s="4">
        <v>107.9141</v>
      </c>
      <c r="N702" s="4">
        <v>3.8866000000000001</v>
      </c>
      <c r="O702" s="4">
        <v>4.0155000000000003</v>
      </c>
      <c r="P702" s="4">
        <v>3.8347000000000002</v>
      </c>
      <c r="Q702" s="4">
        <v>3.7286999999999999</v>
      </c>
    </row>
    <row r="703" spans="1:17" ht="15" customHeight="1" x14ac:dyDescent="0.2">
      <c r="A703" s="3">
        <v>43243</v>
      </c>
      <c r="B703" s="4">
        <v>31.9</v>
      </c>
      <c r="C703" s="4">
        <v>7.9</v>
      </c>
      <c r="D703" s="4">
        <v>10.1</v>
      </c>
      <c r="E703" s="4">
        <v>9</v>
      </c>
      <c r="F703" s="4">
        <v>14.7606</v>
      </c>
      <c r="G703" s="4">
        <v>2.7643</v>
      </c>
      <c r="H703" s="4">
        <v>3.9201000000000001</v>
      </c>
      <c r="I703" s="4">
        <v>5.0130999999999997</v>
      </c>
      <c r="J703" s="4">
        <v>55.094000000000001</v>
      </c>
      <c r="K703" s="4">
        <v>105.6016</v>
      </c>
      <c r="L703" s="4">
        <v>110.4688</v>
      </c>
      <c r="M703" s="4">
        <v>107.6563</v>
      </c>
      <c r="N703" s="4">
        <v>3.9226999999999999</v>
      </c>
      <c r="O703" s="4">
        <v>4.0561999999999996</v>
      </c>
      <c r="P703" s="4">
        <v>3.8711000000000002</v>
      </c>
      <c r="Q703" s="4">
        <v>3.7766999999999999</v>
      </c>
    </row>
    <row r="704" spans="1:17" ht="15" customHeight="1" x14ac:dyDescent="0.2">
      <c r="A704" s="3">
        <v>43244</v>
      </c>
      <c r="B704" s="4">
        <v>29</v>
      </c>
      <c r="C704" s="4">
        <v>8.6999999999999993</v>
      </c>
      <c r="D704" s="4">
        <v>11.3</v>
      </c>
      <c r="E704" s="4">
        <v>9.6999999999999993</v>
      </c>
      <c r="F704" s="4">
        <v>14.752599999999999</v>
      </c>
      <c r="G704" s="4">
        <v>2.7683</v>
      </c>
      <c r="H704" s="4">
        <v>3.9209000000000001</v>
      </c>
      <c r="I704" s="4">
        <v>5.0118999999999998</v>
      </c>
      <c r="J704" s="4">
        <v>54.171999999999997</v>
      </c>
      <c r="K704" s="4">
        <v>104.9688</v>
      </c>
      <c r="L704" s="4">
        <v>109.5547</v>
      </c>
      <c r="M704" s="4">
        <v>106.6016</v>
      </c>
      <c r="N704" s="4">
        <v>4.0327000000000002</v>
      </c>
      <c r="O704" s="4">
        <v>4.2728999999999999</v>
      </c>
      <c r="P704" s="4">
        <v>4.0819000000000001</v>
      </c>
      <c r="Q704" s="4">
        <v>3.9733999999999998</v>
      </c>
    </row>
    <row r="705" spans="1:17" ht="15" customHeight="1" x14ac:dyDescent="0.2">
      <c r="A705" s="3">
        <v>43245</v>
      </c>
      <c r="B705" s="4">
        <v>31.3</v>
      </c>
      <c r="C705" s="4">
        <v>4.5</v>
      </c>
      <c r="D705" s="4">
        <v>7.5</v>
      </c>
      <c r="E705" s="4">
        <v>9</v>
      </c>
      <c r="F705" s="4">
        <v>14.752599999999999</v>
      </c>
      <c r="G705" s="4">
        <v>2.7726999999999999</v>
      </c>
      <c r="H705" s="4">
        <v>3.9262999999999999</v>
      </c>
      <c r="I705" s="4">
        <v>5.0164</v>
      </c>
      <c r="J705" s="4">
        <v>54.015000000000001</v>
      </c>
      <c r="K705" s="4">
        <v>105.2578</v>
      </c>
      <c r="L705" s="4">
        <v>109.9063</v>
      </c>
      <c r="M705" s="4">
        <v>106.8125</v>
      </c>
      <c r="N705" s="4">
        <v>4.0511999999999997</v>
      </c>
      <c r="O705" s="4">
        <v>4.1771000000000003</v>
      </c>
      <c r="P705" s="4">
        <v>4.0030999999999999</v>
      </c>
      <c r="Q705" s="4">
        <v>3.9348000000000001</v>
      </c>
    </row>
    <row r="706" spans="1:17" ht="15" customHeight="1" x14ac:dyDescent="0.2">
      <c r="A706" s="3">
        <v>43248</v>
      </c>
      <c r="B706" s="4">
        <v>28.1</v>
      </c>
      <c r="C706" s="4">
        <v>2.6</v>
      </c>
      <c r="D706" s="4">
        <v>6.8</v>
      </c>
      <c r="E706" s="4">
        <v>8.6</v>
      </c>
      <c r="F706" s="4">
        <v>14.7483</v>
      </c>
      <c r="G706" s="4">
        <v>2.7749000000000001</v>
      </c>
      <c r="H706" s="4">
        <v>3.927</v>
      </c>
      <c r="I706" s="4">
        <v>5.0156999999999998</v>
      </c>
      <c r="J706" s="4">
        <v>53.62</v>
      </c>
      <c r="K706" s="4">
        <v>105.1797</v>
      </c>
      <c r="L706" s="4">
        <v>109.6563</v>
      </c>
      <c r="M706" s="4">
        <v>106.4297</v>
      </c>
      <c r="N706" s="4">
        <v>4.0993000000000004</v>
      </c>
      <c r="O706" s="4">
        <v>4.2046999999999999</v>
      </c>
      <c r="P706" s="4">
        <v>4.0609999999999999</v>
      </c>
      <c r="Q706" s="4">
        <v>4.0065</v>
      </c>
    </row>
    <row r="707" spans="1:17" ht="15" customHeight="1" x14ac:dyDescent="0.2">
      <c r="A707" s="3">
        <v>43249</v>
      </c>
      <c r="B707" s="4">
        <v>38.4</v>
      </c>
      <c r="C707" s="4">
        <v>11.3</v>
      </c>
      <c r="D707" s="4">
        <v>14.6</v>
      </c>
      <c r="E707" s="4">
        <v>17</v>
      </c>
      <c r="F707" s="4">
        <v>14.7302</v>
      </c>
      <c r="G707" s="4">
        <v>2.7759</v>
      </c>
      <c r="H707" s="4">
        <v>3.9264999999999999</v>
      </c>
      <c r="I707" s="4">
        <v>5.0132000000000003</v>
      </c>
      <c r="J707" s="4">
        <v>52.460999999999999</v>
      </c>
      <c r="K707" s="4">
        <v>104.92189999999999</v>
      </c>
      <c r="L707" s="4">
        <v>109.25</v>
      </c>
      <c r="M707" s="4">
        <v>105.8438</v>
      </c>
      <c r="N707" s="4">
        <v>4.2436999999999996</v>
      </c>
      <c r="O707" s="4">
        <v>4.2925000000000004</v>
      </c>
      <c r="P707" s="4">
        <v>4.1546000000000003</v>
      </c>
      <c r="Q707" s="4">
        <v>4.1162999999999998</v>
      </c>
    </row>
    <row r="708" spans="1:17" ht="15" customHeight="1" x14ac:dyDescent="0.2">
      <c r="A708" s="3">
        <v>43250</v>
      </c>
      <c r="B708" s="4">
        <v>38.299999999999997</v>
      </c>
      <c r="C708" s="4">
        <v>11.5</v>
      </c>
      <c r="D708" s="4">
        <v>14.8</v>
      </c>
      <c r="E708" s="4">
        <v>17</v>
      </c>
      <c r="F708" s="4">
        <v>14.732900000000001</v>
      </c>
      <c r="G708" s="4">
        <v>2.7786</v>
      </c>
      <c r="H708" s="4">
        <v>3.9291</v>
      </c>
      <c r="I708" s="4">
        <v>5.0157999999999996</v>
      </c>
      <c r="J708" s="4">
        <v>52.460999999999999</v>
      </c>
      <c r="K708" s="4">
        <v>104.92189999999999</v>
      </c>
      <c r="L708" s="4">
        <v>109.25</v>
      </c>
      <c r="M708" s="4">
        <v>105.8438</v>
      </c>
      <c r="N708" s="4">
        <v>4.2431000000000001</v>
      </c>
      <c r="O708" s="4">
        <v>4.2938000000000001</v>
      </c>
      <c r="P708" s="4">
        <v>4.1557000000000004</v>
      </c>
      <c r="Q708" s="4">
        <v>4.1167999999999996</v>
      </c>
    </row>
    <row r="709" spans="1:17" ht="15" customHeight="1" x14ac:dyDescent="0.2">
      <c r="A709" s="3">
        <v>43251</v>
      </c>
      <c r="B709" s="4">
        <v>31.7</v>
      </c>
      <c r="C709" s="4">
        <v>3.8</v>
      </c>
      <c r="D709" s="4">
        <v>9.1999999999999993</v>
      </c>
      <c r="E709" s="4">
        <v>10.8</v>
      </c>
      <c r="F709" s="4">
        <v>14.750299999999999</v>
      </c>
      <c r="G709" s="4">
        <v>2.7885</v>
      </c>
      <c r="H709" s="4">
        <v>3.9394999999999998</v>
      </c>
      <c r="I709" s="4">
        <v>5.0269000000000004</v>
      </c>
      <c r="J709" s="4">
        <v>52.98</v>
      </c>
      <c r="K709" s="4">
        <v>105.2266</v>
      </c>
      <c r="L709" s="4">
        <v>109.5625</v>
      </c>
      <c r="M709" s="4">
        <v>106.1953</v>
      </c>
      <c r="N709" s="4">
        <v>4.1753999999999998</v>
      </c>
      <c r="O709" s="4">
        <v>4.1958000000000002</v>
      </c>
      <c r="P709" s="4">
        <v>4.0879000000000003</v>
      </c>
      <c r="Q709" s="4">
        <v>4.0526999999999997</v>
      </c>
    </row>
    <row r="710" spans="1:17" ht="15" customHeight="1" x14ac:dyDescent="0.2">
      <c r="A710" s="3">
        <v>43252</v>
      </c>
      <c r="B710" s="4">
        <v>33.299999999999997</v>
      </c>
      <c r="C710" s="4">
        <v>6.3</v>
      </c>
      <c r="D710" s="4">
        <v>11.4</v>
      </c>
      <c r="E710" s="4">
        <v>12.6</v>
      </c>
      <c r="F710" s="4">
        <v>14.7431</v>
      </c>
      <c r="G710" s="4">
        <v>2.7905000000000002</v>
      </c>
      <c r="H710" s="4">
        <v>3.9407999999999999</v>
      </c>
      <c r="I710" s="4">
        <v>5.0273000000000003</v>
      </c>
      <c r="J710" s="4">
        <v>52.433999999999997</v>
      </c>
      <c r="K710" s="4">
        <v>105.125</v>
      </c>
      <c r="L710" s="4">
        <v>109.3828</v>
      </c>
      <c r="M710" s="4">
        <v>105.9375</v>
      </c>
      <c r="N710" s="4">
        <v>4.2432999999999996</v>
      </c>
      <c r="O710" s="4">
        <v>4.2310999999999996</v>
      </c>
      <c r="P710" s="4">
        <v>4.1298000000000004</v>
      </c>
      <c r="Q710" s="4">
        <v>4.1013000000000002</v>
      </c>
    </row>
    <row r="711" spans="1:17" ht="15" customHeight="1" x14ac:dyDescent="0.2">
      <c r="A711" s="3">
        <v>43255</v>
      </c>
      <c r="B711" s="4">
        <v>31.7</v>
      </c>
      <c r="C711" s="4">
        <v>5.6</v>
      </c>
      <c r="D711" s="4">
        <v>10.1</v>
      </c>
      <c r="E711" s="4">
        <v>12.2</v>
      </c>
      <c r="F711" s="4">
        <v>14.7523</v>
      </c>
      <c r="G711" s="4">
        <v>2.7932000000000001</v>
      </c>
      <c r="H711" s="4">
        <v>3.9443000000000001</v>
      </c>
      <c r="I711" s="4">
        <v>5.0311000000000003</v>
      </c>
      <c r="J711" s="4">
        <v>52.789000000000001</v>
      </c>
      <c r="K711" s="4">
        <v>105.125</v>
      </c>
      <c r="L711" s="4">
        <v>109.5</v>
      </c>
      <c r="M711" s="4">
        <v>106.0703</v>
      </c>
      <c r="N711" s="4">
        <v>4.1978999999999997</v>
      </c>
      <c r="O711" s="4">
        <v>4.2324000000000002</v>
      </c>
      <c r="P711" s="4">
        <v>4.1043000000000003</v>
      </c>
      <c r="Q711" s="4">
        <v>4.077</v>
      </c>
    </row>
    <row r="712" spans="1:17" ht="15" customHeight="1" x14ac:dyDescent="0.2">
      <c r="A712" s="3">
        <v>43256</v>
      </c>
      <c r="B712" s="4">
        <v>30.7</v>
      </c>
      <c r="C712" s="4">
        <v>8.6999999999999993</v>
      </c>
      <c r="D712" s="4">
        <v>12.5</v>
      </c>
      <c r="E712" s="4">
        <v>13.6</v>
      </c>
      <c r="F712" s="4">
        <v>14.7729</v>
      </c>
      <c r="G712" s="4">
        <v>2.7972000000000001</v>
      </c>
      <c r="H712" s="4">
        <v>3.9497</v>
      </c>
      <c r="I712" s="4">
        <v>5.0381</v>
      </c>
      <c r="J712" s="4">
        <v>53.779000000000003</v>
      </c>
      <c r="K712" s="4">
        <v>105.3438</v>
      </c>
      <c r="L712" s="4">
        <v>109.8438</v>
      </c>
      <c r="M712" s="4">
        <v>106.5625</v>
      </c>
      <c r="N712" s="4">
        <v>4.0736999999999997</v>
      </c>
      <c r="O712" s="4">
        <v>4.1608999999999998</v>
      </c>
      <c r="P712" s="4">
        <v>4.0275999999999996</v>
      </c>
      <c r="Q712" s="4">
        <v>3.9861</v>
      </c>
    </row>
    <row r="713" spans="1:17" ht="15" customHeight="1" x14ac:dyDescent="0.2">
      <c r="A713" s="3">
        <v>43257</v>
      </c>
      <c r="B713" s="4">
        <v>30.6</v>
      </c>
      <c r="C713" s="4">
        <v>8.8000000000000007</v>
      </c>
      <c r="D713" s="4">
        <v>12.7</v>
      </c>
      <c r="E713" s="4">
        <v>13.7</v>
      </c>
      <c r="F713" s="4">
        <v>14.775600000000001</v>
      </c>
      <c r="G713" s="4">
        <v>2.7997999999999998</v>
      </c>
      <c r="H713" s="4">
        <v>3.9523000000000001</v>
      </c>
      <c r="I713" s="4">
        <v>5.0407999999999999</v>
      </c>
      <c r="J713" s="4">
        <v>53.779000000000003</v>
      </c>
      <c r="K713" s="4">
        <v>105.3438</v>
      </c>
      <c r="L713" s="4">
        <v>109.8438</v>
      </c>
      <c r="M713" s="4">
        <v>106.5625</v>
      </c>
      <c r="N713" s="4">
        <v>4.0731000000000002</v>
      </c>
      <c r="O713" s="4">
        <v>4.1623000000000001</v>
      </c>
      <c r="P713" s="4">
        <v>4.0288000000000004</v>
      </c>
      <c r="Q713" s="4">
        <v>3.9866000000000001</v>
      </c>
    </row>
    <row r="714" spans="1:17" ht="15" customHeight="1" x14ac:dyDescent="0.2">
      <c r="A714" s="3">
        <v>43258</v>
      </c>
      <c r="B714" s="4">
        <v>31.3</v>
      </c>
      <c r="C714" s="4">
        <v>9.1999999999999993</v>
      </c>
      <c r="D714" s="4">
        <v>13.5</v>
      </c>
      <c r="E714" s="4">
        <v>14.7</v>
      </c>
      <c r="F714" s="4">
        <v>14.7944</v>
      </c>
      <c r="G714" s="4">
        <v>2.8090999999999999</v>
      </c>
      <c r="H714" s="4">
        <v>3.9626000000000001</v>
      </c>
      <c r="I714" s="4">
        <v>5.0517000000000003</v>
      </c>
      <c r="J714" s="4">
        <v>54.371000000000002</v>
      </c>
      <c r="K714" s="4">
        <v>105.5547</v>
      </c>
      <c r="L714" s="4">
        <v>110.1484</v>
      </c>
      <c r="M714" s="4">
        <v>106.8984</v>
      </c>
      <c r="N714" s="4">
        <v>3.9982000000000002</v>
      </c>
      <c r="O714" s="4">
        <v>4.0965999999999996</v>
      </c>
      <c r="P714" s="4">
        <v>3.9636999999999998</v>
      </c>
      <c r="Q714" s="4">
        <v>3.9262000000000001</v>
      </c>
    </row>
    <row r="715" spans="1:17" ht="15" customHeight="1" x14ac:dyDescent="0.2">
      <c r="A715" s="3">
        <v>43259</v>
      </c>
      <c r="B715" s="4">
        <v>29.6</v>
      </c>
      <c r="C715" s="4">
        <v>7.9</v>
      </c>
      <c r="D715" s="4">
        <v>12.7</v>
      </c>
      <c r="E715" s="4">
        <v>12.8</v>
      </c>
      <c r="F715" s="4">
        <v>14.7973</v>
      </c>
      <c r="G715" s="4">
        <v>2.8126000000000002</v>
      </c>
      <c r="H715" s="4">
        <v>3.9661</v>
      </c>
      <c r="I715" s="4">
        <v>5.0556000000000001</v>
      </c>
      <c r="J715" s="4">
        <v>54.381</v>
      </c>
      <c r="K715" s="4">
        <v>105.6875</v>
      </c>
      <c r="L715" s="4">
        <v>110.25</v>
      </c>
      <c r="M715" s="4">
        <v>107.0391</v>
      </c>
      <c r="N715" s="4">
        <v>3.9963000000000002</v>
      </c>
      <c r="O715" s="4">
        <v>4.0541999999999998</v>
      </c>
      <c r="P715" s="4">
        <v>3.9420999999999999</v>
      </c>
      <c r="Q715" s="4">
        <v>3.9009</v>
      </c>
    </row>
    <row r="716" spans="1:17" ht="15" customHeight="1" x14ac:dyDescent="0.2">
      <c r="A716" s="3">
        <v>43262</v>
      </c>
      <c r="B716" s="4">
        <v>32.1</v>
      </c>
      <c r="C716" s="4">
        <v>7.3</v>
      </c>
      <c r="D716" s="4">
        <v>12.5</v>
      </c>
      <c r="E716" s="4">
        <v>13.7</v>
      </c>
      <c r="F716" s="4">
        <v>14.7966</v>
      </c>
      <c r="G716" s="4">
        <v>2.8149000000000002</v>
      </c>
      <c r="H716" s="4">
        <v>3.9685000000000001</v>
      </c>
      <c r="I716" s="4">
        <v>5.0575999999999999</v>
      </c>
      <c r="J716" s="4">
        <v>54.186999999999998</v>
      </c>
      <c r="K716" s="4">
        <v>105.625</v>
      </c>
      <c r="L716" s="4">
        <v>110.2188</v>
      </c>
      <c r="M716" s="4">
        <v>106.9688</v>
      </c>
      <c r="N716" s="4">
        <v>4.0194000000000001</v>
      </c>
      <c r="O716" s="4">
        <v>4.0762999999999998</v>
      </c>
      <c r="P716" s="4">
        <v>3.9502999999999999</v>
      </c>
      <c r="Q716" s="4">
        <v>3.9144000000000001</v>
      </c>
    </row>
    <row r="717" spans="1:17" ht="15" customHeight="1" x14ac:dyDescent="0.2">
      <c r="A717" s="3">
        <v>43263</v>
      </c>
      <c r="B717" s="4">
        <v>30.3</v>
      </c>
      <c r="C717" s="4">
        <v>7.2</v>
      </c>
      <c r="D717" s="4">
        <v>13.1</v>
      </c>
      <c r="E717" s="4">
        <v>14.5</v>
      </c>
      <c r="F717" s="4">
        <v>14.8171</v>
      </c>
      <c r="G717" s="4">
        <v>2.8180999999999998</v>
      </c>
      <c r="H717" s="4">
        <v>3.9731999999999998</v>
      </c>
      <c r="I717" s="4">
        <v>5.0637999999999996</v>
      </c>
      <c r="J717" s="4">
        <v>55.197000000000003</v>
      </c>
      <c r="K717" s="4">
        <v>105.7188</v>
      </c>
      <c r="L717" s="4">
        <v>110.48439999999999</v>
      </c>
      <c r="M717" s="4">
        <v>107.375</v>
      </c>
      <c r="N717" s="4">
        <v>3.8963000000000001</v>
      </c>
      <c r="O717" s="4">
        <v>4.0468000000000002</v>
      </c>
      <c r="P717" s="4">
        <v>3.8919999999999999</v>
      </c>
      <c r="Q717" s="4">
        <v>3.8405</v>
      </c>
    </row>
    <row r="718" spans="1:17" ht="15" customHeight="1" x14ac:dyDescent="0.2">
      <c r="A718" s="3">
        <v>43264</v>
      </c>
      <c r="B718" s="4">
        <v>31.9</v>
      </c>
      <c r="C718" s="4">
        <v>6.6</v>
      </c>
      <c r="D718" s="4">
        <v>11.7</v>
      </c>
      <c r="E718" s="4">
        <v>13.4</v>
      </c>
      <c r="F718" s="4">
        <v>14.8315</v>
      </c>
      <c r="G718" s="4">
        <v>2.8227000000000002</v>
      </c>
      <c r="H718" s="4">
        <v>3.9796</v>
      </c>
      <c r="I718" s="4">
        <v>5.0715000000000003</v>
      </c>
      <c r="J718" s="4">
        <v>55.871000000000002</v>
      </c>
      <c r="K718" s="4">
        <v>106.0313</v>
      </c>
      <c r="L718" s="4">
        <v>110.9766</v>
      </c>
      <c r="M718" s="4">
        <v>107.9609</v>
      </c>
      <c r="N718" s="4">
        <v>3.8153000000000001</v>
      </c>
      <c r="O718" s="4">
        <v>3.9457</v>
      </c>
      <c r="P718" s="4">
        <v>3.7837000000000001</v>
      </c>
      <c r="Q718" s="4">
        <v>3.7342</v>
      </c>
    </row>
    <row r="719" spans="1:17" ht="15" customHeight="1" x14ac:dyDescent="0.2">
      <c r="A719" s="3">
        <v>43265</v>
      </c>
      <c r="B719" s="4">
        <v>25.3</v>
      </c>
      <c r="C719" s="4">
        <v>5.6</v>
      </c>
      <c r="D719" s="4">
        <v>11</v>
      </c>
      <c r="E719" s="4">
        <v>12.6</v>
      </c>
      <c r="F719" s="4">
        <v>14.853999999999999</v>
      </c>
      <c r="G719" s="4">
        <v>2.8300999999999998</v>
      </c>
      <c r="H719" s="4">
        <v>3.9874000000000001</v>
      </c>
      <c r="I719" s="4">
        <v>5.0800999999999998</v>
      </c>
      <c r="J719" s="4">
        <v>56.704999999999998</v>
      </c>
      <c r="K719" s="4">
        <v>105.9297</v>
      </c>
      <c r="L719" s="4">
        <v>110.9609</v>
      </c>
      <c r="M719" s="4">
        <v>108.0313</v>
      </c>
      <c r="N719" s="4">
        <v>3.7153</v>
      </c>
      <c r="O719" s="4">
        <v>3.9836</v>
      </c>
      <c r="P719" s="4">
        <v>3.7909000000000002</v>
      </c>
      <c r="Q719" s="4">
        <v>3.7233000000000001</v>
      </c>
    </row>
    <row r="720" spans="1:17" ht="15" customHeight="1" x14ac:dyDescent="0.2">
      <c r="A720" s="3">
        <v>43266</v>
      </c>
      <c r="B720" s="4">
        <v>26</v>
      </c>
      <c r="C720" s="4">
        <v>2.5</v>
      </c>
      <c r="D720" s="4">
        <v>7.4</v>
      </c>
      <c r="E720" s="4">
        <v>9.6999999999999993</v>
      </c>
      <c r="F720" s="4">
        <v>14.8482</v>
      </c>
      <c r="G720" s="4">
        <v>2.8332000000000002</v>
      </c>
      <c r="H720" s="4">
        <v>3.9904999999999999</v>
      </c>
      <c r="I720" s="4">
        <v>5.0827</v>
      </c>
      <c r="J720" s="4">
        <v>56.207999999999998</v>
      </c>
      <c r="K720" s="4">
        <v>106</v>
      </c>
      <c r="L720" s="4">
        <v>111.0234</v>
      </c>
      <c r="M720" s="4">
        <v>108.0234</v>
      </c>
      <c r="N720" s="4">
        <v>3.7726999999999999</v>
      </c>
      <c r="O720" s="4">
        <v>3.9621</v>
      </c>
      <c r="P720" s="4">
        <v>3.7784</v>
      </c>
      <c r="Q720" s="4">
        <v>3.7254</v>
      </c>
    </row>
    <row r="721" spans="1:17" ht="15" customHeight="1" x14ac:dyDescent="0.2">
      <c r="A721" s="3">
        <v>43269</v>
      </c>
      <c r="B721" s="4">
        <v>27.2</v>
      </c>
      <c r="C721" s="4">
        <v>5.5</v>
      </c>
      <c r="D721" s="4">
        <v>10.8</v>
      </c>
      <c r="E721" s="4">
        <v>12.7</v>
      </c>
      <c r="F721" s="4">
        <v>14.849500000000001</v>
      </c>
      <c r="G721" s="4">
        <v>2.8353999999999999</v>
      </c>
      <c r="H721" s="4">
        <v>3.9921000000000002</v>
      </c>
      <c r="I721" s="4">
        <v>5.0842000000000001</v>
      </c>
      <c r="J721" s="4">
        <v>56.125</v>
      </c>
      <c r="K721" s="4">
        <v>105.9375</v>
      </c>
      <c r="L721" s="4">
        <v>110.8828</v>
      </c>
      <c r="M721" s="4">
        <v>107.8828</v>
      </c>
      <c r="N721" s="4">
        <v>3.7818999999999998</v>
      </c>
      <c r="O721" s="4">
        <v>3.9841000000000002</v>
      </c>
      <c r="P721" s="4">
        <v>3.8108</v>
      </c>
      <c r="Q721" s="4">
        <v>3.7515999999999998</v>
      </c>
    </row>
    <row r="722" spans="1:17" ht="15" customHeight="1" x14ac:dyDescent="0.2">
      <c r="A722" s="3">
        <v>43270</v>
      </c>
      <c r="B722" s="4">
        <v>28.1</v>
      </c>
      <c r="C722" s="4">
        <v>0</v>
      </c>
      <c r="D722" s="4">
        <v>9.3000000000000007</v>
      </c>
      <c r="E722" s="4">
        <v>12.1</v>
      </c>
      <c r="F722" s="4">
        <v>14.8375</v>
      </c>
      <c r="G722" s="4">
        <v>2.8355000000000001</v>
      </c>
      <c r="H722" s="4">
        <v>3.9899</v>
      </c>
      <c r="I722" s="4">
        <v>5.0801999999999996</v>
      </c>
      <c r="J722" s="4">
        <v>55.268000000000001</v>
      </c>
      <c r="K722" s="4">
        <v>105.5234</v>
      </c>
      <c r="L722" s="4">
        <v>110.25</v>
      </c>
      <c r="M722" s="4">
        <v>107.125</v>
      </c>
      <c r="N722" s="4">
        <v>3.8828</v>
      </c>
      <c r="O722" s="4">
        <v>4.1211000000000002</v>
      </c>
      <c r="P722" s="4">
        <v>3.9527000000000001</v>
      </c>
      <c r="Q722" s="4">
        <v>3.8902999999999999</v>
      </c>
    </row>
    <row r="723" spans="1:17" ht="15" customHeight="1" x14ac:dyDescent="0.2">
      <c r="A723" s="3">
        <v>43271</v>
      </c>
      <c r="B723" s="4">
        <v>31.4</v>
      </c>
      <c r="C723" s="4">
        <v>4.7</v>
      </c>
      <c r="D723" s="4">
        <v>11.7</v>
      </c>
      <c r="E723" s="4">
        <v>14.3</v>
      </c>
      <c r="F723" s="4">
        <v>14.841100000000001</v>
      </c>
      <c r="G723" s="4">
        <v>2.8386</v>
      </c>
      <c r="H723" s="4">
        <v>3.9933999999999998</v>
      </c>
      <c r="I723" s="4">
        <v>5.0839999999999996</v>
      </c>
      <c r="J723" s="4">
        <v>55.317</v>
      </c>
      <c r="K723" s="4">
        <v>105.5859</v>
      </c>
      <c r="L723" s="4">
        <v>110.3672</v>
      </c>
      <c r="M723" s="4">
        <v>107.25</v>
      </c>
      <c r="N723" s="4">
        <v>3.8763000000000001</v>
      </c>
      <c r="O723" s="4">
        <v>4.1021000000000001</v>
      </c>
      <c r="P723" s="4">
        <v>3.9278</v>
      </c>
      <c r="Q723" s="4">
        <v>3.8681000000000001</v>
      </c>
    </row>
    <row r="724" spans="1:17" ht="15" customHeight="1" x14ac:dyDescent="0.2">
      <c r="A724" s="3">
        <v>43272</v>
      </c>
      <c r="B724" s="4">
        <v>28.3</v>
      </c>
      <c r="C724" s="4">
        <v>3.8</v>
      </c>
      <c r="D724" s="4">
        <v>10.8</v>
      </c>
      <c r="E724" s="4">
        <v>12.8</v>
      </c>
      <c r="F724" s="4">
        <v>14.8651</v>
      </c>
      <c r="G724" s="4">
        <v>2.8473999999999999</v>
      </c>
      <c r="H724" s="4">
        <v>4.0033000000000003</v>
      </c>
      <c r="I724" s="4">
        <v>5.0951000000000004</v>
      </c>
      <c r="J724" s="4">
        <v>56.237000000000002</v>
      </c>
      <c r="K724" s="4">
        <v>105.7266</v>
      </c>
      <c r="L724" s="4">
        <v>110.625</v>
      </c>
      <c r="M724" s="4">
        <v>107.6172</v>
      </c>
      <c r="N724" s="4">
        <v>3.7652999999999999</v>
      </c>
      <c r="O724" s="4">
        <v>4.0603999999999996</v>
      </c>
      <c r="P724" s="4">
        <v>3.8740999999999999</v>
      </c>
      <c r="Q724" s="4">
        <v>3.8029000000000002</v>
      </c>
    </row>
    <row r="725" spans="1:17" ht="15" customHeight="1" x14ac:dyDescent="0.2">
      <c r="A725" s="3">
        <v>43273</v>
      </c>
      <c r="B725" s="4">
        <v>33.1</v>
      </c>
      <c r="C725" s="4">
        <v>5</v>
      </c>
      <c r="D725" s="4">
        <v>12.1</v>
      </c>
      <c r="E725" s="4">
        <v>14.1</v>
      </c>
      <c r="F725" s="4">
        <v>14.8714</v>
      </c>
      <c r="G725" s="4">
        <v>2.8513999999999999</v>
      </c>
      <c r="H725" s="4">
        <v>4.0088999999999997</v>
      </c>
      <c r="I725" s="4">
        <v>5.1018999999999997</v>
      </c>
      <c r="J725" s="4">
        <v>56.444000000000003</v>
      </c>
      <c r="K725" s="4">
        <v>105.9375</v>
      </c>
      <c r="L725" s="4">
        <v>111</v>
      </c>
      <c r="M725" s="4">
        <v>108.0938</v>
      </c>
      <c r="N725" s="4">
        <v>3.7403</v>
      </c>
      <c r="O725" s="4">
        <v>3.9931000000000001</v>
      </c>
      <c r="P725" s="4">
        <v>3.7924000000000002</v>
      </c>
      <c r="Q725" s="4">
        <v>3.7172000000000001</v>
      </c>
    </row>
    <row r="726" spans="1:17" ht="15" customHeight="1" x14ac:dyDescent="0.2">
      <c r="A726" s="3">
        <v>43276</v>
      </c>
      <c r="B726" s="4">
        <v>32.5</v>
      </c>
      <c r="C726" s="4">
        <v>5.9</v>
      </c>
      <c r="D726" s="4">
        <v>12.8</v>
      </c>
      <c r="E726" s="4">
        <v>14.9</v>
      </c>
      <c r="F726" s="4">
        <v>14.859500000000001</v>
      </c>
      <c r="G726" s="4">
        <v>2.8517000000000001</v>
      </c>
      <c r="H726" s="4">
        <v>4.0072000000000001</v>
      </c>
      <c r="I726" s="4">
        <v>5.0986000000000002</v>
      </c>
      <c r="J726" s="4">
        <v>55.59</v>
      </c>
      <c r="K726" s="4">
        <v>105.5625</v>
      </c>
      <c r="L726" s="4">
        <v>110.4375</v>
      </c>
      <c r="M726" s="4">
        <v>107.4063</v>
      </c>
      <c r="N726" s="4">
        <v>3.8403</v>
      </c>
      <c r="O726" s="4">
        <v>4.1167999999999996</v>
      </c>
      <c r="P726" s="4">
        <v>3.9180999999999999</v>
      </c>
      <c r="Q726" s="4">
        <v>3.8424999999999998</v>
      </c>
    </row>
    <row r="727" spans="1:17" ht="15" customHeight="1" x14ac:dyDescent="0.2">
      <c r="A727" s="3">
        <v>43277</v>
      </c>
      <c r="B727" s="4">
        <v>30.7</v>
      </c>
      <c r="C727" s="4">
        <v>3.2</v>
      </c>
      <c r="D727" s="4">
        <v>10.9</v>
      </c>
      <c r="E727" s="4">
        <v>12.3</v>
      </c>
      <c r="F727" s="4">
        <v>14.851800000000001</v>
      </c>
      <c r="G727" s="4">
        <v>2.8542000000000001</v>
      </c>
      <c r="H727" s="4">
        <v>4.0086000000000004</v>
      </c>
      <c r="I727" s="4">
        <v>5.0994999999999999</v>
      </c>
      <c r="J727" s="4">
        <v>54.993000000000002</v>
      </c>
      <c r="K727" s="4">
        <v>105.5313</v>
      </c>
      <c r="L727" s="4">
        <v>110.2813</v>
      </c>
      <c r="M727" s="4">
        <v>107.1953</v>
      </c>
      <c r="N727" s="4">
        <v>3.911</v>
      </c>
      <c r="O727" s="4">
        <v>4.1284000000000001</v>
      </c>
      <c r="P727" s="4">
        <v>3.9540000000000002</v>
      </c>
      <c r="Q727" s="4">
        <v>3.8815</v>
      </c>
    </row>
    <row r="728" spans="1:17" ht="15" customHeight="1" x14ac:dyDescent="0.2">
      <c r="A728" s="3">
        <v>43278</v>
      </c>
      <c r="B728" s="4">
        <v>33.5</v>
      </c>
      <c r="C728" s="4">
        <v>3.1</v>
      </c>
      <c r="D728" s="4">
        <v>10.8</v>
      </c>
      <c r="E728" s="4">
        <v>12</v>
      </c>
      <c r="F728" s="4">
        <v>14.8628</v>
      </c>
      <c r="G728" s="4">
        <v>2.8595000000000002</v>
      </c>
      <c r="H728" s="4">
        <v>4.0157999999999996</v>
      </c>
      <c r="I728" s="4">
        <v>5.1081000000000003</v>
      </c>
      <c r="J728" s="4">
        <v>55.465000000000003</v>
      </c>
      <c r="K728" s="4">
        <v>105.9609</v>
      </c>
      <c r="L728" s="4">
        <v>110.875</v>
      </c>
      <c r="M728" s="4">
        <v>107.8828</v>
      </c>
      <c r="N728" s="4">
        <v>3.8538000000000001</v>
      </c>
      <c r="O728" s="4">
        <v>3.99</v>
      </c>
      <c r="P728" s="4">
        <v>3.8237000000000001</v>
      </c>
      <c r="Q728" s="4">
        <v>3.7572000000000001</v>
      </c>
    </row>
    <row r="729" spans="1:17" ht="15" customHeight="1" x14ac:dyDescent="0.2">
      <c r="A729" s="3">
        <v>43279</v>
      </c>
      <c r="B729" s="4">
        <v>32.1</v>
      </c>
      <c r="C729" s="4">
        <v>4.7</v>
      </c>
      <c r="D729" s="4">
        <v>10.3</v>
      </c>
      <c r="E729" s="4">
        <v>11.9</v>
      </c>
      <c r="F729" s="4">
        <v>14.8673</v>
      </c>
      <c r="G729" s="4">
        <v>2.8673000000000002</v>
      </c>
      <c r="H729" s="4">
        <v>4.0237999999999996</v>
      </c>
      <c r="I729" s="4">
        <v>5.1157000000000004</v>
      </c>
      <c r="J729" s="4">
        <v>55.253999999999998</v>
      </c>
      <c r="K729" s="4">
        <v>105.9297</v>
      </c>
      <c r="L729" s="4">
        <v>110.875</v>
      </c>
      <c r="M729" s="4">
        <v>107.8438</v>
      </c>
      <c r="N729" s="4">
        <v>3.8769</v>
      </c>
      <c r="O729" s="4">
        <v>4.0045999999999999</v>
      </c>
      <c r="P729" s="4">
        <v>3.8273999999999999</v>
      </c>
      <c r="Q729" s="4">
        <v>3.7662</v>
      </c>
    </row>
    <row r="730" spans="1:17" ht="15" customHeight="1" x14ac:dyDescent="0.2">
      <c r="A730" s="3">
        <v>43280</v>
      </c>
      <c r="B730" s="4">
        <v>25.7</v>
      </c>
      <c r="C730" s="4">
        <v>-0.7</v>
      </c>
      <c r="D730" s="4">
        <v>3.8</v>
      </c>
      <c r="E730" s="4">
        <v>4.9000000000000004</v>
      </c>
      <c r="F730" s="4">
        <v>14.853400000000001</v>
      </c>
      <c r="G730" s="4">
        <v>2.8681999999999999</v>
      </c>
      <c r="H730" s="4">
        <v>4.0235000000000003</v>
      </c>
      <c r="I730" s="4">
        <v>5.1143999999999998</v>
      </c>
      <c r="J730" s="4">
        <v>54.302</v>
      </c>
      <c r="K730" s="4">
        <v>105.6563</v>
      </c>
      <c r="L730" s="4">
        <v>110.5</v>
      </c>
      <c r="M730" s="4">
        <v>107.3828</v>
      </c>
      <c r="N730" s="4">
        <v>3.9908999999999999</v>
      </c>
      <c r="O730" s="4">
        <v>4.0946999999999996</v>
      </c>
      <c r="P730" s="4">
        <v>3.9114</v>
      </c>
      <c r="Q730" s="4">
        <v>3.8502999999999998</v>
      </c>
    </row>
    <row r="731" spans="1:17" ht="15" customHeight="1" x14ac:dyDescent="0.2">
      <c r="A731" s="3">
        <v>43283</v>
      </c>
      <c r="B731" s="4">
        <v>32.200000000000003</v>
      </c>
      <c r="C731" s="4">
        <v>5.9</v>
      </c>
      <c r="D731" s="4">
        <v>13.3</v>
      </c>
      <c r="E731" s="4">
        <v>14.8</v>
      </c>
      <c r="F731" s="4">
        <v>14.8424</v>
      </c>
      <c r="G731" s="4">
        <v>2.8675999999999999</v>
      </c>
      <c r="H731" s="4">
        <v>4.0195999999999996</v>
      </c>
      <c r="I731" s="4">
        <v>5.1082999999999998</v>
      </c>
      <c r="J731" s="4">
        <v>53.531999999999996</v>
      </c>
      <c r="K731" s="4">
        <v>105.125</v>
      </c>
      <c r="L731" s="4">
        <v>109.6484</v>
      </c>
      <c r="M731" s="4">
        <v>106.375</v>
      </c>
      <c r="N731" s="4">
        <v>4.0843999999999996</v>
      </c>
      <c r="O731" s="4">
        <v>4.2690000000000001</v>
      </c>
      <c r="P731" s="4">
        <v>4.1017999999999999</v>
      </c>
      <c r="Q731" s="4">
        <v>4.0350000000000001</v>
      </c>
    </row>
    <row r="732" spans="1:17" ht="15" customHeight="1" x14ac:dyDescent="0.2">
      <c r="A732" s="3">
        <v>43284</v>
      </c>
      <c r="B732" s="4">
        <v>29.7</v>
      </c>
      <c r="C732" s="4">
        <v>3.8</v>
      </c>
      <c r="D732" s="4">
        <v>11.1</v>
      </c>
      <c r="E732" s="4">
        <v>12.7</v>
      </c>
      <c r="F732" s="4">
        <v>14.855600000000001</v>
      </c>
      <c r="G732" s="4">
        <v>2.871</v>
      </c>
      <c r="H732" s="4">
        <v>4.024</v>
      </c>
      <c r="I732" s="4">
        <v>5.1135999999999999</v>
      </c>
      <c r="J732" s="4">
        <v>54.121000000000002</v>
      </c>
      <c r="K732" s="4">
        <v>105.2422</v>
      </c>
      <c r="L732" s="4">
        <v>109.875</v>
      </c>
      <c r="M732" s="4">
        <v>106.6797</v>
      </c>
      <c r="N732" s="4">
        <v>4.0114999999999998</v>
      </c>
      <c r="O732" s="4">
        <v>4.2321</v>
      </c>
      <c r="P732" s="4">
        <v>4.0523999999999996</v>
      </c>
      <c r="Q732" s="4">
        <v>3.9796999999999998</v>
      </c>
    </row>
    <row r="733" spans="1:17" ht="15" customHeight="1" x14ac:dyDescent="0.2">
      <c r="A733" s="3">
        <v>43285</v>
      </c>
      <c r="B733" s="4">
        <v>29.7</v>
      </c>
      <c r="C733" s="4">
        <v>4.5</v>
      </c>
      <c r="D733" s="4">
        <v>9.9</v>
      </c>
      <c r="E733" s="4">
        <v>12.8</v>
      </c>
      <c r="F733" s="4">
        <v>14.8581</v>
      </c>
      <c r="G733" s="4">
        <v>2.8734999999999999</v>
      </c>
      <c r="H733" s="4">
        <v>4.0270999999999999</v>
      </c>
      <c r="I733" s="4">
        <v>5.1162999999999998</v>
      </c>
      <c r="J733" s="4">
        <v>54.106999999999999</v>
      </c>
      <c r="K733" s="4">
        <v>105.2188</v>
      </c>
      <c r="L733" s="4">
        <v>109.9375</v>
      </c>
      <c r="M733" s="4">
        <v>106.6875</v>
      </c>
      <c r="N733" s="4">
        <v>4.0125000000000002</v>
      </c>
      <c r="O733" s="4">
        <v>4.2409999999999997</v>
      </c>
      <c r="P733" s="4">
        <v>4.0396000000000001</v>
      </c>
      <c r="Q733" s="4">
        <v>3.9788000000000001</v>
      </c>
    </row>
    <row r="734" spans="1:17" ht="15" customHeight="1" x14ac:dyDescent="0.2">
      <c r="A734" s="3">
        <v>43286</v>
      </c>
      <c r="B734" s="4">
        <v>28.1</v>
      </c>
      <c r="C734" s="4">
        <v>4.9000000000000004</v>
      </c>
      <c r="D734" s="4">
        <v>10.5</v>
      </c>
      <c r="E734" s="4">
        <v>11.9</v>
      </c>
      <c r="F734" s="4">
        <v>14.868</v>
      </c>
      <c r="G734" s="4">
        <v>2.8814000000000002</v>
      </c>
      <c r="H734" s="4">
        <v>4.0347999999999997</v>
      </c>
      <c r="I734" s="4">
        <v>5.1242999999999999</v>
      </c>
      <c r="J734" s="4">
        <v>54.2</v>
      </c>
      <c r="K734" s="4">
        <v>105.2109</v>
      </c>
      <c r="L734" s="4">
        <v>109.9063</v>
      </c>
      <c r="M734" s="4">
        <v>106.6875</v>
      </c>
      <c r="N734" s="4">
        <v>3.9988999999999999</v>
      </c>
      <c r="O734" s="4">
        <v>4.2474999999999996</v>
      </c>
      <c r="P734" s="4">
        <v>4.0499000000000001</v>
      </c>
      <c r="Q734" s="4">
        <v>3.9803999999999999</v>
      </c>
    </row>
    <row r="735" spans="1:17" ht="15" customHeight="1" x14ac:dyDescent="0.2">
      <c r="A735" s="3">
        <v>43287</v>
      </c>
      <c r="B735" s="4">
        <v>28</v>
      </c>
      <c r="C735" s="4">
        <v>5</v>
      </c>
      <c r="D735" s="4">
        <v>10.6</v>
      </c>
      <c r="E735" s="4">
        <v>12</v>
      </c>
      <c r="F735" s="4">
        <v>14.870699999999999</v>
      </c>
      <c r="G735" s="4">
        <v>2.8841000000000001</v>
      </c>
      <c r="H735" s="4">
        <v>4.0374999999999996</v>
      </c>
      <c r="I735" s="4">
        <v>5.1269999999999998</v>
      </c>
      <c r="J735" s="4">
        <v>54.2</v>
      </c>
      <c r="K735" s="4">
        <v>105.2109</v>
      </c>
      <c r="L735" s="4">
        <v>109.9063</v>
      </c>
      <c r="M735" s="4">
        <v>106.6875</v>
      </c>
      <c r="N735" s="4">
        <v>3.9982000000000002</v>
      </c>
      <c r="O735" s="4">
        <v>4.2488000000000001</v>
      </c>
      <c r="P735" s="4">
        <v>4.0510000000000002</v>
      </c>
      <c r="Q735" s="4">
        <v>3.9809000000000001</v>
      </c>
    </row>
    <row r="736" spans="1:17" ht="15" customHeight="1" x14ac:dyDescent="0.2">
      <c r="A736" s="3">
        <v>43290</v>
      </c>
      <c r="B736" s="4">
        <v>30.4</v>
      </c>
      <c r="C736" s="4">
        <v>7.5</v>
      </c>
      <c r="D736" s="4">
        <v>13.1</v>
      </c>
      <c r="E736" s="4">
        <v>14.7</v>
      </c>
      <c r="F736" s="4">
        <v>14.8612</v>
      </c>
      <c r="G736" s="4">
        <v>2.8855</v>
      </c>
      <c r="H736" s="4">
        <v>4.0378999999999996</v>
      </c>
      <c r="I736" s="4">
        <v>5.1261000000000001</v>
      </c>
      <c r="J736" s="4">
        <v>53.514000000000003</v>
      </c>
      <c r="K736" s="4">
        <v>105.0234</v>
      </c>
      <c r="L736" s="4">
        <v>109.6172</v>
      </c>
      <c r="M736" s="4">
        <v>106.2813</v>
      </c>
      <c r="N736" s="4">
        <v>4.0815000000000001</v>
      </c>
      <c r="O736" s="4">
        <v>4.3109000000000002</v>
      </c>
      <c r="P736" s="4">
        <v>4.1163999999999996</v>
      </c>
      <c r="Q736" s="4">
        <v>4.0557999999999996</v>
      </c>
    </row>
    <row r="737" spans="1:17" ht="15" customHeight="1" x14ac:dyDescent="0.2">
      <c r="A737" s="3">
        <v>43291</v>
      </c>
      <c r="B737" s="4">
        <v>33.4</v>
      </c>
      <c r="C737" s="4">
        <v>7.4</v>
      </c>
      <c r="D737" s="4">
        <v>10.5</v>
      </c>
      <c r="E737" s="4">
        <v>13.6</v>
      </c>
      <c r="F737" s="4">
        <v>14.8491</v>
      </c>
      <c r="G737" s="4">
        <v>2.8875000000000002</v>
      </c>
      <c r="H737" s="4">
        <v>4.0391000000000004</v>
      </c>
      <c r="I737" s="4">
        <v>5.1262999999999996</v>
      </c>
      <c r="J737" s="4">
        <v>52.695</v>
      </c>
      <c r="K737" s="4">
        <v>104.9141</v>
      </c>
      <c r="L737" s="4">
        <v>109.4375</v>
      </c>
      <c r="M737" s="4">
        <v>106</v>
      </c>
      <c r="N737" s="4">
        <v>4.1825999999999999</v>
      </c>
      <c r="O737" s="4">
        <v>4.3476999999999997</v>
      </c>
      <c r="P737" s="4">
        <v>4.1574</v>
      </c>
      <c r="Q737" s="4">
        <v>4.1079999999999997</v>
      </c>
    </row>
    <row r="738" spans="1:17" ht="15" customHeight="1" x14ac:dyDescent="0.2">
      <c r="A738" s="3">
        <v>43292</v>
      </c>
      <c r="B738" s="4">
        <v>32.700000000000003</v>
      </c>
      <c r="C738" s="4">
        <v>7.2</v>
      </c>
      <c r="D738" s="4">
        <v>11</v>
      </c>
      <c r="E738" s="4">
        <v>14.2</v>
      </c>
      <c r="F738" s="4">
        <v>14.8529</v>
      </c>
      <c r="G738" s="4">
        <v>2.8908</v>
      </c>
      <c r="H738" s="4">
        <v>4.0422000000000002</v>
      </c>
      <c r="I738" s="4">
        <v>5.1292</v>
      </c>
      <c r="J738" s="4">
        <v>52.753</v>
      </c>
      <c r="K738" s="4">
        <v>105.0078</v>
      </c>
      <c r="L738" s="4">
        <v>109.4922</v>
      </c>
      <c r="M738" s="4">
        <v>106.0313</v>
      </c>
      <c r="N738" s="4">
        <v>4.1745999999999999</v>
      </c>
      <c r="O738" s="4">
        <v>4.3185000000000002</v>
      </c>
      <c r="P738" s="4">
        <v>4.1463000000000001</v>
      </c>
      <c r="Q738" s="4">
        <v>4.1026999999999996</v>
      </c>
    </row>
    <row r="739" spans="1:17" ht="15" customHeight="1" x14ac:dyDescent="0.2">
      <c r="A739" s="3">
        <v>43293</v>
      </c>
      <c r="B739" s="4">
        <v>32.1</v>
      </c>
      <c r="C739" s="4">
        <v>7.7</v>
      </c>
      <c r="D739" s="4">
        <v>10.3</v>
      </c>
      <c r="E739" s="4">
        <v>13.1</v>
      </c>
      <c r="F739" s="4">
        <v>14.868</v>
      </c>
      <c r="G739" s="4">
        <v>2.8999000000000001</v>
      </c>
      <c r="H739" s="4">
        <v>4.0526999999999997</v>
      </c>
      <c r="I739" s="4">
        <v>5.1405000000000003</v>
      </c>
      <c r="J739" s="4">
        <v>53.128999999999998</v>
      </c>
      <c r="K739" s="4">
        <v>105.1875</v>
      </c>
      <c r="L739" s="4">
        <v>109.8203</v>
      </c>
      <c r="M739" s="4">
        <v>106.4063</v>
      </c>
      <c r="N739" s="4">
        <v>4.1254</v>
      </c>
      <c r="O739" s="4">
        <v>4.2641</v>
      </c>
      <c r="P739" s="4">
        <v>4.0768000000000004</v>
      </c>
      <c r="Q739" s="4">
        <v>4.0354999999999999</v>
      </c>
    </row>
    <row r="740" spans="1:17" ht="15" customHeight="1" x14ac:dyDescent="0.2">
      <c r="A740" s="3">
        <v>43294</v>
      </c>
      <c r="B740" s="4">
        <v>34</v>
      </c>
      <c r="C740" s="4">
        <v>8.6999999999999993</v>
      </c>
      <c r="D740" s="4">
        <v>11</v>
      </c>
      <c r="E740" s="4">
        <v>14</v>
      </c>
      <c r="F740" s="4">
        <v>14.8773</v>
      </c>
      <c r="G740" s="4">
        <v>2.9041000000000001</v>
      </c>
      <c r="H740" s="4">
        <v>4.0582000000000003</v>
      </c>
      <c r="I740" s="4">
        <v>5.1468999999999996</v>
      </c>
      <c r="J740" s="4">
        <v>53.494999999999997</v>
      </c>
      <c r="K740" s="4">
        <v>105.4375</v>
      </c>
      <c r="L740" s="4">
        <v>110.1875</v>
      </c>
      <c r="M740" s="4">
        <v>106.8438</v>
      </c>
      <c r="N740" s="4">
        <v>4.0793999999999997</v>
      </c>
      <c r="O740" s="4">
        <v>4.1848000000000001</v>
      </c>
      <c r="P740" s="4">
        <v>3.9967999999999999</v>
      </c>
      <c r="Q740" s="4">
        <v>3.9563000000000001</v>
      </c>
    </row>
    <row r="741" spans="1:17" ht="15" customHeight="1" x14ac:dyDescent="0.2">
      <c r="A741" s="3">
        <v>43297</v>
      </c>
      <c r="B741" s="4">
        <v>37.5</v>
      </c>
      <c r="C741" s="4">
        <v>4.5999999999999996</v>
      </c>
      <c r="D741" s="4">
        <v>7.3</v>
      </c>
      <c r="E741" s="4">
        <v>11.4</v>
      </c>
      <c r="F741" s="4">
        <v>14.8589</v>
      </c>
      <c r="G741" s="4">
        <v>2.9066999999999998</v>
      </c>
      <c r="H741" s="4">
        <v>4.0598999999999998</v>
      </c>
      <c r="I741" s="4">
        <v>5.1468999999999996</v>
      </c>
      <c r="J741" s="4">
        <v>52.332000000000001</v>
      </c>
      <c r="K741" s="4">
        <v>105.4375</v>
      </c>
      <c r="L741" s="4">
        <v>110.0625</v>
      </c>
      <c r="M741" s="4">
        <v>106.5391</v>
      </c>
      <c r="N741" s="4">
        <v>4.2236000000000002</v>
      </c>
      <c r="O741" s="4">
        <v>4.1860999999999997</v>
      </c>
      <c r="P741" s="4">
        <v>4.0255000000000001</v>
      </c>
      <c r="Q741" s="4">
        <v>4.0122999999999998</v>
      </c>
    </row>
    <row r="742" spans="1:17" ht="15" customHeight="1" x14ac:dyDescent="0.2">
      <c r="A742" s="3">
        <v>43298</v>
      </c>
      <c r="B742" s="4">
        <v>37.299999999999997</v>
      </c>
      <c r="C742" s="4">
        <v>6.6</v>
      </c>
      <c r="D742" s="4">
        <v>10.199999999999999</v>
      </c>
      <c r="E742" s="4">
        <v>13.4</v>
      </c>
      <c r="F742" s="4">
        <v>14.8515</v>
      </c>
      <c r="G742" s="4">
        <v>2.9077000000000002</v>
      </c>
      <c r="H742" s="4">
        <v>4.0589000000000004</v>
      </c>
      <c r="I742" s="4">
        <v>5.1452</v>
      </c>
      <c r="J742" s="4">
        <v>51.780999999999999</v>
      </c>
      <c r="K742" s="4">
        <v>105.1641</v>
      </c>
      <c r="L742" s="4">
        <v>109.5938</v>
      </c>
      <c r="M742" s="4">
        <v>106.0391</v>
      </c>
      <c r="N742" s="4">
        <v>4.2925000000000004</v>
      </c>
      <c r="O742" s="4">
        <v>4.2755000000000001</v>
      </c>
      <c r="P742" s="4">
        <v>4.1302000000000003</v>
      </c>
      <c r="Q742" s="4">
        <v>4.1041999999999996</v>
      </c>
    </row>
    <row r="743" spans="1:17" ht="15" customHeight="1" x14ac:dyDescent="0.2">
      <c r="A743" s="3">
        <v>43299</v>
      </c>
      <c r="B743" s="4">
        <v>36.1</v>
      </c>
      <c r="C743" s="4">
        <v>6.6</v>
      </c>
      <c r="D743" s="4">
        <v>8.9</v>
      </c>
      <c r="E743" s="4">
        <v>12.5</v>
      </c>
      <c r="F743" s="4">
        <v>14.859</v>
      </c>
      <c r="G743" s="4">
        <v>2.9115000000000002</v>
      </c>
      <c r="H743" s="4">
        <v>4.0639000000000003</v>
      </c>
      <c r="I743" s="4">
        <v>5.0270999999999999</v>
      </c>
      <c r="J743" s="4">
        <v>52.039000000000001</v>
      </c>
      <c r="K743" s="4">
        <v>105.3438</v>
      </c>
      <c r="L743" s="4">
        <v>109.9063</v>
      </c>
      <c r="M743" s="4">
        <v>106.3984</v>
      </c>
      <c r="N743" s="4">
        <v>4.2591000000000001</v>
      </c>
      <c r="O743" s="4">
        <v>4.2188999999999997</v>
      </c>
      <c r="P743" s="4">
        <v>4.0621999999999998</v>
      </c>
      <c r="Q743" s="4">
        <v>4.0388999999999999</v>
      </c>
    </row>
    <row r="744" spans="1:17" ht="15" customHeight="1" x14ac:dyDescent="0.2">
      <c r="A744" s="3">
        <v>43300</v>
      </c>
      <c r="B744" s="4">
        <v>35.9</v>
      </c>
      <c r="C744" s="4">
        <v>7.1</v>
      </c>
      <c r="D744" s="4">
        <v>9.3000000000000007</v>
      </c>
      <c r="E744" s="4">
        <v>12.6</v>
      </c>
      <c r="F744" s="4">
        <v>14.8672</v>
      </c>
      <c r="G744" s="4">
        <v>2.9194</v>
      </c>
      <c r="H744" s="4">
        <v>4.0719000000000003</v>
      </c>
      <c r="I744" s="4">
        <v>5.0350999999999999</v>
      </c>
      <c r="J744" s="4">
        <v>52.039000000000001</v>
      </c>
      <c r="K744" s="4">
        <v>105.3438</v>
      </c>
      <c r="L744" s="4">
        <v>109.9063</v>
      </c>
      <c r="M744" s="4">
        <v>106.3984</v>
      </c>
      <c r="N744" s="4">
        <v>4.2568000000000001</v>
      </c>
      <c r="O744" s="4">
        <v>4.2228000000000003</v>
      </c>
      <c r="P744" s="4">
        <v>4.0655000000000001</v>
      </c>
      <c r="Q744" s="4">
        <v>4.0401999999999996</v>
      </c>
    </row>
    <row r="745" spans="1:17" ht="15" customHeight="1" x14ac:dyDescent="0.2">
      <c r="A745" s="3">
        <v>43301</v>
      </c>
      <c r="B745" s="4">
        <v>38.1</v>
      </c>
      <c r="C745" s="4">
        <v>3.1</v>
      </c>
      <c r="D745" s="4">
        <v>6.5</v>
      </c>
      <c r="E745" s="4">
        <v>9</v>
      </c>
      <c r="F745" s="4">
        <v>14.8231</v>
      </c>
      <c r="G745" s="4">
        <v>2.9161999999999999</v>
      </c>
      <c r="H745" s="4">
        <v>4.0636000000000001</v>
      </c>
      <c r="I745" s="4">
        <v>5.0220000000000002</v>
      </c>
      <c r="J745" s="4">
        <v>49.552999999999997</v>
      </c>
      <c r="K745" s="4">
        <v>104.4063</v>
      </c>
      <c r="L745" s="4">
        <v>108.5078</v>
      </c>
      <c r="M745" s="4">
        <v>104.7813</v>
      </c>
      <c r="N745" s="4">
        <v>4.5785999999999998</v>
      </c>
      <c r="O745" s="4">
        <v>4.5263</v>
      </c>
      <c r="P745" s="4">
        <v>4.3771000000000004</v>
      </c>
      <c r="Q745" s="4">
        <v>4.3379000000000003</v>
      </c>
    </row>
    <row r="746" spans="1:17" ht="15" customHeight="1" x14ac:dyDescent="0.2">
      <c r="A746" s="3">
        <v>43304</v>
      </c>
      <c r="B746" s="4">
        <v>41.9</v>
      </c>
      <c r="C746" s="4">
        <v>5.5</v>
      </c>
      <c r="D746" s="4">
        <v>9.4</v>
      </c>
      <c r="E746" s="4">
        <v>12.9</v>
      </c>
      <c r="F746" s="4">
        <v>14.825100000000001</v>
      </c>
      <c r="G746" s="4">
        <v>2.9176000000000002</v>
      </c>
      <c r="H746" s="4">
        <v>4.0643000000000002</v>
      </c>
      <c r="I746" s="4">
        <v>5.0217999999999998</v>
      </c>
      <c r="J746" s="4">
        <v>49.512999999999998</v>
      </c>
      <c r="K746" s="4">
        <v>104.1953</v>
      </c>
      <c r="L746" s="4">
        <v>108.2578</v>
      </c>
      <c r="M746" s="4">
        <v>104.5</v>
      </c>
      <c r="N746" s="4">
        <v>4.5831999999999997</v>
      </c>
      <c r="O746" s="4">
        <v>4.5957999999999997</v>
      </c>
      <c r="P746" s="4">
        <v>4.4340000000000002</v>
      </c>
      <c r="Q746" s="4">
        <v>4.3905000000000003</v>
      </c>
    </row>
    <row r="747" spans="1:17" ht="15" customHeight="1" x14ac:dyDescent="0.2">
      <c r="A747" s="3">
        <v>43305</v>
      </c>
      <c r="B747" s="4">
        <v>46</v>
      </c>
      <c r="C747" s="4">
        <v>6.6</v>
      </c>
      <c r="D747" s="4">
        <v>10.5</v>
      </c>
      <c r="E747" s="4">
        <v>14.6</v>
      </c>
      <c r="F747" s="4">
        <v>14.810600000000001</v>
      </c>
      <c r="G747" s="4">
        <v>2.9186000000000001</v>
      </c>
      <c r="H747" s="4">
        <v>4.0636999999999999</v>
      </c>
      <c r="I747" s="4">
        <v>5.0189000000000004</v>
      </c>
      <c r="J747" s="4">
        <v>48.628999999999998</v>
      </c>
      <c r="K747" s="4">
        <v>103.9375</v>
      </c>
      <c r="L747" s="4">
        <v>107.8438</v>
      </c>
      <c r="M747" s="4">
        <v>103.9297</v>
      </c>
      <c r="N747" s="4">
        <v>4.7009999999999996</v>
      </c>
      <c r="O747" s="4">
        <v>4.6805000000000003</v>
      </c>
      <c r="P747" s="4">
        <v>4.5278999999999998</v>
      </c>
      <c r="Q747" s="4">
        <v>4.4972000000000003</v>
      </c>
    </row>
    <row r="748" spans="1:17" ht="15" customHeight="1" x14ac:dyDescent="0.2">
      <c r="A748" s="3">
        <v>43306</v>
      </c>
      <c r="B748" s="4">
        <v>45.2</v>
      </c>
      <c r="C748" s="4">
        <v>9.1</v>
      </c>
      <c r="D748" s="4">
        <v>11.5</v>
      </c>
      <c r="E748" s="4">
        <v>14.5</v>
      </c>
      <c r="F748" s="4">
        <v>14.822900000000001</v>
      </c>
      <c r="G748" s="4">
        <v>2.9220999999999999</v>
      </c>
      <c r="H748" s="4">
        <v>4.0682999999999998</v>
      </c>
      <c r="I748" s="4">
        <v>5.0248999999999997</v>
      </c>
      <c r="J748" s="4">
        <v>49.116</v>
      </c>
      <c r="K748" s="4">
        <v>104.0703</v>
      </c>
      <c r="L748" s="4">
        <v>108.0938</v>
      </c>
      <c r="M748" s="4">
        <v>104.2734</v>
      </c>
      <c r="N748" s="4">
        <v>4.6345000000000001</v>
      </c>
      <c r="O748" s="4">
        <v>4.6383999999999999</v>
      </c>
      <c r="P748" s="4">
        <v>4.4725999999999999</v>
      </c>
      <c r="Q748" s="4">
        <v>4.4332000000000003</v>
      </c>
    </row>
    <row r="749" spans="1:17" ht="15" customHeight="1" x14ac:dyDescent="0.2">
      <c r="A749" s="3">
        <v>43307</v>
      </c>
      <c r="B749" s="4">
        <v>44</v>
      </c>
      <c r="C749" s="4">
        <v>8.1</v>
      </c>
      <c r="D749" s="4">
        <v>12</v>
      </c>
      <c r="E749" s="4">
        <v>16.2</v>
      </c>
      <c r="F749" s="4">
        <v>14.8398</v>
      </c>
      <c r="G749" s="4">
        <v>2.9293999999999998</v>
      </c>
      <c r="H749" s="4">
        <v>4.0753000000000004</v>
      </c>
      <c r="I749" s="4">
        <v>5.0315000000000003</v>
      </c>
      <c r="J749" s="4">
        <v>49.564999999999998</v>
      </c>
      <c r="K749" s="4">
        <v>103.9609</v>
      </c>
      <c r="L749" s="4">
        <v>107.9688</v>
      </c>
      <c r="M749" s="4">
        <v>104.125</v>
      </c>
      <c r="N749" s="4">
        <v>4.5720999999999998</v>
      </c>
      <c r="O749" s="4">
        <v>4.6768000000000001</v>
      </c>
      <c r="P749" s="4">
        <v>4.5034000000000001</v>
      </c>
      <c r="Q749" s="4">
        <v>4.4617000000000004</v>
      </c>
    </row>
    <row r="750" spans="1:17" ht="15" customHeight="1" x14ac:dyDescent="0.2">
      <c r="A750" s="3">
        <v>43308</v>
      </c>
      <c r="B750" s="4">
        <v>46</v>
      </c>
      <c r="C750" s="4">
        <v>13.9</v>
      </c>
      <c r="D750" s="4">
        <v>18.399999999999999</v>
      </c>
      <c r="E750" s="4">
        <v>19.8</v>
      </c>
      <c r="F750" s="4">
        <v>14.847300000000001</v>
      </c>
      <c r="G750" s="4">
        <v>2.9333999999999998</v>
      </c>
      <c r="H750" s="4">
        <v>4.0793999999999997</v>
      </c>
      <c r="I750" s="4">
        <v>5.0373000000000001</v>
      </c>
      <c r="J750" s="4">
        <v>49.811999999999998</v>
      </c>
      <c r="K750" s="4">
        <v>104.1797</v>
      </c>
      <c r="L750" s="4">
        <v>108.1563</v>
      </c>
      <c r="M750" s="4">
        <v>104.4453</v>
      </c>
      <c r="N750" s="4">
        <v>4.5385</v>
      </c>
      <c r="O750" s="4">
        <v>4.6069000000000004</v>
      </c>
      <c r="P750" s="4">
        <v>4.4622999999999999</v>
      </c>
      <c r="Q750" s="4">
        <v>4.4023000000000003</v>
      </c>
    </row>
    <row r="751" spans="1:17" ht="15" customHeight="1" x14ac:dyDescent="0.2">
      <c r="A751" s="3">
        <v>43311</v>
      </c>
      <c r="B751" s="4">
        <v>40.799999999999997</v>
      </c>
      <c r="C751" s="4">
        <v>10.199999999999999</v>
      </c>
      <c r="D751" s="4">
        <v>13.2</v>
      </c>
      <c r="E751" s="4">
        <v>15.5</v>
      </c>
      <c r="F751" s="4">
        <v>14.8584</v>
      </c>
      <c r="G751" s="4">
        <v>2.9371</v>
      </c>
      <c r="H751" s="4">
        <v>4.0838000000000001</v>
      </c>
      <c r="I751" s="4">
        <v>5.0419999999999998</v>
      </c>
      <c r="J751" s="4">
        <v>50.25</v>
      </c>
      <c r="K751" s="4">
        <v>104.3516</v>
      </c>
      <c r="L751" s="4">
        <v>108.375</v>
      </c>
      <c r="M751" s="4">
        <v>104.6484</v>
      </c>
      <c r="N751" s="4">
        <v>4.4802</v>
      </c>
      <c r="O751" s="4">
        <v>4.5525000000000002</v>
      </c>
      <c r="P751" s="4">
        <v>4.4142999999999999</v>
      </c>
      <c r="Q751" s="4">
        <v>4.3650000000000002</v>
      </c>
    </row>
    <row r="752" spans="1:17" ht="15" customHeight="1" x14ac:dyDescent="0.2">
      <c r="A752" s="3">
        <v>43312</v>
      </c>
      <c r="B752" s="4">
        <v>38.4</v>
      </c>
      <c r="C752" s="4">
        <v>7.3</v>
      </c>
      <c r="D752" s="4">
        <v>9.6999999999999993</v>
      </c>
      <c r="E752" s="4">
        <v>13.1</v>
      </c>
      <c r="F752" s="4">
        <v>14.858599999999999</v>
      </c>
      <c r="G752" s="4">
        <v>2.9409000000000001</v>
      </c>
      <c r="H752" s="4">
        <v>4.0880999999999998</v>
      </c>
      <c r="I752" s="4">
        <v>5.0461999999999998</v>
      </c>
      <c r="J752" s="4">
        <v>50.119</v>
      </c>
      <c r="K752" s="4">
        <v>104.5234</v>
      </c>
      <c r="L752" s="4">
        <v>108.5859</v>
      </c>
      <c r="M752" s="4">
        <v>104.8125</v>
      </c>
      <c r="N752" s="4">
        <v>4.4964000000000004</v>
      </c>
      <c r="O752" s="4">
        <v>4.4983000000000004</v>
      </c>
      <c r="P752" s="4">
        <v>4.3682999999999996</v>
      </c>
      <c r="Q752" s="4">
        <v>4.3349000000000002</v>
      </c>
    </row>
    <row r="753" spans="1:17" ht="15" customHeight="1" x14ac:dyDescent="0.2">
      <c r="A753" s="3">
        <v>43313</v>
      </c>
      <c r="B753" s="4">
        <v>45.2</v>
      </c>
      <c r="C753" s="4">
        <v>7.7</v>
      </c>
      <c r="D753" s="4">
        <v>10.8</v>
      </c>
      <c r="E753" s="4">
        <v>13.9</v>
      </c>
      <c r="F753" s="4">
        <v>14.861499999999999</v>
      </c>
      <c r="G753" s="4">
        <v>2.9447999999999999</v>
      </c>
      <c r="H753" s="4">
        <v>4.0925000000000002</v>
      </c>
      <c r="I753" s="4">
        <v>5.0517000000000003</v>
      </c>
      <c r="J753" s="4">
        <v>50.124000000000002</v>
      </c>
      <c r="K753" s="4">
        <v>104.7188</v>
      </c>
      <c r="L753" s="4">
        <v>108.8203</v>
      </c>
      <c r="M753" s="4">
        <v>105.0938</v>
      </c>
      <c r="N753" s="4">
        <v>4.4950000000000001</v>
      </c>
      <c r="O753" s="4">
        <v>4.4367000000000001</v>
      </c>
      <c r="P753" s="4">
        <v>4.3171999999999997</v>
      </c>
      <c r="Q753" s="4">
        <v>4.2832999999999997</v>
      </c>
    </row>
    <row r="754" spans="1:17" ht="15" customHeight="1" x14ac:dyDescent="0.2">
      <c r="A754" s="3">
        <v>43314</v>
      </c>
      <c r="B754" s="4">
        <v>43</v>
      </c>
      <c r="C754" s="4">
        <v>4.7</v>
      </c>
      <c r="D754" s="4">
        <v>8.3000000000000007</v>
      </c>
      <c r="E754" s="4">
        <v>9.5</v>
      </c>
      <c r="F754" s="4">
        <v>14.881500000000001</v>
      </c>
      <c r="G754" s="4">
        <v>2.9554999999999998</v>
      </c>
      <c r="H754" s="4">
        <v>4.1050000000000004</v>
      </c>
      <c r="I754" s="4">
        <v>5.0670000000000002</v>
      </c>
      <c r="J754" s="4">
        <v>50.746000000000002</v>
      </c>
      <c r="K754" s="4">
        <v>105.1563</v>
      </c>
      <c r="L754" s="4">
        <v>109.3984</v>
      </c>
      <c r="M754" s="4">
        <v>105.8438</v>
      </c>
      <c r="N754" s="4">
        <v>4.4115000000000002</v>
      </c>
      <c r="O754" s="4">
        <v>4.3006000000000002</v>
      </c>
      <c r="P754" s="4">
        <v>4.1924999999999999</v>
      </c>
      <c r="Q754" s="4">
        <v>4.1470000000000002</v>
      </c>
    </row>
    <row r="755" spans="1:17" ht="15" customHeight="1" x14ac:dyDescent="0.2">
      <c r="A755" s="3">
        <v>43315</v>
      </c>
      <c r="B755" s="4">
        <v>40</v>
      </c>
      <c r="C755" s="4">
        <v>8.8000000000000007</v>
      </c>
      <c r="D755" s="4">
        <v>11.3</v>
      </c>
      <c r="E755" s="4">
        <v>9.6999999999999993</v>
      </c>
      <c r="F755" s="4">
        <v>14.8775</v>
      </c>
      <c r="G755" s="4">
        <v>2.9552</v>
      </c>
      <c r="H755" s="4">
        <v>4.1029</v>
      </c>
      <c r="I755" s="4">
        <v>5.0644999999999998</v>
      </c>
      <c r="J755" s="4">
        <v>50.393999999999998</v>
      </c>
      <c r="K755" s="4">
        <v>104.6875</v>
      </c>
      <c r="L755" s="4">
        <v>108.7891</v>
      </c>
      <c r="M755" s="4">
        <v>105.3203</v>
      </c>
      <c r="N755" s="4">
        <v>4.4565000000000001</v>
      </c>
      <c r="O755" s="4">
        <v>4.4512999999999998</v>
      </c>
      <c r="P755" s="4">
        <v>4.3280000000000003</v>
      </c>
      <c r="Q755" s="4">
        <v>4.2431000000000001</v>
      </c>
    </row>
    <row r="756" spans="1:17" ht="15" customHeight="1" x14ac:dyDescent="0.2">
      <c r="A756" s="3">
        <v>43318</v>
      </c>
      <c r="B756" s="4">
        <v>40.6</v>
      </c>
      <c r="C756" s="4">
        <v>8.1999999999999993</v>
      </c>
      <c r="D756" s="4">
        <v>10.9</v>
      </c>
      <c r="E756" s="4">
        <v>9.8000000000000007</v>
      </c>
      <c r="F756" s="4">
        <v>14.8653</v>
      </c>
      <c r="G756" s="4">
        <v>2.9567000000000001</v>
      </c>
      <c r="H756" s="4">
        <v>4.1035000000000004</v>
      </c>
      <c r="I756" s="4">
        <v>5.0633999999999997</v>
      </c>
      <c r="J756" s="4">
        <v>49.612000000000002</v>
      </c>
      <c r="K756" s="4">
        <v>104.5</v>
      </c>
      <c r="L756" s="4">
        <v>108.5313</v>
      </c>
      <c r="M756" s="4">
        <v>104.9297</v>
      </c>
      <c r="N756" s="4">
        <v>4.5586000000000002</v>
      </c>
      <c r="O756" s="4">
        <v>4.5122999999999998</v>
      </c>
      <c r="P756" s="4">
        <v>4.3860999999999999</v>
      </c>
      <c r="Q756" s="4">
        <v>4.3151999999999999</v>
      </c>
    </row>
    <row r="757" spans="1:17" ht="15" customHeight="1" x14ac:dyDescent="0.2">
      <c r="A757" s="3">
        <v>43319</v>
      </c>
      <c r="B757" s="4">
        <v>45.2</v>
      </c>
      <c r="C757" s="4">
        <v>10</v>
      </c>
      <c r="D757" s="4">
        <v>11.7</v>
      </c>
      <c r="E757" s="4">
        <v>11.5</v>
      </c>
      <c r="F757" s="4">
        <v>14.8445</v>
      </c>
      <c r="G757" s="4">
        <v>2.9578000000000002</v>
      </c>
      <c r="H757" s="4">
        <v>4.1025</v>
      </c>
      <c r="I757" s="4">
        <v>5.0593000000000004</v>
      </c>
      <c r="J757" s="4">
        <v>48.402999999999999</v>
      </c>
      <c r="K757" s="4">
        <v>104.25</v>
      </c>
      <c r="L757" s="4">
        <v>108.0703</v>
      </c>
      <c r="M757" s="4">
        <v>104.2422</v>
      </c>
      <c r="N757" s="4">
        <v>4.7199</v>
      </c>
      <c r="O757" s="4">
        <v>4.5934999999999997</v>
      </c>
      <c r="P757" s="4">
        <v>4.4896000000000003</v>
      </c>
      <c r="Q757" s="4">
        <v>4.4424999999999999</v>
      </c>
    </row>
    <row r="758" spans="1:17" ht="15" customHeight="1" x14ac:dyDescent="0.2">
      <c r="A758" s="3">
        <v>43320</v>
      </c>
      <c r="B758" s="4">
        <v>41.3</v>
      </c>
      <c r="C758" s="4">
        <v>8.9</v>
      </c>
      <c r="D758" s="4">
        <v>9.8000000000000007</v>
      </c>
      <c r="E758" s="4">
        <v>10.4</v>
      </c>
      <c r="F758" s="4">
        <v>14.857200000000001</v>
      </c>
      <c r="G758" s="4">
        <v>2.9603999999999999</v>
      </c>
      <c r="H758" s="4">
        <v>4.1059000000000001</v>
      </c>
      <c r="I758" s="4">
        <v>5.0629999999999997</v>
      </c>
      <c r="J758" s="4">
        <v>48.911000000000001</v>
      </c>
      <c r="K758" s="4">
        <v>104.25</v>
      </c>
      <c r="L758" s="4">
        <v>108.1641</v>
      </c>
      <c r="M758" s="4">
        <v>104.3438</v>
      </c>
      <c r="N758" s="4">
        <v>4.6505000000000001</v>
      </c>
      <c r="O758" s="4">
        <v>4.5945</v>
      </c>
      <c r="P758" s="4">
        <v>4.4695999999999998</v>
      </c>
      <c r="Q758" s="4">
        <v>4.4238999999999997</v>
      </c>
    </row>
    <row r="759" spans="1:17" ht="15" customHeight="1" x14ac:dyDescent="0.2">
      <c r="A759" s="3">
        <v>43321</v>
      </c>
      <c r="B759" s="4">
        <v>29.6</v>
      </c>
      <c r="C759" s="4">
        <v>9.8000000000000007</v>
      </c>
      <c r="D759" s="4">
        <v>11</v>
      </c>
      <c r="E759" s="4">
        <v>10.5</v>
      </c>
      <c r="F759" s="4">
        <v>14.8842</v>
      </c>
      <c r="G759" s="4">
        <v>2.9660000000000002</v>
      </c>
      <c r="H759" s="4">
        <v>4.1101000000000001</v>
      </c>
      <c r="I759" s="4">
        <v>5.0667</v>
      </c>
      <c r="J759" s="4">
        <v>49.881</v>
      </c>
      <c r="K759" s="4">
        <v>103.8672</v>
      </c>
      <c r="L759" s="4">
        <v>107.6875</v>
      </c>
      <c r="M759" s="4">
        <v>103.9141</v>
      </c>
      <c r="N759" s="4">
        <v>4.5189000000000004</v>
      </c>
      <c r="O759" s="4">
        <v>4.7202999999999999</v>
      </c>
      <c r="P759" s="4">
        <v>4.5785999999999998</v>
      </c>
      <c r="Q759" s="4">
        <v>4.5044000000000004</v>
      </c>
    </row>
    <row r="760" spans="1:17" ht="15" customHeight="1" x14ac:dyDescent="0.2">
      <c r="A760" s="3">
        <v>43322</v>
      </c>
      <c r="B760" s="4">
        <v>28</v>
      </c>
      <c r="C760" s="4">
        <v>11.4</v>
      </c>
      <c r="D760" s="4">
        <v>13.1</v>
      </c>
      <c r="E760" s="4">
        <v>11.2</v>
      </c>
      <c r="F760" s="4">
        <v>14.902900000000001</v>
      </c>
      <c r="G760" s="4">
        <v>2.9702000000000002</v>
      </c>
      <c r="H760" s="4">
        <v>4.1154999999999999</v>
      </c>
      <c r="I760" s="4">
        <v>5.0742000000000003</v>
      </c>
      <c r="J760" s="4">
        <v>50.720999999999997</v>
      </c>
      <c r="K760" s="4">
        <v>104.1172</v>
      </c>
      <c r="L760" s="4">
        <v>108.0391</v>
      </c>
      <c r="M760" s="4">
        <v>104.4063</v>
      </c>
      <c r="N760" s="4">
        <v>4.4085000000000001</v>
      </c>
      <c r="O760" s="4">
        <v>4.6410999999999998</v>
      </c>
      <c r="P760" s="4">
        <v>4.5011000000000001</v>
      </c>
      <c r="Q760" s="4">
        <v>4.4135</v>
      </c>
    </row>
    <row r="761" spans="1:17" ht="15" customHeight="1" x14ac:dyDescent="0.2">
      <c r="A761" s="3">
        <v>43325</v>
      </c>
      <c r="B761" s="4">
        <v>28.7</v>
      </c>
      <c r="C761" s="4">
        <v>11.5</v>
      </c>
      <c r="D761" s="4">
        <v>10.9</v>
      </c>
      <c r="E761" s="4">
        <v>11.1</v>
      </c>
      <c r="F761" s="4">
        <v>14.922700000000001</v>
      </c>
      <c r="G761" s="4">
        <v>2.9754999999999998</v>
      </c>
      <c r="H761" s="4">
        <v>4.1238000000000001</v>
      </c>
      <c r="I761" s="4">
        <v>5.0842999999999998</v>
      </c>
      <c r="J761" s="4">
        <v>51.631999999999998</v>
      </c>
      <c r="K761" s="4">
        <v>104.5391</v>
      </c>
      <c r="L761" s="4">
        <v>108.7578</v>
      </c>
      <c r="M761" s="4">
        <v>105.1641</v>
      </c>
      <c r="N761" s="4">
        <v>4.2910000000000004</v>
      </c>
      <c r="O761" s="4">
        <v>4.5073999999999996</v>
      </c>
      <c r="P761" s="4">
        <v>4.3426999999999998</v>
      </c>
      <c r="Q761" s="4">
        <v>4.2744</v>
      </c>
    </row>
    <row r="762" spans="1:17" ht="15" customHeight="1" x14ac:dyDescent="0.2">
      <c r="A762" s="3">
        <v>43326</v>
      </c>
      <c r="B762" s="4">
        <v>28.4</v>
      </c>
      <c r="C762" s="4">
        <v>10.3</v>
      </c>
      <c r="D762" s="4">
        <v>10.1</v>
      </c>
      <c r="E762" s="4">
        <v>10.199999999999999</v>
      </c>
      <c r="F762" s="4">
        <v>14.924099999999999</v>
      </c>
      <c r="G762" s="4">
        <v>2.9779</v>
      </c>
      <c r="H762" s="4">
        <v>4.1260000000000003</v>
      </c>
      <c r="I762" s="4">
        <v>5.0861999999999998</v>
      </c>
      <c r="J762" s="4">
        <v>51.563000000000002</v>
      </c>
      <c r="K762" s="4">
        <v>104.5</v>
      </c>
      <c r="L762" s="4">
        <v>108.6953</v>
      </c>
      <c r="M762" s="4">
        <v>105.07810000000001</v>
      </c>
      <c r="N762" s="4">
        <v>4.2990000000000004</v>
      </c>
      <c r="O762" s="4">
        <v>4.5209999999999999</v>
      </c>
      <c r="P762" s="4">
        <v>4.3574999999999999</v>
      </c>
      <c r="Q762" s="4">
        <v>4.2904999999999998</v>
      </c>
    </row>
    <row r="763" spans="1:17" ht="15" customHeight="1" x14ac:dyDescent="0.2">
      <c r="A763" s="3">
        <v>43327</v>
      </c>
      <c r="B763" s="4">
        <v>27.9</v>
      </c>
      <c r="C763" s="4">
        <v>10.8</v>
      </c>
      <c r="D763" s="4">
        <v>10.8</v>
      </c>
      <c r="E763" s="4">
        <v>11.2</v>
      </c>
      <c r="F763" s="4">
        <v>14.93</v>
      </c>
      <c r="G763" s="4">
        <v>2.9796</v>
      </c>
      <c r="H763" s="4">
        <v>4.1273</v>
      </c>
      <c r="I763" s="4">
        <v>5.0872000000000002</v>
      </c>
      <c r="J763" s="4">
        <v>51.73</v>
      </c>
      <c r="K763" s="4">
        <v>104.3359</v>
      </c>
      <c r="L763" s="4">
        <v>108.5313</v>
      </c>
      <c r="M763" s="4">
        <v>104.9141</v>
      </c>
      <c r="N763" s="4">
        <v>4.2767999999999997</v>
      </c>
      <c r="O763" s="4">
        <v>4.5743</v>
      </c>
      <c r="P763" s="4">
        <v>4.3945999999999996</v>
      </c>
      <c r="Q763" s="4">
        <v>4.3209</v>
      </c>
    </row>
    <row r="764" spans="1:17" ht="15" customHeight="1" x14ac:dyDescent="0.2">
      <c r="A764" s="3">
        <v>43328</v>
      </c>
      <c r="B764" s="4">
        <v>24.8</v>
      </c>
      <c r="C764" s="4">
        <v>11.3</v>
      </c>
      <c r="D764" s="4">
        <v>10.5</v>
      </c>
      <c r="E764" s="4">
        <v>9.8000000000000007</v>
      </c>
      <c r="F764" s="4">
        <v>14.9496</v>
      </c>
      <c r="G764" s="4">
        <v>2.9887000000000001</v>
      </c>
      <c r="H764" s="4">
        <v>4.1375000000000002</v>
      </c>
      <c r="I764" s="4">
        <v>5.0990000000000002</v>
      </c>
      <c r="J764" s="4">
        <v>52.351999999999997</v>
      </c>
      <c r="K764" s="4">
        <v>104.5234</v>
      </c>
      <c r="L764" s="4">
        <v>108.8125</v>
      </c>
      <c r="M764" s="4">
        <v>105.3047</v>
      </c>
      <c r="N764" s="4">
        <v>4.1963999999999997</v>
      </c>
      <c r="O764" s="4">
        <v>4.5178000000000003</v>
      </c>
      <c r="P764" s="4">
        <v>4.3354999999999997</v>
      </c>
      <c r="Q764" s="4">
        <v>4.2504</v>
      </c>
    </row>
    <row r="765" spans="1:17" ht="15" customHeight="1" x14ac:dyDescent="0.2">
      <c r="A765" s="3">
        <v>43329</v>
      </c>
      <c r="B765" s="4">
        <v>26.9</v>
      </c>
      <c r="C765" s="4">
        <v>11.5</v>
      </c>
      <c r="D765" s="4">
        <v>11.1</v>
      </c>
      <c r="E765" s="4">
        <v>10.7</v>
      </c>
      <c r="F765" s="4">
        <v>14.9566</v>
      </c>
      <c r="G765" s="4">
        <v>2.9940000000000002</v>
      </c>
      <c r="H765" s="4">
        <v>4.1436000000000002</v>
      </c>
      <c r="I765" s="4">
        <v>5.1056999999999997</v>
      </c>
      <c r="J765" s="4">
        <v>52.582000000000001</v>
      </c>
      <c r="K765" s="4">
        <v>104.9375</v>
      </c>
      <c r="L765" s="4">
        <v>109.25</v>
      </c>
      <c r="M765" s="4">
        <v>105.7188</v>
      </c>
      <c r="N765" s="4">
        <v>4.1668000000000003</v>
      </c>
      <c r="O765" s="4">
        <v>4.3879999999999999</v>
      </c>
      <c r="P765" s="4">
        <v>4.2404999999999999</v>
      </c>
      <c r="Q765" s="4">
        <v>4.1753999999999998</v>
      </c>
    </row>
    <row r="766" spans="1:17" ht="15" customHeight="1" x14ac:dyDescent="0.2">
      <c r="A766" s="3">
        <v>43332</v>
      </c>
      <c r="B766" s="4">
        <v>28.3</v>
      </c>
      <c r="C766" s="4">
        <v>10.3</v>
      </c>
      <c r="D766" s="4">
        <v>11.6</v>
      </c>
      <c r="E766" s="4">
        <v>10.6</v>
      </c>
      <c r="F766" s="4">
        <v>14.9526</v>
      </c>
      <c r="G766" s="4">
        <v>2.996</v>
      </c>
      <c r="H766" s="4">
        <v>4.1443000000000003</v>
      </c>
      <c r="I766" s="4">
        <v>5.1058000000000003</v>
      </c>
      <c r="J766" s="4">
        <v>52.216000000000001</v>
      </c>
      <c r="K766" s="4">
        <v>104.8359</v>
      </c>
      <c r="L766" s="4">
        <v>108.9922</v>
      </c>
      <c r="M766" s="4">
        <v>105.45310000000001</v>
      </c>
      <c r="N766" s="4">
        <v>4.2118000000000002</v>
      </c>
      <c r="O766" s="4">
        <v>4.4211999999999998</v>
      </c>
      <c r="P766" s="4">
        <v>4.298</v>
      </c>
      <c r="Q766" s="4">
        <v>4.2240000000000002</v>
      </c>
    </row>
    <row r="767" spans="1:17" ht="15" customHeight="1" x14ac:dyDescent="0.2">
      <c r="A767" s="3">
        <v>43333</v>
      </c>
      <c r="B767" s="4">
        <v>26</v>
      </c>
      <c r="C767" s="4">
        <v>11.5</v>
      </c>
      <c r="D767" s="4">
        <v>12.6</v>
      </c>
      <c r="E767" s="4">
        <v>10.9</v>
      </c>
      <c r="F767" s="4">
        <v>14.966799999999999</v>
      </c>
      <c r="G767" s="4">
        <v>2.9988000000000001</v>
      </c>
      <c r="H767" s="4">
        <v>4.1475999999999997</v>
      </c>
      <c r="I767" s="4">
        <v>5.1104000000000003</v>
      </c>
      <c r="J767" s="4">
        <v>52.844000000000001</v>
      </c>
      <c r="K767" s="4">
        <v>104.8516</v>
      </c>
      <c r="L767" s="4">
        <v>109.0859</v>
      </c>
      <c r="M767" s="4">
        <v>105.6563</v>
      </c>
      <c r="N767" s="4">
        <v>4.1327999999999996</v>
      </c>
      <c r="O767" s="4">
        <v>4.4173999999999998</v>
      </c>
      <c r="P767" s="4">
        <v>4.2784000000000004</v>
      </c>
      <c r="Q767" s="4">
        <v>4.1875</v>
      </c>
    </row>
    <row r="768" spans="1:17" ht="15" customHeight="1" x14ac:dyDescent="0.2">
      <c r="A768" s="3">
        <v>43334</v>
      </c>
      <c r="B768" s="4">
        <v>25.9</v>
      </c>
      <c r="C768" s="4">
        <v>11.7</v>
      </c>
      <c r="D768" s="4">
        <v>12.7</v>
      </c>
      <c r="E768" s="4">
        <v>11</v>
      </c>
      <c r="F768" s="4">
        <v>14.9696</v>
      </c>
      <c r="G768" s="4">
        <v>3.0013999999999998</v>
      </c>
      <c r="H768" s="4">
        <v>4.1502999999999997</v>
      </c>
      <c r="I768" s="4">
        <v>5.1131000000000002</v>
      </c>
      <c r="J768" s="4">
        <v>52.844000000000001</v>
      </c>
      <c r="K768" s="4">
        <v>104.8516</v>
      </c>
      <c r="L768" s="4">
        <v>109.0859</v>
      </c>
      <c r="M768" s="4">
        <v>105.6563</v>
      </c>
      <c r="N768" s="4">
        <v>4.1321000000000003</v>
      </c>
      <c r="O768" s="4">
        <v>4.4184999999999999</v>
      </c>
      <c r="P768" s="4">
        <v>4.2793999999999999</v>
      </c>
      <c r="Q768" s="4">
        <v>4.1878000000000002</v>
      </c>
    </row>
    <row r="769" spans="1:17" ht="15" customHeight="1" x14ac:dyDescent="0.2">
      <c r="A769" s="3">
        <v>43335</v>
      </c>
      <c r="B769" s="4">
        <v>27.2</v>
      </c>
      <c r="C769" s="4">
        <v>11.8</v>
      </c>
      <c r="D769" s="4">
        <v>11.7</v>
      </c>
      <c r="E769" s="4">
        <v>10.9</v>
      </c>
      <c r="F769" s="4">
        <v>14.984</v>
      </c>
      <c r="G769" s="4">
        <v>3.0108999999999999</v>
      </c>
      <c r="H769" s="4">
        <v>4.1614000000000004</v>
      </c>
      <c r="I769" s="4">
        <v>5.125</v>
      </c>
      <c r="J769" s="4">
        <v>53.189</v>
      </c>
      <c r="K769" s="4">
        <v>105.1016</v>
      </c>
      <c r="L769" s="4">
        <v>109.5</v>
      </c>
      <c r="M769" s="4">
        <v>106.0625</v>
      </c>
      <c r="N769" s="4">
        <v>4.0873999999999997</v>
      </c>
      <c r="O769" s="4">
        <v>4.3434999999999997</v>
      </c>
      <c r="P769" s="4">
        <v>4.1920999999999999</v>
      </c>
      <c r="Q769" s="4">
        <v>4.1154999999999999</v>
      </c>
    </row>
    <row r="770" spans="1:17" ht="15" customHeight="1" x14ac:dyDescent="0.2">
      <c r="A770" s="3">
        <v>43336</v>
      </c>
      <c r="B770" s="4">
        <v>27.8</v>
      </c>
      <c r="C770" s="4">
        <v>11.4</v>
      </c>
      <c r="D770" s="4">
        <v>11.8</v>
      </c>
      <c r="E770" s="4">
        <v>10.5</v>
      </c>
      <c r="F770" s="4">
        <v>14.9938</v>
      </c>
      <c r="G770" s="4">
        <v>3.0156999999999998</v>
      </c>
      <c r="H770" s="4">
        <v>4.1677</v>
      </c>
      <c r="I770" s="4">
        <v>5.1330999999999998</v>
      </c>
      <c r="J770" s="4">
        <v>53.58</v>
      </c>
      <c r="K770" s="4">
        <v>105.4375</v>
      </c>
      <c r="L770" s="4">
        <v>109.9688</v>
      </c>
      <c r="M770" s="4">
        <v>106.625</v>
      </c>
      <c r="N770" s="4">
        <v>4.0388000000000002</v>
      </c>
      <c r="O770" s="4">
        <v>4.2397</v>
      </c>
      <c r="P770" s="4">
        <v>4.0914000000000001</v>
      </c>
      <c r="Q770" s="4">
        <v>4.0147000000000004</v>
      </c>
    </row>
    <row r="771" spans="1:17" ht="15" customHeight="1" x14ac:dyDescent="0.2">
      <c r="A771" s="3">
        <v>43339</v>
      </c>
      <c r="B771" s="4">
        <v>31.6</v>
      </c>
      <c r="C771" s="4">
        <v>9.8000000000000007</v>
      </c>
      <c r="D771" s="4">
        <v>12.9</v>
      </c>
      <c r="E771" s="4">
        <v>12.2</v>
      </c>
      <c r="F771" s="4">
        <v>15.0092</v>
      </c>
      <c r="G771" s="4">
        <v>3.0203000000000002</v>
      </c>
      <c r="H771" s="4">
        <v>4.1741000000000001</v>
      </c>
      <c r="I771" s="4">
        <v>5.1417999999999999</v>
      </c>
      <c r="J771" s="4">
        <v>54.287999999999997</v>
      </c>
      <c r="K771" s="4">
        <v>105.75</v>
      </c>
      <c r="L771" s="4">
        <v>110.4609</v>
      </c>
      <c r="M771" s="4">
        <v>107.2578</v>
      </c>
      <c r="N771" s="4">
        <v>3.9521999999999999</v>
      </c>
      <c r="O771" s="4">
        <v>4.1436999999999999</v>
      </c>
      <c r="P771" s="4">
        <v>3.9863</v>
      </c>
      <c r="Q771" s="4">
        <v>3.9022000000000001</v>
      </c>
    </row>
    <row r="772" spans="1:17" ht="15" customHeight="1" x14ac:dyDescent="0.2">
      <c r="A772" s="3">
        <v>43340</v>
      </c>
      <c r="B772" s="4">
        <v>27.9</v>
      </c>
      <c r="C772" s="4">
        <v>10.3</v>
      </c>
      <c r="D772" s="4">
        <v>11.4</v>
      </c>
      <c r="E772" s="4">
        <v>9.8000000000000007</v>
      </c>
      <c r="F772" s="4">
        <v>15.0128</v>
      </c>
      <c r="G772" s="4">
        <v>3.0224000000000002</v>
      </c>
      <c r="H772" s="4">
        <v>4.1759000000000004</v>
      </c>
      <c r="I772" s="4">
        <v>5.1435000000000004</v>
      </c>
      <c r="J772" s="4">
        <v>54.34</v>
      </c>
      <c r="K772" s="4">
        <v>105.6563</v>
      </c>
      <c r="L772" s="4">
        <v>110.3438</v>
      </c>
      <c r="M772" s="4">
        <v>107.1563</v>
      </c>
      <c r="N772" s="4">
        <v>3.9451999999999998</v>
      </c>
      <c r="O772" s="4">
        <v>4.1741999999999999</v>
      </c>
      <c r="P772" s="4">
        <v>4.0126999999999997</v>
      </c>
      <c r="Q772" s="4">
        <v>3.9207000000000001</v>
      </c>
    </row>
    <row r="773" spans="1:17" ht="15" customHeight="1" x14ac:dyDescent="0.2">
      <c r="A773" s="3">
        <v>43341</v>
      </c>
      <c r="B773" s="4">
        <v>30.2</v>
      </c>
      <c r="C773" s="4">
        <v>15.8</v>
      </c>
      <c r="D773" s="4">
        <v>15.7</v>
      </c>
      <c r="E773" s="4">
        <v>13.9</v>
      </c>
      <c r="F773" s="4">
        <v>14.993399999999999</v>
      </c>
      <c r="G773" s="4">
        <v>3.0213999999999999</v>
      </c>
      <c r="H773" s="4">
        <v>4.1715</v>
      </c>
      <c r="I773" s="4">
        <v>5.1352000000000002</v>
      </c>
      <c r="J773" s="4">
        <v>53.100999999999999</v>
      </c>
      <c r="K773" s="4">
        <v>105.0625</v>
      </c>
      <c r="L773" s="4">
        <v>109.4297</v>
      </c>
      <c r="M773" s="4">
        <v>106.0078</v>
      </c>
      <c r="N773" s="4">
        <v>4.0952999999999999</v>
      </c>
      <c r="O773" s="4">
        <v>4.3605</v>
      </c>
      <c r="P773" s="4">
        <v>4.2115</v>
      </c>
      <c r="Q773" s="4">
        <v>4.1269</v>
      </c>
    </row>
    <row r="774" spans="1:17" ht="15" customHeight="1" x14ac:dyDescent="0.2">
      <c r="A774" s="3">
        <v>43342</v>
      </c>
      <c r="B774" s="4">
        <v>34</v>
      </c>
      <c r="C774" s="4">
        <v>14.7</v>
      </c>
      <c r="D774" s="4">
        <v>14.5</v>
      </c>
      <c r="E774" s="4">
        <v>13.7</v>
      </c>
      <c r="F774" s="4">
        <v>15.0047</v>
      </c>
      <c r="G774" s="4">
        <v>3.0306999999999999</v>
      </c>
      <c r="H774" s="4">
        <v>4.1821999999999999</v>
      </c>
      <c r="I774" s="4">
        <v>5.1467000000000001</v>
      </c>
      <c r="J774" s="4">
        <v>53.271000000000001</v>
      </c>
      <c r="K774" s="4">
        <v>105.2813</v>
      </c>
      <c r="L774" s="4">
        <v>109.7891</v>
      </c>
      <c r="M774" s="4">
        <v>106.375</v>
      </c>
      <c r="N774" s="4">
        <v>4.0721999999999996</v>
      </c>
      <c r="O774" s="4">
        <v>4.2958999999999996</v>
      </c>
      <c r="P774" s="4">
        <v>4.1367000000000003</v>
      </c>
      <c r="Q774" s="4">
        <v>4.0621</v>
      </c>
    </row>
    <row r="775" spans="1:17" ht="15" customHeight="1" x14ac:dyDescent="0.2">
      <c r="A775" s="3">
        <v>43343</v>
      </c>
      <c r="B775" s="4">
        <v>32.5</v>
      </c>
      <c r="C775" s="4">
        <v>14.5</v>
      </c>
      <c r="D775" s="4">
        <v>13.8</v>
      </c>
      <c r="E775" s="4">
        <v>11.4</v>
      </c>
      <c r="F775" s="4">
        <v>15.0143</v>
      </c>
      <c r="G775" s="4">
        <v>3.0347</v>
      </c>
      <c r="H775" s="4">
        <v>4.1871999999999998</v>
      </c>
      <c r="I775" s="4">
        <v>5.1528999999999998</v>
      </c>
      <c r="J775" s="4">
        <v>53.654000000000003</v>
      </c>
      <c r="K775" s="4">
        <v>105.5</v>
      </c>
      <c r="L775" s="4">
        <v>110.0938</v>
      </c>
      <c r="M775" s="4">
        <v>106.75</v>
      </c>
      <c r="N775" s="4">
        <v>4.0247000000000002</v>
      </c>
      <c r="O775" s="4">
        <v>4.2291999999999996</v>
      </c>
      <c r="P775" s="4">
        <v>4.0720999999999998</v>
      </c>
      <c r="Q775" s="4">
        <v>3.9954000000000001</v>
      </c>
    </row>
    <row r="776" spans="1:17" ht="15" customHeight="1" x14ac:dyDescent="0.2">
      <c r="A776" s="3">
        <v>43346</v>
      </c>
      <c r="B776" s="4">
        <v>23</v>
      </c>
      <c r="C776" s="4">
        <v>8.8000000000000007</v>
      </c>
      <c r="D776" s="4">
        <v>10.199999999999999</v>
      </c>
      <c r="E776" s="4">
        <v>7.1</v>
      </c>
      <c r="F776" s="4">
        <v>14.9977</v>
      </c>
      <c r="G776" s="4">
        <v>3.0329999999999999</v>
      </c>
      <c r="H776" s="4">
        <v>4.1809000000000003</v>
      </c>
      <c r="I776" s="4">
        <v>5.1424000000000003</v>
      </c>
      <c r="J776" s="4">
        <v>52.585999999999999</v>
      </c>
      <c r="K776" s="4">
        <v>104.7891</v>
      </c>
      <c r="L776" s="4">
        <v>108.9375</v>
      </c>
      <c r="M776" s="4">
        <v>105.3828</v>
      </c>
      <c r="N776" s="4">
        <v>4.1553000000000004</v>
      </c>
      <c r="O776" s="4">
        <v>4.4516999999999998</v>
      </c>
      <c r="P776" s="4">
        <v>4.3236999999999997</v>
      </c>
      <c r="Q776" s="4">
        <v>4.2416999999999998</v>
      </c>
    </row>
    <row r="777" spans="1:17" ht="15" customHeight="1" x14ac:dyDescent="0.2">
      <c r="A777" s="3">
        <v>43347</v>
      </c>
      <c r="B777" s="4">
        <v>26.2</v>
      </c>
      <c r="C777" s="4">
        <v>12.5</v>
      </c>
      <c r="D777" s="4">
        <v>15.7</v>
      </c>
      <c r="E777" s="4">
        <v>13.6</v>
      </c>
      <c r="F777" s="4">
        <v>15.0098</v>
      </c>
      <c r="G777" s="4">
        <v>3.0352000000000001</v>
      </c>
      <c r="H777" s="4">
        <v>4.1833</v>
      </c>
      <c r="I777" s="4">
        <v>5.1451000000000002</v>
      </c>
      <c r="J777" s="4">
        <v>53.103000000000002</v>
      </c>
      <c r="K777" s="4">
        <v>104.7188</v>
      </c>
      <c r="L777" s="4">
        <v>108.9141</v>
      </c>
      <c r="M777" s="4">
        <v>105.3828</v>
      </c>
      <c r="N777" s="4">
        <v>4.0907</v>
      </c>
      <c r="O777" s="4">
        <v>4.4748000000000001</v>
      </c>
      <c r="P777" s="4">
        <v>4.3297999999999996</v>
      </c>
      <c r="Q777" s="4">
        <v>4.2420999999999998</v>
      </c>
    </row>
    <row r="778" spans="1:17" ht="15" customHeight="1" x14ac:dyDescent="0.2">
      <c r="A778" s="3">
        <v>43348</v>
      </c>
      <c r="B778" s="4">
        <v>21.3</v>
      </c>
      <c r="C778" s="4">
        <v>9</v>
      </c>
      <c r="D778" s="4">
        <v>9.9</v>
      </c>
      <c r="E778" s="4">
        <v>7.5</v>
      </c>
      <c r="F778" s="4">
        <v>15.0427</v>
      </c>
      <c r="G778" s="4">
        <v>3.0419</v>
      </c>
      <c r="H778" s="4">
        <v>4.1943000000000001</v>
      </c>
      <c r="I778" s="4">
        <v>5.1608999999999998</v>
      </c>
      <c r="J778" s="4">
        <v>54.792000000000002</v>
      </c>
      <c r="K778" s="4">
        <v>105.375</v>
      </c>
      <c r="L778" s="4">
        <v>109.9922</v>
      </c>
      <c r="M778" s="4">
        <v>106.75</v>
      </c>
      <c r="N778" s="4">
        <v>3.8856999999999999</v>
      </c>
      <c r="O778" s="4">
        <v>4.2717000000000001</v>
      </c>
      <c r="P778" s="4">
        <v>4.0972</v>
      </c>
      <c r="Q778" s="4">
        <v>3.9967999999999999</v>
      </c>
    </row>
    <row r="779" spans="1:17" ht="15" customHeight="1" x14ac:dyDescent="0.2">
      <c r="A779" s="3">
        <v>43349</v>
      </c>
      <c r="B779" s="4">
        <v>24.7</v>
      </c>
      <c r="C779" s="4">
        <v>8.9</v>
      </c>
      <c r="D779" s="4">
        <v>10.7</v>
      </c>
      <c r="E779" s="4">
        <v>8.5</v>
      </c>
      <c r="F779" s="4">
        <v>15.0434</v>
      </c>
      <c r="G779" s="4">
        <v>3.0516000000000001</v>
      </c>
      <c r="H779" s="4">
        <v>4.2042000000000002</v>
      </c>
      <c r="I779" s="4">
        <v>5.1703999999999999</v>
      </c>
      <c r="J779" s="4">
        <v>54.363999999999997</v>
      </c>
      <c r="K779" s="4">
        <v>105.6563</v>
      </c>
      <c r="L779" s="4">
        <v>110.25</v>
      </c>
      <c r="M779" s="4">
        <v>106.9063</v>
      </c>
      <c r="N779" s="4">
        <v>3.9348999999999998</v>
      </c>
      <c r="O779" s="4">
        <v>4.1886000000000001</v>
      </c>
      <c r="P779" s="4">
        <v>4.0450999999999997</v>
      </c>
      <c r="Q779" s="4">
        <v>3.9702999999999999</v>
      </c>
    </row>
    <row r="780" spans="1:17" ht="15" customHeight="1" x14ac:dyDescent="0.2">
      <c r="A780" s="3">
        <v>43350</v>
      </c>
      <c r="B780" s="4">
        <v>27.4</v>
      </c>
      <c r="C780" s="4">
        <v>16.3</v>
      </c>
      <c r="D780" s="4">
        <v>16.100000000000001</v>
      </c>
      <c r="E780" s="4">
        <v>12.4</v>
      </c>
      <c r="F780" s="4">
        <v>15.067600000000001</v>
      </c>
      <c r="G780" s="4">
        <v>3.0569000000000002</v>
      </c>
      <c r="H780" s="4">
        <v>4.2125000000000004</v>
      </c>
      <c r="I780" s="4">
        <v>5.1822999999999997</v>
      </c>
      <c r="J780" s="4">
        <v>55.591000000000001</v>
      </c>
      <c r="K780" s="4">
        <v>106.0859</v>
      </c>
      <c r="L780" s="4">
        <v>110.9922</v>
      </c>
      <c r="M780" s="4">
        <v>107.8828</v>
      </c>
      <c r="N780" s="4">
        <v>3.7886000000000002</v>
      </c>
      <c r="O780" s="4">
        <v>4.0579000000000001</v>
      </c>
      <c r="P780" s="4">
        <v>3.8877999999999999</v>
      </c>
      <c r="Q780" s="4">
        <v>3.7980999999999998</v>
      </c>
    </row>
    <row r="781" spans="1:17" ht="15" customHeight="1" x14ac:dyDescent="0.2">
      <c r="A781" s="3">
        <v>43353</v>
      </c>
      <c r="B781" s="4">
        <v>26.5</v>
      </c>
      <c r="C781" s="4">
        <v>9</v>
      </c>
      <c r="D781" s="4">
        <v>11.2</v>
      </c>
      <c r="E781" s="4">
        <v>8</v>
      </c>
      <c r="F781" s="4">
        <v>15.0625</v>
      </c>
      <c r="G781" s="4">
        <v>3.0609999999999999</v>
      </c>
      <c r="H781" s="4">
        <v>4.2157</v>
      </c>
      <c r="I781" s="4">
        <v>5.1848999999999998</v>
      </c>
      <c r="J781" s="4">
        <v>55.143000000000001</v>
      </c>
      <c r="K781" s="4">
        <v>106.3125</v>
      </c>
      <c r="L781" s="4">
        <v>111.0625</v>
      </c>
      <c r="M781" s="4">
        <v>107.875</v>
      </c>
      <c r="N781" s="4">
        <v>3.8405999999999998</v>
      </c>
      <c r="O781" s="4">
        <v>3.99</v>
      </c>
      <c r="P781" s="4">
        <v>3.8740000000000001</v>
      </c>
      <c r="Q781" s="4">
        <v>3.8</v>
      </c>
    </row>
    <row r="782" spans="1:17" ht="15" customHeight="1" x14ac:dyDescent="0.2">
      <c r="A782" s="3">
        <v>43354</v>
      </c>
      <c r="B782" s="4">
        <v>28.4</v>
      </c>
      <c r="C782" s="4">
        <v>8.8000000000000007</v>
      </c>
      <c r="D782" s="4">
        <v>11.1</v>
      </c>
      <c r="E782" s="4">
        <v>8</v>
      </c>
      <c r="F782" s="4">
        <v>15.0745</v>
      </c>
      <c r="G782" s="4">
        <v>3.0646</v>
      </c>
      <c r="H782" s="4">
        <v>4.2205000000000004</v>
      </c>
      <c r="I782" s="4">
        <v>5.1913999999999998</v>
      </c>
      <c r="J782" s="4">
        <v>55.673000000000002</v>
      </c>
      <c r="K782" s="4">
        <v>106.4609</v>
      </c>
      <c r="L782" s="4">
        <v>111.3516</v>
      </c>
      <c r="M782" s="4">
        <v>108.2813</v>
      </c>
      <c r="N782" s="4">
        <v>3.7776999999999998</v>
      </c>
      <c r="O782" s="4">
        <v>3.9460999999999999</v>
      </c>
      <c r="P782" s="4">
        <v>3.8138999999999998</v>
      </c>
      <c r="Q782" s="4">
        <v>3.7292999999999998</v>
      </c>
    </row>
    <row r="783" spans="1:17" ht="15" customHeight="1" x14ac:dyDescent="0.2">
      <c r="A783" s="3">
        <v>43355</v>
      </c>
      <c r="B783" s="4">
        <v>30</v>
      </c>
      <c r="C783" s="4">
        <v>10.199999999999999</v>
      </c>
      <c r="D783" s="4">
        <v>11.4</v>
      </c>
      <c r="E783" s="4">
        <v>9</v>
      </c>
      <c r="F783" s="4">
        <v>15.0786</v>
      </c>
      <c r="G783" s="4">
        <v>3.0686</v>
      </c>
      <c r="H783" s="4">
        <v>4.2255000000000003</v>
      </c>
      <c r="I783" s="4">
        <v>5.1967999999999996</v>
      </c>
      <c r="J783" s="4">
        <v>55.753</v>
      </c>
      <c r="K783" s="4">
        <v>106.6875</v>
      </c>
      <c r="L783" s="4">
        <v>111.6641</v>
      </c>
      <c r="M783" s="4">
        <v>108.5703</v>
      </c>
      <c r="N783" s="4">
        <v>3.7675999999999998</v>
      </c>
      <c r="O783" s="4">
        <v>3.8786999999999998</v>
      </c>
      <c r="P783" s="4">
        <v>3.7492000000000001</v>
      </c>
      <c r="Q783" s="4">
        <v>3.6793999999999998</v>
      </c>
    </row>
    <row r="784" spans="1:17" ht="15" customHeight="1" x14ac:dyDescent="0.2">
      <c r="A784" s="3">
        <v>43356</v>
      </c>
      <c r="B784" s="4">
        <v>26.7</v>
      </c>
      <c r="C784" s="4">
        <v>8.1999999999999993</v>
      </c>
      <c r="D784" s="4">
        <v>10.5</v>
      </c>
      <c r="E784" s="4">
        <v>6.9</v>
      </c>
      <c r="F784" s="4">
        <v>15.091900000000001</v>
      </c>
      <c r="G784" s="4">
        <v>3.0762</v>
      </c>
      <c r="H784" s="4">
        <v>4.2321999999999997</v>
      </c>
      <c r="I784" s="4">
        <v>5.2039</v>
      </c>
      <c r="J784" s="4">
        <v>56.045999999999999</v>
      </c>
      <c r="K784" s="4">
        <v>106.625</v>
      </c>
      <c r="L784" s="4">
        <v>111.5</v>
      </c>
      <c r="M784" s="4">
        <v>108.4766</v>
      </c>
      <c r="N784" s="4">
        <v>3.7315</v>
      </c>
      <c r="O784" s="4">
        <v>3.9022000000000001</v>
      </c>
      <c r="P784" s="4">
        <v>3.7873999999999999</v>
      </c>
      <c r="Q784" s="4">
        <v>3.6974</v>
      </c>
    </row>
    <row r="785" spans="1:17" ht="15" customHeight="1" x14ac:dyDescent="0.2">
      <c r="A785" s="3">
        <v>43357</v>
      </c>
      <c r="B785" s="4">
        <v>26.1</v>
      </c>
      <c r="C785" s="4">
        <v>9.5</v>
      </c>
      <c r="D785" s="4">
        <v>11.2</v>
      </c>
      <c r="E785" s="4">
        <v>8.5</v>
      </c>
      <c r="F785" s="4">
        <v>15.1007</v>
      </c>
      <c r="G785" s="4">
        <v>3.0802</v>
      </c>
      <c r="H785" s="4">
        <v>4.2374999999999998</v>
      </c>
      <c r="I785" s="4">
        <v>5.2096999999999998</v>
      </c>
      <c r="J785" s="4">
        <v>56.402999999999999</v>
      </c>
      <c r="K785" s="4">
        <v>106.8438</v>
      </c>
      <c r="L785" s="4">
        <v>111.8516</v>
      </c>
      <c r="M785" s="4">
        <v>108.8125</v>
      </c>
      <c r="N785" s="4">
        <v>3.6896</v>
      </c>
      <c r="O785" s="4">
        <v>3.8374000000000001</v>
      </c>
      <c r="P785" s="4">
        <v>3.7147000000000001</v>
      </c>
      <c r="Q785" s="4">
        <v>3.6395</v>
      </c>
    </row>
    <row r="786" spans="1:17" ht="15" customHeight="1" x14ac:dyDescent="0.2">
      <c r="A786" s="3">
        <v>43360</v>
      </c>
      <c r="B786" s="4">
        <v>25.1</v>
      </c>
      <c r="C786" s="4">
        <v>9.1999999999999993</v>
      </c>
      <c r="D786" s="4">
        <v>9.4</v>
      </c>
      <c r="E786" s="4">
        <v>6.1</v>
      </c>
      <c r="F786" s="4">
        <v>15.1022</v>
      </c>
      <c r="G786" s="4">
        <v>3.0834000000000001</v>
      </c>
      <c r="H786" s="4">
        <v>4.2411000000000003</v>
      </c>
      <c r="I786" s="4">
        <v>5.2134999999999998</v>
      </c>
      <c r="J786" s="4">
        <v>56.328000000000003</v>
      </c>
      <c r="K786" s="4">
        <v>106.9297</v>
      </c>
      <c r="L786" s="4">
        <v>111.9688</v>
      </c>
      <c r="M786" s="4">
        <v>108.9375</v>
      </c>
      <c r="N786" s="4">
        <v>3.6976</v>
      </c>
      <c r="O786" s="4">
        <v>3.8130000000000002</v>
      </c>
      <c r="P786" s="4">
        <v>3.6913999999999998</v>
      </c>
      <c r="Q786" s="4">
        <v>3.6183999999999998</v>
      </c>
    </row>
    <row r="787" spans="1:17" ht="15" customHeight="1" x14ac:dyDescent="0.2">
      <c r="A787" s="3">
        <v>43361</v>
      </c>
      <c r="B787" s="4">
        <v>28.5</v>
      </c>
      <c r="C787" s="4">
        <v>8.4</v>
      </c>
      <c r="D787" s="4">
        <v>9.8000000000000007</v>
      </c>
      <c r="E787" s="4">
        <v>7.3</v>
      </c>
      <c r="F787" s="4">
        <v>15.1059</v>
      </c>
      <c r="G787" s="4">
        <v>3.0891000000000002</v>
      </c>
      <c r="H787" s="4">
        <v>4.2484000000000002</v>
      </c>
      <c r="I787" s="4">
        <v>5.2215999999999996</v>
      </c>
      <c r="J787" s="4">
        <v>56.387999999999998</v>
      </c>
      <c r="K787" s="4">
        <v>107.4375</v>
      </c>
      <c r="L787" s="4">
        <v>112.5938</v>
      </c>
      <c r="M787" s="4">
        <v>109.5234</v>
      </c>
      <c r="N787" s="4">
        <v>3.6901000000000002</v>
      </c>
      <c r="O787" s="4">
        <v>3.6617999999999999</v>
      </c>
      <c r="P787" s="4">
        <v>3.5621</v>
      </c>
      <c r="Q787" s="4">
        <v>3.5177999999999998</v>
      </c>
    </row>
    <row r="788" spans="1:17" ht="15" customHeight="1" x14ac:dyDescent="0.2">
      <c r="A788" s="3">
        <v>43362</v>
      </c>
      <c r="B788" s="4">
        <v>28.4</v>
      </c>
      <c r="C788" s="4">
        <v>7.9</v>
      </c>
      <c r="D788" s="4">
        <v>9.3000000000000007</v>
      </c>
      <c r="E788" s="4">
        <v>6.3</v>
      </c>
      <c r="F788" s="4">
        <v>15.115500000000001</v>
      </c>
      <c r="G788" s="4">
        <v>3.0920000000000001</v>
      </c>
      <c r="H788" s="4">
        <v>4.2516999999999996</v>
      </c>
      <c r="I788" s="4">
        <v>5.2257999999999996</v>
      </c>
      <c r="J788" s="4">
        <v>56.786999999999999</v>
      </c>
      <c r="K788" s="4">
        <v>107.4688</v>
      </c>
      <c r="L788" s="4">
        <v>112.6797</v>
      </c>
      <c r="M788" s="4">
        <v>109.6875</v>
      </c>
      <c r="N788" s="4">
        <v>3.6436000000000002</v>
      </c>
      <c r="O788" s="4">
        <v>3.6541000000000001</v>
      </c>
      <c r="P788" s="4">
        <v>3.5455999999999999</v>
      </c>
      <c r="Q788" s="4">
        <v>3.4902000000000002</v>
      </c>
    </row>
    <row r="789" spans="1:17" ht="15" customHeight="1" x14ac:dyDescent="0.2">
      <c r="A789" s="3">
        <v>43363</v>
      </c>
      <c r="B789" s="4">
        <v>32.799999999999997</v>
      </c>
      <c r="C789" s="4">
        <v>12</v>
      </c>
      <c r="D789" s="4">
        <v>13.8</v>
      </c>
      <c r="E789" s="4">
        <v>10.6</v>
      </c>
      <c r="F789" s="4">
        <v>15.1206</v>
      </c>
      <c r="G789" s="4">
        <v>3.1004999999999998</v>
      </c>
      <c r="H789" s="4">
        <v>4.2599</v>
      </c>
      <c r="I789" s="4">
        <v>5.2336999999999998</v>
      </c>
      <c r="J789" s="4">
        <v>56.603999999999999</v>
      </c>
      <c r="K789" s="4">
        <v>107.5625</v>
      </c>
      <c r="L789" s="4">
        <v>112.7266</v>
      </c>
      <c r="M789" s="4">
        <v>109.6875</v>
      </c>
      <c r="N789" s="4">
        <v>3.6627000000000001</v>
      </c>
      <c r="O789" s="4">
        <v>3.6311</v>
      </c>
      <c r="P789" s="4">
        <v>3.5398999999999998</v>
      </c>
      <c r="Q789" s="4">
        <v>3.4921000000000002</v>
      </c>
    </row>
    <row r="790" spans="1:17" ht="15" customHeight="1" x14ac:dyDescent="0.2">
      <c r="A790" s="3">
        <v>43364</v>
      </c>
      <c r="B790" s="4">
        <v>30.7</v>
      </c>
      <c r="C790" s="4">
        <v>8.4</v>
      </c>
      <c r="D790" s="4">
        <v>10.9</v>
      </c>
      <c r="E790" s="4">
        <v>7.7</v>
      </c>
      <c r="F790" s="4">
        <v>15.130800000000001</v>
      </c>
      <c r="G790" s="4">
        <v>3.1049000000000002</v>
      </c>
      <c r="H790" s="4">
        <v>4.2649999999999997</v>
      </c>
      <c r="I790" s="4">
        <v>5.2398999999999996</v>
      </c>
      <c r="J790" s="4">
        <v>57.045000000000002</v>
      </c>
      <c r="K790" s="4">
        <v>107.8438</v>
      </c>
      <c r="L790" s="4">
        <v>113.0547</v>
      </c>
      <c r="M790" s="4">
        <v>110.0625</v>
      </c>
      <c r="N790" s="4">
        <v>3.6116000000000001</v>
      </c>
      <c r="O790" s="4">
        <v>3.5489999999999999</v>
      </c>
      <c r="P790" s="4">
        <v>3.4733000000000001</v>
      </c>
      <c r="Q790" s="4">
        <v>3.4285999999999999</v>
      </c>
    </row>
    <row r="791" spans="1:17" ht="15" customHeight="1" x14ac:dyDescent="0.2">
      <c r="A791" s="3">
        <v>43367</v>
      </c>
      <c r="B791" s="4">
        <v>31</v>
      </c>
      <c r="C791" s="4">
        <v>11.5</v>
      </c>
      <c r="D791" s="4">
        <v>12.2</v>
      </c>
      <c r="E791" s="4">
        <v>8.3000000000000007</v>
      </c>
      <c r="F791" s="4">
        <v>15.121700000000001</v>
      </c>
      <c r="G791" s="4">
        <v>3.1053999999999999</v>
      </c>
      <c r="H791" s="4">
        <v>4.2643000000000004</v>
      </c>
      <c r="I791" s="4">
        <v>5.2378999999999998</v>
      </c>
      <c r="J791" s="4">
        <v>56.35</v>
      </c>
      <c r="K791" s="4">
        <v>107.4922</v>
      </c>
      <c r="L791" s="4">
        <v>112.6016</v>
      </c>
      <c r="M791" s="4">
        <v>109.5625</v>
      </c>
      <c r="N791" s="4">
        <v>3.6905000000000001</v>
      </c>
      <c r="O791" s="4">
        <v>3.6555</v>
      </c>
      <c r="P791" s="4">
        <v>3.5684999999999998</v>
      </c>
      <c r="Q791" s="4">
        <v>3.5148999999999999</v>
      </c>
    </row>
    <row r="792" spans="1:17" ht="15" customHeight="1" x14ac:dyDescent="0.2">
      <c r="A792" s="3">
        <v>43368</v>
      </c>
      <c r="B792" s="4">
        <v>30.2</v>
      </c>
      <c r="C792" s="4">
        <v>9.6</v>
      </c>
      <c r="D792" s="4">
        <v>11.7</v>
      </c>
      <c r="E792" s="4">
        <v>7.8</v>
      </c>
      <c r="F792" s="4">
        <v>15.1472</v>
      </c>
      <c r="G792" s="4">
        <v>3.1113</v>
      </c>
      <c r="H792" s="4">
        <v>4.2725</v>
      </c>
      <c r="I792" s="4">
        <v>5.2488000000000001</v>
      </c>
      <c r="J792" s="4">
        <v>57.697000000000003</v>
      </c>
      <c r="K792" s="4">
        <v>108.0313</v>
      </c>
      <c r="L792" s="4">
        <v>113.3516</v>
      </c>
      <c r="M792" s="4">
        <v>110.4609</v>
      </c>
      <c r="N792" s="4">
        <v>3.5366</v>
      </c>
      <c r="O792" s="4">
        <v>3.4967999999999999</v>
      </c>
      <c r="P792" s="4">
        <v>3.4148000000000001</v>
      </c>
      <c r="Q792" s="4">
        <v>3.3620000000000001</v>
      </c>
    </row>
    <row r="793" spans="1:17" ht="15" customHeight="1" x14ac:dyDescent="0.2">
      <c r="A793" s="3">
        <v>43369</v>
      </c>
      <c r="B793" s="4">
        <v>30.2</v>
      </c>
      <c r="C793" s="4">
        <v>9.8000000000000007</v>
      </c>
      <c r="D793" s="4">
        <v>11.8</v>
      </c>
      <c r="E793" s="4">
        <v>7.9</v>
      </c>
      <c r="F793" s="4">
        <v>15.15</v>
      </c>
      <c r="G793" s="4">
        <v>3.1139999999999999</v>
      </c>
      <c r="H793" s="4">
        <v>4.2751999999999999</v>
      </c>
      <c r="I793" s="4">
        <v>5.2515000000000001</v>
      </c>
      <c r="J793" s="4">
        <v>57.697000000000003</v>
      </c>
      <c r="K793" s="4">
        <v>108.0313</v>
      </c>
      <c r="L793" s="4">
        <v>113.3516</v>
      </c>
      <c r="M793" s="4">
        <v>110.4609</v>
      </c>
      <c r="N793" s="4">
        <v>3.536</v>
      </c>
      <c r="O793" s="4">
        <v>3.4986000000000002</v>
      </c>
      <c r="P793" s="4">
        <v>3.4161999999999999</v>
      </c>
      <c r="Q793" s="4">
        <v>3.3626999999999998</v>
      </c>
    </row>
    <row r="794" spans="1:17" ht="15" customHeight="1" x14ac:dyDescent="0.2">
      <c r="A794" s="3">
        <v>43370</v>
      </c>
      <c r="B794" s="4">
        <v>28.9</v>
      </c>
      <c r="C794" s="4">
        <v>9.8000000000000007</v>
      </c>
      <c r="D794" s="4">
        <v>10.7</v>
      </c>
      <c r="E794" s="4">
        <v>7.3</v>
      </c>
      <c r="F794" s="4">
        <v>15.150600000000001</v>
      </c>
      <c r="G794" s="4">
        <v>3.1196999999999999</v>
      </c>
      <c r="H794" s="4">
        <v>4.2794999999999996</v>
      </c>
      <c r="I794" s="4">
        <v>5.2542999999999997</v>
      </c>
      <c r="J794" s="4">
        <v>57.244999999999997</v>
      </c>
      <c r="K794" s="4">
        <v>107.6563</v>
      </c>
      <c r="L794" s="4">
        <v>112.8672</v>
      </c>
      <c r="M794" s="4">
        <v>109.8984</v>
      </c>
      <c r="N794" s="4">
        <v>3.5851000000000002</v>
      </c>
      <c r="O794" s="4">
        <v>3.6151</v>
      </c>
      <c r="P794" s="4">
        <v>3.5202</v>
      </c>
      <c r="Q794" s="4">
        <v>3.4605000000000001</v>
      </c>
    </row>
    <row r="795" spans="1:17" ht="15" customHeight="1" x14ac:dyDescent="0.2">
      <c r="A795" s="3">
        <v>43371</v>
      </c>
      <c r="B795" s="4">
        <v>33.799999999999997</v>
      </c>
      <c r="C795" s="4">
        <v>14.9</v>
      </c>
      <c r="D795" s="4">
        <v>17.2</v>
      </c>
      <c r="E795" s="4">
        <v>14.8</v>
      </c>
      <c r="F795" s="4">
        <v>15.1652</v>
      </c>
      <c r="G795" s="4">
        <v>3.1233</v>
      </c>
      <c r="H795" s="4">
        <v>4.2843</v>
      </c>
      <c r="I795" s="4">
        <v>5.2598000000000003</v>
      </c>
      <c r="J795" s="4">
        <v>57.951000000000001</v>
      </c>
      <c r="K795" s="4">
        <v>107.8125</v>
      </c>
      <c r="L795" s="4">
        <v>113.1563</v>
      </c>
      <c r="M795" s="4">
        <v>110.2109</v>
      </c>
      <c r="N795" s="4">
        <v>3.5049000000000001</v>
      </c>
      <c r="O795" s="4">
        <v>3.5703999999999998</v>
      </c>
      <c r="P795" s="4">
        <v>3.4619</v>
      </c>
      <c r="Q795" s="4">
        <v>3.4079000000000002</v>
      </c>
    </row>
    <row r="796" spans="1:17" ht="15" customHeight="1" x14ac:dyDescent="0.2">
      <c r="A796" s="3">
        <v>43374</v>
      </c>
      <c r="B796" s="4">
        <v>27.5</v>
      </c>
      <c r="C796" s="4">
        <v>8.8000000000000007</v>
      </c>
      <c r="D796" s="4">
        <v>11.8</v>
      </c>
      <c r="E796" s="4">
        <v>7.5</v>
      </c>
      <c r="F796" s="4">
        <v>15.180999999999999</v>
      </c>
      <c r="G796" s="4">
        <v>3.1271</v>
      </c>
      <c r="H796" s="4">
        <v>4.2892999999999999</v>
      </c>
      <c r="I796" s="4">
        <v>5.2675000000000001</v>
      </c>
      <c r="J796" s="4">
        <v>58.743000000000002</v>
      </c>
      <c r="K796" s="4">
        <v>108</v>
      </c>
      <c r="L796" s="4">
        <v>113.4766</v>
      </c>
      <c r="M796" s="4">
        <v>110.7578</v>
      </c>
      <c r="N796" s="4">
        <v>3.4163999999999999</v>
      </c>
      <c r="O796" s="4">
        <v>3.5167000000000002</v>
      </c>
      <c r="P796" s="4">
        <v>3.3975</v>
      </c>
      <c r="Q796" s="4">
        <v>3.3159000000000001</v>
      </c>
    </row>
    <row r="797" spans="1:17" ht="15" customHeight="1" x14ac:dyDescent="0.2">
      <c r="A797" s="3">
        <v>43375</v>
      </c>
      <c r="B797" s="4">
        <v>27.6</v>
      </c>
      <c r="C797" s="4">
        <v>8.5</v>
      </c>
      <c r="D797" s="4">
        <v>10.7</v>
      </c>
      <c r="E797" s="4">
        <v>7.9</v>
      </c>
      <c r="F797" s="4">
        <v>15.1823</v>
      </c>
      <c r="G797" s="4">
        <v>3.1303000000000001</v>
      </c>
      <c r="H797" s="4">
        <v>4.2929000000000004</v>
      </c>
      <c r="I797" s="4">
        <v>5.2702999999999998</v>
      </c>
      <c r="J797" s="4">
        <v>58.655999999999999</v>
      </c>
      <c r="K797" s="4">
        <v>108.0938</v>
      </c>
      <c r="L797" s="4">
        <v>113.6016</v>
      </c>
      <c r="M797" s="4">
        <v>110.7813</v>
      </c>
      <c r="N797" s="4">
        <v>3.4253999999999998</v>
      </c>
      <c r="O797" s="4">
        <v>3.4908000000000001</v>
      </c>
      <c r="P797" s="4">
        <v>3.3733</v>
      </c>
      <c r="Q797" s="4">
        <v>3.3126000000000002</v>
      </c>
    </row>
    <row r="798" spans="1:17" ht="15" customHeight="1" x14ac:dyDescent="0.2">
      <c r="A798" s="3">
        <v>43376</v>
      </c>
      <c r="B798" s="4">
        <v>26.7</v>
      </c>
      <c r="C798" s="4">
        <v>7.2</v>
      </c>
      <c r="D798" s="4">
        <v>10.4</v>
      </c>
      <c r="E798" s="4">
        <v>6.9</v>
      </c>
      <c r="F798" s="4">
        <v>15.196199999999999</v>
      </c>
      <c r="G798" s="4">
        <v>3.1345000000000001</v>
      </c>
      <c r="H798" s="4">
        <v>4.2980999999999998</v>
      </c>
      <c r="I798" s="4">
        <v>5.2774999999999999</v>
      </c>
      <c r="J798" s="4">
        <v>59.338000000000001</v>
      </c>
      <c r="K798" s="4">
        <v>108.3438</v>
      </c>
      <c r="L798" s="4">
        <v>113.9453</v>
      </c>
      <c r="M798" s="4">
        <v>111.2734</v>
      </c>
      <c r="N798" s="4">
        <v>3.3500999999999999</v>
      </c>
      <c r="O798" s="4">
        <v>3.419</v>
      </c>
      <c r="P798" s="4">
        <v>3.3046000000000002</v>
      </c>
      <c r="Q798" s="4">
        <v>3.2303999999999999</v>
      </c>
    </row>
    <row r="799" spans="1:17" ht="15" customHeight="1" x14ac:dyDescent="0.2">
      <c r="A799" s="3">
        <v>43377</v>
      </c>
      <c r="B799" s="4">
        <v>28.5</v>
      </c>
      <c r="C799" s="4">
        <v>9.1</v>
      </c>
      <c r="D799" s="4">
        <v>11.2</v>
      </c>
      <c r="E799" s="4">
        <v>7.5</v>
      </c>
      <c r="F799" s="4">
        <v>15.2013</v>
      </c>
      <c r="G799" s="4">
        <v>3.1427999999999998</v>
      </c>
      <c r="H799" s="4">
        <v>4.3072999999999997</v>
      </c>
      <c r="I799" s="4">
        <v>5.2866999999999997</v>
      </c>
      <c r="J799" s="4">
        <v>59.143999999999998</v>
      </c>
      <c r="K799" s="4">
        <v>108.4063</v>
      </c>
      <c r="L799" s="4">
        <v>114.125</v>
      </c>
      <c r="M799" s="4">
        <v>111.4141</v>
      </c>
      <c r="N799" s="4">
        <v>3.3694999999999999</v>
      </c>
      <c r="O799" s="4">
        <v>3.4062000000000001</v>
      </c>
      <c r="P799" s="4">
        <v>3.2724000000000002</v>
      </c>
      <c r="Q799" s="4">
        <v>3.2090000000000001</v>
      </c>
    </row>
    <row r="800" spans="1:17" ht="15" customHeight="1" x14ac:dyDescent="0.2">
      <c r="A800" s="3">
        <v>43378</v>
      </c>
      <c r="B800" s="4">
        <v>27.5</v>
      </c>
      <c r="C800" s="4">
        <v>10.199999999999999</v>
      </c>
      <c r="D800" s="4">
        <v>8.5</v>
      </c>
      <c r="E800" s="4">
        <v>7</v>
      </c>
      <c r="F800" s="4">
        <v>15.193099999999999</v>
      </c>
      <c r="G800" s="4">
        <v>3.1444999999999999</v>
      </c>
      <c r="H800" s="4">
        <v>4.3083</v>
      </c>
      <c r="I800" s="4">
        <v>5.2854999999999999</v>
      </c>
      <c r="J800" s="4">
        <v>58.478999999999999</v>
      </c>
      <c r="K800" s="4">
        <v>108.2422</v>
      </c>
      <c r="L800" s="4">
        <v>113.9063</v>
      </c>
      <c r="M800" s="4">
        <v>110.9922</v>
      </c>
      <c r="N800" s="4">
        <v>3.4420000000000002</v>
      </c>
      <c r="O800" s="4">
        <v>3.4561000000000002</v>
      </c>
      <c r="P800" s="4">
        <v>3.3182999999999998</v>
      </c>
      <c r="Q800" s="4">
        <v>3.2806000000000002</v>
      </c>
    </row>
    <row r="801" spans="1:17" ht="15" customHeight="1" x14ac:dyDescent="0.2">
      <c r="A801" s="3">
        <v>43381</v>
      </c>
      <c r="B801" s="4">
        <v>27</v>
      </c>
      <c r="C801" s="4">
        <v>8.1999999999999993</v>
      </c>
      <c r="D801" s="4">
        <v>8</v>
      </c>
      <c r="E801" s="4">
        <v>7</v>
      </c>
      <c r="F801" s="4">
        <v>15.204800000000001</v>
      </c>
      <c r="G801" s="4">
        <v>3.1484999999999999</v>
      </c>
      <c r="H801" s="4">
        <v>4.3129999999999997</v>
      </c>
      <c r="I801" s="4">
        <v>5.2911999999999999</v>
      </c>
      <c r="J801" s="4">
        <v>59.023000000000003</v>
      </c>
      <c r="K801" s="4">
        <v>108.4688</v>
      </c>
      <c r="L801" s="4">
        <v>114.1875</v>
      </c>
      <c r="M801" s="4">
        <v>111.3203</v>
      </c>
      <c r="N801" s="4">
        <v>3.3815</v>
      </c>
      <c r="O801" s="4">
        <v>3.3915999999999999</v>
      </c>
      <c r="P801" s="4">
        <v>3.2625999999999999</v>
      </c>
      <c r="Q801" s="4">
        <v>3.2262</v>
      </c>
    </row>
    <row r="802" spans="1:17" ht="15" customHeight="1" x14ac:dyDescent="0.2">
      <c r="A802" s="3">
        <v>43382</v>
      </c>
      <c r="B802" s="4">
        <v>24.2</v>
      </c>
      <c r="C802" s="4">
        <v>6.6</v>
      </c>
      <c r="D802" s="4">
        <v>7.9</v>
      </c>
      <c r="E802" s="4">
        <v>5.3</v>
      </c>
      <c r="F802" s="4">
        <v>15.2143</v>
      </c>
      <c r="G802" s="4">
        <v>3.1511</v>
      </c>
      <c r="H802" s="4">
        <v>4.3159000000000001</v>
      </c>
      <c r="I802" s="4">
        <v>5.2952000000000004</v>
      </c>
      <c r="J802" s="4">
        <v>59.435000000000002</v>
      </c>
      <c r="K802" s="4">
        <v>108.4688</v>
      </c>
      <c r="L802" s="4">
        <v>114.2188</v>
      </c>
      <c r="M802" s="4">
        <v>111.4766</v>
      </c>
      <c r="N802" s="4">
        <v>3.3359999999999999</v>
      </c>
      <c r="O802" s="4">
        <v>3.3934000000000002</v>
      </c>
      <c r="P802" s="4">
        <v>3.2576999999999998</v>
      </c>
      <c r="Q802" s="4">
        <v>3.2008000000000001</v>
      </c>
    </row>
    <row r="803" spans="1:17" ht="15" customHeight="1" x14ac:dyDescent="0.2">
      <c r="A803" s="3">
        <v>43383</v>
      </c>
      <c r="B803" s="4">
        <v>24.2</v>
      </c>
      <c r="C803" s="4">
        <v>5.6</v>
      </c>
      <c r="D803" s="4">
        <v>7.4</v>
      </c>
      <c r="E803" s="4">
        <v>4.5999999999999996</v>
      </c>
      <c r="F803" s="4">
        <v>15.2225</v>
      </c>
      <c r="G803" s="4">
        <v>3.1556000000000002</v>
      </c>
      <c r="H803" s="4">
        <v>4.3211000000000004</v>
      </c>
      <c r="I803" s="4">
        <v>5.3014999999999999</v>
      </c>
      <c r="J803" s="4">
        <v>59.774999999999999</v>
      </c>
      <c r="K803" s="4">
        <v>108.7734</v>
      </c>
      <c r="L803" s="4">
        <v>114.5625</v>
      </c>
      <c r="M803" s="4">
        <v>111.875</v>
      </c>
      <c r="N803" s="4">
        <v>3.2984</v>
      </c>
      <c r="O803" s="4">
        <v>3.3064</v>
      </c>
      <c r="P803" s="4">
        <v>3.1897000000000002</v>
      </c>
      <c r="Q803" s="4">
        <v>3.1351</v>
      </c>
    </row>
    <row r="804" spans="1:17" ht="15" customHeight="1" x14ac:dyDescent="0.2">
      <c r="A804" s="3">
        <v>43384</v>
      </c>
      <c r="B804" s="4">
        <v>23.7</v>
      </c>
      <c r="C804" s="4">
        <v>7.3</v>
      </c>
      <c r="D804" s="4">
        <v>8.8000000000000007</v>
      </c>
      <c r="E804" s="4">
        <v>6.6</v>
      </c>
      <c r="F804" s="4">
        <v>15.246499999999999</v>
      </c>
      <c r="G804" s="4">
        <v>3.1644999999999999</v>
      </c>
      <c r="H804" s="4">
        <v>4.3316999999999997</v>
      </c>
      <c r="I804" s="4">
        <v>5.3136000000000001</v>
      </c>
      <c r="J804" s="4">
        <v>60.758000000000003</v>
      </c>
      <c r="K804" s="4">
        <v>108.9297</v>
      </c>
      <c r="L804" s="4">
        <v>114.9297</v>
      </c>
      <c r="M804" s="4">
        <v>112.3359</v>
      </c>
      <c r="N804" s="4">
        <v>3.1913999999999998</v>
      </c>
      <c r="O804" s="4">
        <v>3.2667999999999999</v>
      </c>
      <c r="P804" s="4">
        <v>3.1202999999999999</v>
      </c>
      <c r="Q804" s="4">
        <v>3.0609000000000002</v>
      </c>
    </row>
    <row r="805" spans="1:17" ht="15" customHeight="1" x14ac:dyDescent="0.2">
      <c r="A805" s="3">
        <v>43385</v>
      </c>
      <c r="B805" s="4">
        <v>23.7</v>
      </c>
      <c r="C805" s="4">
        <v>9.1</v>
      </c>
      <c r="D805" s="4">
        <v>9.5</v>
      </c>
      <c r="E805" s="4">
        <v>6.5</v>
      </c>
      <c r="F805" s="4">
        <v>15.247299999999999</v>
      </c>
      <c r="G805" s="4">
        <v>3.1663000000000001</v>
      </c>
      <c r="H805" s="4">
        <v>4.3334999999999999</v>
      </c>
      <c r="I805" s="4">
        <v>5.3155000000000001</v>
      </c>
      <c r="J805" s="4">
        <v>60.634999999999998</v>
      </c>
      <c r="K805" s="4">
        <v>108.7813</v>
      </c>
      <c r="L805" s="4">
        <v>114.8125</v>
      </c>
      <c r="M805" s="4">
        <v>112.25</v>
      </c>
      <c r="N805" s="4">
        <v>3.2040000000000002</v>
      </c>
      <c r="O805" s="4">
        <v>3.3117000000000001</v>
      </c>
      <c r="P805" s="4">
        <v>3.1454</v>
      </c>
      <c r="Q805" s="4">
        <v>3.0758999999999999</v>
      </c>
    </row>
    <row r="806" spans="1:17" ht="15" customHeight="1" x14ac:dyDescent="0.2">
      <c r="A806" s="3">
        <v>43388</v>
      </c>
      <c r="B806" s="4">
        <v>21.2</v>
      </c>
      <c r="C806" s="4">
        <v>9</v>
      </c>
      <c r="D806" s="4">
        <v>9.1999999999999993</v>
      </c>
      <c r="E806" s="4">
        <v>6.8</v>
      </c>
      <c r="F806" s="4">
        <v>15.262600000000001</v>
      </c>
      <c r="G806" s="4">
        <v>3.1707999999999998</v>
      </c>
      <c r="H806" s="4">
        <v>4.3395000000000001</v>
      </c>
      <c r="I806" s="4">
        <v>5.3227000000000002</v>
      </c>
      <c r="J806" s="4">
        <v>61.429000000000002</v>
      </c>
      <c r="K806" s="4">
        <v>109.0938</v>
      </c>
      <c r="L806" s="4">
        <v>115.2813</v>
      </c>
      <c r="M806" s="4">
        <v>112.75</v>
      </c>
      <c r="N806" s="4">
        <v>3.1193</v>
      </c>
      <c r="O806" s="4">
        <v>3.2231000000000001</v>
      </c>
      <c r="P806" s="4">
        <v>3.0529999999999999</v>
      </c>
      <c r="Q806" s="4">
        <v>2.9941</v>
      </c>
    </row>
    <row r="807" spans="1:17" ht="15" customHeight="1" x14ac:dyDescent="0.2">
      <c r="A807" s="3">
        <v>43389</v>
      </c>
      <c r="B807" s="4">
        <v>24</v>
      </c>
      <c r="C807" s="4">
        <v>7.5</v>
      </c>
      <c r="D807" s="4">
        <v>8.4</v>
      </c>
      <c r="E807" s="4">
        <v>6.6</v>
      </c>
      <c r="F807" s="4">
        <v>15.2653</v>
      </c>
      <c r="G807" s="4">
        <v>3.1749999999999998</v>
      </c>
      <c r="H807" s="4">
        <v>4.3442999999999996</v>
      </c>
      <c r="I807" s="4">
        <v>5.3278999999999996</v>
      </c>
      <c r="J807" s="4">
        <v>61.423999999999999</v>
      </c>
      <c r="K807" s="4">
        <v>109.3438</v>
      </c>
      <c r="L807" s="4">
        <v>115.5703</v>
      </c>
      <c r="M807" s="4">
        <v>113.0313</v>
      </c>
      <c r="N807" s="4">
        <v>3.1193</v>
      </c>
      <c r="O807" s="4">
        <v>3.153</v>
      </c>
      <c r="P807" s="4">
        <v>2.9969000000000001</v>
      </c>
      <c r="Q807" s="4">
        <v>2.9487000000000001</v>
      </c>
    </row>
    <row r="808" spans="1:17" ht="15" customHeight="1" x14ac:dyDescent="0.2">
      <c r="A808" s="3">
        <v>43390</v>
      </c>
      <c r="B808" s="4">
        <v>24.4</v>
      </c>
      <c r="C808" s="4">
        <v>7.2</v>
      </c>
      <c r="D808" s="4">
        <v>7.9</v>
      </c>
      <c r="E808" s="4">
        <v>5.0999999999999996</v>
      </c>
      <c r="F808" s="4">
        <v>15.260400000000001</v>
      </c>
      <c r="G808" s="4">
        <v>3.1764999999999999</v>
      </c>
      <c r="H808" s="4">
        <v>4.3448000000000002</v>
      </c>
      <c r="I808" s="4">
        <v>5.3280000000000003</v>
      </c>
      <c r="J808" s="4">
        <v>60.94</v>
      </c>
      <c r="K808" s="4">
        <v>109.1484</v>
      </c>
      <c r="L808" s="4">
        <v>115.2813</v>
      </c>
      <c r="M808" s="4">
        <v>112.75</v>
      </c>
      <c r="N808" s="4">
        <v>3.1698</v>
      </c>
      <c r="O808" s="4">
        <v>3.2113</v>
      </c>
      <c r="P808" s="4">
        <v>3.056</v>
      </c>
      <c r="Q808" s="4">
        <v>2.9958</v>
      </c>
    </row>
    <row r="809" spans="1:17" ht="15" customHeight="1" x14ac:dyDescent="0.2">
      <c r="A809" s="3">
        <v>43391</v>
      </c>
      <c r="B809" s="4">
        <v>24.6</v>
      </c>
      <c r="C809" s="4">
        <v>8.6</v>
      </c>
      <c r="D809" s="4">
        <v>9.3000000000000007</v>
      </c>
      <c r="E809" s="4">
        <v>7</v>
      </c>
      <c r="F809" s="4">
        <v>15.2613</v>
      </c>
      <c r="G809" s="4">
        <v>3.0996000000000001</v>
      </c>
      <c r="H809" s="4">
        <v>4.2350000000000003</v>
      </c>
      <c r="I809" s="4">
        <v>5.3341000000000003</v>
      </c>
      <c r="J809" s="4">
        <v>60.485999999999997</v>
      </c>
      <c r="K809" s="4">
        <v>109.1563</v>
      </c>
      <c r="L809" s="4">
        <v>115.1797</v>
      </c>
      <c r="M809" s="4">
        <v>112.5313</v>
      </c>
      <c r="N809" s="4">
        <v>3.2164000000000001</v>
      </c>
      <c r="O809" s="4">
        <v>3.2147000000000001</v>
      </c>
      <c r="P809" s="4">
        <v>3.081</v>
      </c>
      <c r="Q809" s="4">
        <v>3.0341999999999998</v>
      </c>
    </row>
    <row r="810" spans="1:17" ht="15" customHeight="1" x14ac:dyDescent="0.2">
      <c r="A810" s="3">
        <v>43392</v>
      </c>
      <c r="B810" s="4">
        <v>22.3</v>
      </c>
      <c r="C810" s="4">
        <v>9.8000000000000007</v>
      </c>
      <c r="D810" s="4">
        <v>9.5</v>
      </c>
      <c r="E810" s="4">
        <v>7.6</v>
      </c>
      <c r="F810" s="4">
        <v>15.2842</v>
      </c>
      <c r="G810" s="4">
        <v>3.1029</v>
      </c>
      <c r="H810" s="4">
        <v>4.2403000000000004</v>
      </c>
      <c r="I810" s="4">
        <v>5.3407999999999998</v>
      </c>
      <c r="J810" s="4">
        <v>61.752000000000002</v>
      </c>
      <c r="K810" s="4">
        <v>109.2578</v>
      </c>
      <c r="L810" s="4">
        <v>115.5078</v>
      </c>
      <c r="M810" s="4">
        <v>112.9922</v>
      </c>
      <c r="N810" s="4">
        <v>3.0823</v>
      </c>
      <c r="O810" s="4">
        <v>3.1875</v>
      </c>
      <c r="P810" s="4">
        <v>3.0171999999999999</v>
      </c>
      <c r="Q810" s="4">
        <v>2.9592999999999998</v>
      </c>
    </row>
    <row r="811" spans="1:17" ht="15" customHeight="1" x14ac:dyDescent="0.2">
      <c r="A811" s="3">
        <v>43395</v>
      </c>
      <c r="B811" s="4">
        <v>17.600000000000001</v>
      </c>
      <c r="C811" s="4">
        <v>5.9</v>
      </c>
      <c r="D811" s="4">
        <v>6.7</v>
      </c>
      <c r="E811" s="4">
        <v>4</v>
      </c>
      <c r="F811" s="4">
        <v>15.2943</v>
      </c>
      <c r="G811" s="4">
        <v>3.1049000000000002</v>
      </c>
      <c r="H811" s="4">
        <v>4.2417999999999996</v>
      </c>
      <c r="I811" s="4">
        <v>5.343</v>
      </c>
      <c r="J811" s="4">
        <v>62.222999999999999</v>
      </c>
      <c r="K811" s="4">
        <v>109.1563</v>
      </c>
      <c r="L811" s="4">
        <v>115.3672</v>
      </c>
      <c r="M811" s="4">
        <v>112.9375</v>
      </c>
      <c r="N811" s="4">
        <v>3.0329000000000002</v>
      </c>
      <c r="O811" s="4">
        <v>3.2185999999999999</v>
      </c>
      <c r="P811" s="4">
        <v>3.0467</v>
      </c>
      <c r="Q811" s="4">
        <v>2.9691000000000001</v>
      </c>
    </row>
    <row r="812" spans="1:17" ht="15" customHeight="1" x14ac:dyDescent="0.2">
      <c r="A812" s="3">
        <v>43396</v>
      </c>
      <c r="B812" s="4">
        <v>19.399999999999999</v>
      </c>
      <c r="C812" s="4">
        <v>7.3</v>
      </c>
      <c r="D812" s="4">
        <v>8.5</v>
      </c>
      <c r="E812" s="4">
        <v>5.5</v>
      </c>
      <c r="F812" s="4">
        <v>15.2981</v>
      </c>
      <c r="G812" s="4">
        <v>3.109</v>
      </c>
      <c r="H812" s="4">
        <v>4.2465000000000002</v>
      </c>
      <c r="I812" s="4">
        <v>5.3479000000000001</v>
      </c>
      <c r="J812" s="4">
        <v>62.295000000000002</v>
      </c>
      <c r="K812" s="4">
        <v>109.375</v>
      </c>
      <c r="L812" s="4">
        <v>115.6328</v>
      </c>
      <c r="M812" s="4">
        <v>113.1953</v>
      </c>
      <c r="N812" s="4">
        <v>3.0249000000000001</v>
      </c>
      <c r="O812" s="4">
        <v>3.1579000000000002</v>
      </c>
      <c r="P812" s="4">
        <v>2.9954999999999998</v>
      </c>
      <c r="Q812" s="4">
        <v>2.9277000000000002</v>
      </c>
    </row>
    <row r="813" spans="1:17" ht="15" customHeight="1" x14ac:dyDescent="0.2">
      <c r="A813" s="3">
        <v>43397</v>
      </c>
      <c r="B813" s="4">
        <v>20.399999999999999</v>
      </c>
      <c r="C813" s="4">
        <v>5.0999999999999996</v>
      </c>
      <c r="D813" s="4">
        <v>7.5</v>
      </c>
      <c r="E813" s="4">
        <v>3.8</v>
      </c>
      <c r="F813" s="4">
        <v>15.2881</v>
      </c>
      <c r="G813" s="4">
        <v>3.1111</v>
      </c>
      <c r="H813" s="4">
        <v>4.2470999999999997</v>
      </c>
      <c r="I813" s="4">
        <v>5.3479000000000001</v>
      </c>
      <c r="J813" s="4">
        <v>61.482999999999997</v>
      </c>
      <c r="K813" s="4">
        <v>109.2813</v>
      </c>
      <c r="L813" s="4">
        <v>115.375</v>
      </c>
      <c r="M813" s="4">
        <v>112.8984</v>
      </c>
      <c r="N813" s="4">
        <v>3.1088</v>
      </c>
      <c r="O813" s="4">
        <v>3.1867000000000001</v>
      </c>
      <c r="P813" s="4">
        <v>3.0482</v>
      </c>
      <c r="Q813" s="4">
        <v>2.9771999999999998</v>
      </c>
    </row>
    <row r="814" spans="1:17" ht="15" customHeight="1" x14ac:dyDescent="0.2">
      <c r="A814" s="3">
        <v>43398</v>
      </c>
      <c r="B814" s="4">
        <v>23.5</v>
      </c>
      <c r="C814" s="4">
        <v>8.8000000000000007</v>
      </c>
      <c r="D814" s="4">
        <v>10.5</v>
      </c>
      <c r="E814" s="4">
        <v>7.6</v>
      </c>
      <c r="F814" s="4">
        <v>15.313499999999999</v>
      </c>
      <c r="G814" s="4">
        <v>3.1233</v>
      </c>
      <c r="H814" s="4">
        <v>4.2619999999999996</v>
      </c>
      <c r="I814" s="4">
        <v>5.3642000000000003</v>
      </c>
      <c r="J814" s="4">
        <v>62.576000000000001</v>
      </c>
      <c r="K814" s="4">
        <v>109.9375</v>
      </c>
      <c r="L814" s="4">
        <v>116.25</v>
      </c>
      <c r="M814" s="4">
        <v>113.8438</v>
      </c>
      <c r="N814" s="4">
        <v>2.9937999999999998</v>
      </c>
      <c r="O814" s="4">
        <v>3.0055999999999998</v>
      </c>
      <c r="P814" s="4">
        <v>2.88</v>
      </c>
      <c r="Q814" s="4">
        <v>2.8256000000000001</v>
      </c>
    </row>
    <row r="815" spans="1:17" ht="15" customHeight="1" x14ac:dyDescent="0.2">
      <c r="A815" s="3">
        <v>43399</v>
      </c>
      <c r="B815" s="4">
        <v>16.8</v>
      </c>
      <c r="C815" s="4">
        <v>3</v>
      </c>
      <c r="D815" s="4">
        <v>4.0999999999999996</v>
      </c>
      <c r="E815" s="4">
        <v>0.9</v>
      </c>
      <c r="F815" s="4">
        <v>15.3179</v>
      </c>
      <c r="G815" s="4">
        <v>3.1253000000000002</v>
      </c>
      <c r="H815" s="4">
        <v>4.2633999999999999</v>
      </c>
      <c r="I815" s="4">
        <v>5.3654000000000002</v>
      </c>
      <c r="J815" s="4">
        <v>62.688000000000002</v>
      </c>
      <c r="K815" s="4">
        <v>109.8438</v>
      </c>
      <c r="L815" s="4">
        <v>116.0938</v>
      </c>
      <c r="M815" s="4">
        <v>113.6797</v>
      </c>
      <c r="N815" s="4">
        <v>2.9817999999999998</v>
      </c>
      <c r="O815" s="4">
        <v>3.0343</v>
      </c>
      <c r="P815" s="4">
        <v>2.9123000000000001</v>
      </c>
      <c r="Q815" s="4">
        <v>2.8531</v>
      </c>
    </row>
    <row r="816" spans="1:17" ht="15" customHeight="1" x14ac:dyDescent="0.2">
      <c r="A816" s="3">
        <v>43402</v>
      </c>
      <c r="B816" s="4">
        <v>22.9</v>
      </c>
      <c r="C816" s="4">
        <v>5.9</v>
      </c>
      <c r="D816" s="4">
        <v>7.9</v>
      </c>
      <c r="E816" s="4">
        <v>5.2</v>
      </c>
      <c r="F816" s="4">
        <v>15.3118</v>
      </c>
      <c r="G816" s="4">
        <v>3.1278000000000001</v>
      </c>
      <c r="H816" s="4">
        <v>4.2649999999999997</v>
      </c>
      <c r="I816" s="4">
        <v>5.3662000000000001</v>
      </c>
      <c r="J816" s="4">
        <v>62.12</v>
      </c>
      <c r="K816" s="4">
        <v>109.8125</v>
      </c>
      <c r="L816" s="4">
        <v>115.9688</v>
      </c>
      <c r="M816" s="4">
        <v>113.4688</v>
      </c>
      <c r="N816" s="4">
        <v>3.0396999999999998</v>
      </c>
      <c r="O816" s="4">
        <v>3.0451999999999999</v>
      </c>
      <c r="P816" s="4">
        <v>2.9386000000000001</v>
      </c>
      <c r="Q816" s="4">
        <v>2.8881999999999999</v>
      </c>
    </row>
    <row r="817" spans="1:17" ht="15" customHeight="1" x14ac:dyDescent="0.2">
      <c r="A817" s="3">
        <v>43403</v>
      </c>
      <c r="B817" s="4">
        <v>22.3</v>
      </c>
      <c r="C817" s="4">
        <v>5.5</v>
      </c>
      <c r="D817" s="4">
        <v>6.9</v>
      </c>
      <c r="E817" s="4">
        <v>3.6</v>
      </c>
      <c r="F817" s="4">
        <v>15.3325</v>
      </c>
      <c r="G817" s="4">
        <v>3.1353</v>
      </c>
      <c r="H817" s="4">
        <v>4.2759</v>
      </c>
      <c r="I817" s="4">
        <v>5.3792</v>
      </c>
      <c r="J817" s="4">
        <v>63.28</v>
      </c>
      <c r="K817" s="4">
        <v>110.5547</v>
      </c>
      <c r="L817" s="4">
        <v>117.0078</v>
      </c>
      <c r="M817" s="4">
        <v>114.6484</v>
      </c>
      <c r="N817" s="4">
        <v>2.9203000000000001</v>
      </c>
      <c r="O817" s="4">
        <v>2.8376000000000001</v>
      </c>
      <c r="P817" s="4">
        <v>2.7364999999999999</v>
      </c>
      <c r="Q817" s="4">
        <v>2.6985000000000001</v>
      </c>
    </row>
    <row r="818" spans="1:17" ht="15" customHeight="1" x14ac:dyDescent="0.2">
      <c r="A818" s="3">
        <v>43404</v>
      </c>
      <c r="B818" s="4">
        <v>24.6</v>
      </c>
      <c r="C818" s="4">
        <v>5.7</v>
      </c>
      <c r="D818" s="4">
        <v>6.9</v>
      </c>
      <c r="E818" s="4">
        <v>5.5</v>
      </c>
      <c r="F818" s="4">
        <v>15.3254</v>
      </c>
      <c r="G818" s="4">
        <v>3.1377999999999999</v>
      </c>
      <c r="H818" s="4">
        <v>4.2774999999999999</v>
      </c>
      <c r="I818" s="4">
        <v>5.3792999999999997</v>
      </c>
      <c r="J818" s="4">
        <v>62.643000000000001</v>
      </c>
      <c r="K818" s="4">
        <v>110.5313</v>
      </c>
      <c r="L818" s="4">
        <v>116.875</v>
      </c>
      <c r="M818" s="4">
        <v>114.35939999999999</v>
      </c>
      <c r="N818" s="4">
        <v>2.9847999999999999</v>
      </c>
      <c r="O818" s="4">
        <v>2.8464</v>
      </c>
      <c r="P818" s="4">
        <v>2.7641</v>
      </c>
      <c r="Q818" s="4">
        <v>2.7458999999999998</v>
      </c>
    </row>
    <row r="819" spans="1:17" ht="15" customHeight="1" x14ac:dyDescent="0.2">
      <c r="A819" s="3">
        <v>43405</v>
      </c>
      <c r="B819" s="4">
        <v>21.6</v>
      </c>
      <c r="C819" s="4">
        <v>6.3</v>
      </c>
      <c r="D819" s="4">
        <v>7</v>
      </c>
      <c r="E819" s="4">
        <v>4.7</v>
      </c>
      <c r="F819" s="4">
        <v>15.331099999999999</v>
      </c>
      <c r="G819" s="4">
        <v>3.1457999999999999</v>
      </c>
      <c r="H819" s="4">
        <v>4.2851999999999997</v>
      </c>
      <c r="I819" s="4">
        <v>5.3868</v>
      </c>
      <c r="J819" s="4">
        <v>62.476999999999997</v>
      </c>
      <c r="K819" s="4">
        <v>110.5391</v>
      </c>
      <c r="L819" s="4">
        <v>116.8516</v>
      </c>
      <c r="M819" s="4">
        <v>114.3125</v>
      </c>
      <c r="N819" s="4">
        <v>3.0003000000000002</v>
      </c>
      <c r="O819" s="4">
        <v>2.8506999999999998</v>
      </c>
      <c r="P819" s="4">
        <v>2.7736999999999998</v>
      </c>
      <c r="Q819" s="4">
        <v>2.7562000000000002</v>
      </c>
    </row>
    <row r="820" spans="1:17" ht="15" customHeight="1" x14ac:dyDescent="0.2">
      <c r="A820" s="3">
        <v>43406</v>
      </c>
      <c r="B820" s="4">
        <v>26.6</v>
      </c>
      <c r="C820" s="4">
        <v>11.7</v>
      </c>
      <c r="D820" s="4">
        <v>12.3</v>
      </c>
      <c r="E820" s="4">
        <v>9.1999999999999993</v>
      </c>
      <c r="F820" s="4">
        <v>15.3224</v>
      </c>
      <c r="G820" s="4">
        <v>3.1452</v>
      </c>
      <c r="H820" s="4">
        <v>4.2820999999999998</v>
      </c>
      <c r="I820" s="4">
        <v>5.3826999999999998</v>
      </c>
      <c r="J820" s="4">
        <v>61.743000000000002</v>
      </c>
      <c r="K820" s="4">
        <v>110.0391</v>
      </c>
      <c r="L820" s="4">
        <v>116.125</v>
      </c>
      <c r="M820" s="4">
        <v>113.5313</v>
      </c>
      <c r="N820" s="4">
        <v>3.0758000000000001</v>
      </c>
      <c r="O820" s="4">
        <v>2.9935</v>
      </c>
      <c r="P820" s="4">
        <v>2.9174000000000002</v>
      </c>
      <c r="Q820" s="4">
        <v>2.8832</v>
      </c>
    </row>
    <row r="821" spans="1:17" ht="15" customHeight="1" x14ac:dyDescent="0.2">
      <c r="A821" s="3">
        <v>43409</v>
      </c>
      <c r="B821" s="4">
        <v>21.4</v>
      </c>
      <c r="C821" s="4">
        <v>8.9</v>
      </c>
      <c r="D821" s="4">
        <v>9</v>
      </c>
      <c r="E821" s="4">
        <v>6</v>
      </c>
      <c r="F821" s="4">
        <v>15.326599999999999</v>
      </c>
      <c r="G821" s="4">
        <v>3.1465999999999998</v>
      </c>
      <c r="H821" s="4">
        <v>4.2824999999999998</v>
      </c>
      <c r="I821" s="4">
        <v>5.3826000000000001</v>
      </c>
      <c r="J821" s="4">
        <v>61.838000000000001</v>
      </c>
      <c r="K821" s="4">
        <v>109.8438</v>
      </c>
      <c r="L821" s="4">
        <v>115.8438</v>
      </c>
      <c r="M821" s="4">
        <v>113.2266</v>
      </c>
      <c r="N821" s="4">
        <v>3.0653000000000001</v>
      </c>
      <c r="O821" s="4">
        <v>3.0507</v>
      </c>
      <c r="P821" s="4">
        <v>2.9742999999999999</v>
      </c>
      <c r="Q821" s="4">
        <v>2.9336000000000002</v>
      </c>
    </row>
    <row r="822" spans="1:17" ht="15" customHeight="1" x14ac:dyDescent="0.2">
      <c r="A822" s="3">
        <v>43410</v>
      </c>
      <c r="B822" s="4">
        <v>18.7</v>
      </c>
      <c r="C822" s="4">
        <v>6.7</v>
      </c>
      <c r="D822" s="4">
        <v>6.4</v>
      </c>
      <c r="E822" s="4">
        <v>3.1</v>
      </c>
      <c r="F822" s="4">
        <v>15.327999999999999</v>
      </c>
      <c r="G822" s="4">
        <v>3.1497999999999999</v>
      </c>
      <c r="H822" s="4">
        <v>4.2855999999999996</v>
      </c>
      <c r="I822" s="4">
        <v>5.3856000000000002</v>
      </c>
      <c r="J822" s="4">
        <v>61.750999999999998</v>
      </c>
      <c r="K822" s="4">
        <v>109.9375</v>
      </c>
      <c r="L822" s="4">
        <v>115.9063</v>
      </c>
      <c r="M822" s="4">
        <v>113.26560000000001</v>
      </c>
      <c r="N822" s="4">
        <v>3.0739000000000001</v>
      </c>
      <c r="O822" s="4">
        <v>3.0263</v>
      </c>
      <c r="P822" s="4">
        <v>2.9636</v>
      </c>
      <c r="Q822" s="4">
        <v>2.9281000000000001</v>
      </c>
    </row>
    <row r="823" spans="1:17" ht="15" customHeight="1" x14ac:dyDescent="0.2">
      <c r="A823" s="3">
        <v>43411</v>
      </c>
      <c r="B823" s="4">
        <v>17</v>
      </c>
      <c r="C823" s="4">
        <v>5.3</v>
      </c>
      <c r="D823" s="4">
        <v>4.5</v>
      </c>
      <c r="E823" s="4">
        <v>1.6</v>
      </c>
      <c r="F823" s="4">
        <v>15.3398</v>
      </c>
      <c r="G823" s="4">
        <v>3.1536</v>
      </c>
      <c r="H823" s="4">
        <v>4.2901999999999996</v>
      </c>
      <c r="I823" s="4">
        <v>5.3907999999999996</v>
      </c>
      <c r="J823" s="4">
        <v>62.331000000000003</v>
      </c>
      <c r="K823" s="4">
        <v>110.1172</v>
      </c>
      <c r="L823" s="4">
        <v>116.1484</v>
      </c>
      <c r="M823" s="4">
        <v>113.5547</v>
      </c>
      <c r="N823" s="4">
        <v>3.0131999999999999</v>
      </c>
      <c r="O823" s="4">
        <v>2.9777999999999998</v>
      </c>
      <c r="P823" s="4">
        <v>2.9176000000000002</v>
      </c>
      <c r="Q823" s="4">
        <v>2.8820000000000001</v>
      </c>
    </row>
    <row r="824" spans="1:17" ht="15" customHeight="1" x14ac:dyDescent="0.2">
      <c r="A824" s="3">
        <v>43412</v>
      </c>
      <c r="B824" s="4">
        <v>16.7</v>
      </c>
      <c r="C824" s="4">
        <v>6</v>
      </c>
      <c r="D824" s="4">
        <v>5.4</v>
      </c>
      <c r="E824" s="4">
        <v>1.6</v>
      </c>
      <c r="F824" s="4">
        <v>15.331200000000001</v>
      </c>
      <c r="G824" s="4">
        <v>3.1585999999999999</v>
      </c>
      <c r="H824" s="4">
        <v>4.2923999999999998</v>
      </c>
      <c r="I824" s="4">
        <v>5.3916000000000004</v>
      </c>
      <c r="J824" s="4">
        <v>61.262</v>
      </c>
      <c r="K824" s="4">
        <v>109.6563</v>
      </c>
      <c r="L824" s="4">
        <v>115.4375</v>
      </c>
      <c r="M824" s="4">
        <v>112.7422</v>
      </c>
      <c r="N824" s="4">
        <v>3.1227</v>
      </c>
      <c r="O824" s="4">
        <v>3.1137000000000001</v>
      </c>
      <c r="P824" s="4">
        <v>3.0619999999999998</v>
      </c>
      <c r="Q824" s="4">
        <v>3.0165000000000002</v>
      </c>
    </row>
    <row r="825" spans="1:17" ht="15" customHeight="1" x14ac:dyDescent="0.2">
      <c r="A825" s="3">
        <v>43413</v>
      </c>
      <c r="B825" s="4">
        <v>16.899999999999999</v>
      </c>
      <c r="C825" s="4">
        <v>6.4</v>
      </c>
      <c r="D825" s="4">
        <v>6.5</v>
      </c>
      <c r="E825" s="4">
        <v>2.5</v>
      </c>
      <c r="F825" s="4">
        <v>15.3155</v>
      </c>
      <c r="G825" s="4">
        <v>3.1570999999999998</v>
      </c>
      <c r="H825" s="4">
        <v>4.2877999999999998</v>
      </c>
      <c r="I825" s="4">
        <v>5.3852000000000002</v>
      </c>
      <c r="J825" s="4">
        <v>60.109000000000002</v>
      </c>
      <c r="K825" s="4">
        <v>109.0313</v>
      </c>
      <c r="L825" s="4">
        <v>114.5391</v>
      </c>
      <c r="M825" s="4">
        <v>111.7188</v>
      </c>
      <c r="N825" s="4">
        <v>3.2442000000000002</v>
      </c>
      <c r="O825" s="4">
        <v>3.2925</v>
      </c>
      <c r="P825" s="4">
        <v>3.2414000000000001</v>
      </c>
      <c r="Q825" s="4">
        <v>3.1850999999999998</v>
      </c>
    </row>
    <row r="826" spans="1:17" ht="15" customHeight="1" x14ac:dyDescent="0.2">
      <c r="A826" s="3">
        <v>43416</v>
      </c>
      <c r="B826" s="4">
        <v>19.5</v>
      </c>
      <c r="C826" s="4">
        <v>7.9</v>
      </c>
      <c r="D826" s="4">
        <v>8.3000000000000007</v>
      </c>
      <c r="E826" s="4">
        <v>4.0999999999999996</v>
      </c>
      <c r="F826" s="4">
        <v>15.315899999999999</v>
      </c>
      <c r="G826" s="4">
        <v>3.16</v>
      </c>
      <c r="H826" s="4">
        <v>4.2908999999999997</v>
      </c>
      <c r="I826" s="4">
        <v>5.3883000000000001</v>
      </c>
      <c r="J826" s="4">
        <v>59.959000000000003</v>
      </c>
      <c r="K826" s="4">
        <v>109.0547</v>
      </c>
      <c r="L826" s="4">
        <v>114.5938</v>
      </c>
      <c r="M826" s="4">
        <v>111.7734</v>
      </c>
      <c r="N826" s="4">
        <v>3.2597</v>
      </c>
      <c r="O826" s="4">
        <v>3.2877000000000001</v>
      </c>
      <c r="P826" s="4">
        <v>3.2320000000000002</v>
      </c>
      <c r="Q826" s="4">
        <v>3.1768999999999998</v>
      </c>
    </row>
    <row r="827" spans="1:17" ht="15" customHeight="1" x14ac:dyDescent="0.2">
      <c r="A827" s="3">
        <v>43417</v>
      </c>
      <c r="B827" s="4">
        <v>23.3</v>
      </c>
      <c r="C827" s="4">
        <v>9.8000000000000007</v>
      </c>
      <c r="D827" s="4">
        <v>11.9</v>
      </c>
      <c r="E827" s="4">
        <v>6.8</v>
      </c>
      <c r="F827" s="4">
        <v>15.3208</v>
      </c>
      <c r="G827" s="4">
        <v>3.1640000000000001</v>
      </c>
      <c r="H827" s="4">
        <v>4.2953999999999999</v>
      </c>
      <c r="I827" s="4">
        <v>5.3936000000000002</v>
      </c>
      <c r="J827" s="4">
        <v>60.097999999999999</v>
      </c>
      <c r="K827" s="4">
        <v>109.2734</v>
      </c>
      <c r="L827" s="4">
        <v>114.8203</v>
      </c>
      <c r="M827" s="4">
        <v>112.0703</v>
      </c>
      <c r="N827" s="4">
        <v>3.2444000000000002</v>
      </c>
      <c r="O827" s="4">
        <v>3.2277</v>
      </c>
      <c r="P827" s="4">
        <v>3.1884999999999999</v>
      </c>
      <c r="Q827" s="4">
        <v>3.1288</v>
      </c>
    </row>
    <row r="828" spans="1:17" ht="15" customHeight="1" x14ac:dyDescent="0.2">
      <c r="A828" s="3">
        <v>43418</v>
      </c>
      <c r="B828" s="4">
        <v>18.3</v>
      </c>
      <c r="C828" s="4">
        <v>6.7</v>
      </c>
      <c r="D828" s="4">
        <v>8.1999999999999993</v>
      </c>
      <c r="E828" s="4">
        <v>3.1</v>
      </c>
      <c r="F828" s="4">
        <v>15.336</v>
      </c>
      <c r="G828" s="4">
        <v>3.1677</v>
      </c>
      <c r="H828" s="4">
        <v>4.3003</v>
      </c>
      <c r="I828" s="4">
        <v>5.3994999999999997</v>
      </c>
      <c r="J828" s="4">
        <v>60.875</v>
      </c>
      <c r="K828" s="4">
        <v>109.4297</v>
      </c>
      <c r="L828" s="4">
        <v>115.1016</v>
      </c>
      <c r="M828" s="4">
        <v>112.4375</v>
      </c>
      <c r="N828" s="4">
        <v>3.1612</v>
      </c>
      <c r="O828" s="4">
        <v>3.1855000000000002</v>
      </c>
      <c r="P828" s="4">
        <v>3.1343999999999999</v>
      </c>
      <c r="Q828" s="4">
        <v>3.0695000000000001</v>
      </c>
    </row>
    <row r="829" spans="1:17" ht="15" customHeight="1" x14ac:dyDescent="0.2">
      <c r="A829" s="3">
        <v>43419</v>
      </c>
      <c r="B829" s="4">
        <v>18.5</v>
      </c>
      <c r="C829" s="4">
        <v>6.9</v>
      </c>
      <c r="D829" s="4">
        <v>8.4</v>
      </c>
      <c r="E829" s="4">
        <v>3.8</v>
      </c>
      <c r="F829" s="4">
        <v>15.3401</v>
      </c>
      <c r="G829" s="4">
        <v>3.1755</v>
      </c>
      <c r="H829" s="4">
        <v>4.3079000000000001</v>
      </c>
      <c r="I829" s="4">
        <v>5.4063999999999997</v>
      </c>
      <c r="J829" s="4">
        <v>60.618000000000002</v>
      </c>
      <c r="K829" s="4">
        <v>109.4063</v>
      </c>
      <c r="L829" s="4">
        <v>115.0625</v>
      </c>
      <c r="M829" s="4">
        <v>112.3125</v>
      </c>
      <c r="N829" s="4">
        <v>3.1865999999999999</v>
      </c>
      <c r="O829" s="4">
        <v>3.1979000000000002</v>
      </c>
      <c r="P829" s="4">
        <v>3.1465000000000001</v>
      </c>
      <c r="Q829" s="4">
        <v>3.0922000000000001</v>
      </c>
    </row>
    <row r="830" spans="1:17" ht="15" customHeight="1" x14ac:dyDescent="0.2">
      <c r="A830" s="3">
        <v>43420</v>
      </c>
      <c r="B830" s="4">
        <v>23</v>
      </c>
      <c r="C830" s="4">
        <v>7.8</v>
      </c>
      <c r="D830" s="4">
        <v>9.1</v>
      </c>
      <c r="E830" s="4">
        <v>5.2</v>
      </c>
      <c r="F830" s="4">
        <v>15.343400000000001</v>
      </c>
      <c r="G830" s="4">
        <v>3.1785999999999999</v>
      </c>
      <c r="H830" s="4">
        <v>4.3121</v>
      </c>
      <c r="I830" s="4">
        <v>5.4109999999999996</v>
      </c>
      <c r="J830" s="4">
        <v>60.65</v>
      </c>
      <c r="K830" s="4">
        <v>109.4688</v>
      </c>
      <c r="L830" s="4">
        <v>115.2578</v>
      </c>
      <c r="M830" s="4">
        <v>112.5313</v>
      </c>
      <c r="N830" s="4">
        <v>3.1827999999999999</v>
      </c>
      <c r="O830" s="4">
        <v>3.1823000000000001</v>
      </c>
      <c r="P830" s="4">
        <v>3.1095999999999999</v>
      </c>
      <c r="Q830" s="4">
        <v>3.0573000000000001</v>
      </c>
    </row>
    <row r="831" spans="1:17" ht="15" customHeight="1" x14ac:dyDescent="0.2">
      <c r="A831" s="3">
        <v>43423</v>
      </c>
      <c r="B831" s="4">
        <v>21.4</v>
      </c>
      <c r="C831" s="4">
        <v>7.1</v>
      </c>
      <c r="D831" s="4">
        <v>8.8000000000000007</v>
      </c>
      <c r="E831" s="4">
        <v>4.5999999999999996</v>
      </c>
      <c r="F831" s="4">
        <v>15.3398</v>
      </c>
      <c r="G831" s="4">
        <v>3.1825000000000001</v>
      </c>
      <c r="H831" s="4">
        <v>4.3150000000000004</v>
      </c>
      <c r="I831" s="4">
        <v>5.4130000000000003</v>
      </c>
      <c r="J831" s="4">
        <v>60.253999999999998</v>
      </c>
      <c r="K831" s="4">
        <v>109.6563</v>
      </c>
      <c r="L831" s="4">
        <v>115.2891</v>
      </c>
      <c r="M831" s="4">
        <v>112.4609</v>
      </c>
      <c r="N831" s="4">
        <v>3.2242000000000002</v>
      </c>
      <c r="O831" s="4">
        <v>3.1316000000000002</v>
      </c>
      <c r="P831" s="4">
        <v>3.1049000000000002</v>
      </c>
      <c r="Q831" s="4">
        <v>3.0695999999999999</v>
      </c>
    </row>
    <row r="832" spans="1:17" ht="15" customHeight="1" x14ac:dyDescent="0.2">
      <c r="A832" s="3">
        <v>43424</v>
      </c>
      <c r="B832" s="4">
        <v>19.2</v>
      </c>
      <c r="C832" s="4">
        <v>7.1</v>
      </c>
      <c r="D832" s="4">
        <v>8.5</v>
      </c>
      <c r="E832" s="4">
        <v>3.9</v>
      </c>
      <c r="F832" s="4">
        <v>15.340299999999999</v>
      </c>
      <c r="G832" s="4">
        <v>3.1844999999999999</v>
      </c>
      <c r="H832" s="4">
        <v>4.3163999999999998</v>
      </c>
      <c r="I832" s="4">
        <v>5.4141000000000004</v>
      </c>
      <c r="J832" s="4">
        <v>60.118000000000002</v>
      </c>
      <c r="K832" s="4">
        <v>109.5625</v>
      </c>
      <c r="L832" s="4">
        <v>115.14060000000001</v>
      </c>
      <c r="M832" s="4">
        <v>112.2891</v>
      </c>
      <c r="N832" s="4">
        <v>3.2383000000000002</v>
      </c>
      <c r="O832" s="4">
        <v>3.1598000000000002</v>
      </c>
      <c r="P832" s="4">
        <v>3.1356000000000002</v>
      </c>
      <c r="Q832" s="4">
        <v>3.0983999999999998</v>
      </c>
    </row>
    <row r="833" spans="1:17" ht="15" customHeight="1" x14ac:dyDescent="0.2">
      <c r="A833" s="3">
        <v>43425</v>
      </c>
      <c r="B833" s="4">
        <v>20.3</v>
      </c>
      <c r="C833" s="4">
        <v>5.7</v>
      </c>
      <c r="D833" s="4">
        <v>5.9</v>
      </c>
      <c r="E833" s="4">
        <v>1.8</v>
      </c>
      <c r="F833" s="4">
        <v>15.3256</v>
      </c>
      <c r="G833" s="4">
        <v>3.1859999999999999</v>
      </c>
      <c r="H833" s="4">
        <v>4.3164999999999996</v>
      </c>
      <c r="I833" s="4">
        <v>5.4124999999999996</v>
      </c>
      <c r="J833" s="4">
        <v>59.043999999999997</v>
      </c>
      <c r="K833" s="4">
        <v>109.39060000000001</v>
      </c>
      <c r="L833" s="4">
        <v>114.8203</v>
      </c>
      <c r="M833" s="4">
        <v>111.8125</v>
      </c>
      <c r="N833" s="4">
        <v>3.3532999999999999</v>
      </c>
      <c r="O833" s="4">
        <v>3.21</v>
      </c>
      <c r="P833" s="4">
        <v>3.2002000000000002</v>
      </c>
      <c r="Q833" s="4">
        <v>3.1770999999999998</v>
      </c>
    </row>
    <row r="834" spans="1:17" ht="15" customHeight="1" x14ac:dyDescent="0.2">
      <c r="A834" s="3">
        <v>43426</v>
      </c>
      <c r="B834" s="4">
        <v>19.899999999999999</v>
      </c>
      <c r="C834" s="4">
        <v>5.6</v>
      </c>
      <c r="D834" s="4">
        <v>5.9</v>
      </c>
      <c r="E834" s="4">
        <v>2.4</v>
      </c>
      <c r="F834" s="4">
        <v>15.347300000000001</v>
      </c>
      <c r="G834" s="4">
        <v>3.1962999999999999</v>
      </c>
      <c r="H834" s="4">
        <v>4.3281000000000001</v>
      </c>
      <c r="I834" s="4">
        <v>5.4249999999999998</v>
      </c>
      <c r="J834" s="4">
        <v>59.872</v>
      </c>
      <c r="K834" s="4">
        <v>109.7422</v>
      </c>
      <c r="L834" s="4">
        <v>115.2813</v>
      </c>
      <c r="M834" s="4">
        <v>112.3203</v>
      </c>
      <c r="N834" s="4">
        <v>3.2623000000000002</v>
      </c>
      <c r="O834" s="4">
        <v>3.1173999999999999</v>
      </c>
      <c r="P834" s="4">
        <v>3.1139999999999999</v>
      </c>
      <c r="Q834" s="4">
        <v>3.0964</v>
      </c>
    </row>
    <row r="835" spans="1:17" ht="15" customHeight="1" x14ac:dyDescent="0.2">
      <c r="A835" s="3">
        <v>43427</v>
      </c>
      <c r="B835" s="4">
        <v>21.7</v>
      </c>
      <c r="C835" s="4">
        <v>10.5</v>
      </c>
      <c r="D835" s="4">
        <v>10.4</v>
      </c>
      <c r="E835" s="4">
        <v>6.2</v>
      </c>
      <c r="F835" s="4">
        <v>15.361000000000001</v>
      </c>
      <c r="G835" s="4">
        <v>3.2</v>
      </c>
      <c r="H835" s="4">
        <v>4.3331999999999997</v>
      </c>
      <c r="I835" s="4">
        <v>5.4314999999999998</v>
      </c>
      <c r="J835" s="4">
        <v>60.552999999999997</v>
      </c>
      <c r="K835" s="4">
        <v>109.9063</v>
      </c>
      <c r="L835" s="4">
        <v>115.5938</v>
      </c>
      <c r="M835" s="4">
        <v>112.75</v>
      </c>
      <c r="N835" s="4">
        <v>3.1890999999999998</v>
      </c>
      <c r="O835" s="4">
        <v>3.0737000000000001</v>
      </c>
      <c r="P835" s="4">
        <v>3.0543</v>
      </c>
      <c r="Q835" s="4">
        <v>3.0272999999999999</v>
      </c>
    </row>
    <row r="836" spans="1:17" ht="15" customHeight="1" x14ac:dyDescent="0.2">
      <c r="A836" s="3">
        <v>43430</v>
      </c>
      <c r="B836" s="4">
        <v>22.2</v>
      </c>
      <c r="C836" s="4">
        <v>8.4</v>
      </c>
      <c r="D836" s="4">
        <v>8.3000000000000007</v>
      </c>
      <c r="E836" s="4">
        <v>4.0999999999999996</v>
      </c>
      <c r="F836" s="4">
        <v>15.3775</v>
      </c>
      <c r="G836" s="4">
        <v>3.2067000000000001</v>
      </c>
      <c r="H836" s="4">
        <v>4.3421000000000003</v>
      </c>
      <c r="I836" s="4">
        <v>5.4417999999999997</v>
      </c>
      <c r="J836" s="4">
        <v>61.418999999999997</v>
      </c>
      <c r="K836" s="4">
        <v>110.5313</v>
      </c>
      <c r="L836" s="4">
        <v>116.3828</v>
      </c>
      <c r="M836" s="4">
        <v>113.625</v>
      </c>
      <c r="N836" s="4">
        <v>3.0977000000000001</v>
      </c>
      <c r="O836" s="4">
        <v>2.9024000000000001</v>
      </c>
      <c r="P836" s="4">
        <v>2.9022999999999999</v>
      </c>
      <c r="Q836" s="4">
        <v>2.8868999999999998</v>
      </c>
    </row>
    <row r="837" spans="1:17" ht="15" customHeight="1" x14ac:dyDescent="0.2">
      <c r="A837" s="3">
        <v>43431</v>
      </c>
      <c r="B837" s="4">
        <v>22.7</v>
      </c>
      <c r="C837" s="4">
        <v>8.5</v>
      </c>
      <c r="D837" s="4">
        <v>6</v>
      </c>
      <c r="E837" s="4">
        <v>2.2000000000000002</v>
      </c>
      <c r="F837" s="4">
        <v>15.3651</v>
      </c>
      <c r="G837" s="4">
        <v>3.2079</v>
      </c>
      <c r="H837" s="4">
        <v>4.3425000000000002</v>
      </c>
      <c r="I837" s="4">
        <v>5.4410999999999996</v>
      </c>
      <c r="J837" s="4">
        <v>60.466999999999999</v>
      </c>
      <c r="K837" s="4">
        <v>110.3047</v>
      </c>
      <c r="L837" s="4">
        <v>116.0938</v>
      </c>
      <c r="M837" s="4">
        <v>113.2422</v>
      </c>
      <c r="N837" s="4">
        <v>3.1970999999999998</v>
      </c>
      <c r="O837" s="4">
        <v>2.9672000000000001</v>
      </c>
      <c r="P837" s="4">
        <v>2.96</v>
      </c>
      <c r="Q837" s="4">
        <v>2.9493</v>
      </c>
    </row>
    <row r="838" spans="1:17" ht="15" customHeight="1" x14ac:dyDescent="0.2">
      <c r="A838" s="3">
        <v>43432</v>
      </c>
      <c r="B838" s="4">
        <v>22.6</v>
      </c>
      <c r="C838" s="4">
        <v>8.6999999999999993</v>
      </c>
      <c r="D838" s="4">
        <v>6.1</v>
      </c>
      <c r="E838" s="4">
        <v>2.2999999999999998</v>
      </c>
      <c r="F838" s="4">
        <v>15.367800000000001</v>
      </c>
      <c r="G838" s="4">
        <v>3.2105000000000001</v>
      </c>
      <c r="H838" s="4">
        <v>4.3451000000000004</v>
      </c>
      <c r="I838" s="4">
        <v>5.4438000000000004</v>
      </c>
      <c r="J838" s="4">
        <v>60.466999999999999</v>
      </c>
      <c r="K838" s="4">
        <v>110.3047</v>
      </c>
      <c r="L838" s="4">
        <v>116.0938</v>
      </c>
      <c r="M838" s="4">
        <v>113.2422</v>
      </c>
      <c r="N838" s="4">
        <v>3.1964999999999999</v>
      </c>
      <c r="O838" s="4">
        <v>2.9691999999999998</v>
      </c>
      <c r="P838" s="4">
        <v>2.9615</v>
      </c>
      <c r="Q838" s="4">
        <v>2.9500999999999999</v>
      </c>
    </row>
    <row r="839" spans="1:17" ht="15" customHeight="1" x14ac:dyDescent="0.2">
      <c r="A839" s="3">
        <v>43433</v>
      </c>
      <c r="B839" s="4">
        <v>26.6</v>
      </c>
      <c r="C839" s="4">
        <v>10.7</v>
      </c>
      <c r="D839" s="4">
        <v>10.7</v>
      </c>
      <c r="E839" s="4">
        <v>7.5</v>
      </c>
      <c r="F839" s="4">
        <v>15.3626</v>
      </c>
      <c r="G839" s="4">
        <v>3.2157</v>
      </c>
      <c r="H839" s="4">
        <v>4.3470000000000004</v>
      </c>
      <c r="I839" s="4">
        <v>5.4439000000000002</v>
      </c>
      <c r="J839" s="4">
        <v>59.634999999999998</v>
      </c>
      <c r="K839" s="4">
        <v>109.875</v>
      </c>
      <c r="L839" s="4">
        <v>115.3438</v>
      </c>
      <c r="M839" s="4">
        <v>112.3516</v>
      </c>
      <c r="N839" s="4">
        <v>3.2837000000000001</v>
      </c>
      <c r="O839" s="4">
        <v>3.0943000000000001</v>
      </c>
      <c r="P839" s="4">
        <v>3.1122000000000001</v>
      </c>
      <c r="Q839" s="4">
        <v>3.0966999999999998</v>
      </c>
    </row>
    <row r="840" spans="1:17" ht="15" customHeight="1" x14ac:dyDescent="0.2">
      <c r="A840" s="3">
        <v>43434</v>
      </c>
      <c r="B840" s="4">
        <v>21.9</v>
      </c>
      <c r="C840" s="4">
        <v>5.8</v>
      </c>
      <c r="D840" s="4">
        <v>5.3</v>
      </c>
      <c r="E840" s="4">
        <v>2.2000000000000002</v>
      </c>
      <c r="F840" s="4">
        <v>15.3558</v>
      </c>
      <c r="G840" s="4">
        <v>3.2161</v>
      </c>
      <c r="H840" s="4">
        <v>4.3459000000000003</v>
      </c>
      <c r="I840" s="4">
        <v>5.4417</v>
      </c>
      <c r="J840" s="4">
        <v>59.045999999999999</v>
      </c>
      <c r="K840" s="4">
        <v>109.5234</v>
      </c>
      <c r="L840" s="4">
        <v>114.8672</v>
      </c>
      <c r="M840" s="4">
        <v>111.8047</v>
      </c>
      <c r="N840" s="4">
        <v>3.3466</v>
      </c>
      <c r="O840" s="4">
        <v>3.1939000000000002</v>
      </c>
      <c r="P840" s="4">
        <v>3.2069999999999999</v>
      </c>
      <c r="Q840" s="4">
        <v>3.1865999999999999</v>
      </c>
    </row>
    <row r="841" spans="1:17" ht="15" customHeight="1" x14ac:dyDescent="0.2">
      <c r="A841" s="3">
        <v>43437</v>
      </c>
      <c r="B841" s="4">
        <v>19.100000000000001</v>
      </c>
      <c r="C841" s="4">
        <v>4.7</v>
      </c>
      <c r="D841" s="4">
        <v>3.8</v>
      </c>
      <c r="E841" s="4">
        <v>0.6</v>
      </c>
      <c r="F841" s="4">
        <v>15.346</v>
      </c>
      <c r="G841" s="4">
        <v>3.2166999999999999</v>
      </c>
      <c r="H841" s="4">
        <v>4.3445999999999998</v>
      </c>
      <c r="I841" s="4">
        <v>5.4390999999999998</v>
      </c>
      <c r="J841" s="4">
        <v>58.284999999999997</v>
      </c>
      <c r="K841" s="4">
        <v>109.2188</v>
      </c>
      <c r="L841" s="4">
        <v>114.3828</v>
      </c>
      <c r="M841" s="4">
        <v>111.2188</v>
      </c>
      <c r="N841" s="4">
        <v>3.4289999999999998</v>
      </c>
      <c r="O841" s="4">
        <v>3.2806999999999999</v>
      </c>
      <c r="P841" s="4">
        <v>3.3037000000000001</v>
      </c>
      <c r="Q841" s="4">
        <v>3.2833000000000001</v>
      </c>
    </row>
    <row r="842" spans="1:17" ht="15" customHeight="1" x14ac:dyDescent="0.2">
      <c r="A842" s="3">
        <v>43438</v>
      </c>
      <c r="B842" s="4">
        <v>22.6</v>
      </c>
      <c r="C842" s="4">
        <v>7</v>
      </c>
      <c r="D842" s="4">
        <v>6.6</v>
      </c>
      <c r="E842" s="4">
        <v>3.5</v>
      </c>
      <c r="F842" s="4">
        <v>15.3451</v>
      </c>
      <c r="G842" s="4">
        <v>3.2189999999999999</v>
      </c>
      <c r="H842" s="4">
        <v>4.3464</v>
      </c>
      <c r="I842" s="4">
        <v>5.4409000000000001</v>
      </c>
      <c r="J842" s="4">
        <v>58.066000000000003</v>
      </c>
      <c r="K842" s="4">
        <v>109.1641</v>
      </c>
      <c r="L842" s="4">
        <v>114.2813</v>
      </c>
      <c r="M842" s="4">
        <v>111.125</v>
      </c>
      <c r="N842" s="4">
        <v>3.4527000000000001</v>
      </c>
      <c r="O842" s="4">
        <v>3.2978000000000001</v>
      </c>
      <c r="P842" s="4">
        <v>3.3250999999999999</v>
      </c>
      <c r="Q842" s="4">
        <v>3.2993999999999999</v>
      </c>
    </row>
    <row r="843" spans="1:17" ht="15" customHeight="1" x14ac:dyDescent="0.2">
      <c r="A843" s="3">
        <v>43439</v>
      </c>
      <c r="B843" s="4">
        <v>25.3</v>
      </c>
      <c r="C843" s="4">
        <v>7.1</v>
      </c>
      <c r="D843" s="4">
        <v>7.5</v>
      </c>
      <c r="E843" s="4">
        <v>4.7</v>
      </c>
      <c r="F843" s="4">
        <v>15.353199999999999</v>
      </c>
      <c r="G843" s="4">
        <v>3.2233999999999998</v>
      </c>
      <c r="H843" s="4">
        <v>4.3521000000000001</v>
      </c>
      <c r="I843" s="4">
        <v>5.4471999999999996</v>
      </c>
      <c r="J843" s="4">
        <v>58.392000000000003</v>
      </c>
      <c r="K843" s="4">
        <v>109.4297</v>
      </c>
      <c r="L843" s="4">
        <v>114.6563</v>
      </c>
      <c r="M843" s="4">
        <v>111.5313</v>
      </c>
      <c r="N843" s="4">
        <v>3.4163000000000001</v>
      </c>
      <c r="O843" s="4">
        <v>3.2256999999999998</v>
      </c>
      <c r="P843" s="4">
        <v>3.2526999999999999</v>
      </c>
      <c r="Q843" s="4">
        <v>3.2334999999999998</v>
      </c>
    </row>
    <row r="844" spans="1:17" ht="15" customHeight="1" x14ac:dyDescent="0.2">
      <c r="A844" s="3">
        <v>43440</v>
      </c>
      <c r="B844" s="4">
        <v>24.7</v>
      </c>
      <c r="C844" s="4">
        <v>7.3</v>
      </c>
      <c r="D844" s="4">
        <v>7.3</v>
      </c>
      <c r="E844" s="4">
        <v>4.5</v>
      </c>
      <c r="F844" s="4">
        <v>15.3712</v>
      </c>
      <c r="G844" s="4">
        <v>3.2322000000000002</v>
      </c>
      <c r="H844" s="4">
        <v>4.3620000000000001</v>
      </c>
      <c r="I844" s="4">
        <v>5.4579000000000004</v>
      </c>
      <c r="J844" s="4">
        <v>58.985999999999997</v>
      </c>
      <c r="K844" s="4">
        <v>109.5625</v>
      </c>
      <c r="L844" s="4">
        <v>114.9063</v>
      </c>
      <c r="M844" s="4">
        <v>111.8359</v>
      </c>
      <c r="N844" s="4">
        <v>3.3496999999999999</v>
      </c>
      <c r="O844" s="4">
        <v>3.1945000000000001</v>
      </c>
      <c r="P844" s="4">
        <v>3.2080000000000002</v>
      </c>
      <c r="Q844" s="4">
        <v>3.1859000000000002</v>
      </c>
    </row>
    <row r="845" spans="1:17" ht="15" customHeight="1" x14ac:dyDescent="0.2">
      <c r="A845" s="3">
        <v>43441</v>
      </c>
      <c r="B845" s="4">
        <v>21.8</v>
      </c>
      <c r="C845" s="4">
        <v>7.7</v>
      </c>
      <c r="D845" s="4">
        <v>7.4</v>
      </c>
      <c r="E845" s="4">
        <v>4</v>
      </c>
      <c r="F845" s="4">
        <v>15.366400000000001</v>
      </c>
      <c r="G845" s="4">
        <v>3.2328000000000001</v>
      </c>
      <c r="H845" s="4">
        <v>4.3609</v>
      </c>
      <c r="I845" s="4">
        <v>5.4558</v>
      </c>
      <c r="J845" s="4">
        <v>58.526000000000003</v>
      </c>
      <c r="K845" s="4">
        <v>109.25</v>
      </c>
      <c r="L845" s="4">
        <v>114.4375</v>
      </c>
      <c r="M845" s="4">
        <v>111.3047</v>
      </c>
      <c r="N845" s="4">
        <v>3.3993000000000002</v>
      </c>
      <c r="O845" s="4">
        <v>3.2831000000000001</v>
      </c>
      <c r="P845" s="4">
        <v>3.3014000000000001</v>
      </c>
      <c r="Q845" s="4">
        <v>3.2734999999999999</v>
      </c>
    </row>
    <row r="846" spans="1:17" ht="15" customHeight="1" x14ac:dyDescent="0.2">
      <c r="A846" s="3">
        <v>43444</v>
      </c>
      <c r="B846" s="4">
        <v>19.600000000000001</v>
      </c>
      <c r="C846" s="4">
        <v>5.9</v>
      </c>
      <c r="D846" s="4">
        <v>5.4</v>
      </c>
      <c r="E846" s="4">
        <v>1.4</v>
      </c>
      <c r="F846" s="4">
        <v>15.3499</v>
      </c>
      <c r="G846" s="4">
        <v>3.2323</v>
      </c>
      <c r="H846" s="4">
        <v>4.3581000000000003</v>
      </c>
      <c r="I846" s="4">
        <v>5.4513999999999996</v>
      </c>
      <c r="J846" s="4">
        <v>57.371000000000002</v>
      </c>
      <c r="K846" s="4">
        <v>108.7578</v>
      </c>
      <c r="L846" s="4">
        <v>113.7734</v>
      </c>
      <c r="M846" s="4">
        <v>110.5234</v>
      </c>
      <c r="N846" s="4">
        <v>3.5261</v>
      </c>
      <c r="O846" s="4">
        <v>3.4218999999999999</v>
      </c>
      <c r="P846" s="4">
        <v>3.4337</v>
      </c>
      <c r="Q846" s="4">
        <v>3.4026999999999998</v>
      </c>
    </row>
    <row r="847" spans="1:17" ht="15" customHeight="1" x14ac:dyDescent="0.2">
      <c r="A847" s="3">
        <v>43445</v>
      </c>
      <c r="B847" s="4">
        <v>20.5</v>
      </c>
      <c r="C847" s="4">
        <v>9.1999999999999993</v>
      </c>
      <c r="D847" s="4">
        <v>6.7</v>
      </c>
      <c r="E847" s="4">
        <v>3.3</v>
      </c>
      <c r="F847" s="4">
        <v>15.362500000000001</v>
      </c>
      <c r="G847" s="4">
        <v>3.2347000000000001</v>
      </c>
      <c r="H847" s="4">
        <v>4.3619000000000003</v>
      </c>
      <c r="I847" s="4">
        <v>5.4558</v>
      </c>
      <c r="J847" s="4">
        <v>57.96</v>
      </c>
      <c r="K847" s="4">
        <v>108.7266</v>
      </c>
      <c r="L847" s="4">
        <v>113.9141</v>
      </c>
      <c r="M847" s="4">
        <v>110.7188</v>
      </c>
      <c r="N847" s="4">
        <v>3.4601000000000002</v>
      </c>
      <c r="O847" s="4">
        <v>3.4323999999999999</v>
      </c>
      <c r="P847" s="4">
        <v>3.4072</v>
      </c>
      <c r="Q847" s="4">
        <v>3.3711000000000002</v>
      </c>
    </row>
    <row r="848" spans="1:17" ht="15" customHeight="1" x14ac:dyDescent="0.2">
      <c r="A848" s="3">
        <v>43446</v>
      </c>
      <c r="B848" s="4">
        <v>20.399999999999999</v>
      </c>
      <c r="C848" s="4">
        <v>9.3000000000000007</v>
      </c>
      <c r="D848" s="4">
        <v>6.9</v>
      </c>
      <c r="E848" s="4">
        <v>3.4</v>
      </c>
      <c r="F848" s="4">
        <v>15.3652</v>
      </c>
      <c r="G848" s="4">
        <v>3.2374000000000001</v>
      </c>
      <c r="H848" s="4">
        <v>4.3646000000000003</v>
      </c>
      <c r="I848" s="4">
        <v>5.4584999999999999</v>
      </c>
      <c r="J848" s="4">
        <v>57.96</v>
      </c>
      <c r="K848" s="4">
        <v>108.7266</v>
      </c>
      <c r="L848" s="4">
        <v>113.9141</v>
      </c>
      <c r="M848" s="4">
        <v>110.7188</v>
      </c>
      <c r="N848" s="4">
        <v>3.4594999999999998</v>
      </c>
      <c r="O848" s="4">
        <v>3.4340999999999999</v>
      </c>
      <c r="P848" s="4">
        <v>3.4085999999999999</v>
      </c>
      <c r="Q848" s="4">
        <v>3.3717999999999999</v>
      </c>
    </row>
    <row r="849" spans="1:17" ht="15" customHeight="1" x14ac:dyDescent="0.2">
      <c r="A849" s="3">
        <v>43447</v>
      </c>
      <c r="B849" s="4">
        <v>11.9</v>
      </c>
      <c r="C849" s="4">
        <v>-0.2</v>
      </c>
      <c r="D849" s="4">
        <v>-2.2000000000000002</v>
      </c>
      <c r="E849" s="4">
        <v>-6.4</v>
      </c>
      <c r="F849" s="4">
        <v>15.376099999999999</v>
      </c>
      <c r="G849" s="4">
        <v>3.2471000000000001</v>
      </c>
      <c r="H849" s="4">
        <v>4.3749000000000002</v>
      </c>
      <c r="I849" s="4">
        <v>5.4695</v>
      </c>
      <c r="J849" s="4">
        <v>58.12</v>
      </c>
      <c r="K849" s="4">
        <v>109</v>
      </c>
      <c r="L849" s="4">
        <v>114.2188</v>
      </c>
      <c r="M849" s="4">
        <v>111.0625</v>
      </c>
      <c r="N849" s="4">
        <v>3.4401000000000002</v>
      </c>
      <c r="O849" s="4">
        <v>3.3633000000000002</v>
      </c>
      <c r="P849" s="4">
        <v>3.3527</v>
      </c>
      <c r="Q849" s="4">
        <v>3.3172999999999999</v>
      </c>
    </row>
    <row r="850" spans="1:17" ht="15" customHeight="1" x14ac:dyDescent="0.2">
      <c r="A850" s="3">
        <v>43448</v>
      </c>
      <c r="B850" s="4">
        <v>13.1</v>
      </c>
      <c r="C850" s="4">
        <v>-1.1000000000000001</v>
      </c>
      <c r="D850" s="4">
        <v>-3.7</v>
      </c>
      <c r="E850" s="4">
        <v>-6.9</v>
      </c>
      <c r="F850" s="4">
        <v>15.3651</v>
      </c>
      <c r="G850" s="4">
        <v>3.2481</v>
      </c>
      <c r="H850" s="4">
        <v>4.3742000000000001</v>
      </c>
      <c r="I850" s="4">
        <v>5.4671000000000003</v>
      </c>
      <c r="J850" s="4">
        <v>57.302</v>
      </c>
      <c r="K850" s="4">
        <v>108.7422</v>
      </c>
      <c r="L850" s="4">
        <v>113.8047</v>
      </c>
      <c r="M850" s="4">
        <v>110.5</v>
      </c>
      <c r="N850" s="4">
        <v>3.5301</v>
      </c>
      <c r="O850" s="4">
        <v>3.4367000000000001</v>
      </c>
      <c r="P850" s="4">
        <v>3.4355000000000002</v>
      </c>
      <c r="Q850" s="4">
        <v>3.4104999999999999</v>
      </c>
    </row>
    <row r="851" spans="1:17" ht="15" customHeight="1" x14ac:dyDescent="0.2">
      <c r="A851" s="3">
        <v>43451</v>
      </c>
      <c r="B851" s="4">
        <v>19.8</v>
      </c>
      <c r="C851" s="4">
        <v>7.7</v>
      </c>
      <c r="D851" s="4">
        <v>6.6</v>
      </c>
      <c r="E851" s="4">
        <v>3.5</v>
      </c>
      <c r="F851" s="4">
        <v>15.347300000000001</v>
      </c>
      <c r="G851" s="4">
        <v>3.2452000000000001</v>
      </c>
      <c r="H851" s="4">
        <v>4.3676000000000004</v>
      </c>
      <c r="I851" s="4">
        <v>5.4581</v>
      </c>
      <c r="J851" s="4">
        <v>56.095999999999997</v>
      </c>
      <c r="K851" s="4">
        <v>107.9063</v>
      </c>
      <c r="L851" s="4">
        <v>112.6641</v>
      </c>
      <c r="M851" s="4">
        <v>109.2188</v>
      </c>
      <c r="N851" s="4">
        <v>3.6655000000000002</v>
      </c>
      <c r="O851" s="4">
        <v>3.6717</v>
      </c>
      <c r="P851" s="4">
        <v>3.6629999999999998</v>
      </c>
      <c r="Q851" s="4">
        <v>3.6236999999999999</v>
      </c>
    </row>
    <row r="852" spans="1:17" ht="15" customHeight="1" x14ac:dyDescent="0.2">
      <c r="A852" s="3">
        <v>43452</v>
      </c>
      <c r="B852" s="4">
        <v>21.2</v>
      </c>
      <c r="C852" s="4">
        <v>9.9</v>
      </c>
      <c r="D852" s="4">
        <v>6.9</v>
      </c>
      <c r="E852" s="4">
        <v>3.3</v>
      </c>
      <c r="F852" s="4">
        <v>15.362500000000001</v>
      </c>
      <c r="G852" s="4">
        <v>3.2504</v>
      </c>
      <c r="H852" s="4">
        <v>4.375</v>
      </c>
      <c r="I852" s="4">
        <v>5.4676</v>
      </c>
      <c r="J852" s="4">
        <v>56.823</v>
      </c>
      <c r="K852" s="4">
        <v>108.2813</v>
      </c>
      <c r="L852" s="4">
        <v>113.25</v>
      </c>
      <c r="M852" s="4">
        <v>109.9688</v>
      </c>
      <c r="N852" s="4">
        <v>3.5825999999999998</v>
      </c>
      <c r="O852" s="4">
        <v>3.5684</v>
      </c>
      <c r="P852" s="4">
        <v>3.5478000000000001</v>
      </c>
      <c r="Q852" s="4">
        <v>3.4996</v>
      </c>
    </row>
    <row r="853" spans="1:17" ht="15" customHeight="1" x14ac:dyDescent="0.2">
      <c r="A853" s="3">
        <v>43453</v>
      </c>
      <c r="B853" s="4">
        <v>24</v>
      </c>
      <c r="C853" s="4">
        <v>8.4</v>
      </c>
      <c r="D853" s="4">
        <v>7.4</v>
      </c>
      <c r="E853" s="4">
        <v>3.7</v>
      </c>
      <c r="F853" s="4">
        <v>15.391400000000001</v>
      </c>
      <c r="G853" s="4">
        <v>3.2589999999999999</v>
      </c>
      <c r="H853" s="4">
        <v>4.3868</v>
      </c>
      <c r="I853" s="4">
        <v>5.4823000000000004</v>
      </c>
      <c r="J853" s="4">
        <v>58.381</v>
      </c>
      <c r="K853" s="4">
        <v>109.1875</v>
      </c>
      <c r="L853" s="4">
        <v>114.3828</v>
      </c>
      <c r="M853" s="4">
        <v>111.3047</v>
      </c>
      <c r="N853" s="4">
        <v>3.4091999999999998</v>
      </c>
      <c r="O853" s="4">
        <v>3.3186</v>
      </c>
      <c r="P853" s="4">
        <v>3.3260999999999998</v>
      </c>
      <c r="Q853" s="4">
        <v>3.2805</v>
      </c>
    </row>
    <row r="854" spans="1:17" ht="15" customHeight="1" x14ac:dyDescent="0.2">
      <c r="A854" s="3">
        <v>43454</v>
      </c>
      <c r="B854" s="4">
        <v>25.3</v>
      </c>
      <c r="C854" s="4">
        <v>6.8</v>
      </c>
      <c r="D854" s="4">
        <v>6.6</v>
      </c>
      <c r="E854" s="4">
        <v>3.5</v>
      </c>
      <c r="F854" s="4">
        <v>15.4109</v>
      </c>
      <c r="G854" s="4">
        <v>3.2724000000000002</v>
      </c>
      <c r="H854" s="4">
        <v>4.4028999999999998</v>
      </c>
      <c r="I854" s="4">
        <v>5.4996</v>
      </c>
      <c r="J854" s="4">
        <v>59.069000000000003</v>
      </c>
      <c r="K854" s="4">
        <v>110.0313</v>
      </c>
      <c r="L854" s="4">
        <v>115.3984</v>
      </c>
      <c r="M854" s="4">
        <v>112.3438</v>
      </c>
      <c r="N854" s="4">
        <v>3.3325</v>
      </c>
      <c r="O854" s="4">
        <v>3.0926</v>
      </c>
      <c r="P854" s="4">
        <v>3.1326999999999998</v>
      </c>
      <c r="Q854" s="4">
        <v>3.1141000000000001</v>
      </c>
    </row>
    <row r="855" spans="1:17" ht="15" customHeight="1" x14ac:dyDescent="0.2">
      <c r="A855" s="3">
        <v>43455</v>
      </c>
      <c r="B855" s="4">
        <v>27.7</v>
      </c>
      <c r="C855" s="4">
        <v>6.9</v>
      </c>
      <c r="D855" s="4">
        <v>6.6</v>
      </c>
      <c r="E855" s="4">
        <v>3.6</v>
      </c>
      <c r="F855" s="4">
        <v>15.4109</v>
      </c>
      <c r="G855" s="4">
        <v>3.2759999999999998</v>
      </c>
      <c r="H855" s="4">
        <v>4.4069000000000003</v>
      </c>
      <c r="I855" s="4">
        <v>5.5035999999999996</v>
      </c>
      <c r="J855" s="4">
        <v>58.902000000000001</v>
      </c>
      <c r="K855" s="4">
        <v>110.1797</v>
      </c>
      <c r="L855" s="4">
        <v>115.5703</v>
      </c>
      <c r="M855" s="4">
        <v>112.5</v>
      </c>
      <c r="N855" s="4">
        <v>3.3500999999999999</v>
      </c>
      <c r="O855" s="4">
        <v>3.0541</v>
      </c>
      <c r="P855" s="4">
        <v>3.101</v>
      </c>
      <c r="Q855" s="4">
        <v>3.0897000000000001</v>
      </c>
    </row>
    <row r="856" spans="1:17" ht="15" customHeight="1" x14ac:dyDescent="0.2">
      <c r="A856" s="3">
        <v>43458</v>
      </c>
      <c r="B856" s="4">
        <v>28</v>
      </c>
      <c r="C856" s="4">
        <v>7.5</v>
      </c>
      <c r="D856" s="4">
        <v>7.1</v>
      </c>
      <c r="E856" s="4">
        <v>4.3</v>
      </c>
      <c r="F856" s="4">
        <v>15.421900000000001</v>
      </c>
      <c r="G856" s="4">
        <v>3.2797000000000001</v>
      </c>
      <c r="H856" s="4">
        <v>4.4114000000000004</v>
      </c>
      <c r="I856" s="4">
        <v>5.5087000000000002</v>
      </c>
      <c r="J856" s="4">
        <v>59.405999999999999</v>
      </c>
      <c r="K856" s="4">
        <v>110.3438</v>
      </c>
      <c r="L856" s="4">
        <v>115.8125</v>
      </c>
      <c r="M856" s="4">
        <v>112.7813</v>
      </c>
      <c r="N856" s="4">
        <v>3.2951000000000001</v>
      </c>
      <c r="O856" s="4">
        <v>3.0114999999999998</v>
      </c>
      <c r="P856" s="4">
        <v>3.0558000000000001</v>
      </c>
      <c r="Q856" s="4">
        <v>3.0451999999999999</v>
      </c>
    </row>
    <row r="857" spans="1:17" ht="15" customHeight="1" x14ac:dyDescent="0.2">
      <c r="A857" s="3">
        <v>43459</v>
      </c>
      <c r="B857" s="4">
        <v>28.2</v>
      </c>
      <c r="C857" s="4">
        <v>7.5</v>
      </c>
      <c r="D857" s="4">
        <v>6.7</v>
      </c>
      <c r="E857" s="4">
        <v>3.6</v>
      </c>
      <c r="F857" s="4">
        <v>15.4139</v>
      </c>
      <c r="G857" s="4">
        <v>3.2816000000000001</v>
      </c>
      <c r="H857" s="4">
        <v>4.4120999999999997</v>
      </c>
      <c r="I857" s="4">
        <v>5.5084</v>
      </c>
      <c r="J857" s="4">
        <v>58.747999999999998</v>
      </c>
      <c r="K857" s="4">
        <v>110.2188</v>
      </c>
      <c r="L857" s="4">
        <v>115.5625</v>
      </c>
      <c r="M857" s="4">
        <v>112.4375</v>
      </c>
      <c r="N857" s="4">
        <v>3.3654999999999999</v>
      </c>
      <c r="O857" s="4">
        <v>3.0474999999999999</v>
      </c>
      <c r="P857" s="4">
        <v>3.1055000000000001</v>
      </c>
      <c r="Q857" s="4">
        <v>3.1013000000000002</v>
      </c>
    </row>
    <row r="858" spans="1:17" ht="15" customHeight="1" x14ac:dyDescent="0.2">
      <c r="A858" s="3">
        <v>43460</v>
      </c>
      <c r="B858" s="4">
        <v>25.7</v>
      </c>
      <c r="C858" s="4">
        <v>6.2</v>
      </c>
      <c r="D858" s="4">
        <v>5</v>
      </c>
      <c r="E858" s="4">
        <v>2.2999999999999998</v>
      </c>
      <c r="F858" s="4">
        <v>15.432700000000001</v>
      </c>
      <c r="G858" s="4">
        <v>3.2864</v>
      </c>
      <c r="H858" s="4">
        <v>4.4188999999999998</v>
      </c>
      <c r="I858" s="4">
        <v>5.5164999999999997</v>
      </c>
      <c r="J858" s="4">
        <v>59.737000000000002</v>
      </c>
      <c r="K858" s="4">
        <v>110.5625</v>
      </c>
      <c r="L858" s="4">
        <v>116.0938</v>
      </c>
      <c r="M858" s="4">
        <v>113.0625</v>
      </c>
      <c r="N858" s="4">
        <v>3.2585000000000002</v>
      </c>
      <c r="O858" s="4">
        <v>2.9561999999999999</v>
      </c>
      <c r="P858" s="4">
        <v>3.0047999999999999</v>
      </c>
      <c r="Q858" s="4">
        <v>3.0017999999999998</v>
      </c>
    </row>
    <row r="859" spans="1:17" ht="15" customHeight="1" x14ac:dyDescent="0.2">
      <c r="A859" s="3">
        <v>43461</v>
      </c>
      <c r="B859" s="4">
        <v>27.3</v>
      </c>
      <c r="C859" s="4">
        <v>7.4</v>
      </c>
      <c r="D859" s="4">
        <v>6.2</v>
      </c>
      <c r="E859" s="4">
        <v>3.1</v>
      </c>
      <c r="F859" s="4">
        <v>15.4453</v>
      </c>
      <c r="G859" s="4">
        <v>3.2951999999999999</v>
      </c>
      <c r="H859" s="4">
        <v>4.4282000000000004</v>
      </c>
      <c r="I859" s="4">
        <v>5.5263999999999998</v>
      </c>
      <c r="J859" s="4">
        <v>59.932000000000002</v>
      </c>
      <c r="K859" s="4">
        <v>110.6953</v>
      </c>
      <c r="L859" s="4">
        <v>116.2734</v>
      </c>
      <c r="M859" s="4">
        <v>113.2813</v>
      </c>
      <c r="N859" s="4">
        <v>3.2360000000000002</v>
      </c>
      <c r="O859" s="4">
        <v>2.9264999999999999</v>
      </c>
      <c r="P859" s="4">
        <v>2.9750000000000001</v>
      </c>
      <c r="Q859" s="4">
        <v>2.9693000000000001</v>
      </c>
    </row>
    <row r="860" spans="1:17" ht="15" customHeight="1" x14ac:dyDescent="0.2">
      <c r="A860" s="3">
        <v>43462</v>
      </c>
      <c r="B860" s="4">
        <v>25.2</v>
      </c>
      <c r="C860" s="4">
        <v>4.9000000000000004</v>
      </c>
      <c r="D860" s="4">
        <v>3.9</v>
      </c>
      <c r="E860" s="4">
        <v>0.8</v>
      </c>
      <c r="F860" s="4">
        <v>15.449400000000001</v>
      </c>
      <c r="G860" s="4">
        <v>3.2978000000000001</v>
      </c>
      <c r="H860" s="4">
        <v>4.4306000000000001</v>
      </c>
      <c r="I860" s="4">
        <v>5.5288000000000004</v>
      </c>
      <c r="J860" s="4">
        <v>60.015999999999998</v>
      </c>
      <c r="K860" s="4">
        <v>110.6875</v>
      </c>
      <c r="L860" s="4">
        <v>116.2422</v>
      </c>
      <c r="M860" s="4">
        <v>113.25</v>
      </c>
      <c r="N860" s="4">
        <v>3.2267000000000001</v>
      </c>
      <c r="O860" s="4">
        <v>2.9306000000000001</v>
      </c>
      <c r="P860" s="4">
        <v>2.9824999999999999</v>
      </c>
      <c r="Q860" s="4">
        <v>2.9750999999999999</v>
      </c>
    </row>
    <row r="861" spans="1:17" ht="15" customHeight="1" x14ac:dyDescent="0.2">
      <c r="A861" s="3">
        <v>43465</v>
      </c>
      <c r="B861" s="4">
        <v>28.8</v>
      </c>
      <c r="C861" s="4">
        <v>8.4</v>
      </c>
      <c r="D861" s="4">
        <v>7.3</v>
      </c>
      <c r="E861" s="4">
        <v>4.7</v>
      </c>
      <c r="F861" s="4">
        <v>15.4567</v>
      </c>
      <c r="G861" s="4">
        <v>3.3029000000000002</v>
      </c>
      <c r="H861" s="4">
        <v>4.4372999999999996</v>
      </c>
      <c r="I861" s="4">
        <v>5.5358000000000001</v>
      </c>
      <c r="J861" s="4">
        <v>60.304000000000002</v>
      </c>
      <c r="K861" s="4">
        <v>111.0703</v>
      </c>
      <c r="L861" s="4">
        <v>116.75</v>
      </c>
      <c r="M861" s="4">
        <v>113.75</v>
      </c>
      <c r="N861" s="4">
        <v>3.1956000000000002</v>
      </c>
      <c r="O861" s="4">
        <v>2.8298000000000001</v>
      </c>
      <c r="P861" s="4">
        <v>2.8873000000000002</v>
      </c>
      <c r="Q861" s="4">
        <v>2.8963999999999999</v>
      </c>
    </row>
    <row r="862" spans="1:17" ht="15" customHeight="1" x14ac:dyDescent="0.2">
      <c r="A862" s="3">
        <v>43466</v>
      </c>
      <c r="B862" s="4">
        <v>29</v>
      </c>
      <c r="C862" s="4">
        <v>5.6</v>
      </c>
      <c r="D862" s="4">
        <v>5</v>
      </c>
      <c r="E862" s="4">
        <v>2.4</v>
      </c>
      <c r="F862" s="4">
        <v>15.4727</v>
      </c>
      <c r="G862" s="4">
        <v>3.3077000000000001</v>
      </c>
      <c r="H862" s="4">
        <v>4.444</v>
      </c>
      <c r="I862" s="4">
        <v>5.5444000000000004</v>
      </c>
      <c r="J862" s="4">
        <v>61.148000000000003</v>
      </c>
      <c r="K862" s="4">
        <v>111.4063</v>
      </c>
      <c r="L862" s="4">
        <v>117.2734</v>
      </c>
      <c r="M862" s="4">
        <v>114.4375</v>
      </c>
      <c r="N862" s="4">
        <v>3.1065</v>
      </c>
      <c r="O862" s="4">
        <v>2.7418999999999998</v>
      </c>
      <c r="P862" s="4">
        <v>2.7898000000000001</v>
      </c>
      <c r="Q862" s="4">
        <v>2.7888000000000002</v>
      </c>
    </row>
    <row r="863" spans="1:17" ht="15" customHeight="1" x14ac:dyDescent="0.2">
      <c r="A863" s="3">
        <v>43467</v>
      </c>
      <c r="B863" s="4">
        <v>28.9</v>
      </c>
      <c r="C863" s="4">
        <v>5.8</v>
      </c>
      <c r="D863" s="4">
        <v>5.0999999999999996</v>
      </c>
      <c r="E863" s="4">
        <v>2.5</v>
      </c>
      <c r="F863" s="4">
        <v>15.4755</v>
      </c>
      <c r="G863" s="4">
        <v>3.3104</v>
      </c>
      <c r="H863" s="4">
        <v>4.4466000000000001</v>
      </c>
      <c r="I863" s="4">
        <v>5.5471000000000004</v>
      </c>
      <c r="J863" s="4">
        <v>61.148000000000003</v>
      </c>
      <c r="K863" s="4">
        <v>111.4063</v>
      </c>
      <c r="L863" s="4">
        <v>117.2734</v>
      </c>
      <c r="M863" s="4">
        <v>114.4375</v>
      </c>
      <c r="N863" s="4">
        <v>3.1059000000000001</v>
      </c>
      <c r="O863" s="4">
        <v>2.7441</v>
      </c>
      <c r="P863" s="4">
        <v>2.7913999999999999</v>
      </c>
      <c r="Q863" s="4">
        <v>2.7896000000000001</v>
      </c>
    </row>
    <row r="864" spans="1:17" ht="15" customHeight="1" x14ac:dyDescent="0.2">
      <c r="A864" s="3">
        <v>43468</v>
      </c>
      <c r="B864" s="4">
        <v>28</v>
      </c>
      <c r="C864" s="4">
        <v>4.7</v>
      </c>
      <c r="D864" s="4">
        <v>4.9000000000000004</v>
      </c>
      <c r="E864" s="4">
        <v>1.5</v>
      </c>
      <c r="F864" s="4">
        <v>15.4832</v>
      </c>
      <c r="G864" s="4">
        <v>3.3193000000000001</v>
      </c>
      <c r="H864" s="4">
        <v>4.4555999999999996</v>
      </c>
      <c r="I864" s="4">
        <v>5.5564</v>
      </c>
      <c r="J864" s="4">
        <v>61.118000000000002</v>
      </c>
      <c r="K864" s="4">
        <v>111.5625</v>
      </c>
      <c r="L864" s="4">
        <v>117.4063</v>
      </c>
      <c r="M864" s="4">
        <v>114.5938</v>
      </c>
      <c r="N864" s="4">
        <v>3.1074999999999999</v>
      </c>
      <c r="O864" s="4">
        <v>2.7090000000000001</v>
      </c>
      <c r="P864" s="4">
        <v>2.7711999999999999</v>
      </c>
      <c r="Q864" s="4">
        <v>2.7677</v>
      </c>
    </row>
    <row r="865" spans="1:17" ht="15" customHeight="1" x14ac:dyDescent="0.2">
      <c r="A865" s="3">
        <v>43469</v>
      </c>
      <c r="B865" s="4">
        <v>29.9</v>
      </c>
      <c r="C865" s="4">
        <v>6.6</v>
      </c>
      <c r="D865" s="4">
        <v>6.3</v>
      </c>
      <c r="E865" s="4">
        <v>3.4</v>
      </c>
      <c r="F865" s="4">
        <v>15.485200000000001</v>
      </c>
      <c r="G865" s="4">
        <v>3.3216000000000001</v>
      </c>
      <c r="H865" s="4">
        <v>4.4577</v>
      </c>
      <c r="I865" s="4">
        <v>5.5582000000000003</v>
      </c>
      <c r="J865" s="4">
        <v>61.073999999999998</v>
      </c>
      <c r="K865" s="4">
        <v>111.5</v>
      </c>
      <c r="L865" s="4">
        <v>117.3438</v>
      </c>
      <c r="M865" s="4">
        <v>114.5</v>
      </c>
      <c r="N865" s="4">
        <v>3.1114999999999999</v>
      </c>
      <c r="O865" s="4">
        <v>2.7277999999999998</v>
      </c>
      <c r="P865" s="4">
        <v>2.7846000000000002</v>
      </c>
      <c r="Q865" s="4">
        <v>2.7833000000000001</v>
      </c>
    </row>
    <row r="866" spans="1:17" ht="15" customHeight="1" x14ac:dyDescent="0.2">
      <c r="A866" s="3">
        <v>43472</v>
      </c>
      <c r="B866" s="4">
        <v>26.9</v>
      </c>
      <c r="C866" s="4">
        <v>5</v>
      </c>
      <c r="D866" s="4">
        <v>3.9</v>
      </c>
      <c r="E866" s="4">
        <v>1.9</v>
      </c>
      <c r="F866" s="4">
        <v>15.4907</v>
      </c>
      <c r="G866" s="4">
        <v>3.3237999999999999</v>
      </c>
      <c r="H866" s="4">
        <v>4.4598000000000004</v>
      </c>
      <c r="I866" s="4">
        <v>5.56</v>
      </c>
      <c r="J866" s="4">
        <v>61.252000000000002</v>
      </c>
      <c r="K866" s="4">
        <v>111.4375</v>
      </c>
      <c r="L866" s="4">
        <v>117.2734</v>
      </c>
      <c r="M866" s="4">
        <v>114.3984</v>
      </c>
      <c r="N866" s="4">
        <v>3.0924</v>
      </c>
      <c r="O866" s="4">
        <v>2.7465999999999999</v>
      </c>
      <c r="P866" s="4">
        <v>2.7995000000000001</v>
      </c>
      <c r="Q866" s="4">
        <v>2.8001</v>
      </c>
    </row>
    <row r="867" spans="1:17" ht="15" customHeight="1" x14ac:dyDescent="0.2">
      <c r="A867" s="3">
        <v>43473</v>
      </c>
      <c r="B867" s="4">
        <v>27.3</v>
      </c>
      <c r="C867" s="4">
        <v>6</v>
      </c>
      <c r="D867" s="4">
        <v>5.6</v>
      </c>
      <c r="E867" s="4">
        <v>2.6</v>
      </c>
      <c r="F867" s="4">
        <v>15.4781</v>
      </c>
      <c r="G867" s="4">
        <v>3.3233000000000001</v>
      </c>
      <c r="H867" s="4">
        <v>4.4569000000000001</v>
      </c>
      <c r="I867" s="4">
        <v>5.5561999999999996</v>
      </c>
      <c r="J867" s="4">
        <v>60.280999999999999</v>
      </c>
      <c r="K867" s="4">
        <v>110.9375</v>
      </c>
      <c r="L867" s="4">
        <v>116.5703</v>
      </c>
      <c r="M867" s="4">
        <v>113.6563</v>
      </c>
      <c r="N867" s="4">
        <v>3.1934999999999998</v>
      </c>
      <c r="O867" s="4">
        <v>2.8820999999999999</v>
      </c>
      <c r="P867" s="4">
        <v>2.9340000000000002</v>
      </c>
      <c r="Q867" s="4">
        <v>2.9178999999999999</v>
      </c>
    </row>
    <row r="868" spans="1:17" ht="15" customHeight="1" x14ac:dyDescent="0.2">
      <c r="A868" s="3">
        <v>43474</v>
      </c>
      <c r="B868" s="4">
        <v>25.6</v>
      </c>
      <c r="C868" s="4">
        <v>5.9</v>
      </c>
      <c r="D868" s="4">
        <v>5.2</v>
      </c>
      <c r="E868" s="4">
        <v>3.1</v>
      </c>
      <c r="F868" s="4">
        <v>15.4941</v>
      </c>
      <c r="G868" s="4">
        <v>3.3275000000000001</v>
      </c>
      <c r="H868" s="4">
        <v>4.4626999999999999</v>
      </c>
      <c r="I868" s="4">
        <v>5.5627000000000004</v>
      </c>
      <c r="J868" s="4">
        <v>61.121000000000002</v>
      </c>
      <c r="K868" s="4">
        <v>111.1875</v>
      </c>
      <c r="L868" s="4">
        <v>116.9688</v>
      </c>
      <c r="M868" s="4">
        <v>114.1016</v>
      </c>
      <c r="N868" s="4">
        <v>3.105</v>
      </c>
      <c r="O868" s="4">
        <v>2.8174000000000001</v>
      </c>
      <c r="P868" s="4">
        <v>2.8601000000000001</v>
      </c>
      <c r="Q868" s="4">
        <v>2.8485</v>
      </c>
    </row>
    <row r="869" spans="1:17" ht="15" customHeight="1" x14ac:dyDescent="0.2">
      <c r="A869" s="3">
        <v>43475</v>
      </c>
      <c r="B869" s="4">
        <v>24.2</v>
      </c>
      <c r="C869" s="4">
        <v>4.5</v>
      </c>
      <c r="D869" s="4">
        <v>4.2</v>
      </c>
      <c r="E869" s="4">
        <v>1.6</v>
      </c>
      <c r="F869" s="4">
        <v>15.4938</v>
      </c>
      <c r="G869" s="4">
        <v>3.3349000000000002</v>
      </c>
      <c r="H869" s="4">
        <v>4.4694000000000003</v>
      </c>
      <c r="I869" s="4">
        <v>5.5688000000000004</v>
      </c>
      <c r="J869" s="4">
        <v>60.584000000000003</v>
      </c>
      <c r="K869" s="4">
        <v>111.0938</v>
      </c>
      <c r="L869" s="4">
        <v>116.8125</v>
      </c>
      <c r="M869" s="4">
        <v>113.8828</v>
      </c>
      <c r="N869" s="4">
        <v>3.1595</v>
      </c>
      <c r="O869" s="4">
        <v>2.8487</v>
      </c>
      <c r="P869" s="4">
        <v>2.8944000000000001</v>
      </c>
      <c r="Q869" s="4">
        <v>2.8855</v>
      </c>
    </row>
    <row r="870" spans="1:17" ht="15" customHeight="1" x14ac:dyDescent="0.2">
      <c r="A870" s="3">
        <v>43476</v>
      </c>
      <c r="B870" s="4">
        <v>24.4</v>
      </c>
      <c r="C870" s="4">
        <v>5.0999999999999996</v>
      </c>
      <c r="D870" s="4">
        <v>5.5</v>
      </c>
      <c r="E870" s="4">
        <v>2.7</v>
      </c>
      <c r="F870" s="4">
        <v>15.492800000000001</v>
      </c>
      <c r="G870" s="4">
        <v>3.3361999999999998</v>
      </c>
      <c r="H870" s="4">
        <v>4.4698000000000002</v>
      </c>
      <c r="I870" s="4">
        <v>5.5686999999999998</v>
      </c>
      <c r="J870" s="4">
        <v>60.35</v>
      </c>
      <c r="K870" s="4">
        <v>110.875</v>
      </c>
      <c r="L870" s="4">
        <v>116.5313</v>
      </c>
      <c r="M870" s="4">
        <v>113.5703</v>
      </c>
      <c r="N870" s="4">
        <v>3.1836000000000002</v>
      </c>
      <c r="O870" s="4">
        <v>2.9091</v>
      </c>
      <c r="P870" s="4">
        <v>2.9491000000000001</v>
      </c>
      <c r="Q870" s="4">
        <v>2.9357000000000002</v>
      </c>
    </row>
    <row r="871" spans="1:17" ht="15" customHeight="1" x14ac:dyDescent="0.2">
      <c r="A871" s="3">
        <v>43479</v>
      </c>
      <c r="B871" s="4">
        <v>29.3</v>
      </c>
      <c r="C871" s="4">
        <v>7.2</v>
      </c>
      <c r="D871" s="4">
        <v>7.6</v>
      </c>
      <c r="E871" s="4">
        <v>4.4000000000000004</v>
      </c>
      <c r="F871" s="4">
        <v>15.4747</v>
      </c>
      <c r="G871" s="4">
        <v>3.3372000000000002</v>
      </c>
      <c r="H871" s="4">
        <v>4.4692999999999996</v>
      </c>
      <c r="I871" s="4">
        <v>5.5663999999999998</v>
      </c>
      <c r="J871" s="4">
        <v>59.048999999999999</v>
      </c>
      <c r="K871" s="4">
        <v>110.625</v>
      </c>
      <c r="L871" s="4">
        <v>116.125</v>
      </c>
      <c r="M871" s="4">
        <v>113</v>
      </c>
      <c r="N871" s="4">
        <v>3.3214999999999999</v>
      </c>
      <c r="O871" s="4">
        <v>2.9777999999999998</v>
      </c>
      <c r="P871" s="4">
        <v>3.0276999999999998</v>
      </c>
      <c r="Q871" s="4">
        <v>3.0268000000000002</v>
      </c>
    </row>
    <row r="872" spans="1:17" ht="15" customHeight="1" x14ac:dyDescent="0.2">
      <c r="A872" s="3">
        <v>43480</v>
      </c>
      <c r="B872" s="4">
        <v>30.2</v>
      </c>
      <c r="C872" s="4">
        <v>8.5</v>
      </c>
      <c r="D872" s="4">
        <v>7</v>
      </c>
      <c r="E872" s="4">
        <v>3.8</v>
      </c>
      <c r="F872" s="4">
        <v>15.4892</v>
      </c>
      <c r="G872" s="4">
        <v>3.3428</v>
      </c>
      <c r="H872" s="4">
        <v>4.4772999999999996</v>
      </c>
      <c r="I872" s="4">
        <v>5.5758999999999999</v>
      </c>
      <c r="J872" s="4">
        <v>59.781999999999996</v>
      </c>
      <c r="K872" s="4">
        <v>111.07810000000001</v>
      </c>
      <c r="L872" s="4">
        <v>116.8203</v>
      </c>
      <c r="M872" s="4">
        <v>113.7813</v>
      </c>
      <c r="N872" s="4">
        <v>3.2425000000000002</v>
      </c>
      <c r="O872" s="4">
        <v>2.8591000000000002</v>
      </c>
      <c r="P872" s="4">
        <v>2.8976000000000002</v>
      </c>
      <c r="Q872" s="4">
        <v>2.9039999999999999</v>
      </c>
    </row>
    <row r="873" spans="1:17" ht="15" customHeight="1" x14ac:dyDescent="0.2">
      <c r="A873" s="3">
        <v>43481</v>
      </c>
      <c r="B873" s="4">
        <v>28</v>
      </c>
      <c r="C873" s="4">
        <v>7</v>
      </c>
      <c r="D873" s="4">
        <v>5.0999999999999996</v>
      </c>
      <c r="E873" s="4">
        <v>2.1</v>
      </c>
      <c r="F873" s="4">
        <v>15.489100000000001</v>
      </c>
      <c r="G873" s="4">
        <v>3.3445</v>
      </c>
      <c r="H873" s="4">
        <v>4.4781000000000004</v>
      </c>
      <c r="I873" s="4">
        <v>5.5758999999999999</v>
      </c>
      <c r="J873" s="4">
        <v>59.603000000000002</v>
      </c>
      <c r="K873" s="4">
        <v>110.9375</v>
      </c>
      <c r="L873" s="4">
        <v>116.57810000000001</v>
      </c>
      <c r="M873" s="4">
        <v>113.4766</v>
      </c>
      <c r="N873" s="4">
        <v>3.2610000000000001</v>
      </c>
      <c r="O873" s="4">
        <v>2.8986000000000001</v>
      </c>
      <c r="P873" s="4">
        <v>2.9447999999999999</v>
      </c>
      <c r="Q873" s="4">
        <v>2.9529000000000001</v>
      </c>
    </row>
    <row r="874" spans="1:17" ht="15" customHeight="1" x14ac:dyDescent="0.2">
      <c r="A874" s="3">
        <v>43482</v>
      </c>
      <c r="B874" s="4">
        <v>30.3</v>
      </c>
      <c r="C874" s="4">
        <v>12.3</v>
      </c>
      <c r="D874" s="4">
        <v>11.6</v>
      </c>
      <c r="E874" s="4">
        <v>8</v>
      </c>
      <c r="F874" s="4">
        <v>15.5106</v>
      </c>
      <c r="G874" s="4">
        <v>3.3534999999999999</v>
      </c>
      <c r="H874" s="4">
        <v>4.4878999999999998</v>
      </c>
      <c r="I874" s="4">
        <v>5.4610000000000003</v>
      </c>
      <c r="J874" s="4">
        <v>60.442999999999998</v>
      </c>
      <c r="K874" s="4">
        <v>111.0938</v>
      </c>
      <c r="L874" s="4">
        <v>116.8125</v>
      </c>
      <c r="M874" s="4">
        <v>113.8125</v>
      </c>
      <c r="N874" s="4">
        <v>3.1703999999999999</v>
      </c>
      <c r="O874" s="4">
        <v>2.8633000000000002</v>
      </c>
      <c r="P874" s="4">
        <v>2.9053</v>
      </c>
      <c r="Q874" s="4">
        <v>2.9024000000000001</v>
      </c>
    </row>
    <row r="875" spans="1:17" ht="15" customHeight="1" x14ac:dyDescent="0.2">
      <c r="A875" s="3">
        <v>43483</v>
      </c>
      <c r="B875" s="4">
        <v>27.5</v>
      </c>
      <c r="C875" s="4">
        <v>8.4</v>
      </c>
      <c r="D875" s="4">
        <v>8.6999999999999993</v>
      </c>
      <c r="E875" s="4">
        <v>4.5</v>
      </c>
      <c r="F875" s="4">
        <v>15.504099999999999</v>
      </c>
      <c r="G875" s="4">
        <v>3.3548</v>
      </c>
      <c r="H875" s="4">
        <v>4.4878</v>
      </c>
      <c r="I875" s="4">
        <v>5.4599000000000002</v>
      </c>
      <c r="J875" s="4">
        <v>59.863999999999997</v>
      </c>
      <c r="K875" s="4">
        <v>110.8828</v>
      </c>
      <c r="L875" s="4">
        <v>116.4688</v>
      </c>
      <c r="M875" s="4">
        <v>113.4141</v>
      </c>
      <c r="N875" s="4">
        <v>3.2309999999999999</v>
      </c>
      <c r="O875" s="4">
        <v>2.9213</v>
      </c>
      <c r="P875" s="4">
        <v>2.9716</v>
      </c>
      <c r="Q875" s="4">
        <v>2.9660000000000002</v>
      </c>
    </row>
    <row r="876" spans="1:17" ht="15" customHeight="1" x14ac:dyDescent="0.2">
      <c r="A876" s="3">
        <v>43486</v>
      </c>
      <c r="B876" s="4">
        <v>26.4</v>
      </c>
      <c r="C876" s="4">
        <v>7.5</v>
      </c>
      <c r="D876" s="4">
        <v>5.0999999999999996</v>
      </c>
      <c r="E876" s="4">
        <v>2</v>
      </c>
      <c r="F876" s="4">
        <v>15.496700000000001</v>
      </c>
      <c r="G876" s="4">
        <v>3.3572000000000002</v>
      </c>
      <c r="H876" s="4">
        <v>4.4903000000000004</v>
      </c>
      <c r="I876" s="4">
        <v>5.4606000000000003</v>
      </c>
      <c r="J876" s="4">
        <v>59.23</v>
      </c>
      <c r="K876" s="4">
        <v>110.8516</v>
      </c>
      <c r="L876" s="4">
        <v>116.4375</v>
      </c>
      <c r="M876" s="4">
        <v>113.2188</v>
      </c>
      <c r="N876" s="4">
        <v>3.298</v>
      </c>
      <c r="O876" s="4">
        <v>2.9316</v>
      </c>
      <c r="P876" s="4">
        <v>2.9790999999999999</v>
      </c>
      <c r="Q876" s="4">
        <v>2.9977</v>
      </c>
    </row>
    <row r="877" spans="1:17" ht="15" customHeight="1" x14ac:dyDescent="0.2">
      <c r="A877" s="3">
        <v>43487</v>
      </c>
      <c r="B877" s="4">
        <v>23.5</v>
      </c>
      <c r="C877" s="4">
        <v>5.0999999999999996</v>
      </c>
      <c r="D877" s="4">
        <v>0.9</v>
      </c>
      <c r="E877" s="4">
        <v>-1.4</v>
      </c>
      <c r="F877" s="4">
        <v>15.491099999999999</v>
      </c>
      <c r="G877" s="4">
        <v>3.3595999999999999</v>
      </c>
      <c r="H877" s="4">
        <v>4.4919000000000002</v>
      </c>
      <c r="I877" s="4">
        <v>5.4607999999999999</v>
      </c>
      <c r="J877" s="4">
        <v>58.719000000000001</v>
      </c>
      <c r="K877" s="4">
        <v>110.8125</v>
      </c>
      <c r="L877" s="4">
        <v>116.3125</v>
      </c>
      <c r="M877" s="4">
        <v>112.9609</v>
      </c>
      <c r="N877" s="4">
        <v>3.3523999999999998</v>
      </c>
      <c r="O877" s="4">
        <v>2.944</v>
      </c>
      <c r="P877" s="4">
        <v>3.0042</v>
      </c>
      <c r="Q877" s="4">
        <v>3.0392999999999999</v>
      </c>
    </row>
    <row r="878" spans="1:17" ht="15" customHeight="1" x14ac:dyDescent="0.2">
      <c r="A878" s="3">
        <v>43488</v>
      </c>
      <c r="B878" s="4">
        <v>29.2</v>
      </c>
      <c r="C878" s="4">
        <v>12.3</v>
      </c>
      <c r="D878" s="4">
        <v>8.5</v>
      </c>
      <c r="E878" s="4">
        <v>5.3</v>
      </c>
      <c r="F878" s="4">
        <v>15.4785</v>
      </c>
      <c r="G878" s="4">
        <v>3.3589000000000002</v>
      </c>
      <c r="H878" s="4">
        <v>4.4888000000000003</v>
      </c>
      <c r="I878" s="4">
        <v>5.4560000000000004</v>
      </c>
      <c r="J878" s="4">
        <v>57.86</v>
      </c>
      <c r="K878" s="4">
        <v>110.2813</v>
      </c>
      <c r="L878" s="4">
        <v>115.5938</v>
      </c>
      <c r="M878" s="4">
        <v>112.1875</v>
      </c>
      <c r="N878" s="4">
        <v>3.4453999999999998</v>
      </c>
      <c r="O878" s="4">
        <v>3.0872000000000002</v>
      </c>
      <c r="P878" s="4">
        <v>3.1419999999999999</v>
      </c>
      <c r="Q878" s="4">
        <v>3.1631</v>
      </c>
    </row>
    <row r="879" spans="1:17" ht="15" customHeight="1" x14ac:dyDescent="0.2">
      <c r="A879" s="3">
        <v>43489</v>
      </c>
      <c r="B879" s="4">
        <v>23.8</v>
      </c>
      <c r="C879" s="4">
        <v>7.5</v>
      </c>
      <c r="D879" s="4">
        <v>3.4</v>
      </c>
      <c r="E879" s="4">
        <v>0.1</v>
      </c>
      <c r="F879" s="4">
        <v>15.5044</v>
      </c>
      <c r="G879" s="4">
        <v>3.3681999999999999</v>
      </c>
      <c r="H879" s="4">
        <v>4.5000999999999998</v>
      </c>
      <c r="I879" s="4">
        <v>5.4694000000000003</v>
      </c>
      <c r="J879" s="4">
        <v>58.863999999999997</v>
      </c>
      <c r="K879" s="4">
        <v>110.5</v>
      </c>
      <c r="L879" s="4">
        <v>116.0078</v>
      </c>
      <c r="M879" s="4">
        <v>112.75</v>
      </c>
      <c r="N879" s="4">
        <v>3.3344</v>
      </c>
      <c r="O879" s="4">
        <v>3.0348000000000002</v>
      </c>
      <c r="P879" s="4">
        <v>3.0678000000000001</v>
      </c>
      <c r="Q879" s="4">
        <v>3.0758999999999999</v>
      </c>
    </row>
    <row r="880" spans="1:17" ht="15" customHeight="1" x14ac:dyDescent="0.2">
      <c r="A880" s="3">
        <v>43490</v>
      </c>
      <c r="B880" s="4">
        <v>28</v>
      </c>
      <c r="C880" s="4">
        <v>14.2</v>
      </c>
      <c r="D880" s="4">
        <v>8.1999999999999993</v>
      </c>
      <c r="E880" s="4">
        <v>6.5</v>
      </c>
      <c r="F880" s="4">
        <v>15.524100000000001</v>
      </c>
      <c r="G880" s="4">
        <v>3.3723000000000001</v>
      </c>
      <c r="H880" s="4">
        <v>4.5063000000000004</v>
      </c>
      <c r="I880" s="4">
        <v>5.4771000000000001</v>
      </c>
      <c r="J880" s="4">
        <v>59.920999999999999</v>
      </c>
      <c r="K880" s="4">
        <v>110.7188</v>
      </c>
      <c r="L880" s="4">
        <v>116.4688</v>
      </c>
      <c r="M880" s="4">
        <v>113.2734</v>
      </c>
      <c r="N880" s="4">
        <v>3.2210999999999999</v>
      </c>
      <c r="O880" s="4">
        <v>2.9788000000000001</v>
      </c>
      <c r="P880" s="4">
        <v>2.9823</v>
      </c>
      <c r="Q880" s="4">
        <v>2.9937999999999998</v>
      </c>
    </row>
    <row r="881" spans="1:17" ht="15" customHeight="1" x14ac:dyDescent="0.2">
      <c r="A881" s="3">
        <v>43493</v>
      </c>
      <c r="B881" s="4">
        <v>22.7</v>
      </c>
      <c r="C881" s="4">
        <v>8.8000000000000007</v>
      </c>
      <c r="D881" s="4">
        <v>7.7</v>
      </c>
      <c r="E881" s="4">
        <v>5.2</v>
      </c>
      <c r="F881" s="4">
        <v>15.53</v>
      </c>
      <c r="G881" s="4">
        <v>3.3731</v>
      </c>
      <c r="H881" s="4">
        <v>4.5049000000000001</v>
      </c>
      <c r="I881" s="4">
        <v>5.4751000000000003</v>
      </c>
      <c r="J881" s="4">
        <v>60.12</v>
      </c>
      <c r="K881" s="4">
        <v>110.4297</v>
      </c>
      <c r="L881" s="4">
        <v>115.9453</v>
      </c>
      <c r="M881" s="4">
        <v>112.7891</v>
      </c>
      <c r="N881" s="4">
        <v>3.1993999999999998</v>
      </c>
      <c r="O881" s="4">
        <v>3.0573999999999999</v>
      </c>
      <c r="P881" s="4">
        <v>3.0825999999999998</v>
      </c>
      <c r="Q881" s="4">
        <v>3.0712000000000002</v>
      </c>
    </row>
    <row r="882" spans="1:17" ht="15" customHeight="1" x14ac:dyDescent="0.2">
      <c r="A882" s="3">
        <v>43494</v>
      </c>
      <c r="B882" s="4">
        <v>20.3</v>
      </c>
      <c r="C882" s="4">
        <v>7.4</v>
      </c>
      <c r="D882" s="4">
        <v>4.7</v>
      </c>
      <c r="E882" s="4">
        <v>1.2</v>
      </c>
      <c r="F882" s="4">
        <v>15.5297</v>
      </c>
      <c r="G882" s="4">
        <v>3.3763999999999998</v>
      </c>
      <c r="H882" s="4">
        <v>4.5084</v>
      </c>
      <c r="I882" s="4">
        <v>5.4790999999999999</v>
      </c>
      <c r="J882" s="4">
        <v>59.93</v>
      </c>
      <c r="K882" s="4">
        <v>110.5313</v>
      </c>
      <c r="L882" s="4">
        <v>116.0625</v>
      </c>
      <c r="M882" s="4">
        <v>112.9375</v>
      </c>
      <c r="N882" s="4">
        <v>3.2189999999999999</v>
      </c>
      <c r="O882" s="4">
        <v>3.0324</v>
      </c>
      <c r="P882" s="4">
        <v>3.0619000000000001</v>
      </c>
      <c r="Q882" s="4">
        <v>3.0485000000000002</v>
      </c>
    </row>
    <row r="883" spans="1:17" ht="15" customHeight="1" x14ac:dyDescent="0.2">
      <c r="A883" s="3">
        <v>43495</v>
      </c>
      <c r="B883" s="4">
        <v>29.1</v>
      </c>
      <c r="C883" s="4">
        <v>11.6</v>
      </c>
      <c r="D883" s="4">
        <v>10.199999999999999</v>
      </c>
      <c r="E883" s="4">
        <v>7.8</v>
      </c>
      <c r="F883" s="4">
        <v>15.536099999999999</v>
      </c>
      <c r="G883" s="4">
        <v>3.38</v>
      </c>
      <c r="H883" s="4">
        <v>4.5129999999999999</v>
      </c>
      <c r="I883" s="4">
        <v>5.4846000000000004</v>
      </c>
      <c r="J883" s="4">
        <v>60.161000000000001</v>
      </c>
      <c r="K883" s="4">
        <v>110.6797</v>
      </c>
      <c r="L883" s="4">
        <v>116.3125</v>
      </c>
      <c r="M883" s="4">
        <v>113.2266</v>
      </c>
      <c r="N883" s="4">
        <v>3.194</v>
      </c>
      <c r="O883" s="4">
        <v>2.9950999999999999</v>
      </c>
      <c r="P883" s="4">
        <v>3.0162</v>
      </c>
      <c r="Q883" s="4">
        <v>3.0036</v>
      </c>
    </row>
    <row r="884" spans="1:17" ht="15" customHeight="1" x14ac:dyDescent="0.2">
      <c r="A884" s="3">
        <v>43496</v>
      </c>
      <c r="B884" s="4">
        <v>20.9</v>
      </c>
      <c r="C884" s="4">
        <v>3.5</v>
      </c>
      <c r="D884" s="4">
        <v>1.8</v>
      </c>
      <c r="E884" s="4">
        <v>-0.9</v>
      </c>
      <c r="F884" s="4">
        <v>15.5596</v>
      </c>
      <c r="G884" s="4">
        <v>3.391</v>
      </c>
      <c r="H884" s="4">
        <v>4.5258000000000003</v>
      </c>
      <c r="I884" s="4">
        <v>5.4996</v>
      </c>
      <c r="J884" s="4">
        <v>61.127000000000002</v>
      </c>
      <c r="K884" s="4">
        <v>111.1484</v>
      </c>
      <c r="L884" s="4">
        <v>116.9375</v>
      </c>
      <c r="M884" s="4">
        <v>113.9688</v>
      </c>
      <c r="N884" s="4">
        <v>3.0916000000000001</v>
      </c>
      <c r="O884" s="4">
        <v>2.8776000000000002</v>
      </c>
      <c r="P884" s="4">
        <v>2.9035000000000002</v>
      </c>
      <c r="Q884" s="4">
        <v>2.8896000000000002</v>
      </c>
    </row>
    <row r="885" spans="1:17" ht="15" customHeight="1" x14ac:dyDescent="0.2">
      <c r="A885" s="3">
        <v>43497</v>
      </c>
      <c r="B885" s="4">
        <v>25.9</v>
      </c>
      <c r="C885" s="4">
        <v>8.1999999999999993</v>
      </c>
      <c r="D885" s="4">
        <v>5.8</v>
      </c>
      <c r="E885" s="4">
        <v>2.9</v>
      </c>
      <c r="F885" s="4">
        <v>15.5603</v>
      </c>
      <c r="G885" s="4">
        <v>3.3944000000000001</v>
      </c>
      <c r="H885" s="4">
        <v>4.5296000000000003</v>
      </c>
      <c r="I885" s="4">
        <v>5.5038</v>
      </c>
      <c r="J885" s="4">
        <v>60.997</v>
      </c>
      <c r="K885" s="4">
        <v>111.2734</v>
      </c>
      <c r="L885" s="4">
        <v>117.0938</v>
      </c>
      <c r="M885" s="4">
        <v>114.125</v>
      </c>
      <c r="N885" s="4">
        <v>3.1046</v>
      </c>
      <c r="O885" s="4">
        <v>2.8469000000000002</v>
      </c>
      <c r="P885" s="4">
        <v>2.8759000000000001</v>
      </c>
      <c r="Q885" s="4">
        <v>2.8660000000000001</v>
      </c>
    </row>
    <row r="886" spans="1:17" ht="15" customHeight="1" x14ac:dyDescent="0.2">
      <c r="A886" s="3">
        <v>43500</v>
      </c>
      <c r="B886" s="4">
        <v>21</v>
      </c>
      <c r="C886" s="4">
        <v>0.5</v>
      </c>
      <c r="D886" s="4">
        <v>-1.2</v>
      </c>
      <c r="E886" s="4">
        <v>-3.8</v>
      </c>
      <c r="F886" s="4">
        <v>15.577</v>
      </c>
      <c r="G886" s="4">
        <v>3.3993000000000002</v>
      </c>
      <c r="H886" s="4">
        <v>4.5359999999999996</v>
      </c>
      <c r="I886" s="4">
        <v>5.5122999999999998</v>
      </c>
      <c r="J886" s="4">
        <v>61.89</v>
      </c>
      <c r="K886" s="4">
        <v>111.6172</v>
      </c>
      <c r="L886" s="4">
        <v>117.5703</v>
      </c>
      <c r="M886" s="4">
        <v>114.7422</v>
      </c>
      <c r="N886" s="4">
        <v>3.0121000000000002</v>
      </c>
      <c r="O886" s="4">
        <v>2.7591000000000001</v>
      </c>
      <c r="P886" s="4">
        <v>2.7888000000000002</v>
      </c>
      <c r="Q886" s="4">
        <v>2.7709999999999999</v>
      </c>
    </row>
    <row r="887" spans="1:17" ht="15" customHeight="1" x14ac:dyDescent="0.2">
      <c r="A887" s="3">
        <v>43501</v>
      </c>
      <c r="B887" s="4">
        <v>24.4</v>
      </c>
      <c r="C887" s="4">
        <v>7.1</v>
      </c>
      <c r="D887" s="4">
        <v>4.5</v>
      </c>
      <c r="E887" s="4">
        <v>1.3</v>
      </c>
      <c r="F887" s="4">
        <v>15.567600000000001</v>
      </c>
      <c r="G887" s="4">
        <v>3.3984999999999999</v>
      </c>
      <c r="H887" s="4">
        <v>4.5336999999999996</v>
      </c>
      <c r="I887" s="4">
        <v>5.5082000000000004</v>
      </c>
      <c r="J887" s="4">
        <v>61.112000000000002</v>
      </c>
      <c r="K887" s="4">
        <v>111.0859</v>
      </c>
      <c r="L887" s="4">
        <v>116.9375</v>
      </c>
      <c r="M887" s="4">
        <v>114.0313</v>
      </c>
      <c r="N887" s="4">
        <v>3.0914000000000001</v>
      </c>
      <c r="O887" s="4">
        <v>2.9001000000000001</v>
      </c>
      <c r="P887" s="4">
        <v>2.9081999999999999</v>
      </c>
      <c r="Q887" s="4">
        <v>2.8822999999999999</v>
      </c>
    </row>
    <row r="888" spans="1:17" ht="15" customHeight="1" x14ac:dyDescent="0.2">
      <c r="A888" s="3">
        <v>43502</v>
      </c>
      <c r="B888" s="4">
        <v>26.5</v>
      </c>
      <c r="C888" s="4">
        <v>5.5</v>
      </c>
      <c r="D888" s="4">
        <v>3.5</v>
      </c>
      <c r="E888" s="4">
        <v>1.2</v>
      </c>
      <c r="F888" s="4">
        <v>15.5565</v>
      </c>
      <c r="G888" s="4">
        <v>3.3995000000000002</v>
      </c>
      <c r="H888" s="4">
        <v>4.5331999999999999</v>
      </c>
      <c r="I888" s="4">
        <v>5.5057</v>
      </c>
      <c r="J888" s="4">
        <v>60.238999999999997</v>
      </c>
      <c r="K888" s="4">
        <v>110.8203</v>
      </c>
      <c r="L888" s="4">
        <v>116.5313</v>
      </c>
      <c r="M888" s="4">
        <v>113.4922</v>
      </c>
      <c r="N888" s="4">
        <v>3.1819999999999999</v>
      </c>
      <c r="O888" s="4">
        <v>2.9718</v>
      </c>
      <c r="P888" s="4">
        <v>2.9855999999999998</v>
      </c>
      <c r="Q888" s="4">
        <v>2.9674999999999998</v>
      </c>
    </row>
    <row r="889" spans="1:17" ht="15" customHeight="1" x14ac:dyDescent="0.2">
      <c r="A889" s="3">
        <v>43503</v>
      </c>
      <c r="B889" s="4">
        <v>25.6</v>
      </c>
      <c r="C889" s="4">
        <v>6.9</v>
      </c>
      <c r="D889" s="4">
        <v>3.4</v>
      </c>
      <c r="E889" s="4">
        <v>0.7</v>
      </c>
      <c r="F889" s="4">
        <v>15.565099999999999</v>
      </c>
      <c r="G889" s="4">
        <v>3.407</v>
      </c>
      <c r="H889" s="4">
        <v>4.5400999999999998</v>
      </c>
      <c r="I889" s="4">
        <v>5.5125000000000002</v>
      </c>
      <c r="J889" s="4">
        <v>60.265999999999998</v>
      </c>
      <c r="K889" s="4">
        <v>110.75</v>
      </c>
      <c r="L889" s="4">
        <v>116.4063</v>
      </c>
      <c r="M889" s="4">
        <v>113.375</v>
      </c>
      <c r="N889" s="4">
        <v>3.1776</v>
      </c>
      <c r="O889" s="4">
        <v>2.9962</v>
      </c>
      <c r="P889" s="4">
        <v>3.0135999999999998</v>
      </c>
      <c r="Q889" s="4">
        <v>2.9883000000000002</v>
      </c>
    </row>
    <row r="890" spans="1:17" ht="15" customHeight="1" x14ac:dyDescent="0.2">
      <c r="A890" s="3">
        <v>43504</v>
      </c>
      <c r="B890" s="4">
        <v>27.2</v>
      </c>
      <c r="C890" s="4">
        <v>8.1</v>
      </c>
      <c r="D890" s="4">
        <v>5.0999999999999996</v>
      </c>
      <c r="E890" s="4">
        <v>1.8</v>
      </c>
      <c r="F890" s="4">
        <v>15.5764</v>
      </c>
      <c r="G890" s="4">
        <v>3.4121999999999999</v>
      </c>
      <c r="H890" s="4">
        <v>4.5471000000000004</v>
      </c>
      <c r="I890" s="4">
        <v>5.5210999999999997</v>
      </c>
      <c r="J890" s="4">
        <v>60.805999999999997</v>
      </c>
      <c r="K890" s="4">
        <v>111.1563</v>
      </c>
      <c r="L890" s="4">
        <v>116.9688</v>
      </c>
      <c r="M890" s="4">
        <v>114</v>
      </c>
      <c r="N890" s="4">
        <v>3.1206</v>
      </c>
      <c r="O890" s="4">
        <v>2.8917999999999999</v>
      </c>
      <c r="P890" s="4">
        <v>2.91</v>
      </c>
      <c r="Q890" s="4">
        <v>2.8914</v>
      </c>
    </row>
    <row r="891" spans="1:17" ht="15" customHeight="1" x14ac:dyDescent="0.2">
      <c r="A891" s="3">
        <v>43507</v>
      </c>
      <c r="B891" s="4">
        <v>30.6</v>
      </c>
      <c r="C891" s="4">
        <v>11.1</v>
      </c>
      <c r="D891" s="4">
        <v>7.8</v>
      </c>
      <c r="E891" s="4">
        <v>4.4000000000000004</v>
      </c>
      <c r="F891" s="4">
        <v>15.5603</v>
      </c>
      <c r="G891" s="4">
        <v>3.4137</v>
      </c>
      <c r="H891" s="4">
        <v>4.5471000000000004</v>
      </c>
      <c r="I891" s="4">
        <v>5.5191999999999997</v>
      </c>
      <c r="J891" s="4">
        <v>59.625</v>
      </c>
      <c r="K891" s="4">
        <v>110.9688</v>
      </c>
      <c r="L891" s="4">
        <v>116.6328</v>
      </c>
      <c r="M891" s="4">
        <v>113.5234</v>
      </c>
      <c r="N891" s="4">
        <v>3.2440000000000002</v>
      </c>
      <c r="O891" s="4">
        <v>2.9428000000000001</v>
      </c>
      <c r="P891" s="4">
        <v>2.9742000000000002</v>
      </c>
      <c r="Q891" s="4">
        <v>2.9666000000000001</v>
      </c>
    </row>
    <row r="892" spans="1:17" ht="15" customHeight="1" x14ac:dyDescent="0.2">
      <c r="A892" s="3">
        <v>43508</v>
      </c>
      <c r="B892" s="4">
        <v>29</v>
      </c>
      <c r="C892" s="4">
        <v>7.1</v>
      </c>
      <c r="D892" s="4">
        <v>3.7</v>
      </c>
      <c r="E892" s="4">
        <v>1.1000000000000001</v>
      </c>
      <c r="F892" s="4">
        <v>15.572699999999999</v>
      </c>
      <c r="G892" s="4">
        <v>3.4198</v>
      </c>
      <c r="H892" s="4">
        <v>4.5552999999999999</v>
      </c>
      <c r="I892" s="4">
        <v>5.5285000000000002</v>
      </c>
      <c r="J892" s="4">
        <v>60.231000000000002</v>
      </c>
      <c r="K892" s="4">
        <v>111.51560000000001</v>
      </c>
      <c r="L892" s="4">
        <v>117.3438</v>
      </c>
      <c r="M892" s="4">
        <v>114.2188</v>
      </c>
      <c r="N892" s="4">
        <v>3.1796000000000002</v>
      </c>
      <c r="O892" s="4">
        <v>2.8022999999999998</v>
      </c>
      <c r="P892" s="4">
        <v>2.8435000000000001</v>
      </c>
      <c r="Q892" s="4">
        <v>2.8591000000000002</v>
      </c>
    </row>
    <row r="893" spans="1:17" ht="15" customHeight="1" x14ac:dyDescent="0.2">
      <c r="A893" s="3">
        <v>43509</v>
      </c>
      <c r="B893" s="4">
        <v>29.8</v>
      </c>
      <c r="C893" s="4">
        <v>9.5</v>
      </c>
      <c r="D893" s="4">
        <v>7.6</v>
      </c>
      <c r="E893" s="4">
        <v>4.0999999999999996</v>
      </c>
      <c r="F893" s="4">
        <v>15.5814</v>
      </c>
      <c r="G893" s="4">
        <v>3.4226000000000001</v>
      </c>
      <c r="H893" s="4">
        <v>4.5579000000000001</v>
      </c>
      <c r="I893" s="4">
        <v>5.532</v>
      </c>
      <c r="J893" s="4">
        <v>60.607999999999997</v>
      </c>
      <c r="K893" s="4">
        <v>111.5313</v>
      </c>
      <c r="L893" s="4">
        <v>117.3438</v>
      </c>
      <c r="M893" s="4">
        <v>114.3125</v>
      </c>
      <c r="N893" s="4">
        <v>3.1395</v>
      </c>
      <c r="O893" s="4">
        <v>2.8003</v>
      </c>
      <c r="P893" s="4">
        <v>2.8450000000000002</v>
      </c>
      <c r="Q893" s="4">
        <v>2.8454000000000002</v>
      </c>
    </row>
    <row r="894" spans="1:17" ht="15" customHeight="1" x14ac:dyDescent="0.2">
      <c r="A894" s="3">
        <v>43510</v>
      </c>
      <c r="B894" s="4">
        <v>29.7</v>
      </c>
      <c r="C894" s="4">
        <v>10.1</v>
      </c>
      <c r="D894" s="4">
        <v>8</v>
      </c>
      <c r="E894" s="4">
        <v>4.3</v>
      </c>
      <c r="F894" s="4">
        <v>15.589600000000001</v>
      </c>
      <c r="G894" s="4">
        <v>3.4304999999999999</v>
      </c>
      <c r="H894" s="4">
        <v>4.5658000000000003</v>
      </c>
      <c r="I894" s="4">
        <v>5.54</v>
      </c>
      <c r="J894" s="4">
        <v>60.607999999999997</v>
      </c>
      <c r="K894" s="4">
        <v>111.5313</v>
      </c>
      <c r="L894" s="4">
        <v>117.3438</v>
      </c>
      <c r="M894" s="4">
        <v>114.3125</v>
      </c>
      <c r="N894" s="4">
        <v>3.1379999999999999</v>
      </c>
      <c r="O894" s="4">
        <v>2.8066</v>
      </c>
      <c r="P894" s="4">
        <v>2.8496999999999999</v>
      </c>
      <c r="Q894" s="4">
        <v>2.8479000000000001</v>
      </c>
    </row>
    <row r="895" spans="1:17" ht="15" customHeight="1" x14ac:dyDescent="0.2">
      <c r="A895" s="3">
        <v>43511</v>
      </c>
      <c r="B895" s="4">
        <v>29.6</v>
      </c>
      <c r="C895" s="4">
        <v>6.8</v>
      </c>
      <c r="D895" s="4">
        <v>5.8</v>
      </c>
      <c r="E895" s="4">
        <v>2.7</v>
      </c>
      <c r="F895" s="4">
        <v>15.6107</v>
      </c>
      <c r="G895" s="4">
        <v>3.4367000000000001</v>
      </c>
      <c r="H895" s="4">
        <v>4.5743</v>
      </c>
      <c r="I895" s="4">
        <v>5.5507999999999997</v>
      </c>
      <c r="J895" s="4">
        <v>61.774000000000001</v>
      </c>
      <c r="K895" s="4">
        <v>112.0938</v>
      </c>
      <c r="L895" s="4">
        <v>118.1016</v>
      </c>
      <c r="M895" s="4">
        <v>115.1797</v>
      </c>
      <c r="N895" s="4">
        <v>3.0171999999999999</v>
      </c>
      <c r="O895" s="4">
        <v>2.6634000000000002</v>
      </c>
      <c r="P895" s="4">
        <v>2.7117</v>
      </c>
      <c r="Q895" s="4">
        <v>2.7149999999999999</v>
      </c>
    </row>
    <row r="896" spans="1:17" ht="15" customHeight="1" x14ac:dyDescent="0.2">
      <c r="A896" s="3">
        <v>43514</v>
      </c>
      <c r="B896" s="4">
        <v>28.4</v>
      </c>
      <c r="C896" s="4">
        <v>8.9</v>
      </c>
      <c r="D896" s="4">
        <v>7</v>
      </c>
      <c r="E896" s="4">
        <v>2.9</v>
      </c>
      <c r="F896" s="4">
        <v>15.6097</v>
      </c>
      <c r="G896" s="4">
        <v>3.4380000000000002</v>
      </c>
      <c r="H896" s="4">
        <v>4.5751999999999997</v>
      </c>
      <c r="I896" s="4">
        <v>5.5510999999999999</v>
      </c>
      <c r="J896" s="4">
        <v>61.534999999999997</v>
      </c>
      <c r="K896" s="4">
        <v>111.875</v>
      </c>
      <c r="L896" s="4">
        <v>117.875</v>
      </c>
      <c r="M896" s="4">
        <v>114.9297</v>
      </c>
      <c r="N896" s="4">
        <v>3.0411000000000001</v>
      </c>
      <c r="O896" s="4">
        <v>2.7219000000000002</v>
      </c>
      <c r="P896" s="4">
        <v>2.7549000000000001</v>
      </c>
      <c r="Q896" s="4">
        <v>2.7543000000000002</v>
      </c>
    </row>
    <row r="897" spans="1:17" ht="15" customHeight="1" x14ac:dyDescent="0.2">
      <c r="A897" s="3">
        <v>43515</v>
      </c>
      <c r="B897" s="4">
        <v>26</v>
      </c>
      <c r="C897" s="4">
        <v>6</v>
      </c>
      <c r="D897" s="4">
        <v>5</v>
      </c>
      <c r="E897" s="4">
        <v>1.2</v>
      </c>
      <c r="F897" s="4">
        <v>15.6104</v>
      </c>
      <c r="G897" s="4">
        <v>3.4384999999999999</v>
      </c>
      <c r="H897" s="4">
        <v>4.5740999999999996</v>
      </c>
      <c r="I897" s="4">
        <v>5.5488</v>
      </c>
      <c r="J897" s="4">
        <v>61.402999999999999</v>
      </c>
      <c r="K897" s="4">
        <v>111.5313</v>
      </c>
      <c r="L897" s="4">
        <v>117.3984</v>
      </c>
      <c r="M897" s="4">
        <v>114.4063</v>
      </c>
      <c r="N897" s="4">
        <v>3.0539999999999998</v>
      </c>
      <c r="O897" s="4">
        <v>2.8128000000000002</v>
      </c>
      <c r="P897" s="4">
        <v>2.8443000000000001</v>
      </c>
      <c r="Q897" s="4">
        <v>2.8359000000000001</v>
      </c>
    </row>
    <row r="898" spans="1:17" ht="15" customHeight="1" x14ac:dyDescent="0.2">
      <c r="A898" s="3">
        <v>43516</v>
      </c>
      <c r="B898" s="4">
        <v>24.9</v>
      </c>
      <c r="C898" s="4">
        <v>5.5</v>
      </c>
      <c r="D898" s="4">
        <v>4.9000000000000004</v>
      </c>
      <c r="E898" s="4">
        <v>1.2</v>
      </c>
      <c r="F898" s="4">
        <v>15.625299999999999</v>
      </c>
      <c r="G898" s="4">
        <v>3.4416000000000002</v>
      </c>
      <c r="H898" s="4">
        <v>4.5782999999999996</v>
      </c>
      <c r="I898" s="4">
        <v>5.5544000000000002</v>
      </c>
      <c r="J898" s="4">
        <v>62.186999999999998</v>
      </c>
      <c r="K898" s="4">
        <v>111.6016</v>
      </c>
      <c r="L898" s="4">
        <v>117.5938</v>
      </c>
      <c r="M898" s="4">
        <v>114.7188</v>
      </c>
      <c r="N898" s="4">
        <v>2.9735999999999998</v>
      </c>
      <c r="O898" s="4">
        <v>2.7966000000000002</v>
      </c>
      <c r="P898" s="4">
        <v>2.8098000000000001</v>
      </c>
      <c r="Q898" s="4">
        <v>2.7886000000000002</v>
      </c>
    </row>
    <row r="899" spans="1:17" ht="15" customHeight="1" x14ac:dyDescent="0.2">
      <c r="A899" s="3">
        <v>43517</v>
      </c>
      <c r="B899" s="4">
        <v>25.6</v>
      </c>
      <c r="C899" s="4">
        <v>9.4</v>
      </c>
      <c r="D899" s="4">
        <v>7.4</v>
      </c>
      <c r="E899" s="4">
        <v>3.6</v>
      </c>
      <c r="F899" s="4">
        <v>15.641400000000001</v>
      </c>
      <c r="G899" s="4">
        <v>3.4504999999999999</v>
      </c>
      <c r="H899" s="4">
        <v>4.5880999999999998</v>
      </c>
      <c r="I899" s="4">
        <v>5.5648</v>
      </c>
      <c r="J899" s="4">
        <v>62.695999999999998</v>
      </c>
      <c r="K899" s="4">
        <v>111.7578</v>
      </c>
      <c r="L899" s="4">
        <v>117.8359</v>
      </c>
      <c r="M899" s="4">
        <v>114.9766</v>
      </c>
      <c r="N899" s="4">
        <v>2.9207000000000001</v>
      </c>
      <c r="O899" s="4">
        <v>2.7625999999999999</v>
      </c>
      <c r="P899" s="4">
        <v>2.7700999999999998</v>
      </c>
      <c r="Q899" s="4">
        <v>2.7515000000000001</v>
      </c>
    </row>
    <row r="900" spans="1:17" ht="15" customHeight="1" x14ac:dyDescent="0.2">
      <c r="A900" s="3">
        <v>43518</v>
      </c>
      <c r="B900" s="4">
        <v>21.4</v>
      </c>
      <c r="C900" s="4">
        <v>4.5</v>
      </c>
      <c r="D900" s="4">
        <v>3.7</v>
      </c>
      <c r="E900" s="4">
        <v>0.3</v>
      </c>
      <c r="F900" s="4">
        <v>15.657999999999999</v>
      </c>
      <c r="G900" s="4">
        <v>3.4538000000000002</v>
      </c>
      <c r="H900" s="4">
        <v>4.5919999999999996</v>
      </c>
      <c r="I900" s="4">
        <v>5.5705999999999998</v>
      </c>
      <c r="J900" s="4">
        <v>63.598999999999997</v>
      </c>
      <c r="K900" s="4">
        <v>111.8672</v>
      </c>
      <c r="L900" s="4">
        <v>118.0078</v>
      </c>
      <c r="M900" s="4">
        <v>115.3125</v>
      </c>
      <c r="N900" s="4">
        <v>2.8300999999999998</v>
      </c>
      <c r="O900" s="4">
        <v>2.7366000000000001</v>
      </c>
      <c r="P900" s="4">
        <v>2.7401</v>
      </c>
      <c r="Q900" s="4">
        <v>2.7010000000000001</v>
      </c>
    </row>
    <row r="901" spans="1:17" ht="15" customHeight="1" x14ac:dyDescent="0.2">
      <c r="A901" s="3">
        <v>43521</v>
      </c>
      <c r="B901" s="4">
        <v>21.6</v>
      </c>
      <c r="C901" s="4">
        <v>7.2</v>
      </c>
      <c r="D901" s="4">
        <v>5.9</v>
      </c>
      <c r="E901" s="4">
        <v>1.6</v>
      </c>
      <c r="F901" s="4">
        <v>15.6686</v>
      </c>
      <c r="G901" s="4">
        <v>3.4557000000000002</v>
      </c>
      <c r="H901" s="4">
        <v>4.5944000000000003</v>
      </c>
      <c r="I901" s="4">
        <v>5.5740999999999996</v>
      </c>
      <c r="J901" s="4">
        <v>64.116</v>
      </c>
      <c r="K901" s="4">
        <v>111.75</v>
      </c>
      <c r="L901" s="4">
        <v>117.9688</v>
      </c>
      <c r="M901" s="4">
        <v>115.4063</v>
      </c>
      <c r="N901" s="4">
        <v>2.7786</v>
      </c>
      <c r="O901" s="4">
        <v>2.7688000000000001</v>
      </c>
      <c r="P901" s="4">
        <v>2.7488999999999999</v>
      </c>
      <c r="Q901" s="4">
        <v>2.6875</v>
      </c>
    </row>
    <row r="902" spans="1:17" ht="15" customHeight="1" x14ac:dyDescent="0.2">
      <c r="A902" s="3">
        <v>43522</v>
      </c>
      <c r="B902" s="4">
        <v>19.899999999999999</v>
      </c>
      <c r="C902" s="4">
        <v>4.4000000000000004</v>
      </c>
      <c r="D902" s="4">
        <v>4</v>
      </c>
      <c r="E902" s="4">
        <v>0.1</v>
      </c>
      <c r="F902" s="4">
        <v>15.6943</v>
      </c>
      <c r="G902" s="4">
        <v>3.4619</v>
      </c>
      <c r="H902" s="4">
        <v>4.6039000000000003</v>
      </c>
      <c r="I902" s="4">
        <v>5.5869999999999997</v>
      </c>
      <c r="J902" s="4">
        <v>65.647999999999996</v>
      </c>
      <c r="K902" s="4">
        <v>112.3047</v>
      </c>
      <c r="L902" s="4">
        <v>118.8672</v>
      </c>
      <c r="M902" s="4">
        <v>116.5078</v>
      </c>
      <c r="N902" s="4">
        <v>2.6297000000000001</v>
      </c>
      <c r="O902" s="4">
        <v>2.6288</v>
      </c>
      <c r="P902" s="4">
        <v>2.5868000000000002</v>
      </c>
      <c r="Q902" s="4">
        <v>2.5211999999999999</v>
      </c>
    </row>
    <row r="903" spans="1:17" ht="15" customHeight="1" x14ac:dyDescent="0.2">
      <c r="A903" s="3">
        <v>43523</v>
      </c>
      <c r="B903" s="4">
        <v>21</v>
      </c>
      <c r="C903" s="4">
        <v>8.4</v>
      </c>
      <c r="D903" s="4">
        <v>6.6</v>
      </c>
      <c r="E903" s="4">
        <v>3.2</v>
      </c>
      <c r="F903" s="4">
        <v>15.701499999999999</v>
      </c>
      <c r="G903" s="4">
        <v>3.4636</v>
      </c>
      <c r="H903" s="4">
        <v>4.6059000000000001</v>
      </c>
      <c r="I903" s="4">
        <v>5.5890000000000004</v>
      </c>
      <c r="J903" s="4">
        <v>65.951999999999998</v>
      </c>
      <c r="K903" s="4">
        <v>112.1563</v>
      </c>
      <c r="L903" s="4">
        <v>118.7813</v>
      </c>
      <c r="M903" s="4">
        <v>116.4297</v>
      </c>
      <c r="N903" s="4">
        <v>2.6000999999999999</v>
      </c>
      <c r="O903" s="4">
        <v>2.6688999999999998</v>
      </c>
      <c r="P903" s="4">
        <v>2.6040000000000001</v>
      </c>
      <c r="Q903" s="4">
        <v>2.5339999999999998</v>
      </c>
    </row>
    <row r="904" spans="1:17" ht="15" customHeight="1" x14ac:dyDescent="0.2">
      <c r="A904" s="3">
        <v>43524</v>
      </c>
      <c r="B904" s="4">
        <v>22.5</v>
      </c>
      <c r="C904" s="4">
        <v>11</v>
      </c>
      <c r="D904" s="4">
        <v>9</v>
      </c>
      <c r="E904" s="4">
        <v>4.9000000000000004</v>
      </c>
      <c r="F904" s="4">
        <v>15.711499999999999</v>
      </c>
      <c r="G904" s="4">
        <v>3.4746000000000001</v>
      </c>
      <c r="H904" s="4">
        <v>4.6180000000000003</v>
      </c>
      <c r="I904" s="4">
        <v>5.6018999999999997</v>
      </c>
      <c r="J904" s="4">
        <v>66.073999999999998</v>
      </c>
      <c r="K904" s="4">
        <v>112.6484</v>
      </c>
      <c r="L904" s="4">
        <v>119.3438</v>
      </c>
      <c r="M904" s="4">
        <v>116.9688</v>
      </c>
      <c r="N904" s="4">
        <v>2.5871</v>
      </c>
      <c r="O904" s="4">
        <v>2.5499999999999998</v>
      </c>
      <c r="P904" s="4">
        <v>2.5072999999999999</v>
      </c>
      <c r="Q904" s="4">
        <v>2.4557000000000002</v>
      </c>
    </row>
    <row r="905" spans="1:17" ht="15" customHeight="1" x14ac:dyDescent="0.2">
      <c r="A905" s="3">
        <v>43525</v>
      </c>
      <c r="B905" s="4">
        <v>22.5</v>
      </c>
      <c r="C905" s="4">
        <v>4.4000000000000004</v>
      </c>
      <c r="D905" s="4">
        <v>4.7</v>
      </c>
      <c r="E905" s="4">
        <v>0.9</v>
      </c>
      <c r="F905" s="4">
        <v>15.709</v>
      </c>
      <c r="G905" s="4">
        <v>3.4781</v>
      </c>
      <c r="H905" s="4">
        <v>4.6214000000000004</v>
      </c>
      <c r="I905" s="4">
        <v>5.6050000000000004</v>
      </c>
      <c r="J905" s="4">
        <v>65.722999999999999</v>
      </c>
      <c r="K905" s="4">
        <v>112.7813</v>
      </c>
      <c r="L905" s="4">
        <v>119.4375</v>
      </c>
      <c r="M905" s="4">
        <v>117.0234</v>
      </c>
      <c r="N905" s="4">
        <v>2.6200999999999999</v>
      </c>
      <c r="O905" s="4">
        <v>2.5186000000000002</v>
      </c>
      <c r="P905" s="4">
        <v>2.4921000000000002</v>
      </c>
      <c r="Q905" s="4">
        <v>2.4485000000000001</v>
      </c>
    </row>
    <row r="906" spans="1:17" ht="15" customHeight="1" x14ac:dyDescent="0.2">
      <c r="A906" s="3">
        <v>43528</v>
      </c>
      <c r="B906" s="4">
        <v>19.7</v>
      </c>
      <c r="C906" s="4">
        <v>9.5</v>
      </c>
      <c r="D906" s="4">
        <v>6.3</v>
      </c>
      <c r="E906" s="4">
        <v>2.2999999999999998</v>
      </c>
      <c r="F906" s="4">
        <v>15.7094</v>
      </c>
      <c r="G906" s="4">
        <v>3.4786000000000001</v>
      </c>
      <c r="H906" s="4">
        <v>4.6216999999999997</v>
      </c>
      <c r="I906" s="4">
        <v>5.6043000000000003</v>
      </c>
      <c r="J906" s="4">
        <v>65.561999999999998</v>
      </c>
      <c r="K906" s="4">
        <v>112.4375</v>
      </c>
      <c r="L906" s="4">
        <v>119.1328</v>
      </c>
      <c r="M906" s="4">
        <v>116.6563</v>
      </c>
      <c r="N906" s="4">
        <v>2.6349999999999998</v>
      </c>
      <c r="O906" s="4">
        <v>2.6080000000000001</v>
      </c>
      <c r="P906" s="4">
        <v>2.5487000000000002</v>
      </c>
      <c r="Q906" s="4">
        <v>2.5045999999999999</v>
      </c>
    </row>
    <row r="907" spans="1:17" ht="15" customHeight="1" x14ac:dyDescent="0.2">
      <c r="A907" s="3">
        <v>43529</v>
      </c>
      <c r="B907" s="4">
        <v>19.3</v>
      </c>
      <c r="C907" s="4">
        <v>5.6</v>
      </c>
      <c r="D907" s="4">
        <v>3.9</v>
      </c>
      <c r="E907" s="4">
        <v>0.3</v>
      </c>
      <c r="F907" s="4">
        <v>15.702199999999999</v>
      </c>
      <c r="G907" s="4">
        <v>3.4807999999999999</v>
      </c>
      <c r="H907" s="4">
        <v>4.6220999999999997</v>
      </c>
      <c r="I907" s="4">
        <v>5.6033999999999997</v>
      </c>
      <c r="J907" s="4">
        <v>64.893000000000001</v>
      </c>
      <c r="K907" s="4">
        <v>112.3672</v>
      </c>
      <c r="L907" s="4">
        <v>118.8438</v>
      </c>
      <c r="M907" s="4">
        <v>116.2734</v>
      </c>
      <c r="N907" s="4">
        <v>2.6991000000000001</v>
      </c>
      <c r="O907" s="4">
        <v>2.6280000000000001</v>
      </c>
      <c r="P907" s="4">
        <v>2.6025999999999998</v>
      </c>
      <c r="Q907" s="4">
        <v>2.5632999999999999</v>
      </c>
    </row>
    <row r="908" spans="1:17" ht="15" customHeight="1" x14ac:dyDescent="0.2">
      <c r="A908" s="3">
        <v>43530</v>
      </c>
      <c r="B908" s="4">
        <v>22.4</v>
      </c>
      <c r="C908" s="4">
        <v>5.0999999999999996</v>
      </c>
      <c r="D908" s="4">
        <v>2.2999999999999998</v>
      </c>
      <c r="E908" s="4">
        <v>-0.3</v>
      </c>
      <c r="F908" s="4">
        <v>15.6968</v>
      </c>
      <c r="G908" s="4">
        <v>3.4841000000000002</v>
      </c>
      <c r="H908" s="4">
        <v>4.625</v>
      </c>
      <c r="I908" s="4">
        <v>5.6055000000000001</v>
      </c>
      <c r="J908" s="4">
        <v>64.352999999999994</v>
      </c>
      <c r="K908" s="4">
        <v>112.4688</v>
      </c>
      <c r="L908" s="4">
        <v>118.875</v>
      </c>
      <c r="M908" s="4">
        <v>116.2188</v>
      </c>
      <c r="N908" s="4">
        <v>2.7511999999999999</v>
      </c>
      <c r="O908" s="4">
        <v>2.6044</v>
      </c>
      <c r="P908" s="4">
        <v>2.5985999999999998</v>
      </c>
      <c r="Q908" s="4">
        <v>2.5724</v>
      </c>
    </row>
    <row r="909" spans="1:17" ht="15" customHeight="1" x14ac:dyDescent="0.2">
      <c r="A909" s="3">
        <v>43531</v>
      </c>
      <c r="B909" s="4">
        <v>26.6</v>
      </c>
      <c r="C909" s="4">
        <v>7.7</v>
      </c>
      <c r="D909" s="4">
        <v>7.2</v>
      </c>
      <c r="E909" s="4">
        <v>3.4</v>
      </c>
      <c r="F909" s="4">
        <v>15.718999999999999</v>
      </c>
      <c r="G909" s="4">
        <v>3.4964</v>
      </c>
      <c r="H909" s="4">
        <v>4.6394000000000002</v>
      </c>
      <c r="I909" s="4">
        <v>5.6226000000000003</v>
      </c>
      <c r="J909" s="4">
        <v>65.287999999999997</v>
      </c>
      <c r="K909" s="4">
        <v>113.1563</v>
      </c>
      <c r="L909" s="4">
        <v>119.7266</v>
      </c>
      <c r="M909" s="4">
        <v>117.2109</v>
      </c>
      <c r="N909" s="4">
        <v>2.6591999999999998</v>
      </c>
      <c r="O909" s="4">
        <v>2.4373999999999998</v>
      </c>
      <c r="P909" s="4">
        <v>2.4504999999999999</v>
      </c>
      <c r="Q909" s="4">
        <v>2.4264000000000001</v>
      </c>
    </row>
    <row r="910" spans="1:17" ht="15" customHeight="1" x14ac:dyDescent="0.2">
      <c r="A910" s="3">
        <v>43532</v>
      </c>
      <c r="B910" s="4">
        <v>21.1</v>
      </c>
      <c r="C910" s="4">
        <v>3.8</v>
      </c>
      <c r="D910" s="4">
        <v>2</v>
      </c>
      <c r="E910" s="4">
        <v>-2.1</v>
      </c>
      <c r="F910" s="4">
        <v>15.7319</v>
      </c>
      <c r="G910" s="4">
        <v>3.5007999999999999</v>
      </c>
      <c r="H910" s="4">
        <v>4.6456</v>
      </c>
      <c r="I910" s="4">
        <v>5.6304999999999996</v>
      </c>
      <c r="J910" s="4">
        <v>65.974000000000004</v>
      </c>
      <c r="K910" s="4">
        <v>113.4453</v>
      </c>
      <c r="L910" s="4">
        <v>120.2109</v>
      </c>
      <c r="M910" s="4">
        <v>117.7813</v>
      </c>
      <c r="N910" s="4">
        <v>2.593</v>
      </c>
      <c r="O910" s="4">
        <v>2.3672</v>
      </c>
      <c r="P910" s="4">
        <v>2.3656999999999999</v>
      </c>
      <c r="Q910" s="4">
        <v>2.3424</v>
      </c>
    </row>
    <row r="911" spans="1:17" ht="15" customHeight="1" x14ac:dyDescent="0.2">
      <c r="A911" s="3">
        <v>43535</v>
      </c>
      <c r="B911" s="4">
        <v>24.3</v>
      </c>
      <c r="C911" s="4">
        <v>6</v>
      </c>
      <c r="D911" s="4">
        <v>5.7</v>
      </c>
      <c r="E911" s="4">
        <v>1.7</v>
      </c>
      <c r="F911" s="4">
        <v>15.7201</v>
      </c>
      <c r="G911" s="4">
        <v>3.5017</v>
      </c>
      <c r="H911" s="4">
        <v>4.6447000000000003</v>
      </c>
      <c r="I911" s="4">
        <v>5.6276999999999999</v>
      </c>
      <c r="J911" s="4">
        <v>64.998000000000005</v>
      </c>
      <c r="K911" s="4">
        <v>113.1641</v>
      </c>
      <c r="L911" s="4">
        <v>119.7422</v>
      </c>
      <c r="M911" s="4">
        <v>117.1875</v>
      </c>
      <c r="N911" s="4">
        <v>2.6861000000000002</v>
      </c>
      <c r="O911" s="4">
        <v>2.44</v>
      </c>
      <c r="P911" s="4">
        <v>2.4510999999999998</v>
      </c>
      <c r="Q911" s="4">
        <v>2.4318</v>
      </c>
    </row>
    <row r="912" spans="1:17" ht="15" customHeight="1" x14ac:dyDescent="0.2">
      <c r="A912" s="3">
        <v>43536</v>
      </c>
      <c r="B912" s="4">
        <v>21.6</v>
      </c>
      <c r="C912" s="4">
        <v>4</v>
      </c>
      <c r="D912" s="4">
        <v>3.3</v>
      </c>
      <c r="E912" s="4">
        <v>-0.8</v>
      </c>
      <c r="F912" s="4">
        <v>15.7361</v>
      </c>
      <c r="G912" s="4">
        <v>3.5059</v>
      </c>
      <c r="H912" s="4">
        <v>4.6505999999999998</v>
      </c>
      <c r="I912" s="4">
        <v>5.6355000000000004</v>
      </c>
      <c r="J912" s="4">
        <v>65.885000000000005</v>
      </c>
      <c r="K912" s="4">
        <v>113.4063</v>
      </c>
      <c r="L912" s="4">
        <v>120.1641</v>
      </c>
      <c r="M912" s="4">
        <v>117.75</v>
      </c>
      <c r="N912" s="4">
        <v>2.6006999999999998</v>
      </c>
      <c r="O912" s="4">
        <v>2.3816000000000002</v>
      </c>
      <c r="P912" s="4">
        <v>2.3776000000000002</v>
      </c>
      <c r="Q912" s="4">
        <v>2.3491</v>
      </c>
    </row>
    <row r="913" spans="1:17" ht="15" customHeight="1" x14ac:dyDescent="0.2">
      <c r="A913" s="3">
        <v>43537</v>
      </c>
      <c r="B913" s="4">
        <v>23.8</v>
      </c>
      <c r="C913" s="4">
        <v>4.0999999999999996</v>
      </c>
      <c r="D913" s="4">
        <v>4.9000000000000004</v>
      </c>
      <c r="E913" s="4">
        <v>1.4</v>
      </c>
      <c r="F913" s="4">
        <v>15.7593</v>
      </c>
      <c r="G913" s="4">
        <v>3.5133999999999999</v>
      </c>
      <c r="H913" s="4">
        <v>4.6608000000000001</v>
      </c>
      <c r="I913" s="4">
        <v>5.6486999999999998</v>
      </c>
      <c r="J913" s="4">
        <v>67.283000000000001</v>
      </c>
      <c r="K913" s="4">
        <v>114.1875</v>
      </c>
      <c r="L913" s="4">
        <v>121.1875</v>
      </c>
      <c r="M913" s="4">
        <v>118.8984</v>
      </c>
      <c r="N913" s="4">
        <v>2.4687000000000001</v>
      </c>
      <c r="O913" s="4">
        <v>2.1892999999999998</v>
      </c>
      <c r="P913" s="4">
        <v>2.1981000000000002</v>
      </c>
      <c r="Q913" s="4">
        <v>2.1808000000000001</v>
      </c>
    </row>
    <row r="914" spans="1:17" ht="15" customHeight="1" x14ac:dyDescent="0.2">
      <c r="A914" s="3">
        <v>43538</v>
      </c>
      <c r="B914" s="4">
        <v>22.7</v>
      </c>
      <c r="C914" s="4">
        <v>0.9</v>
      </c>
      <c r="D914" s="4">
        <v>1.5</v>
      </c>
      <c r="E914" s="4">
        <v>-2.2000000000000002</v>
      </c>
      <c r="F914" s="4">
        <v>15.760999999999999</v>
      </c>
      <c r="G914" s="4">
        <v>3.5221</v>
      </c>
      <c r="H914" s="4">
        <v>4.6692</v>
      </c>
      <c r="I914" s="4">
        <v>5.6565000000000003</v>
      </c>
      <c r="J914" s="4">
        <v>66.834999999999994</v>
      </c>
      <c r="K914" s="4">
        <v>114.3125</v>
      </c>
      <c r="L914" s="4">
        <v>121.2422</v>
      </c>
      <c r="M914" s="4">
        <v>118.8828</v>
      </c>
      <c r="N914" s="4">
        <v>2.5091000000000001</v>
      </c>
      <c r="O914" s="4">
        <v>2.1656</v>
      </c>
      <c r="P914" s="4">
        <v>2.1939000000000002</v>
      </c>
      <c r="Q914" s="4">
        <v>2.1863000000000001</v>
      </c>
    </row>
    <row r="915" spans="1:17" ht="15" customHeight="1" x14ac:dyDescent="0.2">
      <c r="A915" s="3">
        <v>43539</v>
      </c>
      <c r="B915" s="4">
        <v>23.8</v>
      </c>
      <c r="C915" s="4">
        <v>2.9</v>
      </c>
      <c r="D915" s="4">
        <v>3.2</v>
      </c>
      <c r="E915" s="4">
        <v>0.4</v>
      </c>
      <c r="F915" s="4">
        <v>15.7637</v>
      </c>
      <c r="G915" s="4">
        <v>3.5238</v>
      </c>
      <c r="H915" s="4">
        <v>4.6702000000000004</v>
      </c>
      <c r="I915" s="4">
        <v>5.6566999999999998</v>
      </c>
      <c r="J915" s="4">
        <v>66.835999999999999</v>
      </c>
      <c r="K915" s="4">
        <v>114.1563</v>
      </c>
      <c r="L915" s="4">
        <v>121.0234</v>
      </c>
      <c r="M915" s="4">
        <v>118.6172</v>
      </c>
      <c r="N915" s="4">
        <v>2.5087000000000002</v>
      </c>
      <c r="O915" s="4">
        <v>2.2067000000000001</v>
      </c>
      <c r="P915" s="4">
        <v>2.2342</v>
      </c>
      <c r="Q915" s="4">
        <v>2.2263000000000002</v>
      </c>
    </row>
    <row r="916" spans="1:17" ht="15" customHeight="1" x14ac:dyDescent="0.2">
      <c r="A916" s="3">
        <v>43542</v>
      </c>
      <c r="B916" s="4">
        <v>22.2</v>
      </c>
      <c r="C916" s="4">
        <v>2.8</v>
      </c>
      <c r="D916" s="4">
        <v>3.3</v>
      </c>
      <c r="E916" s="4">
        <v>-1.1000000000000001</v>
      </c>
      <c r="F916" s="4">
        <v>15.7697</v>
      </c>
      <c r="G916" s="4">
        <v>3.5289000000000001</v>
      </c>
      <c r="H916" s="4">
        <v>4.6760000000000002</v>
      </c>
      <c r="I916" s="4">
        <v>5.6638999999999999</v>
      </c>
      <c r="J916" s="4">
        <v>67.055999999999997</v>
      </c>
      <c r="K916" s="4">
        <v>114.5625</v>
      </c>
      <c r="L916" s="4">
        <v>121.4609</v>
      </c>
      <c r="M916" s="4">
        <v>119.125</v>
      </c>
      <c r="N916" s="4">
        <v>2.4876</v>
      </c>
      <c r="O916" s="4">
        <v>2.1088</v>
      </c>
      <c r="P916" s="4">
        <v>2.1591999999999998</v>
      </c>
      <c r="Q916" s="4">
        <v>2.153</v>
      </c>
    </row>
    <row r="917" spans="1:17" ht="15" customHeight="1" x14ac:dyDescent="0.2">
      <c r="A917" s="3">
        <v>43543</v>
      </c>
      <c r="B917" s="4">
        <v>23.2</v>
      </c>
      <c r="C917" s="4">
        <v>3.2</v>
      </c>
      <c r="D917" s="4">
        <v>4.5</v>
      </c>
      <c r="E917" s="4">
        <v>-0.1</v>
      </c>
      <c r="F917" s="4">
        <v>15.7742</v>
      </c>
      <c r="G917" s="4">
        <v>3.532</v>
      </c>
      <c r="H917" s="4">
        <v>4.6791</v>
      </c>
      <c r="I917" s="4">
        <v>5.6670999999999996</v>
      </c>
      <c r="J917" s="4">
        <v>67.180000000000007</v>
      </c>
      <c r="K917" s="4">
        <v>114.625</v>
      </c>
      <c r="L917" s="4">
        <v>121.5234</v>
      </c>
      <c r="M917" s="4">
        <v>119.1875</v>
      </c>
      <c r="N917" s="4">
        <v>2.4756999999999998</v>
      </c>
      <c r="O917" s="4">
        <v>2.0958999999999999</v>
      </c>
      <c r="P917" s="4">
        <v>2.15</v>
      </c>
      <c r="Q917" s="4">
        <v>2.145</v>
      </c>
    </row>
    <row r="918" spans="1:17" ht="15" customHeight="1" x14ac:dyDescent="0.2">
      <c r="A918" s="3">
        <v>43544</v>
      </c>
      <c r="B918" s="4">
        <v>21.6</v>
      </c>
      <c r="C918" s="4">
        <v>1.8</v>
      </c>
      <c r="D918" s="4">
        <v>3.4</v>
      </c>
      <c r="E918" s="4">
        <v>-0.8</v>
      </c>
      <c r="F918" s="4">
        <v>15.799300000000001</v>
      </c>
      <c r="G918" s="4">
        <v>3.5381</v>
      </c>
      <c r="H918" s="4">
        <v>4.6879</v>
      </c>
      <c r="I918" s="4">
        <v>5.6788999999999996</v>
      </c>
      <c r="J918" s="4">
        <v>68.733999999999995</v>
      </c>
      <c r="K918" s="4">
        <v>115.1953</v>
      </c>
      <c r="L918" s="4">
        <v>122.35939999999999</v>
      </c>
      <c r="M918" s="4">
        <v>120.2188</v>
      </c>
      <c r="N918" s="4">
        <v>2.3321000000000001</v>
      </c>
      <c r="O918" s="4">
        <v>1.9584999999999999</v>
      </c>
      <c r="P918" s="4">
        <v>2.0061</v>
      </c>
      <c r="Q918" s="4">
        <v>1.9964</v>
      </c>
    </row>
    <row r="919" spans="1:17" ht="15" customHeight="1" x14ac:dyDescent="0.2">
      <c r="A919" s="3">
        <v>43545</v>
      </c>
      <c r="B919" s="4">
        <v>20.6</v>
      </c>
      <c r="C919" s="4">
        <v>0.5</v>
      </c>
      <c r="D919" s="4">
        <v>2.9</v>
      </c>
      <c r="E919" s="4">
        <v>-1.2</v>
      </c>
      <c r="F919" s="4">
        <v>15.807</v>
      </c>
      <c r="G919" s="4">
        <v>3.5470999999999999</v>
      </c>
      <c r="H919" s="4">
        <v>4.6970999999999998</v>
      </c>
      <c r="I919" s="4">
        <v>5.6881000000000004</v>
      </c>
      <c r="J919" s="4">
        <v>68.703999999999994</v>
      </c>
      <c r="K919" s="4">
        <v>115.375</v>
      </c>
      <c r="L919" s="4">
        <v>122.5313</v>
      </c>
      <c r="M919" s="4">
        <v>120.3672</v>
      </c>
      <c r="N919" s="4">
        <v>2.3336000000000001</v>
      </c>
      <c r="O919" s="4">
        <v>1.9222999999999999</v>
      </c>
      <c r="P919" s="4">
        <v>1.982</v>
      </c>
      <c r="Q919" s="4">
        <v>1.9783999999999999</v>
      </c>
    </row>
    <row r="920" spans="1:17" ht="15" customHeight="1" x14ac:dyDescent="0.2">
      <c r="A920" s="3">
        <v>43546</v>
      </c>
      <c r="B920" s="4">
        <v>24.6</v>
      </c>
      <c r="C920" s="4">
        <v>2.4</v>
      </c>
      <c r="D920" s="4">
        <v>4.5999999999999996</v>
      </c>
      <c r="E920" s="4">
        <v>0</v>
      </c>
      <c r="F920" s="4">
        <v>15.8148</v>
      </c>
      <c r="G920" s="4">
        <v>3.5507</v>
      </c>
      <c r="H920" s="4">
        <v>4.7016999999999998</v>
      </c>
      <c r="I920" s="4">
        <v>5.6940999999999997</v>
      </c>
      <c r="J920" s="4">
        <v>69.03</v>
      </c>
      <c r="K920" s="4">
        <v>115.5313</v>
      </c>
      <c r="L920" s="4">
        <v>122.79689999999999</v>
      </c>
      <c r="M920" s="4">
        <v>120.7422</v>
      </c>
      <c r="N920" s="4">
        <v>2.3037000000000001</v>
      </c>
      <c r="O920" s="4">
        <v>1.8869</v>
      </c>
      <c r="P920" s="4">
        <v>1.9379999999999999</v>
      </c>
      <c r="Q920" s="4">
        <v>1.9256</v>
      </c>
    </row>
    <row r="921" spans="1:17" ht="15" customHeight="1" x14ac:dyDescent="0.2">
      <c r="A921" s="3">
        <v>43549</v>
      </c>
      <c r="B921" s="4">
        <v>19</v>
      </c>
      <c r="C921" s="4">
        <v>0</v>
      </c>
      <c r="D921" s="4">
        <v>1.8</v>
      </c>
      <c r="E921" s="4">
        <v>-2.6</v>
      </c>
      <c r="F921" s="4">
        <v>15.8371</v>
      </c>
      <c r="G921" s="4">
        <v>3.5558999999999998</v>
      </c>
      <c r="H921" s="4">
        <v>4.7088000000000001</v>
      </c>
      <c r="I921" s="4">
        <v>5.7030000000000003</v>
      </c>
      <c r="J921" s="4">
        <v>70.453999999999994</v>
      </c>
      <c r="K921" s="4">
        <v>115.9375</v>
      </c>
      <c r="L921" s="4">
        <v>123.4063</v>
      </c>
      <c r="M921" s="4">
        <v>121.4609</v>
      </c>
      <c r="N921" s="4">
        <v>2.1757</v>
      </c>
      <c r="O921" s="4">
        <v>1.7909999999999999</v>
      </c>
      <c r="P921" s="4">
        <v>1.835</v>
      </c>
      <c r="Q921" s="4">
        <v>1.8241000000000001</v>
      </c>
    </row>
    <row r="922" spans="1:17" ht="15" customHeight="1" x14ac:dyDescent="0.2">
      <c r="A922" s="3">
        <v>43550</v>
      </c>
      <c r="B922" s="4">
        <v>24.3</v>
      </c>
      <c r="C922" s="4">
        <v>4.5999999999999996</v>
      </c>
      <c r="D922" s="4">
        <v>6</v>
      </c>
      <c r="E922" s="4">
        <v>1.6</v>
      </c>
      <c r="F922" s="4">
        <v>15.8491</v>
      </c>
      <c r="G922" s="4">
        <v>3.5602</v>
      </c>
      <c r="H922" s="4">
        <v>4.7145999999999999</v>
      </c>
      <c r="I922" s="4">
        <v>5.7103000000000002</v>
      </c>
      <c r="J922" s="4">
        <v>71.125</v>
      </c>
      <c r="K922" s="4">
        <v>116.2188</v>
      </c>
      <c r="L922" s="4">
        <v>123.8438</v>
      </c>
      <c r="M922" s="4">
        <v>121.9922</v>
      </c>
      <c r="N922" s="4">
        <v>2.1162000000000001</v>
      </c>
      <c r="O922" s="4">
        <v>1.7258</v>
      </c>
      <c r="P922" s="4">
        <v>1.7621</v>
      </c>
      <c r="Q922" s="4">
        <v>1.7498</v>
      </c>
    </row>
    <row r="923" spans="1:17" ht="15" customHeight="1" x14ac:dyDescent="0.2">
      <c r="A923" s="3">
        <v>43551</v>
      </c>
      <c r="B923" s="4">
        <v>26.5</v>
      </c>
      <c r="C923" s="4">
        <v>4.2</v>
      </c>
      <c r="D923" s="4">
        <v>6.3</v>
      </c>
      <c r="E923" s="4">
        <v>2.2000000000000002</v>
      </c>
      <c r="F923" s="4">
        <v>15.8514</v>
      </c>
      <c r="G923" s="4">
        <v>3.5646</v>
      </c>
      <c r="H923" s="4">
        <v>4.7196999999999996</v>
      </c>
      <c r="I923" s="4">
        <v>5.7160000000000002</v>
      </c>
      <c r="J923" s="4">
        <v>71.091999999999999</v>
      </c>
      <c r="K923" s="4">
        <v>116.5</v>
      </c>
      <c r="L923" s="4">
        <v>124.1875</v>
      </c>
      <c r="M923" s="4">
        <v>122.3438</v>
      </c>
      <c r="N923" s="4">
        <v>2.1187</v>
      </c>
      <c r="O923" s="4">
        <v>1.6608000000000001</v>
      </c>
      <c r="P923" s="4">
        <v>1.7055</v>
      </c>
      <c r="Q923" s="4">
        <v>1.7013</v>
      </c>
    </row>
    <row r="924" spans="1:17" ht="15" customHeight="1" x14ac:dyDescent="0.2">
      <c r="A924" s="3">
        <v>43552</v>
      </c>
      <c r="B924" s="4">
        <v>26.6</v>
      </c>
      <c r="C924" s="4">
        <v>1.2</v>
      </c>
      <c r="D924" s="4">
        <v>3.4</v>
      </c>
      <c r="E924" s="4">
        <v>-0.7</v>
      </c>
      <c r="F924" s="4">
        <v>15.8423</v>
      </c>
      <c r="G924" s="4">
        <v>3.5712000000000002</v>
      </c>
      <c r="H924" s="4">
        <v>4.7244000000000002</v>
      </c>
      <c r="I924" s="4">
        <v>5.7184999999999997</v>
      </c>
      <c r="J924" s="4">
        <v>69.843000000000004</v>
      </c>
      <c r="K924" s="4">
        <v>116.2813</v>
      </c>
      <c r="L924" s="4">
        <v>123.7422</v>
      </c>
      <c r="M924" s="4">
        <v>121.7188</v>
      </c>
      <c r="N924" s="4">
        <v>2.2282000000000002</v>
      </c>
      <c r="O924" s="4">
        <v>1.7214</v>
      </c>
      <c r="P924" s="4">
        <v>1.7874000000000001</v>
      </c>
      <c r="Q924" s="4">
        <v>1.7934000000000001</v>
      </c>
    </row>
    <row r="925" spans="1:17" ht="15" customHeight="1" x14ac:dyDescent="0.2">
      <c r="A925" s="3">
        <v>43553</v>
      </c>
      <c r="B925" s="4">
        <v>29</v>
      </c>
      <c r="C925" s="4">
        <v>2.8</v>
      </c>
      <c r="D925" s="4">
        <v>4.3</v>
      </c>
      <c r="E925" s="4">
        <v>0.3</v>
      </c>
      <c r="F925" s="4">
        <v>15.8386</v>
      </c>
      <c r="G925" s="4">
        <v>3.5735000000000001</v>
      </c>
      <c r="H925" s="4">
        <v>4.7259000000000002</v>
      </c>
      <c r="I925" s="4">
        <v>5.7188999999999997</v>
      </c>
      <c r="J925" s="4">
        <v>69.382000000000005</v>
      </c>
      <c r="K925" s="4">
        <v>116.2188</v>
      </c>
      <c r="L925" s="4">
        <v>123.5938</v>
      </c>
      <c r="M925" s="4">
        <v>121.4688</v>
      </c>
      <c r="N925" s="4">
        <v>2.2692000000000001</v>
      </c>
      <c r="O925" s="4">
        <v>1.7391000000000001</v>
      </c>
      <c r="P925" s="4">
        <v>1.8147</v>
      </c>
      <c r="Q925" s="4">
        <v>1.8301000000000001</v>
      </c>
    </row>
    <row r="926" spans="1:17" ht="15" customHeight="1" x14ac:dyDescent="0.2">
      <c r="A926" s="3">
        <v>43556</v>
      </c>
      <c r="B926" s="4">
        <v>29.4</v>
      </c>
      <c r="C926" s="4">
        <v>4.4000000000000004</v>
      </c>
      <c r="D926" s="4">
        <v>5.6</v>
      </c>
      <c r="E926" s="4">
        <v>0.9</v>
      </c>
      <c r="F926" s="4">
        <v>15.8635</v>
      </c>
      <c r="G926" s="4">
        <v>3.5809000000000002</v>
      </c>
      <c r="H926" s="4">
        <v>4.7363</v>
      </c>
      <c r="I926" s="4">
        <v>5.7324000000000002</v>
      </c>
      <c r="J926" s="4">
        <v>70.974999999999994</v>
      </c>
      <c r="K926" s="4">
        <v>117.0078</v>
      </c>
      <c r="L926" s="4">
        <v>124.6641</v>
      </c>
      <c r="M926" s="4">
        <v>122.7188</v>
      </c>
      <c r="N926" s="4">
        <v>2.1271</v>
      </c>
      <c r="O926" s="4">
        <v>1.5530999999999999</v>
      </c>
      <c r="P926" s="4">
        <v>1.6348</v>
      </c>
      <c r="Q926" s="4">
        <v>1.6547000000000001</v>
      </c>
    </row>
    <row r="927" spans="1:17" ht="15" customHeight="1" x14ac:dyDescent="0.2">
      <c r="A927" s="3">
        <v>43557</v>
      </c>
      <c r="B927" s="4">
        <v>27.2</v>
      </c>
      <c r="C927" s="4">
        <v>3.2</v>
      </c>
      <c r="D927" s="4">
        <v>2.2999999999999998</v>
      </c>
      <c r="E927" s="4">
        <v>-1.6</v>
      </c>
      <c r="F927" s="4">
        <v>15.8521</v>
      </c>
      <c r="G927" s="4">
        <v>3.5798999999999999</v>
      </c>
      <c r="H927" s="4">
        <v>4.7333999999999996</v>
      </c>
      <c r="I927" s="4">
        <v>5.7268999999999997</v>
      </c>
      <c r="J927" s="4">
        <v>69.959000000000003</v>
      </c>
      <c r="K927" s="4">
        <v>116.4141</v>
      </c>
      <c r="L927" s="4">
        <v>123.9063</v>
      </c>
      <c r="M927" s="4">
        <v>121.7734</v>
      </c>
      <c r="N927" s="4">
        <v>2.2166999999999999</v>
      </c>
      <c r="O927" s="4">
        <v>1.6976</v>
      </c>
      <c r="P927" s="4">
        <v>1.7653000000000001</v>
      </c>
      <c r="Q927" s="4">
        <v>1.7892999999999999</v>
      </c>
    </row>
    <row r="928" spans="1:17" ht="15" customHeight="1" x14ac:dyDescent="0.2">
      <c r="A928" s="3">
        <v>43558</v>
      </c>
      <c r="B928" s="4">
        <v>29.4</v>
      </c>
      <c r="C928" s="4">
        <v>2.2000000000000002</v>
      </c>
      <c r="D928" s="4">
        <v>1.7</v>
      </c>
      <c r="E928" s="4">
        <v>-1.4</v>
      </c>
      <c r="F928" s="4">
        <v>15.8301</v>
      </c>
      <c r="G928" s="4">
        <v>3.5788000000000002</v>
      </c>
      <c r="H928" s="4">
        <v>4.7294</v>
      </c>
      <c r="I928" s="4">
        <v>5.7196999999999996</v>
      </c>
      <c r="J928" s="4">
        <v>68.206000000000003</v>
      </c>
      <c r="K928" s="4">
        <v>115.7813</v>
      </c>
      <c r="L928" s="4">
        <v>122.9922</v>
      </c>
      <c r="M928" s="4">
        <v>120.6563</v>
      </c>
      <c r="N928" s="4">
        <v>2.3746</v>
      </c>
      <c r="O928" s="4">
        <v>1.8522000000000001</v>
      </c>
      <c r="P928" s="4">
        <v>1.9235</v>
      </c>
      <c r="Q928" s="4">
        <v>1.9495</v>
      </c>
    </row>
    <row r="929" spans="1:17" ht="15" customHeight="1" x14ac:dyDescent="0.2">
      <c r="A929" s="3">
        <v>43559</v>
      </c>
      <c r="B929" s="4">
        <v>29.9</v>
      </c>
      <c r="C929" s="4">
        <v>5</v>
      </c>
      <c r="D929" s="4">
        <v>4</v>
      </c>
      <c r="E929" s="4">
        <v>0.7</v>
      </c>
      <c r="F929" s="4">
        <v>15.838699999999999</v>
      </c>
      <c r="G929" s="4">
        <v>3.5871</v>
      </c>
      <c r="H929" s="4">
        <v>4.7378</v>
      </c>
      <c r="I929" s="4">
        <v>5.7281000000000004</v>
      </c>
      <c r="J929" s="4">
        <v>68.236000000000004</v>
      </c>
      <c r="K929" s="4">
        <v>115.8516</v>
      </c>
      <c r="L929" s="4">
        <v>123.0625</v>
      </c>
      <c r="M929" s="4">
        <v>120.7109</v>
      </c>
      <c r="N929" s="4">
        <v>2.3706</v>
      </c>
      <c r="O929" s="4">
        <v>1.843</v>
      </c>
      <c r="P929" s="4">
        <v>1.9172</v>
      </c>
      <c r="Q929" s="4">
        <v>1.9451000000000001</v>
      </c>
    </row>
    <row r="930" spans="1:17" ht="15" customHeight="1" x14ac:dyDescent="0.2">
      <c r="A930" s="3">
        <v>43560</v>
      </c>
      <c r="B930" s="4">
        <v>32.1</v>
      </c>
      <c r="C930" s="4">
        <v>4.9000000000000004</v>
      </c>
      <c r="D930" s="4">
        <v>4.5999999999999996</v>
      </c>
      <c r="E930" s="4">
        <v>1.9</v>
      </c>
      <c r="F930" s="4">
        <v>15.8383</v>
      </c>
      <c r="G930" s="4">
        <v>3.5888</v>
      </c>
      <c r="H930" s="4">
        <v>4.7389000000000001</v>
      </c>
      <c r="I930" s="4">
        <v>5.7289000000000003</v>
      </c>
      <c r="J930" s="4">
        <v>68.013999999999996</v>
      </c>
      <c r="K930" s="4">
        <v>115.6953</v>
      </c>
      <c r="L930" s="4">
        <v>122.8438</v>
      </c>
      <c r="M930" s="4">
        <v>120.5</v>
      </c>
      <c r="N930" s="4">
        <v>2.3906999999999998</v>
      </c>
      <c r="O930" s="4">
        <v>1.8832</v>
      </c>
      <c r="P930" s="4">
        <v>1.9565999999999999</v>
      </c>
      <c r="Q930" s="4">
        <v>1.9763999999999999</v>
      </c>
    </row>
    <row r="931" spans="1:17" ht="15" customHeight="1" x14ac:dyDescent="0.2">
      <c r="A931" s="3">
        <v>43563</v>
      </c>
      <c r="B931" s="4">
        <v>28.9</v>
      </c>
      <c r="C931" s="4">
        <v>4.2</v>
      </c>
      <c r="D931" s="4">
        <v>3.3</v>
      </c>
      <c r="E931" s="4">
        <v>0.2</v>
      </c>
      <c r="F931" s="4">
        <v>15.850099999999999</v>
      </c>
      <c r="G931" s="4">
        <v>3.5924</v>
      </c>
      <c r="H931" s="4">
        <v>4.7432999999999996</v>
      </c>
      <c r="I931" s="4">
        <v>5.7343000000000002</v>
      </c>
      <c r="J931" s="4">
        <v>68.650000000000006</v>
      </c>
      <c r="K931" s="4">
        <v>115.8516</v>
      </c>
      <c r="L931" s="4">
        <v>123.0938</v>
      </c>
      <c r="M931" s="4">
        <v>120.8125</v>
      </c>
      <c r="N931" s="4">
        <v>2.3323</v>
      </c>
      <c r="O931" s="4">
        <v>1.8482000000000001</v>
      </c>
      <c r="P931" s="4">
        <v>1.9156</v>
      </c>
      <c r="Q931" s="4">
        <v>1.9329000000000001</v>
      </c>
    </row>
    <row r="932" spans="1:17" ht="15" customHeight="1" x14ac:dyDescent="0.2">
      <c r="A932" s="3">
        <v>43564</v>
      </c>
      <c r="B932" s="4">
        <v>30.6</v>
      </c>
      <c r="C932" s="4">
        <v>3.3</v>
      </c>
      <c r="D932" s="4">
        <v>2.2999999999999998</v>
      </c>
      <c r="E932" s="4">
        <v>-0.7</v>
      </c>
      <c r="F932" s="4">
        <v>15.8523</v>
      </c>
      <c r="G932" s="4">
        <v>3.5966999999999998</v>
      </c>
      <c r="H932" s="4">
        <v>4.7481</v>
      </c>
      <c r="I932" s="4">
        <v>5.7393999999999998</v>
      </c>
      <c r="J932" s="4">
        <v>68.613</v>
      </c>
      <c r="K932" s="4">
        <v>116.125</v>
      </c>
      <c r="L932" s="4">
        <v>123.3828</v>
      </c>
      <c r="M932" s="4">
        <v>121.0859</v>
      </c>
      <c r="N932" s="4">
        <v>2.3351999999999999</v>
      </c>
      <c r="O932" s="4">
        <v>1.7853000000000001</v>
      </c>
      <c r="P932" s="4">
        <v>1.8682000000000001</v>
      </c>
      <c r="Q932" s="4">
        <v>1.8951</v>
      </c>
    </row>
    <row r="933" spans="1:17" ht="15" customHeight="1" x14ac:dyDescent="0.2">
      <c r="A933" s="3">
        <v>43565</v>
      </c>
      <c r="B933" s="4">
        <v>30.5</v>
      </c>
      <c r="C933" s="4">
        <v>3.6</v>
      </c>
      <c r="D933" s="4">
        <v>2.5</v>
      </c>
      <c r="E933" s="4">
        <v>-0.6</v>
      </c>
      <c r="F933" s="4">
        <v>15.8551</v>
      </c>
      <c r="G933" s="4">
        <v>3.5994000000000002</v>
      </c>
      <c r="H933" s="4">
        <v>4.7507000000000001</v>
      </c>
      <c r="I933" s="4">
        <v>5.742</v>
      </c>
      <c r="J933" s="4">
        <v>68.613</v>
      </c>
      <c r="K933" s="4">
        <v>116.125</v>
      </c>
      <c r="L933" s="4">
        <v>123.3828</v>
      </c>
      <c r="M933" s="4">
        <v>121.0859</v>
      </c>
      <c r="N933" s="4">
        <v>2.3348</v>
      </c>
      <c r="O933" s="4">
        <v>1.7879</v>
      </c>
      <c r="P933" s="4">
        <v>1.8701000000000001</v>
      </c>
      <c r="Q933" s="4">
        <v>1.8963000000000001</v>
      </c>
    </row>
    <row r="934" spans="1:17" ht="15" customHeight="1" x14ac:dyDescent="0.2">
      <c r="A934" s="3">
        <v>43566</v>
      </c>
      <c r="B934" s="4">
        <v>31.4</v>
      </c>
      <c r="C934" s="4">
        <v>3.3</v>
      </c>
      <c r="D934" s="4">
        <v>2.4</v>
      </c>
      <c r="E934" s="4">
        <v>-0.4</v>
      </c>
      <c r="F934" s="4">
        <v>15.853899999999999</v>
      </c>
      <c r="G934" s="4">
        <v>3.6070000000000002</v>
      </c>
      <c r="H934" s="4">
        <v>4.7576999999999998</v>
      </c>
      <c r="I934" s="4">
        <v>5.7481</v>
      </c>
      <c r="J934" s="4">
        <v>67.959000000000003</v>
      </c>
      <c r="K934" s="4">
        <v>116.0625</v>
      </c>
      <c r="L934" s="4">
        <v>123.2578</v>
      </c>
      <c r="M934" s="4">
        <v>120.875</v>
      </c>
      <c r="N934" s="4">
        <v>2.3933</v>
      </c>
      <c r="O934" s="4">
        <v>1.8106</v>
      </c>
      <c r="P934" s="4">
        <v>1.8972</v>
      </c>
      <c r="Q934" s="4">
        <v>1.9297</v>
      </c>
    </row>
    <row r="935" spans="1:17" ht="15" customHeight="1" x14ac:dyDescent="0.2">
      <c r="A935" s="3">
        <v>43567</v>
      </c>
      <c r="B935" s="4">
        <v>30.5</v>
      </c>
      <c r="C935" s="4">
        <v>4.4000000000000004</v>
      </c>
      <c r="D935" s="4">
        <v>2.7</v>
      </c>
      <c r="E935" s="4">
        <v>-0.1</v>
      </c>
      <c r="F935" s="4">
        <v>15.847799999999999</v>
      </c>
      <c r="G935" s="4">
        <v>3.6078000000000001</v>
      </c>
      <c r="H935" s="4">
        <v>4.7572999999999999</v>
      </c>
      <c r="I935" s="4">
        <v>5.7460000000000004</v>
      </c>
      <c r="J935" s="4">
        <v>67.346999999999994</v>
      </c>
      <c r="K935" s="4">
        <v>115.7578</v>
      </c>
      <c r="L935" s="4">
        <v>122.8359</v>
      </c>
      <c r="M935" s="4">
        <v>120.3438</v>
      </c>
      <c r="N935" s="4">
        <v>2.4491999999999998</v>
      </c>
      <c r="O935" s="4">
        <v>1.8859999999999999</v>
      </c>
      <c r="P935" s="4">
        <v>1.9711000000000001</v>
      </c>
      <c r="Q935" s="4">
        <v>2.0066000000000002</v>
      </c>
    </row>
    <row r="936" spans="1:17" ht="15" customHeight="1" x14ac:dyDescent="0.2">
      <c r="A936" s="3">
        <v>43570</v>
      </c>
      <c r="B936" s="4">
        <v>32</v>
      </c>
      <c r="C936" s="4">
        <v>5.4</v>
      </c>
      <c r="D936" s="4">
        <v>2.8</v>
      </c>
      <c r="E936" s="4">
        <v>0.6</v>
      </c>
      <c r="F936" s="4">
        <v>15.8483</v>
      </c>
      <c r="G936" s="4">
        <v>3.6095999999999999</v>
      </c>
      <c r="H936" s="4">
        <v>4.7592999999999996</v>
      </c>
      <c r="I936" s="4">
        <v>5.7477</v>
      </c>
      <c r="J936" s="4">
        <v>67.191000000000003</v>
      </c>
      <c r="K936" s="4">
        <v>115.625</v>
      </c>
      <c r="L936" s="4">
        <v>122.7578</v>
      </c>
      <c r="M936" s="4">
        <v>120.2266</v>
      </c>
      <c r="N936" s="4">
        <v>2.4632999999999998</v>
      </c>
      <c r="O936" s="4">
        <v>1.9202999999999999</v>
      </c>
      <c r="P936" s="4">
        <v>1.9863999999999999</v>
      </c>
      <c r="Q936" s="4">
        <v>2.0245000000000002</v>
      </c>
    </row>
    <row r="937" spans="1:17" ht="15" customHeight="1" x14ac:dyDescent="0.2">
      <c r="A937" s="3">
        <v>43571</v>
      </c>
      <c r="B937" s="4">
        <v>30</v>
      </c>
      <c r="C937" s="4">
        <v>5</v>
      </c>
      <c r="D937" s="4">
        <v>1.6</v>
      </c>
      <c r="E937" s="4">
        <v>-0.3</v>
      </c>
      <c r="F937" s="4">
        <v>15.862299999999999</v>
      </c>
      <c r="G937" s="4">
        <v>3.6124999999999998</v>
      </c>
      <c r="H937" s="4">
        <v>4.7633999999999999</v>
      </c>
      <c r="I937" s="4">
        <v>5.7529000000000003</v>
      </c>
      <c r="J937" s="4">
        <v>67.972999999999999</v>
      </c>
      <c r="K937" s="4">
        <v>115.6641</v>
      </c>
      <c r="L937" s="4">
        <v>122.9609</v>
      </c>
      <c r="M937" s="4">
        <v>120.5234</v>
      </c>
      <c r="N937" s="4">
        <v>2.3908999999999998</v>
      </c>
      <c r="O937" s="4">
        <v>1.9135</v>
      </c>
      <c r="P937" s="4">
        <v>1.9536</v>
      </c>
      <c r="Q937" s="4">
        <v>1.9832000000000001</v>
      </c>
    </row>
    <row r="938" spans="1:17" ht="15" customHeight="1" x14ac:dyDescent="0.2">
      <c r="A938" s="3">
        <v>43572</v>
      </c>
      <c r="B938" s="4">
        <v>27.9</v>
      </c>
      <c r="C938" s="4">
        <v>0.3</v>
      </c>
      <c r="D938" s="4">
        <v>-0.9</v>
      </c>
      <c r="E938" s="4">
        <v>-2.5</v>
      </c>
      <c r="F938" s="4">
        <v>15.875299999999999</v>
      </c>
      <c r="G938" s="4">
        <v>3.5268000000000002</v>
      </c>
      <c r="H938" s="4">
        <v>4.6492000000000004</v>
      </c>
      <c r="I938" s="4">
        <v>5.7598000000000003</v>
      </c>
      <c r="J938" s="4">
        <v>68.688000000000002</v>
      </c>
      <c r="K938" s="4">
        <v>116.1172</v>
      </c>
      <c r="L938" s="4">
        <v>123.4141</v>
      </c>
      <c r="M938" s="4">
        <v>121.0078</v>
      </c>
      <c r="N938" s="4">
        <v>2.3252000000000002</v>
      </c>
      <c r="O938" s="4">
        <v>1.8078000000000001</v>
      </c>
      <c r="P938" s="4">
        <v>1.8782000000000001</v>
      </c>
      <c r="Q938" s="4">
        <v>1.9154</v>
      </c>
    </row>
    <row r="939" spans="1:17" ht="15" customHeight="1" x14ac:dyDescent="0.2">
      <c r="A939" s="3">
        <v>43573</v>
      </c>
      <c r="B939" s="4">
        <v>30.9</v>
      </c>
      <c r="C939" s="4">
        <v>7.2</v>
      </c>
      <c r="D939" s="4">
        <v>4.0999999999999996</v>
      </c>
      <c r="E939" s="4">
        <v>2.1</v>
      </c>
      <c r="F939" s="4">
        <v>15.867599999999999</v>
      </c>
      <c r="G939" s="4">
        <v>3.5310999999999999</v>
      </c>
      <c r="H939" s="4">
        <v>4.6513</v>
      </c>
      <c r="I939" s="4">
        <v>5.7602000000000002</v>
      </c>
      <c r="J939" s="4">
        <v>67.575000000000003</v>
      </c>
      <c r="K939" s="4">
        <v>115.5703</v>
      </c>
      <c r="L939" s="4">
        <v>122.6953</v>
      </c>
      <c r="M939" s="4">
        <v>120.1563</v>
      </c>
      <c r="N939" s="4">
        <v>2.4258000000000002</v>
      </c>
      <c r="O939" s="4">
        <v>1.9456</v>
      </c>
      <c r="P939" s="4">
        <v>2.0062000000000002</v>
      </c>
      <c r="Q939" s="4">
        <v>2.0400999999999998</v>
      </c>
    </row>
    <row r="940" spans="1:17" ht="15" customHeight="1" x14ac:dyDescent="0.2">
      <c r="A940" s="3">
        <v>43574</v>
      </c>
      <c r="B940" s="4">
        <v>32.299999999999997</v>
      </c>
      <c r="C940" s="4">
        <v>5.2</v>
      </c>
      <c r="D940" s="4">
        <v>3.4</v>
      </c>
      <c r="E940" s="4">
        <v>1.5</v>
      </c>
      <c r="F940" s="4">
        <v>15.8826</v>
      </c>
      <c r="G940" s="4">
        <v>3.5390999999999999</v>
      </c>
      <c r="H940" s="4">
        <v>4.6608999999999998</v>
      </c>
      <c r="I940" s="4">
        <v>5.7710999999999997</v>
      </c>
      <c r="J940" s="4">
        <v>68.433000000000007</v>
      </c>
      <c r="K940" s="4">
        <v>116.3672</v>
      </c>
      <c r="L940" s="4">
        <v>123.5625</v>
      </c>
      <c r="M940" s="4">
        <v>121.0938</v>
      </c>
      <c r="N940" s="4">
        <v>2.3468</v>
      </c>
      <c r="O940" s="4">
        <v>1.7584</v>
      </c>
      <c r="P940" s="4">
        <v>1.8604000000000001</v>
      </c>
      <c r="Q940" s="4">
        <v>1.9078999999999999</v>
      </c>
    </row>
    <row r="941" spans="1:17" ht="15" customHeight="1" x14ac:dyDescent="0.2">
      <c r="A941" s="3">
        <v>43577</v>
      </c>
      <c r="B941" s="4">
        <v>31.3</v>
      </c>
      <c r="C941" s="4">
        <v>5.0999999999999996</v>
      </c>
      <c r="D941" s="4">
        <v>2.2000000000000002</v>
      </c>
      <c r="E941" s="4">
        <v>0.8</v>
      </c>
      <c r="F941" s="4">
        <v>15.882999999999999</v>
      </c>
      <c r="G941" s="4">
        <v>3.5421999999999998</v>
      </c>
      <c r="H941" s="4">
        <v>4.6635999999999997</v>
      </c>
      <c r="I941" s="4">
        <v>5.7728999999999999</v>
      </c>
      <c r="J941" s="4">
        <v>68.263999999999996</v>
      </c>
      <c r="K941" s="4">
        <v>116.4375</v>
      </c>
      <c r="L941" s="4">
        <v>123.5703</v>
      </c>
      <c r="M941" s="4">
        <v>121</v>
      </c>
      <c r="N941" s="4">
        <v>2.3616999999999999</v>
      </c>
      <c r="O941" s="4">
        <v>1.7443</v>
      </c>
      <c r="P941" s="4">
        <v>1.861</v>
      </c>
      <c r="Q941" s="4">
        <v>1.9222999999999999</v>
      </c>
    </row>
    <row r="942" spans="1:17" ht="15" customHeight="1" x14ac:dyDescent="0.2">
      <c r="A942" s="3">
        <v>43578</v>
      </c>
      <c r="B942" s="4">
        <v>31</v>
      </c>
      <c r="C942" s="4">
        <v>4.8</v>
      </c>
      <c r="D942" s="4">
        <v>1.5</v>
      </c>
      <c r="E942" s="4">
        <v>0.1</v>
      </c>
      <c r="F942" s="4">
        <v>15.892200000000001</v>
      </c>
      <c r="G942" s="4">
        <v>3.5461999999999998</v>
      </c>
      <c r="H942" s="4">
        <v>4.6687000000000003</v>
      </c>
      <c r="I942" s="4">
        <v>5.7786</v>
      </c>
      <c r="J942" s="4">
        <v>68.716999999999999</v>
      </c>
      <c r="K942" s="4">
        <v>116.6484</v>
      </c>
      <c r="L942" s="4">
        <v>123.875</v>
      </c>
      <c r="M942" s="4">
        <v>121.3516</v>
      </c>
      <c r="N942" s="4">
        <v>2.3201000000000001</v>
      </c>
      <c r="O942" s="4">
        <v>1.6970000000000001</v>
      </c>
      <c r="P942" s="4">
        <v>1.8112999999999999</v>
      </c>
      <c r="Q942" s="4">
        <v>1.8736999999999999</v>
      </c>
    </row>
    <row r="943" spans="1:17" ht="15" customHeight="1" x14ac:dyDescent="0.2">
      <c r="A943" s="3">
        <v>43579</v>
      </c>
      <c r="B943" s="4">
        <v>28.9</v>
      </c>
      <c r="C943" s="4">
        <v>4</v>
      </c>
      <c r="D943" s="4">
        <v>-0.1</v>
      </c>
      <c r="E943" s="4">
        <v>-2.1</v>
      </c>
      <c r="F943" s="4">
        <v>15.8955</v>
      </c>
      <c r="G943" s="4">
        <v>3.5485000000000002</v>
      </c>
      <c r="H943" s="4">
        <v>4.6711</v>
      </c>
      <c r="I943" s="4">
        <v>5.7815000000000003</v>
      </c>
      <c r="J943" s="4">
        <v>68.762</v>
      </c>
      <c r="K943" s="4">
        <v>116.5938</v>
      </c>
      <c r="L943" s="4">
        <v>123.8516</v>
      </c>
      <c r="M943" s="4">
        <v>121.375</v>
      </c>
      <c r="N943" s="4">
        <v>2.3157000000000001</v>
      </c>
      <c r="O943" s="4">
        <v>1.7123999999999999</v>
      </c>
      <c r="P943" s="4">
        <v>1.8170999999999999</v>
      </c>
      <c r="Q943" s="4">
        <v>1.8715999999999999</v>
      </c>
    </row>
    <row r="944" spans="1:17" ht="15" customHeight="1" x14ac:dyDescent="0.2">
      <c r="A944" s="3">
        <v>43580</v>
      </c>
      <c r="B944" s="4">
        <v>31.8</v>
      </c>
      <c r="C944" s="4">
        <v>6</v>
      </c>
      <c r="D944" s="4">
        <v>2.7</v>
      </c>
      <c r="E944" s="4">
        <v>0.5</v>
      </c>
      <c r="F944" s="4">
        <v>15.9148</v>
      </c>
      <c r="G944" s="4">
        <v>3.5598000000000001</v>
      </c>
      <c r="H944" s="4">
        <v>4.6837</v>
      </c>
      <c r="I944" s="4">
        <v>5.7950999999999997</v>
      </c>
      <c r="J944" s="4">
        <v>69.539000000000001</v>
      </c>
      <c r="K944" s="4">
        <v>117.0938</v>
      </c>
      <c r="L944" s="4">
        <v>124.4453</v>
      </c>
      <c r="M944" s="4">
        <v>122.0313</v>
      </c>
      <c r="N944" s="4">
        <v>2.2448000000000001</v>
      </c>
      <c r="O944" s="4">
        <v>1.6025</v>
      </c>
      <c r="P944" s="4">
        <v>1.7230000000000001</v>
      </c>
      <c r="Q944" s="4">
        <v>1.7828999999999999</v>
      </c>
    </row>
    <row r="945" spans="1:17" ht="15" customHeight="1" x14ac:dyDescent="0.2">
      <c r="A945" s="3">
        <v>43581</v>
      </c>
      <c r="B945" s="4">
        <v>32.200000000000003</v>
      </c>
      <c r="C945" s="4">
        <v>4.5</v>
      </c>
      <c r="D945" s="4">
        <v>1.5</v>
      </c>
      <c r="E945" s="4">
        <v>-0.2</v>
      </c>
      <c r="F945" s="4">
        <v>15.9259</v>
      </c>
      <c r="G945" s="4">
        <v>3.5644999999999998</v>
      </c>
      <c r="H945" s="4">
        <v>4.6898999999999997</v>
      </c>
      <c r="I945" s="4">
        <v>5.8021000000000003</v>
      </c>
      <c r="J945" s="4">
        <v>70.141999999999996</v>
      </c>
      <c r="K945" s="4">
        <v>117.4063</v>
      </c>
      <c r="L945" s="4">
        <v>124.8984</v>
      </c>
      <c r="M945" s="4">
        <v>122.5313</v>
      </c>
      <c r="N945" s="4">
        <v>2.1907999999999999</v>
      </c>
      <c r="O945" s="4">
        <v>1.5321</v>
      </c>
      <c r="P945" s="4">
        <v>1.6491</v>
      </c>
      <c r="Q945" s="4">
        <v>1.7141999999999999</v>
      </c>
    </row>
    <row r="946" spans="1:17" ht="15" customHeight="1" x14ac:dyDescent="0.2">
      <c r="A946" s="3">
        <v>43584</v>
      </c>
      <c r="B946" s="4">
        <v>32.1</v>
      </c>
      <c r="C946" s="4">
        <v>4.2</v>
      </c>
      <c r="D946" s="4">
        <v>1.1000000000000001</v>
      </c>
      <c r="E946" s="4">
        <v>-0.8</v>
      </c>
      <c r="F946" s="4">
        <v>15.9236</v>
      </c>
      <c r="G946" s="4">
        <v>3.5667</v>
      </c>
      <c r="H946" s="4">
        <v>4.6916000000000002</v>
      </c>
      <c r="I946" s="4">
        <v>5.8033999999999999</v>
      </c>
      <c r="J946" s="4">
        <v>69.777000000000001</v>
      </c>
      <c r="K946" s="4">
        <v>117.3438</v>
      </c>
      <c r="L946" s="4">
        <v>124.7813</v>
      </c>
      <c r="M946" s="4">
        <v>122.375</v>
      </c>
      <c r="N946" s="4">
        <v>2.2227999999999999</v>
      </c>
      <c r="O946" s="4">
        <v>1.5492999999999999</v>
      </c>
      <c r="P946" s="4">
        <v>1.6706000000000001</v>
      </c>
      <c r="Q946" s="4">
        <v>1.7372000000000001</v>
      </c>
    </row>
    <row r="947" spans="1:17" ht="15" customHeight="1" x14ac:dyDescent="0.2">
      <c r="A947" s="3">
        <v>43585</v>
      </c>
      <c r="B947" s="4">
        <v>33.700000000000003</v>
      </c>
      <c r="C947" s="4">
        <v>4.7</v>
      </c>
      <c r="D947" s="4">
        <v>1</v>
      </c>
      <c r="E947" s="4">
        <v>-0.7</v>
      </c>
      <c r="F947" s="4">
        <v>15.927</v>
      </c>
      <c r="G947" s="4">
        <v>3.5695000000000001</v>
      </c>
      <c r="H947" s="4">
        <v>4.6947000000000001</v>
      </c>
      <c r="I947" s="4">
        <v>5.8068999999999997</v>
      </c>
      <c r="J947" s="4">
        <v>69.822999999999993</v>
      </c>
      <c r="K947" s="4">
        <v>117.3672</v>
      </c>
      <c r="L947" s="4">
        <v>124.8438</v>
      </c>
      <c r="M947" s="4">
        <v>122.4766</v>
      </c>
      <c r="N947" s="4">
        <v>2.2181999999999999</v>
      </c>
      <c r="O947" s="4">
        <v>1.5465</v>
      </c>
      <c r="P947" s="4">
        <v>1.6620999999999999</v>
      </c>
      <c r="Q947" s="4">
        <v>1.7242999999999999</v>
      </c>
    </row>
    <row r="948" spans="1:17" ht="15" customHeight="1" x14ac:dyDescent="0.2">
      <c r="A948" s="3">
        <v>43586</v>
      </c>
      <c r="B948" s="4">
        <v>32.4</v>
      </c>
      <c r="C948" s="4">
        <v>4.5999999999999996</v>
      </c>
      <c r="D948" s="4">
        <v>0.8</v>
      </c>
      <c r="E948" s="4">
        <v>-1.4</v>
      </c>
      <c r="F948" s="4">
        <v>15.932700000000001</v>
      </c>
      <c r="G948" s="4">
        <v>3.5720000000000001</v>
      </c>
      <c r="H948" s="4">
        <v>4.6974</v>
      </c>
      <c r="I948" s="4">
        <v>5.8098000000000001</v>
      </c>
      <c r="J948" s="4">
        <v>70.039000000000001</v>
      </c>
      <c r="K948" s="4">
        <v>117.3438</v>
      </c>
      <c r="L948" s="4">
        <v>124.8438</v>
      </c>
      <c r="M948" s="4">
        <v>122.5078</v>
      </c>
      <c r="N948" s="4">
        <v>2.1987999999999999</v>
      </c>
      <c r="O948" s="4">
        <v>1.5545</v>
      </c>
      <c r="P948" s="4">
        <v>1.6639999999999999</v>
      </c>
      <c r="Q948" s="4">
        <v>1.7211000000000001</v>
      </c>
    </row>
    <row r="949" spans="1:17" ht="15" customHeight="1" x14ac:dyDescent="0.2">
      <c r="A949" s="3">
        <v>43587</v>
      </c>
      <c r="B949" s="4">
        <v>31.3</v>
      </c>
      <c r="C949" s="4">
        <v>4.3</v>
      </c>
      <c r="D949" s="4">
        <v>0.6</v>
      </c>
      <c r="E949" s="4">
        <v>-1.4</v>
      </c>
      <c r="F949" s="4">
        <v>15.939</v>
      </c>
      <c r="G949" s="4">
        <v>3.5790999999999999</v>
      </c>
      <c r="H949" s="4">
        <v>4.7038000000000002</v>
      </c>
      <c r="I949" s="4">
        <v>5.8158000000000003</v>
      </c>
      <c r="J949" s="4">
        <v>69.902000000000001</v>
      </c>
      <c r="K949" s="4">
        <v>117.2266</v>
      </c>
      <c r="L949" s="4">
        <v>124.6563</v>
      </c>
      <c r="M949" s="4">
        <v>122.2813</v>
      </c>
      <c r="N949" s="4">
        <v>2.2097000000000002</v>
      </c>
      <c r="O949" s="4">
        <v>1.5895999999999999</v>
      </c>
      <c r="P949" s="4">
        <v>1.7010000000000001</v>
      </c>
      <c r="Q949" s="4">
        <v>1.7563</v>
      </c>
    </row>
    <row r="950" spans="1:17" ht="15" customHeight="1" x14ac:dyDescent="0.2">
      <c r="A950" s="3">
        <v>43588</v>
      </c>
      <c r="B950" s="4">
        <v>35.200000000000003</v>
      </c>
      <c r="C950" s="4">
        <v>10</v>
      </c>
      <c r="D950" s="4">
        <v>4.7</v>
      </c>
      <c r="E950" s="4">
        <v>2.2000000000000002</v>
      </c>
      <c r="F950" s="4">
        <v>15.9278</v>
      </c>
      <c r="G950" s="4">
        <v>3.5815000000000001</v>
      </c>
      <c r="H950" s="4">
        <v>4.7049000000000003</v>
      </c>
      <c r="I950" s="4">
        <v>5.8154000000000003</v>
      </c>
      <c r="J950" s="4">
        <v>68.908000000000001</v>
      </c>
      <c r="K950" s="4">
        <v>117.1875</v>
      </c>
      <c r="L950" s="4">
        <v>124.4688</v>
      </c>
      <c r="M950" s="4">
        <v>121.9297</v>
      </c>
      <c r="N950" s="4">
        <v>2.2984</v>
      </c>
      <c r="O950" s="4">
        <v>1.6012999999999999</v>
      </c>
      <c r="P950" s="4">
        <v>1.7342</v>
      </c>
      <c r="Q950" s="4">
        <v>1.8066</v>
      </c>
    </row>
    <row r="951" spans="1:17" ht="15" customHeight="1" x14ac:dyDescent="0.2">
      <c r="A951" s="3">
        <v>43591</v>
      </c>
      <c r="B951" s="4">
        <v>33.9</v>
      </c>
      <c r="C951" s="4">
        <v>4.4000000000000004</v>
      </c>
      <c r="D951" s="4">
        <v>1.5</v>
      </c>
      <c r="E951" s="4">
        <v>-2.1</v>
      </c>
      <c r="F951" s="4">
        <v>15.940799999999999</v>
      </c>
      <c r="G951" s="4">
        <v>3.5878999999999999</v>
      </c>
      <c r="H951" s="4">
        <v>4.7126999999999999</v>
      </c>
      <c r="I951" s="4">
        <v>5.8250999999999999</v>
      </c>
      <c r="J951" s="4">
        <v>69.64</v>
      </c>
      <c r="K951" s="4">
        <v>117.75</v>
      </c>
      <c r="L951" s="4">
        <v>125.125</v>
      </c>
      <c r="M951" s="4">
        <v>122.75</v>
      </c>
      <c r="N951" s="4">
        <v>2.2324000000000002</v>
      </c>
      <c r="O951" s="4">
        <v>1.4733000000000001</v>
      </c>
      <c r="P951" s="4">
        <v>1.6269</v>
      </c>
      <c r="Q951" s="4">
        <v>1.6935</v>
      </c>
    </row>
    <row r="952" spans="1:17" ht="15" customHeight="1" x14ac:dyDescent="0.2">
      <c r="A952" s="3">
        <v>43592</v>
      </c>
      <c r="B952" s="4">
        <v>39.200000000000003</v>
      </c>
      <c r="C952" s="4">
        <v>7.9</v>
      </c>
      <c r="D952" s="4">
        <v>4.9000000000000004</v>
      </c>
      <c r="E952" s="4">
        <v>2.5</v>
      </c>
      <c r="F952" s="4">
        <v>15.9427</v>
      </c>
      <c r="G952" s="4">
        <v>3.5910000000000002</v>
      </c>
      <c r="H952" s="4">
        <v>4.7163000000000004</v>
      </c>
      <c r="I952" s="4">
        <v>5.8280000000000003</v>
      </c>
      <c r="J952" s="4">
        <v>69.58</v>
      </c>
      <c r="K952" s="4">
        <v>117.8203</v>
      </c>
      <c r="L952" s="4">
        <v>125.2422</v>
      </c>
      <c r="M952" s="4">
        <v>122.7813</v>
      </c>
      <c r="N952" s="4">
        <v>2.2372999999999998</v>
      </c>
      <c r="O952" s="4">
        <v>1.4597</v>
      </c>
      <c r="P952" s="4">
        <v>1.6093999999999999</v>
      </c>
      <c r="Q952" s="4">
        <v>1.6903999999999999</v>
      </c>
    </row>
    <row r="953" spans="1:17" ht="15" customHeight="1" x14ac:dyDescent="0.2">
      <c r="A953" s="3">
        <v>43593</v>
      </c>
      <c r="B953" s="4">
        <v>39.1</v>
      </c>
      <c r="C953" s="4">
        <v>6.8</v>
      </c>
      <c r="D953" s="4">
        <v>3.9</v>
      </c>
      <c r="E953" s="4">
        <v>1.4</v>
      </c>
      <c r="F953" s="4">
        <v>15.945499999999999</v>
      </c>
      <c r="G953" s="4">
        <v>3.593</v>
      </c>
      <c r="H953" s="4">
        <v>4.718</v>
      </c>
      <c r="I953" s="4">
        <v>5.83</v>
      </c>
      <c r="J953" s="4">
        <v>69.58</v>
      </c>
      <c r="K953" s="4">
        <v>117.7188</v>
      </c>
      <c r="L953" s="4">
        <v>125.1328</v>
      </c>
      <c r="M953" s="4">
        <v>122.7109</v>
      </c>
      <c r="N953" s="4">
        <v>2.2368999999999999</v>
      </c>
      <c r="O953" s="4">
        <v>1.4859</v>
      </c>
      <c r="P953" s="4">
        <v>1.6294999999999999</v>
      </c>
      <c r="Q953" s="4">
        <v>1.7014</v>
      </c>
    </row>
    <row r="954" spans="1:17" ht="15" customHeight="1" x14ac:dyDescent="0.2">
      <c r="A954" s="3">
        <v>43594</v>
      </c>
      <c r="B954" s="4">
        <v>32.299999999999997</v>
      </c>
      <c r="C954" s="4">
        <v>1.3</v>
      </c>
      <c r="D954" s="4">
        <v>-1.7</v>
      </c>
      <c r="E954" s="4">
        <v>-4.0999999999999996</v>
      </c>
      <c r="F954" s="4">
        <v>15.950799999999999</v>
      </c>
      <c r="G954" s="4">
        <v>3.6006</v>
      </c>
      <c r="H954" s="4">
        <v>4.7253999999999996</v>
      </c>
      <c r="I954" s="4">
        <v>5.8367000000000004</v>
      </c>
      <c r="J954" s="4">
        <v>69.372</v>
      </c>
      <c r="K954" s="4">
        <v>117.6797</v>
      </c>
      <c r="L954" s="4">
        <v>125.0625</v>
      </c>
      <c r="M954" s="4">
        <v>122.5703</v>
      </c>
      <c r="N954" s="4">
        <v>2.2543000000000002</v>
      </c>
      <c r="O954" s="4">
        <v>1.5027999999999999</v>
      </c>
      <c r="P954" s="4">
        <v>1.6469</v>
      </c>
      <c r="Q954" s="4">
        <v>1.7244999999999999</v>
      </c>
    </row>
    <row r="955" spans="1:17" ht="15" customHeight="1" x14ac:dyDescent="0.2">
      <c r="A955" s="3">
        <v>43595</v>
      </c>
      <c r="B955" s="4">
        <v>37.4</v>
      </c>
      <c r="C955" s="4">
        <v>7.2</v>
      </c>
      <c r="D955" s="4">
        <v>3.6</v>
      </c>
      <c r="E955" s="4">
        <v>0.7</v>
      </c>
      <c r="F955" s="4">
        <v>15.946300000000001</v>
      </c>
      <c r="G955" s="4">
        <v>3.6021000000000001</v>
      </c>
      <c r="H955" s="4">
        <v>4.7257999999999996</v>
      </c>
      <c r="I955" s="4">
        <v>5.8364000000000003</v>
      </c>
      <c r="J955" s="4">
        <v>68.861000000000004</v>
      </c>
      <c r="K955" s="4">
        <v>117.5</v>
      </c>
      <c r="L955" s="4">
        <v>124.7813</v>
      </c>
      <c r="M955" s="4">
        <v>122.2266</v>
      </c>
      <c r="N955" s="4">
        <v>2.2999000000000001</v>
      </c>
      <c r="O955" s="4">
        <v>1.5468999999999999</v>
      </c>
      <c r="P955" s="4">
        <v>1.6954</v>
      </c>
      <c r="Q955" s="4">
        <v>1.7735000000000001</v>
      </c>
    </row>
    <row r="956" spans="1:17" ht="15" customHeight="1" x14ac:dyDescent="0.2">
      <c r="A956" s="3">
        <v>43598</v>
      </c>
      <c r="B956" s="4">
        <v>35.200000000000003</v>
      </c>
      <c r="C956" s="4">
        <v>5.2</v>
      </c>
      <c r="D956" s="4">
        <v>2.6</v>
      </c>
      <c r="E956" s="4">
        <v>-0.3</v>
      </c>
      <c r="F956" s="4">
        <v>15.9457</v>
      </c>
      <c r="G956" s="4">
        <v>3.6042999999999998</v>
      </c>
      <c r="H956" s="4">
        <v>4.7271999999999998</v>
      </c>
      <c r="I956" s="4">
        <v>5.8373999999999997</v>
      </c>
      <c r="J956" s="4">
        <v>68.629000000000005</v>
      </c>
      <c r="K956" s="4">
        <v>117.4375</v>
      </c>
      <c r="L956" s="4">
        <v>124.625</v>
      </c>
      <c r="M956" s="4">
        <v>122.0313</v>
      </c>
      <c r="N956" s="4">
        <v>2.3203</v>
      </c>
      <c r="O956" s="4">
        <v>1.5640000000000001</v>
      </c>
      <c r="P956" s="4">
        <v>1.7232000000000001</v>
      </c>
      <c r="Q956" s="4">
        <v>1.8018000000000001</v>
      </c>
    </row>
    <row r="957" spans="1:17" ht="15" customHeight="1" x14ac:dyDescent="0.2">
      <c r="A957" s="3">
        <v>43599</v>
      </c>
      <c r="B957" s="4">
        <v>37</v>
      </c>
      <c r="C957" s="4">
        <v>5</v>
      </c>
      <c r="D957" s="4">
        <v>2.7</v>
      </c>
      <c r="E957" s="4">
        <v>0.1</v>
      </c>
      <c r="F957" s="4">
        <v>15.9595</v>
      </c>
      <c r="G957" s="4">
        <v>3.6099000000000001</v>
      </c>
      <c r="H957" s="4">
        <v>4.7347999999999999</v>
      </c>
      <c r="I957" s="4">
        <v>5.8463000000000003</v>
      </c>
      <c r="J957" s="4">
        <v>69.41</v>
      </c>
      <c r="K957" s="4">
        <v>117.875</v>
      </c>
      <c r="L957" s="4">
        <v>125.25</v>
      </c>
      <c r="M957" s="4">
        <v>122.7578</v>
      </c>
      <c r="N957" s="4">
        <v>2.2498999999999998</v>
      </c>
      <c r="O957" s="4">
        <v>1.4657</v>
      </c>
      <c r="P957" s="4">
        <v>1.6215999999999999</v>
      </c>
      <c r="Q957" s="4">
        <v>1.7021999999999999</v>
      </c>
    </row>
    <row r="958" spans="1:17" ht="15" customHeight="1" x14ac:dyDescent="0.2">
      <c r="A958" s="3">
        <v>43600</v>
      </c>
      <c r="B958" s="4">
        <v>36.9</v>
      </c>
      <c r="C958" s="4">
        <v>5.2</v>
      </c>
      <c r="D958" s="4">
        <v>2.9</v>
      </c>
      <c r="E958" s="4">
        <v>0.2</v>
      </c>
      <c r="F958" s="4">
        <v>15.962300000000001</v>
      </c>
      <c r="G958" s="4">
        <v>3.6126</v>
      </c>
      <c r="H958" s="4">
        <v>4.7374999999999998</v>
      </c>
      <c r="I958" s="4">
        <v>5.8489000000000004</v>
      </c>
      <c r="J958" s="4">
        <v>69.41</v>
      </c>
      <c r="K958" s="4">
        <v>117.875</v>
      </c>
      <c r="L958" s="4">
        <v>125.25</v>
      </c>
      <c r="M958" s="4">
        <v>122.7578</v>
      </c>
      <c r="N958" s="4">
        <v>2.2494999999999998</v>
      </c>
      <c r="O958" s="4">
        <v>1.4682999999999999</v>
      </c>
      <c r="P958" s="4">
        <v>1.6235999999999999</v>
      </c>
      <c r="Q958" s="4">
        <v>1.7034</v>
      </c>
    </row>
    <row r="959" spans="1:17" ht="15" customHeight="1" x14ac:dyDescent="0.2">
      <c r="A959" s="3">
        <v>43601</v>
      </c>
      <c r="B959" s="4">
        <v>33.9</v>
      </c>
      <c r="C959" s="4">
        <v>2.4</v>
      </c>
      <c r="D959" s="4">
        <v>0.1</v>
      </c>
      <c r="E959" s="4">
        <v>-3</v>
      </c>
      <c r="F959" s="4">
        <v>15.984999999999999</v>
      </c>
      <c r="G959" s="4">
        <v>3.6233</v>
      </c>
      <c r="H959" s="4">
        <v>4.75</v>
      </c>
      <c r="I959" s="4">
        <v>5.8631000000000002</v>
      </c>
      <c r="J959" s="4">
        <v>70.442999999999998</v>
      </c>
      <c r="K959" s="4">
        <v>118.3125</v>
      </c>
      <c r="L959" s="4">
        <v>125.8438</v>
      </c>
      <c r="M959" s="4">
        <v>123.4922</v>
      </c>
      <c r="N959" s="4">
        <v>2.1568000000000001</v>
      </c>
      <c r="O959" s="4">
        <v>1.3759999999999999</v>
      </c>
      <c r="P959" s="4">
        <v>1.5317000000000001</v>
      </c>
      <c r="Q959" s="4">
        <v>1.6059000000000001</v>
      </c>
    </row>
    <row r="960" spans="1:17" ht="15" customHeight="1" x14ac:dyDescent="0.2">
      <c r="A960" s="3">
        <v>43602</v>
      </c>
      <c r="B960" s="4">
        <v>37.299999999999997</v>
      </c>
      <c r="C960" s="4">
        <v>5.7</v>
      </c>
      <c r="D960" s="4">
        <v>3.8</v>
      </c>
      <c r="E960" s="4">
        <v>0.7</v>
      </c>
      <c r="F960" s="4">
        <v>15.9796</v>
      </c>
      <c r="G960" s="4">
        <v>3.6246999999999998</v>
      </c>
      <c r="H960" s="4">
        <v>4.7503000000000002</v>
      </c>
      <c r="I960" s="4">
        <v>5.8624999999999998</v>
      </c>
      <c r="J960" s="4">
        <v>69.861000000000004</v>
      </c>
      <c r="K960" s="4">
        <v>118.1172</v>
      </c>
      <c r="L960" s="4">
        <v>125.5547</v>
      </c>
      <c r="M960" s="4">
        <v>123.1172</v>
      </c>
      <c r="N960" s="4">
        <v>2.2078000000000002</v>
      </c>
      <c r="O960" s="4">
        <v>1.4234</v>
      </c>
      <c r="P960" s="4">
        <v>1.5810999999999999</v>
      </c>
      <c r="Q960" s="4">
        <v>1.6587000000000001</v>
      </c>
    </row>
    <row r="961" spans="1:17" ht="15" customHeight="1" x14ac:dyDescent="0.2">
      <c r="A961" s="3">
        <v>43605</v>
      </c>
      <c r="B961" s="4">
        <v>34.4</v>
      </c>
      <c r="C961" s="4">
        <v>4.2</v>
      </c>
      <c r="D961" s="4">
        <v>0.5</v>
      </c>
      <c r="E961" s="4">
        <v>-2.1</v>
      </c>
      <c r="F961" s="4">
        <v>15.9846</v>
      </c>
      <c r="G961" s="4">
        <v>3.6280000000000001</v>
      </c>
      <c r="H961" s="4">
        <v>4.7538</v>
      </c>
      <c r="I961" s="4">
        <v>5.8654999999999999</v>
      </c>
      <c r="J961" s="4">
        <v>70.021000000000001</v>
      </c>
      <c r="K961" s="4">
        <v>118.2188</v>
      </c>
      <c r="L961" s="4">
        <v>125.6563</v>
      </c>
      <c r="M961" s="4">
        <v>123.1563</v>
      </c>
      <c r="N961" s="4">
        <v>2.1932999999999998</v>
      </c>
      <c r="O961" s="4">
        <v>1.4028</v>
      </c>
      <c r="P961" s="4">
        <v>1.5664</v>
      </c>
      <c r="Q961" s="4">
        <v>1.6545000000000001</v>
      </c>
    </row>
    <row r="962" spans="1:17" ht="15" customHeight="1" x14ac:dyDescent="0.2">
      <c r="A962" s="3">
        <v>43606</v>
      </c>
      <c r="B962" s="4">
        <v>31.7</v>
      </c>
      <c r="C962" s="4">
        <v>2.8</v>
      </c>
      <c r="D962" s="4">
        <v>-1.8</v>
      </c>
      <c r="E962" s="4">
        <v>-4.5</v>
      </c>
      <c r="F962" s="4">
        <v>15.986000000000001</v>
      </c>
      <c r="G962" s="4">
        <v>3.6305000000000001</v>
      </c>
      <c r="H962" s="4">
        <v>4.7561</v>
      </c>
      <c r="I962" s="4">
        <v>5.8677999999999999</v>
      </c>
      <c r="J962" s="4">
        <v>69.926000000000002</v>
      </c>
      <c r="K962" s="4">
        <v>118.1875</v>
      </c>
      <c r="L962" s="4">
        <v>125.625</v>
      </c>
      <c r="M962" s="4">
        <v>123.1172</v>
      </c>
      <c r="N962" s="4">
        <v>2.2012999999999998</v>
      </c>
      <c r="O962" s="4">
        <v>1.4126000000000001</v>
      </c>
      <c r="P962" s="4">
        <v>1.5734999999999999</v>
      </c>
      <c r="Q962" s="4">
        <v>1.6611</v>
      </c>
    </row>
    <row r="963" spans="1:17" ht="15" customHeight="1" x14ac:dyDescent="0.2">
      <c r="A963" s="3">
        <v>43607</v>
      </c>
      <c r="B963" s="4">
        <v>35.1</v>
      </c>
      <c r="C963" s="4">
        <v>5.4</v>
      </c>
      <c r="D963" s="4">
        <v>0</v>
      </c>
      <c r="E963" s="4">
        <v>-2.6</v>
      </c>
      <c r="F963" s="4">
        <v>15.9842</v>
      </c>
      <c r="G963" s="4">
        <v>3.6335000000000002</v>
      </c>
      <c r="H963" s="4">
        <v>4.7592999999999996</v>
      </c>
      <c r="I963" s="4">
        <v>5.8704999999999998</v>
      </c>
      <c r="J963" s="4">
        <v>69.599999999999994</v>
      </c>
      <c r="K963" s="4">
        <v>118.25</v>
      </c>
      <c r="L963" s="4">
        <v>125.6953</v>
      </c>
      <c r="M963" s="4">
        <v>123.125</v>
      </c>
      <c r="N963" s="4">
        <v>2.2299000000000002</v>
      </c>
      <c r="O963" s="4">
        <v>1.401</v>
      </c>
      <c r="P963" s="4">
        <v>1.5639000000000001</v>
      </c>
      <c r="Q963" s="4">
        <v>1.6613</v>
      </c>
    </row>
    <row r="964" spans="1:17" ht="15" customHeight="1" x14ac:dyDescent="0.2">
      <c r="A964" s="3">
        <v>43608</v>
      </c>
      <c r="B964" s="4">
        <v>33.200000000000003</v>
      </c>
      <c r="C964" s="4">
        <v>4</v>
      </c>
      <c r="D964" s="4">
        <v>-0.4</v>
      </c>
      <c r="E964" s="4">
        <v>-2.6</v>
      </c>
      <c r="F964" s="4">
        <v>16.0001</v>
      </c>
      <c r="G964" s="4">
        <v>3.6425999999999998</v>
      </c>
      <c r="H964" s="4">
        <v>4.7690000000000001</v>
      </c>
      <c r="I964" s="4">
        <v>5.8806000000000003</v>
      </c>
      <c r="J964" s="4">
        <v>70.153000000000006</v>
      </c>
      <c r="K964" s="4">
        <v>118.4297</v>
      </c>
      <c r="L964" s="4">
        <v>125.9297</v>
      </c>
      <c r="M964" s="4">
        <v>123.3828</v>
      </c>
      <c r="N964" s="4">
        <v>2.1797</v>
      </c>
      <c r="O964" s="4">
        <v>1.3681000000000001</v>
      </c>
      <c r="P964" s="4">
        <v>1.5314000000000001</v>
      </c>
      <c r="Q964" s="4">
        <v>1.6295999999999999</v>
      </c>
    </row>
    <row r="965" spans="1:17" ht="15" customHeight="1" x14ac:dyDescent="0.2">
      <c r="A965" s="3">
        <v>43609</v>
      </c>
      <c r="B965" s="4">
        <v>35.200000000000003</v>
      </c>
      <c r="C965" s="4">
        <v>4</v>
      </c>
      <c r="D965" s="4">
        <v>-1.2</v>
      </c>
      <c r="E965" s="4">
        <v>-2.9</v>
      </c>
      <c r="F965" s="4">
        <v>16.003299999999999</v>
      </c>
      <c r="G965" s="4">
        <v>3.6467000000000001</v>
      </c>
      <c r="H965" s="4">
        <v>4.7740999999999998</v>
      </c>
      <c r="I965" s="4">
        <v>5.8859000000000004</v>
      </c>
      <c r="J965" s="4">
        <v>70.182000000000002</v>
      </c>
      <c r="K965" s="4">
        <v>118.6563</v>
      </c>
      <c r="L965" s="4">
        <v>126.25</v>
      </c>
      <c r="M965" s="4">
        <v>123.6875</v>
      </c>
      <c r="N965" s="4">
        <v>2.1768999999999998</v>
      </c>
      <c r="O965" s="4">
        <v>1.3193999999999999</v>
      </c>
      <c r="P965" s="4">
        <v>1.4811000000000001</v>
      </c>
      <c r="Q965" s="4">
        <v>1.5891999999999999</v>
      </c>
    </row>
    <row r="966" spans="1:17" ht="15" customHeight="1" x14ac:dyDescent="0.2">
      <c r="A966" s="3">
        <v>43612</v>
      </c>
      <c r="B966" s="4">
        <v>34.1</v>
      </c>
      <c r="C966" s="4">
        <v>3.4</v>
      </c>
      <c r="D966" s="4">
        <v>-1.3</v>
      </c>
      <c r="E966" s="4">
        <v>-3.5</v>
      </c>
      <c r="F966" s="4">
        <v>16.0121</v>
      </c>
      <c r="G966" s="4">
        <v>3.6514000000000002</v>
      </c>
      <c r="H966" s="4">
        <v>4.7796000000000003</v>
      </c>
      <c r="I966" s="4">
        <v>5.8924000000000003</v>
      </c>
      <c r="J966" s="4">
        <v>70.617000000000004</v>
      </c>
      <c r="K966" s="4">
        <v>118.9688</v>
      </c>
      <c r="L966" s="4">
        <v>126.625</v>
      </c>
      <c r="M966" s="4">
        <v>124.1484</v>
      </c>
      <c r="N966" s="4">
        <v>2.1383000000000001</v>
      </c>
      <c r="O966" s="4">
        <v>1.2514000000000001</v>
      </c>
      <c r="P966" s="4">
        <v>1.4221999999999999</v>
      </c>
      <c r="Q966" s="4">
        <v>1.5276000000000001</v>
      </c>
    </row>
    <row r="967" spans="1:17" ht="15" customHeight="1" x14ac:dyDescent="0.2">
      <c r="A967" s="3">
        <v>43613</v>
      </c>
      <c r="B967" s="4">
        <v>36.299999999999997</v>
      </c>
      <c r="C967" s="4">
        <v>4.8</v>
      </c>
      <c r="D967" s="4">
        <v>-0.7</v>
      </c>
      <c r="E967" s="4">
        <v>-2.1</v>
      </c>
      <c r="F967" s="4">
        <v>16.0183</v>
      </c>
      <c r="G967" s="4">
        <v>3.6536</v>
      </c>
      <c r="H967" s="4">
        <v>4.7824999999999998</v>
      </c>
      <c r="I967" s="4">
        <v>5.8954000000000004</v>
      </c>
      <c r="J967" s="4">
        <v>70.87</v>
      </c>
      <c r="K967" s="4">
        <v>118.9063</v>
      </c>
      <c r="L967" s="4">
        <v>126.6563</v>
      </c>
      <c r="M967" s="4">
        <v>124.1875</v>
      </c>
      <c r="N967" s="4">
        <v>2.1158000000000001</v>
      </c>
      <c r="O967" s="4">
        <v>1.2683</v>
      </c>
      <c r="P967" s="4">
        <v>1.4192</v>
      </c>
      <c r="Q967" s="4">
        <v>1.5236000000000001</v>
      </c>
    </row>
    <row r="968" spans="1:17" ht="15" customHeight="1" x14ac:dyDescent="0.2">
      <c r="A968" s="3">
        <v>43614</v>
      </c>
      <c r="B968" s="4">
        <v>35.700000000000003</v>
      </c>
      <c r="C968" s="4">
        <v>4.5999999999999996</v>
      </c>
      <c r="D968" s="4">
        <v>0.4</v>
      </c>
      <c r="E968" s="4">
        <v>-1.4</v>
      </c>
      <c r="F968" s="4">
        <v>16.0428</v>
      </c>
      <c r="G968" s="4">
        <v>3.6591</v>
      </c>
      <c r="H968" s="4">
        <v>4.7901999999999996</v>
      </c>
      <c r="I968" s="4">
        <v>5.9055</v>
      </c>
      <c r="J968" s="4">
        <v>72.456999999999994</v>
      </c>
      <c r="K968" s="4">
        <v>119.3516</v>
      </c>
      <c r="L968" s="4">
        <v>127.3125</v>
      </c>
      <c r="M968" s="4">
        <v>125.07810000000001</v>
      </c>
      <c r="N968" s="4">
        <v>1.9789000000000001</v>
      </c>
      <c r="O968" s="4">
        <v>1.1708000000000001</v>
      </c>
      <c r="P968" s="4">
        <v>1.3152999999999999</v>
      </c>
      <c r="Q968" s="4">
        <v>1.4045000000000001</v>
      </c>
    </row>
    <row r="969" spans="1:17" ht="15" customHeight="1" x14ac:dyDescent="0.2">
      <c r="A969" s="3">
        <v>43615</v>
      </c>
      <c r="B969" s="4">
        <v>33.4</v>
      </c>
      <c r="C969" s="4">
        <v>5.3</v>
      </c>
      <c r="D969" s="4">
        <v>-1.3</v>
      </c>
      <c r="E969" s="4">
        <v>-2.7</v>
      </c>
      <c r="F969" s="4">
        <v>16.0505</v>
      </c>
      <c r="G969" s="4">
        <v>3.6665999999999999</v>
      </c>
      <c r="H969" s="4">
        <v>4.7984999999999998</v>
      </c>
      <c r="I969" s="4">
        <v>5.9138000000000002</v>
      </c>
      <c r="J969" s="4">
        <v>72.433000000000007</v>
      </c>
      <c r="K969" s="4">
        <v>119.2891</v>
      </c>
      <c r="L969" s="4">
        <v>127.3672</v>
      </c>
      <c r="M969" s="4">
        <v>125.125</v>
      </c>
      <c r="N969" s="4">
        <v>1.9798</v>
      </c>
      <c r="O969" s="4">
        <v>1.1931</v>
      </c>
      <c r="P969" s="4">
        <v>1.3126</v>
      </c>
      <c r="Q969" s="4">
        <v>1.4020999999999999</v>
      </c>
    </row>
    <row r="970" spans="1:17" ht="15" customHeight="1" x14ac:dyDescent="0.2">
      <c r="A970" s="3">
        <v>43616</v>
      </c>
      <c r="B970" s="4">
        <v>34.9</v>
      </c>
      <c r="C970" s="4">
        <v>6.6</v>
      </c>
      <c r="D970" s="4">
        <v>0.4</v>
      </c>
      <c r="E970" s="4">
        <v>-0.6</v>
      </c>
      <c r="F970" s="4">
        <v>16.046399999999998</v>
      </c>
      <c r="G970" s="4">
        <v>3.6684999999999999</v>
      </c>
      <c r="H970" s="4">
        <v>4.7994000000000003</v>
      </c>
      <c r="I970" s="4">
        <v>5.9141000000000004</v>
      </c>
      <c r="J970" s="4">
        <v>71.926000000000002</v>
      </c>
      <c r="K970" s="4">
        <v>119.1641</v>
      </c>
      <c r="L970" s="4">
        <v>127.1484</v>
      </c>
      <c r="M970" s="4">
        <v>124.8438</v>
      </c>
      <c r="N970" s="4">
        <v>2.0226999999999999</v>
      </c>
      <c r="O970" s="4">
        <v>1.2239</v>
      </c>
      <c r="P970" s="4">
        <v>1.3498000000000001</v>
      </c>
      <c r="Q970" s="4">
        <v>1.4412</v>
      </c>
    </row>
    <row r="971" spans="1:17" ht="15" customHeight="1" x14ac:dyDescent="0.2">
      <c r="A971" s="3">
        <v>43619</v>
      </c>
      <c r="B971" s="4">
        <v>30.9</v>
      </c>
      <c r="C971" s="4">
        <v>5.8</v>
      </c>
      <c r="D971" s="4">
        <v>1.1000000000000001</v>
      </c>
      <c r="E971" s="4">
        <v>-1.4</v>
      </c>
      <c r="F971" s="4">
        <v>16.064699999999998</v>
      </c>
      <c r="G971" s="4">
        <v>3.6722999999999999</v>
      </c>
      <c r="H971" s="4">
        <v>4.8041999999999998</v>
      </c>
      <c r="I971" s="4">
        <v>5.9203999999999999</v>
      </c>
      <c r="J971" s="4">
        <v>73.08</v>
      </c>
      <c r="K971" s="4">
        <v>119.3438</v>
      </c>
      <c r="L971" s="4">
        <v>127.4297</v>
      </c>
      <c r="M971" s="4">
        <v>125.2813</v>
      </c>
      <c r="N971" s="4">
        <v>1.9242999999999999</v>
      </c>
      <c r="O971" s="4">
        <v>1.1863999999999999</v>
      </c>
      <c r="P971" s="4">
        <v>1.3066</v>
      </c>
      <c r="Q971" s="4">
        <v>1.3836999999999999</v>
      </c>
    </row>
    <row r="972" spans="1:17" ht="15" customHeight="1" x14ac:dyDescent="0.2">
      <c r="A972" s="3">
        <v>43620</v>
      </c>
      <c r="B972" s="4">
        <v>29.7</v>
      </c>
      <c r="C972" s="4">
        <v>3.7</v>
      </c>
      <c r="D972" s="4">
        <v>0.9</v>
      </c>
      <c r="E972" s="4">
        <v>-1.7</v>
      </c>
      <c r="F972" s="4">
        <v>16.0701</v>
      </c>
      <c r="G972" s="4">
        <v>3.6753</v>
      </c>
      <c r="H972" s="4">
        <v>4.8067000000000002</v>
      </c>
      <c r="I972" s="4">
        <v>5.923</v>
      </c>
      <c r="J972" s="4">
        <v>73.278000000000006</v>
      </c>
      <c r="K972" s="4">
        <v>119.4063</v>
      </c>
      <c r="L972" s="4">
        <v>127.4141</v>
      </c>
      <c r="M972" s="4">
        <v>125.2813</v>
      </c>
      <c r="N972" s="4">
        <v>1.9073</v>
      </c>
      <c r="O972" s="4">
        <v>1.1752</v>
      </c>
      <c r="P972" s="4">
        <v>1.3110999999999999</v>
      </c>
      <c r="Q972" s="4">
        <v>1.385</v>
      </c>
    </row>
    <row r="973" spans="1:17" ht="15" customHeight="1" x14ac:dyDescent="0.2">
      <c r="A973" s="3">
        <v>43621</v>
      </c>
      <c r="B973" s="4">
        <v>30</v>
      </c>
      <c r="C973" s="4">
        <v>6</v>
      </c>
      <c r="D973" s="4">
        <v>1.3</v>
      </c>
      <c r="E973" s="4">
        <v>-1.5</v>
      </c>
      <c r="F973" s="4">
        <v>16.07</v>
      </c>
      <c r="G973" s="4">
        <v>3.6778</v>
      </c>
      <c r="H973" s="4">
        <v>4.8094999999999999</v>
      </c>
      <c r="I973" s="4">
        <v>5.9255000000000004</v>
      </c>
      <c r="J973" s="4">
        <v>73.066000000000003</v>
      </c>
      <c r="K973" s="4">
        <v>119.375</v>
      </c>
      <c r="L973" s="4">
        <v>127.4375</v>
      </c>
      <c r="M973" s="4">
        <v>125.2578</v>
      </c>
      <c r="N973" s="4">
        <v>1.9249000000000001</v>
      </c>
      <c r="O973" s="4">
        <v>1.1850000000000001</v>
      </c>
      <c r="P973" s="4">
        <v>1.3093999999999999</v>
      </c>
      <c r="Q973" s="4">
        <v>1.3894</v>
      </c>
    </row>
    <row r="974" spans="1:17" ht="15" customHeight="1" x14ac:dyDescent="0.2">
      <c r="A974" s="3">
        <v>43622</v>
      </c>
      <c r="B974" s="4">
        <v>29.8</v>
      </c>
      <c r="C974" s="4">
        <v>6.7</v>
      </c>
      <c r="D974" s="4">
        <v>1.8</v>
      </c>
      <c r="E974" s="4">
        <v>-1.1000000000000001</v>
      </c>
      <c r="F974" s="4">
        <v>16.078199999999999</v>
      </c>
      <c r="G974" s="4">
        <v>3.6857000000000002</v>
      </c>
      <c r="H974" s="4">
        <v>4.8174000000000001</v>
      </c>
      <c r="I974" s="4">
        <v>5.9333999999999998</v>
      </c>
      <c r="J974" s="4">
        <v>73.066000000000003</v>
      </c>
      <c r="K974" s="4">
        <v>119.375</v>
      </c>
      <c r="L974" s="4">
        <v>127.4375</v>
      </c>
      <c r="M974" s="4">
        <v>125.2578</v>
      </c>
      <c r="N974" s="4">
        <v>1.9238</v>
      </c>
      <c r="O974" s="4">
        <v>1.1932</v>
      </c>
      <c r="P974" s="4">
        <v>1.3154999999999999</v>
      </c>
      <c r="Q974" s="4">
        <v>1.3934</v>
      </c>
    </row>
    <row r="975" spans="1:17" ht="15" customHeight="1" x14ac:dyDescent="0.2">
      <c r="A975" s="3">
        <v>43623</v>
      </c>
      <c r="B975" s="4">
        <v>28.4</v>
      </c>
      <c r="C975" s="4">
        <v>4.9000000000000004</v>
      </c>
      <c r="D975" s="4">
        <v>0.8</v>
      </c>
      <c r="E975" s="4">
        <v>-2.4</v>
      </c>
      <c r="F975" s="4">
        <v>16.089500000000001</v>
      </c>
      <c r="G975" s="4">
        <v>3.6894999999999998</v>
      </c>
      <c r="H975" s="4">
        <v>4.8216999999999999</v>
      </c>
      <c r="I975" s="4">
        <v>5.9386000000000001</v>
      </c>
      <c r="J975" s="4">
        <v>73.706000000000003</v>
      </c>
      <c r="K975" s="4">
        <v>119.5625</v>
      </c>
      <c r="L975" s="4">
        <v>127.6563</v>
      </c>
      <c r="M975" s="4">
        <v>125.5625</v>
      </c>
      <c r="N975" s="4">
        <v>1.87</v>
      </c>
      <c r="O975" s="4">
        <v>1.1541999999999999</v>
      </c>
      <c r="P975" s="4">
        <v>1.2826</v>
      </c>
      <c r="Q975" s="4">
        <v>1.3539000000000001</v>
      </c>
    </row>
    <row r="976" spans="1:17" ht="15" customHeight="1" x14ac:dyDescent="0.2">
      <c r="A976" s="3">
        <v>43626</v>
      </c>
      <c r="B976" s="4">
        <v>26.4</v>
      </c>
      <c r="C976" s="4">
        <v>3.8</v>
      </c>
      <c r="D976" s="4">
        <v>-0.7</v>
      </c>
      <c r="E976" s="4">
        <v>-4.2</v>
      </c>
      <c r="F976" s="4">
        <v>16.090299999999999</v>
      </c>
      <c r="G976" s="4">
        <v>3.6922000000000001</v>
      </c>
      <c r="H976" s="4">
        <v>4.8243</v>
      </c>
      <c r="I976" s="4">
        <v>5.9409000000000001</v>
      </c>
      <c r="J976" s="4">
        <v>73.558999999999997</v>
      </c>
      <c r="K976" s="4">
        <v>119.5703</v>
      </c>
      <c r="L976" s="4">
        <v>127.6563</v>
      </c>
      <c r="M976" s="4">
        <v>125.5313</v>
      </c>
      <c r="N976" s="4">
        <v>1.8817999999999999</v>
      </c>
      <c r="O976" s="4">
        <v>1.1552</v>
      </c>
      <c r="P976" s="4">
        <v>1.2846</v>
      </c>
      <c r="Q976" s="4">
        <v>1.3593999999999999</v>
      </c>
    </row>
    <row r="977" spans="1:17" ht="15" customHeight="1" x14ac:dyDescent="0.2">
      <c r="A977" s="3">
        <v>43627</v>
      </c>
      <c r="B977" s="4">
        <v>29.4</v>
      </c>
      <c r="C977" s="4">
        <v>4.7</v>
      </c>
      <c r="D977" s="4">
        <v>1.7</v>
      </c>
      <c r="E977" s="4">
        <v>-1.3</v>
      </c>
      <c r="F977" s="4">
        <v>16.098099999999999</v>
      </c>
      <c r="G977" s="4">
        <v>3.6964999999999999</v>
      </c>
      <c r="H977" s="4">
        <v>4.8292999999999999</v>
      </c>
      <c r="I977" s="4">
        <v>5.9463999999999997</v>
      </c>
      <c r="J977" s="4">
        <v>73.938999999999993</v>
      </c>
      <c r="K977" s="4">
        <v>119.8203</v>
      </c>
      <c r="L977" s="4">
        <v>127.9688</v>
      </c>
      <c r="M977" s="4">
        <v>125.875</v>
      </c>
      <c r="N977" s="4">
        <v>1.8496999999999999</v>
      </c>
      <c r="O977" s="4">
        <v>1.1025</v>
      </c>
      <c r="P977" s="4">
        <v>1.2369000000000001</v>
      </c>
      <c r="Q977" s="4">
        <v>1.3149</v>
      </c>
    </row>
    <row r="978" spans="1:17" ht="15" customHeight="1" x14ac:dyDescent="0.2">
      <c r="A978" s="3">
        <v>43628</v>
      </c>
      <c r="B978" s="4">
        <v>26.6</v>
      </c>
      <c r="C978" s="4">
        <v>4.3</v>
      </c>
      <c r="D978" s="4">
        <v>1</v>
      </c>
      <c r="E978" s="4">
        <v>-1.8</v>
      </c>
      <c r="F978" s="4">
        <v>16.108599999999999</v>
      </c>
      <c r="G978" s="4">
        <v>3.6989000000000001</v>
      </c>
      <c r="H978" s="4">
        <v>4.8319000000000001</v>
      </c>
      <c r="I978" s="4">
        <v>5.9494999999999996</v>
      </c>
      <c r="J978" s="4">
        <v>74.525999999999996</v>
      </c>
      <c r="K978" s="4">
        <v>119.7813</v>
      </c>
      <c r="L978" s="4">
        <v>127.9688</v>
      </c>
      <c r="M978" s="4">
        <v>125.9297</v>
      </c>
      <c r="N978" s="4">
        <v>1.8007</v>
      </c>
      <c r="O978" s="4">
        <v>1.1138999999999999</v>
      </c>
      <c r="P978" s="4">
        <v>1.2388999999999999</v>
      </c>
      <c r="Q978" s="4">
        <v>1.3089</v>
      </c>
    </row>
    <row r="979" spans="1:17" ht="15" customHeight="1" x14ac:dyDescent="0.2">
      <c r="A979" s="3">
        <v>43629</v>
      </c>
      <c r="B979" s="4">
        <v>28</v>
      </c>
      <c r="C979" s="4">
        <v>4.9000000000000004</v>
      </c>
      <c r="D979" s="4">
        <v>1.2</v>
      </c>
      <c r="E979" s="4">
        <v>-1.6</v>
      </c>
      <c r="F979" s="4">
        <v>16.11</v>
      </c>
      <c r="G979" s="4">
        <v>3.7071000000000001</v>
      </c>
      <c r="H979" s="4">
        <v>4.84</v>
      </c>
      <c r="I979" s="4">
        <v>5.9569999999999999</v>
      </c>
      <c r="J979" s="4">
        <v>74.007999999999996</v>
      </c>
      <c r="K979" s="4">
        <v>119.8359</v>
      </c>
      <c r="L979" s="4">
        <v>128</v>
      </c>
      <c r="M979" s="4">
        <v>125.8828</v>
      </c>
      <c r="N979" s="4">
        <v>1.8427</v>
      </c>
      <c r="O979" s="4">
        <v>1.1102000000000001</v>
      </c>
      <c r="P979" s="4">
        <v>1.2401</v>
      </c>
      <c r="Q979" s="4">
        <v>1.3191999999999999</v>
      </c>
    </row>
    <row r="980" spans="1:17" ht="15" customHeight="1" x14ac:dyDescent="0.2">
      <c r="A980" s="3">
        <v>43630</v>
      </c>
      <c r="B980" s="4">
        <v>25.8</v>
      </c>
      <c r="C980" s="4">
        <v>2.6</v>
      </c>
      <c r="D980" s="4">
        <v>-1.2</v>
      </c>
      <c r="E980" s="4">
        <v>-3.9</v>
      </c>
      <c r="F980" s="4">
        <v>16.112300000000001</v>
      </c>
      <c r="G980" s="4">
        <v>3.7080000000000002</v>
      </c>
      <c r="H980" s="4">
        <v>4.84</v>
      </c>
      <c r="I980" s="4">
        <v>5.9566999999999997</v>
      </c>
      <c r="J980" s="4">
        <v>73.974000000000004</v>
      </c>
      <c r="K980" s="4">
        <v>119.5547</v>
      </c>
      <c r="L980" s="4">
        <v>127.6484</v>
      </c>
      <c r="M980" s="4">
        <v>125.5234</v>
      </c>
      <c r="N980" s="4">
        <v>1.8453999999999999</v>
      </c>
      <c r="O980" s="4">
        <v>1.1753</v>
      </c>
      <c r="P980" s="4">
        <v>1.2981</v>
      </c>
      <c r="Q980" s="4">
        <v>1.3683000000000001</v>
      </c>
    </row>
    <row r="981" spans="1:17" ht="15" customHeight="1" x14ac:dyDescent="0.2">
      <c r="A981" s="3">
        <v>43633</v>
      </c>
      <c r="B981" s="4">
        <v>25.6</v>
      </c>
      <c r="C981" s="4">
        <v>3.6</v>
      </c>
      <c r="D981" s="4">
        <v>-0.1</v>
      </c>
      <c r="E981" s="4">
        <v>-2.5</v>
      </c>
      <c r="F981" s="4">
        <v>16.120899999999999</v>
      </c>
      <c r="G981" s="4">
        <v>3.7111000000000001</v>
      </c>
      <c r="H981" s="4">
        <v>4.8433000000000002</v>
      </c>
      <c r="I981" s="4">
        <v>5.96</v>
      </c>
      <c r="J981" s="4">
        <v>74.319999999999993</v>
      </c>
      <c r="K981" s="4">
        <v>119.625</v>
      </c>
      <c r="L981" s="4">
        <v>127.7422</v>
      </c>
      <c r="M981" s="4">
        <v>125.6016</v>
      </c>
      <c r="N981" s="4">
        <v>1.8164</v>
      </c>
      <c r="O981" s="4">
        <v>1.1624000000000001</v>
      </c>
      <c r="P981" s="4">
        <v>1.2851999999999999</v>
      </c>
      <c r="Q981" s="4">
        <v>1.3592</v>
      </c>
    </row>
    <row r="982" spans="1:17" ht="15" customHeight="1" x14ac:dyDescent="0.2">
      <c r="A982" s="3">
        <v>43634</v>
      </c>
      <c r="B982" s="4">
        <v>23.9</v>
      </c>
      <c r="C982" s="4">
        <v>2.2000000000000002</v>
      </c>
      <c r="D982" s="4">
        <v>-1.1000000000000001</v>
      </c>
      <c r="E982" s="4">
        <v>-3.6</v>
      </c>
      <c r="F982" s="4">
        <v>16.1282</v>
      </c>
      <c r="G982" s="4">
        <v>3.7147000000000001</v>
      </c>
      <c r="H982" s="4">
        <v>4.8475000000000001</v>
      </c>
      <c r="I982" s="4">
        <v>5.9646999999999997</v>
      </c>
      <c r="J982" s="4">
        <v>74.668000000000006</v>
      </c>
      <c r="K982" s="4">
        <v>119.7813</v>
      </c>
      <c r="L982" s="4">
        <v>127.9453</v>
      </c>
      <c r="M982" s="4">
        <v>125.8516</v>
      </c>
      <c r="N982" s="4">
        <v>1.7874000000000001</v>
      </c>
      <c r="O982" s="4">
        <v>1.1306</v>
      </c>
      <c r="P982" s="4">
        <v>1.2548999999999999</v>
      </c>
      <c r="Q982" s="4">
        <v>1.3272999999999999</v>
      </c>
    </row>
    <row r="983" spans="1:17" ht="15" customHeight="1" x14ac:dyDescent="0.2">
      <c r="A983" s="3">
        <v>43635</v>
      </c>
      <c r="B983" s="4">
        <v>25.1</v>
      </c>
      <c r="C983" s="4">
        <v>2.9</v>
      </c>
      <c r="D983" s="4">
        <v>-0.8</v>
      </c>
      <c r="E983" s="4">
        <v>-3.5</v>
      </c>
      <c r="F983" s="4">
        <v>16.117000000000001</v>
      </c>
      <c r="G983" s="4">
        <v>3.7162000000000002</v>
      </c>
      <c r="H983" s="4">
        <v>4.8479999999999999</v>
      </c>
      <c r="I983" s="4">
        <v>5.9641000000000002</v>
      </c>
      <c r="J983" s="4">
        <v>73.709999999999994</v>
      </c>
      <c r="K983" s="4">
        <v>119.6016</v>
      </c>
      <c r="L983" s="4">
        <v>127.6641</v>
      </c>
      <c r="M983" s="4">
        <v>125.4609</v>
      </c>
      <c r="N983" s="4">
        <v>1.8663000000000001</v>
      </c>
      <c r="O983" s="4">
        <v>1.1731</v>
      </c>
      <c r="P983" s="4">
        <v>1.3016000000000001</v>
      </c>
      <c r="Q983" s="4">
        <v>1.3805000000000001</v>
      </c>
    </row>
    <row r="984" spans="1:17" ht="15" customHeight="1" x14ac:dyDescent="0.2">
      <c r="A984" s="3">
        <v>43636</v>
      </c>
      <c r="B984" s="4">
        <v>26.3</v>
      </c>
      <c r="C984" s="4">
        <v>4.2</v>
      </c>
      <c r="D984" s="4">
        <v>0.9</v>
      </c>
      <c r="E984" s="4">
        <v>-1.6</v>
      </c>
      <c r="F984" s="4">
        <v>16.124199999999998</v>
      </c>
      <c r="G984" s="4">
        <v>3.7238000000000002</v>
      </c>
      <c r="H984" s="4">
        <v>4.8552</v>
      </c>
      <c r="I984" s="4">
        <v>5.9710000000000001</v>
      </c>
      <c r="J984" s="4">
        <v>73.638999999999996</v>
      </c>
      <c r="K984" s="4">
        <v>119.5391</v>
      </c>
      <c r="L984" s="4">
        <v>127.57810000000001</v>
      </c>
      <c r="M984" s="4">
        <v>125.3438</v>
      </c>
      <c r="N984" s="4">
        <v>1.8714999999999999</v>
      </c>
      <c r="O984" s="4">
        <v>1.1952</v>
      </c>
      <c r="P984" s="4">
        <v>1.3213999999999999</v>
      </c>
      <c r="Q984" s="4">
        <v>1.4</v>
      </c>
    </row>
    <row r="985" spans="1:17" ht="15" customHeight="1" x14ac:dyDescent="0.2">
      <c r="A985" s="3">
        <v>43637</v>
      </c>
      <c r="B985" s="4">
        <v>28.1</v>
      </c>
      <c r="C985" s="4">
        <v>4.5</v>
      </c>
      <c r="D985" s="4">
        <v>1.6</v>
      </c>
      <c r="E985" s="4">
        <v>-1.2</v>
      </c>
      <c r="F985" s="4">
        <v>16.121099999999998</v>
      </c>
      <c r="G985" s="4">
        <v>3.7263999999999999</v>
      </c>
      <c r="H985" s="4">
        <v>4.8570000000000002</v>
      </c>
      <c r="I985" s="4">
        <v>5.9722</v>
      </c>
      <c r="J985" s="4">
        <v>73.198999999999998</v>
      </c>
      <c r="K985" s="4">
        <v>119.5313</v>
      </c>
      <c r="L985" s="4">
        <v>127.4766</v>
      </c>
      <c r="M985" s="4">
        <v>125.1641</v>
      </c>
      <c r="N985" s="4">
        <v>1.9078999999999999</v>
      </c>
      <c r="O985" s="4">
        <v>1.1996</v>
      </c>
      <c r="P985" s="4">
        <v>1.3394999999999999</v>
      </c>
      <c r="Q985" s="4">
        <v>1.4253</v>
      </c>
    </row>
    <row r="986" spans="1:17" ht="15" customHeight="1" x14ac:dyDescent="0.2">
      <c r="A986" s="3">
        <v>43640</v>
      </c>
      <c r="B986" s="4">
        <v>25</v>
      </c>
      <c r="C986" s="4">
        <v>4.9000000000000004</v>
      </c>
      <c r="D986" s="4">
        <v>-0.2</v>
      </c>
      <c r="E986" s="4">
        <v>-2.7</v>
      </c>
      <c r="F986" s="4">
        <v>16.1373</v>
      </c>
      <c r="G986" s="4">
        <v>3.7294999999999998</v>
      </c>
      <c r="H986" s="4">
        <v>4.8609999999999998</v>
      </c>
      <c r="I986" s="4">
        <v>5.9767999999999999</v>
      </c>
      <c r="J986" s="4">
        <v>74.113</v>
      </c>
      <c r="K986" s="4">
        <v>119.6016</v>
      </c>
      <c r="L986" s="4">
        <v>127.6563</v>
      </c>
      <c r="M986" s="4">
        <v>125.3984</v>
      </c>
      <c r="N986" s="4">
        <v>1.8313999999999999</v>
      </c>
      <c r="O986" s="4">
        <v>1.1868000000000001</v>
      </c>
      <c r="P986" s="4">
        <v>1.3129999999999999</v>
      </c>
      <c r="Q986" s="4">
        <v>1.3953</v>
      </c>
    </row>
    <row r="987" spans="1:17" ht="15" customHeight="1" x14ac:dyDescent="0.2">
      <c r="A987" s="3">
        <v>43641</v>
      </c>
      <c r="B987" s="4">
        <v>26</v>
      </c>
      <c r="C987" s="4">
        <v>3.7</v>
      </c>
      <c r="D987" s="4">
        <v>-1.4</v>
      </c>
      <c r="E987" s="4">
        <v>-3.8</v>
      </c>
      <c r="F987" s="4">
        <v>16.145199999999999</v>
      </c>
      <c r="G987" s="4">
        <v>3.7339000000000002</v>
      </c>
      <c r="H987" s="4">
        <v>4.8662999999999998</v>
      </c>
      <c r="I987" s="4">
        <v>5.9827000000000004</v>
      </c>
      <c r="J987" s="4">
        <v>74.509</v>
      </c>
      <c r="K987" s="4">
        <v>119.8828</v>
      </c>
      <c r="L987" s="4">
        <v>128.0078</v>
      </c>
      <c r="M987" s="4">
        <v>125.79689999999999</v>
      </c>
      <c r="N987" s="4">
        <v>1.7982</v>
      </c>
      <c r="O987" s="4">
        <v>1.1275999999999999</v>
      </c>
      <c r="P987" s="4">
        <v>1.2593000000000001</v>
      </c>
      <c r="Q987" s="4">
        <v>1.3436999999999999</v>
      </c>
    </row>
    <row r="988" spans="1:17" ht="15" customHeight="1" x14ac:dyDescent="0.2">
      <c r="A988" s="3">
        <v>43642</v>
      </c>
      <c r="B988" s="4">
        <v>26.9</v>
      </c>
      <c r="C988" s="4">
        <v>6.1</v>
      </c>
      <c r="D988" s="4">
        <v>1.2</v>
      </c>
      <c r="E988" s="4">
        <v>-1.2</v>
      </c>
      <c r="F988" s="4">
        <v>16.160699999999999</v>
      </c>
      <c r="G988" s="4">
        <v>3.7382</v>
      </c>
      <c r="H988" s="4">
        <v>4.8722000000000003</v>
      </c>
      <c r="I988" s="4">
        <v>5.9897999999999998</v>
      </c>
      <c r="J988" s="4">
        <v>75.495000000000005</v>
      </c>
      <c r="K988" s="4">
        <v>120.1484</v>
      </c>
      <c r="L988" s="4">
        <v>128.4375</v>
      </c>
      <c r="M988" s="4">
        <v>126.3359</v>
      </c>
      <c r="N988" s="4">
        <v>1.7174</v>
      </c>
      <c r="O988" s="4">
        <v>1.0720000000000001</v>
      </c>
      <c r="P988" s="4">
        <v>1.1936</v>
      </c>
      <c r="Q988" s="4">
        <v>1.2738</v>
      </c>
    </row>
    <row r="989" spans="1:17" ht="15" customHeight="1" x14ac:dyDescent="0.2">
      <c r="A989" s="3">
        <v>43643</v>
      </c>
      <c r="B989" s="4">
        <v>24.7</v>
      </c>
      <c r="C989" s="4">
        <v>4</v>
      </c>
      <c r="D989" s="4">
        <v>-1.6</v>
      </c>
      <c r="E989" s="4">
        <v>-3.7</v>
      </c>
      <c r="F989" s="4">
        <v>16.155899999999999</v>
      </c>
      <c r="G989" s="4">
        <v>3.7448999999999999</v>
      </c>
      <c r="H989" s="4">
        <v>4.8773</v>
      </c>
      <c r="I989" s="4">
        <v>5.9931999999999999</v>
      </c>
      <c r="J989" s="4">
        <v>74.488</v>
      </c>
      <c r="K989" s="4">
        <v>119.9453</v>
      </c>
      <c r="L989" s="4">
        <v>128.0703</v>
      </c>
      <c r="M989" s="4">
        <v>125.7813</v>
      </c>
      <c r="N989" s="4">
        <v>1.7988</v>
      </c>
      <c r="O989" s="4">
        <v>1.1249</v>
      </c>
      <c r="P989" s="4">
        <v>1.2576000000000001</v>
      </c>
      <c r="Q989" s="4">
        <v>1.351</v>
      </c>
    </row>
    <row r="990" spans="1:17" ht="15" customHeight="1" x14ac:dyDescent="0.2">
      <c r="A990" s="3">
        <v>43644</v>
      </c>
      <c r="B990" s="4">
        <v>22.8</v>
      </c>
      <c r="C990" s="4">
        <v>2.6</v>
      </c>
      <c r="D990" s="4">
        <v>-2.9</v>
      </c>
      <c r="E990" s="4">
        <v>-5.4</v>
      </c>
      <c r="F990" s="4">
        <v>16.162700000000001</v>
      </c>
      <c r="G990" s="4">
        <v>3.7496</v>
      </c>
      <c r="H990" s="4">
        <v>4.883</v>
      </c>
      <c r="I990" s="4">
        <v>5.9992999999999999</v>
      </c>
      <c r="J990" s="4">
        <v>74.801000000000002</v>
      </c>
      <c r="K990" s="4">
        <v>120.2813</v>
      </c>
      <c r="L990" s="4">
        <v>128.47659999999999</v>
      </c>
      <c r="M990" s="4">
        <v>126.2109</v>
      </c>
      <c r="N990" s="4">
        <v>1.7728999999999999</v>
      </c>
      <c r="O990" s="4">
        <v>1.0541</v>
      </c>
      <c r="P990" s="4">
        <v>1.1956</v>
      </c>
      <c r="Q990" s="4">
        <v>1.2956000000000001</v>
      </c>
    </row>
    <row r="991" spans="1:17" ht="15" customHeight="1" x14ac:dyDescent="0.2">
      <c r="A991" s="3">
        <v>43647</v>
      </c>
      <c r="B991" s="4">
        <v>27.5</v>
      </c>
      <c r="C991" s="4">
        <v>6.5</v>
      </c>
      <c r="D991" s="4">
        <v>1</v>
      </c>
      <c r="E991" s="4">
        <v>-1.5</v>
      </c>
      <c r="F991" s="4">
        <v>16.156700000000001</v>
      </c>
      <c r="G991" s="4">
        <v>3.7515999999999998</v>
      </c>
      <c r="H991" s="4">
        <v>4.8838999999999997</v>
      </c>
      <c r="I991" s="4">
        <v>5.9989999999999997</v>
      </c>
      <c r="J991" s="4">
        <v>74.135000000000005</v>
      </c>
      <c r="K991" s="4">
        <v>120.1797</v>
      </c>
      <c r="L991" s="4">
        <v>128.25</v>
      </c>
      <c r="M991" s="4">
        <v>125.8516</v>
      </c>
      <c r="N991" s="4">
        <v>1.8273999999999999</v>
      </c>
      <c r="O991" s="4">
        <v>1.0790999999999999</v>
      </c>
      <c r="P991" s="4">
        <v>1.2333000000000001</v>
      </c>
      <c r="Q991" s="4">
        <v>1.3443000000000001</v>
      </c>
    </row>
    <row r="992" spans="1:17" ht="15" customHeight="1" x14ac:dyDescent="0.2">
      <c r="A992" s="3">
        <v>43648</v>
      </c>
      <c r="B992" s="4">
        <v>24.5</v>
      </c>
      <c r="C992" s="4">
        <v>2</v>
      </c>
      <c r="D992" s="4">
        <v>-3.6</v>
      </c>
      <c r="E992" s="4">
        <v>-6.1</v>
      </c>
      <c r="F992" s="4">
        <v>16.149999999999999</v>
      </c>
      <c r="G992" s="4">
        <v>3.7549999999999999</v>
      </c>
      <c r="H992" s="4">
        <v>4.8864999999999998</v>
      </c>
      <c r="I992" s="4">
        <v>6.0006000000000004</v>
      </c>
      <c r="J992" s="4">
        <v>73.415000000000006</v>
      </c>
      <c r="K992" s="4">
        <v>120.2891</v>
      </c>
      <c r="L992" s="4">
        <v>128.25</v>
      </c>
      <c r="M992" s="4">
        <v>125.7266</v>
      </c>
      <c r="N992" s="4">
        <v>1.8869</v>
      </c>
      <c r="O992" s="4">
        <v>1.0580000000000001</v>
      </c>
      <c r="P992" s="4">
        <v>1.2353000000000001</v>
      </c>
      <c r="Q992" s="4">
        <v>1.3621000000000001</v>
      </c>
    </row>
    <row r="993" spans="1:17" ht="15" customHeight="1" x14ac:dyDescent="0.2">
      <c r="A993" s="3">
        <v>43649</v>
      </c>
      <c r="B993" s="4">
        <v>25.4</v>
      </c>
      <c r="C993" s="4">
        <v>3.7</v>
      </c>
      <c r="D993" s="4">
        <v>-2.7</v>
      </c>
      <c r="E993" s="4">
        <v>-5.0999999999999996</v>
      </c>
      <c r="F993" s="4">
        <v>16.1584</v>
      </c>
      <c r="G993" s="4">
        <v>3.7572000000000001</v>
      </c>
      <c r="H993" s="4">
        <v>4.8893000000000004</v>
      </c>
      <c r="I993" s="4">
        <v>6.0039999999999996</v>
      </c>
      <c r="J993" s="4">
        <v>73.849999999999994</v>
      </c>
      <c r="K993" s="4">
        <v>120.2188</v>
      </c>
      <c r="L993" s="4">
        <v>128.27340000000001</v>
      </c>
      <c r="M993" s="4">
        <v>125.8125</v>
      </c>
      <c r="N993" s="4">
        <v>1.8503000000000001</v>
      </c>
      <c r="O993" s="4">
        <v>1.0761000000000001</v>
      </c>
      <c r="P993" s="4">
        <v>1.2337</v>
      </c>
      <c r="Q993" s="4">
        <v>1.3521000000000001</v>
      </c>
    </row>
    <row r="994" spans="1:17" ht="15" customHeight="1" x14ac:dyDescent="0.2">
      <c r="A994" s="3">
        <v>43650</v>
      </c>
      <c r="B994" s="4">
        <v>24.4</v>
      </c>
      <c r="C994" s="4">
        <v>4.7</v>
      </c>
      <c r="D994" s="4">
        <v>-1.3</v>
      </c>
      <c r="E994" s="4">
        <v>-4.3</v>
      </c>
      <c r="F994" s="4">
        <v>16.142299999999999</v>
      </c>
      <c r="G994" s="4">
        <v>3.7605</v>
      </c>
      <c r="H994" s="4">
        <v>4.8887999999999998</v>
      </c>
      <c r="I994" s="4">
        <v>6.0007999999999999</v>
      </c>
      <c r="J994" s="4">
        <v>72.13</v>
      </c>
      <c r="K994" s="4">
        <v>119.4922</v>
      </c>
      <c r="L994" s="4">
        <v>127.1641</v>
      </c>
      <c r="M994" s="4">
        <v>124.48439999999999</v>
      </c>
      <c r="N994" s="4">
        <v>1.9939</v>
      </c>
      <c r="O994" s="4">
        <v>1.2433000000000001</v>
      </c>
      <c r="P994" s="4">
        <v>1.4149</v>
      </c>
      <c r="Q994" s="4">
        <v>1.5324</v>
      </c>
    </row>
    <row r="995" spans="1:17" ht="15" customHeight="1" x14ac:dyDescent="0.2">
      <c r="A995" s="3">
        <v>43651</v>
      </c>
      <c r="B995" s="4">
        <v>24.4</v>
      </c>
      <c r="C995" s="4">
        <v>4.9000000000000004</v>
      </c>
      <c r="D995" s="4">
        <v>-1.2</v>
      </c>
      <c r="E995" s="4">
        <v>-4.2</v>
      </c>
      <c r="F995" s="4">
        <v>16.145</v>
      </c>
      <c r="G995" s="4">
        <v>3.7631000000000001</v>
      </c>
      <c r="H995" s="4">
        <v>4.8914</v>
      </c>
      <c r="I995" s="4">
        <v>6.0034999999999998</v>
      </c>
      <c r="J995" s="4">
        <v>72.13</v>
      </c>
      <c r="K995" s="4">
        <v>119.4922</v>
      </c>
      <c r="L995" s="4">
        <v>127.1641</v>
      </c>
      <c r="M995" s="4">
        <v>124.48439999999999</v>
      </c>
      <c r="N995" s="4">
        <v>1.9936</v>
      </c>
      <c r="O995" s="4">
        <v>1.246</v>
      </c>
      <c r="P995" s="4">
        <v>1.4168000000000001</v>
      </c>
      <c r="Q995" s="4">
        <v>1.5337000000000001</v>
      </c>
    </row>
    <row r="996" spans="1:17" ht="15" customHeight="1" x14ac:dyDescent="0.2">
      <c r="A996" s="3">
        <v>43654</v>
      </c>
      <c r="B996" s="4">
        <v>26.8</v>
      </c>
      <c r="C996" s="4">
        <v>5.4</v>
      </c>
      <c r="D996" s="4">
        <v>-0.6</v>
      </c>
      <c r="E996" s="4">
        <v>-2.9</v>
      </c>
      <c r="F996" s="4">
        <v>16.1389</v>
      </c>
      <c r="G996" s="4">
        <v>3.7662</v>
      </c>
      <c r="H996" s="4">
        <v>4.8940999999999999</v>
      </c>
      <c r="I996" s="4">
        <v>6.0054999999999996</v>
      </c>
      <c r="J996" s="4">
        <v>71.483999999999995</v>
      </c>
      <c r="K996" s="4">
        <v>119.5547</v>
      </c>
      <c r="L996" s="4">
        <v>127.1797</v>
      </c>
      <c r="M996" s="4">
        <v>124.4063</v>
      </c>
      <c r="N996" s="4">
        <v>2.0485000000000002</v>
      </c>
      <c r="O996" s="4">
        <v>1.2350000000000001</v>
      </c>
      <c r="P996" s="4">
        <v>1.4162999999999999</v>
      </c>
      <c r="Q996" s="4">
        <v>1.5454000000000001</v>
      </c>
    </row>
    <row r="997" spans="1:17" ht="15" customHeight="1" x14ac:dyDescent="0.2">
      <c r="A997" s="3">
        <v>43655</v>
      </c>
      <c r="B997" s="4">
        <v>24.2</v>
      </c>
      <c r="C997" s="4">
        <v>6.1</v>
      </c>
      <c r="D997" s="4">
        <v>0.4</v>
      </c>
      <c r="E997" s="4">
        <v>-2.7</v>
      </c>
      <c r="F997" s="4">
        <v>16.1524</v>
      </c>
      <c r="G997" s="4">
        <v>3.7690999999999999</v>
      </c>
      <c r="H997" s="4">
        <v>4.8975</v>
      </c>
      <c r="I997" s="4">
        <v>6.0098000000000003</v>
      </c>
      <c r="J997" s="4">
        <v>72.272000000000006</v>
      </c>
      <c r="K997" s="4">
        <v>119.5938</v>
      </c>
      <c r="L997" s="4">
        <v>127.2813</v>
      </c>
      <c r="M997" s="4">
        <v>124.60939999999999</v>
      </c>
      <c r="N997" s="4">
        <v>1.9810000000000001</v>
      </c>
      <c r="O997" s="4">
        <v>1.2291000000000001</v>
      </c>
      <c r="P997" s="4">
        <v>1.4021999999999999</v>
      </c>
      <c r="Q997" s="4">
        <v>1.5195000000000001</v>
      </c>
    </row>
    <row r="998" spans="1:17" ht="15" customHeight="1" x14ac:dyDescent="0.2">
      <c r="A998" s="3">
        <v>43656</v>
      </c>
      <c r="B998" s="4">
        <v>25.3</v>
      </c>
      <c r="C998" s="4">
        <v>6.3</v>
      </c>
      <c r="D998" s="4">
        <v>1.2</v>
      </c>
      <c r="E998" s="4">
        <v>-2.1</v>
      </c>
      <c r="F998" s="4">
        <v>16.1678</v>
      </c>
      <c r="G998" s="4">
        <v>3.7747000000000002</v>
      </c>
      <c r="H998" s="4">
        <v>4.9051999999999998</v>
      </c>
      <c r="I998" s="4">
        <v>6.0190999999999999</v>
      </c>
      <c r="J998" s="4">
        <v>73.116</v>
      </c>
      <c r="K998" s="4">
        <v>120.0625</v>
      </c>
      <c r="L998" s="4">
        <v>127.9375</v>
      </c>
      <c r="M998" s="4">
        <v>125.4063</v>
      </c>
      <c r="N998" s="4">
        <v>1.9094</v>
      </c>
      <c r="O998" s="4">
        <v>1.1294999999999999</v>
      </c>
      <c r="P998" s="4">
        <v>1.3006</v>
      </c>
      <c r="Q998" s="4">
        <v>1.4148000000000001</v>
      </c>
    </row>
    <row r="999" spans="1:17" ht="15" customHeight="1" x14ac:dyDescent="0.2">
      <c r="A999" s="3">
        <v>43657</v>
      </c>
      <c r="B999" s="4">
        <v>25.1</v>
      </c>
      <c r="C999" s="4">
        <v>3.9</v>
      </c>
      <c r="D999" s="4">
        <v>-1.3</v>
      </c>
      <c r="E999" s="4">
        <v>-4.0999999999999996</v>
      </c>
      <c r="F999" s="4">
        <v>16.167400000000001</v>
      </c>
      <c r="G999" s="4">
        <v>3.7831999999999999</v>
      </c>
      <c r="H999" s="4">
        <v>4.9132999999999996</v>
      </c>
      <c r="I999" s="4">
        <v>6.0262000000000002</v>
      </c>
      <c r="J999" s="4">
        <v>72.468000000000004</v>
      </c>
      <c r="K999" s="4">
        <v>120.1484</v>
      </c>
      <c r="L999" s="4">
        <v>127.9688</v>
      </c>
      <c r="M999" s="4">
        <v>125.3125</v>
      </c>
      <c r="N999" s="4">
        <v>1.9629000000000001</v>
      </c>
      <c r="O999" s="4">
        <v>1.119</v>
      </c>
      <c r="P999" s="4">
        <v>1.3017000000000001</v>
      </c>
      <c r="Q999" s="4">
        <v>1.4311</v>
      </c>
    </row>
    <row r="1000" spans="1:17" ht="15" customHeight="1" x14ac:dyDescent="0.2">
      <c r="A1000" s="3">
        <v>43658</v>
      </c>
      <c r="B1000" s="4">
        <v>23.3</v>
      </c>
      <c r="C1000" s="4">
        <v>4.2</v>
      </c>
      <c r="D1000" s="4">
        <v>-2.2000000000000002</v>
      </c>
      <c r="E1000" s="4">
        <v>-5.6</v>
      </c>
      <c r="F1000" s="4">
        <v>16.169799999999999</v>
      </c>
      <c r="G1000" s="4">
        <v>3.7854999999999999</v>
      </c>
      <c r="H1000" s="4">
        <v>4.9157000000000002</v>
      </c>
      <c r="I1000" s="4">
        <v>6.0289000000000001</v>
      </c>
      <c r="J1000" s="4">
        <v>72.447000000000003</v>
      </c>
      <c r="K1000" s="4">
        <v>120.0938</v>
      </c>
      <c r="L1000" s="4">
        <v>127.9375</v>
      </c>
      <c r="M1000" s="4">
        <v>125.3125</v>
      </c>
      <c r="N1000" s="4">
        <v>1.9643999999999999</v>
      </c>
      <c r="O1000" s="4">
        <v>1.1335999999999999</v>
      </c>
      <c r="P1000" s="4">
        <v>1.3086</v>
      </c>
      <c r="Q1000" s="4">
        <v>1.4323999999999999</v>
      </c>
    </row>
    <row r="1001" spans="1:17" ht="15" customHeight="1" x14ac:dyDescent="0.2">
      <c r="A1001" s="3">
        <v>43661</v>
      </c>
      <c r="B1001" s="4">
        <v>26.7</v>
      </c>
      <c r="C1001" s="4">
        <v>5.0999999999999996</v>
      </c>
      <c r="D1001" s="4">
        <v>-0.6</v>
      </c>
      <c r="E1001" s="4">
        <v>-3.3</v>
      </c>
      <c r="F1001" s="4">
        <v>16.161300000000001</v>
      </c>
      <c r="G1001" s="4">
        <v>3.7871000000000001</v>
      </c>
      <c r="H1001" s="4">
        <v>4.9161999999999999</v>
      </c>
      <c r="I1001" s="4">
        <v>6.0282</v>
      </c>
      <c r="J1001" s="4">
        <v>71.718999999999994</v>
      </c>
      <c r="K1001" s="4">
        <v>119.9375</v>
      </c>
      <c r="L1001" s="4">
        <v>127.6563</v>
      </c>
      <c r="M1001" s="4">
        <v>124.9141</v>
      </c>
      <c r="N1001" s="4">
        <v>2.0259999999999998</v>
      </c>
      <c r="O1001" s="4">
        <v>1.1701999999999999</v>
      </c>
      <c r="P1001" s="4">
        <v>1.3548</v>
      </c>
      <c r="Q1001" s="4">
        <v>1.4863999999999999</v>
      </c>
    </row>
    <row r="1002" spans="1:17" ht="15" customHeight="1" x14ac:dyDescent="0.2">
      <c r="A1002" s="3">
        <v>43662</v>
      </c>
      <c r="B1002" s="4">
        <v>24.6</v>
      </c>
      <c r="C1002" s="4">
        <v>4.3</v>
      </c>
      <c r="D1002" s="4">
        <v>-1.6</v>
      </c>
      <c r="E1002" s="4">
        <v>-4.5</v>
      </c>
      <c r="F1002" s="4">
        <v>16.1693</v>
      </c>
      <c r="G1002" s="4">
        <v>3.7902999999999998</v>
      </c>
      <c r="H1002" s="4">
        <v>4.9199000000000002</v>
      </c>
      <c r="I1002" s="4">
        <v>6.0324999999999998</v>
      </c>
      <c r="J1002" s="4">
        <v>72.102999999999994</v>
      </c>
      <c r="K1002" s="4">
        <v>120.0234</v>
      </c>
      <c r="L1002" s="4">
        <v>127.8047</v>
      </c>
      <c r="M1002" s="4">
        <v>125.1172</v>
      </c>
      <c r="N1002" s="4">
        <v>1.9927999999999999</v>
      </c>
      <c r="O1002" s="4">
        <v>1.1543000000000001</v>
      </c>
      <c r="P1002" s="4">
        <v>1.3333999999999999</v>
      </c>
      <c r="Q1002" s="4">
        <v>1.4607000000000001</v>
      </c>
    </row>
    <row r="1003" spans="1:17" ht="15" customHeight="1" x14ac:dyDescent="0.2">
      <c r="A1003" s="3">
        <v>43663</v>
      </c>
      <c r="B1003" s="4">
        <v>21.8</v>
      </c>
      <c r="C1003" s="4">
        <v>3.4</v>
      </c>
      <c r="D1003" s="4">
        <v>-2.7</v>
      </c>
      <c r="E1003" s="4">
        <v>-5.4</v>
      </c>
      <c r="F1003" s="4">
        <v>16.1846</v>
      </c>
      <c r="G1003" s="4">
        <v>3.7936999999999999</v>
      </c>
      <c r="H1003" s="4">
        <v>4.9242999999999997</v>
      </c>
      <c r="I1003" s="4">
        <v>6.0377999999999998</v>
      </c>
      <c r="J1003" s="4">
        <v>72.94</v>
      </c>
      <c r="K1003" s="4">
        <v>120.1484</v>
      </c>
      <c r="L1003" s="4">
        <v>128.03129999999999</v>
      </c>
      <c r="M1003" s="4">
        <v>125.4297</v>
      </c>
      <c r="N1003" s="4">
        <v>1.9219999999999999</v>
      </c>
      <c r="O1003" s="4">
        <v>1.1298999999999999</v>
      </c>
      <c r="P1003" s="4">
        <v>1.2999000000000001</v>
      </c>
      <c r="Q1003" s="4">
        <v>1.4207000000000001</v>
      </c>
    </row>
    <row r="1004" spans="1:17" ht="15" customHeight="1" x14ac:dyDescent="0.2">
      <c r="A1004" s="3">
        <v>43664</v>
      </c>
      <c r="B1004" s="4">
        <v>23.8</v>
      </c>
      <c r="C1004" s="4">
        <v>6</v>
      </c>
      <c r="D1004" s="4">
        <v>0.1</v>
      </c>
      <c r="E1004" s="4">
        <v>-2.7</v>
      </c>
      <c r="F1004" s="4">
        <v>16.193999999999999</v>
      </c>
      <c r="G1004" s="4">
        <v>3.8018000000000001</v>
      </c>
      <c r="H1004" s="4">
        <v>4.9322999999999997</v>
      </c>
      <c r="I1004" s="4">
        <v>5.9223999999999997</v>
      </c>
      <c r="J1004" s="4">
        <v>73.03</v>
      </c>
      <c r="K1004" s="4">
        <v>120.17189999999999</v>
      </c>
      <c r="L1004" s="4">
        <v>128.0547</v>
      </c>
      <c r="M1004" s="4">
        <v>125.4609</v>
      </c>
      <c r="N1004" s="4">
        <v>1.9135</v>
      </c>
      <c r="O1004" s="4">
        <v>1.133</v>
      </c>
      <c r="P1004" s="4">
        <v>1.3022</v>
      </c>
      <c r="Q1004" s="4">
        <v>1.4201999999999999</v>
      </c>
    </row>
    <row r="1005" spans="1:17" ht="15" customHeight="1" x14ac:dyDescent="0.2">
      <c r="A1005" s="3">
        <v>43665</v>
      </c>
      <c r="B1005" s="4">
        <v>23.8</v>
      </c>
      <c r="C1005" s="4">
        <v>6.2</v>
      </c>
      <c r="D1005" s="4">
        <v>0.2</v>
      </c>
      <c r="E1005" s="4">
        <v>-2.6</v>
      </c>
      <c r="F1005" s="4">
        <v>16.1967</v>
      </c>
      <c r="G1005" s="4">
        <v>3.8045</v>
      </c>
      <c r="H1005" s="4">
        <v>4.9348999999999998</v>
      </c>
      <c r="I1005" s="4">
        <v>5.9249999999999998</v>
      </c>
      <c r="J1005" s="4">
        <v>73.03</v>
      </c>
      <c r="K1005" s="4">
        <v>120.17189999999999</v>
      </c>
      <c r="L1005" s="4">
        <v>128.0547</v>
      </c>
      <c r="M1005" s="4">
        <v>125.4609</v>
      </c>
      <c r="N1005" s="4">
        <v>1.9131</v>
      </c>
      <c r="O1005" s="4">
        <v>1.1356999999999999</v>
      </c>
      <c r="P1005" s="4">
        <v>1.3042</v>
      </c>
      <c r="Q1005" s="4">
        <v>1.4215</v>
      </c>
    </row>
    <row r="1006" spans="1:17" ht="15" customHeight="1" x14ac:dyDescent="0.2">
      <c r="A1006" s="3">
        <v>43668</v>
      </c>
      <c r="B1006" s="4">
        <v>26.1</v>
      </c>
      <c r="C1006" s="4">
        <v>4.8</v>
      </c>
      <c r="D1006" s="4">
        <v>-0.3</v>
      </c>
      <c r="E1006" s="4">
        <v>-3.2</v>
      </c>
      <c r="F1006" s="4">
        <v>16.214300000000001</v>
      </c>
      <c r="G1006" s="4">
        <v>3.8115999999999999</v>
      </c>
      <c r="H1006" s="4">
        <v>4.9447000000000001</v>
      </c>
      <c r="I1006" s="4">
        <v>5.9372999999999996</v>
      </c>
      <c r="J1006" s="4">
        <v>74.153999999999996</v>
      </c>
      <c r="K1006" s="4">
        <v>120.875</v>
      </c>
      <c r="L1006" s="4">
        <v>129</v>
      </c>
      <c r="M1006" s="4">
        <v>126.5313</v>
      </c>
      <c r="N1006" s="4">
        <v>1.8193999999999999</v>
      </c>
      <c r="O1006" s="4">
        <v>0.98699999999999999</v>
      </c>
      <c r="P1006" s="4">
        <v>1.159</v>
      </c>
      <c r="Q1006" s="4">
        <v>1.2823</v>
      </c>
    </row>
    <row r="1007" spans="1:17" ht="15" customHeight="1" x14ac:dyDescent="0.2">
      <c r="A1007" s="3">
        <v>43669</v>
      </c>
      <c r="B1007" s="4">
        <v>26.9</v>
      </c>
      <c r="C1007" s="4">
        <v>4.4000000000000004</v>
      </c>
      <c r="D1007" s="4">
        <v>-1.5</v>
      </c>
      <c r="E1007" s="4">
        <v>-4.0999999999999996</v>
      </c>
      <c r="F1007" s="4">
        <v>16.205300000000001</v>
      </c>
      <c r="G1007" s="4">
        <v>3.8134000000000001</v>
      </c>
      <c r="H1007" s="4">
        <v>4.9452999999999996</v>
      </c>
      <c r="I1007" s="4">
        <v>5.9362000000000004</v>
      </c>
      <c r="J1007" s="4">
        <v>73.263999999999996</v>
      </c>
      <c r="K1007" s="4">
        <v>120.7422</v>
      </c>
      <c r="L1007" s="4">
        <v>128.72659999999999</v>
      </c>
      <c r="M1007" s="4">
        <v>126.125</v>
      </c>
      <c r="N1007" s="4">
        <v>1.893</v>
      </c>
      <c r="O1007" s="4">
        <v>1.0183</v>
      </c>
      <c r="P1007" s="4">
        <v>1.2035</v>
      </c>
      <c r="Q1007" s="4">
        <v>1.3367</v>
      </c>
    </row>
    <row r="1008" spans="1:17" ht="15" customHeight="1" x14ac:dyDescent="0.2">
      <c r="A1008" s="3">
        <v>43670</v>
      </c>
      <c r="B1008" s="4">
        <v>28.4</v>
      </c>
      <c r="C1008" s="4">
        <v>5.2</v>
      </c>
      <c r="D1008" s="4">
        <v>-1.2</v>
      </c>
      <c r="E1008" s="4">
        <v>-3.5</v>
      </c>
      <c r="F1008" s="4">
        <v>16.2103</v>
      </c>
      <c r="G1008" s="4">
        <v>3.8178000000000001</v>
      </c>
      <c r="H1008" s="4">
        <v>4.9508999999999999</v>
      </c>
      <c r="I1008" s="4">
        <v>5.9428000000000001</v>
      </c>
      <c r="J1008" s="4">
        <v>73.433999999999997</v>
      </c>
      <c r="K1008" s="4">
        <v>121.0313</v>
      </c>
      <c r="L1008" s="4">
        <v>129.1328</v>
      </c>
      <c r="M1008" s="4">
        <v>126.5625</v>
      </c>
      <c r="N1008" s="4">
        <v>1.8784000000000001</v>
      </c>
      <c r="O1008" s="4">
        <v>0.95909999999999995</v>
      </c>
      <c r="P1008" s="4">
        <v>1.1426000000000001</v>
      </c>
      <c r="Q1008" s="4">
        <v>1.2807999999999999</v>
      </c>
    </row>
    <row r="1009" spans="1:17" ht="15" customHeight="1" x14ac:dyDescent="0.2">
      <c r="A1009" s="3">
        <v>43671</v>
      </c>
      <c r="B1009" s="4">
        <v>30</v>
      </c>
      <c r="C1009" s="4">
        <v>5</v>
      </c>
      <c r="D1009" s="4">
        <v>-0.9</v>
      </c>
      <c r="E1009" s="4">
        <v>-3</v>
      </c>
      <c r="F1009" s="4">
        <v>16.2042</v>
      </c>
      <c r="G1009" s="4">
        <v>3.8248000000000002</v>
      </c>
      <c r="H1009" s="4">
        <v>4.9561999999999999</v>
      </c>
      <c r="I1009" s="4">
        <v>5.9462000000000002</v>
      </c>
      <c r="J1009" s="4">
        <v>72.367000000000004</v>
      </c>
      <c r="K1009" s="4">
        <v>120.875</v>
      </c>
      <c r="L1009" s="4">
        <v>128.78909999999999</v>
      </c>
      <c r="M1009" s="4">
        <v>126.0625</v>
      </c>
      <c r="N1009" s="4">
        <v>1.9669000000000001</v>
      </c>
      <c r="O1009" s="4">
        <v>1.0008999999999999</v>
      </c>
      <c r="P1009" s="4">
        <v>1.2019</v>
      </c>
      <c r="Q1009" s="4">
        <v>1.3499000000000001</v>
      </c>
    </row>
    <row r="1010" spans="1:17" ht="15" customHeight="1" x14ac:dyDescent="0.2">
      <c r="A1010" s="3">
        <v>43672</v>
      </c>
      <c r="B1010" s="4">
        <v>33.1</v>
      </c>
      <c r="C1010" s="4">
        <v>5.0999999999999996</v>
      </c>
      <c r="D1010" s="4">
        <v>-1.2</v>
      </c>
      <c r="E1010" s="4">
        <v>-2.2999999999999998</v>
      </c>
      <c r="F1010" s="4">
        <v>16.194900000000001</v>
      </c>
      <c r="G1010" s="4">
        <v>3.8250999999999999</v>
      </c>
      <c r="H1010" s="4">
        <v>4.9554</v>
      </c>
      <c r="I1010" s="4">
        <v>5.9439000000000002</v>
      </c>
      <c r="J1010" s="4">
        <v>71.474999999999994</v>
      </c>
      <c r="K1010" s="4">
        <v>120.5078</v>
      </c>
      <c r="L1010" s="4">
        <v>128.33590000000001</v>
      </c>
      <c r="M1010" s="4">
        <v>125.5078</v>
      </c>
      <c r="N1010" s="4">
        <v>2.0424000000000002</v>
      </c>
      <c r="O1010" s="4">
        <v>1.0823</v>
      </c>
      <c r="P1010" s="4">
        <v>1.2742</v>
      </c>
      <c r="Q1010" s="4">
        <v>1.4238999999999999</v>
      </c>
    </row>
    <row r="1011" spans="1:17" ht="15" customHeight="1" x14ac:dyDescent="0.2">
      <c r="A1011" s="3">
        <v>43675</v>
      </c>
      <c r="B1011" s="4">
        <v>29.8</v>
      </c>
      <c r="C1011" s="4">
        <v>3.7</v>
      </c>
      <c r="D1011" s="4">
        <v>-2.2999999999999998</v>
      </c>
      <c r="E1011" s="4">
        <v>-4.2</v>
      </c>
      <c r="F1011" s="4">
        <v>16.207599999999999</v>
      </c>
      <c r="G1011" s="4">
        <v>3.8292999999999999</v>
      </c>
      <c r="H1011" s="4">
        <v>4.9603000000000002</v>
      </c>
      <c r="I1011" s="4">
        <v>5.9497999999999998</v>
      </c>
      <c r="J1011" s="4">
        <v>72.210999999999999</v>
      </c>
      <c r="K1011" s="4">
        <v>120.75</v>
      </c>
      <c r="L1011" s="4">
        <v>128.6328</v>
      </c>
      <c r="M1011" s="4">
        <v>125.875</v>
      </c>
      <c r="N1011" s="4">
        <v>1.9794</v>
      </c>
      <c r="O1011" s="4">
        <v>1.0331999999999999</v>
      </c>
      <c r="P1011" s="4">
        <v>1.2301</v>
      </c>
      <c r="Q1011" s="4">
        <v>1.3769</v>
      </c>
    </row>
    <row r="1012" spans="1:17" ht="15" customHeight="1" x14ac:dyDescent="0.2">
      <c r="A1012" s="3">
        <v>43676</v>
      </c>
      <c r="B1012" s="4">
        <v>28.5</v>
      </c>
      <c r="C1012" s="4">
        <v>2.9</v>
      </c>
      <c r="D1012" s="4">
        <v>-3.1</v>
      </c>
      <c r="E1012" s="4">
        <v>-5.2</v>
      </c>
      <c r="F1012" s="4">
        <v>16.209099999999999</v>
      </c>
      <c r="G1012" s="4">
        <v>3.8307000000000002</v>
      </c>
      <c r="H1012" s="4">
        <v>4.9611999999999998</v>
      </c>
      <c r="I1012" s="4">
        <v>5.9503000000000004</v>
      </c>
      <c r="J1012" s="4">
        <v>72.119</v>
      </c>
      <c r="K1012" s="4">
        <v>120.5547</v>
      </c>
      <c r="L1012" s="4">
        <v>128.39840000000001</v>
      </c>
      <c r="M1012" s="4">
        <v>125.64060000000001</v>
      </c>
      <c r="N1012" s="4">
        <v>1.9869000000000001</v>
      </c>
      <c r="O1012" s="4">
        <v>1.0777000000000001</v>
      </c>
      <c r="P1012" s="4">
        <v>1.2685</v>
      </c>
      <c r="Q1012" s="4">
        <v>1.4089</v>
      </c>
    </row>
    <row r="1013" spans="1:17" ht="15" customHeight="1" x14ac:dyDescent="0.2">
      <c r="A1013" s="3">
        <v>43677</v>
      </c>
      <c r="B1013" s="4">
        <v>29.7</v>
      </c>
      <c r="C1013" s="4">
        <v>3.9</v>
      </c>
      <c r="D1013" s="4">
        <v>-1.1000000000000001</v>
      </c>
      <c r="E1013" s="4">
        <v>-3</v>
      </c>
      <c r="F1013" s="4">
        <v>16.213000000000001</v>
      </c>
      <c r="G1013" s="4">
        <v>3.8334999999999999</v>
      </c>
      <c r="H1013" s="4">
        <v>4.9633000000000003</v>
      </c>
      <c r="I1013" s="4">
        <v>5.9519000000000002</v>
      </c>
      <c r="J1013" s="4">
        <v>72.209999999999994</v>
      </c>
      <c r="K1013" s="4">
        <v>120.5859</v>
      </c>
      <c r="L1013" s="4">
        <v>128.32810000000001</v>
      </c>
      <c r="M1013" s="4">
        <v>125.5234</v>
      </c>
      <c r="N1013" s="4">
        <v>1.9789000000000001</v>
      </c>
      <c r="O1013" s="4">
        <v>1.0738000000000001</v>
      </c>
      <c r="P1013" s="4">
        <v>1.2814000000000001</v>
      </c>
      <c r="Q1013" s="4">
        <v>1.4255</v>
      </c>
    </row>
    <row r="1014" spans="1:17" ht="15" customHeight="1" x14ac:dyDescent="0.2">
      <c r="A1014" s="3">
        <v>43678</v>
      </c>
      <c r="B1014" s="4">
        <v>31.5</v>
      </c>
      <c r="C1014" s="4">
        <v>2.5</v>
      </c>
      <c r="D1014" s="4">
        <v>-1.7</v>
      </c>
      <c r="E1014" s="4">
        <v>-2.8</v>
      </c>
      <c r="F1014" s="4">
        <v>16.215699999999998</v>
      </c>
      <c r="G1014" s="4">
        <v>3.8418999999999999</v>
      </c>
      <c r="H1014" s="4">
        <v>4.9718</v>
      </c>
      <c r="I1014" s="4">
        <v>5.9604999999999997</v>
      </c>
      <c r="J1014" s="4">
        <v>71.802999999999997</v>
      </c>
      <c r="K1014" s="4">
        <v>120.6484</v>
      </c>
      <c r="L1014" s="4">
        <v>128.41409999999999</v>
      </c>
      <c r="M1014" s="4">
        <v>125.6016</v>
      </c>
      <c r="N1014" s="4">
        <v>2.0124</v>
      </c>
      <c r="O1014" s="4">
        <v>1.0686</v>
      </c>
      <c r="P1014" s="4">
        <v>1.274</v>
      </c>
      <c r="Q1014" s="4">
        <v>1.4189000000000001</v>
      </c>
    </row>
    <row r="1015" spans="1:17" ht="15" customHeight="1" x14ac:dyDescent="0.2">
      <c r="A1015" s="3">
        <v>43679</v>
      </c>
      <c r="B1015" s="4">
        <v>31.4</v>
      </c>
      <c r="C1015" s="4">
        <v>4.3</v>
      </c>
      <c r="D1015" s="4">
        <v>0.4</v>
      </c>
      <c r="E1015" s="4">
        <v>-1.9</v>
      </c>
      <c r="F1015" s="4">
        <v>16.223800000000001</v>
      </c>
      <c r="G1015" s="4">
        <v>3.8451</v>
      </c>
      <c r="H1015" s="4">
        <v>4.9760999999999997</v>
      </c>
      <c r="I1015" s="4">
        <v>5.9661999999999997</v>
      </c>
      <c r="J1015" s="4">
        <v>72.2</v>
      </c>
      <c r="K1015" s="4">
        <v>120.75</v>
      </c>
      <c r="L1015" s="4">
        <v>128.6328</v>
      </c>
      <c r="M1015" s="4">
        <v>125.9453</v>
      </c>
      <c r="N1015" s="4">
        <v>1.9784999999999999</v>
      </c>
      <c r="O1015" s="4">
        <v>1.0496000000000001</v>
      </c>
      <c r="P1015" s="4">
        <v>1.2422</v>
      </c>
      <c r="Q1015" s="4">
        <v>1.3751</v>
      </c>
    </row>
    <row r="1016" spans="1:17" ht="15" customHeight="1" x14ac:dyDescent="0.2">
      <c r="A1016" s="3">
        <v>43682</v>
      </c>
      <c r="B1016" s="4">
        <v>29.9</v>
      </c>
      <c r="C1016" s="4">
        <v>2.8</v>
      </c>
      <c r="D1016" s="4">
        <v>-1.3</v>
      </c>
      <c r="E1016" s="4">
        <v>-4.4000000000000004</v>
      </c>
      <c r="F1016" s="4">
        <v>16.213699999999999</v>
      </c>
      <c r="G1016" s="4">
        <v>3.8473999999999999</v>
      </c>
      <c r="H1016" s="4">
        <v>4.9770000000000003</v>
      </c>
      <c r="I1016" s="4">
        <v>5.9660000000000002</v>
      </c>
      <c r="J1016" s="4">
        <v>71.25</v>
      </c>
      <c r="K1016" s="4">
        <v>120.6953</v>
      </c>
      <c r="L1016" s="4">
        <v>128.40629999999999</v>
      </c>
      <c r="M1016" s="4">
        <v>125.625</v>
      </c>
      <c r="N1016" s="4">
        <v>2.0590000000000002</v>
      </c>
      <c r="O1016" s="4">
        <v>1.0640000000000001</v>
      </c>
      <c r="P1016" s="4">
        <v>1.2791999999999999</v>
      </c>
      <c r="Q1016" s="4">
        <v>1.4181999999999999</v>
      </c>
    </row>
    <row r="1017" spans="1:17" ht="15" customHeight="1" x14ac:dyDescent="0.2">
      <c r="A1017" s="3">
        <v>43683</v>
      </c>
      <c r="B1017" s="4">
        <v>31.1</v>
      </c>
      <c r="C1017" s="4">
        <v>2.4</v>
      </c>
      <c r="D1017" s="4">
        <v>-1.4</v>
      </c>
      <c r="E1017" s="4">
        <v>-4.5</v>
      </c>
      <c r="F1017" s="4">
        <v>16.210899999999999</v>
      </c>
      <c r="G1017" s="4">
        <v>3.8504</v>
      </c>
      <c r="H1017" s="4">
        <v>4.9797000000000002</v>
      </c>
      <c r="I1017" s="4">
        <v>5.9683000000000002</v>
      </c>
      <c r="J1017" s="4">
        <v>70.844999999999999</v>
      </c>
      <c r="K1017" s="4">
        <v>120.75</v>
      </c>
      <c r="L1017" s="4">
        <v>128.41409999999999</v>
      </c>
      <c r="M1017" s="4">
        <v>125.5859</v>
      </c>
      <c r="N1017" s="4">
        <v>2.0935000000000001</v>
      </c>
      <c r="O1017" s="4">
        <v>1.0550999999999999</v>
      </c>
      <c r="P1017" s="4">
        <v>1.28</v>
      </c>
      <c r="Q1017" s="4">
        <v>1.4246000000000001</v>
      </c>
    </row>
    <row r="1018" spans="1:17" ht="15" customHeight="1" x14ac:dyDescent="0.2">
      <c r="A1018" s="3">
        <v>43684</v>
      </c>
      <c r="B1018" s="4">
        <v>28.4</v>
      </c>
      <c r="C1018" s="4">
        <v>2.7</v>
      </c>
      <c r="D1018" s="4">
        <v>-2</v>
      </c>
      <c r="E1018" s="4">
        <v>-5.7</v>
      </c>
      <c r="F1018" s="4">
        <v>16.215399999999999</v>
      </c>
      <c r="G1018" s="4">
        <v>3.8521000000000001</v>
      </c>
      <c r="H1018" s="4">
        <v>4.9812000000000003</v>
      </c>
      <c r="I1018" s="4">
        <v>5.9699</v>
      </c>
      <c r="J1018" s="4">
        <v>70.974000000000004</v>
      </c>
      <c r="K1018" s="4">
        <v>120.5938</v>
      </c>
      <c r="L1018" s="4">
        <v>128.26560000000001</v>
      </c>
      <c r="M1018" s="4">
        <v>125.4688</v>
      </c>
      <c r="N1018" s="4">
        <v>2.0819000000000001</v>
      </c>
      <c r="O1018" s="4">
        <v>1.0911</v>
      </c>
      <c r="P1018" s="4">
        <v>1.3049999999999999</v>
      </c>
      <c r="Q1018" s="4">
        <v>1.4411</v>
      </c>
    </row>
    <row r="1019" spans="1:17" ht="15" customHeight="1" x14ac:dyDescent="0.2">
      <c r="A1019" s="3">
        <v>43685</v>
      </c>
      <c r="B1019" s="4">
        <v>32.9</v>
      </c>
      <c r="C1019" s="4">
        <v>5</v>
      </c>
      <c r="D1019" s="4">
        <v>1</v>
      </c>
      <c r="E1019" s="4">
        <v>-2.2000000000000002</v>
      </c>
      <c r="F1019" s="4">
        <v>16.210799999999999</v>
      </c>
      <c r="G1019" s="4">
        <v>3.8595999999999999</v>
      </c>
      <c r="H1019" s="4">
        <v>4.9874000000000001</v>
      </c>
      <c r="I1019" s="4">
        <v>5.9745999999999997</v>
      </c>
      <c r="J1019" s="4">
        <v>70.147000000000006</v>
      </c>
      <c r="K1019" s="4">
        <v>120.5313</v>
      </c>
      <c r="L1019" s="4">
        <v>128.0547</v>
      </c>
      <c r="M1019" s="4">
        <v>125.1172</v>
      </c>
      <c r="N1019" s="4">
        <v>2.1524000000000001</v>
      </c>
      <c r="O1019" s="4">
        <v>1.1125</v>
      </c>
      <c r="P1019" s="4">
        <v>1.3435999999999999</v>
      </c>
      <c r="Q1019" s="4">
        <v>1.4908999999999999</v>
      </c>
    </row>
    <row r="1020" spans="1:17" ht="15" customHeight="1" x14ac:dyDescent="0.2">
      <c r="A1020" s="3">
        <v>43686</v>
      </c>
      <c r="B1020" s="4">
        <v>35.700000000000003</v>
      </c>
      <c r="C1020" s="4">
        <v>5.3</v>
      </c>
      <c r="D1020" s="4">
        <v>0.9</v>
      </c>
      <c r="E1020" s="4">
        <v>-1.8</v>
      </c>
      <c r="F1020" s="4">
        <v>16.214200000000002</v>
      </c>
      <c r="G1020" s="4">
        <v>3.8643000000000001</v>
      </c>
      <c r="H1020" s="4">
        <v>4.9931999999999999</v>
      </c>
      <c r="I1020" s="4">
        <v>5.9808000000000003</v>
      </c>
      <c r="J1020" s="4">
        <v>70.188999999999993</v>
      </c>
      <c r="K1020" s="4">
        <v>120.8438</v>
      </c>
      <c r="L1020" s="4">
        <v>128.46879999999999</v>
      </c>
      <c r="M1020" s="4">
        <v>125.51560000000001</v>
      </c>
      <c r="N1020" s="4">
        <v>2.1484000000000001</v>
      </c>
      <c r="O1020" s="4">
        <v>1.0488</v>
      </c>
      <c r="P1020" s="4">
        <v>1.2814000000000001</v>
      </c>
      <c r="Q1020" s="4">
        <v>1.4399</v>
      </c>
    </row>
    <row r="1021" spans="1:17" ht="15" customHeight="1" x14ac:dyDescent="0.2">
      <c r="A1021" s="3">
        <v>43689</v>
      </c>
      <c r="B1021" s="4">
        <v>32.700000000000003</v>
      </c>
      <c r="C1021" s="4">
        <v>4.5</v>
      </c>
      <c r="D1021" s="4">
        <v>-0.3</v>
      </c>
      <c r="E1021" s="4">
        <v>-3.4</v>
      </c>
      <c r="F1021" s="4">
        <v>16.224399999999999</v>
      </c>
      <c r="G1021" s="4">
        <v>3.8668999999999998</v>
      </c>
      <c r="H1021" s="4">
        <v>4.9961000000000002</v>
      </c>
      <c r="I1021" s="4">
        <v>5.9839000000000002</v>
      </c>
      <c r="J1021" s="4">
        <v>70.635000000000005</v>
      </c>
      <c r="K1021" s="4">
        <v>120.8516</v>
      </c>
      <c r="L1021" s="4">
        <v>128.5</v>
      </c>
      <c r="M1021" s="4">
        <v>125.5703</v>
      </c>
      <c r="N1021" s="4">
        <v>2.1093000000000002</v>
      </c>
      <c r="O1021" s="4">
        <v>1.0498000000000001</v>
      </c>
      <c r="P1021" s="4">
        <v>1.2786</v>
      </c>
      <c r="Q1021" s="4">
        <v>1.4339</v>
      </c>
    </row>
    <row r="1022" spans="1:17" ht="15" customHeight="1" x14ac:dyDescent="0.2">
      <c r="A1022" s="3">
        <v>43690</v>
      </c>
      <c r="B1022" s="4">
        <v>30.7</v>
      </c>
      <c r="C1022" s="4">
        <v>4</v>
      </c>
      <c r="D1022" s="4">
        <v>-0.9</v>
      </c>
      <c r="E1022" s="4">
        <v>-3.6</v>
      </c>
      <c r="F1022" s="4">
        <v>16.2392</v>
      </c>
      <c r="G1022" s="4">
        <v>3.8694999999999999</v>
      </c>
      <c r="H1022" s="4">
        <v>4.9993999999999996</v>
      </c>
      <c r="I1022" s="4">
        <v>5.9885000000000002</v>
      </c>
      <c r="J1022" s="4">
        <v>71.522999999999996</v>
      </c>
      <c r="K1022" s="4">
        <v>120.8359</v>
      </c>
      <c r="L1022" s="4">
        <v>128.59379999999999</v>
      </c>
      <c r="M1022" s="4">
        <v>125.7813</v>
      </c>
      <c r="N1022" s="4">
        <v>2.0329000000000002</v>
      </c>
      <c r="O1022" s="4">
        <v>1.0559000000000001</v>
      </c>
      <c r="P1022" s="4">
        <v>1.2661</v>
      </c>
      <c r="Q1022" s="4">
        <v>1.4076</v>
      </c>
    </row>
    <row r="1023" spans="1:17" ht="15" customHeight="1" x14ac:dyDescent="0.2">
      <c r="A1023" s="3">
        <v>43691</v>
      </c>
      <c r="B1023" s="4">
        <v>30.9</v>
      </c>
      <c r="C1023" s="4">
        <v>3.7</v>
      </c>
      <c r="D1023" s="4">
        <v>-1.5</v>
      </c>
      <c r="E1023" s="4">
        <v>-4.2</v>
      </c>
      <c r="F1023" s="4">
        <v>16.2407</v>
      </c>
      <c r="G1023" s="4">
        <v>3.8734000000000002</v>
      </c>
      <c r="H1023" s="4">
        <v>5.0041000000000002</v>
      </c>
      <c r="I1023" s="4">
        <v>5.9935999999999998</v>
      </c>
      <c r="J1023" s="4">
        <v>71.430999999999997</v>
      </c>
      <c r="K1023" s="4">
        <v>121.0313</v>
      </c>
      <c r="L1023" s="4">
        <v>128.8672</v>
      </c>
      <c r="M1023" s="4">
        <v>126.0547</v>
      </c>
      <c r="N1023" s="4">
        <v>2.0402999999999998</v>
      </c>
      <c r="O1023" s="4">
        <v>1.0172000000000001</v>
      </c>
      <c r="P1023" s="4">
        <v>1.226</v>
      </c>
      <c r="Q1023" s="4">
        <v>1.3732</v>
      </c>
    </row>
    <row r="1024" spans="1:17" ht="15" customHeight="1" x14ac:dyDescent="0.2">
      <c r="A1024" s="3">
        <v>43692</v>
      </c>
      <c r="B1024" s="4">
        <v>32</v>
      </c>
      <c r="C1024" s="4">
        <v>3.7</v>
      </c>
      <c r="D1024" s="4">
        <v>-1.7</v>
      </c>
      <c r="E1024" s="4">
        <v>-4.5</v>
      </c>
      <c r="F1024" s="4">
        <v>16.254200000000001</v>
      </c>
      <c r="G1024" s="4">
        <v>3.8835999999999999</v>
      </c>
      <c r="H1024" s="4">
        <v>5.0156999999999998</v>
      </c>
      <c r="I1024" s="4">
        <v>6.0065</v>
      </c>
      <c r="J1024" s="4">
        <v>71.825000000000003</v>
      </c>
      <c r="K1024" s="4">
        <v>121.3984</v>
      </c>
      <c r="L1024" s="4">
        <v>129.3672</v>
      </c>
      <c r="M1024" s="4">
        <v>126.6172</v>
      </c>
      <c r="N1024" s="4">
        <v>2.0057999999999998</v>
      </c>
      <c r="O1024" s="4">
        <v>0.94799999999999995</v>
      </c>
      <c r="P1024" s="4">
        <v>1.1553</v>
      </c>
      <c r="Q1024" s="4">
        <v>1.304</v>
      </c>
    </row>
    <row r="1025" spans="1:17" ht="15" customHeight="1" x14ac:dyDescent="0.2">
      <c r="A1025" s="3">
        <v>43693</v>
      </c>
      <c r="B1025" s="4">
        <v>30.9</v>
      </c>
      <c r="C1025" s="4">
        <v>2.9</v>
      </c>
      <c r="D1025" s="4">
        <v>-2.8</v>
      </c>
      <c r="E1025" s="4">
        <v>-5.3</v>
      </c>
      <c r="F1025" s="4">
        <v>16.2547</v>
      </c>
      <c r="G1025" s="4">
        <v>3.8855</v>
      </c>
      <c r="H1025" s="4">
        <v>5.0171999999999999</v>
      </c>
      <c r="I1025" s="4">
        <v>6.0075000000000003</v>
      </c>
      <c r="J1025" s="4">
        <v>71.656000000000006</v>
      </c>
      <c r="K1025" s="4">
        <v>121.2813</v>
      </c>
      <c r="L1025" s="4">
        <v>129.21879999999999</v>
      </c>
      <c r="M1025" s="4">
        <v>126.4297</v>
      </c>
      <c r="N1025" s="4">
        <v>2.0198999999999998</v>
      </c>
      <c r="O1025" s="4">
        <v>0.97540000000000004</v>
      </c>
      <c r="P1025" s="4">
        <v>1.18</v>
      </c>
      <c r="Q1025" s="4">
        <v>1.3294999999999999</v>
      </c>
    </row>
    <row r="1026" spans="1:17" ht="15" customHeight="1" x14ac:dyDescent="0.2">
      <c r="A1026" s="3">
        <v>43696</v>
      </c>
      <c r="B1026" s="4">
        <v>32.700000000000003</v>
      </c>
      <c r="C1026" s="4">
        <v>4.8</v>
      </c>
      <c r="D1026" s="4">
        <v>-1.8</v>
      </c>
      <c r="E1026" s="4">
        <v>-5.0999999999999996</v>
      </c>
      <c r="F1026" s="4">
        <v>16.247800000000002</v>
      </c>
      <c r="G1026" s="4">
        <v>3.8883999999999999</v>
      </c>
      <c r="H1026" s="4">
        <v>5.0194999999999999</v>
      </c>
      <c r="I1026" s="4">
        <v>6.0092999999999996</v>
      </c>
      <c r="J1026" s="4">
        <v>70.95</v>
      </c>
      <c r="K1026" s="4">
        <v>121.3203</v>
      </c>
      <c r="L1026" s="4">
        <v>129.1797</v>
      </c>
      <c r="M1026" s="4">
        <v>126.3359</v>
      </c>
      <c r="N1026" s="4">
        <v>2.0798000000000001</v>
      </c>
      <c r="O1026" s="4">
        <v>0.96989999999999998</v>
      </c>
      <c r="P1026" s="4">
        <v>1.1879999999999999</v>
      </c>
      <c r="Q1026" s="4">
        <v>1.3429</v>
      </c>
    </row>
    <row r="1027" spans="1:17" ht="15" customHeight="1" x14ac:dyDescent="0.2">
      <c r="A1027" s="3">
        <v>43697</v>
      </c>
      <c r="B1027" s="4">
        <v>36.5</v>
      </c>
      <c r="C1027" s="4">
        <v>6</v>
      </c>
      <c r="D1027" s="4">
        <v>-0.5</v>
      </c>
      <c r="E1027" s="4">
        <v>-3.9</v>
      </c>
      <c r="F1027" s="4">
        <v>16.238900000000001</v>
      </c>
      <c r="G1027" s="4">
        <v>3.8915999999999999</v>
      </c>
      <c r="H1027" s="4">
        <v>5.0224000000000002</v>
      </c>
      <c r="I1027" s="4">
        <v>6.0110999999999999</v>
      </c>
      <c r="J1027" s="4">
        <v>70.099999999999994</v>
      </c>
      <c r="K1027" s="4">
        <v>121.4063</v>
      </c>
      <c r="L1027" s="4">
        <v>129.21090000000001</v>
      </c>
      <c r="M1027" s="4">
        <v>126.25</v>
      </c>
      <c r="N1027" s="4">
        <v>2.153</v>
      </c>
      <c r="O1027" s="4">
        <v>0.9546</v>
      </c>
      <c r="P1027" s="4">
        <v>1.1853</v>
      </c>
      <c r="Q1027" s="4">
        <v>1.3552</v>
      </c>
    </row>
    <row r="1028" spans="1:17" ht="15" customHeight="1" x14ac:dyDescent="0.2">
      <c r="A1028" s="3">
        <v>43698</v>
      </c>
      <c r="B1028" s="4">
        <v>36.5</v>
      </c>
      <c r="C1028" s="4">
        <v>6.2</v>
      </c>
      <c r="D1028" s="4">
        <v>-0.4</v>
      </c>
      <c r="E1028" s="4">
        <v>-3.8</v>
      </c>
      <c r="F1028" s="4">
        <v>16.241599999999998</v>
      </c>
      <c r="G1028" s="4">
        <v>3.8942000000000001</v>
      </c>
      <c r="H1028" s="4">
        <v>5.0250000000000004</v>
      </c>
      <c r="I1028" s="4">
        <v>6.0137999999999998</v>
      </c>
      <c r="J1028" s="4">
        <v>70.099999999999994</v>
      </c>
      <c r="K1028" s="4">
        <v>121.4063</v>
      </c>
      <c r="L1028" s="4">
        <v>129.21090000000001</v>
      </c>
      <c r="M1028" s="4">
        <v>126.25</v>
      </c>
      <c r="N1028" s="4">
        <v>2.1526000000000001</v>
      </c>
      <c r="O1028" s="4">
        <v>0.95740000000000003</v>
      </c>
      <c r="P1028" s="4">
        <v>1.1873</v>
      </c>
      <c r="Q1028" s="4">
        <v>1.3565</v>
      </c>
    </row>
    <row r="1029" spans="1:17" ht="15" customHeight="1" x14ac:dyDescent="0.2">
      <c r="A1029" s="3">
        <v>43699</v>
      </c>
      <c r="B1029" s="4">
        <v>35.299999999999997</v>
      </c>
      <c r="C1029" s="4">
        <v>5.5</v>
      </c>
      <c r="D1029" s="4">
        <v>-0.8</v>
      </c>
      <c r="E1029" s="4">
        <v>-3.9</v>
      </c>
      <c r="F1029" s="4">
        <v>16.256499999999999</v>
      </c>
      <c r="G1029" s="4">
        <v>3.9033000000000002</v>
      </c>
      <c r="H1029" s="4">
        <v>5.0347999999999997</v>
      </c>
      <c r="I1029" s="4">
        <v>6.0242000000000004</v>
      </c>
      <c r="J1029" s="4">
        <v>70.587000000000003</v>
      </c>
      <c r="K1029" s="4">
        <v>121.5938</v>
      </c>
      <c r="L1029" s="4">
        <v>129.46879999999999</v>
      </c>
      <c r="M1029" s="4">
        <v>126.5313</v>
      </c>
      <c r="N1029" s="4">
        <v>2.1093000000000002</v>
      </c>
      <c r="O1029" s="4">
        <v>0.9264</v>
      </c>
      <c r="P1029" s="4">
        <v>1.1538999999999999</v>
      </c>
      <c r="Q1029" s="4">
        <v>1.3238000000000001</v>
      </c>
    </row>
    <row r="1030" spans="1:17" ht="15" customHeight="1" x14ac:dyDescent="0.2">
      <c r="A1030" s="3">
        <v>43700</v>
      </c>
      <c r="B1030" s="4">
        <v>35.1</v>
      </c>
      <c r="C1030" s="4">
        <v>4.9000000000000004</v>
      </c>
      <c r="D1030" s="4">
        <v>-1.3</v>
      </c>
      <c r="E1030" s="4">
        <v>-4.4000000000000004</v>
      </c>
      <c r="F1030" s="4">
        <v>16.267299999999999</v>
      </c>
      <c r="G1030" s="4">
        <v>3.9070999999999998</v>
      </c>
      <c r="H1030" s="4">
        <v>5.0395000000000003</v>
      </c>
      <c r="I1030" s="4">
        <v>6.0298999999999996</v>
      </c>
      <c r="J1030" s="4">
        <v>71.183000000000007</v>
      </c>
      <c r="K1030" s="4">
        <v>121.7813</v>
      </c>
      <c r="L1030" s="4">
        <v>129.75</v>
      </c>
      <c r="M1030" s="4">
        <v>126.8828</v>
      </c>
      <c r="N1030" s="4">
        <v>2.0577999999999999</v>
      </c>
      <c r="O1030" s="4">
        <v>0.88990000000000002</v>
      </c>
      <c r="P1030" s="4">
        <v>1.1132</v>
      </c>
      <c r="Q1030" s="4">
        <v>1.2798</v>
      </c>
    </row>
    <row r="1031" spans="1:17" ht="15" customHeight="1" x14ac:dyDescent="0.2">
      <c r="A1031" s="3">
        <v>43703</v>
      </c>
      <c r="B1031" s="4">
        <v>36</v>
      </c>
      <c r="C1031" s="4">
        <v>4.0999999999999996</v>
      </c>
      <c r="D1031" s="4">
        <v>-1.8</v>
      </c>
      <c r="E1031" s="4">
        <v>-4.9000000000000004</v>
      </c>
      <c r="F1031" s="4">
        <v>16.2666</v>
      </c>
      <c r="G1031" s="4">
        <v>3.9104000000000001</v>
      </c>
      <c r="H1031" s="4">
        <v>5.0427</v>
      </c>
      <c r="I1031" s="4">
        <v>6.0331000000000001</v>
      </c>
      <c r="J1031" s="4">
        <v>70.927000000000007</v>
      </c>
      <c r="K1031" s="4">
        <v>121.875</v>
      </c>
      <c r="L1031" s="4">
        <v>129.8203</v>
      </c>
      <c r="M1031" s="4">
        <v>126.9375</v>
      </c>
      <c r="N1031" s="4">
        <v>2.0794000000000001</v>
      </c>
      <c r="O1031" s="4">
        <v>0.87319999999999998</v>
      </c>
      <c r="P1031" s="4">
        <v>1.1046</v>
      </c>
      <c r="Q1031" s="4">
        <v>1.274</v>
      </c>
    </row>
    <row r="1032" spans="1:17" ht="15" customHeight="1" x14ac:dyDescent="0.2">
      <c r="A1032" s="3">
        <v>43704</v>
      </c>
      <c r="B1032" s="4">
        <v>35.5</v>
      </c>
      <c r="C1032" s="4">
        <v>5</v>
      </c>
      <c r="D1032" s="4">
        <v>-1.6</v>
      </c>
      <c r="E1032" s="4">
        <v>-4.4000000000000004</v>
      </c>
      <c r="F1032" s="4">
        <v>16.278199999999998</v>
      </c>
      <c r="G1032" s="4">
        <v>3.9136000000000002</v>
      </c>
      <c r="H1032" s="4">
        <v>5.0471000000000004</v>
      </c>
      <c r="I1032" s="4">
        <v>6.0385</v>
      </c>
      <c r="J1032" s="4">
        <v>71.58</v>
      </c>
      <c r="K1032" s="4">
        <v>121.9766</v>
      </c>
      <c r="L1032" s="4">
        <v>130.0625</v>
      </c>
      <c r="M1032" s="4">
        <v>127.25</v>
      </c>
      <c r="N1032" s="4">
        <v>2.0232999999999999</v>
      </c>
      <c r="O1032" s="4">
        <v>0.8548</v>
      </c>
      <c r="P1032" s="4">
        <v>1.0699000000000001</v>
      </c>
      <c r="Q1032" s="4">
        <v>1.2351000000000001</v>
      </c>
    </row>
    <row r="1033" spans="1:17" ht="15" customHeight="1" x14ac:dyDescent="0.2">
      <c r="A1033" s="3">
        <v>43705</v>
      </c>
      <c r="B1033" s="4">
        <v>34.799999999999997</v>
      </c>
      <c r="C1033" s="4">
        <v>4.4000000000000004</v>
      </c>
      <c r="D1033" s="4">
        <v>-2.1</v>
      </c>
      <c r="E1033" s="4">
        <v>-4.8</v>
      </c>
      <c r="F1033" s="4">
        <v>16.283899999999999</v>
      </c>
      <c r="G1033" s="4">
        <v>3.9169999999999998</v>
      </c>
      <c r="H1033" s="4">
        <v>5.0506000000000002</v>
      </c>
      <c r="I1033" s="4">
        <v>6.0422000000000002</v>
      </c>
      <c r="J1033" s="4">
        <v>71.8</v>
      </c>
      <c r="K1033" s="4">
        <v>122.0859</v>
      </c>
      <c r="L1033" s="4">
        <v>130.1875</v>
      </c>
      <c r="M1033" s="4">
        <v>127.375</v>
      </c>
      <c r="N1033" s="4">
        <v>2.0042</v>
      </c>
      <c r="O1033" s="4">
        <v>0.83489999999999998</v>
      </c>
      <c r="P1033" s="4">
        <v>1.0529999999999999</v>
      </c>
      <c r="Q1033" s="4">
        <v>1.2203999999999999</v>
      </c>
    </row>
    <row r="1034" spans="1:17" ht="15" customHeight="1" x14ac:dyDescent="0.2">
      <c r="A1034" s="3">
        <v>43706</v>
      </c>
      <c r="B1034" s="4">
        <v>30.7</v>
      </c>
      <c r="C1034" s="4">
        <v>2.6</v>
      </c>
      <c r="D1034" s="4">
        <v>-4.7</v>
      </c>
      <c r="E1034" s="4">
        <v>-7.7</v>
      </c>
      <c r="F1034" s="4">
        <v>16.289300000000001</v>
      </c>
      <c r="G1034" s="4">
        <v>3.9239999999999999</v>
      </c>
      <c r="H1034" s="4">
        <v>5.0568999999999997</v>
      </c>
      <c r="I1034" s="4">
        <v>6.0479000000000003</v>
      </c>
      <c r="J1034" s="4">
        <v>71.593000000000004</v>
      </c>
      <c r="K1034" s="4">
        <v>121.9375</v>
      </c>
      <c r="L1034" s="4">
        <v>129.96879999999999</v>
      </c>
      <c r="M1034" s="4">
        <v>127.125</v>
      </c>
      <c r="N1034" s="4">
        <v>2.0207999999999999</v>
      </c>
      <c r="O1034" s="4">
        <v>0.87409999999999999</v>
      </c>
      <c r="P1034" s="4">
        <v>1.0922000000000001</v>
      </c>
      <c r="Q1034" s="4">
        <v>1.2562</v>
      </c>
    </row>
    <row r="1035" spans="1:17" ht="15" customHeight="1" x14ac:dyDescent="0.2">
      <c r="A1035" s="3">
        <v>43707</v>
      </c>
      <c r="B1035" s="4">
        <v>33.299999999999997</v>
      </c>
      <c r="C1035" s="4">
        <v>2.5</v>
      </c>
      <c r="D1035" s="4">
        <v>-3.4</v>
      </c>
      <c r="E1035" s="4">
        <v>-6.1</v>
      </c>
      <c r="F1035" s="4">
        <v>16.2867</v>
      </c>
      <c r="G1035" s="4">
        <v>3.9262000000000001</v>
      </c>
      <c r="H1035" s="4">
        <v>5.0582000000000003</v>
      </c>
      <c r="I1035" s="4">
        <v>6.0484</v>
      </c>
      <c r="J1035" s="4">
        <v>71.201999999999998</v>
      </c>
      <c r="K1035" s="4">
        <v>121.875</v>
      </c>
      <c r="L1035" s="4">
        <v>129.78909999999999</v>
      </c>
      <c r="M1035" s="4">
        <v>126.8828</v>
      </c>
      <c r="N1035" s="4">
        <v>2.0537999999999998</v>
      </c>
      <c r="O1035" s="4">
        <v>0.88990000000000002</v>
      </c>
      <c r="P1035" s="4">
        <v>1.1214</v>
      </c>
      <c r="Q1035" s="4">
        <v>1.2885</v>
      </c>
    </row>
    <row r="1036" spans="1:17" ht="15" customHeight="1" x14ac:dyDescent="0.2">
      <c r="A1036" s="3">
        <v>43710</v>
      </c>
      <c r="B1036" s="4">
        <v>36.5</v>
      </c>
      <c r="C1036" s="4">
        <v>3.3</v>
      </c>
      <c r="D1036" s="4">
        <v>-1.5</v>
      </c>
      <c r="E1036" s="4">
        <v>-2.8</v>
      </c>
      <c r="F1036" s="4">
        <v>16.285499999999999</v>
      </c>
      <c r="G1036" s="4">
        <v>3.9283000000000001</v>
      </c>
      <c r="H1036" s="4">
        <v>5.0598000000000001</v>
      </c>
      <c r="I1036" s="4">
        <v>6.0492999999999997</v>
      </c>
      <c r="J1036" s="4">
        <v>70.911000000000001</v>
      </c>
      <c r="K1036" s="4">
        <v>121.7813</v>
      </c>
      <c r="L1036" s="4">
        <v>129.64840000000001</v>
      </c>
      <c r="M1036" s="4">
        <v>126.6875</v>
      </c>
      <c r="N1036" s="4">
        <v>2.0781999999999998</v>
      </c>
      <c r="O1036" s="4">
        <v>0.91210000000000002</v>
      </c>
      <c r="P1036" s="4">
        <v>1.1447000000000001</v>
      </c>
      <c r="Q1036" s="4">
        <v>1.3148</v>
      </c>
    </row>
    <row r="1037" spans="1:17" ht="15" customHeight="1" x14ac:dyDescent="0.2">
      <c r="A1037" s="3">
        <v>43711</v>
      </c>
      <c r="B1037" s="4">
        <v>33.1</v>
      </c>
      <c r="C1037" s="4">
        <v>4</v>
      </c>
      <c r="D1037" s="4">
        <v>-0.7</v>
      </c>
      <c r="E1037" s="4">
        <v>-2.8</v>
      </c>
      <c r="F1037" s="4">
        <v>16.303100000000001</v>
      </c>
      <c r="G1037" s="4">
        <v>3.9317000000000002</v>
      </c>
      <c r="H1037" s="4">
        <v>5.0640999999999998</v>
      </c>
      <c r="I1037" s="4">
        <v>6.0548999999999999</v>
      </c>
      <c r="J1037" s="4">
        <v>72.007000000000005</v>
      </c>
      <c r="K1037" s="4">
        <v>121.8984</v>
      </c>
      <c r="L1037" s="4">
        <v>129.875</v>
      </c>
      <c r="M1037" s="4">
        <v>127.0234</v>
      </c>
      <c r="N1037" s="4">
        <v>1.9847999999999999</v>
      </c>
      <c r="O1037" s="4">
        <v>0.89049999999999996</v>
      </c>
      <c r="P1037" s="4">
        <v>1.1125</v>
      </c>
      <c r="Q1037" s="4">
        <v>1.2729999999999999</v>
      </c>
    </row>
    <row r="1038" spans="1:17" ht="15" customHeight="1" x14ac:dyDescent="0.2">
      <c r="A1038" s="3">
        <v>43712</v>
      </c>
      <c r="B1038" s="4">
        <v>31.6</v>
      </c>
      <c r="C1038" s="4">
        <v>0.9</v>
      </c>
      <c r="D1038" s="4">
        <v>-2.1</v>
      </c>
      <c r="E1038" s="4">
        <v>-4.2</v>
      </c>
      <c r="F1038" s="4">
        <v>16.3111</v>
      </c>
      <c r="G1038" s="4">
        <v>3.9359000000000002</v>
      </c>
      <c r="H1038" s="4">
        <v>5.0689000000000002</v>
      </c>
      <c r="I1038" s="4">
        <v>6.0606</v>
      </c>
      <c r="J1038" s="4">
        <v>72.396000000000001</v>
      </c>
      <c r="K1038" s="4">
        <v>122.1563</v>
      </c>
      <c r="L1038" s="4">
        <v>130.16409999999999</v>
      </c>
      <c r="M1038" s="4">
        <v>127.375</v>
      </c>
      <c r="N1038" s="4">
        <v>1.9518</v>
      </c>
      <c r="O1038" s="4">
        <v>0.83989999999999998</v>
      </c>
      <c r="P1038" s="4">
        <v>1.0709</v>
      </c>
      <c r="Q1038" s="4">
        <v>1.2293000000000001</v>
      </c>
    </row>
    <row r="1039" spans="1:17" ht="15" customHeight="1" x14ac:dyDescent="0.2">
      <c r="A1039" s="3">
        <v>43713</v>
      </c>
      <c r="B1039" s="4">
        <v>33.299999999999997</v>
      </c>
      <c r="C1039" s="4">
        <v>3.6</v>
      </c>
      <c r="D1039" s="4">
        <v>0.6</v>
      </c>
      <c r="E1039" s="4">
        <v>-1.1000000000000001</v>
      </c>
      <c r="F1039" s="4">
        <v>16.325199999999999</v>
      </c>
      <c r="G1039" s="4">
        <v>3.944</v>
      </c>
      <c r="H1039" s="4">
        <v>5.0773999999999999</v>
      </c>
      <c r="I1039" s="4">
        <v>6.0697000000000001</v>
      </c>
      <c r="J1039" s="4">
        <v>72.838999999999999</v>
      </c>
      <c r="K1039" s="4">
        <v>122.1875</v>
      </c>
      <c r="L1039" s="4">
        <v>130.25</v>
      </c>
      <c r="M1039" s="4">
        <v>127.5</v>
      </c>
      <c r="N1039" s="4">
        <v>1.9137999999999999</v>
      </c>
      <c r="O1039" s="4">
        <v>0.84179999999999999</v>
      </c>
      <c r="P1039" s="4">
        <v>1.0640000000000001</v>
      </c>
      <c r="Q1039" s="4">
        <v>1.2172000000000001</v>
      </c>
    </row>
    <row r="1040" spans="1:17" ht="15" customHeight="1" x14ac:dyDescent="0.2">
      <c r="A1040" s="3">
        <v>43714</v>
      </c>
      <c r="B1040" s="4">
        <v>26.9</v>
      </c>
      <c r="C1040" s="4">
        <v>0.5</v>
      </c>
      <c r="D1040" s="4">
        <v>-3.3</v>
      </c>
      <c r="E1040" s="4">
        <v>-5.4</v>
      </c>
      <c r="F1040" s="4">
        <v>16.3508</v>
      </c>
      <c r="G1040" s="4">
        <v>3.9491999999999998</v>
      </c>
      <c r="H1040" s="4">
        <v>5.0853000000000002</v>
      </c>
      <c r="I1040" s="4">
        <v>6.0804999999999998</v>
      </c>
      <c r="J1040" s="4">
        <v>74.566999999999993</v>
      </c>
      <c r="K1040" s="4">
        <v>122.6016</v>
      </c>
      <c r="L1040" s="4">
        <v>130.96879999999999</v>
      </c>
      <c r="M1040" s="4">
        <v>128.4375</v>
      </c>
      <c r="N1040" s="4">
        <v>1.7714000000000001</v>
      </c>
      <c r="O1040" s="4">
        <v>0.75929999999999997</v>
      </c>
      <c r="P1040" s="4">
        <v>0.95830000000000004</v>
      </c>
      <c r="Q1040" s="4">
        <v>1.0995999999999999</v>
      </c>
    </row>
    <row r="1041" spans="1:17" ht="15" customHeight="1" x14ac:dyDescent="0.2">
      <c r="A1041" s="3">
        <v>43717</v>
      </c>
      <c r="B1041" s="4">
        <v>31.6</v>
      </c>
      <c r="C1041" s="4">
        <v>1.6</v>
      </c>
      <c r="D1041" s="4">
        <v>-1.3</v>
      </c>
      <c r="E1041" s="4">
        <v>-3.1</v>
      </c>
      <c r="F1041" s="4">
        <v>16.3461</v>
      </c>
      <c r="G1041" s="4">
        <v>3.9527999999999999</v>
      </c>
      <c r="H1041" s="4">
        <v>5.0884999999999998</v>
      </c>
      <c r="I1041" s="4">
        <v>6.0831</v>
      </c>
      <c r="J1041" s="4">
        <v>74.006</v>
      </c>
      <c r="K1041" s="4">
        <v>122.75</v>
      </c>
      <c r="L1041" s="4">
        <v>131.0547</v>
      </c>
      <c r="M1041" s="4">
        <v>128.4297</v>
      </c>
      <c r="N1041" s="4">
        <v>1.8167</v>
      </c>
      <c r="O1041" s="4">
        <v>0.73170000000000002</v>
      </c>
      <c r="P1041" s="4">
        <v>0.9476</v>
      </c>
      <c r="Q1041" s="4">
        <v>1.1019000000000001</v>
      </c>
    </row>
    <row r="1042" spans="1:17" ht="15" customHeight="1" x14ac:dyDescent="0.2">
      <c r="A1042" s="3">
        <v>43718</v>
      </c>
      <c r="B1042" s="4">
        <v>32.299999999999997</v>
      </c>
      <c r="C1042" s="4">
        <v>2.4</v>
      </c>
      <c r="D1042" s="4">
        <v>-1.2</v>
      </c>
      <c r="E1042" s="4">
        <v>-3</v>
      </c>
      <c r="F1042" s="4">
        <v>16.349799999999998</v>
      </c>
      <c r="G1042" s="4">
        <v>3.9554</v>
      </c>
      <c r="H1042" s="4">
        <v>5.0917000000000003</v>
      </c>
      <c r="I1042" s="4">
        <v>6.0865</v>
      </c>
      <c r="J1042" s="4">
        <v>74.075999999999993</v>
      </c>
      <c r="K1042" s="4">
        <v>122.75</v>
      </c>
      <c r="L1042" s="4">
        <v>131.125</v>
      </c>
      <c r="M1042" s="4">
        <v>128.52340000000001</v>
      </c>
      <c r="N1042" s="4">
        <v>1.8108</v>
      </c>
      <c r="O1042" s="4">
        <v>0.73450000000000004</v>
      </c>
      <c r="P1042" s="4">
        <v>0.93920000000000003</v>
      </c>
      <c r="Q1042" s="4">
        <v>1.0913999999999999</v>
      </c>
    </row>
    <row r="1043" spans="1:17" ht="15" customHeight="1" x14ac:dyDescent="0.2">
      <c r="A1043" s="3">
        <v>43719</v>
      </c>
      <c r="B1043" s="4">
        <v>31.3</v>
      </c>
      <c r="C1043" s="4">
        <v>1.4</v>
      </c>
      <c r="D1043" s="4">
        <v>-2.2000000000000002</v>
      </c>
      <c r="E1043" s="4">
        <v>-3.8</v>
      </c>
      <c r="F1043" s="4">
        <v>16.344100000000001</v>
      </c>
      <c r="G1043" s="4">
        <v>3.9573</v>
      </c>
      <c r="H1043" s="4">
        <v>5.0923999999999996</v>
      </c>
      <c r="I1043" s="4">
        <v>6.0860000000000003</v>
      </c>
      <c r="J1043" s="4">
        <v>73.438999999999993</v>
      </c>
      <c r="K1043" s="4">
        <v>122.625</v>
      </c>
      <c r="L1043" s="4">
        <v>130.8672</v>
      </c>
      <c r="M1043" s="4">
        <v>128.15629999999999</v>
      </c>
      <c r="N1043" s="4">
        <v>1.8629</v>
      </c>
      <c r="O1043" s="4">
        <v>0.76300000000000001</v>
      </c>
      <c r="P1043" s="4">
        <v>0.97970000000000002</v>
      </c>
      <c r="Q1043" s="4">
        <v>1.139</v>
      </c>
    </row>
    <row r="1044" spans="1:17" ht="15" customHeight="1" x14ac:dyDescent="0.2">
      <c r="A1044" s="3">
        <v>43720</v>
      </c>
      <c r="B1044" s="4">
        <v>31.2</v>
      </c>
      <c r="C1044" s="4">
        <v>1.6</v>
      </c>
      <c r="D1044" s="4">
        <v>-1.2</v>
      </c>
      <c r="E1044" s="4">
        <v>-2.9</v>
      </c>
      <c r="F1044" s="4">
        <v>16.358000000000001</v>
      </c>
      <c r="G1044" s="4">
        <v>3.9662000000000002</v>
      </c>
      <c r="H1044" s="4">
        <v>5.1017000000000001</v>
      </c>
      <c r="I1044" s="4">
        <v>6.0960000000000001</v>
      </c>
      <c r="J1044" s="4">
        <v>73.872</v>
      </c>
      <c r="K1044" s="4">
        <v>122.7813</v>
      </c>
      <c r="L1044" s="4">
        <v>131.0625</v>
      </c>
      <c r="M1044" s="4">
        <v>128.40629999999999</v>
      </c>
      <c r="N1044" s="4">
        <v>1.8263</v>
      </c>
      <c r="O1044" s="4">
        <v>0.73939999999999995</v>
      </c>
      <c r="P1044" s="4">
        <v>0.95679999999999998</v>
      </c>
      <c r="Q1044" s="4">
        <v>1.1113999999999999</v>
      </c>
    </row>
    <row r="1045" spans="1:17" ht="15" customHeight="1" x14ac:dyDescent="0.2">
      <c r="A1045" s="3">
        <v>43721</v>
      </c>
      <c r="B1045" s="4">
        <v>31.6</v>
      </c>
      <c r="C1045" s="4">
        <v>1</v>
      </c>
      <c r="D1045" s="4">
        <v>-1.8</v>
      </c>
      <c r="E1045" s="4">
        <v>-3.3</v>
      </c>
      <c r="F1045" s="4">
        <v>16.363700000000001</v>
      </c>
      <c r="G1045" s="4">
        <v>3.97</v>
      </c>
      <c r="H1045" s="4">
        <v>5.1063999999999998</v>
      </c>
      <c r="I1045" s="4">
        <v>6.1013999999999999</v>
      </c>
      <c r="J1045" s="4">
        <v>74.093999999999994</v>
      </c>
      <c r="K1045" s="4">
        <v>122.9688</v>
      </c>
      <c r="L1045" s="4">
        <v>131.34379999999999</v>
      </c>
      <c r="M1045" s="4">
        <v>128.71879999999999</v>
      </c>
      <c r="N1045" s="4">
        <v>1.8078000000000001</v>
      </c>
      <c r="O1045" s="4">
        <v>0.70399999999999996</v>
      </c>
      <c r="P1045" s="4">
        <v>0.91700000000000004</v>
      </c>
      <c r="Q1045" s="4">
        <v>1.0733999999999999</v>
      </c>
    </row>
    <row r="1046" spans="1:17" ht="15" customHeight="1" x14ac:dyDescent="0.2">
      <c r="A1046" s="3">
        <v>43724</v>
      </c>
      <c r="B1046" s="4">
        <v>32</v>
      </c>
      <c r="C1046" s="4">
        <v>1.3</v>
      </c>
      <c r="D1046" s="4">
        <v>-1.3</v>
      </c>
      <c r="E1046" s="4">
        <v>-2.8</v>
      </c>
      <c r="F1046" s="4">
        <v>16.369299999999999</v>
      </c>
      <c r="G1046" s="4">
        <v>3.9731000000000001</v>
      </c>
      <c r="H1046" s="4">
        <v>5.1098999999999997</v>
      </c>
      <c r="I1046" s="4">
        <v>6.1055000000000001</v>
      </c>
      <c r="J1046" s="4">
        <v>74.311000000000007</v>
      </c>
      <c r="K1046" s="4">
        <v>123.0391</v>
      </c>
      <c r="L1046" s="4">
        <v>131.46879999999999</v>
      </c>
      <c r="M1046" s="4">
        <v>128.8828</v>
      </c>
      <c r="N1046" s="4">
        <v>1.7899</v>
      </c>
      <c r="O1046" s="4">
        <v>0.6925</v>
      </c>
      <c r="P1046" s="4">
        <v>0.90059999999999996</v>
      </c>
      <c r="Q1046" s="4">
        <v>1.0541</v>
      </c>
    </row>
    <row r="1047" spans="1:17" ht="15" customHeight="1" x14ac:dyDescent="0.2">
      <c r="A1047" s="3">
        <v>43725</v>
      </c>
      <c r="B1047" s="4">
        <v>33.1</v>
      </c>
      <c r="C1047" s="4">
        <v>1.1000000000000001</v>
      </c>
      <c r="D1047" s="4">
        <v>-1.8</v>
      </c>
      <c r="E1047" s="4">
        <v>-3.3</v>
      </c>
      <c r="F1047" s="4">
        <v>16.362500000000001</v>
      </c>
      <c r="G1047" s="4">
        <v>3.9752999999999998</v>
      </c>
      <c r="H1047" s="4">
        <v>5.1115000000000004</v>
      </c>
      <c r="I1047" s="4">
        <v>6.1060999999999996</v>
      </c>
      <c r="J1047" s="4">
        <v>73.587000000000003</v>
      </c>
      <c r="K1047" s="4">
        <v>122.9609</v>
      </c>
      <c r="L1047" s="4">
        <v>131.3203</v>
      </c>
      <c r="M1047" s="4">
        <v>128.64840000000001</v>
      </c>
      <c r="N1047" s="4">
        <v>1.8488</v>
      </c>
      <c r="O1047" s="4">
        <v>0.71130000000000004</v>
      </c>
      <c r="P1047" s="4">
        <v>0.92469999999999997</v>
      </c>
      <c r="Q1047" s="4">
        <v>1.0848</v>
      </c>
    </row>
    <row r="1048" spans="1:17" ht="15" customHeight="1" x14ac:dyDescent="0.2">
      <c r="A1048" s="3">
        <v>43726</v>
      </c>
      <c r="B1048" s="4">
        <v>33.700000000000003</v>
      </c>
      <c r="C1048" s="4">
        <v>0.9</v>
      </c>
      <c r="D1048" s="4">
        <v>-1.5</v>
      </c>
      <c r="E1048" s="4">
        <v>-3.1</v>
      </c>
      <c r="F1048" s="4">
        <v>16.360900000000001</v>
      </c>
      <c r="G1048" s="4">
        <v>3.9777999999999998</v>
      </c>
      <c r="H1048" s="4">
        <v>5.1134000000000004</v>
      </c>
      <c r="I1048" s="4">
        <v>6.1075999999999997</v>
      </c>
      <c r="J1048" s="4">
        <v>73.262</v>
      </c>
      <c r="K1048" s="4">
        <v>122.9375</v>
      </c>
      <c r="L1048" s="4">
        <v>131.22659999999999</v>
      </c>
      <c r="M1048" s="4">
        <v>128.52340000000001</v>
      </c>
      <c r="N1048" s="4">
        <v>1.8753</v>
      </c>
      <c r="O1048" s="4">
        <v>0.71889999999999998</v>
      </c>
      <c r="P1048" s="4">
        <v>0.94069999999999998</v>
      </c>
      <c r="Q1048" s="4">
        <v>1.1017999999999999</v>
      </c>
    </row>
    <row r="1049" spans="1:17" ht="15" customHeight="1" x14ac:dyDescent="0.2">
      <c r="A1049" s="3">
        <v>43727</v>
      </c>
      <c r="B1049" s="4">
        <v>32.6</v>
      </c>
      <c r="C1049" s="4">
        <v>0.6</v>
      </c>
      <c r="D1049" s="4">
        <v>-2.1</v>
      </c>
      <c r="E1049" s="4">
        <v>-3.6</v>
      </c>
      <c r="F1049" s="4">
        <v>16.376899999999999</v>
      </c>
      <c r="G1049" s="4">
        <v>3.9866999999999999</v>
      </c>
      <c r="H1049" s="4">
        <v>5.1234999999999999</v>
      </c>
      <c r="I1049" s="4">
        <v>6.1188000000000002</v>
      </c>
      <c r="J1049" s="4">
        <v>73.852999999999994</v>
      </c>
      <c r="K1049" s="4">
        <v>123.1016</v>
      </c>
      <c r="L1049" s="4">
        <v>131.52340000000001</v>
      </c>
      <c r="M1049" s="4">
        <v>128.90629999999999</v>
      </c>
      <c r="N1049" s="4">
        <v>1.8257000000000001</v>
      </c>
      <c r="O1049" s="4">
        <v>0.69399999999999995</v>
      </c>
      <c r="P1049" s="4">
        <v>0.90290000000000004</v>
      </c>
      <c r="Q1049" s="4">
        <v>1.0577000000000001</v>
      </c>
    </row>
    <row r="1050" spans="1:17" ht="15" customHeight="1" x14ac:dyDescent="0.2">
      <c r="A1050" s="3">
        <v>43728</v>
      </c>
      <c r="B1050" s="4">
        <v>34.6</v>
      </c>
      <c r="C1050" s="4">
        <v>0.8</v>
      </c>
      <c r="D1050" s="4">
        <v>-2.1</v>
      </c>
      <c r="E1050" s="4">
        <v>-3.7</v>
      </c>
      <c r="F1050" s="4">
        <v>16.369800000000001</v>
      </c>
      <c r="G1050" s="4">
        <v>3.9889000000000001</v>
      </c>
      <c r="H1050" s="4">
        <v>5.125</v>
      </c>
      <c r="I1050" s="4">
        <v>6.1195000000000004</v>
      </c>
      <c r="J1050" s="4">
        <v>73.114000000000004</v>
      </c>
      <c r="K1050" s="4">
        <v>123.0313</v>
      </c>
      <c r="L1050" s="4">
        <v>131.375</v>
      </c>
      <c r="M1050" s="4">
        <v>128.6797</v>
      </c>
      <c r="N1050" s="4">
        <v>1.8862000000000001</v>
      </c>
      <c r="O1050" s="4">
        <v>0.71109999999999995</v>
      </c>
      <c r="P1050" s="4">
        <v>0.92689999999999995</v>
      </c>
      <c r="Q1050" s="4">
        <v>1.0873999999999999</v>
      </c>
    </row>
    <row r="1051" spans="1:17" ht="15" customHeight="1" x14ac:dyDescent="0.2">
      <c r="A1051" s="3">
        <v>43731</v>
      </c>
      <c r="B1051" s="4">
        <v>34.799999999999997</v>
      </c>
      <c r="C1051" s="4">
        <v>1.7</v>
      </c>
      <c r="D1051" s="4">
        <v>-1.7</v>
      </c>
      <c r="E1051" s="4">
        <v>-3.2</v>
      </c>
      <c r="F1051" s="4">
        <v>16.366399999999999</v>
      </c>
      <c r="G1051" s="4">
        <v>3.9910999999999999</v>
      </c>
      <c r="H1051" s="4">
        <v>5.1265000000000001</v>
      </c>
      <c r="I1051" s="4">
        <v>6.12</v>
      </c>
      <c r="J1051" s="4">
        <v>72.653000000000006</v>
      </c>
      <c r="K1051" s="4">
        <v>122.9609</v>
      </c>
      <c r="L1051" s="4">
        <v>131.21879999999999</v>
      </c>
      <c r="M1051" s="4">
        <v>128.4297</v>
      </c>
      <c r="N1051" s="4">
        <v>1.9240999999999999</v>
      </c>
      <c r="O1051" s="4">
        <v>0.72819999999999996</v>
      </c>
      <c r="P1051" s="4">
        <v>0.95209999999999995</v>
      </c>
      <c r="Q1051" s="4">
        <v>1.1201000000000001</v>
      </c>
    </row>
    <row r="1052" spans="1:17" ht="15" customHeight="1" x14ac:dyDescent="0.2">
      <c r="A1052" s="3">
        <v>43732</v>
      </c>
      <c r="B1052" s="4">
        <v>33.799999999999997</v>
      </c>
      <c r="C1052" s="4">
        <v>1.7</v>
      </c>
      <c r="D1052" s="4">
        <v>-2.2000000000000002</v>
      </c>
      <c r="E1052" s="4">
        <v>-3.6</v>
      </c>
      <c r="F1052" s="4">
        <v>16.3782</v>
      </c>
      <c r="G1052" s="4">
        <v>3.9948000000000001</v>
      </c>
      <c r="H1052" s="4">
        <v>5.1314000000000002</v>
      </c>
      <c r="I1052" s="4">
        <v>6.1258999999999997</v>
      </c>
      <c r="J1052" s="4">
        <v>73.331000000000003</v>
      </c>
      <c r="K1052" s="4">
        <v>123.1328</v>
      </c>
      <c r="L1052" s="4">
        <v>131.53129999999999</v>
      </c>
      <c r="M1052" s="4">
        <v>128.8125</v>
      </c>
      <c r="N1052" s="4">
        <v>1.8676999999999999</v>
      </c>
      <c r="O1052" s="4">
        <v>0.69610000000000005</v>
      </c>
      <c r="P1052" s="4">
        <v>0.90800000000000003</v>
      </c>
      <c r="Q1052" s="4">
        <v>1.0733999999999999</v>
      </c>
    </row>
    <row r="1053" spans="1:17" ht="15" customHeight="1" x14ac:dyDescent="0.2">
      <c r="A1053" s="3">
        <v>43733</v>
      </c>
      <c r="B1053" s="4">
        <v>33.799999999999997</v>
      </c>
      <c r="C1053" s="4">
        <v>1.9</v>
      </c>
      <c r="D1053" s="4">
        <v>-2.1</v>
      </c>
      <c r="E1053" s="4">
        <v>-3.5</v>
      </c>
      <c r="F1053" s="4">
        <v>16.3809</v>
      </c>
      <c r="G1053" s="4">
        <v>3.9975000000000001</v>
      </c>
      <c r="H1053" s="4">
        <v>5.1340000000000003</v>
      </c>
      <c r="I1053" s="4">
        <v>6.1285999999999996</v>
      </c>
      <c r="J1053" s="4">
        <v>73.331000000000003</v>
      </c>
      <c r="K1053" s="4">
        <v>123.1328</v>
      </c>
      <c r="L1053" s="4">
        <v>131.53129999999999</v>
      </c>
      <c r="M1053" s="4">
        <v>128.8125</v>
      </c>
      <c r="N1053" s="4">
        <v>1.8673</v>
      </c>
      <c r="O1053" s="4">
        <v>0.69899999999999995</v>
      </c>
      <c r="P1053" s="4">
        <v>0.91</v>
      </c>
      <c r="Q1053" s="4">
        <v>1.0747</v>
      </c>
    </row>
    <row r="1054" spans="1:17" ht="15" customHeight="1" x14ac:dyDescent="0.2">
      <c r="A1054" s="3">
        <v>43734</v>
      </c>
      <c r="B1054" s="4">
        <v>33</v>
      </c>
      <c r="C1054" s="4">
        <v>0.2</v>
      </c>
      <c r="D1054" s="4">
        <v>-3.8</v>
      </c>
      <c r="E1054" s="4">
        <v>-4.5</v>
      </c>
      <c r="F1054" s="4">
        <v>16.395099999999999</v>
      </c>
      <c r="G1054" s="4">
        <v>4.0063000000000004</v>
      </c>
      <c r="H1054" s="4">
        <v>5.1436999999999999</v>
      </c>
      <c r="I1054" s="4">
        <v>6.1388999999999996</v>
      </c>
      <c r="J1054" s="4">
        <v>73.784000000000006</v>
      </c>
      <c r="K1054" s="4">
        <v>123.2813</v>
      </c>
      <c r="L1054" s="4">
        <v>131.78129999999999</v>
      </c>
      <c r="M1054" s="4">
        <v>129.09379999999999</v>
      </c>
      <c r="N1054" s="4">
        <v>1.8292999999999999</v>
      </c>
      <c r="O1054" s="4">
        <v>0.6774</v>
      </c>
      <c r="P1054" s="4">
        <v>0.87939999999999996</v>
      </c>
      <c r="Q1054" s="4">
        <v>1.0435000000000001</v>
      </c>
    </row>
    <row r="1055" spans="1:17" ht="15" customHeight="1" x14ac:dyDescent="0.2">
      <c r="A1055" s="3">
        <v>43735</v>
      </c>
      <c r="B1055" s="4">
        <v>33.200000000000003</v>
      </c>
      <c r="C1055" s="4">
        <v>0.4</v>
      </c>
      <c r="D1055" s="4">
        <v>-3.2</v>
      </c>
      <c r="E1055" s="4">
        <v>-4.4000000000000004</v>
      </c>
      <c r="F1055" s="4">
        <v>16.396000000000001</v>
      </c>
      <c r="G1055" s="4">
        <v>4.0088999999999997</v>
      </c>
      <c r="H1055" s="4">
        <v>5.1459000000000001</v>
      </c>
      <c r="I1055" s="4">
        <v>6.1410999999999998</v>
      </c>
      <c r="J1055" s="4">
        <v>73.64</v>
      </c>
      <c r="K1055" s="4">
        <v>123.2734</v>
      </c>
      <c r="L1055" s="4">
        <v>131.71879999999999</v>
      </c>
      <c r="M1055" s="4">
        <v>129.03909999999999</v>
      </c>
      <c r="N1055" s="4">
        <v>1.8408</v>
      </c>
      <c r="O1055" s="4">
        <v>0.68179999999999996</v>
      </c>
      <c r="P1055" s="4">
        <v>0.89070000000000005</v>
      </c>
      <c r="Q1055" s="4">
        <v>1.0516000000000001</v>
      </c>
    </row>
    <row r="1056" spans="1:17" ht="15" customHeight="1" x14ac:dyDescent="0.2">
      <c r="A1056" s="3">
        <v>43738</v>
      </c>
      <c r="B1056" s="4">
        <v>34.6</v>
      </c>
      <c r="C1056" s="4">
        <v>1.8</v>
      </c>
      <c r="D1056" s="4">
        <v>-2.2000000000000002</v>
      </c>
      <c r="E1056" s="4">
        <v>-3</v>
      </c>
      <c r="F1056" s="4">
        <v>16.396000000000001</v>
      </c>
      <c r="G1056" s="4">
        <v>4.0114999999999998</v>
      </c>
      <c r="H1056" s="4">
        <v>5.1482999999999999</v>
      </c>
      <c r="I1056" s="4">
        <v>6.1429</v>
      </c>
      <c r="J1056" s="4">
        <v>73.436000000000007</v>
      </c>
      <c r="K1056" s="4">
        <v>123.2578</v>
      </c>
      <c r="L1056" s="4">
        <v>131.6953</v>
      </c>
      <c r="M1056" s="4">
        <v>128.9453</v>
      </c>
      <c r="N1056" s="4">
        <v>1.8572</v>
      </c>
      <c r="O1056" s="4">
        <v>0.68779999999999997</v>
      </c>
      <c r="P1056" s="4">
        <v>0.8962</v>
      </c>
      <c r="Q1056" s="4">
        <v>1.0646</v>
      </c>
    </row>
    <row r="1057" spans="1:17" ht="15" customHeight="1" x14ac:dyDescent="0.2">
      <c r="A1057" s="3">
        <v>43739</v>
      </c>
      <c r="B1057" s="4">
        <v>32.9</v>
      </c>
      <c r="C1057" s="4">
        <v>0.7</v>
      </c>
      <c r="D1057" s="4">
        <v>-2.8</v>
      </c>
      <c r="E1057" s="4">
        <v>-4</v>
      </c>
      <c r="F1057" s="4">
        <v>16.404800000000002</v>
      </c>
      <c r="G1057" s="4">
        <v>4.0145</v>
      </c>
      <c r="H1057" s="4">
        <v>5.1516000000000002</v>
      </c>
      <c r="I1057" s="4">
        <v>6.1471</v>
      </c>
      <c r="J1057" s="4">
        <v>73.896000000000001</v>
      </c>
      <c r="K1057" s="4">
        <v>123.3203</v>
      </c>
      <c r="L1057" s="4">
        <v>131.78129999999999</v>
      </c>
      <c r="M1057" s="4">
        <v>129.125</v>
      </c>
      <c r="N1057" s="4">
        <v>1.8191999999999999</v>
      </c>
      <c r="O1057" s="4">
        <v>0.67800000000000005</v>
      </c>
      <c r="P1057" s="4">
        <v>0.88570000000000004</v>
      </c>
      <c r="Q1057" s="4">
        <v>1.0435000000000001</v>
      </c>
    </row>
    <row r="1058" spans="1:17" ht="15" customHeight="1" x14ac:dyDescent="0.2">
      <c r="A1058" s="3">
        <v>43740</v>
      </c>
      <c r="B1058" s="4">
        <v>33.299999999999997</v>
      </c>
      <c r="C1058" s="4">
        <v>1.6</v>
      </c>
      <c r="D1058" s="4">
        <v>-2.8</v>
      </c>
      <c r="E1058" s="4">
        <v>-4.2</v>
      </c>
      <c r="F1058" s="4">
        <v>16.402799999999999</v>
      </c>
      <c r="G1058" s="4">
        <v>4.0160999999999998</v>
      </c>
      <c r="H1058" s="4">
        <v>5.1528</v>
      </c>
      <c r="I1058" s="4">
        <v>6.1478000000000002</v>
      </c>
      <c r="J1058" s="4">
        <v>73.537999999999997</v>
      </c>
      <c r="K1058" s="4">
        <v>123.1563</v>
      </c>
      <c r="L1058" s="4">
        <v>131.59379999999999</v>
      </c>
      <c r="M1058" s="4">
        <v>128.90629999999999</v>
      </c>
      <c r="N1058" s="4">
        <v>1.8482000000000001</v>
      </c>
      <c r="O1058" s="4">
        <v>0.71389999999999998</v>
      </c>
      <c r="P1058" s="4">
        <v>0.9153</v>
      </c>
      <c r="Q1058" s="4">
        <v>1.0721000000000001</v>
      </c>
    </row>
    <row r="1059" spans="1:17" ht="15" customHeight="1" x14ac:dyDescent="0.2">
      <c r="A1059" s="3">
        <v>43741</v>
      </c>
      <c r="B1059" s="4">
        <v>33.799999999999997</v>
      </c>
      <c r="C1059" s="4">
        <v>1.6</v>
      </c>
      <c r="D1059" s="4">
        <v>-1.6</v>
      </c>
      <c r="E1059" s="4">
        <v>-2.2000000000000002</v>
      </c>
      <c r="F1059" s="4">
        <v>16.4053</v>
      </c>
      <c r="G1059" s="4">
        <v>4.0231000000000003</v>
      </c>
      <c r="H1059" s="4">
        <v>5.1586999999999996</v>
      </c>
      <c r="I1059" s="4">
        <v>6.1527000000000003</v>
      </c>
      <c r="J1059" s="4">
        <v>73.114000000000004</v>
      </c>
      <c r="K1059" s="4">
        <v>122.9922</v>
      </c>
      <c r="L1059" s="4">
        <v>131.3125</v>
      </c>
      <c r="M1059" s="4">
        <v>128.5625</v>
      </c>
      <c r="N1059" s="4">
        <v>1.8822000000000001</v>
      </c>
      <c r="O1059" s="4">
        <v>0.75539999999999996</v>
      </c>
      <c r="P1059" s="4">
        <v>0.96289999999999998</v>
      </c>
      <c r="Q1059" s="4">
        <v>1.1189</v>
      </c>
    </row>
    <row r="1060" spans="1:17" ht="15" customHeight="1" x14ac:dyDescent="0.2">
      <c r="A1060" s="3">
        <v>43742</v>
      </c>
      <c r="B1060" s="4">
        <v>32.700000000000003</v>
      </c>
      <c r="C1060" s="4">
        <v>2</v>
      </c>
      <c r="D1060" s="4">
        <v>-1.4</v>
      </c>
      <c r="E1060" s="4">
        <v>-2.2999999999999998</v>
      </c>
      <c r="F1060" s="4">
        <v>16.4086</v>
      </c>
      <c r="G1060" s="4">
        <v>4.0260999999999996</v>
      </c>
      <c r="H1060" s="4">
        <v>5.1619999999999999</v>
      </c>
      <c r="I1060" s="4">
        <v>6.1558999999999999</v>
      </c>
      <c r="J1060" s="4">
        <v>73.153000000000006</v>
      </c>
      <c r="K1060" s="4">
        <v>123.0625</v>
      </c>
      <c r="L1060" s="4">
        <v>131.40629999999999</v>
      </c>
      <c r="M1060" s="4">
        <v>128.625</v>
      </c>
      <c r="N1060" s="4">
        <v>1.8787</v>
      </c>
      <c r="O1060" s="4">
        <v>0.74399999999999999</v>
      </c>
      <c r="P1060" s="4">
        <v>0.95109999999999995</v>
      </c>
      <c r="Q1060" s="4">
        <v>1.1124000000000001</v>
      </c>
    </row>
    <row r="1061" spans="1:17" ht="15" customHeight="1" x14ac:dyDescent="0.2">
      <c r="A1061" s="3">
        <v>43745</v>
      </c>
      <c r="B1061" s="4">
        <v>32.799999999999997</v>
      </c>
      <c r="C1061" s="4">
        <v>1.5</v>
      </c>
      <c r="D1061" s="4">
        <v>-1.4</v>
      </c>
      <c r="E1061" s="4">
        <v>-2.2000000000000002</v>
      </c>
      <c r="F1061" s="4">
        <v>16.419899999999998</v>
      </c>
      <c r="G1061" s="4">
        <v>4.0297000000000001</v>
      </c>
      <c r="H1061" s="4">
        <v>5.1665000000000001</v>
      </c>
      <c r="I1061" s="4">
        <v>6.1616999999999997</v>
      </c>
      <c r="J1061" s="4">
        <v>73.8</v>
      </c>
      <c r="K1061" s="4">
        <v>123.2109</v>
      </c>
      <c r="L1061" s="4">
        <v>131.66409999999999</v>
      </c>
      <c r="M1061" s="4">
        <v>128.9922</v>
      </c>
      <c r="N1061" s="4">
        <v>1.8250999999999999</v>
      </c>
      <c r="O1061" s="4">
        <v>0.71689999999999998</v>
      </c>
      <c r="P1061" s="4">
        <v>0.9153</v>
      </c>
      <c r="Q1061" s="4">
        <v>1.0679000000000001</v>
      </c>
    </row>
    <row r="1062" spans="1:17" ht="15" customHeight="1" x14ac:dyDescent="0.2">
      <c r="A1062" s="3">
        <v>43746</v>
      </c>
      <c r="B1062" s="4">
        <v>31.6</v>
      </c>
      <c r="C1062" s="4">
        <v>0.8</v>
      </c>
      <c r="D1062" s="4">
        <v>-2.4</v>
      </c>
      <c r="E1062" s="4">
        <v>-3.3</v>
      </c>
      <c r="F1062" s="4">
        <v>16.430199999999999</v>
      </c>
      <c r="G1062" s="4">
        <v>4.0331000000000001</v>
      </c>
      <c r="H1062" s="4">
        <v>5.1708999999999996</v>
      </c>
      <c r="I1062" s="4">
        <v>6.1670999999999996</v>
      </c>
      <c r="J1062" s="4">
        <v>74.373999999999995</v>
      </c>
      <c r="K1062" s="4">
        <v>123.3438</v>
      </c>
      <c r="L1062" s="4">
        <v>131.90629999999999</v>
      </c>
      <c r="M1062" s="4">
        <v>129.3125</v>
      </c>
      <c r="N1062" s="4">
        <v>1.7782</v>
      </c>
      <c r="O1062" s="4">
        <v>0.69299999999999995</v>
      </c>
      <c r="P1062" s="4">
        <v>0.88180000000000003</v>
      </c>
      <c r="Q1062" s="4">
        <v>1.0294000000000001</v>
      </c>
    </row>
    <row r="1063" spans="1:17" ht="15" customHeight="1" x14ac:dyDescent="0.2">
      <c r="A1063" s="3">
        <v>43747</v>
      </c>
      <c r="B1063" s="4">
        <v>30.7</v>
      </c>
      <c r="C1063" s="4">
        <v>1.2</v>
      </c>
      <c r="D1063" s="4">
        <v>-2</v>
      </c>
      <c r="E1063" s="4">
        <v>-3</v>
      </c>
      <c r="F1063" s="4">
        <v>16.433700000000002</v>
      </c>
      <c r="G1063" s="4">
        <v>4.0354000000000001</v>
      </c>
      <c r="H1063" s="4">
        <v>5.1727999999999996</v>
      </c>
      <c r="I1063" s="4">
        <v>6.1689999999999996</v>
      </c>
      <c r="J1063" s="4">
        <v>74.432000000000002</v>
      </c>
      <c r="K1063" s="4">
        <v>123.2813</v>
      </c>
      <c r="L1063" s="4">
        <v>131.8125</v>
      </c>
      <c r="M1063" s="4">
        <v>129.22659999999999</v>
      </c>
      <c r="N1063" s="4">
        <v>1.7733000000000001</v>
      </c>
      <c r="O1063" s="4">
        <v>0.70830000000000004</v>
      </c>
      <c r="P1063" s="4">
        <v>0.89759999999999995</v>
      </c>
      <c r="Q1063" s="4">
        <v>1.0414000000000001</v>
      </c>
    </row>
    <row r="1064" spans="1:17" ht="15" customHeight="1" x14ac:dyDescent="0.2">
      <c r="A1064" s="3">
        <v>43748</v>
      </c>
      <c r="B1064" s="4">
        <v>32.1</v>
      </c>
      <c r="C1064" s="4">
        <v>1.2</v>
      </c>
      <c r="D1064" s="4">
        <v>-2</v>
      </c>
      <c r="E1064" s="4">
        <v>-2.7</v>
      </c>
      <c r="F1064" s="4">
        <v>16.441199999999998</v>
      </c>
      <c r="G1064" s="4">
        <v>4.0441000000000003</v>
      </c>
      <c r="H1064" s="4">
        <v>5.1820000000000004</v>
      </c>
      <c r="I1064" s="4">
        <v>6.1784999999999997</v>
      </c>
      <c r="J1064" s="4">
        <v>74.378</v>
      </c>
      <c r="K1064" s="4">
        <v>123.4063</v>
      </c>
      <c r="L1064" s="4">
        <v>131.9922</v>
      </c>
      <c r="M1064" s="4">
        <v>129.40629999999999</v>
      </c>
      <c r="N1064" s="4">
        <v>1.7766999999999999</v>
      </c>
      <c r="O1064" s="4">
        <v>0.69169999999999998</v>
      </c>
      <c r="P1064" s="4">
        <v>0.87749999999999995</v>
      </c>
      <c r="Q1064" s="4">
        <v>1.0230999999999999</v>
      </c>
    </row>
    <row r="1065" spans="1:17" ht="15" customHeight="1" x14ac:dyDescent="0.2">
      <c r="A1065" s="3">
        <v>43749</v>
      </c>
      <c r="B1065" s="4">
        <v>31.6</v>
      </c>
      <c r="C1065" s="4">
        <v>-0.1</v>
      </c>
      <c r="D1065" s="4">
        <v>-3.3</v>
      </c>
      <c r="E1065" s="4">
        <v>-4.2</v>
      </c>
      <c r="F1065" s="4">
        <v>16.439399999999999</v>
      </c>
      <c r="G1065" s="4">
        <v>4.0468999999999999</v>
      </c>
      <c r="H1065" s="4">
        <v>5.1844999999999999</v>
      </c>
      <c r="I1065" s="4">
        <v>6.1807999999999996</v>
      </c>
      <c r="J1065" s="4">
        <v>74.03</v>
      </c>
      <c r="K1065" s="4">
        <v>123.4297</v>
      </c>
      <c r="L1065" s="4">
        <v>131.97659999999999</v>
      </c>
      <c r="M1065" s="4">
        <v>129.3672</v>
      </c>
      <c r="N1065" s="4">
        <v>1.8047</v>
      </c>
      <c r="O1065" s="4">
        <v>0.68979999999999997</v>
      </c>
      <c r="P1065" s="4">
        <v>0.88190000000000002</v>
      </c>
      <c r="Q1065" s="4">
        <v>1.0291999999999999</v>
      </c>
    </row>
    <row r="1066" spans="1:17" ht="15" customHeight="1" x14ac:dyDescent="0.2">
      <c r="A1066" s="3">
        <v>43752</v>
      </c>
      <c r="B1066" s="4">
        <v>34.299999999999997</v>
      </c>
      <c r="C1066" s="4">
        <v>1.7</v>
      </c>
      <c r="D1066" s="4">
        <v>-1.9</v>
      </c>
      <c r="E1066" s="4">
        <v>-2.1</v>
      </c>
      <c r="F1066" s="4">
        <v>16.4389</v>
      </c>
      <c r="G1066" s="4">
        <v>4.0495000000000001</v>
      </c>
      <c r="H1066" s="4">
        <v>5.1872999999999996</v>
      </c>
      <c r="I1066" s="4">
        <v>6.1829999999999998</v>
      </c>
      <c r="J1066" s="4">
        <v>73.787000000000006</v>
      </c>
      <c r="K1066" s="4">
        <v>123.4141</v>
      </c>
      <c r="L1066" s="4">
        <v>131.9922</v>
      </c>
      <c r="M1066" s="4">
        <v>129.3203</v>
      </c>
      <c r="N1066" s="4">
        <v>1.8242</v>
      </c>
      <c r="O1066" s="4">
        <v>0.69569999999999999</v>
      </c>
      <c r="P1066" s="4">
        <v>0.88170000000000004</v>
      </c>
      <c r="Q1066" s="4">
        <v>1.0363</v>
      </c>
    </row>
    <row r="1067" spans="1:17" ht="15" customHeight="1" x14ac:dyDescent="0.2">
      <c r="A1067" s="3">
        <v>43753</v>
      </c>
      <c r="B1067" s="4">
        <v>34.6</v>
      </c>
      <c r="C1067" s="4">
        <v>2.1</v>
      </c>
      <c r="D1067" s="4">
        <v>-1.3</v>
      </c>
      <c r="E1067" s="4">
        <v>-1.8</v>
      </c>
      <c r="F1067" s="4">
        <v>16.440899999999999</v>
      </c>
      <c r="G1067" s="4">
        <v>4.0523999999999996</v>
      </c>
      <c r="H1067" s="4">
        <v>5.1901000000000002</v>
      </c>
      <c r="I1067" s="4">
        <v>6.1858000000000004</v>
      </c>
      <c r="J1067" s="4">
        <v>73.733999999999995</v>
      </c>
      <c r="K1067" s="4">
        <v>123.4688</v>
      </c>
      <c r="L1067" s="4">
        <v>132.02340000000001</v>
      </c>
      <c r="M1067" s="4">
        <v>129.34379999999999</v>
      </c>
      <c r="N1067" s="4">
        <v>1.8282</v>
      </c>
      <c r="O1067" s="4">
        <v>0.6875</v>
      </c>
      <c r="P1067" s="4">
        <v>0.87919999999999998</v>
      </c>
      <c r="Q1067" s="4">
        <v>1.0347</v>
      </c>
    </row>
    <row r="1068" spans="1:17" ht="15" customHeight="1" x14ac:dyDescent="0.2">
      <c r="A1068" s="3">
        <v>43754</v>
      </c>
      <c r="B1068" s="4">
        <v>32.200000000000003</v>
      </c>
      <c r="C1068" s="4">
        <v>0.1</v>
      </c>
      <c r="D1068" s="4">
        <v>-3.5</v>
      </c>
      <c r="E1068" s="4">
        <v>-4.5</v>
      </c>
      <c r="F1068" s="4">
        <v>16.442</v>
      </c>
      <c r="G1068" s="4">
        <v>4.0547000000000004</v>
      </c>
      <c r="H1068" s="4">
        <v>5.1919000000000004</v>
      </c>
      <c r="I1068" s="4">
        <v>6.1875</v>
      </c>
      <c r="J1068" s="4">
        <v>73.608999999999995</v>
      </c>
      <c r="K1068" s="4">
        <v>123.4141</v>
      </c>
      <c r="L1068" s="4">
        <v>131.91409999999999</v>
      </c>
      <c r="M1068" s="4">
        <v>129.22659999999999</v>
      </c>
      <c r="N1068" s="4">
        <v>1.8381000000000001</v>
      </c>
      <c r="O1068" s="4">
        <v>0.70130000000000003</v>
      </c>
      <c r="P1068" s="4">
        <v>0.8972</v>
      </c>
      <c r="Q1068" s="4">
        <v>1.0505</v>
      </c>
    </row>
    <row r="1069" spans="1:17" ht="15" customHeight="1" x14ac:dyDescent="0.2">
      <c r="A1069" s="3">
        <v>43755</v>
      </c>
      <c r="B1069" s="4">
        <v>34.1</v>
      </c>
      <c r="C1069" s="4">
        <v>0.7</v>
      </c>
      <c r="D1069" s="4">
        <v>-2.8</v>
      </c>
      <c r="E1069" s="4">
        <v>-3.6</v>
      </c>
      <c r="F1069" s="4">
        <v>16.4358</v>
      </c>
      <c r="G1069" s="4">
        <v>3.9651999999999998</v>
      </c>
      <c r="H1069" s="4">
        <v>5.0743999999999998</v>
      </c>
      <c r="I1069" s="4">
        <v>6.1908000000000003</v>
      </c>
      <c r="J1069" s="4">
        <v>72.53</v>
      </c>
      <c r="K1069" s="4">
        <v>123.2266</v>
      </c>
      <c r="L1069" s="4">
        <v>131.5547</v>
      </c>
      <c r="M1069" s="4">
        <v>128.6953</v>
      </c>
      <c r="N1069" s="4">
        <v>1.9261999999999999</v>
      </c>
      <c r="O1069" s="4">
        <v>0.74709999999999999</v>
      </c>
      <c r="P1069" s="4">
        <v>0.95589999999999997</v>
      </c>
      <c r="Q1069" s="4">
        <v>1.1203000000000001</v>
      </c>
    </row>
    <row r="1070" spans="1:17" ht="15" customHeight="1" x14ac:dyDescent="0.2">
      <c r="A1070" s="3">
        <v>43756</v>
      </c>
      <c r="B1070" s="4">
        <v>36</v>
      </c>
      <c r="C1070" s="4">
        <v>0.4</v>
      </c>
      <c r="D1070" s="4">
        <v>-3</v>
      </c>
      <c r="E1070" s="4">
        <v>-3.5</v>
      </c>
      <c r="F1070" s="4">
        <v>16.438800000000001</v>
      </c>
      <c r="G1070" s="4">
        <v>3.9685999999999999</v>
      </c>
      <c r="H1070" s="4">
        <v>5.0781999999999998</v>
      </c>
      <c r="I1070" s="4">
        <v>6.1947000000000001</v>
      </c>
      <c r="J1070" s="4">
        <v>72.551000000000002</v>
      </c>
      <c r="K1070" s="4">
        <v>123.3359</v>
      </c>
      <c r="L1070" s="4">
        <v>131.70310000000001</v>
      </c>
      <c r="M1070" s="4">
        <v>128.84379999999999</v>
      </c>
      <c r="N1070" s="4">
        <v>1.9240999999999999</v>
      </c>
      <c r="O1070" s="4">
        <v>0.72809999999999997</v>
      </c>
      <c r="P1070" s="4">
        <v>0.93630000000000002</v>
      </c>
      <c r="Q1070" s="4">
        <v>1.1032</v>
      </c>
    </row>
    <row r="1071" spans="1:17" ht="15" customHeight="1" x14ac:dyDescent="0.2">
      <c r="A1071" s="3">
        <v>43759</v>
      </c>
      <c r="B1071" s="4">
        <v>36.799999999999997</v>
      </c>
      <c r="C1071" s="4">
        <v>1.6</v>
      </c>
      <c r="D1071" s="4">
        <v>-1.6</v>
      </c>
      <c r="E1071" s="4">
        <v>-2.2000000000000002</v>
      </c>
      <c r="F1071" s="4">
        <v>16.441099999999999</v>
      </c>
      <c r="G1071" s="4">
        <v>3.9706000000000001</v>
      </c>
      <c r="H1071" s="4">
        <v>5.0796999999999999</v>
      </c>
      <c r="I1071" s="4">
        <v>6.1962000000000002</v>
      </c>
      <c r="J1071" s="4">
        <v>72.516999999999996</v>
      </c>
      <c r="K1071" s="4">
        <v>123.2422</v>
      </c>
      <c r="L1071" s="4">
        <v>131.5625</v>
      </c>
      <c r="M1071" s="4">
        <v>128.71879999999999</v>
      </c>
      <c r="N1071" s="4">
        <v>1.9266000000000001</v>
      </c>
      <c r="O1071" s="4">
        <v>0.74960000000000004</v>
      </c>
      <c r="P1071" s="4">
        <v>0.95889999999999997</v>
      </c>
      <c r="Q1071" s="4">
        <v>1.1200000000000001</v>
      </c>
    </row>
    <row r="1072" spans="1:17" ht="15" customHeight="1" x14ac:dyDescent="0.2">
      <c r="A1072" s="3">
        <v>43760</v>
      </c>
      <c r="B1072" s="4">
        <v>36.6</v>
      </c>
      <c r="C1072" s="4">
        <v>1.6</v>
      </c>
      <c r="D1072" s="4">
        <v>-1.8</v>
      </c>
      <c r="E1072" s="4">
        <v>-2.2000000000000002</v>
      </c>
      <c r="F1072" s="4">
        <v>16.448</v>
      </c>
      <c r="G1072" s="4">
        <v>3.9742999999999999</v>
      </c>
      <c r="H1072" s="4">
        <v>5.0841000000000003</v>
      </c>
      <c r="I1072" s="4">
        <v>6.2008000000000001</v>
      </c>
      <c r="J1072" s="4">
        <v>72.826999999999998</v>
      </c>
      <c r="K1072" s="4">
        <v>123.4063</v>
      </c>
      <c r="L1072" s="4">
        <v>131.78909999999999</v>
      </c>
      <c r="M1072" s="4">
        <v>128.9453</v>
      </c>
      <c r="N1072" s="4">
        <v>1.9007000000000001</v>
      </c>
      <c r="O1072" s="4">
        <v>0.71970000000000001</v>
      </c>
      <c r="P1072" s="4">
        <v>0.92789999999999995</v>
      </c>
      <c r="Q1072" s="4">
        <v>1.0931</v>
      </c>
    </row>
    <row r="1073" spans="1:17" ht="15" customHeight="1" x14ac:dyDescent="0.2">
      <c r="A1073" s="3">
        <v>43761</v>
      </c>
      <c r="B1073" s="4">
        <v>37.4</v>
      </c>
      <c r="C1073" s="4">
        <v>1.8</v>
      </c>
      <c r="D1073" s="4">
        <v>-1.5</v>
      </c>
      <c r="E1073" s="4">
        <v>-1.9</v>
      </c>
      <c r="F1073" s="4">
        <v>16.454000000000001</v>
      </c>
      <c r="G1073" s="4">
        <v>3.9779</v>
      </c>
      <c r="H1073" s="4">
        <v>5.0881999999999996</v>
      </c>
      <c r="I1073" s="4">
        <v>6.2053000000000003</v>
      </c>
      <c r="J1073" s="4">
        <v>73.070999999999998</v>
      </c>
      <c r="K1073" s="4">
        <v>123.5391</v>
      </c>
      <c r="L1073" s="4">
        <v>131.96879999999999</v>
      </c>
      <c r="M1073" s="4">
        <v>129.15629999999999</v>
      </c>
      <c r="N1073" s="4">
        <v>1.8803000000000001</v>
      </c>
      <c r="O1073" s="4">
        <v>0.69610000000000005</v>
      </c>
      <c r="P1073" s="4">
        <v>0.90380000000000005</v>
      </c>
      <c r="Q1073" s="4">
        <v>1.0683</v>
      </c>
    </row>
    <row r="1074" spans="1:17" ht="15" customHeight="1" x14ac:dyDescent="0.2">
      <c r="A1074" s="3">
        <v>43762</v>
      </c>
      <c r="B1074" s="4">
        <v>35.5</v>
      </c>
      <c r="C1074" s="4">
        <v>1.3</v>
      </c>
      <c r="D1074" s="4">
        <v>-1.7</v>
      </c>
      <c r="E1074" s="4">
        <v>-2.4</v>
      </c>
      <c r="F1074" s="4">
        <v>16.476700000000001</v>
      </c>
      <c r="G1074" s="4">
        <v>3.9876</v>
      </c>
      <c r="H1074" s="4">
        <v>5.0993000000000004</v>
      </c>
      <c r="I1074" s="4">
        <v>6.218</v>
      </c>
      <c r="J1074" s="4">
        <v>74.161000000000001</v>
      </c>
      <c r="K1074" s="4">
        <v>123.8125</v>
      </c>
      <c r="L1074" s="4">
        <v>132.3828</v>
      </c>
      <c r="M1074" s="4">
        <v>129.71090000000001</v>
      </c>
      <c r="N1074" s="4">
        <v>1.79</v>
      </c>
      <c r="O1074" s="4">
        <v>0.65029999999999999</v>
      </c>
      <c r="P1074" s="4">
        <v>0.84989999999999999</v>
      </c>
      <c r="Q1074" s="4">
        <v>1.0039</v>
      </c>
    </row>
    <row r="1075" spans="1:17" ht="15" customHeight="1" x14ac:dyDescent="0.2">
      <c r="A1075" s="3">
        <v>43763</v>
      </c>
      <c r="B1075" s="4">
        <v>34.4</v>
      </c>
      <c r="C1075" s="4">
        <v>0.2</v>
      </c>
      <c r="D1075" s="4">
        <v>-2.1</v>
      </c>
      <c r="E1075" s="4">
        <v>-3.5</v>
      </c>
      <c r="F1075" s="4">
        <v>16.485800000000001</v>
      </c>
      <c r="G1075" s="4">
        <v>3.9921000000000002</v>
      </c>
      <c r="H1075" s="4">
        <v>5.1045999999999996</v>
      </c>
      <c r="I1075" s="4">
        <v>6.2244000000000002</v>
      </c>
      <c r="J1075" s="4">
        <v>74.646000000000001</v>
      </c>
      <c r="K1075" s="4">
        <v>124.0938</v>
      </c>
      <c r="L1075" s="4">
        <v>132.71879999999999</v>
      </c>
      <c r="M1075" s="4">
        <v>130.14840000000001</v>
      </c>
      <c r="N1075" s="4">
        <v>1.7507999999999999</v>
      </c>
      <c r="O1075" s="4">
        <v>0.59750000000000003</v>
      </c>
      <c r="P1075" s="4">
        <v>0.80349999999999999</v>
      </c>
      <c r="Q1075" s="4">
        <v>0.9516</v>
      </c>
    </row>
    <row r="1076" spans="1:17" ht="15" customHeight="1" x14ac:dyDescent="0.2">
      <c r="A1076" s="3">
        <v>43766</v>
      </c>
      <c r="B1076" s="4">
        <v>36.4</v>
      </c>
      <c r="C1076" s="4">
        <v>-0.4</v>
      </c>
      <c r="D1076" s="4">
        <v>-2.6</v>
      </c>
      <c r="E1076" s="4">
        <v>-3.4</v>
      </c>
      <c r="F1076" s="4">
        <v>16.485700000000001</v>
      </c>
      <c r="G1076" s="4">
        <v>3.9958</v>
      </c>
      <c r="H1076" s="4">
        <v>5.1086999999999998</v>
      </c>
      <c r="I1076" s="4">
        <v>6.2282999999999999</v>
      </c>
      <c r="J1076" s="4">
        <v>74.432000000000002</v>
      </c>
      <c r="K1076" s="4">
        <v>124.25</v>
      </c>
      <c r="L1076" s="4">
        <v>132.91409999999999</v>
      </c>
      <c r="M1076" s="4">
        <v>130.29689999999999</v>
      </c>
      <c r="N1076" s="4">
        <v>1.7677</v>
      </c>
      <c r="O1076" s="4">
        <v>0.5696</v>
      </c>
      <c r="P1076" s="4">
        <v>0.77739999999999998</v>
      </c>
      <c r="Q1076" s="4">
        <v>0.93469999999999998</v>
      </c>
    </row>
    <row r="1077" spans="1:17" ht="15" customHeight="1" x14ac:dyDescent="0.2">
      <c r="A1077" s="3">
        <v>43767</v>
      </c>
      <c r="B1077" s="4">
        <v>36.9</v>
      </c>
      <c r="C1077" s="4">
        <v>0.5</v>
      </c>
      <c r="D1077" s="4">
        <v>-2.2999999999999998</v>
      </c>
      <c r="E1077" s="4">
        <v>-2.7</v>
      </c>
      <c r="F1077" s="4">
        <v>16.4878</v>
      </c>
      <c r="G1077" s="4">
        <v>3.9982000000000002</v>
      </c>
      <c r="H1077" s="4">
        <v>5.1113</v>
      </c>
      <c r="I1077" s="4">
        <v>6.2305000000000001</v>
      </c>
      <c r="J1077" s="4">
        <v>74.385000000000005</v>
      </c>
      <c r="K1077" s="4">
        <v>124.2188</v>
      </c>
      <c r="L1077" s="4">
        <v>132.90629999999999</v>
      </c>
      <c r="M1077" s="4">
        <v>130.25</v>
      </c>
      <c r="N1077" s="4">
        <v>1.7712000000000001</v>
      </c>
      <c r="O1077" s="4">
        <v>0.5786</v>
      </c>
      <c r="P1077" s="4">
        <v>0.78069999999999995</v>
      </c>
      <c r="Q1077" s="4">
        <v>0.94179999999999997</v>
      </c>
    </row>
    <row r="1078" spans="1:17" ht="15" customHeight="1" x14ac:dyDescent="0.2">
      <c r="A1078" s="3">
        <v>43768</v>
      </c>
      <c r="B1078" s="4">
        <v>36.700000000000003</v>
      </c>
      <c r="C1078" s="4">
        <v>-0.7</v>
      </c>
      <c r="D1078" s="4">
        <v>-4</v>
      </c>
      <c r="E1078" s="4">
        <v>-4.5</v>
      </c>
      <c r="F1078" s="4">
        <v>16.481100000000001</v>
      </c>
      <c r="G1078" s="4">
        <v>3.9996999999999998</v>
      </c>
      <c r="H1078" s="4">
        <v>5.1116999999999999</v>
      </c>
      <c r="I1078" s="4">
        <v>6.2298999999999998</v>
      </c>
      <c r="J1078" s="4">
        <v>73.674000000000007</v>
      </c>
      <c r="K1078" s="4">
        <v>124.0547</v>
      </c>
      <c r="L1078" s="4">
        <v>132.625</v>
      </c>
      <c r="M1078" s="4">
        <v>129.875</v>
      </c>
      <c r="N1078" s="4">
        <v>1.8286</v>
      </c>
      <c r="O1078" s="4">
        <v>0.61380000000000001</v>
      </c>
      <c r="P1078" s="4">
        <v>0.82330000000000003</v>
      </c>
      <c r="Q1078" s="4">
        <v>0.98899999999999999</v>
      </c>
    </row>
    <row r="1079" spans="1:17" ht="15" customHeight="1" x14ac:dyDescent="0.2">
      <c r="A1079" s="3">
        <v>43769</v>
      </c>
      <c r="B1079" s="4">
        <v>37.299999999999997</v>
      </c>
      <c r="C1079" s="4">
        <v>0.3</v>
      </c>
      <c r="D1079" s="4">
        <v>-2.2999999999999998</v>
      </c>
      <c r="E1079" s="4">
        <v>-2.5</v>
      </c>
      <c r="F1079" s="4">
        <v>16.483699999999999</v>
      </c>
      <c r="G1079" s="4">
        <v>4.0067000000000004</v>
      </c>
      <c r="H1079" s="4">
        <v>5.1177999999999999</v>
      </c>
      <c r="I1079" s="4">
        <v>6.2355999999999998</v>
      </c>
      <c r="J1079" s="4">
        <v>73.253</v>
      </c>
      <c r="K1079" s="4">
        <v>123.9063</v>
      </c>
      <c r="L1079" s="4">
        <v>132.40629999999999</v>
      </c>
      <c r="M1079" s="4">
        <v>129.6172</v>
      </c>
      <c r="N1079" s="4">
        <v>1.8621000000000001</v>
      </c>
      <c r="O1079" s="4">
        <v>0.65159999999999996</v>
      </c>
      <c r="P1079" s="4">
        <v>0.86109999999999998</v>
      </c>
      <c r="Q1079" s="4">
        <v>1.0245</v>
      </c>
    </row>
    <row r="1080" spans="1:17" ht="15" customHeight="1" x14ac:dyDescent="0.2">
      <c r="A1080" s="3">
        <v>43770</v>
      </c>
      <c r="B1080" s="4">
        <v>34.1</v>
      </c>
      <c r="C1080" s="4">
        <v>-1.8</v>
      </c>
      <c r="D1080" s="4">
        <v>-4.7</v>
      </c>
      <c r="E1080" s="4">
        <v>-4.5</v>
      </c>
      <c r="F1080" s="4">
        <v>16.4925</v>
      </c>
      <c r="G1080" s="4">
        <v>4.0096999999999996</v>
      </c>
      <c r="H1080" s="4">
        <v>5.1216999999999997</v>
      </c>
      <c r="I1080" s="4">
        <v>6.2401</v>
      </c>
      <c r="J1080" s="4">
        <v>73.707999999999998</v>
      </c>
      <c r="K1080" s="4">
        <v>123.9688</v>
      </c>
      <c r="L1080" s="4">
        <v>132.5703</v>
      </c>
      <c r="M1080" s="4">
        <v>129.83590000000001</v>
      </c>
      <c r="N1080" s="4">
        <v>1.8246</v>
      </c>
      <c r="O1080" s="4">
        <v>0.6421</v>
      </c>
      <c r="P1080" s="4">
        <v>0.83960000000000001</v>
      </c>
      <c r="Q1080" s="4">
        <v>0.999</v>
      </c>
    </row>
    <row r="1081" spans="1:17" ht="15" customHeight="1" x14ac:dyDescent="0.2">
      <c r="A1081" s="3">
        <v>43773</v>
      </c>
      <c r="B1081" s="4">
        <v>36.9</v>
      </c>
      <c r="C1081" s="4">
        <v>2.5</v>
      </c>
      <c r="D1081" s="4">
        <v>-1.1000000000000001</v>
      </c>
      <c r="E1081" s="4">
        <v>-1.2</v>
      </c>
      <c r="F1081" s="4">
        <v>16.495100000000001</v>
      </c>
      <c r="G1081" s="4">
        <v>4.0124000000000004</v>
      </c>
      <c r="H1081" s="4">
        <v>5.1243999999999996</v>
      </c>
      <c r="I1081" s="4">
        <v>6.2424999999999997</v>
      </c>
      <c r="J1081" s="4">
        <v>73.697999999999993</v>
      </c>
      <c r="K1081" s="4">
        <v>123.9688</v>
      </c>
      <c r="L1081" s="4">
        <v>132.58590000000001</v>
      </c>
      <c r="M1081" s="4">
        <v>129.8047</v>
      </c>
      <c r="N1081" s="4">
        <v>1.8250999999999999</v>
      </c>
      <c r="O1081" s="4">
        <v>0.64490000000000003</v>
      </c>
      <c r="P1081" s="4">
        <v>0.83940000000000003</v>
      </c>
      <c r="Q1081" s="4">
        <v>1.0042</v>
      </c>
    </row>
    <row r="1082" spans="1:17" ht="15" customHeight="1" x14ac:dyDescent="0.2">
      <c r="A1082" s="3">
        <v>43774</v>
      </c>
      <c r="B1082" s="4">
        <v>38.799999999999997</v>
      </c>
      <c r="C1082" s="4">
        <v>3</v>
      </c>
      <c r="D1082" s="4">
        <v>-0.1</v>
      </c>
      <c r="E1082" s="4">
        <v>-0.5</v>
      </c>
      <c r="F1082" s="4">
        <v>16.488099999999999</v>
      </c>
      <c r="G1082" s="4">
        <v>4.0143000000000004</v>
      </c>
      <c r="H1082" s="4">
        <v>5.1250999999999998</v>
      </c>
      <c r="I1082" s="4">
        <v>6.2423000000000002</v>
      </c>
      <c r="J1082" s="4">
        <v>72.968000000000004</v>
      </c>
      <c r="K1082" s="4">
        <v>123.8672</v>
      </c>
      <c r="L1082" s="4">
        <v>132.34379999999999</v>
      </c>
      <c r="M1082" s="4">
        <v>129.47659999999999</v>
      </c>
      <c r="N1082" s="4">
        <v>1.8847</v>
      </c>
      <c r="O1082" s="4">
        <v>0.66769999999999996</v>
      </c>
      <c r="P1082" s="4">
        <v>0.87639999999999996</v>
      </c>
      <c r="Q1082" s="4">
        <v>1.0457000000000001</v>
      </c>
    </row>
    <row r="1083" spans="1:17" ht="15" customHeight="1" x14ac:dyDescent="0.2">
      <c r="A1083" s="3">
        <v>43775</v>
      </c>
      <c r="B1083" s="4">
        <v>36.5</v>
      </c>
      <c r="C1083" s="4">
        <v>1.4</v>
      </c>
      <c r="D1083" s="4">
        <v>-2.2999999999999998</v>
      </c>
      <c r="E1083" s="4">
        <v>-2.5</v>
      </c>
      <c r="F1083" s="4">
        <v>16.4937</v>
      </c>
      <c r="G1083" s="4">
        <v>4.0175000000000001</v>
      </c>
      <c r="H1083" s="4">
        <v>5.1287000000000003</v>
      </c>
      <c r="I1083" s="4">
        <v>6.2458999999999998</v>
      </c>
      <c r="J1083" s="4">
        <v>73.177999999999997</v>
      </c>
      <c r="K1083" s="4">
        <v>123.9453</v>
      </c>
      <c r="L1083" s="4">
        <v>132.46879999999999</v>
      </c>
      <c r="M1083" s="4">
        <v>129.59379999999999</v>
      </c>
      <c r="N1083" s="4">
        <v>1.8671</v>
      </c>
      <c r="O1083" s="4">
        <v>0.65510000000000002</v>
      </c>
      <c r="P1083" s="4">
        <v>0.86050000000000004</v>
      </c>
      <c r="Q1083" s="4">
        <v>1.0326</v>
      </c>
    </row>
    <row r="1084" spans="1:17" ht="15" customHeight="1" x14ac:dyDescent="0.2">
      <c r="A1084" s="3">
        <v>43776</v>
      </c>
      <c r="B1084" s="4">
        <v>37.1</v>
      </c>
      <c r="C1084" s="4">
        <v>2</v>
      </c>
      <c r="D1084" s="4">
        <v>-0.8</v>
      </c>
      <c r="E1084" s="4">
        <v>-0.7</v>
      </c>
      <c r="F1084" s="4">
        <v>16.503799999999998</v>
      </c>
      <c r="G1084" s="4">
        <v>4.0255000000000001</v>
      </c>
      <c r="H1084" s="4">
        <v>5.1365999999999996</v>
      </c>
      <c r="I1084" s="4">
        <v>6.2538</v>
      </c>
      <c r="J1084" s="4">
        <v>73.325000000000003</v>
      </c>
      <c r="K1084" s="4">
        <v>123.9688</v>
      </c>
      <c r="L1084" s="4">
        <v>132.46879999999999</v>
      </c>
      <c r="M1084" s="4">
        <v>129.58590000000001</v>
      </c>
      <c r="N1084" s="4">
        <v>1.8541000000000001</v>
      </c>
      <c r="O1084" s="4">
        <v>0.65900000000000003</v>
      </c>
      <c r="P1084" s="4">
        <v>0.86670000000000003</v>
      </c>
      <c r="Q1084" s="4">
        <v>1.0375000000000001</v>
      </c>
    </row>
    <row r="1085" spans="1:17" ht="15" customHeight="1" x14ac:dyDescent="0.2">
      <c r="A1085" s="3">
        <v>43777</v>
      </c>
      <c r="B1085" s="4">
        <v>37.799999999999997</v>
      </c>
      <c r="C1085" s="4">
        <v>2.1</v>
      </c>
      <c r="D1085" s="4">
        <v>-1.1000000000000001</v>
      </c>
      <c r="E1085" s="4">
        <v>-0.8</v>
      </c>
      <c r="F1085" s="4">
        <v>16.502199999999998</v>
      </c>
      <c r="G1085" s="4">
        <v>4.0275999999999996</v>
      </c>
      <c r="H1085" s="4">
        <v>5.1383999999999999</v>
      </c>
      <c r="I1085" s="4">
        <v>6.2553999999999998</v>
      </c>
      <c r="J1085" s="4">
        <v>72.998000000000005</v>
      </c>
      <c r="K1085" s="4">
        <v>123.8828</v>
      </c>
      <c r="L1085" s="4">
        <v>132.375</v>
      </c>
      <c r="M1085" s="4">
        <v>129.46879999999999</v>
      </c>
      <c r="N1085" s="4">
        <v>1.8806</v>
      </c>
      <c r="O1085" s="4">
        <v>0.67859999999999998</v>
      </c>
      <c r="P1085" s="4">
        <v>0.88229999999999997</v>
      </c>
      <c r="Q1085" s="4">
        <v>1.0530999999999999</v>
      </c>
    </row>
    <row r="1086" spans="1:17" ht="15" customHeight="1" x14ac:dyDescent="0.2">
      <c r="A1086" s="3">
        <v>43780</v>
      </c>
      <c r="B1086" s="4">
        <v>37.1</v>
      </c>
      <c r="C1086" s="4">
        <v>1.7</v>
      </c>
      <c r="D1086" s="4">
        <v>-0.8</v>
      </c>
      <c r="E1086" s="4">
        <v>-0.4</v>
      </c>
      <c r="F1086" s="4">
        <v>16.517299999999999</v>
      </c>
      <c r="G1086" s="4">
        <v>4.0321999999999996</v>
      </c>
      <c r="H1086" s="4">
        <v>5.1444000000000001</v>
      </c>
      <c r="I1086" s="4">
        <v>6.2625999999999999</v>
      </c>
      <c r="J1086" s="4">
        <v>73.924999999999997</v>
      </c>
      <c r="K1086" s="4">
        <v>124.1797</v>
      </c>
      <c r="L1086" s="4">
        <v>132.8047</v>
      </c>
      <c r="M1086" s="4">
        <v>130</v>
      </c>
      <c r="N1086" s="4">
        <v>1.8045</v>
      </c>
      <c r="O1086" s="4">
        <v>0.62329999999999997</v>
      </c>
      <c r="P1086" s="4">
        <v>0.8226</v>
      </c>
      <c r="Q1086" s="4">
        <v>0.98950000000000005</v>
      </c>
    </row>
    <row r="1087" spans="1:17" ht="15" customHeight="1" x14ac:dyDescent="0.2">
      <c r="A1087" s="3">
        <v>43781</v>
      </c>
      <c r="B1087" s="4">
        <v>37</v>
      </c>
      <c r="C1087" s="4">
        <v>2.5</v>
      </c>
      <c r="D1087" s="4">
        <v>0</v>
      </c>
      <c r="E1087" s="4">
        <v>-0.3</v>
      </c>
      <c r="F1087" s="4">
        <v>16.5261</v>
      </c>
      <c r="G1087" s="4">
        <v>4.0340999999999996</v>
      </c>
      <c r="H1087" s="4">
        <v>5.1463999999999999</v>
      </c>
      <c r="I1087" s="4">
        <v>6.2656999999999998</v>
      </c>
      <c r="J1087" s="4">
        <v>74.385000000000005</v>
      </c>
      <c r="K1087" s="4">
        <v>124.0625</v>
      </c>
      <c r="L1087" s="4">
        <v>132.71879999999999</v>
      </c>
      <c r="M1087" s="4">
        <v>130.0547</v>
      </c>
      <c r="N1087" s="4">
        <v>1.7672000000000001</v>
      </c>
      <c r="O1087" s="4">
        <v>0.64900000000000002</v>
      </c>
      <c r="P1087" s="4">
        <v>0.83699999999999997</v>
      </c>
      <c r="Q1087" s="4">
        <v>0.98409999999999997</v>
      </c>
    </row>
    <row r="1088" spans="1:17" ht="15" customHeight="1" x14ac:dyDescent="0.2">
      <c r="A1088" s="3">
        <v>43782</v>
      </c>
      <c r="B1088" s="4">
        <v>36.1</v>
      </c>
      <c r="C1088" s="4">
        <v>1.6</v>
      </c>
      <c r="D1088" s="4">
        <v>-1.9</v>
      </c>
      <c r="E1088" s="4">
        <v>-2</v>
      </c>
      <c r="F1088" s="4">
        <v>16.511099999999999</v>
      </c>
      <c r="G1088" s="4">
        <v>4.0343999999999998</v>
      </c>
      <c r="H1088" s="4">
        <v>5.1447000000000003</v>
      </c>
      <c r="I1088" s="4">
        <v>6.2619999999999996</v>
      </c>
      <c r="J1088" s="4">
        <v>73.048000000000002</v>
      </c>
      <c r="K1088" s="4">
        <v>123.7109</v>
      </c>
      <c r="L1088" s="4">
        <v>132.1797</v>
      </c>
      <c r="M1088" s="4">
        <v>129.3125</v>
      </c>
      <c r="N1088" s="4">
        <v>1.8756999999999999</v>
      </c>
      <c r="O1088" s="4">
        <v>0.72070000000000001</v>
      </c>
      <c r="P1088" s="4">
        <v>0.91659999999999997</v>
      </c>
      <c r="Q1088" s="4">
        <v>1.0761000000000001</v>
      </c>
    </row>
    <row r="1089" spans="1:17" ht="15" customHeight="1" x14ac:dyDescent="0.2">
      <c r="A1089" s="3">
        <v>43783</v>
      </c>
      <c r="B1089" s="4">
        <v>36.200000000000003</v>
      </c>
      <c r="C1089" s="4">
        <v>1.7</v>
      </c>
      <c r="D1089" s="4">
        <v>-2.1</v>
      </c>
      <c r="E1089" s="4">
        <v>-1.7</v>
      </c>
      <c r="F1089" s="4">
        <v>16.5199</v>
      </c>
      <c r="G1089" s="4">
        <v>4.0425000000000004</v>
      </c>
      <c r="H1089" s="4">
        <v>5.1531000000000002</v>
      </c>
      <c r="I1089" s="4">
        <v>6.2701000000000002</v>
      </c>
      <c r="J1089" s="4">
        <v>73.091999999999999</v>
      </c>
      <c r="K1089" s="4">
        <v>123.75</v>
      </c>
      <c r="L1089" s="4">
        <v>132.25</v>
      </c>
      <c r="M1089" s="4">
        <v>129.34379999999999</v>
      </c>
      <c r="N1089" s="4">
        <v>1.8711</v>
      </c>
      <c r="O1089" s="4">
        <v>0.72130000000000005</v>
      </c>
      <c r="P1089" s="4">
        <v>0.91259999999999997</v>
      </c>
      <c r="Q1089" s="4">
        <v>1.0761000000000001</v>
      </c>
    </row>
    <row r="1090" spans="1:17" ht="15" customHeight="1" x14ac:dyDescent="0.2">
      <c r="A1090" s="3">
        <v>43784</v>
      </c>
      <c r="B1090" s="4">
        <v>35.299999999999997</v>
      </c>
      <c r="C1090" s="4">
        <v>0.7</v>
      </c>
      <c r="D1090" s="4">
        <v>-2.9</v>
      </c>
      <c r="E1090" s="4">
        <v>-2.4</v>
      </c>
      <c r="F1090" s="4">
        <v>16.5137</v>
      </c>
      <c r="G1090" s="4">
        <v>4.0449000000000002</v>
      </c>
      <c r="H1090" s="4">
        <v>5.1544999999999996</v>
      </c>
      <c r="I1090" s="4">
        <v>6.2704000000000004</v>
      </c>
      <c r="J1090" s="4">
        <v>72.433000000000007</v>
      </c>
      <c r="K1090" s="4">
        <v>123.7109</v>
      </c>
      <c r="L1090" s="4">
        <v>132.09379999999999</v>
      </c>
      <c r="M1090" s="4">
        <v>129.0703</v>
      </c>
      <c r="N1090" s="4">
        <v>1.9251</v>
      </c>
      <c r="O1090" s="4">
        <v>0.73180000000000001</v>
      </c>
      <c r="P1090" s="4">
        <v>0.93710000000000004</v>
      </c>
      <c r="Q1090" s="4">
        <v>1.1109</v>
      </c>
    </row>
    <row r="1091" spans="1:17" ht="15" customHeight="1" x14ac:dyDescent="0.2">
      <c r="A1091" s="3">
        <v>43787</v>
      </c>
      <c r="B1091" s="4">
        <v>37.6</v>
      </c>
      <c r="C1091" s="4">
        <v>1.1000000000000001</v>
      </c>
      <c r="D1091" s="4">
        <v>-1.9</v>
      </c>
      <c r="E1091" s="4">
        <v>-2.2999999999999998</v>
      </c>
      <c r="F1091" s="4">
        <v>16.503699999999998</v>
      </c>
      <c r="G1091" s="4">
        <v>4.0458999999999996</v>
      </c>
      <c r="H1091" s="4">
        <v>5.1536</v>
      </c>
      <c r="I1091" s="4">
        <v>6.2689000000000004</v>
      </c>
      <c r="J1091" s="4">
        <v>71.492999999999995</v>
      </c>
      <c r="K1091" s="4">
        <v>123.4688</v>
      </c>
      <c r="L1091" s="4">
        <v>131.65629999999999</v>
      </c>
      <c r="M1091" s="4">
        <v>128.59379999999999</v>
      </c>
      <c r="N1091" s="4">
        <v>2.0030999999999999</v>
      </c>
      <c r="O1091" s="4">
        <v>0.78200000000000003</v>
      </c>
      <c r="P1091" s="4">
        <v>1.0023</v>
      </c>
      <c r="Q1091" s="4">
        <v>1.1708000000000001</v>
      </c>
    </row>
    <row r="1092" spans="1:17" ht="15" customHeight="1" x14ac:dyDescent="0.2">
      <c r="A1092" s="3">
        <v>43788</v>
      </c>
      <c r="B1092" s="4">
        <v>37.200000000000003</v>
      </c>
      <c r="C1092" s="4">
        <v>1.2</v>
      </c>
      <c r="D1092" s="4">
        <v>-2</v>
      </c>
      <c r="E1092" s="4">
        <v>-2.5</v>
      </c>
      <c r="F1092" s="4">
        <v>16.514900000000001</v>
      </c>
      <c r="G1092" s="4">
        <v>4.0503999999999998</v>
      </c>
      <c r="H1092" s="4">
        <v>5.1592000000000002</v>
      </c>
      <c r="I1092" s="4">
        <v>6.2752999999999997</v>
      </c>
      <c r="J1092" s="4">
        <v>72.117999999999995</v>
      </c>
      <c r="K1092" s="4">
        <v>123.75</v>
      </c>
      <c r="L1092" s="4">
        <v>132.03129999999999</v>
      </c>
      <c r="M1092" s="4">
        <v>129.02340000000001</v>
      </c>
      <c r="N1092" s="4">
        <v>1.9505999999999999</v>
      </c>
      <c r="O1092" s="4">
        <v>0.72960000000000003</v>
      </c>
      <c r="P1092" s="4">
        <v>0.95020000000000004</v>
      </c>
      <c r="Q1092" s="4">
        <v>1.1192</v>
      </c>
    </row>
    <row r="1093" spans="1:17" ht="15" customHeight="1" x14ac:dyDescent="0.2">
      <c r="A1093" s="3">
        <v>43789</v>
      </c>
      <c r="B1093" s="4">
        <v>37.299999999999997</v>
      </c>
      <c r="C1093" s="4">
        <v>1.1000000000000001</v>
      </c>
      <c r="D1093" s="4">
        <v>-2.1</v>
      </c>
      <c r="E1093" s="4">
        <v>-2.2000000000000002</v>
      </c>
      <c r="F1093" s="4">
        <v>16.518799999999999</v>
      </c>
      <c r="G1093" s="4">
        <v>4.0534999999999997</v>
      </c>
      <c r="H1093" s="4">
        <v>5.1623000000000001</v>
      </c>
      <c r="I1093" s="4">
        <v>6.2781000000000002</v>
      </c>
      <c r="J1093" s="4">
        <v>72.203999999999994</v>
      </c>
      <c r="K1093" s="4">
        <v>123.8125</v>
      </c>
      <c r="L1093" s="4">
        <v>132.09379999999999</v>
      </c>
      <c r="M1093" s="4">
        <v>129.03909999999999</v>
      </c>
      <c r="N1093" s="4">
        <v>1.9432</v>
      </c>
      <c r="O1093" s="4">
        <v>0.72009999999999996</v>
      </c>
      <c r="P1093" s="4">
        <v>0.94320000000000004</v>
      </c>
      <c r="Q1093" s="4">
        <v>1.1185</v>
      </c>
    </row>
    <row r="1094" spans="1:17" ht="15" customHeight="1" x14ac:dyDescent="0.2">
      <c r="A1094" s="3">
        <v>43790</v>
      </c>
      <c r="B1094" s="4">
        <v>37.200000000000003</v>
      </c>
      <c r="C1094" s="4">
        <v>2.2000000000000002</v>
      </c>
      <c r="D1094" s="4">
        <v>-1.3</v>
      </c>
      <c r="E1094" s="4">
        <v>-1.5</v>
      </c>
      <c r="F1094" s="4">
        <v>16.5383</v>
      </c>
      <c r="G1094" s="4">
        <v>4.0629</v>
      </c>
      <c r="H1094" s="4">
        <v>5.173</v>
      </c>
      <c r="I1094" s="4">
        <v>6.2899000000000003</v>
      </c>
      <c r="J1094" s="4">
        <v>73.042000000000002</v>
      </c>
      <c r="K1094" s="4">
        <v>124.0391</v>
      </c>
      <c r="L1094" s="4">
        <v>132.4453</v>
      </c>
      <c r="M1094" s="4">
        <v>129.4922</v>
      </c>
      <c r="N1094" s="4">
        <v>1.873</v>
      </c>
      <c r="O1094" s="4">
        <v>0.68420000000000003</v>
      </c>
      <c r="P1094" s="4">
        <v>0.89890000000000003</v>
      </c>
      <c r="Q1094" s="4">
        <v>1.0669</v>
      </c>
    </row>
    <row r="1095" spans="1:17" ht="15" customHeight="1" x14ac:dyDescent="0.2">
      <c r="A1095" s="3">
        <v>43791</v>
      </c>
      <c r="B1095" s="4">
        <v>35.700000000000003</v>
      </c>
      <c r="C1095" s="4">
        <v>2.2000000000000002</v>
      </c>
      <c r="D1095" s="4">
        <v>-1.9</v>
      </c>
      <c r="E1095" s="4">
        <v>-2.2000000000000002</v>
      </c>
      <c r="F1095" s="4">
        <v>16.538</v>
      </c>
      <c r="G1095" s="4">
        <v>4.0641999999999996</v>
      </c>
      <c r="H1095" s="4">
        <v>5.1738</v>
      </c>
      <c r="I1095" s="4">
        <v>6.2904</v>
      </c>
      <c r="J1095" s="4">
        <v>72.813000000000002</v>
      </c>
      <c r="K1095" s="4">
        <v>123.8359</v>
      </c>
      <c r="L1095" s="4">
        <v>132.21879999999999</v>
      </c>
      <c r="M1095" s="4">
        <v>129.25</v>
      </c>
      <c r="N1095" s="4">
        <v>1.8915</v>
      </c>
      <c r="O1095" s="4">
        <v>0.72660000000000002</v>
      </c>
      <c r="P1095" s="4">
        <v>0.93340000000000001</v>
      </c>
      <c r="Q1095" s="4">
        <v>1.0978000000000001</v>
      </c>
    </row>
    <row r="1096" spans="1:17" ht="15" customHeight="1" x14ac:dyDescent="0.2">
      <c r="A1096" s="3">
        <v>43794</v>
      </c>
      <c r="B1096" s="4">
        <v>34.6</v>
      </c>
      <c r="C1096" s="4">
        <v>0.2</v>
      </c>
      <c r="D1096" s="4">
        <v>-3.9</v>
      </c>
      <c r="E1096" s="4">
        <v>-3.9</v>
      </c>
      <c r="F1096" s="4">
        <v>16.533999999999999</v>
      </c>
      <c r="G1096" s="4">
        <v>4.0667</v>
      </c>
      <c r="H1096" s="4">
        <v>5.1757</v>
      </c>
      <c r="I1096" s="4">
        <v>6.2914000000000003</v>
      </c>
      <c r="J1096" s="4">
        <v>72.311999999999998</v>
      </c>
      <c r="K1096" s="4">
        <v>123.8125</v>
      </c>
      <c r="L1096" s="4">
        <v>132.125</v>
      </c>
      <c r="M1096" s="4">
        <v>129.0625</v>
      </c>
      <c r="N1096" s="4">
        <v>1.9327000000000001</v>
      </c>
      <c r="O1096" s="4">
        <v>0.7339</v>
      </c>
      <c r="P1096" s="4">
        <v>0.94889999999999997</v>
      </c>
      <c r="Q1096" s="4">
        <v>1.1220000000000001</v>
      </c>
    </row>
    <row r="1097" spans="1:17" ht="15" customHeight="1" x14ac:dyDescent="0.2">
      <c r="A1097" s="3">
        <v>43795</v>
      </c>
      <c r="B1097" s="4">
        <v>37.6</v>
      </c>
      <c r="C1097" s="4">
        <v>1</v>
      </c>
      <c r="D1097" s="4">
        <v>-2.6</v>
      </c>
      <c r="E1097" s="4">
        <v>-2.5</v>
      </c>
      <c r="F1097" s="4">
        <v>16.522400000000001</v>
      </c>
      <c r="G1097" s="4">
        <v>4.0674000000000001</v>
      </c>
      <c r="H1097" s="4">
        <v>5.1744000000000003</v>
      </c>
      <c r="I1097" s="4">
        <v>6.2887000000000004</v>
      </c>
      <c r="J1097" s="4">
        <v>71.260000000000005</v>
      </c>
      <c r="K1097" s="4">
        <v>123.5313</v>
      </c>
      <c r="L1097" s="4">
        <v>131.6328</v>
      </c>
      <c r="M1097" s="4">
        <v>128.4453</v>
      </c>
      <c r="N1097" s="4">
        <v>2.0200999999999998</v>
      </c>
      <c r="O1097" s="4">
        <v>0.79139999999999999</v>
      </c>
      <c r="P1097" s="4">
        <v>1.0217000000000001</v>
      </c>
      <c r="Q1097" s="4">
        <v>1.1990000000000001</v>
      </c>
    </row>
    <row r="1098" spans="1:17" ht="15" customHeight="1" x14ac:dyDescent="0.2">
      <c r="A1098" s="3">
        <v>43796</v>
      </c>
      <c r="B1098" s="4">
        <v>37.6</v>
      </c>
      <c r="C1098" s="4">
        <v>1.3</v>
      </c>
      <c r="D1098" s="4">
        <v>-2.4</v>
      </c>
      <c r="E1098" s="4">
        <v>-2.4</v>
      </c>
      <c r="F1098" s="4">
        <v>16.525099999999998</v>
      </c>
      <c r="G1098" s="4">
        <v>4.0701000000000001</v>
      </c>
      <c r="H1098" s="4">
        <v>5.1769999999999996</v>
      </c>
      <c r="I1098" s="4">
        <v>6.2914000000000003</v>
      </c>
      <c r="J1098" s="4">
        <v>71.260000000000005</v>
      </c>
      <c r="K1098" s="4">
        <v>123.5313</v>
      </c>
      <c r="L1098" s="4">
        <v>131.6328</v>
      </c>
      <c r="M1098" s="4">
        <v>128.4453</v>
      </c>
      <c r="N1098" s="4">
        <v>2.0198999999999998</v>
      </c>
      <c r="O1098" s="4">
        <v>0.79410000000000003</v>
      </c>
      <c r="P1098" s="4">
        <v>1.0237000000000001</v>
      </c>
      <c r="Q1098" s="4">
        <v>1.2001999999999999</v>
      </c>
    </row>
    <row r="1099" spans="1:17" ht="15" customHeight="1" x14ac:dyDescent="0.2">
      <c r="A1099" s="3">
        <v>43797</v>
      </c>
      <c r="B1099" s="4">
        <v>34.6</v>
      </c>
      <c r="C1099" s="4">
        <v>0.1</v>
      </c>
      <c r="D1099" s="4">
        <v>-4.0999999999999996</v>
      </c>
      <c r="E1099" s="4">
        <v>-3.9</v>
      </c>
      <c r="F1099" s="4">
        <v>16.5307</v>
      </c>
      <c r="G1099" s="4">
        <v>4.0773000000000001</v>
      </c>
      <c r="H1099" s="4">
        <v>5.1835000000000004</v>
      </c>
      <c r="I1099" s="4">
        <v>6.2971000000000004</v>
      </c>
      <c r="J1099" s="4">
        <v>71.072000000000003</v>
      </c>
      <c r="K1099" s="4">
        <v>123.4297</v>
      </c>
      <c r="L1099" s="4">
        <v>131.46879999999999</v>
      </c>
      <c r="M1099" s="4">
        <v>128.1953</v>
      </c>
      <c r="N1099" s="4">
        <v>2.0346000000000002</v>
      </c>
      <c r="O1099" s="4">
        <v>0.82210000000000005</v>
      </c>
      <c r="P1099" s="4">
        <v>1.0532999999999999</v>
      </c>
      <c r="Q1099" s="4">
        <v>1.2346999999999999</v>
      </c>
    </row>
    <row r="1100" spans="1:17" ht="15" customHeight="1" x14ac:dyDescent="0.2">
      <c r="A1100" s="3">
        <v>43798</v>
      </c>
      <c r="B1100" s="4">
        <v>39.4</v>
      </c>
      <c r="C1100" s="4">
        <v>2.6</v>
      </c>
      <c r="D1100" s="4">
        <v>-0.7</v>
      </c>
      <c r="E1100" s="4">
        <v>-0.2</v>
      </c>
      <c r="F1100" s="4">
        <v>16.5305</v>
      </c>
      <c r="G1100" s="4">
        <v>4.08</v>
      </c>
      <c r="H1100" s="4">
        <v>5.1859999999999999</v>
      </c>
      <c r="I1100" s="4">
        <v>6.2992999999999997</v>
      </c>
      <c r="J1100" s="4">
        <v>70.855000000000004</v>
      </c>
      <c r="K1100" s="4">
        <v>123.4375</v>
      </c>
      <c r="L1100" s="4">
        <v>131.4453</v>
      </c>
      <c r="M1100" s="4">
        <v>128.14840000000001</v>
      </c>
      <c r="N1100" s="4">
        <v>2.0525000000000002</v>
      </c>
      <c r="O1100" s="4">
        <v>0.82320000000000004</v>
      </c>
      <c r="P1100" s="4">
        <v>1.0587</v>
      </c>
      <c r="Q1100" s="4">
        <v>1.2417</v>
      </c>
    </row>
    <row r="1101" spans="1:17" ht="15" customHeight="1" x14ac:dyDescent="0.2">
      <c r="A1101" s="3">
        <v>43801</v>
      </c>
      <c r="B1101" s="4">
        <v>36.6</v>
      </c>
      <c r="C1101" s="4">
        <v>0.8</v>
      </c>
      <c r="D1101" s="4">
        <v>-2.8</v>
      </c>
      <c r="E1101" s="4">
        <v>-3.2</v>
      </c>
      <c r="F1101" s="4">
        <v>16.532299999999999</v>
      </c>
      <c r="G1101" s="4">
        <v>4.0827999999999998</v>
      </c>
      <c r="H1101" s="4">
        <v>5.1885000000000003</v>
      </c>
      <c r="I1101" s="4">
        <v>6.3019999999999996</v>
      </c>
      <c r="J1101" s="4">
        <v>70.786000000000001</v>
      </c>
      <c r="K1101" s="4">
        <v>123.4688</v>
      </c>
      <c r="L1101" s="4">
        <v>131.4375</v>
      </c>
      <c r="M1101" s="4">
        <v>128.15629999999999</v>
      </c>
      <c r="N1101" s="4">
        <v>2.0579999999999998</v>
      </c>
      <c r="O1101" s="4">
        <v>0.81979999999999997</v>
      </c>
      <c r="P1101" s="4">
        <v>1.0618000000000001</v>
      </c>
      <c r="Q1101" s="4">
        <v>1.2419</v>
      </c>
    </row>
    <row r="1102" spans="1:17" ht="15" customHeight="1" x14ac:dyDescent="0.2">
      <c r="A1102" s="3">
        <v>43802</v>
      </c>
      <c r="B1102" s="4">
        <v>37.6</v>
      </c>
      <c r="C1102" s="4">
        <v>1</v>
      </c>
      <c r="D1102" s="4">
        <v>-2.2999999999999998</v>
      </c>
      <c r="E1102" s="4">
        <v>-2.7</v>
      </c>
      <c r="F1102" s="4">
        <v>16.5335</v>
      </c>
      <c r="G1102" s="4">
        <v>4.0853999999999999</v>
      </c>
      <c r="H1102" s="4">
        <v>5.1909000000000001</v>
      </c>
      <c r="I1102" s="4">
        <v>6.3044000000000002</v>
      </c>
      <c r="J1102" s="4">
        <v>70.674999999999997</v>
      </c>
      <c r="K1102" s="4">
        <v>123.4609</v>
      </c>
      <c r="L1102" s="4">
        <v>131.40629999999999</v>
      </c>
      <c r="M1102" s="4">
        <v>128.125</v>
      </c>
      <c r="N1102" s="4">
        <v>2.0670000000000002</v>
      </c>
      <c r="O1102" s="4">
        <v>0.82399999999999995</v>
      </c>
      <c r="P1102" s="4">
        <v>1.0682</v>
      </c>
      <c r="Q1102" s="4">
        <v>1.2470000000000001</v>
      </c>
    </row>
    <row r="1103" spans="1:17" ht="15" customHeight="1" x14ac:dyDescent="0.2">
      <c r="A1103" s="3">
        <v>43803</v>
      </c>
      <c r="B1103" s="4">
        <v>37</v>
      </c>
      <c r="C1103" s="4">
        <v>0.4</v>
      </c>
      <c r="D1103" s="4">
        <v>-4.0999999999999996</v>
      </c>
      <c r="E1103" s="4">
        <v>-3.6</v>
      </c>
      <c r="F1103" s="4">
        <v>16.526900000000001</v>
      </c>
      <c r="G1103" s="4">
        <v>4.0872000000000002</v>
      </c>
      <c r="H1103" s="4">
        <v>5.1921999999999997</v>
      </c>
      <c r="I1103" s="4">
        <v>6.3042999999999996</v>
      </c>
      <c r="J1103" s="4">
        <v>70.001999999999995</v>
      </c>
      <c r="K1103" s="4">
        <v>123.3359</v>
      </c>
      <c r="L1103" s="4">
        <v>131.2422</v>
      </c>
      <c r="M1103" s="4">
        <v>127.8125</v>
      </c>
      <c r="N1103" s="4">
        <v>2.1240000000000001</v>
      </c>
      <c r="O1103" s="4">
        <v>0.85099999999999998</v>
      </c>
      <c r="P1103" s="4">
        <v>1.0938000000000001</v>
      </c>
      <c r="Q1103" s="4">
        <v>1.2867999999999999</v>
      </c>
    </row>
    <row r="1104" spans="1:17" ht="15" customHeight="1" x14ac:dyDescent="0.2">
      <c r="A1104" s="3">
        <v>43804</v>
      </c>
      <c r="B1104" s="4">
        <v>38.200000000000003</v>
      </c>
      <c r="C1104" s="4">
        <v>1</v>
      </c>
      <c r="D1104" s="4">
        <v>-1.3</v>
      </c>
      <c r="E1104" s="4">
        <v>-0.6</v>
      </c>
      <c r="F1104" s="4">
        <v>16.542300000000001</v>
      </c>
      <c r="G1104" s="4">
        <v>4.0957999999999997</v>
      </c>
      <c r="H1104" s="4">
        <v>5.2008999999999999</v>
      </c>
      <c r="I1104" s="4">
        <v>6.3139000000000003</v>
      </c>
      <c r="J1104" s="4">
        <v>70.524000000000001</v>
      </c>
      <c r="K1104" s="4">
        <v>123.4375</v>
      </c>
      <c r="L1104" s="4">
        <v>131.35159999999999</v>
      </c>
      <c r="M1104" s="4">
        <v>128</v>
      </c>
      <c r="N1104" s="4">
        <v>2.0785999999999998</v>
      </c>
      <c r="O1104" s="4">
        <v>0.83919999999999995</v>
      </c>
      <c r="P1104" s="4">
        <v>1.0840000000000001</v>
      </c>
      <c r="Q1104" s="4">
        <v>1.2673000000000001</v>
      </c>
    </row>
    <row r="1105" spans="1:17" ht="15" customHeight="1" x14ac:dyDescent="0.2">
      <c r="A1105" s="3">
        <v>43805</v>
      </c>
      <c r="B1105" s="4">
        <v>37.299999999999997</v>
      </c>
      <c r="C1105" s="4">
        <v>2.4</v>
      </c>
      <c r="D1105" s="4">
        <v>-1.3</v>
      </c>
      <c r="E1105" s="4">
        <v>-1.6</v>
      </c>
      <c r="F1105" s="4">
        <v>16.5456</v>
      </c>
      <c r="G1105" s="4">
        <v>4.0989000000000004</v>
      </c>
      <c r="H1105" s="4">
        <v>5.2042000000000002</v>
      </c>
      <c r="I1105" s="4">
        <v>6.3173000000000004</v>
      </c>
      <c r="J1105" s="4">
        <v>70.561000000000007</v>
      </c>
      <c r="K1105" s="4">
        <v>123.5</v>
      </c>
      <c r="L1105" s="4">
        <v>131.4375</v>
      </c>
      <c r="M1105" s="4">
        <v>128.09379999999999</v>
      </c>
      <c r="N1105" s="4">
        <v>2.0752000000000002</v>
      </c>
      <c r="O1105" s="4">
        <v>0.82979999999999998</v>
      </c>
      <c r="P1105" s="4">
        <v>1.0736000000000001</v>
      </c>
      <c r="Q1105" s="4">
        <v>1.2568999999999999</v>
      </c>
    </row>
    <row r="1106" spans="1:17" ht="15" customHeight="1" x14ac:dyDescent="0.2">
      <c r="A1106" s="3">
        <v>43808</v>
      </c>
      <c r="B1106" s="4">
        <v>37</v>
      </c>
      <c r="C1106" s="4">
        <v>1.6</v>
      </c>
      <c r="D1106" s="4">
        <v>-1.8</v>
      </c>
      <c r="E1106" s="4">
        <v>-1.9</v>
      </c>
      <c r="F1106" s="4">
        <v>16.550599999999999</v>
      </c>
      <c r="G1106" s="4">
        <v>4.1025999999999998</v>
      </c>
      <c r="H1106" s="4">
        <v>5.2084999999999999</v>
      </c>
      <c r="I1106" s="4">
        <v>6.3217999999999996</v>
      </c>
      <c r="J1106" s="4">
        <v>70.728999999999999</v>
      </c>
      <c r="K1106" s="4">
        <v>123.6641</v>
      </c>
      <c r="L1106" s="4">
        <v>131.64840000000001</v>
      </c>
      <c r="M1106" s="4">
        <v>128.3047</v>
      </c>
      <c r="N1106" s="4">
        <v>2.0605000000000002</v>
      </c>
      <c r="O1106" s="4">
        <v>0.80059999999999998</v>
      </c>
      <c r="P1106" s="4">
        <v>1.0452999999999999</v>
      </c>
      <c r="Q1106" s="4">
        <v>1.2322</v>
      </c>
    </row>
    <row r="1107" spans="1:17" ht="15" customHeight="1" x14ac:dyDescent="0.2">
      <c r="A1107" s="3">
        <v>43809</v>
      </c>
      <c r="B1107" s="4">
        <v>38.4</v>
      </c>
      <c r="C1107" s="4">
        <v>2.1</v>
      </c>
      <c r="D1107" s="4">
        <v>-0.9</v>
      </c>
      <c r="E1107" s="4">
        <v>-0.6</v>
      </c>
      <c r="F1107" s="4">
        <v>16.549600000000002</v>
      </c>
      <c r="G1107" s="4">
        <v>4.1040999999999999</v>
      </c>
      <c r="H1107" s="4">
        <v>5.2093999999999996</v>
      </c>
      <c r="I1107" s="4">
        <v>6.3223000000000003</v>
      </c>
      <c r="J1107" s="4">
        <v>70.459000000000003</v>
      </c>
      <c r="K1107" s="4">
        <v>123.5</v>
      </c>
      <c r="L1107" s="4">
        <v>131.4375</v>
      </c>
      <c r="M1107" s="4">
        <v>128.0625</v>
      </c>
      <c r="N1107" s="4">
        <v>2.0830000000000002</v>
      </c>
      <c r="O1107" s="4">
        <v>0.83509999999999995</v>
      </c>
      <c r="P1107" s="4">
        <v>1.0774999999999999</v>
      </c>
      <c r="Q1107" s="4">
        <v>1.2632000000000001</v>
      </c>
    </row>
    <row r="1108" spans="1:17" ht="15" customHeight="1" x14ac:dyDescent="0.2">
      <c r="A1108" s="3">
        <v>43810</v>
      </c>
      <c r="B1108" s="4">
        <v>34.4</v>
      </c>
      <c r="C1108" s="4">
        <v>0.5</v>
      </c>
      <c r="D1108" s="4">
        <v>-1.4</v>
      </c>
      <c r="E1108" s="4">
        <v>-1.6</v>
      </c>
      <c r="F1108" s="4">
        <v>16.567</v>
      </c>
      <c r="G1108" s="4">
        <v>4.1073000000000004</v>
      </c>
      <c r="H1108" s="4">
        <v>5.2129000000000003</v>
      </c>
      <c r="I1108" s="4">
        <v>6.3270999999999997</v>
      </c>
      <c r="J1108" s="4">
        <v>71.524000000000001</v>
      </c>
      <c r="K1108" s="4">
        <v>123.5859</v>
      </c>
      <c r="L1108" s="4">
        <v>131.54689999999999</v>
      </c>
      <c r="M1108" s="4">
        <v>128.3125</v>
      </c>
      <c r="N1108" s="4">
        <v>1.9930000000000001</v>
      </c>
      <c r="O1108" s="4">
        <v>0.82110000000000005</v>
      </c>
      <c r="P1108" s="4">
        <v>1.0638000000000001</v>
      </c>
      <c r="Q1108" s="4">
        <v>1.2337</v>
      </c>
    </row>
    <row r="1109" spans="1:17" ht="15" customHeight="1" x14ac:dyDescent="0.2">
      <c r="A1109" s="3">
        <v>43811</v>
      </c>
      <c r="B1109" s="4">
        <v>36.200000000000003</v>
      </c>
      <c r="C1109" s="4">
        <v>1.9</v>
      </c>
      <c r="D1109" s="4">
        <v>-1.9</v>
      </c>
      <c r="E1109" s="4">
        <v>-1.8</v>
      </c>
      <c r="F1109" s="4">
        <v>16.561299999999999</v>
      </c>
      <c r="G1109" s="4">
        <v>4.1154999999999999</v>
      </c>
      <c r="H1109" s="4">
        <v>5.2202999999999999</v>
      </c>
      <c r="I1109" s="4">
        <v>6.3326000000000002</v>
      </c>
      <c r="J1109" s="4">
        <v>70.513999999999996</v>
      </c>
      <c r="K1109" s="4">
        <v>123.6172</v>
      </c>
      <c r="L1109" s="4">
        <v>131.4922</v>
      </c>
      <c r="M1109" s="4">
        <v>128.03129999999999</v>
      </c>
      <c r="N1109" s="4">
        <v>2.0769000000000002</v>
      </c>
      <c r="O1109" s="4">
        <v>0.82299999999999995</v>
      </c>
      <c r="P1109" s="4">
        <v>1.0774999999999999</v>
      </c>
      <c r="Q1109" s="4">
        <v>1.2719</v>
      </c>
    </row>
    <row r="1110" spans="1:17" ht="15" customHeight="1" x14ac:dyDescent="0.2">
      <c r="A1110" s="3">
        <v>43812</v>
      </c>
      <c r="B1110" s="4">
        <v>40.1</v>
      </c>
      <c r="C1110" s="4">
        <v>3.5</v>
      </c>
      <c r="D1110" s="4">
        <v>-0.8</v>
      </c>
      <c r="E1110" s="4">
        <v>-0.8</v>
      </c>
      <c r="F1110" s="4">
        <v>16.545400000000001</v>
      </c>
      <c r="G1110" s="4">
        <v>4.1177000000000001</v>
      </c>
      <c r="H1110" s="4">
        <v>5.2213000000000003</v>
      </c>
      <c r="I1110" s="4">
        <v>6.3319999999999999</v>
      </c>
      <c r="J1110" s="4">
        <v>69.177999999999997</v>
      </c>
      <c r="K1110" s="4">
        <v>123.5547</v>
      </c>
      <c r="L1110" s="4">
        <v>131.28129999999999</v>
      </c>
      <c r="M1110" s="4">
        <v>127.6563</v>
      </c>
      <c r="N1110" s="4">
        <v>2.1909999999999998</v>
      </c>
      <c r="O1110" s="4">
        <v>0.83779999999999999</v>
      </c>
      <c r="P1110" s="4">
        <v>1.1096999999999999</v>
      </c>
      <c r="Q1110" s="4">
        <v>1.3191999999999999</v>
      </c>
    </row>
    <row r="1111" spans="1:17" ht="15" customHeight="1" x14ac:dyDescent="0.2">
      <c r="A1111" s="3">
        <v>43815</v>
      </c>
      <c r="B1111" s="4">
        <v>40.9</v>
      </c>
      <c r="C1111" s="4">
        <v>0.2</v>
      </c>
      <c r="D1111" s="4">
        <v>-2.4</v>
      </c>
      <c r="E1111" s="4">
        <v>-2.2999999999999998</v>
      </c>
      <c r="F1111" s="4">
        <v>16.5548</v>
      </c>
      <c r="G1111" s="4">
        <v>4.1246999999999998</v>
      </c>
      <c r="H1111" s="4">
        <v>5.2301000000000002</v>
      </c>
      <c r="I1111" s="4">
        <v>6.3422000000000001</v>
      </c>
      <c r="J1111" s="4">
        <v>69.650000000000006</v>
      </c>
      <c r="K1111" s="4">
        <v>124.2109</v>
      </c>
      <c r="L1111" s="4">
        <v>132.0703</v>
      </c>
      <c r="M1111" s="4">
        <v>128.53129999999999</v>
      </c>
      <c r="N1111" s="4">
        <v>2.15</v>
      </c>
      <c r="O1111" s="4">
        <v>0.71399999999999997</v>
      </c>
      <c r="P1111" s="4">
        <v>0.99890000000000001</v>
      </c>
      <c r="Q1111" s="4">
        <v>1.2130000000000001</v>
      </c>
    </row>
    <row r="1112" spans="1:17" ht="15" customHeight="1" x14ac:dyDescent="0.2">
      <c r="A1112" s="3">
        <v>43816</v>
      </c>
      <c r="B1112" s="4">
        <v>41.5</v>
      </c>
      <c r="C1112" s="4">
        <v>0.7</v>
      </c>
      <c r="D1112" s="4">
        <v>-2.5</v>
      </c>
      <c r="E1112" s="4">
        <v>-2.1</v>
      </c>
      <c r="F1112" s="4">
        <v>16.556699999999999</v>
      </c>
      <c r="G1112" s="4">
        <v>4.1272000000000002</v>
      </c>
      <c r="H1112" s="4">
        <v>5.2328000000000001</v>
      </c>
      <c r="I1112" s="4">
        <v>6.3445999999999998</v>
      </c>
      <c r="J1112" s="4">
        <v>69.593000000000004</v>
      </c>
      <c r="K1112" s="4">
        <v>124.1953</v>
      </c>
      <c r="L1112" s="4">
        <v>132.0703</v>
      </c>
      <c r="M1112" s="4">
        <v>128.5</v>
      </c>
      <c r="N1112" s="4">
        <v>2.1545000000000001</v>
      </c>
      <c r="O1112" s="4">
        <v>0.71970000000000001</v>
      </c>
      <c r="P1112" s="4">
        <v>1.0007999999999999</v>
      </c>
      <c r="Q1112" s="4">
        <v>1.2181</v>
      </c>
    </row>
    <row r="1113" spans="1:17" ht="15" customHeight="1" x14ac:dyDescent="0.2">
      <c r="A1113" s="3">
        <v>43817</v>
      </c>
      <c r="B1113" s="4">
        <v>41.3</v>
      </c>
      <c r="C1113" s="4">
        <v>0.3</v>
      </c>
      <c r="D1113" s="4">
        <v>-2.8</v>
      </c>
      <c r="E1113" s="4">
        <v>-2.5</v>
      </c>
      <c r="F1113" s="4">
        <v>16.566099999999999</v>
      </c>
      <c r="G1113" s="4">
        <v>4.1311999999999998</v>
      </c>
      <c r="H1113" s="4">
        <v>5.2378</v>
      </c>
      <c r="I1113" s="4">
        <v>6.3505000000000003</v>
      </c>
      <c r="J1113" s="4">
        <v>70.073999999999998</v>
      </c>
      <c r="K1113" s="4">
        <v>124.4063</v>
      </c>
      <c r="L1113" s="4">
        <v>132.3828</v>
      </c>
      <c r="M1113" s="4">
        <v>128.8828</v>
      </c>
      <c r="N1113" s="4">
        <v>2.113</v>
      </c>
      <c r="O1113" s="4">
        <v>0.68189999999999995</v>
      </c>
      <c r="P1113" s="4">
        <v>0.95840000000000003</v>
      </c>
      <c r="Q1113" s="4">
        <v>1.1726000000000001</v>
      </c>
    </row>
    <row r="1114" spans="1:17" ht="15" customHeight="1" x14ac:dyDescent="0.2">
      <c r="A1114" s="3">
        <v>43818</v>
      </c>
      <c r="B1114" s="4">
        <v>39.1</v>
      </c>
      <c r="C1114" s="4">
        <v>-0.9</v>
      </c>
      <c r="D1114" s="4">
        <v>-4.3</v>
      </c>
      <c r="E1114" s="4">
        <v>-4</v>
      </c>
      <c r="F1114" s="4">
        <v>16.5778</v>
      </c>
      <c r="G1114" s="4">
        <v>4.1403999999999996</v>
      </c>
      <c r="H1114" s="4">
        <v>5.2476000000000003</v>
      </c>
      <c r="I1114" s="4">
        <v>6.3604000000000003</v>
      </c>
      <c r="J1114" s="4">
        <v>70.320999999999998</v>
      </c>
      <c r="K1114" s="4">
        <v>124.5938</v>
      </c>
      <c r="L1114" s="4">
        <v>132.625</v>
      </c>
      <c r="M1114" s="4">
        <v>129.1172</v>
      </c>
      <c r="N1114" s="4">
        <v>2.0910000000000002</v>
      </c>
      <c r="O1114" s="4">
        <v>0.65429999999999999</v>
      </c>
      <c r="P1114" s="4">
        <v>0.93010000000000004</v>
      </c>
      <c r="Q1114" s="4">
        <v>1.1477999999999999</v>
      </c>
    </row>
    <row r="1115" spans="1:17" ht="15" customHeight="1" x14ac:dyDescent="0.2">
      <c r="A1115" s="3">
        <v>43819</v>
      </c>
      <c r="B1115" s="4">
        <v>42</v>
      </c>
      <c r="C1115" s="4">
        <v>1.1000000000000001</v>
      </c>
      <c r="D1115" s="4">
        <v>-1.8</v>
      </c>
      <c r="E1115" s="4">
        <v>-1.5</v>
      </c>
      <c r="F1115" s="4">
        <v>16.5718</v>
      </c>
      <c r="G1115" s="4">
        <v>4.1418999999999997</v>
      </c>
      <c r="H1115" s="4">
        <v>5.2477999999999998</v>
      </c>
      <c r="I1115" s="4">
        <v>6.3596000000000004</v>
      </c>
      <c r="J1115" s="4">
        <v>69.695999999999998</v>
      </c>
      <c r="K1115" s="4">
        <v>124.4297</v>
      </c>
      <c r="L1115" s="4">
        <v>132.3203</v>
      </c>
      <c r="M1115" s="4">
        <v>128.71879999999999</v>
      </c>
      <c r="N1115" s="4">
        <v>2.1440999999999999</v>
      </c>
      <c r="O1115" s="4">
        <v>0.68830000000000002</v>
      </c>
      <c r="P1115" s="4">
        <v>0.97529999999999994</v>
      </c>
      <c r="Q1115" s="4">
        <v>1.1975</v>
      </c>
    </row>
    <row r="1116" spans="1:17" ht="15" customHeight="1" x14ac:dyDescent="0.2">
      <c r="A1116" s="3">
        <v>43822</v>
      </c>
      <c r="B1116" s="4">
        <v>43.1</v>
      </c>
      <c r="C1116" s="4">
        <v>1.4</v>
      </c>
      <c r="D1116" s="4">
        <v>-1.8</v>
      </c>
      <c r="E1116" s="4">
        <v>-1.2</v>
      </c>
      <c r="F1116" s="4">
        <v>16.566199999999998</v>
      </c>
      <c r="G1116" s="4">
        <v>4.1440000000000001</v>
      </c>
      <c r="H1116" s="4">
        <v>5.2488999999999999</v>
      </c>
      <c r="I1116" s="4">
        <v>6.3596000000000004</v>
      </c>
      <c r="J1116" s="4">
        <v>69.103999999999999</v>
      </c>
      <c r="K1116" s="4">
        <v>124.3438</v>
      </c>
      <c r="L1116" s="4">
        <v>132.125</v>
      </c>
      <c r="M1116" s="4">
        <v>128.40629999999999</v>
      </c>
      <c r="N1116" s="4">
        <v>2.1945999999999999</v>
      </c>
      <c r="O1116" s="4">
        <v>0.70740000000000003</v>
      </c>
      <c r="P1116" s="4">
        <v>1.0049999999999999</v>
      </c>
      <c r="Q1116" s="4">
        <v>1.2367999999999999</v>
      </c>
    </row>
    <row r="1117" spans="1:17" ht="15" customHeight="1" x14ac:dyDescent="0.2">
      <c r="A1117" s="3">
        <v>43823</v>
      </c>
      <c r="B1117" s="4">
        <v>41.7</v>
      </c>
      <c r="C1117" s="4">
        <v>1</v>
      </c>
      <c r="D1117" s="4">
        <v>-2.4</v>
      </c>
      <c r="E1117" s="4">
        <v>-2.2999999999999998</v>
      </c>
      <c r="F1117" s="4">
        <v>16.5642</v>
      </c>
      <c r="G1117" s="4">
        <v>4.1459999999999999</v>
      </c>
      <c r="H1117" s="4">
        <v>5.25</v>
      </c>
      <c r="I1117" s="4">
        <v>6.3602999999999996</v>
      </c>
      <c r="J1117" s="4">
        <v>68.771000000000001</v>
      </c>
      <c r="K1117" s="4">
        <v>124.25</v>
      </c>
      <c r="L1117" s="4">
        <v>131.9375</v>
      </c>
      <c r="M1117" s="4">
        <v>128.1875</v>
      </c>
      <c r="N1117" s="4">
        <v>2.2229999999999999</v>
      </c>
      <c r="O1117" s="4">
        <v>0.72809999999999997</v>
      </c>
      <c r="P1117" s="4">
        <v>1.0336000000000001</v>
      </c>
      <c r="Q1117" s="4">
        <v>1.2646999999999999</v>
      </c>
    </row>
    <row r="1118" spans="1:17" ht="15" customHeight="1" x14ac:dyDescent="0.2">
      <c r="A1118" s="3">
        <v>43824</v>
      </c>
      <c r="B1118" s="4">
        <v>41.3</v>
      </c>
      <c r="C1118" s="4">
        <v>0.4</v>
      </c>
      <c r="D1118" s="4">
        <v>-2.7</v>
      </c>
      <c r="E1118" s="4">
        <v>-2.2999999999999998</v>
      </c>
      <c r="F1118" s="4">
        <v>16.569400000000002</v>
      </c>
      <c r="G1118" s="4">
        <v>4.1492000000000004</v>
      </c>
      <c r="H1118" s="4">
        <v>5.2534000000000001</v>
      </c>
      <c r="I1118" s="4">
        <v>6.3636999999999997</v>
      </c>
      <c r="J1118" s="4">
        <v>68.94</v>
      </c>
      <c r="K1118" s="4">
        <v>124.3359</v>
      </c>
      <c r="L1118" s="4">
        <v>132.03129999999999</v>
      </c>
      <c r="M1118" s="4">
        <v>128.27340000000001</v>
      </c>
      <c r="N1118" s="4">
        <v>2.2081</v>
      </c>
      <c r="O1118" s="4">
        <v>0.71430000000000005</v>
      </c>
      <c r="P1118" s="4">
        <v>1.0222</v>
      </c>
      <c r="Q1118" s="4">
        <v>1.2554000000000001</v>
      </c>
    </row>
    <row r="1119" spans="1:17" ht="15" customHeight="1" x14ac:dyDescent="0.2">
      <c r="A1119" s="3">
        <v>43825</v>
      </c>
      <c r="B1119" s="4">
        <v>42.3</v>
      </c>
      <c r="C1119" s="4">
        <v>0.5</v>
      </c>
      <c r="D1119" s="4">
        <v>-3.4</v>
      </c>
      <c r="E1119" s="4">
        <v>-2.7</v>
      </c>
      <c r="F1119" s="4">
        <v>16.5654</v>
      </c>
      <c r="G1119" s="4">
        <v>4.1554000000000002</v>
      </c>
      <c r="H1119" s="4">
        <v>5.2582000000000004</v>
      </c>
      <c r="I1119" s="4">
        <v>6.3672000000000004</v>
      </c>
      <c r="J1119" s="4">
        <v>68.084000000000003</v>
      </c>
      <c r="K1119" s="4">
        <v>124.0703</v>
      </c>
      <c r="L1119" s="4">
        <v>131.64840000000001</v>
      </c>
      <c r="M1119" s="4">
        <v>127.76560000000001</v>
      </c>
      <c r="N1119" s="4">
        <v>2.2816000000000001</v>
      </c>
      <c r="O1119" s="4">
        <v>0.77310000000000001</v>
      </c>
      <c r="P1119" s="4">
        <v>1.0825</v>
      </c>
      <c r="Q1119" s="4">
        <v>1.3211999999999999</v>
      </c>
    </row>
    <row r="1120" spans="1:17" ht="15" customHeight="1" x14ac:dyDescent="0.2">
      <c r="A1120" s="3">
        <v>43826</v>
      </c>
      <c r="B1120" s="4">
        <v>42.8</v>
      </c>
      <c r="C1120" s="4">
        <v>0.6</v>
      </c>
      <c r="D1120" s="4">
        <v>-3</v>
      </c>
      <c r="E1120" s="4">
        <v>-2.5</v>
      </c>
      <c r="F1120" s="4">
        <v>16.571899999999999</v>
      </c>
      <c r="G1120" s="4">
        <v>4.1596000000000002</v>
      </c>
      <c r="H1120" s="4">
        <v>5.2632000000000003</v>
      </c>
      <c r="I1120" s="4">
        <v>6.3727</v>
      </c>
      <c r="J1120" s="4">
        <v>68.349000000000004</v>
      </c>
      <c r="K1120" s="4">
        <v>124.3125</v>
      </c>
      <c r="L1120" s="4">
        <v>131.9453</v>
      </c>
      <c r="M1120" s="4">
        <v>128.09379999999999</v>
      </c>
      <c r="N1120" s="4">
        <v>2.2578999999999998</v>
      </c>
      <c r="O1120" s="4">
        <v>0.72960000000000003</v>
      </c>
      <c r="P1120" s="4">
        <v>1.0423</v>
      </c>
      <c r="Q1120" s="4">
        <v>1.2822</v>
      </c>
    </row>
    <row r="1121" spans="1:17" ht="15" customHeight="1" x14ac:dyDescent="0.2">
      <c r="A1121" s="3">
        <v>43829</v>
      </c>
      <c r="B1121" s="4">
        <v>42.5</v>
      </c>
      <c r="C1121" s="4">
        <v>0.3</v>
      </c>
      <c r="D1121" s="4">
        <v>-3.7</v>
      </c>
      <c r="E1121" s="4">
        <v>-3.3</v>
      </c>
      <c r="F1121" s="4">
        <v>16.5716</v>
      </c>
      <c r="G1121" s="4">
        <v>4.1619999999999999</v>
      </c>
      <c r="H1121" s="4">
        <v>5.2652999999999999</v>
      </c>
      <c r="I1121" s="4">
        <v>6.3746</v>
      </c>
      <c r="J1121" s="4">
        <v>68.132999999999996</v>
      </c>
      <c r="K1121" s="4">
        <v>124.2813</v>
      </c>
      <c r="L1121" s="4">
        <v>131.8828</v>
      </c>
      <c r="M1121" s="4">
        <v>128.0078</v>
      </c>
      <c r="N1121" s="4">
        <v>2.2766000000000002</v>
      </c>
      <c r="O1121" s="4">
        <v>0.73819999999999997</v>
      </c>
      <c r="P1121" s="4">
        <v>1.0530999999999999</v>
      </c>
      <c r="Q1121" s="4">
        <v>1.2939000000000001</v>
      </c>
    </row>
    <row r="1122" spans="1:17" ht="15" customHeight="1" x14ac:dyDescent="0.2">
      <c r="A1122" s="3">
        <v>43830</v>
      </c>
      <c r="B1122" s="4">
        <v>42.1</v>
      </c>
      <c r="C1122" s="4">
        <v>-0.9</v>
      </c>
      <c r="D1122" s="4">
        <v>-4.0999999999999996</v>
      </c>
      <c r="E1122" s="4">
        <v>-4</v>
      </c>
      <c r="F1122" s="4">
        <v>16.578600000000002</v>
      </c>
      <c r="G1122" s="4">
        <v>4.1654999999999998</v>
      </c>
      <c r="H1122" s="4">
        <v>5.2689000000000004</v>
      </c>
      <c r="I1122" s="4">
        <v>6.3788</v>
      </c>
      <c r="J1122" s="4">
        <v>68.438000000000002</v>
      </c>
      <c r="K1122" s="4">
        <v>124.3984</v>
      </c>
      <c r="L1122" s="4">
        <v>132.0078</v>
      </c>
      <c r="M1122" s="4">
        <v>128.1953</v>
      </c>
      <c r="N1122" s="4">
        <v>2.2494999999999998</v>
      </c>
      <c r="O1122" s="4">
        <v>0.71860000000000002</v>
      </c>
      <c r="P1122" s="4">
        <v>1.0373000000000001</v>
      </c>
      <c r="Q1122" s="4">
        <v>1.2722</v>
      </c>
    </row>
    <row r="1123" spans="1:17" ht="15" customHeight="1" x14ac:dyDescent="0.2">
      <c r="A1123" s="3">
        <v>43831</v>
      </c>
      <c r="B1123" s="4">
        <v>42</v>
      </c>
      <c r="C1123" s="4">
        <v>-0.7</v>
      </c>
      <c r="D1123" s="4">
        <v>-4</v>
      </c>
      <c r="E1123" s="4">
        <v>-3.9</v>
      </c>
      <c r="F1123" s="4">
        <v>16.581399999999999</v>
      </c>
      <c r="G1123" s="4">
        <v>4.1680999999999999</v>
      </c>
      <c r="H1123" s="4">
        <v>5.2714999999999996</v>
      </c>
      <c r="I1123" s="4">
        <v>6.3815</v>
      </c>
      <c r="J1123" s="4">
        <v>68.438000000000002</v>
      </c>
      <c r="K1123" s="4">
        <v>124.3984</v>
      </c>
      <c r="L1123" s="4">
        <v>132.0078</v>
      </c>
      <c r="M1123" s="4">
        <v>128.1953</v>
      </c>
      <c r="N1123" s="4">
        <v>2.2490999999999999</v>
      </c>
      <c r="O1123" s="4">
        <v>0.72119999999999995</v>
      </c>
      <c r="P1123" s="4">
        <v>1.0392999999999999</v>
      </c>
      <c r="Q1123" s="4">
        <v>1.2734000000000001</v>
      </c>
    </row>
    <row r="1124" spans="1:17" ht="15" customHeight="1" x14ac:dyDescent="0.2">
      <c r="A1124" s="3">
        <v>43832</v>
      </c>
      <c r="B1124" s="4">
        <v>42.3</v>
      </c>
      <c r="C1124" s="4">
        <v>-0.2</v>
      </c>
      <c r="D1124" s="4">
        <v>-2.4</v>
      </c>
      <c r="E1124" s="4">
        <v>-1.7</v>
      </c>
      <c r="F1124" s="4">
        <v>16.586099999999998</v>
      </c>
      <c r="G1124" s="4">
        <v>4.1756000000000002</v>
      </c>
      <c r="H1124" s="4">
        <v>5.2785000000000002</v>
      </c>
      <c r="I1124" s="4">
        <v>6.3879999999999999</v>
      </c>
      <c r="J1124" s="4">
        <v>68.191999999999993</v>
      </c>
      <c r="K1124" s="4">
        <v>124.3359</v>
      </c>
      <c r="L1124" s="4">
        <v>131.89840000000001</v>
      </c>
      <c r="M1124" s="4">
        <v>128.03129999999999</v>
      </c>
      <c r="N1124" s="4">
        <v>2.2694000000000001</v>
      </c>
      <c r="O1124" s="4">
        <v>0.74109999999999998</v>
      </c>
      <c r="P1124" s="4">
        <v>1.0606</v>
      </c>
      <c r="Q1124" s="4">
        <v>1.2969999999999999</v>
      </c>
    </row>
    <row r="1125" spans="1:17" ht="15" customHeight="1" x14ac:dyDescent="0.2">
      <c r="A1125" s="3">
        <v>43833</v>
      </c>
      <c r="B1125" s="4">
        <v>42.9</v>
      </c>
      <c r="C1125" s="4">
        <v>1.8</v>
      </c>
      <c r="D1125" s="4">
        <v>-1</v>
      </c>
      <c r="E1125" s="4">
        <v>-0.9</v>
      </c>
      <c r="F1125" s="4">
        <v>16.593299999999999</v>
      </c>
      <c r="G1125" s="4">
        <v>4.1787000000000001</v>
      </c>
      <c r="H1125" s="4">
        <v>5.2820999999999998</v>
      </c>
      <c r="I1125" s="4">
        <v>6.3921999999999999</v>
      </c>
      <c r="J1125" s="4">
        <v>68.509</v>
      </c>
      <c r="K1125" s="4">
        <v>124.4063</v>
      </c>
      <c r="L1125" s="4">
        <v>132.03129999999999</v>
      </c>
      <c r="M1125" s="4">
        <v>128.21879999999999</v>
      </c>
      <c r="N1125" s="4">
        <v>2.2414999999999998</v>
      </c>
      <c r="O1125" s="4">
        <v>0.73040000000000005</v>
      </c>
      <c r="P1125" s="4">
        <v>1.0438000000000001</v>
      </c>
      <c r="Q1125" s="4">
        <v>1.2753000000000001</v>
      </c>
    </row>
    <row r="1126" spans="1:17" ht="15" customHeight="1" x14ac:dyDescent="0.2">
      <c r="A1126" s="3">
        <v>43836</v>
      </c>
      <c r="B1126" s="4">
        <v>42.3</v>
      </c>
      <c r="C1126" s="4">
        <v>1.3</v>
      </c>
      <c r="D1126" s="4">
        <v>-2.1</v>
      </c>
      <c r="E1126" s="4">
        <v>-1.5</v>
      </c>
      <c r="F1126" s="4">
        <v>16.597999999999999</v>
      </c>
      <c r="G1126" s="4">
        <v>4.1817000000000002</v>
      </c>
      <c r="H1126" s="4">
        <v>5.2858000000000001</v>
      </c>
      <c r="I1126" s="4">
        <v>6.3959999999999999</v>
      </c>
      <c r="J1126" s="4">
        <v>68.643000000000001</v>
      </c>
      <c r="K1126" s="4">
        <v>124.4609</v>
      </c>
      <c r="L1126" s="4">
        <v>132.16409999999999</v>
      </c>
      <c r="M1126" s="4">
        <v>128.34379999999999</v>
      </c>
      <c r="N1126" s="4">
        <v>2.2294999999999998</v>
      </c>
      <c r="O1126" s="4">
        <v>0.72270000000000001</v>
      </c>
      <c r="P1126" s="4">
        <v>1.0269999999999999</v>
      </c>
      <c r="Q1126" s="4">
        <v>1.2613000000000001</v>
      </c>
    </row>
    <row r="1127" spans="1:17" ht="15" customHeight="1" x14ac:dyDescent="0.2">
      <c r="A1127" s="3">
        <v>43837</v>
      </c>
      <c r="B1127" s="4">
        <v>42.5</v>
      </c>
      <c r="C1127" s="4">
        <v>1.1000000000000001</v>
      </c>
      <c r="D1127" s="4">
        <v>-2.1</v>
      </c>
      <c r="E1127" s="4">
        <v>-1.8</v>
      </c>
      <c r="F1127" s="4">
        <v>16.5932</v>
      </c>
      <c r="G1127" s="4">
        <v>4.1833999999999998</v>
      </c>
      <c r="H1127" s="4">
        <v>5.2864000000000004</v>
      </c>
      <c r="I1127" s="4">
        <v>6.3959000000000001</v>
      </c>
      <c r="J1127" s="4">
        <v>68.116</v>
      </c>
      <c r="K1127" s="4">
        <v>124.3203</v>
      </c>
      <c r="L1127" s="4">
        <v>131.90629999999999</v>
      </c>
      <c r="M1127" s="4">
        <v>128.03129999999999</v>
      </c>
      <c r="N1127" s="4">
        <v>2.2751000000000001</v>
      </c>
      <c r="O1127" s="4">
        <v>0.75209999999999999</v>
      </c>
      <c r="P1127" s="4">
        <v>1.0653999999999999</v>
      </c>
      <c r="Q1127" s="4">
        <v>1.3005</v>
      </c>
    </row>
    <row r="1128" spans="1:17" ht="15" customHeight="1" x14ac:dyDescent="0.2">
      <c r="A1128" s="3">
        <v>43838</v>
      </c>
      <c r="B1128" s="4">
        <v>41.9</v>
      </c>
      <c r="C1128" s="4">
        <v>1.1000000000000001</v>
      </c>
      <c r="D1128" s="4">
        <v>-2.5</v>
      </c>
      <c r="E1128" s="4">
        <v>-2.7</v>
      </c>
      <c r="F1128" s="4">
        <v>16.592500000000001</v>
      </c>
      <c r="G1128" s="4">
        <v>4.1853999999999996</v>
      </c>
      <c r="H1128" s="4">
        <v>5.2880000000000003</v>
      </c>
      <c r="I1128" s="4">
        <v>6.3975</v>
      </c>
      <c r="J1128" s="4">
        <v>67.878</v>
      </c>
      <c r="K1128" s="4">
        <v>124.2266</v>
      </c>
      <c r="L1128" s="4">
        <v>131.78129999999999</v>
      </c>
      <c r="M1128" s="4">
        <v>127.9141</v>
      </c>
      <c r="N1128" s="4">
        <v>2.2955000000000001</v>
      </c>
      <c r="O1128" s="4">
        <v>0.77249999999999996</v>
      </c>
      <c r="P1128" s="4">
        <v>1.085</v>
      </c>
      <c r="Q1128" s="4">
        <v>1.3160000000000001</v>
      </c>
    </row>
    <row r="1129" spans="1:17" ht="15" customHeight="1" x14ac:dyDescent="0.2">
      <c r="A1129" s="3">
        <v>43839</v>
      </c>
      <c r="B1129" s="4">
        <v>43.5</v>
      </c>
      <c r="C1129" s="4">
        <v>1.5</v>
      </c>
      <c r="D1129" s="4">
        <v>-2.8</v>
      </c>
      <c r="E1129" s="4">
        <v>-2.2999999999999998</v>
      </c>
      <c r="F1129" s="4">
        <v>16.597300000000001</v>
      </c>
      <c r="G1129" s="4">
        <v>4.1938000000000004</v>
      </c>
      <c r="H1129" s="4">
        <v>5.2967000000000004</v>
      </c>
      <c r="I1129" s="4">
        <v>6.4057000000000004</v>
      </c>
      <c r="J1129" s="4">
        <v>67.638000000000005</v>
      </c>
      <c r="K1129" s="4">
        <v>124.3047</v>
      </c>
      <c r="L1129" s="4">
        <v>131.89060000000001</v>
      </c>
      <c r="M1129" s="4">
        <v>127.9453</v>
      </c>
      <c r="N1129" s="4">
        <v>2.3155000000000001</v>
      </c>
      <c r="O1129" s="4">
        <v>0.76559999999999995</v>
      </c>
      <c r="P1129" s="4">
        <v>1.0752999999999999</v>
      </c>
      <c r="Q1129" s="4">
        <v>1.3157000000000001</v>
      </c>
    </row>
    <row r="1130" spans="1:17" ht="15" customHeight="1" x14ac:dyDescent="0.2">
      <c r="A1130" s="3">
        <v>43840</v>
      </c>
      <c r="B1130" s="4">
        <v>43</v>
      </c>
      <c r="C1130" s="4">
        <v>1.1000000000000001</v>
      </c>
      <c r="D1130" s="4">
        <v>-3</v>
      </c>
      <c r="E1130" s="4">
        <v>-2.7</v>
      </c>
      <c r="F1130" s="4">
        <v>16.5928</v>
      </c>
      <c r="G1130" s="4">
        <v>4.1951000000000001</v>
      </c>
      <c r="H1130" s="4">
        <v>5.2968000000000002</v>
      </c>
      <c r="I1130" s="4">
        <v>6.4050000000000002</v>
      </c>
      <c r="J1130" s="4">
        <v>67.141999999999996</v>
      </c>
      <c r="K1130" s="4">
        <v>124.0938</v>
      </c>
      <c r="L1130" s="4">
        <v>131.5625</v>
      </c>
      <c r="M1130" s="4">
        <v>127.5625</v>
      </c>
      <c r="N1130" s="4">
        <v>2.359</v>
      </c>
      <c r="O1130" s="4">
        <v>0.80820000000000003</v>
      </c>
      <c r="P1130" s="4">
        <v>1.1236999999999999</v>
      </c>
      <c r="Q1130" s="4">
        <v>1.3636999999999999</v>
      </c>
    </row>
    <row r="1131" spans="1:17" ht="15" customHeight="1" x14ac:dyDescent="0.2">
      <c r="A1131" s="3">
        <v>43843</v>
      </c>
      <c r="B1131" s="4">
        <v>44.2</v>
      </c>
      <c r="C1131" s="4">
        <v>1.1000000000000001</v>
      </c>
      <c r="D1131" s="4">
        <v>-2.4</v>
      </c>
      <c r="E1131" s="4">
        <v>-2.2999999999999998</v>
      </c>
      <c r="F1131" s="4">
        <v>16.5992</v>
      </c>
      <c r="G1131" s="4">
        <v>4.1992000000000003</v>
      </c>
      <c r="H1131" s="4">
        <v>5.3015999999999996</v>
      </c>
      <c r="I1131" s="4">
        <v>6.4107000000000003</v>
      </c>
      <c r="J1131" s="4">
        <v>67.397000000000006</v>
      </c>
      <c r="K1131" s="4">
        <v>124.3125</v>
      </c>
      <c r="L1131" s="4">
        <v>131.84379999999999</v>
      </c>
      <c r="M1131" s="4">
        <v>127.9141</v>
      </c>
      <c r="N1131" s="4">
        <v>2.3359000000000001</v>
      </c>
      <c r="O1131" s="4">
        <v>0.76939999999999997</v>
      </c>
      <c r="P1131" s="4">
        <v>1.0858000000000001</v>
      </c>
      <c r="Q1131" s="4">
        <v>1.3219000000000001</v>
      </c>
    </row>
    <row r="1132" spans="1:17" ht="15" customHeight="1" x14ac:dyDescent="0.2">
      <c r="A1132" s="3">
        <v>43844</v>
      </c>
      <c r="B1132" s="4">
        <v>45.4</v>
      </c>
      <c r="C1132" s="4">
        <v>1.7</v>
      </c>
      <c r="D1132" s="4">
        <v>-1.1000000000000001</v>
      </c>
      <c r="E1132" s="4">
        <v>-0.9</v>
      </c>
      <c r="F1132" s="4">
        <v>16.6005</v>
      </c>
      <c r="G1132" s="4">
        <v>4.2013999999999996</v>
      </c>
      <c r="H1132" s="4">
        <v>5.3033000000000001</v>
      </c>
      <c r="I1132" s="4">
        <v>6.4122000000000003</v>
      </c>
      <c r="J1132" s="4">
        <v>67.296999999999997</v>
      </c>
      <c r="K1132" s="4">
        <v>124.25</v>
      </c>
      <c r="L1132" s="4">
        <v>131.72659999999999</v>
      </c>
      <c r="M1132" s="4">
        <v>127.7813</v>
      </c>
      <c r="N1132" s="4">
        <v>2.3443000000000001</v>
      </c>
      <c r="O1132" s="4">
        <v>0.78390000000000004</v>
      </c>
      <c r="P1132" s="4">
        <v>1.1043000000000001</v>
      </c>
      <c r="Q1132" s="4">
        <v>1.3392999999999999</v>
      </c>
    </row>
    <row r="1133" spans="1:17" ht="15" customHeight="1" x14ac:dyDescent="0.2">
      <c r="A1133" s="3">
        <v>43845</v>
      </c>
      <c r="B1133" s="4">
        <v>43.4</v>
      </c>
      <c r="C1133" s="4">
        <v>1.3</v>
      </c>
      <c r="D1133" s="4">
        <v>-1.7</v>
      </c>
      <c r="E1133" s="4">
        <v>-1.9</v>
      </c>
      <c r="F1133" s="4">
        <v>16.607099999999999</v>
      </c>
      <c r="G1133" s="4">
        <v>4.2046000000000001</v>
      </c>
      <c r="H1133" s="4">
        <v>5.3068</v>
      </c>
      <c r="I1133" s="4">
        <v>6.4161000000000001</v>
      </c>
      <c r="J1133" s="4">
        <v>67.563999999999993</v>
      </c>
      <c r="K1133" s="4">
        <v>124.3438</v>
      </c>
      <c r="L1133" s="4">
        <v>131.84379999999999</v>
      </c>
      <c r="M1133" s="4">
        <v>127.9297</v>
      </c>
      <c r="N1133" s="4">
        <v>2.3205</v>
      </c>
      <c r="O1133" s="4">
        <v>0.76880000000000004</v>
      </c>
      <c r="P1133" s="4">
        <v>1.0896999999999999</v>
      </c>
      <c r="Q1133" s="4">
        <v>1.3224</v>
      </c>
    </row>
    <row r="1134" spans="1:17" ht="15" customHeight="1" x14ac:dyDescent="0.2">
      <c r="A1134" s="3">
        <v>43846</v>
      </c>
      <c r="B1134" s="4">
        <v>43.6</v>
      </c>
      <c r="C1134" s="4">
        <v>0.6</v>
      </c>
      <c r="D1134" s="4">
        <v>-2.5</v>
      </c>
      <c r="E1134" s="4">
        <v>-2.4</v>
      </c>
      <c r="F1134" s="4">
        <v>16.608899999999998</v>
      </c>
      <c r="G1134" s="4">
        <v>4.2123999999999997</v>
      </c>
      <c r="H1134" s="4">
        <v>5.3139000000000003</v>
      </c>
      <c r="I1134" s="4">
        <v>6.2934999999999999</v>
      </c>
      <c r="J1134" s="4">
        <v>67.122</v>
      </c>
      <c r="K1134" s="4">
        <v>124.3125</v>
      </c>
      <c r="L1134" s="4">
        <v>131.7422</v>
      </c>
      <c r="M1134" s="4">
        <v>127.75</v>
      </c>
      <c r="N1134" s="4">
        <v>2.3584000000000001</v>
      </c>
      <c r="O1134" s="4">
        <v>0.78259999999999996</v>
      </c>
      <c r="P1134" s="4">
        <v>1.1097999999999999</v>
      </c>
      <c r="Q1134" s="4">
        <v>1.3478000000000001</v>
      </c>
    </row>
    <row r="1135" spans="1:17" ht="15" customHeight="1" x14ac:dyDescent="0.2">
      <c r="A1135" s="3">
        <v>43847</v>
      </c>
      <c r="B1135" s="4">
        <v>43.6</v>
      </c>
      <c r="C1135" s="4">
        <v>1</v>
      </c>
      <c r="D1135" s="4">
        <v>-2</v>
      </c>
      <c r="E1135" s="4">
        <v>-2</v>
      </c>
      <c r="F1135" s="4">
        <v>16.607500000000002</v>
      </c>
      <c r="G1135" s="4">
        <v>4.2140000000000004</v>
      </c>
      <c r="H1135" s="4">
        <v>5.3146000000000004</v>
      </c>
      <c r="I1135" s="4">
        <v>6.2934000000000001</v>
      </c>
      <c r="J1135" s="4">
        <v>66.835999999999999</v>
      </c>
      <c r="K1135" s="4">
        <v>124.1641</v>
      </c>
      <c r="L1135" s="4">
        <v>131.5078</v>
      </c>
      <c r="M1135" s="4">
        <v>127.4688</v>
      </c>
      <c r="N1135" s="4">
        <v>2.3834</v>
      </c>
      <c r="O1135" s="4">
        <v>0.81320000000000003</v>
      </c>
      <c r="P1135" s="4">
        <v>1.1448</v>
      </c>
      <c r="Q1135" s="4">
        <v>1.3833</v>
      </c>
    </row>
    <row r="1136" spans="1:17" ht="15" customHeight="1" x14ac:dyDescent="0.2">
      <c r="A1136" s="3">
        <v>43850</v>
      </c>
      <c r="B1136" s="4">
        <v>43.2</v>
      </c>
      <c r="C1136" s="4">
        <v>1</v>
      </c>
      <c r="D1136" s="4">
        <v>-1.8</v>
      </c>
      <c r="E1136" s="4">
        <v>-1.8</v>
      </c>
      <c r="F1136" s="4">
        <v>16.622</v>
      </c>
      <c r="G1136" s="4">
        <v>4.2188999999999997</v>
      </c>
      <c r="H1136" s="4">
        <v>5.3209999999999997</v>
      </c>
      <c r="I1136" s="4">
        <v>6.3014000000000001</v>
      </c>
      <c r="J1136" s="4">
        <v>67.644999999999996</v>
      </c>
      <c r="K1136" s="4">
        <v>124.5</v>
      </c>
      <c r="L1136" s="4">
        <v>131.97659999999999</v>
      </c>
      <c r="M1136" s="4">
        <v>128.03909999999999</v>
      </c>
      <c r="N1136" s="4">
        <v>2.3115000000000001</v>
      </c>
      <c r="O1136" s="4">
        <v>0.75249999999999995</v>
      </c>
      <c r="P1136" s="4">
        <v>1.0806</v>
      </c>
      <c r="Q1136" s="4">
        <v>1.3149999999999999</v>
      </c>
    </row>
    <row r="1137" spans="1:17" ht="15" customHeight="1" x14ac:dyDescent="0.2">
      <c r="A1137" s="3">
        <v>43851</v>
      </c>
      <c r="B1137" s="4">
        <v>43.1</v>
      </c>
      <c r="C1137" s="4">
        <v>1.2</v>
      </c>
      <c r="D1137" s="4">
        <v>-1.8</v>
      </c>
      <c r="E1137" s="4">
        <v>-1.6</v>
      </c>
      <c r="F1137" s="4">
        <v>16.629100000000001</v>
      </c>
      <c r="G1137" s="4">
        <v>4.2221000000000002</v>
      </c>
      <c r="H1137" s="4">
        <v>5.3247</v>
      </c>
      <c r="I1137" s="4">
        <v>6.3055000000000003</v>
      </c>
      <c r="J1137" s="4">
        <v>67.948999999999998</v>
      </c>
      <c r="K1137" s="4">
        <v>124.5938</v>
      </c>
      <c r="L1137" s="4">
        <v>132.1172</v>
      </c>
      <c r="M1137" s="4">
        <v>128.1875</v>
      </c>
      <c r="N1137" s="4">
        <v>2.2844000000000002</v>
      </c>
      <c r="O1137" s="4">
        <v>0.73750000000000004</v>
      </c>
      <c r="P1137" s="4">
        <v>1.0627</v>
      </c>
      <c r="Q1137" s="4">
        <v>1.2981</v>
      </c>
    </row>
    <row r="1138" spans="1:17" ht="15" customHeight="1" x14ac:dyDescent="0.2">
      <c r="A1138" s="3">
        <v>43852</v>
      </c>
      <c r="B1138" s="4">
        <v>42.6</v>
      </c>
      <c r="C1138" s="4">
        <v>0.9</v>
      </c>
      <c r="D1138" s="4">
        <v>-2</v>
      </c>
      <c r="E1138" s="4">
        <v>-1.5</v>
      </c>
      <c r="F1138" s="4">
        <v>16.637499999999999</v>
      </c>
      <c r="G1138" s="4">
        <v>4.2252999999999998</v>
      </c>
      <c r="H1138" s="4">
        <v>5.3284000000000002</v>
      </c>
      <c r="I1138" s="4">
        <v>6.3095999999999997</v>
      </c>
      <c r="J1138" s="4">
        <v>68.346000000000004</v>
      </c>
      <c r="K1138" s="4">
        <v>124.6797</v>
      </c>
      <c r="L1138" s="4">
        <v>132.2578</v>
      </c>
      <c r="M1138" s="4">
        <v>128.34379999999999</v>
      </c>
      <c r="N1138" s="4">
        <v>2.2494999999999998</v>
      </c>
      <c r="O1138" s="4">
        <v>0.72399999999999998</v>
      </c>
      <c r="P1138" s="4">
        <v>1.0448999999999999</v>
      </c>
      <c r="Q1138" s="4">
        <v>1.2804</v>
      </c>
    </row>
    <row r="1139" spans="1:17" ht="15" customHeight="1" x14ac:dyDescent="0.2">
      <c r="A1139" s="3">
        <v>43853</v>
      </c>
      <c r="B1139" s="4">
        <v>41.9</v>
      </c>
      <c r="C1139" s="4">
        <v>1.2</v>
      </c>
      <c r="D1139" s="4">
        <v>-1.6</v>
      </c>
      <c r="E1139" s="4">
        <v>-1.1000000000000001</v>
      </c>
      <c r="F1139" s="4">
        <v>16.6508</v>
      </c>
      <c r="G1139" s="4">
        <v>4.2324999999999999</v>
      </c>
      <c r="H1139" s="4">
        <v>5.3354999999999997</v>
      </c>
      <c r="I1139" s="4">
        <v>6.3171999999999997</v>
      </c>
      <c r="J1139" s="4">
        <v>68.707999999999998</v>
      </c>
      <c r="K1139" s="4">
        <v>124.5625</v>
      </c>
      <c r="L1139" s="4">
        <v>132.15629999999999</v>
      </c>
      <c r="M1139" s="4">
        <v>128.3125</v>
      </c>
      <c r="N1139" s="4">
        <v>2.2170999999999998</v>
      </c>
      <c r="O1139" s="4">
        <v>0.75390000000000001</v>
      </c>
      <c r="P1139" s="4">
        <v>1.0649</v>
      </c>
      <c r="Q1139" s="4">
        <v>1.2878000000000001</v>
      </c>
    </row>
    <row r="1140" spans="1:17" ht="15" customHeight="1" x14ac:dyDescent="0.2">
      <c r="A1140" s="3">
        <v>43854</v>
      </c>
      <c r="B1140" s="4">
        <v>39.9</v>
      </c>
      <c r="C1140" s="4">
        <v>-0.4</v>
      </c>
      <c r="D1140" s="4">
        <v>-3.4</v>
      </c>
      <c r="E1140" s="4">
        <v>-2.9</v>
      </c>
      <c r="F1140" s="4">
        <v>16.652999999999999</v>
      </c>
      <c r="G1140" s="4">
        <v>4.2355</v>
      </c>
      <c r="H1140" s="4">
        <v>5.3384999999999998</v>
      </c>
      <c r="I1140" s="4">
        <v>6.3201000000000001</v>
      </c>
      <c r="J1140" s="4">
        <v>68.668999999999997</v>
      </c>
      <c r="K1140" s="4">
        <v>124.625</v>
      </c>
      <c r="L1140" s="4">
        <v>132.21090000000001</v>
      </c>
      <c r="M1140" s="4">
        <v>128.34379999999999</v>
      </c>
      <c r="N1140" s="4">
        <v>2.2200000000000002</v>
      </c>
      <c r="O1140" s="4">
        <v>0.74480000000000002</v>
      </c>
      <c r="P1140" s="4">
        <v>1.0591999999999999</v>
      </c>
      <c r="Q1140" s="4">
        <v>1.2851999999999999</v>
      </c>
    </row>
    <row r="1141" spans="1:17" ht="15" customHeight="1" x14ac:dyDescent="0.2">
      <c r="A1141" s="3">
        <v>43857</v>
      </c>
      <c r="B1141" s="4">
        <v>40.9</v>
      </c>
      <c r="C1141" s="4">
        <v>0.5</v>
      </c>
      <c r="D1141" s="4">
        <v>-2.9</v>
      </c>
      <c r="E1141" s="4">
        <v>-2.1</v>
      </c>
      <c r="F1141" s="4">
        <v>16.652699999999999</v>
      </c>
      <c r="G1141" s="4">
        <v>4.2373000000000003</v>
      </c>
      <c r="H1141" s="4">
        <v>5.34</v>
      </c>
      <c r="I1141" s="4">
        <v>6.3209999999999997</v>
      </c>
      <c r="J1141" s="4">
        <v>68.456999999999994</v>
      </c>
      <c r="K1141" s="4">
        <v>124.5</v>
      </c>
      <c r="L1141" s="4">
        <v>132.0703</v>
      </c>
      <c r="M1141" s="4">
        <v>128.16409999999999</v>
      </c>
      <c r="N1141" s="4">
        <v>2.2378999999999998</v>
      </c>
      <c r="O1141" s="4">
        <v>0.77080000000000004</v>
      </c>
      <c r="P1141" s="4">
        <v>1.0809</v>
      </c>
      <c r="Q1141" s="4">
        <v>1.3081</v>
      </c>
    </row>
    <row r="1142" spans="1:17" ht="15" customHeight="1" x14ac:dyDescent="0.2">
      <c r="A1142" s="3">
        <v>43858</v>
      </c>
      <c r="B1142" s="4">
        <v>40.5</v>
      </c>
      <c r="C1142" s="4">
        <v>-0.1</v>
      </c>
      <c r="D1142" s="4">
        <v>-3.5</v>
      </c>
      <c r="E1142" s="4">
        <v>-3.2</v>
      </c>
      <c r="F1142" s="4">
        <v>16.653300000000002</v>
      </c>
      <c r="G1142" s="4">
        <v>4.2398999999999996</v>
      </c>
      <c r="H1142" s="4">
        <v>5.3422999999999998</v>
      </c>
      <c r="I1142" s="4">
        <v>6.3232999999999997</v>
      </c>
      <c r="J1142" s="4">
        <v>68.302999999999997</v>
      </c>
      <c r="K1142" s="4">
        <v>124.4922</v>
      </c>
      <c r="L1142" s="4">
        <v>132.03129999999999</v>
      </c>
      <c r="M1142" s="4">
        <v>128.1328</v>
      </c>
      <c r="N1142" s="4">
        <v>2.2511000000000001</v>
      </c>
      <c r="O1142" s="4">
        <v>0.77490000000000003</v>
      </c>
      <c r="P1142" s="4">
        <v>1.0882000000000001</v>
      </c>
      <c r="Q1142" s="4">
        <v>1.3130999999999999</v>
      </c>
    </row>
    <row r="1143" spans="1:17" ht="15" customHeight="1" x14ac:dyDescent="0.2">
      <c r="A1143" s="3">
        <v>43859</v>
      </c>
      <c r="B1143" s="4">
        <v>40.6</v>
      </c>
      <c r="C1143" s="4">
        <v>-0.2</v>
      </c>
      <c r="D1143" s="4">
        <v>-3.6</v>
      </c>
      <c r="E1143" s="4">
        <v>-3.2</v>
      </c>
      <c r="F1143" s="4">
        <v>16.6524</v>
      </c>
      <c r="G1143" s="4">
        <v>4.2417999999999996</v>
      </c>
      <c r="H1143" s="4">
        <v>5.3434999999999997</v>
      </c>
      <c r="I1143" s="4">
        <v>6.3238000000000003</v>
      </c>
      <c r="J1143" s="4">
        <v>68.052000000000007</v>
      </c>
      <c r="K1143" s="4">
        <v>124.375</v>
      </c>
      <c r="L1143" s="4">
        <v>131.84379999999999</v>
      </c>
      <c r="M1143" s="4">
        <v>127.9063</v>
      </c>
      <c r="N1143" s="4">
        <v>2.2724000000000002</v>
      </c>
      <c r="O1143" s="4">
        <v>0.79949999999999999</v>
      </c>
      <c r="P1143" s="4">
        <v>1.1165</v>
      </c>
      <c r="Q1143" s="4">
        <v>1.3418000000000001</v>
      </c>
    </row>
    <row r="1144" spans="1:17" ht="15" customHeight="1" x14ac:dyDescent="0.2">
      <c r="A1144" s="3">
        <v>43860</v>
      </c>
      <c r="B1144" s="4">
        <v>40.5</v>
      </c>
      <c r="C1144" s="4">
        <v>0.5</v>
      </c>
      <c r="D1144" s="4">
        <v>-3.1</v>
      </c>
      <c r="E1144" s="4">
        <v>-2.5</v>
      </c>
      <c r="F1144" s="4">
        <v>16.659099999999999</v>
      </c>
      <c r="G1144" s="4">
        <v>4.2492999999999999</v>
      </c>
      <c r="H1144" s="4">
        <v>5.3507999999999996</v>
      </c>
      <c r="I1144" s="4">
        <v>6.3308</v>
      </c>
      <c r="J1144" s="4">
        <v>67.947999999999993</v>
      </c>
      <c r="K1144" s="4">
        <v>124.3125</v>
      </c>
      <c r="L1144" s="4">
        <v>131.77340000000001</v>
      </c>
      <c r="M1144" s="4">
        <v>127.8047</v>
      </c>
      <c r="N1144" s="4">
        <v>2.2804000000000002</v>
      </c>
      <c r="O1144" s="4">
        <v>0.81899999999999995</v>
      </c>
      <c r="P1144" s="4">
        <v>1.1321000000000001</v>
      </c>
      <c r="Q1144" s="4">
        <v>1.3575999999999999</v>
      </c>
    </row>
    <row r="1145" spans="1:17" ht="15" customHeight="1" x14ac:dyDescent="0.2">
      <c r="A1145" s="3">
        <v>43861</v>
      </c>
      <c r="B1145" s="4">
        <v>40.4</v>
      </c>
      <c r="C1145" s="4">
        <v>-0.2</v>
      </c>
      <c r="D1145" s="4">
        <v>-4</v>
      </c>
      <c r="E1145" s="4">
        <v>-3.1</v>
      </c>
      <c r="F1145" s="4">
        <v>16.6646</v>
      </c>
      <c r="G1145" s="4">
        <v>4.2523</v>
      </c>
      <c r="H1145" s="4">
        <v>5.3544</v>
      </c>
      <c r="I1145" s="4">
        <v>6.335</v>
      </c>
      <c r="J1145" s="4">
        <v>68.138000000000005</v>
      </c>
      <c r="K1145" s="4">
        <v>124.375</v>
      </c>
      <c r="L1145" s="4">
        <v>131.90629999999999</v>
      </c>
      <c r="M1145" s="4">
        <v>127.9766</v>
      </c>
      <c r="N1145" s="4">
        <v>2.2635000000000001</v>
      </c>
      <c r="O1145" s="4">
        <v>0.80979999999999996</v>
      </c>
      <c r="P1145" s="4">
        <v>1.1153</v>
      </c>
      <c r="Q1145" s="4">
        <v>1.3379000000000001</v>
      </c>
    </row>
    <row r="1146" spans="1:17" ht="15" customHeight="1" x14ac:dyDescent="0.2">
      <c r="A1146" s="3">
        <v>43864</v>
      </c>
      <c r="B1146" s="4">
        <v>40.799999999999997</v>
      </c>
      <c r="C1146" s="4">
        <v>0.3</v>
      </c>
      <c r="D1146" s="4">
        <v>-1.9</v>
      </c>
      <c r="E1146" s="4">
        <v>-0.6</v>
      </c>
      <c r="F1146" s="4">
        <v>16.666899999999998</v>
      </c>
      <c r="G1146" s="4">
        <v>4.2544000000000004</v>
      </c>
      <c r="H1146" s="4">
        <v>5.3560999999999996</v>
      </c>
      <c r="I1146" s="4">
        <v>6.3364000000000003</v>
      </c>
      <c r="J1146" s="4">
        <v>68.105000000000004</v>
      </c>
      <c r="K1146" s="4">
        <v>124.2813</v>
      </c>
      <c r="L1146" s="4">
        <v>131.78129999999999</v>
      </c>
      <c r="M1146" s="4">
        <v>127.8438</v>
      </c>
      <c r="N1146" s="4">
        <v>2.2660999999999998</v>
      </c>
      <c r="O1146" s="4">
        <v>0.83</v>
      </c>
      <c r="P1146" s="4">
        <v>1.1347</v>
      </c>
      <c r="Q1146" s="4">
        <v>1.3552</v>
      </c>
    </row>
    <row r="1147" spans="1:17" ht="15" customHeight="1" x14ac:dyDescent="0.2">
      <c r="A1147" s="3">
        <v>43865</v>
      </c>
      <c r="B1147" s="4">
        <v>40.200000000000003</v>
      </c>
      <c r="C1147" s="4">
        <v>1.5</v>
      </c>
      <c r="D1147" s="4">
        <v>-1.1000000000000001</v>
      </c>
      <c r="E1147" s="4">
        <v>-0.8</v>
      </c>
      <c r="F1147" s="4">
        <v>16.678899999999999</v>
      </c>
      <c r="G1147" s="4">
        <v>4.2582000000000004</v>
      </c>
      <c r="H1147" s="4">
        <v>5.3606999999999996</v>
      </c>
      <c r="I1147" s="4">
        <v>6.3425000000000002</v>
      </c>
      <c r="J1147" s="4">
        <v>68.759</v>
      </c>
      <c r="K1147" s="4">
        <v>124.4609</v>
      </c>
      <c r="L1147" s="4">
        <v>132.03909999999999</v>
      </c>
      <c r="M1147" s="4">
        <v>128.21879999999999</v>
      </c>
      <c r="N1147" s="4">
        <v>2.2090999999999998</v>
      </c>
      <c r="O1147" s="4">
        <v>0.79890000000000005</v>
      </c>
      <c r="P1147" s="4">
        <v>1.1005</v>
      </c>
      <c r="Q1147" s="4">
        <v>1.3109999999999999</v>
      </c>
    </row>
    <row r="1148" spans="1:17" ht="15" customHeight="1" x14ac:dyDescent="0.2">
      <c r="A1148" s="3">
        <v>43866</v>
      </c>
      <c r="B1148" s="4">
        <v>39.799999999999997</v>
      </c>
      <c r="C1148" s="4">
        <v>1.3</v>
      </c>
      <c r="D1148" s="4">
        <v>-1.7</v>
      </c>
      <c r="E1148" s="4">
        <v>-1.5</v>
      </c>
      <c r="F1148" s="4">
        <v>16.681999999999999</v>
      </c>
      <c r="G1148" s="4">
        <v>4.2614999999999998</v>
      </c>
      <c r="H1148" s="4">
        <v>5.3643999999999998</v>
      </c>
      <c r="I1148" s="4">
        <v>6.3465999999999996</v>
      </c>
      <c r="J1148" s="4">
        <v>68.784000000000006</v>
      </c>
      <c r="K1148" s="4">
        <v>124.5625</v>
      </c>
      <c r="L1148" s="4">
        <v>132.1797</v>
      </c>
      <c r="M1148" s="4">
        <v>128.3672</v>
      </c>
      <c r="N1148" s="4">
        <v>2.2063999999999999</v>
      </c>
      <c r="O1148" s="4">
        <v>0.78249999999999997</v>
      </c>
      <c r="P1148" s="4">
        <v>1.0828</v>
      </c>
      <c r="Q1148" s="4">
        <v>1.2943</v>
      </c>
    </row>
    <row r="1149" spans="1:17" ht="15" customHeight="1" x14ac:dyDescent="0.2">
      <c r="A1149" s="3">
        <v>43867</v>
      </c>
      <c r="B1149" s="4">
        <v>39.6</v>
      </c>
      <c r="C1149" s="4">
        <v>0.3</v>
      </c>
      <c r="D1149" s="4">
        <v>-2.6</v>
      </c>
      <c r="E1149" s="4">
        <v>-2.1</v>
      </c>
      <c r="F1149" s="4">
        <v>16.6921</v>
      </c>
      <c r="G1149" s="4">
        <v>4.2704000000000004</v>
      </c>
      <c r="H1149" s="4">
        <v>5.3738000000000001</v>
      </c>
      <c r="I1149" s="4">
        <v>6.3562000000000003</v>
      </c>
      <c r="J1149" s="4">
        <v>68.915999999999997</v>
      </c>
      <c r="K1149" s="4">
        <v>124.7188</v>
      </c>
      <c r="L1149" s="4">
        <v>132.375</v>
      </c>
      <c r="M1149" s="4">
        <v>128.5547</v>
      </c>
      <c r="N1149" s="4">
        <v>2.194</v>
      </c>
      <c r="O1149" s="4">
        <v>0.76119999999999999</v>
      </c>
      <c r="P1149" s="4">
        <v>1.0611999999999999</v>
      </c>
      <c r="Q1149" s="4">
        <v>1.2753000000000001</v>
      </c>
    </row>
    <row r="1150" spans="1:17" ht="15" customHeight="1" x14ac:dyDescent="0.2">
      <c r="A1150" s="3">
        <v>43868</v>
      </c>
      <c r="B1150" s="4">
        <v>41</v>
      </c>
      <c r="C1150" s="4">
        <v>0.7</v>
      </c>
      <c r="D1150" s="4">
        <v>-1.9</v>
      </c>
      <c r="E1150" s="4">
        <v>-1.7</v>
      </c>
      <c r="F1150" s="4">
        <v>16.690300000000001</v>
      </c>
      <c r="G1150" s="4">
        <v>4.2729999999999997</v>
      </c>
      <c r="H1150" s="4">
        <v>5.3761000000000001</v>
      </c>
      <c r="I1150" s="4">
        <v>6.3582999999999998</v>
      </c>
      <c r="J1150" s="4">
        <v>68.599000000000004</v>
      </c>
      <c r="K1150" s="4">
        <v>124.7188</v>
      </c>
      <c r="L1150" s="4">
        <v>132.33590000000001</v>
      </c>
      <c r="M1150" s="4">
        <v>128.5</v>
      </c>
      <c r="N1150" s="4">
        <v>2.2208999999999999</v>
      </c>
      <c r="O1150" s="4">
        <v>0.76380000000000003</v>
      </c>
      <c r="P1150" s="4">
        <v>1.0686</v>
      </c>
      <c r="Q1150" s="4">
        <v>1.2830999999999999</v>
      </c>
    </row>
    <row r="1151" spans="1:17" ht="15" customHeight="1" x14ac:dyDescent="0.2">
      <c r="A1151" s="3">
        <v>43871</v>
      </c>
      <c r="B1151" s="4">
        <v>42.2</v>
      </c>
      <c r="C1151" s="4">
        <v>0.8</v>
      </c>
      <c r="D1151" s="4">
        <v>-1.1000000000000001</v>
      </c>
      <c r="E1151" s="4">
        <v>-0.9</v>
      </c>
      <c r="F1151" s="4">
        <v>16.691400000000002</v>
      </c>
      <c r="G1151" s="4">
        <v>4.2759</v>
      </c>
      <c r="H1151" s="4">
        <v>5.3785999999999996</v>
      </c>
      <c r="I1151" s="4">
        <v>6.3606999999999996</v>
      </c>
      <c r="J1151" s="4">
        <v>68.478999999999999</v>
      </c>
      <c r="K1151" s="4">
        <v>124.75</v>
      </c>
      <c r="L1151" s="4">
        <v>132.3125</v>
      </c>
      <c r="M1151" s="4">
        <v>128.46879999999999</v>
      </c>
      <c r="N1151" s="4">
        <v>2.2309999999999999</v>
      </c>
      <c r="O1151" s="4">
        <v>0.76060000000000005</v>
      </c>
      <c r="P1151" s="4">
        <v>1.0738000000000001</v>
      </c>
      <c r="Q1151" s="4">
        <v>1.288</v>
      </c>
    </row>
    <row r="1152" spans="1:17" ht="15" customHeight="1" x14ac:dyDescent="0.2">
      <c r="A1152" s="3">
        <v>43872</v>
      </c>
      <c r="B1152" s="4">
        <v>42.7</v>
      </c>
      <c r="C1152" s="4">
        <v>1.2</v>
      </c>
      <c r="D1152" s="4">
        <v>-1.1000000000000001</v>
      </c>
      <c r="E1152" s="4">
        <v>-0.4</v>
      </c>
      <c r="F1152" s="4">
        <v>16.6874</v>
      </c>
      <c r="G1152" s="4">
        <v>4.2773000000000003</v>
      </c>
      <c r="H1152" s="4">
        <v>5.3792</v>
      </c>
      <c r="I1152" s="4">
        <v>6.3601000000000001</v>
      </c>
      <c r="J1152" s="4">
        <v>68.013999999999996</v>
      </c>
      <c r="K1152" s="4">
        <v>124.5625</v>
      </c>
      <c r="L1152" s="4">
        <v>132.0625</v>
      </c>
      <c r="M1152" s="4">
        <v>128.125</v>
      </c>
      <c r="N1152" s="4">
        <v>2.2711000000000001</v>
      </c>
      <c r="O1152" s="4">
        <v>0.79800000000000004</v>
      </c>
      <c r="P1152" s="4">
        <v>1.1105</v>
      </c>
      <c r="Q1152" s="4">
        <v>1.3306</v>
      </c>
    </row>
    <row r="1153" spans="1:17" ht="15" customHeight="1" x14ac:dyDescent="0.2">
      <c r="A1153" s="3">
        <v>43873</v>
      </c>
      <c r="B1153" s="4">
        <v>44.2</v>
      </c>
      <c r="C1153" s="4">
        <v>2.5</v>
      </c>
      <c r="D1153" s="4">
        <v>0</v>
      </c>
      <c r="E1153" s="4">
        <v>0.5</v>
      </c>
      <c r="F1153" s="4">
        <v>16.6921</v>
      </c>
      <c r="G1153" s="4">
        <v>4.2797000000000001</v>
      </c>
      <c r="H1153" s="4">
        <v>5.3819999999999997</v>
      </c>
      <c r="I1153" s="4">
        <v>6.3635999999999999</v>
      </c>
      <c r="J1153" s="4">
        <v>68.147999999999996</v>
      </c>
      <c r="K1153" s="4">
        <v>124.5313</v>
      </c>
      <c r="L1153" s="4">
        <v>132.08590000000001</v>
      </c>
      <c r="M1153" s="4">
        <v>128.21879999999999</v>
      </c>
      <c r="N1153" s="4">
        <v>2.2591000000000001</v>
      </c>
      <c r="O1153" s="4">
        <v>0.80640000000000001</v>
      </c>
      <c r="P1153" s="4">
        <v>1.1092</v>
      </c>
      <c r="Q1153" s="4">
        <v>1.3205</v>
      </c>
    </row>
    <row r="1154" spans="1:17" ht="15" customHeight="1" x14ac:dyDescent="0.2">
      <c r="A1154" s="3">
        <v>43874</v>
      </c>
      <c r="B1154" s="4">
        <v>47.4</v>
      </c>
      <c r="C1154" s="4">
        <v>3.2</v>
      </c>
      <c r="D1154" s="4">
        <v>1.4</v>
      </c>
      <c r="E1154" s="4">
        <v>2.2999999999999998</v>
      </c>
      <c r="F1154" s="4">
        <v>16.702500000000001</v>
      </c>
      <c r="G1154" s="4">
        <v>4.2887000000000004</v>
      </c>
      <c r="H1154" s="4">
        <v>5.3913000000000002</v>
      </c>
      <c r="I1154" s="4">
        <v>6.3733000000000004</v>
      </c>
      <c r="J1154" s="4">
        <v>68.302000000000007</v>
      </c>
      <c r="K1154" s="4">
        <v>124.6875</v>
      </c>
      <c r="L1154" s="4">
        <v>132.27340000000001</v>
      </c>
      <c r="M1154" s="4">
        <v>128.41409999999999</v>
      </c>
      <c r="N1154" s="4">
        <v>2.2446000000000002</v>
      </c>
      <c r="O1154" s="4">
        <v>0.78510000000000002</v>
      </c>
      <c r="P1154" s="4">
        <v>1.0887</v>
      </c>
      <c r="Q1154" s="4">
        <v>1.3006</v>
      </c>
    </row>
    <row r="1155" spans="1:17" ht="15" customHeight="1" x14ac:dyDescent="0.2">
      <c r="A1155" s="3">
        <v>43875</v>
      </c>
      <c r="B1155" s="4">
        <v>41.9</v>
      </c>
      <c r="C1155" s="4">
        <v>0.4</v>
      </c>
      <c r="D1155" s="4">
        <v>-2.2000000000000002</v>
      </c>
      <c r="E1155" s="4">
        <v>-1.7</v>
      </c>
      <c r="F1155" s="4">
        <v>16.696300000000001</v>
      </c>
      <c r="G1155" s="4">
        <v>4.29</v>
      </c>
      <c r="H1155" s="4">
        <v>5.3913000000000002</v>
      </c>
      <c r="I1155" s="4">
        <v>6.3716999999999997</v>
      </c>
      <c r="J1155" s="4">
        <v>67.677999999999997</v>
      </c>
      <c r="K1155" s="4">
        <v>124.4922</v>
      </c>
      <c r="L1155" s="4">
        <v>131.9375</v>
      </c>
      <c r="M1155" s="4">
        <v>127.9609</v>
      </c>
      <c r="N1155" s="4">
        <v>2.2985000000000002</v>
      </c>
      <c r="O1155" s="4">
        <v>0.82389999999999997</v>
      </c>
      <c r="P1155" s="4">
        <v>1.1374</v>
      </c>
      <c r="Q1155" s="4">
        <v>1.3563000000000001</v>
      </c>
    </row>
    <row r="1156" spans="1:17" ht="15" customHeight="1" x14ac:dyDescent="0.2">
      <c r="A1156" s="3">
        <v>43878</v>
      </c>
      <c r="B1156" s="4">
        <v>40.6</v>
      </c>
      <c r="C1156" s="4">
        <v>0.6</v>
      </c>
      <c r="D1156" s="4">
        <v>-1.8</v>
      </c>
      <c r="E1156" s="4">
        <v>-1.2</v>
      </c>
      <c r="F1156" s="4">
        <v>16.703299999999999</v>
      </c>
      <c r="G1156" s="4">
        <v>4.2933000000000003</v>
      </c>
      <c r="H1156" s="4">
        <v>5.3948999999999998</v>
      </c>
      <c r="I1156" s="4">
        <v>6.3754999999999997</v>
      </c>
      <c r="J1156" s="4">
        <v>67.977000000000004</v>
      </c>
      <c r="K1156" s="4">
        <v>124.5938</v>
      </c>
      <c r="L1156" s="4">
        <v>132.0625</v>
      </c>
      <c r="M1156" s="4">
        <v>128.09379999999999</v>
      </c>
      <c r="N1156" s="4">
        <v>2.2719999999999998</v>
      </c>
      <c r="O1156" s="4">
        <v>0.80759999999999998</v>
      </c>
      <c r="P1156" s="4">
        <v>1.1218999999999999</v>
      </c>
      <c r="Q1156" s="4">
        <v>1.3413999999999999</v>
      </c>
    </row>
    <row r="1157" spans="1:17" ht="15" customHeight="1" x14ac:dyDescent="0.2">
      <c r="A1157" s="3">
        <v>43879</v>
      </c>
      <c r="B1157" s="4">
        <v>40.200000000000003</v>
      </c>
      <c r="C1157" s="4">
        <v>0.5</v>
      </c>
      <c r="D1157" s="4">
        <v>-2.6</v>
      </c>
      <c r="E1157" s="4">
        <v>-2.1</v>
      </c>
      <c r="F1157" s="4">
        <v>16.698699999999999</v>
      </c>
      <c r="G1157" s="4">
        <v>4.2944000000000004</v>
      </c>
      <c r="H1157" s="4">
        <v>5.3949999999999996</v>
      </c>
      <c r="I1157" s="4">
        <v>6.3746</v>
      </c>
      <c r="J1157" s="4">
        <v>67.47</v>
      </c>
      <c r="K1157" s="4">
        <v>124.3516</v>
      </c>
      <c r="L1157" s="4">
        <v>131.7422</v>
      </c>
      <c r="M1157" s="4">
        <v>127.7109</v>
      </c>
      <c r="N1157" s="4">
        <v>2.3161</v>
      </c>
      <c r="O1157" s="4">
        <v>0.85519999999999996</v>
      </c>
      <c r="P1157" s="4">
        <v>1.1684000000000001</v>
      </c>
      <c r="Q1157" s="4">
        <v>1.3888</v>
      </c>
    </row>
    <row r="1158" spans="1:17" ht="15" customHeight="1" x14ac:dyDescent="0.2">
      <c r="A1158" s="3">
        <v>43880</v>
      </c>
      <c r="B1158" s="4">
        <v>40.5</v>
      </c>
      <c r="C1158" s="4">
        <v>0.9</v>
      </c>
      <c r="D1158" s="4">
        <v>-2.6</v>
      </c>
      <c r="E1158" s="4">
        <v>-2.2999999999999998</v>
      </c>
      <c r="F1158" s="4">
        <v>16.702500000000001</v>
      </c>
      <c r="G1158" s="4">
        <v>4.2977999999999996</v>
      </c>
      <c r="H1158" s="4">
        <v>5.3986999999999998</v>
      </c>
      <c r="I1158" s="4">
        <v>6.3784000000000001</v>
      </c>
      <c r="J1158" s="4">
        <v>67.539000000000001</v>
      </c>
      <c r="K1158" s="4">
        <v>124.4688</v>
      </c>
      <c r="L1158" s="4">
        <v>131.875</v>
      </c>
      <c r="M1158" s="4">
        <v>127.8438</v>
      </c>
      <c r="N1158" s="4">
        <v>2.3096000000000001</v>
      </c>
      <c r="O1158" s="4">
        <v>0.83589999999999998</v>
      </c>
      <c r="P1158" s="4">
        <v>1.1517999999999999</v>
      </c>
      <c r="Q1158" s="4">
        <v>1.3738999999999999</v>
      </c>
    </row>
    <row r="1159" spans="1:17" ht="15" customHeight="1" x14ac:dyDescent="0.2">
      <c r="A1159" s="3">
        <v>43881</v>
      </c>
      <c r="B1159" s="4">
        <v>41.5</v>
      </c>
      <c r="C1159" s="4">
        <v>0.7</v>
      </c>
      <c r="D1159" s="4">
        <v>-3</v>
      </c>
      <c r="E1159" s="4">
        <v>-2.1</v>
      </c>
      <c r="F1159" s="4">
        <v>16.7135</v>
      </c>
      <c r="G1159" s="4">
        <v>4.3068999999999997</v>
      </c>
      <c r="H1159" s="4">
        <v>5.4088000000000003</v>
      </c>
      <c r="I1159" s="4">
        <v>6.3890000000000002</v>
      </c>
      <c r="J1159" s="4">
        <v>67.731999999999999</v>
      </c>
      <c r="K1159" s="4">
        <v>124.6563</v>
      </c>
      <c r="L1159" s="4">
        <v>132.15629999999999</v>
      </c>
      <c r="M1159" s="4">
        <v>128.1328</v>
      </c>
      <c r="N1159" s="4">
        <v>2.2917000000000001</v>
      </c>
      <c r="O1159" s="4">
        <v>0.80879999999999996</v>
      </c>
      <c r="P1159" s="4">
        <v>1.1182000000000001</v>
      </c>
      <c r="Q1159" s="4">
        <v>1.3426</v>
      </c>
    </row>
    <row r="1160" spans="1:17" ht="15" customHeight="1" x14ac:dyDescent="0.2">
      <c r="A1160" s="3">
        <v>43882</v>
      </c>
      <c r="B1160" s="4">
        <v>45</v>
      </c>
      <c r="C1160" s="4">
        <v>1.9</v>
      </c>
      <c r="D1160" s="4">
        <v>-0.4</v>
      </c>
      <c r="E1160" s="4">
        <v>0.5</v>
      </c>
      <c r="F1160" s="4">
        <v>16.707100000000001</v>
      </c>
      <c r="G1160" s="4">
        <v>4.3086000000000002</v>
      </c>
      <c r="H1160" s="4">
        <v>5.4089</v>
      </c>
      <c r="I1160" s="4">
        <v>6.3880999999999997</v>
      </c>
      <c r="J1160" s="4">
        <v>67.100999999999999</v>
      </c>
      <c r="K1160" s="4">
        <v>124.5078</v>
      </c>
      <c r="L1160" s="4">
        <v>131.83590000000001</v>
      </c>
      <c r="M1160" s="4">
        <v>127.75</v>
      </c>
      <c r="N1160" s="4">
        <v>2.3466</v>
      </c>
      <c r="O1160" s="4">
        <v>0.83889999999999998</v>
      </c>
      <c r="P1160" s="4">
        <v>1.1647000000000001</v>
      </c>
      <c r="Q1160" s="4">
        <v>1.3897999999999999</v>
      </c>
    </row>
    <row r="1161" spans="1:17" ht="15" customHeight="1" x14ac:dyDescent="0.2">
      <c r="A1161" s="3">
        <v>43885</v>
      </c>
      <c r="B1161" s="4">
        <v>42.2</v>
      </c>
      <c r="C1161" s="4">
        <v>0.2</v>
      </c>
      <c r="D1161" s="4">
        <v>-2.7</v>
      </c>
      <c r="E1161" s="4">
        <v>-1.9</v>
      </c>
      <c r="F1161" s="4">
        <v>16.715399999999999</v>
      </c>
      <c r="G1161" s="4">
        <v>4.3113999999999999</v>
      </c>
      <c r="H1161" s="4">
        <v>5.4119999999999999</v>
      </c>
      <c r="I1161" s="4">
        <v>6.3917000000000002</v>
      </c>
      <c r="J1161" s="4">
        <v>67.483999999999995</v>
      </c>
      <c r="K1161" s="4">
        <v>124.5313</v>
      </c>
      <c r="L1161" s="4">
        <v>131.90629999999999</v>
      </c>
      <c r="M1161" s="4">
        <v>127.8516</v>
      </c>
      <c r="N1161" s="4">
        <v>2.3125</v>
      </c>
      <c r="O1161" s="4">
        <v>0.83699999999999997</v>
      </c>
      <c r="P1161" s="4">
        <v>1.1567000000000001</v>
      </c>
      <c r="Q1161" s="4">
        <v>1.3787</v>
      </c>
    </row>
    <row r="1162" spans="1:17" ht="15" customHeight="1" x14ac:dyDescent="0.2">
      <c r="A1162" s="3">
        <v>43886</v>
      </c>
      <c r="B1162" s="4">
        <v>39.299999999999997</v>
      </c>
      <c r="C1162" s="4">
        <v>-0.6</v>
      </c>
      <c r="D1162" s="4">
        <v>-4</v>
      </c>
      <c r="E1162" s="4">
        <v>-3.4</v>
      </c>
      <c r="F1162" s="4">
        <v>16.7133</v>
      </c>
      <c r="G1162" s="4">
        <v>4.3120000000000003</v>
      </c>
      <c r="H1162" s="4">
        <v>5.4114000000000004</v>
      </c>
      <c r="I1162" s="4">
        <v>6.3901000000000003</v>
      </c>
      <c r="J1162" s="4">
        <v>67.149000000000001</v>
      </c>
      <c r="K1162" s="4">
        <v>124.2266</v>
      </c>
      <c r="L1162" s="4">
        <v>131.5</v>
      </c>
      <c r="M1162" s="4">
        <v>127.4063</v>
      </c>
      <c r="N1162" s="4">
        <v>2.3416999999999999</v>
      </c>
      <c r="O1162" s="4">
        <v>0.89600000000000002</v>
      </c>
      <c r="P1162" s="4">
        <v>1.2152000000000001</v>
      </c>
      <c r="Q1162" s="4">
        <v>1.4336</v>
      </c>
    </row>
    <row r="1163" spans="1:17" ht="15" customHeight="1" x14ac:dyDescent="0.2">
      <c r="A1163" s="3">
        <v>43887</v>
      </c>
      <c r="B1163" s="4">
        <v>43</v>
      </c>
      <c r="C1163" s="4">
        <v>8.3000000000000007</v>
      </c>
      <c r="D1163" s="4">
        <v>2.6</v>
      </c>
      <c r="E1163" s="4">
        <v>2.2000000000000002</v>
      </c>
      <c r="F1163" s="4">
        <v>16.715599999999998</v>
      </c>
      <c r="G1163" s="4">
        <v>4.3128000000000002</v>
      </c>
      <c r="H1163" s="4">
        <v>5.4124999999999996</v>
      </c>
      <c r="I1163" s="4">
        <v>6.3914</v>
      </c>
      <c r="J1163" s="4">
        <v>67.120999999999995</v>
      </c>
      <c r="K1163" s="4">
        <v>123.9375</v>
      </c>
      <c r="L1163" s="4">
        <v>131.3047</v>
      </c>
      <c r="M1163" s="4">
        <v>127.2734</v>
      </c>
      <c r="N1163" s="4">
        <v>2.3437999999999999</v>
      </c>
      <c r="O1163" s="4">
        <v>0.95220000000000005</v>
      </c>
      <c r="P1163" s="4">
        <v>1.2443</v>
      </c>
      <c r="Q1163" s="4">
        <v>1.4508000000000001</v>
      </c>
    </row>
    <row r="1164" spans="1:17" ht="15" customHeight="1" x14ac:dyDescent="0.2">
      <c r="A1164" s="3">
        <v>43888</v>
      </c>
      <c r="B1164" s="4">
        <v>49</v>
      </c>
      <c r="C1164" s="4">
        <v>0.7</v>
      </c>
      <c r="D1164" s="4">
        <v>-2.9</v>
      </c>
      <c r="E1164" s="4">
        <v>-2.6</v>
      </c>
      <c r="F1164" s="4">
        <v>16.713699999999999</v>
      </c>
      <c r="G1164" s="4">
        <v>4.3235999999999999</v>
      </c>
      <c r="H1164" s="4">
        <v>5.4236000000000004</v>
      </c>
      <c r="I1164" s="4">
        <v>6.4032999999999998</v>
      </c>
      <c r="J1164" s="4">
        <v>66.427000000000007</v>
      </c>
      <c r="K1164" s="4">
        <v>124.375</v>
      </c>
      <c r="L1164" s="4">
        <v>131.71879999999999</v>
      </c>
      <c r="M1164" s="4">
        <v>127.6875</v>
      </c>
      <c r="N1164" s="4">
        <v>2.4039999999999999</v>
      </c>
      <c r="O1164" s="4">
        <v>0.87860000000000005</v>
      </c>
      <c r="P1164" s="4">
        <v>1.1920999999999999</v>
      </c>
      <c r="Q1164" s="4">
        <v>1.4043000000000001</v>
      </c>
    </row>
    <row r="1165" spans="1:17" ht="15" customHeight="1" x14ac:dyDescent="0.2">
      <c r="A1165" s="3">
        <v>43889</v>
      </c>
      <c r="B1165" s="4">
        <v>41.7</v>
      </c>
      <c r="C1165" s="4">
        <v>0.1</v>
      </c>
      <c r="D1165" s="4">
        <v>-2.9</v>
      </c>
      <c r="E1165" s="4">
        <v>-2.2999999999999998</v>
      </c>
      <c r="F1165" s="4">
        <v>16.7164</v>
      </c>
      <c r="G1165" s="4">
        <v>4.3254000000000001</v>
      </c>
      <c r="H1165" s="4">
        <v>5.4238</v>
      </c>
      <c r="I1165" s="4">
        <v>6.4013999999999998</v>
      </c>
      <c r="J1165" s="4">
        <v>66.427000000000007</v>
      </c>
      <c r="K1165" s="4">
        <v>124.2578</v>
      </c>
      <c r="L1165" s="4">
        <v>131.40629999999999</v>
      </c>
      <c r="M1165" s="4">
        <v>127.2188</v>
      </c>
      <c r="N1165" s="4">
        <v>2.4036</v>
      </c>
      <c r="O1165" s="4">
        <v>0.90269999999999995</v>
      </c>
      <c r="P1165" s="4">
        <v>1.2375</v>
      </c>
      <c r="Q1165" s="4">
        <v>1.462</v>
      </c>
    </row>
    <row r="1166" spans="1:17" ht="15" customHeight="1" x14ac:dyDescent="0.2">
      <c r="A1166" s="3">
        <v>43892</v>
      </c>
      <c r="B1166" s="4">
        <v>40.6</v>
      </c>
      <c r="C1166" s="4">
        <v>-1.3</v>
      </c>
      <c r="D1166" s="4">
        <v>-4.5</v>
      </c>
      <c r="E1166" s="4">
        <v>-3.9</v>
      </c>
      <c r="F1166" s="4">
        <v>16.724499999999999</v>
      </c>
      <c r="G1166" s="4">
        <v>4.3296000000000001</v>
      </c>
      <c r="H1166" s="4">
        <v>5.4288999999999996</v>
      </c>
      <c r="I1166" s="4">
        <v>6.4073000000000002</v>
      </c>
      <c r="J1166" s="4">
        <v>66.795000000000002</v>
      </c>
      <c r="K1166" s="4">
        <v>124.4922</v>
      </c>
      <c r="L1166" s="4">
        <v>131.71879999999999</v>
      </c>
      <c r="M1166" s="4">
        <v>127.5625</v>
      </c>
      <c r="N1166" s="4">
        <v>2.3706</v>
      </c>
      <c r="O1166" s="4">
        <v>0.8619</v>
      </c>
      <c r="P1166" s="4">
        <v>1.1958</v>
      </c>
      <c r="Q1166" s="4">
        <v>1.4216</v>
      </c>
    </row>
    <row r="1167" spans="1:17" ht="15" customHeight="1" x14ac:dyDescent="0.2">
      <c r="A1167" s="3">
        <v>43893</v>
      </c>
      <c r="B1167" s="4">
        <v>42.9</v>
      </c>
      <c r="C1167" s="4">
        <v>0</v>
      </c>
      <c r="D1167" s="4">
        <v>-3.2</v>
      </c>
      <c r="E1167" s="4">
        <v>-2.8</v>
      </c>
      <c r="F1167" s="4">
        <v>16.722200000000001</v>
      </c>
      <c r="G1167" s="4">
        <v>4.3324999999999996</v>
      </c>
      <c r="H1167" s="4">
        <v>5.4320000000000004</v>
      </c>
      <c r="I1167" s="4">
        <v>6.4104999999999999</v>
      </c>
      <c r="J1167" s="4">
        <v>66.447000000000003</v>
      </c>
      <c r="K1167" s="4">
        <v>124.5313</v>
      </c>
      <c r="L1167" s="4">
        <v>131.78129999999999</v>
      </c>
      <c r="M1167" s="4">
        <v>127.6172</v>
      </c>
      <c r="N1167" s="4">
        <v>2.4009999999999998</v>
      </c>
      <c r="O1167" s="4">
        <v>0.85719999999999996</v>
      </c>
      <c r="P1167" s="4">
        <v>1.1890000000000001</v>
      </c>
      <c r="Q1167" s="4">
        <v>1.4161999999999999</v>
      </c>
    </row>
    <row r="1168" spans="1:17" ht="15" customHeight="1" x14ac:dyDescent="0.2">
      <c r="A1168" s="3">
        <v>43894</v>
      </c>
      <c r="B1168" s="4">
        <v>44.8</v>
      </c>
      <c r="C1168" s="4">
        <v>0.7</v>
      </c>
      <c r="D1168" s="4">
        <v>-2.4</v>
      </c>
      <c r="E1168" s="4">
        <v>-1.7</v>
      </c>
      <c r="F1168" s="4">
        <v>16.7317</v>
      </c>
      <c r="G1168" s="4">
        <v>4.3361999999999998</v>
      </c>
      <c r="H1168" s="4">
        <v>5.4366000000000003</v>
      </c>
      <c r="I1168" s="4">
        <v>6.4161000000000001</v>
      </c>
      <c r="J1168" s="4">
        <v>66.911000000000001</v>
      </c>
      <c r="K1168" s="4">
        <v>124.6875</v>
      </c>
      <c r="L1168" s="4">
        <v>132.03129999999999</v>
      </c>
      <c r="M1168" s="4">
        <v>127.9375</v>
      </c>
      <c r="N1168" s="4">
        <v>2.3595999999999999</v>
      </c>
      <c r="O1168" s="4">
        <v>0.83099999999999996</v>
      </c>
      <c r="P1168" s="4">
        <v>1.1560999999999999</v>
      </c>
      <c r="Q1168" s="4">
        <v>1.3788</v>
      </c>
    </row>
    <row r="1169" spans="1:17" ht="15" customHeight="1" x14ac:dyDescent="0.2">
      <c r="A1169" s="3">
        <v>43895</v>
      </c>
      <c r="B1169" s="4">
        <v>45.6</v>
      </c>
      <c r="C1169" s="4">
        <v>0.9</v>
      </c>
      <c r="D1169" s="4">
        <v>-0.7</v>
      </c>
      <c r="E1169" s="4">
        <v>0.7</v>
      </c>
      <c r="F1169" s="4">
        <v>16.745200000000001</v>
      </c>
      <c r="G1169" s="4">
        <v>4.3455000000000004</v>
      </c>
      <c r="H1169" s="4">
        <v>5.4467999999999996</v>
      </c>
      <c r="I1169" s="4">
        <v>6.4269999999999996</v>
      </c>
      <c r="J1169" s="4">
        <v>67.272999999999996</v>
      </c>
      <c r="K1169" s="4">
        <v>124.8984</v>
      </c>
      <c r="L1169" s="4">
        <v>132.33590000000001</v>
      </c>
      <c r="M1169" s="4">
        <v>128.2578</v>
      </c>
      <c r="N1169" s="4">
        <v>2.3266</v>
      </c>
      <c r="O1169" s="4">
        <v>0.79990000000000006</v>
      </c>
      <c r="P1169" s="4">
        <v>1.1195999999999999</v>
      </c>
      <c r="Q1169" s="4">
        <v>1.3439000000000001</v>
      </c>
    </row>
    <row r="1170" spans="1:17" ht="15" customHeight="1" x14ac:dyDescent="0.2">
      <c r="A1170" s="3">
        <v>43896</v>
      </c>
      <c r="B1170" s="4">
        <v>43.6</v>
      </c>
      <c r="C1170" s="4">
        <v>1.2</v>
      </c>
      <c r="D1170" s="4">
        <v>-2</v>
      </c>
      <c r="E1170" s="4">
        <v>-1.5</v>
      </c>
      <c r="F1170" s="4">
        <v>16.752199999999998</v>
      </c>
      <c r="G1170" s="4">
        <v>4.3482000000000003</v>
      </c>
      <c r="H1170" s="4">
        <v>5.45</v>
      </c>
      <c r="I1170" s="4">
        <v>6.431</v>
      </c>
      <c r="J1170" s="4">
        <v>67.570999999999998</v>
      </c>
      <c r="K1170" s="4">
        <v>124.9141</v>
      </c>
      <c r="L1170" s="4">
        <v>132.41409999999999</v>
      </c>
      <c r="M1170" s="4">
        <v>128.39840000000001</v>
      </c>
      <c r="N1170" s="4">
        <v>2.3001</v>
      </c>
      <c r="O1170" s="4">
        <v>0.79949999999999999</v>
      </c>
      <c r="P1170" s="4">
        <v>1.1107</v>
      </c>
      <c r="Q1170" s="4">
        <v>1.3283</v>
      </c>
    </row>
    <row r="1171" spans="1:17" ht="15" customHeight="1" x14ac:dyDescent="0.2">
      <c r="A1171" s="3">
        <v>43899</v>
      </c>
      <c r="B1171" s="4">
        <v>42.7</v>
      </c>
      <c r="C1171" s="4">
        <v>-0.1</v>
      </c>
      <c r="D1171" s="4">
        <v>-3.2</v>
      </c>
      <c r="E1171" s="4">
        <v>-2.8</v>
      </c>
      <c r="F1171" s="4">
        <v>16.751799999999999</v>
      </c>
      <c r="G1171" s="4">
        <v>4.3507999999999996</v>
      </c>
      <c r="H1171" s="4">
        <v>5.4523999999999999</v>
      </c>
      <c r="I1171" s="4">
        <v>6.4332000000000003</v>
      </c>
      <c r="J1171" s="4">
        <v>67.355000000000004</v>
      </c>
      <c r="K1171" s="4">
        <v>124.9141</v>
      </c>
      <c r="L1171" s="4">
        <v>132.3828</v>
      </c>
      <c r="M1171" s="4">
        <v>128.35159999999999</v>
      </c>
      <c r="N1171" s="4">
        <v>2.3188</v>
      </c>
      <c r="O1171" s="4">
        <v>0.80210000000000004</v>
      </c>
      <c r="P1171" s="4">
        <v>1.1169</v>
      </c>
      <c r="Q1171" s="4">
        <v>1.3351</v>
      </c>
    </row>
    <row r="1172" spans="1:17" ht="15" customHeight="1" x14ac:dyDescent="0.2">
      <c r="A1172" s="3">
        <v>43900</v>
      </c>
      <c r="B1172" s="4">
        <v>46.9</v>
      </c>
      <c r="C1172" s="4">
        <v>1.6</v>
      </c>
      <c r="D1172" s="4">
        <v>-1.6</v>
      </c>
      <c r="E1172" s="4">
        <v>-0.5</v>
      </c>
      <c r="F1172" s="4">
        <v>16.7409</v>
      </c>
      <c r="G1172" s="4">
        <v>4.3518999999999997</v>
      </c>
      <c r="H1172" s="4">
        <v>5.452</v>
      </c>
      <c r="I1172" s="4">
        <v>6.4306999999999999</v>
      </c>
      <c r="J1172" s="4">
        <v>66.415999999999997</v>
      </c>
      <c r="K1172" s="4">
        <v>124.6797</v>
      </c>
      <c r="L1172" s="4">
        <v>131.9922</v>
      </c>
      <c r="M1172" s="4">
        <v>127.8047</v>
      </c>
      <c r="N1172" s="4">
        <v>2.4011999999999998</v>
      </c>
      <c r="O1172" s="4">
        <v>0.84750000000000003</v>
      </c>
      <c r="P1172" s="4">
        <v>1.1727000000000001</v>
      </c>
      <c r="Q1172" s="4">
        <v>1.4016</v>
      </c>
    </row>
    <row r="1173" spans="1:17" ht="15" customHeight="1" x14ac:dyDescent="0.2">
      <c r="A1173" s="3">
        <v>43901</v>
      </c>
      <c r="B1173" s="4">
        <v>45.4</v>
      </c>
      <c r="C1173" s="4">
        <v>2.6</v>
      </c>
      <c r="D1173" s="4">
        <v>-1.7</v>
      </c>
      <c r="E1173" s="4">
        <v>-1.1000000000000001</v>
      </c>
      <c r="F1173" s="4">
        <v>16.736699999999999</v>
      </c>
      <c r="G1173" s="4">
        <v>4.3535000000000004</v>
      </c>
      <c r="H1173" s="4">
        <v>5.4527999999999999</v>
      </c>
      <c r="I1173" s="4">
        <v>6.4305000000000003</v>
      </c>
      <c r="J1173" s="4">
        <v>65.945999999999998</v>
      </c>
      <c r="K1173" s="4">
        <v>124.5078</v>
      </c>
      <c r="L1173" s="4">
        <v>131.7578</v>
      </c>
      <c r="M1173" s="4">
        <v>127.5078</v>
      </c>
      <c r="N1173" s="4">
        <v>2.4426000000000001</v>
      </c>
      <c r="O1173" s="4">
        <v>0.88160000000000005</v>
      </c>
      <c r="P1173" s="4">
        <v>1.2070000000000001</v>
      </c>
      <c r="Q1173" s="4">
        <v>1.4383999999999999</v>
      </c>
    </row>
    <row r="1174" spans="1:17" ht="15" customHeight="1" x14ac:dyDescent="0.2">
      <c r="A1174" s="3">
        <v>43902</v>
      </c>
      <c r="B1174" s="4">
        <v>44</v>
      </c>
      <c r="C1174" s="4">
        <v>0.8</v>
      </c>
      <c r="D1174" s="4">
        <v>-3.4</v>
      </c>
      <c r="E1174" s="4">
        <v>-3.1</v>
      </c>
      <c r="F1174" s="4">
        <v>16.745699999999999</v>
      </c>
      <c r="G1174" s="4">
        <v>4.3627000000000002</v>
      </c>
      <c r="H1174" s="4">
        <v>5.4625000000000004</v>
      </c>
      <c r="I1174" s="4">
        <v>6.4409000000000001</v>
      </c>
      <c r="J1174" s="4">
        <v>66</v>
      </c>
      <c r="K1174" s="4">
        <v>124.7109</v>
      </c>
      <c r="L1174" s="4">
        <v>132</v>
      </c>
      <c r="M1174" s="4">
        <v>127.7813</v>
      </c>
      <c r="N1174" s="4">
        <v>2.4365999999999999</v>
      </c>
      <c r="O1174" s="4">
        <v>0.8518</v>
      </c>
      <c r="P1174" s="4">
        <v>1.179</v>
      </c>
      <c r="Q1174" s="4">
        <v>1.409</v>
      </c>
    </row>
    <row r="1175" spans="1:17" ht="15" customHeight="1" x14ac:dyDescent="0.2">
      <c r="A1175" s="3">
        <v>43903</v>
      </c>
      <c r="B1175" s="4">
        <v>47.9</v>
      </c>
      <c r="C1175" s="4">
        <v>4.5</v>
      </c>
      <c r="D1175" s="4">
        <v>0.1</v>
      </c>
      <c r="E1175" s="4">
        <v>0</v>
      </c>
      <c r="F1175" s="4">
        <v>16.753599999999999</v>
      </c>
      <c r="G1175" s="4">
        <v>4.3670999999999998</v>
      </c>
      <c r="H1175" s="4">
        <v>5.4684999999999997</v>
      </c>
      <c r="I1175" s="4">
        <v>6.4485999999999999</v>
      </c>
      <c r="J1175" s="4">
        <v>66.349000000000004</v>
      </c>
      <c r="K1175" s="4">
        <v>124.9766</v>
      </c>
      <c r="L1175" s="4">
        <v>132.4297</v>
      </c>
      <c r="M1175" s="4">
        <v>128.3203</v>
      </c>
      <c r="N1175" s="4">
        <v>2.4051999999999998</v>
      </c>
      <c r="O1175" s="4">
        <v>0.80579999999999996</v>
      </c>
      <c r="P1175" s="4">
        <v>1.1215999999999999</v>
      </c>
      <c r="Q1175" s="4">
        <v>1.3458000000000001</v>
      </c>
    </row>
    <row r="1176" spans="1:17" ht="15" customHeight="1" x14ac:dyDescent="0.2">
      <c r="A1176" s="3">
        <v>43906</v>
      </c>
      <c r="B1176" s="4">
        <v>46</v>
      </c>
      <c r="C1176" s="4">
        <v>2.2999999999999998</v>
      </c>
      <c r="D1176" s="4">
        <v>-1.7</v>
      </c>
      <c r="E1176" s="4">
        <v>-1.2</v>
      </c>
      <c r="F1176" s="4">
        <v>16.764099999999999</v>
      </c>
      <c r="G1176" s="4">
        <v>4.3691000000000004</v>
      </c>
      <c r="H1176" s="4">
        <v>5.4709000000000003</v>
      </c>
      <c r="I1176" s="4">
        <v>6.4516999999999998</v>
      </c>
      <c r="J1176" s="4">
        <v>66.881</v>
      </c>
      <c r="K1176" s="4">
        <v>124.875</v>
      </c>
      <c r="L1176" s="4">
        <v>132.40629999999999</v>
      </c>
      <c r="M1176" s="4">
        <v>128.3672</v>
      </c>
      <c r="N1176" s="4">
        <v>2.3576999999999999</v>
      </c>
      <c r="O1176" s="4">
        <v>0.82679999999999998</v>
      </c>
      <c r="P1176" s="4">
        <v>1.1267</v>
      </c>
      <c r="Q1176" s="4">
        <v>1.3412999999999999</v>
      </c>
    </row>
    <row r="1177" spans="1:17" ht="15" customHeight="1" x14ac:dyDescent="0.2">
      <c r="A1177" s="3">
        <v>43907</v>
      </c>
      <c r="B1177" s="4">
        <v>45.6</v>
      </c>
      <c r="C1177" s="4">
        <v>1.9</v>
      </c>
      <c r="D1177" s="4">
        <v>-2.1</v>
      </c>
      <c r="E1177" s="4">
        <v>-1.5</v>
      </c>
      <c r="F1177" s="4">
        <v>16.770399999999999</v>
      </c>
      <c r="G1177" s="4">
        <v>4.3716999999999997</v>
      </c>
      <c r="H1177" s="4">
        <v>5.4739000000000004</v>
      </c>
      <c r="I1177" s="4">
        <v>6.4550999999999998</v>
      </c>
      <c r="J1177" s="4">
        <v>67.126999999999995</v>
      </c>
      <c r="K1177" s="4">
        <v>124.875</v>
      </c>
      <c r="L1177" s="4">
        <v>132.4453</v>
      </c>
      <c r="M1177" s="4">
        <v>128.4453</v>
      </c>
      <c r="N1177" s="4">
        <v>2.3355000000000001</v>
      </c>
      <c r="O1177" s="4">
        <v>0.82940000000000003</v>
      </c>
      <c r="P1177" s="4">
        <v>1.1232</v>
      </c>
      <c r="Q1177" s="4">
        <v>1.3331999999999999</v>
      </c>
    </row>
    <row r="1178" spans="1:17" ht="15" customHeight="1" x14ac:dyDescent="0.2">
      <c r="A1178" s="3">
        <v>43908</v>
      </c>
      <c r="B1178" s="4">
        <v>45.4</v>
      </c>
      <c r="C1178" s="4">
        <v>1.6</v>
      </c>
      <c r="D1178" s="4">
        <v>-2.8</v>
      </c>
      <c r="E1178" s="4">
        <v>-2.1</v>
      </c>
      <c r="F1178" s="4">
        <v>16.7685</v>
      </c>
      <c r="G1178" s="4">
        <v>4.3738999999999999</v>
      </c>
      <c r="H1178" s="4">
        <v>5.4759000000000002</v>
      </c>
      <c r="I1178" s="4">
        <v>6.4566999999999997</v>
      </c>
      <c r="J1178" s="4">
        <v>66.81</v>
      </c>
      <c r="K1178" s="4">
        <v>124.8125</v>
      </c>
      <c r="L1178" s="4">
        <v>132.375</v>
      </c>
      <c r="M1178" s="4">
        <v>128.33590000000001</v>
      </c>
      <c r="N1178" s="4">
        <v>2.3632</v>
      </c>
      <c r="O1178" s="4">
        <v>0.84330000000000005</v>
      </c>
      <c r="P1178" s="4">
        <v>1.1347</v>
      </c>
      <c r="Q1178" s="4">
        <v>1.3473999999999999</v>
      </c>
    </row>
    <row r="1179" spans="1:17" ht="15" customHeight="1" x14ac:dyDescent="0.2">
      <c r="A1179" s="3">
        <v>43909</v>
      </c>
      <c r="B1179" s="4">
        <v>46.6</v>
      </c>
      <c r="C1179" s="4">
        <v>2.8</v>
      </c>
      <c r="D1179" s="4">
        <v>-1.5</v>
      </c>
      <c r="E1179" s="4">
        <v>-0.4</v>
      </c>
      <c r="F1179" s="4">
        <v>16.793099999999999</v>
      </c>
      <c r="G1179" s="4">
        <v>4.3840000000000003</v>
      </c>
      <c r="H1179" s="4">
        <v>5.4882</v>
      </c>
      <c r="I1179" s="4">
        <v>6.4710999999999999</v>
      </c>
      <c r="J1179" s="4">
        <v>67.941000000000003</v>
      </c>
      <c r="K1179" s="4">
        <v>125.1484</v>
      </c>
      <c r="L1179" s="4">
        <v>132.9375</v>
      </c>
      <c r="M1179" s="4">
        <v>129.03129999999999</v>
      </c>
      <c r="N1179" s="4">
        <v>2.2631000000000001</v>
      </c>
      <c r="O1179" s="4">
        <v>0.78959999999999997</v>
      </c>
      <c r="P1179" s="4">
        <v>1.0631999999999999</v>
      </c>
      <c r="Q1179" s="4">
        <v>1.2684</v>
      </c>
    </row>
    <row r="1180" spans="1:17" ht="15" customHeight="1" x14ac:dyDescent="0.2">
      <c r="A1180" s="3">
        <v>43910</v>
      </c>
      <c r="B1180" s="4">
        <v>44.4</v>
      </c>
      <c r="C1180" s="4">
        <v>2</v>
      </c>
      <c r="D1180" s="4">
        <v>-2</v>
      </c>
      <c r="E1180" s="4">
        <v>-0.8</v>
      </c>
      <c r="F1180" s="4">
        <v>16.802499999999998</v>
      </c>
      <c r="G1180" s="4">
        <v>4.3864999999999998</v>
      </c>
      <c r="H1180" s="4">
        <v>5.4908000000000001</v>
      </c>
      <c r="I1180" s="4">
        <v>6.4740000000000002</v>
      </c>
      <c r="J1180" s="4">
        <v>68.406000000000006</v>
      </c>
      <c r="K1180" s="4">
        <v>125.125</v>
      </c>
      <c r="L1180" s="4">
        <v>132.9375</v>
      </c>
      <c r="M1180" s="4">
        <v>129.0625</v>
      </c>
      <c r="N1180" s="4">
        <v>2.2225999999999999</v>
      </c>
      <c r="O1180" s="4">
        <v>0.7964</v>
      </c>
      <c r="P1180" s="4">
        <v>1.0650999999999999</v>
      </c>
      <c r="Q1180" s="4">
        <v>1.2659</v>
      </c>
    </row>
    <row r="1181" spans="1:17" ht="15" customHeight="1" x14ac:dyDescent="0.2">
      <c r="A1181" s="3">
        <v>43913</v>
      </c>
      <c r="B1181" s="4">
        <v>41.5</v>
      </c>
      <c r="C1181" s="4">
        <v>0.5</v>
      </c>
      <c r="D1181" s="4">
        <v>-3.7</v>
      </c>
      <c r="E1181" s="4">
        <v>-2.7</v>
      </c>
      <c r="F1181" s="4">
        <v>16.8064</v>
      </c>
      <c r="G1181" s="4">
        <v>4.3887</v>
      </c>
      <c r="H1181" s="4">
        <v>5.4927000000000001</v>
      </c>
      <c r="I1181" s="4">
        <v>6.4757999999999996</v>
      </c>
      <c r="J1181" s="4">
        <v>68.483000000000004</v>
      </c>
      <c r="K1181" s="4">
        <v>125.0625</v>
      </c>
      <c r="L1181" s="4">
        <v>132.85159999999999</v>
      </c>
      <c r="M1181" s="4">
        <v>128.97659999999999</v>
      </c>
      <c r="N1181" s="4">
        <v>2.2158000000000002</v>
      </c>
      <c r="O1181" s="4">
        <v>0.81030000000000002</v>
      </c>
      <c r="P1181" s="4">
        <v>1.0787</v>
      </c>
      <c r="Q1181" s="4">
        <v>1.2771999999999999</v>
      </c>
    </row>
    <row r="1182" spans="1:17" ht="15" customHeight="1" x14ac:dyDescent="0.2">
      <c r="A1182" s="3">
        <v>43914</v>
      </c>
      <c r="B1182" s="4">
        <v>45.1</v>
      </c>
      <c r="C1182" s="4">
        <v>2.9</v>
      </c>
      <c r="D1182" s="4">
        <v>-1.7</v>
      </c>
      <c r="E1182" s="4">
        <v>-0.3</v>
      </c>
      <c r="F1182" s="4">
        <v>16.795100000000001</v>
      </c>
      <c r="G1182" s="4">
        <v>4.3895999999999997</v>
      </c>
      <c r="H1182" s="4">
        <v>5.4919000000000002</v>
      </c>
      <c r="I1182" s="4">
        <v>6.4729000000000001</v>
      </c>
      <c r="J1182" s="4">
        <v>67.509</v>
      </c>
      <c r="K1182" s="4">
        <v>124.7813</v>
      </c>
      <c r="L1182" s="4">
        <v>132.40629999999999</v>
      </c>
      <c r="M1182" s="4">
        <v>128.3828</v>
      </c>
      <c r="N1182" s="4">
        <v>2.2997000000000001</v>
      </c>
      <c r="O1182" s="4">
        <v>0.8639</v>
      </c>
      <c r="P1182" s="4">
        <v>1.1415</v>
      </c>
      <c r="Q1182" s="4">
        <v>1.3487</v>
      </c>
    </row>
    <row r="1183" spans="1:17" ht="15" customHeight="1" x14ac:dyDescent="0.2">
      <c r="A1183" s="3">
        <v>43915</v>
      </c>
      <c r="B1183" s="4">
        <v>47.2</v>
      </c>
      <c r="C1183" s="4">
        <v>5.5</v>
      </c>
      <c r="D1183" s="4">
        <v>0</v>
      </c>
      <c r="E1183" s="4">
        <v>1.1000000000000001</v>
      </c>
      <c r="F1183" s="4">
        <v>16.799399999999999</v>
      </c>
      <c r="G1183" s="4">
        <v>4.3936000000000002</v>
      </c>
      <c r="H1183" s="4">
        <v>5.4969999999999999</v>
      </c>
      <c r="I1183" s="4">
        <v>6.4786999999999999</v>
      </c>
      <c r="J1183" s="4">
        <v>67.613</v>
      </c>
      <c r="K1183" s="4">
        <v>125</v>
      </c>
      <c r="L1183" s="4">
        <v>132.72659999999999</v>
      </c>
      <c r="M1183" s="4">
        <v>128.71879999999999</v>
      </c>
      <c r="N1183" s="4">
        <v>2.2902</v>
      </c>
      <c r="O1183" s="4">
        <v>0.8266</v>
      </c>
      <c r="P1183" s="4">
        <v>1.0994999999999999</v>
      </c>
      <c r="Q1183" s="4">
        <v>1.31</v>
      </c>
    </row>
    <row r="1184" spans="1:17" ht="15" customHeight="1" x14ac:dyDescent="0.2">
      <c r="A1184" s="3">
        <v>43916</v>
      </c>
      <c r="B1184" s="4">
        <v>46.5</v>
      </c>
      <c r="C1184" s="4">
        <v>1.7</v>
      </c>
      <c r="D1184" s="4">
        <v>-2.5</v>
      </c>
      <c r="E1184" s="4">
        <v>-1.2</v>
      </c>
      <c r="F1184" s="4">
        <v>16.807700000000001</v>
      </c>
      <c r="G1184" s="4">
        <v>4.4032</v>
      </c>
      <c r="H1184" s="4">
        <v>5.5067000000000004</v>
      </c>
      <c r="I1184" s="4">
        <v>6.4889000000000001</v>
      </c>
      <c r="J1184" s="4">
        <v>67.623999999999995</v>
      </c>
      <c r="K1184" s="4">
        <v>125.2578</v>
      </c>
      <c r="L1184" s="4">
        <v>132.96090000000001</v>
      </c>
      <c r="M1184" s="4">
        <v>128.96879999999999</v>
      </c>
      <c r="N1184" s="4">
        <v>2.2881</v>
      </c>
      <c r="O1184" s="4">
        <v>0.78739999999999999</v>
      </c>
      <c r="P1184" s="4">
        <v>1.0730999999999999</v>
      </c>
      <c r="Q1184" s="4">
        <v>1.284</v>
      </c>
    </row>
    <row r="1185" spans="1:17" ht="15" customHeight="1" x14ac:dyDescent="0.2">
      <c r="A1185" s="3">
        <v>43917</v>
      </c>
      <c r="B1185" s="4">
        <v>47.6</v>
      </c>
      <c r="C1185" s="4">
        <v>2.5</v>
      </c>
      <c r="D1185" s="4">
        <v>-1.1000000000000001</v>
      </c>
      <c r="E1185" s="4">
        <v>0.6</v>
      </c>
      <c r="F1185" s="4">
        <v>16.820499999999999</v>
      </c>
      <c r="G1185" s="4">
        <v>4.4076000000000004</v>
      </c>
      <c r="H1185" s="4">
        <v>5.5126999999999997</v>
      </c>
      <c r="I1185" s="4">
        <v>6.4964000000000004</v>
      </c>
      <c r="J1185" s="4">
        <v>68.323999999999998</v>
      </c>
      <c r="K1185" s="4">
        <v>125.5234</v>
      </c>
      <c r="L1185" s="4">
        <v>133.39840000000001</v>
      </c>
      <c r="M1185" s="4">
        <v>129.4922</v>
      </c>
      <c r="N1185" s="4">
        <v>2.2271999999999998</v>
      </c>
      <c r="O1185" s="4">
        <v>0.7419</v>
      </c>
      <c r="P1185" s="4">
        <v>1.0155000000000001</v>
      </c>
      <c r="Q1185" s="4">
        <v>1.2235</v>
      </c>
    </row>
    <row r="1186" spans="1:17" ht="15" customHeight="1" x14ac:dyDescent="0.2">
      <c r="A1186" s="3">
        <v>43920</v>
      </c>
      <c r="B1186" s="4">
        <v>43.9</v>
      </c>
      <c r="C1186" s="4">
        <v>0.1</v>
      </c>
      <c r="D1186" s="4">
        <v>-4.0999999999999996</v>
      </c>
      <c r="E1186" s="4">
        <v>-2.9</v>
      </c>
      <c r="F1186" s="4">
        <v>16.837399999999999</v>
      </c>
      <c r="G1186" s="4">
        <v>4.4128999999999996</v>
      </c>
      <c r="H1186" s="4">
        <v>5.5202</v>
      </c>
      <c r="I1186" s="4">
        <v>6.5061999999999998</v>
      </c>
      <c r="J1186" s="4">
        <v>69.320999999999998</v>
      </c>
      <c r="K1186" s="4">
        <v>125.9453</v>
      </c>
      <c r="L1186" s="4">
        <v>134.03909999999999</v>
      </c>
      <c r="M1186" s="4">
        <v>130.28129999999999</v>
      </c>
      <c r="N1186" s="4">
        <v>2.1417999999999999</v>
      </c>
      <c r="O1186" s="4">
        <v>0.66859999999999997</v>
      </c>
      <c r="P1186" s="4">
        <v>0.93079999999999996</v>
      </c>
      <c r="Q1186" s="4">
        <v>1.1324000000000001</v>
      </c>
    </row>
    <row r="1187" spans="1:17" ht="15" customHeight="1" x14ac:dyDescent="0.2">
      <c r="A1187" s="3">
        <v>43921</v>
      </c>
      <c r="B1187" s="4">
        <v>43.2</v>
      </c>
      <c r="C1187" s="4">
        <v>2.1</v>
      </c>
      <c r="D1187" s="4">
        <v>-3.6</v>
      </c>
      <c r="E1187" s="4">
        <v>-1.8</v>
      </c>
      <c r="F1187" s="4">
        <v>16.837499999999999</v>
      </c>
      <c r="G1187" s="4">
        <v>4.4137000000000004</v>
      </c>
      <c r="H1187" s="4">
        <v>5.5204000000000004</v>
      </c>
      <c r="I1187" s="4">
        <v>6.5050999999999997</v>
      </c>
      <c r="J1187" s="4">
        <v>69.129000000000005</v>
      </c>
      <c r="K1187" s="4">
        <v>125.6563</v>
      </c>
      <c r="L1187" s="4">
        <v>133.72659999999999</v>
      </c>
      <c r="M1187" s="4">
        <v>129.875</v>
      </c>
      <c r="N1187" s="4">
        <v>2.1576</v>
      </c>
      <c r="O1187" s="4">
        <v>0.72309999999999997</v>
      </c>
      <c r="P1187" s="4">
        <v>0.97489999999999999</v>
      </c>
      <c r="Q1187" s="4">
        <v>1.1811</v>
      </c>
    </row>
    <row r="1188" spans="1:17" ht="15" customHeight="1" x14ac:dyDescent="0.2">
      <c r="A1188" s="3">
        <v>43922</v>
      </c>
      <c r="B1188" s="4">
        <v>38.700000000000003</v>
      </c>
      <c r="C1188" s="4">
        <v>4.9000000000000004</v>
      </c>
      <c r="D1188" s="4">
        <v>-5.9</v>
      </c>
      <c r="E1188" s="4">
        <v>-4.5</v>
      </c>
      <c r="F1188" s="4">
        <v>16.8491</v>
      </c>
      <c r="G1188" s="4">
        <v>4.4131</v>
      </c>
      <c r="H1188" s="4">
        <v>5.5213000000000001</v>
      </c>
      <c r="I1188" s="4">
        <v>6.5065999999999997</v>
      </c>
      <c r="J1188" s="4">
        <v>69.757000000000005</v>
      </c>
      <c r="K1188" s="4">
        <v>125.1563</v>
      </c>
      <c r="L1188" s="4">
        <v>133.5</v>
      </c>
      <c r="M1188" s="4">
        <v>129.75</v>
      </c>
      <c r="N1188" s="4">
        <v>2.1042000000000001</v>
      </c>
      <c r="O1188" s="4">
        <v>0.81569999999999998</v>
      </c>
      <c r="P1188" s="4">
        <v>1.0074000000000001</v>
      </c>
      <c r="Q1188" s="4">
        <v>1.1969000000000001</v>
      </c>
    </row>
    <row r="1189" spans="1:17" ht="15" customHeight="1" x14ac:dyDescent="0.2">
      <c r="A1189" s="3">
        <v>43923</v>
      </c>
      <c r="B1189" s="4">
        <v>44.3</v>
      </c>
      <c r="C1189" s="4">
        <v>2.5</v>
      </c>
      <c r="D1189" s="4">
        <v>-0.4</v>
      </c>
      <c r="E1189" s="4">
        <v>0.2</v>
      </c>
      <c r="F1189" s="4">
        <v>16.8338</v>
      </c>
      <c r="G1189" s="4">
        <v>4.4211999999999998</v>
      </c>
      <c r="H1189" s="4">
        <v>5.5251999999999999</v>
      </c>
      <c r="I1189" s="4">
        <v>6.5088999999999997</v>
      </c>
      <c r="J1189" s="4">
        <v>68.102000000000004</v>
      </c>
      <c r="K1189" s="4">
        <v>125.1875</v>
      </c>
      <c r="L1189" s="4">
        <v>132.98439999999999</v>
      </c>
      <c r="M1189" s="4">
        <v>129.14840000000001</v>
      </c>
      <c r="N1189" s="4">
        <v>2.2442000000000002</v>
      </c>
      <c r="O1189" s="4">
        <v>0.81759999999999999</v>
      </c>
      <c r="P1189" s="4">
        <v>1.083</v>
      </c>
      <c r="Q1189" s="4">
        <v>1.2709999999999999</v>
      </c>
    </row>
    <row r="1190" spans="1:17" ht="15" customHeight="1" x14ac:dyDescent="0.2">
      <c r="A1190" s="3">
        <v>43924</v>
      </c>
      <c r="B1190" s="4">
        <v>42.2</v>
      </c>
      <c r="C1190" s="4">
        <v>-0.5</v>
      </c>
      <c r="D1190" s="4">
        <v>-4.0999999999999996</v>
      </c>
      <c r="E1190" s="4">
        <v>-2.5</v>
      </c>
      <c r="F1190" s="4">
        <v>16.857399999999998</v>
      </c>
      <c r="G1190" s="4">
        <v>4.4311999999999996</v>
      </c>
      <c r="H1190" s="4">
        <v>5.5399000000000003</v>
      </c>
      <c r="I1190" s="4">
        <v>6.5266000000000002</v>
      </c>
      <c r="J1190" s="4">
        <v>69.569000000000003</v>
      </c>
      <c r="K1190" s="4">
        <v>126.32810000000001</v>
      </c>
      <c r="L1190" s="4">
        <v>134.5625</v>
      </c>
      <c r="M1190" s="4">
        <v>130.78129999999999</v>
      </c>
      <c r="N1190" s="4">
        <v>2.1187</v>
      </c>
      <c r="O1190" s="4">
        <v>0.61550000000000005</v>
      </c>
      <c r="P1190" s="4">
        <v>0.87190000000000001</v>
      </c>
      <c r="Q1190" s="4">
        <v>1.0815999999999999</v>
      </c>
    </row>
    <row r="1191" spans="1:17" ht="15" customHeight="1" x14ac:dyDescent="0.2">
      <c r="A1191" s="3">
        <v>43927</v>
      </c>
      <c r="B1191" s="4">
        <v>41</v>
      </c>
      <c r="C1191" s="4">
        <v>0.7</v>
      </c>
      <c r="D1191" s="4">
        <v>-3.8</v>
      </c>
      <c r="E1191" s="4">
        <v>-2.4</v>
      </c>
      <c r="F1191" s="4">
        <v>16.8673</v>
      </c>
      <c r="G1191" s="4">
        <v>4.4352</v>
      </c>
      <c r="H1191" s="4">
        <v>5.5445000000000002</v>
      </c>
      <c r="I1191" s="4">
        <v>6.5316000000000001</v>
      </c>
      <c r="J1191" s="4">
        <v>70.082999999999998</v>
      </c>
      <c r="K1191" s="4">
        <v>126.5313</v>
      </c>
      <c r="L1191" s="4">
        <v>134.8125</v>
      </c>
      <c r="M1191" s="4">
        <v>131.03909999999999</v>
      </c>
      <c r="N1191" s="4">
        <v>2.0752000000000002</v>
      </c>
      <c r="O1191" s="4">
        <v>0.58179999999999998</v>
      </c>
      <c r="P1191" s="4">
        <v>0.84040000000000004</v>
      </c>
      <c r="Q1191" s="4">
        <v>1.0529999999999999</v>
      </c>
    </row>
    <row r="1192" spans="1:17" ht="15" customHeight="1" x14ac:dyDescent="0.2">
      <c r="A1192" s="3">
        <v>43928</v>
      </c>
      <c r="B1192" s="4">
        <v>42.3</v>
      </c>
      <c r="C1192" s="4">
        <v>1.9</v>
      </c>
      <c r="D1192" s="4">
        <v>-2.2999999999999998</v>
      </c>
      <c r="E1192" s="4">
        <v>-0.8</v>
      </c>
      <c r="F1192" s="4">
        <v>16.868300000000001</v>
      </c>
      <c r="G1192" s="4">
        <v>4.4367999999999999</v>
      </c>
      <c r="H1192" s="4">
        <v>5.5457000000000001</v>
      </c>
      <c r="I1192" s="4">
        <v>6.5323000000000002</v>
      </c>
      <c r="J1192" s="4">
        <v>69.959000000000003</v>
      </c>
      <c r="K1192" s="4">
        <v>126.375</v>
      </c>
      <c r="L1192" s="4">
        <v>134.625</v>
      </c>
      <c r="M1192" s="4">
        <v>130.83590000000001</v>
      </c>
      <c r="N1192" s="4">
        <v>2.0853000000000002</v>
      </c>
      <c r="O1192" s="4">
        <v>0.61229999999999996</v>
      </c>
      <c r="P1192" s="4">
        <v>0.86739999999999995</v>
      </c>
      <c r="Q1192" s="4">
        <v>1.0778000000000001</v>
      </c>
    </row>
    <row r="1193" spans="1:17" ht="15" customHeight="1" x14ac:dyDescent="0.2">
      <c r="A1193" s="3">
        <v>43929</v>
      </c>
      <c r="B1193" s="4">
        <v>40.799999999999997</v>
      </c>
      <c r="C1193" s="4">
        <v>1.6</v>
      </c>
      <c r="D1193" s="4">
        <v>-3</v>
      </c>
      <c r="E1193" s="4">
        <v>-1.4</v>
      </c>
      <c r="F1193" s="4">
        <v>16.878499999999999</v>
      </c>
      <c r="G1193" s="4">
        <v>4.4401999999999999</v>
      </c>
      <c r="H1193" s="4">
        <v>5.5495999999999999</v>
      </c>
      <c r="I1193" s="4">
        <v>6.5369999999999999</v>
      </c>
      <c r="J1193" s="4">
        <v>70.488</v>
      </c>
      <c r="K1193" s="4">
        <v>126.4922</v>
      </c>
      <c r="L1193" s="4">
        <v>134.8047</v>
      </c>
      <c r="M1193" s="4">
        <v>131.0547</v>
      </c>
      <c r="N1193" s="4">
        <v>2.0407000000000002</v>
      </c>
      <c r="O1193" s="4">
        <v>0.59399999999999997</v>
      </c>
      <c r="P1193" s="4">
        <v>0.84530000000000005</v>
      </c>
      <c r="Q1193" s="4">
        <v>1.0537000000000001</v>
      </c>
    </row>
    <row r="1194" spans="1:17" ht="15" customHeight="1" x14ac:dyDescent="0.2">
      <c r="A1194" s="3">
        <v>43930</v>
      </c>
      <c r="B1194" s="4">
        <v>40.799999999999997</v>
      </c>
      <c r="C1194" s="4">
        <v>2.5</v>
      </c>
      <c r="D1194" s="4">
        <v>-1.7</v>
      </c>
      <c r="E1194" s="4">
        <v>0</v>
      </c>
      <c r="F1194" s="4">
        <v>16.896599999999999</v>
      </c>
      <c r="G1194" s="4">
        <v>4.4492000000000003</v>
      </c>
      <c r="H1194" s="4">
        <v>5.5595999999999997</v>
      </c>
      <c r="I1194" s="4">
        <v>6.548</v>
      </c>
      <c r="J1194" s="4">
        <v>71.200999999999993</v>
      </c>
      <c r="K1194" s="4">
        <v>126.6641</v>
      </c>
      <c r="L1194" s="4">
        <v>135.08590000000001</v>
      </c>
      <c r="M1194" s="4">
        <v>131.40629999999999</v>
      </c>
      <c r="N1194" s="4">
        <v>1.9807999999999999</v>
      </c>
      <c r="O1194" s="4">
        <v>0.57120000000000004</v>
      </c>
      <c r="P1194" s="4">
        <v>0.81369999999999998</v>
      </c>
      <c r="Q1194" s="4">
        <v>1.0168999999999999</v>
      </c>
    </row>
    <row r="1195" spans="1:17" ht="15" customHeight="1" x14ac:dyDescent="0.2">
      <c r="A1195" s="3">
        <v>43931</v>
      </c>
      <c r="B1195" s="4">
        <v>37.299999999999997</v>
      </c>
      <c r="C1195" s="4">
        <v>0.6</v>
      </c>
      <c r="D1195" s="4">
        <v>-3.9</v>
      </c>
      <c r="E1195" s="4">
        <v>-2.2999999999999998</v>
      </c>
      <c r="F1195" s="4">
        <v>16.904399999999999</v>
      </c>
      <c r="G1195" s="4">
        <v>4.4519000000000002</v>
      </c>
      <c r="H1195" s="4">
        <v>5.5628000000000002</v>
      </c>
      <c r="I1195" s="4">
        <v>6.5514999999999999</v>
      </c>
      <c r="J1195" s="4">
        <v>71.569000000000003</v>
      </c>
      <c r="K1195" s="4">
        <v>126.6797</v>
      </c>
      <c r="L1195" s="4">
        <v>135.15629999999999</v>
      </c>
      <c r="M1195" s="4">
        <v>131.5</v>
      </c>
      <c r="N1195" s="4">
        <v>1.9502999999999999</v>
      </c>
      <c r="O1195" s="4">
        <v>0.57099999999999995</v>
      </c>
      <c r="P1195" s="4">
        <v>0.80620000000000003</v>
      </c>
      <c r="Q1195" s="4">
        <v>1.0074000000000001</v>
      </c>
    </row>
    <row r="1196" spans="1:17" ht="15" customHeight="1" x14ac:dyDescent="0.2">
      <c r="A1196" s="3">
        <v>43934</v>
      </c>
      <c r="B1196" s="4">
        <v>40.6</v>
      </c>
      <c r="C1196" s="4">
        <v>2.9</v>
      </c>
      <c r="D1196" s="4">
        <v>-0.9</v>
      </c>
      <c r="E1196" s="4">
        <v>0.5</v>
      </c>
      <c r="F1196" s="4">
        <v>16.900099999999998</v>
      </c>
      <c r="G1196" s="4">
        <v>4.4541000000000004</v>
      </c>
      <c r="H1196" s="4">
        <v>5.5644</v>
      </c>
      <c r="I1196" s="4">
        <v>6.5526999999999997</v>
      </c>
      <c r="J1196" s="4">
        <v>71.06</v>
      </c>
      <c r="K1196" s="4">
        <v>126.5938</v>
      </c>
      <c r="L1196" s="4">
        <v>135.0078</v>
      </c>
      <c r="M1196" s="4">
        <v>131.34379999999999</v>
      </c>
      <c r="N1196" s="4">
        <v>1.9917</v>
      </c>
      <c r="O1196" s="4">
        <v>0.58879999999999999</v>
      </c>
      <c r="P1196" s="4">
        <v>0.82789999999999997</v>
      </c>
      <c r="Q1196" s="4">
        <v>1.0266</v>
      </c>
    </row>
    <row r="1197" spans="1:17" ht="15" customHeight="1" x14ac:dyDescent="0.2">
      <c r="A1197" s="3">
        <v>43935</v>
      </c>
      <c r="B1197" s="4">
        <v>40.4</v>
      </c>
      <c r="C1197" s="4">
        <v>3.1</v>
      </c>
      <c r="D1197" s="4">
        <v>-1.4</v>
      </c>
      <c r="E1197" s="4">
        <v>-0.1</v>
      </c>
      <c r="F1197" s="4">
        <v>16.918900000000001</v>
      </c>
      <c r="G1197" s="4">
        <v>4.4593999999999996</v>
      </c>
      <c r="H1197" s="4">
        <v>5.5723000000000003</v>
      </c>
      <c r="I1197" s="4">
        <v>6.5632000000000001</v>
      </c>
      <c r="J1197" s="4">
        <v>72.236999999999995</v>
      </c>
      <c r="K1197" s="4">
        <v>127.0234</v>
      </c>
      <c r="L1197" s="4">
        <v>135.71879999999999</v>
      </c>
      <c r="M1197" s="4">
        <v>132.21090000000001</v>
      </c>
      <c r="N1197" s="4">
        <v>1.8951</v>
      </c>
      <c r="O1197" s="4">
        <v>0.51539999999999997</v>
      </c>
      <c r="P1197" s="4">
        <v>0.73560000000000003</v>
      </c>
      <c r="Q1197" s="4">
        <v>0.92849999999999999</v>
      </c>
    </row>
    <row r="1198" spans="1:17" ht="15" customHeight="1" x14ac:dyDescent="0.2">
      <c r="A1198" s="3">
        <v>43936</v>
      </c>
      <c r="B1198" s="4">
        <v>40.4</v>
      </c>
      <c r="C1198" s="4">
        <v>3.3</v>
      </c>
      <c r="D1198" s="4">
        <v>-1.3</v>
      </c>
      <c r="E1198" s="4">
        <v>0</v>
      </c>
      <c r="F1198" s="4">
        <v>16.921700000000001</v>
      </c>
      <c r="G1198" s="4">
        <v>4.4619999999999997</v>
      </c>
      <c r="H1198" s="4">
        <v>5.5747999999999998</v>
      </c>
      <c r="I1198" s="4">
        <v>6.5658000000000003</v>
      </c>
      <c r="J1198" s="4">
        <v>72.236999999999995</v>
      </c>
      <c r="K1198" s="4">
        <v>127.0234</v>
      </c>
      <c r="L1198" s="4">
        <v>135.71879999999999</v>
      </c>
      <c r="M1198" s="4">
        <v>132.21090000000001</v>
      </c>
      <c r="N1198" s="4">
        <v>1.8948</v>
      </c>
      <c r="O1198" s="4">
        <v>0.51800000000000002</v>
      </c>
      <c r="P1198" s="4">
        <v>0.73760000000000003</v>
      </c>
      <c r="Q1198" s="4">
        <v>0.92979999999999996</v>
      </c>
    </row>
    <row r="1199" spans="1:17" ht="15" customHeight="1" x14ac:dyDescent="0.2">
      <c r="A1199" s="3">
        <v>43937</v>
      </c>
      <c r="B1199" s="4">
        <v>39.1</v>
      </c>
      <c r="C1199" s="4">
        <v>2.2999999999999998</v>
      </c>
      <c r="D1199" s="4">
        <v>-1.8</v>
      </c>
      <c r="E1199" s="4">
        <v>-0.4</v>
      </c>
      <c r="F1199" s="4">
        <v>16.939900000000002</v>
      </c>
      <c r="G1199" s="4">
        <v>4.3581000000000003</v>
      </c>
      <c r="H1199" s="4">
        <v>5.4573</v>
      </c>
      <c r="I1199" s="4">
        <v>6.5770999999999997</v>
      </c>
      <c r="J1199" s="4">
        <v>72.972999999999999</v>
      </c>
      <c r="K1199" s="4">
        <v>127.25</v>
      </c>
      <c r="L1199" s="4">
        <v>136.03129999999999</v>
      </c>
      <c r="M1199" s="4">
        <v>132.59379999999999</v>
      </c>
      <c r="N1199" s="4">
        <v>1.8347</v>
      </c>
      <c r="O1199" s="4">
        <v>0.48580000000000001</v>
      </c>
      <c r="P1199" s="4">
        <v>0.70209999999999995</v>
      </c>
      <c r="Q1199" s="4">
        <v>0.89</v>
      </c>
    </row>
    <row r="1200" spans="1:17" ht="15" customHeight="1" x14ac:dyDescent="0.2">
      <c r="A1200" s="3">
        <v>43938</v>
      </c>
      <c r="B1200" s="4">
        <v>37.5</v>
      </c>
      <c r="C1200" s="4">
        <v>1.5</v>
      </c>
      <c r="D1200" s="4">
        <v>-2.6</v>
      </c>
      <c r="E1200" s="4">
        <v>-1.3</v>
      </c>
      <c r="F1200" s="4">
        <v>16.949200000000001</v>
      </c>
      <c r="G1200" s="4">
        <v>4.3616000000000001</v>
      </c>
      <c r="H1200" s="4">
        <v>5.4610000000000003</v>
      </c>
      <c r="I1200" s="4">
        <v>6.5814000000000004</v>
      </c>
      <c r="J1200" s="4">
        <v>73.463999999999999</v>
      </c>
      <c r="K1200" s="4">
        <v>127.3359</v>
      </c>
      <c r="L1200" s="4">
        <v>136.15629999999999</v>
      </c>
      <c r="M1200" s="4">
        <v>132.78129999999999</v>
      </c>
      <c r="N1200" s="4">
        <v>1.7951999999999999</v>
      </c>
      <c r="O1200" s="4">
        <v>0.4733</v>
      </c>
      <c r="P1200" s="4">
        <v>0.68759999999999999</v>
      </c>
      <c r="Q1200" s="4">
        <v>0.87</v>
      </c>
    </row>
    <row r="1201" spans="1:17" ht="15" customHeight="1" x14ac:dyDescent="0.2">
      <c r="A1201" s="3">
        <v>43941</v>
      </c>
      <c r="B1201" s="4">
        <v>39.700000000000003</v>
      </c>
      <c r="C1201" s="4">
        <v>2</v>
      </c>
      <c r="D1201" s="4">
        <v>-2.1</v>
      </c>
      <c r="E1201" s="4">
        <v>-0.6</v>
      </c>
      <c r="F1201" s="4">
        <v>16.944299999999998</v>
      </c>
      <c r="G1201" s="4">
        <v>4.3630000000000004</v>
      </c>
      <c r="H1201" s="4">
        <v>5.4619999999999997</v>
      </c>
      <c r="I1201" s="4">
        <v>6.5816999999999997</v>
      </c>
      <c r="J1201" s="4">
        <v>72.897000000000006</v>
      </c>
      <c r="K1201" s="4">
        <v>127.2188</v>
      </c>
      <c r="L1201" s="4">
        <v>135.96090000000001</v>
      </c>
      <c r="M1201" s="4">
        <v>132.52340000000001</v>
      </c>
      <c r="N1201" s="4">
        <v>1.8402000000000001</v>
      </c>
      <c r="O1201" s="4">
        <v>0.49640000000000001</v>
      </c>
      <c r="P1201" s="4">
        <v>0.71519999999999995</v>
      </c>
      <c r="Q1201" s="4">
        <v>0.90059999999999996</v>
      </c>
    </row>
    <row r="1202" spans="1:17" ht="15" customHeight="1" x14ac:dyDescent="0.2">
      <c r="A1202" s="3">
        <v>43942</v>
      </c>
      <c r="B1202" s="4">
        <v>40.4</v>
      </c>
      <c r="C1202" s="4">
        <v>2.7</v>
      </c>
      <c r="D1202" s="4">
        <v>-1.5</v>
      </c>
      <c r="E1202" s="4">
        <v>0.6</v>
      </c>
      <c r="F1202" s="4">
        <v>16.945599999999999</v>
      </c>
      <c r="G1202" s="4">
        <v>4.3761000000000001</v>
      </c>
      <c r="H1202" s="4">
        <v>5.4641000000000002</v>
      </c>
      <c r="I1202" s="4">
        <v>6.5833000000000004</v>
      </c>
      <c r="J1202" s="4">
        <v>72.787000000000006</v>
      </c>
      <c r="K1202" s="4">
        <v>127.1875</v>
      </c>
      <c r="L1202" s="4">
        <v>135.90629999999999</v>
      </c>
      <c r="M1202" s="4">
        <v>132.40629999999999</v>
      </c>
      <c r="N1202" s="4">
        <v>1.8488</v>
      </c>
      <c r="O1202" s="4">
        <v>0.50439999999999996</v>
      </c>
      <c r="P1202" s="4">
        <v>0.72430000000000005</v>
      </c>
      <c r="Q1202" s="4">
        <v>0.91510000000000002</v>
      </c>
    </row>
    <row r="1203" spans="1:17" ht="15" customHeight="1" x14ac:dyDescent="0.2">
      <c r="A1203" s="3">
        <v>43943</v>
      </c>
      <c r="B1203" s="4">
        <v>39.299999999999997</v>
      </c>
      <c r="C1203" s="4">
        <v>1.9</v>
      </c>
      <c r="D1203" s="4">
        <v>-2.9</v>
      </c>
      <c r="E1203" s="4">
        <v>-1.3</v>
      </c>
      <c r="F1203" s="4">
        <v>16.947199999999999</v>
      </c>
      <c r="G1203" s="4">
        <v>4.3688000000000002</v>
      </c>
      <c r="H1203" s="4">
        <v>5.4678000000000004</v>
      </c>
      <c r="I1203" s="4">
        <v>6.5871000000000004</v>
      </c>
      <c r="J1203" s="4">
        <v>72.703000000000003</v>
      </c>
      <c r="K1203" s="4">
        <v>127.2891</v>
      </c>
      <c r="L1203" s="4">
        <v>136.03129999999999</v>
      </c>
      <c r="M1203" s="4">
        <v>132.53909999999999</v>
      </c>
      <c r="N1203" s="4">
        <v>1.8551</v>
      </c>
      <c r="O1203" s="4">
        <v>0.48920000000000002</v>
      </c>
      <c r="P1203" s="4">
        <v>0.70979999999999999</v>
      </c>
      <c r="Q1203" s="4">
        <v>0.90129999999999999</v>
      </c>
    </row>
    <row r="1204" spans="1:17" ht="15" customHeight="1" x14ac:dyDescent="0.2">
      <c r="A1204" s="3">
        <v>43944</v>
      </c>
      <c r="B1204" s="4">
        <v>38.200000000000003</v>
      </c>
      <c r="C1204" s="4">
        <v>1.5</v>
      </c>
      <c r="D1204" s="4">
        <v>-3.1</v>
      </c>
      <c r="E1204" s="4">
        <v>-1.6</v>
      </c>
      <c r="F1204" s="4">
        <v>16.963000000000001</v>
      </c>
      <c r="G1204" s="4">
        <v>4.3776000000000002</v>
      </c>
      <c r="H1204" s="4">
        <v>5.4768999999999997</v>
      </c>
      <c r="I1204" s="4">
        <v>6.5971000000000002</v>
      </c>
      <c r="J1204" s="4">
        <v>73.266000000000005</v>
      </c>
      <c r="K1204" s="4">
        <v>127.39060000000001</v>
      </c>
      <c r="L1204" s="4">
        <v>136.1875</v>
      </c>
      <c r="M1204" s="4">
        <v>132.77340000000001</v>
      </c>
      <c r="N1204" s="4">
        <v>1.8092999999999999</v>
      </c>
      <c r="O1204" s="4">
        <v>0.47899999999999998</v>
      </c>
      <c r="P1204" s="4">
        <v>0.69510000000000005</v>
      </c>
      <c r="Q1204" s="4">
        <v>0.87860000000000005</v>
      </c>
    </row>
    <row r="1205" spans="1:17" ht="15" customHeight="1" x14ac:dyDescent="0.2">
      <c r="A1205" s="3">
        <v>43945</v>
      </c>
      <c r="B1205" s="4">
        <v>39</v>
      </c>
      <c r="C1205" s="4">
        <v>2.4</v>
      </c>
      <c r="D1205" s="4">
        <v>-2.1</v>
      </c>
      <c r="E1205" s="4">
        <v>-0.3</v>
      </c>
      <c r="F1205" s="4">
        <v>16.9664</v>
      </c>
      <c r="G1205" s="4">
        <v>4.3798000000000004</v>
      </c>
      <c r="H1205" s="4">
        <v>5.4790000000000001</v>
      </c>
      <c r="I1205" s="4">
        <v>6.5990000000000002</v>
      </c>
      <c r="J1205" s="4">
        <v>73.313000000000002</v>
      </c>
      <c r="K1205" s="4">
        <v>127.3516</v>
      </c>
      <c r="L1205" s="4">
        <v>136.1328</v>
      </c>
      <c r="M1205" s="4">
        <v>132.6953</v>
      </c>
      <c r="N1205" s="4">
        <v>1.8050999999999999</v>
      </c>
      <c r="O1205" s="4">
        <v>0.4884</v>
      </c>
      <c r="P1205" s="4">
        <v>0.70420000000000005</v>
      </c>
      <c r="Q1205" s="4">
        <v>0.88870000000000005</v>
      </c>
    </row>
    <row r="1206" spans="1:17" ht="15" customHeight="1" x14ac:dyDescent="0.2">
      <c r="A1206" s="3">
        <v>43948</v>
      </c>
      <c r="B1206" s="4">
        <v>36.200000000000003</v>
      </c>
      <c r="C1206" s="4">
        <v>1</v>
      </c>
      <c r="D1206" s="4">
        <v>-3.5</v>
      </c>
      <c r="E1206" s="4">
        <v>-1.7</v>
      </c>
      <c r="F1206" s="4">
        <v>16.9785</v>
      </c>
      <c r="G1206" s="4">
        <v>4.3841999999999999</v>
      </c>
      <c r="H1206" s="4">
        <v>5.4836999999999998</v>
      </c>
      <c r="I1206" s="4">
        <v>6.6044999999999998</v>
      </c>
      <c r="J1206" s="4">
        <v>74.015000000000001</v>
      </c>
      <c r="K1206" s="4">
        <v>127.5234</v>
      </c>
      <c r="L1206" s="4">
        <v>136.3828</v>
      </c>
      <c r="M1206" s="4">
        <v>133.0078</v>
      </c>
      <c r="N1206" s="4">
        <v>1.7492000000000001</v>
      </c>
      <c r="O1206" s="4">
        <v>0.46089999999999998</v>
      </c>
      <c r="P1206" s="4">
        <v>0.67330000000000001</v>
      </c>
      <c r="Q1206" s="4">
        <v>0.85470000000000002</v>
      </c>
    </row>
    <row r="1207" spans="1:17" ht="15" customHeight="1" x14ac:dyDescent="0.2">
      <c r="A1207" s="3">
        <v>43949</v>
      </c>
      <c r="B1207" s="4">
        <v>38.299999999999997</v>
      </c>
      <c r="C1207" s="4">
        <v>1.6</v>
      </c>
      <c r="D1207" s="4">
        <v>-2.6</v>
      </c>
      <c r="E1207" s="4">
        <v>-0.8</v>
      </c>
      <c r="F1207" s="4">
        <v>16.982700000000001</v>
      </c>
      <c r="G1207" s="4">
        <v>4.3879000000000001</v>
      </c>
      <c r="H1207" s="4">
        <v>5.4874999999999998</v>
      </c>
      <c r="I1207" s="4">
        <v>6.6086999999999998</v>
      </c>
      <c r="J1207" s="4">
        <v>74.126000000000005</v>
      </c>
      <c r="K1207" s="4">
        <v>127.625</v>
      </c>
      <c r="L1207" s="4">
        <v>136.53129999999999</v>
      </c>
      <c r="M1207" s="4">
        <v>133.1875</v>
      </c>
      <c r="N1207" s="4">
        <v>1.7403</v>
      </c>
      <c r="O1207" s="4">
        <v>0.44579999999999997</v>
      </c>
      <c r="P1207" s="4">
        <v>0.65590000000000004</v>
      </c>
      <c r="Q1207" s="4">
        <v>0.8357</v>
      </c>
    </row>
    <row r="1208" spans="1:17" ht="15" customHeight="1" x14ac:dyDescent="0.2">
      <c r="A1208" s="3">
        <v>43950</v>
      </c>
      <c r="B1208" s="4">
        <v>35.299999999999997</v>
      </c>
      <c r="C1208" s="4">
        <v>-0.4</v>
      </c>
      <c r="D1208" s="4">
        <v>-4.9000000000000004</v>
      </c>
      <c r="E1208" s="4">
        <v>-3.1</v>
      </c>
      <c r="F1208" s="4">
        <v>16.9879</v>
      </c>
      <c r="G1208" s="4">
        <v>4.3905000000000003</v>
      </c>
      <c r="H1208" s="4">
        <v>5.4903000000000004</v>
      </c>
      <c r="I1208" s="4">
        <v>6.6116999999999999</v>
      </c>
      <c r="J1208" s="4">
        <v>74.313000000000002</v>
      </c>
      <c r="K1208" s="4">
        <v>127.6328</v>
      </c>
      <c r="L1208" s="4">
        <v>136.5547</v>
      </c>
      <c r="M1208" s="4">
        <v>133.22659999999999</v>
      </c>
      <c r="N1208" s="4">
        <v>1.7252000000000001</v>
      </c>
      <c r="O1208" s="4">
        <v>0.44700000000000001</v>
      </c>
      <c r="P1208" s="4">
        <v>0.65469999999999995</v>
      </c>
      <c r="Q1208" s="4">
        <v>0.83260000000000001</v>
      </c>
    </row>
    <row r="1209" spans="1:17" ht="15" customHeight="1" x14ac:dyDescent="0.2">
      <c r="A1209" s="3">
        <v>43951</v>
      </c>
      <c r="B1209" s="4">
        <v>36.799999999999997</v>
      </c>
      <c r="C1209" s="4">
        <v>0.9</v>
      </c>
      <c r="D1209" s="4">
        <v>-2.2999999999999998</v>
      </c>
      <c r="E1209" s="4">
        <v>-0.4</v>
      </c>
      <c r="F1209" s="4">
        <v>17</v>
      </c>
      <c r="G1209" s="4">
        <v>4.3986999999999998</v>
      </c>
      <c r="H1209" s="4">
        <v>5.4989999999999997</v>
      </c>
      <c r="I1209" s="4">
        <v>6.6208999999999998</v>
      </c>
      <c r="J1209" s="4">
        <v>74.602999999999994</v>
      </c>
      <c r="K1209" s="4">
        <v>127.6797</v>
      </c>
      <c r="L1209" s="4">
        <v>136.65629999999999</v>
      </c>
      <c r="M1209" s="4">
        <v>133.375</v>
      </c>
      <c r="N1209" s="4">
        <v>1.7017</v>
      </c>
      <c r="O1209" s="4">
        <v>0.44650000000000001</v>
      </c>
      <c r="P1209" s="4">
        <v>0.64729999999999999</v>
      </c>
      <c r="Q1209" s="4">
        <v>0.81979999999999997</v>
      </c>
    </row>
    <row r="1210" spans="1:17" ht="15" customHeight="1" x14ac:dyDescent="0.2">
      <c r="A1210" s="3">
        <v>43952</v>
      </c>
      <c r="B1210" s="4">
        <v>36</v>
      </c>
      <c r="C1210" s="4">
        <v>1.7</v>
      </c>
      <c r="D1210" s="4">
        <v>-1.6</v>
      </c>
      <c r="E1210" s="4">
        <v>-0.3</v>
      </c>
      <c r="F1210" s="4">
        <v>17.0107</v>
      </c>
      <c r="G1210" s="4">
        <v>4.4024000000000001</v>
      </c>
      <c r="H1210" s="4">
        <v>5.5033000000000003</v>
      </c>
      <c r="I1210" s="4">
        <v>6.6262999999999996</v>
      </c>
      <c r="J1210" s="4">
        <v>75.215999999999994</v>
      </c>
      <c r="K1210" s="4">
        <v>127.7813</v>
      </c>
      <c r="L1210" s="4">
        <v>136.8672</v>
      </c>
      <c r="M1210" s="4">
        <v>133.6953</v>
      </c>
      <c r="N1210" s="4">
        <v>1.6536999999999999</v>
      </c>
      <c r="O1210" s="4">
        <v>0.43140000000000001</v>
      </c>
      <c r="P1210" s="4">
        <v>0.62180000000000002</v>
      </c>
      <c r="Q1210" s="4">
        <v>0.78510000000000002</v>
      </c>
    </row>
    <row r="1211" spans="1:17" ht="15" customHeight="1" x14ac:dyDescent="0.2">
      <c r="A1211" s="3">
        <v>43955</v>
      </c>
      <c r="B1211" s="4">
        <v>36.299999999999997</v>
      </c>
      <c r="C1211" s="4">
        <v>2.2000000000000002</v>
      </c>
      <c r="D1211" s="4">
        <v>-1.7</v>
      </c>
      <c r="E1211" s="4">
        <v>-0.8</v>
      </c>
      <c r="F1211" s="4">
        <v>17.008900000000001</v>
      </c>
      <c r="G1211" s="4">
        <v>4.4043999999999999</v>
      </c>
      <c r="H1211" s="4">
        <v>5.5049999999999999</v>
      </c>
      <c r="I1211" s="4">
        <v>6.6276999999999999</v>
      </c>
      <c r="J1211" s="4">
        <v>74.864999999999995</v>
      </c>
      <c r="K1211" s="4">
        <v>127.7266</v>
      </c>
      <c r="L1211" s="4">
        <v>136.75</v>
      </c>
      <c r="M1211" s="4">
        <v>133.5547</v>
      </c>
      <c r="N1211" s="4">
        <v>1.6806000000000001</v>
      </c>
      <c r="O1211" s="4">
        <v>0.44350000000000001</v>
      </c>
      <c r="P1211" s="4">
        <v>0.63900000000000001</v>
      </c>
      <c r="Q1211" s="4">
        <v>0.80220000000000002</v>
      </c>
    </row>
    <row r="1212" spans="1:17" ht="15" customHeight="1" x14ac:dyDescent="0.2">
      <c r="A1212" s="3">
        <v>43956</v>
      </c>
      <c r="B1212" s="4">
        <v>36.1</v>
      </c>
      <c r="C1212" s="4">
        <v>2.2000000000000002</v>
      </c>
      <c r="D1212" s="4">
        <v>-1.8</v>
      </c>
      <c r="E1212" s="4">
        <v>-1</v>
      </c>
      <c r="F1212" s="4">
        <v>17.0121</v>
      </c>
      <c r="G1212" s="4">
        <v>4.4073000000000002</v>
      </c>
      <c r="H1212" s="4">
        <v>5.5079000000000002</v>
      </c>
      <c r="I1212" s="4">
        <v>6.6307</v>
      </c>
      <c r="J1212" s="4">
        <v>74.900000000000006</v>
      </c>
      <c r="K1212" s="4">
        <v>127.7578</v>
      </c>
      <c r="L1212" s="4">
        <v>136.78909999999999</v>
      </c>
      <c r="M1212" s="4">
        <v>133.59379999999999</v>
      </c>
      <c r="N1212" s="4">
        <v>1.6777</v>
      </c>
      <c r="O1212" s="4">
        <v>0.44059999999999999</v>
      </c>
      <c r="P1212" s="4">
        <v>0.63580000000000003</v>
      </c>
      <c r="Q1212" s="4">
        <v>0.79910000000000003</v>
      </c>
    </row>
    <row r="1213" spans="1:17" ht="15" customHeight="1" x14ac:dyDescent="0.2">
      <c r="A1213" s="3">
        <v>43957</v>
      </c>
      <c r="B1213" s="4">
        <v>36.1</v>
      </c>
      <c r="C1213" s="4">
        <v>2.2999999999999998</v>
      </c>
      <c r="D1213" s="4">
        <v>-1.8</v>
      </c>
      <c r="E1213" s="4">
        <v>-0.7</v>
      </c>
      <c r="F1213" s="4">
        <v>17.005700000000001</v>
      </c>
      <c r="G1213" s="4">
        <v>4.4084000000000003</v>
      </c>
      <c r="H1213" s="4">
        <v>5.5083000000000002</v>
      </c>
      <c r="I1213" s="4">
        <v>6.6298000000000004</v>
      </c>
      <c r="J1213" s="4">
        <v>74.206000000000003</v>
      </c>
      <c r="K1213" s="4">
        <v>127.625</v>
      </c>
      <c r="L1213" s="4">
        <v>136.52340000000001</v>
      </c>
      <c r="M1213" s="4">
        <v>133.1953</v>
      </c>
      <c r="N1213" s="4">
        <v>1.7317</v>
      </c>
      <c r="O1213" s="4">
        <v>0.4662</v>
      </c>
      <c r="P1213" s="4">
        <v>0.67230000000000001</v>
      </c>
      <c r="Q1213" s="4">
        <v>0.84509999999999996</v>
      </c>
    </row>
    <row r="1214" spans="1:17" ht="15" customHeight="1" x14ac:dyDescent="0.2">
      <c r="A1214" s="3">
        <v>43958</v>
      </c>
      <c r="B1214" s="4">
        <v>37.4</v>
      </c>
      <c r="C1214" s="4">
        <v>2.1</v>
      </c>
      <c r="D1214" s="4">
        <v>-1.5</v>
      </c>
      <c r="E1214" s="4">
        <v>-0.5</v>
      </c>
      <c r="F1214" s="4">
        <v>17.009</v>
      </c>
      <c r="G1214" s="4">
        <v>4.4157999999999999</v>
      </c>
      <c r="H1214" s="4">
        <v>5.5152999999999999</v>
      </c>
      <c r="I1214" s="4">
        <v>6.6364999999999998</v>
      </c>
      <c r="J1214" s="4">
        <v>73.832999999999998</v>
      </c>
      <c r="K1214" s="4">
        <v>127.5938</v>
      </c>
      <c r="L1214" s="4">
        <v>136.41409999999999</v>
      </c>
      <c r="M1214" s="4">
        <v>133.0625</v>
      </c>
      <c r="N1214" s="4">
        <v>1.7603</v>
      </c>
      <c r="O1214" s="4">
        <v>0.47920000000000001</v>
      </c>
      <c r="P1214" s="4">
        <v>0.69230000000000003</v>
      </c>
      <c r="Q1214" s="4">
        <v>0.8639</v>
      </c>
    </row>
    <row r="1215" spans="1:17" ht="15" customHeight="1" x14ac:dyDescent="0.2">
      <c r="A1215" s="3">
        <v>43959</v>
      </c>
      <c r="B1215" s="4">
        <v>34.200000000000003</v>
      </c>
      <c r="C1215" s="4">
        <v>0.9</v>
      </c>
      <c r="D1215" s="4">
        <v>-3.1</v>
      </c>
      <c r="E1215" s="4">
        <v>-2.1</v>
      </c>
      <c r="F1215" s="4">
        <v>17.020600000000002</v>
      </c>
      <c r="G1215" s="4">
        <v>4.4191000000000003</v>
      </c>
      <c r="H1215" s="4">
        <v>5.5193000000000003</v>
      </c>
      <c r="I1215" s="4">
        <v>6.6412000000000004</v>
      </c>
      <c r="J1215" s="4">
        <v>74.504000000000005</v>
      </c>
      <c r="K1215" s="4">
        <v>127.6641</v>
      </c>
      <c r="L1215" s="4">
        <v>136.58590000000001</v>
      </c>
      <c r="M1215" s="4">
        <v>133.3047</v>
      </c>
      <c r="N1215" s="4">
        <v>1.7073</v>
      </c>
      <c r="O1215" s="4">
        <v>0.46960000000000002</v>
      </c>
      <c r="P1215" s="4">
        <v>0.67190000000000005</v>
      </c>
      <c r="Q1215" s="4">
        <v>0.83789999999999998</v>
      </c>
    </row>
    <row r="1216" spans="1:17" ht="15" customHeight="1" x14ac:dyDescent="0.2">
      <c r="A1216" s="3">
        <v>43962</v>
      </c>
      <c r="B1216" s="4">
        <v>36.1</v>
      </c>
      <c r="C1216" s="4">
        <v>1.9</v>
      </c>
      <c r="D1216" s="4">
        <v>-2.1</v>
      </c>
      <c r="E1216" s="4">
        <v>-0.7</v>
      </c>
      <c r="F1216" s="4">
        <v>17.020099999999999</v>
      </c>
      <c r="G1216" s="4">
        <v>4.4214000000000002</v>
      </c>
      <c r="H1216" s="4">
        <v>5.5213999999999999</v>
      </c>
      <c r="I1216" s="4">
        <v>6.6428000000000003</v>
      </c>
      <c r="J1216" s="4">
        <v>74.257999999999996</v>
      </c>
      <c r="K1216" s="4">
        <v>127.6328</v>
      </c>
      <c r="L1216" s="4">
        <v>136.52340000000001</v>
      </c>
      <c r="M1216" s="4">
        <v>133.1797</v>
      </c>
      <c r="N1216" s="4">
        <v>1.7262</v>
      </c>
      <c r="O1216" s="4">
        <v>0.47749999999999998</v>
      </c>
      <c r="P1216" s="4">
        <v>0.68189999999999995</v>
      </c>
      <c r="Q1216" s="4">
        <v>0.85319999999999996</v>
      </c>
    </row>
    <row r="1217" spans="1:17" ht="15" customHeight="1" x14ac:dyDescent="0.2">
      <c r="A1217" s="3">
        <v>43963</v>
      </c>
      <c r="B1217" s="4">
        <v>34.700000000000003</v>
      </c>
      <c r="C1217" s="4">
        <v>1.4</v>
      </c>
      <c r="D1217" s="4">
        <v>-2.4</v>
      </c>
      <c r="E1217" s="4">
        <v>-1.4</v>
      </c>
      <c r="F1217" s="4">
        <v>17.023800000000001</v>
      </c>
      <c r="G1217" s="4">
        <v>4.4238999999999997</v>
      </c>
      <c r="H1217" s="4">
        <v>5.5239000000000003</v>
      </c>
      <c r="I1217" s="4">
        <v>6.6455000000000002</v>
      </c>
      <c r="J1217" s="4">
        <v>74.331000000000003</v>
      </c>
      <c r="K1217" s="4">
        <v>127.625</v>
      </c>
      <c r="L1217" s="4">
        <v>136.5078</v>
      </c>
      <c r="M1217" s="4">
        <v>133.1953</v>
      </c>
      <c r="N1217" s="4">
        <v>1.7202</v>
      </c>
      <c r="O1217" s="4">
        <v>0.48139999999999999</v>
      </c>
      <c r="P1217" s="4">
        <v>0.68589999999999995</v>
      </c>
      <c r="Q1217" s="4">
        <v>0.8528</v>
      </c>
    </row>
    <row r="1218" spans="1:17" ht="15" customHeight="1" x14ac:dyDescent="0.2">
      <c r="A1218" s="3">
        <v>43964</v>
      </c>
      <c r="B1218" s="4">
        <v>34.700000000000003</v>
      </c>
      <c r="C1218" s="4">
        <v>1.6</v>
      </c>
      <c r="D1218" s="4">
        <v>-2.2999999999999998</v>
      </c>
      <c r="E1218" s="4">
        <v>-1.3</v>
      </c>
      <c r="F1218" s="4">
        <v>17.026499999999999</v>
      </c>
      <c r="G1218" s="4">
        <v>4.4264000000000001</v>
      </c>
      <c r="H1218" s="4">
        <v>5.5265000000000004</v>
      </c>
      <c r="I1218" s="4">
        <v>6.6481000000000003</v>
      </c>
      <c r="J1218" s="4">
        <v>74.331000000000003</v>
      </c>
      <c r="K1218" s="4">
        <v>127.625</v>
      </c>
      <c r="L1218" s="4">
        <v>136.5078</v>
      </c>
      <c r="M1218" s="4">
        <v>133.1953</v>
      </c>
      <c r="N1218" s="4">
        <v>1.72</v>
      </c>
      <c r="O1218" s="4">
        <v>0.4839</v>
      </c>
      <c r="P1218" s="4">
        <v>0.68779999999999997</v>
      </c>
      <c r="Q1218" s="4">
        <v>0.85399999999999998</v>
      </c>
    </row>
    <row r="1219" spans="1:17" ht="15" customHeight="1" x14ac:dyDescent="0.2">
      <c r="A1219" s="3">
        <v>43965</v>
      </c>
      <c r="B1219" s="4">
        <v>35.700000000000003</v>
      </c>
      <c r="C1219" s="4">
        <v>1.5</v>
      </c>
      <c r="D1219" s="4">
        <v>-1.9</v>
      </c>
      <c r="E1219" s="4">
        <v>-0.8</v>
      </c>
      <c r="F1219" s="4">
        <v>17.027999999999999</v>
      </c>
      <c r="G1219" s="4">
        <v>4.444</v>
      </c>
      <c r="H1219" s="4">
        <v>5.5321999999999996</v>
      </c>
      <c r="I1219" s="4">
        <v>6.6532</v>
      </c>
      <c r="J1219" s="4">
        <v>73.820999999999998</v>
      </c>
      <c r="K1219" s="4">
        <v>127.5</v>
      </c>
      <c r="L1219" s="4">
        <v>136.25</v>
      </c>
      <c r="M1219" s="4">
        <v>132.875</v>
      </c>
      <c r="N1219" s="4">
        <v>1.7591000000000001</v>
      </c>
      <c r="O1219" s="4">
        <v>0.5131</v>
      </c>
      <c r="P1219" s="4">
        <v>0.72699999999999998</v>
      </c>
      <c r="Q1219" s="4">
        <v>0.89380000000000004</v>
      </c>
    </row>
    <row r="1220" spans="1:17" ht="15" customHeight="1" x14ac:dyDescent="0.2">
      <c r="A1220" s="3">
        <v>43966</v>
      </c>
      <c r="B1220" s="4">
        <v>34.9</v>
      </c>
      <c r="C1220" s="4">
        <v>1.7</v>
      </c>
      <c r="D1220" s="4">
        <v>-1.5</v>
      </c>
      <c r="E1220" s="4">
        <v>-0.3</v>
      </c>
      <c r="F1220" s="4">
        <v>17.039899999999999</v>
      </c>
      <c r="G1220" s="4">
        <v>4.4470999999999998</v>
      </c>
      <c r="H1220" s="4">
        <v>5.5359999999999996</v>
      </c>
      <c r="I1220" s="4">
        <v>6.6577999999999999</v>
      </c>
      <c r="J1220" s="4">
        <v>74.512</v>
      </c>
      <c r="K1220" s="4">
        <v>127.5625</v>
      </c>
      <c r="L1220" s="4">
        <v>136.39840000000001</v>
      </c>
      <c r="M1220" s="4">
        <v>133.09379999999999</v>
      </c>
      <c r="N1220" s="4">
        <v>1.7048000000000001</v>
      </c>
      <c r="O1220" s="4">
        <v>0.50480000000000003</v>
      </c>
      <c r="P1220" s="4">
        <v>0.70960000000000001</v>
      </c>
      <c r="Q1220" s="4">
        <v>0.87050000000000005</v>
      </c>
    </row>
    <row r="1221" spans="1:17" ht="15" customHeight="1" x14ac:dyDescent="0.2">
      <c r="A1221" s="3">
        <v>43969</v>
      </c>
      <c r="B1221" s="4">
        <v>34.4</v>
      </c>
      <c r="C1221" s="4">
        <v>0.9</v>
      </c>
      <c r="D1221" s="4">
        <v>-2.8</v>
      </c>
      <c r="E1221" s="4">
        <v>-1.7</v>
      </c>
      <c r="F1221" s="4">
        <v>17.033999999999999</v>
      </c>
      <c r="G1221" s="4">
        <v>4.4489000000000001</v>
      </c>
      <c r="H1221" s="4">
        <v>5.5369000000000002</v>
      </c>
      <c r="I1221" s="4">
        <v>6.6578999999999997</v>
      </c>
      <c r="J1221" s="4">
        <v>73.858000000000004</v>
      </c>
      <c r="K1221" s="4">
        <v>127.4453</v>
      </c>
      <c r="L1221" s="4">
        <v>136.1875</v>
      </c>
      <c r="M1221" s="4">
        <v>132.8125</v>
      </c>
      <c r="N1221" s="4">
        <v>1.7557</v>
      </c>
      <c r="O1221" s="4">
        <v>0.52759999999999996</v>
      </c>
      <c r="P1221" s="4">
        <v>0.7389</v>
      </c>
      <c r="Q1221" s="4">
        <v>0.90339999999999998</v>
      </c>
    </row>
    <row r="1222" spans="1:17" ht="15" customHeight="1" x14ac:dyDescent="0.2">
      <c r="A1222" s="3">
        <v>43970</v>
      </c>
      <c r="B1222" s="4">
        <v>35.700000000000003</v>
      </c>
      <c r="C1222" s="4">
        <v>2.2999999999999998</v>
      </c>
      <c r="D1222" s="4">
        <v>-1.3</v>
      </c>
      <c r="E1222" s="4">
        <v>-0.2</v>
      </c>
      <c r="F1222" s="4">
        <v>17.0352</v>
      </c>
      <c r="G1222" s="4">
        <v>4.4512999999999998</v>
      </c>
      <c r="H1222" s="4">
        <v>5.5388999999999999</v>
      </c>
      <c r="I1222" s="4">
        <v>6.6597</v>
      </c>
      <c r="J1222" s="4">
        <v>73.747</v>
      </c>
      <c r="K1222" s="4">
        <v>127.4063</v>
      </c>
      <c r="L1222" s="4">
        <v>136.1172</v>
      </c>
      <c r="M1222" s="4">
        <v>132.72659999999999</v>
      </c>
      <c r="N1222" s="4">
        <v>1.7643</v>
      </c>
      <c r="O1222" s="4">
        <v>0.53680000000000005</v>
      </c>
      <c r="P1222" s="4">
        <v>0.75</v>
      </c>
      <c r="Q1222" s="4">
        <v>0.9143</v>
      </c>
    </row>
    <row r="1223" spans="1:17" ht="15" customHeight="1" x14ac:dyDescent="0.2">
      <c r="A1223" s="3">
        <v>43971</v>
      </c>
      <c r="B1223" s="4">
        <v>36.700000000000003</v>
      </c>
      <c r="C1223" s="4">
        <v>2.2999999999999998</v>
      </c>
      <c r="D1223" s="4">
        <v>-1</v>
      </c>
      <c r="E1223" s="4">
        <v>0.2</v>
      </c>
      <c r="F1223" s="4">
        <v>17.04</v>
      </c>
      <c r="G1223" s="4">
        <v>4.4547999999999996</v>
      </c>
      <c r="H1223" s="4">
        <v>5.5430999999999999</v>
      </c>
      <c r="I1223" s="4">
        <v>6.6642999999999999</v>
      </c>
      <c r="J1223" s="4">
        <v>73.902000000000001</v>
      </c>
      <c r="K1223" s="4">
        <v>127.5313</v>
      </c>
      <c r="L1223" s="4">
        <v>136.3125</v>
      </c>
      <c r="M1223" s="4">
        <v>132.9453</v>
      </c>
      <c r="N1223" s="4">
        <v>1.7517</v>
      </c>
      <c r="O1223" s="4">
        <v>0.51770000000000005</v>
      </c>
      <c r="P1223" s="4">
        <v>0.72650000000000003</v>
      </c>
      <c r="Q1223" s="4">
        <v>0.89100000000000001</v>
      </c>
    </row>
    <row r="1224" spans="1:17" ht="15" customHeight="1" x14ac:dyDescent="0.2">
      <c r="A1224" s="3">
        <v>43972</v>
      </c>
      <c r="B1224" s="4">
        <v>37.4</v>
      </c>
      <c r="C1224" s="4">
        <v>2.1</v>
      </c>
      <c r="D1224" s="4">
        <v>-1.6</v>
      </c>
      <c r="E1224" s="4">
        <v>0.1</v>
      </c>
      <c r="F1224" s="4">
        <v>17.0518</v>
      </c>
      <c r="G1224" s="4">
        <v>4.4531999999999998</v>
      </c>
      <c r="H1224" s="4">
        <v>5.5536000000000003</v>
      </c>
      <c r="I1224" s="4">
        <v>6.6753</v>
      </c>
      <c r="J1224" s="4">
        <v>74.171000000000006</v>
      </c>
      <c r="K1224" s="4">
        <v>127.7266</v>
      </c>
      <c r="L1224" s="4">
        <v>136.6328</v>
      </c>
      <c r="M1224" s="4">
        <v>133.28909999999999</v>
      </c>
      <c r="N1224" s="4">
        <v>1.7298</v>
      </c>
      <c r="O1224" s="4">
        <v>0.49159999999999998</v>
      </c>
      <c r="P1224" s="4">
        <v>0.69059999999999999</v>
      </c>
      <c r="Q1224" s="4">
        <v>0.85629999999999995</v>
      </c>
    </row>
    <row r="1225" spans="1:17" ht="15" customHeight="1" x14ac:dyDescent="0.2">
      <c r="A1225" s="3">
        <v>43973</v>
      </c>
      <c r="B1225" s="4">
        <v>35.799999999999997</v>
      </c>
      <c r="C1225" s="4">
        <v>0.9</v>
      </c>
      <c r="D1225" s="4">
        <v>-2.6</v>
      </c>
      <c r="E1225" s="4">
        <v>-1.3</v>
      </c>
      <c r="F1225" s="4">
        <v>17.061800000000002</v>
      </c>
      <c r="G1225" s="4">
        <v>4.4580000000000002</v>
      </c>
      <c r="H1225" s="4">
        <v>5.5587</v>
      </c>
      <c r="I1225" s="4">
        <v>6.6814</v>
      </c>
      <c r="J1225" s="4">
        <v>74.718999999999994</v>
      </c>
      <c r="K1225" s="4">
        <v>127.9375</v>
      </c>
      <c r="L1225" s="4">
        <v>136.9375</v>
      </c>
      <c r="M1225" s="4">
        <v>133.6875</v>
      </c>
      <c r="N1225" s="4">
        <v>1.6867000000000001</v>
      </c>
      <c r="O1225" s="4">
        <v>0.45779999999999998</v>
      </c>
      <c r="P1225" s="4">
        <v>0.6532</v>
      </c>
      <c r="Q1225" s="4">
        <v>0.81310000000000004</v>
      </c>
    </row>
    <row r="1226" spans="1:17" ht="15" customHeight="1" x14ac:dyDescent="0.2">
      <c r="A1226" s="3">
        <v>43976</v>
      </c>
      <c r="B1226" s="4">
        <v>34.299999999999997</v>
      </c>
      <c r="C1226" s="4">
        <v>1.4</v>
      </c>
      <c r="D1226" s="4">
        <v>-2.7</v>
      </c>
      <c r="E1226" s="4">
        <v>-1.3</v>
      </c>
      <c r="F1226" s="4">
        <v>17.083600000000001</v>
      </c>
      <c r="G1226" s="4">
        <v>4.4638999999999998</v>
      </c>
      <c r="H1226" s="4">
        <v>5.5659000000000001</v>
      </c>
      <c r="I1226" s="4">
        <v>6.6901999999999999</v>
      </c>
      <c r="J1226" s="4">
        <v>76.183000000000007</v>
      </c>
      <c r="K1226" s="4">
        <v>128.25</v>
      </c>
      <c r="L1226" s="4">
        <v>137.5</v>
      </c>
      <c r="M1226" s="4">
        <v>134.39060000000001</v>
      </c>
      <c r="N1226" s="4">
        <v>1.5738000000000001</v>
      </c>
      <c r="O1226" s="4">
        <v>0.40670000000000001</v>
      </c>
      <c r="P1226" s="4">
        <v>0.5827</v>
      </c>
      <c r="Q1226" s="4">
        <v>0.73640000000000005</v>
      </c>
    </row>
    <row r="1227" spans="1:17" ht="15" customHeight="1" x14ac:dyDescent="0.2">
      <c r="A1227" s="3">
        <v>43977</v>
      </c>
      <c r="B1227" s="4">
        <v>34.4</v>
      </c>
      <c r="C1227" s="4">
        <v>1.7</v>
      </c>
      <c r="D1227" s="4">
        <v>-2.6</v>
      </c>
      <c r="E1227" s="4">
        <v>-1</v>
      </c>
      <c r="F1227" s="4">
        <v>17.093299999999999</v>
      </c>
      <c r="G1227" s="4">
        <v>4.4679000000000002</v>
      </c>
      <c r="H1227" s="4">
        <v>5.5702999999999996</v>
      </c>
      <c r="I1227" s="4">
        <v>6.6951999999999998</v>
      </c>
      <c r="J1227" s="4">
        <v>76.718999999999994</v>
      </c>
      <c r="K1227" s="4">
        <v>128.3828</v>
      </c>
      <c r="L1227" s="4">
        <v>137.71879999999999</v>
      </c>
      <c r="M1227" s="4">
        <v>134.65629999999999</v>
      </c>
      <c r="N1227" s="4">
        <v>1.5327</v>
      </c>
      <c r="O1227" s="4">
        <v>0.3866</v>
      </c>
      <c r="P1227" s="4">
        <v>0.55659999999999998</v>
      </c>
      <c r="Q1227" s="4">
        <v>0.70840000000000003</v>
      </c>
    </row>
    <row r="1228" spans="1:17" ht="15" customHeight="1" x14ac:dyDescent="0.2">
      <c r="A1228" s="3">
        <v>43978</v>
      </c>
      <c r="B1228" s="4">
        <v>34.1</v>
      </c>
      <c r="C1228" s="4">
        <v>2.2999999999999998</v>
      </c>
      <c r="D1228" s="4">
        <v>-1.9</v>
      </c>
      <c r="E1228" s="4">
        <v>-0.3</v>
      </c>
      <c r="F1228" s="4">
        <v>17.097899999999999</v>
      </c>
      <c r="G1228" s="4">
        <v>4.4699</v>
      </c>
      <c r="H1228" s="4">
        <v>5.5723000000000003</v>
      </c>
      <c r="I1228" s="4">
        <v>6.6971999999999996</v>
      </c>
      <c r="J1228" s="4">
        <v>76.867999999999995</v>
      </c>
      <c r="K1228" s="4">
        <v>128.32810000000001</v>
      </c>
      <c r="L1228" s="4">
        <v>137.64840000000001</v>
      </c>
      <c r="M1228" s="4">
        <v>134.59379999999999</v>
      </c>
      <c r="N1228" s="4">
        <v>1.5213000000000001</v>
      </c>
      <c r="O1228" s="4">
        <v>0.39850000000000002</v>
      </c>
      <c r="P1228" s="4">
        <v>0.56759999999999999</v>
      </c>
      <c r="Q1228" s="4">
        <v>0.71660000000000001</v>
      </c>
    </row>
    <row r="1229" spans="1:17" ht="15" customHeight="1" x14ac:dyDescent="0.2">
      <c r="A1229" s="3">
        <v>43979</v>
      </c>
      <c r="B1229" s="4">
        <v>34</v>
      </c>
      <c r="C1229" s="4">
        <v>3</v>
      </c>
      <c r="D1229" s="4">
        <v>-1.5</v>
      </c>
      <c r="E1229" s="4">
        <v>0</v>
      </c>
      <c r="F1229" s="4">
        <v>17.106200000000001</v>
      </c>
      <c r="G1229" s="4">
        <v>4.4775999999999998</v>
      </c>
      <c r="H1229" s="4">
        <v>5.5800999999999998</v>
      </c>
      <c r="I1229" s="4">
        <v>6.7050999999999998</v>
      </c>
      <c r="J1229" s="4">
        <v>76.867999999999995</v>
      </c>
      <c r="K1229" s="4">
        <v>128.32810000000001</v>
      </c>
      <c r="L1229" s="4">
        <v>137.64840000000001</v>
      </c>
      <c r="M1229" s="4">
        <v>134.59379999999999</v>
      </c>
      <c r="N1229" s="4">
        <v>1.5205</v>
      </c>
      <c r="O1229" s="4">
        <v>0.40610000000000002</v>
      </c>
      <c r="P1229" s="4">
        <v>0.57340000000000002</v>
      </c>
      <c r="Q1229" s="4">
        <v>0.72050000000000003</v>
      </c>
    </row>
    <row r="1230" spans="1:17" ht="15" customHeight="1" x14ac:dyDescent="0.2">
      <c r="A1230" s="3">
        <v>43980</v>
      </c>
      <c r="B1230" s="4">
        <v>33.799999999999997</v>
      </c>
      <c r="C1230" s="4">
        <v>2.1</v>
      </c>
      <c r="D1230" s="4">
        <v>-3</v>
      </c>
      <c r="E1230" s="4">
        <v>-1.5</v>
      </c>
      <c r="F1230" s="4">
        <v>17.107299999999999</v>
      </c>
      <c r="G1230" s="4">
        <v>4.4802</v>
      </c>
      <c r="H1230" s="4">
        <v>5.5830000000000002</v>
      </c>
      <c r="I1230" s="4">
        <v>6.7080000000000002</v>
      </c>
      <c r="J1230" s="4">
        <v>76.67</v>
      </c>
      <c r="K1230" s="4">
        <v>128.32810000000001</v>
      </c>
      <c r="L1230" s="4">
        <v>137.6797</v>
      </c>
      <c r="M1230" s="4">
        <v>134.6172</v>
      </c>
      <c r="N1230" s="4">
        <v>1.5351999999999999</v>
      </c>
      <c r="O1230" s="4">
        <v>0.40860000000000002</v>
      </c>
      <c r="P1230" s="4">
        <v>0.57130000000000003</v>
      </c>
      <c r="Q1230" s="4">
        <v>0.71919999999999995</v>
      </c>
    </row>
    <row r="1231" spans="1:17" ht="15" customHeight="1" x14ac:dyDescent="0.2">
      <c r="A1231" s="3">
        <v>43983</v>
      </c>
      <c r="B1231" s="4">
        <v>33.799999999999997</v>
      </c>
      <c r="C1231" s="4">
        <v>3.4</v>
      </c>
      <c r="D1231" s="4">
        <v>-1.5</v>
      </c>
      <c r="E1231" s="4">
        <v>-0.4</v>
      </c>
      <c r="F1231" s="4">
        <v>17.1084</v>
      </c>
      <c r="G1231" s="4">
        <v>4.4817</v>
      </c>
      <c r="H1231" s="4">
        <v>5.5852000000000004</v>
      </c>
      <c r="I1231" s="4">
        <v>6.7100999999999997</v>
      </c>
      <c r="J1231" s="4">
        <v>76.534999999999997</v>
      </c>
      <c r="K1231" s="4">
        <v>128.22659999999999</v>
      </c>
      <c r="L1231" s="4">
        <v>137.625</v>
      </c>
      <c r="M1231" s="4">
        <v>134.5625</v>
      </c>
      <c r="N1231" s="4">
        <v>1.5450999999999999</v>
      </c>
      <c r="O1231" s="4">
        <v>0.42849999999999999</v>
      </c>
      <c r="P1231" s="4">
        <v>0.58020000000000005</v>
      </c>
      <c r="Q1231" s="4">
        <v>0.72650000000000003</v>
      </c>
    </row>
    <row r="1232" spans="1:17" ht="15" customHeight="1" x14ac:dyDescent="0.2">
      <c r="A1232" s="3">
        <v>43984</v>
      </c>
      <c r="B1232" s="4">
        <v>32.299999999999997</v>
      </c>
      <c r="C1232" s="4">
        <v>2.6</v>
      </c>
      <c r="D1232" s="4">
        <v>-2.2000000000000002</v>
      </c>
      <c r="E1232" s="4">
        <v>-1.3</v>
      </c>
      <c r="F1232" s="4">
        <v>17.114100000000001</v>
      </c>
      <c r="G1232" s="4">
        <v>4.4856999999999996</v>
      </c>
      <c r="H1232" s="4">
        <v>5.5883000000000003</v>
      </c>
      <c r="I1232" s="4">
        <v>6.7134999999999998</v>
      </c>
      <c r="J1232" s="4">
        <v>76.77</v>
      </c>
      <c r="K1232" s="4">
        <v>128.35939999999999</v>
      </c>
      <c r="L1232" s="4">
        <v>137.6953</v>
      </c>
      <c r="M1232" s="4">
        <v>134.64840000000001</v>
      </c>
      <c r="N1232" s="4">
        <v>1.5271999999999999</v>
      </c>
      <c r="O1232" s="4">
        <v>0.4083</v>
      </c>
      <c r="P1232" s="4">
        <v>0.57320000000000004</v>
      </c>
      <c r="Q1232" s="4">
        <v>0.71840000000000004</v>
      </c>
    </row>
    <row r="1233" spans="1:17" ht="15" customHeight="1" x14ac:dyDescent="0.2">
      <c r="A1233" s="3">
        <v>43985</v>
      </c>
      <c r="B1233" s="4">
        <v>35.200000000000003</v>
      </c>
      <c r="C1233" s="4">
        <v>3.4</v>
      </c>
      <c r="D1233" s="4">
        <v>-1.6</v>
      </c>
      <c r="E1233" s="4">
        <v>0.1</v>
      </c>
      <c r="F1233" s="4">
        <v>17.112300000000001</v>
      </c>
      <c r="G1233" s="4">
        <v>4.4878</v>
      </c>
      <c r="H1233" s="4">
        <v>5.5906000000000002</v>
      </c>
      <c r="I1233" s="4">
        <v>6.7150999999999996</v>
      </c>
      <c r="J1233" s="4">
        <v>76.415999999999997</v>
      </c>
      <c r="K1233" s="4">
        <v>128.3203</v>
      </c>
      <c r="L1233" s="4">
        <v>137.65629999999999</v>
      </c>
      <c r="M1233" s="4">
        <v>134.53909999999999</v>
      </c>
      <c r="N1233" s="4">
        <v>1.5537000000000001</v>
      </c>
      <c r="O1233" s="4">
        <v>0.41749999999999998</v>
      </c>
      <c r="P1233" s="4">
        <v>0.58009999999999995</v>
      </c>
      <c r="Q1233" s="4">
        <v>0.73170000000000002</v>
      </c>
    </row>
    <row r="1234" spans="1:17" ht="15" customHeight="1" x14ac:dyDescent="0.2">
      <c r="A1234" s="3">
        <v>43986</v>
      </c>
      <c r="B1234" s="4">
        <v>35.1</v>
      </c>
      <c r="C1234" s="4">
        <v>4</v>
      </c>
      <c r="D1234" s="4">
        <v>-1.1000000000000001</v>
      </c>
      <c r="E1234" s="4">
        <v>0.4</v>
      </c>
      <c r="F1234" s="4">
        <v>17.1205</v>
      </c>
      <c r="G1234" s="4">
        <v>4.4954999999999998</v>
      </c>
      <c r="H1234" s="4">
        <v>5.5984999999999996</v>
      </c>
      <c r="I1234" s="4">
        <v>6.7229999999999999</v>
      </c>
      <c r="J1234" s="4">
        <v>76.415999999999997</v>
      </c>
      <c r="K1234" s="4">
        <v>128.3203</v>
      </c>
      <c r="L1234" s="4">
        <v>137.65629999999999</v>
      </c>
      <c r="M1234" s="4">
        <v>134.53909999999999</v>
      </c>
      <c r="N1234" s="4">
        <v>1.5529999999999999</v>
      </c>
      <c r="O1234" s="4">
        <v>0.42509999999999998</v>
      </c>
      <c r="P1234" s="4">
        <v>0.58589999999999998</v>
      </c>
      <c r="Q1234" s="4">
        <v>0.73560000000000003</v>
      </c>
    </row>
    <row r="1235" spans="1:17" ht="15" customHeight="1" x14ac:dyDescent="0.2">
      <c r="A1235" s="3">
        <v>43987</v>
      </c>
      <c r="B1235" s="4">
        <v>32.299999999999997</v>
      </c>
      <c r="C1235" s="4">
        <v>2.6</v>
      </c>
      <c r="D1235" s="4">
        <v>-2</v>
      </c>
      <c r="E1235" s="4">
        <v>-0.9</v>
      </c>
      <c r="F1235" s="4">
        <v>17.123200000000001</v>
      </c>
      <c r="G1235" s="4">
        <v>4.4983000000000004</v>
      </c>
      <c r="H1235" s="4">
        <v>5.6006999999999998</v>
      </c>
      <c r="I1235" s="4">
        <v>6.7252999999999998</v>
      </c>
      <c r="J1235" s="4">
        <v>76.415999999999997</v>
      </c>
      <c r="K1235" s="4">
        <v>128.34379999999999</v>
      </c>
      <c r="L1235" s="4">
        <v>137.6172</v>
      </c>
      <c r="M1235" s="4">
        <v>134.5</v>
      </c>
      <c r="N1235" s="4">
        <v>1.5528</v>
      </c>
      <c r="O1235" s="4">
        <v>0.42359999999999998</v>
      </c>
      <c r="P1235" s="4">
        <v>0.59279999999999999</v>
      </c>
      <c r="Q1235" s="4">
        <v>0.74119999999999997</v>
      </c>
    </row>
    <row r="1236" spans="1:17" ht="15" customHeight="1" x14ac:dyDescent="0.2">
      <c r="A1236" s="3">
        <v>43990</v>
      </c>
      <c r="B1236" s="4">
        <v>33</v>
      </c>
      <c r="C1236" s="4">
        <v>3.4</v>
      </c>
      <c r="D1236" s="4">
        <v>-1.4</v>
      </c>
      <c r="E1236" s="4">
        <v>-0.2</v>
      </c>
      <c r="F1236" s="4">
        <v>17.131499999999999</v>
      </c>
      <c r="G1236" s="4">
        <v>4.5012999999999996</v>
      </c>
      <c r="H1236" s="4">
        <v>5.6045999999999996</v>
      </c>
      <c r="I1236" s="4">
        <v>6.7298</v>
      </c>
      <c r="J1236" s="4">
        <v>76.849999999999994</v>
      </c>
      <c r="K1236" s="4">
        <v>128.3828</v>
      </c>
      <c r="L1236" s="4">
        <v>137.77340000000001</v>
      </c>
      <c r="M1236" s="4">
        <v>134.71879999999999</v>
      </c>
      <c r="N1236" s="4">
        <v>1.5198</v>
      </c>
      <c r="O1236" s="4">
        <v>0.41949999999999998</v>
      </c>
      <c r="P1236" s="4">
        <v>0.57479999999999998</v>
      </c>
      <c r="Q1236" s="4">
        <v>0.71840000000000004</v>
      </c>
    </row>
    <row r="1237" spans="1:17" ht="15" customHeight="1" x14ac:dyDescent="0.2">
      <c r="A1237" s="3">
        <v>43991</v>
      </c>
      <c r="B1237" s="4">
        <v>32.4</v>
      </c>
      <c r="C1237" s="4">
        <v>2.9</v>
      </c>
      <c r="D1237" s="4">
        <v>-2.1</v>
      </c>
      <c r="E1237" s="4">
        <v>-1.2</v>
      </c>
      <c r="F1237" s="4">
        <v>17.1309</v>
      </c>
      <c r="G1237" s="4">
        <v>4.5033000000000003</v>
      </c>
      <c r="H1237" s="4">
        <v>5.6063000000000001</v>
      </c>
      <c r="I1237" s="4">
        <v>6.7313999999999998</v>
      </c>
      <c r="J1237" s="4">
        <v>76.587999999999994</v>
      </c>
      <c r="K1237" s="4">
        <v>128.32810000000001</v>
      </c>
      <c r="L1237" s="4">
        <v>137.65629999999999</v>
      </c>
      <c r="M1237" s="4">
        <v>134.59379999999999</v>
      </c>
      <c r="N1237" s="4">
        <v>1.5391999999999999</v>
      </c>
      <c r="O1237" s="4">
        <v>0.43130000000000002</v>
      </c>
      <c r="P1237" s="4">
        <v>0.5917</v>
      </c>
      <c r="Q1237" s="4">
        <v>0.73350000000000004</v>
      </c>
    </row>
    <row r="1238" spans="1:17" ht="15" customHeight="1" x14ac:dyDescent="0.2">
      <c r="A1238" s="3">
        <v>43992</v>
      </c>
      <c r="B1238" s="4">
        <v>32.9</v>
      </c>
      <c r="C1238" s="4">
        <v>3</v>
      </c>
      <c r="D1238" s="4">
        <v>-1.8</v>
      </c>
      <c r="E1238" s="4">
        <v>-1.3</v>
      </c>
      <c r="F1238" s="4">
        <v>17.131</v>
      </c>
      <c r="G1238" s="4">
        <v>4.5060000000000002</v>
      </c>
      <c r="H1238" s="4">
        <v>5.6087999999999996</v>
      </c>
      <c r="I1238" s="4">
        <v>6.734</v>
      </c>
      <c r="J1238" s="4">
        <v>76.38</v>
      </c>
      <c r="K1238" s="4">
        <v>128.33590000000001</v>
      </c>
      <c r="L1238" s="4">
        <v>137.64840000000001</v>
      </c>
      <c r="M1238" s="4">
        <v>134.59379999999999</v>
      </c>
      <c r="N1238" s="4">
        <v>1.5547</v>
      </c>
      <c r="O1238" s="4">
        <v>0.4325</v>
      </c>
      <c r="P1238" s="4">
        <v>0.59460000000000002</v>
      </c>
      <c r="Q1238" s="4">
        <v>0.73480000000000001</v>
      </c>
    </row>
    <row r="1239" spans="1:17" ht="15" customHeight="1" x14ac:dyDescent="0.2">
      <c r="A1239" s="3">
        <v>43993</v>
      </c>
      <c r="B1239" s="4">
        <v>33.299999999999997</v>
      </c>
      <c r="C1239" s="4">
        <v>3</v>
      </c>
      <c r="D1239" s="4">
        <v>-1.1000000000000001</v>
      </c>
      <c r="E1239" s="4">
        <v>-0.6</v>
      </c>
      <c r="F1239" s="4">
        <v>17.1416</v>
      </c>
      <c r="G1239" s="4">
        <v>4.5144000000000002</v>
      </c>
      <c r="H1239" s="4">
        <v>5.6172000000000004</v>
      </c>
      <c r="I1239" s="4">
        <v>6.7426000000000004</v>
      </c>
      <c r="J1239" s="4">
        <v>76.575000000000003</v>
      </c>
      <c r="K1239" s="4">
        <v>128.39840000000001</v>
      </c>
      <c r="L1239" s="4">
        <v>137.71090000000001</v>
      </c>
      <c r="M1239" s="4">
        <v>134.6797</v>
      </c>
      <c r="N1239" s="4">
        <v>1.5391999999999999</v>
      </c>
      <c r="O1239" s="4">
        <v>0.4294</v>
      </c>
      <c r="P1239" s="4">
        <v>0.59240000000000004</v>
      </c>
      <c r="Q1239" s="4">
        <v>0.72919999999999996</v>
      </c>
    </row>
    <row r="1240" spans="1:17" ht="15" customHeight="1" x14ac:dyDescent="0.2">
      <c r="A1240" s="3">
        <v>43994</v>
      </c>
      <c r="B1240" s="4">
        <v>32.299999999999997</v>
      </c>
      <c r="C1240" s="4">
        <v>2.2000000000000002</v>
      </c>
      <c r="D1240" s="4">
        <v>-2.1</v>
      </c>
      <c r="E1240" s="4">
        <v>-1.3</v>
      </c>
      <c r="F1240" s="4">
        <v>17.1478</v>
      </c>
      <c r="G1240" s="4">
        <v>4.5179999999999998</v>
      </c>
      <c r="H1240" s="4">
        <v>5.6208</v>
      </c>
      <c r="I1240" s="4">
        <v>6.7464000000000004</v>
      </c>
      <c r="J1240" s="4">
        <v>76.843999999999994</v>
      </c>
      <c r="K1240" s="4">
        <v>128.5</v>
      </c>
      <c r="L1240" s="4">
        <v>137.83590000000001</v>
      </c>
      <c r="M1240" s="4">
        <v>134.8125</v>
      </c>
      <c r="N1240" s="4">
        <v>1.5185999999999999</v>
      </c>
      <c r="O1240" s="4">
        <v>0.41470000000000001</v>
      </c>
      <c r="P1240" s="4">
        <v>0.57840000000000003</v>
      </c>
      <c r="Q1240" s="4">
        <v>0.71599999999999997</v>
      </c>
    </row>
    <row r="1241" spans="1:17" ht="15" customHeight="1" x14ac:dyDescent="0.2">
      <c r="A1241" s="3">
        <v>43997</v>
      </c>
      <c r="B1241" s="4">
        <v>30.7</v>
      </c>
      <c r="C1241" s="4">
        <v>1.9</v>
      </c>
      <c r="D1241" s="4">
        <v>-2.8</v>
      </c>
      <c r="E1241" s="4">
        <v>-2.1</v>
      </c>
      <c r="F1241" s="4">
        <v>17.152999999999999</v>
      </c>
      <c r="G1241" s="4">
        <v>4.5206</v>
      </c>
      <c r="H1241" s="4">
        <v>5.6238000000000001</v>
      </c>
      <c r="I1241" s="4">
        <v>6.7496</v>
      </c>
      <c r="J1241" s="4">
        <v>77.040000000000006</v>
      </c>
      <c r="K1241" s="4">
        <v>128.5</v>
      </c>
      <c r="L1241" s="4">
        <v>137.8828</v>
      </c>
      <c r="M1241" s="4">
        <v>134.875</v>
      </c>
      <c r="N1241" s="4">
        <v>1.5038</v>
      </c>
      <c r="O1241" s="4">
        <v>0.41720000000000002</v>
      </c>
      <c r="P1241" s="4">
        <v>0.57440000000000002</v>
      </c>
      <c r="Q1241" s="4">
        <v>0.71040000000000003</v>
      </c>
    </row>
    <row r="1242" spans="1:17" ht="15" customHeight="1" x14ac:dyDescent="0.2">
      <c r="A1242" s="3">
        <v>43998</v>
      </c>
      <c r="B1242" s="4">
        <v>32.1</v>
      </c>
      <c r="C1242" s="4">
        <v>3.5</v>
      </c>
      <c r="D1242" s="4">
        <v>-1.1000000000000001</v>
      </c>
      <c r="E1242" s="4">
        <v>-0.7</v>
      </c>
      <c r="F1242" s="4">
        <v>17.158799999999999</v>
      </c>
      <c r="G1242" s="4">
        <v>4.5235000000000003</v>
      </c>
      <c r="H1242" s="4">
        <v>5.6269</v>
      </c>
      <c r="I1242" s="4">
        <v>6.7531999999999996</v>
      </c>
      <c r="J1242" s="4">
        <v>77.284000000000006</v>
      </c>
      <c r="K1242" s="4">
        <v>128.53129999999999</v>
      </c>
      <c r="L1242" s="4">
        <v>137.9453</v>
      </c>
      <c r="M1242" s="4">
        <v>134.9922</v>
      </c>
      <c r="N1242" s="4">
        <v>1.4853000000000001</v>
      </c>
      <c r="O1242" s="4">
        <v>0.41439999999999999</v>
      </c>
      <c r="P1242" s="4">
        <v>0.56830000000000003</v>
      </c>
      <c r="Q1242" s="4">
        <v>0.69889999999999997</v>
      </c>
    </row>
    <row r="1243" spans="1:17" ht="15" customHeight="1" x14ac:dyDescent="0.2">
      <c r="A1243" s="3">
        <v>43999</v>
      </c>
      <c r="B1243" s="4">
        <v>31.7</v>
      </c>
      <c r="C1243" s="4">
        <v>3.2</v>
      </c>
      <c r="D1243" s="4">
        <v>-1.6</v>
      </c>
      <c r="E1243" s="4">
        <v>-0.7</v>
      </c>
      <c r="F1243" s="4">
        <v>17.162299999999998</v>
      </c>
      <c r="G1243" s="4">
        <v>4.5260999999999996</v>
      </c>
      <c r="H1243" s="4">
        <v>5.6299000000000001</v>
      </c>
      <c r="I1243" s="4">
        <v>6.7560000000000002</v>
      </c>
      <c r="J1243" s="4">
        <v>77.340999999999994</v>
      </c>
      <c r="K1243" s="4">
        <v>128.53909999999999</v>
      </c>
      <c r="L1243" s="4">
        <v>137.9922</v>
      </c>
      <c r="M1243" s="4">
        <v>135.0078</v>
      </c>
      <c r="N1243" s="4">
        <v>1.4806999999999999</v>
      </c>
      <c r="O1243" s="4">
        <v>0.41560000000000002</v>
      </c>
      <c r="P1243" s="4">
        <v>0.56430000000000002</v>
      </c>
      <c r="Q1243" s="4">
        <v>0.69850000000000001</v>
      </c>
    </row>
    <row r="1244" spans="1:17" ht="15" customHeight="1" x14ac:dyDescent="0.2">
      <c r="A1244" s="3">
        <v>44000</v>
      </c>
      <c r="B1244" s="4">
        <v>30.3</v>
      </c>
      <c r="C1244" s="4">
        <v>3</v>
      </c>
      <c r="D1244" s="4">
        <v>-1.9</v>
      </c>
      <c r="E1244" s="4">
        <v>-1.4</v>
      </c>
      <c r="F1244" s="4">
        <v>17.170200000000001</v>
      </c>
      <c r="G1244" s="4">
        <v>4.5330000000000004</v>
      </c>
      <c r="H1244" s="4">
        <v>5.6368</v>
      </c>
      <c r="I1244" s="4">
        <v>6.7629999999999999</v>
      </c>
      <c r="J1244" s="4">
        <v>77.323999999999998</v>
      </c>
      <c r="K1244" s="4">
        <v>128.46090000000001</v>
      </c>
      <c r="L1244" s="4">
        <v>137.875</v>
      </c>
      <c r="M1244" s="4">
        <v>134.90629999999999</v>
      </c>
      <c r="N1244" s="4">
        <v>1.4812000000000001</v>
      </c>
      <c r="O1244" s="4">
        <v>0.43630000000000002</v>
      </c>
      <c r="P1244" s="4">
        <v>0.58489999999999998</v>
      </c>
      <c r="Q1244" s="4">
        <v>0.71350000000000002</v>
      </c>
    </row>
    <row r="1245" spans="1:17" ht="15" customHeight="1" x14ac:dyDescent="0.2">
      <c r="A1245" s="3">
        <v>44001</v>
      </c>
      <c r="B1245" s="4">
        <v>31.8</v>
      </c>
      <c r="C1245" s="4">
        <v>2.6</v>
      </c>
      <c r="D1245" s="4">
        <v>-2.2000000000000002</v>
      </c>
      <c r="E1245" s="4">
        <v>-1.6</v>
      </c>
      <c r="F1245" s="4">
        <v>17.163599999999999</v>
      </c>
      <c r="G1245" s="4">
        <v>4.5343999999999998</v>
      </c>
      <c r="H1245" s="4">
        <v>5.6379000000000001</v>
      </c>
      <c r="I1245" s="4">
        <v>6.7634999999999996</v>
      </c>
      <c r="J1245" s="4">
        <v>76.581999999999994</v>
      </c>
      <c r="K1245" s="4">
        <v>128.34379999999999</v>
      </c>
      <c r="L1245" s="4">
        <v>137.6875</v>
      </c>
      <c r="M1245" s="4">
        <v>134.65629999999999</v>
      </c>
      <c r="N1245" s="4">
        <v>1.5367999999999999</v>
      </c>
      <c r="O1245" s="4">
        <v>0.45860000000000001</v>
      </c>
      <c r="P1245" s="4">
        <v>0.61060000000000003</v>
      </c>
      <c r="Q1245" s="4">
        <v>0.74209999999999998</v>
      </c>
    </row>
    <row r="1246" spans="1:17" ht="15" customHeight="1" x14ac:dyDescent="0.2">
      <c r="A1246" s="3">
        <v>44004</v>
      </c>
      <c r="B1246" s="4">
        <v>32.700000000000003</v>
      </c>
      <c r="C1246" s="4">
        <v>3.3</v>
      </c>
      <c r="D1246" s="4">
        <v>-1.1000000000000001</v>
      </c>
      <c r="E1246" s="4">
        <v>-0.5</v>
      </c>
      <c r="F1246" s="4">
        <v>17.169599999999999</v>
      </c>
      <c r="G1246" s="4">
        <v>4.5378999999999996</v>
      </c>
      <c r="H1246" s="4">
        <v>5.6413000000000002</v>
      </c>
      <c r="I1246" s="4">
        <v>6.7671999999999999</v>
      </c>
      <c r="J1246" s="4">
        <v>76.837999999999994</v>
      </c>
      <c r="K1246" s="4">
        <v>128.4375</v>
      </c>
      <c r="L1246" s="4">
        <v>137.78909999999999</v>
      </c>
      <c r="M1246" s="4">
        <v>134.78909999999999</v>
      </c>
      <c r="N1246" s="4">
        <v>1.5173000000000001</v>
      </c>
      <c r="O1246" s="4">
        <v>0.44519999999999998</v>
      </c>
      <c r="P1246" s="4">
        <v>0.59960000000000002</v>
      </c>
      <c r="Q1246" s="4">
        <v>0.72889999999999999</v>
      </c>
    </row>
    <row r="1247" spans="1:17" ht="15" customHeight="1" x14ac:dyDescent="0.2">
      <c r="A1247" s="3">
        <v>44005</v>
      </c>
      <c r="B1247" s="4">
        <v>32.5</v>
      </c>
      <c r="C1247" s="4">
        <v>2.7</v>
      </c>
      <c r="D1247" s="4">
        <v>-2.1</v>
      </c>
      <c r="E1247" s="4">
        <v>-1.5</v>
      </c>
      <c r="F1247" s="4">
        <v>17.1691</v>
      </c>
      <c r="G1247" s="4">
        <v>4.5407999999999999</v>
      </c>
      <c r="H1247" s="4">
        <v>5.6440000000000001</v>
      </c>
      <c r="I1247" s="4">
        <v>6.7698</v>
      </c>
      <c r="J1247" s="4">
        <v>76.588999999999999</v>
      </c>
      <c r="K1247" s="4">
        <v>128.46879999999999</v>
      </c>
      <c r="L1247" s="4">
        <v>137.8047</v>
      </c>
      <c r="M1247" s="4">
        <v>134.78129999999999</v>
      </c>
      <c r="N1247" s="4">
        <v>1.5358000000000001</v>
      </c>
      <c r="O1247" s="4">
        <v>0.44240000000000002</v>
      </c>
      <c r="P1247" s="4">
        <v>0.59960000000000002</v>
      </c>
      <c r="Q1247" s="4">
        <v>0.73099999999999998</v>
      </c>
    </row>
    <row r="1248" spans="1:17" ht="15" customHeight="1" x14ac:dyDescent="0.2">
      <c r="A1248" s="3">
        <v>44006</v>
      </c>
      <c r="B1248" s="4">
        <v>33.799999999999997</v>
      </c>
      <c r="C1248" s="4">
        <v>2.4</v>
      </c>
      <c r="D1248" s="4">
        <v>-1.7</v>
      </c>
      <c r="E1248" s="4">
        <v>-1.3</v>
      </c>
      <c r="F1248" s="4">
        <v>17.162600000000001</v>
      </c>
      <c r="G1248" s="4">
        <v>4.5415999999999999</v>
      </c>
      <c r="H1248" s="4">
        <v>5.6440000000000001</v>
      </c>
      <c r="I1248" s="4">
        <v>6.7690999999999999</v>
      </c>
      <c r="J1248" s="4">
        <v>75.867000000000004</v>
      </c>
      <c r="K1248" s="4">
        <v>128.29689999999999</v>
      </c>
      <c r="L1248" s="4">
        <v>137.47659999999999</v>
      </c>
      <c r="M1248" s="4">
        <v>134.39840000000001</v>
      </c>
      <c r="N1248" s="4">
        <v>1.5903</v>
      </c>
      <c r="O1248" s="4">
        <v>0.47389999999999999</v>
      </c>
      <c r="P1248" s="4">
        <v>0.6431</v>
      </c>
      <c r="Q1248" s="4">
        <v>0.7742</v>
      </c>
    </row>
    <row r="1249" spans="1:17" ht="15" customHeight="1" x14ac:dyDescent="0.2">
      <c r="A1249" s="3">
        <v>44007</v>
      </c>
      <c r="B1249" s="4">
        <v>30.7</v>
      </c>
      <c r="C1249" s="4">
        <v>1.5</v>
      </c>
      <c r="D1249" s="4">
        <v>-2.9</v>
      </c>
      <c r="E1249" s="4">
        <v>-2.4</v>
      </c>
      <c r="F1249" s="4">
        <v>17.184899999999999</v>
      </c>
      <c r="G1249" s="4">
        <v>4.5514000000000001</v>
      </c>
      <c r="H1249" s="4">
        <v>5.6547999999999998</v>
      </c>
      <c r="I1249" s="4">
        <v>6.7811000000000003</v>
      </c>
      <c r="J1249" s="4">
        <v>76.968000000000004</v>
      </c>
      <c r="K1249" s="4">
        <v>128.5</v>
      </c>
      <c r="L1249" s="4">
        <v>137.85159999999999</v>
      </c>
      <c r="M1249" s="4">
        <v>134.875</v>
      </c>
      <c r="N1249" s="4">
        <v>1.5062</v>
      </c>
      <c r="O1249" s="4">
        <v>0.4471</v>
      </c>
      <c r="P1249" s="4">
        <v>0.60119999999999996</v>
      </c>
      <c r="Q1249" s="4">
        <v>0.72599999999999998</v>
      </c>
    </row>
    <row r="1250" spans="1:17" ht="15" customHeight="1" x14ac:dyDescent="0.2">
      <c r="A1250" s="3">
        <v>44008</v>
      </c>
      <c r="B1250" s="4">
        <v>31.3</v>
      </c>
      <c r="C1250" s="4">
        <v>1.7</v>
      </c>
      <c r="D1250" s="4">
        <v>-2.7</v>
      </c>
      <c r="E1250" s="4">
        <v>-2.1</v>
      </c>
      <c r="F1250" s="4">
        <v>17.181699999999999</v>
      </c>
      <c r="G1250" s="4">
        <v>4.5529999999999999</v>
      </c>
      <c r="H1250" s="4">
        <v>5.6558999999999999</v>
      </c>
      <c r="I1250" s="4">
        <v>6.7816000000000001</v>
      </c>
      <c r="J1250" s="4">
        <v>76.507000000000005</v>
      </c>
      <c r="K1250" s="4">
        <v>128.40629999999999</v>
      </c>
      <c r="L1250" s="4">
        <v>137.66409999999999</v>
      </c>
      <c r="M1250" s="4">
        <v>134.6328</v>
      </c>
      <c r="N1250" s="4">
        <v>1.5407999999999999</v>
      </c>
      <c r="O1250" s="4">
        <v>0.46529999999999999</v>
      </c>
      <c r="P1250" s="4">
        <v>0.62690000000000001</v>
      </c>
      <c r="Q1250" s="4">
        <v>0.75370000000000004</v>
      </c>
    </row>
    <row r="1251" spans="1:17" ht="15" customHeight="1" x14ac:dyDescent="0.2">
      <c r="A1251" s="3">
        <v>44011</v>
      </c>
      <c r="B1251" s="4">
        <v>30.9</v>
      </c>
      <c r="C1251" s="4">
        <v>1.5</v>
      </c>
      <c r="D1251" s="4">
        <v>-2.5</v>
      </c>
      <c r="E1251" s="4">
        <v>-1.9</v>
      </c>
      <c r="F1251" s="4">
        <v>17.187999999999999</v>
      </c>
      <c r="G1251" s="4">
        <v>4.5555000000000003</v>
      </c>
      <c r="H1251" s="4">
        <v>5.6585000000000001</v>
      </c>
      <c r="I1251" s="4">
        <v>6.7845000000000004</v>
      </c>
      <c r="J1251" s="4">
        <v>76.789000000000001</v>
      </c>
      <c r="K1251" s="4">
        <v>128.39840000000001</v>
      </c>
      <c r="L1251" s="4">
        <v>137.66409999999999</v>
      </c>
      <c r="M1251" s="4">
        <v>134.66409999999999</v>
      </c>
      <c r="N1251" s="4">
        <v>1.5192000000000001</v>
      </c>
      <c r="O1251" s="4">
        <v>0.46910000000000002</v>
      </c>
      <c r="P1251" s="4">
        <v>0.62880000000000003</v>
      </c>
      <c r="Q1251" s="4">
        <v>0.75160000000000005</v>
      </c>
    </row>
    <row r="1252" spans="1:17" ht="15" customHeight="1" x14ac:dyDescent="0.2">
      <c r="A1252" s="3">
        <v>44012</v>
      </c>
      <c r="B1252" s="4">
        <v>29.5</v>
      </c>
      <c r="C1252" s="4">
        <v>2</v>
      </c>
      <c r="D1252" s="4">
        <v>-1.7</v>
      </c>
      <c r="E1252" s="4">
        <v>-1.5</v>
      </c>
      <c r="F1252" s="4">
        <v>17.209499999999998</v>
      </c>
      <c r="G1252" s="4">
        <v>4.5621</v>
      </c>
      <c r="H1252" s="4">
        <v>5.6657000000000002</v>
      </c>
      <c r="I1252" s="4">
        <v>6.7937000000000003</v>
      </c>
      <c r="J1252" s="4">
        <v>78.27</v>
      </c>
      <c r="K1252" s="4">
        <v>128.78129999999999</v>
      </c>
      <c r="L1252" s="4">
        <v>138.22659999999999</v>
      </c>
      <c r="M1252" s="4">
        <v>135.41409999999999</v>
      </c>
      <c r="N1252" s="4">
        <v>1.4088000000000001</v>
      </c>
      <c r="O1252" s="4">
        <v>0.4073</v>
      </c>
      <c r="P1252" s="4">
        <v>0.55959999999999999</v>
      </c>
      <c r="Q1252" s="4">
        <v>0.67120000000000002</v>
      </c>
    </row>
    <row r="1253" spans="1:17" ht="15" customHeight="1" x14ac:dyDescent="0.2">
      <c r="A1253" s="3">
        <v>44013</v>
      </c>
      <c r="B1253" s="4">
        <v>29.5</v>
      </c>
      <c r="C1253" s="4">
        <v>2.4</v>
      </c>
      <c r="D1253" s="4">
        <v>-1.7</v>
      </c>
      <c r="E1253" s="4">
        <v>-1</v>
      </c>
      <c r="F1253" s="4">
        <v>17.2117</v>
      </c>
      <c r="G1253" s="4">
        <v>4.5640999999999998</v>
      </c>
      <c r="H1253" s="4">
        <v>5.6681999999999997</v>
      </c>
      <c r="I1253" s="4">
        <v>6.7957999999999998</v>
      </c>
      <c r="J1253" s="4">
        <v>78.233000000000004</v>
      </c>
      <c r="K1253" s="4">
        <v>128.72659999999999</v>
      </c>
      <c r="L1253" s="4">
        <v>138.21879999999999</v>
      </c>
      <c r="M1253" s="4">
        <v>135.35939999999999</v>
      </c>
      <c r="N1253" s="4">
        <v>1.4112</v>
      </c>
      <c r="O1253" s="4">
        <v>0.41899999999999998</v>
      </c>
      <c r="P1253" s="4">
        <v>0.5625</v>
      </c>
      <c r="Q1253" s="4">
        <v>0.6784</v>
      </c>
    </row>
    <row r="1254" spans="1:17" ht="15" customHeight="1" x14ac:dyDescent="0.2">
      <c r="A1254" s="3">
        <v>44014</v>
      </c>
      <c r="B1254" s="4">
        <v>31</v>
      </c>
      <c r="C1254" s="4">
        <v>2</v>
      </c>
      <c r="D1254" s="4">
        <v>-2</v>
      </c>
      <c r="E1254" s="4">
        <v>-1.4</v>
      </c>
      <c r="F1254" s="4">
        <v>17.210699999999999</v>
      </c>
      <c r="G1254" s="4">
        <v>4.5712000000000002</v>
      </c>
      <c r="H1254" s="4">
        <v>5.6746999999999996</v>
      </c>
      <c r="I1254" s="4">
        <v>6.8017000000000003</v>
      </c>
      <c r="J1254" s="4">
        <v>77.495000000000005</v>
      </c>
      <c r="K1254" s="4">
        <v>128.66409999999999</v>
      </c>
      <c r="L1254" s="4">
        <v>138.0547</v>
      </c>
      <c r="M1254" s="4">
        <v>135.1328</v>
      </c>
      <c r="N1254" s="4">
        <v>1.4652000000000001</v>
      </c>
      <c r="O1254" s="4">
        <v>0.43690000000000001</v>
      </c>
      <c r="P1254" s="4">
        <v>0.58889999999999998</v>
      </c>
      <c r="Q1254" s="4">
        <v>0.70689999999999997</v>
      </c>
    </row>
    <row r="1255" spans="1:17" ht="15" customHeight="1" x14ac:dyDescent="0.2">
      <c r="A1255" s="3">
        <v>44015</v>
      </c>
      <c r="B1255" s="4">
        <v>31</v>
      </c>
      <c r="C1255" s="4">
        <v>2.2000000000000002</v>
      </c>
      <c r="D1255" s="4">
        <v>-1.9</v>
      </c>
      <c r="E1255" s="4">
        <v>-1.3</v>
      </c>
      <c r="F1255" s="4">
        <v>17.2134</v>
      </c>
      <c r="G1255" s="4">
        <v>4.5736999999999997</v>
      </c>
      <c r="H1255" s="4">
        <v>5.6773999999999996</v>
      </c>
      <c r="I1255" s="4">
        <v>6.8044000000000002</v>
      </c>
      <c r="J1255" s="4">
        <v>77.495000000000005</v>
      </c>
      <c r="K1255" s="4">
        <v>128.66409999999999</v>
      </c>
      <c r="L1255" s="4">
        <v>138.0547</v>
      </c>
      <c r="M1255" s="4">
        <v>135.1328</v>
      </c>
      <c r="N1255" s="4">
        <v>1.4650000000000001</v>
      </c>
      <c r="O1255" s="4">
        <v>0.43930000000000002</v>
      </c>
      <c r="P1255" s="4">
        <v>0.59079999999999999</v>
      </c>
      <c r="Q1255" s="4">
        <v>0.70820000000000005</v>
      </c>
    </row>
    <row r="1256" spans="1:17" ht="15" customHeight="1" x14ac:dyDescent="0.2">
      <c r="A1256" s="3">
        <v>44018</v>
      </c>
      <c r="B1256" s="4">
        <v>30.3</v>
      </c>
      <c r="C1256" s="4">
        <v>2.2999999999999998</v>
      </c>
      <c r="D1256" s="4">
        <v>-1.8</v>
      </c>
      <c r="E1256" s="4">
        <v>-1</v>
      </c>
      <c r="F1256" s="4">
        <v>17.2178</v>
      </c>
      <c r="G1256" s="4">
        <v>4.5758999999999999</v>
      </c>
      <c r="H1256" s="4">
        <v>5.6798000000000002</v>
      </c>
      <c r="I1256" s="4">
        <v>6.8067000000000002</v>
      </c>
      <c r="J1256" s="4">
        <v>77.63</v>
      </c>
      <c r="K1256" s="4">
        <v>128.625</v>
      </c>
      <c r="L1256" s="4">
        <v>138.03909999999999</v>
      </c>
      <c r="M1256" s="4">
        <v>135.09379999999999</v>
      </c>
      <c r="N1256" s="4">
        <v>1.4547000000000001</v>
      </c>
      <c r="O1256" s="4">
        <v>0.44829999999999998</v>
      </c>
      <c r="P1256" s="4">
        <v>0.59470000000000001</v>
      </c>
      <c r="Q1256" s="4">
        <v>0.7137</v>
      </c>
    </row>
    <row r="1257" spans="1:17" ht="15" customHeight="1" x14ac:dyDescent="0.2">
      <c r="A1257" s="3">
        <v>44019</v>
      </c>
      <c r="B1257" s="4">
        <v>28.4</v>
      </c>
      <c r="C1257" s="4">
        <v>2.2999999999999998</v>
      </c>
      <c r="D1257" s="4">
        <v>-1.8</v>
      </c>
      <c r="E1257" s="4">
        <v>-1.2</v>
      </c>
      <c r="F1257" s="4">
        <v>17.2288</v>
      </c>
      <c r="G1257" s="4">
        <v>4.5792000000000002</v>
      </c>
      <c r="H1257" s="4">
        <v>5.6833999999999998</v>
      </c>
      <c r="I1257" s="4">
        <v>6.8108000000000004</v>
      </c>
      <c r="J1257" s="4">
        <v>78.283000000000001</v>
      </c>
      <c r="K1257" s="4">
        <v>128.6953</v>
      </c>
      <c r="L1257" s="4">
        <v>138.15629999999999</v>
      </c>
      <c r="M1257" s="4">
        <v>135.27340000000001</v>
      </c>
      <c r="N1257" s="4">
        <v>1.4063000000000001</v>
      </c>
      <c r="O1257" s="4">
        <v>0.439</v>
      </c>
      <c r="P1257" s="4">
        <v>0.58179999999999998</v>
      </c>
      <c r="Q1257" s="4">
        <v>0.69550000000000001</v>
      </c>
    </row>
    <row r="1258" spans="1:17" ht="15" customHeight="1" x14ac:dyDescent="0.2">
      <c r="A1258" s="3">
        <v>44020</v>
      </c>
      <c r="B1258" s="4">
        <v>28.3</v>
      </c>
      <c r="C1258" s="4">
        <v>2.1</v>
      </c>
      <c r="D1258" s="4">
        <v>-1.6</v>
      </c>
      <c r="E1258" s="4">
        <v>-1.1000000000000001</v>
      </c>
      <c r="F1258" s="4">
        <v>17.236899999999999</v>
      </c>
      <c r="G1258" s="4">
        <v>4.5829000000000004</v>
      </c>
      <c r="H1258" s="4">
        <v>5.6875</v>
      </c>
      <c r="I1258" s="4">
        <v>6.8156999999999996</v>
      </c>
      <c r="J1258" s="4">
        <v>78.715999999999994</v>
      </c>
      <c r="K1258" s="4">
        <v>128.8047</v>
      </c>
      <c r="L1258" s="4">
        <v>138.34379999999999</v>
      </c>
      <c r="M1258" s="4">
        <v>135.53129999999999</v>
      </c>
      <c r="N1258" s="4">
        <v>1.3742000000000001</v>
      </c>
      <c r="O1258" s="4">
        <v>0.42320000000000002</v>
      </c>
      <c r="P1258" s="4">
        <v>0.56010000000000004</v>
      </c>
      <c r="Q1258" s="4">
        <v>0.66890000000000005</v>
      </c>
    </row>
    <row r="1259" spans="1:17" ht="15" customHeight="1" x14ac:dyDescent="0.2">
      <c r="A1259" s="3">
        <v>44021</v>
      </c>
      <c r="B1259" s="4">
        <v>27.8</v>
      </c>
      <c r="C1259" s="4">
        <v>1.9</v>
      </c>
      <c r="D1259" s="4">
        <v>-2.8</v>
      </c>
      <c r="E1259" s="4">
        <v>-2.4</v>
      </c>
      <c r="F1259" s="4">
        <v>17.239999999999998</v>
      </c>
      <c r="G1259" s="4">
        <v>4.5904999999999996</v>
      </c>
      <c r="H1259" s="4">
        <v>5.6954000000000002</v>
      </c>
      <c r="I1259" s="4">
        <v>6.8235000000000001</v>
      </c>
      <c r="J1259" s="4">
        <v>78.305000000000007</v>
      </c>
      <c r="K1259" s="4">
        <v>128.78909999999999</v>
      </c>
      <c r="L1259" s="4">
        <v>138.35159999999999</v>
      </c>
      <c r="M1259" s="4">
        <v>135.5</v>
      </c>
      <c r="N1259" s="4">
        <v>1.4037999999999999</v>
      </c>
      <c r="O1259" s="4">
        <v>0.43319999999999997</v>
      </c>
      <c r="P1259" s="4">
        <v>0.56489999999999996</v>
      </c>
      <c r="Q1259" s="4">
        <v>0.67620000000000002</v>
      </c>
    </row>
    <row r="1260" spans="1:17" ht="15" customHeight="1" x14ac:dyDescent="0.2">
      <c r="A1260" s="3">
        <v>44022</v>
      </c>
      <c r="B1260" s="4">
        <v>29.2</v>
      </c>
      <c r="C1260" s="4">
        <v>2</v>
      </c>
      <c r="D1260" s="4">
        <v>-2.7</v>
      </c>
      <c r="E1260" s="4">
        <v>-2.2000000000000002</v>
      </c>
      <c r="F1260" s="4">
        <v>17.2348</v>
      </c>
      <c r="G1260" s="4">
        <v>4.5922999999999998</v>
      </c>
      <c r="H1260" s="4">
        <v>5.6969000000000003</v>
      </c>
      <c r="I1260" s="4">
        <v>6.8243</v>
      </c>
      <c r="J1260" s="4">
        <v>77.671999999999997</v>
      </c>
      <c r="K1260" s="4">
        <v>128.71879999999999</v>
      </c>
      <c r="L1260" s="4">
        <v>138.21879999999999</v>
      </c>
      <c r="M1260" s="4">
        <v>135.29689999999999</v>
      </c>
      <c r="N1260" s="4">
        <v>1.4502999999999999</v>
      </c>
      <c r="O1260" s="4">
        <v>0.44740000000000002</v>
      </c>
      <c r="P1260" s="4">
        <v>0.58340000000000003</v>
      </c>
      <c r="Q1260" s="4">
        <v>0.69950000000000001</v>
      </c>
    </row>
    <row r="1261" spans="1:17" ht="15" customHeight="1" x14ac:dyDescent="0.2">
      <c r="A1261" s="3">
        <v>44025</v>
      </c>
      <c r="B1261" s="4">
        <v>29.5</v>
      </c>
      <c r="C1261" s="4">
        <v>1.9</v>
      </c>
      <c r="D1261" s="4">
        <v>-2.4</v>
      </c>
      <c r="E1261" s="4">
        <v>-2.1</v>
      </c>
      <c r="F1261" s="4">
        <v>17.2376</v>
      </c>
      <c r="G1261" s="4">
        <v>4.5959000000000003</v>
      </c>
      <c r="H1261" s="4">
        <v>5.7003000000000004</v>
      </c>
      <c r="I1261" s="4">
        <v>6.8277999999999999</v>
      </c>
      <c r="J1261" s="4">
        <v>77.682000000000002</v>
      </c>
      <c r="K1261" s="4">
        <v>128.8125</v>
      </c>
      <c r="L1261" s="4">
        <v>138.3125</v>
      </c>
      <c r="M1261" s="4">
        <v>135.41409999999999</v>
      </c>
      <c r="N1261" s="4">
        <v>1.4492</v>
      </c>
      <c r="O1261" s="4">
        <v>0.43419999999999997</v>
      </c>
      <c r="P1261" s="4">
        <v>0.5736</v>
      </c>
      <c r="Q1261" s="4">
        <v>0.68810000000000004</v>
      </c>
    </row>
    <row r="1262" spans="1:17" ht="15" customHeight="1" x14ac:dyDescent="0.2">
      <c r="A1262" s="3">
        <v>44026</v>
      </c>
      <c r="B1262" s="4">
        <v>31.7</v>
      </c>
      <c r="C1262" s="4">
        <v>2.4</v>
      </c>
      <c r="D1262" s="4">
        <v>-1.9</v>
      </c>
      <c r="E1262" s="4">
        <v>-1</v>
      </c>
      <c r="F1262" s="4">
        <v>17.230899999999998</v>
      </c>
      <c r="G1262" s="4">
        <v>4.5968</v>
      </c>
      <c r="H1262" s="4">
        <v>5.7008000000000001</v>
      </c>
      <c r="I1262" s="4">
        <v>6.8269000000000002</v>
      </c>
      <c r="J1262" s="4">
        <v>76.933999999999997</v>
      </c>
      <c r="K1262" s="4">
        <v>128.65629999999999</v>
      </c>
      <c r="L1262" s="4">
        <v>138.0547</v>
      </c>
      <c r="M1262" s="4">
        <v>135.03129999999999</v>
      </c>
      <c r="N1262" s="4">
        <v>1.5048999999999999</v>
      </c>
      <c r="O1262" s="4">
        <v>0.4627</v>
      </c>
      <c r="P1262" s="4">
        <v>0.60780000000000001</v>
      </c>
      <c r="Q1262" s="4">
        <v>0.73080000000000001</v>
      </c>
    </row>
    <row r="1263" spans="1:17" ht="15" customHeight="1" x14ac:dyDescent="0.2">
      <c r="A1263" s="3">
        <v>44027</v>
      </c>
      <c r="B1263" s="4">
        <v>30.9</v>
      </c>
      <c r="C1263" s="4">
        <v>3.1</v>
      </c>
      <c r="D1263" s="4">
        <v>-1.4</v>
      </c>
      <c r="E1263" s="4">
        <v>-1</v>
      </c>
      <c r="F1263" s="4">
        <v>17.236899999999999</v>
      </c>
      <c r="G1263" s="4">
        <v>4.5994000000000002</v>
      </c>
      <c r="H1263" s="4">
        <v>5.7038000000000002</v>
      </c>
      <c r="I1263" s="4">
        <v>6.8305999999999996</v>
      </c>
      <c r="J1263" s="4">
        <v>77.191999999999993</v>
      </c>
      <c r="K1263" s="4">
        <v>128.65629999999999</v>
      </c>
      <c r="L1263" s="4">
        <v>138.09379999999999</v>
      </c>
      <c r="M1263" s="4">
        <v>135.1328</v>
      </c>
      <c r="N1263" s="4">
        <v>1.4853000000000001</v>
      </c>
      <c r="O1263" s="4">
        <v>0.4652</v>
      </c>
      <c r="P1263" s="4">
        <v>0.6048</v>
      </c>
      <c r="Q1263" s="4">
        <v>0.72109999999999996</v>
      </c>
    </row>
    <row r="1264" spans="1:17" ht="15" customHeight="1" x14ac:dyDescent="0.2">
      <c r="A1264" s="3">
        <v>44028</v>
      </c>
      <c r="B1264" s="4">
        <v>30.5</v>
      </c>
      <c r="C1264" s="4">
        <v>1.9</v>
      </c>
      <c r="D1264" s="4">
        <v>-2.2999999999999998</v>
      </c>
      <c r="E1264" s="4">
        <v>-1.8</v>
      </c>
      <c r="F1264" s="4">
        <v>17.246200000000002</v>
      </c>
      <c r="G1264" s="4">
        <v>4.6087999999999996</v>
      </c>
      <c r="H1264" s="4">
        <v>5.7130999999999998</v>
      </c>
      <c r="I1264" s="4">
        <v>6.7100999999999997</v>
      </c>
      <c r="J1264" s="4">
        <v>77.283000000000001</v>
      </c>
      <c r="K1264" s="4">
        <v>128.8125</v>
      </c>
      <c r="L1264" s="4">
        <v>138.28129999999999</v>
      </c>
      <c r="M1264" s="4">
        <v>135.3203</v>
      </c>
      <c r="N1264" s="4">
        <v>1.4778</v>
      </c>
      <c r="O1264" s="4">
        <v>0.44650000000000001</v>
      </c>
      <c r="P1264" s="4">
        <v>0.58689999999999998</v>
      </c>
      <c r="Q1264" s="4">
        <v>0.7046</v>
      </c>
    </row>
    <row r="1265" spans="1:17" ht="15" customHeight="1" x14ac:dyDescent="0.2">
      <c r="A1265" s="3">
        <v>44029</v>
      </c>
      <c r="B1265" s="4">
        <v>31.9</v>
      </c>
      <c r="C1265" s="4">
        <v>1.3</v>
      </c>
      <c r="D1265" s="4">
        <v>-3.3</v>
      </c>
      <c r="E1265" s="4">
        <v>-2.1</v>
      </c>
      <c r="F1265" s="4">
        <v>17.230499999999999</v>
      </c>
      <c r="G1265" s="4">
        <v>4.6191000000000004</v>
      </c>
      <c r="H1265" s="4">
        <v>5.7111000000000001</v>
      </c>
      <c r="I1265" s="4">
        <v>6.7055999999999996</v>
      </c>
      <c r="J1265" s="4">
        <v>75.837000000000003</v>
      </c>
      <c r="K1265" s="4">
        <v>128.46090000000001</v>
      </c>
      <c r="L1265" s="4">
        <v>137.71090000000001</v>
      </c>
      <c r="M1265" s="4">
        <v>134.5625</v>
      </c>
      <c r="N1265" s="4">
        <v>1.5863</v>
      </c>
      <c r="O1265" s="4">
        <v>0.50739999999999996</v>
      </c>
      <c r="P1265" s="4">
        <v>0.66039999999999999</v>
      </c>
      <c r="Q1265" s="4">
        <v>0.78800000000000003</v>
      </c>
    </row>
    <row r="1266" spans="1:17" ht="15" customHeight="1" x14ac:dyDescent="0.2">
      <c r="A1266" s="3">
        <v>44032</v>
      </c>
      <c r="B1266" s="4">
        <v>31.8</v>
      </c>
      <c r="C1266" s="4">
        <v>1.5</v>
      </c>
      <c r="D1266" s="4">
        <v>-3.2</v>
      </c>
      <c r="E1266" s="4">
        <v>-2</v>
      </c>
      <c r="F1266" s="4">
        <v>17.2332</v>
      </c>
      <c r="G1266" s="4">
        <v>4.6218000000000004</v>
      </c>
      <c r="H1266" s="4">
        <v>5.7138</v>
      </c>
      <c r="I1266" s="4">
        <v>6.7081999999999997</v>
      </c>
      <c r="J1266" s="4">
        <v>75.837000000000003</v>
      </c>
      <c r="K1266" s="4">
        <v>128.46090000000001</v>
      </c>
      <c r="L1266" s="4">
        <v>137.71090000000001</v>
      </c>
      <c r="M1266" s="4">
        <v>134.5625</v>
      </c>
      <c r="N1266" s="4">
        <v>1.5862000000000001</v>
      </c>
      <c r="O1266" s="4">
        <v>0.50990000000000002</v>
      </c>
      <c r="P1266" s="4">
        <v>0.66220000000000001</v>
      </c>
      <c r="Q1266" s="4">
        <v>0.78920000000000001</v>
      </c>
    </row>
    <row r="1267" spans="1:17" ht="15" customHeight="1" x14ac:dyDescent="0.2">
      <c r="A1267" s="3">
        <v>44033</v>
      </c>
      <c r="B1267" s="4">
        <v>29.5</v>
      </c>
      <c r="C1267" s="4">
        <v>-0.2</v>
      </c>
      <c r="D1267" s="4">
        <v>-4.8</v>
      </c>
      <c r="E1267" s="4">
        <v>-4.3</v>
      </c>
      <c r="F1267" s="4">
        <v>17.242000000000001</v>
      </c>
      <c r="G1267" s="4">
        <v>4.6147999999999998</v>
      </c>
      <c r="H1267" s="4">
        <v>5.7186000000000003</v>
      </c>
      <c r="I1267" s="4">
        <v>6.7144000000000004</v>
      </c>
      <c r="J1267" s="4">
        <v>76.305999999999997</v>
      </c>
      <c r="K1267" s="4">
        <v>128.65629999999999</v>
      </c>
      <c r="L1267" s="4">
        <v>137.98439999999999</v>
      </c>
      <c r="M1267" s="4">
        <v>134.9375</v>
      </c>
      <c r="N1267" s="4">
        <v>1.5503</v>
      </c>
      <c r="O1267" s="4">
        <v>0.4798</v>
      </c>
      <c r="P1267" s="4">
        <v>0.62980000000000003</v>
      </c>
      <c r="Q1267" s="4">
        <v>0.74970000000000003</v>
      </c>
    </row>
    <row r="1268" spans="1:17" ht="15" customHeight="1" x14ac:dyDescent="0.2">
      <c r="A1268" s="3">
        <v>44034</v>
      </c>
      <c r="B1268" s="4">
        <v>32.200000000000003</v>
      </c>
      <c r="C1268" s="4">
        <v>1.9</v>
      </c>
      <c r="D1268" s="4">
        <v>-2.4</v>
      </c>
      <c r="E1268" s="4">
        <v>-1.6</v>
      </c>
      <c r="F1268" s="4">
        <v>17.264500000000002</v>
      </c>
      <c r="G1268" s="4">
        <v>4.6218000000000004</v>
      </c>
      <c r="H1268" s="4">
        <v>5.7267000000000001</v>
      </c>
      <c r="I1268" s="4">
        <v>6.7252999999999998</v>
      </c>
      <c r="J1268" s="4">
        <v>77.864000000000004</v>
      </c>
      <c r="K1268" s="4">
        <v>129.0703</v>
      </c>
      <c r="L1268" s="4">
        <v>138.6797</v>
      </c>
      <c r="M1268" s="4">
        <v>135.8203</v>
      </c>
      <c r="N1268" s="4">
        <v>1.4339</v>
      </c>
      <c r="O1268" s="4">
        <v>0.41349999999999998</v>
      </c>
      <c r="P1268" s="4">
        <v>0.54479999999999995</v>
      </c>
      <c r="Q1268" s="4">
        <v>0.65569999999999995</v>
      </c>
    </row>
    <row r="1269" spans="1:17" ht="15" customHeight="1" x14ac:dyDescent="0.2">
      <c r="A1269" s="3">
        <v>44035</v>
      </c>
      <c r="B1269" s="4">
        <v>29.3</v>
      </c>
      <c r="C1269" s="4">
        <v>0.8</v>
      </c>
      <c r="D1269" s="4">
        <v>-3.1</v>
      </c>
      <c r="E1269" s="4">
        <v>-2.4</v>
      </c>
      <c r="F1269" s="4">
        <v>17.2852</v>
      </c>
      <c r="G1269" s="4">
        <v>4.6323999999999996</v>
      </c>
      <c r="H1269" s="4">
        <v>5.7375999999999996</v>
      </c>
      <c r="I1269" s="4">
        <v>6.7374999999999998</v>
      </c>
      <c r="J1269" s="4">
        <v>78.864999999999995</v>
      </c>
      <c r="K1269" s="4">
        <v>129.35159999999999</v>
      </c>
      <c r="L1269" s="4">
        <v>139.0625</v>
      </c>
      <c r="M1269" s="4">
        <v>136.28909999999999</v>
      </c>
      <c r="N1269" s="4">
        <v>1.3596999999999999</v>
      </c>
      <c r="O1269" s="4">
        <v>0.3745</v>
      </c>
      <c r="P1269" s="4">
        <v>0.50290000000000001</v>
      </c>
      <c r="Q1269" s="4">
        <v>0.60929999999999995</v>
      </c>
    </row>
    <row r="1270" spans="1:17" ht="15" customHeight="1" x14ac:dyDescent="0.2">
      <c r="A1270" s="3">
        <v>44036</v>
      </c>
      <c r="B1270" s="4">
        <v>31</v>
      </c>
      <c r="C1270" s="4">
        <v>2.5</v>
      </c>
      <c r="D1270" s="4">
        <v>-1.3</v>
      </c>
      <c r="E1270" s="4">
        <v>-1.1000000000000001</v>
      </c>
      <c r="F1270" s="4">
        <v>17.285900000000002</v>
      </c>
      <c r="G1270" s="4">
        <v>4.6348000000000003</v>
      </c>
      <c r="H1270" s="4">
        <v>5.7398999999999996</v>
      </c>
      <c r="I1270" s="4">
        <v>6.74</v>
      </c>
      <c r="J1270" s="4">
        <v>78.697000000000003</v>
      </c>
      <c r="K1270" s="4">
        <v>129.33590000000001</v>
      </c>
      <c r="L1270" s="4">
        <v>139.02340000000001</v>
      </c>
      <c r="M1270" s="4">
        <v>136.27340000000001</v>
      </c>
      <c r="N1270" s="4">
        <v>1.3717999999999999</v>
      </c>
      <c r="O1270" s="4">
        <v>0.3795</v>
      </c>
      <c r="P1270" s="4">
        <v>0.50960000000000005</v>
      </c>
      <c r="Q1270" s="4">
        <v>0.61229999999999996</v>
      </c>
    </row>
    <row r="1271" spans="1:17" ht="15" customHeight="1" x14ac:dyDescent="0.2">
      <c r="A1271" s="3">
        <v>44039</v>
      </c>
      <c r="B1271" s="4">
        <v>34.299999999999997</v>
      </c>
      <c r="C1271" s="4">
        <v>2.5</v>
      </c>
      <c r="D1271" s="4">
        <v>-1.7</v>
      </c>
      <c r="E1271" s="4">
        <v>-0.7</v>
      </c>
      <c r="F1271" s="4">
        <v>17.264199999999999</v>
      </c>
      <c r="G1271" s="4">
        <v>4.6329000000000002</v>
      </c>
      <c r="H1271" s="4">
        <v>5.7366000000000001</v>
      </c>
      <c r="I1271" s="4">
        <v>6.7331000000000003</v>
      </c>
      <c r="J1271" s="4">
        <v>76.760000000000005</v>
      </c>
      <c r="K1271" s="4">
        <v>128.90629999999999</v>
      </c>
      <c r="L1271" s="4">
        <v>138.28129999999999</v>
      </c>
      <c r="M1271" s="4">
        <v>135.2578</v>
      </c>
      <c r="N1271" s="4">
        <v>1.5147999999999999</v>
      </c>
      <c r="O1271" s="4">
        <v>0.45290000000000002</v>
      </c>
      <c r="P1271" s="4">
        <v>0.60389999999999999</v>
      </c>
      <c r="Q1271" s="4">
        <v>0.72260000000000002</v>
      </c>
    </row>
    <row r="1272" spans="1:17" ht="15" customHeight="1" x14ac:dyDescent="0.2">
      <c r="A1272" s="3">
        <v>44040</v>
      </c>
      <c r="B1272" s="4">
        <v>32</v>
      </c>
      <c r="C1272" s="4">
        <v>1.7</v>
      </c>
      <c r="D1272" s="4">
        <v>-2</v>
      </c>
      <c r="E1272" s="4">
        <v>-1.5</v>
      </c>
      <c r="F1272" s="4">
        <v>17.276299999999999</v>
      </c>
      <c r="G1272" s="4">
        <v>4.6372</v>
      </c>
      <c r="H1272" s="4">
        <v>5.7409999999999997</v>
      </c>
      <c r="I1272" s="4">
        <v>6.7389000000000001</v>
      </c>
      <c r="J1272" s="4">
        <v>77.495000000000005</v>
      </c>
      <c r="K1272" s="4">
        <v>129.0703</v>
      </c>
      <c r="L1272" s="4">
        <v>138.5</v>
      </c>
      <c r="M1272" s="4">
        <v>135.59379999999999</v>
      </c>
      <c r="N1272" s="4">
        <v>1.4599</v>
      </c>
      <c r="O1272" s="4">
        <v>0.42820000000000003</v>
      </c>
      <c r="P1272" s="4">
        <v>0.57850000000000001</v>
      </c>
      <c r="Q1272" s="4">
        <v>0.68769999999999998</v>
      </c>
    </row>
    <row r="1273" spans="1:17" ht="15" customHeight="1" x14ac:dyDescent="0.2">
      <c r="A1273" s="3">
        <v>44041</v>
      </c>
      <c r="B1273" s="4">
        <v>33.6</v>
      </c>
      <c r="C1273" s="4">
        <v>1.6</v>
      </c>
      <c r="D1273" s="4">
        <v>-1.4</v>
      </c>
      <c r="E1273" s="4">
        <v>-0.5</v>
      </c>
      <c r="F1273" s="4">
        <v>17.2743</v>
      </c>
      <c r="G1273" s="4">
        <v>4.6395999999999997</v>
      </c>
      <c r="H1273" s="4">
        <v>5.7427999999999999</v>
      </c>
      <c r="I1273" s="4">
        <v>6.74</v>
      </c>
      <c r="J1273" s="4">
        <v>77.122</v>
      </c>
      <c r="K1273" s="4">
        <v>129.0547</v>
      </c>
      <c r="L1273" s="4">
        <v>138.40629999999999</v>
      </c>
      <c r="M1273" s="4">
        <v>135.4375</v>
      </c>
      <c r="N1273" s="4">
        <v>1.4874000000000001</v>
      </c>
      <c r="O1273" s="4">
        <v>0.43319999999999997</v>
      </c>
      <c r="P1273" s="4">
        <v>0.59199999999999997</v>
      </c>
      <c r="Q1273" s="4">
        <v>0.70569999999999999</v>
      </c>
    </row>
    <row r="1274" spans="1:17" ht="15" customHeight="1" x14ac:dyDescent="0.2">
      <c r="A1274" s="3">
        <v>44042</v>
      </c>
      <c r="B1274" s="4">
        <v>30.7</v>
      </c>
      <c r="C1274" s="4">
        <v>1.1000000000000001</v>
      </c>
      <c r="D1274" s="4">
        <v>-2.1</v>
      </c>
      <c r="E1274" s="4">
        <v>-1.6</v>
      </c>
      <c r="F1274" s="4">
        <v>17.290400000000002</v>
      </c>
      <c r="G1274" s="4">
        <v>4.6486999999999998</v>
      </c>
      <c r="H1274" s="4">
        <v>5.7531999999999996</v>
      </c>
      <c r="I1274" s="4">
        <v>6.7514000000000003</v>
      </c>
      <c r="J1274" s="4">
        <v>77.745999999999995</v>
      </c>
      <c r="K1274" s="4">
        <v>129.1875</v>
      </c>
      <c r="L1274" s="4">
        <v>138.71879999999999</v>
      </c>
      <c r="M1274" s="4">
        <v>135.8125</v>
      </c>
      <c r="N1274" s="4">
        <v>1.4401999999999999</v>
      </c>
      <c r="O1274" s="4">
        <v>0.41870000000000002</v>
      </c>
      <c r="P1274" s="4">
        <v>0.55879999999999996</v>
      </c>
      <c r="Q1274" s="4">
        <v>0.66920000000000002</v>
      </c>
    </row>
    <row r="1275" spans="1:17" ht="15" customHeight="1" x14ac:dyDescent="0.2">
      <c r="A1275" s="3">
        <v>44043</v>
      </c>
      <c r="B1275" s="4">
        <v>30.5</v>
      </c>
      <c r="C1275" s="4">
        <v>1.8</v>
      </c>
      <c r="D1275" s="4">
        <v>-2.1</v>
      </c>
      <c r="E1275" s="4">
        <v>-1.5</v>
      </c>
      <c r="F1275" s="4">
        <v>17.302600000000002</v>
      </c>
      <c r="G1275" s="4">
        <v>4.6536999999999997</v>
      </c>
      <c r="H1275" s="4">
        <v>5.7588999999999997</v>
      </c>
      <c r="I1275" s="4">
        <v>6.7586000000000004</v>
      </c>
      <c r="J1275" s="4">
        <v>78.504999999999995</v>
      </c>
      <c r="K1275" s="4">
        <v>129.41409999999999</v>
      </c>
      <c r="L1275" s="4">
        <v>139.1172</v>
      </c>
      <c r="M1275" s="4">
        <v>136.29689999999999</v>
      </c>
      <c r="N1275" s="4">
        <v>1.3842000000000001</v>
      </c>
      <c r="O1275" s="4">
        <v>0.38379999999999997</v>
      </c>
      <c r="P1275" s="4">
        <v>0.51129999999999998</v>
      </c>
      <c r="Q1275" s="4">
        <v>0.61870000000000003</v>
      </c>
    </row>
    <row r="1276" spans="1:17" ht="15" customHeight="1" x14ac:dyDescent="0.2">
      <c r="A1276" s="3">
        <v>44046</v>
      </c>
      <c r="B1276" s="4">
        <v>30.3</v>
      </c>
      <c r="C1276" s="4">
        <v>1.7</v>
      </c>
      <c r="D1276" s="4">
        <v>-2.1</v>
      </c>
      <c r="E1276" s="4">
        <v>-1.6</v>
      </c>
      <c r="F1276" s="4">
        <v>17.306000000000001</v>
      </c>
      <c r="G1276" s="4">
        <v>4.6565000000000003</v>
      </c>
      <c r="H1276" s="4">
        <v>5.7618999999999998</v>
      </c>
      <c r="I1276" s="4">
        <v>6.7617000000000003</v>
      </c>
      <c r="J1276" s="4">
        <v>78.557000000000002</v>
      </c>
      <c r="K1276" s="4">
        <v>129.4375</v>
      </c>
      <c r="L1276" s="4">
        <v>139.16409999999999</v>
      </c>
      <c r="M1276" s="4">
        <v>136.35159999999999</v>
      </c>
      <c r="N1276" s="4">
        <v>1.3803000000000001</v>
      </c>
      <c r="O1276" s="4">
        <v>0.38250000000000001</v>
      </c>
      <c r="P1276" s="4">
        <v>0.50739999999999996</v>
      </c>
      <c r="Q1276" s="4">
        <v>0.61409999999999998</v>
      </c>
    </row>
    <row r="1277" spans="1:17" ht="15" customHeight="1" x14ac:dyDescent="0.2">
      <c r="A1277" s="3">
        <v>44047</v>
      </c>
      <c r="B1277" s="4">
        <v>31.7</v>
      </c>
      <c r="C1277" s="4">
        <v>2.2000000000000002</v>
      </c>
      <c r="D1277" s="4">
        <v>-1.7</v>
      </c>
      <c r="E1277" s="4">
        <v>-1.3</v>
      </c>
      <c r="F1277" s="4">
        <v>17.302199999999999</v>
      </c>
      <c r="G1277" s="4">
        <v>4.6577000000000002</v>
      </c>
      <c r="H1277" s="4">
        <v>5.7629999999999999</v>
      </c>
      <c r="I1277" s="4">
        <v>6.7621000000000002</v>
      </c>
      <c r="J1277" s="4">
        <v>78.036000000000001</v>
      </c>
      <c r="K1277" s="4">
        <v>129.3125</v>
      </c>
      <c r="L1277" s="4">
        <v>138.96879999999999</v>
      </c>
      <c r="M1277" s="4">
        <v>136.1172</v>
      </c>
      <c r="N1277" s="4">
        <v>1.4182999999999999</v>
      </c>
      <c r="O1277" s="4">
        <v>0.40539999999999998</v>
      </c>
      <c r="P1277" s="4">
        <v>0.53349999999999997</v>
      </c>
      <c r="Q1277" s="4">
        <v>0.64039999999999997</v>
      </c>
    </row>
    <row r="1278" spans="1:17" ht="15" customHeight="1" x14ac:dyDescent="0.2">
      <c r="A1278" s="3">
        <v>44048</v>
      </c>
      <c r="B1278" s="4">
        <v>32.1</v>
      </c>
      <c r="C1278" s="4">
        <v>2.1</v>
      </c>
      <c r="D1278" s="4">
        <v>-1.8</v>
      </c>
      <c r="E1278" s="4">
        <v>-1.2</v>
      </c>
      <c r="F1278" s="4">
        <v>17.296700000000001</v>
      </c>
      <c r="G1278" s="4">
        <v>4.6590999999999996</v>
      </c>
      <c r="H1278" s="4">
        <v>5.7637999999999998</v>
      </c>
      <c r="I1278" s="4">
        <v>6.7618999999999998</v>
      </c>
      <c r="J1278" s="4">
        <v>77.382999999999996</v>
      </c>
      <c r="K1278" s="4">
        <v>129.1953</v>
      </c>
      <c r="L1278" s="4">
        <v>138.75</v>
      </c>
      <c r="M1278" s="4">
        <v>135.8125</v>
      </c>
      <c r="N1278" s="4">
        <v>1.4661999999999999</v>
      </c>
      <c r="O1278" s="4">
        <v>0.42709999999999998</v>
      </c>
      <c r="P1278" s="4">
        <v>0.5625</v>
      </c>
      <c r="Q1278" s="4">
        <v>0.67420000000000002</v>
      </c>
    </row>
    <row r="1279" spans="1:17" ht="15" customHeight="1" x14ac:dyDescent="0.2">
      <c r="A1279" s="3">
        <v>44049</v>
      </c>
      <c r="B1279" s="4">
        <v>35.5</v>
      </c>
      <c r="C1279" s="4">
        <v>2.5</v>
      </c>
      <c r="D1279" s="4">
        <v>-0.7</v>
      </c>
      <c r="E1279" s="4">
        <v>0.1</v>
      </c>
      <c r="F1279" s="4">
        <v>17.297499999999999</v>
      </c>
      <c r="G1279" s="4">
        <v>4.6665999999999999</v>
      </c>
      <c r="H1279" s="4">
        <v>5.7709999999999999</v>
      </c>
      <c r="I1279" s="4">
        <v>6.7683999999999997</v>
      </c>
      <c r="J1279" s="4">
        <v>76.802000000000007</v>
      </c>
      <c r="K1279" s="4">
        <v>129.1797</v>
      </c>
      <c r="L1279" s="4">
        <v>138.66409999999999</v>
      </c>
      <c r="M1279" s="4">
        <v>135.66409999999999</v>
      </c>
      <c r="N1279" s="4">
        <v>1.5086999999999999</v>
      </c>
      <c r="O1279" s="4">
        <v>0.43690000000000001</v>
      </c>
      <c r="P1279" s="4">
        <v>0.57869999999999999</v>
      </c>
      <c r="Q1279" s="4">
        <v>0.69389999999999996</v>
      </c>
    </row>
    <row r="1280" spans="1:17" ht="15" customHeight="1" x14ac:dyDescent="0.2">
      <c r="A1280" s="3">
        <v>44050</v>
      </c>
      <c r="B1280" s="4">
        <v>33.1</v>
      </c>
      <c r="C1280" s="4">
        <v>2</v>
      </c>
      <c r="D1280" s="4">
        <v>-1.6</v>
      </c>
      <c r="E1280" s="4">
        <v>-0.8</v>
      </c>
      <c r="F1280" s="4">
        <v>17.3095</v>
      </c>
      <c r="G1280" s="4">
        <v>4.6712999999999996</v>
      </c>
      <c r="H1280" s="4">
        <v>5.7759999999999998</v>
      </c>
      <c r="I1280" s="4">
        <v>6.7744</v>
      </c>
      <c r="J1280" s="4">
        <v>77.531999999999996</v>
      </c>
      <c r="K1280" s="4">
        <v>129.375</v>
      </c>
      <c r="L1280" s="4">
        <v>138.96879999999999</v>
      </c>
      <c r="M1280" s="4">
        <v>136.03129999999999</v>
      </c>
      <c r="N1280" s="4">
        <v>1.4543999999999999</v>
      </c>
      <c r="O1280" s="4">
        <v>0.4073</v>
      </c>
      <c r="P1280" s="4">
        <v>0.54290000000000005</v>
      </c>
      <c r="Q1280" s="4">
        <v>0.65590000000000004</v>
      </c>
    </row>
    <row r="1281" spans="1:17" ht="15" customHeight="1" x14ac:dyDescent="0.2">
      <c r="A1281" s="3">
        <v>44053</v>
      </c>
      <c r="B1281" s="4">
        <v>31.3</v>
      </c>
      <c r="C1281" s="4">
        <v>0.7</v>
      </c>
      <c r="D1281" s="4">
        <v>-3</v>
      </c>
      <c r="E1281" s="4">
        <v>-2.4</v>
      </c>
      <c r="F1281" s="4">
        <v>17.318899999999999</v>
      </c>
      <c r="G1281" s="4">
        <v>4.6753999999999998</v>
      </c>
      <c r="H1281" s="4">
        <v>5.7805</v>
      </c>
      <c r="I1281" s="4">
        <v>6.7798999999999996</v>
      </c>
      <c r="J1281" s="4">
        <v>78.058999999999997</v>
      </c>
      <c r="K1281" s="4">
        <v>129.52340000000001</v>
      </c>
      <c r="L1281" s="4">
        <v>139.20310000000001</v>
      </c>
      <c r="M1281" s="4">
        <v>136.33590000000001</v>
      </c>
      <c r="N1281" s="4">
        <v>1.4153</v>
      </c>
      <c r="O1281" s="4">
        <v>0.38550000000000001</v>
      </c>
      <c r="P1281" s="4">
        <v>0.51590000000000003</v>
      </c>
      <c r="Q1281" s="4">
        <v>0.62470000000000003</v>
      </c>
    </row>
    <row r="1282" spans="1:17" ht="15" customHeight="1" x14ac:dyDescent="0.2">
      <c r="A1282" s="3">
        <v>44054</v>
      </c>
      <c r="B1282" s="4">
        <v>32.9</v>
      </c>
      <c r="C1282" s="4">
        <v>2.2999999999999998</v>
      </c>
      <c r="D1282" s="4">
        <v>-0.9</v>
      </c>
      <c r="E1282" s="4">
        <v>-0.4</v>
      </c>
      <c r="F1282" s="4">
        <v>17.3262</v>
      </c>
      <c r="G1282" s="4">
        <v>4.6780999999999997</v>
      </c>
      <c r="H1282" s="4">
        <v>5.7835000000000001</v>
      </c>
      <c r="I1282" s="4">
        <v>6.7834000000000003</v>
      </c>
      <c r="J1282" s="4">
        <v>78.424000000000007</v>
      </c>
      <c r="K1282" s="4">
        <v>129.53129999999999</v>
      </c>
      <c r="L1282" s="4">
        <v>139.25</v>
      </c>
      <c r="M1282" s="4">
        <v>136.4375</v>
      </c>
      <c r="N1282" s="4">
        <v>1.3882000000000001</v>
      </c>
      <c r="O1282" s="4">
        <v>0.38669999999999999</v>
      </c>
      <c r="P1282" s="4">
        <v>0.51200000000000001</v>
      </c>
      <c r="Q1282" s="4">
        <v>0.61509999999999998</v>
      </c>
    </row>
    <row r="1283" spans="1:17" ht="15" customHeight="1" x14ac:dyDescent="0.2">
      <c r="A1283" s="3">
        <v>44055</v>
      </c>
      <c r="B1283" s="4">
        <v>32</v>
      </c>
      <c r="C1283" s="4">
        <v>2.7</v>
      </c>
      <c r="D1283" s="4">
        <v>-1.2</v>
      </c>
      <c r="E1283" s="4">
        <v>-0.9</v>
      </c>
      <c r="F1283" s="4">
        <v>17.333500000000001</v>
      </c>
      <c r="G1283" s="4">
        <v>4.6813000000000002</v>
      </c>
      <c r="H1283" s="4">
        <v>5.7732999999999999</v>
      </c>
      <c r="I1283" s="4">
        <v>6.7880000000000003</v>
      </c>
      <c r="J1283" s="4">
        <v>78.792000000000002</v>
      </c>
      <c r="K1283" s="4">
        <v>129.59379999999999</v>
      </c>
      <c r="L1283" s="4">
        <v>139.40629999999999</v>
      </c>
      <c r="M1283" s="4">
        <v>136.64840000000001</v>
      </c>
      <c r="N1283" s="4">
        <v>1.3613</v>
      </c>
      <c r="O1283" s="4">
        <v>0.37890000000000001</v>
      </c>
      <c r="P1283" s="4">
        <v>0.49469999999999997</v>
      </c>
      <c r="Q1283" s="4">
        <v>0.59399999999999997</v>
      </c>
    </row>
    <row r="1284" spans="1:17" ht="15" customHeight="1" x14ac:dyDescent="0.2">
      <c r="A1284" s="3">
        <v>44056</v>
      </c>
      <c r="B1284" s="4">
        <v>31.9</v>
      </c>
      <c r="C1284" s="4">
        <v>1.8</v>
      </c>
      <c r="D1284" s="4">
        <v>-1.6</v>
      </c>
      <c r="E1284" s="4">
        <v>-1.1000000000000001</v>
      </c>
      <c r="F1284" s="4">
        <v>17.344100000000001</v>
      </c>
      <c r="G1284" s="4">
        <v>4.6902999999999997</v>
      </c>
      <c r="H1284" s="4">
        <v>5.7824999999999998</v>
      </c>
      <c r="I1284" s="4">
        <v>6.7969999999999997</v>
      </c>
      <c r="J1284" s="4">
        <v>78.983000000000004</v>
      </c>
      <c r="K1284" s="4">
        <v>129.71879999999999</v>
      </c>
      <c r="L1284" s="4">
        <v>139.53909999999999</v>
      </c>
      <c r="M1284" s="4">
        <v>136.77340000000001</v>
      </c>
      <c r="N1284" s="4">
        <v>1.3468</v>
      </c>
      <c r="O1284" s="4">
        <v>0.36580000000000001</v>
      </c>
      <c r="P1284" s="4">
        <v>0.48399999999999999</v>
      </c>
      <c r="Q1284" s="4">
        <v>0.58460000000000001</v>
      </c>
    </row>
    <row r="1285" spans="1:17" ht="15" customHeight="1" x14ac:dyDescent="0.2">
      <c r="A1285" s="3">
        <v>44057</v>
      </c>
      <c r="B1285" s="4">
        <v>32</v>
      </c>
      <c r="C1285" s="4">
        <v>1.8</v>
      </c>
      <c r="D1285" s="4">
        <v>-1.6</v>
      </c>
      <c r="E1285" s="4">
        <v>-1.1000000000000001</v>
      </c>
      <c r="F1285" s="4">
        <v>17.348500000000001</v>
      </c>
      <c r="G1285" s="4">
        <v>4.6938000000000004</v>
      </c>
      <c r="H1285" s="4">
        <v>5.7864000000000004</v>
      </c>
      <c r="I1285" s="4">
        <v>6.8009000000000004</v>
      </c>
      <c r="J1285" s="4">
        <v>79.117999999999995</v>
      </c>
      <c r="K1285" s="4">
        <v>129.8047</v>
      </c>
      <c r="L1285" s="4">
        <v>139.66409999999999</v>
      </c>
      <c r="M1285" s="4">
        <v>136.90629999999999</v>
      </c>
      <c r="N1285" s="4">
        <v>1.3367</v>
      </c>
      <c r="O1285" s="4">
        <v>0.3543</v>
      </c>
      <c r="P1285" s="4">
        <v>0.47060000000000002</v>
      </c>
      <c r="Q1285" s="4">
        <v>0.57179999999999997</v>
      </c>
    </row>
    <row r="1286" spans="1:17" ht="15" customHeight="1" x14ac:dyDescent="0.2">
      <c r="A1286" s="3">
        <v>44060</v>
      </c>
      <c r="B1286" s="4">
        <v>31.5</v>
      </c>
      <c r="C1286" s="4">
        <v>1.9</v>
      </c>
      <c r="D1286" s="4">
        <v>-1.9</v>
      </c>
      <c r="E1286" s="4">
        <v>-1.2</v>
      </c>
      <c r="F1286" s="4">
        <v>17.3506</v>
      </c>
      <c r="G1286" s="4">
        <v>4.6963999999999997</v>
      </c>
      <c r="H1286" s="4">
        <v>5.7892000000000001</v>
      </c>
      <c r="I1286" s="4">
        <v>6.8034999999999997</v>
      </c>
      <c r="J1286" s="4">
        <v>79.066999999999993</v>
      </c>
      <c r="K1286" s="4">
        <v>129.8125</v>
      </c>
      <c r="L1286" s="4">
        <v>139.6875</v>
      </c>
      <c r="M1286" s="4">
        <v>136.90629999999999</v>
      </c>
      <c r="N1286" s="4">
        <v>1.3401000000000001</v>
      </c>
      <c r="O1286" s="4">
        <v>0.35549999999999998</v>
      </c>
      <c r="P1286" s="4">
        <v>0.46970000000000001</v>
      </c>
      <c r="Q1286" s="4">
        <v>0.57310000000000005</v>
      </c>
    </row>
    <row r="1287" spans="1:17" ht="15" customHeight="1" x14ac:dyDescent="0.2">
      <c r="A1287" s="3">
        <v>44061</v>
      </c>
      <c r="B1287" s="4">
        <v>32</v>
      </c>
      <c r="C1287" s="4">
        <v>2.1</v>
      </c>
      <c r="D1287" s="4">
        <v>-2.1</v>
      </c>
      <c r="E1287" s="4">
        <v>-1.4</v>
      </c>
      <c r="F1287" s="4">
        <v>17.343499999999999</v>
      </c>
      <c r="G1287" s="4">
        <v>4.6966999999999999</v>
      </c>
      <c r="H1287" s="4">
        <v>5.8026999999999997</v>
      </c>
      <c r="I1287" s="4">
        <v>6.8023999999999996</v>
      </c>
      <c r="J1287" s="4">
        <v>78.274000000000001</v>
      </c>
      <c r="K1287" s="4">
        <v>129.59379999999999</v>
      </c>
      <c r="L1287" s="4">
        <v>139.3672</v>
      </c>
      <c r="M1287" s="4">
        <v>136.5</v>
      </c>
      <c r="N1287" s="4">
        <v>1.3976999999999999</v>
      </c>
      <c r="O1287" s="4">
        <v>0.39350000000000002</v>
      </c>
      <c r="P1287" s="4">
        <v>0.51080000000000003</v>
      </c>
      <c r="Q1287" s="4">
        <v>0.61739999999999995</v>
      </c>
    </row>
    <row r="1288" spans="1:17" ht="15" customHeight="1" x14ac:dyDescent="0.2">
      <c r="A1288" s="3">
        <v>44062</v>
      </c>
      <c r="B1288" s="4">
        <v>31.9</v>
      </c>
      <c r="C1288" s="4">
        <v>2.2999999999999998</v>
      </c>
      <c r="D1288" s="4">
        <v>-1.9</v>
      </c>
      <c r="E1288" s="4">
        <v>-1.3</v>
      </c>
      <c r="F1288" s="4">
        <v>17.3462</v>
      </c>
      <c r="G1288" s="4">
        <v>4.6993</v>
      </c>
      <c r="H1288" s="4">
        <v>5.8052999999999999</v>
      </c>
      <c r="I1288" s="4">
        <v>6.8049999999999997</v>
      </c>
      <c r="J1288" s="4">
        <v>78.274000000000001</v>
      </c>
      <c r="K1288" s="4">
        <v>129.59379999999999</v>
      </c>
      <c r="L1288" s="4">
        <v>139.3672</v>
      </c>
      <c r="M1288" s="4">
        <v>136.5</v>
      </c>
      <c r="N1288" s="4">
        <v>1.3975</v>
      </c>
      <c r="O1288" s="4">
        <v>0.39589999999999997</v>
      </c>
      <c r="P1288" s="4">
        <v>0.51270000000000004</v>
      </c>
      <c r="Q1288" s="4">
        <v>0.61860000000000004</v>
      </c>
    </row>
    <row r="1289" spans="1:17" ht="15" customHeight="1" x14ac:dyDescent="0.2">
      <c r="A1289" s="3">
        <v>44063</v>
      </c>
      <c r="B1289" s="4">
        <v>33.299999999999997</v>
      </c>
      <c r="C1289" s="4">
        <v>2.5</v>
      </c>
      <c r="D1289" s="4">
        <v>-1.1000000000000001</v>
      </c>
      <c r="E1289" s="4">
        <v>-0.8</v>
      </c>
      <c r="F1289" s="4">
        <v>17.353200000000001</v>
      </c>
      <c r="G1289" s="4">
        <v>4.7080000000000002</v>
      </c>
      <c r="H1289" s="4">
        <v>5.8136999999999999</v>
      </c>
      <c r="I1289" s="4">
        <v>6.8136000000000001</v>
      </c>
      <c r="J1289" s="4">
        <v>78.180000000000007</v>
      </c>
      <c r="K1289" s="4">
        <v>129.6875</v>
      </c>
      <c r="L1289" s="4">
        <v>139.4375</v>
      </c>
      <c r="M1289" s="4">
        <v>136.58590000000001</v>
      </c>
      <c r="N1289" s="4">
        <v>1.4036</v>
      </c>
      <c r="O1289" s="4">
        <v>0.38790000000000002</v>
      </c>
      <c r="P1289" s="4">
        <v>0.50970000000000004</v>
      </c>
      <c r="Q1289" s="4">
        <v>0.61329999999999996</v>
      </c>
    </row>
    <row r="1290" spans="1:17" ht="15" customHeight="1" x14ac:dyDescent="0.2">
      <c r="A1290" s="3">
        <v>44064</v>
      </c>
      <c r="B1290" s="4">
        <v>32.200000000000003</v>
      </c>
      <c r="C1290" s="4">
        <v>0.7</v>
      </c>
      <c r="D1290" s="4">
        <v>-2.4</v>
      </c>
      <c r="E1290" s="4">
        <v>-1.9</v>
      </c>
      <c r="F1290" s="4">
        <v>17.354500000000002</v>
      </c>
      <c r="G1290" s="4">
        <v>4.7106000000000003</v>
      </c>
      <c r="H1290" s="4">
        <v>5.8159000000000001</v>
      </c>
      <c r="I1290" s="4">
        <v>6.8155000000000001</v>
      </c>
      <c r="J1290" s="4">
        <v>78.061000000000007</v>
      </c>
      <c r="K1290" s="4">
        <v>129.6875</v>
      </c>
      <c r="L1290" s="4">
        <v>139.3828</v>
      </c>
      <c r="M1290" s="4">
        <v>136.5078</v>
      </c>
      <c r="N1290" s="4">
        <v>1.4121999999999999</v>
      </c>
      <c r="O1290" s="4">
        <v>0.39040000000000002</v>
      </c>
      <c r="P1290" s="4">
        <v>0.51829999999999998</v>
      </c>
      <c r="Q1290" s="4">
        <v>0.62280000000000002</v>
      </c>
    </row>
    <row r="1291" spans="1:17" ht="15" customHeight="1" x14ac:dyDescent="0.2">
      <c r="A1291" s="3">
        <v>44067</v>
      </c>
      <c r="B1291" s="4">
        <v>30.8</v>
      </c>
      <c r="C1291" s="4">
        <v>1</v>
      </c>
      <c r="D1291" s="4">
        <v>-3</v>
      </c>
      <c r="E1291" s="4">
        <v>-2.2999999999999998</v>
      </c>
      <c r="F1291" s="4">
        <v>17.367699999999999</v>
      </c>
      <c r="G1291" s="4">
        <v>4.7150999999999996</v>
      </c>
      <c r="H1291" s="4">
        <v>5.8076999999999996</v>
      </c>
      <c r="I1291" s="4">
        <v>6.8220999999999998</v>
      </c>
      <c r="J1291" s="4">
        <v>78.902000000000001</v>
      </c>
      <c r="K1291" s="4">
        <v>129.875</v>
      </c>
      <c r="L1291" s="4">
        <v>139.7422</v>
      </c>
      <c r="M1291" s="4">
        <v>136.9375</v>
      </c>
      <c r="N1291" s="4">
        <v>1.3508</v>
      </c>
      <c r="O1291" s="4">
        <v>0.3624</v>
      </c>
      <c r="P1291" s="4">
        <v>0.47620000000000001</v>
      </c>
      <c r="Q1291" s="4">
        <v>0.57869999999999999</v>
      </c>
    </row>
    <row r="1292" spans="1:17" ht="15" customHeight="1" x14ac:dyDescent="0.2">
      <c r="A1292" s="3">
        <v>44068</v>
      </c>
      <c r="B1292" s="4">
        <v>34</v>
      </c>
      <c r="C1292" s="4">
        <v>3.3</v>
      </c>
      <c r="D1292" s="4">
        <v>-0.7</v>
      </c>
      <c r="E1292" s="4">
        <v>-0.3</v>
      </c>
      <c r="F1292" s="4">
        <v>17.360600000000002</v>
      </c>
      <c r="G1292" s="4">
        <v>4.7157</v>
      </c>
      <c r="H1292" s="4">
        <v>5.8216000000000001</v>
      </c>
      <c r="I1292" s="4">
        <v>6.8215000000000003</v>
      </c>
      <c r="J1292" s="4">
        <v>78.116</v>
      </c>
      <c r="K1292" s="4">
        <v>129.6875</v>
      </c>
      <c r="L1292" s="4">
        <v>139.4453</v>
      </c>
      <c r="M1292" s="4">
        <v>136.58590000000001</v>
      </c>
      <c r="N1292" s="4">
        <v>1.4077999999999999</v>
      </c>
      <c r="O1292" s="4">
        <v>0.3952</v>
      </c>
      <c r="P1292" s="4">
        <v>0.51439999999999997</v>
      </c>
      <c r="Q1292" s="4">
        <v>0.61709999999999998</v>
      </c>
    </row>
    <row r="1293" spans="1:17" ht="15" customHeight="1" x14ac:dyDescent="0.2">
      <c r="A1293" s="3">
        <v>44069</v>
      </c>
      <c r="B1293" s="4">
        <v>31.8</v>
      </c>
      <c r="C1293" s="4">
        <v>3</v>
      </c>
      <c r="D1293" s="4">
        <v>-1.8</v>
      </c>
      <c r="E1293" s="4">
        <v>-1.1000000000000001</v>
      </c>
      <c r="F1293" s="4">
        <v>17.379899999999999</v>
      </c>
      <c r="G1293" s="4">
        <v>4.7213000000000003</v>
      </c>
      <c r="H1293" s="4">
        <v>5.8156999999999996</v>
      </c>
      <c r="I1293" s="4">
        <v>6.8303000000000003</v>
      </c>
      <c r="J1293" s="4">
        <v>79.442999999999998</v>
      </c>
      <c r="K1293" s="4">
        <v>129.97659999999999</v>
      </c>
      <c r="L1293" s="4">
        <v>140</v>
      </c>
      <c r="M1293" s="4">
        <v>137.25</v>
      </c>
      <c r="N1293" s="4">
        <v>1.3110999999999999</v>
      </c>
      <c r="O1293" s="4">
        <v>0.3508</v>
      </c>
      <c r="P1293" s="4">
        <v>0.4486</v>
      </c>
      <c r="Q1293" s="4">
        <v>0.5484</v>
      </c>
    </row>
    <row r="1294" spans="1:17" ht="15" customHeight="1" x14ac:dyDescent="0.2">
      <c r="A1294" s="3">
        <v>44070</v>
      </c>
      <c r="B1294" s="4">
        <v>30.6</v>
      </c>
      <c r="C1294" s="4">
        <v>2.2000000000000002</v>
      </c>
      <c r="D1294" s="4">
        <v>-1.8</v>
      </c>
      <c r="E1294" s="4">
        <v>-1.6</v>
      </c>
      <c r="F1294" s="4">
        <v>17.3934</v>
      </c>
      <c r="G1294" s="4">
        <v>4.7308000000000003</v>
      </c>
      <c r="H1294" s="4">
        <v>5.8251999999999997</v>
      </c>
      <c r="I1294" s="4">
        <v>6.8400999999999996</v>
      </c>
      <c r="J1294" s="4">
        <v>79.873999999999995</v>
      </c>
      <c r="K1294" s="4">
        <v>130.14840000000001</v>
      </c>
      <c r="L1294" s="4">
        <v>140.15629999999999</v>
      </c>
      <c r="M1294" s="4">
        <v>137.46879999999999</v>
      </c>
      <c r="N1294" s="4">
        <v>1.2796000000000001</v>
      </c>
      <c r="O1294" s="4">
        <v>0.33040000000000003</v>
      </c>
      <c r="P1294" s="4">
        <v>0.43530000000000002</v>
      </c>
      <c r="Q1294" s="4">
        <v>0.5292</v>
      </c>
    </row>
    <row r="1295" spans="1:17" ht="15" customHeight="1" x14ac:dyDescent="0.2">
      <c r="A1295" s="3">
        <v>44071</v>
      </c>
      <c r="B1295" s="4">
        <v>31</v>
      </c>
      <c r="C1295" s="4">
        <v>3</v>
      </c>
      <c r="D1295" s="4">
        <v>-1.6</v>
      </c>
      <c r="E1295" s="4">
        <v>-1</v>
      </c>
      <c r="F1295" s="4">
        <v>17.395600000000002</v>
      </c>
      <c r="G1295" s="4">
        <v>4.7331000000000003</v>
      </c>
      <c r="H1295" s="4">
        <v>5.8277000000000001</v>
      </c>
      <c r="I1295" s="4">
        <v>6.8423999999999996</v>
      </c>
      <c r="J1295" s="4">
        <v>79.828999999999994</v>
      </c>
      <c r="K1295" s="4">
        <v>130.125</v>
      </c>
      <c r="L1295" s="4">
        <v>140.15629999999999</v>
      </c>
      <c r="M1295" s="4">
        <v>137.4297</v>
      </c>
      <c r="N1295" s="4">
        <v>1.2827</v>
      </c>
      <c r="O1295" s="4">
        <v>0.33660000000000001</v>
      </c>
      <c r="P1295" s="4">
        <v>0.43719999999999998</v>
      </c>
      <c r="Q1295" s="4">
        <v>0.53459999999999996</v>
      </c>
    </row>
    <row r="1296" spans="1:17" ht="15" customHeight="1" x14ac:dyDescent="0.2">
      <c r="A1296" s="3">
        <v>44074</v>
      </c>
      <c r="B1296" s="4">
        <v>30.9</v>
      </c>
      <c r="C1296" s="4">
        <v>2.4</v>
      </c>
      <c r="D1296" s="4">
        <v>-1.8</v>
      </c>
      <c r="E1296" s="4">
        <v>-1.3</v>
      </c>
      <c r="F1296" s="4">
        <v>17.405000000000001</v>
      </c>
      <c r="G1296" s="4">
        <v>4.7375999999999996</v>
      </c>
      <c r="H1296" s="4">
        <v>5.8331</v>
      </c>
      <c r="I1296" s="4">
        <v>6.8479000000000001</v>
      </c>
      <c r="J1296" s="4">
        <v>80.373000000000005</v>
      </c>
      <c r="K1296" s="4">
        <v>130.3047</v>
      </c>
      <c r="L1296" s="4">
        <v>140.40629999999999</v>
      </c>
      <c r="M1296" s="4">
        <v>137.7422</v>
      </c>
      <c r="N1296" s="4">
        <v>1.2438</v>
      </c>
      <c r="O1296" s="4">
        <v>0.31009999999999999</v>
      </c>
      <c r="P1296" s="4">
        <v>0.40870000000000001</v>
      </c>
      <c r="Q1296" s="4">
        <v>0.50319999999999998</v>
      </c>
    </row>
    <row r="1297" spans="1:17" ht="15" customHeight="1" x14ac:dyDescent="0.2">
      <c r="A1297" s="3">
        <v>44075</v>
      </c>
      <c r="B1297" s="4">
        <v>29.2</v>
      </c>
      <c r="C1297" s="4">
        <v>1.9</v>
      </c>
      <c r="D1297" s="4">
        <v>-3</v>
      </c>
      <c r="E1297" s="4">
        <v>-2.4</v>
      </c>
      <c r="F1297" s="4">
        <v>17.407599999999999</v>
      </c>
      <c r="G1297" s="4">
        <v>4.7396000000000003</v>
      </c>
      <c r="H1297" s="4">
        <v>5.8352000000000004</v>
      </c>
      <c r="I1297" s="4">
        <v>6.85</v>
      </c>
      <c r="J1297" s="4">
        <v>80.355999999999995</v>
      </c>
      <c r="K1297" s="4">
        <v>130.25</v>
      </c>
      <c r="L1297" s="4">
        <v>140.3672</v>
      </c>
      <c r="M1297" s="4">
        <v>137.6875</v>
      </c>
      <c r="N1297" s="4">
        <v>1.2446999999999999</v>
      </c>
      <c r="O1297" s="4">
        <v>0.32129999999999997</v>
      </c>
      <c r="P1297" s="4">
        <v>0.41539999999999999</v>
      </c>
      <c r="Q1297" s="4">
        <v>0.51019999999999999</v>
      </c>
    </row>
    <row r="1298" spans="1:17" ht="15" customHeight="1" x14ac:dyDescent="0.2">
      <c r="A1298" s="3">
        <v>44076</v>
      </c>
      <c r="B1298" s="4">
        <v>28.9</v>
      </c>
      <c r="C1298" s="4">
        <v>1.9</v>
      </c>
      <c r="D1298" s="4">
        <v>-2.1</v>
      </c>
      <c r="E1298" s="4">
        <v>-2</v>
      </c>
      <c r="F1298" s="4">
        <v>17.412400000000002</v>
      </c>
      <c r="G1298" s="4">
        <v>4.7422000000000004</v>
      </c>
      <c r="H1298" s="4">
        <v>5.8371000000000004</v>
      </c>
      <c r="I1298" s="4">
        <v>6.8525</v>
      </c>
      <c r="J1298" s="4">
        <v>80.522999999999996</v>
      </c>
      <c r="K1298" s="4">
        <v>130.2578</v>
      </c>
      <c r="L1298" s="4">
        <v>140.3125</v>
      </c>
      <c r="M1298" s="4">
        <v>137.6797</v>
      </c>
      <c r="N1298" s="4">
        <v>1.2326999999999999</v>
      </c>
      <c r="O1298" s="4">
        <v>0.32250000000000001</v>
      </c>
      <c r="P1298" s="4">
        <v>0.4239</v>
      </c>
      <c r="Q1298" s="4">
        <v>0.51229999999999998</v>
      </c>
    </row>
    <row r="1299" spans="1:17" ht="15" customHeight="1" x14ac:dyDescent="0.2">
      <c r="A1299" s="3">
        <v>44077</v>
      </c>
      <c r="B1299" s="4">
        <v>29.9</v>
      </c>
      <c r="C1299" s="4">
        <v>2.5</v>
      </c>
      <c r="D1299" s="4">
        <v>-1.4</v>
      </c>
      <c r="E1299" s="4">
        <v>-1.4</v>
      </c>
      <c r="F1299" s="4">
        <v>17.418500000000002</v>
      </c>
      <c r="G1299" s="4">
        <v>4.7496</v>
      </c>
      <c r="H1299" s="4">
        <v>5.8448000000000002</v>
      </c>
      <c r="I1299" s="4">
        <v>6.8601000000000001</v>
      </c>
      <c r="J1299" s="4">
        <v>80.352999999999994</v>
      </c>
      <c r="K1299" s="4">
        <v>130.22659999999999</v>
      </c>
      <c r="L1299" s="4">
        <v>140.3125</v>
      </c>
      <c r="M1299" s="4">
        <v>137.64840000000001</v>
      </c>
      <c r="N1299" s="4">
        <v>1.2442</v>
      </c>
      <c r="O1299" s="4">
        <v>0.33479999999999999</v>
      </c>
      <c r="P1299" s="4">
        <v>0.42959999999999998</v>
      </c>
      <c r="Q1299" s="4">
        <v>0.51939999999999997</v>
      </c>
    </row>
    <row r="1300" spans="1:17" ht="15" customHeight="1" x14ac:dyDescent="0.2">
      <c r="A1300" s="3">
        <v>44078</v>
      </c>
      <c r="B1300" s="4">
        <v>30.4</v>
      </c>
      <c r="C1300" s="4">
        <v>3.1</v>
      </c>
      <c r="D1300" s="4">
        <v>-1.5</v>
      </c>
      <c r="E1300" s="4">
        <v>-1.6</v>
      </c>
      <c r="F1300" s="4">
        <v>17.4175</v>
      </c>
      <c r="G1300" s="4">
        <v>4.7521000000000004</v>
      </c>
      <c r="H1300" s="4">
        <v>5.8470000000000004</v>
      </c>
      <c r="I1300" s="4">
        <v>6.8621999999999996</v>
      </c>
      <c r="J1300" s="4">
        <v>80.048000000000002</v>
      </c>
      <c r="K1300" s="4">
        <v>130.21090000000001</v>
      </c>
      <c r="L1300" s="4">
        <v>140.28129999999999</v>
      </c>
      <c r="M1300" s="4">
        <v>137.58590000000001</v>
      </c>
      <c r="N1300" s="4">
        <v>1.2657</v>
      </c>
      <c r="O1300" s="4">
        <v>0.33979999999999999</v>
      </c>
      <c r="P1300" s="4">
        <v>0.43530000000000002</v>
      </c>
      <c r="Q1300" s="4">
        <v>0.5272</v>
      </c>
    </row>
    <row r="1301" spans="1:17" ht="15" customHeight="1" x14ac:dyDescent="0.2">
      <c r="A1301" s="3">
        <v>44081</v>
      </c>
      <c r="B1301" s="4">
        <v>31.6</v>
      </c>
      <c r="C1301" s="4">
        <v>3.3</v>
      </c>
      <c r="D1301" s="4">
        <v>-1</v>
      </c>
      <c r="E1301" s="4">
        <v>-1.1000000000000001</v>
      </c>
      <c r="F1301" s="4">
        <v>17.420000000000002</v>
      </c>
      <c r="G1301" s="4">
        <v>4.7553999999999998</v>
      </c>
      <c r="H1301" s="4">
        <v>5.8502000000000001</v>
      </c>
      <c r="I1301" s="4">
        <v>6.8654000000000002</v>
      </c>
      <c r="J1301" s="4">
        <v>80.031000000000006</v>
      </c>
      <c r="K1301" s="4">
        <v>130.28129999999999</v>
      </c>
      <c r="L1301" s="4">
        <v>140.34379999999999</v>
      </c>
      <c r="M1301" s="4">
        <v>137.65629999999999</v>
      </c>
      <c r="N1301" s="4">
        <v>1.2666999999999999</v>
      </c>
      <c r="O1301" s="4">
        <v>0.33090000000000003</v>
      </c>
      <c r="P1301" s="4">
        <v>0.42959999999999998</v>
      </c>
      <c r="Q1301" s="4">
        <v>0.5212</v>
      </c>
    </row>
    <row r="1302" spans="1:17" ht="15" customHeight="1" x14ac:dyDescent="0.2">
      <c r="A1302" s="3">
        <v>44082</v>
      </c>
      <c r="B1302" s="4">
        <v>30.8</v>
      </c>
      <c r="C1302" s="4">
        <v>2.9</v>
      </c>
      <c r="D1302" s="4">
        <v>-1.3</v>
      </c>
      <c r="E1302" s="4">
        <v>-1.5</v>
      </c>
      <c r="F1302" s="4">
        <v>17.422499999999999</v>
      </c>
      <c r="G1302" s="4">
        <v>4.7577999999999996</v>
      </c>
      <c r="H1302" s="4">
        <v>5.8528000000000002</v>
      </c>
      <c r="I1302" s="4">
        <v>6.8681000000000001</v>
      </c>
      <c r="J1302" s="4">
        <v>80.013999999999996</v>
      </c>
      <c r="K1302" s="4">
        <v>130.27340000000001</v>
      </c>
      <c r="L1302" s="4">
        <v>140.34379999999999</v>
      </c>
      <c r="M1302" s="4">
        <v>137.66409999999999</v>
      </c>
      <c r="N1302" s="4">
        <v>1.2676000000000001</v>
      </c>
      <c r="O1302" s="4">
        <v>0.33460000000000001</v>
      </c>
      <c r="P1302" s="4">
        <v>0.43149999999999999</v>
      </c>
      <c r="Q1302" s="4">
        <v>0.52159999999999995</v>
      </c>
    </row>
    <row r="1303" spans="1:17" ht="15" customHeight="1" x14ac:dyDescent="0.2">
      <c r="A1303" s="3">
        <v>44083</v>
      </c>
      <c r="B1303" s="4">
        <v>31.5</v>
      </c>
      <c r="C1303" s="4">
        <v>3.6</v>
      </c>
      <c r="D1303" s="4">
        <v>-0.6</v>
      </c>
      <c r="E1303" s="4">
        <v>-1.1000000000000001</v>
      </c>
      <c r="F1303" s="4">
        <v>17.419899999999998</v>
      </c>
      <c r="G1303" s="4">
        <v>4.7592999999999996</v>
      </c>
      <c r="H1303" s="4">
        <v>5.8531000000000004</v>
      </c>
      <c r="I1303" s="4">
        <v>6.8686999999999996</v>
      </c>
      <c r="J1303" s="4">
        <v>79.578000000000003</v>
      </c>
      <c r="K1303" s="4">
        <v>130.16409999999999</v>
      </c>
      <c r="L1303" s="4">
        <v>140.14840000000001</v>
      </c>
      <c r="M1303" s="4">
        <v>137.4375</v>
      </c>
      <c r="N1303" s="4">
        <v>1.2985</v>
      </c>
      <c r="O1303" s="4">
        <v>0.35449999999999998</v>
      </c>
      <c r="P1303" s="4">
        <v>0.45700000000000002</v>
      </c>
      <c r="Q1303" s="4">
        <v>0.54659999999999997</v>
      </c>
    </row>
    <row r="1304" spans="1:17" ht="15" customHeight="1" x14ac:dyDescent="0.2">
      <c r="A1304" s="3">
        <v>44084</v>
      </c>
      <c r="B1304" s="4">
        <v>31.1</v>
      </c>
      <c r="C1304" s="4">
        <v>3.7</v>
      </c>
      <c r="D1304" s="4">
        <v>-0.6</v>
      </c>
      <c r="E1304" s="4">
        <v>-1</v>
      </c>
      <c r="F1304" s="4">
        <v>17.4316</v>
      </c>
      <c r="G1304" s="4">
        <v>4.7679</v>
      </c>
      <c r="H1304" s="4">
        <v>5.8619000000000003</v>
      </c>
      <c r="I1304" s="4">
        <v>6.8775000000000004</v>
      </c>
      <c r="J1304" s="4">
        <v>79.863</v>
      </c>
      <c r="K1304" s="4">
        <v>130.25</v>
      </c>
      <c r="L1304" s="4">
        <v>140.25</v>
      </c>
      <c r="M1304" s="4">
        <v>137.54689999999999</v>
      </c>
      <c r="N1304" s="4">
        <v>1.2777000000000001</v>
      </c>
      <c r="O1304" s="4">
        <v>0.34799999999999998</v>
      </c>
      <c r="P1304" s="4">
        <v>0.45040000000000002</v>
      </c>
      <c r="Q1304" s="4">
        <v>0.53900000000000003</v>
      </c>
    </row>
    <row r="1305" spans="1:17" ht="15" customHeight="1" x14ac:dyDescent="0.2">
      <c r="A1305" s="3">
        <v>44085</v>
      </c>
      <c r="B1305" s="4">
        <v>31.3</v>
      </c>
      <c r="C1305" s="4">
        <v>3.3</v>
      </c>
      <c r="D1305" s="4">
        <v>-0.4</v>
      </c>
      <c r="E1305" s="4">
        <v>-0.5</v>
      </c>
      <c r="F1305" s="4">
        <v>17.431999999999999</v>
      </c>
      <c r="G1305" s="4">
        <v>4.7706999999999997</v>
      </c>
      <c r="H1305" s="4">
        <v>5.8644999999999996</v>
      </c>
      <c r="I1305" s="4">
        <v>6.8795999999999999</v>
      </c>
      <c r="J1305" s="4">
        <v>79.671000000000006</v>
      </c>
      <c r="K1305" s="4">
        <v>130.27340000000001</v>
      </c>
      <c r="L1305" s="4">
        <v>140.25</v>
      </c>
      <c r="M1305" s="4">
        <v>137.4922</v>
      </c>
      <c r="N1305" s="4">
        <v>1.2912999999999999</v>
      </c>
      <c r="O1305" s="4">
        <v>0.34670000000000001</v>
      </c>
      <c r="P1305" s="4">
        <v>0.45229999999999998</v>
      </c>
      <c r="Q1305" s="4">
        <v>0.54600000000000004</v>
      </c>
    </row>
    <row r="1306" spans="1:17" ht="15" customHeight="1" x14ac:dyDescent="0.2">
      <c r="A1306" s="3">
        <v>44088</v>
      </c>
      <c r="B1306" s="4">
        <v>30.9</v>
      </c>
      <c r="C1306" s="4">
        <v>3.1</v>
      </c>
      <c r="D1306" s="4">
        <v>-1.4</v>
      </c>
      <c r="E1306" s="4">
        <v>-1.5</v>
      </c>
      <c r="F1306" s="4">
        <v>17.4374</v>
      </c>
      <c r="G1306" s="4">
        <v>4.7739000000000003</v>
      </c>
      <c r="H1306" s="4">
        <v>5.8685</v>
      </c>
      <c r="I1306" s="4">
        <v>6.8837000000000002</v>
      </c>
      <c r="J1306" s="4">
        <v>79.891999999999996</v>
      </c>
      <c r="K1306" s="4">
        <v>130.32810000000001</v>
      </c>
      <c r="L1306" s="4">
        <v>140.3828</v>
      </c>
      <c r="M1306" s="4">
        <v>137.64840000000001</v>
      </c>
      <c r="N1306" s="4">
        <v>1.2753000000000001</v>
      </c>
      <c r="O1306" s="4">
        <v>0.34029999999999999</v>
      </c>
      <c r="P1306" s="4">
        <v>0.43809999999999999</v>
      </c>
      <c r="Q1306" s="4">
        <v>0.53090000000000004</v>
      </c>
    </row>
    <row r="1307" spans="1:17" ht="15" customHeight="1" x14ac:dyDescent="0.2">
      <c r="A1307" s="3">
        <v>44089</v>
      </c>
      <c r="B1307" s="4">
        <v>31.6</v>
      </c>
      <c r="C1307" s="4">
        <v>2.9</v>
      </c>
      <c r="D1307" s="4">
        <v>-1.1000000000000001</v>
      </c>
      <c r="E1307" s="4">
        <v>-1.1000000000000001</v>
      </c>
      <c r="F1307" s="4">
        <v>17.441400000000002</v>
      </c>
      <c r="G1307" s="4">
        <v>4.7771999999999997</v>
      </c>
      <c r="H1307" s="4">
        <v>5.8718000000000004</v>
      </c>
      <c r="I1307" s="4">
        <v>6.8868999999999998</v>
      </c>
      <c r="J1307" s="4">
        <v>79.988</v>
      </c>
      <c r="K1307" s="4">
        <v>130.40629999999999</v>
      </c>
      <c r="L1307" s="4">
        <v>140.4453</v>
      </c>
      <c r="M1307" s="4">
        <v>137.71090000000001</v>
      </c>
      <c r="N1307" s="4">
        <v>1.2682</v>
      </c>
      <c r="O1307" s="4">
        <v>0.33029999999999998</v>
      </c>
      <c r="P1307" s="4">
        <v>0.4325</v>
      </c>
      <c r="Q1307" s="4">
        <v>0.52569999999999995</v>
      </c>
    </row>
    <row r="1308" spans="1:17" ht="15" customHeight="1" x14ac:dyDescent="0.2">
      <c r="A1308" s="3">
        <v>44090</v>
      </c>
      <c r="B1308" s="4">
        <v>31</v>
      </c>
      <c r="C1308" s="4">
        <v>3</v>
      </c>
      <c r="D1308" s="4">
        <v>-1.6</v>
      </c>
      <c r="E1308" s="4">
        <v>-1.5</v>
      </c>
      <c r="F1308" s="4">
        <v>17.444800000000001</v>
      </c>
      <c r="G1308" s="4">
        <v>4.7804000000000002</v>
      </c>
      <c r="H1308" s="4">
        <v>5.8753000000000002</v>
      </c>
      <c r="I1308" s="4">
        <v>6.8902000000000001</v>
      </c>
      <c r="J1308" s="4">
        <v>80.048000000000002</v>
      </c>
      <c r="K1308" s="4">
        <v>130.46090000000001</v>
      </c>
      <c r="L1308" s="4">
        <v>140.53129999999999</v>
      </c>
      <c r="M1308" s="4">
        <v>137.78909999999999</v>
      </c>
      <c r="N1308" s="4">
        <v>1.2636000000000001</v>
      </c>
      <c r="O1308" s="4">
        <v>0.32400000000000001</v>
      </c>
      <c r="P1308" s="4">
        <v>0.42399999999999999</v>
      </c>
      <c r="Q1308" s="4">
        <v>0.51880000000000004</v>
      </c>
    </row>
    <row r="1309" spans="1:17" ht="15" customHeight="1" x14ac:dyDescent="0.2">
      <c r="A1309" s="3">
        <v>44091</v>
      </c>
      <c r="B1309" s="4">
        <v>30.5</v>
      </c>
      <c r="C1309" s="4">
        <v>3</v>
      </c>
      <c r="D1309" s="4">
        <v>-1.2</v>
      </c>
      <c r="E1309" s="4">
        <v>-1.8</v>
      </c>
      <c r="F1309" s="4">
        <v>17.450700000000001</v>
      </c>
      <c r="G1309" s="4">
        <v>4.7876000000000003</v>
      </c>
      <c r="H1309" s="4">
        <v>5.8815</v>
      </c>
      <c r="I1309" s="4">
        <v>6.8971</v>
      </c>
      <c r="J1309" s="4">
        <v>79.858000000000004</v>
      </c>
      <c r="K1309" s="4">
        <v>130.41409999999999</v>
      </c>
      <c r="L1309" s="4">
        <v>140.39840000000001</v>
      </c>
      <c r="M1309" s="4">
        <v>137.6875</v>
      </c>
      <c r="N1309" s="4">
        <v>1.2766</v>
      </c>
      <c r="O1309" s="4">
        <v>0.3387</v>
      </c>
      <c r="P1309" s="4">
        <v>0.44569999999999999</v>
      </c>
      <c r="Q1309" s="4">
        <v>0.53320000000000001</v>
      </c>
    </row>
    <row r="1310" spans="1:17" ht="15" customHeight="1" x14ac:dyDescent="0.2">
      <c r="A1310" s="3">
        <v>44092</v>
      </c>
      <c r="B1310" s="4">
        <v>31.3</v>
      </c>
      <c r="C1310" s="4">
        <v>3</v>
      </c>
      <c r="D1310" s="4">
        <v>-2.1</v>
      </c>
      <c r="E1310" s="4">
        <v>-2.1</v>
      </c>
      <c r="F1310" s="4">
        <v>17.4483</v>
      </c>
      <c r="G1310" s="4">
        <v>4.7895000000000003</v>
      </c>
      <c r="H1310" s="4">
        <v>5.8834</v>
      </c>
      <c r="I1310" s="4">
        <v>6.8986000000000001</v>
      </c>
      <c r="J1310" s="4">
        <v>79.441999999999993</v>
      </c>
      <c r="K1310" s="4">
        <v>130.34379999999999</v>
      </c>
      <c r="L1310" s="4">
        <v>140.34379999999999</v>
      </c>
      <c r="M1310" s="4">
        <v>137.5625</v>
      </c>
      <c r="N1310" s="4">
        <v>1.3062</v>
      </c>
      <c r="O1310" s="4">
        <v>0.3523</v>
      </c>
      <c r="P1310" s="4">
        <v>0.4541</v>
      </c>
      <c r="Q1310" s="4">
        <v>0.54749999999999999</v>
      </c>
    </row>
    <row r="1311" spans="1:17" ht="15" customHeight="1" x14ac:dyDescent="0.2">
      <c r="A1311" s="3">
        <v>44095</v>
      </c>
      <c r="B1311" s="4">
        <v>31.2</v>
      </c>
      <c r="C1311" s="4">
        <v>3.5</v>
      </c>
      <c r="D1311" s="4">
        <v>-1.8</v>
      </c>
      <c r="E1311" s="4">
        <v>-1.9</v>
      </c>
      <c r="F1311" s="4">
        <v>17.4557</v>
      </c>
      <c r="G1311" s="4">
        <v>4.7923999999999998</v>
      </c>
      <c r="H1311" s="4">
        <v>5.8869999999999996</v>
      </c>
      <c r="I1311" s="4">
        <v>6.9024999999999999</v>
      </c>
      <c r="J1311" s="4">
        <v>79.816999999999993</v>
      </c>
      <c r="K1311" s="4">
        <v>130.375</v>
      </c>
      <c r="L1311" s="4">
        <v>140.4375</v>
      </c>
      <c r="M1311" s="4">
        <v>137.6953</v>
      </c>
      <c r="N1311" s="4">
        <v>1.2793000000000001</v>
      </c>
      <c r="O1311" s="4">
        <v>0.34970000000000001</v>
      </c>
      <c r="P1311" s="4">
        <v>0.44469999999999998</v>
      </c>
      <c r="Q1311" s="4">
        <v>0.53500000000000003</v>
      </c>
    </row>
    <row r="1312" spans="1:17" ht="15" customHeight="1" x14ac:dyDescent="0.2">
      <c r="A1312" s="3">
        <v>44096</v>
      </c>
      <c r="B1312" s="4">
        <v>31.8</v>
      </c>
      <c r="C1312" s="4">
        <v>2.4</v>
      </c>
      <c r="D1312" s="4">
        <v>-2.2000000000000002</v>
      </c>
      <c r="E1312" s="4">
        <v>-2.1</v>
      </c>
      <c r="F1312" s="4">
        <v>17.4498</v>
      </c>
      <c r="G1312" s="4">
        <v>4.7935999999999996</v>
      </c>
      <c r="H1312" s="4">
        <v>5.8864000000000001</v>
      </c>
      <c r="I1312" s="4">
        <v>6.9019000000000004</v>
      </c>
      <c r="J1312" s="4">
        <v>79.123000000000005</v>
      </c>
      <c r="K1312" s="4">
        <v>130.2422</v>
      </c>
      <c r="L1312" s="4">
        <v>140.15629999999999</v>
      </c>
      <c r="M1312" s="4">
        <v>137.34379999999999</v>
      </c>
      <c r="N1312" s="4">
        <v>1.3287</v>
      </c>
      <c r="O1312" s="4">
        <v>0.37319999999999998</v>
      </c>
      <c r="P1312" s="4">
        <v>0.48049999999999998</v>
      </c>
      <c r="Q1312" s="4">
        <v>0.57279999999999998</v>
      </c>
    </row>
    <row r="1313" spans="1:17" ht="15" customHeight="1" x14ac:dyDescent="0.2">
      <c r="A1313" s="3">
        <v>44097</v>
      </c>
      <c r="B1313" s="4">
        <v>31.8</v>
      </c>
      <c r="C1313" s="4">
        <v>2.6</v>
      </c>
      <c r="D1313" s="4">
        <v>-2</v>
      </c>
      <c r="E1313" s="4">
        <v>-2</v>
      </c>
      <c r="F1313" s="4">
        <v>17.452500000000001</v>
      </c>
      <c r="G1313" s="4">
        <v>4.7961</v>
      </c>
      <c r="H1313" s="4">
        <v>5.8890000000000002</v>
      </c>
      <c r="I1313" s="4">
        <v>6.9044999999999996</v>
      </c>
      <c r="J1313" s="4">
        <v>79.123000000000005</v>
      </c>
      <c r="K1313" s="4">
        <v>130.2422</v>
      </c>
      <c r="L1313" s="4">
        <v>140.15629999999999</v>
      </c>
      <c r="M1313" s="4">
        <v>137.34379999999999</v>
      </c>
      <c r="N1313" s="4">
        <v>1.3285</v>
      </c>
      <c r="O1313" s="4">
        <v>0.37559999999999999</v>
      </c>
      <c r="P1313" s="4">
        <v>0.48230000000000001</v>
      </c>
      <c r="Q1313" s="4">
        <v>0.57410000000000005</v>
      </c>
    </row>
    <row r="1314" spans="1:17" ht="15" customHeight="1" x14ac:dyDescent="0.2">
      <c r="A1314" s="3">
        <v>44098</v>
      </c>
      <c r="B1314" s="4">
        <v>32.200000000000003</v>
      </c>
      <c r="C1314" s="4">
        <v>3.7</v>
      </c>
      <c r="D1314" s="4">
        <v>-1.1000000000000001</v>
      </c>
      <c r="E1314" s="4">
        <v>-0.4</v>
      </c>
      <c r="F1314" s="4">
        <v>17.479399999999998</v>
      </c>
      <c r="G1314" s="4">
        <v>4.8082000000000003</v>
      </c>
      <c r="H1314" s="4">
        <v>5.9039999999999999</v>
      </c>
      <c r="I1314" s="4">
        <v>6.9024000000000001</v>
      </c>
      <c r="J1314" s="4">
        <v>80.635999999999996</v>
      </c>
      <c r="K1314" s="4">
        <v>130.66409999999999</v>
      </c>
      <c r="L1314" s="4">
        <v>140.8125</v>
      </c>
      <c r="M1314" s="4">
        <v>138.10159999999999</v>
      </c>
      <c r="N1314" s="4">
        <v>1.2201</v>
      </c>
      <c r="O1314" s="4">
        <v>0.31580000000000003</v>
      </c>
      <c r="P1314" s="4">
        <v>0.40910000000000002</v>
      </c>
      <c r="Q1314" s="4">
        <v>0.49919999999999998</v>
      </c>
    </row>
    <row r="1315" spans="1:17" ht="15" customHeight="1" x14ac:dyDescent="0.2">
      <c r="A1315" s="3">
        <v>44099</v>
      </c>
      <c r="B1315" s="4">
        <v>29.9</v>
      </c>
      <c r="C1315" s="4">
        <v>2</v>
      </c>
      <c r="D1315" s="4">
        <v>-2.7</v>
      </c>
      <c r="E1315" s="4">
        <v>-2.1</v>
      </c>
      <c r="F1315" s="4">
        <v>17.480599999999999</v>
      </c>
      <c r="G1315" s="4">
        <v>4.8106</v>
      </c>
      <c r="H1315" s="4">
        <v>5.9057000000000004</v>
      </c>
      <c r="I1315" s="4">
        <v>6.9210000000000003</v>
      </c>
      <c r="J1315" s="4">
        <v>80.512</v>
      </c>
      <c r="K1315" s="4">
        <v>130.64840000000001</v>
      </c>
      <c r="L1315" s="4">
        <v>140.7422</v>
      </c>
      <c r="M1315" s="4">
        <v>138</v>
      </c>
      <c r="N1315" s="4">
        <v>1.2286999999999999</v>
      </c>
      <c r="O1315" s="4">
        <v>0.3206</v>
      </c>
      <c r="P1315" s="4">
        <v>0.4194</v>
      </c>
      <c r="Q1315" s="4">
        <v>0.51100000000000001</v>
      </c>
    </row>
    <row r="1316" spans="1:17" ht="15" customHeight="1" x14ac:dyDescent="0.2">
      <c r="A1316" s="3">
        <v>44102</v>
      </c>
      <c r="B1316" s="4">
        <v>32.1</v>
      </c>
      <c r="C1316" s="4">
        <v>2.5</v>
      </c>
      <c r="D1316" s="4">
        <v>-2.2999999999999998</v>
      </c>
      <c r="E1316" s="4">
        <v>-1.8</v>
      </c>
      <c r="F1316" s="4">
        <v>17.4742</v>
      </c>
      <c r="G1316" s="4">
        <v>4.8129</v>
      </c>
      <c r="H1316" s="4">
        <v>5.9069000000000003</v>
      </c>
      <c r="I1316" s="4">
        <v>6.9221000000000004</v>
      </c>
      <c r="J1316" s="4">
        <v>79.763000000000005</v>
      </c>
      <c r="K1316" s="4">
        <v>130.6172</v>
      </c>
      <c r="L1316" s="4">
        <v>140.6172</v>
      </c>
      <c r="M1316" s="4">
        <v>137.83590000000001</v>
      </c>
      <c r="N1316" s="4">
        <v>1.2815000000000001</v>
      </c>
      <c r="O1316" s="4">
        <v>0.32800000000000001</v>
      </c>
      <c r="P1316" s="4">
        <v>0.43630000000000002</v>
      </c>
      <c r="Q1316" s="4">
        <v>0.52929999999999999</v>
      </c>
    </row>
    <row r="1317" spans="1:17" ht="15" customHeight="1" x14ac:dyDescent="0.2">
      <c r="A1317" s="3">
        <v>44103</v>
      </c>
      <c r="B1317" s="4">
        <v>34.6</v>
      </c>
      <c r="C1317" s="4">
        <v>3.6</v>
      </c>
      <c r="D1317" s="4">
        <v>-1.1000000000000001</v>
      </c>
      <c r="E1317" s="4">
        <v>-0.8</v>
      </c>
      <c r="F1317" s="4">
        <v>17.468299999999999</v>
      </c>
      <c r="G1317" s="4">
        <v>4.8143000000000002</v>
      </c>
      <c r="H1317" s="4">
        <v>5.9067999999999996</v>
      </c>
      <c r="I1317" s="4">
        <v>6.9222000000000001</v>
      </c>
      <c r="J1317" s="4">
        <v>79.067999999999998</v>
      </c>
      <c r="K1317" s="4">
        <v>130.5</v>
      </c>
      <c r="L1317" s="4">
        <v>140.3828</v>
      </c>
      <c r="M1317" s="4">
        <v>137.5625</v>
      </c>
      <c r="N1317" s="4">
        <v>1.3310999999999999</v>
      </c>
      <c r="O1317" s="4">
        <v>0.34899999999999998</v>
      </c>
      <c r="P1317" s="4">
        <v>0.46629999999999999</v>
      </c>
      <c r="Q1317" s="4">
        <v>0.55889999999999995</v>
      </c>
    </row>
    <row r="1318" spans="1:17" ht="15" customHeight="1" x14ac:dyDescent="0.2">
      <c r="A1318" s="3">
        <v>44104</v>
      </c>
      <c r="B1318" s="4">
        <v>32.4</v>
      </c>
      <c r="C1318" s="4">
        <v>2.2999999999999998</v>
      </c>
      <c r="D1318" s="4">
        <v>-3</v>
      </c>
      <c r="E1318" s="4">
        <v>-2.5</v>
      </c>
      <c r="F1318" s="4">
        <v>17.467300000000002</v>
      </c>
      <c r="G1318" s="4">
        <v>4.8167999999999997</v>
      </c>
      <c r="H1318" s="4">
        <v>5.9092000000000002</v>
      </c>
      <c r="I1318" s="4">
        <v>6.9240000000000004</v>
      </c>
      <c r="J1318" s="4">
        <v>78.766999999999996</v>
      </c>
      <c r="K1318" s="4">
        <v>130.5</v>
      </c>
      <c r="L1318" s="4">
        <v>140.3672</v>
      </c>
      <c r="M1318" s="4">
        <v>137.46879999999999</v>
      </c>
      <c r="N1318" s="4">
        <v>1.3527</v>
      </c>
      <c r="O1318" s="4">
        <v>0.3513</v>
      </c>
      <c r="P1318" s="4">
        <v>0.47</v>
      </c>
      <c r="Q1318" s="4">
        <v>0.56989999999999996</v>
      </c>
    </row>
    <row r="1319" spans="1:17" ht="15" customHeight="1" x14ac:dyDescent="0.2">
      <c r="A1319" s="3">
        <v>44105</v>
      </c>
      <c r="B1319" s="4">
        <v>32.5</v>
      </c>
      <c r="C1319" s="4">
        <v>3.2</v>
      </c>
      <c r="D1319" s="4">
        <v>-1.1000000000000001</v>
      </c>
      <c r="E1319" s="4">
        <v>-1</v>
      </c>
      <c r="F1319" s="4">
        <v>17.473700000000001</v>
      </c>
      <c r="G1319" s="4">
        <v>4.8223000000000003</v>
      </c>
      <c r="H1319" s="4">
        <v>5.9283000000000001</v>
      </c>
      <c r="I1319" s="4">
        <v>6.9290000000000003</v>
      </c>
      <c r="J1319" s="4">
        <v>78.626999999999995</v>
      </c>
      <c r="K1319" s="4">
        <v>130.28129999999999</v>
      </c>
      <c r="L1319" s="4">
        <v>140.0625</v>
      </c>
      <c r="M1319" s="4">
        <v>137.15629999999999</v>
      </c>
      <c r="N1319" s="4">
        <v>1.3622000000000001</v>
      </c>
      <c r="O1319" s="4">
        <v>0.3931</v>
      </c>
      <c r="P1319" s="4">
        <v>0.51219999999999999</v>
      </c>
      <c r="Q1319" s="4">
        <v>0.60609999999999997</v>
      </c>
    </row>
    <row r="1320" spans="1:17" ht="15" customHeight="1" x14ac:dyDescent="0.2">
      <c r="A1320" s="3">
        <v>44106</v>
      </c>
      <c r="B1320" s="4">
        <v>29.7</v>
      </c>
      <c r="C1320" s="4">
        <v>2.4</v>
      </c>
      <c r="D1320" s="4">
        <v>-1.7</v>
      </c>
      <c r="E1320" s="4">
        <v>-1.5</v>
      </c>
      <c r="F1320" s="4">
        <v>17.4938</v>
      </c>
      <c r="G1320" s="4">
        <v>4.8272000000000004</v>
      </c>
      <c r="H1320" s="4">
        <v>5.9206000000000003</v>
      </c>
      <c r="I1320" s="4">
        <v>6.9364999999999997</v>
      </c>
      <c r="J1320" s="4">
        <v>80.027000000000001</v>
      </c>
      <c r="K1320" s="4">
        <v>130.5078</v>
      </c>
      <c r="L1320" s="4">
        <v>140.46879999999999</v>
      </c>
      <c r="M1320" s="4">
        <v>137.6875</v>
      </c>
      <c r="N1320" s="4">
        <v>1.2617</v>
      </c>
      <c r="O1320" s="4">
        <v>0.35959999999999998</v>
      </c>
      <c r="P1320" s="4">
        <v>0.46529999999999999</v>
      </c>
      <c r="Q1320" s="4">
        <v>0.55220000000000002</v>
      </c>
    </row>
    <row r="1321" spans="1:17" ht="15" customHeight="1" x14ac:dyDescent="0.2">
      <c r="A1321" s="3">
        <v>44109</v>
      </c>
      <c r="B1321" s="4">
        <v>29.5</v>
      </c>
      <c r="C1321" s="4">
        <v>2.7</v>
      </c>
      <c r="D1321" s="4">
        <v>-1.3</v>
      </c>
      <c r="E1321" s="4">
        <v>-1.1000000000000001</v>
      </c>
      <c r="F1321" s="4">
        <v>17.498799999999999</v>
      </c>
      <c r="G1321" s="4">
        <v>4.8296000000000001</v>
      </c>
      <c r="H1321" s="4">
        <v>5.9230999999999998</v>
      </c>
      <c r="I1321" s="4">
        <v>6.9390999999999998</v>
      </c>
      <c r="J1321" s="4">
        <v>80.207999999999998</v>
      </c>
      <c r="K1321" s="4">
        <v>130.4922</v>
      </c>
      <c r="L1321" s="4">
        <v>140.46879999999999</v>
      </c>
      <c r="M1321" s="4">
        <v>137.6875</v>
      </c>
      <c r="N1321" s="4">
        <v>1.2486999999999999</v>
      </c>
      <c r="O1321" s="4">
        <v>0.36449999999999999</v>
      </c>
      <c r="P1321" s="4">
        <v>0.46710000000000002</v>
      </c>
      <c r="Q1321" s="4">
        <v>0.55349999999999999</v>
      </c>
    </row>
    <row r="1322" spans="1:17" ht="15" customHeight="1" x14ac:dyDescent="0.2">
      <c r="A1322" s="3">
        <v>44110</v>
      </c>
      <c r="B1322" s="4">
        <v>28.6</v>
      </c>
      <c r="C1322" s="4">
        <v>2.4</v>
      </c>
      <c r="D1322" s="4">
        <v>-1.7</v>
      </c>
      <c r="E1322" s="4">
        <v>-1.3</v>
      </c>
      <c r="F1322" s="4">
        <v>17.509399999999999</v>
      </c>
      <c r="G1322" s="4">
        <v>4.8334999999999999</v>
      </c>
      <c r="H1322" s="4">
        <v>5.9283000000000001</v>
      </c>
      <c r="I1322" s="4">
        <v>6.9444999999999997</v>
      </c>
      <c r="J1322" s="4">
        <v>80.850999999999999</v>
      </c>
      <c r="K1322" s="4">
        <v>130.6172</v>
      </c>
      <c r="L1322" s="4">
        <v>140.70310000000001</v>
      </c>
      <c r="M1322" s="4">
        <v>137.9922</v>
      </c>
      <c r="N1322" s="4">
        <v>1.2032</v>
      </c>
      <c r="O1322" s="4">
        <v>0.34710000000000002</v>
      </c>
      <c r="P1322" s="4">
        <v>0.441</v>
      </c>
      <c r="Q1322" s="4">
        <v>0.5232</v>
      </c>
    </row>
    <row r="1323" spans="1:17" ht="15" customHeight="1" x14ac:dyDescent="0.2">
      <c r="A1323" s="3">
        <v>44111</v>
      </c>
      <c r="B1323" s="4">
        <v>26.9</v>
      </c>
      <c r="C1323" s="4">
        <v>1.9</v>
      </c>
      <c r="D1323" s="4">
        <v>-2.7</v>
      </c>
      <c r="E1323" s="4">
        <v>-2.2999999999999998</v>
      </c>
      <c r="F1323" s="4">
        <v>17.5154</v>
      </c>
      <c r="G1323" s="4">
        <v>4.8369999999999997</v>
      </c>
      <c r="H1323" s="4">
        <v>5.9324000000000003</v>
      </c>
      <c r="I1323" s="4">
        <v>6.9485999999999999</v>
      </c>
      <c r="J1323" s="4">
        <v>81.119</v>
      </c>
      <c r="K1323" s="4">
        <v>130.71090000000001</v>
      </c>
      <c r="L1323" s="4">
        <v>140.84379999999999</v>
      </c>
      <c r="M1323" s="4">
        <v>138.15629999999999</v>
      </c>
      <c r="N1323" s="4">
        <v>1.1840999999999999</v>
      </c>
      <c r="O1323" s="4">
        <v>0.3347</v>
      </c>
      <c r="P1323" s="4">
        <v>0.42599999999999999</v>
      </c>
      <c r="Q1323" s="4">
        <v>0.50760000000000005</v>
      </c>
    </row>
    <row r="1324" spans="1:17" ht="15" customHeight="1" x14ac:dyDescent="0.2">
      <c r="A1324" s="3">
        <v>44112</v>
      </c>
      <c r="B1324" s="4">
        <v>28.7</v>
      </c>
      <c r="C1324" s="4">
        <v>2.7</v>
      </c>
      <c r="D1324" s="4">
        <v>-1.3</v>
      </c>
      <c r="E1324" s="4">
        <v>-1</v>
      </c>
      <c r="F1324" s="4">
        <v>17.5182</v>
      </c>
      <c r="G1324" s="4">
        <v>4.8448000000000002</v>
      </c>
      <c r="H1324" s="4">
        <v>5.9394999999999998</v>
      </c>
      <c r="I1324" s="4">
        <v>6.9554999999999998</v>
      </c>
      <c r="J1324" s="4">
        <v>80.676000000000002</v>
      </c>
      <c r="K1324" s="4">
        <v>130.71879999999999</v>
      </c>
      <c r="L1324" s="4">
        <v>140.78909999999999</v>
      </c>
      <c r="M1324" s="4">
        <v>138.0547</v>
      </c>
      <c r="N1324" s="4">
        <v>1.2145999999999999</v>
      </c>
      <c r="O1324" s="4">
        <v>0.34060000000000001</v>
      </c>
      <c r="P1324" s="4">
        <v>0.43819999999999998</v>
      </c>
      <c r="Q1324" s="4">
        <v>0.52190000000000003</v>
      </c>
    </row>
    <row r="1325" spans="1:17" ht="15" customHeight="1" x14ac:dyDescent="0.2">
      <c r="A1325" s="3">
        <v>44113</v>
      </c>
      <c r="B1325" s="4">
        <v>29.3</v>
      </c>
      <c r="C1325" s="4">
        <v>3.3</v>
      </c>
      <c r="D1325" s="4">
        <v>-0.9</v>
      </c>
      <c r="E1325" s="4">
        <v>-0.7</v>
      </c>
      <c r="F1325" s="4">
        <v>17.514099999999999</v>
      </c>
      <c r="G1325" s="4">
        <v>4.8464</v>
      </c>
      <c r="H1325" s="4">
        <v>5.9397000000000002</v>
      </c>
      <c r="I1325" s="4">
        <v>6.9557000000000002</v>
      </c>
      <c r="J1325" s="4">
        <v>80.114000000000004</v>
      </c>
      <c r="K1325" s="4">
        <v>130.6172</v>
      </c>
      <c r="L1325" s="4">
        <v>140.58590000000001</v>
      </c>
      <c r="M1325" s="4">
        <v>137.78909999999999</v>
      </c>
      <c r="N1325" s="4">
        <v>1.2541</v>
      </c>
      <c r="O1325" s="4">
        <v>0.35899999999999999</v>
      </c>
      <c r="P1325" s="4">
        <v>0.46429999999999999</v>
      </c>
      <c r="Q1325" s="4">
        <v>0.55049999999999999</v>
      </c>
    </row>
    <row r="1326" spans="1:17" ht="15" customHeight="1" x14ac:dyDescent="0.2">
      <c r="A1326" s="3">
        <v>44116</v>
      </c>
      <c r="B1326" s="4">
        <v>28</v>
      </c>
      <c r="C1326" s="4">
        <v>2.1</v>
      </c>
      <c r="D1326" s="4">
        <v>-1.7</v>
      </c>
      <c r="E1326" s="4">
        <v>-1.5</v>
      </c>
      <c r="F1326" s="4">
        <v>17.520700000000001</v>
      </c>
      <c r="G1326" s="4">
        <v>4.8498000000000001</v>
      </c>
      <c r="H1326" s="4">
        <v>5.9433999999999996</v>
      </c>
      <c r="I1326" s="4">
        <v>6.9596</v>
      </c>
      <c r="J1326" s="4">
        <v>80.430000000000007</v>
      </c>
      <c r="K1326" s="4">
        <v>130.70310000000001</v>
      </c>
      <c r="L1326" s="4">
        <v>140.6875</v>
      </c>
      <c r="M1326" s="4">
        <v>137.92189999999999</v>
      </c>
      <c r="N1326" s="4">
        <v>1.2316</v>
      </c>
      <c r="O1326" s="4">
        <v>0.3478</v>
      </c>
      <c r="P1326" s="4">
        <v>0.45400000000000001</v>
      </c>
      <c r="Q1326" s="4">
        <v>0.53810000000000002</v>
      </c>
    </row>
    <row r="1327" spans="1:17" ht="15" customHeight="1" x14ac:dyDescent="0.2">
      <c r="A1327" s="3">
        <v>44117</v>
      </c>
      <c r="B1327" s="4">
        <v>28.9</v>
      </c>
      <c r="C1327" s="4">
        <v>2.7</v>
      </c>
      <c r="D1327" s="4">
        <v>-1.5</v>
      </c>
      <c r="E1327" s="4">
        <v>-1.1000000000000001</v>
      </c>
      <c r="F1327" s="4">
        <v>17.518699999999999</v>
      </c>
      <c r="G1327" s="4">
        <v>4.8517000000000001</v>
      </c>
      <c r="H1327" s="4">
        <v>5.9448999999999996</v>
      </c>
      <c r="I1327" s="4">
        <v>6.9607999999999999</v>
      </c>
      <c r="J1327" s="4">
        <v>80.045000000000002</v>
      </c>
      <c r="K1327" s="4">
        <v>130.6328</v>
      </c>
      <c r="L1327" s="4">
        <v>140.59379999999999</v>
      </c>
      <c r="M1327" s="4">
        <v>137.77340000000001</v>
      </c>
      <c r="N1327" s="4">
        <v>1.2586999999999999</v>
      </c>
      <c r="O1327" s="4">
        <v>0.36120000000000002</v>
      </c>
      <c r="P1327" s="4">
        <v>0.46700000000000003</v>
      </c>
      <c r="Q1327" s="4">
        <v>0.55469999999999997</v>
      </c>
    </row>
    <row r="1328" spans="1:17" ht="15" customHeight="1" x14ac:dyDescent="0.2">
      <c r="A1328" s="3">
        <v>44118</v>
      </c>
      <c r="B1328" s="4">
        <v>28.2</v>
      </c>
      <c r="C1328" s="4">
        <v>2.4</v>
      </c>
      <c r="D1328" s="4">
        <v>-2</v>
      </c>
      <c r="E1328" s="4">
        <v>-1.4</v>
      </c>
      <c r="F1328" s="4">
        <v>17.518599999999999</v>
      </c>
      <c r="G1328" s="4">
        <v>4.8536000000000001</v>
      </c>
      <c r="H1328" s="4">
        <v>5.9462000000000002</v>
      </c>
      <c r="I1328" s="4">
        <v>6.9618000000000002</v>
      </c>
      <c r="J1328" s="4">
        <v>79.816999999999993</v>
      </c>
      <c r="K1328" s="4">
        <v>130.5703</v>
      </c>
      <c r="L1328" s="4">
        <v>140.47659999999999</v>
      </c>
      <c r="M1328" s="4">
        <v>137.59379999999999</v>
      </c>
      <c r="N1328" s="4">
        <v>1.2746999999999999</v>
      </c>
      <c r="O1328" s="4">
        <v>0.37340000000000001</v>
      </c>
      <c r="P1328" s="4">
        <v>0.4829</v>
      </c>
      <c r="Q1328" s="4">
        <v>0.57450000000000001</v>
      </c>
    </row>
    <row r="1329" spans="1:17" ht="15" customHeight="1" x14ac:dyDescent="0.2">
      <c r="A1329" s="3">
        <v>44119</v>
      </c>
      <c r="B1329" s="4">
        <v>27.6</v>
      </c>
      <c r="C1329" s="4">
        <v>2.2000000000000002</v>
      </c>
      <c r="D1329" s="4">
        <v>-2</v>
      </c>
      <c r="E1329" s="4">
        <v>-1.5</v>
      </c>
      <c r="F1329" s="4">
        <v>17.527899999999999</v>
      </c>
      <c r="G1329" s="4">
        <v>4.7515000000000001</v>
      </c>
      <c r="H1329" s="4">
        <v>5.8348000000000004</v>
      </c>
      <c r="I1329" s="4">
        <v>6.9687999999999999</v>
      </c>
      <c r="J1329" s="4">
        <v>79.906999999999996</v>
      </c>
      <c r="K1329" s="4">
        <v>130.5</v>
      </c>
      <c r="L1329" s="4">
        <v>140.3672</v>
      </c>
      <c r="M1329" s="4">
        <v>137.5</v>
      </c>
      <c r="N1329" s="4">
        <v>1.2676000000000001</v>
      </c>
      <c r="O1329" s="4">
        <v>0.3916</v>
      </c>
      <c r="P1329" s="4">
        <v>0.50149999999999995</v>
      </c>
      <c r="Q1329" s="4">
        <v>0.58789999999999998</v>
      </c>
    </row>
    <row r="1330" spans="1:17" ht="15" customHeight="1" x14ac:dyDescent="0.2">
      <c r="A1330" s="3">
        <v>44120</v>
      </c>
      <c r="B1330" s="4">
        <v>27.5</v>
      </c>
      <c r="C1330" s="4">
        <v>2.5</v>
      </c>
      <c r="D1330" s="4">
        <v>-1.8</v>
      </c>
      <c r="E1330" s="4">
        <v>-0.5</v>
      </c>
      <c r="F1330" s="4">
        <v>17.539899999999999</v>
      </c>
      <c r="G1330" s="4">
        <v>4.7556000000000003</v>
      </c>
      <c r="H1330" s="4">
        <v>5.8255999999999997</v>
      </c>
      <c r="I1330" s="4">
        <v>6.9737</v>
      </c>
      <c r="J1330" s="4">
        <v>80.655000000000001</v>
      </c>
      <c r="K1330" s="4">
        <v>130.64060000000001</v>
      </c>
      <c r="L1330" s="4">
        <v>140.58590000000001</v>
      </c>
      <c r="M1330" s="4">
        <v>137.75</v>
      </c>
      <c r="N1330" s="4">
        <v>1.2145999999999999</v>
      </c>
      <c r="O1330" s="4">
        <v>0.37180000000000002</v>
      </c>
      <c r="P1330" s="4">
        <v>0.4773</v>
      </c>
      <c r="Q1330" s="4">
        <v>0.56330000000000002</v>
      </c>
    </row>
    <row r="1331" spans="1:17" ht="15" customHeight="1" x14ac:dyDescent="0.2">
      <c r="A1331" s="3">
        <v>44123</v>
      </c>
      <c r="B1331" s="4">
        <v>25.3</v>
      </c>
      <c r="C1331" s="4">
        <v>0.8</v>
      </c>
      <c r="D1331" s="4">
        <v>-3.5</v>
      </c>
      <c r="E1331" s="4">
        <v>-2.2999999999999998</v>
      </c>
      <c r="F1331" s="4">
        <v>17.5489</v>
      </c>
      <c r="G1331" s="4">
        <v>4.76</v>
      </c>
      <c r="H1331" s="4">
        <v>5.8308</v>
      </c>
      <c r="I1331" s="4">
        <v>6.9789000000000003</v>
      </c>
      <c r="J1331" s="4">
        <v>81.174000000000007</v>
      </c>
      <c r="K1331" s="4">
        <v>130.8047</v>
      </c>
      <c r="L1331" s="4">
        <v>140.8125</v>
      </c>
      <c r="M1331" s="4">
        <v>138.03129999999999</v>
      </c>
      <c r="N1331" s="4">
        <v>1.1779999999999999</v>
      </c>
      <c r="O1331" s="4">
        <v>0.34849999999999998</v>
      </c>
      <c r="P1331" s="4">
        <v>0.45219999999999999</v>
      </c>
      <c r="Q1331" s="4">
        <v>0.53559999999999997</v>
      </c>
    </row>
    <row r="1332" spans="1:17" ht="15" customHeight="1" x14ac:dyDescent="0.2">
      <c r="A1332" s="3">
        <v>44124</v>
      </c>
      <c r="B1332" s="4">
        <v>26.8</v>
      </c>
      <c r="C1332" s="4">
        <v>2.6</v>
      </c>
      <c r="D1332" s="4">
        <v>-1.6</v>
      </c>
      <c r="E1332" s="4">
        <v>-0.3</v>
      </c>
      <c r="F1332" s="4">
        <v>17.564800000000002</v>
      </c>
      <c r="G1332" s="4">
        <v>4.7656000000000001</v>
      </c>
      <c r="H1332" s="4">
        <v>5.8388</v>
      </c>
      <c r="I1332" s="4">
        <v>6.9702999999999999</v>
      </c>
      <c r="J1332" s="4">
        <v>82.260999999999996</v>
      </c>
      <c r="K1332" s="4">
        <v>131.08590000000001</v>
      </c>
      <c r="L1332" s="4">
        <v>141.27340000000001</v>
      </c>
      <c r="M1332" s="4">
        <v>138.59379999999999</v>
      </c>
      <c r="N1332" s="4">
        <v>1.1026</v>
      </c>
      <c r="O1332" s="4">
        <v>0.30680000000000002</v>
      </c>
      <c r="P1332" s="4">
        <v>0.39939999999999998</v>
      </c>
      <c r="Q1332" s="4">
        <v>0.47920000000000001</v>
      </c>
    </row>
    <row r="1333" spans="1:17" ht="15" customHeight="1" x14ac:dyDescent="0.2">
      <c r="A1333" s="3">
        <v>44125</v>
      </c>
      <c r="B1333" s="4">
        <v>25.8</v>
      </c>
      <c r="C1333" s="4">
        <v>2.4</v>
      </c>
      <c r="D1333" s="4">
        <v>-1.8</v>
      </c>
      <c r="E1333" s="4">
        <v>-0.6</v>
      </c>
      <c r="F1333" s="4">
        <v>17.5717</v>
      </c>
      <c r="G1333" s="4">
        <v>4.7687999999999997</v>
      </c>
      <c r="H1333" s="4">
        <v>5.8426</v>
      </c>
      <c r="I1333" s="4">
        <v>6.9744999999999999</v>
      </c>
      <c r="J1333" s="4">
        <v>82.608000000000004</v>
      </c>
      <c r="K1333" s="4">
        <v>131.14840000000001</v>
      </c>
      <c r="L1333" s="4">
        <v>141.375</v>
      </c>
      <c r="M1333" s="4">
        <v>138.72659999999999</v>
      </c>
      <c r="N1333" s="4">
        <v>1.0786</v>
      </c>
      <c r="O1333" s="4">
        <v>0.29949999999999999</v>
      </c>
      <c r="P1333" s="4">
        <v>0.38919999999999999</v>
      </c>
      <c r="Q1333" s="4">
        <v>0.46689999999999998</v>
      </c>
    </row>
    <row r="1334" spans="1:17" ht="15" customHeight="1" x14ac:dyDescent="0.2">
      <c r="A1334" s="3">
        <v>44126</v>
      </c>
      <c r="B1334" s="4">
        <v>25</v>
      </c>
      <c r="C1334" s="4">
        <v>2.2000000000000002</v>
      </c>
      <c r="D1334" s="4">
        <v>-1.9</v>
      </c>
      <c r="E1334" s="4">
        <v>-0.7</v>
      </c>
      <c r="F1334" s="4">
        <v>17.585799999999999</v>
      </c>
      <c r="G1334" s="4">
        <v>4.7782999999999998</v>
      </c>
      <c r="H1334" s="4">
        <v>5.8529999999999998</v>
      </c>
      <c r="I1334" s="4">
        <v>6.9856999999999996</v>
      </c>
      <c r="J1334" s="4">
        <v>83.105999999999995</v>
      </c>
      <c r="K1334" s="4">
        <v>131.3125</v>
      </c>
      <c r="L1334" s="4">
        <v>141.6172</v>
      </c>
      <c r="M1334" s="4">
        <v>139.0078</v>
      </c>
      <c r="N1334" s="4">
        <v>1.0441</v>
      </c>
      <c r="O1334" s="4">
        <v>0.28110000000000002</v>
      </c>
      <c r="P1334" s="4">
        <v>0.36630000000000001</v>
      </c>
      <c r="Q1334" s="4">
        <v>0.442</v>
      </c>
    </row>
    <row r="1335" spans="1:17" ht="15" customHeight="1" x14ac:dyDescent="0.2">
      <c r="A1335" s="3">
        <v>44127</v>
      </c>
      <c r="B1335" s="4">
        <v>26</v>
      </c>
      <c r="C1335" s="4">
        <v>3.1</v>
      </c>
      <c r="D1335" s="4">
        <v>-1.2</v>
      </c>
      <c r="E1335" s="4">
        <v>-0.2</v>
      </c>
      <c r="F1335" s="4">
        <v>17.584800000000001</v>
      </c>
      <c r="G1335" s="4">
        <v>4.7801</v>
      </c>
      <c r="H1335" s="4">
        <v>5.8544</v>
      </c>
      <c r="I1335" s="4">
        <v>6.9870000000000001</v>
      </c>
      <c r="J1335" s="4">
        <v>82.787999999999997</v>
      </c>
      <c r="K1335" s="4">
        <v>131.2422</v>
      </c>
      <c r="L1335" s="4">
        <v>141.51560000000001</v>
      </c>
      <c r="M1335" s="4">
        <v>138.90629999999999</v>
      </c>
      <c r="N1335" s="4">
        <v>1.0656000000000001</v>
      </c>
      <c r="O1335" s="4">
        <v>0.2944</v>
      </c>
      <c r="P1335" s="4">
        <v>0.38019999999999998</v>
      </c>
      <c r="Q1335" s="4">
        <v>0.4536</v>
      </c>
    </row>
    <row r="1336" spans="1:17" ht="15" customHeight="1" x14ac:dyDescent="0.2">
      <c r="A1336" s="3">
        <v>44130</v>
      </c>
      <c r="B1336" s="4">
        <v>24.7</v>
      </c>
      <c r="C1336" s="4">
        <v>1.8</v>
      </c>
      <c r="D1336" s="4">
        <v>-2.4</v>
      </c>
      <c r="E1336" s="4">
        <v>-1.1000000000000001</v>
      </c>
      <c r="F1336" s="4">
        <v>17.594899999999999</v>
      </c>
      <c r="G1336" s="4">
        <v>4.7854000000000001</v>
      </c>
      <c r="H1336" s="4">
        <v>5.8609</v>
      </c>
      <c r="I1336" s="4">
        <v>6.9941000000000004</v>
      </c>
      <c r="J1336" s="4">
        <v>83.41</v>
      </c>
      <c r="K1336" s="4">
        <v>131.4922</v>
      </c>
      <c r="L1336" s="4">
        <v>141.85159999999999</v>
      </c>
      <c r="M1336" s="4">
        <v>139.27340000000001</v>
      </c>
      <c r="N1336" s="4">
        <v>1.0230999999999999</v>
      </c>
      <c r="O1336" s="4">
        <v>0.25790000000000002</v>
      </c>
      <c r="P1336" s="4">
        <v>0.34250000000000003</v>
      </c>
      <c r="Q1336" s="4">
        <v>0.41760000000000003</v>
      </c>
    </row>
    <row r="1337" spans="1:17" ht="15" customHeight="1" x14ac:dyDescent="0.2">
      <c r="A1337" s="3">
        <v>44131</v>
      </c>
      <c r="B1337" s="4">
        <v>24.4</v>
      </c>
      <c r="C1337" s="4">
        <v>1.4</v>
      </c>
      <c r="D1337" s="4">
        <v>-3.2</v>
      </c>
      <c r="E1337" s="4">
        <v>-1.8</v>
      </c>
      <c r="F1337" s="4">
        <v>17.589200000000002</v>
      </c>
      <c r="G1337" s="4">
        <v>4.7859999999999996</v>
      </c>
      <c r="H1337" s="4">
        <v>5.8598999999999997</v>
      </c>
      <c r="I1337" s="4">
        <v>6.992</v>
      </c>
      <c r="J1337" s="4">
        <v>82.695999999999998</v>
      </c>
      <c r="K1337" s="4">
        <v>131.3125</v>
      </c>
      <c r="L1337" s="4">
        <v>141.5547</v>
      </c>
      <c r="M1337" s="4">
        <v>138.89840000000001</v>
      </c>
      <c r="N1337" s="4">
        <v>1.0714999999999999</v>
      </c>
      <c r="O1337" s="4">
        <v>0.2883</v>
      </c>
      <c r="P1337" s="4">
        <v>0.37930000000000003</v>
      </c>
      <c r="Q1337" s="4">
        <v>0.45700000000000002</v>
      </c>
    </row>
    <row r="1338" spans="1:17" ht="15" customHeight="1" x14ac:dyDescent="0.2">
      <c r="A1338" s="3">
        <v>44132</v>
      </c>
      <c r="B1338" s="4">
        <v>25.1</v>
      </c>
      <c r="C1338" s="4">
        <v>1.8</v>
      </c>
      <c r="D1338" s="4">
        <v>-2.7</v>
      </c>
      <c r="E1338" s="4">
        <v>-1.5</v>
      </c>
      <c r="F1338" s="4">
        <v>17.596699999999998</v>
      </c>
      <c r="G1338" s="4">
        <v>4.7892999999999999</v>
      </c>
      <c r="H1338" s="4">
        <v>5.8639999999999999</v>
      </c>
      <c r="I1338" s="4">
        <v>6.9969999999999999</v>
      </c>
      <c r="J1338" s="4">
        <v>83.096999999999994</v>
      </c>
      <c r="K1338" s="4">
        <v>131.3828</v>
      </c>
      <c r="L1338" s="4">
        <v>141.6875</v>
      </c>
      <c r="M1338" s="4">
        <v>139.09379999999999</v>
      </c>
      <c r="N1338" s="4">
        <v>1.0441</v>
      </c>
      <c r="O1338" s="4">
        <v>0.27979999999999999</v>
      </c>
      <c r="P1338" s="4">
        <v>0.36559999999999998</v>
      </c>
      <c r="Q1338" s="4">
        <v>0.43840000000000001</v>
      </c>
    </row>
    <row r="1339" spans="1:17" ht="15" customHeight="1" x14ac:dyDescent="0.2">
      <c r="A1339" s="3">
        <v>44133</v>
      </c>
      <c r="B1339" s="4">
        <v>25.1</v>
      </c>
      <c r="C1339" s="4">
        <v>2.2000000000000002</v>
      </c>
      <c r="D1339" s="4">
        <v>-2.2999999999999998</v>
      </c>
      <c r="E1339" s="4">
        <v>-0.9</v>
      </c>
      <c r="F1339" s="4">
        <v>17.604199999999999</v>
      </c>
      <c r="G1339" s="4">
        <v>4.7961999999999998</v>
      </c>
      <c r="H1339" s="4">
        <v>5.8708</v>
      </c>
      <c r="I1339" s="4">
        <v>7.0034999999999998</v>
      </c>
      <c r="J1339" s="4">
        <v>83.037999999999997</v>
      </c>
      <c r="K1339" s="4">
        <v>131.3047</v>
      </c>
      <c r="L1339" s="4">
        <v>141.6172</v>
      </c>
      <c r="M1339" s="4">
        <v>138.9922</v>
      </c>
      <c r="N1339" s="4">
        <v>1.0475000000000001</v>
      </c>
      <c r="O1339" s="4">
        <v>0.29909999999999998</v>
      </c>
      <c r="P1339" s="4">
        <v>0.3795</v>
      </c>
      <c r="Q1339" s="4">
        <v>0.45250000000000001</v>
      </c>
    </row>
    <row r="1340" spans="1:17" ht="15" customHeight="1" x14ac:dyDescent="0.2">
      <c r="A1340" s="3">
        <v>44134</v>
      </c>
      <c r="B1340" s="4">
        <v>25</v>
      </c>
      <c r="C1340" s="4">
        <v>2.2000000000000002</v>
      </c>
      <c r="D1340" s="4">
        <v>-2.5</v>
      </c>
      <c r="E1340" s="4">
        <v>-1.3</v>
      </c>
      <c r="F1340" s="4">
        <v>17.599599999999999</v>
      </c>
      <c r="G1340" s="4">
        <v>4.7971000000000004</v>
      </c>
      <c r="H1340" s="4">
        <v>5.8704000000000001</v>
      </c>
      <c r="I1340" s="4">
        <v>7.0023</v>
      </c>
      <c r="J1340" s="4">
        <v>82.421000000000006</v>
      </c>
      <c r="K1340" s="4">
        <v>131.15629999999999</v>
      </c>
      <c r="L1340" s="4">
        <v>141.3672</v>
      </c>
      <c r="M1340" s="4">
        <v>138.6875</v>
      </c>
      <c r="N1340" s="4">
        <v>1.0894999999999999</v>
      </c>
      <c r="O1340" s="4">
        <v>0.32450000000000001</v>
      </c>
      <c r="P1340" s="4">
        <v>0.4108</v>
      </c>
      <c r="Q1340" s="4">
        <v>0.48480000000000001</v>
      </c>
    </row>
    <row r="1341" spans="1:17" ht="15" customHeight="1" x14ac:dyDescent="0.2">
      <c r="A1341" s="3">
        <v>44137</v>
      </c>
      <c r="B1341" s="4">
        <v>24.2</v>
      </c>
      <c r="C1341" s="4">
        <v>2</v>
      </c>
      <c r="D1341" s="4">
        <v>-1.8</v>
      </c>
      <c r="E1341" s="4">
        <v>-0.8</v>
      </c>
      <c r="F1341" s="4">
        <v>17.6051</v>
      </c>
      <c r="G1341" s="4">
        <v>4.7994000000000003</v>
      </c>
      <c r="H1341" s="4">
        <v>5.8726000000000003</v>
      </c>
      <c r="I1341" s="4">
        <v>7.0045999999999999</v>
      </c>
      <c r="J1341" s="4">
        <v>82.652000000000001</v>
      </c>
      <c r="K1341" s="4">
        <v>131.125</v>
      </c>
      <c r="L1341" s="4">
        <v>141.33590000000001</v>
      </c>
      <c r="M1341" s="4">
        <v>138.66409999999999</v>
      </c>
      <c r="N1341" s="4">
        <v>1.0734999999999999</v>
      </c>
      <c r="O1341" s="4">
        <v>0.33179999999999998</v>
      </c>
      <c r="P1341" s="4">
        <v>0.41639999999999999</v>
      </c>
      <c r="Q1341" s="4">
        <v>0.48849999999999999</v>
      </c>
    </row>
    <row r="1342" spans="1:17" ht="15" customHeight="1" x14ac:dyDescent="0.2">
      <c r="A1342" s="3">
        <v>44138</v>
      </c>
      <c r="B1342" s="4">
        <v>26.4</v>
      </c>
      <c r="C1342" s="4">
        <v>2.5</v>
      </c>
      <c r="D1342" s="4">
        <v>-1.4</v>
      </c>
      <c r="E1342" s="4">
        <v>-0.2</v>
      </c>
      <c r="F1342" s="4">
        <v>17.599</v>
      </c>
      <c r="G1342" s="4">
        <v>4.8002000000000002</v>
      </c>
      <c r="H1342" s="4">
        <v>5.8722000000000003</v>
      </c>
      <c r="I1342" s="4">
        <v>7.0210999999999997</v>
      </c>
      <c r="J1342" s="4">
        <v>81.914000000000001</v>
      </c>
      <c r="K1342" s="4">
        <v>130.96879999999999</v>
      </c>
      <c r="L1342" s="4">
        <v>141.08590000000001</v>
      </c>
      <c r="M1342" s="4">
        <v>138.34379999999999</v>
      </c>
      <c r="N1342" s="4">
        <v>1.1240000000000001</v>
      </c>
      <c r="O1342" s="4">
        <v>0.3584</v>
      </c>
      <c r="P1342" s="4">
        <v>0.44769999999999999</v>
      </c>
      <c r="Q1342" s="4">
        <v>0.52239999999999998</v>
      </c>
    </row>
    <row r="1343" spans="1:17" ht="15" customHeight="1" x14ac:dyDescent="0.2">
      <c r="A1343" s="3">
        <v>44139</v>
      </c>
      <c r="B1343" s="4">
        <v>24.7</v>
      </c>
      <c r="C1343" s="4">
        <v>2.5</v>
      </c>
      <c r="D1343" s="4">
        <v>-2</v>
      </c>
      <c r="E1343" s="4">
        <v>-0.9</v>
      </c>
      <c r="F1343" s="4">
        <v>17.607700000000001</v>
      </c>
      <c r="G1343" s="4">
        <v>4.8037999999999998</v>
      </c>
      <c r="H1343" s="4">
        <v>5.8769999999999998</v>
      </c>
      <c r="I1343" s="4">
        <v>7.0088999999999997</v>
      </c>
      <c r="J1343" s="4">
        <v>82.412999999999997</v>
      </c>
      <c r="K1343" s="4">
        <v>131.0625</v>
      </c>
      <c r="L1343" s="4">
        <v>141.27340000000001</v>
      </c>
      <c r="M1343" s="4">
        <v>138.59379999999999</v>
      </c>
      <c r="N1343" s="4">
        <v>1.0894999999999999</v>
      </c>
      <c r="O1343" s="4">
        <v>0.34620000000000001</v>
      </c>
      <c r="P1343" s="4">
        <v>0.42749999999999999</v>
      </c>
      <c r="Q1343" s="4">
        <v>0.49819999999999998</v>
      </c>
    </row>
    <row r="1344" spans="1:17" ht="15" customHeight="1" x14ac:dyDescent="0.2">
      <c r="A1344" s="3">
        <v>44140</v>
      </c>
      <c r="B1344" s="4">
        <v>24.5</v>
      </c>
      <c r="C1344" s="4">
        <v>2.2999999999999998</v>
      </c>
      <c r="D1344" s="4">
        <v>-2</v>
      </c>
      <c r="E1344" s="4">
        <v>-0.9</v>
      </c>
      <c r="F1344" s="4">
        <v>17.616199999999999</v>
      </c>
      <c r="G1344" s="4">
        <v>4.8125999999999998</v>
      </c>
      <c r="H1344" s="4">
        <v>5.8857999999999997</v>
      </c>
      <c r="I1344" s="4">
        <v>7.0176999999999996</v>
      </c>
      <c r="J1344" s="4">
        <v>82.435000000000002</v>
      </c>
      <c r="K1344" s="4">
        <v>131.16409999999999</v>
      </c>
      <c r="L1344" s="4">
        <v>141.375</v>
      </c>
      <c r="M1344" s="4">
        <v>138.6875</v>
      </c>
      <c r="N1344" s="4">
        <v>1.0875999999999999</v>
      </c>
      <c r="O1344" s="4">
        <v>0.33750000000000002</v>
      </c>
      <c r="P1344" s="4">
        <v>0.42109999999999997</v>
      </c>
      <c r="Q1344" s="4">
        <v>0.4924</v>
      </c>
    </row>
    <row r="1345" spans="1:17" ht="15" customHeight="1" x14ac:dyDescent="0.2">
      <c r="A1345" s="3">
        <v>44141</v>
      </c>
      <c r="B1345" s="4">
        <v>26.6</v>
      </c>
      <c r="C1345" s="4">
        <v>2.8</v>
      </c>
      <c r="D1345" s="4">
        <v>-1.5</v>
      </c>
      <c r="E1345" s="4">
        <v>-0.2</v>
      </c>
      <c r="F1345" s="4">
        <v>17.611000000000001</v>
      </c>
      <c r="G1345" s="4">
        <v>4.8147000000000002</v>
      </c>
      <c r="H1345" s="4">
        <v>5.8871000000000002</v>
      </c>
      <c r="I1345" s="4">
        <v>7.0358000000000001</v>
      </c>
      <c r="J1345" s="4">
        <v>81.778000000000006</v>
      </c>
      <c r="K1345" s="4">
        <v>131.1172</v>
      </c>
      <c r="L1345" s="4">
        <v>141.27340000000001</v>
      </c>
      <c r="M1345" s="4">
        <v>138.52340000000001</v>
      </c>
      <c r="N1345" s="4">
        <v>1.1326000000000001</v>
      </c>
      <c r="O1345" s="4">
        <v>0.34720000000000001</v>
      </c>
      <c r="P1345" s="4">
        <v>0.43490000000000001</v>
      </c>
      <c r="Q1345" s="4">
        <v>0.51039999999999996</v>
      </c>
    </row>
    <row r="1346" spans="1:17" ht="15" customHeight="1" x14ac:dyDescent="0.2">
      <c r="A1346" s="3">
        <v>44144</v>
      </c>
      <c r="B1346" s="4">
        <v>26.4</v>
      </c>
      <c r="C1346" s="4">
        <v>2</v>
      </c>
      <c r="D1346" s="4">
        <v>-2.2000000000000002</v>
      </c>
      <c r="E1346" s="4">
        <v>-1</v>
      </c>
      <c r="F1346" s="4">
        <v>17.6113</v>
      </c>
      <c r="G1346" s="4">
        <v>4.8177000000000003</v>
      </c>
      <c r="H1346" s="4">
        <v>5.8898000000000001</v>
      </c>
      <c r="I1346" s="4">
        <v>7.0384000000000002</v>
      </c>
      <c r="J1346" s="4">
        <v>81.572999999999993</v>
      </c>
      <c r="K1346" s="4">
        <v>131.15629999999999</v>
      </c>
      <c r="L1346" s="4">
        <v>141.28909999999999</v>
      </c>
      <c r="M1346" s="4">
        <v>138.52340000000001</v>
      </c>
      <c r="N1346" s="4">
        <v>1.1465000000000001</v>
      </c>
      <c r="O1346" s="4">
        <v>0.34350000000000003</v>
      </c>
      <c r="P1346" s="4">
        <v>0.435</v>
      </c>
      <c r="Q1346" s="4">
        <v>0.51160000000000005</v>
      </c>
    </row>
    <row r="1347" spans="1:17" ht="15" customHeight="1" x14ac:dyDescent="0.2">
      <c r="A1347" s="3">
        <v>44145</v>
      </c>
      <c r="B1347" s="4">
        <v>25.9</v>
      </c>
      <c r="C1347" s="4">
        <v>1.7</v>
      </c>
      <c r="D1347" s="4">
        <v>-2.5</v>
      </c>
      <c r="E1347" s="4">
        <v>-1.6</v>
      </c>
      <c r="F1347" s="4">
        <v>17.613099999999999</v>
      </c>
      <c r="G1347" s="4">
        <v>4.8196000000000003</v>
      </c>
      <c r="H1347" s="4">
        <v>5.8914999999999997</v>
      </c>
      <c r="I1347" s="4">
        <v>7.0404999999999998</v>
      </c>
      <c r="J1347" s="4">
        <v>81.498999999999995</v>
      </c>
      <c r="K1347" s="4">
        <v>131.10159999999999</v>
      </c>
      <c r="L1347" s="4">
        <v>141.21090000000001</v>
      </c>
      <c r="M1347" s="4">
        <v>138.46090000000001</v>
      </c>
      <c r="N1347" s="4">
        <v>1.1515</v>
      </c>
      <c r="O1347" s="4">
        <v>0.3543</v>
      </c>
      <c r="P1347" s="4">
        <v>0.44600000000000001</v>
      </c>
      <c r="Q1347" s="4">
        <v>0.51919999999999999</v>
      </c>
    </row>
    <row r="1348" spans="1:17" ht="15" customHeight="1" x14ac:dyDescent="0.2">
      <c r="A1348" s="3">
        <v>44146</v>
      </c>
      <c r="B1348" s="4">
        <v>26.5</v>
      </c>
      <c r="C1348" s="4">
        <v>1.9</v>
      </c>
      <c r="D1348" s="4">
        <v>-2.6</v>
      </c>
      <c r="E1348" s="4">
        <v>-0.9</v>
      </c>
      <c r="F1348" s="4">
        <v>17.613099999999999</v>
      </c>
      <c r="G1348" s="4">
        <v>4.8224</v>
      </c>
      <c r="H1348" s="4">
        <v>5.8941999999999997</v>
      </c>
      <c r="I1348" s="4">
        <v>7.0423</v>
      </c>
      <c r="J1348" s="4">
        <v>81.272000000000006</v>
      </c>
      <c r="K1348" s="4">
        <v>131.1172</v>
      </c>
      <c r="L1348" s="4">
        <v>141.22659999999999</v>
      </c>
      <c r="M1348" s="4">
        <v>138.375</v>
      </c>
      <c r="N1348" s="4">
        <v>1.1671</v>
      </c>
      <c r="O1348" s="4">
        <v>0.35420000000000001</v>
      </c>
      <c r="P1348" s="4">
        <v>0.44600000000000001</v>
      </c>
      <c r="Q1348" s="4">
        <v>0.52929999999999999</v>
      </c>
    </row>
    <row r="1349" spans="1:17" ht="15" customHeight="1" x14ac:dyDescent="0.2">
      <c r="A1349" s="3">
        <v>44147</v>
      </c>
      <c r="B1349" s="4">
        <v>27.5</v>
      </c>
      <c r="C1349" s="4">
        <v>2.7</v>
      </c>
      <c r="D1349" s="4">
        <v>-1.7</v>
      </c>
      <c r="E1349" s="4">
        <v>-0.2</v>
      </c>
      <c r="F1349" s="4">
        <v>17.623000000000001</v>
      </c>
      <c r="G1349" s="4">
        <v>4.8304999999999998</v>
      </c>
      <c r="H1349" s="4">
        <v>5.9025999999999996</v>
      </c>
      <c r="I1349" s="4">
        <v>7.0510000000000002</v>
      </c>
      <c r="J1349" s="4">
        <v>81.409000000000006</v>
      </c>
      <c r="K1349" s="4">
        <v>131.15629999999999</v>
      </c>
      <c r="L1349" s="4">
        <v>141.28909999999999</v>
      </c>
      <c r="M1349" s="4">
        <v>138.46879999999999</v>
      </c>
      <c r="N1349" s="4">
        <v>1.157</v>
      </c>
      <c r="O1349" s="4">
        <v>0.35520000000000002</v>
      </c>
      <c r="P1349" s="4">
        <v>0.44419999999999998</v>
      </c>
      <c r="Q1349" s="4">
        <v>0.52339999999999998</v>
      </c>
    </row>
    <row r="1350" spans="1:17" ht="15" customHeight="1" x14ac:dyDescent="0.2">
      <c r="A1350" s="3">
        <v>44148</v>
      </c>
      <c r="B1350" s="4">
        <v>27.2</v>
      </c>
      <c r="C1350" s="4">
        <v>2.2999999999999998</v>
      </c>
      <c r="D1350" s="4">
        <v>-1.9</v>
      </c>
      <c r="E1350" s="4">
        <v>-0.6</v>
      </c>
      <c r="F1350" s="4">
        <v>17.622299999999999</v>
      </c>
      <c r="G1350" s="4">
        <v>4.8327</v>
      </c>
      <c r="H1350" s="4">
        <v>5.9042000000000003</v>
      </c>
      <c r="I1350" s="4">
        <v>7.0526999999999997</v>
      </c>
      <c r="J1350" s="4">
        <v>81.132999999999996</v>
      </c>
      <c r="K1350" s="4">
        <v>131.125</v>
      </c>
      <c r="L1350" s="4">
        <v>141.21090000000001</v>
      </c>
      <c r="M1350" s="4">
        <v>138.3672</v>
      </c>
      <c r="N1350" s="4">
        <v>1.1760999999999999</v>
      </c>
      <c r="O1350" s="4">
        <v>0.3624</v>
      </c>
      <c r="P1350" s="4">
        <v>0.45529999999999998</v>
      </c>
      <c r="Q1350" s="4">
        <v>0.53500000000000003</v>
      </c>
    </row>
    <row r="1351" spans="1:17" ht="15" customHeight="1" x14ac:dyDescent="0.2">
      <c r="A1351" s="3">
        <v>44151</v>
      </c>
      <c r="B1351" s="4">
        <v>27.5</v>
      </c>
      <c r="C1351" s="4">
        <v>2.9</v>
      </c>
      <c r="D1351" s="4">
        <v>-1.3</v>
      </c>
      <c r="E1351" s="4">
        <v>0.3</v>
      </c>
      <c r="F1351" s="4">
        <v>17.6282</v>
      </c>
      <c r="G1351" s="4">
        <v>4.8353999999999999</v>
      </c>
      <c r="H1351" s="4">
        <v>5.9071999999999996</v>
      </c>
      <c r="I1351" s="4">
        <v>7.0556999999999999</v>
      </c>
      <c r="J1351" s="4">
        <v>81.388999999999996</v>
      </c>
      <c r="K1351" s="4">
        <v>131.1328</v>
      </c>
      <c r="L1351" s="4">
        <v>141.25</v>
      </c>
      <c r="M1351" s="4">
        <v>138.40629999999999</v>
      </c>
      <c r="N1351" s="4">
        <v>1.1579999999999999</v>
      </c>
      <c r="O1351" s="4">
        <v>0.36349999999999999</v>
      </c>
      <c r="P1351" s="4">
        <v>0.45250000000000001</v>
      </c>
      <c r="Q1351" s="4">
        <v>0.5323</v>
      </c>
    </row>
    <row r="1352" spans="1:17" ht="15" customHeight="1" x14ac:dyDescent="0.2">
      <c r="A1352" s="3">
        <v>44152</v>
      </c>
      <c r="B1352" s="4">
        <v>23.8</v>
      </c>
      <c r="C1352" s="4">
        <v>0.9</v>
      </c>
      <c r="D1352" s="4">
        <v>-3.8</v>
      </c>
      <c r="E1352" s="4">
        <v>-2.6</v>
      </c>
      <c r="F1352" s="4">
        <v>17.632000000000001</v>
      </c>
      <c r="G1352" s="4">
        <v>4.8381999999999996</v>
      </c>
      <c r="H1352" s="4">
        <v>5.9100999999999999</v>
      </c>
      <c r="I1352" s="4">
        <v>7.0589000000000004</v>
      </c>
      <c r="J1352" s="4">
        <v>81.480999999999995</v>
      </c>
      <c r="K1352" s="4">
        <v>131.15629999999999</v>
      </c>
      <c r="L1352" s="4">
        <v>141.28129999999999</v>
      </c>
      <c r="M1352" s="4">
        <v>138.46879999999999</v>
      </c>
      <c r="N1352" s="4">
        <v>1.1515</v>
      </c>
      <c r="O1352" s="4">
        <v>0.36230000000000001</v>
      </c>
      <c r="P1352" s="4">
        <v>0.45069999999999999</v>
      </c>
      <c r="Q1352" s="4">
        <v>0.5272</v>
      </c>
    </row>
    <row r="1353" spans="1:17" ht="15" customHeight="1" x14ac:dyDescent="0.2">
      <c r="A1353" s="3">
        <v>44153</v>
      </c>
      <c r="B1353" s="4">
        <v>27.3</v>
      </c>
      <c r="C1353" s="4">
        <v>3.5</v>
      </c>
      <c r="D1353" s="4">
        <v>-1.3</v>
      </c>
      <c r="E1353" s="4">
        <v>0.1</v>
      </c>
      <c r="F1353" s="4">
        <v>17.630199999999999</v>
      </c>
      <c r="G1353" s="4">
        <v>4.8390000000000004</v>
      </c>
      <c r="H1353" s="4">
        <v>5.9103000000000003</v>
      </c>
      <c r="I1353" s="4">
        <v>7.0594999999999999</v>
      </c>
      <c r="J1353" s="4">
        <v>81.102999999999994</v>
      </c>
      <c r="K1353" s="4">
        <v>131</v>
      </c>
      <c r="L1353" s="4">
        <v>141.08590000000001</v>
      </c>
      <c r="M1353" s="4">
        <v>138.2422</v>
      </c>
      <c r="N1353" s="4">
        <v>1.1776</v>
      </c>
      <c r="O1353" s="4">
        <v>0.38869999999999999</v>
      </c>
      <c r="P1353" s="4">
        <v>0.47549999999999998</v>
      </c>
      <c r="Q1353" s="4">
        <v>0.55149999999999999</v>
      </c>
    </row>
    <row r="1354" spans="1:17" ht="15" customHeight="1" x14ac:dyDescent="0.2">
      <c r="A1354" s="3">
        <v>44154</v>
      </c>
      <c r="B1354" s="4">
        <v>27</v>
      </c>
      <c r="C1354" s="4">
        <v>2.5</v>
      </c>
      <c r="D1354" s="4">
        <v>-1.6</v>
      </c>
      <c r="E1354" s="4">
        <v>-0.2</v>
      </c>
      <c r="F1354" s="4">
        <v>17.642900000000001</v>
      </c>
      <c r="G1354" s="4">
        <v>4.8497000000000003</v>
      </c>
      <c r="H1354" s="4">
        <v>5.9218000000000002</v>
      </c>
      <c r="I1354" s="4">
        <v>7.0704000000000002</v>
      </c>
      <c r="J1354" s="4">
        <v>81.471000000000004</v>
      </c>
      <c r="K1354" s="4">
        <v>131.27340000000001</v>
      </c>
      <c r="L1354" s="4">
        <v>141.41409999999999</v>
      </c>
      <c r="M1354" s="4">
        <v>138.58590000000001</v>
      </c>
      <c r="N1354" s="4">
        <v>1.1515</v>
      </c>
      <c r="O1354" s="4">
        <v>0.35360000000000003</v>
      </c>
      <c r="P1354" s="4">
        <v>0.4425</v>
      </c>
      <c r="Q1354" s="4">
        <v>0.52029999999999998</v>
      </c>
    </row>
    <row r="1355" spans="1:17" ht="15" customHeight="1" x14ac:dyDescent="0.2">
      <c r="A1355" s="3">
        <v>44155</v>
      </c>
      <c r="B1355" s="4">
        <v>28.7</v>
      </c>
      <c r="C1355" s="4">
        <v>2.9</v>
      </c>
      <c r="D1355" s="4">
        <v>-1.3</v>
      </c>
      <c r="E1355" s="4">
        <v>0.2</v>
      </c>
      <c r="F1355" s="4">
        <v>17.631799999999998</v>
      </c>
      <c r="G1355" s="4">
        <v>4.8506</v>
      </c>
      <c r="H1355" s="4">
        <v>5.9206000000000003</v>
      </c>
      <c r="I1355" s="4">
        <v>7.0692000000000004</v>
      </c>
      <c r="J1355" s="4">
        <v>80.340999999999994</v>
      </c>
      <c r="K1355" s="4">
        <v>131.1172</v>
      </c>
      <c r="L1355" s="4">
        <v>141.09379999999999</v>
      </c>
      <c r="M1355" s="4">
        <v>138.15629999999999</v>
      </c>
      <c r="N1355" s="4">
        <v>1.23</v>
      </c>
      <c r="O1355" s="4">
        <v>0.38</v>
      </c>
      <c r="P1355" s="4">
        <v>0.4819</v>
      </c>
      <c r="Q1355" s="4">
        <v>0.56520000000000004</v>
      </c>
    </row>
    <row r="1356" spans="1:17" ht="15" customHeight="1" x14ac:dyDescent="0.2">
      <c r="A1356" s="3">
        <v>44158</v>
      </c>
      <c r="B1356" s="4">
        <v>26.5</v>
      </c>
      <c r="C1356" s="4">
        <v>1.1000000000000001</v>
      </c>
      <c r="D1356" s="4">
        <v>-3.3</v>
      </c>
      <c r="E1356" s="4">
        <v>-1.8</v>
      </c>
      <c r="F1356" s="4">
        <v>17.639199999999999</v>
      </c>
      <c r="G1356" s="4">
        <v>4.8544999999999998</v>
      </c>
      <c r="H1356" s="4">
        <v>5.9256000000000002</v>
      </c>
      <c r="I1356" s="4">
        <v>7.0740999999999996</v>
      </c>
      <c r="J1356" s="4">
        <v>80.716999999999999</v>
      </c>
      <c r="K1356" s="4">
        <v>131.2422</v>
      </c>
      <c r="L1356" s="4">
        <v>141.3047</v>
      </c>
      <c r="M1356" s="4">
        <v>138.40629999999999</v>
      </c>
      <c r="N1356" s="4">
        <v>1.2035</v>
      </c>
      <c r="O1356" s="4">
        <v>0.36299999999999999</v>
      </c>
      <c r="P1356" s="4">
        <v>0.45900000000000002</v>
      </c>
      <c r="Q1356" s="4">
        <v>0.54100000000000004</v>
      </c>
    </row>
    <row r="1357" spans="1:17" ht="15" customHeight="1" x14ac:dyDescent="0.2">
      <c r="A1357" s="3">
        <v>44159</v>
      </c>
      <c r="B1357" s="4">
        <v>28.3</v>
      </c>
      <c r="C1357" s="4">
        <v>1.3</v>
      </c>
      <c r="D1357" s="4">
        <v>-3.2</v>
      </c>
      <c r="E1357" s="4">
        <v>-1.6</v>
      </c>
      <c r="F1357" s="4">
        <v>17.6311</v>
      </c>
      <c r="G1357" s="4">
        <v>4.8559000000000001</v>
      </c>
      <c r="H1357" s="4">
        <v>5.9257</v>
      </c>
      <c r="I1357" s="4">
        <v>7.0739000000000001</v>
      </c>
      <c r="J1357" s="4">
        <v>79.837999999999994</v>
      </c>
      <c r="K1357" s="4">
        <v>131.1328</v>
      </c>
      <c r="L1357" s="4">
        <v>141.09379999999999</v>
      </c>
      <c r="M1357" s="4">
        <v>138.10159999999999</v>
      </c>
      <c r="N1357" s="4">
        <v>1.2650999999999999</v>
      </c>
      <c r="O1357" s="4">
        <v>0.38219999999999998</v>
      </c>
      <c r="P1357" s="4">
        <v>0.48549999999999999</v>
      </c>
      <c r="Q1357" s="4">
        <v>0.57320000000000004</v>
      </c>
    </row>
    <row r="1358" spans="1:17" ht="15" customHeight="1" x14ac:dyDescent="0.2">
      <c r="A1358" s="3">
        <v>44160</v>
      </c>
      <c r="B1358" s="4">
        <v>28.3</v>
      </c>
      <c r="C1358" s="4">
        <v>1.8</v>
      </c>
      <c r="D1358" s="4">
        <v>-2.2999999999999998</v>
      </c>
      <c r="E1358" s="4">
        <v>-1.4</v>
      </c>
      <c r="F1358" s="4">
        <v>17.635899999999999</v>
      </c>
      <c r="G1358" s="4">
        <v>4.8589000000000002</v>
      </c>
      <c r="H1358" s="4">
        <v>5.9286000000000003</v>
      </c>
      <c r="I1358" s="4">
        <v>7.0774999999999997</v>
      </c>
      <c r="J1358" s="4">
        <v>80.006</v>
      </c>
      <c r="K1358" s="4">
        <v>131.1797</v>
      </c>
      <c r="L1358" s="4">
        <v>141.125</v>
      </c>
      <c r="M1358" s="4">
        <v>138.21090000000001</v>
      </c>
      <c r="N1358" s="4">
        <v>1.2528999999999999</v>
      </c>
      <c r="O1358" s="4">
        <v>0.37730000000000002</v>
      </c>
      <c r="P1358" s="4">
        <v>0.48370000000000002</v>
      </c>
      <c r="Q1358" s="4">
        <v>0.56330000000000002</v>
      </c>
    </row>
    <row r="1359" spans="1:17" ht="15" customHeight="1" x14ac:dyDescent="0.2">
      <c r="A1359" s="3">
        <v>44161</v>
      </c>
      <c r="B1359" s="4">
        <v>28.2</v>
      </c>
      <c r="C1359" s="4">
        <v>2.4</v>
      </c>
      <c r="D1359" s="4">
        <v>-1.8</v>
      </c>
      <c r="E1359" s="4">
        <v>-1.1000000000000001</v>
      </c>
      <c r="F1359" s="4">
        <v>17.644100000000002</v>
      </c>
      <c r="G1359" s="4">
        <v>4.8666</v>
      </c>
      <c r="H1359" s="4">
        <v>5.9362000000000004</v>
      </c>
      <c r="I1359" s="4">
        <v>7.0853999999999999</v>
      </c>
      <c r="J1359" s="4">
        <v>80.006</v>
      </c>
      <c r="K1359" s="4">
        <v>131.1797</v>
      </c>
      <c r="L1359" s="4">
        <v>141.125</v>
      </c>
      <c r="M1359" s="4">
        <v>138.21090000000001</v>
      </c>
      <c r="N1359" s="4">
        <v>1.2524</v>
      </c>
      <c r="O1359" s="4">
        <v>0.38429999999999997</v>
      </c>
      <c r="P1359" s="4">
        <v>0.48920000000000002</v>
      </c>
      <c r="Q1359" s="4">
        <v>0.56699999999999995</v>
      </c>
    </row>
    <row r="1360" spans="1:17" ht="15" customHeight="1" x14ac:dyDescent="0.2">
      <c r="A1360" s="3">
        <v>44162</v>
      </c>
      <c r="B1360" s="4">
        <v>27.2</v>
      </c>
      <c r="C1360" s="4">
        <v>1.4</v>
      </c>
      <c r="D1360" s="4">
        <v>-3.2</v>
      </c>
      <c r="E1360" s="4">
        <v>-1.8</v>
      </c>
      <c r="F1360" s="4">
        <v>17.647300000000001</v>
      </c>
      <c r="G1360" s="4">
        <v>4.8689999999999998</v>
      </c>
      <c r="H1360" s="4">
        <v>5.9387999999999996</v>
      </c>
      <c r="I1360" s="4">
        <v>7.0875000000000004</v>
      </c>
      <c r="J1360" s="4">
        <v>80.037999999999997</v>
      </c>
      <c r="K1360" s="4">
        <v>131.15629999999999</v>
      </c>
      <c r="L1360" s="4">
        <v>141.125</v>
      </c>
      <c r="M1360" s="4">
        <v>138.15629999999999</v>
      </c>
      <c r="N1360" s="4">
        <v>1.2501</v>
      </c>
      <c r="O1360" s="4">
        <v>0.39019999999999999</v>
      </c>
      <c r="P1360" s="4">
        <v>0.49099999999999999</v>
      </c>
      <c r="Q1360" s="4">
        <v>0.57379999999999998</v>
      </c>
    </row>
    <row r="1361" spans="1:17" ht="15" customHeight="1" x14ac:dyDescent="0.2">
      <c r="A1361" s="3">
        <v>44165</v>
      </c>
      <c r="B1361" s="4">
        <v>29.5</v>
      </c>
      <c r="C1361" s="4">
        <v>2.2000000000000002</v>
      </c>
      <c r="D1361" s="4">
        <v>-1.9</v>
      </c>
      <c r="E1361" s="4">
        <v>-0.6</v>
      </c>
      <c r="F1361" s="4">
        <v>17.650700000000001</v>
      </c>
      <c r="G1361" s="4">
        <v>4.8728999999999996</v>
      </c>
      <c r="H1361" s="4">
        <v>5.9428999999999998</v>
      </c>
      <c r="I1361" s="4">
        <v>7.0915999999999997</v>
      </c>
      <c r="J1361" s="4">
        <v>80.091999999999999</v>
      </c>
      <c r="K1361" s="4">
        <v>131.28129999999999</v>
      </c>
      <c r="L1361" s="4">
        <v>141.2578</v>
      </c>
      <c r="M1361" s="4">
        <v>138.3203</v>
      </c>
      <c r="N1361" s="4">
        <v>1.2461</v>
      </c>
      <c r="O1361" s="4">
        <v>0.37330000000000002</v>
      </c>
      <c r="P1361" s="4">
        <v>0.4773</v>
      </c>
      <c r="Q1361" s="4">
        <v>0.55840000000000001</v>
      </c>
    </row>
    <row r="1362" spans="1:17" ht="15" customHeight="1" x14ac:dyDescent="0.2">
      <c r="A1362" s="3">
        <v>44166</v>
      </c>
      <c r="B1362" s="4">
        <v>27.9</v>
      </c>
      <c r="C1362" s="4">
        <v>1.4</v>
      </c>
      <c r="D1362" s="4">
        <v>-3.3</v>
      </c>
      <c r="E1362" s="4">
        <v>-1.9</v>
      </c>
      <c r="F1362" s="4">
        <v>17.659300000000002</v>
      </c>
      <c r="G1362" s="4">
        <v>4.8769</v>
      </c>
      <c r="H1362" s="4">
        <v>5.9485999999999999</v>
      </c>
      <c r="I1362" s="4">
        <v>7.0970000000000004</v>
      </c>
      <c r="J1362" s="4">
        <v>80.573999999999998</v>
      </c>
      <c r="K1362" s="4">
        <v>131.41409999999999</v>
      </c>
      <c r="L1362" s="4">
        <v>141.53129999999999</v>
      </c>
      <c r="M1362" s="4">
        <v>138.625</v>
      </c>
      <c r="N1362" s="4">
        <v>1.2121</v>
      </c>
      <c r="O1362" s="4">
        <v>0.3553</v>
      </c>
      <c r="P1362" s="4">
        <v>0.44719999999999999</v>
      </c>
      <c r="Q1362" s="4">
        <v>0.52869999999999995</v>
      </c>
    </row>
    <row r="1363" spans="1:17" ht="15" customHeight="1" x14ac:dyDescent="0.2">
      <c r="A1363" s="3">
        <v>44167</v>
      </c>
      <c r="B1363" s="4">
        <v>28.5</v>
      </c>
      <c r="C1363" s="4">
        <v>2.2000000000000002</v>
      </c>
      <c r="D1363" s="4">
        <v>-2.2999999999999998</v>
      </c>
      <c r="E1363" s="4">
        <v>-1</v>
      </c>
      <c r="F1363" s="4">
        <v>17.661999999999999</v>
      </c>
      <c r="G1363" s="4">
        <v>4.8780000000000001</v>
      </c>
      <c r="H1363" s="4">
        <v>5.9493</v>
      </c>
      <c r="I1363" s="4">
        <v>7.0983000000000001</v>
      </c>
      <c r="J1363" s="4">
        <v>80.572000000000003</v>
      </c>
      <c r="K1363" s="4">
        <v>131.28129999999999</v>
      </c>
      <c r="L1363" s="4">
        <v>141.375</v>
      </c>
      <c r="M1363" s="4">
        <v>138.47659999999999</v>
      </c>
      <c r="N1363" s="4">
        <v>1.2119</v>
      </c>
      <c r="O1363" s="4">
        <v>0.37790000000000001</v>
      </c>
      <c r="P1363" s="4">
        <v>0.46729999999999999</v>
      </c>
      <c r="Q1363" s="4">
        <v>0.54500000000000004</v>
      </c>
    </row>
    <row r="1364" spans="1:17" ht="15" customHeight="1" x14ac:dyDescent="0.2">
      <c r="A1364" s="3">
        <v>44168</v>
      </c>
      <c r="B1364" s="4">
        <v>29.4</v>
      </c>
      <c r="C1364" s="4">
        <v>2.2999999999999998</v>
      </c>
      <c r="D1364" s="4">
        <v>-1.6</v>
      </c>
      <c r="E1364" s="4">
        <v>-0.4</v>
      </c>
      <c r="F1364" s="4">
        <v>17.6616</v>
      </c>
      <c r="G1364" s="4">
        <v>4.8840000000000003</v>
      </c>
      <c r="H1364" s="4">
        <v>5.9683999999999999</v>
      </c>
      <c r="I1364" s="4">
        <v>7.1029999999999998</v>
      </c>
      <c r="J1364" s="4">
        <v>79.872</v>
      </c>
      <c r="K1364" s="4">
        <v>131.125</v>
      </c>
      <c r="L1364" s="4">
        <v>141.09379999999999</v>
      </c>
      <c r="M1364" s="4">
        <v>138.125</v>
      </c>
      <c r="N1364" s="4">
        <v>1.2605999999999999</v>
      </c>
      <c r="O1364" s="4">
        <v>0.4088</v>
      </c>
      <c r="P1364" s="4">
        <v>0.50560000000000005</v>
      </c>
      <c r="Q1364" s="4">
        <v>0.58430000000000004</v>
      </c>
    </row>
    <row r="1365" spans="1:17" ht="15" customHeight="1" x14ac:dyDescent="0.2">
      <c r="A1365" s="3">
        <v>44169</v>
      </c>
      <c r="B1365" s="4">
        <v>27.8</v>
      </c>
      <c r="C1365" s="4">
        <v>2.5</v>
      </c>
      <c r="D1365" s="4">
        <v>-2.4</v>
      </c>
      <c r="E1365" s="4">
        <v>-1.6</v>
      </c>
      <c r="F1365" s="4">
        <v>17.664000000000001</v>
      </c>
      <c r="G1365" s="4">
        <v>4.8868999999999998</v>
      </c>
      <c r="H1365" s="4">
        <v>5.9714</v>
      </c>
      <c r="I1365" s="4">
        <v>7.1062000000000003</v>
      </c>
      <c r="J1365" s="4">
        <v>79.840999999999994</v>
      </c>
      <c r="K1365" s="4">
        <v>131.15629999999999</v>
      </c>
      <c r="L1365" s="4">
        <v>141.14060000000001</v>
      </c>
      <c r="M1365" s="4">
        <v>138.1875</v>
      </c>
      <c r="N1365" s="4">
        <v>1.2625</v>
      </c>
      <c r="O1365" s="4">
        <v>0.40629999999999999</v>
      </c>
      <c r="P1365" s="4">
        <v>0.50190000000000001</v>
      </c>
      <c r="Q1365" s="4">
        <v>0.57920000000000005</v>
      </c>
    </row>
    <row r="1366" spans="1:17" ht="15" customHeight="1" x14ac:dyDescent="0.2">
      <c r="A1366" s="3">
        <v>44172</v>
      </c>
      <c r="B1366" s="4">
        <v>30.5</v>
      </c>
      <c r="C1366" s="4">
        <v>3.2</v>
      </c>
      <c r="D1366" s="4">
        <v>-1.7</v>
      </c>
      <c r="E1366" s="4">
        <v>-0.4</v>
      </c>
      <c r="F1366" s="4">
        <v>17.656300000000002</v>
      </c>
      <c r="G1366" s="4">
        <v>4.8883999999999999</v>
      </c>
      <c r="H1366" s="4">
        <v>5.9725999999999999</v>
      </c>
      <c r="I1366" s="4">
        <v>7.1060999999999996</v>
      </c>
      <c r="J1366" s="4">
        <v>78.998000000000005</v>
      </c>
      <c r="K1366" s="4">
        <v>131.0547</v>
      </c>
      <c r="L1366" s="4">
        <v>140.96879999999999</v>
      </c>
      <c r="M1366" s="4">
        <v>137.89060000000001</v>
      </c>
      <c r="N1366" s="4">
        <v>1.3220000000000001</v>
      </c>
      <c r="O1366" s="4">
        <v>0.42420000000000002</v>
      </c>
      <c r="P1366" s="4">
        <v>0.52380000000000004</v>
      </c>
      <c r="Q1366" s="4">
        <v>0.61060000000000003</v>
      </c>
    </row>
    <row r="1367" spans="1:17" ht="15" customHeight="1" x14ac:dyDescent="0.2">
      <c r="A1367" s="3">
        <v>44173</v>
      </c>
      <c r="B1367" s="4">
        <v>30.2</v>
      </c>
      <c r="C1367" s="4">
        <v>3.1</v>
      </c>
      <c r="D1367" s="4">
        <v>-1.7</v>
      </c>
      <c r="E1367" s="4">
        <v>-0.4</v>
      </c>
      <c r="F1367" s="4">
        <v>17.661899999999999</v>
      </c>
      <c r="G1367" s="4">
        <v>4.8906000000000001</v>
      </c>
      <c r="H1367" s="4">
        <v>5.9749999999999996</v>
      </c>
      <c r="I1367" s="4">
        <v>7.1087999999999996</v>
      </c>
      <c r="J1367" s="4">
        <v>79.233999999999995</v>
      </c>
      <c r="K1367" s="4">
        <v>131.02340000000001</v>
      </c>
      <c r="L1367" s="4">
        <v>140.9453</v>
      </c>
      <c r="M1367" s="4">
        <v>137.89840000000001</v>
      </c>
      <c r="N1367" s="4">
        <v>1.3049999999999999</v>
      </c>
      <c r="O1367" s="4">
        <v>0.43130000000000002</v>
      </c>
      <c r="P1367" s="4">
        <v>0.52839999999999998</v>
      </c>
      <c r="Q1367" s="4">
        <v>0.61099999999999999</v>
      </c>
    </row>
    <row r="1368" spans="1:17" ht="15" customHeight="1" x14ac:dyDescent="0.2">
      <c r="A1368" s="3">
        <v>44174</v>
      </c>
      <c r="B1368" s="4">
        <v>29</v>
      </c>
      <c r="C1368" s="4">
        <v>3.5</v>
      </c>
      <c r="D1368" s="4">
        <v>-2.1</v>
      </c>
      <c r="E1368" s="4">
        <v>-1.1000000000000001</v>
      </c>
      <c r="F1368" s="4">
        <v>17.666799999999999</v>
      </c>
      <c r="G1368" s="4">
        <v>4.8936000000000002</v>
      </c>
      <c r="H1368" s="4">
        <v>5.9786000000000001</v>
      </c>
      <c r="I1368" s="4">
        <v>7.1128</v>
      </c>
      <c r="J1368" s="4">
        <v>79.400999999999996</v>
      </c>
      <c r="K1368" s="4">
        <v>131.0625</v>
      </c>
      <c r="L1368" s="4">
        <v>141.0703</v>
      </c>
      <c r="M1368" s="4">
        <v>138.0547</v>
      </c>
      <c r="N1368" s="4">
        <v>1.2929999999999999</v>
      </c>
      <c r="O1368" s="4">
        <v>0.42759999999999998</v>
      </c>
      <c r="P1368" s="4">
        <v>0.51559999999999995</v>
      </c>
      <c r="Q1368" s="4">
        <v>0.59630000000000005</v>
      </c>
    </row>
    <row r="1369" spans="1:17" ht="15" customHeight="1" x14ac:dyDescent="0.2">
      <c r="A1369" s="3">
        <v>44175</v>
      </c>
      <c r="B1369" s="4">
        <v>31.6</v>
      </c>
      <c r="C1369" s="4">
        <v>3.9</v>
      </c>
      <c r="D1369" s="4">
        <v>-0.6</v>
      </c>
      <c r="E1369" s="4">
        <v>0.5</v>
      </c>
      <c r="F1369" s="4">
        <v>17.671299999999999</v>
      </c>
      <c r="G1369" s="4">
        <v>4.9016000000000002</v>
      </c>
      <c r="H1369" s="4">
        <v>5.9861000000000004</v>
      </c>
      <c r="I1369" s="4">
        <v>7.1199000000000003</v>
      </c>
      <c r="J1369" s="4">
        <v>79.103999999999999</v>
      </c>
      <c r="K1369" s="4">
        <v>131.09379999999999</v>
      </c>
      <c r="L1369" s="4">
        <v>141.03129999999999</v>
      </c>
      <c r="M1369" s="4">
        <v>137.96879999999999</v>
      </c>
      <c r="N1369" s="4">
        <v>1.3133999999999999</v>
      </c>
      <c r="O1369" s="4">
        <v>0.42959999999999998</v>
      </c>
      <c r="P1369" s="4">
        <v>0.52549999999999997</v>
      </c>
      <c r="Q1369" s="4">
        <v>0.60870000000000002</v>
      </c>
    </row>
    <row r="1370" spans="1:17" ht="15" customHeight="1" x14ac:dyDescent="0.2">
      <c r="A1370" s="3">
        <v>44176</v>
      </c>
      <c r="B1370" s="4">
        <v>31.3</v>
      </c>
      <c r="C1370" s="4">
        <v>3.3</v>
      </c>
      <c r="D1370" s="4">
        <v>-1.8</v>
      </c>
      <c r="E1370" s="4">
        <v>-0.7</v>
      </c>
      <c r="F1370" s="4">
        <v>17.6662</v>
      </c>
      <c r="G1370" s="4">
        <v>4.9035000000000002</v>
      </c>
      <c r="H1370" s="4">
        <v>5.9877000000000002</v>
      </c>
      <c r="I1370" s="4">
        <v>7.1208999999999998</v>
      </c>
      <c r="J1370" s="4">
        <v>78.477000000000004</v>
      </c>
      <c r="K1370" s="4">
        <v>131.03129999999999</v>
      </c>
      <c r="L1370" s="4">
        <v>140.90629999999999</v>
      </c>
      <c r="M1370" s="4">
        <v>137.78129999999999</v>
      </c>
      <c r="N1370" s="4">
        <v>1.3580000000000001</v>
      </c>
      <c r="O1370" s="4">
        <v>0.4415</v>
      </c>
      <c r="P1370" s="4">
        <v>0.54190000000000005</v>
      </c>
      <c r="Q1370" s="4">
        <v>0.62890000000000001</v>
      </c>
    </row>
    <row r="1371" spans="1:17" ht="15" customHeight="1" x14ac:dyDescent="0.2">
      <c r="A1371" s="3">
        <v>44179</v>
      </c>
      <c r="B1371" s="4">
        <v>30.3</v>
      </c>
      <c r="C1371" s="4">
        <v>1.2</v>
      </c>
      <c r="D1371" s="4">
        <v>-3.6</v>
      </c>
      <c r="E1371" s="4">
        <v>-2.2999999999999998</v>
      </c>
      <c r="F1371" s="4">
        <v>17.667300000000001</v>
      </c>
      <c r="G1371" s="4">
        <v>4.9066999999999998</v>
      </c>
      <c r="H1371" s="4">
        <v>5.9903000000000004</v>
      </c>
      <c r="I1371" s="4">
        <v>7.1231999999999998</v>
      </c>
      <c r="J1371" s="4">
        <v>78.349000000000004</v>
      </c>
      <c r="K1371" s="4">
        <v>131.08590000000001</v>
      </c>
      <c r="L1371" s="4">
        <v>140.91409999999999</v>
      </c>
      <c r="M1371" s="4">
        <v>137.75</v>
      </c>
      <c r="N1371" s="4">
        <v>1.367</v>
      </c>
      <c r="O1371" s="4">
        <v>0.43540000000000001</v>
      </c>
      <c r="P1371" s="4">
        <v>0.54279999999999995</v>
      </c>
      <c r="Q1371" s="4">
        <v>0.63329999999999997</v>
      </c>
    </row>
    <row r="1372" spans="1:17" ht="15" customHeight="1" x14ac:dyDescent="0.2">
      <c r="A1372" s="3">
        <v>44180</v>
      </c>
      <c r="B1372" s="4">
        <v>31.5</v>
      </c>
      <c r="C1372" s="4">
        <v>4.2</v>
      </c>
      <c r="D1372" s="4">
        <v>-0.2</v>
      </c>
      <c r="E1372" s="4">
        <v>0.8</v>
      </c>
      <c r="F1372" s="4">
        <v>17.679600000000001</v>
      </c>
      <c r="G1372" s="4">
        <v>4.9092000000000002</v>
      </c>
      <c r="H1372" s="4">
        <v>5.9931999999999999</v>
      </c>
      <c r="I1372" s="4">
        <v>7.1269999999999998</v>
      </c>
      <c r="J1372" s="4">
        <v>79.116</v>
      </c>
      <c r="K1372" s="4">
        <v>131.08590000000001</v>
      </c>
      <c r="L1372" s="4">
        <v>140.9453</v>
      </c>
      <c r="M1372" s="4">
        <v>137.8828</v>
      </c>
      <c r="N1372" s="4">
        <v>1.3121</v>
      </c>
      <c r="O1372" s="4">
        <v>0.43769999999999998</v>
      </c>
      <c r="P1372" s="4">
        <v>0.54100000000000004</v>
      </c>
      <c r="Q1372" s="4">
        <v>0.62109999999999999</v>
      </c>
    </row>
    <row r="1373" spans="1:17" ht="15" customHeight="1" x14ac:dyDescent="0.2">
      <c r="A1373" s="3">
        <v>44181</v>
      </c>
      <c r="B1373" s="4">
        <v>31.7</v>
      </c>
      <c r="C1373" s="4">
        <v>3.7</v>
      </c>
      <c r="D1373" s="4">
        <v>-1.4</v>
      </c>
      <c r="E1373" s="4">
        <v>0.1</v>
      </c>
      <c r="F1373" s="4">
        <v>17.682300000000001</v>
      </c>
      <c r="G1373" s="4">
        <v>4.9123000000000001</v>
      </c>
      <c r="H1373" s="4">
        <v>5.9968000000000004</v>
      </c>
      <c r="I1373" s="4">
        <v>7.1303999999999998</v>
      </c>
      <c r="J1373" s="4">
        <v>79.113</v>
      </c>
      <c r="K1373" s="4">
        <v>131.1328</v>
      </c>
      <c r="L1373" s="4">
        <v>141.0625</v>
      </c>
      <c r="M1373" s="4">
        <v>137.96879999999999</v>
      </c>
      <c r="N1373" s="4">
        <v>1.3121</v>
      </c>
      <c r="O1373" s="4">
        <v>0.43280000000000002</v>
      </c>
      <c r="P1373" s="4">
        <v>0.52910000000000001</v>
      </c>
      <c r="Q1373" s="4">
        <v>0.61360000000000003</v>
      </c>
    </row>
    <row r="1374" spans="1:17" ht="15" customHeight="1" x14ac:dyDescent="0.2">
      <c r="A1374" s="3">
        <v>44182</v>
      </c>
      <c r="B1374" s="4">
        <v>30.4</v>
      </c>
      <c r="C1374" s="4">
        <v>4.5</v>
      </c>
      <c r="D1374" s="4">
        <v>-0.6</v>
      </c>
      <c r="E1374" s="4">
        <v>0.6</v>
      </c>
      <c r="F1374" s="4">
        <v>17.700600000000001</v>
      </c>
      <c r="G1374" s="4">
        <v>4.9219999999999997</v>
      </c>
      <c r="H1374" s="4">
        <v>5.9926000000000004</v>
      </c>
      <c r="I1374" s="4">
        <v>7.1420000000000003</v>
      </c>
      <c r="J1374" s="4">
        <v>79.918999999999997</v>
      </c>
      <c r="K1374" s="4">
        <v>131.3125</v>
      </c>
      <c r="L1374" s="4">
        <v>141.375</v>
      </c>
      <c r="M1374" s="4">
        <v>138.375</v>
      </c>
      <c r="N1374" s="4">
        <v>1.2544999999999999</v>
      </c>
      <c r="O1374" s="4">
        <v>0.41220000000000001</v>
      </c>
      <c r="P1374" s="4">
        <v>0.49819999999999998</v>
      </c>
      <c r="Q1374" s="4">
        <v>0.57609999999999995</v>
      </c>
    </row>
    <row r="1375" spans="1:17" ht="15" customHeight="1" x14ac:dyDescent="0.2">
      <c r="A1375" s="3">
        <v>44183</v>
      </c>
      <c r="B1375" s="4">
        <v>30.7</v>
      </c>
      <c r="C1375" s="4">
        <v>1.6</v>
      </c>
      <c r="D1375" s="4">
        <v>-3.6</v>
      </c>
      <c r="E1375" s="4">
        <v>-2</v>
      </c>
      <c r="F1375" s="4">
        <v>17.6846</v>
      </c>
      <c r="G1375" s="4">
        <v>4.9234</v>
      </c>
      <c r="H1375" s="4">
        <v>6.0069999999999997</v>
      </c>
      <c r="I1375" s="4">
        <v>7.1397000000000004</v>
      </c>
      <c r="J1375" s="4">
        <v>78.415000000000006</v>
      </c>
      <c r="K1375" s="4">
        <v>131.21090000000001</v>
      </c>
      <c r="L1375" s="4">
        <v>141.03909999999999</v>
      </c>
      <c r="M1375" s="4">
        <v>137.83590000000001</v>
      </c>
      <c r="N1375" s="4">
        <v>1.3611</v>
      </c>
      <c r="O1375" s="4">
        <v>0.43</v>
      </c>
      <c r="P1375" s="4">
        <v>0.53900000000000003</v>
      </c>
      <c r="Q1375" s="4">
        <v>0.63180000000000003</v>
      </c>
    </row>
    <row r="1376" spans="1:17" ht="15" customHeight="1" x14ac:dyDescent="0.2">
      <c r="A1376" s="3">
        <v>44186</v>
      </c>
      <c r="B1376" s="4">
        <v>30.3</v>
      </c>
      <c r="C1376" s="4">
        <v>1.7</v>
      </c>
      <c r="D1376" s="4">
        <v>-3.3</v>
      </c>
      <c r="E1376" s="4">
        <v>-1.7</v>
      </c>
      <c r="F1376" s="4">
        <v>17.674900000000001</v>
      </c>
      <c r="G1376" s="4">
        <v>4.9329999999999998</v>
      </c>
      <c r="H1376" s="4">
        <v>6.0034999999999998</v>
      </c>
      <c r="I1376" s="4">
        <v>7.1348000000000003</v>
      </c>
      <c r="J1376" s="4">
        <v>77.433999999999997</v>
      </c>
      <c r="K1376" s="4">
        <v>130.72659999999999</v>
      </c>
      <c r="L1376" s="4">
        <v>140.3203</v>
      </c>
      <c r="M1376" s="4">
        <v>137.0078</v>
      </c>
      <c r="N1376" s="4">
        <v>1.4315</v>
      </c>
      <c r="O1376" s="4">
        <v>0.50609999999999999</v>
      </c>
      <c r="P1376" s="4">
        <v>0.62470000000000003</v>
      </c>
      <c r="Q1376" s="4">
        <v>0.71719999999999995</v>
      </c>
    </row>
    <row r="1377" spans="1:17" ht="15" customHeight="1" x14ac:dyDescent="0.2">
      <c r="A1377" s="3">
        <v>44187</v>
      </c>
      <c r="B1377" s="4">
        <v>31</v>
      </c>
      <c r="C1377" s="4">
        <v>2.1</v>
      </c>
      <c r="D1377" s="4">
        <v>-3.1</v>
      </c>
      <c r="E1377" s="4">
        <v>-1.5</v>
      </c>
      <c r="F1377" s="4">
        <v>17.665500000000002</v>
      </c>
      <c r="G1377" s="4">
        <v>4.9333</v>
      </c>
      <c r="H1377" s="4">
        <v>6.0026000000000002</v>
      </c>
      <c r="I1377" s="4">
        <v>7.1329000000000002</v>
      </c>
      <c r="J1377" s="4">
        <v>76.486000000000004</v>
      </c>
      <c r="K1377" s="4">
        <v>130.40629999999999</v>
      </c>
      <c r="L1377" s="4">
        <v>139.90629999999999</v>
      </c>
      <c r="M1377" s="4">
        <v>136.5078</v>
      </c>
      <c r="N1377" s="4">
        <v>1.5004999999999999</v>
      </c>
      <c r="O1377" s="4">
        <v>0.55730000000000002</v>
      </c>
      <c r="P1377" s="4">
        <v>0.67490000000000006</v>
      </c>
      <c r="Q1377" s="4">
        <v>0.76949999999999996</v>
      </c>
    </row>
    <row r="1378" spans="1:17" ht="15" customHeight="1" x14ac:dyDescent="0.2">
      <c r="A1378" s="3">
        <v>44188</v>
      </c>
      <c r="B1378" s="4">
        <v>30.4</v>
      </c>
      <c r="C1378" s="4">
        <v>1</v>
      </c>
      <c r="D1378" s="4">
        <v>-4.3</v>
      </c>
      <c r="E1378" s="4">
        <v>-2.7</v>
      </c>
      <c r="F1378" s="4">
        <v>17.665500000000002</v>
      </c>
      <c r="G1378" s="4">
        <v>4.9353999999999996</v>
      </c>
      <c r="H1378" s="4">
        <v>6.0045000000000002</v>
      </c>
      <c r="I1378" s="4">
        <v>7.1345999999999998</v>
      </c>
      <c r="J1378" s="4">
        <v>76.272000000000006</v>
      </c>
      <c r="K1378" s="4">
        <v>130.33590000000001</v>
      </c>
      <c r="L1378" s="4">
        <v>139.8203</v>
      </c>
      <c r="M1378" s="4">
        <v>136.40629999999999</v>
      </c>
      <c r="N1378" s="4">
        <v>1.516</v>
      </c>
      <c r="O1378" s="4">
        <v>0.57030000000000003</v>
      </c>
      <c r="P1378" s="4">
        <v>0.68679999999999997</v>
      </c>
      <c r="Q1378" s="4">
        <v>0.78110000000000002</v>
      </c>
    </row>
    <row r="1379" spans="1:17" ht="15" customHeight="1" x14ac:dyDescent="0.2">
      <c r="A1379" s="3">
        <v>44189</v>
      </c>
      <c r="B1379" s="4">
        <v>32.9</v>
      </c>
      <c r="C1379" s="4">
        <v>2.5</v>
      </c>
      <c r="D1379" s="4">
        <v>-2.2000000000000002</v>
      </c>
      <c r="E1379" s="4">
        <v>-0.8</v>
      </c>
      <c r="F1379" s="4">
        <v>17.681699999999999</v>
      </c>
      <c r="G1379" s="4">
        <v>4.9465000000000003</v>
      </c>
      <c r="H1379" s="4">
        <v>6.0170000000000003</v>
      </c>
      <c r="I1379" s="4">
        <v>7.1485000000000003</v>
      </c>
      <c r="J1379" s="4">
        <v>76.897000000000006</v>
      </c>
      <c r="K1379" s="4">
        <v>130.77340000000001</v>
      </c>
      <c r="L1379" s="4">
        <v>140.375</v>
      </c>
      <c r="M1379" s="4">
        <v>137.0625</v>
      </c>
      <c r="N1379" s="4">
        <v>1.4694</v>
      </c>
      <c r="O1379" s="4">
        <v>0.5101</v>
      </c>
      <c r="P1379" s="4">
        <v>0.62709999999999999</v>
      </c>
      <c r="Q1379" s="4">
        <v>0.71760000000000002</v>
      </c>
    </row>
    <row r="1380" spans="1:17" ht="15" customHeight="1" x14ac:dyDescent="0.2">
      <c r="A1380" s="3">
        <v>44190</v>
      </c>
      <c r="B1380" s="4">
        <v>29.8</v>
      </c>
      <c r="C1380" s="4">
        <v>0.8</v>
      </c>
      <c r="D1380" s="4">
        <v>-3.8</v>
      </c>
      <c r="E1380" s="4">
        <v>-2.6</v>
      </c>
      <c r="F1380" s="4">
        <v>17.7014</v>
      </c>
      <c r="G1380" s="4">
        <v>4.9405000000000001</v>
      </c>
      <c r="H1380" s="4">
        <v>6.0244</v>
      </c>
      <c r="I1380" s="4">
        <v>7.1574999999999998</v>
      </c>
      <c r="J1380" s="4">
        <v>78.233999999999995</v>
      </c>
      <c r="K1380" s="4">
        <v>131.125</v>
      </c>
      <c r="L1380" s="4">
        <v>140.9453</v>
      </c>
      <c r="M1380" s="4">
        <v>137.77340000000001</v>
      </c>
      <c r="N1380" s="4">
        <v>1.3725000000000001</v>
      </c>
      <c r="O1380" s="4">
        <v>0.45889999999999997</v>
      </c>
      <c r="P1380" s="4">
        <v>0.56240000000000001</v>
      </c>
      <c r="Q1380" s="4">
        <v>0.64659999999999995</v>
      </c>
    </row>
    <row r="1381" spans="1:17" ht="15" customHeight="1" x14ac:dyDescent="0.2">
      <c r="A1381" s="3">
        <v>44193</v>
      </c>
      <c r="B1381" s="4">
        <v>31.5</v>
      </c>
      <c r="C1381" s="4">
        <v>2.5</v>
      </c>
      <c r="D1381" s="4">
        <v>-1.9</v>
      </c>
      <c r="E1381" s="4">
        <v>-0.5</v>
      </c>
      <c r="F1381" s="4">
        <v>17.714700000000001</v>
      </c>
      <c r="G1381" s="4">
        <v>4.9463999999999997</v>
      </c>
      <c r="H1381" s="4">
        <v>6.0309999999999997</v>
      </c>
      <c r="I1381" s="4">
        <v>7.1651999999999996</v>
      </c>
      <c r="J1381" s="4">
        <v>79.072999999999993</v>
      </c>
      <c r="K1381" s="4">
        <v>131.4375</v>
      </c>
      <c r="L1381" s="4">
        <v>141.41409999999999</v>
      </c>
      <c r="M1381" s="4">
        <v>138.33590000000001</v>
      </c>
      <c r="N1381" s="4">
        <v>1.3124</v>
      </c>
      <c r="O1381" s="4">
        <v>0.41370000000000001</v>
      </c>
      <c r="P1381" s="4">
        <v>0.50990000000000002</v>
      </c>
      <c r="Q1381" s="4">
        <v>0.59099999999999997</v>
      </c>
    </row>
    <row r="1382" spans="1:17" ht="15" customHeight="1" x14ac:dyDescent="0.2">
      <c r="A1382" s="3">
        <v>44194</v>
      </c>
      <c r="B1382" s="4">
        <v>32</v>
      </c>
      <c r="C1382" s="4">
        <v>2.6</v>
      </c>
      <c r="D1382" s="4">
        <v>-1.7</v>
      </c>
      <c r="E1382" s="4">
        <v>-0.4</v>
      </c>
      <c r="F1382" s="4">
        <v>17.72</v>
      </c>
      <c r="G1382" s="4">
        <v>4.9503000000000004</v>
      </c>
      <c r="H1382" s="4">
        <v>6.0202999999999998</v>
      </c>
      <c r="I1382" s="4">
        <v>7.1695000000000002</v>
      </c>
      <c r="J1382" s="4">
        <v>79.281999999999996</v>
      </c>
      <c r="K1382" s="4">
        <v>131.5547</v>
      </c>
      <c r="L1382" s="4">
        <v>141.5703</v>
      </c>
      <c r="M1382" s="4">
        <v>138.51560000000001</v>
      </c>
      <c r="N1382" s="4">
        <v>1.2974000000000001</v>
      </c>
      <c r="O1382" s="4">
        <v>0.3982</v>
      </c>
      <c r="P1382" s="4">
        <v>0.49359999999999998</v>
      </c>
      <c r="Q1382" s="4">
        <v>0.57410000000000005</v>
      </c>
    </row>
    <row r="1383" spans="1:17" ht="15" customHeight="1" x14ac:dyDescent="0.2">
      <c r="A1383" s="3">
        <v>44195</v>
      </c>
      <c r="B1383" s="4">
        <v>30.9</v>
      </c>
      <c r="C1383" s="4">
        <v>2.1</v>
      </c>
      <c r="D1383" s="4">
        <v>-2.1</v>
      </c>
      <c r="E1383" s="4">
        <v>-0.5</v>
      </c>
      <c r="F1383" s="4">
        <v>17.7301</v>
      </c>
      <c r="G1383" s="4">
        <v>4.9535999999999998</v>
      </c>
      <c r="H1383" s="4">
        <v>6.0242000000000004</v>
      </c>
      <c r="I1383" s="4">
        <v>7.1733000000000002</v>
      </c>
      <c r="J1383" s="4">
        <v>79.875</v>
      </c>
      <c r="K1383" s="4">
        <v>131.625</v>
      </c>
      <c r="L1383" s="4">
        <v>141.6875</v>
      </c>
      <c r="M1383" s="4">
        <v>138.65629999999999</v>
      </c>
      <c r="N1383" s="4">
        <v>1.2554000000000001</v>
      </c>
      <c r="O1383" s="4">
        <v>0.38990000000000002</v>
      </c>
      <c r="P1383" s="4">
        <v>0.4819</v>
      </c>
      <c r="Q1383" s="4">
        <v>0.56120000000000003</v>
      </c>
    </row>
    <row r="1384" spans="1:17" ht="15" customHeight="1" x14ac:dyDescent="0.2">
      <c r="A1384" s="3">
        <v>44196</v>
      </c>
      <c r="B1384" s="4">
        <v>28.5</v>
      </c>
      <c r="C1384" s="4">
        <v>1.4</v>
      </c>
      <c r="D1384" s="4">
        <v>-3.1</v>
      </c>
      <c r="E1384" s="4">
        <v>-1.8</v>
      </c>
      <c r="F1384" s="4">
        <v>17.731000000000002</v>
      </c>
      <c r="G1384" s="4">
        <v>4.9588999999999999</v>
      </c>
      <c r="H1384" s="4">
        <v>6.0438999999999998</v>
      </c>
      <c r="I1384" s="4">
        <v>7.1779000000000002</v>
      </c>
      <c r="J1384" s="4">
        <v>79.284999999999997</v>
      </c>
      <c r="K1384" s="4">
        <v>131.40629999999999</v>
      </c>
      <c r="L1384" s="4">
        <v>141.40629999999999</v>
      </c>
      <c r="M1384" s="4">
        <v>138.28909999999999</v>
      </c>
      <c r="N1384" s="4">
        <v>1.2964</v>
      </c>
      <c r="O1384" s="4">
        <v>0.42970000000000003</v>
      </c>
      <c r="P1384" s="4">
        <v>0.51970000000000005</v>
      </c>
      <c r="Q1384" s="4">
        <v>0.6018</v>
      </c>
    </row>
    <row r="1385" spans="1:17" ht="15" customHeight="1" x14ac:dyDescent="0.2">
      <c r="A1385" s="3">
        <v>44197</v>
      </c>
      <c r="B1385" s="4">
        <v>30.9</v>
      </c>
      <c r="C1385" s="4">
        <v>2.2999999999999998</v>
      </c>
      <c r="D1385" s="4">
        <v>-0.5</v>
      </c>
      <c r="E1385" s="4">
        <v>0.8</v>
      </c>
      <c r="F1385" s="4">
        <v>17.735299999999999</v>
      </c>
      <c r="G1385" s="4">
        <v>4.9617000000000004</v>
      </c>
      <c r="H1385" s="4">
        <v>6.0465</v>
      </c>
      <c r="I1385" s="4">
        <v>7.1805000000000003</v>
      </c>
      <c r="J1385" s="4">
        <v>79.409000000000006</v>
      </c>
      <c r="K1385" s="4">
        <v>131.4297</v>
      </c>
      <c r="L1385" s="4">
        <v>141.39840000000001</v>
      </c>
      <c r="M1385" s="4">
        <v>138.28909999999999</v>
      </c>
      <c r="N1385" s="4">
        <v>1.2875000000000001</v>
      </c>
      <c r="O1385" s="4">
        <v>0.42849999999999999</v>
      </c>
      <c r="P1385" s="4">
        <v>0.52239999999999998</v>
      </c>
      <c r="Q1385" s="4">
        <v>0.60299999999999998</v>
      </c>
    </row>
    <row r="1386" spans="1:17" ht="15" customHeight="1" x14ac:dyDescent="0.2">
      <c r="A1386" s="3">
        <v>44200</v>
      </c>
      <c r="B1386" s="4">
        <v>29.4</v>
      </c>
      <c r="C1386" s="4">
        <v>1.7</v>
      </c>
      <c r="D1386" s="4">
        <v>-2.7</v>
      </c>
      <c r="E1386" s="4">
        <v>-1.6</v>
      </c>
      <c r="F1386" s="4">
        <v>17.738</v>
      </c>
      <c r="G1386" s="4">
        <v>4.9640000000000004</v>
      </c>
      <c r="H1386" s="4">
        <v>6.0494000000000003</v>
      </c>
      <c r="I1386" s="4">
        <v>7.1837</v>
      </c>
      <c r="J1386" s="4">
        <v>79.406999999999996</v>
      </c>
      <c r="K1386" s="4">
        <v>131.40629999999999</v>
      </c>
      <c r="L1386" s="4">
        <v>141.4375</v>
      </c>
      <c r="M1386" s="4">
        <v>138.34379999999999</v>
      </c>
      <c r="N1386" s="4">
        <v>1.2875000000000001</v>
      </c>
      <c r="O1386" s="4">
        <v>0.43419999999999997</v>
      </c>
      <c r="P1386" s="4">
        <v>0.51970000000000005</v>
      </c>
      <c r="Q1386" s="4">
        <v>0.59870000000000001</v>
      </c>
    </row>
    <row r="1387" spans="1:17" ht="15" customHeight="1" x14ac:dyDescent="0.2">
      <c r="A1387" s="3">
        <v>44201</v>
      </c>
      <c r="B1387" s="4">
        <v>27.2</v>
      </c>
      <c r="C1387" s="4">
        <v>2.1</v>
      </c>
      <c r="D1387" s="4">
        <v>-2.5</v>
      </c>
      <c r="E1387" s="4">
        <v>-1.6</v>
      </c>
      <c r="F1387" s="4">
        <v>17.753399999999999</v>
      </c>
      <c r="G1387" s="4">
        <v>4.968</v>
      </c>
      <c r="H1387" s="4">
        <v>6.0393999999999997</v>
      </c>
      <c r="I1387" s="4">
        <v>7.1894</v>
      </c>
      <c r="J1387" s="4">
        <v>80.430999999999997</v>
      </c>
      <c r="K1387" s="4">
        <v>131.53129999999999</v>
      </c>
      <c r="L1387" s="4">
        <v>141.6797</v>
      </c>
      <c r="M1387" s="4">
        <v>138.6875</v>
      </c>
      <c r="N1387" s="4">
        <v>1.2156</v>
      </c>
      <c r="O1387" s="4">
        <v>0.41760000000000003</v>
      </c>
      <c r="P1387" s="4">
        <v>0.49359999999999998</v>
      </c>
      <c r="Q1387" s="4">
        <v>0.56540000000000001</v>
      </c>
    </row>
    <row r="1388" spans="1:17" ht="15" customHeight="1" x14ac:dyDescent="0.2">
      <c r="A1388" s="3">
        <v>44202</v>
      </c>
      <c r="B1388" s="4">
        <v>27.2</v>
      </c>
      <c r="C1388" s="4">
        <v>2.2999999999999998</v>
      </c>
      <c r="D1388" s="4">
        <v>-2.2999999999999998</v>
      </c>
      <c r="E1388" s="4">
        <v>-1.5</v>
      </c>
      <c r="F1388" s="4">
        <v>17.7562</v>
      </c>
      <c r="G1388" s="4">
        <v>4.9705000000000004</v>
      </c>
      <c r="H1388" s="4">
        <v>6.0419</v>
      </c>
      <c r="I1388" s="4">
        <v>7.1920000000000002</v>
      </c>
      <c r="J1388" s="4">
        <v>80.430999999999997</v>
      </c>
      <c r="K1388" s="4">
        <v>131.53129999999999</v>
      </c>
      <c r="L1388" s="4">
        <v>141.6797</v>
      </c>
      <c r="M1388" s="4">
        <v>138.6875</v>
      </c>
      <c r="N1388" s="4">
        <v>1.2154</v>
      </c>
      <c r="O1388" s="4">
        <v>0.4199</v>
      </c>
      <c r="P1388" s="4">
        <v>0.49530000000000002</v>
      </c>
      <c r="Q1388" s="4">
        <v>0.56659999999999999</v>
      </c>
    </row>
    <row r="1389" spans="1:17" ht="15" customHeight="1" x14ac:dyDescent="0.2">
      <c r="A1389" s="3">
        <v>44203</v>
      </c>
      <c r="B1389" s="4">
        <v>27.9</v>
      </c>
      <c r="C1389" s="4">
        <v>2.7</v>
      </c>
      <c r="D1389" s="4">
        <v>-1.7</v>
      </c>
      <c r="E1389" s="4">
        <v>-1.1000000000000001</v>
      </c>
      <c r="F1389" s="4">
        <v>17.7592</v>
      </c>
      <c r="G1389" s="4">
        <v>4.9779</v>
      </c>
      <c r="H1389" s="4">
        <v>6.0635000000000003</v>
      </c>
      <c r="I1389" s="4">
        <v>7.1986999999999997</v>
      </c>
      <c r="J1389" s="4">
        <v>80.012</v>
      </c>
      <c r="K1389" s="4">
        <v>131.5</v>
      </c>
      <c r="L1389" s="4">
        <v>141.5703</v>
      </c>
      <c r="M1389" s="4">
        <v>138.53129999999999</v>
      </c>
      <c r="N1389" s="4">
        <v>1.244</v>
      </c>
      <c r="O1389" s="4">
        <v>0.43140000000000001</v>
      </c>
      <c r="P1389" s="4">
        <v>0.51329999999999998</v>
      </c>
      <c r="Q1389" s="4">
        <v>0.58589999999999998</v>
      </c>
    </row>
    <row r="1390" spans="1:17" ht="15" customHeight="1" x14ac:dyDescent="0.2">
      <c r="A1390" s="3">
        <v>44204</v>
      </c>
      <c r="B1390" s="4">
        <v>29.2</v>
      </c>
      <c r="C1390" s="4">
        <v>3.5</v>
      </c>
      <c r="D1390" s="4">
        <v>-0.7</v>
      </c>
      <c r="E1390" s="4">
        <v>-0.2</v>
      </c>
      <c r="F1390" s="4">
        <v>17.759399999999999</v>
      </c>
      <c r="G1390" s="4">
        <v>4.9804000000000004</v>
      </c>
      <c r="H1390" s="4">
        <v>6.0655000000000001</v>
      </c>
      <c r="I1390" s="4">
        <v>7.2004000000000001</v>
      </c>
      <c r="J1390" s="4">
        <v>79.802000000000007</v>
      </c>
      <c r="K1390" s="4">
        <v>131.4922</v>
      </c>
      <c r="L1390" s="4">
        <v>141.5</v>
      </c>
      <c r="M1390" s="4">
        <v>138.4453</v>
      </c>
      <c r="N1390" s="4">
        <v>1.2585</v>
      </c>
      <c r="O1390" s="4">
        <v>0.43480000000000002</v>
      </c>
      <c r="P1390" s="4">
        <v>0.5232</v>
      </c>
      <c r="Q1390" s="4">
        <v>0.59570000000000001</v>
      </c>
    </row>
    <row r="1391" spans="1:17" ht="15" customHeight="1" x14ac:dyDescent="0.2">
      <c r="A1391" s="3">
        <v>44207</v>
      </c>
      <c r="B1391" s="4">
        <v>27.2</v>
      </c>
      <c r="C1391" s="4">
        <v>1.1000000000000001</v>
      </c>
      <c r="D1391" s="4">
        <v>-3.8</v>
      </c>
      <c r="E1391" s="4">
        <v>-3</v>
      </c>
      <c r="F1391" s="4">
        <v>17.759599999999999</v>
      </c>
      <c r="G1391" s="4">
        <v>4.9833999999999996</v>
      </c>
      <c r="H1391" s="4">
        <v>6.0686999999999998</v>
      </c>
      <c r="I1391" s="4">
        <v>7.2031000000000001</v>
      </c>
      <c r="J1391" s="4">
        <v>79.599999999999994</v>
      </c>
      <c r="K1391" s="4">
        <v>131.53129999999999</v>
      </c>
      <c r="L1391" s="4">
        <v>141.5703</v>
      </c>
      <c r="M1391" s="4">
        <v>138.46090000000001</v>
      </c>
      <c r="N1391" s="4">
        <v>1.2724</v>
      </c>
      <c r="O1391" s="4">
        <v>0.43109999999999998</v>
      </c>
      <c r="P1391" s="4">
        <v>0.51690000000000003</v>
      </c>
      <c r="Q1391" s="4">
        <v>0.59530000000000005</v>
      </c>
    </row>
    <row r="1392" spans="1:17" ht="15" customHeight="1" x14ac:dyDescent="0.2">
      <c r="A1392" s="3">
        <v>44208</v>
      </c>
      <c r="B1392" s="4">
        <v>26.8</v>
      </c>
      <c r="C1392" s="4">
        <v>1.7</v>
      </c>
      <c r="D1392" s="4">
        <v>-2.9</v>
      </c>
      <c r="E1392" s="4">
        <v>-2.5</v>
      </c>
      <c r="F1392" s="4">
        <v>17.758299999999998</v>
      </c>
      <c r="G1392" s="4">
        <v>4.9836</v>
      </c>
      <c r="H1392" s="4">
        <v>6.0686</v>
      </c>
      <c r="I1392" s="4">
        <v>7.2024999999999997</v>
      </c>
      <c r="J1392" s="4">
        <v>79.271000000000001</v>
      </c>
      <c r="K1392" s="4">
        <v>131.3125</v>
      </c>
      <c r="L1392" s="4">
        <v>141.25</v>
      </c>
      <c r="M1392" s="4">
        <v>138.1172</v>
      </c>
      <c r="N1392" s="4">
        <v>1.2955000000000001</v>
      </c>
      <c r="O1392" s="4">
        <v>0.46629999999999999</v>
      </c>
      <c r="P1392" s="4">
        <v>0.55549999999999999</v>
      </c>
      <c r="Q1392" s="4">
        <v>0.63100000000000001</v>
      </c>
    </row>
    <row r="1393" spans="1:17" ht="15" customHeight="1" x14ac:dyDescent="0.2">
      <c r="A1393" s="3">
        <v>44209</v>
      </c>
      <c r="B1393" s="4">
        <v>26.9</v>
      </c>
      <c r="C1393" s="4">
        <v>3.8</v>
      </c>
      <c r="D1393" s="4">
        <v>-1.4</v>
      </c>
      <c r="E1393" s="4">
        <v>-0.6</v>
      </c>
      <c r="F1393" s="4">
        <v>17.781199999999998</v>
      </c>
      <c r="G1393" s="4">
        <v>4.9901999999999997</v>
      </c>
      <c r="H1393" s="4">
        <v>6.0621</v>
      </c>
      <c r="I1393" s="4">
        <v>7.2118000000000002</v>
      </c>
      <c r="J1393" s="4">
        <v>80.908000000000001</v>
      </c>
      <c r="K1393" s="4">
        <v>131.6875</v>
      </c>
      <c r="L1393" s="4">
        <v>141.8828</v>
      </c>
      <c r="M1393" s="4">
        <v>138.875</v>
      </c>
      <c r="N1393" s="4">
        <v>1.181</v>
      </c>
      <c r="O1393" s="4">
        <v>0.41220000000000001</v>
      </c>
      <c r="P1393" s="4">
        <v>0.48449999999999999</v>
      </c>
      <c r="Q1393" s="4">
        <v>0.55630000000000002</v>
      </c>
    </row>
    <row r="1394" spans="1:17" ht="15" customHeight="1" x14ac:dyDescent="0.2">
      <c r="A1394" s="3">
        <v>44210</v>
      </c>
      <c r="B1394" s="4">
        <v>25.7</v>
      </c>
      <c r="C1394" s="4">
        <v>2.6</v>
      </c>
      <c r="D1394" s="4">
        <v>-2.1</v>
      </c>
      <c r="E1394" s="4">
        <v>-1.4</v>
      </c>
      <c r="F1394" s="4">
        <v>17.795400000000001</v>
      </c>
      <c r="G1394" s="4">
        <v>4.9997999999999996</v>
      </c>
      <c r="H1394" s="4">
        <v>6.0721999999999996</v>
      </c>
      <c r="I1394" s="4">
        <v>7.2222999999999997</v>
      </c>
      <c r="J1394" s="4">
        <v>81.400999999999996</v>
      </c>
      <c r="K1394" s="4">
        <v>131.8672</v>
      </c>
      <c r="L1394" s="4">
        <v>142.09379999999999</v>
      </c>
      <c r="M1394" s="4">
        <v>139.14060000000001</v>
      </c>
      <c r="N1394" s="4">
        <v>1.1465000000000001</v>
      </c>
      <c r="O1394" s="4">
        <v>0.39200000000000002</v>
      </c>
      <c r="P1394" s="4">
        <v>0.46579999999999999</v>
      </c>
      <c r="Q1394" s="4">
        <v>0.53349999999999997</v>
      </c>
    </row>
    <row r="1395" spans="1:17" ht="15" customHeight="1" x14ac:dyDescent="0.2">
      <c r="A1395" s="3">
        <v>44211</v>
      </c>
      <c r="B1395" s="4">
        <v>28.1</v>
      </c>
      <c r="C1395" s="4">
        <v>3.8</v>
      </c>
      <c r="D1395" s="4">
        <v>-1.6</v>
      </c>
      <c r="E1395" s="4">
        <v>-0.7</v>
      </c>
      <c r="F1395" s="4">
        <v>17.787199999999999</v>
      </c>
      <c r="G1395" s="4">
        <v>5.0002000000000004</v>
      </c>
      <c r="H1395" s="4">
        <v>6.0719000000000003</v>
      </c>
      <c r="I1395" s="4">
        <v>7.0880999999999998</v>
      </c>
      <c r="J1395" s="4">
        <v>80.507999999999996</v>
      </c>
      <c r="K1395" s="4">
        <v>131.66409999999999</v>
      </c>
      <c r="L1395" s="4">
        <v>141.85159999999999</v>
      </c>
      <c r="M1395" s="4">
        <v>138.8125</v>
      </c>
      <c r="N1395" s="4">
        <v>1.2079</v>
      </c>
      <c r="O1395" s="4">
        <v>0.42459999999999998</v>
      </c>
      <c r="P1395" s="4">
        <v>0.49530000000000002</v>
      </c>
      <c r="Q1395" s="4">
        <v>0.56740000000000002</v>
      </c>
    </row>
    <row r="1396" spans="1:17" ht="15" customHeight="1" x14ac:dyDescent="0.2">
      <c r="A1396" s="3">
        <v>44214</v>
      </c>
      <c r="B1396" s="4">
        <v>27.1</v>
      </c>
      <c r="C1396" s="4">
        <v>2.1</v>
      </c>
      <c r="D1396" s="4">
        <v>-3.1</v>
      </c>
      <c r="E1396" s="4">
        <v>-1.6</v>
      </c>
      <c r="F1396" s="4">
        <v>17.785900000000002</v>
      </c>
      <c r="G1396" s="4">
        <v>5.0026000000000002</v>
      </c>
      <c r="H1396" s="4">
        <v>6.0884</v>
      </c>
      <c r="I1396" s="4">
        <v>7.0888999999999998</v>
      </c>
      <c r="J1396" s="4">
        <v>80.174000000000007</v>
      </c>
      <c r="K1396" s="4">
        <v>131.64840000000001</v>
      </c>
      <c r="L1396" s="4">
        <v>141.75</v>
      </c>
      <c r="M1396" s="4">
        <v>138.625</v>
      </c>
      <c r="N1396" s="4">
        <v>1.2310000000000001</v>
      </c>
      <c r="O1396" s="4">
        <v>0.42920000000000003</v>
      </c>
      <c r="P1396" s="4">
        <v>0.50870000000000004</v>
      </c>
      <c r="Q1396" s="4">
        <v>0.58740000000000003</v>
      </c>
    </row>
    <row r="1397" spans="1:17" ht="15" customHeight="1" x14ac:dyDescent="0.2">
      <c r="A1397" s="3">
        <v>44215</v>
      </c>
      <c r="B1397" s="4">
        <v>26.7</v>
      </c>
      <c r="C1397" s="4">
        <v>1.6</v>
      </c>
      <c r="D1397" s="4">
        <v>-3.4</v>
      </c>
      <c r="E1397" s="4">
        <v>-2.2999999999999998</v>
      </c>
      <c r="F1397" s="4">
        <v>17.779800000000002</v>
      </c>
      <c r="G1397" s="4">
        <v>5.0035999999999996</v>
      </c>
      <c r="H1397" s="4">
        <v>6.0885999999999996</v>
      </c>
      <c r="I1397" s="4">
        <v>7.0880999999999998</v>
      </c>
      <c r="J1397" s="4">
        <v>79.463999999999999</v>
      </c>
      <c r="K1397" s="4">
        <v>131.5</v>
      </c>
      <c r="L1397" s="4">
        <v>141.46090000000001</v>
      </c>
      <c r="M1397" s="4">
        <v>138.28129999999999</v>
      </c>
      <c r="N1397" s="4">
        <v>1.2806</v>
      </c>
      <c r="O1397" s="4">
        <v>0.45369999999999999</v>
      </c>
      <c r="P1397" s="4">
        <v>0.54359999999999997</v>
      </c>
      <c r="Q1397" s="4">
        <v>0.62290000000000001</v>
      </c>
    </row>
    <row r="1398" spans="1:17" ht="15" customHeight="1" x14ac:dyDescent="0.2">
      <c r="A1398" s="3">
        <v>44216</v>
      </c>
      <c r="B1398" s="4">
        <v>29.1</v>
      </c>
      <c r="C1398" s="4">
        <v>5.6</v>
      </c>
      <c r="D1398" s="4">
        <v>-0.9</v>
      </c>
      <c r="E1398" s="4">
        <v>0.4</v>
      </c>
      <c r="F1398" s="4">
        <v>17.787299999999998</v>
      </c>
      <c r="G1398" s="4">
        <v>5.0061</v>
      </c>
      <c r="H1398" s="4">
        <v>6.0922999999999998</v>
      </c>
      <c r="I1398" s="4">
        <v>7.0922999999999998</v>
      </c>
      <c r="J1398" s="4">
        <v>79.846999999999994</v>
      </c>
      <c r="K1398" s="4">
        <v>131.4922</v>
      </c>
      <c r="L1398" s="4">
        <v>141.58590000000001</v>
      </c>
      <c r="M1398" s="4">
        <v>138.4375</v>
      </c>
      <c r="N1398" s="4">
        <v>1.2533000000000001</v>
      </c>
      <c r="O1398" s="4">
        <v>0.45710000000000001</v>
      </c>
      <c r="P1398" s="4">
        <v>0.53110000000000002</v>
      </c>
      <c r="Q1398" s="4">
        <v>0.60850000000000004</v>
      </c>
    </row>
    <row r="1399" spans="1:17" ht="15" customHeight="1" x14ac:dyDescent="0.2">
      <c r="A1399" s="3">
        <v>44217</v>
      </c>
      <c r="B1399" s="4">
        <v>28.1</v>
      </c>
      <c r="C1399" s="4">
        <v>6.1</v>
      </c>
      <c r="D1399" s="4">
        <v>-0.3</v>
      </c>
      <c r="E1399" s="4">
        <v>1</v>
      </c>
      <c r="F1399" s="4">
        <v>17.806799999999999</v>
      </c>
      <c r="G1399" s="4">
        <v>5.0162000000000004</v>
      </c>
      <c r="H1399" s="4">
        <v>6.0881999999999996</v>
      </c>
      <c r="I1399" s="4">
        <v>7.1043000000000003</v>
      </c>
      <c r="J1399" s="4">
        <v>80.766000000000005</v>
      </c>
      <c r="K1399" s="4">
        <v>131.71879999999999</v>
      </c>
      <c r="L1399" s="4">
        <v>141.9375</v>
      </c>
      <c r="M1399" s="4">
        <v>138.8672</v>
      </c>
      <c r="N1399" s="4">
        <v>1.1889000000000001</v>
      </c>
      <c r="O1399" s="4">
        <v>0.4299</v>
      </c>
      <c r="P1399" s="4">
        <v>0.49609999999999999</v>
      </c>
      <c r="Q1399" s="4">
        <v>0.56930000000000003</v>
      </c>
    </row>
    <row r="1400" spans="1:17" ht="15" customHeight="1" x14ac:dyDescent="0.2">
      <c r="A1400" s="3">
        <v>44218</v>
      </c>
      <c r="B1400" s="4">
        <v>28.7</v>
      </c>
      <c r="C1400" s="4">
        <v>4.9000000000000004</v>
      </c>
      <c r="D1400" s="4">
        <v>-1.6</v>
      </c>
      <c r="E1400" s="4">
        <v>-0.3</v>
      </c>
      <c r="F1400" s="4">
        <v>17.793399999999998</v>
      </c>
      <c r="G1400" s="4">
        <v>5.0260999999999996</v>
      </c>
      <c r="H1400" s="4">
        <v>6.1003999999999996</v>
      </c>
      <c r="I1400" s="4">
        <v>7.1</v>
      </c>
      <c r="J1400" s="4">
        <v>79.450999999999993</v>
      </c>
      <c r="K1400" s="4">
        <v>131.25</v>
      </c>
      <c r="L1400" s="4">
        <v>141.3125</v>
      </c>
      <c r="M1400" s="4">
        <v>138.15629999999999</v>
      </c>
      <c r="N1400" s="4">
        <v>1.2804</v>
      </c>
      <c r="O1400" s="4">
        <v>0.50229999999999997</v>
      </c>
      <c r="P1400" s="4">
        <v>0.56950000000000001</v>
      </c>
      <c r="Q1400" s="4">
        <v>0.64149999999999996</v>
      </c>
    </row>
    <row r="1401" spans="1:17" ht="15" customHeight="1" x14ac:dyDescent="0.2">
      <c r="A1401" s="3">
        <v>44221</v>
      </c>
      <c r="B1401" s="4">
        <v>28.9</v>
      </c>
      <c r="C1401" s="4">
        <v>3.7</v>
      </c>
      <c r="D1401" s="4">
        <v>-1.3</v>
      </c>
      <c r="E1401" s="4">
        <v>0.2</v>
      </c>
      <c r="F1401" s="4">
        <v>17.807400000000001</v>
      </c>
      <c r="G1401" s="4">
        <v>5.0186000000000002</v>
      </c>
      <c r="H1401" s="4">
        <v>6.1055999999999999</v>
      </c>
      <c r="I1401" s="4">
        <v>7.1067999999999998</v>
      </c>
      <c r="J1401" s="4">
        <v>80.364000000000004</v>
      </c>
      <c r="K1401" s="4">
        <v>131.46879999999999</v>
      </c>
      <c r="L1401" s="4">
        <v>141.625</v>
      </c>
      <c r="M1401" s="4">
        <v>138.58590000000001</v>
      </c>
      <c r="N1401" s="4">
        <v>1.2164999999999999</v>
      </c>
      <c r="O1401" s="4">
        <v>0.47170000000000001</v>
      </c>
      <c r="P1401" s="4">
        <v>0.53539999999999999</v>
      </c>
      <c r="Q1401" s="4">
        <v>0.59970000000000001</v>
      </c>
    </row>
    <row r="1402" spans="1:17" ht="15" customHeight="1" x14ac:dyDescent="0.2">
      <c r="A1402" s="3">
        <v>44222</v>
      </c>
      <c r="B1402" s="4">
        <v>28.2</v>
      </c>
      <c r="C1402" s="4">
        <v>4</v>
      </c>
      <c r="D1402" s="4">
        <v>-1.8</v>
      </c>
      <c r="E1402" s="4">
        <v>-0.4</v>
      </c>
      <c r="F1402" s="4">
        <v>17.815899999999999</v>
      </c>
      <c r="G1402" s="4">
        <v>5.0220000000000002</v>
      </c>
      <c r="H1402" s="4">
        <v>6.1097999999999999</v>
      </c>
      <c r="I1402" s="4">
        <v>7.1116999999999999</v>
      </c>
      <c r="J1402" s="4">
        <v>80.837999999999994</v>
      </c>
      <c r="K1402" s="4">
        <v>131.54689999999999</v>
      </c>
      <c r="L1402" s="4">
        <v>141.8125</v>
      </c>
      <c r="M1402" s="4">
        <v>138.8203</v>
      </c>
      <c r="N1402" s="4">
        <v>1.1835</v>
      </c>
      <c r="O1402" s="4">
        <v>0.4622</v>
      </c>
      <c r="P1402" s="4">
        <v>0.51570000000000005</v>
      </c>
      <c r="Q1402" s="4">
        <v>0.5776</v>
      </c>
    </row>
    <row r="1403" spans="1:17" ht="15" customHeight="1" x14ac:dyDescent="0.2">
      <c r="A1403" s="3">
        <v>44223</v>
      </c>
      <c r="B1403" s="4">
        <v>26.1</v>
      </c>
      <c r="C1403" s="4">
        <v>2.7</v>
      </c>
      <c r="D1403" s="4">
        <v>-3.6</v>
      </c>
      <c r="E1403" s="4">
        <v>-2.1</v>
      </c>
      <c r="F1403" s="4">
        <v>17.8233</v>
      </c>
      <c r="G1403" s="4">
        <v>5.0248999999999997</v>
      </c>
      <c r="H1403" s="4">
        <v>6.1132</v>
      </c>
      <c r="I1403" s="4">
        <v>7.1154000000000002</v>
      </c>
      <c r="J1403" s="4">
        <v>81.22</v>
      </c>
      <c r="K1403" s="4">
        <v>131.5703</v>
      </c>
      <c r="L1403" s="4">
        <v>141.90629999999999</v>
      </c>
      <c r="M1403" s="4">
        <v>138.9375</v>
      </c>
      <c r="N1403" s="4">
        <v>1.157</v>
      </c>
      <c r="O1403" s="4">
        <v>0.46089999999999998</v>
      </c>
      <c r="P1403" s="4">
        <v>0.50680000000000003</v>
      </c>
      <c r="Q1403" s="4">
        <v>0.56720000000000004</v>
      </c>
    </row>
    <row r="1404" spans="1:17" ht="15" customHeight="1" x14ac:dyDescent="0.2">
      <c r="A1404" s="3">
        <v>44224</v>
      </c>
      <c r="B1404" s="4">
        <v>31.8</v>
      </c>
      <c r="C1404" s="4">
        <v>5.2</v>
      </c>
      <c r="D1404" s="4">
        <v>-0.1</v>
      </c>
      <c r="E1404" s="4">
        <v>2</v>
      </c>
      <c r="F1404" s="4">
        <v>17.823399999999999</v>
      </c>
      <c r="G1404" s="4">
        <v>5.0327000000000002</v>
      </c>
      <c r="H1404" s="4">
        <v>6.12</v>
      </c>
      <c r="I1404" s="4">
        <v>7.1211000000000002</v>
      </c>
      <c r="J1404" s="4">
        <v>80.552000000000007</v>
      </c>
      <c r="K1404" s="4">
        <v>131.58590000000001</v>
      </c>
      <c r="L1404" s="4">
        <v>141.78129999999999</v>
      </c>
      <c r="M1404" s="4">
        <v>138.71879999999999</v>
      </c>
      <c r="N1404" s="4">
        <v>1.2025999999999999</v>
      </c>
      <c r="O1404" s="4">
        <v>0.4652</v>
      </c>
      <c r="P1404" s="4">
        <v>0.52639999999999998</v>
      </c>
      <c r="Q1404" s="4">
        <v>0.59250000000000003</v>
      </c>
    </row>
    <row r="1405" spans="1:17" ht="15" customHeight="1" x14ac:dyDescent="0.2">
      <c r="A1405" s="3">
        <v>44225</v>
      </c>
      <c r="B1405" s="4">
        <v>28.7</v>
      </c>
      <c r="C1405" s="4">
        <v>4.7</v>
      </c>
      <c r="D1405" s="4">
        <v>-1.1000000000000001</v>
      </c>
      <c r="E1405" s="4">
        <v>0.1</v>
      </c>
      <c r="F1405" s="4">
        <v>17.833300000000001</v>
      </c>
      <c r="G1405" s="4">
        <v>5.0347999999999997</v>
      </c>
      <c r="H1405" s="4">
        <v>6.1227999999999998</v>
      </c>
      <c r="I1405" s="4">
        <v>7.1252000000000004</v>
      </c>
      <c r="J1405" s="4">
        <v>81.137</v>
      </c>
      <c r="K1405" s="4">
        <v>131.53909999999999</v>
      </c>
      <c r="L1405" s="4">
        <v>141.8125</v>
      </c>
      <c r="M1405" s="4">
        <v>138.8672</v>
      </c>
      <c r="N1405" s="4">
        <v>1.1619999999999999</v>
      </c>
      <c r="O1405" s="4">
        <v>0.47439999999999999</v>
      </c>
      <c r="P1405" s="4">
        <v>0.52459999999999996</v>
      </c>
      <c r="Q1405" s="4">
        <v>0.57899999999999996</v>
      </c>
    </row>
    <row r="1406" spans="1:17" ht="15" customHeight="1" x14ac:dyDescent="0.2">
      <c r="A1406" s="3">
        <v>44228</v>
      </c>
      <c r="B1406" s="4">
        <v>28.3</v>
      </c>
      <c r="C1406" s="4">
        <v>3.6</v>
      </c>
      <c r="D1406" s="4">
        <v>-0.3</v>
      </c>
      <c r="E1406" s="4">
        <v>0.4</v>
      </c>
      <c r="F1406" s="4">
        <v>17.841100000000001</v>
      </c>
      <c r="G1406" s="4">
        <v>5.0382999999999996</v>
      </c>
      <c r="H1406" s="4">
        <v>6.1257000000000001</v>
      </c>
      <c r="I1406" s="4">
        <v>7.1288999999999998</v>
      </c>
      <c r="J1406" s="4">
        <v>81.558000000000007</v>
      </c>
      <c r="K1406" s="4">
        <v>131.625</v>
      </c>
      <c r="L1406" s="4">
        <v>141.84379999999999</v>
      </c>
      <c r="M1406" s="4">
        <v>138.97659999999999</v>
      </c>
      <c r="N1406" s="4">
        <v>1.133</v>
      </c>
      <c r="O1406" s="4">
        <v>0.46379999999999999</v>
      </c>
      <c r="P1406" s="4">
        <v>0.52280000000000004</v>
      </c>
      <c r="Q1406" s="4">
        <v>0.56930000000000003</v>
      </c>
    </row>
    <row r="1407" spans="1:17" ht="15" customHeight="1" x14ac:dyDescent="0.2">
      <c r="A1407" s="3">
        <v>44229</v>
      </c>
      <c r="B1407" s="4">
        <v>30.7</v>
      </c>
      <c r="C1407" s="4">
        <v>4.5</v>
      </c>
      <c r="D1407" s="4">
        <v>-0.5</v>
      </c>
      <c r="E1407" s="4">
        <v>0.8</v>
      </c>
      <c r="F1407" s="4">
        <v>17.831900000000001</v>
      </c>
      <c r="G1407" s="4">
        <v>5.0503999999999998</v>
      </c>
      <c r="H1407" s="4">
        <v>6.1254999999999997</v>
      </c>
      <c r="I1407" s="4">
        <v>7.1271000000000004</v>
      </c>
      <c r="J1407" s="4">
        <v>80.572999999999993</v>
      </c>
      <c r="K1407" s="4">
        <v>131.34379999999999</v>
      </c>
      <c r="L1407" s="4">
        <v>141.5078</v>
      </c>
      <c r="M1407" s="4">
        <v>138.52340000000001</v>
      </c>
      <c r="N1407" s="4">
        <v>1.2004999999999999</v>
      </c>
      <c r="O1407" s="4">
        <v>0.50800000000000001</v>
      </c>
      <c r="P1407" s="4">
        <v>0.56289999999999996</v>
      </c>
      <c r="Q1407" s="4">
        <v>0.61560000000000004</v>
      </c>
    </row>
    <row r="1408" spans="1:17" ht="15" customHeight="1" x14ac:dyDescent="0.2">
      <c r="A1408" s="3">
        <v>44230</v>
      </c>
      <c r="B1408" s="4">
        <v>29.4</v>
      </c>
      <c r="C1408" s="4">
        <v>4.3</v>
      </c>
      <c r="D1408" s="4">
        <v>0.4</v>
      </c>
      <c r="E1408" s="4">
        <v>0.9</v>
      </c>
      <c r="F1408" s="4">
        <v>17.848099999999999</v>
      </c>
      <c r="G1408" s="4">
        <v>5.0435999999999996</v>
      </c>
      <c r="H1408" s="4">
        <v>6.1311</v>
      </c>
      <c r="I1408" s="4">
        <v>7.1349</v>
      </c>
      <c r="J1408" s="4">
        <v>81.677000000000007</v>
      </c>
      <c r="K1408" s="4">
        <v>131.64060000000001</v>
      </c>
      <c r="L1408" s="4">
        <v>141.875</v>
      </c>
      <c r="M1408" s="4">
        <v>139.0547</v>
      </c>
      <c r="N1408" s="4">
        <v>1.1244000000000001</v>
      </c>
      <c r="O1408" s="4">
        <v>0.46589999999999998</v>
      </c>
      <c r="P1408" s="4">
        <v>0.52270000000000005</v>
      </c>
      <c r="Q1408" s="4">
        <v>0.56399999999999995</v>
      </c>
    </row>
    <row r="1409" spans="1:17" ht="15" customHeight="1" x14ac:dyDescent="0.2">
      <c r="A1409" s="3">
        <v>44231</v>
      </c>
      <c r="B1409" s="4">
        <v>27.7</v>
      </c>
      <c r="C1409" s="4">
        <v>3.1</v>
      </c>
      <c r="D1409" s="4">
        <v>-1.1000000000000001</v>
      </c>
      <c r="E1409" s="4">
        <v>-0.5</v>
      </c>
      <c r="F1409" s="4">
        <v>17.8566</v>
      </c>
      <c r="G1409" s="4">
        <v>5.0522</v>
      </c>
      <c r="H1409" s="4">
        <v>6.1398999999999999</v>
      </c>
      <c r="I1409" s="4">
        <v>7.1433999999999997</v>
      </c>
      <c r="J1409" s="4">
        <v>81.632999999999996</v>
      </c>
      <c r="K1409" s="4">
        <v>131.72659999999999</v>
      </c>
      <c r="L1409" s="4">
        <v>141.9922</v>
      </c>
      <c r="M1409" s="4">
        <v>139.125</v>
      </c>
      <c r="N1409" s="4">
        <v>1.1269</v>
      </c>
      <c r="O1409" s="4">
        <v>0.4597</v>
      </c>
      <c r="P1409" s="4">
        <v>0.51470000000000005</v>
      </c>
      <c r="Q1409" s="4">
        <v>0.56069999999999998</v>
      </c>
    </row>
    <row r="1410" spans="1:17" ht="15" customHeight="1" x14ac:dyDescent="0.2">
      <c r="A1410" s="3">
        <v>44232</v>
      </c>
      <c r="B1410" s="4">
        <v>29.9</v>
      </c>
      <c r="C1410" s="4">
        <v>3.4</v>
      </c>
      <c r="D1410" s="4">
        <v>-0.8</v>
      </c>
      <c r="E1410" s="4">
        <v>-0.1</v>
      </c>
      <c r="F1410" s="4">
        <v>17.8536</v>
      </c>
      <c r="G1410" s="4">
        <v>5.0549999999999997</v>
      </c>
      <c r="H1410" s="4">
        <v>6.1425999999999998</v>
      </c>
      <c r="I1410" s="4">
        <v>7.1455000000000002</v>
      </c>
      <c r="J1410" s="4">
        <v>81.147999999999996</v>
      </c>
      <c r="K1410" s="4">
        <v>131.75</v>
      </c>
      <c r="L1410" s="4">
        <v>142</v>
      </c>
      <c r="M1410" s="4">
        <v>139.0703</v>
      </c>
      <c r="N1410" s="4">
        <v>1.1598999999999999</v>
      </c>
      <c r="O1410" s="4">
        <v>0.45839999999999997</v>
      </c>
      <c r="P1410" s="4">
        <v>0.51559999999999995</v>
      </c>
      <c r="Q1410" s="4">
        <v>0.56730000000000003</v>
      </c>
    </row>
    <row r="1411" spans="1:17" ht="15" customHeight="1" x14ac:dyDescent="0.2">
      <c r="A1411" s="3">
        <v>44235</v>
      </c>
      <c r="B1411" s="4">
        <v>28.6</v>
      </c>
      <c r="C1411" s="4">
        <v>6</v>
      </c>
      <c r="D1411" s="4">
        <v>0.1</v>
      </c>
      <c r="E1411" s="4">
        <v>-0.2</v>
      </c>
      <c r="F1411" s="4">
        <v>17.8658</v>
      </c>
      <c r="G1411" s="4">
        <v>5.0583</v>
      </c>
      <c r="H1411" s="4">
        <v>6.1329000000000002</v>
      </c>
      <c r="I1411" s="4">
        <v>7.1524999999999999</v>
      </c>
      <c r="J1411" s="4">
        <v>82.090999999999994</v>
      </c>
      <c r="K1411" s="4">
        <v>131.8125</v>
      </c>
      <c r="L1411" s="4">
        <v>142.28129999999999</v>
      </c>
      <c r="M1411" s="4">
        <v>139.53129999999999</v>
      </c>
      <c r="N1411" s="4">
        <v>1.0953999999999999</v>
      </c>
      <c r="O1411" s="4">
        <v>0.45140000000000002</v>
      </c>
      <c r="P1411" s="4">
        <v>0.4854</v>
      </c>
      <c r="Q1411" s="4">
        <v>0.52300000000000002</v>
      </c>
    </row>
    <row r="1412" spans="1:17" ht="15" customHeight="1" x14ac:dyDescent="0.2">
      <c r="A1412" s="3">
        <v>44236</v>
      </c>
      <c r="B1412" s="4">
        <v>29.9</v>
      </c>
      <c r="C1412" s="4">
        <v>11.2</v>
      </c>
      <c r="D1412" s="4">
        <v>-0.1</v>
      </c>
      <c r="E1412" s="4">
        <v>0</v>
      </c>
      <c r="F1412" s="4">
        <v>17.856300000000001</v>
      </c>
      <c r="G1412" s="4">
        <v>5.0686</v>
      </c>
      <c r="H1412" s="4">
        <v>6.1478000000000002</v>
      </c>
      <c r="I1412" s="4">
        <v>7.1506999999999996</v>
      </c>
      <c r="J1412" s="4">
        <v>80.989999999999995</v>
      </c>
      <c r="K1412" s="4">
        <v>131.3125</v>
      </c>
      <c r="L1412" s="4">
        <v>142</v>
      </c>
      <c r="M1412" s="4">
        <v>139.0703</v>
      </c>
      <c r="N1412" s="4">
        <v>1.1705000000000001</v>
      </c>
      <c r="O1412" s="4">
        <v>0.52790000000000004</v>
      </c>
      <c r="P1412" s="4">
        <v>0.51910000000000001</v>
      </c>
      <c r="Q1412" s="4">
        <v>0.56969999999999998</v>
      </c>
    </row>
    <row r="1413" spans="1:17" ht="15" customHeight="1" x14ac:dyDescent="0.2">
      <c r="A1413" s="3">
        <v>44237</v>
      </c>
      <c r="B1413" s="4">
        <v>29.4</v>
      </c>
      <c r="C1413" s="4">
        <v>5.6</v>
      </c>
      <c r="D1413" s="4">
        <v>1.7</v>
      </c>
      <c r="E1413" s="4">
        <v>5.0999999999999996</v>
      </c>
      <c r="F1413" s="4">
        <v>17.8538</v>
      </c>
      <c r="G1413" s="4">
        <v>5.0609999999999999</v>
      </c>
      <c r="H1413" s="4">
        <v>6.1473000000000004</v>
      </c>
      <c r="I1413" s="4">
        <v>7.1456999999999997</v>
      </c>
      <c r="J1413" s="4">
        <v>80.552000000000007</v>
      </c>
      <c r="K1413" s="4">
        <v>131.58590000000001</v>
      </c>
      <c r="L1413" s="4">
        <v>141.625</v>
      </c>
      <c r="M1413" s="4">
        <v>138.28909999999999</v>
      </c>
      <c r="N1413" s="4">
        <v>1.2004999999999999</v>
      </c>
      <c r="O1413" s="4">
        <v>0.4894</v>
      </c>
      <c r="P1413" s="4">
        <v>0.5635</v>
      </c>
      <c r="Q1413" s="4">
        <v>0.64849999999999997</v>
      </c>
    </row>
    <row r="1414" spans="1:17" ht="15" customHeight="1" x14ac:dyDescent="0.2">
      <c r="A1414" s="3">
        <v>44238</v>
      </c>
      <c r="B1414" s="4">
        <v>29.3</v>
      </c>
      <c r="C1414" s="4">
        <v>10.8</v>
      </c>
      <c r="D1414" s="4">
        <v>1.6</v>
      </c>
      <c r="E1414" s="4">
        <v>0.9</v>
      </c>
      <c r="F1414" s="4">
        <v>17.871099999999998</v>
      </c>
      <c r="G1414" s="4">
        <v>5.0800999999999998</v>
      </c>
      <c r="H1414" s="4">
        <v>6.1581999999999999</v>
      </c>
      <c r="I1414" s="4">
        <v>7.1619000000000002</v>
      </c>
      <c r="J1414" s="4">
        <v>81.322000000000003</v>
      </c>
      <c r="K1414" s="4">
        <v>131.4453</v>
      </c>
      <c r="L1414" s="4">
        <v>141.9922</v>
      </c>
      <c r="M1414" s="4">
        <v>139.14840000000001</v>
      </c>
      <c r="N1414" s="4">
        <v>1.1471</v>
      </c>
      <c r="O1414" s="4">
        <v>0.51680000000000004</v>
      </c>
      <c r="P1414" s="4">
        <v>0.52700000000000002</v>
      </c>
      <c r="Q1414" s="4">
        <v>0.56689999999999996</v>
      </c>
    </row>
    <row r="1415" spans="1:17" ht="15" customHeight="1" x14ac:dyDescent="0.2">
      <c r="A1415" s="3">
        <v>44239</v>
      </c>
      <c r="B1415" s="4">
        <v>28.7</v>
      </c>
      <c r="C1415" s="4">
        <v>10.4</v>
      </c>
      <c r="D1415" s="4">
        <v>0.1</v>
      </c>
      <c r="E1415" s="4">
        <v>0</v>
      </c>
      <c r="F1415" s="4">
        <v>17.8673</v>
      </c>
      <c r="G1415" s="4">
        <v>5.0829000000000004</v>
      </c>
      <c r="H1415" s="4">
        <v>6.1612999999999998</v>
      </c>
      <c r="I1415" s="4">
        <v>7.1635999999999997</v>
      </c>
      <c r="J1415" s="4">
        <v>80.781000000000006</v>
      </c>
      <c r="K1415" s="4">
        <v>131.47659999999999</v>
      </c>
      <c r="L1415" s="4">
        <v>142.0547</v>
      </c>
      <c r="M1415" s="4">
        <v>139.0547</v>
      </c>
      <c r="N1415" s="4">
        <v>1.1839</v>
      </c>
      <c r="O1415" s="4">
        <v>0.51429999999999998</v>
      </c>
      <c r="P1415" s="4">
        <v>0.52170000000000005</v>
      </c>
      <c r="Q1415" s="4">
        <v>0.57730000000000004</v>
      </c>
    </row>
    <row r="1416" spans="1:17" ht="15" customHeight="1" x14ac:dyDescent="0.2">
      <c r="A1416" s="3">
        <v>44242</v>
      </c>
      <c r="B1416" s="4">
        <v>30</v>
      </c>
      <c r="C1416" s="4">
        <v>10</v>
      </c>
      <c r="D1416" s="4">
        <v>0.7</v>
      </c>
      <c r="E1416" s="4">
        <v>0.8</v>
      </c>
      <c r="F1416" s="4">
        <v>17.846800000000002</v>
      </c>
      <c r="G1416" s="4">
        <v>5.0815999999999999</v>
      </c>
      <c r="H1416" s="4">
        <v>6.1558999999999999</v>
      </c>
      <c r="I1416" s="4">
        <v>7.1551999999999998</v>
      </c>
      <c r="J1416" s="4">
        <v>78.87</v>
      </c>
      <c r="K1416" s="4">
        <v>130.9297</v>
      </c>
      <c r="L1416" s="4">
        <v>141.09379999999999</v>
      </c>
      <c r="M1416" s="4">
        <v>137.91409999999999</v>
      </c>
      <c r="N1416" s="4">
        <v>1.3169999999999999</v>
      </c>
      <c r="O1416" s="4">
        <v>0.59789999999999999</v>
      </c>
      <c r="P1416" s="4">
        <v>0.63280000000000003</v>
      </c>
      <c r="Q1416" s="4">
        <v>0.69179999999999997</v>
      </c>
    </row>
    <row r="1417" spans="1:17" ht="15" customHeight="1" x14ac:dyDescent="0.2">
      <c r="A1417" s="3">
        <v>44243</v>
      </c>
      <c r="B1417" s="4">
        <v>30.6</v>
      </c>
      <c r="C1417" s="4">
        <v>11.8</v>
      </c>
      <c r="D1417" s="4">
        <v>7.5</v>
      </c>
      <c r="E1417" s="4">
        <v>5.6</v>
      </c>
      <c r="F1417" s="4">
        <v>17.849299999999999</v>
      </c>
      <c r="G1417" s="4">
        <v>5.0827999999999998</v>
      </c>
      <c r="H1417" s="4">
        <v>6.1527000000000003</v>
      </c>
      <c r="I1417" s="4">
        <v>7.1524999999999999</v>
      </c>
      <c r="J1417" s="4">
        <v>78.91</v>
      </c>
      <c r="K1417" s="4">
        <v>130.72659999999999</v>
      </c>
      <c r="L1417" s="4">
        <v>140.39840000000001</v>
      </c>
      <c r="M1417" s="4">
        <v>137.375</v>
      </c>
      <c r="N1417" s="4">
        <v>1.3140000000000001</v>
      </c>
      <c r="O1417" s="4">
        <v>0.63029999999999997</v>
      </c>
      <c r="P1417" s="4">
        <v>0.71419999999999995</v>
      </c>
      <c r="Q1417" s="4">
        <v>0.74680000000000002</v>
      </c>
    </row>
    <row r="1418" spans="1:17" ht="15" customHeight="1" x14ac:dyDescent="0.2">
      <c r="A1418" s="3">
        <v>44244</v>
      </c>
      <c r="B1418" s="4">
        <v>29.4</v>
      </c>
      <c r="C1418" s="4">
        <v>9.5</v>
      </c>
      <c r="D1418" s="4">
        <v>3.8</v>
      </c>
      <c r="E1418" s="4">
        <v>4.0999999999999996</v>
      </c>
      <c r="F1418" s="4">
        <v>17.860299999999999</v>
      </c>
      <c r="G1418" s="4">
        <v>5.0876000000000001</v>
      </c>
      <c r="H1418" s="4">
        <v>6.1599000000000004</v>
      </c>
      <c r="I1418" s="4">
        <v>7.1592000000000002</v>
      </c>
      <c r="J1418" s="4">
        <v>79.548000000000002</v>
      </c>
      <c r="K1418" s="4">
        <v>131.03129999999999</v>
      </c>
      <c r="L1418" s="4">
        <v>140.9453</v>
      </c>
      <c r="M1418" s="4">
        <v>137.78909999999999</v>
      </c>
      <c r="N1418" s="4">
        <v>1.2689999999999999</v>
      </c>
      <c r="O1418" s="4">
        <v>0.58699999999999997</v>
      </c>
      <c r="P1418" s="4">
        <v>0.6532</v>
      </c>
      <c r="Q1418" s="4">
        <v>0.70660000000000001</v>
      </c>
    </row>
    <row r="1419" spans="1:17" ht="15" customHeight="1" x14ac:dyDescent="0.2">
      <c r="A1419" s="3">
        <v>44245</v>
      </c>
      <c r="B1419" s="4">
        <v>29.3</v>
      </c>
      <c r="C1419" s="4">
        <v>10.1</v>
      </c>
      <c r="D1419" s="4">
        <v>4.2</v>
      </c>
      <c r="E1419" s="4">
        <v>4.4000000000000004</v>
      </c>
      <c r="F1419" s="4">
        <v>17.868500000000001</v>
      </c>
      <c r="G1419" s="4">
        <v>5.0955000000000004</v>
      </c>
      <c r="H1419" s="4">
        <v>6.1677</v>
      </c>
      <c r="I1419" s="4">
        <v>7.1669999999999998</v>
      </c>
      <c r="J1419" s="4">
        <v>79.548000000000002</v>
      </c>
      <c r="K1419" s="4">
        <v>131.03129999999999</v>
      </c>
      <c r="L1419" s="4">
        <v>140.9453</v>
      </c>
      <c r="M1419" s="4">
        <v>137.78909999999999</v>
      </c>
      <c r="N1419" s="4">
        <v>1.2684</v>
      </c>
      <c r="O1419" s="4">
        <v>0.59340000000000004</v>
      </c>
      <c r="P1419" s="4">
        <v>0.6583</v>
      </c>
      <c r="Q1419" s="4">
        <v>0.71009999999999995</v>
      </c>
    </row>
    <row r="1420" spans="1:17" ht="15" customHeight="1" x14ac:dyDescent="0.2">
      <c r="A1420" s="3">
        <v>44246</v>
      </c>
      <c r="B1420" s="4">
        <v>30</v>
      </c>
      <c r="C1420" s="4">
        <v>11.8</v>
      </c>
      <c r="D1420" s="4">
        <v>4.0999999999999996</v>
      </c>
      <c r="E1420" s="4">
        <v>4</v>
      </c>
      <c r="F1420" s="4">
        <v>17.8645</v>
      </c>
      <c r="G1420" s="4">
        <v>5.0946999999999996</v>
      </c>
      <c r="H1420" s="4">
        <v>6.1668000000000003</v>
      </c>
      <c r="I1420" s="4">
        <v>7.1656000000000004</v>
      </c>
      <c r="J1420" s="4">
        <v>79.001999999999995</v>
      </c>
      <c r="K1420" s="4">
        <v>130.5625</v>
      </c>
      <c r="L1420" s="4">
        <v>140.53129999999999</v>
      </c>
      <c r="M1420" s="4">
        <v>137.375</v>
      </c>
      <c r="N1420" s="4">
        <v>1.3065</v>
      </c>
      <c r="O1420" s="4">
        <v>0.66539999999999999</v>
      </c>
      <c r="P1420" s="4">
        <v>0.70740000000000003</v>
      </c>
      <c r="Q1420" s="4">
        <v>0.75260000000000005</v>
      </c>
    </row>
    <row r="1421" spans="1:17" ht="15" customHeight="1" x14ac:dyDescent="0.2">
      <c r="A1421" s="3">
        <v>44249</v>
      </c>
      <c r="B1421" s="4">
        <v>27.4</v>
      </c>
      <c r="C1421" s="4">
        <v>12.1</v>
      </c>
      <c r="D1421" s="4">
        <v>6.3</v>
      </c>
      <c r="E1421" s="4">
        <v>5.9</v>
      </c>
      <c r="F1421" s="4">
        <v>17.877300000000002</v>
      </c>
      <c r="G1421" s="4">
        <v>5.0971000000000002</v>
      </c>
      <c r="H1421" s="4">
        <v>6.1688999999999998</v>
      </c>
      <c r="I1421" s="4">
        <v>7.1684999999999999</v>
      </c>
      <c r="J1421" s="4">
        <v>79.813999999999993</v>
      </c>
      <c r="K1421" s="4">
        <v>130.53129999999999</v>
      </c>
      <c r="L1421" s="4">
        <v>140.46879999999999</v>
      </c>
      <c r="M1421" s="4">
        <v>137.40629999999999</v>
      </c>
      <c r="N1421" s="4">
        <v>1.2495000000000001</v>
      </c>
      <c r="O1421" s="4">
        <v>0.67220000000000002</v>
      </c>
      <c r="P1421" s="4">
        <v>0.71630000000000005</v>
      </c>
      <c r="Q1421" s="4">
        <v>0.75060000000000004</v>
      </c>
    </row>
    <row r="1422" spans="1:17" ht="15" customHeight="1" x14ac:dyDescent="0.2">
      <c r="A1422" s="3">
        <v>44250</v>
      </c>
      <c r="B1422" s="4">
        <v>26.1</v>
      </c>
      <c r="C1422" s="4">
        <v>13.5</v>
      </c>
      <c r="D1422" s="4">
        <v>9.1999999999999993</v>
      </c>
      <c r="E1422" s="4">
        <v>9.1</v>
      </c>
      <c r="F1422" s="4">
        <v>17.8916</v>
      </c>
      <c r="G1422" s="4">
        <v>5.1013000000000002</v>
      </c>
      <c r="H1422" s="4">
        <v>6.1734999999999998</v>
      </c>
      <c r="I1422" s="4">
        <v>7.1736000000000004</v>
      </c>
      <c r="J1422" s="4">
        <v>80.75</v>
      </c>
      <c r="K1422" s="4">
        <v>130.75</v>
      </c>
      <c r="L1422" s="4">
        <v>140.71090000000001</v>
      </c>
      <c r="M1422" s="4">
        <v>137.65629999999999</v>
      </c>
      <c r="N1422" s="4">
        <v>1.1845000000000001</v>
      </c>
      <c r="O1422" s="4">
        <v>0.64170000000000005</v>
      </c>
      <c r="P1422" s="4">
        <v>0.69020000000000004</v>
      </c>
      <c r="Q1422" s="4">
        <v>0.7268</v>
      </c>
    </row>
    <row r="1423" spans="1:17" ht="15" customHeight="1" x14ac:dyDescent="0.2">
      <c r="A1423" s="3">
        <v>44251</v>
      </c>
      <c r="B1423" s="4">
        <v>26.3</v>
      </c>
      <c r="C1423" s="4">
        <v>18.100000000000001</v>
      </c>
      <c r="D1423" s="4">
        <v>11.4</v>
      </c>
      <c r="E1423" s="4">
        <v>11.3</v>
      </c>
      <c r="F1423" s="4">
        <v>17.908100000000001</v>
      </c>
      <c r="G1423" s="4">
        <v>5.1058000000000003</v>
      </c>
      <c r="H1423" s="4">
        <v>6.181</v>
      </c>
      <c r="I1423" s="4">
        <v>7.1825999999999999</v>
      </c>
      <c r="J1423" s="4">
        <v>81.888999999999996</v>
      </c>
      <c r="K1423" s="4">
        <v>131</v>
      </c>
      <c r="L1423" s="4">
        <v>141.28909999999999</v>
      </c>
      <c r="M1423" s="4">
        <v>138.3203</v>
      </c>
      <c r="N1423" s="4">
        <v>1.1065</v>
      </c>
      <c r="O1423" s="4">
        <v>0.60660000000000003</v>
      </c>
      <c r="P1423" s="4">
        <v>0.626</v>
      </c>
      <c r="Q1423" s="4">
        <v>0.66190000000000004</v>
      </c>
    </row>
    <row r="1424" spans="1:17" ht="15" customHeight="1" x14ac:dyDescent="0.2">
      <c r="A1424" s="3">
        <v>44252</v>
      </c>
      <c r="B1424" s="4">
        <v>24.4</v>
      </c>
      <c r="C1424" s="4">
        <v>12.3</v>
      </c>
      <c r="D1424" s="4">
        <v>6.8</v>
      </c>
      <c r="E1424" s="4">
        <v>8.8000000000000007</v>
      </c>
      <c r="F1424" s="4">
        <v>17.911799999999999</v>
      </c>
      <c r="G1424" s="4">
        <v>5.1154999999999999</v>
      </c>
      <c r="H1424" s="4">
        <v>6.1898999999999997</v>
      </c>
      <c r="I1424" s="4">
        <v>7.1897000000000002</v>
      </c>
      <c r="J1424" s="4">
        <v>81.513999999999996</v>
      </c>
      <c r="K1424" s="4">
        <v>131.25</v>
      </c>
      <c r="L1424" s="4">
        <v>141.4297</v>
      </c>
      <c r="M1424" s="4">
        <v>138.2422</v>
      </c>
      <c r="N1424" s="4">
        <v>1.1314</v>
      </c>
      <c r="O1424" s="4">
        <v>0.57589999999999997</v>
      </c>
      <c r="P1424" s="4">
        <v>0.61509999999999998</v>
      </c>
      <c r="Q1424" s="4">
        <v>0.67320000000000002</v>
      </c>
    </row>
    <row r="1425" spans="1:17" ht="15" customHeight="1" x14ac:dyDescent="0.2">
      <c r="A1425" s="3">
        <v>44253</v>
      </c>
      <c r="B1425" s="4">
        <v>21.9</v>
      </c>
      <c r="C1425" s="4">
        <v>16.2</v>
      </c>
      <c r="D1425" s="4">
        <v>6.3</v>
      </c>
      <c r="E1425" s="4">
        <v>8.5</v>
      </c>
      <c r="F1425" s="4">
        <v>17.916799999999999</v>
      </c>
      <c r="G1425" s="4">
        <v>5.117</v>
      </c>
      <c r="H1425" s="4">
        <v>6.1933999999999996</v>
      </c>
      <c r="I1425" s="4">
        <v>7.1925999999999997</v>
      </c>
      <c r="J1425" s="4">
        <v>81.694999999999993</v>
      </c>
      <c r="K1425" s="4">
        <v>131.09379999999999</v>
      </c>
      <c r="L1425" s="4">
        <v>141.53129999999999</v>
      </c>
      <c r="M1425" s="4">
        <v>138.27340000000001</v>
      </c>
      <c r="N1425" s="4">
        <v>1.119</v>
      </c>
      <c r="O1425" s="4">
        <v>0.60119999999999996</v>
      </c>
      <c r="P1425" s="4">
        <v>0.60529999999999995</v>
      </c>
      <c r="Q1425" s="4">
        <v>0.67130000000000001</v>
      </c>
    </row>
    <row r="1426" spans="1:17" ht="15" customHeight="1" x14ac:dyDescent="0.2">
      <c r="A1426" s="3">
        <v>44256</v>
      </c>
      <c r="B1426" s="4">
        <v>24</v>
      </c>
      <c r="C1426" s="4">
        <v>18.7</v>
      </c>
      <c r="D1426" s="4">
        <v>8.4</v>
      </c>
      <c r="E1426" s="4">
        <v>9.8000000000000007</v>
      </c>
      <c r="F1426" s="4">
        <v>17.904199999999999</v>
      </c>
      <c r="G1426" s="4">
        <v>5.1176000000000004</v>
      </c>
      <c r="H1426" s="4">
        <v>6.1920000000000002</v>
      </c>
      <c r="I1426" s="4">
        <v>7.1893000000000002</v>
      </c>
      <c r="J1426" s="4">
        <v>80.436999999999998</v>
      </c>
      <c r="K1426" s="4">
        <v>130.8125</v>
      </c>
      <c r="L1426" s="4">
        <v>141.0547</v>
      </c>
      <c r="M1426" s="4">
        <v>137.66409999999999</v>
      </c>
      <c r="N1426" s="4">
        <v>1.2049000000000001</v>
      </c>
      <c r="O1426" s="4">
        <v>0.64500000000000002</v>
      </c>
      <c r="P1426" s="4">
        <v>0.66120000000000001</v>
      </c>
      <c r="Q1426" s="4">
        <v>0.73299999999999998</v>
      </c>
    </row>
    <row r="1427" spans="1:17" ht="15" customHeight="1" x14ac:dyDescent="0.2">
      <c r="A1427" s="3">
        <v>44257</v>
      </c>
      <c r="B1427" s="4">
        <v>32.1</v>
      </c>
      <c r="C1427" s="4">
        <v>22.6</v>
      </c>
      <c r="D1427" s="4">
        <v>12.4</v>
      </c>
      <c r="E1427" s="4">
        <v>16.3</v>
      </c>
      <c r="F1427" s="4">
        <v>17.900300000000001</v>
      </c>
      <c r="G1427" s="4">
        <v>5.1185999999999998</v>
      </c>
      <c r="H1427" s="4">
        <v>6.1928000000000001</v>
      </c>
      <c r="I1427" s="4">
        <v>7.1875999999999998</v>
      </c>
      <c r="J1427" s="4">
        <v>79.900000000000006</v>
      </c>
      <c r="K1427" s="4">
        <v>130.59379999999999</v>
      </c>
      <c r="L1427" s="4">
        <v>140.83590000000001</v>
      </c>
      <c r="M1427" s="4">
        <v>137.21879999999999</v>
      </c>
      <c r="N1427" s="4">
        <v>1.2419</v>
      </c>
      <c r="O1427" s="4">
        <v>0.67959999999999998</v>
      </c>
      <c r="P1427" s="4">
        <v>0.68779999999999997</v>
      </c>
      <c r="Q1427" s="4">
        <v>0.77859999999999996</v>
      </c>
    </row>
    <row r="1428" spans="1:17" ht="15" customHeight="1" x14ac:dyDescent="0.2">
      <c r="A1428" s="3">
        <v>44258</v>
      </c>
      <c r="B1428" s="4">
        <v>16.899999999999999</v>
      </c>
      <c r="C1428" s="4">
        <v>18.899999999999999</v>
      </c>
      <c r="D1428" s="4">
        <v>6.2</v>
      </c>
      <c r="E1428" s="4">
        <v>5</v>
      </c>
      <c r="F1428" s="4">
        <v>17.918800000000001</v>
      </c>
      <c r="G1428" s="4">
        <v>5.1204000000000001</v>
      </c>
      <c r="H1428" s="4">
        <v>6.1948999999999996</v>
      </c>
      <c r="I1428" s="4">
        <v>7.1943999999999999</v>
      </c>
      <c r="J1428" s="4">
        <v>81.188000000000002</v>
      </c>
      <c r="K1428" s="4">
        <v>130.47659999999999</v>
      </c>
      <c r="L1428" s="4">
        <v>140.77340000000001</v>
      </c>
      <c r="M1428" s="4">
        <v>137.64840000000001</v>
      </c>
      <c r="N1428" s="4">
        <v>1.153</v>
      </c>
      <c r="O1428" s="4">
        <v>0.69920000000000004</v>
      </c>
      <c r="P1428" s="4">
        <v>0.6966</v>
      </c>
      <c r="Q1428" s="4">
        <v>0.7369</v>
      </c>
    </row>
    <row r="1429" spans="1:17" ht="15" customHeight="1" x14ac:dyDescent="0.2">
      <c r="A1429" s="3">
        <v>44259</v>
      </c>
      <c r="B1429" s="4">
        <v>26.9</v>
      </c>
      <c r="C1429" s="4">
        <v>23.5</v>
      </c>
      <c r="D1429" s="4">
        <v>12.2</v>
      </c>
      <c r="E1429" s="4">
        <v>15.1</v>
      </c>
      <c r="F1429" s="4">
        <v>17.898</v>
      </c>
      <c r="G1429" s="4">
        <v>5.1234999999999999</v>
      </c>
      <c r="H1429" s="4">
        <v>6.1938000000000004</v>
      </c>
      <c r="I1429" s="4">
        <v>7.1863000000000001</v>
      </c>
      <c r="J1429" s="4">
        <v>78.837999999999994</v>
      </c>
      <c r="K1429" s="4">
        <v>129.8125</v>
      </c>
      <c r="L1429" s="4">
        <v>139.71879999999999</v>
      </c>
      <c r="M1429" s="4">
        <v>136.03129999999999</v>
      </c>
      <c r="N1429" s="4">
        <v>1.3154999999999999</v>
      </c>
      <c r="O1429" s="4">
        <v>0.8044</v>
      </c>
      <c r="P1429" s="4">
        <v>0.82240000000000002</v>
      </c>
      <c r="Q1429" s="4">
        <v>0.90229999999999999</v>
      </c>
    </row>
    <row r="1430" spans="1:17" ht="15" customHeight="1" x14ac:dyDescent="0.2">
      <c r="A1430" s="3">
        <v>44260</v>
      </c>
      <c r="B1430" s="4">
        <v>25.7</v>
      </c>
      <c r="C1430" s="4">
        <v>19.899999999999999</v>
      </c>
      <c r="D1430" s="4">
        <v>20.3</v>
      </c>
      <c r="E1430" s="4">
        <v>19.8</v>
      </c>
      <c r="F1430" s="4">
        <v>17.895800000000001</v>
      </c>
      <c r="G1430" s="4">
        <v>5.1257000000000001</v>
      </c>
      <c r="H1430" s="4">
        <v>6.1864999999999997</v>
      </c>
      <c r="I1430" s="4">
        <v>7.1792999999999996</v>
      </c>
      <c r="J1430" s="4">
        <v>78.444999999999993</v>
      </c>
      <c r="K1430" s="4">
        <v>129.75</v>
      </c>
      <c r="L1430" s="4">
        <v>138.5547</v>
      </c>
      <c r="M1430" s="4">
        <v>135.0625</v>
      </c>
      <c r="N1430" s="4">
        <v>1.343</v>
      </c>
      <c r="O1430" s="4">
        <v>0.81579999999999997</v>
      </c>
      <c r="P1430" s="4">
        <v>0.95850000000000002</v>
      </c>
      <c r="Q1430" s="4">
        <v>1.0016</v>
      </c>
    </row>
    <row r="1431" spans="1:17" ht="15" customHeight="1" x14ac:dyDescent="0.2">
      <c r="A1431" s="3">
        <v>44263</v>
      </c>
      <c r="B1431" s="4">
        <v>26.7</v>
      </c>
      <c r="C1431" s="4">
        <v>24.3</v>
      </c>
      <c r="D1431" s="4">
        <v>21.3</v>
      </c>
      <c r="E1431" s="4">
        <v>17.3</v>
      </c>
      <c r="F1431" s="4">
        <v>17.904599999999999</v>
      </c>
      <c r="G1431" s="4">
        <v>5.1269</v>
      </c>
      <c r="H1431" s="4">
        <v>6.1893000000000002</v>
      </c>
      <c r="I1431" s="4">
        <v>7.1867999999999999</v>
      </c>
      <c r="J1431" s="4">
        <v>78.924000000000007</v>
      </c>
      <c r="K1431" s="4">
        <v>129.5547</v>
      </c>
      <c r="L1431" s="4">
        <v>138.5703</v>
      </c>
      <c r="M1431" s="4">
        <v>135.5547</v>
      </c>
      <c r="N1431" s="4">
        <v>1.3089999999999999</v>
      </c>
      <c r="O1431" s="4">
        <v>0.84709999999999996</v>
      </c>
      <c r="P1431" s="4">
        <v>0.95830000000000004</v>
      </c>
      <c r="Q1431" s="4">
        <v>0.95269999999999999</v>
      </c>
    </row>
    <row r="1432" spans="1:17" ht="15" customHeight="1" x14ac:dyDescent="0.2">
      <c r="A1432" s="3">
        <v>44264</v>
      </c>
      <c r="B1432" s="4">
        <v>24</v>
      </c>
      <c r="C1432" s="4">
        <v>36.4</v>
      </c>
      <c r="D1432" s="4">
        <v>30.5</v>
      </c>
      <c r="E1432" s="4">
        <v>23.9</v>
      </c>
      <c r="F1432" s="4">
        <v>17.919</v>
      </c>
      <c r="G1432" s="4">
        <v>5.1284000000000001</v>
      </c>
      <c r="H1432" s="4">
        <v>6.1916000000000002</v>
      </c>
      <c r="I1432" s="4">
        <v>7.1898</v>
      </c>
      <c r="J1432" s="4">
        <v>79.866</v>
      </c>
      <c r="K1432" s="4">
        <v>129.40629999999999</v>
      </c>
      <c r="L1432" s="4">
        <v>138.53909999999999</v>
      </c>
      <c r="M1432" s="4">
        <v>135.59379999999999</v>
      </c>
      <c r="N1432" s="4">
        <v>1.2430000000000001</v>
      </c>
      <c r="O1432" s="4">
        <v>0.87129999999999996</v>
      </c>
      <c r="P1432" s="4">
        <v>0.96350000000000002</v>
      </c>
      <c r="Q1432" s="4">
        <v>0.94979999999999998</v>
      </c>
    </row>
    <row r="1433" spans="1:17" ht="15" customHeight="1" x14ac:dyDescent="0.2">
      <c r="A1433" s="3">
        <v>44265</v>
      </c>
      <c r="B1433" s="4">
        <v>17</v>
      </c>
      <c r="C1433" s="4">
        <v>54.5</v>
      </c>
      <c r="D1433" s="4">
        <v>37.9</v>
      </c>
      <c r="E1433" s="4">
        <v>23.6</v>
      </c>
      <c r="F1433" s="4">
        <v>17.900600000000001</v>
      </c>
      <c r="G1433" s="4">
        <v>5.1151999999999997</v>
      </c>
      <c r="H1433" s="4">
        <v>6.1757999999999997</v>
      </c>
      <c r="I1433" s="4">
        <v>7.1757999999999997</v>
      </c>
      <c r="J1433" s="4">
        <v>78.168000000000006</v>
      </c>
      <c r="K1433" s="4">
        <v>127.25</v>
      </c>
      <c r="L1433" s="4">
        <v>136.40629999999999</v>
      </c>
      <c r="M1433" s="4">
        <v>133.9297</v>
      </c>
      <c r="N1433" s="4">
        <v>1.3620000000000001</v>
      </c>
      <c r="O1433" s="4">
        <v>1.1998</v>
      </c>
      <c r="P1433" s="4">
        <v>1.2148000000000001</v>
      </c>
      <c r="Q1433" s="4">
        <v>1.1205000000000001</v>
      </c>
    </row>
    <row r="1434" spans="1:17" ht="15" customHeight="1" x14ac:dyDescent="0.2">
      <c r="A1434" s="3">
        <v>44266</v>
      </c>
      <c r="B1434" s="4">
        <v>24.3</v>
      </c>
      <c r="C1434" s="4">
        <v>52.9</v>
      </c>
      <c r="D1434" s="4">
        <v>32.200000000000003</v>
      </c>
      <c r="E1434" s="4">
        <v>33.1</v>
      </c>
      <c r="F1434" s="4">
        <v>17.861799999999999</v>
      </c>
      <c r="G1434" s="4">
        <v>5.1167999999999996</v>
      </c>
      <c r="H1434" s="4">
        <v>6.1753999999999998</v>
      </c>
      <c r="I1434" s="4">
        <v>7.1565000000000003</v>
      </c>
      <c r="J1434" s="4">
        <v>74.528999999999996</v>
      </c>
      <c r="K1434" s="4">
        <v>126.3984</v>
      </c>
      <c r="L1434" s="4">
        <v>135.46090000000001</v>
      </c>
      <c r="M1434" s="4">
        <v>131.28129999999999</v>
      </c>
      <c r="N1434" s="4">
        <v>1.6259999999999999</v>
      </c>
      <c r="O1434" s="4">
        <v>1.3360000000000001</v>
      </c>
      <c r="P1434" s="4">
        <v>1.3314999999999999</v>
      </c>
      <c r="Q1434" s="4">
        <v>1.3984000000000001</v>
      </c>
    </row>
    <row r="1435" spans="1:17" ht="15" customHeight="1" x14ac:dyDescent="0.2">
      <c r="A1435" s="3">
        <v>44267</v>
      </c>
      <c r="B1435" s="4">
        <v>13.5</v>
      </c>
      <c r="C1435" s="4">
        <v>55.9</v>
      </c>
      <c r="D1435" s="4">
        <v>10.1</v>
      </c>
      <c r="E1435" s="4">
        <v>10.3</v>
      </c>
      <c r="F1435" s="4">
        <v>17.8599</v>
      </c>
      <c r="G1435" s="4">
        <v>5.1105999999999998</v>
      </c>
      <c r="H1435" s="4">
        <v>6.1840000000000002</v>
      </c>
      <c r="I1435" s="4">
        <v>7.1684000000000001</v>
      </c>
      <c r="J1435" s="4">
        <v>74.177000000000007</v>
      </c>
      <c r="K1435" s="4">
        <v>125.2266</v>
      </c>
      <c r="L1435" s="4">
        <v>136.14840000000001</v>
      </c>
      <c r="M1435" s="4">
        <v>132.1797</v>
      </c>
      <c r="N1435" s="4">
        <v>1.6519999999999999</v>
      </c>
      <c r="O1435" s="4">
        <v>1.5190999999999999</v>
      </c>
      <c r="P1435" s="4">
        <v>1.2514000000000001</v>
      </c>
      <c r="Q1435" s="4">
        <v>1.3055000000000001</v>
      </c>
    </row>
    <row r="1436" spans="1:17" ht="15" customHeight="1" x14ac:dyDescent="0.2">
      <c r="A1436" s="3">
        <v>44270</v>
      </c>
      <c r="B1436" s="4">
        <v>35.1</v>
      </c>
      <c r="C1436" s="4">
        <v>25.3</v>
      </c>
      <c r="D1436" s="4">
        <v>30.2</v>
      </c>
      <c r="E1436" s="4">
        <v>21.9</v>
      </c>
      <c r="F1436" s="4">
        <v>17.874400000000001</v>
      </c>
      <c r="G1436" s="4">
        <v>5.1378000000000004</v>
      </c>
      <c r="H1436" s="4">
        <v>6.1898</v>
      </c>
      <c r="I1436" s="4">
        <v>7.1844999999999999</v>
      </c>
      <c r="J1436" s="4">
        <v>75.067999999999998</v>
      </c>
      <c r="K1436" s="4">
        <v>128.53129999999999</v>
      </c>
      <c r="L1436" s="4">
        <v>136.51560000000001</v>
      </c>
      <c r="M1436" s="4">
        <v>133.5</v>
      </c>
      <c r="N1436" s="4">
        <v>1.5855999999999999</v>
      </c>
      <c r="O1436" s="4">
        <v>1.0147999999999999</v>
      </c>
      <c r="P1436" s="4">
        <v>1.2096</v>
      </c>
      <c r="Q1436" s="4">
        <v>1.1698999999999999</v>
      </c>
    </row>
    <row r="1437" spans="1:17" ht="15" customHeight="1" x14ac:dyDescent="0.2">
      <c r="A1437" s="3">
        <v>44271</v>
      </c>
      <c r="B1437" s="4">
        <v>19.8</v>
      </c>
      <c r="C1437" s="4">
        <v>14.5</v>
      </c>
      <c r="D1437" s="4">
        <v>11.4</v>
      </c>
      <c r="E1437" s="4">
        <v>12.9</v>
      </c>
      <c r="F1437" s="4">
        <v>17.9511</v>
      </c>
      <c r="G1437" s="4">
        <v>5.1548999999999996</v>
      </c>
      <c r="H1437" s="4">
        <v>6.2233000000000001</v>
      </c>
      <c r="I1437" s="4">
        <v>7.2205000000000004</v>
      </c>
      <c r="J1437" s="4">
        <v>80.914000000000001</v>
      </c>
      <c r="K1437" s="4">
        <v>130.52340000000001</v>
      </c>
      <c r="L1437" s="4">
        <v>140.1172</v>
      </c>
      <c r="M1437" s="4">
        <v>136.84379999999999</v>
      </c>
      <c r="N1437" s="4">
        <v>1.1696</v>
      </c>
      <c r="O1437" s="4">
        <v>0.71909999999999996</v>
      </c>
      <c r="P1437" s="4">
        <v>0.79330000000000001</v>
      </c>
      <c r="Q1437" s="4">
        <v>0.83199999999999996</v>
      </c>
    </row>
    <row r="1438" spans="1:17" ht="15" customHeight="1" x14ac:dyDescent="0.2">
      <c r="A1438" s="3">
        <v>44272</v>
      </c>
      <c r="B1438" s="4">
        <v>22.5</v>
      </c>
      <c r="C1438" s="4">
        <v>11.7</v>
      </c>
      <c r="D1438" s="4">
        <v>11.7</v>
      </c>
      <c r="E1438" s="4">
        <v>12.5</v>
      </c>
      <c r="F1438" s="4">
        <v>17.907499999999999</v>
      </c>
      <c r="G1438" s="4">
        <v>5.1478000000000002</v>
      </c>
      <c r="H1438" s="4">
        <v>6.2084000000000001</v>
      </c>
      <c r="I1438" s="4">
        <v>7.2009999999999996</v>
      </c>
      <c r="J1438" s="4">
        <v>77.201999999999998</v>
      </c>
      <c r="K1438" s="4">
        <v>129.1797</v>
      </c>
      <c r="L1438" s="4">
        <v>138.0625</v>
      </c>
      <c r="M1438" s="4">
        <v>134.60939999999999</v>
      </c>
      <c r="N1438" s="4">
        <v>1.4296</v>
      </c>
      <c r="O1438" s="4">
        <v>0.92120000000000002</v>
      </c>
      <c r="P1438" s="4">
        <v>1.0316000000000001</v>
      </c>
      <c r="Q1438" s="4">
        <v>1.0584</v>
      </c>
    </row>
    <row r="1439" spans="1:17" ht="15" customHeight="1" x14ac:dyDescent="0.2">
      <c r="A1439" s="3">
        <v>44273</v>
      </c>
      <c r="B1439" s="4">
        <v>17.8</v>
      </c>
      <c r="C1439" s="4">
        <v>34.299999999999997</v>
      </c>
      <c r="D1439" s="4">
        <v>7.2</v>
      </c>
      <c r="E1439" s="4">
        <v>6.4</v>
      </c>
      <c r="F1439" s="4">
        <v>17.946000000000002</v>
      </c>
      <c r="G1439" s="4">
        <v>5.1492000000000004</v>
      </c>
      <c r="H1439" s="4">
        <v>6.2282000000000002</v>
      </c>
      <c r="I1439" s="4">
        <v>7.2256999999999998</v>
      </c>
      <c r="J1439" s="4">
        <v>79.613</v>
      </c>
      <c r="K1439" s="4">
        <v>128.28909999999999</v>
      </c>
      <c r="L1439" s="4">
        <v>139.46090000000001</v>
      </c>
      <c r="M1439" s="4">
        <v>136.3047</v>
      </c>
      <c r="N1439" s="4">
        <v>1.2585</v>
      </c>
      <c r="O1439" s="4">
        <v>1.0609999999999999</v>
      </c>
      <c r="P1439" s="4">
        <v>0.875</v>
      </c>
      <c r="Q1439" s="4">
        <v>0.89039999999999997</v>
      </c>
    </row>
    <row r="1440" spans="1:17" ht="15" customHeight="1" x14ac:dyDescent="0.2">
      <c r="A1440" s="3">
        <v>44274</v>
      </c>
      <c r="B1440" s="4">
        <v>21.9</v>
      </c>
      <c r="C1440" s="4">
        <v>30.1</v>
      </c>
      <c r="D1440" s="4">
        <v>17.600000000000001</v>
      </c>
      <c r="E1440" s="4">
        <v>15.1</v>
      </c>
      <c r="F1440" s="4">
        <v>17.951699999999999</v>
      </c>
      <c r="G1440" s="4">
        <v>5.1539000000000001</v>
      </c>
      <c r="H1440" s="4">
        <v>6.2241999999999997</v>
      </c>
      <c r="I1440" s="4">
        <v>7.2220000000000004</v>
      </c>
      <c r="J1440" s="4">
        <v>79.847999999999999</v>
      </c>
      <c r="K1440" s="4">
        <v>128.5703</v>
      </c>
      <c r="L1440" s="4">
        <v>138.6875</v>
      </c>
      <c r="M1440" s="4">
        <v>135.66409999999999</v>
      </c>
      <c r="N1440" s="4">
        <v>1.2421</v>
      </c>
      <c r="O1440" s="4">
        <v>1.0205</v>
      </c>
      <c r="P1440" s="4">
        <v>0.96560000000000001</v>
      </c>
      <c r="Q1440" s="4">
        <v>0.95589999999999997</v>
      </c>
    </row>
    <row r="1441" spans="1:17" ht="15" customHeight="1" x14ac:dyDescent="0.2">
      <c r="A1441" s="3">
        <v>44277</v>
      </c>
      <c r="B1441" s="4">
        <v>31.7</v>
      </c>
      <c r="C1441" s="4">
        <v>38.4</v>
      </c>
      <c r="D1441" s="4">
        <v>11.8</v>
      </c>
      <c r="E1441" s="4">
        <v>17.100000000000001</v>
      </c>
      <c r="F1441" s="4">
        <v>17.950099999999999</v>
      </c>
      <c r="G1441" s="4">
        <v>5.1553000000000004</v>
      </c>
      <c r="H1441" s="4">
        <v>6.2359</v>
      </c>
      <c r="I1441" s="4">
        <v>7.2291999999999996</v>
      </c>
      <c r="J1441" s="4">
        <v>79.5</v>
      </c>
      <c r="K1441" s="4">
        <v>128.39840000000001</v>
      </c>
      <c r="L1441" s="4">
        <v>139.76560000000001</v>
      </c>
      <c r="M1441" s="4">
        <v>136.1328</v>
      </c>
      <c r="N1441" s="4">
        <v>1.2659</v>
      </c>
      <c r="O1441" s="4">
        <v>1.0483</v>
      </c>
      <c r="P1441" s="4">
        <v>0.84330000000000005</v>
      </c>
      <c r="Q1441" s="4">
        <v>0.90980000000000005</v>
      </c>
    </row>
    <row r="1442" spans="1:17" ht="15" customHeight="1" x14ac:dyDescent="0.2">
      <c r="A1442" s="3">
        <v>44278</v>
      </c>
      <c r="B1442" s="4">
        <v>31.3</v>
      </c>
      <c r="C1442" s="4">
        <v>34.4</v>
      </c>
      <c r="D1442" s="4">
        <v>14.6</v>
      </c>
      <c r="E1442" s="4">
        <v>16.600000000000001</v>
      </c>
      <c r="F1442" s="4">
        <v>18.001999999999999</v>
      </c>
      <c r="G1442" s="4">
        <v>5.1696</v>
      </c>
      <c r="H1442" s="4">
        <v>6.2526000000000002</v>
      </c>
      <c r="I1442" s="4">
        <v>7.2556000000000003</v>
      </c>
      <c r="J1442" s="4">
        <v>83.549000000000007</v>
      </c>
      <c r="K1442" s="4">
        <v>130.0078</v>
      </c>
      <c r="L1442" s="4">
        <v>141.4375</v>
      </c>
      <c r="M1442" s="4">
        <v>138.5625</v>
      </c>
      <c r="N1442" s="4">
        <v>0.99109999999999998</v>
      </c>
      <c r="O1442" s="4">
        <v>0.80979999999999996</v>
      </c>
      <c r="P1442" s="4">
        <v>0.65510000000000002</v>
      </c>
      <c r="Q1442" s="4">
        <v>0.66969999999999996</v>
      </c>
    </row>
    <row r="1443" spans="1:17" ht="15" customHeight="1" x14ac:dyDescent="0.2">
      <c r="A1443" s="3">
        <v>44279</v>
      </c>
      <c r="B1443" s="4">
        <v>35.799999999999997</v>
      </c>
      <c r="C1443" s="4">
        <v>5.6</v>
      </c>
      <c r="D1443" s="4">
        <v>4.2</v>
      </c>
      <c r="E1443" s="4">
        <v>6.4</v>
      </c>
      <c r="F1443" s="4">
        <v>17.9543</v>
      </c>
      <c r="G1443" s="4">
        <v>5.1795999999999998</v>
      </c>
      <c r="H1443" s="4">
        <v>6.2511999999999999</v>
      </c>
      <c r="I1443" s="4">
        <v>7.2503000000000002</v>
      </c>
      <c r="J1443" s="4">
        <v>79.394000000000005</v>
      </c>
      <c r="K1443" s="4">
        <v>131.03129999999999</v>
      </c>
      <c r="L1443" s="4">
        <v>140.96090000000001</v>
      </c>
      <c r="M1443" s="4">
        <v>137.7422</v>
      </c>
      <c r="N1443" s="4">
        <v>1.2729999999999999</v>
      </c>
      <c r="O1443" s="4">
        <v>0.66069999999999995</v>
      </c>
      <c r="P1443" s="4">
        <v>0.71060000000000001</v>
      </c>
      <c r="Q1443" s="4">
        <v>0.75170000000000003</v>
      </c>
    </row>
    <row r="1444" spans="1:17" ht="15" customHeight="1" x14ac:dyDescent="0.2">
      <c r="A1444" s="3">
        <v>44280</v>
      </c>
      <c r="B1444" s="4">
        <v>28.9</v>
      </c>
      <c r="C1444" s="4">
        <v>-0.7</v>
      </c>
      <c r="D1444" s="4">
        <v>-3.6</v>
      </c>
      <c r="E1444" s="4">
        <v>-1.1000000000000001</v>
      </c>
      <c r="F1444" s="4">
        <v>17.925799999999999</v>
      </c>
      <c r="G1444" s="4">
        <v>5.1840999999999999</v>
      </c>
      <c r="H1444" s="4">
        <v>6.2526999999999999</v>
      </c>
      <c r="I1444" s="4">
        <v>7.2469000000000001</v>
      </c>
      <c r="J1444" s="4">
        <v>76.492000000000004</v>
      </c>
      <c r="K1444" s="4">
        <v>130.5625</v>
      </c>
      <c r="L1444" s="4">
        <v>140.21090000000001</v>
      </c>
      <c r="M1444" s="4">
        <v>136.60159999999999</v>
      </c>
      <c r="N1444" s="4">
        <v>1.4783999999999999</v>
      </c>
      <c r="O1444" s="4">
        <v>0.7359</v>
      </c>
      <c r="P1444" s="4">
        <v>0.80069999999999997</v>
      </c>
      <c r="Q1444" s="4">
        <v>0.86850000000000005</v>
      </c>
    </row>
    <row r="1445" spans="1:17" ht="15" customHeight="1" x14ac:dyDescent="0.2">
      <c r="A1445" s="3">
        <v>44281</v>
      </c>
      <c r="B1445" s="4">
        <v>38</v>
      </c>
      <c r="C1445" s="4">
        <v>4.5</v>
      </c>
      <c r="D1445" s="4">
        <v>1.9</v>
      </c>
      <c r="E1445" s="4">
        <v>5</v>
      </c>
      <c r="F1445" s="4">
        <v>17.900600000000001</v>
      </c>
      <c r="G1445" s="4">
        <v>5.1814999999999998</v>
      </c>
      <c r="H1445" s="4">
        <v>6.2469999999999999</v>
      </c>
      <c r="I1445" s="4">
        <v>7.2373000000000003</v>
      </c>
      <c r="J1445" s="4">
        <v>74.350999999999999</v>
      </c>
      <c r="K1445" s="4">
        <v>129.83590000000001</v>
      </c>
      <c r="L1445" s="4">
        <v>139.21879999999999</v>
      </c>
      <c r="M1445" s="4">
        <v>135.3672</v>
      </c>
      <c r="N1445" s="4">
        <v>1.6355999999999999</v>
      </c>
      <c r="O1445" s="4">
        <v>0.84530000000000005</v>
      </c>
      <c r="P1445" s="4">
        <v>0.91569999999999996</v>
      </c>
      <c r="Q1445" s="4">
        <v>0.99339999999999995</v>
      </c>
    </row>
    <row r="1446" spans="1:17" ht="15" customHeight="1" x14ac:dyDescent="0.2">
      <c r="A1446" s="3">
        <v>44284</v>
      </c>
      <c r="B1446" s="4">
        <v>28.2</v>
      </c>
      <c r="C1446" s="4">
        <v>-3.8</v>
      </c>
      <c r="D1446" s="4">
        <v>-6.7</v>
      </c>
      <c r="E1446" s="4">
        <v>-3.3</v>
      </c>
      <c r="F1446" s="4">
        <v>17.918399999999998</v>
      </c>
      <c r="G1446" s="4">
        <v>5.1863000000000001</v>
      </c>
      <c r="H1446" s="4">
        <v>6.2534999999999998</v>
      </c>
      <c r="I1446" s="4">
        <v>7.2453000000000003</v>
      </c>
      <c r="J1446" s="4">
        <v>75.498000000000005</v>
      </c>
      <c r="K1446" s="4">
        <v>130.1328</v>
      </c>
      <c r="L1446" s="4">
        <v>139.6875</v>
      </c>
      <c r="M1446" s="4">
        <v>135.90629999999999</v>
      </c>
      <c r="N1446" s="4">
        <v>1.5505</v>
      </c>
      <c r="O1446" s="4">
        <v>0.8034</v>
      </c>
      <c r="P1446" s="4">
        <v>0.86360000000000003</v>
      </c>
      <c r="Q1446" s="4">
        <v>0.94030000000000002</v>
      </c>
    </row>
    <row r="1447" spans="1:17" ht="15" customHeight="1" x14ac:dyDescent="0.2">
      <c r="A1447" s="3">
        <v>44285</v>
      </c>
      <c r="B1447" s="4">
        <v>33.9</v>
      </c>
      <c r="C1447" s="4">
        <v>4.7</v>
      </c>
      <c r="D1447" s="4">
        <v>1.8</v>
      </c>
      <c r="E1447" s="4">
        <v>4.9000000000000004</v>
      </c>
      <c r="F1447" s="4">
        <v>17.9024</v>
      </c>
      <c r="G1447" s="4">
        <v>5.1806999999999999</v>
      </c>
      <c r="H1447" s="4">
        <v>6.2441000000000004</v>
      </c>
      <c r="I1447" s="4">
        <v>7.2325999999999997</v>
      </c>
      <c r="J1447" s="4">
        <v>74.076999999999998</v>
      </c>
      <c r="K1447" s="4">
        <v>129</v>
      </c>
      <c r="L1447" s="4">
        <v>138.27340000000001</v>
      </c>
      <c r="M1447" s="4">
        <v>134.3672</v>
      </c>
      <c r="N1447" s="4">
        <v>1.6556</v>
      </c>
      <c r="O1447" s="4">
        <v>0.97360000000000002</v>
      </c>
      <c r="P1447" s="4">
        <v>1.0277000000000001</v>
      </c>
      <c r="Q1447" s="4">
        <v>1.0969</v>
      </c>
    </row>
    <row r="1448" spans="1:17" ht="15" customHeight="1" x14ac:dyDescent="0.2">
      <c r="A1448" s="3">
        <v>44286</v>
      </c>
      <c r="B1448" s="4">
        <v>29.2</v>
      </c>
      <c r="C1448" s="4">
        <v>1.6</v>
      </c>
      <c r="D1448" s="4">
        <v>-0.8</v>
      </c>
      <c r="E1448" s="4">
        <v>2.7</v>
      </c>
      <c r="F1448" s="4">
        <v>17.907900000000001</v>
      </c>
      <c r="G1448" s="4">
        <v>5.1826999999999996</v>
      </c>
      <c r="H1448" s="4">
        <v>6.2454999999999998</v>
      </c>
      <c r="I1448" s="4">
        <v>7.2333999999999996</v>
      </c>
      <c r="J1448" s="4">
        <v>74.281000000000006</v>
      </c>
      <c r="K1448" s="4">
        <v>128.90629999999999</v>
      </c>
      <c r="L1448" s="4">
        <v>138.1328</v>
      </c>
      <c r="M1448" s="4">
        <v>134.1875</v>
      </c>
      <c r="N1448" s="4">
        <v>1.6398999999999999</v>
      </c>
      <c r="O1448" s="4">
        <v>0.98960000000000004</v>
      </c>
      <c r="P1448" s="4">
        <v>1.0455000000000001</v>
      </c>
      <c r="Q1448" s="4">
        <v>1.1162000000000001</v>
      </c>
    </row>
    <row r="1449" spans="1:17" ht="15" customHeight="1" x14ac:dyDescent="0.2">
      <c r="A1449" s="3">
        <v>44287</v>
      </c>
      <c r="B1449" s="4">
        <v>23</v>
      </c>
      <c r="C1449" s="4">
        <v>-6.3</v>
      </c>
      <c r="D1449" s="4">
        <v>-7.4</v>
      </c>
      <c r="E1449" s="4">
        <v>-3.9</v>
      </c>
      <c r="F1449" s="4">
        <v>17.900400000000001</v>
      </c>
      <c r="G1449" s="4">
        <v>5.1856</v>
      </c>
      <c r="H1449" s="4">
        <v>6.2455999999999996</v>
      </c>
      <c r="I1449" s="4">
        <v>7.2308000000000003</v>
      </c>
      <c r="J1449" s="4">
        <v>73.105999999999995</v>
      </c>
      <c r="K1449" s="4">
        <v>128.22659999999999</v>
      </c>
      <c r="L1449" s="4">
        <v>137.22659999999999</v>
      </c>
      <c r="M1449" s="4">
        <v>133.15629999999999</v>
      </c>
      <c r="N1449" s="4">
        <v>1.7275</v>
      </c>
      <c r="O1449" s="4">
        <v>1.0971</v>
      </c>
      <c r="P1449" s="4">
        <v>1.1554</v>
      </c>
      <c r="Q1449" s="4">
        <v>1.2248000000000001</v>
      </c>
    </row>
    <row r="1450" spans="1:17" ht="15" customHeight="1" x14ac:dyDescent="0.2">
      <c r="A1450" s="3">
        <v>44288</v>
      </c>
      <c r="B1450" s="4">
        <v>28</v>
      </c>
      <c r="C1450" s="4">
        <v>-0.1</v>
      </c>
      <c r="D1450" s="4">
        <v>-2.1</v>
      </c>
      <c r="E1450" s="4">
        <v>1.4</v>
      </c>
      <c r="F1450" s="4">
        <v>17.891999999999999</v>
      </c>
      <c r="G1450" s="4">
        <v>5.1843000000000004</v>
      </c>
      <c r="H1450" s="4">
        <v>6.2435</v>
      </c>
      <c r="I1450" s="4">
        <v>7.2271000000000001</v>
      </c>
      <c r="J1450" s="4">
        <v>72.283000000000001</v>
      </c>
      <c r="K1450" s="4">
        <v>127.6953</v>
      </c>
      <c r="L1450" s="4">
        <v>136.6797</v>
      </c>
      <c r="M1450" s="4">
        <v>132.53909999999999</v>
      </c>
      <c r="N1450" s="4">
        <v>1.79</v>
      </c>
      <c r="O1450" s="4">
        <v>1.1789000000000001</v>
      </c>
      <c r="P1450" s="4">
        <v>1.2206999999999999</v>
      </c>
      <c r="Q1450" s="4">
        <v>1.2892999999999999</v>
      </c>
    </row>
    <row r="1451" spans="1:17" ht="15" customHeight="1" x14ac:dyDescent="0.2">
      <c r="A1451" s="3">
        <v>44291</v>
      </c>
      <c r="B1451" s="4">
        <v>27.9</v>
      </c>
      <c r="C1451" s="4">
        <v>-0.1</v>
      </c>
      <c r="D1451" s="4">
        <v>-1.8</v>
      </c>
      <c r="E1451" s="4">
        <v>1.4</v>
      </c>
      <c r="F1451" s="4">
        <v>17.892399999999999</v>
      </c>
      <c r="G1451" s="4">
        <v>5.1859000000000002</v>
      </c>
      <c r="H1451" s="4">
        <v>6.2443999999999997</v>
      </c>
      <c r="I1451" s="4">
        <v>7.2276999999999996</v>
      </c>
      <c r="J1451" s="4">
        <v>72.11</v>
      </c>
      <c r="K1451" s="4">
        <v>127.5547</v>
      </c>
      <c r="L1451" s="4">
        <v>136.48439999999999</v>
      </c>
      <c r="M1451" s="4">
        <v>132.34379999999999</v>
      </c>
      <c r="N1451" s="4">
        <v>1.8029999999999999</v>
      </c>
      <c r="O1451" s="4">
        <v>1.202</v>
      </c>
      <c r="P1451" s="4">
        <v>1.2451000000000001</v>
      </c>
      <c r="Q1451" s="4">
        <v>1.3105</v>
      </c>
    </row>
    <row r="1452" spans="1:17" ht="15" customHeight="1" x14ac:dyDescent="0.2">
      <c r="A1452" s="3">
        <v>44292</v>
      </c>
      <c r="B1452" s="4">
        <v>25.1</v>
      </c>
      <c r="C1452" s="4">
        <v>-4.0999999999999996</v>
      </c>
      <c r="D1452" s="4">
        <v>-5.6</v>
      </c>
      <c r="E1452" s="4">
        <v>-1.8</v>
      </c>
      <c r="F1452" s="4">
        <v>17.892600000000002</v>
      </c>
      <c r="G1452" s="4">
        <v>5.1878000000000002</v>
      </c>
      <c r="H1452" s="4">
        <v>6.2460000000000004</v>
      </c>
      <c r="I1452" s="4">
        <v>7.2287999999999997</v>
      </c>
      <c r="J1452" s="4">
        <v>71.924000000000007</v>
      </c>
      <c r="K1452" s="4">
        <v>127.45310000000001</v>
      </c>
      <c r="L1452" s="4">
        <v>136.375</v>
      </c>
      <c r="M1452" s="4">
        <v>132.1875</v>
      </c>
      <c r="N1452" s="4">
        <v>1.8169</v>
      </c>
      <c r="O1452" s="4">
        <v>1.2192000000000001</v>
      </c>
      <c r="P1452" s="4">
        <v>1.2595000000000001</v>
      </c>
      <c r="Q1452" s="4">
        <v>1.3275999999999999</v>
      </c>
    </row>
    <row r="1453" spans="1:17" ht="15" customHeight="1" x14ac:dyDescent="0.2">
      <c r="A1453" s="3">
        <v>44293</v>
      </c>
      <c r="B1453" s="4">
        <v>25.3</v>
      </c>
      <c r="C1453" s="4">
        <v>-2</v>
      </c>
      <c r="D1453" s="4">
        <v>-3.9</v>
      </c>
      <c r="E1453" s="4">
        <v>-0.4</v>
      </c>
      <c r="F1453" s="4">
        <v>17.8794</v>
      </c>
      <c r="G1453" s="4">
        <v>5.1848000000000001</v>
      </c>
      <c r="H1453" s="4">
        <v>6.2404999999999999</v>
      </c>
      <c r="I1453" s="4">
        <v>7.2206999999999999</v>
      </c>
      <c r="J1453" s="4">
        <v>70.768000000000001</v>
      </c>
      <c r="K1453" s="4">
        <v>126.6875</v>
      </c>
      <c r="L1453" s="4">
        <v>135.4375</v>
      </c>
      <c r="M1453" s="4">
        <v>131.15629999999999</v>
      </c>
      <c r="N1453" s="4">
        <v>1.9064000000000001</v>
      </c>
      <c r="O1453" s="4">
        <v>1.3371</v>
      </c>
      <c r="P1453" s="4">
        <v>1.3713</v>
      </c>
      <c r="Q1453" s="4">
        <v>1.4358</v>
      </c>
    </row>
    <row r="1454" spans="1:17" ht="15" customHeight="1" x14ac:dyDescent="0.2">
      <c r="A1454" s="3">
        <v>44294</v>
      </c>
      <c r="B1454" s="4">
        <v>24.5</v>
      </c>
      <c r="C1454" s="4">
        <v>-3</v>
      </c>
      <c r="D1454" s="4">
        <v>-5</v>
      </c>
      <c r="E1454" s="4">
        <v>-1.4</v>
      </c>
      <c r="F1454" s="4">
        <v>17.879100000000001</v>
      </c>
      <c r="G1454" s="4">
        <v>5.1908000000000003</v>
      </c>
      <c r="H1454" s="4">
        <v>6.2455999999999996</v>
      </c>
      <c r="I1454" s="4">
        <v>7.2244999999999999</v>
      </c>
      <c r="J1454" s="4">
        <v>70.152000000000001</v>
      </c>
      <c r="K1454" s="4">
        <v>126.4375</v>
      </c>
      <c r="L1454" s="4">
        <v>135.1172</v>
      </c>
      <c r="M1454" s="4">
        <v>130.7578</v>
      </c>
      <c r="N1454" s="4">
        <v>1.9540999999999999</v>
      </c>
      <c r="O1454" s="4">
        <v>1.3805000000000001</v>
      </c>
      <c r="P1454" s="4">
        <v>1.4136</v>
      </c>
      <c r="Q1454" s="4">
        <v>1.4803999999999999</v>
      </c>
    </row>
    <row r="1455" spans="1:17" ht="15" customHeight="1" x14ac:dyDescent="0.2">
      <c r="A1455" s="3">
        <v>44295</v>
      </c>
      <c r="B1455" s="4">
        <v>25.4</v>
      </c>
      <c r="C1455" s="4">
        <v>-2.2999999999999998</v>
      </c>
      <c r="D1455" s="4">
        <v>-4.5999999999999996</v>
      </c>
      <c r="E1455" s="4">
        <v>-1.1000000000000001</v>
      </c>
      <c r="F1455" s="4">
        <v>17.872199999999999</v>
      </c>
      <c r="G1455" s="4">
        <v>5.1912000000000003</v>
      </c>
      <c r="H1455" s="4">
        <v>6.2443999999999997</v>
      </c>
      <c r="I1455" s="4">
        <v>7.2224000000000004</v>
      </c>
      <c r="J1455" s="4">
        <v>69.468000000000004</v>
      </c>
      <c r="K1455" s="4">
        <v>126.1328</v>
      </c>
      <c r="L1455" s="4">
        <v>134.71879999999999</v>
      </c>
      <c r="M1455" s="4">
        <v>130.3125</v>
      </c>
      <c r="N1455" s="4">
        <v>2.0081000000000002</v>
      </c>
      <c r="O1455" s="4">
        <v>1.4287000000000001</v>
      </c>
      <c r="P1455" s="4">
        <v>1.4622999999999999</v>
      </c>
      <c r="Q1455" s="4">
        <v>1.5281</v>
      </c>
    </row>
    <row r="1456" spans="1:17" ht="15" customHeight="1" x14ac:dyDescent="0.2">
      <c r="A1456" s="3">
        <v>44298</v>
      </c>
      <c r="B1456" s="4">
        <v>26.3</v>
      </c>
      <c r="C1456" s="4">
        <v>-1.6</v>
      </c>
      <c r="D1456" s="4">
        <v>-4.0999999999999996</v>
      </c>
      <c r="E1456" s="4">
        <v>-0.5</v>
      </c>
      <c r="F1456" s="4">
        <v>17.875599999999999</v>
      </c>
      <c r="G1456" s="4">
        <v>5.1942000000000004</v>
      </c>
      <c r="H1456" s="4">
        <v>6.2480000000000002</v>
      </c>
      <c r="I1456" s="4">
        <v>7.226</v>
      </c>
      <c r="J1456" s="4">
        <v>69.513999999999996</v>
      </c>
      <c r="K1456" s="4">
        <v>126.1953</v>
      </c>
      <c r="L1456" s="4">
        <v>134.8125</v>
      </c>
      <c r="M1456" s="4">
        <v>130.39840000000001</v>
      </c>
      <c r="N1456" s="4">
        <v>2.0041000000000002</v>
      </c>
      <c r="O1456" s="4">
        <v>1.4209000000000001</v>
      </c>
      <c r="P1456" s="4">
        <v>1.4525999999999999</v>
      </c>
      <c r="Q1456" s="4">
        <v>1.52</v>
      </c>
    </row>
    <row r="1457" spans="1:17" ht="15" customHeight="1" x14ac:dyDescent="0.2">
      <c r="A1457" s="3">
        <v>44299</v>
      </c>
      <c r="B1457" s="4">
        <v>26.1</v>
      </c>
      <c r="C1457" s="4">
        <v>-1.4</v>
      </c>
      <c r="D1457" s="4">
        <v>-4.5999999999999996</v>
      </c>
      <c r="E1457" s="4">
        <v>-0.5</v>
      </c>
      <c r="F1457" s="4">
        <v>17.872599999999998</v>
      </c>
      <c r="G1457" s="4">
        <v>5.1957000000000004</v>
      </c>
      <c r="H1457" s="4">
        <v>6.2489999999999997</v>
      </c>
      <c r="I1457" s="4">
        <v>7.2256999999999998</v>
      </c>
      <c r="J1457" s="4">
        <v>69.11</v>
      </c>
      <c r="K1457" s="4">
        <v>126.0313</v>
      </c>
      <c r="L1457" s="4">
        <v>134.625</v>
      </c>
      <c r="M1457" s="4">
        <v>130.125</v>
      </c>
      <c r="N1457" s="4">
        <v>2.0360999999999998</v>
      </c>
      <c r="O1457" s="4">
        <v>1.4477</v>
      </c>
      <c r="P1457" s="4">
        <v>1.4762999999999999</v>
      </c>
      <c r="Q1457" s="4">
        <v>1.5496000000000001</v>
      </c>
    </row>
    <row r="1458" spans="1:17" ht="15" customHeight="1" x14ac:dyDescent="0.2">
      <c r="A1458" s="3">
        <v>44300</v>
      </c>
      <c r="B1458" s="4">
        <v>26</v>
      </c>
      <c r="C1458" s="4">
        <v>-1.2</v>
      </c>
      <c r="D1458" s="4">
        <v>-4.4000000000000004</v>
      </c>
      <c r="E1458" s="4">
        <v>-0.4</v>
      </c>
      <c r="F1458" s="4">
        <v>17.875399999999999</v>
      </c>
      <c r="G1458" s="4">
        <v>5.1982999999999997</v>
      </c>
      <c r="H1458" s="4">
        <v>6.2515999999999998</v>
      </c>
      <c r="I1458" s="4">
        <v>7.2282999999999999</v>
      </c>
      <c r="J1458" s="4">
        <v>69.11</v>
      </c>
      <c r="K1458" s="4">
        <v>126.0313</v>
      </c>
      <c r="L1458" s="4">
        <v>134.625</v>
      </c>
      <c r="M1458" s="4">
        <v>130.125</v>
      </c>
      <c r="N1458" s="4">
        <v>2.0356999999999998</v>
      </c>
      <c r="O1458" s="4">
        <v>1.4495</v>
      </c>
      <c r="P1458" s="4">
        <v>1.4777</v>
      </c>
      <c r="Q1458" s="4">
        <v>1.5506</v>
      </c>
    </row>
    <row r="1459" spans="1:17" ht="15" customHeight="1" x14ac:dyDescent="0.2">
      <c r="A1459" s="3">
        <v>44301</v>
      </c>
      <c r="B1459" s="4">
        <v>26</v>
      </c>
      <c r="C1459" s="4">
        <v>-0.9</v>
      </c>
      <c r="D1459" s="4">
        <v>-4.2</v>
      </c>
      <c r="E1459" s="4">
        <v>-0.4</v>
      </c>
      <c r="F1459" s="4">
        <v>17.8782</v>
      </c>
      <c r="G1459" s="4">
        <v>5.0811999999999999</v>
      </c>
      <c r="H1459" s="4">
        <v>6.11</v>
      </c>
      <c r="I1459" s="4">
        <v>7.2336</v>
      </c>
      <c r="J1459" s="4">
        <v>68.733999999999995</v>
      </c>
      <c r="K1459" s="4">
        <v>125.8672</v>
      </c>
      <c r="L1459" s="4">
        <v>134.40629999999999</v>
      </c>
      <c r="M1459" s="4">
        <v>129.875</v>
      </c>
      <c r="N1459" s="4">
        <v>2.0651000000000002</v>
      </c>
      <c r="O1459" s="4">
        <v>1.4804999999999999</v>
      </c>
      <c r="P1459" s="4">
        <v>1.5086999999999999</v>
      </c>
      <c r="Q1459" s="4">
        <v>1.5797000000000001</v>
      </c>
    </row>
    <row r="1460" spans="1:17" ht="15" customHeight="1" x14ac:dyDescent="0.2">
      <c r="A1460" s="3">
        <v>44302</v>
      </c>
      <c r="B1460" s="4">
        <v>26.1</v>
      </c>
      <c r="C1460" s="4">
        <v>0</v>
      </c>
      <c r="D1460" s="4">
        <v>-3.5</v>
      </c>
      <c r="E1460" s="4">
        <v>-0.1</v>
      </c>
      <c r="F1460" s="4">
        <v>17.878</v>
      </c>
      <c r="G1460" s="4">
        <v>5.0831</v>
      </c>
      <c r="H1460" s="4">
        <v>6.1115000000000004</v>
      </c>
      <c r="I1460" s="4">
        <v>7.2348999999999997</v>
      </c>
      <c r="J1460" s="4">
        <v>68.525000000000006</v>
      </c>
      <c r="K1460" s="4">
        <v>125.7813</v>
      </c>
      <c r="L1460" s="4">
        <v>134.28909999999999</v>
      </c>
      <c r="M1460" s="4">
        <v>129.75</v>
      </c>
      <c r="N1460" s="4">
        <v>2.0815000000000001</v>
      </c>
      <c r="O1460" s="4">
        <v>1.4953000000000001</v>
      </c>
      <c r="P1460" s="4">
        <v>1.524</v>
      </c>
      <c r="Q1460" s="4">
        <v>1.5938000000000001</v>
      </c>
    </row>
    <row r="1461" spans="1:17" ht="15" customHeight="1" x14ac:dyDescent="0.2">
      <c r="A1461" s="3">
        <v>44305</v>
      </c>
      <c r="B1461" s="4">
        <v>26.8</v>
      </c>
      <c r="C1461" s="4">
        <v>0.1</v>
      </c>
      <c r="D1461" s="4">
        <v>-3.1</v>
      </c>
      <c r="E1461" s="4">
        <v>0.2</v>
      </c>
      <c r="F1461" s="4">
        <v>17.886399999999998</v>
      </c>
      <c r="G1461" s="4">
        <v>5.0879000000000003</v>
      </c>
      <c r="H1461" s="4">
        <v>6.1167999999999996</v>
      </c>
      <c r="I1461" s="4">
        <v>7.2411000000000003</v>
      </c>
      <c r="J1461" s="4">
        <v>68.924999999999997</v>
      </c>
      <c r="K1461" s="4">
        <v>126.0234</v>
      </c>
      <c r="L1461" s="4">
        <v>134.5703</v>
      </c>
      <c r="M1461" s="4">
        <v>130.09379999999999</v>
      </c>
      <c r="N1461" s="4">
        <v>2.0491000000000001</v>
      </c>
      <c r="O1461" s="4">
        <v>1.4601</v>
      </c>
      <c r="P1461" s="4">
        <v>1.4919</v>
      </c>
      <c r="Q1461" s="4">
        <v>1.5585</v>
      </c>
    </row>
    <row r="1462" spans="1:17" ht="15" customHeight="1" x14ac:dyDescent="0.2">
      <c r="A1462" s="3">
        <v>44306</v>
      </c>
      <c r="B1462" s="4">
        <v>27.5</v>
      </c>
      <c r="C1462" s="4">
        <v>0.3</v>
      </c>
      <c r="D1462" s="4">
        <v>-2.8</v>
      </c>
      <c r="E1462" s="4">
        <v>0.6</v>
      </c>
      <c r="F1462" s="4">
        <v>17.8947</v>
      </c>
      <c r="G1462" s="4">
        <v>5.0926999999999998</v>
      </c>
      <c r="H1462" s="4">
        <v>6.1227</v>
      </c>
      <c r="I1462" s="4">
        <v>7.2477</v>
      </c>
      <c r="J1462" s="4">
        <v>69.314999999999998</v>
      </c>
      <c r="K1462" s="4">
        <v>126.29689999999999</v>
      </c>
      <c r="L1462" s="4">
        <v>134.91409999999999</v>
      </c>
      <c r="M1462" s="4">
        <v>130.46879999999999</v>
      </c>
      <c r="N1462" s="4">
        <v>2.0175999999999998</v>
      </c>
      <c r="O1462" s="4">
        <v>1.4201999999999999</v>
      </c>
      <c r="P1462" s="4">
        <v>1.4525999999999999</v>
      </c>
      <c r="Q1462" s="4">
        <v>1.5201</v>
      </c>
    </row>
    <row r="1463" spans="1:17" ht="15" customHeight="1" x14ac:dyDescent="0.2">
      <c r="A1463" s="3">
        <v>44307</v>
      </c>
      <c r="B1463" s="4">
        <v>26.5</v>
      </c>
      <c r="C1463" s="4">
        <v>-0.8</v>
      </c>
      <c r="D1463" s="4">
        <v>-4</v>
      </c>
      <c r="E1463" s="4">
        <v>-0.8</v>
      </c>
      <c r="F1463" s="4">
        <v>17.894400000000001</v>
      </c>
      <c r="G1463" s="4">
        <v>5.0941999999999998</v>
      </c>
      <c r="H1463" s="4">
        <v>6.1237000000000004</v>
      </c>
      <c r="I1463" s="4">
        <v>7.2487000000000004</v>
      </c>
      <c r="J1463" s="4">
        <v>69.103999999999999</v>
      </c>
      <c r="K1463" s="4">
        <v>126.1563</v>
      </c>
      <c r="L1463" s="4">
        <v>134.75</v>
      </c>
      <c r="M1463" s="4">
        <v>130.3125</v>
      </c>
      <c r="N1463" s="4">
        <v>2.0339999999999998</v>
      </c>
      <c r="O1463" s="4">
        <v>1.4432</v>
      </c>
      <c r="P1463" s="4">
        <v>1.4734</v>
      </c>
      <c r="Q1463" s="4">
        <v>1.5374000000000001</v>
      </c>
    </row>
    <row r="1464" spans="1:17" ht="15" customHeight="1" x14ac:dyDescent="0.2">
      <c r="A1464" s="3">
        <v>44308</v>
      </c>
      <c r="B1464" s="4">
        <v>25.3</v>
      </c>
      <c r="C1464" s="4">
        <v>-1.1000000000000001</v>
      </c>
      <c r="D1464" s="4">
        <v>-4.5</v>
      </c>
      <c r="E1464" s="4">
        <v>-1.5</v>
      </c>
      <c r="F1464" s="4">
        <v>17.892399999999999</v>
      </c>
      <c r="G1464" s="4">
        <v>5.0991999999999997</v>
      </c>
      <c r="H1464" s="4">
        <v>6.1269999999999998</v>
      </c>
      <c r="I1464" s="4">
        <v>7.2510000000000003</v>
      </c>
      <c r="J1464" s="4">
        <v>68.384</v>
      </c>
      <c r="K1464" s="4">
        <v>125.8047</v>
      </c>
      <c r="L1464" s="4">
        <v>134.28129999999999</v>
      </c>
      <c r="M1464" s="4">
        <v>129.78129999999999</v>
      </c>
      <c r="N1464" s="4">
        <v>2.0910000000000002</v>
      </c>
      <c r="O1464" s="4">
        <v>1.5019</v>
      </c>
      <c r="P1464" s="4">
        <v>1.5331999999999999</v>
      </c>
      <c r="Q1464" s="4">
        <v>1.5960000000000001</v>
      </c>
    </row>
    <row r="1465" spans="1:17" ht="15" customHeight="1" x14ac:dyDescent="0.2">
      <c r="A1465" s="3">
        <v>44309</v>
      </c>
      <c r="B1465" s="4">
        <v>25.8</v>
      </c>
      <c r="C1465" s="4">
        <v>-1.2</v>
      </c>
      <c r="D1465" s="4">
        <v>-4.5</v>
      </c>
      <c r="E1465" s="4">
        <v>-1.4</v>
      </c>
      <c r="F1465" s="4">
        <v>17.892199999999999</v>
      </c>
      <c r="G1465" s="4">
        <v>5.1018999999999997</v>
      </c>
      <c r="H1465" s="4">
        <v>6.1295000000000002</v>
      </c>
      <c r="I1465" s="4">
        <v>7.2531999999999996</v>
      </c>
      <c r="J1465" s="4">
        <v>68.177000000000007</v>
      </c>
      <c r="K1465" s="4">
        <v>125.8125</v>
      </c>
      <c r="L1465" s="4">
        <v>134.27340000000001</v>
      </c>
      <c r="M1465" s="4">
        <v>129.7422</v>
      </c>
      <c r="N1465" s="4">
        <v>2.1074000000000002</v>
      </c>
      <c r="O1465" s="4">
        <v>1.5023</v>
      </c>
      <c r="P1465" s="4">
        <v>1.5355000000000001</v>
      </c>
      <c r="Q1465" s="4">
        <v>1.601</v>
      </c>
    </row>
    <row r="1466" spans="1:17" ht="15" customHeight="1" x14ac:dyDescent="0.2">
      <c r="A1466" s="3">
        <v>44312</v>
      </c>
      <c r="B1466" s="4">
        <v>26.3</v>
      </c>
      <c r="C1466" s="4">
        <v>-1.3</v>
      </c>
      <c r="D1466" s="4">
        <v>-4.4000000000000004</v>
      </c>
      <c r="E1466" s="4">
        <v>-2.1</v>
      </c>
      <c r="F1466" s="4">
        <v>17.902799999999999</v>
      </c>
      <c r="G1466" s="4">
        <v>5.1067999999999998</v>
      </c>
      <c r="H1466" s="4">
        <v>6.1356999999999999</v>
      </c>
      <c r="I1466" s="4">
        <v>7.2611999999999997</v>
      </c>
      <c r="J1466" s="4">
        <v>68.73</v>
      </c>
      <c r="K1466" s="4">
        <v>126.0938</v>
      </c>
      <c r="L1466" s="4">
        <v>134.64060000000001</v>
      </c>
      <c r="M1466" s="4">
        <v>130.25</v>
      </c>
      <c r="N1466" s="4">
        <v>2.0626000000000002</v>
      </c>
      <c r="O1466" s="4">
        <v>1.4612000000000001</v>
      </c>
      <c r="P1466" s="4">
        <v>1.4933000000000001</v>
      </c>
      <c r="Q1466" s="4">
        <v>1.5486</v>
      </c>
    </row>
    <row r="1467" spans="1:17" ht="15" customHeight="1" x14ac:dyDescent="0.2">
      <c r="A1467" s="3">
        <v>44313</v>
      </c>
      <c r="B1467" s="4">
        <v>26.2</v>
      </c>
      <c r="C1467" s="4">
        <v>-1</v>
      </c>
      <c r="D1467" s="4">
        <v>-4</v>
      </c>
      <c r="E1467" s="4">
        <v>-1.9</v>
      </c>
      <c r="F1467" s="4">
        <v>17.920200000000001</v>
      </c>
      <c r="G1467" s="4">
        <v>5.1136999999999997</v>
      </c>
      <c r="H1467" s="4">
        <v>6.1448</v>
      </c>
      <c r="I1467" s="4">
        <v>7.2717999999999998</v>
      </c>
      <c r="J1467" s="4">
        <v>69.766000000000005</v>
      </c>
      <c r="K1467" s="4">
        <v>126.6172</v>
      </c>
      <c r="L1467" s="4">
        <v>135.3203</v>
      </c>
      <c r="M1467" s="4">
        <v>131.02340000000001</v>
      </c>
      <c r="N1467" s="4">
        <v>1.9796</v>
      </c>
      <c r="O1467" s="4">
        <v>1.3836999999999999</v>
      </c>
      <c r="P1467" s="4">
        <v>1.4145000000000001</v>
      </c>
      <c r="Q1467" s="4">
        <v>1.4688000000000001</v>
      </c>
    </row>
    <row r="1468" spans="1:17" ht="15" customHeight="1" x14ac:dyDescent="0.2">
      <c r="A1468" s="3">
        <v>44314</v>
      </c>
      <c r="B1468" s="4">
        <v>25</v>
      </c>
      <c r="C1468" s="4">
        <v>-3</v>
      </c>
      <c r="D1468" s="4">
        <v>-6.2</v>
      </c>
      <c r="E1468" s="4">
        <v>-3.6</v>
      </c>
      <c r="F1468" s="4">
        <v>17.923999999999999</v>
      </c>
      <c r="G1468" s="4">
        <v>5.1181999999999999</v>
      </c>
      <c r="H1468" s="4">
        <v>6.1497999999999999</v>
      </c>
      <c r="I1468" s="4">
        <v>7.2766000000000002</v>
      </c>
      <c r="J1468" s="4">
        <v>69.837999999999994</v>
      </c>
      <c r="K1468" s="4">
        <v>126.8438</v>
      </c>
      <c r="L1468" s="4">
        <v>135.5703</v>
      </c>
      <c r="M1468" s="4">
        <v>131.22659999999999</v>
      </c>
      <c r="N1468" s="4">
        <v>1.9735</v>
      </c>
      <c r="O1468" s="4">
        <v>1.3512</v>
      </c>
      <c r="P1468" s="4">
        <v>1.3865000000000001</v>
      </c>
      <c r="Q1468" s="4">
        <v>1.4486000000000001</v>
      </c>
    </row>
    <row r="1469" spans="1:17" ht="15" customHeight="1" x14ac:dyDescent="0.2">
      <c r="A1469" s="3">
        <v>44315</v>
      </c>
      <c r="B1469" s="4">
        <v>29.5</v>
      </c>
      <c r="C1469" s="4">
        <v>2</v>
      </c>
      <c r="D1469" s="4">
        <v>-0.7</v>
      </c>
      <c r="E1469" s="4">
        <v>1.8</v>
      </c>
      <c r="F1469" s="4">
        <v>17.9193</v>
      </c>
      <c r="G1469" s="4">
        <v>5.1212</v>
      </c>
      <c r="H1469" s="4">
        <v>6.1504000000000003</v>
      </c>
      <c r="I1469" s="4">
        <v>7.2756999999999996</v>
      </c>
      <c r="J1469" s="4">
        <v>68.921999999999997</v>
      </c>
      <c r="K1469" s="4">
        <v>126.25</v>
      </c>
      <c r="L1469" s="4">
        <v>134.8125</v>
      </c>
      <c r="M1469" s="4">
        <v>130.3828</v>
      </c>
      <c r="N1469" s="4">
        <v>2.0455999999999999</v>
      </c>
      <c r="O1469" s="4">
        <v>1.446</v>
      </c>
      <c r="P1469" s="4">
        <v>1.4799</v>
      </c>
      <c r="Q1469" s="4">
        <v>1.5394000000000001</v>
      </c>
    </row>
    <row r="1470" spans="1:17" ht="15" customHeight="1" x14ac:dyDescent="0.2">
      <c r="A1470" s="3">
        <v>44316</v>
      </c>
      <c r="B1470" s="4">
        <v>24.6</v>
      </c>
      <c r="C1470" s="4">
        <v>-2.8</v>
      </c>
      <c r="D1470" s="4">
        <v>-5.9</v>
      </c>
      <c r="E1470" s="4">
        <v>-2.6</v>
      </c>
      <c r="F1470" s="4">
        <v>17.924900000000001</v>
      </c>
      <c r="G1470" s="4">
        <v>5.1243999999999996</v>
      </c>
      <c r="H1470" s="4">
        <v>6.1540999999999997</v>
      </c>
      <c r="I1470" s="4">
        <v>7.2789000000000001</v>
      </c>
      <c r="J1470" s="4">
        <v>69.125</v>
      </c>
      <c r="K1470" s="4">
        <v>126.3125</v>
      </c>
      <c r="L1470" s="4">
        <v>134.9297</v>
      </c>
      <c r="M1470" s="4">
        <v>130.4375</v>
      </c>
      <c r="N1470" s="4">
        <v>2.0289999999999999</v>
      </c>
      <c r="O1470" s="4">
        <v>1.4382999999999999</v>
      </c>
      <c r="P1470" s="4">
        <v>1.4675</v>
      </c>
      <c r="Q1470" s="4">
        <v>1.5346</v>
      </c>
    </row>
    <row r="1471" spans="1:17" ht="15" customHeight="1" x14ac:dyDescent="0.2">
      <c r="A1471" s="3">
        <v>44319</v>
      </c>
      <c r="B1471" s="4">
        <v>27.9</v>
      </c>
      <c r="C1471" s="4">
        <v>0.6</v>
      </c>
      <c r="D1471" s="4">
        <v>-2.5</v>
      </c>
      <c r="E1471" s="4">
        <v>0.8</v>
      </c>
      <c r="F1471" s="4">
        <v>17.913499999999999</v>
      </c>
      <c r="G1471" s="4">
        <v>5.1226000000000003</v>
      </c>
      <c r="H1471" s="4">
        <v>6.1501999999999999</v>
      </c>
      <c r="I1471" s="4">
        <v>7.2733999999999996</v>
      </c>
      <c r="J1471" s="4">
        <v>68.132999999999996</v>
      </c>
      <c r="K1471" s="4">
        <v>125.7813</v>
      </c>
      <c r="L1471" s="4">
        <v>134.25</v>
      </c>
      <c r="M1471" s="4">
        <v>129.66409999999999</v>
      </c>
      <c r="N1471" s="4">
        <v>2.1086</v>
      </c>
      <c r="O1471" s="4">
        <v>1.5205</v>
      </c>
      <c r="P1471" s="4">
        <v>1.5491999999999999</v>
      </c>
      <c r="Q1471" s="4">
        <v>1.6166</v>
      </c>
    </row>
    <row r="1472" spans="1:17" ht="15" customHeight="1" x14ac:dyDescent="0.2">
      <c r="A1472" s="3">
        <v>44320</v>
      </c>
      <c r="B1472" s="4">
        <v>26.9</v>
      </c>
      <c r="C1472" s="4">
        <v>-0.3</v>
      </c>
      <c r="D1472" s="4">
        <v>-3.2</v>
      </c>
      <c r="E1472" s="4">
        <v>-0.3</v>
      </c>
      <c r="F1472" s="4">
        <v>17.924700000000001</v>
      </c>
      <c r="G1472" s="4">
        <v>5.1276000000000002</v>
      </c>
      <c r="H1472" s="4">
        <v>6.1562000000000001</v>
      </c>
      <c r="I1472" s="4">
        <v>7.2808000000000002</v>
      </c>
      <c r="J1472" s="4">
        <v>68.724000000000004</v>
      </c>
      <c r="K1472" s="4">
        <v>126.0625</v>
      </c>
      <c r="L1472" s="4">
        <v>134.60939999999999</v>
      </c>
      <c r="M1472" s="4">
        <v>130.1172</v>
      </c>
      <c r="N1472" s="4">
        <v>2.0605000000000002</v>
      </c>
      <c r="O1472" s="4">
        <v>1.4795</v>
      </c>
      <c r="P1472" s="4">
        <v>1.5081</v>
      </c>
      <c r="Q1472" s="4">
        <v>1.5699000000000001</v>
      </c>
    </row>
    <row r="1473" spans="1:17" ht="15" customHeight="1" x14ac:dyDescent="0.2">
      <c r="A1473" s="3">
        <v>44321</v>
      </c>
      <c r="B1473" s="4">
        <v>26.6</v>
      </c>
      <c r="C1473" s="4">
        <v>-0.5</v>
      </c>
      <c r="D1473" s="4">
        <v>-3.6</v>
      </c>
      <c r="E1473" s="4">
        <v>-0.2</v>
      </c>
      <c r="F1473" s="4">
        <v>17.9147</v>
      </c>
      <c r="G1473" s="4">
        <v>5.1265999999999998</v>
      </c>
      <c r="H1473" s="4">
        <v>6.1532</v>
      </c>
      <c r="I1473" s="4">
        <v>7.2759</v>
      </c>
      <c r="J1473" s="4">
        <v>67.841999999999999</v>
      </c>
      <c r="K1473" s="4">
        <v>125.625</v>
      </c>
      <c r="L1473" s="4">
        <v>134.03129999999999</v>
      </c>
      <c r="M1473" s="4">
        <v>129.40629999999999</v>
      </c>
      <c r="N1473" s="4">
        <v>2.1315</v>
      </c>
      <c r="O1473" s="4">
        <v>1.5475000000000001</v>
      </c>
      <c r="P1473" s="4">
        <v>1.5779000000000001</v>
      </c>
      <c r="Q1473" s="4">
        <v>1.6455</v>
      </c>
    </row>
    <row r="1474" spans="1:17" ht="15" customHeight="1" x14ac:dyDescent="0.2">
      <c r="A1474" s="3">
        <v>44322</v>
      </c>
      <c r="B1474" s="4">
        <v>25.1</v>
      </c>
      <c r="C1474" s="4">
        <v>-2</v>
      </c>
      <c r="D1474" s="4">
        <v>-4.7</v>
      </c>
      <c r="E1474" s="4">
        <v>-1.9</v>
      </c>
      <c r="F1474" s="4">
        <v>17.915299999999998</v>
      </c>
      <c r="G1474" s="4">
        <v>5.1323999999999996</v>
      </c>
      <c r="H1474" s="4">
        <v>6.1574</v>
      </c>
      <c r="I1474" s="4">
        <v>7.2797999999999998</v>
      </c>
      <c r="J1474" s="4">
        <v>67.31</v>
      </c>
      <c r="K1474" s="4">
        <v>125.375</v>
      </c>
      <c r="L1474" s="4">
        <v>133.65629999999999</v>
      </c>
      <c r="M1474" s="4">
        <v>129.02340000000001</v>
      </c>
      <c r="N1474" s="4">
        <v>2.1739999999999999</v>
      </c>
      <c r="O1474" s="4">
        <v>1.5905</v>
      </c>
      <c r="P1474" s="4">
        <v>1.6265000000000001</v>
      </c>
      <c r="Q1474" s="4">
        <v>1.6886000000000001</v>
      </c>
    </row>
    <row r="1475" spans="1:17" ht="15" customHeight="1" x14ac:dyDescent="0.2">
      <c r="A1475" s="3">
        <v>44323</v>
      </c>
      <c r="B1475" s="4">
        <v>26.9</v>
      </c>
      <c r="C1475" s="4">
        <v>-1.4</v>
      </c>
      <c r="D1475" s="4">
        <v>-3.7</v>
      </c>
      <c r="E1475" s="4">
        <v>-1</v>
      </c>
      <c r="F1475" s="4">
        <v>17.908799999999999</v>
      </c>
      <c r="G1475" s="4">
        <v>5.1334999999999997</v>
      </c>
      <c r="H1475" s="4">
        <v>6.1569000000000003</v>
      </c>
      <c r="I1475" s="4">
        <v>7.2785000000000002</v>
      </c>
      <c r="J1475" s="4">
        <v>66.680999999999997</v>
      </c>
      <c r="K1475" s="4">
        <v>125.1875</v>
      </c>
      <c r="L1475" s="4">
        <v>133.33590000000001</v>
      </c>
      <c r="M1475" s="4">
        <v>128.65629999999999</v>
      </c>
      <c r="N1475" s="4">
        <v>2.2256999999999998</v>
      </c>
      <c r="O1475" s="4">
        <v>1.6207</v>
      </c>
      <c r="P1475" s="4">
        <v>1.6660999999999999</v>
      </c>
      <c r="Q1475" s="4">
        <v>1.7282999999999999</v>
      </c>
    </row>
    <row r="1476" spans="1:17" ht="15" customHeight="1" x14ac:dyDescent="0.2">
      <c r="A1476" s="3">
        <v>44326</v>
      </c>
      <c r="B1476" s="4">
        <v>28.3</v>
      </c>
      <c r="C1476" s="4">
        <v>-0.9</v>
      </c>
      <c r="D1476" s="4">
        <v>-2.9</v>
      </c>
      <c r="E1476" s="4">
        <v>-0.3</v>
      </c>
      <c r="F1476" s="4">
        <v>17.908300000000001</v>
      </c>
      <c r="G1476" s="4">
        <v>5.1360999999999999</v>
      </c>
      <c r="H1476" s="4">
        <v>6.1593</v>
      </c>
      <c r="I1476" s="4">
        <v>7.2808000000000002</v>
      </c>
      <c r="J1476" s="4">
        <v>66.459999999999994</v>
      </c>
      <c r="K1476" s="4">
        <v>125.1875</v>
      </c>
      <c r="L1476" s="4">
        <v>133.3125</v>
      </c>
      <c r="M1476" s="4">
        <v>128.625</v>
      </c>
      <c r="N1476" s="4">
        <v>2.2435999999999998</v>
      </c>
      <c r="O1476" s="4">
        <v>1.6223000000000001</v>
      </c>
      <c r="P1476" s="4">
        <v>1.6701999999999999</v>
      </c>
      <c r="Q1476" s="4">
        <v>1.7324999999999999</v>
      </c>
    </row>
    <row r="1477" spans="1:17" ht="15" customHeight="1" x14ac:dyDescent="0.2">
      <c r="A1477" s="3">
        <v>44327</v>
      </c>
      <c r="B1477" s="4">
        <v>27.7</v>
      </c>
      <c r="C1477" s="4">
        <v>-1.6</v>
      </c>
      <c r="D1477" s="4">
        <v>-4.2</v>
      </c>
      <c r="E1477" s="4">
        <v>-1.3</v>
      </c>
      <c r="F1477" s="4">
        <v>17.900300000000001</v>
      </c>
      <c r="G1477" s="4">
        <v>5.1359000000000004</v>
      </c>
      <c r="H1477" s="4">
        <v>6.1578999999999997</v>
      </c>
      <c r="I1477" s="4">
        <v>7.2781000000000002</v>
      </c>
      <c r="J1477" s="4">
        <v>65.731999999999999</v>
      </c>
      <c r="K1477" s="4">
        <v>124.8438</v>
      </c>
      <c r="L1477" s="4">
        <v>132.90629999999999</v>
      </c>
      <c r="M1477" s="4">
        <v>128.125</v>
      </c>
      <c r="N1477" s="4">
        <v>2.3041</v>
      </c>
      <c r="O1477" s="4">
        <v>1.6763999999999999</v>
      </c>
      <c r="P1477" s="4">
        <v>1.72</v>
      </c>
      <c r="Q1477" s="4">
        <v>1.7865</v>
      </c>
    </row>
    <row r="1478" spans="1:17" ht="15" customHeight="1" x14ac:dyDescent="0.2">
      <c r="A1478" s="3">
        <v>44328</v>
      </c>
      <c r="B1478" s="4">
        <v>27.7</v>
      </c>
      <c r="C1478" s="4">
        <v>-1.4</v>
      </c>
      <c r="D1478" s="4">
        <v>-4.0999999999999996</v>
      </c>
      <c r="E1478" s="4">
        <v>-1.2</v>
      </c>
      <c r="F1478" s="4">
        <v>17.902999999999999</v>
      </c>
      <c r="G1478" s="4">
        <v>5.1384999999999996</v>
      </c>
      <c r="H1478" s="4">
        <v>6.1604999999999999</v>
      </c>
      <c r="I1478" s="4">
        <v>7.2807000000000004</v>
      </c>
      <c r="J1478" s="4">
        <v>65.731999999999999</v>
      </c>
      <c r="K1478" s="4">
        <v>124.8438</v>
      </c>
      <c r="L1478" s="4">
        <v>132.90629999999999</v>
      </c>
      <c r="M1478" s="4">
        <v>128.125</v>
      </c>
      <c r="N1478" s="4">
        <v>2.3037000000000001</v>
      </c>
      <c r="O1478" s="4">
        <v>1.6779999999999999</v>
      </c>
      <c r="P1478" s="4">
        <v>1.7213000000000001</v>
      </c>
      <c r="Q1478" s="4">
        <v>1.7874000000000001</v>
      </c>
    </row>
    <row r="1479" spans="1:17" ht="15" customHeight="1" x14ac:dyDescent="0.2">
      <c r="A1479" s="3">
        <v>44329</v>
      </c>
      <c r="B1479" s="4">
        <v>27.3</v>
      </c>
      <c r="C1479" s="4">
        <v>-1</v>
      </c>
      <c r="D1479" s="4">
        <v>-3.3</v>
      </c>
      <c r="E1479" s="4">
        <v>-0.9</v>
      </c>
      <c r="F1479" s="4">
        <v>17.917100000000001</v>
      </c>
      <c r="G1479" s="4">
        <v>5.1468999999999996</v>
      </c>
      <c r="H1479" s="4">
        <v>6.1692</v>
      </c>
      <c r="I1479" s="4">
        <v>7.2906000000000004</v>
      </c>
      <c r="J1479" s="4">
        <v>66.126999999999995</v>
      </c>
      <c r="K1479" s="4">
        <v>124.9063</v>
      </c>
      <c r="L1479" s="4">
        <v>132.9922</v>
      </c>
      <c r="M1479" s="4">
        <v>128.3125</v>
      </c>
      <c r="N1479" s="4">
        <v>2.2696000000000001</v>
      </c>
      <c r="O1479" s="4">
        <v>1.6732</v>
      </c>
      <c r="P1479" s="4">
        <v>1.7150000000000001</v>
      </c>
      <c r="Q1479" s="4">
        <v>1.77</v>
      </c>
    </row>
    <row r="1480" spans="1:17" ht="15" customHeight="1" x14ac:dyDescent="0.2">
      <c r="A1480" s="3">
        <v>44330</v>
      </c>
      <c r="B1480" s="4">
        <v>27.2</v>
      </c>
      <c r="C1480" s="4">
        <v>-1.6</v>
      </c>
      <c r="D1480" s="4">
        <v>-3.8</v>
      </c>
      <c r="E1480" s="4">
        <v>-1</v>
      </c>
      <c r="F1480" s="4">
        <v>17.923500000000001</v>
      </c>
      <c r="G1480" s="4">
        <v>5.1510999999999996</v>
      </c>
      <c r="H1480" s="4">
        <v>6.1740000000000004</v>
      </c>
      <c r="I1480" s="4">
        <v>7.2954999999999997</v>
      </c>
      <c r="J1480" s="4">
        <v>66.375</v>
      </c>
      <c r="K1480" s="4">
        <v>125.0938</v>
      </c>
      <c r="L1480" s="4">
        <v>133.21879999999999</v>
      </c>
      <c r="M1480" s="4">
        <v>128.52340000000001</v>
      </c>
      <c r="N1480" s="4">
        <v>2.2486000000000002</v>
      </c>
      <c r="O1480" s="4">
        <v>1.6463000000000001</v>
      </c>
      <c r="P1480" s="4">
        <v>1.6893</v>
      </c>
      <c r="Q1480" s="4">
        <v>1.7484999999999999</v>
      </c>
    </row>
    <row r="1481" spans="1:17" ht="15" customHeight="1" x14ac:dyDescent="0.2">
      <c r="A1481" s="3">
        <v>44333</v>
      </c>
      <c r="B1481" s="4">
        <v>27.4</v>
      </c>
      <c r="C1481" s="4">
        <v>-2</v>
      </c>
      <c r="D1481" s="4">
        <v>-4</v>
      </c>
      <c r="E1481" s="4">
        <v>-0.8</v>
      </c>
      <c r="F1481" s="4">
        <v>17.920100000000001</v>
      </c>
      <c r="G1481" s="4">
        <v>5.1527000000000003</v>
      </c>
      <c r="H1481" s="4">
        <v>6.1746999999999996</v>
      </c>
      <c r="I1481" s="4">
        <v>7.2950999999999997</v>
      </c>
      <c r="J1481" s="4">
        <v>65.957999999999998</v>
      </c>
      <c r="K1481" s="4">
        <v>124.9688</v>
      </c>
      <c r="L1481" s="4">
        <v>133.02340000000001</v>
      </c>
      <c r="M1481" s="4">
        <v>128.2422</v>
      </c>
      <c r="N1481" s="4">
        <v>2.2831000000000001</v>
      </c>
      <c r="O1481" s="4">
        <v>1.6669</v>
      </c>
      <c r="P1481" s="4">
        <v>1.7139</v>
      </c>
      <c r="Q1481" s="4">
        <v>1.7791999999999999</v>
      </c>
    </row>
    <row r="1482" spans="1:17" ht="15" customHeight="1" x14ac:dyDescent="0.2">
      <c r="A1482" s="3">
        <v>44334</v>
      </c>
      <c r="B1482" s="4">
        <v>28</v>
      </c>
      <c r="C1482" s="4">
        <v>-1.2</v>
      </c>
      <c r="D1482" s="4">
        <v>-3.4</v>
      </c>
      <c r="E1482" s="4">
        <v>-0.3</v>
      </c>
      <c r="F1482" s="4">
        <v>17.916399999999999</v>
      </c>
      <c r="G1482" s="4">
        <v>5.1535000000000002</v>
      </c>
      <c r="H1482" s="4">
        <v>6.1745999999999999</v>
      </c>
      <c r="I1482" s="4">
        <v>7.2944000000000004</v>
      </c>
      <c r="J1482" s="4">
        <v>65.524000000000001</v>
      </c>
      <c r="K1482" s="4">
        <v>124.75</v>
      </c>
      <c r="L1482" s="4">
        <v>132.7422</v>
      </c>
      <c r="M1482" s="4">
        <v>127.9297</v>
      </c>
      <c r="N1482" s="4">
        <v>2.3191000000000002</v>
      </c>
      <c r="O1482" s="4">
        <v>1.7018</v>
      </c>
      <c r="P1482" s="4">
        <v>1.7487999999999999</v>
      </c>
      <c r="Q1482" s="4">
        <v>1.8132999999999999</v>
      </c>
    </row>
    <row r="1483" spans="1:17" ht="15" customHeight="1" x14ac:dyDescent="0.2">
      <c r="A1483" s="3">
        <v>44335</v>
      </c>
      <c r="B1483" s="4">
        <v>27.6</v>
      </c>
      <c r="C1483" s="4">
        <v>-1.1000000000000001</v>
      </c>
      <c r="D1483" s="4">
        <v>-3.8</v>
      </c>
      <c r="E1483" s="4">
        <v>-0.9</v>
      </c>
      <c r="F1483" s="4">
        <v>17.923500000000001</v>
      </c>
      <c r="G1483" s="4">
        <v>5.1571999999999996</v>
      </c>
      <c r="H1483" s="4">
        <v>6.1794000000000002</v>
      </c>
      <c r="I1483" s="4">
        <v>7.2999000000000001</v>
      </c>
      <c r="J1483" s="4">
        <v>65.817999999999998</v>
      </c>
      <c r="K1483" s="4">
        <v>124.875</v>
      </c>
      <c r="L1483" s="4">
        <v>132.96879999999999</v>
      </c>
      <c r="M1483" s="4">
        <v>128.1953</v>
      </c>
      <c r="N1483" s="4">
        <v>2.2942</v>
      </c>
      <c r="O1483" s="4">
        <v>1.6843999999999999</v>
      </c>
      <c r="P1483" s="4">
        <v>1.7230000000000001</v>
      </c>
      <c r="Q1483" s="4">
        <v>1.7859</v>
      </c>
    </row>
    <row r="1484" spans="1:17" ht="15" customHeight="1" x14ac:dyDescent="0.2">
      <c r="A1484" s="3">
        <v>44336</v>
      </c>
      <c r="B1484" s="4">
        <v>29.1</v>
      </c>
      <c r="C1484" s="4">
        <v>-1.3</v>
      </c>
      <c r="D1484" s="4">
        <v>-3.4</v>
      </c>
      <c r="E1484" s="4">
        <v>-0.5</v>
      </c>
      <c r="F1484" s="4">
        <v>17.9223</v>
      </c>
      <c r="G1484" s="4">
        <v>5.1642000000000001</v>
      </c>
      <c r="H1484" s="4">
        <v>6.1851000000000003</v>
      </c>
      <c r="I1484" s="4">
        <v>7.3047000000000004</v>
      </c>
      <c r="J1484" s="4">
        <v>65.188000000000002</v>
      </c>
      <c r="K1484" s="4">
        <v>124.7734</v>
      </c>
      <c r="L1484" s="4">
        <v>132.7578</v>
      </c>
      <c r="M1484" s="4">
        <v>127.9063</v>
      </c>
      <c r="N1484" s="4">
        <v>2.3460000000000001</v>
      </c>
      <c r="O1484" s="4">
        <v>1.7045999999999999</v>
      </c>
      <c r="P1484" s="4">
        <v>1.7521</v>
      </c>
      <c r="Q1484" s="4">
        <v>1.8191999999999999</v>
      </c>
    </row>
    <row r="1485" spans="1:17" ht="15" customHeight="1" x14ac:dyDescent="0.2">
      <c r="A1485" s="3">
        <v>44337</v>
      </c>
      <c r="B1485" s="4">
        <v>30.4</v>
      </c>
      <c r="C1485" s="4">
        <v>-0.6</v>
      </c>
      <c r="D1485" s="4">
        <v>-3.2</v>
      </c>
      <c r="E1485" s="4">
        <v>0.3</v>
      </c>
      <c r="F1485" s="4">
        <v>17.918800000000001</v>
      </c>
      <c r="G1485" s="4">
        <v>5.1658999999999997</v>
      </c>
      <c r="H1485" s="4">
        <v>6.1863999999999999</v>
      </c>
      <c r="I1485" s="4">
        <v>7.3051000000000004</v>
      </c>
      <c r="J1485" s="4">
        <v>64.777000000000001</v>
      </c>
      <c r="K1485" s="4">
        <v>124.6563</v>
      </c>
      <c r="L1485" s="4">
        <v>132.625</v>
      </c>
      <c r="M1485" s="4">
        <v>127.70310000000001</v>
      </c>
      <c r="N1485" s="4">
        <v>2.3805999999999998</v>
      </c>
      <c r="O1485" s="4">
        <v>1.724</v>
      </c>
      <c r="P1485" s="4">
        <v>1.7693000000000001</v>
      </c>
      <c r="Q1485" s="4">
        <v>1.8416999999999999</v>
      </c>
    </row>
    <row r="1486" spans="1:17" ht="15" customHeight="1" x14ac:dyDescent="0.2">
      <c r="A1486" s="3">
        <v>44340</v>
      </c>
      <c r="B1486" s="4">
        <v>28.4</v>
      </c>
      <c r="C1486" s="4">
        <v>-2</v>
      </c>
      <c r="D1486" s="4">
        <v>-4.5</v>
      </c>
      <c r="E1486" s="4">
        <v>-1.2</v>
      </c>
      <c r="F1486" s="4">
        <v>17.934100000000001</v>
      </c>
      <c r="G1486" s="4">
        <v>5.1718999999999999</v>
      </c>
      <c r="H1486" s="4">
        <v>6.1940999999999997</v>
      </c>
      <c r="I1486" s="4">
        <v>7.3140999999999998</v>
      </c>
      <c r="J1486" s="4">
        <v>65.613</v>
      </c>
      <c r="K1486" s="4">
        <v>125.0625</v>
      </c>
      <c r="L1486" s="4">
        <v>133.14060000000001</v>
      </c>
      <c r="M1486" s="4">
        <v>128.29689999999999</v>
      </c>
      <c r="N1486" s="4">
        <v>2.3096000000000001</v>
      </c>
      <c r="O1486" s="4">
        <v>1.6638999999999999</v>
      </c>
      <c r="P1486" s="4">
        <v>1.7091000000000001</v>
      </c>
      <c r="Q1486" s="4">
        <v>1.7795000000000001</v>
      </c>
    </row>
    <row r="1487" spans="1:17" ht="15" customHeight="1" x14ac:dyDescent="0.2">
      <c r="A1487" s="3">
        <v>44341</v>
      </c>
      <c r="B1487" s="4">
        <v>29.3</v>
      </c>
      <c r="C1487" s="4">
        <v>-0.4</v>
      </c>
      <c r="D1487" s="4">
        <v>-2.2999999999999998</v>
      </c>
      <c r="E1487" s="4">
        <v>0.5</v>
      </c>
      <c r="F1487" s="4">
        <v>17.938500000000001</v>
      </c>
      <c r="G1487" s="4">
        <v>5.1742999999999997</v>
      </c>
      <c r="H1487" s="4">
        <v>6.1959</v>
      </c>
      <c r="I1487" s="4">
        <v>7.3163999999999998</v>
      </c>
      <c r="J1487" s="4">
        <v>65.721999999999994</v>
      </c>
      <c r="K1487" s="4">
        <v>125.0313</v>
      </c>
      <c r="L1487" s="4">
        <v>133.0625</v>
      </c>
      <c r="M1487" s="4">
        <v>128.26560000000001</v>
      </c>
      <c r="N1487" s="4">
        <v>2.3001</v>
      </c>
      <c r="O1487" s="4">
        <v>1.6701999999999999</v>
      </c>
      <c r="P1487" s="4">
        <v>1.7197</v>
      </c>
      <c r="Q1487" s="4">
        <v>1.7837000000000001</v>
      </c>
    </row>
    <row r="1488" spans="1:17" ht="15" customHeight="1" x14ac:dyDescent="0.2">
      <c r="A1488" s="3">
        <v>44342</v>
      </c>
      <c r="B1488" s="4">
        <v>29</v>
      </c>
      <c r="C1488" s="4">
        <v>0.5</v>
      </c>
      <c r="D1488" s="4">
        <v>-2</v>
      </c>
      <c r="E1488" s="4">
        <v>1.2</v>
      </c>
      <c r="F1488" s="4">
        <v>17.946200000000001</v>
      </c>
      <c r="G1488" s="4">
        <v>5.1776</v>
      </c>
      <c r="H1488" s="4">
        <v>6.2</v>
      </c>
      <c r="I1488" s="4">
        <v>7.3205999999999998</v>
      </c>
      <c r="J1488" s="4">
        <v>66.058000000000007</v>
      </c>
      <c r="K1488" s="4">
        <v>125.1172</v>
      </c>
      <c r="L1488" s="4">
        <v>133.21090000000001</v>
      </c>
      <c r="M1488" s="4">
        <v>128.41409999999999</v>
      </c>
      <c r="N1488" s="4">
        <v>2.2717000000000001</v>
      </c>
      <c r="O1488" s="4">
        <v>1.6588000000000001</v>
      </c>
      <c r="P1488" s="4">
        <v>1.7034</v>
      </c>
      <c r="Q1488" s="4">
        <v>1.7687999999999999</v>
      </c>
    </row>
    <row r="1489" spans="1:17" ht="15" customHeight="1" x14ac:dyDescent="0.2">
      <c r="A1489" s="3">
        <v>44343</v>
      </c>
      <c r="B1489" s="4">
        <v>27.7</v>
      </c>
      <c r="C1489" s="4">
        <v>-0.2</v>
      </c>
      <c r="D1489" s="4">
        <v>-2.7</v>
      </c>
      <c r="E1489" s="4">
        <v>0.1</v>
      </c>
      <c r="F1489" s="4">
        <v>17.940200000000001</v>
      </c>
      <c r="G1489" s="4">
        <v>5.1814</v>
      </c>
      <c r="H1489" s="4">
        <v>6.2012</v>
      </c>
      <c r="I1489" s="4">
        <v>7.3204000000000002</v>
      </c>
      <c r="J1489" s="4">
        <v>65.099999999999994</v>
      </c>
      <c r="K1489" s="4">
        <v>124.6172</v>
      </c>
      <c r="L1489" s="4">
        <v>132.53129999999999</v>
      </c>
      <c r="M1489" s="4">
        <v>127.6563</v>
      </c>
      <c r="N1489" s="4">
        <v>2.351</v>
      </c>
      <c r="O1489" s="4">
        <v>1.7394000000000001</v>
      </c>
      <c r="P1489" s="4">
        <v>1.7882</v>
      </c>
      <c r="Q1489" s="4">
        <v>1.8517999999999999</v>
      </c>
    </row>
    <row r="1490" spans="1:17" ht="15" customHeight="1" x14ac:dyDescent="0.2">
      <c r="A1490" s="3">
        <v>44344</v>
      </c>
      <c r="B1490" s="4">
        <v>30.4</v>
      </c>
      <c r="C1490" s="4">
        <v>1.6</v>
      </c>
      <c r="D1490" s="4">
        <v>-1</v>
      </c>
      <c r="E1490" s="4">
        <v>1.7</v>
      </c>
      <c r="F1490" s="4">
        <v>17.932400000000001</v>
      </c>
      <c r="G1490" s="4">
        <v>5.1820000000000004</v>
      </c>
      <c r="H1490" s="4">
        <v>6.2004000000000001</v>
      </c>
      <c r="I1490" s="4">
        <v>7.3188000000000004</v>
      </c>
      <c r="J1490" s="4">
        <v>64.408000000000001</v>
      </c>
      <c r="K1490" s="4">
        <v>124.375</v>
      </c>
      <c r="L1490" s="4">
        <v>132.1875</v>
      </c>
      <c r="M1490" s="4">
        <v>127.26560000000001</v>
      </c>
      <c r="N1490" s="4">
        <v>2.4096000000000002</v>
      </c>
      <c r="O1490" s="4">
        <v>1.7778</v>
      </c>
      <c r="P1490" s="4">
        <v>1.8306</v>
      </c>
      <c r="Q1490" s="4">
        <v>1.8943000000000001</v>
      </c>
    </row>
    <row r="1491" spans="1:17" ht="15" customHeight="1" x14ac:dyDescent="0.2">
      <c r="A1491" s="3">
        <v>44347</v>
      </c>
      <c r="B1491" s="4">
        <v>30.4</v>
      </c>
      <c r="C1491" s="4">
        <v>1.8</v>
      </c>
      <c r="D1491" s="4">
        <v>-0.9</v>
      </c>
      <c r="E1491" s="4">
        <v>1.8</v>
      </c>
      <c r="F1491" s="4">
        <v>17.932400000000001</v>
      </c>
      <c r="G1491" s="4">
        <v>5.1845999999999997</v>
      </c>
      <c r="H1491" s="4">
        <v>6.2030000000000003</v>
      </c>
      <c r="I1491" s="4">
        <v>7.3215000000000003</v>
      </c>
      <c r="J1491" s="4">
        <v>64.408000000000001</v>
      </c>
      <c r="K1491" s="4">
        <v>124.375</v>
      </c>
      <c r="L1491" s="4">
        <v>132.1875</v>
      </c>
      <c r="M1491" s="4">
        <v>127.26560000000001</v>
      </c>
      <c r="N1491" s="4">
        <v>2.4096000000000002</v>
      </c>
      <c r="O1491" s="4">
        <v>1.7794000000000001</v>
      </c>
      <c r="P1491" s="4">
        <v>1.8319000000000001</v>
      </c>
      <c r="Q1491" s="4">
        <v>1.8951</v>
      </c>
    </row>
    <row r="1492" spans="1:17" ht="15" customHeight="1" x14ac:dyDescent="0.2">
      <c r="A1492" s="3">
        <v>44348</v>
      </c>
      <c r="B1492" s="4">
        <v>28.5</v>
      </c>
      <c r="C1492" s="4">
        <v>-0.5</v>
      </c>
      <c r="D1492" s="4">
        <v>-2.9</v>
      </c>
      <c r="E1492" s="4">
        <v>-0.1</v>
      </c>
      <c r="F1492" s="4">
        <v>17.942399999999999</v>
      </c>
      <c r="G1492" s="4">
        <v>5.1890000000000001</v>
      </c>
      <c r="H1492" s="4">
        <v>6.2085999999999997</v>
      </c>
      <c r="I1492" s="4">
        <v>7.3274999999999997</v>
      </c>
      <c r="J1492" s="4">
        <v>64.885999999999996</v>
      </c>
      <c r="K1492" s="4">
        <v>124.5938</v>
      </c>
      <c r="L1492" s="4">
        <v>132.4922</v>
      </c>
      <c r="M1492" s="4">
        <v>127.5859</v>
      </c>
      <c r="N1492" s="4">
        <v>2.3683999999999998</v>
      </c>
      <c r="O1492" s="4">
        <v>1.7476</v>
      </c>
      <c r="P1492" s="4">
        <v>1.7968</v>
      </c>
      <c r="Q1492" s="4">
        <v>1.8617999999999999</v>
      </c>
    </row>
    <row r="1493" spans="1:17" ht="15" customHeight="1" x14ac:dyDescent="0.2">
      <c r="A1493" s="3">
        <v>44349</v>
      </c>
      <c r="B1493" s="4">
        <v>29.3</v>
      </c>
      <c r="C1493" s="4">
        <v>0.5</v>
      </c>
      <c r="D1493" s="4">
        <v>-2</v>
      </c>
      <c r="E1493" s="4">
        <v>0.8</v>
      </c>
      <c r="F1493" s="4">
        <v>17.948499999999999</v>
      </c>
      <c r="G1493" s="4">
        <v>5.1916000000000002</v>
      </c>
      <c r="H1493" s="4">
        <v>6.2115999999999998</v>
      </c>
      <c r="I1493" s="4">
        <v>7.3311999999999999</v>
      </c>
      <c r="J1493" s="4">
        <v>65.111999999999995</v>
      </c>
      <c r="K1493" s="4">
        <v>124.5859</v>
      </c>
      <c r="L1493" s="4">
        <v>132.53129999999999</v>
      </c>
      <c r="M1493" s="4">
        <v>127.6797</v>
      </c>
      <c r="N1493" s="4">
        <v>2.3489</v>
      </c>
      <c r="O1493" s="4">
        <v>1.7504</v>
      </c>
      <c r="P1493" s="4">
        <v>1.7934000000000001</v>
      </c>
      <c r="Q1493" s="4">
        <v>1.8527</v>
      </c>
    </row>
    <row r="1494" spans="1:17" ht="15" customHeight="1" x14ac:dyDescent="0.2">
      <c r="A1494" s="3">
        <v>44350</v>
      </c>
      <c r="B1494" s="4">
        <v>26.6</v>
      </c>
      <c r="C1494" s="4">
        <v>-0.4</v>
      </c>
      <c r="D1494" s="4">
        <v>-2.8</v>
      </c>
      <c r="E1494" s="4">
        <v>-0.7</v>
      </c>
      <c r="F1494" s="4">
        <v>17.956</v>
      </c>
      <c r="G1494" s="4">
        <v>5.1980000000000004</v>
      </c>
      <c r="H1494" s="4">
        <v>6.2176</v>
      </c>
      <c r="I1494" s="4">
        <v>7.3373999999999997</v>
      </c>
      <c r="J1494" s="4">
        <v>65.063999999999993</v>
      </c>
      <c r="K1494" s="4">
        <v>124.4063</v>
      </c>
      <c r="L1494" s="4">
        <v>132.34379999999999</v>
      </c>
      <c r="M1494" s="4">
        <v>127.5313</v>
      </c>
      <c r="N1494" s="4">
        <v>2.3519999999999999</v>
      </c>
      <c r="O1494" s="4">
        <v>1.7823</v>
      </c>
      <c r="P1494" s="4">
        <v>1.8196000000000001</v>
      </c>
      <c r="Q1494" s="4">
        <v>1.871</v>
      </c>
    </row>
    <row r="1495" spans="1:17" ht="15" customHeight="1" x14ac:dyDescent="0.2">
      <c r="A1495" s="3">
        <v>44351</v>
      </c>
      <c r="B1495" s="4">
        <v>26.6</v>
      </c>
      <c r="C1495" s="4">
        <v>0.5</v>
      </c>
      <c r="D1495" s="4">
        <v>-2.2999999999999998</v>
      </c>
      <c r="E1495" s="4">
        <v>0</v>
      </c>
      <c r="F1495" s="4">
        <v>17.958300000000001</v>
      </c>
      <c r="G1495" s="4">
        <v>5.2000999999999999</v>
      </c>
      <c r="H1495" s="4">
        <v>6.2195</v>
      </c>
      <c r="I1495" s="4">
        <v>7.3391000000000002</v>
      </c>
      <c r="J1495" s="4">
        <v>65.031000000000006</v>
      </c>
      <c r="K1495" s="4">
        <v>124.3438</v>
      </c>
      <c r="L1495" s="4">
        <v>132.27340000000001</v>
      </c>
      <c r="M1495" s="4">
        <v>127.4375</v>
      </c>
      <c r="N1495" s="4">
        <v>2.3544</v>
      </c>
      <c r="O1495" s="4">
        <v>1.7934000000000001</v>
      </c>
      <c r="P1495" s="4">
        <v>1.8292999999999999</v>
      </c>
      <c r="Q1495" s="4">
        <v>1.8817999999999999</v>
      </c>
    </row>
    <row r="1496" spans="1:17" ht="15" customHeight="1" x14ac:dyDescent="0.2">
      <c r="A1496" s="3">
        <v>44354</v>
      </c>
      <c r="B1496" s="4">
        <v>26.6</v>
      </c>
      <c r="C1496" s="4">
        <v>0.6</v>
      </c>
      <c r="D1496" s="4">
        <v>-2.2000000000000002</v>
      </c>
      <c r="E1496" s="4">
        <v>0.1</v>
      </c>
      <c r="F1496" s="4">
        <v>17.960999999999999</v>
      </c>
      <c r="G1496" s="4">
        <v>5.2027000000000001</v>
      </c>
      <c r="H1496" s="4">
        <v>6.2221000000000002</v>
      </c>
      <c r="I1496" s="4">
        <v>7.3417000000000003</v>
      </c>
      <c r="J1496" s="4">
        <v>65.031000000000006</v>
      </c>
      <c r="K1496" s="4">
        <v>124.3438</v>
      </c>
      <c r="L1496" s="4">
        <v>132.27340000000001</v>
      </c>
      <c r="M1496" s="4">
        <v>127.4375</v>
      </c>
      <c r="N1496" s="4">
        <v>2.3540000000000001</v>
      </c>
      <c r="O1496" s="4">
        <v>1.7948999999999999</v>
      </c>
      <c r="P1496" s="4">
        <v>1.8305</v>
      </c>
      <c r="Q1496" s="4">
        <v>1.8826000000000001</v>
      </c>
    </row>
    <row r="1497" spans="1:17" ht="15" customHeight="1" x14ac:dyDescent="0.2">
      <c r="A1497" s="3">
        <v>44355</v>
      </c>
      <c r="B1497" s="4">
        <v>26.5</v>
      </c>
      <c r="C1497" s="4">
        <v>0.3</v>
      </c>
      <c r="D1497" s="4">
        <v>-2.7</v>
      </c>
      <c r="E1497" s="4">
        <v>-0.3</v>
      </c>
      <c r="F1497" s="4">
        <v>17.959199999999999</v>
      </c>
      <c r="G1497" s="4">
        <v>5.2039999999999997</v>
      </c>
      <c r="H1497" s="4">
        <v>6.2229999999999999</v>
      </c>
      <c r="I1497" s="4">
        <v>7.3419999999999996</v>
      </c>
      <c r="J1497" s="4">
        <v>64.733000000000004</v>
      </c>
      <c r="K1497" s="4">
        <v>124.1797</v>
      </c>
      <c r="L1497" s="4">
        <v>132.09379999999999</v>
      </c>
      <c r="M1497" s="4">
        <v>127.2188</v>
      </c>
      <c r="N1497" s="4">
        <v>2.379</v>
      </c>
      <c r="O1497" s="4">
        <v>1.8213999999999999</v>
      </c>
      <c r="P1497" s="4">
        <v>1.8532999999999999</v>
      </c>
      <c r="Q1497" s="4">
        <v>1.9067000000000001</v>
      </c>
    </row>
    <row r="1498" spans="1:17" ht="15" customHeight="1" x14ac:dyDescent="0.2">
      <c r="A1498" s="3">
        <v>44356</v>
      </c>
      <c r="B1498" s="4">
        <v>28</v>
      </c>
      <c r="C1498" s="4">
        <v>2.2000000000000002</v>
      </c>
      <c r="D1498" s="4">
        <v>-1.3</v>
      </c>
      <c r="E1498" s="4">
        <v>0.7</v>
      </c>
      <c r="F1498" s="4">
        <v>17.962299999999999</v>
      </c>
      <c r="G1498" s="4">
        <v>5.2069999999999999</v>
      </c>
      <c r="H1498" s="4">
        <v>6.2262000000000004</v>
      </c>
      <c r="I1498" s="4">
        <v>7.3456000000000001</v>
      </c>
      <c r="J1498" s="4">
        <v>64.753</v>
      </c>
      <c r="K1498" s="4">
        <v>124.2188</v>
      </c>
      <c r="L1498" s="4">
        <v>132.15629999999999</v>
      </c>
      <c r="M1498" s="4">
        <v>127.3125</v>
      </c>
      <c r="N1498" s="4">
        <v>2.3769</v>
      </c>
      <c r="O1498" s="4">
        <v>1.8169999999999999</v>
      </c>
      <c r="P1498" s="4">
        <v>1.847</v>
      </c>
      <c r="Q1498" s="4">
        <v>1.8976</v>
      </c>
    </row>
    <row r="1499" spans="1:17" ht="15" customHeight="1" x14ac:dyDescent="0.2">
      <c r="A1499" s="3">
        <v>44357</v>
      </c>
      <c r="B1499" s="4">
        <v>28.9</v>
      </c>
      <c r="C1499" s="4">
        <v>2.8</v>
      </c>
      <c r="D1499" s="4">
        <v>-0.3</v>
      </c>
      <c r="E1499" s="4">
        <v>1.6</v>
      </c>
      <c r="F1499" s="4">
        <v>17.9697</v>
      </c>
      <c r="G1499" s="4">
        <v>5.2150999999999996</v>
      </c>
      <c r="H1499" s="4">
        <v>6.234</v>
      </c>
      <c r="I1499" s="4">
        <v>7.3536000000000001</v>
      </c>
      <c r="J1499" s="4">
        <v>64.698999999999998</v>
      </c>
      <c r="K1499" s="4">
        <v>124.25</v>
      </c>
      <c r="L1499" s="4">
        <v>132.15629999999999</v>
      </c>
      <c r="M1499" s="4">
        <v>127.3203</v>
      </c>
      <c r="N1499" s="4">
        <v>2.3803999999999998</v>
      </c>
      <c r="O1499" s="4">
        <v>1.8168</v>
      </c>
      <c r="P1499" s="4">
        <v>1.8508</v>
      </c>
      <c r="Q1499" s="4">
        <v>1.8992</v>
      </c>
    </row>
    <row r="1500" spans="1:17" ht="15" customHeight="1" x14ac:dyDescent="0.2">
      <c r="A1500" s="3">
        <v>44358</v>
      </c>
      <c r="B1500" s="4">
        <v>27.4</v>
      </c>
      <c r="C1500" s="4">
        <v>1.1000000000000001</v>
      </c>
      <c r="D1500" s="4">
        <v>-2.1</v>
      </c>
      <c r="E1500" s="4">
        <v>0.2</v>
      </c>
      <c r="F1500" s="4">
        <v>17.972999999999999</v>
      </c>
      <c r="G1500" s="4">
        <v>5.2178000000000004</v>
      </c>
      <c r="H1500" s="4">
        <v>6.2367999999999997</v>
      </c>
      <c r="I1500" s="4">
        <v>7.3560999999999996</v>
      </c>
      <c r="J1500" s="4">
        <v>64.736000000000004</v>
      </c>
      <c r="K1500" s="4">
        <v>124.2578</v>
      </c>
      <c r="L1500" s="4">
        <v>132.17189999999999</v>
      </c>
      <c r="M1500" s="4">
        <v>127.3125</v>
      </c>
      <c r="N1500" s="4">
        <v>2.3769</v>
      </c>
      <c r="O1500" s="4">
        <v>1.8170999999999999</v>
      </c>
      <c r="P1500" s="4">
        <v>1.8502000000000001</v>
      </c>
      <c r="Q1500" s="4">
        <v>1.9009</v>
      </c>
    </row>
    <row r="1501" spans="1:17" ht="15" customHeight="1" x14ac:dyDescent="0.2">
      <c r="A1501" s="3">
        <v>44361</v>
      </c>
      <c r="B1501" s="4">
        <v>25.4</v>
      </c>
      <c r="C1501" s="4">
        <v>0.1</v>
      </c>
      <c r="D1501" s="4">
        <v>-2.9</v>
      </c>
      <c r="E1501" s="4">
        <v>-1</v>
      </c>
      <c r="F1501" s="4">
        <v>17.985399999999998</v>
      </c>
      <c r="G1501" s="4">
        <v>5.2226999999999997</v>
      </c>
      <c r="H1501" s="4">
        <v>6.2428999999999997</v>
      </c>
      <c r="I1501" s="4">
        <v>7.3635000000000002</v>
      </c>
      <c r="J1501" s="4">
        <v>65.376999999999995</v>
      </c>
      <c r="K1501" s="4">
        <v>124.5313</v>
      </c>
      <c r="L1501" s="4">
        <v>132.53129999999999</v>
      </c>
      <c r="M1501" s="4">
        <v>127.75</v>
      </c>
      <c r="N1501" s="4">
        <v>2.3224</v>
      </c>
      <c r="O1501" s="4">
        <v>1.7771999999999999</v>
      </c>
      <c r="P1501" s="4">
        <v>1.8087</v>
      </c>
      <c r="Q1501" s="4">
        <v>1.8552999999999999</v>
      </c>
    </row>
    <row r="1502" spans="1:17" ht="15" customHeight="1" x14ac:dyDescent="0.2">
      <c r="A1502" s="3">
        <v>44362</v>
      </c>
      <c r="B1502" s="4">
        <v>25.2</v>
      </c>
      <c r="C1502" s="4">
        <v>-0.5</v>
      </c>
      <c r="D1502" s="4">
        <v>-3.6</v>
      </c>
      <c r="E1502" s="4">
        <v>-1.4</v>
      </c>
      <c r="F1502" s="4">
        <v>17.988900000000001</v>
      </c>
      <c r="G1502" s="4">
        <v>5.2252999999999998</v>
      </c>
      <c r="H1502" s="4">
        <v>6.2458</v>
      </c>
      <c r="I1502" s="4">
        <v>7.3663999999999996</v>
      </c>
      <c r="J1502" s="4">
        <v>65.432000000000002</v>
      </c>
      <c r="K1502" s="4">
        <v>124.5313</v>
      </c>
      <c r="L1502" s="4">
        <v>132.5625</v>
      </c>
      <c r="M1502" s="4">
        <v>127.7813</v>
      </c>
      <c r="N1502" s="4">
        <v>2.3174000000000001</v>
      </c>
      <c r="O1502" s="4">
        <v>1.7787999999999999</v>
      </c>
      <c r="P1502" s="4">
        <v>1.8062</v>
      </c>
      <c r="Q1502" s="4">
        <v>1.8528</v>
      </c>
    </row>
    <row r="1503" spans="1:17" ht="15" customHeight="1" x14ac:dyDescent="0.2">
      <c r="A1503" s="3">
        <v>44363</v>
      </c>
      <c r="B1503" s="4">
        <v>26.8</v>
      </c>
      <c r="C1503" s="4">
        <v>1.9</v>
      </c>
      <c r="D1503" s="4">
        <v>-1.2</v>
      </c>
      <c r="E1503" s="4">
        <v>0.7</v>
      </c>
      <c r="F1503" s="4">
        <v>18.0001</v>
      </c>
      <c r="G1503" s="4">
        <v>5.2305999999999999</v>
      </c>
      <c r="H1503" s="4">
        <v>6.2523999999999997</v>
      </c>
      <c r="I1503" s="4">
        <v>7.3739999999999997</v>
      </c>
      <c r="J1503" s="4">
        <v>66.001999999999995</v>
      </c>
      <c r="K1503" s="4">
        <v>124.8438</v>
      </c>
      <c r="L1503" s="4">
        <v>132.96879999999999</v>
      </c>
      <c r="M1503" s="4">
        <v>128.2422</v>
      </c>
      <c r="N1503" s="4">
        <v>2.2694000000000001</v>
      </c>
      <c r="O1503" s="4">
        <v>1.7331000000000001</v>
      </c>
      <c r="P1503" s="4">
        <v>1.7593000000000001</v>
      </c>
      <c r="Q1503" s="4">
        <v>1.8049999999999999</v>
      </c>
    </row>
    <row r="1504" spans="1:17" ht="15" customHeight="1" x14ac:dyDescent="0.2">
      <c r="A1504" s="3">
        <v>44364</v>
      </c>
      <c r="B1504" s="4">
        <v>26</v>
      </c>
      <c r="C1504" s="4">
        <v>1.1000000000000001</v>
      </c>
      <c r="D1504" s="4">
        <v>-2.2999999999999998</v>
      </c>
      <c r="E1504" s="4">
        <v>0.2</v>
      </c>
      <c r="F1504" s="4">
        <v>17.996200000000002</v>
      </c>
      <c r="G1504" s="4">
        <v>5.2346000000000004</v>
      </c>
      <c r="H1504" s="4">
        <v>6.2546999999999997</v>
      </c>
      <c r="I1504" s="4">
        <v>7.3746</v>
      </c>
      <c r="J1504" s="4">
        <v>65.183999999999997</v>
      </c>
      <c r="K1504" s="4">
        <v>124.3828</v>
      </c>
      <c r="L1504" s="4">
        <v>132.40629999999999</v>
      </c>
      <c r="M1504" s="4">
        <v>127.5625</v>
      </c>
      <c r="N1504" s="4">
        <v>2.3369</v>
      </c>
      <c r="O1504" s="4">
        <v>1.8073999999999999</v>
      </c>
      <c r="P1504" s="4">
        <v>1.8299000000000001</v>
      </c>
      <c r="Q1504" s="4">
        <v>1.8794</v>
      </c>
    </row>
    <row r="1505" spans="1:17" ht="15" customHeight="1" x14ac:dyDescent="0.2">
      <c r="A1505" s="3">
        <v>44365</v>
      </c>
      <c r="B1505" s="4">
        <v>26.9</v>
      </c>
      <c r="C1505" s="4">
        <v>1.7</v>
      </c>
      <c r="D1505" s="4">
        <v>-1.5</v>
      </c>
      <c r="E1505" s="4">
        <v>0.8</v>
      </c>
      <c r="F1505" s="4">
        <v>18.016100000000002</v>
      </c>
      <c r="G1505" s="4">
        <v>5.2426000000000004</v>
      </c>
      <c r="H1505" s="4">
        <v>6.2656000000000001</v>
      </c>
      <c r="I1505" s="4">
        <v>7.3875000000000002</v>
      </c>
      <c r="J1505" s="4">
        <v>66.341999999999999</v>
      </c>
      <c r="K1505" s="4">
        <v>125.0313</v>
      </c>
      <c r="L1505" s="4">
        <v>133.25</v>
      </c>
      <c r="M1505" s="4">
        <v>128.53129999999999</v>
      </c>
      <c r="N1505" s="4">
        <v>2.2400000000000002</v>
      </c>
      <c r="O1505" s="4">
        <v>1.7112000000000001</v>
      </c>
      <c r="P1505" s="4">
        <v>1.7312000000000001</v>
      </c>
      <c r="Q1505" s="4">
        <v>1.778</v>
      </c>
    </row>
    <row r="1506" spans="1:17" ht="15" customHeight="1" x14ac:dyDescent="0.2">
      <c r="A1506" s="3">
        <v>44368</v>
      </c>
      <c r="B1506" s="4">
        <v>27.6</v>
      </c>
      <c r="C1506" s="4">
        <v>1.9</v>
      </c>
      <c r="D1506" s="4">
        <v>-0.8</v>
      </c>
      <c r="E1506" s="4">
        <v>1.1000000000000001</v>
      </c>
      <c r="F1506" s="4">
        <v>18.0108</v>
      </c>
      <c r="G1506" s="4">
        <v>5.2428999999999997</v>
      </c>
      <c r="H1506" s="4">
        <v>6.2641999999999998</v>
      </c>
      <c r="I1506" s="4">
        <v>7.3857999999999997</v>
      </c>
      <c r="J1506" s="4">
        <v>65.802000000000007</v>
      </c>
      <c r="K1506" s="4">
        <v>124.75</v>
      </c>
      <c r="L1506" s="4">
        <v>132.84379999999999</v>
      </c>
      <c r="M1506" s="4">
        <v>128.1172</v>
      </c>
      <c r="N1506" s="4">
        <v>2.2844000000000002</v>
      </c>
      <c r="O1506" s="4">
        <v>1.7549999999999999</v>
      </c>
      <c r="P1506" s="4">
        <v>1.7805</v>
      </c>
      <c r="Q1506" s="4">
        <v>1.8224</v>
      </c>
    </row>
    <row r="1507" spans="1:17" ht="15" customHeight="1" x14ac:dyDescent="0.2">
      <c r="A1507" s="3">
        <v>44369</v>
      </c>
      <c r="B1507" s="4">
        <v>26.3</v>
      </c>
      <c r="C1507" s="4">
        <v>0.1</v>
      </c>
      <c r="D1507" s="4">
        <v>-2.6</v>
      </c>
      <c r="E1507" s="4">
        <v>-0.7</v>
      </c>
      <c r="F1507" s="4">
        <v>18.015000000000001</v>
      </c>
      <c r="G1507" s="4">
        <v>5.2470999999999997</v>
      </c>
      <c r="H1507" s="4">
        <v>6.2690000000000001</v>
      </c>
      <c r="I1507" s="4">
        <v>7.3906000000000001</v>
      </c>
      <c r="J1507" s="4">
        <v>65.894000000000005</v>
      </c>
      <c r="K1507" s="4">
        <v>124.9375</v>
      </c>
      <c r="L1507" s="4">
        <v>133.0625</v>
      </c>
      <c r="M1507" s="4">
        <v>128.3203</v>
      </c>
      <c r="N1507" s="4">
        <v>2.2764000000000002</v>
      </c>
      <c r="O1507" s="4">
        <v>1.7283999999999999</v>
      </c>
      <c r="P1507" s="4">
        <v>1.7559</v>
      </c>
      <c r="Q1507" s="4">
        <v>1.8019000000000001</v>
      </c>
    </row>
    <row r="1508" spans="1:17" ht="15" customHeight="1" x14ac:dyDescent="0.2">
      <c r="A1508" s="3">
        <v>44370</v>
      </c>
      <c r="B1508" s="4">
        <v>27.6</v>
      </c>
      <c r="C1508" s="4">
        <v>1.2</v>
      </c>
      <c r="D1508" s="4">
        <v>-1.5</v>
      </c>
      <c r="E1508" s="4">
        <v>0.3</v>
      </c>
      <c r="F1508" s="4">
        <v>18.012599999999999</v>
      </c>
      <c r="G1508" s="4">
        <v>5.2488999999999999</v>
      </c>
      <c r="H1508" s="4">
        <v>6.2698999999999998</v>
      </c>
      <c r="I1508" s="4">
        <v>7.3910999999999998</v>
      </c>
      <c r="J1508" s="4">
        <v>65.554000000000002</v>
      </c>
      <c r="K1508" s="4">
        <v>124.8359</v>
      </c>
      <c r="L1508" s="4">
        <v>132.89060000000001</v>
      </c>
      <c r="M1508" s="4">
        <v>128.125</v>
      </c>
      <c r="N1508" s="4">
        <v>2.3045</v>
      </c>
      <c r="O1508" s="4">
        <v>1.7452000000000001</v>
      </c>
      <c r="P1508" s="4">
        <v>1.7775000000000001</v>
      </c>
      <c r="Q1508" s="4">
        <v>1.8232999999999999</v>
      </c>
    </row>
    <row r="1509" spans="1:17" ht="15" customHeight="1" x14ac:dyDescent="0.2">
      <c r="A1509" s="3">
        <v>44371</v>
      </c>
      <c r="B1509" s="4">
        <v>29.3</v>
      </c>
      <c r="C1509" s="4">
        <v>2.5</v>
      </c>
      <c r="D1509" s="4">
        <v>-0.1</v>
      </c>
      <c r="E1509" s="4">
        <v>1.7</v>
      </c>
      <c r="F1509" s="4">
        <v>18.025500000000001</v>
      </c>
      <c r="G1509" s="4">
        <v>5.2590000000000003</v>
      </c>
      <c r="H1509" s="4">
        <v>6.2808999999999999</v>
      </c>
      <c r="I1509" s="4">
        <v>7.4027000000000003</v>
      </c>
      <c r="J1509" s="4">
        <v>65.864999999999995</v>
      </c>
      <c r="K1509" s="4">
        <v>125.1016</v>
      </c>
      <c r="L1509" s="4">
        <v>133.21879999999999</v>
      </c>
      <c r="M1509" s="4">
        <v>128.47659999999999</v>
      </c>
      <c r="N1509" s="4">
        <v>2.2776000000000001</v>
      </c>
      <c r="O1509" s="4">
        <v>1.71</v>
      </c>
      <c r="P1509" s="4">
        <v>1.7425999999999999</v>
      </c>
      <c r="Q1509" s="4">
        <v>1.7888999999999999</v>
      </c>
    </row>
    <row r="1510" spans="1:17" ht="15" customHeight="1" x14ac:dyDescent="0.2">
      <c r="A1510" s="3">
        <v>44372</v>
      </c>
      <c r="B1510" s="4">
        <v>27.6</v>
      </c>
      <c r="C1510" s="4">
        <v>0.5</v>
      </c>
      <c r="D1510" s="4">
        <v>-1.3</v>
      </c>
      <c r="E1510" s="4">
        <v>0</v>
      </c>
      <c r="F1510" s="4">
        <v>18.033799999999999</v>
      </c>
      <c r="G1510" s="4">
        <v>5.2634999999999996</v>
      </c>
      <c r="H1510" s="4">
        <v>6.2855999999999996</v>
      </c>
      <c r="I1510" s="4">
        <v>7.4085000000000001</v>
      </c>
      <c r="J1510" s="4">
        <v>66.241</v>
      </c>
      <c r="K1510" s="4">
        <v>125.3359</v>
      </c>
      <c r="L1510" s="4">
        <v>133.4375</v>
      </c>
      <c r="M1510" s="4">
        <v>128.77340000000001</v>
      </c>
      <c r="N1510" s="4">
        <v>2.2458999999999998</v>
      </c>
      <c r="O1510" s="4">
        <v>1.6765000000000001</v>
      </c>
      <c r="P1510" s="4">
        <v>1.7181999999999999</v>
      </c>
      <c r="Q1510" s="4">
        <v>1.7586999999999999</v>
      </c>
    </row>
    <row r="1511" spans="1:17" ht="15" customHeight="1" x14ac:dyDescent="0.2">
      <c r="A1511" s="3">
        <v>44375</v>
      </c>
      <c r="B1511" s="4">
        <v>29.4</v>
      </c>
      <c r="C1511" s="4">
        <v>2.2000000000000002</v>
      </c>
      <c r="D1511" s="4">
        <v>0.2</v>
      </c>
      <c r="E1511" s="4">
        <v>1.7</v>
      </c>
      <c r="F1511" s="4">
        <v>18.0458</v>
      </c>
      <c r="G1511" s="4">
        <v>5.2691999999999997</v>
      </c>
      <c r="H1511" s="4">
        <v>6.2930999999999999</v>
      </c>
      <c r="I1511" s="4">
        <v>7.4168000000000003</v>
      </c>
      <c r="J1511" s="4">
        <v>66.873999999999995</v>
      </c>
      <c r="K1511" s="4">
        <v>125.7109</v>
      </c>
      <c r="L1511" s="4">
        <v>133.9375</v>
      </c>
      <c r="M1511" s="4">
        <v>129.3125</v>
      </c>
      <c r="N1511" s="4">
        <v>2.1934999999999998</v>
      </c>
      <c r="O1511" s="4">
        <v>1.6221000000000001</v>
      </c>
      <c r="P1511" s="4">
        <v>1.6609</v>
      </c>
      <c r="Q1511" s="4">
        <v>1.7033</v>
      </c>
    </row>
    <row r="1512" spans="1:17" ht="15" customHeight="1" x14ac:dyDescent="0.2">
      <c r="A1512" s="3">
        <v>44376</v>
      </c>
      <c r="B1512" s="4">
        <v>27.6</v>
      </c>
      <c r="C1512" s="4">
        <v>-0.3</v>
      </c>
      <c r="D1512" s="4">
        <v>-2.2999999999999998</v>
      </c>
      <c r="E1512" s="4">
        <v>-0.7</v>
      </c>
      <c r="F1512" s="4">
        <v>18.0291</v>
      </c>
      <c r="G1512" s="4">
        <v>5.2662000000000004</v>
      </c>
      <c r="H1512" s="4">
        <v>6.2869000000000002</v>
      </c>
      <c r="I1512" s="4">
        <v>7.4089</v>
      </c>
      <c r="J1512" s="4">
        <v>65.558999999999997</v>
      </c>
      <c r="K1512" s="4">
        <v>125.01560000000001</v>
      </c>
      <c r="L1512" s="4">
        <v>133.03129999999999</v>
      </c>
      <c r="M1512" s="4">
        <v>128.3125</v>
      </c>
      <c r="N1512" s="4">
        <v>2.302</v>
      </c>
      <c r="O1512" s="4">
        <v>1.7275</v>
      </c>
      <c r="P1512" s="4">
        <v>1.7685</v>
      </c>
      <c r="Q1512" s="4">
        <v>1.8087</v>
      </c>
    </row>
    <row r="1513" spans="1:17" ht="15" customHeight="1" x14ac:dyDescent="0.2">
      <c r="A1513" s="3">
        <v>44377</v>
      </c>
      <c r="B1513" s="4">
        <v>26.9</v>
      </c>
      <c r="C1513" s="4">
        <v>1.8</v>
      </c>
      <c r="D1513" s="4">
        <v>-0.4</v>
      </c>
      <c r="E1513" s="4">
        <v>0.6</v>
      </c>
      <c r="F1513" s="4">
        <v>18.0457</v>
      </c>
      <c r="G1513" s="4">
        <v>5.2702999999999998</v>
      </c>
      <c r="H1513" s="4">
        <v>6.2925000000000004</v>
      </c>
      <c r="I1513" s="4">
        <v>7.4161000000000001</v>
      </c>
      <c r="J1513" s="4">
        <v>66.489000000000004</v>
      </c>
      <c r="K1513" s="4">
        <v>125.1953</v>
      </c>
      <c r="L1513" s="4">
        <v>133.33590000000001</v>
      </c>
      <c r="M1513" s="4">
        <v>128.7422</v>
      </c>
      <c r="N1513" s="4">
        <v>2.2242999999999999</v>
      </c>
      <c r="O1513" s="4">
        <v>1.7021999999999999</v>
      </c>
      <c r="P1513" s="4">
        <v>1.734</v>
      </c>
      <c r="Q1513" s="4">
        <v>1.7645</v>
      </c>
    </row>
    <row r="1514" spans="1:17" ht="15" customHeight="1" x14ac:dyDescent="0.2">
      <c r="A1514" s="3">
        <v>44378</v>
      </c>
      <c r="B1514" s="4">
        <v>26.7</v>
      </c>
      <c r="C1514" s="4">
        <v>1.5</v>
      </c>
      <c r="D1514" s="4">
        <v>-0.4</v>
      </c>
      <c r="E1514" s="4">
        <v>0.6</v>
      </c>
      <c r="F1514" s="4">
        <v>18.055700000000002</v>
      </c>
      <c r="G1514" s="4">
        <v>5.2786999999999997</v>
      </c>
      <c r="H1514" s="4">
        <v>6.3011999999999997</v>
      </c>
      <c r="I1514" s="4">
        <v>7.4249999999999998</v>
      </c>
      <c r="J1514" s="4">
        <v>66.61</v>
      </c>
      <c r="K1514" s="4">
        <v>125.26560000000001</v>
      </c>
      <c r="L1514" s="4">
        <v>133.4297</v>
      </c>
      <c r="M1514" s="4">
        <v>128.84379999999999</v>
      </c>
      <c r="N1514" s="4">
        <v>2.2134999999999998</v>
      </c>
      <c r="O1514" s="4">
        <v>1.6962999999999999</v>
      </c>
      <c r="P1514" s="4">
        <v>1.7267999999999999</v>
      </c>
      <c r="Q1514" s="4">
        <v>1.7565</v>
      </c>
    </row>
    <row r="1515" spans="1:17" ht="15" customHeight="1" x14ac:dyDescent="0.2">
      <c r="A1515" s="3">
        <v>44379</v>
      </c>
      <c r="B1515" s="4">
        <v>26.6</v>
      </c>
      <c r="C1515" s="4">
        <v>1.6</v>
      </c>
      <c r="D1515" s="4">
        <v>-0.2</v>
      </c>
      <c r="E1515" s="4">
        <v>0.7</v>
      </c>
      <c r="F1515" s="4">
        <v>18.058399999999999</v>
      </c>
      <c r="G1515" s="4">
        <v>5.2813999999999997</v>
      </c>
      <c r="H1515" s="4">
        <v>6.3037999999999998</v>
      </c>
      <c r="I1515" s="4">
        <v>7.4276</v>
      </c>
      <c r="J1515" s="4">
        <v>66.61</v>
      </c>
      <c r="K1515" s="4">
        <v>125.26560000000001</v>
      </c>
      <c r="L1515" s="4">
        <v>133.4297</v>
      </c>
      <c r="M1515" s="4">
        <v>128.84379999999999</v>
      </c>
      <c r="N1515" s="4">
        <v>2.2130999999999998</v>
      </c>
      <c r="O1515" s="4">
        <v>1.6979</v>
      </c>
      <c r="P1515" s="4">
        <v>1.7281</v>
      </c>
      <c r="Q1515" s="4">
        <v>1.7573000000000001</v>
      </c>
    </row>
    <row r="1516" spans="1:17" ht="15" customHeight="1" x14ac:dyDescent="0.2">
      <c r="A1516" s="3">
        <v>44382</v>
      </c>
      <c r="B1516" s="4">
        <v>26.8</v>
      </c>
      <c r="C1516" s="4">
        <v>1.1000000000000001</v>
      </c>
      <c r="D1516" s="4">
        <v>-0.5</v>
      </c>
      <c r="E1516" s="4">
        <v>0.5</v>
      </c>
      <c r="F1516" s="4">
        <v>18.064699999999998</v>
      </c>
      <c r="G1516" s="4">
        <v>5.2862</v>
      </c>
      <c r="H1516" s="4">
        <v>6.3094999999999999</v>
      </c>
      <c r="I1516" s="4">
        <v>7.4336000000000002</v>
      </c>
      <c r="J1516" s="4">
        <v>66.852000000000004</v>
      </c>
      <c r="K1516" s="4">
        <v>125.5313</v>
      </c>
      <c r="L1516" s="4">
        <v>133.75</v>
      </c>
      <c r="M1516" s="4">
        <v>129.15629999999999</v>
      </c>
      <c r="N1516" s="4">
        <v>2.1928999999999998</v>
      </c>
      <c r="O1516" s="4">
        <v>1.6598999999999999</v>
      </c>
      <c r="P1516" s="4">
        <v>1.6919</v>
      </c>
      <c r="Q1516" s="4">
        <v>1.7256</v>
      </c>
    </row>
    <row r="1517" spans="1:17" ht="15" customHeight="1" x14ac:dyDescent="0.2">
      <c r="A1517" s="3">
        <v>44383</v>
      </c>
      <c r="B1517" s="4">
        <v>25.9</v>
      </c>
      <c r="C1517" s="4">
        <v>0</v>
      </c>
      <c r="D1517" s="4">
        <v>-1.4</v>
      </c>
      <c r="E1517" s="4">
        <v>-0.7</v>
      </c>
      <c r="F1517" s="4">
        <v>18.0641</v>
      </c>
      <c r="G1517" s="4">
        <v>5.2884000000000002</v>
      </c>
      <c r="H1517" s="4">
        <v>6.3113000000000001</v>
      </c>
      <c r="I1517" s="4">
        <v>7.4352</v>
      </c>
      <c r="J1517" s="4">
        <v>66.629000000000005</v>
      </c>
      <c r="K1517" s="4">
        <v>125.4766</v>
      </c>
      <c r="L1517" s="4">
        <v>133.66409999999999</v>
      </c>
      <c r="M1517" s="4">
        <v>129.0625</v>
      </c>
      <c r="N1517" s="4">
        <v>2.2107999999999999</v>
      </c>
      <c r="O1517" s="4">
        <v>1.6696</v>
      </c>
      <c r="P1517" s="4">
        <v>1.7032</v>
      </c>
      <c r="Q1517" s="4">
        <v>1.7363</v>
      </c>
    </row>
    <row r="1518" spans="1:17" ht="15" customHeight="1" x14ac:dyDescent="0.2">
      <c r="A1518" s="3">
        <v>44384</v>
      </c>
      <c r="B1518" s="4">
        <v>26.8</v>
      </c>
      <c r="C1518" s="4">
        <v>0.1</v>
      </c>
      <c r="D1518" s="4">
        <v>-0.9</v>
      </c>
      <c r="E1518" s="4">
        <v>0.2</v>
      </c>
      <c r="F1518" s="4">
        <v>18.062999999999999</v>
      </c>
      <c r="G1518" s="4">
        <v>5.2904999999999998</v>
      </c>
      <c r="H1518" s="4">
        <v>6.3129</v>
      </c>
      <c r="I1518" s="4">
        <v>7.4360999999999997</v>
      </c>
      <c r="J1518" s="4">
        <v>66.363</v>
      </c>
      <c r="K1518" s="4">
        <v>125.4141</v>
      </c>
      <c r="L1518" s="4">
        <v>133.5547</v>
      </c>
      <c r="M1518" s="4">
        <v>128.89840000000001</v>
      </c>
      <c r="N1518" s="4">
        <v>2.2326000000000001</v>
      </c>
      <c r="O1518" s="4">
        <v>1.6803999999999999</v>
      </c>
      <c r="P1518" s="4">
        <v>1.7173</v>
      </c>
      <c r="Q1518" s="4">
        <v>1.7542</v>
      </c>
    </row>
    <row r="1519" spans="1:17" ht="15" customHeight="1" x14ac:dyDescent="0.2">
      <c r="A1519" s="3">
        <v>44385</v>
      </c>
      <c r="B1519" s="4">
        <v>28.1</v>
      </c>
      <c r="C1519" s="4">
        <v>0.7</v>
      </c>
      <c r="D1519" s="4">
        <v>-0.2</v>
      </c>
      <c r="E1519" s="4">
        <v>0.9</v>
      </c>
      <c r="F1519" s="4">
        <v>18.068300000000001</v>
      </c>
      <c r="G1519" s="4">
        <v>5.2987000000000002</v>
      </c>
      <c r="H1519" s="4">
        <v>6.3208000000000002</v>
      </c>
      <c r="I1519" s="4">
        <v>7.4438000000000004</v>
      </c>
      <c r="J1519" s="4">
        <v>66.17</v>
      </c>
      <c r="K1519" s="4">
        <v>125.4609</v>
      </c>
      <c r="L1519" s="4">
        <v>133.5703</v>
      </c>
      <c r="M1519" s="4">
        <v>128.8828</v>
      </c>
      <c r="N1519" s="4">
        <v>2.2473999999999998</v>
      </c>
      <c r="O1519" s="4">
        <v>1.6780999999999999</v>
      </c>
      <c r="P1519" s="4">
        <v>1.7193000000000001</v>
      </c>
      <c r="Q1519" s="4">
        <v>1.7584</v>
      </c>
    </row>
    <row r="1520" spans="1:17" ht="15" customHeight="1" x14ac:dyDescent="0.2">
      <c r="A1520" s="3">
        <v>44386</v>
      </c>
      <c r="B1520" s="4">
        <v>28.8</v>
      </c>
      <c r="C1520" s="4">
        <v>1.4</v>
      </c>
      <c r="D1520" s="4">
        <v>0.3</v>
      </c>
      <c r="E1520" s="4">
        <v>1.3</v>
      </c>
      <c r="F1520" s="4">
        <v>18.075399999999998</v>
      </c>
      <c r="G1520" s="4">
        <v>5.3029999999999999</v>
      </c>
      <c r="H1520" s="4">
        <v>6.3261000000000003</v>
      </c>
      <c r="I1520" s="4">
        <v>7.4497</v>
      </c>
      <c r="J1520" s="4">
        <v>66.462999999999994</v>
      </c>
      <c r="K1520" s="4">
        <v>125.6563</v>
      </c>
      <c r="L1520" s="4">
        <v>133.84379999999999</v>
      </c>
      <c r="M1520" s="4">
        <v>129.1875</v>
      </c>
      <c r="N1520" s="4">
        <v>2.2227999999999999</v>
      </c>
      <c r="O1520" s="4">
        <v>1.6507000000000001</v>
      </c>
      <c r="P1520" s="4">
        <v>1.6887000000000001</v>
      </c>
      <c r="Q1520" s="4">
        <v>1.7276</v>
      </c>
    </row>
    <row r="1521" spans="1:17" ht="15" customHeight="1" x14ac:dyDescent="0.2">
      <c r="A1521" s="3">
        <v>44389</v>
      </c>
      <c r="B1521" s="4">
        <v>28</v>
      </c>
      <c r="C1521" s="4">
        <v>1</v>
      </c>
      <c r="D1521" s="4">
        <v>-0.3</v>
      </c>
      <c r="E1521" s="4">
        <v>0.7</v>
      </c>
      <c r="F1521" s="4">
        <v>18.070499999999999</v>
      </c>
      <c r="G1521" s="4">
        <v>5.3037000000000001</v>
      </c>
      <c r="H1521" s="4">
        <v>6.3257000000000003</v>
      </c>
      <c r="I1521" s="4">
        <v>7.4482999999999997</v>
      </c>
      <c r="J1521" s="4">
        <v>65.944000000000003</v>
      </c>
      <c r="K1521" s="4">
        <v>125.4297</v>
      </c>
      <c r="L1521" s="4">
        <v>133.53129999999999</v>
      </c>
      <c r="M1521" s="4">
        <v>128.8125</v>
      </c>
      <c r="N1521" s="4">
        <v>2.2654999999999998</v>
      </c>
      <c r="O1521" s="4">
        <v>1.6859</v>
      </c>
      <c r="P1521" s="4">
        <v>1.7264999999999999</v>
      </c>
      <c r="Q1521" s="4">
        <v>1.7674000000000001</v>
      </c>
    </row>
    <row r="1522" spans="1:17" ht="15" customHeight="1" x14ac:dyDescent="0.2">
      <c r="A1522" s="3">
        <v>44390</v>
      </c>
      <c r="B1522" s="4">
        <v>29.1</v>
      </c>
      <c r="C1522" s="4">
        <v>1.7</v>
      </c>
      <c r="D1522" s="4">
        <v>0.4</v>
      </c>
      <c r="E1522" s="4">
        <v>1.4</v>
      </c>
      <c r="F1522" s="4">
        <v>18.066099999999999</v>
      </c>
      <c r="G1522" s="4">
        <v>5.3053999999999997</v>
      </c>
      <c r="H1522" s="4">
        <v>6.3265000000000002</v>
      </c>
      <c r="I1522" s="4">
        <v>7.4482999999999997</v>
      </c>
      <c r="J1522" s="4">
        <v>65.465999999999994</v>
      </c>
      <c r="K1522" s="4">
        <v>125.3125</v>
      </c>
      <c r="L1522" s="4">
        <v>133.34379999999999</v>
      </c>
      <c r="M1522" s="4">
        <v>128.5625</v>
      </c>
      <c r="N1522" s="4">
        <v>2.3048000000000002</v>
      </c>
      <c r="O1522" s="4">
        <v>1.7048000000000001</v>
      </c>
      <c r="P1522" s="4">
        <v>1.7497</v>
      </c>
      <c r="Q1522" s="4">
        <v>1.7944</v>
      </c>
    </row>
    <row r="1523" spans="1:17" ht="15" customHeight="1" x14ac:dyDescent="0.2">
      <c r="A1523" s="3">
        <v>44391</v>
      </c>
      <c r="B1523" s="4">
        <v>28.6</v>
      </c>
      <c r="C1523" s="4">
        <v>0.7</v>
      </c>
      <c r="D1523" s="4">
        <v>-0.1</v>
      </c>
      <c r="E1523" s="4">
        <v>1</v>
      </c>
      <c r="F1523" s="4">
        <v>18.065799999999999</v>
      </c>
      <c r="G1523" s="4">
        <v>5.3072999999999997</v>
      </c>
      <c r="H1523" s="4">
        <v>6.3276000000000003</v>
      </c>
      <c r="I1523" s="4">
        <v>7.4489000000000001</v>
      </c>
      <c r="J1523" s="4">
        <v>65.259</v>
      </c>
      <c r="K1523" s="4">
        <v>125.2188</v>
      </c>
      <c r="L1523" s="4">
        <v>133.1875</v>
      </c>
      <c r="M1523" s="4">
        <v>128.3672</v>
      </c>
      <c r="N1523" s="4">
        <v>2.3220000000000001</v>
      </c>
      <c r="O1523" s="4">
        <v>1.7202999999999999</v>
      </c>
      <c r="P1523" s="4">
        <v>1.7693000000000001</v>
      </c>
      <c r="Q1523" s="4">
        <v>1.8156000000000001</v>
      </c>
    </row>
    <row r="1524" spans="1:17" ht="15" customHeight="1" x14ac:dyDescent="0.2">
      <c r="A1524" s="3">
        <v>44392</v>
      </c>
      <c r="B1524" s="4">
        <v>29.3</v>
      </c>
      <c r="C1524" s="4">
        <v>0.9</v>
      </c>
      <c r="D1524" s="4">
        <v>0.4</v>
      </c>
      <c r="E1524" s="4">
        <v>1.5</v>
      </c>
      <c r="F1524" s="4">
        <v>18.075399999999998</v>
      </c>
      <c r="G1524" s="4">
        <v>5.3166000000000002</v>
      </c>
      <c r="H1524" s="4">
        <v>6.3369999999999997</v>
      </c>
      <c r="I1524" s="4">
        <v>7.4558</v>
      </c>
      <c r="J1524" s="4">
        <v>65.353999999999999</v>
      </c>
      <c r="K1524" s="4">
        <v>125.3984</v>
      </c>
      <c r="L1524" s="4">
        <v>133.35159999999999</v>
      </c>
      <c r="M1524" s="4">
        <v>128.53909999999999</v>
      </c>
      <c r="N1524" s="4">
        <v>2.3129</v>
      </c>
      <c r="O1524" s="4">
        <v>1.6982999999999999</v>
      </c>
      <c r="P1524" s="4">
        <v>1.7539</v>
      </c>
      <c r="Q1524" s="4">
        <v>1.8008999999999999</v>
      </c>
    </row>
    <row r="1525" spans="1:17" ht="15" customHeight="1" x14ac:dyDescent="0.2">
      <c r="A1525" s="3">
        <v>44393</v>
      </c>
      <c r="B1525" s="4">
        <v>30.2</v>
      </c>
      <c r="C1525" s="4">
        <v>2.6</v>
      </c>
      <c r="D1525" s="4">
        <v>2.1</v>
      </c>
      <c r="E1525" s="4">
        <v>3.1</v>
      </c>
      <c r="F1525" s="4">
        <v>18.0669</v>
      </c>
      <c r="G1525" s="4">
        <v>5.3154000000000003</v>
      </c>
      <c r="H1525" s="4">
        <v>6.3337000000000003</v>
      </c>
      <c r="I1525" s="4">
        <v>7.3015999999999996</v>
      </c>
      <c r="J1525" s="4">
        <v>64.606999999999999</v>
      </c>
      <c r="K1525" s="4">
        <v>124.9297</v>
      </c>
      <c r="L1525" s="4">
        <v>132.75</v>
      </c>
      <c r="M1525" s="4">
        <v>127.875</v>
      </c>
      <c r="N1525" s="4">
        <v>2.3754</v>
      </c>
      <c r="O1525" s="4">
        <v>1.7694000000000001</v>
      </c>
      <c r="P1525" s="4">
        <v>1.8255999999999999</v>
      </c>
      <c r="Q1525" s="4">
        <v>1.8712</v>
      </c>
    </row>
    <row r="1526" spans="1:17" ht="15" customHeight="1" x14ac:dyDescent="0.2">
      <c r="A1526" s="3">
        <v>44396</v>
      </c>
      <c r="B1526" s="4">
        <v>29.4</v>
      </c>
      <c r="C1526" s="4">
        <v>2.5</v>
      </c>
      <c r="D1526" s="4">
        <v>1.6</v>
      </c>
      <c r="E1526" s="4">
        <v>2.2999999999999998</v>
      </c>
      <c r="F1526" s="4">
        <v>18.0642</v>
      </c>
      <c r="G1526" s="4">
        <v>5.3158000000000003</v>
      </c>
      <c r="H1526" s="4">
        <v>6.3333000000000004</v>
      </c>
      <c r="I1526" s="4">
        <v>7.3006000000000002</v>
      </c>
      <c r="J1526" s="4">
        <v>64.248999999999995</v>
      </c>
      <c r="K1526" s="4">
        <v>124.6563</v>
      </c>
      <c r="L1526" s="4">
        <v>132.4375</v>
      </c>
      <c r="M1526" s="4">
        <v>127.5625</v>
      </c>
      <c r="N1526" s="4">
        <v>2.4055</v>
      </c>
      <c r="O1526" s="4">
        <v>1.8117000000000001</v>
      </c>
      <c r="P1526" s="4">
        <v>1.8636999999999999</v>
      </c>
      <c r="Q1526" s="4">
        <v>1.9048</v>
      </c>
    </row>
    <row r="1527" spans="1:17" ht="15" customHeight="1" x14ac:dyDescent="0.2">
      <c r="A1527" s="3">
        <v>44397</v>
      </c>
      <c r="B1527" s="4">
        <v>28.9</v>
      </c>
      <c r="C1527" s="4">
        <v>2.7</v>
      </c>
      <c r="D1527" s="4">
        <v>1.4</v>
      </c>
      <c r="E1527" s="4">
        <v>1.5</v>
      </c>
      <c r="F1527" s="4">
        <v>18.062999999999999</v>
      </c>
      <c r="G1527" s="4">
        <v>5.3174000000000001</v>
      </c>
      <c r="H1527" s="4">
        <v>6.3345000000000002</v>
      </c>
      <c r="I1527" s="4">
        <v>7.3018000000000001</v>
      </c>
      <c r="J1527" s="4">
        <v>63.987000000000002</v>
      </c>
      <c r="K1527" s="4">
        <v>124.5313</v>
      </c>
      <c r="L1527" s="4">
        <v>132.29689999999999</v>
      </c>
      <c r="M1527" s="4">
        <v>127.4375</v>
      </c>
      <c r="N1527" s="4">
        <v>2.4275000000000002</v>
      </c>
      <c r="O1527" s="4">
        <v>1.8318000000000001</v>
      </c>
      <c r="P1527" s="4">
        <v>1.8815</v>
      </c>
      <c r="Q1527" s="4">
        <v>1.9187000000000001</v>
      </c>
    </row>
    <row r="1528" spans="1:17" ht="15" customHeight="1" x14ac:dyDescent="0.2">
      <c r="A1528" s="3">
        <v>44398</v>
      </c>
      <c r="B1528" s="4">
        <v>28.8</v>
      </c>
      <c r="C1528" s="4">
        <v>2.9</v>
      </c>
      <c r="D1528" s="4">
        <v>1.5</v>
      </c>
      <c r="E1528" s="4">
        <v>1.5</v>
      </c>
      <c r="F1528" s="4">
        <v>18.0657</v>
      </c>
      <c r="G1528" s="4">
        <v>5.32</v>
      </c>
      <c r="H1528" s="4">
        <v>6.3371000000000004</v>
      </c>
      <c r="I1528" s="4">
        <v>7.3044000000000002</v>
      </c>
      <c r="J1528" s="4">
        <v>63.987000000000002</v>
      </c>
      <c r="K1528" s="4">
        <v>124.5313</v>
      </c>
      <c r="L1528" s="4">
        <v>132.29689999999999</v>
      </c>
      <c r="M1528" s="4">
        <v>127.4375</v>
      </c>
      <c r="N1528" s="4">
        <v>2.4270999999999998</v>
      </c>
      <c r="O1528" s="4">
        <v>1.8332999999999999</v>
      </c>
      <c r="P1528" s="4">
        <v>1.8827</v>
      </c>
      <c r="Q1528" s="4">
        <v>1.9195</v>
      </c>
    </row>
    <row r="1529" spans="1:17" ht="15" customHeight="1" x14ac:dyDescent="0.2">
      <c r="A1529" s="3">
        <v>44399</v>
      </c>
      <c r="B1529" s="4">
        <v>28.3</v>
      </c>
      <c r="C1529" s="4">
        <v>1</v>
      </c>
      <c r="D1529" s="4">
        <v>0</v>
      </c>
      <c r="E1529" s="4">
        <v>0.4</v>
      </c>
      <c r="F1529" s="4">
        <v>18.077000000000002</v>
      </c>
      <c r="G1529" s="4">
        <v>5.3292000000000002</v>
      </c>
      <c r="H1529" s="4">
        <v>6.3470000000000004</v>
      </c>
      <c r="I1529" s="4">
        <v>7.3147000000000002</v>
      </c>
      <c r="J1529" s="4">
        <v>64.186999999999998</v>
      </c>
      <c r="K1529" s="4">
        <v>124.6875</v>
      </c>
      <c r="L1529" s="4">
        <v>132.5</v>
      </c>
      <c r="M1529" s="4">
        <v>127.6484</v>
      </c>
      <c r="N1529" s="4">
        <v>2.4089999999999998</v>
      </c>
      <c r="O1529" s="4">
        <v>1.8145</v>
      </c>
      <c r="P1529" s="4">
        <v>1.8625</v>
      </c>
      <c r="Q1529" s="4">
        <v>1.8996999999999999</v>
      </c>
    </row>
    <row r="1530" spans="1:17" ht="15" customHeight="1" x14ac:dyDescent="0.2">
      <c r="A1530" s="3">
        <v>44400</v>
      </c>
      <c r="B1530" s="4">
        <v>28.1</v>
      </c>
      <c r="C1530" s="4">
        <v>1.7</v>
      </c>
      <c r="D1530" s="4">
        <v>0.9</v>
      </c>
      <c r="E1530" s="4">
        <v>1.5</v>
      </c>
      <c r="F1530" s="4">
        <v>18.0991</v>
      </c>
      <c r="G1530" s="4">
        <v>5.3377999999999997</v>
      </c>
      <c r="H1530" s="4">
        <v>6.3582999999999998</v>
      </c>
      <c r="I1530" s="4">
        <v>7.3288000000000002</v>
      </c>
      <c r="J1530" s="4">
        <v>65.477000000000004</v>
      </c>
      <c r="K1530" s="4">
        <v>125.4141</v>
      </c>
      <c r="L1530" s="4">
        <v>133.39840000000001</v>
      </c>
      <c r="M1530" s="4">
        <v>128.6172</v>
      </c>
      <c r="N1530" s="4">
        <v>2.2999000000000001</v>
      </c>
      <c r="O1530" s="4">
        <v>1.7082999999999999</v>
      </c>
      <c r="P1530" s="4">
        <v>1.7585</v>
      </c>
      <c r="Q1530" s="4">
        <v>1.7991999999999999</v>
      </c>
    </row>
    <row r="1531" spans="1:17" ht="15" customHeight="1" x14ac:dyDescent="0.2">
      <c r="A1531" s="3">
        <v>44403</v>
      </c>
      <c r="B1531" s="4">
        <v>25.5</v>
      </c>
      <c r="C1531" s="4">
        <v>0.1</v>
      </c>
      <c r="D1531" s="4">
        <v>-1.1000000000000001</v>
      </c>
      <c r="E1531" s="4">
        <v>-1</v>
      </c>
      <c r="F1531" s="4">
        <v>18.097200000000001</v>
      </c>
      <c r="G1531" s="4">
        <v>5.3388</v>
      </c>
      <c r="H1531" s="4">
        <v>6.3586</v>
      </c>
      <c r="I1531" s="4">
        <v>7.3287000000000004</v>
      </c>
      <c r="J1531" s="4">
        <v>65.167000000000002</v>
      </c>
      <c r="K1531" s="4">
        <v>125.2188</v>
      </c>
      <c r="L1531" s="4">
        <v>133.16409999999999</v>
      </c>
      <c r="M1531" s="4">
        <v>128.375</v>
      </c>
      <c r="N1531" s="4">
        <v>2.3254000000000001</v>
      </c>
      <c r="O1531" s="4">
        <v>1.7386999999999999</v>
      </c>
      <c r="P1531" s="4">
        <v>1.7870999999999999</v>
      </c>
      <c r="Q1531" s="4">
        <v>1.8252999999999999</v>
      </c>
    </row>
    <row r="1532" spans="1:17" ht="15" customHeight="1" x14ac:dyDescent="0.2">
      <c r="A1532" s="3">
        <v>44404</v>
      </c>
      <c r="B1532" s="4">
        <v>25.1</v>
      </c>
      <c r="C1532" s="4">
        <v>0.4</v>
      </c>
      <c r="D1532" s="4">
        <v>-1.1000000000000001</v>
      </c>
      <c r="E1532" s="4">
        <v>-0.8</v>
      </c>
      <c r="F1532" s="4">
        <v>18.1142</v>
      </c>
      <c r="G1532" s="4">
        <v>5.3456000000000001</v>
      </c>
      <c r="H1532" s="4">
        <v>6.3677999999999999</v>
      </c>
      <c r="I1532" s="4">
        <v>7.3395999999999999</v>
      </c>
      <c r="J1532" s="4">
        <v>66.119</v>
      </c>
      <c r="K1532" s="4">
        <v>125.7188</v>
      </c>
      <c r="L1532" s="4">
        <v>133.84379999999999</v>
      </c>
      <c r="M1532" s="4">
        <v>129.10159999999999</v>
      </c>
      <c r="N1532" s="4">
        <v>2.2458999999999998</v>
      </c>
      <c r="O1532" s="4">
        <v>1.6664000000000001</v>
      </c>
      <c r="P1532" s="4">
        <v>1.7093</v>
      </c>
      <c r="Q1532" s="4">
        <v>1.7505999999999999</v>
      </c>
    </row>
    <row r="1533" spans="1:17" ht="15" customHeight="1" x14ac:dyDescent="0.2">
      <c r="A1533" s="3">
        <v>44405</v>
      </c>
      <c r="B1533" s="4">
        <v>24</v>
      </c>
      <c r="C1533" s="4">
        <v>-0.6</v>
      </c>
      <c r="D1533" s="4">
        <v>-1.3</v>
      </c>
      <c r="E1533" s="4">
        <v>-1.4</v>
      </c>
      <c r="F1533" s="4">
        <v>18.129799999999999</v>
      </c>
      <c r="G1533" s="4">
        <v>5.3517000000000001</v>
      </c>
      <c r="H1533" s="4">
        <v>6.3753000000000002</v>
      </c>
      <c r="I1533" s="4">
        <v>7.3493000000000004</v>
      </c>
      <c r="J1533" s="4">
        <v>66.994</v>
      </c>
      <c r="K1533" s="4">
        <v>126.1484</v>
      </c>
      <c r="L1533" s="4">
        <v>134.35159999999999</v>
      </c>
      <c r="M1533" s="4">
        <v>129.72659999999999</v>
      </c>
      <c r="N1533" s="4">
        <v>2.1739999999999999</v>
      </c>
      <c r="O1533" s="4">
        <v>1.6049</v>
      </c>
      <c r="P1533" s="4">
        <v>1.6516999999999999</v>
      </c>
      <c r="Q1533" s="4">
        <v>1.6869000000000001</v>
      </c>
    </row>
    <row r="1534" spans="1:17" ht="15" customHeight="1" x14ac:dyDescent="0.2">
      <c r="A1534" s="3">
        <v>44406</v>
      </c>
      <c r="B1534" s="4">
        <v>26.1</v>
      </c>
      <c r="C1534" s="4">
        <v>0.5</v>
      </c>
      <c r="D1534" s="4">
        <v>-0.2</v>
      </c>
      <c r="E1534" s="4">
        <v>-0.4</v>
      </c>
      <c r="F1534" s="4">
        <v>18.140499999999999</v>
      </c>
      <c r="G1534" s="4">
        <v>5.3612000000000002</v>
      </c>
      <c r="H1534" s="4">
        <v>6.3855000000000004</v>
      </c>
      <c r="I1534" s="4">
        <v>7.3604000000000003</v>
      </c>
      <c r="J1534" s="4">
        <v>67.165999999999997</v>
      </c>
      <c r="K1534" s="4">
        <v>126.3438</v>
      </c>
      <c r="L1534" s="4">
        <v>134.60159999999999</v>
      </c>
      <c r="M1534" s="4">
        <v>130.01560000000001</v>
      </c>
      <c r="N1534" s="4">
        <v>2.1589</v>
      </c>
      <c r="O1534" s="4">
        <v>1.581</v>
      </c>
      <c r="P1534" s="4">
        <v>1.6268</v>
      </c>
      <c r="Q1534" s="4">
        <v>1.6597</v>
      </c>
    </row>
    <row r="1535" spans="1:17" ht="15" customHeight="1" x14ac:dyDescent="0.2">
      <c r="A1535" s="3">
        <v>44407</v>
      </c>
      <c r="B1535" s="4">
        <v>23.6</v>
      </c>
      <c r="C1535" s="4">
        <v>-2.2000000000000002</v>
      </c>
      <c r="D1535" s="4">
        <v>-2.4</v>
      </c>
      <c r="E1535" s="4">
        <v>-2.1</v>
      </c>
      <c r="F1535" s="4">
        <v>18.1295</v>
      </c>
      <c r="G1535" s="4">
        <v>5.3592000000000004</v>
      </c>
      <c r="H1535" s="4">
        <v>6.3813000000000004</v>
      </c>
      <c r="I1535" s="4">
        <v>7.3532999999999999</v>
      </c>
      <c r="J1535" s="4">
        <v>66.227000000000004</v>
      </c>
      <c r="K1535" s="4">
        <v>125.7813</v>
      </c>
      <c r="L1535" s="4">
        <v>133.8828</v>
      </c>
      <c r="M1535" s="4">
        <v>129.15629999999999</v>
      </c>
      <c r="N1535" s="4">
        <v>2.2353999999999998</v>
      </c>
      <c r="O1535" s="4">
        <v>1.665</v>
      </c>
      <c r="P1535" s="4">
        <v>1.7111000000000001</v>
      </c>
      <c r="Q1535" s="4">
        <v>1.7491000000000001</v>
      </c>
    </row>
    <row r="1536" spans="1:17" ht="15" customHeight="1" x14ac:dyDescent="0.2">
      <c r="A1536" s="3">
        <v>44410</v>
      </c>
      <c r="B1536" s="4">
        <v>26.1</v>
      </c>
      <c r="C1536" s="4">
        <v>0.9</v>
      </c>
      <c r="D1536" s="4">
        <v>0.1</v>
      </c>
      <c r="E1536" s="4">
        <v>0.5</v>
      </c>
      <c r="F1536" s="4">
        <v>18.1191</v>
      </c>
      <c r="G1536" s="4">
        <v>5.3586999999999998</v>
      </c>
      <c r="H1536" s="4">
        <v>6.3792</v>
      </c>
      <c r="I1536" s="4">
        <v>7.3491999999999997</v>
      </c>
      <c r="J1536" s="4">
        <v>65.347999999999999</v>
      </c>
      <c r="K1536" s="4">
        <v>125.3984</v>
      </c>
      <c r="L1536" s="4">
        <v>133.39840000000001</v>
      </c>
      <c r="M1536" s="4">
        <v>128.5625</v>
      </c>
      <c r="N1536" s="4">
        <v>2.3079000000000001</v>
      </c>
      <c r="O1536" s="4">
        <v>1.7228000000000001</v>
      </c>
      <c r="P1536" s="4">
        <v>1.7685999999999999</v>
      </c>
      <c r="Q1536" s="4">
        <v>1.8113999999999999</v>
      </c>
    </row>
    <row r="1537" spans="1:17" ht="15" customHeight="1" x14ac:dyDescent="0.2">
      <c r="A1537" s="3">
        <v>44411</v>
      </c>
      <c r="B1537" s="4">
        <v>24.3</v>
      </c>
      <c r="C1537" s="4">
        <v>0.6</v>
      </c>
      <c r="D1537" s="4">
        <v>-0.3</v>
      </c>
      <c r="E1537" s="4">
        <v>-0.4</v>
      </c>
      <c r="F1537" s="4">
        <v>18.1219</v>
      </c>
      <c r="G1537" s="4">
        <v>5.3608000000000002</v>
      </c>
      <c r="H1537" s="4">
        <v>6.3810000000000002</v>
      </c>
      <c r="I1537" s="4">
        <v>7.3510999999999997</v>
      </c>
      <c r="J1537" s="4">
        <v>65.349999999999994</v>
      </c>
      <c r="K1537" s="4">
        <v>125.3359</v>
      </c>
      <c r="L1537" s="4">
        <v>133.3125</v>
      </c>
      <c r="M1537" s="4">
        <v>128.5</v>
      </c>
      <c r="N1537" s="4">
        <v>2.3075000000000001</v>
      </c>
      <c r="O1537" s="4">
        <v>1.7336</v>
      </c>
      <c r="P1537" s="4">
        <v>1.7799</v>
      </c>
      <c r="Q1537" s="4">
        <v>1.8187</v>
      </c>
    </row>
    <row r="1538" spans="1:17" ht="15" customHeight="1" x14ac:dyDescent="0.2">
      <c r="A1538" s="3">
        <v>44412</v>
      </c>
      <c r="B1538" s="4">
        <v>25.3</v>
      </c>
      <c r="C1538" s="4">
        <v>1.4</v>
      </c>
      <c r="D1538" s="4">
        <v>0</v>
      </c>
      <c r="E1538" s="4">
        <v>0.4</v>
      </c>
      <c r="F1538" s="4">
        <v>18.132300000000001</v>
      </c>
      <c r="G1538" s="4">
        <v>5.3655999999999997</v>
      </c>
      <c r="H1538" s="4">
        <v>6.3872</v>
      </c>
      <c r="I1538" s="4">
        <v>7.3582999999999998</v>
      </c>
      <c r="J1538" s="4">
        <v>65.863</v>
      </c>
      <c r="K1538" s="4">
        <v>125.5938</v>
      </c>
      <c r="L1538" s="4">
        <v>133.6875</v>
      </c>
      <c r="M1538" s="4">
        <v>128.90629999999999</v>
      </c>
      <c r="N1538" s="4">
        <v>2.2644000000000002</v>
      </c>
      <c r="O1538" s="4">
        <v>1.6971000000000001</v>
      </c>
      <c r="P1538" s="4">
        <v>1.7376</v>
      </c>
      <c r="Q1538" s="4">
        <v>1.7774000000000001</v>
      </c>
    </row>
    <row r="1539" spans="1:17" ht="15" customHeight="1" x14ac:dyDescent="0.2">
      <c r="A1539" s="3">
        <v>44413</v>
      </c>
      <c r="B1539" s="4">
        <v>25.7</v>
      </c>
      <c r="C1539" s="4">
        <v>1.7</v>
      </c>
      <c r="D1539" s="4">
        <v>0.7</v>
      </c>
      <c r="E1539" s="4">
        <v>1</v>
      </c>
      <c r="F1539" s="4">
        <v>18.145800000000001</v>
      </c>
      <c r="G1539" s="4">
        <v>5.3757999999999999</v>
      </c>
      <c r="H1539" s="4">
        <v>6.3979999999999997</v>
      </c>
      <c r="I1539" s="4">
        <v>7.3697999999999997</v>
      </c>
      <c r="J1539" s="4">
        <v>66.221000000000004</v>
      </c>
      <c r="K1539" s="4">
        <v>125.875</v>
      </c>
      <c r="L1539" s="4">
        <v>133.9922</v>
      </c>
      <c r="M1539" s="4">
        <v>129.21879999999999</v>
      </c>
      <c r="N1539" s="4">
        <v>2.2339000000000002</v>
      </c>
      <c r="O1539" s="4">
        <v>1.6605000000000001</v>
      </c>
      <c r="P1539" s="4">
        <v>1.7060999999999999</v>
      </c>
      <c r="Q1539" s="4">
        <v>1.7476</v>
      </c>
    </row>
    <row r="1540" spans="1:17" ht="15" customHeight="1" x14ac:dyDescent="0.2">
      <c r="A1540" s="3">
        <v>44414</v>
      </c>
      <c r="B1540" s="4">
        <v>25.9</v>
      </c>
      <c r="C1540" s="4">
        <v>2.2999999999999998</v>
      </c>
      <c r="D1540" s="4">
        <v>1.3</v>
      </c>
      <c r="E1540" s="4">
        <v>1.4</v>
      </c>
      <c r="F1540" s="4">
        <v>18.1495</v>
      </c>
      <c r="G1540" s="4">
        <v>5.3783000000000003</v>
      </c>
      <c r="H1540" s="4">
        <v>6.4005999999999998</v>
      </c>
      <c r="I1540" s="4">
        <v>7.3727</v>
      </c>
      <c r="J1540" s="4">
        <v>66.284000000000006</v>
      </c>
      <c r="K1540" s="4">
        <v>125.85939999999999</v>
      </c>
      <c r="L1540" s="4">
        <v>134</v>
      </c>
      <c r="M1540" s="4">
        <v>129.25</v>
      </c>
      <c r="N1540" s="4">
        <v>2.2284000000000002</v>
      </c>
      <c r="O1540" s="4">
        <v>1.6642999999999999</v>
      </c>
      <c r="P1540" s="4">
        <v>1.7064999999999999</v>
      </c>
      <c r="Q1540" s="4">
        <v>1.7452000000000001</v>
      </c>
    </row>
    <row r="1541" spans="1:17" ht="15" customHeight="1" x14ac:dyDescent="0.2">
      <c r="A1541" s="3">
        <v>44417</v>
      </c>
      <c r="B1541" s="4">
        <v>24.9</v>
      </c>
      <c r="C1541" s="4">
        <v>0.7</v>
      </c>
      <c r="D1541" s="4">
        <v>0.5</v>
      </c>
      <c r="E1541" s="4">
        <v>0.7</v>
      </c>
      <c r="F1541" s="4">
        <v>18.153099999999998</v>
      </c>
      <c r="G1541" s="4">
        <v>5.3815</v>
      </c>
      <c r="H1541" s="4">
        <v>6.4032999999999998</v>
      </c>
      <c r="I1541" s="4">
        <v>7.3754</v>
      </c>
      <c r="J1541" s="4">
        <v>66.346999999999994</v>
      </c>
      <c r="K1541" s="4">
        <v>125.9297</v>
      </c>
      <c r="L1541" s="4">
        <v>134.0078</v>
      </c>
      <c r="M1541" s="4">
        <v>129.25</v>
      </c>
      <c r="N1541" s="4">
        <v>2.2227999999999999</v>
      </c>
      <c r="O1541" s="4">
        <v>1.6556</v>
      </c>
      <c r="P1541" s="4">
        <v>1.7069000000000001</v>
      </c>
      <c r="Q1541" s="4">
        <v>1.746</v>
      </c>
    </row>
    <row r="1542" spans="1:17" ht="15" customHeight="1" x14ac:dyDescent="0.2">
      <c r="A1542" s="3">
        <v>44418</v>
      </c>
      <c r="B1542" s="4">
        <v>26.2</v>
      </c>
      <c r="C1542" s="4">
        <v>2.2999999999999998</v>
      </c>
      <c r="D1542" s="4">
        <v>0.9</v>
      </c>
      <c r="E1542" s="4">
        <v>1.6</v>
      </c>
      <c r="F1542" s="4">
        <v>18.148299999999999</v>
      </c>
      <c r="G1542" s="4">
        <v>5.3823999999999996</v>
      </c>
      <c r="H1542" s="4">
        <v>6.4039999999999999</v>
      </c>
      <c r="I1542" s="4">
        <v>7.3745000000000003</v>
      </c>
      <c r="J1542" s="4">
        <v>65.832999999999998</v>
      </c>
      <c r="K1542" s="4">
        <v>125.7188</v>
      </c>
      <c r="L1542" s="4">
        <v>133.8047</v>
      </c>
      <c r="M1542" s="4">
        <v>128.9453</v>
      </c>
      <c r="N1542" s="4">
        <v>2.2650000000000001</v>
      </c>
      <c r="O1542" s="4">
        <v>1.6879999999999999</v>
      </c>
      <c r="P1542" s="4">
        <v>1.7316</v>
      </c>
      <c r="Q1542" s="4">
        <v>1.7783</v>
      </c>
    </row>
    <row r="1543" spans="1:17" ht="15" customHeight="1" x14ac:dyDescent="0.2">
      <c r="A1543" s="3">
        <v>44419</v>
      </c>
      <c r="B1543" s="4">
        <v>24.9</v>
      </c>
      <c r="C1543" s="4">
        <v>1.9</v>
      </c>
      <c r="D1543" s="4">
        <v>0.9</v>
      </c>
      <c r="E1543" s="4">
        <v>1.6</v>
      </c>
      <c r="F1543" s="4">
        <v>18.160499999999999</v>
      </c>
      <c r="G1543" s="4">
        <v>5.3879000000000001</v>
      </c>
      <c r="H1543" s="4">
        <v>6.4104999999999999</v>
      </c>
      <c r="I1543" s="4">
        <v>7.3819999999999997</v>
      </c>
      <c r="J1543" s="4">
        <v>66.472999999999999</v>
      </c>
      <c r="K1543" s="4">
        <v>126.0703</v>
      </c>
      <c r="L1543" s="4">
        <v>134.21090000000001</v>
      </c>
      <c r="M1543" s="4">
        <v>129.375</v>
      </c>
      <c r="N1543" s="4">
        <v>2.2118000000000002</v>
      </c>
      <c r="O1543" s="4">
        <v>1.6380999999999999</v>
      </c>
      <c r="P1543" s="4">
        <v>1.6859999999999999</v>
      </c>
      <c r="Q1543" s="4">
        <v>1.7347999999999999</v>
      </c>
    </row>
    <row r="1544" spans="1:17" ht="15" customHeight="1" x14ac:dyDescent="0.2">
      <c r="A1544" s="3">
        <v>44420</v>
      </c>
      <c r="B1544" s="4">
        <v>24</v>
      </c>
      <c r="C1544" s="4">
        <v>1</v>
      </c>
      <c r="D1544" s="4">
        <v>-0.3</v>
      </c>
      <c r="E1544" s="4">
        <v>0.4</v>
      </c>
      <c r="F1544" s="4">
        <v>18.169899999999998</v>
      </c>
      <c r="G1544" s="4">
        <v>5.3956999999999997</v>
      </c>
      <c r="H1544" s="4">
        <v>6.4187000000000003</v>
      </c>
      <c r="I1544" s="4">
        <v>7.3906000000000001</v>
      </c>
      <c r="J1544" s="4">
        <v>66.552999999999997</v>
      </c>
      <c r="K1544" s="4">
        <v>126.0625</v>
      </c>
      <c r="L1544" s="4">
        <v>134.25</v>
      </c>
      <c r="M1544" s="4">
        <v>129.4375</v>
      </c>
      <c r="N1544" s="4">
        <v>2.2042999999999999</v>
      </c>
      <c r="O1544" s="4">
        <v>1.6438999999999999</v>
      </c>
      <c r="P1544" s="4">
        <v>1.6853</v>
      </c>
      <c r="Q1544" s="4">
        <v>1.7307999999999999</v>
      </c>
    </row>
    <row r="1545" spans="1:17" ht="15" customHeight="1" x14ac:dyDescent="0.2">
      <c r="A1545" s="3">
        <v>44421</v>
      </c>
      <c r="B1545" s="4">
        <v>24.7</v>
      </c>
      <c r="C1545" s="4">
        <v>1.2</v>
      </c>
      <c r="D1545" s="4">
        <v>-0.1</v>
      </c>
      <c r="E1545" s="4">
        <v>0.8</v>
      </c>
      <c r="F1545" s="4">
        <v>18.173100000000002</v>
      </c>
      <c r="G1545" s="4">
        <v>5.3987999999999996</v>
      </c>
      <c r="H1545" s="4">
        <v>6.4219999999999997</v>
      </c>
      <c r="I1545" s="4">
        <v>7.3939000000000004</v>
      </c>
      <c r="J1545" s="4">
        <v>66.584999999999994</v>
      </c>
      <c r="K1545" s="4">
        <v>126.125</v>
      </c>
      <c r="L1545" s="4">
        <v>134.3203</v>
      </c>
      <c r="M1545" s="4">
        <v>129.5</v>
      </c>
      <c r="N1545" s="4">
        <v>2.2012999999999998</v>
      </c>
      <c r="O1545" s="4">
        <v>1.6364000000000001</v>
      </c>
      <c r="P1545" s="4">
        <v>1.6785000000000001</v>
      </c>
      <c r="Q1545" s="4">
        <v>1.7252000000000001</v>
      </c>
    </row>
    <row r="1546" spans="1:17" ht="15" customHeight="1" x14ac:dyDescent="0.2">
      <c r="A1546" s="3">
        <v>44424</v>
      </c>
      <c r="B1546" s="4">
        <v>24.4</v>
      </c>
      <c r="C1546" s="4">
        <v>1.3</v>
      </c>
      <c r="D1546" s="4">
        <v>0.1</v>
      </c>
      <c r="E1546" s="4">
        <v>1.3</v>
      </c>
      <c r="F1546" s="4">
        <v>18.173999999999999</v>
      </c>
      <c r="G1546" s="4">
        <v>5.4</v>
      </c>
      <c r="H1546" s="4">
        <v>6.4223999999999997</v>
      </c>
      <c r="I1546" s="4">
        <v>7.3933999999999997</v>
      </c>
      <c r="J1546" s="4">
        <v>66.465000000000003</v>
      </c>
      <c r="K1546" s="4">
        <v>125.9375</v>
      </c>
      <c r="L1546" s="4">
        <v>134.09379999999999</v>
      </c>
      <c r="M1546" s="4">
        <v>129.21879999999999</v>
      </c>
      <c r="N1546" s="4">
        <v>2.2107999999999999</v>
      </c>
      <c r="O1546" s="4">
        <v>1.6652</v>
      </c>
      <c r="P1546" s="4">
        <v>1.7058</v>
      </c>
      <c r="Q1546" s="4">
        <v>1.7549999999999999</v>
      </c>
    </row>
    <row r="1547" spans="1:17" ht="15" customHeight="1" x14ac:dyDescent="0.2">
      <c r="A1547" s="3">
        <v>44425</v>
      </c>
      <c r="B1547" s="4">
        <v>22.2</v>
      </c>
      <c r="C1547" s="4">
        <v>-0.6</v>
      </c>
      <c r="D1547" s="4">
        <v>-1.6</v>
      </c>
      <c r="E1547" s="4">
        <v>-0.7</v>
      </c>
      <c r="F1547" s="4">
        <v>18.183599999999998</v>
      </c>
      <c r="G1547" s="4">
        <v>5.4044999999999996</v>
      </c>
      <c r="H1547" s="4">
        <v>6.4276999999999997</v>
      </c>
      <c r="I1547" s="4">
        <v>7.3998999999999997</v>
      </c>
      <c r="J1547" s="4">
        <v>66.927000000000007</v>
      </c>
      <c r="K1547" s="4">
        <v>126.1797</v>
      </c>
      <c r="L1547" s="4">
        <v>134.3672</v>
      </c>
      <c r="M1547" s="4">
        <v>129.5625</v>
      </c>
      <c r="N1547" s="4">
        <v>2.1728999999999998</v>
      </c>
      <c r="O1547" s="4">
        <v>1.6315</v>
      </c>
      <c r="P1547" s="4">
        <v>1.6757</v>
      </c>
      <c r="Q1547" s="4">
        <v>1.7204999999999999</v>
      </c>
    </row>
    <row r="1548" spans="1:17" ht="15" customHeight="1" x14ac:dyDescent="0.2">
      <c r="A1548" s="3">
        <v>44426</v>
      </c>
      <c r="B1548" s="4">
        <v>22.2</v>
      </c>
      <c r="C1548" s="4">
        <v>-0.5</v>
      </c>
      <c r="D1548" s="4">
        <v>-1.5</v>
      </c>
      <c r="E1548" s="4">
        <v>-0.6</v>
      </c>
      <c r="F1548" s="4">
        <v>18.186299999999999</v>
      </c>
      <c r="G1548" s="4">
        <v>5.4071999999999996</v>
      </c>
      <c r="H1548" s="4">
        <v>6.4302999999999999</v>
      </c>
      <c r="I1548" s="4">
        <v>7.4024999999999999</v>
      </c>
      <c r="J1548" s="4">
        <v>66.927000000000007</v>
      </c>
      <c r="K1548" s="4">
        <v>126.1797</v>
      </c>
      <c r="L1548" s="4">
        <v>134.3672</v>
      </c>
      <c r="M1548" s="4">
        <v>129.5625</v>
      </c>
      <c r="N1548" s="4">
        <v>2.1726999999999999</v>
      </c>
      <c r="O1548" s="4">
        <v>1.633</v>
      </c>
      <c r="P1548" s="4">
        <v>1.6769000000000001</v>
      </c>
      <c r="Q1548" s="4">
        <v>1.7213000000000001</v>
      </c>
    </row>
    <row r="1549" spans="1:17" ht="15" customHeight="1" x14ac:dyDescent="0.2">
      <c r="A1549" s="3">
        <v>44427</v>
      </c>
      <c r="B1549" s="4">
        <v>24.5</v>
      </c>
      <c r="C1549" s="4">
        <v>2.2000000000000002</v>
      </c>
      <c r="D1549" s="4">
        <v>1.8</v>
      </c>
      <c r="E1549" s="4">
        <v>2.4</v>
      </c>
      <c r="F1549" s="4">
        <v>18.206600000000002</v>
      </c>
      <c r="G1549" s="4">
        <v>5.4194000000000004</v>
      </c>
      <c r="H1549" s="4">
        <v>6.4439000000000002</v>
      </c>
      <c r="I1549" s="4">
        <v>7.4180999999999999</v>
      </c>
      <c r="J1549" s="4">
        <v>67.641999999999996</v>
      </c>
      <c r="K1549" s="4">
        <v>126.7109</v>
      </c>
      <c r="L1549" s="4">
        <v>134.97659999999999</v>
      </c>
      <c r="M1549" s="4">
        <v>130.25</v>
      </c>
      <c r="N1549" s="4">
        <v>2.1137000000000001</v>
      </c>
      <c r="O1549" s="4">
        <v>1.5607</v>
      </c>
      <c r="P1549" s="4">
        <v>1.611</v>
      </c>
      <c r="Q1549" s="4">
        <v>1.6536</v>
      </c>
    </row>
    <row r="1550" spans="1:17" ht="15" customHeight="1" x14ac:dyDescent="0.2">
      <c r="A1550" s="3">
        <v>44428</v>
      </c>
      <c r="B1550" s="4">
        <v>23.2</v>
      </c>
      <c r="C1550" s="4">
        <v>0.8</v>
      </c>
      <c r="D1550" s="4">
        <v>0.3</v>
      </c>
      <c r="E1550" s="4">
        <v>1.1000000000000001</v>
      </c>
      <c r="F1550" s="4">
        <v>18.223600000000001</v>
      </c>
      <c r="G1550" s="4">
        <v>5.4265999999999996</v>
      </c>
      <c r="H1550" s="4">
        <v>6.4535</v>
      </c>
      <c r="I1550" s="4">
        <v>7.4298000000000002</v>
      </c>
      <c r="J1550" s="4">
        <v>68.647999999999996</v>
      </c>
      <c r="K1550" s="4">
        <v>127.2813</v>
      </c>
      <c r="L1550" s="4">
        <v>135.71090000000001</v>
      </c>
      <c r="M1550" s="4">
        <v>131.0625</v>
      </c>
      <c r="N1550" s="4">
        <v>2.0331999999999999</v>
      </c>
      <c r="O1550" s="4">
        <v>1.4801</v>
      </c>
      <c r="P1550" s="4">
        <v>1.5287999999999999</v>
      </c>
      <c r="Q1550" s="4">
        <v>1.5720000000000001</v>
      </c>
    </row>
    <row r="1551" spans="1:17" ht="15" customHeight="1" x14ac:dyDescent="0.2">
      <c r="A1551" s="3">
        <v>44431</v>
      </c>
      <c r="B1551" s="4">
        <v>22.9</v>
      </c>
      <c r="C1551" s="4">
        <v>0.6</v>
      </c>
      <c r="D1551" s="4">
        <v>-0.4</v>
      </c>
      <c r="E1551" s="4">
        <v>0.6</v>
      </c>
      <c r="F1551" s="4">
        <v>18.235099999999999</v>
      </c>
      <c r="G1551" s="4">
        <v>5.4321999999999999</v>
      </c>
      <c r="H1551" s="4">
        <v>6.4608999999999996</v>
      </c>
      <c r="I1551" s="4">
        <v>7.4383999999999997</v>
      </c>
      <c r="J1551" s="4">
        <v>69.272000000000006</v>
      </c>
      <c r="K1551" s="4">
        <v>127.6563</v>
      </c>
      <c r="L1551" s="4">
        <v>136.21879999999999</v>
      </c>
      <c r="M1551" s="4">
        <v>131.60159999999999</v>
      </c>
      <c r="N1551" s="4">
        <v>1.9838</v>
      </c>
      <c r="O1551" s="4">
        <v>1.4278999999999999</v>
      </c>
      <c r="P1551" s="4">
        <v>1.4726999999999999</v>
      </c>
      <c r="Q1551" s="4">
        <v>1.5185</v>
      </c>
    </row>
    <row r="1552" spans="1:17" ht="15" customHeight="1" x14ac:dyDescent="0.2">
      <c r="A1552" s="3">
        <v>44432</v>
      </c>
      <c r="B1552" s="4">
        <v>24.4</v>
      </c>
      <c r="C1552" s="4">
        <v>2.2000000000000002</v>
      </c>
      <c r="D1552" s="4">
        <v>1.1000000000000001</v>
      </c>
      <c r="E1552" s="4">
        <v>2.2999999999999998</v>
      </c>
      <c r="F1552" s="4">
        <v>18.2334</v>
      </c>
      <c r="G1552" s="4">
        <v>5.4328000000000003</v>
      </c>
      <c r="H1552" s="4">
        <v>6.4607999999999999</v>
      </c>
      <c r="I1552" s="4">
        <v>7.4375</v>
      </c>
      <c r="J1552" s="4">
        <v>68.956999999999994</v>
      </c>
      <c r="K1552" s="4">
        <v>127.4063</v>
      </c>
      <c r="L1552" s="4">
        <v>135.9375</v>
      </c>
      <c r="M1552" s="4">
        <v>131.28129999999999</v>
      </c>
      <c r="N1552" s="4">
        <v>2.0082</v>
      </c>
      <c r="O1552" s="4">
        <v>1.4653</v>
      </c>
      <c r="P1552" s="4">
        <v>1.5058</v>
      </c>
      <c r="Q1552" s="4">
        <v>1.5516000000000001</v>
      </c>
    </row>
    <row r="1553" spans="1:17" ht="15" customHeight="1" x14ac:dyDescent="0.2">
      <c r="A1553" s="3">
        <v>44433</v>
      </c>
      <c r="B1553" s="4">
        <v>24.2</v>
      </c>
      <c r="C1553" s="4">
        <v>3.1</v>
      </c>
      <c r="D1553" s="4">
        <v>1.7</v>
      </c>
      <c r="E1553" s="4">
        <v>3</v>
      </c>
      <c r="F1553" s="4">
        <v>18.242699999999999</v>
      </c>
      <c r="G1553" s="4">
        <v>5.4378000000000002</v>
      </c>
      <c r="H1553" s="4">
        <v>6.4667000000000003</v>
      </c>
      <c r="I1553" s="4">
        <v>7.4439000000000002</v>
      </c>
      <c r="J1553" s="4">
        <v>69.424999999999997</v>
      </c>
      <c r="K1553" s="4">
        <v>127.6953</v>
      </c>
      <c r="L1553" s="4">
        <v>136.28129999999999</v>
      </c>
      <c r="M1553" s="4">
        <v>131.625</v>
      </c>
      <c r="N1553" s="4">
        <v>1.9712000000000001</v>
      </c>
      <c r="O1553" s="4">
        <v>1.4255</v>
      </c>
      <c r="P1553" s="4">
        <v>1.4682999999999999</v>
      </c>
      <c r="Q1553" s="4">
        <v>1.5179</v>
      </c>
    </row>
    <row r="1554" spans="1:17" ht="15" customHeight="1" x14ac:dyDescent="0.2">
      <c r="A1554" s="3">
        <v>44434</v>
      </c>
      <c r="B1554" s="4">
        <v>23.6</v>
      </c>
      <c r="C1554" s="4">
        <v>1.3</v>
      </c>
      <c r="D1554" s="4">
        <v>0.1</v>
      </c>
      <c r="E1554" s="4">
        <v>1.3</v>
      </c>
      <c r="F1554" s="4">
        <v>18.247699999999998</v>
      </c>
      <c r="G1554" s="4">
        <v>5.4459</v>
      </c>
      <c r="H1554" s="4">
        <v>6.4743000000000004</v>
      </c>
      <c r="I1554" s="4">
        <v>7.4515000000000002</v>
      </c>
      <c r="J1554" s="4">
        <v>69.203000000000003</v>
      </c>
      <c r="K1554" s="4">
        <v>127.7188</v>
      </c>
      <c r="L1554" s="4">
        <v>136.26560000000001</v>
      </c>
      <c r="M1554" s="4">
        <v>131.60159999999999</v>
      </c>
      <c r="N1554" s="4">
        <v>1.9878</v>
      </c>
      <c r="O1554" s="4">
        <v>1.427</v>
      </c>
      <c r="P1554" s="4">
        <v>1.4741</v>
      </c>
      <c r="Q1554" s="4">
        <v>1.5228999999999999</v>
      </c>
    </row>
    <row r="1555" spans="1:17" ht="15" customHeight="1" x14ac:dyDescent="0.2">
      <c r="A1555" s="3">
        <v>44435</v>
      </c>
      <c r="B1555" s="4">
        <v>23.4</v>
      </c>
      <c r="C1555" s="4">
        <v>1.6</v>
      </c>
      <c r="D1555" s="4">
        <v>0.3</v>
      </c>
      <c r="E1555" s="4">
        <v>1.6</v>
      </c>
      <c r="F1555" s="4">
        <v>18.2407</v>
      </c>
      <c r="G1555" s="4">
        <v>5.444</v>
      </c>
      <c r="H1555" s="4">
        <v>6.4710000000000001</v>
      </c>
      <c r="I1555" s="4">
        <v>7.4467999999999996</v>
      </c>
      <c r="J1555" s="4">
        <v>68.507000000000005</v>
      </c>
      <c r="K1555" s="4">
        <v>127.1563</v>
      </c>
      <c r="L1555" s="4">
        <v>135.6328</v>
      </c>
      <c r="M1555" s="4">
        <v>130.9375</v>
      </c>
      <c r="N1555" s="4">
        <v>2.0424000000000002</v>
      </c>
      <c r="O1555" s="4">
        <v>1.5092000000000001</v>
      </c>
      <c r="P1555" s="4">
        <v>1.5468</v>
      </c>
      <c r="Q1555" s="4">
        <v>1.5906</v>
      </c>
    </row>
    <row r="1556" spans="1:17" ht="15" customHeight="1" x14ac:dyDescent="0.2">
      <c r="A1556" s="3">
        <v>44438</v>
      </c>
      <c r="B1556" s="4">
        <v>21.5</v>
      </c>
      <c r="C1556" s="4">
        <v>0</v>
      </c>
      <c r="D1556" s="4">
        <v>-1.3</v>
      </c>
      <c r="E1556" s="4">
        <v>0.3</v>
      </c>
      <c r="F1556" s="4">
        <v>18.240500000000001</v>
      </c>
      <c r="G1556" s="4">
        <v>5.4442000000000004</v>
      </c>
      <c r="H1556" s="4">
        <v>6.4705000000000004</v>
      </c>
      <c r="I1556" s="4">
        <v>7.4454000000000002</v>
      </c>
      <c r="J1556" s="4">
        <v>68.302000000000007</v>
      </c>
      <c r="K1556" s="4">
        <v>126.8516</v>
      </c>
      <c r="L1556" s="4">
        <v>135.3047</v>
      </c>
      <c r="M1556" s="4">
        <v>130.57810000000001</v>
      </c>
      <c r="N1556" s="4">
        <v>2.0581999999999998</v>
      </c>
      <c r="O1556" s="4">
        <v>1.5545</v>
      </c>
      <c r="P1556" s="4">
        <v>1.5852999999999999</v>
      </c>
      <c r="Q1556" s="4">
        <v>1.6278999999999999</v>
      </c>
    </row>
    <row r="1557" spans="1:17" ht="15" customHeight="1" x14ac:dyDescent="0.2">
      <c r="A1557" s="3">
        <v>44439</v>
      </c>
      <c r="B1557" s="4">
        <v>20.7</v>
      </c>
      <c r="C1557" s="4">
        <v>0.4</v>
      </c>
      <c r="D1557" s="4">
        <v>-0.8</v>
      </c>
      <c r="E1557" s="4">
        <v>-0.2</v>
      </c>
      <c r="F1557" s="4">
        <v>18.2407</v>
      </c>
      <c r="G1557" s="4">
        <v>5.4442000000000004</v>
      </c>
      <c r="H1557" s="4">
        <v>6.4695999999999998</v>
      </c>
      <c r="I1557" s="4">
        <v>7.4450000000000003</v>
      </c>
      <c r="J1557" s="4">
        <v>68.122</v>
      </c>
      <c r="K1557" s="4">
        <v>126.5234</v>
      </c>
      <c r="L1557" s="4">
        <v>134.9375</v>
      </c>
      <c r="M1557" s="4">
        <v>130.3125</v>
      </c>
      <c r="N1557" s="4">
        <v>2.0722999999999998</v>
      </c>
      <c r="O1557" s="4">
        <v>1.6033999999999999</v>
      </c>
      <c r="P1557" s="4">
        <v>1.6284000000000001</v>
      </c>
      <c r="Q1557" s="4">
        <v>1.6556</v>
      </c>
    </row>
    <row r="1558" spans="1:17" ht="15" customHeight="1" x14ac:dyDescent="0.2">
      <c r="A1558" s="3">
        <v>44440</v>
      </c>
      <c r="B1558" s="4">
        <v>21.9</v>
      </c>
      <c r="C1558" s="4">
        <v>2.2000000000000002</v>
      </c>
      <c r="D1558" s="4">
        <v>1.1000000000000001</v>
      </c>
      <c r="E1558" s="4">
        <v>1.7</v>
      </c>
      <c r="F1558" s="4">
        <v>18.2408</v>
      </c>
      <c r="G1558" s="4">
        <v>5.4461000000000004</v>
      </c>
      <c r="H1558" s="4">
        <v>6.4710000000000001</v>
      </c>
      <c r="I1558" s="4">
        <v>7.4458000000000002</v>
      </c>
      <c r="J1558" s="4">
        <v>67.936000000000007</v>
      </c>
      <c r="K1558" s="4">
        <v>126.4375</v>
      </c>
      <c r="L1558" s="4">
        <v>134.8125</v>
      </c>
      <c r="M1558" s="4">
        <v>130.14840000000001</v>
      </c>
      <c r="N1558" s="4">
        <v>2.0868000000000002</v>
      </c>
      <c r="O1558" s="4">
        <v>1.6173</v>
      </c>
      <c r="P1558" s="4">
        <v>1.6438999999999999</v>
      </c>
      <c r="Q1558" s="4">
        <v>1.6732</v>
      </c>
    </row>
    <row r="1559" spans="1:17" ht="15" customHeight="1" x14ac:dyDescent="0.2">
      <c r="A1559" s="3">
        <v>44441</v>
      </c>
      <c r="B1559" s="4">
        <v>21.5</v>
      </c>
      <c r="C1559" s="4">
        <v>1.8</v>
      </c>
      <c r="D1559" s="4">
        <v>1</v>
      </c>
      <c r="E1559" s="4">
        <v>1.5</v>
      </c>
      <c r="F1559" s="4">
        <v>18.248000000000001</v>
      </c>
      <c r="G1559" s="4">
        <v>5.4535</v>
      </c>
      <c r="H1559" s="4">
        <v>6.4781000000000004</v>
      </c>
      <c r="I1559" s="4">
        <v>7.4527000000000001</v>
      </c>
      <c r="J1559" s="4">
        <v>67.869</v>
      </c>
      <c r="K1559" s="4">
        <v>126.375</v>
      </c>
      <c r="L1559" s="4">
        <v>134.73439999999999</v>
      </c>
      <c r="M1559" s="4">
        <v>130.0625</v>
      </c>
      <c r="N1559" s="4">
        <v>2.0912000000000002</v>
      </c>
      <c r="O1559" s="4">
        <v>1.631</v>
      </c>
      <c r="P1559" s="4">
        <v>1.6566000000000001</v>
      </c>
      <c r="Q1559" s="4">
        <v>1.6843999999999999</v>
      </c>
    </row>
    <row r="1560" spans="1:17" ht="15" customHeight="1" x14ac:dyDescent="0.2">
      <c r="A1560" s="3">
        <v>44442</v>
      </c>
      <c r="B1560" s="4">
        <v>21.9</v>
      </c>
      <c r="C1560" s="4">
        <v>1.6</v>
      </c>
      <c r="D1560" s="4">
        <v>0.7</v>
      </c>
      <c r="E1560" s="4">
        <v>1.3</v>
      </c>
      <c r="F1560" s="4">
        <v>18.241</v>
      </c>
      <c r="G1560" s="4">
        <v>5.4542999999999999</v>
      </c>
      <c r="H1560" s="4">
        <v>6.4778000000000002</v>
      </c>
      <c r="I1560" s="4">
        <v>7.4508000000000001</v>
      </c>
      <c r="J1560" s="4">
        <v>67.186000000000007</v>
      </c>
      <c r="K1560" s="4">
        <v>126.1563</v>
      </c>
      <c r="L1560" s="4">
        <v>134.4297</v>
      </c>
      <c r="M1560" s="4">
        <v>129.65629999999999</v>
      </c>
      <c r="N1560" s="4">
        <v>2.1457999999999999</v>
      </c>
      <c r="O1560" s="4">
        <v>1.6640999999999999</v>
      </c>
      <c r="P1560" s="4">
        <v>1.6927000000000001</v>
      </c>
      <c r="Q1560" s="4">
        <v>1.7265999999999999</v>
      </c>
    </row>
    <row r="1561" spans="1:17" ht="15" customHeight="1" x14ac:dyDescent="0.2">
      <c r="A1561" s="3">
        <v>44445</v>
      </c>
      <c r="B1561" s="4">
        <v>23.1</v>
      </c>
      <c r="C1561" s="4">
        <v>2.8</v>
      </c>
      <c r="D1561" s="4">
        <v>1.8</v>
      </c>
      <c r="E1561" s="4">
        <v>2.4</v>
      </c>
      <c r="F1561" s="4">
        <v>18.258099999999999</v>
      </c>
      <c r="G1561" s="4">
        <v>5.4615</v>
      </c>
      <c r="H1561" s="4">
        <v>6.4874000000000001</v>
      </c>
      <c r="I1561" s="4">
        <v>7.4627999999999997</v>
      </c>
      <c r="J1561" s="4">
        <v>68.2</v>
      </c>
      <c r="K1561" s="4">
        <v>126.7188</v>
      </c>
      <c r="L1561" s="4">
        <v>135.15629999999999</v>
      </c>
      <c r="M1561" s="4">
        <v>130.5</v>
      </c>
      <c r="N1561" s="4">
        <v>2.0642999999999998</v>
      </c>
      <c r="O1561" s="4">
        <v>1.5845</v>
      </c>
      <c r="P1561" s="4">
        <v>1.6112</v>
      </c>
      <c r="Q1561" s="4">
        <v>1.6416999999999999</v>
      </c>
    </row>
    <row r="1562" spans="1:17" ht="15" customHeight="1" x14ac:dyDescent="0.2">
      <c r="A1562" s="3">
        <v>44446</v>
      </c>
      <c r="B1562" s="4">
        <v>23.1</v>
      </c>
      <c r="C1562" s="4">
        <v>2.5</v>
      </c>
      <c r="D1562" s="4">
        <v>1.4</v>
      </c>
      <c r="E1562" s="4">
        <v>2</v>
      </c>
      <c r="F1562" s="4">
        <v>18.248899999999999</v>
      </c>
      <c r="G1562" s="4">
        <v>5.4603999999999999</v>
      </c>
      <c r="H1562" s="4">
        <v>6.4843000000000002</v>
      </c>
      <c r="I1562" s="4">
        <v>7.4577999999999998</v>
      </c>
      <c r="J1562" s="4">
        <v>67.358000000000004</v>
      </c>
      <c r="K1562" s="4">
        <v>126.25</v>
      </c>
      <c r="L1562" s="4">
        <v>134.5625</v>
      </c>
      <c r="M1562" s="4">
        <v>129.8203</v>
      </c>
      <c r="N1562" s="4">
        <v>2.1313</v>
      </c>
      <c r="O1562" s="4">
        <v>1.6536</v>
      </c>
      <c r="P1562" s="4">
        <v>1.6800999999999999</v>
      </c>
      <c r="Q1562" s="4">
        <v>1.7115</v>
      </c>
    </row>
    <row r="1563" spans="1:17" ht="15" customHeight="1" x14ac:dyDescent="0.2">
      <c r="A1563" s="3">
        <v>44447</v>
      </c>
      <c r="B1563" s="4">
        <v>18</v>
      </c>
      <c r="C1563" s="4">
        <v>-2</v>
      </c>
      <c r="D1563" s="4">
        <v>-2.8</v>
      </c>
      <c r="E1563" s="4">
        <v>-2.6</v>
      </c>
      <c r="F1563" s="4">
        <v>18.252500000000001</v>
      </c>
      <c r="G1563" s="4">
        <v>5.4626999999999999</v>
      </c>
      <c r="H1563" s="4">
        <v>6.4863999999999997</v>
      </c>
      <c r="I1563" s="4">
        <v>7.4604999999999997</v>
      </c>
      <c r="J1563" s="4">
        <v>67.423000000000002</v>
      </c>
      <c r="K1563" s="4">
        <v>126.2188</v>
      </c>
      <c r="L1563" s="4">
        <v>134.5078</v>
      </c>
      <c r="M1563" s="4">
        <v>129.8203</v>
      </c>
      <c r="N1563" s="4">
        <v>2.1257000000000001</v>
      </c>
      <c r="O1563" s="4">
        <v>1.6596</v>
      </c>
      <c r="P1563" s="4">
        <v>1.6876</v>
      </c>
      <c r="Q1563" s="4">
        <v>1.7122999999999999</v>
      </c>
    </row>
    <row r="1564" spans="1:17" ht="15" customHeight="1" x14ac:dyDescent="0.2">
      <c r="A1564" s="3">
        <v>44448</v>
      </c>
      <c r="B1564" s="4">
        <v>21.6</v>
      </c>
      <c r="C1564" s="4">
        <v>2.9</v>
      </c>
      <c r="D1564" s="4">
        <v>2</v>
      </c>
      <c r="E1564" s="4">
        <v>2.1</v>
      </c>
      <c r="F1564" s="4">
        <v>18.251000000000001</v>
      </c>
      <c r="G1564" s="4">
        <v>5.4671000000000003</v>
      </c>
      <c r="H1564" s="4">
        <v>6.4888000000000003</v>
      </c>
      <c r="I1564" s="4">
        <v>7.4611000000000001</v>
      </c>
      <c r="J1564" s="4">
        <v>66.748999999999995</v>
      </c>
      <c r="K1564" s="4">
        <v>125.7813</v>
      </c>
      <c r="L1564" s="4">
        <v>133.9375</v>
      </c>
      <c r="M1564" s="4">
        <v>129.1797</v>
      </c>
      <c r="N1564" s="4">
        <v>2.1793</v>
      </c>
      <c r="O1564" s="4">
        <v>1.7274</v>
      </c>
      <c r="P1564" s="4">
        <v>1.7565</v>
      </c>
      <c r="Q1564" s="4">
        <v>1.7802</v>
      </c>
    </row>
    <row r="1565" spans="1:17" ht="15" customHeight="1" x14ac:dyDescent="0.2">
      <c r="A1565" s="3">
        <v>44449</v>
      </c>
      <c r="B1565" s="4">
        <v>22.5</v>
      </c>
      <c r="C1565" s="4">
        <v>3.2</v>
      </c>
      <c r="D1565" s="4">
        <v>2</v>
      </c>
      <c r="E1565" s="4">
        <v>1.9</v>
      </c>
      <c r="F1565" s="4">
        <v>18.248899999999999</v>
      </c>
      <c r="G1565" s="4">
        <v>5.4687999999999999</v>
      </c>
      <c r="H1565" s="4">
        <v>6.4901999999999997</v>
      </c>
      <c r="I1565" s="4">
        <v>7.4627999999999997</v>
      </c>
      <c r="J1565" s="4">
        <v>66.418999999999997</v>
      </c>
      <c r="K1565" s="4">
        <v>125.6641</v>
      </c>
      <c r="L1565" s="4">
        <v>133.8125</v>
      </c>
      <c r="M1565" s="4">
        <v>129.09379999999999</v>
      </c>
      <c r="N1565" s="4">
        <v>2.2058</v>
      </c>
      <c r="O1565" s="4">
        <v>1.7459</v>
      </c>
      <c r="P1565" s="4">
        <v>1.7721</v>
      </c>
      <c r="Q1565" s="4">
        <v>1.7898000000000001</v>
      </c>
    </row>
    <row r="1566" spans="1:17" ht="15" customHeight="1" x14ac:dyDescent="0.2">
      <c r="A1566" s="3">
        <v>44452</v>
      </c>
      <c r="B1566" s="4">
        <v>21.1</v>
      </c>
      <c r="C1566" s="4">
        <v>0.6</v>
      </c>
      <c r="D1566" s="4">
        <v>-0.6</v>
      </c>
      <c r="E1566" s="4">
        <v>-0.2</v>
      </c>
      <c r="F1566" s="4">
        <v>18.248000000000001</v>
      </c>
      <c r="G1566" s="4">
        <v>5.4722</v>
      </c>
      <c r="H1566" s="4">
        <v>6.4935</v>
      </c>
      <c r="I1566" s="4">
        <v>7.4649000000000001</v>
      </c>
      <c r="J1566" s="4">
        <v>66.165000000000006</v>
      </c>
      <c r="K1566" s="4">
        <v>125.7578</v>
      </c>
      <c r="L1566" s="4">
        <v>133.8828</v>
      </c>
      <c r="M1566" s="4">
        <v>129.04689999999999</v>
      </c>
      <c r="N1566" s="4">
        <v>2.2263000000000002</v>
      </c>
      <c r="O1566" s="4">
        <v>1.7338</v>
      </c>
      <c r="P1566" s="4">
        <v>1.7653000000000001</v>
      </c>
      <c r="Q1566" s="4">
        <v>1.7954000000000001</v>
      </c>
    </row>
    <row r="1567" spans="1:17" ht="15" customHeight="1" x14ac:dyDescent="0.2">
      <c r="A1567" s="3">
        <v>44453</v>
      </c>
      <c r="B1567" s="4">
        <v>22.2</v>
      </c>
      <c r="C1567" s="4">
        <v>0.8</v>
      </c>
      <c r="D1567" s="4">
        <v>0.1</v>
      </c>
      <c r="E1567" s="4">
        <v>0.5</v>
      </c>
      <c r="F1567" s="4">
        <v>18.241499999999998</v>
      </c>
      <c r="G1567" s="4">
        <v>5.4732000000000003</v>
      </c>
      <c r="H1567" s="4">
        <v>6.4934000000000003</v>
      </c>
      <c r="I1567" s="4">
        <v>7.4637000000000002</v>
      </c>
      <c r="J1567" s="4">
        <v>65.656000000000006</v>
      </c>
      <c r="K1567" s="4">
        <v>125.5625</v>
      </c>
      <c r="L1567" s="4">
        <v>133.60159999999999</v>
      </c>
      <c r="M1567" s="4">
        <v>128.71879999999999</v>
      </c>
      <c r="N1567" s="4">
        <v>2.2677999999999998</v>
      </c>
      <c r="O1567" s="4">
        <v>1.7635000000000001</v>
      </c>
      <c r="P1567" s="4">
        <v>1.7987</v>
      </c>
      <c r="Q1567" s="4">
        <v>1.8298000000000001</v>
      </c>
    </row>
    <row r="1568" spans="1:17" ht="15" customHeight="1" x14ac:dyDescent="0.2">
      <c r="A1568" s="3">
        <v>44454</v>
      </c>
      <c r="B1568" s="4">
        <v>21.7</v>
      </c>
      <c r="C1568" s="4">
        <v>1.5</v>
      </c>
      <c r="D1568" s="4">
        <v>-0.3</v>
      </c>
      <c r="E1568" s="4">
        <v>0.5</v>
      </c>
      <c r="F1568" s="4">
        <v>18.234300000000001</v>
      </c>
      <c r="G1568" s="4">
        <v>5.4725000000000001</v>
      </c>
      <c r="H1568" s="4">
        <v>6.4917999999999996</v>
      </c>
      <c r="I1568" s="4">
        <v>7.4603000000000002</v>
      </c>
      <c r="J1568" s="4">
        <v>64.989000000000004</v>
      </c>
      <c r="K1568" s="4">
        <v>125.1563</v>
      </c>
      <c r="L1568" s="4">
        <v>133.16409999999999</v>
      </c>
      <c r="M1568" s="4">
        <v>128.1875</v>
      </c>
      <c r="N1568" s="4">
        <v>2.3228</v>
      </c>
      <c r="O1568" s="4">
        <v>1.8240000000000001</v>
      </c>
      <c r="P1568" s="4">
        <v>1.8503000000000001</v>
      </c>
      <c r="Q1568" s="4">
        <v>1.8853</v>
      </c>
    </row>
    <row r="1569" spans="1:17" ht="15" customHeight="1" x14ac:dyDescent="0.2">
      <c r="A1569" s="3">
        <v>44455</v>
      </c>
      <c r="B1569" s="4">
        <v>20.7</v>
      </c>
      <c r="C1569" s="4">
        <v>-0.4</v>
      </c>
      <c r="D1569" s="4">
        <v>-1.5</v>
      </c>
      <c r="E1569" s="4">
        <v>-1.1000000000000001</v>
      </c>
      <c r="F1569" s="4">
        <v>18.265499999999999</v>
      </c>
      <c r="G1569" s="4">
        <v>5.4874999999999998</v>
      </c>
      <c r="H1569" s="4">
        <v>6.5098000000000003</v>
      </c>
      <c r="I1569" s="4">
        <v>7.4820000000000002</v>
      </c>
      <c r="J1569" s="4">
        <v>66.432000000000002</v>
      </c>
      <c r="K1569" s="4">
        <v>126.0313</v>
      </c>
      <c r="L1569" s="4">
        <v>134.22659999999999</v>
      </c>
      <c r="M1569" s="4">
        <v>129.40629999999999</v>
      </c>
      <c r="N1569" s="4">
        <v>2.2027999999999999</v>
      </c>
      <c r="O1569" s="4">
        <v>1.7018</v>
      </c>
      <c r="P1569" s="4">
        <v>1.7322</v>
      </c>
      <c r="Q1569" s="4">
        <v>1.7626999999999999</v>
      </c>
    </row>
    <row r="1570" spans="1:17" ht="15" customHeight="1" x14ac:dyDescent="0.2">
      <c r="A1570" s="3">
        <v>44456</v>
      </c>
      <c r="B1570" s="4">
        <v>23.6</v>
      </c>
      <c r="C1570" s="4">
        <v>1.6</v>
      </c>
      <c r="D1570" s="4">
        <v>0.7</v>
      </c>
      <c r="E1570" s="4">
        <v>1.4</v>
      </c>
      <c r="F1570" s="4">
        <v>18.273099999999999</v>
      </c>
      <c r="G1570" s="4">
        <v>5.4923000000000002</v>
      </c>
      <c r="H1570" s="4">
        <v>6.5153999999999996</v>
      </c>
      <c r="I1570" s="4">
        <v>7.4882999999999997</v>
      </c>
      <c r="J1570" s="4">
        <v>66.772999999999996</v>
      </c>
      <c r="K1570" s="4">
        <v>126.2891</v>
      </c>
      <c r="L1570" s="4">
        <v>134.53129999999999</v>
      </c>
      <c r="M1570" s="4">
        <v>129.72659999999999</v>
      </c>
      <c r="N1570" s="4">
        <v>2.1747999999999998</v>
      </c>
      <c r="O1570" s="4">
        <v>1.6661999999999999</v>
      </c>
      <c r="P1570" s="4">
        <v>1.6988000000000001</v>
      </c>
      <c r="Q1570" s="4">
        <v>1.7309000000000001</v>
      </c>
    </row>
    <row r="1571" spans="1:17" ht="15" customHeight="1" x14ac:dyDescent="0.2">
      <c r="A1571" s="3">
        <v>44459</v>
      </c>
      <c r="B1571" s="4">
        <v>26.5</v>
      </c>
      <c r="C1571" s="4">
        <v>4.7</v>
      </c>
      <c r="D1571" s="4">
        <v>4.2</v>
      </c>
      <c r="E1571" s="4">
        <v>4.4000000000000004</v>
      </c>
      <c r="F1571" s="4">
        <v>18.2759</v>
      </c>
      <c r="G1571" s="4">
        <v>5.4949000000000003</v>
      </c>
      <c r="H1571" s="4">
        <v>6.5176999999999996</v>
      </c>
      <c r="I1571" s="4">
        <v>7.4911000000000003</v>
      </c>
      <c r="J1571" s="4">
        <v>66.775000000000006</v>
      </c>
      <c r="K1571" s="4">
        <v>126.2891</v>
      </c>
      <c r="L1571" s="4">
        <v>134.5</v>
      </c>
      <c r="M1571" s="4">
        <v>129.7422</v>
      </c>
      <c r="N1571" s="4">
        <v>2.1743999999999999</v>
      </c>
      <c r="O1571" s="4">
        <v>1.6677</v>
      </c>
      <c r="P1571" s="4">
        <v>1.7036</v>
      </c>
      <c r="Q1571" s="4">
        <v>1.7302</v>
      </c>
    </row>
    <row r="1572" spans="1:17" ht="15" customHeight="1" x14ac:dyDescent="0.2">
      <c r="A1572" s="3">
        <v>44460</v>
      </c>
      <c r="B1572" s="4">
        <v>26</v>
      </c>
      <c r="C1572" s="4">
        <v>3.7</v>
      </c>
      <c r="D1572" s="4">
        <v>2.5</v>
      </c>
      <c r="E1572" s="4">
        <v>2.7</v>
      </c>
      <c r="F1572" s="4">
        <v>18.293900000000001</v>
      </c>
      <c r="G1572" s="4">
        <v>5.5030000000000001</v>
      </c>
      <c r="H1572" s="4">
        <v>6.5288000000000004</v>
      </c>
      <c r="I1572" s="4">
        <v>7.5046999999999997</v>
      </c>
      <c r="J1572" s="4">
        <v>67.840999999999994</v>
      </c>
      <c r="K1572" s="4">
        <v>126.9688</v>
      </c>
      <c r="L1572" s="4">
        <v>135.39840000000001</v>
      </c>
      <c r="M1572" s="4">
        <v>130.72659999999999</v>
      </c>
      <c r="N1572" s="4">
        <v>2.0882000000000001</v>
      </c>
      <c r="O1572" s="4">
        <v>1.5720000000000001</v>
      </c>
      <c r="P1572" s="4">
        <v>1.6031</v>
      </c>
      <c r="Q1572" s="4">
        <v>1.6315</v>
      </c>
    </row>
    <row r="1573" spans="1:17" ht="15" customHeight="1" x14ac:dyDescent="0.2">
      <c r="A1573" s="3">
        <v>44461</v>
      </c>
      <c r="B1573" s="4">
        <v>22.3</v>
      </c>
      <c r="C1573" s="4">
        <v>2.2999999999999998</v>
      </c>
      <c r="D1573" s="4">
        <v>0.9</v>
      </c>
      <c r="E1573" s="4">
        <v>1.3</v>
      </c>
      <c r="F1573" s="4">
        <v>18.316299999999998</v>
      </c>
      <c r="G1573" s="4">
        <v>5.5098000000000003</v>
      </c>
      <c r="H1573" s="4">
        <v>6.5381999999999998</v>
      </c>
      <c r="I1573" s="4">
        <v>7.5166000000000004</v>
      </c>
      <c r="J1573" s="4">
        <v>69.230999999999995</v>
      </c>
      <c r="K1573" s="4">
        <v>127.4922</v>
      </c>
      <c r="L1573" s="4">
        <v>136.125</v>
      </c>
      <c r="M1573" s="4">
        <v>131.5625</v>
      </c>
      <c r="N1573" s="4">
        <v>1.9782999999999999</v>
      </c>
      <c r="O1573" s="4">
        <v>1.4991000000000001</v>
      </c>
      <c r="P1573" s="4">
        <v>1.5227999999999999</v>
      </c>
      <c r="Q1573" s="4">
        <v>1.5485</v>
      </c>
    </row>
    <row r="1574" spans="1:17" ht="15" customHeight="1" x14ac:dyDescent="0.2">
      <c r="A1574" s="3">
        <v>44462</v>
      </c>
      <c r="B1574" s="4">
        <v>23.3</v>
      </c>
      <c r="C1574" s="4">
        <v>1.5</v>
      </c>
      <c r="D1574" s="4">
        <v>-0.1</v>
      </c>
      <c r="E1574" s="4">
        <v>0.4</v>
      </c>
      <c r="F1574" s="4">
        <v>18.3186</v>
      </c>
      <c r="G1574" s="4">
        <v>5.5178000000000003</v>
      </c>
      <c r="H1574" s="4">
        <v>6.5462999999999996</v>
      </c>
      <c r="I1574" s="4">
        <v>7.5242000000000004</v>
      </c>
      <c r="J1574" s="4">
        <v>68.811999999999998</v>
      </c>
      <c r="K1574" s="4">
        <v>127.5078</v>
      </c>
      <c r="L1574" s="4">
        <v>136.14840000000001</v>
      </c>
      <c r="M1574" s="4">
        <v>131.53909999999999</v>
      </c>
      <c r="N1574" s="4">
        <v>2.0102000000000002</v>
      </c>
      <c r="O1574" s="4">
        <v>1.5016</v>
      </c>
      <c r="P1574" s="4">
        <v>1.5241</v>
      </c>
      <c r="Q1574" s="4">
        <v>1.5533999999999999</v>
      </c>
    </row>
    <row r="1575" spans="1:17" ht="15" customHeight="1" x14ac:dyDescent="0.2">
      <c r="A1575" s="3">
        <v>44463</v>
      </c>
      <c r="B1575" s="4">
        <v>26.1</v>
      </c>
      <c r="C1575" s="4">
        <v>2.2999999999999998</v>
      </c>
      <c r="D1575" s="4">
        <v>1</v>
      </c>
      <c r="E1575" s="4">
        <v>1.3</v>
      </c>
      <c r="F1575" s="4">
        <v>18.334599999999998</v>
      </c>
      <c r="G1575" s="4">
        <v>5.5267999999999997</v>
      </c>
      <c r="H1575" s="4">
        <v>6.5575999999999999</v>
      </c>
      <c r="I1575" s="4">
        <v>7.5380000000000003</v>
      </c>
      <c r="J1575" s="4">
        <v>69.757000000000005</v>
      </c>
      <c r="K1575" s="4">
        <v>128.3047</v>
      </c>
      <c r="L1575" s="4">
        <v>137.08590000000001</v>
      </c>
      <c r="M1575" s="4">
        <v>132.5547</v>
      </c>
      <c r="N1575" s="4">
        <v>1.9360999999999999</v>
      </c>
      <c r="O1575" s="4">
        <v>1.3906000000000001</v>
      </c>
      <c r="P1575" s="4">
        <v>1.4209000000000001</v>
      </c>
      <c r="Q1575" s="4">
        <v>1.4534</v>
      </c>
    </row>
    <row r="1576" spans="1:17" ht="15" customHeight="1" x14ac:dyDescent="0.2">
      <c r="A1576" s="3">
        <v>44466</v>
      </c>
      <c r="B1576" s="4">
        <v>24.5</v>
      </c>
      <c r="C1576" s="4">
        <v>0.8</v>
      </c>
      <c r="D1576" s="4">
        <v>-0.9</v>
      </c>
      <c r="E1576" s="4">
        <v>0</v>
      </c>
      <c r="F1576" s="4">
        <v>18.3399</v>
      </c>
      <c r="G1576" s="4">
        <v>5.5289999999999999</v>
      </c>
      <c r="H1576" s="4">
        <v>6.5605000000000002</v>
      </c>
      <c r="I1576" s="4">
        <v>7.5408999999999997</v>
      </c>
      <c r="J1576" s="4">
        <v>69.941000000000003</v>
      </c>
      <c r="K1576" s="4">
        <v>128.2578</v>
      </c>
      <c r="L1576" s="4">
        <v>137.1172</v>
      </c>
      <c r="M1576" s="4">
        <v>132.58590000000001</v>
      </c>
      <c r="N1576" s="4">
        <v>1.9217</v>
      </c>
      <c r="O1576" s="4">
        <v>1.3988</v>
      </c>
      <c r="P1576" s="4">
        <v>1.4188000000000001</v>
      </c>
      <c r="Q1576" s="4">
        <v>1.4512</v>
      </c>
    </row>
    <row r="1577" spans="1:17" ht="15" customHeight="1" x14ac:dyDescent="0.2">
      <c r="A1577" s="3">
        <v>44467</v>
      </c>
      <c r="B1577" s="4">
        <v>22.3</v>
      </c>
      <c r="C1577" s="4">
        <v>1.2</v>
      </c>
      <c r="D1577" s="4">
        <v>-0.4</v>
      </c>
      <c r="E1577" s="4">
        <v>-0.3</v>
      </c>
      <c r="F1577" s="4">
        <v>18.340800000000002</v>
      </c>
      <c r="G1577" s="4">
        <v>5.5289000000000001</v>
      </c>
      <c r="H1577" s="4">
        <v>6.5591999999999997</v>
      </c>
      <c r="I1577" s="4">
        <v>7.5393999999999997</v>
      </c>
      <c r="J1577" s="4">
        <v>69.808000000000007</v>
      </c>
      <c r="K1577" s="4">
        <v>127.9063</v>
      </c>
      <c r="L1577" s="4">
        <v>136.6875</v>
      </c>
      <c r="M1577" s="4">
        <v>132.20310000000001</v>
      </c>
      <c r="N1577" s="4">
        <v>1.9318</v>
      </c>
      <c r="O1577" s="4">
        <v>1.45</v>
      </c>
      <c r="P1577" s="4">
        <v>1.4679</v>
      </c>
      <c r="Q1577" s="4">
        <v>1.49</v>
      </c>
    </row>
    <row r="1578" spans="1:17" ht="15" customHeight="1" x14ac:dyDescent="0.2">
      <c r="A1578" s="3">
        <v>44468</v>
      </c>
      <c r="B1578" s="4">
        <v>22.2</v>
      </c>
      <c r="C1578" s="4">
        <v>1.4</v>
      </c>
      <c r="D1578" s="4">
        <v>-0.3</v>
      </c>
      <c r="E1578" s="4">
        <v>-0.2</v>
      </c>
      <c r="F1578" s="4">
        <v>18.343499999999999</v>
      </c>
      <c r="G1578" s="4">
        <v>5.5315000000000003</v>
      </c>
      <c r="H1578" s="4">
        <v>6.5617999999999999</v>
      </c>
      <c r="I1578" s="4">
        <v>7.5419999999999998</v>
      </c>
      <c r="J1578" s="4">
        <v>69.808000000000007</v>
      </c>
      <c r="K1578" s="4">
        <v>127.9063</v>
      </c>
      <c r="L1578" s="4">
        <v>136.6875</v>
      </c>
      <c r="M1578" s="4">
        <v>132.20310000000001</v>
      </c>
      <c r="N1578" s="4">
        <v>1.9314</v>
      </c>
      <c r="O1578" s="4">
        <v>1.4515</v>
      </c>
      <c r="P1578" s="4">
        <v>1.4692000000000001</v>
      </c>
      <c r="Q1578" s="4">
        <v>1.4908999999999999</v>
      </c>
    </row>
    <row r="1579" spans="1:17" ht="15" customHeight="1" x14ac:dyDescent="0.2">
      <c r="A1579" s="3">
        <v>44469</v>
      </c>
      <c r="B1579" s="4">
        <v>20.5</v>
      </c>
      <c r="C1579" s="4">
        <v>-0.7</v>
      </c>
      <c r="D1579" s="4">
        <v>-2</v>
      </c>
      <c r="E1579" s="4">
        <v>-1.8</v>
      </c>
      <c r="F1579" s="4">
        <v>18.353100000000001</v>
      </c>
      <c r="G1579" s="4">
        <v>5.5397999999999996</v>
      </c>
      <c r="H1579" s="4">
        <v>6.5701999999999998</v>
      </c>
      <c r="I1579" s="4">
        <v>7.5506000000000002</v>
      </c>
      <c r="J1579" s="4">
        <v>69.91</v>
      </c>
      <c r="K1579" s="4">
        <v>127.9609</v>
      </c>
      <c r="L1579" s="4">
        <v>136.75</v>
      </c>
      <c r="M1579" s="4">
        <v>132.27340000000001</v>
      </c>
      <c r="N1579" s="4">
        <v>1.9228000000000001</v>
      </c>
      <c r="O1579" s="4">
        <v>1.4486000000000001</v>
      </c>
      <c r="P1579" s="4">
        <v>1.4661999999999999</v>
      </c>
      <c r="Q1579" s="4">
        <v>1.4864999999999999</v>
      </c>
    </row>
    <row r="1580" spans="1:17" ht="15" customHeight="1" x14ac:dyDescent="0.2">
      <c r="A1580" s="3">
        <v>44470</v>
      </c>
      <c r="B1580" s="4">
        <v>22.9</v>
      </c>
      <c r="C1580" s="4">
        <v>1.2</v>
      </c>
      <c r="D1580" s="4">
        <v>0</v>
      </c>
      <c r="E1580" s="4">
        <v>0.3</v>
      </c>
      <c r="F1580" s="4">
        <v>18.3596</v>
      </c>
      <c r="G1580" s="4">
        <v>5.5441000000000003</v>
      </c>
      <c r="H1580" s="4">
        <v>6.5753000000000004</v>
      </c>
      <c r="I1580" s="4">
        <v>7.5564</v>
      </c>
      <c r="J1580" s="4">
        <v>70.179000000000002</v>
      </c>
      <c r="K1580" s="4">
        <v>128.16409999999999</v>
      </c>
      <c r="L1580" s="4">
        <v>137.02340000000001</v>
      </c>
      <c r="M1580" s="4">
        <v>132.5625</v>
      </c>
      <c r="N1580" s="4">
        <v>1.9016</v>
      </c>
      <c r="O1580" s="4">
        <v>1.4216</v>
      </c>
      <c r="P1580" s="4">
        <v>1.4372</v>
      </c>
      <c r="Q1580" s="4">
        <v>1.4588000000000001</v>
      </c>
    </row>
    <row r="1581" spans="1:17" ht="15" customHeight="1" x14ac:dyDescent="0.2">
      <c r="A1581" s="3">
        <v>44473</v>
      </c>
      <c r="B1581" s="4">
        <v>20.5</v>
      </c>
      <c r="C1581" s="4">
        <v>-0.2</v>
      </c>
      <c r="D1581" s="4">
        <v>-1.5</v>
      </c>
      <c r="E1581" s="4">
        <v>-1.7</v>
      </c>
      <c r="F1581" s="4">
        <v>18.362100000000002</v>
      </c>
      <c r="G1581" s="4">
        <v>5.5462999999999996</v>
      </c>
      <c r="H1581" s="4">
        <v>6.5773999999999999</v>
      </c>
      <c r="I1581" s="4">
        <v>7.5587999999999997</v>
      </c>
      <c r="J1581" s="4">
        <v>70.162000000000006</v>
      </c>
      <c r="K1581" s="4">
        <v>128.10939999999999</v>
      </c>
      <c r="L1581" s="4">
        <v>136.96090000000001</v>
      </c>
      <c r="M1581" s="4">
        <v>132.53909999999999</v>
      </c>
      <c r="N1581" s="4">
        <v>1.9028</v>
      </c>
      <c r="O1581" s="4">
        <v>1.4309000000000001</v>
      </c>
      <c r="P1581" s="4">
        <v>1.4454</v>
      </c>
      <c r="Q1581" s="4">
        <v>1.462</v>
      </c>
    </row>
    <row r="1582" spans="1:17" ht="15" customHeight="1" x14ac:dyDescent="0.2">
      <c r="A1582" s="3">
        <v>44474</v>
      </c>
      <c r="B1582" s="4">
        <v>23.2</v>
      </c>
      <c r="C1582" s="4">
        <v>0.2</v>
      </c>
      <c r="D1582" s="4">
        <v>-1</v>
      </c>
      <c r="E1582" s="4">
        <v>-0.6</v>
      </c>
      <c r="F1582" s="4">
        <v>18.348500000000001</v>
      </c>
      <c r="G1582" s="4">
        <v>5.5465</v>
      </c>
      <c r="H1582" s="4">
        <v>6.5757000000000003</v>
      </c>
      <c r="I1582" s="4">
        <v>7.5547000000000004</v>
      </c>
      <c r="J1582" s="4">
        <v>68.998000000000005</v>
      </c>
      <c r="K1582" s="4">
        <v>127.8047</v>
      </c>
      <c r="L1582" s="4">
        <v>136.5078</v>
      </c>
      <c r="M1582" s="4">
        <v>131.9297</v>
      </c>
      <c r="N1582" s="4">
        <v>1.9925999999999999</v>
      </c>
      <c r="O1582" s="4">
        <v>1.4753000000000001</v>
      </c>
      <c r="P1582" s="4">
        <v>1.4970000000000001</v>
      </c>
      <c r="Q1582" s="4">
        <v>1.5232000000000001</v>
      </c>
    </row>
    <row r="1583" spans="1:17" ht="15" customHeight="1" x14ac:dyDescent="0.2">
      <c r="A1583" s="3">
        <v>44475</v>
      </c>
      <c r="B1583" s="4">
        <v>23.3</v>
      </c>
      <c r="C1583" s="4">
        <v>1.9</v>
      </c>
      <c r="D1583" s="4">
        <v>0.2</v>
      </c>
      <c r="E1583" s="4">
        <v>0.4</v>
      </c>
      <c r="F1583" s="4">
        <v>18.354199999999999</v>
      </c>
      <c r="G1583" s="4">
        <v>5.5492999999999997</v>
      </c>
      <c r="H1583" s="4">
        <v>6.5789</v>
      </c>
      <c r="I1583" s="4">
        <v>7.5580999999999996</v>
      </c>
      <c r="J1583" s="4">
        <v>69.204999999999998</v>
      </c>
      <c r="K1583" s="4">
        <v>127.8203</v>
      </c>
      <c r="L1583" s="4">
        <v>136.5625</v>
      </c>
      <c r="M1583" s="4">
        <v>132</v>
      </c>
      <c r="N1583" s="4">
        <v>1.9762</v>
      </c>
      <c r="O1583" s="4">
        <v>1.4746999999999999</v>
      </c>
      <c r="P1583" s="4">
        <v>1.4922</v>
      </c>
      <c r="Q1583" s="4">
        <v>1.5170999999999999</v>
      </c>
    </row>
    <row r="1584" spans="1:17" ht="15" customHeight="1" x14ac:dyDescent="0.2">
      <c r="A1584" s="3">
        <v>44476</v>
      </c>
      <c r="B1584" s="4">
        <v>22.3</v>
      </c>
      <c r="C1584" s="4">
        <v>1.4</v>
      </c>
      <c r="D1584" s="4">
        <v>0.3</v>
      </c>
      <c r="E1584" s="4">
        <v>0.1</v>
      </c>
      <c r="F1584" s="4">
        <v>18.3492</v>
      </c>
      <c r="G1584" s="4">
        <v>5.5529999999999999</v>
      </c>
      <c r="H1584" s="4">
        <v>6.5800999999999998</v>
      </c>
      <c r="I1584" s="4">
        <v>7.5574000000000003</v>
      </c>
      <c r="J1584" s="4">
        <v>68.277000000000001</v>
      </c>
      <c r="K1584" s="4">
        <v>127.29689999999999</v>
      </c>
      <c r="L1584" s="4">
        <v>135.84379999999999</v>
      </c>
      <c r="M1584" s="4">
        <v>131.21879999999999</v>
      </c>
      <c r="N1584" s="4">
        <v>2.0482999999999998</v>
      </c>
      <c r="O1584" s="4">
        <v>1.5531999999999999</v>
      </c>
      <c r="P1584" s="4">
        <v>1.5762</v>
      </c>
      <c r="Q1584" s="4">
        <v>1.5973999999999999</v>
      </c>
    </row>
    <row r="1585" spans="1:17" ht="15" customHeight="1" x14ac:dyDescent="0.2">
      <c r="A1585" s="3">
        <v>44477</v>
      </c>
      <c r="B1585" s="4">
        <v>24</v>
      </c>
      <c r="C1585" s="4">
        <v>2.2000000000000002</v>
      </c>
      <c r="D1585" s="4">
        <v>1.1000000000000001</v>
      </c>
      <c r="E1585" s="4">
        <v>1</v>
      </c>
      <c r="F1585" s="4">
        <v>18.356200000000001</v>
      </c>
      <c r="G1585" s="4">
        <v>5.5568</v>
      </c>
      <c r="H1585" s="4">
        <v>6.5843999999999996</v>
      </c>
      <c r="I1585" s="4">
        <v>7.5627000000000004</v>
      </c>
      <c r="J1585" s="4">
        <v>68.570999999999998</v>
      </c>
      <c r="K1585" s="4">
        <v>127.4453</v>
      </c>
      <c r="L1585" s="4">
        <v>136.0547</v>
      </c>
      <c r="M1585" s="4">
        <v>131.46090000000001</v>
      </c>
      <c r="N1585" s="4">
        <v>2.0247000000000002</v>
      </c>
      <c r="O1585" s="4">
        <v>1.5338000000000001</v>
      </c>
      <c r="P1585" s="4">
        <v>1.554</v>
      </c>
      <c r="Q1585" s="4">
        <v>1.5741000000000001</v>
      </c>
    </row>
    <row r="1586" spans="1:17" ht="15" customHeight="1" x14ac:dyDescent="0.2">
      <c r="A1586" s="3">
        <v>44480</v>
      </c>
      <c r="B1586" s="4">
        <v>21.5</v>
      </c>
      <c r="C1586" s="4">
        <v>0.5</v>
      </c>
      <c r="D1586" s="4">
        <v>-1.2</v>
      </c>
      <c r="E1586" s="4">
        <v>-1.1000000000000001</v>
      </c>
      <c r="F1586" s="4">
        <v>18.3659</v>
      </c>
      <c r="G1586" s="4">
        <v>5.5621999999999998</v>
      </c>
      <c r="H1586" s="4">
        <v>6.5910000000000002</v>
      </c>
      <c r="I1586" s="4">
        <v>7.5698999999999996</v>
      </c>
      <c r="J1586" s="4">
        <v>69.070999999999998</v>
      </c>
      <c r="K1586" s="4">
        <v>127.7734</v>
      </c>
      <c r="L1586" s="4">
        <v>136.46879999999999</v>
      </c>
      <c r="M1586" s="4">
        <v>131.8828</v>
      </c>
      <c r="N1586" s="4">
        <v>1.9852000000000001</v>
      </c>
      <c r="O1586" s="4">
        <v>1.4891000000000001</v>
      </c>
      <c r="P1586" s="4">
        <v>1.5092000000000001</v>
      </c>
      <c r="Q1586" s="4">
        <v>1.5329999999999999</v>
      </c>
    </row>
    <row r="1587" spans="1:17" ht="15" customHeight="1" x14ac:dyDescent="0.2">
      <c r="A1587" s="3">
        <v>44481</v>
      </c>
      <c r="B1587" s="4">
        <v>22.2</v>
      </c>
      <c r="C1587" s="4">
        <v>2.8</v>
      </c>
      <c r="D1587" s="4">
        <v>1</v>
      </c>
      <c r="E1587" s="4">
        <v>0.5</v>
      </c>
      <c r="F1587" s="4">
        <v>18.360099999999999</v>
      </c>
      <c r="G1587" s="4">
        <v>5.5613000000000001</v>
      </c>
      <c r="H1587" s="4">
        <v>6.5888</v>
      </c>
      <c r="I1587" s="4">
        <v>7.5664999999999996</v>
      </c>
      <c r="J1587" s="4">
        <v>68.462000000000003</v>
      </c>
      <c r="K1587" s="4">
        <v>127.3672</v>
      </c>
      <c r="L1587" s="4">
        <v>135.9453</v>
      </c>
      <c r="M1587" s="4">
        <v>131.33590000000001</v>
      </c>
      <c r="N1587" s="4">
        <v>2.0327000000000002</v>
      </c>
      <c r="O1587" s="4">
        <v>1.5479000000000001</v>
      </c>
      <c r="P1587" s="4">
        <v>1.5687</v>
      </c>
      <c r="Q1587" s="4">
        <v>1.5882000000000001</v>
      </c>
    </row>
    <row r="1588" spans="1:17" ht="15" customHeight="1" x14ac:dyDescent="0.2">
      <c r="A1588" s="3">
        <v>44482</v>
      </c>
      <c r="B1588" s="4">
        <v>25.6</v>
      </c>
      <c r="C1588" s="4">
        <v>2.1</v>
      </c>
      <c r="D1588" s="4">
        <v>1.6</v>
      </c>
      <c r="E1588" s="4">
        <v>1.5</v>
      </c>
      <c r="F1588" s="4">
        <v>18.369199999999999</v>
      </c>
      <c r="G1588" s="4">
        <v>5.5675999999999997</v>
      </c>
      <c r="H1588" s="4">
        <v>6.5957999999999997</v>
      </c>
      <c r="I1588" s="4">
        <v>7.5744999999999996</v>
      </c>
      <c r="J1588" s="4">
        <v>68.917000000000002</v>
      </c>
      <c r="K1588" s="4">
        <v>127.8125</v>
      </c>
      <c r="L1588" s="4">
        <v>136.41409999999999</v>
      </c>
      <c r="M1588" s="4">
        <v>131.8203</v>
      </c>
      <c r="N1588" s="4">
        <v>1.9965999999999999</v>
      </c>
      <c r="O1588" s="4">
        <v>1.4866999999999999</v>
      </c>
      <c r="P1588" s="4">
        <v>1.5178</v>
      </c>
      <c r="Q1588" s="4">
        <v>1.5408999999999999</v>
      </c>
    </row>
    <row r="1589" spans="1:17" ht="15" customHeight="1" x14ac:dyDescent="0.2">
      <c r="A1589" s="3">
        <v>44483</v>
      </c>
      <c r="B1589" s="4">
        <v>19.5</v>
      </c>
      <c r="C1589" s="4">
        <v>-1.6</v>
      </c>
      <c r="D1589" s="4">
        <v>-3</v>
      </c>
      <c r="E1589" s="4">
        <v>-3.2</v>
      </c>
      <c r="F1589" s="4">
        <v>18.391100000000002</v>
      </c>
      <c r="G1589" s="4">
        <v>5.5780000000000003</v>
      </c>
      <c r="H1589" s="4">
        <v>6.6083999999999996</v>
      </c>
      <c r="I1589" s="4">
        <v>7.5891000000000002</v>
      </c>
      <c r="J1589" s="4">
        <v>69.891000000000005</v>
      </c>
      <c r="K1589" s="4">
        <v>128.125</v>
      </c>
      <c r="L1589" s="4">
        <v>136.9297</v>
      </c>
      <c r="M1589" s="4">
        <v>132.4375</v>
      </c>
      <c r="N1589" s="4">
        <v>1.9200999999999999</v>
      </c>
      <c r="O1589" s="4">
        <v>1.4476</v>
      </c>
      <c r="P1589" s="4">
        <v>1.4645999999999999</v>
      </c>
      <c r="Q1589" s="4">
        <v>1.4825999999999999</v>
      </c>
    </row>
    <row r="1590" spans="1:17" ht="15" customHeight="1" x14ac:dyDescent="0.2">
      <c r="A1590" s="3">
        <v>44484</v>
      </c>
      <c r="B1590" s="4">
        <v>19.5</v>
      </c>
      <c r="C1590" s="4">
        <v>1.1000000000000001</v>
      </c>
      <c r="D1590" s="4">
        <v>-0.1</v>
      </c>
      <c r="E1590" s="4">
        <v>-0.3</v>
      </c>
      <c r="F1590" s="4">
        <v>18.384499999999999</v>
      </c>
      <c r="G1590" s="4">
        <v>5.5758999999999999</v>
      </c>
      <c r="H1590" s="4">
        <v>6.6040999999999999</v>
      </c>
      <c r="I1590" s="4">
        <v>7.5826000000000002</v>
      </c>
      <c r="J1590" s="4">
        <v>69.228999999999999</v>
      </c>
      <c r="K1590" s="4">
        <v>127.5313</v>
      </c>
      <c r="L1590" s="4">
        <v>136.1875</v>
      </c>
      <c r="M1590" s="4">
        <v>131.60159999999999</v>
      </c>
      <c r="N1590" s="4">
        <v>1.9712000000000001</v>
      </c>
      <c r="O1590" s="4">
        <v>1.5325</v>
      </c>
      <c r="P1590" s="4">
        <v>1.5482</v>
      </c>
      <c r="Q1590" s="4">
        <v>1.5661</v>
      </c>
    </row>
    <row r="1591" spans="1:17" ht="15" customHeight="1" x14ac:dyDescent="0.2">
      <c r="A1591" s="3">
        <v>44487</v>
      </c>
      <c r="B1591" s="4">
        <v>22.4</v>
      </c>
      <c r="C1591" s="4">
        <v>2.6</v>
      </c>
      <c r="D1591" s="4">
        <v>1.9</v>
      </c>
      <c r="E1591" s="4">
        <v>1.4</v>
      </c>
      <c r="F1591" s="4">
        <v>18.363199999999999</v>
      </c>
      <c r="G1591" s="4">
        <v>5.4443999999999999</v>
      </c>
      <c r="H1591" s="4">
        <v>6.4457000000000004</v>
      </c>
      <c r="I1591" s="4">
        <v>7.5727000000000002</v>
      </c>
      <c r="J1591" s="4">
        <v>67.537000000000006</v>
      </c>
      <c r="K1591" s="4">
        <v>126.8359</v>
      </c>
      <c r="L1591" s="4">
        <v>135.21879999999999</v>
      </c>
      <c r="M1591" s="4">
        <v>130.47659999999999</v>
      </c>
      <c r="N1591" s="4">
        <v>2.1042000000000001</v>
      </c>
      <c r="O1591" s="4">
        <v>1.6321000000000001</v>
      </c>
      <c r="P1591" s="4">
        <v>1.6576</v>
      </c>
      <c r="Q1591" s="4">
        <v>1.6791</v>
      </c>
    </row>
    <row r="1592" spans="1:17" ht="15" customHeight="1" x14ac:dyDescent="0.2">
      <c r="A1592" s="3">
        <v>44488</v>
      </c>
      <c r="B1592" s="4">
        <v>21.2</v>
      </c>
      <c r="C1592" s="4">
        <v>0.8</v>
      </c>
      <c r="D1592" s="4">
        <v>0.1</v>
      </c>
      <c r="E1592" s="4">
        <v>-0.7</v>
      </c>
      <c r="F1592" s="4">
        <v>18.372699999999998</v>
      </c>
      <c r="G1592" s="4">
        <v>5.4523000000000001</v>
      </c>
      <c r="H1592" s="4">
        <v>6.4553000000000003</v>
      </c>
      <c r="I1592" s="4">
        <v>7.5829000000000004</v>
      </c>
      <c r="J1592" s="4">
        <v>68.010999999999996</v>
      </c>
      <c r="K1592" s="4">
        <v>127.4453</v>
      </c>
      <c r="L1592" s="4">
        <v>135.875</v>
      </c>
      <c r="M1592" s="4">
        <v>131.15629999999999</v>
      </c>
      <c r="N1592" s="4">
        <v>2.0661999999999998</v>
      </c>
      <c r="O1592" s="4">
        <v>1.5477000000000001</v>
      </c>
      <c r="P1592" s="4">
        <v>1.5855999999999999</v>
      </c>
      <c r="Q1592" s="4">
        <v>1.6120000000000001</v>
      </c>
    </row>
    <row r="1593" spans="1:17" ht="15" customHeight="1" x14ac:dyDescent="0.2">
      <c r="A1593" s="3">
        <v>44489</v>
      </c>
      <c r="B1593" s="4">
        <v>22.7</v>
      </c>
      <c r="C1593" s="4">
        <v>2.4</v>
      </c>
      <c r="D1593" s="4">
        <v>1.2</v>
      </c>
      <c r="E1593" s="4">
        <v>0.2</v>
      </c>
      <c r="F1593" s="4">
        <v>18.353899999999999</v>
      </c>
      <c r="G1593" s="4">
        <v>5.4489000000000001</v>
      </c>
      <c r="H1593" s="4">
        <v>6.4485999999999999</v>
      </c>
      <c r="I1593" s="4">
        <v>7.5743999999999998</v>
      </c>
      <c r="J1593" s="4">
        <v>66.515000000000001</v>
      </c>
      <c r="K1593" s="4">
        <v>126.7578</v>
      </c>
      <c r="L1593" s="4">
        <v>135</v>
      </c>
      <c r="M1593" s="4">
        <v>130.15629999999999</v>
      </c>
      <c r="N1593" s="4">
        <v>2.1856</v>
      </c>
      <c r="O1593" s="4">
        <v>1.6462000000000001</v>
      </c>
      <c r="P1593" s="4">
        <v>1.6847000000000001</v>
      </c>
      <c r="Q1593" s="4">
        <v>1.7129000000000001</v>
      </c>
    </row>
    <row r="1594" spans="1:17" ht="15" customHeight="1" x14ac:dyDescent="0.2">
      <c r="A1594" s="3">
        <v>44490</v>
      </c>
      <c r="B1594" s="4">
        <v>22.7</v>
      </c>
      <c r="C1594" s="4">
        <v>1.5</v>
      </c>
      <c r="D1594" s="4">
        <v>0.5</v>
      </c>
      <c r="E1594" s="4">
        <v>-0.4</v>
      </c>
      <c r="F1594" s="4">
        <v>18.364999999999998</v>
      </c>
      <c r="G1594" s="4">
        <v>5.4592999999999998</v>
      </c>
      <c r="H1594" s="4">
        <v>6.4599000000000002</v>
      </c>
      <c r="I1594" s="4">
        <v>7.5853999999999999</v>
      </c>
      <c r="J1594" s="4">
        <v>66.713999999999999</v>
      </c>
      <c r="K1594" s="4">
        <v>127.0391</v>
      </c>
      <c r="L1594" s="4">
        <v>135.3125</v>
      </c>
      <c r="M1594" s="4">
        <v>130.4375</v>
      </c>
      <c r="N1594" s="4">
        <v>2.1686999999999999</v>
      </c>
      <c r="O1594" s="4">
        <v>1.611</v>
      </c>
      <c r="P1594" s="4">
        <v>1.6535</v>
      </c>
      <c r="Q1594" s="4">
        <v>1.6871</v>
      </c>
    </row>
    <row r="1595" spans="1:17" ht="15" customHeight="1" x14ac:dyDescent="0.2">
      <c r="A1595" s="3">
        <v>44491</v>
      </c>
      <c r="B1595" s="4">
        <v>27.1</v>
      </c>
      <c r="C1595" s="4">
        <v>5.2</v>
      </c>
      <c r="D1595" s="4">
        <v>4.3</v>
      </c>
      <c r="E1595" s="4">
        <v>3.6</v>
      </c>
      <c r="F1595" s="4">
        <v>18.366</v>
      </c>
      <c r="G1595" s="4">
        <v>5.4615999999999998</v>
      </c>
      <c r="H1595" s="4">
        <v>6.4619</v>
      </c>
      <c r="I1595" s="4">
        <v>7.5873999999999997</v>
      </c>
      <c r="J1595" s="4">
        <v>66.591999999999999</v>
      </c>
      <c r="K1595" s="4">
        <v>127.0078</v>
      </c>
      <c r="L1595" s="4">
        <v>135.2578</v>
      </c>
      <c r="M1595" s="4">
        <v>130.375</v>
      </c>
      <c r="N1595" s="4">
        <v>2.1781999999999999</v>
      </c>
      <c r="O1595" s="4">
        <v>1.617</v>
      </c>
      <c r="P1595" s="4">
        <v>1.6609</v>
      </c>
      <c r="Q1595" s="4">
        <v>1.6941999999999999</v>
      </c>
    </row>
    <row r="1596" spans="1:17" ht="15" customHeight="1" x14ac:dyDescent="0.2">
      <c r="A1596" s="3">
        <v>44494</v>
      </c>
      <c r="B1596" s="4">
        <v>19.899999999999999</v>
      </c>
      <c r="C1596" s="4">
        <v>-1</v>
      </c>
      <c r="D1596" s="4">
        <v>-1.9</v>
      </c>
      <c r="E1596" s="4">
        <v>-2.5</v>
      </c>
      <c r="F1596" s="4">
        <v>18.369900000000001</v>
      </c>
      <c r="G1596" s="4">
        <v>5.4653</v>
      </c>
      <c r="H1596" s="4">
        <v>6.4657</v>
      </c>
      <c r="I1596" s="4">
        <v>7.5907999999999998</v>
      </c>
      <c r="J1596" s="4">
        <v>66.674999999999997</v>
      </c>
      <c r="K1596" s="4">
        <v>127.125</v>
      </c>
      <c r="L1596" s="4">
        <v>135.375</v>
      </c>
      <c r="M1596" s="4">
        <v>130.4453</v>
      </c>
      <c r="N1596" s="4">
        <v>2.1711</v>
      </c>
      <c r="O1596" s="4">
        <v>1.6020000000000001</v>
      </c>
      <c r="P1596" s="4">
        <v>1.6491</v>
      </c>
      <c r="Q1596" s="4">
        <v>1.6879999999999999</v>
      </c>
    </row>
    <row r="1597" spans="1:17" ht="15" customHeight="1" x14ac:dyDescent="0.2">
      <c r="A1597" s="3">
        <v>44495</v>
      </c>
      <c r="B1597" s="4">
        <v>21.3</v>
      </c>
      <c r="C1597" s="4">
        <v>0</v>
      </c>
      <c r="D1597" s="4">
        <v>-1.6</v>
      </c>
      <c r="E1597" s="4">
        <v>-2</v>
      </c>
      <c r="F1597" s="4">
        <v>18.368300000000001</v>
      </c>
      <c r="G1597" s="4">
        <v>5.468</v>
      </c>
      <c r="H1597" s="4">
        <v>6.4686000000000003</v>
      </c>
      <c r="I1597" s="4">
        <v>7.5933000000000002</v>
      </c>
      <c r="J1597" s="4">
        <v>66.381</v>
      </c>
      <c r="K1597" s="4">
        <v>127.1172</v>
      </c>
      <c r="L1597" s="4">
        <v>135.39840000000001</v>
      </c>
      <c r="M1597" s="4">
        <v>130.4375</v>
      </c>
      <c r="N1597" s="4">
        <v>2.1945999999999999</v>
      </c>
      <c r="O1597" s="4">
        <v>1.6046</v>
      </c>
      <c r="P1597" s="4">
        <v>1.6476999999999999</v>
      </c>
      <c r="Q1597" s="4">
        <v>1.6896</v>
      </c>
    </row>
    <row r="1598" spans="1:17" ht="15" customHeight="1" x14ac:dyDescent="0.2">
      <c r="A1598" s="3">
        <v>44496</v>
      </c>
      <c r="B1598" s="4">
        <v>21.8</v>
      </c>
      <c r="C1598" s="4">
        <v>-0.3</v>
      </c>
      <c r="D1598" s="4">
        <v>-1.3</v>
      </c>
      <c r="E1598" s="4">
        <v>-1.3</v>
      </c>
      <c r="F1598" s="4">
        <v>18.3505</v>
      </c>
      <c r="G1598" s="4">
        <v>5.4627999999999997</v>
      </c>
      <c r="H1598" s="4">
        <v>6.4595000000000002</v>
      </c>
      <c r="I1598" s="4">
        <v>7.5818000000000003</v>
      </c>
      <c r="J1598" s="4">
        <v>64.986999999999995</v>
      </c>
      <c r="K1598" s="4">
        <v>126.25</v>
      </c>
      <c r="L1598" s="4">
        <v>134.28909999999999</v>
      </c>
      <c r="M1598" s="4">
        <v>129.1797</v>
      </c>
      <c r="N1598" s="4">
        <v>2.3087</v>
      </c>
      <c r="O1598" s="4">
        <v>1.7285999999999999</v>
      </c>
      <c r="P1598" s="4">
        <v>1.7734000000000001</v>
      </c>
      <c r="Q1598" s="4">
        <v>1.8169</v>
      </c>
    </row>
    <row r="1599" spans="1:17" ht="15" customHeight="1" x14ac:dyDescent="0.2">
      <c r="A1599" s="3">
        <v>44497</v>
      </c>
      <c r="B1599" s="4">
        <v>25</v>
      </c>
      <c r="C1599" s="4">
        <v>2</v>
      </c>
      <c r="D1599" s="4">
        <v>1.2</v>
      </c>
      <c r="E1599" s="4">
        <v>1</v>
      </c>
      <c r="F1599" s="4">
        <v>18.345199999999998</v>
      </c>
      <c r="G1599" s="4">
        <v>5.4684999999999997</v>
      </c>
      <c r="H1599" s="4">
        <v>6.4630000000000001</v>
      </c>
      <c r="I1599" s="4">
        <v>7.5838000000000001</v>
      </c>
      <c r="J1599" s="4">
        <v>64.081999999999994</v>
      </c>
      <c r="K1599" s="4">
        <v>126.0078</v>
      </c>
      <c r="L1599" s="4">
        <v>133.875</v>
      </c>
      <c r="M1599" s="4">
        <v>128.65629999999999</v>
      </c>
      <c r="N1599" s="4">
        <v>2.3832</v>
      </c>
      <c r="O1599" s="4">
        <v>1.7674000000000001</v>
      </c>
      <c r="P1599" s="4">
        <v>1.8239000000000001</v>
      </c>
      <c r="Q1599" s="4">
        <v>1.8724000000000001</v>
      </c>
    </row>
    <row r="1600" spans="1:17" ht="15" customHeight="1" x14ac:dyDescent="0.2">
      <c r="A1600" s="3">
        <v>44498</v>
      </c>
      <c r="B1600" s="4">
        <v>21.7</v>
      </c>
      <c r="C1600" s="4">
        <v>-2.2000000000000002</v>
      </c>
      <c r="D1600" s="4">
        <v>-2.1</v>
      </c>
      <c r="E1600" s="4">
        <v>-1.8</v>
      </c>
      <c r="F1600" s="4">
        <v>18.334199999999999</v>
      </c>
      <c r="G1600" s="4">
        <v>5.4638</v>
      </c>
      <c r="H1600" s="4">
        <v>6.4550000000000001</v>
      </c>
      <c r="I1600" s="4">
        <v>7.5743999999999998</v>
      </c>
      <c r="J1600" s="4">
        <v>63.173999999999999</v>
      </c>
      <c r="K1600" s="4">
        <v>125.1797</v>
      </c>
      <c r="L1600" s="4">
        <v>132.8672</v>
      </c>
      <c r="M1600" s="4">
        <v>127.6016</v>
      </c>
      <c r="N1600" s="4">
        <v>2.4597000000000002</v>
      </c>
      <c r="O1600" s="4">
        <v>1.8869</v>
      </c>
      <c r="P1600" s="4">
        <v>1.9396</v>
      </c>
      <c r="Q1600" s="4">
        <v>1.9807999999999999</v>
      </c>
    </row>
    <row r="1601" spans="1:17" ht="15" customHeight="1" x14ac:dyDescent="0.2">
      <c r="A1601" s="3">
        <v>44501</v>
      </c>
      <c r="B1601" s="4">
        <v>22.9</v>
      </c>
      <c r="C1601" s="4">
        <v>-0.8</v>
      </c>
      <c r="D1601" s="4">
        <v>-0.7</v>
      </c>
      <c r="E1601" s="4">
        <v>-0.6</v>
      </c>
      <c r="F1601" s="4">
        <v>18.324200000000001</v>
      </c>
      <c r="G1601" s="4">
        <v>5.4649999999999999</v>
      </c>
      <c r="H1601" s="4">
        <v>6.4543999999999997</v>
      </c>
      <c r="I1601" s="4">
        <v>7.5720000000000001</v>
      </c>
      <c r="J1601" s="4">
        <v>62.459000000000003</v>
      </c>
      <c r="K1601" s="4">
        <v>125.0234</v>
      </c>
      <c r="L1601" s="4">
        <v>132.5625</v>
      </c>
      <c r="M1601" s="4">
        <v>127.1641</v>
      </c>
      <c r="N1601" s="4">
        <v>2.5207999999999999</v>
      </c>
      <c r="O1601" s="4">
        <v>1.9107000000000001</v>
      </c>
      <c r="P1601" s="4">
        <v>1.9755</v>
      </c>
      <c r="Q1601" s="4">
        <v>2.0265</v>
      </c>
    </row>
    <row r="1602" spans="1:17" ht="15" customHeight="1" x14ac:dyDescent="0.2">
      <c r="A1602" s="3">
        <v>44502</v>
      </c>
      <c r="B1602" s="4">
        <v>24.2</v>
      </c>
      <c r="C1602" s="4">
        <v>0.6</v>
      </c>
      <c r="D1602" s="4">
        <v>0.7</v>
      </c>
      <c r="E1602" s="4">
        <v>0.3</v>
      </c>
      <c r="F1602" s="4">
        <v>18.325500000000002</v>
      </c>
      <c r="G1602" s="4">
        <v>5.4675000000000002</v>
      </c>
      <c r="H1602" s="4">
        <v>6.4566999999999997</v>
      </c>
      <c r="I1602" s="4">
        <v>7.5743999999999998</v>
      </c>
      <c r="J1602" s="4">
        <v>62.362000000000002</v>
      </c>
      <c r="K1602" s="4">
        <v>125.0078</v>
      </c>
      <c r="L1602" s="4">
        <v>132.53129999999999</v>
      </c>
      <c r="M1602" s="4">
        <v>127.1484</v>
      </c>
      <c r="N1602" s="4">
        <v>2.5287999999999999</v>
      </c>
      <c r="O1602" s="4">
        <v>1.9144000000000001</v>
      </c>
      <c r="P1602" s="4">
        <v>1.9802999999999999</v>
      </c>
      <c r="Q1602" s="4">
        <v>2.0287999999999999</v>
      </c>
    </row>
    <row r="1603" spans="1:17" ht="15" customHeight="1" x14ac:dyDescent="0.2">
      <c r="A1603" s="3">
        <v>44503</v>
      </c>
      <c r="B1603" s="4">
        <v>22.6</v>
      </c>
      <c r="C1603" s="4">
        <v>-1</v>
      </c>
      <c r="D1603" s="4">
        <v>-0.8</v>
      </c>
      <c r="E1603" s="4">
        <v>-1.1000000000000001</v>
      </c>
      <c r="F1603" s="4">
        <v>18.326899999999998</v>
      </c>
      <c r="G1603" s="4">
        <v>5.4694000000000003</v>
      </c>
      <c r="H1603" s="4">
        <v>6.4581999999999997</v>
      </c>
      <c r="I1603" s="4">
        <v>7.5757000000000003</v>
      </c>
      <c r="J1603" s="4">
        <v>62.277000000000001</v>
      </c>
      <c r="K1603" s="4">
        <v>124.9297</v>
      </c>
      <c r="L1603" s="4">
        <v>132.4297</v>
      </c>
      <c r="M1603" s="4">
        <v>127.0313</v>
      </c>
      <c r="N1603" s="4">
        <v>2.5356000000000001</v>
      </c>
      <c r="O1603" s="4">
        <v>1.927</v>
      </c>
      <c r="P1603" s="4">
        <v>1.9931000000000001</v>
      </c>
      <c r="Q1603" s="4">
        <v>2.0415999999999999</v>
      </c>
    </row>
    <row r="1604" spans="1:17" ht="15" customHeight="1" x14ac:dyDescent="0.2">
      <c r="A1604" s="3">
        <v>44504</v>
      </c>
      <c r="B1604" s="4">
        <v>24.7</v>
      </c>
      <c r="C1604" s="4">
        <v>0.4</v>
      </c>
      <c r="D1604" s="4">
        <v>0.7</v>
      </c>
      <c r="E1604" s="4">
        <v>0.4</v>
      </c>
      <c r="F1604" s="4">
        <v>18.331600000000002</v>
      </c>
      <c r="G1604" s="4">
        <v>5.4771000000000001</v>
      </c>
      <c r="H1604" s="4">
        <v>6.4654999999999996</v>
      </c>
      <c r="I1604" s="4">
        <v>7.5829000000000004</v>
      </c>
      <c r="J1604" s="4">
        <v>62.055999999999997</v>
      </c>
      <c r="K1604" s="4">
        <v>124.9063</v>
      </c>
      <c r="L1604" s="4">
        <v>132.3828</v>
      </c>
      <c r="M1604" s="4">
        <v>126.9688</v>
      </c>
      <c r="N1604" s="4">
        <v>2.5537000000000001</v>
      </c>
      <c r="O1604" s="4">
        <v>1.9345000000000001</v>
      </c>
      <c r="P1604" s="4">
        <v>2.0019999999999998</v>
      </c>
      <c r="Q1604" s="4">
        <v>2.0503</v>
      </c>
    </row>
    <row r="1605" spans="1:17" ht="15" customHeight="1" x14ac:dyDescent="0.2">
      <c r="A1605" s="3">
        <v>44505</v>
      </c>
      <c r="B1605" s="4">
        <v>23.5</v>
      </c>
      <c r="C1605" s="4">
        <v>-0.4</v>
      </c>
      <c r="D1605" s="4">
        <v>-0.3</v>
      </c>
      <c r="E1605" s="4">
        <v>-0.6</v>
      </c>
      <c r="F1605" s="4">
        <v>18.342500000000001</v>
      </c>
      <c r="G1605" s="4">
        <v>5.4821</v>
      </c>
      <c r="H1605" s="4">
        <v>6.4717000000000002</v>
      </c>
      <c r="I1605" s="4">
        <v>7.5895999999999999</v>
      </c>
      <c r="J1605" s="4">
        <v>62.468000000000004</v>
      </c>
      <c r="K1605" s="4">
        <v>125.1797</v>
      </c>
      <c r="L1605" s="4">
        <v>132.71879999999999</v>
      </c>
      <c r="M1605" s="4">
        <v>127.3203</v>
      </c>
      <c r="N1605" s="4">
        <v>2.5177</v>
      </c>
      <c r="O1605" s="4">
        <v>1.8969</v>
      </c>
      <c r="P1605" s="4">
        <v>1.9648000000000001</v>
      </c>
      <c r="Q1605" s="4">
        <v>2.0148999999999999</v>
      </c>
    </row>
    <row r="1606" spans="1:17" ht="15" customHeight="1" x14ac:dyDescent="0.2">
      <c r="A1606" s="3">
        <v>44508</v>
      </c>
      <c r="B1606" s="4">
        <v>24.8</v>
      </c>
      <c r="C1606" s="4">
        <v>0.3</v>
      </c>
      <c r="D1606" s="4">
        <v>0.1</v>
      </c>
      <c r="E1606" s="4">
        <v>0</v>
      </c>
      <c r="F1606" s="4">
        <v>18.336400000000001</v>
      </c>
      <c r="G1606" s="4">
        <v>5.4835000000000003</v>
      </c>
      <c r="H1606" s="4">
        <v>6.4722</v>
      </c>
      <c r="I1606" s="4">
        <v>7.5891000000000002</v>
      </c>
      <c r="J1606" s="4">
        <v>62.012999999999998</v>
      </c>
      <c r="K1606" s="4">
        <v>125.0391</v>
      </c>
      <c r="L1606" s="4">
        <v>132.52340000000001</v>
      </c>
      <c r="M1606" s="4">
        <v>127.0547</v>
      </c>
      <c r="N1606" s="4">
        <v>2.5566</v>
      </c>
      <c r="O1606" s="4">
        <v>1.9184000000000001</v>
      </c>
      <c r="P1606" s="4">
        <v>1.9882</v>
      </c>
      <c r="Q1606" s="4">
        <v>2.0428999999999999</v>
      </c>
    </row>
    <row r="1607" spans="1:17" ht="15" customHeight="1" x14ac:dyDescent="0.2">
      <c r="A1607" s="3">
        <v>44509</v>
      </c>
      <c r="B1607" s="4">
        <v>24.1</v>
      </c>
      <c r="C1607" s="4">
        <v>0.7</v>
      </c>
      <c r="D1607" s="4">
        <v>0.4</v>
      </c>
      <c r="E1607" s="4">
        <v>0.4</v>
      </c>
      <c r="F1607" s="4">
        <v>18.347999999999999</v>
      </c>
      <c r="G1607" s="4">
        <v>5.4877000000000002</v>
      </c>
      <c r="H1607" s="4">
        <v>6.4772999999999996</v>
      </c>
      <c r="I1607" s="4">
        <v>7.5946999999999996</v>
      </c>
      <c r="J1607" s="4">
        <v>62.476999999999997</v>
      </c>
      <c r="K1607" s="4">
        <v>125.2188</v>
      </c>
      <c r="L1607" s="4">
        <v>132.7578</v>
      </c>
      <c r="M1607" s="4">
        <v>127.3125</v>
      </c>
      <c r="N1607" s="4">
        <v>2.5162</v>
      </c>
      <c r="O1607" s="4">
        <v>1.8940999999999999</v>
      </c>
      <c r="P1607" s="4">
        <v>1.9626999999999999</v>
      </c>
      <c r="Q1607" s="4">
        <v>2.0171999999999999</v>
      </c>
    </row>
    <row r="1608" spans="1:17" ht="15" customHeight="1" x14ac:dyDescent="0.2">
      <c r="A1608" s="3">
        <v>44510</v>
      </c>
      <c r="B1608" s="4">
        <v>25.1</v>
      </c>
      <c r="C1608" s="4">
        <v>1.1000000000000001</v>
      </c>
      <c r="D1608" s="4">
        <v>0.6</v>
      </c>
      <c r="E1608" s="4">
        <v>0.5</v>
      </c>
      <c r="F1608" s="4">
        <v>18.3476</v>
      </c>
      <c r="G1608" s="4">
        <v>5.4897999999999998</v>
      </c>
      <c r="H1608" s="4">
        <v>6.4791999999999996</v>
      </c>
      <c r="I1608" s="4">
        <v>7.5964999999999998</v>
      </c>
      <c r="J1608" s="4">
        <v>62.27</v>
      </c>
      <c r="K1608" s="4">
        <v>125.1563</v>
      </c>
      <c r="L1608" s="4">
        <v>132.6953</v>
      </c>
      <c r="M1608" s="4">
        <v>127.2422</v>
      </c>
      <c r="N1608" s="4">
        <v>2.5337000000000001</v>
      </c>
      <c r="O1608" s="4">
        <v>1.9045000000000001</v>
      </c>
      <c r="P1608" s="4">
        <v>1.9710000000000001</v>
      </c>
      <c r="Q1608" s="4">
        <v>2.0251000000000001</v>
      </c>
    </row>
    <row r="1609" spans="1:17" ht="15" customHeight="1" x14ac:dyDescent="0.2">
      <c r="A1609" s="3">
        <v>44511</v>
      </c>
      <c r="B1609" s="4">
        <v>23.2</v>
      </c>
      <c r="C1609" s="4">
        <v>-1.9</v>
      </c>
      <c r="D1609" s="4">
        <v>-2.1</v>
      </c>
      <c r="E1609" s="4">
        <v>-1.7</v>
      </c>
      <c r="F1609" s="4">
        <v>18.360700000000001</v>
      </c>
      <c r="G1609" s="4">
        <v>5.5007000000000001</v>
      </c>
      <c r="H1609" s="4">
        <v>6.4912000000000001</v>
      </c>
      <c r="I1609" s="4">
        <v>7.6082999999999998</v>
      </c>
      <c r="J1609" s="4">
        <v>62.594000000000001</v>
      </c>
      <c r="K1609" s="4">
        <v>125.4922</v>
      </c>
      <c r="L1609" s="4">
        <v>133.0703</v>
      </c>
      <c r="M1609" s="4">
        <v>127.57810000000001</v>
      </c>
      <c r="N1609" s="4">
        <v>2.5045000000000002</v>
      </c>
      <c r="O1609" s="4">
        <v>1.861</v>
      </c>
      <c r="P1609" s="4">
        <v>1.9319</v>
      </c>
      <c r="Q1609" s="4">
        <v>1.9928999999999999</v>
      </c>
    </row>
    <row r="1610" spans="1:17" ht="15" customHeight="1" x14ac:dyDescent="0.2">
      <c r="A1610" s="3">
        <v>44512</v>
      </c>
      <c r="B1610" s="4">
        <v>21.3</v>
      </c>
      <c r="C1610" s="4">
        <v>-1.2</v>
      </c>
      <c r="D1610" s="4">
        <v>-1.9</v>
      </c>
      <c r="E1610" s="4">
        <v>-1.8</v>
      </c>
      <c r="F1610" s="4">
        <v>18.3643</v>
      </c>
      <c r="G1610" s="4">
        <v>5.5007000000000001</v>
      </c>
      <c r="H1610" s="4">
        <v>6.4911000000000003</v>
      </c>
      <c r="I1610" s="4">
        <v>7.6085000000000003</v>
      </c>
      <c r="J1610" s="4">
        <v>62.648000000000003</v>
      </c>
      <c r="K1610" s="4">
        <v>125.20310000000001</v>
      </c>
      <c r="L1610" s="4">
        <v>132.8047</v>
      </c>
      <c r="M1610" s="4">
        <v>127.3672</v>
      </c>
      <c r="N1610" s="4">
        <v>2.4996</v>
      </c>
      <c r="O1610" s="4">
        <v>1.9035</v>
      </c>
      <c r="P1610" s="4">
        <v>1.9632000000000001</v>
      </c>
      <c r="Q1610" s="4">
        <v>2.0152000000000001</v>
      </c>
    </row>
    <row r="1611" spans="1:17" ht="15" customHeight="1" x14ac:dyDescent="0.2">
      <c r="A1611" s="3">
        <v>44515</v>
      </c>
      <c r="B1611" s="4">
        <v>21.4</v>
      </c>
      <c r="C1611" s="4">
        <v>-0.5</v>
      </c>
      <c r="D1611" s="4">
        <v>-0.7</v>
      </c>
      <c r="E1611" s="4">
        <v>-1.6</v>
      </c>
      <c r="F1611" s="4">
        <v>18.356200000000001</v>
      </c>
      <c r="G1611" s="4">
        <v>5.4996</v>
      </c>
      <c r="H1611" s="4">
        <v>6.4870999999999999</v>
      </c>
      <c r="I1611" s="4">
        <v>7.6044</v>
      </c>
      <c r="J1611" s="4">
        <v>61.948999999999998</v>
      </c>
      <c r="K1611" s="4">
        <v>124.7813</v>
      </c>
      <c r="L1611" s="4">
        <v>132.21090000000001</v>
      </c>
      <c r="M1611" s="4">
        <v>126.7813</v>
      </c>
      <c r="N1611" s="4">
        <v>2.5596999999999999</v>
      </c>
      <c r="O1611" s="4">
        <v>1.9650000000000001</v>
      </c>
      <c r="P1611" s="4">
        <v>2.0320999999999998</v>
      </c>
      <c r="Q1611" s="4">
        <v>2.0762</v>
      </c>
    </row>
    <row r="1612" spans="1:17" ht="15" customHeight="1" x14ac:dyDescent="0.2">
      <c r="A1612" s="3">
        <v>44516</v>
      </c>
      <c r="B1612" s="4">
        <v>23</v>
      </c>
      <c r="C1612" s="4">
        <v>0.5</v>
      </c>
      <c r="D1612" s="4">
        <v>0.5</v>
      </c>
      <c r="E1612" s="4">
        <v>-0.3</v>
      </c>
      <c r="F1612" s="4">
        <v>18.360499999999998</v>
      </c>
      <c r="G1612" s="4">
        <v>5.5035999999999996</v>
      </c>
      <c r="H1612" s="4">
        <v>6.4916</v>
      </c>
      <c r="I1612" s="4">
        <v>7.6089000000000002</v>
      </c>
      <c r="J1612" s="4">
        <v>62.048000000000002</v>
      </c>
      <c r="K1612" s="4">
        <v>124.9375</v>
      </c>
      <c r="L1612" s="4">
        <v>132.3828</v>
      </c>
      <c r="M1612" s="4">
        <v>126.9453</v>
      </c>
      <c r="N1612" s="4">
        <v>2.5507</v>
      </c>
      <c r="O1612" s="4">
        <v>1.9440999999999999</v>
      </c>
      <c r="P1612" s="4">
        <v>2.0135999999999998</v>
      </c>
      <c r="Q1612" s="4">
        <v>2.06</v>
      </c>
    </row>
    <row r="1613" spans="1:17" ht="15" customHeight="1" x14ac:dyDescent="0.2">
      <c r="A1613" s="3">
        <v>44517</v>
      </c>
      <c r="B1613" s="4">
        <v>25.3</v>
      </c>
      <c r="C1613" s="4">
        <v>2.2000000000000002</v>
      </c>
      <c r="D1613" s="4">
        <v>2.1</v>
      </c>
      <c r="E1613" s="4">
        <v>1.7</v>
      </c>
      <c r="F1613" s="4">
        <v>18.355799999999999</v>
      </c>
      <c r="G1613" s="4">
        <v>5.5046999999999997</v>
      </c>
      <c r="H1613" s="4">
        <v>6.4917999999999996</v>
      </c>
      <c r="I1613" s="4">
        <v>7.6078999999999999</v>
      </c>
      <c r="J1613" s="4">
        <v>61.573</v>
      </c>
      <c r="K1613" s="4">
        <v>124.76560000000001</v>
      </c>
      <c r="L1613" s="4">
        <v>132.15629999999999</v>
      </c>
      <c r="M1613" s="4">
        <v>126.6328</v>
      </c>
      <c r="N1613" s="4">
        <v>2.5914999999999999</v>
      </c>
      <c r="O1613" s="4">
        <v>1.97</v>
      </c>
      <c r="P1613" s="4">
        <v>2.0407000000000002</v>
      </c>
      <c r="Q1613" s="4">
        <v>2.0929000000000002</v>
      </c>
    </row>
    <row r="1614" spans="1:17" ht="15" customHeight="1" x14ac:dyDescent="0.2">
      <c r="A1614" s="3">
        <v>44518</v>
      </c>
      <c r="B1614" s="4">
        <v>25.3</v>
      </c>
      <c r="C1614" s="4">
        <v>3</v>
      </c>
      <c r="D1614" s="4">
        <v>3</v>
      </c>
      <c r="E1614" s="4">
        <v>2.2999999999999998</v>
      </c>
      <c r="F1614" s="4">
        <v>18.361799999999999</v>
      </c>
      <c r="G1614" s="4">
        <v>5.5111999999999997</v>
      </c>
      <c r="H1614" s="4">
        <v>6.4977999999999998</v>
      </c>
      <c r="I1614" s="4">
        <v>7.6135999999999999</v>
      </c>
      <c r="J1614" s="4">
        <v>61.433999999999997</v>
      </c>
      <c r="K1614" s="4">
        <v>124.6172</v>
      </c>
      <c r="L1614" s="4">
        <v>131.96090000000001</v>
      </c>
      <c r="M1614" s="4">
        <v>126.4453</v>
      </c>
      <c r="N1614" s="4">
        <v>2.6025999999999998</v>
      </c>
      <c r="O1614" s="4">
        <v>1.9954000000000001</v>
      </c>
      <c r="P1614" s="4">
        <v>2.0665</v>
      </c>
      <c r="Q1614" s="4">
        <v>2.1143999999999998</v>
      </c>
    </row>
    <row r="1615" spans="1:17" ht="15" customHeight="1" x14ac:dyDescent="0.2">
      <c r="A1615" s="3">
        <v>44519</v>
      </c>
      <c r="B1615" s="4">
        <v>23.5</v>
      </c>
      <c r="C1615" s="4">
        <v>0.4</v>
      </c>
      <c r="D1615" s="4">
        <v>0.9</v>
      </c>
      <c r="E1615" s="4">
        <v>0.2</v>
      </c>
      <c r="F1615" s="4">
        <v>18.379000000000001</v>
      </c>
      <c r="G1615" s="4">
        <v>5.5190999999999999</v>
      </c>
      <c r="H1615" s="4">
        <v>6.5076999999999998</v>
      </c>
      <c r="I1615" s="4">
        <v>7.6253000000000002</v>
      </c>
      <c r="J1615" s="4">
        <v>62.368000000000002</v>
      </c>
      <c r="K1615" s="4">
        <v>125.1797</v>
      </c>
      <c r="L1615" s="4">
        <v>132.65629999999999</v>
      </c>
      <c r="M1615" s="4">
        <v>127.2266</v>
      </c>
      <c r="N1615" s="4">
        <v>2.5211000000000001</v>
      </c>
      <c r="O1615" s="4">
        <v>1.9167000000000001</v>
      </c>
      <c r="P1615" s="4">
        <v>1.9883</v>
      </c>
      <c r="Q1615" s="4">
        <v>2.0348000000000002</v>
      </c>
    </row>
    <row r="1616" spans="1:17" ht="15" customHeight="1" x14ac:dyDescent="0.2">
      <c r="A1616" s="3">
        <v>44522</v>
      </c>
      <c r="B1616" s="4">
        <v>23</v>
      </c>
      <c r="C1616" s="4">
        <v>2.2000000000000002</v>
      </c>
      <c r="D1616" s="4">
        <v>2.9</v>
      </c>
      <c r="E1616" s="4">
        <v>1.8</v>
      </c>
      <c r="F1616" s="4">
        <v>18.386099999999999</v>
      </c>
      <c r="G1616" s="4">
        <v>5.5190000000000001</v>
      </c>
      <c r="H1616" s="4">
        <v>6.5076000000000001</v>
      </c>
      <c r="I1616" s="4">
        <v>7.6261000000000001</v>
      </c>
      <c r="J1616" s="4">
        <v>62.649000000000001</v>
      </c>
      <c r="K1616" s="4">
        <v>124.8984</v>
      </c>
      <c r="L1616" s="4">
        <v>132.39840000000001</v>
      </c>
      <c r="M1616" s="4">
        <v>127.0703</v>
      </c>
      <c r="N1616" s="4">
        <v>2.4965000000000002</v>
      </c>
      <c r="O1616" s="4">
        <v>1.9581</v>
      </c>
      <c r="P1616" s="4">
        <v>2.0188000000000001</v>
      </c>
      <c r="Q1616" s="4">
        <v>2.0516000000000001</v>
      </c>
    </row>
    <row r="1617" spans="1:17" ht="15" customHeight="1" x14ac:dyDescent="0.2">
      <c r="A1617" s="3">
        <v>44523</v>
      </c>
      <c r="B1617" s="4">
        <v>23.4</v>
      </c>
      <c r="C1617" s="4">
        <v>2.4</v>
      </c>
      <c r="D1617" s="4">
        <v>2.5</v>
      </c>
      <c r="E1617" s="4">
        <v>1.6</v>
      </c>
      <c r="F1617" s="4">
        <v>18.391100000000002</v>
      </c>
      <c r="G1617" s="4">
        <v>5.5233999999999996</v>
      </c>
      <c r="H1617" s="4">
        <v>6.5128000000000004</v>
      </c>
      <c r="I1617" s="4">
        <v>7.6315</v>
      </c>
      <c r="J1617" s="4">
        <v>62.802</v>
      </c>
      <c r="K1617" s="4">
        <v>125.0703</v>
      </c>
      <c r="L1617" s="4">
        <v>132.64840000000001</v>
      </c>
      <c r="M1617" s="4">
        <v>127.3125</v>
      </c>
      <c r="N1617" s="4">
        <v>2.4832000000000001</v>
      </c>
      <c r="O1617" s="4">
        <v>1.9350000000000001</v>
      </c>
      <c r="P1617" s="4">
        <v>1.9916</v>
      </c>
      <c r="Q1617" s="4">
        <v>2.0274999999999999</v>
      </c>
    </row>
    <row r="1618" spans="1:17" ht="15" customHeight="1" x14ac:dyDescent="0.2">
      <c r="A1618" s="3">
        <v>44524</v>
      </c>
      <c r="B1618" s="4">
        <v>23.3</v>
      </c>
      <c r="C1618" s="4">
        <v>0.5</v>
      </c>
      <c r="D1618" s="4">
        <v>0.6</v>
      </c>
      <c r="E1618" s="4">
        <v>0</v>
      </c>
      <c r="F1618" s="4">
        <v>18.390799999999999</v>
      </c>
      <c r="G1618" s="4">
        <v>5.5271999999999997</v>
      </c>
      <c r="H1618" s="4">
        <v>6.5167999999999999</v>
      </c>
      <c r="I1618" s="4">
        <v>7.6351000000000004</v>
      </c>
      <c r="J1618" s="4">
        <v>62.6</v>
      </c>
      <c r="K1618" s="4">
        <v>125.2109</v>
      </c>
      <c r="L1618" s="4">
        <v>132.78129999999999</v>
      </c>
      <c r="M1618" s="4">
        <v>127.3984</v>
      </c>
      <c r="N1618" s="4">
        <v>2.5002</v>
      </c>
      <c r="O1618" s="4">
        <v>1.9165000000000001</v>
      </c>
      <c r="P1618" s="4">
        <v>1.9776</v>
      </c>
      <c r="Q1618" s="4">
        <v>2.0194000000000001</v>
      </c>
    </row>
    <row r="1619" spans="1:17" ht="15" customHeight="1" x14ac:dyDescent="0.2">
      <c r="A1619" s="3">
        <v>44525</v>
      </c>
      <c r="B1619" s="4">
        <v>23.8</v>
      </c>
      <c r="C1619" s="4">
        <v>0.6</v>
      </c>
      <c r="D1619" s="4">
        <v>0.9</v>
      </c>
      <c r="E1619" s="4">
        <v>0.2</v>
      </c>
      <c r="F1619" s="4">
        <v>18.412800000000001</v>
      </c>
      <c r="G1619" s="4">
        <v>5.5411999999999999</v>
      </c>
      <c r="H1619" s="4">
        <v>6.5331000000000001</v>
      </c>
      <c r="I1619" s="4">
        <v>7.6531000000000002</v>
      </c>
      <c r="J1619" s="4">
        <v>63.509</v>
      </c>
      <c r="K1619" s="4">
        <v>125.8984</v>
      </c>
      <c r="L1619" s="4">
        <v>133.59379999999999</v>
      </c>
      <c r="M1619" s="4">
        <v>128.28129999999999</v>
      </c>
      <c r="N1619" s="4">
        <v>2.4216000000000002</v>
      </c>
      <c r="O1619" s="4">
        <v>1.8236000000000001</v>
      </c>
      <c r="P1619" s="4">
        <v>1.8894</v>
      </c>
      <c r="Q1619" s="4">
        <v>1.9319</v>
      </c>
    </row>
    <row r="1620" spans="1:17" ht="15" customHeight="1" x14ac:dyDescent="0.2">
      <c r="A1620" s="3">
        <v>44526</v>
      </c>
      <c r="B1620" s="4">
        <v>23.8</v>
      </c>
      <c r="C1620" s="4">
        <v>0.7</v>
      </c>
      <c r="D1620" s="4">
        <v>1</v>
      </c>
      <c r="E1620" s="4">
        <v>0.3</v>
      </c>
      <c r="F1620" s="4">
        <v>18.415600000000001</v>
      </c>
      <c r="G1620" s="4">
        <v>5.5438000000000001</v>
      </c>
      <c r="H1620" s="4">
        <v>6.5357000000000003</v>
      </c>
      <c r="I1620" s="4">
        <v>7.6557000000000004</v>
      </c>
      <c r="J1620" s="4">
        <v>63.509</v>
      </c>
      <c r="K1620" s="4">
        <v>125.8984</v>
      </c>
      <c r="L1620" s="4">
        <v>133.59379999999999</v>
      </c>
      <c r="M1620" s="4">
        <v>128.28129999999999</v>
      </c>
      <c r="N1620" s="4">
        <v>2.4211999999999998</v>
      </c>
      <c r="O1620" s="4">
        <v>1.825</v>
      </c>
      <c r="P1620" s="4">
        <v>1.8906000000000001</v>
      </c>
      <c r="Q1620" s="4">
        <v>1.9326000000000001</v>
      </c>
    </row>
    <row r="1621" spans="1:17" ht="15" customHeight="1" x14ac:dyDescent="0.2">
      <c r="A1621" s="3">
        <v>44529</v>
      </c>
      <c r="B1621" s="4">
        <v>23.3</v>
      </c>
      <c r="C1621" s="4">
        <v>0.5</v>
      </c>
      <c r="D1621" s="4">
        <v>0.9</v>
      </c>
      <c r="E1621" s="4">
        <v>0.2</v>
      </c>
      <c r="F1621" s="4">
        <v>18.413799999999998</v>
      </c>
      <c r="G1621" s="4">
        <v>5.5457999999999998</v>
      </c>
      <c r="H1621" s="4">
        <v>6.5369000000000002</v>
      </c>
      <c r="I1621" s="4">
        <v>7.6562000000000001</v>
      </c>
      <c r="J1621" s="4">
        <v>63.216999999999999</v>
      </c>
      <c r="K1621" s="4">
        <v>125.82810000000001</v>
      </c>
      <c r="L1621" s="4">
        <v>133.46090000000001</v>
      </c>
      <c r="M1621" s="4">
        <v>128.09379999999999</v>
      </c>
      <c r="N1621" s="4">
        <v>2.4456000000000002</v>
      </c>
      <c r="O1621" s="4">
        <v>1.8364</v>
      </c>
      <c r="P1621" s="4">
        <v>1.9067000000000001</v>
      </c>
      <c r="Q1621" s="4">
        <v>1.9523999999999999</v>
      </c>
    </row>
    <row r="1622" spans="1:17" ht="15" customHeight="1" x14ac:dyDescent="0.2">
      <c r="A1622" s="3">
        <v>44530</v>
      </c>
      <c r="B1622" s="4">
        <v>23.5</v>
      </c>
      <c r="C1622" s="4">
        <v>1.6</v>
      </c>
      <c r="D1622" s="4">
        <v>1.2</v>
      </c>
      <c r="E1622" s="4">
        <v>0.3</v>
      </c>
      <c r="F1622" s="4">
        <v>18.406700000000001</v>
      </c>
      <c r="G1622" s="4">
        <v>5.5446</v>
      </c>
      <c r="H1622" s="4">
        <v>6.5343</v>
      </c>
      <c r="I1622" s="4">
        <v>7.6524999999999999</v>
      </c>
      <c r="J1622" s="4">
        <v>62.573999999999998</v>
      </c>
      <c r="K1622" s="4">
        <v>125.39060000000001</v>
      </c>
      <c r="L1622" s="4">
        <v>132.96090000000001</v>
      </c>
      <c r="M1622" s="4">
        <v>127.5391</v>
      </c>
      <c r="N1622" s="4">
        <v>2.5002</v>
      </c>
      <c r="O1622" s="4">
        <v>1.8995</v>
      </c>
      <c r="P1622" s="4">
        <v>1.9642999999999999</v>
      </c>
      <c r="Q1622" s="4">
        <v>2.0095000000000001</v>
      </c>
    </row>
    <row r="1623" spans="1:17" ht="15" customHeight="1" x14ac:dyDescent="0.2">
      <c r="A1623" s="3">
        <v>44531</v>
      </c>
      <c r="B1623" s="4">
        <v>24.6</v>
      </c>
      <c r="C1623" s="4">
        <v>2.4</v>
      </c>
      <c r="D1623" s="4">
        <v>2.2000000000000002</v>
      </c>
      <c r="E1623" s="4">
        <v>1.3</v>
      </c>
      <c r="F1623" s="4">
        <v>18.4131</v>
      </c>
      <c r="G1623" s="4">
        <v>5.5491000000000001</v>
      </c>
      <c r="H1623" s="4">
        <v>6.5393999999999997</v>
      </c>
      <c r="I1623" s="4">
        <v>7.6578999999999997</v>
      </c>
      <c r="J1623" s="4">
        <v>62.816000000000003</v>
      </c>
      <c r="K1623" s="4">
        <v>125.6016</v>
      </c>
      <c r="L1623" s="4">
        <v>133.1953</v>
      </c>
      <c r="M1623" s="4">
        <v>127.7813</v>
      </c>
      <c r="N1623" s="4">
        <v>2.4790000000000001</v>
      </c>
      <c r="O1623" s="4">
        <v>1.8711</v>
      </c>
      <c r="P1623" s="4">
        <v>1.9390000000000001</v>
      </c>
      <c r="Q1623" s="4">
        <v>1.9856</v>
      </c>
    </row>
    <row r="1624" spans="1:17" ht="15" customHeight="1" x14ac:dyDescent="0.2">
      <c r="A1624" s="3">
        <v>44532</v>
      </c>
      <c r="B1624" s="4">
        <v>23.9</v>
      </c>
      <c r="C1624" s="4">
        <v>1.9</v>
      </c>
      <c r="D1624" s="4">
        <v>2.5</v>
      </c>
      <c r="E1624" s="4">
        <v>1.8</v>
      </c>
      <c r="F1624" s="4">
        <v>18.422000000000001</v>
      </c>
      <c r="G1624" s="4">
        <v>5.5568999999999997</v>
      </c>
      <c r="H1624" s="4">
        <v>6.5464000000000002</v>
      </c>
      <c r="I1624" s="4">
        <v>7.6646999999999998</v>
      </c>
      <c r="J1624" s="4">
        <v>62.860999999999997</v>
      </c>
      <c r="K1624" s="4">
        <v>125.5938</v>
      </c>
      <c r="L1624" s="4">
        <v>133.1172</v>
      </c>
      <c r="M1624" s="4">
        <v>127.6875</v>
      </c>
      <c r="N1624" s="4">
        <v>2.4742000000000002</v>
      </c>
      <c r="O1624" s="4">
        <v>1.8765000000000001</v>
      </c>
      <c r="P1624" s="4">
        <v>1.9514</v>
      </c>
      <c r="Q1624" s="4">
        <v>1.9974000000000001</v>
      </c>
    </row>
    <row r="1625" spans="1:17" ht="15" customHeight="1" x14ac:dyDescent="0.2">
      <c r="A1625" s="3">
        <v>44533</v>
      </c>
      <c r="B1625" s="4">
        <v>23.1</v>
      </c>
      <c r="C1625" s="4">
        <v>1.6</v>
      </c>
      <c r="D1625" s="4">
        <v>1.7</v>
      </c>
      <c r="E1625" s="4">
        <v>1.4</v>
      </c>
      <c r="F1625" s="4">
        <v>18.418399999999998</v>
      </c>
      <c r="G1625" s="4">
        <v>5.5571000000000002</v>
      </c>
      <c r="H1625" s="4">
        <v>6.5457999999999998</v>
      </c>
      <c r="I1625" s="4">
        <v>7.6630000000000003</v>
      </c>
      <c r="J1625" s="4">
        <v>62.448</v>
      </c>
      <c r="K1625" s="4">
        <v>125.3203</v>
      </c>
      <c r="L1625" s="4">
        <v>132.8125</v>
      </c>
      <c r="M1625" s="4">
        <v>127.3047</v>
      </c>
      <c r="N1625" s="4">
        <v>2.5091000000000001</v>
      </c>
      <c r="O1625" s="4">
        <v>1.9164000000000001</v>
      </c>
      <c r="P1625" s="4">
        <v>1.9869000000000001</v>
      </c>
      <c r="Q1625" s="4">
        <v>2.0371000000000001</v>
      </c>
    </row>
    <row r="1626" spans="1:17" ht="15" customHeight="1" x14ac:dyDescent="0.2">
      <c r="A1626" s="3">
        <v>44536</v>
      </c>
      <c r="B1626" s="4">
        <v>22.6</v>
      </c>
      <c r="C1626" s="4">
        <v>1.9</v>
      </c>
      <c r="D1626" s="4">
        <v>1.4</v>
      </c>
      <c r="E1626" s="4">
        <v>1.3</v>
      </c>
      <c r="F1626" s="4">
        <v>18.430800000000001</v>
      </c>
      <c r="G1626" s="4">
        <v>5.5637999999999996</v>
      </c>
      <c r="H1626" s="4">
        <v>6.5545999999999998</v>
      </c>
      <c r="I1626" s="4">
        <v>7.6725000000000003</v>
      </c>
      <c r="J1626" s="4">
        <v>63.076000000000001</v>
      </c>
      <c r="K1626" s="4">
        <v>125.7891</v>
      </c>
      <c r="L1626" s="4">
        <v>133.40629999999999</v>
      </c>
      <c r="M1626" s="4">
        <v>127.9063</v>
      </c>
      <c r="N1626" s="4">
        <v>2.4550999999999998</v>
      </c>
      <c r="O1626" s="4">
        <v>1.8517999999999999</v>
      </c>
      <c r="P1626" s="4">
        <v>1.9212</v>
      </c>
      <c r="Q1626" s="4">
        <v>1.9765999999999999</v>
      </c>
    </row>
    <row r="1627" spans="1:17" ht="15" customHeight="1" x14ac:dyDescent="0.2">
      <c r="A1627" s="3">
        <v>44537</v>
      </c>
      <c r="B1627" s="4">
        <v>22.8</v>
      </c>
      <c r="C1627" s="4">
        <v>1.7</v>
      </c>
      <c r="D1627" s="4">
        <v>1.7</v>
      </c>
      <c r="E1627" s="4">
        <v>1.3</v>
      </c>
      <c r="F1627" s="4">
        <v>18.4285</v>
      </c>
      <c r="G1627" s="4">
        <v>5.5652999999999997</v>
      </c>
      <c r="H1627" s="4">
        <v>6.5548000000000002</v>
      </c>
      <c r="I1627" s="4">
        <v>7.6722000000000001</v>
      </c>
      <c r="J1627" s="4">
        <v>62.749000000000002</v>
      </c>
      <c r="K1627" s="4">
        <v>125.6563</v>
      </c>
      <c r="L1627" s="4">
        <v>133.1797</v>
      </c>
      <c r="M1627" s="4">
        <v>127.6484</v>
      </c>
      <c r="N1627" s="4">
        <v>2.4826000000000001</v>
      </c>
      <c r="O1627" s="4">
        <v>1.8718999999999999</v>
      </c>
      <c r="P1627" s="4">
        <v>1.9478</v>
      </c>
      <c r="Q1627" s="4">
        <v>2.0034999999999998</v>
      </c>
    </row>
    <row r="1628" spans="1:17" ht="15" customHeight="1" x14ac:dyDescent="0.2">
      <c r="A1628" s="3">
        <v>44538</v>
      </c>
      <c r="B1628" s="4">
        <v>22.3</v>
      </c>
      <c r="C1628" s="4">
        <v>1.4</v>
      </c>
      <c r="D1628" s="4">
        <v>1.2</v>
      </c>
      <c r="E1628" s="4">
        <v>0.9</v>
      </c>
      <c r="F1628" s="4">
        <v>18.423999999999999</v>
      </c>
      <c r="G1628" s="4">
        <v>5.5648999999999997</v>
      </c>
      <c r="H1628" s="4">
        <v>6.5533000000000001</v>
      </c>
      <c r="I1628" s="4">
        <v>7.67</v>
      </c>
      <c r="J1628" s="4">
        <v>62.283999999999999</v>
      </c>
      <c r="K1628" s="4">
        <v>125.3203</v>
      </c>
      <c r="L1628" s="4">
        <v>132.78909999999999</v>
      </c>
      <c r="M1628" s="4">
        <v>127.2266</v>
      </c>
      <c r="N1628" s="4">
        <v>2.5221</v>
      </c>
      <c r="O1628" s="4">
        <v>1.9206000000000001</v>
      </c>
      <c r="P1628" s="4">
        <v>1.9931000000000001</v>
      </c>
      <c r="Q1628" s="4">
        <v>2.0472000000000001</v>
      </c>
    </row>
    <row r="1629" spans="1:17" ht="15" customHeight="1" x14ac:dyDescent="0.2">
      <c r="A1629" s="3">
        <v>44539</v>
      </c>
      <c r="B1629" s="4">
        <v>24.7</v>
      </c>
      <c r="C1629" s="4">
        <v>5</v>
      </c>
      <c r="D1629" s="4">
        <v>4.4000000000000004</v>
      </c>
      <c r="E1629" s="4">
        <v>3.9</v>
      </c>
      <c r="F1629" s="4">
        <v>18.439299999999999</v>
      </c>
      <c r="G1629" s="4">
        <v>5.5749000000000004</v>
      </c>
      <c r="H1629" s="4">
        <v>6.5646000000000004</v>
      </c>
      <c r="I1629" s="4">
        <v>7.6821000000000002</v>
      </c>
      <c r="J1629" s="4">
        <v>62.744</v>
      </c>
      <c r="K1629" s="4">
        <v>125.5625</v>
      </c>
      <c r="L1629" s="4">
        <v>133.1172</v>
      </c>
      <c r="M1629" s="4">
        <v>127.5938</v>
      </c>
      <c r="N1629" s="4">
        <v>2.4817</v>
      </c>
      <c r="O1629" s="4">
        <v>1.8907</v>
      </c>
      <c r="P1629" s="4">
        <v>1.9596</v>
      </c>
      <c r="Q1629" s="4">
        <v>2.012</v>
      </c>
    </row>
    <row r="1630" spans="1:17" ht="15" customHeight="1" x14ac:dyDescent="0.2">
      <c r="A1630" s="3">
        <v>44540</v>
      </c>
      <c r="B1630" s="4">
        <v>23</v>
      </c>
      <c r="C1630" s="4">
        <v>2.2999999999999998</v>
      </c>
      <c r="D1630" s="4">
        <v>2.1</v>
      </c>
      <c r="E1630" s="4">
        <v>1.6</v>
      </c>
      <c r="F1630" s="4">
        <v>18.441199999999998</v>
      </c>
      <c r="G1630" s="4">
        <v>5.5776000000000003</v>
      </c>
      <c r="H1630" s="4">
        <v>6.5669000000000004</v>
      </c>
      <c r="I1630" s="4">
        <v>7.6843000000000004</v>
      </c>
      <c r="J1630" s="4">
        <v>62.692999999999998</v>
      </c>
      <c r="K1630" s="4">
        <v>125.5703</v>
      </c>
      <c r="L1630" s="4">
        <v>133.09379999999999</v>
      </c>
      <c r="M1630" s="4">
        <v>127.5625</v>
      </c>
      <c r="N1630" s="4">
        <v>2.4857</v>
      </c>
      <c r="O1630" s="4">
        <v>1.891</v>
      </c>
      <c r="P1630" s="4">
        <v>1.9634</v>
      </c>
      <c r="Q1630" s="4">
        <v>2.016</v>
      </c>
    </row>
    <row r="1631" spans="1:17" ht="15" customHeight="1" x14ac:dyDescent="0.2">
      <c r="A1631" s="3">
        <v>44543</v>
      </c>
      <c r="B1631" s="4">
        <v>21.4</v>
      </c>
      <c r="C1631" s="4">
        <v>2.2000000000000002</v>
      </c>
      <c r="D1631" s="4">
        <v>2</v>
      </c>
      <c r="E1631" s="4">
        <v>1.5</v>
      </c>
      <c r="F1631" s="4">
        <v>18.442799999999998</v>
      </c>
      <c r="G1631" s="4">
        <v>5.5773999999999999</v>
      </c>
      <c r="H1631" s="4">
        <v>6.5660999999999996</v>
      </c>
      <c r="I1631" s="4">
        <v>7.6833999999999998</v>
      </c>
      <c r="J1631" s="4">
        <v>62.619</v>
      </c>
      <c r="K1631" s="4">
        <v>125.25</v>
      </c>
      <c r="L1631" s="4">
        <v>132.76560000000001</v>
      </c>
      <c r="M1631" s="4">
        <v>127.25</v>
      </c>
      <c r="N1631" s="4">
        <v>2.4916</v>
      </c>
      <c r="O1631" s="4">
        <v>1.9375</v>
      </c>
      <c r="P1631" s="4">
        <v>2.0015000000000001</v>
      </c>
      <c r="Q1631" s="4">
        <v>2.0485000000000002</v>
      </c>
    </row>
    <row r="1632" spans="1:17" ht="15" customHeight="1" x14ac:dyDescent="0.2">
      <c r="A1632" s="3">
        <v>44544</v>
      </c>
      <c r="B1632" s="4">
        <v>21.6</v>
      </c>
      <c r="C1632" s="4">
        <v>2.8</v>
      </c>
      <c r="D1632" s="4">
        <v>2.4</v>
      </c>
      <c r="E1632" s="4">
        <v>2.2000000000000002</v>
      </c>
      <c r="F1632" s="4">
        <v>18.440200000000001</v>
      </c>
      <c r="G1632" s="4">
        <v>5.5781999999999998</v>
      </c>
      <c r="H1632" s="4">
        <v>6.5659999999999998</v>
      </c>
      <c r="I1632" s="4">
        <v>7.6822999999999997</v>
      </c>
      <c r="J1632" s="4">
        <v>62.276000000000003</v>
      </c>
      <c r="K1632" s="4">
        <v>125.04689999999999</v>
      </c>
      <c r="L1632" s="4">
        <v>132.5078</v>
      </c>
      <c r="M1632" s="4">
        <v>126.92189999999999</v>
      </c>
      <c r="N1632" s="4">
        <v>2.5206</v>
      </c>
      <c r="O1632" s="4">
        <v>1.9675</v>
      </c>
      <c r="P1632" s="4">
        <v>2.0318000000000001</v>
      </c>
      <c r="Q1632" s="4">
        <v>2.0827</v>
      </c>
    </row>
    <row r="1633" spans="1:17" ht="15" customHeight="1" x14ac:dyDescent="0.2">
      <c r="A1633" s="3">
        <v>44545</v>
      </c>
      <c r="B1633" s="4">
        <v>21.2</v>
      </c>
      <c r="C1633" s="4">
        <v>1.4</v>
      </c>
      <c r="D1633" s="4">
        <v>0.8</v>
      </c>
      <c r="E1633" s="4">
        <v>0.5</v>
      </c>
      <c r="F1633" s="4">
        <v>18.441600000000001</v>
      </c>
      <c r="G1633" s="4">
        <v>5.5816999999999997</v>
      </c>
      <c r="H1633" s="4">
        <v>6.5697000000000001</v>
      </c>
      <c r="I1633" s="4">
        <v>7.6859999999999999</v>
      </c>
      <c r="J1633" s="4">
        <v>62.185000000000002</v>
      </c>
      <c r="K1633" s="4">
        <v>125.14060000000001</v>
      </c>
      <c r="L1633" s="4">
        <v>132.6172</v>
      </c>
      <c r="M1633" s="4">
        <v>127.0234</v>
      </c>
      <c r="N1633" s="4">
        <v>2.528</v>
      </c>
      <c r="O1633" s="4">
        <v>1.9556</v>
      </c>
      <c r="P1633" s="4">
        <v>2.0206</v>
      </c>
      <c r="Q1633" s="4">
        <v>2.073</v>
      </c>
    </row>
    <row r="1634" spans="1:17" ht="15" customHeight="1" x14ac:dyDescent="0.2">
      <c r="A1634" s="3">
        <v>44546</v>
      </c>
      <c r="B1634" s="4">
        <v>22.3</v>
      </c>
      <c r="C1634" s="4">
        <v>2.4</v>
      </c>
      <c r="D1634" s="4">
        <v>2.2999999999999998</v>
      </c>
      <c r="E1634" s="4">
        <v>1.9</v>
      </c>
      <c r="F1634" s="4">
        <v>18.447099999999999</v>
      </c>
      <c r="G1634" s="4">
        <v>5.5896999999999997</v>
      </c>
      <c r="H1634" s="4">
        <v>6.577</v>
      </c>
      <c r="I1634" s="4">
        <v>7.6929999999999996</v>
      </c>
      <c r="J1634" s="4">
        <v>62.015999999999998</v>
      </c>
      <c r="K1634" s="4">
        <v>125.1563</v>
      </c>
      <c r="L1634" s="4">
        <v>132.5625</v>
      </c>
      <c r="M1634" s="4">
        <v>126.9453</v>
      </c>
      <c r="N1634" s="4">
        <v>2.5415000000000001</v>
      </c>
      <c r="O1634" s="4">
        <v>1.9576</v>
      </c>
      <c r="P1634" s="4">
        <v>2.0301999999999998</v>
      </c>
      <c r="Q1634" s="4">
        <v>2.0832000000000002</v>
      </c>
    </row>
    <row r="1635" spans="1:17" ht="15" customHeight="1" x14ac:dyDescent="0.2">
      <c r="A1635" s="3">
        <v>44547</v>
      </c>
      <c r="B1635" s="4">
        <v>21.7</v>
      </c>
      <c r="C1635" s="4">
        <v>1.8</v>
      </c>
      <c r="D1635" s="4">
        <v>1.4</v>
      </c>
      <c r="E1635" s="4">
        <v>1.1000000000000001</v>
      </c>
      <c r="F1635" s="4">
        <v>18.445399999999999</v>
      </c>
      <c r="G1635" s="4">
        <v>5.5898000000000003</v>
      </c>
      <c r="H1635" s="4">
        <v>6.5765000000000002</v>
      </c>
      <c r="I1635" s="4">
        <v>7.6923000000000004</v>
      </c>
      <c r="J1635" s="4">
        <v>61.728000000000002</v>
      </c>
      <c r="K1635" s="4">
        <v>124.8672</v>
      </c>
      <c r="L1635" s="4">
        <v>132.27340000000001</v>
      </c>
      <c r="M1635" s="4">
        <v>126.6484</v>
      </c>
      <c r="N1635" s="4">
        <v>2.5661</v>
      </c>
      <c r="O1635" s="4">
        <v>1.9997</v>
      </c>
      <c r="P1635" s="4">
        <v>2.0640000000000001</v>
      </c>
      <c r="Q1635" s="4">
        <v>2.1141999999999999</v>
      </c>
    </row>
    <row r="1636" spans="1:17" ht="15" customHeight="1" x14ac:dyDescent="0.2">
      <c r="A1636" s="3">
        <v>44550</v>
      </c>
      <c r="B1636" s="4">
        <v>21.4</v>
      </c>
      <c r="C1636" s="4">
        <v>3.1</v>
      </c>
      <c r="D1636" s="4">
        <v>2.5</v>
      </c>
      <c r="E1636" s="4">
        <v>2.2000000000000002</v>
      </c>
      <c r="F1636" s="4">
        <v>18.448</v>
      </c>
      <c r="G1636" s="4">
        <v>5.5900999999999996</v>
      </c>
      <c r="H1636" s="4">
        <v>6.5762999999999998</v>
      </c>
      <c r="I1636" s="4">
        <v>7.6920999999999999</v>
      </c>
      <c r="J1636" s="4">
        <v>61.723999999999997</v>
      </c>
      <c r="K1636" s="4">
        <v>124.60939999999999</v>
      </c>
      <c r="L1636" s="4">
        <v>132.0078</v>
      </c>
      <c r="M1636" s="4">
        <v>126.4063</v>
      </c>
      <c r="N1636" s="4">
        <v>2.5659999999999998</v>
      </c>
      <c r="O1636" s="4">
        <v>2.0373999999999999</v>
      </c>
      <c r="P1636" s="4">
        <v>2.0952999999999999</v>
      </c>
      <c r="Q1636" s="4">
        <v>2.1396999999999999</v>
      </c>
    </row>
    <row r="1637" spans="1:17" ht="15" customHeight="1" x14ac:dyDescent="0.2">
      <c r="A1637" s="3">
        <v>44551</v>
      </c>
      <c r="B1637" s="4">
        <v>22.2</v>
      </c>
      <c r="C1637" s="4">
        <v>3.3</v>
      </c>
      <c r="D1637" s="4">
        <v>2.8</v>
      </c>
      <c r="E1637" s="4">
        <v>2.4</v>
      </c>
      <c r="F1637" s="4">
        <v>18.448599999999999</v>
      </c>
      <c r="G1637" s="4">
        <v>5.5925000000000002</v>
      </c>
      <c r="H1637" s="4">
        <v>6.5785</v>
      </c>
      <c r="I1637" s="4">
        <v>7.6943999999999999</v>
      </c>
      <c r="J1637" s="4">
        <v>61.587000000000003</v>
      </c>
      <c r="K1637" s="4">
        <v>124.5859</v>
      </c>
      <c r="L1637" s="4">
        <v>131.96879999999999</v>
      </c>
      <c r="M1637" s="4">
        <v>126.375</v>
      </c>
      <c r="N1637" s="4">
        <v>2.5775999999999999</v>
      </c>
      <c r="O1637" s="4">
        <v>2.0421</v>
      </c>
      <c r="P1637" s="4">
        <v>2.1008</v>
      </c>
      <c r="Q1637" s="4">
        <v>2.1436000000000002</v>
      </c>
    </row>
    <row r="1638" spans="1:17" ht="15" customHeight="1" x14ac:dyDescent="0.2">
      <c r="A1638" s="3">
        <v>44552</v>
      </c>
      <c r="B1638" s="4">
        <v>21.9</v>
      </c>
      <c r="C1638" s="4">
        <v>2.8</v>
      </c>
      <c r="D1638" s="4">
        <v>2.1</v>
      </c>
      <c r="E1638" s="4">
        <v>1.6</v>
      </c>
      <c r="F1638" s="4">
        <v>18.461600000000001</v>
      </c>
      <c r="G1638" s="4">
        <v>5.5993000000000004</v>
      </c>
      <c r="H1638" s="4">
        <v>6.5873999999999997</v>
      </c>
      <c r="I1638" s="4">
        <v>7.7045000000000003</v>
      </c>
      <c r="J1638" s="4">
        <v>62.247999999999998</v>
      </c>
      <c r="K1638" s="4">
        <v>125.0547</v>
      </c>
      <c r="L1638" s="4">
        <v>132.5625</v>
      </c>
      <c r="M1638" s="4">
        <v>127.0234</v>
      </c>
      <c r="N1638" s="4">
        <v>2.52</v>
      </c>
      <c r="O1638" s="4">
        <v>1.9774</v>
      </c>
      <c r="P1638" s="4">
        <v>2.0348000000000002</v>
      </c>
      <c r="Q1638" s="4">
        <v>2.0781000000000001</v>
      </c>
    </row>
    <row r="1639" spans="1:17" ht="15" customHeight="1" x14ac:dyDescent="0.2">
      <c r="A1639" s="3">
        <v>44553</v>
      </c>
      <c r="B1639" s="4">
        <v>22.2</v>
      </c>
      <c r="C1639" s="4">
        <v>2.4</v>
      </c>
      <c r="D1639" s="4">
        <v>2.1</v>
      </c>
      <c r="E1639" s="4">
        <v>1.6</v>
      </c>
      <c r="F1639" s="4">
        <v>18.461099999999998</v>
      </c>
      <c r="G1639" s="4">
        <v>5.6054000000000004</v>
      </c>
      <c r="H1639" s="4">
        <v>6.5921000000000003</v>
      </c>
      <c r="I1639" s="4">
        <v>7.7081999999999997</v>
      </c>
      <c r="J1639" s="4">
        <v>61.691000000000003</v>
      </c>
      <c r="K1639" s="4">
        <v>124.85939999999999</v>
      </c>
      <c r="L1639" s="4">
        <v>132.26560000000001</v>
      </c>
      <c r="M1639" s="4">
        <v>126.6641</v>
      </c>
      <c r="N1639" s="4">
        <v>2.5670999999999999</v>
      </c>
      <c r="O1639" s="4">
        <v>2.0089000000000001</v>
      </c>
      <c r="P1639" s="4">
        <v>2.0716999999999999</v>
      </c>
      <c r="Q1639" s="4">
        <v>2.1168999999999998</v>
      </c>
    </row>
    <row r="1640" spans="1:17" ht="15" customHeight="1" x14ac:dyDescent="0.2">
      <c r="A1640" s="3">
        <v>44554</v>
      </c>
      <c r="B1640" s="4">
        <v>24.8</v>
      </c>
      <c r="C1640" s="4">
        <v>3.3</v>
      </c>
      <c r="D1640" s="4">
        <v>3.3</v>
      </c>
      <c r="E1640" s="4">
        <v>2.7</v>
      </c>
      <c r="F1640" s="4">
        <v>18.457999999999998</v>
      </c>
      <c r="G1640" s="4">
        <v>5.6078999999999999</v>
      </c>
      <c r="H1640" s="4">
        <v>6.5938999999999997</v>
      </c>
      <c r="I1640" s="4">
        <v>7.7098000000000004</v>
      </c>
      <c r="J1640" s="4">
        <v>61.319000000000003</v>
      </c>
      <c r="K1640" s="4">
        <v>124.8438</v>
      </c>
      <c r="L1640" s="4">
        <v>132.1875</v>
      </c>
      <c r="M1640" s="4">
        <v>126.5703</v>
      </c>
      <c r="N1640" s="4">
        <v>2.5990000000000002</v>
      </c>
      <c r="O1640" s="4">
        <v>2.0125000000000002</v>
      </c>
      <c r="P1640" s="4">
        <v>2.0817000000000001</v>
      </c>
      <c r="Q1640" s="4">
        <v>2.1272000000000002</v>
      </c>
    </row>
    <row r="1641" spans="1:17" ht="15" customHeight="1" x14ac:dyDescent="0.2">
      <c r="A1641" s="3">
        <v>44557</v>
      </c>
      <c r="B1641" s="4">
        <v>22.7</v>
      </c>
      <c r="C1641" s="4">
        <v>2.8</v>
      </c>
      <c r="D1641" s="4">
        <v>2.4</v>
      </c>
      <c r="E1641" s="4">
        <v>1.8</v>
      </c>
      <c r="F1641" s="4">
        <v>18.466999999999999</v>
      </c>
      <c r="G1641" s="4">
        <v>5.6104000000000003</v>
      </c>
      <c r="H1641" s="4">
        <v>6.5970000000000004</v>
      </c>
      <c r="I1641" s="4">
        <v>7.7135999999999996</v>
      </c>
      <c r="J1641" s="4">
        <v>61.716999999999999</v>
      </c>
      <c r="K1641" s="4">
        <v>124.82810000000001</v>
      </c>
      <c r="L1641" s="4">
        <v>132.2422</v>
      </c>
      <c r="M1641" s="4">
        <v>126.67189999999999</v>
      </c>
      <c r="N1641" s="4">
        <v>2.5640000000000001</v>
      </c>
      <c r="O1641" s="4">
        <v>2.0160999999999998</v>
      </c>
      <c r="P1641" s="4">
        <v>2.0766</v>
      </c>
      <c r="Q1641" s="4">
        <v>2.1175000000000002</v>
      </c>
    </row>
    <row r="1642" spans="1:17" ht="15" customHeight="1" x14ac:dyDescent="0.2">
      <c r="A1642" s="3">
        <v>44558</v>
      </c>
      <c r="B1642" s="4">
        <v>21.7</v>
      </c>
      <c r="C1642" s="4">
        <v>2.2999999999999998</v>
      </c>
      <c r="D1642" s="4">
        <v>1.7</v>
      </c>
      <c r="E1642" s="4">
        <v>1</v>
      </c>
      <c r="F1642" s="4">
        <v>18.48</v>
      </c>
      <c r="G1642" s="4">
        <v>5.6158999999999999</v>
      </c>
      <c r="H1642" s="4">
        <v>6.6041999999999996</v>
      </c>
      <c r="I1642" s="4">
        <v>7.7217000000000002</v>
      </c>
      <c r="J1642" s="4">
        <v>62.38</v>
      </c>
      <c r="K1642" s="4">
        <v>125.1563</v>
      </c>
      <c r="L1642" s="4">
        <v>132.6797</v>
      </c>
      <c r="M1642" s="4">
        <v>127.1484</v>
      </c>
      <c r="N1642" s="4">
        <v>2.5066000000000002</v>
      </c>
      <c r="O1642" s="4">
        <v>1.9713000000000001</v>
      </c>
      <c r="P1642" s="4">
        <v>2.0285000000000002</v>
      </c>
      <c r="Q1642" s="4">
        <v>2.0697000000000001</v>
      </c>
    </row>
    <row r="1643" spans="1:17" ht="15" customHeight="1" x14ac:dyDescent="0.2">
      <c r="A1643" s="3">
        <v>44559</v>
      </c>
      <c r="B1643" s="4">
        <v>20.100000000000001</v>
      </c>
      <c r="C1643" s="4">
        <v>1.1000000000000001</v>
      </c>
      <c r="D1643" s="4">
        <v>1.1000000000000001</v>
      </c>
      <c r="E1643" s="4">
        <v>0.6</v>
      </c>
      <c r="F1643" s="4">
        <v>18.476600000000001</v>
      </c>
      <c r="G1643" s="4">
        <v>5.6150000000000002</v>
      </c>
      <c r="H1643" s="4">
        <v>6.6013999999999999</v>
      </c>
      <c r="I1643" s="4">
        <v>7.7178000000000004</v>
      </c>
      <c r="J1643" s="4">
        <v>61.985999999999997</v>
      </c>
      <c r="K1643" s="4">
        <v>124.7578</v>
      </c>
      <c r="L1643" s="4">
        <v>132.16409999999999</v>
      </c>
      <c r="M1643" s="4">
        <v>126.57810000000001</v>
      </c>
      <c r="N1643" s="4">
        <v>2.54</v>
      </c>
      <c r="O1643" s="4">
        <v>2.0286</v>
      </c>
      <c r="P1643" s="4">
        <v>2.0876999999999999</v>
      </c>
      <c r="Q1643" s="4">
        <v>2.1284999999999998</v>
      </c>
    </row>
    <row r="1644" spans="1:17" ht="15" customHeight="1" x14ac:dyDescent="0.2">
      <c r="A1644" s="3">
        <v>44560</v>
      </c>
      <c r="B1644" s="4">
        <v>19.2</v>
      </c>
      <c r="C1644" s="4">
        <v>1.6</v>
      </c>
      <c r="D1644" s="4">
        <v>1</v>
      </c>
      <c r="E1644" s="4">
        <v>0.8</v>
      </c>
      <c r="F1644" s="4">
        <v>18.472300000000001</v>
      </c>
      <c r="G1644" s="4">
        <v>5.6166999999999998</v>
      </c>
      <c r="H1644" s="4">
        <v>6.6010999999999997</v>
      </c>
      <c r="I1644" s="4">
        <v>7.7161</v>
      </c>
      <c r="J1644" s="4">
        <v>61.183999999999997</v>
      </c>
      <c r="K1644" s="4">
        <v>124.0625</v>
      </c>
      <c r="L1644" s="4">
        <v>131.39840000000001</v>
      </c>
      <c r="M1644" s="4">
        <v>125.75</v>
      </c>
      <c r="N1644" s="4">
        <v>2.6084999999999998</v>
      </c>
      <c r="O1644" s="4">
        <v>2.1307999999999998</v>
      </c>
      <c r="P1644" s="4">
        <v>2.1779000000000002</v>
      </c>
      <c r="Q1644" s="4">
        <v>2.2155</v>
      </c>
    </row>
    <row r="1645" spans="1:17" ht="15" customHeight="1" x14ac:dyDescent="0.2">
      <c r="A1645" s="3">
        <v>44561</v>
      </c>
      <c r="B1645" s="4">
        <v>22.5</v>
      </c>
      <c r="C1645" s="4">
        <v>5.8</v>
      </c>
      <c r="D1645" s="4">
        <v>5</v>
      </c>
      <c r="E1645" s="4">
        <v>4.4000000000000004</v>
      </c>
      <c r="F1645" s="4">
        <v>18.4663</v>
      </c>
      <c r="G1645" s="4">
        <v>5.6163999999999996</v>
      </c>
      <c r="H1645" s="4">
        <v>6.5994999999999999</v>
      </c>
      <c r="I1645" s="4">
        <v>7.7135999999999996</v>
      </c>
      <c r="J1645" s="4">
        <v>60.633000000000003</v>
      </c>
      <c r="K1645" s="4">
        <v>123.7422</v>
      </c>
      <c r="L1645" s="4">
        <v>131</v>
      </c>
      <c r="M1645" s="4">
        <v>125.3125</v>
      </c>
      <c r="N1645" s="4">
        <v>2.6566000000000001</v>
      </c>
      <c r="O1645" s="4">
        <v>2.1775000000000002</v>
      </c>
      <c r="P1645" s="4">
        <v>2.2242999999999999</v>
      </c>
      <c r="Q1645" s="4">
        <v>2.2612000000000001</v>
      </c>
    </row>
    <row r="1646" spans="1:17" ht="15" customHeight="1" x14ac:dyDescent="0.2">
      <c r="A1646" s="3">
        <v>44564</v>
      </c>
      <c r="B1646" s="4">
        <v>20.3</v>
      </c>
      <c r="C1646" s="4">
        <v>2.9</v>
      </c>
      <c r="D1646" s="4">
        <v>2.2999999999999998</v>
      </c>
      <c r="E1646" s="4">
        <v>1.6</v>
      </c>
      <c r="F1646" s="4">
        <v>18.466999999999999</v>
      </c>
      <c r="G1646" s="4">
        <v>5.6192000000000002</v>
      </c>
      <c r="H1646" s="4">
        <v>6.6020000000000003</v>
      </c>
      <c r="I1646" s="4">
        <v>7.7160000000000002</v>
      </c>
      <c r="J1646" s="4">
        <v>60.503999999999998</v>
      </c>
      <c r="K1646" s="4">
        <v>123.7578</v>
      </c>
      <c r="L1646" s="4">
        <v>130.98439999999999</v>
      </c>
      <c r="M1646" s="4">
        <v>125.2891</v>
      </c>
      <c r="N1646" s="4">
        <v>2.6674000000000002</v>
      </c>
      <c r="O1646" s="4">
        <v>2.1764999999999999</v>
      </c>
      <c r="P1646" s="4">
        <v>2.2271999999999998</v>
      </c>
      <c r="Q1646" s="4">
        <v>2.2643</v>
      </c>
    </row>
    <row r="1647" spans="1:17" ht="15" customHeight="1" x14ac:dyDescent="0.2">
      <c r="A1647" s="3">
        <v>44565</v>
      </c>
      <c r="B1647" s="4">
        <v>20.399999999999999</v>
      </c>
      <c r="C1647" s="4">
        <v>2.1</v>
      </c>
      <c r="D1647" s="4">
        <v>1.9</v>
      </c>
      <c r="E1647" s="4">
        <v>1</v>
      </c>
      <c r="F1647" s="4">
        <v>18.459399999999999</v>
      </c>
      <c r="G1647" s="4">
        <v>5.6182999999999996</v>
      </c>
      <c r="H1647" s="4">
        <v>6.5991</v>
      </c>
      <c r="I1647" s="4">
        <v>7.7123999999999997</v>
      </c>
      <c r="J1647" s="4">
        <v>59.856999999999999</v>
      </c>
      <c r="K1647" s="4">
        <v>123.3672</v>
      </c>
      <c r="L1647" s="4">
        <v>130.46879999999999</v>
      </c>
      <c r="M1647" s="4">
        <v>124.75</v>
      </c>
      <c r="N1647" s="4">
        <v>2.7244999999999999</v>
      </c>
      <c r="O1647" s="4">
        <v>2.2332999999999998</v>
      </c>
      <c r="P1647" s="4">
        <v>2.2871999999999999</v>
      </c>
      <c r="Q1647" s="4">
        <v>2.3208000000000002</v>
      </c>
    </row>
    <row r="1648" spans="1:17" ht="15" customHeight="1" x14ac:dyDescent="0.2">
      <c r="A1648" s="3">
        <v>44566</v>
      </c>
      <c r="B1648" s="4">
        <v>20.399999999999999</v>
      </c>
      <c r="C1648" s="4">
        <v>2.2000000000000002</v>
      </c>
      <c r="D1648" s="4">
        <v>2</v>
      </c>
      <c r="E1648" s="4">
        <v>1.1000000000000001</v>
      </c>
      <c r="F1648" s="4">
        <v>18.4621</v>
      </c>
      <c r="G1648" s="4">
        <v>5.6208999999999998</v>
      </c>
      <c r="H1648" s="4">
        <v>6.6017000000000001</v>
      </c>
      <c r="I1648" s="4">
        <v>7.7149000000000001</v>
      </c>
      <c r="J1648" s="4">
        <v>59.856999999999999</v>
      </c>
      <c r="K1648" s="4">
        <v>123.3672</v>
      </c>
      <c r="L1648" s="4">
        <v>130.46879999999999</v>
      </c>
      <c r="M1648" s="4">
        <v>124.75</v>
      </c>
      <c r="N1648" s="4">
        <v>2.7241</v>
      </c>
      <c r="O1648" s="4">
        <v>2.2345999999999999</v>
      </c>
      <c r="P1648" s="4">
        <v>2.2883</v>
      </c>
      <c r="Q1648" s="4">
        <v>2.3214999999999999</v>
      </c>
    </row>
    <row r="1649" spans="1:17" ht="15" customHeight="1" x14ac:dyDescent="0.2">
      <c r="A1649" s="3">
        <v>44567</v>
      </c>
      <c r="B1649" s="4">
        <v>23.9</v>
      </c>
      <c r="C1649" s="4">
        <v>6.1</v>
      </c>
      <c r="D1649" s="4">
        <v>5.2</v>
      </c>
      <c r="E1649" s="4">
        <v>4.0999999999999996</v>
      </c>
      <c r="F1649" s="4">
        <v>18.468900000000001</v>
      </c>
      <c r="G1649" s="4">
        <v>5.6292999999999997</v>
      </c>
      <c r="H1649" s="4">
        <v>6.6105</v>
      </c>
      <c r="I1649" s="4">
        <v>7.7234999999999996</v>
      </c>
      <c r="J1649" s="4">
        <v>59.773000000000003</v>
      </c>
      <c r="K1649" s="4">
        <v>123.42189999999999</v>
      </c>
      <c r="L1649" s="4">
        <v>130.5625</v>
      </c>
      <c r="M1649" s="4">
        <v>124.8125</v>
      </c>
      <c r="N1649" s="4">
        <v>2.7303999999999999</v>
      </c>
      <c r="O1649" s="4">
        <v>2.2305999999999999</v>
      </c>
      <c r="P1649" s="4">
        <v>2.2808000000000002</v>
      </c>
      <c r="Q1649" s="4">
        <v>2.3170000000000002</v>
      </c>
    </row>
    <row r="1650" spans="1:17" ht="15" customHeight="1" x14ac:dyDescent="0.2">
      <c r="A1650" s="3">
        <v>44568</v>
      </c>
      <c r="B1650" s="4">
        <v>20</v>
      </c>
      <c r="C1650" s="4">
        <v>1.6</v>
      </c>
      <c r="D1650" s="4">
        <v>1.3</v>
      </c>
      <c r="E1650" s="4">
        <v>0.2</v>
      </c>
      <c r="F1650" s="4">
        <v>18.462</v>
      </c>
      <c r="G1650" s="4">
        <v>5.6284000000000001</v>
      </c>
      <c r="H1650" s="4">
        <v>6.6074999999999999</v>
      </c>
      <c r="I1650" s="4">
        <v>7.7195999999999998</v>
      </c>
      <c r="J1650" s="4">
        <v>59.173000000000002</v>
      </c>
      <c r="K1650" s="4">
        <v>123.0313</v>
      </c>
      <c r="L1650" s="4">
        <v>130.03909999999999</v>
      </c>
      <c r="M1650" s="4">
        <v>124.25</v>
      </c>
      <c r="N1650" s="4">
        <v>2.7839999999999998</v>
      </c>
      <c r="O1650" s="4">
        <v>2.2875000000000001</v>
      </c>
      <c r="P1650" s="4">
        <v>2.3418000000000001</v>
      </c>
      <c r="Q1650" s="4">
        <v>2.3761000000000001</v>
      </c>
    </row>
    <row r="1651" spans="1:17" ht="15" customHeight="1" x14ac:dyDescent="0.2">
      <c r="A1651" s="3">
        <v>44571</v>
      </c>
      <c r="B1651" s="4">
        <v>21.4</v>
      </c>
      <c r="C1651" s="4">
        <v>2.8</v>
      </c>
      <c r="D1651" s="4">
        <v>2.2999999999999998</v>
      </c>
      <c r="E1651" s="4">
        <v>1.5</v>
      </c>
      <c r="F1651" s="4">
        <v>18.457000000000001</v>
      </c>
      <c r="G1651" s="4">
        <v>5.6279000000000003</v>
      </c>
      <c r="H1651" s="4">
        <v>6.6059000000000001</v>
      </c>
      <c r="I1651" s="4">
        <v>7.7168999999999999</v>
      </c>
      <c r="J1651" s="4">
        <v>58.698999999999998</v>
      </c>
      <c r="K1651" s="4">
        <v>122.6797</v>
      </c>
      <c r="L1651" s="4">
        <v>129.64840000000001</v>
      </c>
      <c r="M1651" s="4">
        <v>123.8047</v>
      </c>
      <c r="N1651" s="4">
        <v>2.8264999999999998</v>
      </c>
      <c r="O1651" s="4">
        <v>2.3389000000000002</v>
      </c>
      <c r="P1651" s="4">
        <v>2.3877999999999999</v>
      </c>
      <c r="Q1651" s="4">
        <v>2.4232</v>
      </c>
    </row>
    <row r="1652" spans="1:17" ht="15" customHeight="1" x14ac:dyDescent="0.2">
      <c r="A1652" s="3">
        <v>44572</v>
      </c>
      <c r="B1652" s="4">
        <v>21.6</v>
      </c>
      <c r="C1652" s="4">
        <v>3.1</v>
      </c>
      <c r="D1652" s="4">
        <v>2.5</v>
      </c>
      <c r="E1652" s="4">
        <v>1.7</v>
      </c>
      <c r="F1652" s="4">
        <v>18.460999999999999</v>
      </c>
      <c r="G1652" s="4">
        <v>5.6315999999999997</v>
      </c>
      <c r="H1652" s="4">
        <v>6.6097999999999999</v>
      </c>
      <c r="I1652" s="4">
        <v>7.7209000000000003</v>
      </c>
      <c r="J1652" s="4">
        <v>58.777000000000001</v>
      </c>
      <c r="K1652" s="4">
        <v>122.8047</v>
      </c>
      <c r="L1652" s="4">
        <v>129.77340000000001</v>
      </c>
      <c r="M1652" s="4">
        <v>123.9141</v>
      </c>
      <c r="N1652" s="4">
        <v>2.8191000000000002</v>
      </c>
      <c r="O1652" s="4">
        <v>2.3222999999999998</v>
      </c>
      <c r="P1652" s="4">
        <v>2.3744999999999998</v>
      </c>
      <c r="Q1652" s="4">
        <v>2.4123999999999999</v>
      </c>
    </row>
    <row r="1653" spans="1:17" ht="15" customHeight="1" x14ac:dyDescent="0.2">
      <c r="A1653" s="3">
        <v>44573</v>
      </c>
      <c r="B1653" s="4">
        <v>21.1</v>
      </c>
      <c r="C1653" s="4">
        <v>2.6</v>
      </c>
      <c r="D1653" s="4">
        <v>2.2999999999999998</v>
      </c>
      <c r="E1653" s="4">
        <v>1.4</v>
      </c>
      <c r="F1653" s="4">
        <v>18.467400000000001</v>
      </c>
      <c r="G1653" s="4">
        <v>5.6364000000000001</v>
      </c>
      <c r="H1653" s="4">
        <v>6.6150000000000002</v>
      </c>
      <c r="I1653" s="4">
        <v>7.7264999999999997</v>
      </c>
      <c r="J1653" s="4">
        <v>59.003999999999998</v>
      </c>
      <c r="K1653" s="4">
        <v>123.0391</v>
      </c>
      <c r="L1653" s="4">
        <v>130.01560000000001</v>
      </c>
      <c r="M1653" s="4">
        <v>124.1641</v>
      </c>
      <c r="N1653" s="4">
        <v>2.7978999999999998</v>
      </c>
      <c r="O1653" s="4">
        <v>2.2902</v>
      </c>
      <c r="P1653" s="4">
        <v>2.3477000000000001</v>
      </c>
      <c r="Q1653" s="4">
        <v>2.387</v>
      </c>
    </row>
    <row r="1654" spans="1:17" ht="15" customHeight="1" x14ac:dyDescent="0.2">
      <c r="A1654" s="3">
        <v>44574</v>
      </c>
      <c r="B1654" s="4">
        <v>20.7</v>
      </c>
      <c r="C1654" s="4">
        <v>1.6</v>
      </c>
      <c r="D1654" s="4">
        <v>1.3</v>
      </c>
      <c r="E1654" s="4">
        <v>0.2</v>
      </c>
      <c r="F1654" s="4">
        <v>18.473600000000001</v>
      </c>
      <c r="G1654" s="4">
        <v>5.6444999999999999</v>
      </c>
      <c r="H1654" s="4">
        <v>6.6230000000000002</v>
      </c>
      <c r="I1654" s="4">
        <v>7.7344999999999997</v>
      </c>
      <c r="J1654" s="4">
        <v>58.886000000000003</v>
      </c>
      <c r="K1654" s="4">
        <v>123.0625</v>
      </c>
      <c r="L1654" s="4">
        <v>130.03129999999999</v>
      </c>
      <c r="M1654" s="4">
        <v>124.1797</v>
      </c>
      <c r="N1654" s="4">
        <v>2.8073999999999999</v>
      </c>
      <c r="O1654" s="4">
        <v>2.2906</v>
      </c>
      <c r="P1654" s="4">
        <v>2.3491</v>
      </c>
      <c r="Q1654" s="4">
        <v>2.3873000000000002</v>
      </c>
    </row>
    <row r="1655" spans="1:17" ht="15" customHeight="1" x14ac:dyDescent="0.2">
      <c r="A1655" s="3">
        <v>44575</v>
      </c>
      <c r="B1655" s="4">
        <v>21.4</v>
      </c>
      <c r="C1655" s="4">
        <v>2.9</v>
      </c>
      <c r="D1655" s="4">
        <v>2.2999999999999998</v>
      </c>
      <c r="E1655" s="4">
        <v>1.2</v>
      </c>
      <c r="F1655" s="4">
        <v>18.478999999999999</v>
      </c>
      <c r="G1655" s="4">
        <v>5.6482000000000001</v>
      </c>
      <c r="H1655" s="4">
        <v>6.6273999999999997</v>
      </c>
      <c r="I1655" s="4">
        <v>7.7390999999999996</v>
      </c>
      <c r="J1655" s="4">
        <v>59.046999999999997</v>
      </c>
      <c r="K1655" s="4">
        <v>123.1875</v>
      </c>
      <c r="L1655" s="4">
        <v>130.1953</v>
      </c>
      <c r="M1655" s="4">
        <v>124.3438</v>
      </c>
      <c r="N1655" s="4">
        <v>2.7925</v>
      </c>
      <c r="O1655" s="4">
        <v>2.2740999999999998</v>
      </c>
      <c r="P1655" s="4">
        <v>2.3313000000000001</v>
      </c>
      <c r="Q1655" s="4">
        <v>2.3708</v>
      </c>
    </row>
    <row r="1656" spans="1:17" ht="15" customHeight="1" x14ac:dyDescent="0.2">
      <c r="A1656" s="3">
        <v>44578</v>
      </c>
      <c r="B1656" s="4">
        <v>20.7</v>
      </c>
      <c r="C1656" s="4">
        <v>2.5</v>
      </c>
      <c r="D1656" s="4">
        <v>1.8</v>
      </c>
      <c r="E1656" s="4">
        <v>0.8</v>
      </c>
      <c r="F1656" s="4">
        <v>18.476400000000002</v>
      </c>
      <c r="G1656" s="4">
        <v>5.6483999999999996</v>
      </c>
      <c r="H1656" s="4">
        <v>6.6265999999999998</v>
      </c>
      <c r="I1656" s="4">
        <v>7.7377000000000002</v>
      </c>
      <c r="J1656" s="4">
        <v>58.722999999999999</v>
      </c>
      <c r="K1656" s="4">
        <v>122.9141</v>
      </c>
      <c r="L1656" s="4">
        <v>129.875</v>
      </c>
      <c r="M1656" s="4">
        <v>124</v>
      </c>
      <c r="N1656" s="4">
        <v>2.8214999999999999</v>
      </c>
      <c r="O1656" s="4">
        <v>2.3142</v>
      </c>
      <c r="P1656" s="4">
        <v>2.3691</v>
      </c>
      <c r="Q1656" s="4">
        <v>2.4073000000000002</v>
      </c>
    </row>
    <row r="1657" spans="1:17" ht="15" customHeight="1" x14ac:dyDescent="0.2">
      <c r="A1657" s="3">
        <v>44579</v>
      </c>
      <c r="B1657" s="4">
        <v>21</v>
      </c>
      <c r="C1657" s="4">
        <v>2.8</v>
      </c>
      <c r="D1657" s="4">
        <v>2.4</v>
      </c>
      <c r="E1657" s="4">
        <v>1.3</v>
      </c>
      <c r="F1657" s="4">
        <v>18.481200000000001</v>
      </c>
      <c r="G1657" s="4">
        <v>5.6517999999999997</v>
      </c>
      <c r="H1657" s="4">
        <v>6.6300999999999997</v>
      </c>
      <c r="I1657" s="4">
        <v>7.5811999999999999</v>
      </c>
      <c r="J1657" s="4">
        <v>58.850999999999999</v>
      </c>
      <c r="K1657" s="4">
        <v>123</v>
      </c>
      <c r="L1657" s="4">
        <v>129.96090000000001</v>
      </c>
      <c r="M1657" s="4">
        <v>124.0938</v>
      </c>
      <c r="N1657" s="4">
        <v>2.8094999999999999</v>
      </c>
      <c r="O1657" s="4">
        <v>2.3031999999999999</v>
      </c>
      <c r="P1657" s="4">
        <v>2.3603000000000001</v>
      </c>
      <c r="Q1657" s="4">
        <v>2.3980999999999999</v>
      </c>
    </row>
    <row r="1658" spans="1:17" ht="15" customHeight="1" x14ac:dyDescent="0.2">
      <c r="A1658" s="3">
        <v>44580</v>
      </c>
      <c r="B1658" s="4">
        <v>21.4</v>
      </c>
      <c r="C1658" s="4">
        <v>4.5999999999999996</v>
      </c>
      <c r="D1658" s="4">
        <v>4.2</v>
      </c>
      <c r="E1658" s="4">
        <v>3</v>
      </c>
      <c r="F1658" s="4">
        <v>18.475300000000001</v>
      </c>
      <c r="G1658" s="4">
        <v>5.6496000000000004</v>
      </c>
      <c r="H1658" s="4">
        <v>6.6260000000000003</v>
      </c>
      <c r="I1658" s="4">
        <v>7.5754000000000001</v>
      </c>
      <c r="J1658" s="4">
        <v>58.319000000000003</v>
      </c>
      <c r="K1658" s="4">
        <v>122.4688</v>
      </c>
      <c r="L1658" s="4">
        <v>129.33590000000001</v>
      </c>
      <c r="M1658" s="4">
        <v>123.4375</v>
      </c>
      <c r="N1658" s="4">
        <v>2.8574000000000002</v>
      </c>
      <c r="O1658" s="4">
        <v>2.3801000000000001</v>
      </c>
      <c r="P1658" s="4">
        <v>2.4331999999999998</v>
      </c>
      <c r="Q1658" s="4">
        <v>2.4672999999999998</v>
      </c>
    </row>
    <row r="1659" spans="1:17" ht="15" customHeight="1" x14ac:dyDescent="0.2">
      <c r="A1659" s="3">
        <v>44581</v>
      </c>
      <c r="B1659" s="4">
        <v>19.399999999999999</v>
      </c>
      <c r="C1659" s="4">
        <v>2.4</v>
      </c>
      <c r="D1659" s="4">
        <v>2</v>
      </c>
      <c r="E1659" s="4">
        <v>0.8</v>
      </c>
      <c r="F1659" s="4">
        <v>18.4863</v>
      </c>
      <c r="G1659" s="4">
        <v>5.6589</v>
      </c>
      <c r="H1659" s="4">
        <v>6.6359000000000004</v>
      </c>
      <c r="I1659" s="4">
        <v>7.5858999999999996</v>
      </c>
      <c r="J1659" s="4">
        <v>58.491999999999997</v>
      </c>
      <c r="K1659" s="4">
        <v>122.625</v>
      </c>
      <c r="L1659" s="4">
        <v>129.53129999999999</v>
      </c>
      <c r="M1659" s="4">
        <v>123.64060000000001</v>
      </c>
      <c r="N1659" s="4">
        <v>2.8403999999999998</v>
      </c>
      <c r="O1659" s="4">
        <v>2.3614999999999999</v>
      </c>
      <c r="P1659" s="4">
        <v>2.4138000000000002</v>
      </c>
      <c r="Q1659" s="4">
        <v>2.4479000000000002</v>
      </c>
    </row>
    <row r="1660" spans="1:17" ht="15" customHeight="1" x14ac:dyDescent="0.2">
      <c r="A1660" s="3">
        <v>44582</v>
      </c>
      <c r="B1660" s="4">
        <v>21.1</v>
      </c>
      <c r="C1660" s="4">
        <v>2.9</v>
      </c>
      <c r="D1660" s="4">
        <v>2.4</v>
      </c>
      <c r="E1660" s="4">
        <v>1.5</v>
      </c>
      <c r="F1660" s="4">
        <v>18.482299999999999</v>
      </c>
      <c r="G1660" s="4">
        <v>5.6592000000000002</v>
      </c>
      <c r="H1660" s="4">
        <v>6.6355000000000004</v>
      </c>
      <c r="I1660" s="4">
        <v>7.5846</v>
      </c>
      <c r="J1660" s="4">
        <v>58.088000000000001</v>
      </c>
      <c r="K1660" s="4">
        <v>122.375</v>
      </c>
      <c r="L1660" s="4">
        <v>129.25</v>
      </c>
      <c r="M1660" s="4">
        <v>123.3359</v>
      </c>
      <c r="N1660" s="4">
        <v>2.8769999999999998</v>
      </c>
      <c r="O1660" s="4">
        <v>2.3984000000000001</v>
      </c>
      <c r="P1660" s="4">
        <v>2.4472</v>
      </c>
      <c r="Q1660" s="4">
        <v>2.4803999999999999</v>
      </c>
    </row>
    <row r="1661" spans="1:17" ht="15" customHeight="1" x14ac:dyDescent="0.2">
      <c r="A1661" s="3">
        <v>44585</v>
      </c>
      <c r="B1661" s="4">
        <v>20.6</v>
      </c>
      <c r="C1661" s="4">
        <v>2.6</v>
      </c>
      <c r="D1661" s="4">
        <v>2.2000000000000002</v>
      </c>
      <c r="E1661" s="4">
        <v>1.3</v>
      </c>
      <c r="F1661" s="4">
        <v>18.491499999999998</v>
      </c>
      <c r="G1661" s="4">
        <v>5.6642999999999999</v>
      </c>
      <c r="H1661" s="4">
        <v>6.6414999999999997</v>
      </c>
      <c r="I1661" s="4">
        <v>7.5917000000000003</v>
      </c>
      <c r="J1661" s="4">
        <v>58.481999999999999</v>
      </c>
      <c r="K1661" s="4">
        <v>122.64060000000001</v>
      </c>
      <c r="L1661" s="4">
        <v>129.5703</v>
      </c>
      <c r="M1661" s="4">
        <v>123.6797</v>
      </c>
      <c r="N1661" s="4">
        <v>2.8405999999999998</v>
      </c>
      <c r="O1661" s="4">
        <v>2.3618000000000001</v>
      </c>
      <c r="P1661" s="4">
        <v>2.4114</v>
      </c>
      <c r="Q1661" s="4">
        <v>2.4451000000000001</v>
      </c>
    </row>
    <row r="1662" spans="1:17" ht="15" customHeight="1" x14ac:dyDescent="0.2">
      <c r="A1662" s="3">
        <v>44586</v>
      </c>
      <c r="B1662" s="4">
        <v>21.1</v>
      </c>
      <c r="C1662" s="4">
        <v>2.5</v>
      </c>
      <c r="D1662" s="4">
        <v>2.1</v>
      </c>
      <c r="E1662" s="4">
        <v>1.3</v>
      </c>
      <c r="F1662" s="4">
        <v>18.484400000000001</v>
      </c>
      <c r="G1662" s="4">
        <v>5.6639999999999997</v>
      </c>
      <c r="H1662" s="4">
        <v>6.6397000000000004</v>
      </c>
      <c r="I1662" s="4">
        <v>7.5880000000000001</v>
      </c>
      <c r="J1662" s="4">
        <v>57.883000000000003</v>
      </c>
      <c r="K1662" s="4">
        <v>122.3203</v>
      </c>
      <c r="L1662" s="4">
        <v>129.15629999999999</v>
      </c>
      <c r="M1662" s="4">
        <v>123.1953</v>
      </c>
      <c r="N1662" s="4">
        <v>2.895</v>
      </c>
      <c r="O1662" s="4">
        <v>2.4085999999999999</v>
      </c>
      <c r="P1662" s="4">
        <v>2.4601000000000002</v>
      </c>
      <c r="Q1662" s="4">
        <v>2.4964</v>
      </c>
    </row>
    <row r="1663" spans="1:17" ht="15" customHeight="1" x14ac:dyDescent="0.2">
      <c r="A1663" s="3">
        <v>44587</v>
      </c>
      <c r="B1663" s="4">
        <v>20.7</v>
      </c>
      <c r="C1663" s="4">
        <v>2.2000000000000002</v>
      </c>
      <c r="D1663" s="4">
        <v>2</v>
      </c>
      <c r="E1663" s="4">
        <v>1.2</v>
      </c>
      <c r="F1663" s="4">
        <v>18.4834</v>
      </c>
      <c r="G1663" s="4">
        <v>5.6646000000000001</v>
      </c>
      <c r="H1663" s="4">
        <v>6.6391999999999998</v>
      </c>
      <c r="I1663" s="4">
        <v>7.5869999999999997</v>
      </c>
      <c r="J1663" s="4">
        <v>57.656999999999996</v>
      </c>
      <c r="K1663" s="4">
        <v>122.0938</v>
      </c>
      <c r="L1663" s="4">
        <v>128.875</v>
      </c>
      <c r="M1663" s="4">
        <v>122.9141</v>
      </c>
      <c r="N1663" s="4">
        <v>2.9154</v>
      </c>
      <c r="O1663" s="4">
        <v>2.4422000000000001</v>
      </c>
      <c r="P1663" s="4">
        <v>2.4935999999999998</v>
      </c>
      <c r="Q1663" s="4">
        <v>2.5266000000000002</v>
      </c>
    </row>
    <row r="1664" spans="1:17" ht="15" customHeight="1" x14ac:dyDescent="0.2">
      <c r="A1664" s="3">
        <v>44588</v>
      </c>
      <c r="B1664" s="4">
        <v>19.7</v>
      </c>
      <c r="C1664" s="4">
        <v>1.7</v>
      </c>
      <c r="D1664" s="4">
        <v>1.5</v>
      </c>
      <c r="E1664" s="4">
        <v>0.6</v>
      </c>
      <c r="F1664" s="4">
        <v>18.4895</v>
      </c>
      <c r="G1664" s="4">
        <v>5.6715</v>
      </c>
      <c r="H1664" s="4">
        <v>6.6456999999999997</v>
      </c>
      <c r="I1664" s="4">
        <v>7.5932000000000004</v>
      </c>
      <c r="J1664" s="4">
        <v>57.534999999999997</v>
      </c>
      <c r="K1664" s="4">
        <v>121.9922</v>
      </c>
      <c r="L1664" s="4">
        <v>128.75</v>
      </c>
      <c r="M1664" s="4">
        <v>122.7813</v>
      </c>
      <c r="N1664" s="4">
        <v>2.9255</v>
      </c>
      <c r="O1664" s="4">
        <v>2.4603000000000002</v>
      </c>
      <c r="P1664" s="4">
        <v>2.5110999999999999</v>
      </c>
      <c r="Q1664" s="4">
        <v>2.5424000000000002</v>
      </c>
    </row>
    <row r="1665" spans="1:17" ht="15" customHeight="1" x14ac:dyDescent="0.2">
      <c r="A1665" s="3">
        <v>44589</v>
      </c>
      <c r="B1665" s="4">
        <v>18.8</v>
      </c>
      <c r="C1665" s="4">
        <v>2.2999999999999998</v>
      </c>
      <c r="D1665" s="4">
        <v>1.5</v>
      </c>
      <c r="E1665" s="4">
        <v>0.5</v>
      </c>
      <c r="F1665" s="4">
        <v>18.4998</v>
      </c>
      <c r="G1665" s="4">
        <v>5.6771000000000003</v>
      </c>
      <c r="H1665" s="4">
        <v>6.6527000000000003</v>
      </c>
      <c r="I1665" s="4">
        <v>7.6012000000000004</v>
      </c>
      <c r="J1665" s="4">
        <v>57.991</v>
      </c>
      <c r="K1665" s="4">
        <v>122.3125</v>
      </c>
      <c r="L1665" s="4">
        <v>129.15629999999999</v>
      </c>
      <c r="M1665" s="4">
        <v>123.1953</v>
      </c>
      <c r="N1665" s="4">
        <v>2.883</v>
      </c>
      <c r="O1665" s="4">
        <v>2.4157999999999999</v>
      </c>
      <c r="P1665" s="4">
        <v>2.4651999999999998</v>
      </c>
      <c r="Q1665" s="4">
        <v>2.4996</v>
      </c>
    </row>
    <row r="1666" spans="1:17" ht="15" customHeight="1" x14ac:dyDescent="0.2">
      <c r="A1666" s="3">
        <v>44592</v>
      </c>
      <c r="B1666" s="4">
        <v>20.8</v>
      </c>
      <c r="C1666" s="4">
        <v>2.2999999999999998</v>
      </c>
      <c r="D1666" s="4">
        <v>2.1</v>
      </c>
      <c r="E1666" s="4">
        <v>1.2</v>
      </c>
      <c r="F1666" s="4">
        <v>18.497699999999998</v>
      </c>
      <c r="G1666" s="4">
        <v>5.6805000000000003</v>
      </c>
      <c r="H1666" s="4">
        <v>6.6555999999999997</v>
      </c>
      <c r="I1666" s="4">
        <v>7.6036999999999999</v>
      </c>
      <c r="J1666" s="4">
        <v>57.698</v>
      </c>
      <c r="K1666" s="4">
        <v>122.4063</v>
      </c>
      <c r="L1666" s="4">
        <v>129.1875</v>
      </c>
      <c r="M1666" s="4">
        <v>123.1875</v>
      </c>
      <c r="N1666" s="4">
        <v>2.9097</v>
      </c>
      <c r="O1666" s="4">
        <v>2.4036</v>
      </c>
      <c r="P1666" s="4">
        <v>2.4626000000000001</v>
      </c>
      <c r="Q1666" s="4">
        <v>2.5009999999999999</v>
      </c>
    </row>
    <row r="1667" spans="1:17" ht="15" customHeight="1" x14ac:dyDescent="0.2">
      <c r="A1667" s="3">
        <v>44593</v>
      </c>
      <c r="B1667" s="4">
        <v>20.399999999999999</v>
      </c>
      <c r="C1667" s="4">
        <v>2</v>
      </c>
      <c r="D1667" s="4">
        <v>1.7</v>
      </c>
      <c r="E1667" s="4">
        <v>0.5</v>
      </c>
      <c r="F1667" s="4">
        <v>18.495999999999999</v>
      </c>
      <c r="G1667" s="4">
        <v>5.6814999999999998</v>
      </c>
      <c r="H1667" s="4">
        <v>6.6559999999999997</v>
      </c>
      <c r="I1667" s="4">
        <v>7.6036000000000001</v>
      </c>
      <c r="J1667" s="4">
        <v>57.435000000000002</v>
      </c>
      <c r="K1667" s="4">
        <v>122.2266</v>
      </c>
      <c r="L1667" s="4">
        <v>128.97659999999999</v>
      </c>
      <c r="M1667" s="4">
        <v>122.9766</v>
      </c>
      <c r="N1667" s="4">
        <v>2.9335</v>
      </c>
      <c r="O1667" s="4">
        <v>2.4304000000000001</v>
      </c>
      <c r="P1667" s="4">
        <v>2.4878999999999998</v>
      </c>
      <c r="Q1667" s="4">
        <v>2.5236999999999998</v>
      </c>
    </row>
    <row r="1668" spans="1:17" ht="15" customHeight="1" x14ac:dyDescent="0.2">
      <c r="A1668" s="3">
        <v>44594</v>
      </c>
      <c r="B1668" s="4">
        <v>21.2</v>
      </c>
      <c r="C1668" s="4">
        <v>2.4</v>
      </c>
      <c r="D1668" s="4">
        <v>2.1</v>
      </c>
      <c r="E1668" s="4">
        <v>0.9</v>
      </c>
      <c r="F1668" s="4">
        <v>18.503499999999999</v>
      </c>
      <c r="G1668" s="4">
        <v>5.6858000000000004</v>
      </c>
      <c r="H1668" s="4">
        <v>6.6612</v>
      </c>
      <c r="I1668" s="4">
        <v>7.6097999999999999</v>
      </c>
      <c r="J1668" s="4">
        <v>57.722000000000001</v>
      </c>
      <c r="K1668" s="4">
        <v>122.4063</v>
      </c>
      <c r="L1668" s="4">
        <v>129.21879999999999</v>
      </c>
      <c r="M1668" s="4">
        <v>123.25</v>
      </c>
      <c r="N1668" s="4">
        <v>2.9064000000000001</v>
      </c>
      <c r="O1668" s="4">
        <v>2.4060000000000001</v>
      </c>
      <c r="P1668" s="4">
        <v>2.4611000000000001</v>
      </c>
      <c r="Q1668" s="4">
        <v>2.4956999999999998</v>
      </c>
    </row>
    <row r="1669" spans="1:17" ht="15" customHeight="1" x14ac:dyDescent="0.2">
      <c r="A1669" s="3">
        <v>44595</v>
      </c>
      <c r="B1669" s="4">
        <v>20.2</v>
      </c>
      <c r="C1669" s="4">
        <v>2.4</v>
      </c>
      <c r="D1669" s="4">
        <v>2.4</v>
      </c>
      <c r="E1669" s="4">
        <v>1.3</v>
      </c>
      <c r="F1669" s="4">
        <v>18.508400000000002</v>
      </c>
      <c r="G1669" s="4">
        <v>5.6916000000000002</v>
      </c>
      <c r="H1669" s="4">
        <v>6.6658999999999997</v>
      </c>
      <c r="I1669" s="4">
        <v>7.6135000000000002</v>
      </c>
      <c r="J1669" s="4">
        <v>57.524000000000001</v>
      </c>
      <c r="K1669" s="4">
        <v>122.1797</v>
      </c>
      <c r="L1669" s="4">
        <v>128.9297</v>
      </c>
      <c r="M1669" s="4">
        <v>122.9297</v>
      </c>
      <c r="N1669" s="4">
        <v>2.9234</v>
      </c>
      <c r="O1669" s="4">
        <v>2.4419</v>
      </c>
      <c r="P1669" s="4">
        <v>2.4973999999999998</v>
      </c>
      <c r="Q1669" s="4">
        <v>2.5310999999999999</v>
      </c>
    </row>
    <row r="1670" spans="1:17" ht="15" customHeight="1" x14ac:dyDescent="0.2">
      <c r="A1670" s="3">
        <v>44596</v>
      </c>
      <c r="B1670" s="4">
        <v>20.6</v>
      </c>
      <c r="C1670" s="4">
        <v>2.2999999999999998</v>
      </c>
      <c r="D1670" s="4">
        <v>2.1</v>
      </c>
      <c r="E1670" s="4">
        <v>1</v>
      </c>
      <c r="F1670" s="4">
        <v>18.512</v>
      </c>
      <c r="G1670" s="4">
        <v>5.6955</v>
      </c>
      <c r="H1670" s="4">
        <v>6.6703000000000001</v>
      </c>
      <c r="I1670" s="4">
        <v>7.6181999999999999</v>
      </c>
      <c r="J1670" s="4">
        <v>57.579000000000001</v>
      </c>
      <c r="K1670" s="4">
        <v>122.3125</v>
      </c>
      <c r="L1670" s="4">
        <v>129.09379999999999</v>
      </c>
      <c r="M1670" s="4">
        <v>123.0859</v>
      </c>
      <c r="N1670" s="4">
        <v>2.9180999999999999</v>
      </c>
      <c r="O1670" s="4">
        <v>2.4241999999999999</v>
      </c>
      <c r="P1670" s="4">
        <v>2.4794999999999998</v>
      </c>
      <c r="Q1670" s="4">
        <v>2.5154000000000001</v>
      </c>
    </row>
    <row r="1671" spans="1:17" ht="15" customHeight="1" x14ac:dyDescent="0.2">
      <c r="A1671" s="3">
        <v>44599</v>
      </c>
      <c r="B1671" s="4">
        <v>21.2</v>
      </c>
      <c r="C1671" s="4">
        <v>2.4</v>
      </c>
      <c r="D1671" s="4">
        <v>2.1</v>
      </c>
      <c r="E1671" s="4">
        <v>1</v>
      </c>
      <c r="F1671" s="4">
        <v>18.505800000000001</v>
      </c>
      <c r="G1671" s="4">
        <v>5.6948999999999996</v>
      </c>
      <c r="H1671" s="4">
        <v>6.6681999999999997</v>
      </c>
      <c r="I1671" s="4">
        <v>7.6147999999999998</v>
      </c>
      <c r="J1671" s="4">
        <v>57.040999999999997</v>
      </c>
      <c r="K1671" s="4">
        <v>121.9609</v>
      </c>
      <c r="L1671" s="4">
        <v>128.66409999999999</v>
      </c>
      <c r="M1671" s="4">
        <v>122.625</v>
      </c>
      <c r="N1671" s="4">
        <v>2.9676</v>
      </c>
      <c r="O1671" s="4">
        <v>2.4754999999999998</v>
      </c>
      <c r="P1671" s="4">
        <v>2.5299999999999998</v>
      </c>
      <c r="Q1671" s="4">
        <v>2.5642999999999998</v>
      </c>
    </row>
    <row r="1672" spans="1:17" ht="15" customHeight="1" x14ac:dyDescent="0.2">
      <c r="A1672" s="3">
        <v>44600</v>
      </c>
      <c r="B1672" s="4">
        <v>20.5</v>
      </c>
      <c r="C1672" s="4">
        <v>2</v>
      </c>
      <c r="D1672" s="4">
        <v>1.8</v>
      </c>
      <c r="E1672" s="4">
        <v>0.7</v>
      </c>
      <c r="F1672" s="4">
        <v>18.506599999999999</v>
      </c>
      <c r="G1672" s="4">
        <v>5.6962000000000002</v>
      </c>
      <c r="H1672" s="4">
        <v>6.6689999999999996</v>
      </c>
      <c r="I1672" s="4">
        <v>7.6153000000000004</v>
      </c>
      <c r="J1672" s="4">
        <v>56.93</v>
      </c>
      <c r="K1672" s="4">
        <v>121.8125</v>
      </c>
      <c r="L1672" s="4">
        <v>128.5</v>
      </c>
      <c r="M1672" s="4">
        <v>122.4609</v>
      </c>
      <c r="N1672" s="4">
        <v>2.9775999999999998</v>
      </c>
      <c r="O1672" s="4">
        <v>2.4977999999999998</v>
      </c>
      <c r="P1672" s="4">
        <v>2.5499999999999998</v>
      </c>
      <c r="Q1672" s="4">
        <v>2.5821999999999998</v>
      </c>
    </row>
    <row r="1673" spans="1:17" ht="15" customHeight="1" x14ac:dyDescent="0.2">
      <c r="A1673" s="3">
        <v>44601</v>
      </c>
      <c r="B1673" s="4">
        <v>19.8</v>
      </c>
      <c r="C1673" s="4">
        <v>2.8</v>
      </c>
      <c r="D1673" s="4">
        <v>2.5</v>
      </c>
      <c r="E1673" s="4">
        <v>1.3</v>
      </c>
      <c r="F1673" s="4">
        <v>18.516400000000001</v>
      </c>
      <c r="G1673" s="4">
        <v>5.7</v>
      </c>
      <c r="H1673" s="4">
        <v>6.6738999999999997</v>
      </c>
      <c r="I1673" s="4">
        <v>7.6212</v>
      </c>
      <c r="J1673" s="4">
        <v>57.348999999999997</v>
      </c>
      <c r="K1673" s="4">
        <v>121.9453</v>
      </c>
      <c r="L1673" s="4">
        <v>128.70310000000001</v>
      </c>
      <c r="M1673" s="4">
        <v>122.7109</v>
      </c>
      <c r="N1673" s="4">
        <v>2.9380999999999999</v>
      </c>
      <c r="O1673" s="4">
        <v>2.48</v>
      </c>
      <c r="P1673" s="4">
        <v>2.5274999999999999</v>
      </c>
      <c r="Q1673" s="4">
        <v>2.5565000000000002</v>
      </c>
    </row>
    <row r="1674" spans="1:17" ht="15" customHeight="1" x14ac:dyDescent="0.2">
      <c r="A1674" s="3">
        <v>44602</v>
      </c>
      <c r="B1674" s="4">
        <v>19.7</v>
      </c>
      <c r="C1674" s="4">
        <v>3.1</v>
      </c>
      <c r="D1674" s="4">
        <v>2.7</v>
      </c>
      <c r="E1674" s="4">
        <v>1.4</v>
      </c>
      <c r="F1674" s="4">
        <v>18.5245</v>
      </c>
      <c r="G1674" s="4">
        <v>5.7079000000000004</v>
      </c>
      <c r="H1674" s="4">
        <v>6.6817000000000002</v>
      </c>
      <c r="I1674" s="4">
        <v>7.6291000000000002</v>
      </c>
      <c r="J1674" s="4">
        <v>57.348999999999997</v>
      </c>
      <c r="K1674" s="4">
        <v>121.9453</v>
      </c>
      <c r="L1674" s="4">
        <v>128.70310000000001</v>
      </c>
      <c r="M1674" s="4">
        <v>122.7109</v>
      </c>
      <c r="N1674" s="4">
        <v>2.9367000000000001</v>
      </c>
      <c r="O1674" s="4">
        <v>2.4836</v>
      </c>
      <c r="P1674" s="4">
        <v>2.5305</v>
      </c>
      <c r="Q1674" s="4">
        <v>2.5583</v>
      </c>
    </row>
    <row r="1675" spans="1:17" ht="15" customHeight="1" x14ac:dyDescent="0.2">
      <c r="A1675" s="3">
        <v>44603</v>
      </c>
      <c r="B1675" s="4">
        <v>20</v>
      </c>
      <c r="C1675" s="4">
        <v>2.5</v>
      </c>
      <c r="D1675" s="4">
        <v>2.4</v>
      </c>
      <c r="E1675" s="4">
        <v>1.2</v>
      </c>
      <c r="F1675" s="4">
        <v>18.520600000000002</v>
      </c>
      <c r="G1675" s="4">
        <v>5.7087000000000003</v>
      </c>
      <c r="H1675" s="4">
        <v>6.6814</v>
      </c>
      <c r="I1675" s="4">
        <v>7.6277999999999997</v>
      </c>
      <c r="J1675" s="4">
        <v>56.948999999999998</v>
      </c>
      <c r="K1675" s="4">
        <v>121.75</v>
      </c>
      <c r="L1675" s="4">
        <v>128.4375</v>
      </c>
      <c r="M1675" s="4">
        <v>122.4141</v>
      </c>
      <c r="N1675" s="4">
        <v>2.9735999999999998</v>
      </c>
      <c r="O1675" s="4">
        <v>2.5125999999999999</v>
      </c>
      <c r="P1675" s="4">
        <v>2.5621999999999998</v>
      </c>
      <c r="Q1675" s="4">
        <v>2.5901000000000001</v>
      </c>
    </row>
    <row r="1676" spans="1:17" ht="15" customHeight="1" x14ac:dyDescent="0.2">
      <c r="A1676" s="3">
        <v>44606</v>
      </c>
      <c r="B1676" s="4">
        <v>19.2</v>
      </c>
      <c r="C1676" s="4">
        <v>2</v>
      </c>
      <c r="D1676" s="4">
        <v>2.1</v>
      </c>
      <c r="E1676" s="4">
        <v>0.8</v>
      </c>
      <c r="F1676" s="4">
        <v>18.5244</v>
      </c>
      <c r="G1676" s="4">
        <v>5.7114000000000003</v>
      </c>
      <c r="H1676" s="4">
        <v>6.6840000000000002</v>
      </c>
      <c r="I1676" s="4">
        <v>7.6307</v>
      </c>
      <c r="J1676" s="4">
        <v>57.014000000000003</v>
      </c>
      <c r="K1676" s="4">
        <v>121.75</v>
      </c>
      <c r="L1676" s="4">
        <v>128.4375</v>
      </c>
      <c r="M1676" s="4">
        <v>122.4297</v>
      </c>
      <c r="N1676" s="4">
        <v>2.9670999999999998</v>
      </c>
      <c r="O1676" s="4">
        <v>2.5137999999999998</v>
      </c>
      <c r="P1676" s="4">
        <v>2.5632000000000001</v>
      </c>
      <c r="Q1676" s="4">
        <v>2.5891000000000002</v>
      </c>
    </row>
    <row r="1677" spans="1:17" ht="15" customHeight="1" x14ac:dyDescent="0.2">
      <c r="A1677" s="3">
        <v>44607</v>
      </c>
      <c r="B1677" s="4">
        <v>19.8</v>
      </c>
      <c r="C1677" s="4">
        <v>1.9</v>
      </c>
      <c r="D1677" s="4">
        <v>2.2999999999999998</v>
      </c>
      <c r="E1677" s="4">
        <v>1.2</v>
      </c>
      <c r="F1677" s="4">
        <v>18.532399999999999</v>
      </c>
      <c r="G1677" s="4">
        <v>5.7164999999999999</v>
      </c>
      <c r="H1677" s="4">
        <v>6.6901000000000002</v>
      </c>
      <c r="I1677" s="4">
        <v>7.6379000000000001</v>
      </c>
      <c r="J1677" s="4">
        <v>57.332000000000001</v>
      </c>
      <c r="K1677" s="4">
        <v>122.0234</v>
      </c>
      <c r="L1677" s="4">
        <v>128.7578</v>
      </c>
      <c r="M1677" s="4">
        <v>122.7813</v>
      </c>
      <c r="N1677" s="4">
        <v>2.9371</v>
      </c>
      <c r="O1677" s="4">
        <v>2.476</v>
      </c>
      <c r="P1677" s="4">
        <v>2.5272000000000001</v>
      </c>
      <c r="Q1677" s="4">
        <v>2.5528</v>
      </c>
    </row>
    <row r="1678" spans="1:17" ht="15" customHeight="1" x14ac:dyDescent="0.2">
      <c r="A1678" s="3">
        <v>44608</v>
      </c>
      <c r="B1678" s="4">
        <v>19.399999999999999</v>
      </c>
      <c r="C1678" s="4">
        <v>2.6</v>
      </c>
      <c r="D1678" s="4">
        <v>2.6</v>
      </c>
      <c r="E1678" s="4">
        <v>1.1000000000000001</v>
      </c>
      <c r="F1678" s="4">
        <v>18.534400000000002</v>
      </c>
      <c r="G1678" s="4">
        <v>5.7186000000000003</v>
      </c>
      <c r="H1678" s="4">
        <v>6.6921999999999997</v>
      </c>
      <c r="I1678" s="4">
        <v>7.6398999999999999</v>
      </c>
      <c r="J1678" s="4">
        <v>57.29</v>
      </c>
      <c r="K1678" s="4">
        <v>121.9688</v>
      </c>
      <c r="L1678" s="4">
        <v>128.71090000000001</v>
      </c>
      <c r="M1678" s="4">
        <v>122.73439999999999</v>
      </c>
      <c r="N1678" s="4">
        <v>2.9405999999999999</v>
      </c>
      <c r="O1678" s="4">
        <v>2.4849000000000001</v>
      </c>
      <c r="P1678" s="4">
        <v>2.5335999999999999</v>
      </c>
      <c r="Q1678" s="4">
        <v>2.5583</v>
      </c>
    </row>
    <row r="1679" spans="1:17" ht="15" customHeight="1" x14ac:dyDescent="0.2">
      <c r="A1679" s="3">
        <v>44609</v>
      </c>
      <c r="B1679" s="4">
        <v>19</v>
      </c>
      <c r="C1679" s="4">
        <v>2.1</v>
      </c>
      <c r="D1679" s="4">
        <v>1.8</v>
      </c>
      <c r="E1679" s="4">
        <v>0.5</v>
      </c>
      <c r="F1679" s="4">
        <v>18.551400000000001</v>
      </c>
      <c r="G1679" s="4">
        <v>5.7309999999999999</v>
      </c>
      <c r="H1679" s="4">
        <v>6.7065999999999999</v>
      </c>
      <c r="I1679" s="4">
        <v>7.6558000000000002</v>
      </c>
      <c r="J1679" s="4">
        <v>57.817</v>
      </c>
      <c r="K1679" s="4">
        <v>122.4609</v>
      </c>
      <c r="L1679" s="4">
        <v>129.3125</v>
      </c>
      <c r="M1679" s="4">
        <v>123.3516</v>
      </c>
      <c r="N1679" s="4">
        <v>2.8906000000000001</v>
      </c>
      <c r="O1679" s="4">
        <v>2.4186999999999999</v>
      </c>
      <c r="P1679" s="4">
        <v>2.4676</v>
      </c>
      <c r="Q1679" s="4">
        <v>2.4956999999999998</v>
      </c>
    </row>
    <row r="1680" spans="1:17" ht="15" customHeight="1" x14ac:dyDescent="0.2">
      <c r="A1680" s="3">
        <v>44610</v>
      </c>
      <c r="B1680" s="4">
        <v>19.100000000000001</v>
      </c>
      <c r="C1680" s="4">
        <v>1.6</v>
      </c>
      <c r="D1680" s="4">
        <v>1.3</v>
      </c>
      <c r="E1680" s="4">
        <v>-0.2</v>
      </c>
      <c r="F1680" s="4">
        <v>18.559200000000001</v>
      </c>
      <c r="G1680" s="4">
        <v>5.7359</v>
      </c>
      <c r="H1680" s="4">
        <v>6.7123999999999997</v>
      </c>
      <c r="I1680" s="4">
        <v>7.6627000000000001</v>
      </c>
      <c r="J1680" s="4">
        <v>58.124000000000002</v>
      </c>
      <c r="K1680" s="4">
        <v>122.7188</v>
      </c>
      <c r="L1680" s="4">
        <v>129.6172</v>
      </c>
      <c r="M1680" s="4">
        <v>123.6875</v>
      </c>
      <c r="N1680" s="4">
        <v>2.8622000000000001</v>
      </c>
      <c r="O1680" s="4">
        <v>2.3835000000000002</v>
      </c>
      <c r="P1680" s="4">
        <v>2.4338000000000002</v>
      </c>
      <c r="Q1680" s="4">
        <v>2.4613999999999998</v>
      </c>
    </row>
    <row r="1681" spans="1:17" ht="15" customHeight="1" x14ac:dyDescent="0.2">
      <c r="A1681" s="3">
        <v>44613</v>
      </c>
      <c r="B1681" s="4">
        <v>19.8</v>
      </c>
      <c r="C1681" s="4">
        <v>2.7</v>
      </c>
      <c r="D1681" s="4">
        <v>2.9</v>
      </c>
      <c r="E1681" s="4">
        <v>1</v>
      </c>
      <c r="F1681" s="4">
        <v>18.558</v>
      </c>
      <c r="G1681" s="4">
        <v>5.7365000000000004</v>
      </c>
      <c r="H1681" s="4">
        <v>6.7115</v>
      </c>
      <c r="I1681" s="4">
        <v>7.6612</v>
      </c>
      <c r="J1681" s="4">
        <v>57.89</v>
      </c>
      <c r="K1681" s="4">
        <v>122.4922</v>
      </c>
      <c r="L1681" s="4">
        <v>129.28909999999999</v>
      </c>
      <c r="M1681" s="4">
        <v>123.3672</v>
      </c>
      <c r="N1681" s="4">
        <v>2.8831000000000002</v>
      </c>
      <c r="O1681" s="4">
        <v>2.4167000000000001</v>
      </c>
      <c r="P1681" s="4">
        <v>2.4723000000000002</v>
      </c>
      <c r="Q1681" s="4">
        <v>2.4952999999999999</v>
      </c>
    </row>
    <row r="1682" spans="1:17" ht="15" customHeight="1" x14ac:dyDescent="0.2">
      <c r="A1682" s="3">
        <v>44614</v>
      </c>
      <c r="B1682" s="4">
        <v>19.2</v>
      </c>
      <c r="C1682" s="4">
        <v>2.7</v>
      </c>
      <c r="D1682" s="4">
        <v>2.7</v>
      </c>
      <c r="E1682" s="4">
        <v>0.9</v>
      </c>
      <c r="F1682" s="4">
        <v>18.558499999999999</v>
      </c>
      <c r="G1682" s="4">
        <v>5.7378</v>
      </c>
      <c r="H1682" s="4">
        <v>6.7123999999999997</v>
      </c>
      <c r="I1682" s="4">
        <v>7.6615000000000002</v>
      </c>
      <c r="J1682" s="4">
        <v>57.755000000000003</v>
      </c>
      <c r="K1682" s="4">
        <v>122.3438</v>
      </c>
      <c r="L1682" s="4">
        <v>129.1328</v>
      </c>
      <c r="M1682" s="4">
        <v>123.1875</v>
      </c>
      <c r="N1682" s="4">
        <v>2.8952</v>
      </c>
      <c r="O1682" s="4">
        <v>2.4388000000000001</v>
      </c>
      <c r="P1682" s="4">
        <v>2.4912000000000001</v>
      </c>
      <c r="Q1682" s="4">
        <v>2.5146000000000002</v>
      </c>
    </row>
    <row r="1683" spans="1:17" ht="15" customHeight="1" x14ac:dyDescent="0.2">
      <c r="A1683" s="3">
        <v>44615</v>
      </c>
      <c r="B1683" s="4">
        <v>18.8</v>
      </c>
      <c r="C1683" s="4">
        <v>2.2000000000000002</v>
      </c>
      <c r="D1683" s="4">
        <v>2.4</v>
      </c>
      <c r="E1683" s="4">
        <v>0.7</v>
      </c>
      <c r="F1683" s="4">
        <v>18.564900000000002</v>
      </c>
      <c r="G1683" s="4">
        <v>5.7420999999999998</v>
      </c>
      <c r="H1683" s="4">
        <v>6.7172999999999998</v>
      </c>
      <c r="I1683" s="4">
        <v>7.6669</v>
      </c>
      <c r="J1683" s="4">
        <v>57.978999999999999</v>
      </c>
      <c r="K1683" s="4">
        <v>122.5234</v>
      </c>
      <c r="L1683" s="4">
        <v>129.34379999999999</v>
      </c>
      <c r="M1683" s="4">
        <v>123.3984</v>
      </c>
      <c r="N1683" s="4">
        <v>2.8740000000000001</v>
      </c>
      <c r="O1683" s="4">
        <v>2.4146000000000001</v>
      </c>
      <c r="P1683" s="4">
        <v>2.4681000000000002</v>
      </c>
      <c r="Q1683" s="4">
        <v>2.4933000000000001</v>
      </c>
    </row>
    <row r="1684" spans="1:17" ht="15" customHeight="1" x14ac:dyDescent="0.2">
      <c r="A1684" s="3">
        <v>44616</v>
      </c>
      <c r="B1684" s="4">
        <v>20</v>
      </c>
      <c r="C1684" s="4">
        <v>2.8</v>
      </c>
      <c r="D1684" s="4">
        <v>3.1</v>
      </c>
      <c r="E1684" s="4">
        <v>1</v>
      </c>
      <c r="F1684" s="4">
        <v>18.568899999999999</v>
      </c>
      <c r="G1684" s="4">
        <v>5.7492000000000001</v>
      </c>
      <c r="H1684" s="4">
        <v>6.7237999999999998</v>
      </c>
      <c r="I1684" s="4">
        <v>7.6733000000000002</v>
      </c>
      <c r="J1684" s="4">
        <v>57.725000000000001</v>
      </c>
      <c r="K1684" s="4">
        <v>122.4375</v>
      </c>
      <c r="L1684" s="4">
        <v>129.21879999999999</v>
      </c>
      <c r="M1684" s="4">
        <v>123.2813</v>
      </c>
      <c r="N1684" s="4">
        <v>2.8961000000000001</v>
      </c>
      <c r="O1684" s="4">
        <v>2.4302999999999999</v>
      </c>
      <c r="P1684" s="4">
        <v>2.4853999999999998</v>
      </c>
      <c r="Q1684" s="4">
        <v>2.5072999999999999</v>
      </c>
    </row>
    <row r="1685" spans="1:17" ht="15" customHeight="1" x14ac:dyDescent="0.2">
      <c r="A1685" s="3">
        <v>44617</v>
      </c>
      <c r="B1685" s="4">
        <v>21.3</v>
      </c>
      <c r="C1685" s="4">
        <v>3.3</v>
      </c>
      <c r="D1685" s="4">
        <v>3.5</v>
      </c>
      <c r="E1685" s="4">
        <v>2.1</v>
      </c>
      <c r="F1685" s="4">
        <v>18.567599999999999</v>
      </c>
      <c r="G1685" s="4">
        <v>5.7511000000000001</v>
      </c>
      <c r="H1685" s="4">
        <v>6.7253999999999996</v>
      </c>
      <c r="I1685" s="4">
        <v>7.6738</v>
      </c>
      <c r="J1685" s="4">
        <v>57.481999999999999</v>
      </c>
      <c r="K1685" s="4">
        <v>122.35939999999999</v>
      </c>
      <c r="L1685" s="4">
        <v>129.125</v>
      </c>
      <c r="M1685" s="4">
        <v>123.1172</v>
      </c>
      <c r="N1685" s="4">
        <v>2.9180999999999999</v>
      </c>
      <c r="O1685" s="4">
        <v>2.4424999999999999</v>
      </c>
      <c r="P1685" s="4">
        <v>2.4971000000000001</v>
      </c>
      <c r="Q1685" s="4">
        <v>2.5249999999999999</v>
      </c>
    </row>
    <row r="1686" spans="1:17" ht="15" customHeight="1" x14ac:dyDescent="0.2">
      <c r="A1686" s="3">
        <v>44620</v>
      </c>
      <c r="B1686" s="4">
        <v>19</v>
      </c>
      <c r="C1686" s="4">
        <v>1.7</v>
      </c>
      <c r="D1686" s="4">
        <v>1.7</v>
      </c>
      <c r="E1686" s="4">
        <v>0.7</v>
      </c>
      <c r="F1686" s="4">
        <v>18.581800000000001</v>
      </c>
      <c r="G1686" s="4">
        <v>5.7572000000000001</v>
      </c>
      <c r="H1686" s="4">
        <v>6.7332999999999998</v>
      </c>
      <c r="I1686" s="4">
        <v>7.6829000000000001</v>
      </c>
      <c r="J1686" s="4">
        <v>58.174999999999997</v>
      </c>
      <c r="K1686" s="4">
        <v>122.7422</v>
      </c>
      <c r="L1686" s="4">
        <v>129.6172</v>
      </c>
      <c r="M1686" s="4">
        <v>123.625</v>
      </c>
      <c r="N1686" s="4">
        <v>2.8542000000000001</v>
      </c>
      <c r="O1686" s="4">
        <v>2.3898000000000001</v>
      </c>
      <c r="P1686" s="4">
        <v>2.4419</v>
      </c>
      <c r="Q1686" s="4">
        <v>2.4729000000000001</v>
      </c>
    </row>
    <row r="1687" spans="1:17" ht="15" customHeight="1" x14ac:dyDescent="0.2">
      <c r="A1687" s="3">
        <v>44621</v>
      </c>
      <c r="B1687" s="4">
        <v>19.2</v>
      </c>
      <c r="C1687" s="4">
        <v>3</v>
      </c>
      <c r="D1687" s="4">
        <v>2.8</v>
      </c>
      <c r="E1687" s="4">
        <v>2.2999999999999998</v>
      </c>
      <c r="F1687" s="4">
        <v>18.581900000000001</v>
      </c>
      <c r="G1687" s="4">
        <v>5.7576000000000001</v>
      </c>
      <c r="H1687" s="4">
        <v>6.7331000000000003</v>
      </c>
      <c r="I1687" s="4">
        <v>7.6814</v>
      </c>
      <c r="J1687" s="4">
        <v>58.017000000000003</v>
      </c>
      <c r="K1687" s="4">
        <v>122.5</v>
      </c>
      <c r="L1687" s="4">
        <v>129.35159999999999</v>
      </c>
      <c r="M1687" s="4">
        <v>123.29689999999999</v>
      </c>
      <c r="N1687" s="4">
        <v>2.8681000000000001</v>
      </c>
      <c r="O1687" s="4">
        <v>2.4251</v>
      </c>
      <c r="P1687" s="4">
        <v>2.4731999999999998</v>
      </c>
      <c r="Q1687" s="4">
        <v>2.5076000000000001</v>
      </c>
    </row>
    <row r="1688" spans="1:17" ht="15" customHeight="1" x14ac:dyDescent="0.2">
      <c r="A1688" s="3">
        <v>44622</v>
      </c>
      <c r="B1688" s="4">
        <v>18.100000000000001</v>
      </c>
      <c r="C1688" s="4">
        <v>1.7</v>
      </c>
      <c r="D1688" s="4">
        <v>1.5</v>
      </c>
      <c r="E1688" s="4">
        <v>1.1000000000000001</v>
      </c>
      <c r="F1688" s="4">
        <v>18.6004</v>
      </c>
      <c r="G1688" s="4">
        <v>5.7663000000000002</v>
      </c>
      <c r="H1688" s="4">
        <v>6.7446999999999999</v>
      </c>
      <c r="I1688" s="4">
        <v>7.6959999999999997</v>
      </c>
      <c r="J1688" s="4">
        <v>58.978000000000002</v>
      </c>
      <c r="K1688" s="4">
        <v>123.1641</v>
      </c>
      <c r="L1688" s="4">
        <v>130.1953</v>
      </c>
      <c r="M1688" s="4">
        <v>124.2109</v>
      </c>
      <c r="N1688" s="4">
        <v>2.7805</v>
      </c>
      <c r="O1688" s="4">
        <v>2.3330000000000002</v>
      </c>
      <c r="P1688" s="4">
        <v>2.3784000000000001</v>
      </c>
      <c r="Q1688" s="4">
        <v>2.4137</v>
      </c>
    </row>
    <row r="1689" spans="1:17" ht="15" customHeight="1" x14ac:dyDescent="0.2">
      <c r="A1689" s="3">
        <v>44623</v>
      </c>
      <c r="B1689" s="4">
        <v>19.7</v>
      </c>
      <c r="C1689" s="4">
        <v>2.2000000000000002</v>
      </c>
      <c r="D1689" s="4">
        <v>2.5</v>
      </c>
      <c r="E1689" s="4">
        <v>2.2999999999999998</v>
      </c>
      <c r="F1689" s="4">
        <v>18.608799999999999</v>
      </c>
      <c r="G1689" s="4">
        <v>5.7759999999999998</v>
      </c>
      <c r="H1689" s="4">
        <v>6.7545000000000002</v>
      </c>
      <c r="I1689" s="4">
        <v>7.7058</v>
      </c>
      <c r="J1689" s="4">
        <v>58.985999999999997</v>
      </c>
      <c r="K1689" s="4">
        <v>123.3672</v>
      </c>
      <c r="L1689" s="4">
        <v>130.375</v>
      </c>
      <c r="M1689" s="4">
        <v>124.35939999999999</v>
      </c>
      <c r="N1689" s="4">
        <v>2.7786</v>
      </c>
      <c r="O1689" s="4">
        <v>2.3083</v>
      </c>
      <c r="P1689" s="4">
        <v>2.3612000000000002</v>
      </c>
      <c r="Q1689" s="4">
        <v>2.4003000000000001</v>
      </c>
    </row>
    <row r="1690" spans="1:17" ht="15" customHeight="1" x14ac:dyDescent="0.2">
      <c r="A1690" s="3">
        <v>44624</v>
      </c>
      <c r="B1690" s="4">
        <v>21</v>
      </c>
      <c r="C1690" s="4">
        <v>3</v>
      </c>
      <c r="D1690" s="4">
        <v>2.9</v>
      </c>
      <c r="E1690" s="4">
        <v>3</v>
      </c>
      <c r="F1690" s="4">
        <v>18.6099</v>
      </c>
      <c r="G1690" s="4">
        <v>5.7797999999999998</v>
      </c>
      <c r="H1690" s="4">
        <v>6.7587000000000002</v>
      </c>
      <c r="I1690" s="4">
        <v>7.7099000000000002</v>
      </c>
      <c r="J1690" s="4">
        <v>58.887</v>
      </c>
      <c r="K1690" s="4">
        <v>123.5</v>
      </c>
      <c r="L1690" s="4">
        <v>130.53129999999999</v>
      </c>
      <c r="M1690" s="4">
        <v>124.4766</v>
      </c>
      <c r="N1690" s="4">
        <v>2.7871999999999999</v>
      </c>
      <c r="O1690" s="4">
        <v>2.2909999999999999</v>
      </c>
      <c r="P1690" s="4">
        <v>2.3445999999999998</v>
      </c>
      <c r="Q1690" s="4">
        <v>2.3889</v>
      </c>
    </row>
    <row r="1691" spans="1:17" ht="15" customHeight="1" x14ac:dyDescent="0.2">
      <c r="A1691" s="3">
        <v>44627</v>
      </c>
      <c r="B1691" s="4">
        <v>21.9</v>
      </c>
      <c r="C1691" s="4">
        <v>3.1</v>
      </c>
      <c r="D1691" s="4">
        <v>3.5</v>
      </c>
      <c r="E1691" s="4">
        <v>3.5</v>
      </c>
      <c r="F1691" s="4">
        <v>18.603200000000001</v>
      </c>
      <c r="G1691" s="4">
        <v>5.7804000000000002</v>
      </c>
      <c r="H1691" s="4">
        <v>6.7575000000000003</v>
      </c>
      <c r="I1691" s="4">
        <v>7.7072000000000003</v>
      </c>
      <c r="J1691" s="4">
        <v>58.313000000000002</v>
      </c>
      <c r="K1691" s="4">
        <v>123.2734</v>
      </c>
      <c r="L1691" s="4">
        <v>130.17189999999999</v>
      </c>
      <c r="M1691" s="4">
        <v>124.0547</v>
      </c>
      <c r="N1691" s="4">
        <v>2.8386999999999998</v>
      </c>
      <c r="O1691" s="4">
        <v>2.3237999999999999</v>
      </c>
      <c r="P1691" s="4">
        <v>2.3862000000000001</v>
      </c>
      <c r="Q1691" s="4">
        <v>2.4329000000000001</v>
      </c>
    </row>
    <row r="1692" spans="1:17" ht="15" customHeight="1" x14ac:dyDescent="0.2">
      <c r="A1692" s="3">
        <v>44628</v>
      </c>
      <c r="B1692" s="4">
        <v>20.7</v>
      </c>
      <c r="C1692" s="4">
        <v>0.7</v>
      </c>
      <c r="D1692" s="4">
        <v>0.8</v>
      </c>
      <c r="E1692" s="4">
        <v>1</v>
      </c>
      <c r="F1692" s="4">
        <v>18.607500000000002</v>
      </c>
      <c r="G1692" s="4">
        <v>5.7839999999999998</v>
      </c>
      <c r="H1692" s="4">
        <v>6.7619999999999996</v>
      </c>
      <c r="I1692" s="4">
        <v>7.7121000000000004</v>
      </c>
      <c r="J1692" s="4">
        <v>58.408000000000001</v>
      </c>
      <c r="K1692" s="4">
        <v>123.3828</v>
      </c>
      <c r="L1692" s="4">
        <v>130.34379999999999</v>
      </c>
      <c r="M1692" s="4">
        <v>124.23439999999999</v>
      </c>
      <c r="N1692" s="4">
        <v>2.8296999999999999</v>
      </c>
      <c r="O1692" s="4">
        <v>2.3098000000000001</v>
      </c>
      <c r="P1692" s="4">
        <v>2.3677999999999999</v>
      </c>
      <c r="Q1692" s="4">
        <v>2.4150999999999998</v>
      </c>
    </row>
    <row r="1693" spans="1:17" ht="15" customHeight="1" x14ac:dyDescent="0.2">
      <c r="A1693" s="3">
        <v>44629</v>
      </c>
      <c r="B1693" s="4">
        <v>18.600000000000001</v>
      </c>
      <c r="C1693" s="4">
        <v>0.2</v>
      </c>
      <c r="D1693" s="4">
        <v>0.4</v>
      </c>
      <c r="E1693" s="4">
        <v>0.6</v>
      </c>
      <c r="F1693" s="4">
        <v>18.6084</v>
      </c>
      <c r="G1693" s="4">
        <v>5.7840999999999996</v>
      </c>
      <c r="H1693" s="4">
        <v>6.7611999999999997</v>
      </c>
      <c r="I1693" s="4">
        <v>7.7106000000000003</v>
      </c>
      <c r="J1693" s="4">
        <v>58.298999999999999</v>
      </c>
      <c r="K1693" s="4">
        <v>123.1016</v>
      </c>
      <c r="L1693" s="4">
        <v>130.03129999999999</v>
      </c>
      <c r="M1693" s="4">
        <v>123.9141</v>
      </c>
      <c r="N1693" s="4">
        <v>2.8391000000000002</v>
      </c>
      <c r="O1693" s="4">
        <v>2.3502999999999998</v>
      </c>
      <c r="P1693" s="4">
        <v>2.4041000000000001</v>
      </c>
      <c r="Q1693" s="4">
        <v>2.4487000000000001</v>
      </c>
    </row>
    <row r="1694" spans="1:17" ht="15" customHeight="1" x14ac:dyDescent="0.2">
      <c r="A1694" s="3">
        <v>44630</v>
      </c>
      <c r="B1694" s="4">
        <v>19.5</v>
      </c>
      <c r="C1694" s="4">
        <v>1.8</v>
      </c>
      <c r="D1694" s="4">
        <v>2</v>
      </c>
      <c r="E1694" s="4">
        <v>2.1</v>
      </c>
      <c r="F1694" s="4">
        <v>18.600200000000001</v>
      </c>
      <c r="G1694" s="4">
        <v>5.7857000000000003</v>
      </c>
      <c r="H1694" s="4">
        <v>6.7598000000000003</v>
      </c>
      <c r="I1694" s="4">
        <v>7.7064000000000004</v>
      </c>
      <c r="J1694" s="4">
        <v>57.314</v>
      </c>
      <c r="K1694" s="4">
        <v>122.4063</v>
      </c>
      <c r="L1694" s="4">
        <v>129.17189999999999</v>
      </c>
      <c r="M1694" s="4">
        <v>122.9688</v>
      </c>
      <c r="N1694" s="4">
        <v>2.9281999999999999</v>
      </c>
      <c r="O1694" s="4">
        <v>2.4512999999999998</v>
      </c>
      <c r="P1694" s="4">
        <v>2.5047999999999999</v>
      </c>
      <c r="Q1694" s="4">
        <v>2.5484</v>
      </c>
    </row>
    <row r="1695" spans="1:17" ht="15" customHeight="1" x14ac:dyDescent="0.2">
      <c r="A1695" s="3">
        <v>44631</v>
      </c>
      <c r="B1695" s="4">
        <v>19.8</v>
      </c>
      <c r="C1695" s="4">
        <v>0.8</v>
      </c>
      <c r="D1695" s="4">
        <v>0.8</v>
      </c>
      <c r="E1695" s="4">
        <v>1</v>
      </c>
      <c r="F1695" s="4">
        <v>18.601500000000001</v>
      </c>
      <c r="G1695" s="4">
        <v>5.7893999999999997</v>
      </c>
      <c r="H1695" s="4">
        <v>6.7640000000000002</v>
      </c>
      <c r="I1695" s="4">
        <v>7.7107000000000001</v>
      </c>
      <c r="J1695" s="4">
        <v>57.228000000000002</v>
      </c>
      <c r="K1695" s="4">
        <v>122.5234</v>
      </c>
      <c r="L1695" s="4">
        <v>129.3125</v>
      </c>
      <c r="M1695" s="4">
        <v>123.1016</v>
      </c>
      <c r="N1695" s="4">
        <v>2.9358</v>
      </c>
      <c r="O1695" s="4">
        <v>2.4359999999999999</v>
      </c>
      <c r="P1695" s="4">
        <v>2.4897999999999998</v>
      </c>
      <c r="Q1695" s="4">
        <v>2.5352000000000001</v>
      </c>
    </row>
    <row r="1696" spans="1:17" ht="15" customHeight="1" x14ac:dyDescent="0.2">
      <c r="A1696" s="3">
        <v>44634</v>
      </c>
      <c r="B1696" s="4">
        <v>20</v>
      </c>
      <c r="C1696" s="4">
        <v>2.2999999999999998</v>
      </c>
      <c r="D1696" s="4">
        <v>2.7</v>
      </c>
      <c r="E1696" s="4">
        <v>2.8</v>
      </c>
      <c r="F1696" s="4">
        <v>18.592199999999998</v>
      </c>
      <c r="G1696" s="4">
        <v>5.7855999999999996</v>
      </c>
      <c r="H1696" s="4">
        <v>6.7573999999999996</v>
      </c>
      <c r="I1696" s="4">
        <v>7.7018000000000004</v>
      </c>
      <c r="J1696" s="4">
        <v>56.515000000000001</v>
      </c>
      <c r="K1696" s="4">
        <v>121.8203</v>
      </c>
      <c r="L1696" s="4">
        <v>128.46090000000001</v>
      </c>
      <c r="M1696" s="4">
        <v>122.2109</v>
      </c>
      <c r="N1696" s="4">
        <v>3.0015999999999998</v>
      </c>
      <c r="O1696" s="4">
        <v>2.5362</v>
      </c>
      <c r="P1696" s="4">
        <v>2.5880000000000001</v>
      </c>
      <c r="Q1696" s="4">
        <v>2.6286999999999998</v>
      </c>
    </row>
    <row r="1697" spans="1:17" ht="15" customHeight="1" x14ac:dyDescent="0.2">
      <c r="A1697" s="3">
        <v>44635</v>
      </c>
      <c r="B1697" s="4">
        <v>19.899999999999999</v>
      </c>
      <c r="C1697" s="4">
        <v>2</v>
      </c>
      <c r="D1697" s="4">
        <v>2.4</v>
      </c>
      <c r="E1697" s="4">
        <v>2.5</v>
      </c>
      <c r="F1697" s="4">
        <v>18.5975</v>
      </c>
      <c r="G1697" s="4">
        <v>5.7892999999999999</v>
      </c>
      <c r="H1697" s="4">
        <v>6.7614000000000001</v>
      </c>
      <c r="I1697" s="4">
        <v>7.7061000000000002</v>
      </c>
      <c r="J1697" s="4">
        <v>56.665999999999997</v>
      </c>
      <c r="K1697" s="4">
        <v>121.9375</v>
      </c>
      <c r="L1697" s="4">
        <v>128.59379999999999</v>
      </c>
      <c r="M1697" s="4">
        <v>122.3438</v>
      </c>
      <c r="N1697" s="4">
        <v>2.9870999999999999</v>
      </c>
      <c r="O1697" s="4">
        <v>2.5207999999999999</v>
      </c>
      <c r="P1697" s="4">
        <v>2.5737999999999999</v>
      </c>
      <c r="Q1697" s="4">
        <v>2.6154000000000002</v>
      </c>
    </row>
    <row r="1698" spans="1:17" ht="15" customHeight="1" x14ac:dyDescent="0.2">
      <c r="A1698" s="3">
        <v>44636</v>
      </c>
      <c r="B1698" s="4">
        <v>17.8</v>
      </c>
      <c r="C1698" s="4">
        <v>1.8</v>
      </c>
      <c r="D1698" s="4">
        <v>1.8</v>
      </c>
      <c r="E1698" s="4">
        <v>1.9</v>
      </c>
      <c r="F1698" s="4">
        <v>18.603999999999999</v>
      </c>
      <c r="G1698" s="4">
        <v>5.7930999999999999</v>
      </c>
      <c r="H1698" s="4">
        <v>6.7656999999999998</v>
      </c>
      <c r="I1698" s="4">
        <v>7.7107000000000001</v>
      </c>
      <c r="J1698" s="4">
        <v>56.890999999999998</v>
      </c>
      <c r="K1698" s="4">
        <v>122.0625</v>
      </c>
      <c r="L1698" s="4">
        <v>128.75</v>
      </c>
      <c r="M1698" s="4">
        <v>122.4922</v>
      </c>
      <c r="N1698" s="4">
        <v>2.9657</v>
      </c>
      <c r="O1698" s="4">
        <v>2.5043000000000002</v>
      </c>
      <c r="P1698" s="4">
        <v>2.5569000000000002</v>
      </c>
      <c r="Q1698" s="4">
        <v>2.6004999999999998</v>
      </c>
    </row>
    <row r="1699" spans="1:17" ht="15" customHeight="1" x14ac:dyDescent="0.2">
      <c r="A1699" s="3">
        <v>44637</v>
      </c>
      <c r="B1699" s="4">
        <v>18.2</v>
      </c>
      <c r="C1699" s="4">
        <v>1.7</v>
      </c>
      <c r="D1699" s="4">
        <v>2.1</v>
      </c>
      <c r="E1699" s="4">
        <v>2.2000000000000002</v>
      </c>
      <c r="F1699" s="4">
        <v>18.6051</v>
      </c>
      <c r="G1699" s="4">
        <v>5.7990000000000004</v>
      </c>
      <c r="H1699" s="4">
        <v>6.7702</v>
      </c>
      <c r="I1699" s="4">
        <v>7.7138</v>
      </c>
      <c r="J1699" s="4">
        <v>56.475999999999999</v>
      </c>
      <c r="K1699" s="4">
        <v>121.8438</v>
      </c>
      <c r="L1699" s="4">
        <v>128.4375</v>
      </c>
      <c r="M1699" s="4">
        <v>122.125</v>
      </c>
      <c r="N1699" s="4">
        <v>3.0030999999999999</v>
      </c>
      <c r="O1699" s="4">
        <v>2.5386000000000002</v>
      </c>
      <c r="P1699" s="4">
        <v>2.5956000000000001</v>
      </c>
      <c r="Q1699" s="4">
        <v>2.6406000000000001</v>
      </c>
    </row>
    <row r="1700" spans="1:17" ht="15" customHeight="1" x14ac:dyDescent="0.2">
      <c r="A1700" s="3">
        <v>44638</v>
      </c>
      <c r="B1700" s="4">
        <v>17</v>
      </c>
      <c r="C1700" s="4">
        <v>3.6</v>
      </c>
      <c r="D1700" s="4">
        <v>3.7</v>
      </c>
      <c r="E1700" s="4">
        <v>3.6</v>
      </c>
      <c r="F1700" s="4">
        <v>18.614999999999998</v>
      </c>
      <c r="G1700" s="4">
        <v>5.8018000000000001</v>
      </c>
      <c r="H1700" s="4">
        <v>6.7732999999999999</v>
      </c>
      <c r="I1700" s="4">
        <v>7.7172000000000001</v>
      </c>
      <c r="J1700" s="4">
        <v>56.9</v>
      </c>
      <c r="K1700" s="4">
        <v>121.8672</v>
      </c>
      <c r="L1700" s="4">
        <v>128.48439999999999</v>
      </c>
      <c r="M1700" s="4">
        <v>122.1875</v>
      </c>
      <c r="N1700" s="4">
        <v>2.9630999999999998</v>
      </c>
      <c r="O1700" s="4">
        <v>2.5364</v>
      </c>
      <c r="P1700" s="4">
        <v>2.5912000000000002</v>
      </c>
      <c r="Q1700" s="4">
        <v>2.6347</v>
      </c>
    </row>
    <row r="1701" spans="1:17" ht="15" customHeight="1" x14ac:dyDescent="0.2">
      <c r="A1701" s="3">
        <v>44641</v>
      </c>
      <c r="B1701" s="4">
        <v>15.5</v>
      </c>
      <c r="C1701" s="4">
        <v>1.1000000000000001</v>
      </c>
      <c r="D1701" s="4">
        <v>1.5</v>
      </c>
      <c r="E1701" s="4">
        <v>1.6</v>
      </c>
      <c r="F1701" s="4">
        <v>18.622499999999999</v>
      </c>
      <c r="G1701" s="4">
        <v>5.8063000000000002</v>
      </c>
      <c r="H1701" s="4">
        <v>6.7784000000000004</v>
      </c>
      <c r="I1701" s="4">
        <v>7.7229999999999999</v>
      </c>
      <c r="J1701" s="4">
        <v>57.180999999999997</v>
      </c>
      <c r="K1701" s="4">
        <v>122.0625</v>
      </c>
      <c r="L1701" s="4">
        <v>128.71090000000001</v>
      </c>
      <c r="M1701" s="4">
        <v>122.4297</v>
      </c>
      <c r="N1701" s="4">
        <v>2.9365999999999999</v>
      </c>
      <c r="O1701" s="4">
        <v>2.5101</v>
      </c>
      <c r="P1701" s="4">
        <v>2.5663</v>
      </c>
      <c r="Q1701" s="4">
        <v>2.61</v>
      </c>
    </row>
    <row r="1702" spans="1:17" ht="15" customHeight="1" x14ac:dyDescent="0.2">
      <c r="A1702" s="3">
        <v>44642</v>
      </c>
      <c r="B1702" s="4">
        <v>16</v>
      </c>
      <c r="C1702" s="4">
        <v>1.8</v>
      </c>
      <c r="D1702" s="4">
        <v>2.4</v>
      </c>
      <c r="E1702" s="4">
        <v>2.2000000000000002</v>
      </c>
      <c r="F1702" s="4">
        <v>18.6172</v>
      </c>
      <c r="G1702" s="4">
        <v>5.8066000000000004</v>
      </c>
      <c r="H1702" s="4">
        <v>6.7771999999999997</v>
      </c>
      <c r="I1702" s="4">
        <v>7.7206000000000001</v>
      </c>
      <c r="J1702" s="4">
        <v>56.707999999999998</v>
      </c>
      <c r="K1702" s="4">
        <v>121.8125</v>
      </c>
      <c r="L1702" s="4">
        <v>128.35939999999999</v>
      </c>
      <c r="M1702" s="4">
        <v>122.0391</v>
      </c>
      <c r="N1702" s="4">
        <v>2.9802</v>
      </c>
      <c r="O1702" s="4">
        <v>2.5464000000000002</v>
      </c>
      <c r="P1702" s="4">
        <v>2.6074999999999999</v>
      </c>
      <c r="Q1702" s="4">
        <v>2.6514000000000002</v>
      </c>
    </row>
    <row r="1703" spans="1:17" ht="15" customHeight="1" x14ac:dyDescent="0.2">
      <c r="A1703" s="3">
        <v>44643</v>
      </c>
      <c r="B1703" s="4">
        <v>17</v>
      </c>
      <c r="C1703" s="4">
        <v>2.5</v>
      </c>
      <c r="D1703" s="4">
        <v>2.7</v>
      </c>
      <c r="E1703" s="4">
        <v>2.7</v>
      </c>
      <c r="F1703" s="4">
        <v>18.621500000000001</v>
      </c>
      <c r="G1703" s="4">
        <v>5.8098000000000001</v>
      </c>
      <c r="H1703" s="4">
        <v>6.7809999999999997</v>
      </c>
      <c r="I1703" s="4">
        <v>7.7245999999999997</v>
      </c>
      <c r="J1703" s="4">
        <v>56.8</v>
      </c>
      <c r="K1703" s="4">
        <v>121.875</v>
      </c>
      <c r="L1703" s="4">
        <v>128.46879999999999</v>
      </c>
      <c r="M1703" s="4">
        <v>122.1484</v>
      </c>
      <c r="N1703" s="4">
        <v>2.9712999999999998</v>
      </c>
      <c r="O1703" s="4">
        <v>2.5388000000000002</v>
      </c>
      <c r="P1703" s="4">
        <v>2.5958999999999999</v>
      </c>
      <c r="Q1703" s="4">
        <v>2.6404999999999998</v>
      </c>
    </row>
    <row r="1704" spans="1:17" ht="15" customHeight="1" x14ac:dyDescent="0.2">
      <c r="A1704" s="3">
        <v>44644</v>
      </c>
      <c r="B1704" s="4">
        <v>16.100000000000001</v>
      </c>
      <c r="C1704" s="4">
        <v>2.8</v>
      </c>
      <c r="D1704" s="4">
        <v>2.9</v>
      </c>
      <c r="E1704" s="4">
        <v>2.9</v>
      </c>
      <c r="F1704" s="4">
        <v>18.628599999999999</v>
      </c>
      <c r="G1704" s="4">
        <v>5.8169000000000004</v>
      </c>
      <c r="H1704" s="4">
        <v>6.7877999999999998</v>
      </c>
      <c r="I1704" s="4">
        <v>7.7310999999999996</v>
      </c>
      <c r="J1704" s="4">
        <v>56.738</v>
      </c>
      <c r="K1704" s="4">
        <v>121.7891</v>
      </c>
      <c r="L1704" s="4">
        <v>128.375</v>
      </c>
      <c r="M1704" s="4">
        <v>122.0391</v>
      </c>
      <c r="N1704" s="4">
        <v>2.9756999999999998</v>
      </c>
      <c r="O1704" s="4">
        <v>2.5543</v>
      </c>
      <c r="P1704" s="4">
        <v>2.6095999999999999</v>
      </c>
      <c r="Q1704" s="4">
        <v>2.6537000000000002</v>
      </c>
    </row>
    <row r="1705" spans="1:17" ht="15" customHeight="1" x14ac:dyDescent="0.2">
      <c r="A1705" s="3">
        <v>44645</v>
      </c>
      <c r="B1705" s="4">
        <v>16.100000000000001</v>
      </c>
      <c r="C1705" s="4">
        <v>2.1</v>
      </c>
      <c r="D1705" s="4">
        <v>2.4</v>
      </c>
      <c r="E1705" s="4">
        <v>2.2999999999999998</v>
      </c>
      <c r="F1705" s="4">
        <v>18.6221</v>
      </c>
      <c r="G1705" s="4">
        <v>5.8159000000000001</v>
      </c>
      <c r="H1705" s="4">
        <v>6.7853000000000003</v>
      </c>
      <c r="I1705" s="4">
        <v>7.7274000000000003</v>
      </c>
      <c r="J1705" s="4">
        <v>56.194000000000003</v>
      </c>
      <c r="K1705" s="4">
        <v>121.39060000000001</v>
      </c>
      <c r="L1705" s="4">
        <v>127.9063</v>
      </c>
      <c r="M1705" s="4">
        <v>121.5547</v>
      </c>
      <c r="N1705" s="4">
        <v>3.0261999999999998</v>
      </c>
      <c r="O1705" s="4">
        <v>2.6116000000000001</v>
      </c>
      <c r="P1705" s="4">
        <v>2.6642999999999999</v>
      </c>
      <c r="Q1705" s="4">
        <v>2.7050999999999998</v>
      </c>
    </row>
    <row r="1706" spans="1:17" ht="15" customHeight="1" x14ac:dyDescent="0.2">
      <c r="A1706" s="3">
        <v>44648</v>
      </c>
      <c r="B1706" s="4">
        <v>16</v>
      </c>
      <c r="C1706" s="4">
        <v>1.5</v>
      </c>
      <c r="D1706" s="4">
        <v>1.6</v>
      </c>
      <c r="E1706" s="4">
        <v>1.8</v>
      </c>
      <c r="F1706" s="4">
        <v>18.6206</v>
      </c>
      <c r="G1706" s="4">
        <v>5.8164999999999996</v>
      </c>
      <c r="H1706" s="4">
        <v>6.7854999999999999</v>
      </c>
      <c r="I1706" s="4">
        <v>7.7267999999999999</v>
      </c>
      <c r="J1706" s="4">
        <v>55.945999999999998</v>
      </c>
      <c r="K1706" s="4">
        <v>121.17189999999999</v>
      </c>
      <c r="L1706" s="4">
        <v>127.6875</v>
      </c>
      <c r="M1706" s="4">
        <v>121.3125</v>
      </c>
      <c r="N1706" s="4">
        <v>3.0493000000000001</v>
      </c>
      <c r="O1706" s="4">
        <v>2.6436000000000002</v>
      </c>
      <c r="P1706" s="4">
        <v>2.6903999999999999</v>
      </c>
      <c r="Q1706" s="4">
        <v>2.7311000000000001</v>
      </c>
    </row>
    <row r="1707" spans="1:17" ht="15" customHeight="1" x14ac:dyDescent="0.2">
      <c r="A1707" s="3">
        <v>44649</v>
      </c>
      <c r="B1707" s="4">
        <v>16.600000000000001</v>
      </c>
      <c r="C1707" s="4">
        <v>1.6</v>
      </c>
      <c r="D1707" s="4">
        <v>2.2999999999999998</v>
      </c>
      <c r="E1707" s="4">
        <v>2.4</v>
      </c>
      <c r="F1707" s="4">
        <v>18.621700000000001</v>
      </c>
      <c r="G1707" s="4">
        <v>5.8192000000000004</v>
      </c>
      <c r="H1707" s="4">
        <v>6.7874999999999996</v>
      </c>
      <c r="I1707" s="4">
        <v>7.7287999999999997</v>
      </c>
      <c r="J1707" s="4">
        <v>55.850999999999999</v>
      </c>
      <c r="K1707" s="4">
        <v>121.17189999999999</v>
      </c>
      <c r="L1707" s="4">
        <v>127.6328</v>
      </c>
      <c r="M1707" s="4">
        <v>121.26560000000001</v>
      </c>
      <c r="N1707" s="4">
        <v>3.0577000000000001</v>
      </c>
      <c r="O1707" s="4">
        <v>2.6446999999999998</v>
      </c>
      <c r="P1707" s="4">
        <v>2.6976</v>
      </c>
      <c r="Q1707" s="4">
        <v>2.7366000000000001</v>
      </c>
    </row>
    <row r="1708" spans="1:17" ht="15" customHeight="1" x14ac:dyDescent="0.2">
      <c r="A1708" s="3">
        <v>44650</v>
      </c>
      <c r="B1708" s="4">
        <v>17</v>
      </c>
      <c r="C1708" s="4">
        <v>2.1</v>
      </c>
      <c r="D1708" s="4">
        <v>2.7</v>
      </c>
      <c r="E1708" s="4">
        <v>2.6</v>
      </c>
      <c r="F1708" s="4">
        <v>18.617699999999999</v>
      </c>
      <c r="G1708" s="4">
        <v>5.8194999999999997</v>
      </c>
      <c r="H1708" s="4">
        <v>6.7866999999999997</v>
      </c>
      <c r="I1708" s="4">
        <v>7.7271999999999998</v>
      </c>
      <c r="J1708" s="4">
        <v>55.462000000000003</v>
      </c>
      <c r="K1708" s="4">
        <v>120.92189999999999</v>
      </c>
      <c r="L1708" s="4">
        <v>127.3203</v>
      </c>
      <c r="M1708" s="4">
        <v>120.9375</v>
      </c>
      <c r="N1708" s="4">
        <v>3.0943000000000001</v>
      </c>
      <c r="O1708" s="4">
        <v>2.6812</v>
      </c>
      <c r="P1708" s="4">
        <v>2.7345999999999999</v>
      </c>
      <c r="Q1708" s="4">
        <v>2.7717999999999998</v>
      </c>
    </row>
    <row r="1709" spans="1:17" ht="15" customHeight="1" x14ac:dyDescent="0.2">
      <c r="A1709" s="3">
        <v>44651</v>
      </c>
      <c r="B1709" s="4">
        <v>16.7</v>
      </c>
      <c r="C1709" s="4">
        <v>2.5</v>
      </c>
      <c r="D1709" s="4">
        <v>3.1</v>
      </c>
      <c r="E1709" s="4">
        <v>2.8</v>
      </c>
      <c r="F1709" s="4">
        <v>18.633800000000001</v>
      </c>
      <c r="G1709" s="4">
        <v>5.8305999999999996</v>
      </c>
      <c r="H1709" s="4">
        <v>6.7990000000000004</v>
      </c>
      <c r="I1709" s="4">
        <v>7.7404999999999999</v>
      </c>
      <c r="J1709" s="4">
        <v>55.921999999999997</v>
      </c>
      <c r="K1709" s="4">
        <v>121.2734</v>
      </c>
      <c r="L1709" s="4">
        <v>127.7266</v>
      </c>
      <c r="M1709" s="4">
        <v>121.3516</v>
      </c>
      <c r="N1709" s="4">
        <v>3.0493000000000001</v>
      </c>
      <c r="O1709" s="4">
        <v>2.6347999999999998</v>
      </c>
      <c r="P1709" s="4">
        <v>2.6905999999999999</v>
      </c>
      <c r="Q1709" s="4">
        <v>2.7298</v>
      </c>
    </row>
    <row r="1710" spans="1:17" ht="15" customHeight="1" x14ac:dyDescent="0.2">
      <c r="A1710" s="3">
        <v>44652</v>
      </c>
      <c r="B1710" s="4">
        <v>16.100000000000001</v>
      </c>
      <c r="C1710" s="4">
        <v>0.8</v>
      </c>
      <c r="D1710" s="4">
        <v>1.5</v>
      </c>
      <c r="E1710" s="4">
        <v>1.5</v>
      </c>
      <c r="F1710" s="4">
        <v>18.640499999999999</v>
      </c>
      <c r="G1710" s="4">
        <v>5.8356000000000003</v>
      </c>
      <c r="H1710" s="4">
        <v>6.8048999999999999</v>
      </c>
      <c r="I1710" s="4">
        <v>7.7470999999999997</v>
      </c>
      <c r="J1710" s="4">
        <v>56.151000000000003</v>
      </c>
      <c r="K1710" s="4">
        <v>121.5313</v>
      </c>
      <c r="L1710" s="4">
        <v>128.03129999999999</v>
      </c>
      <c r="M1710" s="4">
        <v>121.6563</v>
      </c>
      <c r="N1710" s="4">
        <v>3.0272000000000001</v>
      </c>
      <c r="O1710" s="4">
        <v>2.5996000000000001</v>
      </c>
      <c r="P1710" s="4">
        <v>2.6566000000000001</v>
      </c>
      <c r="Q1710" s="4">
        <v>2.6983999999999999</v>
      </c>
    </row>
    <row r="1711" spans="1:17" ht="15" customHeight="1" x14ac:dyDescent="0.2">
      <c r="A1711" s="3">
        <v>44655</v>
      </c>
      <c r="B1711" s="4">
        <v>15.1</v>
      </c>
      <c r="C1711" s="4">
        <v>2.4</v>
      </c>
      <c r="D1711" s="4">
        <v>2.7</v>
      </c>
      <c r="E1711" s="4">
        <v>2.5</v>
      </c>
      <c r="F1711" s="4">
        <v>18.6556</v>
      </c>
      <c r="G1711" s="4">
        <v>5.8413000000000004</v>
      </c>
      <c r="H1711" s="4">
        <v>6.8121</v>
      </c>
      <c r="I1711" s="4">
        <v>7.7557</v>
      </c>
      <c r="J1711" s="4">
        <v>56.884</v>
      </c>
      <c r="K1711" s="4">
        <v>121.8672</v>
      </c>
      <c r="L1711" s="4">
        <v>128.45310000000001</v>
      </c>
      <c r="M1711" s="4">
        <v>122.1172</v>
      </c>
      <c r="N1711" s="4">
        <v>2.9582999999999999</v>
      </c>
      <c r="O1711" s="4">
        <v>2.5535000000000001</v>
      </c>
      <c r="P1711" s="4">
        <v>2.6093000000000002</v>
      </c>
      <c r="Q1711" s="4">
        <v>2.6507999999999998</v>
      </c>
    </row>
    <row r="1712" spans="1:17" ht="15" customHeight="1" x14ac:dyDescent="0.2">
      <c r="A1712" s="3">
        <v>44656</v>
      </c>
      <c r="B1712" s="4">
        <v>15.2</v>
      </c>
      <c r="C1712" s="4">
        <v>1.4</v>
      </c>
      <c r="D1712" s="4">
        <v>2</v>
      </c>
      <c r="E1712" s="4">
        <v>1.7</v>
      </c>
      <c r="F1712" s="4">
        <v>18.6525</v>
      </c>
      <c r="G1712" s="4">
        <v>5.8421000000000003</v>
      </c>
      <c r="H1712" s="4">
        <v>6.8118999999999996</v>
      </c>
      <c r="I1712" s="4">
        <v>7.7548000000000004</v>
      </c>
      <c r="J1712" s="4">
        <v>56.536000000000001</v>
      </c>
      <c r="K1712" s="4">
        <v>121.6641</v>
      </c>
      <c r="L1712" s="4">
        <v>128.1875</v>
      </c>
      <c r="M1712" s="4">
        <v>121.8438</v>
      </c>
      <c r="N1712" s="4">
        <v>2.9902000000000002</v>
      </c>
      <c r="O1712" s="4">
        <v>2.5832000000000002</v>
      </c>
      <c r="P1712" s="4">
        <v>2.6406000000000001</v>
      </c>
      <c r="Q1712" s="4">
        <v>2.6798999999999999</v>
      </c>
    </row>
    <row r="1713" spans="1:17" ht="15" customHeight="1" x14ac:dyDescent="0.2">
      <c r="A1713" s="3">
        <v>44657</v>
      </c>
      <c r="B1713" s="4">
        <v>15.4</v>
      </c>
      <c r="C1713" s="4">
        <v>1.9</v>
      </c>
      <c r="D1713" s="4">
        <v>2.4</v>
      </c>
      <c r="E1713" s="4">
        <v>1.9</v>
      </c>
      <c r="F1713" s="4">
        <v>18.657499999999999</v>
      </c>
      <c r="G1713" s="4">
        <v>5.8456000000000001</v>
      </c>
      <c r="H1713" s="4">
        <v>6.8159000000000001</v>
      </c>
      <c r="I1713" s="4">
        <v>7.7595000000000001</v>
      </c>
      <c r="J1713" s="4">
        <v>56.670999999999999</v>
      </c>
      <c r="K1713" s="4">
        <v>121.7578</v>
      </c>
      <c r="L1713" s="4">
        <v>128.3125</v>
      </c>
      <c r="M1713" s="4">
        <v>122</v>
      </c>
      <c r="N1713" s="4">
        <v>2.9771999999999998</v>
      </c>
      <c r="O1713" s="4">
        <v>2.5710999999999999</v>
      </c>
      <c r="P1713" s="4">
        <v>2.6273</v>
      </c>
      <c r="Q1713" s="4">
        <v>2.6642000000000001</v>
      </c>
    </row>
    <row r="1714" spans="1:17" ht="15" customHeight="1" x14ac:dyDescent="0.2">
      <c r="A1714" s="3">
        <v>44658</v>
      </c>
      <c r="B1714" s="4">
        <v>16.7</v>
      </c>
      <c r="C1714" s="4">
        <v>2.7</v>
      </c>
      <c r="D1714" s="4">
        <v>3.1</v>
      </c>
      <c r="E1714" s="4">
        <v>2.9</v>
      </c>
      <c r="F1714" s="4">
        <v>18.657800000000002</v>
      </c>
      <c r="G1714" s="4">
        <v>5.8509000000000002</v>
      </c>
      <c r="H1714" s="4">
        <v>6.82</v>
      </c>
      <c r="I1714" s="4">
        <v>7.7621000000000002</v>
      </c>
      <c r="J1714" s="4">
        <v>56.207999999999998</v>
      </c>
      <c r="K1714" s="4">
        <v>121.4766</v>
      </c>
      <c r="L1714" s="4">
        <v>127.9766</v>
      </c>
      <c r="M1714" s="4">
        <v>121.6016</v>
      </c>
      <c r="N1714" s="4">
        <v>3.0192999999999999</v>
      </c>
      <c r="O1714" s="4">
        <v>2.6139999999999999</v>
      </c>
      <c r="P1714" s="4">
        <v>2.6686000000000001</v>
      </c>
      <c r="Q1714" s="4">
        <v>2.7075</v>
      </c>
    </row>
    <row r="1715" spans="1:17" ht="15" customHeight="1" x14ac:dyDescent="0.2">
      <c r="A1715" s="3">
        <v>44659</v>
      </c>
      <c r="B1715" s="4">
        <v>15.7</v>
      </c>
      <c r="C1715" s="4">
        <v>1.5</v>
      </c>
      <c r="D1715" s="4">
        <v>2</v>
      </c>
      <c r="E1715" s="4">
        <v>1.8</v>
      </c>
      <c r="F1715" s="4">
        <v>18.669699999999999</v>
      </c>
      <c r="G1715" s="4">
        <v>5.8566000000000003</v>
      </c>
      <c r="H1715" s="4">
        <v>6.8272000000000004</v>
      </c>
      <c r="I1715" s="4">
        <v>7.7706</v>
      </c>
      <c r="J1715" s="4">
        <v>56.749000000000002</v>
      </c>
      <c r="K1715" s="4">
        <v>121.8203</v>
      </c>
      <c r="L1715" s="4">
        <v>128.39840000000001</v>
      </c>
      <c r="M1715" s="4">
        <v>122.04689999999999</v>
      </c>
      <c r="N1715" s="4">
        <v>2.9681999999999999</v>
      </c>
      <c r="O1715" s="4">
        <v>2.5669</v>
      </c>
      <c r="P1715" s="4">
        <v>2.6214</v>
      </c>
      <c r="Q1715" s="4">
        <v>2.6616</v>
      </c>
    </row>
    <row r="1716" spans="1:17" ht="15" customHeight="1" x14ac:dyDescent="0.2">
      <c r="A1716" s="3">
        <v>44662</v>
      </c>
      <c r="B1716" s="4">
        <v>13.2</v>
      </c>
      <c r="C1716" s="4">
        <v>0.9</v>
      </c>
      <c r="D1716" s="4">
        <v>1.6</v>
      </c>
      <c r="E1716" s="4">
        <v>1.2</v>
      </c>
      <c r="F1716" s="4">
        <v>18.6785</v>
      </c>
      <c r="G1716" s="4">
        <v>5.8601999999999999</v>
      </c>
      <c r="H1716" s="4">
        <v>6.8308999999999997</v>
      </c>
      <c r="I1716" s="4">
        <v>7.7748999999999997</v>
      </c>
      <c r="J1716" s="4">
        <v>57.106000000000002</v>
      </c>
      <c r="K1716" s="4">
        <v>121.9141</v>
      </c>
      <c r="L1716" s="4">
        <v>128.5</v>
      </c>
      <c r="M1716" s="4">
        <v>122.1797</v>
      </c>
      <c r="N1716" s="4">
        <v>2.9348000000000001</v>
      </c>
      <c r="O1716" s="4">
        <v>2.5548999999999999</v>
      </c>
      <c r="P1716" s="4">
        <v>2.6107</v>
      </c>
      <c r="Q1716" s="4">
        <v>2.6482999999999999</v>
      </c>
    </row>
    <row r="1717" spans="1:17" ht="15" customHeight="1" x14ac:dyDescent="0.2">
      <c r="A1717" s="3">
        <v>44663</v>
      </c>
      <c r="B1717" s="4">
        <v>14.2</v>
      </c>
      <c r="C1717" s="4">
        <v>1.7</v>
      </c>
      <c r="D1717" s="4">
        <v>2.1</v>
      </c>
      <c r="E1717" s="4">
        <v>2</v>
      </c>
      <c r="F1717" s="4">
        <v>18.676400000000001</v>
      </c>
      <c r="G1717" s="4">
        <v>5.8606999999999996</v>
      </c>
      <c r="H1717" s="4">
        <v>6.8308999999999997</v>
      </c>
      <c r="I1717" s="4">
        <v>7.774</v>
      </c>
      <c r="J1717" s="4">
        <v>56.820999999999998</v>
      </c>
      <c r="K1717" s="4">
        <v>121.6875</v>
      </c>
      <c r="L1717" s="4">
        <v>128.2578</v>
      </c>
      <c r="M1717" s="4">
        <v>121.9063</v>
      </c>
      <c r="N1717" s="4">
        <v>2.9607999999999999</v>
      </c>
      <c r="O1717" s="4">
        <v>2.5876999999999999</v>
      </c>
      <c r="P1717" s="4">
        <v>2.6393</v>
      </c>
      <c r="Q1717" s="4">
        <v>2.6774</v>
      </c>
    </row>
    <row r="1718" spans="1:17" ht="15" customHeight="1" x14ac:dyDescent="0.2">
      <c r="A1718" s="3">
        <v>44664</v>
      </c>
      <c r="B1718" s="4">
        <v>14.2</v>
      </c>
      <c r="C1718" s="4">
        <v>1.8</v>
      </c>
      <c r="D1718" s="4">
        <v>2.2000000000000002</v>
      </c>
      <c r="E1718" s="4">
        <v>2</v>
      </c>
      <c r="F1718" s="4">
        <v>18.679099999999998</v>
      </c>
      <c r="G1718" s="4">
        <v>5.8634000000000004</v>
      </c>
      <c r="H1718" s="4">
        <v>6.8334999999999999</v>
      </c>
      <c r="I1718" s="4">
        <v>7.7766000000000002</v>
      </c>
      <c r="J1718" s="4">
        <v>56.820999999999998</v>
      </c>
      <c r="K1718" s="4">
        <v>121.6875</v>
      </c>
      <c r="L1718" s="4">
        <v>128.2578</v>
      </c>
      <c r="M1718" s="4">
        <v>121.9063</v>
      </c>
      <c r="N1718" s="4">
        <v>2.9603999999999999</v>
      </c>
      <c r="O1718" s="4">
        <v>2.5889000000000002</v>
      </c>
      <c r="P1718" s="4">
        <v>2.6402999999999999</v>
      </c>
      <c r="Q1718" s="4">
        <v>2.6779999999999999</v>
      </c>
    </row>
    <row r="1719" spans="1:17" ht="15" customHeight="1" x14ac:dyDescent="0.2">
      <c r="A1719" s="3">
        <v>44665</v>
      </c>
      <c r="B1719" s="4">
        <v>14.4</v>
      </c>
      <c r="C1719" s="4">
        <v>1.5</v>
      </c>
      <c r="D1719" s="4">
        <v>2.2000000000000002</v>
      </c>
      <c r="E1719" s="4">
        <v>1.6</v>
      </c>
      <c r="F1719" s="4">
        <v>18.686199999999999</v>
      </c>
      <c r="G1719" s="4">
        <v>5.8726000000000003</v>
      </c>
      <c r="H1719" s="4">
        <v>6.8426999999999998</v>
      </c>
      <c r="I1719" s="4">
        <v>7.7861000000000002</v>
      </c>
      <c r="J1719" s="4">
        <v>56.753999999999998</v>
      </c>
      <c r="K1719" s="4">
        <v>121.8359</v>
      </c>
      <c r="L1719" s="4">
        <v>128.3828</v>
      </c>
      <c r="M1719" s="4">
        <v>122.0313</v>
      </c>
      <c r="N1719" s="4">
        <v>2.9651999999999998</v>
      </c>
      <c r="O1719" s="4">
        <v>2.5714999999999999</v>
      </c>
      <c r="P1719" s="4">
        <v>2.6288999999999998</v>
      </c>
      <c r="Q1719" s="4">
        <v>2.6667000000000001</v>
      </c>
    </row>
    <row r="1720" spans="1:17" ht="15" customHeight="1" x14ac:dyDescent="0.2">
      <c r="A1720" s="3">
        <v>44666</v>
      </c>
      <c r="B1720" s="4">
        <v>15.4</v>
      </c>
      <c r="C1720" s="4">
        <v>1.6</v>
      </c>
      <c r="D1720" s="4">
        <v>2.1</v>
      </c>
      <c r="E1720" s="4">
        <v>2.2999999999999998</v>
      </c>
      <c r="F1720" s="4">
        <v>18.680499999999999</v>
      </c>
      <c r="G1720" s="4">
        <v>5.73</v>
      </c>
      <c r="H1720" s="4">
        <v>6.6741999999999999</v>
      </c>
      <c r="I1720" s="4">
        <v>7.782</v>
      </c>
      <c r="J1720" s="4">
        <v>56.261000000000003</v>
      </c>
      <c r="K1720" s="4">
        <v>121.4297</v>
      </c>
      <c r="L1720" s="4">
        <v>127.9375</v>
      </c>
      <c r="M1720" s="4">
        <v>121.51560000000001</v>
      </c>
      <c r="N1720" s="4">
        <v>3.0106999999999999</v>
      </c>
      <c r="O1720" s="4">
        <v>2.6294</v>
      </c>
      <c r="P1720" s="4">
        <v>2.6806000000000001</v>
      </c>
      <c r="Q1720" s="4">
        <v>2.7210999999999999</v>
      </c>
    </row>
    <row r="1721" spans="1:17" ht="15" customHeight="1" x14ac:dyDescent="0.2">
      <c r="A1721" s="3">
        <v>44669</v>
      </c>
      <c r="B1721" s="4">
        <v>16.2</v>
      </c>
      <c r="C1721" s="4">
        <v>1.8</v>
      </c>
      <c r="D1721" s="4">
        <v>2.2999999999999998</v>
      </c>
      <c r="E1721" s="4">
        <v>2.1</v>
      </c>
      <c r="F1721" s="4">
        <v>18.684699999999999</v>
      </c>
      <c r="G1721" s="4">
        <v>5.7346000000000004</v>
      </c>
      <c r="H1721" s="4">
        <v>6.6792999999999996</v>
      </c>
      <c r="I1721" s="4">
        <v>7.7877000000000001</v>
      </c>
      <c r="J1721" s="4">
        <v>56.347999999999999</v>
      </c>
      <c r="K1721" s="4">
        <v>121.625</v>
      </c>
      <c r="L1721" s="4">
        <v>128.14840000000001</v>
      </c>
      <c r="M1721" s="4">
        <v>121.75</v>
      </c>
      <c r="N1721" s="4">
        <v>3.0022000000000002</v>
      </c>
      <c r="O1721" s="4">
        <v>2.6031</v>
      </c>
      <c r="P1721" s="4">
        <v>2.6574</v>
      </c>
      <c r="Q1721" s="4">
        <v>2.6972</v>
      </c>
    </row>
    <row r="1722" spans="1:17" ht="15" customHeight="1" x14ac:dyDescent="0.2">
      <c r="A1722" s="3">
        <v>44670</v>
      </c>
      <c r="B1722" s="4">
        <v>14.8</v>
      </c>
      <c r="C1722" s="4">
        <v>1</v>
      </c>
      <c r="D1722" s="4">
        <v>1.4</v>
      </c>
      <c r="E1722" s="4">
        <v>1.3</v>
      </c>
      <c r="F1722" s="4">
        <v>18.693999999999999</v>
      </c>
      <c r="G1722" s="4">
        <v>5.7393999999999998</v>
      </c>
      <c r="H1722" s="4">
        <v>6.6852</v>
      </c>
      <c r="I1722" s="4">
        <v>7.7942999999999998</v>
      </c>
      <c r="J1722" s="4">
        <v>56.734000000000002</v>
      </c>
      <c r="K1722" s="4">
        <v>121.8438</v>
      </c>
      <c r="L1722" s="4">
        <v>128.4297</v>
      </c>
      <c r="M1722" s="4">
        <v>122.0547</v>
      </c>
      <c r="N1722" s="4">
        <v>2.9657</v>
      </c>
      <c r="O1722" s="4">
        <v>2.5735000000000001</v>
      </c>
      <c r="P1722" s="4">
        <v>2.6263000000000001</v>
      </c>
      <c r="Q1722" s="4">
        <v>2.6659999999999999</v>
      </c>
    </row>
    <row r="1723" spans="1:17" ht="15" customHeight="1" x14ac:dyDescent="0.2">
      <c r="A1723" s="3">
        <v>44671</v>
      </c>
      <c r="B1723" s="4">
        <v>16</v>
      </c>
      <c r="C1723" s="4">
        <v>1.9</v>
      </c>
      <c r="D1723" s="4">
        <v>2.4</v>
      </c>
      <c r="E1723" s="4">
        <v>2</v>
      </c>
      <c r="F1723" s="4">
        <v>18.6995</v>
      </c>
      <c r="G1723" s="4">
        <v>5.7439</v>
      </c>
      <c r="H1723" s="4">
        <v>6.6901000000000002</v>
      </c>
      <c r="I1723" s="4">
        <v>7.7998000000000003</v>
      </c>
      <c r="J1723" s="4">
        <v>56.896999999999998</v>
      </c>
      <c r="K1723" s="4">
        <v>122.0313</v>
      </c>
      <c r="L1723" s="4">
        <v>128.625</v>
      </c>
      <c r="M1723" s="4">
        <v>122.2734</v>
      </c>
      <c r="N1723" s="4">
        <v>2.9502999999999999</v>
      </c>
      <c r="O1723" s="4">
        <v>2.5484</v>
      </c>
      <c r="P1723" s="4">
        <v>2.605</v>
      </c>
      <c r="Q1723" s="4">
        <v>2.6438000000000001</v>
      </c>
    </row>
    <row r="1724" spans="1:17" ht="15" customHeight="1" x14ac:dyDescent="0.2">
      <c r="A1724" s="3">
        <v>44672</v>
      </c>
      <c r="B1724" s="4">
        <v>16.7</v>
      </c>
      <c r="C1724" s="4">
        <v>2.2999999999999998</v>
      </c>
      <c r="D1724" s="4">
        <v>2.5</v>
      </c>
      <c r="E1724" s="4">
        <v>2.2000000000000002</v>
      </c>
      <c r="F1724" s="4">
        <v>18.702200000000001</v>
      </c>
      <c r="G1724" s="4">
        <v>5.7506000000000004</v>
      </c>
      <c r="H1724" s="4">
        <v>6.6962000000000002</v>
      </c>
      <c r="I1724" s="4">
        <v>7.8048999999999999</v>
      </c>
      <c r="J1724" s="4">
        <v>56.576000000000001</v>
      </c>
      <c r="K1724" s="4">
        <v>121.9063</v>
      </c>
      <c r="L1724" s="4">
        <v>128.47659999999999</v>
      </c>
      <c r="M1724" s="4">
        <v>122.0625</v>
      </c>
      <c r="N1724" s="4">
        <v>2.9788999999999999</v>
      </c>
      <c r="O1724" s="4">
        <v>2.569</v>
      </c>
      <c r="P1724" s="4">
        <v>2.6246</v>
      </c>
      <c r="Q1724" s="4">
        <v>2.6675</v>
      </c>
    </row>
    <row r="1725" spans="1:17" ht="15" customHeight="1" x14ac:dyDescent="0.2">
      <c r="A1725" s="3">
        <v>44673</v>
      </c>
      <c r="B1725" s="4">
        <v>14.8</v>
      </c>
      <c r="C1725" s="4">
        <v>1.7</v>
      </c>
      <c r="D1725" s="4">
        <v>2.1</v>
      </c>
      <c r="E1725" s="4">
        <v>2</v>
      </c>
      <c r="F1725" s="4">
        <v>18.700199999999999</v>
      </c>
      <c r="G1725" s="4">
        <v>5.75</v>
      </c>
      <c r="H1725" s="4">
        <v>6.6942000000000004</v>
      </c>
      <c r="I1725" s="4">
        <v>7.8021000000000003</v>
      </c>
      <c r="J1725" s="4">
        <v>56.298000000000002</v>
      </c>
      <c r="K1725" s="4">
        <v>121.5859</v>
      </c>
      <c r="L1725" s="4">
        <v>128.08590000000001</v>
      </c>
      <c r="M1725" s="4">
        <v>121.64060000000001</v>
      </c>
      <c r="N1725" s="4">
        <v>3.0043000000000002</v>
      </c>
      <c r="O1725" s="4">
        <v>2.6147999999999998</v>
      </c>
      <c r="P1725" s="4">
        <v>2.6699000000000002</v>
      </c>
      <c r="Q1725" s="4">
        <v>2.7120000000000002</v>
      </c>
    </row>
    <row r="1726" spans="1:17" ht="15" customHeight="1" x14ac:dyDescent="0.2">
      <c r="A1726" s="3">
        <v>44676</v>
      </c>
      <c r="B1726" s="4">
        <v>15.7</v>
      </c>
      <c r="C1726" s="4">
        <v>2</v>
      </c>
      <c r="D1726" s="4">
        <v>2.2000000000000002</v>
      </c>
      <c r="E1726" s="4">
        <v>2.1</v>
      </c>
      <c r="F1726" s="4">
        <v>18.701000000000001</v>
      </c>
      <c r="G1726" s="4">
        <v>5.7523</v>
      </c>
      <c r="H1726" s="4">
        <v>6.6963999999999997</v>
      </c>
      <c r="I1726" s="4">
        <v>7.8041</v>
      </c>
      <c r="J1726" s="4">
        <v>56.182000000000002</v>
      </c>
      <c r="K1726" s="4">
        <v>121.54689999999999</v>
      </c>
      <c r="L1726" s="4">
        <v>128.0547</v>
      </c>
      <c r="M1726" s="4">
        <v>121.5938</v>
      </c>
      <c r="N1726" s="4">
        <v>3.0148000000000001</v>
      </c>
      <c r="O1726" s="4">
        <v>2.6213000000000002</v>
      </c>
      <c r="P1726" s="4">
        <v>2.6743000000000001</v>
      </c>
      <c r="Q1726" s="4">
        <v>2.7174</v>
      </c>
    </row>
    <row r="1727" spans="1:17" ht="15" customHeight="1" x14ac:dyDescent="0.2">
      <c r="A1727" s="3">
        <v>44677</v>
      </c>
      <c r="B1727" s="4">
        <v>15.2</v>
      </c>
      <c r="C1727" s="4">
        <v>1.7</v>
      </c>
      <c r="D1727" s="4">
        <v>2.2000000000000002</v>
      </c>
      <c r="E1727" s="4">
        <v>2.2999999999999998</v>
      </c>
      <c r="F1727" s="4">
        <v>18.700500000000002</v>
      </c>
      <c r="G1727" s="4">
        <v>5.7538</v>
      </c>
      <c r="H1727" s="4">
        <v>6.6970000000000001</v>
      </c>
      <c r="I1727" s="4">
        <v>7.8041</v>
      </c>
      <c r="J1727" s="4">
        <v>55.996000000000002</v>
      </c>
      <c r="K1727" s="4">
        <v>121.4375</v>
      </c>
      <c r="L1727" s="4">
        <v>127.8828</v>
      </c>
      <c r="M1727" s="4">
        <v>121.39060000000001</v>
      </c>
      <c r="N1727" s="4">
        <v>3.0318999999999998</v>
      </c>
      <c r="O1727" s="4">
        <v>2.6375999999999999</v>
      </c>
      <c r="P1727" s="4">
        <v>2.6947999999999999</v>
      </c>
      <c r="Q1727" s="4">
        <v>2.7391999999999999</v>
      </c>
    </row>
    <row r="1728" spans="1:17" ht="15" customHeight="1" x14ac:dyDescent="0.2">
      <c r="A1728" s="3">
        <v>44678</v>
      </c>
      <c r="B1728" s="4">
        <v>15</v>
      </c>
      <c r="C1728" s="4">
        <v>1</v>
      </c>
      <c r="D1728" s="4">
        <v>1.6</v>
      </c>
      <c r="E1728" s="4">
        <v>1.6</v>
      </c>
      <c r="F1728" s="4">
        <v>18.709199999999999</v>
      </c>
      <c r="G1728" s="4">
        <v>5.7591999999999999</v>
      </c>
      <c r="H1728" s="4">
        <v>6.7037000000000004</v>
      </c>
      <c r="I1728" s="4">
        <v>7.8117999999999999</v>
      </c>
      <c r="J1728" s="4">
        <v>56.343000000000004</v>
      </c>
      <c r="K1728" s="4">
        <v>121.7188</v>
      </c>
      <c r="L1728" s="4">
        <v>128.22659999999999</v>
      </c>
      <c r="M1728" s="4">
        <v>121.7813</v>
      </c>
      <c r="N1728" s="4">
        <v>2.9988999999999999</v>
      </c>
      <c r="O1728" s="4">
        <v>2.5994000000000002</v>
      </c>
      <c r="P1728" s="4">
        <v>2.6566000000000001</v>
      </c>
      <c r="Q1728" s="4">
        <v>2.6989999999999998</v>
      </c>
    </row>
    <row r="1729" spans="1:17" ht="15" customHeight="1" x14ac:dyDescent="0.2">
      <c r="A1729" s="3">
        <v>44679</v>
      </c>
      <c r="B1729" s="4">
        <v>15.6</v>
      </c>
      <c r="C1729" s="4">
        <v>1.7</v>
      </c>
      <c r="D1729" s="4">
        <v>2.2000000000000002</v>
      </c>
      <c r="E1729" s="4">
        <v>1.7</v>
      </c>
      <c r="F1729" s="4">
        <v>18.724</v>
      </c>
      <c r="G1729" s="4">
        <v>5.7718999999999996</v>
      </c>
      <c r="H1729" s="4">
        <v>6.7176999999999998</v>
      </c>
      <c r="I1729" s="4">
        <v>7.8268000000000004</v>
      </c>
      <c r="J1729" s="4">
        <v>56.731999999999999</v>
      </c>
      <c r="K1729" s="4">
        <v>122.1953</v>
      </c>
      <c r="L1729" s="4">
        <v>128.75</v>
      </c>
      <c r="M1729" s="4">
        <v>122.32810000000001</v>
      </c>
      <c r="N1729" s="4">
        <v>2.9613</v>
      </c>
      <c r="O1729" s="4">
        <v>2.5363000000000002</v>
      </c>
      <c r="P1729" s="4">
        <v>2.5998999999999999</v>
      </c>
      <c r="Q1729" s="4">
        <v>2.6440000000000001</v>
      </c>
    </row>
    <row r="1730" spans="1:17" ht="15" customHeight="1" x14ac:dyDescent="0.2">
      <c r="A1730" s="3">
        <v>44680</v>
      </c>
      <c r="B1730" s="4">
        <v>14.4</v>
      </c>
      <c r="C1730" s="4">
        <v>-0.3</v>
      </c>
      <c r="D1730" s="4">
        <v>0.6</v>
      </c>
      <c r="E1730" s="4">
        <v>0.8</v>
      </c>
      <c r="F1730" s="4">
        <v>18.718499999999999</v>
      </c>
      <c r="G1730" s="4">
        <v>5.7713000000000001</v>
      </c>
      <c r="H1730" s="4">
        <v>6.7154999999999996</v>
      </c>
      <c r="I1730" s="4">
        <v>7.8231000000000002</v>
      </c>
      <c r="J1730" s="4">
        <v>56.25</v>
      </c>
      <c r="K1730" s="4">
        <v>121.875</v>
      </c>
      <c r="L1730" s="4">
        <v>128.34379999999999</v>
      </c>
      <c r="M1730" s="4">
        <v>121.8438</v>
      </c>
      <c r="N1730" s="4">
        <v>3.0057999999999998</v>
      </c>
      <c r="O1730" s="4">
        <v>2.5817999999999999</v>
      </c>
      <c r="P1730" s="4">
        <v>2.6467999999999998</v>
      </c>
      <c r="Q1730" s="4">
        <v>2.6947999999999999</v>
      </c>
    </row>
    <row r="1731" spans="1:17" ht="15" customHeight="1" x14ac:dyDescent="0.2">
      <c r="A1731" s="3">
        <v>44683</v>
      </c>
      <c r="B1731" s="4">
        <v>13.9</v>
      </c>
      <c r="C1731" s="4">
        <v>1.3</v>
      </c>
      <c r="D1731" s="4">
        <v>2.1</v>
      </c>
      <c r="E1731" s="4">
        <v>2.1</v>
      </c>
      <c r="F1731" s="4">
        <v>18.721599999999999</v>
      </c>
      <c r="G1731" s="4">
        <v>5.7708000000000004</v>
      </c>
      <c r="H1731" s="4">
        <v>6.7142999999999997</v>
      </c>
      <c r="I1731" s="4">
        <v>7.8219000000000003</v>
      </c>
      <c r="J1731" s="4">
        <v>56.271999999999998</v>
      </c>
      <c r="K1731" s="4">
        <v>121.5625</v>
      </c>
      <c r="L1731" s="4">
        <v>128.02340000000001</v>
      </c>
      <c r="M1731" s="4">
        <v>121.54689999999999</v>
      </c>
      <c r="N1731" s="4">
        <v>3.0032999999999999</v>
      </c>
      <c r="O1731" s="4">
        <v>2.6263999999999998</v>
      </c>
      <c r="P1731" s="4">
        <v>2.6840999999999999</v>
      </c>
      <c r="Q1731" s="4">
        <v>2.7263000000000002</v>
      </c>
    </row>
    <row r="1732" spans="1:17" ht="15" customHeight="1" x14ac:dyDescent="0.2">
      <c r="A1732" s="3">
        <v>44684</v>
      </c>
      <c r="B1732" s="4">
        <v>15.3</v>
      </c>
      <c r="C1732" s="4">
        <v>1.8</v>
      </c>
      <c r="D1732" s="4">
        <v>2.2999999999999998</v>
      </c>
      <c r="E1732" s="4">
        <v>2.5</v>
      </c>
      <c r="F1732" s="4">
        <v>18.716899999999999</v>
      </c>
      <c r="G1732" s="4">
        <v>5.7704000000000004</v>
      </c>
      <c r="H1732" s="4">
        <v>6.7131999999999996</v>
      </c>
      <c r="I1732" s="4">
        <v>7.82</v>
      </c>
      <c r="J1732" s="4">
        <v>55.841000000000001</v>
      </c>
      <c r="K1732" s="4">
        <v>121.2578</v>
      </c>
      <c r="L1732" s="4">
        <v>127.70310000000001</v>
      </c>
      <c r="M1732" s="4">
        <v>121.20310000000001</v>
      </c>
      <c r="N1732" s="4">
        <v>3.0434000000000001</v>
      </c>
      <c r="O1732" s="4">
        <v>2.6699000000000002</v>
      </c>
      <c r="P1732" s="4">
        <v>2.7214999999999998</v>
      </c>
      <c r="Q1732" s="4">
        <v>2.7627000000000002</v>
      </c>
    </row>
    <row r="1733" spans="1:17" ht="15" customHeight="1" x14ac:dyDescent="0.2">
      <c r="A1733" s="3">
        <v>44685</v>
      </c>
      <c r="B1733" s="4">
        <v>14.4</v>
      </c>
      <c r="C1733" s="4">
        <v>2.2999999999999998</v>
      </c>
      <c r="D1733" s="4">
        <v>2.8</v>
      </c>
      <c r="E1733" s="4">
        <v>3</v>
      </c>
      <c r="F1733" s="4">
        <v>18.720300000000002</v>
      </c>
      <c r="G1733" s="4">
        <v>5.7721</v>
      </c>
      <c r="H1733" s="4">
        <v>6.7145000000000001</v>
      </c>
      <c r="I1733" s="4">
        <v>7.8212000000000002</v>
      </c>
      <c r="J1733" s="4">
        <v>55.878999999999998</v>
      </c>
      <c r="K1733" s="4">
        <v>121.1641</v>
      </c>
      <c r="L1733" s="4">
        <v>127.5938</v>
      </c>
      <c r="M1733" s="4">
        <v>121.0938</v>
      </c>
      <c r="N1733" s="4">
        <v>3.0394000000000001</v>
      </c>
      <c r="O1733" s="4">
        <v>2.6840000000000002</v>
      </c>
      <c r="P1733" s="4">
        <v>2.7347999999999999</v>
      </c>
      <c r="Q1733" s="4">
        <v>2.7747000000000002</v>
      </c>
    </row>
    <row r="1734" spans="1:17" ht="15" customHeight="1" x14ac:dyDescent="0.2">
      <c r="A1734" s="3">
        <v>44686</v>
      </c>
      <c r="B1734" s="4">
        <v>14.1</v>
      </c>
      <c r="C1734" s="4">
        <v>2.2000000000000002</v>
      </c>
      <c r="D1734" s="4">
        <v>2.6</v>
      </c>
      <c r="E1734" s="4">
        <v>2.7</v>
      </c>
      <c r="F1734" s="4">
        <v>18.734999999999999</v>
      </c>
      <c r="G1734" s="4">
        <v>5.7834000000000003</v>
      </c>
      <c r="H1734" s="4">
        <v>6.7271000000000001</v>
      </c>
      <c r="I1734" s="4">
        <v>7.8346</v>
      </c>
      <c r="J1734" s="4">
        <v>56.259</v>
      </c>
      <c r="K1734" s="4">
        <v>121.5078</v>
      </c>
      <c r="L1734" s="4">
        <v>128</v>
      </c>
      <c r="M1734" s="4">
        <v>121.51560000000001</v>
      </c>
      <c r="N1734" s="4">
        <v>3.0024000000000002</v>
      </c>
      <c r="O1734" s="4">
        <v>2.6391</v>
      </c>
      <c r="P1734" s="4">
        <v>2.6911999999999998</v>
      </c>
      <c r="Q1734" s="4">
        <v>2.7324000000000002</v>
      </c>
    </row>
    <row r="1735" spans="1:17" ht="15" customHeight="1" x14ac:dyDescent="0.2">
      <c r="A1735" s="3">
        <v>44687</v>
      </c>
      <c r="B1735" s="4">
        <v>14.6</v>
      </c>
      <c r="C1735" s="4">
        <v>1</v>
      </c>
      <c r="D1735" s="4">
        <v>1.5</v>
      </c>
      <c r="E1735" s="4">
        <v>1.8</v>
      </c>
      <c r="F1735" s="4">
        <v>18.729399999999998</v>
      </c>
      <c r="G1735" s="4">
        <v>5.7834000000000003</v>
      </c>
      <c r="H1735" s="4">
        <v>6.7260999999999997</v>
      </c>
      <c r="I1735" s="4">
        <v>7.8330000000000002</v>
      </c>
      <c r="J1735" s="4">
        <v>55.774999999999999</v>
      </c>
      <c r="K1735" s="4">
        <v>121.2422</v>
      </c>
      <c r="L1735" s="4">
        <v>127.6953</v>
      </c>
      <c r="M1735" s="4">
        <v>121.1875</v>
      </c>
      <c r="N1735" s="4">
        <v>3.0474000000000001</v>
      </c>
      <c r="O1735" s="4">
        <v>2.6772</v>
      </c>
      <c r="P1735" s="4">
        <v>2.7267000000000001</v>
      </c>
      <c r="Q1735" s="4">
        <v>2.7671000000000001</v>
      </c>
    </row>
    <row r="1736" spans="1:17" ht="15" customHeight="1" x14ac:dyDescent="0.2">
      <c r="A1736" s="3">
        <v>44690</v>
      </c>
      <c r="B1736" s="4">
        <v>15.5</v>
      </c>
      <c r="C1736" s="4">
        <v>2.7</v>
      </c>
      <c r="D1736" s="4">
        <v>2.9</v>
      </c>
      <c r="E1736" s="4">
        <v>3.2</v>
      </c>
      <c r="F1736" s="4">
        <v>18.733899999999998</v>
      </c>
      <c r="G1736" s="4">
        <v>5.7866999999999997</v>
      </c>
      <c r="H1736" s="4">
        <v>6.7298</v>
      </c>
      <c r="I1736" s="4">
        <v>7.8368000000000002</v>
      </c>
      <c r="J1736" s="4">
        <v>55.877000000000002</v>
      </c>
      <c r="K1736" s="4">
        <v>121.3047</v>
      </c>
      <c r="L1736" s="4">
        <v>127.7813</v>
      </c>
      <c r="M1736" s="4">
        <v>121.2813</v>
      </c>
      <c r="N1736" s="4">
        <v>3.0375000000000001</v>
      </c>
      <c r="O1736" s="4">
        <v>2.6695000000000002</v>
      </c>
      <c r="P1736" s="4">
        <v>2.7178</v>
      </c>
      <c r="Q1736" s="4">
        <v>2.7578999999999998</v>
      </c>
    </row>
    <row r="1737" spans="1:17" ht="15" customHeight="1" x14ac:dyDescent="0.2">
      <c r="A1737" s="3">
        <v>44691</v>
      </c>
      <c r="B1737" s="4">
        <v>14.9</v>
      </c>
      <c r="C1737" s="4">
        <v>2.6</v>
      </c>
      <c r="D1737" s="4">
        <v>2.7</v>
      </c>
      <c r="E1737" s="4">
        <v>2.8</v>
      </c>
      <c r="F1737" s="4">
        <v>18.729299999999999</v>
      </c>
      <c r="G1737" s="4">
        <v>5.7857000000000003</v>
      </c>
      <c r="H1737" s="4">
        <v>6.7274000000000003</v>
      </c>
      <c r="I1737" s="4">
        <v>7.8337000000000003</v>
      </c>
      <c r="J1737" s="4">
        <v>55.454000000000001</v>
      </c>
      <c r="K1737" s="4">
        <v>120.9453</v>
      </c>
      <c r="L1737" s="4">
        <v>127.3672</v>
      </c>
      <c r="M1737" s="4">
        <v>120.8438</v>
      </c>
      <c r="N1737" s="4">
        <v>3.0769000000000002</v>
      </c>
      <c r="O1737" s="4">
        <v>2.7206999999999999</v>
      </c>
      <c r="P1737" s="4">
        <v>2.7658999999999998</v>
      </c>
      <c r="Q1737" s="4">
        <v>2.8041999999999998</v>
      </c>
    </row>
    <row r="1738" spans="1:17" ht="15" customHeight="1" x14ac:dyDescent="0.2">
      <c r="A1738" s="3">
        <v>44692</v>
      </c>
      <c r="B1738" s="4">
        <v>14.8</v>
      </c>
      <c r="C1738" s="4">
        <v>2.7</v>
      </c>
      <c r="D1738" s="4">
        <v>2.7</v>
      </c>
      <c r="E1738" s="4">
        <v>2.8</v>
      </c>
      <c r="F1738" s="4">
        <v>18.732099999999999</v>
      </c>
      <c r="G1738" s="4">
        <v>5.7882999999999996</v>
      </c>
      <c r="H1738" s="4">
        <v>6.7301000000000002</v>
      </c>
      <c r="I1738" s="4">
        <v>7.8362999999999996</v>
      </c>
      <c r="J1738" s="4">
        <v>55.454000000000001</v>
      </c>
      <c r="K1738" s="4">
        <v>120.9453</v>
      </c>
      <c r="L1738" s="4">
        <v>127.3672</v>
      </c>
      <c r="M1738" s="4">
        <v>120.8438</v>
      </c>
      <c r="N1738" s="4">
        <v>3.0764</v>
      </c>
      <c r="O1738" s="4">
        <v>2.7216999999999998</v>
      </c>
      <c r="P1738" s="4">
        <v>2.7667000000000002</v>
      </c>
      <c r="Q1738" s="4">
        <v>2.8047</v>
      </c>
    </row>
    <row r="1739" spans="1:17" ht="15" customHeight="1" x14ac:dyDescent="0.2">
      <c r="A1739" s="3">
        <v>44693</v>
      </c>
      <c r="B1739" s="4">
        <v>15.3</v>
      </c>
      <c r="C1739" s="4">
        <v>1.9</v>
      </c>
      <c r="D1739" s="4">
        <v>2.4</v>
      </c>
      <c r="E1739" s="4">
        <v>2.6</v>
      </c>
      <c r="F1739" s="4">
        <v>18.744199999999999</v>
      </c>
      <c r="G1739" s="4">
        <v>5.8002000000000002</v>
      </c>
      <c r="H1739" s="4">
        <v>6.7426000000000004</v>
      </c>
      <c r="I1739" s="4">
        <v>7.8491999999999997</v>
      </c>
      <c r="J1739" s="4">
        <v>55.683999999999997</v>
      </c>
      <c r="K1739" s="4">
        <v>121.3438</v>
      </c>
      <c r="L1739" s="4">
        <v>127.76560000000001</v>
      </c>
      <c r="M1739" s="4">
        <v>121.2188</v>
      </c>
      <c r="N1739" s="4">
        <v>3.0533000000000001</v>
      </c>
      <c r="O1739" s="4">
        <v>2.6690999999999998</v>
      </c>
      <c r="P1739" s="4">
        <v>2.7239</v>
      </c>
      <c r="Q1739" s="4">
        <v>2.7671999999999999</v>
      </c>
    </row>
    <row r="1740" spans="1:17" ht="15" customHeight="1" x14ac:dyDescent="0.2">
      <c r="A1740" s="3">
        <v>44694</v>
      </c>
      <c r="B1740" s="4">
        <v>15.4</v>
      </c>
      <c r="C1740" s="4">
        <v>1.4</v>
      </c>
      <c r="D1740" s="4">
        <v>1.9</v>
      </c>
      <c r="E1740" s="4">
        <v>2.1</v>
      </c>
      <c r="F1740" s="4">
        <v>18.7486</v>
      </c>
      <c r="G1740" s="4">
        <v>5.8051000000000004</v>
      </c>
      <c r="H1740" s="4">
        <v>6.7481</v>
      </c>
      <c r="I1740" s="4">
        <v>7.8548</v>
      </c>
      <c r="J1740" s="4">
        <v>55.78</v>
      </c>
      <c r="K1740" s="4">
        <v>121.5703</v>
      </c>
      <c r="L1740" s="4">
        <v>128.0078</v>
      </c>
      <c r="M1740" s="4">
        <v>121.45310000000001</v>
      </c>
      <c r="N1740" s="4">
        <v>3.0438999999999998</v>
      </c>
      <c r="O1740" s="4">
        <v>2.6387</v>
      </c>
      <c r="P1740" s="4">
        <v>2.6972999999999998</v>
      </c>
      <c r="Q1740" s="4">
        <v>2.7433000000000001</v>
      </c>
    </row>
    <row r="1741" spans="1:17" ht="15" customHeight="1" x14ac:dyDescent="0.2">
      <c r="A1741" s="3">
        <v>44697</v>
      </c>
      <c r="B1741" s="4">
        <v>17.100000000000001</v>
      </c>
      <c r="C1741" s="4">
        <v>2.5</v>
      </c>
      <c r="D1741" s="4">
        <v>2.9</v>
      </c>
      <c r="E1741" s="4">
        <v>3.4</v>
      </c>
      <c r="F1741" s="4">
        <v>18.750599999999999</v>
      </c>
      <c r="G1741" s="4">
        <v>5.8086000000000002</v>
      </c>
      <c r="H1741" s="4">
        <v>6.7519999999999998</v>
      </c>
      <c r="I1741" s="4">
        <v>7.8585000000000003</v>
      </c>
      <c r="J1741" s="4">
        <v>55.738</v>
      </c>
      <c r="K1741" s="4">
        <v>121.6563</v>
      </c>
      <c r="L1741" s="4">
        <v>128.1172</v>
      </c>
      <c r="M1741" s="4">
        <v>121.5313</v>
      </c>
      <c r="N1741" s="4">
        <v>3.0474000000000001</v>
      </c>
      <c r="O1741" s="4">
        <v>2.6278000000000001</v>
      </c>
      <c r="P1741" s="4">
        <v>2.6858</v>
      </c>
      <c r="Q1741" s="4">
        <v>2.7357999999999998</v>
      </c>
    </row>
    <row r="1742" spans="1:17" ht="15" customHeight="1" x14ac:dyDescent="0.2">
      <c r="A1742" s="3">
        <v>44698</v>
      </c>
      <c r="B1742" s="4">
        <v>16</v>
      </c>
      <c r="C1742" s="4">
        <v>0.8</v>
      </c>
      <c r="D1742" s="4">
        <v>1.5</v>
      </c>
      <c r="E1742" s="4">
        <v>2</v>
      </c>
      <c r="F1742" s="4">
        <v>18.7559</v>
      </c>
      <c r="G1742" s="4">
        <v>5.8125</v>
      </c>
      <c r="H1742" s="4">
        <v>6.7561</v>
      </c>
      <c r="I1742" s="4">
        <v>7.8627000000000002</v>
      </c>
      <c r="J1742" s="4">
        <v>55.887999999999998</v>
      </c>
      <c r="K1742" s="4">
        <v>121.7891</v>
      </c>
      <c r="L1742" s="4">
        <v>128.2422</v>
      </c>
      <c r="M1742" s="4">
        <v>121.6563</v>
      </c>
      <c r="N1742" s="4">
        <v>3.0329000000000002</v>
      </c>
      <c r="O1742" s="4">
        <v>2.6103999999999998</v>
      </c>
      <c r="P1742" s="4">
        <v>2.6724999999999999</v>
      </c>
      <c r="Q1742" s="4">
        <v>2.7233000000000001</v>
      </c>
    </row>
    <row r="1743" spans="1:17" ht="15" customHeight="1" x14ac:dyDescent="0.2">
      <c r="A1743" s="3">
        <v>44699</v>
      </c>
      <c r="B1743" s="4">
        <v>15.5</v>
      </c>
      <c r="C1743" s="4">
        <v>1.7</v>
      </c>
      <c r="D1743" s="4">
        <v>2.2000000000000002</v>
      </c>
      <c r="E1743" s="4">
        <v>2.6</v>
      </c>
      <c r="F1743" s="4">
        <v>18.762599999999999</v>
      </c>
      <c r="G1743" s="4">
        <v>5.8150000000000004</v>
      </c>
      <c r="H1743" s="4">
        <v>6.7588999999999997</v>
      </c>
      <c r="I1743" s="4">
        <v>7.8659999999999997</v>
      </c>
      <c r="J1743" s="4">
        <v>56.118000000000002</v>
      </c>
      <c r="K1743" s="4">
        <v>121.7734</v>
      </c>
      <c r="L1743" s="4">
        <v>128.2578</v>
      </c>
      <c r="M1743" s="4">
        <v>121.70310000000001</v>
      </c>
      <c r="N1743" s="4">
        <v>3.0108999999999999</v>
      </c>
      <c r="O1743" s="4">
        <v>2.6135999999999999</v>
      </c>
      <c r="P1743" s="4">
        <v>2.6716000000000002</v>
      </c>
      <c r="Q1743" s="4">
        <v>2.7191000000000001</v>
      </c>
    </row>
    <row r="1744" spans="1:17" ht="15" customHeight="1" x14ac:dyDescent="0.2">
      <c r="A1744" s="3">
        <v>44700</v>
      </c>
      <c r="B1744" s="4">
        <v>16</v>
      </c>
      <c r="C1744" s="4">
        <v>2.5</v>
      </c>
      <c r="D1744" s="4">
        <v>3.2</v>
      </c>
      <c r="E1744" s="4">
        <v>3.7</v>
      </c>
      <c r="F1744" s="4">
        <v>18.7652</v>
      </c>
      <c r="G1744" s="4">
        <v>5.8201000000000001</v>
      </c>
      <c r="H1744" s="4">
        <v>6.7625999999999999</v>
      </c>
      <c r="I1744" s="4">
        <v>7.8685999999999998</v>
      </c>
      <c r="J1744" s="4">
        <v>55.789000000000001</v>
      </c>
      <c r="K1744" s="4">
        <v>121.4922</v>
      </c>
      <c r="L1744" s="4">
        <v>127.9063</v>
      </c>
      <c r="M1744" s="4">
        <v>121.29689999999999</v>
      </c>
      <c r="N1744" s="4">
        <v>3.0402999999999998</v>
      </c>
      <c r="O1744" s="4">
        <v>2.6556000000000002</v>
      </c>
      <c r="P1744" s="4">
        <v>2.7141000000000002</v>
      </c>
      <c r="Q1744" s="4">
        <v>2.7629000000000001</v>
      </c>
    </row>
    <row r="1745" spans="1:17" ht="15" customHeight="1" x14ac:dyDescent="0.2">
      <c r="A1745" s="3">
        <v>44701</v>
      </c>
      <c r="B1745" s="4">
        <v>12.3</v>
      </c>
      <c r="C1745" s="4">
        <v>-0.4</v>
      </c>
      <c r="D1745" s="4">
        <v>0.2</v>
      </c>
      <c r="E1745" s="4">
        <v>0.7</v>
      </c>
      <c r="F1745" s="4">
        <v>18.777200000000001</v>
      </c>
      <c r="G1745" s="4">
        <v>5.8249000000000004</v>
      </c>
      <c r="H1745" s="4">
        <v>6.7685000000000004</v>
      </c>
      <c r="I1745" s="4">
        <v>7.8754999999999997</v>
      </c>
      <c r="J1745" s="4">
        <v>56.329000000000001</v>
      </c>
      <c r="K1745" s="4">
        <v>121.7109</v>
      </c>
      <c r="L1745" s="4">
        <v>128.1875</v>
      </c>
      <c r="M1745" s="4">
        <v>121.625</v>
      </c>
      <c r="N1745" s="4">
        <v>2.9893999999999998</v>
      </c>
      <c r="O1745" s="4">
        <v>2.6263999999999998</v>
      </c>
      <c r="P1745" s="4">
        <v>2.6831</v>
      </c>
      <c r="Q1745" s="4">
        <v>2.7294</v>
      </c>
    </row>
    <row r="1746" spans="1:17" ht="15" customHeight="1" x14ac:dyDescent="0.2">
      <c r="A1746" s="3">
        <v>44704</v>
      </c>
      <c r="B1746" s="4">
        <v>15.4</v>
      </c>
      <c r="C1746" s="4">
        <v>2.2999999999999998</v>
      </c>
      <c r="D1746" s="4">
        <v>3</v>
      </c>
      <c r="E1746" s="4">
        <v>3.9</v>
      </c>
      <c r="F1746" s="4">
        <v>18.778099999999998</v>
      </c>
      <c r="G1746" s="4">
        <v>5.8261000000000003</v>
      </c>
      <c r="H1746" s="4">
        <v>6.7693000000000003</v>
      </c>
      <c r="I1746" s="4">
        <v>7.8757000000000001</v>
      </c>
      <c r="J1746" s="4">
        <v>56.222999999999999</v>
      </c>
      <c r="K1746" s="4">
        <v>121.5625</v>
      </c>
      <c r="L1746" s="4">
        <v>128.03129999999999</v>
      </c>
      <c r="M1746" s="4">
        <v>121.4375</v>
      </c>
      <c r="N1746" s="4">
        <v>2.9988999999999999</v>
      </c>
      <c r="O1746" s="4">
        <v>2.6478999999999999</v>
      </c>
      <c r="P1746" s="4">
        <v>2.7016</v>
      </c>
      <c r="Q1746" s="4">
        <v>2.7494000000000001</v>
      </c>
    </row>
    <row r="1747" spans="1:17" ht="15" customHeight="1" x14ac:dyDescent="0.2">
      <c r="A1747" s="3">
        <v>44705</v>
      </c>
      <c r="B1747" s="4">
        <v>15.3</v>
      </c>
      <c r="C1747" s="4">
        <v>2.6</v>
      </c>
      <c r="D1747" s="4">
        <v>3.2</v>
      </c>
      <c r="E1747" s="4">
        <v>4.0999999999999996</v>
      </c>
      <c r="F1747" s="4">
        <v>18.785599999999999</v>
      </c>
      <c r="G1747" s="4">
        <v>5.8315000000000001</v>
      </c>
      <c r="H1747" s="4">
        <v>6.7755999999999998</v>
      </c>
      <c r="I1747" s="4">
        <v>7.8823999999999996</v>
      </c>
      <c r="J1747" s="4">
        <v>56.503</v>
      </c>
      <c r="K1747" s="4">
        <v>121.8438</v>
      </c>
      <c r="L1747" s="4">
        <v>128.34379999999999</v>
      </c>
      <c r="M1747" s="4">
        <v>121.75</v>
      </c>
      <c r="N1747" s="4">
        <v>2.9723999999999999</v>
      </c>
      <c r="O1747" s="4">
        <v>2.6101000000000001</v>
      </c>
      <c r="P1747" s="4">
        <v>2.6671999999999998</v>
      </c>
      <c r="Q1747" s="4">
        <v>2.7176</v>
      </c>
    </row>
    <row r="1748" spans="1:17" ht="15" customHeight="1" x14ac:dyDescent="0.2">
      <c r="A1748" s="3">
        <v>44706</v>
      </c>
      <c r="B1748" s="4">
        <v>14.9</v>
      </c>
      <c r="C1748" s="4">
        <v>2.4</v>
      </c>
      <c r="D1748" s="4">
        <v>2.8</v>
      </c>
      <c r="E1748" s="4">
        <v>3.5</v>
      </c>
      <c r="F1748" s="4">
        <v>18.791399999999999</v>
      </c>
      <c r="G1748" s="4">
        <v>5.8365999999999998</v>
      </c>
      <c r="H1748" s="4">
        <v>6.7816000000000001</v>
      </c>
      <c r="I1748" s="4">
        <v>7.8887</v>
      </c>
      <c r="J1748" s="4">
        <v>56.682000000000002</v>
      </c>
      <c r="K1748" s="4">
        <v>122.0938</v>
      </c>
      <c r="L1748" s="4">
        <v>128.6328</v>
      </c>
      <c r="M1748" s="4">
        <v>122.0313</v>
      </c>
      <c r="N1748" s="4">
        <v>2.9554</v>
      </c>
      <c r="O1748" s="4">
        <v>2.5766</v>
      </c>
      <c r="P1748" s="4">
        <v>2.6356000000000002</v>
      </c>
      <c r="Q1748" s="4">
        <v>2.6890999999999998</v>
      </c>
    </row>
    <row r="1749" spans="1:17" ht="15" customHeight="1" x14ac:dyDescent="0.2">
      <c r="A1749" s="3">
        <v>44707</v>
      </c>
      <c r="B1749" s="4">
        <v>15.7</v>
      </c>
      <c r="C1749" s="4">
        <v>0.8</v>
      </c>
      <c r="D1749" s="4">
        <v>1.6</v>
      </c>
      <c r="E1749" s="4">
        <v>2.5</v>
      </c>
      <c r="F1749" s="4">
        <v>18.814800000000002</v>
      </c>
      <c r="G1749" s="4">
        <v>5.8540000000000001</v>
      </c>
      <c r="H1749" s="4">
        <v>6.8023999999999996</v>
      </c>
      <c r="I1749" s="4">
        <v>7.9114000000000004</v>
      </c>
      <c r="J1749" s="4">
        <v>57.578000000000003</v>
      </c>
      <c r="K1749" s="4">
        <v>123.0625</v>
      </c>
      <c r="L1749" s="4">
        <v>129.7422</v>
      </c>
      <c r="M1749" s="4">
        <v>123.1875</v>
      </c>
      <c r="N1749" s="4">
        <v>2.8719000000000001</v>
      </c>
      <c r="O1749" s="4">
        <v>2.4472</v>
      </c>
      <c r="P1749" s="4">
        <v>2.5142000000000002</v>
      </c>
      <c r="Q1749" s="4">
        <v>2.5722</v>
      </c>
    </row>
    <row r="1750" spans="1:17" ht="15" customHeight="1" x14ac:dyDescent="0.2">
      <c r="A1750" s="3">
        <v>44708</v>
      </c>
      <c r="B1750" s="4">
        <v>12.4</v>
      </c>
      <c r="C1750" s="4">
        <v>-2.2000000000000002</v>
      </c>
      <c r="D1750" s="4">
        <v>-1.2</v>
      </c>
      <c r="E1750" s="4">
        <v>-0.1</v>
      </c>
      <c r="F1750" s="4">
        <v>18.805700000000002</v>
      </c>
      <c r="G1750" s="4">
        <v>5.8497000000000003</v>
      </c>
      <c r="H1750" s="4">
        <v>6.7957000000000001</v>
      </c>
      <c r="I1750" s="4">
        <v>7.9036</v>
      </c>
      <c r="J1750" s="4">
        <v>56.88</v>
      </c>
      <c r="K1750" s="4">
        <v>122.3516</v>
      </c>
      <c r="L1750" s="4">
        <v>128.9453</v>
      </c>
      <c r="M1750" s="4">
        <v>122.375</v>
      </c>
      <c r="N1750" s="4">
        <v>2.9354</v>
      </c>
      <c r="O1750" s="4">
        <v>2.5453999999999999</v>
      </c>
      <c r="P1750" s="4">
        <v>2.6040999999999999</v>
      </c>
      <c r="Q1750" s="4">
        <v>2.6558999999999999</v>
      </c>
    </row>
    <row r="1751" spans="1:17" ht="15" customHeight="1" x14ac:dyDescent="0.2">
      <c r="A1751" s="3">
        <v>44711</v>
      </c>
      <c r="B1751" s="4">
        <v>15.5</v>
      </c>
      <c r="C1751" s="4">
        <v>0.9</v>
      </c>
      <c r="D1751" s="4">
        <v>1.5</v>
      </c>
      <c r="E1751" s="4">
        <v>2.5</v>
      </c>
      <c r="F1751" s="4">
        <v>18.796299999999999</v>
      </c>
      <c r="G1751" s="4">
        <v>5.8483999999999998</v>
      </c>
      <c r="H1751" s="4">
        <v>6.7927</v>
      </c>
      <c r="I1751" s="4">
        <v>7.8994</v>
      </c>
      <c r="J1751" s="4">
        <v>56.168999999999997</v>
      </c>
      <c r="K1751" s="4">
        <v>121.95310000000001</v>
      </c>
      <c r="L1751" s="4">
        <v>128.46879999999999</v>
      </c>
      <c r="M1751" s="4">
        <v>121.8438</v>
      </c>
      <c r="N1751" s="4">
        <v>3.0007999999999999</v>
      </c>
      <c r="O1751" s="4">
        <v>2.6012</v>
      </c>
      <c r="P1751" s="4">
        <v>2.6583999999999999</v>
      </c>
      <c r="Q1751" s="4">
        <v>2.7113</v>
      </c>
    </row>
    <row r="1752" spans="1:17" ht="15" customHeight="1" x14ac:dyDescent="0.2">
      <c r="A1752" s="3">
        <v>44712</v>
      </c>
      <c r="B1752" s="4">
        <v>15.5</v>
      </c>
      <c r="C1752" s="4">
        <v>1</v>
      </c>
      <c r="D1752" s="4">
        <v>1.6</v>
      </c>
      <c r="E1752" s="4">
        <v>2.5</v>
      </c>
      <c r="F1752" s="4">
        <v>18.798999999999999</v>
      </c>
      <c r="G1752" s="4">
        <v>5.851</v>
      </c>
      <c r="H1752" s="4">
        <v>6.7953000000000001</v>
      </c>
      <c r="I1752" s="4">
        <v>7.9020000000000001</v>
      </c>
      <c r="J1752" s="4">
        <v>56.168999999999997</v>
      </c>
      <c r="K1752" s="4">
        <v>121.95310000000001</v>
      </c>
      <c r="L1752" s="4">
        <v>128.46879999999999</v>
      </c>
      <c r="M1752" s="4">
        <v>121.8438</v>
      </c>
      <c r="N1752" s="4">
        <v>3.0005000000000002</v>
      </c>
      <c r="O1752" s="4">
        <v>2.6021999999999998</v>
      </c>
      <c r="P1752" s="4">
        <v>2.6593</v>
      </c>
      <c r="Q1752" s="4">
        <v>2.7118000000000002</v>
      </c>
    </row>
    <row r="1753" spans="1:17" ht="15" customHeight="1" x14ac:dyDescent="0.2">
      <c r="A1753" s="3">
        <v>44713</v>
      </c>
      <c r="B1753" s="4">
        <v>12.3</v>
      </c>
      <c r="C1753" s="4">
        <v>-2.2000000000000002</v>
      </c>
      <c r="D1753" s="4">
        <v>-0.4</v>
      </c>
      <c r="E1753" s="4">
        <v>0.7</v>
      </c>
      <c r="F1753" s="4">
        <v>18.800799999999999</v>
      </c>
      <c r="G1753" s="4">
        <v>5.8517999999999999</v>
      </c>
      <c r="H1753" s="4">
        <v>6.7946</v>
      </c>
      <c r="I1753" s="4">
        <v>7.9009999999999998</v>
      </c>
      <c r="J1753" s="4">
        <v>56.122</v>
      </c>
      <c r="K1753" s="4">
        <v>121.76560000000001</v>
      </c>
      <c r="L1753" s="4">
        <v>128.1875</v>
      </c>
      <c r="M1753" s="4">
        <v>121.5625</v>
      </c>
      <c r="N1753" s="4">
        <v>3.0045000000000002</v>
      </c>
      <c r="O1753" s="4">
        <v>2.6291000000000002</v>
      </c>
      <c r="P1753" s="4">
        <v>2.6919</v>
      </c>
      <c r="Q1753" s="4">
        <v>2.7414999999999998</v>
      </c>
    </row>
    <row r="1754" spans="1:17" ht="15" customHeight="1" x14ac:dyDescent="0.2">
      <c r="A1754" s="3">
        <v>44714</v>
      </c>
      <c r="B1754" s="4">
        <v>17.100000000000001</v>
      </c>
      <c r="C1754" s="4">
        <v>2.2000000000000002</v>
      </c>
      <c r="D1754" s="4">
        <v>4.5</v>
      </c>
      <c r="E1754" s="4">
        <v>5.5</v>
      </c>
      <c r="F1754" s="4">
        <v>18.800599999999999</v>
      </c>
      <c r="G1754" s="4">
        <v>5.8560999999999996</v>
      </c>
      <c r="H1754" s="4">
        <v>6.7968000000000002</v>
      </c>
      <c r="I1754" s="4">
        <v>7.9024000000000001</v>
      </c>
      <c r="J1754" s="4">
        <v>55.639000000000003</v>
      </c>
      <c r="K1754" s="4">
        <v>121.4063</v>
      </c>
      <c r="L1754" s="4">
        <v>127.7109</v>
      </c>
      <c r="M1754" s="4">
        <v>121.0625</v>
      </c>
      <c r="N1754" s="4">
        <v>3.0485000000000002</v>
      </c>
      <c r="O1754" s="4">
        <v>2.6817000000000002</v>
      </c>
      <c r="P1754" s="4">
        <v>2.7483</v>
      </c>
      <c r="Q1754" s="4">
        <v>2.7949999999999999</v>
      </c>
    </row>
    <row r="1755" spans="1:17" ht="15" customHeight="1" x14ac:dyDescent="0.2">
      <c r="A1755" s="3">
        <v>44715</v>
      </c>
      <c r="B1755" s="4">
        <v>14.7</v>
      </c>
      <c r="C1755" s="4">
        <v>0.9</v>
      </c>
      <c r="D1755" s="4">
        <v>2.7</v>
      </c>
      <c r="E1755" s="4">
        <v>4</v>
      </c>
      <c r="F1755" s="4">
        <v>18.800699999999999</v>
      </c>
      <c r="G1755" s="4">
        <v>5.8548999999999998</v>
      </c>
      <c r="H1755" s="4">
        <v>6.7952000000000004</v>
      </c>
      <c r="I1755" s="4">
        <v>7.9001000000000001</v>
      </c>
      <c r="J1755" s="4">
        <v>55.491</v>
      </c>
      <c r="K1755" s="4">
        <v>121.0234</v>
      </c>
      <c r="L1755" s="4">
        <v>127.3516</v>
      </c>
      <c r="M1755" s="4">
        <v>120.6875</v>
      </c>
      <c r="N1755" s="4">
        <v>3.0621</v>
      </c>
      <c r="O1755" s="4">
        <v>2.7357</v>
      </c>
      <c r="P1755" s="4">
        <v>2.7898999999999998</v>
      </c>
      <c r="Q1755" s="4">
        <v>2.8346</v>
      </c>
    </row>
    <row r="1756" spans="1:17" ht="15" customHeight="1" x14ac:dyDescent="0.2">
      <c r="A1756" s="3">
        <v>44718</v>
      </c>
      <c r="B1756" s="4">
        <v>12.3</v>
      </c>
      <c r="C1756" s="4">
        <v>-2</v>
      </c>
      <c r="D1756" s="4">
        <v>0.2</v>
      </c>
      <c r="E1756" s="4">
        <v>1.2</v>
      </c>
      <c r="F1756" s="4">
        <v>18.816199999999998</v>
      </c>
      <c r="G1756" s="4">
        <v>5.8635000000000002</v>
      </c>
      <c r="H1756" s="4">
        <v>6.8055000000000003</v>
      </c>
      <c r="I1756" s="4">
        <v>7.9119000000000002</v>
      </c>
      <c r="J1756" s="4">
        <v>56.222999999999999</v>
      </c>
      <c r="K1756" s="4">
        <v>121.625</v>
      </c>
      <c r="L1756" s="4">
        <v>128</v>
      </c>
      <c r="M1756" s="4">
        <v>121.39060000000001</v>
      </c>
      <c r="N1756" s="4">
        <v>2.9929999999999999</v>
      </c>
      <c r="O1756" s="4">
        <v>2.6535000000000002</v>
      </c>
      <c r="P1756" s="4">
        <v>2.7174</v>
      </c>
      <c r="Q1756" s="4">
        <v>2.7621000000000002</v>
      </c>
    </row>
    <row r="1757" spans="1:17" ht="15" customHeight="1" x14ac:dyDescent="0.2">
      <c r="A1757" s="3">
        <v>44719</v>
      </c>
      <c r="B1757" s="4">
        <v>12.2</v>
      </c>
      <c r="C1757" s="4">
        <v>-1.9</v>
      </c>
      <c r="D1757" s="4">
        <v>0.3</v>
      </c>
      <c r="E1757" s="4">
        <v>1.3</v>
      </c>
      <c r="F1757" s="4">
        <v>18.818899999999999</v>
      </c>
      <c r="G1757" s="4">
        <v>5.8661000000000003</v>
      </c>
      <c r="H1757" s="4">
        <v>6.8080999999999996</v>
      </c>
      <c r="I1757" s="4">
        <v>7.9145000000000003</v>
      </c>
      <c r="J1757" s="4">
        <v>56.222999999999999</v>
      </c>
      <c r="K1757" s="4">
        <v>121.625</v>
      </c>
      <c r="L1757" s="4">
        <v>128</v>
      </c>
      <c r="M1757" s="4">
        <v>121.39060000000001</v>
      </c>
      <c r="N1757" s="4">
        <v>2.9923999999999999</v>
      </c>
      <c r="O1757" s="4">
        <v>2.6545999999999998</v>
      </c>
      <c r="P1757" s="4">
        <v>2.7181999999999999</v>
      </c>
      <c r="Q1757" s="4">
        <v>2.7625999999999999</v>
      </c>
    </row>
    <row r="1758" spans="1:17" ht="15" customHeight="1" x14ac:dyDescent="0.2">
      <c r="A1758" s="3">
        <v>44720</v>
      </c>
      <c r="B1758" s="4">
        <v>13.7</v>
      </c>
      <c r="C1758" s="4">
        <v>-1</v>
      </c>
      <c r="D1758" s="4">
        <v>1</v>
      </c>
      <c r="E1758" s="4">
        <v>2.2000000000000002</v>
      </c>
      <c r="F1758" s="4">
        <v>18.812899999999999</v>
      </c>
      <c r="G1758" s="4">
        <v>5.8647</v>
      </c>
      <c r="H1758" s="4">
        <v>6.8055000000000003</v>
      </c>
      <c r="I1758" s="4">
        <v>7.9109999999999996</v>
      </c>
      <c r="J1758" s="4">
        <v>55.716000000000001</v>
      </c>
      <c r="K1758" s="4">
        <v>121.2188</v>
      </c>
      <c r="L1758" s="4">
        <v>127.5625</v>
      </c>
      <c r="M1758" s="4">
        <v>120.92189999999999</v>
      </c>
      <c r="N1758" s="4">
        <v>3.0396000000000001</v>
      </c>
      <c r="O1758" s="4">
        <v>2.7115999999999998</v>
      </c>
      <c r="P1758" s="4">
        <v>2.7685</v>
      </c>
      <c r="Q1758" s="4">
        <v>2.8117999999999999</v>
      </c>
    </row>
    <row r="1759" spans="1:17" ht="15" customHeight="1" x14ac:dyDescent="0.2">
      <c r="A1759" s="3">
        <v>44721</v>
      </c>
      <c r="B1759" s="4">
        <v>15.9</v>
      </c>
      <c r="C1759" s="4">
        <v>1</v>
      </c>
      <c r="D1759" s="4">
        <v>3.1</v>
      </c>
      <c r="E1759" s="4">
        <v>4.5</v>
      </c>
      <c r="F1759" s="4">
        <v>18.8184</v>
      </c>
      <c r="G1759" s="4">
        <v>5.8715000000000002</v>
      </c>
      <c r="H1759" s="4">
        <v>6.8117000000000001</v>
      </c>
      <c r="I1759" s="4">
        <v>7.9166999999999996</v>
      </c>
      <c r="J1759" s="4">
        <v>55.564</v>
      </c>
      <c r="K1759" s="4">
        <v>121.10939999999999</v>
      </c>
      <c r="L1759" s="4">
        <v>127.42189999999999</v>
      </c>
      <c r="M1759" s="4">
        <v>120.75</v>
      </c>
      <c r="N1759" s="4">
        <v>3.0525000000000002</v>
      </c>
      <c r="O1759" s="4">
        <v>2.7296999999999998</v>
      </c>
      <c r="P1759" s="4">
        <v>2.7869999999999999</v>
      </c>
      <c r="Q1759" s="4">
        <v>2.8313000000000001</v>
      </c>
    </row>
    <row r="1760" spans="1:17" ht="15" customHeight="1" x14ac:dyDescent="0.2">
      <c r="A1760" s="3">
        <v>44722</v>
      </c>
      <c r="B1760" s="4">
        <v>9.1999999999999993</v>
      </c>
      <c r="C1760" s="4">
        <v>-1.5</v>
      </c>
      <c r="D1760" s="4">
        <v>0.2</v>
      </c>
      <c r="E1760" s="4">
        <v>1</v>
      </c>
      <c r="F1760" s="4">
        <v>18.834700000000002</v>
      </c>
      <c r="G1760" s="4">
        <v>5.8773999999999997</v>
      </c>
      <c r="H1760" s="4">
        <v>6.8190999999999997</v>
      </c>
      <c r="I1760" s="4">
        <v>7.9253999999999998</v>
      </c>
      <c r="J1760" s="4">
        <v>56.345999999999997</v>
      </c>
      <c r="K1760" s="4">
        <v>121.4375</v>
      </c>
      <c r="L1760" s="4">
        <v>127.82810000000001</v>
      </c>
      <c r="M1760" s="4">
        <v>121.2188</v>
      </c>
      <c r="N1760" s="4">
        <v>2.9788999999999999</v>
      </c>
      <c r="O1760" s="4">
        <v>2.6854</v>
      </c>
      <c r="P1760" s="4">
        <v>2.7418999999999998</v>
      </c>
      <c r="Q1760" s="4">
        <v>2.7831999999999999</v>
      </c>
    </row>
    <row r="1761" spans="1:17" ht="15" customHeight="1" x14ac:dyDescent="0.2">
      <c r="A1761" s="3">
        <v>44725</v>
      </c>
      <c r="B1761" s="4">
        <v>14.5</v>
      </c>
      <c r="C1761" s="4">
        <v>-1.3</v>
      </c>
      <c r="D1761" s="4">
        <v>1</v>
      </c>
      <c r="E1761" s="4">
        <v>2.5</v>
      </c>
      <c r="F1761" s="4">
        <v>18.817399999999999</v>
      </c>
      <c r="G1761" s="4">
        <v>5.8769</v>
      </c>
      <c r="H1761" s="4">
        <v>6.8163</v>
      </c>
      <c r="I1761" s="4">
        <v>7.9203000000000001</v>
      </c>
      <c r="J1761" s="4">
        <v>55.19</v>
      </c>
      <c r="K1761" s="4">
        <v>121.125</v>
      </c>
      <c r="L1761" s="4">
        <v>127.3672</v>
      </c>
      <c r="M1761" s="4">
        <v>120.625</v>
      </c>
      <c r="N1761" s="4">
        <v>3.0870000000000002</v>
      </c>
      <c r="O1761" s="4">
        <v>2.7294999999999998</v>
      </c>
      <c r="P1761" s="4">
        <v>2.7949000000000002</v>
      </c>
      <c r="Q1761" s="4">
        <v>2.8454000000000002</v>
      </c>
    </row>
    <row r="1762" spans="1:17" ht="15" customHeight="1" x14ac:dyDescent="0.2">
      <c r="A1762" s="3">
        <v>44726</v>
      </c>
      <c r="B1762" s="4">
        <v>13.9</v>
      </c>
      <c r="C1762" s="4">
        <v>-1</v>
      </c>
      <c r="D1762" s="4">
        <v>1.2</v>
      </c>
      <c r="E1762" s="4">
        <v>2.4</v>
      </c>
      <c r="F1762" s="4">
        <v>18.814499999999999</v>
      </c>
      <c r="G1762" s="4">
        <v>5.8771000000000004</v>
      </c>
      <c r="H1762" s="4">
        <v>6.8152999999999997</v>
      </c>
      <c r="I1762" s="4">
        <v>7.9188000000000001</v>
      </c>
      <c r="J1762" s="4">
        <v>54.87</v>
      </c>
      <c r="K1762" s="4">
        <v>120.875</v>
      </c>
      <c r="L1762" s="4">
        <v>127.0625</v>
      </c>
      <c r="M1762" s="4">
        <v>120.3125</v>
      </c>
      <c r="N1762" s="4">
        <v>3.117</v>
      </c>
      <c r="O1762" s="4">
        <v>2.7650999999999999</v>
      </c>
      <c r="P1762" s="4">
        <v>2.8302999999999998</v>
      </c>
      <c r="Q1762" s="4">
        <v>2.8786</v>
      </c>
    </row>
    <row r="1763" spans="1:17" ht="15" customHeight="1" x14ac:dyDescent="0.2">
      <c r="A1763" s="3">
        <v>44727</v>
      </c>
      <c r="B1763" s="4">
        <v>15</v>
      </c>
      <c r="C1763" s="4">
        <v>-0.6</v>
      </c>
      <c r="D1763" s="4">
        <v>1.7</v>
      </c>
      <c r="E1763" s="4">
        <v>3.2</v>
      </c>
      <c r="F1763" s="4">
        <v>18.8094</v>
      </c>
      <c r="G1763" s="4">
        <v>5.8769</v>
      </c>
      <c r="H1763" s="4">
        <v>6.8139000000000003</v>
      </c>
      <c r="I1763" s="4">
        <v>7.9165000000000001</v>
      </c>
      <c r="J1763" s="4">
        <v>54.430999999999997</v>
      </c>
      <c r="K1763" s="4">
        <v>120.5938</v>
      </c>
      <c r="L1763" s="4">
        <v>126.7266</v>
      </c>
      <c r="M1763" s="4">
        <v>119.9375</v>
      </c>
      <c r="N1763" s="4">
        <v>3.1585999999999999</v>
      </c>
      <c r="O1763" s="4">
        <v>2.8050000000000002</v>
      </c>
      <c r="P1763" s="4">
        <v>2.8693</v>
      </c>
      <c r="Q1763" s="4">
        <v>2.9184000000000001</v>
      </c>
    </row>
    <row r="1764" spans="1:17" ht="15" customHeight="1" x14ac:dyDescent="0.2">
      <c r="A1764" s="3">
        <v>44728</v>
      </c>
      <c r="B1764" s="4">
        <v>14.2</v>
      </c>
      <c r="C1764" s="4">
        <v>-0.9</v>
      </c>
      <c r="D1764" s="4">
        <v>1.2</v>
      </c>
      <c r="E1764" s="4">
        <v>2.7</v>
      </c>
      <c r="F1764" s="4">
        <v>18.815000000000001</v>
      </c>
      <c r="G1764" s="4">
        <v>5.8834999999999997</v>
      </c>
      <c r="H1764" s="4">
        <v>6.8201000000000001</v>
      </c>
      <c r="I1764" s="4">
        <v>7.9222999999999999</v>
      </c>
      <c r="J1764" s="4">
        <v>54.281999999999996</v>
      </c>
      <c r="K1764" s="4">
        <v>120.4688</v>
      </c>
      <c r="L1764" s="4">
        <v>126.5938</v>
      </c>
      <c r="M1764" s="4">
        <v>119.7813</v>
      </c>
      <c r="N1764" s="4">
        <v>3.1715</v>
      </c>
      <c r="O1764" s="4">
        <v>2.8252999999999999</v>
      </c>
      <c r="P1764" s="4">
        <v>2.8868999999999998</v>
      </c>
      <c r="Q1764" s="4">
        <v>2.9363000000000001</v>
      </c>
    </row>
    <row r="1765" spans="1:17" ht="15" customHeight="1" x14ac:dyDescent="0.2">
      <c r="A1765" s="3">
        <v>44729</v>
      </c>
      <c r="B1765" s="4">
        <v>13.2</v>
      </c>
      <c r="C1765" s="4">
        <v>-0.6</v>
      </c>
      <c r="D1765" s="4">
        <v>1.4</v>
      </c>
      <c r="E1765" s="4">
        <v>3</v>
      </c>
      <c r="F1765" s="4">
        <v>18.821300000000001</v>
      </c>
      <c r="G1765" s="4">
        <v>5.8860000000000001</v>
      </c>
      <c r="H1765" s="4">
        <v>6.8228999999999997</v>
      </c>
      <c r="I1765" s="4">
        <v>7.9253999999999998</v>
      </c>
      <c r="J1765" s="4">
        <v>54.484999999999999</v>
      </c>
      <c r="K1765" s="4">
        <v>120.45310000000001</v>
      </c>
      <c r="L1765" s="4">
        <v>126.60939999999999</v>
      </c>
      <c r="M1765" s="4">
        <v>119.8125</v>
      </c>
      <c r="N1765" s="4">
        <v>3.1515</v>
      </c>
      <c r="O1765" s="4">
        <v>2.8283999999999998</v>
      </c>
      <c r="P1765" s="4">
        <v>2.8858999999999999</v>
      </c>
      <c r="Q1765" s="4">
        <v>2.9336000000000002</v>
      </c>
    </row>
    <row r="1766" spans="1:17" ht="15" customHeight="1" x14ac:dyDescent="0.2">
      <c r="A1766" s="3">
        <v>44732</v>
      </c>
      <c r="B1766" s="4">
        <v>11.6</v>
      </c>
      <c r="C1766" s="4">
        <v>-1.4</v>
      </c>
      <c r="D1766" s="4">
        <v>0.6</v>
      </c>
      <c r="E1766" s="4">
        <v>2.4</v>
      </c>
      <c r="F1766" s="4">
        <v>18.831</v>
      </c>
      <c r="G1766" s="4">
        <v>5.8910999999999998</v>
      </c>
      <c r="H1766" s="4">
        <v>6.8289999999999997</v>
      </c>
      <c r="I1766" s="4">
        <v>7.9320000000000004</v>
      </c>
      <c r="J1766" s="4">
        <v>54.878</v>
      </c>
      <c r="K1766" s="4">
        <v>120.6953</v>
      </c>
      <c r="L1766" s="4">
        <v>126.8984</v>
      </c>
      <c r="M1766" s="4">
        <v>120.10939999999999</v>
      </c>
      <c r="N1766" s="4">
        <v>3.1135999999999999</v>
      </c>
      <c r="O1766" s="4">
        <v>2.7957999999999998</v>
      </c>
      <c r="P1766" s="4">
        <v>2.8538999999999999</v>
      </c>
      <c r="Q1766" s="4">
        <v>2.903</v>
      </c>
    </row>
    <row r="1767" spans="1:17" ht="15" customHeight="1" x14ac:dyDescent="0.2">
      <c r="A1767" s="3">
        <v>44733</v>
      </c>
      <c r="B1767" s="4">
        <v>14.2</v>
      </c>
      <c r="C1767" s="4">
        <v>-0.5</v>
      </c>
      <c r="D1767" s="4">
        <v>1.7</v>
      </c>
      <c r="E1767" s="4">
        <v>3.1</v>
      </c>
      <c r="F1767" s="4">
        <v>18.831199999999999</v>
      </c>
      <c r="G1767" s="4">
        <v>5.8954000000000004</v>
      </c>
      <c r="H1767" s="4">
        <v>6.8335999999999997</v>
      </c>
      <c r="I1767" s="4">
        <v>7.9368999999999996</v>
      </c>
      <c r="J1767" s="4">
        <v>54.731999999999999</v>
      </c>
      <c r="K1767" s="4">
        <v>120.8672</v>
      </c>
      <c r="L1767" s="4">
        <v>127.0625</v>
      </c>
      <c r="M1767" s="4">
        <v>120.2813</v>
      </c>
      <c r="N1767" s="4">
        <v>3.1269</v>
      </c>
      <c r="O1767" s="4">
        <v>2.7730000000000001</v>
      </c>
      <c r="P1767" s="4">
        <v>2.8361000000000001</v>
      </c>
      <c r="Q1767" s="4">
        <v>2.8855</v>
      </c>
    </row>
    <row r="1768" spans="1:17" ht="15" customHeight="1" x14ac:dyDescent="0.2">
      <c r="A1768" s="3">
        <v>44734</v>
      </c>
      <c r="B1768" s="4">
        <v>14.2</v>
      </c>
      <c r="C1768" s="4">
        <v>-0.3</v>
      </c>
      <c r="D1768" s="4">
        <v>1.9</v>
      </c>
      <c r="E1768" s="4">
        <v>3.2</v>
      </c>
      <c r="F1768" s="4">
        <v>18.833300000000001</v>
      </c>
      <c r="G1768" s="4">
        <v>5.8986999999999998</v>
      </c>
      <c r="H1768" s="4">
        <v>6.8368000000000002</v>
      </c>
      <c r="I1768" s="4">
        <v>7.9402999999999997</v>
      </c>
      <c r="J1768" s="4">
        <v>54.695999999999998</v>
      </c>
      <c r="K1768" s="4">
        <v>120.9297</v>
      </c>
      <c r="L1768" s="4">
        <v>127.1172</v>
      </c>
      <c r="M1768" s="4">
        <v>120.3438</v>
      </c>
      <c r="N1768" s="4">
        <v>3.13</v>
      </c>
      <c r="O1768" s="4">
        <v>2.7652999999999999</v>
      </c>
      <c r="P1768" s="4">
        <v>2.8307000000000002</v>
      </c>
      <c r="Q1768" s="4">
        <v>2.8795000000000002</v>
      </c>
    </row>
    <row r="1769" spans="1:17" ht="15" customHeight="1" x14ac:dyDescent="0.2">
      <c r="A1769" s="3">
        <v>44735</v>
      </c>
      <c r="B1769" s="4">
        <v>14.6</v>
      </c>
      <c r="C1769" s="4">
        <v>0.3</v>
      </c>
      <c r="D1769" s="4">
        <v>2.4</v>
      </c>
      <c r="E1769" s="4">
        <v>3.8</v>
      </c>
      <c r="F1769" s="4">
        <v>18.8386</v>
      </c>
      <c r="G1769" s="4">
        <v>5.9035000000000002</v>
      </c>
      <c r="H1769" s="4">
        <v>6.8413000000000004</v>
      </c>
      <c r="I1769" s="4">
        <v>7.9443000000000001</v>
      </c>
      <c r="J1769" s="4">
        <v>54.53</v>
      </c>
      <c r="K1769" s="4">
        <v>120.625</v>
      </c>
      <c r="L1769" s="4">
        <v>126.8125</v>
      </c>
      <c r="M1769" s="4">
        <v>120.04689999999999</v>
      </c>
      <c r="N1769" s="4">
        <v>3.1444999999999999</v>
      </c>
      <c r="O1769" s="4">
        <v>2.8102999999999998</v>
      </c>
      <c r="P1769" s="4">
        <v>2.8677999999999999</v>
      </c>
      <c r="Q1769" s="4">
        <v>2.9121000000000001</v>
      </c>
    </row>
    <row r="1770" spans="1:17" ht="15" customHeight="1" x14ac:dyDescent="0.2">
      <c r="A1770" s="3">
        <v>44736</v>
      </c>
      <c r="B1770" s="4">
        <v>13</v>
      </c>
      <c r="C1770" s="4">
        <v>-2.2000000000000002</v>
      </c>
      <c r="D1770" s="4">
        <v>0</v>
      </c>
      <c r="E1770" s="4">
        <v>0.9</v>
      </c>
      <c r="F1770" s="4">
        <v>18.835999999999999</v>
      </c>
      <c r="G1770" s="4">
        <v>5.9043000000000001</v>
      </c>
      <c r="H1770" s="4">
        <v>6.8413000000000004</v>
      </c>
      <c r="I1770" s="4">
        <v>7.9447000000000001</v>
      </c>
      <c r="J1770" s="4">
        <v>54.234000000000002</v>
      </c>
      <c r="K1770" s="4">
        <v>120.4375</v>
      </c>
      <c r="L1770" s="4">
        <v>126.5938</v>
      </c>
      <c r="M1770" s="4">
        <v>119.875</v>
      </c>
      <c r="N1770" s="4">
        <v>3.1726999999999999</v>
      </c>
      <c r="O1770" s="4">
        <v>2.8372000000000002</v>
      </c>
      <c r="P1770" s="4">
        <v>2.8935</v>
      </c>
      <c r="Q1770" s="4">
        <v>2.9306000000000001</v>
      </c>
    </row>
    <row r="1771" spans="1:17" ht="15" customHeight="1" x14ac:dyDescent="0.2">
      <c r="A1771" s="3">
        <v>44739</v>
      </c>
      <c r="B1771" s="4">
        <v>12.9</v>
      </c>
      <c r="C1771" s="4">
        <v>-2.1</v>
      </c>
      <c r="D1771" s="4">
        <v>0.1</v>
      </c>
      <c r="E1771" s="4">
        <v>0.9</v>
      </c>
      <c r="F1771" s="4">
        <v>18.838799999999999</v>
      </c>
      <c r="G1771" s="4">
        <v>5.9069000000000003</v>
      </c>
      <c r="H1771" s="4">
        <v>6.8438999999999997</v>
      </c>
      <c r="I1771" s="4">
        <v>7.9473000000000003</v>
      </c>
      <c r="J1771" s="4">
        <v>54.234000000000002</v>
      </c>
      <c r="K1771" s="4">
        <v>120.4375</v>
      </c>
      <c r="L1771" s="4">
        <v>126.5938</v>
      </c>
      <c r="M1771" s="4">
        <v>119.875</v>
      </c>
      <c r="N1771" s="4">
        <v>3.1720999999999999</v>
      </c>
      <c r="O1771" s="4">
        <v>2.8382000000000001</v>
      </c>
      <c r="P1771" s="4">
        <v>2.8942999999999999</v>
      </c>
      <c r="Q1771" s="4">
        <v>2.9310999999999998</v>
      </c>
    </row>
    <row r="1772" spans="1:17" ht="15" customHeight="1" x14ac:dyDescent="0.2">
      <c r="A1772" s="3">
        <v>44740</v>
      </c>
      <c r="B1772" s="4">
        <v>13.3</v>
      </c>
      <c r="C1772" s="4">
        <v>-3.6</v>
      </c>
      <c r="D1772" s="4">
        <v>-1.4</v>
      </c>
      <c r="E1772" s="4">
        <v>-0.9</v>
      </c>
      <c r="F1772" s="4">
        <v>18.825299999999999</v>
      </c>
      <c r="G1772" s="4">
        <v>5.9066000000000001</v>
      </c>
      <c r="H1772" s="4">
        <v>6.8417000000000003</v>
      </c>
      <c r="I1772" s="4">
        <v>7.9436999999999998</v>
      </c>
      <c r="J1772" s="4">
        <v>53.334000000000003</v>
      </c>
      <c r="K1772" s="4">
        <v>120.1484</v>
      </c>
      <c r="L1772" s="4">
        <v>126.1875</v>
      </c>
      <c r="M1772" s="4">
        <v>119.4063</v>
      </c>
      <c r="N1772" s="4">
        <v>3.2591000000000001</v>
      </c>
      <c r="O1772" s="4">
        <v>2.8792</v>
      </c>
      <c r="P1772" s="4">
        <v>2.9413999999999998</v>
      </c>
      <c r="Q1772" s="4">
        <v>2.9807999999999999</v>
      </c>
    </row>
    <row r="1773" spans="1:17" ht="15" customHeight="1" x14ac:dyDescent="0.2">
      <c r="A1773" s="3">
        <v>44741</v>
      </c>
      <c r="B1773" s="4">
        <v>13.8</v>
      </c>
      <c r="C1773" s="4">
        <v>-3.1</v>
      </c>
      <c r="D1773" s="4">
        <v>-0.9</v>
      </c>
      <c r="E1773" s="4">
        <v>-0.4</v>
      </c>
      <c r="F1773" s="4">
        <v>18.821899999999999</v>
      </c>
      <c r="G1773" s="4">
        <v>5.9077999999999999</v>
      </c>
      <c r="H1773" s="4">
        <v>6.8417000000000003</v>
      </c>
      <c r="I1773" s="4">
        <v>7.9429999999999996</v>
      </c>
      <c r="J1773" s="4">
        <v>52.999000000000002</v>
      </c>
      <c r="K1773" s="4">
        <v>120.0078</v>
      </c>
      <c r="L1773" s="4">
        <v>125.9766</v>
      </c>
      <c r="M1773" s="4">
        <v>119.1563</v>
      </c>
      <c r="N1773" s="4">
        <v>3.2915000000000001</v>
      </c>
      <c r="O1773" s="4">
        <v>2.8997000000000002</v>
      </c>
      <c r="P1773" s="4">
        <v>2.9662000000000002</v>
      </c>
      <c r="Q1773" s="4">
        <v>3.0076999999999998</v>
      </c>
    </row>
    <row r="1774" spans="1:17" ht="15" customHeight="1" x14ac:dyDescent="0.2">
      <c r="A1774" s="3">
        <v>44742</v>
      </c>
      <c r="B1774" s="4">
        <v>15.6</v>
      </c>
      <c r="C1774" s="4">
        <v>-1.9</v>
      </c>
      <c r="D1774" s="4">
        <v>0.6</v>
      </c>
      <c r="E1774" s="4">
        <v>1</v>
      </c>
      <c r="F1774" s="4">
        <v>18.823</v>
      </c>
      <c r="G1774" s="4">
        <v>5.9131999999999998</v>
      </c>
      <c r="H1774" s="4">
        <v>6.8457999999999997</v>
      </c>
      <c r="I1774" s="4">
        <v>7.9466000000000001</v>
      </c>
      <c r="J1774" s="4">
        <v>52.606000000000002</v>
      </c>
      <c r="K1774" s="4">
        <v>119.7578</v>
      </c>
      <c r="L1774" s="4">
        <v>125.6641</v>
      </c>
      <c r="M1774" s="4">
        <v>118.82810000000001</v>
      </c>
      <c r="N1774" s="4">
        <v>3.3290999999999999</v>
      </c>
      <c r="O1774" s="4">
        <v>2.9371999999999998</v>
      </c>
      <c r="P1774" s="4">
        <v>3.0044</v>
      </c>
      <c r="Q1774" s="4">
        <v>3.0438000000000001</v>
      </c>
    </row>
    <row r="1775" spans="1:17" ht="15" customHeight="1" x14ac:dyDescent="0.2">
      <c r="A1775" s="3">
        <v>44743</v>
      </c>
      <c r="B1775" s="4">
        <v>17.7</v>
      </c>
      <c r="C1775" s="4">
        <v>0.8</v>
      </c>
      <c r="D1775" s="4">
        <v>2.8</v>
      </c>
      <c r="E1775" s="4">
        <v>3.1</v>
      </c>
      <c r="F1775" s="4">
        <v>18.820599999999999</v>
      </c>
      <c r="G1775" s="4">
        <v>5.9138999999999999</v>
      </c>
      <c r="H1775" s="4">
        <v>6.8456999999999999</v>
      </c>
      <c r="I1775" s="4">
        <v>7.9454000000000002</v>
      </c>
      <c r="J1775" s="4">
        <v>52.33</v>
      </c>
      <c r="K1775" s="4">
        <v>119.5703</v>
      </c>
      <c r="L1775" s="4">
        <v>125.4375</v>
      </c>
      <c r="M1775" s="4">
        <v>118.54689999999999</v>
      </c>
      <c r="N1775" s="4">
        <v>3.3559999999999999</v>
      </c>
      <c r="O1775" s="4">
        <v>2.9641999999999999</v>
      </c>
      <c r="P1775" s="4">
        <v>3.0312000000000001</v>
      </c>
      <c r="Q1775" s="4">
        <v>3.0739999999999998</v>
      </c>
    </row>
    <row r="1776" spans="1:17" ht="15" customHeight="1" x14ac:dyDescent="0.2">
      <c r="A1776" s="3">
        <v>44746</v>
      </c>
      <c r="B1776" s="4">
        <v>15.1</v>
      </c>
      <c r="C1776" s="4">
        <v>-0.5</v>
      </c>
      <c r="D1776" s="4">
        <v>1</v>
      </c>
      <c r="E1776" s="4">
        <v>1.9</v>
      </c>
      <c r="F1776" s="4">
        <v>18.8277</v>
      </c>
      <c r="G1776" s="4">
        <v>5.9161000000000001</v>
      </c>
      <c r="H1776" s="4">
        <v>6.8486000000000002</v>
      </c>
      <c r="I1776" s="4">
        <v>7.9484000000000004</v>
      </c>
      <c r="J1776" s="4">
        <v>52.566000000000003</v>
      </c>
      <c r="K1776" s="4">
        <v>119.5234</v>
      </c>
      <c r="L1776" s="4">
        <v>125.4609</v>
      </c>
      <c r="M1776" s="4">
        <v>118.54689999999999</v>
      </c>
      <c r="N1776" s="4">
        <v>3.3321000000000001</v>
      </c>
      <c r="O1776" s="4">
        <v>2.9716999999999998</v>
      </c>
      <c r="P1776" s="4">
        <v>3.0293000000000001</v>
      </c>
      <c r="Q1776" s="4">
        <v>3.0745</v>
      </c>
    </row>
    <row r="1777" spans="1:17" ht="15" customHeight="1" x14ac:dyDescent="0.2">
      <c r="A1777" s="3">
        <v>44747</v>
      </c>
      <c r="B1777" s="4">
        <v>14.1</v>
      </c>
      <c r="C1777" s="4">
        <v>-2</v>
      </c>
      <c r="D1777" s="4">
        <v>-0.5</v>
      </c>
      <c r="E1777" s="4">
        <v>0.4</v>
      </c>
      <c r="F1777" s="4">
        <v>18.8309</v>
      </c>
      <c r="G1777" s="4">
        <v>5.9188000000000001</v>
      </c>
      <c r="H1777" s="4">
        <v>6.8513999999999999</v>
      </c>
      <c r="I1777" s="4">
        <v>7.9508999999999999</v>
      </c>
      <c r="J1777" s="4">
        <v>52.591000000000001</v>
      </c>
      <c r="K1777" s="4">
        <v>119.5313</v>
      </c>
      <c r="L1777" s="4">
        <v>125.4766</v>
      </c>
      <c r="M1777" s="4">
        <v>118.5625</v>
      </c>
      <c r="N1777" s="4">
        <v>3.3290999999999999</v>
      </c>
      <c r="O1777" s="4">
        <v>2.9714999999999998</v>
      </c>
      <c r="P1777" s="4">
        <v>3.0283000000000002</v>
      </c>
      <c r="Q1777" s="4">
        <v>3.0733999999999999</v>
      </c>
    </row>
    <row r="1778" spans="1:17" ht="15" customHeight="1" x14ac:dyDescent="0.2">
      <c r="A1778" s="3">
        <v>44748</v>
      </c>
      <c r="B1778" s="4">
        <v>14.7</v>
      </c>
      <c r="C1778" s="4">
        <v>-1.4</v>
      </c>
      <c r="D1778" s="4">
        <v>0.1</v>
      </c>
      <c r="E1778" s="4">
        <v>0.7</v>
      </c>
      <c r="F1778" s="4">
        <v>18.834800000000001</v>
      </c>
      <c r="G1778" s="4">
        <v>5.9223999999999997</v>
      </c>
      <c r="H1778" s="4">
        <v>6.8551000000000002</v>
      </c>
      <c r="I1778" s="4">
        <v>7.9551999999999996</v>
      </c>
      <c r="J1778" s="4">
        <v>52.656999999999996</v>
      </c>
      <c r="K1778" s="4">
        <v>119.625</v>
      </c>
      <c r="L1778" s="4">
        <v>125.5703</v>
      </c>
      <c r="M1778" s="4">
        <v>118.6875</v>
      </c>
      <c r="N1778" s="4">
        <v>3.3220000000000001</v>
      </c>
      <c r="O1778" s="4">
        <v>2.9594</v>
      </c>
      <c r="P1778" s="4">
        <v>3.0183</v>
      </c>
      <c r="Q1778" s="4">
        <v>3.0606</v>
      </c>
    </row>
    <row r="1779" spans="1:17" ht="15" customHeight="1" x14ac:dyDescent="0.2">
      <c r="A1779" s="3">
        <v>44749</v>
      </c>
      <c r="B1779" s="4">
        <v>15.2</v>
      </c>
      <c r="C1779" s="4">
        <v>-0.3</v>
      </c>
      <c r="D1779" s="4">
        <v>1</v>
      </c>
      <c r="E1779" s="4">
        <v>1.8</v>
      </c>
      <c r="F1779" s="4">
        <v>18.841000000000001</v>
      </c>
      <c r="G1779" s="4">
        <v>5.9292999999999996</v>
      </c>
      <c r="H1779" s="4">
        <v>6.8615000000000004</v>
      </c>
      <c r="I1779" s="4">
        <v>7.9610000000000003</v>
      </c>
      <c r="J1779" s="4">
        <v>52.546999999999997</v>
      </c>
      <c r="K1779" s="4">
        <v>119.5078</v>
      </c>
      <c r="L1779" s="4">
        <v>125.4453</v>
      </c>
      <c r="M1779" s="4">
        <v>118.5313</v>
      </c>
      <c r="N1779" s="4">
        <v>3.3315999999999999</v>
      </c>
      <c r="O1779" s="4">
        <v>2.9784000000000002</v>
      </c>
      <c r="P1779" s="4">
        <v>3.0350000000000001</v>
      </c>
      <c r="Q1779" s="4">
        <v>3.0785999999999998</v>
      </c>
    </row>
    <row r="1780" spans="1:17" ht="15" customHeight="1" x14ac:dyDescent="0.2">
      <c r="A1780" s="3">
        <v>44750</v>
      </c>
      <c r="B1780" s="4">
        <v>15.2</v>
      </c>
      <c r="C1780" s="4">
        <v>-0.2</v>
      </c>
      <c r="D1780" s="4">
        <v>1.1000000000000001</v>
      </c>
      <c r="E1780" s="4">
        <v>1.9</v>
      </c>
      <c r="F1780" s="4">
        <v>18.843800000000002</v>
      </c>
      <c r="G1780" s="4">
        <v>5.9318999999999997</v>
      </c>
      <c r="H1780" s="4">
        <v>6.8640999999999996</v>
      </c>
      <c r="I1780" s="4">
        <v>7.9637000000000002</v>
      </c>
      <c r="J1780" s="4">
        <v>52.546999999999997</v>
      </c>
      <c r="K1780" s="4">
        <v>119.5078</v>
      </c>
      <c r="L1780" s="4">
        <v>125.4453</v>
      </c>
      <c r="M1780" s="4">
        <v>118.5313</v>
      </c>
      <c r="N1780" s="4">
        <v>3.3311999999999999</v>
      </c>
      <c r="O1780" s="4">
        <v>2.9792999999999998</v>
      </c>
      <c r="P1780" s="4">
        <v>3.0358000000000001</v>
      </c>
      <c r="Q1780" s="4">
        <v>3.0790999999999999</v>
      </c>
    </row>
    <row r="1781" spans="1:17" ht="15" customHeight="1" x14ac:dyDescent="0.2">
      <c r="A1781" s="3">
        <v>44753</v>
      </c>
      <c r="B1781" s="4">
        <v>16.100000000000001</v>
      </c>
      <c r="C1781" s="4">
        <v>-0.3</v>
      </c>
      <c r="D1781" s="4">
        <v>1.9</v>
      </c>
      <c r="E1781" s="4">
        <v>2.5</v>
      </c>
      <c r="F1781" s="4">
        <v>18.846499999999999</v>
      </c>
      <c r="G1781" s="4">
        <v>5.9356999999999998</v>
      </c>
      <c r="H1781" s="4">
        <v>6.8673999999999999</v>
      </c>
      <c r="I1781" s="4">
        <v>7.9671000000000003</v>
      </c>
      <c r="J1781" s="4">
        <v>52.546999999999997</v>
      </c>
      <c r="K1781" s="4">
        <v>119.625</v>
      </c>
      <c r="L1781" s="4">
        <v>125.5078</v>
      </c>
      <c r="M1781" s="4">
        <v>118.5938</v>
      </c>
      <c r="N1781" s="4">
        <v>3.3306</v>
      </c>
      <c r="O1781" s="4">
        <v>2.9639000000000002</v>
      </c>
      <c r="P1781" s="4">
        <v>3.0293999999999999</v>
      </c>
      <c r="Q1781" s="4">
        <v>3.073</v>
      </c>
    </row>
    <row r="1782" spans="1:17" ht="15" customHeight="1" x14ac:dyDescent="0.2">
      <c r="A1782" s="3">
        <v>44754</v>
      </c>
      <c r="B1782" s="4">
        <v>16.100000000000001</v>
      </c>
      <c r="C1782" s="4">
        <v>-1.2</v>
      </c>
      <c r="D1782" s="4">
        <v>1</v>
      </c>
      <c r="E1782" s="4">
        <v>1.8</v>
      </c>
      <c r="F1782" s="4">
        <v>18.847000000000001</v>
      </c>
      <c r="G1782" s="4">
        <v>5.9386999999999999</v>
      </c>
      <c r="H1782" s="4">
        <v>6.8700999999999999</v>
      </c>
      <c r="I1782" s="4">
        <v>7.9694000000000003</v>
      </c>
      <c r="J1782" s="4">
        <v>52.427</v>
      </c>
      <c r="K1782" s="4">
        <v>119.6563</v>
      </c>
      <c r="L1782" s="4">
        <v>125.51560000000001</v>
      </c>
      <c r="M1782" s="4">
        <v>118.5625</v>
      </c>
      <c r="N1782" s="4">
        <v>3.3422000000000001</v>
      </c>
      <c r="O1782" s="4">
        <v>2.9605000000000001</v>
      </c>
      <c r="P1782" s="4">
        <v>3.0293000000000001</v>
      </c>
      <c r="Q1782" s="4">
        <v>3.0768</v>
      </c>
    </row>
    <row r="1783" spans="1:17" ht="15" customHeight="1" x14ac:dyDescent="0.2">
      <c r="A1783" s="3">
        <v>44755</v>
      </c>
      <c r="B1783" s="4">
        <v>15</v>
      </c>
      <c r="C1783" s="4">
        <v>-2.5</v>
      </c>
      <c r="D1783" s="4">
        <v>-0.3</v>
      </c>
      <c r="E1783" s="4">
        <v>0.7</v>
      </c>
      <c r="F1783" s="4">
        <v>18.849399999999999</v>
      </c>
      <c r="G1783" s="4">
        <v>5.9410999999999996</v>
      </c>
      <c r="H1783" s="4">
        <v>6.8726000000000003</v>
      </c>
      <c r="I1783" s="4">
        <v>7.9715999999999996</v>
      </c>
      <c r="J1783" s="4">
        <v>52.406999999999996</v>
      </c>
      <c r="K1783" s="4">
        <v>119.6328</v>
      </c>
      <c r="L1783" s="4">
        <v>125.5</v>
      </c>
      <c r="M1783" s="4">
        <v>118.5313</v>
      </c>
      <c r="N1783" s="4">
        <v>3.3435999999999999</v>
      </c>
      <c r="O1783" s="4">
        <v>2.9645999999999999</v>
      </c>
      <c r="P1783" s="4">
        <v>3.0318000000000001</v>
      </c>
      <c r="Q1783" s="4">
        <v>3.0804999999999998</v>
      </c>
    </row>
    <row r="1784" spans="1:17" ht="15" customHeight="1" x14ac:dyDescent="0.2">
      <c r="A1784" s="3">
        <v>44756</v>
      </c>
      <c r="B1784" s="4">
        <v>15.1</v>
      </c>
      <c r="C1784" s="4">
        <v>-2.5</v>
      </c>
      <c r="D1784" s="4">
        <v>-0.3</v>
      </c>
      <c r="E1784" s="4">
        <v>0.7</v>
      </c>
      <c r="F1784" s="4">
        <v>18.849499999999999</v>
      </c>
      <c r="G1784" s="4">
        <v>5.9457000000000004</v>
      </c>
      <c r="H1784" s="4">
        <v>6.8757999999999999</v>
      </c>
      <c r="I1784" s="4">
        <v>7.9740000000000002</v>
      </c>
      <c r="J1784" s="4">
        <v>51.966999999999999</v>
      </c>
      <c r="K1784" s="4">
        <v>119.3125</v>
      </c>
      <c r="L1784" s="4">
        <v>125.1172</v>
      </c>
      <c r="M1784" s="4">
        <v>118.125</v>
      </c>
      <c r="N1784" s="4">
        <v>3.3862999999999999</v>
      </c>
      <c r="O1784" s="4">
        <v>3.0118999999999998</v>
      </c>
      <c r="P1784" s="4">
        <v>3.0779999999999998</v>
      </c>
      <c r="Q1784" s="4">
        <v>3.125</v>
      </c>
    </row>
    <row r="1785" spans="1:17" ht="15" customHeight="1" x14ac:dyDescent="0.2">
      <c r="A1785" s="3">
        <v>44757</v>
      </c>
      <c r="B1785" s="4">
        <v>15.5</v>
      </c>
      <c r="C1785" s="4">
        <v>-1.3</v>
      </c>
      <c r="D1785" s="4">
        <v>1</v>
      </c>
      <c r="E1785" s="4">
        <v>2</v>
      </c>
      <c r="F1785" s="4">
        <v>18.851900000000001</v>
      </c>
      <c r="G1785" s="4">
        <v>5.9470000000000001</v>
      </c>
      <c r="H1785" s="4">
        <v>6.8765999999999998</v>
      </c>
      <c r="I1785" s="4">
        <v>7.9748000000000001</v>
      </c>
      <c r="J1785" s="4">
        <v>51.953000000000003</v>
      </c>
      <c r="K1785" s="4">
        <v>119.1797</v>
      </c>
      <c r="L1785" s="4">
        <v>124.9688</v>
      </c>
      <c r="M1785" s="4">
        <v>117.98439999999999</v>
      </c>
      <c r="N1785" s="4">
        <v>3.3871000000000002</v>
      </c>
      <c r="O1785" s="4">
        <v>3.0312000000000001</v>
      </c>
      <c r="P1785" s="4">
        <v>3.0958000000000001</v>
      </c>
      <c r="Q1785" s="4">
        <v>3.1404000000000001</v>
      </c>
    </row>
    <row r="1786" spans="1:17" ht="15" customHeight="1" x14ac:dyDescent="0.2">
      <c r="A1786" s="3">
        <v>44760</v>
      </c>
      <c r="B1786" s="4">
        <v>13.8</v>
      </c>
      <c r="C1786" s="4">
        <v>-2.1</v>
      </c>
      <c r="D1786" s="4">
        <v>0.1</v>
      </c>
      <c r="E1786" s="4">
        <v>1.1000000000000001</v>
      </c>
      <c r="F1786" s="4">
        <v>18.854299999999999</v>
      </c>
      <c r="G1786" s="4">
        <v>5.9481000000000002</v>
      </c>
      <c r="H1786" s="4">
        <v>6.8773999999999997</v>
      </c>
      <c r="I1786" s="4">
        <v>7.8018000000000001</v>
      </c>
      <c r="J1786" s="4">
        <v>51.933</v>
      </c>
      <c r="K1786" s="4">
        <v>119.0234</v>
      </c>
      <c r="L1786" s="4">
        <v>124.8203</v>
      </c>
      <c r="M1786" s="4">
        <v>117.8438</v>
      </c>
      <c r="N1786" s="4">
        <v>3.3885999999999998</v>
      </c>
      <c r="O1786" s="4">
        <v>3.0539000000000001</v>
      </c>
      <c r="P1786" s="4">
        <v>3.1137000000000001</v>
      </c>
      <c r="Q1786" s="4">
        <v>3.1558000000000002</v>
      </c>
    </row>
    <row r="1787" spans="1:17" ht="15" customHeight="1" x14ac:dyDescent="0.2">
      <c r="A1787" s="3">
        <v>44761</v>
      </c>
      <c r="B1787" s="4">
        <v>13.5</v>
      </c>
      <c r="C1787" s="4">
        <v>-2.4</v>
      </c>
      <c r="D1787" s="4">
        <v>0</v>
      </c>
      <c r="E1787" s="4">
        <v>1</v>
      </c>
      <c r="F1787" s="4">
        <v>18.851099999999999</v>
      </c>
      <c r="G1787" s="4">
        <v>5.9470000000000001</v>
      </c>
      <c r="H1787" s="4">
        <v>6.8750999999999998</v>
      </c>
      <c r="I1787" s="4">
        <v>7.7984999999999998</v>
      </c>
      <c r="J1787" s="4">
        <v>51.615000000000002</v>
      </c>
      <c r="K1787" s="4">
        <v>118.6641</v>
      </c>
      <c r="L1787" s="4">
        <v>124.4141</v>
      </c>
      <c r="M1787" s="4">
        <v>117.4375</v>
      </c>
      <c r="N1787" s="4">
        <v>3.4203000000000001</v>
      </c>
      <c r="O1787" s="4">
        <v>3.105</v>
      </c>
      <c r="P1787" s="4">
        <v>3.1613000000000002</v>
      </c>
      <c r="Q1787" s="4">
        <v>3.1995</v>
      </c>
    </row>
    <row r="1788" spans="1:17" ht="15" customHeight="1" x14ac:dyDescent="0.2">
      <c r="A1788" s="3">
        <v>44762</v>
      </c>
      <c r="B1788" s="4">
        <v>13.4</v>
      </c>
      <c r="C1788" s="4">
        <v>-2.2999999999999998</v>
      </c>
      <c r="D1788" s="4">
        <v>0</v>
      </c>
      <c r="E1788" s="4">
        <v>1.1000000000000001</v>
      </c>
      <c r="F1788" s="4">
        <v>18.853899999999999</v>
      </c>
      <c r="G1788" s="4">
        <v>5.9497</v>
      </c>
      <c r="H1788" s="4">
        <v>6.8776999999999999</v>
      </c>
      <c r="I1788" s="4">
        <v>7.8010999999999999</v>
      </c>
      <c r="J1788" s="4">
        <v>51.615000000000002</v>
      </c>
      <c r="K1788" s="4">
        <v>118.6641</v>
      </c>
      <c r="L1788" s="4">
        <v>124.4141</v>
      </c>
      <c r="M1788" s="4">
        <v>117.4375</v>
      </c>
      <c r="N1788" s="4">
        <v>3.4197000000000002</v>
      </c>
      <c r="O1788" s="4">
        <v>3.1059000000000001</v>
      </c>
      <c r="P1788" s="4">
        <v>3.1619999999999999</v>
      </c>
      <c r="Q1788" s="4">
        <v>3.2</v>
      </c>
    </row>
    <row r="1789" spans="1:17" ht="15" customHeight="1" x14ac:dyDescent="0.2">
      <c r="A1789" s="3">
        <v>44763</v>
      </c>
      <c r="B1789" s="4">
        <v>15</v>
      </c>
      <c r="C1789" s="4">
        <v>-1.1000000000000001</v>
      </c>
      <c r="D1789" s="4">
        <v>0.9</v>
      </c>
      <c r="E1789" s="4">
        <v>2.2999999999999998</v>
      </c>
      <c r="F1789" s="4">
        <v>18.851700000000001</v>
      </c>
      <c r="G1789" s="4">
        <v>5.9537000000000004</v>
      </c>
      <c r="H1789" s="4">
        <v>6.8803000000000001</v>
      </c>
      <c r="I1789" s="4">
        <v>7.8015999999999996</v>
      </c>
      <c r="J1789" s="4">
        <v>51.064999999999998</v>
      </c>
      <c r="K1789" s="4">
        <v>118.2891</v>
      </c>
      <c r="L1789" s="4">
        <v>123.98439999999999</v>
      </c>
      <c r="M1789" s="4">
        <v>116.9375</v>
      </c>
      <c r="N1789" s="4">
        <v>3.4740000000000002</v>
      </c>
      <c r="O1789" s="4">
        <v>3.161</v>
      </c>
      <c r="P1789" s="4">
        <v>3.2139000000000002</v>
      </c>
      <c r="Q1789" s="4">
        <v>3.2547000000000001</v>
      </c>
    </row>
    <row r="1790" spans="1:17" ht="15" customHeight="1" x14ac:dyDescent="0.2">
      <c r="A1790" s="3">
        <v>44764</v>
      </c>
      <c r="B1790" s="4">
        <v>16.100000000000001</v>
      </c>
      <c r="C1790" s="4">
        <v>0.9</v>
      </c>
      <c r="D1790" s="4">
        <v>2.9</v>
      </c>
      <c r="E1790" s="4">
        <v>3.9</v>
      </c>
      <c r="F1790" s="4">
        <v>18.854199999999999</v>
      </c>
      <c r="G1790" s="4">
        <v>5.9569000000000001</v>
      </c>
      <c r="H1790" s="4">
        <v>6.8833000000000002</v>
      </c>
      <c r="I1790" s="4">
        <v>7.8047000000000004</v>
      </c>
      <c r="J1790" s="4">
        <v>51.05</v>
      </c>
      <c r="K1790" s="4">
        <v>118.3438</v>
      </c>
      <c r="L1790" s="4">
        <v>124.01560000000001</v>
      </c>
      <c r="M1790" s="4">
        <v>116.9688</v>
      </c>
      <c r="N1790" s="4">
        <v>3.4752000000000001</v>
      </c>
      <c r="O1790" s="4">
        <v>3.1541999999999999</v>
      </c>
      <c r="P1790" s="4">
        <v>3.2111000000000001</v>
      </c>
      <c r="Q1790" s="4">
        <v>3.2517</v>
      </c>
    </row>
    <row r="1791" spans="1:17" ht="15" customHeight="1" x14ac:dyDescent="0.2">
      <c r="A1791" s="3">
        <v>44767</v>
      </c>
      <c r="B1791" s="4">
        <v>16.100000000000001</v>
      </c>
      <c r="C1791" s="4">
        <v>-0.5</v>
      </c>
      <c r="D1791" s="4">
        <v>1.8</v>
      </c>
      <c r="E1791" s="4">
        <v>2.8</v>
      </c>
      <c r="F1791" s="4">
        <v>18.8566</v>
      </c>
      <c r="G1791" s="4">
        <v>5.9607000000000001</v>
      </c>
      <c r="H1791" s="4">
        <v>6.8871000000000002</v>
      </c>
      <c r="I1791" s="4">
        <v>7.8087999999999997</v>
      </c>
      <c r="J1791" s="4">
        <v>51.034999999999997</v>
      </c>
      <c r="K1791" s="4">
        <v>118.4609</v>
      </c>
      <c r="L1791" s="4">
        <v>124.1172</v>
      </c>
      <c r="M1791" s="4">
        <v>117.0625</v>
      </c>
      <c r="N1791" s="4">
        <v>3.4761000000000002</v>
      </c>
      <c r="O1791" s="4">
        <v>3.1385999999999998</v>
      </c>
      <c r="P1791" s="4">
        <v>3.2</v>
      </c>
      <c r="Q1791" s="4">
        <v>3.2421000000000002</v>
      </c>
    </row>
    <row r="1792" spans="1:17" ht="15" customHeight="1" x14ac:dyDescent="0.2">
      <c r="A1792" s="3">
        <v>44768</v>
      </c>
      <c r="B1792" s="4">
        <v>14.6</v>
      </c>
      <c r="C1792" s="4">
        <v>-1.9</v>
      </c>
      <c r="D1792" s="4">
        <v>0.2</v>
      </c>
      <c r="E1792" s="4">
        <v>1.3</v>
      </c>
      <c r="F1792" s="4">
        <v>18.863199999999999</v>
      </c>
      <c r="G1792" s="4">
        <v>5.9657999999999998</v>
      </c>
      <c r="H1792" s="4">
        <v>6.8933</v>
      </c>
      <c r="I1792" s="4">
        <v>7.8155999999999999</v>
      </c>
      <c r="J1792" s="4">
        <v>51.237000000000002</v>
      </c>
      <c r="K1792" s="4">
        <v>118.6953</v>
      </c>
      <c r="L1792" s="4">
        <v>124.4063</v>
      </c>
      <c r="M1792" s="4">
        <v>117.3438</v>
      </c>
      <c r="N1792" s="4">
        <v>3.4552</v>
      </c>
      <c r="O1792" s="4">
        <v>3.1067</v>
      </c>
      <c r="P1792" s="4">
        <v>3.1674000000000002</v>
      </c>
      <c r="Q1792" s="4">
        <v>3.2124000000000001</v>
      </c>
    </row>
    <row r="1793" spans="1:17" ht="15" customHeight="1" x14ac:dyDescent="0.2">
      <c r="A1793" s="3">
        <v>44769</v>
      </c>
      <c r="B1793" s="4">
        <v>15.9</v>
      </c>
      <c r="C1793" s="4">
        <v>-1.4</v>
      </c>
      <c r="D1793" s="4">
        <v>0.6</v>
      </c>
      <c r="E1793" s="4">
        <v>2</v>
      </c>
      <c r="F1793" s="4">
        <v>18.8599</v>
      </c>
      <c r="G1793" s="4">
        <v>5.9669999999999996</v>
      </c>
      <c r="H1793" s="4">
        <v>6.8939000000000004</v>
      </c>
      <c r="I1793" s="4">
        <v>7.8151999999999999</v>
      </c>
      <c r="J1793" s="4">
        <v>50.917999999999999</v>
      </c>
      <c r="K1793" s="4">
        <v>118.5625</v>
      </c>
      <c r="L1793" s="4">
        <v>124.2422</v>
      </c>
      <c r="M1793" s="4">
        <v>117.14060000000001</v>
      </c>
      <c r="N1793" s="4">
        <v>3.4872000000000001</v>
      </c>
      <c r="O1793" s="4">
        <v>3.1261000000000001</v>
      </c>
      <c r="P1793" s="4">
        <v>3.1871</v>
      </c>
      <c r="Q1793" s="4">
        <v>3.2345000000000002</v>
      </c>
    </row>
    <row r="1794" spans="1:17" ht="15" customHeight="1" x14ac:dyDescent="0.2">
      <c r="A1794" s="3">
        <v>44770</v>
      </c>
      <c r="B1794" s="4">
        <v>13.8</v>
      </c>
      <c r="C1794" s="4">
        <v>-2.6</v>
      </c>
      <c r="D1794" s="4">
        <v>-1</v>
      </c>
      <c r="E1794" s="4">
        <v>0.3</v>
      </c>
      <c r="F1794" s="4">
        <v>18.8843</v>
      </c>
      <c r="G1794" s="4">
        <v>5.9813000000000001</v>
      </c>
      <c r="H1794" s="4">
        <v>6.9112</v>
      </c>
      <c r="I1794" s="4">
        <v>7.8353000000000002</v>
      </c>
      <c r="J1794" s="4">
        <v>51.780999999999999</v>
      </c>
      <c r="K1794" s="4">
        <v>119.1875</v>
      </c>
      <c r="L1794" s="4">
        <v>125.0234</v>
      </c>
      <c r="M1794" s="4">
        <v>117.9688</v>
      </c>
      <c r="N1794" s="4">
        <v>3.3980999999999999</v>
      </c>
      <c r="O1794" s="4">
        <v>3.0415999999999999</v>
      </c>
      <c r="P1794" s="4">
        <v>3.0994999999999999</v>
      </c>
      <c r="Q1794" s="4">
        <v>3.1476000000000002</v>
      </c>
    </row>
    <row r="1795" spans="1:17" ht="15" customHeight="1" x14ac:dyDescent="0.2">
      <c r="A1795" s="3">
        <v>44771</v>
      </c>
      <c r="B1795" s="4">
        <v>14.6</v>
      </c>
      <c r="C1795" s="4">
        <v>-2.6</v>
      </c>
      <c r="D1795" s="4">
        <v>-0.9</v>
      </c>
      <c r="E1795" s="4">
        <v>0.3</v>
      </c>
      <c r="F1795" s="4">
        <v>18.8828</v>
      </c>
      <c r="G1795" s="4">
        <v>5.9827000000000004</v>
      </c>
      <c r="H1795" s="4">
        <v>6.9120999999999997</v>
      </c>
      <c r="I1795" s="4">
        <v>7.8358999999999996</v>
      </c>
      <c r="J1795" s="4">
        <v>51.552999999999997</v>
      </c>
      <c r="K1795" s="4">
        <v>119.0703</v>
      </c>
      <c r="L1795" s="4">
        <v>124.8828</v>
      </c>
      <c r="M1795" s="4">
        <v>117.82810000000001</v>
      </c>
      <c r="N1795" s="4">
        <v>3.4205999999999999</v>
      </c>
      <c r="O1795" s="4">
        <v>3.0588000000000002</v>
      </c>
      <c r="P1795" s="4">
        <v>3.1164000000000001</v>
      </c>
      <c r="Q1795" s="4">
        <v>3.1629</v>
      </c>
    </row>
    <row r="1796" spans="1:17" ht="15" customHeight="1" x14ac:dyDescent="0.2">
      <c r="A1796" s="3">
        <v>44774</v>
      </c>
      <c r="B1796" s="4">
        <v>15.7</v>
      </c>
      <c r="C1796" s="4">
        <v>-0.8</v>
      </c>
      <c r="D1796" s="4">
        <v>0.8</v>
      </c>
      <c r="E1796" s="4">
        <v>2.2000000000000002</v>
      </c>
      <c r="F1796" s="4">
        <v>18.892299999999999</v>
      </c>
      <c r="G1796" s="4">
        <v>5.9875999999999996</v>
      </c>
      <c r="H1796" s="4">
        <v>6.9180999999999999</v>
      </c>
      <c r="I1796" s="4">
        <v>7.8428000000000004</v>
      </c>
      <c r="J1796" s="4">
        <v>51.915999999999997</v>
      </c>
      <c r="K1796" s="4">
        <v>119.2891</v>
      </c>
      <c r="L1796" s="4">
        <v>125.1641</v>
      </c>
      <c r="M1796" s="4">
        <v>118.125</v>
      </c>
      <c r="N1796" s="4">
        <v>3.3835999999999999</v>
      </c>
      <c r="O1796" s="4">
        <v>3.0293000000000001</v>
      </c>
      <c r="P1796" s="4">
        <v>3.085</v>
      </c>
      <c r="Q1796" s="4">
        <v>3.1318999999999999</v>
      </c>
    </row>
    <row r="1797" spans="1:17" ht="15" customHeight="1" x14ac:dyDescent="0.2">
      <c r="A1797" s="3">
        <v>44775</v>
      </c>
      <c r="B1797" s="4">
        <v>15.5</v>
      </c>
      <c r="C1797" s="4">
        <v>-1.8</v>
      </c>
      <c r="D1797" s="4">
        <v>-0.1</v>
      </c>
      <c r="E1797" s="4">
        <v>1.2</v>
      </c>
      <c r="F1797" s="4">
        <v>18.899799999999999</v>
      </c>
      <c r="G1797" s="4">
        <v>5.9927000000000001</v>
      </c>
      <c r="H1797" s="4">
        <v>6.9241000000000001</v>
      </c>
      <c r="I1797" s="4">
        <v>7.85</v>
      </c>
      <c r="J1797" s="4">
        <v>52.171999999999997</v>
      </c>
      <c r="K1797" s="4">
        <v>119.5313</v>
      </c>
      <c r="L1797" s="4">
        <v>125.4453</v>
      </c>
      <c r="M1797" s="4">
        <v>118.4375</v>
      </c>
      <c r="N1797" s="4">
        <v>3.3574999999999999</v>
      </c>
      <c r="O1797" s="4">
        <v>2.9967000000000001</v>
      </c>
      <c r="P1797" s="4">
        <v>3.0537000000000001</v>
      </c>
      <c r="Q1797" s="4">
        <v>3.0992999999999999</v>
      </c>
    </row>
    <row r="1798" spans="1:17" ht="15" customHeight="1" x14ac:dyDescent="0.2">
      <c r="A1798" s="3">
        <v>44776</v>
      </c>
      <c r="B1798" s="4">
        <v>15</v>
      </c>
      <c r="C1798" s="4">
        <v>-1.8</v>
      </c>
      <c r="D1798" s="4">
        <v>-0.1</v>
      </c>
      <c r="E1798" s="4">
        <v>1.3</v>
      </c>
      <c r="F1798" s="4">
        <v>18.905799999999999</v>
      </c>
      <c r="G1798" s="4">
        <v>5.9960000000000004</v>
      </c>
      <c r="H1798" s="4">
        <v>6.9279000000000002</v>
      </c>
      <c r="I1798" s="4">
        <v>7.8540000000000001</v>
      </c>
      <c r="J1798" s="4">
        <v>52.347999999999999</v>
      </c>
      <c r="K1798" s="4">
        <v>119.6016</v>
      </c>
      <c r="L1798" s="4">
        <v>125.5391</v>
      </c>
      <c r="M1798" s="4">
        <v>118.5313</v>
      </c>
      <c r="N1798" s="4">
        <v>3.3395999999999999</v>
      </c>
      <c r="O1798" s="4">
        <v>2.9878999999999998</v>
      </c>
      <c r="P1798" s="4">
        <v>3.0438000000000001</v>
      </c>
      <c r="Q1798" s="4">
        <v>3.0897999999999999</v>
      </c>
    </row>
    <row r="1799" spans="1:17" ht="15" customHeight="1" x14ac:dyDescent="0.2">
      <c r="A1799" s="3">
        <v>44777</v>
      </c>
      <c r="B1799" s="4">
        <v>13.8</v>
      </c>
      <c r="C1799" s="4">
        <v>-3.2</v>
      </c>
      <c r="D1799" s="4">
        <v>-1.4</v>
      </c>
      <c r="E1799" s="4">
        <v>0.1</v>
      </c>
      <c r="F1799" s="4">
        <v>18.907299999999999</v>
      </c>
      <c r="G1799" s="4">
        <v>6.0003000000000002</v>
      </c>
      <c r="H1799" s="4">
        <v>6.9306999999999999</v>
      </c>
      <c r="I1799" s="4">
        <v>7.8555999999999999</v>
      </c>
      <c r="J1799" s="4">
        <v>51.982999999999997</v>
      </c>
      <c r="K1799" s="4">
        <v>119.25</v>
      </c>
      <c r="L1799" s="4">
        <v>125.125</v>
      </c>
      <c r="M1799" s="4">
        <v>118.0938</v>
      </c>
      <c r="N1799" s="4">
        <v>3.3744999999999998</v>
      </c>
      <c r="O1799" s="4">
        <v>3.0390999999999999</v>
      </c>
      <c r="P1799" s="4">
        <v>3.0933000000000002</v>
      </c>
      <c r="Q1799" s="4">
        <v>3.1373000000000002</v>
      </c>
    </row>
    <row r="1800" spans="1:17" ht="15" customHeight="1" x14ac:dyDescent="0.2">
      <c r="A1800" s="3">
        <v>44778</v>
      </c>
      <c r="B1800" s="4">
        <v>13.2</v>
      </c>
      <c r="C1800" s="4">
        <v>-3.6</v>
      </c>
      <c r="D1800" s="4">
        <v>-1.8</v>
      </c>
      <c r="E1800" s="4">
        <v>-0.5</v>
      </c>
      <c r="F1800" s="4">
        <v>18.912400000000002</v>
      </c>
      <c r="G1800" s="4">
        <v>6.0042999999999997</v>
      </c>
      <c r="H1800" s="4">
        <v>6.9352</v>
      </c>
      <c r="I1800" s="4">
        <v>7.8606999999999996</v>
      </c>
      <c r="J1800" s="4">
        <v>52.113</v>
      </c>
      <c r="K1800" s="4">
        <v>119.3828</v>
      </c>
      <c r="L1800" s="4">
        <v>125.2813</v>
      </c>
      <c r="M1800" s="4">
        <v>118.26560000000001</v>
      </c>
      <c r="N1800" s="4">
        <v>3.3611</v>
      </c>
      <c r="O1800" s="4">
        <v>3.0217000000000001</v>
      </c>
      <c r="P1800" s="4">
        <v>3.0762</v>
      </c>
      <c r="Q1800" s="4">
        <v>3.1196000000000002</v>
      </c>
    </row>
    <row r="1801" spans="1:17" ht="15" customHeight="1" x14ac:dyDescent="0.2">
      <c r="A1801" s="3">
        <v>44781</v>
      </c>
      <c r="B1801" s="4">
        <v>15</v>
      </c>
      <c r="C1801" s="4">
        <v>-1.4</v>
      </c>
      <c r="D1801" s="4">
        <v>0.3</v>
      </c>
      <c r="E1801" s="4">
        <v>1.5</v>
      </c>
      <c r="F1801" s="4">
        <v>18.905999999999999</v>
      </c>
      <c r="G1801" s="4">
        <v>6.0019999999999998</v>
      </c>
      <c r="H1801" s="4">
        <v>6.931</v>
      </c>
      <c r="I1801" s="4">
        <v>7.8548999999999998</v>
      </c>
      <c r="J1801" s="4">
        <v>51.62</v>
      </c>
      <c r="K1801" s="4">
        <v>118.8984</v>
      </c>
      <c r="L1801" s="4">
        <v>124.7188</v>
      </c>
      <c r="M1801" s="4">
        <v>117.6875</v>
      </c>
      <c r="N1801" s="4">
        <v>3.4100999999999999</v>
      </c>
      <c r="O1801" s="4">
        <v>3.0895999999999999</v>
      </c>
      <c r="P1801" s="4">
        <v>3.1412</v>
      </c>
      <c r="Q1801" s="4">
        <v>3.1810999999999998</v>
      </c>
    </row>
    <row r="1802" spans="1:17" ht="15" customHeight="1" x14ac:dyDescent="0.2">
      <c r="A1802" s="3">
        <v>44782</v>
      </c>
      <c r="B1802" s="4">
        <v>14</v>
      </c>
      <c r="C1802" s="4">
        <v>-1.7</v>
      </c>
      <c r="D1802" s="4">
        <v>0.1</v>
      </c>
      <c r="E1802" s="4">
        <v>1.4</v>
      </c>
      <c r="F1802" s="4">
        <v>18.906099999999999</v>
      </c>
      <c r="G1802" s="4">
        <v>6.0023</v>
      </c>
      <c r="H1802" s="4">
        <v>6.9305000000000003</v>
      </c>
      <c r="I1802" s="4">
        <v>7.8539000000000003</v>
      </c>
      <c r="J1802" s="4">
        <v>51.481000000000002</v>
      </c>
      <c r="K1802" s="4">
        <v>118.6641</v>
      </c>
      <c r="L1802" s="4">
        <v>124.4609</v>
      </c>
      <c r="M1802" s="4">
        <v>117.4375</v>
      </c>
      <c r="N1802" s="4">
        <v>3.4235000000000002</v>
      </c>
      <c r="O1802" s="4">
        <v>3.1230000000000002</v>
      </c>
      <c r="P1802" s="4">
        <v>3.1716000000000002</v>
      </c>
      <c r="Q1802" s="4">
        <v>3.2081</v>
      </c>
    </row>
    <row r="1803" spans="1:17" ht="15" customHeight="1" x14ac:dyDescent="0.2">
      <c r="A1803" s="3">
        <v>44783</v>
      </c>
      <c r="B1803" s="4">
        <v>12.5</v>
      </c>
      <c r="C1803" s="4">
        <v>-2.6</v>
      </c>
      <c r="D1803" s="4">
        <v>-0.6</v>
      </c>
      <c r="E1803" s="4">
        <v>0.3</v>
      </c>
      <c r="F1803" s="4">
        <v>18.910399999999999</v>
      </c>
      <c r="G1803" s="4">
        <v>6.0050999999999997</v>
      </c>
      <c r="H1803" s="4">
        <v>6.9332000000000003</v>
      </c>
      <c r="I1803" s="4">
        <v>7.8570000000000002</v>
      </c>
      <c r="J1803" s="4">
        <v>51.564999999999998</v>
      </c>
      <c r="K1803" s="4">
        <v>118.6797</v>
      </c>
      <c r="L1803" s="4">
        <v>124.4688</v>
      </c>
      <c r="M1803" s="4">
        <v>117.4688</v>
      </c>
      <c r="N1803" s="4">
        <v>3.4146999999999998</v>
      </c>
      <c r="O1803" s="4">
        <v>3.1217000000000001</v>
      </c>
      <c r="P1803" s="4">
        <v>3.1714000000000002</v>
      </c>
      <c r="Q1803" s="4">
        <v>3.2052</v>
      </c>
    </row>
    <row r="1804" spans="1:17" ht="15" customHeight="1" x14ac:dyDescent="0.2">
      <c r="A1804" s="3">
        <v>44784</v>
      </c>
      <c r="B1804" s="4">
        <v>14.1</v>
      </c>
      <c r="C1804" s="4">
        <v>-1.8</v>
      </c>
      <c r="D1804" s="4">
        <v>0.2</v>
      </c>
      <c r="E1804" s="4">
        <v>0.8</v>
      </c>
      <c r="F1804" s="4">
        <v>18.920500000000001</v>
      </c>
      <c r="G1804" s="4">
        <v>6.0145999999999997</v>
      </c>
      <c r="H1804" s="4">
        <v>6.9432999999999998</v>
      </c>
      <c r="I1804" s="4">
        <v>7.8681000000000001</v>
      </c>
      <c r="J1804" s="4">
        <v>51.664999999999999</v>
      </c>
      <c r="K1804" s="4">
        <v>118.8438</v>
      </c>
      <c r="L1804" s="4">
        <v>124.6563</v>
      </c>
      <c r="M1804" s="4">
        <v>117.6875</v>
      </c>
      <c r="N1804" s="4">
        <v>3.4030999999999998</v>
      </c>
      <c r="O1804" s="4">
        <v>3.1015000000000001</v>
      </c>
      <c r="P1804" s="4">
        <v>3.1522000000000001</v>
      </c>
      <c r="Q1804" s="4">
        <v>3.1831999999999998</v>
      </c>
    </row>
    <row r="1805" spans="1:17" ht="15" customHeight="1" x14ac:dyDescent="0.2">
      <c r="A1805" s="3">
        <v>44785</v>
      </c>
      <c r="B1805" s="4">
        <v>16.2</v>
      </c>
      <c r="C1805" s="4">
        <v>0.1</v>
      </c>
      <c r="D1805" s="4">
        <v>2.2999999999999998</v>
      </c>
      <c r="E1805" s="4">
        <v>3.4</v>
      </c>
      <c r="F1805" s="4">
        <v>18.919799999999999</v>
      </c>
      <c r="G1805" s="4">
        <v>6.0149999999999997</v>
      </c>
      <c r="H1805" s="4">
        <v>6.9428999999999998</v>
      </c>
      <c r="I1805" s="4">
        <v>7.8666</v>
      </c>
      <c r="J1805" s="4">
        <v>51.481999999999999</v>
      </c>
      <c r="K1805" s="4">
        <v>118.625</v>
      </c>
      <c r="L1805" s="4">
        <v>124.4063</v>
      </c>
      <c r="M1805" s="4">
        <v>117.4063</v>
      </c>
      <c r="N1805" s="4">
        <v>3.4209999999999998</v>
      </c>
      <c r="O1805" s="4">
        <v>3.1326999999999998</v>
      </c>
      <c r="P1805" s="4">
        <v>3.1816</v>
      </c>
      <c r="Q1805" s="4">
        <v>3.2134999999999998</v>
      </c>
    </row>
    <row r="1806" spans="1:17" ht="15" customHeight="1" x14ac:dyDescent="0.2">
      <c r="A1806" s="3">
        <v>44788</v>
      </c>
      <c r="B1806" s="4">
        <v>14.2</v>
      </c>
      <c r="C1806" s="4">
        <v>-1.6</v>
      </c>
      <c r="D1806" s="4">
        <v>0.5</v>
      </c>
      <c r="E1806" s="4">
        <v>1.4</v>
      </c>
      <c r="F1806" s="4">
        <v>18.9299</v>
      </c>
      <c r="G1806" s="4">
        <v>6.0206999999999997</v>
      </c>
      <c r="H1806" s="4">
        <v>6.95</v>
      </c>
      <c r="I1806" s="4">
        <v>7.8752000000000004</v>
      </c>
      <c r="J1806" s="4">
        <v>51.875</v>
      </c>
      <c r="K1806" s="4">
        <v>118.92189999999999</v>
      </c>
      <c r="L1806" s="4">
        <v>124.7734</v>
      </c>
      <c r="M1806" s="4">
        <v>117.8125</v>
      </c>
      <c r="N1806" s="4">
        <v>3.3812000000000002</v>
      </c>
      <c r="O1806" s="4">
        <v>3.0924</v>
      </c>
      <c r="P1806" s="4">
        <v>3.1402999999999999</v>
      </c>
      <c r="Q1806" s="4">
        <v>3.1707999999999998</v>
      </c>
    </row>
    <row r="1807" spans="1:17" ht="15" customHeight="1" x14ac:dyDescent="0.2">
      <c r="A1807" s="3">
        <v>44789</v>
      </c>
      <c r="B1807" s="4">
        <v>13.1</v>
      </c>
      <c r="C1807" s="4">
        <v>-3</v>
      </c>
      <c r="D1807" s="4">
        <v>-0.9</v>
      </c>
      <c r="E1807" s="4">
        <v>-0.1</v>
      </c>
      <c r="F1807" s="4">
        <v>18.9329</v>
      </c>
      <c r="G1807" s="4">
        <v>6.024</v>
      </c>
      <c r="H1807" s="4">
        <v>6.9535999999999998</v>
      </c>
      <c r="I1807" s="4">
        <v>7.8789999999999996</v>
      </c>
      <c r="J1807" s="4">
        <v>51.89</v>
      </c>
      <c r="K1807" s="4">
        <v>118.98439999999999</v>
      </c>
      <c r="L1807" s="4">
        <v>124.8516</v>
      </c>
      <c r="M1807" s="4">
        <v>117.89060000000001</v>
      </c>
      <c r="N1807" s="4">
        <v>3.3791000000000002</v>
      </c>
      <c r="O1807" s="4">
        <v>3.0846</v>
      </c>
      <c r="P1807" s="4">
        <v>3.1320999999999999</v>
      </c>
      <c r="Q1807" s="4">
        <v>3.1629999999999998</v>
      </c>
    </row>
    <row r="1808" spans="1:17" ht="15" customHeight="1" x14ac:dyDescent="0.2">
      <c r="A1808" s="3">
        <v>44790</v>
      </c>
      <c r="B1808" s="4">
        <v>15.8</v>
      </c>
      <c r="C1808" s="4">
        <v>0.9</v>
      </c>
      <c r="D1808" s="4">
        <v>2.6</v>
      </c>
      <c r="E1808" s="4">
        <v>3.3</v>
      </c>
      <c r="F1808" s="4">
        <v>18.934899999999999</v>
      </c>
      <c r="G1808" s="4">
        <v>6.0258000000000003</v>
      </c>
      <c r="H1808" s="4">
        <v>6.9550000000000001</v>
      </c>
      <c r="I1808" s="4">
        <v>7.8800999999999997</v>
      </c>
      <c r="J1808" s="4">
        <v>51.850999999999999</v>
      </c>
      <c r="K1808" s="4">
        <v>118.9063</v>
      </c>
      <c r="L1808" s="4">
        <v>124.7578</v>
      </c>
      <c r="M1808" s="4">
        <v>117.7813</v>
      </c>
      <c r="N1808" s="4">
        <v>3.3824999999999998</v>
      </c>
      <c r="O1808" s="4">
        <v>3.0962999999999998</v>
      </c>
      <c r="P1808" s="4">
        <v>3.1435</v>
      </c>
      <c r="Q1808" s="4">
        <v>3.1749000000000001</v>
      </c>
    </row>
    <row r="1809" spans="1:17" ht="15" customHeight="1" x14ac:dyDescent="0.2">
      <c r="A1809" s="3">
        <v>44791</v>
      </c>
      <c r="B1809" s="4">
        <v>14.6</v>
      </c>
      <c r="C1809" s="4">
        <v>-0.5</v>
      </c>
      <c r="D1809" s="4">
        <v>1.5</v>
      </c>
      <c r="E1809" s="4">
        <v>2.2999999999999998</v>
      </c>
      <c r="F1809" s="4">
        <v>18.946999999999999</v>
      </c>
      <c r="G1809" s="4">
        <v>6.0354000000000001</v>
      </c>
      <c r="H1809" s="4">
        <v>6.9652000000000003</v>
      </c>
      <c r="I1809" s="4">
        <v>7.8909000000000002</v>
      </c>
      <c r="J1809" s="4">
        <v>52.057000000000002</v>
      </c>
      <c r="K1809" s="4">
        <v>119.07810000000001</v>
      </c>
      <c r="L1809" s="4">
        <v>124.95310000000001</v>
      </c>
      <c r="M1809" s="4">
        <v>117.98439999999999</v>
      </c>
      <c r="N1809" s="4">
        <v>3.3605999999999998</v>
      </c>
      <c r="O1809" s="4">
        <v>3.0750999999999999</v>
      </c>
      <c r="P1809" s="4">
        <v>3.1234999999999999</v>
      </c>
      <c r="Q1809" s="4">
        <v>3.1547000000000001</v>
      </c>
    </row>
    <row r="1810" spans="1:17" ht="15" customHeight="1" x14ac:dyDescent="0.2">
      <c r="A1810" s="3">
        <v>44792</v>
      </c>
      <c r="B1810" s="4">
        <v>9.9</v>
      </c>
      <c r="C1810" s="4">
        <v>-7.3</v>
      </c>
      <c r="D1810" s="4">
        <v>-5</v>
      </c>
      <c r="E1810" s="4">
        <v>-4.3</v>
      </c>
      <c r="F1810" s="4">
        <v>18.940799999999999</v>
      </c>
      <c r="G1810" s="4">
        <v>6.0366</v>
      </c>
      <c r="H1810" s="4">
        <v>6.9649999999999999</v>
      </c>
      <c r="I1810" s="4">
        <v>7.8897000000000004</v>
      </c>
      <c r="J1810" s="4">
        <v>51.578000000000003</v>
      </c>
      <c r="K1810" s="4">
        <v>118.9297</v>
      </c>
      <c r="L1810" s="4">
        <v>124.7188</v>
      </c>
      <c r="M1810" s="4">
        <v>117.7188</v>
      </c>
      <c r="N1810" s="4">
        <v>3.4081000000000001</v>
      </c>
      <c r="O1810" s="4">
        <v>3.0964999999999998</v>
      </c>
      <c r="P1810" s="4">
        <v>3.1509999999999998</v>
      </c>
      <c r="Q1810" s="4">
        <v>3.1831999999999998</v>
      </c>
    </row>
    <row r="1811" spans="1:17" ht="15" customHeight="1" x14ac:dyDescent="0.2">
      <c r="A1811" s="3">
        <v>44795</v>
      </c>
      <c r="B1811" s="4">
        <v>12.7</v>
      </c>
      <c r="C1811" s="4">
        <v>-2.4</v>
      </c>
      <c r="D1811" s="4">
        <v>-0.6</v>
      </c>
      <c r="E1811" s="4">
        <v>0.1</v>
      </c>
      <c r="F1811" s="4">
        <v>18.942599999999999</v>
      </c>
      <c r="G1811" s="4">
        <v>6.0365000000000002</v>
      </c>
      <c r="H1811" s="4">
        <v>6.9645999999999999</v>
      </c>
      <c r="I1811" s="4">
        <v>7.8887</v>
      </c>
      <c r="J1811" s="4">
        <v>51.527999999999999</v>
      </c>
      <c r="K1811" s="4">
        <v>118.6641</v>
      </c>
      <c r="L1811" s="4">
        <v>124.4688</v>
      </c>
      <c r="M1811" s="4">
        <v>117.4688</v>
      </c>
      <c r="N1811" s="4">
        <v>3.4125999999999999</v>
      </c>
      <c r="O1811" s="4">
        <v>3.1341000000000001</v>
      </c>
      <c r="P1811" s="4">
        <v>3.1802999999999999</v>
      </c>
      <c r="Q1811" s="4">
        <v>3.2101000000000002</v>
      </c>
    </row>
    <row r="1812" spans="1:17" ht="15" customHeight="1" x14ac:dyDescent="0.2">
      <c r="A1812" s="3">
        <v>44796</v>
      </c>
      <c r="B1812" s="4">
        <v>14.2</v>
      </c>
      <c r="C1812" s="4">
        <v>-1.6</v>
      </c>
      <c r="D1812" s="4">
        <v>0.5</v>
      </c>
      <c r="E1812" s="4">
        <v>1.1000000000000001</v>
      </c>
      <c r="F1812" s="4">
        <v>18.938099999999999</v>
      </c>
      <c r="G1812" s="4">
        <v>6.0370999999999997</v>
      </c>
      <c r="H1812" s="4">
        <v>6.9641000000000002</v>
      </c>
      <c r="I1812" s="4">
        <v>7.8874000000000004</v>
      </c>
      <c r="J1812" s="4">
        <v>51.143000000000001</v>
      </c>
      <c r="K1812" s="4">
        <v>118.4688</v>
      </c>
      <c r="L1812" s="4">
        <v>124.2109</v>
      </c>
      <c r="M1812" s="4">
        <v>117.20310000000001</v>
      </c>
      <c r="N1812" s="4">
        <v>3.4510000000000001</v>
      </c>
      <c r="O1812" s="4">
        <v>3.1619999999999999</v>
      </c>
      <c r="P1812" s="4">
        <v>3.2105999999999999</v>
      </c>
      <c r="Q1812" s="4">
        <v>3.2387000000000001</v>
      </c>
    </row>
    <row r="1813" spans="1:17" ht="15" customHeight="1" x14ac:dyDescent="0.2">
      <c r="A1813" s="3">
        <v>44797</v>
      </c>
      <c r="B1813" s="4">
        <v>14.2</v>
      </c>
      <c r="C1813" s="4">
        <v>-1.5</v>
      </c>
      <c r="D1813" s="4">
        <v>0.6</v>
      </c>
      <c r="E1813" s="4">
        <v>1.1000000000000001</v>
      </c>
      <c r="F1813" s="4">
        <v>18.940799999999999</v>
      </c>
      <c r="G1813" s="4">
        <v>6.0397999999999996</v>
      </c>
      <c r="H1813" s="4">
        <v>6.9667000000000003</v>
      </c>
      <c r="I1813" s="4">
        <v>7.8901000000000003</v>
      </c>
      <c r="J1813" s="4">
        <v>51.143000000000001</v>
      </c>
      <c r="K1813" s="4">
        <v>118.4688</v>
      </c>
      <c r="L1813" s="4">
        <v>124.2109</v>
      </c>
      <c r="M1813" s="4">
        <v>117.20310000000001</v>
      </c>
      <c r="N1813" s="4">
        <v>3.4506000000000001</v>
      </c>
      <c r="O1813" s="4">
        <v>3.1627999999999998</v>
      </c>
      <c r="P1813" s="4">
        <v>3.2113999999999998</v>
      </c>
      <c r="Q1813" s="4">
        <v>3.2391000000000001</v>
      </c>
    </row>
    <row r="1814" spans="1:17" ht="15" customHeight="1" x14ac:dyDescent="0.2">
      <c r="A1814" s="3">
        <v>44798</v>
      </c>
      <c r="B1814" s="4">
        <v>12.4</v>
      </c>
      <c r="C1814" s="4">
        <v>-2.8</v>
      </c>
      <c r="D1814" s="4">
        <v>-1.1000000000000001</v>
      </c>
      <c r="E1814" s="4">
        <v>-0.4</v>
      </c>
      <c r="F1814" s="4">
        <v>18.959099999999999</v>
      </c>
      <c r="G1814" s="4">
        <v>6.0510999999999999</v>
      </c>
      <c r="H1814" s="4">
        <v>6.9798999999999998</v>
      </c>
      <c r="I1814" s="4">
        <v>7.9046000000000003</v>
      </c>
      <c r="J1814" s="4">
        <v>51.679000000000002</v>
      </c>
      <c r="K1814" s="4">
        <v>118.8047</v>
      </c>
      <c r="L1814" s="4">
        <v>124.6484</v>
      </c>
      <c r="M1814" s="4">
        <v>117.6563</v>
      </c>
      <c r="N1814" s="4">
        <v>3.3948999999999998</v>
      </c>
      <c r="O1814" s="4">
        <v>3.1189</v>
      </c>
      <c r="P1814" s="4">
        <v>3.1635</v>
      </c>
      <c r="Q1814" s="4">
        <v>3.1922999999999999</v>
      </c>
    </row>
    <row r="1815" spans="1:17" ht="15" customHeight="1" x14ac:dyDescent="0.2">
      <c r="A1815" s="3">
        <v>44799</v>
      </c>
      <c r="B1815" s="4">
        <v>14.7</v>
      </c>
      <c r="C1815" s="4">
        <v>-0.1</v>
      </c>
      <c r="D1815" s="4">
        <v>1.9</v>
      </c>
      <c r="E1815" s="4">
        <v>2.4</v>
      </c>
      <c r="F1815" s="4">
        <v>18.963799999999999</v>
      </c>
      <c r="G1815" s="4">
        <v>6.0541999999999998</v>
      </c>
      <c r="H1815" s="4">
        <v>6.9828999999999999</v>
      </c>
      <c r="I1815" s="4">
        <v>7.9081999999999999</v>
      </c>
      <c r="J1815" s="4">
        <v>51.783999999999999</v>
      </c>
      <c r="K1815" s="4">
        <v>118.8516</v>
      </c>
      <c r="L1815" s="4">
        <v>124.6875</v>
      </c>
      <c r="M1815" s="4">
        <v>117.7188</v>
      </c>
      <c r="N1815" s="4">
        <v>3.3839999999999999</v>
      </c>
      <c r="O1815" s="4">
        <v>3.1132</v>
      </c>
      <c r="P1815" s="4">
        <v>3.1598000000000002</v>
      </c>
      <c r="Q1815" s="4">
        <v>3.1861000000000002</v>
      </c>
    </row>
    <row r="1816" spans="1:17" ht="15" customHeight="1" x14ac:dyDescent="0.2">
      <c r="A1816" s="3">
        <v>44802</v>
      </c>
      <c r="B1816" s="4">
        <v>12.8</v>
      </c>
      <c r="C1816" s="4">
        <v>-1.5</v>
      </c>
      <c r="D1816" s="4">
        <v>0.4</v>
      </c>
      <c r="E1816" s="4">
        <v>1</v>
      </c>
      <c r="F1816" s="4">
        <v>18.990200000000002</v>
      </c>
      <c r="G1816" s="4">
        <v>6.0650000000000004</v>
      </c>
      <c r="H1816" s="4">
        <v>6.9980000000000002</v>
      </c>
      <c r="I1816" s="4">
        <v>7.9273999999999996</v>
      </c>
      <c r="J1816" s="4">
        <v>53.069000000000003</v>
      </c>
      <c r="K1816" s="4">
        <v>119.6641</v>
      </c>
      <c r="L1816" s="4">
        <v>125.7188</v>
      </c>
      <c r="M1816" s="4">
        <v>118.85939999999999</v>
      </c>
      <c r="N1816" s="4">
        <v>3.2564000000000002</v>
      </c>
      <c r="O1816" s="4">
        <v>3.0024000000000002</v>
      </c>
      <c r="P1816" s="4">
        <v>3.0434999999999999</v>
      </c>
      <c r="Q1816" s="4">
        <v>3.0668000000000002</v>
      </c>
    </row>
    <row r="1817" spans="1:17" ht="15" customHeight="1" x14ac:dyDescent="0.2">
      <c r="A1817" s="3">
        <v>44803</v>
      </c>
      <c r="B1817" s="4">
        <v>13</v>
      </c>
      <c r="C1817" s="4">
        <v>-1.7</v>
      </c>
      <c r="D1817" s="4">
        <v>0.5</v>
      </c>
      <c r="E1817" s="4">
        <v>0.9</v>
      </c>
      <c r="F1817" s="4">
        <v>18.9879</v>
      </c>
      <c r="G1817" s="4">
        <v>6.0662000000000003</v>
      </c>
      <c r="H1817" s="4">
        <v>6.9981</v>
      </c>
      <c r="I1817" s="4">
        <v>7.9268999999999998</v>
      </c>
      <c r="J1817" s="4">
        <v>52.787999999999997</v>
      </c>
      <c r="K1817" s="4">
        <v>119.51560000000001</v>
      </c>
      <c r="L1817" s="4">
        <v>125.5078</v>
      </c>
      <c r="M1817" s="4">
        <v>118.64060000000001</v>
      </c>
      <c r="N1817" s="4">
        <v>3.2835000000000001</v>
      </c>
      <c r="O1817" s="4">
        <v>3.0236999999999998</v>
      </c>
      <c r="P1817" s="4">
        <v>3.0680999999999998</v>
      </c>
      <c r="Q1817" s="4">
        <v>3.0901000000000001</v>
      </c>
    </row>
    <row r="1818" spans="1:17" ht="15" customHeight="1" x14ac:dyDescent="0.2">
      <c r="A1818" s="3">
        <v>44804</v>
      </c>
      <c r="B1818" s="4">
        <v>13.2</v>
      </c>
      <c r="C1818" s="4">
        <v>-1.6</v>
      </c>
      <c r="D1818" s="4">
        <v>0.6</v>
      </c>
      <c r="E1818" s="4">
        <v>1.2</v>
      </c>
      <c r="F1818" s="4">
        <v>18.995699999999999</v>
      </c>
      <c r="G1818" s="4">
        <v>6.0701999999999998</v>
      </c>
      <c r="H1818" s="4">
        <v>7.0029000000000003</v>
      </c>
      <c r="I1818" s="4">
        <v>7.9324000000000003</v>
      </c>
      <c r="J1818" s="4">
        <v>53.07</v>
      </c>
      <c r="K1818" s="4">
        <v>119.6484</v>
      </c>
      <c r="L1818" s="4">
        <v>125.6953</v>
      </c>
      <c r="M1818" s="4">
        <v>118.8438</v>
      </c>
      <c r="N1818" s="4">
        <v>3.2555000000000001</v>
      </c>
      <c r="O1818" s="4">
        <v>3.0064000000000002</v>
      </c>
      <c r="P1818" s="4">
        <v>3.0476999999999999</v>
      </c>
      <c r="Q1818" s="4">
        <v>3.0693000000000001</v>
      </c>
    </row>
    <row r="1819" spans="1:17" ht="15" customHeight="1" x14ac:dyDescent="0.2">
      <c r="A1819" s="3">
        <v>44805</v>
      </c>
      <c r="B1819" s="4">
        <v>12</v>
      </c>
      <c r="C1819" s="4">
        <v>-2.2999999999999998</v>
      </c>
      <c r="D1819" s="4">
        <v>-0.4</v>
      </c>
      <c r="E1819" s="4">
        <v>0.5</v>
      </c>
      <c r="F1819" s="4">
        <v>19.007300000000001</v>
      </c>
      <c r="G1819" s="4">
        <v>6.0787000000000004</v>
      </c>
      <c r="H1819" s="4">
        <v>7.0121000000000002</v>
      </c>
      <c r="I1819" s="4">
        <v>7.9417</v>
      </c>
      <c r="J1819" s="4">
        <v>53.256</v>
      </c>
      <c r="K1819" s="4">
        <v>119.7109</v>
      </c>
      <c r="L1819" s="4">
        <v>125.8047</v>
      </c>
      <c r="M1819" s="4">
        <v>118.9375</v>
      </c>
      <c r="N1819" s="4">
        <v>3.2360000000000002</v>
      </c>
      <c r="O1819" s="4">
        <v>3.0005000000000002</v>
      </c>
      <c r="P1819" s="4">
        <v>3.0377000000000001</v>
      </c>
      <c r="Q1819" s="4">
        <v>3.0608</v>
      </c>
    </row>
    <row r="1820" spans="1:17" ht="15" customHeight="1" x14ac:dyDescent="0.2">
      <c r="A1820" s="3">
        <v>44806</v>
      </c>
      <c r="B1820" s="4">
        <v>11</v>
      </c>
      <c r="C1820" s="4">
        <v>-3.5</v>
      </c>
      <c r="D1820" s="4">
        <v>-1.3</v>
      </c>
      <c r="E1820" s="4">
        <v>-0.7</v>
      </c>
      <c r="F1820" s="4">
        <v>19.0105</v>
      </c>
      <c r="G1820" s="4">
        <v>6.0819999999999999</v>
      </c>
      <c r="H1820" s="4">
        <v>7.0152999999999999</v>
      </c>
      <c r="I1820" s="4">
        <v>7.9451999999999998</v>
      </c>
      <c r="J1820" s="4">
        <v>53.277000000000001</v>
      </c>
      <c r="K1820" s="4">
        <v>119.7813</v>
      </c>
      <c r="L1820" s="4">
        <v>125.8516</v>
      </c>
      <c r="M1820" s="4">
        <v>119</v>
      </c>
      <c r="N1820" s="4">
        <v>3.2332999999999998</v>
      </c>
      <c r="O1820" s="4">
        <v>2.9916999999999998</v>
      </c>
      <c r="P1820" s="4">
        <v>3.0331999999999999</v>
      </c>
      <c r="Q1820" s="4">
        <v>3.0547</v>
      </c>
    </row>
    <row r="1821" spans="1:17" ht="15" customHeight="1" x14ac:dyDescent="0.2">
      <c r="A1821" s="3">
        <v>44809</v>
      </c>
      <c r="B1821" s="4">
        <v>11.1</v>
      </c>
      <c r="C1821" s="4">
        <v>-2.7</v>
      </c>
      <c r="D1821" s="4">
        <v>-0.6</v>
      </c>
      <c r="E1821" s="4">
        <v>0</v>
      </c>
      <c r="F1821" s="4">
        <v>19.005199999999999</v>
      </c>
      <c r="G1821" s="4">
        <v>6.0812999999999997</v>
      </c>
      <c r="H1821" s="4">
        <v>7.0129000000000001</v>
      </c>
      <c r="I1821" s="4">
        <v>7.9413</v>
      </c>
      <c r="J1821" s="4">
        <v>52.837000000000003</v>
      </c>
      <c r="K1821" s="4">
        <v>119.4453</v>
      </c>
      <c r="L1821" s="4">
        <v>125.4375</v>
      </c>
      <c r="M1821" s="4">
        <v>118.54689999999999</v>
      </c>
      <c r="N1821" s="4">
        <v>3.2759</v>
      </c>
      <c r="O1821" s="4">
        <v>3.0385</v>
      </c>
      <c r="P1821" s="4">
        <v>3.0807000000000002</v>
      </c>
      <c r="Q1821" s="4">
        <v>3.1023999999999998</v>
      </c>
    </row>
    <row r="1822" spans="1:17" ht="15" customHeight="1" x14ac:dyDescent="0.2">
      <c r="A1822" s="3">
        <v>44810</v>
      </c>
      <c r="B1822" s="4">
        <v>13.1</v>
      </c>
      <c r="C1822" s="4">
        <v>-1.4</v>
      </c>
      <c r="D1822" s="4">
        <v>0.9</v>
      </c>
      <c r="E1822" s="4">
        <v>1.6</v>
      </c>
      <c r="F1822" s="4">
        <v>19.008400000000002</v>
      </c>
      <c r="G1822" s="4">
        <v>6.0846999999999998</v>
      </c>
      <c r="H1822" s="4">
        <v>7.0166000000000004</v>
      </c>
      <c r="I1822" s="4">
        <v>7.9451000000000001</v>
      </c>
      <c r="J1822" s="4">
        <v>52.863</v>
      </c>
      <c r="K1822" s="4">
        <v>119.5234</v>
      </c>
      <c r="L1822" s="4">
        <v>125.5234</v>
      </c>
      <c r="M1822" s="4">
        <v>118.625</v>
      </c>
      <c r="N1822" s="4">
        <v>3.2730000000000001</v>
      </c>
      <c r="O1822" s="4">
        <v>3.0287000000000002</v>
      </c>
      <c r="P1822" s="4">
        <v>3.0716999999999999</v>
      </c>
      <c r="Q1822" s="4">
        <v>3.0947</v>
      </c>
    </row>
    <row r="1823" spans="1:17" ht="15" customHeight="1" x14ac:dyDescent="0.2">
      <c r="A1823" s="3">
        <v>44811</v>
      </c>
      <c r="B1823" s="4">
        <v>11.7</v>
      </c>
      <c r="C1823" s="4">
        <v>-2.5</v>
      </c>
      <c r="D1823" s="4">
        <v>-0.3</v>
      </c>
      <c r="E1823" s="4">
        <v>0.3</v>
      </c>
      <c r="F1823" s="4">
        <v>19.0152</v>
      </c>
      <c r="G1823" s="4">
        <v>6.0888</v>
      </c>
      <c r="H1823" s="4">
        <v>7.0214999999999996</v>
      </c>
      <c r="I1823" s="4">
        <v>7.9508999999999999</v>
      </c>
      <c r="J1823" s="4">
        <v>53.082999999999998</v>
      </c>
      <c r="K1823" s="4">
        <v>119.67189999999999</v>
      </c>
      <c r="L1823" s="4">
        <v>125.7188</v>
      </c>
      <c r="M1823" s="4">
        <v>118.8438</v>
      </c>
      <c r="N1823" s="4">
        <v>3.2509000000000001</v>
      </c>
      <c r="O1823" s="4">
        <v>3.0093000000000001</v>
      </c>
      <c r="P1823" s="4">
        <v>3.0505</v>
      </c>
      <c r="Q1823" s="4">
        <v>3.0722999999999998</v>
      </c>
    </row>
    <row r="1824" spans="1:17" ht="15" customHeight="1" x14ac:dyDescent="0.2">
      <c r="A1824" s="3">
        <v>44812</v>
      </c>
      <c r="B1824" s="4">
        <v>10.1</v>
      </c>
      <c r="C1824" s="4">
        <v>-3.9</v>
      </c>
      <c r="D1824" s="4">
        <v>-1.7</v>
      </c>
      <c r="E1824" s="4">
        <v>-0.9</v>
      </c>
      <c r="F1824" s="4">
        <v>19.0242</v>
      </c>
      <c r="G1824" s="4">
        <v>6.0972</v>
      </c>
      <c r="H1824" s="4">
        <v>7.03</v>
      </c>
      <c r="I1824" s="4">
        <v>7.9592999999999998</v>
      </c>
      <c r="J1824" s="4">
        <v>53.131</v>
      </c>
      <c r="K1824" s="4">
        <v>119.7188</v>
      </c>
      <c r="L1824" s="4">
        <v>125.7734</v>
      </c>
      <c r="M1824" s="4">
        <v>118.875</v>
      </c>
      <c r="N1824" s="4">
        <v>3.2450000000000001</v>
      </c>
      <c r="O1824" s="4">
        <v>3.0055999999999998</v>
      </c>
      <c r="P1824" s="4">
        <v>3.0466000000000002</v>
      </c>
      <c r="Q1824" s="4">
        <v>3.0703999999999998</v>
      </c>
    </row>
    <row r="1825" spans="1:17" ht="15" customHeight="1" x14ac:dyDescent="0.2">
      <c r="A1825" s="3">
        <v>44813</v>
      </c>
      <c r="B1825" s="4">
        <v>10.1</v>
      </c>
      <c r="C1825" s="4">
        <v>-3.9</v>
      </c>
      <c r="D1825" s="4">
        <v>-2</v>
      </c>
      <c r="E1825" s="4">
        <v>-1.2</v>
      </c>
      <c r="F1825" s="4">
        <v>19.0244</v>
      </c>
      <c r="G1825" s="4">
        <v>6.0998000000000001</v>
      </c>
      <c r="H1825" s="4">
        <v>7.0326000000000004</v>
      </c>
      <c r="I1825" s="4">
        <v>7.9617000000000004</v>
      </c>
      <c r="J1825" s="4">
        <v>52.988</v>
      </c>
      <c r="K1825" s="4">
        <v>119.7188</v>
      </c>
      <c r="L1825" s="4">
        <v>125.7734</v>
      </c>
      <c r="M1825" s="4">
        <v>118.85939999999999</v>
      </c>
      <c r="N1825" s="4">
        <v>3.2583000000000002</v>
      </c>
      <c r="O1825" s="4">
        <v>3.0065</v>
      </c>
      <c r="P1825" s="4">
        <v>3.0474000000000001</v>
      </c>
      <c r="Q1825" s="4">
        <v>3.0724</v>
      </c>
    </row>
    <row r="1826" spans="1:17" ht="15" customHeight="1" x14ac:dyDescent="0.2">
      <c r="A1826" s="3">
        <v>44816</v>
      </c>
      <c r="B1826" s="4">
        <v>12.8</v>
      </c>
      <c r="C1826" s="4">
        <v>-1.4</v>
      </c>
      <c r="D1826" s="4">
        <v>0.6</v>
      </c>
      <c r="E1826" s="4">
        <v>1.4</v>
      </c>
      <c r="F1826" s="4">
        <v>19.029199999999999</v>
      </c>
      <c r="G1826" s="4">
        <v>6.1029999999999998</v>
      </c>
      <c r="H1826" s="4">
        <v>7.0362</v>
      </c>
      <c r="I1826" s="4">
        <v>7.9657</v>
      </c>
      <c r="J1826" s="4">
        <v>53.100999999999999</v>
      </c>
      <c r="K1826" s="4">
        <v>119.7734</v>
      </c>
      <c r="L1826" s="4">
        <v>125.8516</v>
      </c>
      <c r="M1826" s="4">
        <v>118.95310000000001</v>
      </c>
      <c r="N1826" s="4">
        <v>3.2469000000000001</v>
      </c>
      <c r="O1826" s="4">
        <v>2.9998999999999998</v>
      </c>
      <c r="P1826" s="4">
        <v>3.0394000000000001</v>
      </c>
      <c r="Q1826" s="4">
        <v>3.0630999999999999</v>
      </c>
    </row>
    <row r="1827" spans="1:17" ht="15" customHeight="1" x14ac:dyDescent="0.2">
      <c r="A1827" s="3">
        <v>44817</v>
      </c>
      <c r="B1827" s="4">
        <v>11.1</v>
      </c>
      <c r="C1827" s="4">
        <v>-3.7</v>
      </c>
      <c r="D1827" s="4">
        <v>-1.1000000000000001</v>
      </c>
      <c r="E1827" s="4">
        <v>-0.2</v>
      </c>
      <c r="F1827" s="4">
        <v>19.044799999999999</v>
      </c>
      <c r="G1827" s="4">
        <v>6.1105999999999998</v>
      </c>
      <c r="H1827" s="4">
        <v>7.0454999999999997</v>
      </c>
      <c r="I1827" s="4">
        <v>7.9770000000000003</v>
      </c>
      <c r="J1827" s="4">
        <v>53.814999999999998</v>
      </c>
      <c r="K1827" s="4">
        <v>120.2734</v>
      </c>
      <c r="L1827" s="4">
        <v>126.4141</v>
      </c>
      <c r="M1827" s="4">
        <v>119.5625</v>
      </c>
      <c r="N1827" s="4">
        <v>3.1775000000000002</v>
      </c>
      <c r="O1827" s="4">
        <v>2.9329000000000001</v>
      </c>
      <c r="P1827" s="4">
        <v>2.9771000000000001</v>
      </c>
      <c r="Q1827" s="4">
        <v>3.0004</v>
      </c>
    </row>
    <row r="1828" spans="1:17" ht="15" customHeight="1" x14ac:dyDescent="0.2">
      <c r="A1828" s="3">
        <v>44818</v>
      </c>
      <c r="B1828" s="4">
        <v>11.9</v>
      </c>
      <c r="C1828" s="4">
        <v>-2.1</v>
      </c>
      <c r="D1828" s="4">
        <v>0.2</v>
      </c>
      <c r="E1828" s="4">
        <v>1.2</v>
      </c>
      <c r="F1828" s="4">
        <v>19.0471</v>
      </c>
      <c r="G1828" s="4">
        <v>6.1125999999999996</v>
      </c>
      <c r="H1828" s="4">
        <v>7.0476000000000001</v>
      </c>
      <c r="I1828" s="4">
        <v>7.9787999999999997</v>
      </c>
      <c r="J1828" s="4">
        <v>53.79</v>
      </c>
      <c r="K1828" s="4">
        <v>120.2109</v>
      </c>
      <c r="L1828" s="4">
        <v>126.3672</v>
      </c>
      <c r="M1828" s="4">
        <v>119.5</v>
      </c>
      <c r="N1828" s="4">
        <v>3.1793999999999998</v>
      </c>
      <c r="O1828" s="4">
        <v>2.9422999999999999</v>
      </c>
      <c r="P1828" s="4">
        <v>2.9832000000000001</v>
      </c>
      <c r="Q1828" s="4">
        <v>3.0072999999999999</v>
      </c>
    </row>
    <row r="1829" spans="1:17" ht="15" customHeight="1" x14ac:dyDescent="0.2">
      <c r="A1829" s="3">
        <v>44819</v>
      </c>
      <c r="B1829" s="4">
        <v>12.3</v>
      </c>
      <c r="C1829" s="4">
        <v>-2</v>
      </c>
      <c r="D1829" s="4">
        <v>0.6</v>
      </c>
      <c r="E1829" s="4">
        <v>1.8</v>
      </c>
      <c r="F1829" s="4">
        <v>19.059999999999999</v>
      </c>
      <c r="G1829" s="4">
        <v>6.1230000000000002</v>
      </c>
      <c r="H1829" s="4">
        <v>7.0585000000000004</v>
      </c>
      <c r="I1829" s="4">
        <v>7.9901999999999997</v>
      </c>
      <c r="J1829" s="4">
        <v>54.046999999999997</v>
      </c>
      <c r="K1829" s="4">
        <v>120.4609</v>
      </c>
      <c r="L1829" s="4">
        <v>126.625</v>
      </c>
      <c r="M1829" s="4">
        <v>119.75</v>
      </c>
      <c r="N1829" s="4">
        <v>3.1534</v>
      </c>
      <c r="O1829" s="4">
        <v>2.9112</v>
      </c>
      <c r="P1829" s="4">
        <v>2.9567999999999999</v>
      </c>
      <c r="Q1829" s="4">
        <v>2.9828999999999999</v>
      </c>
    </row>
    <row r="1830" spans="1:17" ht="15" customHeight="1" x14ac:dyDescent="0.2">
      <c r="A1830" s="3">
        <v>44820</v>
      </c>
      <c r="B1830" s="4">
        <v>11.5</v>
      </c>
      <c r="C1830" s="4">
        <v>-2.8</v>
      </c>
      <c r="D1830" s="4">
        <v>-0.2</v>
      </c>
      <c r="E1830" s="4">
        <v>0.9</v>
      </c>
      <c r="F1830" s="4">
        <v>19.063800000000001</v>
      </c>
      <c r="G1830" s="4">
        <v>6.1264000000000003</v>
      </c>
      <c r="H1830" s="4">
        <v>7.0621999999999998</v>
      </c>
      <c r="I1830" s="4">
        <v>7.9946000000000002</v>
      </c>
      <c r="J1830" s="4">
        <v>54.106000000000002</v>
      </c>
      <c r="K1830" s="4">
        <v>120.5313</v>
      </c>
      <c r="L1830" s="4">
        <v>126.7188</v>
      </c>
      <c r="M1830" s="4">
        <v>119.8438</v>
      </c>
      <c r="N1830" s="4">
        <v>3.1473</v>
      </c>
      <c r="O1830" s="4">
        <v>2.9026000000000001</v>
      </c>
      <c r="P1830" s="4">
        <v>2.9470999999999998</v>
      </c>
      <c r="Q1830" s="4">
        <v>2.9737</v>
      </c>
    </row>
    <row r="1831" spans="1:17" ht="15" customHeight="1" x14ac:dyDescent="0.2">
      <c r="A1831" s="3">
        <v>44823</v>
      </c>
      <c r="B1831" s="4">
        <v>11.4</v>
      </c>
      <c r="C1831" s="4">
        <v>-2.7</v>
      </c>
      <c r="D1831" s="4">
        <v>-0.1</v>
      </c>
      <c r="E1831" s="4">
        <v>0.7</v>
      </c>
      <c r="F1831" s="4">
        <v>19.063400000000001</v>
      </c>
      <c r="G1831" s="4">
        <v>6.1280999999999999</v>
      </c>
      <c r="H1831" s="4">
        <v>7.0632000000000001</v>
      </c>
      <c r="I1831" s="4">
        <v>7.9954000000000001</v>
      </c>
      <c r="J1831" s="4">
        <v>53.933999999999997</v>
      </c>
      <c r="K1831" s="4">
        <v>120.4375</v>
      </c>
      <c r="L1831" s="4">
        <v>126.5859</v>
      </c>
      <c r="M1831" s="4">
        <v>119.7188</v>
      </c>
      <c r="N1831" s="4">
        <v>3.1633</v>
      </c>
      <c r="O1831" s="4">
        <v>2.9161000000000001</v>
      </c>
      <c r="P1831" s="4">
        <v>2.9626999999999999</v>
      </c>
      <c r="Q1831" s="4">
        <v>2.9870000000000001</v>
      </c>
    </row>
    <row r="1832" spans="1:17" ht="15" customHeight="1" x14ac:dyDescent="0.2">
      <c r="A1832" s="3">
        <v>44824</v>
      </c>
      <c r="B1832" s="4">
        <v>11.6</v>
      </c>
      <c r="C1832" s="4">
        <v>-3.2</v>
      </c>
      <c r="D1832" s="4">
        <v>-0.4</v>
      </c>
      <c r="E1832" s="4">
        <v>0.3</v>
      </c>
      <c r="F1832" s="4">
        <v>19.0731</v>
      </c>
      <c r="G1832" s="4">
        <v>6.1344000000000003</v>
      </c>
      <c r="H1832" s="4">
        <v>7.0708000000000002</v>
      </c>
      <c r="I1832" s="4">
        <v>8.0045000000000002</v>
      </c>
      <c r="J1832" s="4">
        <v>54.322000000000003</v>
      </c>
      <c r="K1832" s="4">
        <v>120.8125</v>
      </c>
      <c r="L1832" s="4">
        <v>127.0078</v>
      </c>
      <c r="M1832" s="4">
        <v>120.17189999999999</v>
      </c>
      <c r="N1832" s="4">
        <v>3.1259999999999999</v>
      </c>
      <c r="O1832" s="4">
        <v>2.8664999999999998</v>
      </c>
      <c r="P1832" s="4">
        <v>2.9165999999999999</v>
      </c>
      <c r="Q1832" s="4">
        <v>2.9409000000000001</v>
      </c>
    </row>
    <row r="1833" spans="1:17" ht="15" customHeight="1" x14ac:dyDescent="0.2">
      <c r="A1833" s="3">
        <v>44825</v>
      </c>
      <c r="B1833" s="4">
        <v>11.8</v>
      </c>
      <c r="C1833" s="4">
        <v>-2.9</v>
      </c>
      <c r="D1833" s="4">
        <v>-0.5</v>
      </c>
      <c r="E1833" s="4">
        <v>0.3</v>
      </c>
      <c r="F1833" s="4">
        <v>19.073399999999999</v>
      </c>
      <c r="G1833" s="4">
        <v>6.1368</v>
      </c>
      <c r="H1833" s="4">
        <v>7.0732999999999997</v>
      </c>
      <c r="I1833" s="4">
        <v>8.0065000000000008</v>
      </c>
      <c r="J1833" s="4">
        <v>54.186</v>
      </c>
      <c r="K1833" s="4">
        <v>120.7891</v>
      </c>
      <c r="L1833" s="4">
        <v>126.9922</v>
      </c>
      <c r="M1833" s="4">
        <v>120.125</v>
      </c>
      <c r="N1833" s="4">
        <v>3.1383999999999999</v>
      </c>
      <c r="O1833" s="4">
        <v>2.8706</v>
      </c>
      <c r="P1833" s="4">
        <v>2.9190999999999998</v>
      </c>
      <c r="Q1833" s="4">
        <v>2.9462000000000002</v>
      </c>
    </row>
    <row r="1834" spans="1:17" ht="15" customHeight="1" x14ac:dyDescent="0.2">
      <c r="A1834" s="3">
        <v>44826</v>
      </c>
      <c r="B1834" s="4">
        <v>12.1</v>
      </c>
      <c r="C1834" s="4">
        <v>-2.9</v>
      </c>
      <c r="D1834" s="4">
        <v>0.1</v>
      </c>
      <c r="E1834" s="4">
        <v>0.7</v>
      </c>
      <c r="F1834" s="4">
        <v>19.091699999999999</v>
      </c>
      <c r="G1834" s="4">
        <v>6.15</v>
      </c>
      <c r="H1834" s="4">
        <v>7.0877999999999997</v>
      </c>
      <c r="I1834" s="4">
        <v>8.0228999999999999</v>
      </c>
      <c r="J1834" s="4">
        <v>54.753</v>
      </c>
      <c r="K1834" s="4">
        <v>121.3203</v>
      </c>
      <c r="L1834" s="4">
        <v>127.5625</v>
      </c>
      <c r="M1834" s="4">
        <v>120.73439999999999</v>
      </c>
      <c r="N1834" s="4">
        <v>3.0834000000000001</v>
      </c>
      <c r="O1834" s="4">
        <v>2.8022</v>
      </c>
      <c r="P1834" s="4">
        <v>2.8584999999999998</v>
      </c>
      <c r="Q1834" s="4">
        <v>2.8853</v>
      </c>
    </row>
    <row r="1835" spans="1:17" ht="15" customHeight="1" x14ac:dyDescent="0.2">
      <c r="A1835" s="3">
        <v>44827</v>
      </c>
      <c r="B1835" s="4">
        <v>12.3</v>
      </c>
      <c r="C1835" s="4">
        <v>-2.7</v>
      </c>
      <c r="D1835" s="4">
        <v>0.1</v>
      </c>
      <c r="E1835" s="4">
        <v>0.8</v>
      </c>
      <c r="F1835" s="4">
        <v>19.089700000000001</v>
      </c>
      <c r="G1835" s="4">
        <v>6.1505999999999998</v>
      </c>
      <c r="H1835" s="4">
        <v>7.0877999999999997</v>
      </c>
      <c r="I1835" s="4">
        <v>8.0220000000000002</v>
      </c>
      <c r="J1835" s="4">
        <v>54.484000000000002</v>
      </c>
      <c r="K1835" s="4">
        <v>121.1172</v>
      </c>
      <c r="L1835" s="4">
        <v>127.3359</v>
      </c>
      <c r="M1835" s="4">
        <v>120.48439999999999</v>
      </c>
      <c r="N1835" s="4">
        <v>3.1084000000000001</v>
      </c>
      <c r="O1835" s="4">
        <v>2.8302999999999998</v>
      </c>
      <c r="P1835" s="4">
        <v>2.8843000000000001</v>
      </c>
      <c r="Q1835" s="4">
        <v>2.9113000000000002</v>
      </c>
    </row>
    <row r="1836" spans="1:17" ht="15" customHeight="1" x14ac:dyDescent="0.2">
      <c r="A1836" s="3">
        <v>44830</v>
      </c>
      <c r="B1836" s="4">
        <v>11.2</v>
      </c>
      <c r="C1836" s="4">
        <v>-3.2</v>
      </c>
      <c r="D1836" s="4">
        <v>-0.4</v>
      </c>
      <c r="E1836" s="4">
        <v>0.3</v>
      </c>
      <c r="F1836" s="4">
        <v>19.094799999999999</v>
      </c>
      <c r="G1836" s="4">
        <v>6.1535000000000002</v>
      </c>
      <c r="H1836" s="4">
        <v>7.0907999999999998</v>
      </c>
      <c r="I1836" s="4">
        <v>8.0252999999999997</v>
      </c>
      <c r="J1836" s="4">
        <v>54.616999999999997</v>
      </c>
      <c r="K1836" s="4">
        <v>121.1484</v>
      </c>
      <c r="L1836" s="4">
        <v>127.375</v>
      </c>
      <c r="M1836" s="4">
        <v>120.5313</v>
      </c>
      <c r="N1836" s="4">
        <v>3.0952000000000002</v>
      </c>
      <c r="O1836" s="4">
        <v>2.827</v>
      </c>
      <c r="P1836" s="4">
        <v>2.8807999999999998</v>
      </c>
      <c r="Q1836" s="4">
        <v>2.907</v>
      </c>
    </row>
    <row r="1837" spans="1:17" ht="15" customHeight="1" x14ac:dyDescent="0.2">
      <c r="A1837" s="3">
        <v>44831</v>
      </c>
      <c r="B1837" s="4">
        <v>12.1</v>
      </c>
      <c r="C1837" s="4">
        <v>-2</v>
      </c>
      <c r="D1837" s="4">
        <v>0.4</v>
      </c>
      <c r="E1837" s="4">
        <v>1.3</v>
      </c>
      <c r="F1837" s="4">
        <v>19.106000000000002</v>
      </c>
      <c r="G1837" s="4">
        <v>6.1586999999999996</v>
      </c>
      <c r="H1837" s="4">
        <v>7.0978000000000003</v>
      </c>
      <c r="I1837" s="4">
        <v>8.0335000000000001</v>
      </c>
      <c r="J1837" s="4">
        <v>55.095999999999997</v>
      </c>
      <c r="K1837" s="4">
        <v>121.4063</v>
      </c>
      <c r="L1837" s="4">
        <v>127.7422</v>
      </c>
      <c r="M1837" s="4">
        <v>120.92189999999999</v>
      </c>
      <c r="N1837" s="4">
        <v>3.0499000000000001</v>
      </c>
      <c r="O1837" s="4">
        <v>2.7934999999999999</v>
      </c>
      <c r="P1837" s="4">
        <v>2.8411</v>
      </c>
      <c r="Q1837" s="4">
        <v>2.8677000000000001</v>
      </c>
    </row>
    <row r="1838" spans="1:17" ht="15" customHeight="1" x14ac:dyDescent="0.2">
      <c r="A1838" s="3">
        <v>44832</v>
      </c>
      <c r="B1838" s="4">
        <v>12.1</v>
      </c>
      <c r="C1838" s="4">
        <v>-1.9</v>
      </c>
      <c r="D1838" s="4">
        <v>0.5</v>
      </c>
      <c r="E1838" s="4">
        <v>1.4</v>
      </c>
      <c r="F1838" s="4">
        <v>19.108699999999999</v>
      </c>
      <c r="G1838" s="4">
        <v>6.1612999999999998</v>
      </c>
      <c r="H1838" s="4">
        <v>7.1003999999999996</v>
      </c>
      <c r="I1838" s="4">
        <v>8.0360999999999994</v>
      </c>
      <c r="J1838" s="4">
        <v>55.095999999999997</v>
      </c>
      <c r="K1838" s="4">
        <v>121.4063</v>
      </c>
      <c r="L1838" s="4">
        <v>127.7422</v>
      </c>
      <c r="M1838" s="4">
        <v>120.92189999999999</v>
      </c>
      <c r="N1838" s="4">
        <v>3.0495000000000001</v>
      </c>
      <c r="O1838" s="4">
        <v>2.7945000000000002</v>
      </c>
      <c r="P1838" s="4">
        <v>2.8418999999999999</v>
      </c>
      <c r="Q1838" s="4">
        <v>2.8681000000000001</v>
      </c>
    </row>
    <row r="1839" spans="1:17" ht="15" customHeight="1" x14ac:dyDescent="0.2">
      <c r="A1839" s="3">
        <v>44833</v>
      </c>
      <c r="B1839" s="4">
        <v>10.9</v>
      </c>
      <c r="C1839" s="4">
        <v>-2.7</v>
      </c>
      <c r="D1839" s="4">
        <v>-0.5</v>
      </c>
      <c r="E1839" s="4">
        <v>0.5</v>
      </c>
      <c r="F1839" s="4">
        <v>19.118500000000001</v>
      </c>
      <c r="G1839" s="4">
        <v>6.1689999999999996</v>
      </c>
      <c r="H1839" s="4">
        <v>7.1085000000000003</v>
      </c>
      <c r="I1839" s="4">
        <v>8.0443999999999996</v>
      </c>
      <c r="J1839" s="4">
        <v>55.185000000000002</v>
      </c>
      <c r="K1839" s="4">
        <v>121.3828</v>
      </c>
      <c r="L1839" s="4">
        <v>127.76560000000001</v>
      </c>
      <c r="M1839" s="4">
        <v>120.95310000000001</v>
      </c>
      <c r="N1839" s="4">
        <v>3.0396999999999998</v>
      </c>
      <c r="O1839" s="4">
        <v>2.8003999999999998</v>
      </c>
      <c r="P1839" s="4">
        <v>2.8418000000000001</v>
      </c>
      <c r="Q1839" s="4">
        <v>2.8664000000000001</v>
      </c>
    </row>
    <row r="1840" spans="1:17" ht="15" customHeight="1" x14ac:dyDescent="0.2">
      <c r="A1840" s="3">
        <v>44834</v>
      </c>
      <c r="B1840" s="4">
        <v>10.9</v>
      </c>
      <c r="C1840" s="4">
        <v>-2.2999999999999998</v>
      </c>
      <c r="D1840" s="4">
        <v>0</v>
      </c>
      <c r="E1840" s="4">
        <v>1</v>
      </c>
      <c r="F1840" s="4">
        <v>19.117699999999999</v>
      </c>
      <c r="G1840" s="4">
        <v>6.1696999999999997</v>
      </c>
      <c r="H1840" s="4">
        <v>7.1082999999999998</v>
      </c>
      <c r="I1840" s="4">
        <v>8.0433000000000003</v>
      </c>
      <c r="J1840" s="4">
        <v>54.982999999999997</v>
      </c>
      <c r="K1840" s="4">
        <v>121.1875</v>
      </c>
      <c r="L1840" s="4">
        <v>127.5234</v>
      </c>
      <c r="M1840" s="4">
        <v>120.6875</v>
      </c>
      <c r="N1840" s="4">
        <v>3.0581999999999998</v>
      </c>
      <c r="O1840" s="4">
        <v>2.8273999999999999</v>
      </c>
      <c r="P1840" s="4">
        <v>2.8693</v>
      </c>
      <c r="Q1840" s="4">
        <v>2.8938999999999999</v>
      </c>
    </row>
    <row r="1841" spans="1:17" ht="15" customHeight="1" x14ac:dyDescent="0.2">
      <c r="A1841" s="3">
        <v>44837</v>
      </c>
      <c r="B1841" s="4">
        <v>11</v>
      </c>
      <c r="C1841" s="4">
        <v>-2.1</v>
      </c>
      <c r="D1841" s="4">
        <v>-0.1</v>
      </c>
      <c r="E1841" s="4">
        <v>0.6</v>
      </c>
      <c r="F1841" s="4">
        <v>19.1188</v>
      </c>
      <c r="G1841" s="4">
        <v>6.1723999999999997</v>
      </c>
      <c r="H1841" s="4">
        <v>7.1111000000000004</v>
      </c>
      <c r="I1841" s="4">
        <v>8.0464000000000002</v>
      </c>
      <c r="J1841" s="4">
        <v>54.893000000000001</v>
      </c>
      <c r="K1841" s="4">
        <v>121.1953</v>
      </c>
      <c r="L1841" s="4">
        <v>127.5391</v>
      </c>
      <c r="M1841" s="4">
        <v>120.7188</v>
      </c>
      <c r="N1841" s="4">
        <v>3.0663</v>
      </c>
      <c r="O1841" s="4">
        <v>2.8273000000000001</v>
      </c>
      <c r="P1841" s="4">
        <v>2.8683000000000001</v>
      </c>
      <c r="Q1841" s="4">
        <v>2.8912</v>
      </c>
    </row>
    <row r="1842" spans="1:17" ht="15" customHeight="1" x14ac:dyDescent="0.2">
      <c r="A1842" s="3">
        <v>44838</v>
      </c>
      <c r="B1842" s="4">
        <v>10.3</v>
      </c>
      <c r="C1842" s="4">
        <v>-2.9</v>
      </c>
      <c r="D1842" s="4">
        <v>-0.4</v>
      </c>
      <c r="E1842" s="4">
        <v>0.5</v>
      </c>
      <c r="F1842" s="4">
        <v>19.129300000000001</v>
      </c>
      <c r="G1842" s="4">
        <v>6.1783000000000001</v>
      </c>
      <c r="H1842" s="4">
        <v>7.1174999999999997</v>
      </c>
      <c r="I1842" s="4">
        <v>8.0538000000000007</v>
      </c>
      <c r="J1842" s="4">
        <v>55.332999999999998</v>
      </c>
      <c r="K1842" s="4">
        <v>121.5234</v>
      </c>
      <c r="L1842" s="4">
        <v>127.8828</v>
      </c>
      <c r="M1842" s="4">
        <v>121.0625</v>
      </c>
      <c r="N1842" s="4">
        <v>3.0249000000000001</v>
      </c>
      <c r="O1842" s="4">
        <v>2.7845</v>
      </c>
      <c r="P1842" s="4">
        <v>2.8313999999999999</v>
      </c>
      <c r="Q1842" s="4">
        <v>2.8567999999999998</v>
      </c>
    </row>
    <row r="1843" spans="1:17" ht="15" customHeight="1" x14ac:dyDescent="0.2">
      <c r="A1843" s="3">
        <v>44839</v>
      </c>
      <c r="B1843" s="4">
        <v>8.6999999999999993</v>
      </c>
      <c r="C1843" s="4">
        <v>-3.6</v>
      </c>
      <c r="D1843" s="4">
        <v>-1.3</v>
      </c>
      <c r="E1843" s="4">
        <v>-0.5</v>
      </c>
      <c r="F1843" s="4">
        <v>19.139299999999999</v>
      </c>
      <c r="G1843" s="4">
        <v>6.1832000000000003</v>
      </c>
      <c r="H1843" s="4">
        <v>7.1238999999999999</v>
      </c>
      <c r="I1843" s="4">
        <v>8.0612999999999992</v>
      </c>
      <c r="J1843" s="4">
        <v>55.749000000000002</v>
      </c>
      <c r="K1843" s="4">
        <v>121.75</v>
      </c>
      <c r="L1843" s="4">
        <v>128.1875</v>
      </c>
      <c r="M1843" s="4">
        <v>121.4063</v>
      </c>
      <c r="N1843" s="4">
        <v>2.9857999999999998</v>
      </c>
      <c r="O1843" s="4">
        <v>2.7553999999999998</v>
      </c>
      <c r="P1843" s="4">
        <v>2.7988</v>
      </c>
      <c r="Q1843" s="4">
        <v>2.8224999999999998</v>
      </c>
    </row>
    <row r="1844" spans="1:17" ht="15" customHeight="1" x14ac:dyDescent="0.2">
      <c r="A1844" s="3">
        <v>44840</v>
      </c>
      <c r="B1844" s="4">
        <v>11.2</v>
      </c>
      <c r="C1844" s="4">
        <v>-1.8</v>
      </c>
      <c r="D1844" s="4">
        <v>0.5</v>
      </c>
      <c r="E1844" s="4">
        <v>1.4</v>
      </c>
      <c r="F1844" s="4">
        <v>19.1432</v>
      </c>
      <c r="G1844" s="4">
        <v>6.1905000000000001</v>
      </c>
      <c r="H1844" s="4">
        <v>7.1307</v>
      </c>
      <c r="I1844" s="4">
        <v>8.0673999999999992</v>
      </c>
      <c r="J1844" s="4">
        <v>55.503</v>
      </c>
      <c r="K1844" s="4">
        <v>121.70310000000001</v>
      </c>
      <c r="L1844" s="4">
        <v>128.10159999999999</v>
      </c>
      <c r="M1844" s="4">
        <v>121.2813</v>
      </c>
      <c r="N1844" s="4">
        <v>3.0072999999999999</v>
      </c>
      <c r="O1844" s="4">
        <v>2.7644000000000002</v>
      </c>
      <c r="P1844" s="4">
        <v>2.8107000000000002</v>
      </c>
      <c r="Q1844" s="4">
        <v>2.8365</v>
      </c>
    </row>
    <row r="1845" spans="1:17" ht="15" customHeight="1" x14ac:dyDescent="0.2">
      <c r="A1845" s="3">
        <v>44841</v>
      </c>
      <c r="B1845" s="4">
        <v>10.7</v>
      </c>
      <c r="C1845" s="4">
        <v>-2.9</v>
      </c>
      <c r="D1845" s="4">
        <v>-0.6</v>
      </c>
      <c r="E1845" s="4">
        <v>0.2</v>
      </c>
      <c r="F1845" s="4">
        <v>19.145399999999999</v>
      </c>
      <c r="G1845" s="4">
        <v>6.1943999999999999</v>
      </c>
      <c r="H1845" s="4">
        <v>7.1345999999999998</v>
      </c>
      <c r="I1845" s="4">
        <v>8.0713000000000008</v>
      </c>
      <c r="J1845" s="4">
        <v>55.472000000000001</v>
      </c>
      <c r="K1845" s="4">
        <v>121.8203</v>
      </c>
      <c r="L1845" s="4">
        <v>128.21090000000001</v>
      </c>
      <c r="M1845" s="4">
        <v>121.375</v>
      </c>
      <c r="N1845" s="4">
        <v>3.0097999999999998</v>
      </c>
      <c r="O1845" s="4">
        <v>2.7498999999999998</v>
      </c>
      <c r="P1845" s="4">
        <v>2.7995999999999999</v>
      </c>
      <c r="Q1845" s="4">
        <v>2.8275999999999999</v>
      </c>
    </row>
    <row r="1846" spans="1:17" ht="15" customHeight="1" x14ac:dyDescent="0.2">
      <c r="A1846" s="3">
        <v>44844</v>
      </c>
      <c r="B1846" s="4">
        <v>11.2</v>
      </c>
      <c r="C1846" s="4">
        <v>-2.8</v>
      </c>
      <c r="D1846" s="4">
        <v>-0.3</v>
      </c>
      <c r="E1846" s="4">
        <v>0.6</v>
      </c>
      <c r="F1846" s="4">
        <v>19.143799999999999</v>
      </c>
      <c r="G1846" s="4">
        <v>6.1952999999999996</v>
      </c>
      <c r="H1846" s="4">
        <v>7.1348000000000003</v>
      </c>
      <c r="I1846" s="4">
        <v>8.0707000000000004</v>
      </c>
      <c r="J1846" s="4">
        <v>55.22</v>
      </c>
      <c r="K1846" s="4">
        <v>121.6484</v>
      </c>
      <c r="L1846" s="4">
        <v>128</v>
      </c>
      <c r="M1846" s="4">
        <v>121.14060000000001</v>
      </c>
      <c r="N1846" s="4">
        <v>3.0327000000000002</v>
      </c>
      <c r="O1846" s="4">
        <v>2.7736000000000001</v>
      </c>
      <c r="P1846" s="4">
        <v>2.8235000000000001</v>
      </c>
      <c r="Q1846" s="4">
        <v>2.8517000000000001</v>
      </c>
    </row>
    <row r="1847" spans="1:17" ht="15" customHeight="1" x14ac:dyDescent="0.2">
      <c r="A1847" s="3">
        <v>44845</v>
      </c>
      <c r="B1847" s="4">
        <v>11.1</v>
      </c>
      <c r="C1847" s="4">
        <v>-2.8</v>
      </c>
      <c r="D1847" s="4">
        <v>-0.4</v>
      </c>
      <c r="E1847" s="4">
        <v>0.7</v>
      </c>
      <c r="F1847" s="4">
        <v>19.150400000000001</v>
      </c>
      <c r="G1847" s="4">
        <v>6.1999000000000004</v>
      </c>
      <c r="H1847" s="4">
        <v>7.1398999999999999</v>
      </c>
      <c r="I1847" s="4">
        <v>8.0762</v>
      </c>
      <c r="J1847" s="4">
        <v>55.441000000000003</v>
      </c>
      <c r="K1847" s="4">
        <v>121.8438</v>
      </c>
      <c r="L1847" s="4">
        <v>128.21879999999999</v>
      </c>
      <c r="M1847" s="4">
        <v>121.3438</v>
      </c>
      <c r="N1847" s="4">
        <v>3.0118999999999998</v>
      </c>
      <c r="O1847" s="4">
        <v>2.7486999999999999</v>
      </c>
      <c r="P1847" s="4">
        <v>2.8003999999999998</v>
      </c>
      <c r="Q1847" s="4">
        <v>2.8317000000000001</v>
      </c>
    </row>
    <row r="1848" spans="1:17" ht="15" customHeight="1" x14ac:dyDescent="0.2">
      <c r="A1848" s="3">
        <v>44846</v>
      </c>
      <c r="B1848" s="4">
        <v>10.3</v>
      </c>
      <c r="C1848" s="4">
        <v>-3</v>
      </c>
      <c r="D1848" s="4">
        <v>-0.9</v>
      </c>
      <c r="E1848" s="4">
        <v>0.2</v>
      </c>
      <c r="F1848" s="4">
        <v>19.145399999999999</v>
      </c>
      <c r="G1848" s="4">
        <v>6.1989000000000001</v>
      </c>
      <c r="H1848" s="4">
        <v>7.1378000000000004</v>
      </c>
      <c r="I1848" s="4">
        <v>8.0726999999999993</v>
      </c>
      <c r="J1848" s="4">
        <v>55.002000000000002</v>
      </c>
      <c r="K1848" s="4">
        <v>121.4766</v>
      </c>
      <c r="L1848" s="4">
        <v>127.8125</v>
      </c>
      <c r="M1848" s="4">
        <v>120.9063</v>
      </c>
      <c r="N1848" s="4">
        <v>3.0522999999999998</v>
      </c>
      <c r="O1848" s="4">
        <v>2.7982</v>
      </c>
      <c r="P1848" s="4">
        <v>2.8456000000000001</v>
      </c>
      <c r="Q1848" s="4">
        <v>2.8763999999999998</v>
      </c>
    </row>
    <row r="1849" spans="1:17" ht="15" customHeight="1" x14ac:dyDescent="0.2">
      <c r="A1849" s="3">
        <v>44847</v>
      </c>
      <c r="B1849" s="4">
        <v>10.9</v>
      </c>
      <c r="C1849" s="4">
        <v>-2.5</v>
      </c>
      <c r="D1849" s="4">
        <v>-0.3</v>
      </c>
      <c r="E1849" s="4">
        <v>0.8</v>
      </c>
      <c r="F1849" s="4">
        <v>19.1523</v>
      </c>
      <c r="G1849" s="4">
        <v>6.2066999999999997</v>
      </c>
      <c r="H1849" s="4">
        <v>7.1454000000000004</v>
      </c>
      <c r="I1849" s="4">
        <v>8.0800999999999998</v>
      </c>
      <c r="J1849" s="4">
        <v>54.923999999999999</v>
      </c>
      <c r="K1849" s="4">
        <v>121.4688</v>
      </c>
      <c r="L1849" s="4">
        <v>127.7891</v>
      </c>
      <c r="M1849" s="4">
        <v>120.875</v>
      </c>
      <c r="N1849" s="4">
        <v>3.0581999999999998</v>
      </c>
      <c r="O1849" s="4">
        <v>2.8020999999999998</v>
      </c>
      <c r="P1849" s="4">
        <v>2.8506</v>
      </c>
      <c r="Q1849" s="4">
        <v>2.8809999999999998</v>
      </c>
    </row>
    <row r="1850" spans="1:17" ht="15" customHeight="1" x14ac:dyDescent="0.2">
      <c r="A1850" s="3">
        <v>44848</v>
      </c>
      <c r="B1850" s="4">
        <v>12.7</v>
      </c>
      <c r="C1850" s="4">
        <v>-1</v>
      </c>
      <c r="D1850" s="4">
        <v>1.2</v>
      </c>
      <c r="E1850" s="4">
        <v>2.2000000000000002</v>
      </c>
      <c r="F1850" s="4">
        <v>19.154199999999999</v>
      </c>
      <c r="G1850" s="4">
        <v>6.2099000000000002</v>
      </c>
      <c r="H1850" s="4">
        <v>7.1486000000000001</v>
      </c>
      <c r="I1850" s="4">
        <v>8.0836000000000006</v>
      </c>
      <c r="J1850" s="4">
        <v>54.877000000000002</v>
      </c>
      <c r="K1850" s="4">
        <v>121.5234</v>
      </c>
      <c r="L1850" s="4">
        <v>127.8438</v>
      </c>
      <c r="M1850" s="4">
        <v>120.9375</v>
      </c>
      <c r="N1850" s="4">
        <v>3.0621999999999998</v>
      </c>
      <c r="O1850" s="4">
        <v>2.7957999999999998</v>
      </c>
      <c r="P1850" s="4">
        <v>2.8454000000000002</v>
      </c>
      <c r="Q1850" s="4">
        <v>2.8751000000000002</v>
      </c>
    </row>
    <row r="1851" spans="1:17" ht="15" customHeight="1" x14ac:dyDescent="0.2">
      <c r="A1851" s="3">
        <v>44851</v>
      </c>
      <c r="B1851" s="4">
        <v>12</v>
      </c>
      <c r="C1851" s="4">
        <v>-1.2</v>
      </c>
      <c r="D1851" s="4">
        <v>0.5</v>
      </c>
      <c r="E1851" s="4">
        <v>1.7</v>
      </c>
      <c r="F1851" s="4">
        <v>19.150400000000001</v>
      </c>
      <c r="G1851" s="4">
        <v>6.2095000000000002</v>
      </c>
      <c r="H1851" s="4">
        <v>7.1475</v>
      </c>
      <c r="I1851" s="4">
        <v>8.0809999999999995</v>
      </c>
      <c r="J1851" s="4">
        <v>54.511000000000003</v>
      </c>
      <c r="K1851" s="4">
        <v>121.2188</v>
      </c>
      <c r="L1851" s="4">
        <v>127.5234</v>
      </c>
      <c r="M1851" s="4">
        <v>120.5625</v>
      </c>
      <c r="N1851" s="4">
        <v>3.0962000000000001</v>
      </c>
      <c r="O1851" s="4">
        <v>2.8371</v>
      </c>
      <c r="P1851" s="4">
        <v>2.8813</v>
      </c>
      <c r="Q1851" s="4">
        <v>2.9136000000000002</v>
      </c>
    </row>
    <row r="1852" spans="1:17" ht="15" customHeight="1" x14ac:dyDescent="0.2">
      <c r="A1852" s="3">
        <v>44852</v>
      </c>
      <c r="B1852" s="4">
        <v>11.5</v>
      </c>
      <c r="C1852" s="4">
        <v>-1.7</v>
      </c>
      <c r="D1852" s="4">
        <v>-0.1</v>
      </c>
      <c r="E1852" s="4">
        <v>1</v>
      </c>
      <c r="F1852" s="4">
        <v>19.1572</v>
      </c>
      <c r="G1852" s="4">
        <v>6.0643000000000002</v>
      </c>
      <c r="H1852" s="4">
        <v>6.9786999999999999</v>
      </c>
      <c r="I1852" s="4">
        <v>8.0870999999999995</v>
      </c>
      <c r="J1852" s="4">
        <v>54.74</v>
      </c>
      <c r="K1852" s="4">
        <v>121.4063</v>
      </c>
      <c r="L1852" s="4">
        <v>127.75</v>
      </c>
      <c r="M1852" s="4">
        <v>120.8125</v>
      </c>
      <c r="N1852" s="4">
        <v>3.0743</v>
      </c>
      <c r="O1852" s="4">
        <v>2.8130999999999999</v>
      </c>
      <c r="P1852" s="4">
        <v>2.8573</v>
      </c>
      <c r="Q1852" s="4">
        <v>2.8887</v>
      </c>
    </row>
    <row r="1853" spans="1:17" ht="15" customHeight="1" x14ac:dyDescent="0.2">
      <c r="A1853" s="3">
        <v>44853</v>
      </c>
      <c r="B1853" s="4">
        <v>13.2</v>
      </c>
      <c r="C1853" s="4">
        <v>0</v>
      </c>
      <c r="D1853" s="4">
        <v>1.3</v>
      </c>
      <c r="E1853" s="4">
        <v>2.5</v>
      </c>
      <c r="F1853" s="4">
        <v>19.161000000000001</v>
      </c>
      <c r="G1853" s="4">
        <v>6.0670000000000002</v>
      </c>
      <c r="H1853" s="4">
        <v>6.9817999999999998</v>
      </c>
      <c r="I1853" s="4">
        <v>8.0901999999999994</v>
      </c>
      <c r="J1853" s="4">
        <v>54.798999999999999</v>
      </c>
      <c r="K1853" s="4">
        <v>121.4063</v>
      </c>
      <c r="L1853" s="4">
        <v>127.7891</v>
      </c>
      <c r="M1853" s="4">
        <v>120.8438</v>
      </c>
      <c r="N1853" s="4">
        <v>3.0684</v>
      </c>
      <c r="O1853" s="4">
        <v>2.8140999999999998</v>
      </c>
      <c r="P1853" s="4">
        <v>2.8538999999999999</v>
      </c>
      <c r="Q1853" s="4">
        <v>2.8860999999999999</v>
      </c>
    </row>
    <row r="1854" spans="1:17" ht="15" customHeight="1" x14ac:dyDescent="0.2">
      <c r="A1854" s="3">
        <v>44854</v>
      </c>
      <c r="B1854" s="4">
        <v>11</v>
      </c>
      <c r="C1854" s="4">
        <v>-2.2999999999999998</v>
      </c>
      <c r="D1854" s="4">
        <v>-0.9</v>
      </c>
      <c r="E1854" s="4">
        <v>0.4</v>
      </c>
      <c r="F1854" s="4">
        <v>19.1599</v>
      </c>
      <c r="G1854" s="4">
        <v>6.0701000000000001</v>
      </c>
      <c r="H1854" s="4">
        <v>6.9832000000000001</v>
      </c>
      <c r="I1854" s="4">
        <v>8.0906000000000002</v>
      </c>
      <c r="J1854" s="4">
        <v>54.276000000000003</v>
      </c>
      <c r="K1854" s="4">
        <v>120.9688</v>
      </c>
      <c r="L1854" s="4">
        <v>127.2891</v>
      </c>
      <c r="M1854" s="4">
        <v>120.3125</v>
      </c>
      <c r="N1854" s="4">
        <v>3.1162000000000001</v>
      </c>
      <c r="O1854" s="4">
        <v>2.8748999999999998</v>
      </c>
      <c r="P1854" s="4">
        <v>2.9110999999999998</v>
      </c>
      <c r="Q1854" s="4">
        <v>2.9413999999999998</v>
      </c>
    </row>
    <row r="1855" spans="1:17" ht="15" customHeight="1" x14ac:dyDescent="0.2">
      <c r="A1855" s="3">
        <v>44855</v>
      </c>
      <c r="B1855" s="4">
        <v>11.5</v>
      </c>
      <c r="C1855" s="4">
        <v>-2.8</v>
      </c>
      <c r="D1855" s="4">
        <v>-1.4</v>
      </c>
      <c r="E1855" s="4">
        <v>-0.3</v>
      </c>
      <c r="F1855" s="4">
        <v>19.154699999999998</v>
      </c>
      <c r="G1855" s="4">
        <v>6.0705999999999998</v>
      </c>
      <c r="H1855" s="4">
        <v>6.9825999999999997</v>
      </c>
      <c r="I1855" s="4">
        <v>8.0892999999999997</v>
      </c>
      <c r="J1855" s="4">
        <v>53.835000000000001</v>
      </c>
      <c r="K1855" s="4">
        <v>120.7734</v>
      </c>
      <c r="L1855" s="4">
        <v>127.0313</v>
      </c>
      <c r="M1855" s="4">
        <v>120.0313</v>
      </c>
      <c r="N1855" s="4">
        <v>3.1577999999999999</v>
      </c>
      <c r="O1855" s="4">
        <v>2.9018000000000002</v>
      </c>
      <c r="P1855" s="4">
        <v>2.9401999999999999</v>
      </c>
      <c r="Q1855" s="4">
        <v>2.9704000000000002</v>
      </c>
    </row>
    <row r="1856" spans="1:17" ht="15" customHeight="1" x14ac:dyDescent="0.2">
      <c r="A1856" s="3">
        <v>44858</v>
      </c>
      <c r="B1856" s="4">
        <v>12.4</v>
      </c>
      <c r="C1856" s="4">
        <v>-2.2999999999999998</v>
      </c>
      <c r="D1856" s="4">
        <v>-0.5</v>
      </c>
      <c r="E1856" s="4">
        <v>0.9</v>
      </c>
      <c r="F1856" s="4">
        <v>19.1556</v>
      </c>
      <c r="G1856" s="4">
        <v>6.0726000000000004</v>
      </c>
      <c r="H1856" s="4">
        <v>6.9839000000000002</v>
      </c>
      <c r="I1856" s="4">
        <v>8.0901999999999994</v>
      </c>
      <c r="J1856" s="4">
        <v>53.731000000000002</v>
      </c>
      <c r="K1856" s="4">
        <v>120.7188</v>
      </c>
      <c r="L1856" s="4">
        <v>126.9297</v>
      </c>
      <c r="M1856" s="4">
        <v>119.9063</v>
      </c>
      <c r="N1856" s="4">
        <v>3.1673</v>
      </c>
      <c r="O1856" s="4">
        <v>2.91</v>
      </c>
      <c r="P1856" s="4">
        <v>2.9521999999999999</v>
      </c>
      <c r="Q1856" s="4">
        <v>2.9836</v>
      </c>
    </row>
    <row r="1857" spans="1:17" ht="15" customHeight="1" x14ac:dyDescent="0.2">
      <c r="A1857" s="3">
        <v>44859</v>
      </c>
      <c r="B1857" s="4">
        <v>14.4</v>
      </c>
      <c r="C1857" s="4">
        <v>-1.7</v>
      </c>
      <c r="D1857" s="4">
        <v>-0.1</v>
      </c>
      <c r="E1857" s="4">
        <v>1.1000000000000001</v>
      </c>
      <c r="F1857" s="4">
        <v>19.161100000000001</v>
      </c>
      <c r="G1857" s="4">
        <v>6.0780000000000003</v>
      </c>
      <c r="H1857" s="4">
        <v>6.9904000000000002</v>
      </c>
      <c r="I1857" s="4">
        <v>8.0974000000000004</v>
      </c>
      <c r="J1857" s="4">
        <v>53.884</v>
      </c>
      <c r="K1857" s="4">
        <v>120.9688</v>
      </c>
      <c r="L1857" s="4">
        <v>127.23439999999999</v>
      </c>
      <c r="M1857" s="4">
        <v>120.23439999999999</v>
      </c>
      <c r="N1857" s="4">
        <v>3.1522999999999999</v>
      </c>
      <c r="O1857" s="4">
        <v>2.8776999999999999</v>
      </c>
      <c r="P1857" s="4">
        <v>2.9195000000000002</v>
      </c>
      <c r="Q1857" s="4">
        <v>2.9506999999999999</v>
      </c>
    </row>
    <row r="1858" spans="1:17" ht="15" customHeight="1" x14ac:dyDescent="0.2">
      <c r="A1858" s="3">
        <v>44860</v>
      </c>
      <c r="B1858" s="4">
        <v>11.8</v>
      </c>
      <c r="C1858" s="4">
        <v>-2</v>
      </c>
      <c r="D1858" s="4">
        <v>-0.9</v>
      </c>
      <c r="E1858" s="4">
        <v>0.5</v>
      </c>
      <c r="F1858" s="4">
        <v>19.1663</v>
      </c>
      <c r="G1858" s="4">
        <v>6.0796000000000001</v>
      </c>
      <c r="H1858" s="4">
        <v>6.9923000000000002</v>
      </c>
      <c r="I1858" s="4">
        <v>8.0990000000000002</v>
      </c>
      <c r="J1858" s="4">
        <v>54.021000000000001</v>
      </c>
      <c r="K1858" s="4">
        <v>120.875</v>
      </c>
      <c r="L1858" s="4">
        <v>127.1797</v>
      </c>
      <c r="M1858" s="4">
        <v>120.1563</v>
      </c>
      <c r="N1858" s="4">
        <v>3.1387</v>
      </c>
      <c r="O1858" s="4">
        <v>2.891</v>
      </c>
      <c r="P1858" s="4">
        <v>2.9262999999999999</v>
      </c>
      <c r="Q1858" s="4">
        <v>2.9590999999999998</v>
      </c>
    </row>
    <row r="1859" spans="1:17" ht="15" customHeight="1" x14ac:dyDescent="0.2">
      <c r="A1859" s="3">
        <v>44861</v>
      </c>
      <c r="B1859" s="4">
        <v>11.6</v>
      </c>
      <c r="C1859" s="4">
        <v>-2.1</v>
      </c>
      <c r="D1859" s="4">
        <v>-0.6</v>
      </c>
      <c r="E1859" s="4">
        <v>0.6</v>
      </c>
      <c r="F1859" s="4">
        <v>19.168800000000001</v>
      </c>
      <c r="G1859" s="4">
        <v>6.0848000000000004</v>
      </c>
      <c r="H1859" s="4">
        <v>6.9958999999999998</v>
      </c>
      <c r="I1859" s="4">
        <v>8.1021999999999998</v>
      </c>
      <c r="J1859" s="4">
        <v>53.703000000000003</v>
      </c>
      <c r="K1859" s="4">
        <v>120.625</v>
      </c>
      <c r="L1859" s="4">
        <v>126.8516</v>
      </c>
      <c r="M1859" s="4">
        <v>119.82810000000001</v>
      </c>
      <c r="N1859" s="4">
        <v>3.1677</v>
      </c>
      <c r="O1859" s="4">
        <v>2.927</v>
      </c>
      <c r="P1859" s="4">
        <v>2.9647999999999999</v>
      </c>
      <c r="Q1859" s="4">
        <v>2.9939</v>
      </c>
    </row>
    <row r="1860" spans="1:17" ht="15" customHeight="1" x14ac:dyDescent="0.2">
      <c r="A1860" s="3">
        <v>44862</v>
      </c>
      <c r="B1860" s="4">
        <v>13</v>
      </c>
      <c r="C1860" s="4">
        <v>-2.2000000000000002</v>
      </c>
      <c r="D1860" s="4">
        <v>-0.9</v>
      </c>
      <c r="E1860" s="4">
        <v>0.7</v>
      </c>
      <c r="F1860" s="4">
        <v>19.166499999999999</v>
      </c>
      <c r="G1860" s="4">
        <v>6.0858999999999996</v>
      </c>
      <c r="H1860" s="4">
        <v>6.9968000000000004</v>
      </c>
      <c r="I1860" s="4">
        <v>8.1023999999999994</v>
      </c>
      <c r="J1860" s="4">
        <v>53.427</v>
      </c>
      <c r="K1860" s="4">
        <v>120.4922</v>
      </c>
      <c r="L1860" s="4">
        <v>126.7188</v>
      </c>
      <c r="M1860" s="4">
        <v>119.6563</v>
      </c>
      <c r="N1860" s="4">
        <v>3.1937000000000002</v>
      </c>
      <c r="O1860" s="4">
        <v>2.9456000000000002</v>
      </c>
      <c r="P1860" s="4">
        <v>2.9802</v>
      </c>
      <c r="Q1860" s="4">
        <v>3.0118999999999998</v>
      </c>
    </row>
    <row r="1861" spans="1:17" ht="15" customHeight="1" x14ac:dyDescent="0.2">
      <c r="A1861" s="3">
        <v>44865</v>
      </c>
      <c r="B1861" s="4">
        <v>10.7</v>
      </c>
      <c r="C1861" s="4">
        <v>-1.6</v>
      </c>
      <c r="D1861" s="4">
        <v>-1.2</v>
      </c>
      <c r="E1861" s="4">
        <v>0.5</v>
      </c>
      <c r="F1861" s="4">
        <v>19.1815</v>
      </c>
      <c r="G1861" s="4">
        <v>6.0910000000000002</v>
      </c>
      <c r="H1861" s="4">
        <v>7.0042</v>
      </c>
      <c r="I1861" s="4">
        <v>8.1107999999999993</v>
      </c>
      <c r="J1861" s="4">
        <v>54.103000000000002</v>
      </c>
      <c r="K1861" s="4">
        <v>120.7188</v>
      </c>
      <c r="L1861" s="4">
        <v>127.0938</v>
      </c>
      <c r="M1861" s="4">
        <v>120.0625</v>
      </c>
      <c r="N1861" s="4">
        <v>3.1288</v>
      </c>
      <c r="O1861" s="4">
        <v>2.9163000000000001</v>
      </c>
      <c r="P1861" s="4">
        <v>2.9397000000000002</v>
      </c>
      <c r="Q1861" s="4">
        <v>2.9708999999999999</v>
      </c>
    </row>
    <row r="1862" spans="1:17" ht="15" customHeight="1" x14ac:dyDescent="0.2">
      <c r="A1862" s="3">
        <v>44866</v>
      </c>
      <c r="B1862" s="4">
        <v>11.5</v>
      </c>
      <c r="C1862" s="4">
        <v>-2.1</v>
      </c>
      <c r="D1862" s="4">
        <v>-1.1000000000000001</v>
      </c>
      <c r="E1862" s="4">
        <v>0.7</v>
      </c>
      <c r="F1862" s="4">
        <v>19.179400000000001</v>
      </c>
      <c r="G1862" s="4">
        <v>6.0933000000000002</v>
      </c>
      <c r="H1862" s="4">
        <v>7.0054999999999996</v>
      </c>
      <c r="I1862" s="4">
        <v>8.1117000000000008</v>
      </c>
      <c r="J1862" s="4">
        <v>53.835999999999999</v>
      </c>
      <c r="K1862" s="4">
        <v>120.6875</v>
      </c>
      <c r="L1862" s="4">
        <v>126.9922</v>
      </c>
      <c r="M1862" s="4">
        <v>119.9375</v>
      </c>
      <c r="N1862" s="4">
        <v>3.1537999999999999</v>
      </c>
      <c r="O1862" s="4">
        <v>2.9214000000000002</v>
      </c>
      <c r="P1862" s="4">
        <v>2.9516</v>
      </c>
      <c r="Q1862" s="4">
        <v>2.9841000000000002</v>
      </c>
    </row>
    <row r="1863" spans="1:17" ht="15" customHeight="1" x14ac:dyDescent="0.2">
      <c r="A1863" s="3">
        <v>44867</v>
      </c>
      <c r="B1863" s="4">
        <v>10.6</v>
      </c>
      <c r="C1863" s="4">
        <v>-2.5</v>
      </c>
      <c r="D1863" s="4">
        <v>-1.2</v>
      </c>
      <c r="E1863" s="4">
        <v>0.5</v>
      </c>
      <c r="F1863" s="4">
        <v>19.186599999999999</v>
      </c>
      <c r="G1863" s="4">
        <v>6.0972</v>
      </c>
      <c r="H1863" s="4">
        <v>7.0098000000000003</v>
      </c>
      <c r="I1863" s="4">
        <v>8.1165000000000003</v>
      </c>
      <c r="J1863" s="4">
        <v>54.084000000000003</v>
      </c>
      <c r="K1863" s="4">
        <v>120.8047</v>
      </c>
      <c r="L1863" s="4">
        <v>127.125</v>
      </c>
      <c r="M1863" s="4">
        <v>120.0938</v>
      </c>
      <c r="N1863" s="4">
        <v>3.1297999999999999</v>
      </c>
      <c r="O1863" s="4">
        <v>2.9066999999999998</v>
      </c>
      <c r="P1863" s="4">
        <v>2.9379</v>
      </c>
      <c r="Q1863" s="4">
        <v>2.9685999999999999</v>
      </c>
    </row>
    <row r="1864" spans="1:17" ht="15" customHeight="1" x14ac:dyDescent="0.2">
      <c r="A1864" s="3">
        <v>44868</v>
      </c>
      <c r="B1864" s="4">
        <v>11.2</v>
      </c>
      <c r="C1864" s="4">
        <v>-1.5</v>
      </c>
      <c r="D1864" s="4">
        <v>-0.4</v>
      </c>
      <c r="E1864" s="4">
        <v>1.2</v>
      </c>
      <c r="F1864" s="4">
        <v>19.190999999999999</v>
      </c>
      <c r="G1864" s="4">
        <v>6.1033999999999997</v>
      </c>
      <c r="H1864" s="4">
        <v>7.0155000000000003</v>
      </c>
      <c r="I1864" s="4">
        <v>8.1218000000000004</v>
      </c>
      <c r="J1864" s="4">
        <v>53.87</v>
      </c>
      <c r="K1864" s="4">
        <v>120.6484</v>
      </c>
      <c r="L1864" s="4">
        <v>126.95310000000001</v>
      </c>
      <c r="M1864" s="4">
        <v>119.9063</v>
      </c>
      <c r="N1864" s="4">
        <v>3.1486999999999998</v>
      </c>
      <c r="O1864" s="4">
        <v>2.9302000000000001</v>
      </c>
      <c r="P1864" s="4">
        <v>2.9590999999999998</v>
      </c>
      <c r="Q1864" s="4">
        <v>2.9891000000000001</v>
      </c>
    </row>
    <row r="1865" spans="1:17" ht="15" customHeight="1" x14ac:dyDescent="0.2">
      <c r="A1865" s="3">
        <v>44869</v>
      </c>
      <c r="B1865" s="4">
        <v>14.5</v>
      </c>
      <c r="C1865" s="4">
        <v>1.9</v>
      </c>
      <c r="D1865" s="4">
        <v>2.7</v>
      </c>
      <c r="E1865" s="4">
        <v>4.4000000000000004</v>
      </c>
      <c r="F1865" s="4">
        <v>19.194700000000001</v>
      </c>
      <c r="G1865" s="4">
        <v>6.1067999999999998</v>
      </c>
      <c r="H1865" s="4">
        <v>7.0191999999999997</v>
      </c>
      <c r="I1865" s="4">
        <v>8.1255000000000006</v>
      </c>
      <c r="J1865" s="4">
        <v>53.923000000000002</v>
      </c>
      <c r="K1865" s="4">
        <v>120.7188</v>
      </c>
      <c r="L1865" s="4">
        <v>127.0391</v>
      </c>
      <c r="M1865" s="4">
        <v>119.98439999999999</v>
      </c>
      <c r="N1865" s="4">
        <v>3.1433</v>
      </c>
      <c r="O1865" s="4">
        <v>2.9217</v>
      </c>
      <c r="P1865" s="4">
        <v>2.9504000000000001</v>
      </c>
      <c r="Q1865" s="4">
        <v>2.9815999999999998</v>
      </c>
    </row>
    <row r="1866" spans="1:17" ht="15" customHeight="1" x14ac:dyDescent="0.2">
      <c r="A1866" s="3">
        <v>44872</v>
      </c>
      <c r="B1866" s="4">
        <v>10.5</v>
      </c>
      <c r="C1866" s="4">
        <v>-1</v>
      </c>
      <c r="D1866" s="4">
        <v>-0.9</v>
      </c>
      <c r="E1866" s="4">
        <v>0.8</v>
      </c>
      <c r="F1866" s="4">
        <v>19.202100000000002</v>
      </c>
      <c r="G1866" s="4">
        <v>6.1108000000000002</v>
      </c>
      <c r="H1866" s="4">
        <v>7.0244999999999997</v>
      </c>
      <c r="I1866" s="4">
        <v>8.1311999999999998</v>
      </c>
      <c r="J1866" s="4">
        <v>54.186999999999998</v>
      </c>
      <c r="K1866" s="4">
        <v>120.8438</v>
      </c>
      <c r="L1866" s="4">
        <v>127.25</v>
      </c>
      <c r="M1866" s="4">
        <v>120.20310000000001</v>
      </c>
      <c r="N1866" s="4">
        <v>3.1177999999999999</v>
      </c>
      <c r="O1866" s="4">
        <v>2.9060999999999999</v>
      </c>
      <c r="P1866" s="4">
        <v>2.9281000000000001</v>
      </c>
      <c r="Q1866" s="4">
        <v>2.9598</v>
      </c>
    </row>
    <row r="1867" spans="1:17" ht="15" customHeight="1" x14ac:dyDescent="0.2">
      <c r="A1867" s="3">
        <v>44873</v>
      </c>
      <c r="B1867" s="4">
        <v>9.6999999999999993</v>
      </c>
      <c r="C1867" s="4">
        <v>-1.6</v>
      </c>
      <c r="D1867" s="4">
        <v>-1.5</v>
      </c>
      <c r="E1867" s="4">
        <v>0.1</v>
      </c>
      <c r="F1867" s="4">
        <v>19.202500000000001</v>
      </c>
      <c r="G1867" s="4">
        <v>6.1131000000000002</v>
      </c>
      <c r="H1867" s="4">
        <v>7.0263</v>
      </c>
      <c r="I1867" s="4">
        <v>8.1327999999999996</v>
      </c>
      <c r="J1867" s="4">
        <v>54.055999999999997</v>
      </c>
      <c r="K1867" s="4">
        <v>120.8125</v>
      </c>
      <c r="L1867" s="4">
        <v>127.1875</v>
      </c>
      <c r="M1867" s="4">
        <v>120.125</v>
      </c>
      <c r="N1867" s="4">
        <v>3.1297999999999999</v>
      </c>
      <c r="O1867" s="4">
        <v>2.9110999999999998</v>
      </c>
      <c r="P1867" s="4">
        <v>2.9358</v>
      </c>
      <c r="Q1867" s="4">
        <v>2.9681999999999999</v>
      </c>
    </row>
    <row r="1868" spans="1:17" ht="15" customHeight="1" x14ac:dyDescent="0.2">
      <c r="A1868" s="3">
        <v>44874</v>
      </c>
      <c r="B1868" s="4">
        <v>10.1</v>
      </c>
      <c r="C1868" s="4">
        <v>-0.8</v>
      </c>
      <c r="D1868" s="4">
        <v>-0.5</v>
      </c>
      <c r="E1868" s="4">
        <v>1</v>
      </c>
      <c r="F1868" s="4">
        <v>19.218</v>
      </c>
      <c r="G1868" s="4">
        <v>6.1207000000000003</v>
      </c>
      <c r="H1868" s="4">
        <v>7.0361000000000002</v>
      </c>
      <c r="I1868" s="4">
        <v>8.1441999999999997</v>
      </c>
      <c r="J1868" s="4">
        <v>54.773000000000003</v>
      </c>
      <c r="K1868" s="4">
        <v>121.2813</v>
      </c>
      <c r="L1868" s="4">
        <v>127.7578</v>
      </c>
      <c r="M1868" s="4">
        <v>120.75</v>
      </c>
      <c r="N1868" s="4">
        <v>3.0617000000000001</v>
      </c>
      <c r="O1868" s="4">
        <v>2.85</v>
      </c>
      <c r="P1868" s="4">
        <v>2.8742999999999999</v>
      </c>
      <c r="Q1868" s="4">
        <v>2.9054000000000002</v>
      </c>
    </row>
    <row r="1869" spans="1:17" ht="15" customHeight="1" x14ac:dyDescent="0.2">
      <c r="A1869" s="3">
        <v>44875</v>
      </c>
      <c r="B1869" s="4">
        <v>8.1999999999999993</v>
      </c>
      <c r="C1869" s="4">
        <v>-2.1</v>
      </c>
      <c r="D1869" s="4">
        <v>-1.8</v>
      </c>
      <c r="E1869" s="4">
        <v>-0.2</v>
      </c>
      <c r="F1869" s="4">
        <v>19.240100000000002</v>
      </c>
      <c r="G1869" s="4">
        <v>6.1332000000000004</v>
      </c>
      <c r="H1869" s="4">
        <v>7.0509000000000004</v>
      </c>
      <c r="I1869" s="4">
        <v>8.1602999999999994</v>
      </c>
      <c r="J1869" s="4">
        <v>55.557000000000002</v>
      </c>
      <c r="K1869" s="4">
        <v>121.7109</v>
      </c>
      <c r="L1869" s="4">
        <v>128.3047</v>
      </c>
      <c r="M1869" s="4">
        <v>121.3438</v>
      </c>
      <c r="N1869" s="4">
        <v>2.9876999999999998</v>
      </c>
      <c r="O1869" s="4">
        <v>2.7963</v>
      </c>
      <c r="P1869" s="4">
        <v>2.8174000000000001</v>
      </c>
      <c r="Q1869" s="4">
        <v>2.8471000000000002</v>
      </c>
    </row>
    <row r="1870" spans="1:17" ht="15" customHeight="1" x14ac:dyDescent="0.2">
      <c r="A1870" s="3">
        <v>44876</v>
      </c>
      <c r="B1870" s="4">
        <v>9</v>
      </c>
      <c r="C1870" s="4">
        <v>-0.8</v>
      </c>
      <c r="D1870" s="4">
        <v>-0.9</v>
      </c>
      <c r="E1870" s="4">
        <v>0.7</v>
      </c>
      <c r="F1870" s="4">
        <v>19.236499999999999</v>
      </c>
      <c r="G1870" s="4">
        <v>6.1326999999999998</v>
      </c>
      <c r="H1870" s="4">
        <v>7.0491999999999999</v>
      </c>
      <c r="I1870" s="4">
        <v>8.1579999999999995</v>
      </c>
      <c r="J1870" s="4">
        <v>55.195999999999998</v>
      </c>
      <c r="K1870" s="4">
        <v>121.4141</v>
      </c>
      <c r="L1870" s="4">
        <v>127.9688</v>
      </c>
      <c r="M1870" s="4">
        <v>120.98439999999999</v>
      </c>
      <c r="N1870" s="4">
        <v>3.0207000000000002</v>
      </c>
      <c r="O1870" s="4">
        <v>2.8361999999999998</v>
      </c>
      <c r="P1870" s="4">
        <v>2.8546</v>
      </c>
      <c r="Q1870" s="4">
        <v>2.8837000000000002</v>
      </c>
    </row>
    <row r="1871" spans="1:17" ht="15" customHeight="1" x14ac:dyDescent="0.2">
      <c r="A1871" s="3">
        <v>44879</v>
      </c>
      <c r="B1871" s="4">
        <v>8.6999999999999993</v>
      </c>
      <c r="C1871" s="4">
        <v>-1.5</v>
      </c>
      <c r="D1871" s="4">
        <v>-1.2</v>
      </c>
      <c r="E1871" s="4">
        <v>0.6</v>
      </c>
      <c r="F1871" s="4">
        <v>19.242599999999999</v>
      </c>
      <c r="G1871" s="4">
        <v>6.1365999999999996</v>
      </c>
      <c r="H1871" s="4">
        <v>7.0536000000000003</v>
      </c>
      <c r="I1871" s="4">
        <v>8.1625999999999994</v>
      </c>
      <c r="J1871" s="4">
        <v>55.390999999999998</v>
      </c>
      <c r="K1871" s="4">
        <v>121.5313</v>
      </c>
      <c r="L1871" s="4">
        <v>128.10939999999999</v>
      </c>
      <c r="M1871" s="4">
        <v>121.125</v>
      </c>
      <c r="N1871" s="4">
        <v>3.0022000000000002</v>
      </c>
      <c r="O1871" s="4">
        <v>2.8218000000000001</v>
      </c>
      <c r="P1871" s="4">
        <v>2.8401000000000001</v>
      </c>
      <c r="Q1871" s="4">
        <v>2.87</v>
      </c>
    </row>
    <row r="1872" spans="1:17" ht="15" customHeight="1" x14ac:dyDescent="0.2">
      <c r="A1872" s="3">
        <v>44880</v>
      </c>
      <c r="B1872" s="4">
        <v>8.6999999999999993</v>
      </c>
      <c r="C1872" s="4">
        <v>-1.7</v>
      </c>
      <c r="D1872" s="4">
        <v>-1.1000000000000001</v>
      </c>
      <c r="E1872" s="4">
        <v>0.6</v>
      </c>
      <c r="F1872" s="4">
        <v>19.246300000000002</v>
      </c>
      <c r="G1872" s="4">
        <v>6.1398999999999999</v>
      </c>
      <c r="H1872" s="4">
        <v>7.0568</v>
      </c>
      <c r="I1872" s="4">
        <v>8.1661000000000001</v>
      </c>
      <c r="J1872" s="4">
        <v>55.445999999999998</v>
      </c>
      <c r="K1872" s="4">
        <v>121.5938</v>
      </c>
      <c r="L1872" s="4">
        <v>128.15629999999999</v>
      </c>
      <c r="M1872" s="4">
        <v>121.1875</v>
      </c>
      <c r="N1872" s="4">
        <v>2.9965999999999999</v>
      </c>
      <c r="O1872" s="4">
        <v>2.8144999999999998</v>
      </c>
      <c r="P1872" s="4">
        <v>2.8359000000000001</v>
      </c>
      <c r="Q1872" s="4">
        <v>2.8643000000000001</v>
      </c>
    </row>
    <row r="1873" spans="1:17" ht="15" customHeight="1" x14ac:dyDescent="0.2">
      <c r="A1873" s="3">
        <v>44881</v>
      </c>
      <c r="B1873" s="4">
        <v>8.5</v>
      </c>
      <c r="C1873" s="4">
        <v>-1.5</v>
      </c>
      <c r="D1873" s="4">
        <v>-1.2</v>
      </c>
      <c r="E1873" s="4">
        <v>0.5</v>
      </c>
      <c r="F1873" s="4">
        <v>19.254799999999999</v>
      </c>
      <c r="G1873" s="4">
        <v>6.1444999999999999</v>
      </c>
      <c r="H1873" s="4">
        <v>7.0625999999999998</v>
      </c>
      <c r="I1873" s="4">
        <v>8.1723999999999997</v>
      </c>
      <c r="J1873" s="4">
        <v>55.773000000000003</v>
      </c>
      <c r="K1873" s="4">
        <v>121.7813</v>
      </c>
      <c r="L1873" s="4">
        <v>128.40629999999999</v>
      </c>
      <c r="M1873" s="4">
        <v>121.45310000000001</v>
      </c>
      <c r="N1873" s="4">
        <v>2.9661</v>
      </c>
      <c r="O1873" s="4">
        <v>2.7907999999999999</v>
      </c>
      <c r="P1873" s="4">
        <v>2.8096999999999999</v>
      </c>
      <c r="Q1873" s="4">
        <v>2.8380999999999998</v>
      </c>
    </row>
    <row r="1874" spans="1:17" ht="15" customHeight="1" x14ac:dyDescent="0.2">
      <c r="A1874" s="3">
        <v>44882</v>
      </c>
      <c r="B1874" s="4">
        <v>8</v>
      </c>
      <c r="C1874" s="4">
        <v>-1.5</v>
      </c>
      <c r="D1874" s="4">
        <v>-1.5</v>
      </c>
      <c r="E1874" s="4">
        <v>0.4</v>
      </c>
      <c r="F1874" s="4">
        <v>19.259899999999998</v>
      </c>
      <c r="G1874" s="4">
        <v>6.1508000000000003</v>
      </c>
      <c r="H1874" s="4">
        <v>7.0683999999999996</v>
      </c>
      <c r="I1874" s="4">
        <v>8.1776999999999997</v>
      </c>
      <c r="J1874" s="4">
        <v>55.595999999999997</v>
      </c>
      <c r="K1874" s="4">
        <v>121.6328</v>
      </c>
      <c r="L1874" s="4">
        <v>128.25</v>
      </c>
      <c r="M1874" s="4">
        <v>121.26560000000001</v>
      </c>
      <c r="N1874" s="4">
        <v>2.9811999999999999</v>
      </c>
      <c r="O1874" s="4">
        <v>2.8130999999999999</v>
      </c>
      <c r="P1874" s="4">
        <v>2.8290000000000002</v>
      </c>
      <c r="Q1874" s="4">
        <v>2.8582999999999998</v>
      </c>
    </row>
    <row r="1875" spans="1:17" ht="15" customHeight="1" x14ac:dyDescent="0.2">
      <c r="A1875" s="3">
        <v>44883</v>
      </c>
      <c r="B1875" s="4">
        <v>8.3000000000000007</v>
      </c>
      <c r="C1875" s="4">
        <v>-1.6</v>
      </c>
      <c r="D1875" s="4">
        <v>-1.5</v>
      </c>
      <c r="E1875" s="4">
        <v>0.5</v>
      </c>
      <c r="F1875" s="4">
        <v>19.263500000000001</v>
      </c>
      <c r="G1875" s="4">
        <v>6.1543000000000001</v>
      </c>
      <c r="H1875" s="4">
        <v>7.0721999999999996</v>
      </c>
      <c r="I1875" s="4">
        <v>8.1814</v>
      </c>
      <c r="J1875" s="4">
        <v>55.646000000000001</v>
      </c>
      <c r="K1875" s="4">
        <v>121.7188</v>
      </c>
      <c r="L1875" s="4">
        <v>128.34379999999999</v>
      </c>
      <c r="M1875" s="4">
        <v>121.3438</v>
      </c>
      <c r="N1875" s="4">
        <v>2.976</v>
      </c>
      <c r="O1875" s="4">
        <v>2.8027000000000002</v>
      </c>
      <c r="P1875" s="4">
        <v>2.8197000000000001</v>
      </c>
      <c r="Q1875" s="4">
        <v>2.851</v>
      </c>
    </row>
    <row r="1876" spans="1:17" ht="15" customHeight="1" x14ac:dyDescent="0.2">
      <c r="A1876" s="3">
        <v>44886</v>
      </c>
      <c r="B1876" s="4">
        <v>7.8</v>
      </c>
      <c r="C1876" s="4">
        <v>-1.8</v>
      </c>
      <c r="D1876" s="4">
        <v>-1.5</v>
      </c>
      <c r="E1876" s="4">
        <v>0.2</v>
      </c>
      <c r="F1876" s="4">
        <v>19.261700000000001</v>
      </c>
      <c r="G1876" s="4">
        <v>6.1547999999999998</v>
      </c>
      <c r="H1876" s="4">
        <v>7.0716000000000001</v>
      </c>
      <c r="I1876" s="4">
        <v>8.1805000000000003</v>
      </c>
      <c r="J1876" s="4">
        <v>55.386000000000003</v>
      </c>
      <c r="K1876" s="4">
        <v>121.51560000000001</v>
      </c>
      <c r="L1876" s="4">
        <v>128.08590000000001</v>
      </c>
      <c r="M1876" s="4">
        <v>121.0938</v>
      </c>
      <c r="N1876" s="4">
        <v>2.9996999999999998</v>
      </c>
      <c r="O1876" s="4">
        <v>2.8302999999999998</v>
      </c>
      <c r="P1876" s="4">
        <v>2.8483999999999998</v>
      </c>
      <c r="Q1876" s="4">
        <v>2.8765000000000001</v>
      </c>
    </row>
    <row r="1877" spans="1:17" ht="15" customHeight="1" x14ac:dyDescent="0.2">
      <c r="A1877" s="3">
        <v>44887</v>
      </c>
      <c r="B1877" s="4">
        <v>8.6999999999999993</v>
      </c>
      <c r="C1877" s="4">
        <v>-1.7</v>
      </c>
      <c r="D1877" s="4">
        <v>-0.9</v>
      </c>
      <c r="E1877" s="4">
        <v>0.6</v>
      </c>
      <c r="F1877" s="4">
        <v>19.264500000000002</v>
      </c>
      <c r="G1877" s="4">
        <v>6.1585999999999999</v>
      </c>
      <c r="H1877" s="4">
        <v>7.0751999999999997</v>
      </c>
      <c r="I1877" s="4">
        <v>8.1844999999999999</v>
      </c>
      <c r="J1877" s="4">
        <v>55.387</v>
      </c>
      <c r="K1877" s="4">
        <v>121.625</v>
      </c>
      <c r="L1877" s="4">
        <v>128.16409999999999</v>
      </c>
      <c r="M1877" s="4">
        <v>121.1875</v>
      </c>
      <c r="N1877" s="4">
        <v>2.9992999999999999</v>
      </c>
      <c r="O1877" s="4">
        <v>2.8169</v>
      </c>
      <c r="P1877" s="4">
        <v>2.8407</v>
      </c>
      <c r="Q1877" s="4">
        <v>2.8675999999999999</v>
      </c>
    </row>
    <row r="1878" spans="1:17" ht="15" customHeight="1" x14ac:dyDescent="0.2">
      <c r="A1878" s="3">
        <v>44888</v>
      </c>
      <c r="B1878" s="4">
        <v>9.1999999999999993</v>
      </c>
      <c r="C1878" s="4">
        <v>-2</v>
      </c>
      <c r="D1878" s="4">
        <v>-1.6</v>
      </c>
      <c r="E1878" s="4">
        <v>-0.1</v>
      </c>
      <c r="F1878" s="4">
        <v>19.2712</v>
      </c>
      <c r="G1878" s="4">
        <v>6.1639999999999997</v>
      </c>
      <c r="H1878" s="4">
        <v>7.0819999999999999</v>
      </c>
      <c r="I1878" s="4">
        <v>8.1920999999999999</v>
      </c>
      <c r="J1878" s="4">
        <v>55.616</v>
      </c>
      <c r="K1878" s="4">
        <v>121.8828</v>
      </c>
      <c r="L1878" s="4">
        <v>128.5</v>
      </c>
      <c r="M1878" s="4">
        <v>121.54689999999999</v>
      </c>
      <c r="N1878" s="4">
        <v>2.9777999999999998</v>
      </c>
      <c r="O1878" s="4">
        <v>2.7841</v>
      </c>
      <c r="P1878" s="4">
        <v>2.8052999999999999</v>
      </c>
      <c r="Q1878" s="4">
        <v>2.8321000000000001</v>
      </c>
    </row>
    <row r="1879" spans="1:17" ht="15" customHeight="1" x14ac:dyDescent="0.2">
      <c r="A1879" s="3">
        <v>44889</v>
      </c>
      <c r="B1879" s="4">
        <v>9.6</v>
      </c>
      <c r="C1879" s="4">
        <v>-2.2999999999999998</v>
      </c>
      <c r="D1879" s="4">
        <v>-1.5</v>
      </c>
      <c r="E1879" s="4">
        <v>-0.1</v>
      </c>
      <c r="F1879" s="4">
        <v>19.276499999999999</v>
      </c>
      <c r="G1879" s="4">
        <v>6.1714000000000002</v>
      </c>
      <c r="H1879" s="4">
        <v>7.0888999999999998</v>
      </c>
      <c r="I1879" s="4">
        <v>8.1989000000000001</v>
      </c>
      <c r="J1879" s="4">
        <v>55.451000000000001</v>
      </c>
      <c r="K1879" s="4">
        <v>121.8438</v>
      </c>
      <c r="L1879" s="4">
        <v>128.4297</v>
      </c>
      <c r="M1879" s="4">
        <v>121.4688</v>
      </c>
      <c r="N1879" s="4">
        <v>2.9916999999999998</v>
      </c>
      <c r="O1879" s="4">
        <v>2.7919999999999998</v>
      </c>
      <c r="P1879" s="4">
        <v>2.8153000000000001</v>
      </c>
      <c r="Q1879" s="4">
        <v>2.8414000000000001</v>
      </c>
    </row>
    <row r="1880" spans="1:17" ht="15" customHeight="1" x14ac:dyDescent="0.2">
      <c r="A1880" s="3">
        <v>44890</v>
      </c>
      <c r="B1880" s="4">
        <v>9</v>
      </c>
      <c r="C1880" s="4">
        <v>-2.1</v>
      </c>
      <c r="D1880" s="4">
        <v>-1.4</v>
      </c>
      <c r="E1880" s="4">
        <v>0.2</v>
      </c>
      <c r="F1880" s="4">
        <v>19.279299999999999</v>
      </c>
      <c r="G1880" s="4">
        <v>6.1744000000000003</v>
      </c>
      <c r="H1880" s="4">
        <v>7.0918000000000001</v>
      </c>
      <c r="I1880" s="4">
        <v>8.2014999999999993</v>
      </c>
      <c r="J1880" s="4">
        <v>55.451999999999998</v>
      </c>
      <c r="K1880" s="4">
        <v>121.875</v>
      </c>
      <c r="L1880" s="4">
        <v>128.45310000000001</v>
      </c>
      <c r="M1880" s="4">
        <v>121.4688</v>
      </c>
      <c r="N1880" s="4">
        <v>2.9910999999999999</v>
      </c>
      <c r="O1880" s="4">
        <v>2.7888999999999999</v>
      </c>
      <c r="P1880" s="4">
        <v>2.8136000000000001</v>
      </c>
      <c r="Q1880" s="4">
        <v>2.8418999999999999</v>
      </c>
    </row>
    <row r="1881" spans="1:17" ht="15" customHeight="1" x14ac:dyDescent="0.2">
      <c r="A1881" s="3">
        <v>44893</v>
      </c>
      <c r="B1881" s="4">
        <v>9</v>
      </c>
      <c r="C1881" s="4">
        <v>-2</v>
      </c>
      <c r="D1881" s="4">
        <v>-1.3</v>
      </c>
      <c r="E1881" s="4">
        <v>0.2</v>
      </c>
      <c r="F1881" s="4">
        <v>19.282</v>
      </c>
      <c r="G1881" s="4">
        <v>6.1769999999999996</v>
      </c>
      <c r="H1881" s="4">
        <v>7.0945</v>
      </c>
      <c r="I1881" s="4">
        <v>8.2042000000000002</v>
      </c>
      <c r="J1881" s="4">
        <v>55.451999999999998</v>
      </c>
      <c r="K1881" s="4">
        <v>121.875</v>
      </c>
      <c r="L1881" s="4">
        <v>128.45310000000001</v>
      </c>
      <c r="M1881" s="4">
        <v>121.4688</v>
      </c>
      <c r="N1881" s="4">
        <v>2.9906999999999999</v>
      </c>
      <c r="O1881" s="4">
        <v>2.7898000000000001</v>
      </c>
      <c r="P1881" s="4">
        <v>2.8144</v>
      </c>
      <c r="Q1881" s="4">
        <v>2.8422999999999998</v>
      </c>
    </row>
    <row r="1882" spans="1:17" ht="15" customHeight="1" x14ac:dyDescent="0.2">
      <c r="A1882" s="3">
        <v>44894</v>
      </c>
      <c r="B1882" s="4">
        <v>9.9</v>
      </c>
      <c r="C1882" s="4">
        <v>-1.3</v>
      </c>
      <c r="D1882" s="4">
        <v>-0.4</v>
      </c>
      <c r="E1882" s="4">
        <v>1.1000000000000001</v>
      </c>
      <c r="F1882" s="4">
        <v>19.277799999999999</v>
      </c>
      <c r="G1882" s="4">
        <v>6.1767000000000003</v>
      </c>
      <c r="H1882" s="4">
        <v>7.0926</v>
      </c>
      <c r="I1882" s="4">
        <v>8.2015999999999991</v>
      </c>
      <c r="J1882" s="4">
        <v>55.054000000000002</v>
      </c>
      <c r="K1882" s="4">
        <v>121.6016</v>
      </c>
      <c r="L1882" s="4">
        <v>128.10159999999999</v>
      </c>
      <c r="M1882" s="4">
        <v>121.0938</v>
      </c>
      <c r="N1882" s="4">
        <v>3.0270000000000001</v>
      </c>
      <c r="O1882" s="4">
        <v>2.8264</v>
      </c>
      <c r="P1882" s="4">
        <v>2.8532000000000002</v>
      </c>
      <c r="Q1882" s="4">
        <v>2.8803000000000001</v>
      </c>
    </row>
    <row r="1883" spans="1:17" ht="15" customHeight="1" x14ac:dyDescent="0.2">
      <c r="A1883" s="3">
        <v>44895</v>
      </c>
      <c r="B1883" s="4">
        <v>10.5</v>
      </c>
      <c r="C1883" s="4">
        <v>-0.4</v>
      </c>
      <c r="D1883" s="4">
        <v>0</v>
      </c>
      <c r="E1883" s="4">
        <v>1.5</v>
      </c>
      <c r="F1883" s="4">
        <v>19.281400000000001</v>
      </c>
      <c r="G1883" s="4">
        <v>6.1798999999999999</v>
      </c>
      <c r="H1883" s="4">
        <v>7.0967000000000002</v>
      </c>
      <c r="I1883" s="4">
        <v>8.2059999999999995</v>
      </c>
      <c r="J1883" s="4">
        <v>55.103000000000002</v>
      </c>
      <c r="K1883" s="4">
        <v>121.6563</v>
      </c>
      <c r="L1883" s="4">
        <v>128.21879999999999</v>
      </c>
      <c r="M1883" s="4">
        <v>121.2188</v>
      </c>
      <c r="N1883" s="4">
        <v>3.0222000000000002</v>
      </c>
      <c r="O1883" s="4">
        <v>2.8201999999999998</v>
      </c>
      <c r="P1883" s="4">
        <v>2.8412999999999999</v>
      </c>
      <c r="Q1883" s="4">
        <v>2.8683000000000001</v>
      </c>
    </row>
    <row r="1884" spans="1:17" ht="15" customHeight="1" x14ac:dyDescent="0.2">
      <c r="A1884" s="3">
        <v>44896</v>
      </c>
      <c r="B1884" s="4">
        <v>8.9</v>
      </c>
      <c r="C1884" s="4">
        <v>-2.2999999999999998</v>
      </c>
      <c r="D1884" s="4">
        <v>-1.6</v>
      </c>
      <c r="E1884" s="4">
        <v>-0.2</v>
      </c>
      <c r="F1884" s="4">
        <v>19.293199999999999</v>
      </c>
      <c r="G1884" s="4">
        <v>6.1901000000000002</v>
      </c>
      <c r="H1884" s="4">
        <v>7.1073000000000004</v>
      </c>
      <c r="I1884" s="4">
        <v>8.2169000000000008</v>
      </c>
      <c r="J1884" s="4">
        <v>55.311</v>
      </c>
      <c r="K1884" s="4">
        <v>121.875</v>
      </c>
      <c r="L1884" s="4">
        <v>128.4375</v>
      </c>
      <c r="M1884" s="4">
        <v>121.4375</v>
      </c>
      <c r="N1884" s="4">
        <v>3.0015999999999998</v>
      </c>
      <c r="O1884" s="4">
        <v>2.7944</v>
      </c>
      <c r="P1884" s="4">
        <v>2.8201999999999998</v>
      </c>
      <c r="Q1884" s="4">
        <v>2.8479000000000001</v>
      </c>
    </row>
    <row r="1885" spans="1:17" ht="15" customHeight="1" x14ac:dyDescent="0.2">
      <c r="A1885" s="3">
        <v>44897</v>
      </c>
      <c r="B1885" s="4">
        <v>10.199999999999999</v>
      </c>
      <c r="C1885" s="4">
        <v>-0.7</v>
      </c>
      <c r="D1885" s="4">
        <v>-0.6</v>
      </c>
      <c r="E1885" s="4">
        <v>0.5</v>
      </c>
      <c r="F1885" s="4">
        <v>19.296199999999999</v>
      </c>
      <c r="G1885" s="4">
        <v>6.1933999999999996</v>
      </c>
      <c r="H1885" s="4">
        <v>7.1113999999999997</v>
      </c>
      <c r="I1885" s="4">
        <v>8.2215000000000007</v>
      </c>
      <c r="J1885" s="4">
        <v>55.323</v>
      </c>
      <c r="K1885" s="4">
        <v>121.9375</v>
      </c>
      <c r="L1885" s="4">
        <v>128.5547</v>
      </c>
      <c r="M1885" s="4">
        <v>121.57810000000001</v>
      </c>
      <c r="N1885" s="4">
        <v>3.0001000000000002</v>
      </c>
      <c r="O1885" s="4">
        <v>2.7871999999999999</v>
      </c>
      <c r="P1885" s="4">
        <v>2.8083999999999998</v>
      </c>
      <c r="Q1885" s="4">
        <v>2.8342999999999998</v>
      </c>
    </row>
    <row r="1886" spans="1:17" ht="15" customHeight="1" x14ac:dyDescent="0.2">
      <c r="A1886" s="3">
        <v>44900</v>
      </c>
      <c r="B1886" s="4">
        <v>10.1</v>
      </c>
      <c r="C1886" s="4">
        <v>-1.4</v>
      </c>
      <c r="D1886" s="4">
        <v>-0.9</v>
      </c>
      <c r="E1886" s="4">
        <v>0</v>
      </c>
      <c r="F1886" s="4">
        <v>19.288499999999999</v>
      </c>
      <c r="G1886" s="4">
        <v>6.1924999999999999</v>
      </c>
      <c r="H1886" s="4">
        <v>7.1082000000000001</v>
      </c>
      <c r="I1886" s="4">
        <v>8.2173999999999996</v>
      </c>
      <c r="J1886" s="4">
        <v>54.731000000000002</v>
      </c>
      <c r="K1886" s="4">
        <v>121.6016</v>
      </c>
      <c r="L1886" s="4">
        <v>128.09379999999999</v>
      </c>
      <c r="M1886" s="4">
        <v>121.0938</v>
      </c>
      <c r="N1886" s="4">
        <v>3.0546000000000002</v>
      </c>
      <c r="O1886" s="4">
        <v>2.8319000000000001</v>
      </c>
      <c r="P1886" s="4">
        <v>2.8588</v>
      </c>
      <c r="Q1886" s="4">
        <v>2.8831000000000002</v>
      </c>
    </row>
    <row r="1887" spans="1:17" ht="15" customHeight="1" x14ac:dyDescent="0.2">
      <c r="A1887" s="3">
        <v>44901</v>
      </c>
      <c r="B1887" s="4">
        <v>10.8</v>
      </c>
      <c r="C1887" s="4">
        <v>-0.7</v>
      </c>
      <c r="D1887" s="4">
        <v>0</v>
      </c>
      <c r="E1887" s="4">
        <v>0.9</v>
      </c>
      <c r="F1887" s="4">
        <v>19.290900000000001</v>
      </c>
      <c r="G1887" s="4">
        <v>6.1950000000000003</v>
      </c>
      <c r="H1887" s="4">
        <v>7.1104000000000003</v>
      </c>
      <c r="I1887" s="4">
        <v>8.2195999999999998</v>
      </c>
      <c r="J1887" s="4">
        <v>54.71</v>
      </c>
      <c r="K1887" s="4">
        <v>121.5938</v>
      </c>
      <c r="L1887" s="4">
        <v>128.0625</v>
      </c>
      <c r="M1887" s="4">
        <v>121.0625</v>
      </c>
      <c r="N1887" s="4">
        <v>3.0560999999999998</v>
      </c>
      <c r="O1887" s="4">
        <v>2.8338999999999999</v>
      </c>
      <c r="P1887" s="4">
        <v>2.863</v>
      </c>
      <c r="Q1887" s="4">
        <v>2.8866999999999998</v>
      </c>
    </row>
    <row r="1888" spans="1:17" ht="15" customHeight="1" x14ac:dyDescent="0.2">
      <c r="A1888" s="3">
        <v>44902</v>
      </c>
      <c r="B1888" s="4">
        <v>9.6999999999999993</v>
      </c>
      <c r="C1888" s="4">
        <v>-1.9</v>
      </c>
      <c r="D1888" s="4">
        <v>-1</v>
      </c>
      <c r="E1888" s="4">
        <v>-0.3</v>
      </c>
      <c r="F1888" s="4">
        <v>19.2912</v>
      </c>
      <c r="G1888" s="4">
        <v>6.1966000000000001</v>
      </c>
      <c r="H1888" s="4">
        <v>7.1113999999999997</v>
      </c>
      <c r="I1888" s="4">
        <v>8.2204999999999995</v>
      </c>
      <c r="J1888" s="4">
        <v>54.576999999999998</v>
      </c>
      <c r="K1888" s="4">
        <v>121.5</v>
      </c>
      <c r="L1888" s="4">
        <v>127.9375</v>
      </c>
      <c r="M1888" s="4">
        <v>120.9375</v>
      </c>
      <c r="N1888" s="4">
        <v>3.0682</v>
      </c>
      <c r="O1888" s="4">
        <v>2.847</v>
      </c>
      <c r="P1888" s="4">
        <v>2.8773</v>
      </c>
      <c r="Q1888" s="4">
        <v>2.8997000000000002</v>
      </c>
    </row>
    <row r="1889" spans="1:17" ht="15" customHeight="1" x14ac:dyDescent="0.2">
      <c r="A1889" s="3">
        <v>44903</v>
      </c>
      <c r="B1889" s="4">
        <v>12.3</v>
      </c>
      <c r="C1889" s="4">
        <v>-1.3</v>
      </c>
      <c r="D1889" s="4">
        <v>-0.5</v>
      </c>
      <c r="E1889" s="4">
        <v>0.3</v>
      </c>
      <c r="F1889" s="4">
        <v>19.294699999999999</v>
      </c>
      <c r="G1889" s="4">
        <v>6.2043999999999997</v>
      </c>
      <c r="H1889" s="4">
        <v>7.1192000000000002</v>
      </c>
      <c r="I1889" s="4">
        <v>8.2281999999999993</v>
      </c>
      <c r="J1889" s="4">
        <v>54.308</v>
      </c>
      <c r="K1889" s="4">
        <v>121.4922</v>
      </c>
      <c r="L1889" s="4">
        <v>127.9375</v>
      </c>
      <c r="M1889" s="4">
        <v>120.92189999999999</v>
      </c>
      <c r="N1889" s="4">
        <v>3.0920000000000001</v>
      </c>
      <c r="O1889" s="4">
        <v>2.8508</v>
      </c>
      <c r="P1889" s="4">
        <v>2.8797000000000001</v>
      </c>
      <c r="Q1889" s="4">
        <v>2.9026999999999998</v>
      </c>
    </row>
    <row r="1890" spans="1:17" ht="15" customHeight="1" x14ac:dyDescent="0.2">
      <c r="A1890" s="3">
        <v>44904</v>
      </c>
      <c r="B1890" s="4">
        <v>11.2</v>
      </c>
      <c r="C1890" s="4">
        <v>-0.4</v>
      </c>
      <c r="D1890" s="4">
        <v>0.1</v>
      </c>
      <c r="E1890" s="4">
        <v>1.2</v>
      </c>
      <c r="F1890" s="4">
        <v>19.294499999999999</v>
      </c>
      <c r="G1890" s="4">
        <v>6.2038000000000002</v>
      </c>
      <c r="H1890" s="4">
        <v>7.1174999999999997</v>
      </c>
      <c r="I1890" s="4">
        <v>8.2254000000000005</v>
      </c>
      <c r="J1890" s="4">
        <v>54.143999999999998</v>
      </c>
      <c r="K1890" s="4">
        <v>121.1875</v>
      </c>
      <c r="L1890" s="4">
        <v>127.5938</v>
      </c>
      <c r="M1890" s="4">
        <v>120.5313</v>
      </c>
      <c r="N1890" s="4">
        <v>3.1071</v>
      </c>
      <c r="O1890" s="4">
        <v>2.8915000000000002</v>
      </c>
      <c r="P1890" s="4">
        <v>2.9176000000000002</v>
      </c>
      <c r="Q1890" s="4">
        <v>2.9422999999999999</v>
      </c>
    </row>
    <row r="1891" spans="1:17" ht="15" customHeight="1" x14ac:dyDescent="0.2">
      <c r="A1891" s="3">
        <v>44907</v>
      </c>
      <c r="B1891" s="4">
        <v>10.5</v>
      </c>
      <c r="C1891" s="4">
        <v>-1.1000000000000001</v>
      </c>
      <c r="D1891" s="4">
        <v>-0.4</v>
      </c>
      <c r="E1891" s="4">
        <v>0.6</v>
      </c>
      <c r="F1891" s="4">
        <v>19.305199999999999</v>
      </c>
      <c r="G1891" s="4">
        <v>6.2096999999999998</v>
      </c>
      <c r="H1891" s="4">
        <v>7.1247999999999996</v>
      </c>
      <c r="I1891" s="4">
        <v>8.2337000000000007</v>
      </c>
      <c r="J1891" s="4">
        <v>54.591999999999999</v>
      </c>
      <c r="K1891" s="4">
        <v>121.4922</v>
      </c>
      <c r="L1891" s="4">
        <v>127.9688</v>
      </c>
      <c r="M1891" s="4">
        <v>120.9375</v>
      </c>
      <c r="N1891" s="4">
        <v>3.0644999999999998</v>
      </c>
      <c r="O1891" s="4">
        <v>2.8525999999999998</v>
      </c>
      <c r="P1891" s="4">
        <v>2.8778999999999999</v>
      </c>
      <c r="Q1891" s="4">
        <v>2.9020000000000001</v>
      </c>
    </row>
    <row r="1892" spans="1:17" ht="15" customHeight="1" x14ac:dyDescent="0.2">
      <c r="A1892" s="3">
        <v>44908</v>
      </c>
      <c r="B1892" s="4">
        <v>8.5</v>
      </c>
      <c r="C1892" s="4">
        <v>-1.8</v>
      </c>
      <c r="D1892" s="4">
        <v>-1.7</v>
      </c>
      <c r="E1892" s="4">
        <v>-0.9</v>
      </c>
      <c r="F1892" s="4">
        <v>19.305900000000001</v>
      </c>
      <c r="G1892" s="4">
        <v>6.2100999999999997</v>
      </c>
      <c r="H1892" s="4">
        <v>7.1250999999999998</v>
      </c>
      <c r="I1892" s="4">
        <v>8.2339000000000002</v>
      </c>
      <c r="J1892" s="4">
        <v>54.475999999999999</v>
      </c>
      <c r="K1892" s="4">
        <v>121.2891</v>
      </c>
      <c r="L1892" s="4">
        <v>127.7813</v>
      </c>
      <c r="M1892" s="4">
        <v>120.76560000000001</v>
      </c>
      <c r="N1892" s="4">
        <v>3.0750000000000002</v>
      </c>
      <c r="O1892" s="4">
        <v>2.88</v>
      </c>
      <c r="P1892" s="4">
        <v>2.899</v>
      </c>
      <c r="Q1892" s="4">
        <v>2.9197000000000002</v>
      </c>
    </row>
    <row r="1893" spans="1:17" ht="15" customHeight="1" x14ac:dyDescent="0.2">
      <c r="A1893" s="3">
        <v>44909</v>
      </c>
      <c r="B1893" s="4">
        <v>9.5</v>
      </c>
      <c r="C1893" s="4">
        <v>-1.1000000000000001</v>
      </c>
      <c r="D1893" s="4">
        <v>-0.8</v>
      </c>
      <c r="E1893" s="4">
        <v>0</v>
      </c>
      <c r="F1893" s="4">
        <v>19.307700000000001</v>
      </c>
      <c r="G1893" s="4">
        <v>6.2122999999999999</v>
      </c>
      <c r="H1893" s="4">
        <v>7.1269</v>
      </c>
      <c r="I1893" s="4">
        <v>8.2356999999999996</v>
      </c>
      <c r="J1893" s="4">
        <v>54.423000000000002</v>
      </c>
      <c r="K1893" s="4">
        <v>121.2422</v>
      </c>
      <c r="L1893" s="4">
        <v>127.7188</v>
      </c>
      <c r="M1893" s="4">
        <v>120.70310000000001</v>
      </c>
      <c r="N1893" s="4">
        <v>3.0796000000000001</v>
      </c>
      <c r="O1893" s="4">
        <v>2.887</v>
      </c>
      <c r="P1893" s="4">
        <v>2.9064999999999999</v>
      </c>
      <c r="Q1893" s="4">
        <v>2.9264000000000001</v>
      </c>
    </row>
    <row r="1894" spans="1:17" ht="15" customHeight="1" x14ac:dyDescent="0.2">
      <c r="A1894" s="3">
        <v>44910</v>
      </c>
      <c r="B1894" s="4">
        <v>8.6999999999999993</v>
      </c>
      <c r="C1894" s="4">
        <v>-1.5</v>
      </c>
      <c r="D1894" s="4">
        <v>-1.6</v>
      </c>
      <c r="E1894" s="4">
        <v>-1</v>
      </c>
      <c r="F1894" s="4">
        <v>19.313199999999998</v>
      </c>
      <c r="G1894" s="4">
        <v>6.2191999999999998</v>
      </c>
      <c r="H1894" s="4">
        <v>7.1334999999999997</v>
      </c>
      <c r="I1894" s="4">
        <v>8.2420000000000009</v>
      </c>
      <c r="J1894" s="4">
        <v>54.271000000000001</v>
      </c>
      <c r="K1894" s="4">
        <v>121.1563</v>
      </c>
      <c r="L1894" s="4">
        <v>127.625</v>
      </c>
      <c r="M1894" s="4">
        <v>120.5938</v>
      </c>
      <c r="N1894" s="4">
        <v>3.0926</v>
      </c>
      <c r="O1894" s="4">
        <v>2.9009</v>
      </c>
      <c r="P1894" s="4">
        <v>2.919</v>
      </c>
      <c r="Q1894" s="4">
        <v>2.9388000000000001</v>
      </c>
    </row>
    <row r="1895" spans="1:17" ht="15" customHeight="1" x14ac:dyDescent="0.2">
      <c r="A1895" s="3">
        <v>44911</v>
      </c>
      <c r="B1895" s="4">
        <v>9.5</v>
      </c>
      <c r="C1895" s="4">
        <v>-1.6</v>
      </c>
      <c r="D1895" s="4">
        <v>-1.1000000000000001</v>
      </c>
      <c r="E1895" s="4">
        <v>-0.3</v>
      </c>
      <c r="F1895" s="4">
        <v>19.3078</v>
      </c>
      <c r="G1895" s="4">
        <v>6.2192999999999996</v>
      </c>
      <c r="H1895" s="4">
        <v>7.1318000000000001</v>
      </c>
      <c r="I1895" s="4">
        <v>8.2392000000000003</v>
      </c>
      <c r="J1895" s="4">
        <v>53.820999999999998</v>
      </c>
      <c r="K1895" s="4">
        <v>120.92189999999999</v>
      </c>
      <c r="L1895" s="4">
        <v>127.2813</v>
      </c>
      <c r="M1895" s="4">
        <v>120.20310000000001</v>
      </c>
      <c r="N1895" s="4">
        <v>3.1345000000000001</v>
      </c>
      <c r="O1895" s="4">
        <v>2.9323999999999999</v>
      </c>
      <c r="P1895" s="4">
        <v>2.9569999999999999</v>
      </c>
      <c r="Q1895" s="4">
        <v>2.9784999999999999</v>
      </c>
    </row>
    <row r="1896" spans="1:17" ht="15" customHeight="1" x14ac:dyDescent="0.2">
      <c r="A1896" s="3">
        <v>44914</v>
      </c>
      <c r="B1896" s="4">
        <v>11.1</v>
      </c>
      <c r="C1896" s="4">
        <v>0.3</v>
      </c>
      <c r="D1896" s="4">
        <v>0.2</v>
      </c>
      <c r="E1896" s="4">
        <v>1</v>
      </c>
      <c r="F1896" s="4">
        <v>19.310400000000001</v>
      </c>
      <c r="G1896" s="4">
        <v>6.2228000000000003</v>
      </c>
      <c r="H1896" s="4">
        <v>7.1357999999999997</v>
      </c>
      <c r="I1896" s="4">
        <v>8.2431999999999999</v>
      </c>
      <c r="J1896" s="4">
        <v>53.811</v>
      </c>
      <c r="K1896" s="4">
        <v>121</v>
      </c>
      <c r="L1896" s="4">
        <v>127.39060000000001</v>
      </c>
      <c r="M1896" s="4">
        <v>120.29689999999999</v>
      </c>
      <c r="N1896" s="4">
        <v>3.1351</v>
      </c>
      <c r="O1896" s="4">
        <v>2.9230999999999998</v>
      </c>
      <c r="P1896" s="4">
        <v>2.9459</v>
      </c>
      <c r="Q1896" s="4">
        <v>2.9695</v>
      </c>
    </row>
    <row r="1897" spans="1:17" ht="15" customHeight="1" x14ac:dyDescent="0.2">
      <c r="A1897" s="3">
        <v>44915</v>
      </c>
      <c r="B1897" s="4">
        <v>10.6</v>
      </c>
      <c r="C1897" s="4">
        <v>-1</v>
      </c>
      <c r="D1897" s="4">
        <v>-1.2</v>
      </c>
      <c r="E1897" s="4">
        <v>-0.4</v>
      </c>
      <c r="F1897" s="4">
        <v>19.313600000000001</v>
      </c>
      <c r="G1897" s="4">
        <v>6.2267000000000001</v>
      </c>
      <c r="H1897" s="4">
        <v>7.1402000000000001</v>
      </c>
      <c r="I1897" s="4">
        <v>8.2477999999999998</v>
      </c>
      <c r="J1897" s="4">
        <v>53.838999999999999</v>
      </c>
      <c r="K1897" s="4">
        <v>121.1172</v>
      </c>
      <c r="L1897" s="4">
        <v>127.5313</v>
      </c>
      <c r="M1897" s="4">
        <v>120.4375</v>
      </c>
      <c r="N1897" s="4">
        <v>3.1320999999999999</v>
      </c>
      <c r="O1897" s="4">
        <v>2.9087000000000001</v>
      </c>
      <c r="P1897" s="4">
        <v>2.9315000000000002</v>
      </c>
      <c r="Q1897" s="4">
        <v>2.9558</v>
      </c>
    </row>
    <row r="1898" spans="1:17" ht="15" customHeight="1" x14ac:dyDescent="0.2">
      <c r="A1898" s="3">
        <v>44916</v>
      </c>
      <c r="B1898" s="4">
        <v>11.7</v>
      </c>
      <c r="C1898" s="4">
        <v>0.3</v>
      </c>
      <c r="D1898" s="4">
        <v>0.7</v>
      </c>
      <c r="E1898" s="4">
        <v>1.2</v>
      </c>
      <c r="F1898" s="4">
        <v>19.317499999999999</v>
      </c>
      <c r="G1898" s="4">
        <v>6.2301000000000002</v>
      </c>
      <c r="H1898" s="4">
        <v>7.1433</v>
      </c>
      <c r="I1898" s="4">
        <v>8.2513000000000005</v>
      </c>
      <c r="J1898" s="4">
        <v>53.902999999999999</v>
      </c>
      <c r="K1898" s="4">
        <v>121.1953</v>
      </c>
      <c r="L1898" s="4">
        <v>127.5703</v>
      </c>
      <c r="M1898" s="4">
        <v>120.5</v>
      </c>
      <c r="N1898" s="4">
        <v>3.1254</v>
      </c>
      <c r="O1898" s="4">
        <v>2.8994</v>
      </c>
      <c r="P1898" s="4">
        <v>2.9281000000000001</v>
      </c>
      <c r="Q1898" s="4">
        <v>2.95</v>
      </c>
    </row>
    <row r="1899" spans="1:17" ht="15" customHeight="1" x14ac:dyDescent="0.2">
      <c r="A1899" s="3">
        <v>44917</v>
      </c>
      <c r="B1899" s="4">
        <v>11.4</v>
      </c>
      <c r="C1899" s="4">
        <v>-1.6</v>
      </c>
      <c r="D1899" s="4">
        <v>-0.7</v>
      </c>
      <c r="E1899" s="4">
        <v>-0.2</v>
      </c>
      <c r="F1899" s="4">
        <v>19.326499999999999</v>
      </c>
      <c r="G1899" s="4">
        <v>6.2398999999999996</v>
      </c>
      <c r="H1899" s="4">
        <v>7.1535000000000002</v>
      </c>
      <c r="I1899" s="4">
        <v>8.2615999999999996</v>
      </c>
      <c r="J1899" s="4">
        <v>53.947000000000003</v>
      </c>
      <c r="K1899" s="4">
        <v>121.3672</v>
      </c>
      <c r="L1899" s="4">
        <v>127.73439999999999</v>
      </c>
      <c r="M1899" s="4">
        <v>120.67189999999999</v>
      </c>
      <c r="N1899" s="4">
        <v>3.12</v>
      </c>
      <c r="O1899" s="4">
        <v>2.8797000000000001</v>
      </c>
      <c r="P1899" s="4">
        <v>2.9127000000000001</v>
      </c>
      <c r="Q1899" s="4">
        <v>2.9342000000000001</v>
      </c>
    </row>
    <row r="1900" spans="1:17" ht="15" customHeight="1" x14ac:dyDescent="0.2">
      <c r="A1900" s="3">
        <v>44918</v>
      </c>
      <c r="B1900" s="4">
        <v>10.3</v>
      </c>
      <c r="C1900" s="4">
        <v>-1.1000000000000001</v>
      </c>
      <c r="D1900" s="4">
        <v>-0.8</v>
      </c>
      <c r="E1900" s="4">
        <v>0</v>
      </c>
      <c r="F1900" s="4">
        <v>19.322500000000002</v>
      </c>
      <c r="G1900" s="4">
        <v>6.2388000000000003</v>
      </c>
      <c r="H1900" s="4">
        <v>7.1513999999999998</v>
      </c>
      <c r="I1900" s="4">
        <v>8.2581000000000007</v>
      </c>
      <c r="J1900" s="4">
        <v>53.573</v>
      </c>
      <c r="K1900" s="4">
        <v>121.0234</v>
      </c>
      <c r="L1900" s="4">
        <v>127.3672</v>
      </c>
      <c r="M1900" s="4">
        <v>120.23439999999999</v>
      </c>
      <c r="N1900" s="4">
        <v>3.1551</v>
      </c>
      <c r="O1900" s="4">
        <v>2.9253999999999998</v>
      </c>
      <c r="P1900" s="4">
        <v>2.9531999999999998</v>
      </c>
      <c r="Q1900" s="4">
        <v>2.9784999999999999</v>
      </c>
    </row>
    <row r="1901" spans="1:17" ht="15" customHeight="1" x14ac:dyDescent="0.2">
      <c r="A1901" s="3">
        <v>44921</v>
      </c>
      <c r="B1901" s="4">
        <v>11.2</v>
      </c>
      <c r="C1901" s="4">
        <v>-0.5</v>
      </c>
      <c r="D1901" s="4">
        <v>0</v>
      </c>
      <c r="E1901" s="4">
        <v>0.6</v>
      </c>
      <c r="F1901" s="4">
        <v>19.334</v>
      </c>
      <c r="G1901" s="4">
        <v>6.2454999999999998</v>
      </c>
      <c r="H1901" s="4">
        <v>7.1597</v>
      </c>
      <c r="I1901" s="4">
        <v>8.2676999999999996</v>
      </c>
      <c r="J1901" s="4">
        <v>54.06</v>
      </c>
      <c r="K1901" s="4">
        <v>121.4063</v>
      </c>
      <c r="L1901" s="4">
        <v>127.8125</v>
      </c>
      <c r="M1901" s="4">
        <v>120.73439999999999</v>
      </c>
      <c r="N1901" s="4">
        <v>3.1086</v>
      </c>
      <c r="O1901" s="4">
        <v>2.8763999999999998</v>
      </c>
      <c r="P1901" s="4">
        <v>2.9058999999999999</v>
      </c>
      <c r="Q1901" s="4">
        <v>2.9289000000000001</v>
      </c>
    </row>
    <row r="1902" spans="1:17" ht="15" customHeight="1" x14ac:dyDescent="0.2">
      <c r="A1902" s="3">
        <v>44922</v>
      </c>
      <c r="B1902" s="4">
        <v>10.1</v>
      </c>
      <c r="C1902" s="4">
        <v>-0.7</v>
      </c>
      <c r="D1902" s="4">
        <v>0.1</v>
      </c>
      <c r="E1902" s="4">
        <v>0.6</v>
      </c>
      <c r="F1902" s="4">
        <v>19.336200000000002</v>
      </c>
      <c r="G1902" s="4">
        <v>6.2464000000000004</v>
      </c>
      <c r="H1902" s="4">
        <v>7.1599000000000004</v>
      </c>
      <c r="I1902" s="4">
        <v>8.2680000000000007</v>
      </c>
      <c r="J1902" s="4">
        <v>54.029000000000003</v>
      </c>
      <c r="K1902" s="4">
        <v>121.2422</v>
      </c>
      <c r="L1902" s="4">
        <v>127.625</v>
      </c>
      <c r="M1902" s="4">
        <v>120.5625</v>
      </c>
      <c r="N1902" s="4">
        <v>3.1111</v>
      </c>
      <c r="O1902" s="4">
        <v>2.8986999999999998</v>
      </c>
      <c r="P1902" s="4">
        <v>2.9268999999999998</v>
      </c>
      <c r="Q1902" s="4">
        <v>2.9464999999999999</v>
      </c>
    </row>
    <row r="1903" spans="1:17" ht="15" customHeight="1" x14ac:dyDescent="0.2">
      <c r="A1903" s="3">
        <v>44923</v>
      </c>
      <c r="B1903" s="4">
        <v>10.8</v>
      </c>
      <c r="C1903" s="4">
        <v>-0.3</v>
      </c>
      <c r="D1903" s="4">
        <v>0.2</v>
      </c>
      <c r="E1903" s="4">
        <v>0.8</v>
      </c>
      <c r="F1903" s="4">
        <v>19.344999999999999</v>
      </c>
      <c r="G1903" s="4">
        <v>6.2525000000000004</v>
      </c>
      <c r="H1903" s="4">
        <v>7.1675000000000004</v>
      </c>
      <c r="I1903" s="4">
        <v>8.2763000000000009</v>
      </c>
      <c r="J1903" s="4">
        <v>54.365000000000002</v>
      </c>
      <c r="K1903" s="4">
        <v>121.5625</v>
      </c>
      <c r="L1903" s="4">
        <v>128.02340000000001</v>
      </c>
      <c r="M1903" s="4">
        <v>120.9688</v>
      </c>
      <c r="N1903" s="4">
        <v>3.0790000000000002</v>
      </c>
      <c r="O1903" s="4">
        <v>2.8580000000000001</v>
      </c>
      <c r="P1903" s="4">
        <v>2.8847999999999998</v>
      </c>
      <c r="Q1903" s="4">
        <v>2.9064000000000001</v>
      </c>
    </row>
    <row r="1904" spans="1:17" ht="15" customHeight="1" x14ac:dyDescent="0.2">
      <c r="A1904" s="3">
        <v>44924</v>
      </c>
      <c r="B1904" s="4">
        <v>14.8</v>
      </c>
      <c r="C1904" s="4">
        <v>3.2</v>
      </c>
      <c r="D1904" s="4">
        <v>3.4</v>
      </c>
      <c r="E1904" s="4">
        <v>3.9</v>
      </c>
      <c r="F1904" s="4">
        <v>19.3582</v>
      </c>
      <c r="G1904" s="4">
        <v>6.2645</v>
      </c>
      <c r="H1904" s="4">
        <v>7.1806000000000001</v>
      </c>
      <c r="I1904" s="4">
        <v>8.2902000000000005</v>
      </c>
      <c r="J1904" s="4">
        <v>54.646000000000001</v>
      </c>
      <c r="K1904" s="4">
        <v>121.9297</v>
      </c>
      <c r="L1904" s="4">
        <v>128.4453</v>
      </c>
      <c r="M1904" s="4">
        <v>121.4063</v>
      </c>
      <c r="N1904" s="4">
        <v>3.0516000000000001</v>
      </c>
      <c r="O1904" s="4">
        <v>2.8132000000000001</v>
      </c>
      <c r="P1904" s="4">
        <v>2.8420000000000001</v>
      </c>
      <c r="Q1904" s="4">
        <v>2.8643000000000001</v>
      </c>
    </row>
    <row r="1905" spans="1:17" ht="15" customHeight="1" x14ac:dyDescent="0.2">
      <c r="A1905" s="3">
        <v>44925</v>
      </c>
      <c r="B1905" s="4">
        <v>12.7</v>
      </c>
      <c r="C1905" s="4">
        <v>0.2</v>
      </c>
      <c r="D1905" s="4">
        <v>0.7</v>
      </c>
      <c r="E1905" s="4">
        <v>1.7</v>
      </c>
      <c r="F1905" s="4">
        <v>19.3597</v>
      </c>
      <c r="G1905" s="4">
        <v>6.2676999999999996</v>
      </c>
      <c r="H1905" s="4">
        <v>7.1839000000000004</v>
      </c>
      <c r="I1905" s="4">
        <v>8.2927999999999997</v>
      </c>
      <c r="J1905" s="4">
        <v>54.576999999999998</v>
      </c>
      <c r="K1905" s="4">
        <v>121.9922</v>
      </c>
      <c r="L1905" s="4">
        <v>128.5</v>
      </c>
      <c r="M1905" s="4">
        <v>121.4063</v>
      </c>
      <c r="N1905" s="4">
        <v>3.0575000000000001</v>
      </c>
      <c r="O1905" s="4">
        <v>2.8060999999999998</v>
      </c>
      <c r="P1905" s="4">
        <v>2.8370000000000002</v>
      </c>
      <c r="Q1905" s="4">
        <v>2.8647999999999998</v>
      </c>
    </row>
    <row r="1906" spans="1:17" ht="15" customHeight="1" x14ac:dyDescent="0.2">
      <c r="A1906" s="3">
        <v>44928</v>
      </c>
      <c r="B1906" s="4">
        <v>14.1</v>
      </c>
      <c r="C1906" s="4">
        <v>2.2999999999999998</v>
      </c>
      <c r="D1906" s="4">
        <v>2.2000000000000002</v>
      </c>
      <c r="E1906" s="4">
        <v>2.6</v>
      </c>
      <c r="F1906" s="4">
        <v>19.371700000000001</v>
      </c>
      <c r="G1906" s="4">
        <v>6.2758000000000003</v>
      </c>
      <c r="H1906" s="4">
        <v>7.1940999999999997</v>
      </c>
      <c r="I1906" s="4">
        <v>8.3047000000000004</v>
      </c>
      <c r="J1906" s="4">
        <v>55.100999999999999</v>
      </c>
      <c r="K1906" s="4">
        <v>122.5078</v>
      </c>
      <c r="L1906" s="4">
        <v>129.10939999999999</v>
      </c>
      <c r="M1906" s="4">
        <v>122.07810000000001</v>
      </c>
      <c r="N1906" s="4">
        <v>3.0085000000000002</v>
      </c>
      <c r="O1906" s="4">
        <v>2.7406999999999999</v>
      </c>
      <c r="P1906" s="4">
        <v>2.7728999999999999</v>
      </c>
      <c r="Q1906" s="4">
        <v>2.7989000000000002</v>
      </c>
    </row>
    <row r="1907" spans="1:17" ht="15" customHeight="1" x14ac:dyDescent="0.2">
      <c r="A1907" s="3">
        <v>44929</v>
      </c>
      <c r="B1907" s="4">
        <v>11.5</v>
      </c>
      <c r="C1907" s="4">
        <v>-1.2</v>
      </c>
      <c r="D1907" s="4">
        <v>-0.5</v>
      </c>
      <c r="E1907" s="4">
        <v>0.3</v>
      </c>
      <c r="F1907" s="4">
        <v>19.351400000000002</v>
      </c>
      <c r="G1907" s="4">
        <v>6.2664999999999997</v>
      </c>
      <c r="H1907" s="4">
        <v>7.1798999999999999</v>
      </c>
      <c r="I1907" s="4">
        <v>8.2874999999999996</v>
      </c>
      <c r="J1907" s="4">
        <v>53.807000000000002</v>
      </c>
      <c r="K1907" s="4">
        <v>121.3828</v>
      </c>
      <c r="L1907" s="4">
        <v>127.76560000000001</v>
      </c>
      <c r="M1907" s="4">
        <v>120.64060000000001</v>
      </c>
      <c r="N1907" s="4">
        <v>3.129</v>
      </c>
      <c r="O1907" s="4">
        <v>2.8866999999999998</v>
      </c>
      <c r="P1907" s="4">
        <v>2.9173</v>
      </c>
      <c r="Q1907" s="4">
        <v>2.9419</v>
      </c>
    </row>
    <row r="1908" spans="1:17" ht="15" customHeight="1" x14ac:dyDescent="0.2">
      <c r="A1908" s="3">
        <v>44930</v>
      </c>
      <c r="B1908" s="4">
        <v>11.4</v>
      </c>
      <c r="C1908" s="4">
        <v>-1.1000000000000001</v>
      </c>
      <c r="D1908" s="4">
        <v>-0.4</v>
      </c>
      <c r="E1908" s="4">
        <v>0.4</v>
      </c>
      <c r="F1908" s="4">
        <v>19.354099999999999</v>
      </c>
      <c r="G1908" s="4">
        <v>6.2690999999999999</v>
      </c>
      <c r="H1908" s="4">
        <v>7.1825000000000001</v>
      </c>
      <c r="I1908" s="4">
        <v>8.2901000000000007</v>
      </c>
      <c r="J1908" s="4">
        <v>53.807000000000002</v>
      </c>
      <c r="K1908" s="4">
        <v>121.3828</v>
      </c>
      <c r="L1908" s="4">
        <v>127.76560000000001</v>
      </c>
      <c r="M1908" s="4">
        <v>120.64060000000001</v>
      </c>
      <c r="N1908" s="4">
        <v>3.1286</v>
      </c>
      <c r="O1908" s="4">
        <v>2.8875999999999999</v>
      </c>
      <c r="P1908" s="4">
        <v>2.9180999999999999</v>
      </c>
      <c r="Q1908" s="4">
        <v>2.9424000000000001</v>
      </c>
    </row>
    <row r="1909" spans="1:17" ht="15" customHeight="1" x14ac:dyDescent="0.2">
      <c r="A1909" s="3">
        <v>44931</v>
      </c>
      <c r="B1909" s="4">
        <v>11.8</v>
      </c>
      <c r="C1909" s="4">
        <v>-1.3</v>
      </c>
      <c r="D1909" s="4">
        <v>-0.6</v>
      </c>
      <c r="E1909" s="4">
        <v>0.1</v>
      </c>
      <c r="F1909" s="4">
        <v>19.3535</v>
      </c>
      <c r="G1909" s="4">
        <v>6.2736999999999998</v>
      </c>
      <c r="H1909" s="4">
        <v>7.1853999999999996</v>
      </c>
      <c r="I1909" s="4">
        <v>8.2921999999999993</v>
      </c>
      <c r="J1909" s="4">
        <v>53.32</v>
      </c>
      <c r="K1909" s="4">
        <v>121.0703</v>
      </c>
      <c r="L1909" s="4">
        <v>127.375</v>
      </c>
      <c r="M1909" s="4">
        <v>120.2188</v>
      </c>
      <c r="N1909" s="4">
        <v>3.1734</v>
      </c>
      <c r="O1909" s="4">
        <v>2.9308000000000001</v>
      </c>
      <c r="P1909" s="4">
        <v>2.9624000000000001</v>
      </c>
      <c r="Q1909" s="4">
        <v>2.9859</v>
      </c>
    </row>
    <row r="1910" spans="1:17" ht="15" customHeight="1" x14ac:dyDescent="0.2">
      <c r="A1910" s="3">
        <v>44932</v>
      </c>
      <c r="B1910" s="4">
        <v>11.3</v>
      </c>
      <c r="C1910" s="4">
        <v>-2.2000000000000002</v>
      </c>
      <c r="D1910" s="4">
        <v>-1</v>
      </c>
      <c r="E1910" s="4">
        <v>-0.3</v>
      </c>
      <c r="F1910" s="4">
        <v>19.351299999999998</v>
      </c>
      <c r="G1910" s="4">
        <v>6.2755000000000001</v>
      </c>
      <c r="H1910" s="4">
        <v>7.1860999999999997</v>
      </c>
      <c r="I1910" s="4">
        <v>8.2924000000000007</v>
      </c>
      <c r="J1910" s="4">
        <v>53.048999999999999</v>
      </c>
      <c r="K1910" s="4">
        <v>121</v>
      </c>
      <c r="L1910" s="4">
        <v>127.2266</v>
      </c>
      <c r="M1910" s="4">
        <v>120.04689999999999</v>
      </c>
      <c r="N1910" s="4">
        <v>3.1989999999999998</v>
      </c>
      <c r="O1910" s="4">
        <v>2.9407999999999999</v>
      </c>
      <c r="P1910" s="4">
        <v>2.9792000000000001</v>
      </c>
      <c r="Q1910" s="4">
        <v>3.0036</v>
      </c>
    </row>
    <row r="1911" spans="1:17" ht="15" customHeight="1" x14ac:dyDescent="0.2">
      <c r="A1911" s="3">
        <v>44935</v>
      </c>
      <c r="B1911" s="4">
        <v>11.7</v>
      </c>
      <c r="C1911" s="4">
        <v>-1.8</v>
      </c>
      <c r="D1911" s="4">
        <v>-0.5</v>
      </c>
      <c r="E1911" s="4">
        <v>0.5</v>
      </c>
      <c r="F1911" s="4">
        <v>19.343499999999999</v>
      </c>
      <c r="G1911" s="4">
        <v>6.2724000000000002</v>
      </c>
      <c r="H1911" s="4">
        <v>7.1807999999999996</v>
      </c>
      <c r="I1911" s="4">
        <v>8.2852999999999994</v>
      </c>
      <c r="J1911" s="4">
        <v>52.473999999999997</v>
      </c>
      <c r="K1911" s="4">
        <v>120.4609</v>
      </c>
      <c r="L1911" s="4">
        <v>126.6016</v>
      </c>
      <c r="M1911" s="4">
        <v>119.35939999999999</v>
      </c>
      <c r="N1911" s="4">
        <v>3.2538999999999998</v>
      </c>
      <c r="O1911" s="4">
        <v>3.0118999999999998</v>
      </c>
      <c r="P1911" s="4">
        <v>3.0476000000000001</v>
      </c>
      <c r="Q1911" s="4">
        <v>3.0733000000000001</v>
      </c>
    </row>
    <row r="1912" spans="1:17" ht="15" customHeight="1" x14ac:dyDescent="0.2">
      <c r="A1912" s="3">
        <v>44936</v>
      </c>
      <c r="B1912" s="4">
        <v>11.8</v>
      </c>
      <c r="C1912" s="4">
        <v>-2.2000000000000002</v>
      </c>
      <c r="D1912" s="4">
        <v>-1.1000000000000001</v>
      </c>
      <c r="E1912" s="4">
        <v>-0.3</v>
      </c>
      <c r="F1912" s="4">
        <v>19.346299999999999</v>
      </c>
      <c r="G1912" s="4">
        <v>6.2754000000000003</v>
      </c>
      <c r="H1912" s="4">
        <v>7.1840999999999999</v>
      </c>
      <c r="I1912" s="4">
        <v>8.2890999999999995</v>
      </c>
      <c r="J1912" s="4">
        <v>52.473999999999997</v>
      </c>
      <c r="K1912" s="4">
        <v>120.5</v>
      </c>
      <c r="L1912" s="4">
        <v>126.6563</v>
      </c>
      <c r="M1912" s="4">
        <v>119.4375</v>
      </c>
      <c r="N1912" s="4">
        <v>3.2536</v>
      </c>
      <c r="O1912" s="4">
        <v>3.0076999999999998</v>
      </c>
      <c r="P1912" s="4">
        <v>3.0425</v>
      </c>
      <c r="Q1912" s="4">
        <v>3.0657999999999999</v>
      </c>
    </row>
    <row r="1913" spans="1:17" ht="15" customHeight="1" x14ac:dyDescent="0.2">
      <c r="A1913" s="3">
        <v>44937</v>
      </c>
      <c r="B1913" s="4">
        <v>12.1</v>
      </c>
      <c r="C1913" s="4">
        <v>-2.2999999999999998</v>
      </c>
      <c r="D1913" s="4">
        <v>-1.2</v>
      </c>
      <c r="E1913" s="4">
        <v>0.1</v>
      </c>
      <c r="F1913" s="4">
        <v>19.347899999999999</v>
      </c>
      <c r="G1913" s="4">
        <v>6.2779999999999996</v>
      </c>
      <c r="H1913" s="4">
        <v>7.1867000000000001</v>
      </c>
      <c r="I1913" s="4">
        <v>8.2911000000000001</v>
      </c>
      <c r="J1913" s="4">
        <v>52.412999999999997</v>
      </c>
      <c r="K1913" s="4">
        <v>120.5</v>
      </c>
      <c r="L1913" s="4">
        <v>126.6563</v>
      </c>
      <c r="M1913" s="4">
        <v>119.39060000000001</v>
      </c>
      <c r="N1913" s="4">
        <v>3.2589000000000001</v>
      </c>
      <c r="O1913" s="4">
        <v>3.0085000000000002</v>
      </c>
      <c r="P1913" s="4">
        <v>3.0432000000000001</v>
      </c>
      <c r="Q1913" s="4">
        <v>3.0710000000000002</v>
      </c>
    </row>
    <row r="1914" spans="1:17" ht="15" customHeight="1" x14ac:dyDescent="0.2">
      <c r="A1914" s="3">
        <v>44938</v>
      </c>
      <c r="B1914" s="4">
        <v>13</v>
      </c>
      <c r="C1914" s="4">
        <v>-1.2</v>
      </c>
      <c r="D1914" s="4">
        <v>0.2</v>
      </c>
      <c r="E1914" s="4">
        <v>1.2</v>
      </c>
      <c r="F1914" s="4">
        <v>19.346599999999999</v>
      </c>
      <c r="G1914" s="4">
        <v>6.2816999999999998</v>
      </c>
      <c r="H1914" s="4">
        <v>7.1882000000000001</v>
      </c>
      <c r="I1914" s="4">
        <v>8.2917000000000005</v>
      </c>
      <c r="J1914" s="4">
        <v>51.902000000000001</v>
      </c>
      <c r="K1914" s="4">
        <v>120.10939999999999</v>
      </c>
      <c r="L1914" s="4">
        <v>126.1641</v>
      </c>
      <c r="M1914" s="4">
        <v>118.875</v>
      </c>
      <c r="N1914" s="4">
        <v>3.3075000000000001</v>
      </c>
      <c r="O1914" s="4">
        <v>3.0621</v>
      </c>
      <c r="P1914" s="4">
        <v>3.0990000000000002</v>
      </c>
      <c r="Q1914" s="4">
        <v>3.1244000000000001</v>
      </c>
    </row>
    <row r="1915" spans="1:17" ht="15" customHeight="1" x14ac:dyDescent="0.2">
      <c r="A1915" s="3">
        <v>44939</v>
      </c>
      <c r="B1915" s="4">
        <v>12.2</v>
      </c>
      <c r="C1915" s="4">
        <v>-1</v>
      </c>
      <c r="D1915" s="4">
        <v>0.5</v>
      </c>
      <c r="E1915" s="4">
        <v>1.6</v>
      </c>
      <c r="F1915" s="4">
        <v>19.355</v>
      </c>
      <c r="G1915" s="4">
        <v>6.2847999999999997</v>
      </c>
      <c r="H1915" s="4">
        <v>7.1919000000000004</v>
      </c>
      <c r="I1915" s="4">
        <v>8.2958999999999996</v>
      </c>
      <c r="J1915" s="4">
        <v>52.204000000000001</v>
      </c>
      <c r="K1915" s="4">
        <v>120.1563</v>
      </c>
      <c r="L1915" s="4">
        <v>126.25</v>
      </c>
      <c r="M1915" s="4">
        <v>118.98439999999999</v>
      </c>
      <c r="N1915" s="4">
        <v>3.2774000000000001</v>
      </c>
      <c r="O1915" s="4">
        <v>3.0568</v>
      </c>
      <c r="P1915" s="4">
        <v>3.0903</v>
      </c>
      <c r="Q1915" s="4">
        <v>3.1137999999999999</v>
      </c>
    </row>
    <row r="1916" spans="1:17" ht="15" customHeight="1" x14ac:dyDescent="0.2">
      <c r="A1916" s="3">
        <v>44942</v>
      </c>
      <c r="B1916" s="4">
        <v>10.8</v>
      </c>
      <c r="C1916" s="4">
        <v>-3</v>
      </c>
      <c r="D1916" s="4">
        <v>-1.3</v>
      </c>
      <c r="E1916" s="4">
        <v>-0.1</v>
      </c>
      <c r="F1916" s="4">
        <v>19.362400000000001</v>
      </c>
      <c r="G1916" s="4">
        <v>6.2900999999999998</v>
      </c>
      <c r="H1916" s="4">
        <v>7.1982999999999997</v>
      </c>
      <c r="I1916" s="4">
        <v>8.3028999999999993</v>
      </c>
      <c r="J1916" s="4">
        <v>52.457000000000001</v>
      </c>
      <c r="K1916" s="4">
        <v>120.4063</v>
      </c>
      <c r="L1916" s="4">
        <v>126.54689999999999</v>
      </c>
      <c r="M1916" s="4">
        <v>119.29689999999999</v>
      </c>
      <c r="N1916" s="4">
        <v>3.2524000000000002</v>
      </c>
      <c r="O1916" s="4">
        <v>3.0249999999999999</v>
      </c>
      <c r="P1916" s="4">
        <v>3.0589</v>
      </c>
      <c r="Q1916" s="4">
        <v>3.0825999999999998</v>
      </c>
    </row>
    <row r="1917" spans="1:17" ht="15" customHeight="1" x14ac:dyDescent="0.2">
      <c r="A1917" s="3">
        <v>44943</v>
      </c>
      <c r="B1917" s="4">
        <v>11.7</v>
      </c>
      <c r="C1917" s="4">
        <v>-1.2</v>
      </c>
      <c r="D1917" s="4">
        <v>0.2</v>
      </c>
      <c r="E1917" s="4">
        <v>1.4</v>
      </c>
      <c r="F1917" s="4">
        <v>19.379200000000001</v>
      </c>
      <c r="G1917" s="4">
        <v>6.2984999999999998</v>
      </c>
      <c r="H1917" s="4">
        <v>7.2092999999999998</v>
      </c>
      <c r="I1917" s="4">
        <v>8.3155000000000001</v>
      </c>
      <c r="J1917" s="4">
        <v>53.226999999999997</v>
      </c>
      <c r="K1917" s="4">
        <v>120.9375</v>
      </c>
      <c r="L1917" s="4">
        <v>127.2109</v>
      </c>
      <c r="M1917" s="4">
        <v>120</v>
      </c>
      <c r="N1917" s="4">
        <v>3.1779999999999999</v>
      </c>
      <c r="O1917" s="4">
        <v>2.9567999999999999</v>
      </c>
      <c r="P1917" s="4">
        <v>2.9878999999999998</v>
      </c>
      <c r="Q1917" s="4">
        <v>3.0123000000000002</v>
      </c>
    </row>
    <row r="1918" spans="1:17" ht="15" customHeight="1" x14ac:dyDescent="0.2">
      <c r="A1918" s="3">
        <v>44944</v>
      </c>
      <c r="B1918" s="4">
        <v>10.5</v>
      </c>
      <c r="C1918" s="4">
        <v>-2.2999999999999998</v>
      </c>
      <c r="D1918" s="4">
        <v>-0.8</v>
      </c>
      <c r="E1918" s="4">
        <v>0.4</v>
      </c>
      <c r="F1918" s="4">
        <v>19.387899999999998</v>
      </c>
      <c r="G1918" s="4">
        <v>6.3037999999999998</v>
      </c>
      <c r="H1918" s="4">
        <v>7.2159000000000004</v>
      </c>
      <c r="I1918" s="4">
        <v>8.1454000000000004</v>
      </c>
      <c r="J1918" s="4">
        <v>53.554000000000002</v>
      </c>
      <c r="K1918" s="4">
        <v>121.1875</v>
      </c>
      <c r="L1918" s="4">
        <v>127.5234</v>
      </c>
      <c r="M1918" s="4">
        <v>120.3438</v>
      </c>
      <c r="N1918" s="4">
        <v>3.1463999999999999</v>
      </c>
      <c r="O1918" s="4">
        <v>2.9253</v>
      </c>
      <c r="P1918" s="4">
        <v>2.9550000000000001</v>
      </c>
      <c r="Q1918" s="4">
        <v>2.9782999999999999</v>
      </c>
    </row>
    <row r="1919" spans="1:17" ht="15" customHeight="1" x14ac:dyDescent="0.2">
      <c r="A1919" s="3">
        <v>44945</v>
      </c>
      <c r="B1919" s="4">
        <v>10</v>
      </c>
      <c r="C1919" s="4">
        <v>-2.5</v>
      </c>
      <c r="D1919" s="4">
        <v>-1.4</v>
      </c>
      <c r="E1919" s="4">
        <v>-0.1</v>
      </c>
      <c r="F1919" s="4">
        <v>19.396000000000001</v>
      </c>
      <c r="G1919" s="4">
        <v>6.3121</v>
      </c>
      <c r="H1919" s="4">
        <v>7.2245999999999997</v>
      </c>
      <c r="I1919" s="4">
        <v>8.1541999999999994</v>
      </c>
      <c r="J1919" s="4">
        <v>53.545000000000002</v>
      </c>
      <c r="K1919" s="4">
        <v>121.2266</v>
      </c>
      <c r="L1919" s="4">
        <v>127.5938</v>
      </c>
      <c r="M1919" s="4">
        <v>120.4063</v>
      </c>
      <c r="N1919" s="4">
        <v>3.1459999999999999</v>
      </c>
      <c r="O1919" s="4">
        <v>2.9228999999999998</v>
      </c>
      <c r="P1919" s="4">
        <v>2.9498000000000002</v>
      </c>
      <c r="Q1919" s="4">
        <v>2.9735</v>
      </c>
    </row>
    <row r="1920" spans="1:17" ht="15" customHeight="1" x14ac:dyDescent="0.2">
      <c r="A1920" s="3">
        <v>44946</v>
      </c>
      <c r="B1920" s="4">
        <v>11.5</v>
      </c>
      <c r="C1920" s="4">
        <v>-1.7</v>
      </c>
      <c r="D1920" s="4">
        <v>-1.2</v>
      </c>
      <c r="E1920" s="4">
        <v>-0.3</v>
      </c>
      <c r="F1920" s="4">
        <v>19.389399999999998</v>
      </c>
      <c r="G1920" s="4">
        <v>6.3122999999999996</v>
      </c>
      <c r="H1920" s="4">
        <v>7.2236000000000002</v>
      </c>
      <c r="I1920" s="4">
        <v>8.1521000000000008</v>
      </c>
      <c r="J1920" s="4">
        <v>53.030999999999999</v>
      </c>
      <c r="K1920" s="4">
        <v>121.0078</v>
      </c>
      <c r="L1920" s="4">
        <v>127.3125</v>
      </c>
      <c r="M1920" s="4">
        <v>120.0938</v>
      </c>
      <c r="N1920" s="4">
        <v>3.1943999999999999</v>
      </c>
      <c r="O1920" s="4">
        <v>2.9521000000000002</v>
      </c>
      <c r="P1920" s="4">
        <v>2.9807999999999999</v>
      </c>
      <c r="Q1920" s="4">
        <v>3.0051000000000001</v>
      </c>
    </row>
    <row r="1921" spans="1:17" ht="15" customHeight="1" x14ac:dyDescent="0.2">
      <c r="A1921" s="3">
        <v>44949</v>
      </c>
      <c r="B1921" s="4">
        <v>10.7</v>
      </c>
      <c r="C1921" s="4">
        <v>-1.2</v>
      </c>
      <c r="D1921" s="4">
        <v>-0.9</v>
      </c>
      <c r="E1921" s="4">
        <v>0.1</v>
      </c>
      <c r="F1921" s="4">
        <v>19.399799999999999</v>
      </c>
      <c r="G1921" s="4">
        <v>6.3175999999999997</v>
      </c>
      <c r="H1921" s="4">
        <v>7.2302</v>
      </c>
      <c r="I1921" s="4">
        <v>8.1597000000000008</v>
      </c>
      <c r="J1921" s="4">
        <v>53.457000000000001</v>
      </c>
      <c r="K1921" s="4">
        <v>121.25</v>
      </c>
      <c r="L1921" s="4">
        <v>127.625</v>
      </c>
      <c r="M1921" s="4">
        <v>120.42189999999999</v>
      </c>
      <c r="N1921" s="4">
        <v>3.1534</v>
      </c>
      <c r="O1921" s="4">
        <v>2.9216000000000002</v>
      </c>
      <c r="P1921" s="4">
        <v>2.948</v>
      </c>
      <c r="Q1921" s="4">
        <v>2.9727999999999999</v>
      </c>
    </row>
    <row r="1922" spans="1:17" ht="15" customHeight="1" x14ac:dyDescent="0.2">
      <c r="A1922" s="3">
        <v>44950</v>
      </c>
      <c r="B1922" s="4">
        <v>11</v>
      </c>
      <c r="C1922" s="4">
        <v>-1.7</v>
      </c>
      <c r="D1922" s="4">
        <v>-1.2</v>
      </c>
      <c r="E1922" s="4">
        <v>-0.3</v>
      </c>
      <c r="F1922" s="4">
        <v>19.404</v>
      </c>
      <c r="G1922" s="4">
        <v>6.3223000000000003</v>
      </c>
      <c r="H1922" s="4">
        <v>7.2355</v>
      </c>
      <c r="I1922" s="4">
        <v>8.1656999999999993</v>
      </c>
      <c r="J1922" s="4">
        <v>53.536000000000001</v>
      </c>
      <c r="K1922" s="4">
        <v>121.45310000000001</v>
      </c>
      <c r="L1922" s="4">
        <v>127.8438</v>
      </c>
      <c r="M1922" s="4">
        <v>120.64060000000001</v>
      </c>
      <c r="N1922" s="4">
        <v>3.1456</v>
      </c>
      <c r="O1922" s="4">
        <v>2.8963000000000001</v>
      </c>
      <c r="P1922" s="4">
        <v>2.9253999999999998</v>
      </c>
      <c r="Q1922" s="4">
        <v>2.9514999999999998</v>
      </c>
    </row>
    <row r="1923" spans="1:17" ht="15" customHeight="1" x14ac:dyDescent="0.2">
      <c r="A1923" s="3">
        <v>44951</v>
      </c>
      <c r="B1923" s="4">
        <v>11.7</v>
      </c>
      <c r="C1923" s="4">
        <v>-1.2</v>
      </c>
      <c r="D1923" s="4">
        <v>-0.6</v>
      </c>
      <c r="E1923" s="4">
        <v>0.3</v>
      </c>
      <c r="F1923" s="4">
        <v>19.406600000000001</v>
      </c>
      <c r="G1923" s="4">
        <v>6.3250000000000002</v>
      </c>
      <c r="H1923" s="4">
        <v>7.2381000000000002</v>
      </c>
      <c r="I1923" s="4">
        <v>8.1683000000000003</v>
      </c>
      <c r="J1923" s="4">
        <v>53.527000000000001</v>
      </c>
      <c r="K1923" s="4">
        <v>121.4609</v>
      </c>
      <c r="L1923" s="4">
        <v>127.8438</v>
      </c>
      <c r="M1923" s="4">
        <v>120.64060000000001</v>
      </c>
      <c r="N1923" s="4">
        <v>3.1459999999999999</v>
      </c>
      <c r="O1923" s="4">
        <v>2.8961999999999999</v>
      </c>
      <c r="P1923" s="4">
        <v>2.9262000000000001</v>
      </c>
      <c r="Q1923" s="4">
        <v>2.952</v>
      </c>
    </row>
    <row r="1924" spans="1:17" ht="15" customHeight="1" x14ac:dyDescent="0.2">
      <c r="A1924" s="3">
        <v>44952</v>
      </c>
      <c r="B1924" s="4">
        <v>11.1</v>
      </c>
      <c r="C1924" s="4">
        <v>-1.6</v>
      </c>
      <c r="D1924" s="4">
        <v>-1.2</v>
      </c>
      <c r="E1924" s="4">
        <v>-0.2</v>
      </c>
      <c r="F1924" s="4">
        <v>19.4148</v>
      </c>
      <c r="G1924" s="4">
        <v>6.3333000000000004</v>
      </c>
      <c r="H1924" s="4">
        <v>7.2466999999999997</v>
      </c>
      <c r="I1924" s="4">
        <v>8.1768999999999998</v>
      </c>
      <c r="J1924" s="4">
        <v>53.529000000000003</v>
      </c>
      <c r="K1924" s="4">
        <v>121.5</v>
      </c>
      <c r="L1924" s="4">
        <v>127.9063</v>
      </c>
      <c r="M1924" s="4">
        <v>120.6875</v>
      </c>
      <c r="N1924" s="4">
        <v>3.1444999999999999</v>
      </c>
      <c r="O1924" s="4">
        <v>2.8938000000000001</v>
      </c>
      <c r="P1924" s="4">
        <v>2.9218000000000002</v>
      </c>
      <c r="Q1924" s="4">
        <v>2.9487000000000001</v>
      </c>
    </row>
    <row r="1925" spans="1:17" ht="15" customHeight="1" x14ac:dyDescent="0.2">
      <c r="A1925" s="3">
        <v>44953</v>
      </c>
      <c r="B1925" s="4">
        <v>11.9</v>
      </c>
      <c r="C1925" s="4">
        <v>-1</v>
      </c>
      <c r="D1925" s="4">
        <v>-0.4</v>
      </c>
      <c r="E1925" s="4">
        <v>0.9</v>
      </c>
      <c r="F1925" s="4">
        <v>19.4129</v>
      </c>
      <c r="G1925" s="4">
        <v>6.3337000000000003</v>
      </c>
      <c r="H1925" s="4">
        <v>7.2462</v>
      </c>
      <c r="I1925" s="4">
        <v>8.1753</v>
      </c>
      <c r="J1925" s="4">
        <v>53.271000000000001</v>
      </c>
      <c r="K1925" s="4">
        <v>121.2891</v>
      </c>
      <c r="L1925" s="4">
        <v>127.6563</v>
      </c>
      <c r="M1925" s="4">
        <v>120.4063</v>
      </c>
      <c r="N1925" s="4">
        <v>3.1684999999999999</v>
      </c>
      <c r="O1925" s="4">
        <v>2.9218999999999999</v>
      </c>
      <c r="P1925" s="4">
        <v>2.9493</v>
      </c>
      <c r="Q1925" s="4">
        <v>2.9771000000000001</v>
      </c>
    </row>
    <row r="1926" spans="1:17" ht="15" customHeight="1" x14ac:dyDescent="0.2">
      <c r="A1926" s="3">
        <v>44956</v>
      </c>
      <c r="B1926" s="4">
        <v>9.3000000000000007</v>
      </c>
      <c r="C1926" s="4">
        <v>-2.9</v>
      </c>
      <c r="D1926" s="4">
        <v>-2.1</v>
      </c>
      <c r="E1926" s="4">
        <v>-1.1000000000000001</v>
      </c>
      <c r="F1926" s="4">
        <v>19.4191</v>
      </c>
      <c r="G1926" s="4">
        <v>6.3367000000000004</v>
      </c>
      <c r="H1926" s="4">
        <v>7.2492999999999999</v>
      </c>
      <c r="I1926" s="4">
        <v>8.1791</v>
      </c>
      <c r="J1926" s="4">
        <v>53.460999999999999</v>
      </c>
      <c r="K1926" s="4">
        <v>121.3203</v>
      </c>
      <c r="L1926" s="4">
        <v>127.6953</v>
      </c>
      <c r="M1926" s="4">
        <v>120.48439999999999</v>
      </c>
      <c r="N1926" s="4">
        <v>3.15</v>
      </c>
      <c r="O1926" s="4">
        <v>2.9186999999999999</v>
      </c>
      <c r="P1926" s="4">
        <v>2.9459</v>
      </c>
      <c r="Q1926" s="4">
        <v>2.9698000000000002</v>
      </c>
    </row>
    <row r="1927" spans="1:17" ht="15" customHeight="1" x14ac:dyDescent="0.2">
      <c r="A1927" s="3">
        <v>44957</v>
      </c>
      <c r="B1927" s="4">
        <v>12.9</v>
      </c>
      <c r="C1927" s="4">
        <v>-0.5</v>
      </c>
      <c r="D1927" s="4">
        <v>0.4</v>
      </c>
      <c r="E1927" s="4">
        <v>1.6</v>
      </c>
      <c r="F1927" s="4">
        <v>19.422599999999999</v>
      </c>
      <c r="G1927" s="4">
        <v>6.3404999999999996</v>
      </c>
      <c r="H1927" s="4">
        <v>7.2537000000000003</v>
      </c>
      <c r="I1927" s="4">
        <v>8.1837999999999997</v>
      </c>
      <c r="J1927" s="4">
        <v>53.503999999999998</v>
      </c>
      <c r="K1927" s="4">
        <v>121.4375</v>
      </c>
      <c r="L1927" s="4">
        <v>127.8359</v>
      </c>
      <c r="M1927" s="4">
        <v>120.625</v>
      </c>
      <c r="N1927" s="4">
        <v>3.1456</v>
      </c>
      <c r="O1927" s="4">
        <v>2.9045000000000001</v>
      </c>
      <c r="P1927" s="4">
        <v>2.9317000000000002</v>
      </c>
      <c r="Q1927" s="4">
        <v>2.9563000000000001</v>
      </c>
    </row>
    <row r="1928" spans="1:17" ht="15" customHeight="1" x14ac:dyDescent="0.2">
      <c r="A1928" s="3">
        <v>44958</v>
      </c>
      <c r="B1928" s="4">
        <v>11.3</v>
      </c>
      <c r="C1928" s="4">
        <v>-1.9</v>
      </c>
      <c r="D1928" s="4">
        <v>-1.2</v>
      </c>
      <c r="E1928" s="4">
        <v>0.1</v>
      </c>
      <c r="F1928" s="4">
        <v>19.423500000000001</v>
      </c>
      <c r="G1928" s="4">
        <v>6.3428000000000004</v>
      </c>
      <c r="H1928" s="4">
        <v>7.2558999999999996</v>
      </c>
      <c r="I1928" s="4">
        <v>8.1854999999999993</v>
      </c>
      <c r="J1928" s="4">
        <v>53.405000000000001</v>
      </c>
      <c r="K1928" s="4">
        <v>121.3984</v>
      </c>
      <c r="L1928" s="4">
        <v>127.8047</v>
      </c>
      <c r="M1928" s="4">
        <v>120.5625</v>
      </c>
      <c r="N1928" s="4">
        <v>3.1545999999999998</v>
      </c>
      <c r="O1928" s="4">
        <v>2.9104000000000001</v>
      </c>
      <c r="P1928" s="4">
        <v>2.9358</v>
      </c>
      <c r="Q1928" s="4">
        <v>2.9628999999999999</v>
      </c>
    </row>
    <row r="1929" spans="1:17" ht="15" customHeight="1" x14ac:dyDescent="0.2">
      <c r="A1929" s="3">
        <v>44959</v>
      </c>
      <c r="B1929" s="4">
        <v>10.7</v>
      </c>
      <c r="C1929" s="4">
        <v>-2.9</v>
      </c>
      <c r="D1929" s="4">
        <v>-2.2000000000000002</v>
      </c>
      <c r="E1929" s="4">
        <v>-0.9</v>
      </c>
      <c r="F1929" s="4">
        <v>19.424900000000001</v>
      </c>
      <c r="G1929" s="4">
        <v>6.3494999999999999</v>
      </c>
      <c r="H1929" s="4">
        <v>7.2614000000000001</v>
      </c>
      <c r="I1929" s="4">
        <v>8.1900999999999993</v>
      </c>
      <c r="J1929" s="4">
        <v>53.027999999999999</v>
      </c>
      <c r="K1929" s="4">
        <v>121.2891</v>
      </c>
      <c r="L1929" s="4">
        <v>127.625</v>
      </c>
      <c r="M1929" s="4">
        <v>120.3438</v>
      </c>
      <c r="N1929" s="4">
        <v>3.1890999999999998</v>
      </c>
      <c r="O1929" s="4">
        <v>2.9270999999999998</v>
      </c>
      <c r="P1929" s="4">
        <v>2.9573</v>
      </c>
      <c r="Q1929" s="4">
        <v>2.9860000000000002</v>
      </c>
    </row>
    <row r="1930" spans="1:17" ht="15" customHeight="1" x14ac:dyDescent="0.2">
      <c r="A1930" s="3">
        <v>44960</v>
      </c>
      <c r="B1930" s="4">
        <v>12.2</v>
      </c>
      <c r="C1930" s="4">
        <v>-1.1000000000000001</v>
      </c>
      <c r="D1930" s="4">
        <v>-0.7</v>
      </c>
      <c r="E1930" s="4">
        <v>0.7</v>
      </c>
      <c r="F1930" s="4">
        <v>19.418099999999999</v>
      </c>
      <c r="G1930" s="4">
        <v>6.3482000000000003</v>
      </c>
      <c r="H1930" s="4">
        <v>7.2584999999999997</v>
      </c>
      <c r="I1930" s="4">
        <v>8.1852</v>
      </c>
      <c r="J1930" s="4">
        <v>52.508000000000003</v>
      </c>
      <c r="K1930" s="4">
        <v>120.9297</v>
      </c>
      <c r="L1930" s="4">
        <v>127.1875</v>
      </c>
      <c r="M1930" s="4">
        <v>119.8438</v>
      </c>
      <c r="N1930" s="4">
        <v>3.2387000000000001</v>
      </c>
      <c r="O1930" s="4">
        <v>2.9742999999999999</v>
      </c>
      <c r="P1930" s="4">
        <v>3.0049000000000001</v>
      </c>
      <c r="Q1930" s="4">
        <v>3.0364</v>
      </c>
    </row>
    <row r="1931" spans="1:17" ht="15" customHeight="1" x14ac:dyDescent="0.2">
      <c r="A1931" s="3">
        <v>44963</v>
      </c>
      <c r="B1931" s="4">
        <v>12.7</v>
      </c>
      <c r="C1931" s="4">
        <v>-0.7</v>
      </c>
      <c r="D1931" s="4">
        <v>0</v>
      </c>
      <c r="E1931" s="4">
        <v>1.7</v>
      </c>
      <c r="F1931" s="4">
        <v>19.427499999999998</v>
      </c>
      <c r="G1931" s="4">
        <v>6.3536000000000001</v>
      </c>
      <c r="H1931" s="4">
        <v>7.2651000000000003</v>
      </c>
      <c r="I1931" s="4">
        <v>8.1926000000000005</v>
      </c>
      <c r="J1931" s="4">
        <v>52.872999999999998</v>
      </c>
      <c r="K1931" s="4">
        <v>121.1875</v>
      </c>
      <c r="L1931" s="4">
        <v>127.5</v>
      </c>
      <c r="M1931" s="4">
        <v>120.1563</v>
      </c>
      <c r="N1931" s="4">
        <v>3.2029999999999998</v>
      </c>
      <c r="O1931" s="4">
        <v>2.9420000000000002</v>
      </c>
      <c r="P1931" s="4">
        <v>2.9722</v>
      </c>
      <c r="Q1931" s="4">
        <v>3.0055999999999998</v>
      </c>
    </row>
    <row r="1932" spans="1:17" ht="15" customHeight="1" x14ac:dyDescent="0.2">
      <c r="A1932" s="3">
        <v>44964</v>
      </c>
      <c r="B1932" s="4">
        <v>10.1</v>
      </c>
      <c r="C1932" s="4">
        <v>-2.2999999999999998</v>
      </c>
      <c r="D1932" s="4">
        <v>-1.5</v>
      </c>
      <c r="E1932" s="4">
        <v>0.3</v>
      </c>
      <c r="F1932" s="4">
        <v>19.438500000000001</v>
      </c>
      <c r="G1932" s="4">
        <v>6.3578999999999999</v>
      </c>
      <c r="H1932" s="4">
        <v>7.2704000000000004</v>
      </c>
      <c r="I1932" s="4">
        <v>8.1989999999999998</v>
      </c>
      <c r="J1932" s="4">
        <v>53.323999999999998</v>
      </c>
      <c r="K1932" s="4">
        <v>121.3438</v>
      </c>
      <c r="L1932" s="4">
        <v>127.7188</v>
      </c>
      <c r="M1932" s="4">
        <v>120.4063</v>
      </c>
      <c r="N1932" s="4">
        <v>3.1595</v>
      </c>
      <c r="O1932" s="4">
        <v>2.9226999999999999</v>
      </c>
      <c r="P1932" s="4">
        <v>2.9496000000000002</v>
      </c>
      <c r="Q1932" s="4">
        <v>2.9811999999999999</v>
      </c>
    </row>
    <row r="1933" spans="1:17" ht="15" customHeight="1" x14ac:dyDescent="0.2">
      <c r="A1933" s="3">
        <v>44965</v>
      </c>
      <c r="B1933" s="4">
        <v>12</v>
      </c>
      <c r="C1933" s="4">
        <v>-1.3</v>
      </c>
      <c r="D1933" s="4">
        <v>-0.7</v>
      </c>
      <c r="E1933" s="4">
        <v>1</v>
      </c>
      <c r="F1933" s="4">
        <v>19.439800000000002</v>
      </c>
      <c r="G1933" s="4">
        <v>6.3620999999999999</v>
      </c>
      <c r="H1933" s="4">
        <v>7.2750000000000004</v>
      </c>
      <c r="I1933" s="4">
        <v>8.2039000000000009</v>
      </c>
      <c r="J1933" s="4">
        <v>53.246000000000002</v>
      </c>
      <c r="K1933" s="4">
        <v>121.4922</v>
      </c>
      <c r="L1933" s="4">
        <v>127.875</v>
      </c>
      <c r="M1933" s="4">
        <v>120.5625</v>
      </c>
      <c r="N1933" s="4">
        <v>3.1665999999999999</v>
      </c>
      <c r="O1933" s="4">
        <v>2.9045999999999998</v>
      </c>
      <c r="P1933" s="4">
        <v>2.9338000000000002</v>
      </c>
      <c r="Q1933" s="4">
        <v>2.9661</v>
      </c>
    </row>
    <row r="1934" spans="1:17" ht="15" customHeight="1" x14ac:dyDescent="0.2">
      <c r="A1934" s="3">
        <v>44966</v>
      </c>
      <c r="B1934" s="4">
        <v>11</v>
      </c>
      <c r="C1934" s="4">
        <v>-2.5</v>
      </c>
      <c r="D1934" s="4">
        <v>-1.8</v>
      </c>
      <c r="E1934" s="4">
        <v>-0.1</v>
      </c>
      <c r="F1934" s="4">
        <v>19.456700000000001</v>
      </c>
      <c r="G1934" s="4">
        <v>6.3741000000000003</v>
      </c>
      <c r="H1934" s="4">
        <v>7.2887000000000004</v>
      </c>
      <c r="I1934" s="4">
        <v>8.2193000000000005</v>
      </c>
      <c r="J1934" s="4">
        <v>53.722999999999999</v>
      </c>
      <c r="K1934" s="4">
        <v>121.8828</v>
      </c>
      <c r="L1934" s="4">
        <v>128.34379999999999</v>
      </c>
      <c r="M1934" s="4">
        <v>121.0625</v>
      </c>
      <c r="N1934" s="4">
        <v>3.12</v>
      </c>
      <c r="O1934" s="4">
        <v>2.8573</v>
      </c>
      <c r="P1934" s="4">
        <v>2.8862999999999999</v>
      </c>
      <c r="Q1934" s="4">
        <v>2.9180000000000001</v>
      </c>
    </row>
    <row r="1935" spans="1:17" ht="15" customHeight="1" x14ac:dyDescent="0.2">
      <c r="A1935" s="3">
        <v>44967</v>
      </c>
      <c r="B1935" s="4">
        <v>11.2</v>
      </c>
      <c r="C1935" s="4">
        <v>-1.9</v>
      </c>
      <c r="D1935" s="4">
        <v>-0.9</v>
      </c>
      <c r="E1935" s="4">
        <v>0.9</v>
      </c>
      <c r="F1935" s="4">
        <v>19.469100000000001</v>
      </c>
      <c r="G1935" s="4">
        <v>6.3799000000000001</v>
      </c>
      <c r="H1935" s="4">
        <v>7.2957000000000001</v>
      </c>
      <c r="I1935" s="4">
        <v>8.2276000000000007</v>
      </c>
      <c r="J1935" s="4">
        <v>54.262999999999998</v>
      </c>
      <c r="K1935" s="4">
        <v>122.1797</v>
      </c>
      <c r="L1935" s="4">
        <v>128.6953</v>
      </c>
      <c r="M1935" s="4">
        <v>121.4375</v>
      </c>
      <c r="N1935" s="4">
        <v>3.0691000000000002</v>
      </c>
      <c r="O1935" s="4">
        <v>2.8203999999999998</v>
      </c>
      <c r="P1935" s="4">
        <v>2.8498999999999999</v>
      </c>
      <c r="Q1935" s="4">
        <v>2.8816000000000002</v>
      </c>
    </row>
    <row r="1936" spans="1:17" ht="15" customHeight="1" x14ac:dyDescent="0.2">
      <c r="A1936" s="3">
        <v>44970</v>
      </c>
      <c r="B1936" s="4">
        <v>11.3</v>
      </c>
      <c r="C1936" s="4">
        <v>-0.7</v>
      </c>
      <c r="D1936" s="4">
        <v>0.1</v>
      </c>
      <c r="E1936" s="4">
        <v>2</v>
      </c>
      <c r="F1936" s="4">
        <v>19.481300000000001</v>
      </c>
      <c r="G1936" s="4">
        <v>6.3861999999999997</v>
      </c>
      <c r="H1936" s="4">
        <v>7.3036000000000003</v>
      </c>
      <c r="I1936" s="4">
        <v>8.2367000000000008</v>
      </c>
      <c r="J1936" s="4">
        <v>54.792000000000002</v>
      </c>
      <c r="K1936" s="4">
        <v>122.5313</v>
      </c>
      <c r="L1936" s="4">
        <v>129.125</v>
      </c>
      <c r="M1936" s="4">
        <v>121.875</v>
      </c>
      <c r="N1936" s="4">
        <v>3.0194999999999999</v>
      </c>
      <c r="O1936" s="4">
        <v>2.7766000000000002</v>
      </c>
      <c r="P1936" s="4">
        <v>2.8054000000000001</v>
      </c>
      <c r="Q1936" s="4">
        <v>2.8391999999999999</v>
      </c>
    </row>
    <row r="1937" spans="1:17" ht="15" customHeight="1" x14ac:dyDescent="0.2">
      <c r="A1937" s="3">
        <v>44971</v>
      </c>
      <c r="B1937" s="4">
        <v>9.8000000000000007</v>
      </c>
      <c r="C1937" s="4">
        <v>-2.1</v>
      </c>
      <c r="D1937" s="4">
        <v>-1.7</v>
      </c>
      <c r="E1937" s="4">
        <v>-0.1</v>
      </c>
      <c r="F1937" s="4">
        <v>19.481999999999999</v>
      </c>
      <c r="G1937" s="4">
        <v>6.3888999999999996</v>
      </c>
      <c r="H1937" s="4">
        <v>7.3064</v>
      </c>
      <c r="I1937" s="4">
        <v>8.2398000000000007</v>
      </c>
      <c r="J1937" s="4">
        <v>54.679000000000002</v>
      </c>
      <c r="K1937" s="4">
        <v>122.5391</v>
      </c>
      <c r="L1937" s="4">
        <v>129.14060000000001</v>
      </c>
      <c r="M1937" s="4">
        <v>121.9063</v>
      </c>
      <c r="N1937" s="4">
        <v>3.0295999999999998</v>
      </c>
      <c r="O1937" s="4">
        <v>2.7766000000000002</v>
      </c>
      <c r="P1937" s="4">
        <v>2.8046000000000002</v>
      </c>
      <c r="Q1937" s="4">
        <v>2.8365999999999998</v>
      </c>
    </row>
    <row r="1938" spans="1:17" ht="15" customHeight="1" x14ac:dyDescent="0.2">
      <c r="A1938" s="3">
        <v>44972</v>
      </c>
      <c r="B1938" s="4">
        <v>9.8000000000000007</v>
      </c>
      <c r="C1938" s="4">
        <v>-2.2000000000000002</v>
      </c>
      <c r="D1938" s="4">
        <v>-1.7</v>
      </c>
      <c r="E1938" s="4">
        <v>-0.2</v>
      </c>
      <c r="F1938" s="4">
        <v>19.484500000000001</v>
      </c>
      <c r="G1938" s="4">
        <v>6.3921000000000001</v>
      </c>
      <c r="H1938" s="4">
        <v>7.3097000000000003</v>
      </c>
      <c r="I1938" s="4">
        <v>8.2431000000000001</v>
      </c>
      <c r="J1938" s="4">
        <v>54.664000000000001</v>
      </c>
      <c r="K1938" s="4">
        <v>122.5938</v>
      </c>
      <c r="L1938" s="4">
        <v>129.1953</v>
      </c>
      <c r="M1938" s="4">
        <v>121.95310000000001</v>
      </c>
      <c r="N1938" s="4">
        <v>3.0306000000000002</v>
      </c>
      <c r="O1938" s="4">
        <v>2.7706</v>
      </c>
      <c r="P1938" s="4">
        <v>2.7997000000000001</v>
      </c>
      <c r="Q1938" s="4">
        <v>2.8325</v>
      </c>
    </row>
    <row r="1939" spans="1:17" ht="15" customHeight="1" x14ac:dyDescent="0.2">
      <c r="A1939" s="3">
        <v>44973</v>
      </c>
      <c r="B1939" s="4">
        <v>11.1</v>
      </c>
      <c r="C1939" s="4">
        <v>-1.1000000000000001</v>
      </c>
      <c r="D1939" s="4">
        <v>-0.6</v>
      </c>
      <c r="E1939" s="4">
        <v>1.1000000000000001</v>
      </c>
      <c r="F1939" s="4">
        <v>19.489000000000001</v>
      </c>
      <c r="G1939" s="4">
        <v>6.399</v>
      </c>
      <c r="H1939" s="4">
        <v>7.3159000000000001</v>
      </c>
      <c r="I1939" s="4">
        <v>8.2484000000000002</v>
      </c>
      <c r="J1939" s="4">
        <v>54.456000000000003</v>
      </c>
      <c r="K1939" s="4">
        <v>122.5</v>
      </c>
      <c r="L1939" s="4">
        <v>129.0625</v>
      </c>
      <c r="M1939" s="4">
        <v>121.7813</v>
      </c>
      <c r="N1939" s="4">
        <v>3.0485000000000002</v>
      </c>
      <c r="O1939" s="4">
        <v>2.7852000000000001</v>
      </c>
      <c r="P1939" s="4">
        <v>2.8159999999999998</v>
      </c>
      <c r="Q1939" s="4">
        <v>2.8506999999999998</v>
      </c>
    </row>
    <row r="1940" spans="1:17" ht="15" customHeight="1" x14ac:dyDescent="0.2">
      <c r="A1940" s="3">
        <v>44974</v>
      </c>
      <c r="B1940" s="4">
        <v>9.4</v>
      </c>
      <c r="C1940" s="4">
        <v>-2.6</v>
      </c>
      <c r="D1940" s="4">
        <v>-2.6</v>
      </c>
      <c r="E1940" s="4">
        <v>-0.9</v>
      </c>
      <c r="F1940" s="4">
        <v>19.502400000000002</v>
      </c>
      <c r="G1940" s="4">
        <v>6.407</v>
      </c>
      <c r="H1940" s="4">
        <v>7.3262</v>
      </c>
      <c r="I1940" s="4">
        <v>8.2606999999999999</v>
      </c>
      <c r="J1940" s="4">
        <v>55.058</v>
      </c>
      <c r="K1940" s="4">
        <v>123.0078</v>
      </c>
      <c r="L1940" s="4">
        <v>129.6875</v>
      </c>
      <c r="M1940" s="4">
        <v>122.4375</v>
      </c>
      <c r="N1940" s="4">
        <v>2.9925999999999999</v>
      </c>
      <c r="O1940" s="4">
        <v>2.722</v>
      </c>
      <c r="P1940" s="4">
        <v>2.7513999999999998</v>
      </c>
      <c r="Q1940" s="4">
        <v>2.7871999999999999</v>
      </c>
    </row>
    <row r="1941" spans="1:17" ht="15" customHeight="1" x14ac:dyDescent="0.2">
      <c r="A1941" s="3">
        <v>44977</v>
      </c>
      <c r="B1941" s="4">
        <v>11.1</v>
      </c>
      <c r="C1941" s="4">
        <v>-1.6</v>
      </c>
      <c r="D1941" s="4">
        <v>-1.2</v>
      </c>
      <c r="E1941" s="4">
        <v>0.5</v>
      </c>
      <c r="F1941" s="4">
        <v>19.5001</v>
      </c>
      <c r="G1941" s="4">
        <v>6.4081999999999999</v>
      </c>
      <c r="H1941" s="4">
        <v>7.3263999999999996</v>
      </c>
      <c r="I1941" s="4">
        <v>8.2600999999999996</v>
      </c>
      <c r="J1941" s="4">
        <v>54.771000000000001</v>
      </c>
      <c r="K1941" s="4">
        <v>122.875</v>
      </c>
      <c r="L1941" s="4">
        <v>129.4922</v>
      </c>
      <c r="M1941" s="4">
        <v>122.2188</v>
      </c>
      <c r="N1941" s="4">
        <v>3.0186000000000002</v>
      </c>
      <c r="O1941" s="4">
        <v>2.7395999999999998</v>
      </c>
      <c r="P1941" s="4">
        <v>2.7726000000000002</v>
      </c>
      <c r="Q1941" s="4">
        <v>2.8090000000000002</v>
      </c>
    </row>
    <row r="1942" spans="1:17" ht="15" customHeight="1" x14ac:dyDescent="0.2">
      <c r="A1942" s="3">
        <v>44978</v>
      </c>
      <c r="B1942" s="4">
        <v>11.7</v>
      </c>
      <c r="C1942" s="4">
        <v>-2.2000000000000002</v>
      </c>
      <c r="D1942" s="4">
        <v>-2.2000000000000002</v>
      </c>
      <c r="E1942" s="4">
        <v>-0.5</v>
      </c>
      <c r="F1942" s="4">
        <v>19.502500000000001</v>
      </c>
      <c r="G1942" s="4">
        <v>6.4127999999999998</v>
      </c>
      <c r="H1942" s="4">
        <v>7.3318000000000003</v>
      </c>
      <c r="I1942" s="4">
        <v>8.266</v>
      </c>
      <c r="J1942" s="4">
        <v>54.756</v>
      </c>
      <c r="K1942" s="4">
        <v>123.0625</v>
      </c>
      <c r="L1942" s="4">
        <v>129.71879999999999</v>
      </c>
      <c r="M1942" s="4">
        <v>122.4375</v>
      </c>
      <c r="N1942" s="4">
        <v>3.0194999999999999</v>
      </c>
      <c r="O1942" s="4">
        <v>2.7170000000000001</v>
      </c>
      <c r="P1942" s="4">
        <v>2.7496999999999998</v>
      </c>
      <c r="Q1942" s="4">
        <v>2.7881999999999998</v>
      </c>
    </row>
    <row r="1943" spans="1:17" ht="15" customHeight="1" x14ac:dyDescent="0.2">
      <c r="A1943" s="3">
        <v>44979</v>
      </c>
      <c r="B1943" s="4">
        <v>12.8</v>
      </c>
      <c r="C1943" s="4">
        <v>-1.7</v>
      </c>
      <c r="D1943" s="4">
        <v>-1.7</v>
      </c>
      <c r="E1943" s="4">
        <v>0</v>
      </c>
      <c r="F1943" s="4">
        <v>19.504200000000001</v>
      </c>
      <c r="G1943" s="4">
        <v>6.4160000000000004</v>
      </c>
      <c r="H1943" s="4">
        <v>7.3350999999999997</v>
      </c>
      <c r="I1943" s="4">
        <v>8.2695000000000007</v>
      </c>
      <c r="J1943" s="4">
        <v>54.692</v>
      </c>
      <c r="K1943" s="4">
        <v>123.1172</v>
      </c>
      <c r="L1943" s="4">
        <v>129.78129999999999</v>
      </c>
      <c r="M1943" s="4">
        <v>122.5</v>
      </c>
      <c r="N1943" s="4">
        <v>3.0251000000000001</v>
      </c>
      <c r="O1943" s="4">
        <v>2.7109999999999999</v>
      </c>
      <c r="P1943" s="4">
        <v>2.7440000000000002</v>
      </c>
      <c r="Q1943" s="4">
        <v>2.7826</v>
      </c>
    </row>
    <row r="1944" spans="1:17" ht="15" customHeight="1" x14ac:dyDescent="0.2">
      <c r="A1944" s="3">
        <v>44980</v>
      </c>
      <c r="B1944" s="4">
        <v>13.8</v>
      </c>
      <c r="C1944" s="4">
        <v>-1.3</v>
      </c>
      <c r="D1944" s="4">
        <v>-1.6</v>
      </c>
      <c r="E1944" s="4">
        <v>0.3</v>
      </c>
      <c r="F1944" s="4">
        <v>19.499300000000002</v>
      </c>
      <c r="G1944" s="4">
        <v>6.4189999999999996</v>
      </c>
      <c r="H1944" s="4">
        <v>7.3364000000000003</v>
      </c>
      <c r="I1944" s="4">
        <v>8.2687000000000008</v>
      </c>
      <c r="J1944" s="4">
        <v>53.963000000000001</v>
      </c>
      <c r="K1944" s="4">
        <v>122.6563</v>
      </c>
      <c r="L1944" s="4">
        <v>129.25</v>
      </c>
      <c r="M1944" s="4">
        <v>121.9063</v>
      </c>
      <c r="N1944" s="4">
        <v>3.0916000000000001</v>
      </c>
      <c r="O1944" s="4">
        <v>2.7717999999999998</v>
      </c>
      <c r="P1944" s="4">
        <v>2.802</v>
      </c>
      <c r="Q1944" s="4">
        <v>2.8418999999999999</v>
      </c>
    </row>
    <row r="1945" spans="1:17" ht="15" customHeight="1" x14ac:dyDescent="0.2">
      <c r="A1945" s="3">
        <v>44981</v>
      </c>
      <c r="B1945" s="4">
        <v>15</v>
      </c>
      <c r="C1945" s="4">
        <v>0.2</v>
      </c>
      <c r="D1945" s="4">
        <v>-0.4</v>
      </c>
      <c r="E1945" s="4">
        <v>1.9</v>
      </c>
      <c r="F1945" s="4">
        <v>19.507899999999999</v>
      </c>
      <c r="G1945" s="4">
        <v>6.4236000000000004</v>
      </c>
      <c r="H1945" s="4">
        <v>7.3425000000000002</v>
      </c>
      <c r="I1945" s="4">
        <v>8.2751999999999999</v>
      </c>
      <c r="J1945" s="4">
        <v>54.284999999999997</v>
      </c>
      <c r="K1945" s="4">
        <v>122.8438</v>
      </c>
      <c r="L1945" s="4">
        <v>129.53129999999999</v>
      </c>
      <c r="M1945" s="4">
        <v>122.17189999999999</v>
      </c>
      <c r="N1945" s="4">
        <v>3.0611000000000002</v>
      </c>
      <c r="O1945" s="4">
        <v>2.7490999999999999</v>
      </c>
      <c r="P1945" s="4">
        <v>2.7734000000000001</v>
      </c>
      <c r="Q1945" s="4">
        <v>2.8165</v>
      </c>
    </row>
    <row r="1946" spans="1:17" ht="15" customHeight="1" x14ac:dyDescent="0.2">
      <c r="A1946" s="3">
        <v>44984</v>
      </c>
      <c r="B1946" s="4">
        <v>13</v>
      </c>
      <c r="C1946" s="4">
        <v>-2.1</v>
      </c>
      <c r="D1946" s="4">
        <v>-2.6</v>
      </c>
      <c r="E1946" s="4">
        <v>-0.1</v>
      </c>
      <c r="F1946" s="4">
        <v>19.516300000000001</v>
      </c>
      <c r="G1946" s="4">
        <v>6.4284999999999997</v>
      </c>
      <c r="H1946" s="4">
        <v>7.3484999999999996</v>
      </c>
      <c r="I1946" s="4">
        <v>8.282</v>
      </c>
      <c r="J1946" s="4">
        <v>54.603999999999999</v>
      </c>
      <c r="K1946" s="4">
        <v>123.0625</v>
      </c>
      <c r="L1946" s="4">
        <v>129.8125</v>
      </c>
      <c r="M1946" s="4">
        <v>122.45310000000001</v>
      </c>
      <c r="N1946" s="4">
        <v>3.0312000000000001</v>
      </c>
      <c r="O1946" s="4">
        <v>2.7225000000000001</v>
      </c>
      <c r="P1946" s="4">
        <v>2.7448999999999999</v>
      </c>
      <c r="Q1946" s="4">
        <v>2.7896999999999998</v>
      </c>
    </row>
    <row r="1947" spans="1:17" ht="15" customHeight="1" x14ac:dyDescent="0.2">
      <c r="A1947" s="3">
        <v>44985</v>
      </c>
      <c r="B1947" s="4">
        <v>12.9</v>
      </c>
      <c r="C1947" s="4">
        <v>-1.5</v>
      </c>
      <c r="D1947" s="4">
        <v>-2.2999999999999998</v>
      </c>
      <c r="E1947" s="4">
        <v>0.4</v>
      </c>
      <c r="F1947" s="4">
        <v>19.5303</v>
      </c>
      <c r="G1947" s="4">
        <v>6.4351000000000003</v>
      </c>
      <c r="H1947" s="4">
        <v>7.3569000000000004</v>
      </c>
      <c r="I1947" s="4">
        <v>8.2917000000000005</v>
      </c>
      <c r="J1947" s="4">
        <v>55.143000000000001</v>
      </c>
      <c r="K1947" s="4">
        <v>123.4453</v>
      </c>
      <c r="L1947" s="4">
        <v>130.28129999999999</v>
      </c>
      <c r="M1947" s="4">
        <v>122.9375</v>
      </c>
      <c r="N1947" s="4">
        <v>2.9811999999999999</v>
      </c>
      <c r="O1947" s="4">
        <v>2.6755</v>
      </c>
      <c r="P1947" s="4">
        <v>2.6970000000000001</v>
      </c>
      <c r="Q1947" s="4">
        <v>2.7433000000000001</v>
      </c>
    </row>
    <row r="1948" spans="1:17" ht="15" customHeight="1" x14ac:dyDescent="0.2">
      <c r="A1948" s="3">
        <v>44986</v>
      </c>
      <c r="B1948" s="4">
        <v>12.9</v>
      </c>
      <c r="C1948" s="4">
        <v>-2.2000000000000002</v>
      </c>
      <c r="D1948" s="4">
        <v>-2.8</v>
      </c>
      <c r="E1948" s="4">
        <v>-0.3</v>
      </c>
      <c r="F1948" s="4">
        <v>19.5318</v>
      </c>
      <c r="G1948" s="4">
        <v>6.4372999999999996</v>
      </c>
      <c r="H1948" s="4">
        <v>7.3586999999999998</v>
      </c>
      <c r="I1948" s="4">
        <v>8.2935999999999996</v>
      </c>
      <c r="J1948" s="4">
        <v>55.067999999999998</v>
      </c>
      <c r="K1948" s="4">
        <v>123.3984</v>
      </c>
      <c r="L1948" s="4">
        <v>130.21879999999999</v>
      </c>
      <c r="M1948" s="4">
        <v>122.89060000000001</v>
      </c>
      <c r="N1948" s="4">
        <v>2.9876999999999998</v>
      </c>
      <c r="O1948" s="4">
        <v>2.6823000000000001</v>
      </c>
      <c r="P1948" s="4">
        <v>2.7042999999999999</v>
      </c>
      <c r="Q1948" s="4">
        <v>2.7483</v>
      </c>
    </row>
    <row r="1949" spans="1:17" ht="15" customHeight="1" x14ac:dyDescent="0.2">
      <c r="A1949" s="3">
        <v>44987</v>
      </c>
      <c r="B1949" s="4">
        <v>12.7</v>
      </c>
      <c r="C1949" s="4">
        <v>-1.9</v>
      </c>
      <c r="D1949" s="4">
        <v>-2.6</v>
      </c>
      <c r="E1949" s="4">
        <v>-0.1</v>
      </c>
      <c r="F1949" s="4">
        <v>19.539899999999999</v>
      </c>
      <c r="G1949" s="4">
        <v>6.4451000000000001</v>
      </c>
      <c r="H1949" s="4">
        <v>7.3665000000000003</v>
      </c>
      <c r="I1949" s="4">
        <v>8.3015000000000008</v>
      </c>
      <c r="J1949" s="4">
        <v>55.067999999999998</v>
      </c>
      <c r="K1949" s="4">
        <v>123.3984</v>
      </c>
      <c r="L1949" s="4">
        <v>130.21879999999999</v>
      </c>
      <c r="M1949" s="4">
        <v>122.89060000000001</v>
      </c>
      <c r="N1949" s="4">
        <v>2.9863</v>
      </c>
      <c r="O1949" s="4">
        <v>2.6850999999999998</v>
      </c>
      <c r="P1949" s="4">
        <v>2.7067999999999999</v>
      </c>
      <c r="Q1949" s="4">
        <v>2.7498</v>
      </c>
    </row>
    <row r="1950" spans="1:17" ht="15" customHeight="1" x14ac:dyDescent="0.2">
      <c r="A1950" s="3">
        <v>44988</v>
      </c>
      <c r="B1950" s="4">
        <v>14.5</v>
      </c>
      <c r="C1950" s="4">
        <v>-0.7</v>
      </c>
      <c r="D1950" s="4">
        <v>-1.6</v>
      </c>
      <c r="E1950" s="4">
        <v>0.9</v>
      </c>
      <c r="F1950" s="4">
        <v>19.532299999999999</v>
      </c>
      <c r="G1950" s="4">
        <v>6.4447000000000001</v>
      </c>
      <c r="H1950" s="4">
        <v>7.3646000000000003</v>
      </c>
      <c r="I1950" s="4">
        <v>8.298</v>
      </c>
      <c r="J1950" s="4">
        <v>54.473999999999997</v>
      </c>
      <c r="K1950" s="4">
        <v>123.1016</v>
      </c>
      <c r="L1950" s="4">
        <v>129.85159999999999</v>
      </c>
      <c r="M1950" s="4">
        <v>122.4688</v>
      </c>
      <c r="N1950" s="4">
        <v>3.0407000000000002</v>
      </c>
      <c r="O1950" s="4">
        <v>2.7231999999999998</v>
      </c>
      <c r="P1950" s="4">
        <v>2.7456999999999998</v>
      </c>
      <c r="Q1950" s="4">
        <v>2.7911000000000001</v>
      </c>
    </row>
    <row r="1951" spans="1:17" ht="15" customHeight="1" x14ac:dyDescent="0.2">
      <c r="A1951" s="3">
        <v>44991</v>
      </c>
      <c r="B1951" s="4">
        <v>13.1</v>
      </c>
      <c r="C1951" s="4">
        <v>-2.5</v>
      </c>
      <c r="D1951" s="4">
        <v>-3.4</v>
      </c>
      <c r="E1951" s="4">
        <v>-1</v>
      </c>
      <c r="F1951" s="4">
        <v>19.534800000000001</v>
      </c>
      <c r="G1951" s="4">
        <v>6.4485000000000001</v>
      </c>
      <c r="H1951" s="4">
        <v>7.3681999999999999</v>
      </c>
      <c r="I1951" s="4">
        <v>8.3015000000000008</v>
      </c>
      <c r="J1951" s="4">
        <v>54.459000000000003</v>
      </c>
      <c r="K1951" s="4">
        <v>123.2188</v>
      </c>
      <c r="L1951" s="4">
        <v>129.9297</v>
      </c>
      <c r="M1951" s="4">
        <v>122.5313</v>
      </c>
      <c r="N1951" s="4">
        <v>3.0415999999999999</v>
      </c>
      <c r="O1951" s="4">
        <v>2.7094999999999998</v>
      </c>
      <c r="P1951" s="4">
        <v>2.7383999999999999</v>
      </c>
      <c r="Q1951" s="4">
        <v>2.7854999999999999</v>
      </c>
    </row>
    <row r="1952" spans="1:17" ht="15" customHeight="1" x14ac:dyDescent="0.2">
      <c r="A1952" s="3">
        <v>44992</v>
      </c>
      <c r="B1952" s="4">
        <v>15</v>
      </c>
      <c r="C1952" s="4">
        <v>-0.6</v>
      </c>
      <c r="D1952" s="4">
        <v>-1.1000000000000001</v>
      </c>
      <c r="E1952" s="4">
        <v>1.2</v>
      </c>
      <c r="F1952" s="4">
        <v>19.5227</v>
      </c>
      <c r="G1952" s="4">
        <v>6.4450000000000003</v>
      </c>
      <c r="H1952" s="4">
        <v>7.3617999999999997</v>
      </c>
      <c r="I1952" s="4">
        <v>8.2928999999999995</v>
      </c>
      <c r="J1952" s="4">
        <v>53.741</v>
      </c>
      <c r="K1952" s="4">
        <v>122.6328</v>
      </c>
      <c r="L1952" s="4">
        <v>129.1953</v>
      </c>
      <c r="M1952" s="4">
        <v>121.76560000000001</v>
      </c>
      <c r="N1952" s="4">
        <v>3.1080000000000001</v>
      </c>
      <c r="O1952" s="4">
        <v>2.7839</v>
      </c>
      <c r="P1952" s="4">
        <v>2.8157999999999999</v>
      </c>
      <c r="Q1952" s="4">
        <v>2.8603999999999998</v>
      </c>
    </row>
    <row r="1953" spans="1:17" ht="15" customHeight="1" x14ac:dyDescent="0.2">
      <c r="A1953" s="3">
        <v>44993</v>
      </c>
      <c r="B1953" s="4">
        <v>13.2</v>
      </c>
      <c r="C1953" s="4">
        <v>-2.5</v>
      </c>
      <c r="D1953" s="4">
        <v>-3.2</v>
      </c>
      <c r="E1953" s="4">
        <v>-1.1000000000000001</v>
      </c>
      <c r="F1953" s="4">
        <v>19.530200000000001</v>
      </c>
      <c r="G1953" s="4">
        <v>6.4508000000000001</v>
      </c>
      <c r="H1953" s="4">
        <v>7.3689</v>
      </c>
      <c r="I1953" s="4">
        <v>8.3012999999999995</v>
      </c>
      <c r="J1953" s="4">
        <v>54.003</v>
      </c>
      <c r="K1953" s="4">
        <v>122.9375</v>
      </c>
      <c r="L1953" s="4">
        <v>129.5625</v>
      </c>
      <c r="M1953" s="4">
        <v>122.1563</v>
      </c>
      <c r="N1953" s="4">
        <v>3.0832000000000002</v>
      </c>
      <c r="O1953" s="4">
        <v>2.7465999999999999</v>
      </c>
      <c r="P1953" s="4">
        <v>2.7782</v>
      </c>
      <c r="Q1953" s="4">
        <v>2.8228</v>
      </c>
    </row>
    <row r="1954" spans="1:17" ht="15" customHeight="1" x14ac:dyDescent="0.2">
      <c r="A1954" s="3">
        <v>44994</v>
      </c>
      <c r="B1954" s="4">
        <v>13</v>
      </c>
      <c r="C1954" s="4">
        <v>-2.4</v>
      </c>
      <c r="D1954" s="4">
        <v>-2.8</v>
      </c>
      <c r="E1954" s="4">
        <v>-0.9</v>
      </c>
      <c r="F1954" s="4">
        <v>19.538499999999999</v>
      </c>
      <c r="G1954" s="4">
        <v>6.4581</v>
      </c>
      <c r="H1954" s="4">
        <v>7.3757000000000001</v>
      </c>
      <c r="I1954" s="4">
        <v>8.3086000000000002</v>
      </c>
      <c r="J1954" s="4">
        <v>54.006</v>
      </c>
      <c r="K1954" s="4">
        <v>122.875</v>
      </c>
      <c r="L1954" s="4">
        <v>129.47659999999999</v>
      </c>
      <c r="M1954" s="4">
        <v>122.0938</v>
      </c>
      <c r="N1954" s="4">
        <v>3.0817000000000001</v>
      </c>
      <c r="O1954" s="4">
        <v>2.7572000000000001</v>
      </c>
      <c r="P1954" s="4">
        <v>2.7896000000000001</v>
      </c>
      <c r="Q1954" s="4">
        <v>2.8304</v>
      </c>
    </row>
    <row r="1955" spans="1:17" ht="15" customHeight="1" x14ac:dyDescent="0.2">
      <c r="A1955" s="3">
        <v>44995</v>
      </c>
      <c r="B1955" s="4">
        <v>11.9</v>
      </c>
      <c r="C1955" s="4">
        <v>-4.2</v>
      </c>
      <c r="D1955" s="4">
        <v>-4.0999999999999996</v>
      </c>
      <c r="E1955" s="4">
        <v>-2.2999999999999998</v>
      </c>
      <c r="F1955" s="4">
        <v>19.530200000000001</v>
      </c>
      <c r="G1955" s="4">
        <v>6.4561000000000002</v>
      </c>
      <c r="H1955" s="4">
        <v>7.3711000000000002</v>
      </c>
      <c r="I1955" s="4">
        <v>8.3020999999999994</v>
      </c>
      <c r="J1955" s="4">
        <v>53.399000000000001</v>
      </c>
      <c r="K1955" s="4">
        <v>122.4375</v>
      </c>
      <c r="L1955" s="4">
        <v>128.89840000000001</v>
      </c>
      <c r="M1955" s="4">
        <v>121.4688</v>
      </c>
      <c r="N1955" s="4">
        <v>3.1381999999999999</v>
      </c>
      <c r="O1955" s="4">
        <v>2.8130000000000002</v>
      </c>
      <c r="P1955" s="4">
        <v>2.8508</v>
      </c>
      <c r="Q1955" s="4">
        <v>2.8917000000000002</v>
      </c>
    </row>
    <row r="1956" spans="1:17" ht="15" customHeight="1" x14ac:dyDescent="0.2">
      <c r="A1956" s="3">
        <v>44998</v>
      </c>
      <c r="B1956" s="4">
        <v>15.9</v>
      </c>
      <c r="C1956" s="4">
        <v>-0.2</v>
      </c>
      <c r="D1956" s="4">
        <v>-0.1</v>
      </c>
      <c r="E1956" s="4">
        <v>2</v>
      </c>
      <c r="F1956" s="4">
        <v>19.529299999999999</v>
      </c>
      <c r="G1956" s="4">
        <v>6.4572000000000003</v>
      </c>
      <c r="H1956" s="4">
        <v>7.3719000000000001</v>
      </c>
      <c r="I1956" s="4">
        <v>8.3020999999999994</v>
      </c>
      <c r="J1956" s="4">
        <v>53.194000000000003</v>
      </c>
      <c r="K1956" s="4">
        <v>122.2891</v>
      </c>
      <c r="L1956" s="4">
        <v>128.75</v>
      </c>
      <c r="M1956" s="4">
        <v>121.29689999999999</v>
      </c>
      <c r="N1956" s="4">
        <v>3.157</v>
      </c>
      <c r="O1956" s="4">
        <v>2.8325999999999998</v>
      </c>
      <c r="P1956" s="4">
        <v>2.8672</v>
      </c>
      <c r="Q1956" s="4">
        <v>2.9089999999999998</v>
      </c>
    </row>
    <row r="1957" spans="1:17" ht="15" customHeight="1" x14ac:dyDescent="0.2">
      <c r="A1957" s="3">
        <v>44999</v>
      </c>
      <c r="B1957" s="4">
        <v>15</v>
      </c>
      <c r="C1957" s="4">
        <v>-0.7</v>
      </c>
      <c r="D1957" s="4">
        <v>-0.6</v>
      </c>
      <c r="E1957" s="4">
        <v>1.3</v>
      </c>
      <c r="F1957" s="4">
        <v>19.540400000000002</v>
      </c>
      <c r="G1957" s="4">
        <v>6.4634999999999998</v>
      </c>
      <c r="H1957" s="4">
        <v>7.3795000000000002</v>
      </c>
      <c r="I1957" s="4">
        <v>8.3115000000000006</v>
      </c>
      <c r="J1957" s="4">
        <v>53.655999999999999</v>
      </c>
      <c r="K1957" s="4">
        <v>122.64060000000001</v>
      </c>
      <c r="L1957" s="4">
        <v>129.15629999999999</v>
      </c>
      <c r="M1957" s="4">
        <v>121.75</v>
      </c>
      <c r="N1957" s="4">
        <v>3.1132</v>
      </c>
      <c r="O1957" s="4">
        <v>2.7892999999999999</v>
      </c>
      <c r="P1957" s="4">
        <v>2.8254000000000001</v>
      </c>
      <c r="Q1957" s="4">
        <v>2.8652000000000002</v>
      </c>
    </row>
    <row r="1958" spans="1:17" ht="15" customHeight="1" x14ac:dyDescent="0.2">
      <c r="A1958" s="3">
        <v>45000</v>
      </c>
      <c r="B1958" s="4">
        <v>13.6</v>
      </c>
      <c r="C1958" s="4">
        <v>-2.5</v>
      </c>
      <c r="D1958" s="4">
        <v>-1.9</v>
      </c>
      <c r="E1958" s="4">
        <v>-0.1</v>
      </c>
      <c r="F1958" s="4">
        <v>19.545100000000001</v>
      </c>
      <c r="G1958" s="4">
        <v>6.4672000000000001</v>
      </c>
      <c r="H1958" s="4">
        <v>7.3833000000000002</v>
      </c>
      <c r="I1958" s="4">
        <v>8.3156999999999996</v>
      </c>
      <c r="J1958" s="4">
        <v>53.768000000000001</v>
      </c>
      <c r="K1958" s="4">
        <v>122.7422</v>
      </c>
      <c r="L1958" s="4">
        <v>129.25</v>
      </c>
      <c r="M1958" s="4">
        <v>121.85939999999999</v>
      </c>
      <c r="N1958" s="4">
        <v>3.1021000000000001</v>
      </c>
      <c r="O1958" s="4">
        <v>2.7774999999999999</v>
      </c>
      <c r="P1958" s="4">
        <v>2.8163999999999998</v>
      </c>
      <c r="Q1958" s="4">
        <v>2.855</v>
      </c>
    </row>
    <row r="1959" spans="1:17" ht="15" customHeight="1" x14ac:dyDescent="0.2">
      <c r="A1959" s="3">
        <v>45001</v>
      </c>
      <c r="B1959" s="4">
        <v>13.6</v>
      </c>
      <c r="C1959" s="4">
        <v>-1.8</v>
      </c>
      <c r="D1959" s="4">
        <v>-1.6</v>
      </c>
      <c r="E1959" s="4">
        <v>0.5</v>
      </c>
      <c r="F1959" s="4">
        <v>19.559200000000001</v>
      </c>
      <c r="G1959" s="4">
        <v>6.4767999999999999</v>
      </c>
      <c r="H1959" s="4">
        <v>7.3939000000000004</v>
      </c>
      <c r="I1959" s="4">
        <v>8.3264999999999993</v>
      </c>
      <c r="J1959" s="4">
        <v>53.99</v>
      </c>
      <c r="K1959" s="4">
        <v>122.9063</v>
      </c>
      <c r="L1959" s="4">
        <v>129.47659999999999</v>
      </c>
      <c r="M1959" s="4">
        <v>122.0625</v>
      </c>
      <c r="N1959" s="4">
        <v>3.0802</v>
      </c>
      <c r="O1959" s="4">
        <v>2.7595999999999998</v>
      </c>
      <c r="P1959" s="4">
        <v>2.7951999999999999</v>
      </c>
      <c r="Q1959" s="4">
        <v>2.8368000000000002</v>
      </c>
    </row>
    <row r="1960" spans="1:17" ht="15" customHeight="1" x14ac:dyDescent="0.2">
      <c r="A1960" s="3">
        <v>45002</v>
      </c>
      <c r="B1960" s="4">
        <v>14.5</v>
      </c>
      <c r="C1960" s="4">
        <v>-1.9</v>
      </c>
      <c r="D1960" s="4">
        <v>-1.3</v>
      </c>
      <c r="E1960" s="4">
        <v>0.5</v>
      </c>
      <c r="F1960" s="4">
        <v>19.5611</v>
      </c>
      <c r="G1960" s="4">
        <v>6.48</v>
      </c>
      <c r="H1960" s="4">
        <v>7.3971</v>
      </c>
      <c r="I1960" s="4">
        <v>8.3302999999999994</v>
      </c>
      <c r="J1960" s="4">
        <v>53.942999999999998</v>
      </c>
      <c r="K1960" s="4">
        <v>122.9688</v>
      </c>
      <c r="L1960" s="4">
        <v>129.52340000000001</v>
      </c>
      <c r="M1960" s="4">
        <v>122.14060000000001</v>
      </c>
      <c r="N1960" s="4">
        <v>3.0842000000000001</v>
      </c>
      <c r="O1960" s="4">
        <v>2.7526999999999999</v>
      </c>
      <c r="P1960" s="4">
        <v>2.7911999999999999</v>
      </c>
      <c r="Q1960" s="4">
        <v>2.8296999999999999</v>
      </c>
    </row>
    <row r="1961" spans="1:17" ht="15" customHeight="1" x14ac:dyDescent="0.2">
      <c r="A1961" s="3">
        <v>45005</v>
      </c>
      <c r="B1961" s="4">
        <v>15</v>
      </c>
      <c r="C1961" s="4">
        <v>-2.7</v>
      </c>
      <c r="D1961" s="4">
        <v>-1.8</v>
      </c>
      <c r="E1961" s="4">
        <v>0.1</v>
      </c>
      <c r="F1961" s="4">
        <v>19.553599999999999</v>
      </c>
      <c r="G1961" s="4">
        <v>6.4810999999999996</v>
      </c>
      <c r="H1961" s="4">
        <v>7.3967999999999998</v>
      </c>
      <c r="I1961" s="4">
        <v>8.3287999999999993</v>
      </c>
      <c r="J1961" s="4">
        <v>53.478999999999999</v>
      </c>
      <c r="K1961" s="4">
        <v>122.8203</v>
      </c>
      <c r="L1961" s="4">
        <v>129.28909999999999</v>
      </c>
      <c r="M1961" s="4">
        <v>121.85939999999999</v>
      </c>
      <c r="N1961" s="4">
        <v>3.1271</v>
      </c>
      <c r="O1961" s="4">
        <v>2.7722000000000002</v>
      </c>
      <c r="P1961" s="4">
        <v>2.8163999999999998</v>
      </c>
      <c r="Q1961" s="4">
        <v>2.8574000000000002</v>
      </c>
    </row>
    <row r="1962" spans="1:17" ht="15" customHeight="1" x14ac:dyDescent="0.2">
      <c r="A1962" s="3">
        <v>45006</v>
      </c>
      <c r="B1962" s="4">
        <v>15.2</v>
      </c>
      <c r="C1962" s="4">
        <v>-2.6</v>
      </c>
      <c r="D1962" s="4">
        <v>-1.8</v>
      </c>
      <c r="E1962" s="4">
        <v>0</v>
      </c>
      <c r="F1962" s="4">
        <v>19.551100000000002</v>
      </c>
      <c r="G1962" s="4">
        <v>6.4823000000000004</v>
      </c>
      <c r="H1962" s="4">
        <v>7.3970000000000002</v>
      </c>
      <c r="I1962" s="4">
        <v>8.3282000000000007</v>
      </c>
      <c r="J1962" s="4">
        <v>53.189</v>
      </c>
      <c r="K1962" s="4">
        <v>122.6875</v>
      </c>
      <c r="L1962" s="4">
        <v>129.09379999999999</v>
      </c>
      <c r="M1962" s="4">
        <v>121.64060000000001</v>
      </c>
      <c r="N1962" s="4">
        <v>3.1541999999999999</v>
      </c>
      <c r="O1962" s="4">
        <v>2.7898000000000001</v>
      </c>
      <c r="P1962" s="4">
        <v>2.8374999999999999</v>
      </c>
      <c r="Q1962" s="4">
        <v>2.8792</v>
      </c>
    </row>
    <row r="1963" spans="1:17" ht="15" customHeight="1" x14ac:dyDescent="0.2">
      <c r="A1963" s="3">
        <v>45007</v>
      </c>
      <c r="B1963" s="4">
        <v>16.2</v>
      </c>
      <c r="C1963" s="4">
        <v>-2.2000000000000002</v>
      </c>
      <c r="D1963" s="4">
        <v>-1.2</v>
      </c>
      <c r="E1963" s="4">
        <v>0.7</v>
      </c>
      <c r="F1963" s="4">
        <v>19.546600000000002</v>
      </c>
      <c r="G1963" s="4">
        <v>6.4828999999999999</v>
      </c>
      <c r="H1963" s="4">
        <v>7.3963000000000001</v>
      </c>
      <c r="I1963" s="4">
        <v>8.3262</v>
      </c>
      <c r="J1963" s="4">
        <v>52.795000000000002</v>
      </c>
      <c r="K1963" s="4">
        <v>122.4922</v>
      </c>
      <c r="L1963" s="4">
        <v>128.82810000000001</v>
      </c>
      <c r="M1963" s="4">
        <v>121.32810000000001</v>
      </c>
      <c r="N1963" s="4">
        <v>3.1911999999999998</v>
      </c>
      <c r="O1963" s="4">
        <v>2.8151999999999999</v>
      </c>
      <c r="P1963" s="4">
        <v>2.8660999999999999</v>
      </c>
      <c r="Q1963" s="4">
        <v>2.9100999999999999</v>
      </c>
    </row>
    <row r="1964" spans="1:17" ht="15" customHeight="1" x14ac:dyDescent="0.2">
      <c r="A1964" s="3">
        <v>45008</v>
      </c>
      <c r="B1964" s="4">
        <v>15.1</v>
      </c>
      <c r="C1964" s="4">
        <v>-3.1</v>
      </c>
      <c r="D1964" s="4">
        <v>-2.4</v>
      </c>
      <c r="E1964" s="4">
        <v>-0.3</v>
      </c>
      <c r="F1964" s="4">
        <v>19.562100000000001</v>
      </c>
      <c r="G1964" s="4">
        <v>6.4935999999999998</v>
      </c>
      <c r="H1964" s="4">
        <v>7.4089</v>
      </c>
      <c r="I1964" s="4">
        <v>8.3400999999999996</v>
      </c>
      <c r="J1964" s="4">
        <v>53.191000000000003</v>
      </c>
      <c r="K1964" s="4">
        <v>122.7578</v>
      </c>
      <c r="L1964" s="4">
        <v>129.21090000000001</v>
      </c>
      <c r="M1964" s="4">
        <v>121.73439999999999</v>
      </c>
      <c r="N1964" s="4">
        <v>3.1522999999999999</v>
      </c>
      <c r="O1964" s="4">
        <v>2.7846000000000002</v>
      </c>
      <c r="P1964" s="4">
        <v>2.8285</v>
      </c>
      <c r="Q1964" s="4">
        <v>2.8719000000000001</v>
      </c>
    </row>
    <row r="1965" spans="1:17" ht="15" customHeight="1" x14ac:dyDescent="0.2">
      <c r="A1965" s="3">
        <v>45009</v>
      </c>
      <c r="B1965" s="4">
        <v>16.8</v>
      </c>
      <c r="C1965" s="4">
        <v>-2.6</v>
      </c>
      <c r="D1965" s="4">
        <v>-1.5</v>
      </c>
      <c r="E1965" s="4">
        <v>0.6</v>
      </c>
      <c r="F1965" s="4">
        <v>19.558</v>
      </c>
      <c r="G1965" s="4">
        <v>6.4945000000000004</v>
      </c>
      <c r="H1965" s="4">
        <v>7.4085000000000001</v>
      </c>
      <c r="I1965" s="4">
        <v>8.3388000000000009</v>
      </c>
      <c r="J1965" s="4">
        <v>52.817999999999998</v>
      </c>
      <c r="K1965" s="4">
        <v>122.5938</v>
      </c>
      <c r="L1965" s="4">
        <v>128.96879999999999</v>
      </c>
      <c r="M1965" s="4">
        <v>121.4688</v>
      </c>
      <c r="N1965" s="4">
        <v>3.1871999999999998</v>
      </c>
      <c r="O1965" s="4">
        <v>2.806</v>
      </c>
      <c r="P1965" s="4">
        <v>2.8544999999999998</v>
      </c>
      <c r="Q1965" s="4">
        <v>2.8982999999999999</v>
      </c>
    </row>
    <row r="1966" spans="1:17" ht="15" customHeight="1" x14ac:dyDescent="0.2">
      <c r="A1966" s="3">
        <v>45012</v>
      </c>
      <c r="B1966" s="4">
        <v>17.7</v>
      </c>
      <c r="C1966" s="4">
        <v>-1.8</v>
      </c>
      <c r="D1966" s="4">
        <v>-0.5</v>
      </c>
      <c r="E1966" s="4">
        <v>1.7</v>
      </c>
      <c r="F1966" s="4">
        <v>19.5608</v>
      </c>
      <c r="G1966" s="4">
        <v>6.4968000000000004</v>
      </c>
      <c r="H1966" s="4">
        <v>7.4105999999999996</v>
      </c>
      <c r="I1966" s="4">
        <v>8.3407</v>
      </c>
      <c r="J1966" s="4">
        <v>52.823999999999998</v>
      </c>
      <c r="K1966" s="4">
        <v>122.5625</v>
      </c>
      <c r="L1966" s="4">
        <v>128.9297</v>
      </c>
      <c r="M1966" s="4">
        <v>121.42189999999999</v>
      </c>
      <c r="N1966" s="4">
        <v>3.1861999999999999</v>
      </c>
      <c r="O1966" s="4">
        <v>2.8108</v>
      </c>
      <c r="P1966" s="4">
        <v>2.8593999999999999</v>
      </c>
      <c r="Q1966" s="4">
        <v>2.9033000000000002</v>
      </c>
    </row>
    <row r="1967" spans="1:17" ht="15" customHeight="1" x14ac:dyDescent="0.2">
      <c r="A1967" s="3">
        <v>45013</v>
      </c>
      <c r="B1967" s="4">
        <v>17.2</v>
      </c>
      <c r="C1967" s="4">
        <v>-2</v>
      </c>
      <c r="D1967" s="4">
        <v>-1</v>
      </c>
      <c r="E1967" s="4">
        <v>1.4</v>
      </c>
      <c r="F1967" s="4">
        <v>19.562799999999999</v>
      </c>
      <c r="G1967" s="4">
        <v>6.4997999999999996</v>
      </c>
      <c r="H1967" s="4">
        <v>7.4138000000000002</v>
      </c>
      <c r="I1967" s="4">
        <v>8.3436000000000003</v>
      </c>
      <c r="J1967" s="4">
        <v>52.783000000000001</v>
      </c>
      <c r="K1967" s="4">
        <v>122.5938</v>
      </c>
      <c r="L1967" s="4">
        <v>128.97659999999999</v>
      </c>
      <c r="M1967" s="4">
        <v>121.4375</v>
      </c>
      <c r="N1967" s="4">
        <v>3.1897000000000002</v>
      </c>
      <c r="O1967" s="4">
        <v>2.8077999999999999</v>
      </c>
      <c r="P1967" s="4">
        <v>2.8553000000000002</v>
      </c>
      <c r="Q1967" s="4">
        <v>2.9022000000000001</v>
      </c>
    </row>
    <row r="1968" spans="1:17" ht="15" customHeight="1" x14ac:dyDescent="0.2">
      <c r="A1968" s="3">
        <v>45014</v>
      </c>
      <c r="B1968" s="4">
        <v>18.399999999999999</v>
      </c>
      <c r="C1968" s="4">
        <v>-1.2</v>
      </c>
      <c r="D1968" s="4">
        <v>-0.1</v>
      </c>
      <c r="E1968" s="4">
        <v>2.1</v>
      </c>
      <c r="F1968" s="4">
        <v>19.567</v>
      </c>
      <c r="G1968" s="4">
        <v>6.5034000000000001</v>
      </c>
      <c r="H1968" s="4">
        <v>7.4180999999999999</v>
      </c>
      <c r="I1968" s="4">
        <v>8.3484999999999996</v>
      </c>
      <c r="J1968" s="4">
        <v>52.862000000000002</v>
      </c>
      <c r="K1968" s="4">
        <v>122.6953</v>
      </c>
      <c r="L1968" s="4">
        <v>129.10939999999999</v>
      </c>
      <c r="M1968" s="4">
        <v>121.5938</v>
      </c>
      <c r="N1968" s="4">
        <v>3.1816</v>
      </c>
      <c r="O1968" s="4">
        <v>2.7959999999999998</v>
      </c>
      <c r="P1968" s="4">
        <v>2.8422000000000001</v>
      </c>
      <c r="Q1968" s="4">
        <v>2.8875000000000002</v>
      </c>
    </row>
    <row r="1969" spans="1:17" ht="15" customHeight="1" x14ac:dyDescent="0.2">
      <c r="A1969" s="3">
        <v>45015</v>
      </c>
      <c r="B1969" s="4">
        <v>17.600000000000001</v>
      </c>
      <c r="C1969" s="4">
        <v>-1.2</v>
      </c>
      <c r="D1969" s="4">
        <v>-0.3</v>
      </c>
      <c r="E1969" s="4">
        <v>2.1</v>
      </c>
      <c r="F1969" s="4">
        <v>19.588100000000001</v>
      </c>
      <c r="G1969" s="4">
        <v>6.5162000000000004</v>
      </c>
      <c r="H1969" s="4">
        <v>7.4329000000000001</v>
      </c>
      <c r="I1969" s="4">
        <v>8.3649000000000004</v>
      </c>
      <c r="J1969" s="4">
        <v>53.472000000000001</v>
      </c>
      <c r="K1969" s="4">
        <v>123.1641</v>
      </c>
      <c r="L1969" s="4">
        <v>129.6797</v>
      </c>
      <c r="M1969" s="4">
        <v>122.17189999999999</v>
      </c>
      <c r="N1969" s="4">
        <v>3.1227</v>
      </c>
      <c r="O1969" s="4">
        <v>2.7403</v>
      </c>
      <c r="P1969" s="4">
        <v>2.7854000000000001</v>
      </c>
      <c r="Q1969" s="4">
        <v>2.8329</v>
      </c>
    </row>
    <row r="1970" spans="1:17" ht="15" customHeight="1" x14ac:dyDescent="0.2">
      <c r="A1970" s="3">
        <v>45016</v>
      </c>
      <c r="B1970" s="4">
        <v>16.2</v>
      </c>
      <c r="C1970" s="4">
        <v>-3</v>
      </c>
      <c r="D1970" s="4">
        <v>-1.6</v>
      </c>
      <c r="E1970" s="4">
        <v>0.6</v>
      </c>
      <c r="F1970" s="4">
        <v>19.583300000000001</v>
      </c>
      <c r="G1970" s="4">
        <v>6.5145</v>
      </c>
      <c r="H1970" s="4">
        <v>7.4292999999999996</v>
      </c>
      <c r="I1970" s="4">
        <v>8.3598999999999997</v>
      </c>
      <c r="J1970" s="4">
        <v>53.048999999999999</v>
      </c>
      <c r="K1970" s="4">
        <v>122.75</v>
      </c>
      <c r="L1970" s="4">
        <v>129.16409999999999</v>
      </c>
      <c r="M1970" s="4">
        <v>121.6563</v>
      </c>
      <c r="N1970" s="4">
        <v>3.1621999999999999</v>
      </c>
      <c r="O1970" s="4">
        <v>2.7928000000000002</v>
      </c>
      <c r="P1970" s="4">
        <v>2.8397000000000001</v>
      </c>
      <c r="Q1970" s="4">
        <v>2.8833000000000002</v>
      </c>
    </row>
    <row r="1971" spans="1:17" ht="15" customHeight="1" x14ac:dyDescent="0.2">
      <c r="A1971" s="3">
        <v>45019</v>
      </c>
      <c r="B1971" s="4">
        <v>14.9</v>
      </c>
      <c r="C1971" s="4">
        <v>-3.5</v>
      </c>
      <c r="D1971" s="4">
        <v>-1.8</v>
      </c>
      <c r="E1971" s="4">
        <v>0.4</v>
      </c>
      <c r="F1971" s="4">
        <v>19.5779</v>
      </c>
      <c r="G1971" s="4">
        <v>6.5144000000000002</v>
      </c>
      <c r="H1971" s="4">
        <v>7.4272999999999998</v>
      </c>
      <c r="I1971" s="4">
        <v>8.3567</v>
      </c>
      <c r="J1971" s="4">
        <v>52.713000000000001</v>
      </c>
      <c r="K1971" s="4">
        <v>122.4922</v>
      </c>
      <c r="L1971" s="4">
        <v>128.8047</v>
      </c>
      <c r="M1971" s="4">
        <v>121.26560000000001</v>
      </c>
      <c r="N1971" s="4">
        <v>3.1937000000000002</v>
      </c>
      <c r="O1971" s="4">
        <v>2.8258999999999999</v>
      </c>
      <c r="P1971" s="4">
        <v>2.8778999999999999</v>
      </c>
      <c r="Q1971" s="4">
        <v>2.9218000000000002</v>
      </c>
    </row>
    <row r="1972" spans="1:17" ht="15" customHeight="1" x14ac:dyDescent="0.2">
      <c r="A1972" s="3">
        <v>45020</v>
      </c>
      <c r="B1972" s="4">
        <v>18.7</v>
      </c>
      <c r="C1972" s="4">
        <v>-1.3</v>
      </c>
      <c r="D1972" s="4">
        <v>-0.2</v>
      </c>
      <c r="E1972" s="4">
        <v>1.5</v>
      </c>
      <c r="F1972" s="4">
        <v>19.580100000000002</v>
      </c>
      <c r="G1972" s="4">
        <v>6.5201000000000002</v>
      </c>
      <c r="H1972" s="4">
        <v>7.4343000000000004</v>
      </c>
      <c r="I1972" s="4">
        <v>8.3651</v>
      </c>
      <c r="J1972" s="4">
        <v>52.682000000000002</v>
      </c>
      <c r="K1972" s="4">
        <v>122.7813</v>
      </c>
      <c r="L1972" s="4">
        <v>129.15629999999999</v>
      </c>
      <c r="M1972" s="4">
        <v>121.6563</v>
      </c>
      <c r="N1972" s="4">
        <v>3.1962999999999999</v>
      </c>
      <c r="O1972" s="4">
        <v>2.7907000000000002</v>
      </c>
      <c r="P1972" s="4">
        <v>2.8420999999999998</v>
      </c>
      <c r="Q1972" s="4">
        <v>2.8841999999999999</v>
      </c>
    </row>
    <row r="1973" spans="1:17" ht="15" customHeight="1" x14ac:dyDescent="0.2">
      <c r="A1973" s="3">
        <v>45021</v>
      </c>
      <c r="B1973" s="4">
        <v>15.6</v>
      </c>
      <c r="C1973" s="4">
        <v>-2.2000000000000002</v>
      </c>
      <c r="D1973" s="4">
        <v>-1.2</v>
      </c>
      <c r="E1973" s="4">
        <v>0.6</v>
      </c>
      <c r="F1973" s="4">
        <v>19.588799999999999</v>
      </c>
      <c r="G1973" s="4">
        <v>6.5224000000000002</v>
      </c>
      <c r="H1973" s="4">
        <v>7.4367000000000001</v>
      </c>
      <c r="I1973" s="4">
        <v>8.3673000000000002</v>
      </c>
      <c r="J1973" s="4">
        <v>52.904000000000003</v>
      </c>
      <c r="K1973" s="4">
        <v>122.75</v>
      </c>
      <c r="L1973" s="4">
        <v>129.14060000000001</v>
      </c>
      <c r="M1973" s="4">
        <v>121.625</v>
      </c>
      <c r="N1973" s="4">
        <v>3.1745999999999999</v>
      </c>
      <c r="O1973" s="4">
        <v>2.7955000000000001</v>
      </c>
      <c r="P1973" s="4">
        <v>2.8445</v>
      </c>
      <c r="Q1973" s="4">
        <v>2.8877999999999999</v>
      </c>
    </row>
    <row r="1974" spans="1:17" ht="15" customHeight="1" x14ac:dyDescent="0.2">
      <c r="A1974" s="3">
        <v>45022</v>
      </c>
      <c r="B1974" s="4">
        <v>16.7</v>
      </c>
      <c r="C1974" s="4">
        <v>-1.4</v>
      </c>
      <c r="D1974" s="4">
        <v>-0.5</v>
      </c>
      <c r="E1974" s="4">
        <v>1.5</v>
      </c>
      <c r="F1974" s="4">
        <v>19.5839</v>
      </c>
      <c r="G1974" s="4">
        <v>6.5263</v>
      </c>
      <c r="H1974" s="4">
        <v>7.4386000000000001</v>
      </c>
      <c r="I1974" s="4">
        <v>8.3671000000000006</v>
      </c>
      <c r="J1974" s="4">
        <v>52.292999999999999</v>
      </c>
      <c r="K1974" s="4">
        <v>122.3672</v>
      </c>
      <c r="L1974" s="4">
        <v>128.65629999999999</v>
      </c>
      <c r="M1974" s="4">
        <v>121.07810000000001</v>
      </c>
      <c r="N1974" s="4">
        <v>3.2317999999999998</v>
      </c>
      <c r="O1974" s="4">
        <v>2.8460000000000001</v>
      </c>
      <c r="P1974" s="4">
        <v>2.8973</v>
      </c>
      <c r="Q1974" s="4">
        <v>2.9424000000000001</v>
      </c>
    </row>
    <row r="1975" spans="1:17" ht="15" customHeight="1" x14ac:dyDescent="0.2">
      <c r="A1975" s="3">
        <v>45023</v>
      </c>
      <c r="B1975" s="4">
        <v>17.2</v>
      </c>
      <c r="C1975" s="4">
        <v>-0.6</v>
      </c>
      <c r="D1975" s="4">
        <v>0.4</v>
      </c>
      <c r="E1975" s="4">
        <v>2.2000000000000002</v>
      </c>
      <c r="F1975" s="4">
        <v>19.581900000000001</v>
      </c>
      <c r="G1975" s="4">
        <v>6.5263</v>
      </c>
      <c r="H1975" s="4">
        <v>7.4372999999999996</v>
      </c>
      <c r="I1975" s="4">
        <v>8.3651</v>
      </c>
      <c r="J1975" s="4">
        <v>52.039000000000001</v>
      </c>
      <c r="K1975" s="4">
        <v>122.1172</v>
      </c>
      <c r="L1975" s="4">
        <v>128.34379999999999</v>
      </c>
      <c r="M1975" s="4">
        <v>120.76560000000001</v>
      </c>
      <c r="N1975" s="4">
        <v>3.2557999999999998</v>
      </c>
      <c r="O1975" s="4">
        <v>2.8782000000000001</v>
      </c>
      <c r="P1975" s="4">
        <v>2.9308000000000001</v>
      </c>
      <c r="Q1975" s="4">
        <v>2.9733000000000001</v>
      </c>
    </row>
    <row r="1976" spans="1:17" ht="15" customHeight="1" x14ac:dyDescent="0.2">
      <c r="A1976" s="3">
        <v>45026</v>
      </c>
      <c r="B1976" s="4">
        <v>16.5</v>
      </c>
      <c r="C1976" s="4">
        <v>-2</v>
      </c>
      <c r="D1976" s="4">
        <v>-1</v>
      </c>
      <c r="E1976" s="4">
        <v>0.9</v>
      </c>
      <c r="F1976" s="4">
        <v>19.598700000000001</v>
      </c>
      <c r="G1976" s="4">
        <v>6.5335999999999999</v>
      </c>
      <c r="H1976" s="4">
        <v>7.4470999999999998</v>
      </c>
      <c r="I1976" s="4">
        <v>8.3772000000000002</v>
      </c>
      <c r="J1976" s="4">
        <v>52.697000000000003</v>
      </c>
      <c r="K1976" s="4">
        <v>122.5625</v>
      </c>
      <c r="L1976" s="4">
        <v>128.9297</v>
      </c>
      <c r="M1976" s="4">
        <v>121.4063</v>
      </c>
      <c r="N1976" s="4">
        <v>3.1920999999999999</v>
      </c>
      <c r="O1976" s="4">
        <v>2.8233999999999999</v>
      </c>
      <c r="P1976" s="4">
        <v>2.8704000000000001</v>
      </c>
      <c r="Q1976" s="4">
        <v>2.9113000000000002</v>
      </c>
    </row>
    <row r="1977" spans="1:17" ht="15" customHeight="1" x14ac:dyDescent="0.2">
      <c r="A1977" s="3">
        <v>45027</v>
      </c>
      <c r="B1977" s="4">
        <v>16.2</v>
      </c>
      <c r="C1977" s="4">
        <v>-2</v>
      </c>
      <c r="D1977" s="4">
        <v>-1.1000000000000001</v>
      </c>
      <c r="E1977" s="4">
        <v>0.7</v>
      </c>
      <c r="F1977" s="4">
        <v>19.6053</v>
      </c>
      <c r="G1977" s="4">
        <v>6.5376000000000003</v>
      </c>
      <c r="H1977" s="4">
        <v>7.4519000000000002</v>
      </c>
      <c r="I1977" s="4">
        <v>8.3826000000000001</v>
      </c>
      <c r="J1977" s="4">
        <v>52.912999999999997</v>
      </c>
      <c r="K1977" s="4">
        <v>122.6953</v>
      </c>
      <c r="L1977" s="4">
        <v>129.10159999999999</v>
      </c>
      <c r="M1977" s="4">
        <v>121.5938</v>
      </c>
      <c r="N1977" s="4">
        <v>3.1711999999999998</v>
      </c>
      <c r="O1977" s="4">
        <v>2.8077000000000001</v>
      </c>
      <c r="P1977" s="4">
        <v>2.8532999999999999</v>
      </c>
      <c r="Q1977" s="4">
        <v>2.8936000000000002</v>
      </c>
    </row>
    <row r="1978" spans="1:17" ht="15" customHeight="1" x14ac:dyDescent="0.2">
      <c r="A1978" s="3">
        <v>45028</v>
      </c>
      <c r="B1978" s="4">
        <v>16.2</v>
      </c>
      <c r="C1978" s="4">
        <v>-1.9</v>
      </c>
      <c r="D1978" s="4">
        <v>-1</v>
      </c>
      <c r="E1978" s="4">
        <v>0.8</v>
      </c>
      <c r="F1978" s="4">
        <v>19.608000000000001</v>
      </c>
      <c r="G1978" s="4">
        <v>6.5401999999999996</v>
      </c>
      <c r="H1978" s="4">
        <v>7.4545000000000003</v>
      </c>
      <c r="I1978" s="4">
        <v>8.3851999999999993</v>
      </c>
      <c r="J1978" s="4">
        <v>52.912999999999997</v>
      </c>
      <c r="K1978" s="4">
        <v>122.6953</v>
      </c>
      <c r="L1978" s="4">
        <v>129.10159999999999</v>
      </c>
      <c r="M1978" s="4">
        <v>121.5938</v>
      </c>
      <c r="N1978" s="4">
        <v>3.1707999999999998</v>
      </c>
      <c r="O1978" s="4">
        <v>2.8086000000000002</v>
      </c>
      <c r="P1978" s="4">
        <v>2.8540999999999999</v>
      </c>
      <c r="Q1978" s="4">
        <v>2.8940999999999999</v>
      </c>
    </row>
    <row r="1979" spans="1:17" ht="15" customHeight="1" x14ac:dyDescent="0.2">
      <c r="A1979" s="3">
        <v>45029</v>
      </c>
      <c r="B1979" s="4">
        <v>17.899999999999999</v>
      </c>
      <c r="C1979" s="4">
        <v>-0.4</v>
      </c>
      <c r="D1979" s="4">
        <v>0.5</v>
      </c>
      <c r="E1979" s="4">
        <v>2.2999999999999998</v>
      </c>
      <c r="F1979" s="4">
        <v>19.610099999999999</v>
      </c>
      <c r="G1979" s="4">
        <v>6.5456000000000003</v>
      </c>
      <c r="H1979" s="4">
        <v>7.4588000000000001</v>
      </c>
      <c r="I1979" s="4">
        <v>8.3885000000000005</v>
      </c>
      <c r="J1979" s="4">
        <v>52.579000000000001</v>
      </c>
      <c r="K1979" s="4">
        <v>122.4609</v>
      </c>
      <c r="L1979" s="4">
        <v>128.8203</v>
      </c>
      <c r="M1979" s="4">
        <v>121.2813</v>
      </c>
      <c r="N1979" s="4">
        <v>3.2012999999999998</v>
      </c>
      <c r="O1979" s="4">
        <v>2.8405</v>
      </c>
      <c r="P1979" s="4">
        <v>2.8856999999999999</v>
      </c>
      <c r="Q1979" s="4">
        <v>2.9258000000000002</v>
      </c>
    </row>
    <row r="1980" spans="1:17" ht="15" customHeight="1" x14ac:dyDescent="0.2">
      <c r="A1980" s="3">
        <v>45030</v>
      </c>
      <c r="B1980" s="4">
        <v>17.2</v>
      </c>
      <c r="C1980" s="4">
        <v>-1.7</v>
      </c>
      <c r="D1980" s="4">
        <v>-0.9</v>
      </c>
      <c r="E1980" s="4">
        <v>1.3</v>
      </c>
      <c r="F1980" s="4">
        <v>19.609200000000001</v>
      </c>
      <c r="G1980" s="4">
        <v>6.548</v>
      </c>
      <c r="H1980" s="4">
        <v>7.4608999999999996</v>
      </c>
      <c r="I1980" s="4">
        <v>8.3896999999999995</v>
      </c>
      <c r="J1980" s="4">
        <v>52.375999999999998</v>
      </c>
      <c r="K1980" s="4">
        <v>122.4375</v>
      </c>
      <c r="L1980" s="4">
        <v>128.77340000000001</v>
      </c>
      <c r="M1980" s="4">
        <v>121.1875</v>
      </c>
      <c r="N1980" s="4">
        <v>3.2204000000000002</v>
      </c>
      <c r="O1980" s="4">
        <v>2.8443000000000001</v>
      </c>
      <c r="P1980" s="4">
        <v>2.8914</v>
      </c>
      <c r="Q1980" s="4">
        <v>2.9354</v>
      </c>
    </row>
    <row r="1981" spans="1:17" ht="15" customHeight="1" x14ac:dyDescent="0.2">
      <c r="A1981" s="3">
        <v>45033</v>
      </c>
      <c r="B1981" s="4">
        <v>16.7</v>
      </c>
      <c r="C1981" s="4">
        <v>-2.5</v>
      </c>
      <c r="D1981" s="4">
        <v>-1.6</v>
      </c>
      <c r="E1981" s="4">
        <v>0.3</v>
      </c>
      <c r="F1981" s="4">
        <v>19.624199999999998</v>
      </c>
      <c r="G1981" s="4">
        <v>6.4021999999999997</v>
      </c>
      <c r="H1981" s="4">
        <v>7.2938000000000001</v>
      </c>
      <c r="I1981" s="4">
        <v>8.4047999999999998</v>
      </c>
      <c r="J1981" s="4">
        <v>53.058999999999997</v>
      </c>
      <c r="K1981" s="4">
        <v>123.1563</v>
      </c>
      <c r="L1981" s="4">
        <v>129.5703</v>
      </c>
      <c r="M1981" s="4">
        <v>122.0313</v>
      </c>
      <c r="N1981" s="4">
        <v>3.1549</v>
      </c>
      <c r="O1981" s="4">
        <v>2.7557999999999998</v>
      </c>
      <c r="P1981" s="4">
        <v>2.8094999999999999</v>
      </c>
      <c r="Q1981" s="4">
        <v>2.8540999999999999</v>
      </c>
    </row>
    <row r="1982" spans="1:17" ht="15" customHeight="1" x14ac:dyDescent="0.2">
      <c r="A1982" s="3">
        <v>45034</v>
      </c>
      <c r="B1982" s="4">
        <v>18.7</v>
      </c>
      <c r="C1982" s="4">
        <v>-1.7</v>
      </c>
      <c r="D1982" s="4">
        <v>-0.6</v>
      </c>
      <c r="E1982" s="4">
        <v>1</v>
      </c>
      <c r="F1982" s="4">
        <v>19.620999999999999</v>
      </c>
      <c r="G1982" s="4">
        <v>6.4031000000000002</v>
      </c>
      <c r="H1982" s="4">
        <v>7.2934000000000001</v>
      </c>
      <c r="I1982" s="4">
        <v>8.4041999999999994</v>
      </c>
      <c r="J1982" s="4">
        <v>52.728000000000002</v>
      </c>
      <c r="K1982" s="4">
        <v>123</v>
      </c>
      <c r="L1982" s="4">
        <v>129.34379999999999</v>
      </c>
      <c r="M1982" s="4">
        <v>121.8125</v>
      </c>
      <c r="N1982" s="4">
        <v>3.1857000000000002</v>
      </c>
      <c r="O1982" s="4">
        <v>2.7759999999999998</v>
      </c>
      <c r="P1982" s="4">
        <v>2.8336999999999999</v>
      </c>
      <c r="Q1982" s="4">
        <v>2.8757000000000001</v>
      </c>
    </row>
    <row r="1983" spans="1:17" ht="15" customHeight="1" x14ac:dyDescent="0.2">
      <c r="A1983" s="3">
        <v>45035</v>
      </c>
      <c r="B1983" s="4">
        <v>23.5</v>
      </c>
      <c r="C1983" s="4">
        <v>1.6</v>
      </c>
      <c r="D1983" s="4">
        <v>1.8</v>
      </c>
      <c r="E1983" s="4">
        <v>3.4</v>
      </c>
      <c r="F1983" s="4">
        <v>19.616399999999999</v>
      </c>
      <c r="G1983" s="4">
        <v>6.4058000000000002</v>
      </c>
      <c r="H1983" s="4">
        <v>7.2964000000000002</v>
      </c>
      <c r="I1983" s="4">
        <v>8.4068000000000005</v>
      </c>
      <c r="J1983" s="4">
        <v>52.325000000000003</v>
      </c>
      <c r="K1983" s="4">
        <v>123.0078</v>
      </c>
      <c r="L1983" s="4">
        <v>129.375</v>
      </c>
      <c r="M1983" s="4">
        <v>121.8125</v>
      </c>
      <c r="N1983" s="4">
        <v>3.2238000000000002</v>
      </c>
      <c r="O1983" s="4">
        <v>2.7759</v>
      </c>
      <c r="P1983" s="4">
        <v>2.8311999999999999</v>
      </c>
      <c r="Q1983" s="4">
        <v>2.8761999999999999</v>
      </c>
    </row>
    <row r="1984" spans="1:17" ht="15" customHeight="1" x14ac:dyDescent="0.2">
      <c r="A1984" s="3">
        <v>45036</v>
      </c>
      <c r="B1984" s="4">
        <v>18.399999999999999</v>
      </c>
      <c r="C1984" s="4">
        <v>-3.7</v>
      </c>
      <c r="D1984" s="4">
        <v>-3.1</v>
      </c>
      <c r="E1984" s="4">
        <v>-1.6</v>
      </c>
      <c r="F1984" s="4">
        <v>19.632400000000001</v>
      </c>
      <c r="G1984" s="4">
        <v>6.4161000000000001</v>
      </c>
      <c r="H1984" s="4">
        <v>7.3080999999999996</v>
      </c>
      <c r="I1984" s="4">
        <v>8.4197000000000006</v>
      </c>
      <c r="J1984" s="4">
        <v>52.762</v>
      </c>
      <c r="K1984" s="4">
        <v>123.2188</v>
      </c>
      <c r="L1984" s="4">
        <v>129.66409999999999</v>
      </c>
      <c r="M1984" s="4">
        <v>122.1563</v>
      </c>
      <c r="N1984" s="4">
        <v>3.1806999999999999</v>
      </c>
      <c r="O1984" s="4">
        <v>2.7523</v>
      </c>
      <c r="P1984" s="4">
        <v>2.8035000000000001</v>
      </c>
      <c r="Q1984" s="4">
        <v>2.8443999999999998</v>
      </c>
    </row>
    <row r="1985" spans="1:17" ht="15" customHeight="1" x14ac:dyDescent="0.2">
      <c r="A1985" s="3">
        <v>45037</v>
      </c>
      <c r="B1985" s="4">
        <v>16.8</v>
      </c>
      <c r="C1985" s="4">
        <v>-2.8</v>
      </c>
      <c r="D1985" s="4">
        <v>-3.1</v>
      </c>
      <c r="E1985" s="4">
        <v>-1.8</v>
      </c>
      <c r="F1985" s="4">
        <v>19.640699999999999</v>
      </c>
      <c r="G1985" s="4">
        <v>6.4191000000000003</v>
      </c>
      <c r="H1985" s="4">
        <v>7.3117000000000001</v>
      </c>
      <c r="I1985" s="4">
        <v>8.4237000000000002</v>
      </c>
      <c r="J1985" s="4">
        <v>53.069000000000003</v>
      </c>
      <c r="K1985" s="4">
        <v>123.25</v>
      </c>
      <c r="L1985" s="4">
        <v>129.7422</v>
      </c>
      <c r="M1985" s="4">
        <v>122.25</v>
      </c>
      <c r="N1985" s="4">
        <v>3.1513</v>
      </c>
      <c r="O1985" s="4">
        <v>2.7492999999999999</v>
      </c>
      <c r="P1985" s="4">
        <v>2.7961999999999998</v>
      </c>
      <c r="Q1985" s="4">
        <v>2.8359000000000001</v>
      </c>
    </row>
    <row r="1986" spans="1:17" ht="15" customHeight="1" x14ac:dyDescent="0.2">
      <c r="A1986" s="3">
        <v>45040</v>
      </c>
      <c r="B1986" s="4">
        <v>19.8</v>
      </c>
      <c r="C1986" s="4">
        <v>1.5</v>
      </c>
      <c r="D1986" s="4">
        <v>1.9</v>
      </c>
      <c r="E1986" s="4">
        <v>3</v>
      </c>
      <c r="F1986" s="4">
        <v>19.651800000000001</v>
      </c>
      <c r="G1986" s="4">
        <v>6.4241999999999999</v>
      </c>
      <c r="H1986" s="4">
        <v>7.3177000000000003</v>
      </c>
      <c r="I1986" s="4">
        <v>8.4308999999999994</v>
      </c>
      <c r="J1986" s="4">
        <v>53.542999999999999</v>
      </c>
      <c r="K1986" s="4">
        <v>123.4688</v>
      </c>
      <c r="L1986" s="4">
        <v>130</v>
      </c>
      <c r="M1986" s="4">
        <v>122.5625</v>
      </c>
      <c r="N1986" s="4">
        <v>3.1063000000000001</v>
      </c>
      <c r="O1986" s="4">
        <v>2.7231999999999998</v>
      </c>
      <c r="P1986" s="4">
        <v>2.7705000000000002</v>
      </c>
      <c r="Q1986" s="4">
        <v>2.8064</v>
      </c>
    </row>
    <row r="1987" spans="1:17" ht="15" customHeight="1" x14ac:dyDescent="0.2">
      <c r="A1987" s="3">
        <v>45041</v>
      </c>
      <c r="B1987" s="4">
        <v>10.8</v>
      </c>
      <c r="C1987" s="4">
        <v>-10.199999999999999</v>
      </c>
      <c r="D1987" s="4">
        <v>-10.199999999999999</v>
      </c>
      <c r="E1987" s="4">
        <v>-8.9</v>
      </c>
      <c r="F1987" s="4">
        <v>19.666699999999999</v>
      </c>
      <c r="G1987" s="4">
        <v>6.4351000000000003</v>
      </c>
      <c r="H1987" s="4">
        <v>7.3323999999999998</v>
      </c>
      <c r="I1987" s="4">
        <v>8.4473000000000003</v>
      </c>
      <c r="J1987" s="4">
        <v>54.226999999999997</v>
      </c>
      <c r="K1987" s="4">
        <v>124.2109</v>
      </c>
      <c r="L1987" s="4">
        <v>130.91409999999999</v>
      </c>
      <c r="M1987" s="4">
        <v>123.51560000000001</v>
      </c>
      <c r="N1987" s="4">
        <v>3.0421999999999998</v>
      </c>
      <c r="O1987" s="4">
        <v>2.633</v>
      </c>
      <c r="P1987" s="4">
        <v>2.6777000000000002</v>
      </c>
      <c r="Q1987" s="4">
        <v>2.7160000000000002</v>
      </c>
    </row>
    <row r="1988" spans="1:17" ht="15" customHeight="1" x14ac:dyDescent="0.2">
      <c r="A1988" s="3">
        <v>45042</v>
      </c>
      <c r="B1988" s="4">
        <v>15.1</v>
      </c>
      <c r="C1988" s="4">
        <v>-3.2</v>
      </c>
      <c r="D1988" s="4">
        <v>-3.3</v>
      </c>
      <c r="E1988" s="4">
        <v>-2.1</v>
      </c>
      <c r="F1988" s="4">
        <v>19.652999999999999</v>
      </c>
      <c r="G1988" s="4">
        <v>6.4252000000000002</v>
      </c>
      <c r="H1988" s="4">
        <v>7.3183999999999996</v>
      </c>
      <c r="I1988" s="4">
        <v>8.4311000000000007</v>
      </c>
      <c r="J1988" s="4">
        <v>53.305</v>
      </c>
      <c r="K1988" s="4">
        <v>123.1016</v>
      </c>
      <c r="L1988" s="4">
        <v>129.65629999999999</v>
      </c>
      <c r="M1988" s="4">
        <v>122.2188</v>
      </c>
      <c r="N1988" s="4">
        <v>3.1278999999999999</v>
      </c>
      <c r="O1988" s="4">
        <v>2.7702</v>
      </c>
      <c r="P1988" s="4">
        <v>2.8073000000000001</v>
      </c>
      <c r="Q1988" s="4">
        <v>2.8403</v>
      </c>
    </row>
    <row r="1989" spans="1:17" ht="15" customHeight="1" x14ac:dyDescent="0.2">
      <c r="A1989" s="3">
        <v>45043</v>
      </c>
      <c r="B1989" s="4">
        <v>15.6</v>
      </c>
      <c r="C1989" s="4">
        <v>-1.3</v>
      </c>
      <c r="D1989" s="4">
        <v>-1.5</v>
      </c>
      <c r="E1989" s="4">
        <v>-0.3</v>
      </c>
      <c r="F1989" s="4">
        <v>19.676100000000002</v>
      </c>
      <c r="G1989" s="4">
        <v>6.4381000000000004</v>
      </c>
      <c r="H1989" s="4">
        <v>7.3341000000000003</v>
      </c>
      <c r="I1989" s="4">
        <v>8.4486000000000008</v>
      </c>
      <c r="J1989" s="4">
        <v>54.143999999999998</v>
      </c>
      <c r="K1989" s="4">
        <v>123.5391</v>
      </c>
      <c r="L1989" s="4">
        <v>130.25</v>
      </c>
      <c r="M1989" s="4">
        <v>122.875</v>
      </c>
      <c r="N1989" s="4">
        <v>3.0482999999999998</v>
      </c>
      <c r="O1989" s="4">
        <v>2.7187999999999999</v>
      </c>
      <c r="P1989" s="4">
        <v>2.7486000000000002</v>
      </c>
      <c r="Q1989" s="4">
        <v>2.7789000000000001</v>
      </c>
    </row>
    <row r="1990" spans="1:17" ht="15" customHeight="1" x14ac:dyDescent="0.2">
      <c r="A1990" s="3">
        <v>45044</v>
      </c>
      <c r="B1990" s="4">
        <v>13.9</v>
      </c>
      <c r="C1990" s="4">
        <v>-3.1</v>
      </c>
      <c r="D1990" s="4">
        <v>-3.2</v>
      </c>
      <c r="E1990" s="4">
        <v>-1.9</v>
      </c>
      <c r="F1990" s="4">
        <v>19.693300000000001</v>
      </c>
      <c r="G1990" s="4">
        <v>6.4469000000000003</v>
      </c>
      <c r="H1990" s="4">
        <v>7.3456999999999999</v>
      </c>
      <c r="I1990" s="4">
        <v>8.4618000000000002</v>
      </c>
      <c r="J1990" s="4">
        <v>54.968000000000004</v>
      </c>
      <c r="K1990" s="4">
        <v>124.0938</v>
      </c>
      <c r="L1990" s="4">
        <v>130.9375</v>
      </c>
      <c r="M1990" s="4">
        <v>123.60939999999999</v>
      </c>
      <c r="N1990" s="4">
        <v>2.9722</v>
      </c>
      <c r="O1990" s="4">
        <v>2.6516999999999999</v>
      </c>
      <c r="P1990" s="4">
        <v>2.6791999999999998</v>
      </c>
      <c r="Q1990" s="4">
        <v>2.7096</v>
      </c>
    </row>
    <row r="1991" spans="1:17" ht="15" customHeight="1" x14ac:dyDescent="0.2">
      <c r="A1991" s="3">
        <v>45047</v>
      </c>
      <c r="B1991" s="4">
        <v>16</v>
      </c>
      <c r="C1991" s="4">
        <v>-2.2000000000000002</v>
      </c>
      <c r="D1991" s="4">
        <v>-2.5</v>
      </c>
      <c r="E1991" s="4">
        <v>-1.2</v>
      </c>
      <c r="F1991" s="4">
        <v>19.6876</v>
      </c>
      <c r="G1991" s="4">
        <v>6.4490999999999996</v>
      </c>
      <c r="H1991" s="4">
        <v>7.3471000000000002</v>
      </c>
      <c r="I1991" s="4">
        <v>8.4624000000000006</v>
      </c>
      <c r="J1991" s="4">
        <v>54.488</v>
      </c>
      <c r="K1991" s="4">
        <v>124.0547</v>
      </c>
      <c r="L1991" s="4">
        <v>130.84379999999999</v>
      </c>
      <c r="M1991" s="4">
        <v>123.4688</v>
      </c>
      <c r="N1991" s="4">
        <v>3.0156999999999998</v>
      </c>
      <c r="O1991" s="4">
        <v>2.6573000000000002</v>
      </c>
      <c r="P1991" s="4">
        <v>2.6894999999999998</v>
      </c>
      <c r="Q1991" s="4">
        <v>2.7233999999999998</v>
      </c>
    </row>
    <row r="1992" spans="1:17" ht="15" customHeight="1" x14ac:dyDescent="0.2">
      <c r="A1992" s="3">
        <v>45048</v>
      </c>
      <c r="B1992" s="4">
        <v>16</v>
      </c>
      <c r="C1992" s="4">
        <v>-1.9</v>
      </c>
      <c r="D1992" s="4">
        <v>-2.2999999999999998</v>
      </c>
      <c r="E1992" s="4">
        <v>-1</v>
      </c>
      <c r="F1992" s="4">
        <v>19.696300000000001</v>
      </c>
      <c r="G1992" s="4">
        <v>6.4537000000000004</v>
      </c>
      <c r="H1992" s="4">
        <v>7.3528000000000002</v>
      </c>
      <c r="I1992" s="4">
        <v>8.4687999999999999</v>
      </c>
      <c r="J1992" s="4">
        <v>54.826999999999998</v>
      </c>
      <c r="K1992" s="4">
        <v>124.2266</v>
      </c>
      <c r="L1992" s="4">
        <v>131.08590000000001</v>
      </c>
      <c r="M1992" s="4">
        <v>123.73439999999999</v>
      </c>
      <c r="N1992" s="4">
        <v>2.9842</v>
      </c>
      <c r="O1992" s="4">
        <v>2.6372</v>
      </c>
      <c r="P1992" s="4">
        <v>2.6657000000000002</v>
      </c>
      <c r="Q1992" s="4">
        <v>2.6987999999999999</v>
      </c>
    </row>
    <row r="1993" spans="1:17" ht="15" customHeight="1" x14ac:dyDescent="0.2">
      <c r="A1993" s="3">
        <v>45049</v>
      </c>
      <c r="B1993" s="4">
        <v>15.1</v>
      </c>
      <c r="C1993" s="4">
        <v>-2</v>
      </c>
      <c r="D1993" s="4">
        <v>-2.5</v>
      </c>
      <c r="E1993" s="4">
        <v>-1</v>
      </c>
      <c r="F1993" s="4">
        <v>19.707100000000001</v>
      </c>
      <c r="G1993" s="4">
        <v>6.4598000000000004</v>
      </c>
      <c r="H1993" s="4">
        <v>7.3604000000000003</v>
      </c>
      <c r="I1993" s="4">
        <v>8.4771000000000001</v>
      </c>
      <c r="J1993" s="4">
        <v>55.290999999999997</v>
      </c>
      <c r="K1993" s="4">
        <v>124.5391</v>
      </c>
      <c r="L1993" s="4">
        <v>131.46879999999999</v>
      </c>
      <c r="M1993" s="4">
        <v>124.125</v>
      </c>
      <c r="N1993" s="4">
        <v>2.9419</v>
      </c>
      <c r="O1993" s="4">
        <v>2.6</v>
      </c>
      <c r="P1993" s="4">
        <v>2.6276999999999999</v>
      </c>
      <c r="Q1993" s="4">
        <v>2.6623999999999999</v>
      </c>
    </row>
    <row r="1994" spans="1:17" ht="15" customHeight="1" x14ac:dyDescent="0.2">
      <c r="A1994" s="3">
        <v>45050</v>
      </c>
      <c r="B1994" s="4">
        <v>16.899999999999999</v>
      </c>
      <c r="C1994" s="4">
        <v>-1.5</v>
      </c>
      <c r="D1994" s="4">
        <v>-2</v>
      </c>
      <c r="E1994" s="4">
        <v>-0.4</v>
      </c>
      <c r="F1994" s="4">
        <v>19.718599999999999</v>
      </c>
      <c r="G1994" s="4">
        <v>6.4717000000000002</v>
      </c>
      <c r="H1994" s="4">
        <v>7.3734000000000002</v>
      </c>
      <c r="I1994" s="4">
        <v>8.4905000000000008</v>
      </c>
      <c r="J1994" s="4">
        <v>55.481999999999999</v>
      </c>
      <c r="K1994" s="4">
        <v>124.8984</v>
      </c>
      <c r="L1994" s="4">
        <v>131.8672</v>
      </c>
      <c r="M1994" s="4">
        <v>124.51560000000001</v>
      </c>
      <c r="N1994" s="4">
        <v>2.9232</v>
      </c>
      <c r="O1994" s="4">
        <v>2.5590999999999999</v>
      </c>
      <c r="P1994" s="4">
        <v>2.5897999999999999</v>
      </c>
      <c r="Q1994" s="4">
        <v>2.6272000000000002</v>
      </c>
    </row>
    <row r="1995" spans="1:17" ht="15" customHeight="1" x14ac:dyDescent="0.2">
      <c r="A1995" s="3">
        <v>45051</v>
      </c>
      <c r="B1995" s="4">
        <v>16.2</v>
      </c>
      <c r="C1995" s="4">
        <v>-2.2999999999999998</v>
      </c>
      <c r="D1995" s="4">
        <v>-2.9</v>
      </c>
      <c r="E1995" s="4">
        <v>-1.1000000000000001</v>
      </c>
      <c r="F1995" s="4">
        <v>19.713899999999999</v>
      </c>
      <c r="G1995" s="4">
        <v>6.4722</v>
      </c>
      <c r="H1995" s="4">
        <v>7.3730000000000002</v>
      </c>
      <c r="I1995" s="4">
        <v>8.4891000000000005</v>
      </c>
      <c r="J1995" s="4">
        <v>55.058</v>
      </c>
      <c r="K1995" s="4">
        <v>124.7109</v>
      </c>
      <c r="L1995" s="4">
        <v>131.6328</v>
      </c>
      <c r="M1995" s="4">
        <v>124.23439999999999</v>
      </c>
      <c r="N1995" s="4">
        <v>2.9613</v>
      </c>
      <c r="O1995" s="4">
        <v>2.5827</v>
      </c>
      <c r="P1995" s="4">
        <v>2.6141999999999999</v>
      </c>
      <c r="Q1995" s="4">
        <v>2.6541999999999999</v>
      </c>
    </row>
    <row r="1996" spans="1:17" ht="15" customHeight="1" x14ac:dyDescent="0.2">
      <c r="A1996" s="3">
        <v>45054</v>
      </c>
      <c r="B1996" s="4">
        <v>15.5</v>
      </c>
      <c r="C1996" s="4">
        <v>-2.2000000000000002</v>
      </c>
      <c r="D1996" s="4">
        <v>-2.8</v>
      </c>
      <c r="E1996" s="4">
        <v>-1.2</v>
      </c>
      <c r="F1996" s="4">
        <v>19.724299999999999</v>
      </c>
      <c r="G1996" s="4">
        <v>6.4776999999999996</v>
      </c>
      <c r="H1996" s="4">
        <v>7.3795999999999999</v>
      </c>
      <c r="I1996" s="4">
        <v>8.4969000000000001</v>
      </c>
      <c r="J1996" s="4">
        <v>55.496000000000002</v>
      </c>
      <c r="K1996" s="4">
        <v>124.9688</v>
      </c>
      <c r="L1996" s="4">
        <v>131.9453</v>
      </c>
      <c r="M1996" s="4">
        <v>124.5938</v>
      </c>
      <c r="N1996" s="4">
        <v>2.9213</v>
      </c>
      <c r="O1996" s="4">
        <v>2.5522999999999998</v>
      </c>
      <c r="P1996" s="4">
        <v>2.5834999999999999</v>
      </c>
      <c r="Q1996" s="4">
        <v>2.6208999999999998</v>
      </c>
    </row>
    <row r="1997" spans="1:17" ht="15" customHeight="1" x14ac:dyDescent="0.2">
      <c r="A1997" s="3">
        <v>45055</v>
      </c>
      <c r="B1997" s="4">
        <v>14.5</v>
      </c>
      <c r="C1997" s="4">
        <v>-2.4</v>
      </c>
      <c r="D1997" s="4">
        <v>-3</v>
      </c>
      <c r="E1997" s="4">
        <v>-1.4</v>
      </c>
      <c r="F1997" s="4">
        <v>19.7225</v>
      </c>
      <c r="G1997" s="4">
        <v>6.4766000000000004</v>
      </c>
      <c r="H1997" s="4">
        <v>7.3773</v>
      </c>
      <c r="I1997" s="4">
        <v>8.4937000000000005</v>
      </c>
      <c r="J1997" s="4">
        <v>55.235999999999997</v>
      </c>
      <c r="K1997" s="4">
        <v>124.6328</v>
      </c>
      <c r="L1997" s="4">
        <v>131.5625</v>
      </c>
      <c r="M1997" s="4">
        <v>124.1875</v>
      </c>
      <c r="N1997" s="4">
        <v>2.9443999999999999</v>
      </c>
      <c r="O1997" s="4">
        <v>2.5939000000000001</v>
      </c>
      <c r="P1997" s="4">
        <v>2.6229</v>
      </c>
      <c r="Q1997" s="4">
        <v>2.6596000000000002</v>
      </c>
    </row>
    <row r="1998" spans="1:17" ht="15" customHeight="1" x14ac:dyDescent="0.2">
      <c r="A1998" s="3">
        <v>45056</v>
      </c>
      <c r="B1998" s="4">
        <v>18.3</v>
      </c>
      <c r="C1998" s="4">
        <v>0.2</v>
      </c>
      <c r="D1998" s="4">
        <v>-0.2</v>
      </c>
      <c r="E1998" s="4">
        <v>1.4</v>
      </c>
      <c r="F1998" s="4">
        <v>19.721699999999998</v>
      </c>
      <c r="G1998" s="4">
        <v>6.4790999999999999</v>
      </c>
      <c r="H1998" s="4">
        <v>7.3795000000000002</v>
      </c>
      <c r="I1998" s="4">
        <v>8.4956999999999994</v>
      </c>
      <c r="J1998" s="4">
        <v>55.033000000000001</v>
      </c>
      <c r="K1998" s="4">
        <v>124.625</v>
      </c>
      <c r="L1998" s="4">
        <v>131.53129999999999</v>
      </c>
      <c r="M1998" s="4">
        <v>124.14060000000001</v>
      </c>
      <c r="N1998" s="4">
        <v>2.9622999999999999</v>
      </c>
      <c r="O1998" s="4">
        <v>2.5958000000000001</v>
      </c>
      <c r="P1998" s="4">
        <v>2.6267999999999998</v>
      </c>
      <c r="Q1998" s="4">
        <v>2.6644999999999999</v>
      </c>
    </row>
    <row r="1999" spans="1:17" ht="15" customHeight="1" x14ac:dyDescent="0.2">
      <c r="A1999" s="3">
        <v>45057</v>
      </c>
      <c r="B1999" s="4">
        <v>18.2</v>
      </c>
      <c r="C1999" s="4">
        <v>-0.5</v>
      </c>
      <c r="D1999" s="4">
        <v>-1</v>
      </c>
      <c r="E1999" s="4">
        <v>0.4</v>
      </c>
      <c r="F1999" s="4">
        <v>19.7348</v>
      </c>
      <c r="G1999" s="4">
        <v>6.4904999999999999</v>
      </c>
      <c r="H1999" s="4">
        <v>7.3922999999999996</v>
      </c>
      <c r="I1999" s="4">
        <v>8.5094999999999992</v>
      </c>
      <c r="J1999" s="4">
        <v>55.317999999999998</v>
      </c>
      <c r="K1999" s="4">
        <v>124.9375</v>
      </c>
      <c r="L1999" s="4">
        <v>131.91409999999999</v>
      </c>
      <c r="M1999" s="4">
        <v>124.5625</v>
      </c>
      <c r="N1999" s="4">
        <v>2.9354</v>
      </c>
      <c r="O1999" s="4">
        <v>2.5606</v>
      </c>
      <c r="P1999" s="4">
        <v>2.5905999999999998</v>
      </c>
      <c r="Q1999" s="4">
        <v>2.6265000000000001</v>
      </c>
    </row>
    <row r="2000" spans="1:17" ht="15" customHeight="1" x14ac:dyDescent="0.2">
      <c r="A2000" s="3">
        <v>45058</v>
      </c>
      <c r="B2000" s="4">
        <v>17</v>
      </c>
      <c r="C2000" s="4">
        <v>-0.8</v>
      </c>
      <c r="D2000" s="4">
        <v>-1.5</v>
      </c>
      <c r="E2000" s="4">
        <v>0.3</v>
      </c>
      <c r="F2000" s="4">
        <v>19.746700000000001</v>
      </c>
      <c r="G2000" s="4">
        <v>6.4958999999999998</v>
      </c>
      <c r="H2000" s="4">
        <v>7.3996000000000004</v>
      </c>
      <c r="I2000" s="4">
        <v>8.5175000000000001</v>
      </c>
      <c r="J2000" s="4">
        <v>55.847999999999999</v>
      </c>
      <c r="K2000" s="4">
        <v>125.1953</v>
      </c>
      <c r="L2000" s="4">
        <v>132.28129999999999</v>
      </c>
      <c r="M2000" s="4">
        <v>124.9375</v>
      </c>
      <c r="N2000" s="4">
        <v>2.8873000000000002</v>
      </c>
      <c r="O2000" s="4">
        <v>2.5304000000000002</v>
      </c>
      <c r="P2000" s="4">
        <v>2.5546000000000002</v>
      </c>
      <c r="Q2000" s="4">
        <v>2.5918999999999999</v>
      </c>
    </row>
    <row r="2001" spans="1:17" ht="15" customHeight="1" x14ac:dyDescent="0.2">
      <c r="A2001" s="3">
        <v>45061</v>
      </c>
      <c r="B2001" s="4">
        <v>16.5</v>
      </c>
      <c r="C2001" s="4">
        <v>-2.1</v>
      </c>
      <c r="D2001" s="4">
        <v>-2.8</v>
      </c>
      <c r="E2001" s="4">
        <v>-1</v>
      </c>
      <c r="F2001" s="4">
        <v>19.754799999999999</v>
      </c>
      <c r="G2001" s="4">
        <v>6.5033000000000003</v>
      </c>
      <c r="H2001" s="4">
        <v>7.4085000000000001</v>
      </c>
      <c r="I2001" s="4">
        <v>8.5272000000000006</v>
      </c>
      <c r="J2001" s="4">
        <v>56.158000000000001</v>
      </c>
      <c r="K2001" s="4">
        <v>125.625</v>
      </c>
      <c r="L2001" s="4">
        <v>132.77340000000001</v>
      </c>
      <c r="M2001" s="4">
        <v>125.4375</v>
      </c>
      <c r="N2001" s="4">
        <v>2.8593000000000002</v>
      </c>
      <c r="O2001" s="4">
        <v>2.4796</v>
      </c>
      <c r="P2001" s="4">
        <v>2.5062000000000002</v>
      </c>
      <c r="Q2001" s="4">
        <v>2.5459000000000001</v>
      </c>
    </row>
    <row r="2002" spans="1:17" ht="15" customHeight="1" x14ac:dyDescent="0.2">
      <c r="A2002" s="3">
        <v>45062</v>
      </c>
      <c r="B2002" s="4">
        <v>17.8</v>
      </c>
      <c r="C2002" s="4">
        <v>-2.2000000000000002</v>
      </c>
      <c r="D2002" s="4">
        <v>-2.6</v>
      </c>
      <c r="E2002" s="4">
        <v>-0.5</v>
      </c>
      <c r="F2002" s="4">
        <v>19.752400000000002</v>
      </c>
      <c r="G2002" s="4">
        <v>6.5056000000000003</v>
      </c>
      <c r="H2002" s="4">
        <v>7.41</v>
      </c>
      <c r="I2002" s="4">
        <v>8.5277999999999992</v>
      </c>
      <c r="J2002" s="4">
        <v>55.862000000000002</v>
      </c>
      <c r="K2002" s="4">
        <v>125.5938</v>
      </c>
      <c r="L2002" s="4">
        <v>132.6875</v>
      </c>
      <c r="M2002" s="4">
        <v>125.29689999999999</v>
      </c>
      <c r="N2002" s="4">
        <v>2.8852000000000002</v>
      </c>
      <c r="O2002" s="4">
        <v>2.4843000000000002</v>
      </c>
      <c r="P2002" s="4">
        <v>2.5156000000000001</v>
      </c>
      <c r="Q2002" s="4">
        <v>2.5594999999999999</v>
      </c>
    </row>
    <row r="2003" spans="1:17" ht="15" customHeight="1" x14ac:dyDescent="0.2">
      <c r="A2003" s="3">
        <v>45063</v>
      </c>
      <c r="B2003" s="4">
        <v>17.7</v>
      </c>
      <c r="C2003" s="4">
        <v>-2.1</v>
      </c>
      <c r="D2003" s="4">
        <v>-2.6</v>
      </c>
      <c r="E2003" s="4">
        <v>-0.4</v>
      </c>
      <c r="F2003" s="4">
        <v>19.755099999999999</v>
      </c>
      <c r="G2003" s="4">
        <v>6.5082000000000004</v>
      </c>
      <c r="H2003" s="4">
        <v>7.4126000000000003</v>
      </c>
      <c r="I2003" s="4">
        <v>8.5304000000000002</v>
      </c>
      <c r="J2003" s="4">
        <v>55.862000000000002</v>
      </c>
      <c r="K2003" s="4">
        <v>125.5938</v>
      </c>
      <c r="L2003" s="4">
        <v>132.6875</v>
      </c>
      <c r="M2003" s="4">
        <v>125.29689999999999</v>
      </c>
      <c r="N2003" s="4">
        <v>2.8849</v>
      </c>
      <c r="O2003" s="4">
        <v>2.4851999999999999</v>
      </c>
      <c r="P2003" s="4">
        <v>2.5164</v>
      </c>
      <c r="Q2003" s="4">
        <v>2.5600999999999998</v>
      </c>
    </row>
    <row r="2004" spans="1:17" ht="15" customHeight="1" x14ac:dyDescent="0.2">
      <c r="A2004" s="3">
        <v>45064</v>
      </c>
      <c r="B2004" s="4">
        <v>19.899999999999999</v>
      </c>
      <c r="C2004" s="4">
        <v>-0.6</v>
      </c>
      <c r="D2004" s="4">
        <v>-1.4</v>
      </c>
      <c r="E2004" s="4">
        <v>0.7</v>
      </c>
      <c r="F2004" s="4">
        <v>19.759799999999998</v>
      </c>
      <c r="G2004" s="4">
        <v>6.5171999999999999</v>
      </c>
      <c r="H2004" s="4">
        <v>7.4221000000000004</v>
      </c>
      <c r="I2004" s="4">
        <v>8.5397999999999996</v>
      </c>
      <c r="J2004" s="4">
        <v>55.658999999999999</v>
      </c>
      <c r="K2004" s="4">
        <v>125.6953</v>
      </c>
      <c r="L2004" s="4">
        <v>132.8125</v>
      </c>
      <c r="M2004" s="4">
        <v>125.4063</v>
      </c>
      <c r="N2004" s="4">
        <v>2.9018000000000002</v>
      </c>
      <c r="O2004" s="4">
        <v>2.4758</v>
      </c>
      <c r="P2004" s="4">
        <v>2.5064000000000002</v>
      </c>
      <c r="Q2004" s="4">
        <v>2.5514999999999999</v>
      </c>
    </row>
    <row r="2005" spans="1:17" ht="15" customHeight="1" x14ac:dyDescent="0.2">
      <c r="A2005" s="3">
        <v>45065</v>
      </c>
      <c r="B2005" s="4">
        <v>20.7</v>
      </c>
      <c r="C2005" s="4">
        <v>-0.7</v>
      </c>
      <c r="D2005" s="4">
        <v>-1</v>
      </c>
      <c r="E2005" s="4">
        <v>0.9</v>
      </c>
      <c r="F2005" s="4">
        <v>19.756599999999999</v>
      </c>
      <c r="G2005" s="4">
        <v>6.5183999999999997</v>
      </c>
      <c r="H2005" s="4">
        <v>7.4218999999999999</v>
      </c>
      <c r="I2005" s="4">
        <v>8.5394000000000005</v>
      </c>
      <c r="J2005" s="4">
        <v>55.316000000000003</v>
      </c>
      <c r="K2005" s="4">
        <v>125.5703</v>
      </c>
      <c r="L2005" s="4">
        <v>132.60159999999999</v>
      </c>
      <c r="M2005" s="4">
        <v>125.1875</v>
      </c>
      <c r="N2005" s="4">
        <v>2.9323999999999999</v>
      </c>
      <c r="O2005" s="4">
        <v>2.4916999999999998</v>
      </c>
      <c r="P2005" s="4">
        <v>2.5282</v>
      </c>
      <c r="Q2005" s="4">
        <v>2.5722999999999998</v>
      </c>
    </row>
    <row r="2006" spans="1:17" ht="15" customHeight="1" x14ac:dyDescent="0.2">
      <c r="A2006" s="3">
        <v>45068</v>
      </c>
      <c r="B2006" s="4">
        <v>20</v>
      </c>
      <c r="C2006" s="4">
        <v>-0.6</v>
      </c>
      <c r="D2006" s="4">
        <v>-1.5</v>
      </c>
      <c r="E2006" s="4">
        <v>0.4</v>
      </c>
      <c r="F2006" s="4">
        <v>19.761199999999999</v>
      </c>
      <c r="G2006" s="4">
        <v>6.5217000000000001</v>
      </c>
      <c r="H2006" s="4">
        <v>7.4257999999999997</v>
      </c>
      <c r="I2006" s="4">
        <v>8.5433000000000003</v>
      </c>
      <c r="J2006" s="4">
        <v>55.421999999999997</v>
      </c>
      <c r="K2006" s="4">
        <v>125.625</v>
      </c>
      <c r="L2006" s="4">
        <v>132.6953</v>
      </c>
      <c r="M2006" s="4">
        <v>125.2813</v>
      </c>
      <c r="N2006" s="4">
        <v>2.9224000000000001</v>
      </c>
      <c r="O2006" s="4">
        <v>2.4861</v>
      </c>
      <c r="P2006" s="4">
        <v>2.5196000000000001</v>
      </c>
      <c r="Q2006" s="4">
        <v>2.5642</v>
      </c>
    </row>
    <row r="2007" spans="1:17" ht="15" customHeight="1" x14ac:dyDescent="0.2">
      <c r="A2007" s="3">
        <v>45069</v>
      </c>
      <c r="B2007" s="4">
        <v>18</v>
      </c>
      <c r="C2007" s="4">
        <v>-1.2</v>
      </c>
      <c r="D2007" s="4">
        <v>-2.2999999999999998</v>
      </c>
      <c r="E2007" s="4">
        <v>-0.4</v>
      </c>
      <c r="F2007" s="4">
        <v>19.780899999999999</v>
      </c>
      <c r="G2007" s="4">
        <v>6.5301999999999998</v>
      </c>
      <c r="H2007" s="4">
        <v>7.4375</v>
      </c>
      <c r="I2007" s="4">
        <v>8.5569000000000006</v>
      </c>
      <c r="J2007" s="4">
        <v>56.41</v>
      </c>
      <c r="K2007" s="4">
        <v>126.1641</v>
      </c>
      <c r="L2007" s="4">
        <v>133.41409999999999</v>
      </c>
      <c r="M2007" s="4">
        <v>126.0625</v>
      </c>
      <c r="N2007" s="4">
        <v>2.8338999999999999</v>
      </c>
      <c r="O2007" s="4">
        <v>2.4226000000000001</v>
      </c>
      <c r="P2007" s="4">
        <v>2.4491000000000001</v>
      </c>
      <c r="Q2007" s="4">
        <v>2.4925000000000002</v>
      </c>
    </row>
    <row r="2008" spans="1:17" ht="15" customHeight="1" x14ac:dyDescent="0.2">
      <c r="A2008" s="3">
        <v>45070</v>
      </c>
      <c r="B2008" s="4">
        <v>18.100000000000001</v>
      </c>
      <c r="C2008" s="4">
        <v>-0.9</v>
      </c>
      <c r="D2008" s="4">
        <v>-2.2000000000000002</v>
      </c>
      <c r="E2008" s="4">
        <v>0</v>
      </c>
      <c r="F2008" s="4">
        <v>19.784400000000002</v>
      </c>
      <c r="G2008" s="4">
        <v>6.5331999999999999</v>
      </c>
      <c r="H2008" s="4">
        <v>7.4408000000000003</v>
      </c>
      <c r="I2008" s="4">
        <v>8.56</v>
      </c>
      <c r="J2008" s="4">
        <v>56.451000000000001</v>
      </c>
      <c r="K2008" s="4">
        <v>126.1953</v>
      </c>
      <c r="L2008" s="4">
        <v>133.46879999999999</v>
      </c>
      <c r="M2008" s="4">
        <v>126.0938</v>
      </c>
      <c r="N2008" s="4">
        <v>2.8298999999999999</v>
      </c>
      <c r="O2008" s="4">
        <v>2.4198</v>
      </c>
      <c r="P2008" s="4">
        <v>2.4445000000000001</v>
      </c>
      <c r="Q2008" s="4">
        <v>2.4901</v>
      </c>
    </row>
    <row r="2009" spans="1:17" ht="15" customHeight="1" x14ac:dyDescent="0.2">
      <c r="A2009" s="3">
        <v>45071</v>
      </c>
      <c r="B2009" s="4">
        <v>18.100000000000001</v>
      </c>
      <c r="C2009" s="4">
        <v>-1.4</v>
      </c>
      <c r="D2009" s="4">
        <v>-2.1</v>
      </c>
      <c r="E2009" s="4">
        <v>-0.1</v>
      </c>
      <c r="F2009" s="4">
        <v>19.796800000000001</v>
      </c>
      <c r="G2009" s="4">
        <v>6.5435999999999996</v>
      </c>
      <c r="H2009" s="4">
        <v>7.4518000000000004</v>
      </c>
      <c r="I2009" s="4">
        <v>8.5717999999999996</v>
      </c>
      <c r="J2009" s="4">
        <v>56.698999999999998</v>
      </c>
      <c r="K2009" s="4">
        <v>126.4297</v>
      </c>
      <c r="L2009" s="4">
        <v>133.71879999999999</v>
      </c>
      <c r="M2009" s="4">
        <v>126.375</v>
      </c>
      <c r="N2009" s="4">
        <v>2.8069000000000002</v>
      </c>
      <c r="O2009" s="4">
        <v>2.3948</v>
      </c>
      <c r="P2009" s="4">
        <v>2.4222999999999999</v>
      </c>
      <c r="Q2009" s="4">
        <v>2.4659</v>
      </c>
    </row>
    <row r="2010" spans="1:17" ht="15" customHeight="1" x14ac:dyDescent="0.2">
      <c r="A2010" s="3">
        <v>45072</v>
      </c>
      <c r="B2010" s="4">
        <v>18.600000000000001</v>
      </c>
      <c r="C2010" s="4">
        <v>-0.9</v>
      </c>
      <c r="D2010" s="4">
        <v>-1.9</v>
      </c>
      <c r="E2010" s="4">
        <v>0.1</v>
      </c>
      <c r="F2010" s="4">
        <v>19.799600000000002</v>
      </c>
      <c r="G2010" s="4">
        <v>6.5469999999999997</v>
      </c>
      <c r="H2010" s="4">
        <v>7.4554</v>
      </c>
      <c r="I2010" s="4">
        <v>8.5753000000000004</v>
      </c>
      <c r="J2010" s="4">
        <v>56.701000000000001</v>
      </c>
      <c r="K2010" s="4">
        <v>126.5</v>
      </c>
      <c r="L2010" s="4">
        <v>133.79689999999999</v>
      </c>
      <c r="M2010" s="4">
        <v>126.4375</v>
      </c>
      <c r="N2010" s="4">
        <v>2.8062999999999998</v>
      </c>
      <c r="O2010" s="4">
        <v>2.3874</v>
      </c>
      <c r="P2010" s="4">
        <v>2.4154</v>
      </c>
      <c r="Q2010" s="4">
        <v>2.4607000000000001</v>
      </c>
    </row>
    <row r="2011" spans="1:17" ht="15" customHeight="1" x14ac:dyDescent="0.2">
      <c r="A2011" s="3">
        <v>45075</v>
      </c>
      <c r="B2011" s="4">
        <v>19.3</v>
      </c>
      <c r="C2011" s="4">
        <v>-1</v>
      </c>
      <c r="D2011" s="4">
        <v>-2.4</v>
      </c>
      <c r="E2011" s="4">
        <v>-0.3</v>
      </c>
      <c r="F2011" s="4">
        <v>19.796399999999998</v>
      </c>
      <c r="G2011" s="4">
        <v>6.5481999999999996</v>
      </c>
      <c r="H2011" s="4">
        <v>7.4565999999999999</v>
      </c>
      <c r="I2011" s="4">
        <v>8.5754999999999999</v>
      </c>
      <c r="J2011" s="4">
        <v>56.356000000000002</v>
      </c>
      <c r="K2011" s="4">
        <v>126.375</v>
      </c>
      <c r="L2011" s="4">
        <v>133.65629999999999</v>
      </c>
      <c r="M2011" s="4">
        <v>126.26560000000001</v>
      </c>
      <c r="N2011" s="4">
        <v>2.8363999999999998</v>
      </c>
      <c r="O2011" s="4">
        <v>2.4030999999999998</v>
      </c>
      <c r="P2011" s="4">
        <v>2.4300999999999999</v>
      </c>
      <c r="Q2011" s="4">
        <v>2.4769999999999999</v>
      </c>
    </row>
    <row r="2012" spans="1:17" ht="15" customHeight="1" x14ac:dyDescent="0.2">
      <c r="A2012" s="3">
        <v>45076</v>
      </c>
      <c r="B2012" s="4">
        <v>18.600000000000001</v>
      </c>
      <c r="C2012" s="4">
        <v>-0.5</v>
      </c>
      <c r="D2012" s="4">
        <v>-2.6</v>
      </c>
      <c r="E2012" s="4">
        <v>-0.6</v>
      </c>
      <c r="F2012" s="4">
        <v>19.8124</v>
      </c>
      <c r="G2012" s="4">
        <v>6.5552000000000001</v>
      </c>
      <c r="H2012" s="4">
        <v>7.4664000000000001</v>
      </c>
      <c r="I2012" s="4">
        <v>8.5869999999999997</v>
      </c>
      <c r="J2012" s="4">
        <v>57.131999999999998</v>
      </c>
      <c r="K2012" s="4">
        <v>126.7734</v>
      </c>
      <c r="L2012" s="4">
        <v>134.22659999999999</v>
      </c>
      <c r="M2012" s="4">
        <v>126.9063</v>
      </c>
      <c r="N2012" s="4">
        <v>2.7679</v>
      </c>
      <c r="O2012" s="4">
        <v>2.3569</v>
      </c>
      <c r="P2012" s="4">
        <v>2.3748999999999998</v>
      </c>
      <c r="Q2012" s="4">
        <v>2.4188999999999998</v>
      </c>
    </row>
    <row r="2013" spans="1:17" ht="15" customHeight="1" x14ac:dyDescent="0.2">
      <c r="A2013" s="3">
        <v>45077</v>
      </c>
      <c r="B2013" s="4">
        <v>18.600000000000001</v>
      </c>
      <c r="C2013" s="4">
        <v>-0.4</v>
      </c>
      <c r="D2013" s="4">
        <v>-2.5</v>
      </c>
      <c r="E2013" s="4">
        <v>-0.6</v>
      </c>
      <c r="F2013" s="4">
        <v>19.815100000000001</v>
      </c>
      <c r="G2013" s="4">
        <v>6.5578000000000003</v>
      </c>
      <c r="H2013" s="4">
        <v>7.4690000000000003</v>
      </c>
      <c r="I2013" s="4">
        <v>8.5896000000000008</v>
      </c>
      <c r="J2013" s="4">
        <v>57.131999999999998</v>
      </c>
      <c r="K2013" s="4">
        <v>126.7734</v>
      </c>
      <c r="L2013" s="4">
        <v>134.22659999999999</v>
      </c>
      <c r="M2013" s="4">
        <v>126.9063</v>
      </c>
      <c r="N2013" s="4">
        <v>2.7675999999999998</v>
      </c>
      <c r="O2013" s="4">
        <v>2.3578000000000001</v>
      </c>
      <c r="P2013" s="4">
        <v>2.3757000000000001</v>
      </c>
      <c r="Q2013" s="4">
        <v>2.4195000000000002</v>
      </c>
    </row>
    <row r="2014" spans="1:17" ht="15" customHeight="1" x14ac:dyDescent="0.2">
      <c r="A2014" s="3">
        <v>45078</v>
      </c>
      <c r="B2014" s="4">
        <v>18.2</v>
      </c>
      <c r="C2014" s="4">
        <v>-0.3</v>
      </c>
      <c r="D2014" s="4">
        <v>-1.7</v>
      </c>
      <c r="E2014" s="4">
        <v>0.2</v>
      </c>
      <c r="F2014" s="4">
        <v>19.819900000000001</v>
      </c>
      <c r="G2014" s="4">
        <v>6.5636999999999999</v>
      </c>
      <c r="H2014" s="4">
        <v>7.4732000000000003</v>
      </c>
      <c r="I2014" s="4">
        <v>8.5934000000000008</v>
      </c>
      <c r="J2014" s="4">
        <v>56.942999999999998</v>
      </c>
      <c r="K2014" s="4">
        <v>126.5938</v>
      </c>
      <c r="L2014" s="4">
        <v>133.9453</v>
      </c>
      <c r="M2014" s="4">
        <v>126.60939999999999</v>
      </c>
      <c r="N2014" s="4">
        <v>2.7827999999999999</v>
      </c>
      <c r="O2014" s="4">
        <v>2.3818999999999999</v>
      </c>
      <c r="P2014" s="4">
        <v>2.4058000000000002</v>
      </c>
      <c r="Q2014" s="4">
        <v>2.4483000000000001</v>
      </c>
    </row>
    <row r="2015" spans="1:17" ht="15" customHeight="1" x14ac:dyDescent="0.2">
      <c r="A2015" s="3">
        <v>45079</v>
      </c>
      <c r="B2015" s="4">
        <v>18.600000000000001</v>
      </c>
      <c r="C2015" s="4">
        <v>-1</v>
      </c>
      <c r="D2015" s="4">
        <v>-1.7</v>
      </c>
      <c r="E2015" s="4">
        <v>-0.2</v>
      </c>
      <c r="F2015" s="4">
        <v>19.8248</v>
      </c>
      <c r="G2015" s="4">
        <v>6.5690999999999997</v>
      </c>
      <c r="H2015" s="4">
        <v>7.4786000000000001</v>
      </c>
      <c r="I2015" s="4">
        <v>8.5997000000000003</v>
      </c>
      <c r="J2015" s="4">
        <v>57.07</v>
      </c>
      <c r="K2015" s="4">
        <v>126.8438</v>
      </c>
      <c r="L2015" s="4">
        <v>134.16409999999999</v>
      </c>
      <c r="M2015" s="4">
        <v>126.875</v>
      </c>
      <c r="N2015" s="4">
        <v>2.7713999999999999</v>
      </c>
      <c r="O2015" s="4">
        <v>2.3532999999999999</v>
      </c>
      <c r="P2015" s="4">
        <v>2.3852000000000002</v>
      </c>
      <c r="Q2015" s="4">
        <v>2.4245999999999999</v>
      </c>
    </row>
    <row r="2016" spans="1:17" ht="15" customHeight="1" x14ac:dyDescent="0.2">
      <c r="A2016" s="3">
        <v>45082</v>
      </c>
      <c r="B2016" s="4">
        <v>20.5</v>
      </c>
      <c r="C2016" s="4">
        <v>0</v>
      </c>
      <c r="D2016" s="4">
        <v>-1.4</v>
      </c>
      <c r="E2016" s="4">
        <v>0.9</v>
      </c>
      <c r="F2016" s="4">
        <v>19.811900000000001</v>
      </c>
      <c r="G2016" s="4">
        <v>6.5663</v>
      </c>
      <c r="H2016" s="4">
        <v>7.4737999999999998</v>
      </c>
      <c r="I2016" s="4">
        <v>8.5922999999999998</v>
      </c>
      <c r="J2016" s="4">
        <v>56.155999999999999</v>
      </c>
      <c r="K2016" s="4">
        <v>126.3438</v>
      </c>
      <c r="L2016" s="4">
        <v>133.58590000000001</v>
      </c>
      <c r="M2016" s="4">
        <v>126.1563</v>
      </c>
      <c r="N2016" s="4">
        <v>2.8513000000000002</v>
      </c>
      <c r="O2016" s="4">
        <v>2.4134000000000002</v>
      </c>
      <c r="P2016" s="4">
        <v>2.4428000000000001</v>
      </c>
      <c r="Q2016" s="4">
        <v>2.4908999999999999</v>
      </c>
    </row>
    <row r="2017" spans="1:17" ht="15" customHeight="1" x14ac:dyDescent="0.2">
      <c r="A2017" s="3">
        <v>45083</v>
      </c>
      <c r="B2017" s="4">
        <v>19.899999999999999</v>
      </c>
      <c r="C2017" s="4">
        <v>-1.1000000000000001</v>
      </c>
      <c r="D2017" s="4">
        <v>-2.2999999999999998</v>
      </c>
      <c r="E2017" s="4">
        <v>0.1</v>
      </c>
      <c r="F2017" s="4">
        <v>19.8109</v>
      </c>
      <c r="G2017" s="4">
        <v>6.5682</v>
      </c>
      <c r="H2017" s="4">
        <v>7.4752000000000001</v>
      </c>
      <c r="I2017" s="4">
        <v>8.593</v>
      </c>
      <c r="J2017" s="4">
        <v>55.942999999999998</v>
      </c>
      <c r="K2017" s="4">
        <v>126.2813</v>
      </c>
      <c r="L2017" s="4">
        <v>133.48439999999999</v>
      </c>
      <c r="M2017" s="4">
        <v>126.01560000000001</v>
      </c>
      <c r="N2017" s="4">
        <v>2.87</v>
      </c>
      <c r="O2017" s="4">
        <v>2.4217</v>
      </c>
      <c r="P2017" s="4">
        <v>2.4535999999999998</v>
      </c>
      <c r="Q2017" s="4">
        <v>2.5043000000000002</v>
      </c>
    </row>
    <row r="2018" spans="1:17" ht="15" customHeight="1" x14ac:dyDescent="0.2">
      <c r="A2018" s="3">
        <v>45084</v>
      </c>
      <c r="B2018" s="4">
        <v>19.899999999999999</v>
      </c>
      <c r="C2018" s="4">
        <v>-1</v>
      </c>
      <c r="D2018" s="4">
        <v>-2.2999999999999998</v>
      </c>
      <c r="E2018" s="4">
        <v>0.1</v>
      </c>
      <c r="F2018" s="4">
        <v>19.813700000000001</v>
      </c>
      <c r="G2018" s="4">
        <v>6.5708000000000002</v>
      </c>
      <c r="H2018" s="4">
        <v>7.4778000000000002</v>
      </c>
      <c r="I2018" s="4">
        <v>8.5955999999999992</v>
      </c>
      <c r="J2018" s="4">
        <v>55.942999999999998</v>
      </c>
      <c r="K2018" s="4">
        <v>126.2813</v>
      </c>
      <c r="L2018" s="4">
        <v>133.48439999999999</v>
      </c>
      <c r="M2018" s="4">
        <v>126.01560000000001</v>
      </c>
      <c r="N2018" s="4">
        <v>2.8696000000000002</v>
      </c>
      <c r="O2018" s="4">
        <v>2.4226000000000001</v>
      </c>
      <c r="P2018" s="4">
        <v>2.4544000000000001</v>
      </c>
      <c r="Q2018" s="4">
        <v>2.5049000000000001</v>
      </c>
    </row>
    <row r="2019" spans="1:17" ht="15" customHeight="1" x14ac:dyDescent="0.2">
      <c r="A2019" s="3">
        <v>45085</v>
      </c>
      <c r="B2019" s="4">
        <v>21.1</v>
      </c>
      <c r="C2019" s="4">
        <v>-1.4</v>
      </c>
      <c r="D2019" s="4">
        <v>-2</v>
      </c>
      <c r="E2019" s="4">
        <v>0.8</v>
      </c>
      <c r="F2019" s="4">
        <v>19.8203</v>
      </c>
      <c r="G2019" s="4">
        <v>6.5799000000000003</v>
      </c>
      <c r="H2019" s="4">
        <v>7.4861000000000004</v>
      </c>
      <c r="I2019" s="4">
        <v>8.6035000000000004</v>
      </c>
      <c r="J2019" s="4">
        <v>55.851999999999997</v>
      </c>
      <c r="K2019" s="4">
        <v>126.3672</v>
      </c>
      <c r="L2019" s="4">
        <v>133.53129999999999</v>
      </c>
      <c r="M2019" s="4">
        <v>126.01560000000001</v>
      </c>
      <c r="N2019" s="4">
        <v>2.8765000000000001</v>
      </c>
      <c r="O2019" s="4">
        <v>2.4152</v>
      </c>
      <c r="P2019" s="4">
        <v>2.4521999999999999</v>
      </c>
      <c r="Q2019" s="4">
        <v>2.5065</v>
      </c>
    </row>
    <row r="2020" spans="1:17" ht="15" customHeight="1" x14ac:dyDescent="0.2">
      <c r="A2020" s="3">
        <v>45086</v>
      </c>
      <c r="B2020" s="4">
        <v>21.6</v>
      </c>
      <c r="C2020" s="4">
        <v>-1.2</v>
      </c>
      <c r="D2020" s="4">
        <v>-2.1</v>
      </c>
      <c r="E2020" s="4">
        <v>0.7</v>
      </c>
      <c r="F2020" s="4">
        <v>19.816500000000001</v>
      </c>
      <c r="G2020" s="4">
        <v>6.5815999999999999</v>
      </c>
      <c r="H2020" s="4">
        <v>7.4873000000000003</v>
      </c>
      <c r="I2020" s="4">
        <v>8.6038999999999994</v>
      </c>
      <c r="J2020" s="4">
        <v>55.478000000000002</v>
      </c>
      <c r="K2020" s="4">
        <v>126.2891</v>
      </c>
      <c r="L2020" s="4">
        <v>133.41409999999999</v>
      </c>
      <c r="M2020" s="4">
        <v>125.85939999999999</v>
      </c>
      <c r="N2020" s="4">
        <v>2.9095</v>
      </c>
      <c r="O2020" s="4">
        <v>2.4253999999999998</v>
      </c>
      <c r="P2020" s="4">
        <v>2.4645999999999999</v>
      </c>
      <c r="Q2020" s="4">
        <v>2.5213999999999999</v>
      </c>
    </row>
    <row r="2021" spans="1:17" ht="15" customHeight="1" x14ac:dyDescent="0.2">
      <c r="A2021" s="3">
        <v>45089</v>
      </c>
      <c r="B2021" s="4">
        <v>19.8</v>
      </c>
      <c r="C2021" s="4">
        <v>-1.3</v>
      </c>
      <c r="D2021" s="4">
        <v>-2.5</v>
      </c>
      <c r="E2021" s="4">
        <v>0</v>
      </c>
      <c r="F2021" s="4">
        <v>19.831099999999999</v>
      </c>
      <c r="G2021" s="4">
        <v>6.5872999999999999</v>
      </c>
      <c r="H2021" s="4">
        <v>7.4947999999999997</v>
      </c>
      <c r="I2021" s="4">
        <v>8.6130999999999993</v>
      </c>
      <c r="J2021" s="4">
        <v>56.158999999999999</v>
      </c>
      <c r="K2021" s="4">
        <v>126.5703</v>
      </c>
      <c r="L2021" s="4">
        <v>133.8047</v>
      </c>
      <c r="M2021" s="4">
        <v>126.32810000000001</v>
      </c>
      <c r="N2021" s="4">
        <v>2.8483999999999998</v>
      </c>
      <c r="O2021" s="4">
        <v>2.3931</v>
      </c>
      <c r="P2021" s="4">
        <v>2.427</v>
      </c>
      <c r="Q2021" s="4">
        <v>2.4788999999999999</v>
      </c>
    </row>
    <row r="2022" spans="1:17" ht="15" customHeight="1" x14ac:dyDescent="0.2">
      <c r="A2022" s="3">
        <v>45090</v>
      </c>
      <c r="B2022" s="4">
        <v>18.899999999999999</v>
      </c>
      <c r="C2022" s="4">
        <v>-0.8</v>
      </c>
      <c r="D2022" s="4">
        <v>-2</v>
      </c>
      <c r="E2022" s="4">
        <v>0.5</v>
      </c>
      <c r="F2022" s="4">
        <v>19.850200000000001</v>
      </c>
      <c r="G2022" s="4">
        <v>6.5957999999999997</v>
      </c>
      <c r="H2022" s="4">
        <v>7.5057999999999998</v>
      </c>
      <c r="I2022" s="4">
        <v>8.6258999999999997</v>
      </c>
      <c r="J2022" s="4">
        <v>57.112000000000002</v>
      </c>
      <c r="K2022" s="4">
        <v>127.1172</v>
      </c>
      <c r="L2022" s="4">
        <v>134.47659999999999</v>
      </c>
      <c r="M2022" s="4">
        <v>127.0625</v>
      </c>
      <c r="N2022" s="4">
        <v>2.7643</v>
      </c>
      <c r="O2022" s="4">
        <v>2.3296999999999999</v>
      </c>
      <c r="P2022" s="4">
        <v>2.3620999999999999</v>
      </c>
      <c r="Q2022" s="4">
        <v>2.4125000000000001</v>
      </c>
    </row>
    <row r="2023" spans="1:17" ht="15" customHeight="1" x14ac:dyDescent="0.2">
      <c r="A2023" s="3">
        <v>45091</v>
      </c>
      <c r="B2023" s="4">
        <v>17.7</v>
      </c>
      <c r="C2023" s="4">
        <v>-1.9</v>
      </c>
      <c r="D2023" s="4">
        <v>-2.6</v>
      </c>
      <c r="E2023" s="4">
        <v>0</v>
      </c>
      <c r="F2023" s="4">
        <v>19.8643</v>
      </c>
      <c r="G2023" s="4">
        <v>6.6022999999999996</v>
      </c>
      <c r="H2023" s="4">
        <v>7.5138999999999996</v>
      </c>
      <c r="I2023" s="4">
        <v>8.6349</v>
      </c>
      <c r="J2023" s="4">
        <v>57.783999999999999</v>
      </c>
      <c r="K2023" s="4">
        <v>127.4688</v>
      </c>
      <c r="L2023" s="4">
        <v>134.91409999999999</v>
      </c>
      <c r="M2023" s="4">
        <v>127.5313</v>
      </c>
      <c r="N2023" s="4">
        <v>2.706</v>
      </c>
      <c r="O2023" s="4">
        <v>2.2894000000000001</v>
      </c>
      <c r="P2023" s="4">
        <v>2.3203999999999998</v>
      </c>
      <c r="Q2023" s="4">
        <v>2.3704999999999998</v>
      </c>
    </row>
    <row r="2024" spans="1:17" ht="15" customHeight="1" x14ac:dyDescent="0.2">
      <c r="A2024" s="3">
        <v>45092</v>
      </c>
      <c r="B2024" s="4">
        <v>18.5</v>
      </c>
      <c r="C2024" s="4">
        <v>-1</v>
      </c>
      <c r="D2024" s="4">
        <v>-1.9</v>
      </c>
      <c r="E2024" s="4">
        <v>0.8</v>
      </c>
      <c r="F2024" s="4">
        <v>19.869399999999999</v>
      </c>
      <c r="G2024" s="4">
        <v>6.6108000000000002</v>
      </c>
      <c r="H2024" s="4">
        <v>7.5224000000000002</v>
      </c>
      <c r="I2024" s="4">
        <v>8.6430000000000007</v>
      </c>
      <c r="J2024" s="4">
        <v>57.597000000000001</v>
      </c>
      <c r="K2024" s="4">
        <v>127.5313</v>
      </c>
      <c r="L2024" s="4">
        <v>134.96879999999999</v>
      </c>
      <c r="M2024" s="4">
        <v>127.54689999999999</v>
      </c>
      <c r="N2024" s="4">
        <v>2.7208000000000001</v>
      </c>
      <c r="O2024" s="4">
        <v>2.2850000000000001</v>
      </c>
      <c r="P2024" s="4">
        <v>2.3176000000000001</v>
      </c>
      <c r="Q2024" s="4">
        <v>2.3708</v>
      </c>
    </row>
    <row r="2025" spans="1:17" ht="15" customHeight="1" x14ac:dyDescent="0.2">
      <c r="A2025" s="3">
        <v>45093</v>
      </c>
      <c r="B2025" s="4">
        <v>19.7</v>
      </c>
      <c r="C2025" s="4">
        <v>-1.6</v>
      </c>
      <c r="D2025" s="4">
        <v>-2.4</v>
      </c>
      <c r="E2025" s="4">
        <v>0.5</v>
      </c>
      <c r="F2025" s="4">
        <v>19.866900000000001</v>
      </c>
      <c r="G2025" s="4">
        <v>6.6143999999999998</v>
      </c>
      <c r="H2025" s="4">
        <v>7.5255000000000001</v>
      </c>
      <c r="I2025" s="4">
        <v>8.6456</v>
      </c>
      <c r="J2025" s="4">
        <v>57.286000000000001</v>
      </c>
      <c r="K2025" s="4">
        <v>127.625</v>
      </c>
      <c r="L2025" s="4">
        <v>135.0078</v>
      </c>
      <c r="M2025" s="4">
        <v>127.54689999999999</v>
      </c>
      <c r="N2025" s="4">
        <v>2.7475000000000001</v>
      </c>
      <c r="O2025" s="4">
        <v>2.2749999999999999</v>
      </c>
      <c r="P2025" s="4">
        <v>2.3146</v>
      </c>
      <c r="Q2025" s="4">
        <v>2.3714</v>
      </c>
    </row>
    <row r="2026" spans="1:17" ht="15" customHeight="1" x14ac:dyDescent="0.2">
      <c r="A2026" s="3">
        <v>45096</v>
      </c>
      <c r="B2026" s="4">
        <v>19.100000000000001</v>
      </c>
      <c r="C2026" s="4">
        <v>-1.5</v>
      </c>
      <c r="D2026" s="4">
        <v>-2.4</v>
      </c>
      <c r="E2026" s="4">
        <v>0.4</v>
      </c>
      <c r="F2026" s="4">
        <v>19.8611</v>
      </c>
      <c r="G2026" s="4">
        <v>6.6116000000000001</v>
      </c>
      <c r="H2026" s="4">
        <v>7.5210999999999997</v>
      </c>
      <c r="I2026" s="4">
        <v>8.6402999999999999</v>
      </c>
      <c r="J2026" s="4">
        <v>56.786999999999999</v>
      </c>
      <c r="K2026" s="4">
        <v>127.125</v>
      </c>
      <c r="L2026" s="4">
        <v>134.45310000000001</v>
      </c>
      <c r="M2026" s="4">
        <v>126.9688</v>
      </c>
      <c r="N2026" s="4">
        <v>2.7905000000000002</v>
      </c>
      <c r="O2026" s="4">
        <v>2.3344999999999998</v>
      </c>
      <c r="P2026" s="4">
        <v>2.3694000000000002</v>
      </c>
      <c r="Q2026" s="4">
        <v>2.4243000000000001</v>
      </c>
    </row>
    <row r="2027" spans="1:17" ht="15" customHeight="1" x14ac:dyDescent="0.2">
      <c r="A2027" s="3">
        <v>45097</v>
      </c>
      <c r="B2027" s="4">
        <v>20.2</v>
      </c>
      <c r="C2027" s="4">
        <v>-1.3</v>
      </c>
      <c r="D2027" s="4">
        <v>-2</v>
      </c>
      <c r="E2027" s="4">
        <v>1.1000000000000001</v>
      </c>
      <c r="F2027" s="4">
        <v>19.864000000000001</v>
      </c>
      <c r="G2027" s="4">
        <v>6.6158000000000001</v>
      </c>
      <c r="H2027" s="4">
        <v>7.5255999999999998</v>
      </c>
      <c r="I2027" s="4">
        <v>8.6446000000000005</v>
      </c>
      <c r="J2027" s="4">
        <v>56.8</v>
      </c>
      <c r="K2027" s="4">
        <v>127.26560000000001</v>
      </c>
      <c r="L2027" s="4">
        <v>134.60159999999999</v>
      </c>
      <c r="M2027" s="4">
        <v>127.0938</v>
      </c>
      <c r="N2027" s="4">
        <v>2.7888999999999999</v>
      </c>
      <c r="O2027" s="4">
        <v>2.3189000000000002</v>
      </c>
      <c r="P2027" s="4">
        <v>2.3557000000000001</v>
      </c>
      <c r="Q2027" s="4">
        <v>2.4135</v>
      </c>
    </row>
    <row r="2028" spans="1:17" ht="15" customHeight="1" x14ac:dyDescent="0.2">
      <c r="A2028" s="3">
        <v>45098</v>
      </c>
      <c r="B2028" s="4">
        <v>19.399999999999999</v>
      </c>
      <c r="C2028" s="4">
        <v>-2.2999999999999998</v>
      </c>
      <c r="D2028" s="4">
        <v>-2.8</v>
      </c>
      <c r="E2028" s="4">
        <v>0.2</v>
      </c>
      <c r="F2028" s="4">
        <v>19.868200000000002</v>
      </c>
      <c r="G2028" s="4">
        <v>6.6196000000000002</v>
      </c>
      <c r="H2028" s="4">
        <v>7.5297000000000001</v>
      </c>
      <c r="I2028" s="4">
        <v>8.6489999999999991</v>
      </c>
      <c r="J2028" s="4">
        <v>56.881999999999998</v>
      </c>
      <c r="K2028" s="4">
        <v>127.375</v>
      </c>
      <c r="L2028" s="4">
        <v>134.71879999999999</v>
      </c>
      <c r="M2028" s="4">
        <v>127.2188</v>
      </c>
      <c r="N2028" s="4">
        <v>2.7814999999999999</v>
      </c>
      <c r="O2028" s="4">
        <v>2.3071000000000002</v>
      </c>
      <c r="P2028" s="4">
        <v>2.3452000000000002</v>
      </c>
      <c r="Q2028" s="4">
        <v>2.4028</v>
      </c>
    </row>
    <row r="2029" spans="1:17" ht="15" customHeight="1" x14ac:dyDescent="0.2">
      <c r="A2029" s="3">
        <v>45099</v>
      </c>
      <c r="B2029" s="4">
        <v>19</v>
      </c>
      <c r="C2029" s="4">
        <v>-3.1</v>
      </c>
      <c r="D2029" s="4">
        <v>-3.8</v>
      </c>
      <c r="E2029" s="4">
        <v>-0.7</v>
      </c>
      <c r="F2029" s="4">
        <v>19.877700000000001</v>
      </c>
      <c r="G2029" s="4">
        <v>6.6288</v>
      </c>
      <c r="H2029" s="4">
        <v>7.5397999999999996</v>
      </c>
      <c r="I2029" s="4">
        <v>8.6593999999999998</v>
      </c>
      <c r="J2029" s="4">
        <v>56.954999999999998</v>
      </c>
      <c r="K2029" s="4">
        <v>127.5</v>
      </c>
      <c r="L2029" s="4">
        <v>134.90629999999999</v>
      </c>
      <c r="M2029" s="4">
        <v>127.4063</v>
      </c>
      <c r="N2029" s="4">
        <v>2.774</v>
      </c>
      <c r="O2029" s="4">
        <v>2.2953999999999999</v>
      </c>
      <c r="P2029" s="4">
        <v>2.3294999999999999</v>
      </c>
      <c r="Q2029" s="4">
        <v>2.3875000000000002</v>
      </c>
    </row>
    <row r="2030" spans="1:17" ht="15" customHeight="1" x14ac:dyDescent="0.2">
      <c r="A2030" s="3">
        <v>45100</v>
      </c>
      <c r="B2030" s="4">
        <v>20.7</v>
      </c>
      <c r="C2030" s="4">
        <v>-0.6</v>
      </c>
      <c r="D2030" s="4">
        <v>-1.4</v>
      </c>
      <c r="E2030" s="4">
        <v>1.9</v>
      </c>
      <c r="F2030" s="4">
        <v>19.8872</v>
      </c>
      <c r="G2030" s="4">
        <v>6.633</v>
      </c>
      <c r="H2030" s="4">
        <v>7.5452000000000004</v>
      </c>
      <c r="I2030" s="4">
        <v>8.6653000000000002</v>
      </c>
      <c r="J2030" s="4">
        <v>57.353999999999999</v>
      </c>
      <c r="K2030" s="4">
        <v>127.6563</v>
      </c>
      <c r="L2030" s="4">
        <v>135.1328</v>
      </c>
      <c r="M2030" s="4">
        <v>127.64060000000001</v>
      </c>
      <c r="N2030" s="4">
        <v>2.7389999999999999</v>
      </c>
      <c r="O2030" s="4">
        <v>2.2780999999999998</v>
      </c>
      <c r="P2030" s="4">
        <v>2.3083999999999998</v>
      </c>
      <c r="Q2030" s="4">
        <v>2.3668999999999998</v>
      </c>
    </row>
    <row r="2031" spans="1:17" ht="15" customHeight="1" x14ac:dyDescent="0.2">
      <c r="A2031" s="3">
        <v>45103</v>
      </c>
      <c r="B2031" s="4">
        <v>19.5</v>
      </c>
      <c r="C2031" s="4">
        <v>-2.2999999999999998</v>
      </c>
      <c r="D2031" s="4">
        <v>-2.5</v>
      </c>
      <c r="E2031" s="4">
        <v>0.6</v>
      </c>
      <c r="F2031" s="4">
        <v>19.888300000000001</v>
      </c>
      <c r="G2031" s="4">
        <v>6.6346999999999996</v>
      </c>
      <c r="H2031" s="4">
        <v>7.5460000000000003</v>
      </c>
      <c r="I2031" s="4">
        <v>8.6660000000000004</v>
      </c>
      <c r="J2031" s="4">
        <v>57.256999999999998</v>
      </c>
      <c r="K2031" s="4">
        <v>127.5703</v>
      </c>
      <c r="L2031" s="4">
        <v>134.98439999999999</v>
      </c>
      <c r="M2031" s="4">
        <v>127.5</v>
      </c>
      <c r="N2031" s="4">
        <v>2.7469999999999999</v>
      </c>
      <c r="O2031" s="4">
        <v>2.2890999999999999</v>
      </c>
      <c r="P2031" s="4">
        <v>2.3235999999999999</v>
      </c>
      <c r="Q2031" s="4">
        <v>2.3801000000000001</v>
      </c>
    </row>
    <row r="2032" spans="1:17" ht="15" customHeight="1" x14ac:dyDescent="0.2">
      <c r="A2032" s="3">
        <v>45104</v>
      </c>
      <c r="B2032" s="4">
        <v>19.3</v>
      </c>
      <c r="C2032" s="4">
        <v>-0.5</v>
      </c>
      <c r="D2032" s="4">
        <v>-2.5</v>
      </c>
      <c r="E2032" s="4">
        <v>0.2</v>
      </c>
      <c r="F2032" s="4">
        <v>19.885100000000001</v>
      </c>
      <c r="G2032" s="4">
        <v>6.6356000000000002</v>
      </c>
      <c r="H2032" s="4">
        <v>7.5461</v>
      </c>
      <c r="I2032" s="4">
        <v>8.6658000000000008</v>
      </c>
      <c r="J2032" s="4">
        <v>56.912999999999997</v>
      </c>
      <c r="K2032" s="4">
        <v>127.4063</v>
      </c>
      <c r="L2032" s="4">
        <v>134.78909999999999</v>
      </c>
      <c r="M2032" s="4">
        <v>127.29689999999999</v>
      </c>
      <c r="N2032" s="4">
        <v>2.7763</v>
      </c>
      <c r="O2032" s="4">
        <v>2.3092000000000001</v>
      </c>
      <c r="P2032" s="4">
        <v>2.3433999999999999</v>
      </c>
      <c r="Q2032" s="4">
        <v>2.399</v>
      </c>
    </row>
    <row r="2033" spans="1:17" ht="15" customHeight="1" x14ac:dyDescent="0.2">
      <c r="A2033" s="3">
        <v>45105</v>
      </c>
      <c r="B2033" s="4">
        <v>20.6</v>
      </c>
      <c r="C2033" s="4">
        <v>-1.2</v>
      </c>
      <c r="D2033" s="4">
        <v>-2.1</v>
      </c>
      <c r="E2033" s="4">
        <v>0.8</v>
      </c>
      <c r="F2033" s="4">
        <v>19.888100000000001</v>
      </c>
      <c r="G2033" s="4">
        <v>6.6395999999999997</v>
      </c>
      <c r="H2033" s="4">
        <v>7.5502000000000002</v>
      </c>
      <c r="I2033" s="4">
        <v>8.6699000000000002</v>
      </c>
      <c r="J2033" s="4">
        <v>56.926000000000002</v>
      </c>
      <c r="K2033" s="4">
        <v>127.5313</v>
      </c>
      <c r="L2033" s="4">
        <v>134.90629999999999</v>
      </c>
      <c r="M2033" s="4">
        <v>127.4063</v>
      </c>
      <c r="N2033" s="4">
        <v>2.7749999999999999</v>
      </c>
      <c r="O2033" s="4">
        <v>2.2955999999999999</v>
      </c>
      <c r="P2033" s="4">
        <v>2.3329</v>
      </c>
      <c r="Q2033" s="4">
        <v>2.3896999999999999</v>
      </c>
    </row>
    <row r="2034" spans="1:17" ht="15" customHeight="1" x14ac:dyDescent="0.2">
      <c r="A2034" s="3">
        <v>45106</v>
      </c>
      <c r="B2034" s="4">
        <v>22.2</v>
      </c>
      <c r="C2034" s="4">
        <v>-1.4</v>
      </c>
      <c r="D2034" s="4">
        <v>-2.1</v>
      </c>
      <c r="E2034" s="4">
        <v>0.7</v>
      </c>
      <c r="F2034" s="4">
        <v>19.880500000000001</v>
      </c>
      <c r="G2034" s="4">
        <v>6.6435000000000004</v>
      </c>
      <c r="H2034" s="4">
        <v>7.5517000000000003</v>
      </c>
      <c r="I2034" s="4">
        <v>8.67</v>
      </c>
      <c r="J2034" s="4">
        <v>56.008000000000003</v>
      </c>
      <c r="K2034" s="4">
        <v>127.1641</v>
      </c>
      <c r="L2034" s="4">
        <v>134.40629999999999</v>
      </c>
      <c r="M2034" s="4">
        <v>126.8438</v>
      </c>
      <c r="N2034" s="4">
        <v>2.8544999999999998</v>
      </c>
      <c r="O2034" s="4">
        <v>2.3412000000000002</v>
      </c>
      <c r="P2034" s="4">
        <v>2.3837999999999999</v>
      </c>
      <c r="Q2034" s="4">
        <v>2.4422999999999999</v>
      </c>
    </row>
    <row r="2035" spans="1:17" ht="15" customHeight="1" x14ac:dyDescent="0.2">
      <c r="A2035" s="3">
        <v>45107</v>
      </c>
      <c r="B2035" s="4">
        <v>24.6</v>
      </c>
      <c r="C2035" s="4">
        <v>0.1</v>
      </c>
      <c r="D2035" s="4">
        <v>-0.8</v>
      </c>
      <c r="E2035" s="4">
        <v>1.7</v>
      </c>
      <c r="F2035" s="4">
        <v>19.883600000000001</v>
      </c>
      <c r="G2035" s="4">
        <v>6.6489000000000003</v>
      </c>
      <c r="H2035" s="4">
        <v>7.5578000000000003</v>
      </c>
      <c r="I2035" s="4">
        <v>8.6769999999999996</v>
      </c>
      <c r="J2035" s="4">
        <v>56.026000000000003</v>
      </c>
      <c r="K2035" s="4">
        <v>127.42189999999999</v>
      </c>
      <c r="L2035" s="4">
        <v>134.6875</v>
      </c>
      <c r="M2035" s="4">
        <v>127.1563</v>
      </c>
      <c r="N2035" s="4">
        <v>2.8523999999999998</v>
      </c>
      <c r="O2035" s="4">
        <v>2.3121</v>
      </c>
      <c r="P2035" s="4">
        <v>2.3574000000000002</v>
      </c>
      <c r="Q2035" s="4">
        <v>2.4144999999999999</v>
      </c>
    </row>
    <row r="2036" spans="1:17" ht="15" customHeight="1" x14ac:dyDescent="0.2">
      <c r="A2036" s="3">
        <v>45110</v>
      </c>
      <c r="B2036" s="4">
        <v>22.6</v>
      </c>
      <c r="C2036" s="4">
        <v>-2.2999999999999998</v>
      </c>
      <c r="D2036" s="4">
        <v>-2.9</v>
      </c>
      <c r="E2036" s="4">
        <v>-0.6</v>
      </c>
      <c r="F2036" s="4">
        <v>19.8992</v>
      </c>
      <c r="G2036" s="4">
        <v>6.6571999999999996</v>
      </c>
      <c r="H2036" s="4">
        <v>7.5682</v>
      </c>
      <c r="I2036" s="4">
        <v>8.6891999999999996</v>
      </c>
      <c r="J2036" s="4">
        <v>56.771999999999998</v>
      </c>
      <c r="K2036" s="4">
        <v>127.9609</v>
      </c>
      <c r="L2036" s="4">
        <v>135.3125</v>
      </c>
      <c r="M2036" s="4">
        <v>127.85939999999999</v>
      </c>
      <c r="N2036" s="4">
        <v>2.7864</v>
      </c>
      <c r="O2036" s="4">
        <v>2.2505000000000002</v>
      </c>
      <c r="P2036" s="4">
        <v>2.2978000000000001</v>
      </c>
      <c r="Q2036" s="4">
        <v>2.3517000000000001</v>
      </c>
    </row>
    <row r="2037" spans="1:17" ht="15" customHeight="1" x14ac:dyDescent="0.2">
      <c r="A2037" s="3">
        <v>45111</v>
      </c>
      <c r="B2037" s="4">
        <v>24.3</v>
      </c>
      <c r="C2037" s="4">
        <v>-0.8</v>
      </c>
      <c r="D2037" s="4">
        <v>-1.5</v>
      </c>
      <c r="E2037" s="4">
        <v>1.4</v>
      </c>
      <c r="F2037" s="4">
        <v>19.8993</v>
      </c>
      <c r="G2037" s="4">
        <v>6.6599000000000004</v>
      </c>
      <c r="H2037" s="4">
        <v>7.5704000000000002</v>
      </c>
      <c r="I2037" s="4">
        <v>8.6902000000000008</v>
      </c>
      <c r="J2037" s="4">
        <v>56.619</v>
      </c>
      <c r="K2037" s="4">
        <v>127.9609</v>
      </c>
      <c r="L2037" s="4">
        <v>135.28129999999999</v>
      </c>
      <c r="M2037" s="4">
        <v>127.73439999999999</v>
      </c>
      <c r="N2037" s="4">
        <v>2.7993999999999999</v>
      </c>
      <c r="O2037" s="4">
        <v>2.2515000000000001</v>
      </c>
      <c r="P2037" s="4">
        <v>2.3016999999999999</v>
      </c>
      <c r="Q2037" s="4">
        <v>2.3635000000000002</v>
      </c>
    </row>
    <row r="2038" spans="1:17" ht="15" customHeight="1" x14ac:dyDescent="0.2">
      <c r="A2038" s="3">
        <v>45112</v>
      </c>
      <c r="B2038" s="4">
        <v>23</v>
      </c>
      <c r="C2038" s="4">
        <v>-2.1</v>
      </c>
      <c r="D2038" s="4">
        <v>-1.9</v>
      </c>
      <c r="E2038" s="4">
        <v>1.1000000000000001</v>
      </c>
      <c r="F2038" s="4">
        <v>19.903700000000001</v>
      </c>
      <c r="G2038" s="4">
        <v>6.6622000000000003</v>
      </c>
      <c r="H2038" s="4">
        <v>7.5719000000000003</v>
      </c>
      <c r="I2038" s="4">
        <v>8.6917000000000009</v>
      </c>
      <c r="J2038" s="4">
        <v>56.718000000000004</v>
      </c>
      <c r="K2038" s="4">
        <v>127.9375</v>
      </c>
      <c r="L2038" s="4">
        <v>135.1953</v>
      </c>
      <c r="M2038" s="4">
        <v>127.6563</v>
      </c>
      <c r="N2038" s="4">
        <v>2.7905000000000002</v>
      </c>
      <c r="O2038" s="4">
        <v>2.2551000000000001</v>
      </c>
      <c r="P2038" s="4">
        <v>2.3108</v>
      </c>
      <c r="Q2038" s="4">
        <v>2.3711000000000002</v>
      </c>
    </row>
    <row r="2039" spans="1:17" ht="15" customHeight="1" x14ac:dyDescent="0.2">
      <c r="A2039" s="3">
        <v>45113</v>
      </c>
      <c r="B2039" s="4">
        <v>22.9</v>
      </c>
      <c r="C2039" s="4">
        <v>-2.1</v>
      </c>
      <c r="D2039" s="4">
        <v>-2.1</v>
      </c>
      <c r="E2039" s="4">
        <v>0.9</v>
      </c>
      <c r="F2039" s="4">
        <v>19.915199999999999</v>
      </c>
      <c r="G2039" s="4">
        <v>6.6721000000000004</v>
      </c>
      <c r="H2039" s="4">
        <v>7.5826000000000002</v>
      </c>
      <c r="I2039" s="4">
        <v>8.7027999999999999</v>
      </c>
      <c r="J2039" s="4">
        <v>56.911000000000001</v>
      </c>
      <c r="K2039" s="4">
        <v>128.125</v>
      </c>
      <c r="L2039" s="4">
        <v>135.4297</v>
      </c>
      <c r="M2039" s="4">
        <v>127.89060000000001</v>
      </c>
      <c r="N2039" s="4">
        <v>2.7725</v>
      </c>
      <c r="O2039" s="4">
        <v>2.2364000000000002</v>
      </c>
      <c r="P2039" s="4">
        <v>2.2907000000000002</v>
      </c>
      <c r="Q2039" s="4">
        <v>2.3517000000000001</v>
      </c>
    </row>
    <row r="2040" spans="1:17" ht="15" customHeight="1" x14ac:dyDescent="0.2">
      <c r="A2040" s="3">
        <v>45114</v>
      </c>
      <c r="B2040" s="4">
        <v>22.8</v>
      </c>
      <c r="C2040" s="4">
        <v>-2</v>
      </c>
      <c r="D2040" s="4">
        <v>-2</v>
      </c>
      <c r="E2040" s="4">
        <v>1</v>
      </c>
      <c r="F2040" s="4">
        <v>19.917999999999999</v>
      </c>
      <c r="G2040" s="4">
        <v>6.6746999999999996</v>
      </c>
      <c r="H2040" s="4">
        <v>7.5852000000000004</v>
      </c>
      <c r="I2040" s="4">
        <v>8.7053999999999991</v>
      </c>
      <c r="J2040" s="4">
        <v>56.911000000000001</v>
      </c>
      <c r="K2040" s="4">
        <v>128.125</v>
      </c>
      <c r="L2040" s="4">
        <v>135.4297</v>
      </c>
      <c r="M2040" s="4">
        <v>127.89060000000001</v>
      </c>
      <c r="N2040" s="4">
        <v>2.7721</v>
      </c>
      <c r="O2040" s="4">
        <v>2.2372999999999998</v>
      </c>
      <c r="P2040" s="4">
        <v>2.2915999999999999</v>
      </c>
      <c r="Q2040" s="4">
        <v>2.3523000000000001</v>
      </c>
    </row>
    <row r="2041" spans="1:17" ht="15" customHeight="1" x14ac:dyDescent="0.2">
      <c r="A2041" s="3">
        <v>45117</v>
      </c>
      <c r="B2041" s="4">
        <v>21.7</v>
      </c>
      <c r="C2041" s="4">
        <v>-3.1</v>
      </c>
      <c r="D2041" s="4">
        <v>-3</v>
      </c>
      <c r="E2041" s="4">
        <v>0.4</v>
      </c>
      <c r="F2041" s="4">
        <v>19.917400000000001</v>
      </c>
      <c r="G2041" s="4">
        <v>6.6741000000000001</v>
      </c>
      <c r="H2041" s="4">
        <v>7.5839999999999996</v>
      </c>
      <c r="I2041" s="4">
        <v>8.7030999999999992</v>
      </c>
      <c r="J2041" s="4">
        <v>56.719000000000001</v>
      </c>
      <c r="K2041" s="4">
        <v>127.8203</v>
      </c>
      <c r="L2041" s="4">
        <v>135.1172</v>
      </c>
      <c r="M2041" s="4">
        <v>127.5313</v>
      </c>
      <c r="N2041" s="4">
        <v>2.7885</v>
      </c>
      <c r="O2041" s="4">
        <v>2.2734999999999999</v>
      </c>
      <c r="P2041" s="4">
        <v>2.3224999999999998</v>
      </c>
      <c r="Q2041" s="4">
        <v>2.3852000000000002</v>
      </c>
    </row>
    <row r="2042" spans="1:17" ht="15" customHeight="1" x14ac:dyDescent="0.2">
      <c r="A2042" s="3">
        <v>45118</v>
      </c>
      <c r="B2042" s="4">
        <v>21.5</v>
      </c>
      <c r="C2042" s="4">
        <v>-2.9</v>
      </c>
      <c r="D2042" s="4">
        <v>-2.9</v>
      </c>
      <c r="E2042" s="4">
        <v>0.5</v>
      </c>
      <c r="F2042" s="4">
        <v>19.916699999999999</v>
      </c>
      <c r="G2042" s="4">
        <v>6.6763000000000003</v>
      </c>
      <c r="H2042" s="4">
        <v>7.5854999999999997</v>
      </c>
      <c r="I2042" s="4">
        <v>8.7042000000000002</v>
      </c>
      <c r="J2042" s="4">
        <v>56.52</v>
      </c>
      <c r="K2042" s="4">
        <v>127.7813</v>
      </c>
      <c r="L2042" s="4">
        <v>135.03129999999999</v>
      </c>
      <c r="M2042" s="4">
        <v>127.42189999999999</v>
      </c>
      <c r="N2042" s="4">
        <v>2.8054999999999999</v>
      </c>
      <c r="O2042" s="4">
        <v>2.2789999999999999</v>
      </c>
      <c r="P2042" s="4">
        <v>2.3315999999999999</v>
      </c>
      <c r="Q2042" s="4">
        <v>2.3956</v>
      </c>
    </row>
    <row r="2043" spans="1:17" ht="15" customHeight="1" x14ac:dyDescent="0.2">
      <c r="A2043" s="3">
        <v>45119</v>
      </c>
      <c r="B2043" s="4">
        <v>22.1</v>
      </c>
      <c r="C2043" s="4">
        <v>-3.5</v>
      </c>
      <c r="D2043" s="4">
        <v>-3.8</v>
      </c>
      <c r="E2043" s="4">
        <v>-0.6</v>
      </c>
      <c r="F2043" s="4">
        <v>19.9194</v>
      </c>
      <c r="G2043" s="4">
        <v>6.6816000000000004</v>
      </c>
      <c r="H2043" s="4">
        <v>7.5915999999999997</v>
      </c>
      <c r="I2043" s="4">
        <v>8.7109000000000005</v>
      </c>
      <c r="J2043" s="4">
        <v>56.515999999999998</v>
      </c>
      <c r="K2043" s="4">
        <v>128.03129999999999</v>
      </c>
      <c r="L2043" s="4">
        <v>135.3125</v>
      </c>
      <c r="M2043" s="4">
        <v>127.7188</v>
      </c>
      <c r="N2043" s="4">
        <v>2.8054999999999999</v>
      </c>
      <c r="O2043" s="4">
        <v>2.2509999999999999</v>
      </c>
      <c r="P2043" s="4">
        <v>2.3054000000000001</v>
      </c>
      <c r="Q2043" s="4">
        <v>2.3694000000000002</v>
      </c>
    </row>
    <row r="2044" spans="1:17" ht="15" customHeight="1" x14ac:dyDescent="0.2">
      <c r="A2044" s="3">
        <v>45120</v>
      </c>
      <c r="B2044" s="4">
        <v>25.4</v>
      </c>
      <c r="C2044" s="4">
        <v>-1.6</v>
      </c>
      <c r="D2044" s="4">
        <v>-1.9</v>
      </c>
      <c r="E2044" s="4">
        <v>0.8</v>
      </c>
      <c r="F2044" s="4">
        <v>19.919</v>
      </c>
      <c r="G2044" s="4">
        <v>6.6874000000000002</v>
      </c>
      <c r="H2044" s="4">
        <v>7.5963000000000003</v>
      </c>
      <c r="I2044" s="4">
        <v>8.7157999999999998</v>
      </c>
      <c r="J2044" s="4">
        <v>56.014000000000003</v>
      </c>
      <c r="K2044" s="4">
        <v>127.8438</v>
      </c>
      <c r="L2044" s="4">
        <v>135.0625</v>
      </c>
      <c r="M2044" s="4">
        <v>127.5</v>
      </c>
      <c r="N2044" s="4">
        <v>2.8485999999999998</v>
      </c>
      <c r="O2044" s="4">
        <v>2.2755999999999998</v>
      </c>
      <c r="P2044" s="4">
        <v>2.3319000000000001</v>
      </c>
      <c r="Q2044" s="4">
        <v>2.3908</v>
      </c>
    </row>
    <row r="2045" spans="1:17" ht="15" customHeight="1" x14ac:dyDescent="0.2">
      <c r="A2045" s="3">
        <v>45121</v>
      </c>
      <c r="B2045" s="4">
        <v>22.8</v>
      </c>
      <c r="C2045" s="4">
        <v>-3.4</v>
      </c>
      <c r="D2045" s="4">
        <v>-4.3</v>
      </c>
      <c r="E2045" s="4">
        <v>-1.6</v>
      </c>
      <c r="F2045" s="4">
        <v>19.931699999999999</v>
      </c>
      <c r="G2045" s="4">
        <v>6.6940999999999997</v>
      </c>
      <c r="H2045" s="4">
        <v>7.6054000000000004</v>
      </c>
      <c r="I2045" s="4">
        <v>8.7261000000000006</v>
      </c>
      <c r="J2045" s="4">
        <v>56.595999999999997</v>
      </c>
      <c r="K2045" s="4">
        <v>128.22659999999999</v>
      </c>
      <c r="L2045" s="4">
        <v>135.58590000000001</v>
      </c>
      <c r="M2045" s="4">
        <v>128.0625</v>
      </c>
      <c r="N2045" s="4">
        <v>2.7968999999999999</v>
      </c>
      <c r="O2045" s="4">
        <v>2.2324000000000002</v>
      </c>
      <c r="P2045" s="4">
        <v>2.2825000000000002</v>
      </c>
      <c r="Q2045" s="4">
        <v>2.3409</v>
      </c>
    </row>
    <row r="2046" spans="1:17" ht="15" customHeight="1" x14ac:dyDescent="0.2">
      <c r="A2046" s="3">
        <v>45124</v>
      </c>
      <c r="B2046" s="4">
        <v>23.7</v>
      </c>
      <c r="C2046" s="4">
        <v>-3.5</v>
      </c>
      <c r="D2046" s="4">
        <v>-3.9</v>
      </c>
      <c r="E2046" s="4">
        <v>-1.3</v>
      </c>
      <c r="F2046" s="4">
        <v>19.9223</v>
      </c>
      <c r="G2046" s="4">
        <v>6.6929999999999996</v>
      </c>
      <c r="H2046" s="4">
        <v>7.6017999999999999</v>
      </c>
      <c r="I2046" s="4">
        <v>8.7212999999999994</v>
      </c>
      <c r="J2046" s="4">
        <v>55.892000000000003</v>
      </c>
      <c r="K2046" s="4">
        <v>127.875</v>
      </c>
      <c r="L2046" s="4">
        <v>135.08590000000001</v>
      </c>
      <c r="M2046" s="4">
        <v>127.51560000000001</v>
      </c>
      <c r="N2046" s="4">
        <v>2.8584999999999998</v>
      </c>
      <c r="O2046" s="4">
        <v>2.2738999999999998</v>
      </c>
      <c r="P2046" s="4">
        <v>2.3313999999999999</v>
      </c>
      <c r="Q2046" s="4">
        <v>2.3904999999999998</v>
      </c>
    </row>
    <row r="2047" spans="1:17" ht="15" customHeight="1" x14ac:dyDescent="0.2">
      <c r="A2047" s="3">
        <v>45125</v>
      </c>
      <c r="B2047" s="4">
        <v>23.6</v>
      </c>
      <c r="C2047" s="4">
        <v>-2.1</v>
      </c>
      <c r="D2047" s="4">
        <v>-2.8</v>
      </c>
      <c r="E2047" s="4">
        <v>-0.3</v>
      </c>
      <c r="F2047" s="4">
        <v>19.920400000000001</v>
      </c>
      <c r="G2047" s="4">
        <v>6.6928000000000001</v>
      </c>
      <c r="H2047" s="4">
        <v>7.6006</v>
      </c>
      <c r="I2047" s="4">
        <v>8.5431000000000008</v>
      </c>
      <c r="J2047" s="4">
        <v>55.622999999999998</v>
      </c>
      <c r="K2047" s="4">
        <v>127.6172</v>
      </c>
      <c r="L2047" s="4">
        <v>134.78129999999999</v>
      </c>
      <c r="M2047" s="4">
        <v>127.1875</v>
      </c>
      <c r="N2047" s="4">
        <v>2.8820000000000001</v>
      </c>
      <c r="O2047" s="4">
        <v>2.3047</v>
      </c>
      <c r="P2047" s="4">
        <v>2.3614999999999999</v>
      </c>
      <c r="Q2047" s="4">
        <v>2.4205000000000001</v>
      </c>
    </row>
    <row r="2048" spans="1:17" ht="15" customHeight="1" x14ac:dyDescent="0.2">
      <c r="A2048" s="3">
        <v>45126</v>
      </c>
      <c r="B2048" s="4">
        <v>25.4</v>
      </c>
      <c r="C2048" s="4">
        <v>-2.2000000000000002</v>
      </c>
      <c r="D2048" s="4">
        <v>-3.2</v>
      </c>
      <c r="E2048" s="4">
        <v>-0.9</v>
      </c>
      <c r="F2048" s="4">
        <v>19.918299999999999</v>
      </c>
      <c r="G2048" s="4">
        <v>6.6962000000000002</v>
      </c>
      <c r="H2048" s="4">
        <v>7.6039000000000003</v>
      </c>
      <c r="I2048" s="4">
        <v>8.5466999999999995</v>
      </c>
      <c r="J2048" s="4">
        <v>55.35</v>
      </c>
      <c r="K2048" s="4">
        <v>127.6875</v>
      </c>
      <c r="L2048" s="4">
        <v>134.84379999999999</v>
      </c>
      <c r="M2048" s="4">
        <v>127.25</v>
      </c>
      <c r="N2048" s="4">
        <v>2.9060000000000001</v>
      </c>
      <c r="O2048" s="4">
        <v>2.2974999999999999</v>
      </c>
      <c r="P2048" s="4">
        <v>2.3563000000000001</v>
      </c>
      <c r="Q2048" s="4">
        <v>2.4154</v>
      </c>
    </row>
    <row r="2049" spans="1:17" ht="15" customHeight="1" x14ac:dyDescent="0.2">
      <c r="A2049" s="3">
        <v>45127</v>
      </c>
      <c r="B2049" s="4">
        <v>24.1</v>
      </c>
      <c r="C2049" s="4">
        <v>-1.8</v>
      </c>
      <c r="D2049" s="4">
        <v>-2.8</v>
      </c>
      <c r="E2049" s="4">
        <v>-0.5</v>
      </c>
      <c r="F2049" s="4">
        <v>19.942799999999998</v>
      </c>
      <c r="G2049" s="4">
        <v>6.71</v>
      </c>
      <c r="H2049" s="4">
        <v>7.6203000000000003</v>
      </c>
      <c r="I2049" s="4">
        <v>8.5655999999999999</v>
      </c>
      <c r="J2049" s="4">
        <v>56.284999999999997</v>
      </c>
      <c r="K2049" s="4">
        <v>128.2422</v>
      </c>
      <c r="L2049" s="4">
        <v>135.53129999999999</v>
      </c>
      <c r="M2049" s="4">
        <v>128</v>
      </c>
      <c r="N2049" s="4">
        <v>2.8218999999999999</v>
      </c>
      <c r="O2049" s="4">
        <v>2.2364000000000002</v>
      </c>
      <c r="P2049" s="4">
        <v>2.2928000000000002</v>
      </c>
      <c r="Q2049" s="4">
        <v>2.3496999999999999</v>
      </c>
    </row>
    <row r="2050" spans="1:17" ht="15" customHeight="1" x14ac:dyDescent="0.2">
      <c r="A2050" s="3">
        <v>45128</v>
      </c>
      <c r="B2050" s="4">
        <v>22.8</v>
      </c>
      <c r="C2050" s="4">
        <v>-2.2999999999999998</v>
      </c>
      <c r="D2050" s="4">
        <v>-3.7</v>
      </c>
      <c r="E2050" s="4">
        <v>-1.3</v>
      </c>
      <c r="F2050" s="4">
        <v>19.950900000000001</v>
      </c>
      <c r="G2050" s="4">
        <v>6.7138999999999998</v>
      </c>
      <c r="H2050" s="4">
        <v>7.625</v>
      </c>
      <c r="I2050" s="4">
        <v>8.5707000000000004</v>
      </c>
      <c r="J2050" s="4">
        <v>56.594000000000001</v>
      </c>
      <c r="K2050" s="4">
        <v>128.3672</v>
      </c>
      <c r="L2050" s="4">
        <v>135.70310000000001</v>
      </c>
      <c r="M2050" s="4">
        <v>128.17189999999999</v>
      </c>
      <c r="N2050" s="4">
        <v>2.7946</v>
      </c>
      <c r="O2050" s="4">
        <v>2.2229999999999999</v>
      </c>
      <c r="P2050" s="4">
        <v>2.2772000000000001</v>
      </c>
      <c r="Q2050" s="4">
        <v>2.3348</v>
      </c>
    </row>
    <row r="2051" spans="1:17" ht="15" customHeight="1" x14ac:dyDescent="0.2">
      <c r="A2051" s="3">
        <v>45131</v>
      </c>
      <c r="B2051" s="4">
        <v>23.2</v>
      </c>
      <c r="C2051" s="4">
        <v>-2.5</v>
      </c>
      <c r="D2051" s="4">
        <v>-3.8</v>
      </c>
      <c r="E2051" s="4">
        <v>-1.6</v>
      </c>
      <c r="F2051" s="4">
        <v>19.956</v>
      </c>
      <c r="G2051" s="4">
        <v>6.7186000000000003</v>
      </c>
      <c r="H2051" s="4">
        <v>7.6300999999999997</v>
      </c>
      <c r="I2051" s="4">
        <v>8.5768000000000004</v>
      </c>
      <c r="J2051" s="4">
        <v>56.734000000000002</v>
      </c>
      <c r="K2051" s="4">
        <v>128.5625</v>
      </c>
      <c r="L2051" s="4">
        <v>135.90629999999999</v>
      </c>
      <c r="M2051" s="4">
        <v>128.40629999999999</v>
      </c>
      <c r="N2051" s="4">
        <v>2.7820999999999998</v>
      </c>
      <c r="O2051" s="4">
        <v>2.2016</v>
      </c>
      <c r="P2051" s="4">
        <v>2.2585999999999999</v>
      </c>
      <c r="Q2051" s="4">
        <v>2.3144999999999998</v>
      </c>
    </row>
    <row r="2052" spans="1:17" ht="15" customHeight="1" x14ac:dyDescent="0.2">
      <c r="A2052" s="3">
        <v>45132</v>
      </c>
      <c r="B2052" s="4">
        <v>23.2</v>
      </c>
      <c r="C2052" s="4">
        <v>-3</v>
      </c>
      <c r="D2052" s="4">
        <v>-4.8</v>
      </c>
      <c r="E2052" s="4">
        <v>-2.4</v>
      </c>
      <c r="F2052" s="4">
        <v>19.954699999999999</v>
      </c>
      <c r="G2052" s="4">
        <v>6.7209000000000003</v>
      </c>
      <c r="H2052" s="4">
        <v>7.6325000000000003</v>
      </c>
      <c r="I2052" s="4">
        <v>8.5785</v>
      </c>
      <c r="J2052" s="4">
        <v>56.494</v>
      </c>
      <c r="K2052" s="4">
        <v>128.53129999999999</v>
      </c>
      <c r="L2052" s="4">
        <v>135.89060000000001</v>
      </c>
      <c r="M2052" s="4">
        <v>128.34379999999999</v>
      </c>
      <c r="N2052" s="4">
        <v>2.8027000000000002</v>
      </c>
      <c r="O2052" s="4">
        <v>2.2061000000000002</v>
      </c>
      <c r="P2052" s="4">
        <v>2.2610000000000001</v>
      </c>
      <c r="Q2052" s="4">
        <v>2.3206000000000002</v>
      </c>
    </row>
    <row r="2053" spans="1:17" ht="15" customHeight="1" x14ac:dyDescent="0.2">
      <c r="A2053" s="3">
        <v>45133</v>
      </c>
      <c r="B2053" s="4">
        <v>22.3</v>
      </c>
      <c r="C2053" s="4">
        <v>-4.2</v>
      </c>
      <c r="D2053" s="4">
        <v>-5.7</v>
      </c>
      <c r="E2053" s="4">
        <v>-3.5</v>
      </c>
      <c r="F2053" s="4">
        <v>19.9543</v>
      </c>
      <c r="G2053" s="4">
        <v>6.7224000000000004</v>
      </c>
      <c r="H2053" s="4">
        <v>7.6334</v>
      </c>
      <c r="I2053" s="4">
        <v>8.5792999999999999</v>
      </c>
      <c r="J2053" s="4">
        <v>56.313000000000002</v>
      </c>
      <c r="K2053" s="4">
        <v>128.4297</v>
      </c>
      <c r="L2053" s="4">
        <v>135.75</v>
      </c>
      <c r="M2053" s="4">
        <v>128.21879999999999</v>
      </c>
      <c r="N2053" s="4">
        <v>2.8178999999999998</v>
      </c>
      <c r="O2053" s="4">
        <v>2.2187999999999999</v>
      </c>
      <c r="P2053" s="4">
        <v>2.2751999999999999</v>
      </c>
      <c r="Q2053" s="4">
        <v>2.3321999999999998</v>
      </c>
    </row>
    <row r="2054" spans="1:17" ht="15" customHeight="1" x14ac:dyDescent="0.2">
      <c r="A2054" s="3">
        <v>45134</v>
      </c>
      <c r="B2054" s="4">
        <v>23</v>
      </c>
      <c r="C2054" s="4">
        <v>-3.1</v>
      </c>
      <c r="D2054" s="4">
        <v>-4.7</v>
      </c>
      <c r="E2054" s="4">
        <v>-2.2999999999999998</v>
      </c>
      <c r="F2054" s="4">
        <v>19.959399999999999</v>
      </c>
      <c r="G2054" s="4">
        <v>6.7290000000000001</v>
      </c>
      <c r="H2054" s="4">
        <v>7.6394000000000002</v>
      </c>
      <c r="I2054" s="4">
        <v>8.5844000000000005</v>
      </c>
      <c r="J2054" s="4">
        <v>56.134999999999998</v>
      </c>
      <c r="K2054" s="4">
        <v>128.3125</v>
      </c>
      <c r="L2054" s="4">
        <v>135.60939999999999</v>
      </c>
      <c r="M2054" s="4">
        <v>128.03129999999999</v>
      </c>
      <c r="N2054" s="4">
        <v>2.8323999999999998</v>
      </c>
      <c r="O2054" s="4">
        <v>2.2351000000000001</v>
      </c>
      <c r="P2054" s="4">
        <v>2.2911999999999999</v>
      </c>
      <c r="Q2054" s="4">
        <v>2.3506</v>
      </c>
    </row>
    <row r="2055" spans="1:17" ht="15" customHeight="1" x14ac:dyDescent="0.2">
      <c r="A2055" s="3">
        <v>45135</v>
      </c>
      <c r="B2055" s="4">
        <v>23.5</v>
      </c>
      <c r="C2055" s="4">
        <v>-3.6</v>
      </c>
      <c r="D2055" s="4">
        <v>-5.0999999999999996</v>
      </c>
      <c r="E2055" s="4">
        <v>-2.8</v>
      </c>
      <c r="F2055" s="4">
        <v>19.955400000000001</v>
      </c>
      <c r="G2055" s="4">
        <v>6.7297000000000002</v>
      </c>
      <c r="H2055" s="4">
        <v>7.6391</v>
      </c>
      <c r="I2055" s="4">
        <v>8.5832999999999995</v>
      </c>
      <c r="J2055" s="4">
        <v>55.746000000000002</v>
      </c>
      <c r="K2055" s="4">
        <v>128.125</v>
      </c>
      <c r="L2055" s="4">
        <v>135.375</v>
      </c>
      <c r="M2055" s="4">
        <v>127.7813</v>
      </c>
      <c r="N2055" s="4">
        <v>2.8666</v>
      </c>
      <c r="O2055" s="4">
        <v>2.2576000000000001</v>
      </c>
      <c r="P2055" s="4">
        <v>2.3144</v>
      </c>
      <c r="Q2055" s="4">
        <v>2.3734000000000002</v>
      </c>
    </row>
    <row r="2056" spans="1:17" ht="15" customHeight="1" x14ac:dyDescent="0.2">
      <c r="A2056" s="3">
        <v>45138</v>
      </c>
      <c r="B2056" s="4">
        <v>25.1</v>
      </c>
      <c r="C2056" s="4">
        <v>-3</v>
      </c>
      <c r="D2056" s="4">
        <v>-4.9000000000000004</v>
      </c>
      <c r="E2056" s="4">
        <v>-2.2000000000000002</v>
      </c>
      <c r="F2056" s="4">
        <v>19.953399999999998</v>
      </c>
      <c r="G2056" s="4">
        <v>6.7320000000000002</v>
      </c>
      <c r="H2056" s="4">
        <v>7.6414999999999997</v>
      </c>
      <c r="I2056" s="4">
        <v>8.5850000000000009</v>
      </c>
      <c r="J2056" s="4">
        <v>55.476999999999997</v>
      </c>
      <c r="K2056" s="4">
        <v>128.09379999999999</v>
      </c>
      <c r="L2056" s="4">
        <v>135.35939999999999</v>
      </c>
      <c r="M2056" s="4">
        <v>127.7188</v>
      </c>
      <c r="N2056" s="4">
        <v>2.89</v>
      </c>
      <c r="O2056" s="4">
        <v>2.2621000000000002</v>
      </c>
      <c r="P2056" s="4">
        <v>2.3168000000000002</v>
      </c>
      <c r="Q2056" s="4">
        <v>2.3795000000000002</v>
      </c>
    </row>
    <row r="2057" spans="1:17" ht="15" customHeight="1" x14ac:dyDescent="0.2">
      <c r="A2057" s="3">
        <v>45139</v>
      </c>
      <c r="B2057" s="4">
        <v>26</v>
      </c>
      <c r="C2057" s="4">
        <v>-3.1</v>
      </c>
      <c r="D2057" s="4">
        <v>-5.0999999999999996</v>
      </c>
      <c r="E2057" s="4">
        <v>-1.9</v>
      </c>
      <c r="F2057" s="4">
        <v>19.9543</v>
      </c>
      <c r="G2057" s="4">
        <v>6.7356999999999996</v>
      </c>
      <c r="H2057" s="4">
        <v>7.6452999999999998</v>
      </c>
      <c r="I2057" s="4">
        <v>8.5881000000000007</v>
      </c>
      <c r="J2057" s="4">
        <v>55.372</v>
      </c>
      <c r="K2057" s="4">
        <v>128.1953</v>
      </c>
      <c r="L2057" s="4">
        <v>135.45310000000001</v>
      </c>
      <c r="M2057" s="4">
        <v>127.75</v>
      </c>
      <c r="N2057" s="4">
        <v>2.899</v>
      </c>
      <c r="O2057" s="4">
        <v>2.2513999999999998</v>
      </c>
      <c r="P2057" s="4">
        <v>2.3086000000000002</v>
      </c>
      <c r="Q2057" s="4">
        <v>2.3773</v>
      </c>
    </row>
    <row r="2058" spans="1:17" ht="15" customHeight="1" x14ac:dyDescent="0.2">
      <c r="A2058" s="3">
        <v>45140</v>
      </c>
      <c r="B2058" s="4">
        <v>25.4</v>
      </c>
      <c r="C2058" s="4">
        <v>-4.7</v>
      </c>
      <c r="D2058" s="4">
        <v>-6.4</v>
      </c>
      <c r="E2058" s="4">
        <v>-3.5</v>
      </c>
      <c r="F2058" s="4">
        <v>19.946899999999999</v>
      </c>
      <c r="G2058" s="4">
        <v>6.7344999999999997</v>
      </c>
      <c r="H2058" s="4">
        <v>7.6422999999999996</v>
      </c>
      <c r="I2058" s="4">
        <v>8.5838000000000001</v>
      </c>
      <c r="J2058" s="4">
        <v>54.798999999999999</v>
      </c>
      <c r="K2058" s="4">
        <v>127.8438</v>
      </c>
      <c r="L2058" s="4">
        <v>135</v>
      </c>
      <c r="M2058" s="4">
        <v>127.2813</v>
      </c>
      <c r="N2058" s="4">
        <v>2.9499</v>
      </c>
      <c r="O2058" s="4">
        <v>2.2927</v>
      </c>
      <c r="P2058" s="4">
        <v>2.3529</v>
      </c>
      <c r="Q2058" s="4">
        <v>2.4198</v>
      </c>
    </row>
    <row r="2059" spans="1:17" ht="15" customHeight="1" x14ac:dyDescent="0.2">
      <c r="A2059" s="3">
        <v>45141</v>
      </c>
      <c r="B2059" s="4">
        <v>27.1</v>
      </c>
      <c r="C2059" s="4">
        <v>-2.2000000000000002</v>
      </c>
      <c r="D2059" s="4">
        <v>-4.3</v>
      </c>
      <c r="E2059" s="4">
        <v>-1.4</v>
      </c>
      <c r="F2059" s="4">
        <v>19.9467</v>
      </c>
      <c r="G2059" s="4">
        <v>6.7382</v>
      </c>
      <c r="H2059" s="4">
        <v>7.6441999999999997</v>
      </c>
      <c r="I2059" s="4">
        <v>8.5843000000000007</v>
      </c>
      <c r="J2059" s="4">
        <v>54.322000000000003</v>
      </c>
      <c r="K2059" s="4">
        <v>127.45310000000001</v>
      </c>
      <c r="L2059" s="4">
        <v>134.53129999999999</v>
      </c>
      <c r="M2059" s="4">
        <v>126.7813</v>
      </c>
      <c r="N2059" s="4">
        <v>2.9921000000000002</v>
      </c>
      <c r="O2059" s="4">
        <v>2.3405999999999998</v>
      </c>
      <c r="P2059" s="4">
        <v>2.4003999999999999</v>
      </c>
      <c r="Q2059" s="4">
        <v>2.4664000000000001</v>
      </c>
    </row>
    <row r="2060" spans="1:17" ht="15" customHeight="1" x14ac:dyDescent="0.2">
      <c r="A2060" s="3">
        <v>45142</v>
      </c>
      <c r="B2060" s="4">
        <v>24.9</v>
      </c>
      <c r="C2060" s="4">
        <v>-3.8</v>
      </c>
      <c r="D2060" s="4">
        <v>-5.8</v>
      </c>
      <c r="E2060" s="4">
        <v>-3.1</v>
      </c>
      <c r="F2060" s="4">
        <v>19.954999999999998</v>
      </c>
      <c r="G2060" s="4">
        <v>6.7432999999999996</v>
      </c>
      <c r="H2060" s="4">
        <v>7.6501000000000001</v>
      </c>
      <c r="I2060" s="4">
        <v>8.5913000000000004</v>
      </c>
      <c r="J2060" s="4">
        <v>54.637</v>
      </c>
      <c r="K2060" s="4">
        <v>127.6875</v>
      </c>
      <c r="L2060" s="4">
        <v>134.79689999999999</v>
      </c>
      <c r="M2060" s="4">
        <v>127.07810000000001</v>
      </c>
      <c r="N2060" s="4">
        <v>2.9628999999999999</v>
      </c>
      <c r="O2060" s="4">
        <v>2.3144999999999998</v>
      </c>
      <c r="P2060" s="4">
        <v>2.3757000000000001</v>
      </c>
      <c r="Q2060" s="4">
        <v>2.4401000000000002</v>
      </c>
    </row>
    <row r="2061" spans="1:17" ht="15" customHeight="1" x14ac:dyDescent="0.2">
      <c r="A2061" s="3">
        <v>45145</v>
      </c>
      <c r="B2061" s="4">
        <v>26.8</v>
      </c>
      <c r="C2061" s="4">
        <v>-1.4</v>
      </c>
      <c r="D2061" s="4">
        <v>-3.3</v>
      </c>
      <c r="E2061" s="4">
        <v>-0.5</v>
      </c>
      <c r="F2061" s="4">
        <v>19.960799999999999</v>
      </c>
      <c r="G2061" s="4">
        <v>6.7473000000000001</v>
      </c>
      <c r="H2061" s="4">
        <v>7.6544999999999996</v>
      </c>
      <c r="I2061" s="4">
        <v>8.5960000000000001</v>
      </c>
      <c r="J2061" s="4">
        <v>54.81</v>
      </c>
      <c r="K2061" s="4">
        <v>127.8125</v>
      </c>
      <c r="L2061" s="4">
        <v>134.9375</v>
      </c>
      <c r="M2061" s="4">
        <v>127.2188</v>
      </c>
      <c r="N2061" s="4">
        <v>2.9470000000000001</v>
      </c>
      <c r="O2061" s="4">
        <v>2.3010999999999999</v>
      </c>
      <c r="P2061" s="4">
        <v>2.363</v>
      </c>
      <c r="Q2061" s="4">
        <v>2.4279999999999999</v>
      </c>
    </row>
    <row r="2062" spans="1:17" ht="15" customHeight="1" x14ac:dyDescent="0.2">
      <c r="A2062" s="3">
        <v>45146</v>
      </c>
      <c r="B2062" s="4">
        <v>25.2</v>
      </c>
      <c r="C2062" s="4">
        <v>-3.8</v>
      </c>
      <c r="D2062" s="4">
        <v>-5.2</v>
      </c>
      <c r="E2062" s="4">
        <v>-2.4</v>
      </c>
      <c r="F2062" s="4">
        <v>19.973099999999999</v>
      </c>
      <c r="G2062" s="4">
        <v>6.7545999999999999</v>
      </c>
      <c r="H2062" s="4">
        <v>7.6637000000000004</v>
      </c>
      <c r="I2062" s="4">
        <v>8.6068999999999996</v>
      </c>
      <c r="J2062" s="4">
        <v>55.347000000000001</v>
      </c>
      <c r="K2062" s="4">
        <v>128.25</v>
      </c>
      <c r="L2062" s="4">
        <v>135.46879999999999</v>
      </c>
      <c r="M2062" s="4">
        <v>127.7813</v>
      </c>
      <c r="N2062" s="4">
        <v>2.8984000000000001</v>
      </c>
      <c r="O2062" s="4">
        <v>2.2519</v>
      </c>
      <c r="P2062" s="4">
        <v>2.3129</v>
      </c>
      <c r="Q2062" s="4">
        <v>2.3780999999999999</v>
      </c>
    </row>
    <row r="2063" spans="1:17" ht="15" customHeight="1" x14ac:dyDescent="0.2">
      <c r="A2063" s="3">
        <v>45147</v>
      </c>
      <c r="B2063" s="4">
        <v>25.5</v>
      </c>
      <c r="C2063" s="4">
        <v>-2.9</v>
      </c>
      <c r="D2063" s="4">
        <v>-4.5999999999999996</v>
      </c>
      <c r="E2063" s="4">
        <v>-1.6</v>
      </c>
      <c r="F2063" s="4">
        <v>19.974</v>
      </c>
      <c r="G2063" s="4">
        <v>6.7558999999999996</v>
      </c>
      <c r="H2063" s="4">
        <v>7.6646999999999998</v>
      </c>
      <c r="I2063" s="4">
        <v>8.6073000000000004</v>
      </c>
      <c r="J2063" s="4">
        <v>55.247</v>
      </c>
      <c r="K2063" s="4">
        <v>128.125</v>
      </c>
      <c r="L2063" s="4">
        <v>135.34379999999999</v>
      </c>
      <c r="M2063" s="4">
        <v>127.625</v>
      </c>
      <c r="N2063" s="4">
        <v>2.907</v>
      </c>
      <c r="O2063" s="4">
        <v>2.2671000000000001</v>
      </c>
      <c r="P2063" s="4">
        <v>2.3256999999999999</v>
      </c>
      <c r="Q2063" s="4">
        <v>2.3925999999999998</v>
      </c>
    </row>
    <row r="2064" spans="1:17" ht="15" customHeight="1" x14ac:dyDescent="0.2">
      <c r="A2064" s="3">
        <v>45148</v>
      </c>
      <c r="B2064" s="4">
        <v>25.7</v>
      </c>
      <c r="C2064" s="4">
        <v>-3.7</v>
      </c>
      <c r="D2064" s="4">
        <v>-5.0999999999999996</v>
      </c>
      <c r="E2064" s="4">
        <v>-2.1</v>
      </c>
      <c r="F2064" s="4">
        <v>19.994199999999999</v>
      </c>
      <c r="G2064" s="4">
        <v>6.77</v>
      </c>
      <c r="H2064" s="4">
        <v>7.6811999999999996</v>
      </c>
      <c r="I2064" s="4">
        <v>8.6265000000000001</v>
      </c>
      <c r="J2064" s="4">
        <v>55.927999999999997</v>
      </c>
      <c r="K2064" s="4">
        <v>128.71879999999999</v>
      </c>
      <c r="L2064" s="4">
        <v>136.04689999999999</v>
      </c>
      <c r="M2064" s="4">
        <v>128.375</v>
      </c>
      <c r="N2064" s="4">
        <v>2.8454000000000002</v>
      </c>
      <c r="O2064" s="4">
        <v>2.2021999999999999</v>
      </c>
      <c r="P2064" s="4">
        <v>2.2612999999999999</v>
      </c>
      <c r="Q2064" s="4">
        <v>2.3273999999999999</v>
      </c>
    </row>
    <row r="2065" spans="1:17" ht="15" customHeight="1" x14ac:dyDescent="0.2">
      <c r="A2065" s="3">
        <v>45149</v>
      </c>
      <c r="B2065" s="4">
        <v>25.1</v>
      </c>
      <c r="C2065" s="4">
        <v>-2.2000000000000002</v>
      </c>
      <c r="D2065" s="4">
        <v>-4.0999999999999996</v>
      </c>
      <c r="E2065" s="4">
        <v>-1.2</v>
      </c>
      <c r="F2065" s="4">
        <v>19.9939</v>
      </c>
      <c r="G2065" s="4">
        <v>6.7698999999999998</v>
      </c>
      <c r="H2065" s="4">
        <v>7.6802999999999999</v>
      </c>
      <c r="I2065" s="4">
        <v>8.6248000000000005</v>
      </c>
      <c r="J2065" s="4">
        <v>55.753</v>
      </c>
      <c r="K2065" s="4">
        <v>128.46090000000001</v>
      </c>
      <c r="L2065" s="4">
        <v>135.76560000000001</v>
      </c>
      <c r="M2065" s="4">
        <v>128.07810000000001</v>
      </c>
      <c r="N2065" s="4">
        <v>2.8605</v>
      </c>
      <c r="O2065" s="4">
        <v>2.2326000000000001</v>
      </c>
      <c r="P2065" s="4">
        <v>2.2888000000000002</v>
      </c>
      <c r="Q2065" s="4">
        <v>2.3542999999999998</v>
      </c>
    </row>
    <row r="2066" spans="1:17" ht="15" customHeight="1" x14ac:dyDescent="0.2">
      <c r="A2066" s="3">
        <v>45152</v>
      </c>
      <c r="B2066" s="4">
        <v>24.4</v>
      </c>
      <c r="C2066" s="4">
        <v>-2.2999999999999998</v>
      </c>
      <c r="D2066" s="4">
        <v>-4.4000000000000004</v>
      </c>
      <c r="E2066" s="4">
        <v>-1.3</v>
      </c>
      <c r="F2066" s="4">
        <v>20.006699999999999</v>
      </c>
      <c r="G2066" s="4">
        <v>6.7762000000000002</v>
      </c>
      <c r="H2066" s="4">
        <v>7.6886999999999999</v>
      </c>
      <c r="I2066" s="4">
        <v>8.6344999999999992</v>
      </c>
      <c r="J2066" s="4">
        <v>56.335000000000001</v>
      </c>
      <c r="K2066" s="4">
        <v>128.8125</v>
      </c>
      <c r="L2066" s="4">
        <v>136.23439999999999</v>
      </c>
      <c r="M2066" s="4">
        <v>128.5625</v>
      </c>
      <c r="N2066" s="4">
        <v>2.8090000000000002</v>
      </c>
      <c r="O2066" s="4">
        <v>2.1934999999999998</v>
      </c>
      <c r="P2066" s="4">
        <v>2.2452000000000001</v>
      </c>
      <c r="Q2066" s="4">
        <v>2.3117999999999999</v>
      </c>
    </row>
    <row r="2067" spans="1:17" ht="15" customHeight="1" x14ac:dyDescent="0.2">
      <c r="A2067" s="3">
        <v>45153</v>
      </c>
      <c r="B2067" s="4">
        <v>24.3</v>
      </c>
      <c r="C2067" s="4">
        <v>-3</v>
      </c>
      <c r="D2067" s="4">
        <v>-5.3</v>
      </c>
      <c r="E2067" s="4">
        <v>-2</v>
      </c>
      <c r="F2067" s="4">
        <v>20.006499999999999</v>
      </c>
      <c r="G2067" s="4">
        <v>6.7788000000000004</v>
      </c>
      <c r="H2067" s="4">
        <v>7.6910999999999996</v>
      </c>
      <c r="I2067" s="4">
        <v>8.6364000000000001</v>
      </c>
      <c r="J2067" s="4">
        <v>56.164999999999999</v>
      </c>
      <c r="K2067" s="4">
        <v>128.8125</v>
      </c>
      <c r="L2067" s="4">
        <v>136.21879999999999</v>
      </c>
      <c r="M2067" s="4">
        <v>128.51560000000001</v>
      </c>
      <c r="N2067" s="4">
        <v>2.8233999999999999</v>
      </c>
      <c r="O2067" s="4">
        <v>2.1945000000000001</v>
      </c>
      <c r="P2067" s="4">
        <v>2.2475000000000001</v>
      </c>
      <c r="Q2067" s="4">
        <v>2.3165</v>
      </c>
    </row>
    <row r="2068" spans="1:17" ht="15" customHeight="1" x14ac:dyDescent="0.2">
      <c r="A2068" s="3">
        <v>45154</v>
      </c>
      <c r="B2068" s="4">
        <v>25</v>
      </c>
      <c r="C2068" s="4">
        <v>-2.9</v>
      </c>
      <c r="D2068" s="4">
        <v>-5.2</v>
      </c>
      <c r="E2068" s="4">
        <v>-2.1</v>
      </c>
      <c r="F2068" s="4">
        <v>20.011500000000002</v>
      </c>
      <c r="G2068" s="4">
        <v>6.7847999999999997</v>
      </c>
      <c r="H2068" s="4">
        <v>7.6974999999999998</v>
      </c>
      <c r="I2068" s="4">
        <v>8.6438000000000006</v>
      </c>
      <c r="J2068" s="4">
        <v>56.298000000000002</v>
      </c>
      <c r="K2068" s="4">
        <v>129.125</v>
      </c>
      <c r="L2068" s="4">
        <v>136.53129999999999</v>
      </c>
      <c r="M2068" s="4">
        <v>128.84379999999999</v>
      </c>
      <c r="N2068" s="4">
        <v>2.8113999999999999</v>
      </c>
      <c r="O2068" s="4">
        <v>2.16</v>
      </c>
      <c r="P2068" s="4">
        <v>2.2187999999999999</v>
      </c>
      <c r="Q2068" s="4">
        <v>2.2879999999999998</v>
      </c>
    </row>
    <row r="2069" spans="1:17" ht="15" customHeight="1" x14ac:dyDescent="0.2">
      <c r="A2069" s="3">
        <v>45155</v>
      </c>
      <c r="B2069" s="4">
        <v>25.7</v>
      </c>
      <c r="C2069" s="4">
        <v>-2.6</v>
      </c>
      <c r="D2069" s="4">
        <v>-5</v>
      </c>
      <c r="E2069" s="4">
        <v>-1.5</v>
      </c>
      <c r="F2069" s="4">
        <v>20.009799999999998</v>
      </c>
      <c r="G2069" s="4">
        <v>6.7887000000000004</v>
      </c>
      <c r="H2069" s="4">
        <v>7.6997999999999998</v>
      </c>
      <c r="I2069" s="4">
        <v>8.6439000000000004</v>
      </c>
      <c r="J2069" s="4">
        <v>55.728000000000002</v>
      </c>
      <c r="K2069" s="4">
        <v>128.75</v>
      </c>
      <c r="L2069" s="4">
        <v>136.07810000000001</v>
      </c>
      <c r="M2069" s="4">
        <v>128.3125</v>
      </c>
      <c r="N2069" s="4">
        <v>2.8605</v>
      </c>
      <c r="O2069" s="4">
        <v>2.2054</v>
      </c>
      <c r="P2069" s="4">
        <v>2.2642000000000002</v>
      </c>
      <c r="Q2069" s="4">
        <v>2.3365999999999998</v>
      </c>
    </row>
    <row r="2070" spans="1:17" ht="15" customHeight="1" x14ac:dyDescent="0.2">
      <c r="A2070" s="3">
        <v>45156</v>
      </c>
      <c r="B2070" s="4">
        <v>27.3</v>
      </c>
      <c r="C2070" s="4">
        <v>-1.5</v>
      </c>
      <c r="D2070" s="4">
        <v>-4</v>
      </c>
      <c r="E2070" s="4">
        <v>-0.4</v>
      </c>
      <c r="F2070" s="4">
        <v>20.004899999999999</v>
      </c>
      <c r="G2070" s="4">
        <v>6.7885999999999997</v>
      </c>
      <c r="H2070" s="4">
        <v>7.6982999999999997</v>
      </c>
      <c r="I2070" s="4">
        <v>8.6410999999999998</v>
      </c>
      <c r="J2070" s="4">
        <v>55.29</v>
      </c>
      <c r="K2070" s="4">
        <v>128.4922</v>
      </c>
      <c r="L2070" s="4">
        <v>135.75</v>
      </c>
      <c r="M2070" s="4">
        <v>127.9375</v>
      </c>
      <c r="N2070" s="4">
        <v>2.8988</v>
      </c>
      <c r="O2070" s="4">
        <v>2.2357</v>
      </c>
      <c r="P2070" s="4">
        <v>2.2961999999999998</v>
      </c>
      <c r="Q2070" s="4">
        <v>2.3704999999999998</v>
      </c>
    </row>
    <row r="2071" spans="1:17" ht="15" customHeight="1" x14ac:dyDescent="0.2">
      <c r="A2071" s="3">
        <v>45159</v>
      </c>
      <c r="B2071" s="4">
        <v>26.9</v>
      </c>
      <c r="C2071" s="4">
        <v>-1.3</v>
      </c>
      <c r="D2071" s="4">
        <v>-3.7</v>
      </c>
      <c r="E2071" s="4">
        <v>-0.2</v>
      </c>
      <c r="F2071" s="4">
        <v>20.0078</v>
      </c>
      <c r="G2071" s="4">
        <v>6.7912999999999997</v>
      </c>
      <c r="H2071" s="4">
        <v>7.7007000000000003</v>
      </c>
      <c r="I2071" s="4">
        <v>8.6434999999999995</v>
      </c>
      <c r="J2071" s="4">
        <v>55.295999999999999</v>
      </c>
      <c r="K2071" s="4">
        <v>128.5</v>
      </c>
      <c r="L2071" s="4">
        <v>135.73439999999999</v>
      </c>
      <c r="M2071" s="4">
        <v>127.92189999999999</v>
      </c>
      <c r="N2071" s="4">
        <v>2.8980000000000001</v>
      </c>
      <c r="O2071" s="4">
        <v>2.2357999999999998</v>
      </c>
      <c r="P2071" s="4">
        <v>2.2985000000000002</v>
      </c>
      <c r="Q2071" s="4">
        <v>2.3723999999999998</v>
      </c>
    </row>
    <row r="2072" spans="1:17" ht="15" customHeight="1" x14ac:dyDescent="0.2">
      <c r="A2072" s="3">
        <v>45160</v>
      </c>
      <c r="B2072" s="4">
        <v>25.6</v>
      </c>
      <c r="C2072" s="4">
        <v>-3.2</v>
      </c>
      <c r="D2072" s="4">
        <v>-5.6</v>
      </c>
      <c r="E2072" s="4">
        <v>-1.8</v>
      </c>
      <c r="F2072" s="4">
        <v>20.008099999999999</v>
      </c>
      <c r="G2072" s="4">
        <v>6.7933000000000003</v>
      </c>
      <c r="H2072" s="4">
        <v>7.7027000000000001</v>
      </c>
      <c r="I2072" s="4">
        <v>8.6448999999999998</v>
      </c>
      <c r="J2072" s="4">
        <v>55.162999999999997</v>
      </c>
      <c r="K2072" s="4">
        <v>128.4453</v>
      </c>
      <c r="L2072" s="4">
        <v>135.6875</v>
      </c>
      <c r="M2072" s="4">
        <v>127.8438</v>
      </c>
      <c r="N2072" s="4">
        <v>2.9095</v>
      </c>
      <c r="O2072" s="4">
        <v>2.2429999999999999</v>
      </c>
      <c r="P2072" s="4">
        <v>2.3037999999999998</v>
      </c>
      <c r="Q2072" s="4">
        <v>2.3799000000000001</v>
      </c>
    </row>
    <row r="2073" spans="1:17" ht="15" customHeight="1" x14ac:dyDescent="0.2">
      <c r="A2073" s="3">
        <v>45161</v>
      </c>
      <c r="B2073" s="4">
        <v>25.6</v>
      </c>
      <c r="C2073" s="4">
        <v>-3.1</v>
      </c>
      <c r="D2073" s="4">
        <v>-5.5</v>
      </c>
      <c r="E2073" s="4">
        <v>-1.7</v>
      </c>
      <c r="F2073" s="4">
        <v>20.010899999999999</v>
      </c>
      <c r="G2073" s="4">
        <v>6.7958999999999996</v>
      </c>
      <c r="H2073" s="4">
        <v>7.7053000000000003</v>
      </c>
      <c r="I2073" s="4">
        <v>8.6476000000000006</v>
      </c>
      <c r="J2073" s="4">
        <v>55.162999999999997</v>
      </c>
      <c r="K2073" s="4">
        <v>128.4453</v>
      </c>
      <c r="L2073" s="4">
        <v>135.6875</v>
      </c>
      <c r="M2073" s="4">
        <v>127.8438</v>
      </c>
      <c r="N2073" s="4">
        <v>2.9091</v>
      </c>
      <c r="O2073" s="4">
        <v>2.2439</v>
      </c>
      <c r="P2073" s="4">
        <v>2.3046000000000002</v>
      </c>
      <c r="Q2073" s="4">
        <v>2.3803999999999998</v>
      </c>
    </row>
    <row r="2074" spans="1:17" ht="15" customHeight="1" x14ac:dyDescent="0.2">
      <c r="A2074" s="3">
        <v>45162</v>
      </c>
      <c r="B2074" s="4">
        <v>26.2</v>
      </c>
      <c r="C2074" s="4">
        <v>-2.7</v>
      </c>
      <c r="D2074" s="4">
        <v>-5</v>
      </c>
      <c r="E2074" s="4">
        <v>-1.1000000000000001</v>
      </c>
      <c r="F2074" s="4">
        <v>20.020700000000001</v>
      </c>
      <c r="G2074" s="4">
        <v>6.8052999999999999</v>
      </c>
      <c r="H2074" s="4">
        <v>7.7150999999999996</v>
      </c>
      <c r="I2074" s="4">
        <v>8.6575000000000006</v>
      </c>
      <c r="J2074" s="4">
        <v>55.252000000000002</v>
      </c>
      <c r="K2074" s="4">
        <v>128.58590000000001</v>
      </c>
      <c r="L2074" s="4">
        <v>135.84379999999999</v>
      </c>
      <c r="M2074" s="4">
        <v>127.98439999999999</v>
      </c>
      <c r="N2074" s="4">
        <v>2.8999000000000001</v>
      </c>
      <c r="O2074" s="4">
        <v>2.2307999999999999</v>
      </c>
      <c r="P2074" s="4">
        <v>2.2923</v>
      </c>
      <c r="Q2074" s="4">
        <v>2.3694000000000002</v>
      </c>
    </row>
    <row r="2075" spans="1:17" ht="15" customHeight="1" x14ac:dyDescent="0.2">
      <c r="A2075" s="3">
        <v>45163</v>
      </c>
      <c r="B2075" s="4">
        <v>26.2</v>
      </c>
      <c r="C2075" s="4">
        <v>-3.2</v>
      </c>
      <c r="D2075" s="4">
        <v>-5.6</v>
      </c>
      <c r="E2075" s="4">
        <v>-1.7</v>
      </c>
      <c r="F2075" s="4">
        <v>20.026700000000002</v>
      </c>
      <c r="G2075" s="4">
        <v>6.8103999999999996</v>
      </c>
      <c r="H2075" s="4">
        <v>7.7209000000000003</v>
      </c>
      <c r="I2075" s="4">
        <v>8.6641999999999992</v>
      </c>
      <c r="J2075" s="4">
        <v>55.439</v>
      </c>
      <c r="K2075" s="4">
        <v>128.8203</v>
      </c>
      <c r="L2075" s="4">
        <v>136.10939999999999</v>
      </c>
      <c r="M2075" s="4">
        <v>128.26560000000001</v>
      </c>
      <c r="N2075" s="4">
        <v>2.883</v>
      </c>
      <c r="O2075" s="4">
        <v>2.2052</v>
      </c>
      <c r="P2075" s="4">
        <v>2.2679</v>
      </c>
      <c r="Q2075" s="4">
        <v>2.3450000000000002</v>
      </c>
    </row>
    <row r="2076" spans="1:17" ht="15" customHeight="1" x14ac:dyDescent="0.2">
      <c r="A2076" s="3">
        <v>45166</v>
      </c>
      <c r="B2076" s="4">
        <v>24.5</v>
      </c>
      <c r="C2076" s="4">
        <v>-3.1</v>
      </c>
      <c r="D2076" s="4">
        <v>-5.4</v>
      </c>
      <c r="E2076" s="4">
        <v>-1.8</v>
      </c>
      <c r="F2076" s="4">
        <v>20.033100000000001</v>
      </c>
      <c r="G2076" s="4">
        <v>6.8129</v>
      </c>
      <c r="H2076" s="4">
        <v>7.7233000000000001</v>
      </c>
      <c r="I2076" s="4">
        <v>8.6669999999999998</v>
      </c>
      <c r="J2076" s="4">
        <v>55.649000000000001</v>
      </c>
      <c r="K2076" s="4">
        <v>128.8125</v>
      </c>
      <c r="L2076" s="4">
        <v>136.09379999999999</v>
      </c>
      <c r="M2076" s="4">
        <v>128.28129999999999</v>
      </c>
      <c r="N2076" s="4">
        <v>2.8639000000000001</v>
      </c>
      <c r="O2076" s="4">
        <v>2.2069999999999999</v>
      </c>
      <c r="P2076" s="4">
        <v>2.2703000000000002</v>
      </c>
      <c r="Q2076" s="4">
        <v>2.3441999999999998</v>
      </c>
    </row>
    <row r="2077" spans="1:17" ht="15" customHeight="1" x14ac:dyDescent="0.2">
      <c r="A2077" s="3">
        <v>45167</v>
      </c>
      <c r="B2077" s="4">
        <v>27.2</v>
      </c>
      <c r="C2077" s="4">
        <v>-2.5</v>
      </c>
      <c r="D2077" s="4">
        <v>-3.9</v>
      </c>
      <c r="E2077" s="4">
        <v>-0.8</v>
      </c>
      <c r="F2077" s="4">
        <v>20.0307</v>
      </c>
      <c r="G2077" s="4">
        <v>6.8141999999999996</v>
      </c>
      <c r="H2077" s="4">
        <v>7.7233999999999998</v>
      </c>
      <c r="I2077" s="4">
        <v>8.6674000000000007</v>
      </c>
      <c r="J2077" s="4">
        <v>55.356999999999999</v>
      </c>
      <c r="K2077" s="4">
        <v>128.6875</v>
      </c>
      <c r="L2077" s="4">
        <v>135.89060000000001</v>
      </c>
      <c r="M2077" s="4">
        <v>128.125</v>
      </c>
      <c r="N2077" s="4">
        <v>2.8894000000000002</v>
      </c>
      <c r="O2077" s="4">
        <v>2.2222</v>
      </c>
      <c r="P2077" s="4">
        <v>2.2902999999999998</v>
      </c>
      <c r="Q2077" s="4">
        <v>2.3584999999999998</v>
      </c>
    </row>
    <row r="2078" spans="1:17" ht="15" customHeight="1" x14ac:dyDescent="0.2">
      <c r="A2078" s="3">
        <v>45168</v>
      </c>
      <c r="B2078" s="4">
        <v>27.6</v>
      </c>
      <c r="C2078" s="4">
        <v>-1.4</v>
      </c>
      <c r="D2078" s="4">
        <v>-3.1</v>
      </c>
      <c r="E2078" s="4">
        <v>0.6</v>
      </c>
      <c r="F2078" s="4">
        <v>20.034300000000002</v>
      </c>
      <c r="G2078" s="4">
        <v>6.8167</v>
      </c>
      <c r="H2078" s="4">
        <v>7.7263999999999999</v>
      </c>
      <c r="I2078" s="4">
        <v>8.6694999999999993</v>
      </c>
      <c r="J2078" s="4">
        <v>55.404000000000003</v>
      </c>
      <c r="K2078" s="4">
        <v>128.6797</v>
      </c>
      <c r="L2078" s="4">
        <v>135.92189999999999</v>
      </c>
      <c r="M2078" s="4">
        <v>128.09379999999999</v>
      </c>
      <c r="N2078" s="4">
        <v>2.8849</v>
      </c>
      <c r="O2078" s="4">
        <v>2.2240000000000002</v>
      </c>
      <c r="P2078" s="4">
        <v>2.2881999999999998</v>
      </c>
      <c r="Q2078" s="4">
        <v>2.3618000000000001</v>
      </c>
    </row>
    <row r="2079" spans="1:17" ht="15" customHeight="1" x14ac:dyDescent="0.2">
      <c r="A2079" s="3">
        <v>45169</v>
      </c>
      <c r="B2079" s="4">
        <v>28.1</v>
      </c>
      <c r="C2079" s="4">
        <v>-1.4</v>
      </c>
      <c r="D2079" s="4">
        <v>-4.3</v>
      </c>
      <c r="E2079" s="4">
        <v>-0.7</v>
      </c>
      <c r="F2079" s="4">
        <v>20.042100000000001</v>
      </c>
      <c r="G2079" s="4">
        <v>6.8274999999999997</v>
      </c>
      <c r="H2079" s="4">
        <v>7.7385999999999999</v>
      </c>
      <c r="I2079" s="4">
        <v>8.6826000000000008</v>
      </c>
      <c r="J2079" s="4">
        <v>55.38</v>
      </c>
      <c r="K2079" s="4">
        <v>128.96090000000001</v>
      </c>
      <c r="L2079" s="4">
        <v>136.28129999999999</v>
      </c>
      <c r="M2079" s="4">
        <v>128.45310000000001</v>
      </c>
      <c r="N2079" s="4">
        <v>2.8858000000000001</v>
      </c>
      <c r="O2079" s="4">
        <v>2.1951000000000001</v>
      </c>
      <c r="P2079" s="4">
        <v>2.2566999999999999</v>
      </c>
      <c r="Q2079" s="4">
        <v>2.3315999999999999</v>
      </c>
    </row>
    <row r="2080" spans="1:17" ht="15" customHeight="1" x14ac:dyDescent="0.2">
      <c r="A2080" s="3">
        <v>45170</v>
      </c>
      <c r="B2080" s="4">
        <v>27.5</v>
      </c>
      <c r="C2080" s="4">
        <v>-2.1</v>
      </c>
      <c r="D2080" s="4">
        <v>-4.3</v>
      </c>
      <c r="E2080" s="4">
        <v>-0.7</v>
      </c>
      <c r="F2080" s="4">
        <v>20.046399999999998</v>
      </c>
      <c r="G2080" s="4">
        <v>6.8301999999999996</v>
      </c>
      <c r="H2080" s="4">
        <v>7.7409999999999997</v>
      </c>
      <c r="I2080" s="4">
        <v>8.6850000000000005</v>
      </c>
      <c r="J2080" s="4">
        <v>55.470999999999997</v>
      </c>
      <c r="K2080" s="4">
        <v>128.96090000000001</v>
      </c>
      <c r="L2080" s="4">
        <v>136.26560000000001</v>
      </c>
      <c r="M2080" s="4">
        <v>128.4375</v>
      </c>
      <c r="N2080" s="4">
        <v>2.8774000000000002</v>
      </c>
      <c r="O2080" s="4">
        <v>2.1960000000000002</v>
      </c>
      <c r="P2080" s="4">
        <v>2.2591000000000001</v>
      </c>
      <c r="Q2080" s="4">
        <v>2.3334999999999999</v>
      </c>
    </row>
    <row r="2081" spans="1:17" ht="15" customHeight="1" x14ac:dyDescent="0.2">
      <c r="A2081" s="3">
        <v>45173</v>
      </c>
      <c r="B2081" s="4">
        <v>26.8</v>
      </c>
      <c r="C2081" s="4">
        <v>-2.1</v>
      </c>
      <c r="D2081" s="4">
        <v>-3.8</v>
      </c>
      <c r="E2081" s="4">
        <v>-0.4</v>
      </c>
      <c r="F2081" s="4">
        <v>20.067399999999999</v>
      </c>
      <c r="G2081" s="4">
        <v>6.8396999999999997</v>
      </c>
      <c r="H2081" s="4">
        <v>7.7533000000000003</v>
      </c>
      <c r="I2081" s="4">
        <v>8.7004999999999999</v>
      </c>
      <c r="J2081" s="4">
        <v>56.52</v>
      </c>
      <c r="K2081" s="4">
        <v>129.625</v>
      </c>
      <c r="L2081" s="4">
        <v>137.0625</v>
      </c>
      <c r="M2081" s="4">
        <v>129.32810000000001</v>
      </c>
      <c r="N2081" s="4">
        <v>2.7848999999999999</v>
      </c>
      <c r="O2081" s="4">
        <v>2.1223000000000001</v>
      </c>
      <c r="P2081" s="4">
        <v>2.1850999999999998</v>
      </c>
      <c r="Q2081" s="4">
        <v>2.2557</v>
      </c>
    </row>
    <row r="2082" spans="1:17" ht="15" customHeight="1" x14ac:dyDescent="0.2">
      <c r="A2082" s="3">
        <v>45174</v>
      </c>
      <c r="B2082" s="4">
        <v>27.2</v>
      </c>
      <c r="C2082" s="4">
        <v>-2.8</v>
      </c>
      <c r="D2082" s="4">
        <v>-4.4000000000000004</v>
      </c>
      <c r="E2082" s="4">
        <v>-0.9</v>
      </c>
      <c r="F2082" s="4">
        <v>20.071200000000001</v>
      </c>
      <c r="G2082" s="4">
        <v>6.8440000000000003</v>
      </c>
      <c r="H2082" s="4">
        <v>7.758</v>
      </c>
      <c r="I2082" s="4">
        <v>8.7056000000000004</v>
      </c>
      <c r="J2082" s="4">
        <v>56.585000000000001</v>
      </c>
      <c r="K2082" s="4">
        <v>129.78129999999999</v>
      </c>
      <c r="L2082" s="4">
        <v>137.23439999999999</v>
      </c>
      <c r="M2082" s="4">
        <v>129.5</v>
      </c>
      <c r="N2082" s="4">
        <v>2.7787999999999999</v>
      </c>
      <c r="O2082" s="4">
        <v>2.1057000000000001</v>
      </c>
      <c r="P2082" s="4">
        <v>2.1698</v>
      </c>
      <c r="Q2082" s="4">
        <v>2.2412000000000001</v>
      </c>
    </row>
    <row r="2083" spans="1:17" ht="15" customHeight="1" x14ac:dyDescent="0.2">
      <c r="A2083" s="3">
        <v>45175</v>
      </c>
      <c r="B2083" s="4">
        <v>25.2</v>
      </c>
      <c r="C2083" s="4">
        <v>-3.8</v>
      </c>
      <c r="D2083" s="4">
        <v>-4.9000000000000004</v>
      </c>
      <c r="E2083" s="4">
        <v>-1</v>
      </c>
      <c r="F2083" s="4">
        <v>20.0701</v>
      </c>
      <c r="G2083" s="4">
        <v>6.8437999999999999</v>
      </c>
      <c r="H2083" s="4">
        <v>7.7558999999999996</v>
      </c>
      <c r="I2083" s="4">
        <v>8.7013999999999996</v>
      </c>
      <c r="J2083" s="4">
        <v>56.356999999999999</v>
      </c>
      <c r="K2083" s="4">
        <v>129.5078</v>
      </c>
      <c r="L2083" s="4">
        <v>136.84379999999999</v>
      </c>
      <c r="M2083" s="4">
        <v>129.03129999999999</v>
      </c>
      <c r="N2083" s="4">
        <v>2.7982999999999998</v>
      </c>
      <c r="O2083" s="4">
        <v>2.1374</v>
      </c>
      <c r="P2083" s="4">
        <v>2.2071999999999998</v>
      </c>
      <c r="Q2083" s="4">
        <v>2.2827999999999999</v>
      </c>
    </row>
    <row r="2084" spans="1:17" ht="15" customHeight="1" x14ac:dyDescent="0.2">
      <c r="A2084" s="3">
        <v>45176</v>
      </c>
      <c r="B2084" s="4">
        <v>25.6</v>
      </c>
      <c r="C2084" s="4">
        <v>-2.8</v>
      </c>
      <c r="D2084" s="4">
        <v>-4.2</v>
      </c>
      <c r="E2084" s="4">
        <v>-0.2</v>
      </c>
      <c r="F2084" s="4">
        <v>20.0745</v>
      </c>
      <c r="G2084" s="4">
        <v>6.8494999999999999</v>
      </c>
      <c r="H2084" s="4">
        <v>7.7610000000000001</v>
      </c>
      <c r="I2084" s="4">
        <v>8.7057000000000002</v>
      </c>
      <c r="J2084" s="4">
        <v>56.137999999999998</v>
      </c>
      <c r="K2084" s="4">
        <v>129.3047</v>
      </c>
      <c r="L2084" s="4">
        <v>136.625</v>
      </c>
      <c r="M2084" s="4">
        <v>128.78129999999999</v>
      </c>
      <c r="N2084" s="4">
        <v>2.8163999999999998</v>
      </c>
      <c r="O2084" s="4">
        <v>2.1631</v>
      </c>
      <c r="P2084" s="4">
        <v>2.2303000000000002</v>
      </c>
      <c r="Q2084" s="4">
        <v>2.3064</v>
      </c>
    </row>
    <row r="2085" spans="1:17" ht="15" customHeight="1" x14ac:dyDescent="0.2">
      <c r="A2085" s="3">
        <v>45177</v>
      </c>
      <c r="B2085" s="4">
        <v>24.1</v>
      </c>
      <c r="C2085" s="4">
        <v>-3.3</v>
      </c>
      <c r="D2085" s="4">
        <v>-4.4000000000000004</v>
      </c>
      <c r="E2085" s="4">
        <v>-0.3</v>
      </c>
      <c r="F2085" s="4">
        <v>20.078800000000001</v>
      </c>
      <c r="G2085" s="4">
        <v>6.8528000000000002</v>
      </c>
      <c r="H2085" s="4">
        <v>7.7641999999999998</v>
      </c>
      <c r="I2085" s="4">
        <v>8.7087000000000003</v>
      </c>
      <c r="J2085" s="4">
        <v>56.231000000000002</v>
      </c>
      <c r="K2085" s="4">
        <v>129.375</v>
      </c>
      <c r="L2085" s="4">
        <v>136.67189999999999</v>
      </c>
      <c r="M2085" s="4">
        <v>128.8125</v>
      </c>
      <c r="N2085" s="4">
        <v>2.8077999999999999</v>
      </c>
      <c r="O2085" s="4">
        <v>2.1562000000000001</v>
      </c>
      <c r="P2085" s="4">
        <v>2.2267000000000001</v>
      </c>
      <c r="Q2085" s="4">
        <v>2.3041999999999998</v>
      </c>
    </row>
    <row r="2086" spans="1:17" ht="15" customHeight="1" x14ac:dyDescent="0.2">
      <c r="A2086" s="3">
        <v>45180</v>
      </c>
      <c r="B2086" s="4">
        <v>26.5</v>
      </c>
      <c r="C2086" s="4">
        <v>-2.6</v>
      </c>
      <c r="D2086" s="4">
        <v>-3.8</v>
      </c>
      <c r="E2086" s="4">
        <v>0.4</v>
      </c>
      <c r="F2086" s="4">
        <v>20.0806</v>
      </c>
      <c r="G2086" s="4">
        <v>6.8583999999999996</v>
      </c>
      <c r="H2086" s="4">
        <v>7.7704000000000004</v>
      </c>
      <c r="I2086" s="4">
        <v>8.7154000000000007</v>
      </c>
      <c r="J2086" s="4">
        <v>56.174999999999997</v>
      </c>
      <c r="K2086" s="4">
        <v>129.65629999999999</v>
      </c>
      <c r="L2086" s="4">
        <v>136.96879999999999</v>
      </c>
      <c r="M2086" s="4">
        <v>129.09379999999999</v>
      </c>
      <c r="N2086" s="4">
        <v>2.8123999999999998</v>
      </c>
      <c r="O2086" s="4">
        <v>2.1255999999999999</v>
      </c>
      <c r="P2086" s="4">
        <v>2.1998000000000002</v>
      </c>
      <c r="Q2086" s="4">
        <v>2.2799999999999998</v>
      </c>
    </row>
    <row r="2087" spans="1:17" ht="15" customHeight="1" x14ac:dyDescent="0.2">
      <c r="A2087" s="3">
        <v>45181</v>
      </c>
      <c r="B2087" s="4">
        <v>26</v>
      </c>
      <c r="C2087" s="4">
        <v>-2.5</v>
      </c>
      <c r="D2087" s="4">
        <v>-3.4</v>
      </c>
      <c r="E2087" s="4">
        <v>0.6</v>
      </c>
      <c r="F2087" s="4">
        <v>20.086500000000001</v>
      </c>
      <c r="G2087" s="4">
        <v>6.8620000000000001</v>
      </c>
      <c r="H2087" s="4">
        <v>7.7743000000000002</v>
      </c>
      <c r="I2087" s="4">
        <v>8.7197999999999993</v>
      </c>
      <c r="J2087" s="4">
        <v>56.36</v>
      </c>
      <c r="K2087" s="4">
        <v>129.75</v>
      </c>
      <c r="L2087" s="4">
        <v>137.07810000000001</v>
      </c>
      <c r="M2087" s="4">
        <v>129.21879999999999</v>
      </c>
      <c r="N2087" s="4">
        <v>2.7957999999999998</v>
      </c>
      <c r="O2087" s="4">
        <v>2.1160999999999999</v>
      </c>
      <c r="P2087" s="4">
        <v>2.1903999999999999</v>
      </c>
      <c r="Q2087" s="4">
        <v>2.2696000000000001</v>
      </c>
    </row>
    <row r="2088" spans="1:17" ht="15" customHeight="1" x14ac:dyDescent="0.2">
      <c r="A2088" s="3">
        <v>45182</v>
      </c>
      <c r="B2088" s="4">
        <v>25.7</v>
      </c>
      <c r="C2088" s="4">
        <v>-2.6</v>
      </c>
      <c r="D2088" s="4">
        <v>-3.9</v>
      </c>
      <c r="E2088" s="4">
        <v>0.2</v>
      </c>
      <c r="F2088" s="4">
        <v>20.095800000000001</v>
      </c>
      <c r="G2088" s="4">
        <v>6.8674999999999997</v>
      </c>
      <c r="H2088" s="4">
        <v>7.7812999999999999</v>
      </c>
      <c r="I2088" s="4">
        <v>8.7278000000000002</v>
      </c>
      <c r="J2088" s="4">
        <v>56.741999999999997</v>
      </c>
      <c r="K2088" s="4">
        <v>130.03129999999999</v>
      </c>
      <c r="L2088" s="4">
        <v>137.4375</v>
      </c>
      <c r="M2088" s="4">
        <v>129.59379999999999</v>
      </c>
      <c r="N2088" s="4">
        <v>2.7622</v>
      </c>
      <c r="O2088" s="4">
        <v>2.0857000000000001</v>
      </c>
      <c r="P2088" s="4">
        <v>2.1577000000000002</v>
      </c>
      <c r="Q2088" s="4">
        <v>2.2374000000000001</v>
      </c>
    </row>
    <row r="2089" spans="1:17" ht="15" customHeight="1" x14ac:dyDescent="0.2">
      <c r="A2089" s="3">
        <v>45183</v>
      </c>
      <c r="B2089" s="4">
        <v>24.3</v>
      </c>
      <c r="C2089" s="4">
        <v>-3.7</v>
      </c>
      <c r="D2089" s="4">
        <v>-5.0999999999999996</v>
      </c>
      <c r="E2089" s="4">
        <v>-1</v>
      </c>
      <c r="F2089" s="4">
        <v>20.105799999999999</v>
      </c>
      <c r="G2089" s="4">
        <v>6.8773999999999997</v>
      </c>
      <c r="H2089" s="4">
        <v>7.7912999999999997</v>
      </c>
      <c r="I2089" s="4">
        <v>8.7384000000000004</v>
      </c>
      <c r="J2089" s="4">
        <v>56.844999999999999</v>
      </c>
      <c r="K2089" s="4">
        <v>130.22659999999999</v>
      </c>
      <c r="L2089" s="4">
        <v>137.625</v>
      </c>
      <c r="M2089" s="4">
        <v>129.78129999999999</v>
      </c>
      <c r="N2089" s="4">
        <v>2.7523</v>
      </c>
      <c r="O2089" s="4">
        <v>2.0669</v>
      </c>
      <c r="P2089" s="4">
        <v>2.1429</v>
      </c>
      <c r="Q2089" s="4">
        <v>2.2227000000000001</v>
      </c>
    </row>
    <row r="2090" spans="1:17" ht="15" customHeight="1" x14ac:dyDescent="0.2">
      <c r="A2090" s="3">
        <v>45184</v>
      </c>
      <c r="B2090" s="4">
        <v>26.2</v>
      </c>
      <c r="C2090" s="4">
        <v>-2.2000000000000002</v>
      </c>
      <c r="D2090" s="4">
        <v>-4</v>
      </c>
      <c r="E2090" s="4">
        <v>0.3</v>
      </c>
      <c r="F2090" s="4">
        <v>20.1036</v>
      </c>
      <c r="G2090" s="4">
        <v>6.8792999999999997</v>
      </c>
      <c r="H2090" s="4">
        <v>7.7931999999999997</v>
      </c>
      <c r="I2090" s="4">
        <v>8.7393999999999998</v>
      </c>
      <c r="J2090" s="4">
        <v>56.557000000000002</v>
      </c>
      <c r="K2090" s="4">
        <v>130.15629999999999</v>
      </c>
      <c r="L2090" s="4">
        <v>137.5625</v>
      </c>
      <c r="M2090" s="4">
        <v>129.67189999999999</v>
      </c>
      <c r="N2090" s="4">
        <v>2.7768999999999999</v>
      </c>
      <c r="O2090" s="4">
        <v>2.0758000000000001</v>
      </c>
      <c r="P2090" s="4">
        <v>2.1496</v>
      </c>
      <c r="Q2090" s="4">
        <v>2.2328000000000001</v>
      </c>
    </row>
    <row r="2091" spans="1:17" ht="15" customHeight="1" x14ac:dyDescent="0.2">
      <c r="A2091" s="3">
        <v>45187</v>
      </c>
      <c r="B2091" s="4">
        <v>26.8</v>
      </c>
      <c r="C2091" s="4">
        <v>-3.2</v>
      </c>
      <c r="D2091" s="4">
        <v>-4</v>
      </c>
      <c r="E2091" s="4">
        <v>0</v>
      </c>
      <c r="F2091" s="4">
        <v>20.109500000000001</v>
      </c>
      <c r="G2091" s="4">
        <v>6.8849</v>
      </c>
      <c r="H2091" s="4">
        <v>7.7990000000000004</v>
      </c>
      <c r="I2091" s="4">
        <v>8.7464999999999993</v>
      </c>
      <c r="J2091" s="4">
        <v>56.738</v>
      </c>
      <c r="K2091" s="4">
        <v>130.4453</v>
      </c>
      <c r="L2091" s="4">
        <v>137.82810000000001</v>
      </c>
      <c r="M2091" s="4">
        <v>129.98439999999999</v>
      </c>
      <c r="N2091" s="4">
        <v>2.7608999999999999</v>
      </c>
      <c r="O2091" s="4">
        <v>2.0446</v>
      </c>
      <c r="P2091" s="4">
        <v>2.1257999999999999</v>
      </c>
      <c r="Q2091" s="4">
        <v>2.2061999999999999</v>
      </c>
    </row>
    <row r="2092" spans="1:17" ht="15" customHeight="1" x14ac:dyDescent="0.2">
      <c r="A2092" s="3">
        <v>45188</v>
      </c>
      <c r="B2092" s="4">
        <v>28.1</v>
      </c>
      <c r="C2092" s="4">
        <v>-2.1</v>
      </c>
      <c r="D2092" s="4">
        <v>-2.7</v>
      </c>
      <c r="E2092" s="4">
        <v>0.9</v>
      </c>
      <c r="F2092" s="4">
        <v>20.1175</v>
      </c>
      <c r="G2092" s="4">
        <v>6.8906999999999998</v>
      </c>
      <c r="H2092" s="4">
        <v>7.8059000000000003</v>
      </c>
      <c r="I2092" s="4">
        <v>8.7551000000000005</v>
      </c>
      <c r="J2092" s="4">
        <v>57.046999999999997</v>
      </c>
      <c r="K2092" s="4">
        <v>130.75</v>
      </c>
      <c r="L2092" s="4">
        <v>138.1875</v>
      </c>
      <c r="M2092" s="4">
        <v>130.40629999999999</v>
      </c>
      <c r="N2092" s="4">
        <v>2.7338</v>
      </c>
      <c r="O2092" s="4">
        <v>2.0118999999999998</v>
      </c>
      <c r="P2092" s="4">
        <v>2.0933999999999999</v>
      </c>
      <c r="Q2092" s="4">
        <v>2.1701999999999999</v>
      </c>
    </row>
    <row r="2093" spans="1:17" ht="15" customHeight="1" x14ac:dyDescent="0.2">
      <c r="A2093" s="3">
        <v>45189</v>
      </c>
      <c r="B2093" s="4">
        <v>26.5</v>
      </c>
      <c r="C2093" s="4">
        <v>-3.9</v>
      </c>
      <c r="D2093" s="4">
        <v>-4.3</v>
      </c>
      <c r="E2093" s="4">
        <v>-0.6</v>
      </c>
      <c r="F2093" s="4">
        <v>20.1356</v>
      </c>
      <c r="G2093" s="4">
        <v>6.9009</v>
      </c>
      <c r="H2093" s="4">
        <v>7.8189000000000002</v>
      </c>
      <c r="I2093" s="4">
        <v>8.7707999999999995</v>
      </c>
      <c r="J2093" s="4">
        <v>57.951999999999998</v>
      </c>
      <c r="K2093" s="4">
        <v>131.4922</v>
      </c>
      <c r="L2093" s="4">
        <v>139.0625</v>
      </c>
      <c r="M2093" s="4">
        <v>131.32810000000001</v>
      </c>
      <c r="N2093" s="4">
        <v>2.6564000000000001</v>
      </c>
      <c r="O2093" s="4">
        <v>1.9311</v>
      </c>
      <c r="P2093" s="4">
        <v>2.0137</v>
      </c>
      <c r="Q2093" s="4">
        <v>2.0914000000000001</v>
      </c>
    </row>
    <row r="2094" spans="1:17" ht="15" customHeight="1" x14ac:dyDescent="0.2">
      <c r="A2094" s="3">
        <v>45190</v>
      </c>
      <c r="B2094" s="4">
        <v>25.6</v>
      </c>
      <c r="C2094" s="4">
        <v>-5.0999999999999996</v>
      </c>
      <c r="D2094" s="4">
        <v>-5.2</v>
      </c>
      <c r="E2094" s="4">
        <v>-1.7</v>
      </c>
      <c r="F2094" s="4">
        <v>20.145399999999999</v>
      </c>
      <c r="G2094" s="4">
        <v>6.9100999999999999</v>
      </c>
      <c r="H2094" s="4">
        <v>7.8281999999999998</v>
      </c>
      <c r="I2094" s="4">
        <v>8.7805999999999997</v>
      </c>
      <c r="J2094" s="4">
        <v>58.052</v>
      </c>
      <c r="K2094" s="4">
        <v>131.625</v>
      </c>
      <c r="L2094" s="4">
        <v>139.1875</v>
      </c>
      <c r="M2094" s="4">
        <v>131.46879999999999</v>
      </c>
      <c r="N2094" s="4">
        <v>2.6467999999999998</v>
      </c>
      <c r="O2094" s="4">
        <v>1.9196</v>
      </c>
      <c r="P2094" s="4">
        <v>2.0049000000000001</v>
      </c>
      <c r="Q2094" s="4">
        <v>2.081</v>
      </c>
    </row>
    <row r="2095" spans="1:17" ht="15" customHeight="1" x14ac:dyDescent="0.2">
      <c r="A2095" s="3">
        <v>45191</v>
      </c>
      <c r="B2095" s="4">
        <v>27.5</v>
      </c>
      <c r="C2095" s="4">
        <v>-3.2</v>
      </c>
      <c r="D2095" s="4">
        <v>-3.1</v>
      </c>
      <c r="E2095" s="4">
        <v>0.2</v>
      </c>
      <c r="F2095" s="4">
        <v>20.135400000000001</v>
      </c>
      <c r="G2095" s="4">
        <v>6.9066999999999998</v>
      </c>
      <c r="H2095" s="4">
        <v>7.8223000000000003</v>
      </c>
      <c r="I2095" s="4">
        <v>8.7728000000000002</v>
      </c>
      <c r="J2095" s="4">
        <v>57.293999999999997</v>
      </c>
      <c r="K2095" s="4">
        <v>131.03129999999999</v>
      </c>
      <c r="L2095" s="4">
        <v>138.46879999999999</v>
      </c>
      <c r="M2095" s="4">
        <v>130.73439999999999</v>
      </c>
      <c r="N2095" s="4">
        <v>2.7109000000000001</v>
      </c>
      <c r="O2095" s="4">
        <v>1.9859</v>
      </c>
      <c r="P2095" s="4">
        <v>2.0718000000000001</v>
      </c>
      <c r="Q2095" s="4">
        <v>2.1446000000000001</v>
      </c>
    </row>
    <row r="2096" spans="1:17" ht="15" customHeight="1" x14ac:dyDescent="0.2">
      <c r="A2096" s="3">
        <v>45194</v>
      </c>
      <c r="B2096" s="4">
        <v>26.8</v>
      </c>
      <c r="C2096" s="4">
        <v>-3.8</v>
      </c>
      <c r="D2096" s="4">
        <v>-3.7</v>
      </c>
      <c r="E2096" s="4">
        <v>-0.6</v>
      </c>
      <c r="F2096" s="4">
        <v>20.1465</v>
      </c>
      <c r="G2096" s="4">
        <v>6.9135</v>
      </c>
      <c r="H2096" s="4">
        <v>7.8304</v>
      </c>
      <c r="I2096" s="4">
        <v>8.7827000000000002</v>
      </c>
      <c r="J2096" s="4">
        <v>57.789000000000001</v>
      </c>
      <c r="K2096" s="4">
        <v>131.4375</v>
      </c>
      <c r="L2096" s="4">
        <v>138.9375</v>
      </c>
      <c r="M2096" s="4">
        <v>131.25</v>
      </c>
      <c r="N2096" s="4">
        <v>2.6684000000000001</v>
      </c>
      <c r="O2096" s="4">
        <v>1.9421999999999999</v>
      </c>
      <c r="P2096" s="4">
        <v>2.0295999999999998</v>
      </c>
      <c r="Q2096" s="4">
        <v>2.1009000000000002</v>
      </c>
    </row>
    <row r="2097" spans="1:17" ht="15" customHeight="1" x14ac:dyDescent="0.2">
      <c r="A2097" s="3">
        <v>45195</v>
      </c>
      <c r="B2097" s="4">
        <v>28.4</v>
      </c>
      <c r="C2097" s="4">
        <v>-2.6</v>
      </c>
      <c r="D2097" s="4">
        <v>-2.2999999999999998</v>
      </c>
      <c r="E2097" s="4">
        <v>0.8</v>
      </c>
      <c r="F2097" s="4">
        <v>20.1294</v>
      </c>
      <c r="G2097" s="4">
        <v>6.9067999999999996</v>
      </c>
      <c r="H2097" s="4">
        <v>7.82</v>
      </c>
      <c r="I2097" s="4">
        <v>8.7690000000000001</v>
      </c>
      <c r="J2097" s="4">
        <v>56.622999999999998</v>
      </c>
      <c r="K2097" s="4">
        <v>130.53909999999999</v>
      </c>
      <c r="L2097" s="4">
        <v>137.84379999999999</v>
      </c>
      <c r="M2097" s="4">
        <v>130.09379999999999</v>
      </c>
      <c r="N2097" s="4">
        <v>2.7677999999999998</v>
      </c>
      <c r="O2097" s="4">
        <v>2.0421999999999998</v>
      </c>
      <c r="P2097" s="4">
        <v>2.1312000000000002</v>
      </c>
      <c r="Q2097" s="4">
        <v>2.2010999999999998</v>
      </c>
    </row>
    <row r="2098" spans="1:17" ht="15" customHeight="1" x14ac:dyDescent="0.2">
      <c r="A2098" s="3">
        <v>45196</v>
      </c>
      <c r="B2098" s="4">
        <v>28.4</v>
      </c>
      <c r="C2098" s="4">
        <v>-2.5</v>
      </c>
      <c r="D2098" s="4">
        <v>-2.2000000000000002</v>
      </c>
      <c r="E2098" s="4">
        <v>0.8</v>
      </c>
      <c r="F2098" s="4">
        <v>20.132100000000001</v>
      </c>
      <c r="G2098" s="4">
        <v>6.9095000000000004</v>
      </c>
      <c r="H2098" s="4">
        <v>7.8226000000000004</v>
      </c>
      <c r="I2098" s="4">
        <v>8.7715999999999994</v>
      </c>
      <c r="J2098" s="4">
        <v>56.622999999999998</v>
      </c>
      <c r="K2098" s="4">
        <v>130.53909999999999</v>
      </c>
      <c r="L2098" s="4">
        <v>137.84379999999999</v>
      </c>
      <c r="M2098" s="4">
        <v>130.09379999999999</v>
      </c>
      <c r="N2098" s="4">
        <v>2.7675999999999998</v>
      </c>
      <c r="O2098" s="4">
        <v>2.0432000000000001</v>
      </c>
      <c r="P2098" s="4">
        <v>2.1320999999999999</v>
      </c>
      <c r="Q2098" s="4">
        <v>2.2016</v>
      </c>
    </row>
    <row r="2099" spans="1:17" ht="15" customHeight="1" x14ac:dyDescent="0.2">
      <c r="A2099" s="3">
        <v>45197</v>
      </c>
      <c r="B2099" s="4">
        <v>27</v>
      </c>
      <c r="C2099" s="4">
        <v>-3.5</v>
      </c>
      <c r="D2099" s="4">
        <v>-3.5</v>
      </c>
      <c r="E2099" s="4">
        <v>-0.2</v>
      </c>
      <c r="F2099" s="4">
        <v>20.150700000000001</v>
      </c>
      <c r="G2099" s="4">
        <v>6.9218000000000002</v>
      </c>
      <c r="H2099" s="4">
        <v>7.8369</v>
      </c>
      <c r="I2099" s="4">
        <v>8.7872000000000003</v>
      </c>
      <c r="J2099" s="4">
        <v>57.228000000000002</v>
      </c>
      <c r="K2099" s="4">
        <v>130.97659999999999</v>
      </c>
      <c r="L2099" s="4">
        <v>138.39060000000001</v>
      </c>
      <c r="M2099" s="4">
        <v>130.64060000000001</v>
      </c>
      <c r="N2099" s="4">
        <v>2.7143000000000002</v>
      </c>
      <c r="O2099" s="4">
        <v>1.998</v>
      </c>
      <c r="P2099" s="4">
        <v>2.0842000000000001</v>
      </c>
      <c r="Q2099" s="4">
        <v>2.1560999999999999</v>
      </c>
    </row>
    <row r="2100" spans="1:17" ht="15" customHeight="1" x14ac:dyDescent="0.2">
      <c r="A2100" s="3">
        <v>45198</v>
      </c>
      <c r="B2100" s="4">
        <v>26.1</v>
      </c>
      <c r="C2100" s="4">
        <v>-4.0999999999999996</v>
      </c>
      <c r="D2100" s="4">
        <v>-3.6</v>
      </c>
      <c r="E2100" s="4">
        <v>-0.5</v>
      </c>
      <c r="F2100" s="4">
        <v>20.150500000000001</v>
      </c>
      <c r="G2100" s="4">
        <v>6.923</v>
      </c>
      <c r="H2100" s="4">
        <v>7.8367000000000004</v>
      </c>
      <c r="I2100" s="4">
        <v>8.7865000000000002</v>
      </c>
      <c r="J2100" s="4">
        <v>57.055</v>
      </c>
      <c r="K2100" s="4">
        <v>130.83590000000001</v>
      </c>
      <c r="L2100" s="4">
        <v>138.15629999999999</v>
      </c>
      <c r="M2100" s="4">
        <v>130.40629999999999</v>
      </c>
      <c r="N2100" s="4">
        <v>2.7286999999999999</v>
      </c>
      <c r="O2100" s="4">
        <v>2.0145</v>
      </c>
      <c r="P2100" s="4">
        <v>2.1067</v>
      </c>
      <c r="Q2100" s="4">
        <v>2.1768000000000001</v>
      </c>
    </row>
    <row r="2101" spans="1:17" ht="15" customHeight="1" x14ac:dyDescent="0.2">
      <c r="A2101" s="3">
        <v>45201</v>
      </c>
      <c r="B2101" s="4">
        <v>26.4</v>
      </c>
      <c r="C2101" s="4">
        <v>-3.4</v>
      </c>
      <c r="D2101" s="4">
        <v>-2.9</v>
      </c>
      <c r="E2101" s="4">
        <v>-0.4</v>
      </c>
      <c r="F2101" s="4">
        <v>20.153400000000001</v>
      </c>
      <c r="G2101" s="4">
        <v>6.9264000000000001</v>
      </c>
      <c r="H2101" s="4">
        <v>7.8396999999999997</v>
      </c>
      <c r="I2101" s="4">
        <v>8.7904</v>
      </c>
      <c r="J2101" s="4">
        <v>57.061999999999998</v>
      </c>
      <c r="K2101" s="4">
        <v>130.91409999999999</v>
      </c>
      <c r="L2101" s="4">
        <v>138.1875</v>
      </c>
      <c r="M2101" s="4">
        <v>130.5</v>
      </c>
      <c r="N2101" s="4">
        <v>2.7277</v>
      </c>
      <c r="O2101" s="4">
        <v>2.0068999999999999</v>
      </c>
      <c r="P2101" s="4">
        <v>2.1046</v>
      </c>
      <c r="Q2101" s="4">
        <v>2.1692999999999998</v>
      </c>
    </row>
    <row r="2102" spans="1:17" ht="15" customHeight="1" x14ac:dyDescent="0.2">
      <c r="A2102" s="3">
        <v>45202</v>
      </c>
      <c r="B2102" s="4">
        <v>27.2</v>
      </c>
      <c r="C2102" s="4">
        <v>-2.8</v>
      </c>
      <c r="D2102" s="4">
        <v>-1.9</v>
      </c>
      <c r="E2102" s="4">
        <v>1</v>
      </c>
      <c r="F2102" s="4">
        <v>20.151900000000001</v>
      </c>
      <c r="G2102" s="4">
        <v>6.9261999999999997</v>
      </c>
      <c r="H2102" s="4">
        <v>7.8381999999999996</v>
      </c>
      <c r="I2102" s="4">
        <v>8.7873000000000001</v>
      </c>
      <c r="J2102" s="4">
        <v>56.814</v>
      </c>
      <c r="K2102" s="4">
        <v>130.64060000000001</v>
      </c>
      <c r="L2102" s="4">
        <v>137.84379999999999</v>
      </c>
      <c r="M2102" s="4">
        <v>130.09379999999999</v>
      </c>
      <c r="N2102" s="4">
        <v>2.7486999999999999</v>
      </c>
      <c r="O2102" s="4">
        <v>2.0379999999999998</v>
      </c>
      <c r="P2102" s="4">
        <v>2.1372</v>
      </c>
      <c r="Q2102" s="4">
        <v>2.2048999999999999</v>
      </c>
    </row>
    <row r="2103" spans="1:17" ht="15" customHeight="1" x14ac:dyDescent="0.2">
      <c r="A2103" s="3">
        <v>45203</v>
      </c>
      <c r="B2103" s="4">
        <v>26.1</v>
      </c>
      <c r="C2103" s="4">
        <v>-2.8</v>
      </c>
      <c r="D2103" s="4">
        <v>-1.9</v>
      </c>
      <c r="E2103" s="4">
        <v>1.1000000000000001</v>
      </c>
      <c r="F2103" s="4">
        <v>20.1557</v>
      </c>
      <c r="G2103" s="4">
        <v>6.9276999999999997</v>
      </c>
      <c r="H2103" s="4">
        <v>7.8391999999999999</v>
      </c>
      <c r="I2103" s="4">
        <v>8.7879000000000005</v>
      </c>
      <c r="J2103" s="4">
        <v>56.878999999999998</v>
      </c>
      <c r="K2103" s="4">
        <v>130.53129999999999</v>
      </c>
      <c r="L2103" s="4">
        <v>137.71879999999999</v>
      </c>
      <c r="M2103" s="4">
        <v>129.95310000000001</v>
      </c>
      <c r="N2103" s="4">
        <v>2.7427999999999999</v>
      </c>
      <c r="O2103" s="4">
        <v>2.0510999999999999</v>
      </c>
      <c r="P2103" s="4">
        <v>2.1496</v>
      </c>
      <c r="Q2103" s="4">
        <v>2.2176999999999998</v>
      </c>
    </row>
    <row r="2104" spans="1:17" ht="15" customHeight="1" x14ac:dyDescent="0.2">
      <c r="A2104" s="3">
        <v>45204</v>
      </c>
      <c r="B2104" s="4">
        <v>26.5</v>
      </c>
      <c r="C2104" s="4">
        <v>-2.7</v>
      </c>
      <c r="D2104" s="4">
        <v>-2</v>
      </c>
      <c r="E2104" s="4">
        <v>1.3</v>
      </c>
      <c r="F2104" s="4">
        <v>20.158999999999999</v>
      </c>
      <c r="G2104" s="4">
        <v>6.9336000000000002</v>
      </c>
      <c r="H2104" s="4">
        <v>7.8444000000000003</v>
      </c>
      <c r="I2104" s="4">
        <v>8.7919999999999998</v>
      </c>
      <c r="J2104" s="4">
        <v>56.594000000000001</v>
      </c>
      <c r="K2104" s="4">
        <v>130.34379999999999</v>
      </c>
      <c r="L2104" s="4">
        <v>137.5</v>
      </c>
      <c r="M2104" s="4">
        <v>129.6875</v>
      </c>
      <c r="N2104" s="4">
        <v>2.7662</v>
      </c>
      <c r="O2104" s="4">
        <v>2.0747</v>
      </c>
      <c r="P2104" s="4">
        <v>2.1724000000000001</v>
      </c>
      <c r="Q2104" s="4">
        <v>2.2423000000000002</v>
      </c>
    </row>
    <row r="2105" spans="1:17" ht="15" customHeight="1" x14ac:dyDescent="0.2">
      <c r="A2105" s="3">
        <v>45205</v>
      </c>
      <c r="B2105" s="4">
        <v>26.6</v>
      </c>
      <c r="C2105" s="4">
        <v>-3</v>
      </c>
      <c r="D2105" s="4">
        <v>-2.1</v>
      </c>
      <c r="E2105" s="4">
        <v>1.1000000000000001</v>
      </c>
      <c r="F2105" s="4">
        <v>20.165700000000001</v>
      </c>
      <c r="G2105" s="4">
        <v>6.9387999999999996</v>
      </c>
      <c r="H2105" s="4">
        <v>7.8502000000000001</v>
      </c>
      <c r="I2105" s="4">
        <v>8.7988</v>
      </c>
      <c r="J2105" s="4">
        <v>56.822000000000003</v>
      </c>
      <c r="K2105" s="4">
        <v>130.59379999999999</v>
      </c>
      <c r="L2105" s="4">
        <v>137.76560000000001</v>
      </c>
      <c r="M2105" s="4">
        <v>129.98439999999999</v>
      </c>
      <c r="N2105" s="4">
        <v>2.7462</v>
      </c>
      <c r="O2105" s="4">
        <v>2.0480999999999998</v>
      </c>
      <c r="P2105" s="4">
        <v>2.1486999999999998</v>
      </c>
      <c r="Q2105" s="4">
        <v>2.2170999999999998</v>
      </c>
    </row>
    <row r="2106" spans="1:17" ht="15" customHeight="1" x14ac:dyDescent="0.2">
      <c r="A2106" s="3">
        <v>45208</v>
      </c>
      <c r="B2106" s="4">
        <v>26.6</v>
      </c>
      <c r="C2106" s="4">
        <v>-2.7</v>
      </c>
      <c r="D2106" s="4">
        <v>-1.9</v>
      </c>
      <c r="E2106" s="4">
        <v>1.3</v>
      </c>
      <c r="F2106" s="4">
        <v>20.159800000000001</v>
      </c>
      <c r="G2106" s="4">
        <v>6.9371999999999998</v>
      </c>
      <c r="H2106" s="4">
        <v>7.8470000000000004</v>
      </c>
      <c r="I2106" s="4">
        <v>8.7937999999999992</v>
      </c>
      <c r="J2106" s="4">
        <v>56.32</v>
      </c>
      <c r="K2106" s="4">
        <v>130.1797</v>
      </c>
      <c r="L2106" s="4">
        <v>137.28129999999999</v>
      </c>
      <c r="M2106" s="4">
        <v>129.45310000000001</v>
      </c>
      <c r="N2106" s="4">
        <v>2.7892999999999999</v>
      </c>
      <c r="O2106" s="4">
        <v>2.0949</v>
      </c>
      <c r="P2106" s="4">
        <v>2.1943999999999999</v>
      </c>
      <c r="Q2106" s="4">
        <v>2.2637</v>
      </c>
    </row>
    <row r="2107" spans="1:17" ht="15" customHeight="1" x14ac:dyDescent="0.2">
      <c r="A2107" s="3">
        <v>45209</v>
      </c>
      <c r="B2107" s="4">
        <v>27.1</v>
      </c>
      <c r="C2107" s="4">
        <v>-2.2999999999999998</v>
      </c>
      <c r="D2107" s="4">
        <v>-1.7</v>
      </c>
      <c r="E2107" s="4">
        <v>1.6</v>
      </c>
      <c r="F2107" s="4">
        <v>20.167400000000001</v>
      </c>
      <c r="G2107" s="4">
        <v>6.9428000000000001</v>
      </c>
      <c r="H2107" s="4">
        <v>7.8539000000000003</v>
      </c>
      <c r="I2107" s="4">
        <v>8.8018000000000001</v>
      </c>
      <c r="J2107" s="4">
        <v>56.604999999999997</v>
      </c>
      <c r="K2107" s="4">
        <v>130.46879999999999</v>
      </c>
      <c r="L2107" s="4">
        <v>137.64060000000001</v>
      </c>
      <c r="M2107" s="4">
        <v>129.82810000000001</v>
      </c>
      <c r="N2107" s="4">
        <v>2.7641</v>
      </c>
      <c r="O2107" s="4">
        <v>2.0638999999999998</v>
      </c>
      <c r="P2107" s="4">
        <v>2.1619999999999999</v>
      </c>
      <c r="Q2107" s="4">
        <v>2.2317999999999998</v>
      </c>
    </row>
    <row r="2108" spans="1:17" ht="15" customHeight="1" x14ac:dyDescent="0.2">
      <c r="A2108" s="3">
        <v>45210</v>
      </c>
      <c r="B2108" s="4">
        <v>27.5</v>
      </c>
      <c r="C2108" s="4">
        <v>-2.2000000000000002</v>
      </c>
      <c r="D2108" s="4">
        <v>-1.7</v>
      </c>
      <c r="E2108" s="4">
        <v>2</v>
      </c>
      <c r="F2108" s="4">
        <v>20.166599999999999</v>
      </c>
      <c r="G2108" s="4">
        <v>6.9440999999999997</v>
      </c>
      <c r="H2108" s="4">
        <v>7.8548</v>
      </c>
      <c r="I2108" s="4">
        <v>8.8015000000000008</v>
      </c>
      <c r="J2108" s="4">
        <v>56.398000000000003</v>
      </c>
      <c r="K2108" s="4">
        <v>130.34379999999999</v>
      </c>
      <c r="L2108" s="4">
        <v>137.5</v>
      </c>
      <c r="M2108" s="4">
        <v>129.625</v>
      </c>
      <c r="N2108" s="4">
        <v>2.7818999999999998</v>
      </c>
      <c r="O2108" s="4">
        <v>2.0787</v>
      </c>
      <c r="P2108" s="4">
        <v>2.1758000000000002</v>
      </c>
      <c r="Q2108" s="4">
        <v>2.2498999999999998</v>
      </c>
    </row>
    <row r="2109" spans="1:17" ht="15" customHeight="1" x14ac:dyDescent="0.2">
      <c r="A2109" s="3">
        <v>45211</v>
      </c>
      <c r="B2109" s="4">
        <v>26.7</v>
      </c>
      <c r="C2109" s="4">
        <v>-3.8</v>
      </c>
      <c r="D2109" s="4">
        <v>-3.3</v>
      </c>
      <c r="E2109" s="4">
        <v>0.5</v>
      </c>
      <c r="F2109" s="4">
        <v>20.1754</v>
      </c>
      <c r="G2109" s="4">
        <v>6.9532999999999996</v>
      </c>
      <c r="H2109" s="4">
        <v>7.8644999999999996</v>
      </c>
      <c r="I2109" s="4">
        <v>8.8116000000000003</v>
      </c>
      <c r="J2109" s="4">
        <v>56.432000000000002</v>
      </c>
      <c r="K2109" s="4">
        <v>130.47659999999999</v>
      </c>
      <c r="L2109" s="4">
        <v>137.65629999999999</v>
      </c>
      <c r="M2109" s="4">
        <v>129.78129999999999</v>
      </c>
      <c r="N2109" s="4">
        <v>2.7776999999999998</v>
      </c>
      <c r="O2109" s="4">
        <v>2.0670000000000002</v>
      </c>
      <c r="P2109" s="4">
        <v>2.1638999999999999</v>
      </c>
      <c r="Q2109" s="4">
        <v>2.238</v>
      </c>
    </row>
    <row r="2110" spans="1:17" ht="15" customHeight="1" x14ac:dyDescent="0.2">
      <c r="A2110" s="3">
        <v>45212</v>
      </c>
      <c r="B2110" s="4">
        <v>27.8</v>
      </c>
      <c r="C2110" s="4">
        <v>-2.6</v>
      </c>
      <c r="D2110" s="4">
        <v>-1.9</v>
      </c>
      <c r="E2110" s="4">
        <v>1.7</v>
      </c>
      <c r="F2110" s="4">
        <v>20.1706</v>
      </c>
      <c r="G2110" s="4">
        <v>6.9523999999999999</v>
      </c>
      <c r="H2110" s="4">
        <v>7.8617999999999997</v>
      </c>
      <c r="I2110" s="4">
        <v>8.8077000000000005</v>
      </c>
      <c r="J2110" s="4">
        <v>55.996000000000002</v>
      </c>
      <c r="K2110" s="4">
        <v>130.1328</v>
      </c>
      <c r="L2110" s="4">
        <v>137.21879999999999</v>
      </c>
      <c r="M2110" s="4">
        <v>129.32810000000001</v>
      </c>
      <c r="N2110" s="4">
        <v>2.8151999999999999</v>
      </c>
      <c r="O2110" s="4">
        <v>2.1059000000000001</v>
      </c>
      <c r="P2110" s="4">
        <v>2.2052</v>
      </c>
      <c r="Q2110" s="4">
        <v>2.2778</v>
      </c>
    </row>
    <row r="2111" spans="1:17" ht="15" customHeight="1" x14ac:dyDescent="0.2">
      <c r="A2111" s="3">
        <v>45215</v>
      </c>
      <c r="B2111" s="4">
        <v>28</v>
      </c>
      <c r="C2111" s="4">
        <v>-2.2000000000000002</v>
      </c>
      <c r="D2111" s="4">
        <v>-1.3</v>
      </c>
      <c r="E2111" s="4">
        <v>2.1</v>
      </c>
      <c r="F2111" s="4">
        <v>20.165400000000002</v>
      </c>
      <c r="G2111" s="4">
        <v>6.9507000000000003</v>
      </c>
      <c r="H2111" s="4">
        <v>7.8583999999999996</v>
      </c>
      <c r="I2111" s="4">
        <v>8.8028999999999993</v>
      </c>
      <c r="J2111" s="4">
        <v>55.540999999999997</v>
      </c>
      <c r="K2111" s="4">
        <v>129.71879999999999</v>
      </c>
      <c r="L2111" s="4">
        <v>136.71879999999999</v>
      </c>
      <c r="M2111" s="4">
        <v>128.8125</v>
      </c>
      <c r="N2111" s="4">
        <v>2.8546999999999998</v>
      </c>
      <c r="O2111" s="4">
        <v>2.1526999999999998</v>
      </c>
      <c r="P2111" s="4">
        <v>2.2524999999999999</v>
      </c>
      <c r="Q2111" s="4">
        <v>2.3231999999999999</v>
      </c>
    </row>
    <row r="2112" spans="1:17" ht="15" customHeight="1" x14ac:dyDescent="0.2">
      <c r="A2112" s="3">
        <v>45216</v>
      </c>
      <c r="B2112" s="4">
        <v>28.5</v>
      </c>
      <c r="C2112" s="4">
        <v>-1.8</v>
      </c>
      <c r="D2112" s="4">
        <v>-1.4</v>
      </c>
      <c r="E2112" s="4">
        <v>2.1</v>
      </c>
      <c r="F2112" s="4">
        <v>20.1751</v>
      </c>
      <c r="G2112" s="4">
        <v>6.9576000000000002</v>
      </c>
      <c r="H2112" s="4">
        <v>7.8673999999999999</v>
      </c>
      <c r="I2112" s="4">
        <v>8.8133999999999997</v>
      </c>
      <c r="J2112" s="4">
        <v>55.942</v>
      </c>
      <c r="K2112" s="4">
        <v>130.1328</v>
      </c>
      <c r="L2112" s="4">
        <v>137.25</v>
      </c>
      <c r="M2112" s="4">
        <v>129.35939999999999</v>
      </c>
      <c r="N2112" s="4">
        <v>2.8193000000000001</v>
      </c>
      <c r="O2112" s="4">
        <v>2.1078999999999999</v>
      </c>
      <c r="P2112" s="4">
        <v>2.2040000000000002</v>
      </c>
      <c r="Q2112" s="4">
        <v>2.2761999999999998</v>
      </c>
    </row>
    <row r="2113" spans="1:17" ht="15" customHeight="1" x14ac:dyDescent="0.2">
      <c r="A2113" s="3">
        <v>45217</v>
      </c>
      <c r="B2113" s="4">
        <v>28.9</v>
      </c>
      <c r="C2113" s="4">
        <v>-1.5</v>
      </c>
      <c r="D2113" s="4">
        <v>-1.4</v>
      </c>
      <c r="E2113" s="4">
        <v>2</v>
      </c>
      <c r="F2113" s="4">
        <v>20.181899999999999</v>
      </c>
      <c r="G2113" s="4">
        <v>6.8067000000000002</v>
      </c>
      <c r="H2113" s="4">
        <v>7.6959</v>
      </c>
      <c r="I2113" s="4">
        <v>8.8214000000000006</v>
      </c>
      <c r="J2113" s="4">
        <v>56.173000000000002</v>
      </c>
      <c r="K2113" s="4">
        <v>130.40629999999999</v>
      </c>
      <c r="L2113" s="4">
        <v>137.59379999999999</v>
      </c>
      <c r="M2113" s="4">
        <v>129.73439999999999</v>
      </c>
      <c r="N2113" s="4">
        <v>2.7987000000000002</v>
      </c>
      <c r="O2113" s="4">
        <v>2.0787</v>
      </c>
      <c r="P2113" s="4">
        <v>2.1730999999999998</v>
      </c>
      <c r="Q2113" s="4">
        <v>2.2442000000000002</v>
      </c>
    </row>
    <row r="2114" spans="1:17" ht="15" customHeight="1" x14ac:dyDescent="0.2">
      <c r="A2114" s="3">
        <v>45218</v>
      </c>
      <c r="B2114" s="4">
        <v>28.4</v>
      </c>
      <c r="C2114" s="4">
        <v>-3.4</v>
      </c>
      <c r="D2114" s="4">
        <v>-3.1</v>
      </c>
      <c r="E2114" s="4">
        <v>0.3</v>
      </c>
      <c r="F2114" s="4">
        <v>20.188700000000001</v>
      </c>
      <c r="G2114" s="4">
        <v>6.8139000000000003</v>
      </c>
      <c r="H2114" s="4">
        <v>7.7031000000000001</v>
      </c>
      <c r="I2114" s="4">
        <v>8.8285999999999998</v>
      </c>
      <c r="J2114" s="4">
        <v>56.091000000000001</v>
      </c>
      <c r="K2114" s="4">
        <v>130.35159999999999</v>
      </c>
      <c r="L2114" s="4">
        <v>137.54689999999999</v>
      </c>
      <c r="M2114" s="4">
        <v>129.6875</v>
      </c>
      <c r="N2114" s="4">
        <v>2.8048000000000002</v>
      </c>
      <c r="O2114" s="4">
        <v>2.0876999999999999</v>
      </c>
      <c r="P2114" s="4">
        <v>2.1800000000000002</v>
      </c>
      <c r="Q2114" s="4">
        <v>2.2498999999999998</v>
      </c>
    </row>
    <row r="2115" spans="1:17" ht="15" customHeight="1" x14ac:dyDescent="0.2">
      <c r="A2115" s="3">
        <v>45219</v>
      </c>
      <c r="B2115" s="4">
        <v>28.8</v>
      </c>
      <c r="C2115" s="4">
        <v>-1.4</v>
      </c>
      <c r="D2115" s="4">
        <v>-1.3</v>
      </c>
      <c r="E2115" s="4">
        <v>2.2000000000000002</v>
      </c>
      <c r="F2115" s="4">
        <v>20.1845</v>
      </c>
      <c r="G2115" s="4">
        <v>6.8117000000000001</v>
      </c>
      <c r="H2115" s="4">
        <v>7.6989000000000001</v>
      </c>
      <c r="I2115" s="4">
        <v>8.8231000000000002</v>
      </c>
      <c r="J2115" s="4">
        <v>55.692</v>
      </c>
      <c r="K2115" s="4">
        <v>129.9297</v>
      </c>
      <c r="L2115" s="4">
        <v>137.03129999999999</v>
      </c>
      <c r="M2115" s="4">
        <v>129.125</v>
      </c>
      <c r="N2115" s="4">
        <v>2.8393000000000002</v>
      </c>
      <c r="O2115" s="4">
        <v>2.1352000000000002</v>
      </c>
      <c r="P2115" s="4">
        <v>2.2284999999999999</v>
      </c>
      <c r="Q2115" s="4">
        <v>2.2991999999999999</v>
      </c>
    </row>
    <row r="2116" spans="1:17" ht="15" customHeight="1" x14ac:dyDescent="0.2">
      <c r="A2116" s="3">
        <v>45222</v>
      </c>
      <c r="B2116" s="4">
        <v>26.2</v>
      </c>
      <c r="C2116" s="4">
        <v>-4.3</v>
      </c>
      <c r="D2116" s="4">
        <v>-4.2</v>
      </c>
      <c r="E2116" s="4">
        <v>-0.6</v>
      </c>
      <c r="F2116" s="4">
        <v>20.183199999999999</v>
      </c>
      <c r="G2116" s="4">
        <v>6.8132999999999999</v>
      </c>
      <c r="H2116" s="4">
        <v>7.6999000000000004</v>
      </c>
      <c r="I2116" s="4">
        <v>8.8234999999999992</v>
      </c>
      <c r="J2116" s="4">
        <v>55.46</v>
      </c>
      <c r="K2116" s="4">
        <v>129.83590000000001</v>
      </c>
      <c r="L2116" s="4">
        <v>136.90629999999999</v>
      </c>
      <c r="M2116" s="4">
        <v>128.96879999999999</v>
      </c>
      <c r="N2116" s="4">
        <v>2.8593000000000002</v>
      </c>
      <c r="O2116" s="4">
        <v>2.1465000000000001</v>
      </c>
      <c r="P2116" s="4">
        <v>2.2410000000000001</v>
      </c>
      <c r="Q2116" s="4">
        <v>2.3132999999999999</v>
      </c>
    </row>
    <row r="2117" spans="1:17" ht="15" customHeight="1" x14ac:dyDescent="0.2">
      <c r="A2117" s="3">
        <v>45223</v>
      </c>
      <c r="B2117" s="4">
        <v>27.8</v>
      </c>
      <c r="C2117" s="4">
        <v>-2.4</v>
      </c>
      <c r="D2117" s="4">
        <v>-2.2000000000000002</v>
      </c>
      <c r="E2117" s="4">
        <v>1.3</v>
      </c>
      <c r="F2117" s="4">
        <v>20.188099999999999</v>
      </c>
      <c r="G2117" s="4">
        <v>6.8163</v>
      </c>
      <c r="H2117" s="4">
        <v>7.7032999999999996</v>
      </c>
      <c r="I2117" s="4">
        <v>8.8272999999999993</v>
      </c>
      <c r="J2117" s="4">
        <v>55.587000000000003</v>
      </c>
      <c r="K2117" s="4">
        <v>129.875</v>
      </c>
      <c r="L2117" s="4">
        <v>136.96879999999999</v>
      </c>
      <c r="M2117" s="4">
        <v>129.04689999999999</v>
      </c>
      <c r="N2117" s="4">
        <v>2.8477000000000001</v>
      </c>
      <c r="O2117" s="4">
        <v>2.1432000000000002</v>
      </c>
      <c r="P2117" s="4">
        <v>2.2360000000000002</v>
      </c>
      <c r="Q2117" s="4">
        <v>2.3069999999999999</v>
      </c>
    </row>
    <row r="2118" spans="1:17" ht="15" customHeight="1" x14ac:dyDescent="0.2">
      <c r="A2118" s="3">
        <v>45224</v>
      </c>
      <c r="B2118" s="4">
        <v>27.8</v>
      </c>
      <c r="C2118" s="4">
        <v>-2.8</v>
      </c>
      <c r="D2118" s="4">
        <v>-2.1</v>
      </c>
      <c r="E2118" s="4">
        <v>1.1000000000000001</v>
      </c>
      <c r="F2118" s="4">
        <v>20.189</v>
      </c>
      <c r="G2118" s="4">
        <v>6.8182</v>
      </c>
      <c r="H2118" s="4">
        <v>7.7042000000000002</v>
      </c>
      <c r="I2118" s="4">
        <v>8.8283000000000005</v>
      </c>
      <c r="J2118" s="4">
        <v>55.48</v>
      </c>
      <c r="K2118" s="4">
        <v>129.8125</v>
      </c>
      <c r="L2118" s="4">
        <v>136.84379999999999</v>
      </c>
      <c r="M2118" s="4">
        <v>128.9375</v>
      </c>
      <c r="N2118" s="4">
        <v>2.8567999999999998</v>
      </c>
      <c r="O2118" s="4">
        <v>2.1511</v>
      </c>
      <c r="P2118" s="4">
        <v>2.2484000000000002</v>
      </c>
      <c r="Q2118" s="4">
        <v>2.3170999999999999</v>
      </c>
    </row>
    <row r="2119" spans="1:17" ht="15" customHeight="1" x14ac:dyDescent="0.2">
      <c r="A2119" s="3">
        <v>45225</v>
      </c>
      <c r="B2119" s="4">
        <v>26.1</v>
      </c>
      <c r="C2119" s="4">
        <v>-3.3</v>
      </c>
      <c r="D2119" s="4">
        <v>-2.6</v>
      </c>
      <c r="E2119" s="4">
        <v>0.6</v>
      </c>
      <c r="F2119" s="4">
        <v>20.208200000000001</v>
      </c>
      <c r="G2119" s="4">
        <v>6.8308999999999997</v>
      </c>
      <c r="H2119" s="4">
        <v>7.7187000000000001</v>
      </c>
      <c r="I2119" s="4">
        <v>8.8439999999999994</v>
      </c>
      <c r="J2119" s="4">
        <v>56.113</v>
      </c>
      <c r="K2119" s="4">
        <v>130.2422</v>
      </c>
      <c r="L2119" s="4">
        <v>137.35939999999999</v>
      </c>
      <c r="M2119" s="4">
        <v>129.48439999999999</v>
      </c>
      <c r="N2119" s="4">
        <v>2.8001999999999998</v>
      </c>
      <c r="O2119" s="4">
        <v>2.1065999999999998</v>
      </c>
      <c r="P2119" s="4">
        <v>2.2031999999999998</v>
      </c>
      <c r="Q2119" s="4">
        <v>2.2711999999999999</v>
      </c>
    </row>
    <row r="2120" spans="1:17" ht="15" customHeight="1" x14ac:dyDescent="0.2">
      <c r="A2120" s="3">
        <v>45226</v>
      </c>
      <c r="B2120" s="4">
        <v>28.5</v>
      </c>
      <c r="C2120" s="4">
        <v>-1.7</v>
      </c>
      <c r="D2120" s="4">
        <v>-0.8</v>
      </c>
      <c r="E2120" s="4">
        <v>2.4</v>
      </c>
      <c r="F2120" s="4">
        <v>20.198699999999999</v>
      </c>
      <c r="G2120" s="4">
        <v>6.8284000000000002</v>
      </c>
      <c r="H2120" s="4">
        <v>7.7141999999999999</v>
      </c>
      <c r="I2120" s="4">
        <v>8.8381000000000007</v>
      </c>
      <c r="J2120" s="4">
        <v>55.405999999999999</v>
      </c>
      <c r="K2120" s="4">
        <v>129.78909999999999</v>
      </c>
      <c r="L2120" s="4">
        <v>136.8125</v>
      </c>
      <c r="M2120" s="4">
        <v>128.89060000000001</v>
      </c>
      <c r="N2120" s="4">
        <v>2.8618000000000001</v>
      </c>
      <c r="O2120" s="4">
        <v>2.1575000000000002</v>
      </c>
      <c r="P2120" s="4">
        <v>2.2547000000000001</v>
      </c>
      <c r="Q2120" s="4">
        <v>2.3233000000000001</v>
      </c>
    </row>
    <row r="2121" spans="1:17" ht="15" customHeight="1" x14ac:dyDescent="0.2">
      <c r="A2121" s="3">
        <v>45229</v>
      </c>
      <c r="B2121" s="4">
        <v>29.6</v>
      </c>
      <c r="C2121" s="4">
        <v>-2.2999999999999998</v>
      </c>
      <c r="D2121" s="4">
        <v>-1.4</v>
      </c>
      <c r="E2121" s="4">
        <v>1.9</v>
      </c>
      <c r="F2121" s="4">
        <v>20.1995</v>
      </c>
      <c r="G2121" s="4">
        <v>6.8331</v>
      </c>
      <c r="H2121" s="4">
        <v>7.7191999999999998</v>
      </c>
      <c r="I2121" s="4">
        <v>8.8431999999999995</v>
      </c>
      <c r="J2121" s="4">
        <v>55.3</v>
      </c>
      <c r="K2121" s="4">
        <v>129.96879999999999</v>
      </c>
      <c r="L2121" s="4">
        <v>137</v>
      </c>
      <c r="M2121" s="4">
        <v>129.0625</v>
      </c>
      <c r="N2121" s="4">
        <v>2.8706</v>
      </c>
      <c r="O2121" s="4">
        <v>2.1387</v>
      </c>
      <c r="P2121" s="4">
        <v>2.2382</v>
      </c>
      <c r="Q2121" s="4">
        <v>2.3089</v>
      </c>
    </row>
    <row r="2122" spans="1:17" ht="15" customHeight="1" x14ac:dyDescent="0.2">
      <c r="A2122" s="3">
        <v>45230</v>
      </c>
      <c r="B2122" s="4">
        <v>30.5</v>
      </c>
      <c r="C2122" s="4">
        <v>-2.1</v>
      </c>
      <c r="D2122" s="4">
        <v>-1.2</v>
      </c>
      <c r="E2122" s="4">
        <v>2.2000000000000002</v>
      </c>
      <c r="F2122" s="4">
        <v>20.191600000000001</v>
      </c>
      <c r="G2122" s="4">
        <v>6.8314000000000004</v>
      </c>
      <c r="H2122" s="4">
        <v>7.7159000000000004</v>
      </c>
      <c r="I2122" s="4">
        <v>8.8385999999999996</v>
      </c>
      <c r="J2122" s="4">
        <v>54.698</v>
      </c>
      <c r="K2122" s="4">
        <v>129.59379999999999</v>
      </c>
      <c r="L2122" s="4">
        <v>136.54689999999999</v>
      </c>
      <c r="M2122" s="4">
        <v>128.5625</v>
      </c>
      <c r="N2122" s="4">
        <v>2.9236</v>
      </c>
      <c r="O2122" s="4">
        <v>2.181</v>
      </c>
      <c r="P2122" s="4">
        <v>2.2810000000000001</v>
      </c>
      <c r="Q2122" s="4">
        <v>2.3529</v>
      </c>
    </row>
    <row r="2123" spans="1:17" ht="15" customHeight="1" x14ac:dyDescent="0.2">
      <c r="A2123" s="3">
        <v>45231</v>
      </c>
      <c r="B2123" s="4">
        <v>30.1</v>
      </c>
      <c r="C2123" s="4">
        <v>-2.2000000000000002</v>
      </c>
      <c r="D2123" s="4">
        <v>-1.2</v>
      </c>
      <c r="E2123" s="4">
        <v>2.2000000000000002</v>
      </c>
      <c r="F2123" s="4">
        <v>20.196300000000001</v>
      </c>
      <c r="G2123" s="4">
        <v>6.8348000000000004</v>
      </c>
      <c r="H2123" s="4">
        <v>7.7192999999999996</v>
      </c>
      <c r="I2123" s="4">
        <v>8.8421000000000003</v>
      </c>
      <c r="J2123" s="4">
        <v>54.805999999999997</v>
      </c>
      <c r="K2123" s="4">
        <v>129.66409999999999</v>
      </c>
      <c r="L2123" s="4">
        <v>136.60939999999999</v>
      </c>
      <c r="M2123" s="4">
        <v>128.625</v>
      </c>
      <c r="N2123" s="4">
        <v>2.9137</v>
      </c>
      <c r="O2123" s="4">
        <v>2.1741999999999999</v>
      </c>
      <c r="P2123" s="4">
        <v>2.2759999999999998</v>
      </c>
      <c r="Q2123" s="4">
        <v>2.3479999999999999</v>
      </c>
    </row>
    <row r="2124" spans="1:17" ht="15" customHeight="1" x14ac:dyDescent="0.2">
      <c r="A2124" s="3">
        <v>45232</v>
      </c>
      <c r="B2124" s="4">
        <v>30.9</v>
      </c>
      <c r="C2124" s="4">
        <v>-1.1000000000000001</v>
      </c>
      <c r="D2124" s="4">
        <v>-0.7</v>
      </c>
      <c r="E2124" s="4">
        <v>2.7</v>
      </c>
      <c r="F2124" s="4">
        <v>20.1966</v>
      </c>
      <c r="G2124" s="4">
        <v>6.84</v>
      </c>
      <c r="H2124" s="4">
        <v>7.7233999999999998</v>
      </c>
      <c r="I2124" s="4">
        <v>8.8454999999999995</v>
      </c>
      <c r="J2124" s="4">
        <v>54.362000000000002</v>
      </c>
      <c r="K2124" s="4">
        <v>129.4297</v>
      </c>
      <c r="L2124" s="4">
        <v>136.32810000000001</v>
      </c>
      <c r="M2124" s="4">
        <v>128.3125</v>
      </c>
      <c r="N2124" s="4">
        <v>2.9521999999999999</v>
      </c>
      <c r="O2124" s="4">
        <v>2.2029999999999998</v>
      </c>
      <c r="P2124" s="4">
        <v>2.3047</v>
      </c>
      <c r="Q2124" s="4">
        <v>2.3767999999999998</v>
      </c>
    </row>
    <row r="2125" spans="1:17" ht="15" customHeight="1" x14ac:dyDescent="0.2">
      <c r="A2125" s="3">
        <v>45233</v>
      </c>
      <c r="B2125" s="4">
        <v>30.8</v>
      </c>
      <c r="C2125" s="4">
        <v>-0.9</v>
      </c>
      <c r="D2125" s="4">
        <v>-0.4</v>
      </c>
      <c r="E2125" s="4">
        <v>2.8</v>
      </c>
      <c r="F2125" s="4">
        <v>20.2058</v>
      </c>
      <c r="G2125" s="4">
        <v>6.8452000000000002</v>
      </c>
      <c r="H2125" s="4">
        <v>7.7297000000000002</v>
      </c>
      <c r="I2125" s="4">
        <v>8.8526000000000007</v>
      </c>
      <c r="J2125" s="4">
        <v>54.726999999999997</v>
      </c>
      <c r="K2125" s="4">
        <v>129.65629999999999</v>
      </c>
      <c r="L2125" s="4">
        <v>136.60939999999999</v>
      </c>
      <c r="M2125" s="4">
        <v>128.625</v>
      </c>
      <c r="N2125" s="4">
        <v>2.9192</v>
      </c>
      <c r="O2125" s="4">
        <v>2.1789999999999998</v>
      </c>
      <c r="P2125" s="4">
        <v>2.2793999999999999</v>
      </c>
      <c r="Q2125" s="4">
        <v>2.3500999999999999</v>
      </c>
    </row>
    <row r="2126" spans="1:17" ht="15" customHeight="1" x14ac:dyDescent="0.2">
      <c r="A2126" s="3">
        <v>45236</v>
      </c>
      <c r="B2126" s="4">
        <v>29</v>
      </c>
      <c r="C2126" s="4">
        <v>-1.8</v>
      </c>
      <c r="D2126" s="4">
        <v>-1.1000000000000001</v>
      </c>
      <c r="E2126" s="4">
        <v>2.2000000000000002</v>
      </c>
      <c r="F2126" s="4">
        <v>20.206099999999999</v>
      </c>
      <c r="G2126" s="4">
        <v>6.8437999999999999</v>
      </c>
      <c r="H2126" s="4">
        <v>7.7271000000000001</v>
      </c>
      <c r="I2126" s="4">
        <v>8.8493999999999993</v>
      </c>
      <c r="J2126" s="4">
        <v>54.588000000000001</v>
      </c>
      <c r="K2126" s="4">
        <v>129.3047</v>
      </c>
      <c r="L2126" s="4">
        <v>136.21879999999999</v>
      </c>
      <c r="M2126" s="4">
        <v>128.21879999999999</v>
      </c>
      <c r="N2126" s="4">
        <v>2.9312</v>
      </c>
      <c r="O2126" s="4">
        <v>2.2187999999999999</v>
      </c>
      <c r="P2126" s="4">
        <v>2.3165</v>
      </c>
      <c r="Q2126" s="4">
        <v>2.3860000000000001</v>
      </c>
    </row>
    <row r="2127" spans="1:17" ht="15" customHeight="1" x14ac:dyDescent="0.2">
      <c r="A2127" s="3">
        <v>45237</v>
      </c>
      <c r="B2127" s="4">
        <v>28.4</v>
      </c>
      <c r="C2127" s="4">
        <v>-1.8</v>
      </c>
      <c r="D2127" s="4">
        <v>-1</v>
      </c>
      <c r="E2127" s="4">
        <v>1.9</v>
      </c>
      <c r="F2127" s="4">
        <v>20.224799999999998</v>
      </c>
      <c r="G2127" s="4">
        <v>6.8539000000000003</v>
      </c>
      <c r="H2127" s="4">
        <v>7.74</v>
      </c>
      <c r="I2127" s="4">
        <v>8.8645999999999994</v>
      </c>
      <c r="J2127" s="4">
        <v>55.493000000000002</v>
      </c>
      <c r="K2127" s="4">
        <v>129.96879999999999</v>
      </c>
      <c r="L2127" s="4">
        <v>137</v>
      </c>
      <c r="M2127" s="4">
        <v>129.09379999999999</v>
      </c>
      <c r="N2127" s="4">
        <v>2.8504999999999998</v>
      </c>
      <c r="O2127" s="4">
        <v>2.1463999999999999</v>
      </c>
      <c r="P2127" s="4">
        <v>2.2448999999999999</v>
      </c>
      <c r="Q2127" s="4">
        <v>2.3104</v>
      </c>
    </row>
    <row r="2128" spans="1:17" ht="15" customHeight="1" x14ac:dyDescent="0.2">
      <c r="A2128" s="3">
        <v>45238</v>
      </c>
      <c r="B2128" s="4">
        <v>28.3</v>
      </c>
      <c r="C2128" s="4">
        <v>-1.6</v>
      </c>
      <c r="D2128" s="4">
        <v>-0.8</v>
      </c>
      <c r="E2128" s="4">
        <v>2.2000000000000002</v>
      </c>
      <c r="F2128" s="4">
        <v>20.233000000000001</v>
      </c>
      <c r="G2128" s="4">
        <v>6.8586999999999998</v>
      </c>
      <c r="H2128" s="4">
        <v>7.7454000000000001</v>
      </c>
      <c r="I2128" s="4">
        <v>8.8703000000000003</v>
      </c>
      <c r="J2128" s="4">
        <v>55.802</v>
      </c>
      <c r="K2128" s="4">
        <v>130.15629999999999</v>
      </c>
      <c r="L2128" s="4">
        <v>137.21879999999999</v>
      </c>
      <c r="M2128" s="4">
        <v>129.3125</v>
      </c>
      <c r="N2128" s="4">
        <v>2.8233000000000001</v>
      </c>
      <c r="O2128" s="4">
        <v>2.1267999999999998</v>
      </c>
      <c r="P2128" s="4">
        <v>2.2254999999999998</v>
      </c>
      <c r="Q2128" s="4">
        <v>2.2919999999999998</v>
      </c>
    </row>
    <row r="2129" spans="1:17" ht="15" customHeight="1" x14ac:dyDescent="0.2">
      <c r="A2129" s="3">
        <v>45239</v>
      </c>
      <c r="B2129" s="4">
        <v>26.5</v>
      </c>
      <c r="C2129" s="4">
        <v>-2.9</v>
      </c>
      <c r="D2129" s="4">
        <v>-2.2999999999999998</v>
      </c>
      <c r="E2129" s="4">
        <v>0.7</v>
      </c>
      <c r="F2129" s="4">
        <v>20.2378</v>
      </c>
      <c r="G2129" s="4">
        <v>6.8647</v>
      </c>
      <c r="H2129" s="4">
        <v>7.7507000000000001</v>
      </c>
      <c r="I2129" s="4">
        <v>8.8752999999999993</v>
      </c>
      <c r="J2129" s="4">
        <v>55.606999999999999</v>
      </c>
      <c r="K2129" s="4">
        <v>129.9922</v>
      </c>
      <c r="L2129" s="4">
        <v>137.03129999999999</v>
      </c>
      <c r="M2129" s="4">
        <v>129.10939999999999</v>
      </c>
      <c r="N2129" s="4">
        <v>2.8391000000000002</v>
      </c>
      <c r="O2129" s="4">
        <v>2.1476999999999999</v>
      </c>
      <c r="P2129" s="4">
        <v>2.2452999999999999</v>
      </c>
      <c r="Q2129" s="4">
        <v>2.3111000000000002</v>
      </c>
    </row>
    <row r="2130" spans="1:17" ht="15" customHeight="1" x14ac:dyDescent="0.2">
      <c r="A2130" s="3">
        <v>45240</v>
      </c>
      <c r="B2130" s="4">
        <v>29.8</v>
      </c>
      <c r="C2130" s="4">
        <v>-1.5</v>
      </c>
      <c r="D2130" s="4">
        <v>-0.9</v>
      </c>
      <c r="E2130" s="4">
        <v>2</v>
      </c>
      <c r="F2130" s="4">
        <v>20.232700000000001</v>
      </c>
      <c r="G2130" s="4">
        <v>6.8657000000000004</v>
      </c>
      <c r="H2130" s="4">
        <v>7.7512999999999996</v>
      </c>
      <c r="I2130" s="4">
        <v>8.8754000000000008</v>
      </c>
      <c r="J2130" s="4">
        <v>55.158999999999999</v>
      </c>
      <c r="K2130" s="4">
        <v>129.85159999999999</v>
      </c>
      <c r="L2130" s="4">
        <v>136.875</v>
      </c>
      <c r="M2130" s="4">
        <v>128.9375</v>
      </c>
      <c r="N2130" s="4">
        <v>2.8782000000000001</v>
      </c>
      <c r="O2130" s="4">
        <v>2.1642000000000001</v>
      </c>
      <c r="P2130" s="4">
        <v>2.2606000000000002</v>
      </c>
      <c r="Q2130" s="4">
        <v>2.3264999999999998</v>
      </c>
    </row>
    <row r="2131" spans="1:17" ht="15" customHeight="1" x14ac:dyDescent="0.2">
      <c r="A2131" s="3">
        <v>45243</v>
      </c>
      <c r="B2131" s="4">
        <v>28.4</v>
      </c>
      <c r="C2131" s="4">
        <v>-2.1</v>
      </c>
      <c r="D2131" s="4">
        <v>-1.5</v>
      </c>
      <c r="E2131" s="4">
        <v>1.6</v>
      </c>
      <c r="F2131" s="4">
        <v>20.2379</v>
      </c>
      <c r="G2131" s="4">
        <v>6.8696000000000002</v>
      </c>
      <c r="H2131" s="4">
        <v>7.7554999999999996</v>
      </c>
      <c r="I2131" s="4">
        <v>8.8795999999999999</v>
      </c>
      <c r="J2131" s="4">
        <v>55.302</v>
      </c>
      <c r="K2131" s="4">
        <v>129.96879999999999</v>
      </c>
      <c r="L2131" s="4">
        <v>137</v>
      </c>
      <c r="M2131" s="4">
        <v>129.04689999999999</v>
      </c>
      <c r="N2131" s="4">
        <v>2.8652000000000002</v>
      </c>
      <c r="O2131" s="4">
        <v>2.1522999999999999</v>
      </c>
      <c r="P2131" s="4">
        <v>2.2498999999999998</v>
      </c>
      <c r="Q2131" s="4">
        <v>2.3176000000000001</v>
      </c>
    </row>
    <row r="2132" spans="1:17" ht="15" customHeight="1" x14ac:dyDescent="0.2">
      <c r="A2132" s="3">
        <v>45244</v>
      </c>
      <c r="B2132" s="4">
        <v>30</v>
      </c>
      <c r="C2132" s="4">
        <v>-1.3</v>
      </c>
      <c r="D2132" s="4">
        <v>-0.8</v>
      </c>
      <c r="E2132" s="4">
        <v>2.5</v>
      </c>
      <c r="F2132" s="4">
        <v>20.2286</v>
      </c>
      <c r="G2132" s="4">
        <v>6.8669000000000002</v>
      </c>
      <c r="H2132" s="4">
        <v>7.7507000000000001</v>
      </c>
      <c r="I2132" s="4">
        <v>8.8733000000000004</v>
      </c>
      <c r="J2132" s="4">
        <v>54.621000000000002</v>
      </c>
      <c r="K2132" s="4">
        <v>129.5</v>
      </c>
      <c r="L2132" s="4">
        <v>136.4375</v>
      </c>
      <c r="M2132" s="4">
        <v>128.42189999999999</v>
      </c>
      <c r="N2132" s="4">
        <v>2.9251</v>
      </c>
      <c r="O2132" s="4">
        <v>2.2048000000000001</v>
      </c>
      <c r="P2132" s="4">
        <v>2.3028</v>
      </c>
      <c r="Q2132" s="4">
        <v>2.3723999999999998</v>
      </c>
    </row>
    <row r="2133" spans="1:17" ht="15" customHeight="1" x14ac:dyDescent="0.2">
      <c r="A2133" s="3">
        <v>45245</v>
      </c>
      <c r="B2133" s="4">
        <v>30.1</v>
      </c>
      <c r="C2133" s="4">
        <v>-0.6</v>
      </c>
      <c r="D2133" s="4">
        <v>-0.2</v>
      </c>
      <c r="E2133" s="4">
        <v>3</v>
      </c>
      <c r="F2133" s="4">
        <v>20.228400000000001</v>
      </c>
      <c r="G2133" s="4">
        <v>6.8678999999999997</v>
      </c>
      <c r="H2133" s="4">
        <v>7.7511000000000001</v>
      </c>
      <c r="I2133" s="4">
        <v>8.8734000000000002</v>
      </c>
      <c r="J2133" s="4">
        <v>54.454000000000001</v>
      </c>
      <c r="K2133" s="4">
        <v>129.35159999999999</v>
      </c>
      <c r="L2133" s="4">
        <v>136.26560000000001</v>
      </c>
      <c r="M2133" s="4">
        <v>128.25</v>
      </c>
      <c r="N2133" s="4">
        <v>2.9396</v>
      </c>
      <c r="O2133" s="4">
        <v>2.2221000000000002</v>
      </c>
      <c r="P2133" s="4">
        <v>2.3195000000000001</v>
      </c>
      <c r="Q2133" s="4">
        <v>2.3879000000000001</v>
      </c>
    </row>
    <row r="2134" spans="1:17" ht="15" customHeight="1" x14ac:dyDescent="0.2">
      <c r="A2134" s="3">
        <v>45246</v>
      </c>
      <c r="B2134" s="4">
        <v>28.7</v>
      </c>
      <c r="C2134" s="4">
        <v>-2.1</v>
      </c>
      <c r="D2134" s="4">
        <v>-1.5</v>
      </c>
      <c r="E2134" s="4">
        <v>1.8</v>
      </c>
      <c r="F2134" s="4">
        <v>20.234999999999999</v>
      </c>
      <c r="G2134" s="4">
        <v>6.8743999999999996</v>
      </c>
      <c r="H2134" s="4">
        <v>7.7569999999999997</v>
      </c>
      <c r="I2134" s="4">
        <v>8.8788</v>
      </c>
      <c r="J2134" s="4">
        <v>54.363</v>
      </c>
      <c r="K2134" s="4">
        <v>129.23439999999999</v>
      </c>
      <c r="L2134" s="4">
        <v>136.125</v>
      </c>
      <c r="M2134" s="4">
        <v>128.07810000000001</v>
      </c>
      <c r="N2134" s="4">
        <v>2.9466999999999999</v>
      </c>
      <c r="O2134" s="4">
        <v>2.2378999999999998</v>
      </c>
      <c r="P2134" s="4">
        <v>2.335</v>
      </c>
      <c r="Q2134" s="4">
        <v>2.4045000000000001</v>
      </c>
    </row>
    <row r="2135" spans="1:17" ht="15" customHeight="1" x14ac:dyDescent="0.2">
      <c r="A2135" s="3">
        <v>45247</v>
      </c>
      <c r="B2135" s="4">
        <v>27.2</v>
      </c>
      <c r="C2135" s="4">
        <v>-3</v>
      </c>
      <c r="D2135" s="4">
        <v>-2.1</v>
      </c>
      <c r="E2135" s="4">
        <v>1.1000000000000001</v>
      </c>
      <c r="F2135" s="4">
        <v>20.245699999999999</v>
      </c>
      <c r="G2135" s="4">
        <v>6.8799000000000001</v>
      </c>
      <c r="H2135" s="4">
        <v>7.7637999999999998</v>
      </c>
      <c r="I2135" s="4">
        <v>8.8861000000000008</v>
      </c>
      <c r="J2135" s="4">
        <v>54.813000000000002</v>
      </c>
      <c r="K2135" s="4">
        <v>129.4922</v>
      </c>
      <c r="L2135" s="4">
        <v>136.42189999999999</v>
      </c>
      <c r="M2135" s="4">
        <v>128.40629999999999</v>
      </c>
      <c r="N2135" s="4">
        <v>2.9060000000000001</v>
      </c>
      <c r="O2135" s="4">
        <v>2.2103999999999999</v>
      </c>
      <c r="P2135" s="4">
        <v>2.3083</v>
      </c>
      <c r="Q2135" s="4">
        <v>2.3763000000000001</v>
      </c>
    </row>
    <row r="2136" spans="1:17" ht="15" customHeight="1" x14ac:dyDescent="0.2">
      <c r="A2136" s="3">
        <v>45250</v>
      </c>
      <c r="B2136" s="4">
        <v>28</v>
      </c>
      <c r="C2136" s="4">
        <v>-2</v>
      </c>
      <c r="D2136" s="4">
        <v>-1.6</v>
      </c>
      <c r="E2136" s="4">
        <v>1.5</v>
      </c>
      <c r="F2136" s="4">
        <v>20.240100000000002</v>
      </c>
      <c r="G2136" s="4">
        <v>6.8776000000000002</v>
      </c>
      <c r="H2136" s="4">
        <v>7.7609000000000004</v>
      </c>
      <c r="I2136" s="4">
        <v>8.8824000000000005</v>
      </c>
      <c r="J2136" s="4">
        <v>54.343000000000004</v>
      </c>
      <c r="K2136" s="4">
        <v>129.0625</v>
      </c>
      <c r="L2136" s="4">
        <v>136</v>
      </c>
      <c r="M2136" s="4">
        <v>127.9688</v>
      </c>
      <c r="N2136" s="4">
        <v>2.9476</v>
      </c>
      <c r="O2136" s="4">
        <v>2.2587999999999999</v>
      </c>
      <c r="P2136" s="4">
        <v>2.3483000000000001</v>
      </c>
      <c r="Q2136" s="4">
        <v>2.415</v>
      </c>
    </row>
    <row r="2137" spans="1:17" ht="15" customHeight="1" x14ac:dyDescent="0.2">
      <c r="A2137" s="3">
        <v>45251</v>
      </c>
      <c r="B2137" s="4">
        <v>28</v>
      </c>
      <c r="C2137" s="4">
        <v>-1.5</v>
      </c>
      <c r="D2137" s="4">
        <v>-1.3</v>
      </c>
      <c r="E2137" s="4">
        <v>2</v>
      </c>
      <c r="F2137" s="4">
        <v>20.2422</v>
      </c>
      <c r="G2137" s="4">
        <v>6.8788</v>
      </c>
      <c r="H2137" s="4">
        <v>7.7618</v>
      </c>
      <c r="I2137" s="4">
        <v>8.8829999999999991</v>
      </c>
      <c r="J2137" s="4">
        <v>54.311</v>
      </c>
      <c r="K2137" s="4">
        <v>128.9375</v>
      </c>
      <c r="L2137" s="4">
        <v>135.875</v>
      </c>
      <c r="M2137" s="4">
        <v>127.82810000000001</v>
      </c>
      <c r="N2137" s="4">
        <v>2.9500999999999999</v>
      </c>
      <c r="O2137" s="4">
        <v>2.2736000000000001</v>
      </c>
      <c r="P2137" s="4">
        <v>2.3607</v>
      </c>
      <c r="Q2137" s="4">
        <v>2.4278</v>
      </c>
    </row>
    <row r="2138" spans="1:17" ht="15" customHeight="1" x14ac:dyDescent="0.2">
      <c r="A2138" s="3">
        <v>45252</v>
      </c>
      <c r="B2138" s="4">
        <v>27</v>
      </c>
      <c r="C2138" s="4">
        <v>-2.7</v>
      </c>
      <c r="D2138" s="4">
        <v>-2.2999999999999998</v>
      </c>
      <c r="E2138" s="4">
        <v>1</v>
      </c>
      <c r="F2138" s="4">
        <v>20.243600000000001</v>
      </c>
      <c r="G2138" s="4">
        <v>6.8800999999999997</v>
      </c>
      <c r="H2138" s="4">
        <v>7.7628000000000004</v>
      </c>
      <c r="I2138" s="4">
        <v>8.8838000000000008</v>
      </c>
      <c r="J2138" s="4">
        <v>54.234000000000002</v>
      </c>
      <c r="K2138" s="4">
        <v>128.8203</v>
      </c>
      <c r="L2138" s="4">
        <v>135.75</v>
      </c>
      <c r="M2138" s="4">
        <v>127.70310000000001</v>
      </c>
      <c r="N2138" s="4">
        <v>2.9565999999999999</v>
      </c>
      <c r="O2138" s="4">
        <v>2.2875000000000001</v>
      </c>
      <c r="P2138" s="4">
        <v>2.3732000000000002</v>
      </c>
      <c r="Q2138" s="4">
        <v>2.4392999999999998</v>
      </c>
    </row>
    <row r="2139" spans="1:17" ht="15" customHeight="1" x14ac:dyDescent="0.2">
      <c r="A2139" s="3">
        <v>45253</v>
      </c>
      <c r="B2139" s="4">
        <v>26.8</v>
      </c>
      <c r="C2139" s="4">
        <v>-2.2000000000000002</v>
      </c>
      <c r="D2139" s="4">
        <v>-1.7</v>
      </c>
      <c r="E2139" s="4">
        <v>1.4</v>
      </c>
      <c r="F2139" s="4">
        <v>20.257400000000001</v>
      </c>
      <c r="G2139" s="4">
        <v>6.8898999999999999</v>
      </c>
      <c r="H2139" s="4">
        <v>7.7733999999999996</v>
      </c>
      <c r="I2139" s="4">
        <v>8.8953000000000007</v>
      </c>
      <c r="J2139" s="4">
        <v>54.545999999999999</v>
      </c>
      <c r="K2139" s="4">
        <v>128.9922</v>
      </c>
      <c r="L2139" s="4">
        <v>135.96879999999999</v>
      </c>
      <c r="M2139" s="4">
        <v>127.95310000000001</v>
      </c>
      <c r="N2139" s="4">
        <v>2.9276</v>
      </c>
      <c r="O2139" s="4">
        <v>2.2713000000000001</v>
      </c>
      <c r="P2139" s="4">
        <v>2.3552</v>
      </c>
      <c r="Q2139" s="4">
        <v>2.4188999999999998</v>
      </c>
    </row>
    <row r="2140" spans="1:17" ht="15" customHeight="1" x14ac:dyDescent="0.2">
      <c r="A2140" s="3">
        <v>45254</v>
      </c>
      <c r="B2140" s="4">
        <v>25.3</v>
      </c>
      <c r="C2140" s="4">
        <v>-2.8</v>
      </c>
      <c r="D2140" s="4">
        <v>-2.1</v>
      </c>
      <c r="E2140" s="4">
        <v>0.8</v>
      </c>
      <c r="F2140" s="4">
        <v>20.2715</v>
      </c>
      <c r="G2140" s="4">
        <v>6.8967999999999998</v>
      </c>
      <c r="H2140" s="4">
        <v>7.7816999999999998</v>
      </c>
      <c r="I2140" s="4">
        <v>8.9048999999999996</v>
      </c>
      <c r="J2140" s="4">
        <v>55.19</v>
      </c>
      <c r="K2140" s="4">
        <v>129.34379999999999</v>
      </c>
      <c r="L2140" s="4">
        <v>136.40629999999999</v>
      </c>
      <c r="M2140" s="4">
        <v>128.4375</v>
      </c>
      <c r="N2140" s="4">
        <v>2.8702000000000001</v>
      </c>
      <c r="O2140" s="4">
        <v>2.2334000000000001</v>
      </c>
      <c r="P2140" s="4">
        <v>2.3155000000000001</v>
      </c>
      <c r="Q2140" s="4">
        <v>2.3772000000000002</v>
      </c>
    </row>
    <row r="2141" spans="1:17" ht="15" customHeight="1" x14ac:dyDescent="0.2">
      <c r="A2141" s="3">
        <v>45257</v>
      </c>
      <c r="B2141" s="4">
        <v>24.1</v>
      </c>
      <c r="C2141" s="4">
        <v>-1.9</v>
      </c>
      <c r="D2141" s="4">
        <v>-1.2</v>
      </c>
      <c r="E2141" s="4">
        <v>1.6</v>
      </c>
      <c r="F2141" s="4">
        <v>20.274899999999999</v>
      </c>
      <c r="G2141" s="4">
        <v>6.8973000000000004</v>
      </c>
      <c r="H2141" s="4">
        <v>7.7815000000000003</v>
      </c>
      <c r="I2141" s="4">
        <v>8.9044000000000008</v>
      </c>
      <c r="J2141" s="4">
        <v>55.222999999999999</v>
      </c>
      <c r="K2141" s="4">
        <v>129.15629999999999</v>
      </c>
      <c r="L2141" s="4">
        <v>136.1875</v>
      </c>
      <c r="M2141" s="4">
        <v>128.21879999999999</v>
      </c>
      <c r="N2141" s="4">
        <v>2.8666999999999998</v>
      </c>
      <c r="O2141" s="4">
        <v>2.2549999999999999</v>
      </c>
      <c r="P2141" s="4">
        <v>2.3365999999999998</v>
      </c>
      <c r="Q2141" s="4">
        <v>2.3967999999999998</v>
      </c>
    </row>
    <row r="2142" spans="1:17" ht="15" customHeight="1" x14ac:dyDescent="0.2">
      <c r="A2142" s="3">
        <v>45258</v>
      </c>
      <c r="B2142" s="4">
        <v>24</v>
      </c>
      <c r="C2142" s="4">
        <v>-1.8</v>
      </c>
      <c r="D2142" s="4">
        <v>-1.2</v>
      </c>
      <c r="E2142" s="4">
        <v>1.6</v>
      </c>
      <c r="F2142" s="4">
        <v>20.2776</v>
      </c>
      <c r="G2142" s="4">
        <v>6.8998999999999997</v>
      </c>
      <c r="H2142" s="4">
        <v>7.7840999999999996</v>
      </c>
      <c r="I2142" s="4">
        <v>8.907</v>
      </c>
      <c r="J2142" s="4">
        <v>55.222999999999999</v>
      </c>
      <c r="K2142" s="4">
        <v>129.15629999999999</v>
      </c>
      <c r="L2142" s="4">
        <v>136.1875</v>
      </c>
      <c r="M2142" s="4">
        <v>128.21879999999999</v>
      </c>
      <c r="N2142" s="4">
        <v>2.8664000000000001</v>
      </c>
      <c r="O2142" s="4">
        <v>2.2559</v>
      </c>
      <c r="P2142" s="4">
        <v>2.3374000000000001</v>
      </c>
      <c r="Q2142" s="4">
        <v>2.3973</v>
      </c>
    </row>
    <row r="2143" spans="1:17" ht="15" customHeight="1" x14ac:dyDescent="0.2">
      <c r="A2143" s="3">
        <v>45259</v>
      </c>
      <c r="B2143" s="4">
        <v>27.2</v>
      </c>
      <c r="C2143" s="4">
        <v>-1.4</v>
      </c>
      <c r="D2143" s="4">
        <v>-1.3</v>
      </c>
      <c r="E2143" s="4">
        <v>1.6</v>
      </c>
      <c r="F2143" s="4">
        <v>20.2803</v>
      </c>
      <c r="G2143" s="4">
        <v>6.9070999999999998</v>
      </c>
      <c r="H2143" s="4">
        <v>7.7931999999999997</v>
      </c>
      <c r="I2143" s="4">
        <v>8.9168000000000003</v>
      </c>
      <c r="J2143" s="4">
        <v>55.222999999999999</v>
      </c>
      <c r="K2143" s="4">
        <v>129.5625</v>
      </c>
      <c r="L2143" s="4">
        <v>136.6875</v>
      </c>
      <c r="M2143" s="4">
        <v>128.71879999999999</v>
      </c>
      <c r="N2143" s="4">
        <v>2.8660000000000001</v>
      </c>
      <c r="O2143" s="4">
        <v>2.2122000000000002</v>
      </c>
      <c r="P2143" s="4">
        <v>2.2919999999999998</v>
      </c>
      <c r="Q2143" s="4">
        <v>2.3544</v>
      </c>
    </row>
    <row r="2144" spans="1:17" ht="15" customHeight="1" x14ac:dyDescent="0.2">
      <c r="A2144" s="3">
        <v>45260</v>
      </c>
      <c r="B2144" s="4">
        <v>27.8</v>
      </c>
      <c r="C2144" s="4">
        <v>-1.6</v>
      </c>
      <c r="D2144" s="4">
        <v>-1.5</v>
      </c>
      <c r="E2144" s="4">
        <v>1.5</v>
      </c>
      <c r="F2144" s="4">
        <v>20.292999999999999</v>
      </c>
      <c r="G2144" s="4">
        <v>6.9191000000000003</v>
      </c>
      <c r="H2144" s="4">
        <v>7.8064</v>
      </c>
      <c r="I2144" s="4">
        <v>8.9307999999999996</v>
      </c>
      <c r="J2144" s="4">
        <v>55.476999999999997</v>
      </c>
      <c r="K2144" s="4">
        <v>129.9375</v>
      </c>
      <c r="L2144" s="4">
        <v>137.10939999999999</v>
      </c>
      <c r="M2144" s="4">
        <v>129.14060000000001</v>
      </c>
      <c r="N2144" s="4">
        <v>2.8426999999999998</v>
      </c>
      <c r="O2144" s="4">
        <v>2.1739999999999999</v>
      </c>
      <c r="P2144" s="4">
        <v>2.2555999999999998</v>
      </c>
      <c r="Q2144" s="4">
        <v>2.3193999999999999</v>
      </c>
    </row>
    <row r="2145" spans="1:17" ht="15" customHeight="1" x14ac:dyDescent="0.2">
      <c r="A2145" s="3">
        <v>45261</v>
      </c>
      <c r="B2145" s="4">
        <v>28.7</v>
      </c>
      <c r="C2145" s="4">
        <v>-0.8</v>
      </c>
      <c r="D2145" s="4">
        <v>-1.2</v>
      </c>
      <c r="E2145" s="4">
        <v>2</v>
      </c>
      <c r="F2145" s="4">
        <v>20.302099999999999</v>
      </c>
      <c r="G2145" s="4">
        <v>6.9260000000000002</v>
      </c>
      <c r="H2145" s="4">
        <v>7.8148999999999997</v>
      </c>
      <c r="I2145" s="4">
        <v>8.9398</v>
      </c>
      <c r="J2145" s="4">
        <v>55.84</v>
      </c>
      <c r="K2145" s="4">
        <v>130.3203</v>
      </c>
      <c r="L2145" s="4">
        <v>137.5625</v>
      </c>
      <c r="M2145" s="4">
        <v>129.59379999999999</v>
      </c>
      <c r="N2145" s="4">
        <v>2.8105000000000002</v>
      </c>
      <c r="O2145" s="4">
        <v>2.1331000000000002</v>
      </c>
      <c r="P2145" s="4">
        <v>2.2149000000000001</v>
      </c>
      <c r="Q2145" s="4">
        <v>2.2810000000000001</v>
      </c>
    </row>
    <row r="2146" spans="1:17" ht="15" customHeight="1" x14ac:dyDescent="0.2">
      <c r="A2146" s="3">
        <v>45264</v>
      </c>
      <c r="B2146" s="4">
        <v>28.2</v>
      </c>
      <c r="C2146" s="4">
        <v>-1</v>
      </c>
      <c r="D2146" s="4">
        <v>-0.9</v>
      </c>
      <c r="E2146" s="4">
        <v>2.2000000000000002</v>
      </c>
      <c r="F2146" s="4">
        <v>20.311599999999999</v>
      </c>
      <c r="G2146" s="4">
        <v>6.9306999999999999</v>
      </c>
      <c r="H2146" s="4">
        <v>7.8207000000000004</v>
      </c>
      <c r="I2146" s="4">
        <v>8.9465000000000003</v>
      </c>
      <c r="J2146" s="4">
        <v>56.228000000000002</v>
      </c>
      <c r="K2146" s="4">
        <v>130.5078</v>
      </c>
      <c r="L2146" s="4">
        <v>137.8125</v>
      </c>
      <c r="M2146" s="4">
        <v>129.875</v>
      </c>
      <c r="N2146" s="4">
        <v>2.7765</v>
      </c>
      <c r="O2146" s="4">
        <v>2.1137000000000001</v>
      </c>
      <c r="P2146" s="4">
        <v>2.1928999999999998</v>
      </c>
      <c r="Q2146" s="4">
        <v>2.2574000000000001</v>
      </c>
    </row>
    <row r="2147" spans="1:17" ht="15" customHeight="1" x14ac:dyDescent="0.2">
      <c r="A2147" s="3">
        <v>45265</v>
      </c>
      <c r="B2147" s="4">
        <v>27.2</v>
      </c>
      <c r="C2147" s="4">
        <v>-1.6</v>
      </c>
      <c r="D2147" s="4">
        <v>-1.7</v>
      </c>
      <c r="E2147" s="4">
        <v>1.2</v>
      </c>
      <c r="F2147" s="4">
        <v>20.326899999999998</v>
      </c>
      <c r="G2147" s="4">
        <v>6.9404000000000003</v>
      </c>
      <c r="H2147" s="4">
        <v>7.8331999999999997</v>
      </c>
      <c r="I2147" s="4">
        <v>8.9608000000000008</v>
      </c>
      <c r="J2147" s="4">
        <v>56.957999999999998</v>
      </c>
      <c r="K2147" s="4">
        <v>131.14060000000001</v>
      </c>
      <c r="L2147" s="4">
        <v>138.57810000000001</v>
      </c>
      <c r="M2147" s="4">
        <v>130.70310000000001</v>
      </c>
      <c r="N2147" s="4">
        <v>2.7136</v>
      </c>
      <c r="O2147" s="4">
        <v>2.0461</v>
      </c>
      <c r="P2147" s="4">
        <v>2.1242000000000001</v>
      </c>
      <c r="Q2147" s="4">
        <v>2.1873</v>
      </c>
    </row>
    <row r="2148" spans="1:17" ht="15" customHeight="1" x14ac:dyDescent="0.2">
      <c r="A2148" s="3">
        <v>45266</v>
      </c>
      <c r="B2148" s="4">
        <v>29.6</v>
      </c>
      <c r="C2148" s="4">
        <v>-1.2</v>
      </c>
      <c r="D2148" s="4">
        <v>-1.4</v>
      </c>
      <c r="E2148" s="4">
        <v>1.1000000000000001</v>
      </c>
      <c r="F2148" s="4">
        <v>20.322199999999999</v>
      </c>
      <c r="G2148" s="4">
        <v>6.9420999999999999</v>
      </c>
      <c r="H2148" s="4">
        <v>7.8345000000000002</v>
      </c>
      <c r="I2148" s="4">
        <v>8.9623000000000008</v>
      </c>
      <c r="J2148" s="4">
        <v>56.527000000000001</v>
      </c>
      <c r="K2148" s="4">
        <v>131.0625</v>
      </c>
      <c r="L2148" s="4">
        <v>138.48439999999999</v>
      </c>
      <c r="M2148" s="4">
        <v>130.625</v>
      </c>
      <c r="N2148" s="4">
        <v>2.75</v>
      </c>
      <c r="O2148" s="4">
        <v>2.0554999999999999</v>
      </c>
      <c r="P2148" s="4">
        <v>2.1335000000000002</v>
      </c>
      <c r="Q2148" s="4">
        <v>2.1943999999999999</v>
      </c>
    </row>
    <row r="2149" spans="1:17" ht="15" customHeight="1" x14ac:dyDescent="0.2">
      <c r="A2149" s="3">
        <v>45267</v>
      </c>
      <c r="B2149" s="4">
        <v>28.1</v>
      </c>
      <c r="C2149" s="4">
        <v>-2.1</v>
      </c>
      <c r="D2149" s="4">
        <v>-2.1</v>
      </c>
      <c r="E2149" s="4">
        <v>0.6</v>
      </c>
      <c r="F2149" s="4">
        <v>20.331199999999999</v>
      </c>
      <c r="G2149" s="4">
        <v>6.9503000000000004</v>
      </c>
      <c r="H2149" s="4">
        <v>7.8422999999999998</v>
      </c>
      <c r="I2149" s="4">
        <v>8.9696999999999996</v>
      </c>
      <c r="J2149" s="4">
        <v>56.573</v>
      </c>
      <c r="K2149" s="4">
        <v>131.09379999999999</v>
      </c>
      <c r="L2149" s="4">
        <v>138.48439999999999</v>
      </c>
      <c r="M2149" s="4">
        <v>130.59379999999999</v>
      </c>
      <c r="N2149" s="4">
        <v>2.7450999999999999</v>
      </c>
      <c r="O2149" s="4">
        <v>2.0550999999999999</v>
      </c>
      <c r="P2149" s="4">
        <v>2.1360999999999999</v>
      </c>
      <c r="Q2149" s="4">
        <v>2.1987000000000001</v>
      </c>
    </row>
    <row r="2150" spans="1:17" ht="15" customHeight="1" x14ac:dyDescent="0.2">
      <c r="A2150" s="3">
        <v>45268</v>
      </c>
      <c r="B2150" s="4">
        <v>30</v>
      </c>
      <c r="C2150" s="4">
        <v>-0.6</v>
      </c>
      <c r="D2150" s="4">
        <v>-0.4</v>
      </c>
      <c r="E2150" s="4">
        <v>2</v>
      </c>
      <c r="F2150" s="4">
        <v>20.329999999999998</v>
      </c>
      <c r="G2150" s="4">
        <v>6.9512</v>
      </c>
      <c r="H2150" s="4">
        <v>7.8422999999999998</v>
      </c>
      <c r="I2150" s="4">
        <v>8.9696999999999996</v>
      </c>
      <c r="J2150" s="4">
        <v>56.341999999999999</v>
      </c>
      <c r="K2150" s="4">
        <v>130.9375</v>
      </c>
      <c r="L2150" s="4">
        <v>138.28129999999999</v>
      </c>
      <c r="M2150" s="4">
        <v>130.40629999999999</v>
      </c>
      <c r="N2150" s="4">
        <v>2.7645</v>
      </c>
      <c r="O2150" s="4">
        <v>2.073</v>
      </c>
      <c r="P2150" s="4">
        <v>2.1554000000000002</v>
      </c>
      <c r="Q2150" s="4">
        <v>2.2151999999999998</v>
      </c>
    </row>
    <row r="2151" spans="1:17" ht="15" customHeight="1" x14ac:dyDescent="0.2">
      <c r="A2151" s="3">
        <v>45271</v>
      </c>
      <c r="B2151" s="4">
        <v>29.7</v>
      </c>
      <c r="C2151" s="4">
        <v>-1</v>
      </c>
      <c r="D2151" s="4">
        <v>-1</v>
      </c>
      <c r="E2151" s="4">
        <v>1.5</v>
      </c>
      <c r="F2151" s="4">
        <v>20.332000000000001</v>
      </c>
      <c r="G2151" s="4">
        <v>6.9547999999999996</v>
      </c>
      <c r="H2151" s="4">
        <v>7.8460999999999999</v>
      </c>
      <c r="I2151" s="4">
        <v>8.9733999999999998</v>
      </c>
      <c r="J2151" s="4">
        <v>56.302999999999997</v>
      </c>
      <c r="K2151" s="4">
        <v>131.03129999999999</v>
      </c>
      <c r="L2151" s="4">
        <v>138.375</v>
      </c>
      <c r="M2151" s="4">
        <v>130.48439999999999</v>
      </c>
      <c r="N2151" s="4">
        <v>2.7675999999999998</v>
      </c>
      <c r="O2151" s="4">
        <v>2.0638000000000001</v>
      </c>
      <c r="P2151" s="4">
        <v>2.1476999999999999</v>
      </c>
      <c r="Q2151" s="4">
        <v>2.2090999999999998</v>
      </c>
    </row>
    <row r="2152" spans="1:17" ht="15" customHeight="1" x14ac:dyDescent="0.2">
      <c r="A2152" s="3">
        <v>45272</v>
      </c>
      <c r="B2152" s="4">
        <v>29.8</v>
      </c>
      <c r="C2152" s="4">
        <v>-1.4</v>
      </c>
      <c r="D2152" s="4">
        <v>-1</v>
      </c>
      <c r="E2152" s="4">
        <v>1.4</v>
      </c>
      <c r="F2152" s="4">
        <v>20.325700000000001</v>
      </c>
      <c r="G2152" s="4">
        <v>6.9542999999999999</v>
      </c>
      <c r="H2152" s="4">
        <v>7.8437999999999999</v>
      </c>
      <c r="I2152" s="4">
        <v>8.9702999999999999</v>
      </c>
      <c r="J2152" s="4">
        <v>55.779000000000003</v>
      </c>
      <c r="K2152" s="4">
        <v>130.75</v>
      </c>
      <c r="L2152" s="4">
        <v>138</v>
      </c>
      <c r="M2152" s="4">
        <v>130.07810000000001</v>
      </c>
      <c r="N2152" s="4">
        <v>2.8126000000000002</v>
      </c>
      <c r="O2152" s="4">
        <v>2.0952000000000002</v>
      </c>
      <c r="P2152" s="4">
        <v>2.1825999999999999</v>
      </c>
      <c r="Q2152" s="4">
        <v>2.2443</v>
      </c>
    </row>
    <row r="2153" spans="1:17" ht="15" customHeight="1" x14ac:dyDescent="0.2">
      <c r="A2153" s="3">
        <v>45273</v>
      </c>
      <c r="B2153" s="4">
        <v>30.8</v>
      </c>
      <c r="C2153" s="4">
        <v>-1.9</v>
      </c>
      <c r="D2153" s="4">
        <v>-1.8</v>
      </c>
      <c r="E2153" s="4">
        <v>1</v>
      </c>
      <c r="F2153" s="4">
        <v>20.329499999999999</v>
      </c>
      <c r="G2153" s="4">
        <v>6.9611000000000001</v>
      </c>
      <c r="H2153" s="4">
        <v>7.8520000000000003</v>
      </c>
      <c r="I2153" s="4">
        <v>8.9784000000000006</v>
      </c>
      <c r="J2153" s="4">
        <v>55.843000000000004</v>
      </c>
      <c r="K2153" s="4">
        <v>131.125</v>
      </c>
      <c r="L2153" s="4">
        <v>138.4375</v>
      </c>
      <c r="M2153" s="4">
        <v>130.46879999999999</v>
      </c>
      <c r="N2153" s="4">
        <v>2.8067000000000002</v>
      </c>
      <c r="O2153" s="4">
        <v>2.0556999999999999</v>
      </c>
      <c r="P2153" s="4">
        <v>2.1438000000000001</v>
      </c>
      <c r="Q2153" s="4">
        <v>2.2115</v>
      </c>
    </row>
    <row r="2154" spans="1:17" ht="15" customHeight="1" x14ac:dyDescent="0.2">
      <c r="A2154" s="3">
        <v>45274</v>
      </c>
      <c r="B2154" s="4">
        <v>32.200000000000003</v>
      </c>
      <c r="C2154" s="4">
        <v>-1.4</v>
      </c>
      <c r="D2154" s="4">
        <v>-1.2</v>
      </c>
      <c r="E2154" s="4">
        <v>1.8</v>
      </c>
      <c r="F2154" s="4">
        <v>20.334</v>
      </c>
      <c r="G2154" s="4">
        <v>6.9678000000000004</v>
      </c>
      <c r="H2154" s="4">
        <v>7.8586</v>
      </c>
      <c r="I2154" s="4">
        <v>8.9845000000000006</v>
      </c>
      <c r="J2154" s="4">
        <v>55.63</v>
      </c>
      <c r="K2154" s="4">
        <v>131.03129999999999</v>
      </c>
      <c r="L2154" s="4">
        <v>138.34379999999999</v>
      </c>
      <c r="M2154" s="4">
        <v>130.34379999999999</v>
      </c>
      <c r="N2154" s="4">
        <v>2.8239999999999998</v>
      </c>
      <c r="O2154" s="4">
        <v>2.0687000000000002</v>
      </c>
      <c r="P2154" s="4">
        <v>2.1547999999999998</v>
      </c>
      <c r="Q2154" s="4">
        <v>2.2238000000000002</v>
      </c>
    </row>
    <row r="2155" spans="1:17" ht="15" customHeight="1" x14ac:dyDescent="0.2">
      <c r="A2155" s="3">
        <v>45275</v>
      </c>
      <c r="B2155" s="4">
        <v>31.5</v>
      </c>
      <c r="C2155" s="4">
        <v>-2.2000000000000002</v>
      </c>
      <c r="D2155" s="4">
        <v>-2.4</v>
      </c>
      <c r="E2155" s="4">
        <v>0.7</v>
      </c>
      <c r="F2155" s="4">
        <v>20.340599999999998</v>
      </c>
      <c r="G2155" s="4">
        <v>6.9741999999999997</v>
      </c>
      <c r="H2155" s="4">
        <v>7.8663999999999996</v>
      </c>
      <c r="I2155" s="4">
        <v>8.9925999999999995</v>
      </c>
      <c r="J2155" s="4">
        <v>55.85</v>
      </c>
      <c r="K2155" s="4">
        <v>131.3672</v>
      </c>
      <c r="L2155" s="4">
        <v>138.75</v>
      </c>
      <c r="M2155" s="4">
        <v>130.73439999999999</v>
      </c>
      <c r="N2155" s="4">
        <v>2.8046000000000002</v>
      </c>
      <c r="O2155" s="4">
        <v>2.0335000000000001</v>
      </c>
      <c r="P2155" s="4">
        <v>2.1189</v>
      </c>
      <c r="Q2155" s="4">
        <v>2.1911999999999998</v>
      </c>
    </row>
    <row r="2156" spans="1:17" ht="15" customHeight="1" x14ac:dyDescent="0.2">
      <c r="A2156" s="3">
        <v>45278</v>
      </c>
      <c r="B2156" s="4">
        <v>33.299999999999997</v>
      </c>
      <c r="C2156" s="4">
        <v>-0.7</v>
      </c>
      <c r="D2156" s="4">
        <v>-0.9</v>
      </c>
      <c r="E2156" s="4">
        <v>2.2000000000000002</v>
      </c>
      <c r="F2156" s="4">
        <v>20.3246</v>
      </c>
      <c r="G2156" s="4">
        <v>6.9683000000000002</v>
      </c>
      <c r="H2156" s="4">
        <v>7.8571</v>
      </c>
      <c r="I2156" s="4">
        <v>8.9814000000000007</v>
      </c>
      <c r="J2156" s="4">
        <v>54.783999999999999</v>
      </c>
      <c r="K2156" s="4">
        <v>130.60159999999999</v>
      </c>
      <c r="L2156" s="4">
        <v>137.82810000000001</v>
      </c>
      <c r="M2156" s="4">
        <v>129.75</v>
      </c>
      <c r="N2156" s="4">
        <v>2.8975</v>
      </c>
      <c r="O2156" s="4">
        <v>2.1171000000000002</v>
      </c>
      <c r="P2156" s="4">
        <v>2.2033</v>
      </c>
      <c r="Q2156" s="4">
        <v>2.2755000000000001</v>
      </c>
    </row>
    <row r="2157" spans="1:17" ht="15" customHeight="1" x14ac:dyDescent="0.2">
      <c r="A2157" s="3">
        <v>45279</v>
      </c>
      <c r="B2157" s="4">
        <v>31.3</v>
      </c>
      <c r="C2157" s="4">
        <v>-0.5</v>
      </c>
      <c r="D2157" s="4">
        <v>-1</v>
      </c>
      <c r="E2157" s="4">
        <v>2.2000000000000002</v>
      </c>
      <c r="F2157" s="4">
        <v>20.330200000000001</v>
      </c>
      <c r="G2157" s="4">
        <v>6.9702999999999999</v>
      </c>
      <c r="H2157" s="4">
        <v>7.8590999999999998</v>
      </c>
      <c r="I2157" s="4">
        <v>8.9831000000000003</v>
      </c>
      <c r="J2157" s="4">
        <v>54.944000000000003</v>
      </c>
      <c r="K2157" s="4">
        <v>130.54689999999999</v>
      </c>
      <c r="L2157" s="4">
        <v>137.78129999999999</v>
      </c>
      <c r="M2157" s="4">
        <v>129.6875</v>
      </c>
      <c r="N2157" s="4">
        <v>2.8831000000000002</v>
      </c>
      <c r="O2157" s="4">
        <v>2.1240000000000001</v>
      </c>
      <c r="P2157" s="4">
        <v>2.2084000000000001</v>
      </c>
      <c r="Q2157" s="4">
        <v>2.2814000000000001</v>
      </c>
    </row>
    <row r="2158" spans="1:17" ht="15" customHeight="1" x14ac:dyDescent="0.2">
      <c r="A2158" s="3">
        <v>45280</v>
      </c>
      <c r="B2158" s="4">
        <v>33.299999999999997</v>
      </c>
      <c r="C2158" s="4">
        <v>-0.2</v>
      </c>
      <c r="D2158" s="4">
        <v>-0.7</v>
      </c>
      <c r="E2158" s="4">
        <v>2.6</v>
      </c>
      <c r="F2158" s="4">
        <v>20.331600000000002</v>
      </c>
      <c r="G2158" s="4">
        <v>6.9741999999999997</v>
      </c>
      <c r="H2158" s="4">
        <v>7.8632999999999997</v>
      </c>
      <c r="I2158" s="4">
        <v>8.9875000000000007</v>
      </c>
      <c r="J2158" s="4">
        <v>54.872</v>
      </c>
      <c r="K2158" s="4">
        <v>130.66409999999999</v>
      </c>
      <c r="L2158" s="4">
        <v>137.90629999999999</v>
      </c>
      <c r="M2158" s="4">
        <v>129.8125</v>
      </c>
      <c r="N2158" s="4">
        <v>2.8891</v>
      </c>
      <c r="O2158" s="4">
        <v>2.1122999999999998</v>
      </c>
      <c r="P2158" s="4">
        <v>2.1979000000000002</v>
      </c>
      <c r="Q2158" s="4">
        <v>2.2711999999999999</v>
      </c>
    </row>
    <row r="2159" spans="1:17" ht="15" customHeight="1" x14ac:dyDescent="0.2">
      <c r="A2159" s="3">
        <v>45281</v>
      </c>
      <c r="B2159" s="4">
        <v>32.6</v>
      </c>
      <c r="C2159" s="4">
        <v>-0.8</v>
      </c>
      <c r="D2159" s="4">
        <v>-1.4</v>
      </c>
      <c r="E2159" s="4">
        <v>1.9</v>
      </c>
      <c r="F2159" s="4">
        <v>20.341200000000001</v>
      </c>
      <c r="G2159" s="4">
        <v>6.9832999999999998</v>
      </c>
      <c r="H2159" s="4">
        <v>7.8731</v>
      </c>
      <c r="I2159" s="4">
        <v>8.9974000000000007</v>
      </c>
      <c r="J2159" s="4">
        <v>54.95</v>
      </c>
      <c r="K2159" s="4">
        <v>130.78129999999999</v>
      </c>
      <c r="L2159" s="4">
        <v>138.0625</v>
      </c>
      <c r="M2159" s="4">
        <v>129.95310000000001</v>
      </c>
      <c r="N2159" s="4">
        <v>2.8811</v>
      </c>
      <c r="O2159" s="4">
        <v>2.1025</v>
      </c>
      <c r="P2159" s="4">
        <v>2.1861999999999999</v>
      </c>
      <c r="Q2159" s="4">
        <v>2.2608000000000001</v>
      </c>
    </row>
    <row r="2160" spans="1:17" ht="15" customHeight="1" x14ac:dyDescent="0.2">
      <c r="A2160" s="3">
        <v>45282</v>
      </c>
      <c r="B2160" s="4">
        <v>32.5</v>
      </c>
      <c r="C2160" s="4">
        <v>-0.9</v>
      </c>
      <c r="D2160" s="4">
        <v>-1.5</v>
      </c>
      <c r="E2160" s="4">
        <v>1.9</v>
      </c>
      <c r="F2160" s="4">
        <v>20.3474</v>
      </c>
      <c r="G2160" s="4">
        <v>6.9875999999999996</v>
      </c>
      <c r="H2160" s="4">
        <v>7.8779000000000003</v>
      </c>
      <c r="I2160" s="4">
        <v>9.0023999999999997</v>
      </c>
      <c r="J2160" s="4">
        <v>55.143999999999998</v>
      </c>
      <c r="K2160" s="4">
        <v>130.9297</v>
      </c>
      <c r="L2160" s="4">
        <v>138.23439999999999</v>
      </c>
      <c r="M2160" s="4">
        <v>130.125</v>
      </c>
      <c r="N2160" s="4">
        <v>2.8637000000000001</v>
      </c>
      <c r="O2160" s="4">
        <v>2.0874999999999999</v>
      </c>
      <c r="P2160" s="4">
        <v>2.1715</v>
      </c>
      <c r="Q2160" s="4">
        <v>2.2467000000000001</v>
      </c>
    </row>
    <row r="2161" spans="1:17" ht="15" customHeight="1" x14ac:dyDescent="0.2">
      <c r="A2161" s="3">
        <v>45285</v>
      </c>
      <c r="B2161" s="4">
        <v>32.6</v>
      </c>
      <c r="C2161" s="4">
        <v>-0.4</v>
      </c>
      <c r="D2161" s="4">
        <v>-0.9</v>
      </c>
      <c r="E2161" s="4">
        <v>3.4</v>
      </c>
      <c r="F2161" s="4">
        <v>20.355799999999999</v>
      </c>
      <c r="G2161" s="4">
        <v>6.9930000000000003</v>
      </c>
      <c r="H2161" s="4">
        <v>7.8845000000000001</v>
      </c>
      <c r="I2161" s="4">
        <v>9.0081000000000007</v>
      </c>
      <c r="J2161" s="4">
        <v>55.465000000000003</v>
      </c>
      <c r="K2161" s="4">
        <v>131.1875</v>
      </c>
      <c r="L2161" s="4">
        <v>138.54689999999999</v>
      </c>
      <c r="M2161" s="4">
        <v>130.34379999999999</v>
      </c>
      <c r="N2161" s="4">
        <v>2.8351000000000002</v>
      </c>
      <c r="O2161" s="4">
        <v>2.0607000000000002</v>
      </c>
      <c r="P2161" s="4">
        <v>2.1440999999999999</v>
      </c>
      <c r="Q2161" s="4">
        <v>2.2286000000000001</v>
      </c>
    </row>
    <row r="2162" spans="1:17" ht="15" customHeight="1" x14ac:dyDescent="0.2">
      <c r="A2162" s="3">
        <v>45286</v>
      </c>
      <c r="B2162" s="4">
        <v>32</v>
      </c>
      <c r="C2162" s="4">
        <v>0</v>
      </c>
      <c r="D2162" s="4">
        <v>-0.5</v>
      </c>
      <c r="E2162" s="4">
        <v>3.9</v>
      </c>
      <c r="F2162" s="4">
        <v>20.353200000000001</v>
      </c>
      <c r="G2162" s="4">
        <v>6.9917999999999996</v>
      </c>
      <c r="H2162" s="4">
        <v>7.8818999999999999</v>
      </c>
      <c r="I2162" s="4">
        <v>9.0045000000000002</v>
      </c>
      <c r="J2162" s="4">
        <v>55.164000000000001</v>
      </c>
      <c r="K2162" s="4">
        <v>130.83590000000001</v>
      </c>
      <c r="L2162" s="4">
        <v>138.14060000000001</v>
      </c>
      <c r="M2162" s="4">
        <v>129.90629999999999</v>
      </c>
      <c r="N2162" s="4">
        <v>2.8610000000000002</v>
      </c>
      <c r="O2162" s="4">
        <v>2.0994999999999999</v>
      </c>
      <c r="P2162" s="4">
        <v>2.1816</v>
      </c>
      <c r="Q2162" s="4">
        <v>2.2664</v>
      </c>
    </row>
    <row r="2163" spans="1:17" ht="15" customHeight="1" x14ac:dyDescent="0.2">
      <c r="A2163" s="3">
        <v>45287</v>
      </c>
      <c r="B2163" s="4">
        <v>31.3</v>
      </c>
      <c r="C2163" s="4">
        <v>-0.1</v>
      </c>
      <c r="D2163" s="4">
        <v>-0.8</v>
      </c>
      <c r="E2163" s="4">
        <v>3.5</v>
      </c>
      <c r="F2163" s="4">
        <v>20.362200000000001</v>
      </c>
      <c r="G2163" s="4">
        <v>6.9969000000000001</v>
      </c>
      <c r="H2163" s="4">
        <v>7.8880999999999997</v>
      </c>
      <c r="I2163" s="4">
        <v>9.0114000000000001</v>
      </c>
      <c r="J2163" s="4">
        <v>55.52</v>
      </c>
      <c r="K2163" s="4">
        <v>131.0625</v>
      </c>
      <c r="L2163" s="4">
        <v>138.42189999999999</v>
      </c>
      <c r="M2163" s="4">
        <v>130.20310000000001</v>
      </c>
      <c r="N2163" s="4">
        <v>2.8296000000000001</v>
      </c>
      <c r="O2163" s="4">
        <v>2.0760999999999998</v>
      </c>
      <c r="P2163" s="4">
        <v>2.157</v>
      </c>
      <c r="Q2163" s="4">
        <v>2.2416999999999998</v>
      </c>
    </row>
    <row r="2164" spans="1:17" ht="15" customHeight="1" x14ac:dyDescent="0.2">
      <c r="A2164" s="3">
        <v>45288</v>
      </c>
      <c r="B2164" s="4">
        <v>32.5</v>
      </c>
      <c r="C2164" s="4">
        <v>-0.4</v>
      </c>
      <c r="D2164" s="4">
        <v>-1</v>
      </c>
      <c r="E2164" s="4">
        <v>3.3</v>
      </c>
      <c r="F2164" s="4">
        <v>20.356200000000001</v>
      </c>
      <c r="G2164" s="4">
        <v>6.9993999999999996</v>
      </c>
      <c r="H2164" s="4">
        <v>7.8882000000000003</v>
      </c>
      <c r="I2164" s="4">
        <v>9.0101999999999993</v>
      </c>
      <c r="J2164" s="4">
        <v>54.71</v>
      </c>
      <c r="K2164" s="4">
        <v>130.58590000000001</v>
      </c>
      <c r="L2164" s="4">
        <v>137.82810000000001</v>
      </c>
      <c r="M2164" s="4">
        <v>129.5625</v>
      </c>
      <c r="N2164" s="4">
        <v>2.8996</v>
      </c>
      <c r="O2164" s="4">
        <v>2.1303000000000001</v>
      </c>
      <c r="P2164" s="4">
        <v>2.2132999999999998</v>
      </c>
      <c r="Q2164" s="4">
        <v>2.2978999999999998</v>
      </c>
    </row>
    <row r="2165" spans="1:17" ht="15" customHeight="1" x14ac:dyDescent="0.2">
      <c r="A2165" s="3">
        <v>45289</v>
      </c>
      <c r="B2165" s="4">
        <v>33.9</v>
      </c>
      <c r="C2165" s="4">
        <v>0.7</v>
      </c>
      <c r="D2165" s="4">
        <v>1.2</v>
      </c>
      <c r="E2165" s="4">
        <v>4.7</v>
      </c>
      <c r="F2165" s="4">
        <v>20.359200000000001</v>
      </c>
      <c r="G2165" s="4">
        <v>7.0026999999999999</v>
      </c>
      <c r="H2165" s="4">
        <v>7.8903999999999996</v>
      </c>
      <c r="I2165" s="4">
        <v>9.0137</v>
      </c>
      <c r="J2165" s="4">
        <v>54.728999999999999</v>
      </c>
      <c r="K2165" s="4">
        <v>130.64840000000001</v>
      </c>
      <c r="L2165" s="4">
        <v>137.79689999999999</v>
      </c>
      <c r="M2165" s="4">
        <v>129.625</v>
      </c>
      <c r="N2165" s="4">
        <v>2.8975</v>
      </c>
      <c r="O2165" s="4">
        <v>2.1246</v>
      </c>
      <c r="P2165" s="4">
        <v>2.2170000000000001</v>
      </c>
      <c r="Q2165" s="4">
        <v>2.2930999999999999</v>
      </c>
    </row>
    <row r="2166" spans="1:17" ht="15" customHeight="1" x14ac:dyDescent="0.2">
      <c r="A2166" s="3">
        <v>45292</v>
      </c>
      <c r="B2166" s="4">
        <v>32.700000000000003</v>
      </c>
      <c r="C2166" s="4">
        <v>-0.8</v>
      </c>
      <c r="D2166" s="4">
        <v>-0.3</v>
      </c>
      <c r="E2166" s="4">
        <v>3.2</v>
      </c>
      <c r="F2166" s="4">
        <v>20.3597</v>
      </c>
      <c r="G2166" s="4">
        <v>7.0052000000000003</v>
      </c>
      <c r="H2166" s="4">
        <v>7.8928000000000003</v>
      </c>
      <c r="I2166" s="4">
        <v>9.0158000000000005</v>
      </c>
      <c r="J2166" s="4">
        <v>54.6</v>
      </c>
      <c r="K2166" s="4">
        <v>130.6328</v>
      </c>
      <c r="L2166" s="4">
        <v>137.78129999999999</v>
      </c>
      <c r="M2166" s="4">
        <v>129.59379999999999</v>
      </c>
      <c r="N2166" s="4">
        <v>2.9085000000000001</v>
      </c>
      <c r="O2166" s="4">
        <v>2.1272000000000002</v>
      </c>
      <c r="P2166" s="4">
        <v>2.2191999999999998</v>
      </c>
      <c r="Q2166" s="4">
        <v>2.2963</v>
      </c>
    </row>
    <row r="2167" spans="1:17" ht="15" customHeight="1" x14ac:dyDescent="0.2">
      <c r="A2167" s="3">
        <v>45293</v>
      </c>
      <c r="B2167" s="4">
        <v>33.5</v>
      </c>
      <c r="C2167" s="4">
        <v>-0.2</v>
      </c>
      <c r="D2167" s="4">
        <v>0.4</v>
      </c>
      <c r="E2167" s="4">
        <v>3.8</v>
      </c>
      <c r="F2167" s="4">
        <v>20.353999999999999</v>
      </c>
      <c r="G2167" s="4">
        <v>7.0035999999999996</v>
      </c>
      <c r="H2167" s="4">
        <v>7.8895</v>
      </c>
      <c r="I2167" s="4">
        <v>9.0117999999999991</v>
      </c>
      <c r="J2167" s="4">
        <v>54.13</v>
      </c>
      <c r="K2167" s="4">
        <v>130.2578</v>
      </c>
      <c r="L2167" s="4">
        <v>137.32810000000001</v>
      </c>
      <c r="M2167" s="4">
        <v>129.125</v>
      </c>
      <c r="N2167" s="4">
        <v>2.9499</v>
      </c>
      <c r="O2167" s="4">
        <v>2.1686999999999999</v>
      </c>
      <c r="P2167" s="4">
        <v>2.2612999999999999</v>
      </c>
      <c r="Q2167" s="4">
        <v>2.3369</v>
      </c>
    </row>
    <row r="2168" spans="1:17" ht="15" customHeight="1" x14ac:dyDescent="0.2">
      <c r="A2168" s="3">
        <v>45294</v>
      </c>
      <c r="B2168" s="4">
        <v>33.5</v>
      </c>
      <c r="C2168" s="4">
        <v>-0.1</v>
      </c>
      <c r="D2168" s="4">
        <v>0.5</v>
      </c>
      <c r="E2168" s="4">
        <v>3.9</v>
      </c>
      <c r="F2168" s="4">
        <v>20.3568</v>
      </c>
      <c r="G2168" s="4">
        <v>7.0061999999999998</v>
      </c>
      <c r="H2168" s="4">
        <v>7.8921000000000001</v>
      </c>
      <c r="I2168" s="4">
        <v>9.0144000000000002</v>
      </c>
      <c r="J2168" s="4">
        <v>54.13</v>
      </c>
      <c r="K2168" s="4">
        <v>130.2578</v>
      </c>
      <c r="L2168" s="4">
        <v>137.32810000000001</v>
      </c>
      <c r="M2168" s="4">
        <v>129.125</v>
      </c>
      <c r="N2168" s="4">
        <v>2.9495</v>
      </c>
      <c r="O2168" s="4">
        <v>2.1696</v>
      </c>
      <c r="P2168" s="4">
        <v>2.2621000000000002</v>
      </c>
      <c r="Q2168" s="4">
        <v>2.3374000000000001</v>
      </c>
    </row>
    <row r="2169" spans="1:17" ht="15" customHeight="1" x14ac:dyDescent="0.2">
      <c r="A2169" s="3">
        <v>45295</v>
      </c>
      <c r="B2169" s="4">
        <v>33.200000000000003</v>
      </c>
      <c r="C2169" s="4">
        <v>0.1</v>
      </c>
      <c r="D2169" s="4">
        <v>0.4</v>
      </c>
      <c r="E2169" s="4">
        <v>3.8</v>
      </c>
      <c r="F2169" s="4">
        <v>20.3642</v>
      </c>
      <c r="G2169" s="4">
        <v>7.0140000000000002</v>
      </c>
      <c r="H2169" s="4">
        <v>7.8997000000000002</v>
      </c>
      <c r="I2169" s="4">
        <v>9.0218000000000007</v>
      </c>
      <c r="J2169" s="4">
        <v>54.085000000000001</v>
      </c>
      <c r="K2169" s="4">
        <v>130.2578</v>
      </c>
      <c r="L2169" s="4">
        <v>137.3125</v>
      </c>
      <c r="M2169" s="4">
        <v>129.09379999999999</v>
      </c>
      <c r="N2169" s="4">
        <v>2.9523999999999999</v>
      </c>
      <c r="O2169" s="4">
        <v>2.1724000000000001</v>
      </c>
      <c r="P2169" s="4">
        <v>2.266</v>
      </c>
      <c r="Q2169" s="4">
        <v>2.3416999999999999</v>
      </c>
    </row>
    <row r="2170" spans="1:17" ht="15" customHeight="1" x14ac:dyDescent="0.2">
      <c r="A2170" s="3">
        <v>45296</v>
      </c>
      <c r="B2170" s="4">
        <v>31.7</v>
      </c>
      <c r="C2170" s="4">
        <v>-1.5</v>
      </c>
      <c r="D2170" s="4">
        <v>-1.2</v>
      </c>
      <c r="E2170" s="4">
        <v>2.2999999999999998</v>
      </c>
      <c r="F2170" s="4">
        <v>20.3672</v>
      </c>
      <c r="G2170" s="4">
        <v>7.0171999999999999</v>
      </c>
      <c r="H2170" s="4">
        <v>7.9031000000000002</v>
      </c>
      <c r="I2170" s="4">
        <v>9.0251000000000001</v>
      </c>
      <c r="J2170" s="4">
        <v>54.103000000000002</v>
      </c>
      <c r="K2170" s="4">
        <v>130.3125</v>
      </c>
      <c r="L2170" s="4">
        <v>137.375</v>
      </c>
      <c r="M2170" s="4">
        <v>129.14060000000001</v>
      </c>
      <c r="N2170" s="4">
        <v>2.9504999999999999</v>
      </c>
      <c r="O2170" s="4">
        <v>2.1675</v>
      </c>
      <c r="P2170" s="4">
        <v>2.2610999999999999</v>
      </c>
      <c r="Q2170" s="4">
        <v>2.3382000000000001</v>
      </c>
    </row>
    <row r="2171" spans="1:17" ht="15" customHeight="1" x14ac:dyDescent="0.2">
      <c r="A2171" s="3">
        <v>45299</v>
      </c>
      <c r="B2171" s="4">
        <v>32.799999999999997</v>
      </c>
      <c r="C2171" s="4">
        <v>-0.1</v>
      </c>
      <c r="D2171" s="4">
        <v>0.3</v>
      </c>
      <c r="E2171" s="4">
        <v>3.8</v>
      </c>
      <c r="F2171" s="4">
        <v>20.365100000000002</v>
      </c>
      <c r="G2171" s="4">
        <v>7.0164</v>
      </c>
      <c r="H2171" s="4">
        <v>7.9012000000000002</v>
      </c>
      <c r="I2171" s="4">
        <v>9.0226000000000006</v>
      </c>
      <c r="J2171" s="4">
        <v>53.831000000000003</v>
      </c>
      <c r="K2171" s="4">
        <v>130</v>
      </c>
      <c r="L2171" s="4">
        <v>137.03129999999999</v>
      </c>
      <c r="M2171" s="4">
        <v>128.78129999999999</v>
      </c>
      <c r="N2171" s="4">
        <v>2.9744999999999999</v>
      </c>
      <c r="O2171" s="4">
        <v>2.2021999999999999</v>
      </c>
      <c r="P2171" s="4">
        <v>2.2932000000000001</v>
      </c>
      <c r="Q2171" s="4">
        <v>2.3694999999999999</v>
      </c>
    </row>
    <row r="2172" spans="1:17" ht="15" customHeight="1" x14ac:dyDescent="0.2">
      <c r="A2172" s="3">
        <v>45300</v>
      </c>
      <c r="B2172" s="4">
        <v>33.299999999999997</v>
      </c>
      <c r="C2172" s="4">
        <v>-0.2</v>
      </c>
      <c r="D2172" s="4">
        <v>0.4</v>
      </c>
      <c r="E2172" s="4">
        <v>3.6</v>
      </c>
      <c r="F2172" s="4">
        <v>20.372699999999998</v>
      </c>
      <c r="G2172" s="4">
        <v>7.0223000000000004</v>
      </c>
      <c r="H2172" s="4">
        <v>7.9077999999999999</v>
      </c>
      <c r="I2172" s="4">
        <v>9.0304000000000002</v>
      </c>
      <c r="J2172" s="4">
        <v>54.1</v>
      </c>
      <c r="K2172" s="4">
        <v>130.29689999999999</v>
      </c>
      <c r="L2172" s="4">
        <v>137.34379999999999</v>
      </c>
      <c r="M2172" s="4">
        <v>129.14060000000001</v>
      </c>
      <c r="N2172" s="4">
        <v>2.9499</v>
      </c>
      <c r="O2172" s="4">
        <v>2.1711</v>
      </c>
      <c r="P2172" s="4">
        <v>2.2656000000000001</v>
      </c>
      <c r="Q2172" s="4">
        <v>2.3391999999999999</v>
      </c>
    </row>
    <row r="2173" spans="1:17" ht="15" customHeight="1" x14ac:dyDescent="0.2">
      <c r="A2173" s="3">
        <v>45301</v>
      </c>
      <c r="B2173" s="4">
        <v>33.5</v>
      </c>
      <c r="C2173" s="4">
        <v>-0.9</v>
      </c>
      <c r="D2173" s="4">
        <v>-0.3</v>
      </c>
      <c r="E2173" s="4">
        <v>3.1</v>
      </c>
      <c r="F2173" s="4">
        <v>20.3767</v>
      </c>
      <c r="G2173" s="4">
        <v>7.0266000000000002</v>
      </c>
      <c r="H2173" s="4">
        <v>7.9127999999999998</v>
      </c>
      <c r="I2173" s="4">
        <v>9.0353999999999992</v>
      </c>
      <c r="J2173" s="4">
        <v>54.173999999999999</v>
      </c>
      <c r="K2173" s="4">
        <v>130.45310000000001</v>
      </c>
      <c r="L2173" s="4">
        <v>137.53129999999999</v>
      </c>
      <c r="M2173" s="4">
        <v>129.3125</v>
      </c>
      <c r="N2173" s="4">
        <v>2.9428000000000001</v>
      </c>
      <c r="O2173" s="4">
        <v>2.1551999999999998</v>
      </c>
      <c r="P2173" s="4">
        <v>2.2494000000000001</v>
      </c>
      <c r="Q2173" s="4">
        <v>2.3250000000000002</v>
      </c>
    </row>
    <row r="2174" spans="1:17" ht="15" customHeight="1" x14ac:dyDescent="0.2">
      <c r="A2174" s="3">
        <v>45302</v>
      </c>
      <c r="B2174" s="4">
        <v>35.299999999999997</v>
      </c>
      <c r="C2174" s="4">
        <v>-0.6</v>
      </c>
      <c r="D2174" s="4">
        <v>0.2</v>
      </c>
      <c r="E2174" s="4">
        <v>3.8</v>
      </c>
      <c r="F2174" s="4">
        <v>20.382300000000001</v>
      </c>
      <c r="G2174" s="4">
        <v>7.0357000000000003</v>
      </c>
      <c r="H2174" s="4">
        <v>7.9218000000000002</v>
      </c>
      <c r="I2174" s="4">
        <v>9.0442</v>
      </c>
      <c r="J2174" s="4">
        <v>54.027000000000001</v>
      </c>
      <c r="K2174" s="4">
        <v>130.5625</v>
      </c>
      <c r="L2174" s="4">
        <v>137.625</v>
      </c>
      <c r="M2174" s="4">
        <v>129.375</v>
      </c>
      <c r="N2174" s="4">
        <v>2.9550999999999998</v>
      </c>
      <c r="O2174" s="4">
        <v>2.1461999999999999</v>
      </c>
      <c r="P2174" s="4">
        <v>2.2433000000000001</v>
      </c>
      <c r="Q2174" s="4">
        <v>2.3212000000000002</v>
      </c>
    </row>
    <row r="2175" spans="1:17" ht="15" customHeight="1" x14ac:dyDescent="0.2">
      <c r="A2175" s="3">
        <v>45303</v>
      </c>
      <c r="B2175" s="4">
        <v>37.5</v>
      </c>
      <c r="C2175" s="4">
        <v>0.5</v>
      </c>
      <c r="D2175" s="4">
        <v>1.3</v>
      </c>
      <c r="E2175" s="4">
        <v>4.9000000000000004</v>
      </c>
      <c r="F2175" s="4">
        <v>20.382899999999999</v>
      </c>
      <c r="G2175" s="4">
        <v>7.0389999999999997</v>
      </c>
      <c r="H2175" s="4">
        <v>7.9253999999999998</v>
      </c>
      <c r="I2175" s="4">
        <v>9.0477000000000007</v>
      </c>
      <c r="J2175" s="4">
        <v>53.911000000000001</v>
      </c>
      <c r="K2175" s="4">
        <v>130.625</v>
      </c>
      <c r="L2175" s="4">
        <v>137.70310000000001</v>
      </c>
      <c r="M2175" s="4">
        <v>129.4375</v>
      </c>
      <c r="N2175" s="4">
        <v>2.9649999999999999</v>
      </c>
      <c r="O2175" s="4">
        <v>2.1404999999999998</v>
      </c>
      <c r="P2175" s="4">
        <v>2.2370999999999999</v>
      </c>
      <c r="Q2175" s="4">
        <v>2.3163999999999998</v>
      </c>
    </row>
    <row r="2176" spans="1:17" ht="15" customHeight="1" x14ac:dyDescent="0.2">
      <c r="A2176" s="3">
        <v>45306</v>
      </c>
      <c r="B2176" s="4">
        <v>36.5</v>
      </c>
      <c r="C2176" s="4">
        <v>-0.2</v>
      </c>
      <c r="D2176" s="4">
        <v>0.4</v>
      </c>
      <c r="E2176" s="4">
        <v>4.3</v>
      </c>
      <c r="F2176" s="4">
        <v>20.3672</v>
      </c>
      <c r="G2176" s="4">
        <v>7.0309999999999997</v>
      </c>
      <c r="H2176" s="4">
        <v>7.9135999999999997</v>
      </c>
      <c r="I2176" s="4">
        <v>9.0330999999999992</v>
      </c>
      <c r="J2176" s="4">
        <v>52.896000000000001</v>
      </c>
      <c r="K2176" s="4">
        <v>129.6797</v>
      </c>
      <c r="L2176" s="4">
        <v>136.59379999999999</v>
      </c>
      <c r="M2176" s="4">
        <v>128.23439999999999</v>
      </c>
      <c r="N2176" s="4">
        <v>3.0565000000000002</v>
      </c>
      <c r="O2176" s="4">
        <v>2.2435</v>
      </c>
      <c r="P2176" s="4">
        <v>2.3389000000000002</v>
      </c>
      <c r="Q2176" s="4">
        <v>2.4201999999999999</v>
      </c>
    </row>
    <row r="2177" spans="1:17" ht="15" customHeight="1" x14ac:dyDescent="0.2">
      <c r="A2177" s="3">
        <v>45307</v>
      </c>
      <c r="B2177" s="4">
        <v>37.1</v>
      </c>
      <c r="C2177" s="4">
        <v>0.5</v>
      </c>
      <c r="D2177" s="4">
        <v>1</v>
      </c>
      <c r="E2177" s="4">
        <v>4.9000000000000004</v>
      </c>
      <c r="F2177" s="4">
        <v>20.3659</v>
      </c>
      <c r="G2177" s="4">
        <v>7.0319000000000003</v>
      </c>
      <c r="H2177" s="4">
        <v>7.9138000000000002</v>
      </c>
      <c r="I2177" s="4">
        <v>9.0330999999999992</v>
      </c>
      <c r="J2177" s="4">
        <v>52.673000000000002</v>
      </c>
      <c r="K2177" s="4">
        <v>129.52340000000001</v>
      </c>
      <c r="L2177" s="4">
        <v>136.40629999999999</v>
      </c>
      <c r="M2177" s="4">
        <v>128.04689999999999</v>
      </c>
      <c r="N2177" s="4">
        <v>3.0764</v>
      </c>
      <c r="O2177" s="4">
        <v>2.2612999999999999</v>
      </c>
      <c r="P2177" s="4">
        <v>2.3567999999999998</v>
      </c>
      <c r="Q2177" s="4">
        <v>2.4369000000000001</v>
      </c>
    </row>
    <row r="2178" spans="1:17" ht="15" customHeight="1" x14ac:dyDescent="0.2">
      <c r="A2178" s="3">
        <v>45308</v>
      </c>
      <c r="B2178" s="4">
        <v>36.200000000000003</v>
      </c>
      <c r="C2178" s="4">
        <v>-0.8</v>
      </c>
      <c r="D2178" s="4">
        <v>-0.1</v>
      </c>
      <c r="E2178" s="4">
        <v>4</v>
      </c>
      <c r="F2178" s="4">
        <v>20.3721</v>
      </c>
      <c r="G2178" s="4">
        <v>7.0364000000000004</v>
      </c>
      <c r="H2178" s="4">
        <v>7.9188000000000001</v>
      </c>
      <c r="I2178" s="4">
        <v>9.0381999999999998</v>
      </c>
      <c r="J2178" s="4">
        <v>52.865000000000002</v>
      </c>
      <c r="K2178" s="4">
        <v>129.6875</v>
      </c>
      <c r="L2178" s="4">
        <v>136.59379999999999</v>
      </c>
      <c r="M2178" s="4">
        <v>128.21879999999999</v>
      </c>
      <c r="N2178" s="4">
        <v>3.0583999999999998</v>
      </c>
      <c r="O2178" s="4">
        <v>2.2444999999999999</v>
      </c>
      <c r="P2178" s="4">
        <v>2.3405</v>
      </c>
      <c r="Q2178" s="4">
        <v>2.4224999999999999</v>
      </c>
    </row>
    <row r="2179" spans="1:17" ht="15" customHeight="1" x14ac:dyDescent="0.2">
      <c r="A2179" s="3">
        <v>45309</v>
      </c>
      <c r="B2179" s="4">
        <v>34.1</v>
      </c>
      <c r="C2179" s="4">
        <v>-0.9</v>
      </c>
      <c r="D2179" s="4">
        <v>-0.2</v>
      </c>
      <c r="E2179" s="4">
        <v>3.7</v>
      </c>
      <c r="F2179" s="4">
        <v>20.3733</v>
      </c>
      <c r="G2179" s="4">
        <v>7.0373999999999999</v>
      </c>
      <c r="H2179" s="4">
        <v>7.9176000000000002</v>
      </c>
      <c r="I2179" s="4">
        <v>8.8537999999999997</v>
      </c>
      <c r="J2179" s="4">
        <v>52.481000000000002</v>
      </c>
      <c r="K2179" s="4">
        <v>129.08590000000001</v>
      </c>
      <c r="L2179" s="4">
        <v>135.90629999999999</v>
      </c>
      <c r="M2179" s="4">
        <v>127.51560000000001</v>
      </c>
      <c r="N2179" s="4">
        <v>3.0926</v>
      </c>
      <c r="O2179" s="4">
        <v>2.3126000000000002</v>
      </c>
      <c r="P2179" s="4">
        <v>2.4058999999999999</v>
      </c>
      <c r="Q2179" s="4">
        <v>2.4849000000000001</v>
      </c>
    </row>
    <row r="2180" spans="1:17" ht="15" customHeight="1" x14ac:dyDescent="0.2">
      <c r="A2180" s="3">
        <v>45310</v>
      </c>
      <c r="B2180" s="4">
        <v>33</v>
      </c>
      <c r="C2180" s="4">
        <v>-1</v>
      </c>
      <c r="D2180" s="4">
        <v>-0.6</v>
      </c>
      <c r="E2180" s="4">
        <v>3.3</v>
      </c>
      <c r="F2180" s="4">
        <v>20.3766</v>
      </c>
      <c r="G2180" s="4">
        <v>7.0387000000000004</v>
      </c>
      <c r="H2180" s="4">
        <v>7.9188000000000001</v>
      </c>
      <c r="I2180" s="4">
        <v>8.8547999999999991</v>
      </c>
      <c r="J2180" s="4">
        <v>52.51</v>
      </c>
      <c r="K2180" s="4">
        <v>128.96879999999999</v>
      </c>
      <c r="L2180" s="4">
        <v>135.79689999999999</v>
      </c>
      <c r="M2180" s="4">
        <v>127.4063</v>
      </c>
      <c r="N2180" s="4">
        <v>3.0893000000000002</v>
      </c>
      <c r="O2180" s="4">
        <v>2.3262</v>
      </c>
      <c r="P2180" s="4">
        <v>2.4167000000000001</v>
      </c>
      <c r="Q2180" s="4">
        <v>2.4948999999999999</v>
      </c>
    </row>
    <row r="2181" spans="1:17" ht="15" customHeight="1" x14ac:dyDescent="0.2">
      <c r="A2181" s="3">
        <v>45313</v>
      </c>
      <c r="B2181" s="4">
        <v>32.299999999999997</v>
      </c>
      <c r="C2181" s="4">
        <v>-1.4</v>
      </c>
      <c r="D2181" s="4">
        <v>-1.1000000000000001</v>
      </c>
      <c r="E2181" s="4">
        <v>2.8</v>
      </c>
      <c r="F2181" s="4">
        <v>20.381399999999999</v>
      </c>
      <c r="G2181" s="4">
        <v>7.0425000000000004</v>
      </c>
      <c r="H2181" s="4">
        <v>7.9231999999999996</v>
      </c>
      <c r="I2181" s="4">
        <v>8.8596000000000004</v>
      </c>
      <c r="J2181" s="4">
        <v>52.625</v>
      </c>
      <c r="K2181" s="4">
        <v>129.0703</v>
      </c>
      <c r="L2181" s="4">
        <v>135.9375</v>
      </c>
      <c r="M2181" s="4">
        <v>127.54689999999999</v>
      </c>
      <c r="N2181" s="4">
        <v>3.0785</v>
      </c>
      <c r="O2181" s="4">
        <v>2.3161</v>
      </c>
      <c r="P2181" s="4">
        <v>2.4045999999999998</v>
      </c>
      <c r="Q2181" s="4">
        <v>2.4830999999999999</v>
      </c>
    </row>
    <row r="2182" spans="1:17" ht="15" customHeight="1" x14ac:dyDescent="0.2">
      <c r="A2182" s="3">
        <v>45314</v>
      </c>
      <c r="B2182" s="4">
        <v>34.6</v>
      </c>
      <c r="C2182" s="4">
        <v>0.9</v>
      </c>
      <c r="D2182" s="4">
        <v>1.1000000000000001</v>
      </c>
      <c r="E2182" s="4">
        <v>5.0999999999999996</v>
      </c>
      <c r="F2182" s="4">
        <v>20.385000000000002</v>
      </c>
      <c r="G2182" s="4">
        <v>7.0461</v>
      </c>
      <c r="H2182" s="4">
        <v>7.9272</v>
      </c>
      <c r="I2182" s="4">
        <v>8.8635999999999999</v>
      </c>
      <c r="J2182" s="4">
        <v>52.668999999999997</v>
      </c>
      <c r="K2182" s="4">
        <v>129.15629999999999</v>
      </c>
      <c r="L2182" s="4">
        <v>136.04689999999999</v>
      </c>
      <c r="M2182" s="4">
        <v>127.64060000000001</v>
      </c>
      <c r="N2182" s="4">
        <v>3.0741000000000001</v>
      </c>
      <c r="O2182" s="4">
        <v>2.3075999999999999</v>
      </c>
      <c r="P2182" s="4">
        <v>2.3953000000000002</v>
      </c>
      <c r="Q2182" s="4">
        <v>2.4754999999999998</v>
      </c>
    </row>
    <row r="2183" spans="1:17" ht="15" customHeight="1" x14ac:dyDescent="0.2">
      <c r="A2183" s="3">
        <v>45315</v>
      </c>
      <c r="B2183" s="4">
        <v>34.6</v>
      </c>
      <c r="C2183" s="4">
        <v>-0.6</v>
      </c>
      <c r="D2183" s="4">
        <v>-0.2</v>
      </c>
      <c r="E2183" s="4">
        <v>4.2</v>
      </c>
      <c r="F2183" s="4">
        <v>20.392800000000001</v>
      </c>
      <c r="G2183" s="4">
        <v>7.0526999999999997</v>
      </c>
      <c r="H2183" s="4">
        <v>7.9351000000000003</v>
      </c>
      <c r="I2183" s="4">
        <v>8.8722999999999992</v>
      </c>
      <c r="J2183" s="4">
        <v>52.944000000000003</v>
      </c>
      <c r="K2183" s="4">
        <v>129.51560000000001</v>
      </c>
      <c r="L2183" s="4">
        <v>136.45310000000001</v>
      </c>
      <c r="M2183" s="4">
        <v>128.03129999999999</v>
      </c>
      <c r="N2183" s="4">
        <v>3.0485000000000002</v>
      </c>
      <c r="O2183" s="4">
        <v>2.2696000000000001</v>
      </c>
      <c r="P2183" s="4">
        <v>2.3589000000000002</v>
      </c>
      <c r="Q2183" s="4">
        <v>2.4422000000000001</v>
      </c>
    </row>
    <row r="2184" spans="1:17" ht="15" customHeight="1" x14ac:dyDescent="0.2">
      <c r="A2184" s="3">
        <v>45316</v>
      </c>
      <c r="B2184" s="4">
        <v>33.700000000000003</v>
      </c>
      <c r="C2184" s="4">
        <v>-0.9</v>
      </c>
      <c r="D2184" s="4">
        <v>-0.5</v>
      </c>
      <c r="E2184" s="4">
        <v>3.7</v>
      </c>
      <c r="F2184" s="4">
        <v>20.4008</v>
      </c>
      <c r="G2184" s="4">
        <v>7.0605000000000002</v>
      </c>
      <c r="H2184" s="4">
        <v>7.9431000000000003</v>
      </c>
      <c r="I2184" s="4">
        <v>8.8803999999999998</v>
      </c>
      <c r="J2184" s="4">
        <v>52.936</v>
      </c>
      <c r="K2184" s="4">
        <v>129.51560000000001</v>
      </c>
      <c r="L2184" s="4">
        <v>136.46879999999999</v>
      </c>
      <c r="M2184" s="4">
        <v>128.04689999999999</v>
      </c>
      <c r="N2184" s="4">
        <v>3.0478999999999998</v>
      </c>
      <c r="O2184" s="4">
        <v>2.2723</v>
      </c>
      <c r="P2184" s="4">
        <v>2.3599000000000001</v>
      </c>
      <c r="Q2184" s="4">
        <v>2.4424000000000001</v>
      </c>
    </row>
    <row r="2185" spans="1:17" ht="15" customHeight="1" x14ac:dyDescent="0.2">
      <c r="A2185" s="3">
        <v>45317</v>
      </c>
      <c r="B2185" s="4">
        <v>35.1</v>
      </c>
      <c r="C2185" s="4">
        <v>0.7</v>
      </c>
      <c r="D2185" s="4">
        <v>1</v>
      </c>
      <c r="E2185" s="4">
        <v>4.9000000000000004</v>
      </c>
      <c r="F2185" s="4">
        <v>20.4099</v>
      </c>
      <c r="G2185" s="4">
        <v>7.0664999999999996</v>
      </c>
      <c r="H2185" s="4">
        <v>7.9504000000000001</v>
      </c>
      <c r="I2185" s="4">
        <v>8.8893000000000004</v>
      </c>
      <c r="J2185" s="4">
        <v>53.283999999999999</v>
      </c>
      <c r="K2185" s="4">
        <v>129.8125</v>
      </c>
      <c r="L2185" s="4">
        <v>136.82810000000001</v>
      </c>
      <c r="M2185" s="4">
        <v>128.45310000000001</v>
      </c>
      <c r="N2185" s="4">
        <v>3.0158999999999998</v>
      </c>
      <c r="O2185" s="4">
        <v>2.2410999999999999</v>
      </c>
      <c r="P2185" s="4">
        <v>2.3279000000000001</v>
      </c>
      <c r="Q2185" s="4">
        <v>2.4079000000000002</v>
      </c>
    </row>
    <row r="2186" spans="1:17" ht="15" customHeight="1" x14ac:dyDescent="0.2">
      <c r="A2186" s="3">
        <v>45320</v>
      </c>
      <c r="B2186" s="4">
        <v>33.299999999999997</v>
      </c>
      <c r="C2186" s="4">
        <v>-1.2</v>
      </c>
      <c r="D2186" s="4">
        <v>-1.1000000000000001</v>
      </c>
      <c r="E2186" s="4">
        <v>2.5</v>
      </c>
      <c r="F2186" s="4">
        <v>20.414400000000001</v>
      </c>
      <c r="G2186" s="4">
        <v>7.0728</v>
      </c>
      <c r="H2186" s="4">
        <v>7.9577999999999998</v>
      </c>
      <c r="I2186" s="4">
        <v>8.8981999999999992</v>
      </c>
      <c r="J2186" s="4">
        <v>53.378999999999998</v>
      </c>
      <c r="K2186" s="4">
        <v>130.14840000000001</v>
      </c>
      <c r="L2186" s="4">
        <v>137.20310000000001</v>
      </c>
      <c r="M2186" s="4">
        <v>128.85939999999999</v>
      </c>
      <c r="N2186" s="4">
        <v>3.0068999999999999</v>
      </c>
      <c r="O2186" s="4">
        <v>2.2059000000000002</v>
      </c>
      <c r="P2186" s="4">
        <v>2.2947000000000002</v>
      </c>
      <c r="Q2186" s="4">
        <v>2.3736000000000002</v>
      </c>
    </row>
    <row r="2187" spans="1:17" ht="15" customHeight="1" x14ac:dyDescent="0.2">
      <c r="A2187" s="3">
        <v>45321</v>
      </c>
      <c r="B2187" s="4">
        <v>34</v>
      </c>
      <c r="C2187" s="4">
        <v>-1</v>
      </c>
      <c r="D2187" s="4">
        <v>-0.9</v>
      </c>
      <c r="E2187" s="4">
        <v>2.8</v>
      </c>
      <c r="F2187" s="4">
        <v>20.409600000000001</v>
      </c>
      <c r="G2187" s="4">
        <v>7.0720999999999998</v>
      </c>
      <c r="H2187" s="4">
        <v>7.9557000000000002</v>
      </c>
      <c r="I2187" s="4">
        <v>8.8948</v>
      </c>
      <c r="J2187" s="4">
        <v>52.966999999999999</v>
      </c>
      <c r="K2187" s="4">
        <v>129.84379999999999</v>
      </c>
      <c r="L2187" s="4">
        <v>136.84379999999999</v>
      </c>
      <c r="M2187" s="4">
        <v>128.46879999999999</v>
      </c>
      <c r="N2187" s="4">
        <v>3.0438999999999998</v>
      </c>
      <c r="O2187" s="4">
        <v>2.2395999999999998</v>
      </c>
      <c r="P2187" s="4">
        <v>2.3281000000000001</v>
      </c>
      <c r="Q2187" s="4">
        <v>2.4076</v>
      </c>
    </row>
    <row r="2188" spans="1:17" ht="15" customHeight="1" x14ac:dyDescent="0.2">
      <c r="A2188" s="3">
        <v>45322</v>
      </c>
      <c r="B2188" s="4">
        <v>35.700000000000003</v>
      </c>
      <c r="C2188" s="4">
        <v>0</v>
      </c>
      <c r="D2188" s="4">
        <v>0.5</v>
      </c>
      <c r="E2188" s="4">
        <v>4</v>
      </c>
      <c r="F2188" s="4">
        <v>20.4194</v>
      </c>
      <c r="G2188" s="4">
        <v>7.0781000000000001</v>
      </c>
      <c r="H2188" s="4">
        <v>7.9630000000000001</v>
      </c>
      <c r="I2188" s="4">
        <v>8.9037000000000006</v>
      </c>
      <c r="J2188" s="4">
        <v>53.353000000000002</v>
      </c>
      <c r="K2188" s="4">
        <v>130.14840000000001</v>
      </c>
      <c r="L2188" s="4">
        <v>137.20310000000001</v>
      </c>
      <c r="M2188" s="4">
        <v>128.875</v>
      </c>
      <c r="N2188" s="4">
        <v>3.0085000000000002</v>
      </c>
      <c r="O2188" s="4">
        <v>2.2077</v>
      </c>
      <c r="P2188" s="4">
        <v>2.2963</v>
      </c>
      <c r="Q2188" s="4">
        <v>2.3733</v>
      </c>
    </row>
    <row r="2189" spans="1:17" ht="15" customHeight="1" x14ac:dyDescent="0.2">
      <c r="A2189" s="3">
        <v>45323</v>
      </c>
      <c r="B2189" s="4">
        <v>35</v>
      </c>
      <c r="C2189" s="4">
        <v>0</v>
      </c>
      <c r="D2189" s="4">
        <v>0</v>
      </c>
      <c r="E2189" s="4">
        <v>3.2</v>
      </c>
      <c r="F2189" s="4">
        <v>20.425999999999998</v>
      </c>
      <c r="G2189" s="4">
        <v>7.0850999999999997</v>
      </c>
      <c r="H2189" s="4">
        <v>7.9696999999999996</v>
      </c>
      <c r="I2189" s="4">
        <v>8.9106000000000005</v>
      </c>
      <c r="J2189" s="4">
        <v>53.262999999999998</v>
      </c>
      <c r="K2189" s="4">
        <v>130.07810000000001</v>
      </c>
      <c r="L2189" s="4">
        <v>137.125</v>
      </c>
      <c r="M2189" s="4">
        <v>128.8125</v>
      </c>
      <c r="N2189" s="4">
        <v>3.0154999999999998</v>
      </c>
      <c r="O2189" s="4">
        <v>2.2181000000000002</v>
      </c>
      <c r="P2189" s="4">
        <v>2.3058000000000001</v>
      </c>
      <c r="Q2189" s="4">
        <v>2.3801999999999999</v>
      </c>
    </row>
    <row r="2190" spans="1:17" ht="15" customHeight="1" x14ac:dyDescent="0.2">
      <c r="A2190" s="3">
        <v>45324</v>
      </c>
      <c r="B2190" s="4">
        <v>32.799999999999997</v>
      </c>
      <c r="C2190" s="4">
        <v>-1.1000000000000001</v>
      </c>
      <c r="D2190" s="4">
        <v>-1.1000000000000001</v>
      </c>
      <c r="E2190" s="4">
        <v>2</v>
      </c>
      <c r="F2190" s="4">
        <v>20.4312</v>
      </c>
      <c r="G2190" s="4">
        <v>7.0875000000000004</v>
      </c>
      <c r="H2190" s="4">
        <v>7.9718999999999998</v>
      </c>
      <c r="I2190" s="4">
        <v>8.9129000000000005</v>
      </c>
      <c r="J2190" s="4">
        <v>53.396999999999998</v>
      </c>
      <c r="K2190" s="4">
        <v>130.0547</v>
      </c>
      <c r="L2190" s="4">
        <v>137.09379999999999</v>
      </c>
      <c r="M2190" s="4">
        <v>128.79689999999999</v>
      </c>
      <c r="N2190" s="4">
        <v>3.0028999999999999</v>
      </c>
      <c r="O2190" s="4">
        <v>2.2214999999999998</v>
      </c>
      <c r="P2190" s="4">
        <v>2.3094999999999999</v>
      </c>
      <c r="Q2190" s="4">
        <v>2.3820000000000001</v>
      </c>
    </row>
    <row r="2191" spans="1:17" ht="15" customHeight="1" x14ac:dyDescent="0.2">
      <c r="A2191" s="3">
        <v>45327</v>
      </c>
      <c r="B2191" s="4">
        <v>34.6</v>
      </c>
      <c r="C2191" s="4">
        <v>0.2</v>
      </c>
      <c r="D2191" s="4">
        <v>0.3</v>
      </c>
      <c r="E2191" s="4">
        <v>3.4</v>
      </c>
      <c r="F2191" s="4">
        <v>20.427600000000002</v>
      </c>
      <c r="G2191" s="4">
        <v>7.0869</v>
      </c>
      <c r="H2191" s="4">
        <v>7.9701000000000004</v>
      </c>
      <c r="I2191" s="4">
        <v>8.91</v>
      </c>
      <c r="J2191" s="4">
        <v>53.05</v>
      </c>
      <c r="K2191" s="4">
        <v>129.77340000000001</v>
      </c>
      <c r="L2191" s="4">
        <v>136.75</v>
      </c>
      <c r="M2191" s="4">
        <v>128.4375</v>
      </c>
      <c r="N2191" s="4">
        <v>3.0339999999999998</v>
      </c>
      <c r="O2191" s="4">
        <v>2.2526999999999999</v>
      </c>
      <c r="P2191" s="4">
        <v>2.3414999999999999</v>
      </c>
      <c r="Q2191" s="4">
        <v>2.4133</v>
      </c>
    </row>
    <row r="2192" spans="1:17" ht="15" customHeight="1" x14ac:dyDescent="0.2">
      <c r="A2192" s="3">
        <v>45328</v>
      </c>
      <c r="B2192" s="4">
        <v>33.6</v>
      </c>
      <c r="C2192" s="4">
        <v>-0.2</v>
      </c>
      <c r="D2192" s="4">
        <v>-0.2</v>
      </c>
      <c r="E2192" s="4">
        <v>3.1</v>
      </c>
      <c r="F2192" s="4">
        <v>20.443100000000001</v>
      </c>
      <c r="G2192" s="4">
        <v>7.0956000000000001</v>
      </c>
      <c r="H2192" s="4">
        <v>7.9813999999999998</v>
      </c>
      <c r="I2192" s="4">
        <v>8.9231999999999996</v>
      </c>
      <c r="J2192" s="4">
        <v>53.753999999999998</v>
      </c>
      <c r="K2192" s="4">
        <v>130.3203</v>
      </c>
      <c r="L2192" s="4">
        <v>137.42189999999999</v>
      </c>
      <c r="M2192" s="4">
        <v>129.125</v>
      </c>
      <c r="N2192" s="4">
        <v>2.9701</v>
      </c>
      <c r="O2192" s="4">
        <v>2.1949000000000001</v>
      </c>
      <c r="P2192" s="4">
        <v>2.2814000000000001</v>
      </c>
      <c r="Q2192" s="4">
        <v>2.355</v>
      </c>
    </row>
    <row r="2193" spans="1:17" ht="15" customHeight="1" x14ac:dyDescent="0.2">
      <c r="A2193" s="3">
        <v>45329</v>
      </c>
      <c r="B2193" s="4">
        <v>36.1</v>
      </c>
      <c r="C2193" s="4">
        <v>0.8</v>
      </c>
      <c r="D2193" s="4">
        <v>0.8</v>
      </c>
      <c r="E2193" s="4">
        <v>4</v>
      </c>
      <c r="F2193" s="4">
        <v>20.447600000000001</v>
      </c>
      <c r="G2193" s="4">
        <v>7.101</v>
      </c>
      <c r="H2193" s="4">
        <v>7.9880000000000004</v>
      </c>
      <c r="I2193" s="4">
        <v>8.9313000000000002</v>
      </c>
      <c r="J2193" s="4">
        <v>53.850999999999999</v>
      </c>
      <c r="K2193" s="4">
        <v>130.5703</v>
      </c>
      <c r="L2193" s="4">
        <v>137.73439999999999</v>
      </c>
      <c r="M2193" s="4">
        <v>129.45310000000001</v>
      </c>
      <c r="N2193" s="4">
        <v>2.9609999999999999</v>
      </c>
      <c r="O2193" s="4">
        <v>2.1690999999999998</v>
      </c>
      <c r="P2193" s="4">
        <v>2.254</v>
      </c>
      <c r="Q2193" s="4">
        <v>2.3275999999999999</v>
      </c>
    </row>
    <row r="2194" spans="1:17" ht="15" customHeight="1" x14ac:dyDescent="0.2">
      <c r="A2194" s="3">
        <v>45330</v>
      </c>
      <c r="B2194" s="4">
        <v>34.799999999999997</v>
      </c>
      <c r="C2194" s="4">
        <v>-0.9</v>
      </c>
      <c r="D2194" s="4">
        <v>-0.8</v>
      </c>
      <c r="E2194" s="4">
        <v>2.2999999999999998</v>
      </c>
      <c r="F2194" s="4">
        <v>20.458100000000002</v>
      </c>
      <c r="G2194" s="4">
        <v>7.1101999999999999</v>
      </c>
      <c r="H2194" s="4">
        <v>7.9974999999999996</v>
      </c>
      <c r="I2194" s="4">
        <v>8.9417000000000009</v>
      </c>
      <c r="J2194" s="4">
        <v>53.976999999999997</v>
      </c>
      <c r="K2194" s="4">
        <v>130.6875</v>
      </c>
      <c r="L2194" s="4">
        <v>137.875</v>
      </c>
      <c r="M2194" s="4">
        <v>129.625</v>
      </c>
      <c r="N2194" s="4">
        <v>2.9485999999999999</v>
      </c>
      <c r="O2194" s="4">
        <v>2.1594000000000002</v>
      </c>
      <c r="P2194" s="4">
        <v>2.2437999999999998</v>
      </c>
      <c r="Q2194" s="4">
        <v>2.3146</v>
      </c>
    </row>
    <row r="2195" spans="1:17" ht="15" customHeight="1" x14ac:dyDescent="0.2">
      <c r="A2195" s="3">
        <v>45331</v>
      </c>
      <c r="B2195" s="4">
        <v>37.4</v>
      </c>
      <c r="C2195" s="4">
        <v>1.1000000000000001</v>
      </c>
      <c r="D2195" s="4">
        <v>1.1000000000000001</v>
      </c>
      <c r="E2195" s="4">
        <v>4.3</v>
      </c>
      <c r="F2195" s="4">
        <v>20.462399999999999</v>
      </c>
      <c r="G2195" s="4">
        <v>7.1148999999999996</v>
      </c>
      <c r="H2195" s="4">
        <v>8.0030999999999999</v>
      </c>
      <c r="I2195" s="4">
        <v>8.9475999999999996</v>
      </c>
      <c r="J2195" s="4">
        <v>54.063000000000002</v>
      </c>
      <c r="K2195" s="4">
        <v>130.8828</v>
      </c>
      <c r="L2195" s="4">
        <v>138.10939999999999</v>
      </c>
      <c r="M2195" s="4">
        <v>129.84379999999999</v>
      </c>
      <c r="N2195" s="4">
        <v>2.9405999999999999</v>
      </c>
      <c r="O2195" s="4">
        <v>2.1395</v>
      </c>
      <c r="P2195" s="4">
        <v>2.2235</v>
      </c>
      <c r="Q2195" s="4">
        <v>2.2966000000000002</v>
      </c>
    </row>
    <row r="2196" spans="1:17" ht="15" customHeight="1" x14ac:dyDescent="0.2">
      <c r="A2196" s="3">
        <v>45334</v>
      </c>
      <c r="B2196" s="4">
        <v>36.700000000000003</v>
      </c>
      <c r="C2196" s="4">
        <v>-0.8</v>
      </c>
      <c r="D2196" s="4">
        <v>-0.9</v>
      </c>
      <c r="E2196" s="4">
        <v>2.4</v>
      </c>
      <c r="F2196" s="4">
        <v>20.470700000000001</v>
      </c>
      <c r="G2196" s="4">
        <v>7.1220999999999997</v>
      </c>
      <c r="H2196" s="4">
        <v>8.0119000000000007</v>
      </c>
      <c r="I2196" s="4">
        <v>8.9578000000000007</v>
      </c>
      <c r="J2196" s="4">
        <v>54.374000000000002</v>
      </c>
      <c r="K2196" s="4">
        <v>131.29689999999999</v>
      </c>
      <c r="L2196" s="4">
        <v>138.59379999999999</v>
      </c>
      <c r="M2196" s="4">
        <v>130.34379999999999</v>
      </c>
      <c r="N2196" s="4">
        <v>2.9125000000000001</v>
      </c>
      <c r="O2196" s="4">
        <v>2.0964</v>
      </c>
      <c r="P2196" s="4">
        <v>2.181</v>
      </c>
      <c r="Q2196" s="4">
        <v>2.2549000000000001</v>
      </c>
    </row>
    <row r="2197" spans="1:17" ht="15" customHeight="1" x14ac:dyDescent="0.2">
      <c r="A2197" s="3">
        <v>45335</v>
      </c>
      <c r="B2197" s="4">
        <v>37.1</v>
      </c>
      <c r="C2197" s="4">
        <v>-0.7</v>
      </c>
      <c r="D2197" s="4">
        <v>-0.5</v>
      </c>
      <c r="E2197" s="4">
        <v>2.7</v>
      </c>
      <c r="F2197" s="4">
        <v>20.458100000000002</v>
      </c>
      <c r="G2197" s="4">
        <v>7.117</v>
      </c>
      <c r="H2197" s="4">
        <v>8.0037000000000003</v>
      </c>
      <c r="I2197" s="4">
        <v>8.9468999999999994</v>
      </c>
      <c r="J2197" s="4">
        <v>53.523000000000003</v>
      </c>
      <c r="K2197" s="4">
        <v>130.60159999999999</v>
      </c>
      <c r="L2197" s="4">
        <v>137.75</v>
      </c>
      <c r="M2197" s="4">
        <v>129.45310000000001</v>
      </c>
      <c r="N2197" s="4">
        <v>2.9881000000000002</v>
      </c>
      <c r="O2197" s="4">
        <v>2.1713</v>
      </c>
      <c r="P2197" s="4">
        <v>2.2574999999999998</v>
      </c>
      <c r="Q2197" s="4">
        <v>2.3308</v>
      </c>
    </row>
    <row r="2198" spans="1:17" ht="15" customHeight="1" x14ac:dyDescent="0.2">
      <c r="A2198" s="3">
        <v>45336</v>
      </c>
      <c r="B2198" s="4">
        <v>37.6</v>
      </c>
      <c r="C2198" s="4">
        <v>0.6</v>
      </c>
      <c r="D2198" s="4">
        <v>0.3</v>
      </c>
      <c r="E2198" s="4">
        <v>3.6</v>
      </c>
      <c r="F2198" s="4">
        <v>20.4651</v>
      </c>
      <c r="G2198" s="4">
        <v>7.1210000000000004</v>
      </c>
      <c r="H2198" s="4">
        <v>8.0086999999999993</v>
      </c>
      <c r="I2198" s="4">
        <v>8.9524000000000008</v>
      </c>
      <c r="J2198" s="4">
        <v>53.759</v>
      </c>
      <c r="K2198" s="4">
        <v>130.71879999999999</v>
      </c>
      <c r="L2198" s="4">
        <v>137.9375</v>
      </c>
      <c r="M2198" s="4">
        <v>129.64060000000001</v>
      </c>
      <c r="N2198" s="4">
        <v>2.9664999999999999</v>
      </c>
      <c r="O2198" s="4">
        <v>2.1598000000000002</v>
      </c>
      <c r="P2198" s="4">
        <v>2.2414000000000001</v>
      </c>
      <c r="Q2198" s="4">
        <v>2.3153999999999999</v>
      </c>
    </row>
    <row r="2199" spans="1:17" ht="15" customHeight="1" x14ac:dyDescent="0.2">
      <c r="A2199" s="3">
        <v>45337</v>
      </c>
      <c r="B2199" s="4">
        <v>37.4</v>
      </c>
      <c r="C2199" s="4">
        <v>0.8</v>
      </c>
      <c r="D2199" s="4">
        <v>0.5</v>
      </c>
      <c r="E2199" s="4">
        <v>3.7</v>
      </c>
      <c r="F2199" s="4">
        <v>20.473299999999998</v>
      </c>
      <c r="G2199" s="4">
        <v>7.1288</v>
      </c>
      <c r="H2199" s="4">
        <v>8.0165000000000006</v>
      </c>
      <c r="I2199" s="4">
        <v>8.9602000000000004</v>
      </c>
      <c r="J2199" s="4">
        <v>53.759</v>
      </c>
      <c r="K2199" s="4">
        <v>130.71879999999999</v>
      </c>
      <c r="L2199" s="4">
        <v>137.9375</v>
      </c>
      <c r="M2199" s="4">
        <v>129.64060000000001</v>
      </c>
      <c r="N2199" s="4">
        <v>2.9653999999999998</v>
      </c>
      <c r="O2199" s="4">
        <v>2.1625999999999999</v>
      </c>
      <c r="P2199" s="4">
        <v>2.2439</v>
      </c>
      <c r="Q2199" s="4">
        <v>2.3169</v>
      </c>
    </row>
    <row r="2200" spans="1:17" ht="15" customHeight="1" x14ac:dyDescent="0.2">
      <c r="A2200" s="3">
        <v>45338</v>
      </c>
      <c r="B2200" s="4">
        <v>32.700000000000003</v>
      </c>
      <c r="C2200" s="4">
        <v>-5.2</v>
      </c>
      <c r="D2200" s="4">
        <v>-5.4</v>
      </c>
      <c r="E2200" s="4">
        <v>-2</v>
      </c>
      <c r="F2200" s="4">
        <v>20.4742</v>
      </c>
      <c r="G2200" s="4">
        <v>7.1303999999999998</v>
      </c>
      <c r="H2200" s="4">
        <v>8.0178999999999991</v>
      </c>
      <c r="I2200" s="4">
        <v>8.9611999999999998</v>
      </c>
      <c r="J2200" s="4">
        <v>53.656999999999996</v>
      </c>
      <c r="K2200" s="4">
        <v>130.625</v>
      </c>
      <c r="L2200" s="4">
        <v>137.84379999999999</v>
      </c>
      <c r="M2200" s="4">
        <v>129.53129999999999</v>
      </c>
      <c r="N2200" s="4">
        <v>2.9741</v>
      </c>
      <c r="O2200" s="4">
        <v>2.1735000000000002</v>
      </c>
      <c r="P2200" s="4">
        <v>2.2530999999999999</v>
      </c>
      <c r="Q2200" s="4">
        <v>2.3267000000000002</v>
      </c>
    </row>
    <row r="2201" spans="1:17" ht="15" customHeight="1" x14ac:dyDescent="0.2">
      <c r="A2201" s="3">
        <v>45341</v>
      </c>
      <c r="B2201" s="4">
        <v>36.6</v>
      </c>
      <c r="C2201" s="4">
        <v>0</v>
      </c>
      <c r="D2201" s="4">
        <v>-0.3</v>
      </c>
      <c r="E2201" s="4">
        <v>2.8</v>
      </c>
      <c r="F2201" s="4">
        <v>20.468699999999998</v>
      </c>
      <c r="G2201" s="4">
        <v>7.1276999999999999</v>
      </c>
      <c r="H2201" s="4">
        <v>8.0129999999999999</v>
      </c>
      <c r="I2201" s="4">
        <v>8.9550000000000001</v>
      </c>
      <c r="J2201" s="4">
        <v>53.203000000000003</v>
      </c>
      <c r="K2201" s="4">
        <v>130.14840000000001</v>
      </c>
      <c r="L2201" s="4">
        <v>137.26560000000001</v>
      </c>
      <c r="M2201" s="4">
        <v>128.95310000000001</v>
      </c>
      <c r="N2201" s="4">
        <v>3.0146000000000002</v>
      </c>
      <c r="O2201" s="4">
        <v>2.2254</v>
      </c>
      <c r="P2201" s="4">
        <v>2.306</v>
      </c>
      <c r="Q2201" s="4">
        <v>2.3763999999999998</v>
      </c>
    </row>
    <row r="2202" spans="1:17" ht="15" customHeight="1" x14ac:dyDescent="0.2">
      <c r="A2202" s="3">
        <v>45342</v>
      </c>
      <c r="B2202" s="4">
        <v>35.700000000000003</v>
      </c>
      <c r="C2202" s="4">
        <v>0.4</v>
      </c>
      <c r="D2202" s="4">
        <v>0</v>
      </c>
      <c r="E2202" s="4">
        <v>3.1</v>
      </c>
      <c r="F2202" s="4">
        <v>20.461300000000001</v>
      </c>
      <c r="G2202" s="4">
        <v>7.1231</v>
      </c>
      <c r="H2202" s="4">
        <v>8.0062999999999995</v>
      </c>
      <c r="I2202" s="4">
        <v>8.9458000000000002</v>
      </c>
      <c r="J2202" s="4">
        <v>52.649000000000001</v>
      </c>
      <c r="K2202" s="4">
        <v>129.5</v>
      </c>
      <c r="L2202" s="4">
        <v>136.54689999999999</v>
      </c>
      <c r="M2202" s="4">
        <v>128.1875</v>
      </c>
      <c r="N2202" s="4">
        <v>3.0644999999999998</v>
      </c>
      <c r="O2202" s="4">
        <v>2.2959000000000001</v>
      </c>
      <c r="P2202" s="4">
        <v>2.3719000000000001</v>
      </c>
      <c r="Q2202" s="4">
        <v>2.4422999999999999</v>
      </c>
    </row>
    <row r="2203" spans="1:17" ht="15" customHeight="1" x14ac:dyDescent="0.2">
      <c r="A2203" s="3">
        <v>45343</v>
      </c>
      <c r="B2203" s="4">
        <v>36.799999999999997</v>
      </c>
      <c r="C2203" s="4">
        <v>0.9</v>
      </c>
      <c r="D2203" s="4">
        <v>0.6</v>
      </c>
      <c r="E2203" s="4">
        <v>3.6</v>
      </c>
      <c r="F2203" s="4">
        <v>20.459299999999999</v>
      </c>
      <c r="G2203" s="4">
        <v>7.1239999999999997</v>
      </c>
      <c r="H2203" s="4">
        <v>8.0065000000000008</v>
      </c>
      <c r="I2203" s="4">
        <v>8.9454999999999991</v>
      </c>
      <c r="J2203" s="4">
        <v>52.393999999999998</v>
      </c>
      <c r="K2203" s="4">
        <v>129.35159999999999</v>
      </c>
      <c r="L2203" s="4">
        <v>136.35939999999999</v>
      </c>
      <c r="M2203" s="4">
        <v>128</v>
      </c>
      <c r="N2203" s="4">
        <v>3.0876000000000001</v>
      </c>
      <c r="O2203" s="4">
        <v>2.3128000000000002</v>
      </c>
      <c r="P2203" s="4">
        <v>2.3896999999999999</v>
      </c>
      <c r="Q2203" s="4">
        <v>2.4588999999999999</v>
      </c>
    </row>
    <row r="2204" spans="1:17" ht="15" customHeight="1" x14ac:dyDescent="0.2">
      <c r="A2204" s="3">
        <v>45344</v>
      </c>
      <c r="B2204" s="4">
        <v>37</v>
      </c>
      <c r="C2204" s="4">
        <v>0.1</v>
      </c>
      <c r="D2204" s="4">
        <v>-0.5</v>
      </c>
      <c r="E2204" s="4">
        <v>3.1</v>
      </c>
      <c r="F2204" s="4">
        <v>20.470500000000001</v>
      </c>
      <c r="G2204" s="4">
        <v>7.1365999999999996</v>
      </c>
      <c r="H2204" s="4">
        <v>8.0203000000000007</v>
      </c>
      <c r="I2204" s="4">
        <v>8.9596</v>
      </c>
      <c r="J2204" s="4">
        <v>52.555</v>
      </c>
      <c r="K2204" s="4">
        <v>129.77340000000001</v>
      </c>
      <c r="L2204" s="4">
        <v>136.82810000000001</v>
      </c>
      <c r="M2204" s="4">
        <v>128.40629999999999</v>
      </c>
      <c r="N2204" s="4">
        <v>3.0716000000000001</v>
      </c>
      <c r="O2204" s="4">
        <v>2.2700999999999998</v>
      </c>
      <c r="P2204" s="4">
        <v>2.3496000000000001</v>
      </c>
      <c r="Q2204" s="4">
        <v>2.4256000000000002</v>
      </c>
    </row>
    <row r="2205" spans="1:17" ht="15" customHeight="1" x14ac:dyDescent="0.2">
      <c r="A2205" s="3">
        <v>45345</v>
      </c>
      <c r="B2205" s="4">
        <v>35.299999999999997</v>
      </c>
      <c r="C2205" s="4">
        <v>-1.5</v>
      </c>
      <c r="D2205" s="4">
        <v>-2.2999999999999998</v>
      </c>
      <c r="E2205" s="4">
        <v>1.3</v>
      </c>
      <c r="F2205" s="4">
        <v>20.473500000000001</v>
      </c>
      <c r="G2205" s="4">
        <v>7.1395999999999997</v>
      </c>
      <c r="H2205" s="4">
        <v>8.0235000000000003</v>
      </c>
      <c r="I2205" s="4">
        <v>8.9629999999999992</v>
      </c>
      <c r="J2205" s="4">
        <v>52.567</v>
      </c>
      <c r="K2205" s="4">
        <v>129.8125</v>
      </c>
      <c r="L2205" s="4">
        <v>136.875</v>
      </c>
      <c r="M2205" s="4">
        <v>128.45310000000001</v>
      </c>
      <c r="N2205" s="4">
        <v>3.0701000000000001</v>
      </c>
      <c r="O2205" s="4">
        <v>2.2669000000000001</v>
      </c>
      <c r="P2205" s="4">
        <v>2.3460999999999999</v>
      </c>
      <c r="Q2205" s="4">
        <v>2.4220999999999999</v>
      </c>
    </row>
    <row r="2206" spans="1:17" ht="15" customHeight="1" x14ac:dyDescent="0.2">
      <c r="A2206" s="3">
        <v>45348</v>
      </c>
      <c r="B2206" s="4">
        <v>37.6</v>
      </c>
      <c r="C2206" s="4">
        <v>1.8</v>
      </c>
      <c r="D2206" s="4">
        <v>1.1000000000000001</v>
      </c>
      <c r="E2206" s="4">
        <v>4.5999999999999996</v>
      </c>
      <c r="F2206" s="4">
        <v>20.473600000000001</v>
      </c>
      <c r="G2206" s="4">
        <v>7.1393000000000004</v>
      </c>
      <c r="H2206" s="4">
        <v>8.0225000000000009</v>
      </c>
      <c r="I2206" s="4">
        <v>8.9610000000000003</v>
      </c>
      <c r="J2206" s="4">
        <v>52.426000000000002</v>
      </c>
      <c r="K2206" s="4">
        <v>129.54689999999999</v>
      </c>
      <c r="L2206" s="4">
        <v>136.59379999999999</v>
      </c>
      <c r="M2206" s="4">
        <v>128.15629999999999</v>
      </c>
      <c r="N2206" s="4">
        <v>3.0825</v>
      </c>
      <c r="O2206" s="4">
        <v>2.2963</v>
      </c>
      <c r="P2206" s="4">
        <v>2.3723999999999998</v>
      </c>
      <c r="Q2206" s="4">
        <v>2.448</v>
      </c>
    </row>
    <row r="2207" spans="1:17" ht="15" customHeight="1" x14ac:dyDescent="0.2">
      <c r="A2207" s="3">
        <v>45349</v>
      </c>
      <c r="B2207" s="4">
        <v>33.1</v>
      </c>
      <c r="C2207" s="4">
        <v>-2.1</v>
      </c>
      <c r="D2207" s="4">
        <v>-2.9</v>
      </c>
      <c r="E2207" s="4">
        <v>0.7</v>
      </c>
      <c r="F2207" s="4">
        <v>20.4862</v>
      </c>
      <c r="G2207" s="4">
        <v>7.1459999999999999</v>
      </c>
      <c r="H2207" s="4">
        <v>8.0309000000000008</v>
      </c>
      <c r="I2207" s="4">
        <v>8.9708000000000006</v>
      </c>
      <c r="J2207" s="4">
        <v>52.963999999999999</v>
      </c>
      <c r="K2207" s="4">
        <v>129.91409999999999</v>
      </c>
      <c r="L2207" s="4">
        <v>137.04689999999999</v>
      </c>
      <c r="M2207" s="4">
        <v>128.625</v>
      </c>
      <c r="N2207" s="4">
        <v>3.0331000000000001</v>
      </c>
      <c r="O2207" s="4">
        <v>2.2578</v>
      </c>
      <c r="P2207" s="4">
        <v>2.3321999999999998</v>
      </c>
      <c r="Q2207" s="4">
        <v>2.4083999999999999</v>
      </c>
    </row>
    <row r="2208" spans="1:17" ht="15" customHeight="1" x14ac:dyDescent="0.2">
      <c r="A2208" s="3">
        <v>45350</v>
      </c>
      <c r="B2208" s="4">
        <v>35.1</v>
      </c>
      <c r="C2208" s="4">
        <v>-0.1</v>
      </c>
      <c r="D2208" s="4">
        <v>-0.7</v>
      </c>
      <c r="E2208" s="4">
        <v>3</v>
      </c>
      <c r="F2208" s="4">
        <v>20.477</v>
      </c>
      <c r="G2208" s="4">
        <v>7.1414999999999997</v>
      </c>
      <c r="H2208" s="4">
        <v>8.0239999999999991</v>
      </c>
      <c r="I2208" s="4">
        <v>8.9613999999999994</v>
      </c>
      <c r="J2208" s="4">
        <v>52.314</v>
      </c>
      <c r="K2208" s="4">
        <v>129.28129999999999</v>
      </c>
      <c r="L2208" s="4">
        <v>136.3125</v>
      </c>
      <c r="M2208" s="4">
        <v>127.8438</v>
      </c>
      <c r="N2208" s="4">
        <v>3.0920000000000001</v>
      </c>
      <c r="O2208" s="4">
        <v>2.3266</v>
      </c>
      <c r="P2208" s="4">
        <v>2.3995000000000002</v>
      </c>
      <c r="Q2208" s="4">
        <v>2.4758</v>
      </c>
    </row>
    <row r="2209" spans="1:17" ht="15" customHeight="1" x14ac:dyDescent="0.2">
      <c r="A2209" s="3">
        <v>45351</v>
      </c>
      <c r="B2209" s="4">
        <v>37.200000000000003</v>
      </c>
      <c r="C2209" s="4">
        <v>0.6</v>
      </c>
      <c r="D2209" s="4">
        <v>0.4</v>
      </c>
      <c r="E2209" s="4">
        <v>3.9</v>
      </c>
      <c r="F2209" s="4">
        <v>20.477699999999999</v>
      </c>
      <c r="G2209" s="4">
        <v>7.1462000000000003</v>
      </c>
      <c r="H2209" s="4">
        <v>8.0273000000000003</v>
      </c>
      <c r="I2209" s="4">
        <v>8.9639000000000006</v>
      </c>
      <c r="J2209" s="4">
        <v>51.91</v>
      </c>
      <c r="K2209" s="4">
        <v>129</v>
      </c>
      <c r="L2209" s="4">
        <v>135.96879999999999</v>
      </c>
      <c r="M2209" s="4">
        <v>127.5</v>
      </c>
      <c r="N2209" s="4">
        <v>3.1280999999999999</v>
      </c>
      <c r="O2209" s="4">
        <v>2.3595999999999999</v>
      </c>
      <c r="P2209" s="4">
        <v>2.4331</v>
      </c>
      <c r="Q2209" s="4">
        <v>2.5068999999999999</v>
      </c>
    </row>
    <row r="2210" spans="1:17" ht="15" customHeight="1" x14ac:dyDescent="0.2">
      <c r="A2210" s="3">
        <v>45352</v>
      </c>
      <c r="B2210" s="4">
        <v>34.700000000000003</v>
      </c>
      <c r="C2210" s="4">
        <v>-0.1</v>
      </c>
      <c r="D2210" s="4">
        <v>-0.3</v>
      </c>
      <c r="E2210" s="4">
        <v>3.3</v>
      </c>
      <c r="F2210" s="4">
        <v>20.491800000000001</v>
      </c>
      <c r="G2210" s="4">
        <v>7.1531000000000002</v>
      </c>
      <c r="H2210" s="4">
        <v>8.0353999999999992</v>
      </c>
      <c r="I2210" s="4">
        <v>8.9733000000000001</v>
      </c>
      <c r="J2210" s="4">
        <v>52.52</v>
      </c>
      <c r="K2210" s="4">
        <v>129.3828</v>
      </c>
      <c r="L2210" s="4">
        <v>136.39060000000001</v>
      </c>
      <c r="M2210" s="4">
        <v>127.9375</v>
      </c>
      <c r="N2210" s="4">
        <v>3.0716000000000001</v>
      </c>
      <c r="O2210" s="4">
        <v>2.3193000000000001</v>
      </c>
      <c r="P2210" s="4">
        <v>2.3955000000000002</v>
      </c>
      <c r="Q2210" s="4">
        <v>2.4697</v>
      </c>
    </row>
    <row r="2211" spans="1:17" ht="15" customHeight="1" x14ac:dyDescent="0.2">
      <c r="A2211" s="3">
        <v>45355</v>
      </c>
      <c r="B2211" s="4">
        <v>36.200000000000003</v>
      </c>
      <c r="C2211" s="4">
        <v>1.5</v>
      </c>
      <c r="D2211" s="4">
        <v>2</v>
      </c>
      <c r="E2211" s="4">
        <v>5.0999999999999996</v>
      </c>
      <c r="F2211" s="4">
        <v>20.487400000000001</v>
      </c>
      <c r="G2211" s="4">
        <v>7.1516999999999999</v>
      </c>
      <c r="H2211" s="4">
        <v>8.0317000000000007</v>
      </c>
      <c r="I2211" s="4">
        <v>8.9688999999999997</v>
      </c>
      <c r="J2211" s="4">
        <v>52.134</v>
      </c>
      <c r="K2211" s="4">
        <v>129.02340000000001</v>
      </c>
      <c r="L2211" s="4">
        <v>135.90629999999999</v>
      </c>
      <c r="M2211" s="4">
        <v>127.48439999999999</v>
      </c>
      <c r="N2211" s="4">
        <v>3.1067</v>
      </c>
      <c r="O2211" s="4">
        <v>2.3589000000000002</v>
      </c>
      <c r="P2211" s="4">
        <v>2.4403999999999999</v>
      </c>
      <c r="Q2211" s="4">
        <v>2.5091999999999999</v>
      </c>
    </row>
    <row r="2212" spans="1:17" ht="15" customHeight="1" x14ac:dyDescent="0.2">
      <c r="A2212" s="3">
        <v>45356</v>
      </c>
      <c r="B2212" s="4">
        <v>35.299999999999997</v>
      </c>
      <c r="C2212" s="4">
        <v>0.7</v>
      </c>
      <c r="D2212" s="4">
        <v>1.2</v>
      </c>
      <c r="E2212" s="4">
        <v>4.2</v>
      </c>
      <c r="F2212" s="4">
        <v>20.4984</v>
      </c>
      <c r="G2212" s="4">
        <v>7.1589</v>
      </c>
      <c r="H2212" s="4">
        <v>8.0404</v>
      </c>
      <c r="I2212" s="4">
        <v>8.9792000000000005</v>
      </c>
      <c r="J2212" s="4">
        <v>52.582000000000001</v>
      </c>
      <c r="K2212" s="4">
        <v>129.4297</v>
      </c>
      <c r="L2212" s="4">
        <v>136.375</v>
      </c>
      <c r="M2212" s="4">
        <v>127.98439999999999</v>
      </c>
      <c r="N2212" s="4">
        <v>3.0651000000000002</v>
      </c>
      <c r="O2212" s="4">
        <v>2.3161</v>
      </c>
      <c r="P2212" s="4">
        <v>2.3984999999999999</v>
      </c>
      <c r="Q2212" s="4">
        <v>2.4666999999999999</v>
      </c>
    </row>
    <row r="2213" spans="1:17" ht="15" customHeight="1" x14ac:dyDescent="0.2">
      <c r="A2213" s="3">
        <v>45357</v>
      </c>
      <c r="B2213" s="4">
        <v>36.4</v>
      </c>
      <c r="C2213" s="4">
        <v>2.4</v>
      </c>
      <c r="D2213" s="4">
        <v>2.6</v>
      </c>
      <c r="E2213" s="4">
        <v>5.7</v>
      </c>
      <c r="F2213" s="4">
        <v>20.494499999999999</v>
      </c>
      <c r="G2213" s="4">
        <v>7.1574999999999998</v>
      </c>
      <c r="H2213" s="4">
        <v>8.0374999999999996</v>
      </c>
      <c r="I2213" s="4">
        <v>8.9748000000000001</v>
      </c>
      <c r="J2213" s="4">
        <v>52.222999999999999</v>
      </c>
      <c r="K2213" s="4">
        <v>129.07810000000001</v>
      </c>
      <c r="L2213" s="4">
        <v>135.95310000000001</v>
      </c>
      <c r="M2213" s="4">
        <v>127.5313</v>
      </c>
      <c r="N2213" s="4">
        <v>3.0975000000000001</v>
      </c>
      <c r="O2213" s="4">
        <v>2.3548</v>
      </c>
      <c r="P2213" s="4">
        <v>2.4377</v>
      </c>
      <c r="Q2213" s="4">
        <v>2.5061</v>
      </c>
    </row>
    <row r="2214" spans="1:17" ht="15" customHeight="1" x14ac:dyDescent="0.2">
      <c r="A2214" s="3">
        <v>45358</v>
      </c>
      <c r="B2214" s="4">
        <v>35.299999999999997</v>
      </c>
      <c r="C2214" s="4">
        <v>0.3</v>
      </c>
      <c r="D2214" s="4">
        <v>0.9</v>
      </c>
      <c r="E2214" s="4">
        <v>4</v>
      </c>
      <c r="F2214" s="4">
        <v>20.5</v>
      </c>
      <c r="G2214" s="4">
        <v>7.1658999999999997</v>
      </c>
      <c r="H2214" s="4">
        <v>8.0455000000000005</v>
      </c>
      <c r="I2214" s="4">
        <v>8.9826999999999995</v>
      </c>
      <c r="J2214" s="4">
        <v>52.079000000000001</v>
      </c>
      <c r="K2214" s="4">
        <v>129.125</v>
      </c>
      <c r="L2214" s="4">
        <v>135.96879999999999</v>
      </c>
      <c r="M2214" s="4">
        <v>127.5313</v>
      </c>
      <c r="N2214" s="4">
        <v>3.1097000000000001</v>
      </c>
      <c r="O2214" s="4">
        <v>2.3523999999999998</v>
      </c>
      <c r="P2214" s="4">
        <v>2.4386000000000001</v>
      </c>
      <c r="Q2214" s="4">
        <v>2.5076000000000001</v>
      </c>
    </row>
    <row r="2215" spans="1:17" ht="15" customHeight="1" x14ac:dyDescent="0.2">
      <c r="A2215" s="3">
        <v>45359</v>
      </c>
      <c r="B2215" s="4">
        <v>36.299999999999997</v>
      </c>
      <c r="C2215" s="4">
        <v>1</v>
      </c>
      <c r="D2215" s="4">
        <v>1.8</v>
      </c>
      <c r="E2215" s="4">
        <v>4.9000000000000004</v>
      </c>
      <c r="F2215" s="4">
        <v>20.504200000000001</v>
      </c>
      <c r="G2215" s="4">
        <v>7.17</v>
      </c>
      <c r="H2215" s="4">
        <v>8.0498999999999992</v>
      </c>
      <c r="I2215" s="4">
        <v>8.9875000000000007</v>
      </c>
      <c r="J2215" s="4">
        <v>52.155999999999999</v>
      </c>
      <c r="K2215" s="4">
        <v>129.2578</v>
      </c>
      <c r="L2215" s="4">
        <v>136.10939999999999</v>
      </c>
      <c r="M2215" s="4">
        <v>127.67189999999999</v>
      </c>
      <c r="N2215" s="4">
        <v>3.1021000000000001</v>
      </c>
      <c r="O2215" s="4">
        <v>2.339</v>
      </c>
      <c r="P2215" s="4">
        <v>2.4266000000000001</v>
      </c>
      <c r="Q2215" s="4">
        <v>2.496</v>
      </c>
    </row>
    <row r="2216" spans="1:17" ht="15" customHeight="1" x14ac:dyDescent="0.2">
      <c r="A2216" s="3">
        <v>45362</v>
      </c>
      <c r="B2216" s="4">
        <v>34.700000000000003</v>
      </c>
      <c r="C2216" s="4">
        <v>-1.6</v>
      </c>
      <c r="D2216" s="4">
        <v>-0.9</v>
      </c>
      <c r="E2216" s="4">
        <v>2.4</v>
      </c>
      <c r="F2216" s="4">
        <v>20.502400000000002</v>
      </c>
      <c r="G2216" s="4">
        <v>7.1715999999999998</v>
      </c>
      <c r="H2216" s="4">
        <v>8.0510999999999999</v>
      </c>
      <c r="I2216" s="4">
        <v>8.9878999999999998</v>
      </c>
      <c r="J2216" s="4">
        <v>51.912999999999997</v>
      </c>
      <c r="K2216" s="4">
        <v>129.16409999999999</v>
      </c>
      <c r="L2216" s="4">
        <v>136</v>
      </c>
      <c r="M2216" s="4">
        <v>127.5313</v>
      </c>
      <c r="N2216" s="4">
        <v>3.1242000000000001</v>
      </c>
      <c r="O2216" s="4">
        <v>2.35</v>
      </c>
      <c r="P2216" s="4">
        <v>2.4373</v>
      </c>
      <c r="Q2216" s="4">
        <v>2.5085999999999999</v>
      </c>
    </row>
    <row r="2217" spans="1:17" ht="15" customHeight="1" x14ac:dyDescent="0.2">
      <c r="A2217" s="3">
        <v>45363</v>
      </c>
      <c r="B2217" s="4">
        <v>35.5</v>
      </c>
      <c r="C2217" s="4">
        <v>-0.6</v>
      </c>
      <c r="D2217" s="4">
        <v>0.1</v>
      </c>
      <c r="E2217" s="4">
        <v>3.3</v>
      </c>
      <c r="F2217" s="4">
        <v>20.495799999999999</v>
      </c>
      <c r="G2217" s="4">
        <v>7.1695000000000002</v>
      </c>
      <c r="H2217" s="4">
        <v>8.0469000000000008</v>
      </c>
      <c r="I2217" s="4">
        <v>8.9819999999999993</v>
      </c>
      <c r="J2217" s="4">
        <v>51.414000000000001</v>
      </c>
      <c r="K2217" s="4">
        <v>128.75</v>
      </c>
      <c r="L2217" s="4">
        <v>135.48439999999999</v>
      </c>
      <c r="M2217" s="4">
        <v>126.98439999999999</v>
      </c>
      <c r="N2217" s="4">
        <v>3.1701999999999999</v>
      </c>
      <c r="O2217" s="4">
        <v>2.3954</v>
      </c>
      <c r="P2217" s="4">
        <v>2.4849999999999999</v>
      </c>
      <c r="Q2217" s="4">
        <v>2.5562</v>
      </c>
    </row>
    <row r="2218" spans="1:17" ht="15" customHeight="1" x14ac:dyDescent="0.2">
      <c r="A2218" s="3">
        <v>45364</v>
      </c>
      <c r="B2218" s="4">
        <v>36.299999999999997</v>
      </c>
      <c r="C2218" s="4">
        <v>0.3</v>
      </c>
      <c r="D2218" s="4">
        <v>0.9</v>
      </c>
      <c r="E2218" s="4">
        <v>4.5</v>
      </c>
      <c r="F2218" s="4">
        <v>20.491700000000002</v>
      </c>
      <c r="G2218" s="4">
        <v>7.1683000000000003</v>
      </c>
      <c r="H2218" s="4">
        <v>8.0443999999999996</v>
      </c>
      <c r="I2218" s="4">
        <v>8.9774999999999991</v>
      </c>
      <c r="J2218" s="4">
        <v>51.052</v>
      </c>
      <c r="K2218" s="4">
        <v>128.40629999999999</v>
      </c>
      <c r="L2218" s="4">
        <v>135.09379999999999</v>
      </c>
      <c r="M2218" s="4">
        <v>126.5313</v>
      </c>
      <c r="N2218" s="4">
        <v>3.2035999999999998</v>
      </c>
      <c r="O2218" s="4">
        <v>2.4333999999999998</v>
      </c>
      <c r="P2218" s="4">
        <v>2.5215000000000001</v>
      </c>
      <c r="Q2218" s="4">
        <v>2.5958999999999999</v>
      </c>
    </row>
    <row r="2219" spans="1:17" ht="15" customHeight="1" x14ac:dyDescent="0.2">
      <c r="A2219" s="3">
        <v>45365</v>
      </c>
      <c r="B2219" s="4">
        <v>38.6</v>
      </c>
      <c r="C2219" s="4">
        <v>1.4</v>
      </c>
      <c r="D2219" s="4">
        <v>2.2999999999999998</v>
      </c>
      <c r="E2219" s="4">
        <v>5.9</v>
      </c>
      <c r="F2219" s="4">
        <v>20.490200000000002</v>
      </c>
      <c r="G2219" s="4">
        <v>7.1729000000000003</v>
      </c>
      <c r="H2219" s="4">
        <v>8.0470000000000006</v>
      </c>
      <c r="I2219" s="4">
        <v>8.9787999999999997</v>
      </c>
      <c r="J2219" s="4">
        <v>50.542000000000002</v>
      </c>
      <c r="K2219" s="4">
        <v>128.125</v>
      </c>
      <c r="L2219" s="4">
        <v>134.70310000000001</v>
      </c>
      <c r="M2219" s="4">
        <v>126.10939999999999</v>
      </c>
      <c r="N2219" s="4">
        <v>3.2507000000000001</v>
      </c>
      <c r="O2219" s="4">
        <v>2.4664999999999999</v>
      </c>
      <c r="P2219" s="4">
        <v>2.5596000000000001</v>
      </c>
      <c r="Q2219" s="4">
        <v>2.6339999999999999</v>
      </c>
    </row>
    <row r="2220" spans="1:17" ht="15" customHeight="1" x14ac:dyDescent="0.2">
      <c r="A2220" s="3">
        <v>45366</v>
      </c>
      <c r="B2220" s="4">
        <v>37.4</v>
      </c>
      <c r="C2220" s="4">
        <v>0.1</v>
      </c>
      <c r="D2220" s="4">
        <v>0.5</v>
      </c>
      <c r="E2220" s="4">
        <v>4.4000000000000004</v>
      </c>
      <c r="F2220" s="4">
        <v>20.500599999999999</v>
      </c>
      <c r="G2220" s="4">
        <v>7.1791</v>
      </c>
      <c r="H2220" s="4">
        <v>8.0551999999999992</v>
      </c>
      <c r="I2220" s="4">
        <v>8.9879999999999995</v>
      </c>
      <c r="J2220" s="4">
        <v>50.944000000000003</v>
      </c>
      <c r="K2220" s="4">
        <v>128.4375</v>
      </c>
      <c r="L2220" s="4">
        <v>135.125</v>
      </c>
      <c r="M2220" s="4">
        <v>126.5313</v>
      </c>
      <c r="N2220" s="4">
        <v>3.2122000000000002</v>
      </c>
      <c r="O2220" s="4">
        <v>2.4335</v>
      </c>
      <c r="P2220" s="4">
        <v>2.5217000000000001</v>
      </c>
      <c r="Q2220" s="4">
        <v>2.5977999999999999</v>
      </c>
    </row>
    <row r="2221" spans="1:17" ht="15" customHeight="1" x14ac:dyDescent="0.2">
      <c r="A2221" s="3">
        <v>45369</v>
      </c>
      <c r="B2221" s="4">
        <v>37.1</v>
      </c>
      <c r="C2221" s="4">
        <v>0.9</v>
      </c>
      <c r="D2221" s="4">
        <v>1.6</v>
      </c>
      <c r="E2221" s="4">
        <v>5.2</v>
      </c>
      <c r="F2221" s="4">
        <v>20.4877</v>
      </c>
      <c r="G2221" s="4">
        <v>7.1707000000000001</v>
      </c>
      <c r="H2221" s="4">
        <v>8.0433000000000003</v>
      </c>
      <c r="I2221" s="4">
        <v>8.9731000000000005</v>
      </c>
      <c r="J2221" s="4">
        <v>50.128999999999998</v>
      </c>
      <c r="K2221" s="4">
        <v>127.4688</v>
      </c>
      <c r="L2221" s="4">
        <v>134.03129999999999</v>
      </c>
      <c r="M2221" s="4">
        <v>125.42189999999999</v>
      </c>
      <c r="N2221" s="4">
        <v>3.2892000000000001</v>
      </c>
      <c r="O2221" s="4">
        <v>2.5394999999999999</v>
      </c>
      <c r="P2221" s="4">
        <v>2.6230000000000002</v>
      </c>
      <c r="Q2221" s="4">
        <v>2.6949999999999998</v>
      </c>
    </row>
    <row r="2222" spans="1:17" ht="15" customHeight="1" x14ac:dyDescent="0.2">
      <c r="A2222" s="3">
        <v>45370</v>
      </c>
      <c r="B2222" s="4">
        <v>39.700000000000003</v>
      </c>
      <c r="C2222" s="4">
        <v>2.1</v>
      </c>
      <c r="D2222" s="4">
        <v>2.9</v>
      </c>
      <c r="E2222" s="4">
        <v>6.7</v>
      </c>
      <c r="F2222" s="4">
        <v>20.482099999999999</v>
      </c>
      <c r="G2222" s="4">
        <v>7.1710000000000003</v>
      </c>
      <c r="H2222" s="4">
        <v>8.0424000000000007</v>
      </c>
      <c r="I2222" s="4">
        <v>8.9708000000000006</v>
      </c>
      <c r="J2222" s="4">
        <v>49.698</v>
      </c>
      <c r="K2222" s="4">
        <v>127.26560000000001</v>
      </c>
      <c r="L2222" s="4">
        <v>133.76560000000001</v>
      </c>
      <c r="M2222" s="4">
        <v>125.10939999999999</v>
      </c>
      <c r="N2222" s="4">
        <v>3.3302</v>
      </c>
      <c r="O2222" s="4">
        <v>2.5625</v>
      </c>
      <c r="P2222" s="4">
        <v>2.6484000000000001</v>
      </c>
      <c r="Q2222" s="4">
        <v>2.7229000000000001</v>
      </c>
    </row>
    <row r="2223" spans="1:17" ht="15" customHeight="1" x14ac:dyDescent="0.2">
      <c r="A2223" s="3">
        <v>45371</v>
      </c>
      <c r="B2223" s="4">
        <v>35.9</v>
      </c>
      <c r="C2223" s="4">
        <v>-0.5</v>
      </c>
      <c r="D2223" s="4">
        <v>0.4</v>
      </c>
      <c r="E2223" s="4">
        <v>4.0999999999999996</v>
      </c>
      <c r="F2223" s="4">
        <v>20.497</v>
      </c>
      <c r="G2223" s="4">
        <v>7.1790000000000003</v>
      </c>
      <c r="H2223" s="4">
        <v>8.0521999999999991</v>
      </c>
      <c r="I2223" s="4">
        <v>8.9825999999999997</v>
      </c>
      <c r="J2223" s="4">
        <v>50.329000000000001</v>
      </c>
      <c r="K2223" s="4">
        <v>127.7422</v>
      </c>
      <c r="L2223" s="4">
        <v>134.3125</v>
      </c>
      <c r="M2223" s="4">
        <v>125.6875</v>
      </c>
      <c r="N2223" s="4">
        <v>3.2692000000000001</v>
      </c>
      <c r="O2223" s="4">
        <v>2.5114000000000001</v>
      </c>
      <c r="P2223" s="4">
        <v>2.5985999999999998</v>
      </c>
      <c r="Q2223" s="4">
        <v>2.6726999999999999</v>
      </c>
    </row>
    <row r="2224" spans="1:17" ht="15" customHeight="1" x14ac:dyDescent="0.2">
      <c r="A2224" s="3">
        <v>45372</v>
      </c>
      <c r="B2224" s="4">
        <v>36.700000000000003</v>
      </c>
      <c r="C2224" s="4">
        <v>1.5</v>
      </c>
      <c r="D2224" s="4">
        <v>2.2000000000000002</v>
      </c>
      <c r="E2224" s="4">
        <v>5.7</v>
      </c>
      <c r="F2224" s="4">
        <v>20.500399999999999</v>
      </c>
      <c r="G2224" s="4">
        <v>7.1830999999999996</v>
      </c>
      <c r="H2224" s="4">
        <v>8.0555000000000003</v>
      </c>
      <c r="I2224" s="4">
        <v>8.9849999999999994</v>
      </c>
      <c r="J2224" s="4">
        <v>50.08</v>
      </c>
      <c r="K2224" s="4">
        <v>127.4063</v>
      </c>
      <c r="L2224" s="4">
        <v>133.96879999999999</v>
      </c>
      <c r="M2224" s="4">
        <v>125.3438</v>
      </c>
      <c r="N2224" s="4">
        <v>3.2917000000000001</v>
      </c>
      <c r="O2224" s="4">
        <v>2.5505</v>
      </c>
      <c r="P2224" s="4">
        <v>2.6324999999999998</v>
      </c>
      <c r="Q2224" s="4">
        <v>2.7040999999999999</v>
      </c>
    </row>
    <row r="2225" spans="1:17" ht="15" customHeight="1" x14ac:dyDescent="0.2">
      <c r="A2225" s="3">
        <v>45373</v>
      </c>
      <c r="B2225" s="4">
        <v>35.200000000000003</v>
      </c>
      <c r="C2225" s="4">
        <v>1</v>
      </c>
      <c r="D2225" s="4">
        <v>1.7</v>
      </c>
      <c r="E2225" s="4">
        <v>5.2</v>
      </c>
      <c r="F2225" s="4">
        <v>20.514500000000002</v>
      </c>
      <c r="G2225" s="4">
        <v>7.1910999999999996</v>
      </c>
      <c r="H2225" s="4">
        <v>8.0655000000000001</v>
      </c>
      <c r="I2225" s="4">
        <v>8.9969999999999999</v>
      </c>
      <c r="J2225" s="4">
        <v>50.668999999999997</v>
      </c>
      <c r="K2225" s="4">
        <v>127.8828</v>
      </c>
      <c r="L2225" s="4">
        <v>134.53129999999999</v>
      </c>
      <c r="M2225" s="4">
        <v>125.9375</v>
      </c>
      <c r="N2225" s="4">
        <v>3.2351999999999999</v>
      </c>
      <c r="O2225" s="4">
        <v>2.4996</v>
      </c>
      <c r="P2225" s="4">
        <v>2.5813999999999999</v>
      </c>
      <c r="Q2225" s="4">
        <v>2.6526999999999998</v>
      </c>
    </row>
    <row r="2226" spans="1:17" ht="15" customHeight="1" x14ac:dyDescent="0.2">
      <c r="A2226" s="3">
        <v>45376</v>
      </c>
      <c r="B2226" s="4">
        <v>35</v>
      </c>
      <c r="C2226" s="4">
        <v>0.8</v>
      </c>
      <c r="D2226" s="4">
        <v>1.8</v>
      </c>
      <c r="E2226" s="4">
        <v>4.9000000000000004</v>
      </c>
      <c r="F2226" s="4">
        <v>20.525099999999998</v>
      </c>
      <c r="G2226" s="4">
        <v>7.1981999999999999</v>
      </c>
      <c r="H2226" s="4">
        <v>8.0739000000000001</v>
      </c>
      <c r="I2226" s="4">
        <v>9.0071999999999992</v>
      </c>
      <c r="J2226" s="4">
        <v>51.084000000000003</v>
      </c>
      <c r="K2226" s="4">
        <v>128.28129999999999</v>
      </c>
      <c r="L2226" s="4">
        <v>134.96879999999999</v>
      </c>
      <c r="M2226" s="4">
        <v>126.42189999999999</v>
      </c>
      <c r="N2226" s="4">
        <v>3.1958000000000002</v>
      </c>
      <c r="O2226" s="4">
        <v>2.4573</v>
      </c>
      <c r="P2226" s="4">
        <v>2.5421</v>
      </c>
      <c r="Q2226" s="4">
        <v>2.6110000000000002</v>
      </c>
    </row>
    <row r="2227" spans="1:17" ht="15" customHeight="1" x14ac:dyDescent="0.2">
      <c r="A2227" s="3">
        <v>45377</v>
      </c>
      <c r="B2227" s="4">
        <v>35.1</v>
      </c>
      <c r="C2227" s="4">
        <v>0.5</v>
      </c>
      <c r="D2227" s="4">
        <v>1.2</v>
      </c>
      <c r="E2227" s="4">
        <v>4.5999999999999996</v>
      </c>
      <c r="F2227" s="4">
        <v>20.5306</v>
      </c>
      <c r="G2227" s="4">
        <v>7.2032999999999996</v>
      </c>
      <c r="H2227" s="4">
        <v>8.08</v>
      </c>
      <c r="I2227" s="4">
        <v>9.0137</v>
      </c>
      <c r="J2227" s="4">
        <v>51.228999999999999</v>
      </c>
      <c r="K2227" s="4">
        <v>128.5</v>
      </c>
      <c r="L2227" s="4">
        <v>135.23439999999999</v>
      </c>
      <c r="M2227" s="4">
        <v>126.67189999999999</v>
      </c>
      <c r="N2227" s="4">
        <v>3.1816</v>
      </c>
      <c r="O2227" s="4">
        <v>2.4346000000000001</v>
      </c>
      <c r="P2227" s="4">
        <v>2.5185</v>
      </c>
      <c r="Q2227" s="4">
        <v>2.5899000000000001</v>
      </c>
    </row>
    <row r="2228" spans="1:17" ht="15" customHeight="1" x14ac:dyDescent="0.2">
      <c r="A2228" s="3">
        <v>45378</v>
      </c>
      <c r="B2228" s="4">
        <v>33.4</v>
      </c>
      <c r="C2228" s="4">
        <v>-0.6</v>
      </c>
      <c r="D2228" s="4">
        <v>0.1</v>
      </c>
      <c r="E2228" s="4">
        <v>3.6</v>
      </c>
      <c r="F2228" s="4">
        <v>20.5383</v>
      </c>
      <c r="G2228" s="4">
        <v>7.2070999999999996</v>
      </c>
      <c r="H2228" s="4">
        <v>8.0844000000000005</v>
      </c>
      <c r="I2228" s="4">
        <v>9.0184999999999995</v>
      </c>
      <c r="J2228" s="4">
        <v>51.491999999999997</v>
      </c>
      <c r="K2228" s="4">
        <v>128.60159999999999</v>
      </c>
      <c r="L2228" s="4">
        <v>135.375</v>
      </c>
      <c r="M2228" s="4">
        <v>126.8125</v>
      </c>
      <c r="N2228" s="4">
        <v>3.1566999999999998</v>
      </c>
      <c r="O2228" s="4">
        <v>2.4245000000000001</v>
      </c>
      <c r="P2228" s="4">
        <v>2.5065</v>
      </c>
      <c r="Q2228" s="4">
        <v>2.5781999999999998</v>
      </c>
    </row>
    <row r="2229" spans="1:17" ht="15" customHeight="1" x14ac:dyDescent="0.2">
      <c r="A2229" s="3">
        <v>45379</v>
      </c>
      <c r="B2229" s="4">
        <v>34.9</v>
      </c>
      <c r="C2229" s="4">
        <v>-0.4</v>
      </c>
      <c r="D2229" s="4">
        <v>0.6</v>
      </c>
      <c r="E2229" s="4">
        <v>4</v>
      </c>
      <c r="F2229" s="4">
        <v>20.543700000000001</v>
      </c>
      <c r="G2229" s="4">
        <v>7.2148000000000003</v>
      </c>
      <c r="H2229" s="4">
        <v>8.0922000000000001</v>
      </c>
      <c r="I2229" s="4">
        <v>9.0264000000000006</v>
      </c>
      <c r="J2229" s="4">
        <v>51.338999999999999</v>
      </c>
      <c r="K2229" s="4">
        <v>128.59379999999999</v>
      </c>
      <c r="L2229" s="4">
        <v>135.375</v>
      </c>
      <c r="M2229" s="4">
        <v>126.8125</v>
      </c>
      <c r="N2229" s="4">
        <v>3.1696</v>
      </c>
      <c r="O2229" s="4">
        <v>2.4279999999999999</v>
      </c>
      <c r="P2229" s="4">
        <v>2.5087999999999999</v>
      </c>
      <c r="Q2229" s="4">
        <v>2.5796000000000001</v>
      </c>
    </row>
    <row r="2230" spans="1:17" ht="15" customHeight="1" x14ac:dyDescent="0.2">
      <c r="A2230" s="3">
        <v>45380</v>
      </c>
      <c r="B2230" s="4">
        <v>34.4</v>
      </c>
      <c r="C2230" s="4">
        <v>0.4</v>
      </c>
      <c r="D2230" s="4">
        <v>1</v>
      </c>
      <c r="E2230" s="4">
        <v>4.5</v>
      </c>
      <c r="F2230" s="4">
        <v>20.550899999999999</v>
      </c>
      <c r="G2230" s="4">
        <v>7.2196999999999996</v>
      </c>
      <c r="H2230" s="4">
        <v>8.0983000000000001</v>
      </c>
      <c r="I2230" s="4">
        <v>9.0328999999999997</v>
      </c>
      <c r="J2230" s="4">
        <v>51.576000000000001</v>
      </c>
      <c r="K2230" s="4">
        <v>128.78909999999999</v>
      </c>
      <c r="L2230" s="4">
        <v>135.64060000000001</v>
      </c>
      <c r="M2230" s="4">
        <v>127.0625</v>
      </c>
      <c r="N2230" s="4">
        <v>3.1473</v>
      </c>
      <c r="O2230" s="4">
        <v>2.4077999999999999</v>
      </c>
      <c r="P2230" s="4">
        <v>2.4853999999999998</v>
      </c>
      <c r="Q2230" s="4">
        <v>2.5585</v>
      </c>
    </row>
    <row r="2231" spans="1:17" ht="15" customHeight="1" x14ac:dyDescent="0.2">
      <c r="A2231" s="3">
        <v>45383</v>
      </c>
      <c r="B2231" s="4">
        <v>37.799999999999997</v>
      </c>
      <c r="C2231" s="4">
        <v>4.9000000000000004</v>
      </c>
      <c r="D2231" s="4">
        <v>5</v>
      </c>
      <c r="E2231" s="4">
        <v>8.5</v>
      </c>
      <c r="F2231" s="4">
        <v>20.567599999999999</v>
      </c>
      <c r="G2231" s="4">
        <v>7.2287999999999997</v>
      </c>
      <c r="H2231" s="4">
        <v>8.11</v>
      </c>
      <c r="I2231" s="4">
        <v>9.0471000000000004</v>
      </c>
      <c r="J2231" s="4">
        <v>52.326000000000001</v>
      </c>
      <c r="K2231" s="4">
        <v>129.375</v>
      </c>
      <c r="L2231" s="4">
        <v>136.34379999999999</v>
      </c>
      <c r="M2231" s="4">
        <v>127.8125</v>
      </c>
      <c r="N2231" s="4">
        <v>3.0777000000000001</v>
      </c>
      <c r="O2231" s="4">
        <v>2.3460000000000001</v>
      </c>
      <c r="P2231" s="4">
        <v>2.4224000000000001</v>
      </c>
      <c r="Q2231" s="4">
        <v>2.4946999999999999</v>
      </c>
    </row>
    <row r="2232" spans="1:17" ht="15" customHeight="1" x14ac:dyDescent="0.2">
      <c r="A2232" s="3">
        <v>45384</v>
      </c>
      <c r="B2232" s="4">
        <v>35.200000000000003</v>
      </c>
      <c r="C2232" s="4">
        <v>1</v>
      </c>
      <c r="D2232" s="4">
        <v>1.4</v>
      </c>
      <c r="E2232" s="4">
        <v>4.5</v>
      </c>
      <c r="F2232" s="4">
        <v>20.572700000000001</v>
      </c>
      <c r="G2232" s="4">
        <v>7.2348999999999997</v>
      </c>
      <c r="H2232" s="4">
        <v>8.1166999999999998</v>
      </c>
      <c r="I2232" s="4">
        <v>9.0553000000000008</v>
      </c>
      <c r="J2232" s="4">
        <v>52.453000000000003</v>
      </c>
      <c r="K2232" s="4">
        <v>129.6875</v>
      </c>
      <c r="L2232" s="4">
        <v>136.65629999999999</v>
      </c>
      <c r="M2232" s="4">
        <v>128.17189999999999</v>
      </c>
      <c r="N2232" s="4">
        <v>3.0657000000000001</v>
      </c>
      <c r="O2232" s="4">
        <v>2.3136000000000001</v>
      </c>
      <c r="P2232" s="4">
        <v>2.395</v>
      </c>
      <c r="Q2232" s="4">
        <v>2.4645000000000001</v>
      </c>
    </row>
    <row r="2233" spans="1:17" ht="15" customHeight="1" x14ac:dyDescent="0.2">
      <c r="A2233" s="3">
        <v>45385</v>
      </c>
      <c r="B2233" s="4">
        <v>37</v>
      </c>
      <c r="C2233" s="4">
        <v>1.2</v>
      </c>
      <c r="D2233" s="4">
        <v>1.4</v>
      </c>
      <c r="E2233" s="4">
        <v>4.7</v>
      </c>
      <c r="F2233" s="4">
        <v>20.579899999999999</v>
      </c>
      <c r="G2233" s="4">
        <v>7.2432999999999996</v>
      </c>
      <c r="H2233" s="4">
        <v>8.1265000000000001</v>
      </c>
      <c r="I2233" s="4">
        <v>9.0662000000000003</v>
      </c>
      <c r="J2233" s="4">
        <v>52.695</v>
      </c>
      <c r="K2233" s="4">
        <v>130.1875</v>
      </c>
      <c r="L2233" s="4">
        <v>137.21879999999999</v>
      </c>
      <c r="M2233" s="4">
        <v>128.71879999999999</v>
      </c>
      <c r="N2233" s="4">
        <v>3.0434000000000001</v>
      </c>
      <c r="O2233" s="4">
        <v>2.2614000000000001</v>
      </c>
      <c r="P2233" s="4">
        <v>2.3452999999999999</v>
      </c>
      <c r="Q2233" s="4">
        <v>2.4186000000000001</v>
      </c>
    </row>
    <row r="2234" spans="1:17" ht="15" customHeight="1" x14ac:dyDescent="0.2">
      <c r="A2234" s="3">
        <v>45386</v>
      </c>
      <c r="B2234" s="4">
        <v>35.700000000000003</v>
      </c>
      <c r="C2234" s="4">
        <v>0.1</v>
      </c>
      <c r="D2234" s="4">
        <v>0.4</v>
      </c>
      <c r="E2234" s="4">
        <v>3.6</v>
      </c>
      <c r="F2234" s="4">
        <v>20.5761</v>
      </c>
      <c r="G2234" s="4">
        <v>7.2450000000000001</v>
      </c>
      <c r="H2234" s="4">
        <v>8.1257999999999999</v>
      </c>
      <c r="I2234" s="4">
        <v>9.0634999999999994</v>
      </c>
      <c r="J2234" s="4">
        <v>52.046999999999997</v>
      </c>
      <c r="K2234" s="4">
        <v>129.64840000000001</v>
      </c>
      <c r="L2234" s="4">
        <v>136.5625</v>
      </c>
      <c r="M2234" s="4">
        <v>128.03129999999999</v>
      </c>
      <c r="N2234" s="4">
        <v>3.1012</v>
      </c>
      <c r="O2234" s="4">
        <v>2.3212999999999999</v>
      </c>
      <c r="P2234" s="4">
        <v>2.4066000000000001</v>
      </c>
      <c r="Q2234" s="4">
        <v>2.4784999999999999</v>
      </c>
    </row>
    <row r="2235" spans="1:17" ht="15" customHeight="1" x14ac:dyDescent="0.2">
      <c r="A2235" s="3">
        <v>45387</v>
      </c>
      <c r="B2235" s="4">
        <v>36.4</v>
      </c>
      <c r="C2235" s="4">
        <v>1.2</v>
      </c>
      <c r="D2235" s="4">
        <v>1.1000000000000001</v>
      </c>
      <c r="E2235" s="4">
        <v>4.5</v>
      </c>
      <c r="F2235" s="4">
        <v>20.5731</v>
      </c>
      <c r="G2235" s="4">
        <v>7.2432999999999996</v>
      </c>
      <c r="H2235" s="4">
        <v>8.1232000000000006</v>
      </c>
      <c r="I2235" s="4">
        <v>9.0594000000000001</v>
      </c>
      <c r="J2235" s="4">
        <v>51.738999999999997</v>
      </c>
      <c r="K2235" s="4">
        <v>129.26560000000001</v>
      </c>
      <c r="L2235" s="4">
        <v>136.15629999999999</v>
      </c>
      <c r="M2235" s="4">
        <v>127.5938</v>
      </c>
      <c r="N2235" s="4">
        <v>3.1292</v>
      </c>
      <c r="O2235" s="4">
        <v>2.363</v>
      </c>
      <c r="P2235" s="4">
        <v>2.444</v>
      </c>
      <c r="Q2235" s="4">
        <v>2.5163000000000002</v>
      </c>
    </row>
    <row r="2236" spans="1:17" ht="15" customHeight="1" x14ac:dyDescent="0.2">
      <c r="A2236" s="3">
        <v>45390</v>
      </c>
      <c r="B2236" s="4">
        <v>35.9</v>
      </c>
      <c r="C2236" s="4">
        <v>1.8</v>
      </c>
      <c r="D2236" s="4">
        <v>2.1</v>
      </c>
      <c r="E2236" s="4">
        <v>5</v>
      </c>
      <c r="F2236" s="4">
        <v>20.575800000000001</v>
      </c>
      <c r="G2236" s="4">
        <v>7.2443</v>
      </c>
      <c r="H2236" s="4">
        <v>8.1228999999999996</v>
      </c>
      <c r="I2236" s="4">
        <v>9.0594000000000001</v>
      </c>
      <c r="J2236" s="4">
        <v>51.74</v>
      </c>
      <c r="K2236" s="4">
        <v>129.1172</v>
      </c>
      <c r="L2236" s="4">
        <v>135.9375</v>
      </c>
      <c r="M2236" s="4">
        <v>127.42189999999999</v>
      </c>
      <c r="N2236" s="4">
        <v>3.1288</v>
      </c>
      <c r="O2236" s="4">
        <v>2.3797000000000001</v>
      </c>
      <c r="P2236" s="4">
        <v>2.4645999999999999</v>
      </c>
      <c r="Q2236" s="4">
        <v>2.5314999999999999</v>
      </c>
    </row>
    <row r="2237" spans="1:17" ht="15" customHeight="1" x14ac:dyDescent="0.2">
      <c r="A2237" s="3">
        <v>45391</v>
      </c>
      <c r="B2237" s="4">
        <v>35.5</v>
      </c>
      <c r="C2237" s="4">
        <v>1.1000000000000001</v>
      </c>
      <c r="D2237" s="4">
        <v>1.3</v>
      </c>
      <c r="E2237" s="4">
        <v>4.4000000000000004</v>
      </c>
      <c r="F2237" s="4">
        <v>20.580200000000001</v>
      </c>
      <c r="G2237" s="4">
        <v>7.2480000000000002</v>
      </c>
      <c r="H2237" s="4">
        <v>8.1273</v>
      </c>
      <c r="I2237" s="4">
        <v>9.0639000000000003</v>
      </c>
      <c r="J2237" s="4">
        <v>51.828000000000003</v>
      </c>
      <c r="K2237" s="4">
        <v>129.21879999999999</v>
      </c>
      <c r="L2237" s="4">
        <v>136.07810000000001</v>
      </c>
      <c r="M2237" s="4">
        <v>127.54689999999999</v>
      </c>
      <c r="N2237" s="4">
        <v>3.1202000000000001</v>
      </c>
      <c r="O2237" s="4">
        <v>2.3696999999999999</v>
      </c>
      <c r="P2237" s="4">
        <v>2.4525999999999999</v>
      </c>
      <c r="Q2237" s="4">
        <v>2.5213000000000001</v>
      </c>
    </row>
    <row r="2238" spans="1:17" ht="15" customHeight="1" x14ac:dyDescent="0.2">
      <c r="A2238" s="3">
        <v>45392</v>
      </c>
      <c r="B2238" s="4">
        <v>35.5</v>
      </c>
      <c r="C2238" s="4">
        <v>1.2</v>
      </c>
      <c r="D2238" s="4">
        <v>1.4</v>
      </c>
      <c r="E2238" s="4">
        <v>4.4000000000000004</v>
      </c>
      <c r="F2238" s="4">
        <v>20.582999999999998</v>
      </c>
      <c r="G2238" s="4">
        <v>7.2506000000000004</v>
      </c>
      <c r="H2238" s="4">
        <v>8.1298999999999992</v>
      </c>
      <c r="I2238" s="4">
        <v>9.0664999999999996</v>
      </c>
      <c r="J2238" s="4">
        <v>51.828000000000003</v>
      </c>
      <c r="K2238" s="4">
        <v>129.21879999999999</v>
      </c>
      <c r="L2238" s="4">
        <v>136.07810000000001</v>
      </c>
      <c r="M2238" s="4">
        <v>127.54689999999999</v>
      </c>
      <c r="N2238" s="4">
        <v>3.1198999999999999</v>
      </c>
      <c r="O2238" s="4">
        <v>2.3706</v>
      </c>
      <c r="P2238" s="4">
        <v>2.4533999999999998</v>
      </c>
      <c r="Q2238" s="4">
        <v>2.5217999999999998</v>
      </c>
    </row>
    <row r="2239" spans="1:17" ht="15" customHeight="1" x14ac:dyDescent="0.2">
      <c r="A2239" s="3">
        <v>45393</v>
      </c>
      <c r="B2239" s="4">
        <v>35.5</v>
      </c>
      <c r="C2239" s="4">
        <v>1.1000000000000001</v>
      </c>
      <c r="D2239" s="4">
        <v>1.8</v>
      </c>
      <c r="E2239" s="4">
        <v>4.9000000000000004</v>
      </c>
      <c r="F2239" s="4">
        <v>20.586099999999998</v>
      </c>
      <c r="G2239" s="4">
        <v>7.2558999999999996</v>
      </c>
      <c r="H2239" s="4">
        <v>8.1339000000000006</v>
      </c>
      <c r="I2239" s="4">
        <v>9.0693000000000001</v>
      </c>
      <c r="J2239" s="4">
        <v>51.555999999999997</v>
      </c>
      <c r="K2239" s="4">
        <v>128.9922</v>
      </c>
      <c r="L2239" s="4">
        <v>135.78129999999999</v>
      </c>
      <c r="M2239" s="4">
        <v>127.2188</v>
      </c>
      <c r="N2239" s="4">
        <v>3.1436999999999999</v>
      </c>
      <c r="O2239" s="4">
        <v>2.3974000000000002</v>
      </c>
      <c r="P2239" s="4">
        <v>2.4824999999999999</v>
      </c>
      <c r="Q2239" s="4">
        <v>2.5512999999999999</v>
      </c>
    </row>
    <row r="2240" spans="1:17" ht="15" customHeight="1" x14ac:dyDescent="0.2">
      <c r="A2240" s="3">
        <v>45394</v>
      </c>
      <c r="B2240" s="4">
        <v>34.1</v>
      </c>
      <c r="C2240" s="4">
        <v>0.8</v>
      </c>
      <c r="D2240" s="4">
        <v>1.9</v>
      </c>
      <c r="E2240" s="4">
        <v>4.4000000000000004</v>
      </c>
      <c r="F2240" s="4">
        <v>20.582599999999999</v>
      </c>
      <c r="G2240" s="4">
        <v>7.2530999999999999</v>
      </c>
      <c r="H2240" s="4">
        <v>8.1288999999999998</v>
      </c>
      <c r="I2240" s="4">
        <v>9.0635999999999992</v>
      </c>
      <c r="J2240" s="4">
        <v>51.223999999999997</v>
      </c>
      <c r="K2240" s="4">
        <v>128.5078</v>
      </c>
      <c r="L2240" s="4">
        <v>135.20310000000001</v>
      </c>
      <c r="M2240" s="4">
        <v>126.6875</v>
      </c>
      <c r="N2240" s="4">
        <v>3.1741999999999999</v>
      </c>
      <c r="O2240" s="4">
        <v>2.4500999999999999</v>
      </c>
      <c r="P2240" s="4">
        <v>2.5356999999999998</v>
      </c>
      <c r="Q2240" s="4">
        <v>2.5975000000000001</v>
      </c>
    </row>
    <row r="2241" spans="1:17" ht="15" customHeight="1" x14ac:dyDescent="0.2">
      <c r="A2241" s="3">
        <v>45397</v>
      </c>
      <c r="B2241" s="4">
        <v>34.1</v>
      </c>
      <c r="C2241" s="4">
        <v>1.6</v>
      </c>
      <c r="D2241" s="4">
        <v>2.6</v>
      </c>
      <c r="E2241" s="4">
        <v>5.2</v>
      </c>
      <c r="F2241" s="4">
        <v>20.5913</v>
      </c>
      <c r="G2241" s="4">
        <v>7.2584999999999997</v>
      </c>
      <c r="H2241" s="4">
        <v>8.1351999999999993</v>
      </c>
      <c r="I2241" s="4">
        <v>9.0706000000000007</v>
      </c>
      <c r="J2241" s="4">
        <v>51.542000000000002</v>
      </c>
      <c r="K2241" s="4">
        <v>128.75</v>
      </c>
      <c r="L2241" s="4">
        <v>135.48439999999999</v>
      </c>
      <c r="M2241" s="4">
        <v>126.9688</v>
      </c>
      <c r="N2241" s="4">
        <v>3.1442999999999999</v>
      </c>
      <c r="O2241" s="4">
        <v>2.4249999999999998</v>
      </c>
      <c r="P2241" s="4">
        <v>2.5108999999999999</v>
      </c>
      <c r="Q2241" s="4">
        <v>2.5737000000000001</v>
      </c>
    </row>
    <row r="2242" spans="1:17" ht="15" customHeight="1" x14ac:dyDescent="0.2">
      <c r="A2242" s="3">
        <v>45398</v>
      </c>
      <c r="B2242" s="4">
        <v>34.200000000000003</v>
      </c>
      <c r="C2242" s="4">
        <v>1.5</v>
      </c>
      <c r="D2242" s="4">
        <v>2.9</v>
      </c>
      <c r="E2242" s="4">
        <v>5.2</v>
      </c>
      <c r="F2242" s="4">
        <v>20.600100000000001</v>
      </c>
      <c r="G2242" s="4">
        <v>7.1005000000000003</v>
      </c>
      <c r="H2242" s="4">
        <v>7.9558999999999997</v>
      </c>
      <c r="I2242" s="4">
        <v>9.0798000000000005</v>
      </c>
      <c r="J2242" s="4">
        <v>51.866999999999997</v>
      </c>
      <c r="K2242" s="4">
        <v>129.1328</v>
      </c>
      <c r="L2242" s="4">
        <v>135.85939999999999</v>
      </c>
      <c r="M2242" s="4">
        <v>127.39060000000001</v>
      </c>
      <c r="N2242" s="4">
        <v>3.1137000000000001</v>
      </c>
      <c r="O2242" s="4">
        <v>2.3849999999999998</v>
      </c>
      <c r="P2242" s="4">
        <v>2.4777</v>
      </c>
      <c r="Q2242" s="4">
        <v>2.5379999999999998</v>
      </c>
    </row>
    <row r="2243" spans="1:17" ht="15" customHeight="1" x14ac:dyDescent="0.2">
      <c r="A2243" s="3">
        <v>45399</v>
      </c>
      <c r="B2243" s="4">
        <v>33.5</v>
      </c>
      <c r="C2243" s="4">
        <v>1.7</v>
      </c>
      <c r="D2243" s="4">
        <v>2.6</v>
      </c>
      <c r="E2243" s="4">
        <v>4.9000000000000004</v>
      </c>
      <c r="F2243" s="4">
        <v>20.6112</v>
      </c>
      <c r="G2243" s="4">
        <v>7.1059000000000001</v>
      </c>
      <c r="H2243" s="4">
        <v>7.9629000000000003</v>
      </c>
      <c r="I2243" s="4">
        <v>9.0875000000000004</v>
      </c>
      <c r="J2243" s="4">
        <v>52.201000000000001</v>
      </c>
      <c r="K2243" s="4">
        <v>129.3672</v>
      </c>
      <c r="L2243" s="4">
        <v>136.17189999999999</v>
      </c>
      <c r="M2243" s="4">
        <v>127.7188</v>
      </c>
      <c r="N2243" s="4">
        <v>3.0827</v>
      </c>
      <c r="O2243" s="4">
        <v>2.3607999999999998</v>
      </c>
      <c r="P2243" s="4">
        <v>2.4502000000000002</v>
      </c>
      <c r="Q2243" s="4">
        <v>2.5105</v>
      </c>
    </row>
    <row r="2244" spans="1:17" ht="15" customHeight="1" x14ac:dyDescent="0.2">
      <c r="A2244" s="3">
        <v>45400</v>
      </c>
      <c r="B2244" s="4">
        <v>33</v>
      </c>
      <c r="C2244" s="4">
        <v>1.5</v>
      </c>
      <c r="D2244" s="4">
        <v>2.6</v>
      </c>
      <c r="E2244" s="4">
        <v>4.8</v>
      </c>
      <c r="F2244" s="4">
        <v>20.620999999999999</v>
      </c>
      <c r="G2244" s="4">
        <v>7.1158000000000001</v>
      </c>
      <c r="H2244" s="4">
        <v>7.9729000000000001</v>
      </c>
      <c r="I2244" s="4">
        <v>9.0976999999999997</v>
      </c>
      <c r="J2244" s="4">
        <v>52.296999999999997</v>
      </c>
      <c r="K2244" s="4">
        <v>129.53129999999999</v>
      </c>
      <c r="L2244" s="4">
        <v>136.32810000000001</v>
      </c>
      <c r="M2244" s="4">
        <v>127.875</v>
      </c>
      <c r="N2244" s="4">
        <v>3.0727000000000002</v>
      </c>
      <c r="O2244" s="4">
        <v>2.3458999999999999</v>
      </c>
      <c r="P2244" s="4">
        <v>2.4382999999999999</v>
      </c>
      <c r="Q2244" s="4">
        <v>2.4986000000000002</v>
      </c>
    </row>
    <row r="2245" spans="1:17" ht="15" customHeight="1" x14ac:dyDescent="0.2">
      <c r="A2245" s="3">
        <v>45401</v>
      </c>
      <c r="B2245" s="4">
        <v>32.200000000000003</v>
      </c>
      <c r="C2245" s="4">
        <v>-0.4</v>
      </c>
      <c r="D2245" s="4">
        <v>0.1</v>
      </c>
      <c r="E2245" s="4">
        <v>2.4</v>
      </c>
      <c r="F2245" s="4">
        <v>20.634799999999998</v>
      </c>
      <c r="G2245" s="4">
        <v>7.1264000000000003</v>
      </c>
      <c r="H2245" s="4">
        <v>7.9866000000000001</v>
      </c>
      <c r="I2245" s="4">
        <v>9.1129999999999995</v>
      </c>
      <c r="J2245" s="4">
        <v>52.908999999999999</v>
      </c>
      <c r="K2245" s="4">
        <v>130.1953</v>
      </c>
      <c r="L2245" s="4">
        <v>137.125</v>
      </c>
      <c r="M2245" s="4">
        <v>128.70310000000001</v>
      </c>
      <c r="N2245" s="4">
        <v>3.0169000000000001</v>
      </c>
      <c r="O2245" s="4">
        <v>2.2765</v>
      </c>
      <c r="P2245" s="4">
        <v>2.3677000000000001</v>
      </c>
      <c r="Q2245" s="4">
        <v>2.4289000000000001</v>
      </c>
    </row>
    <row r="2246" spans="1:17" ht="15" customHeight="1" x14ac:dyDescent="0.2">
      <c r="A2246" s="3">
        <v>45404</v>
      </c>
      <c r="B2246" s="4">
        <v>34.4</v>
      </c>
      <c r="C2246" s="4">
        <v>1.4</v>
      </c>
      <c r="D2246" s="4">
        <v>2.1</v>
      </c>
      <c r="E2246" s="4">
        <v>4.4000000000000004</v>
      </c>
      <c r="F2246" s="4">
        <v>20.623200000000001</v>
      </c>
      <c r="G2246" s="4">
        <v>7.1228999999999996</v>
      </c>
      <c r="H2246" s="4">
        <v>7.9802999999999997</v>
      </c>
      <c r="I2246" s="4">
        <v>9.1049000000000007</v>
      </c>
      <c r="J2246" s="4">
        <v>52.118000000000002</v>
      </c>
      <c r="K2246" s="4">
        <v>129.6875</v>
      </c>
      <c r="L2246" s="4">
        <v>136.48439999999999</v>
      </c>
      <c r="M2246" s="4">
        <v>128</v>
      </c>
      <c r="N2246" s="4">
        <v>3.0882000000000001</v>
      </c>
      <c r="O2246" s="4">
        <v>2.331</v>
      </c>
      <c r="P2246" s="4">
        <v>2.4258000000000002</v>
      </c>
      <c r="Q2246" s="4">
        <v>2.4889999999999999</v>
      </c>
    </row>
    <row r="2247" spans="1:17" ht="15" customHeight="1" x14ac:dyDescent="0.2">
      <c r="A2247" s="3">
        <v>45405</v>
      </c>
      <c r="B2247" s="4">
        <v>35.6</v>
      </c>
      <c r="C2247" s="4">
        <v>1.2</v>
      </c>
      <c r="D2247" s="4">
        <v>1.7</v>
      </c>
      <c r="E2247" s="4">
        <v>4.2</v>
      </c>
      <c r="F2247" s="4">
        <v>20.616199999999999</v>
      </c>
      <c r="G2247" s="4">
        <v>7.1231999999999998</v>
      </c>
      <c r="H2247" s="4">
        <v>7.9798</v>
      </c>
      <c r="I2247" s="4">
        <v>9.1036999999999999</v>
      </c>
      <c r="J2247" s="4">
        <v>51.701000000000001</v>
      </c>
      <c r="K2247" s="4">
        <v>129.5</v>
      </c>
      <c r="L2247" s="4">
        <v>136.26560000000001</v>
      </c>
      <c r="M2247" s="4">
        <v>127.75</v>
      </c>
      <c r="N2247" s="4">
        <v>3.1263000000000001</v>
      </c>
      <c r="O2247" s="4">
        <v>2.3517000000000001</v>
      </c>
      <c r="P2247" s="4">
        <v>2.4460999999999999</v>
      </c>
      <c r="Q2247" s="4">
        <v>2.5106999999999999</v>
      </c>
    </row>
    <row r="2248" spans="1:17" ht="15" customHeight="1" x14ac:dyDescent="0.2">
      <c r="A2248" s="3">
        <v>45406</v>
      </c>
      <c r="B2248" s="4">
        <v>33.1</v>
      </c>
      <c r="C2248" s="4">
        <v>-1.2</v>
      </c>
      <c r="D2248" s="4">
        <v>-1</v>
      </c>
      <c r="E2248" s="4">
        <v>1.6</v>
      </c>
      <c r="F2248" s="4">
        <v>20.609400000000001</v>
      </c>
      <c r="G2248" s="4">
        <v>7.1195000000000004</v>
      </c>
      <c r="H2248" s="4">
        <v>7.9744999999999999</v>
      </c>
      <c r="I2248" s="4">
        <v>9.0970999999999993</v>
      </c>
      <c r="J2248" s="4">
        <v>51.195999999999998</v>
      </c>
      <c r="K2248" s="4">
        <v>128.97659999999999</v>
      </c>
      <c r="L2248" s="4">
        <v>135.70310000000001</v>
      </c>
      <c r="M2248" s="4">
        <v>127.1563</v>
      </c>
      <c r="N2248" s="4">
        <v>3.1728999999999998</v>
      </c>
      <c r="O2248" s="4">
        <v>2.4081999999999999</v>
      </c>
      <c r="P2248" s="4">
        <v>2.4975999999999998</v>
      </c>
      <c r="Q2248" s="4">
        <v>2.5619000000000001</v>
      </c>
    </row>
    <row r="2249" spans="1:17" ht="15" customHeight="1" x14ac:dyDescent="0.2">
      <c r="A2249" s="3">
        <v>45407</v>
      </c>
      <c r="B2249" s="4">
        <v>34.299999999999997</v>
      </c>
      <c r="C2249" s="4">
        <v>1.5</v>
      </c>
      <c r="D2249" s="4">
        <v>1.9</v>
      </c>
      <c r="E2249" s="4">
        <v>4.0999999999999996</v>
      </c>
      <c r="F2249" s="4">
        <v>20.620200000000001</v>
      </c>
      <c r="G2249" s="4">
        <v>7.1265000000000001</v>
      </c>
      <c r="H2249" s="4">
        <v>7.9813999999999998</v>
      </c>
      <c r="I2249" s="4">
        <v>9.1044</v>
      </c>
      <c r="J2249" s="4">
        <v>51.332999999999998</v>
      </c>
      <c r="K2249" s="4">
        <v>128.91409999999999</v>
      </c>
      <c r="L2249" s="4">
        <v>135.64060000000001</v>
      </c>
      <c r="M2249" s="4">
        <v>127.125</v>
      </c>
      <c r="N2249" s="4">
        <v>3.1587999999999998</v>
      </c>
      <c r="O2249" s="4">
        <v>2.4173</v>
      </c>
      <c r="P2249" s="4">
        <v>2.5053999999999998</v>
      </c>
      <c r="Q2249" s="4">
        <v>2.5659999999999998</v>
      </c>
    </row>
    <row r="2250" spans="1:17" ht="15" customHeight="1" x14ac:dyDescent="0.2">
      <c r="A2250" s="3">
        <v>45408</v>
      </c>
      <c r="B2250" s="4">
        <v>34.5</v>
      </c>
      <c r="C2250" s="4">
        <v>1.5</v>
      </c>
      <c r="D2250" s="4">
        <v>2</v>
      </c>
      <c r="E2250" s="4">
        <v>4.4000000000000004</v>
      </c>
      <c r="F2250" s="4">
        <v>20.622299999999999</v>
      </c>
      <c r="G2250" s="4">
        <v>7.1287000000000003</v>
      </c>
      <c r="H2250" s="4">
        <v>7.9832999999999998</v>
      </c>
      <c r="I2250" s="4">
        <v>9.1060999999999996</v>
      </c>
      <c r="J2250" s="4">
        <v>51.301000000000002</v>
      </c>
      <c r="K2250" s="4">
        <v>128.875</v>
      </c>
      <c r="L2250" s="4">
        <v>135.59379999999999</v>
      </c>
      <c r="M2250" s="4">
        <v>127.0625</v>
      </c>
      <c r="N2250" s="4">
        <v>3.1614</v>
      </c>
      <c r="O2250" s="4">
        <v>2.4222999999999999</v>
      </c>
      <c r="P2250" s="4">
        <v>2.5103</v>
      </c>
      <c r="Q2250" s="4">
        <v>2.5718999999999999</v>
      </c>
    </row>
    <row r="2251" spans="1:17" ht="15" customHeight="1" x14ac:dyDescent="0.2">
      <c r="A2251" s="3">
        <v>45411</v>
      </c>
      <c r="B2251" s="4">
        <v>37.4</v>
      </c>
      <c r="C2251" s="4">
        <v>2.6</v>
      </c>
      <c r="D2251" s="4">
        <v>3.3</v>
      </c>
      <c r="E2251" s="4">
        <v>5.8</v>
      </c>
      <c r="F2251" s="4">
        <v>20.624600000000001</v>
      </c>
      <c r="G2251" s="4">
        <v>7.1325000000000003</v>
      </c>
      <c r="H2251" s="4">
        <v>7.9877000000000002</v>
      </c>
      <c r="I2251" s="4">
        <v>9.1104000000000003</v>
      </c>
      <c r="J2251" s="4">
        <v>51.274999999999999</v>
      </c>
      <c r="K2251" s="4">
        <v>128.97659999999999</v>
      </c>
      <c r="L2251" s="4">
        <v>135.71879999999999</v>
      </c>
      <c r="M2251" s="4">
        <v>127.17189999999999</v>
      </c>
      <c r="N2251" s="4">
        <v>3.1633</v>
      </c>
      <c r="O2251" s="4">
        <v>2.4121999999999999</v>
      </c>
      <c r="P2251" s="4">
        <v>2.4996999999999998</v>
      </c>
      <c r="Q2251" s="4">
        <v>2.5630000000000002</v>
      </c>
    </row>
    <row r="2252" spans="1:17" ht="15" customHeight="1" x14ac:dyDescent="0.2">
      <c r="A2252" s="3">
        <v>45412</v>
      </c>
      <c r="B2252" s="4">
        <v>35.5</v>
      </c>
      <c r="C2252" s="4">
        <v>1.9</v>
      </c>
      <c r="D2252" s="4">
        <v>2.7</v>
      </c>
      <c r="E2252" s="4">
        <v>5.3</v>
      </c>
      <c r="F2252" s="4">
        <v>20.6251</v>
      </c>
      <c r="G2252" s="4">
        <v>7.1323999999999996</v>
      </c>
      <c r="H2252" s="4">
        <v>7.9863</v>
      </c>
      <c r="I2252" s="4">
        <v>9.1083999999999996</v>
      </c>
      <c r="J2252" s="4">
        <v>51.158000000000001</v>
      </c>
      <c r="K2252" s="4">
        <v>128.75</v>
      </c>
      <c r="L2252" s="4">
        <v>135.4375</v>
      </c>
      <c r="M2252" s="4">
        <v>126.875</v>
      </c>
      <c r="N2252" s="4">
        <v>3.1738</v>
      </c>
      <c r="O2252" s="4">
        <v>2.4371999999999998</v>
      </c>
      <c r="P2252" s="4">
        <v>2.5259</v>
      </c>
      <c r="Q2252" s="4">
        <v>2.5889000000000002</v>
      </c>
    </row>
    <row r="2253" spans="1:17" ht="15" customHeight="1" x14ac:dyDescent="0.2">
      <c r="A2253" s="3">
        <v>45413</v>
      </c>
      <c r="B2253" s="4">
        <v>35</v>
      </c>
      <c r="C2253" s="4">
        <v>1.6</v>
      </c>
      <c r="D2253" s="4">
        <v>2.4</v>
      </c>
      <c r="E2253" s="4">
        <v>5.3</v>
      </c>
      <c r="F2253" s="4">
        <v>20.6311</v>
      </c>
      <c r="G2253" s="4">
        <v>7.1353999999999997</v>
      </c>
      <c r="H2253" s="4">
        <v>7.9897999999999998</v>
      </c>
      <c r="I2253" s="4">
        <v>9.1118000000000006</v>
      </c>
      <c r="J2253" s="4">
        <v>51.331000000000003</v>
      </c>
      <c r="K2253" s="4">
        <v>128.78129999999999</v>
      </c>
      <c r="L2253" s="4">
        <v>135.5</v>
      </c>
      <c r="M2253" s="4">
        <v>126.92189999999999</v>
      </c>
      <c r="N2253" s="4">
        <v>3.1572</v>
      </c>
      <c r="O2253" s="4">
        <v>2.4346999999999999</v>
      </c>
      <c r="P2253" s="4">
        <v>2.5209000000000001</v>
      </c>
      <c r="Q2253" s="4">
        <v>2.5853000000000002</v>
      </c>
    </row>
    <row r="2254" spans="1:17" ht="15" customHeight="1" x14ac:dyDescent="0.2">
      <c r="A2254" s="3">
        <v>45414</v>
      </c>
      <c r="B2254" s="4">
        <v>34.799999999999997</v>
      </c>
      <c r="C2254" s="4">
        <v>2</v>
      </c>
      <c r="D2254" s="4">
        <v>2.2000000000000002</v>
      </c>
      <c r="E2254" s="4">
        <v>5</v>
      </c>
      <c r="F2254" s="4">
        <v>20.633500000000002</v>
      </c>
      <c r="G2254" s="4">
        <v>7.1403999999999996</v>
      </c>
      <c r="H2254" s="4">
        <v>7.9941000000000004</v>
      </c>
      <c r="I2254" s="4">
        <v>9.1151999999999997</v>
      </c>
      <c r="J2254" s="4">
        <v>51.023000000000003</v>
      </c>
      <c r="K2254" s="4">
        <v>128.54689999999999</v>
      </c>
      <c r="L2254" s="4">
        <v>135.25</v>
      </c>
      <c r="M2254" s="4">
        <v>126.64060000000001</v>
      </c>
      <c r="N2254" s="4">
        <v>3.1848999999999998</v>
      </c>
      <c r="O2254" s="4">
        <v>2.4621</v>
      </c>
      <c r="P2254" s="4">
        <v>2.5457000000000001</v>
      </c>
      <c r="Q2254" s="4">
        <v>2.6109</v>
      </c>
    </row>
    <row r="2255" spans="1:17" ht="15" customHeight="1" x14ac:dyDescent="0.2">
      <c r="A2255" s="3">
        <v>45415</v>
      </c>
      <c r="B2255" s="4">
        <v>34.299999999999997</v>
      </c>
      <c r="C2255" s="4">
        <v>1.1000000000000001</v>
      </c>
      <c r="D2255" s="4">
        <v>1.3</v>
      </c>
      <c r="E2255" s="4">
        <v>4.0999999999999996</v>
      </c>
      <c r="F2255" s="4">
        <v>20.633700000000001</v>
      </c>
      <c r="G2255" s="4">
        <v>7.1421000000000001</v>
      </c>
      <c r="H2255" s="4">
        <v>7.9958</v>
      </c>
      <c r="I2255" s="4">
        <v>9.1168999999999993</v>
      </c>
      <c r="J2255" s="4">
        <v>50.89</v>
      </c>
      <c r="K2255" s="4">
        <v>128.47659999999999</v>
      </c>
      <c r="L2255" s="4">
        <v>135.1875</v>
      </c>
      <c r="M2255" s="4">
        <v>126.57810000000001</v>
      </c>
      <c r="N2255" s="4">
        <v>3.1968999999999999</v>
      </c>
      <c r="O2255" s="4">
        <v>2.4704000000000002</v>
      </c>
      <c r="P2255" s="4">
        <v>2.552</v>
      </c>
      <c r="Q2255" s="4">
        <v>2.6166999999999998</v>
      </c>
    </row>
    <row r="2256" spans="1:17" ht="15" customHeight="1" x14ac:dyDescent="0.2">
      <c r="A2256" s="3">
        <v>45418</v>
      </c>
      <c r="B2256" s="4">
        <v>33.200000000000003</v>
      </c>
      <c r="C2256" s="4">
        <v>1.3</v>
      </c>
      <c r="D2256" s="4">
        <v>1.5</v>
      </c>
      <c r="E2256" s="4">
        <v>4.2</v>
      </c>
      <c r="F2256" s="4">
        <v>20.6511</v>
      </c>
      <c r="G2256" s="4">
        <v>7.1505999999999998</v>
      </c>
      <c r="H2256" s="4">
        <v>8.0062999999999995</v>
      </c>
      <c r="I2256" s="4">
        <v>9.1287000000000003</v>
      </c>
      <c r="J2256" s="4">
        <v>51.561999999999998</v>
      </c>
      <c r="K2256" s="4">
        <v>128.96090000000001</v>
      </c>
      <c r="L2256" s="4">
        <v>135.75</v>
      </c>
      <c r="M2256" s="4">
        <v>127.17189999999999</v>
      </c>
      <c r="N2256" s="4">
        <v>3.1337999999999999</v>
      </c>
      <c r="O2256" s="4">
        <v>2.4196</v>
      </c>
      <c r="P2256" s="4">
        <v>2.5019</v>
      </c>
      <c r="Q2256" s="4">
        <v>2.5663</v>
      </c>
    </row>
    <row r="2257" spans="1:17" ht="15" customHeight="1" x14ac:dyDescent="0.2">
      <c r="A2257" s="3">
        <v>45419</v>
      </c>
      <c r="B2257" s="4">
        <v>34</v>
      </c>
      <c r="C2257" s="4">
        <v>1.8</v>
      </c>
      <c r="D2257" s="4">
        <v>2.1</v>
      </c>
      <c r="E2257" s="4">
        <v>4.5999999999999996</v>
      </c>
      <c r="F2257" s="4">
        <v>20.665900000000001</v>
      </c>
      <c r="G2257" s="4">
        <v>7.1608999999999998</v>
      </c>
      <c r="H2257" s="4">
        <v>8.0190000000000001</v>
      </c>
      <c r="I2257" s="4">
        <v>9.1433999999999997</v>
      </c>
      <c r="J2257" s="4">
        <v>52.222000000000001</v>
      </c>
      <c r="K2257" s="4">
        <v>129.59379999999999</v>
      </c>
      <c r="L2257" s="4">
        <v>136.46879999999999</v>
      </c>
      <c r="M2257" s="4">
        <v>127.95310000000001</v>
      </c>
      <c r="N2257" s="4">
        <v>3.0727000000000002</v>
      </c>
      <c r="O2257" s="4">
        <v>2.3534000000000002</v>
      </c>
      <c r="P2257" s="4">
        <v>2.4380000000000002</v>
      </c>
      <c r="Q2257" s="4">
        <v>2.5003000000000002</v>
      </c>
    </row>
    <row r="2258" spans="1:17" ht="15" customHeight="1" x14ac:dyDescent="0.2">
      <c r="A2258" s="3">
        <v>45420</v>
      </c>
      <c r="B2258" s="4">
        <v>34.4</v>
      </c>
      <c r="C2258" s="4">
        <v>1.7</v>
      </c>
      <c r="D2258" s="4">
        <v>2</v>
      </c>
      <c r="E2258" s="4">
        <v>4.5999999999999996</v>
      </c>
      <c r="F2258" s="4">
        <v>20.6555</v>
      </c>
      <c r="G2258" s="4">
        <v>7.1558000000000002</v>
      </c>
      <c r="H2258" s="4">
        <v>8.0114999999999998</v>
      </c>
      <c r="I2258" s="4">
        <v>9.1341999999999999</v>
      </c>
      <c r="J2258" s="4">
        <v>51.505000000000003</v>
      </c>
      <c r="K2258" s="4">
        <v>128.95310000000001</v>
      </c>
      <c r="L2258" s="4">
        <v>135.75</v>
      </c>
      <c r="M2258" s="4">
        <v>127.1875</v>
      </c>
      <c r="N2258" s="4">
        <v>3.1383999999999999</v>
      </c>
      <c r="O2258" s="4">
        <v>2.4220999999999999</v>
      </c>
      <c r="P2258" s="4">
        <v>2.5032999999999999</v>
      </c>
      <c r="Q2258" s="4">
        <v>2.5659000000000001</v>
      </c>
    </row>
    <row r="2259" spans="1:17" ht="15" customHeight="1" x14ac:dyDescent="0.2">
      <c r="A2259" s="3">
        <v>45421</v>
      </c>
      <c r="B2259" s="4">
        <v>34.1</v>
      </c>
      <c r="C2259" s="4">
        <v>2.2999999999999998</v>
      </c>
      <c r="D2259" s="4">
        <v>3.2</v>
      </c>
      <c r="E2259" s="4">
        <v>5.6</v>
      </c>
      <c r="F2259" s="4">
        <v>20.665800000000001</v>
      </c>
      <c r="G2259" s="4">
        <v>7.1635999999999997</v>
      </c>
      <c r="H2259" s="4">
        <v>8.0190999999999999</v>
      </c>
      <c r="I2259" s="4">
        <v>9.1419999999999995</v>
      </c>
      <c r="J2259" s="4">
        <v>51.621000000000002</v>
      </c>
      <c r="K2259" s="4">
        <v>128.95310000000001</v>
      </c>
      <c r="L2259" s="4">
        <v>135.73439999999999</v>
      </c>
      <c r="M2259" s="4">
        <v>127.1875</v>
      </c>
      <c r="N2259" s="4">
        <v>3.1263000000000001</v>
      </c>
      <c r="O2259" s="4">
        <v>2.4245000000000001</v>
      </c>
      <c r="P2259" s="4">
        <v>2.5068000000000001</v>
      </c>
      <c r="Q2259" s="4">
        <v>2.5672999999999999</v>
      </c>
    </row>
    <row r="2260" spans="1:17" ht="15" customHeight="1" x14ac:dyDescent="0.2">
      <c r="A2260" s="3">
        <v>45422</v>
      </c>
      <c r="B2260" s="4">
        <v>37.1</v>
      </c>
      <c r="C2260" s="4">
        <v>5.5</v>
      </c>
      <c r="D2260" s="4">
        <v>6</v>
      </c>
      <c r="E2260" s="4">
        <v>8.4</v>
      </c>
      <c r="F2260" s="4">
        <v>20.674399999999999</v>
      </c>
      <c r="G2260" s="4">
        <v>7.1711</v>
      </c>
      <c r="H2260" s="4">
        <v>8.0283999999999995</v>
      </c>
      <c r="I2260" s="4">
        <v>9.1524000000000001</v>
      </c>
      <c r="J2260" s="4">
        <v>51.942999999999998</v>
      </c>
      <c r="K2260" s="4">
        <v>129.35159999999999</v>
      </c>
      <c r="L2260" s="4">
        <v>136.21879999999999</v>
      </c>
      <c r="M2260" s="4">
        <v>127.6875</v>
      </c>
      <c r="N2260" s="4">
        <v>3.0964</v>
      </c>
      <c r="O2260" s="4">
        <v>2.3831000000000002</v>
      </c>
      <c r="P2260" s="4">
        <v>2.464</v>
      </c>
      <c r="Q2260" s="4">
        <v>2.5251999999999999</v>
      </c>
    </row>
    <row r="2261" spans="1:17" ht="15" customHeight="1" x14ac:dyDescent="0.2">
      <c r="A2261" s="3">
        <v>45425</v>
      </c>
      <c r="B2261" s="4">
        <v>34.799999999999997</v>
      </c>
      <c r="C2261" s="4">
        <v>1.2</v>
      </c>
      <c r="D2261" s="4">
        <v>1.9</v>
      </c>
      <c r="E2261" s="4">
        <v>4.4000000000000004</v>
      </c>
      <c r="F2261" s="4">
        <v>20.6934</v>
      </c>
      <c r="G2261" s="4">
        <v>7.1856</v>
      </c>
      <c r="H2261" s="4">
        <v>8.0469000000000008</v>
      </c>
      <c r="I2261" s="4">
        <v>9.1731999999999996</v>
      </c>
      <c r="J2261" s="4">
        <v>52.841000000000001</v>
      </c>
      <c r="K2261" s="4">
        <v>130.34379999999999</v>
      </c>
      <c r="L2261" s="4">
        <v>137.35939999999999</v>
      </c>
      <c r="M2261" s="4">
        <v>128.875</v>
      </c>
      <c r="N2261" s="4">
        <v>3.0144000000000002</v>
      </c>
      <c r="O2261" s="4">
        <v>2.2795000000000001</v>
      </c>
      <c r="P2261" s="4">
        <v>2.363</v>
      </c>
      <c r="Q2261" s="4">
        <v>2.4253999999999998</v>
      </c>
    </row>
    <row r="2262" spans="1:17" ht="15" customHeight="1" x14ac:dyDescent="0.2">
      <c r="A2262" s="3">
        <v>45426</v>
      </c>
      <c r="B2262" s="4">
        <v>35.299999999999997</v>
      </c>
      <c r="C2262" s="4">
        <v>3.4</v>
      </c>
      <c r="D2262" s="4">
        <v>4</v>
      </c>
      <c r="E2262" s="4">
        <v>6.2</v>
      </c>
      <c r="F2262" s="4">
        <v>20.6846</v>
      </c>
      <c r="G2262" s="4">
        <v>7.1797000000000004</v>
      </c>
      <c r="H2262" s="4">
        <v>8.0380000000000003</v>
      </c>
      <c r="I2262" s="4">
        <v>9.1629000000000005</v>
      </c>
      <c r="J2262" s="4">
        <v>52.207999999999998</v>
      </c>
      <c r="K2262" s="4">
        <v>129.6328</v>
      </c>
      <c r="L2262" s="4">
        <v>136.53129999999999</v>
      </c>
      <c r="M2262" s="4">
        <v>128.03129999999999</v>
      </c>
      <c r="N2262" s="4">
        <v>3.0712000000000002</v>
      </c>
      <c r="O2262" s="4">
        <v>2.355</v>
      </c>
      <c r="P2262" s="4">
        <v>2.4375</v>
      </c>
      <c r="Q2262" s="4">
        <v>2.4969999999999999</v>
      </c>
    </row>
    <row r="2263" spans="1:17" ht="15" customHeight="1" x14ac:dyDescent="0.2">
      <c r="A2263" s="3">
        <v>45427</v>
      </c>
      <c r="B2263" s="4">
        <v>35.299999999999997</v>
      </c>
      <c r="C2263" s="4">
        <v>3.5</v>
      </c>
      <c r="D2263" s="4">
        <v>4.0999999999999996</v>
      </c>
      <c r="E2263" s="4">
        <v>6.3</v>
      </c>
      <c r="F2263" s="4">
        <v>20.6874</v>
      </c>
      <c r="G2263" s="4">
        <v>7.1822999999999997</v>
      </c>
      <c r="H2263" s="4">
        <v>8.0405999999999995</v>
      </c>
      <c r="I2263" s="4">
        <v>9.1654999999999998</v>
      </c>
      <c r="J2263" s="4">
        <v>52.207999999999998</v>
      </c>
      <c r="K2263" s="4">
        <v>129.6328</v>
      </c>
      <c r="L2263" s="4">
        <v>136.53129999999999</v>
      </c>
      <c r="M2263" s="4">
        <v>128.03129999999999</v>
      </c>
      <c r="N2263" s="4">
        <v>3.0708000000000002</v>
      </c>
      <c r="O2263" s="4">
        <v>2.3559000000000001</v>
      </c>
      <c r="P2263" s="4">
        <v>2.4382000000000001</v>
      </c>
      <c r="Q2263" s="4">
        <v>2.4975000000000001</v>
      </c>
    </row>
    <row r="2264" spans="1:17" ht="15" customHeight="1" x14ac:dyDescent="0.2">
      <c r="A2264" s="3">
        <v>45428</v>
      </c>
      <c r="B2264" s="4">
        <v>34.299999999999997</v>
      </c>
      <c r="C2264" s="4">
        <v>1.3</v>
      </c>
      <c r="D2264" s="4">
        <v>2.1</v>
      </c>
      <c r="E2264" s="4">
        <v>4.9000000000000004</v>
      </c>
      <c r="F2264" s="4">
        <v>20.700900000000001</v>
      </c>
      <c r="G2264" s="4">
        <v>7.1950000000000003</v>
      </c>
      <c r="H2264" s="4">
        <v>8.0550999999999995</v>
      </c>
      <c r="I2264" s="4">
        <v>9.1796000000000006</v>
      </c>
      <c r="J2264" s="4">
        <v>52.503</v>
      </c>
      <c r="K2264" s="4">
        <v>130.03129999999999</v>
      </c>
      <c r="L2264" s="4">
        <v>136.98439999999999</v>
      </c>
      <c r="M2264" s="4">
        <v>128.4375</v>
      </c>
      <c r="N2264" s="4">
        <v>3.0430000000000001</v>
      </c>
      <c r="O2264" s="4">
        <v>2.3165</v>
      </c>
      <c r="P2264" s="4">
        <v>2.4</v>
      </c>
      <c r="Q2264" s="4">
        <v>2.4647000000000001</v>
      </c>
    </row>
    <row r="2265" spans="1:17" ht="15" customHeight="1" x14ac:dyDescent="0.2">
      <c r="A2265" s="3">
        <v>45429</v>
      </c>
      <c r="B2265" s="4">
        <v>32.299999999999997</v>
      </c>
      <c r="C2265" s="4">
        <v>1.5</v>
      </c>
      <c r="D2265" s="4">
        <v>2</v>
      </c>
      <c r="E2265" s="4">
        <v>4.9000000000000004</v>
      </c>
      <c r="F2265" s="4">
        <v>20.706900000000001</v>
      </c>
      <c r="G2265" s="4">
        <v>7.1963999999999997</v>
      </c>
      <c r="H2265" s="4">
        <v>8.0565999999999995</v>
      </c>
      <c r="I2265" s="4">
        <v>9.1807999999999996</v>
      </c>
      <c r="J2265" s="4">
        <v>52.686999999999998</v>
      </c>
      <c r="K2265" s="4">
        <v>129.9375</v>
      </c>
      <c r="L2265" s="4">
        <v>136.90629999999999</v>
      </c>
      <c r="M2265" s="4">
        <v>128.34379999999999</v>
      </c>
      <c r="N2265" s="4">
        <v>3.0257999999999998</v>
      </c>
      <c r="O2265" s="4">
        <v>2.3271000000000002</v>
      </c>
      <c r="P2265" s="4">
        <v>2.4077000000000002</v>
      </c>
      <c r="Q2265" s="4">
        <v>2.4731000000000001</v>
      </c>
    </row>
    <row r="2266" spans="1:17" ht="15" customHeight="1" x14ac:dyDescent="0.2">
      <c r="A2266" s="3">
        <v>45432</v>
      </c>
      <c r="B2266" s="4">
        <v>32.799999999999997</v>
      </c>
      <c r="C2266" s="4">
        <v>1.5</v>
      </c>
      <c r="D2266" s="4">
        <v>2.2000000000000002</v>
      </c>
      <c r="E2266" s="4">
        <v>5.0999999999999996</v>
      </c>
      <c r="F2266" s="4">
        <v>20.706199999999999</v>
      </c>
      <c r="G2266" s="4">
        <v>7.1982999999999997</v>
      </c>
      <c r="H2266" s="4">
        <v>8.0576000000000008</v>
      </c>
      <c r="I2266" s="4">
        <v>9.1814999999999998</v>
      </c>
      <c r="J2266" s="4">
        <v>52.494999999999997</v>
      </c>
      <c r="K2266" s="4">
        <v>129.875</v>
      </c>
      <c r="L2266" s="4">
        <v>136.79689999999999</v>
      </c>
      <c r="M2266" s="4">
        <v>128.21879999999999</v>
      </c>
      <c r="N2266" s="4">
        <v>3.0428000000000002</v>
      </c>
      <c r="O2266" s="4">
        <v>2.3344999999999998</v>
      </c>
      <c r="P2266" s="4">
        <v>2.4182000000000001</v>
      </c>
      <c r="Q2266" s="4">
        <v>2.4841000000000002</v>
      </c>
    </row>
    <row r="2267" spans="1:17" ht="15" customHeight="1" x14ac:dyDescent="0.2">
      <c r="A2267" s="3">
        <v>45433</v>
      </c>
      <c r="B2267" s="4">
        <v>32.700000000000003</v>
      </c>
      <c r="C2267" s="4">
        <v>1.3</v>
      </c>
      <c r="D2267" s="4">
        <v>1.8</v>
      </c>
      <c r="E2267" s="4">
        <v>5</v>
      </c>
      <c r="F2267" s="4">
        <v>20.709700000000002</v>
      </c>
      <c r="G2267" s="4">
        <v>7.2015000000000002</v>
      </c>
      <c r="H2267" s="4">
        <v>8.0612999999999992</v>
      </c>
      <c r="I2267" s="4">
        <v>9.1847999999999992</v>
      </c>
      <c r="J2267" s="4">
        <v>52.54</v>
      </c>
      <c r="K2267" s="4">
        <v>129.92189999999999</v>
      </c>
      <c r="L2267" s="4">
        <v>136.875</v>
      </c>
      <c r="M2267" s="4">
        <v>128.26560000000001</v>
      </c>
      <c r="N2267" s="4">
        <v>3.0384000000000002</v>
      </c>
      <c r="O2267" s="4">
        <v>2.3304</v>
      </c>
      <c r="P2267" s="4">
        <v>2.4119000000000002</v>
      </c>
      <c r="Q2267" s="4">
        <v>2.4805999999999999</v>
      </c>
    </row>
    <row r="2268" spans="1:17" ht="15" customHeight="1" x14ac:dyDescent="0.2">
      <c r="A2268" s="3">
        <v>45434</v>
      </c>
      <c r="B2268" s="4">
        <v>33.700000000000003</v>
      </c>
      <c r="C2268" s="4">
        <v>2.4</v>
      </c>
      <c r="D2268" s="4">
        <v>3</v>
      </c>
      <c r="E2268" s="4">
        <v>6.3</v>
      </c>
      <c r="F2268" s="4">
        <v>20.7027</v>
      </c>
      <c r="G2268" s="4">
        <v>7.1980000000000004</v>
      </c>
      <c r="H2268" s="4">
        <v>8.0556999999999999</v>
      </c>
      <c r="I2268" s="4">
        <v>9.1776</v>
      </c>
      <c r="J2268" s="4">
        <v>52.008000000000003</v>
      </c>
      <c r="K2268" s="4">
        <v>129.41409999999999</v>
      </c>
      <c r="L2268" s="4">
        <v>136.28129999999999</v>
      </c>
      <c r="M2268" s="4">
        <v>127.625</v>
      </c>
      <c r="N2268" s="4">
        <v>3.0865</v>
      </c>
      <c r="O2268" s="4">
        <v>2.3847</v>
      </c>
      <c r="P2268" s="4">
        <v>2.4655999999999998</v>
      </c>
      <c r="Q2268" s="4">
        <v>2.5352999999999999</v>
      </c>
    </row>
    <row r="2269" spans="1:17" ht="15" customHeight="1" x14ac:dyDescent="0.2">
      <c r="A2269" s="3">
        <v>45435</v>
      </c>
      <c r="B2269" s="4">
        <v>32.6</v>
      </c>
      <c r="C2269" s="4">
        <v>0.2</v>
      </c>
      <c r="D2269" s="4">
        <v>0.9</v>
      </c>
      <c r="E2269" s="4">
        <v>4.5</v>
      </c>
      <c r="F2269" s="4">
        <v>20.721699999999998</v>
      </c>
      <c r="G2269" s="4">
        <v>7.2148000000000003</v>
      </c>
      <c r="H2269" s="4">
        <v>8.0747</v>
      </c>
      <c r="I2269" s="4">
        <v>9.1979000000000006</v>
      </c>
      <c r="J2269" s="4">
        <v>52.6</v>
      </c>
      <c r="K2269" s="4">
        <v>130.1328</v>
      </c>
      <c r="L2269" s="4">
        <v>137.09379999999999</v>
      </c>
      <c r="M2269" s="4">
        <v>128.4375</v>
      </c>
      <c r="N2269" s="4">
        <v>3.0312999999999999</v>
      </c>
      <c r="O2269" s="4">
        <v>2.3117000000000001</v>
      </c>
      <c r="P2269" s="4">
        <v>2.3954</v>
      </c>
      <c r="Q2269" s="4">
        <v>2.4681000000000002</v>
      </c>
    </row>
    <row r="2270" spans="1:17" ht="15" customHeight="1" x14ac:dyDescent="0.2">
      <c r="A2270" s="3">
        <v>45436</v>
      </c>
      <c r="B2270" s="4">
        <v>33.9</v>
      </c>
      <c r="C2270" s="4">
        <v>0.8</v>
      </c>
      <c r="D2270" s="4">
        <v>1.9</v>
      </c>
      <c r="E2270" s="4">
        <v>5.5</v>
      </c>
      <c r="F2270" s="4">
        <v>20.704699999999999</v>
      </c>
      <c r="G2270" s="4">
        <v>7.2064000000000004</v>
      </c>
      <c r="H2270" s="4">
        <v>8.0626999999999995</v>
      </c>
      <c r="I2270" s="4">
        <v>9.1835000000000004</v>
      </c>
      <c r="J2270" s="4">
        <v>51.521999999999998</v>
      </c>
      <c r="K2270" s="4">
        <v>129.25</v>
      </c>
      <c r="L2270" s="4">
        <v>136.04689999999999</v>
      </c>
      <c r="M2270" s="4">
        <v>127.32810000000001</v>
      </c>
      <c r="N2270" s="4">
        <v>3.1294</v>
      </c>
      <c r="O2270" s="4">
        <v>2.4051999999999998</v>
      </c>
      <c r="P2270" s="4">
        <v>2.4893999999999998</v>
      </c>
      <c r="Q2270" s="4">
        <v>2.5623999999999998</v>
      </c>
    </row>
    <row r="2271" spans="1:17" ht="15" customHeight="1" x14ac:dyDescent="0.2">
      <c r="A2271" s="3">
        <v>45439</v>
      </c>
      <c r="B2271" s="4">
        <v>35.700000000000003</v>
      </c>
      <c r="C2271" s="4">
        <v>1.8</v>
      </c>
      <c r="D2271" s="4">
        <v>2.5</v>
      </c>
      <c r="E2271" s="4">
        <v>6.5</v>
      </c>
      <c r="F2271" s="4">
        <v>20.703399999999998</v>
      </c>
      <c r="G2271" s="4">
        <v>7.2079000000000004</v>
      </c>
      <c r="H2271" s="4">
        <v>8.0641999999999996</v>
      </c>
      <c r="I2271" s="4">
        <v>9.1838999999999995</v>
      </c>
      <c r="J2271" s="4">
        <v>51.302</v>
      </c>
      <c r="K2271" s="4">
        <v>129.15629999999999</v>
      </c>
      <c r="L2271" s="4">
        <v>135.96879999999999</v>
      </c>
      <c r="M2271" s="4">
        <v>127.1875</v>
      </c>
      <c r="N2271" s="4">
        <v>3.1494</v>
      </c>
      <c r="O2271" s="4">
        <v>2.4159000000000002</v>
      </c>
      <c r="P2271" s="4">
        <v>2.4971000000000001</v>
      </c>
      <c r="Q2271" s="4">
        <v>2.5749</v>
      </c>
    </row>
    <row r="2272" spans="1:17" ht="15" customHeight="1" x14ac:dyDescent="0.2">
      <c r="A2272" s="3">
        <v>45440</v>
      </c>
      <c r="B2272" s="4">
        <v>37</v>
      </c>
      <c r="C2272" s="4">
        <v>4.0999999999999996</v>
      </c>
      <c r="D2272" s="4">
        <v>4.5</v>
      </c>
      <c r="E2272" s="4">
        <v>9</v>
      </c>
      <c r="F2272" s="4">
        <v>20.705100000000002</v>
      </c>
      <c r="G2272" s="4">
        <v>7.2104999999999997</v>
      </c>
      <c r="H2272" s="4">
        <v>8.0670000000000002</v>
      </c>
      <c r="I2272" s="4">
        <v>9.1858000000000004</v>
      </c>
      <c r="J2272" s="4">
        <v>51.249000000000002</v>
      </c>
      <c r="K2272" s="4">
        <v>129.15629999999999</v>
      </c>
      <c r="L2272" s="4">
        <v>135.98439999999999</v>
      </c>
      <c r="M2272" s="4">
        <v>127.14060000000001</v>
      </c>
      <c r="N2272" s="4">
        <v>3.1539999999999999</v>
      </c>
      <c r="O2272" s="4">
        <v>2.4167000000000001</v>
      </c>
      <c r="P2272" s="4">
        <v>2.4964</v>
      </c>
      <c r="Q2272" s="4">
        <v>2.5792999999999999</v>
      </c>
    </row>
    <row r="2273" spans="1:17" ht="15" customHeight="1" x14ac:dyDescent="0.2">
      <c r="A2273" s="3">
        <v>45441</v>
      </c>
      <c r="B2273" s="4">
        <v>37</v>
      </c>
      <c r="C2273" s="4">
        <v>4.2</v>
      </c>
      <c r="D2273" s="4">
        <v>4.5999999999999996</v>
      </c>
      <c r="E2273" s="4">
        <v>9</v>
      </c>
      <c r="F2273" s="4">
        <v>20.707799999999999</v>
      </c>
      <c r="G2273" s="4">
        <v>7.2130999999999998</v>
      </c>
      <c r="H2273" s="4">
        <v>8.0695999999999994</v>
      </c>
      <c r="I2273" s="4">
        <v>9.1883999999999997</v>
      </c>
      <c r="J2273" s="4">
        <v>51.249000000000002</v>
      </c>
      <c r="K2273" s="4">
        <v>129.15629999999999</v>
      </c>
      <c r="L2273" s="4">
        <v>135.98439999999999</v>
      </c>
      <c r="M2273" s="4">
        <v>127.14060000000001</v>
      </c>
      <c r="N2273" s="4">
        <v>3.1534</v>
      </c>
      <c r="O2273" s="4">
        <v>2.4175</v>
      </c>
      <c r="P2273" s="4">
        <v>2.4971999999999999</v>
      </c>
      <c r="Q2273" s="4">
        <v>2.5798000000000001</v>
      </c>
    </row>
    <row r="2274" spans="1:17" ht="15" customHeight="1" x14ac:dyDescent="0.2">
      <c r="A2274" s="3">
        <v>45442</v>
      </c>
      <c r="B2274" s="4">
        <v>35.799999999999997</v>
      </c>
      <c r="C2274" s="4">
        <v>3</v>
      </c>
      <c r="D2274" s="4">
        <v>3.1</v>
      </c>
      <c r="E2274" s="4">
        <v>7.5</v>
      </c>
      <c r="F2274" s="4">
        <v>20.7088</v>
      </c>
      <c r="G2274" s="4">
        <v>7.218</v>
      </c>
      <c r="H2274" s="4">
        <v>8.0730000000000004</v>
      </c>
      <c r="I2274" s="4">
        <v>9.1912000000000003</v>
      </c>
      <c r="J2274" s="4">
        <v>50.951999999999998</v>
      </c>
      <c r="K2274" s="4">
        <v>128.8828</v>
      </c>
      <c r="L2274" s="4">
        <v>135.67189999999999</v>
      </c>
      <c r="M2274" s="4">
        <v>126.8125</v>
      </c>
      <c r="N2274" s="4">
        <v>3.1798999999999999</v>
      </c>
      <c r="O2274" s="4">
        <v>2.4487999999999999</v>
      </c>
      <c r="P2274" s="4">
        <v>2.5272999999999999</v>
      </c>
      <c r="Q2274" s="4">
        <v>2.6092</v>
      </c>
    </row>
    <row r="2275" spans="1:17" ht="15" customHeight="1" x14ac:dyDescent="0.2">
      <c r="A2275" s="3">
        <v>45443</v>
      </c>
      <c r="B2275" s="4">
        <v>35.299999999999997</v>
      </c>
      <c r="C2275" s="4">
        <v>3.1</v>
      </c>
      <c r="D2275" s="4">
        <v>3.6</v>
      </c>
      <c r="E2275" s="4">
        <v>7.8</v>
      </c>
      <c r="F2275" s="4">
        <v>20.709499999999998</v>
      </c>
      <c r="G2275" s="4">
        <v>7.2168000000000001</v>
      </c>
      <c r="H2275" s="4">
        <v>8.0703999999999994</v>
      </c>
      <c r="I2275" s="4">
        <v>9.1882000000000001</v>
      </c>
      <c r="J2275" s="4">
        <v>50.84</v>
      </c>
      <c r="K2275" s="4">
        <v>128.5703</v>
      </c>
      <c r="L2275" s="4">
        <v>135.29689999999999</v>
      </c>
      <c r="M2275" s="4">
        <v>126.45310000000001</v>
      </c>
      <c r="N2275" s="4">
        <v>3.19</v>
      </c>
      <c r="O2275" s="4">
        <v>2.4826999999999999</v>
      </c>
      <c r="P2275" s="4">
        <v>2.5617000000000001</v>
      </c>
      <c r="Q2275" s="4">
        <v>2.6404000000000001</v>
      </c>
    </row>
    <row r="2276" spans="1:17" ht="15" customHeight="1" x14ac:dyDescent="0.2">
      <c r="A2276" s="3">
        <v>45446</v>
      </c>
      <c r="B2276" s="4">
        <v>34.700000000000003</v>
      </c>
      <c r="C2276" s="4">
        <v>2.5</v>
      </c>
      <c r="D2276" s="4">
        <v>2.9</v>
      </c>
      <c r="E2276" s="4">
        <v>7.3</v>
      </c>
      <c r="F2276" s="4">
        <v>20.702300000000001</v>
      </c>
      <c r="G2276" s="4">
        <v>7.2137000000000002</v>
      </c>
      <c r="H2276" s="4">
        <v>8.0655000000000001</v>
      </c>
      <c r="I2276" s="4">
        <v>9.1818000000000008</v>
      </c>
      <c r="J2276" s="4">
        <v>50.325000000000003</v>
      </c>
      <c r="K2276" s="4">
        <v>128.125</v>
      </c>
      <c r="L2276" s="4">
        <v>134.76560000000001</v>
      </c>
      <c r="M2276" s="4">
        <v>125.875</v>
      </c>
      <c r="N2276" s="4">
        <v>3.2378999999999998</v>
      </c>
      <c r="O2276" s="4">
        <v>2.5306999999999999</v>
      </c>
      <c r="P2276" s="4">
        <v>2.6103000000000001</v>
      </c>
      <c r="Q2276" s="4">
        <v>2.6905000000000001</v>
      </c>
    </row>
    <row r="2277" spans="1:17" ht="15" customHeight="1" x14ac:dyDescent="0.2">
      <c r="A2277" s="3">
        <v>45447</v>
      </c>
      <c r="B2277" s="4">
        <v>35</v>
      </c>
      <c r="C2277" s="4">
        <v>2.9</v>
      </c>
      <c r="D2277" s="4">
        <v>3.6</v>
      </c>
      <c r="E2277" s="4">
        <v>7.9</v>
      </c>
      <c r="F2277" s="4">
        <v>20.709900000000001</v>
      </c>
      <c r="G2277" s="4">
        <v>7.2188999999999997</v>
      </c>
      <c r="H2277" s="4">
        <v>8.0709</v>
      </c>
      <c r="I2277" s="4">
        <v>9.1877999999999993</v>
      </c>
      <c r="J2277" s="4">
        <v>50.575000000000003</v>
      </c>
      <c r="K2277" s="4">
        <v>128.3125</v>
      </c>
      <c r="L2277" s="4">
        <v>134.96879999999999</v>
      </c>
      <c r="M2277" s="4">
        <v>126.0938</v>
      </c>
      <c r="N2277" s="4">
        <v>3.2139000000000002</v>
      </c>
      <c r="O2277" s="4">
        <v>2.5116000000000001</v>
      </c>
      <c r="P2277" s="4">
        <v>2.5926</v>
      </c>
      <c r="Q2277" s="4">
        <v>2.6720999999999999</v>
      </c>
    </row>
    <row r="2278" spans="1:17" ht="15" customHeight="1" x14ac:dyDescent="0.2">
      <c r="A2278" s="3">
        <v>45448</v>
      </c>
      <c r="B2278" s="4">
        <v>35</v>
      </c>
      <c r="C2278" s="4">
        <v>3</v>
      </c>
      <c r="D2278" s="4">
        <v>3.6</v>
      </c>
      <c r="E2278" s="4">
        <v>8</v>
      </c>
      <c r="F2278" s="4">
        <v>20.712599999999998</v>
      </c>
      <c r="G2278" s="4">
        <v>7.2214999999999998</v>
      </c>
      <c r="H2278" s="4">
        <v>8.0734999999999992</v>
      </c>
      <c r="I2278" s="4">
        <v>9.1905000000000001</v>
      </c>
      <c r="J2278" s="4">
        <v>50.575000000000003</v>
      </c>
      <c r="K2278" s="4">
        <v>128.3125</v>
      </c>
      <c r="L2278" s="4">
        <v>134.96879999999999</v>
      </c>
      <c r="M2278" s="4">
        <v>126.0938</v>
      </c>
      <c r="N2278" s="4">
        <v>3.2134999999999998</v>
      </c>
      <c r="O2278" s="4">
        <v>2.5124</v>
      </c>
      <c r="P2278" s="4">
        <v>2.5933000000000002</v>
      </c>
      <c r="Q2278" s="4">
        <v>2.6726000000000001</v>
      </c>
    </row>
    <row r="2279" spans="1:17" ht="15" customHeight="1" x14ac:dyDescent="0.2">
      <c r="A2279" s="3">
        <v>45449</v>
      </c>
      <c r="B2279" s="4">
        <v>33.799999999999997</v>
      </c>
      <c r="C2279" s="4">
        <v>2.7</v>
      </c>
      <c r="D2279" s="4">
        <v>3.1</v>
      </c>
      <c r="E2279" s="4">
        <v>7.6</v>
      </c>
      <c r="F2279" s="4">
        <v>20.7196</v>
      </c>
      <c r="G2279" s="4">
        <v>7.2286000000000001</v>
      </c>
      <c r="H2279" s="4">
        <v>8.0803999999999991</v>
      </c>
      <c r="I2279" s="4">
        <v>9.1968999999999994</v>
      </c>
      <c r="J2279" s="4">
        <v>50.509</v>
      </c>
      <c r="K2279" s="4">
        <v>128.25</v>
      </c>
      <c r="L2279" s="4">
        <v>134.90629999999999</v>
      </c>
      <c r="M2279" s="4">
        <v>126</v>
      </c>
      <c r="N2279" s="4">
        <v>3.2185000000000001</v>
      </c>
      <c r="O2279" s="4">
        <v>2.5213000000000001</v>
      </c>
      <c r="P2279" s="4">
        <v>2.601</v>
      </c>
      <c r="Q2279" s="4">
        <v>2.6819999999999999</v>
      </c>
    </row>
    <row r="2280" spans="1:17" ht="15" customHeight="1" x14ac:dyDescent="0.2">
      <c r="A2280" s="3">
        <v>45450</v>
      </c>
      <c r="B2280" s="4">
        <v>33</v>
      </c>
      <c r="C2280" s="4">
        <v>1.7</v>
      </c>
      <c r="D2280" s="4">
        <v>2.5</v>
      </c>
      <c r="E2280" s="4">
        <v>6.7</v>
      </c>
      <c r="F2280" s="4">
        <v>20.725300000000001</v>
      </c>
      <c r="G2280" s="4">
        <v>7.2331000000000003</v>
      </c>
      <c r="H2280" s="4">
        <v>8.0852000000000004</v>
      </c>
      <c r="I2280" s="4">
        <v>9.2024000000000008</v>
      </c>
      <c r="J2280" s="4">
        <v>50.664999999999999</v>
      </c>
      <c r="K2280" s="4">
        <v>128.40629999999999</v>
      </c>
      <c r="L2280" s="4">
        <v>135.0625</v>
      </c>
      <c r="M2280" s="4">
        <v>126.1875</v>
      </c>
      <c r="N2280" s="4">
        <v>3.2033999999999998</v>
      </c>
      <c r="O2280" s="4">
        <v>2.5055999999999998</v>
      </c>
      <c r="P2280" s="4">
        <v>2.5876000000000001</v>
      </c>
      <c r="Q2280" s="4">
        <v>2.6663000000000001</v>
      </c>
    </row>
    <row r="2281" spans="1:17" ht="15" customHeight="1" x14ac:dyDescent="0.2">
      <c r="A2281" s="3">
        <v>45453</v>
      </c>
      <c r="B2281" s="4">
        <v>32.700000000000003</v>
      </c>
      <c r="C2281" s="4">
        <v>1.4</v>
      </c>
      <c r="D2281" s="4">
        <v>2.1</v>
      </c>
      <c r="E2281" s="4">
        <v>6.6</v>
      </c>
      <c r="F2281" s="4">
        <v>20.722899999999999</v>
      </c>
      <c r="G2281" s="4">
        <v>7.2332999999999998</v>
      </c>
      <c r="H2281" s="4">
        <v>8.0846999999999998</v>
      </c>
      <c r="I2281" s="4">
        <v>9.2009000000000007</v>
      </c>
      <c r="J2281" s="4">
        <v>50.399000000000001</v>
      </c>
      <c r="K2281" s="4">
        <v>128.21090000000001</v>
      </c>
      <c r="L2281" s="4">
        <v>134.84379999999999</v>
      </c>
      <c r="M2281" s="4">
        <v>125.92189999999999</v>
      </c>
      <c r="N2281" s="4">
        <v>3.2280000000000002</v>
      </c>
      <c r="O2281" s="4">
        <v>2.5270999999999999</v>
      </c>
      <c r="P2281" s="4">
        <v>2.6080000000000001</v>
      </c>
      <c r="Q2281" s="4">
        <v>2.6896</v>
      </c>
    </row>
    <row r="2282" spans="1:17" ht="15" customHeight="1" x14ac:dyDescent="0.2">
      <c r="A2282" s="3">
        <v>45454</v>
      </c>
      <c r="B2282" s="4">
        <v>34.200000000000003</v>
      </c>
      <c r="C2282" s="4">
        <v>2.2999999999999998</v>
      </c>
      <c r="D2282" s="4">
        <v>3.2</v>
      </c>
      <c r="E2282" s="4">
        <v>7.6</v>
      </c>
      <c r="F2282" s="4">
        <v>20.7288</v>
      </c>
      <c r="G2282" s="4">
        <v>7.2380000000000004</v>
      </c>
      <c r="H2282" s="4">
        <v>8.0901999999999994</v>
      </c>
      <c r="I2282" s="4">
        <v>9.2068999999999992</v>
      </c>
      <c r="J2282" s="4">
        <v>50.56</v>
      </c>
      <c r="K2282" s="4">
        <v>128.3828</v>
      </c>
      <c r="L2282" s="4">
        <v>135.04689999999999</v>
      </c>
      <c r="M2282" s="4">
        <v>126.14060000000001</v>
      </c>
      <c r="N2282" s="4">
        <v>3.2124000000000001</v>
      </c>
      <c r="O2282" s="4">
        <v>2.5095999999999998</v>
      </c>
      <c r="P2282" s="4">
        <v>2.5903999999999998</v>
      </c>
      <c r="Q2282" s="4">
        <v>2.6713</v>
      </c>
    </row>
    <row r="2283" spans="1:17" ht="15" customHeight="1" x14ac:dyDescent="0.2">
      <c r="A2283" s="3">
        <v>45455</v>
      </c>
      <c r="B2283" s="4">
        <v>34.200000000000003</v>
      </c>
      <c r="C2283" s="4">
        <v>2.2000000000000002</v>
      </c>
      <c r="D2283" s="4">
        <v>3</v>
      </c>
      <c r="E2283" s="4">
        <v>7.1</v>
      </c>
      <c r="F2283" s="4">
        <v>20.7193</v>
      </c>
      <c r="G2283" s="4">
        <v>7.2343999999999999</v>
      </c>
      <c r="H2283" s="4">
        <v>8.0841999999999992</v>
      </c>
      <c r="I2283" s="4">
        <v>9.1999999999999993</v>
      </c>
      <c r="J2283" s="4">
        <v>49.926000000000002</v>
      </c>
      <c r="K2283" s="4">
        <v>127.875</v>
      </c>
      <c r="L2283" s="4">
        <v>134.4375</v>
      </c>
      <c r="M2283" s="4">
        <v>125.5313</v>
      </c>
      <c r="N2283" s="4">
        <v>3.2719</v>
      </c>
      <c r="O2283" s="4">
        <v>2.5642999999999998</v>
      </c>
      <c r="P2283" s="4">
        <v>2.6461000000000001</v>
      </c>
      <c r="Q2283" s="4">
        <v>2.7241</v>
      </c>
    </row>
    <row r="2284" spans="1:17" ht="15" customHeight="1" x14ac:dyDescent="0.2">
      <c r="A2284" s="3">
        <v>45456</v>
      </c>
      <c r="B2284" s="4">
        <v>34.299999999999997</v>
      </c>
      <c r="C2284" s="4">
        <v>4.7</v>
      </c>
      <c r="D2284" s="4">
        <v>5.4</v>
      </c>
      <c r="E2284" s="4">
        <v>10</v>
      </c>
      <c r="F2284" s="4">
        <v>20.732900000000001</v>
      </c>
      <c r="G2284" s="4">
        <v>7.2415000000000003</v>
      </c>
      <c r="H2284" s="4">
        <v>8.0914999999999999</v>
      </c>
      <c r="I2284" s="4">
        <v>9.2065999999999999</v>
      </c>
      <c r="J2284" s="4">
        <v>50.207999999999998</v>
      </c>
      <c r="K2284" s="4">
        <v>127.8125</v>
      </c>
      <c r="L2284" s="4">
        <v>134.40629999999999</v>
      </c>
      <c r="M2284" s="4">
        <v>125.45310000000001</v>
      </c>
      <c r="N2284" s="4">
        <v>3.2440000000000002</v>
      </c>
      <c r="O2284" s="4">
        <v>2.5731999999999999</v>
      </c>
      <c r="P2284" s="4">
        <v>2.6509999999999998</v>
      </c>
      <c r="Q2284" s="4">
        <v>2.7322000000000002</v>
      </c>
    </row>
    <row r="2285" spans="1:17" ht="15" customHeight="1" x14ac:dyDescent="0.2">
      <c r="A2285" s="3">
        <v>45457</v>
      </c>
      <c r="B2285" s="4">
        <v>38.6</v>
      </c>
      <c r="C2285" s="4">
        <v>6.4</v>
      </c>
      <c r="D2285" s="4">
        <v>7.3</v>
      </c>
      <c r="E2285" s="4">
        <v>12</v>
      </c>
      <c r="F2285" s="4">
        <v>20.731300000000001</v>
      </c>
      <c r="G2285" s="4">
        <v>7.2489999999999997</v>
      </c>
      <c r="H2285" s="4">
        <v>8.0996000000000006</v>
      </c>
      <c r="I2285" s="4">
        <v>9.2146000000000008</v>
      </c>
      <c r="J2285" s="4">
        <v>49.981000000000002</v>
      </c>
      <c r="K2285" s="4">
        <v>128.21090000000001</v>
      </c>
      <c r="L2285" s="4">
        <v>134.79689999999999</v>
      </c>
      <c r="M2285" s="4">
        <v>125.79689999999999</v>
      </c>
      <c r="N2285" s="4">
        <v>3.2650000000000001</v>
      </c>
      <c r="O2285" s="4">
        <v>2.5316999999999998</v>
      </c>
      <c r="P2285" s="4">
        <v>2.6164000000000001</v>
      </c>
      <c r="Q2285" s="4">
        <v>2.7029999999999998</v>
      </c>
    </row>
    <row r="2286" spans="1:17" ht="15" customHeight="1" x14ac:dyDescent="0.2">
      <c r="A2286" s="3">
        <v>45460</v>
      </c>
      <c r="B2286" s="4">
        <v>35.6</v>
      </c>
      <c r="C2286" s="4">
        <v>1.4</v>
      </c>
      <c r="D2286" s="4">
        <v>2.1</v>
      </c>
      <c r="E2286" s="4">
        <v>7.3</v>
      </c>
      <c r="F2286" s="4">
        <v>20.7439</v>
      </c>
      <c r="G2286" s="4">
        <v>7.2629999999999999</v>
      </c>
      <c r="H2286" s="4">
        <v>8.1168999999999993</v>
      </c>
      <c r="I2286" s="4">
        <v>9.2331000000000003</v>
      </c>
      <c r="J2286" s="4">
        <v>50.491</v>
      </c>
      <c r="K2286" s="4">
        <v>129.14840000000001</v>
      </c>
      <c r="L2286" s="4">
        <v>135.84379999999999</v>
      </c>
      <c r="M2286" s="4">
        <v>126.8125</v>
      </c>
      <c r="N2286" s="4">
        <v>3.2164000000000001</v>
      </c>
      <c r="O2286" s="4">
        <v>2.4336000000000002</v>
      </c>
      <c r="P2286" s="4">
        <v>2.5230999999999999</v>
      </c>
      <c r="Q2286" s="4">
        <v>2.6166</v>
      </c>
    </row>
    <row r="2287" spans="1:17" ht="15" customHeight="1" x14ac:dyDescent="0.2">
      <c r="A2287" s="3">
        <v>45461</v>
      </c>
      <c r="B2287" s="4">
        <v>37.299999999999997</v>
      </c>
      <c r="C2287" s="4">
        <v>2.1</v>
      </c>
      <c r="D2287" s="4">
        <v>2.7</v>
      </c>
      <c r="E2287" s="4">
        <v>8</v>
      </c>
      <c r="F2287" s="4">
        <v>20.741299999999999</v>
      </c>
      <c r="G2287" s="4">
        <v>7.2652000000000001</v>
      </c>
      <c r="H2287" s="4">
        <v>8.1186000000000007</v>
      </c>
      <c r="I2287" s="4">
        <v>9.2342999999999993</v>
      </c>
      <c r="J2287" s="4">
        <v>50.215000000000003</v>
      </c>
      <c r="K2287" s="4">
        <v>129.1172</v>
      </c>
      <c r="L2287" s="4">
        <v>135.78129999999999</v>
      </c>
      <c r="M2287" s="4">
        <v>126.7188</v>
      </c>
      <c r="N2287" s="4">
        <v>3.2421000000000002</v>
      </c>
      <c r="O2287" s="4">
        <v>2.4377</v>
      </c>
      <c r="P2287" s="4">
        <v>2.5293999999999999</v>
      </c>
      <c r="Q2287" s="4">
        <v>2.6251000000000002</v>
      </c>
    </row>
    <row r="2288" spans="1:17" ht="15" customHeight="1" x14ac:dyDescent="0.2">
      <c r="A2288" s="3">
        <v>45462</v>
      </c>
      <c r="B2288" s="4">
        <v>39.299999999999997</v>
      </c>
      <c r="C2288" s="4">
        <v>2.5</v>
      </c>
      <c r="D2288" s="4">
        <v>3.3</v>
      </c>
      <c r="E2288" s="4">
        <v>9</v>
      </c>
      <c r="F2288" s="4">
        <v>20.742000000000001</v>
      </c>
      <c r="G2288" s="4">
        <v>7.2687999999999997</v>
      </c>
      <c r="H2288" s="4">
        <v>8.1227</v>
      </c>
      <c r="I2288" s="4">
        <v>9.2378</v>
      </c>
      <c r="J2288" s="4">
        <v>50.11</v>
      </c>
      <c r="K2288" s="4">
        <v>129.20310000000001</v>
      </c>
      <c r="L2288" s="4">
        <v>135.89060000000001</v>
      </c>
      <c r="M2288" s="4">
        <v>126.7813</v>
      </c>
      <c r="N2288" s="4">
        <v>3.2515000000000001</v>
      </c>
      <c r="O2288" s="4">
        <v>2.4295</v>
      </c>
      <c r="P2288" s="4">
        <v>2.5203000000000002</v>
      </c>
      <c r="Q2288" s="4">
        <v>2.6202000000000001</v>
      </c>
    </row>
    <row r="2289" spans="1:17" ht="15" customHeight="1" x14ac:dyDescent="0.2">
      <c r="A2289" s="3">
        <v>45463</v>
      </c>
      <c r="B2289" s="4">
        <v>41</v>
      </c>
      <c r="C2289" s="4">
        <v>4.2</v>
      </c>
      <c r="D2289" s="4">
        <v>5.0999999999999996</v>
      </c>
      <c r="E2289" s="4">
        <v>10.4</v>
      </c>
      <c r="F2289" s="4">
        <v>20.761099999999999</v>
      </c>
      <c r="G2289" s="4">
        <v>7.2831999999999999</v>
      </c>
      <c r="H2289" s="4">
        <v>8.1395999999999997</v>
      </c>
      <c r="I2289" s="4">
        <v>9.2568000000000001</v>
      </c>
      <c r="J2289" s="4">
        <v>50.676000000000002</v>
      </c>
      <c r="K2289" s="4">
        <v>129.75</v>
      </c>
      <c r="L2289" s="4">
        <v>136.54689999999999</v>
      </c>
      <c r="M2289" s="4">
        <v>127.5</v>
      </c>
      <c r="N2289" s="4">
        <v>3.1970999999999998</v>
      </c>
      <c r="O2289" s="4">
        <v>2.3746999999999998</v>
      </c>
      <c r="P2289" s="4">
        <v>2.4641000000000002</v>
      </c>
      <c r="Q2289" s="4">
        <v>2.5606</v>
      </c>
    </row>
    <row r="2290" spans="1:17" ht="15" customHeight="1" x14ac:dyDescent="0.2">
      <c r="A2290" s="3">
        <v>45464</v>
      </c>
      <c r="B2290" s="4">
        <v>37.200000000000003</v>
      </c>
      <c r="C2290" s="4">
        <v>1.6</v>
      </c>
      <c r="D2290" s="4">
        <v>2.5</v>
      </c>
      <c r="E2290" s="4">
        <v>7.8</v>
      </c>
      <c r="F2290" s="4">
        <v>20.7818</v>
      </c>
      <c r="G2290" s="4">
        <v>7.2934999999999999</v>
      </c>
      <c r="H2290" s="4">
        <v>8.1530000000000005</v>
      </c>
      <c r="I2290" s="4">
        <v>9.2721</v>
      </c>
      <c r="J2290" s="4">
        <v>51.622</v>
      </c>
      <c r="K2290" s="4">
        <v>130.39060000000001</v>
      </c>
      <c r="L2290" s="4">
        <v>137.32810000000001</v>
      </c>
      <c r="M2290" s="4">
        <v>128.32810000000001</v>
      </c>
      <c r="N2290" s="4">
        <v>3.109</v>
      </c>
      <c r="O2290" s="4">
        <v>2.3089</v>
      </c>
      <c r="P2290" s="4">
        <v>2.3957999999999999</v>
      </c>
      <c r="Q2290" s="4">
        <v>2.4914000000000001</v>
      </c>
    </row>
    <row r="2291" spans="1:17" ht="15" customHeight="1" x14ac:dyDescent="0.2">
      <c r="A2291" s="3">
        <v>45467</v>
      </c>
      <c r="B2291" s="4">
        <v>36.5</v>
      </c>
      <c r="C2291" s="4">
        <v>1.8</v>
      </c>
      <c r="D2291" s="4">
        <v>2.6</v>
      </c>
      <c r="E2291" s="4">
        <v>7.5</v>
      </c>
      <c r="F2291" s="4">
        <v>20.775600000000001</v>
      </c>
      <c r="G2291" s="4">
        <v>7.2907000000000002</v>
      </c>
      <c r="H2291" s="4">
        <v>8.1483000000000008</v>
      </c>
      <c r="I2291" s="4">
        <v>9.2667999999999999</v>
      </c>
      <c r="J2291" s="4">
        <v>51.151000000000003</v>
      </c>
      <c r="K2291" s="4">
        <v>129.9375</v>
      </c>
      <c r="L2291" s="4">
        <v>136.79689999999999</v>
      </c>
      <c r="M2291" s="4">
        <v>127.8125</v>
      </c>
      <c r="N2291" s="4">
        <v>3.1518999999999999</v>
      </c>
      <c r="O2291" s="4">
        <v>2.3567999999999998</v>
      </c>
      <c r="P2291" s="4">
        <v>2.4434</v>
      </c>
      <c r="Q2291" s="4">
        <v>2.5352000000000001</v>
      </c>
    </row>
    <row r="2292" spans="1:17" ht="15" customHeight="1" x14ac:dyDescent="0.2">
      <c r="A2292" s="3">
        <v>45468</v>
      </c>
      <c r="B2292" s="4">
        <v>38</v>
      </c>
      <c r="C2292" s="4">
        <v>3.4</v>
      </c>
      <c r="D2292" s="4">
        <v>4.0999999999999996</v>
      </c>
      <c r="E2292" s="4">
        <v>8.8000000000000007</v>
      </c>
      <c r="F2292" s="4">
        <v>20.779</v>
      </c>
      <c r="G2292" s="4">
        <v>7.2922000000000002</v>
      </c>
      <c r="H2292" s="4">
        <v>8.1498000000000008</v>
      </c>
      <c r="I2292" s="4">
        <v>9.2689000000000004</v>
      </c>
      <c r="J2292" s="4">
        <v>51.183999999999997</v>
      </c>
      <c r="K2292" s="4">
        <v>129.84379999999999</v>
      </c>
      <c r="L2292" s="4">
        <v>136.71879999999999</v>
      </c>
      <c r="M2292" s="4">
        <v>127.76560000000001</v>
      </c>
      <c r="N2292" s="4">
        <v>3.1486999999999998</v>
      </c>
      <c r="O2292" s="4">
        <v>2.3673999999999999</v>
      </c>
      <c r="P2292" s="4">
        <v>2.4510000000000001</v>
      </c>
      <c r="Q2292" s="4">
        <v>2.5396999999999998</v>
      </c>
    </row>
    <row r="2293" spans="1:17" ht="15" customHeight="1" x14ac:dyDescent="0.2">
      <c r="A2293" s="3">
        <v>45469</v>
      </c>
      <c r="B2293" s="4">
        <v>37.6</v>
      </c>
      <c r="C2293" s="4">
        <v>2.1</v>
      </c>
      <c r="D2293" s="4">
        <v>2.9</v>
      </c>
      <c r="E2293" s="4">
        <v>7.7</v>
      </c>
      <c r="F2293" s="4">
        <v>20.781400000000001</v>
      </c>
      <c r="G2293" s="4">
        <v>7.2961</v>
      </c>
      <c r="H2293" s="4">
        <v>8.1539000000000001</v>
      </c>
      <c r="I2293" s="4">
        <v>9.2728000000000002</v>
      </c>
      <c r="J2293" s="4">
        <v>51.168999999999997</v>
      </c>
      <c r="K2293" s="4">
        <v>129.95310000000001</v>
      </c>
      <c r="L2293" s="4">
        <v>136.82810000000001</v>
      </c>
      <c r="M2293" s="4">
        <v>127.85939999999999</v>
      </c>
      <c r="N2293" s="4">
        <v>3.1494</v>
      </c>
      <c r="O2293" s="4">
        <v>2.3567999999999998</v>
      </c>
      <c r="P2293" s="4">
        <v>2.4420000000000002</v>
      </c>
      <c r="Q2293" s="4">
        <v>2.5322</v>
      </c>
    </row>
    <row r="2294" spans="1:17" ht="15" customHeight="1" x14ac:dyDescent="0.2">
      <c r="A2294" s="3">
        <v>45470</v>
      </c>
      <c r="B2294" s="4">
        <v>38.799999999999997</v>
      </c>
      <c r="C2294" s="4">
        <v>3</v>
      </c>
      <c r="D2294" s="4">
        <v>3.8</v>
      </c>
      <c r="E2294" s="4">
        <v>8.8000000000000007</v>
      </c>
      <c r="F2294" s="4">
        <v>20.778400000000001</v>
      </c>
      <c r="G2294" s="4">
        <v>7.2969999999999997</v>
      </c>
      <c r="H2294" s="4">
        <v>8.1525999999999996</v>
      </c>
      <c r="I2294" s="4">
        <v>9.2698</v>
      </c>
      <c r="J2294" s="4">
        <v>50.576000000000001</v>
      </c>
      <c r="K2294" s="4">
        <v>129.375</v>
      </c>
      <c r="L2294" s="4">
        <v>136.17189999999999</v>
      </c>
      <c r="M2294" s="4">
        <v>127.1563</v>
      </c>
      <c r="N2294" s="4">
        <v>3.2033999999999998</v>
      </c>
      <c r="O2294" s="4">
        <v>2.4195000000000002</v>
      </c>
      <c r="P2294" s="4">
        <v>2.5023</v>
      </c>
      <c r="Q2294" s="4">
        <v>2.593</v>
      </c>
    </row>
    <row r="2295" spans="1:17" ht="15" customHeight="1" x14ac:dyDescent="0.2">
      <c r="A2295" s="3">
        <v>45471</v>
      </c>
      <c r="B2295" s="4">
        <v>38</v>
      </c>
      <c r="C2295" s="4">
        <v>3.2</v>
      </c>
      <c r="D2295" s="4">
        <v>4.8</v>
      </c>
      <c r="E2295" s="4">
        <v>9.3000000000000007</v>
      </c>
      <c r="F2295" s="4">
        <v>20.798200000000001</v>
      </c>
      <c r="G2295" s="4">
        <v>7.3078000000000003</v>
      </c>
      <c r="H2295" s="4">
        <v>8.1653000000000002</v>
      </c>
      <c r="I2295" s="4">
        <v>9.2851999999999997</v>
      </c>
      <c r="J2295" s="4">
        <v>51.476999999999997</v>
      </c>
      <c r="K2295" s="4">
        <v>130.0547</v>
      </c>
      <c r="L2295" s="4">
        <v>136.90629999999999</v>
      </c>
      <c r="M2295" s="4">
        <v>127.98439999999999</v>
      </c>
      <c r="N2295" s="4">
        <v>3.1194999999999999</v>
      </c>
      <c r="O2295" s="4">
        <v>2.3494999999999999</v>
      </c>
      <c r="P2295" s="4">
        <v>2.4380000000000002</v>
      </c>
      <c r="Q2295" s="4">
        <v>2.5236000000000001</v>
      </c>
    </row>
    <row r="2296" spans="1:17" ht="15" customHeight="1" x14ac:dyDescent="0.2">
      <c r="A2296" s="3">
        <v>45474</v>
      </c>
      <c r="B2296" s="4">
        <v>34.799999999999997</v>
      </c>
      <c r="C2296" s="4">
        <v>0.2</v>
      </c>
      <c r="D2296" s="4">
        <v>1.8</v>
      </c>
      <c r="E2296" s="4">
        <v>6.2</v>
      </c>
      <c r="F2296" s="4">
        <v>20.820900000000002</v>
      </c>
      <c r="G2296" s="4">
        <v>7.3213999999999997</v>
      </c>
      <c r="H2296" s="4">
        <v>8.1829000000000001</v>
      </c>
      <c r="I2296" s="4">
        <v>9.3054000000000006</v>
      </c>
      <c r="J2296" s="4">
        <v>52.548999999999999</v>
      </c>
      <c r="K2296" s="4">
        <v>130.98439999999999</v>
      </c>
      <c r="L2296" s="4">
        <v>138</v>
      </c>
      <c r="M2296" s="4">
        <v>129.14060000000001</v>
      </c>
      <c r="N2296" s="4">
        <v>3.0213999999999999</v>
      </c>
      <c r="O2296" s="4">
        <v>2.2542</v>
      </c>
      <c r="P2296" s="4">
        <v>2.3426999999999998</v>
      </c>
      <c r="Q2296" s="4">
        <v>2.4275000000000002</v>
      </c>
    </row>
    <row r="2297" spans="1:17" ht="15" customHeight="1" x14ac:dyDescent="0.2">
      <c r="A2297" s="3">
        <v>45475</v>
      </c>
      <c r="B2297" s="4">
        <v>34.200000000000003</v>
      </c>
      <c r="C2297" s="4">
        <v>0.1</v>
      </c>
      <c r="D2297" s="4">
        <v>1.9</v>
      </c>
      <c r="E2297" s="4">
        <v>6.1</v>
      </c>
      <c r="F2297" s="4">
        <v>20.819600000000001</v>
      </c>
      <c r="G2297" s="4">
        <v>7.3220999999999998</v>
      </c>
      <c r="H2297" s="4">
        <v>8.1824999999999992</v>
      </c>
      <c r="I2297" s="4">
        <v>9.3047000000000004</v>
      </c>
      <c r="J2297" s="4">
        <v>52.329000000000001</v>
      </c>
      <c r="K2297" s="4">
        <v>130.8203</v>
      </c>
      <c r="L2297" s="4">
        <v>137.78129999999999</v>
      </c>
      <c r="M2297" s="4">
        <v>128.92189999999999</v>
      </c>
      <c r="N2297" s="4">
        <v>3.0409000000000002</v>
      </c>
      <c r="O2297" s="4">
        <v>2.2719999999999998</v>
      </c>
      <c r="P2297" s="4">
        <v>2.3624999999999998</v>
      </c>
      <c r="Q2297" s="4">
        <v>2.4462000000000002</v>
      </c>
    </row>
    <row r="2298" spans="1:17" ht="15" customHeight="1" x14ac:dyDescent="0.2">
      <c r="A2298" s="3">
        <v>45476</v>
      </c>
      <c r="B2298" s="4">
        <v>32.200000000000003</v>
      </c>
      <c r="C2298" s="4">
        <v>-0.2</v>
      </c>
      <c r="D2298" s="4">
        <v>1.4</v>
      </c>
      <c r="E2298" s="4">
        <v>5.6</v>
      </c>
      <c r="F2298" s="4">
        <v>20.817599999999999</v>
      </c>
      <c r="G2298" s="4">
        <v>7.3192000000000004</v>
      </c>
      <c r="H2298" s="4">
        <v>8.1783000000000001</v>
      </c>
      <c r="I2298" s="4">
        <v>9.2995000000000001</v>
      </c>
      <c r="J2298" s="4">
        <v>52.076000000000001</v>
      </c>
      <c r="K2298" s="4">
        <v>130.35939999999999</v>
      </c>
      <c r="L2298" s="4">
        <v>137.28129999999999</v>
      </c>
      <c r="M2298" s="4">
        <v>128.40629999999999</v>
      </c>
      <c r="N2298" s="4">
        <v>3.0634000000000001</v>
      </c>
      <c r="O2298" s="4">
        <v>2.3203999999999998</v>
      </c>
      <c r="P2298" s="4">
        <v>2.4070999999999998</v>
      </c>
      <c r="Q2298" s="4">
        <v>2.4897</v>
      </c>
    </row>
    <row r="2299" spans="1:17" ht="15" customHeight="1" x14ac:dyDescent="0.2">
      <c r="A2299" s="3">
        <v>45477</v>
      </c>
      <c r="B2299" s="4">
        <v>34.299999999999997</v>
      </c>
      <c r="C2299" s="4">
        <v>0.9</v>
      </c>
      <c r="D2299" s="4">
        <v>2.5</v>
      </c>
      <c r="E2299" s="4">
        <v>6.8</v>
      </c>
      <c r="F2299" s="4">
        <v>20.821999999999999</v>
      </c>
      <c r="G2299" s="4">
        <v>7.3280000000000003</v>
      </c>
      <c r="H2299" s="4">
        <v>8.1868999999999996</v>
      </c>
      <c r="I2299" s="4">
        <v>9.3078000000000003</v>
      </c>
      <c r="J2299" s="4">
        <v>51.871000000000002</v>
      </c>
      <c r="K2299" s="4">
        <v>130.4375</v>
      </c>
      <c r="L2299" s="4">
        <v>137.34379999999999</v>
      </c>
      <c r="M2299" s="4">
        <v>128.4375</v>
      </c>
      <c r="N2299" s="4">
        <v>3.0809000000000002</v>
      </c>
      <c r="O2299" s="4">
        <v>2.3148</v>
      </c>
      <c r="P2299" s="4">
        <v>2.4037999999999999</v>
      </c>
      <c r="Q2299" s="4">
        <v>2.4885999999999999</v>
      </c>
    </row>
    <row r="2300" spans="1:17" ht="15" customHeight="1" x14ac:dyDescent="0.2">
      <c r="A2300" s="3">
        <v>45478</v>
      </c>
      <c r="B2300" s="4">
        <v>34.299999999999997</v>
      </c>
      <c r="C2300" s="4">
        <v>1</v>
      </c>
      <c r="D2300" s="4">
        <v>2.5</v>
      </c>
      <c r="E2300" s="4">
        <v>6.8</v>
      </c>
      <c r="F2300" s="4">
        <v>20.8248</v>
      </c>
      <c r="G2300" s="4">
        <v>7.3305999999999996</v>
      </c>
      <c r="H2300" s="4">
        <v>8.1895000000000007</v>
      </c>
      <c r="I2300" s="4">
        <v>9.3103999999999996</v>
      </c>
      <c r="J2300" s="4">
        <v>51.871000000000002</v>
      </c>
      <c r="K2300" s="4">
        <v>130.4375</v>
      </c>
      <c r="L2300" s="4">
        <v>137.34379999999999</v>
      </c>
      <c r="M2300" s="4">
        <v>128.4375</v>
      </c>
      <c r="N2300" s="4">
        <v>3.0806</v>
      </c>
      <c r="O2300" s="4">
        <v>2.3155999999999999</v>
      </c>
      <c r="P2300" s="4">
        <v>2.4045000000000001</v>
      </c>
      <c r="Q2300" s="4">
        <v>2.4889999999999999</v>
      </c>
    </row>
    <row r="2301" spans="1:17" ht="15" customHeight="1" x14ac:dyDescent="0.2">
      <c r="A2301" s="3">
        <v>45481</v>
      </c>
      <c r="B2301" s="4">
        <v>34.799999999999997</v>
      </c>
      <c r="C2301" s="4">
        <v>0.4</v>
      </c>
      <c r="D2301" s="4">
        <v>1.9</v>
      </c>
      <c r="E2301" s="4">
        <v>6.3</v>
      </c>
      <c r="F2301" s="4">
        <v>20.831199999999999</v>
      </c>
      <c r="G2301" s="4">
        <v>7.3384</v>
      </c>
      <c r="H2301" s="4">
        <v>8.1987000000000005</v>
      </c>
      <c r="I2301" s="4">
        <v>9.3201000000000001</v>
      </c>
      <c r="J2301" s="4">
        <v>52.070999999999998</v>
      </c>
      <c r="K2301" s="4">
        <v>130.875</v>
      </c>
      <c r="L2301" s="4">
        <v>137.82810000000001</v>
      </c>
      <c r="M2301" s="4">
        <v>128.90629999999999</v>
      </c>
      <c r="N2301" s="4">
        <v>3.0621</v>
      </c>
      <c r="O2301" s="4">
        <v>2.2713000000000001</v>
      </c>
      <c r="P2301" s="4">
        <v>2.3628</v>
      </c>
      <c r="Q2301" s="4">
        <v>2.4504999999999999</v>
      </c>
    </row>
    <row r="2302" spans="1:17" ht="15" customHeight="1" x14ac:dyDescent="0.2">
      <c r="A2302" s="3">
        <v>45482</v>
      </c>
      <c r="B2302" s="4">
        <v>32.799999999999997</v>
      </c>
      <c r="C2302" s="4">
        <v>-1.7</v>
      </c>
      <c r="D2302" s="4">
        <v>0.1</v>
      </c>
      <c r="E2302" s="4">
        <v>4.3</v>
      </c>
      <c r="F2302" s="4">
        <v>20.835999999999999</v>
      </c>
      <c r="G2302" s="4">
        <v>7.3413000000000004</v>
      </c>
      <c r="H2302" s="4">
        <v>8.2014999999999993</v>
      </c>
      <c r="I2302" s="4">
        <v>9.3234999999999992</v>
      </c>
      <c r="J2302" s="4">
        <v>52.182000000000002</v>
      </c>
      <c r="K2302" s="4">
        <v>130.89840000000001</v>
      </c>
      <c r="L2302" s="4">
        <v>137.84379999999999</v>
      </c>
      <c r="M2302" s="4">
        <v>128.95310000000001</v>
      </c>
      <c r="N2302" s="4">
        <v>3.0516000000000001</v>
      </c>
      <c r="O2302" s="4">
        <v>2.2698</v>
      </c>
      <c r="P2302" s="4">
        <v>2.3622000000000001</v>
      </c>
      <c r="Q2302" s="4">
        <v>2.4470999999999998</v>
      </c>
    </row>
    <row r="2303" spans="1:17" ht="15" customHeight="1" x14ac:dyDescent="0.2">
      <c r="A2303" s="3">
        <v>45483</v>
      </c>
      <c r="B2303" s="4">
        <v>35.6</v>
      </c>
      <c r="C2303" s="4">
        <v>1.7</v>
      </c>
      <c r="D2303" s="4">
        <v>3.4</v>
      </c>
      <c r="E2303" s="4">
        <v>7.6</v>
      </c>
      <c r="F2303" s="4">
        <v>20.832100000000001</v>
      </c>
      <c r="G2303" s="4">
        <v>7.3402000000000003</v>
      </c>
      <c r="H2303" s="4">
        <v>8.1989999999999998</v>
      </c>
      <c r="I2303" s="4">
        <v>9.3201999999999998</v>
      </c>
      <c r="J2303" s="4">
        <v>51.826000000000001</v>
      </c>
      <c r="K2303" s="4">
        <v>130.58590000000001</v>
      </c>
      <c r="L2303" s="4">
        <v>137.46879999999999</v>
      </c>
      <c r="M2303" s="4">
        <v>128.5625</v>
      </c>
      <c r="N2303" s="4">
        <v>3.0834000000000001</v>
      </c>
      <c r="O2303" s="4">
        <v>2.3028</v>
      </c>
      <c r="P2303" s="4">
        <v>2.3957000000000002</v>
      </c>
      <c r="Q2303" s="4">
        <v>2.4801000000000002</v>
      </c>
    </row>
    <row r="2304" spans="1:17" ht="15" customHeight="1" x14ac:dyDescent="0.2">
      <c r="A2304" s="3">
        <v>45484</v>
      </c>
      <c r="B2304" s="4">
        <v>38.700000000000003</v>
      </c>
      <c r="C2304" s="4">
        <v>2.8</v>
      </c>
      <c r="D2304" s="4">
        <v>4.2</v>
      </c>
      <c r="E2304" s="4">
        <v>8.3000000000000007</v>
      </c>
      <c r="F2304" s="4">
        <v>20.842300000000002</v>
      </c>
      <c r="G2304" s="4">
        <v>7.3540000000000001</v>
      </c>
      <c r="H2304" s="4">
        <v>8.2148000000000003</v>
      </c>
      <c r="I2304" s="4">
        <v>9.3369999999999997</v>
      </c>
      <c r="J2304" s="4">
        <v>51.933</v>
      </c>
      <c r="K2304" s="4">
        <v>131.09379999999999</v>
      </c>
      <c r="L2304" s="4">
        <v>138.0625</v>
      </c>
      <c r="M2304" s="4">
        <v>129.15629999999999</v>
      </c>
      <c r="N2304" s="4">
        <v>3.0724999999999998</v>
      </c>
      <c r="O2304" s="4">
        <v>2.2530999999999999</v>
      </c>
      <c r="P2304" s="4">
        <v>2.3460000000000001</v>
      </c>
      <c r="Q2304" s="4">
        <v>2.4321999999999999</v>
      </c>
    </row>
    <row r="2305" spans="1:17" ht="15" customHeight="1" x14ac:dyDescent="0.2">
      <c r="A2305" s="3">
        <v>45485</v>
      </c>
      <c r="B2305" s="4">
        <v>34.9</v>
      </c>
      <c r="C2305" s="4">
        <v>-0.4</v>
      </c>
      <c r="D2305" s="4">
        <v>1.4</v>
      </c>
      <c r="E2305" s="4">
        <v>5.0999999999999996</v>
      </c>
      <c r="F2305" s="4">
        <v>20.864999999999998</v>
      </c>
      <c r="G2305" s="4">
        <v>7.3666</v>
      </c>
      <c r="H2305" s="4">
        <v>8.2306000000000008</v>
      </c>
      <c r="I2305" s="4">
        <v>9.3558000000000003</v>
      </c>
      <c r="J2305" s="4">
        <v>53.012</v>
      </c>
      <c r="K2305" s="4">
        <v>131.9375</v>
      </c>
      <c r="L2305" s="4">
        <v>139.03129999999999</v>
      </c>
      <c r="M2305" s="4">
        <v>130.23439999999999</v>
      </c>
      <c r="N2305" s="4">
        <v>2.9750999999999999</v>
      </c>
      <c r="O2305" s="4">
        <v>2.1677</v>
      </c>
      <c r="P2305" s="4">
        <v>2.2627000000000002</v>
      </c>
      <c r="Q2305" s="4">
        <v>2.3437000000000001</v>
      </c>
    </row>
    <row r="2306" spans="1:17" ht="15" customHeight="1" x14ac:dyDescent="0.2">
      <c r="A2306" s="3">
        <v>45488</v>
      </c>
      <c r="B2306" s="4">
        <v>36.299999999999997</v>
      </c>
      <c r="C2306" s="4">
        <v>-0.4</v>
      </c>
      <c r="D2306" s="4">
        <v>1.2</v>
      </c>
      <c r="E2306" s="4">
        <v>5</v>
      </c>
      <c r="F2306" s="4">
        <v>20.857800000000001</v>
      </c>
      <c r="G2306" s="4">
        <v>7.3677000000000001</v>
      </c>
      <c r="H2306" s="4">
        <v>8.2310999999999996</v>
      </c>
      <c r="I2306" s="4">
        <v>9.3553999999999995</v>
      </c>
      <c r="J2306" s="4">
        <v>52.472000000000001</v>
      </c>
      <c r="K2306" s="4">
        <v>131.8125</v>
      </c>
      <c r="L2306" s="4">
        <v>138.875</v>
      </c>
      <c r="M2306" s="4">
        <v>130.03129999999999</v>
      </c>
      <c r="N2306" s="4">
        <v>3.0230000000000001</v>
      </c>
      <c r="O2306" s="4">
        <v>2.1812999999999998</v>
      </c>
      <c r="P2306" s="4">
        <v>2.2770000000000001</v>
      </c>
      <c r="Q2306" s="4">
        <v>2.3609</v>
      </c>
    </row>
    <row r="2307" spans="1:17" ht="15" customHeight="1" x14ac:dyDescent="0.2">
      <c r="A2307" s="3">
        <v>45489</v>
      </c>
      <c r="B2307" s="4">
        <v>39.5</v>
      </c>
      <c r="C2307" s="4">
        <v>3.7</v>
      </c>
      <c r="D2307" s="4">
        <v>5.2</v>
      </c>
      <c r="E2307" s="4">
        <v>8.4</v>
      </c>
      <c r="F2307" s="4">
        <v>20.854099999999999</v>
      </c>
      <c r="G2307" s="4">
        <v>7.3677999999999999</v>
      </c>
      <c r="H2307" s="4">
        <v>8.2297999999999991</v>
      </c>
      <c r="I2307" s="4">
        <v>9.3543000000000003</v>
      </c>
      <c r="J2307" s="4">
        <v>52.124000000000002</v>
      </c>
      <c r="K2307" s="4">
        <v>131.59379999999999</v>
      </c>
      <c r="L2307" s="4">
        <v>138.59379999999999</v>
      </c>
      <c r="M2307" s="4">
        <v>129.78129999999999</v>
      </c>
      <c r="N2307" s="4">
        <v>3.0539999999999998</v>
      </c>
      <c r="O2307" s="4">
        <v>2.2044999999999999</v>
      </c>
      <c r="P2307" s="4">
        <v>2.302</v>
      </c>
      <c r="Q2307" s="4">
        <v>2.3820000000000001</v>
      </c>
    </row>
    <row r="2308" spans="1:17" ht="15" customHeight="1" x14ac:dyDescent="0.2">
      <c r="A2308" s="3">
        <v>45490</v>
      </c>
      <c r="B2308" s="4">
        <v>38.5</v>
      </c>
      <c r="C2308" s="4">
        <v>2.2999999999999998</v>
      </c>
      <c r="D2308" s="4">
        <v>3.9</v>
      </c>
      <c r="E2308" s="4">
        <v>6.8</v>
      </c>
      <c r="F2308" s="4">
        <v>20.874099999999999</v>
      </c>
      <c r="G2308" s="4">
        <v>7.3842999999999996</v>
      </c>
      <c r="H2308" s="4">
        <v>8.2505000000000006</v>
      </c>
      <c r="I2308" s="4">
        <v>9.1937999999999995</v>
      </c>
      <c r="J2308" s="4">
        <v>53.055999999999997</v>
      </c>
      <c r="K2308" s="4">
        <v>132.78909999999999</v>
      </c>
      <c r="L2308" s="4">
        <v>139.9375</v>
      </c>
      <c r="M2308" s="4">
        <v>131.1875</v>
      </c>
      <c r="N2308" s="4">
        <v>2.9699</v>
      </c>
      <c r="O2308" s="4">
        <v>2.0840999999999998</v>
      </c>
      <c r="P2308" s="4">
        <v>2.1869999999999998</v>
      </c>
      <c r="Q2308" s="4">
        <v>2.2673999999999999</v>
      </c>
    </row>
    <row r="2309" spans="1:17" ht="15" customHeight="1" x14ac:dyDescent="0.2">
      <c r="A2309" s="3">
        <v>45491</v>
      </c>
      <c r="B2309" s="4">
        <v>38.4</v>
      </c>
      <c r="C2309" s="4">
        <v>2.5</v>
      </c>
      <c r="D2309" s="4">
        <v>4</v>
      </c>
      <c r="E2309" s="4">
        <v>6.9</v>
      </c>
      <c r="F2309" s="4">
        <v>20.882300000000001</v>
      </c>
      <c r="G2309" s="4">
        <v>7.3921000000000001</v>
      </c>
      <c r="H2309" s="4">
        <v>8.2583000000000002</v>
      </c>
      <c r="I2309" s="4">
        <v>9.2017000000000007</v>
      </c>
      <c r="J2309" s="4">
        <v>53.055999999999997</v>
      </c>
      <c r="K2309" s="4">
        <v>132.78909999999999</v>
      </c>
      <c r="L2309" s="4">
        <v>139.9375</v>
      </c>
      <c r="M2309" s="4">
        <v>131.1875</v>
      </c>
      <c r="N2309" s="4">
        <v>2.9687999999999999</v>
      </c>
      <c r="O2309" s="4">
        <v>2.0867</v>
      </c>
      <c r="P2309" s="4">
        <v>2.1892999999999998</v>
      </c>
      <c r="Q2309" s="4">
        <v>2.2688999999999999</v>
      </c>
    </row>
    <row r="2310" spans="1:17" ht="15" customHeight="1" x14ac:dyDescent="0.2">
      <c r="A2310" s="3">
        <v>45492</v>
      </c>
      <c r="B2310" s="4">
        <v>36.5</v>
      </c>
      <c r="C2310" s="4">
        <v>-0.9</v>
      </c>
      <c r="D2310" s="4">
        <v>0.7</v>
      </c>
      <c r="E2310" s="4">
        <v>3.9</v>
      </c>
      <c r="F2310" s="4">
        <v>20.898499999999999</v>
      </c>
      <c r="G2310" s="4">
        <v>7.4043999999999999</v>
      </c>
      <c r="H2310" s="4">
        <v>8.2733000000000008</v>
      </c>
      <c r="I2310" s="4">
        <v>9.2193000000000005</v>
      </c>
      <c r="J2310" s="4">
        <v>53.796999999999997</v>
      </c>
      <c r="K2310" s="4">
        <v>133.625</v>
      </c>
      <c r="L2310" s="4">
        <v>140.875</v>
      </c>
      <c r="M2310" s="4">
        <v>132.14060000000001</v>
      </c>
      <c r="N2310" s="4">
        <v>2.903</v>
      </c>
      <c r="O2310" s="4">
        <v>2.0036999999999998</v>
      </c>
      <c r="P2310" s="4">
        <v>2.1101999999999999</v>
      </c>
      <c r="Q2310" s="4">
        <v>2.1922999999999999</v>
      </c>
    </row>
    <row r="2311" spans="1:17" ht="15" customHeight="1" x14ac:dyDescent="0.2">
      <c r="A2311" s="3">
        <v>45495</v>
      </c>
      <c r="B2311" s="4">
        <v>36.6</v>
      </c>
      <c r="C2311" s="4">
        <v>-1.2</v>
      </c>
      <c r="D2311" s="4">
        <v>0.6</v>
      </c>
      <c r="E2311" s="4">
        <v>3.9</v>
      </c>
      <c r="F2311" s="4">
        <v>20.9497</v>
      </c>
      <c r="G2311" s="4">
        <v>7.4307999999999996</v>
      </c>
      <c r="H2311" s="4">
        <v>8.3092000000000006</v>
      </c>
      <c r="I2311" s="4">
        <v>9.2640999999999991</v>
      </c>
      <c r="J2311" s="4">
        <v>56.543999999999997</v>
      </c>
      <c r="K2311" s="4">
        <v>135.71879999999999</v>
      </c>
      <c r="L2311" s="4">
        <v>143.42189999999999</v>
      </c>
      <c r="M2311" s="4">
        <v>134.84379999999999</v>
      </c>
      <c r="N2311" s="4">
        <v>2.6680000000000001</v>
      </c>
      <c r="O2311" s="4">
        <v>1.7971999999999999</v>
      </c>
      <c r="P2311" s="4">
        <v>1.8971</v>
      </c>
      <c r="Q2311" s="4">
        <v>1.9778</v>
      </c>
    </row>
    <row r="2312" spans="1:17" ht="15" customHeight="1" x14ac:dyDescent="0.2">
      <c r="A2312" s="3">
        <v>45496</v>
      </c>
      <c r="B2312" s="4">
        <v>37.299999999999997</v>
      </c>
      <c r="C2312" s="4">
        <v>-0.9</v>
      </c>
      <c r="D2312" s="4">
        <v>0.9</v>
      </c>
      <c r="E2312" s="4">
        <v>4.3</v>
      </c>
      <c r="F2312" s="4">
        <v>20.956700000000001</v>
      </c>
      <c r="G2312" s="4">
        <v>7.4372999999999996</v>
      </c>
      <c r="H2312" s="4">
        <v>8.3167000000000009</v>
      </c>
      <c r="I2312" s="4">
        <v>9.2723999999999993</v>
      </c>
      <c r="J2312" s="4">
        <v>56.792999999999999</v>
      </c>
      <c r="K2312" s="4">
        <v>136.0625</v>
      </c>
      <c r="L2312" s="4">
        <v>143.79689999999999</v>
      </c>
      <c r="M2312" s="4">
        <v>135.21879999999999</v>
      </c>
      <c r="N2312" s="4">
        <v>2.6467999999999998</v>
      </c>
      <c r="O2312" s="4">
        <v>1.7644</v>
      </c>
      <c r="P2312" s="4">
        <v>1.8668</v>
      </c>
      <c r="Q2312" s="4">
        <v>1.9489000000000001</v>
      </c>
    </row>
    <row r="2313" spans="1:17" ht="15" customHeight="1" x14ac:dyDescent="0.2">
      <c r="A2313" s="3">
        <v>45497</v>
      </c>
      <c r="B2313" s="4">
        <v>36.700000000000003</v>
      </c>
      <c r="C2313" s="4">
        <v>-1.1000000000000001</v>
      </c>
      <c r="D2313" s="4">
        <v>0.5</v>
      </c>
      <c r="E2313" s="4">
        <v>3.8</v>
      </c>
      <c r="F2313" s="4">
        <v>20.968399999999999</v>
      </c>
      <c r="G2313" s="4">
        <v>7.4455999999999998</v>
      </c>
      <c r="H2313" s="4">
        <v>8.3269000000000002</v>
      </c>
      <c r="I2313" s="4">
        <v>9.2843999999999998</v>
      </c>
      <c r="J2313" s="4">
        <v>57.316000000000003</v>
      </c>
      <c r="K2313" s="4">
        <v>136.5703</v>
      </c>
      <c r="L2313" s="4">
        <v>144.39060000000001</v>
      </c>
      <c r="M2313" s="4">
        <v>135.84379999999999</v>
      </c>
      <c r="N2313" s="4">
        <v>2.6032999999999999</v>
      </c>
      <c r="O2313" s="4">
        <v>1.7158</v>
      </c>
      <c r="P2313" s="4">
        <v>1.8186</v>
      </c>
      <c r="Q2313" s="4">
        <v>1.9007000000000001</v>
      </c>
    </row>
    <row r="2314" spans="1:17" ht="15" customHeight="1" x14ac:dyDescent="0.2">
      <c r="A2314" s="3">
        <v>45498</v>
      </c>
      <c r="B2314" s="4">
        <v>37.1</v>
      </c>
      <c r="C2314" s="4">
        <v>-1</v>
      </c>
      <c r="D2314" s="4">
        <v>0.8</v>
      </c>
      <c r="E2314" s="4">
        <v>3.9</v>
      </c>
      <c r="F2314" s="4">
        <v>20.9693</v>
      </c>
      <c r="G2314" s="4">
        <v>7.4503000000000004</v>
      </c>
      <c r="H2314" s="4">
        <v>8.33</v>
      </c>
      <c r="I2314" s="4">
        <v>9.2866</v>
      </c>
      <c r="J2314" s="4">
        <v>56.890999999999998</v>
      </c>
      <c r="K2314" s="4">
        <v>136.28909999999999</v>
      </c>
      <c r="L2314" s="4">
        <v>144.03129999999999</v>
      </c>
      <c r="M2314" s="4">
        <v>135.46879999999999</v>
      </c>
      <c r="N2314" s="4">
        <v>2.6375000000000002</v>
      </c>
      <c r="O2314" s="4">
        <v>1.7461</v>
      </c>
      <c r="P2314" s="4">
        <v>1.8507</v>
      </c>
      <c r="Q2314" s="4">
        <v>1.9315</v>
      </c>
    </row>
    <row r="2315" spans="1:17" ht="15" customHeight="1" x14ac:dyDescent="0.2">
      <c r="A2315" s="3">
        <v>45499</v>
      </c>
      <c r="B2315" s="4">
        <v>36.5</v>
      </c>
      <c r="C2315" s="4">
        <v>-0.8</v>
      </c>
      <c r="D2315" s="4">
        <v>1</v>
      </c>
      <c r="E2315" s="4">
        <v>4.3</v>
      </c>
      <c r="F2315" s="4">
        <v>20.9786</v>
      </c>
      <c r="G2315" s="4">
        <v>7.4538000000000002</v>
      </c>
      <c r="H2315" s="4">
        <v>8.3346</v>
      </c>
      <c r="I2315" s="4">
        <v>9.2914999999999992</v>
      </c>
      <c r="J2315" s="4">
        <v>57.274999999999999</v>
      </c>
      <c r="K2315" s="4">
        <v>136.375</v>
      </c>
      <c r="L2315" s="4">
        <v>144.1875</v>
      </c>
      <c r="M2315" s="4">
        <v>135.625</v>
      </c>
      <c r="N2315" s="4">
        <v>2.6053999999999999</v>
      </c>
      <c r="O2315" s="4">
        <v>1.7386999999999999</v>
      </c>
      <c r="P2315" s="4">
        <v>1.8387</v>
      </c>
      <c r="Q2315" s="4">
        <v>1.9198999999999999</v>
      </c>
    </row>
    <row r="2316" spans="1:17" ht="15" customHeight="1" x14ac:dyDescent="0.2">
      <c r="A2316" s="3">
        <v>45502</v>
      </c>
      <c r="B2316" s="4">
        <v>36.700000000000003</v>
      </c>
      <c r="C2316" s="4">
        <v>-0.2</v>
      </c>
      <c r="D2316" s="4">
        <v>1.3</v>
      </c>
      <c r="E2316" s="4">
        <v>4.5</v>
      </c>
      <c r="F2316" s="4">
        <v>20.978200000000001</v>
      </c>
      <c r="G2316" s="4">
        <v>7.4532999999999996</v>
      </c>
      <c r="H2316" s="4">
        <v>8.3336000000000006</v>
      </c>
      <c r="I2316" s="4">
        <v>9.2901000000000007</v>
      </c>
      <c r="J2316" s="4">
        <v>57.088999999999999</v>
      </c>
      <c r="K2316" s="4">
        <v>136.09379999999999</v>
      </c>
      <c r="L2316" s="4">
        <v>143.90629999999999</v>
      </c>
      <c r="M2316" s="4">
        <v>135.35939999999999</v>
      </c>
      <c r="N2316" s="4">
        <v>2.6202999999999999</v>
      </c>
      <c r="O2316" s="4">
        <v>1.7669999999999999</v>
      </c>
      <c r="P2316" s="4">
        <v>1.8627</v>
      </c>
      <c r="Q2316" s="4">
        <v>1.9412</v>
      </c>
    </row>
    <row r="2317" spans="1:17" ht="15" customHeight="1" x14ac:dyDescent="0.2">
      <c r="A2317" s="3">
        <v>45503</v>
      </c>
      <c r="B2317" s="4">
        <v>33.5</v>
      </c>
      <c r="C2317" s="4">
        <v>-1.9</v>
      </c>
      <c r="D2317" s="4">
        <v>-0.3</v>
      </c>
      <c r="E2317" s="4">
        <v>3</v>
      </c>
      <c r="F2317" s="4">
        <v>20.984300000000001</v>
      </c>
      <c r="G2317" s="4">
        <v>7.4561000000000002</v>
      </c>
      <c r="H2317" s="4">
        <v>8.3366000000000007</v>
      </c>
      <c r="I2317" s="4">
        <v>9.2929999999999993</v>
      </c>
      <c r="J2317" s="4">
        <v>57.284999999999997</v>
      </c>
      <c r="K2317" s="4">
        <v>136.1172</v>
      </c>
      <c r="L2317" s="4">
        <v>143.9375</v>
      </c>
      <c r="M2317" s="4">
        <v>135.375</v>
      </c>
      <c r="N2317" s="4">
        <v>2.6038999999999999</v>
      </c>
      <c r="O2317" s="4">
        <v>1.7657</v>
      </c>
      <c r="P2317" s="4">
        <v>1.861</v>
      </c>
      <c r="Q2317" s="4">
        <v>1.9404999999999999</v>
      </c>
    </row>
    <row r="2318" spans="1:17" ht="15" customHeight="1" x14ac:dyDescent="0.2">
      <c r="A2318" s="3">
        <v>45504</v>
      </c>
      <c r="B2318" s="4">
        <v>36.4</v>
      </c>
      <c r="C2318" s="4">
        <v>-0.7</v>
      </c>
      <c r="D2318" s="4">
        <v>1</v>
      </c>
      <c r="E2318" s="4">
        <v>4.2</v>
      </c>
      <c r="F2318" s="4">
        <v>20.976500000000001</v>
      </c>
      <c r="G2318" s="4">
        <v>7.4562999999999997</v>
      </c>
      <c r="H2318" s="4">
        <v>8.3354999999999997</v>
      </c>
      <c r="I2318" s="4">
        <v>9.2908000000000008</v>
      </c>
      <c r="J2318" s="4">
        <v>56.67</v>
      </c>
      <c r="K2318" s="4">
        <v>135.89840000000001</v>
      </c>
      <c r="L2318" s="4">
        <v>143.65629999999999</v>
      </c>
      <c r="M2318" s="4">
        <v>135.0625</v>
      </c>
      <c r="N2318" s="4">
        <v>2.6545000000000001</v>
      </c>
      <c r="O2318" s="4">
        <v>1.788</v>
      </c>
      <c r="P2318" s="4">
        <v>1.885</v>
      </c>
      <c r="Q2318" s="4">
        <v>1.9655</v>
      </c>
    </row>
    <row r="2319" spans="1:17" ht="15" customHeight="1" x14ac:dyDescent="0.2">
      <c r="A2319" s="3">
        <v>45505</v>
      </c>
      <c r="B2319" s="4">
        <v>36.700000000000003</v>
      </c>
      <c r="C2319" s="4">
        <v>-0.3</v>
      </c>
      <c r="D2319" s="4">
        <v>1.2</v>
      </c>
      <c r="E2319" s="4">
        <v>4.5999999999999996</v>
      </c>
      <c r="F2319" s="4">
        <v>20.985800000000001</v>
      </c>
      <c r="G2319" s="4">
        <v>7.4640000000000004</v>
      </c>
      <c r="H2319" s="4">
        <v>8.3437000000000001</v>
      </c>
      <c r="I2319" s="4">
        <v>9.2987000000000002</v>
      </c>
      <c r="J2319" s="4">
        <v>56.735999999999997</v>
      </c>
      <c r="K2319" s="4">
        <v>135.89060000000001</v>
      </c>
      <c r="L2319" s="4">
        <v>143.6875</v>
      </c>
      <c r="M2319" s="4">
        <v>135.0625</v>
      </c>
      <c r="N2319" s="4">
        <v>2.6480000000000001</v>
      </c>
      <c r="O2319" s="4">
        <v>1.7916000000000001</v>
      </c>
      <c r="P2319" s="4">
        <v>1.8849</v>
      </c>
      <c r="Q2319" s="4">
        <v>1.9671000000000001</v>
      </c>
    </row>
    <row r="2320" spans="1:17" ht="15" customHeight="1" x14ac:dyDescent="0.2">
      <c r="A2320" s="3">
        <v>45506</v>
      </c>
      <c r="B2320" s="4">
        <v>35.4</v>
      </c>
      <c r="C2320" s="4">
        <v>-0.8</v>
      </c>
      <c r="D2320" s="4">
        <v>0.8</v>
      </c>
      <c r="E2320" s="4">
        <v>4.0999999999999996</v>
      </c>
      <c r="F2320" s="4">
        <v>21.003499999999999</v>
      </c>
      <c r="G2320" s="4">
        <v>7.4733999999999998</v>
      </c>
      <c r="H2320" s="4">
        <v>8.3552999999999997</v>
      </c>
      <c r="I2320" s="4">
        <v>9.3127999999999993</v>
      </c>
      <c r="J2320" s="4">
        <v>57.613999999999997</v>
      </c>
      <c r="K2320" s="4">
        <v>136.4922</v>
      </c>
      <c r="L2320" s="4">
        <v>144.39060000000001</v>
      </c>
      <c r="M2320" s="4">
        <v>135.82810000000001</v>
      </c>
      <c r="N2320" s="4">
        <v>2.5752999999999999</v>
      </c>
      <c r="O2320" s="4">
        <v>1.7339</v>
      </c>
      <c r="P2320" s="4">
        <v>1.8278000000000001</v>
      </c>
      <c r="Q2320" s="4">
        <v>1.9078999999999999</v>
      </c>
    </row>
    <row r="2321" spans="1:17" ht="15" customHeight="1" x14ac:dyDescent="0.2">
      <c r="A2321" s="3">
        <v>45509</v>
      </c>
      <c r="B2321" s="4">
        <v>35</v>
      </c>
      <c r="C2321" s="4">
        <v>-1</v>
      </c>
      <c r="D2321" s="4">
        <v>0.6</v>
      </c>
      <c r="E2321" s="4">
        <v>4</v>
      </c>
      <c r="F2321" s="4">
        <v>21.013999999999999</v>
      </c>
      <c r="G2321" s="4">
        <v>7.4798999999999998</v>
      </c>
      <c r="H2321" s="4">
        <v>8.3633000000000006</v>
      </c>
      <c r="I2321" s="4">
        <v>9.3219999999999992</v>
      </c>
      <c r="J2321" s="4">
        <v>58.070999999999998</v>
      </c>
      <c r="K2321" s="4">
        <v>136.84379999999999</v>
      </c>
      <c r="L2321" s="4">
        <v>144.8125</v>
      </c>
      <c r="M2321" s="4">
        <v>136.26560000000001</v>
      </c>
      <c r="N2321" s="4">
        <v>2.5379</v>
      </c>
      <c r="O2321" s="4">
        <v>1.7008000000000001</v>
      </c>
      <c r="P2321" s="4">
        <v>1.794</v>
      </c>
      <c r="Q2321" s="4">
        <v>1.8746</v>
      </c>
    </row>
    <row r="2322" spans="1:17" ht="15" customHeight="1" x14ac:dyDescent="0.2">
      <c r="A2322" s="3">
        <v>45510</v>
      </c>
      <c r="B2322" s="4">
        <v>36</v>
      </c>
      <c r="C2322" s="4">
        <v>-0.4</v>
      </c>
      <c r="D2322" s="4">
        <v>1</v>
      </c>
      <c r="E2322" s="4">
        <v>4.3</v>
      </c>
      <c r="F2322" s="4">
        <v>21.012499999999999</v>
      </c>
      <c r="G2322" s="4">
        <v>7.4814999999999996</v>
      </c>
      <c r="H2322" s="4">
        <v>8.3644999999999996</v>
      </c>
      <c r="I2322" s="4">
        <v>9.3229000000000006</v>
      </c>
      <c r="J2322" s="4">
        <v>57.820999999999998</v>
      </c>
      <c r="K2322" s="4">
        <v>136.75</v>
      </c>
      <c r="L2322" s="4">
        <v>144.70310000000001</v>
      </c>
      <c r="M2322" s="4">
        <v>136.15629999999999</v>
      </c>
      <c r="N2322" s="4">
        <v>2.5577999999999999</v>
      </c>
      <c r="O2322" s="4">
        <v>1.7108000000000001</v>
      </c>
      <c r="P2322" s="4">
        <v>1.8038000000000001</v>
      </c>
      <c r="Q2322" s="4">
        <v>1.8835999999999999</v>
      </c>
    </row>
    <row r="2323" spans="1:17" ht="15" customHeight="1" x14ac:dyDescent="0.2">
      <c r="A2323" s="3">
        <v>45511</v>
      </c>
      <c r="B2323" s="4">
        <v>35</v>
      </c>
      <c r="C2323" s="4">
        <v>-0.7</v>
      </c>
      <c r="D2323" s="4">
        <v>0.5</v>
      </c>
      <c r="E2323" s="4">
        <v>3.6</v>
      </c>
      <c r="F2323" s="4">
        <v>21.021999999999998</v>
      </c>
      <c r="G2323" s="4">
        <v>7.4871999999999996</v>
      </c>
      <c r="H2323" s="4">
        <v>8.3716000000000008</v>
      </c>
      <c r="I2323" s="4">
        <v>9.3314000000000004</v>
      </c>
      <c r="J2323" s="4">
        <v>58.223999999999997</v>
      </c>
      <c r="K2323" s="4">
        <v>137.03129999999999</v>
      </c>
      <c r="L2323" s="4">
        <v>145.0625</v>
      </c>
      <c r="M2323" s="4">
        <v>136.54689999999999</v>
      </c>
      <c r="N2323" s="4">
        <v>2.5249000000000001</v>
      </c>
      <c r="O2323" s="4">
        <v>1.6845000000000001</v>
      </c>
      <c r="P2323" s="4">
        <v>1.7751999999999999</v>
      </c>
      <c r="Q2323" s="4">
        <v>1.8539000000000001</v>
      </c>
    </row>
    <row r="2324" spans="1:17" ht="15" customHeight="1" x14ac:dyDescent="0.2">
      <c r="A2324" s="3">
        <v>45512</v>
      </c>
      <c r="B2324" s="4">
        <v>36.700000000000003</v>
      </c>
      <c r="C2324" s="4">
        <v>0.6</v>
      </c>
      <c r="D2324" s="4">
        <v>1.5</v>
      </c>
      <c r="E2324" s="4">
        <v>4.8</v>
      </c>
      <c r="F2324" s="4">
        <v>21.025300000000001</v>
      </c>
      <c r="G2324" s="4">
        <v>7.4928999999999997</v>
      </c>
      <c r="H2324" s="4">
        <v>8.3770000000000007</v>
      </c>
      <c r="I2324" s="4">
        <v>9.3359000000000005</v>
      </c>
      <c r="J2324" s="4">
        <v>57.927999999999997</v>
      </c>
      <c r="K2324" s="4">
        <v>136.84379999999999</v>
      </c>
      <c r="L2324" s="4">
        <v>144.875</v>
      </c>
      <c r="M2324" s="4">
        <v>136.32810000000001</v>
      </c>
      <c r="N2324" s="4">
        <v>2.5478000000000001</v>
      </c>
      <c r="O2324" s="4">
        <v>1.7056</v>
      </c>
      <c r="P2324" s="4">
        <v>1.7929999999999999</v>
      </c>
      <c r="Q2324" s="4">
        <v>1.8725000000000001</v>
      </c>
    </row>
    <row r="2325" spans="1:17" ht="15" customHeight="1" x14ac:dyDescent="0.2">
      <c r="A2325" s="3">
        <v>45513</v>
      </c>
      <c r="B2325" s="4">
        <v>36.200000000000003</v>
      </c>
      <c r="C2325" s="4">
        <v>-0.7</v>
      </c>
      <c r="D2325" s="4">
        <v>0.3</v>
      </c>
      <c r="E2325" s="4">
        <v>3.6</v>
      </c>
      <c r="F2325" s="4">
        <v>21.026399999999999</v>
      </c>
      <c r="G2325" s="4">
        <v>7.4965999999999999</v>
      </c>
      <c r="H2325" s="4">
        <v>8.3808000000000007</v>
      </c>
      <c r="I2325" s="4">
        <v>9.3397000000000006</v>
      </c>
      <c r="J2325" s="4">
        <v>57.831000000000003</v>
      </c>
      <c r="K2325" s="4">
        <v>136.9453</v>
      </c>
      <c r="L2325" s="4">
        <v>144.96879999999999</v>
      </c>
      <c r="M2325" s="4">
        <v>136.40629999999999</v>
      </c>
      <c r="N2325" s="4">
        <v>2.5554999999999999</v>
      </c>
      <c r="O2325" s="4">
        <v>1.6967000000000001</v>
      </c>
      <c r="P2325" s="4">
        <v>1.7862</v>
      </c>
      <c r="Q2325" s="4">
        <v>1.867</v>
      </c>
    </row>
    <row r="2326" spans="1:17" ht="15" customHeight="1" x14ac:dyDescent="0.2">
      <c r="A2326" s="3">
        <v>45516</v>
      </c>
      <c r="B2326" s="4">
        <v>36</v>
      </c>
      <c r="C2326" s="4">
        <v>-1</v>
      </c>
      <c r="D2326" s="4">
        <v>-0.1</v>
      </c>
      <c r="E2326" s="4">
        <v>3.3</v>
      </c>
      <c r="F2326" s="4">
        <v>21.030100000000001</v>
      </c>
      <c r="G2326" s="4">
        <v>7.5000999999999998</v>
      </c>
      <c r="H2326" s="4">
        <v>8.3847000000000005</v>
      </c>
      <c r="I2326" s="4">
        <v>9.3437000000000001</v>
      </c>
      <c r="J2326" s="4">
        <v>57.889000000000003</v>
      </c>
      <c r="K2326" s="4">
        <v>137.02340000000001</v>
      </c>
      <c r="L2326" s="4">
        <v>145.07810000000001</v>
      </c>
      <c r="M2326" s="4">
        <v>136.5</v>
      </c>
      <c r="N2326" s="4">
        <v>2.5503</v>
      </c>
      <c r="O2326" s="4">
        <v>1.6900999999999999</v>
      </c>
      <c r="P2326" s="4">
        <v>1.7781</v>
      </c>
      <c r="Q2326" s="4">
        <v>1.8603000000000001</v>
      </c>
    </row>
    <row r="2327" spans="1:17" ht="15" customHeight="1" x14ac:dyDescent="0.2">
      <c r="A2327" s="3">
        <v>45517</v>
      </c>
      <c r="B2327" s="4">
        <v>37.299999999999997</v>
      </c>
      <c r="C2327" s="4">
        <v>-0.2</v>
      </c>
      <c r="D2327" s="4">
        <v>0.9</v>
      </c>
      <c r="E2327" s="4">
        <v>4.3</v>
      </c>
      <c r="F2327" s="4">
        <v>21.0273</v>
      </c>
      <c r="G2327" s="4">
        <v>7.4996999999999998</v>
      </c>
      <c r="H2327" s="4">
        <v>8.3832000000000004</v>
      </c>
      <c r="I2327" s="4">
        <v>9.3411000000000008</v>
      </c>
      <c r="J2327" s="4">
        <v>57.558999999999997</v>
      </c>
      <c r="K2327" s="4">
        <v>136.75</v>
      </c>
      <c r="L2327" s="4">
        <v>144.75</v>
      </c>
      <c r="M2327" s="4">
        <v>136.15629999999999</v>
      </c>
      <c r="N2327" s="4">
        <v>2.5768</v>
      </c>
      <c r="O2327" s="4">
        <v>1.7175</v>
      </c>
      <c r="P2327" s="4">
        <v>1.8058000000000001</v>
      </c>
      <c r="Q2327" s="4">
        <v>1.8874</v>
      </c>
    </row>
    <row r="2328" spans="1:17" ht="15" customHeight="1" x14ac:dyDescent="0.2">
      <c r="A2328" s="3">
        <v>45518</v>
      </c>
      <c r="B2328" s="4">
        <v>37.9</v>
      </c>
      <c r="C2328" s="4">
        <v>0.5</v>
      </c>
      <c r="D2328" s="4">
        <v>1.9</v>
      </c>
      <c r="E2328" s="4">
        <v>5.3</v>
      </c>
      <c r="F2328" s="4">
        <v>21.022600000000001</v>
      </c>
      <c r="G2328" s="4">
        <v>7.4984999999999999</v>
      </c>
      <c r="H2328" s="4">
        <v>8.3802000000000003</v>
      </c>
      <c r="I2328" s="4">
        <v>9.3367000000000004</v>
      </c>
      <c r="J2328" s="4">
        <v>57.122</v>
      </c>
      <c r="K2328" s="4">
        <v>136.40629999999999</v>
      </c>
      <c r="L2328" s="4">
        <v>144.3125</v>
      </c>
      <c r="M2328" s="4">
        <v>135.6875</v>
      </c>
      <c r="N2328" s="4">
        <v>2.6122999999999998</v>
      </c>
      <c r="O2328" s="4">
        <v>1.7518</v>
      </c>
      <c r="P2328" s="4">
        <v>1.8424</v>
      </c>
      <c r="Q2328" s="4">
        <v>1.9242999999999999</v>
      </c>
    </row>
    <row r="2329" spans="1:17" ht="15" customHeight="1" x14ac:dyDescent="0.2">
      <c r="A2329" s="3">
        <v>45519</v>
      </c>
      <c r="B2329" s="4">
        <v>36.1</v>
      </c>
      <c r="C2329" s="4">
        <v>-0.1</v>
      </c>
      <c r="D2329" s="4">
        <v>1.3</v>
      </c>
      <c r="E2329" s="4">
        <v>4.8</v>
      </c>
      <c r="F2329" s="4">
        <v>21.048500000000001</v>
      </c>
      <c r="G2329" s="4">
        <v>7.5130999999999997</v>
      </c>
      <c r="H2329" s="4">
        <v>8.3977000000000004</v>
      </c>
      <c r="I2329" s="4">
        <v>9.3567</v>
      </c>
      <c r="J2329" s="4">
        <v>58.171999999999997</v>
      </c>
      <c r="K2329" s="4">
        <v>137.02340000000001</v>
      </c>
      <c r="L2329" s="4">
        <v>145.07810000000001</v>
      </c>
      <c r="M2329" s="4">
        <v>136.5</v>
      </c>
      <c r="N2329" s="4">
        <v>2.5259</v>
      </c>
      <c r="O2329" s="4">
        <v>1.6949000000000001</v>
      </c>
      <c r="P2329" s="4">
        <v>1.7823</v>
      </c>
      <c r="Q2329" s="4">
        <v>1.8631</v>
      </c>
    </row>
    <row r="2330" spans="1:17" ht="15" customHeight="1" x14ac:dyDescent="0.2">
      <c r="A2330" s="3">
        <v>45520</v>
      </c>
      <c r="B2330" s="4">
        <v>34.1</v>
      </c>
      <c r="C2330" s="4">
        <v>-1.8</v>
      </c>
      <c r="D2330" s="4">
        <v>-0.1</v>
      </c>
      <c r="E2330" s="4">
        <v>3.1</v>
      </c>
      <c r="F2330" s="4">
        <v>21.047699999999999</v>
      </c>
      <c r="G2330" s="4">
        <v>7.5129999999999999</v>
      </c>
      <c r="H2330" s="4">
        <v>8.3964999999999996</v>
      </c>
      <c r="I2330" s="4">
        <v>9.3551000000000002</v>
      </c>
      <c r="J2330" s="4">
        <v>57.957999999999998</v>
      </c>
      <c r="K2330" s="4">
        <v>136.77340000000001</v>
      </c>
      <c r="L2330" s="4">
        <v>144.78129999999999</v>
      </c>
      <c r="M2330" s="4">
        <v>136.21879999999999</v>
      </c>
      <c r="N2330" s="4">
        <v>2.5428999999999999</v>
      </c>
      <c r="O2330" s="4">
        <v>1.72</v>
      </c>
      <c r="P2330" s="4">
        <v>1.8072999999999999</v>
      </c>
      <c r="Q2330" s="4">
        <v>1.8854</v>
      </c>
    </row>
    <row r="2331" spans="1:17" ht="15" customHeight="1" x14ac:dyDescent="0.2">
      <c r="A2331" s="3">
        <v>45523</v>
      </c>
      <c r="B2331" s="4">
        <v>36.4</v>
      </c>
      <c r="C2331" s="4">
        <v>-0.2</v>
      </c>
      <c r="D2331" s="4">
        <v>1.4</v>
      </c>
      <c r="E2331" s="4">
        <v>4.8</v>
      </c>
      <c r="F2331" s="4">
        <v>21.048999999999999</v>
      </c>
      <c r="G2331" s="4">
        <v>7.5159000000000002</v>
      </c>
      <c r="H2331" s="4">
        <v>8.3996999999999993</v>
      </c>
      <c r="I2331" s="4">
        <v>9.3582000000000001</v>
      </c>
      <c r="J2331" s="4">
        <v>57.872999999999998</v>
      </c>
      <c r="K2331" s="4">
        <v>136.8047</v>
      </c>
      <c r="L2331" s="4">
        <v>144.82810000000001</v>
      </c>
      <c r="M2331" s="4">
        <v>136.25</v>
      </c>
      <c r="N2331" s="4">
        <v>2.5493999999999999</v>
      </c>
      <c r="O2331" s="4">
        <v>1.7179</v>
      </c>
      <c r="P2331" s="4">
        <v>1.8043</v>
      </c>
      <c r="Q2331" s="4">
        <v>1.8835</v>
      </c>
    </row>
    <row r="2332" spans="1:17" ht="15" customHeight="1" x14ac:dyDescent="0.2">
      <c r="A2332" s="3">
        <v>45524</v>
      </c>
      <c r="B2332" s="4">
        <v>34.1</v>
      </c>
      <c r="C2332" s="4">
        <v>-2.2999999999999998</v>
      </c>
      <c r="D2332" s="4">
        <v>-0.6</v>
      </c>
      <c r="E2332" s="4">
        <v>2.8</v>
      </c>
      <c r="F2332" s="4">
        <v>21.061599999999999</v>
      </c>
      <c r="G2332" s="4">
        <v>7.5236000000000001</v>
      </c>
      <c r="H2332" s="4">
        <v>8.4092000000000002</v>
      </c>
      <c r="I2332" s="4">
        <v>9.3690999999999995</v>
      </c>
      <c r="J2332" s="4">
        <v>58.459000000000003</v>
      </c>
      <c r="K2332" s="4">
        <v>137.2578</v>
      </c>
      <c r="L2332" s="4">
        <v>145.375</v>
      </c>
      <c r="M2332" s="4">
        <v>136.8125</v>
      </c>
      <c r="N2332" s="4">
        <v>2.5017</v>
      </c>
      <c r="O2332" s="4">
        <v>1.6752</v>
      </c>
      <c r="P2332" s="4">
        <v>1.7605999999999999</v>
      </c>
      <c r="Q2332" s="4">
        <v>1.8408</v>
      </c>
    </row>
    <row r="2333" spans="1:17" ht="15" customHeight="1" x14ac:dyDescent="0.2">
      <c r="A2333" s="3">
        <v>45525</v>
      </c>
      <c r="B2333" s="4">
        <v>34.1</v>
      </c>
      <c r="C2333" s="4">
        <v>-2.2000000000000002</v>
      </c>
      <c r="D2333" s="4">
        <v>-0.6</v>
      </c>
      <c r="E2333" s="4">
        <v>2.8</v>
      </c>
      <c r="F2333" s="4">
        <v>21.064299999999999</v>
      </c>
      <c r="G2333" s="4">
        <v>7.5262000000000002</v>
      </c>
      <c r="H2333" s="4">
        <v>8.4117999999999995</v>
      </c>
      <c r="I2333" s="4">
        <v>9.3717000000000006</v>
      </c>
      <c r="J2333" s="4">
        <v>58.459000000000003</v>
      </c>
      <c r="K2333" s="4">
        <v>137.2578</v>
      </c>
      <c r="L2333" s="4">
        <v>145.375</v>
      </c>
      <c r="M2333" s="4">
        <v>136.8125</v>
      </c>
      <c r="N2333" s="4">
        <v>2.5015000000000001</v>
      </c>
      <c r="O2333" s="4">
        <v>1.6761999999999999</v>
      </c>
      <c r="P2333" s="4">
        <v>1.7615000000000001</v>
      </c>
      <c r="Q2333" s="4">
        <v>1.8412999999999999</v>
      </c>
    </row>
    <row r="2334" spans="1:17" ht="15" customHeight="1" x14ac:dyDescent="0.2">
      <c r="A2334" s="3">
        <v>45526</v>
      </c>
      <c r="B2334" s="4">
        <v>34.4</v>
      </c>
      <c r="C2334" s="4">
        <v>-1.7</v>
      </c>
      <c r="D2334" s="4">
        <v>0.2</v>
      </c>
      <c r="E2334" s="4">
        <v>3.5</v>
      </c>
      <c r="F2334" s="4">
        <v>21.072299999999998</v>
      </c>
      <c r="G2334" s="4">
        <v>7.5328999999999997</v>
      </c>
      <c r="H2334" s="4">
        <v>8.4178999999999995</v>
      </c>
      <c r="I2334" s="4">
        <v>9.3777000000000008</v>
      </c>
      <c r="J2334" s="4">
        <v>58.442999999999998</v>
      </c>
      <c r="K2334" s="4">
        <v>137.15629999999999</v>
      </c>
      <c r="L2334" s="4">
        <v>145.25</v>
      </c>
      <c r="M2334" s="4">
        <v>136.6875</v>
      </c>
      <c r="N2334" s="4">
        <v>2.5019</v>
      </c>
      <c r="O2334" s="4">
        <v>1.6888000000000001</v>
      </c>
      <c r="P2334" s="4">
        <v>1.7741</v>
      </c>
      <c r="Q2334" s="4">
        <v>1.8526</v>
      </c>
    </row>
    <row r="2335" spans="1:17" ht="15" customHeight="1" x14ac:dyDescent="0.2">
      <c r="A2335" s="3">
        <v>45527</v>
      </c>
      <c r="B2335" s="4">
        <v>32.9</v>
      </c>
      <c r="C2335" s="4">
        <v>-2.6</v>
      </c>
      <c r="D2335" s="4">
        <v>-0.6</v>
      </c>
      <c r="E2335" s="4">
        <v>2.5</v>
      </c>
      <c r="F2335" s="4">
        <v>21.083100000000002</v>
      </c>
      <c r="G2335" s="4">
        <v>7.5396999999999998</v>
      </c>
      <c r="H2335" s="4">
        <v>8.4259000000000004</v>
      </c>
      <c r="I2335" s="4">
        <v>9.3872999999999998</v>
      </c>
      <c r="J2335" s="4">
        <v>58.933999999999997</v>
      </c>
      <c r="K2335" s="4">
        <v>137.53909999999999</v>
      </c>
      <c r="L2335" s="4">
        <v>145.67189999999999</v>
      </c>
      <c r="M2335" s="4">
        <v>137.15629999999999</v>
      </c>
      <c r="N2335" s="4">
        <v>2.4624000000000001</v>
      </c>
      <c r="O2335" s="4">
        <v>1.653</v>
      </c>
      <c r="P2335" s="4">
        <v>1.7406999999999999</v>
      </c>
      <c r="Q2335" s="4">
        <v>1.8171999999999999</v>
      </c>
    </row>
    <row r="2336" spans="1:17" ht="15" customHeight="1" x14ac:dyDescent="0.2">
      <c r="A2336" s="3">
        <v>45530</v>
      </c>
      <c r="B2336" s="4">
        <v>34.700000000000003</v>
      </c>
      <c r="C2336" s="4">
        <v>-1</v>
      </c>
      <c r="D2336" s="4">
        <v>0.9</v>
      </c>
      <c r="E2336" s="4">
        <v>4.2</v>
      </c>
      <c r="F2336" s="4">
        <v>21.0884</v>
      </c>
      <c r="G2336" s="4">
        <v>7.5442999999999998</v>
      </c>
      <c r="H2336" s="4">
        <v>8.4314</v>
      </c>
      <c r="I2336" s="4">
        <v>9.3931000000000004</v>
      </c>
      <c r="J2336" s="4">
        <v>59.087000000000003</v>
      </c>
      <c r="K2336" s="4">
        <v>137.71879999999999</v>
      </c>
      <c r="L2336" s="4">
        <v>145.90629999999999</v>
      </c>
      <c r="M2336" s="4">
        <v>137.375</v>
      </c>
      <c r="N2336" s="4">
        <v>2.4498000000000002</v>
      </c>
      <c r="O2336" s="4">
        <v>1.6368</v>
      </c>
      <c r="P2336" s="4">
        <v>1.7225999999999999</v>
      </c>
      <c r="Q2336" s="4">
        <v>1.8010999999999999</v>
      </c>
    </row>
    <row r="2337" spans="1:17" ht="15" customHeight="1" x14ac:dyDescent="0.2">
      <c r="A2337" s="3">
        <v>45531</v>
      </c>
      <c r="B2337" s="4">
        <v>34.6</v>
      </c>
      <c r="C2337" s="4">
        <v>-1.3</v>
      </c>
      <c r="D2337" s="4">
        <v>0.5</v>
      </c>
      <c r="E2337" s="4">
        <v>3.8</v>
      </c>
      <c r="F2337" s="4">
        <v>21.104900000000001</v>
      </c>
      <c r="G2337" s="4">
        <v>7.5541</v>
      </c>
      <c r="H2337" s="4">
        <v>8.4440000000000008</v>
      </c>
      <c r="I2337" s="4">
        <v>9.4080999999999992</v>
      </c>
      <c r="J2337" s="4">
        <v>59.927999999999997</v>
      </c>
      <c r="K2337" s="4">
        <v>138.375</v>
      </c>
      <c r="L2337" s="4">
        <v>146.70310000000001</v>
      </c>
      <c r="M2337" s="4">
        <v>138.21879999999999</v>
      </c>
      <c r="N2337" s="4">
        <v>2.3834</v>
      </c>
      <c r="O2337" s="4">
        <v>1.5750999999999999</v>
      </c>
      <c r="P2337" s="4">
        <v>1.6593</v>
      </c>
      <c r="Q2337" s="4">
        <v>1.7374000000000001</v>
      </c>
    </row>
    <row r="2338" spans="1:17" ht="15" customHeight="1" x14ac:dyDescent="0.2">
      <c r="A2338" s="3">
        <v>45532</v>
      </c>
      <c r="B2338" s="4">
        <v>33.1</v>
      </c>
      <c r="C2338" s="4">
        <v>-2.5</v>
      </c>
      <c r="D2338" s="4">
        <v>-0.9</v>
      </c>
      <c r="E2338" s="4">
        <v>2.7</v>
      </c>
      <c r="F2338" s="4">
        <v>21.1127</v>
      </c>
      <c r="G2338" s="4">
        <v>7.5602999999999998</v>
      </c>
      <c r="H2338" s="4">
        <v>8.4513999999999996</v>
      </c>
      <c r="I2338" s="4">
        <v>9.4161999999999999</v>
      </c>
      <c r="J2338" s="4">
        <v>60.238999999999997</v>
      </c>
      <c r="K2338" s="4">
        <v>138.71090000000001</v>
      </c>
      <c r="L2338" s="4">
        <v>147.09379999999999</v>
      </c>
      <c r="M2338" s="4">
        <v>138.59379999999999</v>
      </c>
      <c r="N2338" s="4">
        <v>2.3588</v>
      </c>
      <c r="O2338" s="4">
        <v>1.5442</v>
      </c>
      <c r="P2338" s="4">
        <v>1.6289</v>
      </c>
      <c r="Q2338" s="4">
        <v>1.7096</v>
      </c>
    </row>
    <row r="2339" spans="1:17" ht="15" customHeight="1" x14ac:dyDescent="0.2">
      <c r="A2339" s="3">
        <v>45533</v>
      </c>
      <c r="B2339" s="4">
        <v>33.5</v>
      </c>
      <c r="C2339" s="4">
        <v>-0.9</v>
      </c>
      <c r="D2339" s="4">
        <v>0.2</v>
      </c>
      <c r="E2339" s="4">
        <v>3.9</v>
      </c>
      <c r="F2339" s="4">
        <v>21.1313</v>
      </c>
      <c r="G2339" s="4">
        <v>7.5721999999999996</v>
      </c>
      <c r="H2339" s="4">
        <v>8.4657999999999998</v>
      </c>
      <c r="I2339" s="4">
        <v>9.4316999999999993</v>
      </c>
      <c r="J2339" s="4">
        <v>60.881</v>
      </c>
      <c r="K2339" s="4">
        <v>139.08590000000001</v>
      </c>
      <c r="L2339" s="4">
        <v>147.625</v>
      </c>
      <c r="M2339" s="4">
        <v>139.125</v>
      </c>
      <c r="N2339" s="4">
        <v>2.3083</v>
      </c>
      <c r="O2339" s="4">
        <v>1.5117</v>
      </c>
      <c r="P2339" s="4">
        <v>1.5891</v>
      </c>
      <c r="Q2339" s="4">
        <v>1.6714</v>
      </c>
    </row>
    <row r="2340" spans="1:17" ht="15" customHeight="1" x14ac:dyDescent="0.2">
      <c r="A2340" s="3">
        <v>45534</v>
      </c>
      <c r="B2340" s="4">
        <v>33.799999999999997</v>
      </c>
      <c r="C2340" s="4">
        <v>-0.4</v>
      </c>
      <c r="D2340" s="4">
        <v>0.4</v>
      </c>
      <c r="E2340" s="4">
        <v>4</v>
      </c>
      <c r="F2340" s="4">
        <v>21.130800000000001</v>
      </c>
      <c r="G2340" s="4">
        <v>7.5731999999999999</v>
      </c>
      <c r="H2340" s="4">
        <v>8.4664000000000001</v>
      </c>
      <c r="I2340" s="4">
        <v>9.4320000000000004</v>
      </c>
      <c r="J2340" s="4">
        <v>60.676000000000002</v>
      </c>
      <c r="K2340" s="4">
        <v>138.9375</v>
      </c>
      <c r="L2340" s="4">
        <v>147.46879999999999</v>
      </c>
      <c r="M2340" s="4">
        <v>138.96879999999999</v>
      </c>
      <c r="N2340" s="4">
        <v>2.3237000000000001</v>
      </c>
      <c r="O2340" s="4">
        <v>1.5266999999999999</v>
      </c>
      <c r="P2340" s="4">
        <v>1.6024</v>
      </c>
      <c r="Q2340" s="4">
        <v>1.6837</v>
      </c>
    </row>
    <row r="2341" spans="1:17" ht="15" customHeight="1" x14ac:dyDescent="0.2">
      <c r="A2341" s="3">
        <v>45537</v>
      </c>
      <c r="B2341" s="4">
        <v>33.9</v>
      </c>
      <c r="C2341" s="4">
        <v>-0.4</v>
      </c>
      <c r="D2341" s="4">
        <v>0.3</v>
      </c>
      <c r="E2341" s="4">
        <v>4</v>
      </c>
      <c r="F2341" s="4">
        <v>21.135400000000001</v>
      </c>
      <c r="G2341" s="4">
        <v>7.5772000000000004</v>
      </c>
      <c r="H2341" s="4">
        <v>8.4709000000000003</v>
      </c>
      <c r="I2341" s="4">
        <v>9.4368999999999996</v>
      </c>
      <c r="J2341" s="4">
        <v>60.795000000000002</v>
      </c>
      <c r="K2341" s="4">
        <v>139.0625</v>
      </c>
      <c r="L2341" s="4">
        <v>147.625</v>
      </c>
      <c r="M2341" s="4">
        <v>139.125</v>
      </c>
      <c r="N2341" s="4">
        <v>2.3144</v>
      </c>
      <c r="O2341" s="4">
        <v>1.5159</v>
      </c>
      <c r="P2341" s="4">
        <v>1.5908</v>
      </c>
      <c r="Q2341" s="4">
        <v>1.6725000000000001</v>
      </c>
    </row>
    <row r="2342" spans="1:17" ht="15" customHeight="1" x14ac:dyDescent="0.2">
      <c r="A2342" s="3">
        <v>45538</v>
      </c>
      <c r="B2342" s="4">
        <v>34.1</v>
      </c>
      <c r="C2342" s="4">
        <v>-1.3</v>
      </c>
      <c r="D2342" s="4">
        <v>-0.5</v>
      </c>
      <c r="E2342" s="4">
        <v>3.4</v>
      </c>
      <c r="F2342" s="4">
        <v>21.128699999999998</v>
      </c>
      <c r="G2342" s="4">
        <v>7.5773000000000001</v>
      </c>
      <c r="H2342" s="4">
        <v>8.4695999999999998</v>
      </c>
      <c r="I2342" s="4">
        <v>9.4339999999999993</v>
      </c>
      <c r="J2342" s="4">
        <v>60.21</v>
      </c>
      <c r="K2342" s="4">
        <v>138.83590000000001</v>
      </c>
      <c r="L2342" s="4">
        <v>147.3125</v>
      </c>
      <c r="M2342" s="4">
        <v>138.75</v>
      </c>
      <c r="N2342" s="4">
        <v>2.3592</v>
      </c>
      <c r="O2342" s="4">
        <v>1.5383</v>
      </c>
      <c r="P2342" s="4">
        <v>1.6166</v>
      </c>
      <c r="Q2342" s="4">
        <v>1.7013</v>
      </c>
    </row>
    <row r="2343" spans="1:17" ht="15" customHeight="1" x14ac:dyDescent="0.2">
      <c r="A2343" s="3">
        <v>45539</v>
      </c>
      <c r="B2343" s="4">
        <v>34.799999999999997</v>
      </c>
      <c r="C2343" s="4">
        <v>-0.2</v>
      </c>
      <c r="D2343" s="4">
        <v>0.5</v>
      </c>
      <c r="E2343" s="4">
        <v>4.3</v>
      </c>
      <c r="F2343" s="4">
        <v>21.126200000000001</v>
      </c>
      <c r="G2343" s="4">
        <v>7.5757000000000003</v>
      </c>
      <c r="H2343" s="4">
        <v>8.4667999999999992</v>
      </c>
      <c r="I2343" s="4">
        <v>9.4303000000000008</v>
      </c>
      <c r="J2343" s="4">
        <v>59.884999999999998</v>
      </c>
      <c r="K2343" s="4">
        <v>138.4453</v>
      </c>
      <c r="L2343" s="4">
        <v>146.875</v>
      </c>
      <c r="M2343" s="4">
        <v>138.3125</v>
      </c>
      <c r="N2343" s="4">
        <v>2.3841999999999999</v>
      </c>
      <c r="O2343" s="4">
        <v>1.5763</v>
      </c>
      <c r="P2343" s="4">
        <v>1.6524000000000001</v>
      </c>
      <c r="Q2343" s="4">
        <v>1.7350000000000001</v>
      </c>
    </row>
    <row r="2344" spans="1:17" ht="15" customHeight="1" x14ac:dyDescent="0.2">
      <c r="A2344" s="3">
        <v>45540</v>
      </c>
      <c r="B2344" s="4">
        <v>32.700000000000003</v>
      </c>
      <c r="C2344" s="4">
        <v>-2.2000000000000002</v>
      </c>
      <c r="D2344" s="4">
        <v>-1.2</v>
      </c>
      <c r="E2344" s="4">
        <v>2.6</v>
      </c>
      <c r="F2344" s="4">
        <v>21.135400000000001</v>
      </c>
      <c r="G2344" s="4">
        <v>7.5839999999999996</v>
      </c>
      <c r="H2344" s="4">
        <v>8.4748999999999999</v>
      </c>
      <c r="I2344" s="4">
        <v>9.4382999999999999</v>
      </c>
      <c r="J2344" s="4">
        <v>59.95</v>
      </c>
      <c r="K2344" s="4">
        <v>138.4922</v>
      </c>
      <c r="L2344" s="4">
        <v>146.90629999999999</v>
      </c>
      <c r="M2344" s="4">
        <v>138.32810000000001</v>
      </c>
      <c r="N2344" s="4">
        <v>2.3782999999999999</v>
      </c>
      <c r="O2344" s="4">
        <v>1.5748</v>
      </c>
      <c r="P2344" s="4">
        <v>1.6524000000000001</v>
      </c>
      <c r="Q2344" s="4">
        <v>1.7355</v>
      </c>
    </row>
    <row r="2345" spans="1:17" ht="15" customHeight="1" x14ac:dyDescent="0.2">
      <c r="A2345" s="3">
        <v>45541</v>
      </c>
      <c r="B2345" s="4">
        <v>32.1</v>
      </c>
      <c r="C2345" s="4">
        <v>-2.8</v>
      </c>
      <c r="D2345" s="4">
        <v>-1.2</v>
      </c>
      <c r="E2345" s="4">
        <v>2.5</v>
      </c>
      <c r="F2345" s="4">
        <v>21.130600000000001</v>
      </c>
      <c r="G2345" s="4">
        <v>7.5834000000000001</v>
      </c>
      <c r="H2345" s="4">
        <v>8.4719999999999995</v>
      </c>
      <c r="I2345" s="4">
        <v>9.4339999999999993</v>
      </c>
      <c r="J2345" s="4">
        <v>59.485999999999997</v>
      </c>
      <c r="K2345" s="4">
        <v>138.1953</v>
      </c>
      <c r="L2345" s="4">
        <v>146.46879999999999</v>
      </c>
      <c r="M2345" s="4">
        <v>137.85939999999999</v>
      </c>
      <c r="N2345" s="4">
        <v>2.4142999999999999</v>
      </c>
      <c r="O2345" s="4">
        <v>1.6039000000000001</v>
      </c>
      <c r="P2345" s="4">
        <v>1.6882999999999999</v>
      </c>
      <c r="Q2345" s="4">
        <v>1.7716000000000001</v>
      </c>
    </row>
    <row r="2346" spans="1:17" ht="15" customHeight="1" x14ac:dyDescent="0.2">
      <c r="A2346" s="3">
        <v>45544</v>
      </c>
      <c r="B2346" s="4">
        <v>35</v>
      </c>
      <c r="C2346" s="4">
        <v>-1.6</v>
      </c>
      <c r="D2346" s="4">
        <v>0.5</v>
      </c>
      <c r="E2346" s="4">
        <v>4.2</v>
      </c>
      <c r="F2346" s="4">
        <v>21.1218</v>
      </c>
      <c r="G2346" s="4">
        <v>7.5827</v>
      </c>
      <c r="H2346" s="4">
        <v>8.4688999999999997</v>
      </c>
      <c r="I2346" s="4">
        <v>9.4295000000000009</v>
      </c>
      <c r="J2346" s="4">
        <v>58.786999999999999</v>
      </c>
      <c r="K2346" s="4">
        <v>137.89840000000001</v>
      </c>
      <c r="L2346" s="4">
        <v>146.01560000000001</v>
      </c>
      <c r="M2346" s="4">
        <v>137.375</v>
      </c>
      <c r="N2346" s="4">
        <v>2.4693000000000001</v>
      </c>
      <c r="O2346" s="4">
        <v>1.6332</v>
      </c>
      <c r="P2346" s="4">
        <v>1.7256</v>
      </c>
      <c r="Q2346" s="4">
        <v>1.8089999999999999</v>
      </c>
    </row>
    <row r="2347" spans="1:17" ht="15" customHeight="1" x14ac:dyDescent="0.2">
      <c r="A2347" s="3">
        <v>45545</v>
      </c>
      <c r="B2347" s="4">
        <v>34.9</v>
      </c>
      <c r="C2347" s="4">
        <v>-1.4</v>
      </c>
      <c r="D2347" s="4">
        <v>0.6</v>
      </c>
      <c r="E2347" s="4">
        <v>4.3</v>
      </c>
      <c r="F2347" s="4">
        <v>21.1219</v>
      </c>
      <c r="G2347" s="4">
        <v>7.5839999999999996</v>
      </c>
      <c r="H2347" s="4">
        <v>8.4697999999999993</v>
      </c>
      <c r="I2347" s="4">
        <v>9.4298000000000002</v>
      </c>
      <c r="J2347" s="4">
        <v>58.625999999999998</v>
      </c>
      <c r="K2347" s="4">
        <v>137.77340000000001</v>
      </c>
      <c r="L2347" s="4">
        <v>145.875</v>
      </c>
      <c r="M2347" s="4">
        <v>137.21879999999999</v>
      </c>
      <c r="N2347" s="4">
        <v>2.4817999999999998</v>
      </c>
      <c r="O2347" s="4">
        <v>1.6459999999999999</v>
      </c>
      <c r="P2347" s="4">
        <v>1.7377</v>
      </c>
      <c r="Q2347" s="4">
        <v>1.8213999999999999</v>
      </c>
    </row>
    <row r="2348" spans="1:17" ht="15" customHeight="1" x14ac:dyDescent="0.2">
      <c r="A2348" s="3">
        <v>45546</v>
      </c>
      <c r="B2348" s="4">
        <v>34.1</v>
      </c>
      <c r="C2348" s="4">
        <v>-3.3</v>
      </c>
      <c r="D2348" s="4">
        <v>-0.9</v>
      </c>
      <c r="E2348" s="4">
        <v>2.2999999999999998</v>
      </c>
      <c r="F2348" s="4">
        <v>21.125</v>
      </c>
      <c r="G2348" s="4">
        <v>7.5884999999999998</v>
      </c>
      <c r="H2348" s="4">
        <v>8.4742999999999995</v>
      </c>
      <c r="I2348" s="4">
        <v>9.4356000000000009</v>
      </c>
      <c r="J2348" s="4">
        <v>58.652999999999999</v>
      </c>
      <c r="K2348" s="4">
        <v>137.9453</v>
      </c>
      <c r="L2348" s="4">
        <v>146.03129999999999</v>
      </c>
      <c r="M2348" s="4">
        <v>137.4375</v>
      </c>
      <c r="N2348" s="4">
        <v>2.4794</v>
      </c>
      <c r="O2348" s="4">
        <v>1.6306</v>
      </c>
      <c r="P2348" s="4">
        <v>1.726</v>
      </c>
      <c r="Q2348" s="4">
        <v>1.8052999999999999</v>
      </c>
    </row>
    <row r="2349" spans="1:17" ht="15" customHeight="1" x14ac:dyDescent="0.2">
      <c r="A2349" s="3">
        <v>45547</v>
      </c>
      <c r="B2349" s="4">
        <v>34.799999999999997</v>
      </c>
      <c r="C2349" s="4">
        <v>-3</v>
      </c>
      <c r="D2349" s="4">
        <v>-1</v>
      </c>
      <c r="E2349" s="4">
        <v>1.8</v>
      </c>
      <c r="F2349" s="4">
        <v>21.128699999999998</v>
      </c>
      <c r="G2349" s="4">
        <v>7.5963000000000003</v>
      </c>
      <c r="H2349" s="4">
        <v>8.4821000000000009</v>
      </c>
      <c r="I2349" s="4">
        <v>9.4438999999999993</v>
      </c>
      <c r="J2349" s="4">
        <v>58.378999999999998</v>
      </c>
      <c r="K2349" s="4">
        <v>137.9453</v>
      </c>
      <c r="L2349" s="4">
        <v>146.03129999999999</v>
      </c>
      <c r="M2349" s="4">
        <v>137.46879999999999</v>
      </c>
      <c r="N2349" s="4">
        <v>2.5003000000000002</v>
      </c>
      <c r="O2349" s="4">
        <v>1.6335</v>
      </c>
      <c r="P2349" s="4">
        <v>1.7284999999999999</v>
      </c>
      <c r="Q2349" s="4">
        <v>1.8046</v>
      </c>
    </row>
    <row r="2350" spans="1:17" ht="15" customHeight="1" x14ac:dyDescent="0.2">
      <c r="A2350" s="3">
        <v>45548</v>
      </c>
      <c r="B2350" s="4">
        <v>35.200000000000003</v>
      </c>
      <c r="C2350" s="4">
        <v>-1.6</v>
      </c>
      <c r="D2350" s="4">
        <v>0.8</v>
      </c>
      <c r="E2350" s="4">
        <v>3.1</v>
      </c>
      <c r="F2350" s="4">
        <v>21.135400000000001</v>
      </c>
      <c r="G2350" s="4">
        <v>7.5987999999999998</v>
      </c>
      <c r="H2350" s="4">
        <v>8.4847000000000001</v>
      </c>
      <c r="I2350" s="4">
        <v>9.4474</v>
      </c>
      <c r="J2350" s="4">
        <v>58.619</v>
      </c>
      <c r="K2350" s="4">
        <v>137.9375</v>
      </c>
      <c r="L2350" s="4">
        <v>146.03129999999999</v>
      </c>
      <c r="M2350" s="4">
        <v>137.53129999999999</v>
      </c>
      <c r="N2350" s="4">
        <v>2.4807000000000001</v>
      </c>
      <c r="O2350" s="4">
        <v>1.6352</v>
      </c>
      <c r="P2350" s="4">
        <v>1.7293000000000001</v>
      </c>
      <c r="Q2350" s="4">
        <v>1.8005</v>
      </c>
    </row>
    <row r="2351" spans="1:17" ht="15" customHeight="1" x14ac:dyDescent="0.2">
      <c r="A2351" s="3">
        <v>45551</v>
      </c>
      <c r="B2351" s="4">
        <v>33</v>
      </c>
      <c r="C2351" s="4">
        <v>-3.4</v>
      </c>
      <c r="D2351" s="4">
        <v>-0.9</v>
      </c>
      <c r="E2351" s="4">
        <v>1.3</v>
      </c>
      <c r="F2351" s="4">
        <v>21.1355</v>
      </c>
      <c r="G2351" s="4">
        <v>7.5979999999999999</v>
      </c>
      <c r="H2351" s="4">
        <v>8.4826999999999995</v>
      </c>
      <c r="I2351" s="4">
        <v>9.4450000000000003</v>
      </c>
      <c r="J2351" s="4">
        <v>58.457999999999998</v>
      </c>
      <c r="K2351" s="4">
        <v>137.625</v>
      </c>
      <c r="L2351" s="4">
        <v>145.67189999999999</v>
      </c>
      <c r="M2351" s="4">
        <v>137.1875</v>
      </c>
      <c r="N2351" s="4">
        <v>2.4933000000000001</v>
      </c>
      <c r="O2351" s="4">
        <v>1.6658999999999999</v>
      </c>
      <c r="P2351" s="4">
        <v>1.7591000000000001</v>
      </c>
      <c r="Q2351" s="4">
        <v>1.8271999999999999</v>
      </c>
    </row>
    <row r="2352" spans="1:17" ht="15" customHeight="1" x14ac:dyDescent="0.2">
      <c r="A2352" s="3">
        <v>45552</v>
      </c>
      <c r="B2352" s="4">
        <v>32.9</v>
      </c>
      <c r="C2352" s="4">
        <v>-3.5</v>
      </c>
      <c r="D2352" s="4">
        <v>-0.8</v>
      </c>
      <c r="E2352" s="4">
        <v>1.4</v>
      </c>
      <c r="F2352" s="4">
        <v>21.152899999999999</v>
      </c>
      <c r="G2352" s="4">
        <v>7.6078999999999999</v>
      </c>
      <c r="H2352" s="4">
        <v>8.4951000000000008</v>
      </c>
      <c r="I2352" s="4">
        <v>9.4597999999999995</v>
      </c>
      <c r="J2352" s="4">
        <v>59.343000000000004</v>
      </c>
      <c r="K2352" s="4">
        <v>138.28909999999999</v>
      </c>
      <c r="L2352" s="4">
        <v>146.45310000000001</v>
      </c>
      <c r="M2352" s="4">
        <v>138.01560000000001</v>
      </c>
      <c r="N2352" s="4">
        <v>2.4228999999999998</v>
      </c>
      <c r="O2352" s="4">
        <v>1.6037999999999999</v>
      </c>
      <c r="P2352" s="4">
        <v>1.6972</v>
      </c>
      <c r="Q2352" s="4">
        <v>1.7648999999999999</v>
      </c>
    </row>
    <row r="2353" spans="1:17" ht="15" customHeight="1" x14ac:dyDescent="0.2">
      <c r="A2353" s="3">
        <v>45553</v>
      </c>
      <c r="B2353" s="4">
        <v>33.9</v>
      </c>
      <c r="C2353" s="4">
        <v>-2.9</v>
      </c>
      <c r="D2353" s="4">
        <v>0</v>
      </c>
      <c r="E2353" s="4">
        <v>2.2999999999999998</v>
      </c>
      <c r="F2353" s="4">
        <v>21.1541</v>
      </c>
      <c r="G2353" s="4">
        <v>7.6097000000000001</v>
      </c>
      <c r="H2353" s="4">
        <v>8.4967000000000006</v>
      </c>
      <c r="I2353" s="4">
        <v>9.4610000000000003</v>
      </c>
      <c r="J2353" s="4">
        <v>59.250999999999998</v>
      </c>
      <c r="K2353" s="4">
        <v>138.21879999999999</v>
      </c>
      <c r="L2353" s="4">
        <v>146.375</v>
      </c>
      <c r="M2353" s="4">
        <v>137.92189999999999</v>
      </c>
      <c r="N2353" s="4">
        <v>2.4298000000000002</v>
      </c>
      <c r="O2353" s="4">
        <v>1.6113999999999999</v>
      </c>
      <c r="P2353" s="4">
        <v>1.7042999999999999</v>
      </c>
      <c r="Q2353" s="4">
        <v>1.7725</v>
      </c>
    </row>
    <row r="2354" spans="1:17" ht="15" customHeight="1" x14ac:dyDescent="0.2">
      <c r="A2354" s="3">
        <v>45554</v>
      </c>
      <c r="B2354" s="4">
        <v>30.3</v>
      </c>
      <c r="C2354" s="4">
        <v>-4.7</v>
      </c>
      <c r="D2354" s="4">
        <v>-1.7</v>
      </c>
      <c r="E2354" s="4">
        <v>0.5</v>
      </c>
      <c r="F2354" s="4">
        <v>21.182700000000001</v>
      </c>
      <c r="G2354" s="4">
        <v>7.6260000000000003</v>
      </c>
      <c r="H2354" s="4">
        <v>8.5160999999999998</v>
      </c>
      <c r="I2354" s="4">
        <v>9.4835999999999991</v>
      </c>
      <c r="J2354" s="4">
        <v>60.502000000000002</v>
      </c>
      <c r="K2354" s="4">
        <v>139</v>
      </c>
      <c r="L2354" s="4">
        <v>147.3125</v>
      </c>
      <c r="M2354" s="4">
        <v>138.9375</v>
      </c>
      <c r="N2354" s="4">
        <v>2.3313999999999999</v>
      </c>
      <c r="O2354" s="4">
        <v>1.5406</v>
      </c>
      <c r="P2354" s="4">
        <v>1.6319999999999999</v>
      </c>
      <c r="Q2354" s="4">
        <v>1.6977</v>
      </c>
    </row>
    <row r="2355" spans="1:17" ht="15" customHeight="1" x14ac:dyDescent="0.2">
      <c r="A2355" s="3">
        <v>45555</v>
      </c>
      <c r="B2355" s="4">
        <v>28.9</v>
      </c>
      <c r="C2355" s="4">
        <v>-3.4</v>
      </c>
      <c r="D2355" s="4">
        <v>-0.6</v>
      </c>
      <c r="E2355" s="4">
        <v>1.5</v>
      </c>
      <c r="F2355" s="4">
        <v>21.205400000000001</v>
      </c>
      <c r="G2355" s="4">
        <v>7.6360000000000001</v>
      </c>
      <c r="H2355" s="4">
        <v>8.5290999999999997</v>
      </c>
      <c r="I2355" s="4">
        <v>9.4992999999999999</v>
      </c>
      <c r="J2355" s="4">
        <v>61.75</v>
      </c>
      <c r="K2355" s="4">
        <v>139.6875</v>
      </c>
      <c r="L2355" s="4">
        <v>148.15629999999999</v>
      </c>
      <c r="M2355" s="4">
        <v>139.84379999999999</v>
      </c>
      <c r="N2355" s="4">
        <v>2.2355999999999998</v>
      </c>
      <c r="O2355" s="4">
        <v>1.4771000000000001</v>
      </c>
      <c r="P2355" s="4">
        <v>1.5660000000000001</v>
      </c>
      <c r="Q2355" s="4">
        <v>1.6306</v>
      </c>
    </row>
    <row r="2356" spans="1:17" ht="15" customHeight="1" x14ac:dyDescent="0.2">
      <c r="A2356" s="3">
        <v>45558</v>
      </c>
      <c r="B2356" s="4">
        <v>27.9</v>
      </c>
      <c r="C2356" s="4">
        <v>-3.9</v>
      </c>
      <c r="D2356" s="4">
        <v>-1.1000000000000001</v>
      </c>
      <c r="E2356" s="4">
        <v>1.1000000000000001</v>
      </c>
      <c r="F2356" s="4">
        <v>21.209599999999998</v>
      </c>
      <c r="G2356" s="4">
        <v>7.6388999999999996</v>
      </c>
      <c r="H2356" s="4">
        <v>8.5320999999999998</v>
      </c>
      <c r="I2356" s="4">
        <v>9.5021000000000004</v>
      </c>
      <c r="J2356" s="4">
        <v>61.838999999999999</v>
      </c>
      <c r="K2356" s="4">
        <v>139.71090000000001</v>
      </c>
      <c r="L2356" s="4">
        <v>148.1875</v>
      </c>
      <c r="M2356" s="4">
        <v>139.85939999999999</v>
      </c>
      <c r="N2356" s="4">
        <v>2.2286999999999999</v>
      </c>
      <c r="O2356" s="4">
        <v>1.4759</v>
      </c>
      <c r="P2356" s="4">
        <v>1.5644</v>
      </c>
      <c r="Q2356" s="4">
        <v>1.6301000000000001</v>
      </c>
    </row>
    <row r="2357" spans="1:17" ht="15" customHeight="1" x14ac:dyDescent="0.2">
      <c r="A2357" s="3">
        <v>45559</v>
      </c>
      <c r="B2357" s="4">
        <v>30.9</v>
      </c>
      <c r="C2357" s="4">
        <v>-2.5</v>
      </c>
      <c r="D2357" s="4">
        <v>0.7</v>
      </c>
      <c r="E2357" s="4">
        <v>3.1</v>
      </c>
      <c r="F2357" s="4">
        <v>21.197299999999998</v>
      </c>
      <c r="G2357" s="4">
        <v>7.6334999999999997</v>
      </c>
      <c r="H2357" s="4">
        <v>8.5236999999999998</v>
      </c>
      <c r="I2357" s="4">
        <v>9.4908999999999999</v>
      </c>
      <c r="J2357" s="4">
        <v>60.893999999999998</v>
      </c>
      <c r="K2357" s="4">
        <v>138.96879999999999</v>
      </c>
      <c r="L2357" s="4">
        <v>147.29689999999999</v>
      </c>
      <c r="M2357" s="4">
        <v>138.90629999999999</v>
      </c>
      <c r="N2357" s="4">
        <v>2.3003</v>
      </c>
      <c r="O2357" s="4">
        <v>1.5465</v>
      </c>
      <c r="P2357" s="4">
        <v>1.6357999999999999</v>
      </c>
      <c r="Q2357" s="4">
        <v>1.7018</v>
      </c>
    </row>
    <row r="2358" spans="1:17" ht="15" customHeight="1" x14ac:dyDescent="0.2">
      <c r="A2358" s="3">
        <v>45560</v>
      </c>
      <c r="B2358" s="4">
        <v>30.9</v>
      </c>
      <c r="C2358" s="4">
        <v>-2.4</v>
      </c>
      <c r="D2358" s="4">
        <v>0.8</v>
      </c>
      <c r="E2358" s="4">
        <v>3.1</v>
      </c>
      <c r="F2358" s="4">
        <v>21.2</v>
      </c>
      <c r="G2358" s="4">
        <v>7.6360999999999999</v>
      </c>
      <c r="H2358" s="4">
        <v>8.5263000000000009</v>
      </c>
      <c r="I2358" s="4">
        <v>9.4934999999999992</v>
      </c>
      <c r="J2358" s="4">
        <v>60.893999999999998</v>
      </c>
      <c r="K2358" s="4">
        <v>138.96879999999999</v>
      </c>
      <c r="L2358" s="4">
        <v>147.29689999999999</v>
      </c>
      <c r="M2358" s="4">
        <v>138.90629999999999</v>
      </c>
      <c r="N2358" s="4">
        <v>2.3001</v>
      </c>
      <c r="O2358" s="4">
        <v>1.5474000000000001</v>
      </c>
      <c r="P2358" s="4">
        <v>1.6366000000000001</v>
      </c>
      <c r="Q2358" s="4">
        <v>1.7023999999999999</v>
      </c>
    </row>
    <row r="2359" spans="1:17" ht="15" customHeight="1" x14ac:dyDescent="0.2">
      <c r="A2359" s="3">
        <v>45561</v>
      </c>
      <c r="B2359" s="4">
        <v>29.5</v>
      </c>
      <c r="C2359" s="4">
        <v>-3.6</v>
      </c>
      <c r="D2359" s="4">
        <v>-0.5</v>
      </c>
      <c r="E2359" s="4">
        <v>1.7</v>
      </c>
      <c r="F2359" s="4">
        <v>21.218399999999999</v>
      </c>
      <c r="G2359" s="4">
        <v>7.6486000000000001</v>
      </c>
      <c r="H2359" s="4">
        <v>8.5410000000000004</v>
      </c>
      <c r="I2359" s="4">
        <v>9.5099</v>
      </c>
      <c r="J2359" s="4">
        <v>61.529000000000003</v>
      </c>
      <c r="K2359" s="4">
        <v>139.40629999999999</v>
      </c>
      <c r="L2359" s="4">
        <v>147.84379999999999</v>
      </c>
      <c r="M2359" s="4">
        <v>139.5</v>
      </c>
      <c r="N2359" s="4">
        <v>2.2509000000000001</v>
      </c>
      <c r="O2359" s="4">
        <v>1.5094000000000001</v>
      </c>
      <c r="P2359" s="4">
        <v>1.5959000000000001</v>
      </c>
      <c r="Q2359" s="4">
        <v>1.6597999999999999</v>
      </c>
    </row>
    <row r="2360" spans="1:17" ht="15" customHeight="1" x14ac:dyDescent="0.2">
      <c r="A2360" s="3">
        <v>45562</v>
      </c>
      <c r="B2360" s="4">
        <v>29.4</v>
      </c>
      <c r="C2360" s="4">
        <v>-2.6</v>
      </c>
      <c r="D2360" s="4">
        <v>0.7</v>
      </c>
      <c r="E2360" s="4">
        <v>3.2</v>
      </c>
      <c r="F2360" s="4">
        <v>21.2211</v>
      </c>
      <c r="G2360" s="4">
        <v>7.6502999999999997</v>
      </c>
      <c r="H2360" s="4">
        <v>8.5416000000000007</v>
      </c>
      <c r="I2360" s="4">
        <v>9.5100999999999996</v>
      </c>
      <c r="J2360" s="4">
        <v>61.531999999999996</v>
      </c>
      <c r="K2360" s="4">
        <v>139.3203</v>
      </c>
      <c r="L2360" s="4">
        <v>147.71879999999999</v>
      </c>
      <c r="M2360" s="4">
        <v>139.32810000000001</v>
      </c>
      <c r="N2360" s="4">
        <v>2.2503000000000002</v>
      </c>
      <c r="O2360" s="4">
        <v>1.5184</v>
      </c>
      <c r="P2360" s="4">
        <v>1.6066</v>
      </c>
      <c r="Q2360" s="4">
        <v>1.6732</v>
      </c>
    </row>
    <row r="2361" spans="1:17" ht="15" customHeight="1" x14ac:dyDescent="0.2">
      <c r="A2361" s="3">
        <v>45565</v>
      </c>
      <c r="B2361" s="4">
        <v>29.9</v>
      </c>
      <c r="C2361" s="4">
        <v>-3.8</v>
      </c>
      <c r="D2361" s="4">
        <v>-0.3</v>
      </c>
      <c r="E2361" s="4">
        <v>2.2000000000000002</v>
      </c>
      <c r="F2361" s="4">
        <v>21.2224</v>
      </c>
      <c r="G2361" s="4">
        <v>7.6542000000000003</v>
      </c>
      <c r="H2361" s="4">
        <v>8.5457999999999998</v>
      </c>
      <c r="I2361" s="4">
        <v>9.5142000000000007</v>
      </c>
      <c r="J2361" s="4">
        <v>61.436</v>
      </c>
      <c r="K2361" s="4">
        <v>139.4375</v>
      </c>
      <c r="L2361" s="4">
        <v>147.82810000000001</v>
      </c>
      <c r="M2361" s="4">
        <v>139.4375</v>
      </c>
      <c r="N2361" s="4">
        <v>2.2572000000000001</v>
      </c>
      <c r="O2361" s="4">
        <v>1.5084</v>
      </c>
      <c r="P2361" s="4">
        <v>1.5988</v>
      </c>
      <c r="Q2361" s="4">
        <v>1.6656</v>
      </c>
    </row>
    <row r="2362" spans="1:17" ht="15" customHeight="1" x14ac:dyDescent="0.2">
      <c r="A2362" s="3">
        <v>45566</v>
      </c>
      <c r="B2362" s="4">
        <v>29.1</v>
      </c>
      <c r="C2362" s="4">
        <v>-4.2</v>
      </c>
      <c r="D2362" s="4">
        <v>-0.4</v>
      </c>
      <c r="E2362" s="4">
        <v>2.1</v>
      </c>
      <c r="F2362" s="4">
        <v>21.229099999999999</v>
      </c>
      <c r="G2362" s="4">
        <v>7.6577999999999999</v>
      </c>
      <c r="H2362" s="4">
        <v>8.5493000000000006</v>
      </c>
      <c r="I2362" s="4">
        <v>9.5182000000000002</v>
      </c>
      <c r="J2362" s="4">
        <v>61.69</v>
      </c>
      <c r="K2362" s="4">
        <v>139.53129999999999</v>
      </c>
      <c r="L2362" s="4">
        <v>147.90629999999999</v>
      </c>
      <c r="M2362" s="4">
        <v>139.53129999999999</v>
      </c>
      <c r="N2362" s="4">
        <v>2.2376999999999998</v>
      </c>
      <c r="O2362" s="4">
        <v>1.5005999999999999</v>
      </c>
      <c r="P2362" s="4">
        <v>1.5934999999999999</v>
      </c>
      <c r="Q2362" s="4">
        <v>1.6592</v>
      </c>
    </row>
    <row r="2363" spans="1:17" ht="15" customHeight="1" x14ac:dyDescent="0.2">
      <c r="A2363" s="3">
        <v>45567</v>
      </c>
      <c r="B2363" s="4">
        <v>28.3</v>
      </c>
      <c r="C2363" s="4">
        <v>-4.0999999999999996</v>
      </c>
      <c r="D2363" s="4">
        <v>-0.6</v>
      </c>
      <c r="E2363" s="4">
        <v>1.9</v>
      </c>
      <c r="F2363" s="4">
        <v>21.2179</v>
      </c>
      <c r="G2363" s="4">
        <v>7.6525999999999996</v>
      </c>
      <c r="H2363" s="4">
        <v>8.5419</v>
      </c>
      <c r="I2363" s="4">
        <v>9.5081000000000007</v>
      </c>
      <c r="J2363" s="4">
        <v>60.811999999999998</v>
      </c>
      <c r="K2363" s="4">
        <v>138.8125</v>
      </c>
      <c r="L2363" s="4">
        <v>147.09379999999999</v>
      </c>
      <c r="M2363" s="4">
        <v>138.65629999999999</v>
      </c>
      <c r="N2363" s="4">
        <v>2.3041</v>
      </c>
      <c r="O2363" s="4">
        <v>1.569</v>
      </c>
      <c r="P2363" s="4">
        <v>1.6587000000000001</v>
      </c>
      <c r="Q2363" s="4">
        <v>1.7252000000000001</v>
      </c>
    </row>
    <row r="2364" spans="1:17" ht="15" customHeight="1" x14ac:dyDescent="0.2">
      <c r="A2364" s="3">
        <v>45568</v>
      </c>
      <c r="B2364" s="4">
        <v>29</v>
      </c>
      <c r="C2364" s="4">
        <v>-3.2</v>
      </c>
      <c r="D2364" s="4">
        <v>-0.1</v>
      </c>
      <c r="E2364" s="4">
        <v>2.2999999999999998</v>
      </c>
      <c r="F2364" s="4">
        <v>21.2334</v>
      </c>
      <c r="G2364" s="4">
        <v>7.6669</v>
      </c>
      <c r="H2364" s="4">
        <v>8.5579000000000001</v>
      </c>
      <c r="I2364" s="4">
        <v>9.5259</v>
      </c>
      <c r="J2364" s="4">
        <v>61.265999999999998</v>
      </c>
      <c r="K2364" s="4">
        <v>139.40629999999999</v>
      </c>
      <c r="L2364" s="4">
        <v>147.76560000000001</v>
      </c>
      <c r="M2364" s="4">
        <v>139.34379999999999</v>
      </c>
      <c r="N2364" s="4">
        <v>2.2688000000000001</v>
      </c>
      <c r="O2364" s="4">
        <v>1.5163</v>
      </c>
      <c r="P2364" s="4">
        <v>1.6081000000000001</v>
      </c>
      <c r="Q2364" s="4">
        <v>1.6755</v>
      </c>
    </row>
    <row r="2365" spans="1:17" ht="15" customHeight="1" x14ac:dyDescent="0.2">
      <c r="A2365" s="3">
        <v>45569</v>
      </c>
      <c r="B2365" s="4">
        <v>28.5</v>
      </c>
      <c r="C2365" s="4">
        <v>-2.9</v>
      </c>
      <c r="D2365" s="4">
        <v>0.1</v>
      </c>
      <c r="E2365" s="4">
        <v>2.4</v>
      </c>
      <c r="F2365" s="4">
        <v>21.241099999999999</v>
      </c>
      <c r="G2365" s="4">
        <v>7.6711999999999998</v>
      </c>
      <c r="H2365" s="4">
        <v>8.5630000000000006</v>
      </c>
      <c r="I2365" s="4">
        <v>9.5319000000000003</v>
      </c>
      <c r="J2365" s="4">
        <v>61.579000000000001</v>
      </c>
      <c r="K2365" s="4">
        <v>139.5703</v>
      </c>
      <c r="L2365" s="4">
        <v>147.96879999999999</v>
      </c>
      <c r="M2365" s="4">
        <v>139.57810000000001</v>
      </c>
      <c r="N2365" s="4">
        <v>2.2446000000000002</v>
      </c>
      <c r="O2365" s="4">
        <v>1.5019</v>
      </c>
      <c r="P2365" s="4">
        <v>1.5929</v>
      </c>
      <c r="Q2365" s="4">
        <v>1.6586000000000001</v>
      </c>
    </row>
    <row r="2366" spans="1:17" ht="15" customHeight="1" x14ac:dyDescent="0.2">
      <c r="A2366" s="3">
        <v>45572</v>
      </c>
      <c r="B2366" s="4">
        <v>25.9</v>
      </c>
      <c r="C2366" s="4">
        <v>-4</v>
      </c>
      <c r="D2366" s="4">
        <v>-0.7</v>
      </c>
      <c r="E2366" s="4">
        <v>1.3</v>
      </c>
      <c r="F2366" s="4">
        <v>21.250599999999999</v>
      </c>
      <c r="G2366" s="4">
        <v>7.6757999999999997</v>
      </c>
      <c r="H2366" s="4">
        <v>8.5678999999999998</v>
      </c>
      <c r="I2366" s="4">
        <v>9.5378000000000007</v>
      </c>
      <c r="J2366" s="4">
        <v>62.006999999999998</v>
      </c>
      <c r="K2366" s="4">
        <v>139.75</v>
      </c>
      <c r="L2366" s="4">
        <v>148.15629999999999</v>
      </c>
      <c r="M2366" s="4">
        <v>139.8125</v>
      </c>
      <c r="N2366" s="4">
        <v>2.2121</v>
      </c>
      <c r="O2366" s="4">
        <v>1.4862</v>
      </c>
      <c r="P2366" s="4">
        <v>1.579</v>
      </c>
      <c r="Q2366" s="4">
        <v>1.6417999999999999</v>
      </c>
    </row>
    <row r="2367" spans="1:17" ht="15" customHeight="1" x14ac:dyDescent="0.2">
      <c r="A2367" s="3">
        <v>45573</v>
      </c>
      <c r="B2367" s="4">
        <v>28.3</v>
      </c>
      <c r="C2367" s="4">
        <v>-2.7</v>
      </c>
      <c r="D2367" s="4">
        <v>0.6</v>
      </c>
      <c r="E2367" s="4">
        <v>3</v>
      </c>
      <c r="F2367" s="4">
        <v>21.249600000000001</v>
      </c>
      <c r="G2367" s="4">
        <v>7.6784999999999997</v>
      </c>
      <c r="H2367" s="4">
        <v>8.5707000000000004</v>
      </c>
      <c r="I2367" s="4">
        <v>9.5395000000000003</v>
      </c>
      <c r="J2367" s="4">
        <v>61.77</v>
      </c>
      <c r="K2367" s="4">
        <v>139.7578</v>
      </c>
      <c r="L2367" s="4">
        <v>148.17189999999999</v>
      </c>
      <c r="M2367" s="4">
        <v>139.75</v>
      </c>
      <c r="N2367" s="4">
        <v>2.2296999999999998</v>
      </c>
      <c r="O2367" s="4">
        <v>1.4863999999999999</v>
      </c>
      <c r="P2367" s="4">
        <v>1.5786</v>
      </c>
      <c r="Q2367" s="4">
        <v>1.647</v>
      </c>
    </row>
    <row r="2368" spans="1:17" ht="15" customHeight="1" x14ac:dyDescent="0.2">
      <c r="A2368" s="3">
        <v>45574</v>
      </c>
      <c r="B2368" s="4">
        <v>28.8</v>
      </c>
      <c r="C2368" s="4">
        <v>-3.1</v>
      </c>
      <c r="D2368" s="4">
        <v>0.2</v>
      </c>
      <c r="E2368" s="4">
        <v>3.3</v>
      </c>
      <c r="F2368" s="4">
        <v>21.241199999999999</v>
      </c>
      <c r="G2368" s="4">
        <v>7.6769999999999996</v>
      </c>
      <c r="H2368" s="4">
        <v>8.5675000000000008</v>
      </c>
      <c r="I2368" s="4">
        <v>9.5335999999999999</v>
      </c>
      <c r="J2368" s="4">
        <v>61.073</v>
      </c>
      <c r="K2368" s="4">
        <v>139.375</v>
      </c>
      <c r="L2368" s="4">
        <v>147.70310000000001</v>
      </c>
      <c r="M2368" s="4">
        <v>139.15629999999999</v>
      </c>
      <c r="N2368" s="4">
        <v>2.2820999999999998</v>
      </c>
      <c r="O2368" s="4">
        <v>1.5230999999999999</v>
      </c>
      <c r="P2368" s="4">
        <v>1.6164000000000001</v>
      </c>
      <c r="Q2368" s="4">
        <v>1.6918</v>
      </c>
    </row>
    <row r="2369" spans="1:17" ht="15" customHeight="1" x14ac:dyDescent="0.2">
      <c r="A2369" s="3">
        <v>45575</v>
      </c>
      <c r="B2369" s="4">
        <v>28.4</v>
      </c>
      <c r="C2369" s="4">
        <v>-2.9</v>
      </c>
      <c r="D2369" s="4">
        <v>0</v>
      </c>
      <c r="E2369" s="4">
        <v>3.1</v>
      </c>
      <c r="F2369" s="4">
        <v>21.257100000000001</v>
      </c>
      <c r="G2369" s="4">
        <v>7.6901999999999999</v>
      </c>
      <c r="H2369" s="4">
        <v>8.5824999999999996</v>
      </c>
      <c r="I2369" s="4">
        <v>9.5502000000000002</v>
      </c>
      <c r="J2369" s="4">
        <v>61.555999999999997</v>
      </c>
      <c r="K2369" s="4">
        <v>139.875</v>
      </c>
      <c r="L2369" s="4">
        <v>148.29689999999999</v>
      </c>
      <c r="M2369" s="4">
        <v>139.76560000000001</v>
      </c>
      <c r="N2369" s="4">
        <v>2.2446000000000002</v>
      </c>
      <c r="O2369" s="4">
        <v>1.4795</v>
      </c>
      <c r="P2369" s="4">
        <v>1.5722</v>
      </c>
      <c r="Q2369" s="4">
        <v>1.6482000000000001</v>
      </c>
    </row>
    <row r="2370" spans="1:17" ht="15" customHeight="1" x14ac:dyDescent="0.2">
      <c r="A2370" s="3">
        <v>45576</v>
      </c>
      <c r="B2370" s="4">
        <v>26.6</v>
      </c>
      <c r="C2370" s="4">
        <v>-4</v>
      </c>
      <c r="D2370" s="4">
        <v>-0.7</v>
      </c>
      <c r="E2370" s="4">
        <v>2.8</v>
      </c>
      <c r="F2370" s="4">
        <v>21.259699999999999</v>
      </c>
      <c r="G2370" s="4">
        <v>7.6910999999999996</v>
      </c>
      <c r="H2370" s="4">
        <v>8.5825999999999993</v>
      </c>
      <c r="I2370" s="4">
        <v>9.5489999999999995</v>
      </c>
      <c r="J2370" s="4">
        <v>61.545999999999999</v>
      </c>
      <c r="K2370" s="4">
        <v>139.71879999999999</v>
      </c>
      <c r="L2370" s="4">
        <v>148.09379999999999</v>
      </c>
      <c r="M2370" s="4">
        <v>139.5</v>
      </c>
      <c r="N2370" s="4">
        <v>2.2450999999999999</v>
      </c>
      <c r="O2370" s="4">
        <v>1.4950000000000001</v>
      </c>
      <c r="P2370" s="4">
        <v>1.589</v>
      </c>
      <c r="Q2370" s="4">
        <v>1.6686000000000001</v>
      </c>
    </row>
    <row r="2371" spans="1:17" ht="15" customHeight="1" x14ac:dyDescent="0.2">
      <c r="A2371" s="3">
        <v>45579</v>
      </c>
      <c r="B2371" s="4">
        <v>28</v>
      </c>
      <c r="C2371" s="4">
        <v>-2.7</v>
      </c>
      <c r="D2371" s="4">
        <v>0.3</v>
      </c>
      <c r="E2371" s="4">
        <v>3.7</v>
      </c>
      <c r="F2371" s="4">
        <v>21.255199999999999</v>
      </c>
      <c r="G2371" s="4">
        <v>7.6905000000000001</v>
      </c>
      <c r="H2371" s="4">
        <v>8.5814000000000004</v>
      </c>
      <c r="I2371" s="4">
        <v>9.5467999999999993</v>
      </c>
      <c r="J2371" s="4">
        <v>61.094000000000001</v>
      </c>
      <c r="K2371" s="4">
        <v>139.42189999999999</v>
      </c>
      <c r="L2371" s="4">
        <v>147.78129999999999</v>
      </c>
      <c r="M2371" s="4">
        <v>139.17189999999999</v>
      </c>
      <c r="N2371" s="4">
        <v>2.2791000000000001</v>
      </c>
      <c r="O2371" s="4">
        <v>1.5236000000000001</v>
      </c>
      <c r="P2371" s="4">
        <v>1.6145</v>
      </c>
      <c r="Q2371" s="4">
        <v>1.6936</v>
      </c>
    </row>
    <row r="2372" spans="1:17" ht="15" customHeight="1" x14ac:dyDescent="0.2">
      <c r="A2372" s="3">
        <v>45580</v>
      </c>
      <c r="B2372" s="4">
        <v>28.4</v>
      </c>
      <c r="C2372" s="4">
        <v>-1.6</v>
      </c>
      <c r="D2372" s="4">
        <v>1.2</v>
      </c>
      <c r="E2372" s="4">
        <v>4.5999999999999996</v>
      </c>
      <c r="F2372" s="4">
        <v>21.261700000000001</v>
      </c>
      <c r="G2372" s="4">
        <v>7.6948999999999996</v>
      </c>
      <c r="H2372" s="4">
        <v>8.5862999999999996</v>
      </c>
      <c r="I2372" s="4">
        <v>9.5524000000000004</v>
      </c>
      <c r="J2372" s="4">
        <v>61.326999999999998</v>
      </c>
      <c r="K2372" s="4">
        <v>139.58590000000001</v>
      </c>
      <c r="L2372" s="4">
        <v>147.96879999999999</v>
      </c>
      <c r="M2372" s="4">
        <v>139.375</v>
      </c>
      <c r="N2372" s="4">
        <v>2.2612000000000001</v>
      </c>
      <c r="O2372" s="4">
        <v>1.5093000000000001</v>
      </c>
      <c r="P2372" s="4">
        <v>1.6006</v>
      </c>
      <c r="Q2372" s="4">
        <v>1.679</v>
      </c>
    </row>
    <row r="2373" spans="1:17" ht="15" customHeight="1" x14ac:dyDescent="0.2">
      <c r="A2373" s="3">
        <v>45581</v>
      </c>
      <c r="B2373" s="4">
        <v>26.6</v>
      </c>
      <c r="C2373" s="4">
        <v>-2.9</v>
      </c>
      <c r="D2373" s="4">
        <v>-0.1</v>
      </c>
      <c r="E2373" s="4">
        <v>3</v>
      </c>
      <c r="F2373" s="4">
        <v>21.278600000000001</v>
      </c>
      <c r="G2373" s="4">
        <v>7.7031999999999998</v>
      </c>
      <c r="H2373" s="4">
        <v>8.5968999999999998</v>
      </c>
      <c r="I2373" s="4">
        <v>9.5653000000000006</v>
      </c>
      <c r="J2373" s="4">
        <v>62.08</v>
      </c>
      <c r="K2373" s="4">
        <v>140.1172</v>
      </c>
      <c r="L2373" s="4">
        <v>148.625</v>
      </c>
      <c r="M2373" s="4">
        <v>140.09379999999999</v>
      </c>
      <c r="N2373" s="4">
        <v>2.2040999999999999</v>
      </c>
      <c r="O2373" s="4">
        <v>1.4610000000000001</v>
      </c>
      <c r="P2373" s="4">
        <v>1.5499000000000001</v>
      </c>
      <c r="Q2373" s="4">
        <v>1.6263000000000001</v>
      </c>
    </row>
    <row r="2374" spans="1:17" ht="15" customHeight="1" x14ac:dyDescent="0.2">
      <c r="A2374" s="3">
        <v>45582</v>
      </c>
      <c r="B2374" s="4">
        <v>25.7</v>
      </c>
      <c r="C2374" s="4">
        <v>-3.6</v>
      </c>
      <c r="D2374" s="4">
        <v>-0.8</v>
      </c>
      <c r="E2374" s="4">
        <v>2.2000000000000002</v>
      </c>
      <c r="F2374" s="4">
        <v>21.275600000000001</v>
      </c>
      <c r="G2374" s="4">
        <v>7.5439999999999996</v>
      </c>
      <c r="H2374" s="4">
        <v>8.4166000000000007</v>
      </c>
      <c r="I2374" s="4">
        <v>9.5642999999999994</v>
      </c>
      <c r="J2374" s="4">
        <v>61.51</v>
      </c>
      <c r="K2374" s="4">
        <v>139.6172</v>
      </c>
      <c r="L2374" s="4">
        <v>148.03129999999999</v>
      </c>
      <c r="M2374" s="4">
        <v>139.48439999999999</v>
      </c>
      <c r="N2374" s="4">
        <v>2.2461000000000002</v>
      </c>
      <c r="O2374" s="4">
        <v>1.5103</v>
      </c>
      <c r="P2374" s="4">
        <v>1.5991</v>
      </c>
      <c r="Q2374" s="4">
        <v>1.6732</v>
      </c>
    </row>
    <row r="2375" spans="1:17" ht="15" customHeight="1" x14ac:dyDescent="0.2">
      <c r="A2375" s="3">
        <v>45583</v>
      </c>
      <c r="B2375" s="4">
        <v>26.5</v>
      </c>
      <c r="C2375" s="4">
        <v>-2.9</v>
      </c>
      <c r="D2375" s="4">
        <v>-0.5</v>
      </c>
      <c r="E2375" s="4">
        <v>2.5</v>
      </c>
      <c r="F2375" s="4">
        <v>21.290900000000001</v>
      </c>
      <c r="G2375" s="4">
        <v>7.5538999999999996</v>
      </c>
      <c r="H2375" s="4">
        <v>8.4291999999999998</v>
      </c>
      <c r="I2375" s="4">
        <v>9.5784000000000002</v>
      </c>
      <c r="J2375" s="4">
        <v>62.171999999999997</v>
      </c>
      <c r="K2375" s="4">
        <v>140.25</v>
      </c>
      <c r="L2375" s="4">
        <v>148.79689999999999</v>
      </c>
      <c r="M2375" s="4">
        <v>140.28129999999999</v>
      </c>
      <c r="N2375" s="4">
        <v>2.1960999999999999</v>
      </c>
      <c r="O2375" s="4">
        <v>1.4527000000000001</v>
      </c>
      <c r="P2375" s="4">
        <v>1.54</v>
      </c>
      <c r="Q2375" s="4">
        <v>1.6148</v>
      </c>
    </row>
    <row r="2376" spans="1:17" ht="15" customHeight="1" x14ac:dyDescent="0.2">
      <c r="A2376" s="3">
        <v>45586</v>
      </c>
      <c r="B2376" s="4">
        <v>26.2</v>
      </c>
      <c r="C2376" s="4">
        <v>-2.8</v>
      </c>
      <c r="D2376" s="4">
        <v>-0.5</v>
      </c>
      <c r="E2376" s="4">
        <v>2.6</v>
      </c>
      <c r="F2376" s="4">
        <v>21.287500000000001</v>
      </c>
      <c r="G2376" s="4">
        <v>7.5519999999999996</v>
      </c>
      <c r="H2376" s="4">
        <v>8.4258000000000006</v>
      </c>
      <c r="I2376" s="4">
        <v>9.5739999999999998</v>
      </c>
      <c r="J2376" s="4">
        <v>61.774999999999999</v>
      </c>
      <c r="K2376" s="4">
        <v>139.85939999999999</v>
      </c>
      <c r="L2376" s="4">
        <v>148.34379999999999</v>
      </c>
      <c r="M2376" s="4">
        <v>139.79689999999999</v>
      </c>
      <c r="N2376" s="4">
        <v>2.2256999999999998</v>
      </c>
      <c r="O2376" s="4">
        <v>1.4898</v>
      </c>
      <c r="P2376" s="4">
        <v>1.5763</v>
      </c>
      <c r="Q2376" s="4">
        <v>1.6512</v>
      </c>
    </row>
    <row r="2377" spans="1:17" ht="15" customHeight="1" x14ac:dyDescent="0.2">
      <c r="A2377" s="3">
        <v>45587</v>
      </c>
      <c r="B2377" s="4">
        <v>26.3</v>
      </c>
      <c r="C2377" s="4">
        <v>-2.5</v>
      </c>
      <c r="D2377" s="4">
        <v>-0.2</v>
      </c>
      <c r="E2377" s="4">
        <v>2.9</v>
      </c>
      <c r="F2377" s="4">
        <v>21.2789</v>
      </c>
      <c r="G2377" s="4">
        <v>7.5492999999999997</v>
      </c>
      <c r="H2377" s="4">
        <v>8.4214000000000002</v>
      </c>
      <c r="I2377" s="4">
        <v>9.5683000000000007</v>
      </c>
      <c r="J2377" s="4">
        <v>61.201999999999998</v>
      </c>
      <c r="K2377" s="4">
        <v>139.40629999999999</v>
      </c>
      <c r="L2377" s="4">
        <v>147.8125</v>
      </c>
      <c r="M2377" s="4">
        <v>139.21879999999999</v>
      </c>
      <c r="N2377" s="4">
        <v>2.2688000000000001</v>
      </c>
      <c r="O2377" s="4">
        <v>1.5328999999999999</v>
      </c>
      <c r="P2377" s="4">
        <v>1.6189</v>
      </c>
      <c r="Q2377" s="4">
        <v>1.6947000000000001</v>
      </c>
    </row>
    <row r="2378" spans="1:17" ht="15" customHeight="1" x14ac:dyDescent="0.2">
      <c r="A2378" s="3">
        <v>45588</v>
      </c>
      <c r="B2378" s="4">
        <v>27</v>
      </c>
      <c r="C2378" s="4">
        <v>-2.5</v>
      </c>
      <c r="D2378" s="4">
        <v>-0.1</v>
      </c>
      <c r="E2378" s="4">
        <v>2.8</v>
      </c>
      <c r="F2378" s="4">
        <v>21.279</v>
      </c>
      <c r="G2378" s="4">
        <v>7.5526</v>
      </c>
      <c r="H2378" s="4">
        <v>8.4242000000000008</v>
      </c>
      <c r="I2378" s="4">
        <v>9.5714000000000006</v>
      </c>
      <c r="J2378" s="4">
        <v>61.04</v>
      </c>
      <c r="K2378" s="4">
        <v>139.46090000000001</v>
      </c>
      <c r="L2378" s="4">
        <v>147.82810000000001</v>
      </c>
      <c r="M2378" s="4">
        <v>139.25</v>
      </c>
      <c r="N2378" s="4">
        <v>2.2806000000000002</v>
      </c>
      <c r="O2378" s="4">
        <v>1.5287999999999999</v>
      </c>
      <c r="P2378" s="4">
        <v>1.6185</v>
      </c>
      <c r="Q2378" s="4">
        <v>1.6930000000000001</v>
      </c>
    </row>
    <row r="2379" spans="1:17" ht="15" customHeight="1" x14ac:dyDescent="0.2">
      <c r="A2379" s="3">
        <v>45589</v>
      </c>
      <c r="B2379" s="4">
        <v>26.8</v>
      </c>
      <c r="C2379" s="4">
        <v>-3.1</v>
      </c>
      <c r="D2379" s="4">
        <v>-0.8</v>
      </c>
      <c r="E2379" s="4">
        <v>2.1</v>
      </c>
      <c r="F2379" s="4">
        <v>21.3033</v>
      </c>
      <c r="G2379" s="4">
        <v>7.5716000000000001</v>
      </c>
      <c r="H2379" s="4">
        <v>8.4466999999999999</v>
      </c>
      <c r="I2379" s="4">
        <v>9.5958000000000006</v>
      </c>
      <c r="J2379" s="4">
        <v>61.915999999999997</v>
      </c>
      <c r="K2379" s="4">
        <v>140.4375</v>
      </c>
      <c r="L2379" s="4">
        <v>148.95310000000001</v>
      </c>
      <c r="M2379" s="4">
        <v>140.40629999999999</v>
      </c>
      <c r="N2379" s="4">
        <v>2.2136999999999998</v>
      </c>
      <c r="O2379" s="4">
        <v>1.4414</v>
      </c>
      <c r="P2379" s="4">
        <v>1.5329999999999999</v>
      </c>
      <c r="Q2379" s="4">
        <v>1.6092</v>
      </c>
    </row>
    <row r="2380" spans="1:17" ht="15" customHeight="1" x14ac:dyDescent="0.2">
      <c r="A2380" s="3">
        <v>45590</v>
      </c>
      <c r="B2380" s="4">
        <v>27.5</v>
      </c>
      <c r="C2380" s="4">
        <v>-2.8</v>
      </c>
      <c r="D2380" s="4">
        <v>-0.4</v>
      </c>
      <c r="E2380" s="4">
        <v>2.6</v>
      </c>
      <c r="F2380" s="4">
        <v>21.296600000000002</v>
      </c>
      <c r="G2380" s="4">
        <v>7.569</v>
      </c>
      <c r="H2380" s="4">
        <v>8.4420999999999999</v>
      </c>
      <c r="I2380" s="4">
        <v>9.5899000000000001</v>
      </c>
      <c r="J2380" s="4">
        <v>61.314999999999998</v>
      </c>
      <c r="K2380" s="4">
        <v>139.98439999999999</v>
      </c>
      <c r="L2380" s="4">
        <v>148.40629999999999</v>
      </c>
      <c r="M2380" s="4">
        <v>139.8125</v>
      </c>
      <c r="N2380" s="4">
        <v>2.2587000000000002</v>
      </c>
      <c r="O2380" s="4">
        <v>1.4842</v>
      </c>
      <c r="P2380" s="4">
        <v>1.5766</v>
      </c>
      <c r="Q2380" s="4">
        <v>1.6536</v>
      </c>
    </row>
    <row r="2381" spans="1:17" ht="15" customHeight="1" x14ac:dyDescent="0.2">
      <c r="A2381" s="3">
        <v>45593</v>
      </c>
      <c r="B2381" s="4">
        <v>28.6</v>
      </c>
      <c r="C2381" s="4">
        <v>-1.6</v>
      </c>
      <c r="D2381" s="4">
        <v>0.9</v>
      </c>
      <c r="E2381" s="4">
        <v>4</v>
      </c>
      <c r="F2381" s="4">
        <v>21.298100000000002</v>
      </c>
      <c r="G2381" s="4">
        <v>7.5705999999999998</v>
      </c>
      <c r="H2381" s="4">
        <v>8.4434000000000005</v>
      </c>
      <c r="I2381" s="4">
        <v>9.5908999999999995</v>
      </c>
      <c r="J2381" s="4">
        <v>61.231999999999999</v>
      </c>
      <c r="K2381" s="4">
        <v>139.89840000000001</v>
      </c>
      <c r="L2381" s="4">
        <v>148.3125</v>
      </c>
      <c r="M2381" s="4">
        <v>139.70310000000001</v>
      </c>
      <c r="N2381" s="4">
        <v>2.2646000000000002</v>
      </c>
      <c r="O2381" s="4">
        <v>1.4931000000000001</v>
      </c>
      <c r="P2381" s="4">
        <v>1.5848</v>
      </c>
      <c r="Q2381" s="4">
        <v>1.6621999999999999</v>
      </c>
    </row>
    <row r="2382" spans="1:17" ht="15" customHeight="1" x14ac:dyDescent="0.2">
      <c r="A2382" s="3">
        <v>45594</v>
      </c>
      <c r="B2382" s="4">
        <v>28.8</v>
      </c>
      <c r="C2382" s="4">
        <v>-0.9</v>
      </c>
      <c r="D2382" s="4">
        <v>1.5</v>
      </c>
      <c r="E2382" s="4">
        <v>4.2</v>
      </c>
      <c r="F2382" s="4">
        <v>21.309699999999999</v>
      </c>
      <c r="G2382" s="4">
        <v>7.5772000000000004</v>
      </c>
      <c r="H2382" s="4">
        <v>8.4519000000000002</v>
      </c>
      <c r="I2382" s="4">
        <v>9.6011000000000006</v>
      </c>
      <c r="J2382" s="4">
        <v>61.805</v>
      </c>
      <c r="K2382" s="4">
        <v>140.2422</v>
      </c>
      <c r="L2382" s="4">
        <v>148.76560000000001</v>
      </c>
      <c r="M2382" s="4">
        <v>140.23439999999999</v>
      </c>
      <c r="N2382" s="4">
        <v>2.2210999999999999</v>
      </c>
      <c r="O2382" s="4">
        <v>1.4623999999999999</v>
      </c>
      <c r="P2382" s="4">
        <v>1.5502</v>
      </c>
      <c r="Q2382" s="4">
        <v>1.6235999999999999</v>
      </c>
    </row>
    <row r="2383" spans="1:17" ht="15" customHeight="1" x14ac:dyDescent="0.2">
      <c r="A2383" s="3">
        <v>45595</v>
      </c>
      <c r="B2383" s="4">
        <v>24.1</v>
      </c>
      <c r="C2383" s="4">
        <v>-4</v>
      </c>
      <c r="D2383" s="4">
        <v>-1.6</v>
      </c>
      <c r="E2383" s="4">
        <v>1.1000000000000001</v>
      </c>
      <c r="F2383" s="4">
        <v>21.332000000000001</v>
      </c>
      <c r="G2383" s="4">
        <v>7.5885999999999996</v>
      </c>
      <c r="H2383" s="4">
        <v>8.4664999999999999</v>
      </c>
      <c r="I2383" s="4">
        <v>9.6176999999999992</v>
      </c>
      <c r="J2383" s="4">
        <v>63.08</v>
      </c>
      <c r="K2383" s="4">
        <v>141.0078</v>
      </c>
      <c r="L2383" s="4">
        <v>149.6875</v>
      </c>
      <c r="M2383" s="4">
        <v>141.21879999999999</v>
      </c>
      <c r="N2383" s="4">
        <v>2.1261000000000001</v>
      </c>
      <c r="O2383" s="4">
        <v>1.393</v>
      </c>
      <c r="P2383" s="4">
        <v>1.4795</v>
      </c>
      <c r="Q2383" s="4">
        <v>1.552</v>
      </c>
    </row>
    <row r="2384" spans="1:17" ht="15" customHeight="1" x14ac:dyDescent="0.2">
      <c r="A2384" s="3">
        <v>45596</v>
      </c>
      <c r="B2384" s="4">
        <v>26.1</v>
      </c>
      <c r="C2384" s="4">
        <v>-3</v>
      </c>
      <c r="D2384" s="4">
        <v>-1.1000000000000001</v>
      </c>
      <c r="E2384" s="4">
        <v>1.7</v>
      </c>
      <c r="F2384" s="4">
        <v>21.325800000000001</v>
      </c>
      <c r="G2384" s="4">
        <v>7.5888</v>
      </c>
      <c r="H2384" s="4">
        <v>8.4648000000000003</v>
      </c>
      <c r="I2384" s="4">
        <v>9.6143999999999998</v>
      </c>
      <c r="J2384" s="4">
        <v>62.137999999999998</v>
      </c>
      <c r="K2384" s="4">
        <v>140.35159999999999</v>
      </c>
      <c r="L2384" s="4">
        <v>148.96879999999999</v>
      </c>
      <c r="M2384" s="4">
        <v>140.4375</v>
      </c>
      <c r="N2384" s="4">
        <v>2.1949999999999998</v>
      </c>
      <c r="O2384" s="4">
        <v>1.4561999999999999</v>
      </c>
      <c r="P2384" s="4">
        <v>1.5379</v>
      </c>
      <c r="Q2384" s="4">
        <v>1.611</v>
      </c>
    </row>
    <row r="2385" spans="1:17" ht="15" customHeight="1" x14ac:dyDescent="0.2">
      <c r="A2385" s="3">
        <v>45597</v>
      </c>
      <c r="B2385" s="4">
        <v>23.2</v>
      </c>
      <c r="C2385" s="4">
        <v>-3.9</v>
      </c>
      <c r="D2385" s="4">
        <v>-2</v>
      </c>
      <c r="E2385" s="4">
        <v>1</v>
      </c>
      <c r="F2385" s="4">
        <v>21.334199999999999</v>
      </c>
      <c r="G2385" s="4">
        <v>7.5922999999999998</v>
      </c>
      <c r="H2385" s="4">
        <v>8.4684000000000008</v>
      </c>
      <c r="I2385" s="4">
        <v>9.6179000000000006</v>
      </c>
      <c r="J2385" s="4">
        <v>62.51</v>
      </c>
      <c r="K2385" s="4">
        <v>140.4297</v>
      </c>
      <c r="L2385" s="4">
        <v>149.04689999999999</v>
      </c>
      <c r="M2385" s="4">
        <v>140.5</v>
      </c>
      <c r="N2385" s="4">
        <v>2.1671</v>
      </c>
      <c r="O2385" s="4">
        <v>1.4500999999999999</v>
      </c>
      <c r="P2385" s="4">
        <v>1.5327</v>
      </c>
      <c r="Q2385" s="4">
        <v>1.607</v>
      </c>
    </row>
    <row r="2386" spans="1:17" ht="15" customHeight="1" x14ac:dyDescent="0.2">
      <c r="A2386" s="3">
        <v>45600</v>
      </c>
      <c r="B2386" s="4">
        <v>25.1</v>
      </c>
      <c r="C2386" s="4">
        <v>-2.2999999999999998</v>
      </c>
      <c r="D2386" s="4">
        <v>-0.6</v>
      </c>
      <c r="E2386" s="4">
        <v>2.5</v>
      </c>
      <c r="F2386" s="4">
        <v>21.322500000000002</v>
      </c>
      <c r="G2386" s="4">
        <v>7.5871000000000004</v>
      </c>
      <c r="H2386" s="4">
        <v>8.4610000000000003</v>
      </c>
      <c r="I2386" s="4">
        <v>9.6087000000000007</v>
      </c>
      <c r="J2386" s="4">
        <v>61.576999999999998</v>
      </c>
      <c r="K2386" s="4">
        <v>139.7578</v>
      </c>
      <c r="L2386" s="4">
        <v>148.28129999999999</v>
      </c>
      <c r="M2386" s="4">
        <v>139.67189999999999</v>
      </c>
      <c r="N2386" s="4">
        <v>2.2366000000000001</v>
      </c>
      <c r="O2386" s="4">
        <v>1.5129999999999999</v>
      </c>
      <c r="P2386" s="4">
        <v>1.5931999999999999</v>
      </c>
      <c r="Q2386" s="4">
        <v>1.6686000000000001</v>
      </c>
    </row>
    <row r="2387" spans="1:17" ht="15" customHeight="1" x14ac:dyDescent="0.2">
      <c r="A2387" s="3">
        <v>45601</v>
      </c>
      <c r="B2387" s="4">
        <v>24.9</v>
      </c>
      <c r="C2387" s="4">
        <v>-2.4</v>
      </c>
      <c r="D2387" s="4">
        <v>-0.7</v>
      </c>
      <c r="E2387" s="4">
        <v>2.2999999999999998</v>
      </c>
      <c r="F2387" s="4">
        <v>21.323499999999999</v>
      </c>
      <c r="G2387" s="4">
        <v>7.5884999999999998</v>
      </c>
      <c r="H2387" s="4">
        <v>8.4619</v>
      </c>
      <c r="I2387" s="4">
        <v>9.6095000000000006</v>
      </c>
      <c r="J2387" s="4">
        <v>61.466999999999999</v>
      </c>
      <c r="K2387" s="4">
        <v>139.64840000000001</v>
      </c>
      <c r="L2387" s="4">
        <v>148.15629999999999</v>
      </c>
      <c r="M2387" s="4">
        <v>139.54689999999999</v>
      </c>
      <c r="N2387" s="4">
        <v>2.2446000000000002</v>
      </c>
      <c r="O2387" s="4">
        <v>1.5241</v>
      </c>
      <c r="P2387" s="4">
        <v>1.6037999999999999</v>
      </c>
      <c r="Q2387" s="4">
        <v>1.6785000000000001</v>
      </c>
    </row>
    <row r="2388" spans="1:17" ht="15" customHeight="1" x14ac:dyDescent="0.2">
      <c r="A2388" s="3">
        <v>45602</v>
      </c>
      <c r="B2388" s="4">
        <v>23.9</v>
      </c>
      <c r="C2388" s="4">
        <v>-2.7</v>
      </c>
      <c r="D2388" s="4">
        <v>-1.1000000000000001</v>
      </c>
      <c r="E2388" s="4">
        <v>1.7</v>
      </c>
      <c r="F2388" s="4">
        <v>21.328600000000002</v>
      </c>
      <c r="G2388" s="4">
        <v>7.5922000000000001</v>
      </c>
      <c r="H2388" s="4">
        <v>8.4661000000000008</v>
      </c>
      <c r="I2388" s="4">
        <v>9.6141000000000005</v>
      </c>
      <c r="J2388" s="4">
        <v>61.622</v>
      </c>
      <c r="K2388" s="4">
        <v>139.75</v>
      </c>
      <c r="L2388" s="4">
        <v>148.28129999999999</v>
      </c>
      <c r="M2388" s="4">
        <v>139.6875</v>
      </c>
      <c r="N2388" s="4">
        <v>2.2326999999999999</v>
      </c>
      <c r="O2388" s="4">
        <v>1.5157</v>
      </c>
      <c r="P2388" s="4">
        <v>1.5949</v>
      </c>
      <c r="Q2388" s="4">
        <v>1.6686000000000001</v>
      </c>
    </row>
    <row r="2389" spans="1:17" ht="15" customHeight="1" x14ac:dyDescent="0.2">
      <c r="A2389" s="3">
        <v>45603</v>
      </c>
      <c r="B2389" s="4">
        <v>24.7</v>
      </c>
      <c r="C2389" s="4">
        <v>-3.4</v>
      </c>
      <c r="D2389" s="4">
        <v>-2</v>
      </c>
      <c r="E2389" s="4">
        <v>1.2</v>
      </c>
      <c r="F2389" s="4">
        <v>21.3337</v>
      </c>
      <c r="G2389" s="4">
        <v>7.6017999999999999</v>
      </c>
      <c r="H2389" s="4">
        <v>8.4761000000000006</v>
      </c>
      <c r="I2389" s="4">
        <v>9.6234999999999999</v>
      </c>
      <c r="J2389" s="4">
        <v>61.424999999999997</v>
      </c>
      <c r="K2389" s="4">
        <v>139.90629999999999</v>
      </c>
      <c r="L2389" s="4">
        <v>148.45310000000001</v>
      </c>
      <c r="M2389" s="4">
        <v>139.79689999999999</v>
      </c>
      <c r="N2389" s="4">
        <v>2.2467000000000001</v>
      </c>
      <c r="O2389" s="4">
        <v>1.5042</v>
      </c>
      <c r="P2389" s="4">
        <v>1.5841000000000001</v>
      </c>
      <c r="Q2389" s="4">
        <v>1.6623000000000001</v>
      </c>
    </row>
    <row r="2390" spans="1:17" ht="15" customHeight="1" x14ac:dyDescent="0.2">
      <c r="A2390" s="3">
        <v>45604</v>
      </c>
      <c r="B2390" s="4">
        <v>24.5</v>
      </c>
      <c r="C2390" s="4">
        <v>-2.7</v>
      </c>
      <c r="D2390" s="4">
        <v>-1.3</v>
      </c>
      <c r="E2390" s="4">
        <v>1.8</v>
      </c>
      <c r="F2390" s="4">
        <v>21.336200000000002</v>
      </c>
      <c r="G2390" s="4">
        <v>7.6014999999999997</v>
      </c>
      <c r="H2390" s="4">
        <v>8.4751999999999992</v>
      </c>
      <c r="I2390" s="4">
        <v>9.6225000000000005</v>
      </c>
      <c r="J2390" s="4">
        <v>61.408000000000001</v>
      </c>
      <c r="K2390" s="4">
        <v>139.65629999999999</v>
      </c>
      <c r="L2390" s="4">
        <v>148.1875</v>
      </c>
      <c r="M2390" s="4">
        <v>139.54689999999999</v>
      </c>
      <c r="N2390" s="4">
        <v>2.2475999999999998</v>
      </c>
      <c r="O2390" s="4">
        <v>1.5283</v>
      </c>
      <c r="P2390" s="4">
        <v>1.6056999999999999</v>
      </c>
      <c r="Q2390" s="4">
        <v>1.6813</v>
      </c>
    </row>
    <row r="2391" spans="1:17" ht="15" customHeight="1" x14ac:dyDescent="0.2">
      <c r="A2391" s="3">
        <v>45607</v>
      </c>
      <c r="B2391" s="4">
        <v>24</v>
      </c>
      <c r="C2391" s="4">
        <v>-2.6</v>
      </c>
      <c r="D2391" s="4">
        <v>-1.4</v>
      </c>
      <c r="E2391" s="4">
        <v>1.5</v>
      </c>
      <c r="F2391" s="4">
        <v>21.3443</v>
      </c>
      <c r="G2391" s="4">
        <v>7.6070000000000002</v>
      </c>
      <c r="H2391" s="4">
        <v>8.4818999999999996</v>
      </c>
      <c r="I2391" s="4">
        <v>9.6300000000000008</v>
      </c>
      <c r="J2391" s="4">
        <v>61.756999999999998</v>
      </c>
      <c r="K2391" s="4">
        <v>139.90629999999999</v>
      </c>
      <c r="L2391" s="4">
        <v>148.5</v>
      </c>
      <c r="M2391" s="4">
        <v>139.89060000000001</v>
      </c>
      <c r="N2391" s="4">
        <v>2.2210999999999999</v>
      </c>
      <c r="O2391" s="4">
        <v>1.5062</v>
      </c>
      <c r="P2391" s="4">
        <v>1.5821000000000001</v>
      </c>
      <c r="Q2391" s="4">
        <v>1.6565000000000001</v>
      </c>
    </row>
    <row r="2392" spans="1:17" ht="15" customHeight="1" x14ac:dyDescent="0.2">
      <c r="A2392" s="3">
        <v>45608</v>
      </c>
      <c r="B2392" s="4">
        <v>22.9</v>
      </c>
      <c r="C2392" s="4">
        <v>-3.1</v>
      </c>
      <c r="D2392" s="4">
        <v>-1.9</v>
      </c>
      <c r="E2392" s="4">
        <v>1.1000000000000001</v>
      </c>
      <c r="F2392" s="4">
        <v>21.343399999999999</v>
      </c>
      <c r="G2392" s="4">
        <v>7.6067</v>
      </c>
      <c r="H2392" s="4">
        <v>8.4804999999999993</v>
      </c>
      <c r="I2392" s="4">
        <v>9.6279000000000003</v>
      </c>
      <c r="J2392" s="4">
        <v>61.52</v>
      </c>
      <c r="K2392" s="4">
        <v>139.65629999999999</v>
      </c>
      <c r="L2392" s="4">
        <v>148.20310000000001</v>
      </c>
      <c r="M2392" s="4">
        <v>139.5625</v>
      </c>
      <c r="N2392" s="4">
        <v>2.2387000000000001</v>
      </c>
      <c r="O2392" s="4">
        <v>1.5303</v>
      </c>
      <c r="P2392" s="4">
        <v>1.6062000000000001</v>
      </c>
      <c r="Q2392" s="4">
        <v>1.6813</v>
      </c>
    </row>
    <row r="2393" spans="1:17" ht="15" customHeight="1" x14ac:dyDescent="0.2">
      <c r="A2393" s="3">
        <v>45609</v>
      </c>
      <c r="B2393" s="4">
        <v>21.2</v>
      </c>
      <c r="C2393" s="4">
        <v>-6.3</v>
      </c>
      <c r="D2393" s="4">
        <v>-5.0999999999999996</v>
      </c>
      <c r="E2393" s="4">
        <v>-2.2000000000000002</v>
      </c>
      <c r="F2393" s="4">
        <v>21.349</v>
      </c>
      <c r="G2393" s="4">
        <v>7.6124000000000001</v>
      </c>
      <c r="H2393" s="4">
        <v>8.4873999999999992</v>
      </c>
      <c r="I2393" s="4">
        <v>9.6358999999999995</v>
      </c>
      <c r="J2393" s="4">
        <v>61.709000000000003</v>
      </c>
      <c r="K2393" s="4">
        <v>139.92189999999999</v>
      </c>
      <c r="L2393" s="4">
        <v>148.53129999999999</v>
      </c>
      <c r="M2393" s="4">
        <v>139.9375</v>
      </c>
      <c r="N2393" s="4">
        <v>2.2242000000000002</v>
      </c>
      <c r="O2393" s="4">
        <v>1.5066999999999999</v>
      </c>
      <c r="P2393" s="4">
        <v>1.5813999999999999</v>
      </c>
      <c r="Q2393" s="4">
        <v>1.6543000000000001</v>
      </c>
    </row>
    <row r="2394" spans="1:17" ht="15" customHeight="1" x14ac:dyDescent="0.2">
      <c r="A2394" s="3">
        <v>45610</v>
      </c>
      <c r="B2394" s="4">
        <v>25.3</v>
      </c>
      <c r="C2394" s="4">
        <v>-1.9</v>
      </c>
      <c r="D2394" s="4">
        <v>-0.8</v>
      </c>
      <c r="E2394" s="4">
        <v>2</v>
      </c>
      <c r="F2394" s="4">
        <v>21.360299999999999</v>
      </c>
      <c r="G2394" s="4">
        <v>7.6230000000000002</v>
      </c>
      <c r="H2394" s="4">
        <v>8.4990000000000006</v>
      </c>
      <c r="I2394" s="4">
        <v>9.6479999999999997</v>
      </c>
      <c r="J2394" s="4">
        <v>61.905000000000001</v>
      </c>
      <c r="K2394" s="4">
        <v>140.16409999999999</v>
      </c>
      <c r="L2394" s="4">
        <v>148.82810000000001</v>
      </c>
      <c r="M2394" s="4">
        <v>140.23439999999999</v>
      </c>
      <c r="N2394" s="4">
        <v>2.2086999999999999</v>
      </c>
      <c r="O2394" s="4">
        <v>1.4873000000000001</v>
      </c>
      <c r="P2394" s="4">
        <v>1.5609</v>
      </c>
      <c r="Q2394" s="4">
        <v>1.6342000000000001</v>
      </c>
    </row>
    <row r="2395" spans="1:17" ht="15" customHeight="1" x14ac:dyDescent="0.2">
      <c r="A2395" s="3">
        <v>45611</v>
      </c>
      <c r="B2395" s="4">
        <v>23.1</v>
      </c>
      <c r="C2395" s="4">
        <v>-2.2000000000000002</v>
      </c>
      <c r="D2395" s="4">
        <v>-1</v>
      </c>
      <c r="E2395" s="4">
        <v>1.4</v>
      </c>
      <c r="F2395" s="4">
        <v>21.381900000000002</v>
      </c>
      <c r="G2395" s="4">
        <v>7.6337000000000002</v>
      </c>
      <c r="H2395" s="4">
        <v>8.5128000000000004</v>
      </c>
      <c r="I2395" s="4">
        <v>9.6643000000000008</v>
      </c>
      <c r="J2395" s="4">
        <v>63.13</v>
      </c>
      <c r="K2395" s="4">
        <v>140.875</v>
      </c>
      <c r="L2395" s="4">
        <v>149.6875</v>
      </c>
      <c r="M2395" s="4">
        <v>141.20310000000001</v>
      </c>
      <c r="N2395" s="4">
        <v>2.1175000000000002</v>
      </c>
      <c r="O2395" s="4">
        <v>1.4232</v>
      </c>
      <c r="P2395" s="4">
        <v>1.4952000000000001</v>
      </c>
      <c r="Q2395" s="4">
        <v>1.5639000000000001</v>
      </c>
    </row>
    <row r="2396" spans="1:17" ht="15" customHeight="1" x14ac:dyDescent="0.2">
      <c r="A2396" s="3">
        <v>45614</v>
      </c>
      <c r="B2396" s="4">
        <v>23.1</v>
      </c>
      <c r="C2396" s="4">
        <v>-3.4</v>
      </c>
      <c r="D2396" s="4">
        <v>-2.4</v>
      </c>
      <c r="E2396" s="4">
        <v>0.3</v>
      </c>
      <c r="F2396" s="4">
        <v>21.3736</v>
      </c>
      <c r="G2396" s="4">
        <v>7.6322999999999999</v>
      </c>
      <c r="H2396" s="4">
        <v>8.5098000000000003</v>
      </c>
      <c r="I2396" s="4">
        <v>9.6600999999999999</v>
      </c>
      <c r="J2396" s="4">
        <v>62.414999999999999</v>
      </c>
      <c r="K2396" s="4">
        <v>140.52340000000001</v>
      </c>
      <c r="L2396" s="4">
        <v>149.26560000000001</v>
      </c>
      <c r="M2396" s="4">
        <v>140.71879999999999</v>
      </c>
      <c r="N2396" s="4">
        <v>2.17</v>
      </c>
      <c r="O2396" s="4">
        <v>1.4562999999999999</v>
      </c>
      <c r="P2396" s="4">
        <v>1.5286999999999999</v>
      </c>
      <c r="Q2396" s="4">
        <v>1.5998000000000001</v>
      </c>
    </row>
    <row r="2397" spans="1:17" ht="15" customHeight="1" x14ac:dyDescent="0.2">
      <c r="A2397" s="3">
        <v>45615</v>
      </c>
      <c r="B2397" s="4">
        <v>21.3</v>
      </c>
      <c r="C2397" s="4">
        <v>-2.9</v>
      </c>
      <c r="D2397" s="4">
        <v>-1.8</v>
      </c>
      <c r="E2397" s="4">
        <v>0.7</v>
      </c>
      <c r="F2397" s="4">
        <v>21.396999999999998</v>
      </c>
      <c r="G2397" s="4">
        <v>7.6443000000000003</v>
      </c>
      <c r="H2397" s="4">
        <v>8.5250000000000004</v>
      </c>
      <c r="I2397" s="4">
        <v>9.6771999999999991</v>
      </c>
      <c r="J2397" s="4">
        <v>63.768000000000001</v>
      </c>
      <c r="K2397" s="4">
        <v>141.34379999999999</v>
      </c>
      <c r="L2397" s="4">
        <v>150.23439999999999</v>
      </c>
      <c r="M2397" s="4">
        <v>141.75</v>
      </c>
      <c r="N2397" s="4">
        <v>2.0706000000000002</v>
      </c>
      <c r="O2397" s="4">
        <v>1.3824000000000001</v>
      </c>
      <c r="P2397" s="4">
        <v>1.4549000000000001</v>
      </c>
      <c r="Q2397" s="4">
        <v>1.5254000000000001</v>
      </c>
    </row>
    <row r="2398" spans="1:17" ht="15" customHeight="1" x14ac:dyDescent="0.2">
      <c r="A2398" s="3">
        <v>45616</v>
      </c>
      <c r="B2398" s="4">
        <v>22.2</v>
      </c>
      <c r="C2398" s="4">
        <v>-3.2</v>
      </c>
      <c r="D2398" s="4">
        <v>-2.1</v>
      </c>
      <c r="E2398" s="4">
        <v>0.5</v>
      </c>
      <c r="F2398" s="4">
        <v>21.409099999999999</v>
      </c>
      <c r="G2398" s="4">
        <v>7.6561000000000003</v>
      </c>
      <c r="H2398" s="4">
        <v>8.5396000000000001</v>
      </c>
      <c r="I2398" s="4">
        <v>9.6930999999999994</v>
      </c>
      <c r="J2398" s="4">
        <v>64.388000000000005</v>
      </c>
      <c r="K2398" s="4">
        <v>142.15629999999999</v>
      </c>
      <c r="L2398" s="4">
        <v>151.17189999999999</v>
      </c>
      <c r="M2398" s="4">
        <v>142.70310000000001</v>
      </c>
      <c r="N2398" s="4">
        <v>2.0255999999999998</v>
      </c>
      <c r="O2398" s="4">
        <v>1.3098000000000001</v>
      </c>
      <c r="P2398" s="4">
        <v>1.3841000000000001</v>
      </c>
      <c r="Q2398" s="4">
        <v>1.4572000000000001</v>
      </c>
    </row>
    <row r="2399" spans="1:17" ht="15" customHeight="1" x14ac:dyDescent="0.2">
      <c r="A2399" s="3">
        <v>45617</v>
      </c>
      <c r="B2399" s="4">
        <v>23</v>
      </c>
      <c r="C2399" s="4">
        <v>-2.5</v>
      </c>
      <c r="D2399" s="4">
        <v>-1.6</v>
      </c>
      <c r="E2399" s="4">
        <v>1.1000000000000001</v>
      </c>
      <c r="F2399" s="4">
        <v>21.409300000000002</v>
      </c>
      <c r="G2399" s="4">
        <v>7.6607000000000003</v>
      </c>
      <c r="H2399" s="4">
        <v>8.5428999999999995</v>
      </c>
      <c r="I2399" s="4">
        <v>9.6954999999999991</v>
      </c>
      <c r="J2399" s="4">
        <v>63.856999999999999</v>
      </c>
      <c r="K2399" s="4">
        <v>141.875</v>
      </c>
      <c r="L2399" s="4">
        <v>150.82810000000001</v>
      </c>
      <c r="M2399" s="4">
        <v>142.3125</v>
      </c>
      <c r="N2399" s="4">
        <v>2.0630000000000002</v>
      </c>
      <c r="O2399" s="4">
        <v>1.3383</v>
      </c>
      <c r="P2399" s="4">
        <v>1.413</v>
      </c>
      <c r="Q2399" s="4">
        <v>1.4871000000000001</v>
      </c>
    </row>
    <row r="2400" spans="1:17" ht="15" customHeight="1" x14ac:dyDescent="0.2">
      <c r="A2400" s="3">
        <v>45618</v>
      </c>
      <c r="B2400" s="4">
        <v>24.6</v>
      </c>
      <c r="C2400" s="4">
        <v>-3.6</v>
      </c>
      <c r="D2400" s="4">
        <v>-2.4</v>
      </c>
      <c r="E2400" s="4">
        <v>0.4</v>
      </c>
      <c r="F2400" s="4">
        <v>21.4071</v>
      </c>
      <c r="G2400" s="4">
        <v>7.6649000000000003</v>
      </c>
      <c r="H2400" s="4">
        <v>8.5472000000000001</v>
      </c>
      <c r="I2400" s="4">
        <v>9.6996000000000002</v>
      </c>
      <c r="J2400" s="4">
        <v>63.536999999999999</v>
      </c>
      <c r="K2400" s="4">
        <v>142.01560000000001</v>
      </c>
      <c r="L2400" s="4">
        <v>150.96879999999999</v>
      </c>
      <c r="M2400" s="4">
        <v>142.42189999999999</v>
      </c>
      <c r="N2400" s="4">
        <v>2.0861000000000001</v>
      </c>
      <c r="O2400" s="4">
        <v>1.3266</v>
      </c>
      <c r="P2400" s="4">
        <v>1.4031</v>
      </c>
      <c r="Q2400" s="4">
        <v>1.4799</v>
      </c>
    </row>
    <row r="2401" spans="1:17" ht="15" customHeight="1" x14ac:dyDescent="0.2">
      <c r="A2401" s="3">
        <v>45621</v>
      </c>
      <c r="B2401" s="4">
        <v>27.3</v>
      </c>
      <c r="C2401" s="4">
        <v>-1.6</v>
      </c>
      <c r="D2401" s="4">
        <v>-0.5</v>
      </c>
      <c r="E2401" s="4">
        <v>2.6</v>
      </c>
      <c r="F2401" s="4">
        <v>21.407399999999999</v>
      </c>
      <c r="G2401" s="4">
        <v>7.6673999999999998</v>
      </c>
      <c r="H2401" s="4">
        <v>8.5495999999999999</v>
      </c>
      <c r="I2401" s="4">
        <v>9.7014999999999993</v>
      </c>
      <c r="J2401" s="4">
        <v>63.375</v>
      </c>
      <c r="K2401" s="4">
        <v>142.0078</v>
      </c>
      <c r="L2401" s="4">
        <v>150.95310000000001</v>
      </c>
      <c r="M2401" s="4">
        <v>142.375</v>
      </c>
      <c r="N2401" s="4">
        <v>2.0975000000000001</v>
      </c>
      <c r="O2401" s="4">
        <v>1.3283</v>
      </c>
      <c r="P2401" s="4">
        <v>1.4052</v>
      </c>
      <c r="Q2401" s="4">
        <v>1.4838</v>
      </c>
    </row>
    <row r="2402" spans="1:17" ht="15" customHeight="1" x14ac:dyDescent="0.2">
      <c r="A2402" s="3">
        <v>45622</v>
      </c>
      <c r="B2402" s="4">
        <v>25.3</v>
      </c>
      <c r="C2402" s="4">
        <v>-3</v>
      </c>
      <c r="D2402" s="4">
        <v>-1.7</v>
      </c>
      <c r="E2402" s="4">
        <v>1.3</v>
      </c>
      <c r="F2402" s="4">
        <v>21.392700000000001</v>
      </c>
      <c r="G2402" s="4">
        <v>7.6600999999999999</v>
      </c>
      <c r="H2402" s="4">
        <v>8.5385000000000009</v>
      </c>
      <c r="I2402" s="4">
        <v>9.6882000000000001</v>
      </c>
      <c r="J2402" s="4">
        <v>62.244</v>
      </c>
      <c r="K2402" s="4">
        <v>141.14060000000001</v>
      </c>
      <c r="L2402" s="4">
        <v>149.89060000000001</v>
      </c>
      <c r="M2402" s="4">
        <v>141.23439999999999</v>
      </c>
      <c r="N2402" s="4">
        <v>2.1806999999999999</v>
      </c>
      <c r="O2402" s="4">
        <v>1.4078999999999999</v>
      </c>
      <c r="P2402" s="4">
        <v>1.4874000000000001</v>
      </c>
      <c r="Q2402" s="4">
        <v>1.5669999999999999</v>
      </c>
    </row>
    <row r="2403" spans="1:17" ht="15" customHeight="1" x14ac:dyDescent="0.2">
      <c r="A2403" s="3">
        <v>45623</v>
      </c>
      <c r="B2403" s="4">
        <v>25.2</v>
      </c>
      <c r="C2403" s="4">
        <v>-2.9</v>
      </c>
      <c r="D2403" s="4">
        <v>-1.7</v>
      </c>
      <c r="E2403" s="4">
        <v>1.3</v>
      </c>
      <c r="F2403" s="4">
        <v>21.395499999999998</v>
      </c>
      <c r="G2403" s="4">
        <v>7.6627000000000001</v>
      </c>
      <c r="H2403" s="4">
        <v>8.5411000000000001</v>
      </c>
      <c r="I2403" s="4">
        <v>9.6907999999999994</v>
      </c>
      <c r="J2403" s="4">
        <v>62.244</v>
      </c>
      <c r="K2403" s="4">
        <v>141.14060000000001</v>
      </c>
      <c r="L2403" s="4">
        <v>149.89060000000001</v>
      </c>
      <c r="M2403" s="4">
        <v>141.23439999999999</v>
      </c>
      <c r="N2403" s="4">
        <v>2.1802999999999999</v>
      </c>
      <c r="O2403" s="4">
        <v>1.4089</v>
      </c>
      <c r="P2403" s="4">
        <v>1.4883</v>
      </c>
      <c r="Q2403" s="4">
        <v>1.5676000000000001</v>
      </c>
    </row>
    <row r="2404" spans="1:17" ht="15" customHeight="1" x14ac:dyDescent="0.2">
      <c r="A2404" s="3">
        <v>45624</v>
      </c>
      <c r="B2404" s="4">
        <v>25.7</v>
      </c>
      <c r="C2404" s="4">
        <v>-4.0999999999999996</v>
      </c>
      <c r="D2404" s="4">
        <v>-2.8</v>
      </c>
      <c r="E2404" s="4">
        <v>0.6</v>
      </c>
      <c r="F2404" s="4">
        <v>21.392399999999999</v>
      </c>
      <c r="G2404" s="4">
        <v>7.6687000000000003</v>
      </c>
      <c r="H2404" s="4">
        <v>8.5456000000000003</v>
      </c>
      <c r="I2404" s="4">
        <v>9.6935000000000002</v>
      </c>
      <c r="J2404" s="4">
        <v>61.52</v>
      </c>
      <c r="K2404" s="4">
        <v>140.98439999999999</v>
      </c>
      <c r="L2404" s="4">
        <v>149.64060000000001</v>
      </c>
      <c r="M2404" s="4">
        <v>140.875</v>
      </c>
      <c r="N2404" s="4">
        <v>2.2334999999999998</v>
      </c>
      <c r="O2404" s="4">
        <v>1.4260999999999999</v>
      </c>
      <c r="P2404" s="4">
        <v>1.5101</v>
      </c>
      <c r="Q2404" s="4">
        <v>1.5954999999999999</v>
      </c>
    </row>
    <row r="2405" spans="1:17" ht="15" customHeight="1" x14ac:dyDescent="0.2">
      <c r="A2405" s="3">
        <v>45625</v>
      </c>
      <c r="B2405" s="4">
        <v>30</v>
      </c>
      <c r="C2405" s="4">
        <v>1.6</v>
      </c>
      <c r="D2405" s="4">
        <v>2.7</v>
      </c>
      <c r="E2405" s="4">
        <v>5.9</v>
      </c>
      <c r="F2405" s="4">
        <v>21.390799999999999</v>
      </c>
      <c r="G2405" s="4">
        <v>7.6661000000000001</v>
      </c>
      <c r="H2405" s="4">
        <v>8.5419</v>
      </c>
      <c r="I2405" s="4">
        <v>9.6895000000000007</v>
      </c>
      <c r="J2405" s="4">
        <v>61.244</v>
      </c>
      <c r="K2405" s="4">
        <v>140.53129999999999</v>
      </c>
      <c r="L2405" s="4">
        <v>149.15629999999999</v>
      </c>
      <c r="M2405" s="4">
        <v>140.40629999999999</v>
      </c>
      <c r="N2405" s="4">
        <v>2.2541000000000002</v>
      </c>
      <c r="O2405" s="4">
        <v>1.4683999999999999</v>
      </c>
      <c r="P2405" s="4">
        <v>1.5483</v>
      </c>
      <c r="Q2405" s="4">
        <v>1.6303000000000001</v>
      </c>
    </row>
    <row r="2406" spans="1:17" ht="15" customHeight="1" x14ac:dyDescent="0.2">
      <c r="A2406" s="3">
        <v>45628</v>
      </c>
      <c r="B2406" s="4">
        <v>27.2</v>
      </c>
      <c r="C2406" s="4">
        <v>-2.1</v>
      </c>
      <c r="D2406" s="4">
        <v>-0.6</v>
      </c>
      <c r="E2406" s="4">
        <v>2.2999999999999998</v>
      </c>
      <c r="F2406" s="4">
        <v>21.401199999999999</v>
      </c>
      <c r="G2406" s="4">
        <v>7.6753999999999998</v>
      </c>
      <c r="H2406" s="4">
        <v>8.5525000000000002</v>
      </c>
      <c r="I2406" s="4">
        <v>9.7018000000000004</v>
      </c>
      <c r="J2406" s="4">
        <v>61.738999999999997</v>
      </c>
      <c r="K2406" s="4">
        <v>141.1172</v>
      </c>
      <c r="L2406" s="4">
        <v>149.78129999999999</v>
      </c>
      <c r="M2406" s="4">
        <v>141.09379999999999</v>
      </c>
      <c r="N2406" s="4">
        <v>2.2164999999999999</v>
      </c>
      <c r="O2406" s="4">
        <v>1.4159999999999999</v>
      </c>
      <c r="P2406" s="4">
        <v>1.5009999999999999</v>
      </c>
      <c r="Q2406" s="4">
        <v>1.5808</v>
      </c>
    </row>
    <row r="2407" spans="1:17" ht="15" customHeight="1" x14ac:dyDescent="0.2">
      <c r="A2407" s="3">
        <v>45629</v>
      </c>
      <c r="B2407" s="4">
        <v>26.7</v>
      </c>
      <c r="C2407" s="4">
        <v>-3.8</v>
      </c>
      <c r="D2407" s="4">
        <v>-1.5</v>
      </c>
      <c r="E2407" s="4">
        <v>1</v>
      </c>
      <c r="F2407" s="4">
        <v>21.404399999999999</v>
      </c>
      <c r="G2407" s="4">
        <v>7.6802999999999999</v>
      </c>
      <c r="H2407" s="4">
        <v>8.5569000000000006</v>
      </c>
      <c r="I2407" s="4">
        <v>9.7070000000000007</v>
      </c>
      <c r="J2407" s="4">
        <v>61.768999999999998</v>
      </c>
      <c r="K2407" s="4">
        <v>141.3203</v>
      </c>
      <c r="L2407" s="4">
        <v>149.92189999999999</v>
      </c>
      <c r="M2407" s="4">
        <v>141.28129999999999</v>
      </c>
      <c r="N2407" s="4">
        <v>2.2141000000000002</v>
      </c>
      <c r="O2407" s="4">
        <v>1.3986000000000001</v>
      </c>
      <c r="P2407" s="4">
        <v>1.4911000000000001</v>
      </c>
      <c r="Q2407" s="4">
        <v>1.5678000000000001</v>
      </c>
    </row>
    <row r="2408" spans="1:17" ht="15" customHeight="1" x14ac:dyDescent="0.2">
      <c r="A2408" s="3">
        <v>45630</v>
      </c>
      <c r="B2408" s="4">
        <v>25.3</v>
      </c>
      <c r="C2408" s="4">
        <v>-4.2</v>
      </c>
      <c r="D2408" s="4">
        <v>-1.8</v>
      </c>
      <c r="E2408" s="4">
        <v>0.1</v>
      </c>
      <c r="F2408" s="4">
        <v>21.381699999999999</v>
      </c>
      <c r="G2408" s="4">
        <v>7.6688000000000001</v>
      </c>
      <c r="H2408" s="4">
        <v>8.5397999999999996</v>
      </c>
      <c r="I2408" s="4">
        <v>9.6876999999999995</v>
      </c>
      <c r="J2408" s="4">
        <v>60.15</v>
      </c>
      <c r="K2408" s="4">
        <v>140.09379999999999</v>
      </c>
      <c r="L2408" s="4">
        <v>148.40629999999999</v>
      </c>
      <c r="M2408" s="4">
        <v>139.73439999999999</v>
      </c>
      <c r="N2408" s="4">
        <v>2.3365</v>
      </c>
      <c r="O2408" s="4">
        <v>1.5114000000000001</v>
      </c>
      <c r="P2408" s="4">
        <v>1.609</v>
      </c>
      <c r="Q2408" s="4">
        <v>1.6814</v>
      </c>
    </row>
    <row r="2409" spans="1:17" ht="15" customHeight="1" x14ac:dyDescent="0.2">
      <c r="A2409" s="3">
        <v>45631</v>
      </c>
      <c r="B2409" s="4">
        <v>27.6</v>
      </c>
      <c r="C2409" s="4">
        <v>-2.2000000000000002</v>
      </c>
      <c r="D2409" s="4">
        <v>0.5</v>
      </c>
      <c r="E2409" s="4">
        <v>2.6</v>
      </c>
      <c r="F2409" s="4">
        <v>21.353000000000002</v>
      </c>
      <c r="G2409" s="4">
        <v>7.6539000000000001</v>
      </c>
      <c r="H2409" s="4">
        <v>8.5173000000000005</v>
      </c>
      <c r="I2409" s="4">
        <v>9.6605000000000008</v>
      </c>
      <c r="J2409" s="4">
        <v>58.036000000000001</v>
      </c>
      <c r="K2409" s="4">
        <v>138.14060000000001</v>
      </c>
      <c r="L2409" s="4">
        <v>146.125</v>
      </c>
      <c r="M2409" s="4">
        <v>137.3125</v>
      </c>
      <c r="N2409" s="4">
        <v>2.5011000000000001</v>
      </c>
      <c r="O2409" s="4">
        <v>1.6947000000000001</v>
      </c>
      <c r="P2409" s="4">
        <v>1.7903</v>
      </c>
      <c r="Q2409" s="4">
        <v>1.863</v>
      </c>
    </row>
    <row r="2410" spans="1:17" ht="15" customHeight="1" x14ac:dyDescent="0.2">
      <c r="A2410" s="3">
        <v>45632</v>
      </c>
      <c r="B2410" s="4">
        <v>26.6</v>
      </c>
      <c r="C2410" s="4">
        <v>-2.5</v>
      </c>
      <c r="D2410" s="4">
        <v>0</v>
      </c>
      <c r="E2410" s="4">
        <v>2</v>
      </c>
      <c r="F2410" s="4">
        <v>21.3718</v>
      </c>
      <c r="G2410" s="4">
        <v>7.6638999999999999</v>
      </c>
      <c r="H2410" s="4">
        <v>8.5297000000000001</v>
      </c>
      <c r="I2410" s="4">
        <v>9.6746999999999996</v>
      </c>
      <c r="J2410" s="4">
        <v>58.86</v>
      </c>
      <c r="K2410" s="4">
        <v>138.77340000000001</v>
      </c>
      <c r="L2410" s="4">
        <v>146.85939999999999</v>
      </c>
      <c r="M2410" s="4">
        <v>138.10939999999999</v>
      </c>
      <c r="N2410" s="4">
        <v>2.4355000000000002</v>
      </c>
      <c r="O2410" s="4">
        <v>1.6369</v>
      </c>
      <c r="P2410" s="4">
        <v>1.7332000000000001</v>
      </c>
      <c r="Q2410" s="4">
        <v>1.8039000000000001</v>
      </c>
    </row>
    <row r="2411" spans="1:17" ht="15" customHeight="1" x14ac:dyDescent="0.2">
      <c r="A2411" s="3">
        <v>45635</v>
      </c>
      <c r="B2411" s="4">
        <v>27.5</v>
      </c>
      <c r="C2411" s="4">
        <v>-0.9</v>
      </c>
      <c r="D2411" s="4">
        <v>1.2</v>
      </c>
      <c r="E2411" s="4">
        <v>3.3</v>
      </c>
      <c r="F2411" s="4">
        <v>21.369700000000002</v>
      </c>
      <c r="G2411" s="4">
        <v>7.6634000000000002</v>
      </c>
      <c r="H2411" s="4">
        <v>8.5287000000000006</v>
      </c>
      <c r="I2411" s="4">
        <v>9.6731999999999996</v>
      </c>
      <c r="J2411" s="4">
        <v>58.704000000000001</v>
      </c>
      <c r="K2411" s="4">
        <v>138.5078</v>
      </c>
      <c r="L2411" s="4">
        <v>146.59379999999999</v>
      </c>
      <c r="M2411" s="4">
        <v>137.82810000000001</v>
      </c>
      <c r="N2411" s="4">
        <v>2.4474999999999998</v>
      </c>
      <c r="O2411" s="4">
        <v>1.6624000000000001</v>
      </c>
      <c r="P2411" s="4">
        <v>1.7549999999999999</v>
      </c>
      <c r="Q2411" s="4">
        <v>1.8254999999999999</v>
      </c>
    </row>
    <row r="2412" spans="1:17" ht="15" customHeight="1" x14ac:dyDescent="0.2">
      <c r="A2412" s="3">
        <v>45636</v>
      </c>
      <c r="B2412" s="4">
        <v>28.5</v>
      </c>
      <c r="C2412" s="4">
        <v>-1.1000000000000001</v>
      </c>
      <c r="D2412" s="4">
        <v>1</v>
      </c>
      <c r="E2412" s="4">
        <v>3.1</v>
      </c>
      <c r="F2412" s="4">
        <v>21.377800000000001</v>
      </c>
      <c r="G2412" s="4">
        <v>7.6696</v>
      </c>
      <c r="H2412" s="4">
        <v>8.5363000000000007</v>
      </c>
      <c r="I2412" s="4">
        <v>9.6814999999999998</v>
      </c>
      <c r="J2412" s="4">
        <v>58.896999999999998</v>
      </c>
      <c r="K2412" s="4">
        <v>138.8203</v>
      </c>
      <c r="L2412" s="4">
        <v>146.96879999999999</v>
      </c>
      <c r="M2412" s="4">
        <v>138.21879999999999</v>
      </c>
      <c r="N2412" s="4">
        <v>2.4321000000000002</v>
      </c>
      <c r="O2412" s="4">
        <v>1.6344000000000001</v>
      </c>
      <c r="P2412" s="4">
        <v>1.7262999999999999</v>
      </c>
      <c r="Q2412" s="4">
        <v>1.7968999999999999</v>
      </c>
    </row>
    <row r="2413" spans="1:17" ht="15" customHeight="1" x14ac:dyDescent="0.2">
      <c r="A2413" s="3">
        <v>45637</v>
      </c>
      <c r="B2413" s="4">
        <v>26.5</v>
      </c>
      <c r="C2413" s="4">
        <v>-2.7</v>
      </c>
      <c r="D2413" s="4">
        <v>-0.4</v>
      </c>
      <c r="E2413" s="4">
        <v>1.3</v>
      </c>
      <c r="F2413" s="4">
        <v>21.393999999999998</v>
      </c>
      <c r="G2413" s="4">
        <v>7.6809000000000003</v>
      </c>
      <c r="H2413" s="4">
        <v>8.5500000000000007</v>
      </c>
      <c r="I2413" s="4">
        <v>9.6974</v>
      </c>
      <c r="J2413" s="4">
        <v>59.734000000000002</v>
      </c>
      <c r="K2413" s="4">
        <v>139.5625</v>
      </c>
      <c r="L2413" s="4">
        <v>147.8125</v>
      </c>
      <c r="M2413" s="4">
        <v>139.14060000000001</v>
      </c>
      <c r="N2413" s="4">
        <v>2.3666</v>
      </c>
      <c r="O2413" s="4">
        <v>1.5669</v>
      </c>
      <c r="P2413" s="4">
        <v>1.6611</v>
      </c>
      <c r="Q2413" s="4">
        <v>1.7291000000000001</v>
      </c>
    </row>
    <row r="2414" spans="1:17" ht="15" customHeight="1" x14ac:dyDescent="0.2">
      <c r="A2414" s="3">
        <v>45638</v>
      </c>
      <c r="B2414" s="4">
        <v>29.5</v>
      </c>
      <c r="C2414" s="4">
        <v>-0.5</v>
      </c>
      <c r="D2414" s="4">
        <v>1.5</v>
      </c>
      <c r="E2414" s="4">
        <v>3.9</v>
      </c>
      <c r="F2414" s="4">
        <v>21.406199999999998</v>
      </c>
      <c r="G2414" s="4">
        <v>7.6931000000000003</v>
      </c>
      <c r="H2414" s="4">
        <v>8.5640999999999998</v>
      </c>
      <c r="I2414" s="4">
        <v>9.7111000000000001</v>
      </c>
      <c r="J2414" s="4">
        <v>59.981999999999999</v>
      </c>
      <c r="K2414" s="4">
        <v>139.9453</v>
      </c>
      <c r="L2414" s="4">
        <v>148.29689999999999</v>
      </c>
      <c r="M2414" s="4">
        <v>139.54689999999999</v>
      </c>
      <c r="N2414" s="4">
        <v>2.3464</v>
      </c>
      <c r="O2414" s="4">
        <v>1.5347</v>
      </c>
      <c r="P2414" s="4">
        <v>1.6258999999999999</v>
      </c>
      <c r="Q2414" s="4">
        <v>1.7009000000000001</v>
      </c>
    </row>
    <row r="2415" spans="1:17" ht="15" customHeight="1" x14ac:dyDescent="0.2">
      <c r="A2415" s="3">
        <v>45639</v>
      </c>
      <c r="B2415" s="4">
        <v>28.3</v>
      </c>
      <c r="C2415" s="4">
        <v>-4</v>
      </c>
      <c r="D2415" s="4">
        <v>-1.9</v>
      </c>
      <c r="E2415" s="4">
        <v>0.6</v>
      </c>
      <c r="F2415" s="4">
        <v>21.403700000000001</v>
      </c>
      <c r="G2415" s="4">
        <v>7.6962999999999999</v>
      </c>
      <c r="H2415" s="4">
        <v>8.5672999999999995</v>
      </c>
      <c r="I2415" s="4">
        <v>9.7139000000000006</v>
      </c>
      <c r="J2415" s="4">
        <v>59.66</v>
      </c>
      <c r="K2415" s="4">
        <v>140</v>
      </c>
      <c r="L2415" s="4">
        <v>148.34379999999999</v>
      </c>
      <c r="M2415" s="4">
        <v>139.5625</v>
      </c>
      <c r="N2415" s="4">
        <v>2.371</v>
      </c>
      <c r="O2415" s="4">
        <v>1.5306999999999999</v>
      </c>
      <c r="P2415" s="4">
        <v>1.6231</v>
      </c>
      <c r="Q2415" s="4">
        <v>1.7002999999999999</v>
      </c>
    </row>
    <row r="2416" spans="1:17" ht="15" customHeight="1" x14ac:dyDescent="0.2">
      <c r="A2416" s="3">
        <v>45642</v>
      </c>
      <c r="B2416" s="4">
        <v>29.4</v>
      </c>
      <c r="C2416" s="4">
        <v>-2</v>
      </c>
      <c r="D2416" s="4">
        <v>0.2</v>
      </c>
      <c r="E2416" s="4">
        <v>2.6</v>
      </c>
      <c r="F2416" s="4">
        <v>21.402699999999999</v>
      </c>
      <c r="G2416" s="4">
        <v>7.6942000000000004</v>
      </c>
      <c r="H2416" s="4">
        <v>8.5637000000000008</v>
      </c>
      <c r="I2416" s="4">
        <v>9.7097999999999995</v>
      </c>
      <c r="J2416" s="4">
        <v>59.423999999999999</v>
      </c>
      <c r="K2416" s="4">
        <v>139.59379999999999</v>
      </c>
      <c r="L2416" s="4">
        <v>147.875</v>
      </c>
      <c r="M2416" s="4">
        <v>139.09379999999999</v>
      </c>
      <c r="N2416" s="4">
        <v>2.3891</v>
      </c>
      <c r="O2416" s="4">
        <v>1.5688</v>
      </c>
      <c r="P2416" s="4">
        <v>1.6604000000000001</v>
      </c>
      <c r="Q2416" s="4">
        <v>1.7354000000000001</v>
      </c>
    </row>
    <row r="2417" spans="1:17" ht="15" customHeight="1" x14ac:dyDescent="0.2">
      <c r="A2417" s="3">
        <v>45643</v>
      </c>
      <c r="B2417" s="4">
        <v>29</v>
      </c>
      <c r="C2417" s="4">
        <v>-2.1</v>
      </c>
      <c r="D2417" s="4">
        <v>-0.3</v>
      </c>
      <c r="E2417" s="4">
        <v>1.9</v>
      </c>
      <c r="F2417" s="4">
        <v>21.404599999999999</v>
      </c>
      <c r="G2417" s="4">
        <v>7.6963999999999997</v>
      </c>
      <c r="H2417" s="4">
        <v>8.5663</v>
      </c>
      <c r="I2417" s="4">
        <v>9.7127999999999997</v>
      </c>
      <c r="J2417" s="4">
        <v>59.375999999999998</v>
      </c>
      <c r="K2417" s="4">
        <v>139.5547</v>
      </c>
      <c r="L2417" s="4">
        <v>147.875</v>
      </c>
      <c r="M2417" s="4">
        <v>139.125</v>
      </c>
      <c r="N2417" s="4">
        <v>2.3923999999999999</v>
      </c>
      <c r="O2417" s="4">
        <v>1.5733999999999999</v>
      </c>
      <c r="P2417" s="4">
        <v>1.6612</v>
      </c>
      <c r="Q2417" s="4">
        <v>1.7337</v>
      </c>
    </row>
    <row r="2418" spans="1:17" ht="15" customHeight="1" x14ac:dyDescent="0.2">
      <c r="A2418" s="3">
        <v>45644</v>
      </c>
      <c r="B2418" s="4">
        <v>29.9</v>
      </c>
      <c r="C2418" s="4">
        <v>-1.2</v>
      </c>
      <c r="D2418" s="4">
        <v>0.4</v>
      </c>
      <c r="E2418" s="4">
        <v>2.7</v>
      </c>
      <c r="F2418" s="4">
        <v>21.401700000000002</v>
      </c>
      <c r="G2418" s="4">
        <v>7.6951000000000001</v>
      </c>
      <c r="H2418" s="4">
        <v>8.5640999999999998</v>
      </c>
      <c r="I2418" s="4">
        <v>9.7096</v>
      </c>
      <c r="J2418" s="4">
        <v>59.024999999999999</v>
      </c>
      <c r="K2418" s="4">
        <v>139.21879999999999</v>
      </c>
      <c r="L2418" s="4">
        <v>147.51560000000001</v>
      </c>
      <c r="M2418" s="4">
        <v>138.71879999999999</v>
      </c>
      <c r="N2418" s="4">
        <v>2.4195000000000002</v>
      </c>
      <c r="O2418" s="4">
        <v>1.6052</v>
      </c>
      <c r="P2418" s="4">
        <v>1.6900999999999999</v>
      </c>
      <c r="Q2418" s="4">
        <v>1.7643</v>
      </c>
    </row>
    <row r="2419" spans="1:17" ht="15" customHeight="1" x14ac:dyDescent="0.2">
      <c r="A2419" s="3">
        <v>45645</v>
      </c>
      <c r="B2419" s="4">
        <v>28.5</v>
      </c>
      <c r="C2419" s="4">
        <v>-1.5</v>
      </c>
      <c r="D2419" s="4">
        <v>0.3</v>
      </c>
      <c r="E2419" s="4">
        <v>3.3</v>
      </c>
      <c r="F2419" s="4">
        <v>21.404900000000001</v>
      </c>
      <c r="G2419" s="4">
        <v>7.6981999999999999</v>
      </c>
      <c r="H2419" s="4">
        <v>8.5654000000000003</v>
      </c>
      <c r="I2419" s="4">
        <v>9.7088000000000001</v>
      </c>
      <c r="J2419" s="4">
        <v>58.720999999999997</v>
      </c>
      <c r="K2419" s="4">
        <v>138.8203</v>
      </c>
      <c r="L2419" s="4">
        <v>147.03129999999999</v>
      </c>
      <c r="M2419" s="4">
        <v>138.125</v>
      </c>
      <c r="N2419" s="4">
        <v>2.4426000000000001</v>
      </c>
      <c r="O2419" s="4">
        <v>1.6448</v>
      </c>
      <c r="P2419" s="4">
        <v>1.7303999999999999</v>
      </c>
      <c r="Q2419" s="4">
        <v>1.81</v>
      </c>
    </row>
    <row r="2420" spans="1:17" ht="15" customHeight="1" x14ac:dyDescent="0.2">
      <c r="A2420" s="3">
        <v>45646</v>
      </c>
      <c r="B2420" s="4">
        <v>28.6</v>
      </c>
      <c r="C2420" s="4">
        <v>-1.9</v>
      </c>
      <c r="D2420" s="4">
        <v>0</v>
      </c>
      <c r="E2420" s="4">
        <v>3.1</v>
      </c>
      <c r="F2420" s="4">
        <v>21.4009</v>
      </c>
      <c r="G2420" s="4">
        <v>7.6981000000000002</v>
      </c>
      <c r="H2420" s="4">
        <v>8.5640999999999998</v>
      </c>
      <c r="I2420" s="4">
        <v>9.7064000000000004</v>
      </c>
      <c r="J2420" s="4">
        <v>58.311</v>
      </c>
      <c r="K2420" s="4">
        <v>138.58590000000001</v>
      </c>
      <c r="L2420" s="4">
        <v>146.73439999999999</v>
      </c>
      <c r="M2420" s="4">
        <v>137.78129999999999</v>
      </c>
      <c r="N2420" s="4">
        <v>2.4746000000000001</v>
      </c>
      <c r="O2420" s="4">
        <v>1.6674</v>
      </c>
      <c r="P2420" s="4">
        <v>1.7544999999999999</v>
      </c>
      <c r="Q2420" s="4">
        <v>1.8361000000000001</v>
      </c>
    </row>
    <row r="2421" spans="1:17" ht="15" customHeight="1" x14ac:dyDescent="0.2">
      <c r="A2421" s="3">
        <v>45649</v>
      </c>
      <c r="B2421" s="4">
        <v>29.4</v>
      </c>
      <c r="C2421" s="4">
        <v>-1.4</v>
      </c>
      <c r="D2421" s="4">
        <v>0.7</v>
      </c>
      <c r="E2421" s="4">
        <v>3.8</v>
      </c>
      <c r="F2421" s="4">
        <v>21.398900000000001</v>
      </c>
      <c r="G2421" s="4">
        <v>7.6994999999999996</v>
      </c>
      <c r="H2421" s="4">
        <v>8.5642999999999994</v>
      </c>
      <c r="I2421" s="4">
        <v>9.7063000000000006</v>
      </c>
      <c r="J2421" s="4">
        <v>58.024000000000001</v>
      </c>
      <c r="K2421" s="4">
        <v>138.48439999999999</v>
      </c>
      <c r="L2421" s="4">
        <v>146.5625</v>
      </c>
      <c r="M2421" s="4">
        <v>137.59379999999999</v>
      </c>
      <c r="N2421" s="4">
        <v>2.4969000000000001</v>
      </c>
      <c r="O2421" s="4">
        <v>1.6777</v>
      </c>
      <c r="P2421" s="4">
        <v>1.7687999999999999</v>
      </c>
      <c r="Q2421" s="4">
        <v>1.8507</v>
      </c>
    </row>
    <row r="2422" spans="1:17" ht="15" customHeight="1" x14ac:dyDescent="0.2">
      <c r="A2422" s="3">
        <v>45650</v>
      </c>
      <c r="B2422" s="4">
        <v>31.2</v>
      </c>
      <c r="C2422" s="4">
        <v>-0.2</v>
      </c>
      <c r="D2422" s="4">
        <v>1.9</v>
      </c>
      <c r="E2422" s="4">
        <v>5.0999999999999996</v>
      </c>
      <c r="F2422" s="4">
        <v>21.3932</v>
      </c>
      <c r="G2422" s="4">
        <v>7.6993999999999998</v>
      </c>
      <c r="H2422" s="4">
        <v>8.5633999999999997</v>
      </c>
      <c r="I2422" s="4">
        <v>9.7042999999999999</v>
      </c>
      <c r="J2422" s="4">
        <v>57.655999999999999</v>
      </c>
      <c r="K2422" s="4">
        <v>138.2578</v>
      </c>
      <c r="L2422" s="4">
        <v>146.29689999999999</v>
      </c>
      <c r="M2422" s="4">
        <v>137.28129999999999</v>
      </c>
      <c r="N2422" s="4">
        <v>2.5261</v>
      </c>
      <c r="O2422" s="4">
        <v>1.6996</v>
      </c>
      <c r="P2422" s="4">
        <v>1.7905</v>
      </c>
      <c r="Q2422" s="4">
        <v>1.8746</v>
      </c>
    </row>
    <row r="2423" spans="1:17" ht="15" customHeight="1" x14ac:dyDescent="0.2">
      <c r="A2423" s="3">
        <v>45651</v>
      </c>
      <c r="B2423" s="4">
        <v>29</v>
      </c>
      <c r="C2423" s="4">
        <v>-1.7</v>
      </c>
      <c r="D2423" s="4">
        <v>0.3</v>
      </c>
      <c r="E2423" s="4">
        <v>3.4</v>
      </c>
      <c r="F2423" s="4">
        <v>21.407699999999998</v>
      </c>
      <c r="G2423" s="4">
        <v>7.7062999999999997</v>
      </c>
      <c r="H2423" s="4">
        <v>8.5719999999999992</v>
      </c>
      <c r="I2423" s="4">
        <v>9.7136999999999993</v>
      </c>
      <c r="J2423" s="4">
        <v>58.23</v>
      </c>
      <c r="K2423" s="4">
        <v>138.625</v>
      </c>
      <c r="L2423" s="4">
        <v>146.75</v>
      </c>
      <c r="M2423" s="4">
        <v>137.78129999999999</v>
      </c>
      <c r="N2423" s="4">
        <v>2.4799000000000002</v>
      </c>
      <c r="O2423" s="4">
        <v>1.6666000000000001</v>
      </c>
      <c r="P2423" s="4">
        <v>1.7557</v>
      </c>
      <c r="Q2423" s="4">
        <v>1.8378000000000001</v>
      </c>
    </row>
    <row r="2424" spans="1:17" ht="15" customHeight="1" x14ac:dyDescent="0.2">
      <c r="A2424" s="3">
        <v>45652</v>
      </c>
      <c r="B2424" s="4">
        <v>26.6</v>
      </c>
      <c r="C2424" s="4">
        <v>-3</v>
      </c>
      <c r="D2424" s="4">
        <v>-0.6</v>
      </c>
      <c r="E2424" s="4">
        <v>2.5</v>
      </c>
      <c r="F2424" s="4">
        <v>21.400700000000001</v>
      </c>
      <c r="G2424" s="4">
        <v>7.7022000000000004</v>
      </c>
      <c r="H2424" s="4">
        <v>8.5639000000000003</v>
      </c>
      <c r="I2424" s="4">
        <v>9.7042000000000002</v>
      </c>
      <c r="J2424" s="4">
        <v>57.453000000000003</v>
      </c>
      <c r="K2424" s="4">
        <v>137.60939999999999</v>
      </c>
      <c r="L2424" s="4">
        <v>145.5625</v>
      </c>
      <c r="M2424" s="4">
        <v>136.5625</v>
      </c>
      <c r="N2424" s="4">
        <v>2.5409999999999999</v>
      </c>
      <c r="O2424" s="4">
        <v>1.7635000000000001</v>
      </c>
      <c r="P2424" s="4">
        <v>1.8517999999999999</v>
      </c>
      <c r="Q2424" s="4">
        <v>1.9307000000000001</v>
      </c>
    </row>
    <row r="2425" spans="1:17" ht="15" customHeight="1" x14ac:dyDescent="0.2">
      <c r="A2425" s="3">
        <v>45653</v>
      </c>
      <c r="B2425" s="4">
        <v>28.8</v>
      </c>
      <c r="C2425" s="4">
        <v>-2.5</v>
      </c>
      <c r="D2425" s="4">
        <v>0.2</v>
      </c>
      <c r="E2425" s="4">
        <v>3.3</v>
      </c>
      <c r="F2425" s="4">
        <v>21.390799999999999</v>
      </c>
      <c r="G2425" s="4">
        <v>7.6997999999999998</v>
      </c>
      <c r="H2425" s="4">
        <v>8.5593000000000004</v>
      </c>
      <c r="I2425" s="4">
        <v>9.6982999999999997</v>
      </c>
      <c r="J2425" s="4">
        <v>56.713000000000001</v>
      </c>
      <c r="K2425" s="4">
        <v>137.1875</v>
      </c>
      <c r="L2425" s="4">
        <v>145.03129999999999</v>
      </c>
      <c r="M2425" s="4">
        <v>135.98439999999999</v>
      </c>
      <c r="N2425" s="4">
        <v>2.6004999999999998</v>
      </c>
      <c r="O2425" s="4">
        <v>1.8038000000000001</v>
      </c>
      <c r="P2425" s="4">
        <v>1.8947000000000001</v>
      </c>
      <c r="Q2425" s="4">
        <v>1.9749000000000001</v>
      </c>
    </row>
    <row r="2426" spans="1:17" ht="15" customHeight="1" x14ac:dyDescent="0.2">
      <c r="A2426" s="3">
        <v>45656</v>
      </c>
      <c r="B2426" s="4">
        <v>32.200000000000003</v>
      </c>
      <c r="C2426" s="4">
        <v>-0.2</v>
      </c>
      <c r="D2426" s="4">
        <v>2.8</v>
      </c>
      <c r="E2426" s="4">
        <v>6.4</v>
      </c>
      <c r="F2426" s="4">
        <v>21.386800000000001</v>
      </c>
      <c r="G2426" s="4">
        <v>7.7012</v>
      </c>
      <c r="H2426" s="4">
        <v>8.5593000000000004</v>
      </c>
      <c r="I2426" s="4">
        <v>9.6969999999999992</v>
      </c>
      <c r="J2426" s="4">
        <v>56.323999999999998</v>
      </c>
      <c r="K2426" s="4">
        <v>137.08590000000001</v>
      </c>
      <c r="L2426" s="4">
        <v>144.84379999999999</v>
      </c>
      <c r="M2426" s="4">
        <v>135.71879999999999</v>
      </c>
      <c r="N2426" s="4">
        <v>2.6320000000000001</v>
      </c>
      <c r="O2426" s="4">
        <v>1.8142</v>
      </c>
      <c r="P2426" s="4">
        <v>1.9104000000000001</v>
      </c>
      <c r="Q2426" s="4">
        <v>1.9955000000000001</v>
      </c>
    </row>
    <row r="2427" spans="1:17" ht="15" customHeight="1" x14ac:dyDescent="0.2">
      <c r="A2427" s="3">
        <v>45657</v>
      </c>
      <c r="B2427" s="4">
        <v>33.200000000000003</v>
      </c>
      <c r="C2427" s="4">
        <v>-0.1</v>
      </c>
      <c r="D2427" s="4">
        <v>2.8</v>
      </c>
      <c r="E2427" s="4">
        <v>6.4</v>
      </c>
      <c r="F2427" s="4">
        <v>21.385999999999999</v>
      </c>
      <c r="G2427" s="4">
        <v>7.7035999999999998</v>
      </c>
      <c r="H2427" s="4">
        <v>8.5618999999999996</v>
      </c>
      <c r="I2427" s="4">
        <v>9.6990999999999996</v>
      </c>
      <c r="J2427" s="4">
        <v>56.119</v>
      </c>
      <c r="K2427" s="4">
        <v>137.0703</v>
      </c>
      <c r="L2427" s="4">
        <v>144.84379999999999</v>
      </c>
      <c r="M2427" s="4">
        <v>135.6875</v>
      </c>
      <c r="N2427" s="4">
        <v>2.6484999999999999</v>
      </c>
      <c r="O2427" s="4">
        <v>1.8165</v>
      </c>
      <c r="P2427" s="4">
        <v>1.9112</v>
      </c>
      <c r="Q2427" s="4">
        <v>1.9984</v>
      </c>
    </row>
    <row r="2428" spans="1:17" ht="15" customHeight="1" x14ac:dyDescent="0.2">
      <c r="A2428" s="3">
        <v>45658</v>
      </c>
      <c r="B2428" s="4">
        <v>33.200000000000003</v>
      </c>
      <c r="C2428" s="4">
        <v>0</v>
      </c>
      <c r="D2428" s="4">
        <v>2.8</v>
      </c>
      <c r="E2428" s="4">
        <v>6.5</v>
      </c>
      <c r="F2428" s="4">
        <v>21.3887</v>
      </c>
      <c r="G2428" s="4">
        <v>7.7061999999999999</v>
      </c>
      <c r="H2428" s="4">
        <v>8.5645000000000007</v>
      </c>
      <c r="I2428" s="4">
        <v>9.7017000000000007</v>
      </c>
      <c r="J2428" s="4">
        <v>56.119</v>
      </c>
      <c r="K2428" s="4">
        <v>137.0703</v>
      </c>
      <c r="L2428" s="4">
        <v>144.84379999999999</v>
      </c>
      <c r="M2428" s="4">
        <v>135.6875</v>
      </c>
      <c r="N2428" s="4">
        <v>2.6482000000000001</v>
      </c>
      <c r="O2428" s="4">
        <v>1.8173999999999999</v>
      </c>
      <c r="P2428" s="4">
        <v>1.9119999999999999</v>
      </c>
      <c r="Q2428" s="4">
        <v>1.9988999999999999</v>
      </c>
    </row>
    <row r="2429" spans="1:17" ht="15" customHeight="1" x14ac:dyDescent="0.2">
      <c r="A2429" s="3">
        <v>45659</v>
      </c>
      <c r="B2429" s="4">
        <v>33.200000000000003</v>
      </c>
      <c r="C2429" s="4">
        <v>-1.6</v>
      </c>
      <c r="D2429" s="4">
        <v>1.7</v>
      </c>
      <c r="E2429" s="4">
        <v>5.4</v>
      </c>
      <c r="F2429" s="4">
        <v>21.399000000000001</v>
      </c>
      <c r="G2429" s="4">
        <v>7.7179000000000002</v>
      </c>
      <c r="H2429" s="4">
        <v>8.5763999999999996</v>
      </c>
      <c r="I2429" s="4">
        <v>9.7141999999999999</v>
      </c>
      <c r="J2429" s="4">
        <v>56.237000000000002</v>
      </c>
      <c r="K2429" s="4">
        <v>137.39840000000001</v>
      </c>
      <c r="L2429" s="4">
        <v>145.15629999999999</v>
      </c>
      <c r="M2429" s="4">
        <v>136</v>
      </c>
      <c r="N2429" s="4">
        <v>2.6375000000000002</v>
      </c>
      <c r="O2429" s="4">
        <v>1.7895000000000001</v>
      </c>
      <c r="P2429" s="4">
        <v>1.8895</v>
      </c>
      <c r="Q2429" s="4">
        <v>1.9769000000000001</v>
      </c>
    </row>
    <row r="2430" spans="1:17" ht="15" customHeight="1" x14ac:dyDescent="0.2">
      <c r="A2430" s="3">
        <v>45660</v>
      </c>
      <c r="B2430" s="4">
        <v>31.1</v>
      </c>
      <c r="C2430" s="4">
        <v>-2.1</v>
      </c>
      <c r="D2430" s="4">
        <v>1.9</v>
      </c>
      <c r="E2430" s="4">
        <v>5.0999999999999996</v>
      </c>
      <c r="F2430" s="4">
        <v>21.396999999999998</v>
      </c>
      <c r="G2430" s="4">
        <v>7.7150999999999996</v>
      </c>
      <c r="H2430" s="4">
        <v>8.5709999999999997</v>
      </c>
      <c r="I2430" s="4">
        <v>9.7083999999999993</v>
      </c>
      <c r="J2430" s="4">
        <v>55.965000000000003</v>
      </c>
      <c r="K2430" s="4">
        <v>136.9453</v>
      </c>
      <c r="L2430" s="4">
        <v>144.5625</v>
      </c>
      <c r="M2430" s="4">
        <v>135.4375</v>
      </c>
      <c r="N2430" s="4">
        <v>2.6594000000000002</v>
      </c>
      <c r="O2430" s="4">
        <v>1.8327</v>
      </c>
      <c r="P2430" s="4">
        <v>1.9375</v>
      </c>
      <c r="Q2430" s="4">
        <v>2.02</v>
      </c>
    </row>
    <row r="2431" spans="1:17" ht="15" customHeight="1" x14ac:dyDescent="0.2">
      <c r="A2431" s="3">
        <v>45663</v>
      </c>
      <c r="B2431" s="4">
        <v>30.5</v>
      </c>
      <c r="C2431" s="4">
        <v>-1.7</v>
      </c>
      <c r="D2431" s="4">
        <v>2.4</v>
      </c>
      <c r="E2431" s="4">
        <v>5.9</v>
      </c>
      <c r="F2431" s="4">
        <v>21.4054</v>
      </c>
      <c r="G2431" s="4">
        <v>7.7187999999999999</v>
      </c>
      <c r="H2431" s="4">
        <v>8.5747999999999998</v>
      </c>
      <c r="I2431" s="4">
        <v>9.7121999999999993</v>
      </c>
      <c r="J2431" s="4">
        <v>56.29</v>
      </c>
      <c r="K2431" s="4">
        <v>137.03129999999999</v>
      </c>
      <c r="L2431" s="4">
        <v>144.65629999999999</v>
      </c>
      <c r="M2431" s="4">
        <v>135.51560000000001</v>
      </c>
      <c r="N2431" s="4">
        <v>2.6324999999999998</v>
      </c>
      <c r="O2431" s="4">
        <v>1.8255999999999999</v>
      </c>
      <c r="P2431" s="4">
        <v>1.9308000000000001</v>
      </c>
      <c r="Q2431" s="4">
        <v>2.0146000000000002</v>
      </c>
    </row>
    <row r="2432" spans="1:17" ht="15" customHeight="1" x14ac:dyDescent="0.2">
      <c r="A2432" s="3">
        <v>45664</v>
      </c>
      <c r="B2432" s="4">
        <v>29.5</v>
      </c>
      <c r="C2432" s="4">
        <v>-2.8</v>
      </c>
      <c r="D2432" s="4">
        <v>1.5</v>
      </c>
      <c r="E2432" s="4">
        <v>4.8</v>
      </c>
      <c r="F2432" s="4">
        <v>21.412600000000001</v>
      </c>
      <c r="G2432" s="4">
        <v>7.7252999999999998</v>
      </c>
      <c r="H2432" s="4">
        <v>8.5821000000000005</v>
      </c>
      <c r="I2432" s="4">
        <v>9.7203999999999997</v>
      </c>
      <c r="J2432" s="4">
        <v>56.548999999999999</v>
      </c>
      <c r="K2432" s="4">
        <v>137.3672</v>
      </c>
      <c r="L2432" s="4">
        <v>145</v>
      </c>
      <c r="M2432" s="4">
        <v>135.89060000000001</v>
      </c>
      <c r="N2432" s="4">
        <v>2.6110000000000002</v>
      </c>
      <c r="O2432" s="4">
        <v>1.7950999999999999</v>
      </c>
      <c r="P2432" s="4">
        <v>1.9043000000000001</v>
      </c>
      <c r="Q2432" s="4">
        <v>1.9866999999999999</v>
      </c>
    </row>
    <row r="2433" spans="1:17" ht="15" customHeight="1" x14ac:dyDescent="0.2">
      <c r="A2433" s="3">
        <v>45665</v>
      </c>
      <c r="B2433" s="4">
        <v>30</v>
      </c>
      <c r="C2433" s="4">
        <v>-2.9</v>
      </c>
      <c r="D2433" s="4">
        <v>1.5</v>
      </c>
      <c r="E2433" s="4">
        <v>5.0999999999999996</v>
      </c>
      <c r="F2433" s="4">
        <v>21.4129</v>
      </c>
      <c r="G2433" s="4">
        <v>7.7270000000000003</v>
      </c>
      <c r="H2433" s="4">
        <v>8.5833999999999993</v>
      </c>
      <c r="I2433" s="4">
        <v>9.7209000000000003</v>
      </c>
      <c r="J2433" s="4">
        <v>56.41</v>
      </c>
      <c r="K2433" s="4">
        <v>137.28909999999999</v>
      </c>
      <c r="L2433" s="4">
        <v>144.90629999999999</v>
      </c>
      <c r="M2433" s="4">
        <v>135.75</v>
      </c>
      <c r="N2433" s="4">
        <v>2.6219999999999999</v>
      </c>
      <c r="O2433" s="4">
        <v>1.8032999999999999</v>
      </c>
      <c r="P2433" s="4">
        <v>1.9125000000000001</v>
      </c>
      <c r="Q2433" s="4">
        <v>1.9979</v>
      </c>
    </row>
    <row r="2434" spans="1:17" ht="15" customHeight="1" x14ac:dyDescent="0.2">
      <c r="A2434" s="3">
        <v>45666</v>
      </c>
      <c r="B2434" s="4">
        <v>30.7</v>
      </c>
      <c r="C2434" s="4">
        <v>-2.2999999999999998</v>
      </c>
      <c r="D2434" s="4">
        <v>2.5</v>
      </c>
      <c r="E2434" s="4">
        <v>5.8</v>
      </c>
      <c r="F2434" s="4">
        <v>21.420100000000001</v>
      </c>
      <c r="G2434" s="4">
        <v>7.7347999999999999</v>
      </c>
      <c r="H2434" s="4">
        <v>8.5905000000000005</v>
      </c>
      <c r="I2434" s="4">
        <v>9.7283000000000008</v>
      </c>
      <c r="J2434" s="4">
        <v>56.348999999999997</v>
      </c>
      <c r="K2434" s="4">
        <v>137.28909999999999</v>
      </c>
      <c r="L2434" s="4">
        <v>144.85939999999999</v>
      </c>
      <c r="M2434" s="4">
        <v>135.71879999999999</v>
      </c>
      <c r="N2434" s="4">
        <v>2.6259999999999999</v>
      </c>
      <c r="O2434" s="4">
        <v>1.806</v>
      </c>
      <c r="P2434" s="4">
        <v>1.9186000000000001</v>
      </c>
      <c r="Q2434" s="4">
        <v>2.0017999999999998</v>
      </c>
    </row>
    <row r="2435" spans="1:17" ht="15" customHeight="1" x14ac:dyDescent="0.2">
      <c r="A2435" s="3">
        <v>45667</v>
      </c>
      <c r="B2435" s="4">
        <v>29.4</v>
      </c>
      <c r="C2435" s="4">
        <v>-5.4</v>
      </c>
      <c r="D2435" s="4">
        <v>-0.2</v>
      </c>
      <c r="E2435" s="4">
        <v>3.3</v>
      </c>
      <c r="F2435" s="4">
        <v>21.415700000000001</v>
      </c>
      <c r="G2435" s="4">
        <v>7.7366000000000001</v>
      </c>
      <c r="H2435" s="4">
        <v>8.5912000000000006</v>
      </c>
      <c r="I2435" s="4">
        <v>9.7280999999999995</v>
      </c>
      <c r="J2435" s="4">
        <v>55.936999999999998</v>
      </c>
      <c r="K2435" s="4">
        <v>137.21879999999999</v>
      </c>
      <c r="L2435" s="4">
        <v>144.71879999999999</v>
      </c>
      <c r="M2435" s="4">
        <v>135.53129999999999</v>
      </c>
      <c r="N2435" s="4">
        <v>2.6594000000000002</v>
      </c>
      <c r="O2435" s="4">
        <v>1.8134999999999999</v>
      </c>
      <c r="P2435" s="4">
        <v>1.9305000000000001</v>
      </c>
      <c r="Q2435" s="4">
        <v>2.0165000000000002</v>
      </c>
    </row>
    <row r="2436" spans="1:17" ht="15" customHeight="1" x14ac:dyDescent="0.2">
      <c r="A2436" s="3">
        <v>45670</v>
      </c>
      <c r="B2436" s="4">
        <v>32.799999999999997</v>
      </c>
      <c r="C2436" s="4">
        <v>-1.8</v>
      </c>
      <c r="D2436" s="4">
        <v>3.5</v>
      </c>
      <c r="E2436" s="4">
        <v>7.2</v>
      </c>
      <c r="F2436" s="4">
        <v>21.436900000000001</v>
      </c>
      <c r="G2436" s="4">
        <v>7.7506000000000004</v>
      </c>
      <c r="H2436" s="4">
        <v>8.6082000000000001</v>
      </c>
      <c r="I2436" s="4">
        <v>9.7469000000000001</v>
      </c>
      <c r="J2436" s="4">
        <v>56.869</v>
      </c>
      <c r="K2436" s="4">
        <v>138.1875</v>
      </c>
      <c r="L2436" s="4">
        <v>145.79689999999999</v>
      </c>
      <c r="M2436" s="4">
        <v>136.625</v>
      </c>
      <c r="N2436" s="4">
        <v>2.5831</v>
      </c>
      <c r="O2436" s="4">
        <v>1.7244999999999999</v>
      </c>
      <c r="P2436" s="4">
        <v>1.8460000000000001</v>
      </c>
      <c r="Q2436" s="4">
        <v>1.9345000000000001</v>
      </c>
    </row>
    <row r="2437" spans="1:17" ht="15" customHeight="1" x14ac:dyDescent="0.2">
      <c r="A2437" s="3">
        <v>45671</v>
      </c>
      <c r="B2437" s="4">
        <v>33</v>
      </c>
      <c r="C2437" s="4">
        <v>-3</v>
      </c>
      <c r="D2437" s="4">
        <v>2.6</v>
      </c>
      <c r="E2437" s="4">
        <v>6.2</v>
      </c>
      <c r="F2437" s="4">
        <v>21.438099999999999</v>
      </c>
      <c r="G2437" s="4">
        <v>7.7554999999999996</v>
      </c>
      <c r="H2437" s="4">
        <v>8.6133000000000006</v>
      </c>
      <c r="I2437" s="4">
        <v>9.7523</v>
      </c>
      <c r="J2437" s="4">
        <v>56.779000000000003</v>
      </c>
      <c r="K2437" s="4">
        <v>138.39060000000001</v>
      </c>
      <c r="L2437" s="4">
        <v>145.98439999999999</v>
      </c>
      <c r="M2437" s="4">
        <v>136.8125</v>
      </c>
      <c r="N2437" s="4">
        <v>2.59</v>
      </c>
      <c r="O2437" s="4">
        <v>1.7067000000000001</v>
      </c>
      <c r="P2437" s="4">
        <v>1.8320000000000001</v>
      </c>
      <c r="Q2437" s="4">
        <v>1.921</v>
      </c>
    </row>
    <row r="2438" spans="1:17" ht="15" customHeight="1" x14ac:dyDescent="0.2">
      <c r="A2438" s="3">
        <v>45672</v>
      </c>
      <c r="B2438" s="4">
        <v>32.299999999999997</v>
      </c>
      <c r="C2438" s="4">
        <v>-3.6</v>
      </c>
      <c r="D2438" s="4">
        <v>1.7</v>
      </c>
      <c r="E2438" s="4">
        <v>5.7</v>
      </c>
      <c r="F2438" s="4">
        <v>21.451899999999998</v>
      </c>
      <c r="G2438" s="4">
        <v>7.7651000000000003</v>
      </c>
      <c r="H2438" s="4">
        <v>8.6257000000000001</v>
      </c>
      <c r="I2438" s="4">
        <v>9.7653999999999996</v>
      </c>
      <c r="J2438" s="4">
        <v>57.445</v>
      </c>
      <c r="K2438" s="4">
        <v>138.9922</v>
      </c>
      <c r="L2438" s="4">
        <v>146.71879999999999</v>
      </c>
      <c r="M2438" s="4">
        <v>137.53129999999999</v>
      </c>
      <c r="N2438" s="4">
        <v>2.536</v>
      </c>
      <c r="O2438" s="4">
        <v>1.6523000000000001</v>
      </c>
      <c r="P2438" s="4">
        <v>1.7751999999999999</v>
      </c>
      <c r="Q2438" s="4">
        <v>1.8677999999999999</v>
      </c>
    </row>
    <row r="2439" spans="1:17" ht="15" customHeight="1" x14ac:dyDescent="0.2">
      <c r="A2439" s="3">
        <v>45673</v>
      </c>
      <c r="B2439" s="4">
        <v>31.3</v>
      </c>
      <c r="C2439" s="4">
        <v>-4.0999999999999996</v>
      </c>
      <c r="D2439" s="4">
        <v>1.1000000000000001</v>
      </c>
      <c r="E2439" s="4">
        <v>4.8</v>
      </c>
      <c r="F2439" s="4">
        <v>21.4498</v>
      </c>
      <c r="G2439" s="4">
        <v>7.7672999999999996</v>
      </c>
      <c r="H2439" s="4">
        <v>8.6257000000000001</v>
      </c>
      <c r="I2439" s="4">
        <v>9.5815000000000001</v>
      </c>
      <c r="J2439" s="4">
        <v>56.831000000000003</v>
      </c>
      <c r="K2439" s="4">
        <v>138.5078</v>
      </c>
      <c r="L2439" s="4">
        <v>146.14060000000001</v>
      </c>
      <c r="M2439" s="4">
        <v>136.9375</v>
      </c>
      <c r="N2439" s="4">
        <v>2.5844999999999998</v>
      </c>
      <c r="O2439" s="4">
        <v>1.6996</v>
      </c>
      <c r="P2439" s="4">
        <v>1.8229</v>
      </c>
      <c r="Q2439" s="4">
        <v>1.9137</v>
      </c>
    </row>
    <row r="2440" spans="1:17" ht="15" customHeight="1" x14ac:dyDescent="0.2">
      <c r="A2440" s="3">
        <v>45674</v>
      </c>
      <c r="B2440" s="4">
        <v>30.4</v>
      </c>
      <c r="C2440" s="4">
        <v>-4.9000000000000004</v>
      </c>
      <c r="D2440" s="4">
        <v>0.8</v>
      </c>
      <c r="E2440" s="4">
        <v>4.5999999999999996</v>
      </c>
      <c r="F2440" s="4">
        <v>21.46</v>
      </c>
      <c r="G2440" s="4">
        <v>7.7737999999999996</v>
      </c>
      <c r="H2440" s="4">
        <v>8.6326999999999998</v>
      </c>
      <c r="I2440" s="4">
        <v>9.5893999999999995</v>
      </c>
      <c r="J2440" s="4">
        <v>57.279000000000003</v>
      </c>
      <c r="K2440" s="4">
        <v>138.84379999999999</v>
      </c>
      <c r="L2440" s="4">
        <v>146.46879999999999</v>
      </c>
      <c r="M2440" s="4">
        <v>137.28129999999999</v>
      </c>
      <c r="N2440" s="4">
        <v>2.548</v>
      </c>
      <c r="O2440" s="4">
        <v>1.6696</v>
      </c>
      <c r="P2440" s="4">
        <v>1.798</v>
      </c>
      <c r="Q2440" s="4">
        <v>1.8886000000000001</v>
      </c>
    </row>
    <row r="2441" spans="1:17" ht="15" customHeight="1" x14ac:dyDescent="0.2">
      <c r="A2441" s="3">
        <v>45677</v>
      </c>
      <c r="B2441" s="4">
        <v>32</v>
      </c>
      <c r="C2441" s="4">
        <v>-4.5</v>
      </c>
      <c r="D2441" s="4">
        <v>0.6</v>
      </c>
      <c r="E2441" s="4">
        <v>4.3</v>
      </c>
      <c r="F2441" s="4">
        <v>21.453399999999998</v>
      </c>
      <c r="G2441" s="4">
        <v>7.7731000000000003</v>
      </c>
      <c r="H2441" s="4">
        <v>8.6317000000000004</v>
      </c>
      <c r="I2441" s="4">
        <v>9.5876999999999999</v>
      </c>
      <c r="J2441" s="4">
        <v>56.718000000000004</v>
      </c>
      <c r="K2441" s="4">
        <v>138.5625</v>
      </c>
      <c r="L2441" s="4">
        <v>146.20310000000001</v>
      </c>
      <c r="M2441" s="4">
        <v>137</v>
      </c>
      <c r="N2441" s="4">
        <v>2.5928</v>
      </c>
      <c r="O2441" s="4">
        <v>1.6963999999999999</v>
      </c>
      <c r="P2441" s="4">
        <v>1.8196000000000001</v>
      </c>
      <c r="Q2441" s="4">
        <v>1.9100999999999999</v>
      </c>
    </row>
    <row r="2442" spans="1:17" ht="15" customHeight="1" x14ac:dyDescent="0.2">
      <c r="A2442" s="3">
        <v>45678</v>
      </c>
      <c r="B2442" s="4">
        <v>31.6</v>
      </c>
      <c r="C2442" s="4">
        <v>-4.8</v>
      </c>
      <c r="D2442" s="4">
        <v>0.2</v>
      </c>
      <c r="E2442" s="4">
        <v>4</v>
      </c>
      <c r="F2442" s="4">
        <v>21.4559</v>
      </c>
      <c r="G2442" s="4">
        <v>7.7763</v>
      </c>
      <c r="H2442" s="4">
        <v>8.6349</v>
      </c>
      <c r="I2442" s="4">
        <v>9.5907</v>
      </c>
      <c r="J2442" s="4">
        <v>56.707999999999998</v>
      </c>
      <c r="K2442" s="4">
        <v>138.60939999999999</v>
      </c>
      <c r="L2442" s="4">
        <v>146.25</v>
      </c>
      <c r="M2442" s="4">
        <v>137.03129999999999</v>
      </c>
      <c r="N2442" s="4">
        <v>2.5933999999999999</v>
      </c>
      <c r="O2442" s="4">
        <v>1.6930000000000001</v>
      </c>
      <c r="P2442" s="4">
        <v>1.8167</v>
      </c>
      <c r="Q2442" s="4">
        <v>1.9083000000000001</v>
      </c>
    </row>
    <row r="2443" spans="1:17" ht="15" customHeight="1" x14ac:dyDescent="0.2">
      <c r="A2443" s="3">
        <v>45679</v>
      </c>
      <c r="B2443" s="4">
        <v>32.6</v>
      </c>
      <c r="C2443" s="4">
        <v>-3.8</v>
      </c>
      <c r="D2443" s="4">
        <v>1.5</v>
      </c>
      <c r="E2443" s="4">
        <v>5.3</v>
      </c>
      <c r="F2443" s="4">
        <v>21.4542</v>
      </c>
      <c r="G2443" s="4">
        <v>7.7754000000000003</v>
      </c>
      <c r="H2443" s="4">
        <v>8.6326999999999998</v>
      </c>
      <c r="I2443" s="4">
        <v>9.5875000000000004</v>
      </c>
      <c r="J2443" s="4">
        <v>56.445999999999998</v>
      </c>
      <c r="K2443" s="4">
        <v>138.3125</v>
      </c>
      <c r="L2443" s="4">
        <v>145.89060000000001</v>
      </c>
      <c r="M2443" s="4">
        <v>136.65629999999999</v>
      </c>
      <c r="N2443" s="4">
        <v>2.6143999999999998</v>
      </c>
      <c r="O2443" s="4">
        <v>1.7212000000000001</v>
      </c>
      <c r="P2443" s="4">
        <v>1.8458000000000001</v>
      </c>
      <c r="Q2443" s="4">
        <v>1.9369000000000001</v>
      </c>
    </row>
    <row r="2444" spans="1:17" ht="15" customHeight="1" x14ac:dyDescent="0.2">
      <c r="A2444" s="3">
        <v>45680</v>
      </c>
      <c r="B2444" s="4">
        <v>32.700000000000003</v>
      </c>
      <c r="C2444" s="4">
        <v>-4.4000000000000004</v>
      </c>
      <c r="D2444" s="4">
        <v>1.1000000000000001</v>
      </c>
      <c r="E2444" s="4">
        <v>4.9000000000000004</v>
      </c>
      <c r="F2444" s="4">
        <v>21.467300000000002</v>
      </c>
      <c r="G2444" s="4">
        <v>7.7878999999999996</v>
      </c>
      <c r="H2444" s="4">
        <v>8.6464999999999996</v>
      </c>
      <c r="I2444" s="4">
        <v>9.6022999999999996</v>
      </c>
      <c r="J2444" s="4">
        <v>56.741</v>
      </c>
      <c r="K2444" s="4">
        <v>138.71879999999999</v>
      </c>
      <c r="L2444" s="4">
        <v>146.34379999999999</v>
      </c>
      <c r="M2444" s="4">
        <v>137.10939999999999</v>
      </c>
      <c r="N2444" s="4">
        <v>2.5893999999999999</v>
      </c>
      <c r="O2444" s="4">
        <v>1.6866000000000001</v>
      </c>
      <c r="P2444" s="4">
        <v>1.8126</v>
      </c>
      <c r="Q2444" s="4">
        <v>1.9046000000000001</v>
      </c>
    </row>
    <row r="2445" spans="1:17" ht="15" customHeight="1" x14ac:dyDescent="0.2">
      <c r="A2445" s="3">
        <v>45681</v>
      </c>
      <c r="B2445" s="4">
        <v>32.4</v>
      </c>
      <c r="C2445" s="4">
        <v>-4.5999999999999996</v>
      </c>
      <c r="D2445" s="4">
        <v>0.8</v>
      </c>
      <c r="E2445" s="4">
        <v>4.9000000000000004</v>
      </c>
      <c r="F2445" s="4">
        <v>21.462900000000001</v>
      </c>
      <c r="G2445" s="4">
        <v>7.7862</v>
      </c>
      <c r="H2445" s="4">
        <v>8.6433999999999997</v>
      </c>
      <c r="I2445" s="4">
        <v>9.5974000000000004</v>
      </c>
      <c r="J2445" s="4">
        <v>56.319000000000003</v>
      </c>
      <c r="K2445" s="4">
        <v>138.34379999999999</v>
      </c>
      <c r="L2445" s="4">
        <v>145.92189999999999</v>
      </c>
      <c r="M2445" s="4">
        <v>136.625</v>
      </c>
      <c r="N2445" s="4">
        <v>2.6236000000000002</v>
      </c>
      <c r="O2445" s="4">
        <v>1.722</v>
      </c>
      <c r="P2445" s="4">
        <v>1.8465</v>
      </c>
      <c r="Q2445" s="4">
        <v>1.9414</v>
      </c>
    </row>
    <row r="2446" spans="1:17" ht="15" customHeight="1" x14ac:dyDescent="0.2">
      <c r="A2446" s="3">
        <v>45684</v>
      </c>
      <c r="B2446" s="4">
        <v>35.1</v>
      </c>
      <c r="C2446" s="4">
        <v>-4.2</v>
      </c>
      <c r="D2446" s="4">
        <v>1.4</v>
      </c>
      <c r="E2446" s="4">
        <v>5.4</v>
      </c>
      <c r="F2446" s="4">
        <v>21.454000000000001</v>
      </c>
      <c r="G2446" s="4">
        <v>7.7864000000000004</v>
      </c>
      <c r="H2446" s="4">
        <v>8.6422000000000008</v>
      </c>
      <c r="I2446" s="4">
        <v>9.5954999999999995</v>
      </c>
      <c r="J2446" s="4">
        <v>55.779000000000003</v>
      </c>
      <c r="K2446" s="4">
        <v>138.14060000000001</v>
      </c>
      <c r="L2446" s="4">
        <v>145.64060000000001</v>
      </c>
      <c r="M2446" s="4">
        <v>136.34379999999999</v>
      </c>
      <c r="N2446" s="4">
        <v>2.6674000000000002</v>
      </c>
      <c r="O2446" s="4">
        <v>1.7416</v>
      </c>
      <c r="P2446" s="4">
        <v>1.8694</v>
      </c>
      <c r="Q2446" s="4">
        <v>1.9630000000000001</v>
      </c>
    </row>
    <row r="2447" spans="1:17" ht="15" customHeight="1" x14ac:dyDescent="0.2">
      <c r="A2447" s="3">
        <v>45685</v>
      </c>
      <c r="B2447" s="4">
        <v>35.299999999999997</v>
      </c>
      <c r="C2447" s="4">
        <v>-3.3</v>
      </c>
      <c r="D2447" s="4">
        <v>2.4</v>
      </c>
      <c r="E2447" s="4">
        <v>6.7</v>
      </c>
      <c r="F2447" s="4">
        <v>21.443300000000001</v>
      </c>
      <c r="G2447" s="4">
        <v>7.7796000000000003</v>
      </c>
      <c r="H2447" s="4">
        <v>8.6321999999999992</v>
      </c>
      <c r="I2447" s="4">
        <v>9.5820000000000007</v>
      </c>
      <c r="J2447" s="4">
        <v>55.01</v>
      </c>
      <c r="K2447" s="4">
        <v>137.34379999999999</v>
      </c>
      <c r="L2447" s="4">
        <v>144.70310000000001</v>
      </c>
      <c r="M2447" s="4">
        <v>135.32810000000001</v>
      </c>
      <c r="N2447" s="4">
        <v>2.7309000000000001</v>
      </c>
      <c r="O2447" s="4">
        <v>1.8161</v>
      </c>
      <c r="P2447" s="4">
        <v>1.9441999999999999</v>
      </c>
      <c r="Q2447" s="4">
        <v>2.0400999999999998</v>
      </c>
    </row>
    <row r="2448" spans="1:17" ht="15" customHeight="1" x14ac:dyDescent="0.2">
      <c r="A2448" s="3">
        <v>45686</v>
      </c>
      <c r="B2448" s="4">
        <v>37.1</v>
      </c>
      <c r="C2448" s="4">
        <v>-2.2999999999999998</v>
      </c>
      <c r="D2448" s="4">
        <v>3.3</v>
      </c>
      <c r="E2448" s="4">
        <v>7.1</v>
      </c>
      <c r="F2448" s="4">
        <v>21.452999999999999</v>
      </c>
      <c r="G2448" s="4">
        <v>7.7868000000000004</v>
      </c>
      <c r="H2448" s="4">
        <v>8.6412999999999993</v>
      </c>
      <c r="I2448" s="4">
        <v>9.5937999999999999</v>
      </c>
      <c r="J2448" s="4">
        <v>55.408000000000001</v>
      </c>
      <c r="K2448" s="4">
        <v>137.73439999999999</v>
      </c>
      <c r="L2448" s="4">
        <v>145.1875</v>
      </c>
      <c r="M2448" s="4">
        <v>135.90629999999999</v>
      </c>
      <c r="N2448" s="4">
        <v>2.6976</v>
      </c>
      <c r="O2448" s="4">
        <v>1.7808999999999999</v>
      </c>
      <c r="P2448" s="4">
        <v>1.9067000000000001</v>
      </c>
      <c r="Q2448" s="4">
        <v>1.9968999999999999</v>
      </c>
    </row>
    <row r="2449" spans="1:17" ht="15" customHeight="1" x14ac:dyDescent="0.2">
      <c r="A2449" s="3">
        <v>45687</v>
      </c>
      <c r="B2449" s="4">
        <v>33.200000000000003</v>
      </c>
      <c r="C2449" s="4">
        <v>-5.4</v>
      </c>
      <c r="D2449" s="4">
        <v>0.4</v>
      </c>
      <c r="E2449" s="4">
        <v>4.2</v>
      </c>
      <c r="F2449" s="4">
        <v>21.4635</v>
      </c>
      <c r="G2449" s="4">
        <v>7.7965</v>
      </c>
      <c r="H2449" s="4">
        <v>8.6509</v>
      </c>
      <c r="I2449" s="4">
        <v>9.6036000000000001</v>
      </c>
      <c r="J2449" s="4">
        <v>55.534999999999997</v>
      </c>
      <c r="K2449" s="4">
        <v>137.89060000000001</v>
      </c>
      <c r="L2449" s="4">
        <v>145.32810000000001</v>
      </c>
      <c r="M2449" s="4">
        <v>136.03129999999999</v>
      </c>
      <c r="N2449" s="4">
        <v>2.6859000000000002</v>
      </c>
      <c r="O2449" s="4">
        <v>1.7692000000000001</v>
      </c>
      <c r="P2449" s="4">
        <v>1.8978999999999999</v>
      </c>
      <c r="Q2449" s="4">
        <v>1.9891000000000001</v>
      </c>
    </row>
    <row r="2450" spans="1:17" ht="15" customHeight="1" x14ac:dyDescent="0.2">
      <c r="A2450" s="3">
        <v>45688</v>
      </c>
      <c r="B2450" s="4">
        <v>35.700000000000003</v>
      </c>
      <c r="C2450" s="4">
        <v>-4.8</v>
      </c>
      <c r="D2450" s="4">
        <v>1.1000000000000001</v>
      </c>
      <c r="E2450" s="4">
        <v>4.9000000000000004</v>
      </c>
      <c r="F2450" s="4">
        <v>21.458500000000001</v>
      </c>
      <c r="G2450" s="4">
        <v>7.7956000000000003</v>
      </c>
      <c r="H2450" s="4">
        <v>8.6488999999999994</v>
      </c>
      <c r="I2450" s="4">
        <v>9.6006999999999998</v>
      </c>
      <c r="J2450" s="4">
        <v>55.097999999999999</v>
      </c>
      <c r="K2450" s="4">
        <v>137.59379999999999</v>
      </c>
      <c r="L2450" s="4">
        <v>144.98439999999999</v>
      </c>
      <c r="M2450" s="4">
        <v>135.6875</v>
      </c>
      <c r="N2450" s="4">
        <v>2.722</v>
      </c>
      <c r="O2450" s="4">
        <v>1.7975000000000001</v>
      </c>
      <c r="P2450" s="4">
        <v>1.9258</v>
      </c>
      <c r="Q2450" s="4">
        <v>2.0154999999999998</v>
      </c>
    </row>
    <row r="2451" spans="1:17" ht="15" customHeight="1" x14ac:dyDescent="0.2">
      <c r="A2451" s="3">
        <v>45691</v>
      </c>
      <c r="B2451" s="4">
        <v>33.4</v>
      </c>
      <c r="C2451" s="4">
        <v>-3.7</v>
      </c>
      <c r="D2451" s="4">
        <v>1.5</v>
      </c>
      <c r="E2451" s="4">
        <v>5.3</v>
      </c>
      <c r="F2451" s="4">
        <v>21.4529</v>
      </c>
      <c r="G2451" s="4">
        <v>7.7878999999999996</v>
      </c>
      <c r="H2451" s="4">
        <v>8.6389999999999993</v>
      </c>
      <c r="I2451" s="4">
        <v>9.5878999999999994</v>
      </c>
      <c r="J2451" s="4">
        <v>54.628</v>
      </c>
      <c r="K2451" s="4">
        <v>136.71879999999999</v>
      </c>
      <c r="L2451" s="4">
        <v>144.0625</v>
      </c>
      <c r="M2451" s="4">
        <v>134.71879999999999</v>
      </c>
      <c r="N2451" s="4">
        <v>2.7610999999999999</v>
      </c>
      <c r="O2451" s="4">
        <v>1.8794999999999999</v>
      </c>
      <c r="P2451" s="4">
        <v>1.9998</v>
      </c>
      <c r="Q2451" s="4">
        <v>2.0893999999999999</v>
      </c>
    </row>
    <row r="2452" spans="1:17" ht="15" customHeight="1" x14ac:dyDescent="0.2">
      <c r="A2452" s="3">
        <v>45692</v>
      </c>
      <c r="B2452" s="4">
        <v>36</v>
      </c>
      <c r="C2452" s="4">
        <v>-2.5</v>
      </c>
      <c r="D2452" s="4">
        <v>2.8</v>
      </c>
      <c r="E2452" s="4">
        <v>6.4</v>
      </c>
      <c r="F2452" s="4">
        <v>21.456399999999999</v>
      </c>
      <c r="G2452" s="4">
        <v>7.7927</v>
      </c>
      <c r="H2452" s="4">
        <v>8.6446000000000005</v>
      </c>
      <c r="I2452" s="4">
        <v>9.5945</v>
      </c>
      <c r="J2452" s="4">
        <v>54.671999999999997</v>
      </c>
      <c r="K2452" s="4">
        <v>136.90629999999999</v>
      </c>
      <c r="L2452" s="4">
        <v>144.28129999999999</v>
      </c>
      <c r="M2452" s="4">
        <v>134.96879999999999</v>
      </c>
      <c r="N2452" s="4">
        <v>2.7568999999999999</v>
      </c>
      <c r="O2452" s="4">
        <v>1.863</v>
      </c>
      <c r="P2452" s="4">
        <v>1.9831000000000001</v>
      </c>
      <c r="Q2452" s="4">
        <v>2.0709</v>
      </c>
    </row>
    <row r="2453" spans="1:17" ht="15" customHeight="1" x14ac:dyDescent="0.2">
      <c r="A2453" s="3">
        <v>45693</v>
      </c>
      <c r="B2453" s="4">
        <v>34.9</v>
      </c>
      <c r="C2453" s="4">
        <v>-3.4</v>
      </c>
      <c r="D2453" s="4">
        <v>1.8</v>
      </c>
      <c r="E2453" s="4">
        <v>5.4</v>
      </c>
      <c r="F2453" s="4">
        <v>21.465199999999999</v>
      </c>
      <c r="G2453" s="4">
        <v>7.7981999999999996</v>
      </c>
      <c r="H2453" s="4">
        <v>8.6514000000000006</v>
      </c>
      <c r="I2453" s="4">
        <v>9.6022999999999996</v>
      </c>
      <c r="J2453" s="4">
        <v>55.012999999999998</v>
      </c>
      <c r="K2453" s="4">
        <v>137.15629999999999</v>
      </c>
      <c r="L2453" s="4">
        <v>144.59379999999999</v>
      </c>
      <c r="M2453" s="4">
        <v>135.29689999999999</v>
      </c>
      <c r="N2453" s="4">
        <v>2.7279</v>
      </c>
      <c r="O2453" s="4">
        <v>1.8406</v>
      </c>
      <c r="P2453" s="4">
        <v>1.9591000000000001</v>
      </c>
      <c r="Q2453" s="4">
        <v>2.0466000000000002</v>
      </c>
    </row>
    <row r="2454" spans="1:17" ht="15" customHeight="1" x14ac:dyDescent="0.2">
      <c r="A2454" s="3">
        <v>45694</v>
      </c>
      <c r="B2454" s="4">
        <v>34.200000000000003</v>
      </c>
      <c r="C2454" s="4">
        <v>-4.5</v>
      </c>
      <c r="D2454" s="4">
        <v>0.8</v>
      </c>
      <c r="E2454" s="4">
        <v>4.4000000000000004</v>
      </c>
      <c r="F2454" s="4">
        <v>21.477699999999999</v>
      </c>
      <c r="G2454" s="4">
        <v>7.8101000000000003</v>
      </c>
      <c r="H2454" s="4">
        <v>8.6641999999999992</v>
      </c>
      <c r="I2454" s="4">
        <v>9.6160999999999994</v>
      </c>
      <c r="J2454" s="4">
        <v>55.253</v>
      </c>
      <c r="K2454" s="4">
        <v>137.5</v>
      </c>
      <c r="L2454" s="4">
        <v>144.96879999999999</v>
      </c>
      <c r="M2454" s="4">
        <v>135.67189999999999</v>
      </c>
      <c r="N2454" s="4">
        <v>2.7069000000000001</v>
      </c>
      <c r="O2454" s="4">
        <v>1.8115000000000001</v>
      </c>
      <c r="P2454" s="4">
        <v>1.9317</v>
      </c>
      <c r="Q2454" s="4">
        <v>2.0198</v>
      </c>
    </row>
    <row r="2455" spans="1:17" ht="15" customHeight="1" x14ac:dyDescent="0.2">
      <c r="A2455" s="3">
        <v>45695</v>
      </c>
      <c r="B2455" s="4">
        <v>33.299999999999997</v>
      </c>
      <c r="C2455" s="4">
        <v>-4.3</v>
      </c>
      <c r="D2455" s="4">
        <v>0.8</v>
      </c>
      <c r="E2455" s="4">
        <v>4</v>
      </c>
      <c r="F2455" s="4">
        <v>21.49</v>
      </c>
      <c r="G2455" s="4">
        <v>7.8147000000000002</v>
      </c>
      <c r="H2455" s="4">
        <v>8.6700999999999997</v>
      </c>
      <c r="I2455" s="4">
        <v>9.6239000000000008</v>
      </c>
      <c r="J2455" s="4">
        <v>55.671999999999997</v>
      </c>
      <c r="K2455" s="4">
        <v>137.67189999999999</v>
      </c>
      <c r="L2455" s="4">
        <v>145.21879999999999</v>
      </c>
      <c r="M2455" s="4">
        <v>136</v>
      </c>
      <c r="N2455" s="4">
        <v>2.6720000000000002</v>
      </c>
      <c r="O2455" s="4">
        <v>1.7965</v>
      </c>
      <c r="P2455" s="4">
        <v>1.9128000000000001</v>
      </c>
      <c r="Q2455" s="4">
        <v>1.9956</v>
      </c>
    </row>
    <row r="2456" spans="1:17" ht="15" customHeight="1" x14ac:dyDescent="0.2">
      <c r="A2456" s="3">
        <v>45698</v>
      </c>
      <c r="B2456" s="4">
        <v>33.700000000000003</v>
      </c>
      <c r="C2456" s="4">
        <v>-3.1</v>
      </c>
      <c r="D2456" s="4">
        <v>1.6</v>
      </c>
      <c r="E2456" s="4">
        <v>4.8</v>
      </c>
      <c r="F2456" s="4">
        <v>21.505500000000001</v>
      </c>
      <c r="G2456" s="4">
        <v>7.8247999999999998</v>
      </c>
      <c r="H2456" s="4">
        <v>8.6830999999999996</v>
      </c>
      <c r="I2456" s="4">
        <v>9.6393000000000004</v>
      </c>
      <c r="J2456" s="4">
        <v>56.424999999999997</v>
      </c>
      <c r="K2456" s="4">
        <v>138.3125</v>
      </c>
      <c r="L2456" s="4">
        <v>146</v>
      </c>
      <c r="M2456" s="4">
        <v>136.8125</v>
      </c>
      <c r="N2456" s="4">
        <v>2.61</v>
      </c>
      <c r="O2456" s="4">
        <v>1.7384999999999999</v>
      </c>
      <c r="P2456" s="4">
        <v>1.8522000000000001</v>
      </c>
      <c r="Q2456" s="4">
        <v>1.9353</v>
      </c>
    </row>
    <row r="2457" spans="1:17" ht="15" customHeight="1" x14ac:dyDescent="0.2">
      <c r="A2457" s="3">
        <v>45699</v>
      </c>
      <c r="B2457" s="4">
        <v>33.200000000000003</v>
      </c>
      <c r="C2457" s="4">
        <v>-3.5</v>
      </c>
      <c r="D2457" s="4">
        <v>1.1000000000000001</v>
      </c>
      <c r="E2457" s="4">
        <v>4.0999999999999996</v>
      </c>
      <c r="F2457" s="4">
        <v>21.511500000000002</v>
      </c>
      <c r="G2457" s="4">
        <v>7.8296000000000001</v>
      </c>
      <c r="H2457" s="4">
        <v>8.6885999999999992</v>
      </c>
      <c r="I2457" s="4">
        <v>9.6457999999999995</v>
      </c>
      <c r="J2457" s="4">
        <v>56.618000000000002</v>
      </c>
      <c r="K2457" s="4">
        <v>138.5</v>
      </c>
      <c r="L2457" s="4">
        <v>146.21879999999999</v>
      </c>
      <c r="M2457" s="4">
        <v>137.0625</v>
      </c>
      <c r="N2457" s="4">
        <v>2.5939999999999999</v>
      </c>
      <c r="O2457" s="4">
        <v>1.7222</v>
      </c>
      <c r="P2457" s="4">
        <v>1.8359000000000001</v>
      </c>
      <c r="Q2457" s="4">
        <v>1.9172</v>
      </c>
    </row>
    <row r="2458" spans="1:17" ht="15" customHeight="1" x14ac:dyDescent="0.2">
      <c r="A2458" s="3">
        <v>45700</v>
      </c>
      <c r="B2458" s="4">
        <v>31.5</v>
      </c>
      <c r="C2458" s="4">
        <v>-3.3</v>
      </c>
      <c r="D2458" s="4">
        <v>1.1000000000000001</v>
      </c>
      <c r="E2458" s="4">
        <v>4.3</v>
      </c>
      <c r="F2458" s="4">
        <v>21.521999999999998</v>
      </c>
      <c r="G2458" s="4">
        <v>7.8343999999999996</v>
      </c>
      <c r="H2458" s="4">
        <v>8.6944999999999997</v>
      </c>
      <c r="I2458" s="4">
        <v>9.6523000000000003</v>
      </c>
      <c r="J2458" s="4">
        <v>57.084000000000003</v>
      </c>
      <c r="K2458" s="4">
        <v>138.6875</v>
      </c>
      <c r="L2458" s="4">
        <v>146.46879999999999</v>
      </c>
      <c r="M2458" s="4">
        <v>137.3125</v>
      </c>
      <c r="N2458" s="4">
        <v>2.556</v>
      </c>
      <c r="O2458" s="4">
        <v>1.706</v>
      </c>
      <c r="P2458" s="4">
        <v>1.8171999999999999</v>
      </c>
      <c r="Q2458" s="4">
        <v>1.8991</v>
      </c>
    </row>
    <row r="2459" spans="1:17" ht="15" customHeight="1" x14ac:dyDescent="0.2">
      <c r="A2459" s="3">
        <v>45701</v>
      </c>
      <c r="B2459" s="4">
        <v>34.1</v>
      </c>
      <c r="C2459" s="4">
        <v>-2.4</v>
      </c>
      <c r="D2459" s="4">
        <v>2.1</v>
      </c>
      <c r="E2459" s="4">
        <v>5.2</v>
      </c>
      <c r="F2459" s="4">
        <v>21.517800000000001</v>
      </c>
      <c r="G2459" s="4">
        <v>7.8376000000000001</v>
      </c>
      <c r="H2459" s="4">
        <v>8.6959999999999997</v>
      </c>
      <c r="I2459" s="4">
        <v>9.6522000000000006</v>
      </c>
      <c r="J2459" s="4">
        <v>56.348999999999997</v>
      </c>
      <c r="K2459" s="4">
        <v>138.29689999999999</v>
      </c>
      <c r="L2459" s="4">
        <v>146</v>
      </c>
      <c r="M2459" s="4">
        <v>136.8125</v>
      </c>
      <c r="N2459" s="4">
        <v>2.6143999999999998</v>
      </c>
      <c r="O2459" s="4">
        <v>1.7444999999999999</v>
      </c>
      <c r="P2459" s="4">
        <v>1.8562000000000001</v>
      </c>
      <c r="Q2459" s="4">
        <v>1.9379</v>
      </c>
    </row>
    <row r="2460" spans="1:17" ht="15" customHeight="1" x14ac:dyDescent="0.2">
      <c r="A2460" s="3">
        <v>45702</v>
      </c>
      <c r="B2460" s="4">
        <v>31.7</v>
      </c>
      <c r="C2460" s="4">
        <v>-2.7</v>
      </c>
      <c r="D2460" s="4">
        <v>1.5</v>
      </c>
      <c r="E2460" s="4">
        <v>4.5</v>
      </c>
      <c r="F2460" s="4">
        <v>21.529399999999999</v>
      </c>
      <c r="G2460" s="4">
        <v>7.8430999999999997</v>
      </c>
      <c r="H2460" s="4">
        <v>8.7029999999999994</v>
      </c>
      <c r="I2460" s="4">
        <v>9.6601999999999997</v>
      </c>
      <c r="J2460" s="4">
        <v>56.875999999999998</v>
      </c>
      <c r="K2460" s="4">
        <v>138.54689999999999</v>
      </c>
      <c r="L2460" s="4">
        <v>146.32810000000001</v>
      </c>
      <c r="M2460" s="4">
        <v>137.15629999999999</v>
      </c>
      <c r="N2460" s="4">
        <v>2.5714999999999999</v>
      </c>
      <c r="O2460" s="4">
        <v>1.7224999999999999</v>
      </c>
      <c r="P2460" s="4">
        <v>1.8312999999999999</v>
      </c>
      <c r="Q2460" s="4">
        <v>1.9129</v>
      </c>
    </row>
    <row r="2461" spans="1:17" ht="15" customHeight="1" x14ac:dyDescent="0.2">
      <c r="A2461" s="3">
        <v>45705</v>
      </c>
      <c r="B2461" s="4">
        <v>33.4</v>
      </c>
      <c r="C2461" s="4">
        <v>-2.2999999999999998</v>
      </c>
      <c r="D2461" s="4">
        <v>0.7</v>
      </c>
      <c r="E2461" s="4">
        <v>3.7</v>
      </c>
      <c r="F2461" s="4">
        <v>21.523299999999999</v>
      </c>
      <c r="G2461" s="4">
        <v>7.843</v>
      </c>
      <c r="H2461" s="4">
        <v>8.7036999999999995</v>
      </c>
      <c r="I2461" s="4">
        <v>9.6603999999999992</v>
      </c>
      <c r="J2461" s="4">
        <v>56.353000000000002</v>
      </c>
      <c r="K2461" s="4">
        <v>138.3125</v>
      </c>
      <c r="L2461" s="4">
        <v>146.1875</v>
      </c>
      <c r="M2461" s="4">
        <v>137</v>
      </c>
      <c r="N2461" s="4">
        <v>2.6133999999999999</v>
      </c>
      <c r="O2461" s="4">
        <v>1.7447999999999999</v>
      </c>
      <c r="P2461" s="4">
        <v>1.8431</v>
      </c>
      <c r="Q2461" s="4">
        <v>1.925</v>
      </c>
    </row>
    <row r="2462" spans="1:17" ht="15" customHeight="1" x14ac:dyDescent="0.2">
      <c r="A2462" s="3">
        <v>45706</v>
      </c>
      <c r="B2462" s="4">
        <v>34.700000000000003</v>
      </c>
      <c r="C2462" s="4">
        <v>-2</v>
      </c>
      <c r="D2462" s="4">
        <v>1.3</v>
      </c>
      <c r="E2462" s="4">
        <v>4.3</v>
      </c>
      <c r="F2462" s="4">
        <v>21.5334</v>
      </c>
      <c r="G2462" s="4">
        <v>7.8525</v>
      </c>
      <c r="H2462" s="4">
        <v>8.7149999999999999</v>
      </c>
      <c r="I2462" s="4">
        <v>9.6734000000000009</v>
      </c>
      <c r="J2462" s="4">
        <v>56.792999999999999</v>
      </c>
      <c r="K2462" s="4">
        <v>138.90629999999999</v>
      </c>
      <c r="L2462" s="4">
        <v>146.84379999999999</v>
      </c>
      <c r="M2462" s="4">
        <v>137.67189999999999</v>
      </c>
      <c r="N2462" s="4">
        <v>2.5773999999999999</v>
      </c>
      <c r="O2462" s="4">
        <v>1.6915</v>
      </c>
      <c r="P2462" s="4">
        <v>1.7927999999999999</v>
      </c>
      <c r="Q2462" s="4">
        <v>1.8756999999999999</v>
      </c>
    </row>
    <row r="2463" spans="1:17" ht="15" customHeight="1" x14ac:dyDescent="0.2">
      <c r="A2463" s="3">
        <v>45707</v>
      </c>
      <c r="B2463" s="4">
        <v>33.700000000000003</v>
      </c>
      <c r="C2463" s="4">
        <v>-2.4</v>
      </c>
      <c r="D2463" s="4">
        <v>0.9</v>
      </c>
      <c r="E2463" s="4">
        <v>4.0999999999999996</v>
      </c>
      <c r="F2463" s="4">
        <v>21.539000000000001</v>
      </c>
      <c r="G2463" s="4">
        <v>7.8559999999999999</v>
      </c>
      <c r="H2463" s="4">
        <v>8.7186000000000003</v>
      </c>
      <c r="I2463" s="4">
        <v>9.6769999999999996</v>
      </c>
      <c r="J2463" s="4">
        <v>56.963000000000001</v>
      </c>
      <c r="K2463" s="4">
        <v>138.98439999999999</v>
      </c>
      <c r="L2463" s="4">
        <v>146.92189999999999</v>
      </c>
      <c r="M2463" s="4">
        <v>137.73439999999999</v>
      </c>
      <c r="N2463" s="4">
        <v>2.5634999999999999</v>
      </c>
      <c r="O2463" s="4">
        <v>1.6853</v>
      </c>
      <c r="P2463" s="4">
        <v>1.7875000000000001</v>
      </c>
      <c r="Q2463" s="4">
        <v>1.8716999999999999</v>
      </c>
    </row>
    <row r="2464" spans="1:17" ht="15" customHeight="1" x14ac:dyDescent="0.2">
      <c r="A2464" s="3">
        <v>45708</v>
      </c>
      <c r="B2464" s="4">
        <v>34</v>
      </c>
      <c r="C2464" s="4">
        <v>-1.9</v>
      </c>
      <c r="D2464" s="4">
        <v>1.5</v>
      </c>
      <c r="E2464" s="4">
        <v>4.4000000000000004</v>
      </c>
      <c r="F2464" s="4">
        <v>21.554300000000001</v>
      </c>
      <c r="G2464" s="4">
        <v>7.8676000000000004</v>
      </c>
      <c r="H2464" s="4">
        <v>8.7315000000000005</v>
      </c>
      <c r="I2464" s="4">
        <v>9.6914999999999996</v>
      </c>
      <c r="J2464" s="4">
        <v>57.387999999999998</v>
      </c>
      <c r="K2464" s="4">
        <v>139.3125</v>
      </c>
      <c r="L2464" s="4">
        <v>147.3125</v>
      </c>
      <c r="M2464" s="4">
        <v>138.17189999999999</v>
      </c>
      <c r="N2464" s="4">
        <v>2.5286</v>
      </c>
      <c r="O2464" s="4">
        <v>1.6583000000000001</v>
      </c>
      <c r="P2464" s="4">
        <v>1.7597</v>
      </c>
      <c r="Q2464" s="4">
        <v>1.841</v>
      </c>
    </row>
    <row r="2465" spans="1:17" ht="15" customHeight="1" x14ac:dyDescent="0.2">
      <c r="A2465" s="3">
        <v>45709</v>
      </c>
      <c r="B2465" s="4">
        <v>35.9</v>
      </c>
      <c r="C2465" s="4">
        <v>-1.3</v>
      </c>
      <c r="D2465" s="4">
        <v>2.1</v>
      </c>
      <c r="E2465" s="4">
        <v>5.3</v>
      </c>
      <c r="F2465" s="4">
        <v>21.539000000000001</v>
      </c>
      <c r="G2465" s="4">
        <v>7.8613</v>
      </c>
      <c r="H2465" s="4">
        <v>8.7220999999999993</v>
      </c>
      <c r="I2465" s="4">
        <v>9.6789000000000005</v>
      </c>
      <c r="J2465" s="4">
        <v>56.317</v>
      </c>
      <c r="K2465" s="4">
        <v>138.54689999999999</v>
      </c>
      <c r="L2465" s="4">
        <v>146.40629999999999</v>
      </c>
      <c r="M2465" s="4">
        <v>137.1875</v>
      </c>
      <c r="N2465" s="4">
        <v>2.6143999999999998</v>
      </c>
      <c r="O2465" s="4">
        <v>1.7287999999999999</v>
      </c>
      <c r="P2465" s="4">
        <v>1.8308</v>
      </c>
      <c r="Q2465" s="4">
        <v>1.9142999999999999</v>
      </c>
    </row>
    <row r="2466" spans="1:17" ht="15" customHeight="1" x14ac:dyDescent="0.2">
      <c r="A2466" s="3">
        <v>45712</v>
      </c>
      <c r="B2466" s="4">
        <v>34.299999999999997</v>
      </c>
      <c r="C2466" s="4">
        <v>-2.5</v>
      </c>
      <c r="D2466" s="4">
        <v>0.9</v>
      </c>
      <c r="E2466" s="4">
        <v>3.9</v>
      </c>
      <c r="F2466" s="4">
        <v>21.551500000000001</v>
      </c>
      <c r="G2466" s="4">
        <v>7.8688000000000002</v>
      </c>
      <c r="H2466" s="4">
        <v>8.7315000000000005</v>
      </c>
      <c r="I2466" s="4">
        <v>9.6902000000000008</v>
      </c>
      <c r="J2466" s="4">
        <v>56.893999999999998</v>
      </c>
      <c r="K2466" s="4">
        <v>138.96879999999999</v>
      </c>
      <c r="L2466" s="4">
        <v>146.92189999999999</v>
      </c>
      <c r="M2466" s="4">
        <v>137.75</v>
      </c>
      <c r="N2466" s="4">
        <v>2.5674999999999999</v>
      </c>
      <c r="O2466" s="4">
        <v>1.6913</v>
      </c>
      <c r="P2466" s="4">
        <v>1.7915000000000001</v>
      </c>
      <c r="Q2466" s="4">
        <v>1.8732</v>
      </c>
    </row>
    <row r="2467" spans="1:17" ht="15" customHeight="1" x14ac:dyDescent="0.2">
      <c r="A2467" s="3">
        <v>45713</v>
      </c>
      <c r="B2467" s="4">
        <v>34.5</v>
      </c>
      <c r="C2467" s="4">
        <v>-3.6</v>
      </c>
      <c r="D2467" s="4">
        <v>0</v>
      </c>
      <c r="E2467" s="4">
        <v>3</v>
      </c>
      <c r="F2467" s="4">
        <v>21.541499999999999</v>
      </c>
      <c r="G2467" s="4">
        <v>7.8662999999999998</v>
      </c>
      <c r="H2467" s="4">
        <v>8.7265999999999995</v>
      </c>
      <c r="I2467" s="4">
        <v>9.6836000000000002</v>
      </c>
      <c r="J2467" s="4">
        <v>56.143000000000001</v>
      </c>
      <c r="K2467" s="4">
        <v>138.53129999999999</v>
      </c>
      <c r="L2467" s="4">
        <v>146.35939999999999</v>
      </c>
      <c r="M2467" s="4">
        <v>137.15629999999999</v>
      </c>
      <c r="N2467" s="4">
        <v>2.6278999999999999</v>
      </c>
      <c r="O2467" s="4">
        <v>1.7321</v>
      </c>
      <c r="P2467" s="4">
        <v>1.8360000000000001</v>
      </c>
      <c r="Q2467" s="4">
        <v>1.9177</v>
      </c>
    </row>
    <row r="2468" spans="1:17" ht="15" customHeight="1" x14ac:dyDescent="0.2">
      <c r="A2468" s="3">
        <v>45714</v>
      </c>
      <c r="B2468" s="4">
        <v>31.6</v>
      </c>
      <c r="C2468" s="4">
        <v>-3.5</v>
      </c>
      <c r="D2468" s="4">
        <v>0.3</v>
      </c>
      <c r="E2468" s="4">
        <v>3.7</v>
      </c>
      <c r="F2468" s="4">
        <v>21.548100000000002</v>
      </c>
      <c r="G2468" s="4">
        <v>7.8673000000000002</v>
      </c>
      <c r="H2468" s="4">
        <v>8.7269000000000005</v>
      </c>
      <c r="I2468" s="4">
        <v>9.6822999999999997</v>
      </c>
      <c r="J2468" s="4">
        <v>56.372999999999998</v>
      </c>
      <c r="K2468" s="4">
        <v>138.39060000000001</v>
      </c>
      <c r="L2468" s="4">
        <v>146.1875</v>
      </c>
      <c r="M2468" s="4">
        <v>136.90629999999999</v>
      </c>
      <c r="N2468" s="4">
        <v>2.6089000000000002</v>
      </c>
      <c r="O2468" s="4">
        <v>1.7458</v>
      </c>
      <c r="P2468" s="4">
        <v>1.8502000000000001</v>
      </c>
      <c r="Q2468" s="4">
        <v>1.9368000000000001</v>
      </c>
    </row>
    <row r="2469" spans="1:17" ht="15" customHeight="1" x14ac:dyDescent="0.2">
      <c r="A2469" s="3">
        <v>45715</v>
      </c>
      <c r="B2469" s="4">
        <v>35.6</v>
      </c>
      <c r="C2469" s="4">
        <v>-3.3</v>
      </c>
      <c r="D2469" s="4">
        <v>0.9</v>
      </c>
      <c r="E2469" s="4">
        <v>4.2</v>
      </c>
      <c r="F2469" s="4">
        <v>21.548200000000001</v>
      </c>
      <c r="G2469" s="4">
        <v>7.8760000000000003</v>
      </c>
      <c r="H2469" s="4">
        <v>8.7350999999999992</v>
      </c>
      <c r="I2469" s="4">
        <v>9.6905999999999999</v>
      </c>
      <c r="J2469" s="4">
        <v>55.901000000000003</v>
      </c>
      <c r="K2469" s="4">
        <v>138.46879999999999</v>
      </c>
      <c r="L2469" s="4">
        <v>146.21879999999999</v>
      </c>
      <c r="M2469" s="4">
        <v>136.9375</v>
      </c>
      <c r="N2469" s="4">
        <v>2.6463999999999999</v>
      </c>
      <c r="O2469" s="4">
        <v>1.7414000000000001</v>
      </c>
      <c r="P2469" s="4">
        <v>1.8501000000000001</v>
      </c>
      <c r="Q2469" s="4">
        <v>1.9359999999999999</v>
      </c>
    </row>
    <row r="2470" spans="1:17" ht="15" customHeight="1" x14ac:dyDescent="0.2">
      <c r="A2470" s="3">
        <v>45716</v>
      </c>
      <c r="B2470" s="4">
        <v>34.6</v>
      </c>
      <c r="C2470" s="4">
        <v>-1</v>
      </c>
      <c r="D2470" s="4">
        <v>1.8</v>
      </c>
      <c r="E2470" s="4">
        <v>5.4</v>
      </c>
      <c r="F2470" s="4">
        <v>21.5444</v>
      </c>
      <c r="G2470" s="4">
        <v>7.8699000000000003</v>
      </c>
      <c r="H2470" s="4">
        <v>8.7285000000000004</v>
      </c>
      <c r="I2470" s="4">
        <v>9.6814</v>
      </c>
      <c r="J2470" s="4">
        <v>55.52</v>
      </c>
      <c r="K2470" s="4">
        <v>137.71879999999999</v>
      </c>
      <c r="L2470" s="4">
        <v>145.53129999999999</v>
      </c>
      <c r="M2470" s="4">
        <v>136.1875</v>
      </c>
      <c r="N2470" s="4">
        <v>2.6775000000000002</v>
      </c>
      <c r="O2470" s="4">
        <v>1.8109</v>
      </c>
      <c r="P2470" s="4">
        <v>1.9046000000000001</v>
      </c>
      <c r="Q2470" s="4">
        <v>1.9923999999999999</v>
      </c>
    </row>
    <row r="2471" spans="1:17" ht="15" customHeight="1" x14ac:dyDescent="0.2">
      <c r="A2471" s="3">
        <v>45719</v>
      </c>
      <c r="B2471" s="4">
        <v>32.4</v>
      </c>
      <c r="C2471" s="4">
        <v>-1.6</v>
      </c>
      <c r="D2471" s="4">
        <v>0.9</v>
      </c>
      <c r="E2471" s="4">
        <v>4.3</v>
      </c>
      <c r="F2471" s="4">
        <v>21.559000000000001</v>
      </c>
      <c r="G2471" s="4">
        <v>7.8756000000000004</v>
      </c>
      <c r="H2471" s="4">
        <v>8.7361000000000004</v>
      </c>
      <c r="I2471" s="4">
        <v>9.6908999999999992</v>
      </c>
      <c r="J2471" s="4">
        <v>56.210999999999999</v>
      </c>
      <c r="K2471" s="4">
        <v>137.98439999999999</v>
      </c>
      <c r="L2471" s="4">
        <v>145.90629999999999</v>
      </c>
      <c r="M2471" s="4">
        <v>136.625</v>
      </c>
      <c r="N2471" s="4">
        <v>2.6204999999999998</v>
      </c>
      <c r="O2471" s="4">
        <v>1.7874000000000001</v>
      </c>
      <c r="P2471" s="4">
        <v>1.8759999999999999</v>
      </c>
      <c r="Q2471" s="4">
        <v>1.9602999999999999</v>
      </c>
    </row>
    <row r="2472" spans="1:17" ht="15" customHeight="1" x14ac:dyDescent="0.2">
      <c r="A2472" s="3">
        <v>45720</v>
      </c>
      <c r="B2472" s="4">
        <v>32.799999999999997</v>
      </c>
      <c r="C2472" s="4">
        <v>0.5</v>
      </c>
      <c r="D2472" s="4">
        <v>3.1</v>
      </c>
      <c r="E2472" s="4">
        <v>6.2</v>
      </c>
      <c r="F2472" s="4">
        <v>21.5518</v>
      </c>
      <c r="G2472" s="4">
        <v>7.8678999999999997</v>
      </c>
      <c r="H2472" s="4">
        <v>8.7249999999999996</v>
      </c>
      <c r="I2472" s="4">
        <v>9.6776999999999997</v>
      </c>
      <c r="J2472" s="4">
        <v>55.633000000000003</v>
      </c>
      <c r="K2472" s="4">
        <v>137.10939999999999</v>
      </c>
      <c r="L2472" s="4">
        <v>144.89060000000001</v>
      </c>
      <c r="M2472" s="4">
        <v>135.625</v>
      </c>
      <c r="N2472" s="4">
        <v>2.6674000000000002</v>
      </c>
      <c r="O2472" s="4">
        <v>1.8687</v>
      </c>
      <c r="P2472" s="4">
        <v>1.9563999999999999</v>
      </c>
      <c r="Q2472" s="4">
        <v>2.0356000000000001</v>
      </c>
    </row>
    <row r="2473" spans="1:17" ht="15" customHeight="1" x14ac:dyDescent="0.2">
      <c r="A2473" s="3">
        <v>45721</v>
      </c>
      <c r="B2473" s="4">
        <v>32</v>
      </c>
      <c r="C2473" s="4">
        <v>0.3</v>
      </c>
      <c r="D2473" s="4">
        <v>3.2</v>
      </c>
      <c r="E2473" s="4">
        <v>6.3</v>
      </c>
      <c r="F2473" s="4">
        <v>21.5517</v>
      </c>
      <c r="G2473" s="4">
        <v>7.8681000000000001</v>
      </c>
      <c r="H2473" s="4">
        <v>8.7241</v>
      </c>
      <c r="I2473" s="4">
        <v>9.6759000000000004</v>
      </c>
      <c r="J2473" s="4">
        <v>55.465000000000003</v>
      </c>
      <c r="K2473" s="4">
        <v>136.90629999999999</v>
      </c>
      <c r="L2473" s="4">
        <v>144.625</v>
      </c>
      <c r="M2473" s="4">
        <v>135.34379999999999</v>
      </c>
      <c r="N2473" s="4">
        <v>2.681</v>
      </c>
      <c r="O2473" s="4">
        <v>1.8883000000000001</v>
      </c>
      <c r="P2473" s="4">
        <v>1.9781</v>
      </c>
      <c r="Q2473" s="4">
        <v>2.0573000000000001</v>
      </c>
    </row>
    <row r="2474" spans="1:17" ht="15" customHeight="1" x14ac:dyDescent="0.2">
      <c r="A2474" s="3">
        <v>45722</v>
      </c>
      <c r="B2474" s="4">
        <v>31.8</v>
      </c>
      <c r="C2474" s="4">
        <v>0.5</v>
      </c>
      <c r="D2474" s="4">
        <v>3.4</v>
      </c>
      <c r="E2474" s="4">
        <v>6.4</v>
      </c>
      <c r="F2474" s="4">
        <v>21.559799999999999</v>
      </c>
      <c r="G2474" s="4">
        <v>7.8758999999999997</v>
      </c>
      <c r="H2474" s="4">
        <v>8.7317999999999998</v>
      </c>
      <c r="I2474" s="4">
        <v>9.6837</v>
      </c>
      <c r="J2474" s="4">
        <v>55.465000000000003</v>
      </c>
      <c r="K2474" s="4">
        <v>136.90629999999999</v>
      </c>
      <c r="L2474" s="4">
        <v>144.625</v>
      </c>
      <c r="M2474" s="4">
        <v>135.34379999999999</v>
      </c>
      <c r="N2474" s="4">
        <v>2.68</v>
      </c>
      <c r="O2474" s="4">
        <v>1.8909</v>
      </c>
      <c r="P2474" s="4">
        <v>1.9803999999999999</v>
      </c>
      <c r="Q2474" s="4">
        <v>2.0588000000000002</v>
      </c>
    </row>
    <row r="2475" spans="1:17" ht="15" customHeight="1" x14ac:dyDescent="0.2">
      <c r="A2475" s="3">
        <v>45723</v>
      </c>
      <c r="B2475" s="4">
        <v>32.799999999999997</v>
      </c>
      <c r="C2475" s="4">
        <v>-0.2</v>
      </c>
      <c r="D2475" s="4">
        <v>3</v>
      </c>
      <c r="E2475" s="4">
        <v>5.8</v>
      </c>
      <c r="F2475" s="4">
        <v>21.563700000000001</v>
      </c>
      <c r="G2475" s="4">
        <v>7.8818999999999999</v>
      </c>
      <c r="H2475" s="4">
        <v>8.7382000000000009</v>
      </c>
      <c r="I2475" s="4">
        <v>9.6912000000000003</v>
      </c>
      <c r="J2475" s="4">
        <v>55.533999999999999</v>
      </c>
      <c r="K2475" s="4">
        <v>137.1875</v>
      </c>
      <c r="L2475" s="4">
        <v>144.90629999999999</v>
      </c>
      <c r="M2475" s="4">
        <v>135.65629999999999</v>
      </c>
      <c r="N2475" s="4">
        <v>2.6739000000000002</v>
      </c>
      <c r="O2475" s="4">
        <v>1.8657999999999999</v>
      </c>
      <c r="P2475" s="4">
        <v>1.9590000000000001</v>
      </c>
      <c r="Q2475" s="4">
        <v>2.0358000000000001</v>
      </c>
    </row>
    <row r="2476" spans="1:17" ht="15" customHeight="1" x14ac:dyDescent="0.2">
      <c r="A2476" s="3">
        <v>45726</v>
      </c>
      <c r="B2476" s="4">
        <v>34</v>
      </c>
      <c r="C2476" s="4">
        <v>0.6</v>
      </c>
      <c r="D2476" s="4">
        <v>3.6</v>
      </c>
      <c r="E2476" s="4">
        <v>6.7</v>
      </c>
      <c r="F2476" s="4">
        <v>21.5502</v>
      </c>
      <c r="G2476" s="4">
        <v>7.8757999999999999</v>
      </c>
      <c r="H2476" s="4">
        <v>8.7294</v>
      </c>
      <c r="I2476" s="4">
        <v>9.6791999999999998</v>
      </c>
      <c r="J2476" s="4">
        <v>54.597000000000001</v>
      </c>
      <c r="K2476" s="4">
        <v>136.45310000000001</v>
      </c>
      <c r="L2476" s="4">
        <v>144.0625</v>
      </c>
      <c r="M2476" s="4">
        <v>134.73439999999999</v>
      </c>
      <c r="N2476" s="4">
        <v>2.7515000000000001</v>
      </c>
      <c r="O2476" s="4">
        <v>1.9345000000000001</v>
      </c>
      <c r="P2476" s="4">
        <v>2.0263</v>
      </c>
      <c r="Q2476" s="4">
        <v>2.1057999999999999</v>
      </c>
    </row>
    <row r="2477" spans="1:17" ht="15" customHeight="1" x14ac:dyDescent="0.2">
      <c r="A2477" s="3">
        <v>45727</v>
      </c>
      <c r="B2477" s="4">
        <v>32.6</v>
      </c>
      <c r="C2477" s="4">
        <v>-0.6</v>
      </c>
      <c r="D2477" s="4">
        <v>2.6</v>
      </c>
      <c r="E2477" s="4">
        <v>5.8</v>
      </c>
      <c r="F2477" s="4">
        <v>21.555700000000002</v>
      </c>
      <c r="G2477" s="4">
        <v>7.8818999999999999</v>
      </c>
      <c r="H2477" s="4">
        <v>8.7360000000000007</v>
      </c>
      <c r="I2477" s="4">
        <v>9.6859999999999999</v>
      </c>
      <c r="J2477" s="4">
        <v>54.755000000000003</v>
      </c>
      <c r="K2477" s="4">
        <v>136.75</v>
      </c>
      <c r="L2477" s="4">
        <v>144.35939999999999</v>
      </c>
      <c r="M2477" s="4">
        <v>135</v>
      </c>
      <c r="N2477" s="4">
        <v>2.738</v>
      </c>
      <c r="O2477" s="4">
        <v>1.9078999999999999</v>
      </c>
      <c r="P2477" s="4">
        <v>2.0036</v>
      </c>
      <c r="Q2477" s="4">
        <v>2.0861999999999998</v>
      </c>
    </row>
    <row r="2478" spans="1:17" ht="15" customHeight="1" x14ac:dyDescent="0.2">
      <c r="A2478" s="3">
        <v>45728</v>
      </c>
      <c r="B2478" s="4">
        <v>32.4</v>
      </c>
      <c r="C2478" s="4">
        <v>0.3</v>
      </c>
      <c r="D2478" s="4">
        <v>3.4</v>
      </c>
      <c r="E2478" s="4">
        <v>6.4</v>
      </c>
      <c r="F2478" s="4">
        <v>21.569800000000001</v>
      </c>
      <c r="G2478" s="4">
        <v>7.8898000000000001</v>
      </c>
      <c r="H2478" s="4">
        <v>8.7459000000000007</v>
      </c>
      <c r="I2478" s="4">
        <v>9.6980000000000004</v>
      </c>
      <c r="J2478" s="4">
        <v>55.412999999999997</v>
      </c>
      <c r="K2478" s="4">
        <v>137.20310000000001</v>
      </c>
      <c r="L2478" s="4">
        <v>144.90629999999999</v>
      </c>
      <c r="M2478" s="4">
        <v>135.59379999999999</v>
      </c>
      <c r="N2478" s="4">
        <v>2.6831</v>
      </c>
      <c r="O2478" s="4">
        <v>1.867</v>
      </c>
      <c r="P2478" s="4">
        <v>1.9613</v>
      </c>
      <c r="Q2478" s="4">
        <v>2.0419999999999998</v>
      </c>
    </row>
    <row r="2479" spans="1:17" ht="15" customHeight="1" x14ac:dyDescent="0.2">
      <c r="A2479" s="3">
        <v>45729</v>
      </c>
      <c r="B2479" s="4">
        <v>30.2</v>
      </c>
      <c r="C2479" s="4">
        <v>-0.9</v>
      </c>
      <c r="D2479" s="4">
        <v>2.2999999999999998</v>
      </c>
      <c r="E2479" s="4">
        <v>5.2</v>
      </c>
      <c r="F2479" s="4">
        <v>21.577000000000002</v>
      </c>
      <c r="G2479" s="4">
        <v>7.8952999999999998</v>
      </c>
      <c r="H2479" s="4">
        <v>8.7505000000000006</v>
      </c>
      <c r="I2479" s="4">
        <v>9.7024000000000008</v>
      </c>
      <c r="J2479" s="4">
        <v>55.357999999999997</v>
      </c>
      <c r="K2479" s="4">
        <v>137</v>
      </c>
      <c r="L2479" s="4">
        <v>144.67189999999999</v>
      </c>
      <c r="M2479" s="4">
        <v>135.375</v>
      </c>
      <c r="N2479" s="4">
        <v>2.6865000000000001</v>
      </c>
      <c r="O2479" s="4">
        <v>1.8883000000000001</v>
      </c>
      <c r="P2479" s="4">
        <v>1.982</v>
      </c>
      <c r="Q2479" s="4">
        <v>2.06</v>
      </c>
    </row>
    <row r="2480" spans="1:17" ht="15" customHeight="1" x14ac:dyDescent="0.2">
      <c r="A2480" s="3">
        <v>45730</v>
      </c>
      <c r="B2480" s="4">
        <v>29.5</v>
      </c>
      <c r="C2480" s="4">
        <v>-2.8</v>
      </c>
      <c r="D2480" s="4">
        <v>0.6</v>
      </c>
      <c r="E2480" s="4">
        <v>3.7</v>
      </c>
      <c r="F2480" s="4">
        <v>21.5731</v>
      </c>
      <c r="G2480" s="4">
        <v>7.8959999999999999</v>
      </c>
      <c r="H2480" s="4">
        <v>8.7500999999999998</v>
      </c>
      <c r="I2480" s="4">
        <v>9.7004999999999999</v>
      </c>
      <c r="J2480" s="4">
        <v>54.973999999999997</v>
      </c>
      <c r="K2480" s="4">
        <v>136.84379999999999</v>
      </c>
      <c r="L2480" s="4">
        <v>144.45310000000001</v>
      </c>
      <c r="M2480" s="4">
        <v>135.09379999999999</v>
      </c>
      <c r="N2480" s="4">
        <v>2.718</v>
      </c>
      <c r="O2480" s="4">
        <v>1.9036</v>
      </c>
      <c r="P2480" s="4">
        <v>2</v>
      </c>
      <c r="Q2480" s="4">
        <v>2.0815999999999999</v>
      </c>
    </row>
    <row r="2481" spans="1:17" ht="15" customHeight="1" x14ac:dyDescent="0.2">
      <c r="A2481" s="3">
        <v>45733</v>
      </c>
      <c r="B2481" s="4">
        <v>30.9</v>
      </c>
      <c r="C2481" s="4">
        <v>0.4</v>
      </c>
      <c r="D2481" s="4">
        <v>3.8</v>
      </c>
      <c r="E2481" s="4">
        <v>6.9</v>
      </c>
      <c r="F2481" s="4">
        <v>21.572900000000001</v>
      </c>
      <c r="G2481" s="4">
        <v>7.8917999999999999</v>
      </c>
      <c r="H2481" s="4">
        <v>8.7440999999999995</v>
      </c>
      <c r="I2481" s="4">
        <v>9.6931999999999992</v>
      </c>
      <c r="J2481" s="4">
        <v>54.808</v>
      </c>
      <c r="K2481" s="4">
        <v>136.26560000000001</v>
      </c>
      <c r="L2481" s="4">
        <v>143.8125</v>
      </c>
      <c r="M2481" s="4">
        <v>134.46879999999999</v>
      </c>
      <c r="N2481" s="4">
        <v>2.7315</v>
      </c>
      <c r="O2481" s="4">
        <v>1.9579</v>
      </c>
      <c r="P2481" s="4">
        <v>2.0514000000000001</v>
      </c>
      <c r="Q2481" s="4">
        <v>2.1293000000000002</v>
      </c>
    </row>
    <row r="2482" spans="1:17" ht="15" customHeight="1" x14ac:dyDescent="0.2">
      <c r="A2482" s="3">
        <v>45734</v>
      </c>
      <c r="B2482" s="4">
        <v>31.3</v>
      </c>
      <c r="C2482" s="4">
        <v>-0.7</v>
      </c>
      <c r="D2482" s="4">
        <v>3.1</v>
      </c>
      <c r="E2482" s="4">
        <v>6.4</v>
      </c>
      <c r="F2482" s="4">
        <v>21.5731</v>
      </c>
      <c r="G2482" s="4">
        <v>7.8952999999999998</v>
      </c>
      <c r="H2482" s="4">
        <v>8.7472999999999992</v>
      </c>
      <c r="I2482" s="4">
        <v>9.6958000000000002</v>
      </c>
      <c r="J2482" s="4">
        <v>54.66</v>
      </c>
      <c r="K2482" s="4">
        <v>136.34379999999999</v>
      </c>
      <c r="L2482" s="4">
        <v>143.85939999999999</v>
      </c>
      <c r="M2482" s="4">
        <v>134.46879999999999</v>
      </c>
      <c r="N2482" s="4">
        <v>2.7435</v>
      </c>
      <c r="O2482" s="4">
        <v>1.9515</v>
      </c>
      <c r="P2482" s="4">
        <v>2.0484</v>
      </c>
      <c r="Q2482" s="4">
        <v>2.1297999999999999</v>
      </c>
    </row>
    <row r="2483" spans="1:17" ht="15" customHeight="1" x14ac:dyDescent="0.2">
      <c r="A2483" s="3">
        <v>45735</v>
      </c>
      <c r="B2483" s="4">
        <v>31.5</v>
      </c>
      <c r="C2483" s="4">
        <v>-0.1</v>
      </c>
      <c r="D2483" s="4">
        <v>3.7</v>
      </c>
      <c r="E2483" s="4">
        <v>7.1</v>
      </c>
      <c r="F2483" s="4">
        <v>21.572299999999998</v>
      </c>
      <c r="G2483" s="4">
        <v>7.8955000000000002</v>
      </c>
      <c r="H2483" s="4">
        <v>8.7464999999999993</v>
      </c>
      <c r="I2483" s="4">
        <v>9.6941000000000006</v>
      </c>
      <c r="J2483" s="4">
        <v>54.459000000000003</v>
      </c>
      <c r="K2483" s="4">
        <v>136.14060000000001</v>
      </c>
      <c r="L2483" s="4">
        <v>143.60939999999999</v>
      </c>
      <c r="M2483" s="4">
        <v>134.20310000000001</v>
      </c>
      <c r="N2483" s="4">
        <v>2.7601</v>
      </c>
      <c r="O2483" s="4">
        <v>1.9712000000000001</v>
      </c>
      <c r="P2483" s="4">
        <v>2.069</v>
      </c>
      <c r="Q2483" s="4">
        <v>2.1505000000000001</v>
      </c>
    </row>
    <row r="2484" spans="1:17" ht="15" customHeight="1" x14ac:dyDescent="0.2">
      <c r="A2484" s="3">
        <v>45736</v>
      </c>
      <c r="B2484" s="4">
        <v>29.4</v>
      </c>
      <c r="C2484" s="4">
        <v>0.4</v>
      </c>
      <c r="D2484" s="4">
        <v>4.0999999999999996</v>
      </c>
      <c r="E2484" s="4">
        <v>7.3</v>
      </c>
      <c r="F2484" s="4">
        <v>21.5944</v>
      </c>
      <c r="G2484" s="4">
        <v>7.9090999999999996</v>
      </c>
      <c r="H2484" s="4">
        <v>8.7621000000000002</v>
      </c>
      <c r="I2484" s="4">
        <v>9.7117000000000004</v>
      </c>
      <c r="J2484" s="4">
        <v>55.262999999999998</v>
      </c>
      <c r="K2484" s="4">
        <v>136.625</v>
      </c>
      <c r="L2484" s="4">
        <v>144.1875</v>
      </c>
      <c r="M2484" s="4">
        <v>134.8125</v>
      </c>
      <c r="N2484" s="4">
        <v>2.6920000000000002</v>
      </c>
      <c r="O2484" s="4">
        <v>1.9289000000000001</v>
      </c>
      <c r="P2484" s="4">
        <v>2.0255000000000001</v>
      </c>
      <c r="Q2484" s="4">
        <v>2.1057999999999999</v>
      </c>
    </row>
    <row r="2485" spans="1:17" ht="15" customHeight="1" x14ac:dyDescent="0.2">
      <c r="A2485" s="3">
        <v>45737</v>
      </c>
      <c r="B2485" s="4">
        <v>28.2</v>
      </c>
      <c r="C2485" s="4">
        <v>-1.6</v>
      </c>
      <c r="D2485" s="4">
        <v>2.6</v>
      </c>
      <c r="E2485" s="4">
        <v>5.9</v>
      </c>
      <c r="F2485" s="4">
        <v>21.604700000000001</v>
      </c>
      <c r="G2485" s="4">
        <v>7.9189999999999996</v>
      </c>
      <c r="H2485" s="4">
        <v>8.7735000000000003</v>
      </c>
      <c r="I2485" s="4">
        <v>9.7247000000000003</v>
      </c>
      <c r="J2485" s="4">
        <v>55.701999999999998</v>
      </c>
      <c r="K2485" s="4">
        <v>137.25</v>
      </c>
      <c r="L2485" s="4">
        <v>144.84379999999999</v>
      </c>
      <c r="M2485" s="4">
        <v>135.46879999999999</v>
      </c>
      <c r="N2485" s="4">
        <v>2.6556000000000002</v>
      </c>
      <c r="O2485" s="4">
        <v>1.8723000000000001</v>
      </c>
      <c r="P2485" s="4">
        <v>1.9745999999999999</v>
      </c>
      <c r="Q2485" s="4">
        <v>2.0569999999999999</v>
      </c>
    </row>
    <row r="2486" spans="1:17" ht="15" customHeight="1" x14ac:dyDescent="0.2">
      <c r="A2486" s="3">
        <v>45740</v>
      </c>
      <c r="B2486" s="4">
        <v>30.7</v>
      </c>
      <c r="C2486" s="4">
        <v>-0.6</v>
      </c>
      <c r="D2486" s="4">
        <v>3.7</v>
      </c>
      <c r="E2486" s="4">
        <v>7</v>
      </c>
      <c r="F2486" s="4">
        <v>21.612500000000001</v>
      </c>
      <c r="G2486" s="4">
        <v>7.9278000000000004</v>
      </c>
      <c r="H2486" s="4">
        <v>8.7840000000000007</v>
      </c>
      <c r="I2486" s="4">
        <v>9.7369000000000003</v>
      </c>
      <c r="J2486" s="4">
        <v>55.997999999999998</v>
      </c>
      <c r="K2486" s="4">
        <v>137.78129999999999</v>
      </c>
      <c r="L2486" s="4">
        <v>145.4375</v>
      </c>
      <c r="M2486" s="4">
        <v>136.07810000000001</v>
      </c>
      <c r="N2486" s="4">
        <v>2.6309999999999998</v>
      </c>
      <c r="O2486" s="4">
        <v>1.8245</v>
      </c>
      <c r="P2486" s="4">
        <v>1.9289000000000001</v>
      </c>
      <c r="Q2486" s="4">
        <v>2.0118999999999998</v>
      </c>
    </row>
    <row r="2487" spans="1:17" ht="15" customHeight="1" x14ac:dyDescent="0.2">
      <c r="A2487" s="3">
        <v>45741</v>
      </c>
      <c r="B2487" s="4">
        <v>30.9</v>
      </c>
      <c r="C2487" s="4">
        <v>-0.2</v>
      </c>
      <c r="D2487" s="4">
        <v>4.2</v>
      </c>
      <c r="E2487" s="4">
        <v>7.7</v>
      </c>
      <c r="F2487" s="4">
        <v>21.6007</v>
      </c>
      <c r="G2487" s="4">
        <v>7.9211</v>
      </c>
      <c r="H2487" s="4">
        <v>8.7742000000000004</v>
      </c>
      <c r="I2487" s="4">
        <v>9.7233999999999998</v>
      </c>
      <c r="J2487" s="4">
        <v>55.154000000000003</v>
      </c>
      <c r="K2487" s="4">
        <v>136.98439999999999</v>
      </c>
      <c r="L2487" s="4">
        <v>144.5</v>
      </c>
      <c r="M2487" s="4">
        <v>135.0625</v>
      </c>
      <c r="N2487" s="4">
        <v>2.7</v>
      </c>
      <c r="O2487" s="4">
        <v>1.8984000000000001</v>
      </c>
      <c r="P2487" s="4">
        <v>2.0030999999999999</v>
      </c>
      <c r="Q2487" s="4">
        <v>2.0884999999999998</v>
      </c>
    </row>
    <row r="2488" spans="1:17" ht="15" customHeight="1" x14ac:dyDescent="0.2">
      <c r="A2488" s="3">
        <v>45742</v>
      </c>
      <c r="B2488" s="4">
        <v>31</v>
      </c>
      <c r="C2488" s="4">
        <v>-0.9</v>
      </c>
      <c r="D2488" s="4">
        <v>3.6</v>
      </c>
      <c r="E2488" s="4">
        <v>7.4</v>
      </c>
      <c r="F2488" s="4">
        <v>21.604900000000001</v>
      </c>
      <c r="G2488" s="4">
        <v>7.9273999999999996</v>
      </c>
      <c r="H2488" s="4">
        <v>8.7806999999999995</v>
      </c>
      <c r="I2488" s="4">
        <v>9.7304999999999993</v>
      </c>
      <c r="J2488" s="4">
        <v>55.241</v>
      </c>
      <c r="K2488" s="4">
        <v>137.29689999999999</v>
      </c>
      <c r="L2488" s="4">
        <v>144.82810000000001</v>
      </c>
      <c r="M2488" s="4">
        <v>135.34379999999999</v>
      </c>
      <c r="N2488" s="4">
        <v>2.6924000000000001</v>
      </c>
      <c r="O2488" s="4">
        <v>1.8706</v>
      </c>
      <c r="P2488" s="4">
        <v>1.9781</v>
      </c>
      <c r="Q2488" s="4">
        <v>2.0678999999999998</v>
      </c>
    </row>
    <row r="2489" spans="1:17" ht="15" customHeight="1" x14ac:dyDescent="0.2">
      <c r="A2489" s="3">
        <v>45743</v>
      </c>
      <c r="B2489" s="4">
        <v>30.9</v>
      </c>
      <c r="C2489" s="4">
        <v>0.6</v>
      </c>
      <c r="D2489" s="4">
        <v>4.9000000000000004</v>
      </c>
      <c r="E2489" s="4">
        <v>8.4</v>
      </c>
      <c r="F2489" s="4">
        <v>21.622699999999998</v>
      </c>
      <c r="G2489" s="4">
        <v>7.9402999999999997</v>
      </c>
      <c r="H2489" s="4">
        <v>8.7958999999999996</v>
      </c>
      <c r="I2489" s="4">
        <v>9.7474000000000007</v>
      </c>
      <c r="J2489" s="4">
        <v>55.8</v>
      </c>
      <c r="K2489" s="4">
        <v>137.73439999999999</v>
      </c>
      <c r="L2489" s="4">
        <v>145.35939999999999</v>
      </c>
      <c r="M2489" s="4">
        <v>135.92189999999999</v>
      </c>
      <c r="N2489" s="4">
        <v>2.6455000000000002</v>
      </c>
      <c r="O2489" s="4">
        <v>1.8331999999999999</v>
      </c>
      <c r="P2489" s="4">
        <v>1.9388000000000001</v>
      </c>
      <c r="Q2489" s="4">
        <v>2.0261</v>
      </c>
    </row>
    <row r="2490" spans="1:17" ht="15" customHeight="1" x14ac:dyDescent="0.2">
      <c r="A2490" s="3">
        <v>45744</v>
      </c>
      <c r="B2490" s="4">
        <v>31.3</v>
      </c>
      <c r="C2490" s="4">
        <v>-1.3</v>
      </c>
      <c r="D2490" s="4">
        <v>3.2</v>
      </c>
      <c r="E2490" s="4">
        <v>7</v>
      </c>
      <c r="F2490" s="4">
        <v>21.6191</v>
      </c>
      <c r="G2490" s="4">
        <v>7.9431000000000003</v>
      </c>
      <c r="H2490" s="4">
        <v>8.7982999999999993</v>
      </c>
      <c r="I2490" s="4">
        <v>9.7487999999999992</v>
      </c>
      <c r="J2490" s="4">
        <v>55.430999999999997</v>
      </c>
      <c r="K2490" s="4">
        <v>137.75</v>
      </c>
      <c r="L2490" s="4">
        <v>145.34379999999999</v>
      </c>
      <c r="M2490" s="4">
        <v>135.84379999999999</v>
      </c>
      <c r="N2490" s="4">
        <v>2.6753999999999998</v>
      </c>
      <c r="O2490" s="4">
        <v>1.8326</v>
      </c>
      <c r="P2490" s="4">
        <v>1.9408000000000001</v>
      </c>
      <c r="Q2490" s="4">
        <v>2.0325000000000002</v>
      </c>
    </row>
    <row r="2491" spans="1:17" ht="15" customHeight="1" x14ac:dyDescent="0.2">
      <c r="A2491" s="3">
        <v>45747</v>
      </c>
      <c r="B2491" s="4">
        <v>34.299999999999997</v>
      </c>
      <c r="C2491" s="4">
        <v>-0.9</v>
      </c>
      <c r="D2491" s="4">
        <v>3.6</v>
      </c>
      <c r="E2491" s="4">
        <v>7.8</v>
      </c>
      <c r="F2491" s="4">
        <v>21.614699999999999</v>
      </c>
      <c r="G2491" s="4">
        <v>7.9470000000000001</v>
      </c>
      <c r="H2491" s="4">
        <v>8.8020999999999994</v>
      </c>
      <c r="I2491" s="4">
        <v>9.7518999999999991</v>
      </c>
      <c r="J2491" s="4">
        <v>55.021000000000001</v>
      </c>
      <c r="K2491" s="4">
        <v>137.85939999999999</v>
      </c>
      <c r="L2491" s="4">
        <v>145.4375</v>
      </c>
      <c r="M2491" s="4">
        <v>135.875</v>
      </c>
      <c r="N2491" s="4">
        <v>2.7090000000000001</v>
      </c>
      <c r="O2491" s="4">
        <v>1.8234999999999999</v>
      </c>
      <c r="P2491" s="4">
        <v>1.9342999999999999</v>
      </c>
      <c r="Q2491" s="4">
        <v>2.0306000000000002</v>
      </c>
    </row>
    <row r="2492" spans="1:17" ht="15" customHeight="1" x14ac:dyDescent="0.2">
      <c r="A2492" s="3">
        <v>45748</v>
      </c>
      <c r="B2492" s="4">
        <v>33.6</v>
      </c>
      <c r="C2492" s="4">
        <v>-0.1</v>
      </c>
      <c r="D2492" s="4">
        <v>4.4000000000000004</v>
      </c>
      <c r="E2492" s="4">
        <v>8.6999999999999993</v>
      </c>
      <c r="F2492" s="4">
        <v>21.637899999999998</v>
      </c>
      <c r="G2492" s="4">
        <v>7.9610000000000003</v>
      </c>
      <c r="H2492" s="4">
        <v>8.8195999999999994</v>
      </c>
      <c r="I2492" s="4">
        <v>9.7726000000000006</v>
      </c>
      <c r="J2492" s="4">
        <v>56.212000000000003</v>
      </c>
      <c r="K2492" s="4">
        <v>138.82810000000001</v>
      </c>
      <c r="L2492" s="4">
        <v>146.5625</v>
      </c>
      <c r="M2492" s="4">
        <v>137.03129999999999</v>
      </c>
      <c r="N2492" s="4">
        <v>2.6110000000000002</v>
      </c>
      <c r="O2492" s="4">
        <v>1.7365999999999999</v>
      </c>
      <c r="P2492" s="4">
        <v>1.8476999999999999</v>
      </c>
      <c r="Q2492" s="4">
        <v>1.9453</v>
      </c>
    </row>
    <row r="2493" spans="1:17" ht="15" customHeight="1" x14ac:dyDescent="0.2">
      <c r="A2493" s="3">
        <v>45749</v>
      </c>
      <c r="B2493" s="4">
        <v>33.5</v>
      </c>
      <c r="C2493" s="4">
        <v>0</v>
      </c>
      <c r="D2493" s="4">
        <v>4.4000000000000004</v>
      </c>
      <c r="E2493" s="4">
        <v>8.6</v>
      </c>
      <c r="F2493" s="4">
        <v>21.636299999999999</v>
      </c>
      <c r="G2493" s="4">
        <v>7.9600999999999997</v>
      </c>
      <c r="H2493" s="4">
        <v>8.8183000000000007</v>
      </c>
      <c r="I2493" s="4">
        <v>9.7706</v>
      </c>
      <c r="J2493" s="4">
        <v>55.956000000000003</v>
      </c>
      <c r="K2493" s="4">
        <v>138.5625</v>
      </c>
      <c r="L2493" s="4">
        <v>146.26560000000001</v>
      </c>
      <c r="M2493" s="4">
        <v>136.73439999999999</v>
      </c>
      <c r="N2493" s="4">
        <v>2.6316000000000002</v>
      </c>
      <c r="O2493" s="4">
        <v>1.7615000000000001</v>
      </c>
      <c r="P2493" s="4">
        <v>1.8714999999999999</v>
      </c>
      <c r="Q2493" s="4">
        <v>1.9678</v>
      </c>
    </row>
    <row r="2494" spans="1:17" ht="15" customHeight="1" x14ac:dyDescent="0.2">
      <c r="A2494" s="3">
        <v>45750</v>
      </c>
      <c r="B2494" s="4">
        <v>34.299999999999997</v>
      </c>
      <c r="C2494" s="4">
        <v>1.9</v>
      </c>
      <c r="D2494" s="4">
        <v>5.7</v>
      </c>
      <c r="E2494" s="4">
        <v>9.6999999999999993</v>
      </c>
      <c r="F2494" s="4">
        <v>21.655999999999999</v>
      </c>
      <c r="G2494" s="4">
        <v>7.9747000000000003</v>
      </c>
      <c r="H2494" s="4">
        <v>8.8354999999999997</v>
      </c>
      <c r="I2494" s="4">
        <v>9.7903000000000002</v>
      </c>
      <c r="J2494" s="4">
        <v>56.634999999999998</v>
      </c>
      <c r="K2494" s="4">
        <v>139.125</v>
      </c>
      <c r="L2494" s="4">
        <v>146.98439999999999</v>
      </c>
      <c r="M2494" s="4">
        <v>137.5</v>
      </c>
      <c r="N2494" s="4">
        <v>2.5754999999999999</v>
      </c>
      <c r="O2494" s="4">
        <v>1.7134</v>
      </c>
      <c r="P2494" s="4">
        <v>1.8184</v>
      </c>
      <c r="Q2494" s="4">
        <v>1.9129</v>
      </c>
    </row>
    <row r="2495" spans="1:17" ht="15" customHeight="1" x14ac:dyDescent="0.2">
      <c r="A2495" s="3">
        <v>45751</v>
      </c>
      <c r="B2495" s="4">
        <v>32.4</v>
      </c>
      <c r="C2495" s="4">
        <v>1.1000000000000001</v>
      </c>
      <c r="D2495" s="4">
        <v>4.9000000000000004</v>
      </c>
      <c r="E2495" s="4">
        <v>8.8000000000000007</v>
      </c>
      <c r="F2495" s="4">
        <v>21.6556</v>
      </c>
      <c r="G2495" s="4">
        <v>7.9725999999999999</v>
      </c>
      <c r="H2495" s="4">
        <v>8.8321000000000005</v>
      </c>
      <c r="I2495" s="4">
        <v>9.7858999999999998</v>
      </c>
      <c r="J2495" s="4">
        <v>56.451000000000001</v>
      </c>
      <c r="K2495" s="4">
        <v>138.71879999999999</v>
      </c>
      <c r="L2495" s="4">
        <v>146.53129999999999</v>
      </c>
      <c r="M2495" s="4">
        <v>137.04689999999999</v>
      </c>
      <c r="N2495" s="4">
        <v>2.59</v>
      </c>
      <c r="O2495" s="4">
        <v>1.7508999999999999</v>
      </c>
      <c r="P2495" s="4">
        <v>1.8540000000000001</v>
      </c>
      <c r="Q2495" s="4">
        <v>1.9468000000000001</v>
      </c>
    </row>
    <row r="2496" spans="1:17" ht="15" customHeight="1" x14ac:dyDescent="0.2">
      <c r="A2496" s="3">
        <v>45754</v>
      </c>
      <c r="B2496" s="4">
        <v>28.2</v>
      </c>
      <c r="C2496" s="4">
        <v>-2.8</v>
      </c>
      <c r="D2496" s="4">
        <v>0.9</v>
      </c>
      <c r="E2496" s="4">
        <v>4.5999999999999996</v>
      </c>
      <c r="F2496" s="4">
        <v>21.667300000000001</v>
      </c>
      <c r="G2496" s="4">
        <v>7.9798999999999998</v>
      </c>
      <c r="H2496" s="4">
        <v>8.8413000000000004</v>
      </c>
      <c r="I2496" s="4">
        <v>9.7969000000000008</v>
      </c>
      <c r="J2496" s="4">
        <v>56.975999999999999</v>
      </c>
      <c r="K2496" s="4">
        <v>139.125</v>
      </c>
      <c r="L2496" s="4">
        <v>147.03129999999999</v>
      </c>
      <c r="M2496" s="4">
        <v>137.59379999999999</v>
      </c>
      <c r="N2496" s="4">
        <v>2.5474999999999999</v>
      </c>
      <c r="O2496" s="4">
        <v>1.7152000000000001</v>
      </c>
      <c r="P2496" s="4">
        <v>1.8163</v>
      </c>
      <c r="Q2496" s="4">
        <v>1.9071</v>
      </c>
    </row>
    <row r="2497" spans="1:17" ht="15" customHeight="1" x14ac:dyDescent="0.2">
      <c r="A2497" s="3">
        <v>45755</v>
      </c>
      <c r="B2497" s="4">
        <v>29.7</v>
      </c>
      <c r="C2497" s="4">
        <v>-1</v>
      </c>
      <c r="D2497" s="4">
        <v>2.8</v>
      </c>
      <c r="E2497" s="4">
        <v>6.2</v>
      </c>
      <c r="F2497" s="4">
        <v>21.662099999999999</v>
      </c>
      <c r="G2497" s="4">
        <v>7.9775999999999998</v>
      </c>
      <c r="H2497" s="4">
        <v>8.8370999999999995</v>
      </c>
      <c r="I2497" s="4">
        <v>9.7918000000000003</v>
      </c>
      <c r="J2497" s="4">
        <v>56.511000000000003</v>
      </c>
      <c r="K2497" s="4">
        <v>138.70310000000001</v>
      </c>
      <c r="L2497" s="4">
        <v>146.51560000000001</v>
      </c>
      <c r="M2497" s="4">
        <v>137.09379999999999</v>
      </c>
      <c r="N2497" s="4">
        <v>2.5844999999999998</v>
      </c>
      <c r="O2497" s="4">
        <v>1.7541</v>
      </c>
      <c r="P2497" s="4">
        <v>1.8568</v>
      </c>
      <c r="Q2497" s="4">
        <v>1.9443999999999999</v>
      </c>
    </row>
    <row r="2498" spans="1:17" ht="15" customHeight="1" x14ac:dyDescent="0.2">
      <c r="A2498" s="3">
        <v>45756</v>
      </c>
      <c r="B2498" s="4">
        <v>31</v>
      </c>
      <c r="C2498" s="4">
        <v>-0.4</v>
      </c>
      <c r="D2498" s="4">
        <v>3.4</v>
      </c>
      <c r="E2498" s="4">
        <v>7.1</v>
      </c>
      <c r="F2498" s="4">
        <v>21.665400000000002</v>
      </c>
      <c r="G2498" s="4">
        <v>7.9817999999999998</v>
      </c>
      <c r="H2498" s="4">
        <v>8.8416999999999994</v>
      </c>
      <c r="I2498" s="4">
        <v>9.7963000000000005</v>
      </c>
      <c r="J2498" s="4">
        <v>56.543999999999997</v>
      </c>
      <c r="K2498" s="4">
        <v>138.84379999999999</v>
      </c>
      <c r="L2498" s="4">
        <v>146.67189999999999</v>
      </c>
      <c r="M2498" s="4">
        <v>137.21879999999999</v>
      </c>
      <c r="N2498" s="4">
        <v>2.5815999999999999</v>
      </c>
      <c r="O2498" s="4">
        <v>1.7423</v>
      </c>
      <c r="P2498" s="4">
        <v>1.8454999999999999</v>
      </c>
      <c r="Q2498" s="4">
        <v>1.9357</v>
      </c>
    </row>
    <row r="2499" spans="1:17" ht="15" customHeight="1" x14ac:dyDescent="0.2">
      <c r="A2499" s="3">
        <v>45757</v>
      </c>
      <c r="B2499" s="4">
        <v>29.4</v>
      </c>
      <c r="C2499" s="4">
        <v>-2</v>
      </c>
      <c r="D2499" s="4">
        <v>1.7</v>
      </c>
      <c r="E2499" s="4">
        <v>5.3</v>
      </c>
      <c r="F2499" s="4">
        <v>21.6723</v>
      </c>
      <c r="G2499" s="4">
        <v>7.9904000000000002</v>
      </c>
      <c r="H2499" s="4">
        <v>8.8505000000000003</v>
      </c>
      <c r="I2499" s="4">
        <v>9.8050999999999995</v>
      </c>
      <c r="J2499" s="4">
        <v>56.47</v>
      </c>
      <c r="K2499" s="4">
        <v>138.90629999999999</v>
      </c>
      <c r="L2499" s="4">
        <v>146.75</v>
      </c>
      <c r="M2499" s="4">
        <v>137.28129999999999</v>
      </c>
      <c r="N2499" s="4">
        <v>2.5865999999999998</v>
      </c>
      <c r="O2499" s="4">
        <v>1.7393000000000001</v>
      </c>
      <c r="P2499" s="4">
        <v>1.8419000000000001</v>
      </c>
      <c r="Q2499" s="4">
        <v>1.9326000000000001</v>
      </c>
    </row>
    <row r="2500" spans="1:17" ht="15" customHeight="1" x14ac:dyDescent="0.2">
      <c r="A2500" s="3">
        <v>45758</v>
      </c>
      <c r="B2500" s="4">
        <v>31.9</v>
      </c>
      <c r="C2500" s="4">
        <v>-0.3</v>
      </c>
      <c r="D2500" s="4">
        <v>3.3</v>
      </c>
      <c r="E2500" s="4">
        <v>6.9</v>
      </c>
      <c r="F2500" s="4">
        <v>21.658000000000001</v>
      </c>
      <c r="G2500" s="4">
        <v>7.9835000000000003</v>
      </c>
      <c r="H2500" s="4">
        <v>8.8407</v>
      </c>
      <c r="I2500" s="4">
        <v>9.7926000000000002</v>
      </c>
      <c r="J2500" s="4">
        <v>55.476999999999997</v>
      </c>
      <c r="K2500" s="4">
        <v>138.09379999999999</v>
      </c>
      <c r="L2500" s="4">
        <v>145.8125</v>
      </c>
      <c r="M2500" s="4">
        <v>136.3125</v>
      </c>
      <c r="N2500" s="4">
        <v>2.6669999999999998</v>
      </c>
      <c r="O2500" s="4">
        <v>1.8136000000000001</v>
      </c>
      <c r="P2500" s="4">
        <v>1.9151</v>
      </c>
      <c r="Q2500" s="4">
        <v>2.0047000000000001</v>
      </c>
    </row>
    <row r="2501" spans="1:17" ht="15" customHeight="1" x14ac:dyDescent="0.2">
      <c r="A2501" s="3">
        <v>45761</v>
      </c>
      <c r="B2501" s="4">
        <v>32.200000000000003</v>
      </c>
      <c r="C2501" s="4">
        <v>0.1</v>
      </c>
      <c r="D2501" s="4">
        <v>3.6</v>
      </c>
      <c r="E2501" s="4">
        <v>7</v>
      </c>
      <c r="F2501" s="4">
        <v>21.669</v>
      </c>
      <c r="G2501" s="4">
        <v>7.9908999999999999</v>
      </c>
      <c r="H2501" s="4">
        <v>8.8498999999999999</v>
      </c>
      <c r="I2501" s="4">
        <v>9.8034999999999997</v>
      </c>
      <c r="J2501" s="4">
        <v>55.956000000000003</v>
      </c>
      <c r="K2501" s="4">
        <v>138.5</v>
      </c>
      <c r="L2501" s="4">
        <v>146.3125</v>
      </c>
      <c r="M2501" s="4">
        <v>136.84379999999999</v>
      </c>
      <c r="N2501" s="4">
        <v>2.6276000000000002</v>
      </c>
      <c r="O2501" s="4">
        <v>1.7777000000000001</v>
      </c>
      <c r="P2501" s="4">
        <v>1.8771</v>
      </c>
      <c r="Q2501" s="4">
        <v>1.9659</v>
      </c>
    </row>
    <row r="2502" spans="1:17" ht="15" customHeight="1" x14ac:dyDescent="0.2">
      <c r="A2502" s="3">
        <v>45762</v>
      </c>
      <c r="B2502" s="4">
        <v>31.2</v>
      </c>
      <c r="C2502" s="4">
        <v>-0.1</v>
      </c>
      <c r="D2502" s="4">
        <v>3.3</v>
      </c>
      <c r="E2502" s="4">
        <v>6.6</v>
      </c>
      <c r="F2502" s="4">
        <v>21.6813</v>
      </c>
      <c r="G2502" s="4">
        <v>7.9977999999999998</v>
      </c>
      <c r="H2502" s="4">
        <v>8.8583999999999996</v>
      </c>
      <c r="I2502" s="4">
        <v>9.8139000000000003</v>
      </c>
      <c r="J2502" s="4">
        <v>56.52</v>
      </c>
      <c r="K2502" s="4">
        <v>138.875</v>
      </c>
      <c r="L2502" s="4">
        <v>146.76560000000001</v>
      </c>
      <c r="M2502" s="4">
        <v>137.34379999999999</v>
      </c>
      <c r="N2502" s="4">
        <v>2.5815999999999999</v>
      </c>
      <c r="O2502" s="4">
        <v>1.7447999999999999</v>
      </c>
      <c r="P2502" s="4">
        <v>1.843</v>
      </c>
      <c r="Q2502" s="4">
        <v>1.9296</v>
      </c>
    </row>
    <row r="2503" spans="1:17" ht="15" customHeight="1" x14ac:dyDescent="0.2">
      <c r="A2503" s="3">
        <v>45763</v>
      </c>
      <c r="B2503" s="4">
        <v>31.1</v>
      </c>
      <c r="C2503" s="4">
        <v>0</v>
      </c>
      <c r="D2503" s="4">
        <v>3.4</v>
      </c>
      <c r="E2503" s="4">
        <v>6.6</v>
      </c>
      <c r="F2503" s="4">
        <v>21.684100000000001</v>
      </c>
      <c r="G2503" s="4">
        <v>7.9976000000000003</v>
      </c>
      <c r="H2503" s="4">
        <v>8.8582000000000001</v>
      </c>
      <c r="I2503" s="4">
        <v>9.8164999999999996</v>
      </c>
      <c r="J2503" s="4">
        <v>56.52</v>
      </c>
      <c r="K2503" s="4">
        <v>138.875</v>
      </c>
      <c r="L2503" s="4">
        <v>146.76560000000001</v>
      </c>
      <c r="M2503" s="4">
        <v>137.34379999999999</v>
      </c>
      <c r="N2503" s="4">
        <v>2.5811999999999999</v>
      </c>
      <c r="O2503" s="4">
        <v>1.7463</v>
      </c>
      <c r="P2503" s="4">
        <v>1.8444</v>
      </c>
      <c r="Q2503" s="4">
        <v>1.9300999999999999</v>
      </c>
    </row>
    <row r="2504" spans="1:17" ht="15" customHeight="1" x14ac:dyDescent="0.2">
      <c r="A2504" s="3">
        <v>45764</v>
      </c>
      <c r="B2504" s="4">
        <v>34</v>
      </c>
      <c r="C2504" s="4">
        <v>1.8</v>
      </c>
      <c r="D2504" s="4">
        <v>5.3</v>
      </c>
      <c r="E2504" s="4">
        <v>8.6999999999999993</v>
      </c>
      <c r="F2504" s="4">
        <v>21.707000000000001</v>
      </c>
      <c r="G2504" s="4">
        <v>7.8486000000000002</v>
      </c>
      <c r="H2504" s="4">
        <v>8.6935000000000002</v>
      </c>
      <c r="I2504" s="4">
        <v>9.8415999999999997</v>
      </c>
      <c r="J2504" s="4">
        <v>57.393000000000001</v>
      </c>
      <c r="K2504" s="4">
        <v>139.84379999999999</v>
      </c>
      <c r="L2504" s="4">
        <v>147.875</v>
      </c>
      <c r="M2504" s="4">
        <v>138.46879999999999</v>
      </c>
      <c r="N2504" s="4">
        <v>2.5105</v>
      </c>
      <c r="O2504" s="4">
        <v>1.6620999999999999</v>
      </c>
      <c r="P2504" s="4">
        <v>1.7617</v>
      </c>
      <c r="Q2504" s="4">
        <v>1.8494999999999999</v>
      </c>
    </row>
    <row r="2505" spans="1:17" ht="15" customHeight="1" x14ac:dyDescent="0.2">
      <c r="A2505" s="3">
        <v>45765</v>
      </c>
      <c r="B2505" s="4">
        <v>29.5</v>
      </c>
      <c r="C2505" s="4">
        <v>-3.4</v>
      </c>
      <c r="D2505" s="4">
        <v>0.5</v>
      </c>
      <c r="E2505" s="4">
        <v>4</v>
      </c>
      <c r="F2505" s="4">
        <v>21.710699999999999</v>
      </c>
      <c r="G2505" s="4">
        <v>7.85</v>
      </c>
      <c r="H2505" s="4">
        <v>8.6943000000000001</v>
      </c>
      <c r="I2505" s="4">
        <v>9.8422999999999998</v>
      </c>
      <c r="J2505" s="4">
        <v>57.451999999999998</v>
      </c>
      <c r="K2505" s="4">
        <v>139.75</v>
      </c>
      <c r="L2505" s="4">
        <v>147.75</v>
      </c>
      <c r="M2505" s="4">
        <v>138.34379999999999</v>
      </c>
      <c r="N2505" s="4">
        <v>2.5055000000000001</v>
      </c>
      <c r="O2505" s="4">
        <v>1.6713</v>
      </c>
      <c r="P2505" s="4">
        <v>1.772</v>
      </c>
      <c r="Q2505" s="4">
        <v>1.8591</v>
      </c>
    </row>
    <row r="2506" spans="1:17" ht="15" customHeight="1" x14ac:dyDescent="0.2">
      <c r="A2506" s="3">
        <v>45768</v>
      </c>
      <c r="B2506" s="4">
        <v>34.200000000000003</v>
      </c>
      <c r="C2506" s="4">
        <v>-0.1</v>
      </c>
      <c r="D2506" s="4">
        <v>4.0999999999999996</v>
      </c>
      <c r="E2506" s="4">
        <v>7.6</v>
      </c>
      <c r="F2506" s="4">
        <v>21.6982</v>
      </c>
      <c r="G2506" s="4">
        <v>7.8449</v>
      </c>
      <c r="H2506" s="4">
        <v>8.6859000000000002</v>
      </c>
      <c r="I2506" s="4">
        <v>9.8323999999999998</v>
      </c>
      <c r="J2506" s="4">
        <v>56.552</v>
      </c>
      <c r="K2506" s="4">
        <v>139.125</v>
      </c>
      <c r="L2506" s="4">
        <v>146.96879999999999</v>
      </c>
      <c r="M2506" s="4">
        <v>137.53129999999999</v>
      </c>
      <c r="N2506" s="4">
        <v>2.577</v>
      </c>
      <c r="O2506" s="4">
        <v>1.7281</v>
      </c>
      <c r="P2506" s="4">
        <v>1.8325</v>
      </c>
      <c r="Q2506" s="4">
        <v>1.919</v>
      </c>
    </row>
    <row r="2507" spans="1:17" ht="15" customHeight="1" x14ac:dyDescent="0.2">
      <c r="A2507" s="3">
        <v>45769</v>
      </c>
      <c r="B2507" s="4">
        <v>36.200000000000003</v>
      </c>
      <c r="C2507" s="4">
        <v>1.2</v>
      </c>
      <c r="D2507" s="4">
        <v>4.9000000000000004</v>
      </c>
      <c r="E2507" s="4">
        <v>8.3000000000000007</v>
      </c>
      <c r="F2507" s="4">
        <v>21.695499999999999</v>
      </c>
      <c r="G2507" s="4">
        <v>7.8449999999999998</v>
      </c>
      <c r="H2507" s="4">
        <v>8.6860999999999997</v>
      </c>
      <c r="I2507" s="4">
        <v>9.8323</v>
      </c>
      <c r="J2507" s="4">
        <v>56.231999999999999</v>
      </c>
      <c r="K2507" s="4">
        <v>138.92189999999999</v>
      </c>
      <c r="L2507" s="4">
        <v>146.79689999999999</v>
      </c>
      <c r="M2507" s="4">
        <v>137.35939999999999</v>
      </c>
      <c r="N2507" s="4">
        <v>2.6025999999999998</v>
      </c>
      <c r="O2507" s="4">
        <v>1.7472000000000001</v>
      </c>
      <c r="P2507" s="4">
        <v>1.8465</v>
      </c>
      <c r="Q2507" s="4">
        <v>1.9320999999999999</v>
      </c>
    </row>
    <row r="2508" spans="1:17" ht="15" customHeight="1" x14ac:dyDescent="0.2">
      <c r="A2508" s="3">
        <v>45770</v>
      </c>
      <c r="B2508" s="4">
        <v>32.9</v>
      </c>
      <c r="C2508" s="4">
        <v>-0.9</v>
      </c>
      <c r="D2508" s="4">
        <v>2.9</v>
      </c>
      <c r="E2508" s="4">
        <v>6.3</v>
      </c>
      <c r="F2508" s="4">
        <v>21.680199999999999</v>
      </c>
      <c r="G2508" s="4">
        <v>7.8349000000000002</v>
      </c>
      <c r="H2508" s="4">
        <v>8.6715999999999998</v>
      </c>
      <c r="I2508" s="4">
        <v>9.8152000000000008</v>
      </c>
      <c r="J2508" s="4">
        <v>55.188000000000002</v>
      </c>
      <c r="K2508" s="4">
        <v>137.90629999999999</v>
      </c>
      <c r="L2508" s="4">
        <v>145.59379999999999</v>
      </c>
      <c r="M2508" s="4">
        <v>136.09379999999999</v>
      </c>
      <c r="N2508" s="4">
        <v>2.6875</v>
      </c>
      <c r="O2508" s="4">
        <v>1.8396999999999999</v>
      </c>
      <c r="P2508" s="4">
        <v>1.9400999999999999</v>
      </c>
      <c r="Q2508" s="4">
        <v>2.0259999999999998</v>
      </c>
    </row>
    <row r="2509" spans="1:17" ht="15" customHeight="1" x14ac:dyDescent="0.2">
      <c r="A2509" s="3">
        <v>45771</v>
      </c>
      <c r="B2509" s="4">
        <v>33.5</v>
      </c>
      <c r="C2509" s="4">
        <v>-2</v>
      </c>
      <c r="D2509" s="4">
        <v>1.6</v>
      </c>
      <c r="E2509" s="4">
        <v>5.0999999999999996</v>
      </c>
      <c r="F2509" s="4">
        <v>21.683199999999999</v>
      </c>
      <c r="G2509" s="4">
        <v>7.8422999999999998</v>
      </c>
      <c r="H2509" s="4">
        <v>8.6791</v>
      </c>
      <c r="I2509" s="4">
        <v>9.8223000000000003</v>
      </c>
      <c r="J2509" s="4">
        <v>54.890999999999998</v>
      </c>
      <c r="K2509" s="4">
        <v>137.875</v>
      </c>
      <c r="L2509" s="4">
        <v>145.57810000000001</v>
      </c>
      <c r="M2509" s="4">
        <v>136.04689999999999</v>
      </c>
      <c r="N2509" s="4">
        <v>2.7111000000000001</v>
      </c>
      <c r="O2509" s="4">
        <v>1.8451</v>
      </c>
      <c r="P2509" s="4">
        <v>1.9435</v>
      </c>
      <c r="Q2509" s="4">
        <v>2.0310000000000001</v>
      </c>
    </row>
    <row r="2510" spans="1:17" ht="15" customHeight="1" x14ac:dyDescent="0.2">
      <c r="A2510" s="3">
        <v>45772</v>
      </c>
      <c r="B2510" s="4">
        <v>36.6</v>
      </c>
      <c r="C2510" s="4">
        <v>0.1</v>
      </c>
      <c r="D2510" s="4">
        <v>3.7</v>
      </c>
      <c r="E2510" s="4">
        <v>7.3</v>
      </c>
      <c r="F2510" s="4">
        <v>21.677</v>
      </c>
      <c r="G2510" s="4">
        <v>7.8396999999999997</v>
      </c>
      <c r="H2510" s="4">
        <v>8.6748999999999992</v>
      </c>
      <c r="I2510" s="4">
        <v>9.8170000000000002</v>
      </c>
      <c r="J2510" s="4">
        <v>54.383000000000003</v>
      </c>
      <c r="K2510" s="4">
        <v>137.46879999999999</v>
      </c>
      <c r="L2510" s="4">
        <v>145.10939999999999</v>
      </c>
      <c r="M2510" s="4">
        <v>135.54689999999999</v>
      </c>
      <c r="N2510" s="4">
        <v>2.7530999999999999</v>
      </c>
      <c r="O2510" s="4">
        <v>1.8828</v>
      </c>
      <c r="P2510" s="4">
        <v>1.9806999999999999</v>
      </c>
      <c r="Q2510" s="4">
        <v>2.0687000000000002</v>
      </c>
    </row>
    <row r="2511" spans="1:17" ht="15" customHeight="1" x14ac:dyDescent="0.2">
      <c r="A2511" s="3">
        <v>45775</v>
      </c>
      <c r="B2511" s="4">
        <v>32.700000000000003</v>
      </c>
      <c r="C2511" s="4">
        <v>-1.1000000000000001</v>
      </c>
      <c r="D2511" s="4">
        <v>2.1</v>
      </c>
      <c r="E2511" s="4">
        <v>5.5</v>
      </c>
      <c r="F2511" s="4">
        <v>21.692799999999998</v>
      </c>
      <c r="G2511" s="4">
        <v>7.8464999999999998</v>
      </c>
      <c r="H2511" s="4">
        <v>8.6837999999999997</v>
      </c>
      <c r="I2511" s="4">
        <v>9.8275000000000006</v>
      </c>
      <c r="J2511" s="4">
        <v>55.131</v>
      </c>
      <c r="K2511" s="4">
        <v>137.79689999999999</v>
      </c>
      <c r="L2511" s="4">
        <v>145.54689999999999</v>
      </c>
      <c r="M2511" s="4">
        <v>136.04689999999999</v>
      </c>
      <c r="N2511" s="4">
        <v>2.6905000000000001</v>
      </c>
      <c r="O2511" s="4">
        <v>1.8537999999999999</v>
      </c>
      <c r="P2511" s="4">
        <v>1.9474</v>
      </c>
      <c r="Q2511" s="4">
        <v>2.0320999999999998</v>
      </c>
    </row>
    <row r="2512" spans="1:17" ht="15" customHeight="1" x14ac:dyDescent="0.2">
      <c r="A2512" s="3">
        <v>45776</v>
      </c>
      <c r="B2512" s="4">
        <v>34.299999999999997</v>
      </c>
      <c r="C2512" s="4">
        <v>-1.6</v>
      </c>
      <c r="D2512" s="4">
        <v>1.8</v>
      </c>
      <c r="E2512" s="4">
        <v>5.4</v>
      </c>
      <c r="F2512" s="4">
        <v>21.670500000000001</v>
      </c>
      <c r="G2512" s="4">
        <v>7.8356000000000003</v>
      </c>
      <c r="H2512" s="4">
        <v>8.6682000000000006</v>
      </c>
      <c r="I2512" s="4">
        <v>9.8086000000000002</v>
      </c>
      <c r="J2512" s="4">
        <v>53.704000000000001</v>
      </c>
      <c r="K2512" s="4">
        <v>136.73439999999999</v>
      </c>
      <c r="L2512" s="4">
        <v>144.28129999999999</v>
      </c>
      <c r="M2512" s="4">
        <v>134.6875</v>
      </c>
      <c r="N2512" s="4">
        <v>2.8094999999999999</v>
      </c>
      <c r="O2512" s="4">
        <v>1.9514</v>
      </c>
      <c r="P2512" s="4">
        <v>2.0468000000000002</v>
      </c>
      <c r="Q2512" s="4">
        <v>2.1339999999999999</v>
      </c>
    </row>
    <row r="2513" spans="1:17" ht="15" customHeight="1" x14ac:dyDescent="0.2">
      <c r="A2513" s="3">
        <v>45777</v>
      </c>
      <c r="B2513" s="4">
        <v>34.5</v>
      </c>
      <c r="C2513" s="4">
        <v>-0.9</v>
      </c>
      <c r="D2513" s="4">
        <v>2.7</v>
      </c>
      <c r="E2513" s="4">
        <v>6.3</v>
      </c>
      <c r="F2513" s="4">
        <v>21.678599999999999</v>
      </c>
      <c r="G2513" s="4">
        <v>7.8423999999999996</v>
      </c>
      <c r="H2513" s="4">
        <v>8.6757000000000009</v>
      </c>
      <c r="I2513" s="4">
        <v>9.8167000000000009</v>
      </c>
      <c r="J2513" s="4">
        <v>54.008000000000003</v>
      </c>
      <c r="K2513" s="4">
        <v>137.0625</v>
      </c>
      <c r="L2513" s="4">
        <v>144.625</v>
      </c>
      <c r="M2513" s="4">
        <v>135.03129999999999</v>
      </c>
      <c r="N2513" s="4">
        <v>2.7833999999999999</v>
      </c>
      <c r="O2513" s="4">
        <v>1.9222999999999999</v>
      </c>
      <c r="P2513" s="4">
        <v>2.0206</v>
      </c>
      <c r="Q2513" s="4">
        <v>2.1086999999999998</v>
      </c>
    </row>
    <row r="2514" spans="1:17" ht="15" customHeight="1" x14ac:dyDescent="0.2">
      <c r="A2514" s="3">
        <v>45778</v>
      </c>
      <c r="B2514" s="4">
        <v>35.299999999999997</v>
      </c>
      <c r="C2514" s="4">
        <v>-0.4</v>
      </c>
      <c r="D2514" s="4">
        <v>3.2</v>
      </c>
      <c r="E2514" s="4">
        <v>6.7</v>
      </c>
      <c r="F2514" s="4">
        <v>21.675999999999998</v>
      </c>
      <c r="G2514" s="4">
        <v>7.8419999999999996</v>
      </c>
      <c r="H2514" s="4">
        <v>8.6730999999999998</v>
      </c>
      <c r="I2514" s="4">
        <v>9.8127999999999993</v>
      </c>
      <c r="J2514" s="4">
        <v>53.405000000000001</v>
      </c>
      <c r="K2514" s="4">
        <v>136.42189999999999</v>
      </c>
      <c r="L2514" s="4">
        <v>143.90629999999999</v>
      </c>
      <c r="M2514" s="4">
        <v>134.29689999999999</v>
      </c>
      <c r="N2514" s="4">
        <v>2.8336000000000001</v>
      </c>
      <c r="O2514" s="4">
        <v>1.9833000000000001</v>
      </c>
      <c r="P2514" s="4">
        <v>2.0790000000000002</v>
      </c>
      <c r="Q2514" s="4">
        <v>2.1652999999999998</v>
      </c>
    </row>
    <row r="2515" spans="1:17" ht="15" customHeight="1" x14ac:dyDescent="0.2">
      <c r="A2515" s="3">
        <v>45779</v>
      </c>
      <c r="B2515" s="4">
        <v>35.200000000000003</v>
      </c>
      <c r="C2515" s="4">
        <v>-0.2</v>
      </c>
      <c r="D2515" s="4">
        <v>3.2</v>
      </c>
      <c r="E2515" s="4">
        <v>6.9</v>
      </c>
      <c r="F2515" s="4">
        <v>21.677299999999999</v>
      </c>
      <c r="G2515" s="4">
        <v>7.8421000000000003</v>
      </c>
      <c r="H2515" s="4">
        <v>8.6727000000000007</v>
      </c>
      <c r="I2515" s="4">
        <v>9.8118999999999996</v>
      </c>
      <c r="J2515" s="4">
        <v>53.325000000000003</v>
      </c>
      <c r="K2515" s="4">
        <v>136.21879999999999</v>
      </c>
      <c r="L2515" s="4">
        <v>143.70310000000001</v>
      </c>
      <c r="M2515" s="4">
        <v>134.07810000000001</v>
      </c>
      <c r="N2515" s="4">
        <v>2.84</v>
      </c>
      <c r="O2515" s="4">
        <v>2.0026999999999999</v>
      </c>
      <c r="P2515" s="4">
        <v>2.0956999999999999</v>
      </c>
      <c r="Q2515" s="4">
        <v>2.1823000000000001</v>
      </c>
    </row>
    <row r="2516" spans="1:17" ht="15" customHeight="1" x14ac:dyDescent="0.2">
      <c r="A2516" s="3">
        <v>45782</v>
      </c>
      <c r="B2516" s="4">
        <v>35.5</v>
      </c>
      <c r="C2516" s="4">
        <v>0.8</v>
      </c>
      <c r="D2516" s="4">
        <v>4.0999999999999996</v>
      </c>
      <c r="E2516" s="4">
        <v>7.6</v>
      </c>
      <c r="F2516" s="4">
        <v>21.6813</v>
      </c>
      <c r="G2516" s="4">
        <v>7.8441999999999998</v>
      </c>
      <c r="H2516" s="4">
        <v>8.6750000000000007</v>
      </c>
      <c r="I2516" s="4">
        <v>9.8148</v>
      </c>
      <c r="J2516" s="4">
        <v>53.396999999999998</v>
      </c>
      <c r="K2516" s="4">
        <v>136.1875</v>
      </c>
      <c r="L2516" s="4">
        <v>143.6875</v>
      </c>
      <c r="M2516" s="4">
        <v>134.09379999999999</v>
      </c>
      <c r="N2516" s="4">
        <v>2.8336000000000001</v>
      </c>
      <c r="O2516" s="4">
        <v>2.0064000000000002</v>
      </c>
      <c r="P2516" s="4">
        <v>2.0975999999999999</v>
      </c>
      <c r="Q2516" s="4">
        <v>2.1816</v>
      </c>
    </row>
    <row r="2517" spans="1:17" ht="15" customHeight="1" x14ac:dyDescent="0.2">
      <c r="A2517" s="3">
        <v>45783</v>
      </c>
      <c r="B2517" s="4">
        <v>32.9</v>
      </c>
      <c r="C2517" s="4">
        <v>-1.3</v>
      </c>
      <c r="D2517" s="4">
        <v>1.8</v>
      </c>
      <c r="E2517" s="4">
        <v>5.3</v>
      </c>
      <c r="F2517" s="4">
        <v>21.6846</v>
      </c>
      <c r="G2517" s="4">
        <v>7.8461999999999996</v>
      </c>
      <c r="H2517" s="4">
        <v>8.6771999999999991</v>
      </c>
      <c r="I2517" s="4">
        <v>9.8169000000000004</v>
      </c>
      <c r="J2517" s="4">
        <v>53.427999999999997</v>
      </c>
      <c r="K2517" s="4">
        <v>136.14060000000001</v>
      </c>
      <c r="L2517" s="4">
        <v>143.65629999999999</v>
      </c>
      <c r="M2517" s="4">
        <v>134.0625</v>
      </c>
      <c r="N2517" s="4">
        <v>2.8304999999999998</v>
      </c>
      <c r="O2517" s="4">
        <v>2.0114999999999998</v>
      </c>
      <c r="P2517" s="4">
        <v>2.1008</v>
      </c>
      <c r="Q2517" s="4">
        <v>2.1844000000000001</v>
      </c>
    </row>
    <row r="2518" spans="1:17" ht="15" customHeight="1" x14ac:dyDescent="0.2">
      <c r="A2518" s="3">
        <v>45784</v>
      </c>
      <c r="B2518" s="4">
        <v>35.700000000000003</v>
      </c>
      <c r="C2518" s="4">
        <v>1.8</v>
      </c>
      <c r="D2518" s="4">
        <v>4.3</v>
      </c>
      <c r="E2518" s="4">
        <v>7.9</v>
      </c>
      <c r="F2518" s="4">
        <v>21.6768</v>
      </c>
      <c r="G2518" s="4">
        <v>7.8410000000000002</v>
      </c>
      <c r="H2518" s="4">
        <v>8.6706000000000003</v>
      </c>
      <c r="I2518" s="4">
        <v>9.8087</v>
      </c>
      <c r="J2518" s="4">
        <v>52.84</v>
      </c>
      <c r="K2518" s="4">
        <v>135.53129999999999</v>
      </c>
      <c r="L2518" s="4">
        <v>143.03129999999999</v>
      </c>
      <c r="M2518" s="4">
        <v>133.39060000000001</v>
      </c>
      <c r="N2518" s="4">
        <v>2.8805000000000001</v>
      </c>
      <c r="O2518" s="4">
        <v>2.0684</v>
      </c>
      <c r="P2518" s="4">
        <v>2.1507999999999998</v>
      </c>
      <c r="Q2518" s="4">
        <v>2.2357</v>
      </c>
    </row>
    <row r="2519" spans="1:17" ht="15" customHeight="1" x14ac:dyDescent="0.2">
      <c r="A2519" s="3">
        <v>45785</v>
      </c>
      <c r="B2519" s="4">
        <v>35.9</v>
      </c>
      <c r="C2519" s="4">
        <v>1.2</v>
      </c>
      <c r="D2519" s="4">
        <v>4.0999999999999996</v>
      </c>
      <c r="E2519" s="4">
        <v>7.7</v>
      </c>
      <c r="F2519" s="4">
        <v>21.689599999999999</v>
      </c>
      <c r="G2519" s="4">
        <v>7.8540000000000001</v>
      </c>
      <c r="H2519" s="4">
        <v>8.6843000000000004</v>
      </c>
      <c r="I2519" s="4">
        <v>9.8232999999999997</v>
      </c>
      <c r="J2519" s="4">
        <v>53.100999999999999</v>
      </c>
      <c r="K2519" s="4">
        <v>135.9375</v>
      </c>
      <c r="L2519" s="4">
        <v>143.4375</v>
      </c>
      <c r="M2519" s="4">
        <v>133.8125</v>
      </c>
      <c r="N2519" s="4">
        <v>2.8570000000000002</v>
      </c>
      <c r="O2519" s="4">
        <v>2.0333000000000001</v>
      </c>
      <c r="P2519" s="4">
        <v>2.1208</v>
      </c>
      <c r="Q2519" s="4">
        <v>2.2052</v>
      </c>
    </row>
    <row r="2520" spans="1:17" ht="15" customHeight="1" x14ac:dyDescent="0.2">
      <c r="A2520" s="3">
        <v>45786</v>
      </c>
      <c r="B2520" s="4">
        <v>34.700000000000003</v>
      </c>
      <c r="C2520" s="4">
        <v>0.9</v>
      </c>
      <c r="D2520" s="4">
        <v>3.8</v>
      </c>
      <c r="E2520" s="4">
        <v>7.6</v>
      </c>
      <c r="F2520" s="4">
        <v>21.702999999999999</v>
      </c>
      <c r="G2520" s="4">
        <v>7.8621999999999996</v>
      </c>
      <c r="H2520" s="4">
        <v>8.6943000000000001</v>
      </c>
      <c r="I2520" s="4">
        <v>9.8340999999999994</v>
      </c>
      <c r="J2520" s="4">
        <v>53.695999999999998</v>
      </c>
      <c r="K2520" s="4">
        <v>136.375</v>
      </c>
      <c r="L2520" s="4">
        <v>143.95310000000001</v>
      </c>
      <c r="M2520" s="4">
        <v>134.32810000000001</v>
      </c>
      <c r="N2520" s="4">
        <v>2.8060999999999998</v>
      </c>
      <c r="O2520" s="4">
        <v>1.994</v>
      </c>
      <c r="P2520" s="4">
        <v>2.081</v>
      </c>
      <c r="Q2520" s="4">
        <v>2.1667999999999998</v>
      </c>
    </row>
    <row r="2521" spans="1:17" ht="15" customHeight="1" x14ac:dyDescent="0.2">
      <c r="A2521" s="3">
        <v>45789</v>
      </c>
      <c r="B2521" s="4">
        <v>36.799999999999997</v>
      </c>
      <c r="C2521" s="4">
        <v>2.2000000000000002</v>
      </c>
      <c r="D2521" s="4">
        <v>5.0999999999999996</v>
      </c>
      <c r="E2521" s="4">
        <v>8.6999999999999993</v>
      </c>
      <c r="F2521" s="4">
        <v>21.6905</v>
      </c>
      <c r="G2521" s="4">
        <v>7.8555999999999999</v>
      </c>
      <c r="H2521" s="4">
        <v>8.6849000000000007</v>
      </c>
      <c r="I2521" s="4">
        <v>9.8230000000000004</v>
      </c>
      <c r="J2521" s="4">
        <v>52.847999999999999</v>
      </c>
      <c r="K2521" s="4">
        <v>135.65629999999999</v>
      </c>
      <c r="L2521" s="4">
        <v>143.125</v>
      </c>
      <c r="M2521" s="4">
        <v>133.46879999999999</v>
      </c>
      <c r="N2521" s="4">
        <v>2.8780000000000001</v>
      </c>
      <c r="O2521" s="4">
        <v>2.0608</v>
      </c>
      <c r="P2521" s="4">
        <v>2.1467999999999998</v>
      </c>
      <c r="Q2521" s="4">
        <v>2.2321</v>
      </c>
    </row>
    <row r="2522" spans="1:17" ht="15" customHeight="1" x14ac:dyDescent="0.2">
      <c r="A2522" s="3">
        <v>45790</v>
      </c>
      <c r="B2522" s="4">
        <v>35.5</v>
      </c>
      <c r="C2522" s="4">
        <v>0.4</v>
      </c>
      <c r="D2522" s="4">
        <v>3.5</v>
      </c>
      <c r="E2522" s="4">
        <v>7.3</v>
      </c>
      <c r="F2522" s="4">
        <v>21.6952</v>
      </c>
      <c r="G2522" s="4">
        <v>7.8612000000000002</v>
      </c>
      <c r="H2522" s="4">
        <v>8.6908999999999992</v>
      </c>
      <c r="I2522" s="4">
        <v>9.8291000000000004</v>
      </c>
      <c r="J2522" s="4">
        <v>52.954000000000001</v>
      </c>
      <c r="K2522" s="4">
        <v>135.89060000000001</v>
      </c>
      <c r="L2522" s="4">
        <v>143.35939999999999</v>
      </c>
      <c r="M2522" s="4">
        <v>133.6875</v>
      </c>
      <c r="N2522" s="4">
        <v>2.8687</v>
      </c>
      <c r="O2522" s="4">
        <v>2.04</v>
      </c>
      <c r="P2522" s="4">
        <v>2.1291000000000002</v>
      </c>
      <c r="Q2522" s="4">
        <v>2.2161</v>
      </c>
    </row>
    <row r="2523" spans="1:17" ht="15" customHeight="1" x14ac:dyDescent="0.2">
      <c r="A2523" s="3">
        <v>45791</v>
      </c>
      <c r="B2523" s="4">
        <v>35.4</v>
      </c>
      <c r="C2523" s="4">
        <v>0.5</v>
      </c>
      <c r="D2523" s="4">
        <v>3.5</v>
      </c>
      <c r="E2523" s="4">
        <v>7.3</v>
      </c>
      <c r="F2523" s="4">
        <v>21.697900000000001</v>
      </c>
      <c r="G2523" s="4">
        <v>7.8638000000000003</v>
      </c>
      <c r="H2523" s="4">
        <v>8.6935000000000002</v>
      </c>
      <c r="I2523" s="4">
        <v>9.8316999999999997</v>
      </c>
      <c r="J2523" s="4">
        <v>52.954000000000001</v>
      </c>
      <c r="K2523" s="4">
        <v>135.89060000000001</v>
      </c>
      <c r="L2523" s="4">
        <v>143.35939999999999</v>
      </c>
      <c r="M2523" s="4">
        <v>133.6875</v>
      </c>
      <c r="N2523" s="4">
        <v>2.8683000000000001</v>
      </c>
      <c r="O2523" s="4">
        <v>2.0407999999999999</v>
      </c>
      <c r="P2523" s="4">
        <v>2.1297999999999999</v>
      </c>
      <c r="Q2523" s="4">
        <v>2.2164999999999999</v>
      </c>
    </row>
    <row r="2524" spans="1:17" ht="15" customHeight="1" x14ac:dyDescent="0.2">
      <c r="A2524" s="3">
        <v>45792</v>
      </c>
      <c r="B2524" s="4">
        <v>35.5</v>
      </c>
      <c r="C2524" s="4">
        <v>-0.6</v>
      </c>
      <c r="D2524" s="4">
        <v>2.4</v>
      </c>
      <c r="E2524" s="4">
        <v>6.5</v>
      </c>
      <c r="F2524" s="4">
        <v>21.6904</v>
      </c>
      <c r="G2524" s="4">
        <v>7.8643999999999998</v>
      </c>
      <c r="H2524" s="4">
        <v>8.6913999999999998</v>
      </c>
      <c r="I2524" s="4">
        <v>9.8271999999999995</v>
      </c>
      <c r="J2524" s="4">
        <v>52.088000000000001</v>
      </c>
      <c r="K2524" s="4">
        <v>135.32810000000001</v>
      </c>
      <c r="L2524" s="4">
        <v>142.6875</v>
      </c>
      <c r="M2524" s="4">
        <v>132.92189999999999</v>
      </c>
      <c r="N2524" s="4">
        <v>2.9420999999999999</v>
      </c>
      <c r="O2524" s="4">
        <v>2.0949</v>
      </c>
      <c r="P2524" s="4">
        <v>2.1848999999999998</v>
      </c>
      <c r="Q2524" s="4">
        <v>2.2759999999999998</v>
      </c>
    </row>
    <row r="2525" spans="1:17" ht="15" customHeight="1" x14ac:dyDescent="0.2">
      <c r="A2525" s="3">
        <v>45793</v>
      </c>
      <c r="B2525" s="4">
        <v>38.1</v>
      </c>
      <c r="C2525" s="4">
        <v>2.6</v>
      </c>
      <c r="D2525" s="4">
        <v>5.5</v>
      </c>
      <c r="E2525" s="4">
        <v>9.6</v>
      </c>
      <c r="F2525" s="4">
        <v>21.695799999999998</v>
      </c>
      <c r="G2525" s="4">
        <v>7.867</v>
      </c>
      <c r="H2525" s="4">
        <v>8.6943999999999999</v>
      </c>
      <c r="I2525" s="4">
        <v>9.8305000000000007</v>
      </c>
      <c r="J2525" s="4">
        <v>52.238999999999997</v>
      </c>
      <c r="K2525" s="4">
        <v>135.32810000000001</v>
      </c>
      <c r="L2525" s="4">
        <v>142.71879999999999</v>
      </c>
      <c r="M2525" s="4">
        <v>132.96879999999999</v>
      </c>
      <c r="N2525" s="4">
        <v>2.9285000000000001</v>
      </c>
      <c r="O2525" s="4">
        <v>2.0956999999999999</v>
      </c>
      <c r="P2525" s="4">
        <v>2.1831</v>
      </c>
      <c r="Q2525" s="4">
        <v>2.2728999999999999</v>
      </c>
    </row>
    <row r="2526" spans="1:17" ht="15" customHeight="1" x14ac:dyDescent="0.2">
      <c r="A2526" s="3">
        <v>45796</v>
      </c>
      <c r="B2526" s="4">
        <v>35.299999999999997</v>
      </c>
      <c r="C2526" s="4">
        <v>0.6</v>
      </c>
      <c r="D2526" s="4">
        <v>3.7</v>
      </c>
      <c r="E2526" s="4">
        <v>7.5</v>
      </c>
      <c r="F2526" s="4">
        <v>21.697099999999999</v>
      </c>
      <c r="G2526" s="4">
        <v>7.8677999999999999</v>
      </c>
      <c r="H2526" s="4">
        <v>8.6942000000000004</v>
      </c>
      <c r="I2526" s="4">
        <v>9.8303999999999991</v>
      </c>
      <c r="J2526" s="4">
        <v>52.16</v>
      </c>
      <c r="K2526" s="4">
        <v>135.1875</v>
      </c>
      <c r="L2526" s="4">
        <v>142.53129999999999</v>
      </c>
      <c r="M2526" s="4">
        <v>132.79689999999999</v>
      </c>
      <c r="N2526" s="4">
        <v>2.9350000000000001</v>
      </c>
      <c r="O2526" s="4">
        <v>2.1095000000000002</v>
      </c>
      <c r="P2526" s="4">
        <v>2.1985999999999999</v>
      </c>
      <c r="Q2526" s="4">
        <v>2.2864</v>
      </c>
    </row>
    <row r="2527" spans="1:17" ht="15" customHeight="1" x14ac:dyDescent="0.2">
      <c r="A2527" s="3">
        <v>45797</v>
      </c>
      <c r="B2527" s="4">
        <v>38.200000000000003</v>
      </c>
      <c r="C2527" s="4">
        <v>1.8</v>
      </c>
      <c r="D2527" s="4">
        <v>5</v>
      </c>
      <c r="E2527" s="4">
        <v>9.3000000000000007</v>
      </c>
      <c r="F2527" s="4">
        <v>21.679300000000001</v>
      </c>
      <c r="G2527" s="4">
        <v>7.8606999999999996</v>
      </c>
      <c r="H2527" s="4">
        <v>8.6835000000000004</v>
      </c>
      <c r="I2527" s="4">
        <v>9.8163999999999998</v>
      </c>
      <c r="J2527" s="4">
        <v>51.042999999999999</v>
      </c>
      <c r="K2527" s="4">
        <v>134.4375</v>
      </c>
      <c r="L2527" s="4">
        <v>141.625</v>
      </c>
      <c r="M2527" s="4">
        <v>131.78129999999999</v>
      </c>
      <c r="N2527" s="4">
        <v>3.0331000000000001</v>
      </c>
      <c r="O2527" s="4">
        <v>2.1797</v>
      </c>
      <c r="P2527" s="4">
        <v>2.2713999999999999</v>
      </c>
      <c r="Q2527" s="4">
        <v>2.3645</v>
      </c>
    </row>
    <row r="2528" spans="1:17" ht="15" customHeight="1" x14ac:dyDescent="0.2">
      <c r="A2528" s="3">
        <v>45798</v>
      </c>
      <c r="B2528" s="4">
        <v>35.799999999999997</v>
      </c>
      <c r="C2528" s="4">
        <v>-1.2</v>
      </c>
      <c r="D2528" s="4">
        <v>2.2000000000000002</v>
      </c>
      <c r="E2528" s="4">
        <v>6.7</v>
      </c>
      <c r="F2528" s="4">
        <v>21.6938</v>
      </c>
      <c r="G2528" s="4">
        <v>7.8714000000000004</v>
      </c>
      <c r="H2528" s="4">
        <v>8.6964000000000006</v>
      </c>
      <c r="I2528" s="4">
        <v>9.8308</v>
      </c>
      <c r="J2528" s="4">
        <v>51.683</v>
      </c>
      <c r="K2528" s="4">
        <v>135.0625</v>
      </c>
      <c r="L2528" s="4">
        <v>142.32810000000001</v>
      </c>
      <c r="M2528" s="4">
        <v>132.5</v>
      </c>
      <c r="N2528" s="4">
        <v>2.976</v>
      </c>
      <c r="O2528" s="4">
        <v>2.1225000000000001</v>
      </c>
      <c r="P2528" s="4">
        <v>2.2161</v>
      </c>
      <c r="Q2528" s="4">
        <v>2.31</v>
      </c>
    </row>
    <row r="2529" spans="1:17" ht="15" customHeight="1" x14ac:dyDescent="0.2">
      <c r="A2529" s="3">
        <v>45799</v>
      </c>
      <c r="B2529" s="4">
        <v>36.6</v>
      </c>
      <c r="C2529" s="4">
        <v>-0.3</v>
      </c>
      <c r="D2529" s="4">
        <v>3.2</v>
      </c>
      <c r="E2529" s="4">
        <v>7.4</v>
      </c>
      <c r="F2529" s="4">
        <v>21.697600000000001</v>
      </c>
      <c r="G2529" s="4">
        <v>7.8750999999999998</v>
      </c>
      <c r="H2529" s="4">
        <v>8.6989000000000001</v>
      </c>
      <c r="I2529" s="4">
        <v>9.8330000000000002</v>
      </c>
      <c r="J2529" s="4">
        <v>51.442999999999998</v>
      </c>
      <c r="K2529" s="4">
        <v>134.75</v>
      </c>
      <c r="L2529" s="4">
        <v>141.96879999999999</v>
      </c>
      <c r="M2529" s="4">
        <v>132.15629999999999</v>
      </c>
      <c r="N2529" s="4">
        <v>2.9961000000000002</v>
      </c>
      <c r="O2529" s="4">
        <v>2.1537999999999999</v>
      </c>
      <c r="P2529" s="4">
        <v>2.2467000000000001</v>
      </c>
      <c r="Q2529" s="4">
        <v>2.3376000000000001</v>
      </c>
    </row>
    <row r="2530" spans="1:17" ht="15" customHeight="1" x14ac:dyDescent="0.2">
      <c r="A2530" s="3">
        <v>45800</v>
      </c>
      <c r="B2530" s="4">
        <v>34.700000000000003</v>
      </c>
      <c r="C2530" s="4">
        <v>-0.9</v>
      </c>
      <c r="D2530" s="4">
        <v>3.2</v>
      </c>
      <c r="E2530" s="4">
        <v>7.2</v>
      </c>
      <c r="F2530" s="4">
        <v>21.700399999999998</v>
      </c>
      <c r="G2530" s="4">
        <v>7.8753000000000002</v>
      </c>
      <c r="H2530" s="4">
        <v>8.6973000000000003</v>
      </c>
      <c r="I2530" s="4">
        <v>9.8313000000000006</v>
      </c>
      <c r="J2530" s="4">
        <v>51.45</v>
      </c>
      <c r="K2530" s="4">
        <v>134.5625</v>
      </c>
      <c r="L2530" s="4">
        <v>141.6875</v>
      </c>
      <c r="M2530" s="4">
        <v>131.89060000000001</v>
      </c>
      <c r="N2530" s="4">
        <v>2.9950999999999999</v>
      </c>
      <c r="O2530" s="4">
        <v>2.1718999999999999</v>
      </c>
      <c r="P2530" s="4">
        <v>2.2698</v>
      </c>
      <c r="Q2530" s="4">
        <v>2.3584000000000001</v>
      </c>
    </row>
    <row r="2531" spans="1:17" ht="15" customHeight="1" x14ac:dyDescent="0.2">
      <c r="A2531" s="3">
        <v>45803</v>
      </c>
      <c r="B2531" s="4">
        <v>35.200000000000003</v>
      </c>
      <c r="C2531" s="4">
        <v>-1.6</v>
      </c>
      <c r="D2531" s="4">
        <v>2.7</v>
      </c>
      <c r="E2531" s="4">
        <v>7.1</v>
      </c>
      <c r="F2531" s="4">
        <v>21.687000000000001</v>
      </c>
      <c r="G2531" s="4">
        <v>7.8688000000000002</v>
      </c>
      <c r="H2531" s="4">
        <v>8.6874000000000002</v>
      </c>
      <c r="I2531" s="4">
        <v>9.8186999999999998</v>
      </c>
      <c r="J2531" s="4">
        <v>50.576000000000001</v>
      </c>
      <c r="K2531" s="4">
        <v>133.85939999999999</v>
      </c>
      <c r="L2531" s="4">
        <v>140.84379999999999</v>
      </c>
      <c r="M2531" s="4">
        <v>130.96879999999999</v>
      </c>
      <c r="N2531" s="4">
        <v>3.0724999999999998</v>
      </c>
      <c r="O2531" s="4">
        <v>2.2381000000000002</v>
      </c>
      <c r="P2531" s="4">
        <v>2.3378999999999999</v>
      </c>
      <c r="Q2531" s="4">
        <v>2.4298000000000002</v>
      </c>
    </row>
    <row r="2532" spans="1:17" ht="15" customHeight="1" x14ac:dyDescent="0.2">
      <c r="A2532" s="3">
        <v>45804</v>
      </c>
      <c r="B2532" s="4">
        <v>34.6</v>
      </c>
      <c r="C2532" s="4">
        <v>-0.6</v>
      </c>
      <c r="D2532" s="4">
        <v>3.4</v>
      </c>
      <c r="E2532" s="4">
        <v>7.4</v>
      </c>
      <c r="F2532" s="4">
        <v>21.693999999999999</v>
      </c>
      <c r="G2532" s="4">
        <v>7.8707000000000003</v>
      </c>
      <c r="H2532" s="4">
        <v>8.6898999999999997</v>
      </c>
      <c r="I2532" s="4">
        <v>9.8224</v>
      </c>
      <c r="J2532" s="4">
        <v>50.811</v>
      </c>
      <c r="K2532" s="4">
        <v>133.8125</v>
      </c>
      <c r="L2532" s="4">
        <v>140.84379999999999</v>
      </c>
      <c r="M2532" s="4">
        <v>131.03129999999999</v>
      </c>
      <c r="N2532" s="4">
        <v>3.0510000000000002</v>
      </c>
      <c r="O2532" s="4">
        <v>2.2431999999999999</v>
      </c>
      <c r="P2532" s="4">
        <v>2.3386</v>
      </c>
      <c r="Q2532" s="4">
        <v>2.4253999999999998</v>
      </c>
    </row>
    <row r="2533" spans="1:17" ht="15" customHeight="1" x14ac:dyDescent="0.2">
      <c r="A2533" s="3">
        <v>45805</v>
      </c>
      <c r="B2533" s="4">
        <v>34.799999999999997</v>
      </c>
      <c r="C2533" s="4">
        <v>-0.9</v>
      </c>
      <c r="D2533" s="4">
        <v>3.2</v>
      </c>
      <c r="E2533" s="4">
        <v>7.4</v>
      </c>
      <c r="F2533" s="4">
        <v>21.690999999999999</v>
      </c>
      <c r="G2533" s="4">
        <v>7.8696999999999999</v>
      </c>
      <c r="H2533" s="4">
        <v>8.6874000000000002</v>
      </c>
      <c r="I2533" s="4">
        <v>9.8187999999999995</v>
      </c>
      <c r="J2533" s="4">
        <v>50.5</v>
      </c>
      <c r="K2533" s="4">
        <v>133.53129999999999</v>
      </c>
      <c r="L2533" s="4">
        <v>140.5</v>
      </c>
      <c r="M2533" s="4">
        <v>130.65629999999999</v>
      </c>
      <c r="N2533" s="4">
        <v>3.0787</v>
      </c>
      <c r="O2533" s="4">
        <v>2.2702</v>
      </c>
      <c r="P2533" s="4">
        <v>2.3668999999999998</v>
      </c>
      <c r="Q2533" s="4">
        <v>2.4548999999999999</v>
      </c>
    </row>
    <row r="2534" spans="1:17" ht="15" customHeight="1" x14ac:dyDescent="0.2">
      <c r="A2534" s="3">
        <v>45806</v>
      </c>
      <c r="B2534" s="4">
        <v>34.700000000000003</v>
      </c>
      <c r="C2534" s="4">
        <v>-0.7</v>
      </c>
      <c r="D2534" s="4">
        <v>3.4</v>
      </c>
      <c r="E2534" s="4">
        <v>7.5</v>
      </c>
      <c r="F2534" s="4">
        <v>21.696400000000001</v>
      </c>
      <c r="G2534" s="4">
        <v>7.8775000000000004</v>
      </c>
      <c r="H2534" s="4">
        <v>8.6951000000000001</v>
      </c>
      <c r="I2534" s="4">
        <v>9.8265999999999991</v>
      </c>
      <c r="J2534" s="4">
        <v>50.5</v>
      </c>
      <c r="K2534" s="4">
        <v>133.53129999999999</v>
      </c>
      <c r="L2534" s="4">
        <v>140.5</v>
      </c>
      <c r="M2534" s="4">
        <v>130.65629999999999</v>
      </c>
      <c r="N2534" s="4">
        <v>3.0779000000000001</v>
      </c>
      <c r="O2534" s="4">
        <v>2.2724000000000002</v>
      </c>
      <c r="P2534" s="4">
        <v>2.3689</v>
      </c>
      <c r="Q2534" s="4">
        <v>2.4561999999999999</v>
      </c>
    </row>
    <row r="2535" spans="1:17" ht="15" customHeight="1" x14ac:dyDescent="0.2">
      <c r="A2535" s="3">
        <v>45807</v>
      </c>
      <c r="B2535" s="4">
        <v>33.6</v>
      </c>
      <c r="C2535" s="4">
        <v>-1.3</v>
      </c>
      <c r="D2535" s="4">
        <v>2.7</v>
      </c>
      <c r="E2535" s="4">
        <v>6.7</v>
      </c>
      <c r="F2535" s="4">
        <v>21.692599999999999</v>
      </c>
      <c r="G2535" s="4">
        <v>7.8768000000000002</v>
      </c>
      <c r="H2535" s="4">
        <v>8.6935000000000002</v>
      </c>
      <c r="I2535" s="4">
        <v>9.8245000000000005</v>
      </c>
      <c r="J2535" s="4">
        <v>50.273000000000003</v>
      </c>
      <c r="K2535" s="4">
        <v>133.28129999999999</v>
      </c>
      <c r="L2535" s="4">
        <v>140.21879999999999</v>
      </c>
      <c r="M2535" s="4">
        <v>130.375</v>
      </c>
      <c r="N2535" s="4">
        <v>3.0979000000000001</v>
      </c>
      <c r="O2535" s="4">
        <v>2.2965</v>
      </c>
      <c r="P2535" s="4">
        <v>2.3921999999999999</v>
      </c>
      <c r="Q2535" s="4">
        <v>2.4784999999999999</v>
      </c>
    </row>
    <row r="2536" spans="1:17" ht="15" customHeight="1" x14ac:dyDescent="0.2">
      <c r="A2536" s="3">
        <v>45810</v>
      </c>
      <c r="B2536" s="4">
        <v>33.700000000000003</v>
      </c>
      <c r="C2536" s="4">
        <v>0</v>
      </c>
      <c r="D2536" s="4">
        <v>3.9</v>
      </c>
      <c r="E2536" s="4">
        <v>7.6</v>
      </c>
      <c r="F2536" s="4">
        <v>21.6952</v>
      </c>
      <c r="G2536" s="4">
        <v>7.8773</v>
      </c>
      <c r="H2536" s="4">
        <v>8.6936999999999998</v>
      </c>
      <c r="I2536" s="4">
        <v>9.8251000000000008</v>
      </c>
      <c r="J2536" s="4">
        <v>50.262999999999998</v>
      </c>
      <c r="K2536" s="4">
        <v>133.125</v>
      </c>
      <c r="L2536" s="4">
        <v>140.0625</v>
      </c>
      <c r="M2536" s="4">
        <v>130.25</v>
      </c>
      <c r="N2536" s="4">
        <v>3.0985</v>
      </c>
      <c r="O2536" s="4">
        <v>2.3119000000000001</v>
      </c>
      <c r="P2536" s="4">
        <v>2.4054000000000002</v>
      </c>
      <c r="Q2536" s="4">
        <v>2.4885999999999999</v>
      </c>
    </row>
    <row r="2537" spans="1:17" ht="15" customHeight="1" x14ac:dyDescent="0.2">
      <c r="A2537" s="3">
        <v>45811</v>
      </c>
      <c r="B2537" s="4">
        <v>32.200000000000003</v>
      </c>
      <c r="C2537" s="4">
        <v>0.6</v>
      </c>
      <c r="D2537" s="4">
        <v>4.0999999999999996</v>
      </c>
      <c r="E2537" s="4">
        <v>7.9</v>
      </c>
      <c r="F2537" s="4">
        <v>21.7212</v>
      </c>
      <c r="G2537" s="4">
        <v>7.8907999999999996</v>
      </c>
      <c r="H2537" s="4">
        <v>8.7114999999999991</v>
      </c>
      <c r="I2537" s="4">
        <v>9.8452999999999999</v>
      </c>
      <c r="J2537" s="4">
        <v>51.485999999999997</v>
      </c>
      <c r="K2537" s="4">
        <v>133.95310000000001</v>
      </c>
      <c r="L2537" s="4">
        <v>141.07810000000001</v>
      </c>
      <c r="M2537" s="4">
        <v>131.3125</v>
      </c>
      <c r="N2537" s="4">
        <v>2.9889999999999999</v>
      </c>
      <c r="O2537" s="4">
        <v>2.2353000000000001</v>
      </c>
      <c r="P2537" s="4">
        <v>2.3243999999999998</v>
      </c>
      <c r="Q2537" s="4">
        <v>2.4068999999999998</v>
      </c>
    </row>
    <row r="2538" spans="1:17" ht="15" customHeight="1" x14ac:dyDescent="0.2">
      <c r="A2538" s="3">
        <v>45812</v>
      </c>
      <c r="B2538" s="4">
        <v>32.700000000000003</v>
      </c>
      <c r="C2538" s="4">
        <v>-0.2</v>
      </c>
      <c r="D2538" s="4">
        <v>3.5</v>
      </c>
      <c r="E2538" s="4">
        <v>7.4</v>
      </c>
      <c r="F2538" s="4">
        <v>21.7181</v>
      </c>
      <c r="G2538" s="4">
        <v>7.8920000000000003</v>
      </c>
      <c r="H2538" s="4">
        <v>8.7119999999999997</v>
      </c>
      <c r="I2538" s="4">
        <v>9.8450000000000006</v>
      </c>
      <c r="J2538" s="4">
        <v>51.177</v>
      </c>
      <c r="K2538" s="4">
        <v>133.84379999999999</v>
      </c>
      <c r="L2538" s="4">
        <v>140.9375</v>
      </c>
      <c r="M2538" s="4">
        <v>131.14060000000001</v>
      </c>
      <c r="N2538" s="4">
        <v>3.0158999999999998</v>
      </c>
      <c r="O2538" s="4">
        <v>2.2462</v>
      </c>
      <c r="P2538" s="4">
        <v>2.3363</v>
      </c>
      <c r="Q2538" s="4">
        <v>2.4205000000000001</v>
      </c>
    </row>
    <row r="2539" spans="1:17" ht="15" customHeight="1" x14ac:dyDescent="0.2">
      <c r="A2539" s="3">
        <v>45813</v>
      </c>
      <c r="B2539" s="4">
        <v>32.6</v>
      </c>
      <c r="C2539" s="4">
        <v>0</v>
      </c>
      <c r="D2539" s="4">
        <v>3.6</v>
      </c>
      <c r="E2539" s="4">
        <v>7.5</v>
      </c>
      <c r="F2539" s="4">
        <v>21.726299999999998</v>
      </c>
      <c r="G2539" s="4">
        <v>7.8997999999999999</v>
      </c>
      <c r="H2539" s="4">
        <v>8.7196999999999996</v>
      </c>
      <c r="I2539" s="4">
        <v>9.8529</v>
      </c>
      <c r="J2539" s="4">
        <v>51.177</v>
      </c>
      <c r="K2539" s="4">
        <v>133.84379999999999</v>
      </c>
      <c r="L2539" s="4">
        <v>140.9375</v>
      </c>
      <c r="M2539" s="4">
        <v>131.14060000000001</v>
      </c>
      <c r="N2539" s="4">
        <v>3.0148000000000001</v>
      </c>
      <c r="O2539" s="4">
        <v>2.2484000000000002</v>
      </c>
      <c r="P2539" s="4">
        <v>2.3382999999999998</v>
      </c>
      <c r="Q2539" s="4">
        <v>2.4218999999999999</v>
      </c>
    </row>
    <row r="2540" spans="1:17" ht="15" customHeight="1" x14ac:dyDescent="0.2">
      <c r="A2540" s="3">
        <v>45814</v>
      </c>
      <c r="B2540" s="4">
        <v>32.5</v>
      </c>
      <c r="C2540" s="4">
        <v>-0.7</v>
      </c>
      <c r="D2540" s="4">
        <v>3</v>
      </c>
      <c r="E2540" s="4">
        <v>7.1</v>
      </c>
      <c r="F2540" s="4">
        <v>21.722899999999999</v>
      </c>
      <c r="G2540" s="4">
        <v>7.9005000000000001</v>
      </c>
      <c r="H2540" s="4">
        <v>8.7195</v>
      </c>
      <c r="I2540" s="4">
        <v>9.8513999999999999</v>
      </c>
      <c r="J2540" s="4">
        <v>50.85</v>
      </c>
      <c r="K2540" s="4">
        <v>133.70310000000001</v>
      </c>
      <c r="L2540" s="4">
        <v>140.75</v>
      </c>
      <c r="M2540" s="4">
        <v>130.89060000000001</v>
      </c>
      <c r="N2540" s="4">
        <v>3.0436000000000001</v>
      </c>
      <c r="O2540" s="4">
        <v>2.2623000000000002</v>
      </c>
      <c r="P2540" s="4">
        <v>2.3540000000000001</v>
      </c>
      <c r="Q2540" s="4">
        <v>2.4416000000000002</v>
      </c>
    </row>
    <row r="2541" spans="1:17" ht="15" customHeight="1" x14ac:dyDescent="0.2">
      <c r="A2541" s="3">
        <v>45817</v>
      </c>
      <c r="B2541" s="4">
        <v>30.8</v>
      </c>
      <c r="C2541" s="4">
        <v>-0.8</v>
      </c>
      <c r="D2541" s="4">
        <v>2.7</v>
      </c>
      <c r="E2541" s="4">
        <v>6.8</v>
      </c>
      <c r="F2541" s="4">
        <v>21.735700000000001</v>
      </c>
      <c r="G2541" s="4">
        <v>7.9067999999999996</v>
      </c>
      <c r="H2541" s="4">
        <v>8.7273999999999994</v>
      </c>
      <c r="I2541" s="4">
        <v>9.8604000000000003</v>
      </c>
      <c r="J2541" s="4">
        <v>51.381999999999998</v>
      </c>
      <c r="K2541" s="4">
        <v>133.98439999999999</v>
      </c>
      <c r="L2541" s="4">
        <v>141.10939999999999</v>
      </c>
      <c r="M2541" s="4">
        <v>131.28129999999999</v>
      </c>
      <c r="N2541" s="4">
        <v>2.9958999999999998</v>
      </c>
      <c r="O2541" s="4">
        <v>2.2368000000000001</v>
      </c>
      <c r="P2541" s="4">
        <v>2.3258999999999999</v>
      </c>
      <c r="Q2541" s="4">
        <v>2.4119000000000002</v>
      </c>
    </row>
    <row r="2542" spans="1:17" ht="15" customHeight="1" x14ac:dyDescent="0.2">
      <c r="A2542" s="3">
        <v>45818</v>
      </c>
      <c r="B2542" s="4">
        <v>29.2</v>
      </c>
      <c r="C2542" s="4">
        <v>-0.7</v>
      </c>
      <c r="D2542" s="4">
        <v>2.4</v>
      </c>
      <c r="E2542" s="4">
        <v>6.4</v>
      </c>
      <c r="F2542" s="4">
        <v>21.750299999999999</v>
      </c>
      <c r="G2542" s="4">
        <v>7.9153000000000002</v>
      </c>
      <c r="H2542" s="4">
        <v>8.7385999999999999</v>
      </c>
      <c r="I2542" s="4">
        <v>9.8727999999999998</v>
      </c>
      <c r="J2542" s="4">
        <v>52.011000000000003</v>
      </c>
      <c r="K2542" s="4">
        <v>134.4375</v>
      </c>
      <c r="L2542" s="4">
        <v>141.6875</v>
      </c>
      <c r="M2542" s="4">
        <v>131.875</v>
      </c>
      <c r="N2542" s="4">
        <v>2.9403999999999999</v>
      </c>
      <c r="O2542" s="4">
        <v>2.1956000000000002</v>
      </c>
      <c r="P2542" s="4">
        <v>2.2805</v>
      </c>
      <c r="Q2542" s="4">
        <v>2.3668</v>
      </c>
    </row>
    <row r="2543" spans="1:17" ht="15" customHeight="1" x14ac:dyDescent="0.2">
      <c r="A2543" s="3">
        <v>45819</v>
      </c>
      <c r="B2543" s="4">
        <v>30.7</v>
      </c>
      <c r="C2543" s="4">
        <v>0</v>
      </c>
      <c r="D2543" s="4">
        <v>3.2</v>
      </c>
      <c r="E2543" s="4">
        <v>7.2</v>
      </c>
      <c r="F2543" s="4">
        <v>21.752099999999999</v>
      </c>
      <c r="G2543" s="4">
        <v>7.9170999999999996</v>
      </c>
      <c r="H2543" s="4">
        <v>8.74</v>
      </c>
      <c r="I2543" s="4">
        <v>9.8743999999999996</v>
      </c>
      <c r="J2543" s="4">
        <v>51.960999999999999</v>
      </c>
      <c r="K2543" s="4">
        <v>134.375</v>
      </c>
      <c r="L2543" s="4">
        <v>141.60939999999999</v>
      </c>
      <c r="M2543" s="4">
        <v>131.8125</v>
      </c>
      <c r="N2543" s="4">
        <v>2.9443999999999999</v>
      </c>
      <c r="O2543" s="4">
        <v>2.2021000000000002</v>
      </c>
      <c r="P2543" s="4">
        <v>2.2873000000000001</v>
      </c>
      <c r="Q2543" s="4">
        <v>2.3721000000000001</v>
      </c>
    </row>
    <row r="2544" spans="1:17" ht="15" customHeight="1" x14ac:dyDescent="0.2">
      <c r="A2544" s="3">
        <v>45820</v>
      </c>
      <c r="B2544" s="4">
        <v>27.8</v>
      </c>
      <c r="C2544" s="4">
        <v>-2</v>
      </c>
      <c r="D2544" s="4">
        <v>1</v>
      </c>
      <c r="E2544" s="4">
        <v>4.8</v>
      </c>
      <c r="F2544" s="4">
        <v>21.7591</v>
      </c>
      <c r="G2544" s="4">
        <v>7.9222000000000001</v>
      </c>
      <c r="H2544" s="4">
        <v>8.7446999999999999</v>
      </c>
      <c r="I2544" s="4">
        <v>9.8790999999999993</v>
      </c>
      <c r="J2544" s="4">
        <v>51.896999999999998</v>
      </c>
      <c r="K2544" s="4">
        <v>134.17189999999999</v>
      </c>
      <c r="L2544" s="4">
        <v>141.40629999999999</v>
      </c>
      <c r="M2544" s="4">
        <v>131.625</v>
      </c>
      <c r="N2544" s="4">
        <v>2.9489999999999998</v>
      </c>
      <c r="O2544" s="4">
        <v>2.2231999999999998</v>
      </c>
      <c r="P2544" s="4">
        <v>2.3054999999999999</v>
      </c>
      <c r="Q2544" s="4">
        <v>2.3877999999999999</v>
      </c>
    </row>
    <row r="2545" spans="1:17" ht="15" customHeight="1" x14ac:dyDescent="0.2">
      <c r="A2545" s="3">
        <v>45821</v>
      </c>
      <c r="B2545" s="4">
        <v>29.8</v>
      </c>
      <c r="C2545" s="4">
        <v>0.2</v>
      </c>
      <c r="D2545" s="4">
        <v>3.3</v>
      </c>
      <c r="E2545" s="4">
        <v>7.4</v>
      </c>
      <c r="F2545" s="4">
        <v>21.744199999999999</v>
      </c>
      <c r="G2545" s="4">
        <v>7.9146999999999998</v>
      </c>
      <c r="H2545" s="4">
        <v>8.7333999999999996</v>
      </c>
      <c r="I2545" s="4">
        <v>9.8646999999999991</v>
      </c>
      <c r="J2545" s="4">
        <v>50.960999999999999</v>
      </c>
      <c r="K2545" s="4">
        <v>133.39060000000001</v>
      </c>
      <c r="L2545" s="4">
        <v>140.46879999999999</v>
      </c>
      <c r="M2545" s="4">
        <v>130.59379999999999</v>
      </c>
      <c r="N2545" s="4">
        <v>3.0310000000000001</v>
      </c>
      <c r="O2545" s="4">
        <v>2.2966000000000002</v>
      </c>
      <c r="P2545" s="4">
        <v>2.3811</v>
      </c>
      <c r="Q2545" s="4">
        <v>2.4676</v>
      </c>
    </row>
    <row r="2546" spans="1:17" ht="15" customHeight="1" x14ac:dyDescent="0.2">
      <c r="A2546" s="3">
        <v>45824</v>
      </c>
      <c r="B2546" s="4">
        <v>30</v>
      </c>
      <c r="C2546" s="4">
        <v>-0.8</v>
      </c>
      <c r="D2546" s="4">
        <v>2.4</v>
      </c>
      <c r="E2546" s="4">
        <v>6.7</v>
      </c>
      <c r="F2546" s="4">
        <v>21.75</v>
      </c>
      <c r="G2546" s="4">
        <v>7.9219999999999997</v>
      </c>
      <c r="H2546" s="4">
        <v>8.7417999999999996</v>
      </c>
      <c r="I2546" s="4">
        <v>9.8735999999999997</v>
      </c>
      <c r="J2546" s="4">
        <v>51.125999999999998</v>
      </c>
      <c r="K2546" s="4">
        <v>133.75</v>
      </c>
      <c r="L2546" s="4">
        <v>140.85939999999999</v>
      </c>
      <c r="M2546" s="4">
        <v>130.96879999999999</v>
      </c>
      <c r="N2546" s="4">
        <v>3.0158999999999998</v>
      </c>
      <c r="O2546" s="4">
        <v>2.2637999999999998</v>
      </c>
      <c r="P2546" s="4">
        <v>2.3504999999999998</v>
      </c>
      <c r="Q2546" s="4">
        <v>2.4390999999999998</v>
      </c>
    </row>
    <row r="2547" spans="1:17" ht="15" customHeight="1" x14ac:dyDescent="0.2">
      <c r="A2547" s="3">
        <v>45825</v>
      </c>
      <c r="B2547" s="4">
        <v>29.8</v>
      </c>
      <c r="C2547" s="4">
        <v>-1</v>
      </c>
      <c r="D2547" s="4">
        <v>2.1</v>
      </c>
      <c r="E2547" s="4">
        <v>6.2</v>
      </c>
      <c r="F2547" s="4">
        <v>21.760400000000001</v>
      </c>
      <c r="G2547" s="4">
        <v>7.9306999999999999</v>
      </c>
      <c r="H2547" s="4">
        <v>8.7524999999999995</v>
      </c>
      <c r="I2547" s="4">
        <v>9.8856999999999999</v>
      </c>
      <c r="J2547" s="4">
        <v>51.53</v>
      </c>
      <c r="K2547" s="4">
        <v>134.21879999999999</v>
      </c>
      <c r="L2547" s="4">
        <v>141.40629999999999</v>
      </c>
      <c r="M2547" s="4">
        <v>131.54689999999999</v>
      </c>
      <c r="N2547" s="4">
        <v>2.98</v>
      </c>
      <c r="O2547" s="4">
        <v>2.2210999999999999</v>
      </c>
      <c r="P2547" s="4">
        <v>2.3075000000000001</v>
      </c>
      <c r="Q2547" s="4">
        <v>2.3950999999999998</v>
      </c>
    </row>
    <row r="2548" spans="1:17" ht="15" customHeight="1" x14ac:dyDescent="0.2">
      <c r="A2548" s="3">
        <v>45826</v>
      </c>
      <c r="B2548" s="4">
        <v>30.6</v>
      </c>
      <c r="C2548" s="4">
        <v>-1.7</v>
      </c>
      <c r="D2548" s="4">
        <v>1.7</v>
      </c>
      <c r="E2548" s="4">
        <v>6.1</v>
      </c>
      <c r="F2548" s="4">
        <v>21.779399999999999</v>
      </c>
      <c r="G2548" s="4">
        <v>7.9463999999999997</v>
      </c>
      <c r="H2548" s="4">
        <v>8.7718000000000007</v>
      </c>
      <c r="I2548" s="4">
        <v>9.9069000000000003</v>
      </c>
      <c r="J2548" s="4">
        <v>52.398000000000003</v>
      </c>
      <c r="K2548" s="4">
        <v>135.23439999999999</v>
      </c>
      <c r="L2548" s="4">
        <v>142.54689999999999</v>
      </c>
      <c r="M2548" s="4">
        <v>132.6875</v>
      </c>
      <c r="N2548" s="4">
        <v>2.9039000000000001</v>
      </c>
      <c r="O2548" s="4">
        <v>2.1282000000000001</v>
      </c>
      <c r="P2548" s="4">
        <v>2.2178</v>
      </c>
      <c r="Q2548" s="4">
        <v>2.3086000000000002</v>
      </c>
    </row>
    <row r="2549" spans="1:17" ht="15" customHeight="1" x14ac:dyDescent="0.2">
      <c r="A2549" s="3">
        <v>45827</v>
      </c>
      <c r="B2549" s="4">
        <v>30.8</v>
      </c>
      <c r="C2549" s="4">
        <v>-1.5</v>
      </c>
      <c r="D2549" s="4">
        <v>1.9</v>
      </c>
      <c r="E2549" s="4">
        <v>6.3</v>
      </c>
      <c r="F2549" s="4">
        <v>21.765899999999998</v>
      </c>
      <c r="G2549" s="4">
        <v>7.9401999999999999</v>
      </c>
      <c r="H2549" s="4">
        <v>8.7612000000000005</v>
      </c>
      <c r="I2549" s="4">
        <v>9.8932000000000002</v>
      </c>
      <c r="J2549" s="4">
        <v>51.241</v>
      </c>
      <c r="K2549" s="4">
        <v>134.15629999999999</v>
      </c>
      <c r="L2549" s="4">
        <v>141.29689999999999</v>
      </c>
      <c r="M2549" s="4">
        <v>131.39060000000001</v>
      </c>
      <c r="N2549" s="4">
        <v>3.0038999999999998</v>
      </c>
      <c r="O2549" s="4">
        <v>2.2298</v>
      </c>
      <c r="P2549" s="4">
        <v>2.3188</v>
      </c>
      <c r="Q2549" s="4">
        <v>2.4087999999999998</v>
      </c>
    </row>
    <row r="2550" spans="1:17" ht="15" customHeight="1" x14ac:dyDescent="0.2">
      <c r="A2550" s="3">
        <v>45828</v>
      </c>
      <c r="B2550" s="4">
        <v>32.4</v>
      </c>
      <c r="C2550" s="4">
        <v>-0.6</v>
      </c>
      <c r="D2550" s="4">
        <v>2.8</v>
      </c>
      <c r="E2550" s="4">
        <v>7.4</v>
      </c>
      <c r="F2550" s="4">
        <v>21.769400000000001</v>
      </c>
      <c r="G2550" s="4">
        <v>7.9459</v>
      </c>
      <c r="H2550" s="4">
        <v>8.7675000000000001</v>
      </c>
      <c r="I2550" s="4">
        <v>9.8998000000000008</v>
      </c>
      <c r="J2550" s="4">
        <v>51.281999999999996</v>
      </c>
      <c r="K2550" s="4">
        <v>134.39060000000001</v>
      </c>
      <c r="L2550" s="4">
        <v>141.54689999999999</v>
      </c>
      <c r="M2550" s="4">
        <v>131.60939999999999</v>
      </c>
      <c r="N2550" s="4">
        <v>3.0001000000000002</v>
      </c>
      <c r="O2550" s="4">
        <v>2.2088999999999999</v>
      </c>
      <c r="P2550" s="4">
        <v>2.2995999999999999</v>
      </c>
      <c r="Q2550" s="4">
        <v>2.3925000000000001</v>
      </c>
    </row>
    <row r="2551" spans="1:17" ht="15" customHeight="1" x14ac:dyDescent="0.2">
      <c r="A2551" s="3">
        <v>45831</v>
      </c>
      <c r="B2551" s="4">
        <v>31.9</v>
      </c>
      <c r="C2551" s="4">
        <v>-0.9</v>
      </c>
      <c r="D2551" s="4">
        <v>2.5</v>
      </c>
      <c r="E2551" s="4">
        <v>7.2</v>
      </c>
      <c r="F2551" s="4">
        <v>21.772500000000001</v>
      </c>
      <c r="G2551" s="4">
        <v>7.9470999999999998</v>
      </c>
      <c r="H2551" s="4">
        <v>8.7683999999999997</v>
      </c>
      <c r="I2551" s="4">
        <v>9.9006000000000007</v>
      </c>
      <c r="J2551" s="4">
        <v>51.3</v>
      </c>
      <c r="K2551" s="4">
        <v>134.28129999999999</v>
      </c>
      <c r="L2551" s="4">
        <v>141.4375</v>
      </c>
      <c r="M2551" s="4">
        <v>131.5</v>
      </c>
      <c r="N2551" s="4">
        <v>2.9980000000000002</v>
      </c>
      <c r="O2551" s="4">
        <v>2.2198000000000002</v>
      </c>
      <c r="P2551" s="4">
        <v>2.3090000000000002</v>
      </c>
      <c r="Q2551" s="4">
        <v>2.4013</v>
      </c>
    </row>
    <row r="2552" spans="1:17" ht="15" customHeight="1" x14ac:dyDescent="0.2">
      <c r="A2552" s="3">
        <v>45832</v>
      </c>
      <c r="B2552" s="4">
        <v>31.2</v>
      </c>
      <c r="C2552" s="4">
        <v>-1.1000000000000001</v>
      </c>
      <c r="D2552" s="4">
        <v>2.5</v>
      </c>
      <c r="E2552" s="4">
        <v>7.3</v>
      </c>
      <c r="F2552" s="4">
        <v>21.7745</v>
      </c>
      <c r="G2552" s="4">
        <v>7.9480000000000004</v>
      </c>
      <c r="H2552" s="4">
        <v>8.7687000000000008</v>
      </c>
      <c r="I2552" s="4">
        <v>9.9001000000000001</v>
      </c>
      <c r="J2552" s="4">
        <v>51.262</v>
      </c>
      <c r="K2552" s="4">
        <v>134.15629999999999</v>
      </c>
      <c r="L2552" s="4">
        <v>141.28129999999999</v>
      </c>
      <c r="M2552" s="4">
        <v>131.3125</v>
      </c>
      <c r="N2552" s="4">
        <v>3.0009999999999999</v>
      </c>
      <c r="O2552" s="4">
        <v>2.2321</v>
      </c>
      <c r="P2552" s="4">
        <v>2.3220000000000001</v>
      </c>
      <c r="Q2552" s="4">
        <v>2.4161999999999999</v>
      </c>
    </row>
    <row r="2553" spans="1:17" ht="15" customHeight="1" x14ac:dyDescent="0.2">
      <c r="A2553" s="3">
        <v>45833</v>
      </c>
      <c r="B2553" s="4">
        <v>32.9</v>
      </c>
      <c r="C2553" s="4">
        <v>-1</v>
      </c>
      <c r="D2553" s="4">
        <v>2.7</v>
      </c>
      <c r="E2553" s="4">
        <v>7.6</v>
      </c>
      <c r="F2553" s="4">
        <v>21.764199999999999</v>
      </c>
      <c r="G2553" s="4">
        <v>7.9454000000000002</v>
      </c>
      <c r="H2553" s="4">
        <v>8.7638999999999996</v>
      </c>
      <c r="I2553" s="4">
        <v>9.8940000000000001</v>
      </c>
      <c r="J2553" s="4">
        <v>50.576999999999998</v>
      </c>
      <c r="K2553" s="4">
        <v>133.75</v>
      </c>
      <c r="L2553" s="4">
        <v>140.78129999999999</v>
      </c>
      <c r="M2553" s="4">
        <v>130.78129999999999</v>
      </c>
      <c r="N2553" s="4">
        <v>3.0615000000000001</v>
      </c>
      <c r="O2553" s="4">
        <v>2.2705000000000002</v>
      </c>
      <c r="P2553" s="4">
        <v>2.3626</v>
      </c>
      <c r="Q2553" s="4">
        <v>2.4575</v>
      </c>
    </row>
    <row r="2554" spans="1:17" ht="15" customHeight="1" x14ac:dyDescent="0.2">
      <c r="A2554" s="3">
        <v>45834</v>
      </c>
      <c r="B2554" s="4">
        <v>33.9</v>
      </c>
      <c r="C2554" s="4">
        <v>-1.2</v>
      </c>
      <c r="D2554" s="4">
        <v>2.9</v>
      </c>
      <c r="E2554" s="4">
        <v>8.1999999999999993</v>
      </c>
      <c r="F2554" s="4">
        <v>21.759599999999999</v>
      </c>
      <c r="G2554" s="4">
        <v>7.9470000000000001</v>
      </c>
      <c r="H2554" s="4">
        <v>8.7628000000000004</v>
      </c>
      <c r="I2554" s="4">
        <v>9.8903999999999996</v>
      </c>
      <c r="J2554" s="4">
        <v>49.914999999999999</v>
      </c>
      <c r="K2554" s="4">
        <v>133.28129999999999</v>
      </c>
      <c r="L2554" s="4">
        <v>140.1875</v>
      </c>
      <c r="M2554" s="4">
        <v>130.09379999999999</v>
      </c>
      <c r="N2554" s="4">
        <v>3.12</v>
      </c>
      <c r="O2554" s="4">
        <v>2.3161999999999998</v>
      </c>
      <c r="P2554" s="4">
        <v>2.4121000000000001</v>
      </c>
      <c r="Q2554" s="4">
        <v>2.5118999999999998</v>
      </c>
    </row>
    <row r="2555" spans="1:17" ht="15" customHeight="1" x14ac:dyDescent="0.2">
      <c r="A2555" s="3">
        <v>45835</v>
      </c>
      <c r="B2555" s="4">
        <v>29.9</v>
      </c>
      <c r="C2555" s="4">
        <v>-1</v>
      </c>
      <c r="D2555" s="4">
        <v>2.5</v>
      </c>
      <c r="E2555" s="4">
        <v>7.7</v>
      </c>
      <c r="F2555" s="4">
        <v>21.803000000000001</v>
      </c>
      <c r="G2555" s="4">
        <v>7.9695</v>
      </c>
      <c r="H2555" s="4">
        <v>8.7928999999999995</v>
      </c>
      <c r="I2555" s="4">
        <v>9.9252000000000002</v>
      </c>
      <c r="J2555" s="4">
        <v>52.046999999999997</v>
      </c>
      <c r="K2555" s="4">
        <v>134.8125</v>
      </c>
      <c r="L2555" s="4">
        <v>142.04689999999999</v>
      </c>
      <c r="M2555" s="4">
        <v>132.04689999999999</v>
      </c>
      <c r="N2555" s="4">
        <v>2.9304999999999999</v>
      </c>
      <c r="O2555" s="4">
        <v>2.1753</v>
      </c>
      <c r="P2555" s="4">
        <v>2.2646000000000002</v>
      </c>
      <c r="Q2555" s="4">
        <v>2.3622999999999998</v>
      </c>
    </row>
    <row r="2556" spans="1:17" ht="15" customHeight="1" x14ac:dyDescent="0.2">
      <c r="A2556" s="3">
        <v>45838</v>
      </c>
      <c r="B2556" s="4">
        <v>32.799999999999997</v>
      </c>
      <c r="C2556" s="4">
        <v>-0.8</v>
      </c>
      <c r="D2556" s="4">
        <v>3</v>
      </c>
      <c r="E2556" s="4">
        <v>8.6</v>
      </c>
      <c r="F2556" s="4">
        <v>21.802499999999998</v>
      </c>
      <c r="G2556" s="4">
        <v>7.9766000000000004</v>
      </c>
      <c r="H2556" s="4">
        <v>8.8003</v>
      </c>
      <c r="I2556" s="4">
        <v>9.9321000000000002</v>
      </c>
      <c r="J2556" s="4">
        <v>51.875999999999998</v>
      </c>
      <c r="K2556" s="4">
        <v>135.15629999999999</v>
      </c>
      <c r="L2556" s="4">
        <v>142.375</v>
      </c>
      <c r="M2556" s="4">
        <v>132.3125</v>
      </c>
      <c r="N2556" s="4">
        <v>2.9449000000000001</v>
      </c>
      <c r="O2556" s="4">
        <v>2.1446000000000001</v>
      </c>
      <c r="P2556" s="4">
        <v>2.2393999999999998</v>
      </c>
      <c r="Q2556" s="4">
        <v>2.3424999999999998</v>
      </c>
    </row>
    <row r="2557" spans="1:17" ht="15" customHeight="1" x14ac:dyDescent="0.2">
      <c r="A2557" s="3">
        <v>45839</v>
      </c>
      <c r="B2557" s="4">
        <v>33.6</v>
      </c>
      <c r="C2557" s="4">
        <v>-0.9</v>
      </c>
      <c r="D2557" s="4">
        <v>3.4</v>
      </c>
      <c r="E2557" s="4">
        <v>9.1</v>
      </c>
      <c r="F2557" s="4">
        <v>21.788900000000002</v>
      </c>
      <c r="G2557" s="4">
        <v>7.9705000000000004</v>
      </c>
      <c r="H2557" s="4">
        <v>8.7904999999999998</v>
      </c>
      <c r="I2557" s="4">
        <v>9.9199000000000002</v>
      </c>
      <c r="J2557" s="4">
        <v>51.012</v>
      </c>
      <c r="K2557" s="4">
        <v>134.48439999999999</v>
      </c>
      <c r="L2557" s="4">
        <v>141.53129999999999</v>
      </c>
      <c r="M2557" s="4">
        <v>131.40629999999999</v>
      </c>
      <c r="N2557" s="4">
        <v>3.0205000000000002</v>
      </c>
      <c r="O2557" s="4">
        <v>2.2069999999999999</v>
      </c>
      <c r="P2557" s="4">
        <v>2.3068</v>
      </c>
      <c r="Q2557" s="4">
        <v>2.4121000000000001</v>
      </c>
    </row>
    <row r="2558" spans="1:17" ht="15" customHeight="1" x14ac:dyDescent="0.2">
      <c r="A2558" s="3">
        <v>45840</v>
      </c>
      <c r="B2558" s="4">
        <v>34.799999999999997</v>
      </c>
      <c r="C2558" s="4">
        <v>-1.1000000000000001</v>
      </c>
      <c r="D2558" s="4">
        <v>3.3</v>
      </c>
      <c r="E2558" s="4">
        <v>9</v>
      </c>
      <c r="F2558" s="4">
        <v>21.784700000000001</v>
      </c>
      <c r="G2558" s="4">
        <v>7.9714999999999998</v>
      </c>
      <c r="H2558" s="4">
        <v>8.7904999999999998</v>
      </c>
      <c r="I2558" s="4">
        <v>9.9194999999999993</v>
      </c>
      <c r="J2558" s="4">
        <v>50.648000000000003</v>
      </c>
      <c r="K2558" s="4">
        <v>134.35939999999999</v>
      </c>
      <c r="L2558" s="4">
        <v>141.35939999999999</v>
      </c>
      <c r="M2558" s="4">
        <v>131.21879999999999</v>
      </c>
      <c r="N2558" s="4">
        <v>3.0525000000000002</v>
      </c>
      <c r="O2558" s="4">
        <v>2.2193000000000001</v>
      </c>
      <c r="P2558" s="4">
        <v>2.3210999999999999</v>
      </c>
      <c r="Q2558" s="4">
        <v>2.4268999999999998</v>
      </c>
    </row>
    <row r="2559" spans="1:17" ht="15" customHeight="1" x14ac:dyDescent="0.2">
      <c r="A2559" s="3">
        <v>45841</v>
      </c>
      <c r="B2559" s="4">
        <v>33</v>
      </c>
      <c r="C2559" s="4">
        <v>-1.1000000000000001</v>
      </c>
      <c r="D2559" s="4">
        <v>3</v>
      </c>
      <c r="E2559" s="4">
        <v>8.6</v>
      </c>
      <c r="F2559" s="4">
        <v>21.7959</v>
      </c>
      <c r="G2559" s="4">
        <v>7.9779</v>
      </c>
      <c r="H2559" s="4">
        <v>8.7971000000000004</v>
      </c>
      <c r="I2559" s="4">
        <v>9.9262999999999995</v>
      </c>
      <c r="J2559" s="4">
        <v>50.804000000000002</v>
      </c>
      <c r="K2559" s="4">
        <v>134.25</v>
      </c>
      <c r="L2559" s="4">
        <v>141.28129999999999</v>
      </c>
      <c r="M2559" s="4">
        <v>131.15629999999999</v>
      </c>
      <c r="N2559" s="4">
        <v>3.0375000000000001</v>
      </c>
      <c r="O2559" s="4">
        <v>2.2315999999999998</v>
      </c>
      <c r="P2559" s="4">
        <v>2.3292999999999999</v>
      </c>
      <c r="Q2559" s="4">
        <v>2.4329999999999998</v>
      </c>
    </row>
    <row r="2560" spans="1:17" ht="15" customHeight="1" x14ac:dyDescent="0.2">
      <c r="A2560" s="3">
        <v>45842</v>
      </c>
      <c r="B2560" s="4">
        <v>32.9</v>
      </c>
      <c r="C2560" s="4">
        <v>-1</v>
      </c>
      <c r="D2560" s="4">
        <v>3.1</v>
      </c>
      <c r="E2560" s="4">
        <v>8.6</v>
      </c>
      <c r="F2560" s="4">
        <v>21.7987</v>
      </c>
      <c r="G2560" s="4">
        <v>7.9805000000000001</v>
      </c>
      <c r="H2560" s="4">
        <v>8.7996999999999996</v>
      </c>
      <c r="I2560" s="4">
        <v>9.9289000000000005</v>
      </c>
      <c r="J2560" s="4">
        <v>50.804000000000002</v>
      </c>
      <c r="K2560" s="4">
        <v>134.25</v>
      </c>
      <c r="L2560" s="4">
        <v>141.28129999999999</v>
      </c>
      <c r="M2560" s="4">
        <v>131.15629999999999</v>
      </c>
      <c r="N2560" s="4">
        <v>3.0371000000000001</v>
      </c>
      <c r="O2560" s="4">
        <v>2.2323</v>
      </c>
      <c r="P2560" s="4">
        <v>2.3298999999999999</v>
      </c>
      <c r="Q2560" s="4">
        <v>2.4333999999999998</v>
      </c>
    </row>
    <row r="2561" spans="1:17" ht="15" customHeight="1" x14ac:dyDescent="0.2">
      <c r="A2561" s="3">
        <v>45845</v>
      </c>
      <c r="B2561" s="4">
        <v>33.200000000000003</v>
      </c>
      <c r="C2561" s="4">
        <v>-1.2</v>
      </c>
      <c r="D2561" s="4">
        <v>3.2</v>
      </c>
      <c r="E2561" s="4">
        <v>8.8000000000000007</v>
      </c>
      <c r="F2561" s="4">
        <v>21.7989</v>
      </c>
      <c r="G2561" s="4">
        <v>7.9827000000000004</v>
      </c>
      <c r="H2561" s="4">
        <v>8.8010999999999999</v>
      </c>
      <c r="I2561" s="4">
        <v>9.93</v>
      </c>
      <c r="J2561" s="4">
        <v>50.671999999999997</v>
      </c>
      <c r="K2561" s="4">
        <v>134.21879999999999</v>
      </c>
      <c r="L2561" s="4">
        <v>141.20310000000001</v>
      </c>
      <c r="M2561" s="4">
        <v>131.0625</v>
      </c>
      <c r="N2561" s="4">
        <v>3.0485000000000002</v>
      </c>
      <c r="O2561" s="4">
        <v>2.2359</v>
      </c>
      <c r="P2561" s="4">
        <v>2.3368000000000002</v>
      </c>
      <c r="Q2561" s="4">
        <v>2.4411</v>
      </c>
    </row>
    <row r="2562" spans="1:17" ht="15" customHeight="1" x14ac:dyDescent="0.2">
      <c r="A2562" s="3">
        <v>45846</v>
      </c>
      <c r="B2562" s="4">
        <v>32.1</v>
      </c>
      <c r="C2562" s="4">
        <v>-0.8</v>
      </c>
      <c r="D2562" s="4">
        <v>3.2</v>
      </c>
      <c r="E2562" s="4">
        <v>8.8000000000000007</v>
      </c>
      <c r="F2562" s="4">
        <v>21.804300000000001</v>
      </c>
      <c r="G2562" s="4">
        <v>7.9843000000000002</v>
      </c>
      <c r="H2562" s="4">
        <v>8.8032000000000004</v>
      </c>
      <c r="I2562" s="4">
        <v>9.9321000000000002</v>
      </c>
      <c r="J2562" s="4">
        <v>50.814</v>
      </c>
      <c r="K2562" s="4">
        <v>134.14060000000001</v>
      </c>
      <c r="L2562" s="4">
        <v>141.17189999999999</v>
      </c>
      <c r="M2562" s="4">
        <v>131.03129999999999</v>
      </c>
      <c r="N2562" s="4">
        <v>3.0354999999999999</v>
      </c>
      <c r="O2562" s="4">
        <v>2.2439</v>
      </c>
      <c r="P2562" s="4">
        <v>2.3399000000000001</v>
      </c>
      <c r="Q2562" s="4">
        <v>2.4439000000000002</v>
      </c>
    </row>
    <row r="2563" spans="1:17" ht="15" customHeight="1" x14ac:dyDescent="0.2">
      <c r="A2563" s="3">
        <v>45847</v>
      </c>
      <c r="B2563" s="4">
        <v>33.200000000000003</v>
      </c>
      <c r="C2563" s="4">
        <v>-0.9</v>
      </c>
      <c r="D2563" s="4">
        <v>3.5</v>
      </c>
      <c r="E2563" s="4">
        <v>9.1</v>
      </c>
      <c r="F2563" s="4">
        <v>21.799900000000001</v>
      </c>
      <c r="G2563" s="4">
        <v>7.9842000000000004</v>
      </c>
      <c r="H2563" s="4">
        <v>8.8013999999999992</v>
      </c>
      <c r="I2563" s="4">
        <v>9.9295000000000009</v>
      </c>
      <c r="J2563" s="4">
        <v>50.44</v>
      </c>
      <c r="K2563" s="4">
        <v>133.9375</v>
      </c>
      <c r="L2563" s="4">
        <v>140.875</v>
      </c>
      <c r="M2563" s="4">
        <v>130.71879999999999</v>
      </c>
      <c r="N2563" s="4">
        <v>3.0684999999999998</v>
      </c>
      <c r="O2563" s="4">
        <v>2.2633999999999999</v>
      </c>
      <c r="P2563" s="4">
        <v>2.3641999999999999</v>
      </c>
      <c r="Q2563" s="4">
        <v>2.4683999999999999</v>
      </c>
    </row>
    <row r="2564" spans="1:17" ht="15" customHeight="1" x14ac:dyDescent="0.2">
      <c r="A2564" s="3">
        <v>45848</v>
      </c>
      <c r="B2564" s="4">
        <v>32.700000000000003</v>
      </c>
      <c r="C2564" s="4">
        <v>-1</v>
      </c>
      <c r="D2564" s="4">
        <v>3.4</v>
      </c>
      <c r="E2564" s="4">
        <v>9</v>
      </c>
      <c r="F2564" s="4">
        <v>21.8123</v>
      </c>
      <c r="G2564" s="4">
        <v>7.9949000000000003</v>
      </c>
      <c r="H2564" s="4">
        <v>8.8129000000000008</v>
      </c>
      <c r="I2564" s="4">
        <v>9.9414999999999996</v>
      </c>
      <c r="J2564" s="4">
        <v>50.656999999999996</v>
      </c>
      <c r="K2564" s="4">
        <v>134.15629999999999</v>
      </c>
      <c r="L2564" s="4">
        <v>141.125</v>
      </c>
      <c r="M2564" s="4">
        <v>130.96879999999999</v>
      </c>
      <c r="N2564" s="4">
        <v>3.0478999999999998</v>
      </c>
      <c r="O2564" s="4">
        <v>2.2454000000000001</v>
      </c>
      <c r="P2564" s="4">
        <v>2.3462999999999998</v>
      </c>
      <c r="Q2564" s="4">
        <v>2.4504000000000001</v>
      </c>
    </row>
    <row r="2565" spans="1:17" ht="15" customHeight="1" x14ac:dyDescent="0.2">
      <c r="A2565" s="3">
        <v>45849</v>
      </c>
      <c r="B2565" s="4">
        <v>32.9</v>
      </c>
      <c r="C2565" s="4">
        <v>-0.6</v>
      </c>
      <c r="D2565" s="4">
        <v>3.8</v>
      </c>
      <c r="E2565" s="4">
        <v>9.6999999999999993</v>
      </c>
      <c r="F2565" s="4">
        <v>21.807400000000001</v>
      </c>
      <c r="G2565" s="4">
        <v>7.9931999999999999</v>
      </c>
      <c r="H2565" s="4">
        <v>8.8096999999999994</v>
      </c>
      <c r="I2565" s="4">
        <v>9.9368999999999996</v>
      </c>
      <c r="J2565" s="4">
        <v>50.261000000000003</v>
      </c>
      <c r="K2565" s="4">
        <v>133.82810000000001</v>
      </c>
      <c r="L2565" s="4">
        <v>140.73439999999999</v>
      </c>
      <c r="M2565" s="4">
        <v>130.53129999999999</v>
      </c>
      <c r="N2565" s="4">
        <v>3.0830000000000002</v>
      </c>
      <c r="O2565" s="4">
        <v>2.2764000000000002</v>
      </c>
      <c r="P2565" s="4">
        <v>2.3780000000000001</v>
      </c>
      <c r="Q2565" s="4">
        <v>2.4845000000000002</v>
      </c>
    </row>
    <row r="2566" spans="1:17" ht="15" customHeight="1" x14ac:dyDescent="0.2">
      <c r="A2566" s="3">
        <v>45852</v>
      </c>
      <c r="B2566" s="4">
        <v>34.5</v>
      </c>
      <c r="C2566" s="4">
        <v>-0.4</v>
      </c>
      <c r="D2566" s="4">
        <v>3.6</v>
      </c>
      <c r="E2566" s="4">
        <v>9.5</v>
      </c>
      <c r="F2566" s="4">
        <v>21.805700000000002</v>
      </c>
      <c r="G2566" s="4">
        <v>7.9964000000000004</v>
      </c>
      <c r="H2566" s="4">
        <v>8.8133999999999997</v>
      </c>
      <c r="I2566" s="4">
        <v>9.9405999999999999</v>
      </c>
      <c r="J2566" s="4">
        <v>50.029000000000003</v>
      </c>
      <c r="K2566" s="4">
        <v>133.875</v>
      </c>
      <c r="L2566" s="4">
        <v>140.8125</v>
      </c>
      <c r="M2566" s="4">
        <v>130.59379999999999</v>
      </c>
      <c r="N2566" s="4">
        <v>3.1036000000000001</v>
      </c>
      <c r="O2566" s="4">
        <v>2.2728000000000002</v>
      </c>
      <c r="P2566" s="4">
        <v>2.3723999999999998</v>
      </c>
      <c r="Q2566" s="4">
        <v>2.4801000000000002</v>
      </c>
    </row>
    <row r="2567" spans="1:17" ht="15" customHeight="1" x14ac:dyDescent="0.2">
      <c r="A2567" s="3">
        <v>45853</v>
      </c>
      <c r="B2567" s="4">
        <v>35.5</v>
      </c>
      <c r="C2567" s="4">
        <v>-0.4</v>
      </c>
      <c r="D2567" s="4">
        <v>3.9</v>
      </c>
      <c r="E2567" s="4">
        <v>10</v>
      </c>
      <c r="F2567" s="4">
        <v>21.804600000000001</v>
      </c>
      <c r="G2567" s="4">
        <v>7.9985999999999997</v>
      </c>
      <c r="H2567" s="4">
        <v>8.8148</v>
      </c>
      <c r="I2567" s="4">
        <v>9.9411000000000005</v>
      </c>
      <c r="J2567" s="4">
        <v>49.832000000000001</v>
      </c>
      <c r="K2567" s="4">
        <v>133.84379999999999</v>
      </c>
      <c r="L2567" s="4">
        <v>140.73439999999999</v>
      </c>
      <c r="M2567" s="4">
        <v>130.46879999999999</v>
      </c>
      <c r="N2567" s="4">
        <v>3.121</v>
      </c>
      <c r="O2567" s="4">
        <v>2.2764000000000002</v>
      </c>
      <c r="P2567" s="4">
        <v>2.3793000000000002</v>
      </c>
      <c r="Q2567" s="4">
        <v>2.4902000000000002</v>
      </c>
    </row>
    <row r="2568" spans="1:17" ht="15" customHeight="1" x14ac:dyDescent="0.2">
      <c r="A2568" s="3">
        <v>45854</v>
      </c>
      <c r="B2568" s="4">
        <v>35.1</v>
      </c>
      <c r="C2568" s="4">
        <v>-0.4</v>
      </c>
      <c r="D2568" s="4">
        <v>3.8</v>
      </c>
      <c r="E2568" s="4">
        <v>9.9</v>
      </c>
      <c r="F2568" s="4">
        <v>21.808599999999998</v>
      </c>
      <c r="G2568" s="4">
        <v>8.0007999999999999</v>
      </c>
      <c r="H2568" s="4">
        <v>8.8171999999999997</v>
      </c>
      <c r="I2568" s="4">
        <v>9.9436999999999998</v>
      </c>
      <c r="J2568" s="4">
        <v>49.899000000000001</v>
      </c>
      <c r="K2568" s="4">
        <v>133.8125</v>
      </c>
      <c r="L2568" s="4">
        <v>140.71879999999999</v>
      </c>
      <c r="M2568" s="4">
        <v>130.46879999999999</v>
      </c>
      <c r="N2568" s="4">
        <v>3.1145</v>
      </c>
      <c r="O2568" s="4">
        <v>2.2799999999999998</v>
      </c>
      <c r="P2568" s="4">
        <v>2.3812000000000002</v>
      </c>
      <c r="Q2568" s="4">
        <v>2.4906000000000001</v>
      </c>
    </row>
    <row r="2569" spans="1:17" ht="15" customHeight="1" x14ac:dyDescent="0.2">
      <c r="A2569" s="3">
        <v>45855</v>
      </c>
      <c r="B2569" s="4">
        <v>33.5</v>
      </c>
      <c r="C2569" s="4">
        <v>-0.5</v>
      </c>
      <c r="D2569" s="4">
        <v>3.5</v>
      </c>
      <c r="E2569" s="4">
        <v>9.6</v>
      </c>
      <c r="F2569" s="4">
        <v>21.812100000000001</v>
      </c>
      <c r="G2569" s="4">
        <v>8.0032999999999994</v>
      </c>
      <c r="H2569" s="4">
        <v>8.8184000000000005</v>
      </c>
      <c r="I2569" s="4">
        <v>9.7445000000000004</v>
      </c>
      <c r="J2569" s="4">
        <v>49.655000000000001</v>
      </c>
      <c r="K2569" s="4">
        <v>133.40629999999999</v>
      </c>
      <c r="L2569" s="4">
        <v>140.28129999999999</v>
      </c>
      <c r="M2569" s="4">
        <v>130.01560000000001</v>
      </c>
      <c r="N2569" s="4">
        <v>3.1355</v>
      </c>
      <c r="O2569" s="4">
        <v>2.3197999999999999</v>
      </c>
      <c r="P2569" s="4">
        <v>2.4180000000000001</v>
      </c>
      <c r="Q2569" s="4">
        <v>2.5274999999999999</v>
      </c>
    </row>
    <row r="2570" spans="1:17" ht="15" customHeight="1" x14ac:dyDescent="0.2">
      <c r="A2570" s="3">
        <v>45856</v>
      </c>
      <c r="B2570" s="4">
        <v>33.799999999999997</v>
      </c>
      <c r="C2570" s="4">
        <v>-1.7</v>
      </c>
      <c r="D2570" s="4">
        <v>2.8</v>
      </c>
      <c r="E2570" s="4">
        <v>9.1</v>
      </c>
      <c r="F2570" s="4">
        <v>21.809899999999999</v>
      </c>
      <c r="G2570" s="4">
        <v>8.0046999999999997</v>
      </c>
      <c r="H2570" s="4">
        <v>8.8184000000000005</v>
      </c>
      <c r="I2570" s="4">
        <v>9.7434999999999992</v>
      </c>
      <c r="J2570" s="4">
        <v>49.404000000000003</v>
      </c>
      <c r="K2570" s="4">
        <v>133.3125</v>
      </c>
      <c r="L2570" s="4">
        <v>140.10939999999999</v>
      </c>
      <c r="M2570" s="4">
        <v>129.8125</v>
      </c>
      <c r="N2570" s="4">
        <v>3.1579999999999999</v>
      </c>
      <c r="O2570" s="4">
        <v>2.3292000000000002</v>
      </c>
      <c r="P2570" s="4">
        <v>2.4323999999999999</v>
      </c>
      <c r="Q2570" s="4">
        <v>2.5436999999999999</v>
      </c>
    </row>
    <row r="2571" spans="1:17" ht="15" customHeight="1" x14ac:dyDescent="0.2">
      <c r="A2571" s="3">
        <v>45859</v>
      </c>
      <c r="B2571" s="4">
        <v>33.799999999999997</v>
      </c>
      <c r="C2571" s="4">
        <v>-1.7</v>
      </c>
      <c r="D2571" s="4">
        <v>2.9</v>
      </c>
      <c r="E2571" s="4">
        <v>9.1</v>
      </c>
      <c r="F2571" s="4">
        <v>21.8127</v>
      </c>
      <c r="G2571" s="4">
        <v>8.0073000000000008</v>
      </c>
      <c r="H2571" s="4">
        <v>8.8209999999999997</v>
      </c>
      <c r="I2571" s="4">
        <v>9.7462</v>
      </c>
      <c r="J2571" s="4">
        <v>49.404000000000003</v>
      </c>
      <c r="K2571" s="4">
        <v>133.3125</v>
      </c>
      <c r="L2571" s="4">
        <v>140.10939999999999</v>
      </c>
      <c r="M2571" s="4">
        <v>129.8125</v>
      </c>
      <c r="N2571" s="4">
        <v>3.1576</v>
      </c>
      <c r="O2571" s="4">
        <v>2.3298999999999999</v>
      </c>
      <c r="P2571" s="4">
        <v>2.4329999999999998</v>
      </c>
      <c r="Q2571" s="4">
        <v>2.5440999999999998</v>
      </c>
    </row>
    <row r="2572" spans="1:17" ht="15" customHeight="1" x14ac:dyDescent="0.2">
      <c r="A2572" s="3">
        <v>45860</v>
      </c>
      <c r="B2572" s="4">
        <v>34</v>
      </c>
      <c r="C2572" s="4">
        <v>-1.6</v>
      </c>
      <c r="D2572" s="4">
        <v>2.9</v>
      </c>
      <c r="E2572" s="4">
        <v>9.4</v>
      </c>
      <c r="F2572" s="4">
        <v>21.813300000000002</v>
      </c>
      <c r="G2572" s="4">
        <v>8.0081000000000007</v>
      </c>
      <c r="H2572" s="4">
        <v>8.8215000000000003</v>
      </c>
      <c r="I2572" s="4">
        <v>9.7456999999999994</v>
      </c>
      <c r="J2572" s="4">
        <v>49.296999999999997</v>
      </c>
      <c r="K2572" s="4">
        <v>133.17189999999999</v>
      </c>
      <c r="L2572" s="4">
        <v>139.96879999999999</v>
      </c>
      <c r="M2572" s="4">
        <v>129.64060000000001</v>
      </c>
      <c r="N2572" s="4">
        <v>3.1669999999999998</v>
      </c>
      <c r="O2572" s="4">
        <v>2.3437000000000001</v>
      </c>
      <c r="P2572" s="4">
        <v>2.4449000000000001</v>
      </c>
      <c r="Q2572" s="4">
        <v>2.5577999999999999</v>
      </c>
    </row>
    <row r="2573" spans="1:17" ht="15" customHeight="1" x14ac:dyDescent="0.2">
      <c r="A2573" s="3">
        <v>45861</v>
      </c>
      <c r="B2573" s="4">
        <v>34</v>
      </c>
      <c r="C2573" s="4">
        <v>-1.6</v>
      </c>
      <c r="D2573" s="4">
        <v>3.1</v>
      </c>
      <c r="E2573" s="4">
        <v>9.5</v>
      </c>
      <c r="F2573" s="4">
        <v>21.821400000000001</v>
      </c>
      <c r="G2573" s="4">
        <v>8.0142000000000007</v>
      </c>
      <c r="H2573" s="4">
        <v>8.8283000000000005</v>
      </c>
      <c r="I2573" s="4">
        <v>9.7536000000000005</v>
      </c>
      <c r="J2573" s="4">
        <v>49.572000000000003</v>
      </c>
      <c r="K2573" s="4">
        <v>133.4375</v>
      </c>
      <c r="L2573" s="4">
        <v>140.25</v>
      </c>
      <c r="M2573" s="4">
        <v>129.9375</v>
      </c>
      <c r="N2573" s="4">
        <v>3.1415999999999999</v>
      </c>
      <c r="O2573" s="4">
        <v>2.3197999999999999</v>
      </c>
      <c r="P2573" s="4">
        <v>2.4230999999999998</v>
      </c>
      <c r="Q2573" s="4">
        <v>2.5352000000000001</v>
      </c>
    </row>
    <row r="2574" spans="1:17" ht="15" customHeight="1" x14ac:dyDescent="0.2">
      <c r="A2574" s="3">
        <v>45862</v>
      </c>
      <c r="B2574" s="4">
        <v>32.6</v>
      </c>
      <c r="C2574" s="4">
        <v>-1.7</v>
      </c>
      <c r="D2574" s="4">
        <v>3.2</v>
      </c>
      <c r="E2574" s="4">
        <v>9.6</v>
      </c>
      <c r="F2574" s="4">
        <v>21.8508</v>
      </c>
      <c r="G2574" s="4">
        <v>8.0350000000000001</v>
      </c>
      <c r="H2574" s="4">
        <v>8.8527000000000005</v>
      </c>
      <c r="I2574" s="4">
        <v>9.7819000000000003</v>
      </c>
      <c r="J2574" s="4">
        <v>50.665999999999997</v>
      </c>
      <c r="K2574" s="4">
        <v>134.4375</v>
      </c>
      <c r="L2574" s="4">
        <v>141.375</v>
      </c>
      <c r="M2574" s="4">
        <v>131.09379999999999</v>
      </c>
      <c r="N2574" s="4">
        <v>3.0419999999999998</v>
      </c>
      <c r="O2574" s="4">
        <v>2.2299000000000002</v>
      </c>
      <c r="P2574" s="4">
        <v>2.3355999999999999</v>
      </c>
      <c r="Q2574" s="4">
        <v>2.4474</v>
      </c>
    </row>
    <row r="2575" spans="1:17" ht="15" customHeight="1" x14ac:dyDescent="0.2">
      <c r="A2575" s="3">
        <v>45863</v>
      </c>
      <c r="B2575" s="4">
        <v>31.1</v>
      </c>
      <c r="C2575" s="4">
        <v>-1.8</v>
      </c>
      <c r="D2575" s="4">
        <v>2.7</v>
      </c>
      <c r="E2575" s="4">
        <v>9.1</v>
      </c>
      <c r="F2575" s="4">
        <v>21.858799999999999</v>
      </c>
      <c r="G2575" s="4">
        <v>8.0391999999999992</v>
      </c>
      <c r="H2575" s="4">
        <v>8.8581000000000003</v>
      </c>
      <c r="I2575" s="4">
        <v>9.7878000000000007</v>
      </c>
      <c r="J2575" s="4">
        <v>50.942999999999998</v>
      </c>
      <c r="K2575" s="4">
        <v>134.5625</v>
      </c>
      <c r="L2575" s="4">
        <v>141.5625</v>
      </c>
      <c r="M2575" s="4">
        <v>131.28129999999999</v>
      </c>
      <c r="N2575" s="4">
        <v>3.0169999999999999</v>
      </c>
      <c r="O2575" s="4">
        <v>2.2191999999999998</v>
      </c>
      <c r="P2575" s="4">
        <v>2.3214000000000001</v>
      </c>
      <c r="Q2575" s="4">
        <v>2.4335</v>
      </c>
    </row>
    <row r="2576" spans="1:17" ht="15" customHeight="1" x14ac:dyDescent="0.2">
      <c r="A2576" s="3">
        <v>45866</v>
      </c>
      <c r="B2576" s="4">
        <v>31.7</v>
      </c>
      <c r="C2576" s="4">
        <v>-1.7</v>
      </c>
      <c r="D2576" s="4">
        <v>3</v>
      </c>
      <c r="E2576" s="4">
        <v>9.3000000000000007</v>
      </c>
      <c r="F2576" s="4">
        <v>21.86</v>
      </c>
      <c r="G2576" s="4">
        <v>8.0429999999999993</v>
      </c>
      <c r="H2576" s="4">
        <v>8.8615999999999993</v>
      </c>
      <c r="I2576" s="4">
        <v>9.7914999999999992</v>
      </c>
      <c r="J2576" s="4">
        <v>50.86</v>
      </c>
      <c r="K2576" s="4">
        <v>134.65629999999999</v>
      </c>
      <c r="L2576" s="4">
        <v>141.625</v>
      </c>
      <c r="M2576" s="4">
        <v>131.34379999999999</v>
      </c>
      <c r="N2576" s="4">
        <v>3.0238999999999998</v>
      </c>
      <c r="O2576" s="4">
        <v>2.2113</v>
      </c>
      <c r="P2576" s="4">
        <v>2.3170999999999999</v>
      </c>
      <c r="Q2576" s="4">
        <v>2.4291</v>
      </c>
    </row>
    <row r="2577" spans="1:17" ht="15" customHeight="1" x14ac:dyDescent="0.2">
      <c r="A2577" s="3">
        <v>45867</v>
      </c>
      <c r="B2577" s="4">
        <v>29.3</v>
      </c>
      <c r="C2577" s="4">
        <v>-1.5</v>
      </c>
      <c r="D2577" s="4">
        <v>2.7</v>
      </c>
      <c r="E2577" s="4">
        <v>9</v>
      </c>
      <c r="F2577" s="4">
        <v>21.878299999999999</v>
      </c>
      <c r="G2577" s="4">
        <v>8.0511999999999997</v>
      </c>
      <c r="H2577" s="4">
        <v>8.8727</v>
      </c>
      <c r="I2577" s="4">
        <v>9.8053000000000008</v>
      </c>
      <c r="J2577" s="4">
        <v>51.680999999999997</v>
      </c>
      <c r="K2577" s="4">
        <v>135.09379999999999</v>
      </c>
      <c r="L2577" s="4">
        <v>142.20310000000001</v>
      </c>
      <c r="M2577" s="4">
        <v>131.95310000000001</v>
      </c>
      <c r="N2577" s="4">
        <v>2.9514</v>
      </c>
      <c r="O2577" s="4">
        <v>2.1720999999999999</v>
      </c>
      <c r="P2577" s="4">
        <v>2.2723</v>
      </c>
      <c r="Q2577" s="4">
        <v>2.3832</v>
      </c>
    </row>
    <row r="2578" spans="1:17" ht="15" customHeight="1" x14ac:dyDescent="0.2">
      <c r="A2578" s="3">
        <v>45868</v>
      </c>
      <c r="B2578" s="4">
        <v>29</v>
      </c>
      <c r="C2578" s="4">
        <v>-1.7</v>
      </c>
      <c r="D2578" s="4">
        <v>2.6</v>
      </c>
      <c r="E2578" s="4">
        <v>8.9</v>
      </c>
      <c r="F2578" s="4">
        <v>21.886900000000001</v>
      </c>
      <c r="G2578" s="4">
        <v>8.0584000000000007</v>
      </c>
      <c r="H2578" s="4">
        <v>8.8811999999999998</v>
      </c>
      <c r="I2578" s="4">
        <v>9.8149999999999995</v>
      </c>
      <c r="J2578" s="4">
        <v>51.993000000000002</v>
      </c>
      <c r="K2578" s="4">
        <v>135.45310000000001</v>
      </c>
      <c r="L2578" s="4">
        <v>142.60939999999999</v>
      </c>
      <c r="M2578" s="4">
        <v>132.35939999999999</v>
      </c>
      <c r="N2578" s="4">
        <v>2.9239999999999999</v>
      </c>
      <c r="O2578" s="4">
        <v>2.1402000000000001</v>
      </c>
      <c r="P2578" s="4">
        <v>2.2410999999999999</v>
      </c>
      <c r="Q2578" s="4">
        <v>2.3527999999999998</v>
      </c>
    </row>
    <row r="2579" spans="1:17" ht="15" customHeight="1" x14ac:dyDescent="0.2">
      <c r="A2579" s="3">
        <v>45869</v>
      </c>
      <c r="B2579" s="4">
        <v>31.2</v>
      </c>
      <c r="C2579" s="4">
        <v>-1.7</v>
      </c>
      <c r="D2579" s="4">
        <v>2.6</v>
      </c>
      <c r="E2579" s="4">
        <v>8.9</v>
      </c>
      <c r="F2579" s="4">
        <v>21.8828</v>
      </c>
      <c r="G2579" s="4">
        <v>8.0627999999999993</v>
      </c>
      <c r="H2579" s="4">
        <v>8.8841000000000001</v>
      </c>
      <c r="I2579" s="4">
        <v>9.8164999999999996</v>
      </c>
      <c r="J2579" s="4">
        <v>51.338999999999999</v>
      </c>
      <c r="K2579" s="4">
        <v>135.1875</v>
      </c>
      <c r="L2579" s="4">
        <v>142.28129999999999</v>
      </c>
      <c r="M2579" s="4">
        <v>132</v>
      </c>
      <c r="N2579" s="4">
        <v>2.9799000000000002</v>
      </c>
      <c r="O2579" s="4">
        <v>2.1665999999999999</v>
      </c>
      <c r="P2579" s="4">
        <v>2.2688000000000001</v>
      </c>
      <c r="Q2579" s="4">
        <v>2.3813</v>
      </c>
    </row>
    <row r="2580" spans="1:17" ht="15" customHeight="1" x14ac:dyDescent="0.2">
      <c r="A2580" s="3">
        <v>45870</v>
      </c>
      <c r="B2580" s="4">
        <v>29.6</v>
      </c>
      <c r="C2580" s="4">
        <v>-1.7</v>
      </c>
      <c r="D2580" s="4">
        <v>2.2999999999999998</v>
      </c>
      <c r="E2580" s="4">
        <v>8.6</v>
      </c>
      <c r="F2580" s="4">
        <v>21.906099999999999</v>
      </c>
      <c r="G2580" s="4">
        <v>8.0755999999999997</v>
      </c>
      <c r="H2580" s="4">
        <v>8.9008000000000003</v>
      </c>
      <c r="I2580" s="4">
        <v>9.8367000000000004</v>
      </c>
      <c r="J2580" s="4">
        <v>52.441000000000003</v>
      </c>
      <c r="K2580" s="4">
        <v>135.98439999999999</v>
      </c>
      <c r="L2580" s="4">
        <v>143.25</v>
      </c>
      <c r="M2580" s="4">
        <v>133.01560000000001</v>
      </c>
      <c r="N2580" s="4">
        <v>2.8839000000000001</v>
      </c>
      <c r="O2580" s="4">
        <v>2.0952000000000002</v>
      </c>
      <c r="P2580" s="4">
        <v>2.1938</v>
      </c>
      <c r="Q2580" s="4">
        <v>2.3050999999999999</v>
      </c>
    </row>
    <row r="2581" spans="1:17" ht="15" customHeight="1" x14ac:dyDescent="0.2">
      <c r="A2581" s="3">
        <v>45873</v>
      </c>
      <c r="B2581" s="4">
        <v>31.9</v>
      </c>
      <c r="C2581" s="4">
        <v>-1.5</v>
      </c>
      <c r="D2581" s="4">
        <v>2.9</v>
      </c>
      <c r="E2581" s="4">
        <v>9.4</v>
      </c>
      <c r="F2581" s="4">
        <v>21.9116</v>
      </c>
      <c r="G2581" s="4">
        <v>8.0869</v>
      </c>
      <c r="H2581" s="4">
        <v>8.9135000000000009</v>
      </c>
      <c r="I2581" s="4">
        <v>9.8505000000000003</v>
      </c>
      <c r="J2581" s="4">
        <v>52.588999999999999</v>
      </c>
      <c r="K2581" s="4">
        <v>136.67189999999999</v>
      </c>
      <c r="L2581" s="4">
        <v>143.95310000000001</v>
      </c>
      <c r="M2581" s="4">
        <v>133.67189999999999</v>
      </c>
      <c r="N2581" s="4">
        <v>2.8708999999999998</v>
      </c>
      <c r="O2581" s="4">
        <v>2.0341</v>
      </c>
      <c r="P2581" s="4">
        <v>2.14</v>
      </c>
      <c r="Q2581" s="4">
        <v>2.2564000000000002</v>
      </c>
    </row>
    <row r="2582" spans="1:17" ht="15" customHeight="1" x14ac:dyDescent="0.2">
      <c r="A2582" s="3">
        <v>45874</v>
      </c>
      <c r="B2582" s="4">
        <v>31.4</v>
      </c>
      <c r="C2582" s="4">
        <v>-1.4</v>
      </c>
      <c r="D2582" s="4">
        <v>2.9</v>
      </c>
      <c r="E2582" s="4">
        <v>9.1999999999999993</v>
      </c>
      <c r="F2582" s="4">
        <v>21.912199999999999</v>
      </c>
      <c r="G2582" s="4">
        <v>8.0864999999999991</v>
      </c>
      <c r="H2582" s="4">
        <v>8.9124999999999996</v>
      </c>
      <c r="I2582" s="4">
        <v>9.8492999999999995</v>
      </c>
      <c r="J2582" s="4">
        <v>52.473999999999997</v>
      </c>
      <c r="K2582" s="4">
        <v>136.4375</v>
      </c>
      <c r="L2582" s="4">
        <v>143.70310000000001</v>
      </c>
      <c r="M2582" s="4">
        <v>133.45310000000001</v>
      </c>
      <c r="N2582" s="4">
        <v>2.8805000000000001</v>
      </c>
      <c r="O2582" s="4">
        <v>2.0558999999999998</v>
      </c>
      <c r="P2582" s="4">
        <v>2.1600999999999999</v>
      </c>
      <c r="Q2582" s="4">
        <v>2.2732000000000001</v>
      </c>
    </row>
    <row r="2583" spans="1:17" ht="15" customHeight="1" x14ac:dyDescent="0.2">
      <c r="A2583" s="3">
        <v>45875</v>
      </c>
      <c r="B2583" s="4">
        <v>32.5</v>
      </c>
      <c r="C2583" s="4">
        <v>-1.4</v>
      </c>
      <c r="D2583" s="4">
        <v>2.9</v>
      </c>
      <c r="E2583" s="4">
        <v>9.3000000000000007</v>
      </c>
      <c r="F2583" s="4">
        <v>21.905999999999999</v>
      </c>
      <c r="G2583" s="4">
        <v>8.0852000000000004</v>
      </c>
      <c r="H2583" s="4">
        <v>8.9099000000000004</v>
      </c>
      <c r="I2583" s="4">
        <v>9.8450000000000006</v>
      </c>
      <c r="J2583" s="4">
        <v>51.994</v>
      </c>
      <c r="K2583" s="4">
        <v>136.125</v>
      </c>
      <c r="L2583" s="4">
        <v>143.34379999999999</v>
      </c>
      <c r="M2583" s="4">
        <v>133.04689999999999</v>
      </c>
      <c r="N2583" s="4">
        <v>2.9215</v>
      </c>
      <c r="O2583" s="4">
        <v>2.0848</v>
      </c>
      <c r="P2583" s="4">
        <v>2.1886000000000001</v>
      </c>
      <c r="Q2583" s="4">
        <v>2.3041</v>
      </c>
    </row>
    <row r="2584" spans="1:17" ht="15" customHeight="1" x14ac:dyDescent="0.2">
      <c r="A2584" s="3">
        <v>45876</v>
      </c>
      <c r="B2584" s="4">
        <v>32.5</v>
      </c>
      <c r="C2584" s="4">
        <v>-1.6</v>
      </c>
      <c r="D2584" s="4">
        <v>2.5</v>
      </c>
      <c r="E2584" s="4">
        <v>9</v>
      </c>
      <c r="F2584" s="4">
        <v>21.9236</v>
      </c>
      <c r="G2584" s="4">
        <v>8.1016999999999992</v>
      </c>
      <c r="H2584" s="4">
        <v>8.9291</v>
      </c>
      <c r="I2584" s="4">
        <v>9.8664000000000005</v>
      </c>
      <c r="J2584" s="4">
        <v>52.497999999999998</v>
      </c>
      <c r="K2584" s="4">
        <v>136.8125</v>
      </c>
      <c r="L2584" s="4">
        <v>144.14060000000001</v>
      </c>
      <c r="M2584" s="4">
        <v>133.84379999999999</v>
      </c>
      <c r="N2584" s="4">
        <v>2.8769999999999998</v>
      </c>
      <c r="O2584" s="4">
        <v>2.0253999999999999</v>
      </c>
      <c r="P2584" s="4">
        <v>2.129</v>
      </c>
      <c r="Q2584" s="4">
        <v>2.2458</v>
      </c>
    </row>
    <row r="2585" spans="1:17" ht="15" customHeight="1" x14ac:dyDescent="0.2">
      <c r="A2585" s="3">
        <v>45877</v>
      </c>
      <c r="B2585" s="4">
        <v>31.9</v>
      </c>
      <c r="C2585" s="4">
        <v>-1.8</v>
      </c>
      <c r="D2585" s="4">
        <v>2.4</v>
      </c>
      <c r="E2585" s="4">
        <v>8.4</v>
      </c>
      <c r="F2585" s="4">
        <v>21.9268</v>
      </c>
      <c r="G2585" s="4">
        <v>8.1046999999999993</v>
      </c>
      <c r="H2585" s="4">
        <v>8.9319000000000006</v>
      </c>
      <c r="I2585" s="4">
        <v>9.8703000000000003</v>
      </c>
      <c r="J2585" s="4">
        <v>52.524000000000001</v>
      </c>
      <c r="K2585" s="4">
        <v>136.84379999999999</v>
      </c>
      <c r="L2585" s="4">
        <v>144.15629999999999</v>
      </c>
      <c r="M2585" s="4">
        <v>133.92189999999999</v>
      </c>
      <c r="N2585" s="4">
        <v>2.8744000000000001</v>
      </c>
      <c r="O2585" s="4">
        <v>2.0234000000000001</v>
      </c>
      <c r="P2585" s="4">
        <v>2.1284999999999998</v>
      </c>
      <c r="Q2585" s="4">
        <v>2.2404000000000002</v>
      </c>
    </row>
    <row r="2586" spans="1:17" ht="15" customHeight="1" x14ac:dyDescent="0.2">
      <c r="A2586" s="3">
        <v>45880</v>
      </c>
      <c r="B2586" s="4">
        <v>33.1</v>
      </c>
      <c r="C2586" s="4">
        <v>-1.6</v>
      </c>
      <c r="D2586" s="4">
        <v>2.5</v>
      </c>
      <c r="E2586" s="4">
        <v>8.6</v>
      </c>
      <c r="F2586" s="4">
        <v>21.917400000000001</v>
      </c>
      <c r="G2586" s="4">
        <v>8.1013999999999999</v>
      </c>
      <c r="H2586" s="4">
        <v>8.9268999999999998</v>
      </c>
      <c r="I2586" s="4">
        <v>9.8630999999999993</v>
      </c>
      <c r="J2586" s="4">
        <v>51.869</v>
      </c>
      <c r="K2586" s="4">
        <v>136.375</v>
      </c>
      <c r="L2586" s="4">
        <v>143.625</v>
      </c>
      <c r="M2586" s="4">
        <v>133.34379999999999</v>
      </c>
      <c r="N2586" s="4">
        <v>2.9304999999999999</v>
      </c>
      <c r="O2586" s="4">
        <v>2.0661999999999998</v>
      </c>
      <c r="P2586" s="4">
        <v>2.1701999999999999</v>
      </c>
      <c r="Q2586" s="4">
        <v>2.2839999999999998</v>
      </c>
    </row>
    <row r="2587" spans="1:17" ht="15" customHeight="1" x14ac:dyDescent="0.2">
      <c r="A2587" s="3">
        <v>45881</v>
      </c>
      <c r="B2587" s="4">
        <v>32.1</v>
      </c>
      <c r="C2587" s="4">
        <v>-1.9</v>
      </c>
      <c r="D2587" s="4">
        <v>2.2000000000000002</v>
      </c>
      <c r="E2587" s="4">
        <v>8.1</v>
      </c>
      <c r="F2587" s="4">
        <v>21.930399999999999</v>
      </c>
      <c r="G2587" s="4">
        <v>8.1109000000000009</v>
      </c>
      <c r="H2587" s="4">
        <v>8.9383999999999997</v>
      </c>
      <c r="I2587" s="4">
        <v>9.8768999999999991</v>
      </c>
      <c r="J2587" s="4">
        <v>52.421999999999997</v>
      </c>
      <c r="K2587" s="4">
        <v>136.92189999999999</v>
      </c>
      <c r="L2587" s="4">
        <v>144.25</v>
      </c>
      <c r="M2587" s="4">
        <v>134</v>
      </c>
      <c r="N2587" s="4">
        <v>2.8824000000000001</v>
      </c>
      <c r="O2587" s="4">
        <v>2.0179999999999998</v>
      </c>
      <c r="P2587" s="4">
        <v>2.1225999999999998</v>
      </c>
      <c r="Q2587" s="4">
        <v>2.2355</v>
      </c>
    </row>
    <row r="2588" spans="1:17" ht="15" customHeight="1" x14ac:dyDescent="0.2">
      <c r="A2588" s="3">
        <v>45882</v>
      </c>
      <c r="B2588" s="4">
        <v>31.2</v>
      </c>
      <c r="C2588" s="4">
        <v>-2</v>
      </c>
      <c r="D2588" s="4">
        <v>1.7</v>
      </c>
      <c r="E2588" s="4">
        <v>7.5</v>
      </c>
      <c r="F2588" s="4">
        <v>21.933499999999999</v>
      </c>
      <c r="G2588" s="4">
        <v>8.1120999999999999</v>
      </c>
      <c r="H2588" s="4">
        <v>8.9398999999999997</v>
      </c>
      <c r="I2588" s="4">
        <v>9.8783999999999992</v>
      </c>
      <c r="J2588" s="4">
        <v>52.441000000000003</v>
      </c>
      <c r="K2588" s="4">
        <v>136.8125</v>
      </c>
      <c r="L2588" s="4">
        <v>144.17189999999999</v>
      </c>
      <c r="M2588" s="4">
        <v>133.9375</v>
      </c>
      <c r="N2588" s="4">
        <v>2.8805000000000001</v>
      </c>
      <c r="O2588" s="4">
        <v>2.0285000000000002</v>
      </c>
      <c r="P2588" s="4">
        <v>2.1293000000000002</v>
      </c>
      <c r="Q2588" s="4">
        <v>2.2406000000000001</v>
      </c>
    </row>
    <row r="2589" spans="1:17" ht="15" customHeight="1" x14ac:dyDescent="0.2">
      <c r="A2589" s="3">
        <v>45883</v>
      </c>
      <c r="B2589" s="4">
        <v>31.4</v>
      </c>
      <c r="C2589" s="4">
        <v>-2.2000000000000002</v>
      </c>
      <c r="D2589" s="4">
        <v>1.7</v>
      </c>
      <c r="E2589" s="4">
        <v>7.5</v>
      </c>
      <c r="F2589" s="4">
        <v>21.944800000000001</v>
      </c>
      <c r="G2589" s="4">
        <v>8.1226000000000003</v>
      </c>
      <c r="H2589" s="4">
        <v>8.9510000000000005</v>
      </c>
      <c r="I2589" s="4">
        <v>9.8902000000000001</v>
      </c>
      <c r="J2589" s="4">
        <v>52.603999999999999</v>
      </c>
      <c r="K2589" s="4">
        <v>137.03129999999999</v>
      </c>
      <c r="L2589" s="4">
        <v>144.40629999999999</v>
      </c>
      <c r="M2589" s="4">
        <v>134.17189999999999</v>
      </c>
      <c r="N2589" s="4">
        <v>2.8654000000000002</v>
      </c>
      <c r="O2589" s="4">
        <v>2.0112999999999999</v>
      </c>
      <c r="P2589" s="4">
        <v>2.1133999999999999</v>
      </c>
      <c r="Q2589" s="4">
        <v>2.2244999999999999</v>
      </c>
    </row>
    <row r="2590" spans="1:17" ht="15" customHeight="1" x14ac:dyDescent="0.2">
      <c r="A2590" s="3">
        <v>45884</v>
      </c>
      <c r="B2590" s="4">
        <v>32.6</v>
      </c>
      <c r="C2590" s="4">
        <v>-2.2000000000000002</v>
      </c>
      <c r="D2590" s="4">
        <v>1.6</v>
      </c>
      <c r="E2590" s="4">
        <v>7.3</v>
      </c>
      <c r="F2590" s="4">
        <v>21.9527</v>
      </c>
      <c r="G2590" s="4">
        <v>8.1315000000000008</v>
      </c>
      <c r="H2590" s="4">
        <v>8.9618000000000002</v>
      </c>
      <c r="I2590" s="4">
        <v>9.9027999999999992</v>
      </c>
      <c r="J2590" s="4">
        <v>52.887999999999998</v>
      </c>
      <c r="K2590" s="4">
        <v>137.53129999999999</v>
      </c>
      <c r="L2590" s="4">
        <v>144.98439999999999</v>
      </c>
      <c r="M2590" s="4">
        <v>134.76560000000001</v>
      </c>
      <c r="N2590" s="4">
        <v>2.8408000000000002</v>
      </c>
      <c r="O2590" s="4">
        <v>1.9676</v>
      </c>
      <c r="P2590" s="4">
        <v>2.0697999999999999</v>
      </c>
      <c r="Q2590" s="4">
        <v>2.1810999999999998</v>
      </c>
    </row>
    <row r="2591" spans="1:17" ht="15" customHeight="1" x14ac:dyDescent="0.2">
      <c r="A2591" s="3">
        <v>45887</v>
      </c>
      <c r="B2591" s="4">
        <v>32.799999999999997</v>
      </c>
      <c r="C2591" s="4">
        <v>-2.2999999999999998</v>
      </c>
      <c r="D2591" s="4">
        <v>1.7</v>
      </c>
      <c r="E2591" s="4">
        <v>7.3</v>
      </c>
      <c r="F2591" s="4">
        <v>21.942900000000002</v>
      </c>
      <c r="G2591" s="4">
        <v>8.1249000000000002</v>
      </c>
      <c r="H2591" s="4">
        <v>8.9520999999999997</v>
      </c>
      <c r="I2591" s="4">
        <v>9.8909000000000002</v>
      </c>
      <c r="J2591" s="4">
        <v>52.210999999999999</v>
      </c>
      <c r="K2591" s="4">
        <v>136.79689999999999</v>
      </c>
      <c r="L2591" s="4">
        <v>144.125</v>
      </c>
      <c r="M2591" s="4">
        <v>133.90629999999999</v>
      </c>
      <c r="N2591" s="4">
        <v>2.8984000000000001</v>
      </c>
      <c r="O2591" s="4">
        <v>2.0337999999999998</v>
      </c>
      <c r="P2591" s="4">
        <v>2.1364000000000001</v>
      </c>
      <c r="Q2591" s="4">
        <v>2.2450999999999999</v>
      </c>
    </row>
    <row r="2592" spans="1:17" ht="15" customHeight="1" x14ac:dyDescent="0.2">
      <c r="A2592" s="3">
        <v>45888</v>
      </c>
      <c r="B2592" s="4">
        <v>33.299999999999997</v>
      </c>
      <c r="C2592" s="4">
        <v>-2.2000000000000002</v>
      </c>
      <c r="D2592" s="4">
        <v>1.8</v>
      </c>
      <c r="E2592" s="4">
        <v>7.4</v>
      </c>
      <c r="F2592" s="4">
        <v>21.935199999999998</v>
      </c>
      <c r="G2592" s="4">
        <v>8.1207999999999991</v>
      </c>
      <c r="H2592" s="4">
        <v>8.9459999999999997</v>
      </c>
      <c r="I2592" s="4">
        <v>9.8827999999999996</v>
      </c>
      <c r="J2592" s="4">
        <v>51.652000000000001</v>
      </c>
      <c r="K2592" s="4">
        <v>136.26560000000001</v>
      </c>
      <c r="L2592" s="4">
        <v>143.51560000000001</v>
      </c>
      <c r="M2592" s="4">
        <v>133.28129999999999</v>
      </c>
      <c r="N2592" s="4">
        <v>2.9464999999999999</v>
      </c>
      <c r="O2592" s="4">
        <v>2.0821000000000001</v>
      </c>
      <c r="P2592" s="4">
        <v>2.1840999999999999</v>
      </c>
      <c r="Q2592" s="4">
        <v>2.2921</v>
      </c>
    </row>
    <row r="2593" spans="1:17" ht="15" customHeight="1" x14ac:dyDescent="0.2">
      <c r="A2593" s="3">
        <v>45889</v>
      </c>
      <c r="B2593" s="4">
        <v>33.200000000000003</v>
      </c>
      <c r="C2593" s="4">
        <v>-2.1</v>
      </c>
      <c r="D2593" s="4">
        <v>1.8</v>
      </c>
      <c r="E2593" s="4">
        <v>7.4</v>
      </c>
      <c r="F2593" s="4">
        <v>21.937999999999999</v>
      </c>
      <c r="G2593" s="4">
        <v>8.1234000000000002</v>
      </c>
      <c r="H2593" s="4">
        <v>8.9484999999999992</v>
      </c>
      <c r="I2593" s="4">
        <v>9.8854000000000006</v>
      </c>
      <c r="J2593" s="4">
        <v>51.652000000000001</v>
      </c>
      <c r="K2593" s="4">
        <v>136.26560000000001</v>
      </c>
      <c r="L2593" s="4">
        <v>143.51560000000001</v>
      </c>
      <c r="M2593" s="4">
        <v>133.28129999999999</v>
      </c>
      <c r="N2593" s="4">
        <v>2.9460999999999999</v>
      </c>
      <c r="O2593" s="4">
        <v>2.0829</v>
      </c>
      <c r="P2593" s="4">
        <v>2.1846999999999999</v>
      </c>
      <c r="Q2593" s="4">
        <v>2.2926000000000002</v>
      </c>
    </row>
    <row r="2594" spans="1:17" ht="15" customHeight="1" x14ac:dyDescent="0.2">
      <c r="A2594" s="3">
        <v>45890</v>
      </c>
      <c r="B2594" s="4">
        <v>33.700000000000003</v>
      </c>
      <c r="C2594" s="4">
        <v>-2.2000000000000002</v>
      </c>
      <c r="D2594" s="4">
        <v>1.7</v>
      </c>
      <c r="E2594" s="4">
        <v>7.2</v>
      </c>
      <c r="F2594" s="4">
        <v>21.942</v>
      </c>
      <c r="G2594" s="4">
        <v>8.1297999999999995</v>
      </c>
      <c r="H2594" s="4">
        <v>8.9544999999999995</v>
      </c>
      <c r="I2594" s="4">
        <v>9.8910999999999998</v>
      </c>
      <c r="J2594" s="4">
        <v>51.429000000000002</v>
      </c>
      <c r="K2594" s="4">
        <v>136.15629999999999</v>
      </c>
      <c r="L2594" s="4">
        <v>143.39060000000001</v>
      </c>
      <c r="M2594" s="4">
        <v>133.15629999999999</v>
      </c>
      <c r="N2594" s="4">
        <v>2.9643999999999999</v>
      </c>
      <c r="O2594" s="4">
        <v>2.0950000000000002</v>
      </c>
      <c r="P2594" s="4">
        <v>2.1964000000000001</v>
      </c>
      <c r="Q2594" s="4">
        <v>2.3031999999999999</v>
      </c>
    </row>
    <row r="2595" spans="1:17" ht="15" customHeight="1" x14ac:dyDescent="0.2">
      <c r="A2595" s="3">
        <v>45891</v>
      </c>
      <c r="B2595" s="4">
        <v>35</v>
      </c>
      <c r="C2595" s="4">
        <v>-2.2000000000000002</v>
      </c>
      <c r="D2595" s="4">
        <v>1.3</v>
      </c>
      <c r="E2595" s="4">
        <v>6.6</v>
      </c>
      <c r="F2595" s="4">
        <v>21.950700000000001</v>
      </c>
      <c r="G2595" s="4">
        <v>8.1377000000000006</v>
      </c>
      <c r="H2595" s="4">
        <v>8.9649000000000001</v>
      </c>
      <c r="I2595" s="4">
        <v>9.9038000000000004</v>
      </c>
      <c r="J2595" s="4">
        <v>51.747</v>
      </c>
      <c r="K2595" s="4">
        <v>136.57810000000001</v>
      </c>
      <c r="L2595" s="4">
        <v>143.9375</v>
      </c>
      <c r="M2595" s="4">
        <v>133.75</v>
      </c>
      <c r="N2595" s="4">
        <v>2.9363999999999999</v>
      </c>
      <c r="O2595" s="4">
        <v>2.0579999999999998</v>
      </c>
      <c r="P2595" s="4">
        <v>2.1549</v>
      </c>
      <c r="Q2595" s="4">
        <v>2.2593999999999999</v>
      </c>
    </row>
    <row r="2596" spans="1:17" ht="15" customHeight="1" x14ac:dyDescent="0.2">
      <c r="A2596" s="3">
        <v>45894</v>
      </c>
      <c r="B2596" s="4">
        <v>35.799999999999997</v>
      </c>
      <c r="C2596" s="4">
        <v>-2.1</v>
      </c>
      <c r="D2596" s="4">
        <v>1.7</v>
      </c>
      <c r="E2596" s="4">
        <v>7</v>
      </c>
      <c r="F2596" s="4">
        <v>21.956900000000001</v>
      </c>
      <c r="G2596" s="4">
        <v>8.1445000000000007</v>
      </c>
      <c r="H2596" s="4">
        <v>8.9725000000000001</v>
      </c>
      <c r="I2596" s="4">
        <v>9.9120000000000008</v>
      </c>
      <c r="J2596" s="4">
        <v>51.933</v>
      </c>
      <c r="K2596" s="4">
        <v>136.90629999999999</v>
      </c>
      <c r="L2596" s="4">
        <v>144.28129999999999</v>
      </c>
      <c r="M2596" s="4">
        <v>134.07810000000001</v>
      </c>
      <c r="N2596" s="4">
        <v>2.92</v>
      </c>
      <c r="O2596" s="4">
        <v>2.0293999999999999</v>
      </c>
      <c r="P2596" s="4">
        <v>2.1291000000000002</v>
      </c>
      <c r="Q2596" s="4">
        <v>2.2355</v>
      </c>
    </row>
    <row r="2597" spans="1:17" ht="15" customHeight="1" x14ac:dyDescent="0.2">
      <c r="A2597" s="3">
        <v>45895</v>
      </c>
      <c r="B2597" s="4">
        <v>35.4</v>
      </c>
      <c r="C2597" s="4">
        <v>-2.2000000000000002</v>
      </c>
      <c r="D2597" s="4">
        <v>1.4</v>
      </c>
      <c r="E2597" s="4">
        <v>6.9</v>
      </c>
      <c r="F2597" s="4">
        <v>21.954699999999999</v>
      </c>
      <c r="G2597" s="4">
        <v>8.1440999999999999</v>
      </c>
      <c r="H2597" s="4">
        <v>8.9711999999999996</v>
      </c>
      <c r="I2597" s="4">
        <v>9.9095999999999993</v>
      </c>
      <c r="J2597" s="4">
        <v>51.668999999999997</v>
      </c>
      <c r="K2597" s="4">
        <v>136.67189999999999</v>
      </c>
      <c r="L2597" s="4">
        <v>144.01560000000001</v>
      </c>
      <c r="M2597" s="4">
        <v>133.78129999999999</v>
      </c>
      <c r="N2597" s="4">
        <v>2.9424999999999999</v>
      </c>
      <c r="O2597" s="4">
        <v>2.0510999999999999</v>
      </c>
      <c r="P2597" s="4">
        <v>2.1501999999999999</v>
      </c>
      <c r="Q2597" s="4">
        <v>2.2578999999999998</v>
      </c>
    </row>
    <row r="2598" spans="1:17" ht="15" customHeight="1" x14ac:dyDescent="0.2">
      <c r="A2598" s="3">
        <v>45896</v>
      </c>
      <c r="B2598" s="4">
        <v>35.5</v>
      </c>
      <c r="C2598" s="4">
        <v>-2</v>
      </c>
      <c r="D2598" s="4">
        <v>1.5</v>
      </c>
      <c r="E2598" s="4">
        <v>6.8</v>
      </c>
      <c r="F2598" s="4">
        <v>21.972899999999999</v>
      </c>
      <c r="G2598" s="4">
        <v>8.1559000000000008</v>
      </c>
      <c r="H2598" s="4">
        <v>8.9863</v>
      </c>
      <c r="I2598" s="4">
        <v>9.9280000000000008</v>
      </c>
      <c r="J2598" s="4">
        <v>52.494999999999997</v>
      </c>
      <c r="K2598" s="4">
        <v>137.40629999999999</v>
      </c>
      <c r="L2598" s="4">
        <v>144.89060000000001</v>
      </c>
      <c r="M2598" s="4">
        <v>134.71879999999999</v>
      </c>
      <c r="N2598" s="4">
        <v>2.8708</v>
      </c>
      <c r="O2598" s="4">
        <v>1.9864999999999999</v>
      </c>
      <c r="P2598" s="4">
        <v>2.0838999999999999</v>
      </c>
      <c r="Q2598" s="4">
        <v>2.1890000000000001</v>
      </c>
    </row>
    <row r="2599" spans="1:17" ht="15" customHeight="1" x14ac:dyDescent="0.2">
      <c r="A2599" s="3">
        <v>45897</v>
      </c>
      <c r="B2599" s="4">
        <v>35.200000000000003</v>
      </c>
      <c r="C2599" s="4">
        <v>-2</v>
      </c>
      <c r="D2599" s="4">
        <v>1.5</v>
      </c>
      <c r="E2599" s="4">
        <v>7</v>
      </c>
      <c r="F2599" s="4">
        <v>21.973400000000002</v>
      </c>
      <c r="G2599" s="4">
        <v>8.1569000000000003</v>
      </c>
      <c r="H2599" s="4">
        <v>8.9854000000000003</v>
      </c>
      <c r="I2599" s="4">
        <v>9.9247999999999994</v>
      </c>
      <c r="J2599" s="4">
        <v>52.081000000000003</v>
      </c>
      <c r="K2599" s="4">
        <v>136.85939999999999</v>
      </c>
      <c r="L2599" s="4">
        <v>144.28129999999999</v>
      </c>
      <c r="M2599" s="4">
        <v>134.0625</v>
      </c>
      <c r="N2599" s="4">
        <v>2.9053</v>
      </c>
      <c r="O2599" s="4">
        <v>2.0375000000000001</v>
      </c>
      <c r="P2599" s="4">
        <v>2.1324999999999998</v>
      </c>
      <c r="Q2599" s="4">
        <v>2.2387999999999999</v>
      </c>
    </row>
    <row r="2600" spans="1:17" ht="15" customHeight="1" x14ac:dyDescent="0.2">
      <c r="A2600" s="3">
        <v>45898</v>
      </c>
      <c r="B2600" s="4">
        <v>35.799999999999997</v>
      </c>
      <c r="C2600" s="4">
        <v>-1.9</v>
      </c>
      <c r="D2600" s="4">
        <v>1.4</v>
      </c>
      <c r="E2600" s="4">
        <v>7.1</v>
      </c>
      <c r="F2600" s="4">
        <v>21.975100000000001</v>
      </c>
      <c r="G2600" s="4">
        <v>8.1605000000000008</v>
      </c>
      <c r="H2600" s="4">
        <v>8.9893000000000001</v>
      </c>
      <c r="I2600" s="4">
        <v>9.9286999999999992</v>
      </c>
      <c r="J2600" s="4">
        <v>52.024999999999999</v>
      </c>
      <c r="K2600" s="4">
        <v>136.9375</v>
      </c>
      <c r="L2600" s="4">
        <v>144.375</v>
      </c>
      <c r="M2600" s="4">
        <v>134.14060000000001</v>
      </c>
      <c r="N2600" s="4">
        <v>2.9098999999999999</v>
      </c>
      <c r="O2600" s="4">
        <v>2.0312999999999999</v>
      </c>
      <c r="P2600" s="4">
        <v>2.1259999999999999</v>
      </c>
      <c r="Q2600" s="4">
        <v>2.2334999999999998</v>
      </c>
    </row>
    <row r="2601" spans="1:17" ht="15" customHeight="1" x14ac:dyDescent="0.2">
      <c r="A2601" s="3">
        <v>45901</v>
      </c>
      <c r="B2601" s="4">
        <v>34.299999999999997</v>
      </c>
      <c r="C2601" s="4">
        <v>-1.9</v>
      </c>
      <c r="D2601" s="4">
        <v>1.4</v>
      </c>
      <c r="E2601" s="4">
        <v>6.7</v>
      </c>
      <c r="F2601" s="4">
        <v>21.9785</v>
      </c>
      <c r="G2601" s="4">
        <v>8.1597000000000008</v>
      </c>
      <c r="H2601" s="4">
        <v>8.9878999999999998</v>
      </c>
      <c r="I2601" s="4">
        <v>9.9273000000000007</v>
      </c>
      <c r="J2601" s="4">
        <v>52.061</v>
      </c>
      <c r="K2601" s="4">
        <v>136.67189999999999</v>
      </c>
      <c r="L2601" s="4">
        <v>144.09379999999999</v>
      </c>
      <c r="M2601" s="4">
        <v>133.90629999999999</v>
      </c>
      <c r="N2601" s="4">
        <v>2.9064000000000001</v>
      </c>
      <c r="O2601" s="4">
        <v>2.0556999999999999</v>
      </c>
      <c r="P2601" s="4">
        <v>2.1482999999999999</v>
      </c>
      <c r="Q2601" s="4">
        <v>2.2513000000000001</v>
      </c>
    </row>
    <row r="2602" spans="1:17" ht="15" customHeight="1" x14ac:dyDescent="0.2">
      <c r="A2602" s="3">
        <v>45902</v>
      </c>
      <c r="B2602" s="4">
        <v>33.6</v>
      </c>
      <c r="C2602" s="4">
        <v>-2</v>
      </c>
      <c r="D2602" s="4">
        <v>1.2</v>
      </c>
      <c r="E2602" s="4">
        <v>5.9</v>
      </c>
      <c r="F2602" s="4">
        <v>21.9771</v>
      </c>
      <c r="G2602" s="4">
        <v>8.1571999999999996</v>
      </c>
      <c r="H2602" s="4">
        <v>8.9839000000000002</v>
      </c>
      <c r="I2602" s="4">
        <v>9.9236000000000004</v>
      </c>
      <c r="J2602" s="4">
        <v>51.837000000000003</v>
      </c>
      <c r="K2602" s="4">
        <v>136.26560000000001</v>
      </c>
      <c r="L2602" s="4">
        <v>143.64060000000001</v>
      </c>
      <c r="M2602" s="4">
        <v>133.53129999999999</v>
      </c>
      <c r="N2602" s="4">
        <v>2.9253</v>
      </c>
      <c r="O2602" s="4">
        <v>2.0928</v>
      </c>
      <c r="P2602" s="4">
        <v>2.1838000000000002</v>
      </c>
      <c r="Q2602" s="4">
        <v>2.2795999999999998</v>
      </c>
    </row>
    <row r="2603" spans="1:17" ht="15" customHeight="1" x14ac:dyDescent="0.2">
      <c r="A2603" s="3">
        <v>45903</v>
      </c>
      <c r="B2603" s="4">
        <v>34.200000000000003</v>
      </c>
      <c r="C2603" s="4">
        <v>-1.9</v>
      </c>
      <c r="D2603" s="4">
        <v>1.8</v>
      </c>
      <c r="E2603" s="4">
        <v>6.9</v>
      </c>
      <c r="F2603" s="4">
        <v>21.9617</v>
      </c>
      <c r="G2603" s="4">
        <v>8.1501000000000001</v>
      </c>
      <c r="H2603" s="4">
        <v>8.9726999999999997</v>
      </c>
      <c r="I2603" s="4">
        <v>9.9079999999999995</v>
      </c>
      <c r="J2603" s="4">
        <v>50.881999999999998</v>
      </c>
      <c r="K2603" s="4">
        <v>135.5</v>
      </c>
      <c r="L2603" s="4">
        <v>142.6875</v>
      </c>
      <c r="M2603" s="4">
        <v>132.46879999999999</v>
      </c>
      <c r="N2603" s="4">
        <v>3.0083000000000002</v>
      </c>
      <c r="O2603" s="4">
        <v>2.1623000000000001</v>
      </c>
      <c r="P2603" s="4">
        <v>2.2583000000000002</v>
      </c>
      <c r="Q2603" s="4">
        <v>2.3593999999999999</v>
      </c>
    </row>
    <row r="2604" spans="1:17" ht="15" customHeight="1" x14ac:dyDescent="0.2">
      <c r="A2604" s="3">
        <v>45904</v>
      </c>
      <c r="B2604" s="4">
        <v>34.1</v>
      </c>
      <c r="C2604" s="4">
        <v>-1.7</v>
      </c>
      <c r="D2604" s="4">
        <v>2</v>
      </c>
      <c r="E2604" s="4">
        <v>7.1</v>
      </c>
      <c r="F2604" s="4">
        <v>21.9785</v>
      </c>
      <c r="G2604" s="4">
        <v>8.1632999999999996</v>
      </c>
      <c r="H2604" s="4">
        <v>8.9875000000000007</v>
      </c>
      <c r="I2604" s="4">
        <v>9.9244000000000003</v>
      </c>
      <c r="J2604" s="4">
        <v>51.332000000000001</v>
      </c>
      <c r="K2604" s="4">
        <v>135.92189999999999</v>
      </c>
      <c r="L2604" s="4">
        <v>143.17189999999999</v>
      </c>
      <c r="M2604" s="4">
        <v>132.96879999999999</v>
      </c>
      <c r="N2604" s="4">
        <v>2.9678</v>
      </c>
      <c r="O2604" s="4">
        <v>2.1265999999999998</v>
      </c>
      <c r="P2604" s="4">
        <v>2.2227000000000001</v>
      </c>
      <c r="Q2604" s="4">
        <v>2.3231999999999999</v>
      </c>
    </row>
    <row r="2605" spans="1:17" ht="15" customHeight="1" x14ac:dyDescent="0.2">
      <c r="A2605" s="3">
        <v>45905</v>
      </c>
      <c r="B2605" s="4">
        <v>35.200000000000003</v>
      </c>
      <c r="C2605" s="4">
        <v>-1.6</v>
      </c>
      <c r="D2605" s="4">
        <v>2.5</v>
      </c>
      <c r="E2605" s="4">
        <v>8.3000000000000007</v>
      </c>
      <c r="F2605" s="4">
        <v>21.972999999999999</v>
      </c>
      <c r="G2605" s="4">
        <v>8.1624999999999996</v>
      </c>
      <c r="H2605" s="4">
        <v>8.9848999999999997</v>
      </c>
      <c r="I2605" s="4">
        <v>9.9189000000000007</v>
      </c>
      <c r="J2605" s="4">
        <v>50.9</v>
      </c>
      <c r="K2605" s="4">
        <v>135.65629999999999</v>
      </c>
      <c r="L2605" s="4">
        <v>142.8125</v>
      </c>
      <c r="M2605" s="4">
        <v>132.5</v>
      </c>
      <c r="N2605" s="4">
        <v>3.0053999999999998</v>
      </c>
      <c r="O2605" s="4">
        <v>2.1511999999999998</v>
      </c>
      <c r="P2605" s="4">
        <v>2.2511999999999999</v>
      </c>
      <c r="Q2605" s="4">
        <v>2.3588</v>
      </c>
    </row>
    <row r="2606" spans="1:17" ht="15" customHeight="1" x14ac:dyDescent="0.2">
      <c r="A2606" s="3">
        <v>45908</v>
      </c>
      <c r="B2606" s="4">
        <v>36.6</v>
      </c>
      <c r="C2606" s="4">
        <v>-1.6</v>
      </c>
      <c r="D2606" s="4">
        <v>2.7</v>
      </c>
      <c r="E2606" s="4">
        <v>8.6999999999999993</v>
      </c>
      <c r="F2606" s="4">
        <v>21.974599999999999</v>
      </c>
      <c r="G2606" s="4">
        <v>8.1678999999999995</v>
      </c>
      <c r="H2606" s="4">
        <v>8.9903999999999993</v>
      </c>
      <c r="I2606" s="4">
        <v>9.9245000000000001</v>
      </c>
      <c r="J2606" s="4">
        <v>50.838999999999999</v>
      </c>
      <c r="K2606" s="4">
        <v>135.875</v>
      </c>
      <c r="L2606" s="4">
        <v>143.01560000000001</v>
      </c>
      <c r="M2606" s="4">
        <v>132.67189999999999</v>
      </c>
      <c r="N2606" s="4">
        <v>3.0104000000000002</v>
      </c>
      <c r="O2606" s="4">
        <v>2.1322999999999999</v>
      </c>
      <c r="P2606" s="4">
        <v>2.2361</v>
      </c>
      <c r="Q2606" s="4">
        <v>2.3462999999999998</v>
      </c>
    </row>
    <row r="2607" spans="1:17" ht="15" customHeight="1" x14ac:dyDescent="0.2">
      <c r="A2607" s="3">
        <v>45909</v>
      </c>
      <c r="B2607" s="4">
        <v>37.200000000000003</v>
      </c>
      <c r="C2607" s="4">
        <v>-1.7</v>
      </c>
      <c r="D2607" s="4">
        <v>2.7</v>
      </c>
      <c r="E2607" s="4">
        <v>8.6</v>
      </c>
      <c r="F2607" s="4">
        <v>21.9605</v>
      </c>
      <c r="G2607" s="4">
        <v>8.1611999999999991</v>
      </c>
      <c r="H2607" s="4">
        <v>8.9804999999999993</v>
      </c>
      <c r="I2607" s="4">
        <v>9.9116999999999997</v>
      </c>
      <c r="J2607" s="4">
        <v>49.963999999999999</v>
      </c>
      <c r="K2607" s="4">
        <v>135.14060000000001</v>
      </c>
      <c r="L2607" s="4">
        <v>142.15629999999999</v>
      </c>
      <c r="M2607" s="4">
        <v>131.78129999999999</v>
      </c>
      <c r="N2607" s="4">
        <v>3.0878000000000001</v>
      </c>
      <c r="O2607" s="4">
        <v>2.1991000000000001</v>
      </c>
      <c r="P2607" s="4">
        <v>2.3035000000000001</v>
      </c>
      <c r="Q2607" s="4">
        <v>2.4137</v>
      </c>
    </row>
    <row r="2608" spans="1:17" ht="15" customHeight="1" x14ac:dyDescent="0.2">
      <c r="A2608" s="3">
        <v>45910</v>
      </c>
      <c r="B2608" s="4">
        <v>35.700000000000003</v>
      </c>
      <c r="C2608" s="4">
        <v>-1.7</v>
      </c>
      <c r="D2608" s="4">
        <v>2.9</v>
      </c>
      <c r="E2608" s="4">
        <v>8.5</v>
      </c>
      <c r="F2608" s="4">
        <v>21.982800000000001</v>
      </c>
      <c r="G2608" s="4">
        <v>8.1732999999999993</v>
      </c>
      <c r="H2608" s="4">
        <v>8.9954000000000001</v>
      </c>
      <c r="I2608" s="4">
        <v>9.9301999999999992</v>
      </c>
      <c r="J2608" s="4">
        <v>50.984000000000002</v>
      </c>
      <c r="K2608" s="4">
        <v>135.89060000000001</v>
      </c>
      <c r="L2608" s="4">
        <v>143</v>
      </c>
      <c r="M2608" s="4">
        <v>132.70310000000001</v>
      </c>
      <c r="N2608" s="4">
        <v>2.9967999999999999</v>
      </c>
      <c r="O2608" s="4">
        <v>2.1324000000000001</v>
      </c>
      <c r="P2608" s="4">
        <v>2.2385999999999999</v>
      </c>
      <c r="Q2608" s="4">
        <v>2.3448000000000002</v>
      </c>
    </row>
    <row r="2609" spans="1:17" ht="15" customHeight="1" x14ac:dyDescent="0.2">
      <c r="A2609" s="3">
        <v>45911</v>
      </c>
      <c r="B2609" s="4">
        <v>38.200000000000003</v>
      </c>
      <c r="C2609" s="4">
        <v>-1.5</v>
      </c>
      <c r="D2609" s="4">
        <v>3.4</v>
      </c>
      <c r="E2609" s="4">
        <v>9.4</v>
      </c>
      <c r="F2609" s="4">
        <v>21.970600000000001</v>
      </c>
      <c r="G2609" s="4">
        <v>8.1728000000000005</v>
      </c>
      <c r="H2609" s="4">
        <v>8.9913000000000007</v>
      </c>
      <c r="I2609" s="4">
        <v>9.9221000000000004</v>
      </c>
      <c r="J2609" s="4">
        <v>49.918999999999997</v>
      </c>
      <c r="K2609" s="4">
        <v>135.23439999999999</v>
      </c>
      <c r="L2609" s="4">
        <v>142.1875</v>
      </c>
      <c r="M2609" s="4">
        <v>131.78129999999999</v>
      </c>
      <c r="N2609" s="4">
        <v>3.0903</v>
      </c>
      <c r="O2609" s="4">
        <v>2.1936</v>
      </c>
      <c r="P2609" s="4">
        <v>2.3037000000000001</v>
      </c>
      <c r="Q2609" s="4">
        <v>2.4154</v>
      </c>
    </row>
    <row r="2610" spans="1:17" ht="15" customHeight="1" x14ac:dyDescent="0.2">
      <c r="A2610" s="3">
        <v>45912</v>
      </c>
      <c r="B2610" s="4">
        <v>36</v>
      </c>
      <c r="C2610" s="4">
        <v>-1.6</v>
      </c>
      <c r="D2610" s="4">
        <v>3.4</v>
      </c>
      <c r="E2610" s="4">
        <v>9</v>
      </c>
      <c r="F2610" s="4">
        <v>21.959199999999999</v>
      </c>
      <c r="G2610" s="4">
        <v>8.1609999999999996</v>
      </c>
      <c r="H2610" s="4">
        <v>8.9750999999999994</v>
      </c>
      <c r="I2610" s="4">
        <v>9.9029000000000007</v>
      </c>
      <c r="J2610" s="4">
        <v>49.195999999999998</v>
      </c>
      <c r="K2610" s="4">
        <v>134.10939999999999</v>
      </c>
      <c r="L2610" s="4">
        <v>140.90629999999999</v>
      </c>
      <c r="M2610" s="4">
        <v>130.53129999999999</v>
      </c>
      <c r="N2610" s="4">
        <v>3.1553</v>
      </c>
      <c r="O2610" s="4">
        <v>2.2961999999999998</v>
      </c>
      <c r="P2610" s="4">
        <v>2.4047000000000001</v>
      </c>
      <c r="Q2610" s="4">
        <v>2.5106000000000002</v>
      </c>
    </row>
    <row r="2611" spans="1:17" ht="15" customHeight="1" x14ac:dyDescent="0.2">
      <c r="A2611" s="3">
        <v>45915</v>
      </c>
      <c r="B2611" s="4">
        <v>35.4</v>
      </c>
      <c r="C2611" s="4">
        <v>-1.4</v>
      </c>
      <c r="D2611" s="4">
        <v>3.3</v>
      </c>
      <c r="E2611" s="4">
        <v>9</v>
      </c>
      <c r="F2611" s="4">
        <v>21.965299999999999</v>
      </c>
      <c r="G2611" s="4">
        <v>8.1639999999999997</v>
      </c>
      <c r="H2611" s="4">
        <v>8.9787999999999997</v>
      </c>
      <c r="I2611" s="4">
        <v>9.9069000000000003</v>
      </c>
      <c r="J2611" s="4">
        <v>49.368000000000002</v>
      </c>
      <c r="K2611" s="4">
        <v>134.14060000000001</v>
      </c>
      <c r="L2611" s="4">
        <v>140.98439999999999</v>
      </c>
      <c r="M2611" s="4">
        <v>130.60939999999999</v>
      </c>
      <c r="N2611" s="4">
        <v>3.1393</v>
      </c>
      <c r="O2611" s="4">
        <v>2.2940999999999998</v>
      </c>
      <c r="P2611" s="4">
        <v>2.3992</v>
      </c>
      <c r="Q2611" s="4">
        <v>2.5051000000000001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61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" sqref="G1"/>
    </sheetView>
  </sheetViews>
  <sheetFormatPr baseColWidth="10" defaultColWidth="8.6640625" defaultRowHeight="15" x14ac:dyDescent="0.2"/>
  <cols>
    <col min="1" max="1" width="12" customWidth="1"/>
    <col min="2" max="5" width="20" customWidth="1"/>
  </cols>
  <sheetData>
    <row r="1" spans="1:7" ht="39" customHeight="1" x14ac:dyDescent="0.2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G1" s="2"/>
    </row>
    <row r="2" spans="1:7" ht="15" customHeight="1" x14ac:dyDescent="0.2">
      <c r="A2" s="3">
        <v>42297</v>
      </c>
      <c r="B2" s="4">
        <v>29.18</v>
      </c>
      <c r="C2" s="4">
        <v>76.28</v>
      </c>
      <c r="D2" s="4">
        <v>23.7</v>
      </c>
      <c r="E2" s="4">
        <v>53.54</v>
      </c>
    </row>
    <row r="3" spans="1:7" ht="15" customHeight="1" x14ac:dyDescent="0.2">
      <c r="A3" s="3">
        <v>42298</v>
      </c>
      <c r="B3" s="4">
        <v>28.81</v>
      </c>
      <c r="C3" s="4">
        <v>75.459999999999994</v>
      </c>
      <c r="D3" s="4">
        <v>23.58</v>
      </c>
      <c r="E3" s="4">
        <v>52.97</v>
      </c>
    </row>
    <row r="4" spans="1:7" ht="15" customHeight="1" x14ac:dyDescent="0.2">
      <c r="A4" s="3">
        <v>42299</v>
      </c>
      <c r="B4" s="4">
        <v>29.45</v>
      </c>
      <c r="C4" s="4">
        <v>76.42</v>
      </c>
      <c r="D4" s="4">
        <v>24.43</v>
      </c>
      <c r="E4" s="4">
        <v>54.58</v>
      </c>
    </row>
    <row r="5" spans="1:7" ht="15" customHeight="1" x14ac:dyDescent="0.2">
      <c r="A5" s="3">
        <v>42300</v>
      </c>
      <c r="B5" s="4">
        <v>29.77</v>
      </c>
      <c r="C5" s="4">
        <v>77.069999999999993</v>
      </c>
      <c r="D5" s="4">
        <v>24.555</v>
      </c>
      <c r="E5" s="4">
        <v>54.61</v>
      </c>
    </row>
    <row r="6" spans="1:7" ht="15" customHeight="1" x14ac:dyDescent="0.2">
      <c r="A6" s="3">
        <v>42303</v>
      </c>
      <c r="B6" s="4">
        <v>29.29</v>
      </c>
      <c r="C6" s="4">
        <v>78.180000000000007</v>
      </c>
      <c r="D6" s="4">
        <v>24.254999999999999</v>
      </c>
      <c r="E6" s="4">
        <v>52.95</v>
      </c>
    </row>
    <row r="7" spans="1:7" ht="15" customHeight="1" x14ac:dyDescent="0.2">
      <c r="A7" s="3">
        <v>42304</v>
      </c>
      <c r="B7" s="4">
        <v>28.78</v>
      </c>
      <c r="C7" s="4">
        <v>77.52</v>
      </c>
      <c r="D7" s="4">
        <v>23.965</v>
      </c>
      <c r="E7" s="4">
        <v>51.69</v>
      </c>
    </row>
    <row r="8" spans="1:7" ht="15" customHeight="1" x14ac:dyDescent="0.2">
      <c r="A8" s="3">
        <v>42305</v>
      </c>
      <c r="B8" s="4">
        <v>29.53</v>
      </c>
      <c r="C8" s="4">
        <v>78.87</v>
      </c>
      <c r="D8" s="4">
        <v>24.28</v>
      </c>
      <c r="E8" s="4">
        <v>53.34</v>
      </c>
    </row>
    <row r="9" spans="1:7" ht="15" customHeight="1" x14ac:dyDescent="0.2">
      <c r="A9" s="3">
        <v>42306</v>
      </c>
      <c r="B9" s="4">
        <v>29.37</v>
      </c>
      <c r="C9" s="4">
        <v>78.510000000000005</v>
      </c>
      <c r="D9" s="4">
        <v>23.695</v>
      </c>
      <c r="E9" s="4">
        <v>53.62</v>
      </c>
    </row>
    <row r="10" spans="1:7" ht="15" customHeight="1" x14ac:dyDescent="0.2">
      <c r="A10" s="3">
        <v>42307</v>
      </c>
      <c r="B10" s="4">
        <v>29.44</v>
      </c>
      <c r="C10" s="4">
        <v>77.58</v>
      </c>
      <c r="D10" s="4">
        <v>24.145</v>
      </c>
      <c r="E10" s="4">
        <v>53.35</v>
      </c>
    </row>
    <row r="11" spans="1:7" ht="15" customHeight="1" x14ac:dyDescent="0.2">
      <c r="A11" s="3">
        <v>42310</v>
      </c>
      <c r="B11" s="4">
        <v>30.06</v>
      </c>
      <c r="C11" s="4">
        <v>75.22</v>
      </c>
      <c r="D11" s="4">
        <v>24.445</v>
      </c>
      <c r="E11" s="4">
        <v>54.94</v>
      </c>
    </row>
    <row r="12" spans="1:7" ht="15" customHeight="1" x14ac:dyDescent="0.2">
      <c r="A12" s="3">
        <v>42311</v>
      </c>
      <c r="B12" s="4">
        <v>31.08</v>
      </c>
      <c r="C12" s="4">
        <v>77.900000000000006</v>
      </c>
      <c r="D12" s="4">
        <v>24.41</v>
      </c>
      <c r="E12" s="4">
        <v>56.73</v>
      </c>
    </row>
    <row r="13" spans="1:7" ht="15" customHeight="1" x14ac:dyDescent="0.2">
      <c r="A13" s="3">
        <v>42312</v>
      </c>
      <c r="B13" s="4">
        <v>30.3</v>
      </c>
      <c r="C13" s="4">
        <v>78.349999999999994</v>
      </c>
      <c r="D13" s="4">
        <v>24.495000000000001</v>
      </c>
      <c r="E13" s="4">
        <v>56.34</v>
      </c>
    </row>
    <row r="14" spans="1:7" ht="15" customHeight="1" x14ac:dyDescent="0.2">
      <c r="A14" s="3">
        <v>42313</v>
      </c>
      <c r="B14" s="4">
        <v>29.51</v>
      </c>
      <c r="C14" s="4">
        <v>79.260000000000005</v>
      </c>
      <c r="D14" s="4">
        <v>23.954999999999998</v>
      </c>
      <c r="E14" s="4">
        <v>56.28</v>
      </c>
    </row>
    <row r="15" spans="1:7" ht="15" customHeight="1" x14ac:dyDescent="0.2">
      <c r="A15" s="3">
        <v>42314</v>
      </c>
      <c r="B15" s="4">
        <v>29.01</v>
      </c>
      <c r="C15" s="4">
        <v>78.75</v>
      </c>
      <c r="D15" s="4">
        <v>23.925000000000001</v>
      </c>
      <c r="E15" s="4">
        <v>55.77</v>
      </c>
    </row>
    <row r="16" spans="1:7" ht="15" customHeight="1" x14ac:dyDescent="0.2">
      <c r="A16" s="3">
        <v>42317</v>
      </c>
      <c r="B16" s="4">
        <v>29</v>
      </c>
      <c r="C16" s="4">
        <v>78.040000000000006</v>
      </c>
      <c r="D16" s="4">
        <v>23.907499999999999</v>
      </c>
      <c r="E16" s="4">
        <v>54.64</v>
      </c>
    </row>
    <row r="17" spans="1:5" ht="15" customHeight="1" x14ac:dyDescent="0.2">
      <c r="A17" s="3">
        <v>42318</v>
      </c>
      <c r="B17" s="4">
        <v>30.06</v>
      </c>
      <c r="C17" s="4">
        <v>79.48</v>
      </c>
      <c r="D17" s="4">
        <v>23.58</v>
      </c>
      <c r="E17" s="4">
        <v>54.65</v>
      </c>
    </row>
    <row r="18" spans="1:5" ht="15" customHeight="1" x14ac:dyDescent="0.2">
      <c r="A18" s="3">
        <v>42319</v>
      </c>
      <c r="B18" s="4">
        <v>30.61</v>
      </c>
      <c r="C18" s="4">
        <v>79.180000000000007</v>
      </c>
      <c r="D18" s="4">
        <v>23.55</v>
      </c>
      <c r="E18" s="4">
        <v>53.44</v>
      </c>
    </row>
    <row r="19" spans="1:5" ht="15" customHeight="1" x14ac:dyDescent="0.2">
      <c r="A19" s="3">
        <v>42320</v>
      </c>
      <c r="B19" s="4">
        <v>30.16</v>
      </c>
      <c r="C19" s="4">
        <v>78.31</v>
      </c>
      <c r="D19" s="4">
        <v>23.184999999999999</v>
      </c>
      <c r="E19" s="4">
        <v>51.97</v>
      </c>
    </row>
    <row r="20" spans="1:5" ht="15" customHeight="1" x14ac:dyDescent="0.2">
      <c r="A20" s="3">
        <v>42321</v>
      </c>
      <c r="B20" s="4">
        <v>29.98</v>
      </c>
      <c r="C20" s="4">
        <v>78.11</v>
      </c>
      <c r="D20" s="4">
        <v>22.82</v>
      </c>
      <c r="E20" s="4">
        <v>51.83</v>
      </c>
    </row>
    <row r="21" spans="1:5" ht="15" customHeight="1" x14ac:dyDescent="0.2">
      <c r="A21" s="3">
        <v>42324</v>
      </c>
      <c r="B21" s="4">
        <v>30.59</v>
      </c>
      <c r="C21" s="4">
        <v>78.900000000000006</v>
      </c>
      <c r="D21" s="4">
        <v>22.975000000000001</v>
      </c>
      <c r="E21" s="4">
        <v>54.37</v>
      </c>
    </row>
    <row r="22" spans="1:5" ht="15" customHeight="1" x14ac:dyDescent="0.2">
      <c r="A22" s="3">
        <v>42325</v>
      </c>
      <c r="B22" s="4">
        <v>30.1</v>
      </c>
      <c r="C22" s="4">
        <v>78.83</v>
      </c>
      <c r="D22" s="4">
        <v>23.04</v>
      </c>
      <c r="E22" s="4">
        <v>53.9</v>
      </c>
    </row>
    <row r="23" spans="1:5" ht="15" customHeight="1" x14ac:dyDescent="0.2">
      <c r="A23" s="3">
        <v>42326</v>
      </c>
      <c r="B23" s="4">
        <v>30.78</v>
      </c>
      <c r="C23" s="4">
        <v>80.459999999999994</v>
      </c>
      <c r="D23" s="4">
        <v>23.49</v>
      </c>
      <c r="E23" s="4">
        <v>54.48</v>
      </c>
    </row>
    <row r="24" spans="1:5" ht="15" customHeight="1" x14ac:dyDescent="0.2">
      <c r="A24" s="3">
        <v>42327</v>
      </c>
      <c r="B24" s="4">
        <v>30.56</v>
      </c>
      <c r="C24" s="4">
        <v>80.150000000000006</v>
      </c>
      <c r="D24" s="4">
        <v>23.59</v>
      </c>
      <c r="E24" s="4">
        <v>53.56</v>
      </c>
    </row>
    <row r="25" spans="1:5" ht="15" customHeight="1" x14ac:dyDescent="0.2">
      <c r="A25" s="3">
        <v>42328</v>
      </c>
      <c r="B25" s="4">
        <v>30.77</v>
      </c>
      <c r="C25" s="4">
        <v>80.19</v>
      </c>
      <c r="D25" s="4">
        <v>23.69</v>
      </c>
      <c r="E25" s="4">
        <v>52.93</v>
      </c>
    </row>
    <row r="26" spans="1:5" ht="15" customHeight="1" x14ac:dyDescent="0.2">
      <c r="A26" s="3">
        <v>42331</v>
      </c>
      <c r="B26" s="4">
        <v>30.71</v>
      </c>
      <c r="C26" s="4">
        <v>80.11</v>
      </c>
      <c r="D26" s="4">
        <v>23.3</v>
      </c>
      <c r="E26" s="4">
        <v>53.28</v>
      </c>
    </row>
    <row r="27" spans="1:5" ht="15" customHeight="1" x14ac:dyDescent="0.2">
      <c r="A27" s="3">
        <v>42332</v>
      </c>
      <c r="B27" s="4">
        <v>30.95</v>
      </c>
      <c r="C27" s="4">
        <v>79.790000000000006</v>
      </c>
      <c r="D27" s="4">
        <v>23.614999999999998</v>
      </c>
      <c r="E27" s="4">
        <v>55.32</v>
      </c>
    </row>
    <row r="28" spans="1:5" ht="15" customHeight="1" x14ac:dyDescent="0.2">
      <c r="A28" s="3">
        <v>42333</v>
      </c>
      <c r="B28" s="4">
        <v>31.12</v>
      </c>
      <c r="C28" s="4">
        <v>79.56</v>
      </c>
      <c r="D28" s="4">
        <v>23.574999999999999</v>
      </c>
      <c r="E28" s="4">
        <v>54.38</v>
      </c>
    </row>
    <row r="29" spans="1:5" ht="15" customHeight="1" x14ac:dyDescent="0.2">
      <c r="A29" s="3">
        <v>42334</v>
      </c>
      <c r="B29" s="4">
        <v>31.12</v>
      </c>
      <c r="C29" s="4">
        <v>79.56</v>
      </c>
      <c r="D29" s="4">
        <v>23.574999999999999</v>
      </c>
      <c r="E29" s="4">
        <v>54.38</v>
      </c>
    </row>
    <row r="30" spans="1:5" ht="15" customHeight="1" x14ac:dyDescent="0.2">
      <c r="A30" s="3">
        <v>42335</v>
      </c>
      <c r="B30" s="4">
        <v>31.08</v>
      </c>
      <c r="C30" s="4">
        <v>79.84</v>
      </c>
      <c r="D30" s="4">
        <v>23.844999999999999</v>
      </c>
      <c r="E30" s="4">
        <v>53.48</v>
      </c>
    </row>
    <row r="31" spans="1:5" ht="15" customHeight="1" x14ac:dyDescent="0.2">
      <c r="A31" s="3">
        <v>42338</v>
      </c>
      <c r="B31" s="4">
        <v>31.14</v>
      </c>
      <c r="C31" s="4">
        <v>79.010000000000005</v>
      </c>
      <c r="D31" s="4">
        <v>24.14</v>
      </c>
      <c r="E31" s="4">
        <v>54.05</v>
      </c>
    </row>
    <row r="32" spans="1:5" ht="15" customHeight="1" x14ac:dyDescent="0.2">
      <c r="A32" s="3">
        <v>42339</v>
      </c>
      <c r="B32" s="4">
        <v>31.08</v>
      </c>
      <c r="C32" s="4">
        <v>79.91</v>
      </c>
      <c r="D32" s="4">
        <v>24.245000000000001</v>
      </c>
      <c r="E32" s="4">
        <v>54.61</v>
      </c>
    </row>
    <row r="33" spans="1:5" ht="15" customHeight="1" x14ac:dyDescent="0.2">
      <c r="A33" s="3">
        <v>42340</v>
      </c>
      <c r="B33" s="4">
        <v>30.18</v>
      </c>
      <c r="C33" s="4">
        <v>79.040000000000006</v>
      </c>
      <c r="D33" s="4">
        <v>23.33</v>
      </c>
      <c r="E33" s="4">
        <v>52.55</v>
      </c>
    </row>
    <row r="34" spans="1:5" ht="15" customHeight="1" x14ac:dyDescent="0.2">
      <c r="A34" s="3">
        <v>42341</v>
      </c>
      <c r="B34" s="4">
        <v>30.12</v>
      </c>
      <c r="C34" s="4">
        <v>78.290000000000006</v>
      </c>
      <c r="D34" s="4">
        <v>23.215</v>
      </c>
      <c r="E34" s="4">
        <v>51.61</v>
      </c>
    </row>
    <row r="35" spans="1:5" ht="15" customHeight="1" x14ac:dyDescent="0.2">
      <c r="A35" s="3">
        <v>42342</v>
      </c>
      <c r="B35" s="4">
        <v>30.73</v>
      </c>
      <c r="C35" s="4">
        <v>80.400000000000006</v>
      </c>
      <c r="D35" s="4">
        <v>23.684999999999999</v>
      </c>
      <c r="E35" s="4">
        <v>51.19</v>
      </c>
    </row>
    <row r="36" spans="1:5" ht="15" customHeight="1" x14ac:dyDescent="0.2">
      <c r="A36" s="3">
        <v>42345</v>
      </c>
      <c r="B36" s="4">
        <v>30.7</v>
      </c>
      <c r="C36" s="4">
        <v>79.55</v>
      </c>
      <c r="D36" s="4">
        <v>23.34</v>
      </c>
      <c r="E36" s="4">
        <v>48.99</v>
      </c>
    </row>
    <row r="37" spans="1:5" ht="15" customHeight="1" x14ac:dyDescent="0.2">
      <c r="A37" s="3">
        <v>42346</v>
      </c>
      <c r="B37" s="4">
        <v>29.43</v>
      </c>
      <c r="C37" s="4">
        <v>79.069999999999993</v>
      </c>
      <c r="D37" s="4">
        <v>23.105</v>
      </c>
      <c r="E37" s="4">
        <v>48.3</v>
      </c>
    </row>
    <row r="38" spans="1:5" ht="15" customHeight="1" x14ac:dyDescent="0.2">
      <c r="A38" s="3">
        <v>42347</v>
      </c>
      <c r="B38" s="4">
        <v>28.45</v>
      </c>
      <c r="C38" s="4">
        <v>77.88</v>
      </c>
      <c r="D38" s="4">
        <v>22.754999999999999</v>
      </c>
      <c r="E38" s="4">
        <v>48.47</v>
      </c>
    </row>
    <row r="39" spans="1:5" ht="15" customHeight="1" x14ac:dyDescent="0.2">
      <c r="A39" s="3">
        <v>42348</v>
      </c>
      <c r="B39" s="4">
        <v>28.39</v>
      </c>
      <c r="C39" s="4">
        <v>78.12</v>
      </c>
      <c r="D39" s="4">
        <v>22.675000000000001</v>
      </c>
      <c r="E39" s="4">
        <v>49.22</v>
      </c>
    </row>
    <row r="40" spans="1:5" ht="15" customHeight="1" x14ac:dyDescent="0.2">
      <c r="A40" s="3">
        <v>42349</v>
      </c>
      <c r="B40" s="4">
        <v>27.37</v>
      </c>
      <c r="C40" s="4">
        <v>76.11</v>
      </c>
      <c r="D40" s="4">
        <v>22.32</v>
      </c>
      <c r="E40" s="4">
        <v>48.13</v>
      </c>
    </row>
    <row r="41" spans="1:5" ht="15" customHeight="1" x14ac:dyDescent="0.2">
      <c r="A41" s="3">
        <v>42352</v>
      </c>
      <c r="B41" s="4">
        <v>26.45</v>
      </c>
      <c r="C41" s="4">
        <v>76.87</v>
      </c>
      <c r="D41" s="4">
        <v>22.305</v>
      </c>
      <c r="E41" s="4">
        <v>49.53</v>
      </c>
    </row>
    <row r="42" spans="1:5" ht="15" customHeight="1" x14ac:dyDescent="0.2">
      <c r="A42" s="3">
        <v>42353</v>
      </c>
      <c r="B42" s="4">
        <v>26.52</v>
      </c>
      <c r="C42" s="4">
        <v>78.62</v>
      </c>
      <c r="D42" s="4">
        <v>23.035</v>
      </c>
      <c r="E42" s="4">
        <v>50.56</v>
      </c>
    </row>
    <row r="43" spans="1:5" ht="15" customHeight="1" x14ac:dyDescent="0.2">
      <c r="A43" s="3">
        <v>42354</v>
      </c>
      <c r="B43" s="4">
        <v>27.18</v>
      </c>
      <c r="C43" s="4">
        <v>79.86</v>
      </c>
      <c r="D43" s="4">
        <v>23.555</v>
      </c>
      <c r="E43" s="4">
        <v>49.35</v>
      </c>
    </row>
    <row r="44" spans="1:5" ht="15" customHeight="1" x14ac:dyDescent="0.2">
      <c r="A44" s="3">
        <v>42355</v>
      </c>
      <c r="B44" s="4">
        <v>26.48</v>
      </c>
      <c r="C44" s="4">
        <v>78.69</v>
      </c>
      <c r="D44" s="4">
        <v>23.22</v>
      </c>
      <c r="E44" s="4">
        <v>47.28</v>
      </c>
    </row>
    <row r="45" spans="1:5" ht="15" customHeight="1" x14ac:dyDescent="0.2">
      <c r="A45" s="3">
        <v>42356</v>
      </c>
      <c r="B45" s="4">
        <v>26.22</v>
      </c>
      <c r="C45" s="4">
        <v>76.319999999999993</v>
      </c>
      <c r="D45" s="4">
        <v>23.045000000000002</v>
      </c>
      <c r="E45" s="4">
        <v>45.93</v>
      </c>
    </row>
    <row r="46" spans="1:5" ht="15" customHeight="1" x14ac:dyDescent="0.2">
      <c r="A46" s="3">
        <v>42359</v>
      </c>
      <c r="B46" s="4">
        <v>26.28</v>
      </c>
      <c r="C46" s="4">
        <v>77.17</v>
      </c>
      <c r="D46" s="4">
        <v>23.425000000000001</v>
      </c>
      <c r="E46" s="4">
        <v>45.1</v>
      </c>
    </row>
    <row r="47" spans="1:5" ht="15" customHeight="1" x14ac:dyDescent="0.2">
      <c r="A47" s="3">
        <v>42360</v>
      </c>
      <c r="B47" s="4">
        <v>26.87</v>
      </c>
      <c r="C47" s="4">
        <v>77.38</v>
      </c>
      <c r="D47" s="4">
        <v>23.585000000000001</v>
      </c>
      <c r="E47" s="4">
        <v>46.28</v>
      </c>
    </row>
    <row r="48" spans="1:5" ht="15" customHeight="1" x14ac:dyDescent="0.2">
      <c r="A48" s="3">
        <v>42361</v>
      </c>
      <c r="B48" s="4">
        <v>27.135000000000002</v>
      </c>
      <c r="C48" s="4">
        <v>78.56</v>
      </c>
      <c r="D48" s="4">
        <v>23.655000000000001</v>
      </c>
      <c r="E48" s="4">
        <v>49.03</v>
      </c>
    </row>
    <row r="49" spans="1:5" ht="15" customHeight="1" x14ac:dyDescent="0.2">
      <c r="A49" s="3">
        <v>42362</v>
      </c>
      <c r="B49" s="4">
        <v>27.09</v>
      </c>
      <c r="C49" s="4">
        <v>78.260000000000005</v>
      </c>
      <c r="D49" s="4">
        <v>23.63</v>
      </c>
      <c r="E49" s="4">
        <v>48.59</v>
      </c>
    </row>
    <row r="50" spans="1:5" ht="15" customHeight="1" x14ac:dyDescent="0.2">
      <c r="A50" s="3">
        <v>42363</v>
      </c>
      <c r="B50" s="4">
        <v>27.09</v>
      </c>
      <c r="C50" s="4">
        <v>78.260000000000005</v>
      </c>
      <c r="D50" s="4">
        <v>23.63</v>
      </c>
      <c r="E50" s="4">
        <v>48.59</v>
      </c>
    </row>
    <row r="51" spans="1:5" ht="15" customHeight="1" x14ac:dyDescent="0.2">
      <c r="A51" s="3">
        <v>42366</v>
      </c>
      <c r="B51" s="4">
        <v>26.84</v>
      </c>
      <c r="C51" s="4">
        <v>78.53</v>
      </c>
      <c r="D51" s="4">
        <v>23.765000000000001</v>
      </c>
      <c r="E51" s="4">
        <v>47.19</v>
      </c>
    </row>
    <row r="52" spans="1:5" ht="15" customHeight="1" x14ac:dyDescent="0.2">
      <c r="A52" s="3">
        <v>42367</v>
      </c>
      <c r="B52" s="4">
        <v>26.9</v>
      </c>
      <c r="C52" s="4">
        <v>79.209999999999994</v>
      </c>
      <c r="D52" s="4">
        <v>24.06</v>
      </c>
      <c r="E52" s="4">
        <v>47.77</v>
      </c>
    </row>
    <row r="53" spans="1:5" ht="15" customHeight="1" x14ac:dyDescent="0.2">
      <c r="A53" s="3">
        <v>42368</v>
      </c>
      <c r="B53" s="4">
        <v>26.56</v>
      </c>
      <c r="C53" s="4">
        <v>78.349999999999994</v>
      </c>
      <c r="D53" s="4">
        <v>23.87</v>
      </c>
      <c r="E53" s="4">
        <v>46.6</v>
      </c>
    </row>
    <row r="54" spans="1:5" ht="15" customHeight="1" x14ac:dyDescent="0.2">
      <c r="A54" s="3">
        <v>42369</v>
      </c>
      <c r="B54" s="4">
        <v>26.68</v>
      </c>
      <c r="C54" s="4">
        <v>77.55</v>
      </c>
      <c r="D54" s="4">
        <v>23.27</v>
      </c>
      <c r="E54" s="4">
        <v>46.69</v>
      </c>
    </row>
    <row r="55" spans="1:5" ht="15" customHeight="1" x14ac:dyDescent="0.2">
      <c r="A55" s="3">
        <v>42370</v>
      </c>
      <c r="B55" s="4">
        <v>26.68</v>
      </c>
      <c r="C55" s="4">
        <v>77.55</v>
      </c>
      <c r="D55" s="4">
        <v>23.27</v>
      </c>
      <c r="E55" s="4">
        <v>46.69</v>
      </c>
    </row>
    <row r="56" spans="1:5" ht="15" customHeight="1" x14ac:dyDescent="0.2">
      <c r="A56" s="3">
        <v>42373</v>
      </c>
      <c r="B56" s="4">
        <v>26.41</v>
      </c>
      <c r="C56" s="4">
        <v>75.7</v>
      </c>
      <c r="D56" s="4">
        <v>22.99</v>
      </c>
      <c r="E56" s="4">
        <v>46.88</v>
      </c>
    </row>
    <row r="57" spans="1:5" ht="15" customHeight="1" x14ac:dyDescent="0.2">
      <c r="A57" s="3">
        <v>42374</v>
      </c>
      <c r="B57" s="4">
        <v>26.47</v>
      </c>
      <c r="C57" s="4">
        <v>76.27</v>
      </c>
      <c r="D57" s="4">
        <v>22.82</v>
      </c>
      <c r="E57" s="4">
        <v>47.4</v>
      </c>
    </row>
    <row r="58" spans="1:5" ht="15" customHeight="1" x14ac:dyDescent="0.2">
      <c r="A58" s="3">
        <v>42375</v>
      </c>
      <c r="B58" s="4">
        <v>26.28</v>
      </c>
      <c r="C58" s="4">
        <v>75.27</v>
      </c>
      <c r="D58" s="4">
        <v>22.465</v>
      </c>
      <c r="E58" s="4">
        <v>45.35</v>
      </c>
    </row>
    <row r="59" spans="1:5" ht="15" customHeight="1" x14ac:dyDescent="0.2">
      <c r="A59" s="3">
        <v>42376</v>
      </c>
      <c r="B59" s="4">
        <v>25.48</v>
      </c>
      <c r="C59" s="4">
        <v>73.790000000000006</v>
      </c>
      <c r="D59" s="4">
        <v>21.33</v>
      </c>
      <c r="E59" s="4">
        <v>44.06</v>
      </c>
    </row>
    <row r="60" spans="1:5" ht="15" customHeight="1" x14ac:dyDescent="0.2">
      <c r="A60" s="3">
        <v>42377</v>
      </c>
      <c r="B60" s="4">
        <v>26.01</v>
      </c>
      <c r="C60" s="4">
        <v>72.88</v>
      </c>
      <c r="D60" s="4">
        <v>20.765000000000001</v>
      </c>
      <c r="E60" s="4">
        <v>43.29</v>
      </c>
    </row>
    <row r="61" spans="1:5" ht="15" customHeight="1" x14ac:dyDescent="0.2">
      <c r="A61" s="3">
        <v>42380</v>
      </c>
      <c r="B61" s="4">
        <v>25.83</v>
      </c>
      <c r="C61" s="4">
        <v>73.92</v>
      </c>
      <c r="D61" s="4">
        <v>20.75</v>
      </c>
      <c r="E61" s="4">
        <v>41.12</v>
      </c>
    </row>
    <row r="62" spans="1:5" ht="15" customHeight="1" x14ac:dyDescent="0.2">
      <c r="A62" s="3">
        <v>42381</v>
      </c>
      <c r="B62" s="4">
        <v>26.33</v>
      </c>
      <c r="C62" s="4">
        <v>74.760000000000005</v>
      </c>
      <c r="D62" s="4">
        <v>20.925000000000001</v>
      </c>
      <c r="E62" s="4">
        <v>40.25</v>
      </c>
    </row>
    <row r="63" spans="1:5" ht="15" customHeight="1" x14ac:dyDescent="0.2">
      <c r="A63" s="3">
        <v>42382</v>
      </c>
      <c r="B63" s="4">
        <v>25.54</v>
      </c>
      <c r="C63" s="4">
        <v>73.099999999999994</v>
      </c>
      <c r="D63" s="4">
        <v>20.655000000000001</v>
      </c>
      <c r="E63" s="4">
        <v>39</v>
      </c>
    </row>
    <row r="64" spans="1:5" ht="15" customHeight="1" x14ac:dyDescent="0.2">
      <c r="A64" s="3">
        <v>42383</v>
      </c>
      <c r="B64" s="4">
        <v>26.3</v>
      </c>
      <c r="C64" s="4">
        <v>73.8</v>
      </c>
      <c r="D64" s="4">
        <v>21.02</v>
      </c>
      <c r="E64" s="4">
        <v>41.25</v>
      </c>
    </row>
    <row r="65" spans="1:5" ht="15" customHeight="1" x14ac:dyDescent="0.2">
      <c r="A65" s="3">
        <v>42384</v>
      </c>
      <c r="B65" s="4">
        <v>25.89</v>
      </c>
      <c r="C65" s="4">
        <v>71.83</v>
      </c>
      <c r="D65" s="4">
        <v>20.260000000000002</v>
      </c>
      <c r="E65" s="4">
        <v>39.36</v>
      </c>
    </row>
    <row r="66" spans="1:5" ht="15" customHeight="1" x14ac:dyDescent="0.2">
      <c r="A66" s="3">
        <v>42387</v>
      </c>
      <c r="B66" s="4">
        <v>25.89</v>
      </c>
      <c r="C66" s="4">
        <v>71.83</v>
      </c>
      <c r="D66" s="4">
        <v>20.260000000000002</v>
      </c>
      <c r="E66" s="4">
        <v>39.36</v>
      </c>
    </row>
    <row r="67" spans="1:5" ht="15" customHeight="1" x14ac:dyDescent="0.2">
      <c r="A67" s="3">
        <v>42388</v>
      </c>
      <c r="B67" s="4">
        <v>25.79</v>
      </c>
      <c r="C67" s="4">
        <v>71.39</v>
      </c>
      <c r="D67" s="4">
        <v>20.85</v>
      </c>
      <c r="E67" s="4">
        <v>36.4</v>
      </c>
    </row>
    <row r="68" spans="1:5" ht="15" customHeight="1" x14ac:dyDescent="0.2">
      <c r="A68" s="3">
        <v>42389</v>
      </c>
      <c r="B68" s="4">
        <v>25.53</v>
      </c>
      <c r="C68" s="4">
        <v>70.680000000000007</v>
      </c>
      <c r="D68" s="4">
        <v>21.425000000000001</v>
      </c>
      <c r="E68" s="4">
        <v>34.75</v>
      </c>
    </row>
    <row r="69" spans="1:5" ht="15" customHeight="1" x14ac:dyDescent="0.2">
      <c r="A69" s="3">
        <v>42390</v>
      </c>
      <c r="B69" s="4">
        <v>25.89</v>
      </c>
      <c r="C69" s="4">
        <v>71.56</v>
      </c>
      <c r="D69" s="4">
        <v>21.805</v>
      </c>
      <c r="E69" s="4">
        <v>36.909999999999997</v>
      </c>
    </row>
    <row r="70" spans="1:5" ht="15" customHeight="1" x14ac:dyDescent="0.2">
      <c r="A70" s="3">
        <v>42391</v>
      </c>
      <c r="B70" s="4">
        <v>26.9</v>
      </c>
      <c r="C70" s="4">
        <v>72.7</v>
      </c>
      <c r="D70" s="4">
        <v>21.57</v>
      </c>
      <c r="E70" s="4">
        <v>37.67</v>
      </c>
    </row>
    <row r="71" spans="1:5" ht="15" customHeight="1" x14ac:dyDescent="0.2">
      <c r="A71" s="3">
        <v>42394</v>
      </c>
      <c r="B71" s="4">
        <v>26.25</v>
      </c>
      <c r="C71" s="4">
        <v>71.739999999999995</v>
      </c>
      <c r="D71" s="4">
        <v>21.6</v>
      </c>
      <c r="E71" s="4">
        <v>34.200000000000003</v>
      </c>
    </row>
    <row r="72" spans="1:5" ht="15" customHeight="1" x14ac:dyDescent="0.2">
      <c r="A72" s="3">
        <v>42395</v>
      </c>
      <c r="B72" s="4">
        <v>27.42</v>
      </c>
      <c r="C72" s="4">
        <v>71.88</v>
      </c>
      <c r="D72" s="4">
        <v>22.125</v>
      </c>
      <c r="E72" s="4">
        <v>35.35</v>
      </c>
    </row>
    <row r="73" spans="1:5" ht="15" customHeight="1" x14ac:dyDescent="0.2">
      <c r="A73" s="3">
        <v>42396</v>
      </c>
      <c r="B73" s="4">
        <v>27.1</v>
      </c>
      <c r="C73" s="4">
        <v>70.91</v>
      </c>
      <c r="D73" s="4">
        <v>21.664999999999999</v>
      </c>
      <c r="E73" s="4">
        <v>36.21</v>
      </c>
    </row>
    <row r="74" spans="1:5" ht="15" customHeight="1" x14ac:dyDescent="0.2">
      <c r="A74" s="3">
        <v>42397</v>
      </c>
      <c r="B74" s="4">
        <v>26.73</v>
      </c>
      <c r="C74" s="4">
        <v>69.33</v>
      </c>
      <c r="D74" s="4">
        <v>21.58</v>
      </c>
      <c r="E74" s="4">
        <v>38.020000000000003</v>
      </c>
    </row>
    <row r="75" spans="1:5" ht="15" customHeight="1" x14ac:dyDescent="0.2">
      <c r="A75" s="3">
        <v>42398</v>
      </c>
      <c r="B75" s="4">
        <v>27.59</v>
      </c>
      <c r="C75" s="4">
        <v>74.489999999999995</v>
      </c>
      <c r="D75" s="4">
        <v>22.405000000000001</v>
      </c>
      <c r="E75" s="4">
        <v>39.08</v>
      </c>
    </row>
    <row r="76" spans="1:5" ht="15" customHeight="1" x14ac:dyDescent="0.2">
      <c r="A76" s="3">
        <v>42401</v>
      </c>
      <c r="B76" s="4">
        <v>27.64</v>
      </c>
      <c r="C76" s="4">
        <v>74.38</v>
      </c>
      <c r="D76" s="4">
        <v>22.215</v>
      </c>
      <c r="E76" s="4">
        <v>38.6</v>
      </c>
    </row>
    <row r="77" spans="1:5" ht="15" customHeight="1" x14ac:dyDescent="0.2">
      <c r="A77" s="3">
        <v>42402</v>
      </c>
      <c r="B77" s="4">
        <v>26.4</v>
      </c>
      <c r="C77" s="4">
        <v>73.400000000000006</v>
      </c>
      <c r="D77" s="4">
        <v>21.59</v>
      </c>
      <c r="E77" s="4">
        <v>36.590000000000003</v>
      </c>
    </row>
    <row r="78" spans="1:5" ht="15" customHeight="1" x14ac:dyDescent="0.2">
      <c r="A78" s="3">
        <v>42403</v>
      </c>
      <c r="B78" s="4">
        <v>27.27</v>
      </c>
      <c r="C78" s="4">
        <v>74.38</v>
      </c>
      <c r="D78" s="4">
        <v>21.16</v>
      </c>
      <c r="E78" s="4">
        <v>38.630000000000003</v>
      </c>
    </row>
    <row r="79" spans="1:5" ht="15" customHeight="1" x14ac:dyDescent="0.2">
      <c r="A79" s="3">
        <v>42404</v>
      </c>
      <c r="B79" s="4">
        <v>27.7</v>
      </c>
      <c r="C79" s="4">
        <v>73.680000000000007</v>
      </c>
      <c r="D79" s="4">
        <v>21.37</v>
      </c>
      <c r="E79" s="4">
        <v>35.32</v>
      </c>
    </row>
    <row r="80" spans="1:5" ht="15" customHeight="1" x14ac:dyDescent="0.2">
      <c r="A80" s="3">
        <v>42405</v>
      </c>
      <c r="B80" s="4">
        <v>27.21</v>
      </c>
      <c r="C80" s="4">
        <v>71.540000000000006</v>
      </c>
      <c r="D80" s="4">
        <v>21.11</v>
      </c>
      <c r="E80" s="4">
        <v>32.9</v>
      </c>
    </row>
    <row r="81" spans="1:5" ht="15" customHeight="1" x14ac:dyDescent="0.2">
      <c r="A81" s="3">
        <v>42408</v>
      </c>
      <c r="B81" s="4">
        <v>26.02</v>
      </c>
      <c r="C81" s="4">
        <v>67.77</v>
      </c>
      <c r="D81" s="4">
        <v>20.61</v>
      </c>
      <c r="E81" s="4">
        <v>34.43</v>
      </c>
    </row>
    <row r="82" spans="1:5" ht="15" customHeight="1" x14ac:dyDescent="0.2">
      <c r="A82" s="3">
        <v>42409</v>
      </c>
      <c r="B82" s="4">
        <v>24.72</v>
      </c>
      <c r="C82" s="4">
        <v>68.33</v>
      </c>
      <c r="D82" s="4">
        <v>20.63</v>
      </c>
      <c r="E82" s="4">
        <v>33.58</v>
      </c>
    </row>
    <row r="83" spans="1:5" ht="15" customHeight="1" x14ac:dyDescent="0.2">
      <c r="A83" s="3">
        <v>42410</v>
      </c>
      <c r="B83" s="4">
        <v>24.745000000000001</v>
      </c>
      <c r="C83" s="4">
        <v>70.150000000000006</v>
      </c>
      <c r="D83" s="4">
        <v>20.135000000000002</v>
      </c>
      <c r="E83" s="4">
        <v>32.340000000000003</v>
      </c>
    </row>
    <row r="84" spans="1:5" ht="15" customHeight="1" x14ac:dyDescent="0.2">
      <c r="A84" s="3">
        <v>42411</v>
      </c>
      <c r="B84" s="4">
        <v>24.33</v>
      </c>
      <c r="C84" s="4">
        <v>68.47</v>
      </c>
      <c r="D84" s="4">
        <v>19.824999999999999</v>
      </c>
      <c r="E84" s="4">
        <v>31.88</v>
      </c>
    </row>
    <row r="85" spans="1:5" ht="15" customHeight="1" x14ac:dyDescent="0.2">
      <c r="A85" s="3">
        <v>42412</v>
      </c>
      <c r="B85" s="4">
        <v>25</v>
      </c>
      <c r="C85" s="4">
        <v>70.42</v>
      </c>
      <c r="D85" s="4">
        <v>20.204999999999998</v>
      </c>
      <c r="E85" s="4">
        <v>32.9</v>
      </c>
    </row>
    <row r="86" spans="1:5" ht="15" customHeight="1" x14ac:dyDescent="0.2">
      <c r="A86" s="3">
        <v>42415</v>
      </c>
      <c r="B86" s="4">
        <v>25</v>
      </c>
      <c r="C86" s="4">
        <v>70.42</v>
      </c>
      <c r="D86" s="4">
        <v>20.204999999999998</v>
      </c>
      <c r="E86" s="4">
        <v>32.9</v>
      </c>
    </row>
    <row r="87" spans="1:5" ht="15" customHeight="1" x14ac:dyDescent="0.2">
      <c r="A87" s="3">
        <v>42416</v>
      </c>
      <c r="B87" s="4">
        <v>25.56</v>
      </c>
      <c r="C87" s="4">
        <v>71.099999999999994</v>
      </c>
      <c r="D87" s="4">
        <v>20.815000000000001</v>
      </c>
      <c r="E87" s="4">
        <v>32.76</v>
      </c>
    </row>
    <row r="88" spans="1:5" ht="15" customHeight="1" x14ac:dyDescent="0.2">
      <c r="A88" s="3">
        <v>42417</v>
      </c>
      <c r="B88" s="4">
        <v>26.71</v>
      </c>
      <c r="C88" s="4">
        <v>72.03</v>
      </c>
      <c r="D88" s="4">
        <v>21.33</v>
      </c>
      <c r="E88" s="4">
        <v>33.909999999999997</v>
      </c>
    </row>
    <row r="89" spans="1:5" ht="15" customHeight="1" x14ac:dyDescent="0.2">
      <c r="A89" s="3">
        <v>42418</v>
      </c>
      <c r="B89" s="4">
        <v>25.62</v>
      </c>
      <c r="C89" s="4">
        <v>71.239999999999995</v>
      </c>
      <c r="D89" s="4">
        <v>20.987500000000001</v>
      </c>
      <c r="E89" s="4">
        <v>33.700000000000003</v>
      </c>
    </row>
    <row r="90" spans="1:5" ht="15" customHeight="1" x14ac:dyDescent="0.2">
      <c r="A90" s="3">
        <v>42419</v>
      </c>
      <c r="B90" s="4">
        <v>25.35</v>
      </c>
      <c r="C90" s="4">
        <v>71.53</v>
      </c>
      <c r="D90" s="4">
        <v>21.184999999999999</v>
      </c>
      <c r="E90" s="4">
        <v>32.869999999999997</v>
      </c>
    </row>
    <row r="91" spans="1:5" ht="15" customHeight="1" x14ac:dyDescent="0.2">
      <c r="A91" s="3">
        <v>42422</v>
      </c>
      <c r="B91" s="4">
        <v>26.19</v>
      </c>
      <c r="C91" s="4">
        <v>73.06</v>
      </c>
      <c r="D91" s="4">
        <v>21.535</v>
      </c>
      <c r="E91" s="4">
        <v>34.450000000000003</v>
      </c>
    </row>
    <row r="92" spans="1:5" ht="15" customHeight="1" x14ac:dyDescent="0.2">
      <c r="A92" s="3">
        <v>42423</v>
      </c>
      <c r="B92" s="4">
        <v>25.19</v>
      </c>
      <c r="C92" s="4">
        <v>72.150000000000006</v>
      </c>
      <c r="D92" s="4">
        <v>21.13</v>
      </c>
      <c r="E92" s="4">
        <v>32.92</v>
      </c>
    </row>
    <row r="93" spans="1:5" ht="15" customHeight="1" x14ac:dyDescent="0.2">
      <c r="A93" s="3">
        <v>42424</v>
      </c>
      <c r="B93" s="4">
        <v>25.2</v>
      </c>
      <c r="C93" s="4">
        <v>71.849999999999994</v>
      </c>
      <c r="D93" s="4">
        <v>21.84</v>
      </c>
      <c r="E93" s="4">
        <v>32.96</v>
      </c>
    </row>
    <row r="94" spans="1:5" ht="15" customHeight="1" x14ac:dyDescent="0.2">
      <c r="A94" s="3">
        <v>42425</v>
      </c>
      <c r="B94" s="4">
        <v>24.88</v>
      </c>
      <c r="C94" s="4">
        <v>73.27</v>
      </c>
      <c r="D94" s="4">
        <v>21.905000000000001</v>
      </c>
      <c r="E94" s="4">
        <v>33.06</v>
      </c>
    </row>
    <row r="95" spans="1:5" ht="15" customHeight="1" x14ac:dyDescent="0.2">
      <c r="A95" s="3">
        <v>42426</v>
      </c>
      <c r="B95" s="4">
        <v>25.08</v>
      </c>
      <c r="C95" s="4">
        <v>72.73</v>
      </c>
      <c r="D95" s="4">
        <v>22.44</v>
      </c>
      <c r="E95" s="4">
        <v>34.119999999999997</v>
      </c>
    </row>
    <row r="96" spans="1:5" ht="15" customHeight="1" x14ac:dyDescent="0.2">
      <c r="A96" s="3">
        <v>42429</v>
      </c>
      <c r="B96" s="4">
        <v>25</v>
      </c>
      <c r="C96" s="4">
        <v>72.39</v>
      </c>
      <c r="D96" s="4">
        <v>22.245000000000001</v>
      </c>
      <c r="E96" s="4">
        <v>33.83</v>
      </c>
    </row>
    <row r="97" spans="1:5" ht="15" customHeight="1" x14ac:dyDescent="0.2">
      <c r="A97" s="3">
        <v>42430</v>
      </c>
      <c r="B97" s="4">
        <v>26.43</v>
      </c>
      <c r="C97" s="4">
        <v>74.64</v>
      </c>
      <c r="D97" s="4">
        <v>22.61</v>
      </c>
      <c r="E97" s="4">
        <v>34.46</v>
      </c>
    </row>
    <row r="98" spans="1:5" ht="15" customHeight="1" x14ac:dyDescent="0.2">
      <c r="A98" s="3">
        <v>42431</v>
      </c>
      <c r="B98" s="4">
        <v>26.78</v>
      </c>
      <c r="C98" s="4">
        <v>74.3</v>
      </c>
      <c r="D98" s="4">
        <v>22.87</v>
      </c>
      <c r="E98" s="4">
        <v>36.49</v>
      </c>
    </row>
    <row r="99" spans="1:5" ht="15" customHeight="1" x14ac:dyDescent="0.2">
      <c r="A99" s="3">
        <v>42432</v>
      </c>
      <c r="B99" s="4">
        <v>27.63</v>
      </c>
      <c r="C99" s="4">
        <v>73.91</v>
      </c>
      <c r="D99" s="4">
        <v>23.06</v>
      </c>
      <c r="E99" s="4">
        <v>38.56</v>
      </c>
    </row>
    <row r="100" spans="1:5" ht="15" customHeight="1" x14ac:dyDescent="0.2">
      <c r="A100" s="3">
        <v>42433</v>
      </c>
      <c r="B100" s="4">
        <v>27.6</v>
      </c>
      <c r="C100" s="4">
        <v>73.900000000000006</v>
      </c>
      <c r="D100" s="4">
        <v>23.414999999999999</v>
      </c>
      <c r="E100" s="4">
        <v>41.12</v>
      </c>
    </row>
    <row r="101" spans="1:5" ht="15" customHeight="1" x14ac:dyDescent="0.2">
      <c r="A101" s="3">
        <v>42436</v>
      </c>
      <c r="B101" s="4">
        <v>28.06</v>
      </c>
      <c r="C101" s="4">
        <v>71.94</v>
      </c>
      <c r="D101" s="4">
        <v>23.86</v>
      </c>
      <c r="E101" s="4">
        <v>41.4</v>
      </c>
    </row>
    <row r="102" spans="1:5" ht="15" customHeight="1" x14ac:dyDescent="0.2">
      <c r="A102" s="3">
        <v>42437</v>
      </c>
      <c r="B102" s="4">
        <v>27.18</v>
      </c>
      <c r="C102" s="4">
        <v>70.62</v>
      </c>
      <c r="D102" s="4">
        <v>23.335000000000001</v>
      </c>
      <c r="E102" s="4">
        <v>38.619999999999997</v>
      </c>
    </row>
    <row r="103" spans="1:5" ht="15" customHeight="1" x14ac:dyDescent="0.2">
      <c r="A103" s="3">
        <v>42438</v>
      </c>
      <c r="B103" s="4">
        <v>27.67</v>
      </c>
      <c r="C103" s="4">
        <v>70.680000000000007</v>
      </c>
      <c r="D103" s="4">
        <v>23.754999999999999</v>
      </c>
      <c r="E103" s="4">
        <v>39.049999999999997</v>
      </c>
    </row>
    <row r="104" spans="1:5" ht="15" customHeight="1" x14ac:dyDescent="0.2">
      <c r="A104" s="3">
        <v>42439</v>
      </c>
      <c r="B104" s="4">
        <v>27.64</v>
      </c>
      <c r="C104" s="4">
        <v>70.22</v>
      </c>
      <c r="D104" s="4">
        <v>23.55</v>
      </c>
      <c r="E104" s="4">
        <v>39.03</v>
      </c>
    </row>
    <row r="105" spans="1:5" ht="15" customHeight="1" x14ac:dyDescent="0.2">
      <c r="A105" s="3">
        <v>42440</v>
      </c>
      <c r="B105" s="4">
        <v>28.44</v>
      </c>
      <c r="C105" s="4">
        <v>71.63</v>
      </c>
      <c r="D105" s="4">
        <v>24.305</v>
      </c>
      <c r="E105" s="4">
        <v>40.520000000000003</v>
      </c>
    </row>
    <row r="106" spans="1:5" ht="15" customHeight="1" x14ac:dyDescent="0.2">
      <c r="A106" s="3">
        <v>42443</v>
      </c>
      <c r="B106" s="4">
        <v>27.93</v>
      </c>
      <c r="C106" s="4">
        <v>71.489999999999995</v>
      </c>
      <c r="D106" s="4">
        <v>24.05</v>
      </c>
      <c r="E106" s="4">
        <v>40.01</v>
      </c>
    </row>
    <row r="107" spans="1:5" ht="15" customHeight="1" x14ac:dyDescent="0.2">
      <c r="A107" s="3">
        <v>42444</v>
      </c>
      <c r="B107" s="4">
        <v>27.66</v>
      </c>
      <c r="C107" s="4">
        <v>71.91</v>
      </c>
      <c r="D107" s="4">
        <v>24.045000000000002</v>
      </c>
      <c r="E107" s="4">
        <v>39.83</v>
      </c>
    </row>
    <row r="108" spans="1:5" ht="15" customHeight="1" x14ac:dyDescent="0.2">
      <c r="A108" s="3">
        <v>42445</v>
      </c>
      <c r="B108" s="4">
        <v>28.55</v>
      </c>
      <c r="C108" s="4">
        <v>72.37</v>
      </c>
      <c r="D108" s="4">
        <v>24.015000000000001</v>
      </c>
      <c r="E108" s="4">
        <v>41.87</v>
      </c>
    </row>
    <row r="109" spans="1:5" ht="15" customHeight="1" x14ac:dyDescent="0.2">
      <c r="A109" s="3">
        <v>42446</v>
      </c>
      <c r="B109" s="4">
        <v>29.1</v>
      </c>
      <c r="C109" s="4">
        <v>73.14</v>
      </c>
      <c r="D109" s="4">
        <v>24.215</v>
      </c>
      <c r="E109" s="4">
        <v>43.01</v>
      </c>
    </row>
    <row r="110" spans="1:5" ht="15" customHeight="1" x14ac:dyDescent="0.2">
      <c r="A110" s="3">
        <v>42447</v>
      </c>
      <c r="B110" s="4">
        <v>29.42</v>
      </c>
      <c r="C110" s="4">
        <v>73.78</v>
      </c>
      <c r="D110" s="4">
        <v>24.555</v>
      </c>
      <c r="E110" s="4">
        <v>43.02</v>
      </c>
    </row>
    <row r="111" spans="1:5" ht="15" customHeight="1" x14ac:dyDescent="0.2">
      <c r="A111" s="3">
        <v>42450</v>
      </c>
      <c r="B111" s="4">
        <v>29.24</v>
      </c>
      <c r="C111" s="4">
        <v>73.77</v>
      </c>
      <c r="D111" s="4">
        <v>24.375</v>
      </c>
      <c r="E111" s="4">
        <v>42.58</v>
      </c>
    </row>
    <row r="112" spans="1:5" ht="15" customHeight="1" x14ac:dyDescent="0.2">
      <c r="A112" s="3">
        <v>42451</v>
      </c>
      <c r="B112" s="4">
        <v>28.87</v>
      </c>
      <c r="C112" s="4">
        <v>72.959999999999994</v>
      </c>
      <c r="D112" s="4">
        <v>24.155000000000001</v>
      </c>
      <c r="E112" s="4">
        <v>41.92</v>
      </c>
    </row>
    <row r="113" spans="1:5" ht="15" customHeight="1" x14ac:dyDescent="0.2">
      <c r="A113" s="3">
        <v>42452</v>
      </c>
      <c r="B113" s="4">
        <v>27.81</v>
      </c>
      <c r="C113" s="4">
        <v>73.91</v>
      </c>
      <c r="D113" s="4">
        <v>23.98</v>
      </c>
      <c r="E113" s="4">
        <v>39.85</v>
      </c>
    </row>
    <row r="114" spans="1:5" ht="15" customHeight="1" x14ac:dyDescent="0.2">
      <c r="A114" s="3">
        <v>42453</v>
      </c>
      <c r="B114" s="4">
        <v>27.99</v>
      </c>
      <c r="C114" s="4">
        <v>74.14</v>
      </c>
      <c r="D114" s="4">
        <v>24.06</v>
      </c>
      <c r="E114" s="4">
        <v>40.04</v>
      </c>
    </row>
    <row r="115" spans="1:5" ht="15" customHeight="1" x14ac:dyDescent="0.2">
      <c r="A115" s="3">
        <v>42454</v>
      </c>
      <c r="B115" s="4">
        <v>27.99</v>
      </c>
      <c r="C115" s="4">
        <v>74.14</v>
      </c>
      <c r="D115" s="4">
        <v>24.06</v>
      </c>
      <c r="E115" s="4">
        <v>40.04</v>
      </c>
    </row>
    <row r="116" spans="1:5" ht="15" customHeight="1" x14ac:dyDescent="0.2">
      <c r="A116" s="3">
        <v>42457</v>
      </c>
      <c r="B116" s="4">
        <v>28.23</v>
      </c>
      <c r="C116" s="4">
        <v>74.08</v>
      </c>
      <c r="D116" s="4">
        <v>24.004999999999999</v>
      </c>
      <c r="E116" s="4">
        <v>39.68</v>
      </c>
    </row>
    <row r="117" spans="1:5" ht="15" customHeight="1" x14ac:dyDescent="0.2">
      <c r="A117" s="3">
        <v>42458</v>
      </c>
      <c r="B117" s="4">
        <v>28.24</v>
      </c>
      <c r="C117" s="4">
        <v>75.38</v>
      </c>
      <c r="D117" s="4">
        <v>24.405000000000001</v>
      </c>
      <c r="E117" s="4">
        <v>39.619999999999997</v>
      </c>
    </row>
    <row r="118" spans="1:5" ht="15" customHeight="1" x14ac:dyDescent="0.2">
      <c r="A118" s="3">
        <v>42459</v>
      </c>
      <c r="B118" s="4">
        <v>28.09</v>
      </c>
      <c r="C118" s="4">
        <v>76.78</v>
      </c>
      <c r="D118" s="4">
        <v>24.42</v>
      </c>
      <c r="E118" s="4">
        <v>40.08</v>
      </c>
    </row>
    <row r="119" spans="1:5" ht="15" customHeight="1" x14ac:dyDescent="0.2">
      <c r="A119" s="3">
        <v>42460</v>
      </c>
      <c r="B119" s="4">
        <v>28.63</v>
      </c>
      <c r="C119" s="4">
        <v>76.48</v>
      </c>
      <c r="D119" s="4">
        <v>24.1</v>
      </c>
      <c r="E119" s="4">
        <v>40.270000000000003</v>
      </c>
    </row>
    <row r="120" spans="1:5" ht="15" customHeight="1" x14ac:dyDescent="0.2">
      <c r="A120" s="3">
        <v>42461</v>
      </c>
      <c r="B120" s="4">
        <v>28.9</v>
      </c>
      <c r="C120" s="4">
        <v>77.59</v>
      </c>
      <c r="D120" s="4">
        <v>24.14</v>
      </c>
      <c r="E120" s="4">
        <v>39.78</v>
      </c>
    </row>
    <row r="121" spans="1:5" ht="15" customHeight="1" x14ac:dyDescent="0.2">
      <c r="A121" s="3">
        <v>42464</v>
      </c>
      <c r="B121" s="4">
        <v>28.88</v>
      </c>
      <c r="C121" s="4">
        <v>77.83</v>
      </c>
      <c r="D121" s="4">
        <v>24.19</v>
      </c>
      <c r="E121" s="4">
        <v>39.1</v>
      </c>
    </row>
    <row r="122" spans="1:5" ht="15" customHeight="1" x14ac:dyDescent="0.2">
      <c r="A122" s="3">
        <v>42465</v>
      </c>
      <c r="B122" s="4">
        <v>28.62</v>
      </c>
      <c r="C122" s="4">
        <v>76.97</v>
      </c>
      <c r="D122" s="4">
        <v>24.324999999999999</v>
      </c>
      <c r="E122" s="4">
        <v>39.04</v>
      </c>
    </row>
    <row r="123" spans="1:5" ht="15" customHeight="1" x14ac:dyDescent="0.2">
      <c r="A123" s="3">
        <v>42466</v>
      </c>
      <c r="B123" s="4">
        <v>28.93</v>
      </c>
      <c r="C123" s="4">
        <v>78.209999999999994</v>
      </c>
      <c r="D123" s="4">
        <v>24.32</v>
      </c>
      <c r="E123" s="4">
        <v>40.75</v>
      </c>
    </row>
    <row r="124" spans="1:5" ht="15" customHeight="1" x14ac:dyDescent="0.2">
      <c r="A124" s="3">
        <v>42467</v>
      </c>
      <c r="B124" s="4">
        <v>27.91</v>
      </c>
      <c r="C124" s="4">
        <v>77.58</v>
      </c>
      <c r="D124" s="4">
        <v>23.94</v>
      </c>
      <c r="E124" s="4">
        <v>40.31</v>
      </c>
    </row>
    <row r="125" spans="1:5" ht="15" customHeight="1" x14ac:dyDescent="0.2">
      <c r="A125" s="3">
        <v>42468</v>
      </c>
      <c r="B125" s="4">
        <v>28.17</v>
      </c>
      <c r="C125" s="4">
        <v>78.03</v>
      </c>
      <c r="D125" s="4">
        <v>24.225000000000001</v>
      </c>
      <c r="E125" s="4">
        <v>41.23</v>
      </c>
    </row>
    <row r="126" spans="1:5" ht="15" customHeight="1" x14ac:dyDescent="0.2">
      <c r="A126" s="3">
        <v>42471</v>
      </c>
      <c r="B126" s="4">
        <v>28.35</v>
      </c>
      <c r="C126" s="4">
        <v>77.819999999999993</v>
      </c>
      <c r="D126" s="4">
        <v>24.2</v>
      </c>
      <c r="E126" s="4">
        <v>41.19</v>
      </c>
    </row>
    <row r="127" spans="1:5" ht="15" customHeight="1" x14ac:dyDescent="0.2">
      <c r="A127" s="3">
        <v>42472</v>
      </c>
      <c r="B127" s="4">
        <v>28.38</v>
      </c>
      <c r="C127" s="4">
        <v>78.52</v>
      </c>
      <c r="D127" s="4">
        <v>24.15</v>
      </c>
      <c r="E127" s="4">
        <v>43.47</v>
      </c>
    </row>
    <row r="128" spans="1:5" ht="15" customHeight="1" x14ac:dyDescent="0.2">
      <c r="A128" s="3">
        <v>42473</v>
      </c>
      <c r="B128" s="4">
        <v>28.7</v>
      </c>
      <c r="C128" s="4">
        <v>79.709999999999994</v>
      </c>
      <c r="D128" s="4">
        <v>24.61</v>
      </c>
      <c r="E128" s="4">
        <v>43.58</v>
      </c>
    </row>
    <row r="129" spans="1:5" ht="15" customHeight="1" x14ac:dyDescent="0.2">
      <c r="A129" s="3">
        <v>42474</v>
      </c>
      <c r="B129" s="4">
        <v>28.38</v>
      </c>
      <c r="C129" s="4">
        <v>80.33</v>
      </c>
      <c r="D129" s="4">
        <v>24.635000000000002</v>
      </c>
      <c r="E129" s="4">
        <v>44.22</v>
      </c>
    </row>
    <row r="130" spans="1:5" ht="15" customHeight="1" x14ac:dyDescent="0.2">
      <c r="A130" s="3">
        <v>42475</v>
      </c>
      <c r="B130" s="4">
        <v>28.34</v>
      </c>
      <c r="C130" s="4">
        <v>80.08</v>
      </c>
      <c r="D130" s="4">
        <v>24.38</v>
      </c>
      <c r="E130" s="4">
        <v>43.7</v>
      </c>
    </row>
    <row r="131" spans="1:5" ht="15" customHeight="1" x14ac:dyDescent="0.2">
      <c r="A131" s="3">
        <v>42478</v>
      </c>
      <c r="B131" s="4">
        <v>28.55</v>
      </c>
      <c r="C131" s="4">
        <v>81.45</v>
      </c>
      <c r="D131" s="4">
        <v>24.45</v>
      </c>
      <c r="E131" s="4">
        <v>45</v>
      </c>
    </row>
    <row r="132" spans="1:5" ht="15" customHeight="1" x14ac:dyDescent="0.2">
      <c r="A132" s="3">
        <v>42479</v>
      </c>
      <c r="B132" s="4">
        <v>28.34</v>
      </c>
      <c r="C132" s="4">
        <v>80.75</v>
      </c>
      <c r="D132" s="4">
        <v>24.26</v>
      </c>
      <c r="E132" s="4">
        <v>47.06</v>
      </c>
    </row>
    <row r="133" spans="1:5" ht="15" customHeight="1" x14ac:dyDescent="0.2">
      <c r="A133" s="3">
        <v>42480</v>
      </c>
      <c r="B133" s="4">
        <v>28.16</v>
      </c>
      <c r="C133" s="4">
        <v>81.150000000000006</v>
      </c>
      <c r="D133" s="4">
        <v>24.795000000000002</v>
      </c>
      <c r="E133" s="4">
        <v>47.08</v>
      </c>
    </row>
    <row r="134" spans="1:5" ht="15" customHeight="1" x14ac:dyDescent="0.2">
      <c r="A134" s="3">
        <v>42481</v>
      </c>
      <c r="B134" s="4">
        <v>28.37</v>
      </c>
      <c r="C134" s="4">
        <v>80.790000000000006</v>
      </c>
      <c r="D134" s="4">
        <v>24.715</v>
      </c>
      <c r="E134" s="4">
        <v>46.23</v>
      </c>
    </row>
    <row r="135" spans="1:5" ht="15" customHeight="1" x14ac:dyDescent="0.2">
      <c r="A135" s="3">
        <v>42482</v>
      </c>
      <c r="B135" s="4">
        <v>28.8</v>
      </c>
      <c r="C135" s="4">
        <v>79.11</v>
      </c>
      <c r="D135" s="4">
        <v>24.855</v>
      </c>
      <c r="E135" s="4">
        <v>47.62</v>
      </c>
    </row>
    <row r="136" spans="1:5" ht="15" customHeight="1" x14ac:dyDescent="0.2">
      <c r="A136" s="3">
        <v>42485</v>
      </c>
      <c r="B136" s="4">
        <v>27.93</v>
      </c>
      <c r="C136" s="4">
        <v>78.14</v>
      </c>
      <c r="D136" s="4">
        <v>24.785</v>
      </c>
      <c r="E136" s="4">
        <v>46.27</v>
      </c>
    </row>
    <row r="137" spans="1:5" ht="15" customHeight="1" x14ac:dyDescent="0.2">
      <c r="A137" s="3">
        <v>42486</v>
      </c>
      <c r="B137" s="4">
        <v>28.2</v>
      </c>
      <c r="C137" s="4">
        <v>78.53</v>
      </c>
      <c r="D137" s="4">
        <v>25.04</v>
      </c>
      <c r="E137" s="4">
        <v>48.08</v>
      </c>
    </row>
    <row r="138" spans="1:5" ht="15" customHeight="1" x14ac:dyDescent="0.2">
      <c r="A138" s="3">
        <v>42487</v>
      </c>
      <c r="B138" s="4">
        <v>28.44</v>
      </c>
      <c r="C138" s="4">
        <v>78.760000000000005</v>
      </c>
      <c r="D138" s="4">
        <v>25.17</v>
      </c>
      <c r="E138" s="4">
        <v>48.11</v>
      </c>
    </row>
    <row r="139" spans="1:5" ht="15" customHeight="1" x14ac:dyDescent="0.2">
      <c r="A139" s="3">
        <v>42488</v>
      </c>
      <c r="B139" s="4">
        <v>28.15</v>
      </c>
      <c r="C139" s="4">
        <v>77.680000000000007</v>
      </c>
      <c r="D139" s="4">
        <v>24.754999999999999</v>
      </c>
      <c r="E139" s="4">
        <v>47.67</v>
      </c>
    </row>
    <row r="140" spans="1:5" ht="15" customHeight="1" x14ac:dyDescent="0.2">
      <c r="A140" s="3">
        <v>42489</v>
      </c>
      <c r="B140" s="4">
        <v>27.31</v>
      </c>
      <c r="C140" s="4">
        <v>77.239999999999995</v>
      </c>
      <c r="D140" s="4">
        <v>24.295000000000002</v>
      </c>
      <c r="E140" s="4">
        <v>47.79</v>
      </c>
    </row>
    <row r="141" spans="1:5" ht="15" customHeight="1" x14ac:dyDescent="0.2">
      <c r="A141" s="3">
        <v>42492</v>
      </c>
      <c r="B141" s="4">
        <v>27.93</v>
      </c>
      <c r="C141" s="4">
        <v>78.459999999999994</v>
      </c>
      <c r="D141" s="4">
        <v>24.675000000000001</v>
      </c>
      <c r="E141" s="4">
        <v>46.85</v>
      </c>
    </row>
    <row r="142" spans="1:5" ht="15" customHeight="1" x14ac:dyDescent="0.2">
      <c r="A142" s="3">
        <v>42493</v>
      </c>
      <c r="B142" s="4">
        <v>27</v>
      </c>
      <c r="C142" s="4">
        <v>77.19</v>
      </c>
      <c r="D142" s="4">
        <v>24.4</v>
      </c>
      <c r="E142" s="4">
        <v>45.08</v>
      </c>
    </row>
    <row r="143" spans="1:5" ht="15" customHeight="1" x14ac:dyDescent="0.2">
      <c r="A143" s="3">
        <v>42494</v>
      </c>
      <c r="B143" s="4">
        <v>26.59</v>
      </c>
      <c r="C143" s="4">
        <v>77.069999999999993</v>
      </c>
      <c r="D143" s="4">
        <v>24.21</v>
      </c>
      <c r="E143" s="4">
        <v>43.41</v>
      </c>
    </row>
    <row r="144" spans="1:5" ht="15" customHeight="1" x14ac:dyDescent="0.2">
      <c r="A144" s="3">
        <v>42495</v>
      </c>
      <c r="B144" s="4">
        <v>27.74</v>
      </c>
      <c r="C144" s="4">
        <v>77.36</v>
      </c>
      <c r="D144" s="4">
        <v>23.91</v>
      </c>
      <c r="E144" s="4">
        <v>43.21</v>
      </c>
    </row>
    <row r="145" spans="1:5" ht="15" customHeight="1" x14ac:dyDescent="0.2">
      <c r="A145" s="3">
        <v>42496</v>
      </c>
      <c r="B145" s="4">
        <v>28.28</v>
      </c>
      <c r="C145" s="4">
        <v>77.72</v>
      </c>
      <c r="D145" s="4">
        <v>23.975000000000001</v>
      </c>
      <c r="E145" s="4">
        <v>42.76</v>
      </c>
    </row>
    <row r="146" spans="1:5" ht="15" customHeight="1" x14ac:dyDescent="0.2">
      <c r="A146" s="3">
        <v>42499</v>
      </c>
      <c r="B146" s="4">
        <v>28.15</v>
      </c>
      <c r="C146" s="4">
        <v>78.22</v>
      </c>
      <c r="D146" s="4">
        <v>23.785</v>
      </c>
      <c r="E146" s="4">
        <v>41.65</v>
      </c>
    </row>
    <row r="147" spans="1:5" ht="15" customHeight="1" x14ac:dyDescent="0.2">
      <c r="A147" s="3">
        <v>42500</v>
      </c>
      <c r="B147" s="4">
        <v>29.31</v>
      </c>
      <c r="C147" s="4">
        <v>79.2</v>
      </c>
      <c r="D147" s="4">
        <v>24.17</v>
      </c>
      <c r="E147" s="4">
        <v>42.87</v>
      </c>
    </row>
    <row r="148" spans="1:5" ht="15" customHeight="1" x14ac:dyDescent="0.2">
      <c r="A148" s="3">
        <v>42501</v>
      </c>
      <c r="B148" s="4">
        <v>28.97</v>
      </c>
      <c r="C148" s="4">
        <v>77.3</v>
      </c>
      <c r="D148" s="4">
        <v>24.16</v>
      </c>
      <c r="E148" s="4">
        <v>43.68</v>
      </c>
    </row>
    <row r="149" spans="1:5" ht="15" customHeight="1" x14ac:dyDescent="0.2">
      <c r="A149" s="3">
        <v>42502</v>
      </c>
      <c r="B149" s="4">
        <v>28.14</v>
      </c>
      <c r="C149" s="4">
        <v>77.89</v>
      </c>
      <c r="D149" s="4">
        <v>23.664999999999999</v>
      </c>
      <c r="E149" s="4">
        <v>43.73</v>
      </c>
    </row>
    <row r="150" spans="1:5" ht="15" customHeight="1" x14ac:dyDescent="0.2">
      <c r="A150" s="3">
        <v>42503</v>
      </c>
      <c r="B150" s="4">
        <v>27.98</v>
      </c>
      <c r="C150" s="4">
        <v>76.83</v>
      </c>
      <c r="D150" s="4">
        <v>23.58</v>
      </c>
      <c r="E150" s="4">
        <v>43.02</v>
      </c>
    </row>
    <row r="151" spans="1:5" ht="15" customHeight="1" x14ac:dyDescent="0.2">
      <c r="A151" s="3">
        <v>42506</v>
      </c>
      <c r="B151" s="4">
        <v>27.53</v>
      </c>
      <c r="C151" s="4">
        <v>77.8</v>
      </c>
      <c r="D151" s="4">
        <v>23.975000000000001</v>
      </c>
      <c r="E151" s="4">
        <v>44.08</v>
      </c>
    </row>
    <row r="152" spans="1:5" ht="15" customHeight="1" x14ac:dyDescent="0.2">
      <c r="A152" s="3">
        <v>42507</v>
      </c>
      <c r="B152" s="4">
        <v>27.45</v>
      </c>
      <c r="C152" s="4">
        <v>76.790000000000006</v>
      </c>
      <c r="D152" s="4">
        <v>23.89</v>
      </c>
      <c r="E152" s="4">
        <v>43.78</v>
      </c>
    </row>
    <row r="153" spans="1:5" ht="15" customHeight="1" x14ac:dyDescent="0.2">
      <c r="A153" s="3">
        <v>42508</v>
      </c>
      <c r="B153" s="4">
        <v>26.71</v>
      </c>
      <c r="C153" s="4">
        <v>77.430000000000007</v>
      </c>
      <c r="D153" s="4">
        <v>24.164999999999999</v>
      </c>
      <c r="E153" s="4">
        <v>43.34</v>
      </c>
    </row>
    <row r="154" spans="1:5" ht="15" customHeight="1" x14ac:dyDescent="0.2">
      <c r="A154" s="3">
        <v>42509</v>
      </c>
      <c r="B154" s="4">
        <v>26.1</v>
      </c>
      <c r="C154" s="4">
        <v>76.88</v>
      </c>
      <c r="D154" s="4">
        <v>23.82</v>
      </c>
      <c r="E154" s="4">
        <v>43.36</v>
      </c>
    </row>
    <row r="155" spans="1:5" ht="15" customHeight="1" x14ac:dyDescent="0.2">
      <c r="A155" s="3">
        <v>42510</v>
      </c>
      <c r="B155" s="4">
        <v>26.17</v>
      </c>
      <c r="C155" s="4">
        <v>77.67</v>
      </c>
      <c r="D155" s="4">
        <v>24.41</v>
      </c>
      <c r="E155" s="4">
        <v>43.58</v>
      </c>
    </row>
    <row r="156" spans="1:5" ht="15" customHeight="1" x14ac:dyDescent="0.2">
      <c r="A156" s="3">
        <v>42513</v>
      </c>
      <c r="B156" s="4">
        <v>26.24</v>
      </c>
      <c r="C156" s="4">
        <v>77.209999999999994</v>
      </c>
      <c r="D156" s="4">
        <v>24.43</v>
      </c>
      <c r="E156" s="4">
        <v>43.59</v>
      </c>
    </row>
    <row r="157" spans="1:5" ht="15" customHeight="1" x14ac:dyDescent="0.2">
      <c r="A157" s="3">
        <v>42514</v>
      </c>
      <c r="B157" s="4">
        <v>26.53</v>
      </c>
      <c r="C157" s="4">
        <v>79.38</v>
      </c>
      <c r="D157" s="4">
        <v>24.98</v>
      </c>
      <c r="E157" s="4">
        <v>43.46</v>
      </c>
    </row>
    <row r="158" spans="1:5" ht="15" customHeight="1" x14ac:dyDescent="0.2">
      <c r="A158" s="3">
        <v>42515</v>
      </c>
      <c r="B158" s="4">
        <v>27</v>
      </c>
      <c r="C158" s="4">
        <v>79.06</v>
      </c>
      <c r="D158" s="4">
        <v>25.085000000000001</v>
      </c>
      <c r="E158" s="4">
        <v>44.9</v>
      </c>
    </row>
    <row r="159" spans="1:5" ht="15" customHeight="1" x14ac:dyDescent="0.2">
      <c r="A159" s="3">
        <v>42516</v>
      </c>
      <c r="B159" s="4">
        <v>27.07</v>
      </c>
      <c r="C159" s="4">
        <v>79</v>
      </c>
      <c r="D159" s="4">
        <v>25.33</v>
      </c>
      <c r="E159" s="4">
        <v>44.73</v>
      </c>
    </row>
    <row r="160" spans="1:5" ht="15" customHeight="1" x14ac:dyDescent="0.2">
      <c r="A160" s="3">
        <v>42517</v>
      </c>
      <c r="B160" s="4">
        <v>27.55</v>
      </c>
      <c r="C160" s="4">
        <v>79.66</v>
      </c>
      <c r="D160" s="4">
        <v>25.495000000000001</v>
      </c>
      <c r="E160" s="4">
        <v>44.33</v>
      </c>
    </row>
    <row r="161" spans="1:5" ht="15" customHeight="1" x14ac:dyDescent="0.2">
      <c r="A161" s="3">
        <v>42520</v>
      </c>
      <c r="B161" s="4">
        <v>27.55</v>
      </c>
      <c r="C161" s="4">
        <v>79.66</v>
      </c>
      <c r="D161" s="4">
        <v>25.495000000000001</v>
      </c>
      <c r="E161" s="4">
        <v>44.33</v>
      </c>
    </row>
    <row r="162" spans="1:5" ht="15" customHeight="1" x14ac:dyDescent="0.2">
      <c r="A162" s="3">
        <v>42521</v>
      </c>
      <c r="B162" s="4">
        <v>27.85</v>
      </c>
      <c r="C162" s="4">
        <v>78.94</v>
      </c>
      <c r="D162" s="4">
        <v>25.84</v>
      </c>
      <c r="E162" s="4">
        <v>43.79</v>
      </c>
    </row>
    <row r="163" spans="1:5" ht="15" customHeight="1" x14ac:dyDescent="0.2">
      <c r="A163" s="3">
        <v>42522</v>
      </c>
      <c r="B163" s="4">
        <v>27.81</v>
      </c>
      <c r="C163" s="4">
        <v>79.22</v>
      </c>
      <c r="D163" s="4">
        <v>25.855</v>
      </c>
      <c r="E163" s="4">
        <v>44.06</v>
      </c>
    </row>
    <row r="164" spans="1:5" ht="15" customHeight="1" x14ac:dyDescent="0.2">
      <c r="A164" s="3">
        <v>42523</v>
      </c>
      <c r="B164" s="4">
        <v>28.3</v>
      </c>
      <c r="C164" s="4">
        <v>79.95</v>
      </c>
      <c r="D164" s="4">
        <v>25.86</v>
      </c>
      <c r="E164" s="4">
        <v>44.38</v>
      </c>
    </row>
    <row r="165" spans="1:5" ht="15" customHeight="1" x14ac:dyDescent="0.2">
      <c r="A165" s="3">
        <v>42524</v>
      </c>
      <c r="B165" s="4">
        <v>28.39</v>
      </c>
      <c r="C165" s="4">
        <v>79.94</v>
      </c>
      <c r="D165" s="4">
        <v>25.905000000000001</v>
      </c>
      <c r="E165" s="4">
        <v>44.18</v>
      </c>
    </row>
    <row r="166" spans="1:5" ht="15" customHeight="1" x14ac:dyDescent="0.2">
      <c r="A166" s="3">
        <v>42527</v>
      </c>
      <c r="B166" s="4">
        <v>28.88</v>
      </c>
      <c r="C166" s="4">
        <v>80.540000000000006</v>
      </c>
      <c r="D166" s="4">
        <v>25.88</v>
      </c>
      <c r="E166" s="4">
        <v>45.52</v>
      </c>
    </row>
    <row r="167" spans="1:5" ht="15" customHeight="1" x14ac:dyDescent="0.2">
      <c r="A167" s="3">
        <v>42528</v>
      </c>
      <c r="B167" s="4">
        <v>27.85</v>
      </c>
      <c r="C167" s="4">
        <v>80.599999999999994</v>
      </c>
      <c r="D167" s="4">
        <v>26.405000000000001</v>
      </c>
      <c r="E167" s="4">
        <v>47.54</v>
      </c>
    </row>
    <row r="168" spans="1:5" ht="15" customHeight="1" x14ac:dyDescent="0.2">
      <c r="A168" s="3">
        <v>42529</v>
      </c>
      <c r="B168" s="4">
        <v>28.04</v>
      </c>
      <c r="C168" s="4">
        <v>81.650000000000006</v>
      </c>
      <c r="D168" s="4">
        <v>26.495000000000001</v>
      </c>
      <c r="E168" s="4">
        <v>47.49</v>
      </c>
    </row>
    <row r="169" spans="1:5" ht="15" customHeight="1" x14ac:dyDescent="0.2">
      <c r="A169" s="3">
        <v>42530</v>
      </c>
      <c r="B169" s="4">
        <v>27.33</v>
      </c>
      <c r="C169" s="4">
        <v>81.260000000000005</v>
      </c>
      <c r="D169" s="4">
        <v>26.385000000000002</v>
      </c>
      <c r="E169" s="4">
        <v>46.57</v>
      </c>
    </row>
    <row r="170" spans="1:5" ht="15" customHeight="1" x14ac:dyDescent="0.2">
      <c r="A170" s="3">
        <v>42531</v>
      </c>
      <c r="B170" s="4">
        <v>26.15</v>
      </c>
      <c r="C170" s="4">
        <v>80.180000000000007</v>
      </c>
      <c r="D170" s="4">
        <v>26.125</v>
      </c>
      <c r="E170" s="4">
        <v>44.51</v>
      </c>
    </row>
    <row r="171" spans="1:5" ht="15" customHeight="1" x14ac:dyDescent="0.2">
      <c r="A171" s="3">
        <v>42534</v>
      </c>
      <c r="B171" s="4">
        <v>25.97</v>
      </c>
      <c r="C171" s="4">
        <v>78.400000000000006</v>
      </c>
      <c r="D171" s="4">
        <v>25.954999999999998</v>
      </c>
      <c r="E171" s="4">
        <v>43.88</v>
      </c>
    </row>
    <row r="172" spans="1:5" ht="15" customHeight="1" x14ac:dyDescent="0.2">
      <c r="A172" s="3">
        <v>42535</v>
      </c>
      <c r="B172" s="4">
        <v>25.67</v>
      </c>
      <c r="C172" s="4">
        <v>78.569999999999993</v>
      </c>
      <c r="D172" s="4">
        <v>26.1</v>
      </c>
      <c r="E172" s="4">
        <v>44.32</v>
      </c>
    </row>
    <row r="173" spans="1:5" ht="15" customHeight="1" x14ac:dyDescent="0.2">
      <c r="A173" s="3">
        <v>42536</v>
      </c>
      <c r="B173" s="4">
        <v>25.54</v>
      </c>
      <c r="C173" s="4">
        <v>78.17</v>
      </c>
      <c r="D173" s="4">
        <v>26.05</v>
      </c>
      <c r="E173" s="4">
        <v>43.71</v>
      </c>
    </row>
    <row r="174" spans="1:5" ht="15" customHeight="1" x14ac:dyDescent="0.2">
      <c r="A174" s="3">
        <v>42537</v>
      </c>
      <c r="B174" s="4">
        <v>25.55</v>
      </c>
      <c r="C174" s="4">
        <v>78.349999999999994</v>
      </c>
      <c r="D174" s="4">
        <v>26.024999999999999</v>
      </c>
      <c r="E174" s="4">
        <v>43.16</v>
      </c>
    </row>
    <row r="175" spans="1:5" ht="15" customHeight="1" x14ac:dyDescent="0.2">
      <c r="A175" s="3">
        <v>42538</v>
      </c>
      <c r="B175" s="4">
        <v>25.59</v>
      </c>
      <c r="C175" s="4">
        <v>76.989999999999995</v>
      </c>
      <c r="D175" s="4">
        <v>25.605</v>
      </c>
      <c r="E175" s="4">
        <v>44.15</v>
      </c>
    </row>
    <row r="176" spans="1:5" ht="15" customHeight="1" x14ac:dyDescent="0.2">
      <c r="A176" s="3">
        <v>42541</v>
      </c>
      <c r="B176" s="4">
        <v>26.09</v>
      </c>
      <c r="C176" s="4">
        <v>77.34</v>
      </c>
      <c r="D176" s="4">
        <v>25.934999999999999</v>
      </c>
      <c r="E176" s="4">
        <v>44.69</v>
      </c>
    </row>
    <row r="177" spans="1:5" ht="15" customHeight="1" x14ac:dyDescent="0.2">
      <c r="A177" s="3">
        <v>42542</v>
      </c>
      <c r="B177" s="4">
        <v>25.76</v>
      </c>
      <c r="C177" s="4">
        <v>77.33</v>
      </c>
      <c r="D177" s="4">
        <v>25.954999999999998</v>
      </c>
      <c r="E177" s="4">
        <v>44.8</v>
      </c>
    </row>
    <row r="178" spans="1:5" ht="15" customHeight="1" x14ac:dyDescent="0.2">
      <c r="A178" s="3">
        <v>42543</v>
      </c>
      <c r="B178" s="4">
        <v>25.99</v>
      </c>
      <c r="C178" s="4">
        <v>76.53</v>
      </c>
      <c r="D178" s="4">
        <v>25.795000000000002</v>
      </c>
      <c r="E178" s="4">
        <v>43.99</v>
      </c>
    </row>
    <row r="179" spans="1:5" ht="15" customHeight="1" x14ac:dyDescent="0.2">
      <c r="A179" s="3">
        <v>42544</v>
      </c>
      <c r="B179" s="4">
        <v>26.37</v>
      </c>
      <c r="C179" s="4">
        <v>78.23</v>
      </c>
      <c r="D179" s="4">
        <v>26.42</v>
      </c>
      <c r="E179" s="4">
        <v>45.63</v>
      </c>
    </row>
    <row r="180" spans="1:5" ht="15" customHeight="1" x14ac:dyDescent="0.2">
      <c r="A180" s="3">
        <v>42545</v>
      </c>
      <c r="B180" s="4">
        <v>24.46</v>
      </c>
      <c r="C180" s="4">
        <v>75.05</v>
      </c>
      <c r="D180" s="4">
        <v>25.234999999999999</v>
      </c>
      <c r="E180" s="4">
        <v>43.17</v>
      </c>
    </row>
    <row r="181" spans="1:5" ht="15" customHeight="1" x14ac:dyDescent="0.2">
      <c r="A181" s="3">
        <v>42548</v>
      </c>
      <c r="B181" s="4">
        <v>23.73</v>
      </c>
      <c r="C181" s="4">
        <v>73.34</v>
      </c>
      <c r="D181" s="4">
        <v>24.065000000000001</v>
      </c>
      <c r="E181" s="4">
        <v>40.78</v>
      </c>
    </row>
    <row r="182" spans="1:5" ht="15" customHeight="1" x14ac:dyDescent="0.2">
      <c r="A182" s="3">
        <v>42549</v>
      </c>
      <c r="B182" s="4">
        <v>23.91</v>
      </c>
      <c r="C182" s="4">
        <v>75.16</v>
      </c>
      <c r="D182" s="4">
        <v>24.68</v>
      </c>
      <c r="E182" s="4">
        <v>41.95</v>
      </c>
    </row>
    <row r="183" spans="1:5" ht="15" customHeight="1" x14ac:dyDescent="0.2">
      <c r="A183" s="3">
        <v>42550</v>
      </c>
      <c r="B183" s="4">
        <v>24.38</v>
      </c>
      <c r="C183" s="4">
        <v>76.739999999999995</v>
      </c>
      <c r="D183" s="4">
        <v>24.85</v>
      </c>
      <c r="E183" s="4">
        <v>43.91</v>
      </c>
    </row>
    <row r="184" spans="1:5" ht="15" customHeight="1" x14ac:dyDescent="0.2">
      <c r="A184" s="3">
        <v>42551</v>
      </c>
      <c r="B184" s="4">
        <v>25.23</v>
      </c>
      <c r="C184" s="4">
        <v>74.17</v>
      </c>
      <c r="D184" s="4">
        <v>25.38</v>
      </c>
      <c r="E184" s="4">
        <v>43.6</v>
      </c>
    </row>
    <row r="185" spans="1:5" ht="15" customHeight="1" x14ac:dyDescent="0.2">
      <c r="A185" s="3">
        <v>42552</v>
      </c>
      <c r="B185" s="4">
        <v>25.25</v>
      </c>
      <c r="C185" s="4">
        <v>74.48</v>
      </c>
      <c r="D185" s="4">
        <v>25.21</v>
      </c>
      <c r="E185" s="4">
        <v>43.51</v>
      </c>
    </row>
    <row r="186" spans="1:5" ht="15" customHeight="1" x14ac:dyDescent="0.2">
      <c r="A186" s="3">
        <v>42555</v>
      </c>
      <c r="B186" s="4">
        <v>25.25</v>
      </c>
      <c r="C186" s="4">
        <v>74.48</v>
      </c>
      <c r="D186" s="4">
        <v>25.21</v>
      </c>
      <c r="E186" s="4">
        <v>43.51</v>
      </c>
    </row>
    <row r="187" spans="1:5" ht="15" customHeight="1" x14ac:dyDescent="0.2">
      <c r="A187" s="3">
        <v>42556</v>
      </c>
      <c r="B187" s="4">
        <v>24.77</v>
      </c>
      <c r="C187" s="4">
        <v>74.67</v>
      </c>
      <c r="D187" s="4">
        <v>24.92</v>
      </c>
      <c r="E187" s="4">
        <v>41.7</v>
      </c>
    </row>
    <row r="188" spans="1:5" ht="15" customHeight="1" x14ac:dyDescent="0.2">
      <c r="A188" s="3">
        <v>42557</v>
      </c>
      <c r="B188" s="4">
        <v>25.1</v>
      </c>
      <c r="C188" s="4">
        <v>74.06</v>
      </c>
      <c r="D188" s="4">
        <v>24.745000000000001</v>
      </c>
      <c r="E188" s="4">
        <v>41.9</v>
      </c>
    </row>
    <row r="189" spans="1:5" ht="15" customHeight="1" x14ac:dyDescent="0.2">
      <c r="A189" s="3">
        <v>42558</v>
      </c>
      <c r="B189" s="4">
        <v>25.41</v>
      </c>
      <c r="C189" s="4">
        <v>74.510000000000005</v>
      </c>
      <c r="D189" s="4">
        <v>25.2</v>
      </c>
      <c r="E189" s="4">
        <v>41.51</v>
      </c>
    </row>
    <row r="190" spans="1:5" ht="15" customHeight="1" x14ac:dyDescent="0.2">
      <c r="A190" s="3">
        <v>42559</v>
      </c>
      <c r="B190" s="4">
        <v>25.62</v>
      </c>
      <c r="C190" s="4">
        <v>76.42</v>
      </c>
      <c r="D190" s="4">
        <v>25.934999999999999</v>
      </c>
      <c r="E190" s="4">
        <v>42.3</v>
      </c>
    </row>
    <row r="191" spans="1:5" ht="15" customHeight="1" x14ac:dyDescent="0.2">
      <c r="A191" s="3">
        <v>42562</v>
      </c>
      <c r="B191" s="4">
        <v>25.25</v>
      </c>
      <c r="C191" s="4">
        <v>76.52</v>
      </c>
      <c r="D191" s="4">
        <v>26.175000000000001</v>
      </c>
      <c r="E191" s="4">
        <v>42.45</v>
      </c>
    </row>
    <row r="192" spans="1:5" ht="15" customHeight="1" x14ac:dyDescent="0.2">
      <c r="A192" s="3">
        <v>42563</v>
      </c>
      <c r="B192" s="4">
        <v>25.54</v>
      </c>
      <c r="C192" s="4">
        <v>77.48</v>
      </c>
      <c r="D192" s="4">
        <v>26.55</v>
      </c>
      <c r="E192" s="4">
        <v>43.8</v>
      </c>
    </row>
    <row r="193" spans="1:5" ht="15" customHeight="1" x14ac:dyDescent="0.2">
      <c r="A193" s="3">
        <v>42564</v>
      </c>
      <c r="B193" s="4">
        <v>25.49</v>
      </c>
      <c r="C193" s="4">
        <v>77.459999999999994</v>
      </c>
      <c r="D193" s="4">
        <v>26.625</v>
      </c>
      <c r="E193" s="4">
        <v>42.87</v>
      </c>
    </row>
    <row r="194" spans="1:5" ht="15" customHeight="1" x14ac:dyDescent="0.2">
      <c r="A194" s="3">
        <v>42565</v>
      </c>
      <c r="B194" s="4">
        <v>25.7</v>
      </c>
      <c r="C194" s="4">
        <v>78.14</v>
      </c>
      <c r="D194" s="4">
        <v>26.805</v>
      </c>
      <c r="E194" s="4">
        <v>43.02</v>
      </c>
    </row>
    <row r="195" spans="1:5" ht="15" customHeight="1" x14ac:dyDescent="0.2">
      <c r="A195" s="3">
        <v>42566</v>
      </c>
      <c r="B195" s="4">
        <v>25.06</v>
      </c>
      <c r="C195" s="4">
        <v>78.3</v>
      </c>
      <c r="D195" s="4">
        <v>26.885000000000002</v>
      </c>
      <c r="E195" s="4">
        <v>42.94</v>
      </c>
    </row>
    <row r="196" spans="1:5" ht="15" customHeight="1" x14ac:dyDescent="0.2">
      <c r="A196" s="3">
        <v>42569</v>
      </c>
      <c r="B196" s="4">
        <v>25.3</v>
      </c>
      <c r="C196" s="4">
        <v>78.31</v>
      </c>
      <c r="D196" s="4">
        <v>27.02</v>
      </c>
      <c r="E196" s="4">
        <v>42.71</v>
      </c>
    </row>
    <row r="197" spans="1:5" ht="15" customHeight="1" x14ac:dyDescent="0.2">
      <c r="A197" s="3">
        <v>42570</v>
      </c>
      <c r="B197" s="4">
        <v>25.17</v>
      </c>
      <c r="C197" s="4">
        <v>78.72</v>
      </c>
      <c r="D197" s="4">
        <v>26.855</v>
      </c>
      <c r="E197" s="4">
        <v>41.91</v>
      </c>
    </row>
    <row r="198" spans="1:5" ht="15" customHeight="1" x14ac:dyDescent="0.2">
      <c r="A198" s="3">
        <v>42571</v>
      </c>
      <c r="B198" s="4">
        <v>25.31</v>
      </c>
      <c r="C198" s="4">
        <v>79.36</v>
      </c>
      <c r="D198" s="4">
        <v>27.17</v>
      </c>
      <c r="E198" s="4">
        <v>42.03</v>
      </c>
    </row>
    <row r="199" spans="1:5" ht="15" customHeight="1" x14ac:dyDescent="0.2">
      <c r="A199" s="3">
        <v>42572</v>
      </c>
      <c r="B199" s="4">
        <v>25.4</v>
      </c>
      <c r="C199" s="4">
        <v>78.790000000000006</v>
      </c>
      <c r="D199" s="4">
        <v>26.9</v>
      </c>
      <c r="E199" s="4">
        <v>41.04</v>
      </c>
    </row>
    <row r="200" spans="1:5" ht="15" customHeight="1" x14ac:dyDescent="0.2">
      <c r="A200" s="3">
        <v>42573</v>
      </c>
      <c r="B200" s="4">
        <v>25.51</v>
      </c>
      <c r="C200" s="4">
        <v>79.91</v>
      </c>
      <c r="D200" s="4">
        <v>27.085000000000001</v>
      </c>
      <c r="E200" s="4">
        <v>40.76</v>
      </c>
    </row>
    <row r="201" spans="1:5" ht="15" customHeight="1" x14ac:dyDescent="0.2">
      <c r="A201" s="3">
        <v>42576</v>
      </c>
      <c r="B201" s="4">
        <v>25.46</v>
      </c>
      <c r="C201" s="4">
        <v>78.94</v>
      </c>
      <c r="D201" s="4">
        <v>27.135000000000002</v>
      </c>
      <c r="E201" s="4">
        <v>40.24</v>
      </c>
    </row>
    <row r="202" spans="1:5" ht="15" customHeight="1" x14ac:dyDescent="0.2">
      <c r="A202" s="3">
        <v>42577</v>
      </c>
      <c r="B202" s="4">
        <v>25.64</v>
      </c>
      <c r="C202" s="4">
        <v>78.489999999999995</v>
      </c>
      <c r="D202" s="4">
        <v>28.67</v>
      </c>
      <c r="E202" s="4">
        <v>40.79</v>
      </c>
    </row>
    <row r="203" spans="1:5" ht="15" customHeight="1" x14ac:dyDescent="0.2">
      <c r="A203" s="3">
        <v>42578</v>
      </c>
      <c r="B203" s="4">
        <v>25.46</v>
      </c>
      <c r="C203" s="4">
        <v>78.53</v>
      </c>
      <c r="D203" s="4">
        <v>28.54</v>
      </c>
      <c r="E203" s="4">
        <v>40.07</v>
      </c>
    </row>
    <row r="204" spans="1:5" ht="15" customHeight="1" x14ac:dyDescent="0.2">
      <c r="A204" s="3">
        <v>42579</v>
      </c>
      <c r="B204" s="4">
        <v>25.26</v>
      </c>
      <c r="C204" s="4">
        <v>79.19</v>
      </c>
      <c r="D204" s="4">
        <v>28.344999999999999</v>
      </c>
      <c r="E204" s="4">
        <v>40.26</v>
      </c>
    </row>
    <row r="205" spans="1:5" ht="15" customHeight="1" x14ac:dyDescent="0.2">
      <c r="A205" s="3">
        <v>42580</v>
      </c>
      <c r="B205" s="4">
        <v>25.09</v>
      </c>
      <c r="C205" s="4">
        <v>78.05</v>
      </c>
      <c r="D205" s="4">
        <v>27.82</v>
      </c>
      <c r="E205" s="4">
        <v>40.82</v>
      </c>
    </row>
    <row r="206" spans="1:5" ht="15" customHeight="1" x14ac:dyDescent="0.2">
      <c r="A206" s="3">
        <v>42583</v>
      </c>
      <c r="B206" s="4">
        <v>24.77</v>
      </c>
      <c r="C206" s="4">
        <v>78.260000000000005</v>
      </c>
      <c r="D206" s="4">
        <v>27.905000000000001</v>
      </c>
      <c r="E206" s="4">
        <v>39.61</v>
      </c>
    </row>
    <row r="207" spans="1:5" ht="15" customHeight="1" x14ac:dyDescent="0.2">
      <c r="A207" s="3">
        <v>42584</v>
      </c>
      <c r="B207" s="4">
        <v>26.42</v>
      </c>
      <c r="C207" s="4">
        <v>78.28</v>
      </c>
      <c r="D207" s="4">
        <v>27.49</v>
      </c>
      <c r="E207" s="4">
        <v>39.79</v>
      </c>
    </row>
    <row r="208" spans="1:5" ht="15" customHeight="1" x14ac:dyDescent="0.2">
      <c r="A208" s="3">
        <v>42585</v>
      </c>
      <c r="B208" s="4">
        <v>26.83</v>
      </c>
      <c r="C208" s="4">
        <v>78.709999999999994</v>
      </c>
      <c r="D208" s="4">
        <v>27.664999999999999</v>
      </c>
      <c r="E208" s="4">
        <v>40.31</v>
      </c>
    </row>
    <row r="209" spans="1:5" ht="15" customHeight="1" x14ac:dyDescent="0.2">
      <c r="A209" s="3">
        <v>42586</v>
      </c>
      <c r="B209" s="4">
        <v>26.42</v>
      </c>
      <c r="C209" s="4">
        <v>79.48</v>
      </c>
      <c r="D209" s="4">
        <v>27.875</v>
      </c>
      <c r="E209" s="4">
        <v>40.1</v>
      </c>
    </row>
    <row r="210" spans="1:5" ht="15" customHeight="1" x14ac:dyDescent="0.2">
      <c r="A210" s="3">
        <v>42587</v>
      </c>
      <c r="B210" s="4">
        <v>26.33</v>
      </c>
      <c r="C210" s="4">
        <v>80.14</v>
      </c>
      <c r="D210" s="4">
        <v>28.28</v>
      </c>
      <c r="E210" s="4">
        <v>40.6</v>
      </c>
    </row>
    <row r="211" spans="1:5" ht="15" customHeight="1" x14ac:dyDescent="0.2">
      <c r="A211" s="3">
        <v>42590</v>
      </c>
      <c r="B211" s="4">
        <v>26.2</v>
      </c>
      <c r="C211" s="4">
        <v>79.95</v>
      </c>
      <c r="D211" s="4">
        <v>28.315000000000001</v>
      </c>
      <c r="E211" s="4">
        <v>41.56</v>
      </c>
    </row>
    <row r="212" spans="1:5" ht="15" customHeight="1" x14ac:dyDescent="0.2">
      <c r="A212" s="3">
        <v>42591</v>
      </c>
      <c r="B212" s="4">
        <v>25.65</v>
      </c>
      <c r="C212" s="4">
        <v>80.06</v>
      </c>
      <c r="D212" s="4">
        <v>30.315000000000001</v>
      </c>
      <c r="E212" s="4">
        <v>41.24</v>
      </c>
    </row>
    <row r="213" spans="1:5" ht="15" customHeight="1" x14ac:dyDescent="0.2">
      <c r="A213" s="3">
        <v>42592</v>
      </c>
      <c r="B213" s="4">
        <v>25.76</v>
      </c>
      <c r="C213" s="4">
        <v>79.680000000000007</v>
      </c>
      <c r="D213" s="4">
        <v>30.175000000000001</v>
      </c>
      <c r="E213" s="4">
        <v>40.6</v>
      </c>
    </row>
    <row r="214" spans="1:5" ht="15" customHeight="1" x14ac:dyDescent="0.2">
      <c r="A214" s="3">
        <v>42593</v>
      </c>
      <c r="B214" s="4">
        <v>26.1</v>
      </c>
      <c r="C214" s="4">
        <v>80.12</v>
      </c>
      <c r="D214" s="4">
        <v>30.385000000000002</v>
      </c>
      <c r="E214" s="4">
        <v>41.39</v>
      </c>
    </row>
    <row r="215" spans="1:5" ht="15" customHeight="1" x14ac:dyDescent="0.2">
      <c r="A215" s="3">
        <v>42594</v>
      </c>
      <c r="B215" s="4">
        <v>26.35</v>
      </c>
      <c r="C215" s="4">
        <v>80.02</v>
      </c>
      <c r="D215" s="4">
        <v>30.254999999999999</v>
      </c>
      <c r="E215" s="4">
        <v>41.37</v>
      </c>
    </row>
    <row r="216" spans="1:5" ht="15" customHeight="1" x14ac:dyDescent="0.2">
      <c r="A216" s="3">
        <v>42597</v>
      </c>
      <c r="B216" s="4">
        <v>26.58</v>
      </c>
      <c r="C216" s="4">
        <v>80.91</v>
      </c>
      <c r="D216" s="4">
        <v>30.605</v>
      </c>
      <c r="E216" s="4">
        <v>42.18</v>
      </c>
    </row>
    <row r="217" spans="1:5" ht="15" customHeight="1" x14ac:dyDescent="0.2">
      <c r="A217" s="3">
        <v>42598</v>
      </c>
      <c r="B217" s="4">
        <v>26.35</v>
      </c>
      <c r="C217" s="4">
        <v>80.81</v>
      </c>
      <c r="D217" s="4">
        <v>30.414999999999999</v>
      </c>
      <c r="E217" s="4">
        <v>42.86</v>
      </c>
    </row>
    <row r="218" spans="1:5" ht="15" customHeight="1" x14ac:dyDescent="0.2">
      <c r="A218" s="3">
        <v>42599</v>
      </c>
      <c r="B218" s="4">
        <v>26.97</v>
      </c>
      <c r="C218" s="4">
        <v>80.84</v>
      </c>
      <c r="D218" s="4">
        <v>30.475000000000001</v>
      </c>
      <c r="E218" s="4">
        <v>43.2</v>
      </c>
    </row>
    <row r="219" spans="1:5" ht="15" customHeight="1" x14ac:dyDescent="0.2">
      <c r="A219" s="3">
        <v>42600</v>
      </c>
      <c r="B219" s="4">
        <v>26.84</v>
      </c>
      <c r="C219" s="4">
        <v>80.27</v>
      </c>
      <c r="D219" s="4">
        <v>30.614999999999998</v>
      </c>
      <c r="E219" s="4">
        <v>43.59</v>
      </c>
    </row>
    <row r="220" spans="1:5" ht="15" customHeight="1" x14ac:dyDescent="0.2">
      <c r="A220" s="3">
        <v>42601</v>
      </c>
      <c r="B220" s="4">
        <v>26.73</v>
      </c>
      <c r="C220" s="4">
        <v>80.47</v>
      </c>
      <c r="D220" s="4">
        <v>30.65</v>
      </c>
      <c r="E220" s="4">
        <v>43.32</v>
      </c>
    </row>
    <row r="221" spans="1:5" ht="15" customHeight="1" x14ac:dyDescent="0.2">
      <c r="A221" s="3">
        <v>42604</v>
      </c>
      <c r="B221" s="4">
        <v>26.56</v>
      </c>
      <c r="C221" s="4">
        <v>81.06</v>
      </c>
      <c r="D221" s="4">
        <v>30.635000000000002</v>
      </c>
      <c r="E221" s="4">
        <v>42.63</v>
      </c>
    </row>
    <row r="222" spans="1:5" ht="15" customHeight="1" x14ac:dyDescent="0.2">
      <c r="A222" s="3">
        <v>42605</v>
      </c>
      <c r="B222" s="4">
        <v>26.39</v>
      </c>
      <c r="C222" s="4">
        <v>80.8</v>
      </c>
      <c r="D222" s="4">
        <v>30.7</v>
      </c>
      <c r="E222" s="4">
        <v>43.22</v>
      </c>
    </row>
    <row r="223" spans="1:5" ht="15" customHeight="1" x14ac:dyDescent="0.2">
      <c r="A223" s="3">
        <v>42606</v>
      </c>
      <c r="B223" s="4">
        <v>26.11</v>
      </c>
      <c r="C223" s="4">
        <v>80.290000000000006</v>
      </c>
      <c r="D223" s="4">
        <v>30.51</v>
      </c>
      <c r="E223" s="4">
        <v>42.96</v>
      </c>
    </row>
    <row r="224" spans="1:5" ht="15" customHeight="1" x14ac:dyDescent="0.2">
      <c r="A224" s="3">
        <v>42607</v>
      </c>
      <c r="B224" s="4">
        <v>25.87</v>
      </c>
      <c r="C224" s="4">
        <v>80.319999999999993</v>
      </c>
      <c r="D224" s="4">
        <v>30.565000000000001</v>
      </c>
      <c r="E224" s="4">
        <v>42.78</v>
      </c>
    </row>
    <row r="225" spans="1:5" ht="15" customHeight="1" x14ac:dyDescent="0.2">
      <c r="A225" s="3">
        <v>42608</v>
      </c>
      <c r="B225" s="4">
        <v>25.73</v>
      </c>
      <c r="C225" s="4">
        <v>80.569999999999993</v>
      </c>
      <c r="D225" s="4">
        <v>30.79</v>
      </c>
      <c r="E225" s="4">
        <v>42.3</v>
      </c>
    </row>
    <row r="226" spans="1:5" ht="15" customHeight="1" x14ac:dyDescent="0.2">
      <c r="A226" s="3">
        <v>42611</v>
      </c>
      <c r="B226" s="4">
        <v>25.66</v>
      </c>
      <c r="C226" s="4">
        <v>80.87</v>
      </c>
      <c r="D226" s="4">
        <v>30.8</v>
      </c>
      <c r="E226" s="4">
        <v>42.35</v>
      </c>
    </row>
    <row r="227" spans="1:5" ht="15" customHeight="1" x14ac:dyDescent="0.2">
      <c r="A227" s="3">
        <v>42612</v>
      </c>
      <c r="B227" s="4">
        <v>25.59</v>
      </c>
      <c r="C227" s="4">
        <v>81.17</v>
      </c>
      <c r="D227" s="4">
        <v>30.715</v>
      </c>
      <c r="E227" s="4">
        <v>42.23</v>
      </c>
    </row>
    <row r="228" spans="1:5" ht="15" customHeight="1" x14ac:dyDescent="0.2">
      <c r="A228" s="3">
        <v>42613</v>
      </c>
      <c r="B228" s="4">
        <v>25.51</v>
      </c>
      <c r="C228" s="4">
        <v>80.900000000000006</v>
      </c>
      <c r="D228" s="4">
        <v>30.954999999999998</v>
      </c>
      <c r="E228" s="4">
        <v>41.05</v>
      </c>
    </row>
    <row r="229" spans="1:5" ht="15" customHeight="1" x14ac:dyDescent="0.2">
      <c r="A229" s="3">
        <v>42614</v>
      </c>
      <c r="B229" s="4">
        <v>25.69</v>
      </c>
      <c r="C229" s="4">
        <v>81.3</v>
      </c>
      <c r="D229" s="4">
        <v>31.4</v>
      </c>
      <c r="E229" s="4">
        <v>40.6</v>
      </c>
    </row>
    <row r="230" spans="1:5" ht="15" customHeight="1" x14ac:dyDescent="0.2">
      <c r="A230" s="3">
        <v>42615</v>
      </c>
      <c r="B230" s="4">
        <v>25.89</v>
      </c>
      <c r="C230" s="4">
        <v>82</v>
      </c>
      <c r="D230" s="4">
        <v>31.344999999999999</v>
      </c>
      <c r="E230" s="4">
        <v>40.92</v>
      </c>
    </row>
    <row r="231" spans="1:5" ht="15" customHeight="1" x14ac:dyDescent="0.2">
      <c r="A231" s="3">
        <v>42618</v>
      </c>
      <c r="B231" s="4">
        <v>25.89</v>
      </c>
      <c r="C231" s="4">
        <v>82</v>
      </c>
      <c r="D231" s="4">
        <v>31.344999999999999</v>
      </c>
      <c r="E231" s="4">
        <v>40.92</v>
      </c>
    </row>
    <row r="232" spans="1:5" ht="15" customHeight="1" x14ac:dyDescent="0.2">
      <c r="A232" s="3">
        <v>42619</v>
      </c>
      <c r="B232" s="4">
        <v>25.09</v>
      </c>
      <c r="C232" s="4">
        <v>82.53</v>
      </c>
      <c r="D232" s="4">
        <v>31.135000000000002</v>
      </c>
      <c r="E232" s="4">
        <v>41</v>
      </c>
    </row>
    <row r="233" spans="1:5" ht="15" customHeight="1" x14ac:dyDescent="0.2">
      <c r="A233" s="3">
        <v>42620</v>
      </c>
      <c r="B233" s="4">
        <v>25.07</v>
      </c>
      <c r="C233" s="4">
        <v>83.24</v>
      </c>
      <c r="D233" s="4">
        <v>30.39</v>
      </c>
      <c r="E233" s="4">
        <v>41.48</v>
      </c>
    </row>
    <row r="234" spans="1:5" ht="15" customHeight="1" x14ac:dyDescent="0.2">
      <c r="A234" s="3">
        <v>42621</v>
      </c>
      <c r="B234" s="4">
        <v>25.38</v>
      </c>
      <c r="C234" s="4">
        <v>82.97</v>
      </c>
      <c r="D234" s="4">
        <v>30.33</v>
      </c>
      <c r="E234" s="4">
        <v>43.28</v>
      </c>
    </row>
    <row r="235" spans="1:5" ht="15" customHeight="1" x14ac:dyDescent="0.2">
      <c r="A235" s="3">
        <v>42622</v>
      </c>
      <c r="B235" s="4">
        <v>24.55</v>
      </c>
      <c r="C235" s="4">
        <v>81.33</v>
      </c>
      <c r="D235" s="4">
        <v>29.26</v>
      </c>
      <c r="E235" s="4">
        <v>42.25</v>
      </c>
    </row>
    <row r="236" spans="1:5" ht="15" customHeight="1" x14ac:dyDescent="0.2">
      <c r="A236" s="3">
        <v>42625</v>
      </c>
      <c r="B236" s="4">
        <v>25.18</v>
      </c>
      <c r="C236" s="4">
        <v>82.97</v>
      </c>
      <c r="D236" s="4">
        <v>29.93</v>
      </c>
      <c r="E236" s="4">
        <v>42.67</v>
      </c>
    </row>
    <row r="237" spans="1:5" ht="15" customHeight="1" x14ac:dyDescent="0.2">
      <c r="A237" s="3">
        <v>42626</v>
      </c>
      <c r="B237" s="4">
        <v>24.73</v>
      </c>
      <c r="C237" s="4">
        <v>81.89</v>
      </c>
      <c r="D237" s="4">
        <v>29.565000000000001</v>
      </c>
      <c r="E237" s="4">
        <v>41.01</v>
      </c>
    </row>
    <row r="238" spans="1:5" ht="15" customHeight="1" x14ac:dyDescent="0.2">
      <c r="A238" s="3">
        <v>42627</v>
      </c>
      <c r="B238" s="4">
        <v>24.74</v>
      </c>
      <c r="C238" s="4">
        <v>81.489999999999995</v>
      </c>
      <c r="D238" s="4">
        <v>29.704999999999998</v>
      </c>
      <c r="E238" s="4">
        <v>39.99</v>
      </c>
    </row>
    <row r="239" spans="1:5" ht="15" customHeight="1" x14ac:dyDescent="0.2">
      <c r="A239" s="3">
        <v>42628</v>
      </c>
      <c r="B239" s="4">
        <v>24.41</v>
      </c>
      <c r="C239" s="4">
        <v>82.01</v>
      </c>
      <c r="D239" s="4">
        <v>30.22</v>
      </c>
      <c r="E239" s="4">
        <v>40.03</v>
      </c>
    </row>
    <row r="240" spans="1:5" ht="15" customHeight="1" x14ac:dyDescent="0.2">
      <c r="A240" s="3">
        <v>42629</v>
      </c>
      <c r="B240" s="4">
        <v>24.35</v>
      </c>
      <c r="C240" s="4">
        <v>82.07</v>
      </c>
      <c r="D240" s="4">
        <v>30.155000000000001</v>
      </c>
      <c r="E240" s="4">
        <v>39.869999999999997</v>
      </c>
    </row>
    <row r="241" spans="1:5" ht="15" customHeight="1" x14ac:dyDescent="0.2">
      <c r="A241" s="3">
        <v>42632</v>
      </c>
      <c r="B241" s="4">
        <v>24.55</v>
      </c>
      <c r="C241" s="4">
        <v>82.51</v>
      </c>
      <c r="D241" s="4">
        <v>30.295000000000002</v>
      </c>
      <c r="E241" s="4">
        <v>39.28</v>
      </c>
    </row>
    <row r="242" spans="1:5" ht="15" customHeight="1" x14ac:dyDescent="0.2">
      <c r="A242" s="3">
        <v>42633</v>
      </c>
      <c r="B242" s="4">
        <v>24.27</v>
      </c>
      <c r="C242" s="4">
        <v>82.48</v>
      </c>
      <c r="D242" s="4">
        <v>30.1</v>
      </c>
      <c r="E242" s="4">
        <v>39.01</v>
      </c>
    </row>
    <row r="243" spans="1:5" ht="15" customHeight="1" x14ac:dyDescent="0.2">
      <c r="A243" s="3">
        <v>42634</v>
      </c>
      <c r="B243" s="4">
        <v>24.53</v>
      </c>
      <c r="C243" s="4">
        <v>83.22</v>
      </c>
      <c r="D243" s="4">
        <v>30.56</v>
      </c>
      <c r="E243" s="4">
        <v>40.06</v>
      </c>
    </row>
    <row r="244" spans="1:5" ht="15" customHeight="1" x14ac:dyDescent="0.2">
      <c r="A244" s="3">
        <v>42635</v>
      </c>
      <c r="B244" s="4">
        <v>25.71</v>
      </c>
      <c r="C244" s="4">
        <v>83.36</v>
      </c>
      <c r="D244" s="4">
        <v>30.59</v>
      </c>
      <c r="E244" s="4">
        <v>41.02</v>
      </c>
    </row>
    <row r="245" spans="1:5" ht="15" customHeight="1" x14ac:dyDescent="0.2">
      <c r="A245" s="3">
        <v>42636</v>
      </c>
      <c r="B245" s="4">
        <v>26.09</v>
      </c>
      <c r="C245" s="4">
        <v>82.54</v>
      </c>
      <c r="D245" s="4">
        <v>30.32</v>
      </c>
      <c r="E245" s="4">
        <v>39.94</v>
      </c>
    </row>
    <row r="246" spans="1:5" ht="15" customHeight="1" x14ac:dyDescent="0.2">
      <c r="A246" s="3">
        <v>42639</v>
      </c>
      <c r="B246" s="4">
        <v>26.16</v>
      </c>
      <c r="C246" s="4">
        <v>81.81</v>
      </c>
      <c r="D246" s="4">
        <v>30.234999999999999</v>
      </c>
      <c r="E246" s="4">
        <v>40.020000000000003</v>
      </c>
    </row>
    <row r="247" spans="1:5" ht="15" customHeight="1" x14ac:dyDescent="0.2">
      <c r="A247" s="3">
        <v>42640</v>
      </c>
      <c r="B247" s="4">
        <v>26.37</v>
      </c>
      <c r="C247" s="4">
        <v>82.16</v>
      </c>
      <c r="D247" s="4">
        <v>30.66</v>
      </c>
      <c r="E247" s="4">
        <v>39.43</v>
      </c>
    </row>
    <row r="248" spans="1:5" ht="15" customHeight="1" x14ac:dyDescent="0.2">
      <c r="A248" s="3">
        <v>42641</v>
      </c>
      <c r="B248" s="4">
        <v>26.8</v>
      </c>
      <c r="C248" s="4">
        <v>82.97</v>
      </c>
      <c r="D248" s="4">
        <v>30.824999999999999</v>
      </c>
      <c r="E248" s="4">
        <v>42.18</v>
      </c>
    </row>
    <row r="249" spans="1:5" ht="15" customHeight="1" x14ac:dyDescent="0.2">
      <c r="A249" s="3">
        <v>42642</v>
      </c>
      <c r="B249" s="4">
        <v>26.81</v>
      </c>
      <c r="C249" s="4">
        <v>81.92</v>
      </c>
      <c r="D249" s="4">
        <v>30.984999999999999</v>
      </c>
      <c r="E249" s="4">
        <v>43.66</v>
      </c>
    </row>
    <row r="250" spans="1:5" ht="15" customHeight="1" x14ac:dyDescent="0.2">
      <c r="A250" s="3">
        <v>42643</v>
      </c>
      <c r="B250" s="4">
        <v>26.92</v>
      </c>
      <c r="C250" s="4">
        <v>82.7</v>
      </c>
      <c r="D250" s="4">
        <v>31.07</v>
      </c>
      <c r="E250" s="4">
        <v>43.47</v>
      </c>
    </row>
    <row r="251" spans="1:5" ht="15" customHeight="1" x14ac:dyDescent="0.2">
      <c r="A251" s="3">
        <v>42646</v>
      </c>
      <c r="B251" s="4">
        <v>27.39</v>
      </c>
      <c r="C251" s="4">
        <v>82.86</v>
      </c>
      <c r="D251" s="4">
        <v>30.91</v>
      </c>
      <c r="E251" s="4">
        <v>43.43</v>
      </c>
    </row>
    <row r="252" spans="1:5" ht="15" customHeight="1" x14ac:dyDescent="0.2">
      <c r="A252" s="3">
        <v>42647</v>
      </c>
      <c r="B252" s="4">
        <v>27.4</v>
      </c>
      <c r="C252" s="4">
        <v>82.73</v>
      </c>
      <c r="D252" s="4">
        <v>30.66</v>
      </c>
      <c r="E252" s="4">
        <v>42.87</v>
      </c>
    </row>
    <row r="253" spans="1:5" ht="15" customHeight="1" x14ac:dyDescent="0.2">
      <c r="A253" s="3">
        <v>42648</v>
      </c>
      <c r="B253" s="4">
        <v>27.69</v>
      </c>
      <c r="C253" s="4">
        <v>83.35</v>
      </c>
      <c r="D253" s="4">
        <v>31.06</v>
      </c>
      <c r="E253" s="4">
        <v>43.91</v>
      </c>
    </row>
    <row r="254" spans="1:5" ht="15" customHeight="1" x14ac:dyDescent="0.2">
      <c r="A254" s="3">
        <v>42649</v>
      </c>
      <c r="B254" s="4">
        <v>27.84</v>
      </c>
      <c r="C254" s="4">
        <v>83.36</v>
      </c>
      <c r="D254" s="4">
        <v>31.29</v>
      </c>
      <c r="E254" s="4">
        <v>44.52</v>
      </c>
    </row>
    <row r="255" spans="1:5" ht="15" customHeight="1" x14ac:dyDescent="0.2">
      <c r="A255" s="3">
        <v>42650</v>
      </c>
      <c r="B255" s="4">
        <v>27.17</v>
      </c>
      <c r="C255" s="4">
        <v>82.88</v>
      </c>
      <c r="D255" s="4">
        <v>31.03</v>
      </c>
      <c r="E255" s="4">
        <v>44.22</v>
      </c>
    </row>
    <row r="256" spans="1:5" ht="15" customHeight="1" x14ac:dyDescent="0.2">
      <c r="A256" s="3">
        <v>42653</v>
      </c>
      <c r="B256" s="4">
        <v>27.04</v>
      </c>
      <c r="C256" s="4">
        <v>83.12</v>
      </c>
      <c r="D256" s="4">
        <v>30.655000000000001</v>
      </c>
      <c r="E256" s="4">
        <v>44.39</v>
      </c>
    </row>
    <row r="257" spans="1:5" ht="15" customHeight="1" x14ac:dyDescent="0.2">
      <c r="A257" s="3">
        <v>42654</v>
      </c>
      <c r="B257" s="4">
        <v>26.4</v>
      </c>
      <c r="C257" s="4">
        <v>82.04</v>
      </c>
      <c r="D257" s="4">
        <v>29.844999999999999</v>
      </c>
      <c r="E257" s="4">
        <v>43.33</v>
      </c>
    </row>
    <row r="258" spans="1:5" ht="15" customHeight="1" x14ac:dyDescent="0.2">
      <c r="A258" s="3">
        <v>42655</v>
      </c>
      <c r="B258" s="4">
        <v>26.17</v>
      </c>
      <c r="C258" s="4">
        <v>82.25</v>
      </c>
      <c r="D258" s="4">
        <v>29.5</v>
      </c>
      <c r="E258" s="4">
        <v>43.47</v>
      </c>
    </row>
    <row r="259" spans="1:5" ht="15" customHeight="1" x14ac:dyDescent="0.2">
      <c r="A259" s="3">
        <v>42656</v>
      </c>
      <c r="B259" s="4">
        <v>25.68</v>
      </c>
      <c r="C259" s="4">
        <v>81.87</v>
      </c>
      <c r="D259" s="4">
        <v>29.204999999999998</v>
      </c>
      <c r="E259" s="4">
        <v>42.15</v>
      </c>
    </row>
    <row r="260" spans="1:5" ht="15" customHeight="1" x14ac:dyDescent="0.2">
      <c r="A260" s="3">
        <v>42657</v>
      </c>
      <c r="B260" s="4">
        <v>25.34</v>
      </c>
      <c r="C260" s="4">
        <v>82.45</v>
      </c>
      <c r="D260" s="4">
        <v>29.5</v>
      </c>
      <c r="E260" s="4">
        <v>41.67</v>
      </c>
    </row>
    <row r="261" spans="1:5" ht="15" customHeight="1" x14ac:dyDescent="0.2">
      <c r="A261" s="3">
        <v>42660</v>
      </c>
      <c r="B261" s="4">
        <v>25.29</v>
      </c>
      <c r="C261" s="4">
        <v>82.15</v>
      </c>
      <c r="D261" s="4">
        <v>29.35</v>
      </c>
      <c r="E261" s="4">
        <v>41.1</v>
      </c>
    </row>
    <row r="262" spans="1:5" ht="15" customHeight="1" x14ac:dyDescent="0.2">
      <c r="A262" s="3">
        <v>42661</v>
      </c>
      <c r="B262" s="4">
        <v>25.21</v>
      </c>
      <c r="C262" s="4">
        <v>81.58</v>
      </c>
      <c r="D262" s="4">
        <v>29.43</v>
      </c>
      <c r="E262" s="4">
        <v>40.65</v>
      </c>
    </row>
    <row r="263" spans="1:5" ht="15" customHeight="1" x14ac:dyDescent="0.2">
      <c r="A263" s="3">
        <v>42662</v>
      </c>
      <c r="B263" s="4">
        <v>25.61</v>
      </c>
      <c r="C263" s="4">
        <v>82.81</v>
      </c>
      <c r="D263" s="4">
        <v>30.004999999999999</v>
      </c>
      <c r="E263" s="4">
        <v>41.72</v>
      </c>
    </row>
    <row r="264" spans="1:5" ht="15" customHeight="1" x14ac:dyDescent="0.2">
      <c r="A264" s="3">
        <v>42663</v>
      </c>
      <c r="B264" s="4">
        <v>25.71</v>
      </c>
      <c r="C264" s="4">
        <v>82.5</v>
      </c>
      <c r="D264" s="4">
        <v>29.855</v>
      </c>
      <c r="E264" s="4">
        <v>41.49</v>
      </c>
    </row>
    <row r="265" spans="1:5" ht="15" customHeight="1" x14ac:dyDescent="0.2">
      <c r="A265" s="3">
        <v>42664</v>
      </c>
      <c r="B265" s="4">
        <v>26.64</v>
      </c>
      <c r="C265" s="4">
        <v>82.35</v>
      </c>
      <c r="D265" s="4">
        <v>29.75</v>
      </c>
      <c r="E265" s="4">
        <v>41.54</v>
      </c>
    </row>
    <row r="266" spans="1:5" ht="15" customHeight="1" x14ac:dyDescent="0.2">
      <c r="A266" s="3">
        <v>42667</v>
      </c>
      <c r="B266" s="4">
        <v>26.62</v>
      </c>
      <c r="C266" s="4">
        <v>83.17</v>
      </c>
      <c r="D266" s="4">
        <v>30.32</v>
      </c>
      <c r="E266" s="4">
        <v>42.24</v>
      </c>
    </row>
    <row r="267" spans="1:5" ht="15" customHeight="1" x14ac:dyDescent="0.2">
      <c r="A267" s="3">
        <v>42668</v>
      </c>
      <c r="B267" s="4">
        <v>26.18</v>
      </c>
      <c r="C267" s="4">
        <v>82.03</v>
      </c>
      <c r="D267" s="4">
        <v>30.454999999999998</v>
      </c>
      <c r="E267" s="4">
        <v>41.81</v>
      </c>
    </row>
    <row r="268" spans="1:5" ht="15" customHeight="1" x14ac:dyDescent="0.2">
      <c r="A268" s="3">
        <v>42669</v>
      </c>
      <c r="B268" s="4">
        <v>26.44</v>
      </c>
      <c r="C268" s="4">
        <v>81.75</v>
      </c>
      <c r="D268" s="4">
        <v>30.274999999999999</v>
      </c>
      <c r="E268" s="4">
        <v>41.8</v>
      </c>
    </row>
    <row r="269" spans="1:5" ht="15" customHeight="1" x14ac:dyDescent="0.2">
      <c r="A269" s="3">
        <v>42670</v>
      </c>
      <c r="B269" s="4">
        <v>26.16</v>
      </c>
      <c r="C269" s="4">
        <v>81.92</v>
      </c>
      <c r="D269" s="4">
        <v>30.18</v>
      </c>
      <c r="E269" s="4">
        <v>44</v>
      </c>
    </row>
    <row r="270" spans="1:5" ht="15" customHeight="1" x14ac:dyDescent="0.2">
      <c r="A270" s="3">
        <v>42671</v>
      </c>
      <c r="B270" s="4">
        <v>25.85</v>
      </c>
      <c r="C270" s="4">
        <v>82.22</v>
      </c>
      <c r="D270" s="4">
        <v>30.15</v>
      </c>
      <c r="E270" s="4">
        <v>44.97</v>
      </c>
    </row>
    <row r="271" spans="1:5" ht="15" customHeight="1" x14ac:dyDescent="0.2">
      <c r="A271" s="3">
        <v>42674</v>
      </c>
      <c r="B271" s="4">
        <v>26.11</v>
      </c>
      <c r="C271" s="4">
        <v>82.51</v>
      </c>
      <c r="D271" s="4">
        <v>30.274999999999999</v>
      </c>
      <c r="E271" s="4">
        <v>43.45</v>
      </c>
    </row>
    <row r="272" spans="1:5" ht="15" customHeight="1" x14ac:dyDescent="0.2">
      <c r="A272" s="3">
        <v>42675</v>
      </c>
      <c r="B272" s="4">
        <v>25.79</v>
      </c>
      <c r="C272" s="4">
        <v>81.62</v>
      </c>
      <c r="D272" s="4">
        <v>30.09</v>
      </c>
      <c r="E272" s="4">
        <v>43.54</v>
      </c>
    </row>
    <row r="273" spans="1:5" ht="15" customHeight="1" x14ac:dyDescent="0.2">
      <c r="A273" s="3">
        <v>42676</v>
      </c>
      <c r="B273" s="4">
        <v>25.2</v>
      </c>
      <c r="C273" s="4">
        <v>80.58</v>
      </c>
      <c r="D273" s="4">
        <v>29.93</v>
      </c>
      <c r="E273" s="4">
        <v>43.23</v>
      </c>
    </row>
    <row r="274" spans="1:5" ht="15" customHeight="1" x14ac:dyDescent="0.2">
      <c r="A274" s="3">
        <v>42677</v>
      </c>
      <c r="B274" s="4">
        <v>25.78</v>
      </c>
      <c r="C274" s="4">
        <v>80.650000000000006</v>
      </c>
      <c r="D274" s="4">
        <v>29.815000000000001</v>
      </c>
      <c r="E274" s="4">
        <v>43.6</v>
      </c>
    </row>
    <row r="275" spans="1:5" ht="15" customHeight="1" x14ac:dyDescent="0.2">
      <c r="A275" s="3">
        <v>42678</v>
      </c>
      <c r="B275" s="4">
        <v>25.64</v>
      </c>
      <c r="C275" s="4">
        <v>80.36</v>
      </c>
      <c r="D275" s="4">
        <v>30.11</v>
      </c>
      <c r="E275" s="4">
        <v>42.76</v>
      </c>
    </row>
    <row r="276" spans="1:5" ht="15" customHeight="1" x14ac:dyDescent="0.2">
      <c r="A276" s="3">
        <v>42681</v>
      </c>
      <c r="B276" s="4">
        <v>25.55</v>
      </c>
      <c r="C276" s="4">
        <v>82.51</v>
      </c>
      <c r="D276" s="4">
        <v>31.114999999999998</v>
      </c>
      <c r="E276" s="4">
        <v>43.92</v>
      </c>
    </row>
    <row r="277" spans="1:5" ht="15" customHeight="1" x14ac:dyDescent="0.2">
      <c r="A277" s="3">
        <v>42682</v>
      </c>
      <c r="B277" s="4">
        <v>25.85</v>
      </c>
      <c r="C277" s="4">
        <v>82.88</v>
      </c>
      <c r="D277" s="4">
        <v>31.98</v>
      </c>
      <c r="E277" s="4">
        <v>44.33</v>
      </c>
    </row>
    <row r="278" spans="1:5" ht="15" customHeight="1" x14ac:dyDescent="0.2">
      <c r="A278" s="3">
        <v>42683</v>
      </c>
      <c r="B278" s="4">
        <v>25.9</v>
      </c>
      <c r="C278" s="4">
        <v>83.24</v>
      </c>
      <c r="D278" s="4">
        <v>32.155000000000001</v>
      </c>
      <c r="E278" s="4">
        <v>45.73</v>
      </c>
    </row>
    <row r="279" spans="1:5" ht="15" customHeight="1" x14ac:dyDescent="0.2">
      <c r="A279" s="3">
        <v>42684</v>
      </c>
      <c r="B279" s="4">
        <v>26.03</v>
      </c>
      <c r="C279" s="4">
        <v>81.87</v>
      </c>
      <c r="D279" s="4">
        <v>31.22</v>
      </c>
      <c r="E279" s="4">
        <v>44.78</v>
      </c>
    </row>
    <row r="280" spans="1:5" ht="15" customHeight="1" x14ac:dyDescent="0.2">
      <c r="A280" s="3">
        <v>42685</v>
      </c>
      <c r="B280" s="4">
        <v>26.44</v>
      </c>
      <c r="C280" s="4">
        <v>81.88</v>
      </c>
      <c r="D280" s="4">
        <v>31.574999999999999</v>
      </c>
      <c r="E280" s="4">
        <v>43.94</v>
      </c>
    </row>
    <row r="281" spans="1:5" ht="15" customHeight="1" x14ac:dyDescent="0.2">
      <c r="A281" s="3">
        <v>42688</v>
      </c>
      <c r="B281" s="4">
        <v>28.35</v>
      </c>
      <c r="C281" s="4">
        <v>78.38</v>
      </c>
      <c r="D281" s="4">
        <v>31.765000000000001</v>
      </c>
      <c r="E281" s="4">
        <v>44.13</v>
      </c>
    </row>
    <row r="282" spans="1:5" ht="15" customHeight="1" x14ac:dyDescent="0.2">
      <c r="A282" s="3">
        <v>42689</v>
      </c>
      <c r="B282" s="4">
        <v>27.8</v>
      </c>
      <c r="C282" s="4">
        <v>78.569999999999993</v>
      </c>
      <c r="D282" s="4">
        <v>32.594999999999999</v>
      </c>
      <c r="E282" s="4">
        <v>45.28</v>
      </c>
    </row>
    <row r="283" spans="1:5" ht="15" customHeight="1" x14ac:dyDescent="0.2">
      <c r="A283" s="3">
        <v>42690</v>
      </c>
      <c r="B283" s="4">
        <v>27.63</v>
      </c>
      <c r="C283" s="4">
        <v>80.08</v>
      </c>
      <c r="D283" s="4">
        <v>32.825000000000003</v>
      </c>
      <c r="E283" s="4">
        <v>44.38</v>
      </c>
    </row>
    <row r="284" spans="1:5" ht="15" customHeight="1" x14ac:dyDescent="0.2">
      <c r="A284" s="3">
        <v>42691</v>
      </c>
      <c r="B284" s="4">
        <v>28.03</v>
      </c>
      <c r="C284" s="4">
        <v>81.069999999999993</v>
      </c>
      <c r="D284" s="4">
        <v>32.725000000000001</v>
      </c>
      <c r="E284" s="4">
        <v>43.61</v>
      </c>
    </row>
    <row r="285" spans="1:5" ht="15" customHeight="1" x14ac:dyDescent="0.2">
      <c r="A285" s="3">
        <v>42692</v>
      </c>
      <c r="B285" s="4">
        <v>27.5</v>
      </c>
      <c r="C285" s="4">
        <v>80.819999999999993</v>
      </c>
      <c r="D285" s="4">
        <v>32.284999999999997</v>
      </c>
      <c r="E285" s="4">
        <v>44.76</v>
      </c>
    </row>
    <row r="286" spans="1:5" ht="15" customHeight="1" x14ac:dyDescent="0.2">
      <c r="A286" s="3">
        <v>42695</v>
      </c>
      <c r="B286" s="4">
        <v>27.55</v>
      </c>
      <c r="C286" s="4">
        <v>81.69</v>
      </c>
      <c r="D286" s="4">
        <v>32.6</v>
      </c>
      <c r="E286" s="4">
        <v>46.36</v>
      </c>
    </row>
    <row r="287" spans="1:5" ht="15" customHeight="1" x14ac:dyDescent="0.2">
      <c r="A287" s="3">
        <v>42696</v>
      </c>
      <c r="B287" s="4">
        <v>27.46</v>
      </c>
      <c r="C287" s="4">
        <v>79.930000000000007</v>
      </c>
      <c r="D287" s="4">
        <v>32.784999999999997</v>
      </c>
      <c r="E287" s="4">
        <v>46.07</v>
      </c>
    </row>
    <row r="288" spans="1:5" ht="15" customHeight="1" x14ac:dyDescent="0.2">
      <c r="A288" s="3">
        <v>42697</v>
      </c>
      <c r="B288" s="4">
        <v>27.35</v>
      </c>
      <c r="C288" s="4">
        <v>79.569999999999993</v>
      </c>
      <c r="D288" s="4">
        <v>33.055</v>
      </c>
      <c r="E288" s="4">
        <v>46.3</v>
      </c>
    </row>
    <row r="289" spans="1:5" ht="15" customHeight="1" x14ac:dyDescent="0.2">
      <c r="A289" s="3">
        <v>42698</v>
      </c>
      <c r="B289" s="4">
        <v>27.35</v>
      </c>
      <c r="C289" s="4">
        <v>79.569999999999993</v>
      </c>
      <c r="D289" s="4">
        <v>33.055</v>
      </c>
      <c r="E289" s="4">
        <v>46.3</v>
      </c>
    </row>
    <row r="290" spans="1:5" ht="15" customHeight="1" x14ac:dyDescent="0.2">
      <c r="A290" s="3">
        <v>42699</v>
      </c>
      <c r="B290" s="4">
        <v>27.54</v>
      </c>
      <c r="C290" s="4">
        <v>80.13</v>
      </c>
      <c r="D290" s="4">
        <v>33.04</v>
      </c>
      <c r="E290" s="4">
        <v>45.75</v>
      </c>
    </row>
    <row r="291" spans="1:5" ht="15" customHeight="1" x14ac:dyDescent="0.2">
      <c r="A291" s="3">
        <v>42702</v>
      </c>
      <c r="B291" s="4">
        <v>27.22</v>
      </c>
      <c r="C291" s="4">
        <v>79.08</v>
      </c>
      <c r="D291" s="4">
        <v>32.950000000000003</v>
      </c>
      <c r="E291" s="4">
        <v>45.5</v>
      </c>
    </row>
    <row r="292" spans="1:5" ht="15" customHeight="1" x14ac:dyDescent="0.2">
      <c r="A292" s="3">
        <v>42703</v>
      </c>
      <c r="B292" s="4">
        <v>27.65</v>
      </c>
      <c r="C292" s="4">
        <v>79.150000000000006</v>
      </c>
      <c r="D292" s="4">
        <v>33.015000000000001</v>
      </c>
      <c r="E292" s="4">
        <v>44.23</v>
      </c>
    </row>
    <row r="293" spans="1:5" ht="15" customHeight="1" x14ac:dyDescent="0.2">
      <c r="A293" s="3">
        <v>42704</v>
      </c>
      <c r="B293" s="4">
        <v>27.09</v>
      </c>
      <c r="C293" s="4">
        <v>77.319999999999993</v>
      </c>
      <c r="D293" s="4">
        <v>33.090000000000003</v>
      </c>
      <c r="E293" s="4">
        <v>48.52</v>
      </c>
    </row>
    <row r="294" spans="1:5" ht="15" customHeight="1" x14ac:dyDescent="0.2">
      <c r="A294" s="3">
        <v>42705</v>
      </c>
      <c r="B294" s="4">
        <v>27.15</v>
      </c>
      <c r="C294" s="4">
        <v>75.430000000000007</v>
      </c>
      <c r="D294" s="4">
        <v>30.614999999999998</v>
      </c>
      <c r="E294" s="4">
        <v>48.22</v>
      </c>
    </row>
    <row r="295" spans="1:5" ht="15" customHeight="1" x14ac:dyDescent="0.2">
      <c r="A295" s="3">
        <v>42706</v>
      </c>
      <c r="B295" s="4">
        <v>26.6</v>
      </c>
      <c r="C295" s="4">
        <v>75.72</v>
      </c>
      <c r="D295" s="4">
        <v>31.024999999999999</v>
      </c>
      <c r="E295" s="4">
        <v>48.12</v>
      </c>
    </row>
    <row r="296" spans="1:5" ht="15" customHeight="1" x14ac:dyDescent="0.2">
      <c r="A296" s="3">
        <v>42709</v>
      </c>
      <c r="B296" s="4">
        <v>27.39</v>
      </c>
      <c r="C296" s="4">
        <v>77.31</v>
      </c>
      <c r="D296" s="4">
        <v>31.614999999999998</v>
      </c>
      <c r="E296" s="4">
        <v>48.88</v>
      </c>
    </row>
    <row r="297" spans="1:5" ht="15" customHeight="1" x14ac:dyDescent="0.2">
      <c r="A297" s="3">
        <v>42710</v>
      </c>
      <c r="B297" s="4">
        <v>27.79</v>
      </c>
      <c r="C297" s="4">
        <v>77.11</v>
      </c>
      <c r="D297" s="4">
        <v>31.745000000000001</v>
      </c>
      <c r="E297" s="4">
        <v>49.9</v>
      </c>
    </row>
    <row r="298" spans="1:5" ht="15" customHeight="1" x14ac:dyDescent="0.2">
      <c r="A298" s="3">
        <v>42711</v>
      </c>
      <c r="B298" s="4">
        <v>28.8</v>
      </c>
      <c r="C298" s="4">
        <v>79.31</v>
      </c>
      <c r="D298" s="4">
        <v>32.25</v>
      </c>
      <c r="E298" s="4">
        <v>49.9</v>
      </c>
    </row>
    <row r="299" spans="1:5" ht="15" customHeight="1" x14ac:dyDescent="0.2">
      <c r="A299" s="3">
        <v>42712</v>
      </c>
      <c r="B299" s="4">
        <v>29.55</v>
      </c>
      <c r="C299" s="4">
        <v>79.28</v>
      </c>
      <c r="D299" s="4">
        <v>32.594999999999999</v>
      </c>
      <c r="E299" s="4">
        <v>49.78</v>
      </c>
    </row>
    <row r="300" spans="1:5" ht="15" customHeight="1" x14ac:dyDescent="0.2">
      <c r="A300" s="3">
        <v>42713</v>
      </c>
      <c r="B300" s="4">
        <v>29.1</v>
      </c>
      <c r="C300" s="4">
        <v>79.14</v>
      </c>
      <c r="D300" s="4">
        <v>32.265000000000001</v>
      </c>
      <c r="E300" s="4">
        <v>50.77</v>
      </c>
    </row>
    <row r="301" spans="1:5" ht="15" customHeight="1" x14ac:dyDescent="0.2">
      <c r="A301" s="3">
        <v>42716</v>
      </c>
      <c r="B301" s="4">
        <v>28.58</v>
      </c>
      <c r="C301" s="4">
        <v>78.5</v>
      </c>
      <c r="D301" s="4">
        <v>31.805</v>
      </c>
      <c r="E301" s="4">
        <v>51.38</v>
      </c>
    </row>
    <row r="302" spans="1:5" ht="15" customHeight="1" x14ac:dyDescent="0.2">
      <c r="A302" s="3">
        <v>42717</v>
      </c>
      <c r="B302" s="4">
        <v>28.77</v>
      </c>
      <c r="C302" s="4">
        <v>79.2</v>
      </c>
      <c r="D302" s="4">
        <v>32.549999999999997</v>
      </c>
      <c r="E302" s="4">
        <v>52.64</v>
      </c>
    </row>
    <row r="303" spans="1:5" ht="15" customHeight="1" x14ac:dyDescent="0.2">
      <c r="A303" s="3">
        <v>42718</v>
      </c>
      <c r="B303" s="4">
        <v>28.68</v>
      </c>
      <c r="C303" s="4">
        <v>79.13</v>
      </c>
      <c r="D303" s="4">
        <v>32.524999999999999</v>
      </c>
      <c r="E303" s="4">
        <v>51.49</v>
      </c>
    </row>
    <row r="304" spans="1:5" ht="15" customHeight="1" x14ac:dyDescent="0.2">
      <c r="A304" s="3">
        <v>42719</v>
      </c>
      <c r="B304" s="4">
        <v>28.85</v>
      </c>
      <c r="C304" s="4">
        <v>79.5</v>
      </c>
      <c r="D304" s="4">
        <v>32.914999999999999</v>
      </c>
      <c r="E304" s="4">
        <v>51.74</v>
      </c>
    </row>
    <row r="305" spans="1:5" ht="15" customHeight="1" x14ac:dyDescent="0.2">
      <c r="A305" s="3">
        <v>42720</v>
      </c>
      <c r="B305" s="4">
        <v>28.39</v>
      </c>
      <c r="C305" s="4">
        <v>78.349999999999994</v>
      </c>
      <c r="D305" s="4">
        <v>32.265000000000001</v>
      </c>
      <c r="E305" s="4">
        <v>51.94</v>
      </c>
    </row>
    <row r="306" spans="1:5" ht="15" customHeight="1" x14ac:dyDescent="0.2">
      <c r="A306" s="3">
        <v>42723</v>
      </c>
      <c r="B306" s="4">
        <v>28.17</v>
      </c>
      <c r="C306" s="4">
        <v>78.099999999999994</v>
      </c>
      <c r="D306" s="4">
        <v>32.505000000000003</v>
      </c>
      <c r="E306" s="4">
        <v>51.98</v>
      </c>
    </row>
    <row r="307" spans="1:5" ht="15" customHeight="1" x14ac:dyDescent="0.2">
      <c r="A307" s="3">
        <v>42724</v>
      </c>
      <c r="B307" s="4">
        <v>28.49</v>
      </c>
      <c r="C307" s="4">
        <v>78.36</v>
      </c>
      <c r="D307" s="4">
        <v>32.65</v>
      </c>
      <c r="E307" s="4">
        <v>51.55</v>
      </c>
    </row>
    <row r="308" spans="1:5" ht="15" customHeight="1" x14ac:dyDescent="0.2">
      <c r="A308" s="3">
        <v>42725</v>
      </c>
      <c r="B308" s="4">
        <v>28.44</v>
      </c>
      <c r="C308" s="4">
        <v>78.14</v>
      </c>
      <c r="D308" s="4">
        <v>32.585000000000001</v>
      </c>
      <c r="E308" s="4">
        <v>51.48</v>
      </c>
    </row>
    <row r="309" spans="1:5" ht="15" customHeight="1" x14ac:dyDescent="0.2">
      <c r="A309" s="3">
        <v>42726</v>
      </c>
      <c r="B309" s="4">
        <v>28.13</v>
      </c>
      <c r="C309" s="4">
        <v>77.900000000000006</v>
      </c>
      <c r="D309" s="4">
        <v>32.69</v>
      </c>
      <c r="E309" s="4">
        <v>51.54</v>
      </c>
    </row>
    <row r="310" spans="1:5" ht="15" customHeight="1" x14ac:dyDescent="0.2">
      <c r="A310" s="3">
        <v>42727</v>
      </c>
      <c r="B310" s="4">
        <v>28</v>
      </c>
      <c r="C310" s="4">
        <v>78.150000000000006</v>
      </c>
      <c r="D310" s="4">
        <v>32.700000000000003</v>
      </c>
      <c r="E310" s="4">
        <v>51.37</v>
      </c>
    </row>
    <row r="311" spans="1:5" ht="15" customHeight="1" x14ac:dyDescent="0.2">
      <c r="A311" s="3">
        <v>42730</v>
      </c>
      <c r="B311" s="4">
        <v>28</v>
      </c>
      <c r="C311" s="4">
        <v>78.150000000000006</v>
      </c>
      <c r="D311" s="4">
        <v>32.700000000000003</v>
      </c>
      <c r="E311" s="4">
        <v>51.37</v>
      </c>
    </row>
    <row r="312" spans="1:5" ht="15" customHeight="1" x14ac:dyDescent="0.2">
      <c r="A312" s="3">
        <v>42731</v>
      </c>
      <c r="B312" s="4">
        <v>28.12</v>
      </c>
      <c r="C312" s="4">
        <v>78.349999999999994</v>
      </c>
      <c r="D312" s="4">
        <v>32.700000000000003</v>
      </c>
      <c r="E312" s="4">
        <v>51.6</v>
      </c>
    </row>
    <row r="313" spans="1:5" ht="15" customHeight="1" x14ac:dyDescent="0.2">
      <c r="A313" s="3">
        <v>42732</v>
      </c>
      <c r="B313" s="4">
        <v>27.89</v>
      </c>
      <c r="C313" s="4">
        <v>78.3</v>
      </c>
      <c r="D313" s="4">
        <v>32.335000000000001</v>
      </c>
      <c r="E313" s="4">
        <v>50.77</v>
      </c>
    </row>
    <row r="314" spans="1:5" ht="15" customHeight="1" x14ac:dyDescent="0.2">
      <c r="A314" s="3">
        <v>42733</v>
      </c>
      <c r="B314" s="4">
        <v>27.69</v>
      </c>
      <c r="C314" s="4">
        <v>78.33</v>
      </c>
      <c r="D314" s="4">
        <v>32.380000000000003</v>
      </c>
      <c r="E314" s="4">
        <v>50.54</v>
      </c>
    </row>
    <row r="315" spans="1:5" ht="15" customHeight="1" x14ac:dyDescent="0.2">
      <c r="A315" s="3">
        <v>42734</v>
      </c>
      <c r="B315" s="4">
        <v>27.41</v>
      </c>
      <c r="C315" s="4">
        <v>78.02</v>
      </c>
      <c r="D315" s="4">
        <v>32.075000000000003</v>
      </c>
      <c r="E315" s="4">
        <v>50.14</v>
      </c>
    </row>
    <row r="316" spans="1:5" ht="15" customHeight="1" x14ac:dyDescent="0.2">
      <c r="A316" s="3">
        <v>42737</v>
      </c>
      <c r="B316" s="4">
        <v>27.41</v>
      </c>
      <c r="C316" s="4">
        <v>78.02</v>
      </c>
      <c r="D316" s="4">
        <v>32.075000000000003</v>
      </c>
      <c r="E316" s="4">
        <v>50.14</v>
      </c>
    </row>
    <row r="317" spans="1:5" ht="15" customHeight="1" x14ac:dyDescent="0.2">
      <c r="A317" s="3">
        <v>42738</v>
      </c>
      <c r="B317" s="4">
        <v>27.96</v>
      </c>
      <c r="C317" s="4">
        <v>79.5</v>
      </c>
      <c r="D317" s="4">
        <v>31.925000000000001</v>
      </c>
      <c r="E317" s="4">
        <v>50.61</v>
      </c>
    </row>
    <row r="318" spans="1:5" ht="15" customHeight="1" x14ac:dyDescent="0.2">
      <c r="A318" s="3">
        <v>42739</v>
      </c>
      <c r="B318" s="4">
        <v>28.29</v>
      </c>
      <c r="C318" s="4">
        <v>80.150000000000006</v>
      </c>
      <c r="D318" s="4">
        <v>31.91</v>
      </c>
      <c r="E318" s="4">
        <v>51.08</v>
      </c>
    </row>
    <row r="319" spans="1:5" ht="15" customHeight="1" x14ac:dyDescent="0.2">
      <c r="A319" s="3">
        <v>42740</v>
      </c>
      <c r="B319" s="4">
        <v>27.2</v>
      </c>
      <c r="C319" s="4">
        <v>81.09</v>
      </c>
      <c r="D319" s="4">
        <v>31.295000000000002</v>
      </c>
      <c r="E319" s="4">
        <v>50.93</v>
      </c>
    </row>
    <row r="320" spans="1:5" ht="15" customHeight="1" x14ac:dyDescent="0.2">
      <c r="A320" s="3">
        <v>42741</v>
      </c>
      <c r="B320" s="4">
        <v>27.48</v>
      </c>
      <c r="C320" s="4">
        <v>82.21</v>
      </c>
      <c r="D320" s="4">
        <v>31.84</v>
      </c>
      <c r="E320" s="4">
        <v>50.74</v>
      </c>
    </row>
    <row r="321" spans="1:5" ht="15" customHeight="1" x14ac:dyDescent="0.2">
      <c r="A321" s="3">
        <v>42744</v>
      </c>
      <c r="B321" s="4">
        <v>26.87</v>
      </c>
      <c r="C321" s="4">
        <v>81.75</v>
      </c>
      <c r="D321" s="4">
        <v>32.21</v>
      </c>
      <c r="E321" s="4">
        <v>49.66</v>
      </c>
    </row>
    <row r="322" spans="1:5" ht="15" customHeight="1" x14ac:dyDescent="0.2">
      <c r="A322" s="3">
        <v>42745</v>
      </c>
      <c r="B322" s="4">
        <v>26.34</v>
      </c>
      <c r="C322" s="4">
        <v>81.31</v>
      </c>
      <c r="D322" s="4">
        <v>32.424999999999997</v>
      </c>
      <c r="E322" s="4">
        <v>49.66</v>
      </c>
    </row>
    <row r="323" spans="1:5" ht="15" customHeight="1" x14ac:dyDescent="0.2">
      <c r="A323" s="3">
        <v>42746</v>
      </c>
      <c r="B323" s="4">
        <v>26.51</v>
      </c>
      <c r="C323" s="4">
        <v>81.8</v>
      </c>
      <c r="D323" s="4">
        <v>33.24</v>
      </c>
      <c r="E323" s="4">
        <v>51.22</v>
      </c>
    </row>
    <row r="324" spans="1:5" ht="15" customHeight="1" x14ac:dyDescent="0.2">
      <c r="A324" s="3">
        <v>42747</v>
      </c>
      <c r="B324" s="4">
        <v>27.2</v>
      </c>
      <c r="C324" s="4">
        <v>81.37</v>
      </c>
      <c r="D324" s="4">
        <v>33.24</v>
      </c>
      <c r="E324" s="4">
        <v>50.15</v>
      </c>
    </row>
    <row r="325" spans="1:5" ht="15" customHeight="1" x14ac:dyDescent="0.2">
      <c r="A325" s="3">
        <v>42748</v>
      </c>
      <c r="B325" s="4">
        <v>27.4</v>
      </c>
      <c r="C325" s="4">
        <v>81.17</v>
      </c>
      <c r="D325" s="4">
        <v>33.17</v>
      </c>
      <c r="E325" s="4">
        <v>50.59</v>
      </c>
    </row>
    <row r="326" spans="1:5" ht="15" customHeight="1" x14ac:dyDescent="0.2">
      <c r="A326" s="3">
        <v>42751</v>
      </c>
      <c r="B326" s="4">
        <v>27.4</v>
      </c>
      <c r="C326" s="4">
        <v>81.17</v>
      </c>
      <c r="D326" s="4">
        <v>33.17</v>
      </c>
      <c r="E326" s="4">
        <v>50.59</v>
      </c>
    </row>
    <row r="327" spans="1:5" ht="15" customHeight="1" x14ac:dyDescent="0.2">
      <c r="A327" s="3">
        <v>42752</v>
      </c>
      <c r="B327" s="4">
        <v>27.81</v>
      </c>
      <c r="C327" s="4">
        <v>81.260000000000005</v>
      </c>
      <c r="D327" s="4">
        <v>32.475000000000001</v>
      </c>
      <c r="E327" s="4">
        <v>50.15</v>
      </c>
    </row>
    <row r="328" spans="1:5" ht="15" customHeight="1" x14ac:dyDescent="0.2">
      <c r="A328" s="3">
        <v>42753</v>
      </c>
      <c r="B328" s="4">
        <v>28.01</v>
      </c>
      <c r="C328" s="4">
        <v>81.59</v>
      </c>
      <c r="D328" s="4">
        <v>33.25</v>
      </c>
      <c r="E328" s="4">
        <v>50.27</v>
      </c>
    </row>
    <row r="329" spans="1:5" ht="15" customHeight="1" x14ac:dyDescent="0.2">
      <c r="A329" s="3">
        <v>42754</v>
      </c>
      <c r="B329" s="4">
        <v>28</v>
      </c>
      <c r="C329" s="4">
        <v>81.73</v>
      </c>
      <c r="D329" s="4">
        <v>32.844999999999999</v>
      </c>
      <c r="E329" s="4">
        <v>49.86</v>
      </c>
    </row>
    <row r="330" spans="1:5" ht="15" customHeight="1" x14ac:dyDescent="0.2">
      <c r="A330" s="3">
        <v>42755</v>
      </c>
      <c r="B330" s="4">
        <v>27.89</v>
      </c>
      <c r="C330" s="4">
        <v>81.84</v>
      </c>
      <c r="D330" s="4">
        <v>33.465000000000003</v>
      </c>
      <c r="E330" s="4">
        <v>50.73</v>
      </c>
    </row>
    <row r="331" spans="1:5" ht="15" customHeight="1" x14ac:dyDescent="0.2">
      <c r="A331" s="3">
        <v>42758</v>
      </c>
      <c r="B331" s="4">
        <v>28.27</v>
      </c>
      <c r="C331" s="4">
        <v>82.15</v>
      </c>
      <c r="D331" s="4">
        <v>33.515000000000001</v>
      </c>
      <c r="E331" s="4">
        <v>49.94</v>
      </c>
    </row>
    <row r="332" spans="1:5" ht="15" customHeight="1" x14ac:dyDescent="0.2">
      <c r="A332" s="3">
        <v>42759</v>
      </c>
      <c r="B332" s="4">
        <v>28.49</v>
      </c>
      <c r="C332" s="4">
        <v>83.23</v>
      </c>
      <c r="D332" s="4">
        <v>33.950000000000003</v>
      </c>
      <c r="E332" s="4">
        <v>50.27</v>
      </c>
    </row>
    <row r="333" spans="1:5" ht="15" customHeight="1" x14ac:dyDescent="0.2">
      <c r="A333" s="3">
        <v>42760</v>
      </c>
      <c r="B333" s="4">
        <v>27.58</v>
      </c>
      <c r="C333" s="4">
        <v>83.9</v>
      </c>
      <c r="D333" s="4">
        <v>34.409999999999997</v>
      </c>
      <c r="E333" s="4">
        <v>50.69</v>
      </c>
    </row>
    <row r="334" spans="1:5" ht="15" customHeight="1" x14ac:dyDescent="0.2">
      <c r="A334" s="3">
        <v>42761</v>
      </c>
      <c r="B334" s="4">
        <v>27.9</v>
      </c>
      <c r="C334" s="4">
        <v>83.24</v>
      </c>
      <c r="D334" s="4">
        <v>33.814999999999998</v>
      </c>
      <c r="E334" s="4">
        <v>50.63</v>
      </c>
    </row>
    <row r="335" spans="1:5" ht="15" customHeight="1" x14ac:dyDescent="0.2">
      <c r="A335" s="3">
        <v>42762</v>
      </c>
      <c r="B335" s="4">
        <v>28.06</v>
      </c>
      <c r="C335" s="4">
        <v>83.77</v>
      </c>
      <c r="D335" s="4">
        <v>34.380000000000003</v>
      </c>
      <c r="E335" s="4">
        <v>49.43</v>
      </c>
    </row>
    <row r="336" spans="1:5" ht="15" customHeight="1" x14ac:dyDescent="0.2">
      <c r="A336" s="3">
        <v>42765</v>
      </c>
      <c r="B336" s="4">
        <v>27.98</v>
      </c>
      <c r="C336" s="4">
        <v>83.7</v>
      </c>
      <c r="D336" s="4">
        <v>34.53</v>
      </c>
      <c r="E336" s="4">
        <v>47.48</v>
      </c>
    </row>
    <row r="337" spans="1:5" ht="15" customHeight="1" x14ac:dyDescent="0.2">
      <c r="A337" s="3">
        <v>42766</v>
      </c>
      <c r="B337" s="4">
        <v>28.35</v>
      </c>
      <c r="C337" s="4">
        <v>82.71</v>
      </c>
      <c r="D337" s="4">
        <v>33.674999999999997</v>
      </c>
      <c r="E337" s="4">
        <v>48.76</v>
      </c>
    </row>
    <row r="338" spans="1:5" ht="15" customHeight="1" x14ac:dyDescent="0.2">
      <c r="A338" s="3">
        <v>42767</v>
      </c>
      <c r="B338" s="4">
        <v>28.04</v>
      </c>
      <c r="C338" s="4">
        <v>82.44</v>
      </c>
      <c r="D338" s="4">
        <v>34.204999999999998</v>
      </c>
      <c r="E338" s="4">
        <v>48.5</v>
      </c>
    </row>
    <row r="339" spans="1:5" ht="15" customHeight="1" x14ac:dyDescent="0.2">
      <c r="A339" s="3">
        <v>42768</v>
      </c>
      <c r="B339" s="4">
        <v>27.79</v>
      </c>
      <c r="C339" s="4">
        <v>82.3</v>
      </c>
      <c r="D339" s="4">
        <v>34.39</v>
      </c>
      <c r="E339" s="4">
        <v>48.69</v>
      </c>
    </row>
    <row r="340" spans="1:5" ht="15" customHeight="1" x14ac:dyDescent="0.2">
      <c r="A340" s="3">
        <v>42769</v>
      </c>
      <c r="B340" s="4">
        <v>28.09</v>
      </c>
      <c r="C340" s="4">
        <v>86.08</v>
      </c>
      <c r="D340" s="4">
        <v>34.715000000000003</v>
      </c>
      <c r="E340" s="4">
        <v>50.43</v>
      </c>
    </row>
    <row r="341" spans="1:5" ht="15" customHeight="1" x14ac:dyDescent="0.2">
      <c r="A341" s="3">
        <v>42772</v>
      </c>
      <c r="B341" s="4">
        <v>27.97</v>
      </c>
      <c r="C341" s="4">
        <v>85.83</v>
      </c>
      <c r="D341" s="4">
        <v>34.585000000000001</v>
      </c>
      <c r="E341" s="4">
        <v>50.09</v>
      </c>
    </row>
    <row r="342" spans="1:5" ht="15" customHeight="1" x14ac:dyDescent="0.2">
      <c r="A342" s="3">
        <v>42773</v>
      </c>
      <c r="B342" s="4">
        <v>27.99</v>
      </c>
      <c r="C342" s="4">
        <v>85.78</v>
      </c>
      <c r="D342" s="4">
        <v>34.81</v>
      </c>
      <c r="E342" s="4">
        <v>49.42</v>
      </c>
    </row>
    <row r="343" spans="1:5" ht="15" customHeight="1" x14ac:dyDescent="0.2">
      <c r="A343" s="3">
        <v>42774</v>
      </c>
      <c r="B343" s="4">
        <v>27.53</v>
      </c>
      <c r="C343" s="4">
        <v>85.09</v>
      </c>
      <c r="D343" s="4">
        <v>36.9</v>
      </c>
      <c r="E343" s="4">
        <v>49.6</v>
      </c>
    </row>
    <row r="344" spans="1:5" ht="15" customHeight="1" x14ac:dyDescent="0.2">
      <c r="A344" s="3">
        <v>42775</v>
      </c>
      <c r="B344" s="4">
        <v>27.96</v>
      </c>
      <c r="C344" s="4">
        <v>85.58</v>
      </c>
      <c r="D344" s="4">
        <v>35.465000000000003</v>
      </c>
      <c r="E344" s="4">
        <v>49.81</v>
      </c>
    </row>
    <row r="345" spans="1:5" ht="15" customHeight="1" x14ac:dyDescent="0.2">
      <c r="A345" s="3">
        <v>42776</v>
      </c>
      <c r="B345" s="4">
        <v>28.48</v>
      </c>
      <c r="C345" s="4">
        <v>85.9</v>
      </c>
      <c r="D345" s="4">
        <v>35.450000000000003</v>
      </c>
      <c r="E345" s="4">
        <v>50.14</v>
      </c>
    </row>
    <row r="346" spans="1:5" ht="15" customHeight="1" x14ac:dyDescent="0.2">
      <c r="A346" s="3">
        <v>42779</v>
      </c>
      <c r="B346" s="4">
        <v>29.03</v>
      </c>
      <c r="C346" s="4">
        <v>86.44</v>
      </c>
      <c r="D346" s="4">
        <v>35.33</v>
      </c>
      <c r="E346" s="4">
        <v>49.7</v>
      </c>
    </row>
    <row r="347" spans="1:5" ht="15" customHeight="1" x14ac:dyDescent="0.2">
      <c r="A347" s="3">
        <v>42780</v>
      </c>
      <c r="B347" s="4">
        <v>28.53</v>
      </c>
      <c r="C347" s="4">
        <v>86.85</v>
      </c>
      <c r="D347" s="4">
        <v>35.39</v>
      </c>
      <c r="E347" s="4">
        <v>50.14</v>
      </c>
    </row>
    <row r="348" spans="1:5" ht="15" customHeight="1" x14ac:dyDescent="0.2">
      <c r="A348" s="3">
        <v>42781</v>
      </c>
      <c r="B348" s="4">
        <v>28.49</v>
      </c>
      <c r="C348" s="4">
        <v>87.54</v>
      </c>
      <c r="D348" s="4">
        <v>35.950000000000003</v>
      </c>
      <c r="E348" s="4">
        <v>49.36</v>
      </c>
    </row>
    <row r="349" spans="1:5" ht="15" customHeight="1" x14ac:dyDescent="0.2">
      <c r="A349" s="3">
        <v>42782</v>
      </c>
      <c r="B349" s="4">
        <v>28.57</v>
      </c>
      <c r="C349" s="4">
        <v>87.41</v>
      </c>
      <c r="D349" s="4">
        <v>35.854999999999997</v>
      </c>
      <c r="E349" s="4">
        <v>48.34</v>
      </c>
    </row>
    <row r="350" spans="1:5" ht="15" customHeight="1" x14ac:dyDescent="0.2">
      <c r="A350" s="3">
        <v>42783</v>
      </c>
      <c r="B350" s="4">
        <v>28.68</v>
      </c>
      <c r="C350" s="4">
        <v>87.46</v>
      </c>
      <c r="D350" s="4">
        <v>35.840000000000003</v>
      </c>
      <c r="E350" s="4">
        <v>47.51</v>
      </c>
    </row>
    <row r="351" spans="1:5" ht="15" customHeight="1" x14ac:dyDescent="0.2">
      <c r="A351" s="3">
        <v>42786</v>
      </c>
      <c r="B351" s="4">
        <v>28.68</v>
      </c>
      <c r="C351" s="4">
        <v>87.46</v>
      </c>
      <c r="D351" s="4">
        <v>35.840000000000003</v>
      </c>
      <c r="E351" s="4">
        <v>47.51</v>
      </c>
    </row>
    <row r="352" spans="1:5" ht="15" customHeight="1" x14ac:dyDescent="0.2">
      <c r="A352" s="3">
        <v>42787</v>
      </c>
      <c r="B352" s="4">
        <v>29.62</v>
      </c>
      <c r="C352" s="4">
        <v>87.92</v>
      </c>
      <c r="D352" s="4">
        <v>36.24</v>
      </c>
      <c r="E352" s="4">
        <v>48.13</v>
      </c>
    </row>
    <row r="353" spans="1:5" ht="15" customHeight="1" x14ac:dyDescent="0.2">
      <c r="A353" s="3">
        <v>42788</v>
      </c>
      <c r="B353" s="4">
        <v>29.51</v>
      </c>
      <c r="C353" s="4">
        <v>87.8</v>
      </c>
      <c r="D353" s="4">
        <v>36.520000000000003</v>
      </c>
      <c r="E353" s="4">
        <v>47.1</v>
      </c>
    </row>
    <row r="354" spans="1:5" ht="15" customHeight="1" x14ac:dyDescent="0.2">
      <c r="A354" s="3">
        <v>42789</v>
      </c>
      <c r="B354" s="4">
        <v>29.5</v>
      </c>
      <c r="C354" s="4">
        <v>88.18</v>
      </c>
      <c r="D354" s="4">
        <v>36.354999999999997</v>
      </c>
      <c r="E354" s="4">
        <v>47.3</v>
      </c>
    </row>
    <row r="355" spans="1:5" ht="15" customHeight="1" x14ac:dyDescent="0.2">
      <c r="A355" s="3">
        <v>42790</v>
      </c>
      <c r="B355" s="4">
        <v>29.27</v>
      </c>
      <c r="C355" s="4">
        <v>88.43</v>
      </c>
      <c r="D355" s="4">
        <v>36.414999999999999</v>
      </c>
      <c r="E355" s="4">
        <v>47.04</v>
      </c>
    </row>
    <row r="356" spans="1:5" ht="15" customHeight="1" x14ac:dyDescent="0.2">
      <c r="A356" s="3">
        <v>42793</v>
      </c>
      <c r="B356" s="4">
        <v>29.05</v>
      </c>
      <c r="C356" s="4">
        <v>88</v>
      </c>
      <c r="D356" s="4">
        <v>36.564999999999998</v>
      </c>
      <c r="E356" s="4">
        <v>47.36</v>
      </c>
    </row>
    <row r="357" spans="1:5" ht="15" customHeight="1" x14ac:dyDescent="0.2">
      <c r="A357" s="3">
        <v>42794</v>
      </c>
      <c r="B357" s="4">
        <v>28.76</v>
      </c>
      <c r="C357" s="4">
        <v>87.94</v>
      </c>
      <c r="D357" s="4">
        <v>36.26</v>
      </c>
      <c r="E357" s="4">
        <v>47.57</v>
      </c>
    </row>
    <row r="358" spans="1:5" ht="15" customHeight="1" x14ac:dyDescent="0.2">
      <c r="A358" s="3">
        <v>42795</v>
      </c>
      <c r="B358" s="4">
        <v>28.52</v>
      </c>
      <c r="C358" s="4">
        <v>88.99</v>
      </c>
      <c r="D358" s="4">
        <v>36.82</v>
      </c>
      <c r="E358" s="4">
        <v>49.05</v>
      </c>
    </row>
    <row r="359" spans="1:5" ht="15" customHeight="1" x14ac:dyDescent="0.2">
      <c r="A359" s="3">
        <v>42796</v>
      </c>
      <c r="B359" s="4">
        <v>28.49</v>
      </c>
      <c r="C359" s="4">
        <v>88.53</v>
      </c>
      <c r="D359" s="4">
        <v>36.505000000000003</v>
      </c>
      <c r="E359" s="4">
        <v>48.21</v>
      </c>
    </row>
    <row r="360" spans="1:5" ht="15" customHeight="1" x14ac:dyDescent="0.2">
      <c r="A360" s="3">
        <v>42797</v>
      </c>
      <c r="B360" s="4">
        <v>27.89</v>
      </c>
      <c r="C360" s="4">
        <v>88.79</v>
      </c>
      <c r="D360" s="4">
        <v>36.65</v>
      </c>
      <c r="E360" s="4">
        <v>47.82</v>
      </c>
    </row>
    <row r="361" spans="1:5" ht="15" customHeight="1" x14ac:dyDescent="0.2">
      <c r="A361" s="3">
        <v>42800</v>
      </c>
      <c r="B361" s="4">
        <v>27.78</v>
      </c>
      <c r="C361" s="4">
        <v>88.94</v>
      </c>
      <c r="D361" s="4">
        <v>36.96</v>
      </c>
      <c r="E361" s="4">
        <v>48.32</v>
      </c>
    </row>
    <row r="362" spans="1:5" ht="15" customHeight="1" x14ac:dyDescent="0.2">
      <c r="A362" s="3">
        <v>42801</v>
      </c>
      <c r="B362" s="4">
        <v>27.75</v>
      </c>
      <c r="C362" s="4">
        <v>89.06</v>
      </c>
      <c r="D362" s="4">
        <v>36.92</v>
      </c>
      <c r="E362" s="4">
        <v>47.72</v>
      </c>
    </row>
    <row r="363" spans="1:5" ht="15" customHeight="1" x14ac:dyDescent="0.2">
      <c r="A363" s="3">
        <v>42802</v>
      </c>
      <c r="B363" s="4">
        <v>27.98</v>
      </c>
      <c r="C363" s="4">
        <v>88.96</v>
      </c>
      <c r="D363" s="4">
        <v>36.765000000000001</v>
      </c>
      <c r="E363" s="4">
        <v>45.91</v>
      </c>
    </row>
    <row r="364" spans="1:5" ht="15" customHeight="1" x14ac:dyDescent="0.2">
      <c r="A364" s="3">
        <v>42803</v>
      </c>
      <c r="B364" s="4">
        <v>27.86</v>
      </c>
      <c r="C364" s="4">
        <v>89.11</v>
      </c>
      <c r="D364" s="4">
        <v>36.74</v>
      </c>
      <c r="E364" s="4">
        <v>46.48</v>
      </c>
    </row>
    <row r="365" spans="1:5" ht="15" customHeight="1" x14ac:dyDescent="0.2">
      <c r="A365" s="3">
        <v>42804</v>
      </c>
      <c r="B365" s="4">
        <v>27.69</v>
      </c>
      <c r="C365" s="4">
        <v>89.73</v>
      </c>
      <c r="D365" s="4">
        <v>36.975000000000001</v>
      </c>
      <c r="E365" s="4">
        <v>45.67</v>
      </c>
    </row>
    <row r="366" spans="1:5" ht="15" customHeight="1" x14ac:dyDescent="0.2">
      <c r="A366" s="3">
        <v>42807</v>
      </c>
      <c r="B366" s="4">
        <v>27.5</v>
      </c>
      <c r="C366" s="4">
        <v>90.11</v>
      </c>
      <c r="D366" s="4">
        <v>37.25</v>
      </c>
      <c r="E366" s="4">
        <v>45.84</v>
      </c>
    </row>
    <row r="367" spans="1:5" ht="15" customHeight="1" x14ac:dyDescent="0.2">
      <c r="A367" s="3">
        <v>42808</v>
      </c>
      <c r="B367" s="4">
        <v>27.46</v>
      </c>
      <c r="C367" s="4">
        <v>89.55</v>
      </c>
      <c r="D367" s="4">
        <v>36.994999999999997</v>
      </c>
      <c r="E367" s="4">
        <v>44.94</v>
      </c>
    </row>
    <row r="368" spans="1:5" ht="15" customHeight="1" x14ac:dyDescent="0.2">
      <c r="A368" s="3">
        <v>42809</v>
      </c>
      <c r="B368" s="4">
        <v>28</v>
      </c>
      <c r="C368" s="4">
        <v>89.92</v>
      </c>
      <c r="D368" s="4">
        <v>37.26</v>
      </c>
      <c r="E368" s="4">
        <v>45.84</v>
      </c>
    </row>
    <row r="369" spans="1:5" ht="15" customHeight="1" x14ac:dyDescent="0.2">
      <c r="A369" s="3">
        <v>42810</v>
      </c>
      <c r="B369" s="4">
        <v>28.15</v>
      </c>
      <c r="C369" s="4">
        <v>90.04</v>
      </c>
      <c r="D369" s="4">
        <v>37.06</v>
      </c>
      <c r="E369" s="4">
        <v>45.84</v>
      </c>
    </row>
    <row r="370" spans="1:5" ht="15" customHeight="1" x14ac:dyDescent="0.2">
      <c r="A370" s="3">
        <v>42811</v>
      </c>
      <c r="B370" s="4">
        <v>28.01</v>
      </c>
      <c r="C370" s="4">
        <v>90.24</v>
      </c>
      <c r="D370" s="4">
        <v>37.14</v>
      </c>
      <c r="E370" s="4">
        <v>45.69</v>
      </c>
    </row>
    <row r="371" spans="1:5" ht="15" customHeight="1" x14ac:dyDescent="0.2">
      <c r="A371" s="3">
        <v>42814</v>
      </c>
      <c r="B371" s="4">
        <v>27.73</v>
      </c>
      <c r="C371" s="4">
        <v>89.18</v>
      </c>
      <c r="D371" s="4">
        <v>37.174999999999997</v>
      </c>
      <c r="E371" s="4">
        <v>45.86</v>
      </c>
    </row>
    <row r="372" spans="1:5" ht="15" customHeight="1" x14ac:dyDescent="0.2">
      <c r="A372" s="3">
        <v>42815</v>
      </c>
      <c r="B372" s="4">
        <v>27.44</v>
      </c>
      <c r="C372" s="4">
        <v>88.06</v>
      </c>
      <c r="D372" s="4">
        <v>36.17</v>
      </c>
      <c r="E372" s="4">
        <v>45.18</v>
      </c>
    </row>
    <row r="373" spans="1:5" ht="15" customHeight="1" x14ac:dyDescent="0.2">
      <c r="A373" s="3">
        <v>42816</v>
      </c>
      <c r="B373" s="4">
        <v>27.54</v>
      </c>
      <c r="C373" s="4">
        <v>88.52</v>
      </c>
      <c r="D373" s="4">
        <v>36.75</v>
      </c>
      <c r="E373" s="4">
        <v>44.65</v>
      </c>
    </row>
    <row r="374" spans="1:5" ht="15" customHeight="1" x14ac:dyDescent="0.2">
      <c r="A374" s="3">
        <v>42817</v>
      </c>
      <c r="B374" s="4">
        <v>27.67</v>
      </c>
      <c r="C374" s="4">
        <v>88.86</v>
      </c>
      <c r="D374" s="4">
        <v>36.375</v>
      </c>
      <c r="E374" s="4">
        <v>44.48</v>
      </c>
    </row>
    <row r="375" spans="1:5" ht="15" customHeight="1" x14ac:dyDescent="0.2">
      <c r="A375" s="3">
        <v>42818</v>
      </c>
      <c r="B375" s="4">
        <v>27.54</v>
      </c>
      <c r="C375" s="4">
        <v>89.19</v>
      </c>
      <c r="D375" s="4">
        <v>36.575000000000003</v>
      </c>
      <c r="E375" s="4">
        <v>44.1</v>
      </c>
    </row>
    <row r="376" spans="1:5" ht="15" customHeight="1" x14ac:dyDescent="0.2">
      <c r="A376" s="3">
        <v>42821</v>
      </c>
      <c r="B376" s="4">
        <v>27.63</v>
      </c>
      <c r="C376" s="4">
        <v>88.95</v>
      </c>
      <c r="D376" s="4">
        <v>36.409999999999997</v>
      </c>
      <c r="E376" s="4">
        <v>44.29</v>
      </c>
    </row>
    <row r="377" spans="1:5" ht="15" customHeight="1" x14ac:dyDescent="0.2">
      <c r="A377" s="3">
        <v>42822</v>
      </c>
      <c r="B377" s="4">
        <v>27.68</v>
      </c>
      <c r="C377" s="4">
        <v>89.12</v>
      </c>
      <c r="D377" s="4">
        <v>36.75</v>
      </c>
      <c r="E377" s="4">
        <v>45.38</v>
      </c>
    </row>
    <row r="378" spans="1:5" ht="15" customHeight="1" x14ac:dyDescent="0.2">
      <c r="A378" s="3">
        <v>42823</v>
      </c>
      <c r="B378" s="4">
        <v>28.06</v>
      </c>
      <c r="C378" s="4">
        <v>89.18</v>
      </c>
      <c r="D378" s="4">
        <v>36.840000000000003</v>
      </c>
      <c r="E378" s="4">
        <v>45.95</v>
      </c>
    </row>
    <row r="379" spans="1:5" ht="15" customHeight="1" x14ac:dyDescent="0.2">
      <c r="A379" s="3">
        <v>42824</v>
      </c>
      <c r="B379" s="4">
        <v>28.7</v>
      </c>
      <c r="C379" s="4">
        <v>89.01</v>
      </c>
      <c r="D379" s="4">
        <v>36.94</v>
      </c>
      <c r="E379" s="4">
        <v>50</v>
      </c>
    </row>
    <row r="380" spans="1:5" ht="15" customHeight="1" x14ac:dyDescent="0.2">
      <c r="A380" s="3">
        <v>42825</v>
      </c>
      <c r="B380" s="4">
        <v>29.09</v>
      </c>
      <c r="C380" s="4">
        <v>88.87</v>
      </c>
      <c r="D380" s="4">
        <v>36.89</v>
      </c>
      <c r="E380" s="4">
        <v>49.87</v>
      </c>
    </row>
    <row r="381" spans="1:5" ht="15" customHeight="1" x14ac:dyDescent="0.2">
      <c r="A381" s="3">
        <v>42828</v>
      </c>
      <c r="B381" s="4">
        <v>28.93</v>
      </c>
      <c r="C381" s="4">
        <v>89.36</v>
      </c>
      <c r="D381" s="4">
        <v>36.604999999999997</v>
      </c>
      <c r="E381" s="4">
        <v>49.45</v>
      </c>
    </row>
    <row r="382" spans="1:5" ht="15" customHeight="1" x14ac:dyDescent="0.2">
      <c r="A382" s="3">
        <v>42829</v>
      </c>
      <c r="B382" s="4">
        <v>29.27</v>
      </c>
      <c r="C382" s="4">
        <v>88.78</v>
      </c>
      <c r="D382" s="4">
        <v>36.725000000000001</v>
      </c>
      <c r="E382" s="4">
        <v>49.73</v>
      </c>
    </row>
    <row r="383" spans="1:5" ht="15" customHeight="1" x14ac:dyDescent="0.2">
      <c r="A383" s="3">
        <v>42830</v>
      </c>
      <c r="B383" s="4">
        <v>29.36</v>
      </c>
      <c r="C383" s="4">
        <v>89.03</v>
      </c>
      <c r="D383" s="4">
        <v>36.51</v>
      </c>
      <c r="E383" s="4">
        <v>49.11</v>
      </c>
    </row>
    <row r="384" spans="1:5" ht="15" customHeight="1" x14ac:dyDescent="0.2">
      <c r="A384" s="3">
        <v>42831</v>
      </c>
      <c r="B384" s="4">
        <v>29.3</v>
      </c>
      <c r="C384" s="4">
        <v>89.09</v>
      </c>
      <c r="D384" s="4">
        <v>36.76</v>
      </c>
      <c r="E384" s="4">
        <v>49.81</v>
      </c>
    </row>
    <row r="385" spans="1:5" ht="15" customHeight="1" x14ac:dyDescent="0.2">
      <c r="A385" s="3">
        <v>42832</v>
      </c>
      <c r="B385" s="4">
        <v>29.21</v>
      </c>
      <c r="C385" s="4">
        <v>88.74</v>
      </c>
      <c r="D385" s="4">
        <v>37.03</v>
      </c>
      <c r="E385" s="4">
        <v>49.54</v>
      </c>
    </row>
    <row r="386" spans="1:5" ht="15" customHeight="1" x14ac:dyDescent="0.2">
      <c r="A386" s="3">
        <v>42835</v>
      </c>
      <c r="B386" s="4">
        <v>29.19</v>
      </c>
      <c r="C386" s="4">
        <v>88.86</v>
      </c>
      <c r="D386" s="4">
        <v>36.704999999999998</v>
      </c>
      <c r="E386" s="4">
        <v>50.15</v>
      </c>
    </row>
    <row r="387" spans="1:5" ht="15" customHeight="1" x14ac:dyDescent="0.2">
      <c r="A387" s="3">
        <v>42836</v>
      </c>
      <c r="B387" s="4">
        <v>29.04</v>
      </c>
      <c r="C387" s="4">
        <v>88.85</v>
      </c>
      <c r="D387" s="4">
        <v>36.33</v>
      </c>
      <c r="E387" s="4">
        <v>50.15</v>
      </c>
    </row>
    <row r="388" spans="1:5" ht="15" customHeight="1" x14ac:dyDescent="0.2">
      <c r="A388" s="3">
        <v>42837</v>
      </c>
      <c r="B388" s="4">
        <v>28.69</v>
      </c>
      <c r="C388" s="4">
        <v>88.68</v>
      </c>
      <c r="D388" s="4">
        <v>36.075000000000003</v>
      </c>
      <c r="E388" s="4">
        <v>49.44</v>
      </c>
    </row>
    <row r="389" spans="1:5" ht="15" customHeight="1" x14ac:dyDescent="0.2">
      <c r="A389" s="3">
        <v>42838</v>
      </c>
      <c r="B389" s="4">
        <v>28.29</v>
      </c>
      <c r="C389" s="4">
        <v>88.87</v>
      </c>
      <c r="D389" s="4">
        <v>36.119999999999997</v>
      </c>
      <c r="E389" s="4">
        <v>48.62</v>
      </c>
    </row>
    <row r="390" spans="1:5" ht="15" customHeight="1" x14ac:dyDescent="0.2">
      <c r="A390" s="3">
        <v>42839</v>
      </c>
      <c r="B390" s="4">
        <v>28.29</v>
      </c>
      <c r="C390" s="4">
        <v>88.87</v>
      </c>
      <c r="D390" s="4">
        <v>36.119999999999997</v>
      </c>
      <c r="E390" s="4">
        <v>48.62</v>
      </c>
    </row>
    <row r="391" spans="1:5" ht="15" customHeight="1" x14ac:dyDescent="0.2">
      <c r="A391" s="3">
        <v>42842</v>
      </c>
      <c r="B391" s="4">
        <v>28.5</v>
      </c>
      <c r="C391" s="4">
        <v>89.81</v>
      </c>
      <c r="D391" s="4">
        <v>36.51</v>
      </c>
      <c r="E391" s="4">
        <v>48.95</v>
      </c>
    </row>
    <row r="392" spans="1:5" ht="15" customHeight="1" x14ac:dyDescent="0.2">
      <c r="A392" s="3">
        <v>42843</v>
      </c>
      <c r="B392" s="4">
        <v>28.61</v>
      </c>
      <c r="C392" s="4">
        <v>89.73</v>
      </c>
      <c r="D392" s="4">
        <v>37.064999999999998</v>
      </c>
      <c r="E392" s="4">
        <v>48.69</v>
      </c>
    </row>
    <row r="393" spans="1:5" ht="15" customHeight="1" x14ac:dyDescent="0.2">
      <c r="A393" s="3">
        <v>42844</v>
      </c>
      <c r="B393" s="4">
        <v>28.92</v>
      </c>
      <c r="C393" s="4">
        <v>89.75</v>
      </c>
      <c r="D393" s="4">
        <v>37.43</v>
      </c>
      <c r="E393" s="4">
        <v>48</v>
      </c>
    </row>
    <row r="394" spans="1:5" ht="15" customHeight="1" x14ac:dyDescent="0.2">
      <c r="A394" s="3">
        <v>42845</v>
      </c>
      <c r="B394" s="4">
        <v>29.32</v>
      </c>
      <c r="C394" s="4">
        <v>91.15</v>
      </c>
      <c r="D394" s="4">
        <v>37.814999999999998</v>
      </c>
      <c r="E394" s="4">
        <v>47.95</v>
      </c>
    </row>
    <row r="395" spans="1:5" ht="15" customHeight="1" x14ac:dyDescent="0.2">
      <c r="A395" s="3">
        <v>42846</v>
      </c>
      <c r="B395" s="4">
        <v>29.16</v>
      </c>
      <c r="C395" s="4">
        <v>91.15</v>
      </c>
      <c r="D395" s="4">
        <v>37.215000000000003</v>
      </c>
      <c r="E395" s="4">
        <v>47.74</v>
      </c>
    </row>
    <row r="396" spans="1:5" ht="15" customHeight="1" x14ac:dyDescent="0.2">
      <c r="A396" s="3">
        <v>42849</v>
      </c>
      <c r="B396" s="4">
        <v>29.4</v>
      </c>
      <c r="C396" s="4">
        <v>91.85</v>
      </c>
      <c r="D396" s="4">
        <v>37.975000000000001</v>
      </c>
      <c r="E396" s="4">
        <v>47.91</v>
      </c>
    </row>
    <row r="397" spans="1:5" ht="15" customHeight="1" x14ac:dyDescent="0.2">
      <c r="A397" s="3">
        <v>42850</v>
      </c>
      <c r="B397" s="4">
        <v>29.29</v>
      </c>
      <c r="C397" s="4">
        <v>92.11</v>
      </c>
      <c r="D397" s="4">
        <v>38.365000000000002</v>
      </c>
      <c r="E397" s="4">
        <v>48.79</v>
      </c>
    </row>
    <row r="398" spans="1:5" ht="15" customHeight="1" x14ac:dyDescent="0.2">
      <c r="A398" s="3">
        <v>42851</v>
      </c>
      <c r="B398" s="4">
        <v>29.39</v>
      </c>
      <c r="C398" s="4">
        <v>91.82</v>
      </c>
      <c r="D398" s="4">
        <v>38.075000000000003</v>
      </c>
      <c r="E398" s="4">
        <v>48.34</v>
      </c>
    </row>
    <row r="399" spans="1:5" ht="15" customHeight="1" x14ac:dyDescent="0.2">
      <c r="A399" s="3">
        <v>42852</v>
      </c>
      <c r="B399" s="4">
        <v>29.39</v>
      </c>
      <c r="C399" s="4">
        <v>91.6</v>
      </c>
      <c r="D399" s="4">
        <v>38.375</v>
      </c>
      <c r="E399" s="4">
        <v>47.86</v>
      </c>
    </row>
    <row r="400" spans="1:5" ht="15" customHeight="1" x14ac:dyDescent="0.2">
      <c r="A400" s="3">
        <v>42853</v>
      </c>
      <c r="B400" s="4">
        <v>28.78</v>
      </c>
      <c r="C400" s="4">
        <v>91.22</v>
      </c>
      <c r="D400" s="4">
        <v>37.79</v>
      </c>
      <c r="E400" s="4">
        <v>47.91</v>
      </c>
    </row>
    <row r="401" spans="1:5" ht="15" customHeight="1" x14ac:dyDescent="0.2">
      <c r="A401" s="3">
        <v>42856</v>
      </c>
      <c r="B401" s="4">
        <v>27.98</v>
      </c>
      <c r="C401" s="4">
        <v>91.26</v>
      </c>
      <c r="D401" s="4">
        <v>38.08</v>
      </c>
      <c r="E401" s="4">
        <v>47.48</v>
      </c>
    </row>
    <row r="402" spans="1:5" ht="15" customHeight="1" x14ac:dyDescent="0.2">
      <c r="A402" s="3">
        <v>42857</v>
      </c>
      <c r="B402" s="4">
        <v>27.96</v>
      </c>
      <c r="C402" s="4">
        <v>92.54</v>
      </c>
      <c r="D402" s="4">
        <v>37.844999999999999</v>
      </c>
      <c r="E402" s="4">
        <v>46.7</v>
      </c>
    </row>
    <row r="403" spans="1:5" ht="15" customHeight="1" x14ac:dyDescent="0.2">
      <c r="A403" s="3">
        <v>42858</v>
      </c>
      <c r="B403" s="4">
        <v>26.78</v>
      </c>
      <c r="C403" s="4">
        <v>92.44</v>
      </c>
      <c r="D403" s="4">
        <v>37.625</v>
      </c>
      <c r="E403" s="4">
        <v>47.08</v>
      </c>
    </row>
    <row r="404" spans="1:5" ht="15" customHeight="1" x14ac:dyDescent="0.2">
      <c r="A404" s="3">
        <v>42859</v>
      </c>
      <c r="B404" s="4">
        <v>26.63</v>
      </c>
      <c r="C404" s="4">
        <v>92.62</v>
      </c>
      <c r="D404" s="4">
        <v>37.505000000000003</v>
      </c>
      <c r="E404" s="4">
        <v>45.92</v>
      </c>
    </row>
    <row r="405" spans="1:5" ht="15" customHeight="1" x14ac:dyDescent="0.2">
      <c r="A405" s="3">
        <v>42860</v>
      </c>
      <c r="B405" s="4">
        <v>27.09</v>
      </c>
      <c r="C405" s="4">
        <v>92.09</v>
      </c>
      <c r="D405" s="4">
        <v>37.585000000000001</v>
      </c>
      <c r="E405" s="4">
        <v>46.77</v>
      </c>
    </row>
    <row r="406" spans="1:5" ht="15" customHeight="1" x14ac:dyDescent="0.2">
      <c r="A406" s="3">
        <v>42863</v>
      </c>
      <c r="B406" s="4">
        <v>27.25</v>
      </c>
      <c r="C406" s="4">
        <v>91.92</v>
      </c>
      <c r="D406" s="4">
        <v>37.729999999999997</v>
      </c>
      <c r="E406" s="4">
        <v>47.13</v>
      </c>
    </row>
    <row r="407" spans="1:5" ht="15" customHeight="1" x14ac:dyDescent="0.2">
      <c r="A407" s="3">
        <v>42864</v>
      </c>
      <c r="B407" s="4">
        <v>26.66</v>
      </c>
      <c r="C407" s="4">
        <v>92</v>
      </c>
      <c r="D407" s="4">
        <v>38.225000000000001</v>
      </c>
      <c r="E407" s="4">
        <v>46.27</v>
      </c>
    </row>
    <row r="408" spans="1:5" ht="15" customHeight="1" x14ac:dyDescent="0.2">
      <c r="A408" s="3">
        <v>42865</v>
      </c>
      <c r="B408" s="4">
        <v>26.11</v>
      </c>
      <c r="C408" s="4">
        <v>92.25</v>
      </c>
      <c r="D408" s="4">
        <v>39.255000000000003</v>
      </c>
      <c r="E408" s="4">
        <v>47.61</v>
      </c>
    </row>
    <row r="409" spans="1:5" ht="15" customHeight="1" x14ac:dyDescent="0.2">
      <c r="A409" s="3">
        <v>42866</v>
      </c>
      <c r="B409" s="4">
        <v>26.33</v>
      </c>
      <c r="C409" s="4">
        <v>92.1</v>
      </c>
      <c r="D409" s="4">
        <v>39.520000000000003</v>
      </c>
      <c r="E409" s="4">
        <v>47.42</v>
      </c>
    </row>
    <row r="410" spans="1:5" ht="15" customHeight="1" x14ac:dyDescent="0.2">
      <c r="A410" s="3">
        <v>42867</v>
      </c>
      <c r="B410" s="4">
        <v>26.07</v>
      </c>
      <c r="C410" s="4">
        <v>92.73</v>
      </c>
      <c r="D410" s="4">
        <v>39.5</v>
      </c>
      <c r="E410" s="4">
        <v>46.97</v>
      </c>
    </row>
    <row r="411" spans="1:5" ht="15" customHeight="1" x14ac:dyDescent="0.2">
      <c r="A411" s="3">
        <v>42870</v>
      </c>
      <c r="B411" s="4">
        <v>26.01</v>
      </c>
      <c r="C411" s="4">
        <v>93.23</v>
      </c>
      <c r="D411" s="4">
        <v>40.064999999999998</v>
      </c>
      <c r="E411" s="4">
        <v>47.44</v>
      </c>
    </row>
    <row r="412" spans="1:5" ht="15" customHeight="1" x14ac:dyDescent="0.2">
      <c r="A412" s="3">
        <v>42871</v>
      </c>
      <c r="B412" s="4">
        <v>25.58</v>
      </c>
      <c r="C412" s="4">
        <v>93.15</v>
      </c>
      <c r="D412" s="4">
        <v>40.814999999999998</v>
      </c>
      <c r="E412" s="4">
        <v>47.13</v>
      </c>
    </row>
    <row r="413" spans="1:5" ht="15" customHeight="1" x14ac:dyDescent="0.2">
      <c r="A413" s="3">
        <v>42872</v>
      </c>
      <c r="B413" s="4">
        <v>25.11</v>
      </c>
      <c r="C413" s="4">
        <v>91.76</v>
      </c>
      <c r="D413" s="4">
        <v>39.17</v>
      </c>
      <c r="E413" s="4">
        <v>46.41</v>
      </c>
    </row>
    <row r="414" spans="1:5" ht="15" customHeight="1" x14ac:dyDescent="0.2">
      <c r="A414" s="3">
        <v>42873</v>
      </c>
      <c r="B414" s="4">
        <v>25.18</v>
      </c>
      <c r="C414" s="4">
        <v>91.71</v>
      </c>
      <c r="D414" s="4">
        <v>39.67</v>
      </c>
      <c r="E414" s="4">
        <v>46.42</v>
      </c>
    </row>
    <row r="415" spans="1:5" ht="15" customHeight="1" x14ac:dyDescent="0.2">
      <c r="A415" s="3">
        <v>42874</v>
      </c>
      <c r="B415" s="4">
        <v>25.87</v>
      </c>
      <c r="C415" s="4">
        <v>92.48</v>
      </c>
      <c r="D415" s="4">
        <v>40.090000000000003</v>
      </c>
      <c r="E415" s="4">
        <v>47.48</v>
      </c>
    </row>
    <row r="416" spans="1:5" ht="15" customHeight="1" x14ac:dyDescent="0.2">
      <c r="A416" s="3">
        <v>42877</v>
      </c>
      <c r="B416" s="4">
        <v>26.21</v>
      </c>
      <c r="C416" s="4">
        <v>93.31</v>
      </c>
      <c r="D416" s="4">
        <v>40.555</v>
      </c>
      <c r="E416" s="4">
        <v>46.93</v>
      </c>
    </row>
    <row r="417" spans="1:5" ht="15" customHeight="1" x14ac:dyDescent="0.2">
      <c r="A417" s="3">
        <v>42878</v>
      </c>
      <c r="B417" s="4">
        <v>25.63</v>
      </c>
      <c r="C417" s="4">
        <v>93.86</v>
      </c>
      <c r="D417" s="4">
        <v>40.674999999999997</v>
      </c>
      <c r="E417" s="4">
        <v>46.76</v>
      </c>
    </row>
    <row r="418" spans="1:5" ht="15" customHeight="1" x14ac:dyDescent="0.2">
      <c r="A418" s="3">
        <v>42879</v>
      </c>
      <c r="B418" s="4">
        <v>25.46</v>
      </c>
      <c r="C418" s="4">
        <v>94.81</v>
      </c>
      <c r="D418" s="4">
        <v>40.83</v>
      </c>
      <c r="E418" s="4">
        <v>46.67</v>
      </c>
    </row>
    <row r="419" spans="1:5" ht="15" customHeight="1" x14ac:dyDescent="0.2">
      <c r="A419" s="3">
        <v>42880</v>
      </c>
      <c r="B419" s="4">
        <v>25.6</v>
      </c>
      <c r="C419" s="4">
        <v>95.04</v>
      </c>
      <c r="D419" s="4">
        <v>40.884999999999998</v>
      </c>
      <c r="E419" s="4">
        <v>45.05</v>
      </c>
    </row>
    <row r="420" spans="1:5" ht="15" customHeight="1" x14ac:dyDescent="0.2">
      <c r="A420" s="3">
        <v>42881</v>
      </c>
      <c r="B420" s="4">
        <v>25.87</v>
      </c>
      <c r="C420" s="4">
        <v>94.67</v>
      </c>
      <c r="D420" s="4">
        <v>40.85</v>
      </c>
      <c r="E420" s="4">
        <v>45.35</v>
      </c>
    </row>
    <row r="421" spans="1:5" ht="15" customHeight="1" x14ac:dyDescent="0.2">
      <c r="A421" s="3">
        <v>42884</v>
      </c>
      <c r="B421" s="4">
        <v>25.87</v>
      </c>
      <c r="C421" s="4">
        <v>94.67</v>
      </c>
      <c r="D421" s="4">
        <v>40.85</v>
      </c>
      <c r="E421" s="4">
        <v>45.35</v>
      </c>
    </row>
    <row r="422" spans="1:5" ht="15" customHeight="1" x14ac:dyDescent="0.2">
      <c r="A422" s="3">
        <v>42885</v>
      </c>
      <c r="B422" s="4">
        <v>26.2</v>
      </c>
      <c r="C422" s="4">
        <v>94.72</v>
      </c>
      <c r="D422" s="4">
        <v>41.255000000000003</v>
      </c>
      <c r="E422" s="4">
        <v>44.79</v>
      </c>
    </row>
    <row r="423" spans="1:5" ht="15" customHeight="1" x14ac:dyDescent="0.2">
      <c r="A423" s="3">
        <v>42886</v>
      </c>
      <c r="B423" s="4">
        <v>26.5</v>
      </c>
      <c r="C423" s="4">
        <v>95.23</v>
      </c>
      <c r="D423" s="4">
        <v>41.65</v>
      </c>
      <c r="E423" s="4">
        <v>44.69</v>
      </c>
    </row>
    <row r="424" spans="1:5" ht="15" customHeight="1" x14ac:dyDescent="0.2">
      <c r="A424" s="3">
        <v>42887</v>
      </c>
      <c r="B424" s="4">
        <v>26.74</v>
      </c>
      <c r="C424" s="4">
        <v>95.4</v>
      </c>
      <c r="D424" s="4">
        <v>41.715000000000003</v>
      </c>
      <c r="E424" s="4">
        <v>44.86</v>
      </c>
    </row>
    <row r="425" spans="1:5" ht="15" customHeight="1" x14ac:dyDescent="0.2">
      <c r="A425" s="3">
        <v>42888</v>
      </c>
      <c r="B425" s="4">
        <v>26.49</v>
      </c>
      <c r="C425" s="4">
        <v>96.15</v>
      </c>
      <c r="D425" s="4">
        <v>42.17</v>
      </c>
      <c r="E425" s="4">
        <v>44.26</v>
      </c>
    </row>
    <row r="426" spans="1:5" ht="15" customHeight="1" x14ac:dyDescent="0.2">
      <c r="A426" s="3">
        <v>42891</v>
      </c>
      <c r="B426" s="4">
        <v>26.21</v>
      </c>
      <c r="C426" s="4">
        <v>96.55</v>
      </c>
      <c r="D426" s="4">
        <v>42.255000000000003</v>
      </c>
      <c r="E426" s="4">
        <v>44.02</v>
      </c>
    </row>
    <row r="427" spans="1:5" ht="15" customHeight="1" x14ac:dyDescent="0.2">
      <c r="A427" s="3">
        <v>42892</v>
      </c>
      <c r="B427" s="4">
        <v>26.16</v>
      </c>
      <c r="C427" s="4">
        <v>95.79</v>
      </c>
      <c r="D427" s="4">
        <v>42.594999999999999</v>
      </c>
      <c r="E427" s="4">
        <v>44.48</v>
      </c>
    </row>
    <row r="428" spans="1:5" ht="15" customHeight="1" x14ac:dyDescent="0.2">
      <c r="A428" s="3">
        <v>42893</v>
      </c>
      <c r="B428" s="4">
        <v>26.41</v>
      </c>
      <c r="C428" s="4">
        <v>96.09</v>
      </c>
      <c r="D428" s="4">
        <v>43.15</v>
      </c>
      <c r="E428" s="4">
        <v>43.56</v>
      </c>
    </row>
    <row r="429" spans="1:5" ht="15" customHeight="1" x14ac:dyDescent="0.2">
      <c r="A429" s="3">
        <v>42894</v>
      </c>
      <c r="B429" s="4">
        <v>26.07</v>
      </c>
      <c r="C429" s="4">
        <v>96.09</v>
      </c>
      <c r="D429" s="4">
        <v>43.43</v>
      </c>
      <c r="E429" s="4">
        <v>43.07</v>
      </c>
    </row>
    <row r="430" spans="1:5" ht="15" customHeight="1" x14ac:dyDescent="0.2">
      <c r="A430" s="3">
        <v>42895</v>
      </c>
      <c r="B430" s="4">
        <v>26.1</v>
      </c>
      <c r="C430" s="4">
        <v>94.56</v>
      </c>
      <c r="D430" s="4">
        <v>41.74</v>
      </c>
      <c r="E430" s="4">
        <v>44.82</v>
      </c>
    </row>
    <row r="431" spans="1:5" ht="15" customHeight="1" x14ac:dyDescent="0.2">
      <c r="A431" s="3">
        <v>42898</v>
      </c>
      <c r="B431" s="4">
        <v>26.59</v>
      </c>
      <c r="C431" s="4">
        <v>93.5</v>
      </c>
      <c r="D431" s="4">
        <v>41.54</v>
      </c>
      <c r="E431" s="4">
        <v>45.72</v>
      </c>
    </row>
    <row r="432" spans="1:5" ht="15" customHeight="1" x14ac:dyDescent="0.2">
      <c r="A432" s="3">
        <v>42899</v>
      </c>
      <c r="B432" s="4">
        <v>26.44</v>
      </c>
      <c r="C432" s="4">
        <v>95.08</v>
      </c>
      <c r="D432" s="4">
        <v>41.765000000000001</v>
      </c>
      <c r="E432" s="4">
        <v>46.43</v>
      </c>
    </row>
    <row r="433" spans="1:5" ht="15" customHeight="1" x14ac:dyDescent="0.2">
      <c r="A433" s="3">
        <v>42900</v>
      </c>
      <c r="B433" s="4">
        <v>26.27</v>
      </c>
      <c r="C433" s="4">
        <v>95.32</v>
      </c>
      <c r="D433" s="4">
        <v>41.15</v>
      </c>
      <c r="E433" s="4">
        <v>45.42</v>
      </c>
    </row>
    <row r="434" spans="1:5" ht="15" customHeight="1" x14ac:dyDescent="0.2">
      <c r="A434" s="3">
        <v>42901</v>
      </c>
      <c r="B434" s="4">
        <v>26.41</v>
      </c>
      <c r="C434" s="4">
        <v>94.17</v>
      </c>
      <c r="D434" s="4">
        <v>40.784999999999997</v>
      </c>
      <c r="E434" s="4">
        <v>45.39</v>
      </c>
    </row>
    <row r="435" spans="1:5" ht="15" customHeight="1" x14ac:dyDescent="0.2">
      <c r="A435" s="3">
        <v>42902</v>
      </c>
      <c r="B435" s="4">
        <v>26.52</v>
      </c>
      <c r="C435" s="4">
        <v>94.17</v>
      </c>
      <c r="D435" s="4">
        <v>40.615000000000002</v>
      </c>
      <c r="E435" s="4">
        <v>46.53</v>
      </c>
    </row>
    <row r="436" spans="1:5" ht="15" customHeight="1" x14ac:dyDescent="0.2">
      <c r="A436" s="3">
        <v>42905</v>
      </c>
      <c r="B436" s="4">
        <v>26.43</v>
      </c>
      <c r="C436" s="4">
        <v>94.79</v>
      </c>
      <c r="D436" s="4">
        <v>41.305</v>
      </c>
      <c r="E436" s="4">
        <v>46.36</v>
      </c>
    </row>
    <row r="437" spans="1:5" ht="15" customHeight="1" x14ac:dyDescent="0.2">
      <c r="A437" s="3">
        <v>42906</v>
      </c>
      <c r="B437" s="4">
        <v>25.51</v>
      </c>
      <c r="C437" s="4">
        <v>94.38</v>
      </c>
      <c r="D437" s="4">
        <v>40.174999999999997</v>
      </c>
      <c r="E437" s="4">
        <v>45.82</v>
      </c>
    </row>
    <row r="438" spans="1:5" ht="15" customHeight="1" x14ac:dyDescent="0.2">
      <c r="A438" s="3">
        <v>42907</v>
      </c>
      <c r="B438" s="4">
        <v>25.58</v>
      </c>
      <c r="C438" s="4">
        <v>94.54</v>
      </c>
      <c r="D438" s="4">
        <v>40.414999999999999</v>
      </c>
      <c r="E438" s="4">
        <v>44.95</v>
      </c>
    </row>
    <row r="439" spans="1:5" ht="15" customHeight="1" x14ac:dyDescent="0.2">
      <c r="A439" s="3">
        <v>42908</v>
      </c>
      <c r="B439" s="4">
        <v>25.52</v>
      </c>
      <c r="C439" s="4">
        <v>93.95</v>
      </c>
      <c r="D439" s="4">
        <v>40.034999999999997</v>
      </c>
      <c r="E439" s="4">
        <v>44.81</v>
      </c>
    </row>
    <row r="440" spans="1:5" ht="15" customHeight="1" x14ac:dyDescent="0.2">
      <c r="A440" s="3">
        <v>42909</v>
      </c>
      <c r="B440" s="4">
        <v>25.79</v>
      </c>
      <c r="C440" s="4">
        <v>95.58</v>
      </c>
      <c r="D440" s="4">
        <v>40.795000000000002</v>
      </c>
      <c r="E440" s="4">
        <v>44.83</v>
      </c>
    </row>
    <row r="441" spans="1:5" ht="15" customHeight="1" x14ac:dyDescent="0.2">
      <c r="A441" s="3">
        <v>42912</v>
      </c>
      <c r="B441" s="4">
        <v>26.2</v>
      </c>
      <c r="C441" s="4">
        <v>95.22</v>
      </c>
      <c r="D441" s="4">
        <v>40.15</v>
      </c>
      <c r="E441" s="4">
        <v>44.23</v>
      </c>
    </row>
    <row r="442" spans="1:5" ht="15" customHeight="1" x14ac:dyDescent="0.2">
      <c r="A442" s="3">
        <v>42913</v>
      </c>
      <c r="B442" s="4">
        <v>26.13</v>
      </c>
      <c r="C442" s="4">
        <v>94.9</v>
      </c>
      <c r="D442" s="4">
        <v>39.354999999999997</v>
      </c>
      <c r="E442" s="4">
        <v>43.97</v>
      </c>
    </row>
    <row r="443" spans="1:5" ht="15" customHeight="1" x14ac:dyDescent="0.2">
      <c r="A443" s="3">
        <v>42914</v>
      </c>
      <c r="B443" s="4">
        <v>26.14</v>
      </c>
      <c r="C443" s="4">
        <v>96.23</v>
      </c>
      <c r="D443" s="4">
        <v>39.914999999999999</v>
      </c>
      <c r="E443" s="4">
        <v>43.96</v>
      </c>
    </row>
    <row r="444" spans="1:5" ht="15" customHeight="1" x14ac:dyDescent="0.2">
      <c r="A444" s="3">
        <v>42915</v>
      </c>
      <c r="B444" s="4">
        <v>26</v>
      </c>
      <c r="C444" s="4">
        <v>94.42</v>
      </c>
      <c r="D444" s="4">
        <v>38.69</v>
      </c>
      <c r="E444" s="4">
        <v>44.08</v>
      </c>
    </row>
    <row r="445" spans="1:5" ht="15" customHeight="1" x14ac:dyDescent="0.2">
      <c r="A445" s="3">
        <v>42916</v>
      </c>
      <c r="B445" s="4">
        <v>25.83</v>
      </c>
      <c r="C445" s="4">
        <v>93.78</v>
      </c>
      <c r="D445" s="4">
        <v>38.590000000000003</v>
      </c>
      <c r="E445" s="4">
        <v>43.96</v>
      </c>
    </row>
    <row r="446" spans="1:5" ht="15" customHeight="1" x14ac:dyDescent="0.2">
      <c r="A446" s="3">
        <v>42919</v>
      </c>
      <c r="B446" s="4">
        <v>26.2</v>
      </c>
      <c r="C446" s="4">
        <v>93.35</v>
      </c>
      <c r="D446" s="4">
        <v>37.905000000000001</v>
      </c>
      <c r="E446" s="4">
        <v>45.66</v>
      </c>
    </row>
    <row r="447" spans="1:5" ht="15" customHeight="1" x14ac:dyDescent="0.2">
      <c r="A447" s="3">
        <v>42920</v>
      </c>
      <c r="B447" s="4">
        <v>26.2</v>
      </c>
      <c r="C447" s="4">
        <v>93.35</v>
      </c>
      <c r="D447" s="4">
        <v>37.905000000000001</v>
      </c>
      <c r="E447" s="4">
        <v>45.66</v>
      </c>
    </row>
    <row r="448" spans="1:5" ht="15" customHeight="1" x14ac:dyDescent="0.2">
      <c r="A448" s="3">
        <v>42921</v>
      </c>
      <c r="B448" s="4">
        <v>26.08</v>
      </c>
      <c r="C448" s="4">
        <v>94.01</v>
      </c>
      <c r="D448" s="4">
        <v>38.97</v>
      </c>
      <c r="E448" s="4">
        <v>44.16</v>
      </c>
    </row>
    <row r="449" spans="1:5" ht="15" customHeight="1" x14ac:dyDescent="0.2">
      <c r="A449" s="3">
        <v>42922</v>
      </c>
      <c r="B449" s="4">
        <v>25.78</v>
      </c>
      <c r="C449" s="4">
        <v>93.25</v>
      </c>
      <c r="D449" s="4">
        <v>38.56</v>
      </c>
      <c r="E449" s="4">
        <v>43.31</v>
      </c>
    </row>
    <row r="450" spans="1:5" ht="15" customHeight="1" x14ac:dyDescent="0.2">
      <c r="A450" s="3">
        <v>42923</v>
      </c>
      <c r="B450" s="4">
        <v>25.82</v>
      </c>
      <c r="C450" s="4">
        <v>93.92</v>
      </c>
      <c r="D450" s="4">
        <v>39.18</v>
      </c>
      <c r="E450" s="4">
        <v>43</v>
      </c>
    </row>
    <row r="451" spans="1:5" ht="15" customHeight="1" x14ac:dyDescent="0.2">
      <c r="A451" s="3">
        <v>42926</v>
      </c>
      <c r="B451" s="4">
        <v>26.25</v>
      </c>
      <c r="C451" s="4">
        <v>95.09</v>
      </c>
      <c r="D451" s="4">
        <v>39.380000000000003</v>
      </c>
      <c r="E451" s="4">
        <v>43.24</v>
      </c>
    </row>
    <row r="452" spans="1:5" ht="15" customHeight="1" x14ac:dyDescent="0.2">
      <c r="A452" s="3">
        <v>42927</v>
      </c>
      <c r="B452" s="4">
        <v>26.2</v>
      </c>
      <c r="C452" s="4">
        <v>95.41</v>
      </c>
      <c r="D452" s="4">
        <v>39.555</v>
      </c>
      <c r="E452" s="4">
        <v>43.35</v>
      </c>
    </row>
    <row r="453" spans="1:5" ht="15" customHeight="1" x14ac:dyDescent="0.2">
      <c r="A453" s="3">
        <v>42928</v>
      </c>
      <c r="B453" s="4">
        <v>26.17</v>
      </c>
      <c r="C453" s="4">
        <v>96.18</v>
      </c>
      <c r="D453" s="4">
        <v>40.08</v>
      </c>
      <c r="E453" s="4">
        <v>43.24</v>
      </c>
    </row>
    <row r="454" spans="1:5" ht="15" customHeight="1" x14ac:dyDescent="0.2">
      <c r="A454" s="3">
        <v>42929</v>
      </c>
      <c r="B454" s="4">
        <v>26.16</v>
      </c>
      <c r="C454" s="4">
        <v>95.94</v>
      </c>
      <c r="D454" s="4">
        <v>39.744999999999997</v>
      </c>
      <c r="E454" s="4">
        <v>43.25</v>
      </c>
    </row>
    <row r="455" spans="1:5" ht="15" customHeight="1" x14ac:dyDescent="0.2">
      <c r="A455" s="3">
        <v>42930</v>
      </c>
      <c r="B455" s="4">
        <v>26.22</v>
      </c>
      <c r="C455" s="4">
        <v>96.93</v>
      </c>
      <c r="D455" s="4">
        <v>40.42</v>
      </c>
      <c r="E455" s="4">
        <v>43.45</v>
      </c>
    </row>
    <row r="456" spans="1:5" ht="15" customHeight="1" x14ac:dyDescent="0.2">
      <c r="A456" s="3">
        <v>42933</v>
      </c>
      <c r="B456" s="4">
        <v>26.4</v>
      </c>
      <c r="C456" s="4">
        <v>96.83</v>
      </c>
      <c r="D456" s="4">
        <v>40.515000000000001</v>
      </c>
      <c r="E456" s="4">
        <v>43.19</v>
      </c>
    </row>
    <row r="457" spans="1:5" ht="15" customHeight="1" x14ac:dyDescent="0.2">
      <c r="A457" s="3">
        <v>42934</v>
      </c>
      <c r="B457" s="4">
        <v>26.05</v>
      </c>
      <c r="C457" s="4">
        <v>97.58</v>
      </c>
      <c r="D457" s="4">
        <v>40.784999999999997</v>
      </c>
      <c r="E457" s="4">
        <v>43.07</v>
      </c>
    </row>
    <row r="458" spans="1:5" ht="15" customHeight="1" x14ac:dyDescent="0.2">
      <c r="A458" s="3">
        <v>42935</v>
      </c>
      <c r="B458" s="4">
        <v>27.18</v>
      </c>
      <c r="C458" s="4">
        <v>98.25</v>
      </c>
      <c r="D458" s="4">
        <v>41.155000000000001</v>
      </c>
      <c r="E458" s="4">
        <v>43.66</v>
      </c>
    </row>
    <row r="459" spans="1:5" ht="15" customHeight="1" x14ac:dyDescent="0.2">
      <c r="A459" s="3">
        <v>42936</v>
      </c>
      <c r="B459" s="4">
        <v>26.6</v>
      </c>
      <c r="C459" s="4">
        <v>98.11</v>
      </c>
      <c r="D459" s="4">
        <v>41.52</v>
      </c>
      <c r="E459" s="4">
        <v>43.23</v>
      </c>
    </row>
    <row r="460" spans="1:5" ht="15" customHeight="1" x14ac:dyDescent="0.2">
      <c r="A460" s="3">
        <v>42937</v>
      </c>
      <c r="B460" s="4">
        <v>26.55</v>
      </c>
      <c r="C460" s="4">
        <v>99.6</v>
      </c>
      <c r="D460" s="4">
        <v>40.44</v>
      </c>
      <c r="E460" s="4">
        <v>42.65</v>
      </c>
    </row>
    <row r="461" spans="1:5" ht="15" customHeight="1" x14ac:dyDescent="0.2">
      <c r="A461" s="3">
        <v>42940</v>
      </c>
      <c r="B461" s="4">
        <v>26.49</v>
      </c>
      <c r="C461" s="4">
        <v>100.37</v>
      </c>
      <c r="D461" s="4">
        <v>40.274999999999999</v>
      </c>
      <c r="E461" s="4">
        <v>42.61</v>
      </c>
    </row>
    <row r="462" spans="1:5" ht="15" customHeight="1" x14ac:dyDescent="0.2">
      <c r="A462" s="3">
        <v>42941</v>
      </c>
      <c r="B462" s="4">
        <v>25.93</v>
      </c>
      <c r="C462" s="4">
        <v>99.99</v>
      </c>
      <c r="D462" s="4">
        <v>40.47</v>
      </c>
      <c r="E462" s="4">
        <v>43.65</v>
      </c>
    </row>
    <row r="463" spans="1:5" ht="15" customHeight="1" x14ac:dyDescent="0.2">
      <c r="A463" s="3">
        <v>42942</v>
      </c>
      <c r="B463" s="4">
        <v>26.58</v>
      </c>
      <c r="C463" s="4">
        <v>100.85</v>
      </c>
      <c r="D463" s="4">
        <v>41.344999999999999</v>
      </c>
      <c r="E463" s="4">
        <v>43.7</v>
      </c>
    </row>
    <row r="464" spans="1:5" ht="15" customHeight="1" x14ac:dyDescent="0.2">
      <c r="A464" s="3">
        <v>42943</v>
      </c>
      <c r="B464" s="4">
        <v>26.39</v>
      </c>
      <c r="C464" s="4">
        <v>99.57</v>
      </c>
      <c r="D464" s="4">
        <v>40.465000000000003</v>
      </c>
      <c r="E464" s="4">
        <v>44.66</v>
      </c>
    </row>
    <row r="465" spans="1:5" ht="15" customHeight="1" x14ac:dyDescent="0.2">
      <c r="A465" s="3">
        <v>42944</v>
      </c>
      <c r="B465" s="4">
        <v>26.8</v>
      </c>
      <c r="C465" s="4">
        <v>99.15</v>
      </c>
      <c r="D465" s="4">
        <v>40.35</v>
      </c>
      <c r="E465" s="4">
        <v>45.26</v>
      </c>
    </row>
    <row r="466" spans="1:5" ht="15" customHeight="1" x14ac:dyDescent="0.2">
      <c r="A466" s="3">
        <v>42947</v>
      </c>
      <c r="B466" s="4">
        <v>24.6</v>
      </c>
      <c r="C466" s="4">
        <v>99.56</v>
      </c>
      <c r="D466" s="4">
        <v>40.020000000000003</v>
      </c>
      <c r="E466" s="4">
        <v>45.37</v>
      </c>
    </row>
    <row r="467" spans="1:5" ht="15" customHeight="1" x14ac:dyDescent="0.2">
      <c r="A467" s="3">
        <v>42948</v>
      </c>
      <c r="B467" s="4">
        <v>24.38</v>
      </c>
      <c r="C467" s="4">
        <v>100.87</v>
      </c>
      <c r="D467" s="4">
        <v>40.164999999999999</v>
      </c>
      <c r="E467" s="4">
        <v>44.75</v>
      </c>
    </row>
    <row r="468" spans="1:5" ht="15" customHeight="1" x14ac:dyDescent="0.2">
      <c r="A468" s="3">
        <v>42949</v>
      </c>
      <c r="B468" s="4">
        <v>25.01</v>
      </c>
      <c r="C468" s="4">
        <v>101.28</v>
      </c>
      <c r="D468" s="4">
        <v>39.909999999999997</v>
      </c>
      <c r="E468" s="4">
        <v>45.61</v>
      </c>
    </row>
    <row r="469" spans="1:5" ht="15" customHeight="1" x14ac:dyDescent="0.2">
      <c r="A469" s="3">
        <v>42950</v>
      </c>
      <c r="B469" s="4">
        <v>24.74</v>
      </c>
      <c r="C469" s="4">
        <v>100.59</v>
      </c>
      <c r="D469" s="4">
        <v>40.340000000000003</v>
      </c>
      <c r="E469" s="4">
        <v>44.91</v>
      </c>
    </row>
    <row r="470" spans="1:5" ht="15" customHeight="1" x14ac:dyDescent="0.2">
      <c r="A470" s="3">
        <v>42951</v>
      </c>
      <c r="B470" s="4">
        <v>23.73</v>
      </c>
      <c r="C470" s="4">
        <v>100.89</v>
      </c>
      <c r="D470" s="4">
        <v>41.744999999999997</v>
      </c>
      <c r="E470" s="4">
        <v>45.56</v>
      </c>
    </row>
    <row r="471" spans="1:5" ht="15" customHeight="1" x14ac:dyDescent="0.2">
      <c r="A471" s="3">
        <v>42954</v>
      </c>
      <c r="B471" s="4">
        <v>24.25</v>
      </c>
      <c r="C471" s="4">
        <v>101.49</v>
      </c>
      <c r="D471" s="4">
        <v>42.49</v>
      </c>
      <c r="E471" s="4">
        <v>45.17</v>
      </c>
    </row>
    <row r="472" spans="1:5" ht="15" customHeight="1" x14ac:dyDescent="0.2">
      <c r="A472" s="3">
        <v>42955</v>
      </c>
      <c r="B472" s="4">
        <v>24.3</v>
      </c>
      <c r="C472" s="4">
        <v>101.28</v>
      </c>
      <c r="D472" s="4">
        <v>42.31</v>
      </c>
      <c r="E472" s="4">
        <v>45.63</v>
      </c>
    </row>
    <row r="473" spans="1:5" ht="15" customHeight="1" x14ac:dyDescent="0.2">
      <c r="A473" s="3">
        <v>42956</v>
      </c>
      <c r="B473" s="4">
        <v>23.6</v>
      </c>
      <c r="C473" s="4">
        <v>100.97</v>
      </c>
      <c r="D473" s="4">
        <v>41.8</v>
      </c>
      <c r="E473" s="4">
        <v>45.65</v>
      </c>
    </row>
    <row r="474" spans="1:5" ht="15" customHeight="1" x14ac:dyDescent="0.2">
      <c r="A474" s="3">
        <v>42957</v>
      </c>
      <c r="B474" s="4">
        <v>23</v>
      </c>
      <c r="C474" s="4">
        <v>99.49</v>
      </c>
      <c r="D474" s="4">
        <v>40.619999999999997</v>
      </c>
      <c r="E474" s="4">
        <v>44.97</v>
      </c>
    </row>
    <row r="475" spans="1:5" ht="15" customHeight="1" x14ac:dyDescent="0.2">
      <c r="A475" s="3">
        <v>42958</v>
      </c>
      <c r="B475" s="4">
        <v>22.91</v>
      </c>
      <c r="C475" s="4">
        <v>100.09</v>
      </c>
      <c r="D475" s="4">
        <v>41.104999999999997</v>
      </c>
      <c r="E475" s="4">
        <v>44.79</v>
      </c>
    </row>
    <row r="476" spans="1:5" ht="15" customHeight="1" x14ac:dyDescent="0.2">
      <c r="A476" s="3">
        <v>42961</v>
      </c>
      <c r="B476" s="4">
        <v>22.9</v>
      </c>
      <c r="C476" s="4">
        <v>101.87</v>
      </c>
      <c r="D476" s="4">
        <v>42.01</v>
      </c>
      <c r="E476" s="4">
        <v>44.54</v>
      </c>
    </row>
    <row r="477" spans="1:5" ht="15" customHeight="1" x14ac:dyDescent="0.2">
      <c r="A477" s="3">
        <v>42962</v>
      </c>
      <c r="B477" s="4">
        <v>22.76</v>
      </c>
      <c r="C477" s="4">
        <v>102.63</v>
      </c>
      <c r="D477" s="4">
        <v>42.145000000000003</v>
      </c>
      <c r="E477" s="4">
        <v>44.5</v>
      </c>
    </row>
    <row r="478" spans="1:5" ht="15" customHeight="1" x14ac:dyDescent="0.2">
      <c r="A478" s="3">
        <v>42963</v>
      </c>
      <c r="B478" s="4">
        <v>22.6</v>
      </c>
      <c r="C478" s="4">
        <v>103.32</v>
      </c>
      <c r="D478" s="4">
        <v>42.08</v>
      </c>
      <c r="E478" s="4">
        <v>43.69</v>
      </c>
    </row>
    <row r="479" spans="1:5" ht="15" customHeight="1" x14ac:dyDescent="0.2">
      <c r="A479" s="3">
        <v>42964</v>
      </c>
      <c r="B479" s="4">
        <v>22.24</v>
      </c>
      <c r="C479" s="4">
        <v>102.16</v>
      </c>
      <c r="D479" s="4">
        <v>40.825000000000003</v>
      </c>
      <c r="E479" s="4">
        <v>43</v>
      </c>
    </row>
    <row r="480" spans="1:5" ht="15" customHeight="1" x14ac:dyDescent="0.2">
      <c r="A480" s="3">
        <v>42965</v>
      </c>
      <c r="B480" s="4">
        <v>22.49</v>
      </c>
      <c r="C480" s="4">
        <v>102.51</v>
      </c>
      <c r="D480" s="4">
        <v>40.79</v>
      </c>
      <c r="E480" s="4">
        <v>43.11</v>
      </c>
    </row>
    <row r="481" spans="1:5" ht="15" customHeight="1" x14ac:dyDescent="0.2">
      <c r="A481" s="3">
        <v>42968</v>
      </c>
      <c r="B481" s="4">
        <v>22.34</v>
      </c>
      <c r="C481" s="4">
        <v>103.22</v>
      </c>
      <c r="D481" s="4">
        <v>40.765000000000001</v>
      </c>
      <c r="E481" s="4">
        <v>42.5</v>
      </c>
    </row>
    <row r="482" spans="1:5" ht="15" customHeight="1" x14ac:dyDescent="0.2">
      <c r="A482" s="3">
        <v>42969</v>
      </c>
      <c r="B482" s="4">
        <v>22.49</v>
      </c>
      <c r="C482" s="4">
        <v>104.07</v>
      </c>
      <c r="D482" s="4">
        <v>41.354999999999997</v>
      </c>
      <c r="E482" s="4">
        <v>43.19</v>
      </c>
    </row>
    <row r="483" spans="1:5" ht="15" customHeight="1" x14ac:dyDescent="0.2">
      <c r="A483" s="3">
        <v>42970</v>
      </c>
      <c r="B483" s="4">
        <v>22.49</v>
      </c>
      <c r="C483" s="4">
        <v>103.18</v>
      </c>
      <c r="D483" s="4">
        <v>41.45</v>
      </c>
      <c r="E483" s="4">
        <v>43.69</v>
      </c>
    </row>
    <row r="484" spans="1:5" ht="15" customHeight="1" x14ac:dyDescent="0.2">
      <c r="A484" s="3">
        <v>42971</v>
      </c>
      <c r="B484" s="4">
        <v>22.52</v>
      </c>
      <c r="C484" s="4">
        <v>103.22</v>
      </c>
      <c r="D484" s="4">
        <v>41.344999999999999</v>
      </c>
      <c r="E484" s="4">
        <v>43.3</v>
      </c>
    </row>
    <row r="485" spans="1:5" ht="15" customHeight="1" x14ac:dyDescent="0.2">
      <c r="A485" s="3">
        <v>42972</v>
      </c>
      <c r="B485" s="4">
        <v>22.66</v>
      </c>
      <c r="C485" s="4">
        <v>103.35</v>
      </c>
      <c r="D485" s="4">
        <v>41.314999999999998</v>
      </c>
      <c r="E485" s="4">
        <v>43.58</v>
      </c>
    </row>
    <row r="486" spans="1:5" ht="15" customHeight="1" x14ac:dyDescent="0.2">
      <c r="A486" s="3">
        <v>42975</v>
      </c>
      <c r="B486" s="4">
        <v>22.81</v>
      </c>
      <c r="C486" s="4">
        <v>103.78</v>
      </c>
      <c r="D486" s="4">
        <v>41.88</v>
      </c>
      <c r="E486" s="4">
        <v>43.05</v>
      </c>
    </row>
    <row r="487" spans="1:5" ht="15" customHeight="1" x14ac:dyDescent="0.2">
      <c r="A487" s="3">
        <v>42976</v>
      </c>
      <c r="B487" s="4">
        <v>22.45</v>
      </c>
      <c r="C487" s="4">
        <v>103.77</v>
      </c>
      <c r="D487" s="4">
        <v>41.914999999999999</v>
      </c>
      <c r="E487" s="4">
        <v>42.85</v>
      </c>
    </row>
    <row r="488" spans="1:5" ht="15" customHeight="1" x14ac:dyDescent="0.2">
      <c r="A488" s="3">
        <v>42977</v>
      </c>
      <c r="B488" s="4">
        <v>22.19</v>
      </c>
      <c r="C488" s="4">
        <v>103.73</v>
      </c>
      <c r="D488" s="4">
        <v>42.84</v>
      </c>
      <c r="E488" s="4">
        <v>43.41</v>
      </c>
    </row>
    <row r="489" spans="1:5" ht="15" customHeight="1" x14ac:dyDescent="0.2">
      <c r="A489" s="3">
        <v>42978</v>
      </c>
      <c r="B489" s="4">
        <v>22.21</v>
      </c>
      <c r="C489" s="4">
        <v>103.52</v>
      </c>
      <c r="D489" s="4">
        <v>43.4</v>
      </c>
      <c r="E489" s="4">
        <v>43.66</v>
      </c>
    </row>
    <row r="490" spans="1:5" ht="15" customHeight="1" x14ac:dyDescent="0.2">
      <c r="A490" s="3">
        <v>42979</v>
      </c>
      <c r="B490" s="4">
        <v>22.16</v>
      </c>
      <c r="C490" s="4">
        <v>103.9</v>
      </c>
      <c r="D490" s="4">
        <v>43.924999999999997</v>
      </c>
      <c r="E490" s="4">
        <v>44.24</v>
      </c>
    </row>
    <row r="491" spans="1:5" ht="15" customHeight="1" x14ac:dyDescent="0.2">
      <c r="A491" s="3">
        <v>42982</v>
      </c>
      <c r="B491" s="4">
        <v>22.16</v>
      </c>
      <c r="C491" s="4">
        <v>103.9</v>
      </c>
      <c r="D491" s="4">
        <v>43.924999999999997</v>
      </c>
      <c r="E491" s="4">
        <v>44.24</v>
      </c>
    </row>
    <row r="492" spans="1:5" ht="15" customHeight="1" x14ac:dyDescent="0.2">
      <c r="A492" s="3">
        <v>42983</v>
      </c>
      <c r="B492" s="4">
        <v>21.62</v>
      </c>
      <c r="C492" s="4">
        <v>103.01</v>
      </c>
      <c r="D492" s="4">
        <v>43.244999999999997</v>
      </c>
      <c r="E492" s="4">
        <v>44.39</v>
      </c>
    </row>
    <row r="493" spans="1:5" ht="15" customHeight="1" x14ac:dyDescent="0.2">
      <c r="A493" s="3">
        <v>42984</v>
      </c>
      <c r="B493" s="4">
        <v>21.86</v>
      </c>
      <c r="C493" s="4">
        <v>103.18</v>
      </c>
      <c r="D493" s="4">
        <v>43.06</v>
      </c>
      <c r="E493" s="4">
        <v>45.06</v>
      </c>
    </row>
    <row r="494" spans="1:5" ht="15" customHeight="1" x14ac:dyDescent="0.2">
      <c r="A494" s="3">
        <v>42985</v>
      </c>
      <c r="B494" s="4">
        <v>21.34</v>
      </c>
      <c r="C494" s="4">
        <v>104.56</v>
      </c>
      <c r="D494" s="4">
        <v>43.695</v>
      </c>
      <c r="E494" s="4">
        <v>45.11</v>
      </c>
    </row>
    <row r="495" spans="1:5" ht="15" customHeight="1" x14ac:dyDescent="0.2">
      <c r="A495" s="3">
        <v>42986</v>
      </c>
      <c r="B495" s="4">
        <v>21.25</v>
      </c>
      <c r="C495" s="4">
        <v>104.43</v>
      </c>
      <c r="D495" s="4">
        <v>43.284999999999997</v>
      </c>
      <c r="E495" s="4">
        <v>44.47</v>
      </c>
    </row>
    <row r="496" spans="1:5" ht="15" customHeight="1" x14ac:dyDescent="0.2">
      <c r="A496" s="3">
        <v>42989</v>
      </c>
      <c r="B496" s="4">
        <v>20.8</v>
      </c>
      <c r="C496" s="4">
        <v>106.15</v>
      </c>
      <c r="D496" s="4">
        <v>44.19</v>
      </c>
      <c r="E496" s="4">
        <v>44.93</v>
      </c>
    </row>
    <row r="497" spans="1:5" ht="15" customHeight="1" x14ac:dyDescent="0.2">
      <c r="A497" s="3">
        <v>42990</v>
      </c>
      <c r="B497" s="4">
        <v>21</v>
      </c>
      <c r="C497" s="4">
        <v>106.21</v>
      </c>
      <c r="D497" s="4">
        <v>44.225000000000001</v>
      </c>
      <c r="E497" s="4">
        <v>44.93</v>
      </c>
    </row>
    <row r="498" spans="1:5" ht="15" customHeight="1" x14ac:dyDescent="0.2">
      <c r="A498" s="3">
        <v>42991</v>
      </c>
      <c r="B498" s="4">
        <v>21.2</v>
      </c>
      <c r="C498" s="4">
        <v>105.83</v>
      </c>
      <c r="D498" s="4">
        <v>44.17</v>
      </c>
      <c r="E498" s="4">
        <v>45.56</v>
      </c>
    </row>
    <row r="499" spans="1:5" ht="15" customHeight="1" x14ac:dyDescent="0.2">
      <c r="A499" s="3">
        <v>42992</v>
      </c>
      <c r="B499" s="4">
        <v>21.48</v>
      </c>
      <c r="C499" s="4">
        <v>106.08</v>
      </c>
      <c r="D499" s="4">
        <v>44.62</v>
      </c>
      <c r="E499" s="4">
        <v>45.83</v>
      </c>
    </row>
    <row r="500" spans="1:5" ht="15" customHeight="1" x14ac:dyDescent="0.2">
      <c r="A500" s="3">
        <v>42993</v>
      </c>
      <c r="B500" s="4">
        <v>21.94</v>
      </c>
      <c r="C500" s="4">
        <v>105.3</v>
      </c>
      <c r="D500" s="4">
        <v>44.81</v>
      </c>
      <c r="E500" s="4">
        <v>46.51</v>
      </c>
    </row>
    <row r="501" spans="1:5" ht="15" customHeight="1" x14ac:dyDescent="0.2">
      <c r="A501" s="3">
        <v>42996</v>
      </c>
      <c r="B501" s="4">
        <v>21.32</v>
      </c>
      <c r="C501" s="4">
        <v>104.83</v>
      </c>
      <c r="D501" s="4">
        <v>45.505000000000003</v>
      </c>
      <c r="E501" s="4">
        <v>47.09</v>
      </c>
    </row>
    <row r="502" spans="1:5" ht="15" customHeight="1" x14ac:dyDescent="0.2">
      <c r="A502" s="3">
        <v>42997</v>
      </c>
      <c r="B502" s="4">
        <v>21.29</v>
      </c>
      <c r="C502" s="4">
        <v>105.41</v>
      </c>
      <c r="D502" s="4">
        <v>45.49</v>
      </c>
      <c r="E502" s="4">
        <v>47.55</v>
      </c>
    </row>
    <row r="503" spans="1:5" ht="15" customHeight="1" x14ac:dyDescent="0.2">
      <c r="A503" s="3">
        <v>42998</v>
      </c>
      <c r="B503" s="4">
        <v>21.26</v>
      </c>
      <c r="C503" s="4">
        <v>104.97</v>
      </c>
      <c r="D503" s="4">
        <v>44.16</v>
      </c>
      <c r="E503" s="4">
        <v>48.33</v>
      </c>
    </row>
    <row r="504" spans="1:5" ht="15" customHeight="1" x14ac:dyDescent="0.2">
      <c r="A504" s="3">
        <v>42999</v>
      </c>
      <c r="B504" s="4">
        <v>21.35</v>
      </c>
      <c r="C504" s="4">
        <v>105.31</v>
      </c>
      <c r="D504" s="4">
        <v>44.19</v>
      </c>
      <c r="E504" s="4">
        <v>48.69</v>
      </c>
    </row>
    <row r="505" spans="1:5" ht="15" customHeight="1" x14ac:dyDescent="0.2">
      <c r="A505" s="3">
        <v>43000</v>
      </c>
      <c r="B505" s="4">
        <v>21.41</v>
      </c>
      <c r="C505" s="4">
        <v>105.56</v>
      </c>
      <c r="D505" s="4">
        <v>44.844999999999999</v>
      </c>
      <c r="E505" s="4">
        <v>49.08</v>
      </c>
    </row>
    <row r="506" spans="1:5" ht="15" customHeight="1" x14ac:dyDescent="0.2">
      <c r="A506" s="3">
        <v>43003</v>
      </c>
      <c r="B506" s="4">
        <v>21.35</v>
      </c>
      <c r="C506" s="4">
        <v>103.02</v>
      </c>
      <c r="D506" s="4">
        <v>44.034999999999997</v>
      </c>
      <c r="E506" s="4">
        <v>49.98</v>
      </c>
    </row>
    <row r="507" spans="1:5" ht="15" customHeight="1" x14ac:dyDescent="0.2">
      <c r="A507" s="3">
        <v>43004</v>
      </c>
      <c r="B507" s="4">
        <v>21.28</v>
      </c>
      <c r="C507" s="4">
        <v>102.94</v>
      </c>
      <c r="D507" s="4">
        <v>43.88</v>
      </c>
      <c r="E507" s="4">
        <v>49.67</v>
      </c>
    </row>
    <row r="508" spans="1:5" ht="15" customHeight="1" x14ac:dyDescent="0.2">
      <c r="A508" s="3">
        <v>43005</v>
      </c>
      <c r="B508" s="4">
        <v>21.47</v>
      </c>
      <c r="C508" s="4">
        <v>103.89</v>
      </c>
      <c r="D508" s="4">
        <v>44.46</v>
      </c>
      <c r="E508" s="4">
        <v>50.22</v>
      </c>
    </row>
    <row r="509" spans="1:5" ht="15" customHeight="1" x14ac:dyDescent="0.2">
      <c r="A509" s="3">
        <v>43006</v>
      </c>
      <c r="B509" s="4">
        <v>21.39</v>
      </c>
      <c r="C509" s="4">
        <v>104.58</v>
      </c>
      <c r="D509" s="4">
        <v>44.57</v>
      </c>
      <c r="E509" s="4">
        <v>50</v>
      </c>
    </row>
    <row r="510" spans="1:5" ht="15" customHeight="1" x14ac:dyDescent="0.2">
      <c r="A510" s="3">
        <v>43007</v>
      </c>
      <c r="B510" s="4">
        <v>21.29</v>
      </c>
      <c r="C510" s="4">
        <v>105.24</v>
      </c>
      <c r="D510" s="4">
        <v>44.89</v>
      </c>
      <c r="E510" s="4">
        <v>50.05</v>
      </c>
    </row>
    <row r="511" spans="1:5" ht="15" customHeight="1" x14ac:dyDescent="0.2">
      <c r="A511" s="3">
        <v>43010</v>
      </c>
      <c r="B511" s="4">
        <v>21.53</v>
      </c>
      <c r="C511" s="4">
        <v>105.44</v>
      </c>
      <c r="D511" s="4">
        <v>45.274999999999999</v>
      </c>
      <c r="E511" s="4">
        <v>50.31</v>
      </c>
    </row>
    <row r="512" spans="1:5" ht="15" customHeight="1" x14ac:dyDescent="0.2">
      <c r="A512" s="3">
        <v>43011</v>
      </c>
      <c r="B512" s="4">
        <v>21.53</v>
      </c>
      <c r="C512" s="4">
        <v>105.59</v>
      </c>
      <c r="D512" s="4">
        <v>45.36</v>
      </c>
      <c r="E512" s="4">
        <v>49.24</v>
      </c>
    </row>
    <row r="513" spans="1:5" ht="15" customHeight="1" x14ac:dyDescent="0.2">
      <c r="A513" s="3">
        <v>43012</v>
      </c>
      <c r="B513" s="4">
        <v>21.715</v>
      </c>
      <c r="C513" s="4">
        <v>105.31</v>
      </c>
      <c r="D513" s="4">
        <v>45.8</v>
      </c>
      <c r="E513" s="4">
        <v>49.31</v>
      </c>
    </row>
    <row r="514" spans="1:5" ht="15" customHeight="1" x14ac:dyDescent="0.2">
      <c r="A514" s="3">
        <v>43013</v>
      </c>
      <c r="B514" s="4">
        <v>21.52</v>
      </c>
      <c r="C514" s="4">
        <v>106.24</v>
      </c>
      <c r="D514" s="4">
        <v>45.65</v>
      </c>
      <c r="E514" s="4">
        <v>49.7</v>
      </c>
    </row>
    <row r="515" spans="1:5" ht="15" customHeight="1" x14ac:dyDescent="0.2">
      <c r="A515" s="3">
        <v>43014</v>
      </c>
      <c r="B515" s="4">
        <v>21.41</v>
      </c>
      <c r="C515" s="4">
        <v>106.73</v>
      </c>
      <c r="D515" s="4">
        <v>45.774999999999999</v>
      </c>
      <c r="E515" s="4">
        <v>48.86</v>
      </c>
    </row>
    <row r="516" spans="1:5" ht="15" customHeight="1" x14ac:dyDescent="0.2">
      <c r="A516" s="3">
        <v>43017</v>
      </c>
      <c r="B516" s="4">
        <v>20.83</v>
      </c>
      <c r="C516" s="4">
        <v>107.01</v>
      </c>
      <c r="D516" s="4">
        <v>45.744999999999997</v>
      </c>
      <c r="E516" s="4">
        <v>48.91</v>
      </c>
    </row>
    <row r="517" spans="1:5" ht="15" customHeight="1" x14ac:dyDescent="0.2">
      <c r="A517" s="3">
        <v>43018</v>
      </c>
      <c r="B517" s="4">
        <v>20.53</v>
      </c>
      <c r="C517" s="4">
        <v>107.31</v>
      </c>
      <c r="D517" s="4">
        <v>45.96</v>
      </c>
      <c r="E517" s="4">
        <v>49.19</v>
      </c>
    </row>
    <row r="518" spans="1:5" ht="15" customHeight="1" x14ac:dyDescent="0.2">
      <c r="A518" s="3">
        <v>43019</v>
      </c>
      <c r="B518" s="4">
        <v>20</v>
      </c>
      <c r="C518" s="4">
        <v>108.44</v>
      </c>
      <c r="D518" s="4">
        <v>45.965000000000003</v>
      </c>
      <c r="E518" s="4">
        <v>49.6</v>
      </c>
    </row>
    <row r="519" spans="1:5" ht="15" customHeight="1" x14ac:dyDescent="0.2">
      <c r="A519" s="3">
        <v>43020</v>
      </c>
      <c r="B519" s="4">
        <v>19.28</v>
      </c>
      <c r="C519" s="4">
        <v>108.11</v>
      </c>
      <c r="D519" s="4">
        <v>45.89</v>
      </c>
      <c r="E519" s="4">
        <v>49.81</v>
      </c>
    </row>
    <row r="520" spans="1:5" ht="15" customHeight="1" x14ac:dyDescent="0.2">
      <c r="A520" s="3">
        <v>43021</v>
      </c>
      <c r="B520" s="4">
        <v>19.239999999999998</v>
      </c>
      <c r="C520" s="4">
        <v>108.66</v>
      </c>
      <c r="D520" s="4">
        <v>45.88</v>
      </c>
      <c r="E520" s="4">
        <v>49.4</v>
      </c>
    </row>
    <row r="521" spans="1:5" ht="15" customHeight="1" x14ac:dyDescent="0.2">
      <c r="A521" s="3">
        <v>43024</v>
      </c>
      <c r="B521" s="4">
        <v>19.059999999999999</v>
      </c>
      <c r="C521" s="4">
        <v>108.3</v>
      </c>
      <c r="D521" s="4">
        <v>45.945</v>
      </c>
      <c r="E521" s="4">
        <v>49.72</v>
      </c>
    </row>
    <row r="522" spans="1:5" ht="15" customHeight="1" x14ac:dyDescent="0.2">
      <c r="A522" s="3">
        <v>43025</v>
      </c>
      <c r="B522" s="4">
        <v>19.16</v>
      </c>
      <c r="C522" s="4">
        <v>107.54</v>
      </c>
      <c r="D522" s="4">
        <v>45.85</v>
      </c>
      <c r="E522" s="4">
        <v>49.72</v>
      </c>
    </row>
    <row r="523" spans="1:5" ht="15" customHeight="1" x14ac:dyDescent="0.2">
      <c r="A523" s="3">
        <v>43026</v>
      </c>
      <c r="B523" s="4">
        <v>19.63</v>
      </c>
      <c r="C523" s="4">
        <v>107.8</v>
      </c>
      <c r="D523" s="4">
        <v>46.06</v>
      </c>
      <c r="E523" s="4">
        <v>49.71</v>
      </c>
    </row>
    <row r="524" spans="1:5" ht="15" customHeight="1" x14ac:dyDescent="0.2">
      <c r="A524" s="3">
        <v>43027</v>
      </c>
      <c r="B524" s="4">
        <v>20.09</v>
      </c>
      <c r="C524" s="4">
        <v>107.02</v>
      </c>
      <c r="D524" s="4">
        <v>46.524999999999999</v>
      </c>
      <c r="E524" s="4">
        <v>49.71</v>
      </c>
    </row>
    <row r="525" spans="1:5" ht="15" customHeight="1" x14ac:dyDescent="0.2">
      <c r="A525" s="3">
        <v>43028</v>
      </c>
      <c r="B525" s="4">
        <v>20.29</v>
      </c>
      <c r="C525" s="4">
        <v>107.55</v>
      </c>
      <c r="D525" s="4">
        <v>46.365000000000002</v>
      </c>
      <c r="E525" s="4">
        <v>50.25</v>
      </c>
    </row>
    <row r="526" spans="1:5" ht="15" customHeight="1" x14ac:dyDescent="0.2">
      <c r="A526" s="3">
        <v>43031</v>
      </c>
      <c r="B526" s="4">
        <v>19.62</v>
      </c>
      <c r="C526" s="4">
        <v>107.53</v>
      </c>
      <c r="D526" s="4">
        <v>46.305</v>
      </c>
      <c r="E526" s="4">
        <v>50.26</v>
      </c>
    </row>
    <row r="527" spans="1:5" ht="15" customHeight="1" x14ac:dyDescent="0.2">
      <c r="A527" s="3">
        <v>43032</v>
      </c>
      <c r="B527" s="4">
        <v>19.46</v>
      </c>
      <c r="C527" s="4">
        <v>108.41</v>
      </c>
      <c r="D527" s="4">
        <v>46.655000000000001</v>
      </c>
      <c r="E527" s="4">
        <v>50.99</v>
      </c>
    </row>
    <row r="528" spans="1:5" ht="15" customHeight="1" x14ac:dyDescent="0.2">
      <c r="A528" s="3">
        <v>43033</v>
      </c>
      <c r="B528" s="4">
        <v>19.260000000000002</v>
      </c>
      <c r="C528" s="4">
        <v>109.49</v>
      </c>
      <c r="D528" s="4">
        <v>46.16</v>
      </c>
      <c r="E528" s="4">
        <v>49.96</v>
      </c>
    </row>
    <row r="529" spans="1:5" ht="15" customHeight="1" x14ac:dyDescent="0.2">
      <c r="A529" s="3">
        <v>43034</v>
      </c>
      <c r="B529" s="4">
        <v>19.34</v>
      </c>
      <c r="C529" s="4">
        <v>109.8</v>
      </c>
      <c r="D529" s="4">
        <v>46.56</v>
      </c>
      <c r="E529" s="4">
        <v>51.46</v>
      </c>
    </row>
    <row r="530" spans="1:5" ht="15" customHeight="1" x14ac:dyDescent="0.2">
      <c r="A530" s="3">
        <v>43035</v>
      </c>
      <c r="B530" s="4">
        <v>19.079999999999998</v>
      </c>
      <c r="C530" s="4">
        <v>109.71</v>
      </c>
      <c r="D530" s="4">
        <v>47.36</v>
      </c>
      <c r="E530" s="4">
        <v>51.21</v>
      </c>
    </row>
    <row r="531" spans="1:5" ht="15" customHeight="1" x14ac:dyDescent="0.2">
      <c r="A531" s="3">
        <v>43038</v>
      </c>
      <c r="B531" s="4">
        <v>18.98</v>
      </c>
      <c r="C531" s="4">
        <v>110.04</v>
      </c>
      <c r="D531" s="4">
        <v>47.604999999999997</v>
      </c>
      <c r="E531" s="4">
        <v>51.39</v>
      </c>
    </row>
    <row r="532" spans="1:5" ht="15" customHeight="1" x14ac:dyDescent="0.2">
      <c r="A532" s="3">
        <v>43039</v>
      </c>
      <c r="B532" s="4">
        <v>18.88</v>
      </c>
      <c r="C532" s="4">
        <v>109.98</v>
      </c>
      <c r="D532" s="4">
        <v>47.4</v>
      </c>
      <c r="E532" s="4">
        <v>51.15</v>
      </c>
    </row>
    <row r="533" spans="1:5" ht="15" customHeight="1" x14ac:dyDescent="0.2">
      <c r="A533" s="3">
        <v>43040</v>
      </c>
      <c r="B533" s="4">
        <v>19.16</v>
      </c>
      <c r="C533" s="4">
        <v>111.07</v>
      </c>
      <c r="D533" s="4">
        <v>46.494999999999997</v>
      </c>
      <c r="E533" s="4">
        <v>52.1</v>
      </c>
    </row>
    <row r="534" spans="1:5" ht="15" customHeight="1" x14ac:dyDescent="0.2">
      <c r="A534" s="3">
        <v>43041</v>
      </c>
      <c r="B534" s="4">
        <v>17.309999999999999</v>
      </c>
      <c r="C534" s="4">
        <v>110.98</v>
      </c>
      <c r="D534" s="4">
        <v>46.73</v>
      </c>
      <c r="E534" s="4">
        <v>52.48</v>
      </c>
    </row>
    <row r="535" spans="1:5" ht="15" customHeight="1" x14ac:dyDescent="0.2">
      <c r="A535" s="3">
        <v>43042</v>
      </c>
      <c r="B535" s="4">
        <v>16.52</v>
      </c>
      <c r="C535" s="4">
        <v>111.36</v>
      </c>
      <c r="D535" s="4">
        <v>46.83</v>
      </c>
      <c r="E535" s="4">
        <v>52.96</v>
      </c>
    </row>
    <row r="536" spans="1:5" ht="15" customHeight="1" x14ac:dyDescent="0.2">
      <c r="A536" s="3">
        <v>43045</v>
      </c>
      <c r="B536" s="4">
        <v>17.100000000000001</v>
      </c>
      <c r="C536" s="4">
        <v>111.92</v>
      </c>
      <c r="D536" s="4">
        <v>47.68</v>
      </c>
      <c r="E536" s="4">
        <v>53.67</v>
      </c>
    </row>
    <row r="537" spans="1:5" ht="15" customHeight="1" x14ac:dyDescent="0.2">
      <c r="A537" s="3">
        <v>43046</v>
      </c>
      <c r="B537" s="4">
        <v>17.329999999999998</v>
      </c>
      <c r="C537" s="4">
        <v>112.09</v>
      </c>
      <c r="D537" s="4">
        <v>45.72</v>
      </c>
      <c r="E537" s="4">
        <v>53.48</v>
      </c>
    </row>
    <row r="538" spans="1:5" ht="15" customHeight="1" x14ac:dyDescent="0.2">
      <c r="A538" s="3">
        <v>43047</v>
      </c>
      <c r="B538" s="4">
        <v>17.100000000000001</v>
      </c>
      <c r="C538" s="4">
        <v>112.47</v>
      </c>
      <c r="D538" s="4">
        <v>46.405000000000001</v>
      </c>
      <c r="E538" s="4">
        <v>53.52</v>
      </c>
    </row>
    <row r="539" spans="1:5" ht="15" customHeight="1" x14ac:dyDescent="0.2">
      <c r="A539" s="3">
        <v>43048</v>
      </c>
      <c r="B539" s="4">
        <v>17.170000000000002</v>
      </c>
      <c r="C539" s="4">
        <v>112.14</v>
      </c>
      <c r="D539" s="4">
        <v>45.405000000000001</v>
      </c>
      <c r="E539" s="4">
        <v>53.53</v>
      </c>
    </row>
    <row r="540" spans="1:5" ht="15" customHeight="1" x14ac:dyDescent="0.2">
      <c r="A540" s="3">
        <v>43049</v>
      </c>
      <c r="B540" s="4">
        <v>17.190000000000001</v>
      </c>
      <c r="C540" s="4">
        <v>111.88</v>
      </c>
      <c r="D540" s="4">
        <v>45.78</v>
      </c>
      <c r="E540" s="4">
        <v>52.99</v>
      </c>
    </row>
    <row r="541" spans="1:5" ht="15" customHeight="1" x14ac:dyDescent="0.2">
      <c r="A541" s="3">
        <v>43052</v>
      </c>
      <c r="B541" s="4">
        <v>16.989999999999998</v>
      </c>
      <c r="C541" s="4">
        <v>111.4</v>
      </c>
      <c r="D541" s="4">
        <v>45.51</v>
      </c>
      <c r="E541" s="4">
        <v>52.57</v>
      </c>
    </row>
    <row r="542" spans="1:5" ht="15" customHeight="1" x14ac:dyDescent="0.2">
      <c r="A542" s="3">
        <v>43053</v>
      </c>
      <c r="B542" s="4">
        <v>16.28</v>
      </c>
      <c r="C542" s="4">
        <v>111.98</v>
      </c>
      <c r="D542" s="4">
        <v>45.505000000000003</v>
      </c>
      <c r="E542" s="4">
        <v>51.23</v>
      </c>
    </row>
    <row r="543" spans="1:5" ht="15" customHeight="1" x14ac:dyDescent="0.2">
      <c r="A543" s="3">
        <v>43054</v>
      </c>
      <c r="B543" s="4">
        <v>16.72</v>
      </c>
      <c r="C543" s="4">
        <v>110.25</v>
      </c>
      <c r="D543" s="4">
        <v>44.795000000000002</v>
      </c>
      <c r="E543" s="4">
        <v>50.49</v>
      </c>
    </row>
    <row r="544" spans="1:5" ht="15" customHeight="1" x14ac:dyDescent="0.2">
      <c r="A544" s="3">
        <v>43055</v>
      </c>
      <c r="B544" s="4">
        <v>16.760000000000002</v>
      </c>
      <c r="C544" s="4">
        <v>111.02</v>
      </c>
      <c r="D544" s="4">
        <v>45.39</v>
      </c>
      <c r="E544" s="4">
        <v>50.22</v>
      </c>
    </row>
    <row r="545" spans="1:5" ht="15" customHeight="1" x14ac:dyDescent="0.2">
      <c r="A545" s="3">
        <v>43056</v>
      </c>
      <c r="B545" s="4">
        <v>17.55</v>
      </c>
      <c r="C545" s="4">
        <v>109.82</v>
      </c>
      <c r="D545" s="4">
        <v>45.65</v>
      </c>
      <c r="E545" s="4">
        <v>50.13</v>
      </c>
    </row>
    <row r="546" spans="1:5" ht="15" customHeight="1" x14ac:dyDescent="0.2">
      <c r="A546" s="3">
        <v>43059</v>
      </c>
      <c r="B546" s="4">
        <v>17.36</v>
      </c>
      <c r="C546" s="4">
        <v>109.95</v>
      </c>
      <c r="D546" s="4">
        <v>45.695</v>
      </c>
      <c r="E546" s="4">
        <v>50.08</v>
      </c>
    </row>
    <row r="547" spans="1:5" ht="15" customHeight="1" x14ac:dyDescent="0.2">
      <c r="A547" s="3">
        <v>43060</v>
      </c>
      <c r="B547" s="4">
        <v>17.25</v>
      </c>
      <c r="C547" s="4">
        <v>111.45</v>
      </c>
      <c r="D547" s="4">
        <v>45.935000000000002</v>
      </c>
      <c r="E547" s="4">
        <v>50.01</v>
      </c>
    </row>
    <row r="548" spans="1:5" ht="15" customHeight="1" x14ac:dyDescent="0.2">
      <c r="A548" s="3">
        <v>43061</v>
      </c>
      <c r="B548" s="4">
        <v>17.79</v>
      </c>
      <c r="C548" s="4">
        <v>110.82</v>
      </c>
      <c r="D548" s="4">
        <v>45.2</v>
      </c>
      <c r="E548" s="4">
        <v>50.22</v>
      </c>
    </row>
    <row r="549" spans="1:5" ht="15" customHeight="1" x14ac:dyDescent="0.2">
      <c r="A549" s="3">
        <v>43062</v>
      </c>
      <c r="B549" s="4">
        <v>17.79</v>
      </c>
      <c r="C549" s="4">
        <v>110.82</v>
      </c>
      <c r="D549" s="4">
        <v>45.2</v>
      </c>
      <c r="E549" s="4">
        <v>50.22</v>
      </c>
    </row>
    <row r="550" spans="1:5" ht="15" customHeight="1" x14ac:dyDescent="0.2">
      <c r="A550" s="3">
        <v>43063</v>
      </c>
      <c r="B550" s="4">
        <v>17.5</v>
      </c>
      <c r="C550" s="4">
        <v>111.97</v>
      </c>
      <c r="D550" s="4">
        <v>45.484999999999999</v>
      </c>
      <c r="E550" s="4">
        <v>50.47</v>
      </c>
    </row>
    <row r="551" spans="1:5" ht="15" customHeight="1" x14ac:dyDescent="0.2">
      <c r="A551" s="3">
        <v>43066</v>
      </c>
      <c r="B551" s="4">
        <v>17.47</v>
      </c>
      <c r="C551" s="4">
        <v>112.38</v>
      </c>
      <c r="D551" s="4">
        <v>44.465000000000003</v>
      </c>
      <c r="E551" s="4">
        <v>49.16</v>
      </c>
    </row>
    <row r="552" spans="1:5" ht="15" customHeight="1" x14ac:dyDescent="0.2">
      <c r="A552" s="3">
        <v>43067</v>
      </c>
      <c r="B552" s="4">
        <v>17.97</v>
      </c>
      <c r="C552" s="4">
        <v>113.36</v>
      </c>
      <c r="D552" s="4">
        <v>45.29</v>
      </c>
      <c r="E552" s="4">
        <v>50.13</v>
      </c>
    </row>
    <row r="553" spans="1:5" ht="15" customHeight="1" x14ac:dyDescent="0.2">
      <c r="A553" s="3">
        <v>43068</v>
      </c>
      <c r="B553" s="4">
        <v>18.87</v>
      </c>
      <c r="C553" s="4">
        <v>109.86</v>
      </c>
      <c r="D553" s="4">
        <v>43.29</v>
      </c>
      <c r="E553" s="4">
        <v>50.73</v>
      </c>
    </row>
    <row r="554" spans="1:5" ht="15" customHeight="1" x14ac:dyDescent="0.2">
      <c r="A554" s="3">
        <v>43069</v>
      </c>
      <c r="B554" s="4">
        <v>19.02</v>
      </c>
      <c r="C554" s="4">
        <v>112.59</v>
      </c>
      <c r="D554" s="4">
        <v>43.494999999999997</v>
      </c>
      <c r="E554" s="4">
        <v>50.88</v>
      </c>
    </row>
    <row r="555" spans="1:5" ht="15" customHeight="1" x14ac:dyDescent="0.2">
      <c r="A555" s="3">
        <v>43070</v>
      </c>
      <c r="B555" s="4">
        <v>19.46</v>
      </c>
      <c r="C555" s="4">
        <v>110.73</v>
      </c>
      <c r="D555" s="4">
        <v>43.5</v>
      </c>
      <c r="E555" s="4">
        <v>51.74</v>
      </c>
    </row>
    <row r="556" spans="1:5" ht="15" customHeight="1" x14ac:dyDescent="0.2">
      <c r="A556" s="3">
        <v>43073</v>
      </c>
      <c r="B556" s="4">
        <v>20.85</v>
      </c>
      <c r="C556" s="4">
        <v>107.43</v>
      </c>
      <c r="D556" s="4">
        <v>43.15</v>
      </c>
      <c r="E556" s="4">
        <v>51.29</v>
      </c>
    </row>
    <row r="557" spans="1:5" ht="15" customHeight="1" x14ac:dyDescent="0.2">
      <c r="A557" s="3">
        <v>43074</v>
      </c>
      <c r="B557" s="4">
        <v>19.86</v>
      </c>
      <c r="C557" s="4">
        <v>108.58</v>
      </c>
      <c r="D557" s="4">
        <v>43.104999999999997</v>
      </c>
      <c r="E557" s="4">
        <v>51.23</v>
      </c>
    </row>
    <row r="558" spans="1:5" ht="15" customHeight="1" x14ac:dyDescent="0.2">
      <c r="A558" s="3">
        <v>43075</v>
      </c>
      <c r="B558" s="4">
        <v>19.440000000000001</v>
      </c>
      <c r="C558" s="4">
        <v>109.74</v>
      </c>
      <c r="D558" s="4">
        <v>43.155000000000001</v>
      </c>
      <c r="E558" s="4">
        <v>50.38</v>
      </c>
    </row>
    <row r="559" spans="1:5" ht="15" customHeight="1" x14ac:dyDescent="0.2">
      <c r="A559" s="3">
        <v>43076</v>
      </c>
      <c r="B559" s="4">
        <v>19.53</v>
      </c>
      <c r="C559" s="4">
        <v>111.4</v>
      </c>
      <c r="D559" s="4">
        <v>43.695</v>
      </c>
      <c r="E559" s="4">
        <v>50.54</v>
      </c>
    </row>
    <row r="560" spans="1:5" ht="15" customHeight="1" x14ac:dyDescent="0.2">
      <c r="A560" s="3">
        <v>43077</v>
      </c>
      <c r="B560" s="4">
        <v>19.66</v>
      </c>
      <c r="C560" s="4">
        <v>112.6</v>
      </c>
      <c r="D560" s="4">
        <v>43.704999999999998</v>
      </c>
      <c r="E560" s="4">
        <v>51.57</v>
      </c>
    </row>
    <row r="561" spans="1:5" ht="15" customHeight="1" x14ac:dyDescent="0.2">
      <c r="A561" s="3">
        <v>43080</v>
      </c>
      <c r="B561" s="4">
        <v>19.77</v>
      </c>
      <c r="C561" s="4">
        <v>112.37</v>
      </c>
      <c r="D561" s="4">
        <v>43.695</v>
      </c>
      <c r="E561" s="4">
        <v>51.69</v>
      </c>
    </row>
    <row r="562" spans="1:5" ht="15" customHeight="1" x14ac:dyDescent="0.2">
      <c r="A562" s="3">
        <v>43081</v>
      </c>
      <c r="B562" s="4">
        <v>19.649999999999999</v>
      </c>
      <c r="C562" s="4">
        <v>113.46</v>
      </c>
      <c r="D562" s="4">
        <v>42.92</v>
      </c>
      <c r="E562" s="4">
        <v>51.96</v>
      </c>
    </row>
    <row r="563" spans="1:5" ht="15" customHeight="1" x14ac:dyDescent="0.2">
      <c r="A563" s="3">
        <v>43082</v>
      </c>
      <c r="B563" s="4">
        <v>19.79</v>
      </c>
      <c r="C563" s="4">
        <v>113.31</v>
      </c>
      <c r="D563" s="4">
        <v>43.2</v>
      </c>
      <c r="E563" s="4">
        <v>51.68</v>
      </c>
    </row>
    <row r="564" spans="1:5" ht="15" customHeight="1" x14ac:dyDescent="0.2">
      <c r="A564" s="3">
        <v>43083</v>
      </c>
      <c r="B564" s="4">
        <v>20.04</v>
      </c>
      <c r="C564" s="4">
        <v>112.92</v>
      </c>
      <c r="D564" s="4">
        <v>42.734999999999999</v>
      </c>
      <c r="E564" s="4">
        <v>52.31</v>
      </c>
    </row>
    <row r="565" spans="1:5" ht="15" customHeight="1" x14ac:dyDescent="0.2">
      <c r="A565" s="3">
        <v>43084</v>
      </c>
      <c r="B565" s="4">
        <v>21.04</v>
      </c>
      <c r="C565" s="4">
        <v>113.82</v>
      </c>
      <c r="D565" s="4">
        <v>43.375</v>
      </c>
      <c r="E565" s="4">
        <v>52.17</v>
      </c>
    </row>
    <row r="566" spans="1:5" ht="15" customHeight="1" x14ac:dyDescent="0.2">
      <c r="A566" s="3">
        <v>43087</v>
      </c>
      <c r="B566" s="4">
        <v>21.64</v>
      </c>
      <c r="C566" s="4">
        <v>113.55</v>
      </c>
      <c r="D566" s="4">
        <v>44.484999999999999</v>
      </c>
      <c r="E566" s="4">
        <v>52.34</v>
      </c>
    </row>
    <row r="567" spans="1:5" ht="15" customHeight="1" x14ac:dyDescent="0.2">
      <c r="A567" s="3">
        <v>43088</v>
      </c>
      <c r="B567" s="4">
        <v>22.01</v>
      </c>
      <c r="C567" s="4">
        <v>112.14</v>
      </c>
      <c r="D567" s="4">
        <v>44.795000000000002</v>
      </c>
      <c r="E567" s="4">
        <v>52.68</v>
      </c>
    </row>
    <row r="568" spans="1:5" ht="15" customHeight="1" x14ac:dyDescent="0.2">
      <c r="A568" s="3">
        <v>43089</v>
      </c>
      <c r="B568" s="4">
        <v>22.37</v>
      </c>
      <c r="C568" s="4">
        <v>112.12</v>
      </c>
      <c r="D568" s="4">
        <v>45.11</v>
      </c>
      <c r="E568" s="4">
        <v>54.25</v>
      </c>
    </row>
    <row r="569" spans="1:5" ht="15" customHeight="1" x14ac:dyDescent="0.2">
      <c r="A569" s="3">
        <v>43090</v>
      </c>
      <c r="B569" s="4">
        <v>23.36</v>
      </c>
      <c r="C569" s="4">
        <v>112.41</v>
      </c>
      <c r="D569" s="4">
        <v>44.73</v>
      </c>
      <c r="E569" s="4">
        <v>55.95</v>
      </c>
    </row>
    <row r="570" spans="1:5" ht="15" customHeight="1" x14ac:dyDescent="0.2">
      <c r="A570" s="3">
        <v>43091</v>
      </c>
      <c r="B570" s="4">
        <v>23.73</v>
      </c>
      <c r="C570" s="4">
        <v>112.69</v>
      </c>
      <c r="D570" s="4">
        <v>44.46</v>
      </c>
      <c r="E570" s="4">
        <v>55.5</v>
      </c>
    </row>
    <row r="571" spans="1:5" ht="15" customHeight="1" x14ac:dyDescent="0.2">
      <c r="A571" s="3">
        <v>43094</v>
      </c>
      <c r="B571" s="4">
        <v>23.73</v>
      </c>
      <c r="C571" s="4">
        <v>112.69</v>
      </c>
      <c r="D571" s="4">
        <v>44.46</v>
      </c>
      <c r="E571" s="4">
        <v>55.5</v>
      </c>
    </row>
    <row r="572" spans="1:5" ht="15" customHeight="1" x14ac:dyDescent="0.2">
      <c r="A572" s="3">
        <v>43095</v>
      </c>
      <c r="B572" s="4">
        <v>23.57</v>
      </c>
      <c r="C572" s="4">
        <v>112.99</v>
      </c>
      <c r="D572" s="4">
        <v>44.314999999999998</v>
      </c>
      <c r="E572" s="4">
        <v>56.23</v>
      </c>
    </row>
    <row r="573" spans="1:5" ht="15" customHeight="1" x14ac:dyDescent="0.2">
      <c r="A573" s="3">
        <v>43096</v>
      </c>
      <c r="B573" s="4">
        <v>23.05</v>
      </c>
      <c r="C573" s="4">
        <v>114.02</v>
      </c>
      <c r="D573" s="4">
        <v>44.2</v>
      </c>
      <c r="E573" s="4">
        <v>55.59</v>
      </c>
    </row>
    <row r="574" spans="1:5" ht="15" customHeight="1" x14ac:dyDescent="0.2">
      <c r="A574" s="3">
        <v>43097</v>
      </c>
      <c r="B574" s="4">
        <v>22.55</v>
      </c>
      <c r="C574" s="4">
        <v>114.35</v>
      </c>
      <c r="D574" s="4">
        <v>44.305</v>
      </c>
      <c r="E574" s="4">
        <v>55.18</v>
      </c>
    </row>
    <row r="575" spans="1:5" ht="15" customHeight="1" x14ac:dyDescent="0.2">
      <c r="A575" s="3">
        <v>43098</v>
      </c>
      <c r="B575" s="4">
        <v>22.38</v>
      </c>
      <c r="C575" s="4">
        <v>114.02</v>
      </c>
      <c r="D575" s="4">
        <v>43.94</v>
      </c>
      <c r="E575" s="4">
        <v>54.89</v>
      </c>
    </row>
    <row r="576" spans="1:5" ht="15" customHeight="1" x14ac:dyDescent="0.2">
      <c r="A576" s="3">
        <v>43101</v>
      </c>
      <c r="B576" s="4">
        <v>22.38</v>
      </c>
      <c r="C576" s="4">
        <v>114.02</v>
      </c>
      <c r="D576" s="4">
        <v>43.94</v>
      </c>
      <c r="E576" s="4">
        <v>54.89</v>
      </c>
    </row>
    <row r="577" spans="1:5" ht="15" customHeight="1" x14ac:dyDescent="0.2">
      <c r="A577" s="3">
        <v>43102</v>
      </c>
      <c r="B577" s="4">
        <v>23.11</v>
      </c>
      <c r="C577" s="4">
        <v>114.51</v>
      </c>
      <c r="D577" s="4">
        <v>45.204999999999998</v>
      </c>
      <c r="E577" s="4">
        <v>55.32</v>
      </c>
    </row>
    <row r="578" spans="1:5" ht="15" customHeight="1" x14ac:dyDescent="0.2">
      <c r="A578" s="3">
        <v>43103</v>
      </c>
      <c r="B578" s="4">
        <v>22.62</v>
      </c>
      <c r="C578" s="4">
        <v>115.65</v>
      </c>
      <c r="D578" s="4">
        <v>45.884999999999998</v>
      </c>
      <c r="E578" s="4">
        <v>56.34</v>
      </c>
    </row>
    <row r="579" spans="1:5" ht="15" customHeight="1" x14ac:dyDescent="0.2">
      <c r="A579" s="3">
        <v>43104</v>
      </c>
      <c r="B579" s="4">
        <v>22.13</v>
      </c>
      <c r="C579" s="4">
        <v>116.08</v>
      </c>
      <c r="D579" s="4">
        <v>45.994999999999997</v>
      </c>
      <c r="E579" s="4">
        <v>56.99</v>
      </c>
    </row>
    <row r="580" spans="1:5" ht="15" customHeight="1" x14ac:dyDescent="0.2">
      <c r="A580" s="3">
        <v>43105</v>
      </c>
      <c r="B580" s="4">
        <v>22</v>
      </c>
      <c r="C580" s="4">
        <v>118.86</v>
      </c>
      <c r="D580" s="4">
        <v>46.13</v>
      </c>
      <c r="E580" s="4">
        <v>56.88</v>
      </c>
    </row>
    <row r="581" spans="1:5" ht="15" customHeight="1" x14ac:dyDescent="0.2">
      <c r="A581" s="3">
        <v>43108</v>
      </c>
      <c r="B581" s="4">
        <v>22.37</v>
      </c>
      <c r="C581" s="4">
        <v>119.34</v>
      </c>
      <c r="D581" s="4">
        <v>46.31</v>
      </c>
      <c r="E581" s="4">
        <v>57.46</v>
      </c>
    </row>
    <row r="582" spans="1:5" ht="15" customHeight="1" x14ac:dyDescent="0.2">
      <c r="A582" s="3">
        <v>43109</v>
      </c>
      <c r="B582" s="4">
        <v>21.65</v>
      </c>
      <c r="C582" s="4">
        <v>119.11</v>
      </c>
      <c r="D582" s="4">
        <v>46.255000000000003</v>
      </c>
      <c r="E582" s="4">
        <v>57.93</v>
      </c>
    </row>
    <row r="583" spans="1:5" ht="15" customHeight="1" x14ac:dyDescent="0.2">
      <c r="A583" s="3">
        <v>43110</v>
      </c>
      <c r="B583" s="4">
        <v>22.83</v>
      </c>
      <c r="C583" s="4">
        <v>118.98</v>
      </c>
      <c r="D583" s="4">
        <v>45.475000000000001</v>
      </c>
      <c r="E583" s="4">
        <v>57.65</v>
      </c>
    </row>
    <row r="584" spans="1:5" ht="15" customHeight="1" x14ac:dyDescent="0.2">
      <c r="A584" s="3">
        <v>43111</v>
      </c>
      <c r="B584" s="4">
        <v>24.01</v>
      </c>
      <c r="C584" s="4">
        <v>119.84</v>
      </c>
      <c r="D584" s="4">
        <v>46.055</v>
      </c>
      <c r="E584" s="4">
        <v>59.18</v>
      </c>
    </row>
    <row r="585" spans="1:5" ht="15" customHeight="1" x14ac:dyDescent="0.2">
      <c r="A585" s="3">
        <v>43112</v>
      </c>
      <c r="B585" s="4">
        <v>24.33</v>
      </c>
      <c r="C585" s="4">
        <v>120.09</v>
      </c>
      <c r="D585" s="4">
        <v>46.72</v>
      </c>
      <c r="E585" s="4">
        <v>60.05</v>
      </c>
    </row>
    <row r="586" spans="1:5" ht="15" customHeight="1" x14ac:dyDescent="0.2">
      <c r="A586" s="3">
        <v>43115</v>
      </c>
      <c r="B586" s="4">
        <v>24.33</v>
      </c>
      <c r="C586" s="4">
        <v>120.09</v>
      </c>
      <c r="D586" s="4">
        <v>46.72</v>
      </c>
      <c r="E586" s="4">
        <v>60.05</v>
      </c>
    </row>
    <row r="587" spans="1:5" ht="15" customHeight="1" x14ac:dyDescent="0.2">
      <c r="A587" s="3">
        <v>43116</v>
      </c>
      <c r="B587" s="4">
        <v>24.53</v>
      </c>
      <c r="C587" s="4">
        <v>120.39</v>
      </c>
      <c r="D587" s="4">
        <v>46.664999999999999</v>
      </c>
      <c r="E587" s="4">
        <v>58.84</v>
      </c>
    </row>
    <row r="588" spans="1:5" ht="15" customHeight="1" x14ac:dyDescent="0.2">
      <c r="A588" s="3">
        <v>43117</v>
      </c>
      <c r="B588" s="4">
        <v>24.7</v>
      </c>
      <c r="C588" s="4">
        <v>121.98</v>
      </c>
      <c r="D588" s="4">
        <v>48.01</v>
      </c>
      <c r="E588" s="4">
        <v>59.86</v>
      </c>
    </row>
    <row r="589" spans="1:5" ht="15" customHeight="1" x14ac:dyDescent="0.2">
      <c r="A589" s="3">
        <v>43118</v>
      </c>
      <c r="B589" s="4">
        <v>25.59</v>
      </c>
      <c r="C589" s="4">
        <v>123.11</v>
      </c>
      <c r="D589" s="4">
        <v>48.645000000000003</v>
      </c>
      <c r="E589" s="4">
        <v>59.76</v>
      </c>
    </row>
    <row r="590" spans="1:5" ht="15" customHeight="1" x14ac:dyDescent="0.2">
      <c r="A590" s="3">
        <v>43119</v>
      </c>
      <c r="B590" s="4">
        <v>25.71</v>
      </c>
      <c r="C590" s="4">
        <v>122.7</v>
      </c>
      <c r="D590" s="4">
        <v>48.725000000000001</v>
      </c>
      <c r="E590" s="4">
        <v>59.75</v>
      </c>
    </row>
    <row r="591" spans="1:5" ht="15" customHeight="1" x14ac:dyDescent="0.2">
      <c r="A591" s="3">
        <v>43122</v>
      </c>
      <c r="B591" s="4">
        <v>26.33</v>
      </c>
      <c r="C591" s="4">
        <v>124.33</v>
      </c>
      <c r="D591" s="4">
        <v>49.344999999999999</v>
      </c>
      <c r="E591" s="4">
        <v>60.67</v>
      </c>
    </row>
    <row r="592" spans="1:5" ht="15" customHeight="1" x14ac:dyDescent="0.2">
      <c r="A592" s="3">
        <v>43123</v>
      </c>
      <c r="B592" s="4">
        <v>25.7</v>
      </c>
      <c r="C592" s="4">
        <v>124.65</v>
      </c>
      <c r="D592" s="4">
        <v>49.26</v>
      </c>
      <c r="E592" s="4">
        <v>60.47</v>
      </c>
    </row>
    <row r="593" spans="1:5" ht="15" customHeight="1" x14ac:dyDescent="0.2">
      <c r="A593" s="3">
        <v>43124</v>
      </c>
      <c r="B593" s="4">
        <v>26.01</v>
      </c>
      <c r="C593" s="4">
        <v>124.55</v>
      </c>
      <c r="D593" s="4">
        <v>47.68</v>
      </c>
      <c r="E593" s="4">
        <v>60.49</v>
      </c>
    </row>
    <row r="594" spans="1:5" ht="15" customHeight="1" x14ac:dyDescent="0.2">
      <c r="A594" s="3">
        <v>43125</v>
      </c>
      <c r="B594" s="4">
        <v>25.73</v>
      </c>
      <c r="C594" s="4">
        <v>125.22</v>
      </c>
      <c r="D594" s="4">
        <v>46.24</v>
      </c>
      <c r="E594" s="4">
        <v>59.48</v>
      </c>
    </row>
    <row r="595" spans="1:5" ht="15" customHeight="1" x14ac:dyDescent="0.2">
      <c r="A595" s="3">
        <v>43126</v>
      </c>
      <c r="B595" s="4">
        <v>26.04</v>
      </c>
      <c r="C595" s="4">
        <v>126.32</v>
      </c>
      <c r="D595" s="4">
        <v>48.454999999999998</v>
      </c>
      <c r="E595" s="4">
        <v>60.39</v>
      </c>
    </row>
    <row r="596" spans="1:5" ht="15" customHeight="1" x14ac:dyDescent="0.2">
      <c r="A596" s="3">
        <v>43129</v>
      </c>
      <c r="B596" s="4">
        <v>25.91</v>
      </c>
      <c r="C596" s="4">
        <v>124.84</v>
      </c>
      <c r="D596" s="4">
        <v>48.44</v>
      </c>
      <c r="E596" s="4">
        <v>59.66</v>
      </c>
    </row>
    <row r="597" spans="1:5" ht="15" customHeight="1" x14ac:dyDescent="0.2">
      <c r="A597" s="3">
        <v>43130</v>
      </c>
      <c r="B597" s="4">
        <v>24.97</v>
      </c>
      <c r="C597" s="4">
        <v>123.55</v>
      </c>
      <c r="D597" s="4">
        <v>47.494999999999997</v>
      </c>
      <c r="E597" s="4">
        <v>58.46</v>
      </c>
    </row>
    <row r="598" spans="1:5" ht="15" customHeight="1" x14ac:dyDescent="0.2">
      <c r="A598" s="3">
        <v>43131</v>
      </c>
      <c r="B598" s="4">
        <v>25.07</v>
      </c>
      <c r="C598" s="4">
        <v>124.23</v>
      </c>
      <c r="D598" s="4">
        <v>47.61</v>
      </c>
      <c r="E598" s="4">
        <v>58.81</v>
      </c>
    </row>
    <row r="599" spans="1:5" ht="15" customHeight="1" x14ac:dyDescent="0.2">
      <c r="A599" s="3">
        <v>43132</v>
      </c>
      <c r="B599" s="4">
        <v>25.28</v>
      </c>
      <c r="C599" s="4">
        <v>125.72</v>
      </c>
      <c r="D599" s="4">
        <v>47.27</v>
      </c>
      <c r="E599" s="4">
        <v>59.35</v>
      </c>
    </row>
    <row r="600" spans="1:5" ht="15" customHeight="1" x14ac:dyDescent="0.2">
      <c r="A600" s="3">
        <v>43133</v>
      </c>
      <c r="B600" s="4">
        <v>23.81</v>
      </c>
      <c r="C600" s="4">
        <v>120.91</v>
      </c>
      <c r="D600" s="4">
        <v>46.655000000000001</v>
      </c>
      <c r="E600" s="4">
        <v>57.72</v>
      </c>
    </row>
    <row r="601" spans="1:5" ht="15" customHeight="1" x14ac:dyDescent="0.2">
      <c r="A601" s="3">
        <v>43136</v>
      </c>
      <c r="B601" s="4">
        <v>22.78</v>
      </c>
      <c r="C601" s="4">
        <v>116.27</v>
      </c>
      <c r="D601" s="4">
        <v>44.75</v>
      </c>
      <c r="E601" s="4">
        <v>55.94</v>
      </c>
    </row>
    <row r="602" spans="1:5" ht="15" customHeight="1" x14ac:dyDescent="0.2">
      <c r="A602" s="3">
        <v>43137</v>
      </c>
      <c r="B602" s="4">
        <v>23.84</v>
      </c>
      <c r="C602" s="4">
        <v>119.97</v>
      </c>
      <c r="D602" s="4">
        <v>45.96</v>
      </c>
      <c r="E602" s="4">
        <v>55.94</v>
      </c>
    </row>
    <row r="603" spans="1:5" ht="15" customHeight="1" x14ac:dyDescent="0.2">
      <c r="A603" s="3">
        <v>43138</v>
      </c>
      <c r="B603" s="4">
        <v>23.12</v>
      </c>
      <c r="C603" s="4">
        <v>119.65</v>
      </c>
      <c r="D603" s="4">
        <v>41.454999999999998</v>
      </c>
      <c r="E603" s="4">
        <v>55.63</v>
      </c>
    </row>
    <row r="604" spans="1:5" ht="15" customHeight="1" x14ac:dyDescent="0.2">
      <c r="A604" s="3">
        <v>43139</v>
      </c>
      <c r="B604" s="4">
        <v>22.87</v>
      </c>
      <c r="C604" s="4">
        <v>113.86</v>
      </c>
      <c r="D604" s="4">
        <v>39.950000000000003</v>
      </c>
      <c r="E604" s="4">
        <v>53.24</v>
      </c>
    </row>
    <row r="605" spans="1:5" ht="15" customHeight="1" x14ac:dyDescent="0.2">
      <c r="A605" s="3">
        <v>43140</v>
      </c>
      <c r="B605" s="4">
        <v>22.61</v>
      </c>
      <c r="C605" s="4">
        <v>116.32</v>
      </c>
      <c r="D605" s="4">
        <v>40.520000000000003</v>
      </c>
      <c r="E605" s="4">
        <v>52.02</v>
      </c>
    </row>
    <row r="606" spans="1:5" ht="15" customHeight="1" x14ac:dyDescent="0.2">
      <c r="A606" s="3">
        <v>43143</v>
      </c>
      <c r="B606" s="4">
        <v>23.09</v>
      </c>
      <c r="C606" s="4">
        <v>118.47</v>
      </c>
      <c r="D606" s="4">
        <v>41.51</v>
      </c>
      <c r="E606" s="4">
        <v>53.41</v>
      </c>
    </row>
    <row r="607" spans="1:5" ht="15" customHeight="1" x14ac:dyDescent="0.2">
      <c r="A607" s="3">
        <v>43144</v>
      </c>
      <c r="B607" s="4">
        <v>23.53</v>
      </c>
      <c r="C607" s="4">
        <v>118.35</v>
      </c>
      <c r="D607" s="4">
        <v>40.405000000000001</v>
      </c>
      <c r="E607" s="4">
        <v>53.32</v>
      </c>
    </row>
    <row r="608" spans="1:5" ht="15" customHeight="1" x14ac:dyDescent="0.2">
      <c r="A608" s="3">
        <v>43145</v>
      </c>
      <c r="B608" s="4">
        <v>23.83</v>
      </c>
      <c r="C608" s="4">
        <v>120.83</v>
      </c>
      <c r="D608" s="4">
        <v>41.104999999999997</v>
      </c>
      <c r="E608" s="4">
        <v>55.51</v>
      </c>
    </row>
    <row r="609" spans="1:5" ht="15" customHeight="1" x14ac:dyDescent="0.2">
      <c r="A609" s="3">
        <v>43146</v>
      </c>
      <c r="B609" s="4">
        <v>24.04</v>
      </c>
      <c r="C609" s="4">
        <v>122.28</v>
      </c>
      <c r="D609" s="4">
        <v>41.244999999999997</v>
      </c>
      <c r="E609" s="4">
        <v>54.54</v>
      </c>
    </row>
    <row r="610" spans="1:5" ht="15" customHeight="1" x14ac:dyDescent="0.2">
      <c r="A610" s="3">
        <v>43147</v>
      </c>
      <c r="B610" s="4">
        <v>23.86</v>
      </c>
      <c r="C610" s="4">
        <v>121.85</v>
      </c>
      <c r="D610" s="4">
        <v>41.704999999999998</v>
      </c>
      <c r="E610" s="4">
        <v>54.65</v>
      </c>
    </row>
    <row r="611" spans="1:5" ht="15" customHeight="1" x14ac:dyDescent="0.2">
      <c r="A611" s="3">
        <v>43150</v>
      </c>
      <c r="B611" s="4">
        <v>23.86</v>
      </c>
      <c r="C611" s="4">
        <v>121.85</v>
      </c>
      <c r="D611" s="4">
        <v>41.704999999999998</v>
      </c>
      <c r="E611" s="4">
        <v>54.65</v>
      </c>
    </row>
    <row r="612" spans="1:5" ht="15" customHeight="1" x14ac:dyDescent="0.2">
      <c r="A612" s="3">
        <v>43151</v>
      </c>
      <c r="B612" s="4">
        <v>24.31</v>
      </c>
      <c r="C612" s="4">
        <v>122.01</v>
      </c>
      <c r="D612" s="4">
        <v>42.43</v>
      </c>
      <c r="E612" s="4">
        <v>54.84</v>
      </c>
    </row>
    <row r="613" spans="1:5" ht="15" customHeight="1" x14ac:dyDescent="0.2">
      <c r="A613" s="3">
        <v>43152</v>
      </c>
      <c r="B613" s="4">
        <v>24.09</v>
      </c>
      <c r="C613" s="4">
        <v>120.43</v>
      </c>
      <c r="D613" s="4">
        <v>42.075000000000003</v>
      </c>
      <c r="E613" s="4">
        <v>53.75</v>
      </c>
    </row>
    <row r="614" spans="1:5" ht="15" customHeight="1" x14ac:dyDescent="0.2">
      <c r="A614" s="3">
        <v>43153</v>
      </c>
      <c r="B614" s="4">
        <v>23.8</v>
      </c>
      <c r="C614" s="4">
        <v>120.38</v>
      </c>
      <c r="D614" s="4">
        <v>41.96</v>
      </c>
      <c r="E614" s="4">
        <v>54.91</v>
      </c>
    </row>
    <row r="615" spans="1:5" ht="15" customHeight="1" x14ac:dyDescent="0.2">
      <c r="A615" s="3">
        <v>43154</v>
      </c>
      <c r="B615" s="4">
        <v>24.01</v>
      </c>
      <c r="C615" s="4">
        <v>122.93</v>
      </c>
      <c r="D615" s="4">
        <v>42.58</v>
      </c>
      <c r="E615" s="4">
        <v>57.05</v>
      </c>
    </row>
    <row r="616" spans="1:5" ht="15" customHeight="1" x14ac:dyDescent="0.2">
      <c r="A616" s="3">
        <v>43157</v>
      </c>
      <c r="B616" s="4">
        <v>25.17</v>
      </c>
      <c r="C616" s="4">
        <v>124.59</v>
      </c>
      <c r="D616" s="4">
        <v>43.19</v>
      </c>
      <c r="E616" s="4">
        <v>56.59</v>
      </c>
    </row>
    <row r="617" spans="1:5" ht="15" customHeight="1" x14ac:dyDescent="0.2">
      <c r="A617" s="3">
        <v>43158</v>
      </c>
      <c r="B617" s="4">
        <v>26.04</v>
      </c>
      <c r="C617" s="4">
        <v>123.37</v>
      </c>
      <c r="D617" s="4">
        <v>44.274999999999999</v>
      </c>
      <c r="E617" s="4">
        <v>55.83</v>
      </c>
    </row>
    <row r="618" spans="1:5" ht="15" customHeight="1" x14ac:dyDescent="0.2">
      <c r="A618" s="3">
        <v>43159</v>
      </c>
      <c r="B618" s="4">
        <v>24.32</v>
      </c>
      <c r="C618" s="4">
        <v>122.94</v>
      </c>
      <c r="D618" s="4">
        <v>44.465000000000003</v>
      </c>
      <c r="E618" s="4">
        <v>54.31</v>
      </c>
    </row>
    <row r="619" spans="1:5" ht="15" customHeight="1" x14ac:dyDescent="0.2">
      <c r="A619" s="3">
        <v>43160</v>
      </c>
      <c r="B619" s="4">
        <v>24.06</v>
      </c>
      <c r="C619" s="4">
        <v>120.4</v>
      </c>
      <c r="D619" s="4">
        <v>44.51</v>
      </c>
      <c r="E619" s="4">
        <v>53.88</v>
      </c>
    </row>
    <row r="620" spans="1:5" ht="15" customHeight="1" x14ac:dyDescent="0.2">
      <c r="A620" s="3">
        <v>43161</v>
      </c>
      <c r="B620" s="4">
        <v>24.67</v>
      </c>
      <c r="C620" s="4">
        <v>120.77</v>
      </c>
      <c r="D620" s="4">
        <v>45.645000000000003</v>
      </c>
      <c r="E620" s="4">
        <v>54.06</v>
      </c>
    </row>
    <row r="621" spans="1:5" ht="15" customHeight="1" x14ac:dyDescent="0.2">
      <c r="A621" s="3">
        <v>43164</v>
      </c>
      <c r="B621" s="4">
        <v>24.54</v>
      </c>
      <c r="C621" s="4">
        <v>121.88</v>
      </c>
      <c r="D621" s="4">
        <v>47.234999999999999</v>
      </c>
      <c r="E621" s="4">
        <v>53.99</v>
      </c>
    </row>
    <row r="622" spans="1:5" ht="15" customHeight="1" x14ac:dyDescent="0.2">
      <c r="A622" s="3">
        <v>43165</v>
      </c>
      <c r="B622" s="4">
        <v>24.42</v>
      </c>
      <c r="C622" s="4">
        <v>121.06</v>
      </c>
      <c r="D622" s="4">
        <v>48.284999999999997</v>
      </c>
      <c r="E622" s="4">
        <v>54.06</v>
      </c>
    </row>
    <row r="623" spans="1:5" ht="15" customHeight="1" x14ac:dyDescent="0.2">
      <c r="A623" s="3">
        <v>43166</v>
      </c>
      <c r="B623" s="4">
        <v>23.934999999999999</v>
      </c>
      <c r="C623" s="4">
        <v>121.85</v>
      </c>
      <c r="D623" s="4">
        <v>47.784999999999997</v>
      </c>
      <c r="E623" s="4">
        <v>54.07</v>
      </c>
    </row>
    <row r="624" spans="1:5" ht="15" customHeight="1" x14ac:dyDescent="0.2">
      <c r="A624" s="3">
        <v>43167</v>
      </c>
      <c r="B624" s="4">
        <v>23.96</v>
      </c>
      <c r="C624" s="4">
        <v>122.22</v>
      </c>
      <c r="D624" s="4">
        <v>47.67</v>
      </c>
      <c r="E624" s="4">
        <v>53.57</v>
      </c>
    </row>
    <row r="625" spans="1:5" ht="15" customHeight="1" x14ac:dyDescent="0.2">
      <c r="A625" s="3">
        <v>43168</v>
      </c>
      <c r="B625" s="4">
        <v>24.19</v>
      </c>
      <c r="C625" s="4">
        <v>124.51</v>
      </c>
      <c r="D625" s="4">
        <v>49.484999999999999</v>
      </c>
      <c r="E625" s="4">
        <v>55.06</v>
      </c>
    </row>
    <row r="626" spans="1:5" ht="15" customHeight="1" x14ac:dyDescent="0.2">
      <c r="A626" s="3">
        <v>43171</v>
      </c>
      <c r="B626" s="4">
        <v>24.42</v>
      </c>
      <c r="C626" s="4">
        <v>124.24</v>
      </c>
      <c r="D626" s="4">
        <v>50.12</v>
      </c>
      <c r="E626" s="4">
        <v>54.74</v>
      </c>
    </row>
    <row r="627" spans="1:5" ht="15" customHeight="1" x14ac:dyDescent="0.2">
      <c r="A627" s="3">
        <v>43172</v>
      </c>
      <c r="B627" s="4">
        <v>24.25</v>
      </c>
      <c r="C627" s="4">
        <v>123.2</v>
      </c>
      <c r="D627" s="4">
        <v>49.015000000000001</v>
      </c>
      <c r="E627" s="4">
        <v>53.96</v>
      </c>
    </row>
    <row r="628" spans="1:5" ht="15" customHeight="1" x14ac:dyDescent="0.2">
      <c r="A628" s="3">
        <v>43173</v>
      </c>
      <c r="B628" s="4">
        <v>24.07</v>
      </c>
      <c r="C628" s="4">
        <v>122.58</v>
      </c>
      <c r="D628" s="4">
        <v>48.625</v>
      </c>
      <c r="E628" s="4">
        <v>53.96</v>
      </c>
    </row>
    <row r="629" spans="1:5" ht="15" customHeight="1" x14ac:dyDescent="0.2">
      <c r="A629" s="3">
        <v>43174</v>
      </c>
      <c r="B629" s="4">
        <v>23.4</v>
      </c>
      <c r="C629" s="4">
        <v>123.41</v>
      </c>
      <c r="D629" s="4">
        <v>48.765000000000001</v>
      </c>
      <c r="E629" s="4">
        <v>54.03</v>
      </c>
    </row>
    <row r="630" spans="1:5" ht="15" customHeight="1" x14ac:dyDescent="0.2">
      <c r="A630" s="3">
        <v>43175</v>
      </c>
      <c r="B630" s="4">
        <v>23.21</v>
      </c>
      <c r="C630" s="4">
        <v>124.53</v>
      </c>
      <c r="D630" s="4">
        <v>49.09</v>
      </c>
      <c r="E630" s="4">
        <v>54.93</v>
      </c>
    </row>
    <row r="631" spans="1:5" ht="15" customHeight="1" x14ac:dyDescent="0.2">
      <c r="A631" s="3">
        <v>43178</v>
      </c>
      <c r="B631" s="4">
        <v>22.95</v>
      </c>
      <c r="C631" s="4">
        <v>123.21</v>
      </c>
      <c r="D631" s="4">
        <v>48.484999999999999</v>
      </c>
      <c r="E631" s="4">
        <v>53.57</v>
      </c>
    </row>
    <row r="632" spans="1:5" ht="15" customHeight="1" x14ac:dyDescent="0.2">
      <c r="A632" s="3">
        <v>43179</v>
      </c>
      <c r="B632" s="4">
        <v>21.99</v>
      </c>
      <c r="C632" s="4">
        <v>124.91</v>
      </c>
      <c r="D632" s="4">
        <v>49.27</v>
      </c>
      <c r="E632" s="4">
        <v>54.7</v>
      </c>
    </row>
    <row r="633" spans="1:5" ht="15" customHeight="1" x14ac:dyDescent="0.2">
      <c r="A633" s="3">
        <v>43180</v>
      </c>
      <c r="B633" s="4">
        <v>22.16</v>
      </c>
      <c r="C633" s="4">
        <v>123.22</v>
      </c>
      <c r="D633" s="4">
        <v>49.604999999999997</v>
      </c>
      <c r="E633" s="4">
        <v>57.04</v>
      </c>
    </row>
    <row r="634" spans="1:5" ht="15" customHeight="1" x14ac:dyDescent="0.2">
      <c r="A634" s="3">
        <v>43181</v>
      </c>
      <c r="B634" s="4">
        <v>21.52</v>
      </c>
      <c r="C634" s="4">
        <v>119.99</v>
      </c>
      <c r="D634" s="4">
        <v>48.274999999999999</v>
      </c>
      <c r="E634" s="4">
        <v>56.5</v>
      </c>
    </row>
    <row r="635" spans="1:5" ht="15" customHeight="1" x14ac:dyDescent="0.2">
      <c r="A635" s="3">
        <v>43182</v>
      </c>
      <c r="B635" s="4">
        <v>21.08</v>
      </c>
      <c r="C635" s="4">
        <v>117</v>
      </c>
      <c r="D635" s="4">
        <v>47.005000000000003</v>
      </c>
      <c r="E635" s="4">
        <v>57.74</v>
      </c>
    </row>
    <row r="636" spans="1:5" ht="15" customHeight="1" x14ac:dyDescent="0.2">
      <c r="A636" s="3">
        <v>43185</v>
      </c>
      <c r="B636" s="4">
        <v>21.74</v>
      </c>
      <c r="C636" s="4">
        <v>120.64</v>
      </c>
      <c r="D636" s="4">
        <v>48.994999999999997</v>
      </c>
      <c r="E636" s="4">
        <v>59.08</v>
      </c>
    </row>
    <row r="637" spans="1:5" ht="15" customHeight="1" x14ac:dyDescent="0.2">
      <c r="A637" s="3">
        <v>43186</v>
      </c>
      <c r="B637" s="4">
        <v>21.68</v>
      </c>
      <c r="C637" s="4">
        <v>117.4</v>
      </c>
      <c r="D637" s="4">
        <v>47.2</v>
      </c>
      <c r="E637" s="4">
        <v>59.14</v>
      </c>
    </row>
    <row r="638" spans="1:5" ht="15" customHeight="1" x14ac:dyDescent="0.2">
      <c r="A638" s="3">
        <v>43187</v>
      </c>
      <c r="B638" s="4">
        <v>21.17</v>
      </c>
      <c r="C638" s="4">
        <v>116.99</v>
      </c>
      <c r="D638" s="4">
        <v>45.58</v>
      </c>
      <c r="E638" s="4">
        <v>58.73</v>
      </c>
    </row>
    <row r="639" spans="1:5" ht="15" customHeight="1" x14ac:dyDescent="0.2">
      <c r="A639" s="3">
        <v>43188</v>
      </c>
      <c r="B639" s="4">
        <v>21.43</v>
      </c>
      <c r="C639" s="4">
        <v>119.62</v>
      </c>
      <c r="D639" s="4">
        <v>45.68</v>
      </c>
      <c r="E639" s="4">
        <v>59.29</v>
      </c>
    </row>
    <row r="640" spans="1:5" ht="15" customHeight="1" x14ac:dyDescent="0.2">
      <c r="A640" s="3">
        <v>43189</v>
      </c>
      <c r="B640" s="4">
        <v>21.43</v>
      </c>
      <c r="C640" s="4">
        <v>119.62</v>
      </c>
      <c r="D640" s="4">
        <v>45.68</v>
      </c>
      <c r="E640" s="4">
        <v>59.29</v>
      </c>
    </row>
    <row r="641" spans="1:5" ht="15" customHeight="1" x14ac:dyDescent="0.2">
      <c r="A641" s="3">
        <v>43192</v>
      </c>
      <c r="B641" s="4">
        <v>21.58</v>
      </c>
      <c r="C641" s="4">
        <v>118.39</v>
      </c>
      <c r="D641" s="4">
        <v>43.814999999999998</v>
      </c>
      <c r="E641" s="4">
        <v>58.09</v>
      </c>
    </row>
    <row r="642" spans="1:5" ht="15" customHeight="1" x14ac:dyDescent="0.2">
      <c r="A642" s="3">
        <v>43193</v>
      </c>
      <c r="B642" s="4">
        <v>22.03</v>
      </c>
      <c r="C642" s="4">
        <v>119.2</v>
      </c>
      <c r="D642" s="4">
        <v>44.515000000000001</v>
      </c>
      <c r="E642" s="4">
        <v>60.03</v>
      </c>
    </row>
    <row r="643" spans="1:5" ht="15" customHeight="1" x14ac:dyDescent="0.2">
      <c r="A643" s="3">
        <v>43194</v>
      </c>
      <c r="B643" s="4">
        <v>22.54</v>
      </c>
      <c r="C643" s="4">
        <v>119.81</v>
      </c>
      <c r="D643" s="4">
        <v>45.09</v>
      </c>
      <c r="E643" s="4">
        <v>59.56</v>
      </c>
    </row>
    <row r="644" spans="1:5" ht="15" customHeight="1" x14ac:dyDescent="0.2">
      <c r="A644" s="3">
        <v>43195</v>
      </c>
      <c r="B644" s="4">
        <v>22.63</v>
      </c>
      <c r="C644" s="4">
        <v>121.19</v>
      </c>
      <c r="D644" s="4">
        <v>44.81</v>
      </c>
      <c r="E644" s="4">
        <v>60.46</v>
      </c>
    </row>
    <row r="645" spans="1:5" ht="15" customHeight="1" x14ac:dyDescent="0.2">
      <c r="A645" s="3">
        <v>43196</v>
      </c>
      <c r="B645" s="4">
        <v>22.62</v>
      </c>
      <c r="C645" s="4">
        <v>117.7</v>
      </c>
      <c r="D645" s="4">
        <v>43.134999999999998</v>
      </c>
      <c r="E645" s="4">
        <v>59.26</v>
      </c>
    </row>
    <row r="646" spans="1:5" ht="15" customHeight="1" x14ac:dyDescent="0.2">
      <c r="A646" s="3">
        <v>43199</v>
      </c>
      <c r="B646" s="4">
        <v>22.53</v>
      </c>
      <c r="C646" s="4">
        <v>118.79</v>
      </c>
      <c r="D646" s="4">
        <v>43.1</v>
      </c>
      <c r="E646" s="4">
        <v>60.62</v>
      </c>
    </row>
    <row r="647" spans="1:5" ht="15" customHeight="1" x14ac:dyDescent="0.2">
      <c r="A647" s="3">
        <v>43200</v>
      </c>
      <c r="B647" s="4">
        <v>22.6</v>
      </c>
      <c r="C647" s="4">
        <v>120.72</v>
      </c>
      <c r="D647" s="4">
        <v>44.365000000000002</v>
      </c>
      <c r="E647" s="4">
        <v>62.34</v>
      </c>
    </row>
    <row r="648" spans="1:5" ht="15" customHeight="1" x14ac:dyDescent="0.2">
      <c r="A648" s="3">
        <v>43201</v>
      </c>
      <c r="B648" s="4">
        <v>22.55</v>
      </c>
      <c r="C648" s="4">
        <v>119.78</v>
      </c>
      <c r="D648" s="4">
        <v>44.25</v>
      </c>
      <c r="E648" s="4">
        <v>63.23</v>
      </c>
    </row>
    <row r="649" spans="1:5" ht="15" customHeight="1" x14ac:dyDescent="0.2">
      <c r="A649" s="3">
        <v>43202</v>
      </c>
      <c r="B649" s="4">
        <v>23.18</v>
      </c>
      <c r="C649" s="4">
        <v>121.07</v>
      </c>
      <c r="D649" s="4">
        <v>44.53</v>
      </c>
      <c r="E649" s="4">
        <v>63.24</v>
      </c>
    </row>
    <row r="650" spans="1:5" ht="15" customHeight="1" x14ac:dyDescent="0.2">
      <c r="A650" s="3">
        <v>43203</v>
      </c>
      <c r="B650" s="4">
        <v>22.83</v>
      </c>
      <c r="C650" s="4">
        <v>120.75</v>
      </c>
      <c r="D650" s="4">
        <v>43.664999999999999</v>
      </c>
      <c r="E650" s="4">
        <v>64.900000000000006</v>
      </c>
    </row>
    <row r="651" spans="1:5" ht="15" customHeight="1" x14ac:dyDescent="0.2">
      <c r="A651" s="3">
        <v>43206</v>
      </c>
      <c r="B651" s="4">
        <v>23.4</v>
      </c>
      <c r="C651" s="4">
        <v>121.88</v>
      </c>
      <c r="D651" s="4">
        <v>43.115000000000002</v>
      </c>
      <c r="E651" s="4">
        <v>65.73</v>
      </c>
    </row>
    <row r="652" spans="1:5" ht="15" customHeight="1" x14ac:dyDescent="0.2">
      <c r="A652" s="3">
        <v>43207</v>
      </c>
      <c r="B652" s="4">
        <v>23.77</v>
      </c>
      <c r="C652" s="4">
        <v>123.8</v>
      </c>
      <c r="D652" s="4">
        <v>44.534999999999997</v>
      </c>
      <c r="E652" s="4">
        <v>66.510000000000005</v>
      </c>
    </row>
    <row r="653" spans="1:5" ht="15" customHeight="1" x14ac:dyDescent="0.2">
      <c r="A653" s="3">
        <v>43208</v>
      </c>
      <c r="B653" s="4">
        <v>23.51</v>
      </c>
      <c r="C653" s="4">
        <v>124.48</v>
      </c>
      <c r="D653" s="4">
        <v>44</v>
      </c>
      <c r="E653" s="4">
        <v>66.42</v>
      </c>
    </row>
    <row r="654" spans="1:5" ht="15" customHeight="1" x14ac:dyDescent="0.2">
      <c r="A654" s="3">
        <v>43209</v>
      </c>
      <c r="B654" s="4">
        <v>23.38</v>
      </c>
      <c r="C654" s="4">
        <v>123.96</v>
      </c>
      <c r="D654" s="4">
        <v>42.57</v>
      </c>
      <c r="E654" s="4">
        <v>66.31</v>
      </c>
    </row>
    <row r="655" spans="1:5" ht="15" customHeight="1" x14ac:dyDescent="0.2">
      <c r="A655" s="3">
        <v>43210</v>
      </c>
      <c r="B655" s="4">
        <v>23.16</v>
      </c>
      <c r="C655" s="4">
        <v>124.2</v>
      </c>
      <c r="D655" s="4">
        <v>42.84</v>
      </c>
      <c r="E655" s="4">
        <v>65.790000000000006</v>
      </c>
    </row>
    <row r="656" spans="1:5" ht="15" customHeight="1" x14ac:dyDescent="0.2">
      <c r="A656" s="3">
        <v>43213</v>
      </c>
      <c r="B656" s="4">
        <v>23.77</v>
      </c>
      <c r="C656" s="4">
        <v>124.46</v>
      </c>
      <c r="D656" s="4">
        <v>42.2</v>
      </c>
      <c r="E656" s="4">
        <v>65.48</v>
      </c>
    </row>
    <row r="657" spans="1:5" ht="15" customHeight="1" x14ac:dyDescent="0.2">
      <c r="A657" s="3">
        <v>43214</v>
      </c>
      <c r="B657" s="4">
        <v>23.94</v>
      </c>
      <c r="C657" s="4">
        <v>121.27</v>
      </c>
      <c r="D657" s="4">
        <v>41.22</v>
      </c>
      <c r="E657" s="4">
        <v>65.31</v>
      </c>
    </row>
    <row r="658" spans="1:5" ht="15" customHeight="1" x14ac:dyDescent="0.2">
      <c r="A658" s="3">
        <v>43215</v>
      </c>
      <c r="B658" s="4">
        <v>24.1</v>
      </c>
      <c r="C658" s="4">
        <v>121.21</v>
      </c>
      <c r="D658" s="4">
        <v>41.49</v>
      </c>
      <c r="E658" s="4">
        <v>65.06</v>
      </c>
    </row>
    <row r="659" spans="1:5" ht="15" customHeight="1" x14ac:dyDescent="0.2">
      <c r="A659" s="3">
        <v>43216</v>
      </c>
      <c r="B659" s="4">
        <v>24.15</v>
      </c>
      <c r="C659" s="4">
        <v>127.08</v>
      </c>
      <c r="D659" s="4">
        <v>42.45</v>
      </c>
      <c r="E659" s="4">
        <v>66.97</v>
      </c>
    </row>
    <row r="660" spans="1:5" ht="15" customHeight="1" x14ac:dyDescent="0.2">
      <c r="A660" s="3">
        <v>43217</v>
      </c>
      <c r="B660" s="4">
        <v>23.95</v>
      </c>
      <c r="C660" s="4">
        <v>126.01</v>
      </c>
      <c r="D660" s="4">
        <v>42.33</v>
      </c>
      <c r="E660" s="4">
        <v>64.95</v>
      </c>
    </row>
    <row r="661" spans="1:5" ht="15" customHeight="1" x14ac:dyDescent="0.2">
      <c r="A661" s="3">
        <v>43220</v>
      </c>
      <c r="B661" s="4">
        <v>23.65</v>
      </c>
      <c r="C661" s="4">
        <v>126.88</v>
      </c>
      <c r="D661" s="4">
        <v>41.83</v>
      </c>
      <c r="E661" s="4">
        <v>65.5</v>
      </c>
    </row>
    <row r="662" spans="1:5" ht="15" customHeight="1" x14ac:dyDescent="0.2">
      <c r="A662" s="3">
        <v>43221</v>
      </c>
      <c r="B662" s="4">
        <v>24.01</v>
      </c>
      <c r="C662" s="4">
        <v>127.51</v>
      </c>
      <c r="D662" s="4">
        <v>42.51</v>
      </c>
      <c r="E662" s="4">
        <v>65.709999999999994</v>
      </c>
    </row>
    <row r="663" spans="1:5" ht="15" customHeight="1" x14ac:dyDescent="0.2">
      <c r="A663" s="3">
        <v>43222</v>
      </c>
      <c r="B663" s="4">
        <v>23.58</v>
      </c>
      <c r="C663" s="4">
        <v>126.38</v>
      </c>
      <c r="D663" s="4">
        <v>42.39</v>
      </c>
      <c r="E663" s="4">
        <v>65.45</v>
      </c>
    </row>
    <row r="664" spans="1:5" ht="15" customHeight="1" x14ac:dyDescent="0.2">
      <c r="A664" s="3">
        <v>43223</v>
      </c>
      <c r="B664" s="4">
        <v>22.87</v>
      </c>
      <c r="C664" s="4">
        <v>127.18</v>
      </c>
      <c r="D664" s="4">
        <v>43.055</v>
      </c>
      <c r="E664" s="4">
        <v>65.989999999999995</v>
      </c>
    </row>
    <row r="665" spans="1:5" ht="15" customHeight="1" x14ac:dyDescent="0.2">
      <c r="A665" s="3">
        <v>43224</v>
      </c>
      <c r="B665" s="4">
        <v>23.16</v>
      </c>
      <c r="C665" s="4">
        <v>128.16</v>
      </c>
      <c r="D665" s="4">
        <v>43.755000000000003</v>
      </c>
      <c r="E665" s="4">
        <v>66.86</v>
      </c>
    </row>
    <row r="666" spans="1:5" ht="15" customHeight="1" x14ac:dyDescent="0.2">
      <c r="A666" s="3">
        <v>43227</v>
      </c>
      <c r="B666" s="4">
        <v>23.39</v>
      </c>
      <c r="C666" s="4">
        <v>129.26</v>
      </c>
      <c r="D666" s="4">
        <v>44.37</v>
      </c>
      <c r="E666" s="4">
        <v>66.77</v>
      </c>
    </row>
    <row r="667" spans="1:5" ht="15" customHeight="1" x14ac:dyDescent="0.2">
      <c r="A667" s="3">
        <v>43228</v>
      </c>
      <c r="B667" s="4">
        <v>23.05</v>
      </c>
      <c r="C667" s="4">
        <v>129.9</v>
      </c>
      <c r="D667" s="4">
        <v>45.325000000000003</v>
      </c>
      <c r="E667" s="4">
        <v>67.739999999999995</v>
      </c>
    </row>
    <row r="668" spans="1:5" ht="15" customHeight="1" x14ac:dyDescent="0.2">
      <c r="A668" s="3">
        <v>43229</v>
      </c>
      <c r="B668" s="4">
        <v>22.28</v>
      </c>
      <c r="C668" s="4">
        <v>130.84</v>
      </c>
      <c r="D668" s="4">
        <v>45.93</v>
      </c>
      <c r="E668" s="4">
        <v>68.7</v>
      </c>
    </row>
    <row r="669" spans="1:5" ht="15" customHeight="1" x14ac:dyDescent="0.2">
      <c r="A669" s="3">
        <v>43230</v>
      </c>
      <c r="B669" s="4">
        <v>23.82</v>
      </c>
      <c r="C669" s="4">
        <v>131</v>
      </c>
      <c r="D669" s="4">
        <v>46.58</v>
      </c>
      <c r="E669" s="4">
        <v>69.34</v>
      </c>
    </row>
    <row r="670" spans="1:5" ht="15" customHeight="1" x14ac:dyDescent="0.2">
      <c r="A670" s="3">
        <v>43231</v>
      </c>
      <c r="B670" s="4">
        <v>24.03</v>
      </c>
      <c r="C670" s="4">
        <v>131.82</v>
      </c>
      <c r="D670" s="4">
        <v>46.475000000000001</v>
      </c>
      <c r="E670" s="4">
        <v>69.44</v>
      </c>
    </row>
    <row r="671" spans="1:5" ht="15" customHeight="1" x14ac:dyDescent="0.2">
      <c r="A671" s="3">
        <v>43234</v>
      </c>
      <c r="B671" s="4">
        <v>23.83</v>
      </c>
      <c r="C671" s="4">
        <v>131.21</v>
      </c>
      <c r="D671" s="4">
        <v>46.73</v>
      </c>
      <c r="E671" s="4">
        <v>69.59</v>
      </c>
    </row>
    <row r="672" spans="1:5" ht="15" customHeight="1" x14ac:dyDescent="0.2">
      <c r="A672" s="3">
        <v>43235</v>
      </c>
      <c r="B672" s="4">
        <v>22.96</v>
      </c>
      <c r="C672" s="4">
        <v>131.1</v>
      </c>
      <c r="D672" s="4">
        <v>46.68</v>
      </c>
      <c r="E672" s="4">
        <v>70.09</v>
      </c>
    </row>
    <row r="673" spans="1:5" ht="15" customHeight="1" x14ac:dyDescent="0.2">
      <c r="A673" s="3">
        <v>43236</v>
      </c>
      <c r="B673" s="4">
        <v>23.69</v>
      </c>
      <c r="C673" s="4">
        <v>130.88999999999999</v>
      </c>
      <c r="D673" s="4">
        <v>46.755000000000003</v>
      </c>
      <c r="E673" s="4">
        <v>69.849999999999994</v>
      </c>
    </row>
    <row r="674" spans="1:5" ht="15" customHeight="1" x14ac:dyDescent="0.2">
      <c r="A674" s="3">
        <v>43237</v>
      </c>
      <c r="B674" s="4">
        <v>23.02</v>
      </c>
      <c r="C674" s="4">
        <v>129.93</v>
      </c>
      <c r="D674" s="4">
        <v>46.685000000000002</v>
      </c>
      <c r="E674" s="4">
        <v>70.66</v>
      </c>
    </row>
    <row r="675" spans="1:5" ht="15" customHeight="1" x14ac:dyDescent="0.2">
      <c r="A675" s="3">
        <v>43238</v>
      </c>
      <c r="B675" s="4">
        <v>22.57</v>
      </c>
      <c r="C675" s="4">
        <v>129.93</v>
      </c>
      <c r="D675" s="4">
        <v>46.4</v>
      </c>
      <c r="E675" s="4">
        <v>69.55</v>
      </c>
    </row>
    <row r="676" spans="1:5" ht="15" customHeight="1" x14ac:dyDescent="0.2">
      <c r="A676" s="3">
        <v>43241</v>
      </c>
      <c r="B676" s="4">
        <v>22.63</v>
      </c>
      <c r="C676" s="4">
        <v>130.66</v>
      </c>
      <c r="D676" s="4">
        <v>46.905000000000001</v>
      </c>
      <c r="E676" s="4">
        <v>70.66</v>
      </c>
    </row>
    <row r="677" spans="1:5" ht="15" customHeight="1" x14ac:dyDescent="0.2">
      <c r="A677" s="3">
        <v>43242</v>
      </c>
      <c r="B677" s="4">
        <v>23.16</v>
      </c>
      <c r="C677" s="4">
        <v>130.71</v>
      </c>
      <c r="D677" s="4">
        <v>47.164999999999999</v>
      </c>
      <c r="E677" s="4">
        <v>70.13</v>
      </c>
    </row>
    <row r="678" spans="1:5" ht="15" customHeight="1" x14ac:dyDescent="0.2">
      <c r="A678" s="3">
        <v>43243</v>
      </c>
      <c r="B678" s="4">
        <v>22.57</v>
      </c>
      <c r="C678" s="4">
        <v>131.88</v>
      </c>
      <c r="D678" s="4">
        <v>47.04</v>
      </c>
      <c r="E678" s="4">
        <v>69.12</v>
      </c>
    </row>
    <row r="679" spans="1:5" ht="15" customHeight="1" x14ac:dyDescent="0.2">
      <c r="A679" s="3">
        <v>43244</v>
      </c>
      <c r="B679" s="4">
        <v>22.48</v>
      </c>
      <c r="C679" s="4">
        <v>131.88999999999999</v>
      </c>
      <c r="D679" s="4">
        <v>47.424999999999997</v>
      </c>
      <c r="E679" s="4">
        <v>68.45</v>
      </c>
    </row>
    <row r="680" spans="1:5" ht="15" customHeight="1" x14ac:dyDescent="0.2">
      <c r="A680" s="3">
        <v>43245</v>
      </c>
      <c r="B680" s="4">
        <v>22.34</v>
      </c>
      <c r="C680" s="4">
        <v>131.28</v>
      </c>
      <c r="D680" s="4">
        <v>47.905000000000001</v>
      </c>
      <c r="E680" s="4">
        <v>65.47</v>
      </c>
    </row>
    <row r="681" spans="1:5" ht="15" customHeight="1" x14ac:dyDescent="0.2">
      <c r="A681" s="3">
        <v>43248</v>
      </c>
      <c r="B681" s="4">
        <v>22.34</v>
      </c>
      <c r="C681" s="4">
        <v>131.28</v>
      </c>
      <c r="D681" s="4">
        <v>47.905000000000001</v>
      </c>
      <c r="E681" s="4">
        <v>65.47</v>
      </c>
    </row>
    <row r="682" spans="1:5" ht="15" customHeight="1" x14ac:dyDescent="0.2">
      <c r="A682" s="3">
        <v>43249</v>
      </c>
      <c r="B682" s="4">
        <v>21.9</v>
      </c>
      <c r="C682" s="4">
        <v>129.69</v>
      </c>
      <c r="D682" s="4">
        <v>47.615000000000002</v>
      </c>
      <c r="E682" s="4">
        <v>65.709999999999994</v>
      </c>
    </row>
    <row r="683" spans="1:5" ht="15" customHeight="1" x14ac:dyDescent="0.2">
      <c r="A683" s="3">
        <v>43250</v>
      </c>
      <c r="B683" s="4">
        <v>21.4</v>
      </c>
      <c r="C683" s="4">
        <v>130.63999999999999</v>
      </c>
      <c r="D683" s="4">
        <v>48.755000000000003</v>
      </c>
      <c r="E683" s="4">
        <v>68.05</v>
      </c>
    </row>
    <row r="684" spans="1:5" ht="15" customHeight="1" x14ac:dyDescent="0.2">
      <c r="A684" s="3">
        <v>43251</v>
      </c>
      <c r="B684" s="4">
        <v>21.09</v>
      </c>
      <c r="C684" s="4">
        <v>130.72</v>
      </c>
      <c r="D684" s="4">
        <v>48.69</v>
      </c>
      <c r="E684" s="4">
        <v>67.39</v>
      </c>
    </row>
    <row r="685" spans="1:5" ht="15" customHeight="1" x14ac:dyDescent="0.2">
      <c r="A685" s="3">
        <v>43252</v>
      </c>
      <c r="B685" s="4">
        <v>20.95</v>
      </c>
      <c r="C685" s="4">
        <v>130.85</v>
      </c>
      <c r="D685" s="4">
        <v>50.524999999999999</v>
      </c>
      <c r="E685" s="4">
        <v>68.290000000000006</v>
      </c>
    </row>
    <row r="686" spans="1:5" ht="15" customHeight="1" x14ac:dyDescent="0.2">
      <c r="A686" s="3">
        <v>43255</v>
      </c>
      <c r="B686" s="4">
        <v>21.09</v>
      </c>
      <c r="C686" s="4">
        <v>133.07</v>
      </c>
      <c r="D686" s="4">
        <v>50.704999999999998</v>
      </c>
      <c r="E686" s="4">
        <v>67.900000000000006</v>
      </c>
    </row>
    <row r="687" spans="1:5" ht="15" customHeight="1" x14ac:dyDescent="0.2">
      <c r="A687" s="3">
        <v>43256</v>
      </c>
      <c r="B687" s="4">
        <v>21.74</v>
      </c>
      <c r="C687" s="4">
        <v>133.56</v>
      </c>
      <c r="D687" s="4">
        <v>51.07</v>
      </c>
      <c r="E687" s="4">
        <v>67.56</v>
      </c>
    </row>
    <row r="688" spans="1:5" ht="15" customHeight="1" x14ac:dyDescent="0.2">
      <c r="A688" s="3">
        <v>43257</v>
      </c>
      <c r="B688" s="4">
        <v>22.36</v>
      </c>
      <c r="C688" s="4">
        <v>136.28</v>
      </c>
      <c r="D688" s="4">
        <v>51.655000000000001</v>
      </c>
      <c r="E688" s="4">
        <v>67.88</v>
      </c>
    </row>
    <row r="689" spans="1:5" ht="15" customHeight="1" x14ac:dyDescent="0.2">
      <c r="A689" s="3">
        <v>43258</v>
      </c>
      <c r="B689" s="4">
        <v>22.77</v>
      </c>
      <c r="C689" s="4">
        <v>133.84</v>
      </c>
      <c r="D689" s="4">
        <v>51.11</v>
      </c>
      <c r="E689" s="4">
        <v>69.48</v>
      </c>
    </row>
    <row r="690" spans="1:5" ht="15" customHeight="1" x14ac:dyDescent="0.2">
      <c r="A690" s="3">
        <v>43259</v>
      </c>
      <c r="B690" s="4">
        <v>23.02</v>
      </c>
      <c r="C690" s="4">
        <v>134.74</v>
      </c>
      <c r="D690" s="4">
        <v>51.075000000000003</v>
      </c>
      <c r="E690" s="4">
        <v>69.430000000000007</v>
      </c>
    </row>
    <row r="691" spans="1:5" ht="15" customHeight="1" x14ac:dyDescent="0.2">
      <c r="A691" s="3">
        <v>43262</v>
      </c>
      <c r="B691" s="4">
        <v>23.89</v>
      </c>
      <c r="C691" s="4">
        <v>133.91</v>
      </c>
      <c r="D691" s="4">
        <v>51.2</v>
      </c>
      <c r="E691" s="4">
        <v>70.489999999999995</v>
      </c>
    </row>
    <row r="692" spans="1:5" ht="15" customHeight="1" x14ac:dyDescent="0.2">
      <c r="A692" s="3">
        <v>43263</v>
      </c>
      <c r="B692" s="4">
        <v>24.02</v>
      </c>
      <c r="C692" s="4">
        <v>134.86000000000001</v>
      </c>
      <c r="D692" s="4">
        <v>51.344999999999999</v>
      </c>
      <c r="E692" s="4">
        <v>69.430000000000007</v>
      </c>
    </row>
    <row r="693" spans="1:5" ht="15" customHeight="1" x14ac:dyDescent="0.2">
      <c r="A693" s="3">
        <v>43264</v>
      </c>
      <c r="B693" s="4">
        <v>24.41</v>
      </c>
      <c r="C693" s="4">
        <v>134.4</v>
      </c>
      <c r="D693" s="4">
        <v>51.04</v>
      </c>
      <c r="E693" s="4">
        <v>69.62</v>
      </c>
    </row>
    <row r="694" spans="1:5" ht="15" customHeight="1" x14ac:dyDescent="0.2">
      <c r="A694" s="3">
        <v>43265</v>
      </c>
      <c r="B694" s="4">
        <v>25.5</v>
      </c>
      <c r="C694" s="4">
        <v>135</v>
      </c>
      <c r="D694" s="4">
        <v>51.284999999999997</v>
      </c>
      <c r="E694" s="4">
        <v>68.13</v>
      </c>
    </row>
    <row r="695" spans="1:5" ht="15" customHeight="1" x14ac:dyDescent="0.2">
      <c r="A695" s="3">
        <v>43266</v>
      </c>
      <c r="B695" s="4">
        <v>27.17</v>
      </c>
      <c r="C695" s="4">
        <v>135.1</v>
      </c>
      <c r="D695" s="4">
        <v>50.99</v>
      </c>
      <c r="E695" s="4">
        <v>65.36</v>
      </c>
    </row>
    <row r="696" spans="1:5" ht="15" customHeight="1" x14ac:dyDescent="0.2">
      <c r="A696" s="3">
        <v>43269</v>
      </c>
      <c r="B696" s="4">
        <v>27.21</v>
      </c>
      <c r="C696" s="4">
        <v>136.19999999999999</v>
      </c>
      <c r="D696" s="4">
        <v>50.82</v>
      </c>
      <c r="E696" s="4">
        <v>66.599999999999994</v>
      </c>
    </row>
    <row r="697" spans="1:5" ht="15" customHeight="1" x14ac:dyDescent="0.2">
      <c r="A697" s="3">
        <v>43270</v>
      </c>
      <c r="B697" s="4">
        <v>27.55</v>
      </c>
      <c r="C697" s="4">
        <v>135.11000000000001</v>
      </c>
      <c r="D697" s="4">
        <v>50.2</v>
      </c>
      <c r="E697" s="4">
        <v>66.260000000000005</v>
      </c>
    </row>
    <row r="698" spans="1:5" ht="15" customHeight="1" x14ac:dyDescent="0.2">
      <c r="A698" s="3">
        <v>43271</v>
      </c>
      <c r="B698" s="4">
        <v>28.21</v>
      </c>
      <c r="C698" s="4">
        <v>135.5</v>
      </c>
      <c r="D698" s="4">
        <v>50.615000000000002</v>
      </c>
      <c r="E698" s="4">
        <v>67.47</v>
      </c>
    </row>
    <row r="699" spans="1:5" ht="15" customHeight="1" x14ac:dyDescent="0.2">
      <c r="A699" s="3">
        <v>43272</v>
      </c>
      <c r="B699" s="4">
        <v>27.94</v>
      </c>
      <c r="C699" s="4">
        <v>134.53</v>
      </c>
      <c r="D699" s="4">
        <v>49.35</v>
      </c>
      <c r="E699" s="4">
        <v>65.11</v>
      </c>
    </row>
    <row r="700" spans="1:5" ht="15" customHeight="1" x14ac:dyDescent="0.2">
      <c r="A700" s="3">
        <v>43273</v>
      </c>
      <c r="B700" s="4">
        <v>28.12</v>
      </c>
      <c r="C700" s="4">
        <v>135.33000000000001</v>
      </c>
      <c r="D700" s="4">
        <v>48.46</v>
      </c>
      <c r="E700" s="4">
        <v>67.78</v>
      </c>
    </row>
    <row r="701" spans="1:5" ht="15" customHeight="1" x14ac:dyDescent="0.2">
      <c r="A701" s="3">
        <v>43276</v>
      </c>
      <c r="B701" s="4">
        <v>28.1</v>
      </c>
      <c r="C701" s="4">
        <v>130.93</v>
      </c>
      <c r="D701" s="4">
        <v>46.62</v>
      </c>
      <c r="E701" s="4">
        <v>66.14</v>
      </c>
    </row>
    <row r="702" spans="1:5" ht="15" customHeight="1" x14ac:dyDescent="0.2">
      <c r="A702" s="3">
        <v>43277</v>
      </c>
      <c r="B702" s="4">
        <v>27.94</v>
      </c>
      <c r="C702" s="4">
        <v>132.55000000000001</v>
      </c>
      <c r="D702" s="4">
        <v>46.57</v>
      </c>
      <c r="E702" s="4">
        <v>67.34</v>
      </c>
    </row>
    <row r="703" spans="1:5" ht="15" customHeight="1" x14ac:dyDescent="0.2">
      <c r="A703" s="3">
        <v>43278</v>
      </c>
      <c r="B703" s="4">
        <v>28.19</v>
      </c>
      <c r="C703" s="4">
        <v>131.02000000000001</v>
      </c>
      <c r="D703" s="4">
        <v>45.15</v>
      </c>
      <c r="E703" s="4">
        <v>68.739999999999995</v>
      </c>
    </row>
    <row r="704" spans="1:5" ht="15" customHeight="1" x14ac:dyDescent="0.2">
      <c r="A704" s="3">
        <v>43279</v>
      </c>
      <c r="B704" s="4">
        <v>28.48</v>
      </c>
      <c r="C704" s="4">
        <v>132.74</v>
      </c>
      <c r="D704" s="4">
        <v>45.22</v>
      </c>
      <c r="E704" s="4">
        <v>68.41</v>
      </c>
    </row>
    <row r="705" spans="1:5" ht="15" customHeight="1" x14ac:dyDescent="0.2">
      <c r="A705" s="3">
        <v>43280</v>
      </c>
      <c r="B705" s="4">
        <v>27.5</v>
      </c>
      <c r="C705" s="4">
        <v>132.44999999999999</v>
      </c>
      <c r="D705" s="4">
        <v>45.475000000000001</v>
      </c>
      <c r="E705" s="4">
        <v>69.62</v>
      </c>
    </row>
    <row r="706" spans="1:5" ht="15" customHeight="1" x14ac:dyDescent="0.2">
      <c r="A706" s="3">
        <v>43283</v>
      </c>
      <c r="B706" s="4">
        <v>27.42</v>
      </c>
      <c r="C706" s="4">
        <v>132.5</v>
      </c>
      <c r="D706" s="4">
        <v>45.734999999999999</v>
      </c>
      <c r="E706" s="4">
        <v>68.59</v>
      </c>
    </row>
    <row r="707" spans="1:5" ht="15" customHeight="1" x14ac:dyDescent="0.2">
      <c r="A707" s="3">
        <v>43284</v>
      </c>
      <c r="B707" s="4">
        <v>27.36</v>
      </c>
      <c r="C707" s="4">
        <v>131.44999999999999</v>
      </c>
      <c r="D707" s="4">
        <v>45.05</v>
      </c>
      <c r="E707" s="4">
        <v>69.56</v>
      </c>
    </row>
    <row r="708" spans="1:5" ht="15" customHeight="1" x14ac:dyDescent="0.2">
      <c r="A708" s="3">
        <v>43285</v>
      </c>
      <c r="B708" s="4">
        <v>27.36</v>
      </c>
      <c r="C708" s="4">
        <v>131.44999999999999</v>
      </c>
      <c r="D708" s="4">
        <v>45.05</v>
      </c>
      <c r="E708" s="4">
        <v>69.56</v>
      </c>
    </row>
    <row r="709" spans="1:5" ht="15" customHeight="1" x14ac:dyDescent="0.2">
      <c r="A709" s="3">
        <v>43286</v>
      </c>
      <c r="B709" s="4">
        <v>27.64</v>
      </c>
      <c r="C709" s="4">
        <v>133.29</v>
      </c>
      <c r="D709" s="4">
        <v>46.064999999999998</v>
      </c>
      <c r="E709" s="4">
        <v>68.930000000000007</v>
      </c>
    </row>
    <row r="710" spans="1:5" ht="15" customHeight="1" x14ac:dyDescent="0.2">
      <c r="A710" s="3">
        <v>43287</v>
      </c>
      <c r="B710" s="4">
        <v>27.87</v>
      </c>
      <c r="C710" s="4">
        <v>134.09</v>
      </c>
      <c r="D710" s="4">
        <v>46.704999999999998</v>
      </c>
      <c r="E710" s="4">
        <v>69.650000000000006</v>
      </c>
    </row>
    <row r="711" spans="1:5" ht="15" customHeight="1" x14ac:dyDescent="0.2">
      <c r="A711" s="3">
        <v>43290</v>
      </c>
      <c r="B711" s="4">
        <v>28.3</v>
      </c>
      <c r="C711" s="4">
        <v>135.52000000000001</v>
      </c>
      <c r="D711" s="4">
        <v>46.69</v>
      </c>
      <c r="E711" s="4">
        <v>71</v>
      </c>
    </row>
    <row r="712" spans="1:5" ht="15" customHeight="1" x14ac:dyDescent="0.2">
      <c r="A712" s="3">
        <v>43291</v>
      </c>
      <c r="B712" s="4">
        <v>28.4</v>
      </c>
      <c r="C712" s="4">
        <v>136.69</v>
      </c>
      <c r="D712" s="4">
        <v>47.3</v>
      </c>
      <c r="E712" s="4">
        <v>71.739999999999995</v>
      </c>
    </row>
    <row r="713" spans="1:5" ht="15" customHeight="1" x14ac:dyDescent="0.2">
      <c r="A713" s="3">
        <v>43292</v>
      </c>
      <c r="B713" s="4">
        <v>27.67</v>
      </c>
      <c r="C713" s="4">
        <v>138.15</v>
      </c>
      <c r="D713" s="4">
        <v>46.005000000000003</v>
      </c>
      <c r="E713" s="4">
        <v>70.05</v>
      </c>
    </row>
    <row r="714" spans="1:5" ht="15" customHeight="1" x14ac:dyDescent="0.2">
      <c r="A714" s="3">
        <v>43293</v>
      </c>
      <c r="B714" s="4">
        <v>27.56</v>
      </c>
      <c r="C714" s="4">
        <v>139.9</v>
      </c>
      <c r="D714" s="4">
        <v>47.14</v>
      </c>
      <c r="E714" s="4">
        <v>71.45</v>
      </c>
    </row>
    <row r="715" spans="1:5" ht="15" customHeight="1" x14ac:dyDescent="0.2">
      <c r="A715" s="3">
        <v>43294</v>
      </c>
      <c r="B715" s="4">
        <v>27.44</v>
      </c>
      <c r="C715" s="4">
        <v>139.41999999999999</v>
      </c>
      <c r="D715" s="4">
        <v>47.015000000000001</v>
      </c>
      <c r="E715" s="4">
        <v>72</v>
      </c>
    </row>
    <row r="716" spans="1:5" ht="15" customHeight="1" x14ac:dyDescent="0.2">
      <c r="A716" s="3">
        <v>43297</v>
      </c>
      <c r="B716" s="4">
        <v>27.35</v>
      </c>
      <c r="C716" s="4">
        <v>138.46</v>
      </c>
      <c r="D716" s="4">
        <v>47.055</v>
      </c>
      <c r="E716" s="4">
        <v>70.58</v>
      </c>
    </row>
    <row r="717" spans="1:5" ht="15" customHeight="1" x14ac:dyDescent="0.2">
      <c r="A717" s="3">
        <v>43298</v>
      </c>
      <c r="B717" s="4">
        <v>26.38</v>
      </c>
      <c r="C717" s="4">
        <v>139.63999999999999</v>
      </c>
      <c r="D717" s="4">
        <v>47.524999999999999</v>
      </c>
      <c r="E717" s="4">
        <v>70.28</v>
      </c>
    </row>
    <row r="718" spans="1:5" ht="15" customHeight="1" x14ac:dyDescent="0.2">
      <c r="A718" s="3">
        <v>43299</v>
      </c>
      <c r="B718" s="4">
        <v>26.58</v>
      </c>
      <c r="C718" s="4">
        <v>140.9</v>
      </c>
      <c r="D718" s="4">
        <v>47.88</v>
      </c>
      <c r="E718" s="4">
        <v>70.349999999999994</v>
      </c>
    </row>
    <row r="719" spans="1:5" ht="15" customHeight="1" x14ac:dyDescent="0.2">
      <c r="A719" s="3">
        <v>43300</v>
      </c>
      <c r="B719" s="4">
        <v>26.69</v>
      </c>
      <c r="C719" s="4">
        <v>140.13</v>
      </c>
      <c r="D719" s="4">
        <v>47.4</v>
      </c>
      <c r="E719" s="4">
        <v>69.69</v>
      </c>
    </row>
    <row r="720" spans="1:5" ht="15" customHeight="1" x14ac:dyDescent="0.2">
      <c r="A720" s="3">
        <v>43301</v>
      </c>
      <c r="B720" s="4">
        <v>26.58</v>
      </c>
      <c r="C720" s="4">
        <v>140.99</v>
      </c>
      <c r="D720" s="4">
        <v>47.185000000000002</v>
      </c>
      <c r="E720" s="4">
        <v>70.010000000000005</v>
      </c>
    </row>
    <row r="721" spans="1:5" ht="15" customHeight="1" x14ac:dyDescent="0.2">
      <c r="A721" s="3">
        <v>43304</v>
      </c>
      <c r="B721" s="4">
        <v>26.7</v>
      </c>
      <c r="C721" s="4">
        <v>140.03</v>
      </c>
      <c r="D721" s="4">
        <v>47.1</v>
      </c>
      <c r="E721" s="4">
        <v>69.98</v>
      </c>
    </row>
    <row r="722" spans="1:5" ht="15" customHeight="1" x14ac:dyDescent="0.2">
      <c r="A722" s="3">
        <v>43305</v>
      </c>
      <c r="B722" s="4">
        <v>26.07</v>
      </c>
      <c r="C722" s="4">
        <v>140.03</v>
      </c>
      <c r="D722" s="4">
        <v>46.63</v>
      </c>
      <c r="E722" s="4">
        <v>70.849999999999994</v>
      </c>
    </row>
    <row r="723" spans="1:5" ht="15" customHeight="1" x14ac:dyDescent="0.2">
      <c r="A723" s="3">
        <v>43306</v>
      </c>
      <c r="B723" s="4">
        <v>25.87</v>
      </c>
      <c r="C723" s="4">
        <v>142.63999999999999</v>
      </c>
      <c r="D723" s="4">
        <v>46.465000000000003</v>
      </c>
      <c r="E723" s="4">
        <v>71.510000000000005</v>
      </c>
    </row>
    <row r="724" spans="1:5" ht="15" customHeight="1" x14ac:dyDescent="0.2">
      <c r="A724" s="3">
        <v>43307</v>
      </c>
      <c r="B724" s="4">
        <v>26.25</v>
      </c>
      <c r="C724" s="4">
        <v>142.5</v>
      </c>
      <c r="D724" s="4">
        <v>47.335000000000001</v>
      </c>
      <c r="E724" s="4">
        <v>71.8</v>
      </c>
    </row>
    <row r="725" spans="1:5" ht="15" customHeight="1" x14ac:dyDescent="0.2">
      <c r="A725" s="3">
        <v>43308</v>
      </c>
      <c r="B725" s="4">
        <v>26.03</v>
      </c>
      <c r="C725" s="4">
        <v>140.71</v>
      </c>
      <c r="D725" s="4">
        <v>47.655000000000001</v>
      </c>
      <c r="E725" s="4">
        <v>71.45</v>
      </c>
    </row>
    <row r="726" spans="1:5" ht="15" customHeight="1" x14ac:dyDescent="0.2">
      <c r="A726" s="3">
        <v>43311</v>
      </c>
      <c r="B726" s="4">
        <v>26.15</v>
      </c>
      <c r="C726" s="4">
        <v>136.47999999999999</v>
      </c>
      <c r="D726" s="4">
        <v>46.604999999999997</v>
      </c>
      <c r="E726" s="4">
        <v>72.27</v>
      </c>
    </row>
    <row r="727" spans="1:5" ht="15" customHeight="1" x14ac:dyDescent="0.2">
      <c r="A727" s="3">
        <v>43312</v>
      </c>
      <c r="B727" s="4">
        <v>26.58</v>
      </c>
      <c r="C727" s="4">
        <v>136.74</v>
      </c>
      <c r="D727" s="4">
        <v>46.715000000000003</v>
      </c>
      <c r="E727" s="4">
        <v>72.17</v>
      </c>
    </row>
    <row r="728" spans="1:5" ht="15" customHeight="1" x14ac:dyDescent="0.2">
      <c r="A728" s="3">
        <v>43313</v>
      </c>
      <c r="B728" s="4">
        <v>26.22</v>
      </c>
      <c r="C728" s="4">
        <v>138.25</v>
      </c>
      <c r="D728" s="4">
        <v>46.795000000000002</v>
      </c>
      <c r="E728" s="4">
        <v>71.81</v>
      </c>
    </row>
    <row r="729" spans="1:5" ht="15" customHeight="1" x14ac:dyDescent="0.2">
      <c r="A729" s="3">
        <v>43314</v>
      </c>
      <c r="B729" s="4">
        <v>26.56</v>
      </c>
      <c r="C729" s="4">
        <v>138.91999999999999</v>
      </c>
      <c r="D729" s="4">
        <v>47.305</v>
      </c>
      <c r="E729" s="4">
        <v>71.56</v>
      </c>
    </row>
    <row r="730" spans="1:5" ht="15" customHeight="1" x14ac:dyDescent="0.2">
      <c r="A730" s="3">
        <v>43315</v>
      </c>
      <c r="B730" s="4">
        <v>27.06</v>
      </c>
      <c r="C730" s="4">
        <v>139.82</v>
      </c>
      <c r="D730" s="4">
        <v>47.545000000000002</v>
      </c>
      <c r="E730" s="4">
        <v>71.290000000000006</v>
      </c>
    </row>
    <row r="731" spans="1:5" ht="15" customHeight="1" x14ac:dyDescent="0.2">
      <c r="A731" s="3">
        <v>43318</v>
      </c>
      <c r="B731" s="4">
        <v>26.92</v>
      </c>
      <c r="C731" s="4">
        <v>139.71</v>
      </c>
      <c r="D731" s="4">
        <v>47.8</v>
      </c>
      <c r="E731" s="4">
        <v>71.73</v>
      </c>
    </row>
    <row r="732" spans="1:5" ht="15" customHeight="1" x14ac:dyDescent="0.2">
      <c r="A732" s="3">
        <v>43319</v>
      </c>
      <c r="B732" s="4">
        <v>25.55</v>
      </c>
      <c r="C732" s="4">
        <v>140.28</v>
      </c>
      <c r="D732" s="4">
        <v>48.63</v>
      </c>
      <c r="E732" s="4">
        <v>72.900000000000006</v>
      </c>
    </row>
    <row r="733" spans="1:5" ht="15" customHeight="1" x14ac:dyDescent="0.2">
      <c r="A733" s="3">
        <v>43320</v>
      </c>
      <c r="B733" s="4">
        <v>25.65</v>
      </c>
      <c r="C733" s="4">
        <v>140.68</v>
      </c>
      <c r="D733" s="4">
        <v>48.88</v>
      </c>
      <c r="E733" s="4">
        <v>71.39</v>
      </c>
    </row>
    <row r="734" spans="1:5" ht="15" customHeight="1" x14ac:dyDescent="0.2">
      <c r="A734" s="3">
        <v>43321</v>
      </c>
      <c r="B734" s="4">
        <v>26.1</v>
      </c>
      <c r="C734" s="4">
        <v>140.01</v>
      </c>
      <c r="D734" s="4">
        <v>49.04</v>
      </c>
      <c r="E734" s="4">
        <v>71.75</v>
      </c>
    </row>
    <row r="735" spans="1:5" ht="15" customHeight="1" x14ac:dyDescent="0.2">
      <c r="A735" s="3">
        <v>43322</v>
      </c>
      <c r="B735" s="4">
        <v>25.99</v>
      </c>
      <c r="C735" s="4">
        <v>139.72999999999999</v>
      </c>
      <c r="D735" s="4">
        <v>43.704999999999998</v>
      </c>
      <c r="E735" s="4">
        <v>71.94</v>
      </c>
    </row>
    <row r="736" spans="1:5" ht="15" customHeight="1" x14ac:dyDescent="0.2">
      <c r="A736" s="3">
        <v>43325</v>
      </c>
      <c r="B736" s="4">
        <v>25.89</v>
      </c>
      <c r="C736" s="4">
        <v>140.21</v>
      </c>
      <c r="D736" s="4">
        <v>43.515000000000001</v>
      </c>
      <c r="E736" s="4">
        <v>71.069999999999993</v>
      </c>
    </row>
    <row r="737" spans="1:5" ht="15" customHeight="1" x14ac:dyDescent="0.2">
      <c r="A737" s="3">
        <v>43326</v>
      </c>
      <c r="B737" s="4">
        <v>26.42</v>
      </c>
      <c r="C737" s="4">
        <v>140.76</v>
      </c>
      <c r="D737" s="4">
        <v>42.04</v>
      </c>
      <c r="E737" s="4">
        <v>72.150000000000006</v>
      </c>
    </row>
    <row r="738" spans="1:5" ht="15" customHeight="1" x14ac:dyDescent="0.2">
      <c r="A738" s="3">
        <v>43327</v>
      </c>
      <c r="B738" s="4">
        <v>26.06</v>
      </c>
      <c r="C738" s="4">
        <v>139.91999999999999</v>
      </c>
      <c r="D738" s="4">
        <v>41.17</v>
      </c>
      <c r="E738" s="4">
        <v>67.819999999999993</v>
      </c>
    </row>
    <row r="739" spans="1:5" ht="15" customHeight="1" x14ac:dyDescent="0.2">
      <c r="A739" s="3">
        <v>43328</v>
      </c>
      <c r="B739" s="4">
        <v>26.39</v>
      </c>
      <c r="C739" s="4">
        <v>140.65</v>
      </c>
      <c r="D739" s="4">
        <v>40.895000000000003</v>
      </c>
      <c r="E739" s="4">
        <v>69.41</v>
      </c>
    </row>
    <row r="740" spans="1:5" ht="15" customHeight="1" x14ac:dyDescent="0.2">
      <c r="A740" s="3">
        <v>43329</v>
      </c>
      <c r="B740" s="4">
        <v>26.95</v>
      </c>
      <c r="C740" s="4">
        <v>141.33000000000001</v>
      </c>
      <c r="D740" s="4">
        <v>41.505000000000003</v>
      </c>
      <c r="E740" s="4">
        <v>69.77</v>
      </c>
    </row>
    <row r="741" spans="1:5" ht="15" customHeight="1" x14ac:dyDescent="0.2">
      <c r="A741" s="3">
        <v>43332</v>
      </c>
      <c r="B741" s="4">
        <v>27.92</v>
      </c>
      <c r="C741" s="4">
        <v>140.94</v>
      </c>
      <c r="D741" s="4">
        <v>41.25</v>
      </c>
      <c r="E741" s="4">
        <v>70.52</v>
      </c>
    </row>
    <row r="742" spans="1:5" ht="15" customHeight="1" x14ac:dyDescent="0.2">
      <c r="A742" s="3">
        <v>43333</v>
      </c>
      <c r="B742" s="4">
        <v>29.55</v>
      </c>
      <c r="C742" s="4">
        <v>140.04</v>
      </c>
      <c r="D742" s="4">
        <v>42.51</v>
      </c>
      <c r="E742" s="4">
        <v>70.89</v>
      </c>
    </row>
    <row r="743" spans="1:5" ht="15" customHeight="1" x14ac:dyDescent="0.2">
      <c r="A743" s="3">
        <v>43334</v>
      </c>
      <c r="B743" s="4">
        <v>29.07</v>
      </c>
      <c r="C743" s="4">
        <v>141.13999999999999</v>
      </c>
      <c r="D743" s="4">
        <v>42.71</v>
      </c>
      <c r="E743" s="4">
        <v>72</v>
      </c>
    </row>
    <row r="744" spans="1:5" ht="15" customHeight="1" x14ac:dyDescent="0.2">
      <c r="A744" s="3">
        <v>43335</v>
      </c>
      <c r="B744" s="4">
        <v>28.79</v>
      </c>
      <c r="C744" s="4">
        <v>142.1</v>
      </c>
      <c r="D744" s="4">
        <v>42.835000000000001</v>
      </c>
      <c r="E744" s="4">
        <v>72.05</v>
      </c>
    </row>
    <row r="745" spans="1:5" ht="15" customHeight="1" x14ac:dyDescent="0.2">
      <c r="A745" s="3">
        <v>43336</v>
      </c>
      <c r="B745" s="4">
        <v>28.54</v>
      </c>
      <c r="C745" s="4">
        <v>144.19999999999999</v>
      </c>
      <c r="D745" s="4">
        <v>43.49</v>
      </c>
      <c r="E745" s="4">
        <v>72.61</v>
      </c>
    </row>
    <row r="746" spans="1:5" ht="15" customHeight="1" x14ac:dyDescent="0.2">
      <c r="A746" s="3">
        <v>43339</v>
      </c>
      <c r="B746" s="4">
        <v>28.77</v>
      </c>
      <c r="C746" s="4">
        <v>145.4</v>
      </c>
      <c r="D746" s="4">
        <v>44.185000000000002</v>
      </c>
      <c r="E746" s="4">
        <v>72.84</v>
      </c>
    </row>
    <row r="747" spans="1:5" ht="15" customHeight="1" x14ac:dyDescent="0.2">
      <c r="A747" s="3">
        <v>43340</v>
      </c>
      <c r="B747" s="4">
        <v>28.29</v>
      </c>
      <c r="C747" s="4">
        <v>145.19999999999999</v>
      </c>
      <c r="D747" s="4">
        <v>43.75</v>
      </c>
      <c r="E747" s="4">
        <v>72.05</v>
      </c>
    </row>
    <row r="748" spans="1:5" ht="15" customHeight="1" x14ac:dyDescent="0.2">
      <c r="A748" s="3">
        <v>43341</v>
      </c>
      <c r="B748" s="4">
        <v>28.34</v>
      </c>
      <c r="C748" s="4">
        <v>147.03</v>
      </c>
      <c r="D748" s="4">
        <v>43.41</v>
      </c>
      <c r="E748" s="4">
        <v>73.540000000000006</v>
      </c>
    </row>
    <row r="749" spans="1:5" ht="15" customHeight="1" x14ac:dyDescent="0.2">
      <c r="A749" s="3">
        <v>43342</v>
      </c>
      <c r="B749" s="4">
        <v>28.18</v>
      </c>
      <c r="C749" s="4">
        <v>146.74</v>
      </c>
      <c r="D749" s="4">
        <v>42.774999999999999</v>
      </c>
      <c r="E749" s="4">
        <v>73.56</v>
      </c>
    </row>
    <row r="750" spans="1:5" ht="15" customHeight="1" x14ac:dyDescent="0.2">
      <c r="A750" s="3">
        <v>43343</v>
      </c>
      <c r="B750" s="4">
        <v>27.83</v>
      </c>
      <c r="C750" s="4">
        <v>146.88999999999999</v>
      </c>
      <c r="D750" s="4">
        <v>43.015000000000001</v>
      </c>
      <c r="E750" s="4">
        <v>73.430000000000007</v>
      </c>
    </row>
    <row r="751" spans="1:5" ht="15" customHeight="1" x14ac:dyDescent="0.2">
      <c r="A751" s="3">
        <v>43346</v>
      </c>
      <c r="B751" s="4">
        <v>27.83</v>
      </c>
      <c r="C751" s="4">
        <v>146.88999999999999</v>
      </c>
      <c r="D751" s="4">
        <v>43.015000000000001</v>
      </c>
      <c r="E751" s="4">
        <v>73.430000000000007</v>
      </c>
    </row>
    <row r="752" spans="1:5" ht="15" customHeight="1" x14ac:dyDescent="0.2">
      <c r="A752" s="3">
        <v>43347</v>
      </c>
      <c r="B752" s="4">
        <v>27.47</v>
      </c>
      <c r="C752" s="4">
        <v>147.80000000000001</v>
      </c>
      <c r="D752" s="4">
        <v>43.045000000000002</v>
      </c>
      <c r="E752" s="4">
        <v>73.11</v>
      </c>
    </row>
    <row r="753" spans="1:5" ht="15" customHeight="1" x14ac:dyDescent="0.2">
      <c r="A753" s="3">
        <v>43348</v>
      </c>
      <c r="B753" s="4">
        <v>27.46</v>
      </c>
      <c r="C753" s="4">
        <v>142.66999999999999</v>
      </c>
      <c r="D753" s="4">
        <v>42.57</v>
      </c>
      <c r="E753" s="4">
        <v>73</v>
      </c>
    </row>
    <row r="754" spans="1:5" ht="15" customHeight="1" x14ac:dyDescent="0.2">
      <c r="A754" s="3">
        <v>43349</v>
      </c>
      <c r="B754" s="4">
        <v>27.62</v>
      </c>
      <c r="C754" s="4">
        <v>144.5</v>
      </c>
      <c r="D754" s="4">
        <v>41.95</v>
      </c>
      <c r="E754" s="4">
        <v>70.540000000000006</v>
      </c>
    </row>
    <row r="755" spans="1:5" ht="15" customHeight="1" x14ac:dyDescent="0.2">
      <c r="A755" s="3">
        <v>43350</v>
      </c>
      <c r="B755" s="4">
        <v>27.95</v>
      </c>
      <c r="C755" s="4">
        <v>143.19999999999999</v>
      </c>
      <c r="D755" s="4">
        <v>41.524999999999999</v>
      </c>
      <c r="E755" s="4">
        <v>70.22</v>
      </c>
    </row>
    <row r="756" spans="1:5" ht="15" customHeight="1" x14ac:dyDescent="0.2">
      <c r="A756" s="3">
        <v>43353</v>
      </c>
      <c r="B756" s="4">
        <v>28.3</v>
      </c>
      <c r="C756" s="4">
        <v>144.08000000000001</v>
      </c>
      <c r="D756" s="4">
        <v>42.01</v>
      </c>
      <c r="E756" s="4">
        <v>71.150000000000006</v>
      </c>
    </row>
    <row r="757" spans="1:5" ht="15" customHeight="1" x14ac:dyDescent="0.2">
      <c r="A757" s="3">
        <v>43354</v>
      </c>
      <c r="B757" s="4">
        <v>28.51</v>
      </c>
      <c r="C757" s="4">
        <v>145.49</v>
      </c>
      <c r="D757" s="4">
        <v>41.615000000000002</v>
      </c>
      <c r="E757" s="4">
        <v>71.47</v>
      </c>
    </row>
    <row r="758" spans="1:5" ht="15" customHeight="1" x14ac:dyDescent="0.2">
      <c r="A758" s="3">
        <v>43355</v>
      </c>
      <c r="B758" s="4">
        <v>30.7</v>
      </c>
      <c r="C758" s="4">
        <v>146.57</v>
      </c>
      <c r="D758" s="4">
        <v>41.734999999999999</v>
      </c>
      <c r="E758" s="4">
        <v>71.97</v>
      </c>
    </row>
    <row r="759" spans="1:5" ht="15" customHeight="1" x14ac:dyDescent="0.2">
      <c r="A759" s="3">
        <v>43356</v>
      </c>
      <c r="B759" s="4">
        <v>31.84</v>
      </c>
      <c r="C759" s="4">
        <v>147.63</v>
      </c>
      <c r="D759" s="4">
        <v>41.884999999999998</v>
      </c>
      <c r="E759" s="4">
        <v>72.55</v>
      </c>
    </row>
    <row r="760" spans="1:5" ht="15" customHeight="1" x14ac:dyDescent="0.2">
      <c r="A760" s="3">
        <v>43357</v>
      </c>
      <c r="B760" s="4">
        <v>32.18</v>
      </c>
      <c r="C760" s="4">
        <v>147.84</v>
      </c>
      <c r="D760" s="4">
        <v>41.8</v>
      </c>
      <c r="E760" s="4">
        <v>73.5</v>
      </c>
    </row>
    <row r="761" spans="1:5" ht="15" customHeight="1" x14ac:dyDescent="0.2">
      <c r="A761" s="3">
        <v>43360</v>
      </c>
      <c r="B761" s="4">
        <v>32.020000000000003</v>
      </c>
      <c r="C761" s="4">
        <v>146.18</v>
      </c>
      <c r="D761" s="4">
        <v>40.44</v>
      </c>
      <c r="E761" s="4">
        <v>74.239999999999995</v>
      </c>
    </row>
    <row r="762" spans="1:5" ht="15" customHeight="1" x14ac:dyDescent="0.2">
      <c r="A762" s="3">
        <v>43361</v>
      </c>
      <c r="B762" s="4">
        <v>31.58</v>
      </c>
      <c r="C762" s="4">
        <v>147.63</v>
      </c>
      <c r="D762" s="4">
        <v>40.195</v>
      </c>
      <c r="E762" s="4">
        <v>75.040000000000006</v>
      </c>
    </row>
    <row r="763" spans="1:5" ht="15" customHeight="1" x14ac:dyDescent="0.2">
      <c r="A763" s="3">
        <v>43362</v>
      </c>
      <c r="B763" s="4">
        <v>32.049999999999997</v>
      </c>
      <c r="C763" s="4">
        <v>147.41999999999999</v>
      </c>
      <c r="D763" s="4">
        <v>40.685000000000002</v>
      </c>
      <c r="E763" s="4">
        <v>75.53</v>
      </c>
    </row>
    <row r="764" spans="1:5" ht="15" customHeight="1" x14ac:dyDescent="0.2">
      <c r="A764" s="3">
        <v>43363</v>
      </c>
      <c r="B764" s="4">
        <v>32.26</v>
      </c>
      <c r="C764" s="4">
        <v>149.24</v>
      </c>
      <c r="D764" s="4">
        <v>41.69</v>
      </c>
      <c r="E764" s="4">
        <v>75.36</v>
      </c>
    </row>
    <row r="765" spans="1:5" ht="15" customHeight="1" x14ac:dyDescent="0.2">
      <c r="A765" s="3">
        <v>43364</v>
      </c>
      <c r="B765" s="4">
        <v>31.8</v>
      </c>
      <c r="C765" s="4">
        <v>150.05000000000001</v>
      </c>
      <c r="D765" s="4">
        <v>41.375</v>
      </c>
      <c r="E765" s="4">
        <v>76.28</v>
      </c>
    </row>
    <row r="766" spans="1:5" ht="15" customHeight="1" x14ac:dyDescent="0.2">
      <c r="A766" s="3">
        <v>43367</v>
      </c>
      <c r="B766" s="4">
        <v>31.91</v>
      </c>
      <c r="C766" s="4">
        <v>149.11000000000001</v>
      </c>
      <c r="D766" s="4">
        <v>41.15</v>
      </c>
      <c r="E766" s="4">
        <v>77.06</v>
      </c>
    </row>
    <row r="767" spans="1:5" ht="15" customHeight="1" x14ac:dyDescent="0.2">
      <c r="A767" s="3">
        <v>43368</v>
      </c>
      <c r="B767" s="4">
        <v>31.55</v>
      </c>
      <c r="C767" s="4">
        <v>149.58000000000001</v>
      </c>
      <c r="D767" s="4">
        <v>39.384999999999998</v>
      </c>
      <c r="E767" s="4">
        <v>78.11</v>
      </c>
    </row>
    <row r="768" spans="1:5" ht="15" customHeight="1" x14ac:dyDescent="0.2">
      <c r="A768" s="3">
        <v>43369</v>
      </c>
      <c r="B768" s="4">
        <v>31.51</v>
      </c>
      <c r="C768" s="4">
        <v>149.27000000000001</v>
      </c>
      <c r="D768" s="4">
        <v>39.395000000000003</v>
      </c>
      <c r="E768" s="4">
        <v>77.28</v>
      </c>
    </row>
    <row r="769" spans="1:5" ht="15" customHeight="1" x14ac:dyDescent="0.2">
      <c r="A769" s="3">
        <v>43370</v>
      </c>
      <c r="B769" s="4">
        <v>31.91</v>
      </c>
      <c r="C769" s="4">
        <v>150.02000000000001</v>
      </c>
      <c r="D769" s="4">
        <v>39.305</v>
      </c>
      <c r="E769" s="4">
        <v>77.52</v>
      </c>
    </row>
    <row r="770" spans="1:5" ht="15" customHeight="1" x14ac:dyDescent="0.2">
      <c r="A770" s="3">
        <v>43371</v>
      </c>
      <c r="B770" s="4">
        <v>32</v>
      </c>
      <c r="C770" s="4">
        <v>150.09</v>
      </c>
      <c r="D770" s="4">
        <v>39.454999999999998</v>
      </c>
      <c r="E770" s="4">
        <v>77.400000000000006</v>
      </c>
    </row>
    <row r="771" spans="1:5" ht="15" customHeight="1" x14ac:dyDescent="0.2">
      <c r="A771" s="3">
        <v>43374</v>
      </c>
      <c r="B771" s="4">
        <v>32.42</v>
      </c>
      <c r="C771" s="4">
        <v>150.79</v>
      </c>
      <c r="D771" s="4">
        <v>38.58</v>
      </c>
      <c r="E771" s="4">
        <v>79.89</v>
      </c>
    </row>
    <row r="772" spans="1:5" ht="15" customHeight="1" x14ac:dyDescent="0.2">
      <c r="A772" s="3">
        <v>43375</v>
      </c>
      <c r="B772" s="4">
        <v>32.86</v>
      </c>
      <c r="C772" s="4">
        <v>149.66999999999999</v>
      </c>
      <c r="D772" s="4">
        <v>38.825000000000003</v>
      </c>
      <c r="E772" s="4">
        <v>78.28</v>
      </c>
    </row>
    <row r="773" spans="1:5" ht="15" customHeight="1" x14ac:dyDescent="0.2">
      <c r="A773" s="3">
        <v>43376</v>
      </c>
      <c r="B773" s="4">
        <v>33.32</v>
      </c>
      <c r="C773" s="4">
        <v>149.37</v>
      </c>
      <c r="D773" s="4">
        <v>37.56</v>
      </c>
      <c r="E773" s="4">
        <v>78.569999999999993</v>
      </c>
    </row>
    <row r="774" spans="1:5" ht="15" customHeight="1" x14ac:dyDescent="0.2">
      <c r="A774" s="3">
        <v>43377</v>
      </c>
      <c r="B774" s="4">
        <v>33.15</v>
      </c>
      <c r="C774" s="4">
        <v>146.76</v>
      </c>
      <c r="D774" s="4">
        <v>35.715000000000003</v>
      </c>
      <c r="E774" s="4">
        <v>78.28</v>
      </c>
    </row>
    <row r="775" spans="1:5" ht="15" customHeight="1" x14ac:dyDescent="0.2">
      <c r="A775" s="3">
        <v>43378</v>
      </c>
      <c r="B775" s="4">
        <v>32.93</v>
      </c>
      <c r="C775" s="4">
        <v>145.36000000000001</v>
      </c>
      <c r="D775" s="4">
        <v>34.64</v>
      </c>
      <c r="E775" s="4">
        <v>78.39</v>
      </c>
    </row>
    <row r="776" spans="1:5" ht="15" customHeight="1" x14ac:dyDescent="0.2">
      <c r="A776" s="3">
        <v>43381</v>
      </c>
      <c r="B776" s="4">
        <v>33.01</v>
      </c>
      <c r="C776" s="4">
        <v>141.88999999999999</v>
      </c>
      <c r="D776" s="4">
        <v>33.85</v>
      </c>
      <c r="E776" s="4">
        <v>78.28</v>
      </c>
    </row>
    <row r="777" spans="1:5" ht="15" customHeight="1" x14ac:dyDescent="0.2">
      <c r="A777" s="3">
        <v>43382</v>
      </c>
      <c r="B777" s="4">
        <v>32.36</v>
      </c>
      <c r="C777" s="4">
        <v>142.31</v>
      </c>
      <c r="D777" s="4">
        <v>33.69</v>
      </c>
      <c r="E777" s="4">
        <v>79.400000000000006</v>
      </c>
    </row>
    <row r="778" spans="1:5" ht="15" customHeight="1" x14ac:dyDescent="0.2">
      <c r="A778" s="3">
        <v>43383</v>
      </c>
      <c r="B778" s="4">
        <v>32.06</v>
      </c>
      <c r="C778" s="4">
        <v>135.52000000000001</v>
      </c>
      <c r="D778" s="4">
        <v>33.22</v>
      </c>
      <c r="E778" s="4">
        <v>75.09</v>
      </c>
    </row>
    <row r="779" spans="1:5" ht="15" customHeight="1" x14ac:dyDescent="0.2">
      <c r="A779" s="3">
        <v>43384</v>
      </c>
      <c r="B779" s="4">
        <v>31.02</v>
      </c>
      <c r="C779" s="4">
        <v>133.72999999999999</v>
      </c>
      <c r="D779" s="4">
        <v>33.85</v>
      </c>
      <c r="E779" s="4">
        <v>72.790000000000006</v>
      </c>
    </row>
    <row r="780" spans="1:5" ht="15" customHeight="1" x14ac:dyDescent="0.2">
      <c r="A780" s="3">
        <v>43385</v>
      </c>
      <c r="B780" s="4">
        <v>31.76</v>
      </c>
      <c r="C780" s="4">
        <v>140.06</v>
      </c>
      <c r="D780" s="4">
        <v>34.130000000000003</v>
      </c>
      <c r="E780" s="4">
        <v>73.83</v>
      </c>
    </row>
    <row r="781" spans="1:5" ht="15" customHeight="1" x14ac:dyDescent="0.2">
      <c r="A781" s="3">
        <v>43388</v>
      </c>
      <c r="B781" s="4">
        <v>32.299999999999997</v>
      </c>
      <c r="C781" s="4">
        <v>137.22999999999999</v>
      </c>
      <c r="D781" s="4">
        <v>34.11</v>
      </c>
      <c r="E781" s="4">
        <v>73.27</v>
      </c>
    </row>
    <row r="782" spans="1:5" ht="15" customHeight="1" x14ac:dyDescent="0.2">
      <c r="A782" s="3">
        <v>43389</v>
      </c>
      <c r="B782" s="4">
        <v>33.06</v>
      </c>
      <c r="C782" s="4">
        <v>141.74</v>
      </c>
      <c r="D782" s="4">
        <v>34.575000000000003</v>
      </c>
      <c r="E782" s="4">
        <v>73.8</v>
      </c>
    </row>
    <row r="783" spans="1:5" ht="15" customHeight="1" x14ac:dyDescent="0.2">
      <c r="A783" s="3">
        <v>43390</v>
      </c>
      <c r="B783" s="4">
        <v>33.049999999999997</v>
      </c>
      <c r="C783" s="4">
        <v>142.44999999999999</v>
      </c>
      <c r="D783" s="4">
        <v>34.524999999999999</v>
      </c>
      <c r="E783" s="4">
        <v>72.48</v>
      </c>
    </row>
    <row r="784" spans="1:5" ht="15" customHeight="1" x14ac:dyDescent="0.2">
      <c r="A784" s="3">
        <v>43391</v>
      </c>
      <c r="B784" s="4">
        <v>33.130000000000003</v>
      </c>
      <c r="C784" s="4">
        <v>139.29</v>
      </c>
      <c r="D784" s="4">
        <v>33.774999999999999</v>
      </c>
      <c r="E784" s="4">
        <v>72.59</v>
      </c>
    </row>
    <row r="785" spans="1:5" ht="15" customHeight="1" x14ac:dyDescent="0.2">
      <c r="A785" s="3">
        <v>43392</v>
      </c>
      <c r="B785" s="4">
        <v>33.4</v>
      </c>
      <c r="C785" s="4">
        <v>140.08000000000001</v>
      </c>
      <c r="D785" s="4">
        <v>33.515000000000001</v>
      </c>
      <c r="E785" s="4">
        <v>72.489999999999995</v>
      </c>
    </row>
    <row r="786" spans="1:5" ht="15" customHeight="1" x14ac:dyDescent="0.2">
      <c r="A786" s="3">
        <v>43395</v>
      </c>
      <c r="B786" s="4">
        <v>33.380000000000003</v>
      </c>
      <c r="C786" s="4">
        <v>140.63999999999999</v>
      </c>
      <c r="D786" s="4">
        <v>33.414999999999999</v>
      </c>
      <c r="E786" s="4">
        <v>72.05</v>
      </c>
    </row>
    <row r="787" spans="1:5" ht="15" customHeight="1" x14ac:dyDescent="0.2">
      <c r="A787" s="3">
        <v>43396</v>
      </c>
      <c r="B787" s="4">
        <v>32.78</v>
      </c>
      <c r="C787" s="4">
        <v>139.12</v>
      </c>
      <c r="D787" s="4">
        <v>33.61</v>
      </c>
      <c r="E787" s="4">
        <v>69.22</v>
      </c>
    </row>
    <row r="788" spans="1:5" ht="15" customHeight="1" x14ac:dyDescent="0.2">
      <c r="A788" s="3">
        <v>43397</v>
      </c>
      <c r="B788" s="4">
        <v>29.82</v>
      </c>
      <c r="C788" s="4">
        <v>134.26</v>
      </c>
      <c r="D788" s="4">
        <v>30.65</v>
      </c>
      <c r="E788" s="4">
        <v>65.69</v>
      </c>
    </row>
    <row r="789" spans="1:5" ht="15" customHeight="1" x14ac:dyDescent="0.2">
      <c r="A789" s="3">
        <v>43398</v>
      </c>
      <c r="B789" s="4">
        <v>30.94</v>
      </c>
      <c r="C789" s="4">
        <v>140.52000000000001</v>
      </c>
      <c r="D789" s="4">
        <v>31.254999999999999</v>
      </c>
      <c r="E789" s="4">
        <v>68.02</v>
      </c>
    </row>
    <row r="790" spans="1:5" ht="15" customHeight="1" x14ac:dyDescent="0.2">
      <c r="A790" s="3">
        <v>43399</v>
      </c>
      <c r="B790" s="4">
        <v>30.13</v>
      </c>
      <c r="C790" s="4">
        <v>137.74</v>
      </c>
      <c r="D790" s="4">
        <v>31.184999999999999</v>
      </c>
      <c r="E790" s="4">
        <v>68.48</v>
      </c>
    </row>
    <row r="791" spans="1:5" ht="15" customHeight="1" x14ac:dyDescent="0.2">
      <c r="A791" s="3">
        <v>43402</v>
      </c>
      <c r="B791" s="4">
        <v>30.36</v>
      </c>
      <c r="C791" s="4">
        <v>134.33000000000001</v>
      </c>
      <c r="D791" s="4">
        <v>31.145</v>
      </c>
      <c r="E791" s="4">
        <v>67.349999999999994</v>
      </c>
    </row>
    <row r="792" spans="1:5" ht="15" customHeight="1" x14ac:dyDescent="0.2">
      <c r="A792" s="3">
        <v>43403</v>
      </c>
      <c r="B792" s="4">
        <v>31.25</v>
      </c>
      <c r="C792" s="4">
        <v>132.76</v>
      </c>
      <c r="D792" s="4">
        <v>32.424999999999997</v>
      </c>
      <c r="E792" s="4">
        <v>69.52</v>
      </c>
    </row>
    <row r="793" spans="1:5" ht="15" customHeight="1" x14ac:dyDescent="0.2">
      <c r="A793" s="3">
        <v>43404</v>
      </c>
      <c r="B793" s="4">
        <v>32.39</v>
      </c>
      <c r="C793" s="4">
        <v>137.85</v>
      </c>
      <c r="D793" s="4">
        <v>32.89</v>
      </c>
      <c r="E793" s="4">
        <v>69.900000000000006</v>
      </c>
    </row>
    <row r="794" spans="1:5" ht="15" customHeight="1" x14ac:dyDescent="0.2">
      <c r="A794" s="3">
        <v>43405</v>
      </c>
      <c r="B794" s="4">
        <v>33.049999999999997</v>
      </c>
      <c r="C794" s="4">
        <v>140.83000000000001</v>
      </c>
      <c r="D794" s="4">
        <v>35.185000000000002</v>
      </c>
      <c r="E794" s="4">
        <v>69.58</v>
      </c>
    </row>
    <row r="795" spans="1:5" ht="15" customHeight="1" x14ac:dyDescent="0.2">
      <c r="A795" s="3">
        <v>43406</v>
      </c>
      <c r="B795" s="4">
        <v>32.31</v>
      </c>
      <c r="C795" s="4">
        <v>139.78</v>
      </c>
      <c r="D795" s="4">
        <v>34.869999999999997</v>
      </c>
      <c r="E795" s="4">
        <v>67.84</v>
      </c>
    </row>
    <row r="796" spans="1:5" ht="15" customHeight="1" x14ac:dyDescent="0.2">
      <c r="A796" s="3">
        <v>43409</v>
      </c>
      <c r="B796" s="4">
        <v>33.200000000000003</v>
      </c>
      <c r="C796" s="4">
        <v>139.80000000000001</v>
      </c>
      <c r="D796" s="4">
        <v>34.664999999999999</v>
      </c>
      <c r="E796" s="4">
        <v>69.03</v>
      </c>
    </row>
    <row r="797" spans="1:5" ht="15" customHeight="1" x14ac:dyDescent="0.2">
      <c r="A797" s="3">
        <v>43410</v>
      </c>
      <c r="B797" s="4">
        <v>33.29</v>
      </c>
      <c r="C797" s="4">
        <v>140.79</v>
      </c>
      <c r="D797" s="4">
        <v>35.015000000000001</v>
      </c>
      <c r="E797" s="4">
        <v>69.5</v>
      </c>
    </row>
    <row r="798" spans="1:5" ht="15" customHeight="1" x14ac:dyDescent="0.2">
      <c r="A798" s="3">
        <v>43411</v>
      </c>
      <c r="B798" s="4">
        <v>33.08</v>
      </c>
      <c r="C798" s="4">
        <v>144.78</v>
      </c>
      <c r="D798" s="4">
        <v>35.15</v>
      </c>
      <c r="E798" s="4">
        <v>70.03</v>
      </c>
    </row>
    <row r="799" spans="1:5" ht="15" customHeight="1" x14ac:dyDescent="0.2">
      <c r="A799" s="3">
        <v>43412</v>
      </c>
      <c r="B799" s="4">
        <v>33.799999999999997</v>
      </c>
      <c r="C799" s="4">
        <v>145.22999999999999</v>
      </c>
      <c r="D799" s="4">
        <v>37.225000000000001</v>
      </c>
      <c r="E799" s="4">
        <v>66.91</v>
      </c>
    </row>
    <row r="800" spans="1:5" ht="15" customHeight="1" x14ac:dyDescent="0.2">
      <c r="A800" s="3">
        <v>43413</v>
      </c>
      <c r="B800" s="4">
        <v>32.979999999999997</v>
      </c>
      <c r="C800" s="4">
        <v>143.93</v>
      </c>
      <c r="D800" s="4">
        <v>36.064999999999998</v>
      </c>
      <c r="E800" s="4">
        <v>66.73</v>
      </c>
    </row>
    <row r="801" spans="1:5" ht="15" customHeight="1" x14ac:dyDescent="0.2">
      <c r="A801" s="3">
        <v>43416</v>
      </c>
      <c r="B801" s="4">
        <v>32.409999999999997</v>
      </c>
      <c r="C801" s="4">
        <v>139.72</v>
      </c>
      <c r="D801" s="4">
        <v>34.83</v>
      </c>
      <c r="E801" s="4">
        <v>65.14</v>
      </c>
    </row>
    <row r="802" spans="1:5" ht="15" customHeight="1" x14ac:dyDescent="0.2">
      <c r="A802" s="3">
        <v>43417</v>
      </c>
      <c r="B802" s="4">
        <v>32.11</v>
      </c>
      <c r="C802" s="4">
        <v>139.72</v>
      </c>
      <c r="D802" s="4">
        <v>35.43</v>
      </c>
      <c r="E802" s="4">
        <v>63.72</v>
      </c>
    </row>
    <row r="803" spans="1:5" ht="15" customHeight="1" x14ac:dyDescent="0.2">
      <c r="A803" s="3">
        <v>43418</v>
      </c>
      <c r="B803" s="4">
        <v>31.92</v>
      </c>
      <c r="C803" s="4">
        <v>139.49</v>
      </c>
      <c r="D803" s="4">
        <v>36.01</v>
      </c>
      <c r="E803" s="4">
        <v>64.12</v>
      </c>
    </row>
    <row r="804" spans="1:5" ht="15" customHeight="1" x14ac:dyDescent="0.2">
      <c r="A804" s="3">
        <v>43419</v>
      </c>
      <c r="B804" s="4">
        <v>31.76</v>
      </c>
      <c r="C804" s="4">
        <v>141.84</v>
      </c>
      <c r="D804" s="4">
        <v>37.674999999999997</v>
      </c>
      <c r="E804" s="4">
        <v>65.209999999999994</v>
      </c>
    </row>
    <row r="805" spans="1:5" ht="15" customHeight="1" x14ac:dyDescent="0.2">
      <c r="A805" s="3">
        <v>43420</v>
      </c>
      <c r="B805" s="4">
        <v>31.44</v>
      </c>
      <c r="C805" s="4">
        <v>140.18</v>
      </c>
      <c r="D805" s="4">
        <v>37.805</v>
      </c>
      <c r="E805" s="4">
        <v>66.12</v>
      </c>
    </row>
    <row r="806" spans="1:5" ht="15" customHeight="1" x14ac:dyDescent="0.2">
      <c r="A806" s="3">
        <v>43423</v>
      </c>
      <c r="B806" s="4">
        <v>30.47</v>
      </c>
      <c r="C806" s="4">
        <v>134.76</v>
      </c>
      <c r="D806" s="4">
        <v>36.94</v>
      </c>
      <c r="E806" s="4">
        <v>66.44</v>
      </c>
    </row>
    <row r="807" spans="1:5" ht="15" customHeight="1" x14ac:dyDescent="0.2">
      <c r="A807" s="3">
        <v>43424</v>
      </c>
      <c r="B807" s="4">
        <v>29.51</v>
      </c>
      <c r="C807" s="4">
        <v>133.37</v>
      </c>
      <c r="D807" s="4">
        <v>36.5</v>
      </c>
      <c r="E807" s="4">
        <v>63.99</v>
      </c>
    </row>
    <row r="808" spans="1:5" ht="15" customHeight="1" x14ac:dyDescent="0.2">
      <c r="A808" s="3">
        <v>43425</v>
      </c>
      <c r="B808" s="4">
        <v>30.36</v>
      </c>
      <c r="C808" s="4">
        <v>134.41999999999999</v>
      </c>
      <c r="D808" s="4">
        <v>36.5</v>
      </c>
      <c r="E808" s="4">
        <v>65.48</v>
      </c>
    </row>
    <row r="809" spans="1:5" ht="15" customHeight="1" x14ac:dyDescent="0.2">
      <c r="A809" s="3">
        <v>43426</v>
      </c>
      <c r="B809" s="4">
        <v>30.36</v>
      </c>
      <c r="C809" s="4">
        <v>134.41999999999999</v>
      </c>
      <c r="D809" s="4">
        <v>36.5</v>
      </c>
      <c r="E809" s="4">
        <v>65.48</v>
      </c>
    </row>
    <row r="810" spans="1:5" ht="15" customHeight="1" x14ac:dyDescent="0.2">
      <c r="A810" s="3">
        <v>43427</v>
      </c>
      <c r="B810" s="4">
        <v>30.43</v>
      </c>
      <c r="C810" s="4">
        <v>132.87</v>
      </c>
      <c r="D810" s="4">
        <v>37.164999999999999</v>
      </c>
      <c r="E810" s="4">
        <v>63.8</v>
      </c>
    </row>
    <row r="811" spans="1:5" ht="15" customHeight="1" x14ac:dyDescent="0.2">
      <c r="A811" s="3">
        <v>43430</v>
      </c>
      <c r="B811" s="4">
        <v>30.14</v>
      </c>
      <c r="C811" s="4">
        <v>135.94</v>
      </c>
      <c r="D811" s="4">
        <v>37.869999999999997</v>
      </c>
      <c r="E811" s="4">
        <v>64.7</v>
      </c>
    </row>
    <row r="812" spans="1:5" ht="15" customHeight="1" x14ac:dyDescent="0.2">
      <c r="A812" s="3">
        <v>43431</v>
      </c>
      <c r="B812" s="4">
        <v>30.13</v>
      </c>
      <c r="C812" s="4">
        <v>135.91</v>
      </c>
      <c r="D812" s="4">
        <v>36.854999999999997</v>
      </c>
      <c r="E812" s="4">
        <v>65.28</v>
      </c>
    </row>
    <row r="813" spans="1:5" ht="15" customHeight="1" x14ac:dyDescent="0.2">
      <c r="A813" s="3">
        <v>43432</v>
      </c>
      <c r="B813" s="4">
        <v>31.31</v>
      </c>
      <c r="C813" s="4">
        <v>141.38</v>
      </c>
      <c r="D813" s="4">
        <v>37.945</v>
      </c>
      <c r="E813" s="4">
        <v>66.349999999999994</v>
      </c>
    </row>
    <row r="814" spans="1:5" ht="15" customHeight="1" x14ac:dyDescent="0.2">
      <c r="A814" s="3">
        <v>43433</v>
      </c>
      <c r="B814" s="4">
        <v>31.63</v>
      </c>
      <c r="C814" s="4">
        <v>139.1</v>
      </c>
      <c r="D814" s="4">
        <v>37.21</v>
      </c>
      <c r="E814" s="4">
        <v>66.87</v>
      </c>
    </row>
    <row r="815" spans="1:5" ht="15" customHeight="1" x14ac:dyDescent="0.2">
      <c r="A815" s="3">
        <v>43434</v>
      </c>
      <c r="B815" s="4">
        <v>30.72</v>
      </c>
      <c r="C815" s="4">
        <v>141.71</v>
      </c>
      <c r="D815" s="4">
        <v>37.5</v>
      </c>
      <c r="E815" s="4">
        <v>66.180000000000007</v>
      </c>
    </row>
    <row r="816" spans="1:5" ht="15" customHeight="1" x14ac:dyDescent="0.2">
      <c r="A816" s="3">
        <v>43437</v>
      </c>
      <c r="B816" s="4">
        <v>28.2</v>
      </c>
      <c r="C816" s="4">
        <v>145</v>
      </c>
      <c r="D816" s="4">
        <v>38.880000000000003</v>
      </c>
      <c r="E816" s="4">
        <v>69.11</v>
      </c>
    </row>
    <row r="817" spans="1:5" ht="15" customHeight="1" x14ac:dyDescent="0.2">
      <c r="A817" s="3">
        <v>43438</v>
      </c>
      <c r="B817" s="4">
        <v>27.98</v>
      </c>
      <c r="C817" s="4">
        <v>138.63999999999999</v>
      </c>
      <c r="D817" s="4">
        <v>37.24</v>
      </c>
      <c r="E817" s="4">
        <v>66.92</v>
      </c>
    </row>
    <row r="818" spans="1:5" ht="15" customHeight="1" x14ac:dyDescent="0.2">
      <c r="A818" s="3">
        <v>43439</v>
      </c>
      <c r="B818" s="4">
        <v>27.98</v>
      </c>
      <c r="C818" s="4">
        <v>138.63999999999999</v>
      </c>
      <c r="D818" s="4">
        <v>37.24</v>
      </c>
      <c r="E818" s="4">
        <v>66.92</v>
      </c>
    </row>
    <row r="819" spans="1:5" ht="15" customHeight="1" x14ac:dyDescent="0.2">
      <c r="A819" s="3">
        <v>43440</v>
      </c>
      <c r="B819" s="4">
        <v>29.15</v>
      </c>
      <c r="C819" s="4">
        <v>141.05000000000001</v>
      </c>
      <c r="D819" s="4">
        <v>36.700000000000003</v>
      </c>
      <c r="E819" s="4">
        <v>66.61</v>
      </c>
    </row>
    <row r="820" spans="1:5" ht="15" customHeight="1" x14ac:dyDescent="0.2">
      <c r="A820" s="3">
        <v>43441</v>
      </c>
      <c r="B820" s="4">
        <v>28.93</v>
      </c>
      <c r="C820" s="4">
        <v>137.11000000000001</v>
      </c>
      <c r="D820" s="4">
        <v>35.130000000000003</v>
      </c>
      <c r="E820" s="4">
        <v>65.91</v>
      </c>
    </row>
    <row r="821" spans="1:5" ht="15" customHeight="1" x14ac:dyDescent="0.2">
      <c r="A821" s="3">
        <v>43444</v>
      </c>
      <c r="B821" s="4">
        <v>28.37</v>
      </c>
      <c r="C821" s="4">
        <v>137.88</v>
      </c>
      <c r="D821" s="4">
        <v>35.950000000000003</v>
      </c>
      <c r="E821" s="4">
        <v>65.2</v>
      </c>
    </row>
    <row r="822" spans="1:5" ht="15" customHeight="1" x14ac:dyDescent="0.2">
      <c r="A822" s="3">
        <v>43445</v>
      </c>
      <c r="B822" s="4">
        <v>27.94</v>
      </c>
      <c r="C822" s="4">
        <v>136.81</v>
      </c>
      <c r="D822" s="4">
        <v>36.1</v>
      </c>
      <c r="E822" s="4">
        <v>65.44</v>
      </c>
    </row>
    <row r="823" spans="1:5" ht="15" customHeight="1" x14ac:dyDescent="0.2">
      <c r="A823" s="3">
        <v>43446</v>
      </c>
      <c r="B823" s="4">
        <v>28.38</v>
      </c>
      <c r="C823" s="4">
        <v>137.80000000000001</v>
      </c>
      <c r="D823" s="4">
        <v>36.79</v>
      </c>
      <c r="E823" s="4">
        <v>65.27</v>
      </c>
    </row>
    <row r="824" spans="1:5" ht="15" customHeight="1" x14ac:dyDescent="0.2">
      <c r="A824" s="3">
        <v>43447</v>
      </c>
      <c r="B824" s="4">
        <v>27.97</v>
      </c>
      <c r="C824" s="4">
        <v>137.54</v>
      </c>
      <c r="D824" s="4">
        <v>36.215000000000003</v>
      </c>
      <c r="E824" s="4">
        <v>66.13</v>
      </c>
    </row>
    <row r="825" spans="1:5" ht="15" customHeight="1" x14ac:dyDescent="0.2">
      <c r="A825" s="3">
        <v>43448</v>
      </c>
      <c r="B825" s="4">
        <v>27.97</v>
      </c>
      <c r="C825" s="4">
        <v>135.09</v>
      </c>
      <c r="D825" s="4">
        <v>35.82</v>
      </c>
      <c r="E825" s="4">
        <v>64.55</v>
      </c>
    </row>
    <row r="826" spans="1:5" ht="15" customHeight="1" x14ac:dyDescent="0.2">
      <c r="A826" s="3">
        <v>43451</v>
      </c>
      <c r="B826" s="4">
        <v>27.52</v>
      </c>
      <c r="C826" s="4">
        <v>131.4</v>
      </c>
      <c r="D826" s="4">
        <v>35.604999999999997</v>
      </c>
      <c r="E826" s="4">
        <v>63.12</v>
      </c>
    </row>
    <row r="827" spans="1:5" ht="15" customHeight="1" x14ac:dyDescent="0.2">
      <c r="A827" s="3">
        <v>43452</v>
      </c>
      <c r="B827" s="4">
        <v>26.9</v>
      </c>
      <c r="C827" s="4">
        <v>132.66</v>
      </c>
      <c r="D827" s="4">
        <v>36.07</v>
      </c>
      <c r="E827" s="4">
        <v>61.91</v>
      </c>
    </row>
    <row r="828" spans="1:5" ht="15" customHeight="1" x14ac:dyDescent="0.2">
      <c r="A828" s="3">
        <v>43453</v>
      </c>
      <c r="B828" s="4">
        <v>26.88</v>
      </c>
      <c r="C828" s="4">
        <v>131.26</v>
      </c>
      <c r="D828" s="4">
        <v>34.305</v>
      </c>
      <c r="E828" s="4">
        <v>61.28</v>
      </c>
    </row>
    <row r="829" spans="1:5" ht="15" customHeight="1" x14ac:dyDescent="0.2">
      <c r="A829" s="3">
        <v>43454</v>
      </c>
      <c r="B829" s="4">
        <v>25.86</v>
      </c>
      <c r="C829" s="4">
        <v>128.76</v>
      </c>
      <c r="D829" s="4">
        <v>34.354999999999997</v>
      </c>
      <c r="E829" s="4">
        <v>60</v>
      </c>
    </row>
    <row r="830" spans="1:5" ht="15" customHeight="1" x14ac:dyDescent="0.2">
      <c r="A830" s="3">
        <v>43455</v>
      </c>
      <c r="B830" s="4">
        <v>25.05</v>
      </c>
      <c r="C830" s="4">
        <v>124.26</v>
      </c>
      <c r="D830" s="4">
        <v>33.994999999999997</v>
      </c>
      <c r="E830" s="4">
        <v>59.8</v>
      </c>
    </row>
    <row r="831" spans="1:5" ht="15" customHeight="1" x14ac:dyDescent="0.2">
      <c r="A831" s="3">
        <v>43458</v>
      </c>
      <c r="B831" s="4">
        <v>24.47</v>
      </c>
      <c r="C831" s="4">
        <v>121.73</v>
      </c>
      <c r="D831" s="4">
        <v>32.865000000000002</v>
      </c>
      <c r="E831" s="4">
        <v>57.01</v>
      </c>
    </row>
    <row r="832" spans="1:5" ht="15" customHeight="1" x14ac:dyDescent="0.2">
      <c r="A832" s="3">
        <v>43459</v>
      </c>
      <c r="B832" s="4">
        <v>24.47</v>
      </c>
      <c r="C832" s="4">
        <v>121.73</v>
      </c>
      <c r="D832" s="4">
        <v>32.865000000000002</v>
      </c>
      <c r="E832" s="4">
        <v>57.01</v>
      </c>
    </row>
    <row r="833" spans="1:5" ht="15" customHeight="1" x14ac:dyDescent="0.2">
      <c r="A833" s="3">
        <v>43460</v>
      </c>
      <c r="B833" s="4">
        <v>25.55</v>
      </c>
      <c r="C833" s="4">
        <v>130.22999999999999</v>
      </c>
      <c r="D833" s="4">
        <v>35.19</v>
      </c>
      <c r="E833" s="4">
        <v>61.5</v>
      </c>
    </row>
    <row r="834" spans="1:5" ht="15" customHeight="1" x14ac:dyDescent="0.2">
      <c r="A834" s="3">
        <v>43461</v>
      </c>
      <c r="B834" s="4">
        <v>24.78</v>
      </c>
      <c r="C834" s="4">
        <v>132.01</v>
      </c>
      <c r="D834" s="4">
        <v>35.744999999999997</v>
      </c>
      <c r="E834" s="4">
        <v>62.23</v>
      </c>
    </row>
    <row r="835" spans="1:5" ht="15" customHeight="1" x14ac:dyDescent="0.2">
      <c r="A835" s="3">
        <v>43462</v>
      </c>
      <c r="B835" s="4">
        <v>24.64</v>
      </c>
      <c r="C835" s="4">
        <v>130.94</v>
      </c>
      <c r="D835" s="4">
        <v>35.82</v>
      </c>
      <c r="E835" s="4">
        <v>61.67</v>
      </c>
    </row>
    <row r="836" spans="1:5" ht="15" customHeight="1" x14ac:dyDescent="0.2">
      <c r="A836" s="3">
        <v>43465</v>
      </c>
      <c r="B836" s="4">
        <v>24.74</v>
      </c>
      <c r="C836" s="4">
        <v>131.94</v>
      </c>
      <c r="D836" s="4">
        <v>35.96</v>
      </c>
      <c r="E836" s="4">
        <v>62.35</v>
      </c>
    </row>
    <row r="837" spans="1:5" ht="15" customHeight="1" x14ac:dyDescent="0.2">
      <c r="A837" s="3">
        <v>43466</v>
      </c>
      <c r="B837" s="4">
        <v>24.74</v>
      </c>
      <c r="C837" s="4">
        <v>131.94</v>
      </c>
      <c r="D837" s="4">
        <v>35.96</v>
      </c>
      <c r="E837" s="4">
        <v>62.35</v>
      </c>
    </row>
    <row r="838" spans="1:5" ht="15" customHeight="1" x14ac:dyDescent="0.2">
      <c r="A838" s="3">
        <v>43467</v>
      </c>
      <c r="B838" s="4">
        <v>25.83</v>
      </c>
      <c r="C838" s="4">
        <v>132.91999999999999</v>
      </c>
      <c r="D838" s="4">
        <v>35.674999999999997</v>
      </c>
      <c r="E838" s="4">
        <v>63.38</v>
      </c>
    </row>
    <row r="839" spans="1:5" ht="15" customHeight="1" x14ac:dyDescent="0.2">
      <c r="A839" s="3">
        <v>43468</v>
      </c>
      <c r="B839" s="4">
        <v>25.68</v>
      </c>
      <c r="C839" s="4">
        <v>128.13</v>
      </c>
      <c r="D839" s="4">
        <v>33.159999999999997</v>
      </c>
      <c r="E839" s="4">
        <v>62.18</v>
      </c>
    </row>
    <row r="840" spans="1:5" ht="15" customHeight="1" x14ac:dyDescent="0.2">
      <c r="A840" s="3">
        <v>43469</v>
      </c>
      <c r="B840" s="4">
        <v>26.14</v>
      </c>
      <c r="C840" s="4">
        <v>133.65</v>
      </c>
      <c r="D840" s="4">
        <v>34.505000000000003</v>
      </c>
      <c r="E840" s="4">
        <v>63.75</v>
      </c>
    </row>
    <row r="841" spans="1:5" ht="15" customHeight="1" x14ac:dyDescent="0.2">
      <c r="A841" s="3">
        <v>43472</v>
      </c>
      <c r="B841" s="4">
        <v>26.53</v>
      </c>
      <c r="C841" s="4">
        <v>136.06</v>
      </c>
      <c r="D841" s="4">
        <v>35.515000000000001</v>
      </c>
      <c r="E841" s="4">
        <v>63.47</v>
      </c>
    </row>
    <row r="842" spans="1:5" ht="15" customHeight="1" x14ac:dyDescent="0.2">
      <c r="A842" s="3">
        <v>43473</v>
      </c>
      <c r="B842" s="4">
        <v>27.24</v>
      </c>
      <c r="C842" s="4">
        <v>136.80000000000001</v>
      </c>
      <c r="D842" s="4">
        <v>36.479999999999997</v>
      </c>
      <c r="E842" s="4">
        <v>64.319999999999993</v>
      </c>
    </row>
    <row r="843" spans="1:5" ht="15" customHeight="1" x14ac:dyDescent="0.2">
      <c r="A843" s="3">
        <v>43474</v>
      </c>
      <c r="B843" s="4">
        <v>27.28</v>
      </c>
      <c r="C843" s="4">
        <v>138.41</v>
      </c>
      <c r="D843" s="4">
        <v>37.924999999999997</v>
      </c>
      <c r="E843" s="4">
        <v>66.45</v>
      </c>
    </row>
    <row r="844" spans="1:5" ht="15" customHeight="1" x14ac:dyDescent="0.2">
      <c r="A844" s="3">
        <v>43475</v>
      </c>
      <c r="B844" s="4">
        <v>26.81</v>
      </c>
      <c r="C844" s="4">
        <v>138.66999999999999</v>
      </c>
      <c r="D844" s="4">
        <v>38.31</v>
      </c>
      <c r="E844" s="4">
        <v>67.94</v>
      </c>
    </row>
    <row r="845" spans="1:5" ht="15" customHeight="1" x14ac:dyDescent="0.2">
      <c r="A845" s="3">
        <v>43476</v>
      </c>
      <c r="B845" s="4">
        <v>27.12</v>
      </c>
      <c r="C845" s="4">
        <v>138.06</v>
      </c>
      <c r="D845" s="4">
        <v>38.564999999999998</v>
      </c>
      <c r="E845" s="4">
        <v>66.39</v>
      </c>
    </row>
    <row r="846" spans="1:5" ht="15" customHeight="1" x14ac:dyDescent="0.2">
      <c r="A846" s="3">
        <v>43479</v>
      </c>
      <c r="B846" s="4">
        <v>27</v>
      </c>
      <c r="C846" s="4">
        <v>137.1</v>
      </c>
      <c r="D846" s="4">
        <v>37.119999999999997</v>
      </c>
      <c r="E846" s="4">
        <v>65.61</v>
      </c>
    </row>
    <row r="847" spans="1:5" ht="15" customHeight="1" x14ac:dyDescent="0.2">
      <c r="A847" s="3">
        <v>43480</v>
      </c>
      <c r="B847" s="4">
        <v>27.1</v>
      </c>
      <c r="C847" s="4">
        <v>137.34</v>
      </c>
      <c r="D847" s="4">
        <v>37.505000000000003</v>
      </c>
      <c r="E847" s="4">
        <v>66.03</v>
      </c>
    </row>
    <row r="848" spans="1:5" ht="15" customHeight="1" x14ac:dyDescent="0.2">
      <c r="A848" s="3">
        <v>43481</v>
      </c>
      <c r="B848" s="4">
        <v>27.11</v>
      </c>
      <c r="C848" s="4">
        <v>137.34</v>
      </c>
      <c r="D848" s="4">
        <v>37.54</v>
      </c>
      <c r="E848" s="4">
        <v>65.66</v>
      </c>
    </row>
    <row r="849" spans="1:5" ht="15" customHeight="1" x14ac:dyDescent="0.2">
      <c r="A849" s="3">
        <v>43482</v>
      </c>
      <c r="B849" s="4">
        <v>27.3</v>
      </c>
      <c r="C849" s="4">
        <v>137.28</v>
      </c>
      <c r="D849" s="4">
        <v>38.075000000000003</v>
      </c>
      <c r="E849" s="4">
        <v>67.06</v>
      </c>
    </row>
    <row r="850" spans="1:5" ht="15" customHeight="1" x14ac:dyDescent="0.2">
      <c r="A850" s="3">
        <v>43483</v>
      </c>
      <c r="B850" s="4">
        <v>27.71</v>
      </c>
      <c r="C850" s="4">
        <v>138.5</v>
      </c>
      <c r="D850" s="4">
        <v>38.82</v>
      </c>
      <c r="E850" s="4">
        <v>67.900000000000006</v>
      </c>
    </row>
    <row r="851" spans="1:5" ht="15" customHeight="1" x14ac:dyDescent="0.2">
      <c r="A851" s="3">
        <v>43486</v>
      </c>
      <c r="B851" s="4">
        <v>27.71</v>
      </c>
      <c r="C851" s="4">
        <v>138.5</v>
      </c>
      <c r="D851" s="4">
        <v>38.82</v>
      </c>
      <c r="E851" s="4">
        <v>67.900000000000006</v>
      </c>
    </row>
    <row r="852" spans="1:5" ht="15" customHeight="1" x14ac:dyDescent="0.2">
      <c r="A852" s="3">
        <v>43487</v>
      </c>
      <c r="B852" s="4">
        <v>26.6</v>
      </c>
      <c r="C852" s="4">
        <v>138.05000000000001</v>
      </c>
      <c r="D852" s="4">
        <v>37.590000000000003</v>
      </c>
      <c r="E852" s="4">
        <v>65.75</v>
      </c>
    </row>
    <row r="853" spans="1:5" ht="15" customHeight="1" x14ac:dyDescent="0.2">
      <c r="A853" s="3">
        <v>43488</v>
      </c>
      <c r="B853" s="4">
        <v>26.56</v>
      </c>
      <c r="C853" s="4">
        <v>137.01</v>
      </c>
      <c r="D853" s="4">
        <v>37.18</v>
      </c>
      <c r="E853" s="4">
        <v>65.86</v>
      </c>
    </row>
    <row r="854" spans="1:5" ht="15" customHeight="1" x14ac:dyDescent="0.2">
      <c r="A854" s="3">
        <v>43489</v>
      </c>
      <c r="B854" s="4">
        <v>27.32</v>
      </c>
      <c r="C854" s="4">
        <v>137.69999999999999</v>
      </c>
      <c r="D854" s="4">
        <v>39.22</v>
      </c>
      <c r="E854" s="4">
        <v>66.12</v>
      </c>
    </row>
    <row r="855" spans="1:5" ht="15" customHeight="1" x14ac:dyDescent="0.2">
      <c r="A855" s="3">
        <v>43490</v>
      </c>
      <c r="B855" s="4">
        <v>27.68</v>
      </c>
      <c r="C855" s="4">
        <v>138.66999999999999</v>
      </c>
      <c r="D855" s="4">
        <v>40.314999999999998</v>
      </c>
      <c r="E855" s="4">
        <v>66.989999999999995</v>
      </c>
    </row>
    <row r="856" spans="1:5" ht="15" customHeight="1" x14ac:dyDescent="0.2">
      <c r="A856" s="3">
        <v>43493</v>
      </c>
      <c r="B856" s="4">
        <v>27.79</v>
      </c>
      <c r="C856" s="4">
        <v>135.99</v>
      </c>
      <c r="D856" s="4">
        <v>40.125</v>
      </c>
      <c r="E856" s="4">
        <v>65.349999999999994</v>
      </c>
    </row>
    <row r="857" spans="1:5" ht="15" customHeight="1" x14ac:dyDescent="0.2">
      <c r="A857" s="3">
        <v>43494</v>
      </c>
      <c r="B857" s="4">
        <v>27.4</v>
      </c>
      <c r="C857" s="4">
        <v>135</v>
      </c>
      <c r="D857" s="4">
        <v>39.744999999999997</v>
      </c>
      <c r="E857" s="4">
        <v>65.3</v>
      </c>
    </row>
    <row r="858" spans="1:5" ht="15" customHeight="1" x14ac:dyDescent="0.2">
      <c r="A858" s="3">
        <v>43495</v>
      </c>
      <c r="B858" s="4">
        <v>26.74</v>
      </c>
      <c r="C858" s="4">
        <v>137.6</v>
      </c>
      <c r="D858" s="4">
        <v>40.244999999999997</v>
      </c>
      <c r="E858" s="4">
        <v>65.69</v>
      </c>
    </row>
    <row r="859" spans="1:5" ht="15" customHeight="1" x14ac:dyDescent="0.2">
      <c r="A859" s="3">
        <v>43496</v>
      </c>
      <c r="B859" s="4">
        <v>28.38</v>
      </c>
      <c r="C859" s="4">
        <v>135.01</v>
      </c>
      <c r="D859" s="4">
        <v>40.185000000000002</v>
      </c>
      <c r="E859" s="4">
        <v>67.69</v>
      </c>
    </row>
    <row r="860" spans="1:5" ht="15" customHeight="1" x14ac:dyDescent="0.2">
      <c r="A860" s="3">
        <v>43497</v>
      </c>
      <c r="B860" s="4">
        <v>28.56</v>
      </c>
      <c r="C860" s="4">
        <v>140.15</v>
      </c>
      <c r="D860" s="4">
        <v>40.935000000000002</v>
      </c>
      <c r="E860" s="4">
        <v>68.680000000000007</v>
      </c>
    </row>
    <row r="861" spans="1:5" ht="15" customHeight="1" x14ac:dyDescent="0.2">
      <c r="A861" s="3">
        <v>43500</v>
      </c>
      <c r="B861" s="4">
        <v>28.29</v>
      </c>
      <c r="C861" s="4">
        <v>141.5</v>
      </c>
      <c r="D861" s="4">
        <v>41.29</v>
      </c>
      <c r="E861" s="4">
        <v>69.930000000000007</v>
      </c>
    </row>
    <row r="862" spans="1:5" ht="15" customHeight="1" x14ac:dyDescent="0.2">
      <c r="A862" s="3">
        <v>43501</v>
      </c>
      <c r="B862" s="4">
        <v>29.04</v>
      </c>
      <c r="C862" s="4">
        <v>142.53</v>
      </c>
      <c r="D862" s="4">
        <v>41.62</v>
      </c>
      <c r="E862" s="4">
        <v>69.260000000000005</v>
      </c>
    </row>
    <row r="863" spans="1:5" ht="15" customHeight="1" x14ac:dyDescent="0.2">
      <c r="A863" s="3">
        <v>43502</v>
      </c>
      <c r="B863" s="4">
        <v>29.12</v>
      </c>
      <c r="C863" s="4">
        <v>141.49</v>
      </c>
      <c r="D863" s="4">
        <v>44.655000000000001</v>
      </c>
      <c r="E863" s="4">
        <v>69.11</v>
      </c>
    </row>
    <row r="864" spans="1:5" ht="15" customHeight="1" x14ac:dyDescent="0.2">
      <c r="A864" s="3">
        <v>43503</v>
      </c>
      <c r="B864" s="4">
        <v>28.64</v>
      </c>
      <c r="C864" s="4">
        <v>140.16999999999999</v>
      </c>
      <c r="D864" s="4">
        <v>44.034999999999997</v>
      </c>
      <c r="E864" s="4">
        <v>67.48</v>
      </c>
    </row>
    <row r="865" spans="1:5" ht="15" customHeight="1" x14ac:dyDescent="0.2">
      <c r="A865" s="3">
        <v>43504</v>
      </c>
      <c r="B865" s="4">
        <v>29.19</v>
      </c>
      <c r="C865" s="4">
        <v>140.38</v>
      </c>
      <c r="D865" s="4">
        <v>43.704999999999998</v>
      </c>
      <c r="E865" s="4">
        <v>66.260000000000005</v>
      </c>
    </row>
    <row r="866" spans="1:5" ht="15" customHeight="1" x14ac:dyDescent="0.2">
      <c r="A866" s="3">
        <v>43507</v>
      </c>
      <c r="B866" s="4">
        <v>28.64</v>
      </c>
      <c r="C866" s="4">
        <v>140.80000000000001</v>
      </c>
      <c r="D866" s="4">
        <v>44.48</v>
      </c>
      <c r="E866" s="4">
        <v>66.739999999999995</v>
      </c>
    </row>
    <row r="867" spans="1:5" ht="15" customHeight="1" x14ac:dyDescent="0.2">
      <c r="A867" s="3">
        <v>43508</v>
      </c>
      <c r="B867" s="4">
        <v>28.13</v>
      </c>
      <c r="C867" s="4">
        <v>141.99</v>
      </c>
      <c r="D867" s="4">
        <v>45.755000000000003</v>
      </c>
      <c r="E867" s="4">
        <v>67.45</v>
      </c>
    </row>
    <row r="868" spans="1:5" ht="15" customHeight="1" x14ac:dyDescent="0.2">
      <c r="A868" s="3">
        <v>43509</v>
      </c>
      <c r="B868" s="4">
        <v>28.32</v>
      </c>
      <c r="C868" s="4">
        <v>143.49</v>
      </c>
      <c r="D868" s="4">
        <v>45.594999999999999</v>
      </c>
      <c r="E868" s="4">
        <v>67.78</v>
      </c>
    </row>
    <row r="869" spans="1:5" ht="15" customHeight="1" x14ac:dyDescent="0.2">
      <c r="A869" s="3">
        <v>43510</v>
      </c>
      <c r="B869" s="4">
        <v>28.77</v>
      </c>
      <c r="C869" s="4">
        <v>143.16</v>
      </c>
      <c r="D869" s="4">
        <v>45.3</v>
      </c>
      <c r="E869" s="4">
        <v>69.099999999999994</v>
      </c>
    </row>
    <row r="870" spans="1:5" ht="15" customHeight="1" x14ac:dyDescent="0.2">
      <c r="A870" s="3">
        <v>43511</v>
      </c>
      <c r="B870" s="4">
        <v>29.3</v>
      </c>
      <c r="C870" s="4">
        <v>144.91</v>
      </c>
      <c r="D870" s="4">
        <v>45.55</v>
      </c>
      <c r="E870" s="4">
        <v>70.180000000000007</v>
      </c>
    </row>
    <row r="871" spans="1:5" ht="15" customHeight="1" x14ac:dyDescent="0.2">
      <c r="A871" s="3">
        <v>43514</v>
      </c>
      <c r="B871" s="4">
        <v>29.3</v>
      </c>
      <c r="C871" s="4">
        <v>144.91</v>
      </c>
      <c r="D871" s="4">
        <v>45.55</v>
      </c>
      <c r="E871" s="4">
        <v>70.180000000000007</v>
      </c>
    </row>
    <row r="872" spans="1:5" ht="15" customHeight="1" x14ac:dyDescent="0.2">
      <c r="A872" s="3">
        <v>43515</v>
      </c>
      <c r="B872" s="4">
        <v>29.06</v>
      </c>
      <c r="C872" s="4">
        <v>144.44</v>
      </c>
      <c r="D872" s="4">
        <v>45.344999999999999</v>
      </c>
      <c r="E872" s="4">
        <v>69.489999999999995</v>
      </c>
    </row>
    <row r="873" spans="1:5" ht="15" customHeight="1" x14ac:dyDescent="0.2">
      <c r="A873" s="3">
        <v>43516</v>
      </c>
      <c r="B873" s="4">
        <v>29.09</v>
      </c>
      <c r="C873" s="4">
        <v>144.72999999999999</v>
      </c>
      <c r="D873" s="4">
        <v>44.825000000000003</v>
      </c>
      <c r="E873" s="4">
        <v>70.650000000000006</v>
      </c>
    </row>
    <row r="874" spans="1:5" ht="15" customHeight="1" x14ac:dyDescent="0.2">
      <c r="A874" s="3">
        <v>43517</v>
      </c>
      <c r="B874" s="4">
        <v>29</v>
      </c>
      <c r="C874" s="4">
        <v>144</v>
      </c>
      <c r="D874" s="4">
        <v>44.5</v>
      </c>
      <c r="E874" s="4">
        <v>70.239999999999995</v>
      </c>
    </row>
    <row r="875" spans="1:5" ht="15" customHeight="1" x14ac:dyDescent="0.2">
      <c r="A875" s="3">
        <v>43518</v>
      </c>
      <c r="B875" s="4">
        <v>29.21</v>
      </c>
      <c r="C875" s="4">
        <v>145.87</v>
      </c>
      <c r="D875" s="4">
        <v>44.52</v>
      </c>
      <c r="E875" s="4">
        <v>69.97</v>
      </c>
    </row>
    <row r="876" spans="1:5" ht="15" customHeight="1" x14ac:dyDescent="0.2">
      <c r="A876" s="3">
        <v>43521</v>
      </c>
      <c r="B876" s="4">
        <v>29.21</v>
      </c>
      <c r="C876" s="4">
        <v>146.06</v>
      </c>
      <c r="D876" s="4">
        <v>44.905000000000001</v>
      </c>
      <c r="E876" s="4">
        <v>69.25</v>
      </c>
    </row>
    <row r="877" spans="1:5" ht="15" customHeight="1" x14ac:dyDescent="0.2">
      <c r="A877" s="3">
        <v>43522</v>
      </c>
      <c r="B877" s="4">
        <v>28.39</v>
      </c>
      <c r="C877" s="4">
        <v>147.04</v>
      </c>
      <c r="D877" s="4">
        <v>44.53</v>
      </c>
      <c r="E877" s="4">
        <v>68.92</v>
      </c>
    </row>
    <row r="878" spans="1:5" ht="15" customHeight="1" x14ac:dyDescent="0.2">
      <c r="A878" s="3">
        <v>43523</v>
      </c>
      <c r="B878" s="4">
        <v>28.64</v>
      </c>
      <c r="C878" s="4">
        <v>147.22</v>
      </c>
      <c r="D878" s="4">
        <v>43.534999999999997</v>
      </c>
      <c r="E878" s="4">
        <v>69.22</v>
      </c>
    </row>
    <row r="879" spans="1:5" ht="15" customHeight="1" x14ac:dyDescent="0.2">
      <c r="A879" s="3">
        <v>43524</v>
      </c>
      <c r="B879" s="4">
        <v>28.9</v>
      </c>
      <c r="C879" s="4">
        <v>148.12</v>
      </c>
      <c r="D879" s="4">
        <v>43.435000000000002</v>
      </c>
      <c r="E879" s="4">
        <v>67.849999999999994</v>
      </c>
    </row>
    <row r="880" spans="1:5" ht="15" customHeight="1" x14ac:dyDescent="0.2">
      <c r="A880" s="3">
        <v>43525</v>
      </c>
      <c r="B880" s="4">
        <v>29.08</v>
      </c>
      <c r="C880" s="4">
        <v>149.47</v>
      </c>
      <c r="D880" s="4">
        <v>44.32</v>
      </c>
      <c r="E880" s="4">
        <v>68.930000000000007</v>
      </c>
    </row>
    <row r="881" spans="1:5" ht="15" customHeight="1" x14ac:dyDescent="0.2">
      <c r="A881" s="3">
        <v>43528</v>
      </c>
      <c r="B881" s="4">
        <v>28.78</v>
      </c>
      <c r="C881" s="4">
        <v>147.96</v>
      </c>
      <c r="D881" s="4">
        <v>44.284999999999997</v>
      </c>
      <c r="E881" s="4">
        <v>69.900000000000006</v>
      </c>
    </row>
    <row r="882" spans="1:5" ht="15" customHeight="1" x14ac:dyDescent="0.2">
      <c r="A882" s="3">
        <v>43529</v>
      </c>
      <c r="B882" s="4">
        <v>28.99</v>
      </c>
      <c r="C882" s="4">
        <v>147.94999999999999</v>
      </c>
      <c r="D882" s="4">
        <v>43.634999999999998</v>
      </c>
      <c r="E882" s="4">
        <v>69.010000000000005</v>
      </c>
    </row>
    <row r="883" spans="1:5" ht="15" customHeight="1" x14ac:dyDescent="0.2">
      <c r="A883" s="3">
        <v>43530</v>
      </c>
      <c r="B883" s="4">
        <v>28.81</v>
      </c>
      <c r="C883" s="4">
        <v>147.81</v>
      </c>
      <c r="D883" s="4">
        <v>43.24</v>
      </c>
      <c r="E883" s="4">
        <v>68.290000000000006</v>
      </c>
    </row>
    <row r="884" spans="1:5" ht="15" customHeight="1" x14ac:dyDescent="0.2">
      <c r="A884" s="3">
        <v>43531</v>
      </c>
      <c r="B884" s="4">
        <v>28.42</v>
      </c>
      <c r="C884" s="4">
        <v>146.83000000000001</v>
      </c>
      <c r="D884" s="4">
        <v>42.225000000000001</v>
      </c>
      <c r="E884" s="4">
        <v>67.95</v>
      </c>
    </row>
    <row r="885" spans="1:5" ht="15" customHeight="1" x14ac:dyDescent="0.2">
      <c r="A885" s="3">
        <v>43532</v>
      </c>
      <c r="B885" s="4">
        <v>28.92</v>
      </c>
      <c r="C885" s="4">
        <v>147.35</v>
      </c>
      <c r="D885" s="4">
        <v>42.524999999999999</v>
      </c>
      <c r="E885" s="4">
        <v>65.430000000000007</v>
      </c>
    </row>
    <row r="886" spans="1:5" ht="15" customHeight="1" x14ac:dyDescent="0.2">
      <c r="A886" s="3">
        <v>43535</v>
      </c>
      <c r="B886" s="4">
        <v>28.42</v>
      </c>
      <c r="C886" s="4">
        <v>150.66999999999999</v>
      </c>
      <c r="D886" s="4">
        <v>43.4</v>
      </c>
      <c r="E886" s="4">
        <v>65.87</v>
      </c>
    </row>
    <row r="887" spans="1:5" ht="15" customHeight="1" x14ac:dyDescent="0.2">
      <c r="A887" s="3">
        <v>43536</v>
      </c>
      <c r="B887" s="4">
        <v>28.37</v>
      </c>
      <c r="C887" s="4">
        <v>151.72999999999999</v>
      </c>
      <c r="D887" s="4">
        <v>43.15</v>
      </c>
      <c r="E887" s="4">
        <v>65.63</v>
      </c>
    </row>
    <row r="888" spans="1:5" ht="15" customHeight="1" x14ac:dyDescent="0.2">
      <c r="A888" s="3">
        <v>43537</v>
      </c>
      <c r="B888" s="4">
        <v>26.93</v>
      </c>
      <c r="C888" s="4">
        <v>152.47</v>
      </c>
      <c r="D888" s="4">
        <v>42.53</v>
      </c>
      <c r="E888" s="4">
        <v>67.349999999999994</v>
      </c>
    </row>
    <row r="889" spans="1:5" ht="15" customHeight="1" x14ac:dyDescent="0.2">
      <c r="A889" s="3">
        <v>43538</v>
      </c>
      <c r="B889" s="4">
        <v>27.43</v>
      </c>
      <c r="C889" s="4">
        <v>154.19999999999999</v>
      </c>
      <c r="D889" s="4">
        <v>42</v>
      </c>
      <c r="E889" s="4">
        <v>67.02</v>
      </c>
    </row>
    <row r="890" spans="1:5" ht="15" customHeight="1" x14ac:dyDescent="0.2">
      <c r="A890" s="3">
        <v>43539</v>
      </c>
      <c r="B890" s="4">
        <v>27.43</v>
      </c>
      <c r="C890" s="4">
        <v>155.46</v>
      </c>
      <c r="D890" s="4">
        <v>43.05</v>
      </c>
      <c r="E890" s="4">
        <v>67.59</v>
      </c>
    </row>
    <row r="891" spans="1:5" ht="15" customHeight="1" x14ac:dyDescent="0.2">
      <c r="A891" s="3">
        <v>43542</v>
      </c>
      <c r="B891" s="4">
        <v>27.23</v>
      </c>
      <c r="C891" s="4">
        <v>154.96</v>
      </c>
      <c r="D891" s="4">
        <v>42.664999999999999</v>
      </c>
      <c r="E891" s="4">
        <v>67.61</v>
      </c>
    </row>
    <row r="892" spans="1:5" ht="15" customHeight="1" x14ac:dyDescent="0.2">
      <c r="A892" s="3">
        <v>43543</v>
      </c>
      <c r="B892" s="4">
        <v>27.26</v>
      </c>
      <c r="C892" s="4">
        <v>154.59</v>
      </c>
      <c r="D892" s="4">
        <v>43.05</v>
      </c>
      <c r="E892" s="4">
        <v>67.349999999999994</v>
      </c>
    </row>
    <row r="893" spans="1:5" ht="15" customHeight="1" x14ac:dyDescent="0.2">
      <c r="A893" s="3">
        <v>43544</v>
      </c>
      <c r="B893" s="4">
        <v>26.69</v>
      </c>
      <c r="C893" s="4">
        <v>153.75</v>
      </c>
      <c r="D893" s="4">
        <v>42.14</v>
      </c>
      <c r="E893" s="4">
        <v>67.540000000000006</v>
      </c>
    </row>
    <row r="894" spans="1:5" ht="15" customHeight="1" x14ac:dyDescent="0.2">
      <c r="A894" s="3">
        <v>43545</v>
      </c>
      <c r="B894" s="4">
        <v>26.68</v>
      </c>
      <c r="C894" s="4">
        <v>155.80000000000001</v>
      </c>
      <c r="D894" s="4">
        <v>43.69</v>
      </c>
      <c r="E894" s="4">
        <v>68.14</v>
      </c>
    </row>
    <row r="895" spans="1:5" ht="15" customHeight="1" x14ac:dyDescent="0.2">
      <c r="A895" s="3">
        <v>43546</v>
      </c>
      <c r="B895" s="4">
        <v>26.67</v>
      </c>
      <c r="C895" s="4">
        <v>153.07</v>
      </c>
      <c r="D895" s="4">
        <v>42.71</v>
      </c>
      <c r="E895" s="4">
        <v>66.069999999999993</v>
      </c>
    </row>
    <row r="896" spans="1:5" ht="15" customHeight="1" x14ac:dyDescent="0.2">
      <c r="A896" s="3">
        <v>43549</v>
      </c>
      <c r="B896" s="4">
        <v>27.11</v>
      </c>
      <c r="C896" s="4">
        <v>153.03</v>
      </c>
      <c r="D896" s="4">
        <v>41.91</v>
      </c>
      <c r="E896" s="4">
        <v>67.069999999999993</v>
      </c>
    </row>
    <row r="897" spans="1:5" ht="15" customHeight="1" x14ac:dyDescent="0.2">
      <c r="A897" s="3">
        <v>43550</v>
      </c>
      <c r="B897" s="4">
        <v>27.64</v>
      </c>
      <c r="C897" s="4">
        <v>155.30000000000001</v>
      </c>
      <c r="D897" s="4">
        <v>42.125</v>
      </c>
      <c r="E897" s="4">
        <v>68.56</v>
      </c>
    </row>
    <row r="898" spans="1:5" ht="15" customHeight="1" x14ac:dyDescent="0.2">
      <c r="A898" s="3">
        <v>43551</v>
      </c>
      <c r="B898" s="4">
        <v>27.58</v>
      </c>
      <c r="C898" s="4">
        <v>154.22</v>
      </c>
      <c r="D898" s="4">
        <v>40.685000000000002</v>
      </c>
      <c r="E898" s="4">
        <v>67.91</v>
      </c>
    </row>
    <row r="899" spans="1:5" ht="15" customHeight="1" x14ac:dyDescent="0.2">
      <c r="A899" s="3">
        <v>43552</v>
      </c>
      <c r="B899" s="4">
        <v>26.91</v>
      </c>
      <c r="C899" s="4">
        <v>154.66999999999999</v>
      </c>
      <c r="D899" s="4">
        <v>40.575000000000003</v>
      </c>
      <c r="E899" s="4">
        <v>67.38</v>
      </c>
    </row>
    <row r="900" spans="1:5" ht="15" customHeight="1" x14ac:dyDescent="0.2">
      <c r="A900" s="3">
        <v>43553</v>
      </c>
      <c r="B900" s="4">
        <v>27.02</v>
      </c>
      <c r="C900" s="4">
        <v>156.19</v>
      </c>
      <c r="D900" s="4">
        <v>41.48</v>
      </c>
      <c r="E900" s="4">
        <v>66.739999999999995</v>
      </c>
    </row>
    <row r="901" spans="1:5" ht="15" customHeight="1" x14ac:dyDescent="0.2">
      <c r="A901" s="3">
        <v>43556</v>
      </c>
      <c r="B901" s="4">
        <v>27.75</v>
      </c>
      <c r="C901" s="4">
        <v>157.26</v>
      </c>
      <c r="D901" s="4">
        <v>43.73</v>
      </c>
      <c r="E901" s="4">
        <v>67.69</v>
      </c>
    </row>
    <row r="902" spans="1:5" ht="15" customHeight="1" x14ac:dyDescent="0.2">
      <c r="A902" s="3">
        <v>43557</v>
      </c>
      <c r="B902" s="4">
        <v>27.39</v>
      </c>
      <c r="C902" s="4">
        <v>157.78</v>
      </c>
      <c r="D902" s="4">
        <v>43.86</v>
      </c>
      <c r="E902" s="4">
        <v>66.349999999999994</v>
      </c>
    </row>
    <row r="903" spans="1:5" ht="15" customHeight="1" x14ac:dyDescent="0.2">
      <c r="A903" s="3">
        <v>43558</v>
      </c>
      <c r="B903" s="4">
        <v>27.87</v>
      </c>
      <c r="C903" s="4">
        <v>158.46</v>
      </c>
      <c r="D903" s="4">
        <v>45.15</v>
      </c>
      <c r="E903" s="4">
        <v>65.510000000000005</v>
      </c>
    </row>
    <row r="904" spans="1:5" ht="15" customHeight="1" x14ac:dyDescent="0.2">
      <c r="A904" s="3">
        <v>43559</v>
      </c>
      <c r="B904" s="4">
        <v>28.88</v>
      </c>
      <c r="C904" s="4">
        <v>157.63999999999999</v>
      </c>
      <c r="D904" s="4">
        <v>45.634999999999998</v>
      </c>
      <c r="E904" s="4">
        <v>65.16</v>
      </c>
    </row>
    <row r="905" spans="1:5" ht="15" customHeight="1" x14ac:dyDescent="0.2">
      <c r="A905" s="3">
        <v>43560</v>
      </c>
      <c r="B905" s="4">
        <v>29.48</v>
      </c>
      <c r="C905" s="4">
        <v>157.65</v>
      </c>
      <c r="D905" s="4">
        <v>46.46</v>
      </c>
      <c r="E905" s="4">
        <v>66.12</v>
      </c>
    </row>
    <row r="906" spans="1:5" ht="15" customHeight="1" x14ac:dyDescent="0.2">
      <c r="A906" s="3">
        <v>43563</v>
      </c>
      <c r="B906" s="4">
        <v>28.87</v>
      </c>
      <c r="C906" s="4">
        <v>157.75</v>
      </c>
      <c r="D906" s="4">
        <v>47.03</v>
      </c>
      <c r="E906" s="4">
        <v>66.55</v>
      </c>
    </row>
    <row r="907" spans="1:5" ht="15" customHeight="1" x14ac:dyDescent="0.2">
      <c r="A907" s="3">
        <v>43564</v>
      </c>
      <c r="B907" s="4">
        <v>28.84</v>
      </c>
      <c r="C907" s="4">
        <v>157.49</v>
      </c>
      <c r="D907" s="4">
        <v>46.45</v>
      </c>
      <c r="E907" s="4">
        <v>65.7</v>
      </c>
    </row>
    <row r="908" spans="1:5" ht="15" customHeight="1" x14ac:dyDescent="0.2">
      <c r="A908" s="3">
        <v>43565</v>
      </c>
      <c r="B908" s="4">
        <v>30.59</v>
      </c>
      <c r="C908" s="4">
        <v>158.56</v>
      </c>
      <c r="D908" s="4">
        <v>47.125</v>
      </c>
      <c r="E908" s="4">
        <v>66.97</v>
      </c>
    </row>
    <row r="909" spans="1:5" ht="15" customHeight="1" x14ac:dyDescent="0.2">
      <c r="A909" s="3">
        <v>43566</v>
      </c>
      <c r="B909" s="4">
        <v>30.19</v>
      </c>
      <c r="C909" s="4">
        <v>157.86000000000001</v>
      </c>
      <c r="D909" s="4">
        <v>46.984999999999999</v>
      </c>
      <c r="E909" s="4">
        <v>66.37</v>
      </c>
    </row>
    <row r="910" spans="1:5" ht="15" customHeight="1" x14ac:dyDescent="0.2">
      <c r="A910" s="3">
        <v>43567</v>
      </c>
      <c r="B910" s="4">
        <v>30.02</v>
      </c>
      <c r="C910" s="4">
        <v>159.63999999999999</v>
      </c>
      <c r="D910" s="4">
        <v>47.68</v>
      </c>
      <c r="E910" s="4">
        <v>67.37</v>
      </c>
    </row>
    <row r="911" spans="1:5" ht="15" customHeight="1" x14ac:dyDescent="0.2">
      <c r="A911" s="3">
        <v>43570</v>
      </c>
      <c r="B911" s="4">
        <v>30.05</v>
      </c>
      <c r="C911" s="4">
        <v>160.44</v>
      </c>
      <c r="D911" s="4">
        <v>47.8</v>
      </c>
      <c r="E911" s="4">
        <v>66.34</v>
      </c>
    </row>
    <row r="912" spans="1:5" ht="15" customHeight="1" x14ac:dyDescent="0.2">
      <c r="A912" s="3">
        <v>43571</v>
      </c>
      <c r="B912" s="4">
        <v>29.98</v>
      </c>
      <c r="C912" s="4">
        <v>160.22999999999999</v>
      </c>
      <c r="D912" s="4">
        <v>48.884999999999998</v>
      </c>
      <c r="E912" s="4">
        <v>65.84</v>
      </c>
    </row>
    <row r="913" spans="1:5" ht="15" customHeight="1" x14ac:dyDescent="0.2">
      <c r="A913" s="3">
        <v>43572</v>
      </c>
      <c r="B913" s="4">
        <v>30.41</v>
      </c>
      <c r="C913" s="4">
        <v>160.44</v>
      </c>
      <c r="D913" s="4">
        <v>49.634999999999998</v>
      </c>
      <c r="E913" s="4">
        <v>65.78</v>
      </c>
    </row>
    <row r="914" spans="1:5" ht="15" customHeight="1" x14ac:dyDescent="0.2">
      <c r="A914" s="3">
        <v>43573</v>
      </c>
      <c r="B914" s="4">
        <v>30.13</v>
      </c>
      <c r="C914" s="4">
        <v>160.16</v>
      </c>
      <c r="D914" s="4">
        <v>49.354999999999997</v>
      </c>
      <c r="E914" s="4">
        <v>65.900000000000006</v>
      </c>
    </row>
    <row r="915" spans="1:5" ht="15" customHeight="1" x14ac:dyDescent="0.2">
      <c r="A915" s="3">
        <v>43574</v>
      </c>
      <c r="B915" s="4">
        <v>30.13</v>
      </c>
      <c r="C915" s="4">
        <v>160.16</v>
      </c>
      <c r="D915" s="4">
        <v>49.354999999999997</v>
      </c>
      <c r="E915" s="4">
        <v>65.900000000000006</v>
      </c>
    </row>
    <row r="916" spans="1:5" ht="15" customHeight="1" x14ac:dyDescent="0.2">
      <c r="A916" s="3">
        <v>43577</v>
      </c>
      <c r="B916" s="4">
        <v>29.12</v>
      </c>
      <c r="C916" s="4">
        <v>160.4</v>
      </c>
      <c r="D916" s="4">
        <v>48.8</v>
      </c>
      <c r="E916" s="4">
        <v>66.959999999999994</v>
      </c>
    </row>
    <row r="917" spans="1:5" ht="15" customHeight="1" x14ac:dyDescent="0.2">
      <c r="A917" s="3">
        <v>43578</v>
      </c>
      <c r="B917" s="4">
        <v>29.47</v>
      </c>
      <c r="C917" s="4">
        <v>161.66</v>
      </c>
      <c r="D917" s="4">
        <v>49.08</v>
      </c>
      <c r="E917" s="4">
        <v>66.45</v>
      </c>
    </row>
    <row r="918" spans="1:5" ht="15" customHeight="1" x14ac:dyDescent="0.2">
      <c r="A918" s="3">
        <v>43579</v>
      </c>
      <c r="B918" s="4">
        <v>30.38</v>
      </c>
      <c r="C918" s="4">
        <v>161.49</v>
      </c>
      <c r="D918" s="4">
        <v>49.42</v>
      </c>
      <c r="E918" s="4">
        <v>64.7</v>
      </c>
    </row>
    <row r="919" spans="1:5" ht="15" customHeight="1" x14ac:dyDescent="0.2">
      <c r="A919" s="3">
        <v>43580</v>
      </c>
      <c r="B919" s="4">
        <v>30.37</v>
      </c>
      <c r="C919" s="4">
        <v>161.02000000000001</v>
      </c>
      <c r="D919" s="4">
        <v>48.74</v>
      </c>
      <c r="E919" s="4">
        <v>63.97</v>
      </c>
    </row>
    <row r="920" spans="1:5" ht="15" customHeight="1" x14ac:dyDescent="0.2">
      <c r="A920" s="3">
        <v>43581</v>
      </c>
      <c r="B920" s="4">
        <v>31.51</v>
      </c>
      <c r="C920" s="4">
        <v>162.93</v>
      </c>
      <c r="D920" s="4">
        <v>49.204999999999998</v>
      </c>
      <c r="E920" s="4">
        <v>62.78</v>
      </c>
    </row>
    <row r="921" spans="1:5" ht="15" customHeight="1" x14ac:dyDescent="0.2">
      <c r="A921" s="3">
        <v>43584</v>
      </c>
      <c r="B921" s="4">
        <v>31.63</v>
      </c>
      <c r="C921" s="4">
        <v>164.15</v>
      </c>
      <c r="D921" s="4">
        <v>49.36</v>
      </c>
      <c r="E921" s="4">
        <v>62.65</v>
      </c>
    </row>
    <row r="922" spans="1:5" ht="15" customHeight="1" x14ac:dyDescent="0.2">
      <c r="A922" s="3">
        <v>43585</v>
      </c>
      <c r="B922" s="4">
        <v>30.9</v>
      </c>
      <c r="C922" s="4">
        <v>164.43</v>
      </c>
      <c r="D922" s="4">
        <v>49.945</v>
      </c>
      <c r="E922" s="4">
        <v>63.12</v>
      </c>
    </row>
    <row r="923" spans="1:5" ht="15" customHeight="1" x14ac:dyDescent="0.2">
      <c r="A923" s="3">
        <v>43586</v>
      </c>
      <c r="B923" s="4">
        <v>30.89</v>
      </c>
      <c r="C923" s="4">
        <v>162.79</v>
      </c>
      <c r="D923" s="4">
        <v>49.48</v>
      </c>
      <c r="E923" s="4">
        <v>62.67</v>
      </c>
    </row>
    <row r="924" spans="1:5" ht="15" customHeight="1" x14ac:dyDescent="0.2">
      <c r="A924" s="3">
        <v>43587</v>
      </c>
      <c r="B924" s="4">
        <v>29.26</v>
      </c>
      <c r="C924" s="4">
        <v>161.12</v>
      </c>
      <c r="D924" s="4">
        <v>50.06</v>
      </c>
      <c r="E924" s="4">
        <v>61.29</v>
      </c>
    </row>
    <row r="925" spans="1:5" ht="15" customHeight="1" x14ac:dyDescent="0.2">
      <c r="A925" s="3">
        <v>43588</v>
      </c>
      <c r="B925" s="4">
        <v>29.34</v>
      </c>
      <c r="C925" s="4">
        <v>162.04</v>
      </c>
      <c r="D925" s="4">
        <v>50.375</v>
      </c>
      <c r="E925" s="4">
        <v>62.01</v>
      </c>
    </row>
    <row r="926" spans="1:5" ht="15" customHeight="1" x14ac:dyDescent="0.2">
      <c r="A926" s="3">
        <v>43591</v>
      </c>
      <c r="B926" s="4">
        <v>29.14</v>
      </c>
      <c r="C926" s="4">
        <v>162.28</v>
      </c>
      <c r="D926" s="4">
        <v>48.49</v>
      </c>
      <c r="E926" s="4">
        <v>61.88</v>
      </c>
    </row>
    <row r="927" spans="1:5" ht="15" customHeight="1" x14ac:dyDescent="0.2">
      <c r="A927" s="3">
        <v>43592</v>
      </c>
      <c r="B927" s="4">
        <v>28.69</v>
      </c>
      <c r="C927" s="4">
        <v>160.21</v>
      </c>
      <c r="D927" s="4">
        <v>47.075000000000003</v>
      </c>
      <c r="E927" s="4">
        <v>61</v>
      </c>
    </row>
    <row r="928" spans="1:5" ht="15" customHeight="1" x14ac:dyDescent="0.2">
      <c r="A928" s="3">
        <v>43593</v>
      </c>
      <c r="B928" s="4">
        <v>28.92</v>
      </c>
      <c r="C928" s="4">
        <v>160.76</v>
      </c>
      <c r="D928" s="4">
        <v>45.77</v>
      </c>
      <c r="E928" s="4">
        <v>61.43</v>
      </c>
    </row>
    <row r="929" spans="1:5" ht="15" customHeight="1" x14ac:dyDescent="0.2">
      <c r="A929" s="3">
        <v>43594</v>
      </c>
      <c r="B929" s="4">
        <v>28.45</v>
      </c>
      <c r="C929" s="4">
        <v>159.81</v>
      </c>
      <c r="D929" s="4">
        <v>44.69</v>
      </c>
      <c r="E929" s="4">
        <v>61.54</v>
      </c>
    </row>
    <row r="930" spans="1:5" ht="15" customHeight="1" x14ac:dyDescent="0.2">
      <c r="A930" s="3">
        <v>43595</v>
      </c>
      <c r="B930" s="4">
        <v>28.46</v>
      </c>
      <c r="C930" s="4">
        <v>160.71</v>
      </c>
      <c r="D930" s="4">
        <v>44.62</v>
      </c>
      <c r="E930" s="4">
        <v>61.92</v>
      </c>
    </row>
    <row r="931" spans="1:5" ht="15" customHeight="1" x14ac:dyDescent="0.2">
      <c r="A931" s="3">
        <v>43598</v>
      </c>
      <c r="B931" s="4">
        <v>27.34</v>
      </c>
      <c r="C931" s="4">
        <v>157.33000000000001</v>
      </c>
      <c r="D931" s="4">
        <v>41.805</v>
      </c>
      <c r="E931" s="4">
        <v>61.19</v>
      </c>
    </row>
    <row r="932" spans="1:5" ht="15" customHeight="1" x14ac:dyDescent="0.2">
      <c r="A932" s="3">
        <v>43599</v>
      </c>
      <c r="B932" s="4">
        <v>27.74</v>
      </c>
      <c r="C932" s="4">
        <v>160.21</v>
      </c>
      <c r="D932" s="4">
        <v>42.33</v>
      </c>
      <c r="E932" s="4">
        <v>62.32</v>
      </c>
    </row>
    <row r="933" spans="1:5" ht="15" customHeight="1" x14ac:dyDescent="0.2">
      <c r="A933" s="3">
        <v>43600</v>
      </c>
      <c r="B933" s="4">
        <v>27.75</v>
      </c>
      <c r="C933" s="4">
        <v>162.79</v>
      </c>
      <c r="D933" s="4">
        <v>42.9</v>
      </c>
      <c r="E933" s="4">
        <v>62.04</v>
      </c>
    </row>
    <row r="934" spans="1:5" ht="15" customHeight="1" x14ac:dyDescent="0.2">
      <c r="A934" s="3">
        <v>43601</v>
      </c>
      <c r="B934" s="4">
        <v>27.88</v>
      </c>
      <c r="C934" s="4">
        <v>164.87</v>
      </c>
      <c r="D934" s="4">
        <v>42.54</v>
      </c>
      <c r="E934" s="4">
        <v>62.57</v>
      </c>
    </row>
    <row r="935" spans="1:5" ht="15" customHeight="1" x14ac:dyDescent="0.2">
      <c r="A935" s="3">
        <v>43602</v>
      </c>
      <c r="B935" s="4">
        <v>27.87</v>
      </c>
      <c r="C935" s="4">
        <v>164.09</v>
      </c>
      <c r="D935" s="4">
        <v>41.63</v>
      </c>
      <c r="E935" s="4">
        <v>62.1</v>
      </c>
    </row>
    <row r="936" spans="1:5" ht="15" customHeight="1" x14ac:dyDescent="0.2">
      <c r="A936" s="3">
        <v>43605</v>
      </c>
      <c r="B936" s="4">
        <v>27.31</v>
      </c>
      <c r="C936" s="4">
        <v>163.47</v>
      </c>
      <c r="D936" s="4">
        <v>39.770000000000003</v>
      </c>
      <c r="E936" s="4">
        <v>62.45</v>
      </c>
    </row>
    <row r="937" spans="1:5" ht="15" customHeight="1" x14ac:dyDescent="0.2">
      <c r="A937" s="3">
        <v>43606</v>
      </c>
      <c r="B937" s="4">
        <v>28.01</v>
      </c>
      <c r="C937" s="4">
        <v>163.86</v>
      </c>
      <c r="D937" s="4">
        <v>40.975000000000001</v>
      </c>
      <c r="E937" s="4">
        <v>63.62</v>
      </c>
    </row>
    <row r="938" spans="1:5" ht="15" customHeight="1" x14ac:dyDescent="0.2">
      <c r="A938" s="3">
        <v>43607</v>
      </c>
      <c r="B938" s="4">
        <v>27.42</v>
      </c>
      <c r="C938" s="4">
        <v>164.24</v>
      </c>
      <c r="D938" s="4">
        <v>40.914999999999999</v>
      </c>
      <c r="E938" s="4">
        <v>63.05</v>
      </c>
    </row>
    <row r="939" spans="1:5" ht="15" customHeight="1" x14ac:dyDescent="0.2">
      <c r="A939" s="3">
        <v>43608</v>
      </c>
      <c r="B939" s="4">
        <v>27.24</v>
      </c>
      <c r="C939" s="4">
        <v>161.51</v>
      </c>
      <c r="D939" s="4">
        <v>40.795000000000002</v>
      </c>
      <c r="E939" s="4">
        <v>59.5</v>
      </c>
    </row>
    <row r="940" spans="1:5" ht="15" customHeight="1" x14ac:dyDescent="0.2">
      <c r="A940" s="3">
        <v>43609</v>
      </c>
      <c r="B940" s="4">
        <v>27.14</v>
      </c>
      <c r="C940" s="4">
        <v>162.63999999999999</v>
      </c>
      <c r="D940" s="4">
        <v>40.21</v>
      </c>
      <c r="E940" s="4">
        <v>59.88</v>
      </c>
    </row>
    <row r="941" spans="1:5" ht="15" customHeight="1" x14ac:dyDescent="0.2">
      <c r="A941" s="3">
        <v>43612</v>
      </c>
      <c r="B941" s="4">
        <v>27.14</v>
      </c>
      <c r="C941" s="4">
        <v>162.63999999999999</v>
      </c>
      <c r="D941" s="4">
        <v>40.21</v>
      </c>
      <c r="E941" s="4">
        <v>59.88</v>
      </c>
    </row>
    <row r="942" spans="1:5" ht="15" customHeight="1" x14ac:dyDescent="0.2">
      <c r="A942" s="3">
        <v>43613</v>
      </c>
      <c r="B942" s="4">
        <v>27.9</v>
      </c>
      <c r="C942" s="4">
        <v>163.71</v>
      </c>
      <c r="D942" s="4">
        <v>39.555</v>
      </c>
      <c r="E942" s="4">
        <v>60.05</v>
      </c>
    </row>
    <row r="943" spans="1:5" ht="15" customHeight="1" x14ac:dyDescent="0.2">
      <c r="A943" s="3">
        <v>43614</v>
      </c>
      <c r="B943" s="4">
        <v>27.47</v>
      </c>
      <c r="C943" s="4">
        <v>162.72999999999999</v>
      </c>
      <c r="D943" s="4">
        <v>40.274999999999999</v>
      </c>
      <c r="E943" s="4">
        <v>60.14</v>
      </c>
    </row>
    <row r="944" spans="1:5" ht="15" customHeight="1" x14ac:dyDescent="0.2">
      <c r="A944" s="3">
        <v>43615</v>
      </c>
      <c r="B944" s="4">
        <v>27.13</v>
      </c>
      <c r="C944" s="4">
        <v>162.76</v>
      </c>
      <c r="D944" s="4">
        <v>40.67</v>
      </c>
      <c r="E944" s="4">
        <v>58.95</v>
      </c>
    </row>
    <row r="945" spans="1:5" ht="15" customHeight="1" x14ac:dyDescent="0.2">
      <c r="A945" s="3">
        <v>43616</v>
      </c>
      <c r="B945" s="4">
        <v>27.26</v>
      </c>
      <c r="C945" s="4">
        <v>161.33000000000001</v>
      </c>
      <c r="D945" s="4">
        <v>40.015000000000001</v>
      </c>
      <c r="E945" s="4">
        <v>58.96</v>
      </c>
    </row>
    <row r="946" spans="1:5" ht="15" customHeight="1" x14ac:dyDescent="0.2">
      <c r="A946" s="3">
        <v>43619</v>
      </c>
      <c r="B946" s="4">
        <v>27.32</v>
      </c>
      <c r="C946" s="4">
        <v>158.6</v>
      </c>
      <c r="D946" s="4">
        <v>39.875</v>
      </c>
      <c r="E946" s="4">
        <v>59.42</v>
      </c>
    </row>
    <row r="947" spans="1:5" ht="15" customHeight="1" x14ac:dyDescent="0.2">
      <c r="A947" s="3">
        <v>43620</v>
      </c>
      <c r="B947" s="4">
        <v>28.62</v>
      </c>
      <c r="C947" s="4">
        <v>162.33000000000001</v>
      </c>
      <c r="D947" s="4">
        <v>42.13</v>
      </c>
      <c r="E947" s="4">
        <v>59.1</v>
      </c>
    </row>
    <row r="948" spans="1:5" ht="15" customHeight="1" x14ac:dyDescent="0.2">
      <c r="A948" s="3">
        <v>43621</v>
      </c>
      <c r="B948" s="4">
        <v>28.05</v>
      </c>
      <c r="C948" s="4">
        <v>165.39</v>
      </c>
      <c r="D948" s="4">
        <v>41.164999999999999</v>
      </c>
      <c r="E948" s="4">
        <v>57.08</v>
      </c>
    </row>
    <row r="949" spans="1:5" ht="15" customHeight="1" x14ac:dyDescent="0.2">
      <c r="A949" s="3">
        <v>43622</v>
      </c>
      <c r="B949" s="4">
        <v>28.38</v>
      </c>
      <c r="C949" s="4">
        <v>166.92</v>
      </c>
      <c r="D949" s="4">
        <v>41.564999999999998</v>
      </c>
      <c r="E949" s="4">
        <v>58.2</v>
      </c>
    </row>
    <row r="950" spans="1:5" ht="15" customHeight="1" x14ac:dyDescent="0.2">
      <c r="A950" s="3">
        <v>43623</v>
      </c>
      <c r="B950" s="4">
        <v>28.42</v>
      </c>
      <c r="C950" s="4">
        <v>170.05</v>
      </c>
      <c r="D950" s="4">
        <v>41.835000000000001</v>
      </c>
      <c r="E950" s="4">
        <v>58.96</v>
      </c>
    </row>
    <row r="951" spans="1:5" ht="15" customHeight="1" x14ac:dyDescent="0.2">
      <c r="A951" s="3">
        <v>43626</v>
      </c>
      <c r="B951" s="4">
        <v>28.25</v>
      </c>
      <c r="C951" s="4">
        <v>170.82</v>
      </c>
      <c r="D951" s="4">
        <v>42.875</v>
      </c>
      <c r="E951" s="4">
        <v>59.26</v>
      </c>
    </row>
    <row r="952" spans="1:5" ht="15" customHeight="1" x14ac:dyDescent="0.2">
      <c r="A952" s="3">
        <v>43627</v>
      </c>
      <c r="B952" s="4">
        <v>28.97</v>
      </c>
      <c r="C952" s="4">
        <v>170.31</v>
      </c>
      <c r="D952" s="4">
        <v>42.67</v>
      </c>
      <c r="E952" s="4">
        <v>58.73</v>
      </c>
    </row>
    <row r="953" spans="1:5" ht="15" customHeight="1" x14ac:dyDescent="0.2">
      <c r="A953" s="3">
        <v>43628</v>
      </c>
      <c r="B953" s="4">
        <v>29.23</v>
      </c>
      <c r="C953" s="4">
        <v>171.59</v>
      </c>
      <c r="D953" s="4">
        <v>41.905000000000001</v>
      </c>
      <c r="E953" s="4">
        <v>58.55</v>
      </c>
    </row>
    <row r="954" spans="1:5" ht="15" customHeight="1" x14ac:dyDescent="0.2">
      <c r="A954" s="3">
        <v>43629</v>
      </c>
      <c r="B954" s="4">
        <v>29.89</v>
      </c>
      <c r="C954" s="4">
        <v>169.35</v>
      </c>
      <c r="D954" s="4">
        <v>42.05</v>
      </c>
      <c r="E954" s="4">
        <v>59.06</v>
      </c>
    </row>
    <row r="955" spans="1:5" ht="15" customHeight="1" x14ac:dyDescent="0.2">
      <c r="A955" s="3">
        <v>43630</v>
      </c>
      <c r="B955" s="4">
        <v>29.02</v>
      </c>
      <c r="C955" s="4">
        <v>169.66</v>
      </c>
      <c r="D955" s="4">
        <v>41.594999999999999</v>
      </c>
      <c r="E955" s="4">
        <v>58.82</v>
      </c>
    </row>
    <row r="956" spans="1:5" ht="15" customHeight="1" x14ac:dyDescent="0.2">
      <c r="A956" s="3">
        <v>43633</v>
      </c>
      <c r="B956" s="4">
        <v>29.52</v>
      </c>
      <c r="C956" s="4">
        <v>169.56</v>
      </c>
      <c r="D956" s="4">
        <v>40.615000000000002</v>
      </c>
      <c r="E956" s="4">
        <v>59.01</v>
      </c>
    </row>
    <row r="957" spans="1:5" ht="15" customHeight="1" x14ac:dyDescent="0.2">
      <c r="A957" s="3">
        <v>43634</v>
      </c>
      <c r="B957" s="4">
        <v>29.65</v>
      </c>
      <c r="C957" s="4">
        <v>169.28</v>
      </c>
      <c r="D957" s="4">
        <v>42.5</v>
      </c>
      <c r="E957" s="4">
        <v>59.83</v>
      </c>
    </row>
    <row r="958" spans="1:5" ht="15" customHeight="1" x14ac:dyDescent="0.2">
      <c r="A958" s="3">
        <v>43635</v>
      </c>
      <c r="B958" s="4">
        <v>30.5</v>
      </c>
      <c r="C958" s="4">
        <v>170.69</v>
      </c>
      <c r="D958" s="4">
        <v>42.375</v>
      </c>
      <c r="E958" s="4">
        <v>59.65</v>
      </c>
    </row>
    <row r="959" spans="1:5" ht="15" customHeight="1" x14ac:dyDescent="0.2">
      <c r="A959" s="3">
        <v>43636</v>
      </c>
      <c r="B959" s="4">
        <v>30.93</v>
      </c>
      <c r="C959" s="4">
        <v>173.74</v>
      </c>
      <c r="D959" s="4">
        <v>42.79</v>
      </c>
      <c r="E959" s="4">
        <v>60.7</v>
      </c>
    </row>
    <row r="960" spans="1:5" ht="15" customHeight="1" x14ac:dyDescent="0.2">
      <c r="A960" s="3">
        <v>43637</v>
      </c>
      <c r="B960" s="4">
        <v>30.69</v>
      </c>
      <c r="C960" s="4">
        <v>173.44</v>
      </c>
      <c r="D960" s="4">
        <v>42.55</v>
      </c>
      <c r="E960" s="4">
        <v>60.33</v>
      </c>
    </row>
    <row r="961" spans="1:5" ht="15" customHeight="1" x14ac:dyDescent="0.2">
      <c r="A961" s="3">
        <v>43640</v>
      </c>
      <c r="B961" s="4">
        <v>31.01</v>
      </c>
      <c r="C961" s="4">
        <v>173.85</v>
      </c>
      <c r="D961" s="4">
        <v>42.564999999999998</v>
      </c>
      <c r="E961" s="4">
        <v>60.52</v>
      </c>
    </row>
    <row r="962" spans="1:5" ht="15" customHeight="1" x14ac:dyDescent="0.2">
      <c r="A962" s="3">
        <v>43641</v>
      </c>
      <c r="B962" s="4">
        <v>29.93</v>
      </c>
      <c r="C962" s="4">
        <v>171.28</v>
      </c>
      <c r="D962" s="4">
        <v>41.97</v>
      </c>
      <c r="E962" s="4">
        <v>59.77</v>
      </c>
    </row>
    <row r="963" spans="1:5" ht="15" customHeight="1" x14ac:dyDescent="0.2">
      <c r="A963" s="3">
        <v>43642</v>
      </c>
      <c r="B963" s="4">
        <v>29.52</v>
      </c>
      <c r="C963" s="4">
        <v>171.06</v>
      </c>
      <c r="D963" s="4">
        <v>43.585000000000001</v>
      </c>
      <c r="E963" s="4">
        <v>62.75</v>
      </c>
    </row>
    <row r="964" spans="1:5" ht="15" customHeight="1" x14ac:dyDescent="0.2">
      <c r="A964" s="3">
        <v>43643</v>
      </c>
      <c r="B964" s="4">
        <v>29.74</v>
      </c>
      <c r="C964" s="4">
        <v>171.23</v>
      </c>
      <c r="D964" s="4">
        <v>43.57</v>
      </c>
      <c r="E964" s="4">
        <v>61.27</v>
      </c>
    </row>
    <row r="965" spans="1:5" ht="15" customHeight="1" x14ac:dyDescent="0.2">
      <c r="A965" s="3">
        <v>43644</v>
      </c>
      <c r="B965" s="4">
        <v>30.7</v>
      </c>
      <c r="C965" s="4">
        <v>173.55</v>
      </c>
      <c r="D965" s="4">
        <v>43.35</v>
      </c>
      <c r="E965" s="4">
        <v>61</v>
      </c>
    </row>
    <row r="966" spans="1:5" ht="15" customHeight="1" x14ac:dyDescent="0.2">
      <c r="A966" s="3">
        <v>43647</v>
      </c>
      <c r="B966" s="4">
        <v>30.68</v>
      </c>
      <c r="C966" s="4">
        <v>173.94</v>
      </c>
      <c r="D966" s="4">
        <v>45.7</v>
      </c>
      <c r="E966" s="4">
        <v>62.25</v>
      </c>
    </row>
    <row r="967" spans="1:5" ht="15" customHeight="1" x14ac:dyDescent="0.2">
      <c r="A967" s="3">
        <v>43648</v>
      </c>
      <c r="B967" s="4">
        <v>30.88</v>
      </c>
      <c r="C967" s="4">
        <v>175.28</v>
      </c>
      <c r="D967" s="4">
        <v>44.87</v>
      </c>
      <c r="E967" s="4">
        <v>60.1</v>
      </c>
    </row>
    <row r="968" spans="1:5" ht="15" customHeight="1" x14ac:dyDescent="0.2">
      <c r="A968" s="3">
        <v>43649</v>
      </c>
      <c r="B968" s="4">
        <v>30.9</v>
      </c>
      <c r="C968" s="4">
        <v>176.87</v>
      </c>
      <c r="D968" s="4">
        <v>44.884999999999998</v>
      </c>
      <c r="E968" s="4">
        <v>60.5</v>
      </c>
    </row>
    <row r="969" spans="1:5" ht="15" customHeight="1" x14ac:dyDescent="0.2">
      <c r="A969" s="3">
        <v>43650</v>
      </c>
      <c r="B969" s="4">
        <v>30.9</v>
      </c>
      <c r="C969" s="4">
        <v>176.87</v>
      </c>
      <c r="D969" s="4">
        <v>44.884999999999998</v>
      </c>
      <c r="E969" s="4">
        <v>60.5</v>
      </c>
    </row>
    <row r="970" spans="1:5" ht="15" customHeight="1" x14ac:dyDescent="0.2">
      <c r="A970" s="3">
        <v>43651</v>
      </c>
      <c r="B970" s="4">
        <v>31.26</v>
      </c>
      <c r="C970" s="4">
        <v>176.66</v>
      </c>
      <c r="D970" s="4">
        <v>44.615000000000002</v>
      </c>
      <c r="E970" s="4">
        <v>59.9</v>
      </c>
    </row>
    <row r="971" spans="1:5" ht="15" customHeight="1" x14ac:dyDescent="0.2">
      <c r="A971" s="3">
        <v>43654</v>
      </c>
      <c r="B971" s="4">
        <v>31.3</v>
      </c>
      <c r="C971" s="4">
        <v>176.19</v>
      </c>
      <c r="D971" s="4">
        <v>43.965000000000003</v>
      </c>
      <c r="E971" s="4">
        <v>59.89</v>
      </c>
    </row>
    <row r="972" spans="1:5" ht="15" customHeight="1" x14ac:dyDescent="0.2">
      <c r="A972" s="3">
        <v>43655</v>
      </c>
      <c r="B972" s="4">
        <v>31.63</v>
      </c>
      <c r="C972" s="4">
        <v>177.73</v>
      </c>
      <c r="D972" s="4">
        <v>44.61</v>
      </c>
      <c r="E972" s="4">
        <v>59.89</v>
      </c>
    </row>
    <row r="973" spans="1:5" ht="15" customHeight="1" x14ac:dyDescent="0.2">
      <c r="A973" s="3">
        <v>43656</v>
      </c>
      <c r="B973" s="4">
        <v>31.65</v>
      </c>
      <c r="C973" s="4">
        <v>179.31</v>
      </c>
      <c r="D973" s="4">
        <v>44.68</v>
      </c>
      <c r="E973" s="4">
        <v>61.21</v>
      </c>
    </row>
    <row r="974" spans="1:5" ht="15" customHeight="1" x14ac:dyDescent="0.2">
      <c r="A974" s="3">
        <v>43657</v>
      </c>
      <c r="B974" s="4">
        <v>31.62</v>
      </c>
      <c r="C974" s="4">
        <v>180.74</v>
      </c>
      <c r="D974" s="4">
        <v>44.865000000000002</v>
      </c>
      <c r="E974" s="4">
        <v>61.46</v>
      </c>
    </row>
    <row r="975" spans="1:5" ht="15" customHeight="1" x14ac:dyDescent="0.2">
      <c r="A975" s="3">
        <v>43658</v>
      </c>
      <c r="B975" s="4">
        <v>32.409999999999997</v>
      </c>
      <c r="C975" s="4">
        <v>180.33</v>
      </c>
      <c r="D975" s="4">
        <v>45.854999999999997</v>
      </c>
      <c r="E975" s="4">
        <v>61.76</v>
      </c>
    </row>
    <row r="976" spans="1:5" ht="15" customHeight="1" x14ac:dyDescent="0.2">
      <c r="A976" s="3">
        <v>43661</v>
      </c>
      <c r="B976" s="4">
        <v>32.380000000000003</v>
      </c>
      <c r="C976" s="4">
        <v>180.57</v>
      </c>
      <c r="D976" s="4">
        <v>46.3</v>
      </c>
      <c r="E976" s="4">
        <v>60.65</v>
      </c>
    </row>
    <row r="977" spans="1:5" ht="15" customHeight="1" x14ac:dyDescent="0.2">
      <c r="A977" s="3">
        <v>43662</v>
      </c>
      <c r="B977" s="4">
        <v>32.57</v>
      </c>
      <c r="C977" s="4">
        <v>179.31</v>
      </c>
      <c r="D977" s="4">
        <v>45.375</v>
      </c>
      <c r="E977" s="4">
        <v>59.75</v>
      </c>
    </row>
    <row r="978" spans="1:5" ht="15" customHeight="1" x14ac:dyDescent="0.2">
      <c r="A978" s="3">
        <v>43663</v>
      </c>
      <c r="B978" s="4">
        <v>31.8</v>
      </c>
      <c r="C978" s="4">
        <v>179.15</v>
      </c>
      <c r="D978" s="4">
        <v>45.38</v>
      </c>
      <c r="E978" s="4">
        <v>59.78</v>
      </c>
    </row>
    <row r="979" spans="1:5" ht="15" customHeight="1" x14ac:dyDescent="0.2">
      <c r="A979" s="3">
        <v>43664</v>
      </c>
      <c r="B979" s="4">
        <v>31.32</v>
      </c>
      <c r="C979" s="4">
        <v>180.53</v>
      </c>
      <c r="D979" s="4">
        <v>46.45</v>
      </c>
      <c r="E979" s="4">
        <v>60.32</v>
      </c>
    </row>
    <row r="980" spans="1:5" ht="15" customHeight="1" x14ac:dyDescent="0.2">
      <c r="A980" s="3">
        <v>43665</v>
      </c>
      <c r="B980" s="4">
        <v>31.46</v>
      </c>
      <c r="C980" s="4">
        <v>179.24</v>
      </c>
      <c r="D980" s="4">
        <v>46.155000000000001</v>
      </c>
      <c r="E980" s="4">
        <v>60.33</v>
      </c>
    </row>
    <row r="981" spans="1:5" ht="15" customHeight="1" x14ac:dyDescent="0.2">
      <c r="A981" s="3">
        <v>43668</v>
      </c>
      <c r="B981" s="4">
        <v>30.98</v>
      </c>
      <c r="C981" s="4">
        <v>180.57</v>
      </c>
      <c r="D981" s="4">
        <v>46.78</v>
      </c>
      <c r="E981" s="4">
        <v>60.44</v>
      </c>
    </row>
    <row r="982" spans="1:5" ht="15" customHeight="1" x14ac:dyDescent="0.2">
      <c r="A982" s="3">
        <v>43669</v>
      </c>
      <c r="B982" s="4">
        <v>30.89</v>
      </c>
      <c r="C982" s="4">
        <v>180.9</v>
      </c>
      <c r="D982" s="4">
        <v>47.784999999999997</v>
      </c>
      <c r="E982" s="4">
        <v>60.28</v>
      </c>
    </row>
    <row r="983" spans="1:5" ht="15" customHeight="1" x14ac:dyDescent="0.2">
      <c r="A983" s="3">
        <v>43670</v>
      </c>
      <c r="B983" s="4">
        <v>31.49</v>
      </c>
      <c r="C983" s="4">
        <v>183.33</v>
      </c>
      <c r="D983" s="4">
        <v>49.92</v>
      </c>
      <c r="E983" s="4">
        <v>60.08</v>
      </c>
    </row>
    <row r="984" spans="1:5" ht="15" customHeight="1" x14ac:dyDescent="0.2">
      <c r="A984" s="3">
        <v>43671</v>
      </c>
      <c r="B984" s="4">
        <v>31.46</v>
      </c>
      <c r="C984" s="4">
        <v>181.59</v>
      </c>
      <c r="D984" s="4">
        <v>49.024999999999999</v>
      </c>
      <c r="E984" s="4">
        <v>59.04</v>
      </c>
    </row>
    <row r="985" spans="1:5" ht="15" customHeight="1" x14ac:dyDescent="0.2">
      <c r="A985" s="3">
        <v>43672</v>
      </c>
      <c r="B985" s="4">
        <v>31.47</v>
      </c>
      <c r="C985" s="4">
        <v>183.69</v>
      </c>
      <c r="D985" s="4">
        <v>49.055</v>
      </c>
      <c r="E985" s="4">
        <v>58.75</v>
      </c>
    </row>
    <row r="986" spans="1:5" ht="15" customHeight="1" x14ac:dyDescent="0.2">
      <c r="A986" s="3">
        <v>43675</v>
      </c>
      <c r="B986" s="4">
        <v>31.08</v>
      </c>
      <c r="C986" s="4">
        <v>183.21</v>
      </c>
      <c r="D986" s="4">
        <v>49.19</v>
      </c>
      <c r="E986" s="4">
        <v>58.19</v>
      </c>
    </row>
    <row r="987" spans="1:5" ht="15" customHeight="1" x14ac:dyDescent="0.2">
      <c r="A987" s="3">
        <v>43676</v>
      </c>
      <c r="B987" s="4">
        <v>31.02</v>
      </c>
      <c r="C987" s="4">
        <v>181.53</v>
      </c>
      <c r="D987" s="4">
        <v>48.494999999999997</v>
      </c>
      <c r="E987" s="4">
        <v>59.51</v>
      </c>
    </row>
    <row r="988" spans="1:5" ht="15" customHeight="1" x14ac:dyDescent="0.2">
      <c r="A988" s="3">
        <v>43677</v>
      </c>
      <c r="B988" s="4">
        <v>30.31</v>
      </c>
      <c r="C988" s="4">
        <v>178</v>
      </c>
      <c r="D988" s="4">
        <v>47.21</v>
      </c>
      <c r="E988" s="4">
        <v>59.08</v>
      </c>
    </row>
    <row r="989" spans="1:5" ht="15" customHeight="1" x14ac:dyDescent="0.2">
      <c r="A989" s="3">
        <v>43678</v>
      </c>
      <c r="B989" s="4">
        <v>29.94</v>
      </c>
      <c r="C989" s="4">
        <v>179.17</v>
      </c>
      <c r="D989" s="4">
        <v>45.8</v>
      </c>
      <c r="E989" s="4">
        <v>58.8</v>
      </c>
    </row>
    <row r="990" spans="1:5" ht="15" customHeight="1" x14ac:dyDescent="0.2">
      <c r="A990" s="3">
        <v>43679</v>
      </c>
      <c r="B990" s="4">
        <v>29.43</v>
      </c>
      <c r="C990" s="4">
        <v>177.42</v>
      </c>
      <c r="D990" s="4">
        <v>44.03</v>
      </c>
      <c r="E990" s="4">
        <v>56.47</v>
      </c>
    </row>
    <row r="991" spans="1:5" ht="15" customHeight="1" x14ac:dyDescent="0.2">
      <c r="A991" s="3">
        <v>43682</v>
      </c>
      <c r="B991" s="4">
        <v>29.18</v>
      </c>
      <c r="C991" s="4">
        <v>168.86</v>
      </c>
      <c r="D991" s="4">
        <v>41.81</v>
      </c>
      <c r="E991" s="4">
        <v>54.68</v>
      </c>
    </row>
    <row r="992" spans="1:5" ht="15" customHeight="1" x14ac:dyDescent="0.2">
      <c r="A992" s="3">
        <v>43683</v>
      </c>
      <c r="B992" s="4">
        <v>29.54</v>
      </c>
      <c r="C992" s="4">
        <v>172.48</v>
      </c>
      <c r="D992" s="4">
        <v>42.53</v>
      </c>
      <c r="E992" s="4">
        <v>54.23</v>
      </c>
    </row>
    <row r="993" spans="1:5" ht="15" customHeight="1" x14ac:dyDescent="0.2">
      <c r="A993" s="3">
        <v>43684</v>
      </c>
      <c r="B993" s="4">
        <v>29.86</v>
      </c>
      <c r="C993" s="4">
        <v>175.32</v>
      </c>
      <c r="D993" s="4">
        <v>44.21</v>
      </c>
      <c r="E993" s="4">
        <v>53.32</v>
      </c>
    </row>
    <row r="994" spans="1:5" ht="15" customHeight="1" x14ac:dyDescent="0.2">
      <c r="A994" s="3">
        <v>43685</v>
      </c>
      <c r="B994" s="4">
        <v>29.67</v>
      </c>
      <c r="C994" s="4">
        <v>179.9</v>
      </c>
      <c r="D994" s="4">
        <v>45.4</v>
      </c>
      <c r="E994" s="4">
        <v>55.07</v>
      </c>
    </row>
    <row r="995" spans="1:5" ht="15" customHeight="1" x14ac:dyDescent="0.2">
      <c r="A995" s="3">
        <v>43686</v>
      </c>
      <c r="B995" s="4">
        <v>29.46</v>
      </c>
      <c r="C995" s="4">
        <v>179.05</v>
      </c>
      <c r="D995" s="4">
        <v>43.924999999999997</v>
      </c>
      <c r="E995" s="4">
        <v>54.01</v>
      </c>
    </row>
    <row r="996" spans="1:5" ht="15" customHeight="1" x14ac:dyDescent="0.2">
      <c r="A996" s="3">
        <v>43689</v>
      </c>
      <c r="B996" s="4">
        <v>29.25</v>
      </c>
      <c r="C996" s="4">
        <v>176.34</v>
      </c>
      <c r="D996" s="4">
        <v>43.65</v>
      </c>
      <c r="E996" s="4">
        <v>53.12</v>
      </c>
    </row>
    <row r="997" spans="1:5" ht="15" customHeight="1" x14ac:dyDescent="0.2">
      <c r="A997" s="3">
        <v>43690</v>
      </c>
      <c r="B997" s="4">
        <v>29.6</v>
      </c>
      <c r="C997" s="4">
        <v>178.61</v>
      </c>
      <c r="D997" s="4">
        <v>45.19</v>
      </c>
      <c r="E997" s="4">
        <v>53.87</v>
      </c>
    </row>
    <row r="998" spans="1:5" ht="15" customHeight="1" x14ac:dyDescent="0.2">
      <c r="A998" s="3">
        <v>43691</v>
      </c>
      <c r="B998" s="4">
        <v>27.49</v>
      </c>
      <c r="C998" s="4">
        <v>173.51</v>
      </c>
      <c r="D998" s="4">
        <v>43.454999999999998</v>
      </c>
      <c r="E998" s="4">
        <v>51.78</v>
      </c>
    </row>
    <row r="999" spans="1:5" ht="15" customHeight="1" x14ac:dyDescent="0.2">
      <c r="A999" s="3">
        <v>43692</v>
      </c>
      <c r="B999" s="4">
        <v>27.17</v>
      </c>
      <c r="C999" s="4">
        <v>176.27</v>
      </c>
      <c r="D999" s="4">
        <v>43.42</v>
      </c>
      <c r="E999" s="4">
        <v>50.91</v>
      </c>
    </row>
    <row r="1000" spans="1:5" ht="15" customHeight="1" x14ac:dyDescent="0.2">
      <c r="A1000" s="3">
        <v>43693</v>
      </c>
      <c r="B1000" s="4">
        <v>27.95</v>
      </c>
      <c r="C1000" s="4">
        <v>178.23</v>
      </c>
      <c r="D1000" s="4">
        <v>44.19</v>
      </c>
      <c r="E1000" s="4">
        <v>51.47</v>
      </c>
    </row>
    <row r="1001" spans="1:5" ht="15" customHeight="1" x14ac:dyDescent="0.2">
      <c r="A1001" s="3">
        <v>43696</v>
      </c>
      <c r="B1001" s="4">
        <v>28.42</v>
      </c>
      <c r="C1001" s="4">
        <v>179.74</v>
      </c>
      <c r="D1001" s="4">
        <v>45.024999999999999</v>
      </c>
      <c r="E1001" s="4">
        <v>53.94</v>
      </c>
    </row>
    <row r="1002" spans="1:5" ht="15" customHeight="1" x14ac:dyDescent="0.2">
      <c r="A1002" s="3">
        <v>43697</v>
      </c>
      <c r="B1002" s="4">
        <v>28.21</v>
      </c>
      <c r="C1002" s="4">
        <v>179.24</v>
      </c>
      <c r="D1002" s="4">
        <v>44.445</v>
      </c>
      <c r="E1002" s="4">
        <v>52.71</v>
      </c>
    </row>
    <row r="1003" spans="1:5" ht="15" customHeight="1" x14ac:dyDescent="0.2">
      <c r="A1003" s="3">
        <v>43698</v>
      </c>
      <c r="B1003" s="4">
        <v>28.28</v>
      </c>
      <c r="C1003" s="4">
        <v>180.94</v>
      </c>
      <c r="D1003" s="4">
        <v>44.51</v>
      </c>
      <c r="E1003" s="4">
        <v>52.63</v>
      </c>
    </row>
    <row r="1004" spans="1:5" ht="15" customHeight="1" x14ac:dyDescent="0.2">
      <c r="A1004" s="3">
        <v>43699</v>
      </c>
      <c r="B1004" s="4">
        <v>28.03</v>
      </c>
      <c r="C1004" s="4">
        <v>180.09</v>
      </c>
      <c r="D1004" s="4">
        <v>44.79</v>
      </c>
      <c r="E1004" s="4">
        <v>52.26</v>
      </c>
    </row>
    <row r="1005" spans="1:5" ht="15" customHeight="1" x14ac:dyDescent="0.2">
      <c r="A1005" s="3">
        <v>43700</v>
      </c>
      <c r="B1005" s="4">
        <v>27.01</v>
      </c>
      <c r="C1005" s="4">
        <v>175.23</v>
      </c>
      <c r="D1005" s="4">
        <v>42.29</v>
      </c>
      <c r="E1005" s="4">
        <v>50.42</v>
      </c>
    </row>
    <row r="1006" spans="1:5" ht="15" customHeight="1" x14ac:dyDescent="0.2">
      <c r="A1006" s="3">
        <v>43703</v>
      </c>
      <c r="B1006" s="4">
        <v>27.2</v>
      </c>
      <c r="C1006" s="4">
        <v>177.59</v>
      </c>
      <c r="D1006" s="4">
        <v>42.365000000000002</v>
      </c>
      <c r="E1006" s="4">
        <v>51.37</v>
      </c>
    </row>
    <row r="1007" spans="1:5" ht="15" customHeight="1" x14ac:dyDescent="0.2">
      <c r="A1007" s="3">
        <v>43704</v>
      </c>
      <c r="B1007" s="4">
        <v>26.47</v>
      </c>
      <c r="C1007" s="4">
        <v>178.38</v>
      </c>
      <c r="D1007" s="4">
        <v>42.174999999999997</v>
      </c>
      <c r="E1007" s="4">
        <v>50.98</v>
      </c>
    </row>
    <row r="1008" spans="1:5" ht="15" customHeight="1" x14ac:dyDescent="0.2">
      <c r="A1008" s="3">
        <v>43705</v>
      </c>
      <c r="B1008" s="4">
        <v>26.94</v>
      </c>
      <c r="C1008" s="4">
        <v>178.67</v>
      </c>
      <c r="D1008" s="4">
        <v>42.44</v>
      </c>
      <c r="E1008" s="4">
        <v>51.95</v>
      </c>
    </row>
    <row r="1009" spans="1:5" ht="15" customHeight="1" x14ac:dyDescent="0.2">
      <c r="A1009" s="3">
        <v>43706</v>
      </c>
      <c r="B1009" s="4">
        <v>27.73</v>
      </c>
      <c r="C1009" s="4">
        <v>181.17</v>
      </c>
      <c r="D1009" s="4">
        <v>43.284999999999997</v>
      </c>
      <c r="E1009" s="4">
        <v>52.29</v>
      </c>
    </row>
    <row r="1010" spans="1:5" ht="15" customHeight="1" x14ac:dyDescent="0.2">
      <c r="A1010" s="3">
        <v>43707</v>
      </c>
      <c r="B1010" s="4">
        <v>27.6</v>
      </c>
      <c r="C1010" s="4">
        <v>180.82</v>
      </c>
      <c r="D1010" s="4">
        <v>43.164999999999999</v>
      </c>
      <c r="E1010" s="4">
        <v>52.18</v>
      </c>
    </row>
    <row r="1011" spans="1:5" ht="15" customHeight="1" x14ac:dyDescent="0.2">
      <c r="A1011" s="3">
        <v>43710</v>
      </c>
      <c r="B1011" s="4">
        <v>27.6</v>
      </c>
      <c r="C1011" s="4">
        <v>180.82</v>
      </c>
      <c r="D1011" s="4">
        <v>43.164999999999999</v>
      </c>
      <c r="E1011" s="4">
        <v>52.18</v>
      </c>
    </row>
    <row r="1012" spans="1:5" ht="15" customHeight="1" x14ac:dyDescent="0.2">
      <c r="A1012" s="3">
        <v>43711</v>
      </c>
      <c r="B1012" s="4">
        <v>26.89</v>
      </c>
      <c r="C1012" s="4">
        <v>179.2</v>
      </c>
      <c r="D1012" s="4">
        <v>42.445</v>
      </c>
      <c r="E1012" s="4">
        <v>52.04</v>
      </c>
    </row>
    <row r="1013" spans="1:5" ht="15" customHeight="1" x14ac:dyDescent="0.2">
      <c r="A1013" s="3">
        <v>43712</v>
      </c>
      <c r="B1013" s="4">
        <v>27.04</v>
      </c>
      <c r="C1013" s="4">
        <v>181.77</v>
      </c>
      <c r="D1013" s="4">
        <v>43.26</v>
      </c>
      <c r="E1013" s="4">
        <v>53.3</v>
      </c>
    </row>
    <row r="1014" spans="1:5" ht="15" customHeight="1" x14ac:dyDescent="0.2">
      <c r="A1014" s="3">
        <v>43713</v>
      </c>
      <c r="B1014" s="4">
        <v>27.4</v>
      </c>
      <c r="C1014" s="4">
        <v>184.73</v>
      </c>
      <c r="D1014" s="4">
        <v>44.414999999999999</v>
      </c>
      <c r="E1014" s="4">
        <v>53.44</v>
      </c>
    </row>
    <row r="1015" spans="1:5" ht="15" customHeight="1" x14ac:dyDescent="0.2">
      <c r="A1015" s="3">
        <v>43714</v>
      </c>
      <c r="B1015" s="4">
        <v>27.34</v>
      </c>
      <c r="C1015" s="4">
        <v>185.74</v>
      </c>
      <c r="D1015" s="4">
        <v>45.26</v>
      </c>
      <c r="E1015" s="4">
        <v>53.63</v>
      </c>
    </row>
    <row r="1016" spans="1:5" ht="15" customHeight="1" x14ac:dyDescent="0.2">
      <c r="A1016" s="3">
        <v>43717</v>
      </c>
      <c r="B1016" s="4">
        <v>27.3</v>
      </c>
      <c r="C1016" s="4">
        <v>181.55</v>
      </c>
      <c r="D1016" s="4">
        <v>45.935000000000002</v>
      </c>
      <c r="E1016" s="4">
        <v>54.97</v>
      </c>
    </row>
    <row r="1017" spans="1:5" ht="15" customHeight="1" x14ac:dyDescent="0.2">
      <c r="A1017" s="3">
        <v>43718</v>
      </c>
      <c r="B1017" s="4">
        <v>28.43</v>
      </c>
      <c r="C1017" s="4">
        <v>176.35</v>
      </c>
      <c r="D1017" s="4">
        <v>46.284999999999997</v>
      </c>
      <c r="E1017" s="4">
        <v>56.32</v>
      </c>
    </row>
    <row r="1018" spans="1:5" ht="15" customHeight="1" x14ac:dyDescent="0.2">
      <c r="A1018" s="3">
        <v>43719</v>
      </c>
      <c r="B1018" s="4">
        <v>28.55</v>
      </c>
      <c r="C1018" s="4">
        <v>174.98</v>
      </c>
      <c r="D1018" s="4">
        <v>47.71</v>
      </c>
      <c r="E1018" s="4">
        <v>57.2</v>
      </c>
    </row>
    <row r="1019" spans="1:5" ht="15" customHeight="1" x14ac:dyDescent="0.2">
      <c r="A1019" s="3">
        <v>43720</v>
      </c>
      <c r="B1019" s="4">
        <v>28.11</v>
      </c>
      <c r="C1019" s="4">
        <v>177.98</v>
      </c>
      <c r="D1019" s="4">
        <v>47.734999999999999</v>
      </c>
      <c r="E1019" s="4">
        <v>56.35</v>
      </c>
    </row>
    <row r="1020" spans="1:5" ht="15" customHeight="1" x14ac:dyDescent="0.2">
      <c r="A1020" s="3">
        <v>43721</v>
      </c>
      <c r="B1020" s="4">
        <v>27.89</v>
      </c>
      <c r="C1020" s="4">
        <v>177.27</v>
      </c>
      <c r="D1020" s="4">
        <v>47.5</v>
      </c>
      <c r="E1020" s="4">
        <v>57.34</v>
      </c>
    </row>
    <row r="1021" spans="1:5" ht="15" customHeight="1" x14ac:dyDescent="0.2">
      <c r="A1021" s="3">
        <v>43724</v>
      </c>
      <c r="B1021" s="4">
        <v>27.97</v>
      </c>
      <c r="C1021" s="4">
        <v>176.11</v>
      </c>
      <c r="D1021" s="4">
        <v>47.225000000000001</v>
      </c>
      <c r="E1021" s="4">
        <v>62.53</v>
      </c>
    </row>
    <row r="1022" spans="1:5" ht="15" customHeight="1" x14ac:dyDescent="0.2">
      <c r="A1022" s="3">
        <v>43725</v>
      </c>
      <c r="B1022" s="4">
        <v>27.2</v>
      </c>
      <c r="C1022" s="4">
        <v>176.45</v>
      </c>
      <c r="D1022" s="4">
        <v>46.88</v>
      </c>
      <c r="E1022" s="4">
        <v>61.22</v>
      </c>
    </row>
    <row r="1023" spans="1:5" ht="15" customHeight="1" x14ac:dyDescent="0.2">
      <c r="A1023" s="3">
        <v>43726</v>
      </c>
      <c r="B1023" s="4">
        <v>27.21</v>
      </c>
      <c r="C1023" s="4">
        <v>175.29</v>
      </c>
      <c r="D1023" s="4">
        <v>46.784999999999997</v>
      </c>
      <c r="E1023" s="4">
        <v>60.01</v>
      </c>
    </row>
    <row r="1024" spans="1:5" ht="15" customHeight="1" x14ac:dyDescent="0.2">
      <c r="A1024" s="3">
        <v>43727</v>
      </c>
      <c r="B1024" s="4">
        <v>26.67</v>
      </c>
      <c r="C1024" s="4">
        <v>175.96</v>
      </c>
      <c r="D1024" s="4">
        <v>46.244999999999997</v>
      </c>
      <c r="E1024" s="4">
        <v>59.97</v>
      </c>
    </row>
    <row r="1025" spans="1:5" ht="15" customHeight="1" x14ac:dyDescent="0.2">
      <c r="A1025" s="3">
        <v>43728</v>
      </c>
      <c r="B1025" s="4">
        <v>26.23</v>
      </c>
      <c r="C1025" s="4">
        <v>174.06</v>
      </c>
      <c r="D1025" s="4">
        <v>45.225000000000001</v>
      </c>
      <c r="E1025" s="4">
        <v>60.82</v>
      </c>
    </row>
    <row r="1026" spans="1:5" ht="15" customHeight="1" x14ac:dyDescent="0.2">
      <c r="A1026" s="3">
        <v>43731</v>
      </c>
      <c r="B1026" s="4">
        <v>26.58</v>
      </c>
      <c r="C1026" s="4">
        <v>174.91</v>
      </c>
      <c r="D1026" s="4">
        <v>45.96</v>
      </c>
      <c r="E1026" s="4">
        <v>60.18</v>
      </c>
    </row>
    <row r="1027" spans="1:5" ht="15" customHeight="1" x14ac:dyDescent="0.2">
      <c r="A1027" s="3">
        <v>43732</v>
      </c>
      <c r="B1027" s="4">
        <v>26.42</v>
      </c>
      <c r="C1027" s="4">
        <v>174.48</v>
      </c>
      <c r="D1027" s="4">
        <v>45.32</v>
      </c>
      <c r="E1027" s="4">
        <v>59.3</v>
      </c>
    </row>
    <row r="1028" spans="1:5" ht="15" customHeight="1" x14ac:dyDescent="0.2">
      <c r="A1028" s="3">
        <v>43733</v>
      </c>
      <c r="B1028" s="4">
        <v>26.69</v>
      </c>
      <c r="C1028" s="4">
        <v>175.28</v>
      </c>
      <c r="D1028" s="4">
        <v>46.505000000000003</v>
      </c>
      <c r="E1028" s="4">
        <v>59.48</v>
      </c>
    </row>
    <row r="1029" spans="1:5" ht="15" customHeight="1" x14ac:dyDescent="0.2">
      <c r="A1029" s="3">
        <v>43734</v>
      </c>
      <c r="B1029" s="4">
        <v>26.46</v>
      </c>
      <c r="C1029" s="4">
        <v>175.65</v>
      </c>
      <c r="D1029" s="4">
        <v>46.185000000000002</v>
      </c>
      <c r="E1029" s="4">
        <v>57.68</v>
      </c>
    </row>
    <row r="1030" spans="1:5" ht="15" customHeight="1" x14ac:dyDescent="0.2">
      <c r="A1030" s="3">
        <v>43735</v>
      </c>
      <c r="B1030" s="4">
        <v>26.8</v>
      </c>
      <c r="C1030" s="4">
        <v>174</v>
      </c>
      <c r="D1030" s="4">
        <v>45.645000000000003</v>
      </c>
      <c r="E1030" s="4">
        <v>57.9</v>
      </c>
    </row>
    <row r="1031" spans="1:5" ht="15" customHeight="1" x14ac:dyDescent="0.2">
      <c r="A1031" s="3">
        <v>43738</v>
      </c>
      <c r="B1031" s="4">
        <v>26.63</v>
      </c>
      <c r="C1031" s="4">
        <v>172.01</v>
      </c>
      <c r="D1031" s="4">
        <v>46.454999999999998</v>
      </c>
      <c r="E1031" s="4">
        <v>56.98</v>
      </c>
    </row>
    <row r="1032" spans="1:5" ht="15" customHeight="1" x14ac:dyDescent="0.2">
      <c r="A1032" s="3">
        <v>43739</v>
      </c>
      <c r="B1032" s="4">
        <v>26.77</v>
      </c>
      <c r="C1032" s="4">
        <v>174.29</v>
      </c>
      <c r="D1032" s="4">
        <v>46.46</v>
      </c>
      <c r="E1032" s="4">
        <v>55.15</v>
      </c>
    </row>
    <row r="1033" spans="1:5" ht="15" customHeight="1" x14ac:dyDescent="0.2">
      <c r="A1033" s="3">
        <v>43740</v>
      </c>
      <c r="B1033" s="4">
        <v>26.43</v>
      </c>
      <c r="C1033" s="4">
        <v>169.83</v>
      </c>
      <c r="D1033" s="4">
        <v>45.27</v>
      </c>
      <c r="E1033" s="4">
        <v>53.07</v>
      </c>
    </row>
    <row r="1034" spans="1:5" ht="15" customHeight="1" x14ac:dyDescent="0.2">
      <c r="A1034" s="3">
        <v>43741</v>
      </c>
      <c r="B1034" s="4">
        <v>27.02</v>
      </c>
      <c r="C1034" s="4">
        <v>172.87</v>
      </c>
      <c r="D1034" s="4">
        <v>45.85</v>
      </c>
      <c r="E1034" s="4">
        <v>53.66</v>
      </c>
    </row>
    <row r="1035" spans="1:5" ht="15" customHeight="1" x14ac:dyDescent="0.2">
      <c r="A1035" s="3">
        <v>43742</v>
      </c>
      <c r="B1035" s="4">
        <v>27.01</v>
      </c>
      <c r="C1035" s="4">
        <v>175.98</v>
      </c>
      <c r="D1035" s="4">
        <v>46.87</v>
      </c>
      <c r="E1035" s="4">
        <v>53.5</v>
      </c>
    </row>
    <row r="1036" spans="1:5" ht="15" customHeight="1" x14ac:dyDescent="0.2">
      <c r="A1036" s="3">
        <v>43745</v>
      </c>
      <c r="B1036" s="4">
        <v>27.38</v>
      </c>
      <c r="C1036" s="4">
        <v>174.9</v>
      </c>
      <c r="D1036" s="4">
        <v>46.17</v>
      </c>
      <c r="E1036" s="4">
        <v>54.6</v>
      </c>
    </row>
    <row r="1037" spans="1:5" ht="15" customHeight="1" x14ac:dyDescent="0.2">
      <c r="A1037" s="3">
        <v>43746</v>
      </c>
      <c r="B1037" s="4">
        <v>26.83</v>
      </c>
      <c r="C1037" s="4">
        <v>172.42</v>
      </c>
      <c r="D1037" s="4">
        <v>44.645000000000003</v>
      </c>
      <c r="E1037" s="4">
        <v>53.9</v>
      </c>
    </row>
    <row r="1038" spans="1:5" ht="15" customHeight="1" x14ac:dyDescent="0.2">
      <c r="A1038" s="3">
        <v>43747</v>
      </c>
      <c r="B1038" s="4">
        <v>27.004999999999999</v>
      </c>
      <c r="C1038" s="4">
        <v>174.88</v>
      </c>
      <c r="D1038" s="4">
        <v>45.594999999999999</v>
      </c>
      <c r="E1038" s="4">
        <v>54.94</v>
      </c>
    </row>
    <row r="1039" spans="1:5" ht="15" customHeight="1" x14ac:dyDescent="0.2">
      <c r="A1039" s="3">
        <v>43748</v>
      </c>
      <c r="B1039" s="4">
        <v>27.344999999999999</v>
      </c>
      <c r="C1039" s="4">
        <v>174.88</v>
      </c>
      <c r="D1039" s="4">
        <v>46.204999999999998</v>
      </c>
      <c r="E1039" s="4">
        <v>55.88</v>
      </c>
    </row>
    <row r="1040" spans="1:5" ht="15" customHeight="1" x14ac:dyDescent="0.2">
      <c r="A1040" s="3">
        <v>43749</v>
      </c>
      <c r="B1040" s="4">
        <v>27.97</v>
      </c>
      <c r="C1040" s="4">
        <v>177.06</v>
      </c>
      <c r="D1040" s="4">
        <v>47.76</v>
      </c>
      <c r="E1040" s="4">
        <v>56.43</v>
      </c>
    </row>
    <row r="1041" spans="1:5" ht="15" customHeight="1" x14ac:dyDescent="0.2">
      <c r="A1041" s="3">
        <v>43752</v>
      </c>
      <c r="B1041" s="4">
        <v>27.75</v>
      </c>
      <c r="C1041" s="4">
        <v>177.36</v>
      </c>
      <c r="D1041" s="4">
        <v>47.84</v>
      </c>
      <c r="E1041" s="4">
        <v>56.13</v>
      </c>
    </row>
    <row r="1042" spans="1:5" ht="15" customHeight="1" x14ac:dyDescent="0.2">
      <c r="A1042" s="3">
        <v>43753</v>
      </c>
      <c r="B1042" s="4">
        <v>27.86</v>
      </c>
      <c r="C1042" s="4">
        <v>178.75</v>
      </c>
      <c r="D1042" s="4">
        <v>48.405000000000001</v>
      </c>
      <c r="E1042" s="4">
        <v>55.95</v>
      </c>
    </row>
    <row r="1043" spans="1:5" ht="15" customHeight="1" x14ac:dyDescent="0.2">
      <c r="A1043" s="3">
        <v>43754</v>
      </c>
      <c r="B1043" s="4">
        <v>27.8</v>
      </c>
      <c r="C1043" s="4">
        <v>177.87</v>
      </c>
      <c r="D1043" s="4">
        <v>48.04</v>
      </c>
      <c r="E1043" s="4">
        <v>54.61</v>
      </c>
    </row>
    <row r="1044" spans="1:5" ht="15" customHeight="1" x14ac:dyDescent="0.2">
      <c r="A1044" s="3">
        <v>43755</v>
      </c>
      <c r="B1044" s="4">
        <v>27.89</v>
      </c>
      <c r="C1044" s="4">
        <v>177.94</v>
      </c>
      <c r="D1044" s="4">
        <v>47.844999999999999</v>
      </c>
      <c r="E1044" s="4">
        <v>54.53</v>
      </c>
    </row>
    <row r="1045" spans="1:5" ht="15" customHeight="1" x14ac:dyDescent="0.2">
      <c r="A1045" s="3">
        <v>43756</v>
      </c>
      <c r="B1045" s="4">
        <v>27.71</v>
      </c>
      <c r="C1045" s="4">
        <v>175.71</v>
      </c>
      <c r="D1045" s="4">
        <v>47.502499999999998</v>
      </c>
      <c r="E1045" s="4">
        <v>53.95</v>
      </c>
    </row>
    <row r="1046" spans="1:5" ht="15" customHeight="1" x14ac:dyDescent="0.2">
      <c r="A1046" s="3">
        <v>43759</v>
      </c>
      <c r="B1046" s="4">
        <v>27.69</v>
      </c>
      <c r="C1046" s="4">
        <v>176.43</v>
      </c>
      <c r="D1046" s="4">
        <v>48.89</v>
      </c>
      <c r="E1046" s="4">
        <v>55.96</v>
      </c>
    </row>
    <row r="1047" spans="1:5" ht="15" customHeight="1" x14ac:dyDescent="0.2">
      <c r="A1047" s="3">
        <v>43760</v>
      </c>
      <c r="B1047" s="4">
        <v>28.17</v>
      </c>
      <c r="C1047" s="4">
        <v>170.86</v>
      </c>
      <c r="D1047" s="4">
        <v>48.185000000000002</v>
      </c>
      <c r="E1047" s="4">
        <v>56.54</v>
      </c>
    </row>
    <row r="1048" spans="1:5" ht="15" customHeight="1" x14ac:dyDescent="0.2">
      <c r="A1048" s="3">
        <v>43761</v>
      </c>
      <c r="B1048" s="4">
        <v>28.16</v>
      </c>
      <c r="C1048" s="4">
        <v>171.32</v>
      </c>
      <c r="D1048" s="4">
        <v>46.494999999999997</v>
      </c>
      <c r="E1048" s="4">
        <v>56.25</v>
      </c>
    </row>
    <row r="1049" spans="1:5" ht="15" customHeight="1" x14ac:dyDescent="0.2">
      <c r="A1049" s="3">
        <v>43762</v>
      </c>
      <c r="B1049" s="4">
        <v>27.54</v>
      </c>
      <c r="C1049" s="4">
        <v>176.16</v>
      </c>
      <c r="D1049" s="4">
        <v>47.085000000000001</v>
      </c>
      <c r="E1049" s="4">
        <v>56.16</v>
      </c>
    </row>
    <row r="1050" spans="1:5" ht="15" customHeight="1" x14ac:dyDescent="0.2">
      <c r="A1050" s="3">
        <v>43763</v>
      </c>
      <c r="B1050" s="4">
        <v>27.57</v>
      </c>
      <c r="C1050" s="4">
        <v>177.85</v>
      </c>
      <c r="D1050" s="4">
        <v>46.95</v>
      </c>
      <c r="E1050" s="4">
        <v>56.35</v>
      </c>
    </row>
    <row r="1051" spans="1:5" ht="15" customHeight="1" x14ac:dyDescent="0.2">
      <c r="A1051" s="3">
        <v>43766</v>
      </c>
      <c r="B1051" s="4">
        <v>27.79</v>
      </c>
      <c r="C1051" s="4">
        <v>179.84</v>
      </c>
      <c r="D1051" s="4">
        <v>47.795000000000002</v>
      </c>
      <c r="E1051" s="4">
        <v>55.68</v>
      </c>
    </row>
    <row r="1052" spans="1:5" ht="15" customHeight="1" x14ac:dyDescent="0.2">
      <c r="A1052" s="3">
        <v>43767</v>
      </c>
      <c r="B1052" s="4">
        <v>27.42</v>
      </c>
      <c r="C1052" s="4">
        <v>177.63</v>
      </c>
      <c r="D1052" s="4">
        <v>47.405000000000001</v>
      </c>
      <c r="E1052" s="4">
        <v>57.09</v>
      </c>
    </row>
    <row r="1053" spans="1:5" ht="15" customHeight="1" x14ac:dyDescent="0.2">
      <c r="A1053" s="3">
        <v>43768</v>
      </c>
      <c r="B1053" s="4">
        <v>26.91</v>
      </c>
      <c r="C1053" s="4">
        <v>179.25</v>
      </c>
      <c r="D1053" s="4">
        <v>47.7</v>
      </c>
      <c r="E1053" s="4">
        <v>55.04</v>
      </c>
    </row>
    <row r="1054" spans="1:5" ht="15" customHeight="1" x14ac:dyDescent="0.2">
      <c r="A1054" s="3">
        <v>43769</v>
      </c>
      <c r="B1054" s="4">
        <v>26.954999999999998</v>
      </c>
      <c r="C1054" s="4">
        <v>178.86</v>
      </c>
      <c r="D1054" s="4">
        <v>47.145000000000003</v>
      </c>
      <c r="E1054" s="4">
        <v>55.2</v>
      </c>
    </row>
    <row r="1055" spans="1:5" ht="15" customHeight="1" x14ac:dyDescent="0.2">
      <c r="A1055" s="3">
        <v>43770</v>
      </c>
      <c r="B1055" s="4">
        <v>27.26</v>
      </c>
      <c r="C1055" s="4">
        <v>180.93</v>
      </c>
      <c r="D1055" s="4">
        <v>48.494999999999997</v>
      </c>
      <c r="E1055" s="4">
        <v>57.15</v>
      </c>
    </row>
    <row r="1056" spans="1:5" ht="15" customHeight="1" x14ac:dyDescent="0.2">
      <c r="A1056" s="3">
        <v>43773</v>
      </c>
      <c r="B1056" s="4">
        <v>27.81</v>
      </c>
      <c r="C1056" s="4">
        <v>178.95</v>
      </c>
      <c r="D1056" s="4">
        <v>49.89</v>
      </c>
      <c r="E1056" s="4">
        <v>58</v>
      </c>
    </row>
    <row r="1057" spans="1:5" ht="15" customHeight="1" x14ac:dyDescent="0.2">
      <c r="A1057" s="3">
        <v>43774</v>
      </c>
      <c r="B1057" s="4">
        <v>27.95</v>
      </c>
      <c r="C1057" s="4">
        <v>176.37</v>
      </c>
      <c r="D1057" s="4">
        <v>50.01</v>
      </c>
      <c r="E1057" s="4">
        <v>58.51</v>
      </c>
    </row>
    <row r="1058" spans="1:5" ht="15" customHeight="1" x14ac:dyDescent="0.2">
      <c r="A1058" s="3">
        <v>43775</v>
      </c>
      <c r="B1058" s="4">
        <v>27.69</v>
      </c>
      <c r="C1058" s="4">
        <v>176.77</v>
      </c>
      <c r="D1058" s="4">
        <v>47.81</v>
      </c>
      <c r="E1058" s="4">
        <v>57.63</v>
      </c>
    </row>
    <row r="1059" spans="1:5" ht="15" customHeight="1" x14ac:dyDescent="0.2">
      <c r="A1059" s="3">
        <v>43776</v>
      </c>
      <c r="B1059" s="4">
        <v>31.03</v>
      </c>
      <c r="C1059" s="4">
        <v>178.43</v>
      </c>
      <c r="D1059" s="4">
        <v>47.68</v>
      </c>
      <c r="E1059" s="4">
        <v>59.54</v>
      </c>
    </row>
    <row r="1060" spans="1:5" ht="15" customHeight="1" x14ac:dyDescent="0.2">
      <c r="A1060" s="3">
        <v>43777</v>
      </c>
      <c r="B1060" s="4">
        <v>30.905000000000001</v>
      </c>
      <c r="C1060" s="4">
        <v>178.97</v>
      </c>
      <c r="D1060" s="4">
        <v>48.104999999999997</v>
      </c>
      <c r="E1060" s="4">
        <v>59.16</v>
      </c>
    </row>
    <row r="1061" spans="1:5" ht="15" customHeight="1" x14ac:dyDescent="0.2">
      <c r="A1061" s="3">
        <v>43780</v>
      </c>
      <c r="B1061" s="4">
        <v>30.96</v>
      </c>
      <c r="C1061" s="4">
        <v>179.54</v>
      </c>
      <c r="D1061" s="4">
        <v>47.284999999999997</v>
      </c>
      <c r="E1061" s="4">
        <v>58.91</v>
      </c>
    </row>
    <row r="1062" spans="1:5" ht="15" customHeight="1" x14ac:dyDescent="0.2">
      <c r="A1062" s="3">
        <v>43781</v>
      </c>
      <c r="B1062" s="4">
        <v>30.74</v>
      </c>
      <c r="C1062" s="4">
        <v>179.74</v>
      </c>
      <c r="D1062" s="4">
        <v>46.84</v>
      </c>
      <c r="E1062" s="4">
        <v>58.23</v>
      </c>
    </row>
    <row r="1063" spans="1:5" ht="15" customHeight="1" x14ac:dyDescent="0.2">
      <c r="A1063" s="3">
        <v>43782</v>
      </c>
      <c r="B1063" s="4">
        <v>29.88</v>
      </c>
      <c r="C1063" s="4">
        <v>179.41</v>
      </c>
      <c r="D1063" s="4">
        <v>47.045000000000002</v>
      </c>
      <c r="E1063" s="4">
        <v>57.56</v>
      </c>
    </row>
    <row r="1064" spans="1:5" ht="15" customHeight="1" x14ac:dyDescent="0.2">
      <c r="A1064" s="3">
        <v>43783</v>
      </c>
      <c r="B1064" s="4">
        <v>29.9</v>
      </c>
      <c r="C1064" s="4">
        <v>179.75</v>
      </c>
      <c r="D1064" s="4">
        <v>46.81</v>
      </c>
      <c r="E1064" s="4">
        <v>57.25</v>
      </c>
    </row>
    <row r="1065" spans="1:5" ht="15" customHeight="1" x14ac:dyDescent="0.2">
      <c r="A1065" s="3">
        <v>43784</v>
      </c>
      <c r="B1065" s="4">
        <v>29.72</v>
      </c>
      <c r="C1065" s="4">
        <v>179.77</v>
      </c>
      <c r="D1065" s="4">
        <v>47.3</v>
      </c>
      <c r="E1065" s="4">
        <v>58.25</v>
      </c>
    </row>
    <row r="1066" spans="1:5" ht="15" customHeight="1" x14ac:dyDescent="0.2">
      <c r="A1066" s="3">
        <v>43787</v>
      </c>
      <c r="B1066" s="4">
        <v>30.76</v>
      </c>
      <c r="C1066" s="4">
        <v>179.66</v>
      </c>
      <c r="D1066" s="4">
        <v>46.215000000000003</v>
      </c>
      <c r="E1066" s="4">
        <v>56.7</v>
      </c>
    </row>
    <row r="1067" spans="1:5" ht="15" customHeight="1" x14ac:dyDescent="0.2">
      <c r="A1067" s="3">
        <v>43788</v>
      </c>
      <c r="B1067" s="4">
        <v>31.57</v>
      </c>
      <c r="C1067" s="4">
        <v>182.77</v>
      </c>
      <c r="D1067" s="4">
        <v>46.32</v>
      </c>
      <c r="E1067" s="4">
        <v>57.17</v>
      </c>
    </row>
    <row r="1068" spans="1:5" ht="15" customHeight="1" x14ac:dyDescent="0.2">
      <c r="A1068" s="3">
        <v>43789</v>
      </c>
      <c r="B1068" s="4">
        <v>32.020000000000003</v>
      </c>
      <c r="C1068" s="4">
        <v>181.66</v>
      </c>
      <c r="D1068" s="4">
        <v>45.575000000000003</v>
      </c>
      <c r="E1068" s="4">
        <v>59.36</v>
      </c>
    </row>
    <row r="1069" spans="1:5" ht="15" customHeight="1" x14ac:dyDescent="0.2">
      <c r="A1069" s="3">
        <v>43790</v>
      </c>
      <c r="B1069" s="4">
        <v>32.14</v>
      </c>
      <c r="C1069" s="4">
        <v>179.89</v>
      </c>
      <c r="D1069" s="4">
        <v>45.5</v>
      </c>
      <c r="E1069" s="4">
        <v>60.21</v>
      </c>
    </row>
    <row r="1070" spans="1:5" ht="15" customHeight="1" x14ac:dyDescent="0.2">
      <c r="A1070" s="3">
        <v>43791</v>
      </c>
      <c r="B1070" s="4">
        <v>32.534999999999997</v>
      </c>
      <c r="C1070" s="4">
        <v>179.47</v>
      </c>
      <c r="D1070" s="4">
        <v>45.83</v>
      </c>
      <c r="E1070" s="4">
        <v>59.9</v>
      </c>
    </row>
    <row r="1071" spans="1:5" ht="15" customHeight="1" x14ac:dyDescent="0.2">
      <c r="A1071" s="3">
        <v>43794</v>
      </c>
      <c r="B1071" s="4">
        <v>32.325000000000003</v>
      </c>
      <c r="C1071" s="4">
        <v>180.97</v>
      </c>
      <c r="D1071" s="4">
        <v>46.81</v>
      </c>
      <c r="E1071" s="4">
        <v>61.05</v>
      </c>
    </row>
    <row r="1072" spans="1:5" ht="15" customHeight="1" x14ac:dyDescent="0.2">
      <c r="A1072" s="3">
        <v>43795</v>
      </c>
      <c r="B1072" s="4">
        <v>33.36</v>
      </c>
      <c r="C1072" s="4">
        <v>182.55</v>
      </c>
      <c r="D1072" s="4">
        <v>47.685000000000002</v>
      </c>
      <c r="E1072" s="4">
        <v>60.11</v>
      </c>
    </row>
    <row r="1073" spans="1:5" ht="15" customHeight="1" x14ac:dyDescent="0.2">
      <c r="A1073" s="3">
        <v>43796</v>
      </c>
      <c r="B1073" s="4">
        <v>33.119999999999997</v>
      </c>
      <c r="C1073" s="4">
        <v>184.37</v>
      </c>
      <c r="D1073" s="4">
        <v>47.8</v>
      </c>
      <c r="E1073" s="4">
        <v>60.34</v>
      </c>
    </row>
    <row r="1074" spans="1:5" ht="15" customHeight="1" x14ac:dyDescent="0.2">
      <c r="A1074" s="3">
        <v>43797</v>
      </c>
      <c r="B1074" s="4">
        <v>33.119999999999997</v>
      </c>
      <c r="C1074" s="4">
        <v>184.37</v>
      </c>
      <c r="D1074" s="4">
        <v>47.8</v>
      </c>
      <c r="E1074" s="4">
        <v>60.34</v>
      </c>
    </row>
    <row r="1075" spans="1:5" ht="15" customHeight="1" x14ac:dyDescent="0.2">
      <c r="A1075" s="3">
        <v>43798</v>
      </c>
      <c r="B1075" s="4">
        <v>32.94</v>
      </c>
      <c r="C1075" s="4">
        <v>184.51</v>
      </c>
      <c r="D1075" s="4">
        <v>47.27</v>
      </c>
      <c r="E1075" s="4">
        <v>59.94</v>
      </c>
    </row>
    <row r="1076" spans="1:5" ht="15" customHeight="1" x14ac:dyDescent="0.2">
      <c r="A1076" s="3">
        <v>43801</v>
      </c>
      <c r="B1076" s="4">
        <v>32.74</v>
      </c>
      <c r="C1076" s="4">
        <v>181.79</v>
      </c>
      <c r="D1076" s="4">
        <v>47.104999999999997</v>
      </c>
      <c r="E1076" s="4">
        <v>60.37</v>
      </c>
    </row>
    <row r="1077" spans="1:5" ht="15" customHeight="1" x14ac:dyDescent="0.2">
      <c r="A1077" s="3">
        <v>43802</v>
      </c>
      <c r="B1077" s="4">
        <v>32.130000000000003</v>
      </c>
      <c r="C1077" s="4">
        <v>181.9</v>
      </c>
      <c r="D1077" s="4">
        <v>45.935000000000002</v>
      </c>
      <c r="E1077" s="4">
        <v>58.89</v>
      </c>
    </row>
    <row r="1078" spans="1:5" ht="15" customHeight="1" x14ac:dyDescent="0.2">
      <c r="A1078" s="3">
        <v>43803</v>
      </c>
      <c r="B1078" s="4">
        <v>32.200000000000003</v>
      </c>
      <c r="C1078" s="4">
        <v>180.6</v>
      </c>
      <c r="D1078" s="4">
        <v>48.27</v>
      </c>
      <c r="E1078" s="4">
        <v>60.63</v>
      </c>
    </row>
    <row r="1079" spans="1:5" ht="15" customHeight="1" x14ac:dyDescent="0.2">
      <c r="A1079" s="3">
        <v>43804</v>
      </c>
      <c r="B1079" s="4">
        <v>32.08</v>
      </c>
      <c r="C1079" s="4">
        <v>181.89</v>
      </c>
      <c r="D1079" s="4">
        <v>48.354999999999997</v>
      </c>
      <c r="E1079" s="4">
        <v>59.84</v>
      </c>
    </row>
    <row r="1080" spans="1:5" ht="15" customHeight="1" x14ac:dyDescent="0.2">
      <c r="A1080" s="3">
        <v>43805</v>
      </c>
      <c r="B1080" s="4">
        <v>32.04</v>
      </c>
      <c r="C1080" s="4">
        <v>182.17</v>
      </c>
      <c r="D1080" s="4">
        <v>49.38</v>
      </c>
      <c r="E1080" s="4">
        <v>61.97</v>
      </c>
    </row>
    <row r="1081" spans="1:5" ht="15" customHeight="1" x14ac:dyDescent="0.2">
      <c r="A1081" s="3">
        <v>43808</v>
      </c>
      <c r="B1081" s="4">
        <v>32.020000000000003</v>
      </c>
      <c r="C1081" s="4">
        <v>182.92</v>
      </c>
      <c r="D1081" s="4">
        <v>49.51</v>
      </c>
      <c r="E1081" s="4">
        <v>61.83</v>
      </c>
    </row>
    <row r="1082" spans="1:5" ht="15" customHeight="1" x14ac:dyDescent="0.2">
      <c r="A1082" s="3">
        <v>43809</v>
      </c>
      <c r="B1082" s="4">
        <v>32.24</v>
      </c>
      <c r="C1082" s="4">
        <v>182.26</v>
      </c>
      <c r="D1082" s="4">
        <v>49.23</v>
      </c>
      <c r="E1082" s="4">
        <v>61.76</v>
      </c>
    </row>
    <row r="1083" spans="1:5" ht="15" customHeight="1" x14ac:dyDescent="0.2">
      <c r="A1083" s="3">
        <v>43810</v>
      </c>
      <c r="B1083" s="4">
        <v>32.090000000000003</v>
      </c>
      <c r="C1083" s="4">
        <v>182.01</v>
      </c>
      <c r="D1083" s="4">
        <v>49.674999999999997</v>
      </c>
      <c r="E1083" s="4">
        <v>61.68</v>
      </c>
    </row>
    <row r="1084" spans="1:5" ht="15" customHeight="1" x14ac:dyDescent="0.2">
      <c r="A1084" s="3">
        <v>43811</v>
      </c>
      <c r="B1084" s="4">
        <v>32.36</v>
      </c>
      <c r="C1084" s="4">
        <v>182.64</v>
      </c>
      <c r="D1084" s="4">
        <v>51.58</v>
      </c>
      <c r="E1084" s="4">
        <v>62.59</v>
      </c>
    </row>
    <row r="1085" spans="1:5" ht="15" customHeight="1" x14ac:dyDescent="0.2">
      <c r="A1085" s="3">
        <v>43812</v>
      </c>
      <c r="B1085" s="4">
        <v>32.340000000000003</v>
      </c>
      <c r="C1085" s="4">
        <v>185.14</v>
      </c>
      <c r="D1085" s="4">
        <v>51.045000000000002</v>
      </c>
      <c r="E1085" s="4">
        <v>62.7</v>
      </c>
    </row>
    <row r="1086" spans="1:5" ht="15" customHeight="1" x14ac:dyDescent="0.2">
      <c r="A1086" s="3">
        <v>43815</v>
      </c>
      <c r="B1086" s="4">
        <v>32.35</v>
      </c>
      <c r="C1086" s="4">
        <v>186.24</v>
      </c>
      <c r="D1086" s="4">
        <v>51.63</v>
      </c>
      <c r="E1086" s="4">
        <v>62.82</v>
      </c>
    </row>
    <row r="1087" spans="1:5" ht="15" customHeight="1" x14ac:dyDescent="0.2">
      <c r="A1087" s="3">
        <v>43816</v>
      </c>
      <c r="B1087" s="4">
        <v>32.369999999999997</v>
      </c>
      <c r="C1087" s="4">
        <v>185.52</v>
      </c>
      <c r="D1087" s="4">
        <v>51.234999999999999</v>
      </c>
      <c r="E1087" s="4">
        <v>63.52</v>
      </c>
    </row>
    <row r="1088" spans="1:5" ht="15" customHeight="1" x14ac:dyDescent="0.2">
      <c r="A1088" s="3">
        <v>43817</v>
      </c>
      <c r="B1088" s="4">
        <v>32.35</v>
      </c>
      <c r="C1088" s="4">
        <v>184.9</v>
      </c>
      <c r="D1088" s="4">
        <v>50.95</v>
      </c>
      <c r="E1088" s="4">
        <v>63.2</v>
      </c>
    </row>
    <row r="1089" spans="1:5" ht="15" customHeight="1" x14ac:dyDescent="0.2">
      <c r="A1089" s="3">
        <v>43818</v>
      </c>
      <c r="B1089" s="4">
        <v>32.76</v>
      </c>
      <c r="C1089" s="4">
        <v>186.54</v>
      </c>
      <c r="D1089" s="4">
        <v>51.185000000000002</v>
      </c>
      <c r="E1089" s="4">
        <v>63.19</v>
      </c>
    </row>
    <row r="1090" spans="1:5" ht="15" customHeight="1" x14ac:dyDescent="0.2">
      <c r="A1090" s="3">
        <v>43819</v>
      </c>
      <c r="B1090" s="4">
        <v>32.950000000000003</v>
      </c>
      <c r="C1090" s="4">
        <v>188</v>
      </c>
      <c r="D1090" s="4">
        <v>52.335000000000001</v>
      </c>
      <c r="E1090" s="4">
        <v>63.72</v>
      </c>
    </row>
    <row r="1091" spans="1:5" ht="15" customHeight="1" x14ac:dyDescent="0.2">
      <c r="A1091" s="3">
        <v>43822</v>
      </c>
      <c r="B1091" s="4">
        <v>32.9</v>
      </c>
      <c r="C1091" s="4">
        <v>187.08</v>
      </c>
      <c r="D1091" s="4">
        <v>52.49</v>
      </c>
      <c r="E1091" s="4">
        <v>64.599999999999994</v>
      </c>
    </row>
    <row r="1092" spans="1:5" ht="15" customHeight="1" x14ac:dyDescent="0.2">
      <c r="A1092" s="3">
        <v>43823</v>
      </c>
      <c r="B1092" s="4">
        <v>33.03</v>
      </c>
      <c r="C1092" s="4">
        <v>187.57</v>
      </c>
      <c r="D1092" s="4">
        <v>52.524999999999999</v>
      </c>
      <c r="E1092" s="4">
        <v>64.67</v>
      </c>
    </row>
    <row r="1093" spans="1:5" ht="15" customHeight="1" x14ac:dyDescent="0.2">
      <c r="A1093" s="3">
        <v>43824</v>
      </c>
      <c r="B1093" s="4">
        <v>33.03</v>
      </c>
      <c r="C1093" s="4">
        <v>187.57</v>
      </c>
      <c r="D1093" s="4">
        <v>52.524999999999999</v>
      </c>
      <c r="E1093" s="4">
        <v>64.67</v>
      </c>
    </row>
    <row r="1094" spans="1:5" ht="15" customHeight="1" x14ac:dyDescent="0.2">
      <c r="A1094" s="3">
        <v>43825</v>
      </c>
      <c r="B1094" s="4">
        <v>33.28</v>
      </c>
      <c r="C1094" s="4">
        <v>189.16</v>
      </c>
      <c r="D1094" s="4">
        <v>52.965000000000003</v>
      </c>
      <c r="E1094" s="4">
        <v>65</v>
      </c>
    </row>
    <row r="1095" spans="1:5" ht="15" customHeight="1" x14ac:dyDescent="0.2">
      <c r="A1095" s="3">
        <v>43826</v>
      </c>
      <c r="B1095" s="4">
        <v>33.130000000000003</v>
      </c>
      <c r="C1095" s="4">
        <v>189.39</v>
      </c>
      <c r="D1095" s="4">
        <v>52.74</v>
      </c>
      <c r="E1095" s="4">
        <v>64.98</v>
      </c>
    </row>
    <row r="1096" spans="1:5" ht="15" customHeight="1" x14ac:dyDescent="0.2">
      <c r="A1096" s="3">
        <v>43829</v>
      </c>
      <c r="B1096" s="4">
        <v>32.76</v>
      </c>
      <c r="C1096" s="4">
        <v>187.83</v>
      </c>
      <c r="D1096" s="4">
        <v>52.494999999999997</v>
      </c>
      <c r="E1096" s="4">
        <v>64.61</v>
      </c>
    </row>
    <row r="1097" spans="1:5" ht="15" customHeight="1" x14ac:dyDescent="0.2">
      <c r="A1097" s="3">
        <v>43830</v>
      </c>
      <c r="B1097" s="4">
        <v>32.74</v>
      </c>
      <c r="C1097" s="4">
        <v>187.9</v>
      </c>
      <c r="D1097" s="4">
        <v>52.36</v>
      </c>
      <c r="E1097" s="4">
        <v>65.03</v>
      </c>
    </row>
    <row r="1098" spans="1:5" ht="15" customHeight="1" x14ac:dyDescent="0.2">
      <c r="A1098" s="3">
        <v>43831</v>
      </c>
      <c r="B1098" s="4">
        <v>32.74</v>
      </c>
      <c r="C1098" s="4">
        <v>187.9</v>
      </c>
      <c r="D1098" s="4">
        <v>52.36</v>
      </c>
      <c r="E1098" s="4">
        <v>65.03</v>
      </c>
    </row>
    <row r="1099" spans="1:5" ht="15" customHeight="1" x14ac:dyDescent="0.2">
      <c r="A1099" s="3">
        <v>43832</v>
      </c>
      <c r="B1099" s="4">
        <v>32.22</v>
      </c>
      <c r="C1099" s="4">
        <v>191.12</v>
      </c>
      <c r="D1099" s="4">
        <v>53.8</v>
      </c>
      <c r="E1099" s="4">
        <v>65.459999999999994</v>
      </c>
    </row>
    <row r="1100" spans="1:5" ht="15" customHeight="1" x14ac:dyDescent="0.2">
      <c r="A1100" s="3">
        <v>43833</v>
      </c>
      <c r="B1100" s="4">
        <v>32.03</v>
      </c>
      <c r="C1100" s="4">
        <v>189.6</v>
      </c>
      <c r="D1100" s="4">
        <v>52.62</v>
      </c>
      <c r="E1100" s="4">
        <v>65.7</v>
      </c>
    </row>
    <row r="1101" spans="1:5" ht="15" customHeight="1" x14ac:dyDescent="0.2">
      <c r="A1101" s="3">
        <v>43836</v>
      </c>
      <c r="B1101" s="4">
        <v>31.96</v>
      </c>
      <c r="C1101" s="4">
        <v>189.19</v>
      </c>
      <c r="D1101" s="4">
        <v>51.865000000000002</v>
      </c>
      <c r="E1101" s="4">
        <v>66.48</v>
      </c>
    </row>
    <row r="1102" spans="1:5" ht="15" customHeight="1" x14ac:dyDescent="0.2">
      <c r="A1102" s="3">
        <v>43837</v>
      </c>
      <c r="B1102" s="4">
        <v>32.07</v>
      </c>
      <c r="C1102" s="4">
        <v>188.69</v>
      </c>
      <c r="D1102" s="4">
        <v>55.344999999999999</v>
      </c>
      <c r="E1102" s="4">
        <v>66.48</v>
      </c>
    </row>
    <row r="1103" spans="1:5" ht="15" customHeight="1" x14ac:dyDescent="0.2">
      <c r="A1103" s="3">
        <v>43838</v>
      </c>
      <c r="B1103" s="4">
        <v>32.11</v>
      </c>
      <c r="C1103" s="4">
        <v>191.92</v>
      </c>
      <c r="D1103" s="4">
        <v>54.645000000000003</v>
      </c>
      <c r="E1103" s="4">
        <v>64.94</v>
      </c>
    </row>
    <row r="1104" spans="1:5" ht="15" customHeight="1" x14ac:dyDescent="0.2">
      <c r="A1104" s="3">
        <v>43839</v>
      </c>
      <c r="B1104" s="4">
        <v>32.25</v>
      </c>
      <c r="C1104" s="4">
        <v>193.25</v>
      </c>
      <c r="D1104" s="4">
        <v>55.16</v>
      </c>
      <c r="E1104" s="4">
        <v>66.069999999999993</v>
      </c>
    </row>
    <row r="1105" spans="1:5" ht="15" customHeight="1" x14ac:dyDescent="0.2">
      <c r="A1105" s="3">
        <v>43840</v>
      </c>
      <c r="B1105" s="4">
        <v>31.85</v>
      </c>
      <c r="C1105" s="4">
        <v>193.77</v>
      </c>
      <c r="D1105" s="4">
        <v>55.414999999999999</v>
      </c>
      <c r="E1105" s="4">
        <v>65.42</v>
      </c>
    </row>
    <row r="1106" spans="1:5" ht="15" customHeight="1" x14ac:dyDescent="0.2">
      <c r="A1106" s="3">
        <v>43843</v>
      </c>
      <c r="B1106" s="4">
        <v>31.79</v>
      </c>
      <c r="C1106" s="4">
        <v>195.33</v>
      </c>
      <c r="D1106" s="4">
        <v>55.604999999999997</v>
      </c>
      <c r="E1106" s="4">
        <v>65.13</v>
      </c>
    </row>
    <row r="1107" spans="1:5" ht="15" customHeight="1" x14ac:dyDescent="0.2">
      <c r="A1107" s="3">
        <v>43844</v>
      </c>
      <c r="B1107" s="4">
        <v>31.9</v>
      </c>
      <c r="C1107" s="4">
        <v>196.05</v>
      </c>
      <c r="D1107" s="4">
        <v>55.06</v>
      </c>
      <c r="E1107" s="4">
        <v>65.14</v>
      </c>
    </row>
    <row r="1108" spans="1:5" ht="15" customHeight="1" x14ac:dyDescent="0.2">
      <c r="A1108" s="3">
        <v>43845</v>
      </c>
      <c r="B1108" s="4">
        <v>32.24</v>
      </c>
      <c r="C1108" s="4">
        <v>199.8</v>
      </c>
      <c r="D1108" s="4">
        <v>53.79</v>
      </c>
      <c r="E1108" s="4">
        <v>65</v>
      </c>
    </row>
    <row r="1109" spans="1:5" ht="15" customHeight="1" x14ac:dyDescent="0.2">
      <c r="A1109" s="3">
        <v>43846</v>
      </c>
      <c r="B1109" s="4">
        <v>32.770000000000003</v>
      </c>
      <c r="C1109" s="4">
        <v>200.95</v>
      </c>
      <c r="D1109" s="4">
        <v>54.41</v>
      </c>
      <c r="E1109" s="4">
        <v>65.069999999999993</v>
      </c>
    </row>
    <row r="1110" spans="1:5" ht="15" customHeight="1" x14ac:dyDescent="0.2">
      <c r="A1110" s="3">
        <v>43847</v>
      </c>
      <c r="B1110" s="4">
        <v>32.43</v>
      </c>
      <c r="C1110" s="4">
        <v>204.7</v>
      </c>
      <c r="D1110" s="4">
        <v>54.704999999999998</v>
      </c>
      <c r="E1110" s="4">
        <v>65.069999999999993</v>
      </c>
    </row>
    <row r="1111" spans="1:5" ht="15" customHeight="1" x14ac:dyDescent="0.2">
      <c r="A1111" s="3">
        <v>43850</v>
      </c>
      <c r="B1111" s="4">
        <v>32.43</v>
      </c>
      <c r="C1111" s="4">
        <v>204.7</v>
      </c>
      <c r="D1111" s="4">
        <v>54.704999999999998</v>
      </c>
      <c r="E1111" s="4">
        <v>65.069999999999993</v>
      </c>
    </row>
    <row r="1112" spans="1:5" ht="15" customHeight="1" x14ac:dyDescent="0.2">
      <c r="A1112" s="3">
        <v>43851</v>
      </c>
      <c r="B1112" s="4">
        <v>31.97</v>
      </c>
      <c r="C1112" s="4">
        <v>207.29</v>
      </c>
      <c r="D1112" s="4">
        <v>54.62</v>
      </c>
      <c r="E1112" s="4">
        <v>64.03</v>
      </c>
    </row>
    <row r="1113" spans="1:5" ht="15" customHeight="1" x14ac:dyDescent="0.2">
      <c r="A1113" s="3">
        <v>43852</v>
      </c>
      <c r="B1113" s="4">
        <v>32.03</v>
      </c>
      <c r="C1113" s="4">
        <v>207.9</v>
      </c>
      <c r="D1113" s="4">
        <v>54.67</v>
      </c>
      <c r="E1113" s="4">
        <v>63.01</v>
      </c>
    </row>
    <row r="1114" spans="1:5" ht="15" customHeight="1" x14ac:dyDescent="0.2">
      <c r="A1114" s="3">
        <v>43853</v>
      </c>
      <c r="B1114" s="4">
        <v>30.45</v>
      </c>
      <c r="C1114" s="4">
        <v>206.52</v>
      </c>
      <c r="D1114" s="4">
        <v>55.13</v>
      </c>
      <c r="E1114" s="4">
        <v>63.14</v>
      </c>
    </row>
    <row r="1115" spans="1:5" ht="15" customHeight="1" x14ac:dyDescent="0.2">
      <c r="A1115" s="3">
        <v>43854</v>
      </c>
      <c r="B1115" s="4">
        <v>30.32</v>
      </c>
      <c r="C1115" s="4">
        <v>205</v>
      </c>
      <c r="D1115" s="4">
        <v>53.61</v>
      </c>
      <c r="E1115" s="4">
        <v>62.62</v>
      </c>
    </row>
    <row r="1116" spans="1:5" ht="15" customHeight="1" x14ac:dyDescent="0.2">
      <c r="A1116" s="3">
        <v>43857</v>
      </c>
      <c r="B1116" s="4">
        <v>30.2</v>
      </c>
      <c r="C1116" s="4">
        <v>201.69</v>
      </c>
      <c r="D1116" s="4">
        <v>51.49</v>
      </c>
      <c r="E1116" s="4">
        <v>61.04</v>
      </c>
    </row>
    <row r="1117" spans="1:5" ht="15" customHeight="1" x14ac:dyDescent="0.2">
      <c r="A1117" s="3">
        <v>43858</v>
      </c>
      <c r="B1117" s="4">
        <v>30.515000000000001</v>
      </c>
      <c r="C1117" s="4">
        <v>202.85</v>
      </c>
      <c r="D1117" s="4">
        <v>52.1</v>
      </c>
      <c r="E1117" s="4">
        <v>61.18</v>
      </c>
    </row>
    <row r="1118" spans="1:5" ht="15" customHeight="1" x14ac:dyDescent="0.2">
      <c r="A1118" s="3">
        <v>43859</v>
      </c>
      <c r="B1118" s="4">
        <v>29.7</v>
      </c>
      <c r="C1118" s="4">
        <v>204.86</v>
      </c>
      <c r="D1118" s="4">
        <v>51.23</v>
      </c>
      <c r="E1118" s="4">
        <v>60.49</v>
      </c>
    </row>
    <row r="1119" spans="1:5" ht="15" customHeight="1" x14ac:dyDescent="0.2">
      <c r="A1119" s="3">
        <v>43860</v>
      </c>
      <c r="B1119" s="4">
        <v>29.92</v>
      </c>
      <c r="C1119" s="4">
        <v>208.21</v>
      </c>
      <c r="D1119" s="4">
        <v>50.78</v>
      </c>
      <c r="E1119" s="4">
        <v>60.89</v>
      </c>
    </row>
    <row r="1120" spans="1:5" ht="15" customHeight="1" x14ac:dyDescent="0.2">
      <c r="A1120" s="3">
        <v>43861</v>
      </c>
      <c r="B1120" s="4">
        <v>29.26</v>
      </c>
      <c r="C1120" s="4">
        <v>198.97</v>
      </c>
      <c r="D1120" s="4">
        <v>48.74</v>
      </c>
      <c r="E1120" s="4">
        <v>59.43</v>
      </c>
    </row>
    <row r="1121" spans="1:5" ht="15" customHeight="1" x14ac:dyDescent="0.2">
      <c r="A1121" s="3">
        <v>43864</v>
      </c>
      <c r="B1121" s="4">
        <v>29.15</v>
      </c>
      <c r="C1121" s="4">
        <v>200.81</v>
      </c>
      <c r="D1121" s="4">
        <v>48.774999999999999</v>
      </c>
      <c r="E1121" s="4">
        <v>59.18</v>
      </c>
    </row>
    <row r="1122" spans="1:5" ht="15" customHeight="1" x14ac:dyDescent="0.2">
      <c r="A1122" s="3">
        <v>43865</v>
      </c>
      <c r="B1122" s="4">
        <v>29.74</v>
      </c>
      <c r="C1122" s="4">
        <v>203.56</v>
      </c>
      <c r="D1122" s="4">
        <v>50.854999999999997</v>
      </c>
      <c r="E1122" s="4">
        <v>56.49</v>
      </c>
    </row>
    <row r="1123" spans="1:5" ht="15" customHeight="1" x14ac:dyDescent="0.2">
      <c r="A1123" s="3">
        <v>43866</v>
      </c>
      <c r="B1123" s="4">
        <v>30.63</v>
      </c>
      <c r="C1123" s="4">
        <v>202.81</v>
      </c>
      <c r="D1123" s="4">
        <v>54.255000000000003</v>
      </c>
      <c r="E1123" s="4">
        <v>58.78</v>
      </c>
    </row>
    <row r="1124" spans="1:5" ht="15" customHeight="1" x14ac:dyDescent="0.2">
      <c r="A1124" s="3">
        <v>43867</v>
      </c>
      <c r="B1124" s="4">
        <v>30.05</v>
      </c>
      <c r="C1124" s="4">
        <v>203.04</v>
      </c>
      <c r="D1124" s="4">
        <v>54.24</v>
      </c>
      <c r="E1124" s="4">
        <v>58.41</v>
      </c>
    </row>
    <row r="1125" spans="1:5" ht="15" customHeight="1" x14ac:dyDescent="0.2">
      <c r="A1125" s="3">
        <v>43868</v>
      </c>
      <c r="B1125" s="4">
        <v>29.79</v>
      </c>
      <c r="C1125" s="4">
        <v>202.74</v>
      </c>
      <c r="D1125" s="4">
        <v>53.104999999999997</v>
      </c>
      <c r="E1125" s="4">
        <v>57.99</v>
      </c>
    </row>
    <row r="1126" spans="1:5" ht="15" customHeight="1" x14ac:dyDescent="0.2">
      <c r="A1126" s="3">
        <v>43871</v>
      </c>
      <c r="B1126" s="4">
        <v>29.83</v>
      </c>
      <c r="C1126" s="4">
        <v>205.99</v>
      </c>
      <c r="D1126" s="4">
        <v>54.075000000000003</v>
      </c>
      <c r="E1126" s="4">
        <v>57.87</v>
      </c>
    </row>
    <row r="1127" spans="1:5" ht="15" customHeight="1" x14ac:dyDescent="0.2">
      <c r="A1127" s="3">
        <v>43872</v>
      </c>
      <c r="B1127" s="4">
        <v>30.204999999999998</v>
      </c>
      <c r="C1127" s="4">
        <v>203.94</v>
      </c>
      <c r="D1127" s="4">
        <v>54.43</v>
      </c>
      <c r="E1127" s="4">
        <v>58.71</v>
      </c>
    </row>
    <row r="1128" spans="1:5" ht="15" customHeight="1" x14ac:dyDescent="0.2">
      <c r="A1128" s="3">
        <v>43873</v>
      </c>
      <c r="B1128" s="4">
        <v>30.35</v>
      </c>
      <c r="C1128" s="4">
        <v>207.44</v>
      </c>
      <c r="D1128" s="4">
        <v>54.85</v>
      </c>
      <c r="E1128" s="4">
        <v>59.76</v>
      </c>
    </row>
    <row r="1129" spans="1:5" ht="15" customHeight="1" x14ac:dyDescent="0.2">
      <c r="A1129" s="3">
        <v>43874</v>
      </c>
      <c r="B1129" s="4">
        <v>30.33</v>
      </c>
      <c r="C1129" s="4">
        <v>207.4</v>
      </c>
      <c r="D1129" s="4">
        <v>55.185000000000002</v>
      </c>
      <c r="E1129" s="4">
        <v>58.82</v>
      </c>
    </row>
    <row r="1130" spans="1:5" ht="15" customHeight="1" x14ac:dyDescent="0.2">
      <c r="A1130" s="3">
        <v>43875</v>
      </c>
      <c r="B1130" s="4">
        <v>30.21</v>
      </c>
      <c r="C1130" s="4">
        <v>210.29</v>
      </c>
      <c r="D1130" s="4">
        <v>54.68</v>
      </c>
      <c r="E1130" s="4">
        <v>58.62</v>
      </c>
    </row>
    <row r="1131" spans="1:5" ht="15" customHeight="1" x14ac:dyDescent="0.2">
      <c r="A1131" s="3">
        <v>43878</v>
      </c>
      <c r="B1131" s="4">
        <v>30.21</v>
      </c>
      <c r="C1131" s="4">
        <v>210.29</v>
      </c>
      <c r="D1131" s="4">
        <v>54.68</v>
      </c>
      <c r="E1131" s="4">
        <v>58.62</v>
      </c>
    </row>
    <row r="1132" spans="1:5" ht="15" customHeight="1" x14ac:dyDescent="0.2">
      <c r="A1132" s="3">
        <v>43879</v>
      </c>
      <c r="B1132" s="4">
        <v>30.3</v>
      </c>
      <c r="C1132" s="4">
        <v>211.2</v>
      </c>
      <c r="D1132" s="4">
        <v>53.48</v>
      </c>
      <c r="E1132" s="4">
        <v>58.3</v>
      </c>
    </row>
    <row r="1133" spans="1:5" ht="15" customHeight="1" x14ac:dyDescent="0.2">
      <c r="A1133" s="3">
        <v>43880</v>
      </c>
      <c r="B1133" s="4">
        <v>30.48</v>
      </c>
      <c r="C1133" s="4">
        <v>213.31</v>
      </c>
      <c r="D1133" s="4">
        <v>54.91</v>
      </c>
      <c r="E1133" s="4">
        <v>59.26</v>
      </c>
    </row>
    <row r="1134" spans="1:5" ht="15" customHeight="1" x14ac:dyDescent="0.2">
      <c r="A1134" s="3">
        <v>43881</v>
      </c>
      <c r="B1134" s="4">
        <v>29.98</v>
      </c>
      <c r="C1134" s="4">
        <v>211.45</v>
      </c>
      <c r="D1134" s="4">
        <v>54.064999999999998</v>
      </c>
      <c r="E1134" s="4">
        <v>58.88</v>
      </c>
    </row>
    <row r="1135" spans="1:5" ht="15" customHeight="1" x14ac:dyDescent="0.2">
      <c r="A1135" s="3">
        <v>43882</v>
      </c>
      <c r="B1135" s="4">
        <v>29.204999999999998</v>
      </c>
      <c r="C1135" s="4">
        <v>208.81</v>
      </c>
      <c r="D1135" s="4">
        <v>52.54</v>
      </c>
      <c r="E1135" s="4">
        <v>58.44</v>
      </c>
    </row>
    <row r="1136" spans="1:5" ht="15" customHeight="1" x14ac:dyDescent="0.2">
      <c r="A1136" s="3">
        <v>43885</v>
      </c>
      <c r="B1136" s="4">
        <v>28.31</v>
      </c>
      <c r="C1136" s="4">
        <v>198.79</v>
      </c>
      <c r="D1136" s="4">
        <v>50.064999999999998</v>
      </c>
      <c r="E1136" s="4">
        <v>56.38</v>
      </c>
    </row>
    <row r="1137" spans="1:5" ht="15" customHeight="1" x14ac:dyDescent="0.2">
      <c r="A1137" s="3">
        <v>43886</v>
      </c>
      <c r="B1137" s="4">
        <v>27.42</v>
      </c>
      <c r="C1137" s="4">
        <v>188.4</v>
      </c>
      <c r="D1137" s="4">
        <v>48.59</v>
      </c>
      <c r="E1137" s="4">
        <v>53.83</v>
      </c>
    </row>
    <row r="1138" spans="1:5" ht="15" customHeight="1" x14ac:dyDescent="0.2">
      <c r="A1138" s="3">
        <v>43887</v>
      </c>
      <c r="B1138" s="4">
        <v>26.47</v>
      </c>
      <c r="C1138" s="4">
        <v>187.21</v>
      </c>
      <c r="D1138" s="4">
        <v>47.384999999999998</v>
      </c>
      <c r="E1138" s="4">
        <v>51.17</v>
      </c>
    </row>
    <row r="1139" spans="1:5" ht="15" customHeight="1" x14ac:dyDescent="0.2">
      <c r="A1139" s="3">
        <v>43888</v>
      </c>
      <c r="B1139" s="4">
        <v>24.67</v>
      </c>
      <c r="C1139" s="4">
        <v>180.01</v>
      </c>
      <c r="D1139" s="4">
        <v>44.94</v>
      </c>
      <c r="E1139" s="4">
        <v>47.13</v>
      </c>
    </row>
    <row r="1140" spans="1:5" ht="15" customHeight="1" x14ac:dyDescent="0.2">
      <c r="A1140" s="3">
        <v>43889</v>
      </c>
      <c r="B1140" s="4">
        <v>25.7</v>
      </c>
      <c r="C1140" s="4">
        <v>181.76</v>
      </c>
      <c r="D1140" s="4">
        <v>45.354999999999997</v>
      </c>
      <c r="E1140" s="4">
        <v>48.42</v>
      </c>
    </row>
    <row r="1141" spans="1:5" ht="15" customHeight="1" x14ac:dyDescent="0.2">
      <c r="A1141" s="3">
        <v>43892</v>
      </c>
      <c r="B1141" s="4">
        <v>26.4</v>
      </c>
      <c r="C1141" s="4">
        <v>192.33</v>
      </c>
      <c r="D1141" s="4">
        <v>47.61</v>
      </c>
      <c r="E1141" s="4">
        <v>49.23</v>
      </c>
    </row>
    <row r="1142" spans="1:5" ht="15" customHeight="1" x14ac:dyDescent="0.2">
      <c r="A1142" s="3">
        <v>43893</v>
      </c>
      <c r="B1142" s="4">
        <v>26.24</v>
      </c>
      <c r="C1142" s="4">
        <v>185.73</v>
      </c>
      <c r="D1142" s="4">
        <v>44.704999999999998</v>
      </c>
      <c r="E1142" s="4">
        <v>48.12</v>
      </c>
    </row>
    <row r="1143" spans="1:5" ht="15" customHeight="1" x14ac:dyDescent="0.2">
      <c r="A1143" s="3">
        <v>43894</v>
      </c>
      <c r="B1143" s="4">
        <v>26.51</v>
      </c>
      <c r="C1143" s="4">
        <v>194.29</v>
      </c>
      <c r="D1143" s="4">
        <v>46.63</v>
      </c>
      <c r="E1143" s="4">
        <v>49.43</v>
      </c>
    </row>
    <row r="1144" spans="1:5" ht="15" customHeight="1" x14ac:dyDescent="0.2">
      <c r="A1144" s="3">
        <v>43895</v>
      </c>
      <c r="B1144" s="4">
        <v>25.23</v>
      </c>
      <c r="C1144" s="4">
        <v>186.96</v>
      </c>
      <c r="D1144" s="4">
        <v>44.34</v>
      </c>
      <c r="E1144" s="4">
        <v>47.7</v>
      </c>
    </row>
    <row r="1145" spans="1:5" ht="15" customHeight="1" x14ac:dyDescent="0.2">
      <c r="A1145" s="3">
        <v>43896</v>
      </c>
      <c r="B1145" s="4">
        <v>25.44</v>
      </c>
      <c r="C1145" s="4">
        <v>184.36</v>
      </c>
      <c r="D1145" s="4">
        <v>43.48</v>
      </c>
      <c r="E1145" s="4">
        <v>45.33</v>
      </c>
    </row>
    <row r="1146" spans="1:5" ht="15" customHeight="1" x14ac:dyDescent="0.2">
      <c r="A1146" s="3">
        <v>43899</v>
      </c>
      <c r="B1146" s="4">
        <v>23.65</v>
      </c>
      <c r="C1146" s="4">
        <v>171.13</v>
      </c>
      <c r="D1146" s="4">
        <v>38.979999999999997</v>
      </c>
      <c r="E1146" s="4">
        <v>34.07</v>
      </c>
    </row>
    <row r="1147" spans="1:5" ht="15" customHeight="1" x14ac:dyDescent="0.2">
      <c r="A1147" s="3">
        <v>43900</v>
      </c>
      <c r="B1147" s="4">
        <v>25.08</v>
      </c>
      <c r="C1147" s="4">
        <v>182.6</v>
      </c>
      <c r="D1147" s="4">
        <v>40.74</v>
      </c>
      <c r="E1147" s="4">
        <v>34.880000000000003</v>
      </c>
    </row>
    <row r="1148" spans="1:5" ht="15" customHeight="1" x14ac:dyDescent="0.2">
      <c r="A1148" s="3">
        <v>43901</v>
      </c>
      <c r="B1148" s="4">
        <v>24.06</v>
      </c>
      <c r="C1148" s="4">
        <v>172.95</v>
      </c>
      <c r="D1148" s="4">
        <v>36.700000000000003</v>
      </c>
      <c r="E1148" s="4">
        <v>32.56</v>
      </c>
    </row>
    <row r="1149" spans="1:5" ht="15" customHeight="1" x14ac:dyDescent="0.2">
      <c r="A1149" s="3">
        <v>43902</v>
      </c>
      <c r="B1149" s="4">
        <v>22.28</v>
      </c>
      <c r="C1149" s="4">
        <v>160.08000000000001</v>
      </c>
      <c r="D1149" s="4">
        <v>31.16</v>
      </c>
      <c r="E1149" s="4">
        <v>28.2</v>
      </c>
    </row>
    <row r="1150" spans="1:5" ht="15" customHeight="1" x14ac:dyDescent="0.2">
      <c r="A1150" s="3">
        <v>43903</v>
      </c>
      <c r="B1150" s="4">
        <v>22.89</v>
      </c>
      <c r="C1150" s="4">
        <v>175.83</v>
      </c>
      <c r="D1150" s="4">
        <v>34.984999999999999</v>
      </c>
      <c r="E1150" s="4">
        <v>31.38</v>
      </c>
    </row>
    <row r="1151" spans="1:5" ht="15" customHeight="1" x14ac:dyDescent="0.2">
      <c r="A1151" s="3">
        <v>43906</v>
      </c>
      <c r="B1151" s="4">
        <v>20.63</v>
      </c>
      <c r="C1151" s="4">
        <v>152.01</v>
      </c>
      <c r="D1151" s="4">
        <v>27.885000000000002</v>
      </c>
      <c r="E1151" s="4">
        <v>26.08</v>
      </c>
    </row>
    <row r="1152" spans="1:5" ht="15" customHeight="1" x14ac:dyDescent="0.2">
      <c r="A1152" s="3">
        <v>43907</v>
      </c>
      <c r="B1152" s="4">
        <v>21.51</v>
      </c>
      <c r="C1152" s="4">
        <v>157.88999999999999</v>
      </c>
      <c r="D1152" s="4">
        <v>31.25</v>
      </c>
      <c r="E1152" s="4">
        <v>26.25</v>
      </c>
    </row>
    <row r="1153" spans="1:5" ht="15" customHeight="1" x14ac:dyDescent="0.2">
      <c r="A1153" s="3">
        <v>43908</v>
      </c>
      <c r="B1153" s="4">
        <v>19.88</v>
      </c>
      <c r="C1153" s="4">
        <v>148.47999999999999</v>
      </c>
      <c r="D1153" s="4">
        <v>28.975000000000001</v>
      </c>
      <c r="E1153" s="4">
        <v>22.67</v>
      </c>
    </row>
    <row r="1154" spans="1:5" ht="15" customHeight="1" x14ac:dyDescent="0.2">
      <c r="A1154" s="3">
        <v>43909</v>
      </c>
      <c r="B1154" s="4">
        <v>21.22</v>
      </c>
      <c r="C1154" s="4">
        <v>152.25</v>
      </c>
      <c r="D1154" s="4">
        <v>30.28</v>
      </c>
      <c r="E1154" s="4">
        <v>25.59</v>
      </c>
    </row>
    <row r="1155" spans="1:5" ht="15" customHeight="1" x14ac:dyDescent="0.2">
      <c r="A1155" s="3">
        <v>43910</v>
      </c>
      <c r="B1155" s="4">
        <v>18.760000000000002</v>
      </c>
      <c r="C1155" s="4">
        <v>146.83000000000001</v>
      </c>
      <c r="D1155" s="4">
        <v>29.82</v>
      </c>
      <c r="E1155" s="4">
        <v>26.84</v>
      </c>
    </row>
    <row r="1156" spans="1:5" ht="15" customHeight="1" x14ac:dyDescent="0.2">
      <c r="A1156" s="3">
        <v>43913</v>
      </c>
      <c r="B1156" s="4">
        <v>18.489999999999998</v>
      </c>
      <c r="C1156" s="4">
        <v>135.74</v>
      </c>
      <c r="D1156" s="4">
        <v>32.755000000000003</v>
      </c>
      <c r="E1156" s="4">
        <v>24.55</v>
      </c>
    </row>
    <row r="1157" spans="1:5" ht="15" customHeight="1" x14ac:dyDescent="0.2">
      <c r="A1157" s="3">
        <v>43914</v>
      </c>
      <c r="B1157" s="4">
        <v>20.03</v>
      </c>
      <c r="C1157" s="4">
        <v>154.53</v>
      </c>
      <c r="D1157" s="4">
        <v>37.86</v>
      </c>
      <c r="E1157" s="4">
        <v>30.74</v>
      </c>
    </row>
    <row r="1158" spans="1:5" ht="15" customHeight="1" x14ac:dyDescent="0.2">
      <c r="A1158" s="3">
        <v>43915</v>
      </c>
      <c r="B1158" s="4">
        <v>21.06</v>
      </c>
      <c r="C1158" s="4">
        <v>161.78</v>
      </c>
      <c r="D1158" s="4">
        <v>37.465000000000003</v>
      </c>
      <c r="E1158" s="4">
        <v>30.94</v>
      </c>
    </row>
    <row r="1159" spans="1:5" ht="15" customHeight="1" x14ac:dyDescent="0.2">
      <c r="A1159" s="3">
        <v>43916</v>
      </c>
      <c r="B1159" s="4">
        <v>20.93</v>
      </c>
      <c r="C1159" s="4">
        <v>168.88</v>
      </c>
      <c r="D1159" s="4">
        <v>37.26</v>
      </c>
      <c r="E1159" s="4">
        <v>32.090000000000003</v>
      </c>
    </row>
    <row r="1160" spans="1:5" ht="15" customHeight="1" x14ac:dyDescent="0.2">
      <c r="A1160" s="3">
        <v>43917</v>
      </c>
      <c r="B1160" s="4">
        <v>19.03</v>
      </c>
      <c r="C1160" s="4">
        <v>161.56</v>
      </c>
      <c r="D1160" s="4">
        <v>34.1</v>
      </c>
      <c r="E1160" s="4">
        <v>29.25</v>
      </c>
    </row>
    <row r="1161" spans="1:5" ht="15" customHeight="1" x14ac:dyDescent="0.2">
      <c r="A1161" s="3">
        <v>43920</v>
      </c>
      <c r="B1161" s="4">
        <v>20.010000000000002</v>
      </c>
      <c r="C1161" s="4">
        <v>165.57</v>
      </c>
      <c r="D1161" s="4">
        <v>34.494999999999997</v>
      </c>
      <c r="E1161" s="4">
        <v>29.29</v>
      </c>
    </row>
    <row r="1162" spans="1:5" ht="15" customHeight="1" x14ac:dyDescent="0.2">
      <c r="A1162" s="3">
        <v>43921</v>
      </c>
      <c r="B1162" s="4">
        <v>19.440000000000001</v>
      </c>
      <c r="C1162" s="4">
        <v>161.12</v>
      </c>
      <c r="D1162" s="4">
        <v>33.9</v>
      </c>
      <c r="E1162" s="4">
        <v>30.8</v>
      </c>
    </row>
    <row r="1163" spans="1:5" ht="15" customHeight="1" x14ac:dyDescent="0.2">
      <c r="A1163" s="3">
        <v>43922</v>
      </c>
      <c r="B1163" s="4">
        <v>19.454999999999998</v>
      </c>
      <c r="C1163" s="4">
        <v>153.11000000000001</v>
      </c>
      <c r="D1163" s="4">
        <v>31.395</v>
      </c>
      <c r="E1163" s="4">
        <v>29.62</v>
      </c>
    </row>
    <row r="1164" spans="1:5" ht="15" customHeight="1" x14ac:dyDescent="0.2">
      <c r="A1164" s="3">
        <v>43923</v>
      </c>
      <c r="B1164" s="4">
        <v>18.68</v>
      </c>
      <c r="C1164" s="4">
        <v>157.38999999999999</v>
      </c>
      <c r="D1164" s="4">
        <v>32.49</v>
      </c>
      <c r="E1164" s="4">
        <v>33.86</v>
      </c>
    </row>
    <row r="1165" spans="1:5" ht="15" customHeight="1" x14ac:dyDescent="0.2">
      <c r="A1165" s="3">
        <v>43924</v>
      </c>
      <c r="B1165" s="4">
        <v>18.36</v>
      </c>
      <c r="C1165" s="4">
        <v>151.85</v>
      </c>
      <c r="D1165" s="4">
        <v>32.020000000000003</v>
      </c>
      <c r="E1165" s="4">
        <v>32.909999999999997</v>
      </c>
    </row>
    <row r="1166" spans="1:5" ht="15" customHeight="1" x14ac:dyDescent="0.2">
      <c r="A1166" s="3">
        <v>43927</v>
      </c>
      <c r="B1166" s="4">
        <v>19.649999999999999</v>
      </c>
      <c r="C1166" s="4">
        <v>169.44</v>
      </c>
      <c r="D1166" s="4">
        <v>36.99</v>
      </c>
      <c r="E1166" s="4">
        <v>32.799999999999997</v>
      </c>
    </row>
    <row r="1167" spans="1:5" ht="15" customHeight="1" x14ac:dyDescent="0.2">
      <c r="A1167" s="3">
        <v>43928</v>
      </c>
      <c r="B1167" s="4">
        <v>20.67</v>
      </c>
      <c r="C1167" s="4">
        <v>168.59</v>
      </c>
      <c r="D1167" s="4">
        <v>36.67</v>
      </c>
      <c r="E1167" s="4">
        <v>33.270000000000003</v>
      </c>
    </row>
    <row r="1168" spans="1:5" ht="15" customHeight="1" x14ac:dyDescent="0.2">
      <c r="A1168" s="3">
        <v>43929</v>
      </c>
      <c r="B1168" s="4">
        <v>21.58</v>
      </c>
      <c r="C1168" s="4">
        <v>174.94</v>
      </c>
      <c r="D1168" s="4">
        <v>39.76</v>
      </c>
      <c r="E1168" s="4">
        <v>35.68</v>
      </c>
    </row>
    <row r="1169" spans="1:5" ht="15" customHeight="1" x14ac:dyDescent="0.2">
      <c r="A1169" s="3">
        <v>43930</v>
      </c>
      <c r="B1169" s="4">
        <v>22.32</v>
      </c>
      <c r="C1169" s="4">
        <v>173.69</v>
      </c>
      <c r="D1169" s="4">
        <v>39.225000000000001</v>
      </c>
      <c r="E1169" s="4">
        <v>34.729999999999997</v>
      </c>
    </row>
    <row r="1170" spans="1:5" ht="15" customHeight="1" x14ac:dyDescent="0.2">
      <c r="A1170" s="3">
        <v>43931</v>
      </c>
      <c r="B1170" s="4">
        <v>22.32</v>
      </c>
      <c r="C1170" s="4">
        <v>173.69</v>
      </c>
      <c r="D1170" s="4">
        <v>39.225000000000001</v>
      </c>
      <c r="E1170" s="4">
        <v>34.729999999999997</v>
      </c>
    </row>
    <row r="1171" spans="1:5" ht="15" customHeight="1" x14ac:dyDescent="0.2">
      <c r="A1171" s="3">
        <v>43934</v>
      </c>
      <c r="B1171" s="4">
        <v>21.99</v>
      </c>
      <c r="C1171" s="4">
        <v>168.99</v>
      </c>
      <c r="D1171" s="4">
        <v>39.78</v>
      </c>
      <c r="E1171" s="4">
        <v>34.299999999999997</v>
      </c>
    </row>
    <row r="1172" spans="1:5" ht="15" customHeight="1" x14ac:dyDescent="0.2">
      <c r="A1172" s="3">
        <v>43935</v>
      </c>
      <c r="B1172" s="4">
        <v>22.3</v>
      </c>
      <c r="C1172" s="4">
        <v>174.62</v>
      </c>
      <c r="D1172" s="4">
        <v>40.97</v>
      </c>
      <c r="E1172" s="4">
        <v>34.08</v>
      </c>
    </row>
    <row r="1173" spans="1:5" ht="15" customHeight="1" x14ac:dyDescent="0.2">
      <c r="A1173" s="3">
        <v>43936</v>
      </c>
      <c r="B1173" s="4">
        <v>21.35</v>
      </c>
      <c r="C1173" s="4">
        <v>165.96</v>
      </c>
      <c r="D1173" s="4">
        <v>39.284999999999997</v>
      </c>
      <c r="E1173" s="4">
        <v>32.200000000000003</v>
      </c>
    </row>
    <row r="1174" spans="1:5" ht="15" customHeight="1" x14ac:dyDescent="0.2">
      <c r="A1174" s="3">
        <v>43937</v>
      </c>
      <c r="B1174" s="4">
        <v>21.47</v>
      </c>
      <c r="C1174" s="4">
        <v>162.41999999999999</v>
      </c>
      <c r="D1174" s="4">
        <v>38.78</v>
      </c>
      <c r="E1174" s="4">
        <v>31.07</v>
      </c>
    </row>
    <row r="1175" spans="1:5" ht="15" customHeight="1" x14ac:dyDescent="0.2">
      <c r="A1175" s="3">
        <v>43938</v>
      </c>
      <c r="B1175" s="4">
        <v>22.14</v>
      </c>
      <c r="C1175" s="4">
        <v>169.54</v>
      </c>
      <c r="D1175" s="4">
        <v>40.17</v>
      </c>
      <c r="E1175" s="4">
        <v>35.26</v>
      </c>
    </row>
    <row r="1176" spans="1:5" ht="15" customHeight="1" x14ac:dyDescent="0.2">
      <c r="A1176" s="3">
        <v>43941</v>
      </c>
      <c r="B1176" s="4">
        <v>21.7</v>
      </c>
      <c r="C1176" s="4">
        <v>164.22</v>
      </c>
      <c r="D1176" s="4">
        <v>38.854999999999997</v>
      </c>
      <c r="E1176" s="4">
        <v>34.57</v>
      </c>
    </row>
    <row r="1177" spans="1:5" ht="15" customHeight="1" x14ac:dyDescent="0.2">
      <c r="A1177" s="3">
        <v>43942</v>
      </c>
      <c r="B1177" s="4">
        <v>20.78</v>
      </c>
      <c r="C1177" s="4">
        <v>160.53</v>
      </c>
      <c r="D1177" s="4">
        <v>37.424999999999997</v>
      </c>
      <c r="E1177" s="4">
        <v>33.19</v>
      </c>
    </row>
    <row r="1178" spans="1:5" ht="15" customHeight="1" x14ac:dyDescent="0.2">
      <c r="A1178" s="3">
        <v>43943</v>
      </c>
      <c r="B1178" s="4">
        <v>20.37</v>
      </c>
      <c r="C1178" s="4">
        <v>166.59</v>
      </c>
      <c r="D1178" s="4">
        <v>39.515000000000001</v>
      </c>
      <c r="E1178" s="4">
        <v>34.979999999999997</v>
      </c>
    </row>
    <row r="1179" spans="1:5" ht="15" customHeight="1" x14ac:dyDescent="0.2">
      <c r="A1179" s="3">
        <v>43944</v>
      </c>
      <c r="B1179" s="4">
        <v>20.39</v>
      </c>
      <c r="C1179" s="4">
        <v>166.38</v>
      </c>
      <c r="D1179" s="4">
        <v>39.4</v>
      </c>
      <c r="E1179" s="4">
        <v>36.18</v>
      </c>
    </row>
    <row r="1180" spans="1:5" ht="15" customHeight="1" x14ac:dyDescent="0.2">
      <c r="A1180" s="3">
        <v>43945</v>
      </c>
      <c r="B1180" s="4">
        <v>21.02</v>
      </c>
      <c r="C1180" s="4">
        <v>167.32</v>
      </c>
      <c r="D1180" s="4">
        <v>41.005000000000003</v>
      </c>
      <c r="E1180" s="4">
        <v>36.090000000000003</v>
      </c>
    </row>
    <row r="1181" spans="1:5" ht="15" customHeight="1" x14ac:dyDescent="0.2">
      <c r="A1181" s="3">
        <v>43948</v>
      </c>
      <c r="B1181" s="4">
        <v>22.745000000000001</v>
      </c>
      <c r="C1181" s="4">
        <v>171.76</v>
      </c>
      <c r="D1181" s="4">
        <v>42.354999999999997</v>
      </c>
      <c r="E1181" s="4">
        <v>37.15</v>
      </c>
    </row>
    <row r="1182" spans="1:5" ht="15" customHeight="1" x14ac:dyDescent="0.2">
      <c r="A1182" s="3">
        <v>43949</v>
      </c>
      <c r="B1182" s="4">
        <v>23.42</v>
      </c>
      <c r="C1182" s="4">
        <v>171.25</v>
      </c>
      <c r="D1182" s="4">
        <v>43.674999999999997</v>
      </c>
      <c r="E1182" s="4">
        <v>38.479999999999997</v>
      </c>
    </row>
    <row r="1183" spans="1:5" ht="15" customHeight="1" x14ac:dyDescent="0.2">
      <c r="A1183" s="3">
        <v>43950</v>
      </c>
      <c r="B1183" s="4">
        <v>24.73</v>
      </c>
      <c r="C1183" s="4">
        <v>181.79</v>
      </c>
      <c r="D1183" s="4">
        <v>46.134999999999998</v>
      </c>
      <c r="E1183" s="4">
        <v>42.21</v>
      </c>
    </row>
    <row r="1184" spans="1:5" ht="15" customHeight="1" x14ac:dyDescent="0.2">
      <c r="A1184" s="3">
        <v>43951</v>
      </c>
      <c r="B1184" s="4">
        <v>22.42</v>
      </c>
      <c r="C1184" s="4">
        <v>178.72</v>
      </c>
      <c r="D1184" s="4">
        <v>43.865000000000002</v>
      </c>
      <c r="E1184" s="4">
        <v>42.1</v>
      </c>
    </row>
    <row r="1185" spans="1:5" ht="15" customHeight="1" x14ac:dyDescent="0.2">
      <c r="A1185" s="3">
        <v>43952</v>
      </c>
      <c r="B1185" s="4">
        <v>21.67</v>
      </c>
      <c r="C1185" s="4">
        <v>175.57</v>
      </c>
      <c r="D1185" s="4">
        <v>40.76</v>
      </c>
      <c r="E1185" s="4">
        <v>39.14</v>
      </c>
    </row>
    <row r="1186" spans="1:5" ht="15" customHeight="1" x14ac:dyDescent="0.2">
      <c r="A1186" s="3">
        <v>43955</v>
      </c>
      <c r="B1186" s="4">
        <v>21.864999999999998</v>
      </c>
      <c r="C1186" s="4">
        <v>176.15</v>
      </c>
      <c r="D1186" s="4">
        <v>41.01</v>
      </c>
      <c r="E1186" s="4">
        <v>40.36</v>
      </c>
    </row>
    <row r="1187" spans="1:5" ht="15" customHeight="1" x14ac:dyDescent="0.2">
      <c r="A1187" s="3">
        <v>43956</v>
      </c>
      <c r="B1187" s="4">
        <v>21.245000000000001</v>
      </c>
      <c r="C1187" s="4">
        <v>178.44</v>
      </c>
      <c r="D1187" s="4">
        <v>41.734999999999999</v>
      </c>
      <c r="E1187" s="4">
        <v>40.92</v>
      </c>
    </row>
    <row r="1188" spans="1:5" ht="15" customHeight="1" x14ac:dyDescent="0.2">
      <c r="A1188" s="3">
        <v>43957</v>
      </c>
      <c r="B1188" s="4">
        <v>20.85</v>
      </c>
      <c r="C1188" s="4">
        <v>178.78</v>
      </c>
      <c r="D1188" s="4">
        <v>41.88</v>
      </c>
      <c r="E1188" s="4">
        <v>40.49</v>
      </c>
    </row>
    <row r="1189" spans="1:5" ht="15" customHeight="1" x14ac:dyDescent="0.2">
      <c r="A1189" s="3">
        <v>43958</v>
      </c>
      <c r="B1189" s="4">
        <v>20.53</v>
      </c>
      <c r="C1189" s="4">
        <v>182.72</v>
      </c>
      <c r="D1189" s="4">
        <v>42.75</v>
      </c>
      <c r="E1189" s="4">
        <v>42.42</v>
      </c>
    </row>
    <row r="1190" spans="1:5" ht="15" customHeight="1" x14ac:dyDescent="0.2">
      <c r="A1190" s="3">
        <v>43959</v>
      </c>
      <c r="B1190" s="4">
        <v>21.085000000000001</v>
      </c>
      <c r="C1190" s="4">
        <v>185.09</v>
      </c>
      <c r="D1190" s="4">
        <v>44.85</v>
      </c>
      <c r="E1190" s="4">
        <v>43.08</v>
      </c>
    </row>
    <row r="1191" spans="1:5" ht="15" customHeight="1" x14ac:dyDescent="0.2">
      <c r="A1191" s="3">
        <v>43962</v>
      </c>
      <c r="B1191" s="4">
        <v>20.324999999999999</v>
      </c>
      <c r="C1191" s="4">
        <v>183.56</v>
      </c>
      <c r="D1191" s="4">
        <v>44.15</v>
      </c>
      <c r="E1191" s="4">
        <v>42.27</v>
      </c>
    </row>
    <row r="1192" spans="1:5" ht="15" customHeight="1" x14ac:dyDescent="0.2">
      <c r="A1192" s="3">
        <v>43963</v>
      </c>
      <c r="B1192" s="4">
        <v>19.78</v>
      </c>
      <c r="C1192" s="4">
        <v>179.47</v>
      </c>
      <c r="D1192" s="4">
        <v>42.994999999999997</v>
      </c>
      <c r="E1192" s="4">
        <v>41.58</v>
      </c>
    </row>
    <row r="1193" spans="1:5" ht="15" customHeight="1" x14ac:dyDescent="0.2">
      <c r="A1193" s="3">
        <v>43964</v>
      </c>
      <c r="B1193" s="4">
        <v>19.13</v>
      </c>
      <c r="C1193" s="4">
        <v>177.09</v>
      </c>
      <c r="D1193" s="4">
        <v>41.975000000000001</v>
      </c>
      <c r="E1193" s="4">
        <v>39.89</v>
      </c>
    </row>
    <row r="1194" spans="1:5" ht="15" customHeight="1" x14ac:dyDescent="0.2">
      <c r="A1194" s="3">
        <v>43965</v>
      </c>
      <c r="B1194" s="4">
        <v>20.54</v>
      </c>
      <c r="C1194" s="4">
        <v>180.9</v>
      </c>
      <c r="D1194" s="4">
        <v>42.9</v>
      </c>
      <c r="E1194" s="4">
        <v>39.93</v>
      </c>
    </row>
    <row r="1195" spans="1:5" ht="15" customHeight="1" x14ac:dyDescent="0.2">
      <c r="A1195" s="3">
        <v>43966</v>
      </c>
      <c r="B1195" s="4">
        <v>20.47</v>
      </c>
      <c r="C1195" s="4">
        <v>183.49</v>
      </c>
      <c r="D1195" s="4">
        <v>41.774999999999999</v>
      </c>
      <c r="E1195" s="4">
        <v>40.869999999999997</v>
      </c>
    </row>
    <row r="1196" spans="1:5" ht="15" customHeight="1" x14ac:dyDescent="0.2">
      <c r="A1196" s="3">
        <v>43969</v>
      </c>
      <c r="B1196" s="4">
        <v>21.28</v>
      </c>
      <c r="C1196" s="4">
        <v>191.38</v>
      </c>
      <c r="D1196" s="4">
        <v>44.51</v>
      </c>
      <c r="E1196" s="4">
        <v>43.6</v>
      </c>
    </row>
    <row r="1197" spans="1:5" ht="15" customHeight="1" x14ac:dyDescent="0.2">
      <c r="A1197" s="3">
        <v>43970</v>
      </c>
      <c r="B1197" s="4">
        <v>21.05</v>
      </c>
      <c r="C1197" s="4">
        <v>189.36</v>
      </c>
      <c r="D1197" s="4">
        <v>44.07</v>
      </c>
      <c r="E1197" s="4">
        <v>42.67</v>
      </c>
    </row>
    <row r="1198" spans="1:5" ht="15" customHeight="1" x14ac:dyDescent="0.2">
      <c r="A1198" s="3">
        <v>43971</v>
      </c>
      <c r="B1198" s="4">
        <v>21.17</v>
      </c>
      <c r="C1198" s="4">
        <v>193.86</v>
      </c>
      <c r="D1198" s="4">
        <v>45.65</v>
      </c>
      <c r="E1198" s="4">
        <v>44.15</v>
      </c>
    </row>
    <row r="1199" spans="1:5" ht="15" customHeight="1" x14ac:dyDescent="0.2">
      <c r="A1199" s="3">
        <v>43972</v>
      </c>
      <c r="B1199" s="4">
        <v>20.67</v>
      </c>
      <c r="C1199" s="4">
        <v>190.62</v>
      </c>
      <c r="D1199" s="4">
        <v>43.814999999999998</v>
      </c>
      <c r="E1199" s="4">
        <v>43.72</v>
      </c>
    </row>
    <row r="1200" spans="1:5" ht="15" customHeight="1" x14ac:dyDescent="0.2">
      <c r="A1200" s="3">
        <v>43973</v>
      </c>
      <c r="B1200" s="4">
        <v>20.295000000000002</v>
      </c>
      <c r="C1200" s="4">
        <v>190.86</v>
      </c>
      <c r="D1200" s="4">
        <v>43.905000000000001</v>
      </c>
      <c r="E1200" s="4">
        <v>43.28</v>
      </c>
    </row>
    <row r="1201" spans="1:5" ht="15" customHeight="1" x14ac:dyDescent="0.2">
      <c r="A1201" s="3">
        <v>43976</v>
      </c>
      <c r="B1201" s="4">
        <v>20.295000000000002</v>
      </c>
      <c r="C1201" s="4">
        <v>190.86</v>
      </c>
      <c r="D1201" s="4">
        <v>43.905000000000001</v>
      </c>
      <c r="E1201" s="4">
        <v>43.28</v>
      </c>
    </row>
    <row r="1202" spans="1:5" ht="15" customHeight="1" x14ac:dyDescent="0.2">
      <c r="A1202" s="3">
        <v>43977</v>
      </c>
      <c r="B1202" s="4">
        <v>21.92</v>
      </c>
      <c r="C1202" s="4">
        <v>193.22</v>
      </c>
      <c r="D1202" s="4">
        <v>46.924999999999997</v>
      </c>
      <c r="E1202" s="4">
        <v>43.67</v>
      </c>
    </row>
    <row r="1203" spans="1:5" ht="15" customHeight="1" x14ac:dyDescent="0.2">
      <c r="A1203" s="3">
        <v>43978</v>
      </c>
      <c r="B1203" s="4">
        <v>22.62</v>
      </c>
      <c r="C1203" s="4">
        <v>192.82</v>
      </c>
      <c r="D1203" s="4">
        <v>48.375</v>
      </c>
      <c r="E1203" s="4">
        <v>44.67</v>
      </c>
    </row>
    <row r="1204" spans="1:5" ht="15" customHeight="1" x14ac:dyDescent="0.2">
      <c r="A1204" s="3">
        <v>43979</v>
      </c>
      <c r="B1204" s="4">
        <v>21.965</v>
      </c>
      <c r="C1204" s="4">
        <v>194.26</v>
      </c>
      <c r="D1204" s="4">
        <v>47.715000000000003</v>
      </c>
      <c r="E1204" s="4">
        <v>43.01</v>
      </c>
    </row>
    <row r="1205" spans="1:5" ht="15" customHeight="1" x14ac:dyDescent="0.2">
      <c r="A1205" s="3">
        <v>43980</v>
      </c>
      <c r="B1205" s="4">
        <v>21.75</v>
      </c>
      <c r="C1205" s="4">
        <v>195.24</v>
      </c>
      <c r="D1205" s="4">
        <v>48.01</v>
      </c>
      <c r="E1205" s="4">
        <v>42.18</v>
      </c>
    </row>
    <row r="1206" spans="1:5" ht="15" customHeight="1" x14ac:dyDescent="0.2">
      <c r="A1206" s="3">
        <v>43983</v>
      </c>
      <c r="B1206" s="4">
        <v>21.945</v>
      </c>
      <c r="C1206" s="4">
        <v>194.35</v>
      </c>
      <c r="D1206" s="4">
        <v>47.87</v>
      </c>
      <c r="E1206" s="4">
        <v>43.39</v>
      </c>
    </row>
    <row r="1207" spans="1:5" ht="15" customHeight="1" x14ac:dyDescent="0.2">
      <c r="A1207" s="3">
        <v>43984</v>
      </c>
      <c r="B1207" s="4">
        <v>21.83</v>
      </c>
      <c r="C1207" s="4">
        <v>196.36</v>
      </c>
      <c r="D1207" s="4">
        <v>48.42</v>
      </c>
      <c r="E1207" s="4">
        <v>44.2</v>
      </c>
    </row>
    <row r="1208" spans="1:5" ht="15" customHeight="1" x14ac:dyDescent="0.2">
      <c r="A1208" s="3">
        <v>43985</v>
      </c>
      <c r="B1208" s="4">
        <v>22.27</v>
      </c>
      <c r="C1208" s="4">
        <v>196.87</v>
      </c>
      <c r="D1208" s="4">
        <v>54.395000000000003</v>
      </c>
      <c r="E1208" s="4">
        <v>45.12</v>
      </c>
    </row>
    <row r="1209" spans="1:5" ht="15" customHeight="1" x14ac:dyDescent="0.2">
      <c r="A1209" s="3">
        <v>43986</v>
      </c>
      <c r="B1209" s="4">
        <v>23.09</v>
      </c>
      <c r="C1209" s="4">
        <v>193.64</v>
      </c>
      <c r="D1209" s="4">
        <v>53.424999999999997</v>
      </c>
      <c r="E1209" s="4">
        <v>44.71</v>
      </c>
    </row>
    <row r="1210" spans="1:5" ht="15" customHeight="1" x14ac:dyDescent="0.2">
      <c r="A1210" s="3">
        <v>43987</v>
      </c>
      <c r="B1210" s="4">
        <v>24.78</v>
      </c>
      <c r="C1210" s="4">
        <v>199.61</v>
      </c>
      <c r="D1210" s="4">
        <v>55</v>
      </c>
      <c r="E1210" s="4">
        <v>48.59</v>
      </c>
    </row>
    <row r="1211" spans="1:5" ht="15" customHeight="1" x14ac:dyDescent="0.2">
      <c r="A1211" s="3">
        <v>43990</v>
      </c>
      <c r="B1211" s="4">
        <v>26.15</v>
      </c>
      <c r="C1211" s="4">
        <v>199.6</v>
      </c>
      <c r="D1211" s="4">
        <v>54.234999999999999</v>
      </c>
      <c r="E1211" s="4">
        <v>50.31</v>
      </c>
    </row>
    <row r="1212" spans="1:5" ht="15" customHeight="1" x14ac:dyDescent="0.2">
      <c r="A1212" s="3">
        <v>43991</v>
      </c>
      <c r="B1212" s="4">
        <v>23.88</v>
      </c>
      <c r="C1212" s="4">
        <v>199.08</v>
      </c>
      <c r="D1212" s="4">
        <v>52.865000000000002</v>
      </c>
      <c r="E1212" s="4">
        <v>48.63</v>
      </c>
    </row>
    <row r="1213" spans="1:5" ht="15" customHeight="1" x14ac:dyDescent="0.2">
      <c r="A1213" s="3">
        <v>43992</v>
      </c>
      <c r="B1213" s="4">
        <v>23.17</v>
      </c>
      <c r="C1213" s="4">
        <v>200.48</v>
      </c>
      <c r="D1213" s="4">
        <v>52.174999999999997</v>
      </c>
      <c r="E1213" s="4">
        <v>45.91</v>
      </c>
    </row>
    <row r="1214" spans="1:5" ht="15" customHeight="1" x14ac:dyDescent="0.2">
      <c r="A1214" s="3">
        <v>43993</v>
      </c>
      <c r="B1214" s="4">
        <v>22.34</v>
      </c>
      <c r="C1214" s="4">
        <v>188.88</v>
      </c>
      <c r="D1214" s="4">
        <v>48.725000000000001</v>
      </c>
      <c r="E1214" s="4">
        <v>42.12</v>
      </c>
    </row>
    <row r="1215" spans="1:5" ht="15" customHeight="1" x14ac:dyDescent="0.2">
      <c r="A1215" s="3">
        <v>43994</v>
      </c>
      <c r="B1215" s="4">
        <v>22.07</v>
      </c>
      <c r="C1215" s="4">
        <v>192.26</v>
      </c>
      <c r="D1215" s="4">
        <v>49.814999999999998</v>
      </c>
      <c r="E1215" s="4">
        <v>43.73</v>
      </c>
    </row>
    <row r="1216" spans="1:5" ht="15" customHeight="1" x14ac:dyDescent="0.2">
      <c r="A1216" s="3">
        <v>43997</v>
      </c>
      <c r="B1216" s="4">
        <v>22.75</v>
      </c>
      <c r="C1216" s="4">
        <v>191.76</v>
      </c>
      <c r="D1216" s="4">
        <v>50.625</v>
      </c>
      <c r="E1216" s="4">
        <v>43.35</v>
      </c>
    </row>
    <row r="1217" spans="1:5" ht="15" customHeight="1" x14ac:dyDescent="0.2">
      <c r="A1217" s="3">
        <v>43998</v>
      </c>
      <c r="B1217" s="4">
        <v>22.26</v>
      </c>
      <c r="C1217" s="4">
        <v>192.88</v>
      </c>
      <c r="D1217" s="4">
        <v>51.89</v>
      </c>
      <c r="E1217" s="4">
        <v>45.11</v>
      </c>
    </row>
    <row r="1218" spans="1:5" ht="15" customHeight="1" x14ac:dyDescent="0.2">
      <c r="A1218" s="3">
        <v>43999</v>
      </c>
      <c r="B1218" s="4">
        <v>22.164999999999999</v>
      </c>
      <c r="C1218" s="4">
        <v>193.56</v>
      </c>
      <c r="D1218" s="4">
        <v>52.295000000000002</v>
      </c>
      <c r="E1218" s="4">
        <v>44.02</v>
      </c>
    </row>
    <row r="1219" spans="1:5" ht="15" customHeight="1" x14ac:dyDescent="0.2">
      <c r="A1219" s="3">
        <v>44000</v>
      </c>
      <c r="B1219" s="4">
        <v>22.52</v>
      </c>
      <c r="C1219" s="4">
        <v>193.91</v>
      </c>
      <c r="D1219" s="4">
        <v>52.145000000000003</v>
      </c>
      <c r="E1219" s="4">
        <v>44.45</v>
      </c>
    </row>
    <row r="1220" spans="1:5" ht="15" customHeight="1" x14ac:dyDescent="0.2">
      <c r="A1220" s="3">
        <v>44001</v>
      </c>
      <c r="B1220" s="4">
        <v>22.15</v>
      </c>
      <c r="C1220" s="4">
        <v>192.2</v>
      </c>
      <c r="D1220" s="4">
        <v>51.725000000000001</v>
      </c>
      <c r="E1220" s="4">
        <v>43.7</v>
      </c>
    </row>
    <row r="1221" spans="1:5" ht="15" customHeight="1" x14ac:dyDescent="0.2">
      <c r="A1221" s="3">
        <v>44004</v>
      </c>
      <c r="B1221" s="4">
        <v>21.84</v>
      </c>
      <c r="C1221" s="4">
        <v>194.96</v>
      </c>
      <c r="D1221" s="4">
        <v>51.854999999999997</v>
      </c>
      <c r="E1221" s="4">
        <v>43.56</v>
      </c>
    </row>
    <row r="1222" spans="1:5" ht="15" customHeight="1" x14ac:dyDescent="0.2">
      <c r="A1222" s="3">
        <v>44005</v>
      </c>
      <c r="B1222" s="4">
        <v>22.16</v>
      </c>
      <c r="C1222" s="4">
        <v>197.97</v>
      </c>
      <c r="D1222" s="4">
        <v>52.04</v>
      </c>
      <c r="E1222" s="4">
        <v>43.81</v>
      </c>
    </row>
    <row r="1223" spans="1:5" ht="15" customHeight="1" x14ac:dyDescent="0.2">
      <c r="A1223" s="3">
        <v>44006</v>
      </c>
      <c r="B1223" s="4">
        <v>21.715</v>
      </c>
      <c r="C1223" s="4">
        <v>191.41</v>
      </c>
      <c r="D1223" s="4">
        <v>50.54</v>
      </c>
      <c r="E1223" s="4">
        <v>40.99</v>
      </c>
    </row>
    <row r="1224" spans="1:5" ht="15" customHeight="1" x14ac:dyDescent="0.2">
      <c r="A1224" s="3">
        <v>44007</v>
      </c>
      <c r="B1224" s="4">
        <v>21.26</v>
      </c>
      <c r="C1224" s="4">
        <v>193.98</v>
      </c>
      <c r="D1224" s="4">
        <v>50.99</v>
      </c>
      <c r="E1224" s="4">
        <v>42.06</v>
      </c>
    </row>
    <row r="1225" spans="1:5" ht="15" customHeight="1" x14ac:dyDescent="0.2">
      <c r="A1225" s="3">
        <v>44008</v>
      </c>
      <c r="B1225" s="4">
        <v>20.260000000000002</v>
      </c>
      <c r="C1225" s="4">
        <v>189.27</v>
      </c>
      <c r="D1225" s="4">
        <v>50.024999999999999</v>
      </c>
      <c r="E1225" s="4">
        <v>40.35</v>
      </c>
    </row>
    <row r="1226" spans="1:5" ht="15" customHeight="1" x14ac:dyDescent="0.2">
      <c r="A1226" s="3">
        <v>44011</v>
      </c>
      <c r="B1226" s="4">
        <v>21.23</v>
      </c>
      <c r="C1226" s="4">
        <v>191.38</v>
      </c>
      <c r="D1226" s="4">
        <v>51.284999999999997</v>
      </c>
      <c r="E1226" s="4">
        <v>41.3</v>
      </c>
    </row>
    <row r="1227" spans="1:5" ht="15" customHeight="1" x14ac:dyDescent="0.2">
      <c r="A1227" s="3">
        <v>44012</v>
      </c>
      <c r="B1227" s="4">
        <v>21.1</v>
      </c>
      <c r="C1227" s="4">
        <v>193.17</v>
      </c>
      <c r="D1227" s="4">
        <v>52.655000000000001</v>
      </c>
      <c r="E1227" s="4">
        <v>42.02</v>
      </c>
    </row>
    <row r="1228" spans="1:5" ht="15" customHeight="1" x14ac:dyDescent="0.2">
      <c r="A1228" s="3">
        <v>44013</v>
      </c>
      <c r="B1228" s="4">
        <v>21.065000000000001</v>
      </c>
      <c r="C1228" s="4">
        <v>193.78</v>
      </c>
      <c r="D1228" s="4">
        <v>51.56</v>
      </c>
      <c r="E1228" s="4">
        <v>40.74</v>
      </c>
    </row>
    <row r="1229" spans="1:5" ht="15" customHeight="1" x14ac:dyDescent="0.2">
      <c r="A1229" s="3">
        <v>44014</v>
      </c>
      <c r="B1229" s="4">
        <v>20.79</v>
      </c>
      <c r="C1229" s="4">
        <v>195.67</v>
      </c>
      <c r="D1229" s="4">
        <v>52.305</v>
      </c>
      <c r="E1229" s="4">
        <v>41.78</v>
      </c>
    </row>
    <row r="1230" spans="1:5" ht="15" customHeight="1" x14ac:dyDescent="0.2">
      <c r="A1230" s="3">
        <v>44015</v>
      </c>
      <c r="B1230" s="4">
        <v>20.79</v>
      </c>
      <c r="C1230" s="4">
        <v>195.67</v>
      </c>
      <c r="D1230" s="4">
        <v>52.305</v>
      </c>
      <c r="E1230" s="4">
        <v>41.78</v>
      </c>
    </row>
    <row r="1231" spans="1:5" ht="15" customHeight="1" x14ac:dyDescent="0.2">
      <c r="A1231" s="3">
        <v>44018</v>
      </c>
      <c r="B1231" s="4">
        <v>21.24</v>
      </c>
      <c r="C1231" s="4">
        <v>197.76</v>
      </c>
      <c r="D1231" s="4">
        <v>53.875</v>
      </c>
      <c r="E1231" s="4">
        <v>41.63</v>
      </c>
    </row>
    <row r="1232" spans="1:5" ht="15" customHeight="1" x14ac:dyDescent="0.2">
      <c r="A1232" s="3">
        <v>44019</v>
      </c>
      <c r="B1232" s="4">
        <v>20.355</v>
      </c>
      <c r="C1232" s="4">
        <v>194.2</v>
      </c>
      <c r="D1232" s="4">
        <v>52.494999999999997</v>
      </c>
      <c r="E1232" s="4">
        <v>40.64</v>
      </c>
    </row>
    <row r="1233" spans="1:5" ht="15" customHeight="1" x14ac:dyDescent="0.2">
      <c r="A1233" s="3">
        <v>44020</v>
      </c>
      <c r="B1233" s="4">
        <v>20.215</v>
      </c>
      <c r="C1233" s="4">
        <v>195.07</v>
      </c>
      <c r="D1233" s="4">
        <v>51.99</v>
      </c>
      <c r="E1233" s="4">
        <v>41.04</v>
      </c>
    </row>
    <row r="1234" spans="1:5" ht="15" customHeight="1" x14ac:dyDescent="0.2">
      <c r="A1234" s="3">
        <v>44021</v>
      </c>
      <c r="B1234" s="4">
        <v>19.25</v>
      </c>
      <c r="C1234" s="4">
        <v>192.21</v>
      </c>
      <c r="D1234" s="4">
        <v>53.774999999999999</v>
      </c>
      <c r="E1234" s="4">
        <v>38.35</v>
      </c>
    </row>
    <row r="1235" spans="1:5" ht="15" customHeight="1" x14ac:dyDescent="0.2">
      <c r="A1235" s="3">
        <v>44022</v>
      </c>
      <c r="B1235" s="4">
        <v>20.23</v>
      </c>
      <c r="C1235" s="4">
        <v>192.55</v>
      </c>
      <c r="D1235" s="4">
        <v>53.305</v>
      </c>
      <c r="E1235" s="4">
        <v>39.69</v>
      </c>
    </row>
    <row r="1236" spans="1:5" ht="15" customHeight="1" x14ac:dyDescent="0.2">
      <c r="A1236" s="3">
        <v>44025</v>
      </c>
      <c r="B1236" s="4">
        <v>20.52</v>
      </c>
      <c r="C1236" s="4">
        <v>189.02</v>
      </c>
      <c r="D1236" s="4">
        <v>52.284999999999997</v>
      </c>
      <c r="E1236" s="4">
        <v>39.659999999999997</v>
      </c>
    </row>
    <row r="1237" spans="1:5" ht="15" customHeight="1" x14ac:dyDescent="0.2">
      <c r="A1237" s="3">
        <v>44026</v>
      </c>
      <c r="B1237" s="4">
        <v>20.65</v>
      </c>
      <c r="C1237" s="4">
        <v>193.33</v>
      </c>
      <c r="D1237" s="4">
        <v>53.784999999999997</v>
      </c>
      <c r="E1237" s="4">
        <v>41.31</v>
      </c>
    </row>
    <row r="1238" spans="1:5" ht="15" customHeight="1" x14ac:dyDescent="0.2">
      <c r="A1238" s="3">
        <v>44027</v>
      </c>
      <c r="B1238" s="4">
        <v>21.78</v>
      </c>
      <c r="C1238" s="4">
        <v>196.55</v>
      </c>
      <c r="D1238" s="4">
        <v>53.94</v>
      </c>
      <c r="E1238" s="4">
        <v>41.62</v>
      </c>
    </row>
    <row r="1239" spans="1:5" ht="15" customHeight="1" x14ac:dyDescent="0.2">
      <c r="A1239" s="3">
        <v>44028</v>
      </c>
      <c r="B1239" s="4">
        <v>22.02</v>
      </c>
      <c r="C1239" s="4">
        <v>193.5</v>
      </c>
      <c r="D1239" s="4">
        <v>52.82</v>
      </c>
      <c r="E1239" s="4">
        <v>41.59</v>
      </c>
    </row>
    <row r="1240" spans="1:5" ht="15" customHeight="1" x14ac:dyDescent="0.2">
      <c r="A1240" s="3">
        <v>44029</v>
      </c>
      <c r="B1240" s="4">
        <v>21.42</v>
      </c>
      <c r="C1240" s="4">
        <v>195.09</v>
      </c>
      <c r="D1240" s="4">
        <v>52.835000000000001</v>
      </c>
      <c r="E1240" s="4">
        <v>39.96</v>
      </c>
    </row>
    <row r="1241" spans="1:5" ht="15" customHeight="1" x14ac:dyDescent="0.2">
      <c r="A1241" s="3">
        <v>44032</v>
      </c>
      <c r="B1241" s="4">
        <v>20.77</v>
      </c>
      <c r="C1241" s="4">
        <v>198.47</v>
      </c>
      <c r="D1241" s="4">
        <v>53.84</v>
      </c>
      <c r="E1241" s="4">
        <v>39.33</v>
      </c>
    </row>
    <row r="1242" spans="1:5" ht="15" customHeight="1" x14ac:dyDescent="0.2">
      <c r="A1242" s="3">
        <v>44033</v>
      </c>
      <c r="B1242" s="4">
        <v>20.98</v>
      </c>
      <c r="C1242" s="4">
        <v>196.48</v>
      </c>
      <c r="D1242" s="4">
        <v>53.344999999999999</v>
      </c>
      <c r="E1242" s="4">
        <v>41.66</v>
      </c>
    </row>
    <row r="1243" spans="1:5" ht="15" customHeight="1" x14ac:dyDescent="0.2">
      <c r="A1243" s="3">
        <v>44034</v>
      </c>
      <c r="B1243" s="4">
        <v>21.11</v>
      </c>
      <c r="C1243" s="4">
        <v>198.86</v>
      </c>
      <c r="D1243" s="4">
        <v>52.244999999999997</v>
      </c>
      <c r="E1243" s="4">
        <v>40.89</v>
      </c>
    </row>
    <row r="1244" spans="1:5" ht="15" customHeight="1" x14ac:dyDescent="0.2">
      <c r="A1244" s="3">
        <v>44035</v>
      </c>
      <c r="B1244" s="4">
        <v>21.35</v>
      </c>
      <c r="C1244" s="4">
        <v>197.43</v>
      </c>
      <c r="D1244" s="4">
        <v>50.765000000000001</v>
      </c>
      <c r="E1244" s="4">
        <v>40.46</v>
      </c>
    </row>
    <row r="1245" spans="1:5" ht="15" customHeight="1" x14ac:dyDescent="0.2">
      <c r="A1245" s="3">
        <v>44036</v>
      </c>
      <c r="B1245" s="4">
        <v>21.15</v>
      </c>
      <c r="C1245" s="4">
        <v>195.15</v>
      </c>
      <c r="D1245" s="4">
        <v>50.104999999999997</v>
      </c>
      <c r="E1245" s="4">
        <v>40.28</v>
      </c>
    </row>
    <row r="1246" spans="1:5" ht="15" customHeight="1" x14ac:dyDescent="0.2">
      <c r="A1246" s="3">
        <v>44039</v>
      </c>
      <c r="B1246" s="4">
        <v>20.875</v>
      </c>
      <c r="C1246" s="4">
        <v>196.91</v>
      </c>
      <c r="D1246" s="4">
        <v>51.545000000000002</v>
      </c>
      <c r="E1246" s="4">
        <v>39.770000000000003</v>
      </c>
    </row>
    <row r="1247" spans="1:5" ht="15" customHeight="1" x14ac:dyDescent="0.2">
      <c r="A1247" s="3">
        <v>44040</v>
      </c>
      <c r="B1247" s="4">
        <v>20.78</v>
      </c>
      <c r="C1247" s="4">
        <v>196.74</v>
      </c>
      <c r="D1247" s="4">
        <v>50.26</v>
      </c>
      <c r="E1247" s="4">
        <v>38.96</v>
      </c>
    </row>
    <row r="1248" spans="1:5" ht="15" customHeight="1" x14ac:dyDescent="0.2">
      <c r="A1248" s="3">
        <v>44041</v>
      </c>
      <c r="B1248" s="4">
        <v>21</v>
      </c>
      <c r="C1248" s="4">
        <v>198.58</v>
      </c>
      <c r="D1248" s="4">
        <v>51.344999999999999</v>
      </c>
      <c r="E1248" s="4">
        <v>39.94</v>
      </c>
    </row>
    <row r="1249" spans="1:5" ht="15" customHeight="1" x14ac:dyDescent="0.2">
      <c r="A1249" s="3">
        <v>44042</v>
      </c>
      <c r="B1249" s="4">
        <v>21.15</v>
      </c>
      <c r="C1249" s="4">
        <v>194.06</v>
      </c>
      <c r="D1249" s="4">
        <v>51.125</v>
      </c>
      <c r="E1249" s="4">
        <v>37.64</v>
      </c>
    </row>
    <row r="1250" spans="1:5" ht="15" customHeight="1" x14ac:dyDescent="0.2">
      <c r="A1250" s="3">
        <v>44043</v>
      </c>
      <c r="B1250" s="4">
        <v>21.1</v>
      </c>
      <c r="C1250" s="4">
        <v>190.4</v>
      </c>
      <c r="D1250" s="4">
        <v>50.865000000000002</v>
      </c>
      <c r="E1250" s="4">
        <v>37.39</v>
      </c>
    </row>
    <row r="1251" spans="1:5" ht="15" customHeight="1" x14ac:dyDescent="0.2">
      <c r="A1251" s="3">
        <v>44046</v>
      </c>
      <c r="B1251" s="4">
        <v>21.34</v>
      </c>
      <c r="C1251" s="4">
        <v>190.69</v>
      </c>
      <c r="D1251" s="4">
        <v>52.435000000000002</v>
      </c>
      <c r="E1251" s="4">
        <v>36.71</v>
      </c>
    </row>
    <row r="1252" spans="1:5" ht="15" customHeight="1" x14ac:dyDescent="0.2">
      <c r="A1252" s="3">
        <v>44047</v>
      </c>
      <c r="B1252" s="4">
        <v>22.01</v>
      </c>
      <c r="C1252" s="4">
        <v>192.29</v>
      </c>
      <c r="D1252" s="4">
        <v>53.66</v>
      </c>
      <c r="E1252" s="4">
        <v>37.64</v>
      </c>
    </row>
    <row r="1253" spans="1:5" ht="15" customHeight="1" x14ac:dyDescent="0.2">
      <c r="A1253" s="3">
        <v>44048</v>
      </c>
      <c r="B1253" s="4">
        <v>21.12</v>
      </c>
      <c r="C1253" s="4">
        <v>196.1</v>
      </c>
      <c r="D1253" s="4">
        <v>49.25</v>
      </c>
      <c r="E1253" s="4">
        <v>38.020000000000003</v>
      </c>
    </row>
    <row r="1254" spans="1:5" ht="15" customHeight="1" x14ac:dyDescent="0.2">
      <c r="A1254" s="3">
        <v>44049</v>
      </c>
      <c r="B1254" s="4">
        <v>21.63</v>
      </c>
      <c r="C1254" s="4">
        <v>198.77</v>
      </c>
      <c r="D1254" s="4">
        <v>49.594999999999999</v>
      </c>
      <c r="E1254" s="4">
        <v>38.049999999999997</v>
      </c>
    </row>
    <row r="1255" spans="1:5" ht="15" customHeight="1" x14ac:dyDescent="0.2">
      <c r="A1255" s="3">
        <v>44050</v>
      </c>
      <c r="B1255" s="4">
        <v>20.98</v>
      </c>
      <c r="C1255" s="4">
        <v>196.36</v>
      </c>
      <c r="D1255" s="4">
        <v>49.484999999999999</v>
      </c>
      <c r="E1255" s="4">
        <v>38.299999999999997</v>
      </c>
    </row>
    <row r="1256" spans="1:5" ht="15" customHeight="1" x14ac:dyDescent="0.2">
      <c r="A1256" s="3">
        <v>44053</v>
      </c>
      <c r="B1256" s="4">
        <v>21.78</v>
      </c>
      <c r="C1256" s="4">
        <v>196.79</v>
      </c>
      <c r="D1256" s="4">
        <v>50.13</v>
      </c>
      <c r="E1256" s="4">
        <v>39.64</v>
      </c>
    </row>
    <row r="1257" spans="1:5" ht="15" customHeight="1" x14ac:dyDescent="0.2">
      <c r="A1257" s="3">
        <v>44054</v>
      </c>
      <c r="B1257" s="4">
        <v>22.48</v>
      </c>
      <c r="C1257" s="4">
        <v>197.77</v>
      </c>
      <c r="D1257" s="4">
        <v>50.32</v>
      </c>
      <c r="E1257" s="4">
        <v>39.71</v>
      </c>
    </row>
    <row r="1258" spans="1:5" ht="15" customHeight="1" x14ac:dyDescent="0.2">
      <c r="A1258" s="3">
        <v>44055</v>
      </c>
      <c r="B1258" s="4">
        <v>21.82</v>
      </c>
      <c r="C1258" s="4">
        <v>198.74</v>
      </c>
      <c r="D1258" s="4">
        <v>51.045000000000002</v>
      </c>
      <c r="E1258" s="4">
        <v>41.66</v>
      </c>
    </row>
    <row r="1259" spans="1:5" ht="15" customHeight="1" x14ac:dyDescent="0.2">
      <c r="A1259" s="3">
        <v>44056</v>
      </c>
      <c r="B1259" s="4">
        <v>21.97</v>
      </c>
      <c r="C1259" s="4">
        <v>197.58</v>
      </c>
      <c r="D1259" s="4">
        <v>50.29</v>
      </c>
      <c r="E1259" s="4">
        <v>40.630000000000003</v>
      </c>
    </row>
    <row r="1260" spans="1:5" ht="15" customHeight="1" x14ac:dyDescent="0.2">
      <c r="A1260" s="3">
        <v>44057</v>
      </c>
      <c r="B1260" s="4">
        <v>22.62</v>
      </c>
      <c r="C1260" s="4">
        <v>196.64</v>
      </c>
      <c r="D1260" s="4">
        <v>50.1</v>
      </c>
      <c r="E1260" s="4">
        <v>40.82</v>
      </c>
    </row>
    <row r="1261" spans="1:5" ht="15" customHeight="1" x14ac:dyDescent="0.2">
      <c r="A1261" s="3">
        <v>44060</v>
      </c>
      <c r="B1261" s="4">
        <v>22.09</v>
      </c>
      <c r="C1261" s="4">
        <v>199.43</v>
      </c>
      <c r="D1261" s="4">
        <v>51.68</v>
      </c>
      <c r="E1261" s="4">
        <v>40.700000000000003</v>
      </c>
    </row>
    <row r="1262" spans="1:5" ht="15" customHeight="1" x14ac:dyDescent="0.2">
      <c r="A1262" s="3">
        <v>44061</v>
      </c>
      <c r="B1262" s="4">
        <v>22.06</v>
      </c>
      <c r="C1262" s="4">
        <v>199.01</v>
      </c>
      <c r="D1262" s="4">
        <v>53.674999999999997</v>
      </c>
      <c r="E1262" s="4">
        <v>40.33</v>
      </c>
    </row>
    <row r="1263" spans="1:5" ht="15" customHeight="1" x14ac:dyDescent="0.2">
      <c r="A1263" s="3">
        <v>44062</v>
      </c>
      <c r="B1263" s="4">
        <v>22.215</v>
      </c>
      <c r="C1263" s="4">
        <v>200.99</v>
      </c>
      <c r="D1263" s="4">
        <v>54.06</v>
      </c>
      <c r="E1263" s="4">
        <v>39.65</v>
      </c>
    </row>
    <row r="1264" spans="1:5" ht="15" customHeight="1" x14ac:dyDescent="0.2">
      <c r="A1264" s="3">
        <v>44063</v>
      </c>
      <c r="B1264" s="4">
        <v>22.13</v>
      </c>
      <c r="C1264" s="4">
        <v>204.15</v>
      </c>
      <c r="D1264" s="4">
        <v>52.46</v>
      </c>
      <c r="E1264" s="4">
        <v>38.770000000000003</v>
      </c>
    </row>
    <row r="1265" spans="1:5" ht="15" customHeight="1" x14ac:dyDescent="0.2">
      <c r="A1265" s="3">
        <v>44064</v>
      </c>
      <c r="B1265" s="4">
        <v>21.99</v>
      </c>
      <c r="C1265" s="4">
        <v>204.13</v>
      </c>
      <c r="D1265" s="4">
        <v>53.965000000000003</v>
      </c>
      <c r="E1265" s="4">
        <v>38.159999999999997</v>
      </c>
    </row>
    <row r="1266" spans="1:5" ht="15" customHeight="1" x14ac:dyDescent="0.2">
      <c r="A1266" s="3">
        <v>44067</v>
      </c>
      <c r="B1266" s="4">
        <v>22.81</v>
      </c>
      <c r="C1266" s="4">
        <v>206.41</v>
      </c>
      <c r="D1266" s="4">
        <v>53.71</v>
      </c>
      <c r="E1266" s="4">
        <v>38.869999999999997</v>
      </c>
    </row>
    <row r="1267" spans="1:5" ht="15" customHeight="1" x14ac:dyDescent="0.2">
      <c r="A1267" s="3">
        <v>44068</v>
      </c>
      <c r="B1267" s="4">
        <v>22.86</v>
      </c>
      <c r="C1267" s="4">
        <v>208.1</v>
      </c>
      <c r="D1267" s="4">
        <v>54.5</v>
      </c>
      <c r="E1267" s="4">
        <v>38.85</v>
      </c>
    </row>
    <row r="1268" spans="1:5" ht="15" customHeight="1" x14ac:dyDescent="0.2">
      <c r="A1268" s="3">
        <v>44069</v>
      </c>
      <c r="B1268" s="4">
        <v>22.77</v>
      </c>
      <c r="C1268" s="4">
        <v>210.26</v>
      </c>
      <c r="D1268" s="4">
        <v>53.814999999999998</v>
      </c>
      <c r="E1268" s="4">
        <v>37.56</v>
      </c>
    </row>
    <row r="1269" spans="1:5" ht="15" customHeight="1" x14ac:dyDescent="0.2">
      <c r="A1269" s="3">
        <v>44070</v>
      </c>
      <c r="B1269" s="4">
        <v>22.86</v>
      </c>
      <c r="C1269" s="4">
        <v>211.03</v>
      </c>
      <c r="D1269" s="4">
        <v>53.704999999999998</v>
      </c>
      <c r="E1269" s="4">
        <v>38.15</v>
      </c>
    </row>
    <row r="1270" spans="1:5" ht="15" customHeight="1" x14ac:dyDescent="0.2">
      <c r="A1270" s="3">
        <v>44071</v>
      </c>
      <c r="B1270" s="4">
        <v>22.875</v>
      </c>
      <c r="C1270" s="4">
        <v>215.71</v>
      </c>
      <c r="D1270" s="4">
        <v>55.26</v>
      </c>
      <c r="E1270" s="4">
        <v>38.380000000000003</v>
      </c>
    </row>
    <row r="1271" spans="1:5" ht="15" customHeight="1" x14ac:dyDescent="0.2">
      <c r="A1271" s="3">
        <v>44074</v>
      </c>
      <c r="B1271" s="4">
        <v>22.065000000000001</v>
      </c>
      <c r="C1271" s="4">
        <v>211.99</v>
      </c>
      <c r="D1271" s="4">
        <v>54.85</v>
      </c>
      <c r="E1271" s="4">
        <v>37.89</v>
      </c>
    </row>
    <row r="1272" spans="1:5" ht="15" customHeight="1" x14ac:dyDescent="0.2">
      <c r="A1272" s="3">
        <v>44075</v>
      </c>
      <c r="B1272" s="4">
        <v>21.42</v>
      </c>
      <c r="C1272" s="4">
        <v>213.35</v>
      </c>
      <c r="D1272" s="4">
        <v>56.174999999999997</v>
      </c>
      <c r="E1272" s="4">
        <v>37.159999999999997</v>
      </c>
    </row>
    <row r="1273" spans="1:5" ht="15" customHeight="1" x14ac:dyDescent="0.2">
      <c r="A1273" s="3">
        <v>44076</v>
      </c>
      <c r="B1273" s="4">
        <v>21.81</v>
      </c>
      <c r="C1273" s="4">
        <v>216.48</v>
      </c>
      <c r="D1273" s="4">
        <v>57.344999999999999</v>
      </c>
      <c r="E1273" s="4">
        <v>36.380000000000003</v>
      </c>
    </row>
    <row r="1274" spans="1:5" ht="15" customHeight="1" x14ac:dyDescent="0.2">
      <c r="A1274" s="3">
        <v>44077</v>
      </c>
      <c r="B1274" s="4">
        <v>21.64</v>
      </c>
      <c r="C1274" s="4">
        <v>208.96</v>
      </c>
      <c r="D1274" s="4">
        <v>54.505000000000003</v>
      </c>
      <c r="E1274" s="4">
        <v>35.99</v>
      </c>
    </row>
    <row r="1275" spans="1:5" ht="15" customHeight="1" x14ac:dyDescent="0.2">
      <c r="A1275" s="3">
        <v>44078</v>
      </c>
      <c r="B1275" s="4">
        <v>22.81</v>
      </c>
      <c r="C1275" s="4">
        <v>204.66</v>
      </c>
      <c r="D1275" s="4">
        <v>54.075000000000003</v>
      </c>
      <c r="E1275" s="4">
        <v>35.86</v>
      </c>
    </row>
    <row r="1276" spans="1:5" ht="15" customHeight="1" x14ac:dyDescent="0.2">
      <c r="A1276" s="3">
        <v>44081</v>
      </c>
      <c r="B1276" s="4">
        <v>22.81</v>
      </c>
      <c r="C1276" s="4">
        <v>204.66</v>
      </c>
      <c r="D1276" s="4">
        <v>54.075000000000003</v>
      </c>
      <c r="E1276" s="4">
        <v>35.86</v>
      </c>
    </row>
    <row r="1277" spans="1:5" ht="15" customHeight="1" x14ac:dyDescent="0.2">
      <c r="A1277" s="3">
        <v>44082</v>
      </c>
      <c r="B1277" s="4">
        <v>22.5</v>
      </c>
      <c r="C1277" s="4">
        <v>200.12</v>
      </c>
      <c r="D1277" s="4">
        <v>51.44</v>
      </c>
      <c r="E1277" s="4">
        <v>34.06</v>
      </c>
    </row>
    <row r="1278" spans="1:5" ht="15" customHeight="1" x14ac:dyDescent="0.2">
      <c r="A1278" s="3">
        <v>44083</v>
      </c>
      <c r="B1278" s="4">
        <v>23.06</v>
      </c>
      <c r="C1278" s="4">
        <v>204.06</v>
      </c>
      <c r="D1278" s="4">
        <v>50.725000000000001</v>
      </c>
      <c r="E1278" s="4">
        <v>34.46</v>
      </c>
    </row>
    <row r="1279" spans="1:5" ht="15" customHeight="1" x14ac:dyDescent="0.2">
      <c r="A1279" s="3">
        <v>44084</v>
      </c>
      <c r="B1279" s="4">
        <v>23.45</v>
      </c>
      <c r="C1279" s="4">
        <v>201.54</v>
      </c>
      <c r="D1279" s="4">
        <v>50.3</v>
      </c>
      <c r="E1279" s="4">
        <v>32.92</v>
      </c>
    </row>
    <row r="1280" spans="1:5" ht="15" customHeight="1" x14ac:dyDescent="0.2">
      <c r="A1280" s="3">
        <v>44085</v>
      </c>
      <c r="B1280" s="4">
        <v>22.83</v>
      </c>
      <c r="C1280" s="4">
        <v>200.68</v>
      </c>
      <c r="D1280" s="4">
        <v>50.35</v>
      </c>
      <c r="E1280" s="4">
        <v>33.11</v>
      </c>
    </row>
    <row r="1281" spans="1:5" ht="15" customHeight="1" x14ac:dyDescent="0.2">
      <c r="A1281" s="3">
        <v>44088</v>
      </c>
      <c r="B1281" s="4">
        <v>23.77</v>
      </c>
      <c r="C1281" s="4">
        <v>204.98</v>
      </c>
      <c r="D1281" s="4">
        <v>51.104999999999997</v>
      </c>
      <c r="E1281" s="4">
        <v>33.520000000000003</v>
      </c>
    </row>
    <row r="1282" spans="1:5" ht="15" customHeight="1" x14ac:dyDescent="0.2">
      <c r="A1282" s="3">
        <v>44089</v>
      </c>
      <c r="B1282" s="4">
        <v>23.82</v>
      </c>
      <c r="C1282" s="4">
        <v>205.39</v>
      </c>
      <c r="D1282" s="4">
        <v>51.81</v>
      </c>
      <c r="E1282" s="4">
        <v>33.799999999999997</v>
      </c>
    </row>
    <row r="1283" spans="1:5" ht="15" customHeight="1" x14ac:dyDescent="0.2">
      <c r="A1283" s="3">
        <v>44090</v>
      </c>
      <c r="B1283" s="4">
        <v>24.27</v>
      </c>
      <c r="C1283" s="4">
        <v>205.13</v>
      </c>
      <c r="D1283" s="4">
        <v>51.782499999999999</v>
      </c>
      <c r="E1283" s="4">
        <v>35.08</v>
      </c>
    </row>
    <row r="1284" spans="1:5" ht="15" customHeight="1" x14ac:dyDescent="0.2">
      <c r="A1284" s="3">
        <v>44091</v>
      </c>
      <c r="B1284" s="4">
        <v>24.2</v>
      </c>
      <c r="C1284" s="4">
        <v>205.27</v>
      </c>
      <c r="D1284" s="4">
        <v>51.76</v>
      </c>
      <c r="E1284" s="4">
        <v>36.090000000000003</v>
      </c>
    </row>
    <row r="1285" spans="1:5" ht="15" customHeight="1" x14ac:dyDescent="0.2">
      <c r="A1285" s="3">
        <v>44092</v>
      </c>
      <c r="B1285" s="4">
        <v>23.88</v>
      </c>
      <c r="C1285" s="4">
        <v>202.61</v>
      </c>
      <c r="D1285" s="4">
        <v>50.7</v>
      </c>
      <c r="E1285" s="4">
        <v>35.869999999999997</v>
      </c>
    </row>
    <row r="1286" spans="1:5" ht="15" customHeight="1" x14ac:dyDescent="0.2">
      <c r="A1286" s="3">
        <v>44095</v>
      </c>
      <c r="B1286" s="4">
        <v>22.42</v>
      </c>
      <c r="C1286" s="4">
        <v>197.45</v>
      </c>
      <c r="D1286" s="4">
        <v>49.25</v>
      </c>
      <c r="E1286" s="4">
        <v>34.36</v>
      </c>
    </row>
    <row r="1287" spans="1:5" ht="15" customHeight="1" x14ac:dyDescent="0.2">
      <c r="A1287" s="3">
        <v>44096</v>
      </c>
      <c r="B1287" s="4">
        <v>22.33</v>
      </c>
      <c r="C1287" s="4">
        <v>200.56</v>
      </c>
      <c r="D1287" s="4">
        <v>49.6</v>
      </c>
      <c r="E1287" s="4">
        <v>34.299999999999997</v>
      </c>
    </row>
    <row r="1288" spans="1:5" ht="15" customHeight="1" x14ac:dyDescent="0.2">
      <c r="A1288" s="3">
        <v>44097</v>
      </c>
      <c r="B1288" s="4">
        <v>21.12</v>
      </c>
      <c r="C1288" s="4">
        <v>195.37</v>
      </c>
      <c r="D1288" s="4">
        <v>48.825000000000003</v>
      </c>
      <c r="E1288" s="4">
        <v>32.92</v>
      </c>
    </row>
    <row r="1289" spans="1:5" ht="15" customHeight="1" x14ac:dyDescent="0.2">
      <c r="A1289" s="3">
        <v>44098</v>
      </c>
      <c r="B1289" s="4">
        <v>21.32</v>
      </c>
      <c r="C1289" s="4">
        <v>195.52</v>
      </c>
      <c r="D1289" s="4">
        <v>48.875</v>
      </c>
      <c r="E1289" s="4">
        <v>33.6</v>
      </c>
    </row>
    <row r="1290" spans="1:5" ht="15" customHeight="1" x14ac:dyDescent="0.2">
      <c r="A1290" s="3">
        <v>44099</v>
      </c>
      <c r="B1290" s="4">
        <v>21.33</v>
      </c>
      <c r="C1290" s="4">
        <v>197.25</v>
      </c>
      <c r="D1290" s="4">
        <v>49.524999999999999</v>
      </c>
      <c r="E1290" s="4">
        <v>33.700000000000003</v>
      </c>
    </row>
    <row r="1291" spans="1:5" ht="15" customHeight="1" x14ac:dyDescent="0.2">
      <c r="A1291" s="3">
        <v>44102</v>
      </c>
      <c r="B1291" s="4">
        <v>21.95</v>
      </c>
      <c r="C1291" s="4">
        <v>200.32</v>
      </c>
      <c r="D1291" s="4">
        <v>51.534999999999997</v>
      </c>
      <c r="E1291" s="4">
        <v>33.71</v>
      </c>
    </row>
    <row r="1292" spans="1:5" ht="15" customHeight="1" x14ac:dyDescent="0.2">
      <c r="A1292" s="3">
        <v>44103</v>
      </c>
      <c r="B1292" s="4">
        <v>21.75</v>
      </c>
      <c r="C1292" s="4">
        <v>199.44</v>
      </c>
      <c r="D1292" s="4">
        <v>51.37</v>
      </c>
      <c r="E1292" s="4">
        <v>32.46</v>
      </c>
    </row>
    <row r="1293" spans="1:5" ht="15" customHeight="1" x14ac:dyDescent="0.2">
      <c r="A1293" s="3">
        <v>44104</v>
      </c>
      <c r="B1293" s="4">
        <v>21.77</v>
      </c>
      <c r="C1293" s="4">
        <v>199.97</v>
      </c>
      <c r="D1293" s="4">
        <v>51.38</v>
      </c>
      <c r="E1293" s="4">
        <v>32.840000000000003</v>
      </c>
    </row>
    <row r="1294" spans="1:5" ht="15" customHeight="1" x14ac:dyDescent="0.2">
      <c r="A1294" s="3">
        <v>44105</v>
      </c>
      <c r="B1294" s="4">
        <v>21.51</v>
      </c>
      <c r="C1294" s="4">
        <v>203.35</v>
      </c>
      <c r="D1294" s="4">
        <v>53.524999999999999</v>
      </c>
      <c r="E1294" s="4">
        <v>32.43</v>
      </c>
    </row>
    <row r="1295" spans="1:5" ht="15" customHeight="1" x14ac:dyDescent="0.2">
      <c r="A1295" s="3">
        <v>44106</v>
      </c>
      <c r="B1295" s="4">
        <v>21.5</v>
      </c>
      <c r="C1295" s="4">
        <v>201.46</v>
      </c>
      <c r="D1295" s="4">
        <v>51.88</v>
      </c>
      <c r="E1295" s="4">
        <v>33.07</v>
      </c>
    </row>
    <row r="1296" spans="1:5" ht="15" customHeight="1" x14ac:dyDescent="0.2">
      <c r="A1296" s="3">
        <v>44109</v>
      </c>
      <c r="B1296" s="4">
        <v>21.91</v>
      </c>
      <c r="C1296" s="4">
        <v>203.54</v>
      </c>
      <c r="D1296" s="4">
        <v>53.655000000000001</v>
      </c>
      <c r="E1296" s="4">
        <v>34.28</v>
      </c>
    </row>
    <row r="1297" spans="1:5" ht="15" customHeight="1" x14ac:dyDescent="0.2">
      <c r="A1297" s="3">
        <v>44110</v>
      </c>
      <c r="B1297" s="4">
        <v>21.52</v>
      </c>
      <c r="C1297" s="4">
        <v>200.45</v>
      </c>
      <c r="D1297" s="4">
        <v>53.244999999999997</v>
      </c>
      <c r="E1297" s="4">
        <v>33.299999999999997</v>
      </c>
    </row>
    <row r="1298" spans="1:5" ht="15" customHeight="1" x14ac:dyDescent="0.2">
      <c r="A1298" s="3">
        <v>44111</v>
      </c>
      <c r="B1298" s="4">
        <v>22.19</v>
      </c>
      <c r="C1298" s="4">
        <v>202.47</v>
      </c>
      <c r="D1298" s="4">
        <v>54.395000000000003</v>
      </c>
      <c r="E1298" s="4">
        <v>34.33</v>
      </c>
    </row>
    <row r="1299" spans="1:5" ht="15" customHeight="1" x14ac:dyDescent="0.2">
      <c r="A1299" s="3">
        <v>44112</v>
      </c>
      <c r="B1299" s="4">
        <v>22.77</v>
      </c>
      <c r="C1299" s="4">
        <v>202.98</v>
      </c>
      <c r="D1299" s="4">
        <v>55.79</v>
      </c>
      <c r="E1299" s="4">
        <v>35.53</v>
      </c>
    </row>
    <row r="1300" spans="1:5" ht="15" customHeight="1" x14ac:dyDescent="0.2">
      <c r="A1300" s="3">
        <v>44113</v>
      </c>
      <c r="B1300" s="4">
        <v>22.24</v>
      </c>
      <c r="C1300" s="4">
        <v>206.64</v>
      </c>
      <c r="D1300" s="4">
        <v>56.99</v>
      </c>
      <c r="E1300" s="4">
        <v>35.130000000000003</v>
      </c>
    </row>
    <row r="1301" spans="1:5" ht="15" customHeight="1" x14ac:dyDescent="0.2">
      <c r="A1301" s="3">
        <v>44116</v>
      </c>
      <c r="B1301" s="4">
        <v>22.34</v>
      </c>
      <c r="C1301" s="4">
        <v>206.4</v>
      </c>
      <c r="D1301" s="4">
        <v>57.064999999999998</v>
      </c>
      <c r="E1301" s="4">
        <v>35.590000000000003</v>
      </c>
    </row>
    <row r="1302" spans="1:5" ht="15" customHeight="1" x14ac:dyDescent="0.2">
      <c r="A1302" s="3">
        <v>44117</v>
      </c>
      <c r="B1302" s="4">
        <v>21.57</v>
      </c>
      <c r="C1302" s="4">
        <v>204.32</v>
      </c>
      <c r="D1302" s="4">
        <v>55.79</v>
      </c>
      <c r="E1302" s="4">
        <v>34.880000000000003</v>
      </c>
    </row>
    <row r="1303" spans="1:5" ht="15" customHeight="1" x14ac:dyDescent="0.2">
      <c r="A1303" s="3">
        <v>44118</v>
      </c>
      <c r="B1303" s="4">
        <v>20.93</v>
      </c>
      <c r="C1303" s="4">
        <v>202.2</v>
      </c>
      <c r="D1303" s="4">
        <v>55.375</v>
      </c>
      <c r="E1303" s="4">
        <v>34.53</v>
      </c>
    </row>
    <row r="1304" spans="1:5" ht="15" customHeight="1" x14ac:dyDescent="0.2">
      <c r="A1304" s="3">
        <v>44119</v>
      </c>
      <c r="B1304" s="4">
        <v>20.97</v>
      </c>
      <c r="C1304" s="4">
        <v>199.55</v>
      </c>
      <c r="D1304" s="4">
        <v>55.67</v>
      </c>
      <c r="E1304" s="4">
        <v>35.4</v>
      </c>
    </row>
    <row r="1305" spans="1:5" ht="15" customHeight="1" x14ac:dyDescent="0.2">
      <c r="A1305" s="3">
        <v>44120</v>
      </c>
      <c r="B1305" s="4">
        <v>20.96</v>
      </c>
      <c r="C1305" s="4">
        <v>200.26</v>
      </c>
      <c r="D1305" s="4">
        <v>55.405000000000001</v>
      </c>
      <c r="E1305" s="4">
        <v>33.770000000000003</v>
      </c>
    </row>
    <row r="1306" spans="1:5" ht="15" customHeight="1" x14ac:dyDescent="0.2">
      <c r="A1306" s="3">
        <v>44123</v>
      </c>
      <c r="B1306" s="4">
        <v>20.2</v>
      </c>
      <c r="C1306" s="4">
        <v>196.97</v>
      </c>
      <c r="D1306" s="4">
        <v>55.83</v>
      </c>
      <c r="E1306" s="4">
        <v>32.700000000000003</v>
      </c>
    </row>
    <row r="1307" spans="1:5" ht="15" customHeight="1" x14ac:dyDescent="0.2">
      <c r="A1307" s="3">
        <v>44124</v>
      </c>
      <c r="B1307" s="4">
        <v>20.25</v>
      </c>
      <c r="C1307" s="4">
        <v>197.7</v>
      </c>
      <c r="D1307" s="4">
        <v>55.615000000000002</v>
      </c>
      <c r="E1307" s="4">
        <v>32.58</v>
      </c>
    </row>
    <row r="1308" spans="1:5" ht="15" customHeight="1" x14ac:dyDescent="0.2">
      <c r="A1308" s="3">
        <v>44125</v>
      </c>
      <c r="B1308" s="4">
        <v>20.72</v>
      </c>
      <c r="C1308" s="4">
        <v>198.43</v>
      </c>
      <c r="D1308" s="4">
        <v>55.24</v>
      </c>
      <c r="E1308" s="4">
        <v>30.64</v>
      </c>
    </row>
    <row r="1309" spans="1:5" ht="15" customHeight="1" x14ac:dyDescent="0.2">
      <c r="A1309" s="3">
        <v>44126</v>
      </c>
      <c r="B1309" s="4">
        <v>21.175000000000001</v>
      </c>
      <c r="C1309" s="4">
        <v>197.99</v>
      </c>
      <c r="D1309" s="4">
        <v>56.26</v>
      </c>
      <c r="E1309" s="4">
        <v>31.91</v>
      </c>
    </row>
    <row r="1310" spans="1:5" ht="15" customHeight="1" x14ac:dyDescent="0.2">
      <c r="A1310" s="3">
        <v>44127</v>
      </c>
      <c r="B1310" s="4">
        <v>21.1</v>
      </c>
      <c r="C1310" s="4">
        <v>198.01</v>
      </c>
      <c r="D1310" s="4">
        <v>56.26</v>
      </c>
      <c r="E1310" s="4">
        <v>32.54</v>
      </c>
    </row>
    <row r="1311" spans="1:5" ht="15" customHeight="1" x14ac:dyDescent="0.2">
      <c r="A1311" s="3">
        <v>44130</v>
      </c>
      <c r="B1311" s="4">
        <v>20.52</v>
      </c>
      <c r="C1311" s="4">
        <v>193.07</v>
      </c>
      <c r="D1311" s="4">
        <v>54.865000000000002</v>
      </c>
      <c r="E1311" s="4">
        <v>30.32</v>
      </c>
    </row>
    <row r="1312" spans="1:5" ht="15" customHeight="1" x14ac:dyDescent="0.2">
      <c r="A1312" s="3">
        <v>44131</v>
      </c>
      <c r="B1312" s="4">
        <v>20.100000000000001</v>
      </c>
      <c r="C1312" s="4">
        <v>190.06</v>
      </c>
      <c r="D1312" s="4">
        <v>53.975000000000001</v>
      </c>
      <c r="E1312" s="4">
        <v>30.26</v>
      </c>
    </row>
    <row r="1313" spans="1:5" ht="15" customHeight="1" x14ac:dyDescent="0.2">
      <c r="A1313" s="3">
        <v>44132</v>
      </c>
      <c r="B1313" s="4">
        <v>19.27</v>
      </c>
      <c r="C1313" s="4">
        <v>180.87</v>
      </c>
      <c r="D1313" s="4">
        <v>51.27</v>
      </c>
      <c r="E1313" s="4">
        <v>28.79</v>
      </c>
    </row>
    <row r="1314" spans="1:5" ht="15" customHeight="1" x14ac:dyDescent="0.2">
      <c r="A1314" s="3">
        <v>44133</v>
      </c>
      <c r="B1314" s="4">
        <v>19.734999999999999</v>
      </c>
      <c r="C1314" s="4">
        <v>184.87</v>
      </c>
      <c r="D1314" s="4">
        <v>53.174999999999997</v>
      </c>
      <c r="E1314" s="4">
        <v>29.16</v>
      </c>
    </row>
    <row r="1315" spans="1:5" ht="15" customHeight="1" x14ac:dyDescent="0.2">
      <c r="A1315" s="3">
        <v>44134</v>
      </c>
      <c r="B1315" s="4">
        <v>20.239999999999998</v>
      </c>
      <c r="C1315" s="4">
        <v>181.71</v>
      </c>
      <c r="D1315" s="4">
        <v>52.54</v>
      </c>
      <c r="E1315" s="4">
        <v>28.62</v>
      </c>
    </row>
    <row r="1316" spans="1:5" ht="15" customHeight="1" x14ac:dyDescent="0.2">
      <c r="A1316" s="3">
        <v>44137</v>
      </c>
      <c r="B1316" s="4">
        <v>21.12</v>
      </c>
      <c r="C1316" s="4">
        <v>184.74</v>
      </c>
      <c r="D1316" s="4">
        <v>52.555</v>
      </c>
      <c r="E1316" s="4">
        <v>30.23</v>
      </c>
    </row>
    <row r="1317" spans="1:5" ht="15" customHeight="1" x14ac:dyDescent="0.2">
      <c r="A1317" s="3">
        <v>44138</v>
      </c>
      <c r="B1317" s="4">
        <v>21.12</v>
      </c>
      <c r="C1317" s="4">
        <v>188.34</v>
      </c>
      <c r="D1317" s="4">
        <v>54.484999999999999</v>
      </c>
      <c r="E1317" s="4">
        <v>29.31</v>
      </c>
    </row>
    <row r="1318" spans="1:5" ht="15" customHeight="1" x14ac:dyDescent="0.2">
      <c r="A1318" s="3">
        <v>44139</v>
      </c>
      <c r="B1318" s="4">
        <v>20.53</v>
      </c>
      <c r="C1318" s="4">
        <v>193.97</v>
      </c>
      <c r="D1318" s="4">
        <v>56.66</v>
      </c>
      <c r="E1318" s="4">
        <v>30.38</v>
      </c>
    </row>
    <row r="1319" spans="1:5" ht="15" customHeight="1" x14ac:dyDescent="0.2">
      <c r="A1319" s="3">
        <v>44140</v>
      </c>
      <c r="B1319" s="4">
        <v>21.43</v>
      </c>
      <c r="C1319" s="4">
        <v>197.64</v>
      </c>
      <c r="D1319" s="4">
        <v>59.19</v>
      </c>
      <c r="E1319" s="4">
        <v>30.12</v>
      </c>
    </row>
    <row r="1320" spans="1:5" ht="15" customHeight="1" x14ac:dyDescent="0.2">
      <c r="A1320" s="3">
        <v>44141</v>
      </c>
      <c r="B1320" s="4">
        <v>20.93</v>
      </c>
      <c r="C1320" s="4">
        <v>198.47</v>
      </c>
      <c r="D1320" s="4">
        <v>62.64</v>
      </c>
      <c r="E1320" s="4">
        <v>29.19</v>
      </c>
    </row>
    <row r="1321" spans="1:5" ht="15" customHeight="1" x14ac:dyDescent="0.2">
      <c r="A1321" s="3">
        <v>44144</v>
      </c>
      <c r="B1321" s="4">
        <v>22.12</v>
      </c>
      <c r="C1321" s="4">
        <v>212.68</v>
      </c>
      <c r="D1321" s="4">
        <v>63.255000000000003</v>
      </c>
      <c r="E1321" s="4">
        <v>33.380000000000003</v>
      </c>
    </row>
    <row r="1322" spans="1:5" ht="15" customHeight="1" x14ac:dyDescent="0.2">
      <c r="A1322" s="3">
        <v>44145</v>
      </c>
      <c r="B1322" s="4">
        <v>22.92</v>
      </c>
      <c r="C1322" s="4">
        <v>213.31</v>
      </c>
      <c r="D1322" s="4">
        <v>60.96</v>
      </c>
      <c r="E1322" s="4">
        <v>35.53</v>
      </c>
    </row>
    <row r="1323" spans="1:5" ht="15" customHeight="1" x14ac:dyDescent="0.2">
      <c r="A1323" s="3">
        <v>44146</v>
      </c>
      <c r="B1323" s="4">
        <v>22.44</v>
      </c>
      <c r="C1323" s="4">
        <v>212.7</v>
      </c>
      <c r="D1323" s="4">
        <v>63.125</v>
      </c>
      <c r="E1323" s="4">
        <v>35.28</v>
      </c>
    </row>
    <row r="1324" spans="1:5" ht="15" customHeight="1" x14ac:dyDescent="0.2">
      <c r="A1324" s="3">
        <v>44147</v>
      </c>
      <c r="B1324" s="4">
        <v>21.8</v>
      </c>
      <c r="C1324" s="4">
        <v>208.26</v>
      </c>
      <c r="D1324" s="4">
        <v>61.73</v>
      </c>
      <c r="E1324" s="4">
        <v>34.01</v>
      </c>
    </row>
    <row r="1325" spans="1:5" ht="15" customHeight="1" x14ac:dyDescent="0.2">
      <c r="A1325" s="3">
        <v>44148</v>
      </c>
      <c r="B1325" s="4">
        <v>23.12</v>
      </c>
      <c r="C1325" s="4">
        <v>210.48</v>
      </c>
      <c r="D1325" s="4">
        <v>63.075000000000003</v>
      </c>
      <c r="E1325" s="4">
        <v>35.36</v>
      </c>
    </row>
    <row r="1326" spans="1:5" ht="15" customHeight="1" x14ac:dyDescent="0.2">
      <c r="A1326" s="3">
        <v>44151</v>
      </c>
      <c r="B1326" s="4">
        <v>24.07</v>
      </c>
      <c r="C1326" s="4">
        <v>212.7</v>
      </c>
      <c r="D1326" s="4">
        <v>64.825000000000003</v>
      </c>
      <c r="E1326" s="4">
        <v>38.08</v>
      </c>
    </row>
    <row r="1327" spans="1:5" ht="15" customHeight="1" x14ac:dyDescent="0.2">
      <c r="A1327" s="3">
        <v>44152</v>
      </c>
      <c r="B1327" s="4">
        <v>24.3</v>
      </c>
      <c r="C1327" s="4">
        <v>210.71</v>
      </c>
      <c r="D1327" s="4">
        <v>63.685000000000002</v>
      </c>
      <c r="E1327" s="4">
        <v>38.85</v>
      </c>
    </row>
    <row r="1328" spans="1:5" ht="15" customHeight="1" x14ac:dyDescent="0.2">
      <c r="A1328" s="3">
        <v>44153</v>
      </c>
      <c r="B1328" s="4">
        <v>24.5</v>
      </c>
      <c r="C1328" s="4">
        <v>207.83</v>
      </c>
      <c r="D1328" s="4">
        <v>62.424999999999997</v>
      </c>
      <c r="E1328" s="4">
        <v>39.18</v>
      </c>
    </row>
    <row r="1329" spans="1:5" ht="15" customHeight="1" x14ac:dyDescent="0.2">
      <c r="A1329" s="3">
        <v>44154</v>
      </c>
      <c r="B1329" s="4">
        <v>25.024999999999999</v>
      </c>
      <c r="C1329" s="4">
        <v>207.57</v>
      </c>
      <c r="D1329" s="4">
        <v>63.755000000000003</v>
      </c>
      <c r="E1329" s="4">
        <v>39.47</v>
      </c>
    </row>
    <row r="1330" spans="1:5" ht="15" customHeight="1" x14ac:dyDescent="0.2">
      <c r="A1330" s="3">
        <v>44155</v>
      </c>
      <c r="B1330" s="4">
        <v>25.49</v>
      </c>
      <c r="C1330" s="4">
        <v>203.88</v>
      </c>
      <c r="D1330" s="4">
        <v>65.489999999999995</v>
      </c>
      <c r="E1330" s="4">
        <v>39.65</v>
      </c>
    </row>
    <row r="1331" spans="1:5" ht="15" customHeight="1" x14ac:dyDescent="0.2">
      <c r="A1331" s="3">
        <v>44158</v>
      </c>
      <c r="B1331" s="4">
        <v>26.5</v>
      </c>
      <c r="C1331" s="4">
        <v>208.16</v>
      </c>
      <c r="D1331" s="4">
        <v>65.81</v>
      </c>
      <c r="E1331" s="4">
        <v>42.71</v>
      </c>
    </row>
    <row r="1332" spans="1:5" ht="15" customHeight="1" x14ac:dyDescent="0.2">
      <c r="A1332" s="3">
        <v>44159</v>
      </c>
      <c r="B1332" s="4">
        <v>27.2</v>
      </c>
      <c r="C1332" s="4">
        <v>209.68</v>
      </c>
      <c r="D1332" s="4">
        <v>66.78</v>
      </c>
      <c r="E1332" s="4">
        <v>44.41</v>
      </c>
    </row>
    <row r="1333" spans="1:5" ht="15" customHeight="1" x14ac:dyDescent="0.2">
      <c r="A1333" s="3">
        <v>44160</v>
      </c>
      <c r="B1333" s="4">
        <v>27.3</v>
      </c>
      <c r="C1333" s="4">
        <v>210.89</v>
      </c>
      <c r="D1333" s="4">
        <v>65.959999999999994</v>
      </c>
      <c r="E1333" s="4">
        <v>43.63</v>
      </c>
    </row>
    <row r="1334" spans="1:5" ht="15" customHeight="1" x14ac:dyDescent="0.2">
      <c r="A1334" s="3">
        <v>44161</v>
      </c>
      <c r="B1334" s="4">
        <v>27.3</v>
      </c>
      <c r="C1334" s="4">
        <v>210.89</v>
      </c>
      <c r="D1334" s="4">
        <v>65.959999999999994</v>
      </c>
      <c r="E1334" s="4">
        <v>43.63</v>
      </c>
    </row>
    <row r="1335" spans="1:5" ht="15" customHeight="1" x14ac:dyDescent="0.2">
      <c r="A1335" s="3">
        <v>44162</v>
      </c>
      <c r="B1335" s="4">
        <v>27.48</v>
      </c>
      <c r="C1335" s="4">
        <v>211</v>
      </c>
      <c r="D1335" s="4">
        <v>66.504999999999995</v>
      </c>
      <c r="E1335" s="4">
        <v>42.78</v>
      </c>
    </row>
    <row r="1336" spans="1:5" ht="15" customHeight="1" x14ac:dyDescent="0.2">
      <c r="A1336" s="3">
        <v>44165</v>
      </c>
      <c r="B1336" s="4">
        <v>26.91</v>
      </c>
      <c r="C1336" s="4">
        <v>210.35</v>
      </c>
      <c r="D1336" s="4">
        <v>67.194999999999993</v>
      </c>
      <c r="E1336" s="4">
        <v>39.56</v>
      </c>
    </row>
    <row r="1337" spans="1:5" ht="15" customHeight="1" x14ac:dyDescent="0.2">
      <c r="A1337" s="3">
        <v>44166</v>
      </c>
      <c r="B1337" s="4">
        <v>27.675000000000001</v>
      </c>
      <c r="C1337" s="4">
        <v>211.2</v>
      </c>
      <c r="D1337" s="4">
        <v>68.484999999999999</v>
      </c>
      <c r="E1337" s="4">
        <v>39.270000000000003</v>
      </c>
    </row>
    <row r="1338" spans="1:5" ht="15" customHeight="1" x14ac:dyDescent="0.2">
      <c r="A1338" s="3">
        <v>44167</v>
      </c>
      <c r="B1338" s="4">
        <v>28.37</v>
      </c>
      <c r="C1338" s="4">
        <v>210.18</v>
      </c>
      <c r="D1338" s="4">
        <v>68.69</v>
      </c>
      <c r="E1338" s="4">
        <v>39.97</v>
      </c>
    </row>
    <row r="1339" spans="1:5" ht="15" customHeight="1" x14ac:dyDescent="0.2">
      <c r="A1339" s="3">
        <v>44168</v>
      </c>
      <c r="B1339" s="4">
        <v>28.24</v>
      </c>
      <c r="C1339" s="4">
        <v>208.05</v>
      </c>
      <c r="D1339" s="4">
        <v>69.254999999999995</v>
      </c>
      <c r="E1339" s="4">
        <v>41.2</v>
      </c>
    </row>
    <row r="1340" spans="1:5" ht="15" customHeight="1" x14ac:dyDescent="0.2">
      <c r="A1340" s="3">
        <v>44169</v>
      </c>
      <c r="B1340" s="4">
        <v>28.48</v>
      </c>
      <c r="C1340" s="4">
        <v>212.68</v>
      </c>
      <c r="D1340" s="4">
        <v>72.12</v>
      </c>
      <c r="E1340" s="4">
        <v>44.27</v>
      </c>
    </row>
    <row r="1341" spans="1:5" ht="15" customHeight="1" x14ac:dyDescent="0.2">
      <c r="A1341" s="3">
        <v>44172</v>
      </c>
      <c r="B1341" s="4">
        <v>28.8</v>
      </c>
      <c r="C1341" s="4">
        <v>212.65</v>
      </c>
      <c r="D1341" s="4">
        <v>72.495000000000005</v>
      </c>
      <c r="E1341" s="4">
        <v>42.82</v>
      </c>
    </row>
    <row r="1342" spans="1:5" ht="15" customHeight="1" x14ac:dyDescent="0.2">
      <c r="A1342" s="3">
        <v>44173</v>
      </c>
      <c r="B1342" s="4">
        <v>28.09</v>
      </c>
      <c r="C1342" s="4">
        <v>212.77</v>
      </c>
      <c r="D1342" s="4">
        <v>72.375</v>
      </c>
      <c r="E1342" s="4">
        <v>42.68</v>
      </c>
    </row>
    <row r="1343" spans="1:5" ht="15" customHeight="1" x14ac:dyDescent="0.2">
      <c r="A1343" s="3">
        <v>44174</v>
      </c>
      <c r="B1343" s="4">
        <v>28.5</v>
      </c>
      <c r="C1343" s="4">
        <v>209.58</v>
      </c>
      <c r="D1343" s="4">
        <v>69.900000000000006</v>
      </c>
      <c r="E1343" s="4">
        <v>42.7</v>
      </c>
    </row>
    <row r="1344" spans="1:5" ht="15" customHeight="1" x14ac:dyDescent="0.2">
      <c r="A1344" s="3">
        <v>44175</v>
      </c>
      <c r="B1344" s="4">
        <v>28.79</v>
      </c>
      <c r="C1344" s="4">
        <v>207.61</v>
      </c>
      <c r="D1344" s="4">
        <v>69.954999999999998</v>
      </c>
      <c r="E1344" s="4">
        <v>44</v>
      </c>
    </row>
    <row r="1345" spans="1:5" ht="15" customHeight="1" x14ac:dyDescent="0.2">
      <c r="A1345" s="3">
        <v>44176</v>
      </c>
      <c r="B1345" s="4">
        <v>28.93</v>
      </c>
      <c r="C1345" s="4">
        <v>206.24</v>
      </c>
      <c r="D1345" s="4">
        <v>70.305000000000007</v>
      </c>
      <c r="E1345" s="4">
        <v>43.48</v>
      </c>
    </row>
    <row r="1346" spans="1:5" ht="15" customHeight="1" x14ac:dyDescent="0.2">
      <c r="A1346" s="3">
        <v>44179</v>
      </c>
      <c r="B1346" s="4">
        <v>28.65</v>
      </c>
      <c r="C1346" s="4">
        <v>207.25</v>
      </c>
      <c r="D1346" s="4">
        <v>70.75</v>
      </c>
      <c r="E1346" s="4">
        <v>42.32</v>
      </c>
    </row>
    <row r="1347" spans="1:5" ht="15" customHeight="1" x14ac:dyDescent="0.2">
      <c r="A1347" s="3">
        <v>44180</v>
      </c>
      <c r="B1347" s="4">
        <v>28.72</v>
      </c>
      <c r="C1347" s="4">
        <v>208.36</v>
      </c>
      <c r="D1347" s="4">
        <v>70.58</v>
      </c>
      <c r="E1347" s="4">
        <v>42.8</v>
      </c>
    </row>
    <row r="1348" spans="1:5" ht="15" customHeight="1" x14ac:dyDescent="0.2">
      <c r="A1348" s="3">
        <v>44181</v>
      </c>
      <c r="B1348" s="4">
        <v>28.79</v>
      </c>
      <c r="C1348" s="4">
        <v>208.27</v>
      </c>
      <c r="D1348" s="4">
        <v>69.41</v>
      </c>
      <c r="E1348" s="4">
        <v>42.32</v>
      </c>
    </row>
    <row r="1349" spans="1:5" ht="15" customHeight="1" x14ac:dyDescent="0.2">
      <c r="A1349" s="3">
        <v>44182</v>
      </c>
      <c r="B1349" s="4">
        <v>28.74</v>
      </c>
      <c r="C1349" s="4">
        <v>211.18</v>
      </c>
      <c r="D1349" s="4">
        <v>69.86</v>
      </c>
      <c r="E1349" s="4">
        <v>41.97</v>
      </c>
    </row>
    <row r="1350" spans="1:5" ht="15" customHeight="1" x14ac:dyDescent="0.2">
      <c r="A1350" s="3">
        <v>44183</v>
      </c>
      <c r="B1350" s="4">
        <v>27.8</v>
      </c>
      <c r="C1350" s="4">
        <v>211.31</v>
      </c>
      <c r="D1350" s="4">
        <v>69.004999999999995</v>
      </c>
      <c r="E1350" s="4">
        <v>40.98</v>
      </c>
    </row>
    <row r="1351" spans="1:5" ht="15" customHeight="1" x14ac:dyDescent="0.2">
      <c r="A1351" s="3">
        <v>44186</v>
      </c>
      <c r="B1351" s="4">
        <v>27.37</v>
      </c>
      <c r="C1351" s="4">
        <v>209.01</v>
      </c>
      <c r="D1351" s="4">
        <v>69</v>
      </c>
      <c r="E1351" s="4">
        <v>40.24</v>
      </c>
    </row>
    <row r="1352" spans="1:5" ht="15" customHeight="1" x14ac:dyDescent="0.2">
      <c r="A1352" s="3">
        <v>44187</v>
      </c>
      <c r="B1352" s="4">
        <v>27.21</v>
      </c>
      <c r="C1352" s="4">
        <v>205.84</v>
      </c>
      <c r="D1352" s="4">
        <v>68.474999999999994</v>
      </c>
      <c r="E1352" s="4">
        <v>39.03</v>
      </c>
    </row>
    <row r="1353" spans="1:5" ht="15" customHeight="1" x14ac:dyDescent="0.2">
      <c r="A1353" s="3">
        <v>44188</v>
      </c>
      <c r="B1353" s="4">
        <v>28.26</v>
      </c>
      <c r="C1353" s="4">
        <v>205.3</v>
      </c>
      <c r="D1353" s="4">
        <v>68</v>
      </c>
      <c r="E1353" s="4">
        <v>40.08</v>
      </c>
    </row>
    <row r="1354" spans="1:5" ht="15" customHeight="1" x14ac:dyDescent="0.2">
      <c r="A1354" s="3">
        <v>44189</v>
      </c>
      <c r="B1354" s="4">
        <v>28.57</v>
      </c>
      <c r="C1354" s="4">
        <v>208.7</v>
      </c>
      <c r="D1354" s="4">
        <v>68.385000000000005</v>
      </c>
      <c r="E1354" s="4">
        <v>39.49</v>
      </c>
    </row>
    <row r="1355" spans="1:5" ht="15" customHeight="1" x14ac:dyDescent="0.2">
      <c r="A1355" s="3">
        <v>44190</v>
      </c>
      <c r="B1355" s="4">
        <v>28.57</v>
      </c>
      <c r="C1355" s="4">
        <v>208.7</v>
      </c>
      <c r="D1355" s="4">
        <v>68.385000000000005</v>
      </c>
      <c r="E1355" s="4">
        <v>39.49</v>
      </c>
    </row>
    <row r="1356" spans="1:5" ht="15" customHeight="1" x14ac:dyDescent="0.2">
      <c r="A1356" s="3">
        <v>44193</v>
      </c>
      <c r="B1356" s="4">
        <v>29.45</v>
      </c>
      <c r="C1356" s="4">
        <v>212.63</v>
      </c>
      <c r="D1356" s="4">
        <v>68.125</v>
      </c>
      <c r="E1356" s="4">
        <v>39.299999999999997</v>
      </c>
    </row>
    <row r="1357" spans="1:5" ht="15" customHeight="1" x14ac:dyDescent="0.2">
      <c r="A1357" s="3">
        <v>44194</v>
      </c>
      <c r="B1357" s="4">
        <v>29.69</v>
      </c>
      <c r="C1357" s="4">
        <v>214.37</v>
      </c>
      <c r="D1357" s="4">
        <v>67.58</v>
      </c>
      <c r="E1357" s="4">
        <v>39.07</v>
      </c>
    </row>
    <row r="1358" spans="1:5" ht="15" customHeight="1" x14ac:dyDescent="0.2">
      <c r="A1358" s="3">
        <v>44195</v>
      </c>
      <c r="B1358" s="4">
        <v>29.81</v>
      </c>
      <c r="C1358" s="4">
        <v>218.36</v>
      </c>
      <c r="D1358" s="4">
        <v>68.394999999999996</v>
      </c>
      <c r="E1358" s="4">
        <v>40.01</v>
      </c>
    </row>
    <row r="1359" spans="1:5" ht="15" customHeight="1" x14ac:dyDescent="0.2">
      <c r="A1359" s="3">
        <v>44196</v>
      </c>
      <c r="B1359" s="4">
        <v>30.09</v>
      </c>
      <c r="C1359" s="4">
        <v>218.73</v>
      </c>
      <c r="D1359" s="4">
        <v>69.055000000000007</v>
      </c>
      <c r="E1359" s="4">
        <v>39.99</v>
      </c>
    </row>
    <row r="1360" spans="1:5" ht="15" customHeight="1" x14ac:dyDescent="0.2">
      <c r="A1360" s="3">
        <v>44197</v>
      </c>
      <c r="B1360" s="4">
        <v>30.09</v>
      </c>
      <c r="C1360" s="4">
        <v>218.73</v>
      </c>
      <c r="D1360" s="4">
        <v>69.055000000000007</v>
      </c>
      <c r="E1360" s="4">
        <v>39.99</v>
      </c>
    </row>
    <row r="1361" spans="1:5" ht="15" customHeight="1" x14ac:dyDescent="0.2">
      <c r="A1361" s="3">
        <v>44200</v>
      </c>
      <c r="B1361" s="4">
        <v>30.63</v>
      </c>
      <c r="C1361" s="4">
        <v>217.76</v>
      </c>
      <c r="D1361" s="4">
        <v>68.59</v>
      </c>
      <c r="E1361" s="4">
        <v>39.57</v>
      </c>
    </row>
    <row r="1362" spans="1:5" ht="15" customHeight="1" x14ac:dyDescent="0.2">
      <c r="A1362" s="3">
        <v>44201</v>
      </c>
      <c r="B1362" s="4">
        <v>31.52</v>
      </c>
      <c r="C1362" s="4">
        <v>214.51</v>
      </c>
      <c r="D1362" s="4">
        <v>70.094999999999999</v>
      </c>
      <c r="E1362" s="4">
        <v>41.84</v>
      </c>
    </row>
    <row r="1363" spans="1:5" ht="15" customHeight="1" x14ac:dyDescent="0.2">
      <c r="A1363" s="3">
        <v>44202</v>
      </c>
      <c r="B1363" s="4">
        <v>34.25</v>
      </c>
      <c r="C1363" s="4">
        <v>212.62</v>
      </c>
      <c r="D1363" s="4">
        <v>71.44</v>
      </c>
      <c r="E1363" s="4">
        <v>43.51</v>
      </c>
    </row>
    <row r="1364" spans="1:5" ht="15" customHeight="1" x14ac:dyDescent="0.2">
      <c r="A1364" s="3">
        <v>44203</v>
      </c>
      <c r="B1364" s="4">
        <v>34.4</v>
      </c>
      <c r="C1364" s="4">
        <v>213.81</v>
      </c>
      <c r="D1364" s="4">
        <v>74.349999999999994</v>
      </c>
      <c r="E1364" s="4">
        <v>44.7</v>
      </c>
    </row>
    <row r="1365" spans="1:5" ht="15" customHeight="1" x14ac:dyDescent="0.2">
      <c r="A1365" s="3">
        <v>44204</v>
      </c>
      <c r="B1365" s="4">
        <v>34.630000000000003</v>
      </c>
      <c r="C1365" s="4">
        <v>215.45</v>
      </c>
      <c r="D1365" s="4">
        <v>73.7</v>
      </c>
      <c r="E1365" s="4">
        <v>44.7</v>
      </c>
    </row>
    <row r="1366" spans="1:5" ht="15" customHeight="1" x14ac:dyDescent="0.2">
      <c r="A1366" s="3">
        <v>44207</v>
      </c>
      <c r="B1366" s="4">
        <v>35.130000000000003</v>
      </c>
      <c r="C1366" s="4">
        <v>212.89</v>
      </c>
      <c r="D1366" s="4">
        <v>73.905000000000001</v>
      </c>
      <c r="E1366" s="4">
        <v>45.36</v>
      </c>
    </row>
    <row r="1367" spans="1:5" ht="15" customHeight="1" x14ac:dyDescent="0.2">
      <c r="A1367" s="3">
        <v>44208</v>
      </c>
      <c r="B1367" s="4">
        <v>35.299999999999997</v>
      </c>
      <c r="C1367" s="4">
        <v>208.86</v>
      </c>
      <c r="D1367" s="4">
        <v>74.66</v>
      </c>
      <c r="E1367" s="4">
        <v>47.42</v>
      </c>
    </row>
    <row r="1368" spans="1:5" ht="15" customHeight="1" x14ac:dyDescent="0.2">
      <c r="A1368" s="3">
        <v>44209</v>
      </c>
      <c r="B1368" s="4">
        <v>36.69</v>
      </c>
      <c r="C1368" s="4">
        <v>209.35</v>
      </c>
      <c r="D1368" s="4">
        <v>75.349999999999994</v>
      </c>
      <c r="E1368" s="4">
        <v>47.03</v>
      </c>
    </row>
    <row r="1369" spans="1:5" ht="15" customHeight="1" x14ac:dyDescent="0.2">
      <c r="A1369" s="3">
        <v>44210</v>
      </c>
      <c r="B1369" s="4">
        <v>37.25</v>
      </c>
      <c r="C1369" s="4">
        <v>201.86</v>
      </c>
      <c r="D1369" s="4">
        <v>76.64</v>
      </c>
      <c r="E1369" s="4">
        <v>47.87</v>
      </c>
    </row>
    <row r="1370" spans="1:5" ht="15" customHeight="1" x14ac:dyDescent="0.2">
      <c r="A1370" s="3">
        <v>44211</v>
      </c>
      <c r="B1370" s="4">
        <v>36.76</v>
      </c>
      <c r="C1370" s="4">
        <v>201.59</v>
      </c>
      <c r="D1370" s="4">
        <v>74.28</v>
      </c>
      <c r="E1370" s="4">
        <v>45.12</v>
      </c>
    </row>
    <row r="1371" spans="1:5" ht="15" customHeight="1" x14ac:dyDescent="0.2">
      <c r="A1371" s="3">
        <v>44214</v>
      </c>
      <c r="B1371" s="4">
        <v>36.76</v>
      </c>
      <c r="C1371" s="4">
        <v>201.59</v>
      </c>
      <c r="D1371" s="4">
        <v>74.28</v>
      </c>
      <c r="E1371" s="4">
        <v>45.12</v>
      </c>
    </row>
    <row r="1372" spans="1:5" ht="15" customHeight="1" x14ac:dyDescent="0.2">
      <c r="A1372" s="3">
        <v>44215</v>
      </c>
      <c r="B1372" s="4">
        <v>36.15</v>
      </c>
      <c r="C1372" s="4">
        <v>201.66</v>
      </c>
      <c r="D1372" s="4">
        <v>76.625</v>
      </c>
      <c r="E1372" s="4">
        <v>46</v>
      </c>
    </row>
    <row r="1373" spans="1:5" ht="15" customHeight="1" x14ac:dyDescent="0.2">
      <c r="A1373" s="3">
        <v>44216</v>
      </c>
      <c r="B1373" s="4">
        <v>36.44</v>
      </c>
      <c r="C1373" s="4">
        <v>206.01</v>
      </c>
      <c r="D1373" s="4">
        <v>76.19</v>
      </c>
      <c r="E1373" s="4">
        <v>45.36</v>
      </c>
    </row>
    <row r="1374" spans="1:5" ht="15" customHeight="1" x14ac:dyDescent="0.2">
      <c r="A1374" s="3">
        <v>44217</v>
      </c>
      <c r="B1374" s="4">
        <v>36.875</v>
      </c>
      <c r="C1374" s="4">
        <v>205.14</v>
      </c>
      <c r="D1374" s="4">
        <v>76.16</v>
      </c>
      <c r="E1374" s="4">
        <v>43.19</v>
      </c>
    </row>
    <row r="1375" spans="1:5" ht="15" customHeight="1" x14ac:dyDescent="0.2">
      <c r="A1375" s="3">
        <v>44218</v>
      </c>
      <c r="B1375" s="4">
        <v>37.49</v>
      </c>
      <c r="C1375" s="4">
        <v>202.02</v>
      </c>
      <c r="D1375" s="4">
        <v>75.064999999999998</v>
      </c>
      <c r="E1375" s="4">
        <v>42.69</v>
      </c>
    </row>
    <row r="1376" spans="1:5" ht="15" customHeight="1" x14ac:dyDescent="0.2">
      <c r="A1376" s="3">
        <v>44221</v>
      </c>
      <c r="B1376" s="4">
        <v>39</v>
      </c>
      <c r="C1376" s="4">
        <v>200.98</v>
      </c>
      <c r="D1376" s="4">
        <v>74.59</v>
      </c>
      <c r="E1376" s="4">
        <v>42.58</v>
      </c>
    </row>
    <row r="1377" spans="1:5" ht="15" customHeight="1" x14ac:dyDescent="0.2">
      <c r="A1377" s="3">
        <v>44222</v>
      </c>
      <c r="B1377" s="4">
        <v>40.72</v>
      </c>
      <c r="C1377" s="4">
        <v>202.01</v>
      </c>
      <c r="D1377" s="4">
        <v>72.489999999999995</v>
      </c>
      <c r="E1377" s="4">
        <v>41.68</v>
      </c>
    </row>
    <row r="1378" spans="1:5" ht="15" customHeight="1" x14ac:dyDescent="0.2">
      <c r="A1378" s="3">
        <v>44223</v>
      </c>
      <c r="B1378" s="4">
        <v>43.87</v>
      </c>
      <c r="C1378" s="4">
        <v>194.97</v>
      </c>
      <c r="D1378" s="4">
        <v>66.52</v>
      </c>
      <c r="E1378" s="4">
        <v>40.65</v>
      </c>
    </row>
    <row r="1379" spans="1:5" ht="15" customHeight="1" x14ac:dyDescent="0.2">
      <c r="A1379" s="3">
        <v>44224</v>
      </c>
      <c r="B1379" s="4">
        <v>41.02</v>
      </c>
      <c r="C1379" s="4">
        <v>198.22</v>
      </c>
      <c r="D1379" s="4">
        <v>69.325000000000003</v>
      </c>
      <c r="E1379" s="4">
        <v>41.11</v>
      </c>
    </row>
    <row r="1380" spans="1:5" ht="15" customHeight="1" x14ac:dyDescent="0.2">
      <c r="A1380" s="3">
        <v>44225</v>
      </c>
      <c r="B1380" s="4">
        <v>41.42</v>
      </c>
      <c r="C1380" s="4">
        <v>193.25</v>
      </c>
      <c r="D1380" s="4">
        <v>68.055000000000007</v>
      </c>
      <c r="E1380" s="4">
        <v>40.03</v>
      </c>
    </row>
    <row r="1381" spans="1:5" ht="15" customHeight="1" x14ac:dyDescent="0.2">
      <c r="A1381" s="3">
        <v>44228</v>
      </c>
      <c r="B1381" s="4">
        <v>42.12</v>
      </c>
      <c r="C1381" s="4">
        <v>198.36</v>
      </c>
      <c r="D1381" s="4">
        <v>71.125</v>
      </c>
      <c r="E1381" s="4">
        <v>40.71</v>
      </c>
    </row>
    <row r="1382" spans="1:5" ht="15" customHeight="1" x14ac:dyDescent="0.2">
      <c r="A1382" s="3">
        <v>44229</v>
      </c>
      <c r="B1382" s="4">
        <v>40.08</v>
      </c>
      <c r="C1382" s="4">
        <v>202.61</v>
      </c>
      <c r="D1382" s="4">
        <v>71.959999999999994</v>
      </c>
      <c r="E1382" s="4">
        <v>40.97</v>
      </c>
    </row>
    <row r="1383" spans="1:5" ht="15" customHeight="1" x14ac:dyDescent="0.2">
      <c r="A1383" s="3">
        <v>44230</v>
      </c>
      <c r="B1383" s="4">
        <v>40.81</v>
      </c>
      <c r="C1383" s="4">
        <v>201.36</v>
      </c>
      <c r="D1383" s="4">
        <v>69.935000000000002</v>
      </c>
      <c r="E1383" s="4">
        <v>43.21</v>
      </c>
    </row>
    <row r="1384" spans="1:5" ht="15" customHeight="1" x14ac:dyDescent="0.2">
      <c r="A1384" s="3">
        <v>44231</v>
      </c>
      <c r="B1384" s="4">
        <v>41.11</v>
      </c>
      <c r="C1384" s="4">
        <v>209.25</v>
      </c>
      <c r="D1384" s="4">
        <v>71.87</v>
      </c>
      <c r="E1384" s="4">
        <v>44.01</v>
      </c>
    </row>
    <row r="1385" spans="1:5" ht="15" customHeight="1" x14ac:dyDescent="0.2">
      <c r="A1385" s="3">
        <v>44232</v>
      </c>
      <c r="B1385" s="4">
        <v>42.67</v>
      </c>
      <c r="C1385" s="4">
        <v>208.77</v>
      </c>
      <c r="D1385" s="4">
        <v>72.72</v>
      </c>
      <c r="E1385" s="4">
        <v>44.42</v>
      </c>
    </row>
    <row r="1386" spans="1:5" ht="15" customHeight="1" x14ac:dyDescent="0.2">
      <c r="A1386" s="3">
        <v>44235</v>
      </c>
      <c r="B1386" s="4">
        <v>43.25</v>
      </c>
      <c r="C1386" s="4">
        <v>206.89</v>
      </c>
      <c r="D1386" s="4">
        <v>76.234999999999999</v>
      </c>
      <c r="E1386" s="4">
        <v>46.78</v>
      </c>
    </row>
    <row r="1387" spans="1:5" ht="15" customHeight="1" x14ac:dyDescent="0.2">
      <c r="A1387" s="3">
        <v>44236</v>
      </c>
      <c r="B1387" s="4">
        <v>43.5</v>
      </c>
      <c r="C1387" s="4">
        <v>206.52</v>
      </c>
      <c r="D1387" s="4">
        <v>76.025000000000006</v>
      </c>
      <c r="E1387" s="4">
        <v>46.88</v>
      </c>
    </row>
    <row r="1388" spans="1:5" ht="15" customHeight="1" x14ac:dyDescent="0.2">
      <c r="A1388" s="3">
        <v>44237</v>
      </c>
      <c r="B1388" s="4">
        <v>45.07</v>
      </c>
      <c r="C1388" s="4">
        <v>206.44</v>
      </c>
      <c r="D1388" s="4">
        <v>75.819999999999993</v>
      </c>
      <c r="E1388" s="4">
        <v>47.25</v>
      </c>
    </row>
    <row r="1389" spans="1:5" ht="15" customHeight="1" x14ac:dyDescent="0.2">
      <c r="A1389" s="3">
        <v>44238</v>
      </c>
      <c r="B1389" s="4">
        <v>45.55</v>
      </c>
      <c r="C1389" s="4">
        <v>210.66</v>
      </c>
      <c r="D1389" s="4">
        <v>78.814999999999998</v>
      </c>
      <c r="E1389" s="4">
        <v>46.44</v>
      </c>
    </row>
    <row r="1390" spans="1:5" ht="15" customHeight="1" x14ac:dyDescent="0.2">
      <c r="A1390" s="3">
        <v>44239</v>
      </c>
      <c r="B1390" s="4">
        <v>47.8</v>
      </c>
      <c r="C1390" s="4">
        <v>209.96</v>
      </c>
      <c r="D1390" s="4">
        <v>79.775000000000006</v>
      </c>
      <c r="E1390" s="4">
        <v>47.16</v>
      </c>
    </row>
    <row r="1391" spans="1:5" ht="15" customHeight="1" x14ac:dyDescent="0.2">
      <c r="A1391" s="3">
        <v>44242</v>
      </c>
      <c r="B1391" s="4">
        <v>47.8</v>
      </c>
      <c r="C1391" s="4">
        <v>209.96</v>
      </c>
      <c r="D1391" s="4">
        <v>79.775000000000006</v>
      </c>
      <c r="E1391" s="4">
        <v>47.16</v>
      </c>
    </row>
    <row r="1392" spans="1:5" ht="15" customHeight="1" x14ac:dyDescent="0.2">
      <c r="A1392" s="3">
        <v>44243</v>
      </c>
      <c r="B1392" s="4">
        <v>47.35</v>
      </c>
      <c r="C1392" s="4">
        <v>207.9</v>
      </c>
      <c r="D1392" s="4">
        <v>81.12</v>
      </c>
      <c r="E1392" s="4">
        <v>48.85</v>
      </c>
    </row>
    <row r="1393" spans="1:5" ht="15" customHeight="1" x14ac:dyDescent="0.2">
      <c r="A1393" s="3">
        <v>44244</v>
      </c>
      <c r="B1393" s="4">
        <v>49.36</v>
      </c>
      <c r="C1393" s="4">
        <v>207.51</v>
      </c>
      <c r="D1393" s="4">
        <v>81.525000000000006</v>
      </c>
      <c r="E1393" s="4">
        <v>49.36</v>
      </c>
    </row>
    <row r="1394" spans="1:5" ht="15" customHeight="1" x14ac:dyDescent="0.2">
      <c r="A1394" s="3">
        <v>44245</v>
      </c>
      <c r="B1394" s="4">
        <v>49.71</v>
      </c>
      <c r="C1394" s="4">
        <v>209.35</v>
      </c>
      <c r="D1394" s="4">
        <v>78.27</v>
      </c>
      <c r="E1394" s="4">
        <v>47.69</v>
      </c>
    </row>
    <row r="1395" spans="1:5" ht="15" customHeight="1" x14ac:dyDescent="0.2">
      <c r="A1395" s="3">
        <v>44246</v>
      </c>
      <c r="B1395" s="4">
        <v>50.79</v>
      </c>
      <c r="C1395" s="4">
        <v>204.73</v>
      </c>
      <c r="D1395" s="4">
        <v>81.174999999999997</v>
      </c>
      <c r="E1395" s="4">
        <v>48.42</v>
      </c>
    </row>
    <row r="1396" spans="1:5" ht="15" customHeight="1" x14ac:dyDescent="0.2">
      <c r="A1396" s="3">
        <v>44249</v>
      </c>
      <c r="B1396" s="4">
        <v>55.29</v>
      </c>
      <c r="C1396" s="4">
        <v>208.32</v>
      </c>
      <c r="D1396" s="4">
        <v>77.594999999999999</v>
      </c>
      <c r="E1396" s="4">
        <v>50.88</v>
      </c>
    </row>
    <row r="1397" spans="1:5" ht="15" customHeight="1" x14ac:dyDescent="0.2">
      <c r="A1397" s="3">
        <v>44250</v>
      </c>
      <c r="B1397" s="4">
        <v>52.95</v>
      </c>
      <c r="C1397" s="4">
        <v>212.11</v>
      </c>
      <c r="D1397" s="4">
        <v>77.465000000000003</v>
      </c>
      <c r="E1397" s="4">
        <v>52.1</v>
      </c>
    </row>
    <row r="1398" spans="1:5" ht="15" customHeight="1" x14ac:dyDescent="0.2">
      <c r="A1398" s="3">
        <v>44251</v>
      </c>
      <c r="B1398" s="4">
        <v>51.86</v>
      </c>
      <c r="C1398" s="4">
        <v>219.43</v>
      </c>
      <c r="D1398" s="4">
        <v>78.625</v>
      </c>
      <c r="E1398" s="4">
        <v>54.67</v>
      </c>
    </row>
    <row r="1399" spans="1:5" ht="15" customHeight="1" x14ac:dyDescent="0.2">
      <c r="A1399" s="3">
        <v>44252</v>
      </c>
      <c r="B1399" s="4">
        <v>51.32</v>
      </c>
      <c r="C1399" s="4">
        <v>213.75</v>
      </c>
      <c r="D1399" s="4">
        <v>73.86</v>
      </c>
      <c r="E1399" s="4">
        <v>53.03</v>
      </c>
    </row>
    <row r="1400" spans="1:5" ht="15" customHeight="1" x14ac:dyDescent="0.2">
      <c r="A1400" s="3">
        <v>44253</v>
      </c>
      <c r="B1400" s="4">
        <v>53.03</v>
      </c>
      <c r="C1400" s="4">
        <v>212.39</v>
      </c>
      <c r="D1400" s="4">
        <v>76.314999999999998</v>
      </c>
      <c r="E1400" s="4">
        <v>52.01</v>
      </c>
    </row>
    <row r="1401" spans="1:5" ht="15" customHeight="1" x14ac:dyDescent="0.2">
      <c r="A1401" s="3">
        <v>44256</v>
      </c>
      <c r="B1401" s="4">
        <v>58.18</v>
      </c>
      <c r="C1401" s="4">
        <v>216.63</v>
      </c>
      <c r="D1401" s="4">
        <v>79.05</v>
      </c>
      <c r="E1401" s="4">
        <v>52.61</v>
      </c>
    </row>
    <row r="1402" spans="1:5" ht="15" customHeight="1" x14ac:dyDescent="0.2">
      <c r="A1402" s="3">
        <v>44257</v>
      </c>
      <c r="B1402" s="4">
        <v>59.24</v>
      </c>
      <c r="C1402" s="4">
        <v>215.77</v>
      </c>
      <c r="D1402" s="4">
        <v>76.045000000000002</v>
      </c>
      <c r="E1402" s="4">
        <v>52.28</v>
      </c>
    </row>
    <row r="1403" spans="1:5" ht="15" customHeight="1" x14ac:dyDescent="0.2">
      <c r="A1403" s="3">
        <v>44258</v>
      </c>
      <c r="B1403" s="4">
        <v>61.45</v>
      </c>
      <c r="C1403" s="4">
        <v>214.85</v>
      </c>
      <c r="D1403" s="4">
        <v>74.185000000000002</v>
      </c>
      <c r="E1403" s="4">
        <v>53.66</v>
      </c>
    </row>
    <row r="1404" spans="1:5" ht="15" customHeight="1" x14ac:dyDescent="0.2">
      <c r="A1404" s="3">
        <v>44259</v>
      </c>
      <c r="B1404" s="4">
        <v>62.6</v>
      </c>
      <c r="C1404" s="4">
        <v>211.5</v>
      </c>
      <c r="D1404" s="4">
        <v>70.045000000000002</v>
      </c>
      <c r="E1404" s="4">
        <v>55.62</v>
      </c>
    </row>
    <row r="1405" spans="1:5" ht="15" customHeight="1" x14ac:dyDescent="0.2">
      <c r="A1405" s="3">
        <v>44260</v>
      </c>
      <c r="B1405" s="4">
        <v>64.25</v>
      </c>
      <c r="C1405" s="4">
        <v>215.41</v>
      </c>
      <c r="D1405" s="4">
        <v>72.72</v>
      </c>
      <c r="E1405" s="4">
        <v>58.34</v>
      </c>
    </row>
    <row r="1406" spans="1:5" ht="15" customHeight="1" x14ac:dyDescent="0.2">
      <c r="A1406" s="3">
        <v>44263</v>
      </c>
      <c r="B1406" s="4">
        <v>67.25</v>
      </c>
      <c r="C1406" s="4">
        <v>220.27</v>
      </c>
      <c r="D1406" s="4">
        <v>68.375</v>
      </c>
      <c r="E1406" s="4">
        <v>58.78</v>
      </c>
    </row>
    <row r="1407" spans="1:5" ht="15" customHeight="1" x14ac:dyDescent="0.2">
      <c r="A1407" s="3">
        <v>44264</v>
      </c>
      <c r="B1407" s="4">
        <v>63.01</v>
      </c>
      <c r="C1407" s="4">
        <v>220.36</v>
      </c>
      <c r="D1407" s="4">
        <v>72.73</v>
      </c>
      <c r="E1407" s="4">
        <v>57.9</v>
      </c>
    </row>
    <row r="1408" spans="1:5" ht="15" customHeight="1" x14ac:dyDescent="0.2">
      <c r="A1408" s="3">
        <v>44265</v>
      </c>
      <c r="B1408" s="4">
        <v>65.819999999999993</v>
      </c>
      <c r="C1408" s="4">
        <v>223.17</v>
      </c>
      <c r="D1408" s="4">
        <v>70.66</v>
      </c>
      <c r="E1408" s="4">
        <v>59.42</v>
      </c>
    </row>
    <row r="1409" spans="1:5" ht="15" customHeight="1" x14ac:dyDescent="0.2">
      <c r="A1409" s="3">
        <v>44266</v>
      </c>
      <c r="B1409" s="4">
        <v>66.97</v>
      </c>
      <c r="C1409" s="4">
        <v>226.15</v>
      </c>
      <c r="D1409" s="4">
        <v>74.105000000000004</v>
      </c>
      <c r="E1409" s="4">
        <v>59.83</v>
      </c>
    </row>
    <row r="1410" spans="1:5" ht="15" customHeight="1" x14ac:dyDescent="0.2">
      <c r="A1410" s="3">
        <v>44267</v>
      </c>
      <c r="B1410" s="4">
        <v>71.099999999999994</v>
      </c>
      <c r="C1410" s="4">
        <v>224.36</v>
      </c>
      <c r="D1410" s="4">
        <v>73.724999999999994</v>
      </c>
      <c r="E1410" s="4">
        <v>59.19</v>
      </c>
    </row>
    <row r="1411" spans="1:5" ht="15" customHeight="1" x14ac:dyDescent="0.2">
      <c r="A1411" s="3">
        <v>44270</v>
      </c>
      <c r="B1411" s="4">
        <v>73.67</v>
      </c>
      <c r="C1411" s="4">
        <v>223.27</v>
      </c>
      <c r="D1411" s="4">
        <v>74.78</v>
      </c>
      <c r="E1411" s="4">
        <v>58.16</v>
      </c>
    </row>
    <row r="1412" spans="1:5" ht="15" customHeight="1" x14ac:dyDescent="0.2">
      <c r="A1412" s="3">
        <v>44271</v>
      </c>
      <c r="B1412" s="4">
        <v>75.81</v>
      </c>
      <c r="C1412" s="4">
        <v>224.7</v>
      </c>
      <c r="D1412" s="4">
        <v>74.95</v>
      </c>
      <c r="E1412" s="4">
        <v>56.58</v>
      </c>
    </row>
    <row r="1413" spans="1:5" ht="15" customHeight="1" x14ac:dyDescent="0.2">
      <c r="A1413" s="3">
        <v>44272</v>
      </c>
      <c r="B1413" s="4">
        <v>74.069999999999993</v>
      </c>
      <c r="C1413" s="4">
        <v>223.02</v>
      </c>
      <c r="D1413" s="4">
        <v>76.91</v>
      </c>
      <c r="E1413" s="4">
        <v>56.83</v>
      </c>
    </row>
    <row r="1414" spans="1:5" ht="15" customHeight="1" x14ac:dyDescent="0.2">
      <c r="A1414" s="3">
        <v>44273</v>
      </c>
      <c r="B1414" s="4">
        <v>75.95</v>
      </c>
      <c r="C1414" s="4">
        <v>220.66</v>
      </c>
      <c r="D1414" s="4">
        <v>72.745000000000005</v>
      </c>
      <c r="E1414" s="4">
        <v>53.38</v>
      </c>
    </row>
    <row r="1415" spans="1:5" ht="15" customHeight="1" x14ac:dyDescent="0.2">
      <c r="A1415" s="3">
        <v>44274</v>
      </c>
      <c r="B1415" s="4">
        <v>77.27</v>
      </c>
      <c r="C1415" s="4">
        <v>206.9</v>
      </c>
      <c r="D1415" s="4">
        <v>75.03</v>
      </c>
      <c r="E1415" s="4">
        <v>52.6</v>
      </c>
    </row>
    <row r="1416" spans="1:5" ht="15" customHeight="1" x14ac:dyDescent="0.2">
      <c r="A1416" s="3">
        <v>44277</v>
      </c>
      <c r="B1416" s="4">
        <v>74.650000000000006</v>
      </c>
      <c r="C1416" s="4">
        <v>208</v>
      </c>
      <c r="D1416" s="4">
        <v>77.430000000000007</v>
      </c>
      <c r="E1416" s="4">
        <v>52.24</v>
      </c>
    </row>
    <row r="1417" spans="1:5" ht="15" customHeight="1" x14ac:dyDescent="0.2">
      <c r="A1417" s="3">
        <v>44278</v>
      </c>
      <c r="B1417" s="4">
        <v>71.680000000000007</v>
      </c>
      <c r="C1417" s="4">
        <v>208.15</v>
      </c>
      <c r="D1417" s="4">
        <v>74.989999999999995</v>
      </c>
      <c r="E1417" s="4">
        <v>51.71</v>
      </c>
    </row>
    <row r="1418" spans="1:5" ht="15" customHeight="1" x14ac:dyDescent="0.2">
      <c r="A1418" s="3">
        <v>44279</v>
      </c>
      <c r="B1418" s="4">
        <v>61.94</v>
      </c>
      <c r="C1418" s="4">
        <v>208.07</v>
      </c>
      <c r="D1418" s="4">
        <v>73.38</v>
      </c>
      <c r="E1418" s="4">
        <v>53.21</v>
      </c>
    </row>
    <row r="1419" spans="1:5" ht="15" customHeight="1" x14ac:dyDescent="0.2">
      <c r="A1419" s="3">
        <v>44280</v>
      </c>
      <c r="B1419" s="4">
        <v>57.75</v>
      </c>
      <c r="C1419" s="4">
        <v>207.97</v>
      </c>
      <c r="D1419" s="4">
        <v>73.58</v>
      </c>
      <c r="E1419" s="4">
        <v>53.57</v>
      </c>
    </row>
    <row r="1420" spans="1:5" ht="15" customHeight="1" x14ac:dyDescent="0.2">
      <c r="A1420" s="3">
        <v>44281</v>
      </c>
      <c r="B1420" s="4">
        <v>41.9</v>
      </c>
      <c r="C1420" s="4">
        <v>213.53</v>
      </c>
      <c r="D1420" s="4">
        <v>77.709999999999994</v>
      </c>
      <c r="E1420" s="4">
        <v>55.04</v>
      </c>
    </row>
    <row r="1421" spans="1:5" ht="15" customHeight="1" x14ac:dyDescent="0.2">
      <c r="A1421" s="3">
        <v>44284</v>
      </c>
      <c r="B1421" s="4">
        <v>41.23</v>
      </c>
      <c r="C1421" s="4">
        <v>214.51</v>
      </c>
      <c r="D1421" s="4">
        <v>75.424999999999997</v>
      </c>
      <c r="E1421" s="4">
        <v>53.84</v>
      </c>
    </row>
    <row r="1422" spans="1:5" ht="15" customHeight="1" x14ac:dyDescent="0.2">
      <c r="A1422" s="3">
        <v>44285</v>
      </c>
      <c r="B1422" s="4">
        <v>43.44</v>
      </c>
      <c r="C1422" s="4">
        <v>211.9</v>
      </c>
      <c r="D1422" s="4">
        <v>75.055000000000007</v>
      </c>
      <c r="E1422" s="4">
        <v>53.43</v>
      </c>
    </row>
    <row r="1423" spans="1:5" ht="15" customHeight="1" x14ac:dyDescent="0.2">
      <c r="A1423" s="3">
        <v>44286</v>
      </c>
      <c r="B1423" s="4">
        <v>43.46</v>
      </c>
      <c r="C1423" s="4">
        <v>211.73</v>
      </c>
      <c r="D1423" s="4">
        <v>77.61</v>
      </c>
      <c r="E1423" s="4">
        <v>52.97</v>
      </c>
    </row>
    <row r="1424" spans="1:5" ht="15" customHeight="1" x14ac:dyDescent="0.2">
      <c r="A1424" s="3">
        <v>44287</v>
      </c>
      <c r="B1424" s="4">
        <v>43.31</v>
      </c>
      <c r="C1424" s="4">
        <v>216.86</v>
      </c>
      <c r="D1424" s="4">
        <v>80.084999999999994</v>
      </c>
      <c r="E1424" s="4">
        <v>54.02</v>
      </c>
    </row>
    <row r="1425" spans="1:5" ht="15" customHeight="1" x14ac:dyDescent="0.2">
      <c r="A1425" s="3">
        <v>44288</v>
      </c>
      <c r="B1425" s="4">
        <v>43.31</v>
      </c>
      <c r="C1425" s="4">
        <v>216.86</v>
      </c>
      <c r="D1425" s="4">
        <v>80.084999999999994</v>
      </c>
      <c r="E1425" s="4">
        <v>54.02</v>
      </c>
    </row>
    <row r="1426" spans="1:5" ht="15" customHeight="1" x14ac:dyDescent="0.2">
      <c r="A1426" s="3">
        <v>44291</v>
      </c>
      <c r="B1426" s="4">
        <v>41.64</v>
      </c>
      <c r="C1426" s="4">
        <v>219.04</v>
      </c>
      <c r="D1426" s="4">
        <v>81.91</v>
      </c>
      <c r="E1426" s="4">
        <v>52.21</v>
      </c>
    </row>
    <row r="1427" spans="1:5" ht="15" customHeight="1" x14ac:dyDescent="0.2">
      <c r="A1427" s="3">
        <v>44292</v>
      </c>
      <c r="B1427" s="4">
        <v>43.38</v>
      </c>
      <c r="C1427" s="4">
        <v>218.65</v>
      </c>
      <c r="D1427" s="4">
        <v>80.37</v>
      </c>
      <c r="E1427" s="4">
        <v>52.58</v>
      </c>
    </row>
    <row r="1428" spans="1:5" ht="15" customHeight="1" x14ac:dyDescent="0.2">
      <c r="A1428" s="3">
        <v>44293</v>
      </c>
      <c r="B1428" s="4">
        <v>43.39</v>
      </c>
      <c r="C1428" s="4">
        <v>219.27</v>
      </c>
      <c r="D1428" s="4">
        <v>79.855000000000004</v>
      </c>
      <c r="E1428" s="4">
        <v>52.38</v>
      </c>
    </row>
    <row r="1429" spans="1:5" ht="15" customHeight="1" x14ac:dyDescent="0.2">
      <c r="A1429" s="3">
        <v>44294</v>
      </c>
      <c r="B1429" s="4">
        <v>41.88</v>
      </c>
      <c r="C1429" s="4">
        <v>220.7</v>
      </c>
      <c r="D1429" s="4">
        <v>80.894999999999996</v>
      </c>
      <c r="E1429" s="4">
        <v>51.24</v>
      </c>
    </row>
    <row r="1430" spans="1:5" ht="15" customHeight="1" x14ac:dyDescent="0.2">
      <c r="A1430" s="3">
        <v>44295</v>
      </c>
      <c r="B1430" s="4">
        <v>42</v>
      </c>
      <c r="C1430" s="4">
        <v>222.52</v>
      </c>
      <c r="D1430" s="4">
        <v>80.864999999999995</v>
      </c>
      <c r="E1430" s="4">
        <v>51.23</v>
      </c>
    </row>
    <row r="1431" spans="1:5" ht="15" customHeight="1" x14ac:dyDescent="0.2">
      <c r="A1431" s="3">
        <v>44298</v>
      </c>
      <c r="B1431" s="4">
        <v>40.380000000000003</v>
      </c>
      <c r="C1431" s="4">
        <v>221.47</v>
      </c>
      <c r="D1431" s="4">
        <v>79.385000000000005</v>
      </c>
      <c r="E1431" s="4">
        <v>50.86</v>
      </c>
    </row>
    <row r="1432" spans="1:5" ht="15" customHeight="1" x14ac:dyDescent="0.2">
      <c r="A1432" s="3">
        <v>44299</v>
      </c>
      <c r="B1432" s="4">
        <v>40.380000000000003</v>
      </c>
      <c r="C1432" s="4">
        <v>221.02</v>
      </c>
      <c r="D1432" s="4">
        <v>78.680000000000007</v>
      </c>
      <c r="E1432" s="4">
        <v>50.79</v>
      </c>
    </row>
    <row r="1433" spans="1:5" ht="15" customHeight="1" x14ac:dyDescent="0.2">
      <c r="A1433" s="3">
        <v>44300</v>
      </c>
      <c r="B1433" s="4">
        <v>38.380000000000003</v>
      </c>
      <c r="C1433" s="4">
        <v>221.98</v>
      </c>
      <c r="D1433" s="4">
        <v>78.16</v>
      </c>
      <c r="E1433" s="4">
        <v>52.69</v>
      </c>
    </row>
    <row r="1434" spans="1:5" ht="15" customHeight="1" x14ac:dyDescent="0.2">
      <c r="A1434" s="3">
        <v>44301</v>
      </c>
      <c r="B1434" s="4">
        <v>37.82</v>
      </c>
      <c r="C1434" s="4">
        <v>226.28</v>
      </c>
      <c r="D1434" s="4">
        <v>80.209999999999994</v>
      </c>
      <c r="E1434" s="4">
        <v>51.9</v>
      </c>
    </row>
    <row r="1435" spans="1:5" ht="15" customHeight="1" x14ac:dyDescent="0.2">
      <c r="A1435" s="3">
        <v>44302</v>
      </c>
      <c r="B1435" s="4">
        <v>37.340000000000003</v>
      </c>
      <c r="C1435" s="4">
        <v>226.41</v>
      </c>
      <c r="D1435" s="4">
        <v>79.144999999999996</v>
      </c>
      <c r="E1435" s="4">
        <v>51.09</v>
      </c>
    </row>
    <row r="1436" spans="1:5" ht="15" customHeight="1" x14ac:dyDescent="0.2">
      <c r="A1436" s="3">
        <v>44305</v>
      </c>
      <c r="B1436" s="4">
        <v>36.369999999999997</v>
      </c>
      <c r="C1436" s="4">
        <v>225.79</v>
      </c>
      <c r="D1436" s="4">
        <v>77.015000000000001</v>
      </c>
      <c r="E1436" s="4">
        <v>50.89</v>
      </c>
    </row>
    <row r="1437" spans="1:5" ht="15" customHeight="1" x14ac:dyDescent="0.2">
      <c r="A1437" s="3">
        <v>44306</v>
      </c>
      <c r="B1437" s="4">
        <v>35.47</v>
      </c>
      <c r="C1437" s="4">
        <v>223.28</v>
      </c>
      <c r="D1437" s="4">
        <v>74.864999999999995</v>
      </c>
      <c r="E1437" s="4">
        <v>48.65</v>
      </c>
    </row>
    <row r="1438" spans="1:5" ht="15" customHeight="1" x14ac:dyDescent="0.2">
      <c r="A1438" s="3">
        <v>44307</v>
      </c>
      <c r="B1438" s="4">
        <v>38.479999999999997</v>
      </c>
      <c r="C1438" s="4">
        <v>227.45</v>
      </c>
      <c r="D1438" s="4">
        <v>77.325000000000003</v>
      </c>
      <c r="E1438" s="4">
        <v>50.04</v>
      </c>
    </row>
    <row r="1439" spans="1:5" ht="15" customHeight="1" x14ac:dyDescent="0.2">
      <c r="A1439" s="3">
        <v>44308</v>
      </c>
      <c r="B1439" s="4">
        <v>38.21</v>
      </c>
      <c r="C1439" s="4">
        <v>227.57</v>
      </c>
      <c r="D1439" s="4">
        <v>75.685000000000002</v>
      </c>
      <c r="E1439" s="4">
        <v>49.46</v>
      </c>
    </row>
    <row r="1440" spans="1:5" ht="15" customHeight="1" x14ac:dyDescent="0.2">
      <c r="A1440" s="3">
        <v>44309</v>
      </c>
      <c r="B1440" s="4">
        <v>38.4</v>
      </c>
      <c r="C1440" s="4">
        <v>230</v>
      </c>
      <c r="D1440" s="4">
        <v>78.19</v>
      </c>
      <c r="E1440" s="4">
        <v>49.72</v>
      </c>
    </row>
    <row r="1441" spans="1:5" ht="15" customHeight="1" x14ac:dyDescent="0.2">
      <c r="A1441" s="3">
        <v>44312</v>
      </c>
      <c r="B1441" s="4">
        <v>38.85</v>
      </c>
      <c r="C1441" s="4">
        <v>230.34</v>
      </c>
      <c r="D1441" s="4">
        <v>79.58</v>
      </c>
      <c r="E1441" s="4">
        <v>50.25</v>
      </c>
    </row>
    <row r="1442" spans="1:5" ht="15" customHeight="1" x14ac:dyDescent="0.2">
      <c r="A1442" s="3">
        <v>44313</v>
      </c>
      <c r="B1442" s="4">
        <v>39.01</v>
      </c>
      <c r="C1442" s="4">
        <v>229.91</v>
      </c>
      <c r="D1442" s="4">
        <v>78.745000000000005</v>
      </c>
      <c r="E1442" s="4">
        <v>51.3</v>
      </c>
    </row>
    <row r="1443" spans="1:5" ht="15" customHeight="1" x14ac:dyDescent="0.2">
      <c r="A1443" s="3">
        <v>44314</v>
      </c>
      <c r="B1443" s="4">
        <v>37.49</v>
      </c>
      <c r="C1443" s="4">
        <v>233.45</v>
      </c>
      <c r="D1443" s="4">
        <v>77.31</v>
      </c>
      <c r="E1443" s="4">
        <v>53.04</v>
      </c>
    </row>
    <row r="1444" spans="1:5" ht="15" customHeight="1" x14ac:dyDescent="0.2">
      <c r="A1444" s="3">
        <v>44315</v>
      </c>
      <c r="B1444" s="4">
        <v>37.950000000000003</v>
      </c>
      <c r="C1444" s="4">
        <v>236.86</v>
      </c>
      <c r="D1444" s="4">
        <v>77.954999999999998</v>
      </c>
      <c r="E1444" s="4">
        <v>53.13</v>
      </c>
    </row>
    <row r="1445" spans="1:5" ht="15" customHeight="1" x14ac:dyDescent="0.2">
      <c r="A1445" s="3">
        <v>44316</v>
      </c>
      <c r="B1445" s="4">
        <v>37.659999999999997</v>
      </c>
      <c r="C1445" s="4">
        <v>233.56</v>
      </c>
      <c r="D1445" s="4">
        <v>75.144999999999996</v>
      </c>
      <c r="E1445" s="4">
        <v>51.14</v>
      </c>
    </row>
    <row r="1446" spans="1:5" ht="15" customHeight="1" x14ac:dyDescent="0.2">
      <c r="A1446" s="3">
        <v>44319</v>
      </c>
      <c r="B1446" s="4">
        <v>36.119999999999997</v>
      </c>
      <c r="C1446" s="4">
        <v>232.61</v>
      </c>
      <c r="D1446" s="4">
        <v>74.064999999999998</v>
      </c>
      <c r="E1446" s="4">
        <v>52.74</v>
      </c>
    </row>
    <row r="1447" spans="1:5" ht="15" customHeight="1" x14ac:dyDescent="0.2">
      <c r="A1447" s="3">
        <v>44320</v>
      </c>
      <c r="B1447" s="4">
        <v>36.520000000000003</v>
      </c>
      <c r="C1447" s="4">
        <v>232.03</v>
      </c>
      <c r="D1447" s="4">
        <v>72.44</v>
      </c>
      <c r="E1447" s="4">
        <v>52.57</v>
      </c>
    </row>
    <row r="1448" spans="1:5" ht="15" customHeight="1" x14ac:dyDescent="0.2">
      <c r="A1448" s="3">
        <v>44321</v>
      </c>
      <c r="B1448" s="4">
        <v>36.659999999999997</v>
      </c>
      <c r="C1448" s="4">
        <v>229.21</v>
      </c>
      <c r="D1448" s="4">
        <v>72.819999999999993</v>
      </c>
      <c r="E1448" s="4">
        <v>55.44</v>
      </c>
    </row>
    <row r="1449" spans="1:5" ht="15" customHeight="1" x14ac:dyDescent="0.2">
      <c r="A1449" s="3">
        <v>44322</v>
      </c>
      <c r="B1449" s="4">
        <v>36.25</v>
      </c>
      <c r="C1449" s="4">
        <v>231.32</v>
      </c>
      <c r="D1449" s="4">
        <v>73.254999999999995</v>
      </c>
      <c r="E1449" s="4">
        <v>55.7</v>
      </c>
    </row>
    <row r="1450" spans="1:5" ht="15" customHeight="1" x14ac:dyDescent="0.2">
      <c r="A1450" s="3">
        <v>44323</v>
      </c>
      <c r="B1450" s="4">
        <v>37.56</v>
      </c>
      <c r="C1450" s="4">
        <v>232.12</v>
      </c>
      <c r="D1450" s="4">
        <v>74.875</v>
      </c>
      <c r="E1450" s="4">
        <v>57.1</v>
      </c>
    </row>
    <row r="1451" spans="1:5" ht="15" customHeight="1" x14ac:dyDescent="0.2">
      <c r="A1451" s="3">
        <v>44326</v>
      </c>
      <c r="B1451" s="4">
        <v>37.26</v>
      </c>
      <c r="C1451" s="4">
        <v>225.97</v>
      </c>
      <c r="D1451" s="4">
        <v>71.655000000000001</v>
      </c>
      <c r="E1451" s="4">
        <v>57</v>
      </c>
    </row>
    <row r="1452" spans="1:5" ht="15" customHeight="1" x14ac:dyDescent="0.2">
      <c r="A1452" s="3">
        <v>44327</v>
      </c>
      <c r="B1452" s="4">
        <v>36.784999999999997</v>
      </c>
      <c r="C1452" s="4">
        <v>225.48</v>
      </c>
      <c r="D1452" s="4">
        <v>72.754999999999995</v>
      </c>
      <c r="E1452" s="4">
        <v>55.72</v>
      </c>
    </row>
    <row r="1453" spans="1:5" ht="15" customHeight="1" x14ac:dyDescent="0.2">
      <c r="A1453" s="3">
        <v>44328</v>
      </c>
      <c r="B1453" s="4">
        <v>35.76</v>
      </c>
      <c r="C1453" s="4">
        <v>220.63</v>
      </c>
      <c r="D1453" s="4">
        <v>69.569999999999993</v>
      </c>
      <c r="E1453" s="4">
        <v>55.69</v>
      </c>
    </row>
    <row r="1454" spans="1:5" ht="15" customHeight="1" x14ac:dyDescent="0.2">
      <c r="A1454" s="3">
        <v>44329</v>
      </c>
      <c r="B1454" s="4">
        <v>35.229999999999997</v>
      </c>
      <c r="C1454" s="4">
        <v>223.74</v>
      </c>
      <c r="D1454" s="4">
        <v>71.06</v>
      </c>
      <c r="E1454" s="4">
        <v>54.24</v>
      </c>
    </row>
    <row r="1455" spans="1:5" ht="15" customHeight="1" x14ac:dyDescent="0.2">
      <c r="A1455" s="3">
        <v>44330</v>
      </c>
      <c r="B1455" s="4">
        <v>35.65</v>
      </c>
      <c r="C1455" s="4">
        <v>226.94</v>
      </c>
      <c r="D1455" s="4">
        <v>72.734999999999999</v>
      </c>
      <c r="E1455" s="4">
        <v>56.52</v>
      </c>
    </row>
    <row r="1456" spans="1:5" ht="15" customHeight="1" x14ac:dyDescent="0.2">
      <c r="A1456" s="3">
        <v>44333</v>
      </c>
      <c r="B1456" s="4">
        <v>33.85</v>
      </c>
      <c r="C1456" s="4">
        <v>226.44</v>
      </c>
      <c r="D1456" s="4">
        <v>71.760000000000005</v>
      </c>
      <c r="E1456" s="4">
        <v>58.3</v>
      </c>
    </row>
    <row r="1457" spans="1:5" ht="15" customHeight="1" x14ac:dyDescent="0.2">
      <c r="A1457" s="3">
        <v>44334</v>
      </c>
      <c r="B1457" s="4">
        <v>33.31</v>
      </c>
      <c r="C1457" s="4">
        <v>225.57</v>
      </c>
      <c r="D1457" s="4">
        <v>71.215000000000003</v>
      </c>
      <c r="E1457" s="4">
        <v>57.29</v>
      </c>
    </row>
    <row r="1458" spans="1:5" ht="15" customHeight="1" x14ac:dyDescent="0.2">
      <c r="A1458" s="3">
        <v>44335</v>
      </c>
      <c r="B1458" s="4">
        <v>33.11</v>
      </c>
      <c r="C1458" s="4">
        <v>224.59</v>
      </c>
      <c r="D1458" s="4">
        <v>73.495000000000005</v>
      </c>
      <c r="E1458" s="4">
        <v>55.58</v>
      </c>
    </row>
    <row r="1459" spans="1:5" ht="15" customHeight="1" x14ac:dyDescent="0.2">
      <c r="A1459" s="3">
        <v>44336</v>
      </c>
      <c r="B1459" s="4">
        <v>31.85</v>
      </c>
      <c r="C1459" s="4">
        <v>226.44</v>
      </c>
      <c r="D1459" s="4">
        <v>75.575000000000003</v>
      </c>
      <c r="E1459" s="4">
        <v>55.39</v>
      </c>
    </row>
    <row r="1460" spans="1:5" ht="15" customHeight="1" x14ac:dyDescent="0.2">
      <c r="A1460" s="3">
        <v>44337</v>
      </c>
      <c r="B1460" s="4">
        <v>31.47</v>
      </c>
      <c r="C1460" s="4">
        <v>226.77</v>
      </c>
      <c r="D1460" s="4">
        <v>74.905000000000001</v>
      </c>
      <c r="E1460" s="4">
        <v>55.65</v>
      </c>
    </row>
    <row r="1461" spans="1:5" ht="15" customHeight="1" x14ac:dyDescent="0.2">
      <c r="A1461" s="3">
        <v>44340</v>
      </c>
      <c r="B1461" s="4">
        <v>31.28</v>
      </c>
      <c r="C1461" s="4">
        <v>229.32</v>
      </c>
      <c r="D1461" s="4">
        <v>77.05</v>
      </c>
      <c r="E1461" s="4">
        <v>56.1</v>
      </c>
    </row>
    <row r="1462" spans="1:5" ht="15" customHeight="1" x14ac:dyDescent="0.2">
      <c r="A1462" s="3">
        <v>44341</v>
      </c>
      <c r="B1462" s="4">
        <v>30.66</v>
      </c>
      <c r="C1462" s="4">
        <v>229.02</v>
      </c>
      <c r="D1462" s="4">
        <v>77.375</v>
      </c>
      <c r="E1462" s="4">
        <v>54.88</v>
      </c>
    </row>
    <row r="1463" spans="1:5" ht="15" customHeight="1" x14ac:dyDescent="0.2">
      <c r="A1463" s="3">
        <v>44342</v>
      </c>
      <c r="B1463" s="4">
        <v>31.82</v>
      </c>
      <c r="C1463" s="4">
        <v>227.07</v>
      </c>
      <c r="D1463" s="4">
        <v>77.77</v>
      </c>
      <c r="E1463" s="4">
        <v>55.42</v>
      </c>
    </row>
    <row r="1464" spans="1:5" ht="15" customHeight="1" x14ac:dyDescent="0.2">
      <c r="A1464" s="3">
        <v>44343</v>
      </c>
      <c r="B1464" s="4">
        <v>32.520000000000003</v>
      </c>
      <c r="C1464" s="4">
        <v>226.86</v>
      </c>
      <c r="D1464" s="4">
        <v>77.875</v>
      </c>
      <c r="E1464" s="4">
        <v>55.53</v>
      </c>
    </row>
    <row r="1465" spans="1:5" ht="15" customHeight="1" x14ac:dyDescent="0.2">
      <c r="A1465" s="3">
        <v>44344</v>
      </c>
      <c r="B1465" s="4">
        <v>32.11</v>
      </c>
      <c r="C1465" s="4">
        <v>227.3</v>
      </c>
      <c r="D1465" s="4">
        <v>78.474999999999994</v>
      </c>
      <c r="E1465" s="4">
        <v>55.74</v>
      </c>
    </row>
    <row r="1466" spans="1:5" ht="15" customHeight="1" x14ac:dyDescent="0.2">
      <c r="A1466" s="3">
        <v>44347</v>
      </c>
      <c r="B1466" s="4">
        <v>32.11</v>
      </c>
      <c r="C1466" s="4">
        <v>227.3</v>
      </c>
      <c r="D1466" s="4">
        <v>78.474999999999994</v>
      </c>
      <c r="E1466" s="4">
        <v>55.74</v>
      </c>
    </row>
    <row r="1467" spans="1:5" ht="15" customHeight="1" x14ac:dyDescent="0.2">
      <c r="A1467" s="3">
        <v>44348</v>
      </c>
      <c r="B1467" s="4">
        <v>32</v>
      </c>
      <c r="C1467" s="4">
        <v>226.63</v>
      </c>
      <c r="D1467" s="4">
        <v>77.66</v>
      </c>
      <c r="E1467" s="4">
        <v>58.27</v>
      </c>
    </row>
    <row r="1468" spans="1:5" ht="15" customHeight="1" x14ac:dyDescent="0.2">
      <c r="A1468" s="3">
        <v>44349</v>
      </c>
      <c r="B1468" s="4">
        <v>32.15</v>
      </c>
      <c r="C1468" s="4">
        <v>229.66</v>
      </c>
      <c r="D1468" s="4">
        <v>77.745000000000005</v>
      </c>
      <c r="E1468" s="4">
        <v>58.99</v>
      </c>
    </row>
    <row r="1469" spans="1:5" ht="15" customHeight="1" x14ac:dyDescent="0.2">
      <c r="A1469" s="3">
        <v>44350</v>
      </c>
      <c r="B1469" s="4">
        <v>31.63</v>
      </c>
      <c r="C1469" s="4">
        <v>228.11</v>
      </c>
      <c r="D1469" s="4">
        <v>75.855000000000004</v>
      </c>
      <c r="E1469" s="4">
        <v>59.47</v>
      </c>
    </row>
    <row r="1470" spans="1:5" ht="15" customHeight="1" x14ac:dyDescent="0.2">
      <c r="A1470" s="3">
        <v>44351</v>
      </c>
      <c r="B1470" s="4">
        <v>31.55</v>
      </c>
      <c r="C1470" s="4">
        <v>230.14</v>
      </c>
      <c r="D1470" s="4">
        <v>77.69</v>
      </c>
      <c r="E1470" s="4">
        <v>59.85</v>
      </c>
    </row>
    <row r="1471" spans="1:5" ht="15" customHeight="1" x14ac:dyDescent="0.2">
      <c r="A1471" s="3">
        <v>44354</v>
      </c>
      <c r="B1471" s="4">
        <v>31.24</v>
      </c>
      <c r="C1471" s="4">
        <v>231.32</v>
      </c>
      <c r="D1471" s="4">
        <v>76.784999999999997</v>
      </c>
      <c r="E1471" s="4">
        <v>59.81</v>
      </c>
    </row>
    <row r="1472" spans="1:5" ht="15" customHeight="1" x14ac:dyDescent="0.2">
      <c r="A1472" s="3">
        <v>44355</v>
      </c>
      <c r="B1472" s="4">
        <v>30.04</v>
      </c>
      <c r="C1472" s="4">
        <v>232.05</v>
      </c>
      <c r="D1472" s="4">
        <v>76.305000000000007</v>
      </c>
      <c r="E1472" s="4">
        <v>60.47</v>
      </c>
    </row>
    <row r="1473" spans="1:5" ht="15" customHeight="1" x14ac:dyDescent="0.2">
      <c r="A1473" s="3">
        <v>44356</v>
      </c>
      <c r="B1473" s="4">
        <v>30.56</v>
      </c>
      <c r="C1473" s="4">
        <v>232.31</v>
      </c>
      <c r="D1473" s="4">
        <v>75.905000000000001</v>
      </c>
      <c r="E1473" s="4">
        <v>59.68</v>
      </c>
    </row>
    <row r="1474" spans="1:5" ht="15" customHeight="1" x14ac:dyDescent="0.2">
      <c r="A1474" s="3">
        <v>44357</v>
      </c>
      <c r="B1474" s="4">
        <v>30.14</v>
      </c>
      <c r="C1474" s="4">
        <v>233.95</v>
      </c>
      <c r="D1474" s="4">
        <v>76.72</v>
      </c>
      <c r="E1474" s="4">
        <v>60.17</v>
      </c>
    </row>
    <row r="1475" spans="1:5" ht="15" customHeight="1" x14ac:dyDescent="0.2">
      <c r="A1475" s="3">
        <v>44358</v>
      </c>
      <c r="B1475" s="4">
        <v>30.79</v>
      </c>
      <c r="C1475" s="4">
        <v>234.96</v>
      </c>
      <c r="D1475" s="4">
        <v>77.045000000000002</v>
      </c>
      <c r="E1475" s="4">
        <v>59.97</v>
      </c>
    </row>
    <row r="1476" spans="1:5" ht="15" customHeight="1" x14ac:dyDescent="0.2">
      <c r="A1476" s="3">
        <v>44361</v>
      </c>
      <c r="B1476" s="4">
        <v>30.82</v>
      </c>
      <c r="C1476" s="4">
        <v>234.08</v>
      </c>
      <c r="D1476" s="4">
        <v>77.88</v>
      </c>
      <c r="E1476" s="4">
        <v>60.31</v>
      </c>
    </row>
    <row r="1477" spans="1:5" ht="15" customHeight="1" x14ac:dyDescent="0.2">
      <c r="A1477" s="3">
        <v>44362</v>
      </c>
      <c r="B1477" s="4">
        <v>30.07</v>
      </c>
      <c r="C1477" s="4">
        <v>232.98</v>
      </c>
      <c r="D1477" s="4">
        <v>76.974999999999994</v>
      </c>
      <c r="E1477" s="4">
        <v>61.17</v>
      </c>
    </row>
    <row r="1478" spans="1:5" ht="15" customHeight="1" x14ac:dyDescent="0.2">
      <c r="A1478" s="3">
        <v>44363</v>
      </c>
      <c r="B1478" s="4">
        <v>30.46</v>
      </c>
      <c r="C1478" s="4">
        <v>229.6</v>
      </c>
      <c r="D1478" s="4">
        <v>76.194999999999993</v>
      </c>
      <c r="E1478" s="4">
        <v>61.13</v>
      </c>
    </row>
    <row r="1479" spans="1:5" ht="15" customHeight="1" x14ac:dyDescent="0.2">
      <c r="A1479" s="3">
        <v>44364</v>
      </c>
      <c r="B1479" s="4">
        <v>29.41</v>
      </c>
      <c r="C1479" s="4">
        <v>232.15</v>
      </c>
      <c r="D1479" s="4">
        <v>75.114999999999995</v>
      </c>
      <c r="E1479" s="4">
        <v>59.01</v>
      </c>
    </row>
    <row r="1480" spans="1:5" ht="15" customHeight="1" x14ac:dyDescent="0.2">
      <c r="A1480" s="3">
        <v>44365</v>
      </c>
      <c r="B1480" s="4">
        <v>29.08</v>
      </c>
      <c r="C1480" s="4">
        <v>230.41</v>
      </c>
      <c r="D1480" s="4">
        <v>72.81</v>
      </c>
      <c r="E1480" s="4">
        <v>57.53</v>
      </c>
    </row>
    <row r="1481" spans="1:5" ht="15" customHeight="1" x14ac:dyDescent="0.2">
      <c r="A1481" s="3">
        <v>44368</v>
      </c>
      <c r="B1481" s="4">
        <v>29.69</v>
      </c>
      <c r="C1481" s="4">
        <v>234.32</v>
      </c>
      <c r="D1481" s="4">
        <v>73.875</v>
      </c>
      <c r="E1481" s="4">
        <v>60.45</v>
      </c>
    </row>
    <row r="1482" spans="1:5" ht="15" customHeight="1" x14ac:dyDescent="0.2">
      <c r="A1482" s="3">
        <v>44369</v>
      </c>
      <c r="B1482" s="4">
        <v>29.49</v>
      </c>
      <c r="C1482" s="4">
        <v>235.93</v>
      </c>
      <c r="D1482" s="4">
        <v>72.94</v>
      </c>
      <c r="E1482" s="4">
        <v>60.79</v>
      </c>
    </row>
    <row r="1483" spans="1:5" ht="15" customHeight="1" x14ac:dyDescent="0.2">
      <c r="A1483" s="3">
        <v>44370</v>
      </c>
      <c r="B1483" s="4">
        <v>29.51</v>
      </c>
      <c r="C1483" s="4">
        <v>234.68</v>
      </c>
      <c r="D1483" s="4">
        <v>73.23</v>
      </c>
      <c r="E1483" s="4">
        <v>60.76</v>
      </c>
    </row>
    <row r="1484" spans="1:5" ht="15" customHeight="1" x14ac:dyDescent="0.2">
      <c r="A1484" s="3">
        <v>44371</v>
      </c>
      <c r="B1484" s="4">
        <v>30.32</v>
      </c>
      <c r="C1484" s="4">
        <v>236.24</v>
      </c>
      <c r="D1484" s="4">
        <v>74.56</v>
      </c>
      <c r="E1484" s="4">
        <v>61.39</v>
      </c>
    </row>
    <row r="1485" spans="1:5" ht="15" customHeight="1" x14ac:dyDescent="0.2">
      <c r="A1485" s="3">
        <v>44372</v>
      </c>
      <c r="B1485" s="4">
        <v>30.86</v>
      </c>
      <c r="C1485" s="4">
        <v>237.32</v>
      </c>
      <c r="D1485" s="4">
        <v>74.385000000000005</v>
      </c>
      <c r="E1485" s="4">
        <v>61.31</v>
      </c>
    </row>
    <row r="1486" spans="1:5" ht="15" customHeight="1" x14ac:dyDescent="0.2">
      <c r="A1486" s="3">
        <v>44375</v>
      </c>
      <c r="B1486" s="4">
        <v>30.57</v>
      </c>
      <c r="C1486" s="4">
        <v>234.09</v>
      </c>
      <c r="D1486" s="4">
        <v>76.16</v>
      </c>
      <c r="E1486" s="4">
        <v>59.59</v>
      </c>
    </row>
    <row r="1487" spans="1:5" ht="15" customHeight="1" x14ac:dyDescent="0.2">
      <c r="A1487" s="3">
        <v>44376</v>
      </c>
      <c r="B1487" s="4">
        <v>30.34</v>
      </c>
      <c r="C1487" s="4">
        <v>235.95</v>
      </c>
      <c r="D1487" s="4">
        <v>76.41</v>
      </c>
      <c r="E1487" s="4">
        <v>59.05</v>
      </c>
    </row>
    <row r="1488" spans="1:5" ht="15" customHeight="1" x14ac:dyDescent="0.2">
      <c r="A1488" s="3">
        <v>44377</v>
      </c>
      <c r="B1488" s="4">
        <v>30.68</v>
      </c>
      <c r="C1488" s="4">
        <v>233.82</v>
      </c>
      <c r="D1488" s="4">
        <v>74.87</v>
      </c>
      <c r="E1488" s="4">
        <v>60.9</v>
      </c>
    </row>
    <row r="1489" spans="1:5" ht="15" customHeight="1" x14ac:dyDescent="0.2">
      <c r="A1489" s="3">
        <v>44378</v>
      </c>
      <c r="B1489" s="4">
        <v>31.2</v>
      </c>
      <c r="C1489" s="4">
        <v>235.15</v>
      </c>
      <c r="D1489" s="4">
        <v>73.849999999999994</v>
      </c>
      <c r="E1489" s="4">
        <v>62.88</v>
      </c>
    </row>
    <row r="1490" spans="1:5" ht="15" customHeight="1" x14ac:dyDescent="0.2">
      <c r="A1490" s="3">
        <v>44379</v>
      </c>
      <c r="B1490" s="4">
        <v>31.14</v>
      </c>
      <c r="C1490" s="4">
        <v>238.63</v>
      </c>
      <c r="D1490" s="4">
        <v>74.125</v>
      </c>
      <c r="E1490" s="4">
        <v>62.75</v>
      </c>
    </row>
    <row r="1491" spans="1:5" ht="15" customHeight="1" x14ac:dyDescent="0.2">
      <c r="A1491" s="3">
        <v>44382</v>
      </c>
      <c r="B1491" s="4">
        <v>31.14</v>
      </c>
      <c r="C1491" s="4">
        <v>238.63</v>
      </c>
      <c r="D1491" s="4">
        <v>74.125</v>
      </c>
      <c r="E1491" s="4">
        <v>62.75</v>
      </c>
    </row>
    <row r="1492" spans="1:5" ht="15" customHeight="1" x14ac:dyDescent="0.2">
      <c r="A1492" s="3">
        <v>44383</v>
      </c>
      <c r="B1492" s="4">
        <v>30.34</v>
      </c>
      <c r="C1492" s="4">
        <v>239.6</v>
      </c>
      <c r="D1492" s="4">
        <v>73.064999999999998</v>
      </c>
      <c r="E1492" s="4">
        <v>60.28</v>
      </c>
    </row>
    <row r="1493" spans="1:5" ht="15" customHeight="1" x14ac:dyDescent="0.2">
      <c r="A1493" s="3">
        <v>44384</v>
      </c>
      <c r="B1493" s="4">
        <v>29.56</v>
      </c>
      <c r="C1493" s="4">
        <v>240</v>
      </c>
      <c r="D1493" s="4">
        <v>71.754999999999995</v>
      </c>
      <c r="E1493" s="4">
        <v>59.01</v>
      </c>
    </row>
    <row r="1494" spans="1:5" ht="15" customHeight="1" x14ac:dyDescent="0.2">
      <c r="A1494" s="3">
        <v>44385</v>
      </c>
      <c r="B1494" s="4">
        <v>28.78</v>
      </c>
      <c r="C1494" s="4">
        <v>236.61</v>
      </c>
      <c r="D1494" s="4">
        <v>70.510000000000005</v>
      </c>
      <c r="E1494" s="4">
        <v>59.21</v>
      </c>
    </row>
    <row r="1495" spans="1:5" ht="15" customHeight="1" x14ac:dyDescent="0.2">
      <c r="A1495" s="3">
        <v>44386</v>
      </c>
      <c r="B1495" s="4">
        <v>29.3</v>
      </c>
      <c r="C1495" s="4">
        <v>238.47</v>
      </c>
      <c r="D1495" s="4">
        <v>72.010000000000005</v>
      </c>
      <c r="E1495" s="4">
        <v>60.13</v>
      </c>
    </row>
    <row r="1496" spans="1:5" ht="15" customHeight="1" x14ac:dyDescent="0.2">
      <c r="A1496" s="3">
        <v>44389</v>
      </c>
      <c r="B1496" s="4">
        <v>29.65</v>
      </c>
      <c r="C1496" s="4">
        <v>237.87</v>
      </c>
      <c r="D1496" s="4">
        <v>73.094999999999999</v>
      </c>
      <c r="E1496" s="4">
        <v>59.8</v>
      </c>
    </row>
    <row r="1497" spans="1:5" ht="15" customHeight="1" x14ac:dyDescent="0.2">
      <c r="A1497" s="3">
        <v>44390</v>
      </c>
      <c r="B1497" s="4">
        <v>29.1</v>
      </c>
      <c r="C1497" s="4">
        <v>242.35</v>
      </c>
      <c r="D1497" s="4">
        <v>71.965000000000003</v>
      </c>
      <c r="E1497" s="4">
        <v>59.46</v>
      </c>
    </row>
    <row r="1498" spans="1:5" ht="15" customHeight="1" x14ac:dyDescent="0.2">
      <c r="A1498" s="3">
        <v>44391</v>
      </c>
      <c r="B1498" s="4">
        <v>28.74</v>
      </c>
      <c r="C1498" s="4">
        <v>245.99</v>
      </c>
      <c r="D1498" s="4">
        <v>71.77</v>
      </c>
      <c r="E1498" s="4">
        <v>57.67</v>
      </c>
    </row>
    <row r="1499" spans="1:5" ht="15" customHeight="1" x14ac:dyDescent="0.2">
      <c r="A1499" s="3">
        <v>44392</v>
      </c>
      <c r="B1499" s="4">
        <v>28.46</v>
      </c>
      <c r="C1499" s="4">
        <v>248.55</v>
      </c>
      <c r="D1499" s="4">
        <v>68.724999999999994</v>
      </c>
      <c r="E1499" s="4">
        <v>57.08</v>
      </c>
    </row>
    <row r="1500" spans="1:5" ht="15" customHeight="1" x14ac:dyDescent="0.2">
      <c r="A1500" s="3">
        <v>44393</v>
      </c>
      <c r="B1500" s="4">
        <v>28.18</v>
      </c>
      <c r="C1500" s="4">
        <v>248.12</v>
      </c>
      <c r="D1500" s="4">
        <v>66.88</v>
      </c>
      <c r="E1500" s="4">
        <v>55.5</v>
      </c>
    </row>
    <row r="1501" spans="1:5" ht="15" customHeight="1" x14ac:dyDescent="0.2">
      <c r="A1501" s="3">
        <v>44396</v>
      </c>
      <c r="B1501" s="4">
        <v>27.82</v>
      </c>
      <c r="C1501" s="4">
        <v>240.41</v>
      </c>
      <c r="D1501" s="4">
        <v>65.989999999999995</v>
      </c>
      <c r="E1501" s="4">
        <v>53.7</v>
      </c>
    </row>
    <row r="1502" spans="1:5" ht="15" customHeight="1" x14ac:dyDescent="0.2">
      <c r="A1502" s="3">
        <v>44397</v>
      </c>
      <c r="B1502" s="4">
        <v>28.13</v>
      </c>
      <c r="C1502" s="4">
        <v>242.7</v>
      </c>
      <c r="D1502" s="4">
        <v>68.515000000000001</v>
      </c>
      <c r="E1502" s="4">
        <v>54.47</v>
      </c>
    </row>
    <row r="1503" spans="1:5" ht="15" customHeight="1" x14ac:dyDescent="0.2">
      <c r="A1503" s="3">
        <v>44398</v>
      </c>
      <c r="B1503" s="4">
        <v>28.79</v>
      </c>
      <c r="C1503" s="4">
        <v>243.66</v>
      </c>
      <c r="D1503" s="4">
        <v>70.33</v>
      </c>
      <c r="E1503" s="4">
        <v>57.02</v>
      </c>
    </row>
    <row r="1504" spans="1:5" ht="15" customHeight="1" x14ac:dyDescent="0.2">
      <c r="A1504" s="3">
        <v>44399</v>
      </c>
      <c r="B1504" s="4">
        <v>28.48</v>
      </c>
      <c r="C1504" s="4">
        <v>244.14</v>
      </c>
      <c r="D1504" s="4">
        <v>69.19</v>
      </c>
      <c r="E1504" s="4">
        <v>56.67</v>
      </c>
    </row>
    <row r="1505" spans="1:5" ht="15" customHeight="1" x14ac:dyDescent="0.2">
      <c r="A1505" s="3">
        <v>44400</v>
      </c>
      <c r="B1505" s="4">
        <v>28.47</v>
      </c>
      <c r="C1505" s="4">
        <v>249.02</v>
      </c>
      <c r="D1505" s="4">
        <v>69.61</v>
      </c>
      <c r="E1505" s="4">
        <v>55.34</v>
      </c>
    </row>
    <row r="1506" spans="1:5" ht="15" customHeight="1" x14ac:dyDescent="0.2">
      <c r="A1506" s="3">
        <v>44403</v>
      </c>
      <c r="B1506" s="4">
        <v>29.34</v>
      </c>
      <c r="C1506" s="4">
        <v>250.25</v>
      </c>
      <c r="D1506" s="4">
        <v>69.694999999999993</v>
      </c>
      <c r="E1506" s="4">
        <v>56.87</v>
      </c>
    </row>
    <row r="1507" spans="1:5" ht="15" customHeight="1" x14ac:dyDescent="0.2">
      <c r="A1507" s="3">
        <v>44404</v>
      </c>
      <c r="B1507" s="4">
        <v>28.83</v>
      </c>
      <c r="C1507" s="4">
        <v>250.93</v>
      </c>
      <c r="D1507" s="4">
        <v>67.974999999999994</v>
      </c>
      <c r="E1507" s="4">
        <v>56.33</v>
      </c>
    </row>
    <row r="1508" spans="1:5" ht="15" customHeight="1" x14ac:dyDescent="0.2">
      <c r="A1508" s="3">
        <v>44405</v>
      </c>
      <c r="B1508" s="4">
        <v>29.39</v>
      </c>
      <c r="C1508" s="4">
        <v>246.94</v>
      </c>
      <c r="D1508" s="4">
        <v>68.94</v>
      </c>
      <c r="E1508" s="4">
        <v>56.72</v>
      </c>
    </row>
    <row r="1509" spans="1:5" ht="15" customHeight="1" x14ac:dyDescent="0.2">
      <c r="A1509" s="3">
        <v>44406</v>
      </c>
      <c r="B1509" s="4">
        <v>30.18</v>
      </c>
      <c r="C1509" s="4">
        <v>247.92</v>
      </c>
      <c r="D1509" s="4">
        <v>70.515000000000001</v>
      </c>
      <c r="E1509" s="4">
        <v>57.08</v>
      </c>
    </row>
    <row r="1510" spans="1:5" ht="15" customHeight="1" x14ac:dyDescent="0.2">
      <c r="A1510" s="3">
        <v>44407</v>
      </c>
      <c r="B1510" s="4">
        <v>29.01</v>
      </c>
      <c r="C1510" s="4">
        <v>246.39</v>
      </c>
      <c r="D1510" s="4">
        <v>71.56</v>
      </c>
      <c r="E1510" s="4">
        <v>56.06</v>
      </c>
    </row>
    <row r="1511" spans="1:5" ht="15" customHeight="1" x14ac:dyDescent="0.2">
      <c r="A1511" s="3">
        <v>44410</v>
      </c>
      <c r="B1511" s="4">
        <v>29.09</v>
      </c>
      <c r="C1511" s="4">
        <v>239.78</v>
      </c>
      <c r="D1511" s="4">
        <v>72.495000000000005</v>
      </c>
      <c r="E1511" s="4">
        <v>55.38</v>
      </c>
    </row>
    <row r="1512" spans="1:5" ht="15" customHeight="1" x14ac:dyDescent="0.2">
      <c r="A1512" s="3">
        <v>44411</v>
      </c>
      <c r="B1512" s="4">
        <v>27.87</v>
      </c>
      <c r="C1512" s="4">
        <v>237.09</v>
      </c>
      <c r="D1512" s="4">
        <v>73.41</v>
      </c>
      <c r="E1512" s="4">
        <v>56.64</v>
      </c>
    </row>
    <row r="1513" spans="1:5" ht="15" customHeight="1" x14ac:dyDescent="0.2">
      <c r="A1513" s="3">
        <v>44412</v>
      </c>
      <c r="B1513" s="4">
        <v>28.34</v>
      </c>
      <c r="C1513" s="4">
        <v>236.67</v>
      </c>
      <c r="D1513" s="4">
        <v>73.754999999999995</v>
      </c>
      <c r="E1513" s="4">
        <v>54.93</v>
      </c>
    </row>
    <row r="1514" spans="1:5" ht="15" customHeight="1" x14ac:dyDescent="0.2">
      <c r="A1514" s="3">
        <v>44413</v>
      </c>
      <c r="B1514" s="4">
        <v>29.2</v>
      </c>
      <c r="C1514" s="4">
        <v>240.21</v>
      </c>
      <c r="D1514" s="4">
        <v>74.89</v>
      </c>
      <c r="E1514" s="4">
        <v>55.95</v>
      </c>
    </row>
    <row r="1515" spans="1:5" ht="15" customHeight="1" x14ac:dyDescent="0.2">
      <c r="A1515" s="3">
        <v>44414</v>
      </c>
      <c r="B1515" s="4">
        <v>29.04</v>
      </c>
      <c r="C1515" s="4">
        <v>241.4</v>
      </c>
      <c r="D1515" s="4">
        <v>74.864999999999995</v>
      </c>
      <c r="E1515" s="4">
        <v>56.5</v>
      </c>
    </row>
    <row r="1516" spans="1:5" ht="15" customHeight="1" x14ac:dyDescent="0.2">
      <c r="A1516" s="3">
        <v>44417</v>
      </c>
      <c r="B1516" s="4">
        <v>29.23</v>
      </c>
      <c r="C1516" s="4">
        <v>240</v>
      </c>
      <c r="D1516" s="4">
        <v>74.75</v>
      </c>
      <c r="E1516" s="4">
        <v>55.45</v>
      </c>
    </row>
    <row r="1517" spans="1:5" ht="15" customHeight="1" x14ac:dyDescent="0.2">
      <c r="A1517" s="3">
        <v>44418</v>
      </c>
      <c r="B1517" s="4">
        <v>29.44</v>
      </c>
      <c r="C1517" s="4">
        <v>238.07</v>
      </c>
      <c r="D1517" s="4">
        <v>75.25</v>
      </c>
      <c r="E1517" s="4">
        <v>56.48</v>
      </c>
    </row>
    <row r="1518" spans="1:5" ht="15" customHeight="1" x14ac:dyDescent="0.2">
      <c r="A1518" s="3">
        <v>44419</v>
      </c>
      <c r="B1518" s="4">
        <v>29.45</v>
      </c>
      <c r="C1518" s="4">
        <v>235.06</v>
      </c>
      <c r="D1518" s="4">
        <v>75.234999999999999</v>
      </c>
      <c r="E1518" s="4">
        <v>57.19</v>
      </c>
    </row>
    <row r="1519" spans="1:5" ht="15" customHeight="1" x14ac:dyDescent="0.2">
      <c r="A1519" s="3">
        <v>44420</v>
      </c>
      <c r="B1519" s="4">
        <v>28.9</v>
      </c>
      <c r="C1519" s="4">
        <v>231.79</v>
      </c>
      <c r="D1519" s="4">
        <v>75.575000000000003</v>
      </c>
      <c r="E1519" s="4">
        <v>57.04</v>
      </c>
    </row>
    <row r="1520" spans="1:5" ht="15" customHeight="1" x14ac:dyDescent="0.2">
      <c r="A1520" s="3">
        <v>44421</v>
      </c>
      <c r="B1520" s="4">
        <v>28.42</v>
      </c>
      <c r="C1520" s="4">
        <v>232.65</v>
      </c>
      <c r="D1520" s="4">
        <v>75.784999999999997</v>
      </c>
      <c r="E1520" s="4">
        <v>55.97</v>
      </c>
    </row>
    <row r="1521" spans="1:5" ht="15" customHeight="1" x14ac:dyDescent="0.2">
      <c r="A1521" s="3">
        <v>44424</v>
      </c>
      <c r="B1521" s="4">
        <v>28.34</v>
      </c>
      <c r="C1521" s="4">
        <v>235.36</v>
      </c>
      <c r="D1521" s="4">
        <v>75.204999999999998</v>
      </c>
      <c r="E1521" s="4">
        <v>54.81</v>
      </c>
    </row>
    <row r="1522" spans="1:5" ht="15" customHeight="1" x14ac:dyDescent="0.2">
      <c r="A1522" s="3">
        <v>44425</v>
      </c>
      <c r="B1522" s="4">
        <v>28.61</v>
      </c>
      <c r="C1522" s="4">
        <v>234.53</v>
      </c>
      <c r="D1522" s="4">
        <v>72.844999999999999</v>
      </c>
      <c r="E1522" s="4">
        <v>54.52</v>
      </c>
    </row>
    <row r="1523" spans="1:5" ht="15" customHeight="1" x14ac:dyDescent="0.2">
      <c r="A1523" s="3">
        <v>44426</v>
      </c>
      <c r="B1523" s="4">
        <v>28.45</v>
      </c>
      <c r="C1523" s="4">
        <v>231.63</v>
      </c>
      <c r="D1523" s="4">
        <v>71.834999999999994</v>
      </c>
      <c r="E1523" s="4">
        <v>53.53</v>
      </c>
    </row>
    <row r="1524" spans="1:5" ht="15" customHeight="1" x14ac:dyDescent="0.2">
      <c r="A1524" s="3">
        <v>44427</v>
      </c>
      <c r="B1524" s="4">
        <v>27.74</v>
      </c>
      <c r="C1524" s="4">
        <v>231.57</v>
      </c>
      <c r="D1524" s="4">
        <v>72.125</v>
      </c>
      <c r="E1524" s="4">
        <v>52.44</v>
      </c>
    </row>
    <row r="1525" spans="1:5" ht="15" customHeight="1" x14ac:dyDescent="0.2">
      <c r="A1525" s="3">
        <v>44428</v>
      </c>
      <c r="B1525" s="4">
        <v>28.07</v>
      </c>
      <c r="C1525" s="4">
        <v>231.36</v>
      </c>
      <c r="D1525" s="4">
        <v>72.42</v>
      </c>
      <c r="E1525" s="4">
        <v>52.77</v>
      </c>
    </row>
    <row r="1526" spans="1:5" ht="15" customHeight="1" x14ac:dyDescent="0.2">
      <c r="A1526" s="3">
        <v>44431</v>
      </c>
      <c r="B1526" s="4">
        <v>28.44</v>
      </c>
      <c r="C1526" s="4">
        <v>234.14</v>
      </c>
      <c r="D1526" s="4">
        <v>73.94</v>
      </c>
      <c r="E1526" s="4">
        <v>54.79</v>
      </c>
    </row>
    <row r="1527" spans="1:5" ht="15" customHeight="1" x14ac:dyDescent="0.2">
      <c r="A1527" s="3">
        <v>44432</v>
      </c>
      <c r="B1527" s="4">
        <v>28.7</v>
      </c>
      <c r="C1527" s="4">
        <v>234.24</v>
      </c>
      <c r="D1527" s="4">
        <v>74.025000000000006</v>
      </c>
      <c r="E1527" s="4">
        <v>55.41</v>
      </c>
    </row>
    <row r="1528" spans="1:5" ht="15" customHeight="1" x14ac:dyDescent="0.2">
      <c r="A1528" s="3">
        <v>44433</v>
      </c>
      <c r="B1528" s="4">
        <v>28.74</v>
      </c>
      <c r="C1528" s="4">
        <v>232.59</v>
      </c>
      <c r="D1528" s="4">
        <v>75.724999999999994</v>
      </c>
      <c r="E1528" s="4">
        <v>56.02</v>
      </c>
    </row>
    <row r="1529" spans="1:5" ht="15" customHeight="1" x14ac:dyDescent="0.2">
      <c r="A1529" s="3">
        <v>44434</v>
      </c>
      <c r="B1529" s="4">
        <v>27.89</v>
      </c>
      <c r="C1529" s="4">
        <v>230.52</v>
      </c>
      <c r="D1529" s="4">
        <v>77.97</v>
      </c>
      <c r="E1529" s="4">
        <v>55.13</v>
      </c>
    </row>
    <row r="1530" spans="1:5" ht="15" customHeight="1" x14ac:dyDescent="0.2">
      <c r="A1530" s="3">
        <v>44435</v>
      </c>
      <c r="B1530" s="4">
        <v>28.28</v>
      </c>
      <c r="C1530" s="4">
        <v>232.69</v>
      </c>
      <c r="D1530" s="4">
        <v>79.69</v>
      </c>
      <c r="E1530" s="4">
        <v>56.74</v>
      </c>
    </row>
    <row r="1531" spans="1:5" ht="15" customHeight="1" x14ac:dyDescent="0.2">
      <c r="A1531" s="3">
        <v>44438</v>
      </c>
      <c r="B1531" s="4">
        <v>27.85</v>
      </c>
      <c r="C1531" s="4">
        <v>231.23</v>
      </c>
      <c r="D1531" s="4">
        <v>79.504999999999995</v>
      </c>
      <c r="E1531" s="4">
        <v>56.2</v>
      </c>
    </row>
    <row r="1532" spans="1:5" ht="15" customHeight="1" x14ac:dyDescent="0.2">
      <c r="A1532" s="3">
        <v>44439</v>
      </c>
      <c r="B1532" s="4">
        <v>28.84</v>
      </c>
      <c r="C1532" s="4">
        <v>229.1</v>
      </c>
      <c r="D1532" s="4">
        <v>78.680000000000007</v>
      </c>
      <c r="E1532" s="4">
        <v>55.53</v>
      </c>
    </row>
    <row r="1533" spans="1:5" ht="15" customHeight="1" x14ac:dyDescent="0.2">
      <c r="A1533" s="3">
        <v>44440</v>
      </c>
      <c r="B1533" s="4">
        <v>28.43</v>
      </c>
      <c r="C1533" s="4">
        <v>230.12</v>
      </c>
      <c r="D1533" s="4">
        <v>77.805000000000007</v>
      </c>
      <c r="E1533" s="4">
        <v>54.65</v>
      </c>
    </row>
    <row r="1534" spans="1:5" ht="15" customHeight="1" x14ac:dyDescent="0.2">
      <c r="A1534" s="3">
        <v>44441</v>
      </c>
      <c r="B1534" s="4">
        <v>28.94</v>
      </c>
      <c r="C1534" s="4">
        <v>224.18</v>
      </c>
      <c r="D1534" s="4">
        <v>78.135000000000005</v>
      </c>
      <c r="E1534" s="4">
        <v>56.6</v>
      </c>
    </row>
    <row r="1535" spans="1:5" ht="15" customHeight="1" x14ac:dyDescent="0.2">
      <c r="A1535" s="3">
        <v>44442</v>
      </c>
      <c r="B1535" s="4">
        <v>28.31</v>
      </c>
      <c r="C1535" s="4">
        <v>225.11</v>
      </c>
      <c r="D1535" s="4">
        <v>78.415000000000006</v>
      </c>
      <c r="E1535" s="4">
        <v>56.24</v>
      </c>
    </row>
    <row r="1536" spans="1:5" ht="15" customHeight="1" x14ac:dyDescent="0.2">
      <c r="A1536" s="3">
        <v>44445</v>
      </c>
      <c r="B1536" s="4">
        <v>28.31</v>
      </c>
      <c r="C1536" s="4">
        <v>225.11</v>
      </c>
      <c r="D1536" s="4">
        <v>78.415000000000006</v>
      </c>
      <c r="E1536" s="4">
        <v>56.24</v>
      </c>
    </row>
    <row r="1537" spans="1:5" ht="15" customHeight="1" x14ac:dyDescent="0.2">
      <c r="A1537" s="3">
        <v>44446</v>
      </c>
      <c r="B1537" s="4">
        <v>27.96</v>
      </c>
      <c r="C1537" s="4">
        <v>226.27</v>
      </c>
      <c r="D1537" s="4">
        <v>78.015000000000001</v>
      </c>
      <c r="E1537" s="4">
        <v>55.98</v>
      </c>
    </row>
    <row r="1538" spans="1:5" ht="15" customHeight="1" x14ac:dyDescent="0.2">
      <c r="A1538" s="3">
        <v>44447</v>
      </c>
      <c r="B1538" s="4">
        <v>26.98</v>
      </c>
      <c r="C1538" s="4">
        <v>229.09</v>
      </c>
      <c r="D1538" s="4">
        <v>77.144999999999996</v>
      </c>
      <c r="E1538" s="4">
        <v>55.28</v>
      </c>
    </row>
    <row r="1539" spans="1:5" ht="15" customHeight="1" x14ac:dyDescent="0.2">
      <c r="A1539" s="3">
        <v>44448</v>
      </c>
      <c r="B1539" s="4">
        <v>26.79</v>
      </c>
      <c r="C1539" s="4">
        <v>227.49</v>
      </c>
      <c r="D1539" s="4">
        <v>77.984999999999999</v>
      </c>
      <c r="E1539" s="4">
        <v>55.58</v>
      </c>
    </row>
    <row r="1540" spans="1:5" ht="15" customHeight="1" x14ac:dyDescent="0.2">
      <c r="A1540" s="3">
        <v>44449</v>
      </c>
      <c r="B1540" s="4">
        <v>26.15</v>
      </c>
      <c r="C1540" s="4">
        <v>224.91</v>
      </c>
      <c r="D1540" s="4">
        <v>78.739999999999995</v>
      </c>
      <c r="E1540" s="4">
        <v>55.73</v>
      </c>
    </row>
    <row r="1541" spans="1:5" ht="15" customHeight="1" x14ac:dyDescent="0.2">
      <c r="A1541" s="3">
        <v>44452</v>
      </c>
      <c r="B1541" s="4">
        <v>27.06</v>
      </c>
      <c r="C1541" s="4">
        <v>224.63</v>
      </c>
      <c r="D1541" s="4">
        <v>80.349999999999994</v>
      </c>
      <c r="E1541" s="4">
        <v>57.59</v>
      </c>
    </row>
    <row r="1542" spans="1:5" ht="15" customHeight="1" x14ac:dyDescent="0.2">
      <c r="A1542" s="3">
        <v>44453</v>
      </c>
      <c r="B1542" s="4">
        <v>26.26</v>
      </c>
      <c r="C1542" s="4">
        <v>223.03</v>
      </c>
      <c r="D1542" s="4">
        <v>80.325000000000003</v>
      </c>
      <c r="E1542" s="4">
        <v>56.94</v>
      </c>
    </row>
    <row r="1543" spans="1:5" ht="15" customHeight="1" x14ac:dyDescent="0.2">
      <c r="A1543" s="3">
        <v>44454</v>
      </c>
      <c r="B1543" s="4">
        <v>26.81</v>
      </c>
      <c r="C1543" s="4">
        <v>223.81</v>
      </c>
      <c r="D1543" s="4">
        <v>81.094999999999999</v>
      </c>
      <c r="E1543" s="4">
        <v>59.32</v>
      </c>
    </row>
    <row r="1544" spans="1:5" ht="15" customHeight="1" x14ac:dyDescent="0.2">
      <c r="A1544" s="3">
        <v>44455</v>
      </c>
      <c r="B1544" s="4">
        <v>26.99</v>
      </c>
      <c r="C1544" s="4">
        <v>224.33</v>
      </c>
      <c r="D1544" s="4">
        <v>81.555000000000007</v>
      </c>
      <c r="E1544" s="4">
        <v>59.23</v>
      </c>
    </row>
    <row r="1545" spans="1:5" ht="15" customHeight="1" x14ac:dyDescent="0.2">
      <c r="A1545" s="3">
        <v>44456</v>
      </c>
      <c r="B1545" s="4">
        <v>26.88</v>
      </c>
      <c r="C1545" s="4">
        <v>221.75</v>
      </c>
      <c r="D1545" s="4">
        <v>80.55</v>
      </c>
      <c r="E1545" s="4">
        <v>58.92</v>
      </c>
    </row>
    <row r="1546" spans="1:5" ht="15" customHeight="1" x14ac:dyDescent="0.2">
      <c r="A1546" s="3">
        <v>44459</v>
      </c>
      <c r="B1546" s="4">
        <v>26.01</v>
      </c>
      <c r="C1546" s="4">
        <v>220.05</v>
      </c>
      <c r="D1546" s="4">
        <v>78.254999999999995</v>
      </c>
      <c r="E1546" s="4">
        <v>57.07</v>
      </c>
    </row>
    <row r="1547" spans="1:5" ht="15" customHeight="1" x14ac:dyDescent="0.2">
      <c r="A1547" s="3">
        <v>44460</v>
      </c>
      <c r="B1547" s="4">
        <v>25.15</v>
      </c>
      <c r="C1547" s="4">
        <v>220.17</v>
      </c>
      <c r="D1547" s="4">
        <v>78.644999999999996</v>
      </c>
      <c r="E1547" s="4">
        <v>59.33</v>
      </c>
    </row>
    <row r="1548" spans="1:5" ht="15" customHeight="1" x14ac:dyDescent="0.2">
      <c r="A1548" s="3">
        <v>44461</v>
      </c>
      <c r="B1548" s="4">
        <v>25.44</v>
      </c>
      <c r="C1548" s="4">
        <v>222.75</v>
      </c>
      <c r="D1548" s="4">
        <v>80.745000000000005</v>
      </c>
      <c r="E1548" s="4">
        <v>62.26</v>
      </c>
    </row>
    <row r="1549" spans="1:5" ht="15" customHeight="1" x14ac:dyDescent="0.2">
      <c r="A1549" s="3">
        <v>44462</v>
      </c>
      <c r="B1549" s="4">
        <v>25.53</v>
      </c>
      <c r="C1549" s="4">
        <v>228.31</v>
      </c>
      <c r="D1549" s="4">
        <v>82.584999999999994</v>
      </c>
      <c r="E1549" s="4">
        <v>63.71</v>
      </c>
    </row>
    <row r="1550" spans="1:5" ht="15" customHeight="1" x14ac:dyDescent="0.2">
      <c r="A1550" s="3">
        <v>44463</v>
      </c>
      <c r="B1550" s="4">
        <v>25.3</v>
      </c>
      <c r="C1550" s="4">
        <v>231.59</v>
      </c>
      <c r="D1550" s="4">
        <v>82.65</v>
      </c>
      <c r="E1550" s="4">
        <v>65.02</v>
      </c>
    </row>
    <row r="1551" spans="1:5" ht="15" customHeight="1" x14ac:dyDescent="0.2">
      <c r="A1551" s="3">
        <v>44466</v>
      </c>
      <c r="B1551" s="4">
        <v>26.14</v>
      </c>
      <c r="C1551" s="4">
        <v>229.6</v>
      </c>
      <c r="D1551" s="4">
        <v>83.04</v>
      </c>
      <c r="E1551" s="4">
        <v>66.709999999999994</v>
      </c>
    </row>
    <row r="1552" spans="1:5" ht="15" customHeight="1" x14ac:dyDescent="0.2">
      <c r="A1552" s="3">
        <v>44467</v>
      </c>
      <c r="B1552" s="4">
        <v>25.6</v>
      </c>
      <c r="C1552" s="4">
        <v>225.56</v>
      </c>
      <c r="D1552" s="4">
        <v>79.17</v>
      </c>
      <c r="E1552" s="4">
        <v>67.8</v>
      </c>
    </row>
    <row r="1553" spans="1:5" ht="15" customHeight="1" x14ac:dyDescent="0.2">
      <c r="A1553" s="3">
        <v>44468</v>
      </c>
      <c r="B1553" s="4">
        <v>25.42</v>
      </c>
      <c r="C1553" s="4">
        <v>226.68</v>
      </c>
      <c r="D1553" s="4">
        <v>76.534999999999997</v>
      </c>
      <c r="E1553" s="4">
        <v>68.040000000000006</v>
      </c>
    </row>
    <row r="1554" spans="1:5" ht="15" customHeight="1" x14ac:dyDescent="0.2">
      <c r="A1554" s="3">
        <v>44469</v>
      </c>
      <c r="B1554" s="4">
        <v>25.38</v>
      </c>
      <c r="C1554" s="4">
        <v>222.75</v>
      </c>
      <c r="D1554" s="4">
        <v>76.745000000000005</v>
      </c>
      <c r="E1554" s="4">
        <v>67.77</v>
      </c>
    </row>
    <row r="1555" spans="1:5" ht="15" customHeight="1" x14ac:dyDescent="0.2">
      <c r="A1555" s="3">
        <v>44470</v>
      </c>
      <c r="B1555" s="4">
        <v>25.74</v>
      </c>
      <c r="C1555" s="4">
        <v>230.46</v>
      </c>
      <c r="D1555" s="4">
        <v>76.355000000000004</v>
      </c>
      <c r="E1555" s="4">
        <v>70.099999999999994</v>
      </c>
    </row>
    <row r="1556" spans="1:5" ht="15" customHeight="1" x14ac:dyDescent="0.2">
      <c r="A1556" s="3">
        <v>44473</v>
      </c>
      <c r="B1556" s="4">
        <v>25.61</v>
      </c>
      <c r="C1556" s="4">
        <v>224.73</v>
      </c>
      <c r="D1556" s="4">
        <v>73.31</v>
      </c>
      <c r="E1556" s="4">
        <v>71.489999999999995</v>
      </c>
    </row>
    <row r="1557" spans="1:5" ht="15" customHeight="1" x14ac:dyDescent="0.2">
      <c r="A1557" s="3">
        <v>44474</v>
      </c>
      <c r="B1557" s="4">
        <v>26.15</v>
      </c>
      <c r="C1557" s="4">
        <v>224.28</v>
      </c>
      <c r="D1557" s="4">
        <v>74.010000000000005</v>
      </c>
      <c r="E1557" s="4">
        <v>71.73</v>
      </c>
    </row>
    <row r="1558" spans="1:5" ht="15" customHeight="1" x14ac:dyDescent="0.2">
      <c r="A1558" s="3">
        <v>44475</v>
      </c>
      <c r="B1558" s="4">
        <v>25.88</v>
      </c>
      <c r="C1558" s="4">
        <v>226.51</v>
      </c>
      <c r="D1558" s="4">
        <v>73.875</v>
      </c>
      <c r="E1558" s="4">
        <v>71.81</v>
      </c>
    </row>
    <row r="1559" spans="1:5" ht="15" customHeight="1" x14ac:dyDescent="0.2">
      <c r="A1559" s="3">
        <v>44476</v>
      </c>
      <c r="B1559" s="4">
        <v>26.46</v>
      </c>
      <c r="C1559" s="4">
        <v>230.55</v>
      </c>
      <c r="D1559" s="4">
        <v>74.625</v>
      </c>
      <c r="E1559" s="4">
        <v>71.510000000000005</v>
      </c>
    </row>
    <row r="1560" spans="1:5" ht="15" customHeight="1" x14ac:dyDescent="0.2">
      <c r="A1560" s="3">
        <v>44477</v>
      </c>
      <c r="B1560" s="4">
        <v>25.89</v>
      </c>
      <c r="C1560" s="4">
        <v>230.27</v>
      </c>
      <c r="D1560" s="4">
        <v>73.069999999999993</v>
      </c>
      <c r="E1560" s="4">
        <v>74.92</v>
      </c>
    </row>
    <row r="1561" spans="1:5" ht="15" customHeight="1" x14ac:dyDescent="0.2">
      <c r="A1561" s="3">
        <v>44480</v>
      </c>
      <c r="B1561" s="4">
        <v>25.17</v>
      </c>
      <c r="C1561" s="4">
        <v>225.11</v>
      </c>
      <c r="D1561" s="4">
        <v>71.954999999999998</v>
      </c>
      <c r="E1561" s="4">
        <v>73.97</v>
      </c>
    </row>
    <row r="1562" spans="1:5" ht="15" customHeight="1" x14ac:dyDescent="0.2">
      <c r="A1562" s="3">
        <v>44481</v>
      </c>
      <c r="B1562" s="4">
        <v>24.58</v>
      </c>
      <c r="C1562" s="4">
        <v>224.05</v>
      </c>
      <c r="D1562" s="4">
        <v>70.495000000000005</v>
      </c>
      <c r="E1562" s="4">
        <v>73.41</v>
      </c>
    </row>
    <row r="1563" spans="1:5" ht="15" customHeight="1" x14ac:dyDescent="0.2">
      <c r="A1563" s="3">
        <v>44482</v>
      </c>
      <c r="B1563" s="4">
        <v>25.5</v>
      </c>
      <c r="C1563" s="4">
        <v>222.46</v>
      </c>
      <c r="D1563" s="4">
        <v>70.25</v>
      </c>
      <c r="E1563" s="4">
        <v>73.23</v>
      </c>
    </row>
    <row r="1564" spans="1:5" ht="15" customHeight="1" x14ac:dyDescent="0.2">
      <c r="A1564" s="3">
        <v>44483</v>
      </c>
      <c r="B1564" s="4">
        <v>25.26</v>
      </c>
      <c r="C1564" s="4">
        <v>225.18</v>
      </c>
      <c r="D1564" s="4">
        <v>72.48</v>
      </c>
      <c r="E1564" s="4">
        <v>73.849999999999994</v>
      </c>
    </row>
    <row r="1565" spans="1:5" ht="15" customHeight="1" x14ac:dyDescent="0.2">
      <c r="A1565" s="3">
        <v>44484</v>
      </c>
      <c r="B1565" s="4">
        <v>24.83</v>
      </c>
      <c r="C1565" s="4">
        <v>230.99</v>
      </c>
      <c r="D1565" s="4">
        <v>72.78</v>
      </c>
      <c r="E1565" s="4">
        <v>74.14</v>
      </c>
    </row>
    <row r="1566" spans="1:5" ht="15" customHeight="1" x14ac:dyDescent="0.2">
      <c r="A1566" s="3">
        <v>44487</v>
      </c>
      <c r="B1566" s="4">
        <v>24.67</v>
      </c>
      <c r="C1566" s="4">
        <v>230.65</v>
      </c>
      <c r="D1566" s="4">
        <v>73.81</v>
      </c>
      <c r="E1566" s="4">
        <v>74.5</v>
      </c>
    </row>
    <row r="1567" spans="1:5" ht="15" customHeight="1" x14ac:dyDescent="0.2">
      <c r="A1567" s="3">
        <v>44488</v>
      </c>
      <c r="B1567" s="4">
        <v>24.9</v>
      </c>
      <c r="C1567" s="4">
        <v>233.52</v>
      </c>
      <c r="D1567" s="4">
        <v>74.849999999999994</v>
      </c>
      <c r="E1567" s="4">
        <v>75.319999999999993</v>
      </c>
    </row>
    <row r="1568" spans="1:5" ht="15" customHeight="1" x14ac:dyDescent="0.2">
      <c r="A1568" s="3">
        <v>44489</v>
      </c>
      <c r="B1568" s="4">
        <v>25.33</v>
      </c>
      <c r="C1568" s="4">
        <v>231.42</v>
      </c>
      <c r="D1568" s="4">
        <v>74.88</v>
      </c>
      <c r="E1568" s="4">
        <v>76.02</v>
      </c>
    </row>
    <row r="1569" spans="1:5" ht="15" customHeight="1" x14ac:dyDescent="0.2">
      <c r="A1569" s="3">
        <v>44490</v>
      </c>
      <c r="B1569" s="4">
        <v>25</v>
      </c>
      <c r="C1569" s="4">
        <v>230.24</v>
      </c>
      <c r="D1569" s="4">
        <v>76.010000000000005</v>
      </c>
      <c r="E1569" s="4">
        <v>74.59</v>
      </c>
    </row>
    <row r="1570" spans="1:5" ht="15" customHeight="1" x14ac:dyDescent="0.2">
      <c r="A1570" s="3">
        <v>44491</v>
      </c>
      <c r="B1570" s="4">
        <v>25.1</v>
      </c>
      <c r="C1570" s="4">
        <v>231.23</v>
      </c>
      <c r="D1570" s="4">
        <v>75.2</v>
      </c>
      <c r="E1570" s="4">
        <v>75.72</v>
      </c>
    </row>
    <row r="1571" spans="1:5" ht="15" customHeight="1" x14ac:dyDescent="0.2">
      <c r="A1571" s="3">
        <v>44494</v>
      </c>
      <c r="B1571" s="4">
        <v>25.29</v>
      </c>
      <c r="C1571" s="4">
        <v>233.88</v>
      </c>
      <c r="D1571" s="4">
        <v>75.8</v>
      </c>
      <c r="E1571" s="4">
        <v>76.52</v>
      </c>
    </row>
    <row r="1572" spans="1:5" ht="15" customHeight="1" x14ac:dyDescent="0.2">
      <c r="A1572" s="3">
        <v>44495</v>
      </c>
      <c r="B1572" s="4">
        <v>24.64</v>
      </c>
      <c r="C1572" s="4">
        <v>231.82</v>
      </c>
      <c r="D1572" s="4">
        <v>73.790000000000006</v>
      </c>
      <c r="E1572" s="4">
        <v>77.03</v>
      </c>
    </row>
    <row r="1573" spans="1:5" ht="15" customHeight="1" x14ac:dyDescent="0.2">
      <c r="A1573" s="3">
        <v>44496</v>
      </c>
      <c r="B1573" s="4">
        <v>23.6</v>
      </c>
      <c r="C1573" s="4">
        <v>215.78</v>
      </c>
      <c r="D1573" s="4">
        <v>72.37</v>
      </c>
      <c r="E1573" s="4">
        <v>74.430000000000007</v>
      </c>
    </row>
    <row r="1574" spans="1:5" ht="15" customHeight="1" x14ac:dyDescent="0.2">
      <c r="A1574" s="3">
        <v>44497</v>
      </c>
      <c r="B1574" s="4">
        <v>24.31</v>
      </c>
      <c r="C1574" s="4">
        <v>209.84</v>
      </c>
      <c r="D1574" s="4">
        <v>74.430000000000007</v>
      </c>
      <c r="E1574" s="4">
        <v>75.150000000000006</v>
      </c>
    </row>
    <row r="1575" spans="1:5" ht="15" customHeight="1" x14ac:dyDescent="0.2">
      <c r="A1575" s="3">
        <v>44498</v>
      </c>
      <c r="B1575" s="4">
        <v>23.44</v>
      </c>
      <c r="C1575" s="4">
        <v>211.77</v>
      </c>
      <c r="D1575" s="4">
        <v>74.09</v>
      </c>
      <c r="E1575" s="4">
        <v>74.489999999999995</v>
      </c>
    </row>
    <row r="1576" spans="1:5" ht="15" customHeight="1" x14ac:dyDescent="0.2">
      <c r="A1576" s="3">
        <v>44501</v>
      </c>
      <c r="B1576" s="4">
        <v>24.42</v>
      </c>
      <c r="C1576" s="4">
        <v>212.46</v>
      </c>
      <c r="D1576" s="4">
        <v>76.900000000000006</v>
      </c>
      <c r="E1576" s="4">
        <v>74.59</v>
      </c>
    </row>
    <row r="1577" spans="1:5" ht="15" customHeight="1" x14ac:dyDescent="0.2">
      <c r="A1577" s="3">
        <v>44502</v>
      </c>
      <c r="B1577" s="4">
        <v>24.55</v>
      </c>
      <c r="C1577" s="4">
        <v>209.14</v>
      </c>
      <c r="D1577" s="4">
        <v>78.78</v>
      </c>
      <c r="E1577" s="4">
        <v>73.03</v>
      </c>
    </row>
    <row r="1578" spans="1:5" ht="15" customHeight="1" x14ac:dyDescent="0.2">
      <c r="A1578" s="3">
        <v>44503</v>
      </c>
      <c r="B1578" s="4">
        <v>25.6</v>
      </c>
      <c r="C1578" s="4">
        <v>208.1</v>
      </c>
      <c r="D1578" s="4">
        <v>79.77</v>
      </c>
      <c r="E1578" s="4">
        <v>72.739999999999995</v>
      </c>
    </row>
    <row r="1579" spans="1:5" ht="15" customHeight="1" x14ac:dyDescent="0.2">
      <c r="A1579" s="3">
        <v>44504</v>
      </c>
      <c r="B1579" s="4">
        <v>25.46</v>
      </c>
      <c r="C1579" s="4">
        <v>208.78</v>
      </c>
      <c r="D1579" s="4">
        <v>82.92</v>
      </c>
      <c r="E1579" s="4">
        <v>73.31</v>
      </c>
    </row>
    <row r="1580" spans="1:5" ht="15" customHeight="1" x14ac:dyDescent="0.2">
      <c r="A1580" s="3">
        <v>44505</v>
      </c>
      <c r="B1580" s="4">
        <v>26.52</v>
      </c>
      <c r="C1580" s="4">
        <v>216.67</v>
      </c>
      <c r="D1580" s="4">
        <v>85.76</v>
      </c>
      <c r="E1580" s="4">
        <v>75.45</v>
      </c>
    </row>
    <row r="1581" spans="1:5" ht="15" customHeight="1" x14ac:dyDescent="0.2">
      <c r="A1581" s="3">
        <v>44508</v>
      </c>
      <c r="B1581" s="4">
        <v>26.28</v>
      </c>
      <c r="C1581" s="4">
        <v>220.49</v>
      </c>
      <c r="D1581" s="4">
        <v>84.17</v>
      </c>
      <c r="E1581" s="4">
        <v>75.930000000000007</v>
      </c>
    </row>
    <row r="1582" spans="1:5" ht="15" customHeight="1" x14ac:dyDescent="0.2">
      <c r="A1582" s="3">
        <v>44509</v>
      </c>
      <c r="B1582" s="4">
        <v>26.65</v>
      </c>
      <c r="C1582" s="4">
        <v>213.39</v>
      </c>
      <c r="D1582" s="4">
        <v>82.92</v>
      </c>
      <c r="E1582" s="4">
        <v>75.75</v>
      </c>
    </row>
    <row r="1583" spans="1:5" ht="15" customHeight="1" x14ac:dyDescent="0.2">
      <c r="A1583" s="3">
        <v>44510</v>
      </c>
      <c r="B1583" s="4">
        <v>27.36</v>
      </c>
      <c r="C1583" s="4">
        <v>215.56</v>
      </c>
      <c r="D1583" s="4">
        <v>80.959999999999994</v>
      </c>
      <c r="E1583" s="4">
        <v>73</v>
      </c>
    </row>
    <row r="1584" spans="1:5" ht="15" customHeight="1" x14ac:dyDescent="0.2">
      <c r="A1584" s="3">
        <v>44511</v>
      </c>
      <c r="B1584" s="4">
        <v>28.23</v>
      </c>
      <c r="C1584" s="4">
        <v>210.42</v>
      </c>
      <c r="D1584" s="4">
        <v>83.5</v>
      </c>
      <c r="E1584" s="4">
        <v>72.14</v>
      </c>
    </row>
    <row r="1585" spans="1:5" ht="15" customHeight="1" x14ac:dyDescent="0.2">
      <c r="A1585" s="3">
        <v>44512</v>
      </c>
      <c r="B1585" s="4">
        <v>27.91</v>
      </c>
      <c r="C1585" s="4">
        <v>212.09</v>
      </c>
      <c r="D1585" s="4">
        <v>83.35</v>
      </c>
      <c r="E1585" s="4">
        <v>72.36</v>
      </c>
    </row>
    <row r="1586" spans="1:5" ht="15" customHeight="1" x14ac:dyDescent="0.2">
      <c r="A1586" s="3">
        <v>44515</v>
      </c>
      <c r="B1586" s="4">
        <v>28.02</v>
      </c>
      <c r="C1586" s="4">
        <v>212.3</v>
      </c>
      <c r="D1586" s="4">
        <v>83.21</v>
      </c>
      <c r="E1586" s="4">
        <v>72.72</v>
      </c>
    </row>
    <row r="1587" spans="1:5" ht="15" customHeight="1" x14ac:dyDescent="0.2">
      <c r="A1587" s="3">
        <v>44516</v>
      </c>
      <c r="B1587" s="4">
        <v>27.73</v>
      </c>
      <c r="C1587" s="4">
        <v>215.18</v>
      </c>
      <c r="D1587" s="4">
        <v>84.26</v>
      </c>
      <c r="E1587" s="4">
        <v>72.64</v>
      </c>
    </row>
    <row r="1588" spans="1:5" ht="15" customHeight="1" x14ac:dyDescent="0.2">
      <c r="A1588" s="3">
        <v>44517</v>
      </c>
      <c r="B1588" s="4">
        <v>27.59</v>
      </c>
      <c r="C1588" s="4">
        <v>205.06</v>
      </c>
      <c r="D1588" s="4">
        <v>82.86</v>
      </c>
      <c r="E1588" s="4">
        <v>71.97</v>
      </c>
    </row>
    <row r="1589" spans="1:5" ht="15" customHeight="1" x14ac:dyDescent="0.2">
      <c r="A1589" s="3">
        <v>44518</v>
      </c>
      <c r="B1589" s="4">
        <v>26.85</v>
      </c>
      <c r="C1589" s="4">
        <v>203.33</v>
      </c>
      <c r="D1589" s="4">
        <v>83.31</v>
      </c>
      <c r="E1589" s="4">
        <v>72.72</v>
      </c>
    </row>
    <row r="1590" spans="1:5" ht="15" customHeight="1" x14ac:dyDescent="0.2">
      <c r="A1590" s="3">
        <v>44519</v>
      </c>
      <c r="B1590" s="4">
        <v>25.26</v>
      </c>
      <c r="C1590" s="4">
        <v>200.86</v>
      </c>
      <c r="D1590" s="4">
        <v>82.68</v>
      </c>
      <c r="E1590" s="4">
        <v>69.61</v>
      </c>
    </row>
    <row r="1591" spans="1:5" ht="15" customHeight="1" x14ac:dyDescent="0.2">
      <c r="A1591" s="3">
        <v>44522</v>
      </c>
      <c r="B1591" s="4">
        <v>25.71</v>
      </c>
      <c r="C1591" s="4">
        <v>195.58</v>
      </c>
      <c r="D1591" s="4">
        <v>82.69</v>
      </c>
      <c r="E1591" s="4">
        <v>71.89</v>
      </c>
    </row>
    <row r="1592" spans="1:5" ht="15" customHeight="1" x14ac:dyDescent="0.2">
      <c r="A1592" s="3">
        <v>44523</v>
      </c>
      <c r="B1592" s="4">
        <v>25.6</v>
      </c>
      <c r="C1592" s="4">
        <v>198.49</v>
      </c>
      <c r="D1592" s="4">
        <v>83.31</v>
      </c>
      <c r="E1592" s="4">
        <v>73.78</v>
      </c>
    </row>
    <row r="1593" spans="1:5" ht="15" customHeight="1" x14ac:dyDescent="0.2">
      <c r="A1593" s="3">
        <v>44524</v>
      </c>
      <c r="B1593" s="4">
        <v>25.17</v>
      </c>
      <c r="C1593" s="4">
        <v>203.25</v>
      </c>
      <c r="D1593" s="4">
        <v>83.91</v>
      </c>
      <c r="E1593" s="4">
        <v>74.83</v>
      </c>
    </row>
    <row r="1594" spans="1:5" ht="15" customHeight="1" x14ac:dyDescent="0.2">
      <c r="A1594" s="3">
        <v>44525</v>
      </c>
      <c r="B1594" s="4">
        <v>25.17</v>
      </c>
      <c r="C1594" s="4">
        <v>203.25</v>
      </c>
      <c r="D1594" s="4">
        <v>83.91</v>
      </c>
      <c r="E1594" s="4">
        <v>74.83</v>
      </c>
    </row>
    <row r="1595" spans="1:5" ht="15" customHeight="1" x14ac:dyDescent="0.2">
      <c r="A1595" s="3">
        <v>44526</v>
      </c>
      <c r="B1595" s="4">
        <v>24.72</v>
      </c>
      <c r="C1595" s="4">
        <v>197.65</v>
      </c>
      <c r="D1595" s="4">
        <v>80.069999999999993</v>
      </c>
      <c r="E1595" s="4">
        <v>71.48</v>
      </c>
    </row>
    <row r="1596" spans="1:5" ht="15" customHeight="1" x14ac:dyDescent="0.2">
      <c r="A1596" s="3">
        <v>44529</v>
      </c>
      <c r="B1596" s="4">
        <v>24.59</v>
      </c>
      <c r="C1596" s="4">
        <v>196.29</v>
      </c>
      <c r="D1596" s="4">
        <v>84.4</v>
      </c>
      <c r="E1596" s="4">
        <v>72.150000000000006</v>
      </c>
    </row>
    <row r="1597" spans="1:5" ht="15" customHeight="1" x14ac:dyDescent="0.2">
      <c r="A1597" s="3">
        <v>44530</v>
      </c>
      <c r="B1597" s="4">
        <v>23.27</v>
      </c>
      <c r="C1597" s="4">
        <v>193.77</v>
      </c>
      <c r="D1597" s="4">
        <v>83.43</v>
      </c>
      <c r="E1597" s="4">
        <v>70.13</v>
      </c>
    </row>
    <row r="1598" spans="1:5" ht="15" customHeight="1" x14ac:dyDescent="0.2">
      <c r="A1598" s="3">
        <v>44531</v>
      </c>
      <c r="B1598" s="4">
        <v>22.26</v>
      </c>
      <c r="C1598" s="4">
        <v>190.16</v>
      </c>
      <c r="D1598" s="4">
        <v>84.47</v>
      </c>
      <c r="E1598" s="4">
        <v>69.2</v>
      </c>
    </row>
    <row r="1599" spans="1:5" ht="15" customHeight="1" x14ac:dyDescent="0.2">
      <c r="A1599" s="3">
        <v>44532</v>
      </c>
      <c r="B1599" s="4">
        <v>23.25</v>
      </c>
      <c r="C1599" s="4">
        <v>198.29</v>
      </c>
      <c r="D1599" s="4">
        <v>84.24</v>
      </c>
      <c r="E1599" s="4">
        <v>71.260000000000005</v>
      </c>
    </row>
    <row r="1600" spans="1:5" ht="15" customHeight="1" x14ac:dyDescent="0.2">
      <c r="A1600" s="3">
        <v>44533</v>
      </c>
      <c r="B1600" s="4">
        <v>23.99</v>
      </c>
      <c r="C1600" s="4">
        <v>196.32</v>
      </c>
      <c r="D1600" s="4">
        <v>85.27</v>
      </c>
      <c r="E1600" s="4">
        <v>71.11</v>
      </c>
    </row>
    <row r="1601" spans="1:5" ht="15" customHeight="1" x14ac:dyDescent="0.2">
      <c r="A1601" s="3">
        <v>44536</v>
      </c>
      <c r="B1601" s="4">
        <v>24.4</v>
      </c>
      <c r="C1601" s="4">
        <v>202.68</v>
      </c>
      <c r="D1601" s="4">
        <v>83.95</v>
      </c>
      <c r="E1601" s="4">
        <v>72.81</v>
      </c>
    </row>
    <row r="1602" spans="1:5" ht="15" customHeight="1" x14ac:dyDescent="0.2">
      <c r="A1602" s="3">
        <v>44537</v>
      </c>
      <c r="B1602" s="4">
        <v>24.22</v>
      </c>
      <c r="C1602" s="4">
        <v>207.37</v>
      </c>
      <c r="D1602" s="4">
        <v>88.89</v>
      </c>
      <c r="E1602" s="4">
        <v>74.569999999999993</v>
      </c>
    </row>
    <row r="1603" spans="1:5" ht="15" customHeight="1" x14ac:dyDescent="0.2">
      <c r="A1603" s="3">
        <v>44538</v>
      </c>
      <c r="B1603" s="4">
        <v>24.03</v>
      </c>
      <c r="C1603" s="4">
        <v>208.99</v>
      </c>
      <c r="D1603" s="4">
        <v>87.34</v>
      </c>
      <c r="E1603" s="4">
        <v>74.11</v>
      </c>
    </row>
    <row r="1604" spans="1:5" ht="15" customHeight="1" x14ac:dyDescent="0.2">
      <c r="A1604" s="3">
        <v>44539</v>
      </c>
      <c r="B1604" s="4">
        <v>23.58</v>
      </c>
      <c r="C1604" s="4">
        <v>211.39</v>
      </c>
      <c r="D1604" s="4">
        <v>86.63</v>
      </c>
      <c r="E1604" s="4">
        <v>72.55</v>
      </c>
    </row>
    <row r="1605" spans="1:5" ht="15" customHeight="1" x14ac:dyDescent="0.2">
      <c r="A1605" s="3">
        <v>44540</v>
      </c>
      <c r="B1605" s="4">
        <v>23.29</v>
      </c>
      <c r="C1605" s="4">
        <v>213.4</v>
      </c>
      <c r="D1605" s="4">
        <v>87.13</v>
      </c>
      <c r="E1605" s="4">
        <v>73.489999999999995</v>
      </c>
    </row>
    <row r="1606" spans="1:5" ht="15" customHeight="1" x14ac:dyDescent="0.2">
      <c r="A1606" s="3">
        <v>44543</v>
      </c>
      <c r="B1606" s="4">
        <v>22.75</v>
      </c>
      <c r="C1606" s="4">
        <v>211.02</v>
      </c>
      <c r="D1606" s="4">
        <v>85.16</v>
      </c>
      <c r="E1606" s="4">
        <v>71.02</v>
      </c>
    </row>
    <row r="1607" spans="1:5" ht="15" customHeight="1" x14ac:dyDescent="0.2">
      <c r="A1607" s="3">
        <v>44544</v>
      </c>
      <c r="B1607" s="4">
        <v>22.51</v>
      </c>
      <c r="C1607" s="4">
        <v>209.98</v>
      </c>
      <c r="D1607" s="4">
        <v>84.89</v>
      </c>
      <c r="E1607" s="4">
        <v>70.680000000000007</v>
      </c>
    </row>
    <row r="1608" spans="1:5" ht="15" customHeight="1" x14ac:dyDescent="0.2">
      <c r="A1608" s="3">
        <v>44545</v>
      </c>
      <c r="B1608" s="4">
        <v>22.57</v>
      </c>
      <c r="C1608" s="4">
        <v>212.31</v>
      </c>
      <c r="D1608" s="4">
        <v>87.94</v>
      </c>
      <c r="E1608" s="4">
        <v>70.709999999999994</v>
      </c>
    </row>
    <row r="1609" spans="1:5" ht="15" customHeight="1" x14ac:dyDescent="0.2">
      <c r="A1609" s="3">
        <v>44546</v>
      </c>
      <c r="B1609" s="4">
        <v>23.41</v>
      </c>
      <c r="C1609" s="4">
        <v>214.37</v>
      </c>
      <c r="D1609" s="4">
        <v>84.53</v>
      </c>
      <c r="E1609" s="4">
        <v>71.7</v>
      </c>
    </row>
    <row r="1610" spans="1:5" ht="15" customHeight="1" x14ac:dyDescent="0.2">
      <c r="A1610" s="3">
        <v>44547</v>
      </c>
      <c r="B1610" s="4">
        <v>23.28</v>
      </c>
      <c r="C1610" s="4">
        <v>211.88</v>
      </c>
      <c r="D1610" s="4">
        <v>84.36</v>
      </c>
      <c r="E1610" s="4">
        <v>68.61</v>
      </c>
    </row>
    <row r="1611" spans="1:5" ht="15" customHeight="1" x14ac:dyDescent="0.2">
      <c r="A1611" s="3">
        <v>44550</v>
      </c>
      <c r="B1611" s="4">
        <v>22.89</v>
      </c>
      <c r="C1611" s="4">
        <v>208.74</v>
      </c>
      <c r="D1611" s="4">
        <v>82.6</v>
      </c>
      <c r="E1611" s="4">
        <v>68.599999999999994</v>
      </c>
    </row>
    <row r="1612" spans="1:5" ht="15" customHeight="1" x14ac:dyDescent="0.2">
      <c r="A1612" s="3">
        <v>44551</v>
      </c>
      <c r="B1612" s="4">
        <v>23.53</v>
      </c>
      <c r="C1612" s="4">
        <v>215.38</v>
      </c>
      <c r="D1612" s="4">
        <v>85.34</v>
      </c>
      <c r="E1612" s="4">
        <v>70.680000000000007</v>
      </c>
    </row>
    <row r="1613" spans="1:5" ht="15" customHeight="1" x14ac:dyDescent="0.2">
      <c r="A1613" s="3">
        <v>44552</v>
      </c>
      <c r="B1613" s="4">
        <v>23.63</v>
      </c>
      <c r="C1613" s="4">
        <v>217.96</v>
      </c>
      <c r="D1613" s="4">
        <v>86.37</v>
      </c>
      <c r="E1613" s="4">
        <v>71.08</v>
      </c>
    </row>
    <row r="1614" spans="1:5" ht="15" customHeight="1" x14ac:dyDescent="0.2">
      <c r="A1614" s="3">
        <v>44553</v>
      </c>
      <c r="B1614" s="4">
        <v>24.42</v>
      </c>
      <c r="C1614" s="4">
        <v>216.62</v>
      </c>
      <c r="D1614" s="4">
        <v>86.93</v>
      </c>
      <c r="E1614" s="4">
        <v>71.19</v>
      </c>
    </row>
    <row r="1615" spans="1:5" ht="15" customHeight="1" x14ac:dyDescent="0.2">
      <c r="A1615" s="3">
        <v>44554</v>
      </c>
      <c r="B1615" s="4">
        <v>24.42</v>
      </c>
      <c r="C1615" s="4">
        <v>216.62</v>
      </c>
      <c r="D1615" s="4">
        <v>86.93</v>
      </c>
      <c r="E1615" s="4">
        <v>71.19</v>
      </c>
    </row>
    <row r="1616" spans="1:5" ht="15" customHeight="1" x14ac:dyDescent="0.2">
      <c r="A1616" s="3">
        <v>44557</v>
      </c>
      <c r="B1616" s="4">
        <v>24.36</v>
      </c>
      <c r="C1616" s="4">
        <v>217.63</v>
      </c>
      <c r="D1616" s="4">
        <v>89.35</v>
      </c>
      <c r="E1616" s="4">
        <v>73.209999999999994</v>
      </c>
    </row>
    <row r="1617" spans="1:5" ht="15" customHeight="1" x14ac:dyDescent="0.2">
      <c r="A1617" s="3">
        <v>44558</v>
      </c>
      <c r="B1617" s="4">
        <v>24.33</v>
      </c>
      <c r="C1617" s="4">
        <v>218.05</v>
      </c>
      <c r="D1617" s="4">
        <v>88.03</v>
      </c>
      <c r="E1617" s="4">
        <v>73.12</v>
      </c>
    </row>
    <row r="1618" spans="1:5" ht="15" customHeight="1" x14ac:dyDescent="0.2">
      <c r="A1618" s="3">
        <v>44559</v>
      </c>
      <c r="B1618" s="4">
        <v>23.87</v>
      </c>
      <c r="C1618" s="4">
        <v>218.17</v>
      </c>
      <c r="D1618" s="4">
        <v>88.24</v>
      </c>
      <c r="E1618" s="4">
        <v>72.92</v>
      </c>
    </row>
    <row r="1619" spans="1:5" ht="15" customHeight="1" x14ac:dyDescent="0.2">
      <c r="A1619" s="3">
        <v>44560</v>
      </c>
      <c r="B1619" s="4">
        <v>24.45</v>
      </c>
      <c r="C1619" s="4">
        <v>217.87</v>
      </c>
      <c r="D1619" s="4">
        <v>87.08</v>
      </c>
      <c r="E1619" s="4">
        <v>72.28</v>
      </c>
    </row>
    <row r="1620" spans="1:5" ht="15" customHeight="1" x14ac:dyDescent="0.2">
      <c r="A1620" s="3">
        <v>44561</v>
      </c>
      <c r="B1620" s="4">
        <v>23.54</v>
      </c>
      <c r="C1620" s="4">
        <v>216.71</v>
      </c>
      <c r="D1620" s="4">
        <v>87.06</v>
      </c>
      <c r="E1620" s="4">
        <v>72.180000000000007</v>
      </c>
    </row>
    <row r="1621" spans="1:5" ht="15" customHeight="1" x14ac:dyDescent="0.2">
      <c r="A1621" s="3">
        <v>44564</v>
      </c>
      <c r="B1621" s="4">
        <v>25.33</v>
      </c>
      <c r="C1621" s="4">
        <v>221.43</v>
      </c>
      <c r="D1621" s="4">
        <v>88</v>
      </c>
      <c r="E1621" s="4">
        <v>73.77</v>
      </c>
    </row>
    <row r="1622" spans="1:5" ht="15" customHeight="1" x14ac:dyDescent="0.2">
      <c r="A1622" s="3">
        <v>44565</v>
      </c>
      <c r="B1622" s="4">
        <v>26.75</v>
      </c>
      <c r="C1622" s="4">
        <v>222.46</v>
      </c>
      <c r="D1622" s="4">
        <v>87.47</v>
      </c>
      <c r="E1622" s="4">
        <v>76.97</v>
      </c>
    </row>
    <row r="1623" spans="1:5" ht="15" customHeight="1" x14ac:dyDescent="0.2">
      <c r="A1623" s="3">
        <v>44566</v>
      </c>
      <c r="B1623" s="4">
        <v>26.45</v>
      </c>
      <c r="C1623" s="4">
        <v>220</v>
      </c>
      <c r="D1623" s="4">
        <v>84.52</v>
      </c>
      <c r="E1623" s="4">
        <v>75.650000000000006</v>
      </c>
    </row>
    <row r="1624" spans="1:5" ht="15" customHeight="1" x14ac:dyDescent="0.2">
      <c r="A1624" s="3">
        <v>44567</v>
      </c>
      <c r="B1624" s="4">
        <v>25.72</v>
      </c>
      <c r="C1624" s="4">
        <v>219.75</v>
      </c>
      <c r="D1624" s="4">
        <v>85.3</v>
      </c>
      <c r="E1624" s="4">
        <v>78.489999999999995</v>
      </c>
    </row>
    <row r="1625" spans="1:5" ht="15" customHeight="1" x14ac:dyDescent="0.2">
      <c r="A1625" s="3">
        <v>44568</v>
      </c>
      <c r="B1625" s="4">
        <v>30.06</v>
      </c>
      <c r="C1625" s="4">
        <v>216.96</v>
      </c>
      <c r="D1625" s="4">
        <v>81.93</v>
      </c>
      <c r="E1625" s="4">
        <v>80.64</v>
      </c>
    </row>
    <row r="1626" spans="1:5" ht="15" customHeight="1" x14ac:dyDescent="0.2">
      <c r="A1626" s="3">
        <v>44571</v>
      </c>
      <c r="B1626" s="4">
        <v>28.59</v>
      </c>
      <c r="C1626" s="4">
        <v>211.97</v>
      </c>
      <c r="D1626" s="4">
        <v>82.93</v>
      </c>
      <c r="E1626" s="4">
        <v>81.03</v>
      </c>
    </row>
    <row r="1627" spans="1:5" ht="15" customHeight="1" x14ac:dyDescent="0.2">
      <c r="A1627" s="3">
        <v>44572</v>
      </c>
      <c r="B1627" s="4">
        <v>28.68</v>
      </c>
      <c r="C1627" s="4">
        <v>214.38</v>
      </c>
      <c r="D1627" s="4">
        <v>84.61</v>
      </c>
      <c r="E1627" s="4">
        <v>83.59</v>
      </c>
    </row>
    <row r="1628" spans="1:5" ht="15" customHeight="1" x14ac:dyDescent="0.2">
      <c r="A1628" s="3">
        <v>44573</v>
      </c>
      <c r="B1628" s="4">
        <v>28.79</v>
      </c>
      <c r="C1628" s="4">
        <v>215.71</v>
      </c>
      <c r="D1628" s="4">
        <v>85.23</v>
      </c>
      <c r="E1628" s="4">
        <v>84.4</v>
      </c>
    </row>
    <row r="1629" spans="1:5" ht="15" customHeight="1" x14ac:dyDescent="0.2">
      <c r="A1629" s="3">
        <v>44574</v>
      </c>
      <c r="B1629" s="4">
        <v>29.34</v>
      </c>
      <c r="C1629" s="4">
        <v>215</v>
      </c>
      <c r="D1629" s="4">
        <v>83.69</v>
      </c>
      <c r="E1629" s="4">
        <v>83.62</v>
      </c>
    </row>
    <row r="1630" spans="1:5" ht="15" customHeight="1" x14ac:dyDescent="0.2">
      <c r="A1630" s="3">
        <v>44575</v>
      </c>
      <c r="B1630" s="4">
        <v>31.18</v>
      </c>
      <c r="C1630" s="4">
        <v>214.67</v>
      </c>
      <c r="D1630" s="4">
        <v>84.29</v>
      </c>
      <c r="E1630" s="4">
        <v>86.74</v>
      </c>
    </row>
    <row r="1631" spans="1:5" ht="15" customHeight="1" x14ac:dyDescent="0.2">
      <c r="A1631" s="3">
        <v>44578</v>
      </c>
      <c r="B1631" s="4">
        <v>31.18</v>
      </c>
      <c r="C1631" s="4">
        <v>214.67</v>
      </c>
      <c r="D1631" s="4">
        <v>84.29</v>
      </c>
      <c r="E1631" s="4">
        <v>86.74</v>
      </c>
    </row>
    <row r="1632" spans="1:5" ht="15" customHeight="1" x14ac:dyDescent="0.2">
      <c r="A1632" s="3">
        <v>44579</v>
      </c>
      <c r="B1632" s="4">
        <v>29.64</v>
      </c>
      <c r="C1632" s="4">
        <v>215.71</v>
      </c>
      <c r="D1632" s="4">
        <v>79.33</v>
      </c>
      <c r="E1632" s="4">
        <v>87.51</v>
      </c>
    </row>
    <row r="1633" spans="1:5" ht="15" customHeight="1" x14ac:dyDescent="0.2">
      <c r="A1633" s="3">
        <v>44580</v>
      </c>
      <c r="B1633" s="4">
        <v>28.58</v>
      </c>
      <c r="C1633" s="4">
        <v>214.68</v>
      </c>
      <c r="D1633" s="4">
        <v>76.66</v>
      </c>
      <c r="E1633" s="4">
        <v>87.28</v>
      </c>
    </row>
    <row r="1634" spans="1:5" ht="15" customHeight="1" x14ac:dyDescent="0.2">
      <c r="A1634" s="3">
        <v>44581</v>
      </c>
      <c r="B1634" s="4">
        <v>27.49</v>
      </c>
      <c r="C1634" s="4">
        <v>214.35</v>
      </c>
      <c r="D1634" s="4">
        <v>73.97</v>
      </c>
      <c r="E1634" s="4">
        <v>85.63</v>
      </c>
    </row>
    <row r="1635" spans="1:5" ht="15" customHeight="1" x14ac:dyDescent="0.2">
      <c r="A1635" s="3">
        <v>44582</v>
      </c>
      <c r="B1635" s="4">
        <v>26.19</v>
      </c>
      <c r="C1635" s="4">
        <v>205.93</v>
      </c>
      <c r="D1635" s="4">
        <v>73.33</v>
      </c>
      <c r="E1635" s="4">
        <v>82.72</v>
      </c>
    </row>
    <row r="1636" spans="1:5" ht="15" customHeight="1" x14ac:dyDescent="0.2">
      <c r="A1636" s="3">
        <v>44585</v>
      </c>
      <c r="B1636" s="4">
        <v>26.88</v>
      </c>
      <c r="C1636" s="4">
        <v>201.85</v>
      </c>
      <c r="D1636" s="4">
        <v>74.849999999999994</v>
      </c>
      <c r="E1636" s="4">
        <v>83.02</v>
      </c>
    </row>
    <row r="1637" spans="1:5" ht="15" customHeight="1" x14ac:dyDescent="0.2">
      <c r="A1637" s="3">
        <v>44586</v>
      </c>
      <c r="B1637" s="4">
        <v>26.86</v>
      </c>
      <c r="C1637" s="4">
        <v>202</v>
      </c>
      <c r="D1637" s="4">
        <v>72.540000000000006</v>
      </c>
      <c r="E1637" s="4">
        <v>87.11</v>
      </c>
    </row>
    <row r="1638" spans="1:5" ht="15" customHeight="1" x14ac:dyDescent="0.2">
      <c r="A1638" s="3">
        <v>44587</v>
      </c>
      <c r="B1638" s="4">
        <v>24.4</v>
      </c>
      <c r="C1638" s="4">
        <v>205.87</v>
      </c>
      <c r="D1638" s="4">
        <v>74.39</v>
      </c>
      <c r="E1638" s="4">
        <v>87.06</v>
      </c>
    </row>
    <row r="1639" spans="1:5" ht="15" customHeight="1" x14ac:dyDescent="0.2">
      <c r="A1639" s="3">
        <v>44588</v>
      </c>
      <c r="B1639" s="4">
        <v>25.24</v>
      </c>
      <c r="C1639" s="4">
        <v>206.15</v>
      </c>
      <c r="D1639" s="4">
        <v>71.040000000000006</v>
      </c>
      <c r="E1639" s="4">
        <v>89.66</v>
      </c>
    </row>
    <row r="1640" spans="1:5" ht="15" customHeight="1" x14ac:dyDescent="0.2">
      <c r="A1640" s="3">
        <v>44589</v>
      </c>
      <c r="B1640" s="4">
        <v>27.15</v>
      </c>
      <c r="C1640" s="4">
        <v>228</v>
      </c>
      <c r="D1640" s="4">
        <v>72.22</v>
      </c>
      <c r="E1640" s="4">
        <v>89.22</v>
      </c>
    </row>
    <row r="1641" spans="1:5" ht="15" customHeight="1" x14ac:dyDescent="0.2">
      <c r="A1641" s="3">
        <v>44592</v>
      </c>
      <c r="B1641" s="4">
        <v>27.91</v>
      </c>
      <c r="C1641" s="4">
        <v>226.17</v>
      </c>
      <c r="D1641" s="4">
        <v>77.48</v>
      </c>
      <c r="E1641" s="4">
        <v>88.62</v>
      </c>
    </row>
    <row r="1642" spans="1:5" ht="15" customHeight="1" x14ac:dyDescent="0.2">
      <c r="A1642" s="3">
        <v>44593</v>
      </c>
      <c r="B1642" s="4">
        <v>27.17</v>
      </c>
      <c r="C1642" s="4">
        <v>232.36</v>
      </c>
      <c r="D1642" s="4">
        <v>78.290000000000006</v>
      </c>
      <c r="E1642" s="4">
        <v>91.54</v>
      </c>
    </row>
    <row r="1643" spans="1:5" ht="15" customHeight="1" x14ac:dyDescent="0.2">
      <c r="A1643" s="3">
        <v>44594</v>
      </c>
      <c r="B1643" s="4">
        <v>27.69</v>
      </c>
      <c r="C1643" s="4">
        <v>235.42</v>
      </c>
      <c r="D1643" s="4">
        <v>79.040000000000006</v>
      </c>
      <c r="E1643" s="4">
        <v>92.21</v>
      </c>
    </row>
    <row r="1644" spans="1:5" ht="15" customHeight="1" x14ac:dyDescent="0.2">
      <c r="A1644" s="3">
        <v>44595</v>
      </c>
      <c r="B1644" s="4">
        <v>28.93</v>
      </c>
      <c r="C1644" s="4">
        <v>231.54</v>
      </c>
      <c r="D1644" s="4">
        <v>74.17</v>
      </c>
      <c r="E1644" s="4">
        <v>90.87</v>
      </c>
    </row>
    <row r="1645" spans="1:5" ht="15" customHeight="1" x14ac:dyDescent="0.2">
      <c r="A1645" s="3">
        <v>44596</v>
      </c>
      <c r="B1645" s="4">
        <v>28.9</v>
      </c>
      <c r="C1645" s="4">
        <v>228.39</v>
      </c>
      <c r="D1645" s="4">
        <v>73.180000000000007</v>
      </c>
      <c r="E1645" s="4">
        <v>91.87</v>
      </c>
    </row>
    <row r="1646" spans="1:5" ht="15" customHeight="1" x14ac:dyDescent="0.2">
      <c r="A1646" s="3">
        <v>44599</v>
      </c>
      <c r="B1646" s="4">
        <v>28.34</v>
      </c>
      <c r="C1646" s="4">
        <v>227.16</v>
      </c>
      <c r="D1646" s="4">
        <v>73.650000000000006</v>
      </c>
      <c r="E1646" s="4">
        <v>92.94</v>
      </c>
    </row>
    <row r="1647" spans="1:5" ht="15" customHeight="1" x14ac:dyDescent="0.2">
      <c r="A1647" s="3">
        <v>44600</v>
      </c>
      <c r="B1647" s="4">
        <v>28.21</v>
      </c>
      <c r="C1647" s="4">
        <v>227.94</v>
      </c>
      <c r="D1647" s="4">
        <v>75.44</v>
      </c>
      <c r="E1647" s="4">
        <v>91.33</v>
      </c>
    </row>
    <row r="1648" spans="1:5" ht="15" customHeight="1" x14ac:dyDescent="0.2">
      <c r="A1648" s="3">
        <v>44601</v>
      </c>
      <c r="B1648" s="4">
        <v>29.84</v>
      </c>
      <c r="C1648" s="4">
        <v>230.87</v>
      </c>
      <c r="D1648" s="4">
        <v>78.430000000000007</v>
      </c>
      <c r="E1648" s="4">
        <v>92.95</v>
      </c>
    </row>
    <row r="1649" spans="1:5" ht="15" customHeight="1" x14ac:dyDescent="0.2">
      <c r="A1649" s="3">
        <v>44602</v>
      </c>
      <c r="B1649" s="4">
        <v>30.09</v>
      </c>
      <c r="C1649" s="4">
        <v>225.59</v>
      </c>
      <c r="D1649" s="4">
        <v>74.930000000000007</v>
      </c>
      <c r="E1649" s="4">
        <v>91.91</v>
      </c>
    </row>
    <row r="1650" spans="1:5" ht="15" customHeight="1" x14ac:dyDescent="0.2">
      <c r="A1650" s="3">
        <v>44603</v>
      </c>
      <c r="B1650" s="4">
        <v>29.57</v>
      </c>
      <c r="C1650" s="4">
        <v>224.69</v>
      </c>
      <c r="D1650" s="4">
        <v>71.33</v>
      </c>
      <c r="E1650" s="4">
        <v>93.52</v>
      </c>
    </row>
    <row r="1651" spans="1:5" ht="15" customHeight="1" x14ac:dyDescent="0.2">
      <c r="A1651" s="3">
        <v>44606</v>
      </c>
      <c r="B1651" s="4">
        <v>29.42</v>
      </c>
      <c r="C1651" s="4">
        <v>225.34</v>
      </c>
      <c r="D1651" s="4">
        <v>71.19</v>
      </c>
      <c r="E1651" s="4">
        <v>91.55</v>
      </c>
    </row>
    <row r="1652" spans="1:5" ht="15" customHeight="1" x14ac:dyDescent="0.2">
      <c r="A1652" s="3">
        <v>44607</v>
      </c>
      <c r="B1652" s="4">
        <v>30.51</v>
      </c>
      <c r="C1652" s="4">
        <v>227.82</v>
      </c>
      <c r="D1652" s="4">
        <v>74.98</v>
      </c>
      <c r="E1652" s="4">
        <v>89.68</v>
      </c>
    </row>
    <row r="1653" spans="1:5" ht="15" customHeight="1" x14ac:dyDescent="0.2">
      <c r="A1653" s="3">
        <v>44608</v>
      </c>
      <c r="B1653" s="4">
        <v>29.38</v>
      </c>
      <c r="C1653" s="4">
        <v>228.82</v>
      </c>
      <c r="D1653" s="4">
        <v>75.5</v>
      </c>
      <c r="E1653" s="4">
        <v>90.21</v>
      </c>
    </row>
    <row r="1654" spans="1:5" ht="15" customHeight="1" x14ac:dyDescent="0.2">
      <c r="A1654" s="3">
        <v>44609</v>
      </c>
      <c r="B1654" s="4">
        <v>29.87</v>
      </c>
      <c r="C1654" s="4">
        <v>224.61</v>
      </c>
      <c r="D1654" s="4">
        <v>71.17</v>
      </c>
      <c r="E1654" s="4">
        <v>91.16</v>
      </c>
    </row>
    <row r="1655" spans="1:5" ht="15" customHeight="1" x14ac:dyDescent="0.2">
      <c r="A1655" s="3">
        <v>44610</v>
      </c>
      <c r="B1655" s="4">
        <v>29.86</v>
      </c>
      <c r="C1655" s="4">
        <v>222.69</v>
      </c>
      <c r="D1655" s="4">
        <v>71.78</v>
      </c>
      <c r="E1655" s="4">
        <v>89.63</v>
      </c>
    </row>
    <row r="1656" spans="1:5" ht="15" customHeight="1" x14ac:dyDescent="0.2">
      <c r="A1656" s="3">
        <v>44613</v>
      </c>
      <c r="B1656" s="4">
        <v>29.86</v>
      </c>
      <c r="C1656" s="4">
        <v>222.69</v>
      </c>
      <c r="D1656" s="4">
        <v>71.78</v>
      </c>
      <c r="E1656" s="4">
        <v>89.63</v>
      </c>
    </row>
    <row r="1657" spans="1:5" ht="15" customHeight="1" x14ac:dyDescent="0.2">
      <c r="A1657" s="3">
        <v>44614</v>
      </c>
      <c r="B1657" s="4">
        <v>28.28</v>
      </c>
      <c r="C1657" s="4">
        <v>221.32</v>
      </c>
      <c r="D1657" s="4">
        <v>71.790000000000006</v>
      </c>
      <c r="E1657" s="4">
        <v>87.83</v>
      </c>
    </row>
    <row r="1658" spans="1:5" ht="15" customHeight="1" x14ac:dyDescent="0.2">
      <c r="A1658" s="3">
        <v>44615</v>
      </c>
      <c r="B1658" s="4">
        <v>28.21</v>
      </c>
      <c r="C1658" s="4">
        <v>215.95</v>
      </c>
      <c r="D1658" s="4">
        <v>70.3</v>
      </c>
      <c r="E1658" s="4">
        <v>88.23</v>
      </c>
    </row>
    <row r="1659" spans="1:5" ht="15" customHeight="1" x14ac:dyDescent="0.2">
      <c r="A1659" s="3">
        <v>44616</v>
      </c>
      <c r="B1659" s="4">
        <v>27.73</v>
      </c>
      <c r="C1659" s="4">
        <v>217.3</v>
      </c>
      <c r="D1659" s="4">
        <v>71.260000000000005</v>
      </c>
      <c r="E1659" s="4">
        <v>87.73</v>
      </c>
    </row>
    <row r="1660" spans="1:5" ht="15" customHeight="1" x14ac:dyDescent="0.2">
      <c r="A1660" s="3">
        <v>44617</v>
      </c>
      <c r="B1660" s="4">
        <v>28.24</v>
      </c>
      <c r="C1660" s="4">
        <v>219.27</v>
      </c>
      <c r="D1660" s="4">
        <v>72.150000000000006</v>
      </c>
      <c r="E1660" s="4">
        <v>91.27</v>
      </c>
    </row>
    <row r="1661" spans="1:5" ht="15" customHeight="1" x14ac:dyDescent="0.2">
      <c r="A1661" s="3">
        <v>44620</v>
      </c>
      <c r="B1661" s="4">
        <v>28.05</v>
      </c>
      <c r="C1661" s="4">
        <v>216.12</v>
      </c>
      <c r="D1661" s="4">
        <v>70.33</v>
      </c>
      <c r="E1661" s="4">
        <v>94.86</v>
      </c>
    </row>
    <row r="1662" spans="1:5" ht="15" customHeight="1" x14ac:dyDescent="0.2">
      <c r="A1662" s="3">
        <v>44621</v>
      </c>
      <c r="B1662" s="4">
        <v>28.11</v>
      </c>
      <c r="C1662" s="4">
        <v>208.97</v>
      </c>
      <c r="D1662" s="4">
        <v>67.900000000000006</v>
      </c>
      <c r="E1662" s="4">
        <v>96.96</v>
      </c>
    </row>
    <row r="1663" spans="1:5" ht="15" customHeight="1" x14ac:dyDescent="0.2">
      <c r="A1663" s="3">
        <v>44622</v>
      </c>
      <c r="B1663" s="4">
        <v>29.24</v>
      </c>
      <c r="C1663" s="4">
        <v>208.48</v>
      </c>
      <c r="D1663" s="4">
        <v>69.739999999999995</v>
      </c>
      <c r="E1663" s="4">
        <v>98.04</v>
      </c>
    </row>
    <row r="1664" spans="1:5" ht="15" customHeight="1" x14ac:dyDescent="0.2">
      <c r="A1664" s="3">
        <v>44623</v>
      </c>
      <c r="B1664" s="4">
        <v>28.68</v>
      </c>
      <c r="C1664" s="4">
        <v>207.23</v>
      </c>
      <c r="D1664" s="4">
        <v>69.040000000000006</v>
      </c>
      <c r="E1664" s="4">
        <v>97.41</v>
      </c>
    </row>
    <row r="1665" spans="1:5" ht="15" customHeight="1" x14ac:dyDescent="0.2">
      <c r="A1665" s="3">
        <v>44624</v>
      </c>
      <c r="B1665" s="4">
        <v>26.89</v>
      </c>
      <c r="C1665" s="4">
        <v>200.29</v>
      </c>
      <c r="D1665" s="4">
        <v>67.760000000000005</v>
      </c>
      <c r="E1665" s="4">
        <v>100.27</v>
      </c>
    </row>
    <row r="1666" spans="1:5" ht="15" customHeight="1" x14ac:dyDescent="0.2">
      <c r="A1666" s="3">
        <v>44627</v>
      </c>
      <c r="B1666" s="4">
        <v>25.55</v>
      </c>
      <c r="C1666" s="4">
        <v>190.7</v>
      </c>
      <c r="D1666" s="4">
        <v>65.14</v>
      </c>
      <c r="E1666" s="4">
        <v>101.27</v>
      </c>
    </row>
    <row r="1667" spans="1:5" ht="15" customHeight="1" x14ac:dyDescent="0.2">
      <c r="A1667" s="3">
        <v>44628</v>
      </c>
      <c r="B1667" s="4">
        <v>25.27</v>
      </c>
      <c r="C1667" s="4">
        <v>191.71</v>
      </c>
      <c r="D1667" s="4">
        <v>68.53</v>
      </c>
      <c r="E1667" s="4">
        <v>98.8</v>
      </c>
    </row>
    <row r="1668" spans="1:5" ht="15" customHeight="1" x14ac:dyDescent="0.2">
      <c r="A1668" s="3">
        <v>44629</v>
      </c>
      <c r="B1668" s="4">
        <v>25.37</v>
      </c>
      <c r="C1668" s="4">
        <v>199.76</v>
      </c>
      <c r="D1668" s="4">
        <v>70.88</v>
      </c>
      <c r="E1668" s="4">
        <v>96.21</v>
      </c>
    </row>
    <row r="1669" spans="1:5" ht="15" customHeight="1" x14ac:dyDescent="0.2">
      <c r="A1669" s="3">
        <v>44630</v>
      </c>
      <c r="B1669" s="4">
        <v>25.08</v>
      </c>
      <c r="C1669" s="4">
        <v>197.97</v>
      </c>
      <c r="D1669" s="4">
        <v>69.849999999999994</v>
      </c>
      <c r="E1669" s="4">
        <v>99.72</v>
      </c>
    </row>
    <row r="1670" spans="1:5" ht="15" customHeight="1" x14ac:dyDescent="0.2">
      <c r="A1670" s="3">
        <v>44631</v>
      </c>
      <c r="B1670" s="4">
        <v>23.99</v>
      </c>
      <c r="C1670" s="4">
        <v>196.71</v>
      </c>
      <c r="D1670" s="4">
        <v>69.040000000000006</v>
      </c>
      <c r="E1670" s="4">
        <v>98.41</v>
      </c>
    </row>
    <row r="1671" spans="1:5" ht="15" customHeight="1" x14ac:dyDescent="0.2">
      <c r="A1671" s="3">
        <v>44634</v>
      </c>
      <c r="B1671" s="4">
        <v>23.88</v>
      </c>
      <c r="C1671" s="4">
        <v>200.33</v>
      </c>
      <c r="D1671" s="4">
        <v>68.13</v>
      </c>
      <c r="E1671" s="4">
        <v>96.55</v>
      </c>
    </row>
    <row r="1672" spans="1:5" ht="15" customHeight="1" x14ac:dyDescent="0.2">
      <c r="A1672" s="3">
        <v>44635</v>
      </c>
      <c r="B1672" s="4">
        <v>25.02</v>
      </c>
      <c r="C1672" s="4">
        <v>206.14</v>
      </c>
      <c r="D1672" s="4">
        <v>71.62</v>
      </c>
      <c r="E1672" s="4">
        <v>95.05</v>
      </c>
    </row>
    <row r="1673" spans="1:5" ht="15" customHeight="1" x14ac:dyDescent="0.2">
      <c r="A1673" s="3">
        <v>44636</v>
      </c>
      <c r="B1673" s="4">
        <v>25.64</v>
      </c>
      <c r="C1673" s="4">
        <v>211.87</v>
      </c>
      <c r="D1673" s="4">
        <v>74.75</v>
      </c>
      <c r="E1673" s="4">
        <v>94.82</v>
      </c>
    </row>
    <row r="1674" spans="1:5" ht="15" customHeight="1" x14ac:dyDescent="0.2">
      <c r="A1674" s="3">
        <v>44637</v>
      </c>
      <c r="B1674" s="4">
        <v>25.71</v>
      </c>
      <c r="C1674" s="4">
        <v>213.45</v>
      </c>
      <c r="D1674" s="4">
        <v>75.42</v>
      </c>
      <c r="E1674" s="4">
        <v>98.83</v>
      </c>
    </row>
    <row r="1675" spans="1:5" ht="15" customHeight="1" x14ac:dyDescent="0.2">
      <c r="A1675" s="3">
        <v>44638</v>
      </c>
      <c r="B1675" s="4">
        <v>26.26</v>
      </c>
      <c r="C1675" s="4">
        <v>219.11</v>
      </c>
      <c r="D1675" s="4">
        <v>77.290000000000006</v>
      </c>
      <c r="E1675" s="4">
        <v>99.6</v>
      </c>
    </row>
    <row r="1676" spans="1:5" ht="15" customHeight="1" x14ac:dyDescent="0.2">
      <c r="A1676" s="3">
        <v>44641</v>
      </c>
      <c r="B1676" s="4">
        <v>26.15</v>
      </c>
      <c r="C1676" s="4">
        <v>217.04</v>
      </c>
      <c r="D1676" s="4">
        <v>76.569999999999993</v>
      </c>
      <c r="E1676" s="4">
        <v>102.76</v>
      </c>
    </row>
    <row r="1677" spans="1:5" ht="15" customHeight="1" x14ac:dyDescent="0.2">
      <c r="A1677" s="3">
        <v>44642</v>
      </c>
      <c r="B1677" s="4">
        <v>26.87</v>
      </c>
      <c r="C1677" s="4">
        <v>218.47</v>
      </c>
      <c r="D1677" s="4">
        <v>76.39</v>
      </c>
      <c r="E1677" s="4">
        <v>101.77</v>
      </c>
    </row>
    <row r="1678" spans="1:5" ht="15" customHeight="1" x14ac:dyDescent="0.2">
      <c r="A1678" s="3">
        <v>44643</v>
      </c>
      <c r="B1678" s="4">
        <v>26.62</v>
      </c>
      <c r="C1678" s="4">
        <v>214.68</v>
      </c>
      <c r="D1678" s="4">
        <v>73.77</v>
      </c>
      <c r="E1678" s="4">
        <v>104.37</v>
      </c>
    </row>
    <row r="1679" spans="1:5" ht="15" customHeight="1" x14ac:dyDescent="0.2">
      <c r="A1679" s="3">
        <v>44644</v>
      </c>
      <c r="B1679" s="4">
        <v>27.12</v>
      </c>
      <c r="C1679" s="4">
        <v>217.31</v>
      </c>
      <c r="D1679" s="4">
        <v>77.680000000000007</v>
      </c>
      <c r="E1679" s="4">
        <v>104.54</v>
      </c>
    </row>
    <row r="1680" spans="1:5" ht="15" customHeight="1" x14ac:dyDescent="0.2">
      <c r="A1680" s="3">
        <v>44645</v>
      </c>
      <c r="B1680" s="4">
        <v>27.35</v>
      </c>
      <c r="C1680" s="4">
        <v>218.43</v>
      </c>
      <c r="D1680" s="4">
        <v>77.16</v>
      </c>
      <c r="E1680" s="4">
        <v>107.5</v>
      </c>
    </row>
    <row r="1681" spans="1:5" ht="15" customHeight="1" x14ac:dyDescent="0.2">
      <c r="A1681" s="3">
        <v>44648</v>
      </c>
      <c r="B1681" s="4">
        <v>25.58</v>
      </c>
      <c r="C1681" s="4">
        <v>220.77</v>
      </c>
      <c r="D1681" s="4">
        <v>77.45</v>
      </c>
      <c r="E1681" s="4">
        <v>103.5</v>
      </c>
    </row>
    <row r="1682" spans="1:5" ht="15" customHeight="1" x14ac:dyDescent="0.2">
      <c r="A1682" s="3">
        <v>44649</v>
      </c>
      <c r="B1682" s="4">
        <v>26.25</v>
      </c>
      <c r="C1682" s="4">
        <v>228.12</v>
      </c>
      <c r="D1682" s="4">
        <v>79.78</v>
      </c>
      <c r="E1682" s="4">
        <v>100.69</v>
      </c>
    </row>
    <row r="1683" spans="1:5" ht="15" customHeight="1" x14ac:dyDescent="0.2">
      <c r="A1683" s="3">
        <v>44650</v>
      </c>
      <c r="B1683" s="4">
        <v>25.7</v>
      </c>
      <c r="C1683" s="4">
        <v>223.95</v>
      </c>
      <c r="D1683" s="4">
        <v>76.39</v>
      </c>
      <c r="E1683" s="4">
        <v>101.1</v>
      </c>
    </row>
    <row r="1684" spans="1:5" ht="15" customHeight="1" x14ac:dyDescent="0.2">
      <c r="A1684" s="3">
        <v>44651</v>
      </c>
      <c r="B1684" s="4">
        <v>24.92</v>
      </c>
      <c r="C1684" s="4">
        <v>221.77</v>
      </c>
      <c r="D1684" s="4">
        <v>75.14</v>
      </c>
      <c r="E1684" s="4">
        <v>100</v>
      </c>
    </row>
    <row r="1685" spans="1:5" ht="15" customHeight="1" x14ac:dyDescent="0.2">
      <c r="A1685" s="3">
        <v>44652</v>
      </c>
      <c r="B1685" s="4">
        <v>25.02</v>
      </c>
      <c r="C1685" s="4">
        <v>226.36</v>
      </c>
      <c r="D1685" s="4">
        <v>73.97</v>
      </c>
      <c r="E1685" s="4">
        <v>100.58</v>
      </c>
    </row>
    <row r="1686" spans="1:5" ht="15" customHeight="1" x14ac:dyDescent="0.2">
      <c r="A1686" s="3">
        <v>44655</v>
      </c>
      <c r="B1686" s="4">
        <v>25.8</v>
      </c>
      <c r="C1686" s="4">
        <v>227.74</v>
      </c>
      <c r="D1686" s="4">
        <v>74.38</v>
      </c>
      <c r="E1686" s="4">
        <v>100.55</v>
      </c>
    </row>
    <row r="1687" spans="1:5" ht="15" customHeight="1" x14ac:dyDescent="0.2">
      <c r="A1687" s="3">
        <v>44656</v>
      </c>
      <c r="B1687" s="4">
        <v>24.42</v>
      </c>
      <c r="C1687" s="4">
        <v>226.09</v>
      </c>
      <c r="D1687" s="4">
        <v>70.09</v>
      </c>
      <c r="E1687" s="4">
        <v>98.05</v>
      </c>
    </row>
    <row r="1688" spans="1:5" ht="15" customHeight="1" x14ac:dyDescent="0.2">
      <c r="A1688" s="3">
        <v>44657</v>
      </c>
      <c r="B1688" s="4">
        <v>23.92</v>
      </c>
      <c r="C1688" s="4">
        <v>219.01</v>
      </c>
      <c r="D1688" s="4">
        <v>68.28</v>
      </c>
      <c r="E1688" s="4">
        <v>97.54</v>
      </c>
    </row>
    <row r="1689" spans="1:5" ht="15" customHeight="1" x14ac:dyDescent="0.2">
      <c r="A1689" s="3">
        <v>44658</v>
      </c>
      <c r="B1689" s="4">
        <v>23.07</v>
      </c>
      <c r="C1689" s="4">
        <v>216.15</v>
      </c>
      <c r="D1689" s="4">
        <v>68.19</v>
      </c>
      <c r="E1689" s="4">
        <v>99.96</v>
      </c>
    </row>
    <row r="1690" spans="1:5" ht="15" customHeight="1" x14ac:dyDescent="0.2">
      <c r="A1690" s="3">
        <v>44659</v>
      </c>
      <c r="B1690" s="4">
        <v>24.43</v>
      </c>
      <c r="C1690" s="4">
        <v>216.98</v>
      </c>
      <c r="D1690" s="4">
        <v>66.319999999999993</v>
      </c>
      <c r="E1690" s="4">
        <v>103.05</v>
      </c>
    </row>
    <row r="1691" spans="1:5" ht="15" customHeight="1" x14ac:dyDescent="0.2">
      <c r="A1691" s="3">
        <v>44662</v>
      </c>
      <c r="B1691" s="4">
        <v>24.78</v>
      </c>
      <c r="C1691" s="4">
        <v>214.75</v>
      </c>
      <c r="D1691" s="4">
        <v>65.81</v>
      </c>
      <c r="E1691" s="4">
        <v>97.98</v>
      </c>
    </row>
    <row r="1692" spans="1:5" ht="15" customHeight="1" x14ac:dyDescent="0.2">
      <c r="A1692" s="3">
        <v>44663</v>
      </c>
      <c r="B1692" s="4">
        <v>24.68</v>
      </c>
      <c r="C1692" s="4">
        <v>211.4</v>
      </c>
      <c r="D1692" s="4">
        <v>65.47</v>
      </c>
      <c r="E1692" s="4">
        <v>100</v>
      </c>
    </row>
    <row r="1693" spans="1:5" ht="15" customHeight="1" x14ac:dyDescent="0.2">
      <c r="A1693" s="3">
        <v>44664</v>
      </c>
      <c r="B1693" s="4">
        <v>26</v>
      </c>
      <c r="C1693" s="4">
        <v>213.27</v>
      </c>
      <c r="D1693" s="4">
        <v>66.760000000000005</v>
      </c>
      <c r="E1693" s="4">
        <v>100.23</v>
      </c>
    </row>
    <row r="1694" spans="1:5" ht="15" customHeight="1" x14ac:dyDescent="0.2">
      <c r="A1694" s="3">
        <v>44665</v>
      </c>
      <c r="B1694" s="4">
        <v>24.88</v>
      </c>
      <c r="C1694" s="4">
        <v>212.79</v>
      </c>
      <c r="D1694" s="4">
        <v>65.22</v>
      </c>
      <c r="E1694" s="4">
        <v>101.37</v>
      </c>
    </row>
    <row r="1695" spans="1:5" ht="15" customHeight="1" x14ac:dyDescent="0.2">
      <c r="A1695" s="3">
        <v>44666</v>
      </c>
      <c r="B1695" s="4">
        <v>24.88</v>
      </c>
      <c r="C1695" s="4">
        <v>212.79</v>
      </c>
      <c r="D1695" s="4">
        <v>65.22</v>
      </c>
      <c r="E1695" s="4">
        <v>101.37</v>
      </c>
    </row>
    <row r="1696" spans="1:5" ht="15" customHeight="1" x14ac:dyDescent="0.2">
      <c r="A1696" s="3">
        <v>44669</v>
      </c>
      <c r="B1696" s="4">
        <v>24.16</v>
      </c>
      <c r="C1696" s="4">
        <v>213.17</v>
      </c>
      <c r="D1696" s="4">
        <v>67.239999999999995</v>
      </c>
      <c r="E1696" s="4">
        <v>103.47</v>
      </c>
    </row>
    <row r="1697" spans="1:5" ht="15" customHeight="1" x14ac:dyDescent="0.2">
      <c r="A1697" s="3">
        <v>44670</v>
      </c>
      <c r="B1697" s="4">
        <v>24.49</v>
      </c>
      <c r="C1697" s="4">
        <v>215.7</v>
      </c>
      <c r="D1697" s="4">
        <v>68.900000000000006</v>
      </c>
      <c r="E1697" s="4">
        <v>101.56</v>
      </c>
    </row>
    <row r="1698" spans="1:5" ht="15" customHeight="1" x14ac:dyDescent="0.2">
      <c r="A1698" s="3">
        <v>44671</v>
      </c>
      <c r="B1698" s="4">
        <v>23.01</v>
      </c>
      <c r="C1698" s="4">
        <v>217.79</v>
      </c>
      <c r="D1698" s="4">
        <v>69.150000000000006</v>
      </c>
      <c r="E1698" s="4">
        <v>102.67</v>
      </c>
    </row>
    <row r="1699" spans="1:5" ht="15" customHeight="1" x14ac:dyDescent="0.2">
      <c r="A1699" s="3">
        <v>44672</v>
      </c>
      <c r="B1699" s="4">
        <v>21.45</v>
      </c>
      <c r="C1699" s="4">
        <v>216.45</v>
      </c>
      <c r="D1699" s="4">
        <v>67.62</v>
      </c>
      <c r="E1699" s="4">
        <v>98.67</v>
      </c>
    </row>
    <row r="1700" spans="1:5" ht="15" customHeight="1" x14ac:dyDescent="0.2">
      <c r="A1700" s="3">
        <v>44673</v>
      </c>
      <c r="B1700" s="4">
        <v>20.57</v>
      </c>
      <c r="C1700" s="4">
        <v>208.17</v>
      </c>
      <c r="D1700" s="4">
        <v>66.069999999999993</v>
      </c>
      <c r="E1700" s="4">
        <v>96.01</v>
      </c>
    </row>
    <row r="1701" spans="1:5" ht="15" customHeight="1" x14ac:dyDescent="0.2">
      <c r="A1701" s="3">
        <v>44676</v>
      </c>
      <c r="B1701" s="4">
        <v>21.5</v>
      </c>
      <c r="C1701" s="4">
        <v>209.95</v>
      </c>
      <c r="D1701" s="4">
        <v>68.099999999999994</v>
      </c>
      <c r="E1701" s="4">
        <v>91.66</v>
      </c>
    </row>
    <row r="1702" spans="1:5" ht="15" customHeight="1" x14ac:dyDescent="0.2">
      <c r="A1702" s="3">
        <v>44677</v>
      </c>
      <c r="B1702" s="4">
        <v>19.829999999999998</v>
      </c>
      <c r="C1702" s="4">
        <v>201.1</v>
      </c>
      <c r="D1702" s="4">
        <v>65.17</v>
      </c>
      <c r="E1702" s="4">
        <v>91.32</v>
      </c>
    </row>
    <row r="1703" spans="1:5" ht="15" customHeight="1" x14ac:dyDescent="0.2">
      <c r="A1703" s="3">
        <v>44678</v>
      </c>
      <c r="B1703" s="4">
        <v>18.829999999999998</v>
      </c>
      <c r="C1703" s="4">
        <v>214.11</v>
      </c>
      <c r="D1703" s="4">
        <v>64.39</v>
      </c>
      <c r="E1703" s="4">
        <v>93.06</v>
      </c>
    </row>
    <row r="1704" spans="1:5" ht="15" customHeight="1" x14ac:dyDescent="0.2">
      <c r="A1704" s="3">
        <v>44679</v>
      </c>
      <c r="B1704" s="4">
        <v>18.350000000000001</v>
      </c>
      <c r="C1704" s="4">
        <v>220.66</v>
      </c>
      <c r="D1704" s="4">
        <v>68.180000000000007</v>
      </c>
      <c r="E1704" s="4">
        <v>97.55</v>
      </c>
    </row>
    <row r="1705" spans="1:5" ht="15" customHeight="1" x14ac:dyDescent="0.2">
      <c r="A1705" s="3">
        <v>44680</v>
      </c>
      <c r="B1705" s="4">
        <v>18.149999999999999</v>
      </c>
      <c r="C1705" s="4">
        <v>213.13</v>
      </c>
      <c r="D1705" s="4">
        <v>65.2</v>
      </c>
      <c r="E1705" s="4">
        <v>95.52</v>
      </c>
    </row>
    <row r="1706" spans="1:5" ht="15" customHeight="1" x14ac:dyDescent="0.2">
      <c r="A1706" s="3">
        <v>44683</v>
      </c>
      <c r="B1706" s="4">
        <v>19.25</v>
      </c>
      <c r="C1706" s="4">
        <v>211.53</v>
      </c>
      <c r="D1706" s="4">
        <v>67.86</v>
      </c>
      <c r="E1706" s="4">
        <v>95.92</v>
      </c>
    </row>
    <row r="1707" spans="1:5" ht="15" customHeight="1" x14ac:dyDescent="0.2">
      <c r="A1707" s="3">
        <v>44684</v>
      </c>
      <c r="B1707" s="4">
        <v>19.27</v>
      </c>
      <c r="C1707" s="4">
        <v>208.56</v>
      </c>
      <c r="D1707" s="4">
        <v>68.19</v>
      </c>
      <c r="E1707" s="4">
        <v>98.93</v>
      </c>
    </row>
    <row r="1708" spans="1:5" ht="15" customHeight="1" x14ac:dyDescent="0.2">
      <c r="A1708" s="3">
        <v>44685</v>
      </c>
      <c r="B1708" s="4">
        <v>19.66</v>
      </c>
      <c r="C1708" s="4">
        <v>214.52</v>
      </c>
      <c r="D1708" s="4">
        <v>70.7</v>
      </c>
      <c r="E1708" s="4">
        <v>103.86</v>
      </c>
    </row>
    <row r="1709" spans="1:5" ht="15" customHeight="1" x14ac:dyDescent="0.2">
      <c r="A1709" s="3">
        <v>44686</v>
      </c>
      <c r="B1709" s="4">
        <v>18.88</v>
      </c>
      <c r="C1709" s="4">
        <v>205.24</v>
      </c>
      <c r="D1709" s="4">
        <v>68.099999999999994</v>
      </c>
      <c r="E1709" s="4">
        <v>102.86</v>
      </c>
    </row>
    <row r="1710" spans="1:5" ht="15" customHeight="1" x14ac:dyDescent="0.2">
      <c r="A1710" s="3">
        <v>44687</v>
      </c>
      <c r="B1710" s="4">
        <v>17.75</v>
      </c>
      <c r="C1710" s="4">
        <v>202.82</v>
      </c>
      <c r="D1710" s="4">
        <v>67.56</v>
      </c>
      <c r="E1710" s="4">
        <v>107.69</v>
      </c>
    </row>
    <row r="1711" spans="1:5" ht="15" customHeight="1" x14ac:dyDescent="0.2">
      <c r="A1711" s="3">
        <v>44690</v>
      </c>
      <c r="B1711" s="4">
        <v>17.100000000000001</v>
      </c>
      <c r="C1711" s="4">
        <v>193</v>
      </c>
      <c r="D1711" s="4">
        <v>64.31</v>
      </c>
      <c r="E1711" s="4">
        <v>97.2</v>
      </c>
    </row>
    <row r="1712" spans="1:5" ht="15" customHeight="1" x14ac:dyDescent="0.2">
      <c r="A1712" s="3">
        <v>44691</v>
      </c>
      <c r="B1712" s="4">
        <v>17.350000000000001</v>
      </c>
      <c r="C1712" s="4">
        <v>193.58</v>
      </c>
      <c r="D1712" s="4">
        <v>68.25</v>
      </c>
      <c r="E1712" s="4">
        <v>98</v>
      </c>
    </row>
    <row r="1713" spans="1:5" ht="15" customHeight="1" x14ac:dyDescent="0.2">
      <c r="A1713" s="3">
        <v>44692</v>
      </c>
      <c r="B1713" s="4">
        <v>16.62</v>
      </c>
      <c r="C1713" s="4">
        <v>196.72</v>
      </c>
      <c r="D1713" s="4">
        <v>64.56</v>
      </c>
      <c r="E1713" s="4">
        <v>99.04</v>
      </c>
    </row>
    <row r="1714" spans="1:5" ht="15" customHeight="1" x14ac:dyDescent="0.2">
      <c r="A1714" s="3">
        <v>44693</v>
      </c>
      <c r="B1714" s="4">
        <v>17.11</v>
      </c>
      <c r="C1714" s="4">
        <v>193.97</v>
      </c>
      <c r="D1714" s="4">
        <v>65.430000000000007</v>
      </c>
      <c r="E1714" s="4">
        <v>99.6</v>
      </c>
    </row>
    <row r="1715" spans="1:5" ht="15" customHeight="1" x14ac:dyDescent="0.2">
      <c r="A1715" s="3">
        <v>44694</v>
      </c>
      <c r="B1715" s="4">
        <v>18.100000000000001</v>
      </c>
      <c r="C1715" s="4">
        <v>199.23</v>
      </c>
      <c r="D1715" s="4">
        <v>67.03</v>
      </c>
      <c r="E1715" s="4">
        <v>102.91</v>
      </c>
    </row>
    <row r="1716" spans="1:5" ht="15" customHeight="1" x14ac:dyDescent="0.2">
      <c r="A1716" s="3">
        <v>44697</v>
      </c>
      <c r="B1716" s="4">
        <v>17.21</v>
      </c>
      <c r="C1716" s="4">
        <v>197.81</v>
      </c>
      <c r="D1716" s="4">
        <v>65.930000000000007</v>
      </c>
      <c r="E1716" s="4">
        <v>105.5</v>
      </c>
    </row>
    <row r="1717" spans="1:5" ht="15" customHeight="1" x14ac:dyDescent="0.2">
      <c r="A1717" s="3">
        <v>44698</v>
      </c>
      <c r="B1717" s="4">
        <v>18.36</v>
      </c>
      <c r="C1717" s="4">
        <v>204</v>
      </c>
      <c r="D1717" s="4">
        <v>69.2</v>
      </c>
      <c r="E1717" s="4">
        <v>107.02</v>
      </c>
    </row>
    <row r="1718" spans="1:5" ht="15" customHeight="1" x14ac:dyDescent="0.2">
      <c r="A1718" s="3">
        <v>44699</v>
      </c>
      <c r="B1718" s="4">
        <v>17.46</v>
      </c>
      <c r="C1718" s="4">
        <v>199.99</v>
      </c>
      <c r="D1718" s="4">
        <v>66.14</v>
      </c>
      <c r="E1718" s="4">
        <v>104.48</v>
      </c>
    </row>
    <row r="1719" spans="1:5" ht="15" customHeight="1" x14ac:dyDescent="0.2">
      <c r="A1719" s="3">
        <v>44700</v>
      </c>
      <c r="B1719" s="4">
        <v>17.5</v>
      </c>
      <c r="C1719" s="4">
        <v>197.37</v>
      </c>
      <c r="D1719" s="4">
        <v>66.010000000000005</v>
      </c>
      <c r="E1719" s="4">
        <v>104.61</v>
      </c>
    </row>
    <row r="1720" spans="1:5" ht="15" customHeight="1" x14ac:dyDescent="0.2">
      <c r="A1720" s="3">
        <v>44701</v>
      </c>
      <c r="B1720" s="4">
        <v>17.739999999999998</v>
      </c>
      <c r="C1720" s="4">
        <v>199.03</v>
      </c>
      <c r="D1720" s="4">
        <v>66.67</v>
      </c>
      <c r="E1720" s="4">
        <v>105.02</v>
      </c>
    </row>
    <row r="1721" spans="1:5" ht="15" customHeight="1" x14ac:dyDescent="0.2">
      <c r="A1721" s="3">
        <v>44704</v>
      </c>
      <c r="B1721" s="4">
        <v>18.29</v>
      </c>
      <c r="C1721" s="4">
        <v>207.56</v>
      </c>
      <c r="D1721" s="4">
        <v>67</v>
      </c>
      <c r="E1721" s="4">
        <v>109.02</v>
      </c>
    </row>
    <row r="1722" spans="1:5" ht="15" customHeight="1" x14ac:dyDescent="0.2">
      <c r="A1722" s="3">
        <v>44705</v>
      </c>
      <c r="B1722" s="4">
        <v>16.86</v>
      </c>
      <c r="C1722" s="4">
        <v>202.63</v>
      </c>
      <c r="D1722" s="4">
        <v>67.099999999999994</v>
      </c>
      <c r="E1722" s="4">
        <v>109.48</v>
      </c>
    </row>
    <row r="1723" spans="1:5" ht="15" customHeight="1" x14ac:dyDescent="0.2">
      <c r="A1723" s="3">
        <v>44706</v>
      </c>
      <c r="B1723" s="4">
        <v>17.23</v>
      </c>
      <c r="C1723" s="4">
        <v>203.84</v>
      </c>
      <c r="D1723" s="4">
        <v>68.06</v>
      </c>
      <c r="E1723" s="4">
        <v>111.2</v>
      </c>
    </row>
    <row r="1724" spans="1:5" ht="15" customHeight="1" x14ac:dyDescent="0.2">
      <c r="A1724" s="3">
        <v>44707</v>
      </c>
      <c r="B1724" s="4">
        <v>17.98</v>
      </c>
      <c r="C1724" s="4">
        <v>208.55</v>
      </c>
      <c r="D1724" s="4">
        <v>70.06</v>
      </c>
      <c r="E1724" s="4">
        <v>113.15</v>
      </c>
    </row>
    <row r="1725" spans="1:5" ht="15" customHeight="1" x14ac:dyDescent="0.2">
      <c r="A1725" s="3">
        <v>44708</v>
      </c>
      <c r="B1725" s="4">
        <v>18.760000000000002</v>
      </c>
      <c r="C1725" s="4">
        <v>212.88</v>
      </c>
      <c r="D1725" s="4">
        <v>72.790000000000006</v>
      </c>
      <c r="E1725" s="4">
        <v>114.6</v>
      </c>
    </row>
    <row r="1726" spans="1:5" ht="15" customHeight="1" x14ac:dyDescent="0.2">
      <c r="A1726" s="3">
        <v>44711</v>
      </c>
      <c r="B1726" s="4">
        <v>18.760000000000002</v>
      </c>
      <c r="C1726" s="4">
        <v>212.88</v>
      </c>
      <c r="D1726" s="4">
        <v>72.790000000000006</v>
      </c>
      <c r="E1726" s="4">
        <v>114.6</v>
      </c>
    </row>
    <row r="1727" spans="1:5" ht="15" customHeight="1" x14ac:dyDescent="0.2">
      <c r="A1727" s="3">
        <v>44712</v>
      </c>
      <c r="B1727" s="4">
        <v>18.45</v>
      </c>
      <c r="C1727" s="4">
        <v>212.17</v>
      </c>
      <c r="D1727" s="4">
        <v>72.650000000000006</v>
      </c>
      <c r="E1727" s="4">
        <v>112.36</v>
      </c>
    </row>
    <row r="1728" spans="1:5" ht="15" customHeight="1" x14ac:dyDescent="0.2">
      <c r="A1728" s="3">
        <v>44713</v>
      </c>
      <c r="B1728" s="4">
        <v>17.66</v>
      </c>
      <c r="C1728" s="4">
        <v>209.93</v>
      </c>
      <c r="D1728" s="4">
        <v>71.16</v>
      </c>
      <c r="E1728" s="4">
        <v>115.75</v>
      </c>
    </row>
    <row r="1729" spans="1:5" ht="15" customHeight="1" x14ac:dyDescent="0.2">
      <c r="A1729" s="3">
        <v>44714</v>
      </c>
      <c r="B1729" s="4">
        <v>18</v>
      </c>
      <c r="C1729" s="4">
        <v>215.05</v>
      </c>
      <c r="D1729" s="4">
        <v>73.319999999999993</v>
      </c>
      <c r="E1729" s="4">
        <v>114.96</v>
      </c>
    </row>
    <row r="1730" spans="1:5" ht="15" customHeight="1" x14ac:dyDescent="0.2">
      <c r="A1730" s="3">
        <v>44715</v>
      </c>
      <c r="B1730" s="4">
        <v>17.5</v>
      </c>
      <c r="C1730" s="4">
        <v>212.65</v>
      </c>
      <c r="D1730" s="4">
        <v>71.239999999999995</v>
      </c>
      <c r="E1730" s="4">
        <v>118.12</v>
      </c>
    </row>
    <row r="1731" spans="1:5" ht="15" customHeight="1" x14ac:dyDescent="0.2">
      <c r="A1731" s="3">
        <v>44718</v>
      </c>
      <c r="B1731" s="4">
        <v>16.850000000000001</v>
      </c>
      <c r="C1731" s="4">
        <v>212.94</v>
      </c>
      <c r="D1731" s="4">
        <v>70.23</v>
      </c>
      <c r="E1731" s="4">
        <v>117.38</v>
      </c>
    </row>
    <row r="1732" spans="1:5" ht="15" customHeight="1" x14ac:dyDescent="0.2">
      <c r="A1732" s="3">
        <v>44719</v>
      </c>
      <c r="B1732" s="4">
        <v>17.170000000000002</v>
      </c>
      <c r="C1732" s="4">
        <v>214.5</v>
      </c>
      <c r="D1732" s="4">
        <v>70.680000000000007</v>
      </c>
      <c r="E1732" s="4">
        <v>122.71</v>
      </c>
    </row>
    <row r="1733" spans="1:5" ht="15" customHeight="1" x14ac:dyDescent="0.2">
      <c r="A1733" s="3">
        <v>44720</v>
      </c>
      <c r="B1733" s="4">
        <v>16.670000000000002</v>
      </c>
      <c r="C1733" s="4">
        <v>213.5</v>
      </c>
      <c r="D1733" s="4">
        <v>68.91</v>
      </c>
      <c r="E1733" s="4">
        <v>121.86</v>
      </c>
    </row>
    <row r="1734" spans="1:5" ht="15" customHeight="1" x14ac:dyDescent="0.2">
      <c r="A1734" s="3">
        <v>44721</v>
      </c>
      <c r="B1734" s="4">
        <v>15.63</v>
      </c>
      <c r="C1734" s="4">
        <v>206.11</v>
      </c>
      <c r="D1734" s="4">
        <v>66.63</v>
      </c>
      <c r="E1734" s="4">
        <v>118.56</v>
      </c>
    </row>
    <row r="1735" spans="1:5" ht="15" customHeight="1" x14ac:dyDescent="0.2">
      <c r="A1735" s="3">
        <v>44722</v>
      </c>
      <c r="B1735" s="4">
        <v>14.86</v>
      </c>
      <c r="C1735" s="4">
        <v>199.51</v>
      </c>
      <c r="D1735" s="4">
        <v>64.150000000000006</v>
      </c>
      <c r="E1735" s="4">
        <v>116.83</v>
      </c>
    </row>
    <row r="1736" spans="1:5" ht="15" customHeight="1" x14ac:dyDescent="0.2">
      <c r="A1736" s="3">
        <v>44725</v>
      </c>
      <c r="B1736" s="4">
        <v>14.03</v>
      </c>
      <c r="C1736" s="4">
        <v>192.26</v>
      </c>
      <c r="D1736" s="4">
        <v>59.98</v>
      </c>
      <c r="E1736" s="4">
        <v>111.76</v>
      </c>
    </row>
    <row r="1737" spans="1:5" ht="15" customHeight="1" x14ac:dyDescent="0.2">
      <c r="A1737" s="3">
        <v>44726</v>
      </c>
      <c r="B1737" s="4">
        <v>13.98</v>
      </c>
      <c r="C1737" s="4">
        <v>193.52</v>
      </c>
      <c r="D1737" s="4">
        <v>60.95</v>
      </c>
      <c r="E1737" s="4">
        <v>111.49</v>
      </c>
    </row>
    <row r="1738" spans="1:5" ht="15" customHeight="1" x14ac:dyDescent="0.2">
      <c r="A1738" s="3">
        <v>44727</v>
      </c>
      <c r="B1738" s="4">
        <v>14.85</v>
      </c>
      <c r="C1738" s="4">
        <v>196.16</v>
      </c>
      <c r="D1738" s="4">
        <v>61.55</v>
      </c>
      <c r="E1738" s="4">
        <v>109.33</v>
      </c>
    </row>
    <row r="1739" spans="1:5" ht="15" customHeight="1" x14ac:dyDescent="0.2">
      <c r="A1739" s="3">
        <v>44728</v>
      </c>
      <c r="B1739" s="4">
        <v>13.65</v>
      </c>
      <c r="C1739" s="4">
        <v>189.05</v>
      </c>
      <c r="D1739" s="4">
        <v>57.13</v>
      </c>
      <c r="E1739" s="4">
        <v>102.42</v>
      </c>
    </row>
    <row r="1740" spans="1:5" ht="15" customHeight="1" x14ac:dyDescent="0.2">
      <c r="A1740" s="3">
        <v>44729</v>
      </c>
      <c r="B1740" s="4">
        <v>14.22</v>
      </c>
      <c r="C1740" s="4">
        <v>190.01</v>
      </c>
      <c r="D1740" s="4">
        <v>57.6</v>
      </c>
      <c r="E1740" s="4">
        <v>93.74</v>
      </c>
    </row>
    <row r="1741" spans="1:5" ht="15" customHeight="1" x14ac:dyDescent="0.2">
      <c r="A1741" s="3">
        <v>44732</v>
      </c>
      <c r="B1741" s="4">
        <v>14.22</v>
      </c>
      <c r="C1741" s="4">
        <v>190.01</v>
      </c>
      <c r="D1741" s="4">
        <v>57.6</v>
      </c>
      <c r="E1741" s="4">
        <v>93.74</v>
      </c>
    </row>
    <row r="1742" spans="1:5" ht="15" customHeight="1" x14ac:dyDescent="0.2">
      <c r="A1742" s="3">
        <v>44733</v>
      </c>
      <c r="B1742" s="4">
        <v>14.04</v>
      </c>
      <c r="C1742" s="4">
        <v>194.39</v>
      </c>
      <c r="D1742" s="4">
        <v>59.35</v>
      </c>
      <c r="E1742" s="4">
        <v>99.28</v>
      </c>
    </row>
    <row r="1743" spans="1:5" ht="15" customHeight="1" x14ac:dyDescent="0.2">
      <c r="A1743" s="3">
        <v>44734</v>
      </c>
      <c r="B1743" s="4">
        <v>13.97</v>
      </c>
      <c r="C1743" s="4">
        <v>193.82</v>
      </c>
      <c r="D1743" s="4">
        <v>58.96</v>
      </c>
      <c r="E1743" s="4">
        <v>93.06</v>
      </c>
    </row>
    <row r="1744" spans="1:5" ht="15" customHeight="1" x14ac:dyDescent="0.2">
      <c r="A1744" s="3">
        <v>44735</v>
      </c>
      <c r="B1744" s="4">
        <v>14.12</v>
      </c>
      <c r="C1744" s="4">
        <v>196.64</v>
      </c>
      <c r="D1744" s="4">
        <v>57.91</v>
      </c>
      <c r="E1744" s="4">
        <v>87.89</v>
      </c>
    </row>
    <row r="1745" spans="1:5" ht="15" customHeight="1" x14ac:dyDescent="0.2">
      <c r="A1745" s="3">
        <v>44736</v>
      </c>
      <c r="B1745" s="4">
        <v>14.28</v>
      </c>
      <c r="C1745" s="4">
        <v>205.51</v>
      </c>
      <c r="D1745" s="4">
        <v>60.58</v>
      </c>
      <c r="E1745" s="4">
        <v>90.91</v>
      </c>
    </row>
    <row r="1746" spans="1:5" ht="15" customHeight="1" x14ac:dyDescent="0.2">
      <c r="A1746" s="3">
        <v>44739</v>
      </c>
      <c r="B1746" s="4">
        <v>14.08</v>
      </c>
      <c r="C1746" s="4">
        <v>203.56</v>
      </c>
      <c r="D1746" s="4">
        <v>60.67</v>
      </c>
      <c r="E1746" s="4">
        <v>92.23</v>
      </c>
    </row>
    <row r="1747" spans="1:5" ht="15" customHeight="1" x14ac:dyDescent="0.2">
      <c r="A1747" s="3">
        <v>44740</v>
      </c>
      <c r="B1747" s="4">
        <v>13.66</v>
      </c>
      <c r="C1747" s="4">
        <v>198.12</v>
      </c>
      <c r="D1747" s="4">
        <v>59.45</v>
      </c>
      <c r="E1747" s="4">
        <v>95.22</v>
      </c>
    </row>
    <row r="1748" spans="1:5" ht="15" customHeight="1" x14ac:dyDescent="0.2">
      <c r="A1748" s="3">
        <v>44741</v>
      </c>
      <c r="B1748" s="4">
        <v>13.17</v>
      </c>
      <c r="C1748" s="4">
        <v>199.5</v>
      </c>
      <c r="D1748" s="4">
        <v>58.05</v>
      </c>
      <c r="E1748" s="4">
        <v>91.46</v>
      </c>
    </row>
    <row r="1749" spans="1:5" ht="15" customHeight="1" x14ac:dyDescent="0.2">
      <c r="A1749" s="3">
        <v>44742</v>
      </c>
      <c r="B1749" s="4">
        <v>13.42</v>
      </c>
      <c r="C1749" s="4">
        <v>196.89</v>
      </c>
      <c r="D1749" s="4">
        <v>58.08</v>
      </c>
      <c r="E1749" s="4">
        <v>89.81</v>
      </c>
    </row>
    <row r="1750" spans="1:5" ht="15" customHeight="1" x14ac:dyDescent="0.2">
      <c r="A1750" s="3">
        <v>44743</v>
      </c>
      <c r="B1750" s="4">
        <v>14.25</v>
      </c>
      <c r="C1750" s="4">
        <v>199.18</v>
      </c>
      <c r="D1750" s="4">
        <v>56.16</v>
      </c>
      <c r="E1750" s="4">
        <v>90.98</v>
      </c>
    </row>
    <row r="1751" spans="1:5" ht="15" customHeight="1" x14ac:dyDescent="0.2">
      <c r="A1751" s="3">
        <v>44746</v>
      </c>
      <c r="B1751" s="4">
        <v>14.25</v>
      </c>
      <c r="C1751" s="4">
        <v>199.18</v>
      </c>
      <c r="D1751" s="4">
        <v>56.16</v>
      </c>
      <c r="E1751" s="4">
        <v>90.98</v>
      </c>
    </row>
    <row r="1752" spans="1:5" ht="15" customHeight="1" x14ac:dyDescent="0.2">
      <c r="A1752" s="3">
        <v>44747</v>
      </c>
      <c r="B1752" s="4">
        <v>14.44</v>
      </c>
      <c r="C1752" s="4">
        <v>200.54</v>
      </c>
      <c r="D1752" s="4">
        <v>56.14</v>
      </c>
      <c r="E1752" s="4">
        <v>84.64</v>
      </c>
    </row>
    <row r="1753" spans="1:5" ht="15" customHeight="1" x14ac:dyDescent="0.2">
      <c r="A1753" s="3">
        <v>44748</v>
      </c>
      <c r="B1753" s="4">
        <v>14.27</v>
      </c>
      <c r="C1753" s="4">
        <v>201.12</v>
      </c>
      <c r="D1753" s="4">
        <v>56.15</v>
      </c>
      <c r="E1753" s="4">
        <v>83.34</v>
      </c>
    </row>
    <row r="1754" spans="1:5" ht="15" customHeight="1" x14ac:dyDescent="0.2">
      <c r="A1754" s="3">
        <v>44749</v>
      </c>
      <c r="B1754" s="4">
        <v>14.52</v>
      </c>
      <c r="C1754" s="4">
        <v>202.8</v>
      </c>
      <c r="D1754" s="4">
        <v>58.75</v>
      </c>
      <c r="E1754" s="4">
        <v>86.35</v>
      </c>
    </row>
    <row r="1755" spans="1:5" ht="15" customHeight="1" x14ac:dyDescent="0.2">
      <c r="A1755" s="3">
        <v>44750</v>
      </c>
      <c r="B1755" s="4">
        <v>13.99</v>
      </c>
      <c r="C1755" s="4">
        <v>203.57</v>
      </c>
      <c r="D1755" s="4">
        <v>59.45</v>
      </c>
      <c r="E1755" s="4">
        <v>86.46</v>
      </c>
    </row>
    <row r="1756" spans="1:5" ht="15" customHeight="1" x14ac:dyDescent="0.2">
      <c r="A1756" s="3">
        <v>44753</v>
      </c>
      <c r="B1756" s="4">
        <v>13.66</v>
      </c>
      <c r="C1756" s="4">
        <v>205.06</v>
      </c>
      <c r="D1756" s="4">
        <v>58.87</v>
      </c>
      <c r="E1756" s="4">
        <v>85.55</v>
      </c>
    </row>
    <row r="1757" spans="1:5" ht="15" customHeight="1" x14ac:dyDescent="0.2">
      <c r="A1757" s="3">
        <v>44754</v>
      </c>
      <c r="B1757" s="4">
        <v>13.95</v>
      </c>
      <c r="C1757" s="4">
        <v>204.82</v>
      </c>
      <c r="D1757" s="4">
        <v>59.2</v>
      </c>
      <c r="E1757" s="4">
        <v>83.45</v>
      </c>
    </row>
    <row r="1758" spans="1:5" ht="15" customHeight="1" x14ac:dyDescent="0.2">
      <c r="A1758" s="3">
        <v>44755</v>
      </c>
      <c r="B1758" s="4">
        <v>14.18</v>
      </c>
      <c r="C1758" s="4">
        <v>204.15</v>
      </c>
      <c r="D1758" s="4">
        <v>59.34</v>
      </c>
      <c r="E1758" s="4">
        <v>83.11</v>
      </c>
    </row>
    <row r="1759" spans="1:5" ht="15" customHeight="1" x14ac:dyDescent="0.2">
      <c r="A1759" s="3">
        <v>44756</v>
      </c>
      <c r="B1759" s="4">
        <v>13.63</v>
      </c>
      <c r="C1759" s="4">
        <v>205.91</v>
      </c>
      <c r="D1759" s="4">
        <v>60.93</v>
      </c>
      <c r="E1759" s="4">
        <v>81.61</v>
      </c>
    </row>
    <row r="1760" spans="1:5" ht="15" customHeight="1" x14ac:dyDescent="0.2">
      <c r="A1760" s="3">
        <v>44757</v>
      </c>
      <c r="B1760" s="4">
        <v>13.96</v>
      </c>
      <c r="C1760" s="4">
        <v>210.04</v>
      </c>
      <c r="D1760" s="4">
        <v>62.38</v>
      </c>
      <c r="E1760" s="4">
        <v>82.89</v>
      </c>
    </row>
    <row r="1761" spans="1:5" ht="15" customHeight="1" x14ac:dyDescent="0.2">
      <c r="A1761" s="3">
        <v>44760</v>
      </c>
      <c r="B1761" s="4">
        <v>13.88</v>
      </c>
      <c r="C1761" s="4">
        <v>207.21</v>
      </c>
      <c r="D1761" s="4">
        <v>61.75</v>
      </c>
      <c r="E1761" s="4">
        <v>85.07</v>
      </c>
    </row>
    <row r="1762" spans="1:5" ht="15" customHeight="1" x14ac:dyDescent="0.2">
      <c r="A1762" s="3">
        <v>44761</v>
      </c>
      <c r="B1762" s="4">
        <v>14.25</v>
      </c>
      <c r="C1762" s="4">
        <v>213.66</v>
      </c>
      <c r="D1762" s="4">
        <v>64.52</v>
      </c>
      <c r="E1762" s="4">
        <v>88.48</v>
      </c>
    </row>
    <row r="1763" spans="1:5" ht="15" customHeight="1" x14ac:dyDescent="0.2">
      <c r="A1763" s="3">
        <v>44762</v>
      </c>
      <c r="B1763" s="4">
        <v>14.44</v>
      </c>
      <c r="C1763" s="4">
        <v>213.37</v>
      </c>
      <c r="D1763" s="4">
        <v>65.55</v>
      </c>
      <c r="E1763" s="4">
        <v>90.71</v>
      </c>
    </row>
    <row r="1764" spans="1:5" ht="15" customHeight="1" x14ac:dyDescent="0.2">
      <c r="A1764" s="3">
        <v>44763</v>
      </c>
      <c r="B1764" s="4">
        <v>14.51</v>
      </c>
      <c r="C1764" s="4">
        <v>216.19</v>
      </c>
      <c r="D1764" s="4">
        <v>66.2</v>
      </c>
      <c r="E1764" s="4">
        <v>88.93</v>
      </c>
    </row>
    <row r="1765" spans="1:5" ht="15" customHeight="1" x14ac:dyDescent="0.2">
      <c r="A1765" s="3">
        <v>44764</v>
      </c>
      <c r="B1765" s="4">
        <v>14.65</v>
      </c>
      <c r="C1765" s="4">
        <v>213.7</v>
      </c>
      <c r="D1765" s="4">
        <v>64.72</v>
      </c>
      <c r="E1765" s="4">
        <v>88.13</v>
      </c>
    </row>
    <row r="1766" spans="1:5" ht="15" customHeight="1" x14ac:dyDescent="0.2">
      <c r="A1766" s="3">
        <v>44767</v>
      </c>
      <c r="B1766" s="4">
        <v>14.66</v>
      </c>
      <c r="C1766" s="4">
        <v>214.27</v>
      </c>
      <c r="D1766" s="4">
        <v>64.599999999999994</v>
      </c>
      <c r="E1766" s="4">
        <v>92.05</v>
      </c>
    </row>
    <row r="1767" spans="1:5" ht="15" customHeight="1" x14ac:dyDescent="0.2">
      <c r="A1767" s="3">
        <v>44768</v>
      </c>
      <c r="B1767" s="4">
        <v>14.43</v>
      </c>
      <c r="C1767" s="4">
        <v>212.49</v>
      </c>
      <c r="D1767" s="4">
        <v>63.49</v>
      </c>
      <c r="E1767" s="4">
        <v>91.09</v>
      </c>
    </row>
    <row r="1768" spans="1:5" ht="15" customHeight="1" x14ac:dyDescent="0.2">
      <c r="A1768" s="3">
        <v>44769</v>
      </c>
      <c r="B1768" s="4">
        <v>15.15</v>
      </c>
      <c r="C1768" s="4">
        <v>210.47</v>
      </c>
      <c r="D1768" s="4">
        <v>66.67</v>
      </c>
      <c r="E1768" s="4">
        <v>93.27</v>
      </c>
    </row>
    <row r="1769" spans="1:5" ht="15" customHeight="1" x14ac:dyDescent="0.2">
      <c r="A1769" s="3">
        <v>44770</v>
      </c>
      <c r="B1769" s="4">
        <v>15.59</v>
      </c>
      <c r="C1769" s="4">
        <v>211.35</v>
      </c>
      <c r="D1769" s="4">
        <v>67.37</v>
      </c>
      <c r="E1769" s="4">
        <v>94.06</v>
      </c>
    </row>
    <row r="1770" spans="1:5" ht="15" customHeight="1" x14ac:dyDescent="0.2">
      <c r="A1770" s="3">
        <v>44771</v>
      </c>
      <c r="B1770" s="4">
        <v>15</v>
      </c>
      <c r="C1770" s="4">
        <v>212.11</v>
      </c>
      <c r="D1770" s="4">
        <v>68.86</v>
      </c>
      <c r="E1770" s="4">
        <v>97.43</v>
      </c>
    </row>
    <row r="1771" spans="1:5" ht="15" customHeight="1" x14ac:dyDescent="0.2">
      <c r="A1771" s="3">
        <v>44774</v>
      </c>
      <c r="B1771" s="4">
        <v>15.4</v>
      </c>
      <c r="C1771" s="4">
        <v>211.36</v>
      </c>
      <c r="D1771" s="4">
        <v>69.16</v>
      </c>
      <c r="E1771" s="4">
        <v>95.1</v>
      </c>
    </row>
    <row r="1772" spans="1:5" ht="15" customHeight="1" x14ac:dyDescent="0.2">
      <c r="A1772" s="3">
        <v>44775</v>
      </c>
      <c r="B1772" s="4">
        <v>16</v>
      </c>
      <c r="C1772" s="4">
        <v>206.26</v>
      </c>
      <c r="D1772" s="4">
        <v>69.27</v>
      </c>
      <c r="E1772" s="4">
        <v>94.71</v>
      </c>
    </row>
    <row r="1773" spans="1:5" ht="15" customHeight="1" x14ac:dyDescent="0.2">
      <c r="A1773" s="3">
        <v>44776</v>
      </c>
      <c r="B1773" s="4">
        <v>16.71</v>
      </c>
      <c r="C1773" s="4">
        <v>208.48</v>
      </c>
      <c r="D1773" s="4">
        <v>73.22</v>
      </c>
      <c r="E1773" s="4">
        <v>91.32</v>
      </c>
    </row>
    <row r="1774" spans="1:5" ht="15" customHeight="1" x14ac:dyDescent="0.2">
      <c r="A1774" s="3">
        <v>44777</v>
      </c>
      <c r="B1774" s="4">
        <v>17.48</v>
      </c>
      <c r="C1774" s="4">
        <v>213.47</v>
      </c>
      <c r="D1774" s="4">
        <v>72.760000000000005</v>
      </c>
      <c r="E1774" s="4">
        <v>89.88</v>
      </c>
    </row>
    <row r="1775" spans="1:5" ht="15" customHeight="1" x14ac:dyDescent="0.2">
      <c r="A1775" s="3">
        <v>44778</v>
      </c>
      <c r="B1775" s="4">
        <v>14.59</v>
      </c>
      <c r="C1775" s="4">
        <v>215.87</v>
      </c>
      <c r="D1775" s="4">
        <v>71.459999999999994</v>
      </c>
      <c r="E1775" s="4">
        <v>92.85</v>
      </c>
    </row>
    <row r="1776" spans="1:5" ht="15" customHeight="1" x14ac:dyDescent="0.2">
      <c r="A1776" s="3">
        <v>44781</v>
      </c>
      <c r="B1776" s="4">
        <v>14.02</v>
      </c>
      <c r="C1776" s="4">
        <v>213.32</v>
      </c>
      <c r="D1776" s="4">
        <v>70.900000000000006</v>
      </c>
      <c r="E1776" s="4">
        <v>93.63</v>
      </c>
    </row>
    <row r="1777" spans="1:5" ht="15" customHeight="1" x14ac:dyDescent="0.2">
      <c r="A1777" s="3">
        <v>44782</v>
      </c>
      <c r="B1777" s="4">
        <v>13.1</v>
      </c>
      <c r="C1777" s="4">
        <v>210.26</v>
      </c>
      <c r="D1777" s="4">
        <v>68</v>
      </c>
      <c r="E1777" s="4">
        <v>95.51</v>
      </c>
    </row>
    <row r="1778" spans="1:5" ht="15" customHeight="1" x14ac:dyDescent="0.2">
      <c r="A1778" s="3">
        <v>44783</v>
      </c>
      <c r="B1778" s="4">
        <v>13.1</v>
      </c>
      <c r="C1778" s="4">
        <v>212.1</v>
      </c>
      <c r="D1778" s="4">
        <v>70.69</v>
      </c>
      <c r="E1778" s="4">
        <v>95.98</v>
      </c>
    </row>
    <row r="1779" spans="1:5" ht="15" customHeight="1" x14ac:dyDescent="0.2">
      <c r="A1779" s="3">
        <v>44784</v>
      </c>
      <c r="B1779" s="4">
        <v>13.68</v>
      </c>
      <c r="C1779" s="4">
        <v>211.08</v>
      </c>
      <c r="D1779" s="4">
        <v>71.37</v>
      </c>
      <c r="E1779" s="4">
        <v>100.36</v>
      </c>
    </row>
    <row r="1780" spans="1:5" ht="15" customHeight="1" x14ac:dyDescent="0.2">
      <c r="A1780" s="3">
        <v>44785</v>
      </c>
      <c r="B1780" s="4">
        <v>13.68</v>
      </c>
      <c r="C1780" s="4">
        <v>211.33</v>
      </c>
      <c r="D1780" s="4">
        <v>73.709999999999994</v>
      </c>
      <c r="E1780" s="4">
        <v>102.75</v>
      </c>
    </row>
    <row r="1781" spans="1:5" ht="15" customHeight="1" x14ac:dyDescent="0.2">
      <c r="A1781" s="3">
        <v>44788</v>
      </c>
      <c r="B1781" s="4">
        <v>13.12</v>
      </c>
      <c r="C1781" s="4">
        <v>216.42</v>
      </c>
      <c r="D1781" s="4">
        <v>74.28</v>
      </c>
      <c r="E1781" s="4">
        <v>100.77</v>
      </c>
    </row>
    <row r="1782" spans="1:5" ht="15" customHeight="1" x14ac:dyDescent="0.2">
      <c r="A1782" s="3">
        <v>44789</v>
      </c>
      <c r="B1782" s="4">
        <v>13.69</v>
      </c>
      <c r="C1782" s="4">
        <v>217.14</v>
      </c>
      <c r="D1782" s="4">
        <v>74.09</v>
      </c>
      <c r="E1782" s="4">
        <v>100.1</v>
      </c>
    </row>
    <row r="1783" spans="1:5" ht="15" customHeight="1" x14ac:dyDescent="0.2">
      <c r="A1783" s="3">
        <v>44790</v>
      </c>
      <c r="B1783" s="4">
        <v>13.26</v>
      </c>
      <c r="C1783" s="4">
        <v>214.52</v>
      </c>
      <c r="D1783" s="4">
        <v>71.69</v>
      </c>
      <c r="E1783" s="4">
        <v>101.36</v>
      </c>
    </row>
    <row r="1784" spans="1:5" ht="15" customHeight="1" x14ac:dyDescent="0.2">
      <c r="A1784" s="3">
        <v>44791</v>
      </c>
      <c r="B1784" s="4">
        <v>13.19</v>
      </c>
      <c r="C1784" s="4">
        <v>215.25</v>
      </c>
      <c r="D1784" s="4">
        <v>72.69</v>
      </c>
      <c r="E1784" s="4">
        <v>104.88</v>
      </c>
    </row>
    <row r="1785" spans="1:5" ht="15" customHeight="1" x14ac:dyDescent="0.2">
      <c r="A1785" s="3">
        <v>44792</v>
      </c>
      <c r="B1785" s="4">
        <v>13.73</v>
      </c>
      <c r="C1785" s="4">
        <v>212.82</v>
      </c>
      <c r="D1785" s="4">
        <v>70.84</v>
      </c>
      <c r="E1785" s="4">
        <v>105.14</v>
      </c>
    </row>
    <row r="1786" spans="1:5" ht="15" customHeight="1" x14ac:dyDescent="0.2">
      <c r="A1786" s="3">
        <v>44795</v>
      </c>
      <c r="B1786" s="4">
        <v>12.71</v>
      </c>
      <c r="C1786" s="4">
        <v>208.61</v>
      </c>
      <c r="D1786" s="4">
        <v>68.09</v>
      </c>
      <c r="E1786" s="4">
        <v>105.24</v>
      </c>
    </row>
    <row r="1787" spans="1:5" ht="15" customHeight="1" x14ac:dyDescent="0.2">
      <c r="A1787" s="3">
        <v>44796</v>
      </c>
      <c r="B1787" s="4">
        <v>12.79</v>
      </c>
      <c r="C1787" s="4">
        <v>206.8</v>
      </c>
      <c r="D1787" s="4">
        <v>69.12</v>
      </c>
      <c r="E1787" s="4">
        <v>108.45</v>
      </c>
    </row>
    <row r="1788" spans="1:5" ht="15" customHeight="1" x14ac:dyDescent="0.2">
      <c r="A1788" s="3">
        <v>44797</v>
      </c>
      <c r="B1788" s="4">
        <v>13.52</v>
      </c>
      <c r="C1788" s="4">
        <v>206.67</v>
      </c>
      <c r="D1788" s="4">
        <v>68.52</v>
      </c>
      <c r="E1788" s="4">
        <v>110.52</v>
      </c>
    </row>
    <row r="1789" spans="1:5" ht="15" customHeight="1" x14ac:dyDescent="0.2">
      <c r="A1789" s="3">
        <v>44798</v>
      </c>
      <c r="B1789" s="4">
        <v>13.56</v>
      </c>
      <c r="C1789" s="4">
        <v>209.82</v>
      </c>
      <c r="D1789" s="4">
        <v>70.58</v>
      </c>
      <c r="E1789" s="4">
        <v>112.08</v>
      </c>
    </row>
    <row r="1790" spans="1:5" ht="15" customHeight="1" x14ac:dyDescent="0.2">
      <c r="A1790" s="3">
        <v>44799</v>
      </c>
      <c r="B1790" s="4">
        <v>13.16</v>
      </c>
      <c r="C1790" s="4">
        <v>202.89</v>
      </c>
      <c r="D1790" s="4">
        <v>65.959999999999994</v>
      </c>
      <c r="E1790" s="4">
        <v>112.12</v>
      </c>
    </row>
    <row r="1791" spans="1:5" ht="15" customHeight="1" x14ac:dyDescent="0.2">
      <c r="A1791" s="3">
        <v>44802</v>
      </c>
      <c r="B1791" s="4">
        <v>13.2</v>
      </c>
      <c r="C1791" s="4">
        <v>202.33</v>
      </c>
      <c r="D1791" s="4">
        <v>64.709999999999994</v>
      </c>
      <c r="E1791" s="4">
        <v>113.42</v>
      </c>
    </row>
    <row r="1792" spans="1:5" ht="15" customHeight="1" x14ac:dyDescent="0.2">
      <c r="A1792" s="3">
        <v>44803</v>
      </c>
      <c r="B1792" s="4">
        <v>13.29</v>
      </c>
      <c r="C1792" s="4">
        <v>201.38</v>
      </c>
      <c r="D1792" s="4">
        <v>65.09</v>
      </c>
      <c r="E1792" s="4">
        <v>110.5</v>
      </c>
    </row>
    <row r="1793" spans="1:5" ht="15" customHeight="1" x14ac:dyDescent="0.2">
      <c r="A1793" s="3">
        <v>44804</v>
      </c>
      <c r="B1793" s="4">
        <v>13.24</v>
      </c>
      <c r="C1793" s="4">
        <v>198.71</v>
      </c>
      <c r="D1793" s="4">
        <v>65.25</v>
      </c>
      <c r="E1793" s="4">
        <v>109.45</v>
      </c>
    </row>
    <row r="1794" spans="1:5" ht="15" customHeight="1" x14ac:dyDescent="0.2">
      <c r="A1794" s="3">
        <v>44805</v>
      </c>
      <c r="B1794" s="4">
        <v>13.19</v>
      </c>
      <c r="C1794" s="4">
        <v>200.13</v>
      </c>
      <c r="D1794" s="4">
        <v>64.930000000000007</v>
      </c>
      <c r="E1794" s="4">
        <v>107.53</v>
      </c>
    </row>
    <row r="1795" spans="1:5" ht="15" customHeight="1" x14ac:dyDescent="0.2">
      <c r="A1795" s="3">
        <v>44806</v>
      </c>
      <c r="B1795" s="4">
        <v>13.06</v>
      </c>
      <c r="C1795" s="4">
        <v>197.76</v>
      </c>
      <c r="D1795" s="4">
        <v>64.5</v>
      </c>
      <c r="E1795" s="4">
        <v>110.26</v>
      </c>
    </row>
    <row r="1796" spans="1:5" ht="15" customHeight="1" x14ac:dyDescent="0.2">
      <c r="A1796" s="3">
        <v>44809</v>
      </c>
      <c r="B1796" s="4">
        <v>13.06</v>
      </c>
      <c r="C1796" s="4">
        <v>197.76</v>
      </c>
      <c r="D1796" s="4">
        <v>64.5</v>
      </c>
      <c r="E1796" s="4">
        <v>110.26</v>
      </c>
    </row>
    <row r="1797" spans="1:5" ht="15" customHeight="1" x14ac:dyDescent="0.2">
      <c r="A1797" s="3">
        <v>44810</v>
      </c>
      <c r="B1797" s="4">
        <v>12.63</v>
      </c>
      <c r="C1797" s="4">
        <v>198.64</v>
      </c>
      <c r="D1797" s="4">
        <v>63.75</v>
      </c>
      <c r="E1797" s="4">
        <v>108.63</v>
      </c>
    </row>
    <row r="1798" spans="1:5" ht="15" customHeight="1" x14ac:dyDescent="0.2">
      <c r="A1798" s="3">
        <v>44811</v>
      </c>
      <c r="B1798" s="4">
        <v>12.68</v>
      </c>
      <c r="C1798" s="4">
        <v>200.42</v>
      </c>
      <c r="D1798" s="4">
        <v>65.03</v>
      </c>
      <c r="E1798" s="4">
        <v>106.76</v>
      </c>
    </row>
    <row r="1799" spans="1:5" ht="15" customHeight="1" x14ac:dyDescent="0.2">
      <c r="A1799" s="3">
        <v>44812</v>
      </c>
      <c r="B1799" s="4">
        <v>12.54</v>
      </c>
      <c r="C1799" s="4">
        <v>200.71</v>
      </c>
      <c r="D1799" s="4">
        <v>65.739999999999995</v>
      </c>
      <c r="E1799" s="4">
        <v>108.32</v>
      </c>
    </row>
    <row r="1800" spans="1:5" ht="15" customHeight="1" x14ac:dyDescent="0.2">
      <c r="A1800" s="3">
        <v>44813</v>
      </c>
      <c r="B1800" s="4">
        <v>13.03</v>
      </c>
      <c r="C1800" s="4">
        <v>205.2</v>
      </c>
      <c r="D1800" s="4">
        <v>66.959999999999994</v>
      </c>
      <c r="E1800" s="4">
        <v>111.97</v>
      </c>
    </row>
    <row r="1801" spans="1:5" ht="15" customHeight="1" x14ac:dyDescent="0.2">
      <c r="A1801" s="3">
        <v>44816</v>
      </c>
      <c r="B1801" s="4">
        <v>13.31</v>
      </c>
      <c r="C1801" s="4">
        <v>206.63</v>
      </c>
      <c r="D1801" s="4">
        <v>67.42</v>
      </c>
      <c r="E1801" s="4">
        <v>114.39</v>
      </c>
    </row>
    <row r="1802" spans="1:5" ht="15" customHeight="1" x14ac:dyDescent="0.2">
      <c r="A1802" s="3">
        <v>44817</v>
      </c>
      <c r="B1802" s="4">
        <v>12.95</v>
      </c>
      <c r="C1802" s="4">
        <v>199.67</v>
      </c>
      <c r="D1802" s="4">
        <v>63.16</v>
      </c>
      <c r="E1802" s="4">
        <v>112.33</v>
      </c>
    </row>
    <row r="1803" spans="1:5" ht="15" customHeight="1" x14ac:dyDescent="0.2">
      <c r="A1803" s="3">
        <v>44818</v>
      </c>
      <c r="B1803" s="4">
        <v>12.71</v>
      </c>
      <c r="C1803" s="4">
        <v>199.41</v>
      </c>
      <c r="D1803" s="4">
        <v>65.69</v>
      </c>
      <c r="E1803" s="4">
        <v>117.71</v>
      </c>
    </row>
    <row r="1804" spans="1:5" ht="15" customHeight="1" x14ac:dyDescent="0.2">
      <c r="A1804" s="3">
        <v>44819</v>
      </c>
      <c r="B1804" s="4">
        <v>13.17</v>
      </c>
      <c r="C1804" s="4">
        <v>195.37</v>
      </c>
      <c r="D1804" s="4">
        <v>64.599999999999994</v>
      </c>
      <c r="E1804" s="4">
        <v>115.56</v>
      </c>
    </row>
    <row r="1805" spans="1:5" ht="15" customHeight="1" x14ac:dyDescent="0.2">
      <c r="A1805" s="3">
        <v>44820</v>
      </c>
      <c r="B1805" s="4">
        <v>12.74</v>
      </c>
      <c r="C1805" s="4">
        <v>193.3</v>
      </c>
      <c r="D1805" s="4">
        <v>65.7</v>
      </c>
      <c r="E1805" s="4">
        <v>113.13</v>
      </c>
    </row>
    <row r="1806" spans="1:5" ht="15" customHeight="1" x14ac:dyDescent="0.2">
      <c r="A1806" s="3">
        <v>44823</v>
      </c>
      <c r="B1806" s="4">
        <v>13.16</v>
      </c>
      <c r="C1806" s="4">
        <v>193.13</v>
      </c>
      <c r="D1806" s="4">
        <v>66.89</v>
      </c>
      <c r="E1806" s="4">
        <v>112.87</v>
      </c>
    </row>
    <row r="1807" spans="1:5" ht="15" customHeight="1" x14ac:dyDescent="0.2">
      <c r="A1807" s="3">
        <v>44824</v>
      </c>
      <c r="B1807" s="4">
        <v>13.21</v>
      </c>
      <c r="C1807" s="4">
        <v>192.07</v>
      </c>
      <c r="D1807" s="4">
        <v>65.37</v>
      </c>
      <c r="E1807" s="4">
        <v>112.07</v>
      </c>
    </row>
    <row r="1808" spans="1:5" ht="15" customHeight="1" x14ac:dyDescent="0.2">
      <c r="A1808" s="3">
        <v>44825</v>
      </c>
      <c r="B1808" s="4">
        <v>12.22</v>
      </c>
      <c r="C1808" s="4">
        <v>187.02</v>
      </c>
      <c r="D1808" s="4">
        <v>64.73</v>
      </c>
      <c r="E1808" s="4">
        <v>111.09</v>
      </c>
    </row>
    <row r="1809" spans="1:5" ht="15" customHeight="1" x14ac:dyDescent="0.2">
      <c r="A1809" s="3">
        <v>44826</v>
      </c>
      <c r="B1809" s="4">
        <v>12.01</v>
      </c>
      <c r="C1809" s="4">
        <v>185.79</v>
      </c>
      <c r="D1809" s="4">
        <v>63.31</v>
      </c>
      <c r="E1809" s="4">
        <v>110.06</v>
      </c>
    </row>
    <row r="1810" spans="1:5" ht="15" customHeight="1" x14ac:dyDescent="0.2">
      <c r="A1810" s="3">
        <v>44827</v>
      </c>
      <c r="B1810" s="4">
        <v>11.79</v>
      </c>
      <c r="C1810" s="4">
        <v>183.96</v>
      </c>
      <c r="D1810" s="4">
        <v>62.18</v>
      </c>
      <c r="E1810" s="4">
        <v>100.59</v>
      </c>
    </row>
    <row r="1811" spans="1:5" ht="15" customHeight="1" x14ac:dyDescent="0.2">
      <c r="A1811" s="3">
        <v>44830</v>
      </c>
      <c r="B1811" s="4">
        <v>11.41</v>
      </c>
      <c r="C1811" s="4">
        <v>180.59</v>
      </c>
      <c r="D1811" s="4">
        <v>61.46</v>
      </c>
      <c r="E1811" s="4">
        <v>99.2</v>
      </c>
    </row>
    <row r="1812" spans="1:5" ht="15" customHeight="1" x14ac:dyDescent="0.2">
      <c r="A1812" s="3">
        <v>44831</v>
      </c>
      <c r="B1812" s="4">
        <v>11.32</v>
      </c>
      <c r="C1812" s="4">
        <v>177.87</v>
      </c>
      <c r="D1812" s="4">
        <v>62.51</v>
      </c>
      <c r="E1812" s="4">
        <v>98.76</v>
      </c>
    </row>
    <row r="1813" spans="1:5" ht="15" customHeight="1" x14ac:dyDescent="0.2">
      <c r="A1813" s="3">
        <v>44832</v>
      </c>
      <c r="B1813" s="4">
        <v>11.79</v>
      </c>
      <c r="C1813" s="4">
        <v>179.18</v>
      </c>
      <c r="D1813" s="4">
        <v>63.9</v>
      </c>
      <c r="E1813" s="4">
        <v>103</v>
      </c>
    </row>
    <row r="1814" spans="1:5" ht="15" customHeight="1" x14ac:dyDescent="0.2">
      <c r="A1814" s="3">
        <v>44833</v>
      </c>
      <c r="B1814" s="4">
        <v>11.66</v>
      </c>
      <c r="C1814" s="4">
        <v>180.06</v>
      </c>
      <c r="D1814" s="4">
        <v>61.99</v>
      </c>
      <c r="E1814" s="4">
        <v>103.66</v>
      </c>
    </row>
    <row r="1815" spans="1:5" ht="15" customHeight="1" x14ac:dyDescent="0.2">
      <c r="A1815" s="3">
        <v>44834</v>
      </c>
      <c r="B1815" s="4">
        <v>11.5</v>
      </c>
      <c r="C1815" s="4">
        <v>177.65</v>
      </c>
      <c r="D1815" s="4">
        <v>61.03</v>
      </c>
      <c r="E1815" s="4">
        <v>102.34</v>
      </c>
    </row>
    <row r="1816" spans="1:5" ht="15" customHeight="1" x14ac:dyDescent="0.2">
      <c r="A1816" s="3">
        <v>44837</v>
      </c>
      <c r="B1816" s="4">
        <v>11.95</v>
      </c>
      <c r="C1816" s="4">
        <v>181.65</v>
      </c>
      <c r="D1816" s="4">
        <v>63.66</v>
      </c>
      <c r="E1816" s="4">
        <v>109.97</v>
      </c>
    </row>
    <row r="1817" spans="1:5" ht="15" customHeight="1" x14ac:dyDescent="0.2">
      <c r="A1817" s="3">
        <v>44838</v>
      </c>
      <c r="B1817" s="4">
        <v>12.36</v>
      </c>
      <c r="C1817" s="4">
        <v>185.65</v>
      </c>
      <c r="D1817" s="4">
        <v>66.7</v>
      </c>
      <c r="E1817" s="4">
        <v>115.62</v>
      </c>
    </row>
    <row r="1818" spans="1:5" ht="15" customHeight="1" x14ac:dyDescent="0.2">
      <c r="A1818" s="3">
        <v>44839</v>
      </c>
      <c r="B1818" s="4">
        <v>12.22</v>
      </c>
      <c r="C1818" s="4">
        <v>187.67</v>
      </c>
      <c r="D1818" s="4">
        <v>67.39</v>
      </c>
      <c r="E1818" s="4">
        <v>115.93</v>
      </c>
    </row>
    <row r="1819" spans="1:5" ht="15" customHeight="1" x14ac:dyDescent="0.2">
      <c r="A1819" s="3">
        <v>44840</v>
      </c>
      <c r="B1819" s="4">
        <v>12.49</v>
      </c>
      <c r="C1819" s="4">
        <v>185.59</v>
      </c>
      <c r="D1819" s="4">
        <v>67.12</v>
      </c>
      <c r="E1819" s="4">
        <v>117.65</v>
      </c>
    </row>
    <row r="1820" spans="1:5" ht="15" customHeight="1" x14ac:dyDescent="0.2">
      <c r="A1820" s="3">
        <v>44841</v>
      </c>
      <c r="B1820" s="4">
        <v>11.98</v>
      </c>
      <c r="C1820" s="4">
        <v>183.83</v>
      </c>
      <c r="D1820" s="4">
        <v>63.82</v>
      </c>
      <c r="E1820" s="4">
        <v>118.51</v>
      </c>
    </row>
    <row r="1821" spans="1:5" ht="15" customHeight="1" x14ac:dyDescent="0.2">
      <c r="A1821" s="3">
        <v>44844</v>
      </c>
      <c r="B1821" s="4">
        <v>12.02</v>
      </c>
      <c r="C1821" s="4">
        <v>182.18</v>
      </c>
      <c r="D1821" s="4">
        <v>61.23</v>
      </c>
      <c r="E1821" s="4">
        <v>116.8</v>
      </c>
    </row>
    <row r="1822" spans="1:5" ht="15" customHeight="1" x14ac:dyDescent="0.2">
      <c r="A1822" s="3">
        <v>44845</v>
      </c>
      <c r="B1822" s="4">
        <v>11.6</v>
      </c>
      <c r="C1822" s="4">
        <v>179.14</v>
      </c>
      <c r="D1822" s="4">
        <v>59.55</v>
      </c>
      <c r="E1822" s="4">
        <v>115.58</v>
      </c>
    </row>
    <row r="1823" spans="1:5" ht="15" customHeight="1" x14ac:dyDescent="0.2">
      <c r="A1823" s="3">
        <v>44846</v>
      </c>
      <c r="B1823" s="4">
        <v>11.66</v>
      </c>
      <c r="C1823" s="4">
        <v>178.24</v>
      </c>
      <c r="D1823" s="4">
        <v>57.84</v>
      </c>
      <c r="E1823" s="4">
        <v>116.3</v>
      </c>
    </row>
    <row r="1824" spans="1:5" ht="15" customHeight="1" x14ac:dyDescent="0.2">
      <c r="A1824" s="3">
        <v>44847</v>
      </c>
      <c r="B1824" s="4">
        <v>12.5</v>
      </c>
      <c r="C1824" s="4">
        <v>184.66</v>
      </c>
      <c r="D1824" s="4">
        <v>59.44</v>
      </c>
      <c r="E1824" s="4">
        <v>122.74</v>
      </c>
    </row>
    <row r="1825" spans="1:5" ht="15" customHeight="1" x14ac:dyDescent="0.2">
      <c r="A1825" s="3">
        <v>44848</v>
      </c>
      <c r="B1825" s="4">
        <v>12.43</v>
      </c>
      <c r="C1825" s="4">
        <v>182.62</v>
      </c>
      <c r="D1825" s="4">
        <v>57.31</v>
      </c>
      <c r="E1825" s="4">
        <v>117.96</v>
      </c>
    </row>
    <row r="1826" spans="1:5" ht="15" customHeight="1" x14ac:dyDescent="0.2">
      <c r="A1826" s="3">
        <v>44851</v>
      </c>
      <c r="B1826" s="4">
        <v>12.32</v>
      </c>
      <c r="C1826" s="4">
        <v>185.25</v>
      </c>
      <c r="D1826" s="4">
        <v>58.94</v>
      </c>
      <c r="E1826" s="4">
        <v>118.36</v>
      </c>
    </row>
    <row r="1827" spans="1:5" ht="15" customHeight="1" x14ac:dyDescent="0.2">
      <c r="A1827" s="3">
        <v>44852</v>
      </c>
      <c r="B1827" s="4">
        <v>12.88</v>
      </c>
      <c r="C1827" s="4">
        <v>187.17</v>
      </c>
      <c r="D1827" s="4">
        <v>59.27</v>
      </c>
      <c r="E1827" s="4">
        <v>117.89</v>
      </c>
    </row>
    <row r="1828" spans="1:5" ht="15" customHeight="1" x14ac:dyDescent="0.2">
      <c r="A1828" s="3">
        <v>44853</v>
      </c>
      <c r="B1828" s="4">
        <v>12.61</v>
      </c>
      <c r="C1828" s="4">
        <v>186.41</v>
      </c>
      <c r="D1828" s="4">
        <v>59.32</v>
      </c>
      <c r="E1828" s="4">
        <v>121.11</v>
      </c>
    </row>
    <row r="1829" spans="1:5" ht="15" customHeight="1" x14ac:dyDescent="0.2">
      <c r="A1829" s="3">
        <v>44854</v>
      </c>
      <c r="B1829" s="4">
        <v>12.92</v>
      </c>
      <c r="C1829" s="4">
        <v>187.22</v>
      </c>
      <c r="D1829" s="4">
        <v>59.26</v>
      </c>
      <c r="E1829" s="4">
        <v>121.81</v>
      </c>
    </row>
    <row r="1830" spans="1:5" ht="15" customHeight="1" x14ac:dyDescent="0.2">
      <c r="A1830" s="3">
        <v>44855</v>
      </c>
      <c r="B1830" s="4">
        <v>13.49</v>
      </c>
      <c r="C1830" s="4">
        <v>190.37</v>
      </c>
      <c r="D1830" s="4">
        <v>61.85</v>
      </c>
      <c r="E1830" s="4">
        <v>124.49</v>
      </c>
    </row>
    <row r="1831" spans="1:5" ht="15" customHeight="1" x14ac:dyDescent="0.2">
      <c r="A1831" s="3">
        <v>44858</v>
      </c>
      <c r="B1831" s="4">
        <v>13.18</v>
      </c>
      <c r="C1831" s="4">
        <v>190.71</v>
      </c>
      <c r="D1831" s="4">
        <v>62.43</v>
      </c>
      <c r="E1831" s="4">
        <v>125.14</v>
      </c>
    </row>
    <row r="1832" spans="1:5" ht="15" customHeight="1" x14ac:dyDescent="0.2">
      <c r="A1832" s="3">
        <v>44859</v>
      </c>
      <c r="B1832" s="4">
        <v>13.57</v>
      </c>
      <c r="C1832" s="4">
        <v>194.38</v>
      </c>
      <c r="D1832" s="4">
        <v>64.48</v>
      </c>
      <c r="E1832" s="4">
        <v>123.94</v>
      </c>
    </row>
    <row r="1833" spans="1:5" ht="15" customHeight="1" x14ac:dyDescent="0.2">
      <c r="A1833" s="3">
        <v>44860</v>
      </c>
      <c r="B1833" s="4">
        <v>13</v>
      </c>
      <c r="C1833" s="4">
        <v>203.33</v>
      </c>
      <c r="D1833" s="4">
        <v>62.57</v>
      </c>
      <c r="E1833" s="4">
        <v>126.57</v>
      </c>
    </row>
    <row r="1834" spans="1:5" ht="15" customHeight="1" x14ac:dyDescent="0.2">
      <c r="A1834" s="3">
        <v>44861</v>
      </c>
      <c r="B1834" s="4">
        <v>12.49</v>
      </c>
      <c r="C1834" s="4">
        <v>204.29</v>
      </c>
      <c r="D1834" s="4">
        <v>61.24</v>
      </c>
      <c r="E1834" s="4">
        <v>126.64</v>
      </c>
    </row>
    <row r="1835" spans="1:5" ht="15" customHeight="1" x14ac:dyDescent="0.2">
      <c r="A1835" s="3">
        <v>44862</v>
      </c>
      <c r="B1835" s="4">
        <v>12.95</v>
      </c>
      <c r="C1835" s="4">
        <v>209.34</v>
      </c>
      <c r="D1835" s="4">
        <v>63</v>
      </c>
      <c r="E1835" s="4">
        <v>127.17</v>
      </c>
    </row>
    <row r="1836" spans="1:5" ht="15" customHeight="1" x14ac:dyDescent="0.2">
      <c r="A1836" s="3">
        <v>44865</v>
      </c>
      <c r="B1836" s="4">
        <v>13</v>
      </c>
      <c r="C1836" s="4">
        <v>207.16</v>
      </c>
      <c r="D1836" s="4">
        <v>61.74</v>
      </c>
      <c r="E1836" s="4">
        <v>126.09</v>
      </c>
    </row>
    <row r="1837" spans="1:5" ht="15" customHeight="1" x14ac:dyDescent="0.2">
      <c r="A1837" s="3">
        <v>44866</v>
      </c>
      <c r="B1837" s="4">
        <v>13.35</v>
      </c>
      <c r="C1837" s="4">
        <v>206.93</v>
      </c>
      <c r="D1837" s="4">
        <v>62.36</v>
      </c>
      <c r="E1837" s="4">
        <v>127.78</v>
      </c>
    </row>
    <row r="1838" spans="1:5" ht="15" customHeight="1" x14ac:dyDescent="0.2">
      <c r="A1838" s="3">
        <v>44867</v>
      </c>
      <c r="B1838" s="4">
        <v>12.68</v>
      </c>
      <c r="C1838" s="4">
        <v>200.95</v>
      </c>
      <c r="D1838" s="4">
        <v>60.64</v>
      </c>
      <c r="E1838" s="4">
        <v>126.51</v>
      </c>
    </row>
    <row r="1839" spans="1:5" ht="15" customHeight="1" x14ac:dyDescent="0.2">
      <c r="A1839" s="3">
        <v>44868</v>
      </c>
      <c r="B1839" s="4">
        <v>11.97</v>
      </c>
      <c r="C1839" s="4">
        <v>194.75</v>
      </c>
      <c r="D1839" s="4">
        <v>59.46</v>
      </c>
      <c r="E1839" s="4">
        <v>133.82</v>
      </c>
    </row>
    <row r="1840" spans="1:5" ht="15" customHeight="1" x14ac:dyDescent="0.2">
      <c r="A1840" s="3">
        <v>44869</v>
      </c>
      <c r="B1840" s="4">
        <v>10.43</v>
      </c>
      <c r="C1840" s="4">
        <v>196.98</v>
      </c>
      <c r="D1840" s="4">
        <v>63.86</v>
      </c>
      <c r="E1840" s="4">
        <v>132.32</v>
      </c>
    </row>
    <row r="1841" spans="1:5" ht="15" customHeight="1" x14ac:dyDescent="0.2">
      <c r="A1841" s="3">
        <v>44872</v>
      </c>
      <c r="B1841" s="4">
        <v>10.27</v>
      </c>
      <c r="C1841" s="4">
        <v>200.1</v>
      </c>
      <c r="D1841" s="4">
        <v>65.53</v>
      </c>
      <c r="E1841" s="4">
        <v>134.94</v>
      </c>
    </row>
    <row r="1842" spans="1:5" ht="15" customHeight="1" x14ac:dyDescent="0.2">
      <c r="A1842" s="3">
        <v>44873</v>
      </c>
      <c r="B1842" s="4">
        <v>10.06</v>
      </c>
      <c r="C1842" s="4">
        <v>201.78</v>
      </c>
      <c r="D1842" s="4">
        <v>67.760000000000005</v>
      </c>
      <c r="E1842" s="4">
        <v>134.44</v>
      </c>
    </row>
    <row r="1843" spans="1:5" ht="15" customHeight="1" x14ac:dyDescent="0.2">
      <c r="A1843" s="3">
        <v>44874</v>
      </c>
      <c r="B1843" s="4">
        <v>9.84</v>
      </c>
      <c r="C1843" s="4">
        <v>193.93</v>
      </c>
      <c r="D1843" s="4">
        <v>66.5</v>
      </c>
      <c r="E1843" s="4">
        <v>125.26</v>
      </c>
    </row>
    <row r="1844" spans="1:5" ht="15" customHeight="1" x14ac:dyDescent="0.2">
      <c r="A1844" s="3">
        <v>44875</v>
      </c>
      <c r="B1844" s="4">
        <v>10.8</v>
      </c>
      <c r="C1844" s="4">
        <v>205.57</v>
      </c>
      <c r="D1844" s="4">
        <v>73.92</v>
      </c>
      <c r="E1844" s="4">
        <v>129.46</v>
      </c>
    </row>
    <row r="1845" spans="1:5" ht="15" customHeight="1" x14ac:dyDescent="0.2">
      <c r="A1845" s="3">
        <v>44876</v>
      </c>
      <c r="B1845" s="4">
        <v>11.84</v>
      </c>
      <c r="C1845" s="4">
        <v>205</v>
      </c>
      <c r="D1845" s="4">
        <v>75.83</v>
      </c>
      <c r="E1845" s="4">
        <v>133.96</v>
      </c>
    </row>
    <row r="1846" spans="1:5" ht="15" customHeight="1" x14ac:dyDescent="0.2">
      <c r="A1846" s="3">
        <v>44879</v>
      </c>
      <c r="B1846" s="4">
        <v>11.49</v>
      </c>
      <c r="C1846" s="4">
        <v>206.86</v>
      </c>
      <c r="D1846" s="4">
        <v>74.89</v>
      </c>
      <c r="E1846" s="4">
        <v>133.03</v>
      </c>
    </row>
    <row r="1847" spans="1:5" ht="15" customHeight="1" x14ac:dyDescent="0.2">
      <c r="A1847" s="3">
        <v>44880</v>
      </c>
      <c r="B1847" s="4">
        <v>11.33</v>
      </c>
      <c r="C1847" s="4">
        <v>209.99</v>
      </c>
      <c r="D1847" s="4">
        <v>76.94</v>
      </c>
      <c r="E1847" s="4">
        <v>134.09</v>
      </c>
    </row>
    <row r="1848" spans="1:5" ht="15" customHeight="1" x14ac:dyDescent="0.2">
      <c r="A1848" s="3">
        <v>44881</v>
      </c>
      <c r="B1848" s="4">
        <v>10.91</v>
      </c>
      <c r="C1848" s="4">
        <v>210.14</v>
      </c>
      <c r="D1848" s="4">
        <v>73.64</v>
      </c>
      <c r="E1848" s="4">
        <v>129.24</v>
      </c>
    </row>
    <row r="1849" spans="1:5" ht="15" customHeight="1" x14ac:dyDescent="0.2">
      <c r="A1849" s="3">
        <v>44882</v>
      </c>
      <c r="B1849" s="4">
        <v>10.96</v>
      </c>
      <c r="C1849" s="4">
        <v>210.99</v>
      </c>
      <c r="D1849" s="4">
        <v>73.790000000000006</v>
      </c>
      <c r="E1849" s="4">
        <v>131.19</v>
      </c>
    </row>
    <row r="1850" spans="1:5" ht="15" customHeight="1" x14ac:dyDescent="0.2">
      <c r="A1850" s="3">
        <v>44883</v>
      </c>
      <c r="B1850" s="4">
        <v>10.77</v>
      </c>
      <c r="C1850" s="4">
        <v>210.8</v>
      </c>
      <c r="D1850" s="4">
        <v>74.17</v>
      </c>
      <c r="E1850" s="4">
        <v>128.59</v>
      </c>
    </row>
    <row r="1851" spans="1:5" ht="15" customHeight="1" x14ac:dyDescent="0.2">
      <c r="A1851" s="3">
        <v>44886</v>
      </c>
      <c r="B1851" s="4">
        <v>10.56</v>
      </c>
      <c r="C1851" s="4">
        <v>206.32</v>
      </c>
      <c r="D1851" s="4">
        <v>72.25</v>
      </c>
      <c r="E1851" s="4">
        <v>125.49</v>
      </c>
    </row>
    <row r="1852" spans="1:5" ht="15" customHeight="1" x14ac:dyDescent="0.2">
      <c r="A1852" s="3">
        <v>44887</v>
      </c>
      <c r="B1852" s="4">
        <v>10.8</v>
      </c>
      <c r="C1852" s="4">
        <v>210.33</v>
      </c>
      <c r="D1852" s="4">
        <v>75.180000000000007</v>
      </c>
      <c r="E1852" s="4">
        <v>129.97999999999999</v>
      </c>
    </row>
    <row r="1853" spans="1:5" ht="15" customHeight="1" x14ac:dyDescent="0.2">
      <c r="A1853" s="3">
        <v>44888</v>
      </c>
      <c r="B1853" s="4">
        <v>11.34</v>
      </c>
      <c r="C1853" s="4">
        <v>211.73</v>
      </c>
      <c r="D1853" s="4">
        <v>76.62</v>
      </c>
      <c r="E1853" s="4">
        <v>126.74</v>
      </c>
    </row>
    <row r="1854" spans="1:5" ht="15" customHeight="1" x14ac:dyDescent="0.2">
      <c r="A1854" s="3">
        <v>44889</v>
      </c>
      <c r="B1854" s="4">
        <v>11.34</v>
      </c>
      <c r="C1854" s="4">
        <v>211.73</v>
      </c>
      <c r="D1854" s="4">
        <v>76.62</v>
      </c>
      <c r="E1854" s="4">
        <v>126.74</v>
      </c>
    </row>
    <row r="1855" spans="1:5" ht="15" customHeight="1" x14ac:dyDescent="0.2">
      <c r="A1855" s="3">
        <v>44890</v>
      </c>
      <c r="B1855" s="4">
        <v>11.47</v>
      </c>
      <c r="C1855" s="4">
        <v>213.79</v>
      </c>
      <c r="D1855" s="4">
        <v>75.67</v>
      </c>
      <c r="E1855" s="4">
        <v>126.81</v>
      </c>
    </row>
    <row r="1856" spans="1:5" ht="15" customHeight="1" x14ac:dyDescent="0.2">
      <c r="A1856" s="3">
        <v>44893</v>
      </c>
      <c r="B1856" s="4">
        <v>10.92</v>
      </c>
      <c r="C1856" s="4">
        <v>211.26</v>
      </c>
      <c r="D1856" s="4">
        <v>74.34</v>
      </c>
      <c r="E1856" s="4">
        <v>123.84</v>
      </c>
    </row>
    <row r="1857" spans="1:5" ht="15" customHeight="1" x14ac:dyDescent="0.2">
      <c r="A1857" s="3">
        <v>44894</v>
      </c>
      <c r="B1857" s="4">
        <v>11.14</v>
      </c>
      <c r="C1857" s="4">
        <v>209.06</v>
      </c>
      <c r="D1857" s="4">
        <v>74.22</v>
      </c>
      <c r="E1857" s="4">
        <v>124.25</v>
      </c>
    </row>
    <row r="1858" spans="1:5" ht="15" customHeight="1" x14ac:dyDescent="0.2">
      <c r="A1858" s="3">
        <v>44895</v>
      </c>
      <c r="B1858" s="4">
        <v>11.4</v>
      </c>
      <c r="C1858" s="4">
        <v>217</v>
      </c>
      <c r="D1858" s="4">
        <v>79.19</v>
      </c>
      <c r="E1858" s="4">
        <v>123.51</v>
      </c>
    </row>
    <row r="1859" spans="1:5" ht="15" customHeight="1" x14ac:dyDescent="0.2">
      <c r="A1859" s="3">
        <v>44896</v>
      </c>
      <c r="B1859" s="4">
        <v>11.63</v>
      </c>
      <c r="C1859" s="4">
        <v>217</v>
      </c>
      <c r="D1859" s="4">
        <v>78.319999999999993</v>
      </c>
      <c r="E1859" s="4">
        <v>123.06</v>
      </c>
    </row>
    <row r="1860" spans="1:5" ht="15" customHeight="1" x14ac:dyDescent="0.2">
      <c r="A1860" s="3">
        <v>44897</v>
      </c>
      <c r="B1860" s="4">
        <v>11.55</v>
      </c>
      <c r="C1860" s="4">
        <v>217.66</v>
      </c>
      <c r="D1860" s="4">
        <v>77.31</v>
      </c>
      <c r="E1860" s="4">
        <v>122.18</v>
      </c>
    </row>
    <row r="1861" spans="1:5" ht="15" customHeight="1" x14ac:dyDescent="0.2">
      <c r="A1861" s="3">
        <v>44900</v>
      </c>
      <c r="B1861" s="4">
        <v>11.15</v>
      </c>
      <c r="C1861" s="4">
        <v>213.68</v>
      </c>
      <c r="D1861" s="4">
        <v>76.58</v>
      </c>
      <c r="E1861" s="4">
        <v>119.37</v>
      </c>
    </row>
    <row r="1862" spans="1:5" ht="15" customHeight="1" x14ac:dyDescent="0.2">
      <c r="A1862" s="3">
        <v>44901</v>
      </c>
      <c r="B1862" s="4">
        <v>10.61</v>
      </c>
      <c r="C1862" s="4">
        <v>209.08</v>
      </c>
      <c r="D1862" s="4">
        <v>75.14</v>
      </c>
      <c r="E1862" s="4">
        <v>115.61</v>
      </c>
    </row>
    <row r="1863" spans="1:5" ht="15" customHeight="1" x14ac:dyDescent="0.2">
      <c r="A1863" s="3">
        <v>44902</v>
      </c>
      <c r="B1863" s="4">
        <v>10.74</v>
      </c>
      <c r="C1863" s="4">
        <v>207.81</v>
      </c>
      <c r="D1863" s="4">
        <v>75.23</v>
      </c>
      <c r="E1863" s="4">
        <v>114.88</v>
      </c>
    </row>
    <row r="1864" spans="1:5" ht="15" customHeight="1" x14ac:dyDescent="0.2">
      <c r="A1864" s="3">
        <v>44903</v>
      </c>
      <c r="B1864" s="4">
        <v>10.76</v>
      </c>
      <c r="C1864" s="4">
        <v>209.1</v>
      </c>
      <c r="D1864" s="4">
        <v>76.819999999999993</v>
      </c>
      <c r="E1864" s="4">
        <v>112.6</v>
      </c>
    </row>
    <row r="1865" spans="1:5" ht="15" customHeight="1" x14ac:dyDescent="0.2">
      <c r="A1865" s="3">
        <v>44904</v>
      </c>
      <c r="B1865" s="4">
        <v>11.09</v>
      </c>
      <c r="C1865" s="4">
        <v>208.7</v>
      </c>
      <c r="D1865" s="4">
        <v>75.88</v>
      </c>
      <c r="E1865" s="4">
        <v>110.02</v>
      </c>
    </row>
    <row r="1866" spans="1:5" ht="15" customHeight="1" x14ac:dyDescent="0.2">
      <c r="A1866" s="3">
        <v>44907</v>
      </c>
      <c r="B1866" s="4">
        <v>11.27</v>
      </c>
      <c r="C1866" s="4">
        <v>214.59</v>
      </c>
      <c r="D1866" s="4">
        <v>77.33</v>
      </c>
      <c r="E1866" s="4">
        <v>111.78</v>
      </c>
    </row>
    <row r="1867" spans="1:5" ht="15" customHeight="1" x14ac:dyDescent="0.2">
      <c r="A1867" s="3">
        <v>44908</v>
      </c>
      <c r="B1867" s="4">
        <v>10.89</v>
      </c>
      <c r="C1867" s="4">
        <v>213.04</v>
      </c>
      <c r="D1867" s="4">
        <v>77.41</v>
      </c>
      <c r="E1867" s="4">
        <v>113.41</v>
      </c>
    </row>
    <row r="1868" spans="1:5" ht="15" customHeight="1" x14ac:dyDescent="0.2">
      <c r="A1868" s="3">
        <v>44909</v>
      </c>
      <c r="B1868" s="4">
        <v>10.98</v>
      </c>
      <c r="C1868" s="4">
        <v>213.32</v>
      </c>
      <c r="D1868" s="4">
        <v>76.11</v>
      </c>
      <c r="E1868" s="4">
        <v>112.87</v>
      </c>
    </row>
    <row r="1869" spans="1:5" ht="15" customHeight="1" x14ac:dyDescent="0.2">
      <c r="A1869" s="3">
        <v>44910</v>
      </c>
      <c r="B1869" s="4">
        <v>10</v>
      </c>
      <c r="C1869" s="4">
        <v>207.91</v>
      </c>
      <c r="D1869" s="4">
        <v>72.709999999999994</v>
      </c>
      <c r="E1869" s="4">
        <v>112.55</v>
      </c>
    </row>
    <row r="1870" spans="1:5" ht="15" customHeight="1" x14ac:dyDescent="0.2">
      <c r="A1870" s="3">
        <v>44911</v>
      </c>
      <c r="B1870" s="4">
        <v>9.91</v>
      </c>
      <c r="C1870" s="4">
        <v>206.89</v>
      </c>
      <c r="D1870" s="4">
        <v>72.67</v>
      </c>
      <c r="E1870" s="4">
        <v>110.44</v>
      </c>
    </row>
    <row r="1871" spans="1:5" ht="15" customHeight="1" x14ac:dyDescent="0.2">
      <c r="A1871" s="3">
        <v>44914</v>
      </c>
      <c r="B1871" s="4">
        <v>9.25</v>
      </c>
      <c r="C1871" s="4">
        <v>204.82</v>
      </c>
      <c r="D1871" s="4">
        <v>71.48</v>
      </c>
      <c r="E1871" s="4">
        <v>110.44</v>
      </c>
    </row>
    <row r="1872" spans="1:5" ht="15" customHeight="1" x14ac:dyDescent="0.2">
      <c r="A1872" s="3">
        <v>44915</v>
      </c>
      <c r="B1872" s="4">
        <v>9.0299999999999994</v>
      </c>
      <c r="C1872" s="4">
        <v>205.36</v>
      </c>
      <c r="D1872" s="4">
        <v>71.22</v>
      </c>
      <c r="E1872" s="4">
        <v>112.65</v>
      </c>
    </row>
    <row r="1873" spans="1:5" ht="15" customHeight="1" x14ac:dyDescent="0.2">
      <c r="A1873" s="3">
        <v>44916</v>
      </c>
      <c r="B1873" s="4">
        <v>9.0399999999999991</v>
      </c>
      <c r="C1873" s="4">
        <v>206.81</v>
      </c>
      <c r="D1873" s="4">
        <v>72.959999999999994</v>
      </c>
      <c r="E1873" s="4">
        <v>116.28</v>
      </c>
    </row>
    <row r="1874" spans="1:5" ht="15" customHeight="1" x14ac:dyDescent="0.2">
      <c r="A1874" s="3">
        <v>44917</v>
      </c>
      <c r="B1874" s="4">
        <v>9.23</v>
      </c>
      <c r="C1874" s="4">
        <v>205.06</v>
      </c>
      <c r="D1874" s="4">
        <v>69.91</v>
      </c>
      <c r="E1874" s="4">
        <v>112.9</v>
      </c>
    </row>
    <row r="1875" spans="1:5" ht="15" customHeight="1" x14ac:dyDescent="0.2">
      <c r="A1875" s="3">
        <v>44918</v>
      </c>
      <c r="B1875" s="4">
        <v>9.17</v>
      </c>
      <c r="C1875" s="4">
        <v>205.83</v>
      </c>
      <c r="D1875" s="4">
        <v>69.930000000000007</v>
      </c>
      <c r="E1875" s="4">
        <v>117.05</v>
      </c>
    </row>
    <row r="1876" spans="1:5" ht="15" customHeight="1" x14ac:dyDescent="0.2">
      <c r="A1876" s="3">
        <v>44921</v>
      </c>
      <c r="B1876" s="4">
        <v>9.17</v>
      </c>
      <c r="C1876" s="4">
        <v>205.83</v>
      </c>
      <c r="D1876" s="4">
        <v>69.930000000000007</v>
      </c>
      <c r="E1876" s="4">
        <v>117.05</v>
      </c>
    </row>
    <row r="1877" spans="1:5" ht="15" customHeight="1" x14ac:dyDescent="0.2">
      <c r="A1877" s="3">
        <v>44922</v>
      </c>
      <c r="B1877" s="4">
        <v>9.23</v>
      </c>
      <c r="C1877" s="4">
        <v>206.29</v>
      </c>
      <c r="D1877" s="4">
        <v>69.03</v>
      </c>
      <c r="E1877" s="4">
        <v>118.47</v>
      </c>
    </row>
    <row r="1878" spans="1:5" ht="15" customHeight="1" x14ac:dyDescent="0.2">
      <c r="A1878" s="3">
        <v>44923</v>
      </c>
      <c r="B1878" s="4">
        <v>8.8699999999999992</v>
      </c>
      <c r="C1878" s="4">
        <v>204.99</v>
      </c>
      <c r="D1878" s="4">
        <v>67.87</v>
      </c>
      <c r="E1878" s="4">
        <v>115.31</v>
      </c>
    </row>
    <row r="1879" spans="1:5" ht="15" customHeight="1" x14ac:dyDescent="0.2">
      <c r="A1879" s="3">
        <v>44924</v>
      </c>
      <c r="B1879" s="4">
        <v>9.43</v>
      </c>
      <c r="C1879" s="4">
        <v>208.06</v>
      </c>
      <c r="D1879" s="4">
        <v>70.45</v>
      </c>
      <c r="E1879" s="4">
        <v>116.39</v>
      </c>
    </row>
    <row r="1880" spans="1:5" ht="15" customHeight="1" x14ac:dyDescent="0.2">
      <c r="A1880" s="3">
        <v>44925</v>
      </c>
      <c r="B1880" s="4">
        <v>9.48</v>
      </c>
      <c r="C1880" s="4">
        <v>207.76</v>
      </c>
      <c r="D1880" s="4">
        <v>70.25</v>
      </c>
      <c r="E1880" s="4">
        <v>118</v>
      </c>
    </row>
    <row r="1881" spans="1:5" ht="15" customHeight="1" x14ac:dyDescent="0.2">
      <c r="A1881" s="3">
        <v>44928</v>
      </c>
      <c r="B1881" s="4">
        <v>9.48</v>
      </c>
      <c r="C1881" s="4">
        <v>207.76</v>
      </c>
      <c r="D1881" s="4">
        <v>70.25</v>
      </c>
      <c r="E1881" s="4">
        <v>118</v>
      </c>
    </row>
    <row r="1882" spans="1:5" ht="15" customHeight="1" x14ac:dyDescent="0.2">
      <c r="A1882" s="3">
        <v>44929</v>
      </c>
      <c r="B1882" s="4">
        <v>9.5399999999999991</v>
      </c>
      <c r="C1882" s="4">
        <v>207.39</v>
      </c>
      <c r="D1882" s="4">
        <v>69.099999999999994</v>
      </c>
      <c r="E1882" s="4">
        <v>113.12</v>
      </c>
    </row>
    <row r="1883" spans="1:5" ht="15" customHeight="1" x14ac:dyDescent="0.2">
      <c r="A1883" s="3">
        <v>44930</v>
      </c>
      <c r="B1883" s="4">
        <v>10.38</v>
      </c>
      <c r="C1883" s="4">
        <v>212.61</v>
      </c>
      <c r="D1883" s="4">
        <v>70.790000000000006</v>
      </c>
      <c r="E1883" s="4">
        <v>113.34</v>
      </c>
    </row>
    <row r="1884" spans="1:5" ht="15" customHeight="1" x14ac:dyDescent="0.2">
      <c r="A1884" s="3">
        <v>44931</v>
      </c>
      <c r="B1884" s="4">
        <v>10.86</v>
      </c>
      <c r="C1884" s="4">
        <v>211.11</v>
      </c>
      <c r="D1884" s="4">
        <v>69.099999999999994</v>
      </c>
      <c r="E1884" s="4">
        <v>116.77</v>
      </c>
    </row>
    <row r="1885" spans="1:5" ht="15" customHeight="1" x14ac:dyDescent="0.2">
      <c r="A1885" s="3">
        <v>44932</v>
      </c>
      <c r="B1885" s="4">
        <v>11.32</v>
      </c>
      <c r="C1885" s="4">
        <v>217.75</v>
      </c>
      <c r="D1885" s="4">
        <v>72.77</v>
      </c>
      <c r="E1885" s="4">
        <v>118.23</v>
      </c>
    </row>
    <row r="1886" spans="1:5" ht="15" customHeight="1" x14ac:dyDescent="0.2">
      <c r="A1886" s="3">
        <v>44935</v>
      </c>
      <c r="B1886" s="4">
        <v>11.61</v>
      </c>
      <c r="C1886" s="4">
        <v>218.6</v>
      </c>
      <c r="D1886" s="4">
        <v>73.8</v>
      </c>
      <c r="E1886" s="4">
        <v>117.36</v>
      </c>
    </row>
    <row r="1887" spans="1:5" ht="15" customHeight="1" x14ac:dyDescent="0.2">
      <c r="A1887" s="3">
        <v>44936</v>
      </c>
      <c r="B1887" s="4">
        <v>12.56</v>
      </c>
      <c r="C1887" s="4">
        <v>221.09</v>
      </c>
      <c r="D1887" s="4">
        <v>75.45</v>
      </c>
      <c r="E1887" s="4">
        <v>118.08</v>
      </c>
    </row>
    <row r="1888" spans="1:5" ht="15" customHeight="1" x14ac:dyDescent="0.2">
      <c r="A1888" s="3">
        <v>44937</v>
      </c>
      <c r="B1888" s="4">
        <v>12.6</v>
      </c>
      <c r="C1888" s="4">
        <v>222.1</v>
      </c>
      <c r="D1888" s="4">
        <v>75.400000000000006</v>
      </c>
      <c r="E1888" s="4">
        <v>118.24</v>
      </c>
    </row>
    <row r="1889" spans="1:5" ht="15" customHeight="1" x14ac:dyDescent="0.2">
      <c r="A1889" s="3">
        <v>44938</v>
      </c>
      <c r="B1889" s="4">
        <v>13.15</v>
      </c>
      <c r="C1889" s="4">
        <v>223.62</v>
      </c>
      <c r="D1889" s="4">
        <v>75.239999999999995</v>
      </c>
      <c r="E1889" s="4">
        <v>120.16</v>
      </c>
    </row>
    <row r="1890" spans="1:5" ht="15" customHeight="1" x14ac:dyDescent="0.2">
      <c r="A1890" s="3">
        <v>44939</v>
      </c>
      <c r="B1890" s="4">
        <v>13.14</v>
      </c>
      <c r="C1890" s="4">
        <v>223.06</v>
      </c>
      <c r="D1890" s="4">
        <v>74.92</v>
      </c>
      <c r="E1890" s="4">
        <v>121.47</v>
      </c>
    </row>
    <row r="1891" spans="1:5" ht="15" customHeight="1" x14ac:dyDescent="0.2">
      <c r="A1891" s="3">
        <v>44942</v>
      </c>
      <c r="B1891" s="4">
        <v>13.14</v>
      </c>
      <c r="C1891" s="4">
        <v>223.06</v>
      </c>
      <c r="D1891" s="4">
        <v>74.92</v>
      </c>
      <c r="E1891" s="4">
        <v>121.47</v>
      </c>
    </row>
    <row r="1892" spans="1:5" ht="15" customHeight="1" x14ac:dyDescent="0.2">
      <c r="A1892" s="3">
        <v>44943</v>
      </c>
      <c r="B1892" s="4">
        <v>13.23</v>
      </c>
      <c r="C1892" s="4">
        <v>223</v>
      </c>
      <c r="D1892" s="4">
        <v>74.489999999999995</v>
      </c>
      <c r="E1892" s="4">
        <v>120.24</v>
      </c>
    </row>
    <row r="1893" spans="1:5" ht="15" customHeight="1" x14ac:dyDescent="0.2">
      <c r="A1893" s="3">
        <v>44944</v>
      </c>
      <c r="B1893" s="4">
        <v>12.59</v>
      </c>
      <c r="C1893" s="4">
        <v>219.46</v>
      </c>
      <c r="D1893" s="4">
        <v>73.900000000000006</v>
      </c>
      <c r="E1893" s="4">
        <v>118.55</v>
      </c>
    </row>
    <row r="1894" spans="1:5" ht="15" customHeight="1" x14ac:dyDescent="0.2">
      <c r="A1894" s="3">
        <v>44945</v>
      </c>
      <c r="B1894" s="4">
        <v>12.47</v>
      </c>
      <c r="C1894" s="4">
        <v>220.41</v>
      </c>
      <c r="D1894" s="4">
        <v>71.75</v>
      </c>
      <c r="E1894" s="4">
        <v>119.64</v>
      </c>
    </row>
    <row r="1895" spans="1:5" ht="15" customHeight="1" x14ac:dyDescent="0.2">
      <c r="A1895" s="3">
        <v>44946</v>
      </c>
      <c r="B1895" s="4">
        <v>13.02</v>
      </c>
      <c r="C1895" s="4">
        <v>224.31</v>
      </c>
      <c r="D1895" s="4">
        <v>73.599999999999994</v>
      </c>
      <c r="E1895" s="4">
        <v>121.8</v>
      </c>
    </row>
    <row r="1896" spans="1:5" ht="15" customHeight="1" x14ac:dyDescent="0.2">
      <c r="A1896" s="3">
        <v>44949</v>
      </c>
      <c r="B1896" s="4">
        <v>13.51</v>
      </c>
      <c r="C1896" s="4">
        <v>224.18</v>
      </c>
      <c r="D1896" s="4">
        <v>76.31</v>
      </c>
      <c r="E1896" s="4">
        <v>120.13</v>
      </c>
    </row>
    <row r="1897" spans="1:5" ht="15" customHeight="1" x14ac:dyDescent="0.2">
      <c r="A1897" s="3">
        <v>44950</v>
      </c>
      <c r="B1897" s="4">
        <v>13.38</v>
      </c>
      <c r="C1897" s="4">
        <v>223.89</v>
      </c>
      <c r="D1897" s="4">
        <v>75.72</v>
      </c>
      <c r="E1897" s="4">
        <v>118.81</v>
      </c>
    </row>
    <row r="1898" spans="1:5" ht="15" customHeight="1" x14ac:dyDescent="0.2">
      <c r="A1898" s="3">
        <v>44951</v>
      </c>
      <c r="B1898" s="4">
        <v>14.53</v>
      </c>
      <c r="C1898" s="4">
        <v>224.9</v>
      </c>
      <c r="D1898" s="4">
        <v>76.13</v>
      </c>
      <c r="E1898" s="4">
        <v>120.37</v>
      </c>
    </row>
    <row r="1899" spans="1:5" ht="15" customHeight="1" x14ac:dyDescent="0.2">
      <c r="A1899" s="3">
        <v>44952</v>
      </c>
      <c r="B1899" s="4">
        <v>15</v>
      </c>
      <c r="C1899" s="4">
        <v>224.71</v>
      </c>
      <c r="D1899" s="4">
        <v>78.260000000000005</v>
      </c>
      <c r="E1899" s="4">
        <v>124.65</v>
      </c>
    </row>
    <row r="1900" spans="1:5" ht="15" customHeight="1" x14ac:dyDescent="0.2">
      <c r="A1900" s="3">
        <v>44953</v>
      </c>
      <c r="B1900" s="4">
        <v>14.91</v>
      </c>
      <c r="C1900" s="4">
        <v>231.44</v>
      </c>
      <c r="D1900" s="4">
        <v>77.680000000000007</v>
      </c>
      <c r="E1900" s="4">
        <v>123.61</v>
      </c>
    </row>
    <row r="1901" spans="1:5" ht="15" customHeight="1" x14ac:dyDescent="0.2">
      <c r="A1901" s="3">
        <v>44956</v>
      </c>
      <c r="B1901" s="4">
        <v>14.38</v>
      </c>
      <c r="C1901" s="4">
        <v>229.1</v>
      </c>
      <c r="D1901" s="4">
        <v>75.680000000000007</v>
      </c>
      <c r="E1901" s="4">
        <v>120.53</v>
      </c>
    </row>
    <row r="1902" spans="1:5" ht="15" customHeight="1" x14ac:dyDescent="0.2">
      <c r="A1902" s="3">
        <v>44957</v>
      </c>
      <c r="B1902" s="4">
        <v>14.82</v>
      </c>
      <c r="C1902" s="4">
        <v>230.21</v>
      </c>
      <c r="D1902" s="4">
        <v>77.62</v>
      </c>
      <c r="E1902" s="4">
        <v>121.87</v>
      </c>
    </row>
    <row r="1903" spans="1:5" ht="15" customHeight="1" x14ac:dyDescent="0.2">
      <c r="A1903" s="3">
        <v>44958</v>
      </c>
      <c r="B1903" s="4">
        <v>15.36</v>
      </c>
      <c r="C1903" s="4">
        <v>230.9</v>
      </c>
      <c r="D1903" s="4">
        <v>81.16</v>
      </c>
      <c r="E1903" s="4">
        <v>117.7</v>
      </c>
    </row>
    <row r="1904" spans="1:5" ht="15" customHeight="1" x14ac:dyDescent="0.2">
      <c r="A1904" s="3">
        <v>44959</v>
      </c>
      <c r="B1904" s="4">
        <v>15.92</v>
      </c>
      <c r="C1904" s="4">
        <v>229.56</v>
      </c>
      <c r="D1904" s="4">
        <v>84.53</v>
      </c>
      <c r="E1904" s="4">
        <v>111.3</v>
      </c>
    </row>
    <row r="1905" spans="1:5" ht="15" customHeight="1" x14ac:dyDescent="0.2">
      <c r="A1905" s="3">
        <v>44960</v>
      </c>
      <c r="B1905" s="4">
        <v>15.42</v>
      </c>
      <c r="C1905" s="4">
        <v>230.13</v>
      </c>
      <c r="D1905" s="4">
        <v>85.34</v>
      </c>
      <c r="E1905" s="4">
        <v>108.11</v>
      </c>
    </row>
    <row r="1906" spans="1:5" ht="15" customHeight="1" x14ac:dyDescent="0.2">
      <c r="A1906" s="3">
        <v>44963</v>
      </c>
      <c r="B1906" s="4">
        <v>15.4</v>
      </c>
      <c r="C1906" s="4">
        <v>229.44</v>
      </c>
      <c r="D1906" s="4">
        <v>84.47</v>
      </c>
      <c r="E1906" s="4">
        <v>107.49</v>
      </c>
    </row>
    <row r="1907" spans="1:5" ht="15" customHeight="1" x14ac:dyDescent="0.2">
      <c r="A1907" s="3">
        <v>44964</v>
      </c>
      <c r="B1907" s="4">
        <v>15.33</v>
      </c>
      <c r="C1907" s="4">
        <v>231.32</v>
      </c>
      <c r="D1907" s="4">
        <v>86.52</v>
      </c>
      <c r="E1907" s="4">
        <v>112.02</v>
      </c>
    </row>
    <row r="1908" spans="1:5" ht="15" customHeight="1" x14ac:dyDescent="0.2">
      <c r="A1908" s="3">
        <v>44965</v>
      </c>
      <c r="B1908" s="4">
        <v>14.56</v>
      </c>
      <c r="C1908" s="4">
        <v>230.2</v>
      </c>
      <c r="D1908" s="4">
        <v>84.79</v>
      </c>
      <c r="E1908" s="4">
        <v>110.79</v>
      </c>
    </row>
    <row r="1909" spans="1:5" ht="15" customHeight="1" x14ac:dyDescent="0.2">
      <c r="A1909" s="3">
        <v>44966</v>
      </c>
      <c r="B1909" s="4">
        <v>14.37</v>
      </c>
      <c r="C1909" s="4">
        <v>229.35</v>
      </c>
      <c r="D1909" s="4">
        <v>84.89</v>
      </c>
      <c r="E1909" s="4">
        <v>109.93</v>
      </c>
    </row>
    <row r="1910" spans="1:5" ht="15" customHeight="1" x14ac:dyDescent="0.2">
      <c r="A1910" s="3">
        <v>44967</v>
      </c>
      <c r="B1910" s="4">
        <v>14.22</v>
      </c>
      <c r="C1910" s="4">
        <v>227.2</v>
      </c>
      <c r="D1910" s="4">
        <v>82.6</v>
      </c>
      <c r="E1910" s="4">
        <v>115.06</v>
      </c>
    </row>
    <row r="1911" spans="1:5" ht="15" customHeight="1" x14ac:dyDescent="0.2">
      <c r="A1911" s="3">
        <v>44970</v>
      </c>
      <c r="B1911" s="4">
        <v>14.92</v>
      </c>
      <c r="C1911" s="4">
        <v>228.88</v>
      </c>
      <c r="D1911" s="4">
        <v>84.33</v>
      </c>
      <c r="E1911" s="4">
        <v>112.31</v>
      </c>
    </row>
    <row r="1912" spans="1:5" ht="15" customHeight="1" x14ac:dyDescent="0.2">
      <c r="A1912" s="3">
        <v>44971</v>
      </c>
      <c r="B1912" s="4">
        <v>14.73</v>
      </c>
      <c r="C1912" s="4">
        <v>229.39</v>
      </c>
      <c r="D1912" s="4">
        <v>84.88</v>
      </c>
      <c r="E1912" s="4">
        <v>113.55</v>
      </c>
    </row>
    <row r="1913" spans="1:5" ht="15" customHeight="1" x14ac:dyDescent="0.2">
      <c r="A1913" s="3">
        <v>44972</v>
      </c>
      <c r="B1913" s="4">
        <v>15.35</v>
      </c>
      <c r="C1913" s="4">
        <v>228.92</v>
      </c>
      <c r="D1913" s="4">
        <v>85.91</v>
      </c>
      <c r="E1913" s="4">
        <v>111.65</v>
      </c>
    </row>
    <row r="1914" spans="1:5" ht="15" customHeight="1" x14ac:dyDescent="0.2">
      <c r="A1914" s="3">
        <v>44973</v>
      </c>
      <c r="B1914" s="4">
        <v>15.31</v>
      </c>
      <c r="C1914" s="4">
        <v>225.83</v>
      </c>
      <c r="D1914" s="4">
        <v>84.64</v>
      </c>
      <c r="E1914" s="4">
        <v>108.36</v>
      </c>
    </row>
    <row r="1915" spans="1:5" ht="15" customHeight="1" x14ac:dyDescent="0.2">
      <c r="A1915" s="3">
        <v>44974</v>
      </c>
      <c r="B1915" s="4">
        <v>15.43</v>
      </c>
      <c r="C1915" s="4">
        <v>223.56</v>
      </c>
      <c r="D1915" s="4">
        <v>83.27</v>
      </c>
      <c r="E1915" s="4">
        <v>104.12</v>
      </c>
    </row>
    <row r="1916" spans="1:5" ht="15" customHeight="1" x14ac:dyDescent="0.2">
      <c r="A1916" s="3">
        <v>44977</v>
      </c>
      <c r="B1916" s="4">
        <v>15.43</v>
      </c>
      <c r="C1916" s="4">
        <v>223.56</v>
      </c>
      <c r="D1916" s="4">
        <v>83.27</v>
      </c>
      <c r="E1916" s="4">
        <v>104.12</v>
      </c>
    </row>
    <row r="1917" spans="1:5" ht="15" customHeight="1" x14ac:dyDescent="0.2">
      <c r="A1917" s="3">
        <v>44978</v>
      </c>
      <c r="B1917" s="4">
        <v>14.75</v>
      </c>
      <c r="C1917" s="4">
        <v>220.62</v>
      </c>
      <c r="D1917" s="4">
        <v>80.680000000000007</v>
      </c>
      <c r="E1917" s="4">
        <v>105.31</v>
      </c>
    </row>
    <row r="1918" spans="1:5" ht="15" customHeight="1" x14ac:dyDescent="0.2">
      <c r="A1918" s="3">
        <v>44979</v>
      </c>
      <c r="B1918" s="4">
        <v>15.42</v>
      </c>
      <c r="C1918" s="4">
        <v>220.02</v>
      </c>
      <c r="D1918" s="4">
        <v>79.78</v>
      </c>
      <c r="E1918" s="4">
        <v>104.08</v>
      </c>
    </row>
    <row r="1919" spans="1:5" ht="15" customHeight="1" x14ac:dyDescent="0.2">
      <c r="A1919" s="3">
        <v>44980</v>
      </c>
      <c r="B1919" s="4">
        <v>15.73</v>
      </c>
      <c r="C1919" s="4">
        <v>221.13</v>
      </c>
      <c r="D1919" s="4">
        <v>81.2</v>
      </c>
      <c r="E1919" s="4">
        <v>105.43</v>
      </c>
    </row>
    <row r="1920" spans="1:5" ht="15" customHeight="1" x14ac:dyDescent="0.2">
      <c r="A1920" s="3">
        <v>44981</v>
      </c>
      <c r="B1920" s="4">
        <v>15.55</v>
      </c>
      <c r="C1920" s="4">
        <v>219.55</v>
      </c>
      <c r="D1920" s="4">
        <v>79.680000000000007</v>
      </c>
      <c r="E1920" s="4">
        <v>105.25</v>
      </c>
    </row>
    <row r="1921" spans="1:5" ht="15" customHeight="1" x14ac:dyDescent="0.2">
      <c r="A1921" s="3">
        <v>44984</v>
      </c>
      <c r="B1921" s="4">
        <v>15.94</v>
      </c>
      <c r="C1921" s="4">
        <v>220.35</v>
      </c>
      <c r="D1921" s="4">
        <v>80.62</v>
      </c>
      <c r="E1921" s="4">
        <v>105.86</v>
      </c>
    </row>
    <row r="1922" spans="1:5" ht="15" customHeight="1" x14ac:dyDescent="0.2">
      <c r="A1922" s="3">
        <v>44985</v>
      </c>
      <c r="B1922" s="4">
        <v>15.62</v>
      </c>
      <c r="C1922" s="4">
        <v>219.94</v>
      </c>
      <c r="D1922" s="4">
        <v>81.03</v>
      </c>
      <c r="E1922" s="4">
        <v>103.35</v>
      </c>
    </row>
    <row r="1923" spans="1:5" ht="15" customHeight="1" x14ac:dyDescent="0.2">
      <c r="A1923" s="3">
        <v>44986</v>
      </c>
      <c r="B1923" s="4">
        <v>15.02</v>
      </c>
      <c r="C1923" s="4">
        <v>218.36</v>
      </c>
      <c r="D1923" s="4">
        <v>80.78</v>
      </c>
      <c r="E1923" s="4">
        <v>106.25</v>
      </c>
    </row>
    <row r="1924" spans="1:5" ht="15" customHeight="1" x14ac:dyDescent="0.2">
      <c r="A1924" s="3">
        <v>44987</v>
      </c>
      <c r="B1924" s="4">
        <v>15.24</v>
      </c>
      <c r="C1924" s="4">
        <v>219.06</v>
      </c>
      <c r="D1924" s="4">
        <v>81.05</v>
      </c>
      <c r="E1924" s="4">
        <v>108.33</v>
      </c>
    </row>
    <row r="1925" spans="1:5" ht="15" customHeight="1" x14ac:dyDescent="0.2">
      <c r="A1925" s="3">
        <v>44988</v>
      </c>
      <c r="B1925" s="4">
        <v>15.47</v>
      </c>
      <c r="C1925" s="4">
        <v>223.77</v>
      </c>
      <c r="D1925" s="4">
        <v>82.6</v>
      </c>
      <c r="E1925" s="4">
        <v>108.64</v>
      </c>
    </row>
    <row r="1926" spans="1:5" ht="15" customHeight="1" x14ac:dyDescent="0.2">
      <c r="A1926" s="3">
        <v>44991</v>
      </c>
      <c r="B1926" s="4">
        <v>15.13</v>
      </c>
      <c r="C1926" s="4">
        <v>226.75</v>
      </c>
      <c r="D1926" s="4">
        <v>81.97</v>
      </c>
      <c r="E1926" s="4">
        <v>109.56</v>
      </c>
    </row>
    <row r="1927" spans="1:5" ht="15" customHeight="1" x14ac:dyDescent="0.2">
      <c r="A1927" s="3">
        <v>44992</v>
      </c>
      <c r="B1927" s="4">
        <v>14.82</v>
      </c>
      <c r="C1927" s="4">
        <v>223.17</v>
      </c>
      <c r="D1927" s="4">
        <v>82.11</v>
      </c>
      <c r="E1927" s="4">
        <v>107.65</v>
      </c>
    </row>
    <row r="1928" spans="1:5" ht="15" customHeight="1" x14ac:dyDescent="0.2">
      <c r="A1928" s="3">
        <v>44993</v>
      </c>
      <c r="B1928" s="4">
        <v>15.34</v>
      </c>
      <c r="C1928" s="4">
        <v>222.19</v>
      </c>
      <c r="D1928" s="4">
        <v>84.52</v>
      </c>
      <c r="E1928" s="4">
        <v>107.23</v>
      </c>
    </row>
    <row r="1929" spans="1:5" ht="15" customHeight="1" x14ac:dyDescent="0.2">
      <c r="A1929" s="3">
        <v>44994</v>
      </c>
      <c r="B1929" s="4">
        <v>14.77</v>
      </c>
      <c r="C1929" s="4">
        <v>220.01</v>
      </c>
      <c r="D1929" s="4">
        <v>83.26</v>
      </c>
      <c r="E1929" s="4">
        <v>105.81</v>
      </c>
    </row>
    <row r="1930" spans="1:5" ht="15" customHeight="1" x14ac:dyDescent="0.2">
      <c r="A1930" s="3">
        <v>44995</v>
      </c>
      <c r="B1930" s="4">
        <v>14.35</v>
      </c>
      <c r="C1930" s="4">
        <v>216.14</v>
      </c>
      <c r="D1930" s="4">
        <v>81.569999999999993</v>
      </c>
      <c r="E1930" s="4">
        <v>104.22</v>
      </c>
    </row>
    <row r="1931" spans="1:5" ht="15" customHeight="1" x14ac:dyDescent="0.2">
      <c r="A1931" s="3">
        <v>44998</v>
      </c>
      <c r="B1931" s="4">
        <v>14.02</v>
      </c>
      <c r="C1931" s="4">
        <v>214.47</v>
      </c>
      <c r="D1931" s="4">
        <v>81.28</v>
      </c>
      <c r="E1931" s="4">
        <v>100.68</v>
      </c>
    </row>
    <row r="1932" spans="1:5" ht="15" customHeight="1" x14ac:dyDescent="0.2">
      <c r="A1932" s="3">
        <v>44999</v>
      </c>
      <c r="B1932" s="4">
        <v>14.05</v>
      </c>
      <c r="C1932" s="4">
        <v>218.66</v>
      </c>
      <c r="D1932" s="4">
        <v>83.24</v>
      </c>
      <c r="E1932" s="4">
        <v>101.36</v>
      </c>
    </row>
    <row r="1933" spans="1:5" ht="15" customHeight="1" x14ac:dyDescent="0.2">
      <c r="A1933" s="3">
        <v>45000</v>
      </c>
      <c r="B1933" s="4">
        <v>13.57</v>
      </c>
      <c r="C1933" s="4">
        <v>216.37</v>
      </c>
      <c r="D1933" s="4">
        <v>80.510000000000005</v>
      </c>
      <c r="E1933" s="4">
        <v>95.24</v>
      </c>
    </row>
    <row r="1934" spans="1:5" ht="15" customHeight="1" x14ac:dyDescent="0.2">
      <c r="A1934" s="3">
        <v>45001</v>
      </c>
      <c r="B1934" s="4">
        <v>14.16</v>
      </c>
      <c r="C1934" s="4">
        <v>217.45</v>
      </c>
      <c r="D1934" s="4">
        <v>82.25</v>
      </c>
      <c r="E1934" s="4">
        <v>96.4</v>
      </c>
    </row>
    <row r="1935" spans="1:5" ht="15" customHeight="1" x14ac:dyDescent="0.2">
      <c r="A1935" s="3">
        <v>45002</v>
      </c>
      <c r="B1935" s="4">
        <v>14.34</v>
      </c>
      <c r="C1935" s="4">
        <v>217.39</v>
      </c>
      <c r="D1935" s="4">
        <v>80.709999999999994</v>
      </c>
      <c r="E1935" s="4">
        <v>94.39</v>
      </c>
    </row>
    <row r="1936" spans="1:5" ht="15" customHeight="1" x14ac:dyDescent="0.2">
      <c r="A1936" s="3">
        <v>45005</v>
      </c>
      <c r="B1936" s="4">
        <v>14.24</v>
      </c>
      <c r="C1936" s="4">
        <v>218.15</v>
      </c>
      <c r="D1936" s="4">
        <v>82.29</v>
      </c>
      <c r="E1936" s="4">
        <v>96.16</v>
      </c>
    </row>
    <row r="1937" spans="1:5" ht="15" customHeight="1" x14ac:dyDescent="0.2">
      <c r="A1937" s="3">
        <v>45006</v>
      </c>
      <c r="B1937" s="4">
        <v>15.09</v>
      </c>
      <c r="C1937" s="4">
        <v>221.95</v>
      </c>
      <c r="D1937" s="4">
        <v>82.29</v>
      </c>
      <c r="E1937" s="4">
        <v>99.71</v>
      </c>
    </row>
    <row r="1938" spans="1:5" ht="15" customHeight="1" x14ac:dyDescent="0.2">
      <c r="A1938" s="3">
        <v>45007</v>
      </c>
      <c r="B1938" s="4">
        <v>14.51</v>
      </c>
      <c r="C1938" s="4">
        <v>220.04</v>
      </c>
      <c r="D1938" s="4">
        <v>80.569999999999993</v>
      </c>
      <c r="E1938" s="4">
        <v>98.37</v>
      </c>
    </row>
    <row r="1939" spans="1:5" ht="15" customHeight="1" x14ac:dyDescent="0.2">
      <c r="A1939" s="3">
        <v>45008</v>
      </c>
      <c r="B1939" s="4">
        <v>14.53</v>
      </c>
      <c r="C1939" s="4">
        <v>222.59</v>
      </c>
      <c r="D1939" s="4">
        <v>82.3</v>
      </c>
      <c r="E1939" s="4">
        <v>96.42</v>
      </c>
    </row>
    <row r="1940" spans="1:5" ht="15" customHeight="1" x14ac:dyDescent="0.2">
      <c r="A1940" s="3">
        <v>45009</v>
      </c>
      <c r="B1940" s="4">
        <v>14</v>
      </c>
      <c r="C1940" s="4">
        <v>221.04</v>
      </c>
      <c r="D1940" s="4">
        <v>79.430000000000007</v>
      </c>
      <c r="E1940" s="4">
        <v>95.43</v>
      </c>
    </row>
    <row r="1941" spans="1:5" ht="15" customHeight="1" x14ac:dyDescent="0.2">
      <c r="A1941" s="3">
        <v>45012</v>
      </c>
      <c r="B1941" s="4">
        <v>14.34</v>
      </c>
      <c r="C1941" s="4">
        <v>221.81</v>
      </c>
      <c r="D1941" s="4">
        <v>77.55</v>
      </c>
      <c r="E1941" s="4">
        <v>97.48</v>
      </c>
    </row>
    <row r="1942" spans="1:5" ht="15" customHeight="1" x14ac:dyDescent="0.2">
      <c r="A1942" s="3">
        <v>45013</v>
      </c>
      <c r="B1942" s="4">
        <v>14.48</v>
      </c>
      <c r="C1942" s="4">
        <v>220.33</v>
      </c>
      <c r="D1942" s="4">
        <v>77.86</v>
      </c>
      <c r="E1942" s="4">
        <v>97.93</v>
      </c>
    </row>
    <row r="1943" spans="1:5" ht="15" customHeight="1" x14ac:dyDescent="0.2">
      <c r="A1943" s="3">
        <v>45014</v>
      </c>
      <c r="B1943" s="4">
        <v>14.66</v>
      </c>
      <c r="C1943" s="4">
        <v>223.3</v>
      </c>
      <c r="D1943" s="4">
        <v>80.87</v>
      </c>
      <c r="E1943" s="4">
        <v>99.75</v>
      </c>
    </row>
    <row r="1944" spans="1:5" ht="15" customHeight="1" x14ac:dyDescent="0.2">
      <c r="A1944" s="3">
        <v>45015</v>
      </c>
      <c r="B1944" s="4">
        <v>14.85</v>
      </c>
      <c r="C1944" s="4">
        <v>222.36</v>
      </c>
      <c r="D1944" s="4">
        <v>82.78</v>
      </c>
      <c r="E1944" s="4">
        <v>99.25</v>
      </c>
    </row>
    <row r="1945" spans="1:5" ht="15" customHeight="1" x14ac:dyDescent="0.2">
      <c r="A1945" s="3">
        <v>45016</v>
      </c>
      <c r="B1945" s="4">
        <v>15.1</v>
      </c>
      <c r="C1945" s="4">
        <v>225.46</v>
      </c>
      <c r="D1945" s="4">
        <v>83.78</v>
      </c>
      <c r="E1945" s="4">
        <v>99.21</v>
      </c>
    </row>
    <row r="1946" spans="1:5" ht="15" customHeight="1" x14ac:dyDescent="0.2">
      <c r="A1946" s="3">
        <v>45019</v>
      </c>
      <c r="B1946" s="4">
        <v>14.81</v>
      </c>
      <c r="C1946" s="4">
        <v>229</v>
      </c>
      <c r="D1946" s="4">
        <v>82.71</v>
      </c>
      <c r="E1946" s="4">
        <v>108.42</v>
      </c>
    </row>
    <row r="1947" spans="1:5" ht="15" customHeight="1" x14ac:dyDescent="0.2">
      <c r="A1947" s="3">
        <v>45020</v>
      </c>
      <c r="B1947" s="4">
        <v>15.15</v>
      </c>
      <c r="C1947" s="4">
        <v>227.66</v>
      </c>
      <c r="D1947" s="4">
        <v>81.64</v>
      </c>
      <c r="E1947" s="4">
        <v>106.3</v>
      </c>
    </row>
    <row r="1948" spans="1:5" ht="15" customHeight="1" x14ac:dyDescent="0.2">
      <c r="A1948" s="3">
        <v>45021</v>
      </c>
      <c r="B1948" s="4">
        <v>14.79</v>
      </c>
      <c r="C1948" s="4">
        <v>228.17</v>
      </c>
      <c r="D1948" s="4">
        <v>79.52</v>
      </c>
      <c r="E1948" s="4">
        <v>107.75</v>
      </c>
    </row>
    <row r="1949" spans="1:5" ht="15" customHeight="1" x14ac:dyDescent="0.2">
      <c r="A1949" s="3">
        <v>45022</v>
      </c>
      <c r="B1949" s="4">
        <v>15.11</v>
      </c>
      <c r="C1949" s="4">
        <v>225.99</v>
      </c>
      <c r="D1949" s="4">
        <v>78.7</v>
      </c>
      <c r="E1949" s="4">
        <v>106.26</v>
      </c>
    </row>
    <row r="1950" spans="1:5" ht="15" customHeight="1" x14ac:dyDescent="0.2">
      <c r="A1950" s="3">
        <v>45023</v>
      </c>
      <c r="B1950" s="4">
        <v>15.11</v>
      </c>
      <c r="C1950" s="4">
        <v>225.99</v>
      </c>
      <c r="D1950" s="4">
        <v>78.7</v>
      </c>
      <c r="E1950" s="4">
        <v>106.26</v>
      </c>
    </row>
    <row r="1951" spans="1:5" ht="15" customHeight="1" x14ac:dyDescent="0.2">
      <c r="A1951" s="3">
        <v>45026</v>
      </c>
      <c r="B1951" s="4">
        <v>15.4</v>
      </c>
      <c r="C1951" s="4">
        <v>226.43</v>
      </c>
      <c r="D1951" s="4">
        <v>80.55</v>
      </c>
      <c r="E1951" s="4">
        <v>105.95</v>
      </c>
    </row>
    <row r="1952" spans="1:5" ht="15" customHeight="1" x14ac:dyDescent="0.2">
      <c r="A1952" s="3">
        <v>45027</v>
      </c>
      <c r="B1952" s="4">
        <v>14.93</v>
      </c>
      <c r="C1952" s="4">
        <v>228.45</v>
      </c>
      <c r="D1952" s="4">
        <v>80.55</v>
      </c>
      <c r="E1952" s="4">
        <v>106.75</v>
      </c>
    </row>
    <row r="1953" spans="1:5" ht="15" customHeight="1" x14ac:dyDescent="0.2">
      <c r="A1953" s="3">
        <v>45028</v>
      </c>
      <c r="B1953" s="4">
        <v>14.06</v>
      </c>
      <c r="C1953" s="4">
        <v>227.81</v>
      </c>
      <c r="D1953" s="4">
        <v>79.23</v>
      </c>
      <c r="E1953" s="4">
        <v>107.53</v>
      </c>
    </row>
    <row r="1954" spans="1:5" ht="15" customHeight="1" x14ac:dyDescent="0.2">
      <c r="A1954" s="3">
        <v>45029</v>
      </c>
      <c r="B1954" s="4">
        <v>14.04</v>
      </c>
      <c r="C1954" s="4">
        <v>232.69</v>
      </c>
      <c r="D1954" s="4">
        <v>80.13</v>
      </c>
      <c r="E1954" s="4">
        <v>109.04</v>
      </c>
    </row>
    <row r="1955" spans="1:5" ht="15" customHeight="1" x14ac:dyDescent="0.2">
      <c r="A1955" s="3">
        <v>45030</v>
      </c>
      <c r="B1955" s="4">
        <v>13.78</v>
      </c>
      <c r="C1955" s="4">
        <v>234.02</v>
      </c>
      <c r="D1955" s="4">
        <v>79.53</v>
      </c>
      <c r="E1955" s="4">
        <v>108.5</v>
      </c>
    </row>
    <row r="1956" spans="1:5" ht="15" customHeight="1" x14ac:dyDescent="0.2">
      <c r="A1956" s="3">
        <v>45033</v>
      </c>
      <c r="B1956" s="4">
        <v>14.53</v>
      </c>
      <c r="C1956" s="4">
        <v>233.48</v>
      </c>
      <c r="D1956" s="4">
        <v>80.540000000000006</v>
      </c>
      <c r="E1956" s="4">
        <v>105.61</v>
      </c>
    </row>
    <row r="1957" spans="1:5" ht="15" customHeight="1" x14ac:dyDescent="0.2">
      <c r="A1957" s="3">
        <v>45034</v>
      </c>
      <c r="B1957" s="4">
        <v>14.27</v>
      </c>
      <c r="C1957" s="4">
        <v>233.6</v>
      </c>
      <c r="D1957" s="4">
        <v>80.77</v>
      </c>
      <c r="E1957" s="4">
        <v>104.95</v>
      </c>
    </row>
    <row r="1958" spans="1:5" ht="15" customHeight="1" x14ac:dyDescent="0.2">
      <c r="A1958" s="3">
        <v>45035</v>
      </c>
      <c r="B1958" s="4">
        <v>14.29</v>
      </c>
      <c r="C1958" s="4">
        <v>232.57</v>
      </c>
      <c r="D1958" s="4">
        <v>79.38</v>
      </c>
      <c r="E1958" s="4">
        <v>105.26</v>
      </c>
    </row>
    <row r="1959" spans="1:5" ht="15" customHeight="1" x14ac:dyDescent="0.2">
      <c r="A1959" s="3">
        <v>45036</v>
      </c>
      <c r="B1959" s="4">
        <v>13.83</v>
      </c>
      <c r="C1959" s="4">
        <v>234.6</v>
      </c>
      <c r="D1959" s="4">
        <v>77.5</v>
      </c>
      <c r="E1959" s="4">
        <v>103.78</v>
      </c>
    </row>
    <row r="1960" spans="1:5" ht="15" customHeight="1" x14ac:dyDescent="0.2">
      <c r="A1960" s="3">
        <v>45037</v>
      </c>
      <c r="B1960" s="4">
        <v>13.58</v>
      </c>
      <c r="C1960" s="4">
        <v>234.05</v>
      </c>
      <c r="D1960" s="4">
        <v>76.8</v>
      </c>
      <c r="E1960" s="4">
        <v>102.26</v>
      </c>
    </row>
    <row r="1961" spans="1:5" ht="15" customHeight="1" x14ac:dyDescent="0.2">
      <c r="A1961" s="3">
        <v>45040</v>
      </c>
      <c r="B1961" s="4">
        <v>13.36</v>
      </c>
      <c r="C1961" s="4">
        <v>232.76</v>
      </c>
      <c r="D1961" s="4">
        <v>77.27</v>
      </c>
      <c r="E1961" s="4">
        <v>103.65</v>
      </c>
    </row>
    <row r="1962" spans="1:5" ht="15" customHeight="1" x14ac:dyDescent="0.2">
      <c r="A1962" s="3">
        <v>45041</v>
      </c>
      <c r="B1962" s="4">
        <v>12.81</v>
      </c>
      <c r="C1962" s="4">
        <v>229.59</v>
      </c>
      <c r="D1962" s="4">
        <v>74.37</v>
      </c>
      <c r="E1962" s="4">
        <v>102.09</v>
      </c>
    </row>
    <row r="1963" spans="1:5" ht="15" customHeight="1" x14ac:dyDescent="0.2">
      <c r="A1963" s="3">
        <v>45042</v>
      </c>
      <c r="B1963" s="4">
        <v>12.58</v>
      </c>
      <c r="C1963" s="4">
        <v>228.15</v>
      </c>
      <c r="D1963" s="4">
        <v>74.11</v>
      </c>
      <c r="E1963" s="4">
        <v>100.47</v>
      </c>
    </row>
    <row r="1964" spans="1:5" ht="15" customHeight="1" x14ac:dyDescent="0.2">
      <c r="A1964" s="3">
        <v>45043</v>
      </c>
      <c r="B1964" s="4">
        <v>13.09</v>
      </c>
      <c r="C1964" s="4">
        <v>229.01</v>
      </c>
      <c r="D1964" s="4">
        <v>71.8</v>
      </c>
      <c r="E1964" s="4">
        <v>101.23</v>
      </c>
    </row>
    <row r="1965" spans="1:5" ht="15" customHeight="1" x14ac:dyDescent="0.2">
      <c r="A1965" s="3">
        <v>45044</v>
      </c>
      <c r="B1965" s="4">
        <v>13.61</v>
      </c>
      <c r="C1965" s="4">
        <v>232.73</v>
      </c>
      <c r="D1965" s="4">
        <v>72.989999999999995</v>
      </c>
      <c r="E1965" s="4">
        <v>102.89</v>
      </c>
    </row>
    <row r="1966" spans="1:5" ht="15" customHeight="1" x14ac:dyDescent="0.2">
      <c r="A1966" s="3">
        <v>45047</v>
      </c>
      <c r="B1966" s="4">
        <v>13.29</v>
      </c>
      <c r="C1966" s="4">
        <v>232.51</v>
      </c>
      <c r="D1966" s="4">
        <v>75.38</v>
      </c>
      <c r="E1966" s="4">
        <v>102.53</v>
      </c>
    </row>
    <row r="1967" spans="1:5" ht="15" customHeight="1" x14ac:dyDescent="0.2">
      <c r="A1967" s="3">
        <v>45048</v>
      </c>
      <c r="B1967" s="4">
        <v>12.69</v>
      </c>
      <c r="C1967" s="4">
        <v>226.98</v>
      </c>
      <c r="D1967" s="4">
        <v>76.12</v>
      </c>
      <c r="E1967" s="4">
        <v>98.64</v>
      </c>
    </row>
    <row r="1968" spans="1:5" ht="15" customHeight="1" x14ac:dyDescent="0.2">
      <c r="A1968" s="3">
        <v>45049</v>
      </c>
      <c r="B1968" s="4">
        <v>12.83</v>
      </c>
      <c r="C1968" s="4">
        <v>225.98</v>
      </c>
      <c r="D1968" s="4">
        <v>76.25</v>
      </c>
      <c r="E1968" s="4">
        <v>96.09</v>
      </c>
    </row>
    <row r="1969" spans="1:5" ht="15" customHeight="1" x14ac:dyDescent="0.2">
      <c r="A1969" s="3">
        <v>45050</v>
      </c>
      <c r="B1969" s="4">
        <v>12.33</v>
      </c>
      <c r="C1969" s="4">
        <v>225.6</v>
      </c>
      <c r="D1969" s="4">
        <v>76.03</v>
      </c>
      <c r="E1969" s="4">
        <v>97.36</v>
      </c>
    </row>
    <row r="1970" spans="1:5" ht="15" customHeight="1" x14ac:dyDescent="0.2">
      <c r="A1970" s="3">
        <v>45051</v>
      </c>
      <c r="B1970" s="4">
        <v>12.89</v>
      </c>
      <c r="C1970" s="4">
        <v>231.78</v>
      </c>
      <c r="D1970" s="4">
        <v>75.180000000000007</v>
      </c>
      <c r="E1970" s="4">
        <v>100.37</v>
      </c>
    </row>
    <row r="1971" spans="1:5" ht="15" customHeight="1" x14ac:dyDescent="0.2">
      <c r="A1971" s="3">
        <v>45054</v>
      </c>
      <c r="B1971" s="4">
        <v>13.46</v>
      </c>
      <c r="C1971" s="4">
        <v>232.23</v>
      </c>
      <c r="D1971" s="4">
        <v>74.27</v>
      </c>
      <c r="E1971" s="4">
        <v>100.9</v>
      </c>
    </row>
    <row r="1972" spans="1:5" ht="15" customHeight="1" x14ac:dyDescent="0.2">
      <c r="A1972" s="3">
        <v>45055</v>
      </c>
      <c r="B1972" s="4">
        <v>13.41</v>
      </c>
      <c r="C1972" s="4">
        <v>233.26</v>
      </c>
      <c r="D1972" s="4">
        <v>72.709999999999994</v>
      </c>
      <c r="E1972" s="4">
        <v>101.53</v>
      </c>
    </row>
    <row r="1973" spans="1:5" ht="15" customHeight="1" x14ac:dyDescent="0.2">
      <c r="A1973" s="3">
        <v>45056</v>
      </c>
      <c r="B1973" s="4">
        <v>13.04</v>
      </c>
      <c r="C1973" s="4">
        <v>231.27</v>
      </c>
      <c r="D1973" s="4">
        <v>74.17</v>
      </c>
      <c r="E1973" s="4">
        <v>100.47</v>
      </c>
    </row>
    <row r="1974" spans="1:5" ht="15" customHeight="1" x14ac:dyDescent="0.2">
      <c r="A1974" s="3">
        <v>45057</v>
      </c>
      <c r="B1974" s="4">
        <v>12.38</v>
      </c>
      <c r="C1974" s="4">
        <v>231.01</v>
      </c>
      <c r="D1974" s="4">
        <v>73.150000000000006</v>
      </c>
      <c r="E1974" s="4">
        <v>99.89</v>
      </c>
    </row>
    <row r="1975" spans="1:5" ht="15" customHeight="1" x14ac:dyDescent="0.2">
      <c r="A1975" s="3">
        <v>45058</v>
      </c>
      <c r="B1975" s="4">
        <v>12.51</v>
      </c>
      <c r="C1975" s="4">
        <v>231.38</v>
      </c>
      <c r="D1975" s="4">
        <v>73.81</v>
      </c>
      <c r="E1975" s="4">
        <v>99.43</v>
      </c>
    </row>
    <row r="1976" spans="1:5" ht="15" customHeight="1" x14ac:dyDescent="0.2">
      <c r="A1976" s="3">
        <v>45061</v>
      </c>
      <c r="B1976" s="4">
        <v>12.81</v>
      </c>
      <c r="C1976" s="4">
        <v>232.81</v>
      </c>
      <c r="D1976" s="4">
        <v>75.38</v>
      </c>
      <c r="E1976" s="4">
        <v>100.29</v>
      </c>
    </row>
    <row r="1977" spans="1:5" ht="15" customHeight="1" x14ac:dyDescent="0.2">
      <c r="A1977" s="3">
        <v>45062</v>
      </c>
      <c r="B1977" s="4">
        <v>12.15</v>
      </c>
      <c r="C1977" s="4">
        <v>230.47</v>
      </c>
      <c r="D1977" s="4">
        <v>74.05</v>
      </c>
      <c r="E1977" s="4">
        <v>98.07</v>
      </c>
    </row>
    <row r="1978" spans="1:5" ht="15" customHeight="1" x14ac:dyDescent="0.2">
      <c r="A1978" s="3">
        <v>45063</v>
      </c>
      <c r="B1978" s="4">
        <v>12.51</v>
      </c>
      <c r="C1978" s="4">
        <v>232.65</v>
      </c>
      <c r="D1978" s="4">
        <v>76.599999999999994</v>
      </c>
      <c r="E1978" s="4">
        <v>100.71</v>
      </c>
    </row>
    <row r="1979" spans="1:5" ht="15" customHeight="1" x14ac:dyDescent="0.2">
      <c r="A1979" s="3">
        <v>45064</v>
      </c>
      <c r="B1979" s="4">
        <v>12.4</v>
      </c>
      <c r="C1979" s="4">
        <v>233.6</v>
      </c>
      <c r="D1979" s="4">
        <v>78.3</v>
      </c>
      <c r="E1979" s="4">
        <v>100.74</v>
      </c>
    </row>
    <row r="1980" spans="1:5" ht="15" customHeight="1" x14ac:dyDescent="0.2">
      <c r="A1980" s="3">
        <v>45065</v>
      </c>
      <c r="B1980" s="4">
        <v>12.2</v>
      </c>
      <c r="C1980" s="4">
        <v>233.31</v>
      </c>
      <c r="D1980" s="4">
        <v>77.87</v>
      </c>
      <c r="E1980" s="4">
        <v>102.6</v>
      </c>
    </row>
    <row r="1981" spans="1:5" ht="15" customHeight="1" x14ac:dyDescent="0.2">
      <c r="A1981" s="3">
        <v>45068</v>
      </c>
      <c r="B1981" s="4">
        <v>12.16</v>
      </c>
      <c r="C1981" s="4">
        <v>231.28</v>
      </c>
      <c r="D1981" s="4">
        <v>79.19</v>
      </c>
      <c r="E1981" s="4">
        <v>103.73</v>
      </c>
    </row>
    <row r="1982" spans="1:5" ht="15" customHeight="1" x14ac:dyDescent="0.2">
      <c r="A1982" s="3">
        <v>45069</v>
      </c>
      <c r="B1982" s="4">
        <v>11.69</v>
      </c>
      <c r="C1982" s="4">
        <v>224.58</v>
      </c>
      <c r="D1982" s="4">
        <v>77.62</v>
      </c>
      <c r="E1982" s="4">
        <v>104.39</v>
      </c>
    </row>
    <row r="1983" spans="1:5" ht="15" customHeight="1" x14ac:dyDescent="0.2">
      <c r="A1983" s="3">
        <v>45070</v>
      </c>
      <c r="B1983" s="4">
        <v>11.66</v>
      </c>
      <c r="C1983" s="4">
        <v>222.25</v>
      </c>
      <c r="D1983" s="4">
        <v>73.62</v>
      </c>
      <c r="E1983" s="4">
        <v>103.98</v>
      </c>
    </row>
    <row r="1984" spans="1:5" ht="15" customHeight="1" x14ac:dyDescent="0.2">
      <c r="A1984" s="3">
        <v>45071</v>
      </c>
      <c r="B1984" s="4">
        <v>11.09</v>
      </c>
      <c r="C1984" s="4">
        <v>223.38</v>
      </c>
      <c r="D1984" s="4">
        <v>74.14</v>
      </c>
      <c r="E1984" s="4">
        <v>101.69</v>
      </c>
    </row>
    <row r="1985" spans="1:5" ht="15" customHeight="1" x14ac:dyDescent="0.2">
      <c r="A1985" s="3">
        <v>45072</v>
      </c>
      <c r="B1985" s="4">
        <v>11.44</v>
      </c>
      <c r="C1985" s="4">
        <v>225.01</v>
      </c>
      <c r="D1985" s="4">
        <v>78.319999999999993</v>
      </c>
      <c r="E1985" s="4">
        <v>101.85</v>
      </c>
    </row>
    <row r="1986" spans="1:5" ht="15" customHeight="1" x14ac:dyDescent="0.2">
      <c r="A1986" s="3">
        <v>45075</v>
      </c>
      <c r="B1986" s="4">
        <v>11.44</v>
      </c>
      <c r="C1986" s="4">
        <v>225.01</v>
      </c>
      <c r="D1986" s="4">
        <v>78.319999999999993</v>
      </c>
      <c r="E1986" s="4">
        <v>101.85</v>
      </c>
    </row>
    <row r="1987" spans="1:5" ht="15" customHeight="1" x14ac:dyDescent="0.2">
      <c r="A1987" s="3">
        <v>45076</v>
      </c>
      <c r="B1987" s="4">
        <v>11.3</v>
      </c>
      <c r="C1987" s="4">
        <v>221.64</v>
      </c>
      <c r="D1987" s="4">
        <v>76.849999999999994</v>
      </c>
      <c r="E1987" s="4">
        <v>101.2</v>
      </c>
    </row>
    <row r="1988" spans="1:5" ht="15" customHeight="1" x14ac:dyDescent="0.2">
      <c r="A1988" s="3">
        <v>45077</v>
      </c>
      <c r="B1988" s="4">
        <v>11.28</v>
      </c>
      <c r="C1988" s="4">
        <v>221.03</v>
      </c>
      <c r="D1988" s="4">
        <v>75.260000000000005</v>
      </c>
      <c r="E1988" s="4">
        <v>99.3</v>
      </c>
    </row>
    <row r="1989" spans="1:5" ht="15" customHeight="1" x14ac:dyDescent="0.2">
      <c r="A1989" s="3">
        <v>45078</v>
      </c>
      <c r="B1989" s="4">
        <v>11.35</v>
      </c>
      <c r="C1989" s="4">
        <v>226.5</v>
      </c>
      <c r="D1989" s="4">
        <v>76.66</v>
      </c>
      <c r="E1989" s="4">
        <v>99.53</v>
      </c>
    </row>
    <row r="1990" spans="1:5" ht="15" customHeight="1" x14ac:dyDescent="0.2">
      <c r="A1990" s="3">
        <v>45079</v>
      </c>
      <c r="B1990" s="4">
        <v>11.75</v>
      </c>
      <c r="C1990" s="4">
        <v>228.79</v>
      </c>
      <c r="D1990" s="4">
        <v>77.2</v>
      </c>
      <c r="E1990" s="4">
        <v>102.35</v>
      </c>
    </row>
    <row r="1991" spans="1:5" ht="15" customHeight="1" x14ac:dyDescent="0.2">
      <c r="A1991" s="3">
        <v>45082</v>
      </c>
      <c r="B1991" s="4">
        <v>11.63</v>
      </c>
      <c r="C1991" s="4">
        <v>226.77</v>
      </c>
      <c r="D1991" s="4">
        <v>75.27</v>
      </c>
      <c r="E1991" s="4">
        <v>102.07</v>
      </c>
    </row>
    <row r="1992" spans="1:5" ht="15" customHeight="1" x14ac:dyDescent="0.2">
      <c r="A1992" s="3">
        <v>45083</v>
      </c>
      <c r="B1992" s="4">
        <v>12.1</v>
      </c>
      <c r="C1992" s="4">
        <v>228.22</v>
      </c>
      <c r="D1992" s="4">
        <v>77.5</v>
      </c>
      <c r="E1992" s="4">
        <v>101.94</v>
      </c>
    </row>
    <row r="1993" spans="1:5" ht="15" customHeight="1" x14ac:dyDescent="0.2">
      <c r="A1993" s="3">
        <v>45084</v>
      </c>
      <c r="B1993" s="4">
        <v>13.12</v>
      </c>
      <c r="C1993" s="4">
        <v>225.27</v>
      </c>
      <c r="D1993" s="4">
        <v>80.989999999999995</v>
      </c>
      <c r="E1993" s="4">
        <v>104.81</v>
      </c>
    </row>
    <row r="1994" spans="1:5" ht="15" customHeight="1" x14ac:dyDescent="0.2">
      <c r="A1994" s="3">
        <v>45085</v>
      </c>
      <c r="B1994" s="4">
        <v>14.02</v>
      </c>
      <c r="C1994" s="4">
        <v>223.05</v>
      </c>
      <c r="D1994" s="4">
        <v>80.75</v>
      </c>
      <c r="E1994" s="4">
        <v>104.54</v>
      </c>
    </row>
    <row r="1995" spans="1:5" ht="15" customHeight="1" x14ac:dyDescent="0.2">
      <c r="A1995" s="3">
        <v>45086</v>
      </c>
      <c r="B1995" s="4">
        <v>13.84</v>
      </c>
      <c r="C1995" s="4">
        <v>223.56</v>
      </c>
      <c r="D1995" s="4">
        <v>80.069999999999993</v>
      </c>
      <c r="E1995" s="4">
        <v>103.89</v>
      </c>
    </row>
    <row r="1996" spans="1:5" ht="15" customHeight="1" x14ac:dyDescent="0.2">
      <c r="A1996" s="3">
        <v>45089</v>
      </c>
      <c r="B1996" s="4">
        <v>13.97</v>
      </c>
      <c r="C1996" s="4">
        <v>226.17</v>
      </c>
      <c r="D1996" s="4">
        <v>82.92</v>
      </c>
      <c r="E1996" s="4">
        <v>102.82</v>
      </c>
    </row>
    <row r="1997" spans="1:5" ht="15" customHeight="1" x14ac:dyDescent="0.2">
      <c r="A1997" s="3">
        <v>45090</v>
      </c>
      <c r="B1997" s="4">
        <v>13.79</v>
      </c>
      <c r="C1997" s="4">
        <v>223.4</v>
      </c>
      <c r="D1997" s="4">
        <v>85.71</v>
      </c>
      <c r="E1997" s="4">
        <v>103.41</v>
      </c>
    </row>
    <row r="1998" spans="1:5" ht="15" customHeight="1" x14ac:dyDescent="0.2">
      <c r="A1998" s="3">
        <v>45091</v>
      </c>
      <c r="B1998" s="4">
        <v>13.67</v>
      </c>
      <c r="C1998" s="4">
        <v>223.44</v>
      </c>
      <c r="D1998" s="4">
        <v>86.64</v>
      </c>
      <c r="E1998" s="4">
        <v>102.67</v>
      </c>
    </row>
    <row r="1999" spans="1:5" ht="15" customHeight="1" x14ac:dyDescent="0.2">
      <c r="A1999" s="3">
        <v>45092</v>
      </c>
      <c r="B1999" s="4">
        <v>13.13</v>
      </c>
      <c r="C1999" s="4">
        <v>226.17</v>
      </c>
      <c r="D1999" s="4">
        <v>85.37</v>
      </c>
      <c r="E1999" s="4">
        <v>104.15</v>
      </c>
    </row>
    <row r="2000" spans="1:5" ht="15" customHeight="1" x14ac:dyDescent="0.2">
      <c r="A2000" s="3">
        <v>45093</v>
      </c>
      <c r="B2000" s="4">
        <v>12.8</v>
      </c>
      <c r="C2000" s="4">
        <v>228.91</v>
      </c>
      <c r="D2000" s="4">
        <v>85.49</v>
      </c>
      <c r="E2000" s="4">
        <v>104.92</v>
      </c>
    </row>
    <row r="2001" spans="1:5" ht="15" customHeight="1" x14ac:dyDescent="0.2">
      <c r="A2001" s="3">
        <v>45096</v>
      </c>
      <c r="B2001" s="4">
        <v>12.8</v>
      </c>
      <c r="C2001" s="4">
        <v>228.91</v>
      </c>
      <c r="D2001" s="4">
        <v>85.49</v>
      </c>
      <c r="E2001" s="4">
        <v>104.92</v>
      </c>
    </row>
    <row r="2002" spans="1:5" ht="15" customHeight="1" x14ac:dyDescent="0.2">
      <c r="A2002" s="3">
        <v>45097</v>
      </c>
      <c r="B2002" s="4">
        <v>12.19</v>
      </c>
      <c r="C2002" s="4">
        <v>226.47</v>
      </c>
      <c r="D2002" s="4">
        <v>84.39</v>
      </c>
      <c r="E2002" s="4">
        <v>102.03</v>
      </c>
    </row>
    <row r="2003" spans="1:5" ht="15" customHeight="1" x14ac:dyDescent="0.2">
      <c r="A2003" s="3">
        <v>45098</v>
      </c>
      <c r="B2003" s="4">
        <v>12.37</v>
      </c>
      <c r="C2003" s="4">
        <v>227.25</v>
      </c>
      <c r="D2003" s="4">
        <v>82.96</v>
      </c>
      <c r="E2003" s="4">
        <v>103.7</v>
      </c>
    </row>
    <row r="2004" spans="1:5" ht="15" customHeight="1" x14ac:dyDescent="0.2">
      <c r="A2004" s="3">
        <v>45099</v>
      </c>
      <c r="B2004" s="4">
        <v>12.09</v>
      </c>
      <c r="C2004" s="4">
        <v>228.39</v>
      </c>
      <c r="D2004" s="4">
        <v>83.12</v>
      </c>
      <c r="E2004" s="4">
        <v>101.43</v>
      </c>
    </row>
    <row r="2005" spans="1:5" ht="15" customHeight="1" x14ac:dyDescent="0.2">
      <c r="A2005" s="3">
        <v>45100</v>
      </c>
      <c r="B2005" s="4">
        <v>11.79</v>
      </c>
      <c r="C2005" s="4">
        <v>229.55</v>
      </c>
      <c r="D2005" s="4">
        <v>81.97</v>
      </c>
      <c r="E2005" s="4">
        <v>100.46</v>
      </c>
    </row>
    <row r="2006" spans="1:5" ht="15" customHeight="1" x14ac:dyDescent="0.2">
      <c r="A2006" s="3">
        <v>45103</v>
      </c>
      <c r="B2006" s="4">
        <v>11.78</v>
      </c>
      <c r="C2006" s="4">
        <v>226.3</v>
      </c>
      <c r="D2006" s="4">
        <v>82.84</v>
      </c>
      <c r="E2006" s="4">
        <v>101.31</v>
      </c>
    </row>
    <row r="2007" spans="1:5" ht="15" customHeight="1" x14ac:dyDescent="0.2">
      <c r="A2007" s="3">
        <v>45104</v>
      </c>
      <c r="B2007" s="4">
        <v>12.27</v>
      </c>
      <c r="C2007" s="4">
        <v>227.34</v>
      </c>
      <c r="D2007" s="4">
        <v>86.78</v>
      </c>
      <c r="E2007" s="4">
        <v>100.79</v>
      </c>
    </row>
    <row r="2008" spans="1:5" ht="15" customHeight="1" x14ac:dyDescent="0.2">
      <c r="A2008" s="3">
        <v>45105</v>
      </c>
      <c r="B2008" s="4">
        <v>12.45</v>
      </c>
      <c r="C2008" s="4">
        <v>227.96</v>
      </c>
      <c r="D2008" s="4">
        <v>85.88</v>
      </c>
      <c r="E2008" s="4">
        <v>102.51</v>
      </c>
    </row>
    <row r="2009" spans="1:5" ht="15" customHeight="1" x14ac:dyDescent="0.2">
      <c r="A2009" s="3">
        <v>45106</v>
      </c>
      <c r="B2009" s="4">
        <v>12.42</v>
      </c>
      <c r="C2009" s="4">
        <v>234.32</v>
      </c>
      <c r="D2009" s="4">
        <v>86.98</v>
      </c>
      <c r="E2009" s="4">
        <v>103.06</v>
      </c>
    </row>
    <row r="2010" spans="1:5" ht="15" customHeight="1" x14ac:dyDescent="0.2">
      <c r="A2010" s="3">
        <v>45107</v>
      </c>
      <c r="B2010" s="4">
        <v>12.54</v>
      </c>
      <c r="C2010" s="4">
        <v>237.48</v>
      </c>
      <c r="D2010" s="4">
        <v>89.59</v>
      </c>
      <c r="E2010" s="4">
        <v>103.61</v>
      </c>
    </row>
    <row r="2011" spans="1:5" ht="15" customHeight="1" x14ac:dyDescent="0.2">
      <c r="A2011" s="3">
        <v>45110</v>
      </c>
      <c r="B2011" s="4">
        <v>13.01</v>
      </c>
      <c r="C2011" s="4">
        <v>237.97</v>
      </c>
      <c r="D2011" s="4">
        <v>90.69</v>
      </c>
      <c r="E2011" s="4">
        <v>104.23</v>
      </c>
    </row>
    <row r="2012" spans="1:5" ht="15" customHeight="1" x14ac:dyDescent="0.2">
      <c r="A2012" s="3">
        <v>45111</v>
      </c>
      <c r="B2012" s="4">
        <v>13.01</v>
      </c>
      <c r="C2012" s="4">
        <v>237.97</v>
      </c>
      <c r="D2012" s="4">
        <v>90.69</v>
      </c>
      <c r="E2012" s="4">
        <v>104.23</v>
      </c>
    </row>
    <row r="2013" spans="1:5" ht="15" customHeight="1" x14ac:dyDescent="0.2">
      <c r="A2013" s="3">
        <v>45112</v>
      </c>
      <c r="B2013" s="4">
        <v>12.83</v>
      </c>
      <c r="C2013" s="4">
        <v>239.45</v>
      </c>
      <c r="D2013" s="4">
        <v>88.43</v>
      </c>
      <c r="E2013" s="4">
        <v>104.02</v>
      </c>
    </row>
    <row r="2014" spans="1:5" ht="15" customHeight="1" x14ac:dyDescent="0.2">
      <c r="A2014" s="3">
        <v>45113</v>
      </c>
      <c r="B2014" s="4">
        <v>12.67</v>
      </c>
      <c r="C2014" s="4">
        <v>238.88</v>
      </c>
      <c r="D2014" s="4">
        <v>86.89</v>
      </c>
      <c r="E2014" s="4">
        <v>100.34</v>
      </c>
    </row>
    <row r="2015" spans="1:5" ht="15" customHeight="1" x14ac:dyDescent="0.2">
      <c r="A2015" s="3">
        <v>45114</v>
      </c>
      <c r="B2015" s="4">
        <v>12.54</v>
      </c>
      <c r="C2015" s="4">
        <v>236.45</v>
      </c>
      <c r="D2015" s="4">
        <v>86.62</v>
      </c>
      <c r="E2015" s="4">
        <v>103.23</v>
      </c>
    </row>
    <row r="2016" spans="1:5" ht="15" customHeight="1" x14ac:dyDescent="0.2">
      <c r="A2016" s="3">
        <v>45117</v>
      </c>
      <c r="B2016" s="4">
        <v>12.95</v>
      </c>
      <c r="C2016" s="4">
        <v>238.16</v>
      </c>
      <c r="D2016" s="4">
        <v>88.89</v>
      </c>
      <c r="E2016" s="4">
        <v>104.35</v>
      </c>
    </row>
    <row r="2017" spans="1:5" ht="15" customHeight="1" x14ac:dyDescent="0.2">
      <c r="A2017" s="3">
        <v>45118</v>
      </c>
      <c r="B2017" s="4">
        <v>13.3</v>
      </c>
      <c r="C2017" s="4">
        <v>240.55</v>
      </c>
      <c r="D2017" s="4">
        <v>88.39</v>
      </c>
      <c r="E2017" s="4">
        <v>107.44</v>
      </c>
    </row>
    <row r="2018" spans="1:5" ht="15" customHeight="1" x14ac:dyDescent="0.2">
      <c r="A2018" s="3">
        <v>45119</v>
      </c>
      <c r="B2018" s="4">
        <v>13.16</v>
      </c>
      <c r="C2018" s="4">
        <v>242.21</v>
      </c>
      <c r="D2018" s="4">
        <v>90.71</v>
      </c>
      <c r="E2018" s="4">
        <v>109.31</v>
      </c>
    </row>
    <row r="2019" spans="1:5" ht="15" customHeight="1" x14ac:dyDescent="0.2">
      <c r="A2019" s="3">
        <v>45120</v>
      </c>
      <c r="B2019" s="4">
        <v>13.1</v>
      </c>
      <c r="C2019" s="4">
        <v>243.31</v>
      </c>
      <c r="D2019" s="4">
        <v>92.36</v>
      </c>
      <c r="E2019" s="4">
        <v>110.55</v>
      </c>
    </row>
    <row r="2020" spans="1:5" ht="15" customHeight="1" x14ac:dyDescent="0.2">
      <c r="A2020" s="3">
        <v>45121</v>
      </c>
      <c r="B2020" s="4">
        <v>12.4</v>
      </c>
      <c r="C2020" s="4">
        <v>243.16</v>
      </c>
      <c r="D2020" s="4">
        <v>89.72</v>
      </c>
      <c r="E2020" s="4">
        <v>107.09</v>
      </c>
    </row>
    <row r="2021" spans="1:5" ht="15" customHeight="1" x14ac:dyDescent="0.2">
      <c r="A2021" s="3">
        <v>45124</v>
      </c>
      <c r="B2021" s="4">
        <v>12.31</v>
      </c>
      <c r="C2021" s="4">
        <v>243.99</v>
      </c>
      <c r="D2021" s="4">
        <v>92.18</v>
      </c>
      <c r="E2021" s="4">
        <v>106.44</v>
      </c>
    </row>
    <row r="2022" spans="1:5" ht="15" customHeight="1" x14ac:dyDescent="0.2">
      <c r="A2022" s="3">
        <v>45125</v>
      </c>
      <c r="B2022" s="4">
        <v>12.77</v>
      </c>
      <c r="C2022" s="4">
        <v>240.77</v>
      </c>
      <c r="D2022" s="4">
        <v>93.34</v>
      </c>
      <c r="E2022" s="4">
        <v>108.75</v>
      </c>
    </row>
    <row r="2023" spans="1:5" ht="15" customHeight="1" x14ac:dyDescent="0.2">
      <c r="A2023" s="3">
        <v>45126</v>
      </c>
      <c r="B2023" s="4">
        <v>13.28</v>
      </c>
      <c r="C2023" s="4">
        <v>241.42</v>
      </c>
      <c r="D2023" s="4">
        <v>91.73</v>
      </c>
      <c r="E2023" s="4">
        <v>109.48</v>
      </c>
    </row>
    <row r="2024" spans="1:5" ht="15" customHeight="1" x14ac:dyDescent="0.2">
      <c r="A2024" s="3">
        <v>45127</v>
      </c>
      <c r="B2024" s="4">
        <v>13.11</v>
      </c>
      <c r="C2024" s="4">
        <v>239.62</v>
      </c>
      <c r="D2024" s="4">
        <v>88.24</v>
      </c>
      <c r="E2024" s="4">
        <v>111.69</v>
      </c>
    </row>
    <row r="2025" spans="1:5" ht="15" customHeight="1" x14ac:dyDescent="0.2">
      <c r="A2025" s="3">
        <v>45128</v>
      </c>
      <c r="B2025" s="4">
        <v>12.93</v>
      </c>
      <c r="C2025" s="4">
        <v>239.25</v>
      </c>
      <c r="D2025" s="4">
        <v>89.72</v>
      </c>
      <c r="E2025" s="4">
        <v>112.89</v>
      </c>
    </row>
    <row r="2026" spans="1:5" ht="15" customHeight="1" x14ac:dyDescent="0.2">
      <c r="A2026" s="3">
        <v>45131</v>
      </c>
      <c r="B2026" s="4">
        <v>12.61</v>
      </c>
      <c r="C2026" s="4">
        <v>240.74</v>
      </c>
      <c r="D2026" s="4">
        <v>88.87</v>
      </c>
      <c r="E2026" s="4">
        <v>114.72</v>
      </c>
    </row>
    <row r="2027" spans="1:5" ht="15" customHeight="1" x14ac:dyDescent="0.2">
      <c r="A2027" s="3">
        <v>45132</v>
      </c>
      <c r="B2027" s="4">
        <v>12.53</v>
      </c>
      <c r="C2027" s="4">
        <v>238.69</v>
      </c>
      <c r="D2027" s="4">
        <v>90.84</v>
      </c>
      <c r="E2027" s="4">
        <v>116.18</v>
      </c>
    </row>
    <row r="2028" spans="1:5" ht="15" customHeight="1" x14ac:dyDescent="0.2">
      <c r="A2028" s="3">
        <v>45133</v>
      </c>
      <c r="B2028" s="4">
        <v>12.76</v>
      </c>
      <c r="C2028" s="4">
        <v>237.1</v>
      </c>
      <c r="D2028" s="4">
        <v>88.33</v>
      </c>
      <c r="E2028" s="4">
        <v>116.83</v>
      </c>
    </row>
    <row r="2029" spans="1:5" ht="15" customHeight="1" x14ac:dyDescent="0.2">
      <c r="A2029" s="3">
        <v>45134</v>
      </c>
      <c r="B2029" s="4">
        <v>12.29</v>
      </c>
      <c r="C2029" s="4">
        <v>234.44</v>
      </c>
      <c r="D2029" s="4">
        <v>90.43</v>
      </c>
      <c r="E2029" s="4">
        <v>115.78</v>
      </c>
    </row>
    <row r="2030" spans="1:5" ht="15" customHeight="1" x14ac:dyDescent="0.2">
      <c r="A2030" s="3">
        <v>45135</v>
      </c>
      <c r="B2030" s="4">
        <v>12.79</v>
      </c>
      <c r="C2030" s="4">
        <v>235.75</v>
      </c>
      <c r="D2030" s="4">
        <v>93.1</v>
      </c>
      <c r="E2030" s="4">
        <v>115.93</v>
      </c>
    </row>
    <row r="2031" spans="1:5" ht="15" customHeight="1" x14ac:dyDescent="0.2">
      <c r="A2031" s="3">
        <v>45138</v>
      </c>
      <c r="B2031" s="4">
        <v>13.07</v>
      </c>
      <c r="C2031" s="4">
        <v>237.73</v>
      </c>
      <c r="D2031" s="4">
        <v>93.94</v>
      </c>
      <c r="E2031" s="4">
        <v>117.72</v>
      </c>
    </row>
    <row r="2032" spans="1:5" ht="15" customHeight="1" x14ac:dyDescent="0.2">
      <c r="A2032" s="3">
        <v>45139</v>
      </c>
      <c r="B2032" s="4">
        <v>12.87</v>
      </c>
      <c r="C2032" s="4">
        <v>239.78</v>
      </c>
      <c r="D2032" s="4">
        <v>93.35</v>
      </c>
      <c r="E2032" s="4">
        <v>117.38</v>
      </c>
    </row>
    <row r="2033" spans="1:5" ht="15" customHeight="1" x14ac:dyDescent="0.2">
      <c r="A2033" s="3">
        <v>45140</v>
      </c>
      <c r="B2033" s="4">
        <v>12.55</v>
      </c>
      <c r="C2033" s="4">
        <v>237.56</v>
      </c>
      <c r="D2033" s="4">
        <v>90.27</v>
      </c>
      <c r="E2033" s="4">
        <v>115.59</v>
      </c>
    </row>
    <row r="2034" spans="1:5" ht="15" customHeight="1" x14ac:dyDescent="0.2">
      <c r="A2034" s="3">
        <v>45141</v>
      </c>
      <c r="B2034" s="4">
        <v>12.89</v>
      </c>
      <c r="C2034" s="4">
        <v>238.76</v>
      </c>
      <c r="D2034" s="4">
        <v>89.52</v>
      </c>
      <c r="E2034" s="4">
        <v>114.99</v>
      </c>
    </row>
    <row r="2035" spans="1:5" ht="15" customHeight="1" x14ac:dyDescent="0.2">
      <c r="A2035" s="3">
        <v>45142</v>
      </c>
      <c r="B2035" s="4">
        <v>13.97</v>
      </c>
      <c r="C2035" s="4">
        <v>238.99</v>
      </c>
      <c r="D2035" s="4">
        <v>83.46</v>
      </c>
      <c r="E2035" s="4">
        <v>113.71</v>
      </c>
    </row>
    <row r="2036" spans="1:5" ht="15" customHeight="1" x14ac:dyDescent="0.2">
      <c r="A2036" s="3">
        <v>45145</v>
      </c>
      <c r="B2036" s="4">
        <v>14.47</v>
      </c>
      <c r="C2036" s="4">
        <v>241.51</v>
      </c>
      <c r="D2036" s="4">
        <v>84.81</v>
      </c>
      <c r="E2036" s="4">
        <v>114.48</v>
      </c>
    </row>
    <row r="2037" spans="1:5" ht="15" customHeight="1" x14ac:dyDescent="0.2">
      <c r="A2037" s="3">
        <v>45146</v>
      </c>
      <c r="B2037" s="4">
        <v>14.42</v>
      </c>
      <c r="C2037" s="4">
        <v>239.29</v>
      </c>
      <c r="D2037" s="4">
        <v>84.53</v>
      </c>
      <c r="E2037" s="4">
        <v>115.59</v>
      </c>
    </row>
    <row r="2038" spans="1:5" ht="15" customHeight="1" x14ac:dyDescent="0.2">
      <c r="A2038" s="3">
        <v>45147</v>
      </c>
      <c r="B2038" s="4">
        <v>14.11</v>
      </c>
      <c r="C2038" s="4">
        <v>239.76</v>
      </c>
      <c r="D2038" s="4">
        <v>84.06</v>
      </c>
      <c r="E2038" s="4">
        <v>116.44</v>
      </c>
    </row>
    <row r="2039" spans="1:5" ht="15" customHeight="1" x14ac:dyDescent="0.2">
      <c r="A2039" s="3">
        <v>45148</v>
      </c>
      <c r="B2039" s="4">
        <v>14.12</v>
      </c>
      <c r="C2039" s="4">
        <v>240.16</v>
      </c>
      <c r="D2039" s="4">
        <v>83.31</v>
      </c>
      <c r="E2039" s="4">
        <v>115.83</v>
      </c>
    </row>
    <row r="2040" spans="1:5" ht="15" customHeight="1" x14ac:dyDescent="0.2">
      <c r="A2040" s="3">
        <v>45149</v>
      </c>
      <c r="B2040" s="4">
        <v>13.7</v>
      </c>
      <c r="C2040" s="4">
        <v>240.04</v>
      </c>
      <c r="D2040" s="4">
        <v>81.77</v>
      </c>
      <c r="E2040" s="4">
        <v>117.81</v>
      </c>
    </row>
    <row r="2041" spans="1:5" ht="15" customHeight="1" x14ac:dyDescent="0.2">
      <c r="A2041" s="3">
        <v>45152</v>
      </c>
      <c r="B2041" s="4">
        <v>13.53</v>
      </c>
      <c r="C2041" s="4">
        <v>242.9</v>
      </c>
      <c r="D2041" s="4">
        <v>83.04</v>
      </c>
      <c r="E2041" s="4">
        <v>117.69</v>
      </c>
    </row>
    <row r="2042" spans="1:5" ht="15" customHeight="1" x14ac:dyDescent="0.2">
      <c r="A2042" s="3">
        <v>45153</v>
      </c>
      <c r="B2042" s="4">
        <v>13.42</v>
      </c>
      <c r="C2042" s="4">
        <v>239.83</v>
      </c>
      <c r="D2042" s="4">
        <v>80.89</v>
      </c>
      <c r="E2042" s="4">
        <v>115.51</v>
      </c>
    </row>
    <row r="2043" spans="1:5" ht="15" customHeight="1" x14ac:dyDescent="0.2">
      <c r="A2043" s="3">
        <v>45154</v>
      </c>
      <c r="B2043" s="4">
        <v>13.19</v>
      </c>
      <c r="C2043" s="4">
        <v>239.29</v>
      </c>
      <c r="D2043" s="4">
        <v>79.77</v>
      </c>
      <c r="E2043" s="4">
        <v>114.64</v>
      </c>
    </row>
    <row r="2044" spans="1:5" ht="15" customHeight="1" x14ac:dyDescent="0.2">
      <c r="A2044" s="3">
        <v>45155</v>
      </c>
      <c r="B2044" s="4">
        <v>12.76</v>
      </c>
      <c r="C2044" s="4">
        <v>237.37</v>
      </c>
      <c r="D2044" s="4">
        <v>79.099999999999994</v>
      </c>
      <c r="E2044" s="4">
        <v>116.73</v>
      </c>
    </row>
    <row r="2045" spans="1:5" ht="15" customHeight="1" x14ac:dyDescent="0.2">
      <c r="A2045" s="3">
        <v>45156</v>
      </c>
      <c r="B2045" s="4">
        <v>12.78</v>
      </c>
      <c r="C2045" s="4">
        <v>238.17</v>
      </c>
      <c r="D2045" s="4">
        <v>79.41</v>
      </c>
      <c r="E2045" s="4">
        <v>117.29</v>
      </c>
    </row>
    <row r="2046" spans="1:5" ht="15" customHeight="1" x14ac:dyDescent="0.2">
      <c r="A2046" s="3">
        <v>45159</v>
      </c>
      <c r="B2046" s="4">
        <v>12.65</v>
      </c>
      <c r="C2046" s="4">
        <v>239.46</v>
      </c>
      <c r="D2046" s="4">
        <v>80.52</v>
      </c>
      <c r="E2046" s="4">
        <v>117.21</v>
      </c>
    </row>
    <row r="2047" spans="1:5" ht="15" customHeight="1" x14ac:dyDescent="0.2">
      <c r="A2047" s="3">
        <v>45160</v>
      </c>
      <c r="B2047" s="4">
        <v>12.54</v>
      </c>
      <c r="C2047" s="4">
        <v>240.57</v>
      </c>
      <c r="D2047" s="4">
        <v>80.23</v>
      </c>
      <c r="E2047" s="4">
        <v>116.15</v>
      </c>
    </row>
    <row r="2048" spans="1:5" ht="15" customHeight="1" x14ac:dyDescent="0.2">
      <c r="A2048" s="3">
        <v>45161</v>
      </c>
      <c r="B2048" s="4">
        <v>12.7</v>
      </c>
      <c r="C2048" s="4">
        <v>242.3</v>
      </c>
      <c r="D2048" s="4">
        <v>80.59</v>
      </c>
      <c r="E2048" s="4">
        <v>115.81</v>
      </c>
    </row>
    <row r="2049" spans="1:5" ht="15" customHeight="1" x14ac:dyDescent="0.2">
      <c r="A2049" s="3">
        <v>45162</v>
      </c>
      <c r="B2049" s="4">
        <v>12.7</v>
      </c>
      <c r="C2049" s="4">
        <v>239.47</v>
      </c>
      <c r="D2049" s="4">
        <v>77.760000000000005</v>
      </c>
      <c r="E2049" s="4">
        <v>114.8</v>
      </c>
    </row>
    <row r="2050" spans="1:5" ht="15" customHeight="1" x14ac:dyDescent="0.2">
      <c r="A2050" s="3">
        <v>45163</v>
      </c>
      <c r="B2050" s="4">
        <v>12.27</v>
      </c>
      <c r="C2050" s="4">
        <v>242.57</v>
      </c>
      <c r="D2050" s="4">
        <v>79.37</v>
      </c>
      <c r="E2050" s="4">
        <v>116.52</v>
      </c>
    </row>
    <row r="2051" spans="1:5" ht="15" customHeight="1" x14ac:dyDescent="0.2">
      <c r="A2051" s="3">
        <v>45166</v>
      </c>
      <c r="B2051" s="4">
        <v>12.79</v>
      </c>
      <c r="C2051" s="4">
        <v>243.83</v>
      </c>
      <c r="D2051" s="4">
        <v>80.290000000000006</v>
      </c>
      <c r="E2051" s="4">
        <v>117.52</v>
      </c>
    </row>
    <row r="2052" spans="1:5" ht="15" customHeight="1" x14ac:dyDescent="0.2">
      <c r="A2052" s="3">
        <v>45167</v>
      </c>
      <c r="B2052" s="4">
        <v>12.95</v>
      </c>
      <c r="C2052" s="4">
        <v>245.34</v>
      </c>
      <c r="D2052" s="4">
        <v>81.97</v>
      </c>
      <c r="E2052" s="4">
        <v>117.66</v>
      </c>
    </row>
    <row r="2053" spans="1:5" ht="15" customHeight="1" x14ac:dyDescent="0.2">
      <c r="A2053" s="3">
        <v>45168</v>
      </c>
      <c r="B2053" s="4">
        <v>13.11</v>
      </c>
      <c r="C2053" s="4">
        <v>246.23</v>
      </c>
      <c r="D2053" s="4">
        <v>81.99</v>
      </c>
      <c r="E2053" s="4">
        <v>118.7</v>
      </c>
    </row>
    <row r="2054" spans="1:5" ht="15" customHeight="1" x14ac:dyDescent="0.2">
      <c r="A2054" s="3">
        <v>45169</v>
      </c>
      <c r="B2054" s="4">
        <v>13.14</v>
      </c>
      <c r="C2054" s="4">
        <v>245.68</v>
      </c>
      <c r="D2054" s="4">
        <v>81.84</v>
      </c>
      <c r="E2054" s="4">
        <v>119.03</v>
      </c>
    </row>
    <row r="2055" spans="1:5" ht="15" customHeight="1" x14ac:dyDescent="0.2">
      <c r="A2055" s="3">
        <v>45170</v>
      </c>
      <c r="B2055" s="4">
        <v>11.56</v>
      </c>
      <c r="C2055" s="4">
        <v>248.11</v>
      </c>
      <c r="D2055" s="4">
        <v>82.29</v>
      </c>
      <c r="E2055" s="4">
        <v>122.14</v>
      </c>
    </row>
    <row r="2056" spans="1:5" ht="15" customHeight="1" x14ac:dyDescent="0.2">
      <c r="A2056" s="3">
        <v>45173</v>
      </c>
      <c r="B2056" s="4">
        <v>11.56</v>
      </c>
      <c r="C2056" s="4">
        <v>248.11</v>
      </c>
      <c r="D2056" s="4">
        <v>82.29</v>
      </c>
      <c r="E2056" s="4">
        <v>122.14</v>
      </c>
    </row>
    <row r="2057" spans="1:5" ht="15" customHeight="1" x14ac:dyDescent="0.2">
      <c r="A2057" s="3">
        <v>45174</v>
      </c>
      <c r="B2057" s="4">
        <v>11.64</v>
      </c>
      <c r="C2057" s="4">
        <v>245.34</v>
      </c>
      <c r="D2057" s="4">
        <v>81.56</v>
      </c>
      <c r="E2057" s="4">
        <v>122.83</v>
      </c>
    </row>
    <row r="2058" spans="1:5" ht="15" customHeight="1" x14ac:dyDescent="0.2">
      <c r="A2058" s="3">
        <v>45175</v>
      </c>
      <c r="B2058" s="4">
        <v>11.49</v>
      </c>
      <c r="C2058" s="4">
        <v>246.16</v>
      </c>
      <c r="D2058" s="4">
        <v>81.06</v>
      </c>
      <c r="E2058" s="4">
        <v>123.07</v>
      </c>
    </row>
    <row r="2059" spans="1:5" ht="15" customHeight="1" x14ac:dyDescent="0.2">
      <c r="A2059" s="3">
        <v>45176</v>
      </c>
      <c r="B2059" s="4">
        <v>11.03</v>
      </c>
      <c r="C2059" s="4">
        <v>247.14</v>
      </c>
      <c r="D2059" s="4">
        <v>79.099999999999994</v>
      </c>
      <c r="E2059" s="4">
        <v>121.71</v>
      </c>
    </row>
    <row r="2060" spans="1:5" ht="15" customHeight="1" x14ac:dyDescent="0.2">
      <c r="A2060" s="3">
        <v>45177</v>
      </c>
      <c r="B2060" s="4">
        <v>11.32</v>
      </c>
      <c r="C2060" s="4">
        <v>247.29</v>
      </c>
      <c r="D2060" s="4">
        <v>78.78</v>
      </c>
      <c r="E2060" s="4">
        <v>122.72</v>
      </c>
    </row>
    <row r="2061" spans="1:5" ht="15" customHeight="1" x14ac:dyDescent="0.2">
      <c r="A2061" s="3">
        <v>45180</v>
      </c>
      <c r="B2061" s="4">
        <v>11.58</v>
      </c>
      <c r="C2061" s="4">
        <v>247.22</v>
      </c>
      <c r="D2061" s="4">
        <v>79.459999999999994</v>
      </c>
      <c r="E2061" s="4">
        <v>120.44</v>
      </c>
    </row>
    <row r="2062" spans="1:5" ht="15" customHeight="1" x14ac:dyDescent="0.2">
      <c r="A2062" s="3">
        <v>45181</v>
      </c>
      <c r="B2062" s="4">
        <v>11.33</v>
      </c>
      <c r="C2062" s="4">
        <v>247.3</v>
      </c>
      <c r="D2062" s="4">
        <v>78.37</v>
      </c>
      <c r="E2062" s="4">
        <v>123.08</v>
      </c>
    </row>
    <row r="2063" spans="1:5" ht="15" customHeight="1" x14ac:dyDescent="0.2">
      <c r="A2063" s="3">
        <v>45182</v>
      </c>
      <c r="B2063" s="4">
        <v>11.41</v>
      </c>
      <c r="C2063" s="4">
        <v>247.83</v>
      </c>
      <c r="D2063" s="4">
        <v>78.67</v>
      </c>
      <c r="E2063" s="4">
        <v>122.31</v>
      </c>
    </row>
    <row r="2064" spans="1:5" ht="15" customHeight="1" x14ac:dyDescent="0.2">
      <c r="A2064" s="3">
        <v>45183</v>
      </c>
      <c r="B2064" s="4">
        <v>11.73</v>
      </c>
      <c r="C2064" s="4">
        <v>241.5</v>
      </c>
      <c r="D2064" s="4">
        <v>80.03</v>
      </c>
      <c r="E2064" s="4">
        <v>124.5</v>
      </c>
    </row>
    <row r="2065" spans="1:5" ht="15" customHeight="1" x14ac:dyDescent="0.2">
      <c r="A2065" s="3">
        <v>45184</v>
      </c>
      <c r="B2065" s="4">
        <v>11.84</v>
      </c>
      <c r="C2065" s="4">
        <v>241.07</v>
      </c>
      <c r="D2065" s="4">
        <v>77.63</v>
      </c>
      <c r="E2065" s="4">
        <v>123.57</v>
      </c>
    </row>
    <row r="2066" spans="1:5" ht="15" customHeight="1" x14ac:dyDescent="0.2">
      <c r="A2066" s="3">
        <v>45187</v>
      </c>
      <c r="B2066" s="4">
        <v>11.66</v>
      </c>
      <c r="C2066" s="4">
        <v>244.66</v>
      </c>
      <c r="D2066" s="4">
        <v>77.95</v>
      </c>
      <c r="E2066" s="4">
        <v>124.48</v>
      </c>
    </row>
    <row r="2067" spans="1:5" ht="15" customHeight="1" x14ac:dyDescent="0.2">
      <c r="A2067" s="3">
        <v>45188</v>
      </c>
      <c r="B2067" s="4">
        <v>11.64</v>
      </c>
      <c r="C2067" s="4">
        <v>243.56</v>
      </c>
      <c r="D2067" s="4">
        <v>77.78</v>
      </c>
      <c r="E2067" s="4">
        <v>123.16</v>
      </c>
    </row>
    <row r="2068" spans="1:5" ht="15" customHeight="1" x14ac:dyDescent="0.2">
      <c r="A2068" s="3">
        <v>45189</v>
      </c>
      <c r="B2068" s="4">
        <v>11.5</v>
      </c>
      <c r="C2068" s="4">
        <v>241.86</v>
      </c>
      <c r="D2068" s="4">
        <v>76.72</v>
      </c>
      <c r="E2068" s="4">
        <v>121.17</v>
      </c>
    </row>
    <row r="2069" spans="1:5" ht="15" customHeight="1" x14ac:dyDescent="0.2">
      <c r="A2069" s="3">
        <v>45190</v>
      </c>
      <c r="B2069" s="4">
        <v>11.51</v>
      </c>
      <c r="C2069" s="4">
        <v>236.61</v>
      </c>
      <c r="D2069" s="4">
        <v>76.09</v>
      </c>
      <c r="E2069" s="4">
        <v>119.07</v>
      </c>
    </row>
    <row r="2070" spans="1:5" ht="15" customHeight="1" x14ac:dyDescent="0.2">
      <c r="A2070" s="3">
        <v>45191</v>
      </c>
      <c r="B2070" s="4">
        <v>11.1</v>
      </c>
      <c r="C2070" s="4">
        <v>235.08</v>
      </c>
      <c r="D2070" s="4">
        <v>77.08</v>
      </c>
      <c r="E2070" s="4">
        <v>119.16</v>
      </c>
    </row>
    <row r="2071" spans="1:5" ht="15" customHeight="1" x14ac:dyDescent="0.2">
      <c r="A2071" s="3">
        <v>45194</v>
      </c>
      <c r="B2071" s="4">
        <v>10.66</v>
      </c>
      <c r="C2071" s="4">
        <v>233.36</v>
      </c>
      <c r="D2071" s="4">
        <v>77.430000000000007</v>
      </c>
      <c r="E2071" s="4">
        <v>121.07</v>
      </c>
    </row>
    <row r="2072" spans="1:5" ht="15" customHeight="1" x14ac:dyDescent="0.2">
      <c r="A2072" s="3">
        <v>45195</v>
      </c>
      <c r="B2072" s="4">
        <v>10.69</v>
      </c>
      <c r="C2072" s="4">
        <v>229.65</v>
      </c>
      <c r="D2072" s="4">
        <v>76.05</v>
      </c>
      <c r="E2072" s="4">
        <v>120.14</v>
      </c>
    </row>
    <row r="2073" spans="1:5" ht="15" customHeight="1" x14ac:dyDescent="0.2">
      <c r="A2073" s="3">
        <v>45196</v>
      </c>
      <c r="B2073" s="4">
        <v>11.03</v>
      </c>
      <c r="C2073" s="4">
        <v>229.5</v>
      </c>
      <c r="D2073" s="4">
        <v>76.5</v>
      </c>
      <c r="E2073" s="4">
        <v>123.09</v>
      </c>
    </row>
    <row r="2074" spans="1:5" ht="15" customHeight="1" x14ac:dyDescent="0.2">
      <c r="A2074" s="3">
        <v>45197</v>
      </c>
      <c r="B2074" s="4">
        <v>10.69</v>
      </c>
      <c r="C2074" s="4">
        <v>231.66</v>
      </c>
      <c r="D2074" s="4">
        <v>78.61</v>
      </c>
      <c r="E2074" s="4">
        <v>122.72</v>
      </c>
    </row>
    <row r="2075" spans="1:5" ht="15" customHeight="1" x14ac:dyDescent="0.2">
      <c r="A2075" s="3">
        <v>45198</v>
      </c>
      <c r="B2075" s="4">
        <v>10.86</v>
      </c>
      <c r="C2075" s="4">
        <v>230.01</v>
      </c>
      <c r="D2075" s="4">
        <v>78.05</v>
      </c>
      <c r="E2075" s="4">
        <v>119.8</v>
      </c>
    </row>
    <row r="2076" spans="1:5" ht="15" customHeight="1" x14ac:dyDescent="0.2">
      <c r="A2076" s="3">
        <v>45201</v>
      </c>
      <c r="B2076" s="4">
        <v>10.51</v>
      </c>
      <c r="C2076" s="4">
        <v>231.27</v>
      </c>
      <c r="D2076" s="4">
        <v>78.37</v>
      </c>
      <c r="E2076" s="4">
        <v>117.1</v>
      </c>
    </row>
    <row r="2077" spans="1:5" ht="15" customHeight="1" x14ac:dyDescent="0.2">
      <c r="A2077" s="3">
        <v>45202</v>
      </c>
      <c r="B2077" s="4">
        <v>10.35</v>
      </c>
      <c r="C2077" s="4">
        <v>228.81</v>
      </c>
      <c r="D2077" s="4">
        <v>76.75</v>
      </c>
      <c r="E2077" s="4">
        <v>117.6</v>
      </c>
    </row>
    <row r="2078" spans="1:5" ht="15" customHeight="1" x14ac:dyDescent="0.2">
      <c r="A2078" s="3">
        <v>45203</v>
      </c>
      <c r="B2078" s="4">
        <v>10.29</v>
      </c>
      <c r="C2078" s="4">
        <v>231.22</v>
      </c>
      <c r="D2078" s="4">
        <v>77.77</v>
      </c>
      <c r="E2078" s="4">
        <v>113.33</v>
      </c>
    </row>
    <row r="2079" spans="1:5" ht="15" customHeight="1" x14ac:dyDescent="0.2">
      <c r="A2079" s="3">
        <v>45204</v>
      </c>
      <c r="B2079" s="4">
        <v>10.09</v>
      </c>
      <c r="C2079" s="4">
        <v>233.48</v>
      </c>
      <c r="D2079" s="4">
        <v>77.349999999999994</v>
      </c>
      <c r="E2079" s="4">
        <v>113.42</v>
      </c>
    </row>
    <row r="2080" spans="1:5" ht="15" customHeight="1" x14ac:dyDescent="0.2">
      <c r="A2080" s="3">
        <v>45205</v>
      </c>
      <c r="B2080" s="4">
        <v>10.28</v>
      </c>
      <c r="C2080" s="4">
        <v>235.04</v>
      </c>
      <c r="D2080" s="4">
        <v>79.540000000000006</v>
      </c>
      <c r="E2080" s="4">
        <v>115.33</v>
      </c>
    </row>
    <row r="2081" spans="1:5" ht="15" customHeight="1" x14ac:dyDescent="0.2">
      <c r="A2081" s="3">
        <v>45208</v>
      </c>
      <c r="B2081" s="4">
        <v>10.53</v>
      </c>
      <c r="C2081" s="4">
        <v>234.44</v>
      </c>
      <c r="D2081" s="4">
        <v>79.430000000000007</v>
      </c>
      <c r="E2081" s="4">
        <v>121.82</v>
      </c>
    </row>
    <row r="2082" spans="1:5" ht="15" customHeight="1" x14ac:dyDescent="0.2">
      <c r="A2082" s="3">
        <v>45209</v>
      </c>
      <c r="B2082" s="4">
        <v>10.67</v>
      </c>
      <c r="C2082" s="4">
        <v>236.6</v>
      </c>
      <c r="D2082" s="4">
        <v>80.78</v>
      </c>
      <c r="E2082" s="4">
        <v>120.39</v>
      </c>
    </row>
    <row r="2083" spans="1:5" ht="15" customHeight="1" x14ac:dyDescent="0.2">
      <c r="A2083" s="3">
        <v>45210</v>
      </c>
      <c r="B2083" s="4">
        <v>10.96</v>
      </c>
      <c r="C2083" s="4">
        <v>235.68</v>
      </c>
      <c r="D2083" s="4">
        <v>81.23</v>
      </c>
      <c r="E2083" s="4">
        <v>120.04</v>
      </c>
    </row>
    <row r="2084" spans="1:5" ht="15" customHeight="1" x14ac:dyDescent="0.2">
      <c r="A2084" s="3">
        <v>45211</v>
      </c>
      <c r="B2084" s="4">
        <v>10.32</v>
      </c>
      <c r="C2084" s="4">
        <v>236.78</v>
      </c>
      <c r="D2084" s="4">
        <v>80.510000000000005</v>
      </c>
      <c r="E2084" s="4">
        <v>121.11</v>
      </c>
    </row>
    <row r="2085" spans="1:5" ht="15" customHeight="1" x14ac:dyDescent="0.2">
      <c r="A2085" s="3">
        <v>45212</v>
      </c>
      <c r="B2085" s="4">
        <v>10.37</v>
      </c>
      <c r="C2085" s="4">
        <v>237.67</v>
      </c>
      <c r="D2085" s="4">
        <v>77.459999999999994</v>
      </c>
      <c r="E2085" s="4">
        <v>124.86</v>
      </c>
    </row>
    <row r="2086" spans="1:5" ht="15" customHeight="1" x14ac:dyDescent="0.2">
      <c r="A2086" s="3">
        <v>45215</v>
      </c>
      <c r="B2086" s="4">
        <v>10.9</v>
      </c>
      <c r="C2086" s="4">
        <v>240.07</v>
      </c>
      <c r="D2086" s="4">
        <v>78.95</v>
      </c>
      <c r="E2086" s="4">
        <v>125.31</v>
      </c>
    </row>
    <row r="2087" spans="1:5" ht="15" customHeight="1" x14ac:dyDescent="0.2">
      <c r="A2087" s="3">
        <v>45216</v>
      </c>
      <c r="B2087" s="4">
        <v>10.92</v>
      </c>
      <c r="C2087" s="4">
        <v>241.2</v>
      </c>
      <c r="D2087" s="4">
        <v>78.91</v>
      </c>
      <c r="E2087" s="4">
        <v>125.46</v>
      </c>
    </row>
    <row r="2088" spans="1:5" ht="15" customHeight="1" x14ac:dyDescent="0.2">
      <c r="A2088" s="3">
        <v>45217</v>
      </c>
      <c r="B2088" s="4">
        <v>10.58</v>
      </c>
      <c r="C2088" s="4">
        <v>237.47</v>
      </c>
      <c r="D2088" s="4">
        <v>77.989999999999995</v>
      </c>
      <c r="E2088" s="4">
        <v>126.59</v>
      </c>
    </row>
    <row r="2089" spans="1:5" ht="15" customHeight="1" x14ac:dyDescent="0.2">
      <c r="A2089" s="3">
        <v>45218</v>
      </c>
      <c r="B2089" s="4">
        <v>10.39</v>
      </c>
      <c r="C2089" s="4">
        <v>233.81</v>
      </c>
      <c r="D2089" s="4">
        <v>76.790000000000006</v>
      </c>
      <c r="E2089" s="4">
        <v>126.38</v>
      </c>
    </row>
    <row r="2090" spans="1:5" ht="15" customHeight="1" x14ac:dyDescent="0.2">
      <c r="A2090" s="3">
        <v>45219</v>
      </c>
      <c r="B2090" s="4">
        <v>10.33</v>
      </c>
      <c r="C2090" s="4">
        <v>233.38</v>
      </c>
      <c r="D2090" s="4">
        <v>75.36</v>
      </c>
      <c r="E2090" s="4">
        <v>124.06</v>
      </c>
    </row>
    <row r="2091" spans="1:5" ht="15" customHeight="1" x14ac:dyDescent="0.2">
      <c r="A2091" s="3">
        <v>45222</v>
      </c>
      <c r="B2091" s="4">
        <v>10.14</v>
      </c>
      <c r="C2091" s="4">
        <v>231.53</v>
      </c>
      <c r="D2091" s="4">
        <v>74.39</v>
      </c>
      <c r="E2091" s="4">
        <v>121.34</v>
      </c>
    </row>
    <row r="2092" spans="1:5" ht="15" customHeight="1" x14ac:dyDescent="0.2">
      <c r="A2092" s="3">
        <v>45223</v>
      </c>
      <c r="B2092" s="4">
        <v>10.08</v>
      </c>
      <c r="C2092" s="4">
        <v>234.65</v>
      </c>
      <c r="D2092" s="4">
        <v>76.03</v>
      </c>
      <c r="E2092" s="4">
        <v>119.95</v>
      </c>
    </row>
    <row r="2093" spans="1:5" ht="15" customHeight="1" x14ac:dyDescent="0.2">
      <c r="A2093" s="3">
        <v>45224</v>
      </c>
      <c r="B2093" s="4">
        <v>9.73</v>
      </c>
      <c r="C2093" s="4">
        <v>236.85</v>
      </c>
      <c r="D2093" s="4">
        <v>71.38</v>
      </c>
      <c r="E2093" s="4">
        <v>120.41</v>
      </c>
    </row>
    <row r="2094" spans="1:5" ht="15" customHeight="1" x14ac:dyDescent="0.2">
      <c r="A2094" s="3">
        <v>45225</v>
      </c>
      <c r="B2094" s="4">
        <v>9.8000000000000007</v>
      </c>
      <c r="C2094" s="4">
        <v>231.28</v>
      </c>
      <c r="D2094" s="4">
        <v>72.760000000000005</v>
      </c>
      <c r="E2094" s="4">
        <v>118.31</v>
      </c>
    </row>
    <row r="2095" spans="1:5" ht="15" customHeight="1" x14ac:dyDescent="0.2">
      <c r="A2095" s="3">
        <v>45226</v>
      </c>
      <c r="B2095" s="4">
        <v>9.5500000000000007</v>
      </c>
      <c r="C2095" s="4">
        <v>229.27</v>
      </c>
      <c r="D2095" s="4">
        <v>72.260000000000005</v>
      </c>
      <c r="E2095" s="4">
        <v>117.8</v>
      </c>
    </row>
    <row r="2096" spans="1:5" ht="15" customHeight="1" x14ac:dyDescent="0.2">
      <c r="A2096" s="3">
        <v>45229</v>
      </c>
      <c r="B2096" s="4">
        <v>9.85</v>
      </c>
      <c r="C2096" s="4">
        <v>233.08</v>
      </c>
      <c r="D2096" s="4">
        <v>70.66</v>
      </c>
      <c r="E2096" s="4">
        <v>118.14</v>
      </c>
    </row>
    <row r="2097" spans="1:5" ht="15" customHeight="1" x14ac:dyDescent="0.2">
      <c r="A2097" s="3">
        <v>45230</v>
      </c>
      <c r="B2097" s="4">
        <v>9.94</v>
      </c>
      <c r="C2097" s="4">
        <v>235.1</v>
      </c>
      <c r="D2097" s="4">
        <v>71.290000000000006</v>
      </c>
      <c r="E2097" s="4">
        <v>118.8</v>
      </c>
    </row>
    <row r="2098" spans="1:5" ht="15" customHeight="1" x14ac:dyDescent="0.2">
      <c r="A2098" s="3">
        <v>45231</v>
      </c>
      <c r="B2098" s="4">
        <v>10.08</v>
      </c>
      <c r="C2098" s="4">
        <v>238.58</v>
      </c>
      <c r="D2098" s="4">
        <v>71.040000000000006</v>
      </c>
      <c r="E2098" s="4">
        <v>116.67</v>
      </c>
    </row>
    <row r="2099" spans="1:5" ht="15" customHeight="1" x14ac:dyDescent="0.2">
      <c r="A2099" s="3">
        <v>45232</v>
      </c>
      <c r="B2099" s="4">
        <v>11.08</v>
      </c>
      <c r="C2099" s="4">
        <v>243.25</v>
      </c>
      <c r="D2099" s="4">
        <v>73.599999999999994</v>
      </c>
      <c r="E2099" s="4">
        <v>122.02</v>
      </c>
    </row>
    <row r="2100" spans="1:5" ht="15" customHeight="1" x14ac:dyDescent="0.2">
      <c r="A2100" s="3">
        <v>45233</v>
      </c>
      <c r="B2100" s="4">
        <v>11.77</v>
      </c>
      <c r="C2100" s="4">
        <v>243.6</v>
      </c>
      <c r="D2100" s="4">
        <v>76.430000000000007</v>
      </c>
      <c r="E2100" s="4">
        <v>119.75</v>
      </c>
    </row>
    <row r="2101" spans="1:5" ht="15" customHeight="1" x14ac:dyDescent="0.2">
      <c r="A2101" s="3">
        <v>45236</v>
      </c>
      <c r="B2101" s="4">
        <v>11.45</v>
      </c>
      <c r="C2101" s="4">
        <v>243.49</v>
      </c>
      <c r="D2101" s="4">
        <v>75.12</v>
      </c>
      <c r="E2101" s="4">
        <v>118.47</v>
      </c>
    </row>
    <row r="2102" spans="1:5" ht="15" customHeight="1" x14ac:dyDescent="0.2">
      <c r="A2102" s="3">
        <v>45237</v>
      </c>
      <c r="B2102" s="4">
        <v>11.61</v>
      </c>
      <c r="C2102" s="4">
        <v>244.77</v>
      </c>
      <c r="D2102" s="4">
        <v>75.31</v>
      </c>
      <c r="E2102" s="4">
        <v>115.25</v>
      </c>
    </row>
    <row r="2103" spans="1:5" ht="15" customHeight="1" x14ac:dyDescent="0.2">
      <c r="A2103" s="3">
        <v>45238</v>
      </c>
      <c r="B2103" s="4">
        <v>9.4</v>
      </c>
      <c r="C2103" s="4">
        <v>243.91</v>
      </c>
      <c r="D2103" s="4">
        <v>75.36</v>
      </c>
      <c r="E2103" s="4">
        <v>114.45</v>
      </c>
    </row>
    <row r="2104" spans="1:5" ht="15" customHeight="1" x14ac:dyDescent="0.2">
      <c r="A2104" s="3">
        <v>45239</v>
      </c>
      <c r="B2104" s="4">
        <v>9.64</v>
      </c>
      <c r="C2104" s="4">
        <v>241.64</v>
      </c>
      <c r="D2104" s="4">
        <v>73.7</v>
      </c>
      <c r="E2104" s="4">
        <v>114.15</v>
      </c>
    </row>
    <row r="2105" spans="1:5" ht="15" customHeight="1" x14ac:dyDescent="0.2">
      <c r="A2105" s="3">
        <v>45240</v>
      </c>
      <c r="B2105" s="4">
        <v>10.130000000000001</v>
      </c>
      <c r="C2105" s="4">
        <v>245.25</v>
      </c>
      <c r="D2105" s="4">
        <v>77.56</v>
      </c>
      <c r="E2105" s="4">
        <v>115.61</v>
      </c>
    </row>
    <row r="2106" spans="1:5" ht="15" customHeight="1" x14ac:dyDescent="0.2">
      <c r="A2106" s="3">
        <v>45243</v>
      </c>
      <c r="B2106" s="4">
        <v>9.89</v>
      </c>
      <c r="C2106" s="4">
        <v>244.67</v>
      </c>
      <c r="D2106" s="4">
        <v>76.62</v>
      </c>
      <c r="E2106" s="4">
        <v>115.36</v>
      </c>
    </row>
    <row r="2107" spans="1:5" ht="15" customHeight="1" x14ac:dyDescent="0.2">
      <c r="A2107" s="3">
        <v>45244</v>
      </c>
      <c r="B2107" s="4">
        <v>10.44</v>
      </c>
      <c r="C2107" s="4">
        <v>246.94</v>
      </c>
      <c r="D2107" s="4">
        <v>81.28</v>
      </c>
      <c r="E2107" s="4">
        <v>115.54</v>
      </c>
    </row>
    <row r="2108" spans="1:5" ht="15" customHeight="1" x14ac:dyDescent="0.2">
      <c r="A2108" s="3">
        <v>45245</v>
      </c>
      <c r="B2108" s="4">
        <v>10.56</v>
      </c>
      <c r="C2108" s="4">
        <v>248.11</v>
      </c>
      <c r="D2108" s="4">
        <v>82.5</v>
      </c>
      <c r="E2108" s="4">
        <v>115.03</v>
      </c>
    </row>
    <row r="2109" spans="1:5" ht="15" customHeight="1" x14ac:dyDescent="0.2">
      <c r="A2109" s="3">
        <v>45246</v>
      </c>
      <c r="B2109" s="4">
        <v>10.32</v>
      </c>
      <c r="C2109" s="4">
        <v>248.57</v>
      </c>
      <c r="D2109" s="4">
        <v>82.16</v>
      </c>
      <c r="E2109" s="4">
        <v>111.99</v>
      </c>
    </row>
    <row r="2110" spans="1:5" ht="15" customHeight="1" x14ac:dyDescent="0.2">
      <c r="A2110" s="3">
        <v>45247</v>
      </c>
      <c r="B2110" s="4">
        <v>10.71</v>
      </c>
      <c r="C2110" s="4">
        <v>249.56</v>
      </c>
      <c r="D2110" s="4">
        <v>83.53</v>
      </c>
      <c r="E2110" s="4">
        <v>114.59</v>
      </c>
    </row>
    <row r="2111" spans="1:5" ht="15" customHeight="1" x14ac:dyDescent="0.2">
      <c r="A2111" s="3">
        <v>45250</v>
      </c>
      <c r="B2111" s="4">
        <v>10.74</v>
      </c>
      <c r="C2111" s="4">
        <v>249.97</v>
      </c>
      <c r="D2111" s="4">
        <v>84.71</v>
      </c>
      <c r="E2111" s="4">
        <v>115.39</v>
      </c>
    </row>
    <row r="2112" spans="1:5" ht="15" customHeight="1" x14ac:dyDescent="0.2">
      <c r="A2112" s="3">
        <v>45251</v>
      </c>
      <c r="B2112" s="4">
        <v>10.58</v>
      </c>
      <c r="C2112" s="4">
        <v>252.23</v>
      </c>
      <c r="D2112" s="4">
        <v>82.51</v>
      </c>
      <c r="E2112" s="4">
        <v>115.17</v>
      </c>
    </row>
    <row r="2113" spans="1:5" ht="15" customHeight="1" x14ac:dyDescent="0.2">
      <c r="A2113" s="3">
        <v>45252</v>
      </c>
      <c r="B2113" s="4">
        <v>10.66</v>
      </c>
      <c r="C2113" s="4">
        <v>253.72</v>
      </c>
      <c r="D2113" s="4">
        <v>82.46</v>
      </c>
      <c r="E2113" s="4">
        <v>114.85</v>
      </c>
    </row>
    <row r="2114" spans="1:5" ht="15" customHeight="1" x14ac:dyDescent="0.2">
      <c r="A2114" s="3">
        <v>45253</v>
      </c>
      <c r="B2114" s="4">
        <v>10.66</v>
      </c>
      <c r="C2114" s="4">
        <v>253.72</v>
      </c>
      <c r="D2114" s="4">
        <v>82.46</v>
      </c>
      <c r="E2114" s="4">
        <v>114.85</v>
      </c>
    </row>
    <row r="2115" spans="1:5" ht="15" customHeight="1" x14ac:dyDescent="0.2">
      <c r="A2115" s="3">
        <v>45254</v>
      </c>
      <c r="B2115" s="4">
        <v>10.85</v>
      </c>
      <c r="C2115" s="4">
        <v>254.3</v>
      </c>
      <c r="D2115" s="4">
        <v>83.26</v>
      </c>
      <c r="E2115" s="4">
        <v>115.49</v>
      </c>
    </row>
    <row r="2116" spans="1:5" ht="15" customHeight="1" x14ac:dyDescent="0.2">
      <c r="A2116" s="3">
        <v>45257</v>
      </c>
      <c r="B2116" s="4">
        <v>10.78</v>
      </c>
      <c r="C2116" s="4">
        <v>254.14</v>
      </c>
      <c r="D2116" s="4">
        <v>81.760000000000005</v>
      </c>
      <c r="E2116" s="4">
        <v>114.8</v>
      </c>
    </row>
    <row r="2117" spans="1:5" ht="15" customHeight="1" x14ac:dyDescent="0.2">
      <c r="A2117" s="3">
        <v>45258</v>
      </c>
      <c r="B2117" s="4">
        <v>10.62</v>
      </c>
      <c r="C2117" s="4">
        <v>252.94</v>
      </c>
      <c r="D2117" s="4">
        <v>81.819999999999993</v>
      </c>
      <c r="E2117" s="4">
        <v>114.98</v>
      </c>
    </row>
    <row r="2118" spans="1:5" ht="15" customHeight="1" x14ac:dyDescent="0.2">
      <c r="A2118" s="3">
        <v>45259</v>
      </c>
      <c r="B2118" s="4">
        <v>10.78</v>
      </c>
      <c r="C2118" s="4">
        <v>254.23</v>
      </c>
      <c r="D2118" s="4">
        <v>82.98</v>
      </c>
      <c r="E2118" s="4">
        <v>113.97</v>
      </c>
    </row>
    <row r="2119" spans="1:5" ht="15" customHeight="1" x14ac:dyDescent="0.2">
      <c r="A2119" s="3">
        <v>45260</v>
      </c>
      <c r="B2119" s="4">
        <v>10.45</v>
      </c>
      <c r="C2119" s="4">
        <v>256.67989999999998</v>
      </c>
      <c r="D2119" s="4">
        <v>83.44</v>
      </c>
      <c r="E2119" s="4">
        <v>115.57</v>
      </c>
    </row>
    <row r="2120" spans="1:5" ht="15" customHeight="1" x14ac:dyDescent="0.2">
      <c r="A2120" s="3">
        <v>45261</v>
      </c>
      <c r="B2120" s="4">
        <v>11.33</v>
      </c>
      <c r="C2120" s="4">
        <v>256.45</v>
      </c>
      <c r="D2120" s="4">
        <v>84.66</v>
      </c>
      <c r="E2120" s="4">
        <v>115.23</v>
      </c>
    </row>
    <row r="2121" spans="1:5" ht="15" customHeight="1" x14ac:dyDescent="0.2">
      <c r="A2121" s="3">
        <v>45264</v>
      </c>
      <c r="B2121" s="4">
        <v>11.39</v>
      </c>
      <c r="C2121" s="4">
        <v>254.44</v>
      </c>
      <c r="D2121" s="4">
        <v>84.49</v>
      </c>
      <c r="E2121" s="4">
        <v>114.53</v>
      </c>
    </row>
    <row r="2122" spans="1:5" ht="15" customHeight="1" x14ac:dyDescent="0.2">
      <c r="A2122" s="3">
        <v>45265</v>
      </c>
      <c r="B2122" s="4">
        <v>10.87</v>
      </c>
      <c r="C2122" s="4">
        <v>254.61</v>
      </c>
      <c r="D2122" s="4">
        <v>83.55</v>
      </c>
      <c r="E2122" s="4">
        <v>113.14</v>
      </c>
    </row>
    <row r="2123" spans="1:5" ht="15" customHeight="1" x14ac:dyDescent="0.2">
      <c r="A2123" s="3">
        <v>45266</v>
      </c>
      <c r="B2123" s="4">
        <v>10.92</v>
      </c>
      <c r="C2123" s="4">
        <v>254.29</v>
      </c>
      <c r="D2123" s="4">
        <v>83.62</v>
      </c>
      <c r="E2123" s="4">
        <v>110.52</v>
      </c>
    </row>
    <row r="2124" spans="1:5" ht="15" customHeight="1" x14ac:dyDescent="0.2">
      <c r="A2124" s="3">
        <v>45267</v>
      </c>
      <c r="B2124" s="4">
        <v>10.82</v>
      </c>
      <c r="C2124" s="4">
        <v>255.82</v>
      </c>
      <c r="D2124" s="4">
        <v>85.81</v>
      </c>
      <c r="E2124" s="4">
        <v>110.85</v>
      </c>
    </row>
    <row r="2125" spans="1:5" ht="15" customHeight="1" x14ac:dyDescent="0.2">
      <c r="A2125" s="3">
        <v>45268</v>
      </c>
      <c r="B2125" s="4">
        <v>11.47</v>
      </c>
      <c r="C2125" s="4">
        <v>255.74</v>
      </c>
      <c r="D2125" s="4">
        <v>86.08</v>
      </c>
      <c r="E2125" s="4">
        <v>112.07</v>
      </c>
    </row>
    <row r="2126" spans="1:5" ht="15" customHeight="1" x14ac:dyDescent="0.2">
      <c r="A2126" s="3">
        <v>45271</v>
      </c>
      <c r="B2126" s="4">
        <v>11.43</v>
      </c>
      <c r="C2126" s="4">
        <v>256.52</v>
      </c>
      <c r="D2126" s="4">
        <v>88.91</v>
      </c>
      <c r="E2126" s="4">
        <v>112.16</v>
      </c>
    </row>
    <row r="2127" spans="1:5" ht="15" customHeight="1" x14ac:dyDescent="0.2">
      <c r="A2127" s="3">
        <v>45272</v>
      </c>
      <c r="B2127" s="4">
        <v>11.23</v>
      </c>
      <c r="C2127" s="4">
        <v>259.56009999999998</v>
      </c>
      <c r="D2127" s="4">
        <v>89.23</v>
      </c>
      <c r="E2127" s="4">
        <v>111.06</v>
      </c>
    </row>
    <row r="2128" spans="1:5" ht="15" customHeight="1" x14ac:dyDescent="0.2">
      <c r="A2128" s="3">
        <v>45273</v>
      </c>
      <c r="B2128" s="4">
        <v>11.88</v>
      </c>
      <c r="C2128" s="4">
        <v>262.37990000000002</v>
      </c>
      <c r="D2128" s="4">
        <v>89.86</v>
      </c>
      <c r="E2128" s="4">
        <v>111.85</v>
      </c>
    </row>
    <row r="2129" spans="1:5" ht="15" customHeight="1" x14ac:dyDescent="0.2">
      <c r="A2129" s="3">
        <v>45274</v>
      </c>
      <c r="B2129" s="4">
        <v>12.49</v>
      </c>
      <c r="C2129" s="4">
        <v>258.73</v>
      </c>
      <c r="D2129" s="4">
        <v>92.96</v>
      </c>
      <c r="E2129" s="4">
        <v>114.95</v>
      </c>
    </row>
    <row r="2130" spans="1:5" ht="15" customHeight="1" x14ac:dyDescent="0.2">
      <c r="A2130" s="3">
        <v>45275</v>
      </c>
      <c r="B2130" s="4">
        <v>12.26</v>
      </c>
      <c r="C2130" s="4">
        <v>258.02999999999997</v>
      </c>
      <c r="D2130" s="4">
        <v>92.2</v>
      </c>
      <c r="E2130" s="4">
        <v>114.54</v>
      </c>
    </row>
    <row r="2131" spans="1:5" ht="15" customHeight="1" x14ac:dyDescent="0.2">
      <c r="A2131" s="3">
        <v>45278</v>
      </c>
      <c r="B2131" s="4">
        <v>11.97</v>
      </c>
      <c r="C2131" s="4">
        <v>258.37009999999998</v>
      </c>
      <c r="D2131" s="4">
        <v>91.31</v>
      </c>
      <c r="E2131" s="4">
        <v>114.9</v>
      </c>
    </row>
    <row r="2132" spans="1:5" ht="15" customHeight="1" x14ac:dyDescent="0.2">
      <c r="A2132" s="3">
        <v>45279</v>
      </c>
      <c r="B2132" s="4">
        <v>12.36</v>
      </c>
      <c r="C2132" s="4">
        <v>259.99</v>
      </c>
      <c r="D2132" s="4">
        <v>91.39</v>
      </c>
      <c r="E2132" s="4">
        <v>116.49</v>
      </c>
    </row>
    <row r="2133" spans="1:5" ht="15" customHeight="1" x14ac:dyDescent="0.2">
      <c r="A2133" s="3">
        <v>45280</v>
      </c>
      <c r="B2133" s="4">
        <v>11.66</v>
      </c>
      <c r="C2133" s="4">
        <v>257.11009999999999</v>
      </c>
      <c r="D2133" s="4">
        <v>88.55</v>
      </c>
      <c r="E2133" s="4">
        <v>116.69</v>
      </c>
    </row>
    <row r="2134" spans="1:5" ht="15" customHeight="1" x14ac:dyDescent="0.2">
      <c r="A2134" s="3">
        <v>45281</v>
      </c>
      <c r="B2134" s="4">
        <v>11.49</v>
      </c>
      <c r="C2134" s="4">
        <v>259.54000000000002</v>
      </c>
      <c r="D2134" s="4">
        <v>89.88</v>
      </c>
      <c r="E2134" s="4">
        <v>116.83</v>
      </c>
    </row>
    <row r="2135" spans="1:5" ht="15" customHeight="1" x14ac:dyDescent="0.2">
      <c r="A2135" s="3">
        <v>45282</v>
      </c>
      <c r="B2135" s="4">
        <v>11.27</v>
      </c>
      <c r="C2135" s="4">
        <v>258.42989999999998</v>
      </c>
      <c r="D2135" s="4">
        <v>90.19</v>
      </c>
      <c r="E2135" s="4">
        <v>117.66</v>
      </c>
    </row>
    <row r="2136" spans="1:5" ht="15" customHeight="1" x14ac:dyDescent="0.2">
      <c r="A2136" s="3">
        <v>45285</v>
      </c>
      <c r="B2136" s="4">
        <v>11.27</v>
      </c>
      <c r="C2136" s="4">
        <v>258.42989999999998</v>
      </c>
      <c r="D2136" s="4">
        <v>90.19</v>
      </c>
      <c r="E2136" s="4">
        <v>117.66</v>
      </c>
    </row>
    <row r="2137" spans="1:5" ht="15" customHeight="1" x14ac:dyDescent="0.2">
      <c r="A2137" s="3">
        <v>45286</v>
      </c>
      <c r="B2137" s="4">
        <v>11.5</v>
      </c>
      <c r="C2137" s="4">
        <v>259.15989999999999</v>
      </c>
      <c r="D2137" s="4">
        <v>91.31</v>
      </c>
      <c r="E2137" s="4">
        <v>119.02</v>
      </c>
    </row>
    <row r="2138" spans="1:5" ht="15" customHeight="1" x14ac:dyDescent="0.2">
      <c r="A2138" s="3">
        <v>45287</v>
      </c>
      <c r="B2138" s="4">
        <v>11.49</v>
      </c>
      <c r="C2138" s="4">
        <v>258.92989999999998</v>
      </c>
      <c r="D2138" s="4">
        <v>91.12</v>
      </c>
      <c r="E2138" s="4">
        <v>118.49</v>
      </c>
    </row>
    <row r="2139" spans="1:5" ht="15" customHeight="1" x14ac:dyDescent="0.2">
      <c r="A2139" s="3">
        <v>45288</v>
      </c>
      <c r="B2139" s="4">
        <v>11.69</v>
      </c>
      <c r="C2139" s="4">
        <v>260.3999</v>
      </c>
      <c r="D2139" s="4">
        <v>90.84</v>
      </c>
      <c r="E2139" s="4">
        <v>116.5</v>
      </c>
    </row>
    <row r="2140" spans="1:5" ht="15" customHeight="1" x14ac:dyDescent="0.2">
      <c r="A2140" s="3">
        <v>45289</v>
      </c>
      <c r="B2140" s="4">
        <v>11.38</v>
      </c>
      <c r="C2140" s="4">
        <v>260.3501</v>
      </c>
      <c r="D2140" s="4">
        <v>90.18</v>
      </c>
      <c r="E2140" s="4">
        <v>116.07</v>
      </c>
    </row>
    <row r="2141" spans="1:5" ht="15" customHeight="1" x14ac:dyDescent="0.2">
      <c r="A2141" s="3">
        <v>45292</v>
      </c>
      <c r="B2141" s="4">
        <v>11.38</v>
      </c>
      <c r="C2141" s="4">
        <v>260.3501</v>
      </c>
      <c r="D2141" s="4">
        <v>90.18</v>
      </c>
      <c r="E2141" s="4">
        <v>116.07</v>
      </c>
    </row>
    <row r="2142" spans="1:5" ht="15" customHeight="1" x14ac:dyDescent="0.2">
      <c r="A2142" s="3">
        <v>45293</v>
      </c>
      <c r="B2142" s="4">
        <v>11.66</v>
      </c>
      <c r="C2142" s="4">
        <v>258.87009999999998</v>
      </c>
      <c r="D2142" s="4">
        <v>86.56</v>
      </c>
      <c r="E2142" s="4">
        <v>117.59</v>
      </c>
    </row>
    <row r="2143" spans="1:5" ht="15" customHeight="1" x14ac:dyDescent="0.2">
      <c r="A2143" s="3">
        <v>45294</v>
      </c>
      <c r="B2143" s="4">
        <v>11.3</v>
      </c>
      <c r="C2143" s="4">
        <v>257.98</v>
      </c>
      <c r="D2143" s="4">
        <v>84.57</v>
      </c>
      <c r="E2143" s="4">
        <v>119.93</v>
      </c>
    </row>
    <row r="2144" spans="1:5" ht="15" customHeight="1" x14ac:dyDescent="0.2">
      <c r="A2144" s="3">
        <v>45295</v>
      </c>
      <c r="B2144" s="4">
        <v>11.35</v>
      </c>
      <c r="C2144" s="4">
        <v>259.61009999999999</v>
      </c>
      <c r="D2144" s="4">
        <v>83.4</v>
      </c>
      <c r="E2144" s="4">
        <v>116.48</v>
      </c>
    </row>
    <row r="2145" spans="1:5" ht="15" customHeight="1" x14ac:dyDescent="0.2">
      <c r="A2145" s="3">
        <v>45296</v>
      </c>
      <c r="B2145" s="4">
        <v>11.2</v>
      </c>
      <c r="C2145" s="4">
        <v>259.68990000000002</v>
      </c>
      <c r="D2145" s="4">
        <v>83.99</v>
      </c>
      <c r="E2145" s="4">
        <v>116.53</v>
      </c>
    </row>
    <row r="2146" spans="1:5" ht="15" customHeight="1" x14ac:dyDescent="0.2">
      <c r="A2146" s="3">
        <v>45299</v>
      </c>
      <c r="B2146" s="4">
        <v>11.4</v>
      </c>
      <c r="C2146" s="4">
        <v>262.54000000000002</v>
      </c>
      <c r="D2146" s="4">
        <v>85.64</v>
      </c>
      <c r="E2146" s="4">
        <v>114.5</v>
      </c>
    </row>
    <row r="2147" spans="1:5" ht="15" customHeight="1" x14ac:dyDescent="0.2">
      <c r="A2147" s="3">
        <v>45300</v>
      </c>
      <c r="B2147" s="4">
        <v>11.03</v>
      </c>
      <c r="C2147" s="4">
        <v>263.33010000000002</v>
      </c>
      <c r="D2147" s="4">
        <v>85.34</v>
      </c>
      <c r="E2147" s="4">
        <v>112.76</v>
      </c>
    </row>
    <row r="2148" spans="1:5" ht="15" customHeight="1" x14ac:dyDescent="0.2">
      <c r="A2148" s="3">
        <v>45301</v>
      </c>
      <c r="B2148" s="4">
        <v>10.97</v>
      </c>
      <c r="C2148" s="4">
        <v>264.56009999999998</v>
      </c>
      <c r="D2148" s="4">
        <v>85.44</v>
      </c>
      <c r="E2148" s="4">
        <v>111.18</v>
      </c>
    </row>
    <row r="2149" spans="1:5" ht="15" customHeight="1" x14ac:dyDescent="0.2">
      <c r="A2149" s="3">
        <v>45302</v>
      </c>
      <c r="B2149" s="4">
        <v>10.54</v>
      </c>
      <c r="C2149" s="4">
        <v>264.02999999999997</v>
      </c>
      <c r="D2149" s="4">
        <v>85.7</v>
      </c>
      <c r="E2149" s="4">
        <v>111</v>
      </c>
    </row>
    <row r="2150" spans="1:5" ht="15" customHeight="1" x14ac:dyDescent="0.2">
      <c r="A2150" s="3">
        <v>45303</v>
      </c>
      <c r="B2150" s="4">
        <v>10.65</v>
      </c>
      <c r="C2150" s="4">
        <v>264.16989999999998</v>
      </c>
      <c r="D2150" s="4">
        <v>85.41</v>
      </c>
      <c r="E2150" s="4">
        <v>111.7</v>
      </c>
    </row>
    <row r="2151" spans="1:5" ht="15" customHeight="1" x14ac:dyDescent="0.2">
      <c r="A2151" s="3">
        <v>45306</v>
      </c>
      <c r="B2151" s="4">
        <v>10.65</v>
      </c>
      <c r="C2151" s="4">
        <v>264.16989999999998</v>
      </c>
      <c r="D2151" s="4">
        <v>85.41</v>
      </c>
      <c r="E2151" s="4">
        <v>111.7</v>
      </c>
    </row>
    <row r="2152" spans="1:5" ht="15" customHeight="1" x14ac:dyDescent="0.2">
      <c r="A2152" s="3">
        <v>45307</v>
      </c>
      <c r="B2152" s="4">
        <v>10.35</v>
      </c>
      <c r="C2152" s="4">
        <v>265.24</v>
      </c>
      <c r="D2152" s="4">
        <v>85.16</v>
      </c>
      <c r="E2152" s="4">
        <v>108.64</v>
      </c>
    </row>
    <row r="2153" spans="1:5" ht="15" customHeight="1" x14ac:dyDescent="0.2">
      <c r="A2153" s="3">
        <v>45308</v>
      </c>
      <c r="B2153" s="4">
        <v>10.16</v>
      </c>
      <c r="C2153" s="4">
        <v>266.62990000000002</v>
      </c>
      <c r="D2153" s="4">
        <v>83.34</v>
      </c>
      <c r="E2153" s="4">
        <v>107.57</v>
      </c>
    </row>
    <row r="2154" spans="1:5" ht="15" customHeight="1" x14ac:dyDescent="0.2">
      <c r="A2154" s="3">
        <v>45309</v>
      </c>
      <c r="B2154" s="4">
        <v>10.28</v>
      </c>
      <c r="C2154" s="4">
        <v>268.13990000000001</v>
      </c>
      <c r="D2154" s="4">
        <v>86.16</v>
      </c>
      <c r="E2154" s="4">
        <v>106.93</v>
      </c>
    </row>
    <row r="2155" spans="1:5" ht="15" customHeight="1" x14ac:dyDescent="0.2">
      <c r="A2155" s="3">
        <v>45310</v>
      </c>
      <c r="B2155" s="4">
        <v>10.35</v>
      </c>
      <c r="C2155" s="4">
        <v>270.8999</v>
      </c>
      <c r="D2155" s="4">
        <v>89.44</v>
      </c>
      <c r="E2155" s="4">
        <v>107.87</v>
      </c>
    </row>
    <row r="2156" spans="1:5" ht="15" customHeight="1" x14ac:dyDescent="0.2">
      <c r="A2156" s="3">
        <v>45313</v>
      </c>
      <c r="B2156" s="4">
        <v>10.47</v>
      </c>
      <c r="C2156" s="4">
        <v>271.2</v>
      </c>
      <c r="D2156" s="4">
        <v>90.74</v>
      </c>
      <c r="E2156" s="4">
        <v>108.06</v>
      </c>
    </row>
    <row r="2157" spans="1:5" ht="15" customHeight="1" x14ac:dyDescent="0.2">
      <c r="A2157" s="3">
        <v>45314</v>
      </c>
      <c r="B2157" s="4">
        <v>10.54</v>
      </c>
      <c r="C2157" s="4">
        <v>271.26</v>
      </c>
      <c r="D2157" s="4">
        <v>91.99</v>
      </c>
      <c r="E2157" s="4">
        <v>107.99</v>
      </c>
    </row>
    <row r="2158" spans="1:5" ht="15" customHeight="1" x14ac:dyDescent="0.2">
      <c r="A2158" s="3">
        <v>45315</v>
      </c>
      <c r="B2158" s="4">
        <v>10.41</v>
      </c>
      <c r="C2158" s="4">
        <v>271.6499</v>
      </c>
      <c r="D2158" s="4">
        <v>90.56</v>
      </c>
      <c r="E2158" s="4">
        <v>109.67</v>
      </c>
    </row>
    <row r="2159" spans="1:5" ht="15" customHeight="1" x14ac:dyDescent="0.2">
      <c r="A2159" s="3">
        <v>45316</v>
      </c>
      <c r="B2159" s="4">
        <v>10.58</v>
      </c>
      <c r="C2159" s="4">
        <v>272.61009999999999</v>
      </c>
      <c r="D2159" s="4">
        <v>89.65</v>
      </c>
      <c r="E2159" s="4">
        <v>112.05</v>
      </c>
    </row>
    <row r="2160" spans="1:5" ht="15" customHeight="1" x14ac:dyDescent="0.2">
      <c r="A2160" s="3">
        <v>45317</v>
      </c>
      <c r="B2160" s="4">
        <v>10.62</v>
      </c>
      <c r="C2160" s="4">
        <v>267.93990000000002</v>
      </c>
      <c r="D2160" s="4">
        <v>86.92</v>
      </c>
      <c r="E2160" s="4">
        <v>112.23</v>
      </c>
    </row>
    <row r="2161" spans="1:5" ht="15" customHeight="1" x14ac:dyDescent="0.2">
      <c r="A2161" s="3">
        <v>45320</v>
      </c>
      <c r="B2161" s="4">
        <v>10.49</v>
      </c>
      <c r="C2161" s="4">
        <v>273.65989999999999</v>
      </c>
      <c r="D2161" s="4">
        <v>87.23</v>
      </c>
      <c r="E2161" s="4">
        <v>111.6</v>
      </c>
    </row>
    <row r="2162" spans="1:5" ht="15" customHeight="1" x14ac:dyDescent="0.2">
      <c r="A2162" s="3">
        <v>45321</v>
      </c>
      <c r="B2162" s="4">
        <v>10.1</v>
      </c>
      <c r="C2162" s="4">
        <v>277.1499</v>
      </c>
      <c r="D2162" s="4">
        <v>85.96</v>
      </c>
      <c r="E2162" s="4">
        <v>114.05</v>
      </c>
    </row>
    <row r="2163" spans="1:5" ht="15" customHeight="1" x14ac:dyDescent="0.2">
      <c r="A2163" s="3">
        <v>45322</v>
      </c>
      <c r="B2163" s="4">
        <v>10.02</v>
      </c>
      <c r="C2163" s="4">
        <v>273.26</v>
      </c>
      <c r="D2163" s="4">
        <v>85.18</v>
      </c>
      <c r="E2163" s="4">
        <v>111.87</v>
      </c>
    </row>
    <row r="2164" spans="1:5" ht="15" customHeight="1" x14ac:dyDescent="0.2">
      <c r="A2164" s="3">
        <v>45323</v>
      </c>
      <c r="B2164" s="4">
        <v>10.46</v>
      </c>
      <c r="C2164" s="4">
        <v>277.05</v>
      </c>
      <c r="D2164" s="4">
        <v>85.65</v>
      </c>
      <c r="E2164" s="4">
        <v>111.38</v>
      </c>
    </row>
    <row r="2165" spans="1:5" ht="15" customHeight="1" x14ac:dyDescent="0.2">
      <c r="A2165" s="3">
        <v>45324</v>
      </c>
      <c r="B2165" s="4">
        <v>10.25</v>
      </c>
      <c r="C2165" s="4">
        <v>277.17989999999998</v>
      </c>
      <c r="D2165" s="4">
        <v>84.29</v>
      </c>
      <c r="E2165" s="4">
        <v>110.63</v>
      </c>
    </row>
    <row r="2166" spans="1:5" ht="15" customHeight="1" x14ac:dyDescent="0.2">
      <c r="A2166" s="3">
        <v>45327</v>
      </c>
      <c r="B2166" s="4">
        <v>10.07</v>
      </c>
      <c r="C2166" s="4">
        <v>275.58010000000002</v>
      </c>
      <c r="D2166" s="4">
        <v>85.46</v>
      </c>
      <c r="E2166" s="4">
        <v>109.97</v>
      </c>
    </row>
    <row r="2167" spans="1:5" ht="15" customHeight="1" x14ac:dyDescent="0.2">
      <c r="A2167" s="3">
        <v>45328</v>
      </c>
      <c r="B2167" s="4">
        <v>10.07</v>
      </c>
      <c r="C2167" s="4">
        <v>276.76</v>
      </c>
      <c r="D2167" s="4">
        <v>83.25</v>
      </c>
      <c r="E2167" s="4">
        <v>111.52</v>
      </c>
    </row>
    <row r="2168" spans="1:5" ht="15" customHeight="1" x14ac:dyDescent="0.2">
      <c r="A2168" s="3">
        <v>45329</v>
      </c>
      <c r="B2168" s="4">
        <v>9.75</v>
      </c>
      <c r="C2168" s="4">
        <v>279.38990000000001</v>
      </c>
      <c r="D2168" s="4">
        <v>83.31</v>
      </c>
      <c r="E2168" s="4">
        <v>112.32</v>
      </c>
    </row>
    <row r="2169" spans="1:5" ht="15" customHeight="1" x14ac:dyDescent="0.2">
      <c r="A2169" s="3">
        <v>45330</v>
      </c>
      <c r="B2169" s="4">
        <v>9.83</v>
      </c>
      <c r="C2169" s="4">
        <v>275.77999999999997</v>
      </c>
      <c r="D2169" s="4">
        <v>84.35</v>
      </c>
      <c r="E2169" s="4">
        <v>113.9</v>
      </c>
    </row>
    <row r="2170" spans="1:5" ht="15" customHeight="1" x14ac:dyDescent="0.2">
      <c r="A2170" s="3">
        <v>45331</v>
      </c>
      <c r="B2170" s="4">
        <v>9.64</v>
      </c>
      <c r="C2170" s="4">
        <v>276.42989999999998</v>
      </c>
      <c r="D2170" s="4">
        <v>85.44</v>
      </c>
      <c r="E2170" s="4">
        <v>111.16</v>
      </c>
    </row>
    <row r="2171" spans="1:5" ht="15" customHeight="1" x14ac:dyDescent="0.2">
      <c r="A2171" s="3">
        <v>45334</v>
      </c>
      <c r="B2171" s="4">
        <v>9.9600000000000009</v>
      </c>
      <c r="C2171" s="4">
        <v>275.07010000000002</v>
      </c>
      <c r="D2171" s="4">
        <v>83.95</v>
      </c>
      <c r="E2171" s="4">
        <v>111.1</v>
      </c>
    </row>
    <row r="2172" spans="1:5" ht="15" customHeight="1" x14ac:dyDescent="0.2">
      <c r="A2172" s="3">
        <v>45335</v>
      </c>
      <c r="B2172" s="4">
        <v>9.5399999999999991</v>
      </c>
      <c r="C2172" s="4">
        <v>275.81009999999998</v>
      </c>
      <c r="D2172" s="4">
        <v>80.67</v>
      </c>
      <c r="E2172" s="4">
        <v>109.77</v>
      </c>
    </row>
    <row r="2173" spans="1:5" ht="15" customHeight="1" x14ac:dyDescent="0.2">
      <c r="A2173" s="3">
        <v>45336</v>
      </c>
      <c r="B2173" s="4">
        <v>9.73</v>
      </c>
      <c r="C2173" s="4">
        <v>277.56009999999998</v>
      </c>
      <c r="D2173" s="4">
        <v>80.58</v>
      </c>
      <c r="E2173" s="4">
        <v>110.12</v>
      </c>
    </row>
    <row r="2174" spans="1:5" ht="15" customHeight="1" x14ac:dyDescent="0.2">
      <c r="A2174" s="3">
        <v>45337</v>
      </c>
      <c r="B2174" s="4">
        <v>10.14</v>
      </c>
      <c r="C2174" s="4">
        <v>280.98</v>
      </c>
      <c r="D2174" s="4">
        <v>82.51</v>
      </c>
      <c r="E2174" s="4">
        <v>111</v>
      </c>
    </row>
    <row r="2175" spans="1:5" ht="15" customHeight="1" x14ac:dyDescent="0.2">
      <c r="A2175" s="3">
        <v>45338</v>
      </c>
      <c r="B2175" s="4">
        <v>9.83</v>
      </c>
      <c r="C2175" s="4">
        <v>278.56009999999998</v>
      </c>
      <c r="D2175" s="4">
        <v>81.61</v>
      </c>
      <c r="E2175" s="4">
        <v>110.57</v>
      </c>
    </row>
    <row r="2176" spans="1:5" ht="15" customHeight="1" x14ac:dyDescent="0.2">
      <c r="A2176" s="3">
        <v>45341</v>
      </c>
      <c r="B2176" s="4">
        <v>9.83</v>
      </c>
      <c r="C2176" s="4">
        <v>278.56009999999998</v>
      </c>
      <c r="D2176" s="4">
        <v>81.61</v>
      </c>
      <c r="E2176" s="4">
        <v>110.57</v>
      </c>
    </row>
    <row r="2177" spans="1:5" ht="15" customHeight="1" x14ac:dyDescent="0.2">
      <c r="A2177" s="3">
        <v>45342</v>
      </c>
      <c r="B2177" s="4">
        <v>9.89</v>
      </c>
      <c r="C2177" s="4">
        <v>275.1499</v>
      </c>
      <c r="D2177" s="4">
        <v>82.4</v>
      </c>
      <c r="E2177" s="4">
        <v>109.54</v>
      </c>
    </row>
    <row r="2178" spans="1:5" ht="15" customHeight="1" x14ac:dyDescent="0.2">
      <c r="A2178" s="3">
        <v>45343</v>
      </c>
      <c r="B2178" s="4">
        <v>9.57</v>
      </c>
      <c r="C2178" s="4">
        <v>276.76</v>
      </c>
      <c r="D2178" s="4">
        <v>83.48</v>
      </c>
      <c r="E2178" s="4">
        <v>112.87</v>
      </c>
    </row>
    <row r="2179" spans="1:5" ht="15" customHeight="1" x14ac:dyDescent="0.2">
      <c r="A2179" s="3">
        <v>45344</v>
      </c>
      <c r="B2179" s="4">
        <v>9.56</v>
      </c>
      <c r="C2179" s="4">
        <v>283.75</v>
      </c>
      <c r="D2179" s="4">
        <v>83.9</v>
      </c>
      <c r="E2179" s="4">
        <v>112.22</v>
      </c>
    </row>
    <row r="2180" spans="1:5" ht="15" customHeight="1" x14ac:dyDescent="0.2">
      <c r="A2180" s="3">
        <v>45345</v>
      </c>
      <c r="B2180" s="4">
        <v>8.61</v>
      </c>
      <c r="C2180" s="4">
        <v>283.6001</v>
      </c>
      <c r="D2180" s="4">
        <v>82.84</v>
      </c>
      <c r="E2180" s="4">
        <v>111.51</v>
      </c>
    </row>
    <row r="2181" spans="1:5" ht="15" customHeight="1" x14ac:dyDescent="0.2">
      <c r="A2181" s="3">
        <v>45348</v>
      </c>
      <c r="B2181" s="4">
        <v>8.5500000000000007</v>
      </c>
      <c r="C2181" s="4">
        <v>284.1499</v>
      </c>
      <c r="D2181" s="4">
        <v>82.9</v>
      </c>
      <c r="E2181" s="4">
        <v>112.42</v>
      </c>
    </row>
    <row r="2182" spans="1:5" ht="15" customHeight="1" x14ac:dyDescent="0.2">
      <c r="A2182" s="3">
        <v>45349</v>
      </c>
      <c r="B2182" s="4">
        <v>8.6999999999999993</v>
      </c>
      <c r="C2182" s="4">
        <v>283.16989999999998</v>
      </c>
      <c r="D2182" s="4">
        <v>82.94</v>
      </c>
      <c r="E2182" s="4">
        <v>111.61</v>
      </c>
    </row>
    <row r="2183" spans="1:5" ht="15" customHeight="1" x14ac:dyDescent="0.2">
      <c r="A2183" s="3">
        <v>45350</v>
      </c>
      <c r="B2183" s="4">
        <v>8.7100000000000009</v>
      </c>
      <c r="C2183" s="4">
        <v>285.62990000000002</v>
      </c>
      <c r="D2183" s="4">
        <v>82.18</v>
      </c>
      <c r="E2183" s="4">
        <v>112.04</v>
      </c>
    </row>
    <row r="2184" spans="1:5" ht="15" customHeight="1" x14ac:dyDescent="0.2">
      <c r="A2184" s="3">
        <v>45351</v>
      </c>
      <c r="B2184" s="4">
        <v>8.7899999999999991</v>
      </c>
      <c r="C2184" s="4">
        <v>282.63990000000001</v>
      </c>
      <c r="D2184" s="4">
        <v>84.14</v>
      </c>
      <c r="E2184" s="4">
        <v>112.54</v>
      </c>
    </row>
    <row r="2185" spans="1:5" ht="15" customHeight="1" x14ac:dyDescent="0.2">
      <c r="A2185" s="3">
        <v>45352</v>
      </c>
      <c r="B2185" s="4">
        <v>8.67</v>
      </c>
      <c r="C2185" s="4">
        <v>283.15989999999999</v>
      </c>
      <c r="D2185" s="4">
        <v>87</v>
      </c>
      <c r="E2185" s="4">
        <v>114.24</v>
      </c>
    </row>
    <row r="2186" spans="1:5" ht="15" customHeight="1" x14ac:dyDescent="0.2">
      <c r="A2186" s="3">
        <v>45355</v>
      </c>
      <c r="B2186" s="4">
        <v>8.11</v>
      </c>
      <c r="C2186" s="4">
        <v>280.52999999999997</v>
      </c>
      <c r="D2186" s="4">
        <v>86.92</v>
      </c>
      <c r="E2186" s="4">
        <v>111.64</v>
      </c>
    </row>
    <row r="2187" spans="1:5" ht="15" customHeight="1" x14ac:dyDescent="0.2">
      <c r="A2187" s="3">
        <v>45356</v>
      </c>
      <c r="B2187" s="4">
        <v>8.14</v>
      </c>
      <c r="C2187" s="4">
        <v>279.37990000000002</v>
      </c>
      <c r="D2187" s="4">
        <v>85.64</v>
      </c>
      <c r="E2187" s="4">
        <v>111.22</v>
      </c>
    </row>
    <row r="2188" spans="1:5" ht="15" customHeight="1" x14ac:dyDescent="0.2">
      <c r="A2188" s="3">
        <v>45357</v>
      </c>
      <c r="B2188" s="4">
        <v>8.41</v>
      </c>
      <c r="C2188" s="4">
        <v>280.42989999999998</v>
      </c>
      <c r="D2188" s="4">
        <v>87.81</v>
      </c>
      <c r="E2188" s="4">
        <v>111.99</v>
      </c>
    </row>
    <row r="2189" spans="1:5" ht="15" customHeight="1" x14ac:dyDescent="0.2">
      <c r="A2189" s="3">
        <v>45358</v>
      </c>
      <c r="B2189" s="4">
        <v>8.74</v>
      </c>
      <c r="C2189" s="4">
        <v>278.26</v>
      </c>
      <c r="D2189" s="4">
        <v>93.34</v>
      </c>
      <c r="E2189" s="4">
        <v>112.74</v>
      </c>
    </row>
    <row r="2190" spans="1:5" ht="15" customHeight="1" x14ac:dyDescent="0.2">
      <c r="A2190" s="3">
        <v>45359</v>
      </c>
      <c r="B2190" s="4">
        <v>8.73</v>
      </c>
      <c r="C2190" s="4">
        <v>280.04000000000002</v>
      </c>
      <c r="D2190" s="4">
        <v>88.84</v>
      </c>
      <c r="E2190" s="4">
        <v>113</v>
      </c>
    </row>
    <row r="2191" spans="1:5" ht="15" customHeight="1" x14ac:dyDescent="0.2">
      <c r="A2191" s="3">
        <v>45362</v>
      </c>
      <c r="B2191" s="4">
        <v>9.07</v>
      </c>
      <c r="C2191" s="4">
        <v>280.56009999999998</v>
      </c>
      <c r="D2191" s="4">
        <v>90.57</v>
      </c>
      <c r="E2191" s="4">
        <v>115.25</v>
      </c>
    </row>
    <row r="2192" spans="1:5" ht="15" customHeight="1" x14ac:dyDescent="0.2">
      <c r="A2192" s="3">
        <v>45363</v>
      </c>
      <c r="B2192" s="4">
        <v>8.86</v>
      </c>
      <c r="C2192" s="4">
        <v>283.91989999999998</v>
      </c>
      <c r="D2192" s="4">
        <v>91.97</v>
      </c>
      <c r="E2192" s="4">
        <v>115.02</v>
      </c>
    </row>
    <row r="2193" spans="1:5" ht="15" customHeight="1" x14ac:dyDescent="0.2">
      <c r="A2193" s="3">
        <v>45364</v>
      </c>
      <c r="B2193" s="4">
        <v>8.85</v>
      </c>
      <c r="C2193" s="4">
        <v>285.13990000000001</v>
      </c>
      <c r="D2193" s="4">
        <v>90.54</v>
      </c>
      <c r="E2193" s="4">
        <v>117.55</v>
      </c>
    </row>
    <row r="2194" spans="1:5" ht="15" customHeight="1" x14ac:dyDescent="0.2">
      <c r="A2194" s="3">
        <v>45365</v>
      </c>
      <c r="B2194" s="4">
        <v>8.5299999999999994</v>
      </c>
      <c r="C2194" s="4">
        <v>286.40989999999999</v>
      </c>
      <c r="D2194" s="4">
        <v>88.98</v>
      </c>
      <c r="E2194" s="4">
        <v>119.78</v>
      </c>
    </row>
    <row r="2195" spans="1:5" ht="15" customHeight="1" x14ac:dyDescent="0.2">
      <c r="A2195" s="3">
        <v>45366</v>
      </c>
      <c r="B2195" s="4">
        <v>8.5399999999999991</v>
      </c>
      <c r="C2195" s="4">
        <v>283.04000000000002</v>
      </c>
      <c r="D2195" s="4">
        <v>88.64</v>
      </c>
      <c r="E2195" s="4">
        <v>120.04</v>
      </c>
    </row>
    <row r="2196" spans="1:5" ht="15" customHeight="1" x14ac:dyDescent="0.2">
      <c r="A2196" s="3">
        <v>45369</v>
      </c>
      <c r="B2196" s="4">
        <v>8.48</v>
      </c>
      <c r="C2196" s="4">
        <v>285.05</v>
      </c>
      <c r="D2196" s="4">
        <v>88.08</v>
      </c>
      <c r="E2196" s="4">
        <v>120.26</v>
      </c>
    </row>
    <row r="2197" spans="1:5" ht="15" customHeight="1" x14ac:dyDescent="0.2">
      <c r="A2197" s="3">
        <v>45370</v>
      </c>
      <c r="B2197" s="4">
        <v>8.5</v>
      </c>
      <c r="C2197" s="4">
        <v>287.3501</v>
      </c>
      <c r="D2197" s="4">
        <v>87.28</v>
      </c>
      <c r="E2197" s="4">
        <v>122.02</v>
      </c>
    </row>
    <row r="2198" spans="1:5" ht="15" customHeight="1" x14ac:dyDescent="0.2">
      <c r="A2198" s="3">
        <v>45371</v>
      </c>
      <c r="B2198" s="4">
        <v>8.74</v>
      </c>
      <c r="C2198" s="4">
        <v>289.27999999999997</v>
      </c>
      <c r="D2198" s="4">
        <v>88.34</v>
      </c>
      <c r="E2198" s="4">
        <v>121.91</v>
      </c>
    </row>
    <row r="2199" spans="1:5" ht="15" customHeight="1" x14ac:dyDescent="0.2">
      <c r="A2199" s="3">
        <v>45372</v>
      </c>
      <c r="B2199" s="4">
        <v>8.7200000000000006</v>
      </c>
      <c r="C2199" s="4">
        <v>290.37009999999998</v>
      </c>
      <c r="D2199" s="4">
        <v>88.87</v>
      </c>
      <c r="E2199" s="4">
        <v>123.51</v>
      </c>
    </row>
    <row r="2200" spans="1:5" ht="15" customHeight="1" x14ac:dyDescent="0.2">
      <c r="A2200" s="3">
        <v>45373</v>
      </c>
      <c r="B2200" s="4">
        <v>8.44</v>
      </c>
      <c r="C2200" s="4">
        <v>283.26</v>
      </c>
      <c r="D2200" s="4">
        <v>88.04</v>
      </c>
      <c r="E2200" s="4">
        <v>123.03</v>
      </c>
    </row>
    <row r="2201" spans="1:5" ht="15" customHeight="1" x14ac:dyDescent="0.2">
      <c r="A2201" s="3">
        <v>45376</v>
      </c>
      <c r="B2201" s="4">
        <v>8.4600000000000009</v>
      </c>
      <c r="C2201" s="4">
        <v>281.20999999999998</v>
      </c>
      <c r="D2201" s="4">
        <v>87.65</v>
      </c>
      <c r="E2201" s="4">
        <v>126.23</v>
      </c>
    </row>
    <row r="2202" spans="1:5" ht="15" customHeight="1" x14ac:dyDescent="0.2">
      <c r="A2202" s="3">
        <v>45377</v>
      </c>
      <c r="B2202" s="4">
        <v>8.3800000000000008</v>
      </c>
      <c r="C2202" s="4">
        <v>280.6001</v>
      </c>
      <c r="D2202" s="4">
        <v>86.24</v>
      </c>
      <c r="E2202" s="4">
        <v>125.99</v>
      </c>
    </row>
    <row r="2203" spans="1:5" ht="15" customHeight="1" x14ac:dyDescent="0.2">
      <c r="A2203" s="3">
        <v>45378</v>
      </c>
      <c r="B2203" s="4">
        <v>8.64</v>
      </c>
      <c r="C2203" s="4">
        <v>279.02</v>
      </c>
      <c r="D2203" s="4">
        <v>89.19</v>
      </c>
      <c r="E2203" s="4">
        <v>126.84</v>
      </c>
    </row>
    <row r="2204" spans="1:5" ht="15" customHeight="1" x14ac:dyDescent="0.2">
      <c r="A2204" s="3">
        <v>45379</v>
      </c>
      <c r="B2204" s="4">
        <v>8.73</v>
      </c>
      <c r="C2204" s="4">
        <v>279.08010000000002</v>
      </c>
      <c r="D2204" s="4">
        <v>89.71</v>
      </c>
      <c r="E2204" s="4">
        <v>127.28</v>
      </c>
    </row>
    <row r="2205" spans="1:5" ht="15" customHeight="1" x14ac:dyDescent="0.2">
      <c r="A2205" s="3">
        <v>45380</v>
      </c>
      <c r="B2205" s="4">
        <v>8.73</v>
      </c>
      <c r="C2205" s="4">
        <v>279.08010000000002</v>
      </c>
      <c r="D2205" s="4">
        <v>89.71</v>
      </c>
      <c r="E2205" s="4">
        <v>127.28</v>
      </c>
    </row>
    <row r="2206" spans="1:5" ht="15" customHeight="1" x14ac:dyDescent="0.2">
      <c r="A2206" s="3">
        <v>45383</v>
      </c>
      <c r="B2206" s="4">
        <v>8.7899999999999991</v>
      </c>
      <c r="C2206" s="4">
        <v>278.27999999999997</v>
      </c>
      <c r="D2206" s="4">
        <v>89.74</v>
      </c>
      <c r="E2206" s="4">
        <v>128.68</v>
      </c>
    </row>
    <row r="2207" spans="1:5" ht="15" customHeight="1" x14ac:dyDescent="0.2">
      <c r="A2207" s="3">
        <v>45384</v>
      </c>
      <c r="B2207" s="4">
        <v>8.48</v>
      </c>
      <c r="C2207" s="4">
        <v>278.43990000000002</v>
      </c>
      <c r="D2207" s="4">
        <v>87.98</v>
      </c>
      <c r="E2207" s="4">
        <v>130.66999999999999</v>
      </c>
    </row>
    <row r="2208" spans="1:5" ht="15" customHeight="1" x14ac:dyDescent="0.2">
      <c r="A2208" s="3">
        <v>45385</v>
      </c>
      <c r="B2208" s="4">
        <v>8.73</v>
      </c>
      <c r="C2208" s="4">
        <v>276.95999999999998</v>
      </c>
      <c r="D2208" s="4">
        <v>88.14</v>
      </c>
      <c r="E2208" s="4">
        <v>131.63</v>
      </c>
    </row>
    <row r="2209" spans="1:5" ht="15" customHeight="1" x14ac:dyDescent="0.2">
      <c r="A2209" s="3">
        <v>45386</v>
      </c>
      <c r="B2209" s="4">
        <v>8.44</v>
      </c>
      <c r="C2209" s="4">
        <v>274</v>
      </c>
      <c r="D2209" s="4">
        <v>86.26</v>
      </c>
      <c r="E2209" s="4">
        <v>131.75</v>
      </c>
    </row>
    <row r="2210" spans="1:5" ht="15" customHeight="1" x14ac:dyDescent="0.2">
      <c r="A2210" s="3">
        <v>45387</v>
      </c>
      <c r="B2210" s="4">
        <v>8.32</v>
      </c>
      <c r="C2210" s="4">
        <v>277.13990000000001</v>
      </c>
      <c r="D2210" s="4">
        <v>87.57</v>
      </c>
      <c r="E2210" s="4">
        <v>133.52000000000001</v>
      </c>
    </row>
    <row r="2211" spans="1:5" ht="15" customHeight="1" x14ac:dyDescent="0.2">
      <c r="A2211" s="3">
        <v>45390</v>
      </c>
      <c r="B2211" s="4">
        <v>8.52</v>
      </c>
      <c r="C2211" s="4">
        <v>277.76</v>
      </c>
      <c r="D2211" s="4">
        <v>89.15</v>
      </c>
      <c r="E2211" s="4">
        <v>132.41999999999999</v>
      </c>
    </row>
    <row r="2212" spans="1:5" ht="15" customHeight="1" x14ac:dyDescent="0.2">
      <c r="A2212" s="3">
        <v>45391</v>
      </c>
      <c r="B2212" s="4">
        <v>8.69</v>
      </c>
      <c r="C2212" s="4">
        <v>276.72000000000003</v>
      </c>
      <c r="D2212" s="4">
        <v>91.67</v>
      </c>
      <c r="E2212" s="4">
        <v>132.25</v>
      </c>
    </row>
    <row r="2213" spans="1:5" ht="15" customHeight="1" x14ac:dyDescent="0.2">
      <c r="A2213" s="3">
        <v>45392</v>
      </c>
      <c r="B2213" s="4">
        <v>8.32</v>
      </c>
      <c r="C2213" s="4">
        <v>274.48</v>
      </c>
      <c r="D2213" s="4">
        <v>88.09</v>
      </c>
      <c r="E2213" s="4">
        <v>132.82</v>
      </c>
    </row>
    <row r="2214" spans="1:5" ht="15" customHeight="1" x14ac:dyDescent="0.2">
      <c r="A2214" s="3">
        <v>45393</v>
      </c>
      <c r="B2214" s="4">
        <v>8.5399999999999991</v>
      </c>
      <c r="C2214" s="4">
        <v>275.67989999999998</v>
      </c>
      <c r="D2214" s="4">
        <v>89.28</v>
      </c>
      <c r="E2214" s="4">
        <v>132.91999999999999</v>
      </c>
    </row>
    <row r="2215" spans="1:5" ht="15" customHeight="1" x14ac:dyDescent="0.2">
      <c r="A2215" s="3">
        <v>45394</v>
      </c>
      <c r="B2215" s="4">
        <v>8.34</v>
      </c>
      <c r="C2215" s="4">
        <v>275.95999999999998</v>
      </c>
      <c r="D2215" s="4">
        <v>85.64</v>
      </c>
      <c r="E2215" s="4">
        <v>131.19999999999999</v>
      </c>
    </row>
    <row r="2216" spans="1:5" ht="15" customHeight="1" x14ac:dyDescent="0.2">
      <c r="A2216" s="3">
        <v>45397</v>
      </c>
      <c r="B2216" s="4">
        <v>8.36</v>
      </c>
      <c r="C2216" s="4">
        <v>271.27999999999997</v>
      </c>
      <c r="D2216" s="4">
        <v>85.7</v>
      </c>
      <c r="E2216" s="4">
        <v>130.25</v>
      </c>
    </row>
    <row r="2217" spans="1:5" ht="15" customHeight="1" x14ac:dyDescent="0.2">
      <c r="A2217" s="3">
        <v>45398</v>
      </c>
      <c r="B2217" s="4">
        <v>8.14</v>
      </c>
      <c r="C2217" s="4">
        <v>271.3501</v>
      </c>
      <c r="D2217" s="4">
        <v>85.93</v>
      </c>
      <c r="E2217" s="4">
        <v>129.53</v>
      </c>
    </row>
    <row r="2218" spans="1:5" ht="15" customHeight="1" x14ac:dyDescent="0.2">
      <c r="A2218" s="3">
        <v>45399</v>
      </c>
      <c r="B2218" s="4">
        <v>8.23</v>
      </c>
      <c r="C2218" s="4">
        <v>272.68990000000002</v>
      </c>
      <c r="D2218" s="4">
        <v>85.07</v>
      </c>
      <c r="E2218" s="4">
        <v>128.33000000000001</v>
      </c>
    </row>
    <row r="2219" spans="1:5" ht="15" customHeight="1" x14ac:dyDescent="0.2">
      <c r="A2219" s="3">
        <v>45400</v>
      </c>
      <c r="B2219" s="4">
        <v>8.31</v>
      </c>
      <c r="C2219" s="4">
        <v>271.37009999999998</v>
      </c>
      <c r="D2219" s="4">
        <v>84.21</v>
      </c>
      <c r="E2219" s="4">
        <v>127.81</v>
      </c>
    </row>
    <row r="2220" spans="1:5" ht="15" customHeight="1" x14ac:dyDescent="0.2">
      <c r="A2220" s="3">
        <v>45401</v>
      </c>
      <c r="B2220" s="4">
        <v>8.4</v>
      </c>
      <c r="C2220" s="4">
        <v>269.77999999999997</v>
      </c>
      <c r="D2220" s="4">
        <v>81.680000000000007</v>
      </c>
      <c r="E2220" s="4">
        <v>129.38</v>
      </c>
    </row>
    <row r="2221" spans="1:5" ht="15" customHeight="1" x14ac:dyDescent="0.2">
      <c r="A2221" s="3">
        <v>45404</v>
      </c>
      <c r="B2221" s="4">
        <v>8.4700000000000006</v>
      </c>
      <c r="C2221" s="4">
        <v>272.33010000000002</v>
      </c>
      <c r="D2221" s="4">
        <v>83.53</v>
      </c>
      <c r="E2221" s="4">
        <v>129.33000000000001</v>
      </c>
    </row>
    <row r="2222" spans="1:5" ht="15" customHeight="1" x14ac:dyDescent="0.2">
      <c r="A2222" s="3">
        <v>45405</v>
      </c>
      <c r="B2222" s="4">
        <v>8.44</v>
      </c>
      <c r="C2222" s="4">
        <v>274.11009999999999</v>
      </c>
      <c r="D2222" s="4">
        <v>86.19</v>
      </c>
      <c r="E2222" s="4">
        <v>129.84</v>
      </c>
    </row>
    <row r="2223" spans="1:5" ht="15" customHeight="1" x14ac:dyDescent="0.2">
      <c r="A2223" s="3">
        <v>45406</v>
      </c>
      <c r="B2223" s="4">
        <v>8.3800000000000008</v>
      </c>
      <c r="C2223" s="4">
        <v>275.02</v>
      </c>
      <c r="D2223" s="4">
        <v>90.68</v>
      </c>
      <c r="E2223" s="4">
        <v>129.28</v>
      </c>
    </row>
    <row r="2224" spans="1:5" ht="15" customHeight="1" x14ac:dyDescent="0.2">
      <c r="A2224" s="3">
        <v>45407</v>
      </c>
      <c r="B2224" s="4">
        <v>8.2899999999999991</v>
      </c>
      <c r="C2224" s="4">
        <v>275.15989999999999</v>
      </c>
      <c r="D2224" s="4">
        <v>92.21</v>
      </c>
      <c r="E2224" s="4">
        <v>130.11000000000001</v>
      </c>
    </row>
    <row r="2225" spans="1:5" ht="15" customHeight="1" x14ac:dyDescent="0.2">
      <c r="A2225" s="3">
        <v>45408</v>
      </c>
      <c r="B2225" s="4">
        <v>8.11</v>
      </c>
      <c r="C2225" s="4">
        <v>274.52</v>
      </c>
      <c r="D2225" s="4">
        <v>93.6</v>
      </c>
      <c r="E2225" s="4">
        <v>130.24</v>
      </c>
    </row>
    <row r="2226" spans="1:5" ht="15" customHeight="1" x14ac:dyDescent="0.2">
      <c r="A2226" s="3">
        <v>45411</v>
      </c>
      <c r="B2226" s="4">
        <v>8.15</v>
      </c>
      <c r="C2226" s="4">
        <v>271.84010000000001</v>
      </c>
      <c r="D2226" s="4">
        <v>93.18</v>
      </c>
      <c r="E2226" s="4">
        <v>130.22</v>
      </c>
    </row>
    <row r="2227" spans="1:5" ht="15" customHeight="1" x14ac:dyDescent="0.2">
      <c r="A2227" s="3">
        <v>45412</v>
      </c>
      <c r="B2227" s="4">
        <v>7.36</v>
      </c>
      <c r="C2227" s="4">
        <v>268.61009999999999</v>
      </c>
      <c r="D2227" s="4">
        <v>91.98</v>
      </c>
      <c r="E2227" s="4">
        <v>125.62</v>
      </c>
    </row>
    <row r="2228" spans="1:5" ht="15" customHeight="1" x14ac:dyDescent="0.2">
      <c r="A2228" s="3">
        <v>45413</v>
      </c>
      <c r="B2228" s="4">
        <v>7.62</v>
      </c>
      <c r="C2228" s="4">
        <v>267.32010000000002</v>
      </c>
      <c r="D2228" s="4">
        <v>88.79</v>
      </c>
      <c r="E2228" s="4">
        <v>124.34</v>
      </c>
    </row>
    <row r="2229" spans="1:5" ht="15" customHeight="1" x14ac:dyDescent="0.2">
      <c r="A2229" s="3">
        <v>45414</v>
      </c>
      <c r="B2229" s="4">
        <v>7.95</v>
      </c>
      <c r="C2229" s="4">
        <v>267.61009999999999</v>
      </c>
      <c r="D2229" s="4">
        <v>89.46</v>
      </c>
      <c r="E2229" s="4">
        <v>122.25</v>
      </c>
    </row>
    <row r="2230" spans="1:5" ht="15" customHeight="1" x14ac:dyDescent="0.2">
      <c r="A2230" s="3">
        <v>45415</v>
      </c>
      <c r="B2230" s="4">
        <v>7.97</v>
      </c>
      <c r="C2230" s="4">
        <v>268.49</v>
      </c>
      <c r="D2230" s="4">
        <v>91.36</v>
      </c>
      <c r="E2230" s="4">
        <v>122.23</v>
      </c>
    </row>
    <row r="2231" spans="1:5" ht="15" customHeight="1" x14ac:dyDescent="0.2">
      <c r="A2231" s="3">
        <v>45418</v>
      </c>
      <c r="B2231" s="4">
        <v>7.96</v>
      </c>
      <c r="C2231" s="4">
        <v>272.66989999999998</v>
      </c>
      <c r="D2231" s="4">
        <v>93.76</v>
      </c>
      <c r="E2231" s="4">
        <v>123.55</v>
      </c>
    </row>
    <row r="2232" spans="1:5" ht="15" customHeight="1" x14ac:dyDescent="0.2">
      <c r="A2232" s="3">
        <v>45419</v>
      </c>
      <c r="B2232" s="4">
        <v>7.77</v>
      </c>
      <c r="C2232" s="4">
        <v>276.45999999999998</v>
      </c>
      <c r="D2232" s="4">
        <v>92.06</v>
      </c>
      <c r="E2232" s="4">
        <v>123.54</v>
      </c>
    </row>
    <row r="2233" spans="1:5" ht="15" customHeight="1" x14ac:dyDescent="0.2">
      <c r="A2233" s="3">
        <v>45420</v>
      </c>
      <c r="B2233" s="4">
        <v>7.8</v>
      </c>
      <c r="C2233" s="4">
        <v>277.18990000000002</v>
      </c>
      <c r="D2233" s="4">
        <v>91.99</v>
      </c>
      <c r="E2233" s="4">
        <v>123.06</v>
      </c>
    </row>
    <row r="2234" spans="1:5" ht="15" customHeight="1" x14ac:dyDescent="0.2">
      <c r="A2234" s="3">
        <v>45421</v>
      </c>
      <c r="B2234" s="4">
        <v>8.0399999999999991</v>
      </c>
      <c r="C2234" s="4">
        <v>278.54000000000002</v>
      </c>
      <c r="D2234" s="4">
        <v>91.48</v>
      </c>
      <c r="E2234" s="4">
        <v>123.39</v>
      </c>
    </row>
    <row r="2235" spans="1:5" ht="15" customHeight="1" x14ac:dyDescent="0.2">
      <c r="A2235" s="3">
        <v>45422</v>
      </c>
      <c r="B2235" s="4">
        <v>8.15</v>
      </c>
      <c r="C2235" s="4">
        <v>280.74</v>
      </c>
      <c r="D2235" s="4">
        <v>91.5</v>
      </c>
      <c r="E2235" s="4">
        <v>121.91</v>
      </c>
    </row>
    <row r="2236" spans="1:5" ht="15" customHeight="1" x14ac:dyDescent="0.2">
      <c r="A2236" s="3">
        <v>45425</v>
      </c>
      <c r="B2236" s="4">
        <v>8.3800000000000008</v>
      </c>
      <c r="C2236" s="4">
        <v>279.38990000000001</v>
      </c>
      <c r="D2236" s="4">
        <v>92.54</v>
      </c>
      <c r="E2236" s="4">
        <v>121.59</v>
      </c>
    </row>
    <row r="2237" spans="1:5" ht="15" customHeight="1" x14ac:dyDescent="0.2">
      <c r="A2237" s="3">
        <v>45426</v>
      </c>
      <c r="B2237" s="4">
        <v>8.56</v>
      </c>
      <c r="C2237" s="4">
        <v>277.74</v>
      </c>
      <c r="D2237" s="4">
        <v>93.86</v>
      </c>
      <c r="E2237" s="4">
        <v>121.04</v>
      </c>
    </row>
    <row r="2238" spans="1:5" ht="15" customHeight="1" x14ac:dyDescent="0.2">
      <c r="A2238" s="3">
        <v>45427</v>
      </c>
      <c r="B2238" s="4">
        <v>8.1999999999999993</v>
      </c>
      <c r="C2238" s="4">
        <v>281.5</v>
      </c>
      <c r="D2238" s="4">
        <v>95.36</v>
      </c>
      <c r="E2238" s="4">
        <v>120.7</v>
      </c>
    </row>
    <row r="2239" spans="1:5" ht="15" customHeight="1" x14ac:dyDescent="0.2">
      <c r="A2239" s="3">
        <v>45428</v>
      </c>
      <c r="B2239" s="4">
        <v>8.23</v>
      </c>
      <c r="C2239" s="4">
        <v>279.84010000000001</v>
      </c>
      <c r="D2239" s="4">
        <v>94.24</v>
      </c>
      <c r="E2239" s="4">
        <v>119.83</v>
      </c>
    </row>
    <row r="2240" spans="1:5" ht="15" customHeight="1" x14ac:dyDescent="0.2">
      <c r="A2240" s="3">
        <v>45429</v>
      </c>
      <c r="B2240" s="4">
        <v>8.0500000000000007</v>
      </c>
      <c r="C2240" s="4">
        <v>280.1001</v>
      </c>
      <c r="D2240" s="4">
        <v>94.33</v>
      </c>
      <c r="E2240" s="4">
        <v>121.71</v>
      </c>
    </row>
    <row r="2241" spans="1:5" ht="15" customHeight="1" x14ac:dyDescent="0.2">
      <c r="A2241" s="3">
        <v>45432</v>
      </c>
      <c r="B2241" s="4">
        <v>8.09</v>
      </c>
      <c r="C2241" s="4">
        <v>278.54000000000002</v>
      </c>
      <c r="D2241" s="4">
        <v>96.46</v>
      </c>
      <c r="E2241" s="4">
        <v>120.89</v>
      </c>
    </row>
    <row r="2242" spans="1:5" ht="15" customHeight="1" x14ac:dyDescent="0.2">
      <c r="A2242" s="3">
        <v>45433</v>
      </c>
      <c r="B2242" s="4">
        <v>7.89</v>
      </c>
      <c r="C2242" s="4">
        <v>275.95</v>
      </c>
      <c r="D2242" s="4">
        <v>95.78</v>
      </c>
      <c r="E2242" s="4">
        <v>120.41</v>
      </c>
    </row>
    <row r="2243" spans="1:5" ht="15" customHeight="1" x14ac:dyDescent="0.2">
      <c r="A2243" s="3">
        <v>45434</v>
      </c>
      <c r="B2243" s="4">
        <v>8.06</v>
      </c>
      <c r="C2243" s="4">
        <v>275.58010000000002</v>
      </c>
      <c r="D2243" s="4">
        <v>99.49</v>
      </c>
      <c r="E2243" s="4">
        <v>118.19</v>
      </c>
    </row>
    <row r="2244" spans="1:5" ht="15" customHeight="1" x14ac:dyDescent="0.2">
      <c r="A2244" s="3">
        <v>45435</v>
      </c>
      <c r="B2244" s="4">
        <v>7.7</v>
      </c>
      <c r="C2244" s="4">
        <v>274.23</v>
      </c>
      <c r="D2244" s="4">
        <v>98.14</v>
      </c>
      <c r="E2244" s="4">
        <v>117.65</v>
      </c>
    </row>
    <row r="2245" spans="1:5" ht="15" customHeight="1" x14ac:dyDescent="0.2">
      <c r="A2245" s="3">
        <v>45436</v>
      </c>
      <c r="B2245" s="4">
        <v>7.7249999999999996</v>
      </c>
      <c r="C2245" s="4">
        <v>274.49</v>
      </c>
      <c r="D2245" s="4">
        <v>98.23</v>
      </c>
      <c r="E2245" s="4">
        <v>117.25</v>
      </c>
    </row>
    <row r="2246" spans="1:5" ht="15" customHeight="1" x14ac:dyDescent="0.2">
      <c r="A2246" s="3">
        <v>45439</v>
      </c>
      <c r="B2246" s="4">
        <v>7.7249999999999996</v>
      </c>
      <c r="C2246" s="4">
        <v>274.49</v>
      </c>
      <c r="D2246" s="4">
        <v>98.23</v>
      </c>
      <c r="E2246" s="4">
        <v>117.25</v>
      </c>
    </row>
    <row r="2247" spans="1:5" ht="15" customHeight="1" x14ac:dyDescent="0.2">
      <c r="A2247" s="3">
        <v>45440</v>
      </c>
      <c r="B2247" s="4">
        <v>7.87</v>
      </c>
      <c r="C2247" s="4">
        <v>270.98</v>
      </c>
      <c r="D2247" s="4">
        <v>98.82</v>
      </c>
      <c r="E2247" s="4">
        <v>118.96</v>
      </c>
    </row>
    <row r="2248" spans="1:5" ht="15" customHeight="1" x14ac:dyDescent="0.2">
      <c r="A2248" s="3">
        <v>45441</v>
      </c>
      <c r="B2248" s="4">
        <v>7.66</v>
      </c>
      <c r="C2248" s="4">
        <v>268.86009999999999</v>
      </c>
      <c r="D2248" s="4">
        <v>95.56</v>
      </c>
      <c r="E2248" s="4">
        <v>115.25</v>
      </c>
    </row>
    <row r="2249" spans="1:5" ht="15" customHeight="1" x14ac:dyDescent="0.2">
      <c r="A2249" s="3">
        <v>45442</v>
      </c>
      <c r="B2249" s="4">
        <v>8.08</v>
      </c>
      <c r="C2249" s="4">
        <v>271.3</v>
      </c>
      <c r="D2249" s="4">
        <v>96.33</v>
      </c>
      <c r="E2249" s="4">
        <v>113.58</v>
      </c>
    </row>
    <row r="2250" spans="1:5" ht="15" customHeight="1" x14ac:dyDescent="0.2">
      <c r="A2250" s="3">
        <v>45443</v>
      </c>
      <c r="B2250" s="4">
        <v>8.24</v>
      </c>
      <c r="C2250" s="4">
        <v>272.45999999999998</v>
      </c>
      <c r="D2250" s="4">
        <v>97.23</v>
      </c>
      <c r="E2250" s="4">
        <v>116.48</v>
      </c>
    </row>
    <row r="2251" spans="1:5" ht="15" customHeight="1" x14ac:dyDescent="0.2">
      <c r="A2251" s="3">
        <v>45446</v>
      </c>
      <c r="B2251" s="4">
        <v>8.33</v>
      </c>
      <c r="C2251" s="4">
        <v>270.37990000000002</v>
      </c>
      <c r="D2251" s="4">
        <v>95.62</v>
      </c>
      <c r="E2251" s="4">
        <v>113.87</v>
      </c>
    </row>
    <row r="2252" spans="1:5" ht="15" customHeight="1" x14ac:dyDescent="0.2">
      <c r="A2252" s="3">
        <v>45447</v>
      </c>
      <c r="B2252" s="4">
        <v>8.24</v>
      </c>
      <c r="C2252" s="4">
        <v>272.41989999999998</v>
      </c>
      <c r="D2252" s="4">
        <v>94</v>
      </c>
      <c r="E2252" s="4">
        <v>112.27</v>
      </c>
    </row>
    <row r="2253" spans="1:5" ht="15" customHeight="1" x14ac:dyDescent="0.2">
      <c r="A2253" s="3">
        <v>45448</v>
      </c>
      <c r="B2253" s="4">
        <v>8.3000000000000007</v>
      </c>
      <c r="C2253" s="4">
        <v>274.5</v>
      </c>
      <c r="D2253" s="4">
        <v>94.3</v>
      </c>
      <c r="E2253" s="4">
        <v>112.23</v>
      </c>
    </row>
    <row r="2254" spans="1:5" ht="15" customHeight="1" x14ac:dyDescent="0.2">
      <c r="A2254" s="3">
        <v>45449</v>
      </c>
      <c r="B2254" s="4">
        <v>8.34</v>
      </c>
      <c r="C2254" s="4">
        <v>277.04000000000002</v>
      </c>
      <c r="D2254" s="4">
        <v>93.36</v>
      </c>
      <c r="E2254" s="4">
        <v>112.2</v>
      </c>
    </row>
    <row r="2255" spans="1:5" ht="15" customHeight="1" x14ac:dyDescent="0.2">
      <c r="A2255" s="3">
        <v>45450</v>
      </c>
      <c r="B2255" s="4">
        <v>8.27</v>
      </c>
      <c r="C2255" s="4">
        <v>278.66989999999998</v>
      </c>
      <c r="D2255" s="4">
        <v>92.85</v>
      </c>
      <c r="E2255" s="4">
        <v>112</v>
      </c>
    </row>
    <row r="2256" spans="1:5" ht="15" customHeight="1" x14ac:dyDescent="0.2">
      <c r="A2256" s="3">
        <v>45453</v>
      </c>
      <c r="B2256" s="4">
        <v>8.1199999999999992</v>
      </c>
      <c r="C2256" s="4">
        <v>275.04000000000002</v>
      </c>
      <c r="D2256" s="4">
        <v>94.3</v>
      </c>
      <c r="E2256" s="4">
        <v>113.3</v>
      </c>
    </row>
    <row r="2257" spans="1:5" ht="15" customHeight="1" x14ac:dyDescent="0.2">
      <c r="A2257" s="3">
        <v>45454</v>
      </c>
      <c r="B2257" s="4">
        <v>8.0399999999999991</v>
      </c>
      <c r="C2257" s="4">
        <v>274.66989999999998</v>
      </c>
      <c r="D2257" s="4">
        <v>93.53</v>
      </c>
      <c r="E2257" s="4">
        <v>113.63</v>
      </c>
    </row>
    <row r="2258" spans="1:5" ht="15" customHeight="1" x14ac:dyDescent="0.2">
      <c r="A2258" s="3">
        <v>45455</v>
      </c>
      <c r="B2258" s="4">
        <v>7.81</v>
      </c>
      <c r="C2258" s="4">
        <v>270.32010000000002</v>
      </c>
      <c r="D2258" s="4">
        <v>94.52</v>
      </c>
      <c r="E2258" s="4">
        <v>112.19</v>
      </c>
    </row>
    <row r="2259" spans="1:5" ht="15" customHeight="1" x14ac:dyDescent="0.2">
      <c r="A2259" s="3">
        <v>45456</v>
      </c>
      <c r="B2259" s="4">
        <v>7.29</v>
      </c>
      <c r="C2259" s="4">
        <v>271.18990000000002</v>
      </c>
      <c r="D2259" s="4">
        <v>92.81</v>
      </c>
      <c r="E2259" s="4">
        <v>110.89</v>
      </c>
    </row>
    <row r="2260" spans="1:5" ht="15" customHeight="1" x14ac:dyDescent="0.2">
      <c r="A2260" s="3">
        <v>45457</v>
      </c>
      <c r="B2260" s="4">
        <v>7.24</v>
      </c>
      <c r="C2260" s="4">
        <v>270.65989999999999</v>
      </c>
      <c r="D2260" s="4">
        <v>91.35</v>
      </c>
      <c r="E2260" s="4">
        <v>109.39</v>
      </c>
    </row>
    <row r="2261" spans="1:5" ht="15" customHeight="1" x14ac:dyDescent="0.2">
      <c r="A2261" s="3">
        <v>45460</v>
      </c>
      <c r="B2261" s="4">
        <v>7.16</v>
      </c>
      <c r="C2261" s="4">
        <v>271.16989999999998</v>
      </c>
      <c r="D2261" s="4">
        <v>91.02</v>
      </c>
      <c r="E2261" s="4">
        <v>109.54</v>
      </c>
    </row>
    <row r="2262" spans="1:5" ht="15" customHeight="1" x14ac:dyDescent="0.2">
      <c r="A2262" s="3">
        <v>45461</v>
      </c>
      <c r="B2262" s="4">
        <v>6.99</v>
      </c>
      <c r="C2262" s="4">
        <v>273.62009999999998</v>
      </c>
      <c r="D2262" s="4">
        <v>93.45</v>
      </c>
      <c r="E2262" s="4">
        <v>109.41</v>
      </c>
    </row>
    <row r="2263" spans="1:5" ht="15" customHeight="1" x14ac:dyDescent="0.2">
      <c r="A2263" s="3">
        <v>45462</v>
      </c>
      <c r="B2263" s="4">
        <v>6.99</v>
      </c>
      <c r="C2263" s="4">
        <v>273.62009999999998</v>
      </c>
      <c r="D2263" s="4">
        <v>93.45</v>
      </c>
      <c r="E2263" s="4">
        <v>109.41</v>
      </c>
    </row>
    <row r="2264" spans="1:5" ht="15" customHeight="1" x14ac:dyDescent="0.2">
      <c r="A2264" s="3">
        <v>45463</v>
      </c>
      <c r="B2264" s="4">
        <v>7.04</v>
      </c>
      <c r="C2264" s="4">
        <v>276.82010000000002</v>
      </c>
      <c r="D2264" s="4">
        <v>89.02</v>
      </c>
      <c r="E2264" s="4">
        <v>111.33</v>
      </c>
    </row>
    <row r="2265" spans="1:5" ht="15" customHeight="1" x14ac:dyDescent="0.2">
      <c r="A2265" s="3">
        <v>45464</v>
      </c>
      <c r="B2265" s="4">
        <v>7.18</v>
      </c>
      <c r="C2265" s="4">
        <v>275.22000000000003</v>
      </c>
      <c r="D2265" s="4">
        <v>91.58</v>
      </c>
      <c r="E2265" s="4">
        <v>111.34</v>
      </c>
    </row>
    <row r="2266" spans="1:5" ht="15" customHeight="1" x14ac:dyDescent="0.2">
      <c r="A2266" s="3">
        <v>45467</v>
      </c>
      <c r="B2266" s="4">
        <v>7.31</v>
      </c>
      <c r="C2266" s="4">
        <v>276.3</v>
      </c>
      <c r="D2266" s="4">
        <v>89.18</v>
      </c>
      <c r="E2266" s="4">
        <v>115.17</v>
      </c>
    </row>
    <row r="2267" spans="1:5" ht="15" customHeight="1" x14ac:dyDescent="0.2">
      <c r="A2267" s="3">
        <v>45468</v>
      </c>
      <c r="B2267" s="4">
        <v>7.24</v>
      </c>
      <c r="C2267" s="4">
        <v>273.52999999999997</v>
      </c>
      <c r="D2267" s="4">
        <v>89.15</v>
      </c>
      <c r="E2267" s="4">
        <v>114.99</v>
      </c>
    </row>
    <row r="2268" spans="1:5" ht="15" customHeight="1" x14ac:dyDescent="0.2">
      <c r="A2268" s="3">
        <v>45469</v>
      </c>
      <c r="B2268" s="4">
        <v>7.25</v>
      </c>
      <c r="C2268" s="4">
        <v>273.6001</v>
      </c>
      <c r="D2268" s="4">
        <v>90.05</v>
      </c>
      <c r="E2268" s="4">
        <v>113.61</v>
      </c>
    </row>
    <row r="2269" spans="1:5" ht="15" customHeight="1" x14ac:dyDescent="0.2">
      <c r="A2269" s="3">
        <v>45470</v>
      </c>
      <c r="B2269" s="4">
        <v>7.35</v>
      </c>
      <c r="C2269" s="4">
        <v>266.59010000000001</v>
      </c>
      <c r="D2269" s="4">
        <v>89.43</v>
      </c>
      <c r="E2269" s="4">
        <v>113.97</v>
      </c>
    </row>
    <row r="2270" spans="1:5" ht="15" customHeight="1" x14ac:dyDescent="0.2">
      <c r="A2270" s="3">
        <v>45471</v>
      </c>
      <c r="B2270" s="4">
        <v>7.44</v>
      </c>
      <c r="C2270" s="4">
        <v>262.47000000000003</v>
      </c>
      <c r="D2270" s="4">
        <v>91.5</v>
      </c>
      <c r="E2270" s="4">
        <v>114.38</v>
      </c>
    </row>
    <row r="2271" spans="1:5" ht="15" customHeight="1" x14ac:dyDescent="0.2">
      <c r="A2271" s="3">
        <v>45474</v>
      </c>
      <c r="B2271" s="4">
        <v>7.1</v>
      </c>
      <c r="C2271" s="4">
        <v>263.24</v>
      </c>
      <c r="D2271" s="4">
        <v>91.59</v>
      </c>
      <c r="E2271" s="4">
        <v>114.36</v>
      </c>
    </row>
    <row r="2272" spans="1:5" ht="15" customHeight="1" x14ac:dyDescent="0.2">
      <c r="A2272" s="3">
        <v>45475</v>
      </c>
      <c r="B2272" s="4">
        <v>7.2</v>
      </c>
      <c r="C2272" s="4">
        <v>268.23</v>
      </c>
      <c r="D2272" s="4">
        <v>92.06</v>
      </c>
      <c r="E2272" s="4">
        <v>114.12</v>
      </c>
    </row>
    <row r="2273" spans="1:5" ht="15" customHeight="1" x14ac:dyDescent="0.2">
      <c r="A2273" s="3">
        <v>45476</v>
      </c>
      <c r="B2273" s="4">
        <v>7.23</v>
      </c>
      <c r="C2273" s="4">
        <v>268.99</v>
      </c>
      <c r="D2273" s="4">
        <v>93.58</v>
      </c>
      <c r="E2273" s="4">
        <v>114.77</v>
      </c>
    </row>
    <row r="2274" spans="1:5" ht="15" customHeight="1" x14ac:dyDescent="0.2">
      <c r="A2274" s="3">
        <v>45477</v>
      </c>
      <c r="B2274" s="4">
        <v>7.23</v>
      </c>
      <c r="C2274" s="4">
        <v>268.99</v>
      </c>
      <c r="D2274" s="4">
        <v>93.58</v>
      </c>
      <c r="E2274" s="4">
        <v>114.77</v>
      </c>
    </row>
    <row r="2275" spans="1:5" ht="15" customHeight="1" x14ac:dyDescent="0.2">
      <c r="A2275" s="3">
        <v>45478</v>
      </c>
      <c r="B2275" s="4">
        <v>7.21</v>
      </c>
      <c r="C2275" s="4">
        <v>270.36009999999999</v>
      </c>
      <c r="D2275" s="4">
        <v>92.14</v>
      </c>
      <c r="E2275" s="4">
        <v>112.55</v>
      </c>
    </row>
    <row r="2276" spans="1:5" ht="15" customHeight="1" x14ac:dyDescent="0.2">
      <c r="A2276" s="3">
        <v>45481</v>
      </c>
      <c r="B2276" s="4">
        <v>7.11</v>
      </c>
      <c r="C2276" s="4">
        <v>266.3999</v>
      </c>
      <c r="D2276" s="4">
        <v>93.26</v>
      </c>
      <c r="E2276" s="4">
        <v>112.23</v>
      </c>
    </row>
    <row r="2277" spans="1:5" ht="15" customHeight="1" x14ac:dyDescent="0.2">
      <c r="A2277" s="3">
        <v>45482</v>
      </c>
      <c r="B2277" s="4">
        <v>7.34</v>
      </c>
      <c r="C2277" s="4">
        <v>265.43990000000002</v>
      </c>
      <c r="D2277" s="4">
        <v>92.34</v>
      </c>
      <c r="E2277" s="4">
        <v>111.19</v>
      </c>
    </row>
    <row r="2278" spans="1:5" ht="15" customHeight="1" x14ac:dyDescent="0.2">
      <c r="A2278" s="3">
        <v>45483</v>
      </c>
      <c r="B2278" s="4">
        <v>7.32</v>
      </c>
      <c r="C2278" s="4">
        <v>263</v>
      </c>
      <c r="D2278" s="4">
        <v>95.98</v>
      </c>
      <c r="E2278" s="4">
        <v>112.53</v>
      </c>
    </row>
    <row r="2279" spans="1:5" ht="15" customHeight="1" x14ac:dyDescent="0.2">
      <c r="A2279" s="3">
        <v>45484</v>
      </c>
      <c r="B2279" s="4">
        <v>7.38</v>
      </c>
      <c r="C2279" s="4">
        <v>262.55</v>
      </c>
      <c r="D2279" s="4">
        <v>92.09</v>
      </c>
      <c r="E2279" s="4">
        <v>113.99</v>
      </c>
    </row>
    <row r="2280" spans="1:5" ht="15" customHeight="1" x14ac:dyDescent="0.2">
      <c r="A2280" s="3">
        <v>45485</v>
      </c>
      <c r="B2280" s="4">
        <v>7.4</v>
      </c>
      <c r="C2280" s="4">
        <v>265.74</v>
      </c>
      <c r="D2280" s="4">
        <v>92.61</v>
      </c>
      <c r="E2280" s="4">
        <v>113.14</v>
      </c>
    </row>
    <row r="2281" spans="1:5" ht="15" customHeight="1" x14ac:dyDescent="0.2">
      <c r="A2281" s="3">
        <v>45488</v>
      </c>
      <c r="B2281" s="4">
        <v>7.42</v>
      </c>
      <c r="C2281" s="4">
        <v>268.45</v>
      </c>
      <c r="D2281" s="4">
        <v>92.09</v>
      </c>
      <c r="E2281" s="4">
        <v>114.57</v>
      </c>
    </row>
    <row r="2282" spans="1:5" ht="15" customHeight="1" x14ac:dyDescent="0.2">
      <c r="A2282" s="3">
        <v>45489</v>
      </c>
      <c r="B2282" s="4">
        <v>7.98</v>
      </c>
      <c r="C2282" s="4">
        <v>269.25</v>
      </c>
      <c r="D2282" s="4">
        <v>94.81</v>
      </c>
      <c r="E2282" s="4">
        <v>115.19</v>
      </c>
    </row>
    <row r="2283" spans="1:5" ht="15" customHeight="1" x14ac:dyDescent="0.2">
      <c r="A2283" s="3">
        <v>45490</v>
      </c>
      <c r="B2283" s="4">
        <v>8.32</v>
      </c>
      <c r="C2283" s="4">
        <v>272.7</v>
      </c>
      <c r="D2283" s="4">
        <v>91.52</v>
      </c>
      <c r="E2283" s="4">
        <v>116.08</v>
      </c>
    </row>
    <row r="2284" spans="1:5" ht="15" customHeight="1" x14ac:dyDescent="0.2">
      <c r="A2284" s="3">
        <v>45491</v>
      </c>
      <c r="B2284" s="4">
        <v>8.52</v>
      </c>
      <c r="C2284" s="4">
        <v>269.1499</v>
      </c>
      <c r="D2284" s="4">
        <v>91.52</v>
      </c>
      <c r="E2284" s="4">
        <v>116.61</v>
      </c>
    </row>
    <row r="2285" spans="1:5" ht="15" customHeight="1" x14ac:dyDescent="0.2">
      <c r="A2285" s="3">
        <v>45492</v>
      </c>
      <c r="B2285" s="4">
        <v>8.67</v>
      </c>
      <c r="C2285" s="4">
        <v>265.45999999999998</v>
      </c>
      <c r="D2285" s="4">
        <v>88.77</v>
      </c>
      <c r="E2285" s="4">
        <v>114.35</v>
      </c>
    </row>
    <row r="2286" spans="1:5" ht="15" customHeight="1" x14ac:dyDescent="0.2">
      <c r="A2286" s="3">
        <v>45495</v>
      </c>
      <c r="B2286" s="4">
        <v>8.5500000000000007</v>
      </c>
      <c r="C2286" s="4">
        <v>267.70999999999998</v>
      </c>
      <c r="D2286" s="4">
        <v>93.12</v>
      </c>
      <c r="E2286" s="4">
        <v>112.32</v>
      </c>
    </row>
    <row r="2287" spans="1:5" ht="15" customHeight="1" x14ac:dyDescent="0.2">
      <c r="A2287" s="3">
        <v>45496</v>
      </c>
      <c r="B2287" s="4">
        <v>8.6199999999999992</v>
      </c>
      <c r="C2287" s="4">
        <v>264.79000000000002</v>
      </c>
      <c r="D2287" s="4">
        <v>89.71</v>
      </c>
      <c r="E2287" s="4">
        <v>110.83</v>
      </c>
    </row>
    <row r="2288" spans="1:5" ht="15" customHeight="1" x14ac:dyDescent="0.2">
      <c r="A2288" s="3">
        <v>45497</v>
      </c>
      <c r="B2288" s="4">
        <v>8.4700000000000006</v>
      </c>
      <c r="C2288" s="4">
        <v>254.17</v>
      </c>
      <c r="D2288" s="4">
        <v>86.57</v>
      </c>
      <c r="E2288" s="4">
        <v>111.1</v>
      </c>
    </row>
    <row r="2289" spans="1:5" ht="15" customHeight="1" x14ac:dyDescent="0.2">
      <c r="A2289" s="3">
        <v>45498</v>
      </c>
      <c r="B2289" s="4">
        <v>7.99</v>
      </c>
      <c r="C2289" s="4">
        <v>253.74</v>
      </c>
      <c r="D2289" s="4">
        <v>85.03</v>
      </c>
      <c r="E2289" s="4">
        <v>111.03</v>
      </c>
    </row>
    <row r="2290" spans="1:5" ht="15" customHeight="1" x14ac:dyDescent="0.2">
      <c r="A2290" s="3">
        <v>45499</v>
      </c>
      <c r="B2290" s="4">
        <v>8.31</v>
      </c>
      <c r="C2290" s="4">
        <v>259.45999999999998</v>
      </c>
      <c r="D2290" s="4">
        <v>86.83</v>
      </c>
      <c r="E2290" s="4">
        <v>110.86</v>
      </c>
    </row>
    <row r="2291" spans="1:5" ht="15" customHeight="1" x14ac:dyDescent="0.2">
      <c r="A2291" s="3">
        <v>45502</v>
      </c>
      <c r="B2291" s="4">
        <v>8.42</v>
      </c>
      <c r="C2291" s="4">
        <v>261.6001</v>
      </c>
      <c r="D2291" s="4">
        <v>87.96</v>
      </c>
      <c r="E2291" s="4">
        <v>109.12</v>
      </c>
    </row>
    <row r="2292" spans="1:5" ht="15" customHeight="1" x14ac:dyDescent="0.2">
      <c r="A2292" s="3">
        <v>45503</v>
      </c>
      <c r="B2292" s="4">
        <v>8.7799999999999994</v>
      </c>
      <c r="C2292" s="4">
        <v>263.1001</v>
      </c>
      <c r="D2292" s="4">
        <v>86.54</v>
      </c>
      <c r="E2292" s="4">
        <v>109.91</v>
      </c>
    </row>
    <row r="2293" spans="1:5" ht="15" customHeight="1" x14ac:dyDescent="0.2">
      <c r="A2293" s="3">
        <v>45504</v>
      </c>
      <c r="B2293" s="4">
        <v>8.65</v>
      </c>
      <c r="C2293" s="4">
        <v>265.66989999999998</v>
      </c>
      <c r="D2293" s="4">
        <v>88.78</v>
      </c>
      <c r="E2293" s="4">
        <v>111.2</v>
      </c>
    </row>
    <row r="2294" spans="1:5" ht="15" customHeight="1" x14ac:dyDescent="0.2">
      <c r="A2294" s="3">
        <v>45505</v>
      </c>
      <c r="B2294" s="4">
        <v>8.3800000000000008</v>
      </c>
      <c r="C2294" s="4">
        <v>265.92989999999998</v>
      </c>
      <c r="D2294" s="4">
        <v>84.37</v>
      </c>
      <c r="E2294" s="4">
        <v>108.39</v>
      </c>
    </row>
    <row r="2295" spans="1:5" ht="15" customHeight="1" x14ac:dyDescent="0.2">
      <c r="A2295" s="3">
        <v>45506</v>
      </c>
      <c r="B2295" s="4">
        <v>8.27</v>
      </c>
      <c r="C2295" s="4">
        <v>266.58010000000002</v>
      </c>
      <c r="D2295" s="4">
        <v>75.430000000000007</v>
      </c>
      <c r="E2295" s="4">
        <v>105.77</v>
      </c>
    </row>
    <row r="2296" spans="1:5" ht="15" customHeight="1" x14ac:dyDescent="0.2">
      <c r="A2296" s="3">
        <v>45509</v>
      </c>
      <c r="B2296" s="4">
        <v>7.88</v>
      </c>
      <c r="C2296" s="4">
        <v>256.43990000000002</v>
      </c>
      <c r="D2296" s="4">
        <v>73.86</v>
      </c>
      <c r="E2296" s="4">
        <v>104.57</v>
      </c>
    </row>
    <row r="2297" spans="1:5" ht="15" customHeight="1" x14ac:dyDescent="0.2">
      <c r="A2297" s="3">
        <v>45510</v>
      </c>
      <c r="B2297" s="4">
        <v>7.57</v>
      </c>
      <c r="C2297" s="4">
        <v>258.26</v>
      </c>
      <c r="D2297" s="4">
        <v>74.67</v>
      </c>
      <c r="E2297" s="4">
        <v>105.8</v>
      </c>
    </row>
    <row r="2298" spans="1:5" ht="15" customHeight="1" x14ac:dyDescent="0.2">
      <c r="A2298" s="3">
        <v>45511</v>
      </c>
      <c r="B2298" s="4">
        <v>7.71</v>
      </c>
      <c r="C2298" s="4">
        <v>256.52</v>
      </c>
      <c r="D2298" s="4">
        <v>72</v>
      </c>
      <c r="E2298" s="4">
        <v>106.93</v>
      </c>
    </row>
    <row r="2299" spans="1:5" ht="15" customHeight="1" x14ac:dyDescent="0.2">
      <c r="A2299" s="3">
        <v>45512</v>
      </c>
      <c r="B2299" s="4">
        <v>7.02</v>
      </c>
      <c r="C2299" s="4">
        <v>259.83010000000002</v>
      </c>
      <c r="D2299" s="4">
        <v>77.28</v>
      </c>
      <c r="E2299" s="4">
        <v>108.27</v>
      </c>
    </row>
    <row r="2300" spans="1:5" ht="15" customHeight="1" x14ac:dyDescent="0.2">
      <c r="A2300" s="3">
        <v>45513</v>
      </c>
      <c r="B2300" s="4">
        <v>7.0250000000000004</v>
      </c>
      <c r="C2300" s="4">
        <v>259.76</v>
      </c>
      <c r="D2300" s="4">
        <v>76.09</v>
      </c>
      <c r="E2300" s="4">
        <v>108.61</v>
      </c>
    </row>
    <row r="2301" spans="1:5" ht="15" customHeight="1" x14ac:dyDescent="0.2">
      <c r="A2301" s="3">
        <v>45516</v>
      </c>
      <c r="B2301" s="4">
        <v>6.71</v>
      </c>
      <c r="C2301" s="4">
        <v>259.88990000000001</v>
      </c>
      <c r="D2301" s="4">
        <v>76.42</v>
      </c>
      <c r="E2301" s="4">
        <v>110.03</v>
      </c>
    </row>
    <row r="2302" spans="1:5" ht="15" customHeight="1" x14ac:dyDescent="0.2">
      <c r="A2302" s="3">
        <v>45517</v>
      </c>
      <c r="B2302" s="4">
        <v>7.06</v>
      </c>
      <c r="C2302" s="4">
        <v>260.12990000000002</v>
      </c>
      <c r="D2302" s="4">
        <v>79.14</v>
      </c>
      <c r="E2302" s="4">
        <v>108.34</v>
      </c>
    </row>
    <row r="2303" spans="1:5" ht="15" customHeight="1" x14ac:dyDescent="0.2">
      <c r="A2303" s="3">
        <v>45518</v>
      </c>
      <c r="B2303" s="4">
        <v>6.96</v>
      </c>
      <c r="C2303" s="4">
        <v>261.13990000000001</v>
      </c>
      <c r="D2303" s="4">
        <v>78.099999999999994</v>
      </c>
      <c r="E2303" s="4">
        <v>109.33</v>
      </c>
    </row>
    <row r="2304" spans="1:5" ht="15" customHeight="1" x14ac:dyDescent="0.2">
      <c r="A2304" s="3">
        <v>45519</v>
      </c>
      <c r="B2304" s="4">
        <v>7.24</v>
      </c>
      <c r="C2304" s="4">
        <v>266.8</v>
      </c>
      <c r="D2304" s="4">
        <v>81.3</v>
      </c>
      <c r="E2304" s="4">
        <v>111.23</v>
      </c>
    </row>
    <row r="2305" spans="1:5" ht="15" customHeight="1" x14ac:dyDescent="0.2">
      <c r="A2305" s="3">
        <v>45520</v>
      </c>
      <c r="B2305" s="4">
        <v>7.41</v>
      </c>
      <c r="C2305" s="4">
        <v>267.37990000000002</v>
      </c>
      <c r="D2305" s="4">
        <v>80.849999999999994</v>
      </c>
      <c r="E2305" s="4">
        <v>111.18</v>
      </c>
    </row>
    <row r="2306" spans="1:5" ht="15" customHeight="1" x14ac:dyDescent="0.2">
      <c r="A2306" s="3">
        <v>45523</v>
      </c>
      <c r="B2306" s="4">
        <v>7.63</v>
      </c>
      <c r="C2306" s="4">
        <v>266.47000000000003</v>
      </c>
      <c r="D2306" s="4">
        <v>82.03</v>
      </c>
      <c r="E2306" s="4">
        <v>111.74</v>
      </c>
    </row>
    <row r="2307" spans="1:5" ht="15" customHeight="1" x14ac:dyDescent="0.2">
      <c r="A2307" s="3">
        <v>45524</v>
      </c>
      <c r="B2307" s="4">
        <v>7.77</v>
      </c>
      <c r="C2307" s="4">
        <v>268.04000000000002</v>
      </c>
      <c r="D2307" s="4">
        <v>80.28</v>
      </c>
      <c r="E2307" s="4">
        <v>109.85</v>
      </c>
    </row>
    <row r="2308" spans="1:5" ht="15" customHeight="1" x14ac:dyDescent="0.2">
      <c r="A2308" s="3">
        <v>45525</v>
      </c>
      <c r="B2308" s="4">
        <v>7.68</v>
      </c>
      <c r="C2308" s="4">
        <v>268.2</v>
      </c>
      <c r="D2308" s="4">
        <v>82.81</v>
      </c>
      <c r="E2308" s="4">
        <v>109.62</v>
      </c>
    </row>
    <row r="2309" spans="1:5" ht="15" customHeight="1" x14ac:dyDescent="0.2">
      <c r="A2309" s="3">
        <v>45526</v>
      </c>
      <c r="B2309" s="4">
        <v>7.5</v>
      </c>
      <c r="C2309" s="4">
        <v>267.93990000000002</v>
      </c>
      <c r="D2309" s="4">
        <v>79.78</v>
      </c>
      <c r="E2309" s="4">
        <v>109.97</v>
      </c>
    </row>
    <row r="2310" spans="1:5" ht="15" customHeight="1" x14ac:dyDescent="0.2">
      <c r="A2310" s="3">
        <v>45527</v>
      </c>
      <c r="B2310" s="4">
        <v>8.0500000000000007</v>
      </c>
      <c r="C2310" s="4">
        <v>267.43990000000002</v>
      </c>
      <c r="D2310" s="4">
        <v>81.790000000000006</v>
      </c>
      <c r="E2310" s="4">
        <v>111.4</v>
      </c>
    </row>
    <row r="2311" spans="1:5" ht="15" customHeight="1" x14ac:dyDescent="0.2">
      <c r="A2311" s="3">
        <v>45530</v>
      </c>
      <c r="B2311" s="4">
        <v>8.23</v>
      </c>
      <c r="C2311" s="4">
        <v>268.20999999999998</v>
      </c>
      <c r="D2311" s="4">
        <v>80.3</v>
      </c>
      <c r="E2311" s="4">
        <v>113.56</v>
      </c>
    </row>
    <row r="2312" spans="1:5" ht="15" customHeight="1" x14ac:dyDescent="0.2">
      <c r="A2312" s="3">
        <v>45531</v>
      </c>
      <c r="B2312" s="4">
        <v>8.11</v>
      </c>
      <c r="C2312" s="4">
        <v>270.72000000000003</v>
      </c>
      <c r="D2312" s="4">
        <v>80.94</v>
      </c>
      <c r="E2312" s="4">
        <v>112.43</v>
      </c>
    </row>
    <row r="2313" spans="1:5" ht="15" customHeight="1" x14ac:dyDescent="0.2">
      <c r="A2313" s="3">
        <v>45532</v>
      </c>
      <c r="B2313" s="4">
        <v>7.97</v>
      </c>
      <c r="C2313" s="4">
        <v>269.18990000000002</v>
      </c>
      <c r="D2313" s="4">
        <v>79.400000000000006</v>
      </c>
      <c r="E2313" s="4">
        <v>112.15</v>
      </c>
    </row>
    <row r="2314" spans="1:5" ht="15" customHeight="1" x14ac:dyDescent="0.2">
      <c r="A2314" s="3">
        <v>45533</v>
      </c>
      <c r="B2314" s="4">
        <v>7.73</v>
      </c>
      <c r="C2314" s="4">
        <v>274.32010000000002</v>
      </c>
      <c r="D2314" s="4">
        <v>80.98</v>
      </c>
      <c r="E2314" s="4">
        <v>114.37</v>
      </c>
    </row>
    <row r="2315" spans="1:5" ht="15" customHeight="1" x14ac:dyDescent="0.2">
      <c r="A2315" s="3">
        <v>45534</v>
      </c>
      <c r="B2315" s="4">
        <v>7.84</v>
      </c>
      <c r="C2315" s="4">
        <v>276.37009999999998</v>
      </c>
      <c r="D2315" s="4">
        <v>82.16</v>
      </c>
      <c r="E2315" s="4">
        <v>113.79</v>
      </c>
    </row>
    <row r="2316" spans="1:5" ht="15" customHeight="1" x14ac:dyDescent="0.2">
      <c r="A2316" s="3">
        <v>45537</v>
      </c>
      <c r="B2316" s="4">
        <v>7.84</v>
      </c>
      <c r="C2316" s="4">
        <v>276.37009999999998</v>
      </c>
      <c r="D2316" s="4">
        <v>82.16</v>
      </c>
      <c r="E2316" s="4">
        <v>113.79</v>
      </c>
    </row>
    <row r="2317" spans="1:5" ht="15" customHeight="1" x14ac:dyDescent="0.2">
      <c r="A2317" s="3">
        <v>45538</v>
      </c>
      <c r="B2317" s="4">
        <v>7.36</v>
      </c>
      <c r="C2317" s="4">
        <v>278.54000000000002</v>
      </c>
      <c r="D2317" s="4">
        <v>76.400000000000006</v>
      </c>
      <c r="E2317" s="4">
        <v>109.85</v>
      </c>
    </row>
    <row r="2318" spans="1:5" ht="15" customHeight="1" x14ac:dyDescent="0.2">
      <c r="A2318" s="3">
        <v>45539</v>
      </c>
      <c r="B2318" s="4">
        <v>7.32</v>
      </c>
      <c r="C2318" s="4">
        <v>280.49</v>
      </c>
      <c r="D2318" s="4">
        <v>76.89</v>
      </c>
      <c r="E2318" s="4">
        <v>108.56</v>
      </c>
    </row>
    <row r="2319" spans="1:5" ht="15" customHeight="1" x14ac:dyDescent="0.2">
      <c r="A2319" s="3">
        <v>45540</v>
      </c>
      <c r="B2319" s="4">
        <v>7.42</v>
      </c>
      <c r="C2319" s="4">
        <v>278.62009999999998</v>
      </c>
      <c r="D2319" s="4">
        <v>76.75</v>
      </c>
      <c r="E2319" s="4">
        <v>107.45</v>
      </c>
    </row>
    <row r="2320" spans="1:5" ht="15" customHeight="1" x14ac:dyDescent="0.2">
      <c r="A2320" s="3">
        <v>45541</v>
      </c>
      <c r="B2320" s="4">
        <v>7.22</v>
      </c>
      <c r="C2320" s="4">
        <v>279.37009999999998</v>
      </c>
      <c r="D2320" s="4">
        <v>74.09</v>
      </c>
      <c r="E2320" s="4">
        <v>106.02</v>
      </c>
    </row>
    <row r="2321" spans="1:5" ht="15" customHeight="1" x14ac:dyDescent="0.2">
      <c r="A2321" s="3">
        <v>45544</v>
      </c>
      <c r="B2321" s="4">
        <v>7.3</v>
      </c>
      <c r="C2321" s="4">
        <v>285.61009999999999</v>
      </c>
      <c r="D2321" s="4">
        <v>75.41</v>
      </c>
      <c r="E2321" s="4">
        <v>105.6</v>
      </c>
    </row>
    <row r="2322" spans="1:5" ht="15" customHeight="1" x14ac:dyDescent="0.2">
      <c r="A2322" s="3">
        <v>45545</v>
      </c>
      <c r="B2322" s="4">
        <v>7.02</v>
      </c>
      <c r="C2322" s="4">
        <v>285.34010000000001</v>
      </c>
      <c r="D2322" s="4">
        <v>75.19</v>
      </c>
      <c r="E2322" s="4">
        <v>104</v>
      </c>
    </row>
    <row r="2323" spans="1:5" ht="15" customHeight="1" x14ac:dyDescent="0.2">
      <c r="A2323" s="3">
        <v>45546</v>
      </c>
      <c r="B2323" s="4">
        <v>6.94</v>
      </c>
      <c r="C2323" s="4">
        <v>283.95999999999998</v>
      </c>
      <c r="D2323" s="4">
        <v>77.45</v>
      </c>
      <c r="E2323" s="4">
        <v>102.57</v>
      </c>
    </row>
    <row r="2324" spans="1:5" ht="15" customHeight="1" x14ac:dyDescent="0.2">
      <c r="A2324" s="3">
        <v>45547</v>
      </c>
      <c r="B2324" s="4">
        <v>7.66</v>
      </c>
      <c r="C2324" s="4">
        <v>285.37009999999998</v>
      </c>
      <c r="D2324" s="4">
        <v>76.08</v>
      </c>
      <c r="E2324" s="4">
        <v>102.9</v>
      </c>
    </row>
    <row r="2325" spans="1:5" ht="15" customHeight="1" x14ac:dyDescent="0.2">
      <c r="A2325" s="3">
        <v>45548</v>
      </c>
      <c r="B2325" s="4">
        <v>8.49</v>
      </c>
      <c r="C2325" s="4">
        <v>287.3501</v>
      </c>
      <c r="D2325" s="4">
        <v>77.62</v>
      </c>
      <c r="E2325" s="4">
        <v>103.5</v>
      </c>
    </row>
    <row r="2326" spans="1:5" ht="15" customHeight="1" x14ac:dyDescent="0.2">
      <c r="A2326" s="3">
        <v>45551</v>
      </c>
      <c r="B2326" s="4">
        <v>8.56</v>
      </c>
      <c r="C2326" s="4">
        <v>290.48</v>
      </c>
      <c r="D2326" s="4">
        <v>77</v>
      </c>
      <c r="E2326" s="4">
        <v>105.55</v>
      </c>
    </row>
    <row r="2327" spans="1:5" ht="15" customHeight="1" x14ac:dyDescent="0.2">
      <c r="A2327" s="3">
        <v>45552</v>
      </c>
      <c r="B2327" s="4">
        <v>8.4499999999999993</v>
      </c>
      <c r="C2327" s="4">
        <v>291.56009999999998</v>
      </c>
      <c r="D2327" s="4">
        <v>77</v>
      </c>
      <c r="E2327" s="4">
        <v>108.29</v>
      </c>
    </row>
    <row r="2328" spans="1:5" ht="15" customHeight="1" x14ac:dyDescent="0.2">
      <c r="A2328" s="3">
        <v>45553</v>
      </c>
      <c r="B2328" s="4">
        <v>8.42</v>
      </c>
      <c r="C2328" s="4">
        <v>288.48</v>
      </c>
      <c r="D2328" s="4">
        <v>76.36</v>
      </c>
      <c r="E2328" s="4">
        <v>108.62</v>
      </c>
    </row>
    <row r="2329" spans="1:5" ht="15" customHeight="1" x14ac:dyDescent="0.2">
      <c r="A2329" s="3">
        <v>45554</v>
      </c>
      <c r="B2329" s="4">
        <v>8.4</v>
      </c>
      <c r="C2329" s="4">
        <v>285.24</v>
      </c>
      <c r="D2329" s="4">
        <v>78.83</v>
      </c>
      <c r="E2329" s="4">
        <v>110.55</v>
      </c>
    </row>
    <row r="2330" spans="1:5" ht="15" customHeight="1" x14ac:dyDescent="0.2">
      <c r="A2330" s="3">
        <v>45555</v>
      </c>
      <c r="B2330" s="4">
        <v>8.24</v>
      </c>
      <c r="C2330" s="4">
        <v>284.77</v>
      </c>
      <c r="D2330" s="4">
        <v>77.010000000000005</v>
      </c>
      <c r="E2330" s="4">
        <v>109.87</v>
      </c>
    </row>
    <row r="2331" spans="1:5" ht="15" customHeight="1" x14ac:dyDescent="0.2">
      <c r="A2331" s="3">
        <v>45558</v>
      </c>
      <c r="B2331" s="4">
        <v>8.16</v>
      </c>
      <c r="C2331" s="4">
        <v>288.62990000000002</v>
      </c>
      <c r="D2331" s="4">
        <v>77.06</v>
      </c>
      <c r="E2331" s="4">
        <v>109.69</v>
      </c>
    </row>
    <row r="2332" spans="1:5" ht="15" customHeight="1" x14ac:dyDescent="0.2">
      <c r="A2332" s="3">
        <v>45559</v>
      </c>
      <c r="B2332" s="4">
        <v>8.32</v>
      </c>
      <c r="C2332" s="4">
        <v>272.77999999999997</v>
      </c>
      <c r="D2332" s="4">
        <v>77.5</v>
      </c>
      <c r="E2332" s="4">
        <v>108.91</v>
      </c>
    </row>
    <row r="2333" spans="1:5" ht="15" customHeight="1" x14ac:dyDescent="0.2">
      <c r="A2333" s="3">
        <v>45560</v>
      </c>
      <c r="B2333" s="4">
        <v>8.19</v>
      </c>
      <c r="C2333" s="4">
        <v>269.62990000000002</v>
      </c>
      <c r="D2333" s="4">
        <v>76.11</v>
      </c>
      <c r="E2333" s="4">
        <v>105.73</v>
      </c>
    </row>
    <row r="2334" spans="1:5" ht="15" customHeight="1" x14ac:dyDescent="0.2">
      <c r="A2334" s="3">
        <v>45561</v>
      </c>
      <c r="B2334" s="4">
        <v>8.3000000000000007</v>
      </c>
      <c r="C2334" s="4">
        <v>271.68990000000002</v>
      </c>
      <c r="D2334" s="4">
        <v>80.31</v>
      </c>
      <c r="E2334" s="4">
        <v>102.31</v>
      </c>
    </row>
    <row r="2335" spans="1:5" ht="15" customHeight="1" x14ac:dyDescent="0.2">
      <c r="A2335" s="3">
        <v>45562</v>
      </c>
      <c r="B2335" s="4">
        <v>8.3800000000000008</v>
      </c>
      <c r="C2335" s="4">
        <v>275.16989999999998</v>
      </c>
      <c r="D2335" s="4">
        <v>80.59</v>
      </c>
      <c r="E2335" s="4">
        <v>104.72</v>
      </c>
    </row>
    <row r="2336" spans="1:5" ht="15" customHeight="1" x14ac:dyDescent="0.2">
      <c r="A2336" s="3">
        <v>45565</v>
      </c>
      <c r="B2336" s="4">
        <v>8.25</v>
      </c>
      <c r="C2336" s="4">
        <v>274.95</v>
      </c>
      <c r="D2336" s="4">
        <v>80.290000000000006</v>
      </c>
      <c r="E2336" s="4">
        <v>105.28</v>
      </c>
    </row>
    <row r="2337" spans="1:5" ht="15" customHeight="1" x14ac:dyDescent="0.2">
      <c r="A2337" s="3">
        <v>45566</v>
      </c>
      <c r="B2337" s="4">
        <v>8.16</v>
      </c>
      <c r="C2337" s="4">
        <v>277.6001</v>
      </c>
      <c r="D2337" s="4">
        <v>77.489999999999995</v>
      </c>
      <c r="E2337" s="4">
        <v>109.37</v>
      </c>
    </row>
    <row r="2338" spans="1:5" ht="15" customHeight="1" x14ac:dyDescent="0.2">
      <c r="A2338" s="3">
        <v>45567</v>
      </c>
      <c r="B2338" s="4">
        <v>7.97</v>
      </c>
      <c r="C2338" s="4">
        <v>277</v>
      </c>
      <c r="D2338" s="4">
        <v>78.22</v>
      </c>
      <c r="E2338" s="4">
        <v>110.36</v>
      </c>
    </row>
    <row r="2339" spans="1:5" ht="15" customHeight="1" x14ac:dyDescent="0.2">
      <c r="A2339" s="3">
        <v>45568</v>
      </c>
      <c r="B2339" s="4">
        <v>7.74</v>
      </c>
      <c r="C2339" s="4">
        <v>276.86009999999999</v>
      </c>
      <c r="D2339" s="4">
        <v>77.33</v>
      </c>
      <c r="E2339" s="4">
        <v>112.42</v>
      </c>
    </row>
    <row r="2340" spans="1:5" ht="15" customHeight="1" x14ac:dyDescent="0.2">
      <c r="A2340" s="3">
        <v>45569</v>
      </c>
      <c r="B2340" s="4">
        <v>7.78</v>
      </c>
      <c r="C2340" s="4">
        <v>277.92989999999998</v>
      </c>
      <c r="D2340" s="4">
        <v>77.680000000000007</v>
      </c>
      <c r="E2340" s="4">
        <v>114.54</v>
      </c>
    </row>
    <row r="2341" spans="1:5" ht="15" customHeight="1" x14ac:dyDescent="0.2">
      <c r="A2341" s="3">
        <v>45572</v>
      </c>
      <c r="B2341" s="4">
        <v>7.72</v>
      </c>
      <c r="C2341" s="4">
        <v>273.79000000000002</v>
      </c>
      <c r="D2341" s="4">
        <v>76.45</v>
      </c>
      <c r="E2341" s="4">
        <v>114.72</v>
      </c>
    </row>
    <row r="2342" spans="1:5" ht="15" customHeight="1" x14ac:dyDescent="0.2">
      <c r="A2342" s="3">
        <v>45573</v>
      </c>
      <c r="B2342" s="4">
        <v>7.72</v>
      </c>
      <c r="C2342" s="4">
        <v>274.95999999999998</v>
      </c>
      <c r="D2342" s="4">
        <v>77.31</v>
      </c>
      <c r="E2342" s="4">
        <v>110.8</v>
      </c>
    </row>
    <row r="2343" spans="1:5" ht="15" customHeight="1" x14ac:dyDescent="0.2">
      <c r="A2343" s="3">
        <v>45574</v>
      </c>
      <c r="B2343" s="4">
        <v>7.73</v>
      </c>
      <c r="C2343" s="4">
        <v>276.92989999999998</v>
      </c>
      <c r="D2343" s="4">
        <v>78.19</v>
      </c>
      <c r="E2343" s="4">
        <v>110.97</v>
      </c>
    </row>
    <row r="2344" spans="1:5" ht="15" customHeight="1" x14ac:dyDescent="0.2">
      <c r="A2344" s="3">
        <v>45575</v>
      </c>
      <c r="B2344" s="4">
        <v>7.54</v>
      </c>
      <c r="C2344" s="4">
        <v>277.47000000000003</v>
      </c>
      <c r="D2344" s="4">
        <v>77.34</v>
      </c>
      <c r="E2344" s="4">
        <v>111.86</v>
      </c>
    </row>
    <row r="2345" spans="1:5" ht="15" customHeight="1" x14ac:dyDescent="0.2">
      <c r="A2345" s="3">
        <v>45576</v>
      </c>
      <c r="B2345" s="4">
        <v>7.52</v>
      </c>
      <c r="C2345" s="4">
        <v>277.84010000000001</v>
      </c>
      <c r="D2345" s="4">
        <v>77.98</v>
      </c>
      <c r="E2345" s="4">
        <v>110.49</v>
      </c>
    </row>
    <row r="2346" spans="1:5" ht="15" customHeight="1" x14ac:dyDescent="0.2">
      <c r="A2346" s="3">
        <v>45579</v>
      </c>
      <c r="B2346" s="4">
        <v>7.54</v>
      </c>
      <c r="C2346" s="4">
        <v>280.67989999999998</v>
      </c>
      <c r="D2346" s="4">
        <v>78.989999999999995</v>
      </c>
      <c r="E2346" s="4">
        <v>109.47</v>
      </c>
    </row>
    <row r="2347" spans="1:5" ht="15" customHeight="1" x14ac:dyDescent="0.2">
      <c r="A2347" s="3">
        <v>45580</v>
      </c>
      <c r="B2347" s="4">
        <v>7.6</v>
      </c>
      <c r="C2347" s="4">
        <v>279.29000000000002</v>
      </c>
      <c r="D2347" s="4">
        <v>75.23</v>
      </c>
      <c r="E2347" s="4">
        <v>105.21</v>
      </c>
    </row>
    <row r="2348" spans="1:5" ht="15" customHeight="1" x14ac:dyDescent="0.2">
      <c r="A2348" s="3">
        <v>45581</v>
      </c>
      <c r="B2348" s="4">
        <v>8</v>
      </c>
      <c r="C2348" s="4">
        <v>287.52</v>
      </c>
      <c r="D2348" s="4">
        <v>75.89</v>
      </c>
      <c r="E2348" s="4">
        <v>105.16</v>
      </c>
    </row>
    <row r="2349" spans="1:5" ht="15" customHeight="1" x14ac:dyDescent="0.2">
      <c r="A2349" s="3">
        <v>45582</v>
      </c>
      <c r="B2349" s="4">
        <v>7.78</v>
      </c>
      <c r="C2349" s="4">
        <v>290.38990000000001</v>
      </c>
      <c r="D2349" s="4">
        <v>76.58</v>
      </c>
      <c r="E2349" s="4">
        <v>106.15</v>
      </c>
    </row>
    <row r="2350" spans="1:5" ht="15" customHeight="1" x14ac:dyDescent="0.2">
      <c r="A2350" s="3">
        <v>45583</v>
      </c>
      <c r="B2350" s="4">
        <v>7.82</v>
      </c>
      <c r="C2350" s="4">
        <v>290.62009999999998</v>
      </c>
      <c r="D2350" s="4">
        <v>77.34</v>
      </c>
      <c r="E2350" s="4">
        <v>105.67</v>
      </c>
    </row>
    <row r="2351" spans="1:5" ht="15" customHeight="1" x14ac:dyDescent="0.2">
      <c r="A2351" s="3">
        <v>45586</v>
      </c>
      <c r="B2351" s="4">
        <v>7.55</v>
      </c>
      <c r="C2351" s="4">
        <v>286.8501</v>
      </c>
      <c r="D2351" s="4">
        <v>75.180000000000007</v>
      </c>
      <c r="E2351" s="4">
        <v>104.99</v>
      </c>
    </row>
    <row r="2352" spans="1:5" ht="15" customHeight="1" x14ac:dyDescent="0.2">
      <c r="A2352" s="3">
        <v>45587</v>
      </c>
      <c r="B2352" s="4">
        <v>7.53</v>
      </c>
      <c r="C2352" s="4">
        <v>284.79000000000002</v>
      </c>
      <c r="D2352" s="4">
        <v>75.430000000000007</v>
      </c>
      <c r="E2352" s="4">
        <v>105</v>
      </c>
    </row>
    <row r="2353" spans="1:5" ht="15" customHeight="1" x14ac:dyDescent="0.2">
      <c r="A2353" s="3">
        <v>45588</v>
      </c>
      <c r="B2353" s="4">
        <v>7.33</v>
      </c>
      <c r="C2353" s="4">
        <v>283.76</v>
      </c>
      <c r="D2353" s="4">
        <v>75.27</v>
      </c>
      <c r="E2353" s="4">
        <v>104.51</v>
      </c>
    </row>
    <row r="2354" spans="1:5" ht="15" customHeight="1" x14ac:dyDescent="0.2">
      <c r="A2354" s="3">
        <v>45589</v>
      </c>
      <c r="B2354" s="4">
        <v>7.52</v>
      </c>
      <c r="C2354" s="4">
        <v>283.22000000000003</v>
      </c>
      <c r="D2354" s="4">
        <v>75.86</v>
      </c>
      <c r="E2354" s="4">
        <v>104.37</v>
      </c>
    </row>
    <row r="2355" spans="1:5" ht="15" customHeight="1" x14ac:dyDescent="0.2">
      <c r="A2355" s="3">
        <v>45590</v>
      </c>
      <c r="B2355" s="4">
        <v>7.6</v>
      </c>
      <c r="C2355" s="4">
        <v>281.73</v>
      </c>
      <c r="D2355" s="4">
        <v>76.290000000000006</v>
      </c>
      <c r="E2355" s="4">
        <v>104.56</v>
      </c>
    </row>
    <row r="2356" spans="1:5" ht="15" customHeight="1" x14ac:dyDescent="0.2">
      <c r="A2356" s="3">
        <v>45593</v>
      </c>
      <c r="B2356" s="4">
        <v>7.61</v>
      </c>
      <c r="C2356" s="4">
        <v>284.18990000000002</v>
      </c>
      <c r="D2356" s="4">
        <v>77.2</v>
      </c>
      <c r="E2356" s="4">
        <v>103.26</v>
      </c>
    </row>
    <row r="2357" spans="1:5" ht="15" customHeight="1" x14ac:dyDescent="0.2">
      <c r="A2357" s="3">
        <v>45594</v>
      </c>
      <c r="B2357" s="4">
        <v>7.55</v>
      </c>
      <c r="C2357" s="4">
        <v>281.87990000000002</v>
      </c>
      <c r="D2357" s="4">
        <v>79.05</v>
      </c>
      <c r="E2357" s="4">
        <v>102.32</v>
      </c>
    </row>
    <row r="2358" spans="1:5" ht="15" customHeight="1" x14ac:dyDescent="0.2">
      <c r="A2358" s="3">
        <v>45595</v>
      </c>
      <c r="B2358" s="4">
        <v>7.77</v>
      </c>
      <c r="C2358" s="4">
        <v>290.15989999999999</v>
      </c>
      <c r="D2358" s="4">
        <v>75.58</v>
      </c>
      <c r="E2358" s="4">
        <v>102.98</v>
      </c>
    </row>
    <row r="2359" spans="1:5" ht="15" customHeight="1" x14ac:dyDescent="0.2">
      <c r="A2359" s="3">
        <v>45596</v>
      </c>
      <c r="B2359" s="4">
        <v>8.1300000000000008</v>
      </c>
      <c r="C2359" s="4">
        <v>289.8501</v>
      </c>
      <c r="D2359" s="4">
        <v>73.37</v>
      </c>
      <c r="E2359" s="4">
        <v>109.54</v>
      </c>
    </row>
    <row r="2360" spans="1:5" ht="15" customHeight="1" x14ac:dyDescent="0.2">
      <c r="A2360" s="3">
        <v>45597</v>
      </c>
      <c r="B2360" s="4">
        <v>8.23</v>
      </c>
      <c r="C2360" s="4">
        <v>290.74</v>
      </c>
      <c r="D2360" s="4">
        <v>74.81</v>
      </c>
      <c r="E2360" s="4">
        <v>107.84</v>
      </c>
    </row>
    <row r="2361" spans="1:5" ht="15" customHeight="1" x14ac:dyDescent="0.2">
      <c r="A2361" s="3">
        <v>45600</v>
      </c>
      <c r="B2361" s="4">
        <v>8.17</v>
      </c>
      <c r="C2361" s="4">
        <v>291.8501</v>
      </c>
      <c r="D2361" s="4">
        <v>74.47</v>
      </c>
      <c r="E2361" s="4">
        <v>108.86</v>
      </c>
    </row>
    <row r="2362" spans="1:5" ht="15" customHeight="1" x14ac:dyDescent="0.2">
      <c r="A2362" s="3">
        <v>45601</v>
      </c>
      <c r="B2362" s="4">
        <v>8.2100000000000009</v>
      </c>
      <c r="C2362" s="4">
        <v>293.29000000000002</v>
      </c>
      <c r="D2362" s="4">
        <v>75.09</v>
      </c>
      <c r="E2362" s="4">
        <v>109.21</v>
      </c>
    </row>
    <row r="2363" spans="1:5" ht="15" customHeight="1" x14ac:dyDescent="0.2">
      <c r="A2363" s="3">
        <v>45602</v>
      </c>
      <c r="B2363" s="4">
        <v>8.3800000000000008</v>
      </c>
      <c r="C2363" s="4">
        <v>307.3999</v>
      </c>
      <c r="D2363" s="4">
        <v>73.75</v>
      </c>
      <c r="E2363" s="4">
        <v>113.63</v>
      </c>
    </row>
    <row r="2364" spans="1:5" ht="15" customHeight="1" x14ac:dyDescent="0.2">
      <c r="A2364" s="3">
        <v>45603</v>
      </c>
      <c r="B2364" s="4">
        <v>9.3699999999999992</v>
      </c>
      <c r="C2364" s="4">
        <v>305.8</v>
      </c>
      <c r="D2364" s="4">
        <v>74.34</v>
      </c>
      <c r="E2364" s="4">
        <v>112.4</v>
      </c>
    </row>
    <row r="2365" spans="1:5" ht="15" customHeight="1" x14ac:dyDescent="0.2">
      <c r="A2365" s="3">
        <v>45604</v>
      </c>
      <c r="B2365" s="4">
        <v>9.18</v>
      </c>
      <c r="C2365" s="4">
        <v>307.87009999999998</v>
      </c>
      <c r="D2365" s="4">
        <v>72.87</v>
      </c>
      <c r="E2365" s="4">
        <v>111.59</v>
      </c>
    </row>
    <row r="2366" spans="1:5" ht="15" customHeight="1" x14ac:dyDescent="0.2">
      <c r="A2366" s="3">
        <v>45607</v>
      </c>
      <c r="B2366" s="4">
        <v>9.33</v>
      </c>
      <c r="C2366" s="4">
        <v>310.91989999999998</v>
      </c>
      <c r="D2366" s="4">
        <v>69.88</v>
      </c>
      <c r="E2366" s="4">
        <v>112.05</v>
      </c>
    </row>
    <row r="2367" spans="1:5" ht="15" customHeight="1" x14ac:dyDescent="0.2">
      <c r="A2367" s="3">
        <v>45608</v>
      </c>
      <c r="B2367" s="4">
        <v>9.2200000000000006</v>
      </c>
      <c r="C2367" s="4">
        <v>309.8501</v>
      </c>
      <c r="D2367" s="4">
        <v>67.3</v>
      </c>
      <c r="E2367" s="4">
        <v>110.64</v>
      </c>
    </row>
    <row r="2368" spans="1:5" ht="15" customHeight="1" x14ac:dyDescent="0.2">
      <c r="A2368" s="3">
        <v>45609</v>
      </c>
      <c r="B2368" s="4">
        <v>9.7200000000000006</v>
      </c>
      <c r="C2368" s="4">
        <v>309.48</v>
      </c>
      <c r="D2368" s="4">
        <v>66.59</v>
      </c>
      <c r="E2368" s="4">
        <v>111.82</v>
      </c>
    </row>
    <row r="2369" spans="1:5" ht="15" customHeight="1" x14ac:dyDescent="0.2">
      <c r="A2369" s="3">
        <v>45610</v>
      </c>
      <c r="B2369" s="4">
        <v>9.86</v>
      </c>
      <c r="C2369" s="4">
        <v>308.25</v>
      </c>
      <c r="D2369" s="4">
        <v>65.599999999999994</v>
      </c>
      <c r="E2369" s="4">
        <v>112.92</v>
      </c>
    </row>
    <row r="2370" spans="1:5" ht="15" customHeight="1" x14ac:dyDescent="0.2">
      <c r="A2370" s="3">
        <v>45611</v>
      </c>
      <c r="B2370" s="4">
        <v>9.2200000000000006</v>
      </c>
      <c r="C2370" s="4">
        <v>309.63990000000001</v>
      </c>
      <c r="D2370" s="4">
        <v>62.86</v>
      </c>
      <c r="E2370" s="4">
        <v>112.32</v>
      </c>
    </row>
    <row r="2371" spans="1:5" ht="15" customHeight="1" x14ac:dyDescent="0.2">
      <c r="A2371" s="3">
        <v>45614</v>
      </c>
      <c r="B2371" s="4">
        <v>9.4700000000000006</v>
      </c>
      <c r="C2371" s="4">
        <v>312.15989999999999</v>
      </c>
      <c r="D2371" s="4">
        <v>65.25</v>
      </c>
      <c r="E2371" s="4">
        <v>113.76</v>
      </c>
    </row>
    <row r="2372" spans="1:5" ht="15" customHeight="1" x14ac:dyDescent="0.2">
      <c r="A2372" s="3">
        <v>45615</v>
      </c>
      <c r="B2372" s="4">
        <v>9.5</v>
      </c>
      <c r="C2372" s="4">
        <v>311.8501</v>
      </c>
      <c r="D2372" s="4">
        <v>64.88</v>
      </c>
      <c r="E2372" s="4">
        <v>113.09</v>
      </c>
    </row>
    <row r="2373" spans="1:5" ht="15" customHeight="1" x14ac:dyDescent="0.2">
      <c r="A2373" s="3">
        <v>45616</v>
      </c>
      <c r="B2373" s="4">
        <v>9.9499999999999993</v>
      </c>
      <c r="C2373" s="4">
        <v>307.38990000000001</v>
      </c>
      <c r="D2373" s="4">
        <v>65.12</v>
      </c>
      <c r="E2373" s="4">
        <v>113.43</v>
      </c>
    </row>
    <row r="2374" spans="1:5" ht="15" customHeight="1" x14ac:dyDescent="0.2">
      <c r="A2374" s="3">
        <v>45617</v>
      </c>
      <c r="B2374" s="4">
        <v>10.23</v>
      </c>
      <c r="C2374" s="4">
        <v>309.8999</v>
      </c>
      <c r="D2374" s="4">
        <v>66.510000000000005</v>
      </c>
      <c r="E2374" s="4">
        <v>111.9</v>
      </c>
    </row>
    <row r="2375" spans="1:5" ht="15" customHeight="1" x14ac:dyDescent="0.2">
      <c r="A2375" s="3">
        <v>45618</v>
      </c>
      <c r="B2375" s="4">
        <v>10.11</v>
      </c>
      <c r="C2375" s="4">
        <v>309.91989999999998</v>
      </c>
      <c r="D2375" s="4">
        <v>66.69</v>
      </c>
      <c r="E2375" s="4">
        <v>111.75</v>
      </c>
    </row>
    <row r="2376" spans="1:5" ht="15" customHeight="1" x14ac:dyDescent="0.2">
      <c r="A2376" s="3">
        <v>45621</v>
      </c>
      <c r="B2376" s="4">
        <v>10.4</v>
      </c>
      <c r="C2376" s="4">
        <v>313.18990000000002</v>
      </c>
      <c r="D2376" s="4">
        <v>69.849999999999994</v>
      </c>
      <c r="E2376" s="4">
        <v>106.1</v>
      </c>
    </row>
    <row r="2377" spans="1:5" ht="15" customHeight="1" x14ac:dyDescent="0.2">
      <c r="A2377" s="3">
        <v>45622</v>
      </c>
      <c r="B2377" s="4">
        <v>10.11</v>
      </c>
      <c r="C2377" s="4">
        <v>311.82010000000002</v>
      </c>
      <c r="D2377" s="4">
        <v>68.41</v>
      </c>
      <c r="E2377" s="4">
        <v>106.78</v>
      </c>
    </row>
    <row r="2378" spans="1:5" ht="15" customHeight="1" x14ac:dyDescent="0.2">
      <c r="A2378" s="3">
        <v>45623</v>
      </c>
      <c r="B2378" s="4">
        <v>10.38</v>
      </c>
      <c r="C2378" s="4">
        <v>314.7</v>
      </c>
      <c r="D2378" s="4">
        <v>67.87</v>
      </c>
      <c r="E2378" s="4">
        <v>107.39</v>
      </c>
    </row>
    <row r="2379" spans="1:5" ht="15" customHeight="1" x14ac:dyDescent="0.2">
      <c r="A2379" s="3">
        <v>45624</v>
      </c>
      <c r="B2379" s="4">
        <v>10.38</v>
      </c>
      <c r="C2379" s="4">
        <v>314.7</v>
      </c>
      <c r="D2379" s="4">
        <v>67.87</v>
      </c>
      <c r="E2379" s="4">
        <v>107.39</v>
      </c>
    </row>
    <row r="2380" spans="1:5" ht="15" customHeight="1" x14ac:dyDescent="0.2">
      <c r="A2380" s="3">
        <v>45625</v>
      </c>
      <c r="B2380" s="4">
        <v>10.48</v>
      </c>
      <c r="C2380" s="4">
        <v>315.08010000000002</v>
      </c>
      <c r="D2380" s="4">
        <v>68.17</v>
      </c>
      <c r="E2380" s="4">
        <v>108.34</v>
      </c>
    </row>
    <row r="2381" spans="1:5" ht="15" customHeight="1" x14ac:dyDescent="0.2">
      <c r="A2381" s="3">
        <v>45628</v>
      </c>
      <c r="B2381" s="4">
        <v>10.56</v>
      </c>
      <c r="C2381" s="4">
        <v>316.6499</v>
      </c>
      <c r="D2381" s="4">
        <v>70.31</v>
      </c>
      <c r="E2381" s="4">
        <v>106.14</v>
      </c>
    </row>
    <row r="2382" spans="1:5" ht="15" customHeight="1" x14ac:dyDescent="0.2">
      <c r="A2382" s="3">
        <v>45629</v>
      </c>
      <c r="B2382" s="4">
        <v>10.55</v>
      </c>
      <c r="C2382" s="4">
        <v>313.01</v>
      </c>
      <c r="D2382" s="4">
        <v>65.39</v>
      </c>
      <c r="E2382" s="4">
        <v>106.05</v>
      </c>
    </row>
    <row r="2383" spans="1:5" ht="15" customHeight="1" x14ac:dyDescent="0.2">
      <c r="A2383" s="3">
        <v>45630</v>
      </c>
      <c r="B2383" s="4">
        <v>10.65</v>
      </c>
      <c r="C2383" s="4">
        <v>309.8999</v>
      </c>
      <c r="D2383" s="4">
        <v>61.64</v>
      </c>
      <c r="E2383" s="4">
        <v>103.51</v>
      </c>
    </row>
    <row r="2384" spans="1:5" ht="15" customHeight="1" x14ac:dyDescent="0.2">
      <c r="A2384" s="3">
        <v>45631</v>
      </c>
      <c r="B2384" s="4">
        <v>10.68</v>
      </c>
      <c r="C2384" s="4">
        <v>309.08010000000002</v>
      </c>
      <c r="D2384" s="4">
        <v>58.25</v>
      </c>
      <c r="E2384" s="4">
        <v>104.44</v>
      </c>
    </row>
    <row r="2385" spans="1:5" ht="15" customHeight="1" x14ac:dyDescent="0.2">
      <c r="A2385" s="3">
        <v>45632</v>
      </c>
      <c r="B2385" s="4">
        <v>10.66</v>
      </c>
      <c r="C2385" s="4">
        <v>311.01</v>
      </c>
      <c r="D2385" s="4">
        <v>59.29</v>
      </c>
      <c r="E2385" s="4">
        <v>103.22</v>
      </c>
    </row>
    <row r="2386" spans="1:5" ht="15" customHeight="1" x14ac:dyDescent="0.2">
      <c r="A2386" s="3">
        <v>45635</v>
      </c>
      <c r="B2386" s="4">
        <v>10.56</v>
      </c>
      <c r="C2386" s="4">
        <v>308.3</v>
      </c>
      <c r="D2386" s="4">
        <v>61.87</v>
      </c>
      <c r="E2386" s="4">
        <v>103.16</v>
      </c>
    </row>
    <row r="2387" spans="1:5" ht="15" customHeight="1" x14ac:dyDescent="0.2">
      <c r="A2387" s="3">
        <v>45636</v>
      </c>
      <c r="B2387" s="4">
        <v>10.89</v>
      </c>
      <c r="C2387" s="4">
        <v>312.37990000000002</v>
      </c>
      <c r="D2387" s="4">
        <v>61.92</v>
      </c>
      <c r="E2387" s="4">
        <v>102.36</v>
      </c>
    </row>
    <row r="2388" spans="1:5" ht="15" customHeight="1" x14ac:dyDescent="0.2">
      <c r="A2388" s="3">
        <v>45637</v>
      </c>
      <c r="B2388" s="4">
        <v>10.82</v>
      </c>
      <c r="C2388" s="4">
        <v>313.79000000000002</v>
      </c>
      <c r="D2388" s="4">
        <v>61.52</v>
      </c>
      <c r="E2388" s="4">
        <v>102.19</v>
      </c>
    </row>
    <row r="2389" spans="1:5" ht="15" customHeight="1" x14ac:dyDescent="0.2">
      <c r="A2389" s="3">
        <v>45638</v>
      </c>
      <c r="B2389" s="4">
        <v>12.49</v>
      </c>
      <c r="C2389" s="4">
        <v>314.23</v>
      </c>
      <c r="D2389" s="4">
        <v>61.5</v>
      </c>
      <c r="E2389" s="4">
        <v>100.91</v>
      </c>
    </row>
    <row r="2390" spans="1:5" ht="15" customHeight="1" x14ac:dyDescent="0.2">
      <c r="A2390" s="3">
        <v>45639</v>
      </c>
      <c r="B2390" s="4">
        <v>12.07</v>
      </c>
      <c r="C2390" s="4">
        <v>314.74</v>
      </c>
      <c r="D2390" s="4">
        <v>59.93</v>
      </c>
      <c r="E2390" s="4">
        <v>101.02</v>
      </c>
    </row>
    <row r="2391" spans="1:5" ht="15" customHeight="1" x14ac:dyDescent="0.2">
      <c r="A2391" s="3">
        <v>45642</v>
      </c>
      <c r="B2391" s="4">
        <v>11.6</v>
      </c>
      <c r="C2391" s="4">
        <v>315.88990000000001</v>
      </c>
      <c r="D2391" s="4">
        <v>59.08</v>
      </c>
      <c r="E2391" s="4">
        <v>99.57</v>
      </c>
    </row>
    <row r="2392" spans="1:5" ht="15" customHeight="1" x14ac:dyDescent="0.2">
      <c r="A2392" s="3">
        <v>45643</v>
      </c>
      <c r="B2392" s="4">
        <v>11.35</v>
      </c>
      <c r="C2392" s="4">
        <v>318.3</v>
      </c>
      <c r="D2392" s="4">
        <v>58.29</v>
      </c>
      <c r="E2392" s="4">
        <v>98.26</v>
      </c>
    </row>
    <row r="2393" spans="1:5" ht="15" customHeight="1" x14ac:dyDescent="0.2">
      <c r="A2393" s="3">
        <v>45644</v>
      </c>
      <c r="B2393" s="4">
        <v>10.63</v>
      </c>
      <c r="C2393" s="4">
        <v>309.77999999999997</v>
      </c>
      <c r="D2393" s="4">
        <v>56.14</v>
      </c>
      <c r="E2393" s="4">
        <v>95.85</v>
      </c>
    </row>
    <row r="2394" spans="1:5" ht="15" customHeight="1" x14ac:dyDescent="0.2">
      <c r="A2394" s="3">
        <v>45645</v>
      </c>
      <c r="B2394" s="4">
        <v>10.49</v>
      </c>
      <c r="C2394" s="4">
        <v>314.87990000000002</v>
      </c>
      <c r="D2394" s="4">
        <v>55.99</v>
      </c>
      <c r="E2394" s="4">
        <v>95.18</v>
      </c>
    </row>
    <row r="2395" spans="1:5" ht="15" customHeight="1" x14ac:dyDescent="0.2">
      <c r="A2395" s="3">
        <v>45646</v>
      </c>
      <c r="B2395" s="4">
        <v>10.69</v>
      </c>
      <c r="C2395" s="4">
        <v>317.70999999999998</v>
      </c>
      <c r="D2395" s="4">
        <v>55.51</v>
      </c>
      <c r="E2395" s="4">
        <v>95.12</v>
      </c>
    </row>
    <row r="2396" spans="1:5" ht="15" customHeight="1" x14ac:dyDescent="0.2">
      <c r="A2396" s="3">
        <v>45649</v>
      </c>
      <c r="B2396" s="4">
        <v>10.44</v>
      </c>
      <c r="C2396" s="4">
        <v>317.22000000000003</v>
      </c>
      <c r="D2396" s="4">
        <v>57.87</v>
      </c>
      <c r="E2396" s="4">
        <v>96.38</v>
      </c>
    </row>
    <row r="2397" spans="1:5" ht="15" customHeight="1" x14ac:dyDescent="0.2">
      <c r="A2397" s="3">
        <v>45650</v>
      </c>
      <c r="B2397" s="4">
        <v>10.55</v>
      </c>
      <c r="C2397" s="4">
        <v>320.6499</v>
      </c>
      <c r="D2397" s="4">
        <v>58.56</v>
      </c>
      <c r="E2397" s="4">
        <v>97.11</v>
      </c>
    </row>
    <row r="2398" spans="1:5" ht="15" customHeight="1" x14ac:dyDescent="0.2">
      <c r="A2398" s="3">
        <v>45651</v>
      </c>
      <c r="B2398" s="4">
        <v>10.55</v>
      </c>
      <c r="C2398" s="4">
        <v>320.6499</v>
      </c>
      <c r="D2398" s="4">
        <v>58.56</v>
      </c>
      <c r="E2398" s="4">
        <v>97.11</v>
      </c>
    </row>
    <row r="2399" spans="1:5" ht="15" customHeight="1" x14ac:dyDescent="0.2">
      <c r="A2399" s="3">
        <v>45652</v>
      </c>
      <c r="B2399" s="4">
        <v>10.62</v>
      </c>
      <c r="C2399" s="4">
        <v>320.90989999999999</v>
      </c>
      <c r="D2399" s="4">
        <v>58.47</v>
      </c>
      <c r="E2399" s="4">
        <v>96.89</v>
      </c>
    </row>
    <row r="2400" spans="1:5" ht="15" customHeight="1" x14ac:dyDescent="0.2">
      <c r="A2400" s="3">
        <v>45653</v>
      </c>
      <c r="B2400" s="4">
        <v>10.61</v>
      </c>
      <c r="C2400" s="4">
        <v>318.65989999999999</v>
      </c>
      <c r="D2400" s="4">
        <v>58.34</v>
      </c>
      <c r="E2400" s="4">
        <v>96.92</v>
      </c>
    </row>
    <row r="2401" spans="1:5" ht="15" customHeight="1" x14ac:dyDescent="0.2">
      <c r="A2401" s="3">
        <v>45656</v>
      </c>
      <c r="B2401" s="4">
        <v>10.51</v>
      </c>
      <c r="C2401" s="4">
        <v>315.31009999999998</v>
      </c>
      <c r="D2401" s="4">
        <v>57.12</v>
      </c>
      <c r="E2401" s="4">
        <v>97.09</v>
      </c>
    </row>
    <row r="2402" spans="1:5" ht="15" customHeight="1" x14ac:dyDescent="0.2">
      <c r="A2402" s="3">
        <v>45657</v>
      </c>
      <c r="B2402" s="4">
        <v>10.57</v>
      </c>
      <c r="C2402" s="4">
        <v>316.04000000000002</v>
      </c>
      <c r="D2402" s="4">
        <v>57.35</v>
      </c>
      <c r="E2402" s="4">
        <v>99.17</v>
      </c>
    </row>
    <row r="2403" spans="1:5" ht="15" customHeight="1" x14ac:dyDescent="0.2">
      <c r="A2403" s="3">
        <v>45658</v>
      </c>
      <c r="B2403" s="4">
        <v>10.57</v>
      </c>
      <c r="C2403" s="4">
        <v>316.04000000000002</v>
      </c>
      <c r="D2403" s="4">
        <v>57.35</v>
      </c>
      <c r="E2403" s="4">
        <v>99.17</v>
      </c>
    </row>
    <row r="2404" spans="1:5" ht="15" customHeight="1" x14ac:dyDescent="0.2">
      <c r="A2404" s="3">
        <v>45659</v>
      </c>
      <c r="B2404" s="4">
        <v>10.66</v>
      </c>
      <c r="C2404" s="4">
        <v>314.3999</v>
      </c>
      <c r="D2404" s="4">
        <v>56.88</v>
      </c>
      <c r="E2404" s="4">
        <v>100.08</v>
      </c>
    </row>
    <row r="2405" spans="1:5" ht="15" customHeight="1" x14ac:dyDescent="0.2">
      <c r="A2405" s="3">
        <v>45660</v>
      </c>
      <c r="B2405" s="4">
        <v>10.57</v>
      </c>
      <c r="C2405" s="4">
        <v>314.90989999999999</v>
      </c>
      <c r="D2405" s="4">
        <v>57.67</v>
      </c>
      <c r="E2405" s="4">
        <v>101.09</v>
      </c>
    </row>
    <row r="2406" spans="1:5" ht="15" customHeight="1" x14ac:dyDescent="0.2">
      <c r="A2406" s="3">
        <v>45663</v>
      </c>
      <c r="B2406" s="4">
        <v>10.83</v>
      </c>
      <c r="C2406" s="4">
        <v>313.04000000000002</v>
      </c>
      <c r="D2406" s="4">
        <v>58.29</v>
      </c>
      <c r="E2406" s="4">
        <v>99.99</v>
      </c>
    </row>
    <row r="2407" spans="1:5" ht="15" customHeight="1" x14ac:dyDescent="0.2">
      <c r="A2407" s="3">
        <v>45664</v>
      </c>
      <c r="B2407" s="4">
        <v>10.51</v>
      </c>
      <c r="C2407" s="4">
        <v>311.66989999999998</v>
      </c>
      <c r="D2407" s="4">
        <v>57.47</v>
      </c>
      <c r="E2407" s="4">
        <v>101.67</v>
      </c>
    </row>
    <row r="2408" spans="1:5" ht="15" customHeight="1" x14ac:dyDescent="0.2">
      <c r="A2408" s="3">
        <v>45665</v>
      </c>
      <c r="B2408" s="4">
        <v>10.06</v>
      </c>
      <c r="C2408" s="4">
        <v>312.6001</v>
      </c>
      <c r="D2408" s="4">
        <v>56.38</v>
      </c>
      <c r="E2408" s="4">
        <v>101.62</v>
      </c>
    </row>
    <row r="2409" spans="1:5" ht="15" customHeight="1" x14ac:dyDescent="0.2">
      <c r="A2409" s="3">
        <v>45666</v>
      </c>
      <c r="B2409" s="4">
        <v>10.06</v>
      </c>
      <c r="C2409" s="4">
        <v>312.6001</v>
      </c>
      <c r="D2409" s="4">
        <v>56.38</v>
      </c>
      <c r="E2409" s="4">
        <v>101.62</v>
      </c>
    </row>
    <row r="2410" spans="1:5" ht="15" customHeight="1" x14ac:dyDescent="0.2">
      <c r="A2410" s="3">
        <v>45667</v>
      </c>
      <c r="B2410" s="4">
        <v>9.6999999999999993</v>
      </c>
      <c r="C2410" s="4">
        <v>307.70999999999998</v>
      </c>
      <c r="D2410" s="4">
        <v>55.19</v>
      </c>
      <c r="E2410" s="4">
        <v>101.92</v>
      </c>
    </row>
    <row r="2411" spans="1:5" ht="15" customHeight="1" x14ac:dyDescent="0.2">
      <c r="A2411" s="3">
        <v>45670</v>
      </c>
      <c r="B2411" s="4">
        <v>9.84</v>
      </c>
      <c r="C2411" s="4">
        <v>306.91989999999998</v>
      </c>
      <c r="D2411" s="4">
        <v>55.91</v>
      </c>
      <c r="E2411" s="4">
        <v>104.23</v>
      </c>
    </row>
    <row r="2412" spans="1:5" ht="15" customHeight="1" x14ac:dyDescent="0.2">
      <c r="A2412" s="3">
        <v>45671</v>
      </c>
      <c r="B2412" s="4">
        <v>9.73</v>
      </c>
      <c r="C2412" s="4">
        <v>309.09010000000001</v>
      </c>
      <c r="D2412" s="4">
        <v>56.88</v>
      </c>
      <c r="E2412" s="4">
        <v>104.88</v>
      </c>
    </row>
    <row r="2413" spans="1:5" ht="15" customHeight="1" x14ac:dyDescent="0.2">
      <c r="A2413" s="3">
        <v>45672</v>
      </c>
      <c r="B2413" s="4">
        <v>9.7899999999999991</v>
      </c>
      <c r="C2413" s="4">
        <v>316.27999999999997</v>
      </c>
      <c r="D2413" s="4">
        <v>57</v>
      </c>
      <c r="E2413" s="4">
        <v>105.48</v>
      </c>
    </row>
    <row r="2414" spans="1:5" ht="15" customHeight="1" x14ac:dyDescent="0.2">
      <c r="A2414" s="3">
        <v>45673</v>
      </c>
      <c r="B2414" s="4">
        <v>9.4700000000000006</v>
      </c>
      <c r="C2414" s="4">
        <v>317.25</v>
      </c>
      <c r="D2414" s="4">
        <v>56.19</v>
      </c>
      <c r="E2414" s="4">
        <v>105.61</v>
      </c>
    </row>
    <row r="2415" spans="1:5" ht="15" customHeight="1" x14ac:dyDescent="0.2">
      <c r="A2415" s="3">
        <v>45674</v>
      </c>
      <c r="B2415" s="4">
        <v>9.52</v>
      </c>
      <c r="C2415" s="4">
        <v>319.62009999999998</v>
      </c>
      <c r="D2415" s="4">
        <v>57.97</v>
      </c>
      <c r="E2415" s="4">
        <v>105.85</v>
      </c>
    </row>
    <row r="2416" spans="1:5" ht="15" customHeight="1" x14ac:dyDescent="0.2">
      <c r="A2416" s="3">
        <v>45677</v>
      </c>
      <c r="B2416" s="4">
        <v>9.52</v>
      </c>
      <c r="C2416" s="4">
        <v>319.62009999999998</v>
      </c>
      <c r="D2416" s="4">
        <v>57.97</v>
      </c>
      <c r="E2416" s="4">
        <v>105.85</v>
      </c>
    </row>
    <row r="2417" spans="1:5" ht="15" customHeight="1" x14ac:dyDescent="0.2">
      <c r="A2417" s="3">
        <v>45678</v>
      </c>
      <c r="B2417" s="4">
        <v>9.77</v>
      </c>
      <c r="C2417" s="4">
        <v>323.62990000000002</v>
      </c>
      <c r="D2417" s="4">
        <v>58.51</v>
      </c>
      <c r="E2417" s="4">
        <v>104.28</v>
      </c>
    </row>
    <row r="2418" spans="1:5" ht="15" customHeight="1" x14ac:dyDescent="0.2">
      <c r="A2418" s="3">
        <v>45679</v>
      </c>
      <c r="B2418" s="4">
        <v>10.050000000000001</v>
      </c>
      <c r="C2418" s="4">
        <v>323.56009999999998</v>
      </c>
      <c r="D2418" s="4">
        <v>58.48</v>
      </c>
      <c r="E2418" s="4">
        <v>103.06</v>
      </c>
    </row>
    <row r="2419" spans="1:5" ht="15" customHeight="1" x14ac:dyDescent="0.2">
      <c r="A2419" s="3">
        <v>45680</v>
      </c>
      <c r="B2419" s="4">
        <v>10.28</v>
      </c>
      <c r="C2419" s="4">
        <v>328.21</v>
      </c>
      <c r="D2419" s="4">
        <v>59.57</v>
      </c>
      <c r="E2419" s="4">
        <v>103.99</v>
      </c>
    </row>
    <row r="2420" spans="1:5" ht="15" customHeight="1" x14ac:dyDescent="0.2">
      <c r="A2420" s="3">
        <v>45681</v>
      </c>
      <c r="B2420" s="4">
        <v>10.25</v>
      </c>
      <c r="C2420" s="4">
        <v>330.2</v>
      </c>
      <c r="D2420" s="4">
        <v>56.39</v>
      </c>
      <c r="E2420" s="4">
        <v>101.83</v>
      </c>
    </row>
    <row r="2421" spans="1:5" ht="15" customHeight="1" x14ac:dyDescent="0.2">
      <c r="A2421" s="3">
        <v>45684</v>
      </c>
      <c r="B2421" s="4">
        <v>10.49</v>
      </c>
      <c r="C2421" s="4">
        <v>334.54</v>
      </c>
      <c r="D2421" s="4">
        <v>57.23</v>
      </c>
      <c r="E2421" s="4">
        <v>102.69</v>
      </c>
    </row>
    <row r="2422" spans="1:5" ht="15" customHeight="1" x14ac:dyDescent="0.2">
      <c r="A2422" s="3">
        <v>45685</v>
      </c>
      <c r="B2422" s="4">
        <v>10.25</v>
      </c>
      <c r="C2422" s="4">
        <v>334.48</v>
      </c>
      <c r="D2422" s="4">
        <v>56.28</v>
      </c>
      <c r="E2422" s="4">
        <v>101.38</v>
      </c>
    </row>
    <row r="2423" spans="1:5" ht="15" customHeight="1" x14ac:dyDescent="0.2">
      <c r="A2423" s="3">
        <v>45686</v>
      </c>
      <c r="B2423" s="4">
        <v>10.43</v>
      </c>
      <c r="C2423" s="4">
        <v>335.87990000000002</v>
      </c>
      <c r="D2423" s="4">
        <v>56.03</v>
      </c>
      <c r="E2423" s="4">
        <v>101.56</v>
      </c>
    </row>
    <row r="2424" spans="1:5" ht="15" customHeight="1" x14ac:dyDescent="0.2">
      <c r="A2424" s="3">
        <v>45687</v>
      </c>
      <c r="B2424" s="4">
        <v>10.62</v>
      </c>
      <c r="C2424" s="4">
        <v>343.05</v>
      </c>
      <c r="D2424" s="4">
        <v>55.16</v>
      </c>
      <c r="E2424" s="4">
        <v>101.46</v>
      </c>
    </row>
    <row r="2425" spans="1:5" ht="15" customHeight="1" x14ac:dyDescent="0.2">
      <c r="A2425" s="3">
        <v>45688</v>
      </c>
      <c r="B2425" s="4">
        <v>10.44</v>
      </c>
      <c r="C2425" s="4">
        <v>341.8</v>
      </c>
      <c r="D2425" s="4">
        <v>54.3</v>
      </c>
      <c r="E2425" s="4">
        <v>98.83</v>
      </c>
    </row>
    <row r="2426" spans="1:5" ht="15" customHeight="1" x14ac:dyDescent="0.2">
      <c r="A2426" s="3">
        <v>45691</v>
      </c>
      <c r="B2426" s="4">
        <v>10.16</v>
      </c>
      <c r="C2426" s="4">
        <v>345.82010000000002</v>
      </c>
      <c r="D2426" s="4">
        <v>52.26</v>
      </c>
      <c r="E2426" s="4">
        <v>98.48</v>
      </c>
    </row>
    <row r="2427" spans="1:5" ht="15" customHeight="1" x14ac:dyDescent="0.2">
      <c r="A2427" s="3">
        <v>45692</v>
      </c>
      <c r="B2427" s="4">
        <v>10.06</v>
      </c>
      <c r="C2427" s="4">
        <v>345.1499</v>
      </c>
      <c r="D2427" s="4">
        <v>52.6</v>
      </c>
      <c r="E2427" s="4">
        <v>100.58</v>
      </c>
    </row>
    <row r="2428" spans="1:5" ht="15" customHeight="1" x14ac:dyDescent="0.2">
      <c r="A2428" s="3">
        <v>45693</v>
      </c>
      <c r="B2428" s="4">
        <v>10.19</v>
      </c>
      <c r="C2428" s="4">
        <v>349.43990000000002</v>
      </c>
      <c r="D2428" s="4">
        <v>53.5</v>
      </c>
      <c r="E2428" s="4">
        <v>100.21</v>
      </c>
    </row>
    <row r="2429" spans="1:5" ht="15" customHeight="1" x14ac:dyDescent="0.2">
      <c r="A2429" s="3">
        <v>45694</v>
      </c>
      <c r="B2429" s="4">
        <v>10.199999999999999</v>
      </c>
      <c r="C2429" s="4">
        <v>347.48</v>
      </c>
      <c r="D2429" s="4">
        <v>53.11</v>
      </c>
      <c r="E2429" s="4">
        <v>99.94</v>
      </c>
    </row>
    <row r="2430" spans="1:5" ht="15" customHeight="1" x14ac:dyDescent="0.2">
      <c r="A2430" s="3">
        <v>45695</v>
      </c>
      <c r="B2430" s="4">
        <v>10.16</v>
      </c>
      <c r="C2430" s="4">
        <v>348.02</v>
      </c>
      <c r="D2430" s="4">
        <v>51.89</v>
      </c>
      <c r="E2430" s="4">
        <v>98.36</v>
      </c>
    </row>
    <row r="2431" spans="1:5" ht="15" customHeight="1" x14ac:dyDescent="0.2">
      <c r="A2431" s="3">
        <v>45698</v>
      </c>
      <c r="B2431" s="4">
        <v>9.98</v>
      </c>
      <c r="C2431" s="4">
        <v>351.23</v>
      </c>
      <c r="D2431" s="4">
        <v>52.05</v>
      </c>
      <c r="E2431" s="4">
        <v>99.48</v>
      </c>
    </row>
    <row r="2432" spans="1:5" ht="15" customHeight="1" x14ac:dyDescent="0.2">
      <c r="A2432" s="3">
        <v>45699</v>
      </c>
      <c r="B2432" s="4">
        <v>9.85</v>
      </c>
      <c r="C2432" s="4">
        <v>350.72</v>
      </c>
      <c r="D2432" s="4">
        <v>52.58</v>
      </c>
      <c r="E2432" s="4">
        <v>101.71</v>
      </c>
    </row>
    <row r="2433" spans="1:5" ht="15" customHeight="1" x14ac:dyDescent="0.2">
      <c r="A2433" s="3">
        <v>45700</v>
      </c>
      <c r="B2433" s="4">
        <v>9.82</v>
      </c>
      <c r="C2433" s="4">
        <v>351.49</v>
      </c>
      <c r="D2433" s="4">
        <v>53.85</v>
      </c>
      <c r="E2433" s="4">
        <v>98.4</v>
      </c>
    </row>
    <row r="2434" spans="1:5" ht="15" customHeight="1" x14ac:dyDescent="0.2">
      <c r="A2434" s="3">
        <v>45701</v>
      </c>
      <c r="B2434" s="4">
        <v>10.205</v>
      </c>
      <c r="C2434" s="4">
        <v>355.62990000000002</v>
      </c>
      <c r="D2434" s="4">
        <v>54.26</v>
      </c>
      <c r="E2434" s="4">
        <v>96.9</v>
      </c>
    </row>
    <row r="2435" spans="1:5" ht="15" customHeight="1" x14ac:dyDescent="0.2">
      <c r="A2435" s="3">
        <v>45702</v>
      </c>
      <c r="B2435" s="4">
        <v>10.34</v>
      </c>
      <c r="C2435" s="4">
        <v>353.81009999999998</v>
      </c>
      <c r="D2435" s="4">
        <v>55.76</v>
      </c>
      <c r="E2435" s="4">
        <v>96.26</v>
      </c>
    </row>
    <row r="2436" spans="1:5" ht="15" customHeight="1" x14ac:dyDescent="0.2">
      <c r="A2436" s="3">
        <v>45705</v>
      </c>
      <c r="B2436" s="4">
        <v>10.34</v>
      </c>
      <c r="C2436" s="4">
        <v>353.81009999999998</v>
      </c>
      <c r="D2436" s="4">
        <v>55.76</v>
      </c>
      <c r="E2436" s="4">
        <v>96.26</v>
      </c>
    </row>
    <row r="2437" spans="1:5" ht="15" customHeight="1" x14ac:dyDescent="0.2">
      <c r="A2437" s="3">
        <v>45706</v>
      </c>
      <c r="B2437" s="4">
        <v>10.62</v>
      </c>
      <c r="C2437" s="4">
        <v>356.73</v>
      </c>
      <c r="D2437" s="4">
        <v>57.86</v>
      </c>
      <c r="E2437" s="4">
        <v>97.45</v>
      </c>
    </row>
    <row r="2438" spans="1:5" ht="15" customHeight="1" x14ac:dyDescent="0.2">
      <c r="A2438" s="3">
        <v>45707</v>
      </c>
      <c r="B2438" s="4">
        <v>10.89</v>
      </c>
      <c r="C2438" s="4">
        <v>355.23</v>
      </c>
      <c r="D2438" s="4">
        <v>63.59</v>
      </c>
      <c r="E2438" s="4">
        <v>99.57</v>
      </c>
    </row>
    <row r="2439" spans="1:5" ht="15" customHeight="1" x14ac:dyDescent="0.2">
      <c r="A2439" s="3">
        <v>45708</v>
      </c>
      <c r="B2439" s="4">
        <v>11.04</v>
      </c>
      <c r="C2439" s="4">
        <v>350.49</v>
      </c>
      <c r="D2439" s="4">
        <v>64.3</v>
      </c>
      <c r="E2439" s="4">
        <v>102</v>
      </c>
    </row>
    <row r="2440" spans="1:5" ht="15" customHeight="1" x14ac:dyDescent="0.2">
      <c r="A2440" s="3">
        <v>45709</v>
      </c>
      <c r="B2440" s="4">
        <v>10.78</v>
      </c>
      <c r="C2440" s="4">
        <v>348.53</v>
      </c>
      <c r="D2440" s="4">
        <v>61.07</v>
      </c>
      <c r="E2440" s="4">
        <v>97.94</v>
      </c>
    </row>
    <row r="2441" spans="1:5" ht="15" customHeight="1" x14ac:dyDescent="0.2">
      <c r="A2441" s="3">
        <v>45712</v>
      </c>
      <c r="B2441" s="4">
        <v>11.09</v>
      </c>
      <c r="C2441" s="4">
        <v>349.86009999999999</v>
      </c>
      <c r="D2441" s="4">
        <v>60.83</v>
      </c>
      <c r="E2441" s="4">
        <v>98.82</v>
      </c>
    </row>
    <row r="2442" spans="1:5" ht="15" customHeight="1" x14ac:dyDescent="0.2">
      <c r="A2442" s="3">
        <v>45713</v>
      </c>
      <c r="B2442" s="4">
        <v>10.69</v>
      </c>
      <c r="C2442" s="4">
        <v>352.09010000000001</v>
      </c>
      <c r="D2442" s="4">
        <v>60.17</v>
      </c>
      <c r="E2442" s="4">
        <v>97.08</v>
      </c>
    </row>
    <row r="2443" spans="1:5" ht="15" customHeight="1" x14ac:dyDescent="0.2">
      <c r="A2443" s="3">
        <v>45714</v>
      </c>
      <c r="B2443" s="4">
        <v>10.5</v>
      </c>
      <c r="C2443" s="4">
        <v>350.62990000000002</v>
      </c>
      <c r="D2443" s="4">
        <v>59.77</v>
      </c>
      <c r="E2443" s="4">
        <v>96.13</v>
      </c>
    </row>
    <row r="2444" spans="1:5" ht="15" customHeight="1" x14ac:dyDescent="0.2">
      <c r="A2444" s="3">
        <v>45715</v>
      </c>
      <c r="B2444" s="4">
        <v>11</v>
      </c>
      <c r="C2444" s="4">
        <v>355.74</v>
      </c>
      <c r="D2444" s="4">
        <v>57.12</v>
      </c>
      <c r="E2444" s="4">
        <v>97.37</v>
      </c>
    </row>
    <row r="2445" spans="1:5" ht="15" customHeight="1" x14ac:dyDescent="0.2">
      <c r="A2445" s="3">
        <v>45716</v>
      </c>
      <c r="B2445" s="4">
        <v>11.46</v>
      </c>
      <c r="C2445" s="4">
        <v>362.71</v>
      </c>
      <c r="D2445" s="4">
        <v>58.86</v>
      </c>
      <c r="E2445" s="4">
        <v>99.15</v>
      </c>
    </row>
    <row r="2446" spans="1:5" ht="15" customHeight="1" x14ac:dyDescent="0.2">
      <c r="A2446" s="3">
        <v>45719</v>
      </c>
      <c r="B2446" s="4">
        <v>11.02</v>
      </c>
      <c r="C2446" s="4">
        <v>361.82010000000002</v>
      </c>
      <c r="D2446" s="4">
        <v>57.95</v>
      </c>
      <c r="E2446" s="4">
        <v>92.63</v>
      </c>
    </row>
    <row r="2447" spans="1:5" ht="15" customHeight="1" x14ac:dyDescent="0.2">
      <c r="A2447" s="3">
        <v>45720</v>
      </c>
      <c r="B2447" s="4">
        <v>11.32</v>
      </c>
      <c r="C2447" s="4">
        <v>352.23</v>
      </c>
      <c r="D2447" s="4">
        <v>58.14</v>
      </c>
      <c r="E2447" s="4">
        <v>90.64</v>
      </c>
    </row>
    <row r="2448" spans="1:5" ht="15" customHeight="1" x14ac:dyDescent="0.2">
      <c r="A2448" s="3">
        <v>45721</v>
      </c>
      <c r="B2448" s="4">
        <v>11.43</v>
      </c>
      <c r="C2448" s="4">
        <v>352.67989999999998</v>
      </c>
      <c r="D2448" s="4">
        <v>59.64</v>
      </c>
      <c r="E2448" s="4">
        <v>88.88</v>
      </c>
    </row>
    <row r="2449" spans="1:5" ht="15" customHeight="1" x14ac:dyDescent="0.2">
      <c r="A2449" s="3">
        <v>45722</v>
      </c>
      <c r="B2449" s="4">
        <v>10.7</v>
      </c>
      <c r="C2449" s="4">
        <v>344.15989999999999</v>
      </c>
      <c r="D2449" s="4">
        <v>58.26</v>
      </c>
      <c r="E2449" s="4">
        <v>88.6</v>
      </c>
    </row>
    <row r="2450" spans="1:5" ht="15" customHeight="1" x14ac:dyDescent="0.2">
      <c r="A2450" s="3">
        <v>45723</v>
      </c>
      <c r="B2450" s="4">
        <v>11.07</v>
      </c>
      <c r="C2450" s="4">
        <v>345.32010000000002</v>
      </c>
      <c r="D2450" s="4">
        <v>59.77</v>
      </c>
      <c r="E2450" s="4">
        <v>90.63</v>
      </c>
    </row>
    <row r="2451" spans="1:5" ht="15" customHeight="1" x14ac:dyDescent="0.2">
      <c r="A2451" s="3">
        <v>45726</v>
      </c>
      <c r="B2451" s="4">
        <v>10.59</v>
      </c>
      <c r="C2451" s="4">
        <v>341.48</v>
      </c>
      <c r="D2451" s="4">
        <v>53.45</v>
      </c>
      <c r="E2451" s="4">
        <v>92.9</v>
      </c>
    </row>
    <row r="2452" spans="1:5" ht="15" customHeight="1" x14ac:dyDescent="0.2">
      <c r="A2452" s="3">
        <v>45727</v>
      </c>
      <c r="B2452" s="4">
        <v>10.37</v>
      </c>
      <c r="C2452" s="4">
        <v>332.13990000000001</v>
      </c>
      <c r="D2452" s="4">
        <v>52.24</v>
      </c>
      <c r="E2452" s="4">
        <v>95.41</v>
      </c>
    </row>
    <row r="2453" spans="1:5" ht="15" customHeight="1" x14ac:dyDescent="0.2">
      <c r="A2453" s="3">
        <v>45728</v>
      </c>
      <c r="B2453" s="4">
        <v>10.42</v>
      </c>
      <c r="C2453" s="4">
        <v>332.84010000000001</v>
      </c>
      <c r="D2453" s="4">
        <v>51.9</v>
      </c>
      <c r="E2453" s="4">
        <v>97.75</v>
      </c>
    </row>
    <row r="2454" spans="1:5" ht="15" customHeight="1" x14ac:dyDescent="0.2">
      <c r="A2454" s="3">
        <v>45729</v>
      </c>
      <c r="B2454" s="4">
        <v>9.89</v>
      </c>
      <c r="C2454" s="4">
        <v>328.55</v>
      </c>
      <c r="D2454" s="4">
        <v>51.89</v>
      </c>
      <c r="E2454" s="4">
        <v>96.19</v>
      </c>
    </row>
    <row r="2455" spans="1:5" ht="15" customHeight="1" x14ac:dyDescent="0.2">
      <c r="A2455" s="3">
        <v>45730</v>
      </c>
      <c r="B2455" s="4">
        <v>10.19</v>
      </c>
      <c r="C2455" s="4">
        <v>331.8</v>
      </c>
      <c r="D2455" s="4">
        <v>53.5</v>
      </c>
      <c r="E2455" s="4">
        <v>98.95</v>
      </c>
    </row>
    <row r="2456" spans="1:5" ht="15" customHeight="1" x14ac:dyDescent="0.2">
      <c r="A2456" s="3">
        <v>45733</v>
      </c>
      <c r="B2456" s="4">
        <v>10.48</v>
      </c>
      <c r="C2456" s="4">
        <v>334.55</v>
      </c>
      <c r="D2456" s="4">
        <v>55.26</v>
      </c>
      <c r="E2456" s="4">
        <v>99.36</v>
      </c>
    </row>
    <row r="2457" spans="1:5" ht="15" customHeight="1" x14ac:dyDescent="0.2">
      <c r="A2457" s="3">
        <v>45734</v>
      </c>
      <c r="B2457" s="4">
        <v>10.39</v>
      </c>
      <c r="C2457" s="4">
        <v>334.77</v>
      </c>
      <c r="D2457" s="4">
        <v>54.2</v>
      </c>
      <c r="E2457" s="4">
        <v>100.53</v>
      </c>
    </row>
    <row r="2458" spans="1:5" ht="15" customHeight="1" x14ac:dyDescent="0.2">
      <c r="A2458" s="3">
        <v>45735</v>
      </c>
      <c r="B2458" s="4">
        <v>10.92</v>
      </c>
      <c r="C2458" s="4">
        <v>339.87009999999998</v>
      </c>
      <c r="D2458" s="4">
        <v>54.57</v>
      </c>
      <c r="E2458" s="4">
        <v>101.33</v>
      </c>
    </row>
    <row r="2459" spans="1:5" ht="15" customHeight="1" x14ac:dyDescent="0.2">
      <c r="A2459" s="3">
        <v>45736</v>
      </c>
      <c r="B2459" s="4">
        <v>10.65</v>
      </c>
      <c r="C2459" s="4">
        <v>339.5</v>
      </c>
      <c r="D2459" s="4">
        <v>51</v>
      </c>
      <c r="E2459" s="4">
        <v>102.31</v>
      </c>
    </row>
    <row r="2460" spans="1:5" ht="15" customHeight="1" x14ac:dyDescent="0.2">
      <c r="A2460" s="3">
        <v>45737</v>
      </c>
      <c r="B2460" s="4">
        <v>10.74</v>
      </c>
      <c r="C2460" s="4">
        <v>335.65989999999999</v>
      </c>
      <c r="D2460" s="4">
        <v>51.72</v>
      </c>
      <c r="E2460" s="4">
        <v>101.92</v>
      </c>
    </row>
    <row r="2461" spans="1:5" ht="15" customHeight="1" x14ac:dyDescent="0.2">
      <c r="A2461" s="3">
        <v>45740</v>
      </c>
      <c r="B2461" s="4">
        <v>10.97</v>
      </c>
      <c r="C2461" s="4">
        <v>343.87009999999998</v>
      </c>
      <c r="D2461" s="4">
        <v>53.89</v>
      </c>
      <c r="E2461" s="4">
        <v>102.19</v>
      </c>
    </row>
    <row r="2462" spans="1:5" ht="15" customHeight="1" x14ac:dyDescent="0.2">
      <c r="A2462" s="3">
        <v>45741</v>
      </c>
      <c r="B2462" s="4">
        <v>10.98</v>
      </c>
      <c r="C2462" s="4">
        <v>344.62009999999998</v>
      </c>
      <c r="D2462" s="4">
        <v>52.36</v>
      </c>
      <c r="E2462" s="4">
        <v>102.55</v>
      </c>
    </row>
    <row r="2463" spans="1:5" ht="15" customHeight="1" x14ac:dyDescent="0.2">
      <c r="A2463" s="3">
        <v>45742</v>
      </c>
      <c r="B2463" s="4">
        <v>11.03</v>
      </c>
      <c r="C2463" s="4">
        <v>344.17989999999998</v>
      </c>
      <c r="D2463" s="4">
        <v>52.17</v>
      </c>
      <c r="E2463" s="4">
        <v>103.2</v>
      </c>
    </row>
    <row r="2464" spans="1:5" ht="15" customHeight="1" x14ac:dyDescent="0.2">
      <c r="A2464" s="3">
        <v>45743</v>
      </c>
      <c r="B2464" s="4">
        <v>11.01</v>
      </c>
      <c r="C2464" s="4">
        <v>349.86009999999999</v>
      </c>
      <c r="D2464" s="4">
        <v>50.79</v>
      </c>
      <c r="E2464" s="4">
        <v>102.82</v>
      </c>
    </row>
    <row r="2465" spans="1:5" ht="15" customHeight="1" x14ac:dyDescent="0.2">
      <c r="A2465" s="3">
        <v>45744</v>
      </c>
      <c r="B2465" s="4">
        <v>10.37</v>
      </c>
      <c r="C2465" s="4">
        <v>342.8501</v>
      </c>
      <c r="D2465" s="4">
        <v>48.7</v>
      </c>
      <c r="E2465" s="4">
        <v>102.37</v>
      </c>
    </row>
    <row r="2466" spans="1:5" ht="15" customHeight="1" x14ac:dyDescent="0.2">
      <c r="A2466" s="3">
        <v>45747</v>
      </c>
      <c r="B2466" s="4">
        <v>10.73</v>
      </c>
      <c r="C2466" s="4">
        <v>350.46</v>
      </c>
      <c r="D2466" s="4">
        <v>48.41</v>
      </c>
      <c r="E2466" s="4">
        <v>105.02</v>
      </c>
    </row>
    <row r="2467" spans="1:5" ht="15" customHeight="1" x14ac:dyDescent="0.2">
      <c r="A2467" s="3">
        <v>45748</v>
      </c>
      <c r="B2467" s="4">
        <v>10.210000000000001</v>
      </c>
      <c r="C2467" s="4">
        <v>346.3501</v>
      </c>
      <c r="D2467" s="4">
        <v>48.5</v>
      </c>
      <c r="E2467" s="4">
        <v>105.39</v>
      </c>
    </row>
    <row r="2468" spans="1:5" ht="15" customHeight="1" x14ac:dyDescent="0.2">
      <c r="A2468" s="3">
        <v>45749</v>
      </c>
      <c r="B2468" s="4">
        <v>10.56</v>
      </c>
      <c r="C2468" s="4">
        <v>346.33010000000002</v>
      </c>
      <c r="D2468" s="4">
        <v>48.93</v>
      </c>
      <c r="E2468" s="4">
        <v>106.1</v>
      </c>
    </row>
    <row r="2469" spans="1:5" ht="15" customHeight="1" x14ac:dyDescent="0.2">
      <c r="A2469" s="3">
        <v>45750</v>
      </c>
      <c r="B2469" s="4">
        <v>9.16</v>
      </c>
      <c r="C2469" s="4">
        <v>339.38990000000001</v>
      </c>
      <c r="D2469" s="4">
        <v>40.71</v>
      </c>
      <c r="E2469" s="4">
        <v>95.25</v>
      </c>
    </row>
    <row r="2470" spans="1:5" ht="15" customHeight="1" x14ac:dyDescent="0.2">
      <c r="A2470" s="3">
        <v>45751</v>
      </c>
      <c r="B2470" s="4">
        <v>8.07</v>
      </c>
      <c r="C2470" s="4">
        <v>313.12990000000002</v>
      </c>
      <c r="D2470" s="4">
        <v>36.22</v>
      </c>
      <c r="E2470" s="4">
        <v>86.29</v>
      </c>
    </row>
    <row r="2471" spans="1:5" ht="15" customHeight="1" x14ac:dyDescent="0.2">
      <c r="A2471" s="3">
        <v>45754</v>
      </c>
      <c r="B2471" s="4">
        <v>8.09</v>
      </c>
      <c r="C2471" s="4">
        <v>312.32010000000002</v>
      </c>
      <c r="D2471" s="4">
        <v>38.090000000000003</v>
      </c>
      <c r="E2471" s="4">
        <v>85.67</v>
      </c>
    </row>
    <row r="2472" spans="1:5" ht="15" customHeight="1" x14ac:dyDescent="0.2">
      <c r="A2472" s="3">
        <v>45755</v>
      </c>
      <c r="B2472" s="4">
        <v>7.69</v>
      </c>
      <c r="C2472" s="4">
        <v>308.27</v>
      </c>
      <c r="D2472" s="4">
        <v>35.340000000000003</v>
      </c>
      <c r="E2472" s="4">
        <v>82.66</v>
      </c>
    </row>
    <row r="2473" spans="1:5" ht="15" customHeight="1" x14ac:dyDescent="0.2">
      <c r="A2473" s="3">
        <v>45756</v>
      </c>
      <c r="B2473" s="4">
        <v>9.26</v>
      </c>
      <c r="C2473" s="4">
        <v>332.42989999999998</v>
      </c>
      <c r="D2473" s="4">
        <v>44.9</v>
      </c>
      <c r="E2473" s="4">
        <v>91.51</v>
      </c>
    </row>
    <row r="2474" spans="1:5" ht="15" customHeight="1" x14ac:dyDescent="0.2">
      <c r="A2474" s="3">
        <v>45757</v>
      </c>
      <c r="B2474" s="4">
        <v>8.1</v>
      </c>
      <c r="C2474" s="4">
        <v>324.61009999999999</v>
      </c>
      <c r="D2474" s="4">
        <v>38.81</v>
      </c>
      <c r="E2474" s="4">
        <v>83.29</v>
      </c>
    </row>
    <row r="2475" spans="1:5" ht="15" customHeight="1" x14ac:dyDescent="0.2">
      <c r="A2475" s="3">
        <v>45758</v>
      </c>
      <c r="B2475" s="4">
        <v>7.97</v>
      </c>
      <c r="C2475" s="4">
        <v>333.3999</v>
      </c>
      <c r="D2475" s="4">
        <v>38.71</v>
      </c>
      <c r="E2475" s="4">
        <v>86.39</v>
      </c>
    </row>
    <row r="2476" spans="1:5" ht="15" customHeight="1" x14ac:dyDescent="0.2">
      <c r="A2476" s="3">
        <v>45761</v>
      </c>
      <c r="B2476" s="4">
        <v>8.02</v>
      </c>
      <c r="C2476" s="4">
        <v>335.17989999999998</v>
      </c>
      <c r="D2476" s="4">
        <v>38.880000000000003</v>
      </c>
      <c r="E2476" s="4">
        <v>86.45</v>
      </c>
    </row>
    <row r="2477" spans="1:5" ht="15" customHeight="1" x14ac:dyDescent="0.2">
      <c r="A2477" s="3">
        <v>45762</v>
      </c>
      <c r="B2477" s="4">
        <v>8.25</v>
      </c>
      <c r="C2477" s="4">
        <v>335.81009999999998</v>
      </c>
      <c r="D2477" s="4">
        <v>38.729999999999997</v>
      </c>
      <c r="E2477" s="4">
        <v>85.72</v>
      </c>
    </row>
    <row r="2478" spans="1:5" ht="15" customHeight="1" x14ac:dyDescent="0.2">
      <c r="A2478" s="3">
        <v>45763</v>
      </c>
      <c r="B2478" s="4">
        <v>7.92</v>
      </c>
      <c r="C2478" s="4">
        <v>331.33010000000002</v>
      </c>
      <c r="D2478" s="4">
        <v>37.950000000000003</v>
      </c>
      <c r="E2478" s="4">
        <v>86.36</v>
      </c>
    </row>
    <row r="2479" spans="1:5" ht="15" customHeight="1" x14ac:dyDescent="0.2">
      <c r="A2479" s="3">
        <v>45764</v>
      </c>
      <c r="B2479" s="4">
        <v>8.11</v>
      </c>
      <c r="C2479" s="4">
        <v>329.61009999999999</v>
      </c>
      <c r="D2479" s="4">
        <v>38.56</v>
      </c>
      <c r="E2479" s="4">
        <v>88.98</v>
      </c>
    </row>
    <row r="2480" spans="1:5" ht="15" customHeight="1" x14ac:dyDescent="0.2">
      <c r="A2480" s="3">
        <v>45765</v>
      </c>
      <c r="B2480" s="4">
        <v>8.11</v>
      </c>
      <c r="C2480" s="4">
        <v>329.61009999999999</v>
      </c>
      <c r="D2480" s="4">
        <v>38.56</v>
      </c>
      <c r="E2480" s="4">
        <v>88.98</v>
      </c>
    </row>
    <row r="2481" spans="1:5" ht="15" customHeight="1" x14ac:dyDescent="0.2">
      <c r="A2481" s="3">
        <v>45768</v>
      </c>
      <c r="B2481" s="4">
        <v>7.94</v>
      </c>
      <c r="C2481" s="4">
        <v>320.1001</v>
      </c>
      <c r="D2481" s="4">
        <v>39.43</v>
      </c>
      <c r="E2481" s="4">
        <v>87.55</v>
      </c>
    </row>
    <row r="2482" spans="1:5" ht="15" customHeight="1" x14ac:dyDescent="0.2">
      <c r="A2482" s="3">
        <v>45769</v>
      </c>
      <c r="B2482" s="4">
        <v>7.95</v>
      </c>
      <c r="C2482" s="4">
        <v>331.3999</v>
      </c>
      <c r="D2482" s="4">
        <v>40.29</v>
      </c>
      <c r="E2482" s="4">
        <v>89.76</v>
      </c>
    </row>
    <row r="2483" spans="1:5" ht="15" customHeight="1" x14ac:dyDescent="0.2">
      <c r="A2483" s="3">
        <v>45770</v>
      </c>
      <c r="B2483" s="4">
        <v>8.33</v>
      </c>
      <c r="C2483" s="4">
        <v>334.37009999999998</v>
      </c>
      <c r="D2483" s="4">
        <v>41.93</v>
      </c>
      <c r="E2483" s="4">
        <v>89.93</v>
      </c>
    </row>
    <row r="2484" spans="1:5" ht="15" customHeight="1" x14ac:dyDescent="0.2">
      <c r="A2484" s="3">
        <v>45771</v>
      </c>
      <c r="B2484" s="4">
        <v>8.5</v>
      </c>
      <c r="C2484" s="4">
        <v>335.71</v>
      </c>
      <c r="D2484" s="4">
        <v>47.12</v>
      </c>
      <c r="E2484" s="4">
        <v>91.8</v>
      </c>
    </row>
    <row r="2485" spans="1:5" ht="15" customHeight="1" x14ac:dyDescent="0.2">
      <c r="A2485" s="3">
        <v>45772</v>
      </c>
      <c r="B2485" s="4">
        <v>8.59</v>
      </c>
      <c r="C2485" s="4">
        <v>335.16989999999998</v>
      </c>
      <c r="D2485" s="4">
        <v>46.89</v>
      </c>
      <c r="E2485" s="4">
        <v>91.72</v>
      </c>
    </row>
    <row r="2486" spans="1:5" ht="15" customHeight="1" x14ac:dyDescent="0.2">
      <c r="A2486" s="3">
        <v>45775</v>
      </c>
      <c r="B2486" s="4">
        <v>8.6999999999999993</v>
      </c>
      <c r="C2486" s="4">
        <v>337.51</v>
      </c>
      <c r="D2486" s="4">
        <v>47.01</v>
      </c>
      <c r="E2486" s="4">
        <v>92.93</v>
      </c>
    </row>
    <row r="2487" spans="1:5" ht="15" customHeight="1" x14ac:dyDescent="0.2">
      <c r="A2487" s="3">
        <v>45776</v>
      </c>
      <c r="B2487" s="4">
        <v>8.77</v>
      </c>
      <c r="C2487" s="4">
        <v>341.52</v>
      </c>
      <c r="D2487" s="4">
        <v>45.92</v>
      </c>
      <c r="E2487" s="4">
        <v>91.88</v>
      </c>
    </row>
    <row r="2488" spans="1:5" ht="15" customHeight="1" x14ac:dyDescent="0.2">
      <c r="A2488" s="3">
        <v>45777</v>
      </c>
      <c r="B2488" s="4">
        <v>8.67</v>
      </c>
      <c r="C2488" s="4">
        <v>345.5</v>
      </c>
      <c r="D2488" s="4">
        <v>46.08</v>
      </c>
      <c r="E2488" s="4">
        <v>89.12</v>
      </c>
    </row>
    <row r="2489" spans="1:5" ht="15" customHeight="1" x14ac:dyDescent="0.2">
      <c r="A2489" s="3">
        <v>45778</v>
      </c>
      <c r="B2489" s="4">
        <v>8.43</v>
      </c>
      <c r="C2489" s="4">
        <v>342.45</v>
      </c>
      <c r="D2489" s="4">
        <v>45.98</v>
      </c>
      <c r="E2489" s="4">
        <v>90.65</v>
      </c>
    </row>
    <row r="2490" spans="1:5" ht="15" customHeight="1" x14ac:dyDescent="0.2">
      <c r="A2490" s="3">
        <v>45779</v>
      </c>
      <c r="B2490" s="4">
        <v>8.5399999999999991</v>
      </c>
      <c r="C2490" s="4">
        <v>347.6001</v>
      </c>
      <c r="D2490" s="4">
        <v>47.91</v>
      </c>
      <c r="E2490" s="4">
        <v>91.41</v>
      </c>
    </row>
    <row r="2491" spans="1:5" ht="15" customHeight="1" x14ac:dyDescent="0.2">
      <c r="A2491" s="3">
        <v>45782</v>
      </c>
      <c r="B2491" s="4">
        <v>8.3699999999999992</v>
      </c>
      <c r="C2491" s="4">
        <v>348.63990000000001</v>
      </c>
      <c r="D2491" s="4">
        <v>47.78</v>
      </c>
      <c r="E2491" s="4">
        <v>87.61</v>
      </c>
    </row>
    <row r="2492" spans="1:5" ht="15" customHeight="1" x14ac:dyDescent="0.2">
      <c r="A2492" s="3">
        <v>45783</v>
      </c>
      <c r="B2492" s="4">
        <v>8.43</v>
      </c>
      <c r="C2492" s="4">
        <v>347.7</v>
      </c>
      <c r="D2492" s="4">
        <v>47.24</v>
      </c>
      <c r="E2492" s="4">
        <v>87.63</v>
      </c>
    </row>
    <row r="2493" spans="1:5" ht="15" customHeight="1" x14ac:dyDescent="0.2">
      <c r="A2493" s="3">
        <v>45784</v>
      </c>
      <c r="B2493" s="4">
        <v>8.56</v>
      </c>
      <c r="C2493" s="4">
        <v>349.8501</v>
      </c>
      <c r="D2493" s="4">
        <v>48.08</v>
      </c>
      <c r="E2493" s="4">
        <v>87.71</v>
      </c>
    </row>
    <row r="2494" spans="1:5" ht="15" customHeight="1" x14ac:dyDescent="0.2">
      <c r="A2494" s="3">
        <v>45785</v>
      </c>
      <c r="B2494" s="4">
        <v>9.01</v>
      </c>
      <c r="C2494" s="4">
        <v>351.27</v>
      </c>
      <c r="D2494" s="4">
        <v>49.14</v>
      </c>
      <c r="E2494" s="4">
        <v>88.82</v>
      </c>
    </row>
    <row r="2495" spans="1:5" ht="15" customHeight="1" x14ac:dyDescent="0.2">
      <c r="A2495" s="3">
        <v>45786</v>
      </c>
      <c r="B2495" s="4">
        <v>9.07</v>
      </c>
      <c r="C2495" s="4">
        <v>352.54</v>
      </c>
      <c r="D2495" s="4">
        <v>55.33</v>
      </c>
      <c r="E2495" s="4">
        <v>88.59</v>
      </c>
    </row>
    <row r="2496" spans="1:5" ht="15" customHeight="1" x14ac:dyDescent="0.2">
      <c r="A2496" s="3">
        <v>45789</v>
      </c>
      <c r="B2496" s="4">
        <v>9.23</v>
      </c>
      <c r="C2496" s="4">
        <v>355.8501</v>
      </c>
      <c r="D2496" s="4">
        <v>60.96</v>
      </c>
      <c r="E2496" s="4">
        <v>92.27</v>
      </c>
    </row>
    <row r="2497" spans="1:5" ht="15" customHeight="1" x14ac:dyDescent="0.2">
      <c r="A2497" s="3">
        <v>45790</v>
      </c>
      <c r="B2497" s="4">
        <v>9.18</v>
      </c>
      <c r="C2497" s="4">
        <v>356.13990000000001</v>
      </c>
      <c r="D2497" s="4">
        <v>62.3</v>
      </c>
      <c r="E2497" s="4">
        <v>94.17</v>
      </c>
    </row>
    <row r="2498" spans="1:5" ht="15" customHeight="1" x14ac:dyDescent="0.2">
      <c r="A2498" s="3">
        <v>45791</v>
      </c>
      <c r="B2498" s="4">
        <v>9.2100000000000009</v>
      </c>
      <c r="C2498" s="4">
        <v>356.46</v>
      </c>
      <c r="D2498" s="4">
        <v>60.65</v>
      </c>
      <c r="E2498" s="4">
        <v>92.57</v>
      </c>
    </row>
    <row r="2499" spans="1:5" ht="15" customHeight="1" x14ac:dyDescent="0.2">
      <c r="A2499" s="3">
        <v>45792</v>
      </c>
      <c r="B2499" s="4">
        <v>9.14</v>
      </c>
      <c r="C2499" s="4">
        <v>362.3</v>
      </c>
      <c r="D2499" s="4">
        <v>60.8</v>
      </c>
      <c r="E2499" s="4">
        <v>92.96</v>
      </c>
    </row>
    <row r="2500" spans="1:5" ht="15" customHeight="1" x14ac:dyDescent="0.2">
      <c r="A2500" s="3">
        <v>45793</v>
      </c>
      <c r="B2500" s="4">
        <v>9.16</v>
      </c>
      <c r="C2500" s="4">
        <v>365.12009999999998</v>
      </c>
      <c r="D2500" s="4">
        <v>61.21</v>
      </c>
      <c r="E2500" s="4">
        <v>92.43</v>
      </c>
    </row>
    <row r="2501" spans="1:5" ht="15" customHeight="1" x14ac:dyDescent="0.2">
      <c r="A2501" s="3">
        <v>45796</v>
      </c>
      <c r="B2501" s="4">
        <v>9.0500000000000007</v>
      </c>
      <c r="C2501" s="4">
        <v>367.8999</v>
      </c>
      <c r="D2501" s="4">
        <v>60.57</v>
      </c>
      <c r="E2501" s="4">
        <v>90.41</v>
      </c>
    </row>
    <row r="2502" spans="1:5" ht="15" customHeight="1" x14ac:dyDescent="0.2">
      <c r="A2502" s="3">
        <v>45797</v>
      </c>
      <c r="B2502" s="4">
        <v>9.23</v>
      </c>
      <c r="C2502" s="4">
        <v>366.84010000000001</v>
      </c>
      <c r="D2502" s="4">
        <v>60.8</v>
      </c>
      <c r="E2502" s="4">
        <v>89.69</v>
      </c>
    </row>
    <row r="2503" spans="1:5" ht="15" customHeight="1" x14ac:dyDescent="0.2">
      <c r="A2503" s="3">
        <v>45798</v>
      </c>
      <c r="B2503" s="4">
        <v>8.9499999999999993</v>
      </c>
      <c r="C2503" s="4">
        <v>358.3</v>
      </c>
      <c r="D2503" s="4">
        <v>59.25</v>
      </c>
      <c r="E2503" s="4">
        <v>87.15</v>
      </c>
    </row>
    <row r="2504" spans="1:5" ht="15" customHeight="1" x14ac:dyDescent="0.2">
      <c r="A2504" s="3">
        <v>45799</v>
      </c>
      <c r="B2504" s="4">
        <v>9.02</v>
      </c>
      <c r="C2504" s="4">
        <v>357.97</v>
      </c>
      <c r="D2504" s="4">
        <v>58.05</v>
      </c>
      <c r="E2504" s="4">
        <v>86.13</v>
      </c>
    </row>
    <row r="2505" spans="1:5" ht="15" customHeight="1" x14ac:dyDescent="0.2">
      <c r="A2505" s="3">
        <v>45800</v>
      </c>
      <c r="B2505" s="4">
        <v>9</v>
      </c>
      <c r="C2505" s="4">
        <v>353.54</v>
      </c>
      <c r="D2505" s="4">
        <v>56.19</v>
      </c>
      <c r="E2505" s="4">
        <v>85.19</v>
      </c>
    </row>
    <row r="2506" spans="1:5" ht="15" customHeight="1" x14ac:dyDescent="0.2">
      <c r="A2506" s="3">
        <v>45803</v>
      </c>
      <c r="B2506" s="4">
        <v>9</v>
      </c>
      <c r="C2506" s="4">
        <v>353.54</v>
      </c>
      <c r="D2506" s="4">
        <v>56.19</v>
      </c>
      <c r="E2506" s="4">
        <v>85.19</v>
      </c>
    </row>
    <row r="2507" spans="1:5" ht="15" customHeight="1" x14ac:dyDescent="0.2">
      <c r="A2507" s="3">
        <v>45804</v>
      </c>
      <c r="B2507" s="4">
        <v>9.5500000000000007</v>
      </c>
      <c r="C2507" s="4">
        <v>359.3</v>
      </c>
      <c r="D2507" s="4">
        <v>58.68</v>
      </c>
      <c r="E2507" s="4">
        <v>85.55</v>
      </c>
    </row>
    <row r="2508" spans="1:5" ht="15" customHeight="1" x14ac:dyDescent="0.2">
      <c r="A2508" s="3">
        <v>45805</v>
      </c>
      <c r="B2508" s="4">
        <v>10.02</v>
      </c>
      <c r="C2508" s="4">
        <v>359.73</v>
      </c>
      <c r="D2508" s="4">
        <v>57.46</v>
      </c>
      <c r="E2508" s="4">
        <v>84.58</v>
      </c>
    </row>
    <row r="2509" spans="1:5" ht="15" customHeight="1" x14ac:dyDescent="0.2">
      <c r="A2509" s="3">
        <v>45806</v>
      </c>
      <c r="B2509" s="4">
        <v>10.039999999999999</v>
      </c>
      <c r="C2509" s="4">
        <v>362.3999</v>
      </c>
      <c r="D2509" s="4">
        <v>58.11</v>
      </c>
      <c r="E2509" s="4">
        <v>85.6</v>
      </c>
    </row>
    <row r="2510" spans="1:5" ht="15" customHeight="1" x14ac:dyDescent="0.2">
      <c r="A2510" s="3">
        <v>45807</v>
      </c>
      <c r="B2510" s="4">
        <v>9.9700000000000006</v>
      </c>
      <c r="C2510" s="4">
        <v>365.18990000000002</v>
      </c>
      <c r="D2510" s="4">
        <v>58.04</v>
      </c>
      <c r="E2510" s="4">
        <v>85.35</v>
      </c>
    </row>
    <row r="2511" spans="1:5" ht="15" customHeight="1" x14ac:dyDescent="0.2">
      <c r="A2511" s="3">
        <v>45810</v>
      </c>
      <c r="B2511" s="4">
        <v>10</v>
      </c>
      <c r="C2511" s="4">
        <v>365.32010000000002</v>
      </c>
      <c r="D2511" s="4">
        <v>60</v>
      </c>
      <c r="E2511" s="4">
        <v>86.72</v>
      </c>
    </row>
    <row r="2512" spans="1:5" ht="15" customHeight="1" x14ac:dyDescent="0.2">
      <c r="A2512" s="3">
        <v>45811</v>
      </c>
      <c r="B2512" s="4">
        <v>9.94</v>
      </c>
      <c r="C2512" s="4">
        <v>365.86009999999999</v>
      </c>
      <c r="D2512" s="4">
        <v>63.84</v>
      </c>
      <c r="E2512" s="4">
        <v>87.91</v>
      </c>
    </row>
    <row r="2513" spans="1:5" ht="15" customHeight="1" x14ac:dyDescent="0.2">
      <c r="A2513" s="3">
        <v>45812</v>
      </c>
      <c r="B2513" s="4">
        <v>9.7899999999999991</v>
      </c>
      <c r="C2513" s="4">
        <v>368</v>
      </c>
      <c r="D2513" s="4">
        <v>64.67</v>
      </c>
      <c r="E2513" s="4">
        <v>85.95</v>
      </c>
    </row>
    <row r="2514" spans="1:5" ht="15" customHeight="1" x14ac:dyDescent="0.2">
      <c r="A2514" s="3">
        <v>45813</v>
      </c>
      <c r="B2514" s="4">
        <v>9.65</v>
      </c>
      <c r="C2514" s="4">
        <v>366.77</v>
      </c>
      <c r="D2514" s="4">
        <v>64.37</v>
      </c>
      <c r="E2514" s="4">
        <v>85.35</v>
      </c>
    </row>
    <row r="2515" spans="1:5" ht="15" customHeight="1" x14ac:dyDescent="0.2">
      <c r="A2515" s="3">
        <v>45814</v>
      </c>
      <c r="B2515" s="4">
        <v>9.82</v>
      </c>
      <c r="C2515" s="4">
        <v>370.22</v>
      </c>
      <c r="D2515" s="4">
        <v>65.25</v>
      </c>
      <c r="E2515" s="4">
        <v>87.22</v>
      </c>
    </row>
    <row r="2516" spans="1:5" ht="15" customHeight="1" x14ac:dyDescent="0.2">
      <c r="A2516" s="3">
        <v>45817</v>
      </c>
      <c r="B2516" s="4">
        <v>9.5299999999999994</v>
      </c>
      <c r="C2516" s="4">
        <v>366.65989999999999</v>
      </c>
      <c r="D2516" s="4">
        <v>68.05</v>
      </c>
      <c r="E2516" s="4">
        <v>88.04</v>
      </c>
    </row>
    <row r="2517" spans="1:5" ht="15" customHeight="1" x14ac:dyDescent="0.2">
      <c r="A2517" s="3">
        <v>45818</v>
      </c>
      <c r="B2517" s="4">
        <v>10.01</v>
      </c>
      <c r="C2517" s="4">
        <v>370.7</v>
      </c>
      <c r="D2517" s="4">
        <v>69.59</v>
      </c>
      <c r="E2517" s="4">
        <v>91.18</v>
      </c>
    </row>
    <row r="2518" spans="1:5" ht="15" customHeight="1" x14ac:dyDescent="0.2">
      <c r="A2518" s="3">
        <v>45819</v>
      </c>
      <c r="B2518" s="4">
        <v>10.51</v>
      </c>
      <c r="C2518" s="4">
        <v>373.31009999999998</v>
      </c>
      <c r="D2518" s="4">
        <v>69.599999999999994</v>
      </c>
      <c r="E2518" s="4">
        <v>93.35</v>
      </c>
    </row>
    <row r="2519" spans="1:5" ht="15" customHeight="1" x14ac:dyDescent="0.2">
      <c r="A2519" s="3">
        <v>45820</v>
      </c>
      <c r="B2519" s="4">
        <v>10.16</v>
      </c>
      <c r="C2519" s="4">
        <v>371.3999</v>
      </c>
      <c r="D2519" s="4">
        <v>67.930000000000007</v>
      </c>
      <c r="E2519" s="4">
        <v>94.69</v>
      </c>
    </row>
    <row r="2520" spans="1:5" ht="15" customHeight="1" x14ac:dyDescent="0.2">
      <c r="A2520" s="3">
        <v>45821</v>
      </c>
      <c r="B2520" s="4">
        <v>10.029999999999999</v>
      </c>
      <c r="C2520" s="4">
        <v>352.8501</v>
      </c>
      <c r="D2520" s="4">
        <v>65.73</v>
      </c>
      <c r="E2520" s="4">
        <v>96.96</v>
      </c>
    </row>
    <row r="2521" spans="1:5" ht="15" customHeight="1" x14ac:dyDescent="0.2">
      <c r="A2521" s="3">
        <v>45824</v>
      </c>
      <c r="B2521" s="4">
        <v>10.76</v>
      </c>
      <c r="C2521" s="4">
        <v>355.48</v>
      </c>
      <c r="D2521" s="4">
        <v>68.19</v>
      </c>
      <c r="E2521" s="4">
        <v>95</v>
      </c>
    </row>
    <row r="2522" spans="1:5" ht="15" customHeight="1" x14ac:dyDescent="0.2">
      <c r="A2522" s="3">
        <v>45825</v>
      </c>
      <c r="B2522" s="4">
        <v>10.58</v>
      </c>
      <c r="C2522" s="4">
        <v>357.84010000000001</v>
      </c>
      <c r="D2522" s="4">
        <v>67.69</v>
      </c>
      <c r="E2522" s="4">
        <v>95.5</v>
      </c>
    </row>
    <row r="2523" spans="1:5" ht="15" customHeight="1" x14ac:dyDescent="0.2">
      <c r="A2523" s="3">
        <v>45826</v>
      </c>
      <c r="B2523" s="4">
        <v>10.57</v>
      </c>
      <c r="C2523" s="4">
        <v>340.37990000000002</v>
      </c>
      <c r="D2523" s="4">
        <v>68.02</v>
      </c>
      <c r="E2523" s="4">
        <v>93.8</v>
      </c>
    </row>
    <row r="2524" spans="1:5" ht="15" customHeight="1" x14ac:dyDescent="0.2">
      <c r="A2524" s="3">
        <v>45827</v>
      </c>
      <c r="B2524" s="4">
        <v>10.57</v>
      </c>
      <c r="C2524" s="4">
        <v>340.37990000000002</v>
      </c>
      <c r="D2524" s="4">
        <v>68.02</v>
      </c>
      <c r="E2524" s="4">
        <v>93.8</v>
      </c>
    </row>
    <row r="2525" spans="1:5" ht="15" customHeight="1" x14ac:dyDescent="0.2">
      <c r="A2525" s="3">
        <v>45828</v>
      </c>
      <c r="B2525" s="4">
        <v>10.52</v>
      </c>
      <c r="C2525" s="4">
        <v>338.57010000000002</v>
      </c>
      <c r="D2525" s="4">
        <v>68.97</v>
      </c>
      <c r="E2525" s="4">
        <v>94.69</v>
      </c>
    </row>
    <row r="2526" spans="1:5" ht="15" customHeight="1" x14ac:dyDescent="0.2">
      <c r="A2526" s="3">
        <v>45831</v>
      </c>
      <c r="B2526" s="4">
        <v>10.68</v>
      </c>
      <c r="C2526" s="4">
        <v>343.75</v>
      </c>
      <c r="D2526" s="4">
        <v>68.58</v>
      </c>
      <c r="E2526" s="4">
        <v>91.71</v>
      </c>
    </row>
    <row r="2527" spans="1:5" ht="15" customHeight="1" x14ac:dyDescent="0.2">
      <c r="A2527" s="3">
        <v>45832</v>
      </c>
      <c r="B2527" s="4">
        <v>10.9</v>
      </c>
      <c r="C2527" s="4">
        <v>351.62990000000002</v>
      </c>
      <c r="D2527" s="4">
        <v>70.430000000000007</v>
      </c>
      <c r="E2527" s="4">
        <v>89.39</v>
      </c>
    </row>
    <row r="2528" spans="1:5" ht="15" customHeight="1" x14ac:dyDescent="0.2">
      <c r="A2528" s="3">
        <v>45833</v>
      </c>
      <c r="B2528" s="4">
        <v>10.87</v>
      </c>
      <c r="C2528" s="4">
        <v>345.26</v>
      </c>
      <c r="D2528" s="4">
        <v>71.599999999999994</v>
      </c>
      <c r="E2528" s="4">
        <v>89</v>
      </c>
    </row>
    <row r="2529" spans="1:5" ht="15" customHeight="1" x14ac:dyDescent="0.2">
      <c r="A2529" s="3">
        <v>45834</v>
      </c>
      <c r="B2529" s="4">
        <v>11.15</v>
      </c>
      <c r="C2529" s="4">
        <v>346.03</v>
      </c>
      <c r="D2529" s="4">
        <v>70.78</v>
      </c>
      <c r="E2529" s="4">
        <v>90.89</v>
      </c>
    </row>
    <row r="2530" spans="1:5" ht="15" customHeight="1" x14ac:dyDescent="0.2">
      <c r="A2530" s="3">
        <v>45835</v>
      </c>
      <c r="B2530" s="4">
        <v>11.3</v>
      </c>
      <c r="C2530" s="4">
        <v>348.61009999999999</v>
      </c>
      <c r="D2530" s="4">
        <v>70.489999999999995</v>
      </c>
      <c r="E2530" s="4">
        <v>90.17</v>
      </c>
    </row>
    <row r="2531" spans="1:5" ht="15" customHeight="1" x14ac:dyDescent="0.2">
      <c r="A2531" s="3">
        <v>45838</v>
      </c>
      <c r="B2531" s="4">
        <v>11.46</v>
      </c>
      <c r="C2531" s="4">
        <v>355.05</v>
      </c>
      <c r="D2531" s="4">
        <v>70.37</v>
      </c>
      <c r="E2531" s="4">
        <v>89.74</v>
      </c>
    </row>
    <row r="2532" spans="1:5" ht="15" customHeight="1" x14ac:dyDescent="0.2">
      <c r="A2532" s="3">
        <v>45839</v>
      </c>
      <c r="B2532" s="4">
        <v>10.94</v>
      </c>
      <c r="C2532" s="4">
        <v>355.47</v>
      </c>
      <c r="D2532" s="4">
        <v>71.680000000000007</v>
      </c>
      <c r="E2532" s="4">
        <v>91.99</v>
      </c>
    </row>
    <row r="2533" spans="1:5" ht="15" customHeight="1" x14ac:dyDescent="0.2">
      <c r="A2533" s="3">
        <v>45840</v>
      </c>
      <c r="B2533" s="4">
        <v>11.12</v>
      </c>
      <c r="C2533" s="4">
        <v>354.22</v>
      </c>
      <c r="D2533" s="4">
        <v>73.16</v>
      </c>
      <c r="E2533" s="4">
        <v>94.44</v>
      </c>
    </row>
    <row r="2534" spans="1:5" ht="15" customHeight="1" x14ac:dyDescent="0.2">
      <c r="A2534" s="3">
        <v>45841</v>
      </c>
      <c r="B2534" s="4">
        <v>11.22</v>
      </c>
      <c r="C2534" s="4">
        <v>358.86009999999999</v>
      </c>
      <c r="D2534" s="4">
        <v>73.06</v>
      </c>
      <c r="E2534" s="4">
        <v>93.68</v>
      </c>
    </row>
    <row r="2535" spans="1:5" ht="15" customHeight="1" x14ac:dyDescent="0.2">
      <c r="A2535" s="3">
        <v>45842</v>
      </c>
      <c r="B2535" s="4">
        <v>11.22</v>
      </c>
      <c r="C2535" s="4">
        <v>358.86009999999999</v>
      </c>
      <c r="D2535" s="4">
        <v>73.06</v>
      </c>
      <c r="E2535" s="4">
        <v>93.68</v>
      </c>
    </row>
    <row r="2536" spans="1:5" ht="15" customHeight="1" x14ac:dyDescent="0.2">
      <c r="A2536" s="3">
        <v>45845</v>
      </c>
      <c r="B2536" s="4">
        <v>11.02</v>
      </c>
      <c r="C2536" s="4">
        <v>356.63990000000001</v>
      </c>
      <c r="D2536" s="4">
        <v>71.48</v>
      </c>
      <c r="E2536" s="4">
        <v>92.55</v>
      </c>
    </row>
    <row r="2537" spans="1:5" ht="15" customHeight="1" x14ac:dyDescent="0.2">
      <c r="A2537" s="3">
        <v>45846</v>
      </c>
      <c r="B2537" s="4">
        <v>11.41</v>
      </c>
      <c r="C2537" s="4">
        <v>354.55</v>
      </c>
      <c r="D2537" s="4">
        <v>74.56</v>
      </c>
      <c r="E2537" s="4">
        <v>95.79</v>
      </c>
    </row>
    <row r="2538" spans="1:5" ht="15" customHeight="1" x14ac:dyDescent="0.2">
      <c r="A2538" s="3">
        <v>45847</v>
      </c>
      <c r="B2538" s="4">
        <v>11.49</v>
      </c>
      <c r="C2538" s="4">
        <v>357.76</v>
      </c>
      <c r="D2538" s="4">
        <v>74.680000000000007</v>
      </c>
      <c r="E2538" s="4">
        <v>94.53</v>
      </c>
    </row>
    <row r="2539" spans="1:5" ht="15" customHeight="1" x14ac:dyDescent="0.2">
      <c r="A2539" s="3">
        <v>45848</v>
      </c>
      <c r="B2539" s="4">
        <v>11.65</v>
      </c>
      <c r="C2539" s="4">
        <v>355.87990000000002</v>
      </c>
      <c r="D2539" s="4">
        <v>75.08</v>
      </c>
      <c r="E2539" s="4">
        <v>95.37</v>
      </c>
    </row>
    <row r="2540" spans="1:5" ht="15" customHeight="1" x14ac:dyDescent="0.2">
      <c r="A2540" s="3">
        <v>45849</v>
      </c>
      <c r="B2540" s="4">
        <v>11.73</v>
      </c>
      <c r="C2540" s="4">
        <v>347.92989999999998</v>
      </c>
      <c r="D2540" s="4">
        <v>74.56</v>
      </c>
      <c r="E2540" s="4">
        <v>95.61</v>
      </c>
    </row>
    <row r="2541" spans="1:5" ht="15" customHeight="1" x14ac:dyDescent="0.2">
      <c r="A2541" s="3">
        <v>45852</v>
      </c>
      <c r="B2541" s="4">
        <v>12.01</v>
      </c>
      <c r="C2541" s="4">
        <v>350.5</v>
      </c>
      <c r="D2541" s="4">
        <v>74.05</v>
      </c>
      <c r="E2541" s="4">
        <v>94.17</v>
      </c>
    </row>
    <row r="2542" spans="1:5" ht="15" customHeight="1" x14ac:dyDescent="0.2">
      <c r="A2542" s="3">
        <v>45853</v>
      </c>
      <c r="B2542" s="4">
        <v>12.03</v>
      </c>
      <c r="C2542" s="4">
        <v>347.02</v>
      </c>
      <c r="D2542" s="4">
        <v>73.11</v>
      </c>
      <c r="E2542" s="4">
        <v>92.55</v>
      </c>
    </row>
    <row r="2543" spans="1:5" ht="15" customHeight="1" x14ac:dyDescent="0.2">
      <c r="A2543" s="3">
        <v>45854</v>
      </c>
      <c r="B2543" s="4">
        <v>12.58</v>
      </c>
      <c r="C2543" s="4">
        <v>349.8999</v>
      </c>
      <c r="D2543" s="4">
        <v>74.430000000000007</v>
      </c>
      <c r="E2543" s="4">
        <v>91.51</v>
      </c>
    </row>
    <row r="2544" spans="1:5" ht="15" customHeight="1" x14ac:dyDescent="0.2">
      <c r="A2544" s="3">
        <v>45855</v>
      </c>
      <c r="B2544" s="4">
        <v>12.84</v>
      </c>
      <c r="C2544" s="4">
        <v>349.81009999999998</v>
      </c>
      <c r="D2544" s="4">
        <v>74.3</v>
      </c>
      <c r="E2544" s="4">
        <v>92.81</v>
      </c>
    </row>
    <row r="2545" spans="1:5" ht="15" customHeight="1" x14ac:dyDescent="0.2">
      <c r="A2545" s="3">
        <v>45856</v>
      </c>
      <c r="B2545" s="4">
        <v>12.75</v>
      </c>
      <c r="C2545" s="4">
        <v>349.05</v>
      </c>
      <c r="D2545" s="4">
        <v>74.78</v>
      </c>
      <c r="E2545" s="4">
        <v>91.64</v>
      </c>
    </row>
    <row r="2546" spans="1:5" ht="15" customHeight="1" x14ac:dyDescent="0.2">
      <c r="A2546" s="3">
        <v>45859</v>
      </c>
      <c r="B2546" s="4">
        <v>12.8</v>
      </c>
      <c r="C2546" s="4">
        <v>350.93990000000002</v>
      </c>
      <c r="D2546" s="4">
        <v>73.849999999999994</v>
      </c>
      <c r="E2546" s="4">
        <v>91</v>
      </c>
    </row>
    <row r="2547" spans="1:5" ht="15" customHeight="1" x14ac:dyDescent="0.2">
      <c r="A2547" s="3">
        <v>45860</v>
      </c>
      <c r="B2547" s="4">
        <v>12.85</v>
      </c>
      <c r="C2547" s="4">
        <v>351.86009999999999</v>
      </c>
      <c r="D2547" s="4">
        <v>75.260000000000005</v>
      </c>
      <c r="E2547" s="4">
        <v>92.98</v>
      </c>
    </row>
    <row r="2548" spans="1:5" ht="15" customHeight="1" x14ac:dyDescent="0.2">
      <c r="A2548" s="3">
        <v>45861</v>
      </c>
      <c r="B2548" s="4">
        <v>13.31</v>
      </c>
      <c r="C2548" s="4">
        <v>355.29</v>
      </c>
      <c r="D2548" s="4">
        <v>70.25</v>
      </c>
      <c r="E2548" s="4">
        <v>95.04</v>
      </c>
    </row>
    <row r="2549" spans="1:5" ht="15" customHeight="1" x14ac:dyDescent="0.2">
      <c r="A2549" s="3">
        <v>45862</v>
      </c>
      <c r="B2549" s="4">
        <v>13.5</v>
      </c>
      <c r="C2549" s="4">
        <v>353.97</v>
      </c>
      <c r="D2549" s="4">
        <v>67.81</v>
      </c>
      <c r="E2549" s="4">
        <v>95.62</v>
      </c>
    </row>
    <row r="2550" spans="1:5" ht="15" customHeight="1" x14ac:dyDescent="0.2">
      <c r="A2550" s="3">
        <v>45863</v>
      </c>
      <c r="B2550" s="4">
        <v>13.49</v>
      </c>
      <c r="C2550" s="4">
        <v>357.04</v>
      </c>
      <c r="D2550" s="4">
        <v>69.209999999999994</v>
      </c>
      <c r="E2550" s="4">
        <v>94.95</v>
      </c>
    </row>
    <row r="2551" spans="1:5" ht="15" customHeight="1" x14ac:dyDescent="0.2">
      <c r="A2551" s="3">
        <v>45866</v>
      </c>
      <c r="B2551" s="4">
        <v>13.7</v>
      </c>
      <c r="C2551" s="4">
        <v>355.47</v>
      </c>
      <c r="D2551" s="4">
        <v>70.53</v>
      </c>
      <c r="E2551" s="4">
        <v>97.02</v>
      </c>
    </row>
    <row r="2552" spans="1:5" ht="15" customHeight="1" x14ac:dyDescent="0.2">
      <c r="A2552" s="3">
        <v>45867</v>
      </c>
      <c r="B2552" s="4">
        <v>13.12</v>
      </c>
      <c r="C2552" s="4">
        <v>351.29</v>
      </c>
      <c r="D2552" s="4">
        <v>70.680000000000007</v>
      </c>
      <c r="E2552" s="4">
        <v>97.99</v>
      </c>
    </row>
    <row r="2553" spans="1:5" ht="15" customHeight="1" x14ac:dyDescent="0.2">
      <c r="A2553" s="3">
        <v>45868</v>
      </c>
      <c r="B2553" s="4">
        <v>13.26</v>
      </c>
      <c r="C2553" s="4">
        <v>350.90989999999999</v>
      </c>
      <c r="D2553" s="4">
        <v>70.290000000000006</v>
      </c>
      <c r="E2553" s="4">
        <v>96.67</v>
      </c>
    </row>
    <row r="2554" spans="1:5" ht="15" customHeight="1" x14ac:dyDescent="0.2">
      <c r="A2554" s="3">
        <v>45869</v>
      </c>
      <c r="B2554" s="4">
        <v>13.17</v>
      </c>
      <c r="C2554" s="4">
        <v>345.47</v>
      </c>
      <c r="D2554" s="4">
        <v>67.59</v>
      </c>
      <c r="E2554" s="4">
        <v>95.34</v>
      </c>
    </row>
    <row r="2555" spans="1:5" ht="15" customHeight="1" x14ac:dyDescent="0.2">
      <c r="A2555" s="3">
        <v>45870</v>
      </c>
      <c r="B2555" s="4">
        <v>12.87</v>
      </c>
      <c r="C2555" s="4">
        <v>339.3501</v>
      </c>
      <c r="D2555" s="4">
        <v>66.36</v>
      </c>
      <c r="E2555" s="4">
        <v>92.76</v>
      </c>
    </row>
    <row r="2556" spans="1:5" ht="15" customHeight="1" x14ac:dyDescent="0.2">
      <c r="A2556" s="3">
        <v>45873</v>
      </c>
      <c r="B2556" s="4">
        <v>12.8</v>
      </c>
      <c r="C2556" s="4">
        <v>342.1499</v>
      </c>
      <c r="D2556" s="4">
        <v>66.59</v>
      </c>
      <c r="E2556" s="4">
        <v>92.85</v>
      </c>
    </row>
    <row r="2557" spans="1:5" ht="15" customHeight="1" x14ac:dyDescent="0.2">
      <c r="A2557" s="3">
        <v>45874</v>
      </c>
      <c r="B2557" s="4">
        <v>12.72</v>
      </c>
      <c r="C2557" s="4">
        <v>337.42989999999998</v>
      </c>
      <c r="D2557" s="4">
        <v>67.13</v>
      </c>
      <c r="E2557" s="4">
        <v>93.2</v>
      </c>
    </row>
    <row r="2558" spans="1:5" ht="15" customHeight="1" x14ac:dyDescent="0.2">
      <c r="A2558" s="3">
        <v>45875</v>
      </c>
      <c r="B2558" s="4">
        <v>12.79</v>
      </c>
      <c r="C2558" s="4">
        <v>339.74</v>
      </c>
      <c r="D2558" s="4">
        <v>66.17</v>
      </c>
      <c r="E2558" s="4">
        <v>93.11</v>
      </c>
    </row>
    <row r="2559" spans="1:5" ht="15" customHeight="1" x14ac:dyDescent="0.2">
      <c r="A2559" s="3">
        <v>45876</v>
      </c>
      <c r="B2559" s="4">
        <v>11.86</v>
      </c>
      <c r="C2559" s="4">
        <v>332.09010000000001</v>
      </c>
      <c r="D2559" s="4">
        <v>66.22</v>
      </c>
      <c r="E2559" s="4">
        <v>92.6</v>
      </c>
    </row>
    <row r="2560" spans="1:5" ht="15" customHeight="1" x14ac:dyDescent="0.2">
      <c r="A2560" s="3">
        <v>45877</v>
      </c>
      <c r="B2560" s="4">
        <v>10.91</v>
      </c>
      <c r="C2560" s="4">
        <v>336.78</v>
      </c>
      <c r="D2560" s="4">
        <v>61.87</v>
      </c>
      <c r="E2560" s="4">
        <v>93.91</v>
      </c>
    </row>
    <row r="2561" spans="1:5" ht="15" customHeight="1" x14ac:dyDescent="0.2">
      <c r="A2561" s="3">
        <v>45880</v>
      </c>
      <c r="B2561" s="4">
        <v>10.78</v>
      </c>
      <c r="C2561" s="4">
        <v>335.8999</v>
      </c>
      <c r="D2561" s="4">
        <v>60.95</v>
      </c>
      <c r="E2561" s="4">
        <v>93.53</v>
      </c>
    </row>
    <row r="2562" spans="1:5" ht="15" customHeight="1" x14ac:dyDescent="0.2">
      <c r="A2562" s="3">
        <v>45881</v>
      </c>
      <c r="B2562" s="4">
        <v>11.22</v>
      </c>
      <c r="C2562" s="4">
        <v>336.74</v>
      </c>
      <c r="D2562" s="4">
        <v>64.5</v>
      </c>
      <c r="E2562" s="4">
        <v>94.59</v>
      </c>
    </row>
    <row r="2563" spans="1:5" ht="15" customHeight="1" x14ac:dyDescent="0.2">
      <c r="A2563" s="3">
        <v>45882</v>
      </c>
      <c r="B2563" s="4">
        <v>12.05</v>
      </c>
      <c r="C2563" s="4">
        <v>342.55</v>
      </c>
      <c r="D2563" s="4">
        <v>65.75</v>
      </c>
      <c r="E2563" s="4">
        <v>95.88</v>
      </c>
    </row>
    <row r="2564" spans="1:5" ht="15" customHeight="1" x14ac:dyDescent="0.2">
      <c r="A2564" s="3">
        <v>45883</v>
      </c>
      <c r="B2564" s="4">
        <v>11.78</v>
      </c>
      <c r="C2564" s="4">
        <v>345.49</v>
      </c>
      <c r="D2564" s="4">
        <v>65.989999999999995</v>
      </c>
      <c r="E2564" s="4">
        <v>95.65</v>
      </c>
    </row>
    <row r="2565" spans="1:5" ht="15" customHeight="1" x14ac:dyDescent="0.2">
      <c r="A2565" s="3">
        <v>45884</v>
      </c>
      <c r="B2565" s="4">
        <v>11.85</v>
      </c>
      <c r="C2565" s="4">
        <v>344.47</v>
      </c>
      <c r="D2565" s="4">
        <v>65.709999999999994</v>
      </c>
      <c r="E2565" s="4">
        <v>95.33</v>
      </c>
    </row>
    <row r="2566" spans="1:5" ht="15" customHeight="1" x14ac:dyDescent="0.2">
      <c r="A2566" s="3">
        <v>45887</v>
      </c>
      <c r="B2566" s="4">
        <v>11.82</v>
      </c>
      <c r="C2566" s="4">
        <v>342.74</v>
      </c>
      <c r="D2566" s="4">
        <v>65.56</v>
      </c>
      <c r="E2566" s="4">
        <v>94</v>
      </c>
    </row>
    <row r="2567" spans="1:5" ht="15" customHeight="1" x14ac:dyDescent="0.2">
      <c r="A2567" s="3">
        <v>45888</v>
      </c>
      <c r="B2567" s="4">
        <v>11.56</v>
      </c>
      <c r="C2567" s="4">
        <v>342.45</v>
      </c>
      <c r="D2567" s="4">
        <v>64.709999999999994</v>
      </c>
      <c r="E2567" s="4">
        <v>93.76</v>
      </c>
    </row>
    <row r="2568" spans="1:5" ht="15" customHeight="1" x14ac:dyDescent="0.2">
      <c r="A2568" s="3">
        <v>45889</v>
      </c>
      <c r="B2568" s="4">
        <v>11.54</v>
      </c>
      <c r="C2568" s="4">
        <v>343.92989999999998</v>
      </c>
      <c r="D2568" s="4">
        <v>66.760000000000005</v>
      </c>
      <c r="E2568" s="4">
        <v>94.89</v>
      </c>
    </row>
    <row r="2569" spans="1:5" ht="15" customHeight="1" x14ac:dyDescent="0.2">
      <c r="A2569" s="3">
        <v>45890</v>
      </c>
      <c r="B2569" s="4">
        <v>11.585000000000001</v>
      </c>
      <c r="C2569" s="4">
        <v>343.68990000000002</v>
      </c>
      <c r="D2569" s="4">
        <v>66.099999999999994</v>
      </c>
      <c r="E2569" s="4">
        <v>94.78</v>
      </c>
    </row>
    <row r="2570" spans="1:5" ht="15" customHeight="1" x14ac:dyDescent="0.2">
      <c r="A2570" s="3">
        <v>45891</v>
      </c>
      <c r="B2570" s="4">
        <v>12.05</v>
      </c>
      <c r="C2570" s="4">
        <v>350.04</v>
      </c>
      <c r="D2570" s="4">
        <v>69.14</v>
      </c>
      <c r="E2570" s="4">
        <v>96.78</v>
      </c>
    </row>
    <row r="2571" spans="1:5" ht="15" customHeight="1" x14ac:dyDescent="0.2">
      <c r="A2571" s="3">
        <v>45894</v>
      </c>
      <c r="B2571" s="4">
        <v>12.04</v>
      </c>
      <c r="C2571" s="4">
        <v>348.82010000000002</v>
      </c>
      <c r="D2571" s="4">
        <v>68.55</v>
      </c>
      <c r="E2571" s="4">
        <v>98.18</v>
      </c>
    </row>
    <row r="2572" spans="1:5" ht="15" customHeight="1" x14ac:dyDescent="0.2">
      <c r="A2572" s="3">
        <v>45895</v>
      </c>
      <c r="B2572" s="4">
        <v>11.8</v>
      </c>
      <c r="C2572" s="4">
        <v>351.17989999999998</v>
      </c>
      <c r="D2572" s="4">
        <v>67.62</v>
      </c>
      <c r="E2572" s="4">
        <v>97.05</v>
      </c>
    </row>
    <row r="2573" spans="1:5" ht="15" customHeight="1" x14ac:dyDescent="0.2">
      <c r="A2573" s="3">
        <v>45896</v>
      </c>
      <c r="B2573" s="4">
        <v>12.15</v>
      </c>
      <c r="C2573" s="4">
        <v>350.3501</v>
      </c>
      <c r="D2573" s="4">
        <v>66.650000000000006</v>
      </c>
      <c r="E2573" s="4">
        <v>97.9</v>
      </c>
    </row>
    <row r="2574" spans="1:5" ht="15" customHeight="1" x14ac:dyDescent="0.2">
      <c r="A2574" s="3">
        <v>45897</v>
      </c>
      <c r="B2574" s="4">
        <v>12.055</v>
      </c>
      <c r="C2574" s="4">
        <v>349.86009999999999</v>
      </c>
      <c r="D2574" s="4">
        <v>65.25</v>
      </c>
      <c r="E2574" s="4">
        <v>98.45</v>
      </c>
    </row>
    <row r="2575" spans="1:5" ht="15" customHeight="1" x14ac:dyDescent="0.2">
      <c r="A2575" s="3">
        <v>45898</v>
      </c>
      <c r="B2575" s="4">
        <v>11.64</v>
      </c>
      <c r="C2575" s="4">
        <v>351.78</v>
      </c>
      <c r="D2575" s="4">
        <v>65</v>
      </c>
      <c r="E2575" s="4">
        <v>98.97</v>
      </c>
    </row>
    <row r="2576" spans="1:5" ht="15" customHeight="1" x14ac:dyDescent="0.2">
      <c r="A2576" s="3">
        <v>45901</v>
      </c>
      <c r="B2576" s="4">
        <v>11.64</v>
      </c>
      <c r="C2576" s="4">
        <v>351.78</v>
      </c>
      <c r="D2576" s="4">
        <v>65</v>
      </c>
      <c r="E2576" s="4">
        <v>98.97</v>
      </c>
    </row>
    <row r="2577" spans="1:5" ht="15" customHeight="1" x14ac:dyDescent="0.2">
      <c r="A2577" s="3">
        <v>45902</v>
      </c>
      <c r="B2577" s="4">
        <v>11.62</v>
      </c>
      <c r="C2577" s="4">
        <v>350.07010000000002</v>
      </c>
      <c r="D2577" s="4">
        <v>63.6</v>
      </c>
      <c r="E2577" s="4">
        <v>98.99</v>
      </c>
    </row>
    <row r="2578" spans="1:5" ht="15" customHeight="1" x14ac:dyDescent="0.2">
      <c r="A2578" s="3">
        <v>45903</v>
      </c>
      <c r="B2578" s="4">
        <v>11.92</v>
      </c>
      <c r="C2578" s="4">
        <v>350.87009999999998</v>
      </c>
      <c r="D2578" s="4">
        <v>63.28</v>
      </c>
      <c r="E2578" s="4">
        <v>94.65</v>
      </c>
    </row>
    <row r="2579" spans="1:5" ht="15" customHeight="1" x14ac:dyDescent="0.2">
      <c r="A2579" s="3">
        <v>45904</v>
      </c>
      <c r="B2579" s="4">
        <v>11.77</v>
      </c>
      <c r="C2579" s="4">
        <v>350.99</v>
      </c>
      <c r="D2579" s="4">
        <v>64.430000000000007</v>
      </c>
      <c r="E2579" s="4">
        <v>95.77</v>
      </c>
    </row>
    <row r="2580" spans="1:5" ht="15" customHeight="1" x14ac:dyDescent="0.2">
      <c r="A2580" s="3">
        <v>45905</v>
      </c>
      <c r="B2580" s="4">
        <v>12.11</v>
      </c>
      <c r="C2580" s="4">
        <v>343.22</v>
      </c>
      <c r="D2580" s="4">
        <v>65.92</v>
      </c>
      <c r="E2580" s="4">
        <v>92.95</v>
      </c>
    </row>
    <row r="2581" spans="1:5" ht="15" customHeight="1" x14ac:dyDescent="0.2">
      <c r="A2581" s="3">
        <v>45908</v>
      </c>
      <c r="B2581" s="4">
        <v>12.35</v>
      </c>
      <c r="C2581" s="4">
        <v>342.3</v>
      </c>
      <c r="D2581" s="4">
        <v>65.3</v>
      </c>
      <c r="E2581" s="4">
        <v>91.4</v>
      </c>
    </row>
    <row r="2582" spans="1:5" ht="15" customHeight="1" x14ac:dyDescent="0.2">
      <c r="A2582" s="3">
        <v>45909</v>
      </c>
      <c r="B2582" s="4">
        <v>12.26</v>
      </c>
      <c r="C2582" s="4">
        <v>343.99</v>
      </c>
      <c r="D2582" s="4">
        <v>64.760000000000005</v>
      </c>
      <c r="E2582" s="4">
        <v>91.86</v>
      </c>
    </row>
    <row r="2583" spans="1:5" ht="15" customHeight="1" x14ac:dyDescent="0.2">
      <c r="A2583" s="3">
        <v>45910</v>
      </c>
      <c r="B2583" s="4">
        <v>12.54</v>
      </c>
      <c r="C2583" s="4">
        <v>338.12009999999998</v>
      </c>
      <c r="D2583" s="4">
        <v>64.739999999999995</v>
      </c>
      <c r="E2583" s="4">
        <v>94.32</v>
      </c>
    </row>
    <row r="2584" spans="1:5" ht="15" customHeight="1" x14ac:dyDescent="0.2">
      <c r="A2584" s="3">
        <v>45911</v>
      </c>
      <c r="B2584" s="4">
        <v>16.170000000000002</v>
      </c>
      <c r="C2584" s="4">
        <v>343.49</v>
      </c>
      <c r="D2584" s="4">
        <v>65.02</v>
      </c>
      <c r="E2584" s="4">
        <v>94.13</v>
      </c>
    </row>
    <row r="2585" spans="1:5" ht="15" customHeight="1" x14ac:dyDescent="0.2">
      <c r="A2585" s="3">
        <v>45912</v>
      </c>
      <c r="B2585" s="4">
        <v>18.87</v>
      </c>
      <c r="C2585" s="4">
        <v>339.42989999999998</v>
      </c>
      <c r="D2585" s="4">
        <v>64.7</v>
      </c>
      <c r="E2585" s="4">
        <v>92.43</v>
      </c>
    </row>
    <row r="2586" spans="1:5" ht="15" customHeight="1" x14ac:dyDescent="0.2">
      <c r="A2586" s="3">
        <v>45915</v>
      </c>
      <c r="B2586" s="4">
        <v>19.46</v>
      </c>
      <c r="C2586" s="4">
        <v>339.05</v>
      </c>
      <c r="D2586" s="4">
        <v>63.17</v>
      </c>
      <c r="E2586" s="4">
        <v>92.33</v>
      </c>
    </row>
    <row r="2587" spans="1:5" ht="15" customHeight="1" x14ac:dyDescent="0.2">
      <c r="A2587" s="3">
        <v>45916</v>
      </c>
      <c r="B2587" s="4">
        <v>18.25</v>
      </c>
      <c r="C2587" s="4">
        <v>340.03</v>
      </c>
      <c r="D2587" s="4">
        <v>64.45</v>
      </c>
      <c r="E2587" s="4">
        <v>94.54</v>
      </c>
    </row>
    <row r="2588" spans="1:5" ht="15" customHeight="1" x14ac:dyDescent="0.2">
      <c r="A2588" s="3">
        <v>45917</v>
      </c>
      <c r="B2588" s="4">
        <v>17.989999999999998</v>
      </c>
      <c r="C2588" s="4">
        <v>346.2</v>
      </c>
      <c r="D2588" s="4">
        <v>65.78</v>
      </c>
      <c r="E2588" s="4">
        <v>93.82</v>
      </c>
    </row>
    <row r="2589" spans="1:5" ht="15" customHeight="1" x14ac:dyDescent="0.2">
      <c r="A2589" s="3">
        <v>45918</v>
      </c>
      <c r="B2589" s="4">
        <v>18.7</v>
      </c>
      <c r="C2589" s="4">
        <v>338.17989999999998</v>
      </c>
      <c r="D2589" s="4">
        <v>66.260000000000005</v>
      </c>
      <c r="E2589" s="4">
        <v>93.48</v>
      </c>
    </row>
    <row r="2590" spans="1:5" ht="15" customHeight="1" x14ac:dyDescent="0.2">
      <c r="A2590" s="3">
        <v>45919</v>
      </c>
      <c r="B2590" s="4">
        <v>19.329999999999998</v>
      </c>
      <c r="C2590" s="4">
        <v>341.61009999999999</v>
      </c>
      <c r="D2590" s="4">
        <v>65.150000000000006</v>
      </c>
      <c r="E2590" s="4">
        <v>91.92</v>
      </c>
    </row>
    <row r="2591" spans="1:5" ht="15" customHeight="1" x14ac:dyDescent="0.2">
      <c r="A2591" s="3">
        <v>45922</v>
      </c>
      <c r="B2591" s="4">
        <v>19.61</v>
      </c>
      <c r="C2591" s="4">
        <v>344.36009999999999</v>
      </c>
      <c r="D2591" s="4">
        <v>65.400000000000006</v>
      </c>
      <c r="E2591" s="4">
        <v>92.01</v>
      </c>
    </row>
    <row r="2592" spans="1:5" ht="15" customHeight="1" x14ac:dyDescent="0.2">
      <c r="A2592" s="3">
        <v>45923</v>
      </c>
      <c r="B2592" s="4">
        <v>19.559999999999999</v>
      </c>
      <c r="C2592" s="4">
        <v>338.7</v>
      </c>
      <c r="D2592" s="4">
        <v>64.709999999999994</v>
      </c>
      <c r="E2592" s="4">
        <v>93.47</v>
      </c>
    </row>
    <row r="2593" spans="1:5" ht="15" customHeight="1" x14ac:dyDescent="0.2">
      <c r="A2593" s="3">
        <v>45924</v>
      </c>
      <c r="B2593" s="4">
        <v>19.82</v>
      </c>
      <c r="C2593" s="4">
        <v>338.67989999999998</v>
      </c>
      <c r="D2593" s="4">
        <v>65.849999999999994</v>
      </c>
      <c r="E2593" s="4">
        <v>95.63</v>
      </c>
    </row>
    <row r="2594" spans="1:5" ht="15" customHeight="1" x14ac:dyDescent="0.2">
      <c r="A2594" s="3">
        <v>45925</v>
      </c>
      <c r="B2594" s="4">
        <v>19.78</v>
      </c>
      <c r="C2594" s="4">
        <v>334.92989999999998</v>
      </c>
      <c r="D2594" s="4">
        <v>64.84</v>
      </c>
      <c r="E2594" s="4">
        <v>96.81</v>
      </c>
    </row>
    <row r="2595" spans="1:5" ht="15" customHeight="1" x14ac:dyDescent="0.2">
      <c r="A2595" s="3">
        <v>45926</v>
      </c>
      <c r="B2595" s="4">
        <v>19.510000000000002</v>
      </c>
      <c r="C2595" s="4">
        <v>337.37009999999998</v>
      </c>
      <c r="D2595" s="4">
        <v>64.42</v>
      </c>
      <c r="E2595" s="4">
        <v>98.48</v>
      </c>
    </row>
    <row r="2596" spans="1:5" ht="15" customHeight="1" x14ac:dyDescent="0.2">
      <c r="A2596" s="3">
        <v>45929</v>
      </c>
      <c r="B2596" s="4">
        <v>18.864999999999998</v>
      </c>
      <c r="C2596" s="4">
        <v>340.15989999999999</v>
      </c>
      <c r="D2596" s="4">
        <v>64.069999999999993</v>
      </c>
      <c r="E2596" s="4">
        <v>95.85</v>
      </c>
    </row>
    <row r="2597" spans="1:5" ht="15" customHeight="1" x14ac:dyDescent="0.2">
      <c r="A2597" s="3">
        <v>45930</v>
      </c>
      <c r="B2597" s="4">
        <v>19.53</v>
      </c>
      <c r="C2597" s="4">
        <v>341.37990000000002</v>
      </c>
      <c r="D2597" s="4">
        <v>64.22</v>
      </c>
      <c r="E2597" s="4">
        <v>94.59</v>
      </c>
    </row>
    <row r="2598" spans="1:5" ht="15" customHeight="1" x14ac:dyDescent="0.2">
      <c r="A2598" s="3">
        <v>45931</v>
      </c>
      <c r="B2598" s="4">
        <v>19.350000000000001</v>
      </c>
      <c r="C2598" s="4">
        <v>347.83010000000002</v>
      </c>
      <c r="D2598" s="4">
        <v>64.11</v>
      </c>
      <c r="E2598" s="4">
        <v>95.46</v>
      </c>
    </row>
    <row r="2599" spans="1:5" ht="15" customHeight="1" x14ac:dyDescent="0.2">
      <c r="A2599" s="3">
        <v>45932</v>
      </c>
      <c r="B2599" s="4">
        <v>19.239999999999998</v>
      </c>
      <c r="C2599" s="4">
        <v>345.95</v>
      </c>
      <c r="D2599" s="4">
        <v>66.13</v>
      </c>
      <c r="E2599" s="4">
        <v>93.38</v>
      </c>
    </row>
    <row r="2600" spans="1:5" ht="15" customHeight="1" x14ac:dyDescent="0.2">
      <c r="A2600" s="3">
        <v>45933</v>
      </c>
      <c r="B2600" s="4">
        <v>18.989999999999998</v>
      </c>
      <c r="C2600" s="4">
        <v>349.84010000000001</v>
      </c>
      <c r="D2600" s="4">
        <v>66.540000000000006</v>
      </c>
      <c r="E2600" s="4">
        <v>94.16</v>
      </c>
    </row>
    <row r="2601" spans="1:5" ht="15" customHeight="1" x14ac:dyDescent="0.2">
      <c r="A2601" s="3">
        <v>45936</v>
      </c>
      <c r="B2601" s="4">
        <v>19.079999999999998</v>
      </c>
      <c r="C2601" s="4">
        <v>349.28</v>
      </c>
      <c r="D2601" s="4">
        <v>66.59</v>
      </c>
      <c r="E2601" s="4">
        <v>94.91</v>
      </c>
    </row>
    <row r="2602" spans="1:5" ht="15" customHeight="1" x14ac:dyDescent="0.2">
      <c r="A2602" s="3">
        <v>45937</v>
      </c>
      <c r="B2602" s="4">
        <v>18.600000000000001</v>
      </c>
      <c r="C2602" s="4">
        <v>352.41989999999998</v>
      </c>
      <c r="D2602" s="4">
        <v>64.959999999999994</v>
      </c>
      <c r="E2602" s="4">
        <v>95.23</v>
      </c>
    </row>
    <row r="2603" spans="1:5" ht="15" customHeight="1" x14ac:dyDescent="0.2">
      <c r="A2603" s="3">
        <v>45938</v>
      </c>
      <c r="B2603" s="4">
        <v>17.89</v>
      </c>
      <c r="C2603" s="4">
        <v>351.36009999999999</v>
      </c>
      <c r="D2603" s="4">
        <v>66.92</v>
      </c>
      <c r="E2603" s="4">
        <v>93.75</v>
      </c>
    </row>
    <row r="2604" spans="1:5" ht="15" customHeight="1" x14ac:dyDescent="0.2">
      <c r="A2604" s="3">
        <v>45939</v>
      </c>
      <c r="B2604" s="4">
        <v>17.670000000000002</v>
      </c>
      <c r="C2604" s="4">
        <v>347.04</v>
      </c>
      <c r="D2604" s="4">
        <v>65.86</v>
      </c>
      <c r="E2604" s="4">
        <v>91.95</v>
      </c>
    </row>
    <row r="2605" spans="1:5" ht="15" customHeight="1" x14ac:dyDescent="0.2">
      <c r="A2605" s="3">
        <v>45940</v>
      </c>
      <c r="B2605" s="4">
        <v>17.100000000000001</v>
      </c>
      <c r="C2605" s="4">
        <v>343.6499</v>
      </c>
      <c r="D2605" s="4">
        <v>60.41</v>
      </c>
      <c r="E2605" s="4">
        <v>87.64</v>
      </c>
    </row>
    <row r="2606" spans="1:5" ht="15" customHeight="1" x14ac:dyDescent="0.2">
      <c r="A2606" s="3">
        <v>45943</v>
      </c>
      <c r="B2606" s="4">
        <v>17.78</v>
      </c>
      <c r="C2606" s="4">
        <v>343.3</v>
      </c>
      <c r="D2606" s="4">
        <v>64.39</v>
      </c>
      <c r="E2606" s="4">
        <v>88.78</v>
      </c>
    </row>
    <row r="2607" spans="1:5" ht="15" customHeight="1" x14ac:dyDescent="0.2">
      <c r="A2607" s="3">
        <v>45944</v>
      </c>
      <c r="B2607" s="4">
        <v>17.98</v>
      </c>
      <c r="C2607" s="4">
        <v>348.37990000000002</v>
      </c>
      <c r="D2607" s="4">
        <v>64.599999999999994</v>
      </c>
      <c r="E2607" s="4">
        <v>88.17</v>
      </c>
    </row>
    <row r="2608" spans="1:5" ht="15" customHeight="1" x14ac:dyDescent="0.2">
      <c r="A2608" s="3">
        <v>45945</v>
      </c>
      <c r="B2608" s="4">
        <v>18.45</v>
      </c>
      <c r="C2608" s="4">
        <v>345.68990000000002</v>
      </c>
      <c r="D2608" s="4">
        <v>65.209999999999994</v>
      </c>
      <c r="E2608" s="4">
        <v>87.74</v>
      </c>
    </row>
    <row r="2609" spans="1:5" ht="15" customHeight="1" x14ac:dyDescent="0.2">
      <c r="A2609" s="3">
        <v>45946</v>
      </c>
      <c r="B2609" s="4">
        <v>18.29</v>
      </c>
      <c r="C2609" s="4">
        <v>335.3999</v>
      </c>
      <c r="D2609" s="4">
        <v>65.349999999999994</v>
      </c>
      <c r="E2609" s="4">
        <v>86.91</v>
      </c>
    </row>
    <row r="2610" spans="1:5" ht="15" customHeight="1" x14ac:dyDescent="0.2">
      <c r="A2610" s="3">
        <v>45947</v>
      </c>
      <c r="B2610" s="4">
        <v>18.190000000000001</v>
      </c>
      <c r="C2610" s="4">
        <v>341.88990000000001</v>
      </c>
      <c r="D2610" s="4">
        <v>65.135000000000005</v>
      </c>
      <c r="E2610" s="4">
        <v>86.48</v>
      </c>
    </row>
    <row r="2611" spans="1:5" ht="15" customHeight="1" x14ac:dyDescent="0.2">
      <c r="A2611" s="3">
        <v>45950</v>
      </c>
      <c r="B2611" s="4">
        <v>18.32</v>
      </c>
      <c r="C2611" s="4">
        <v>344.40989999999999</v>
      </c>
      <c r="D2611" s="4">
        <v>67.069999999999993</v>
      </c>
      <c r="E2611" s="4">
        <v>87.06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10"/>
  <sheetViews>
    <sheetView zoomScale="163" zoomScaleNormal="100" workbookViewId="0">
      <pane xSplit="1" ySplit="1" topLeftCell="B7" activePane="bottomRight" state="frozen"/>
      <selection pane="topRight" activeCell="B1" sqref="B1"/>
      <selection pane="bottomLeft" activeCell="A7" sqref="A7"/>
      <selection pane="bottomRight" activeCell="G1" sqref="G1"/>
    </sheetView>
  </sheetViews>
  <sheetFormatPr baseColWidth="10" defaultColWidth="8.6640625" defaultRowHeight="15" x14ac:dyDescent="0.2"/>
  <cols>
    <col min="1" max="1" width="12" customWidth="1"/>
    <col min="2" max="5" width="20" customWidth="1"/>
  </cols>
  <sheetData>
    <row r="1" spans="1:7" ht="39" customHeight="1" x14ac:dyDescent="0.2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G1" s="2"/>
    </row>
    <row r="2" spans="1:7" ht="15" customHeight="1" x14ac:dyDescent="0.2">
      <c r="A2" s="3">
        <f>Stocks!A3</f>
        <v>42298</v>
      </c>
      <c r="B2" s="5">
        <f>Stocks!B3/Stocks!B2-1</f>
        <v>-1.2679917751884928E-2</v>
      </c>
      <c r="C2" s="5">
        <f>Stocks!C3/Stocks!C2-1</f>
        <v>-1.074986890403784E-2</v>
      </c>
      <c r="D2" s="5">
        <f>Stocks!D3/Stocks!D2-1</f>
        <v>-5.0632911392405333E-3</v>
      </c>
      <c r="E2" s="5">
        <f>Stocks!E3/Stocks!E2-1</f>
        <v>-1.0646245797534593E-2</v>
      </c>
    </row>
    <row r="3" spans="1:7" ht="15" customHeight="1" x14ac:dyDescent="0.2">
      <c r="A3" s="3">
        <f>Stocks!A4</f>
        <v>42299</v>
      </c>
      <c r="B3" s="5">
        <f>Stocks!B4/Stocks!B3-1</f>
        <v>2.221450885109344E-2</v>
      </c>
      <c r="C3" s="5">
        <f>Stocks!C4/Stocks!C3-1</f>
        <v>1.2721971905645502E-2</v>
      </c>
      <c r="D3" s="5">
        <f>Stocks!D4/Stocks!D3-1</f>
        <v>3.6047497879559076E-2</v>
      </c>
      <c r="E3" s="5">
        <f>Stocks!E4/Stocks!E3-1</f>
        <v>3.0394562960166072E-2</v>
      </c>
    </row>
    <row r="4" spans="1:7" ht="15" customHeight="1" x14ac:dyDescent="0.2">
      <c r="A4" s="3">
        <f>Stocks!A5</f>
        <v>42300</v>
      </c>
      <c r="B4" s="5">
        <f>Stocks!B5/Stocks!B4-1</f>
        <v>1.0865874363327643E-2</v>
      </c>
      <c r="C4" s="5">
        <f>Stocks!C5/Stocks!C4-1</f>
        <v>8.5056267992671408E-3</v>
      </c>
      <c r="D4" s="5">
        <f>Stocks!D5/Stocks!D4-1</f>
        <v>5.1166598444536415E-3</v>
      </c>
      <c r="E4" s="5">
        <f>Stocks!E5/Stocks!E4-1</f>
        <v>5.4965188713818058E-4</v>
      </c>
    </row>
    <row r="5" spans="1:7" ht="15" customHeight="1" x14ac:dyDescent="0.2">
      <c r="A5" s="3">
        <f>Stocks!A6</f>
        <v>42303</v>
      </c>
      <c r="B5" s="5">
        <f>Stocks!B6/Stocks!B5-1</f>
        <v>-1.6123614376889472E-2</v>
      </c>
      <c r="C5" s="5">
        <f>Stocks!C6/Stocks!C5-1</f>
        <v>1.4402491241728432E-2</v>
      </c>
      <c r="D5" s="5">
        <f>Stocks!D6/Stocks!D5-1</f>
        <v>-1.2217470983506451E-2</v>
      </c>
      <c r="E5" s="5">
        <f>Stocks!E6/Stocks!E5-1</f>
        <v>-3.0397363120307608E-2</v>
      </c>
    </row>
    <row r="6" spans="1:7" ht="15" customHeight="1" x14ac:dyDescent="0.2">
      <c r="A6" s="3">
        <f>Stocks!A7</f>
        <v>42304</v>
      </c>
      <c r="B6" s="5">
        <f>Stocks!B7/Stocks!B6-1</f>
        <v>-1.7412086036189711E-2</v>
      </c>
      <c r="C6" s="5">
        <f>Stocks!C7/Stocks!C6-1</f>
        <v>-8.4420567920185929E-3</v>
      </c>
      <c r="D6" s="5">
        <f>Stocks!D7/Stocks!D6-1</f>
        <v>-1.1956297670583371E-2</v>
      </c>
      <c r="E6" s="5">
        <f>Stocks!E7/Stocks!E6-1</f>
        <v>-2.3796033994334387E-2</v>
      </c>
    </row>
    <row r="7" spans="1:7" ht="15" customHeight="1" x14ac:dyDescent="0.2">
      <c r="A7" s="3">
        <f>Stocks!A8</f>
        <v>42305</v>
      </c>
      <c r="B7" s="5">
        <f>Stocks!B8/Stocks!B7-1</f>
        <v>2.6059763724809004E-2</v>
      </c>
      <c r="C7" s="5">
        <f>Stocks!C8/Stocks!C7-1</f>
        <v>1.7414860681114641E-2</v>
      </c>
      <c r="D7" s="5">
        <f>Stocks!D8/Stocks!D7-1</f>
        <v>1.3144168579177995E-2</v>
      </c>
      <c r="E7" s="5">
        <f>Stocks!E8/Stocks!E7-1</f>
        <v>3.1921067904817191E-2</v>
      </c>
    </row>
    <row r="8" spans="1:7" ht="15" customHeight="1" x14ac:dyDescent="0.2">
      <c r="A8" s="3">
        <f>Stocks!A9</f>
        <v>42306</v>
      </c>
      <c r="B8" s="5">
        <f>Stocks!B9/Stocks!B8-1</f>
        <v>-5.4182187605824605E-3</v>
      </c>
      <c r="C8" s="5">
        <f>Stocks!C9/Stocks!C8-1</f>
        <v>-4.564473183719997E-3</v>
      </c>
      <c r="D8" s="5">
        <f>Stocks!D9/Stocks!D8-1</f>
        <v>-2.4093904448105441E-2</v>
      </c>
      <c r="E8" s="5">
        <f>Stocks!E9/Stocks!E8-1</f>
        <v>5.249343832020914E-3</v>
      </c>
    </row>
    <row r="9" spans="1:7" ht="15" customHeight="1" x14ac:dyDescent="0.2">
      <c r="A9" s="3">
        <f>Stocks!A10</f>
        <v>42307</v>
      </c>
      <c r="B9" s="5">
        <f>Stocks!B10/Stocks!B9-1</f>
        <v>2.3833844058562814E-3</v>
      </c>
      <c r="C9" s="5">
        <f>Stocks!C10/Stocks!C9-1</f>
        <v>-1.1845624761177009E-2</v>
      </c>
      <c r="D9" s="5">
        <f>Stocks!D10/Stocks!D9-1</f>
        <v>1.8991348385735352E-2</v>
      </c>
      <c r="E9" s="5">
        <f>Stocks!E10/Stocks!E9-1</f>
        <v>-5.0354345393509581E-3</v>
      </c>
    </row>
    <row r="10" spans="1:7" ht="15" customHeight="1" x14ac:dyDescent="0.2">
      <c r="A10" s="3">
        <f>Stocks!A11</f>
        <v>42310</v>
      </c>
      <c r="B10" s="5">
        <f>Stocks!B11/Stocks!B10-1</f>
        <v>2.1059782608695565E-2</v>
      </c>
      <c r="C10" s="5">
        <f>Stocks!C11/Stocks!C10-1</f>
        <v>-3.0420211394689312E-2</v>
      </c>
      <c r="D10" s="5">
        <f>Stocks!D11/Stocks!D10-1</f>
        <v>1.2424932698281266E-2</v>
      </c>
      <c r="E10" s="5">
        <f>Stocks!E11/Stocks!E10-1</f>
        <v>2.9803186504217427E-2</v>
      </c>
    </row>
    <row r="11" spans="1:7" ht="15" customHeight="1" x14ac:dyDescent="0.2">
      <c r="A11" s="3">
        <f>Stocks!A12</f>
        <v>42311</v>
      </c>
      <c r="B11" s="5">
        <f>Stocks!B12/Stocks!B11-1</f>
        <v>3.3932135728542923E-2</v>
      </c>
      <c r="C11" s="5">
        <f>Stocks!C12/Stocks!C11-1</f>
        <v>3.5628822121776205E-2</v>
      </c>
      <c r="D11" s="5">
        <f>Stocks!D12/Stocks!D11-1</f>
        <v>-1.4317856412354724E-3</v>
      </c>
      <c r="E11" s="5">
        <f>Stocks!E12/Stocks!E11-1</f>
        <v>3.2580997451765459E-2</v>
      </c>
    </row>
    <row r="12" spans="1:7" ht="15" customHeight="1" x14ac:dyDescent="0.2">
      <c r="A12" s="3">
        <f>Stocks!A13</f>
        <v>42312</v>
      </c>
      <c r="B12" s="5">
        <f>Stocks!B13/Stocks!B12-1</f>
        <v>-2.5096525096525046E-2</v>
      </c>
      <c r="C12" s="5">
        <f>Stocks!C13/Stocks!C12-1</f>
        <v>5.7766367137355168E-3</v>
      </c>
      <c r="D12" s="5">
        <f>Stocks!D13/Stocks!D12-1</f>
        <v>3.4821794346580059E-3</v>
      </c>
      <c r="E12" s="5">
        <f>Stocks!E13/Stocks!E12-1</f>
        <v>-6.8746694870437386E-3</v>
      </c>
    </row>
    <row r="13" spans="1:7" ht="15" customHeight="1" x14ac:dyDescent="0.2">
      <c r="A13" s="3">
        <f>Stocks!A14</f>
        <v>42313</v>
      </c>
      <c r="B13" s="5">
        <f>Stocks!B14/Stocks!B13-1</f>
        <v>-2.6072607260726022E-2</v>
      </c>
      <c r="C13" s="5">
        <f>Stocks!C14/Stocks!C13-1</f>
        <v>1.1614550095724541E-2</v>
      </c>
      <c r="D13" s="5">
        <f>Stocks!D14/Stocks!D13-1</f>
        <v>-2.2045315370483931E-2</v>
      </c>
      <c r="E13" s="5">
        <f>Stocks!E14/Stocks!E13-1</f>
        <v>-1.0649627263046302E-3</v>
      </c>
    </row>
    <row r="14" spans="1:7" ht="15" customHeight="1" x14ac:dyDescent="0.2">
      <c r="A14" s="3">
        <f>Stocks!A15</f>
        <v>42314</v>
      </c>
      <c r="B14" s="5">
        <f>Stocks!B15/Stocks!B14-1</f>
        <v>-1.6943409013893573E-2</v>
      </c>
      <c r="C14" s="5">
        <f>Stocks!C15/Stocks!C14-1</f>
        <v>-6.434519303557984E-3</v>
      </c>
      <c r="D14" s="5">
        <f>Stocks!D15/Stocks!D14-1</f>
        <v>-1.2523481527864089E-3</v>
      </c>
      <c r="E14" s="5">
        <f>Stocks!E15/Stocks!E14-1</f>
        <v>-9.0618336886992834E-3</v>
      </c>
    </row>
    <row r="15" spans="1:7" ht="15" customHeight="1" x14ac:dyDescent="0.2">
      <c r="A15" s="3">
        <f>Stocks!A16</f>
        <v>42317</v>
      </c>
      <c r="B15" s="5">
        <f>Stocks!B16/Stocks!B15-1</f>
        <v>-3.4470872113068207E-4</v>
      </c>
      <c r="C15" s="5">
        <f>Stocks!C16/Stocks!C15-1</f>
        <v>-9.0158730158729217E-3</v>
      </c>
      <c r="D15" s="5">
        <f>Stocks!D16/Stocks!D15-1</f>
        <v>-7.3145245559047556E-4</v>
      </c>
      <c r="E15" s="5">
        <f>Stocks!E16/Stocks!E15-1</f>
        <v>-2.0261789492558746E-2</v>
      </c>
    </row>
    <row r="16" spans="1:7" ht="15" customHeight="1" x14ac:dyDescent="0.2">
      <c r="A16" s="3">
        <f>Stocks!A17</f>
        <v>42318</v>
      </c>
      <c r="B16" s="5">
        <f>Stocks!B17/Stocks!B16-1</f>
        <v>3.6551724137930952E-2</v>
      </c>
      <c r="C16" s="5">
        <f>Stocks!C17/Stocks!C16-1</f>
        <v>1.8452075858534034E-2</v>
      </c>
      <c r="D16" s="5">
        <f>Stocks!D17/Stocks!D16-1</f>
        <v>-1.3698630136986356E-2</v>
      </c>
      <c r="E16" s="5">
        <f>Stocks!E17/Stocks!E16-1</f>
        <v>1.8301610541726632E-4</v>
      </c>
    </row>
    <row r="17" spans="1:5" ht="15" customHeight="1" x14ac:dyDescent="0.2">
      <c r="A17" s="3">
        <f>Stocks!A18</f>
        <v>42319</v>
      </c>
      <c r="B17" s="5">
        <f>Stocks!B18/Stocks!B17-1</f>
        <v>1.829673985362601E-2</v>
      </c>
      <c r="C17" s="5">
        <f>Stocks!C18/Stocks!C17-1</f>
        <v>-3.7745344740814923E-3</v>
      </c>
      <c r="D17" s="5">
        <f>Stocks!D18/Stocks!D17-1</f>
        <v>-1.2722646310431296E-3</v>
      </c>
      <c r="E17" s="5">
        <f>Stocks!E18/Stocks!E17-1</f>
        <v>-2.2140896614821659E-2</v>
      </c>
    </row>
    <row r="18" spans="1:5" ht="15" customHeight="1" x14ac:dyDescent="0.2">
      <c r="A18" s="3">
        <f>Stocks!A19</f>
        <v>42320</v>
      </c>
      <c r="B18" s="5">
        <f>Stocks!B19/Stocks!B18-1</f>
        <v>-1.4701078079059071E-2</v>
      </c>
      <c r="C18" s="5">
        <f>Stocks!C19/Stocks!C18-1</f>
        <v>-1.0987623137155955E-2</v>
      </c>
      <c r="D18" s="5">
        <f>Stocks!D19/Stocks!D18-1</f>
        <v>-1.5498938428874842E-2</v>
      </c>
      <c r="E18" s="5">
        <f>Stocks!E19/Stocks!E18-1</f>
        <v>-2.7507485029940049E-2</v>
      </c>
    </row>
    <row r="19" spans="1:5" ht="15" customHeight="1" x14ac:dyDescent="0.2">
      <c r="A19" s="3">
        <f>Stocks!A20</f>
        <v>42321</v>
      </c>
      <c r="B19" s="5">
        <f>Stocks!B20/Stocks!B19-1</f>
        <v>-5.9681697612732343E-3</v>
      </c>
      <c r="C19" s="5">
        <f>Stocks!C20/Stocks!C19-1</f>
        <v>-2.5539522410931159E-3</v>
      </c>
      <c r="D19" s="5">
        <f>Stocks!D20/Stocks!D19-1</f>
        <v>-1.5742937243907629E-2</v>
      </c>
      <c r="E19" s="5">
        <f>Stocks!E20/Stocks!E19-1</f>
        <v>-2.6938618433711703E-3</v>
      </c>
    </row>
    <row r="20" spans="1:5" ht="15" customHeight="1" x14ac:dyDescent="0.2">
      <c r="A20" s="3">
        <f>Stocks!A21</f>
        <v>42324</v>
      </c>
      <c r="B20" s="5">
        <f>Stocks!B21/Stocks!B20-1</f>
        <v>2.0346897931954544E-2</v>
      </c>
      <c r="C20" s="5">
        <f>Stocks!C21/Stocks!C20-1</f>
        <v>1.0113941876840338E-2</v>
      </c>
      <c r="D20" s="5">
        <f>Stocks!D21/Stocks!D20-1</f>
        <v>6.7922874671342282E-3</v>
      </c>
      <c r="E20" s="5">
        <f>Stocks!E21/Stocks!E20-1</f>
        <v>4.9006366968936899E-2</v>
      </c>
    </row>
    <row r="21" spans="1:5" ht="15" customHeight="1" x14ac:dyDescent="0.2">
      <c r="A21" s="3">
        <f>Stocks!A22</f>
        <v>42325</v>
      </c>
      <c r="B21" s="5">
        <f>Stocks!B22/Stocks!B21-1</f>
        <v>-1.6018306636155555E-2</v>
      </c>
      <c r="C21" s="5">
        <f>Stocks!C22/Stocks!C21-1</f>
        <v>-8.8719898605837955E-4</v>
      </c>
      <c r="D21" s="5">
        <f>Stocks!D22/Stocks!D21-1</f>
        <v>2.8291621327529715E-3</v>
      </c>
      <c r="E21" s="5">
        <f>Stocks!E22/Stocks!E21-1</f>
        <v>-8.6444730549934956E-3</v>
      </c>
    </row>
    <row r="22" spans="1:5" ht="15" customHeight="1" x14ac:dyDescent="0.2">
      <c r="A22" s="3">
        <f>Stocks!A23</f>
        <v>42326</v>
      </c>
      <c r="B22" s="5">
        <f>Stocks!B23/Stocks!B22-1</f>
        <v>2.2591362126245906E-2</v>
      </c>
      <c r="C22" s="5">
        <f>Stocks!C23/Stocks!C22-1</f>
        <v>2.0677407078523391E-2</v>
      </c>
      <c r="D22" s="5">
        <f>Stocks!D23/Stocks!D22-1</f>
        <v>1.953125E-2</v>
      </c>
      <c r="E22" s="5">
        <f>Stocks!E23/Stocks!E22-1</f>
        <v>1.0760667903525034E-2</v>
      </c>
    </row>
    <row r="23" spans="1:5" ht="15" customHeight="1" x14ac:dyDescent="0.2">
      <c r="A23" s="3">
        <f>Stocks!A24</f>
        <v>42327</v>
      </c>
      <c r="B23" s="5">
        <f>Stocks!B24/Stocks!B23-1</f>
        <v>-7.1474983755686061E-3</v>
      </c>
      <c r="C23" s="5">
        <f>Stocks!C24/Stocks!C23-1</f>
        <v>-3.8528461347251408E-3</v>
      </c>
      <c r="D23" s="5">
        <f>Stocks!D24/Stocks!D23-1</f>
        <v>4.2571306939123144E-3</v>
      </c>
      <c r="E23" s="5">
        <f>Stocks!E24/Stocks!E23-1</f>
        <v>-1.6886930983847193E-2</v>
      </c>
    </row>
    <row r="24" spans="1:5" ht="15" customHeight="1" x14ac:dyDescent="0.2">
      <c r="A24" s="3">
        <f>Stocks!A25</f>
        <v>42328</v>
      </c>
      <c r="B24" s="5">
        <f>Stocks!B25/Stocks!B24-1</f>
        <v>6.8717277486911588E-3</v>
      </c>
      <c r="C24" s="5">
        <f>Stocks!C25/Stocks!C24-1</f>
        <v>4.9906425452261871E-4</v>
      </c>
      <c r="D24" s="5">
        <f>Stocks!D25/Stocks!D24-1</f>
        <v>4.2390843577788662E-3</v>
      </c>
      <c r="E24" s="5">
        <f>Stocks!E25/Stocks!E24-1</f>
        <v>-1.1762509335324967E-2</v>
      </c>
    </row>
    <row r="25" spans="1:5" ht="15" customHeight="1" x14ac:dyDescent="0.2">
      <c r="A25" s="3">
        <f>Stocks!A26</f>
        <v>42331</v>
      </c>
      <c r="B25" s="5">
        <f>Stocks!B26/Stocks!B25-1</f>
        <v>-1.9499512512186623E-3</v>
      </c>
      <c r="C25" s="5">
        <f>Stocks!C26/Stocks!C25-1</f>
        <v>-9.9763062726021534E-4</v>
      </c>
      <c r="D25" s="5">
        <f>Stocks!D26/Stocks!D25-1</f>
        <v>-1.6462642465175148E-2</v>
      </c>
      <c r="E25" s="5">
        <f>Stocks!E26/Stocks!E25-1</f>
        <v>6.6125070848290779E-3</v>
      </c>
    </row>
    <row r="26" spans="1:5" ht="15" customHeight="1" x14ac:dyDescent="0.2">
      <c r="A26" s="3">
        <f>Stocks!A27</f>
        <v>42332</v>
      </c>
      <c r="B26" s="5">
        <f>Stocks!B27/Stocks!B26-1</f>
        <v>7.815043959622292E-3</v>
      </c>
      <c r="C26" s="5">
        <f>Stocks!C27/Stocks!C26-1</f>
        <v>-3.9945075521157225E-3</v>
      </c>
      <c r="D26" s="5">
        <f>Stocks!D27/Stocks!D26-1</f>
        <v>1.3519313304720892E-2</v>
      </c>
      <c r="E26" s="5">
        <f>Stocks!E27/Stocks!E26-1</f>
        <v>3.828828828828823E-2</v>
      </c>
    </row>
    <row r="27" spans="1:5" ht="15" customHeight="1" x14ac:dyDescent="0.2">
      <c r="A27" s="3">
        <f>Stocks!A28</f>
        <v>42333</v>
      </c>
      <c r="B27" s="5">
        <f>Stocks!B28/Stocks!B27-1</f>
        <v>5.4927302100162834E-3</v>
      </c>
      <c r="C27" s="5">
        <f>Stocks!C28/Stocks!C27-1</f>
        <v>-2.8825667376864983E-3</v>
      </c>
      <c r="D27" s="5">
        <f>Stocks!D28/Stocks!D27-1</f>
        <v>-1.6938386618674528E-3</v>
      </c>
      <c r="E27" s="5">
        <f>Stocks!E28/Stocks!E27-1</f>
        <v>-1.6992046276211092E-2</v>
      </c>
    </row>
    <row r="28" spans="1:5" ht="15" customHeight="1" x14ac:dyDescent="0.2">
      <c r="A28" s="3">
        <f>Stocks!A29</f>
        <v>42334</v>
      </c>
      <c r="B28" s="5">
        <f>Stocks!B29/Stocks!B28-1</f>
        <v>0</v>
      </c>
      <c r="C28" s="5">
        <f>Stocks!C29/Stocks!C28-1</f>
        <v>0</v>
      </c>
      <c r="D28" s="5">
        <f>Stocks!D29/Stocks!D28-1</f>
        <v>0</v>
      </c>
      <c r="E28" s="5">
        <f>Stocks!E29/Stocks!E28-1</f>
        <v>0</v>
      </c>
    </row>
    <row r="29" spans="1:5" ht="15" customHeight="1" x14ac:dyDescent="0.2">
      <c r="A29" s="3">
        <f>Stocks!A30</f>
        <v>42335</v>
      </c>
      <c r="B29" s="5">
        <f>Stocks!B30/Stocks!B29-1</f>
        <v>-1.2853470437018677E-3</v>
      </c>
      <c r="C29" s="5">
        <f>Stocks!C30/Stocks!C29-1</f>
        <v>3.5193564605329186E-3</v>
      </c>
      <c r="D29" s="5">
        <f>Stocks!D30/Stocks!D29-1</f>
        <v>1.1452810180275774E-2</v>
      </c>
      <c r="E29" s="5">
        <f>Stocks!E30/Stocks!E29-1</f>
        <v>-1.655020228025017E-2</v>
      </c>
    </row>
    <row r="30" spans="1:5" ht="15" customHeight="1" x14ac:dyDescent="0.2">
      <c r="A30" s="3">
        <f>Stocks!A31</f>
        <v>42338</v>
      </c>
      <c r="B30" s="5">
        <f>Stocks!B31/Stocks!B30-1</f>
        <v>1.9305019305020377E-3</v>
      </c>
      <c r="C30" s="5">
        <f>Stocks!C31/Stocks!C30-1</f>
        <v>-1.0395791583166281E-2</v>
      </c>
      <c r="D30" s="5">
        <f>Stocks!D31/Stocks!D30-1</f>
        <v>1.2371566366114584E-2</v>
      </c>
      <c r="E30" s="5">
        <f>Stocks!E31/Stocks!E30-1</f>
        <v>1.0658189977561738E-2</v>
      </c>
    </row>
    <row r="31" spans="1:5" ht="15" customHeight="1" x14ac:dyDescent="0.2">
      <c r="A31" s="3">
        <f>Stocks!A32</f>
        <v>42339</v>
      </c>
      <c r="B31" s="5">
        <f>Stocks!B32/Stocks!B31-1</f>
        <v>-1.9267822736031004E-3</v>
      </c>
      <c r="C31" s="5">
        <f>Stocks!C32/Stocks!C31-1</f>
        <v>1.1390963169219059E-2</v>
      </c>
      <c r="D31" s="5">
        <f>Stocks!D32/Stocks!D31-1</f>
        <v>4.3496271748135751E-3</v>
      </c>
      <c r="E31" s="5">
        <f>Stocks!E32/Stocks!E31-1</f>
        <v>1.0360777058279425E-2</v>
      </c>
    </row>
    <row r="32" spans="1:5" ht="15" customHeight="1" x14ac:dyDescent="0.2">
      <c r="A32" s="3">
        <f>Stocks!A33</f>
        <v>42340</v>
      </c>
      <c r="B32" s="5">
        <f>Stocks!B33/Stocks!B32-1</f>
        <v>-2.89575289575289E-2</v>
      </c>
      <c r="C32" s="5">
        <f>Stocks!C33/Stocks!C32-1</f>
        <v>-1.0887248154173301E-2</v>
      </c>
      <c r="D32" s="5">
        <f>Stocks!D33/Stocks!D32-1</f>
        <v>-3.7739740152608947E-2</v>
      </c>
      <c r="E32" s="5">
        <f>Stocks!E33/Stocks!E32-1</f>
        <v>-3.7722028932430041E-2</v>
      </c>
    </row>
    <row r="33" spans="1:5" ht="15" customHeight="1" x14ac:dyDescent="0.2">
      <c r="A33" s="3">
        <f>Stocks!A34</f>
        <v>42341</v>
      </c>
      <c r="B33" s="5">
        <f>Stocks!B34/Stocks!B33-1</f>
        <v>-1.9880715705764551E-3</v>
      </c>
      <c r="C33" s="5">
        <f>Stocks!C34/Stocks!C33-1</f>
        <v>-9.4888663967611642E-3</v>
      </c>
      <c r="D33" s="5">
        <f>Stocks!D34/Stocks!D33-1</f>
        <v>-4.9292756108014757E-3</v>
      </c>
      <c r="E33" s="5">
        <f>Stocks!E34/Stocks!E33-1</f>
        <v>-1.7887725975261559E-2</v>
      </c>
    </row>
    <row r="34" spans="1:5" ht="15" customHeight="1" x14ac:dyDescent="0.2">
      <c r="A34" s="3">
        <f>Stocks!A35</f>
        <v>42342</v>
      </c>
      <c r="B34" s="5">
        <f>Stocks!B35/Stocks!B34-1</f>
        <v>2.0252324037184577E-2</v>
      </c>
      <c r="C34" s="5">
        <f>Stocks!C35/Stocks!C34-1</f>
        <v>2.6951079320475246E-2</v>
      </c>
      <c r="D34" s="5">
        <f>Stocks!D35/Stocks!D34-1</f>
        <v>2.0245530906741305E-2</v>
      </c>
      <c r="E34" s="5">
        <f>Stocks!E35/Stocks!E34-1</f>
        <v>-8.1379577601240483E-3</v>
      </c>
    </row>
    <row r="35" spans="1:5" ht="15" customHeight="1" x14ac:dyDescent="0.2">
      <c r="A35" s="3">
        <f>Stocks!A36</f>
        <v>42345</v>
      </c>
      <c r="B35" s="5">
        <f>Stocks!B36/Stocks!B35-1</f>
        <v>-9.7624471200785656E-4</v>
      </c>
      <c r="C35" s="5">
        <f>Stocks!C36/Stocks!C35-1</f>
        <v>-1.0572139303482664E-2</v>
      </c>
      <c r="D35" s="5">
        <f>Stocks!D36/Stocks!D35-1</f>
        <v>-1.4566181127295685E-2</v>
      </c>
      <c r="E35" s="5">
        <f>Stocks!E36/Stocks!E35-1</f>
        <v>-4.2977143973432219E-2</v>
      </c>
    </row>
    <row r="36" spans="1:5" ht="15" customHeight="1" x14ac:dyDescent="0.2">
      <c r="A36" s="3">
        <f>Stocks!A37</f>
        <v>42346</v>
      </c>
      <c r="B36" s="5">
        <f>Stocks!B37/Stocks!B36-1</f>
        <v>-4.1368078175895717E-2</v>
      </c>
      <c r="C36" s="5">
        <f>Stocks!C37/Stocks!C36-1</f>
        <v>-6.0339409176618508E-3</v>
      </c>
      <c r="D36" s="5">
        <f>Stocks!D37/Stocks!D36-1</f>
        <v>-1.0068551842330686E-2</v>
      </c>
      <c r="E36" s="5">
        <f>Stocks!E37/Stocks!E36-1</f>
        <v>-1.4084507042253613E-2</v>
      </c>
    </row>
    <row r="37" spans="1:5" ht="15" customHeight="1" x14ac:dyDescent="0.2">
      <c r="A37" s="3">
        <f>Stocks!A38</f>
        <v>42347</v>
      </c>
      <c r="B37" s="5">
        <f>Stocks!B38/Stocks!B37-1</f>
        <v>-3.3299354400271874E-2</v>
      </c>
      <c r="C37" s="5">
        <f>Stocks!C38/Stocks!C37-1</f>
        <v>-1.5049955735424225E-2</v>
      </c>
      <c r="D37" s="5">
        <f>Stocks!D38/Stocks!D37-1</f>
        <v>-1.5148236312486518E-2</v>
      </c>
      <c r="E37" s="5">
        <f>Stocks!E38/Stocks!E37-1</f>
        <v>3.5196687370599999E-3</v>
      </c>
    </row>
    <row r="38" spans="1:5" ht="15" customHeight="1" x14ac:dyDescent="0.2">
      <c r="A38" s="3">
        <f>Stocks!A39</f>
        <v>42348</v>
      </c>
      <c r="B38" s="5">
        <f>Stocks!B39/Stocks!B38-1</f>
        <v>-2.1089630931457881E-3</v>
      </c>
      <c r="C38" s="5">
        <f>Stocks!C39/Stocks!C38-1</f>
        <v>3.0816640986133237E-3</v>
      </c>
      <c r="D38" s="5">
        <f>Stocks!D39/Stocks!D38-1</f>
        <v>-3.5157108327839026E-3</v>
      </c>
      <c r="E38" s="5">
        <f>Stocks!E39/Stocks!E38-1</f>
        <v>1.5473488755931575E-2</v>
      </c>
    </row>
    <row r="39" spans="1:5" ht="15" customHeight="1" x14ac:dyDescent="0.2">
      <c r="A39" s="3">
        <f>Stocks!A40</f>
        <v>42349</v>
      </c>
      <c r="B39" s="5">
        <f>Stocks!B40/Stocks!B39-1</f>
        <v>-3.59281437125748E-2</v>
      </c>
      <c r="C39" s="5">
        <f>Stocks!C40/Stocks!C39-1</f>
        <v>-2.5729646697388642E-2</v>
      </c>
      <c r="D39" s="5">
        <f>Stocks!D40/Stocks!D39-1</f>
        <v>-1.5656008820286726E-2</v>
      </c>
      <c r="E39" s="5">
        <f>Stocks!E40/Stocks!E39-1</f>
        <v>-2.2145469321414035E-2</v>
      </c>
    </row>
    <row r="40" spans="1:5" ht="15" customHeight="1" x14ac:dyDescent="0.2">
      <c r="A40" s="3">
        <f>Stocks!A41</f>
        <v>42352</v>
      </c>
      <c r="B40" s="5">
        <f>Stocks!B41/Stocks!B40-1</f>
        <v>-3.3613445378151363E-2</v>
      </c>
      <c r="C40" s="5">
        <f>Stocks!C41/Stocks!C40-1</f>
        <v>9.9855472342662566E-3</v>
      </c>
      <c r="D40" s="5">
        <f>Stocks!D41/Stocks!D40-1</f>
        <v>-6.7204301075274309E-4</v>
      </c>
      <c r="E40" s="5">
        <f>Stocks!E41/Stocks!E40-1</f>
        <v>2.9087886972781973E-2</v>
      </c>
    </row>
    <row r="41" spans="1:5" ht="15" customHeight="1" x14ac:dyDescent="0.2">
      <c r="A41" s="3">
        <f>Stocks!A42</f>
        <v>42353</v>
      </c>
      <c r="B41" s="5">
        <f>Stocks!B42/Stocks!B41-1</f>
        <v>2.6465028355386888E-3</v>
      </c>
      <c r="C41" s="5">
        <f>Stocks!C42/Stocks!C41-1</f>
        <v>2.2765708338753798E-2</v>
      </c>
      <c r="D41" s="5">
        <f>Stocks!D42/Stocks!D41-1</f>
        <v>3.2728087872674338E-2</v>
      </c>
      <c r="E41" s="5">
        <f>Stocks!E42/Stocks!E41-1</f>
        <v>2.0795477488390945E-2</v>
      </c>
    </row>
    <row r="42" spans="1:5" ht="15" customHeight="1" x14ac:dyDescent="0.2">
      <c r="A42" s="3">
        <f>Stocks!A43</f>
        <v>42354</v>
      </c>
      <c r="B42" s="5">
        <f>Stocks!B43/Stocks!B42-1</f>
        <v>2.488687782805421E-2</v>
      </c>
      <c r="C42" s="5">
        <f>Stocks!C43/Stocks!C42-1</f>
        <v>1.5772068176036491E-2</v>
      </c>
      <c r="D42" s="5">
        <f>Stocks!D43/Stocks!D42-1</f>
        <v>2.2574343390492801E-2</v>
      </c>
      <c r="E42" s="5">
        <f>Stocks!E43/Stocks!E42-1</f>
        <v>-2.3931962025316444E-2</v>
      </c>
    </row>
    <row r="43" spans="1:5" ht="15" customHeight="1" x14ac:dyDescent="0.2">
      <c r="A43" s="3">
        <f>Stocks!A44</f>
        <v>42355</v>
      </c>
      <c r="B43" s="5">
        <f>Stocks!B44/Stocks!B43-1</f>
        <v>-2.5754231052244281E-2</v>
      </c>
      <c r="C43" s="5">
        <f>Stocks!C44/Stocks!C43-1</f>
        <v>-1.4650638617580758E-2</v>
      </c>
      <c r="D43" s="5">
        <f>Stocks!D44/Stocks!D43-1</f>
        <v>-1.4222033538526913E-2</v>
      </c>
      <c r="E43" s="5">
        <f>Stocks!E44/Stocks!E43-1</f>
        <v>-4.1945288753799437E-2</v>
      </c>
    </row>
    <row r="44" spans="1:5" ht="15" customHeight="1" x14ac:dyDescent="0.2">
      <c r="A44" s="3">
        <f>Stocks!A45</f>
        <v>42356</v>
      </c>
      <c r="B44" s="5">
        <f>Stocks!B45/Stocks!B44-1</f>
        <v>-9.8187311178248304E-3</v>
      </c>
      <c r="C44" s="5">
        <f>Stocks!C45/Stocks!C44-1</f>
        <v>-3.0118185284025989E-2</v>
      </c>
      <c r="D44" s="5">
        <f>Stocks!D45/Stocks!D44-1</f>
        <v>-7.5366063738155908E-3</v>
      </c>
      <c r="E44" s="5">
        <f>Stocks!E45/Stocks!E44-1</f>
        <v>-2.8553299492385831E-2</v>
      </c>
    </row>
    <row r="45" spans="1:5" ht="15" customHeight="1" x14ac:dyDescent="0.2">
      <c r="A45" s="3">
        <f>Stocks!A46</f>
        <v>42359</v>
      </c>
      <c r="B45" s="5">
        <f>Stocks!B46/Stocks!B45-1</f>
        <v>2.2883295194509046E-3</v>
      </c>
      <c r="C45" s="5">
        <f>Stocks!C46/Stocks!C45-1</f>
        <v>1.1137316561844912E-2</v>
      </c>
      <c r="D45" s="5">
        <f>Stocks!D46/Stocks!D45-1</f>
        <v>1.6489477110002149E-2</v>
      </c>
      <c r="E45" s="5">
        <f>Stocks!E46/Stocks!E45-1</f>
        <v>-1.8070977574569991E-2</v>
      </c>
    </row>
    <row r="46" spans="1:5" ht="15" customHeight="1" x14ac:dyDescent="0.2">
      <c r="A46" s="3">
        <f>Stocks!A47</f>
        <v>42360</v>
      </c>
      <c r="B46" s="5">
        <f>Stocks!B47/Stocks!B46-1</f>
        <v>2.2450532724505257E-2</v>
      </c>
      <c r="C46" s="5">
        <f>Stocks!C47/Stocks!C46-1</f>
        <v>2.7212647401839707E-3</v>
      </c>
      <c r="D46" s="5">
        <f>Stocks!D47/Stocks!D46-1</f>
        <v>6.8303094983992452E-3</v>
      </c>
      <c r="E46" s="5">
        <f>Stocks!E47/Stocks!E46-1</f>
        <v>2.6164079822616371E-2</v>
      </c>
    </row>
    <row r="47" spans="1:5" ht="15" customHeight="1" x14ac:dyDescent="0.2">
      <c r="A47" s="3">
        <f>Stocks!A48</f>
        <v>42361</v>
      </c>
      <c r="B47" s="5">
        <f>Stocks!B48/Stocks!B47-1</f>
        <v>9.8622999627837604E-3</v>
      </c>
      <c r="C47" s="5">
        <f>Stocks!C48/Stocks!C47-1</f>
        <v>1.5249418454380992E-2</v>
      </c>
      <c r="D47" s="5">
        <f>Stocks!D48/Stocks!D47-1</f>
        <v>2.9679881280475495E-3</v>
      </c>
      <c r="E47" s="5">
        <f>Stocks!E48/Stocks!E47-1</f>
        <v>5.9420916162489235E-2</v>
      </c>
    </row>
    <row r="48" spans="1:5" ht="15" customHeight="1" x14ac:dyDescent="0.2">
      <c r="A48" s="3">
        <f>Stocks!A49</f>
        <v>42362</v>
      </c>
      <c r="B48" s="5">
        <f>Stocks!B49/Stocks!B48-1</f>
        <v>-1.6583747927032544E-3</v>
      </c>
      <c r="C48" s="5">
        <f>Stocks!C49/Stocks!C48-1</f>
        <v>-3.8187372708757827E-3</v>
      </c>
      <c r="D48" s="5">
        <f>Stocks!D49/Stocks!D48-1</f>
        <v>-1.0568590150075163E-3</v>
      </c>
      <c r="E48" s="5">
        <f>Stocks!E49/Stocks!E48-1</f>
        <v>-8.9740974913318228E-3</v>
      </c>
    </row>
    <row r="49" spans="1:5" ht="15" customHeight="1" x14ac:dyDescent="0.2">
      <c r="A49" s="3">
        <f>Stocks!A50</f>
        <v>42363</v>
      </c>
      <c r="B49" s="5">
        <f>Stocks!B50/Stocks!B49-1</f>
        <v>0</v>
      </c>
      <c r="C49" s="5">
        <f>Stocks!C50/Stocks!C49-1</f>
        <v>0</v>
      </c>
      <c r="D49" s="5">
        <f>Stocks!D50/Stocks!D49-1</f>
        <v>0</v>
      </c>
      <c r="E49" s="5">
        <f>Stocks!E50/Stocks!E49-1</f>
        <v>0</v>
      </c>
    </row>
    <row r="50" spans="1:5" ht="15" customHeight="1" x14ac:dyDescent="0.2">
      <c r="A50" s="3">
        <f>Stocks!A51</f>
        <v>42366</v>
      </c>
      <c r="B50" s="5">
        <f>Stocks!B51/Stocks!B50-1</f>
        <v>-9.228497600590635E-3</v>
      </c>
      <c r="C50" s="5">
        <f>Stocks!C51/Stocks!C50-1</f>
        <v>3.4500383337592311E-3</v>
      </c>
      <c r="D50" s="5">
        <f>Stocks!D51/Stocks!D50-1</f>
        <v>5.7130765975454967E-3</v>
      </c>
      <c r="E50" s="5">
        <f>Stocks!E51/Stocks!E50-1</f>
        <v>-2.8812512862729123E-2</v>
      </c>
    </row>
    <row r="51" spans="1:5" ht="15" customHeight="1" x14ac:dyDescent="0.2">
      <c r="A51" s="3">
        <f>Stocks!A52</f>
        <v>42367</v>
      </c>
      <c r="B51" s="5">
        <f>Stocks!B52/Stocks!B51-1</f>
        <v>2.2354694485842153E-3</v>
      </c>
      <c r="C51" s="5">
        <f>Stocks!C52/Stocks!C51-1</f>
        <v>8.659111167706568E-3</v>
      </c>
      <c r="D51" s="5">
        <f>Stocks!D52/Stocks!D51-1</f>
        <v>1.241321270776341E-2</v>
      </c>
      <c r="E51" s="5">
        <f>Stocks!E52/Stocks!E51-1</f>
        <v>1.2290739563467046E-2</v>
      </c>
    </row>
    <row r="52" spans="1:5" ht="15" customHeight="1" x14ac:dyDescent="0.2">
      <c r="A52" s="3">
        <f>Stocks!A53</f>
        <v>42368</v>
      </c>
      <c r="B52" s="5">
        <f>Stocks!B53/Stocks!B52-1</f>
        <v>-1.2639405204460941E-2</v>
      </c>
      <c r="C52" s="5">
        <f>Stocks!C53/Stocks!C52-1</f>
        <v>-1.0857214998106324E-2</v>
      </c>
      <c r="D52" s="5">
        <f>Stocks!D53/Stocks!D52-1</f>
        <v>-7.8969243557771573E-3</v>
      </c>
      <c r="E52" s="5">
        <f>Stocks!E53/Stocks!E52-1</f>
        <v>-2.4492359221268578E-2</v>
      </c>
    </row>
    <row r="53" spans="1:5" ht="15" customHeight="1" x14ac:dyDescent="0.2">
      <c r="A53" s="3">
        <f>Stocks!A54</f>
        <v>42369</v>
      </c>
      <c r="B53" s="5">
        <f>Stocks!B54/Stocks!B53-1</f>
        <v>4.5180722891566827E-3</v>
      </c>
      <c r="C53" s="5">
        <f>Stocks!C54/Stocks!C53-1</f>
        <v>-1.02105934907466E-2</v>
      </c>
      <c r="D53" s="5">
        <f>Stocks!D54/Stocks!D53-1</f>
        <v>-2.5136154168412306E-2</v>
      </c>
      <c r="E53" s="5">
        <f>Stocks!E54/Stocks!E53-1</f>
        <v>1.9313304721029212E-3</v>
      </c>
    </row>
    <row r="54" spans="1:5" ht="15" customHeight="1" x14ac:dyDescent="0.2">
      <c r="A54" s="3">
        <f>Stocks!A55</f>
        <v>42370</v>
      </c>
      <c r="B54" s="5">
        <f>Stocks!B55/Stocks!B54-1</f>
        <v>0</v>
      </c>
      <c r="C54" s="5">
        <f>Stocks!C55/Stocks!C54-1</f>
        <v>0</v>
      </c>
      <c r="D54" s="5">
        <f>Stocks!D55/Stocks!D54-1</f>
        <v>0</v>
      </c>
      <c r="E54" s="5">
        <f>Stocks!E55/Stocks!E54-1</f>
        <v>0</v>
      </c>
    </row>
    <row r="55" spans="1:5" ht="15" customHeight="1" x14ac:dyDescent="0.2">
      <c r="A55" s="3">
        <f>Stocks!A56</f>
        <v>42373</v>
      </c>
      <c r="B55" s="5">
        <f>Stocks!B56/Stocks!B55-1</f>
        <v>-1.0119940029984953E-2</v>
      </c>
      <c r="C55" s="5">
        <f>Stocks!C56/Stocks!C55-1</f>
        <v>-2.3855577047066312E-2</v>
      </c>
      <c r="D55" s="5">
        <f>Stocks!D56/Stocks!D55-1</f>
        <v>-1.2032660077352819E-2</v>
      </c>
      <c r="E55" s="5">
        <f>Stocks!E56/Stocks!E55-1</f>
        <v>4.0693938744913449E-3</v>
      </c>
    </row>
    <row r="56" spans="1:5" ht="15" customHeight="1" x14ac:dyDescent="0.2">
      <c r="A56" s="3">
        <f>Stocks!A57</f>
        <v>42374</v>
      </c>
      <c r="B56" s="5">
        <f>Stocks!B57/Stocks!B56-1</f>
        <v>2.2718667171526263E-3</v>
      </c>
      <c r="C56" s="5">
        <f>Stocks!C57/Stocks!C56-1</f>
        <v>7.5297225891677311E-3</v>
      </c>
      <c r="D56" s="5">
        <f>Stocks!D57/Stocks!D56-1</f>
        <v>-7.3945193562418021E-3</v>
      </c>
      <c r="E56" s="5">
        <f>Stocks!E57/Stocks!E56-1</f>
        <v>1.1092150170648463E-2</v>
      </c>
    </row>
    <row r="57" spans="1:5" ht="15" customHeight="1" x14ac:dyDescent="0.2">
      <c r="A57" s="3">
        <f>Stocks!A58</f>
        <v>42375</v>
      </c>
      <c r="B57" s="5">
        <f>Stocks!B58/Stocks!B57-1</f>
        <v>-7.1779372874951619E-3</v>
      </c>
      <c r="C57" s="5">
        <f>Stocks!C58/Stocks!C57-1</f>
        <v>-1.3111315064901041E-2</v>
      </c>
      <c r="D57" s="5">
        <f>Stocks!D58/Stocks!D57-1</f>
        <v>-1.5556529360210347E-2</v>
      </c>
      <c r="E57" s="5">
        <f>Stocks!E58/Stocks!E57-1</f>
        <v>-4.3248945147679296E-2</v>
      </c>
    </row>
    <row r="58" spans="1:5" ht="15" customHeight="1" x14ac:dyDescent="0.2">
      <c r="A58" s="3">
        <f>Stocks!A59</f>
        <v>42376</v>
      </c>
      <c r="B58" s="5">
        <f>Stocks!B59/Stocks!B58-1</f>
        <v>-3.0441400304414001E-2</v>
      </c>
      <c r="C58" s="5">
        <f>Stocks!C59/Stocks!C58-1</f>
        <v>-1.9662548159957383E-2</v>
      </c>
      <c r="D58" s="5">
        <f>Stocks!D59/Stocks!D58-1</f>
        <v>-5.0523035833518914E-2</v>
      </c>
      <c r="E58" s="5">
        <f>Stocks!E59/Stocks!E58-1</f>
        <v>-2.84454244762955E-2</v>
      </c>
    </row>
    <row r="59" spans="1:5" ht="15" customHeight="1" x14ac:dyDescent="0.2">
      <c r="A59" s="3">
        <f>Stocks!A60</f>
        <v>42377</v>
      </c>
      <c r="B59" s="5">
        <f>Stocks!B60/Stocks!B59-1</f>
        <v>2.0800627943485139E-2</v>
      </c>
      <c r="C59" s="5">
        <f>Stocks!C60/Stocks!C59-1</f>
        <v>-1.2332294348827877E-2</v>
      </c>
      <c r="D59" s="5">
        <f>Stocks!D60/Stocks!D59-1</f>
        <v>-2.6488513830285831E-2</v>
      </c>
      <c r="E59" s="5">
        <f>Stocks!E60/Stocks!E59-1</f>
        <v>-1.7476168860644625E-2</v>
      </c>
    </row>
    <row r="60" spans="1:5" ht="15" customHeight="1" x14ac:dyDescent="0.2">
      <c r="A60" s="3">
        <f>Stocks!A61</f>
        <v>42380</v>
      </c>
      <c r="B60" s="5">
        <f>Stocks!B61/Stocks!B60-1</f>
        <v>-6.9204152249136008E-3</v>
      </c>
      <c r="C60" s="5">
        <f>Stocks!C61/Stocks!C60-1</f>
        <v>1.4270032930845389E-2</v>
      </c>
      <c r="D60" s="5">
        <f>Stocks!D61/Stocks!D60-1</f>
        <v>-7.2236937153868919E-4</v>
      </c>
      <c r="E60" s="5">
        <f>Stocks!E61/Stocks!E60-1</f>
        <v>-5.012705012705021E-2</v>
      </c>
    </row>
    <row r="61" spans="1:5" ht="15" customHeight="1" x14ac:dyDescent="0.2">
      <c r="A61" s="3">
        <f>Stocks!A62</f>
        <v>42381</v>
      </c>
      <c r="B61" s="5">
        <f>Stocks!B62/Stocks!B61-1</f>
        <v>1.9357336430507077E-2</v>
      </c>
      <c r="C61" s="5">
        <f>Stocks!C62/Stocks!C61-1</f>
        <v>1.1363636363636465E-2</v>
      </c>
      <c r="D61" s="5">
        <f>Stocks!D62/Stocks!D61-1</f>
        <v>8.4337349397589634E-3</v>
      </c>
      <c r="E61" s="5">
        <f>Stocks!E62/Stocks!E61-1</f>
        <v>-2.1157587548638057E-2</v>
      </c>
    </row>
    <row r="62" spans="1:5" ht="15" customHeight="1" x14ac:dyDescent="0.2">
      <c r="A62" s="3">
        <f>Stocks!A63</f>
        <v>42382</v>
      </c>
      <c r="B62" s="5">
        <f>Stocks!B63/Stocks!B62-1</f>
        <v>-3.0003797949107458E-2</v>
      </c>
      <c r="C62" s="5">
        <f>Stocks!C63/Stocks!C62-1</f>
        <v>-2.2204387372926848E-2</v>
      </c>
      <c r="D62" s="5">
        <f>Stocks!D63/Stocks!D62-1</f>
        <v>-1.2903225806451646E-2</v>
      </c>
      <c r="E62" s="5">
        <f>Stocks!E63/Stocks!E62-1</f>
        <v>-3.105590062111796E-2</v>
      </c>
    </row>
    <row r="63" spans="1:5" ht="15" customHeight="1" x14ac:dyDescent="0.2">
      <c r="A63" s="3">
        <f>Stocks!A64</f>
        <v>42383</v>
      </c>
      <c r="B63" s="5">
        <f>Stocks!B64/Stocks!B63-1</f>
        <v>2.9757243539545897E-2</v>
      </c>
      <c r="C63" s="5">
        <f>Stocks!C64/Stocks!C63-1</f>
        <v>9.5759233926129284E-3</v>
      </c>
      <c r="D63" s="5">
        <f>Stocks!D64/Stocks!D63-1</f>
        <v>1.7671266037279088E-2</v>
      </c>
      <c r="E63" s="5">
        <f>Stocks!E64/Stocks!E63-1</f>
        <v>5.7692307692307709E-2</v>
      </c>
    </row>
    <row r="64" spans="1:5" ht="15" customHeight="1" x14ac:dyDescent="0.2">
      <c r="A64" s="3">
        <f>Stocks!A65</f>
        <v>42384</v>
      </c>
      <c r="B64" s="5">
        <f>Stocks!B65/Stocks!B64-1</f>
        <v>-1.5589353612167289E-2</v>
      </c>
      <c r="C64" s="5">
        <f>Stocks!C65/Stocks!C64-1</f>
        <v>-2.6693766937669339E-2</v>
      </c>
      <c r="D64" s="5">
        <f>Stocks!D65/Stocks!D64-1</f>
        <v>-3.615604186489052E-2</v>
      </c>
      <c r="E64" s="5">
        <f>Stocks!E65/Stocks!E64-1</f>
        <v>-4.5818181818181869E-2</v>
      </c>
    </row>
    <row r="65" spans="1:5" ht="15" customHeight="1" x14ac:dyDescent="0.2">
      <c r="A65" s="3">
        <f>Stocks!A66</f>
        <v>42387</v>
      </c>
      <c r="B65" s="5">
        <f>Stocks!B66/Stocks!B65-1</f>
        <v>0</v>
      </c>
      <c r="C65" s="5">
        <f>Stocks!C66/Stocks!C65-1</f>
        <v>0</v>
      </c>
      <c r="D65" s="5">
        <f>Stocks!D66/Stocks!D65-1</f>
        <v>0</v>
      </c>
      <c r="E65" s="5">
        <f>Stocks!E66/Stocks!E65-1</f>
        <v>0</v>
      </c>
    </row>
    <row r="66" spans="1:5" ht="15" customHeight="1" x14ac:dyDescent="0.2">
      <c r="A66" s="3">
        <f>Stocks!A67</f>
        <v>42388</v>
      </c>
      <c r="B66" s="5">
        <f>Stocks!B67/Stocks!B66-1</f>
        <v>-3.8624951718810863E-3</v>
      </c>
      <c r="C66" s="5">
        <f>Stocks!C67/Stocks!C66-1</f>
        <v>-6.1255742725879747E-3</v>
      </c>
      <c r="D66" s="5">
        <f>Stocks!D67/Stocks!D66-1</f>
        <v>2.912142152023689E-2</v>
      </c>
      <c r="E66" s="5">
        <f>Stocks!E67/Stocks!E66-1</f>
        <v>-7.5203252032520318E-2</v>
      </c>
    </row>
    <row r="67" spans="1:5" ht="15" customHeight="1" x14ac:dyDescent="0.2">
      <c r="A67" s="3">
        <f>Stocks!A68</f>
        <v>42389</v>
      </c>
      <c r="B67" s="5">
        <f>Stocks!B68/Stocks!B67-1</f>
        <v>-1.0081426909654856E-2</v>
      </c>
      <c r="C67" s="5">
        <f>Stocks!C68/Stocks!C67-1</f>
        <v>-9.9453705000699388E-3</v>
      </c>
      <c r="D67" s="5">
        <f>Stocks!D68/Stocks!D67-1</f>
        <v>2.7577937649880147E-2</v>
      </c>
      <c r="E67" s="5">
        <f>Stocks!E68/Stocks!E67-1</f>
        <v>-4.532967032967028E-2</v>
      </c>
    </row>
    <row r="68" spans="1:5" ht="15" customHeight="1" x14ac:dyDescent="0.2">
      <c r="A68" s="3">
        <f>Stocks!A69</f>
        <v>42390</v>
      </c>
      <c r="B68" s="5">
        <f>Stocks!B69/Stocks!B68-1</f>
        <v>1.4101057579318343E-2</v>
      </c>
      <c r="C68" s="5">
        <f>Stocks!C69/Stocks!C68-1</f>
        <v>1.2450481041312855E-2</v>
      </c>
      <c r="D68" s="5">
        <f>Stocks!D69/Stocks!D68-1</f>
        <v>1.7736289381563575E-2</v>
      </c>
      <c r="E68" s="5">
        <f>Stocks!E69/Stocks!E68-1</f>
        <v>6.2158273381294871E-2</v>
      </c>
    </row>
    <row r="69" spans="1:5" ht="15" customHeight="1" x14ac:dyDescent="0.2">
      <c r="A69" s="3">
        <f>Stocks!A70</f>
        <v>42391</v>
      </c>
      <c r="B69" s="5">
        <f>Stocks!B70/Stocks!B69-1</f>
        <v>3.9011201235998438E-2</v>
      </c>
      <c r="C69" s="5">
        <f>Stocks!C70/Stocks!C69-1</f>
        <v>1.593068753493565E-2</v>
      </c>
      <c r="D69" s="5">
        <f>Stocks!D70/Stocks!D69-1</f>
        <v>-1.0777344645723441E-2</v>
      </c>
      <c r="E69" s="5">
        <f>Stocks!E70/Stocks!E69-1</f>
        <v>2.0590625846654165E-2</v>
      </c>
    </row>
    <row r="70" spans="1:5" ht="15" customHeight="1" x14ac:dyDescent="0.2">
      <c r="A70" s="3">
        <f>Stocks!A71</f>
        <v>42394</v>
      </c>
      <c r="B70" s="5">
        <f>Stocks!B71/Stocks!B70-1</f>
        <v>-2.4163568773234112E-2</v>
      </c>
      <c r="C70" s="5">
        <f>Stocks!C71/Stocks!C70-1</f>
        <v>-1.3204951856946479E-2</v>
      </c>
      <c r="D70" s="5">
        <f>Stocks!D71/Stocks!D70-1</f>
        <v>1.3908205841446364E-3</v>
      </c>
      <c r="E70" s="5">
        <f>Stocks!E71/Stocks!E70-1</f>
        <v>-9.2115741969737153E-2</v>
      </c>
    </row>
    <row r="71" spans="1:5" ht="15" customHeight="1" x14ac:dyDescent="0.2">
      <c r="A71" s="3">
        <f>Stocks!A72</f>
        <v>42395</v>
      </c>
      <c r="B71" s="5">
        <f>Stocks!B72/Stocks!B71-1</f>
        <v>4.4571428571428706E-2</v>
      </c>
      <c r="C71" s="5">
        <f>Stocks!C72/Stocks!C71-1</f>
        <v>1.9514914970728547E-3</v>
      </c>
      <c r="D71" s="5">
        <f>Stocks!D72/Stocks!D71-1</f>
        <v>2.430555555555558E-2</v>
      </c>
      <c r="E71" s="5">
        <f>Stocks!E72/Stocks!E71-1</f>
        <v>3.3625730994151892E-2</v>
      </c>
    </row>
    <row r="72" spans="1:5" ht="15" customHeight="1" x14ac:dyDescent="0.2">
      <c r="A72" s="3">
        <f>Stocks!A73</f>
        <v>42396</v>
      </c>
      <c r="B72" s="5">
        <f>Stocks!B73/Stocks!B72-1</f>
        <v>-1.1670313639679075E-2</v>
      </c>
      <c r="C72" s="5">
        <f>Stocks!C73/Stocks!C72-1</f>
        <v>-1.3494713411240977E-2</v>
      </c>
      <c r="D72" s="5">
        <f>Stocks!D73/Stocks!D72-1</f>
        <v>-2.079096045197748E-2</v>
      </c>
      <c r="E72" s="5">
        <f>Stocks!E73/Stocks!E72-1</f>
        <v>2.4328147100424413E-2</v>
      </c>
    </row>
    <row r="73" spans="1:5" ht="15" customHeight="1" x14ac:dyDescent="0.2">
      <c r="A73" s="3">
        <f>Stocks!A74</f>
        <v>42397</v>
      </c>
      <c r="B73" s="5">
        <f>Stocks!B74/Stocks!B73-1</f>
        <v>-1.3653136531365351E-2</v>
      </c>
      <c r="C73" s="5">
        <f>Stocks!C74/Stocks!C73-1</f>
        <v>-2.228176561838946E-2</v>
      </c>
      <c r="D73" s="5">
        <f>Stocks!D74/Stocks!D73-1</f>
        <v>-3.9233787214401072E-3</v>
      </c>
      <c r="E73" s="5">
        <f>Stocks!E74/Stocks!E73-1</f>
        <v>4.9986191659762591E-2</v>
      </c>
    </row>
    <row r="74" spans="1:5" ht="15" customHeight="1" x14ac:dyDescent="0.2">
      <c r="A74" s="3">
        <f>Stocks!A75</f>
        <v>42398</v>
      </c>
      <c r="B74" s="5">
        <f>Stocks!B75/Stocks!B74-1</f>
        <v>3.217358772914336E-2</v>
      </c>
      <c r="C74" s="5">
        <f>Stocks!C75/Stocks!C74-1</f>
        <v>7.4426655127650232E-2</v>
      </c>
      <c r="D74" s="5">
        <f>Stocks!D75/Stocks!D74-1</f>
        <v>3.8229842446710016E-2</v>
      </c>
      <c r="E74" s="5">
        <f>Stocks!E75/Stocks!E74-1</f>
        <v>2.7880063124671173E-2</v>
      </c>
    </row>
    <row r="75" spans="1:5" ht="15" customHeight="1" x14ac:dyDescent="0.2">
      <c r="A75" s="3">
        <f>Stocks!A76</f>
        <v>42401</v>
      </c>
      <c r="B75" s="5">
        <f>Stocks!B76/Stocks!B75-1</f>
        <v>1.8122508155129502E-3</v>
      </c>
      <c r="C75" s="5">
        <f>Stocks!C76/Stocks!C75-1</f>
        <v>-1.4767082829909572E-3</v>
      </c>
      <c r="D75" s="5">
        <f>Stocks!D76/Stocks!D75-1</f>
        <v>-8.4802499442089285E-3</v>
      </c>
      <c r="E75" s="5">
        <f>Stocks!E76/Stocks!E75-1</f>
        <v>-1.2282497441146289E-2</v>
      </c>
    </row>
    <row r="76" spans="1:5" ht="15" customHeight="1" x14ac:dyDescent="0.2">
      <c r="A76" s="3">
        <f>Stocks!A77</f>
        <v>42402</v>
      </c>
      <c r="B76" s="5">
        <f>Stocks!B77/Stocks!B76-1</f>
        <v>-4.4862518089725079E-2</v>
      </c>
      <c r="C76" s="5">
        <f>Stocks!C77/Stocks!C76-1</f>
        <v>-1.3175584834632881E-2</v>
      </c>
      <c r="D76" s="5">
        <f>Stocks!D77/Stocks!D76-1</f>
        <v>-2.8134143596668881E-2</v>
      </c>
      <c r="E76" s="5">
        <f>Stocks!E77/Stocks!E76-1</f>
        <v>-5.2072538860103545E-2</v>
      </c>
    </row>
    <row r="77" spans="1:5" ht="15" customHeight="1" x14ac:dyDescent="0.2">
      <c r="A77" s="3">
        <f>Stocks!A78</f>
        <v>42403</v>
      </c>
      <c r="B77" s="5">
        <f>Stocks!B78/Stocks!B77-1</f>
        <v>3.2954545454545459E-2</v>
      </c>
      <c r="C77" s="5">
        <f>Stocks!C78/Stocks!C77-1</f>
        <v>1.3351498637601988E-2</v>
      </c>
      <c r="D77" s="5">
        <f>Stocks!D78/Stocks!D77-1</f>
        <v>-1.9916628068550213E-2</v>
      </c>
      <c r="E77" s="5">
        <f>Stocks!E78/Stocks!E77-1</f>
        <v>5.5752937961191629E-2</v>
      </c>
    </row>
    <row r="78" spans="1:5" ht="15" customHeight="1" x14ac:dyDescent="0.2">
      <c r="A78" s="3">
        <f>Stocks!A79</f>
        <v>42404</v>
      </c>
      <c r="B78" s="5">
        <f>Stocks!B79/Stocks!B78-1</f>
        <v>1.5768243491015799E-2</v>
      </c>
      <c r="C78" s="5">
        <f>Stocks!C79/Stocks!C78-1</f>
        <v>-9.4111320247376451E-3</v>
      </c>
      <c r="D78" s="5">
        <f>Stocks!D79/Stocks!D78-1</f>
        <v>9.9243856332704716E-3</v>
      </c>
      <c r="E78" s="5">
        <f>Stocks!E79/Stocks!E78-1</f>
        <v>-8.5684701009578146E-2</v>
      </c>
    </row>
    <row r="79" spans="1:5" ht="15" customHeight="1" x14ac:dyDescent="0.2">
      <c r="A79" s="3">
        <f>Stocks!A80</f>
        <v>42405</v>
      </c>
      <c r="B79" s="5">
        <f>Stocks!B80/Stocks!B79-1</f>
        <v>-1.7689530685920496E-2</v>
      </c>
      <c r="C79" s="5">
        <f>Stocks!C80/Stocks!C79-1</f>
        <v>-2.9044516829533129E-2</v>
      </c>
      <c r="D79" s="5">
        <f>Stocks!D80/Stocks!D79-1</f>
        <v>-1.2166588675713741E-2</v>
      </c>
      <c r="E79" s="5">
        <f>Stocks!E80/Stocks!E79-1</f>
        <v>-6.8516421291053287E-2</v>
      </c>
    </row>
    <row r="80" spans="1:5" ht="15" customHeight="1" x14ac:dyDescent="0.2">
      <c r="A80" s="3">
        <f>Stocks!A81</f>
        <v>42408</v>
      </c>
      <c r="B80" s="5">
        <f>Stocks!B81/Stocks!B80-1</f>
        <v>-4.3733921352444027E-2</v>
      </c>
      <c r="C80" s="5">
        <f>Stocks!C81/Stocks!C80-1</f>
        <v>-5.2697791445345366E-2</v>
      </c>
      <c r="D80" s="5">
        <f>Stocks!D81/Stocks!D80-1</f>
        <v>-2.3685457129322574E-2</v>
      </c>
      <c r="E80" s="5">
        <f>Stocks!E81/Stocks!E80-1</f>
        <v>4.6504559270516665E-2</v>
      </c>
    </row>
    <row r="81" spans="1:5" ht="15" customHeight="1" x14ac:dyDescent="0.2">
      <c r="A81" s="3">
        <f>Stocks!A82</f>
        <v>42409</v>
      </c>
      <c r="B81" s="5">
        <f>Stocks!B82/Stocks!B81-1</f>
        <v>-4.9961568024596503E-2</v>
      </c>
      <c r="C81" s="5">
        <f>Stocks!C82/Stocks!C81-1</f>
        <v>8.2632433230043212E-3</v>
      </c>
      <c r="D81" s="5">
        <f>Stocks!D82/Stocks!D81-1</f>
        <v>9.7040271712756088E-4</v>
      </c>
      <c r="E81" s="5">
        <f>Stocks!E82/Stocks!E81-1</f>
        <v>-2.4687772291606236E-2</v>
      </c>
    </row>
    <row r="82" spans="1:5" ht="15" customHeight="1" x14ac:dyDescent="0.2">
      <c r="A82" s="3">
        <f>Stocks!A83</f>
        <v>42410</v>
      </c>
      <c r="B82" s="5">
        <f>Stocks!B83/Stocks!B82-1</f>
        <v>1.0113268608415993E-3</v>
      </c>
      <c r="C82" s="5">
        <f>Stocks!C83/Stocks!C82-1</f>
        <v>2.6635445631494337E-2</v>
      </c>
      <c r="D82" s="5">
        <f>Stocks!D83/Stocks!D82-1</f>
        <v>-2.3994183228308152E-2</v>
      </c>
      <c r="E82" s="5">
        <f>Stocks!E83/Stocks!E82-1</f>
        <v>-3.6926742108397748E-2</v>
      </c>
    </row>
    <row r="83" spans="1:5" ht="15" customHeight="1" x14ac:dyDescent="0.2">
      <c r="A83" s="3">
        <f>Stocks!A84</f>
        <v>42411</v>
      </c>
      <c r="B83" s="5">
        <f>Stocks!B84/Stocks!B83-1</f>
        <v>-1.6771064861588303E-2</v>
      </c>
      <c r="C83" s="5">
        <f>Stocks!C84/Stocks!C83-1</f>
        <v>-2.3948681397006455E-2</v>
      </c>
      <c r="D83" s="5">
        <f>Stocks!D84/Stocks!D83-1</f>
        <v>-1.5396076483734866E-2</v>
      </c>
      <c r="E83" s="5">
        <f>Stocks!E84/Stocks!E83-1</f>
        <v>-1.4223871366728646E-2</v>
      </c>
    </row>
    <row r="84" spans="1:5" ht="15" customHeight="1" x14ac:dyDescent="0.2">
      <c r="A84" s="3">
        <f>Stocks!A85</f>
        <v>42412</v>
      </c>
      <c r="B84" s="5">
        <f>Stocks!B85/Stocks!B84-1</f>
        <v>2.7538018906699602E-2</v>
      </c>
      <c r="C84" s="5">
        <f>Stocks!C85/Stocks!C84-1</f>
        <v>2.8479626113626422E-2</v>
      </c>
      <c r="D84" s="5">
        <f>Stocks!D85/Stocks!D84-1</f>
        <v>1.9167717528373318E-2</v>
      </c>
      <c r="E84" s="5">
        <f>Stocks!E85/Stocks!E84-1</f>
        <v>3.1994981179422899E-2</v>
      </c>
    </row>
    <row r="85" spans="1:5" ht="15" customHeight="1" x14ac:dyDescent="0.2">
      <c r="A85" s="3">
        <f>Stocks!A86</f>
        <v>42415</v>
      </c>
      <c r="B85" s="5">
        <f>Stocks!B86/Stocks!B85-1</f>
        <v>0</v>
      </c>
      <c r="C85" s="5">
        <f>Stocks!C86/Stocks!C85-1</f>
        <v>0</v>
      </c>
      <c r="D85" s="5">
        <f>Stocks!D86/Stocks!D85-1</f>
        <v>0</v>
      </c>
      <c r="E85" s="5">
        <f>Stocks!E86/Stocks!E85-1</f>
        <v>0</v>
      </c>
    </row>
    <row r="86" spans="1:5" ht="15" customHeight="1" x14ac:dyDescent="0.2">
      <c r="A86" s="3">
        <f>Stocks!A87</f>
        <v>42416</v>
      </c>
      <c r="B86" s="5">
        <f>Stocks!B87/Stocks!B86-1</f>
        <v>2.2399999999999975E-2</v>
      </c>
      <c r="C86" s="5">
        <f>Stocks!C87/Stocks!C86-1</f>
        <v>9.6563476285145278E-3</v>
      </c>
      <c r="D86" s="5">
        <f>Stocks!D87/Stocks!D86-1</f>
        <v>3.0190546894333314E-2</v>
      </c>
      <c r="E86" s="5">
        <f>Stocks!E87/Stocks!E86-1</f>
        <v>-4.2553191489361764E-3</v>
      </c>
    </row>
    <row r="87" spans="1:5" ht="15" customHeight="1" x14ac:dyDescent="0.2">
      <c r="A87" s="3">
        <f>Stocks!A88</f>
        <v>42417</v>
      </c>
      <c r="B87" s="5">
        <f>Stocks!B88/Stocks!B87-1</f>
        <v>4.4992175273865564E-2</v>
      </c>
      <c r="C87" s="5">
        <f>Stocks!C88/Stocks!C87-1</f>
        <v>1.3080168776371304E-2</v>
      </c>
      <c r="D87" s="5">
        <f>Stocks!D88/Stocks!D87-1</f>
        <v>2.4741772760028757E-2</v>
      </c>
      <c r="E87" s="5">
        <f>Stocks!E88/Stocks!E87-1</f>
        <v>3.5103785103784979E-2</v>
      </c>
    </row>
    <row r="88" spans="1:5" ht="15" customHeight="1" x14ac:dyDescent="0.2">
      <c r="A88" s="3">
        <f>Stocks!A89</f>
        <v>42418</v>
      </c>
      <c r="B88" s="5">
        <f>Stocks!B89/Stocks!B88-1</f>
        <v>-4.080868588543618E-2</v>
      </c>
      <c r="C88" s="5">
        <f>Stocks!C89/Stocks!C88-1</f>
        <v>-1.0967652367069314E-2</v>
      </c>
      <c r="D88" s="5">
        <f>Stocks!D89/Stocks!D88-1</f>
        <v>-1.6057196436943144E-2</v>
      </c>
      <c r="E88" s="5">
        <f>Stocks!E89/Stocks!E88-1</f>
        <v>-6.1928634621053469E-3</v>
      </c>
    </row>
    <row r="89" spans="1:5" ht="15" customHeight="1" x14ac:dyDescent="0.2">
      <c r="A89" s="3">
        <f>Stocks!A90</f>
        <v>42419</v>
      </c>
      <c r="B89" s="5">
        <f>Stocks!B90/Stocks!B89-1</f>
        <v>-1.0538641686182681E-2</v>
      </c>
      <c r="C89" s="5">
        <f>Stocks!C90/Stocks!C89-1</f>
        <v>4.0707467714768963E-3</v>
      </c>
      <c r="D89" s="5">
        <f>Stocks!D90/Stocks!D89-1</f>
        <v>9.4103633114948071E-3</v>
      </c>
      <c r="E89" s="5">
        <f>Stocks!E90/Stocks!E89-1</f>
        <v>-2.4629080118694469E-2</v>
      </c>
    </row>
    <row r="90" spans="1:5" ht="15" customHeight="1" x14ac:dyDescent="0.2">
      <c r="A90" s="3">
        <f>Stocks!A91</f>
        <v>42422</v>
      </c>
      <c r="B90" s="5">
        <f>Stocks!B91/Stocks!B90-1</f>
        <v>3.3136094674556249E-2</v>
      </c>
      <c r="C90" s="5">
        <f>Stocks!C91/Stocks!C90-1</f>
        <v>2.1389626730043299E-2</v>
      </c>
      <c r="D90" s="5">
        <f>Stocks!D91/Stocks!D90-1</f>
        <v>1.6521123436393781E-2</v>
      </c>
      <c r="E90" s="5">
        <f>Stocks!E91/Stocks!E90-1</f>
        <v>4.8068147246729698E-2</v>
      </c>
    </row>
    <row r="91" spans="1:5" ht="15" customHeight="1" x14ac:dyDescent="0.2">
      <c r="A91" s="3">
        <f>Stocks!A92</f>
        <v>42423</v>
      </c>
      <c r="B91" s="5">
        <f>Stocks!B92/Stocks!B91-1</f>
        <v>-3.8182512409316582E-2</v>
      </c>
      <c r="C91" s="5">
        <f>Stocks!C92/Stocks!C91-1</f>
        <v>-1.245551601423478E-2</v>
      </c>
      <c r="D91" s="5">
        <f>Stocks!D92/Stocks!D91-1</f>
        <v>-1.8806593916879555E-2</v>
      </c>
      <c r="E91" s="5">
        <f>Stocks!E92/Stocks!E91-1</f>
        <v>-4.4412191582002936E-2</v>
      </c>
    </row>
    <row r="92" spans="1:5" ht="15" customHeight="1" x14ac:dyDescent="0.2">
      <c r="A92" s="3">
        <f>Stocks!A93</f>
        <v>42424</v>
      </c>
      <c r="B92" s="5">
        <f>Stocks!B93/Stocks!B92-1</f>
        <v>3.9698292973389115E-4</v>
      </c>
      <c r="C92" s="5">
        <f>Stocks!C93/Stocks!C92-1</f>
        <v>-4.1580041580042693E-3</v>
      </c>
      <c r="D92" s="5">
        <f>Stocks!D93/Stocks!D92-1</f>
        <v>3.3601514434453472E-2</v>
      </c>
      <c r="E92" s="5">
        <f>Stocks!E93/Stocks!E92-1</f>
        <v>1.2150668286754485E-3</v>
      </c>
    </row>
    <row r="93" spans="1:5" ht="15" customHeight="1" x14ac:dyDescent="0.2">
      <c r="A93" s="3">
        <f>Stocks!A94</f>
        <v>42425</v>
      </c>
      <c r="B93" s="5">
        <f>Stocks!B94/Stocks!B93-1</f>
        <v>-1.2698412698412764E-2</v>
      </c>
      <c r="C93" s="5">
        <f>Stocks!C94/Stocks!C93-1</f>
        <v>1.976339596381349E-2</v>
      </c>
      <c r="D93" s="5">
        <f>Stocks!D94/Stocks!D93-1</f>
        <v>2.9761904761904656E-3</v>
      </c>
      <c r="E93" s="5">
        <f>Stocks!E94/Stocks!E93-1</f>
        <v>3.0339805825243538E-3</v>
      </c>
    </row>
    <row r="94" spans="1:5" ht="15" customHeight="1" x14ac:dyDescent="0.2">
      <c r="A94" s="3">
        <f>Stocks!A95</f>
        <v>42426</v>
      </c>
      <c r="B94" s="5">
        <f>Stocks!B95/Stocks!B94-1</f>
        <v>8.0385852090032461E-3</v>
      </c>
      <c r="C94" s="5">
        <f>Stocks!C95/Stocks!C94-1</f>
        <v>-7.3700013648149154E-3</v>
      </c>
      <c r="D94" s="5">
        <f>Stocks!D95/Stocks!D94-1</f>
        <v>2.4423647569048246E-2</v>
      </c>
      <c r="E94" s="5">
        <f>Stocks!E95/Stocks!E94-1</f>
        <v>3.2062915910465728E-2</v>
      </c>
    </row>
    <row r="95" spans="1:5" ht="15" customHeight="1" x14ac:dyDescent="0.2">
      <c r="A95" s="3">
        <f>Stocks!A96</f>
        <v>42429</v>
      </c>
      <c r="B95" s="5">
        <f>Stocks!B96/Stocks!B95-1</f>
        <v>-3.1897926634768536E-3</v>
      </c>
      <c r="C95" s="5">
        <f>Stocks!C96/Stocks!C95-1</f>
        <v>-4.6748246940739868E-3</v>
      </c>
      <c r="D95" s="5">
        <f>Stocks!D96/Stocks!D95-1</f>
        <v>-8.6898395721924926E-3</v>
      </c>
      <c r="E95" s="5">
        <f>Stocks!E96/Stocks!E95-1</f>
        <v>-8.4994138335287017E-3</v>
      </c>
    </row>
    <row r="96" spans="1:5" ht="15" customHeight="1" x14ac:dyDescent="0.2">
      <c r="A96" s="3">
        <f>Stocks!A97</f>
        <v>42430</v>
      </c>
      <c r="B96" s="5">
        <f>Stocks!B97/Stocks!B96-1</f>
        <v>5.7199999999999918E-2</v>
      </c>
      <c r="C96" s="5">
        <f>Stocks!C97/Stocks!C96-1</f>
        <v>3.1081641110650704E-2</v>
      </c>
      <c r="D96" s="5">
        <f>Stocks!D97/Stocks!D96-1</f>
        <v>1.6408181613845718E-2</v>
      </c>
      <c r="E96" s="5">
        <f>Stocks!E97/Stocks!E96-1</f>
        <v>1.8622524386639139E-2</v>
      </c>
    </row>
    <row r="97" spans="1:5" ht="15" customHeight="1" x14ac:dyDescent="0.2">
      <c r="A97" s="3">
        <f>Stocks!A98</f>
        <v>42431</v>
      </c>
      <c r="B97" s="5">
        <f>Stocks!B98/Stocks!B97-1</f>
        <v>1.324252743094978E-2</v>
      </c>
      <c r="C97" s="5">
        <f>Stocks!C98/Stocks!C97-1</f>
        <v>-4.5551982851018691E-3</v>
      </c>
      <c r="D97" s="5">
        <f>Stocks!D98/Stocks!D97-1</f>
        <v>1.1499336576735963E-2</v>
      </c>
      <c r="E97" s="5">
        <f>Stocks!E98/Stocks!E97-1</f>
        <v>5.890887986070803E-2</v>
      </c>
    </row>
    <row r="98" spans="1:5" ht="15" customHeight="1" x14ac:dyDescent="0.2">
      <c r="A98" s="3">
        <f>Stocks!A99</f>
        <v>42432</v>
      </c>
      <c r="B98" s="5">
        <f>Stocks!B99/Stocks!B98-1</f>
        <v>3.1740104555638471E-2</v>
      </c>
      <c r="C98" s="5">
        <f>Stocks!C99/Stocks!C98-1</f>
        <v>-5.2489905787348468E-3</v>
      </c>
      <c r="D98" s="5">
        <f>Stocks!D99/Stocks!D98-1</f>
        <v>8.3078268473981698E-3</v>
      </c>
      <c r="E98" s="5">
        <f>Stocks!E99/Stocks!E98-1</f>
        <v>5.6727870649492917E-2</v>
      </c>
    </row>
    <row r="99" spans="1:5" ht="15" customHeight="1" x14ac:dyDescent="0.2">
      <c r="A99" s="3">
        <f>Stocks!A100</f>
        <v>42433</v>
      </c>
      <c r="B99" s="5">
        <f>Stocks!B100/Stocks!B99-1</f>
        <v>-1.0857763300758938E-3</v>
      </c>
      <c r="C99" s="5">
        <f>Stocks!C100/Stocks!C99-1</f>
        <v>-1.3529968881054177E-4</v>
      </c>
      <c r="D99" s="5">
        <f>Stocks!D100/Stocks!D99-1</f>
        <v>1.5394622723330365E-2</v>
      </c>
      <c r="E99" s="5">
        <f>Stocks!E100/Stocks!E99-1</f>
        <v>6.6390041493775698E-2</v>
      </c>
    </row>
    <row r="100" spans="1:5" ht="15" customHeight="1" x14ac:dyDescent="0.2">
      <c r="A100" s="3">
        <f>Stocks!A101</f>
        <v>42436</v>
      </c>
      <c r="B100" s="5">
        <f>Stocks!B101/Stocks!B100-1</f>
        <v>1.6666666666666607E-2</v>
      </c>
      <c r="C100" s="5">
        <f>Stocks!C101/Stocks!C100-1</f>
        <v>-2.6522327469553519E-2</v>
      </c>
      <c r="D100" s="5">
        <f>Stocks!D101/Stocks!D100-1</f>
        <v>1.9004911381593104E-2</v>
      </c>
      <c r="E100" s="5">
        <f>Stocks!E101/Stocks!E100-1</f>
        <v>6.809338521400754E-3</v>
      </c>
    </row>
    <row r="101" spans="1:5" ht="15" customHeight="1" x14ac:dyDescent="0.2">
      <c r="A101" s="3">
        <f>Stocks!A102</f>
        <v>42437</v>
      </c>
      <c r="B101" s="5">
        <f>Stocks!B102/Stocks!B101-1</f>
        <v>-3.1361368496079844E-2</v>
      </c>
      <c r="C101" s="5">
        <f>Stocks!C102/Stocks!C101-1</f>
        <v>-1.8348623853210899E-2</v>
      </c>
      <c r="D101" s="5">
        <f>Stocks!D102/Stocks!D101-1</f>
        <v>-2.2003352891869166E-2</v>
      </c>
      <c r="E101" s="5">
        <f>Stocks!E102/Stocks!E101-1</f>
        <v>-6.7149758454106312E-2</v>
      </c>
    </row>
    <row r="102" spans="1:5" ht="15" customHeight="1" x14ac:dyDescent="0.2">
      <c r="A102" s="3">
        <f>Stocks!A103</f>
        <v>42438</v>
      </c>
      <c r="B102" s="5">
        <f>Stocks!B103/Stocks!B102-1</f>
        <v>1.8027961736571063E-2</v>
      </c>
      <c r="C102" s="5">
        <f>Stocks!C103/Stocks!C102-1</f>
        <v>8.4961767204760896E-4</v>
      </c>
      <c r="D102" s="5">
        <f>Stocks!D103/Stocks!D102-1</f>
        <v>1.7998714377544411E-2</v>
      </c>
      <c r="E102" s="5">
        <f>Stocks!E103/Stocks!E102-1</f>
        <v>1.1134127395131976E-2</v>
      </c>
    </row>
    <row r="103" spans="1:5" ht="15" customHeight="1" x14ac:dyDescent="0.2">
      <c r="A103" s="3">
        <f>Stocks!A104</f>
        <v>42439</v>
      </c>
      <c r="B103" s="5">
        <f>Stocks!B104/Stocks!B103-1</f>
        <v>-1.0842067220817597E-3</v>
      </c>
      <c r="C103" s="5">
        <f>Stocks!C104/Stocks!C103-1</f>
        <v>-6.508205998868255E-3</v>
      </c>
      <c r="D103" s="5">
        <f>Stocks!D104/Stocks!D103-1</f>
        <v>-8.6297621553356185E-3</v>
      </c>
      <c r="E103" s="5">
        <f>Stocks!E104/Stocks!E103-1</f>
        <v>-5.1216389244546079E-4</v>
      </c>
    </row>
    <row r="104" spans="1:5" ht="15" customHeight="1" x14ac:dyDescent="0.2">
      <c r="A104" s="3">
        <f>Stocks!A105</f>
        <v>42440</v>
      </c>
      <c r="B104" s="5">
        <f>Stocks!B105/Stocks!B104-1</f>
        <v>2.8943560057887119E-2</v>
      </c>
      <c r="C104" s="5">
        <f>Stocks!C105/Stocks!C104-1</f>
        <v>2.0079749359156907E-2</v>
      </c>
      <c r="D104" s="5">
        <f>Stocks!D105/Stocks!D104-1</f>
        <v>3.2059447983014744E-2</v>
      </c>
      <c r="E104" s="5">
        <f>Stocks!E105/Stocks!E104-1</f>
        <v>3.8175762234178956E-2</v>
      </c>
    </row>
    <row r="105" spans="1:5" ht="15" customHeight="1" x14ac:dyDescent="0.2">
      <c r="A105" s="3">
        <f>Stocks!A106</f>
        <v>42443</v>
      </c>
      <c r="B105" s="5">
        <f>Stocks!B106/Stocks!B105-1</f>
        <v>-1.7932489451476852E-2</v>
      </c>
      <c r="C105" s="5">
        <f>Stocks!C106/Stocks!C105-1</f>
        <v>-1.9544883428731508E-3</v>
      </c>
      <c r="D105" s="5">
        <f>Stocks!D106/Stocks!D105-1</f>
        <v>-1.049166838099147E-2</v>
      </c>
      <c r="E105" s="5">
        <f>Stocks!E106/Stocks!E105-1</f>
        <v>-1.2586377097729695E-2</v>
      </c>
    </row>
    <row r="106" spans="1:5" ht="15" customHeight="1" x14ac:dyDescent="0.2">
      <c r="A106" s="3">
        <f>Stocks!A107</f>
        <v>42444</v>
      </c>
      <c r="B106" s="5">
        <f>Stocks!B107/Stocks!B106-1</f>
        <v>-9.6670247046186653E-3</v>
      </c>
      <c r="C106" s="5">
        <f>Stocks!C107/Stocks!C106-1</f>
        <v>5.8749475451111977E-3</v>
      </c>
      <c r="D106" s="5">
        <f>Stocks!D107/Stocks!D106-1</f>
        <v>-2.0790020790018016E-4</v>
      </c>
      <c r="E106" s="5">
        <f>Stocks!E107/Stocks!E106-1</f>
        <v>-4.4988752811796484E-3</v>
      </c>
    </row>
    <row r="107" spans="1:5" ht="15" customHeight="1" x14ac:dyDescent="0.2">
      <c r="A107" s="3">
        <f>Stocks!A108</f>
        <v>42445</v>
      </c>
      <c r="B107" s="5">
        <f>Stocks!B108/Stocks!B107-1</f>
        <v>3.2176428054953021E-2</v>
      </c>
      <c r="C107" s="5">
        <f>Stocks!C108/Stocks!C107-1</f>
        <v>6.3968849951330231E-3</v>
      </c>
      <c r="D107" s="5">
        <f>Stocks!D108/Stocks!D107-1</f>
        <v>-1.2476606363069909E-3</v>
      </c>
      <c r="E107" s="5">
        <f>Stocks!E108/Stocks!E107-1</f>
        <v>5.1217675119256789E-2</v>
      </c>
    </row>
    <row r="108" spans="1:5" ht="15" customHeight="1" x14ac:dyDescent="0.2">
      <c r="A108" s="3">
        <f>Stocks!A109</f>
        <v>42446</v>
      </c>
      <c r="B108" s="5">
        <f>Stocks!B109/Stocks!B108-1</f>
        <v>1.9264448336252293E-2</v>
      </c>
      <c r="C108" s="5">
        <f>Stocks!C109/Stocks!C108-1</f>
        <v>1.0639767859610183E-2</v>
      </c>
      <c r="D108" s="5">
        <f>Stocks!D109/Stocks!D108-1</f>
        <v>8.3281282531750822E-3</v>
      </c>
      <c r="E108" s="5">
        <f>Stocks!E109/Stocks!E108-1</f>
        <v>2.7227131597802767E-2</v>
      </c>
    </row>
    <row r="109" spans="1:5" ht="15" customHeight="1" x14ac:dyDescent="0.2">
      <c r="A109" s="3">
        <f>Stocks!A110</f>
        <v>42447</v>
      </c>
      <c r="B109" s="5">
        <f>Stocks!B110/Stocks!B109-1</f>
        <v>1.0996563573883122E-2</v>
      </c>
      <c r="C109" s="5">
        <f>Stocks!C110/Stocks!C109-1</f>
        <v>8.7503418102270469E-3</v>
      </c>
      <c r="D109" s="5">
        <f>Stocks!D110/Stocks!D109-1</f>
        <v>1.4040883749741884E-2</v>
      </c>
      <c r="E109" s="5">
        <f>Stocks!E110/Stocks!E109-1</f>
        <v>2.3250406882135977E-4</v>
      </c>
    </row>
    <row r="110" spans="1:5" ht="15" customHeight="1" x14ac:dyDescent="0.2">
      <c r="A110" s="3">
        <f>Stocks!A111</f>
        <v>42450</v>
      </c>
      <c r="B110" s="5">
        <f>Stocks!B111/Stocks!B110-1</f>
        <v>-6.1182868796737511E-3</v>
      </c>
      <c r="C110" s="5">
        <f>Stocks!C111/Stocks!C110-1</f>
        <v>-1.3553808620225816E-4</v>
      </c>
      <c r="D110" s="5">
        <f>Stocks!D111/Stocks!D110-1</f>
        <v>-7.3304825901038262E-3</v>
      </c>
      <c r="E110" s="5">
        <f>Stocks!E111/Stocks!E110-1</f>
        <v>-1.0227801022780203E-2</v>
      </c>
    </row>
    <row r="111" spans="1:5" ht="15" customHeight="1" x14ac:dyDescent="0.2">
      <c r="A111" s="3">
        <f>Stocks!A112</f>
        <v>42451</v>
      </c>
      <c r="B111" s="5">
        <f>Stocks!B112/Stocks!B111-1</f>
        <v>-1.2653898768809735E-2</v>
      </c>
      <c r="C111" s="5">
        <f>Stocks!C112/Stocks!C111-1</f>
        <v>-1.0980073200487994E-2</v>
      </c>
      <c r="D111" s="5">
        <f>Stocks!D112/Stocks!D111-1</f>
        <v>-9.0256410256409625E-3</v>
      </c>
      <c r="E111" s="5">
        <f>Stocks!E112/Stocks!E111-1</f>
        <v>-1.5500234852043104E-2</v>
      </c>
    </row>
    <row r="112" spans="1:5" ht="15" customHeight="1" x14ac:dyDescent="0.2">
      <c r="A112" s="3">
        <f>Stocks!A113</f>
        <v>42452</v>
      </c>
      <c r="B112" s="5">
        <f>Stocks!B113/Stocks!B112-1</f>
        <v>-3.6716314513335679E-2</v>
      </c>
      <c r="C112" s="5">
        <f>Stocks!C113/Stocks!C112-1</f>
        <v>1.3020833333333481E-2</v>
      </c>
      <c r="D112" s="5">
        <f>Stocks!D113/Stocks!D112-1</f>
        <v>-7.2448768370938499E-3</v>
      </c>
      <c r="E112" s="5">
        <f>Stocks!E113/Stocks!E112-1</f>
        <v>-4.9379770992366456E-2</v>
      </c>
    </row>
    <row r="113" spans="1:5" ht="15" customHeight="1" x14ac:dyDescent="0.2">
      <c r="A113" s="3">
        <f>Stocks!A114</f>
        <v>42453</v>
      </c>
      <c r="B113" s="5">
        <f>Stocks!B114/Stocks!B113-1</f>
        <v>6.4724919093850364E-3</v>
      </c>
      <c r="C113" s="5">
        <f>Stocks!C114/Stocks!C113-1</f>
        <v>3.1118928426465686E-3</v>
      </c>
      <c r="D113" s="5">
        <f>Stocks!D114/Stocks!D113-1</f>
        <v>3.3361134278564464E-3</v>
      </c>
      <c r="E113" s="5">
        <f>Stocks!E114/Stocks!E113-1</f>
        <v>4.7678795483061531E-3</v>
      </c>
    </row>
    <row r="114" spans="1:5" ht="15" customHeight="1" x14ac:dyDescent="0.2">
      <c r="A114" s="3">
        <f>Stocks!A115</f>
        <v>42454</v>
      </c>
      <c r="B114" s="5">
        <f>Stocks!B115/Stocks!B114-1</f>
        <v>0</v>
      </c>
      <c r="C114" s="5">
        <f>Stocks!C115/Stocks!C114-1</f>
        <v>0</v>
      </c>
      <c r="D114" s="5">
        <f>Stocks!D115/Stocks!D114-1</f>
        <v>0</v>
      </c>
      <c r="E114" s="5">
        <f>Stocks!E115/Stocks!E114-1</f>
        <v>0</v>
      </c>
    </row>
    <row r="115" spans="1:5" ht="15" customHeight="1" x14ac:dyDescent="0.2">
      <c r="A115" s="3">
        <f>Stocks!A116</f>
        <v>42457</v>
      </c>
      <c r="B115" s="5">
        <f>Stocks!B116/Stocks!B115-1</f>
        <v>8.5744908896034921E-3</v>
      </c>
      <c r="C115" s="5">
        <f>Stocks!C116/Stocks!C115-1</f>
        <v>-8.0927974103051081E-4</v>
      </c>
      <c r="D115" s="5">
        <f>Stocks!D116/Stocks!D115-1</f>
        <v>-2.2859517871987034E-3</v>
      </c>
      <c r="E115" s="5">
        <f>Stocks!E116/Stocks!E115-1</f>
        <v>-8.9910089910090196E-3</v>
      </c>
    </row>
    <row r="116" spans="1:5" ht="15" customHeight="1" x14ac:dyDescent="0.2">
      <c r="A116" s="3">
        <f>Stocks!A117</f>
        <v>42458</v>
      </c>
      <c r="B116" s="5">
        <f>Stocks!B117/Stocks!B116-1</f>
        <v>3.5423308537008147E-4</v>
      </c>
      <c r="C116" s="5">
        <f>Stocks!C117/Stocks!C116-1</f>
        <v>1.7548596112310966E-2</v>
      </c>
      <c r="D116" s="5">
        <f>Stocks!D117/Stocks!D116-1</f>
        <v>1.666319516767345E-2</v>
      </c>
      <c r="E116" s="5">
        <f>Stocks!E117/Stocks!E116-1</f>
        <v>-1.5120967741936164E-3</v>
      </c>
    </row>
    <row r="117" spans="1:5" ht="15" customHeight="1" x14ac:dyDescent="0.2">
      <c r="A117" s="3">
        <f>Stocks!A118</f>
        <v>42459</v>
      </c>
      <c r="B117" s="5">
        <f>Stocks!B118/Stocks!B117-1</f>
        <v>-5.3116147308781558E-3</v>
      </c>
      <c r="C117" s="5">
        <f>Stocks!C118/Stocks!C117-1</f>
        <v>1.8572565667285934E-2</v>
      </c>
      <c r="D117" s="5">
        <f>Stocks!D118/Stocks!D117-1</f>
        <v>6.1462814996926518E-4</v>
      </c>
      <c r="E117" s="5">
        <f>Stocks!E118/Stocks!E117-1</f>
        <v>1.1610297829379057E-2</v>
      </c>
    </row>
    <row r="118" spans="1:5" ht="15" customHeight="1" x14ac:dyDescent="0.2">
      <c r="A118" s="3">
        <f>Stocks!A119</f>
        <v>42460</v>
      </c>
      <c r="B118" s="5">
        <f>Stocks!B119/Stocks!B118-1</f>
        <v>1.922392310430765E-2</v>
      </c>
      <c r="C118" s="5">
        <f>Stocks!C119/Stocks!C118-1</f>
        <v>-3.9072675175826355E-3</v>
      </c>
      <c r="D118" s="5">
        <f>Stocks!D119/Stocks!D118-1</f>
        <v>-1.3104013104013101E-2</v>
      </c>
      <c r="E118" s="5">
        <f>Stocks!E119/Stocks!E118-1</f>
        <v>4.7405189620759458E-3</v>
      </c>
    </row>
    <row r="119" spans="1:5" ht="15" customHeight="1" x14ac:dyDescent="0.2">
      <c r="A119" s="3">
        <f>Stocks!A120</f>
        <v>42461</v>
      </c>
      <c r="B119" s="5">
        <f>Stocks!B120/Stocks!B119-1</f>
        <v>9.4306671323785007E-3</v>
      </c>
      <c r="C119" s="5">
        <f>Stocks!C120/Stocks!C119-1</f>
        <v>1.4513598326359789E-2</v>
      </c>
      <c r="D119" s="5">
        <f>Stocks!D120/Stocks!D119-1</f>
        <v>1.6597510373443924E-3</v>
      </c>
      <c r="E119" s="5">
        <f>Stocks!E120/Stocks!E119-1</f>
        <v>-1.2167866898435631E-2</v>
      </c>
    </row>
    <row r="120" spans="1:5" ht="15" customHeight="1" x14ac:dyDescent="0.2">
      <c r="A120" s="3">
        <f>Stocks!A121</f>
        <v>42464</v>
      </c>
      <c r="B120" s="5">
        <f>Stocks!B121/Stocks!B120-1</f>
        <v>-6.9204152249136008E-4</v>
      </c>
      <c r="C120" s="5">
        <f>Stocks!C121/Stocks!C120-1</f>
        <v>3.0931821110966595E-3</v>
      </c>
      <c r="D120" s="5">
        <f>Stocks!D121/Stocks!D120-1</f>
        <v>2.0712510356255542E-3</v>
      </c>
      <c r="E120" s="5">
        <f>Stocks!E121/Stocks!E120-1</f>
        <v>-1.7094017094017033E-2</v>
      </c>
    </row>
    <row r="121" spans="1:5" ht="15" customHeight="1" x14ac:dyDescent="0.2">
      <c r="A121" s="3">
        <f>Stocks!A122</f>
        <v>42465</v>
      </c>
      <c r="B121" s="5">
        <f>Stocks!B122/Stocks!B121-1</f>
        <v>-9.0027700831024626E-3</v>
      </c>
      <c r="C121" s="5">
        <f>Stocks!C122/Stocks!C121-1</f>
        <v>-1.1049723756906049E-2</v>
      </c>
      <c r="D121" s="5">
        <f>Stocks!D122/Stocks!D121-1</f>
        <v>5.5808185200494353E-3</v>
      </c>
      <c r="E121" s="5">
        <f>Stocks!E122/Stocks!E121-1</f>
        <v>-1.5345268542199531E-3</v>
      </c>
    </row>
    <row r="122" spans="1:5" ht="15" customHeight="1" x14ac:dyDescent="0.2">
      <c r="A122" s="3">
        <f>Stocks!A123</f>
        <v>42466</v>
      </c>
      <c r="B122" s="5">
        <f>Stocks!B123/Stocks!B122-1</f>
        <v>1.0831586303284402E-2</v>
      </c>
      <c r="C122" s="5">
        <f>Stocks!C123/Stocks!C122-1</f>
        <v>1.6110172794595146E-2</v>
      </c>
      <c r="D122" s="5">
        <f>Stocks!D123/Stocks!D122-1</f>
        <v>-2.0554984583753821E-4</v>
      </c>
      <c r="E122" s="5">
        <f>Stocks!E123/Stocks!E122-1</f>
        <v>4.3801229508196649E-2</v>
      </c>
    </row>
    <row r="123" spans="1:5" ht="15" customHeight="1" x14ac:dyDescent="0.2">
      <c r="A123" s="3">
        <f>Stocks!A124</f>
        <v>42467</v>
      </c>
      <c r="B123" s="5">
        <f>Stocks!B124/Stocks!B123-1</f>
        <v>-3.5257518147251976E-2</v>
      </c>
      <c r="C123" s="5">
        <f>Stocks!C124/Stocks!C123-1</f>
        <v>-8.0552359033371213E-3</v>
      </c>
      <c r="D123" s="5">
        <f>Stocks!D124/Stocks!D123-1</f>
        <v>-1.5625E-2</v>
      </c>
      <c r="E123" s="5">
        <f>Stocks!E124/Stocks!E123-1</f>
        <v>-1.0797546012269899E-2</v>
      </c>
    </row>
    <row r="124" spans="1:5" ht="15" customHeight="1" x14ac:dyDescent="0.2">
      <c r="A124" s="3">
        <f>Stocks!A125</f>
        <v>42468</v>
      </c>
      <c r="B124" s="5">
        <f>Stocks!B125/Stocks!B124-1</f>
        <v>9.3156574704407191E-3</v>
      </c>
      <c r="C124" s="5">
        <f>Stocks!C125/Stocks!C124-1</f>
        <v>5.8004640371229765E-3</v>
      </c>
      <c r="D124" s="5">
        <f>Stocks!D125/Stocks!D124-1</f>
        <v>1.1904761904761862E-2</v>
      </c>
      <c r="E124" s="5">
        <f>Stocks!E125/Stocks!E124-1</f>
        <v>2.2823120813693754E-2</v>
      </c>
    </row>
    <row r="125" spans="1:5" ht="15" customHeight="1" x14ac:dyDescent="0.2">
      <c r="A125" s="3">
        <f>Stocks!A126</f>
        <v>42471</v>
      </c>
      <c r="B125" s="5">
        <f>Stocks!B126/Stocks!B125-1</f>
        <v>6.389776357827559E-3</v>
      </c>
      <c r="C125" s="5">
        <f>Stocks!C126/Stocks!C125-1</f>
        <v>-2.6912725874664867E-3</v>
      </c>
      <c r="D125" s="5">
        <f>Stocks!D126/Stocks!D125-1</f>
        <v>-1.0319917440660964E-3</v>
      </c>
      <c r="E125" s="5">
        <f>Stocks!E126/Stocks!E125-1</f>
        <v>-9.7016735386856734E-4</v>
      </c>
    </row>
    <row r="126" spans="1:5" ht="15" customHeight="1" x14ac:dyDescent="0.2">
      <c r="A126" s="3">
        <f>Stocks!A127</f>
        <v>42472</v>
      </c>
      <c r="B126" s="5">
        <f>Stocks!B127/Stocks!B126-1</f>
        <v>1.0582010582009804E-3</v>
      </c>
      <c r="C126" s="5">
        <f>Stocks!C127/Stocks!C126-1</f>
        <v>8.9951169365201089E-3</v>
      </c>
      <c r="D126" s="5">
        <f>Stocks!D127/Stocks!D126-1</f>
        <v>-2.0661157024793875E-3</v>
      </c>
      <c r="E126" s="5">
        <f>Stocks!E127/Stocks!E126-1</f>
        <v>5.5353241077931603E-2</v>
      </c>
    </row>
    <row r="127" spans="1:5" ht="15" customHeight="1" x14ac:dyDescent="0.2">
      <c r="A127" s="3">
        <f>Stocks!A128</f>
        <v>42473</v>
      </c>
      <c r="B127" s="5">
        <f>Stocks!B128/Stocks!B127-1</f>
        <v>1.1275546159267069E-2</v>
      </c>
      <c r="C127" s="5">
        <f>Stocks!C128/Stocks!C127-1</f>
        <v>1.5155374426897517E-2</v>
      </c>
      <c r="D127" s="5">
        <f>Stocks!D128/Stocks!D127-1</f>
        <v>1.904761904761898E-2</v>
      </c>
      <c r="E127" s="5">
        <f>Stocks!E128/Stocks!E127-1</f>
        <v>2.5304807913504312E-3</v>
      </c>
    </row>
    <row r="128" spans="1:5" ht="15" customHeight="1" x14ac:dyDescent="0.2">
      <c r="A128" s="3">
        <f>Stocks!A129</f>
        <v>42474</v>
      </c>
      <c r="B128" s="5">
        <f>Stocks!B129/Stocks!B128-1</f>
        <v>-1.1149825783972167E-2</v>
      </c>
      <c r="C128" s="5">
        <f>Stocks!C129/Stocks!C128-1</f>
        <v>7.7781959603564488E-3</v>
      </c>
      <c r="D128" s="5">
        <f>Stocks!D129/Stocks!D128-1</f>
        <v>1.0158472165786581E-3</v>
      </c>
      <c r="E128" s="5">
        <f>Stocks!E129/Stocks!E128-1</f>
        <v>1.4685635612666337E-2</v>
      </c>
    </row>
    <row r="129" spans="1:5" ht="15" customHeight="1" x14ac:dyDescent="0.2">
      <c r="A129" s="3">
        <f>Stocks!A130</f>
        <v>42475</v>
      </c>
      <c r="B129" s="5">
        <f>Stocks!B130/Stocks!B129-1</f>
        <v>-1.4094432699083281E-3</v>
      </c>
      <c r="C129" s="5">
        <f>Stocks!C130/Stocks!C129-1</f>
        <v>-3.112162330387136E-3</v>
      </c>
      <c r="D129" s="5">
        <f>Stocks!D130/Stocks!D129-1</f>
        <v>-1.0351126446113357E-2</v>
      </c>
      <c r="E129" s="5">
        <f>Stocks!E130/Stocks!E129-1</f>
        <v>-1.1759384893713198E-2</v>
      </c>
    </row>
    <row r="130" spans="1:5" ht="15" customHeight="1" x14ac:dyDescent="0.2">
      <c r="A130" s="3">
        <f>Stocks!A131</f>
        <v>42478</v>
      </c>
      <c r="B130" s="5">
        <f>Stocks!B131/Stocks!B130-1</f>
        <v>7.4100211714891451E-3</v>
      </c>
      <c r="C130" s="5">
        <f>Stocks!C131/Stocks!C130-1</f>
        <v>1.7107892107892209E-2</v>
      </c>
      <c r="D130" s="5">
        <f>Stocks!D131/Stocks!D130-1</f>
        <v>2.8712059064808226E-3</v>
      </c>
      <c r="E130" s="5">
        <f>Stocks!E131/Stocks!E130-1</f>
        <v>2.9748283752860427E-2</v>
      </c>
    </row>
    <row r="131" spans="1:5" ht="15" customHeight="1" x14ac:dyDescent="0.2">
      <c r="A131" s="3">
        <f>Stocks!A132</f>
        <v>42479</v>
      </c>
      <c r="B131" s="5">
        <f>Stocks!B132/Stocks!B131-1</f>
        <v>-7.3555166374781322E-3</v>
      </c>
      <c r="C131" s="5">
        <f>Stocks!C132/Stocks!C131-1</f>
        <v>-8.5942295887048159E-3</v>
      </c>
      <c r="D131" s="5">
        <f>Stocks!D132/Stocks!D131-1</f>
        <v>-7.7709611451941552E-3</v>
      </c>
      <c r="E131" s="5">
        <f>Stocks!E132/Stocks!E131-1</f>
        <v>4.5777777777777917E-2</v>
      </c>
    </row>
    <row r="132" spans="1:5" ht="15" customHeight="1" x14ac:dyDescent="0.2">
      <c r="A132" s="3">
        <f>Stocks!A133</f>
        <v>42480</v>
      </c>
      <c r="B132" s="5">
        <f>Stocks!B133/Stocks!B132-1</f>
        <v>-6.3514467184191403E-3</v>
      </c>
      <c r="C132" s="5">
        <f>Stocks!C133/Stocks!C132-1</f>
        <v>4.9535603715171739E-3</v>
      </c>
      <c r="D132" s="5">
        <f>Stocks!D133/Stocks!D132-1</f>
        <v>2.2052761747732852E-2</v>
      </c>
      <c r="E132" s="5">
        <f>Stocks!E133/Stocks!E132-1</f>
        <v>4.2498937526547209E-4</v>
      </c>
    </row>
    <row r="133" spans="1:5" ht="15" customHeight="1" x14ac:dyDescent="0.2">
      <c r="A133" s="3">
        <f>Stocks!A134</f>
        <v>42481</v>
      </c>
      <c r="B133" s="5">
        <f>Stocks!B134/Stocks!B133-1</f>
        <v>7.4573863636364646E-3</v>
      </c>
      <c r="C133" s="5">
        <f>Stocks!C134/Stocks!C133-1</f>
        <v>-4.4362292051756125E-3</v>
      </c>
      <c r="D133" s="5">
        <f>Stocks!D134/Stocks!D133-1</f>
        <v>-3.2264569469652171E-3</v>
      </c>
      <c r="E133" s="5">
        <f>Stocks!E134/Stocks!E133-1</f>
        <v>-1.805437553101108E-2</v>
      </c>
    </row>
    <row r="134" spans="1:5" ht="15" customHeight="1" x14ac:dyDescent="0.2">
      <c r="A134" s="3">
        <f>Stocks!A135</f>
        <v>42482</v>
      </c>
      <c r="B134" s="5">
        <f>Stocks!B135/Stocks!B134-1</f>
        <v>1.5156855833627025E-2</v>
      </c>
      <c r="C134" s="5">
        <f>Stocks!C135/Stocks!C134-1</f>
        <v>-2.079465280356485E-2</v>
      </c>
      <c r="D134" s="5">
        <f>Stocks!D135/Stocks!D134-1</f>
        <v>5.6645761683189466E-3</v>
      </c>
      <c r="E134" s="5">
        <f>Stocks!E135/Stocks!E134-1</f>
        <v>3.0067056024226657E-2</v>
      </c>
    </row>
    <row r="135" spans="1:5" ht="15" customHeight="1" x14ac:dyDescent="0.2">
      <c r="A135" s="3">
        <f>Stocks!A136</f>
        <v>42485</v>
      </c>
      <c r="B135" s="5">
        <f>Stocks!B136/Stocks!B135-1</f>
        <v>-3.0208333333333393E-2</v>
      </c>
      <c r="C135" s="5">
        <f>Stocks!C136/Stocks!C135-1</f>
        <v>-1.2261408165844978E-2</v>
      </c>
      <c r="D135" s="5">
        <f>Stocks!D136/Stocks!D135-1</f>
        <v>-2.8163347415006701E-3</v>
      </c>
      <c r="E135" s="5">
        <f>Stocks!E136/Stocks!E135-1</f>
        <v>-2.8349433011339631E-2</v>
      </c>
    </row>
    <row r="136" spans="1:5" ht="15" customHeight="1" x14ac:dyDescent="0.2">
      <c r="A136" s="3">
        <f>Stocks!A137</f>
        <v>42486</v>
      </c>
      <c r="B136" s="5">
        <f>Stocks!B137/Stocks!B136-1</f>
        <v>9.6670247046186653E-3</v>
      </c>
      <c r="C136" s="5">
        <f>Stocks!C137/Stocks!C136-1</f>
        <v>4.9910417199898749E-3</v>
      </c>
      <c r="D136" s="5">
        <f>Stocks!D137/Stocks!D136-1</f>
        <v>1.0288480936049949E-2</v>
      </c>
      <c r="E136" s="5">
        <f>Stocks!E137/Stocks!E136-1</f>
        <v>3.9118219148476241E-2</v>
      </c>
    </row>
    <row r="137" spans="1:5" ht="15" customHeight="1" x14ac:dyDescent="0.2">
      <c r="A137" s="3">
        <f>Stocks!A138</f>
        <v>42487</v>
      </c>
      <c r="B137" s="5">
        <f>Stocks!B138/Stocks!B137-1</f>
        <v>8.5106382978723527E-3</v>
      </c>
      <c r="C137" s="5">
        <f>Stocks!C138/Stocks!C137-1</f>
        <v>2.9288170126067214E-3</v>
      </c>
      <c r="D137" s="5">
        <f>Stocks!D138/Stocks!D137-1</f>
        <v>5.1916932907349889E-3</v>
      </c>
      <c r="E137" s="5">
        <f>Stocks!E138/Stocks!E137-1</f>
        <v>6.239600665558509E-4</v>
      </c>
    </row>
    <row r="138" spans="1:5" ht="15" customHeight="1" x14ac:dyDescent="0.2">
      <c r="A138" s="3">
        <f>Stocks!A139</f>
        <v>42488</v>
      </c>
      <c r="B138" s="5">
        <f>Stocks!B139/Stocks!B138-1</f>
        <v>-1.0196905766526099E-2</v>
      </c>
      <c r="C138" s="5">
        <f>Stocks!C139/Stocks!C138-1</f>
        <v>-1.3712544438801433E-2</v>
      </c>
      <c r="D138" s="5">
        <f>Stocks!D139/Stocks!D138-1</f>
        <v>-1.6487882399682241E-2</v>
      </c>
      <c r="E138" s="5">
        <f>Stocks!E139/Stocks!E138-1</f>
        <v>-9.1457077530658903E-3</v>
      </c>
    </row>
    <row r="139" spans="1:5" ht="15" customHeight="1" x14ac:dyDescent="0.2">
      <c r="A139" s="3">
        <f>Stocks!A140</f>
        <v>42489</v>
      </c>
      <c r="B139" s="5">
        <f>Stocks!B140/Stocks!B139-1</f>
        <v>-2.984014209591479E-2</v>
      </c>
      <c r="C139" s="5">
        <f>Stocks!C140/Stocks!C139-1</f>
        <v>-5.664263645726253E-3</v>
      </c>
      <c r="D139" s="5">
        <f>Stocks!D140/Stocks!D139-1</f>
        <v>-1.8582104625328055E-2</v>
      </c>
      <c r="E139" s="5">
        <f>Stocks!E140/Stocks!E139-1</f>
        <v>2.5173064820640523E-3</v>
      </c>
    </row>
    <row r="140" spans="1:5" ht="15" customHeight="1" x14ac:dyDescent="0.2">
      <c r="A140" s="3">
        <f>Stocks!A141</f>
        <v>42492</v>
      </c>
      <c r="B140" s="5">
        <f>Stocks!B141/Stocks!B140-1</f>
        <v>2.2702306847308673E-2</v>
      </c>
      <c r="C140" s="5">
        <f>Stocks!C141/Stocks!C140-1</f>
        <v>1.5794924909373398E-2</v>
      </c>
      <c r="D140" s="5">
        <f>Stocks!D141/Stocks!D140-1</f>
        <v>1.5641078411195775E-2</v>
      </c>
      <c r="E140" s="5">
        <f>Stocks!E141/Stocks!E140-1</f>
        <v>-1.9669386901025265E-2</v>
      </c>
    </row>
    <row r="141" spans="1:5" ht="15" customHeight="1" x14ac:dyDescent="0.2">
      <c r="A141" s="3">
        <f>Stocks!A142</f>
        <v>42493</v>
      </c>
      <c r="B141" s="5">
        <f>Stocks!B142/Stocks!B141-1</f>
        <v>-3.3297529538131032E-2</v>
      </c>
      <c r="C141" s="5">
        <f>Stocks!C142/Stocks!C141-1</f>
        <v>-1.6186591893958657E-2</v>
      </c>
      <c r="D141" s="5">
        <f>Stocks!D142/Stocks!D141-1</f>
        <v>-1.1144883485309065E-2</v>
      </c>
      <c r="E141" s="5">
        <f>Stocks!E142/Stocks!E141-1</f>
        <v>-3.7780149413020325E-2</v>
      </c>
    </row>
    <row r="142" spans="1:5" ht="15" customHeight="1" x14ac:dyDescent="0.2">
      <c r="A142" s="3">
        <f>Stocks!A143</f>
        <v>42494</v>
      </c>
      <c r="B142" s="5">
        <f>Stocks!B143/Stocks!B142-1</f>
        <v>-1.518518518518519E-2</v>
      </c>
      <c r="C142" s="5">
        <f>Stocks!C143/Stocks!C142-1</f>
        <v>-1.5546055188496721E-3</v>
      </c>
      <c r="D142" s="5">
        <f>Stocks!D143/Stocks!D142-1</f>
        <v>-7.7868852459015425E-3</v>
      </c>
      <c r="E142" s="5">
        <f>Stocks!E143/Stocks!E142-1</f>
        <v>-3.7045252883762259E-2</v>
      </c>
    </row>
    <row r="143" spans="1:5" ht="15" customHeight="1" x14ac:dyDescent="0.2">
      <c r="A143" s="3">
        <f>Stocks!A144</f>
        <v>42495</v>
      </c>
      <c r="B143" s="5">
        <f>Stocks!B144/Stocks!B143-1</f>
        <v>4.3249341857841239E-2</v>
      </c>
      <c r="C143" s="5">
        <f>Stocks!C144/Stocks!C143-1</f>
        <v>3.7628130271183391E-3</v>
      </c>
      <c r="D143" s="5">
        <f>Stocks!D144/Stocks!D143-1</f>
        <v>-1.239157372986377E-2</v>
      </c>
      <c r="E143" s="5">
        <f>Stocks!E144/Stocks!E143-1</f>
        <v>-4.6072333563693668E-3</v>
      </c>
    </row>
    <row r="144" spans="1:5" ht="15" customHeight="1" x14ac:dyDescent="0.2">
      <c r="A144" s="3">
        <f>Stocks!A145</f>
        <v>42496</v>
      </c>
      <c r="B144" s="5">
        <f>Stocks!B145/Stocks!B144-1</f>
        <v>1.9466474405191114E-2</v>
      </c>
      <c r="C144" s="5">
        <f>Stocks!C145/Stocks!C144-1</f>
        <v>4.6535677352637084E-3</v>
      </c>
      <c r="D144" s="5">
        <f>Stocks!D145/Stocks!D144-1</f>
        <v>2.7185278126307111E-3</v>
      </c>
      <c r="E144" s="5">
        <f>Stocks!E145/Stocks!E144-1</f>
        <v>-1.0414255959268703E-2</v>
      </c>
    </row>
    <row r="145" spans="1:5" ht="15" customHeight="1" x14ac:dyDescent="0.2">
      <c r="A145" s="3">
        <f>Stocks!A146</f>
        <v>42499</v>
      </c>
      <c r="B145" s="5">
        <f>Stocks!B146/Stocks!B145-1</f>
        <v>-4.5968882602547279E-3</v>
      </c>
      <c r="C145" s="5">
        <f>Stocks!C146/Stocks!C145-1</f>
        <v>6.4333504889346749E-3</v>
      </c>
      <c r="D145" s="5">
        <f>Stocks!D146/Stocks!D145-1</f>
        <v>-7.9249217935349892E-3</v>
      </c>
      <c r="E145" s="5">
        <f>Stocks!E146/Stocks!E145-1</f>
        <v>-2.5958840037418107E-2</v>
      </c>
    </row>
    <row r="146" spans="1:5" ht="15" customHeight="1" x14ac:dyDescent="0.2">
      <c r="A146" s="3">
        <f>Stocks!A147</f>
        <v>42500</v>
      </c>
      <c r="B146" s="5">
        <f>Stocks!B147/Stocks!B146-1</f>
        <v>4.1207815275310811E-2</v>
      </c>
      <c r="C146" s="5">
        <f>Stocks!C147/Stocks!C146-1</f>
        <v>1.2528765021733612E-2</v>
      </c>
      <c r="D146" s="5">
        <f>Stocks!D147/Stocks!D146-1</f>
        <v>1.6186672272440639E-2</v>
      </c>
      <c r="E146" s="5">
        <f>Stocks!E147/Stocks!E146-1</f>
        <v>2.9291716686674629E-2</v>
      </c>
    </row>
    <row r="147" spans="1:5" ht="15" customHeight="1" x14ac:dyDescent="0.2">
      <c r="A147" s="3">
        <f>Stocks!A148</f>
        <v>42501</v>
      </c>
      <c r="B147" s="5">
        <f>Stocks!B148/Stocks!B147-1</f>
        <v>-1.1600136472193823E-2</v>
      </c>
      <c r="C147" s="5">
        <f>Stocks!C148/Stocks!C147-1</f>
        <v>-2.3989898989899006E-2</v>
      </c>
      <c r="D147" s="5">
        <f>Stocks!D148/Stocks!D147-1</f>
        <v>-4.1373603640881829E-4</v>
      </c>
      <c r="E147" s="5">
        <f>Stocks!E148/Stocks!E147-1</f>
        <v>1.889433170048993E-2</v>
      </c>
    </row>
    <row r="148" spans="1:5" ht="15" customHeight="1" x14ac:dyDescent="0.2">
      <c r="A148" s="3">
        <f>Stocks!A149</f>
        <v>42502</v>
      </c>
      <c r="B148" s="5">
        <f>Stocks!B149/Stocks!B148-1</f>
        <v>-2.8650327925440089E-2</v>
      </c>
      <c r="C148" s="5">
        <f>Stocks!C149/Stocks!C148-1</f>
        <v>7.6326002587323583E-3</v>
      </c>
      <c r="D148" s="5">
        <f>Stocks!D149/Stocks!D148-1</f>
        <v>-2.0488410596026574E-2</v>
      </c>
      <c r="E148" s="5">
        <f>Stocks!E149/Stocks!E148-1</f>
        <v>1.1446886446886406E-3</v>
      </c>
    </row>
    <row r="149" spans="1:5" ht="15" customHeight="1" x14ac:dyDescent="0.2">
      <c r="A149" s="3">
        <f>Stocks!A150</f>
        <v>42503</v>
      </c>
      <c r="B149" s="5">
        <f>Stocks!B150/Stocks!B149-1</f>
        <v>-5.6858564321250471E-3</v>
      </c>
      <c r="C149" s="5">
        <f>Stocks!C150/Stocks!C149-1</f>
        <v>-1.3608935678521061E-2</v>
      </c>
      <c r="D149" s="5">
        <f>Stocks!D150/Stocks!D149-1</f>
        <v>-3.5918022395943217E-3</v>
      </c>
      <c r="E149" s="5">
        <f>Stocks!E150/Stocks!E149-1</f>
        <v>-1.623599359707284E-2</v>
      </c>
    </row>
    <row r="150" spans="1:5" ht="15" customHeight="1" x14ac:dyDescent="0.2">
      <c r="A150" s="3">
        <f>Stocks!A151</f>
        <v>42506</v>
      </c>
      <c r="B150" s="5">
        <f>Stocks!B151/Stocks!B150-1</f>
        <v>-1.6082916368834854E-2</v>
      </c>
      <c r="C150" s="5">
        <f>Stocks!C151/Stocks!C150-1</f>
        <v>1.26252765846675E-2</v>
      </c>
      <c r="D150" s="5">
        <f>Stocks!D151/Stocks!D150-1</f>
        <v>1.6751484308736408E-2</v>
      </c>
      <c r="E150" s="5">
        <f>Stocks!E151/Stocks!E150-1</f>
        <v>2.4639702463970181E-2</v>
      </c>
    </row>
    <row r="151" spans="1:5" ht="15" customHeight="1" x14ac:dyDescent="0.2">
      <c r="A151" s="3">
        <f>Stocks!A152</f>
        <v>42507</v>
      </c>
      <c r="B151" s="5">
        <f>Stocks!B152/Stocks!B151-1</f>
        <v>-2.9059208136579251E-3</v>
      </c>
      <c r="C151" s="5">
        <f>Stocks!C152/Stocks!C151-1</f>
        <v>-1.2982005141388031E-2</v>
      </c>
      <c r="D151" s="5">
        <f>Stocks!D152/Stocks!D151-1</f>
        <v>-3.5453597497393519E-3</v>
      </c>
      <c r="E151" s="5">
        <f>Stocks!E152/Stocks!E151-1</f>
        <v>-6.8058076225044895E-3</v>
      </c>
    </row>
    <row r="152" spans="1:5" ht="15" customHeight="1" x14ac:dyDescent="0.2">
      <c r="A152" s="3">
        <f>Stocks!A153</f>
        <v>42508</v>
      </c>
      <c r="B152" s="5">
        <f>Stocks!B153/Stocks!B152-1</f>
        <v>-2.6958105646630148E-2</v>
      </c>
      <c r="C152" s="5">
        <f>Stocks!C153/Stocks!C152-1</f>
        <v>8.3344185440812346E-3</v>
      </c>
      <c r="D152" s="5">
        <f>Stocks!D153/Stocks!D152-1</f>
        <v>1.1511092507325182E-2</v>
      </c>
      <c r="E152" s="5">
        <f>Stocks!E153/Stocks!E152-1</f>
        <v>-1.005025125628134E-2</v>
      </c>
    </row>
    <row r="153" spans="1:5" ht="15" customHeight="1" x14ac:dyDescent="0.2">
      <c r="A153" s="3">
        <f>Stocks!A154</f>
        <v>42509</v>
      </c>
      <c r="B153" s="5">
        <f>Stocks!B154/Stocks!B153-1</f>
        <v>-2.283788843129908E-2</v>
      </c>
      <c r="C153" s="5">
        <f>Stocks!C154/Stocks!C153-1</f>
        <v>-7.1031899780448216E-3</v>
      </c>
      <c r="D153" s="5">
        <f>Stocks!D154/Stocks!D153-1</f>
        <v>-1.4276846679081245E-2</v>
      </c>
      <c r="E153" s="5">
        <f>Stocks!E154/Stocks!E153-1</f>
        <v>4.6146746654351922E-4</v>
      </c>
    </row>
    <row r="154" spans="1:5" ht="15" customHeight="1" x14ac:dyDescent="0.2">
      <c r="A154" s="3">
        <f>Stocks!A155</f>
        <v>42510</v>
      </c>
      <c r="B154" s="5">
        <f>Stocks!B155/Stocks!B154-1</f>
        <v>2.681992337164818E-3</v>
      </c>
      <c r="C154" s="5">
        <f>Stocks!C155/Stocks!C154-1</f>
        <v>1.0275754422476746E-2</v>
      </c>
      <c r="D154" s="5">
        <f>Stocks!D155/Stocks!D154-1</f>
        <v>2.4769101595297993E-2</v>
      </c>
      <c r="E154" s="5">
        <f>Stocks!E155/Stocks!E154-1</f>
        <v>5.0738007380073391E-3</v>
      </c>
    </row>
    <row r="155" spans="1:5" ht="15" customHeight="1" x14ac:dyDescent="0.2">
      <c r="A155" s="3">
        <f>Stocks!A156</f>
        <v>42513</v>
      </c>
      <c r="B155" s="5">
        <f>Stocks!B156/Stocks!B155-1</f>
        <v>2.6748184944591635E-3</v>
      </c>
      <c r="C155" s="5">
        <f>Stocks!C156/Stocks!C155-1</f>
        <v>-5.9224925968843767E-3</v>
      </c>
      <c r="D155" s="5">
        <f>Stocks!D156/Stocks!D155-1</f>
        <v>8.1933633756658963E-4</v>
      </c>
      <c r="E155" s="5">
        <f>Stocks!E156/Stocks!E155-1</f>
        <v>2.2946305644810927E-4</v>
      </c>
    </row>
    <row r="156" spans="1:5" ht="15" customHeight="1" x14ac:dyDescent="0.2">
      <c r="A156" s="3">
        <f>Stocks!A157</f>
        <v>42514</v>
      </c>
      <c r="B156" s="5">
        <f>Stocks!B157/Stocks!B156-1</f>
        <v>1.1051829268292845E-2</v>
      </c>
      <c r="C156" s="5">
        <f>Stocks!C157/Stocks!C156-1</f>
        <v>2.810516772438798E-2</v>
      </c>
      <c r="D156" s="5">
        <f>Stocks!D157/Stocks!D156-1</f>
        <v>2.2513303315595534E-2</v>
      </c>
      <c r="E156" s="5">
        <f>Stocks!E157/Stocks!E156-1</f>
        <v>-2.9823353980271694E-3</v>
      </c>
    </row>
    <row r="157" spans="1:5" ht="15" customHeight="1" x14ac:dyDescent="0.2">
      <c r="A157" s="3">
        <f>Stocks!A158</f>
        <v>42515</v>
      </c>
      <c r="B157" s="5">
        <f>Stocks!B158/Stocks!B157-1</f>
        <v>1.7715793441386962E-2</v>
      </c>
      <c r="C157" s="5">
        <f>Stocks!C158/Stocks!C157-1</f>
        <v>-4.0312421264800946E-3</v>
      </c>
      <c r="D157" s="5">
        <f>Stocks!D158/Stocks!D157-1</f>
        <v>4.2033626901520904E-3</v>
      </c>
      <c r="E157" s="5">
        <f>Stocks!E158/Stocks!E157-1</f>
        <v>3.3133916244822759E-2</v>
      </c>
    </row>
    <row r="158" spans="1:5" ht="15" customHeight="1" x14ac:dyDescent="0.2">
      <c r="A158" s="3">
        <f>Stocks!A159</f>
        <v>42516</v>
      </c>
      <c r="B158" s="5">
        <f>Stocks!B159/Stocks!B158-1</f>
        <v>2.5925925925927018E-3</v>
      </c>
      <c r="C158" s="5">
        <f>Stocks!C159/Stocks!C158-1</f>
        <v>-7.5891727801669084E-4</v>
      </c>
      <c r="D158" s="5">
        <f>Stocks!D159/Stocks!D158-1</f>
        <v>9.7667929041258539E-3</v>
      </c>
      <c r="E158" s="5">
        <f>Stocks!E159/Stocks!E158-1</f>
        <v>-3.7861915367484178E-3</v>
      </c>
    </row>
    <row r="159" spans="1:5" ht="15" customHeight="1" x14ac:dyDescent="0.2">
      <c r="A159" s="3">
        <f>Stocks!A160</f>
        <v>42517</v>
      </c>
      <c r="B159" s="5">
        <f>Stocks!B160/Stocks!B159-1</f>
        <v>1.7731806427779828E-2</v>
      </c>
      <c r="C159" s="5">
        <f>Stocks!C160/Stocks!C159-1</f>
        <v>8.3544303797467023E-3</v>
      </c>
      <c r="D159" s="5">
        <f>Stocks!D160/Stocks!D159-1</f>
        <v>6.5140150019740162E-3</v>
      </c>
      <c r="E159" s="5">
        <f>Stocks!E160/Stocks!E159-1</f>
        <v>-8.9425441538116823E-3</v>
      </c>
    </row>
    <row r="160" spans="1:5" ht="15" customHeight="1" x14ac:dyDescent="0.2">
      <c r="A160" s="3">
        <f>Stocks!A161</f>
        <v>42520</v>
      </c>
      <c r="B160" s="5">
        <f>Stocks!B161/Stocks!B160-1</f>
        <v>0</v>
      </c>
      <c r="C160" s="5">
        <f>Stocks!C161/Stocks!C160-1</f>
        <v>0</v>
      </c>
      <c r="D160" s="5">
        <f>Stocks!D161/Stocks!D160-1</f>
        <v>0</v>
      </c>
      <c r="E160" s="5">
        <f>Stocks!E161/Stocks!E160-1</f>
        <v>0</v>
      </c>
    </row>
    <row r="161" spans="1:5" ht="15" customHeight="1" x14ac:dyDescent="0.2">
      <c r="A161" s="3">
        <f>Stocks!A162</f>
        <v>42521</v>
      </c>
      <c r="B161" s="5">
        <f>Stocks!B162/Stocks!B161-1</f>
        <v>1.0889292196007316E-2</v>
      </c>
      <c r="C161" s="5">
        <f>Stocks!C162/Stocks!C161-1</f>
        <v>-9.0384132563394726E-3</v>
      </c>
      <c r="D161" s="5">
        <f>Stocks!D162/Stocks!D161-1</f>
        <v>1.3532065110805958E-2</v>
      </c>
      <c r="E161" s="5">
        <f>Stocks!E162/Stocks!E161-1</f>
        <v>-1.2181367020076661E-2</v>
      </c>
    </row>
    <row r="162" spans="1:5" ht="15" customHeight="1" x14ac:dyDescent="0.2">
      <c r="A162" s="3">
        <f>Stocks!A163</f>
        <v>42522</v>
      </c>
      <c r="B162" s="5">
        <f>Stocks!B163/Stocks!B162-1</f>
        <v>-1.4362657091563369E-3</v>
      </c>
      <c r="C162" s="5">
        <f>Stocks!C163/Stocks!C162-1</f>
        <v>3.5469977197872815E-3</v>
      </c>
      <c r="D162" s="5">
        <f>Stocks!D163/Stocks!D162-1</f>
        <v>5.8049535603710289E-4</v>
      </c>
      <c r="E162" s="5">
        <f>Stocks!E163/Stocks!E162-1</f>
        <v>6.1657912765471501E-3</v>
      </c>
    </row>
    <row r="163" spans="1:5" ht="15" customHeight="1" x14ac:dyDescent="0.2">
      <c r="A163" s="3">
        <f>Stocks!A164</f>
        <v>42523</v>
      </c>
      <c r="B163" s="5">
        <f>Stocks!B164/Stocks!B163-1</f>
        <v>1.761956130888187E-2</v>
      </c>
      <c r="C163" s="5">
        <f>Stocks!C164/Stocks!C163-1</f>
        <v>9.2148447361777297E-3</v>
      </c>
      <c r="D163" s="5">
        <f>Stocks!D164/Stocks!D163-1</f>
        <v>1.9338619222586395E-4</v>
      </c>
      <c r="E163" s="5">
        <f>Stocks!E164/Stocks!E163-1</f>
        <v>7.2628234226055355E-3</v>
      </c>
    </row>
    <row r="164" spans="1:5" ht="15" customHeight="1" x14ac:dyDescent="0.2">
      <c r="A164" s="3">
        <f>Stocks!A165</f>
        <v>42524</v>
      </c>
      <c r="B164" s="5">
        <f>Stocks!B165/Stocks!B164-1</f>
        <v>3.1802120141342094E-3</v>
      </c>
      <c r="C164" s="5">
        <f>Stocks!C165/Stocks!C164-1</f>
        <v>-1.2507817385876141E-4</v>
      </c>
      <c r="D164" s="5">
        <f>Stocks!D165/Stocks!D164-1</f>
        <v>1.7401392111369152E-3</v>
      </c>
      <c r="E164" s="5">
        <f>Stocks!E165/Stocks!E164-1</f>
        <v>-4.5065344749888325E-3</v>
      </c>
    </row>
    <row r="165" spans="1:5" ht="15" customHeight="1" x14ac:dyDescent="0.2">
      <c r="A165" s="3">
        <f>Stocks!A166</f>
        <v>42527</v>
      </c>
      <c r="B165" s="5">
        <f>Stocks!B166/Stocks!B165-1</f>
        <v>1.7259598450158453E-2</v>
      </c>
      <c r="C165" s="5">
        <f>Stocks!C166/Stocks!C165-1</f>
        <v>7.5056292219164433E-3</v>
      </c>
      <c r="D165" s="5">
        <f>Stocks!D166/Stocks!D165-1</f>
        <v>-9.6506465933221541E-4</v>
      </c>
      <c r="E165" s="5">
        <f>Stocks!E166/Stocks!E165-1</f>
        <v>3.0330466274332446E-2</v>
      </c>
    </row>
    <row r="166" spans="1:5" ht="15" customHeight="1" x14ac:dyDescent="0.2">
      <c r="A166" s="3">
        <f>Stocks!A167</f>
        <v>42528</v>
      </c>
      <c r="B166" s="5">
        <f>Stocks!B167/Stocks!B166-1</f>
        <v>-3.5664819944598247E-2</v>
      </c>
      <c r="C166" s="5">
        <f>Stocks!C167/Stocks!C166-1</f>
        <v>7.4497144276119975E-4</v>
      </c>
      <c r="D166" s="5">
        <f>Stocks!D167/Stocks!D166-1</f>
        <v>2.0285935085007756E-2</v>
      </c>
      <c r="E166" s="5">
        <f>Stocks!E167/Stocks!E166-1</f>
        <v>4.4376098418277499E-2</v>
      </c>
    </row>
    <row r="167" spans="1:5" ht="15" customHeight="1" x14ac:dyDescent="0.2">
      <c r="A167" s="3">
        <f>Stocks!A168</f>
        <v>42529</v>
      </c>
      <c r="B167" s="5">
        <f>Stocks!B168/Stocks!B167-1</f>
        <v>6.8222621184919063E-3</v>
      </c>
      <c r="C167" s="5">
        <f>Stocks!C168/Stocks!C167-1</f>
        <v>1.3027295285359841E-2</v>
      </c>
      <c r="D167" s="5">
        <f>Stocks!D168/Stocks!D167-1</f>
        <v>3.4084453701950235E-3</v>
      </c>
      <c r="E167" s="5">
        <f>Stocks!E168/Stocks!E167-1</f>
        <v>-1.0517458981909034E-3</v>
      </c>
    </row>
    <row r="168" spans="1:5" ht="15" customHeight="1" x14ac:dyDescent="0.2">
      <c r="A168" s="3">
        <f>Stocks!A169</f>
        <v>42530</v>
      </c>
      <c r="B168" s="5">
        <f>Stocks!B169/Stocks!B168-1</f>
        <v>-2.5320970042795987E-2</v>
      </c>
      <c r="C168" s="5">
        <f>Stocks!C169/Stocks!C168-1</f>
        <v>-4.7764849969381684E-3</v>
      </c>
      <c r="D168" s="5">
        <f>Stocks!D169/Stocks!D168-1</f>
        <v>-4.1517267408944791E-3</v>
      </c>
      <c r="E168" s="5">
        <f>Stocks!E169/Stocks!E168-1</f>
        <v>-1.9372499473573446E-2</v>
      </c>
    </row>
    <row r="169" spans="1:5" ht="15" customHeight="1" x14ac:dyDescent="0.2">
      <c r="A169" s="3">
        <f>Stocks!A170</f>
        <v>42531</v>
      </c>
      <c r="B169" s="5">
        <f>Stocks!B170/Stocks!B169-1</f>
        <v>-4.3175997072813721E-2</v>
      </c>
      <c r="C169" s="5">
        <f>Stocks!C170/Stocks!C169-1</f>
        <v>-1.3290671917302488E-2</v>
      </c>
      <c r="D169" s="5">
        <f>Stocks!D170/Stocks!D169-1</f>
        <v>-9.8540837597119735E-3</v>
      </c>
      <c r="E169" s="5">
        <f>Stocks!E170/Stocks!E169-1</f>
        <v>-4.423448572042088E-2</v>
      </c>
    </row>
    <row r="170" spans="1:5" ht="15" customHeight="1" x14ac:dyDescent="0.2">
      <c r="A170" s="3">
        <f>Stocks!A171</f>
        <v>42534</v>
      </c>
      <c r="B170" s="5">
        <f>Stocks!B171/Stocks!B170-1</f>
        <v>-6.8833652007648238E-3</v>
      </c>
      <c r="C170" s="5">
        <f>Stocks!C171/Stocks!C170-1</f>
        <v>-2.2200049887752593E-2</v>
      </c>
      <c r="D170" s="5">
        <f>Stocks!D171/Stocks!D170-1</f>
        <v>-6.5071770334929058E-3</v>
      </c>
      <c r="E170" s="5">
        <f>Stocks!E171/Stocks!E170-1</f>
        <v>-1.4154122669063018E-2</v>
      </c>
    </row>
    <row r="171" spans="1:5" ht="15" customHeight="1" x14ac:dyDescent="0.2">
      <c r="A171" s="3">
        <f>Stocks!A172</f>
        <v>42535</v>
      </c>
      <c r="B171" s="5">
        <f>Stocks!B172/Stocks!B171-1</f>
        <v>-1.1551790527531636E-2</v>
      </c>
      <c r="C171" s="5">
        <f>Stocks!C172/Stocks!C171-1</f>
        <v>2.1683673469385933E-3</v>
      </c>
      <c r="D171" s="5">
        <f>Stocks!D172/Stocks!D171-1</f>
        <v>5.5865921787709993E-3</v>
      </c>
      <c r="E171" s="5">
        <f>Stocks!E172/Stocks!E171-1</f>
        <v>1.0027347310847645E-2</v>
      </c>
    </row>
    <row r="172" spans="1:5" ht="15" customHeight="1" x14ac:dyDescent="0.2">
      <c r="A172" s="3">
        <f>Stocks!A173</f>
        <v>42536</v>
      </c>
      <c r="B172" s="5">
        <f>Stocks!B173/Stocks!B172-1</f>
        <v>-5.0642773665758867E-3</v>
      </c>
      <c r="C172" s="5">
        <f>Stocks!C173/Stocks!C172-1</f>
        <v>-5.0910016545754333E-3</v>
      </c>
      <c r="D172" s="5">
        <f>Stocks!D173/Stocks!D172-1</f>
        <v>-1.9157088122605526E-3</v>
      </c>
      <c r="E172" s="5">
        <f>Stocks!E173/Stocks!E172-1</f>
        <v>-1.3763537906137158E-2</v>
      </c>
    </row>
    <row r="173" spans="1:5" ht="15" customHeight="1" x14ac:dyDescent="0.2">
      <c r="A173" s="3">
        <f>Stocks!A174</f>
        <v>42537</v>
      </c>
      <c r="B173" s="5">
        <f>Stocks!B174/Stocks!B173-1</f>
        <v>3.915426781520015E-4</v>
      </c>
      <c r="C173" s="5">
        <f>Stocks!C174/Stocks!C173-1</f>
        <v>2.3026736599718323E-3</v>
      </c>
      <c r="D173" s="5">
        <f>Stocks!D174/Stocks!D173-1</f>
        <v>-9.5969289827257942E-4</v>
      </c>
      <c r="E173" s="5">
        <f>Stocks!E174/Stocks!E173-1</f>
        <v>-1.2582932967284521E-2</v>
      </c>
    </row>
    <row r="174" spans="1:5" ht="15" customHeight="1" x14ac:dyDescent="0.2">
      <c r="A174" s="3">
        <f>Stocks!A175</f>
        <v>42538</v>
      </c>
      <c r="B174" s="5">
        <f>Stocks!B175/Stocks!B174-1</f>
        <v>1.5655577299411583E-3</v>
      </c>
      <c r="C174" s="5">
        <f>Stocks!C175/Stocks!C174-1</f>
        <v>-1.7358008934269309E-2</v>
      </c>
      <c r="D174" s="5">
        <f>Stocks!D175/Stocks!D174-1</f>
        <v>-1.6138328530259316E-2</v>
      </c>
      <c r="E174" s="5">
        <f>Stocks!E175/Stocks!E174-1</f>
        <v>2.2937905468026099E-2</v>
      </c>
    </row>
    <row r="175" spans="1:5" ht="15" customHeight="1" x14ac:dyDescent="0.2">
      <c r="A175" s="3">
        <f>Stocks!A176</f>
        <v>42541</v>
      </c>
      <c r="B175" s="5">
        <f>Stocks!B176/Stocks!B175-1</f>
        <v>1.9538882375928157E-2</v>
      </c>
      <c r="C175" s="5">
        <f>Stocks!C176/Stocks!C175-1</f>
        <v>4.5460449409016057E-3</v>
      </c>
      <c r="D175" s="5">
        <f>Stocks!D176/Stocks!D175-1</f>
        <v>1.288810779144689E-2</v>
      </c>
      <c r="E175" s="5">
        <f>Stocks!E176/Stocks!E175-1</f>
        <v>1.2231030577576352E-2</v>
      </c>
    </row>
    <row r="176" spans="1:5" ht="15" customHeight="1" x14ac:dyDescent="0.2">
      <c r="A176" s="3">
        <f>Stocks!A177</f>
        <v>42542</v>
      </c>
      <c r="B176" s="5">
        <f>Stocks!B177/Stocks!B176-1</f>
        <v>-1.2648524338827016E-2</v>
      </c>
      <c r="C176" s="5">
        <f>Stocks!C177/Stocks!C176-1</f>
        <v>-1.2929919834503423E-4</v>
      </c>
      <c r="D176" s="5">
        <f>Stocks!D177/Stocks!D176-1</f>
        <v>7.711586658953884E-4</v>
      </c>
      <c r="E176" s="5">
        <f>Stocks!E177/Stocks!E176-1</f>
        <v>2.4614007607965949E-3</v>
      </c>
    </row>
    <row r="177" spans="1:5" ht="15" customHeight="1" x14ac:dyDescent="0.2">
      <c r="A177" s="3">
        <f>Stocks!A178</f>
        <v>42543</v>
      </c>
      <c r="B177" s="5">
        <f>Stocks!B178/Stocks!B177-1</f>
        <v>8.9285714285713969E-3</v>
      </c>
      <c r="C177" s="5">
        <f>Stocks!C178/Stocks!C177-1</f>
        <v>-1.0345273503168162E-2</v>
      </c>
      <c r="D177" s="5">
        <f>Stocks!D178/Stocks!D177-1</f>
        <v>-6.164515507609214E-3</v>
      </c>
      <c r="E177" s="5">
        <f>Stocks!E178/Stocks!E177-1</f>
        <v>-1.8080357142857051E-2</v>
      </c>
    </row>
    <row r="178" spans="1:5" ht="15" customHeight="1" x14ac:dyDescent="0.2">
      <c r="A178" s="3">
        <f>Stocks!A179</f>
        <v>42544</v>
      </c>
      <c r="B178" s="5">
        <f>Stocks!B179/Stocks!B178-1</f>
        <v>1.4621008080030862E-2</v>
      </c>
      <c r="C178" s="5">
        <f>Stocks!C179/Stocks!C178-1</f>
        <v>2.2213511041421663E-2</v>
      </c>
      <c r="D178" s="5">
        <f>Stocks!D179/Stocks!D178-1</f>
        <v>2.4229501841442236E-2</v>
      </c>
      <c r="E178" s="5">
        <f>Stocks!E179/Stocks!E178-1</f>
        <v>3.7281200272789361E-2</v>
      </c>
    </row>
    <row r="179" spans="1:5" ht="15" customHeight="1" x14ac:dyDescent="0.2">
      <c r="A179" s="3">
        <f>Stocks!A180</f>
        <v>42545</v>
      </c>
      <c r="B179" s="5">
        <f>Stocks!B180/Stocks!B179-1</f>
        <v>-7.2430792567311331E-2</v>
      </c>
      <c r="C179" s="5">
        <f>Stocks!C180/Stocks!C179-1</f>
        <v>-4.0649367250415569E-2</v>
      </c>
      <c r="D179" s="5">
        <f>Stocks!D180/Stocks!D179-1</f>
        <v>-4.485238455715379E-2</v>
      </c>
      <c r="E179" s="5">
        <f>Stocks!E180/Stocks!E179-1</f>
        <v>-5.3911900065746199E-2</v>
      </c>
    </row>
    <row r="180" spans="1:5" ht="15" customHeight="1" x14ac:dyDescent="0.2">
      <c r="A180" s="3">
        <f>Stocks!A181</f>
        <v>42548</v>
      </c>
      <c r="B180" s="5">
        <f>Stocks!B181/Stocks!B180-1</f>
        <v>-2.9844644317252644E-2</v>
      </c>
      <c r="C180" s="5">
        <f>Stocks!C181/Stocks!C180-1</f>
        <v>-2.2784810126582178E-2</v>
      </c>
      <c r="D180" s="5">
        <f>Stocks!D181/Stocks!D180-1</f>
        <v>-4.636417673865656E-2</v>
      </c>
      <c r="E180" s="5">
        <f>Stocks!E181/Stocks!E180-1</f>
        <v>-5.536252026870514E-2</v>
      </c>
    </row>
    <row r="181" spans="1:5" ht="15" customHeight="1" x14ac:dyDescent="0.2">
      <c r="A181" s="3">
        <f>Stocks!A182</f>
        <v>42549</v>
      </c>
      <c r="B181" s="5">
        <f>Stocks!B182/Stocks!B181-1</f>
        <v>7.5853350189634128E-3</v>
      </c>
      <c r="C181" s="5">
        <f>Stocks!C182/Stocks!C181-1</f>
        <v>2.4815925824924978E-2</v>
      </c>
      <c r="D181" s="5">
        <f>Stocks!D182/Stocks!D181-1</f>
        <v>2.5555786411801229E-2</v>
      </c>
      <c r="E181" s="5">
        <f>Stocks!E182/Stocks!E181-1</f>
        <v>2.869053457577242E-2</v>
      </c>
    </row>
    <row r="182" spans="1:5" ht="15" customHeight="1" x14ac:dyDescent="0.2">
      <c r="A182" s="3">
        <f>Stocks!A183</f>
        <v>42550</v>
      </c>
      <c r="B182" s="5">
        <f>Stocks!B183/Stocks!B182-1</f>
        <v>1.965704726056039E-2</v>
      </c>
      <c r="C182" s="5">
        <f>Stocks!C183/Stocks!C182-1</f>
        <v>2.1021820117083534E-2</v>
      </c>
      <c r="D182" s="5">
        <f>Stocks!D183/Stocks!D182-1</f>
        <v>6.8881685575366003E-3</v>
      </c>
      <c r="E182" s="5">
        <f>Stocks!E183/Stocks!E182-1</f>
        <v>4.6722288438617143E-2</v>
      </c>
    </row>
    <row r="183" spans="1:5" ht="15" customHeight="1" x14ac:dyDescent="0.2">
      <c r="A183" s="3">
        <f>Stocks!A184</f>
        <v>42551</v>
      </c>
      <c r="B183" s="5">
        <f>Stocks!B184/Stocks!B183-1</f>
        <v>3.4864643150123165E-2</v>
      </c>
      <c r="C183" s="5">
        <f>Stocks!C184/Stocks!C183-1</f>
        <v>-3.3489705499087696E-2</v>
      </c>
      <c r="D183" s="5">
        <f>Stocks!D184/Stocks!D183-1</f>
        <v>2.1327967806840986E-2</v>
      </c>
      <c r="E183" s="5">
        <f>Stocks!E184/Stocks!E183-1</f>
        <v>-7.0598952402640691E-3</v>
      </c>
    </row>
    <row r="184" spans="1:5" ht="15" customHeight="1" x14ac:dyDescent="0.2">
      <c r="A184" s="3">
        <f>Stocks!A185</f>
        <v>42552</v>
      </c>
      <c r="B184" s="5">
        <f>Stocks!B185/Stocks!B184-1</f>
        <v>7.9270709472845091E-4</v>
      </c>
      <c r="C184" s="5">
        <f>Stocks!C185/Stocks!C184-1</f>
        <v>4.1795874342727135E-3</v>
      </c>
      <c r="D184" s="5">
        <f>Stocks!D185/Stocks!D184-1</f>
        <v>-6.6981875492513332E-3</v>
      </c>
      <c r="E184" s="5">
        <f>Stocks!E185/Stocks!E184-1</f>
        <v>-2.0642201834862872E-3</v>
      </c>
    </row>
    <row r="185" spans="1:5" ht="15" customHeight="1" x14ac:dyDescent="0.2">
      <c r="A185" s="3">
        <f>Stocks!A186</f>
        <v>42555</v>
      </c>
      <c r="B185" s="5">
        <f>Stocks!B186/Stocks!B185-1</f>
        <v>0</v>
      </c>
      <c r="C185" s="5">
        <f>Stocks!C186/Stocks!C185-1</f>
        <v>0</v>
      </c>
      <c r="D185" s="5">
        <f>Stocks!D186/Stocks!D185-1</f>
        <v>0</v>
      </c>
      <c r="E185" s="5">
        <f>Stocks!E186/Stocks!E185-1</f>
        <v>0</v>
      </c>
    </row>
    <row r="186" spans="1:5" ht="15" customHeight="1" x14ac:dyDescent="0.2">
      <c r="A186" s="3">
        <f>Stocks!A187</f>
        <v>42556</v>
      </c>
      <c r="B186" s="5">
        <f>Stocks!B187/Stocks!B186-1</f>
        <v>-1.9009900990099027E-2</v>
      </c>
      <c r="C186" s="5">
        <f>Stocks!C187/Stocks!C186-1</f>
        <v>2.5510204081631294E-3</v>
      </c>
      <c r="D186" s="5">
        <f>Stocks!D187/Stocks!D186-1</f>
        <v>-1.1503371677905605E-2</v>
      </c>
      <c r="E186" s="5">
        <f>Stocks!E187/Stocks!E186-1</f>
        <v>-4.1599632268443876E-2</v>
      </c>
    </row>
    <row r="187" spans="1:5" ht="15" customHeight="1" x14ac:dyDescent="0.2">
      <c r="A187" s="3">
        <f>Stocks!A188</f>
        <v>42557</v>
      </c>
      <c r="B187" s="5">
        <f>Stocks!B188/Stocks!B187-1</f>
        <v>1.3322567622123582E-2</v>
      </c>
      <c r="C187" s="5">
        <f>Stocks!C188/Stocks!C187-1</f>
        <v>-8.1692781572251238E-3</v>
      </c>
      <c r="D187" s="5">
        <f>Stocks!D188/Stocks!D187-1</f>
        <v>-7.0224719101124045E-3</v>
      </c>
      <c r="E187" s="5">
        <f>Stocks!E188/Stocks!E187-1</f>
        <v>4.7961630695443347E-3</v>
      </c>
    </row>
    <row r="188" spans="1:5" ht="15" customHeight="1" x14ac:dyDescent="0.2">
      <c r="A188" s="3">
        <f>Stocks!A189</f>
        <v>42558</v>
      </c>
      <c r="B188" s="5">
        <f>Stocks!B189/Stocks!B188-1</f>
        <v>1.2350597609561698E-2</v>
      </c>
      <c r="C188" s="5">
        <f>Stocks!C189/Stocks!C188-1</f>
        <v>6.0761544693492819E-3</v>
      </c>
      <c r="D188" s="5">
        <f>Stocks!D189/Stocks!D188-1</f>
        <v>1.8387553041018245E-2</v>
      </c>
      <c r="E188" s="5">
        <f>Stocks!E189/Stocks!E188-1</f>
        <v>-9.3078758949880491E-3</v>
      </c>
    </row>
    <row r="189" spans="1:5" ht="15" customHeight="1" x14ac:dyDescent="0.2">
      <c r="A189" s="3">
        <f>Stocks!A190</f>
        <v>42559</v>
      </c>
      <c r="B189" s="5">
        <f>Stocks!B190/Stocks!B189-1</f>
        <v>8.2644628099173278E-3</v>
      </c>
      <c r="C189" s="5">
        <f>Stocks!C190/Stocks!C189-1</f>
        <v>2.5634143068044457E-2</v>
      </c>
      <c r="D189" s="5">
        <f>Stocks!D190/Stocks!D189-1</f>
        <v>2.9166666666666563E-2</v>
      </c>
      <c r="E189" s="5">
        <f>Stocks!E190/Stocks!E189-1</f>
        <v>1.9031558660563608E-2</v>
      </c>
    </row>
    <row r="190" spans="1:5" ht="15" customHeight="1" x14ac:dyDescent="0.2">
      <c r="A190" s="3">
        <f>Stocks!A191</f>
        <v>42562</v>
      </c>
      <c r="B190" s="5">
        <f>Stocks!B191/Stocks!B190-1</f>
        <v>-1.4441842310694786E-2</v>
      </c>
      <c r="C190" s="5">
        <f>Stocks!C191/Stocks!C190-1</f>
        <v>1.308557969117885E-3</v>
      </c>
      <c r="D190" s="5">
        <f>Stocks!D191/Stocks!D190-1</f>
        <v>9.2539039907462151E-3</v>
      </c>
      <c r="E190" s="5">
        <f>Stocks!E191/Stocks!E190-1</f>
        <v>3.5460992907803135E-3</v>
      </c>
    </row>
    <row r="191" spans="1:5" ht="15" customHeight="1" x14ac:dyDescent="0.2">
      <c r="A191" s="3">
        <f>Stocks!A192</f>
        <v>42563</v>
      </c>
      <c r="B191" s="5">
        <f>Stocks!B192/Stocks!B191-1</f>
        <v>1.1485148514851495E-2</v>
      </c>
      <c r="C191" s="5">
        <f>Stocks!C192/Stocks!C191-1</f>
        <v>1.254573967590189E-2</v>
      </c>
      <c r="D191" s="5">
        <f>Stocks!D192/Stocks!D191-1</f>
        <v>1.4326647564469885E-2</v>
      </c>
      <c r="E191" s="5">
        <f>Stocks!E192/Stocks!E191-1</f>
        <v>3.1802120141342538E-2</v>
      </c>
    </row>
    <row r="192" spans="1:5" ht="15" customHeight="1" x14ac:dyDescent="0.2">
      <c r="A192" s="3">
        <f>Stocks!A193</f>
        <v>42564</v>
      </c>
      <c r="B192" s="5">
        <f>Stocks!B193/Stocks!B192-1</f>
        <v>-1.9577133907596744E-3</v>
      </c>
      <c r="C192" s="5">
        <f>Stocks!C193/Stocks!C192-1</f>
        <v>-2.5813113061445847E-4</v>
      </c>
      <c r="D192" s="5">
        <f>Stocks!D193/Stocks!D192-1</f>
        <v>2.8248587570620654E-3</v>
      </c>
      <c r="E192" s="5">
        <f>Stocks!E193/Stocks!E192-1</f>
        <v>-2.1232876712328763E-2</v>
      </c>
    </row>
    <row r="193" spans="1:5" ht="15" customHeight="1" x14ac:dyDescent="0.2">
      <c r="A193" s="3">
        <f>Stocks!A194</f>
        <v>42565</v>
      </c>
      <c r="B193" s="5">
        <f>Stocks!B194/Stocks!B193-1</f>
        <v>8.2385249117300496E-3</v>
      </c>
      <c r="C193" s="5">
        <f>Stocks!C194/Stocks!C193-1</f>
        <v>8.7787245029693484E-3</v>
      </c>
      <c r="D193" s="5">
        <f>Stocks!D194/Stocks!D193-1</f>
        <v>6.7605633802816367E-3</v>
      </c>
      <c r="E193" s="5">
        <f>Stocks!E194/Stocks!E193-1</f>
        <v>3.4989503149056578E-3</v>
      </c>
    </row>
    <row r="194" spans="1:5" ht="15" customHeight="1" x14ac:dyDescent="0.2">
      <c r="A194" s="3">
        <f>Stocks!A195</f>
        <v>42566</v>
      </c>
      <c r="B194" s="5">
        <f>Stocks!B195/Stocks!B194-1</f>
        <v>-2.4902723735408583E-2</v>
      </c>
      <c r="C194" s="5">
        <f>Stocks!C195/Stocks!C194-1</f>
        <v>2.0476068594830199E-3</v>
      </c>
      <c r="D194" s="5">
        <f>Stocks!D195/Stocks!D194-1</f>
        <v>2.9845178138407924E-3</v>
      </c>
      <c r="E194" s="5">
        <f>Stocks!E195/Stocks!E194-1</f>
        <v>-1.8596001859600975E-3</v>
      </c>
    </row>
    <row r="195" spans="1:5" ht="15" customHeight="1" x14ac:dyDescent="0.2">
      <c r="A195" s="3">
        <f>Stocks!A196</f>
        <v>42569</v>
      </c>
      <c r="B195" s="5">
        <f>Stocks!B196/Stocks!B195-1</f>
        <v>9.5770151636074274E-3</v>
      </c>
      <c r="C195" s="5">
        <f>Stocks!C196/Stocks!C195-1</f>
        <v>1.2771392081734056E-4</v>
      </c>
      <c r="D195" s="5">
        <f>Stocks!D196/Stocks!D195-1</f>
        <v>5.0213873907383189E-3</v>
      </c>
      <c r="E195" s="5">
        <f>Stocks!E196/Stocks!E195-1</f>
        <v>-5.3563111318117862E-3</v>
      </c>
    </row>
    <row r="196" spans="1:5" ht="15" customHeight="1" x14ac:dyDescent="0.2">
      <c r="A196" s="3">
        <f>Stocks!A197</f>
        <v>42570</v>
      </c>
      <c r="B196" s="5">
        <f>Stocks!B197/Stocks!B196-1</f>
        <v>-5.1383399209485869E-3</v>
      </c>
      <c r="C196" s="5">
        <f>Stocks!C197/Stocks!C196-1</f>
        <v>5.2356020942407877E-3</v>
      </c>
      <c r="D196" s="5">
        <f>Stocks!D197/Stocks!D196-1</f>
        <v>-6.1065877128052559E-3</v>
      </c>
      <c r="E196" s="5">
        <f>Stocks!E197/Stocks!E196-1</f>
        <v>-1.8730976352142492E-2</v>
      </c>
    </row>
    <row r="197" spans="1:5" ht="15" customHeight="1" x14ac:dyDescent="0.2">
      <c r="A197" s="3">
        <f>Stocks!A198</f>
        <v>42571</v>
      </c>
      <c r="B197" s="5">
        <f>Stocks!B198/Stocks!B197-1</f>
        <v>5.5621771950733478E-3</v>
      </c>
      <c r="C197" s="5">
        <f>Stocks!C198/Stocks!C197-1</f>
        <v>8.1300813008129413E-3</v>
      </c>
      <c r="D197" s="5">
        <f>Stocks!D198/Stocks!D197-1</f>
        <v>1.1729659281325633E-2</v>
      </c>
      <c r="E197" s="5">
        <f>Stocks!E198/Stocks!E197-1</f>
        <v>2.8632784538298317E-3</v>
      </c>
    </row>
    <row r="198" spans="1:5" ht="15" customHeight="1" x14ac:dyDescent="0.2">
      <c r="A198" s="3">
        <f>Stocks!A199</f>
        <v>42572</v>
      </c>
      <c r="B198" s="5">
        <f>Stocks!B199/Stocks!B198-1</f>
        <v>3.5559067562227487E-3</v>
      </c>
      <c r="C198" s="5">
        <f>Stocks!C199/Stocks!C198-1</f>
        <v>-7.1824596774192617E-3</v>
      </c>
      <c r="D198" s="5">
        <f>Stocks!D199/Stocks!D198-1</f>
        <v>-9.9374309900627233E-3</v>
      </c>
      <c r="E198" s="5">
        <f>Stocks!E199/Stocks!E198-1</f>
        <v>-2.3554603854389788E-2</v>
      </c>
    </row>
    <row r="199" spans="1:5" ht="15" customHeight="1" x14ac:dyDescent="0.2">
      <c r="A199" s="3">
        <f>Stocks!A200</f>
        <v>42573</v>
      </c>
      <c r="B199" s="5">
        <f>Stocks!B200/Stocks!B199-1</f>
        <v>4.3307086614174928E-3</v>
      </c>
      <c r="C199" s="5">
        <f>Stocks!C200/Stocks!C199-1</f>
        <v>1.4215001903794766E-2</v>
      </c>
      <c r="D199" s="5">
        <f>Stocks!D200/Stocks!D199-1</f>
        <v>6.8773234200745215E-3</v>
      </c>
      <c r="E199" s="5">
        <f>Stocks!E200/Stocks!E199-1</f>
        <v>-6.8226120857700634E-3</v>
      </c>
    </row>
    <row r="200" spans="1:5" ht="15" customHeight="1" x14ac:dyDescent="0.2">
      <c r="A200" s="3">
        <f>Stocks!A201</f>
        <v>42576</v>
      </c>
      <c r="B200" s="5">
        <f>Stocks!B201/Stocks!B200-1</f>
        <v>-1.9600156801254931E-3</v>
      </c>
      <c r="C200" s="5">
        <f>Stocks!C201/Stocks!C200-1</f>
        <v>-1.2138655987986469E-2</v>
      </c>
      <c r="D200" s="5">
        <f>Stocks!D201/Stocks!D200-1</f>
        <v>1.8460402436772938E-3</v>
      </c>
      <c r="E200" s="5">
        <f>Stocks!E201/Stocks!E200-1</f>
        <v>-1.2757605495583801E-2</v>
      </c>
    </row>
    <row r="201" spans="1:5" ht="15" customHeight="1" x14ac:dyDescent="0.2">
      <c r="A201" s="3">
        <f>Stocks!A202</f>
        <v>42577</v>
      </c>
      <c r="B201" s="5">
        <f>Stocks!B202/Stocks!B201-1</f>
        <v>7.0699135899450205E-3</v>
      </c>
      <c r="C201" s="5">
        <f>Stocks!C202/Stocks!C201-1</f>
        <v>-5.7005320496580358E-3</v>
      </c>
      <c r="D201" s="5">
        <f>Stocks!D202/Stocks!D201-1</f>
        <v>5.6569006817763112E-2</v>
      </c>
      <c r="E201" s="5">
        <f>Stocks!E202/Stocks!E201-1</f>
        <v>1.3667992047713629E-2</v>
      </c>
    </row>
    <row r="202" spans="1:5" ht="15" customHeight="1" x14ac:dyDescent="0.2">
      <c r="A202" s="3">
        <f>Stocks!A203</f>
        <v>42578</v>
      </c>
      <c r="B202" s="5">
        <f>Stocks!B203/Stocks!B202-1</f>
        <v>-7.0202808112324044E-3</v>
      </c>
      <c r="C202" s="5">
        <f>Stocks!C203/Stocks!C202-1</f>
        <v>5.0961905975288602E-4</v>
      </c>
      <c r="D202" s="5">
        <f>Stocks!D203/Stocks!D202-1</f>
        <v>-4.5343564701779693E-3</v>
      </c>
      <c r="E202" s="5">
        <f>Stocks!E203/Stocks!E202-1</f>
        <v>-1.7651385143417464E-2</v>
      </c>
    </row>
    <row r="203" spans="1:5" ht="15" customHeight="1" x14ac:dyDescent="0.2">
      <c r="A203" s="3">
        <f>Stocks!A204</f>
        <v>42579</v>
      </c>
      <c r="B203" s="5">
        <f>Stocks!B204/Stocks!B203-1</f>
        <v>-7.8554595443832698E-3</v>
      </c>
      <c r="C203" s="5">
        <f>Stocks!C204/Stocks!C203-1</f>
        <v>8.4044314274798193E-3</v>
      </c>
      <c r="D203" s="5">
        <f>Stocks!D204/Stocks!D203-1</f>
        <v>-6.8325157673441161E-3</v>
      </c>
      <c r="E203" s="5">
        <f>Stocks!E204/Stocks!E203-1</f>
        <v>4.7417020214624017E-3</v>
      </c>
    </row>
    <row r="204" spans="1:5" ht="15" customHeight="1" x14ac:dyDescent="0.2">
      <c r="A204" s="3">
        <f>Stocks!A205</f>
        <v>42580</v>
      </c>
      <c r="B204" s="5">
        <f>Stocks!B205/Stocks!B204-1</f>
        <v>-6.7300079176564331E-3</v>
      </c>
      <c r="C204" s="5">
        <f>Stocks!C205/Stocks!C204-1</f>
        <v>-1.4395757040030266E-2</v>
      </c>
      <c r="D204" s="5">
        <f>Stocks!D205/Stocks!D204-1</f>
        <v>-1.8521785147292191E-2</v>
      </c>
      <c r="E204" s="5">
        <f>Stocks!E205/Stocks!E204-1</f>
        <v>1.3909587680079438E-2</v>
      </c>
    </row>
    <row r="205" spans="1:5" ht="15" customHeight="1" x14ac:dyDescent="0.2">
      <c r="A205" s="3">
        <f>Stocks!A206</f>
        <v>42583</v>
      </c>
      <c r="B205" s="5">
        <f>Stocks!B206/Stocks!B205-1</f>
        <v>-1.2754085292945416E-2</v>
      </c>
      <c r="C205" s="5">
        <f>Stocks!C206/Stocks!C205-1</f>
        <v>2.6905829596413078E-3</v>
      </c>
      <c r="D205" s="5">
        <f>Stocks!D206/Stocks!D205-1</f>
        <v>3.055355859094222E-3</v>
      </c>
      <c r="E205" s="5">
        <f>Stocks!E206/Stocks!E205-1</f>
        <v>-2.9642332190102927E-2</v>
      </c>
    </row>
    <row r="206" spans="1:5" ht="15" customHeight="1" x14ac:dyDescent="0.2">
      <c r="A206" s="3">
        <f>Stocks!A207</f>
        <v>42584</v>
      </c>
      <c r="B206" s="5">
        <f>Stocks!B207/Stocks!B206-1</f>
        <v>6.6612838110617689E-2</v>
      </c>
      <c r="C206" s="5">
        <f>Stocks!C207/Stocks!C206-1</f>
        <v>2.5555839509316947E-4</v>
      </c>
      <c r="D206" s="5">
        <f>Stocks!D207/Stocks!D206-1</f>
        <v>-1.4871886758645481E-2</v>
      </c>
      <c r="E206" s="5">
        <f>Stocks!E207/Stocks!E206-1</f>
        <v>4.5443069931834223E-3</v>
      </c>
    </row>
    <row r="207" spans="1:5" ht="15" customHeight="1" x14ac:dyDescent="0.2">
      <c r="A207" s="3">
        <f>Stocks!A208</f>
        <v>42585</v>
      </c>
      <c r="B207" s="5">
        <f>Stocks!B208/Stocks!B207-1</f>
        <v>1.5518546555639556E-2</v>
      </c>
      <c r="C207" s="5">
        <f>Stocks!C208/Stocks!C207-1</f>
        <v>5.4931016862542759E-3</v>
      </c>
      <c r="D207" s="5">
        <f>Stocks!D208/Stocks!D207-1</f>
        <v>6.3659512550018338E-3</v>
      </c>
      <c r="E207" s="5">
        <f>Stocks!E208/Stocks!E207-1</f>
        <v>1.3068610203568864E-2</v>
      </c>
    </row>
    <row r="208" spans="1:5" ht="15" customHeight="1" x14ac:dyDescent="0.2">
      <c r="A208" s="3">
        <f>Stocks!A209</f>
        <v>42586</v>
      </c>
      <c r="B208" s="5">
        <f>Stocks!B209/Stocks!B208-1</f>
        <v>-1.5281401416324836E-2</v>
      </c>
      <c r="C208" s="5">
        <f>Stocks!C209/Stocks!C208-1</f>
        <v>9.7827467920215128E-3</v>
      </c>
      <c r="D208" s="5">
        <f>Stocks!D209/Stocks!D208-1</f>
        <v>7.5908187240194547E-3</v>
      </c>
      <c r="E208" s="5">
        <f>Stocks!E209/Stocks!E208-1</f>
        <v>-5.2096254031257505E-3</v>
      </c>
    </row>
    <row r="209" spans="1:5" ht="15" customHeight="1" x14ac:dyDescent="0.2">
      <c r="A209" s="3">
        <f>Stocks!A210</f>
        <v>42587</v>
      </c>
      <c r="B209" s="5">
        <f>Stocks!B210/Stocks!B209-1</f>
        <v>-3.4065102195307562E-3</v>
      </c>
      <c r="C209" s="5">
        <f>Stocks!C210/Stocks!C209-1</f>
        <v>8.3039758429792609E-3</v>
      </c>
      <c r="D209" s="5">
        <f>Stocks!D210/Stocks!D209-1</f>
        <v>1.452914798206284E-2</v>
      </c>
      <c r="E209" s="5">
        <f>Stocks!E210/Stocks!E209-1</f>
        <v>1.2468827930174564E-2</v>
      </c>
    </row>
    <row r="210" spans="1:5" ht="15" customHeight="1" x14ac:dyDescent="0.2">
      <c r="A210" s="3">
        <f>Stocks!A211</f>
        <v>42590</v>
      </c>
      <c r="B210" s="5">
        <f>Stocks!B211/Stocks!B210-1</f>
        <v>-4.9373338397264988E-3</v>
      </c>
      <c r="C210" s="5">
        <f>Stocks!C211/Stocks!C210-1</f>
        <v>-2.3708510107312009E-3</v>
      </c>
      <c r="D210" s="5">
        <f>Stocks!D211/Stocks!D210-1</f>
        <v>1.2376237623763497E-3</v>
      </c>
      <c r="E210" s="5">
        <f>Stocks!E211/Stocks!E210-1</f>
        <v>2.3645320197044351E-2</v>
      </c>
    </row>
    <row r="211" spans="1:5" ht="15" customHeight="1" x14ac:dyDescent="0.2">
      <c r="A211" s="3">
        <f>Stocks!A212</f>
        <v>42591</v>
      </c>
      <c r="B211" s="5">
        <f>Stocks!B212/Stocks!B211-1</f>
        <v>-2.0992366412213803E-2</v>
      </c>
      <c r="C211" s="5">
        <f>Stocks!C212/Stocks!C211-1</f>
        <v>1.3758599124453763E-3</v>
      </c>
      <c r="D211" s="5">
        <f>Stocks!D212/Stocks!D211-1</f>
        <v>7.0633939607981588E-2</v>
      </c>
      <c r="E211" s="5">
        <f>Stocks!E212/Stocks!E211-1</f>
        <v>-7.6997112608276908E-3</v>
      </c>
    </row>
    <row r="212" spans="1:5" ht="15" customHeight="1" x14ac:dyDescent="0.2">
      <c r="A212" s="3">
        <f>Stocks!A213</f>
        <v>42592</v>
      </c>
      <c r="B212" s="5">
        <f>Stocks!B213/Stocks!B212-1</f>
        <v>4.2884990253413413E-3</v>
      </c>
      <c r="C212" s="5">
        <f>Stocks!C213/Stocks!C212-1</f>
        <v>-4.7464401698725789E-3</v>
      </c>
      <c r="D212" s="5">
        <f>Stocks!D213/Stocks!D212-1</f>
        <v>-4.6181758205509071E-3</v>
      </c>
      <c r="E212" s="5">
        <f>Stocks!E213/Stocks!E212-1</f>
        <v>-1.5518913676042745E-2</v>
      </c>
    </row>
    <row r="213" spans="1:5" ht="15" customHeight="1" x14ac:dyDescent="0.2">
      <c r="A213" s="3">
        <f>Stocks!A214</f>
        <v>42593</v>
      </c>
      <c r="B213" s="5">
        <f>Stocks!B214/Stocks!B213-1</f>
        <v>1.3198757763975166E-2</v>
      </c>
      <c r="C213" s="5">
        <f>Stocks!C214/Stocks!C213-1</f>
        <v>5.5220883534137233E-3</v>
      </c>
      <c r="D213" s="5">
        <f>Stocks!D214/Stocks!D213-1</f>
        <v>6.9594034797018089E-3</v>
      </c>
      <c r="E213" s="5">
        <f>Stocks!E214/Stocks!E213-1</f>
        <v>1.9458128078817749E-2</v>
      </c>
    </row>
    <row r="214" spans="1:5" ht="15" customHeight="1" x14ac:dyDescent="0.2">
      <c r="A214" s="3">
        <f>Stocks!A215</f>
        <v>42594</v>
      </c>
      <c r="B214" s="5">
        <f>Stocks!B215/Stocks!B214-1</f>
        <v>9.5785440613027628E-3</v>
      </c>
      <c r="C214" s="5">
        <f>Stocks!C215/Stocks!C214-1</f>
        <v>-1.2481278082876468E-3</v>
      </c>
      <c r="D214" s="5">
        <f>Stocks!D215/Stocks!D214-1</f>
        <v>-4.2784268553563987E-3</v>
      </c>
      <c r="E214" s="5">
        <f>Stocks!E215/Stocks!E214-1</f>
        <v>-4.8320850446970098E-4</v>
      </c>
    </row>
    <row r="215" spans="1:5" ht="15" customHeight="1" x14ac:dyDescent="0.2">
      <c r="A215" s="3">
        <f>Stocks!A216</f>
        <v>42597</v>
      </c>
      <c r="B215" s="5">
        <f>Stocks!B216/Stocks!B215-1</f>
        <v>8.7286527514229828E-3</v>
      </c>
      <c r="C215" s="5">
        <f>Stocks!C216/Stocks!C215-1</f>
        <v>1.1122219445138803E-2</v>
      </c>
      <c r="D215" s="5">
        <f>Stocks!D216/Stocks!D215-1</f>
        <v>1.1568335812262465E-2</v>
      </c>
      <c r="E215" s="5">
        <f>Stocks!E216/Stocks!E215-1</f>
        <v>1.9579405366207503E-2</v>
      </c>
    </row>
    <row r="216" spans="1:5" ht="15" customHeight="1" x14ac:dyDescent="0.2">
      <c r="A216" s="3">
        <f>Stocks!A217</f>
        <v>42598</v>
      </c>
      <c r="B216" s="5">
        <f>Stocks!B217/Stocks!B216-1</f>
        <v>-8.6531226486078472E-3</v>
      </c>
      <c r="C216" s="5">
        <f>Stocks!C217/Stocks!C216-1</f>
        <v>-1.2359411692002276E-3</v>
      </c>
      <c r="D216" s="5">
        <f>Stocks!D217/Stocks!D216-1</f>
        <v>-6.2081359255024005E-3</v>
      </c>
      <c r="E216" s="5">
        <f>Stocks!E217/Stocks!E216-1</f>
        <v>1.6121384542437278E-2</v>
      </c>
    </row>
    <row r="217" spans="1:5" ht="15" customHeight="1" x14ac:dyDescent="0.2">
      <c r="A217" s="3">
        <f>Stocks!A218</f>
        <v>42599</v>
      </c>
      <c r="B217" s="5">
        <f>Stocks!B218/Stocks!B217-1</f>
        <v>2.3529411764705799E-2</v>
      </c>
      <c r="C217" s="5">
        <f>Stocks!C218/Stocks!C217-1</f>
        <v>3.7124118302189757E-4</v>
      </c>
      <c r="D217" s="5">
        <f>Stocks!D218/Stocks!D217-1</f>
        <v>1.9727108334703924E-3</v>
      </c>
      <c r="E217" s="5">
        <f>Stocks!E218/Stocks!E217-1</f>
        <v>7.9328044797013497E-3</v>
      </c>
    </row>
    <row r="218" spans="1:5" ht="15" customHeight="1" x14ac:dyDescent="0.2">
      <c r="A218" s="3">
        <f>Stocks!A219</f>
        <v>42600</v>
      </c>
      <c r="B218" s="5">
        <f>Stocks!B219/Stocks!B218-1</f>
        <v>-4.820170559881265E-3</v>
      </c>
      <c r="C218" s="5">
        <f>Stocks!C219/Stocks!C218-1</f>
        <v>-7.0509648688769078E-3</v>
      </c>
      <c r="D218" s="5">
        <f>Stocks!D219/Stocks!D218-1</f>
        <v>4.5939294503689609E-3</v>
      </c>
      <c r="E218" s="5">
        <f>Stocks!E219/Stocks!E218-1</f>
        <v>9.0277777777778567E-3</v>
      </c>
    </row>
    <row r="219" spans="1:5" ht="15" customHeight="1" x14ac:dyDescent="0.2">
      <c r="A219" s="3">
        <f>Stocks!A220</f>
        <v>42601</v>
      </c>
      <c r="B219" s="5">
        <f>Stocks!B220/Stocks!B219-1</f>
        <v>-4.098360655737654E-3</v>
      </c>
      <c r="C219" s="5">
        <f>Stocks!C220/Stocks!C219-1</f>
        <v>2.491590880777439E-3</v>
      </c>
      <c r="D219" s="5">
        <f>Stocks!D220/Stocks!D219-1</f>
        <v>1.143230442593568E-3</v>
      </c>
      <c r="E219" s="5">
        <f>Stocks!E220/Stocks!E219-1</f>
        <v>-6.1940812112870614E-3</v>
      </c>
    </row>
    <row r="220" spans="1:5" ht="15" customHeight="1" x14ac:dyDescent="0.2">
      <c r="A220" s="3">
        <f>Stocks!A221</f>
        <v>42604</v>
      </c>
      <c r="B220" s="5">
        <f>Stocks!B221/Stocks!B220-1</f>
        <v>-6.3598952487842197E-3</v>
      </c>
      <c r="C220" s="5">
        <f>Stocks!C221/Stocks!C220-1</f>
        <v>7.3319249409717902E-3</v>
      </c>
      <c r="D220" s="5">
        <f>Stocks!D221/Stocks!D220-1</f>
        <v>-4.8939641109291276E-4</v>
      </c>
      <c r="E220" s="5">
        <f>Stocks!E221/Stocks!E220-1</f>
        <v>-1.5927977839335083E-2</v>
      </c>
    </row>
    <row r="221" spans="1:5" ht="15" customHeight="1" x14ac:dyDescent="0.2">
      <c r="A221" s="3">
        <f>Stocks!A222</f>
        <v>42605</v>
      </c>
      <c r="B221" s="5">
        <f>Stocks!B222/Stocks!B221-1</f>
        <v>-6.4006024096384673E-3</v>
      </c>
      <c r="C221" s="5">
        <f>Stocks!C222/Stocks!C221-1</f>
        <v>-3.2075006168270637E-3</v>
      </c>
      <c r="D221" s="5">
        <f>Stocks!D222/Stocks!D221-1</f>
        <v>2.1217561612534297E-3</v>
      </c>
      <c r="E221" s="5">
        <f>Stocks!E222/Stocks!E221-1</f>
        <v>1.3840018766126949E-2</v>
      </c>
    </row>
    <row r="222" spans="1:5" ht="15" customHeight="1" x14ac:dyDescent="0.2">
      <c r="A222" s="3">
        <f>Stocks!A223</f>
        <v>42606</v>
      </c>
      <c r="B222" s="5">
        <f>Stocks!B223/Stocks!B222-1</f>
        <v>-1.0610079575596898E-2</v>
      </c>
      <c r="C222" s="5">
        <f>Stocks!C223/Stocks!C222-1</f>
        <v>-6.311881188118651E-3</v>
      </c>
      <c r="D222" s="5">
        <f>Stocks!D223/Stocks!D222-1</f>
        <v>-6.1889250814332053E-3</v>
      </c>
      <c r="E222" s="5">
        <f>Stocks!E223/Stocks!E222-1</f>
        <v>-6.0157334567328968E-3</v>
      </c>
    </row>
    <row r="223" spans="1:5" ht="15" customHeight="1" x14ac:dyDescent="0.2">
      <c r="A223" s="3">
        <f>Stocks!A224</f>
        <v>42607</v>
      </c>
      <c r="B223" s="5">
        <f>Stocks!B224/Stocks!B223-1</f>
        <v>-9.1918805055534181E-3</v>
      </c>
      <c r="C223" s="5">
        <f>Stocks!C224/Stocks!C223-1</f>
        <v>3.7364553493568486E-4</v>
      </c>
      <c r="D223" s="5">
        <f>Stocks!D224/Stocks!D223-1</f>
        <v>1.8026876433956396E-3</v>
      </c>
      <c r="E223" s="5">
        <f>Stocks!E224/Stocks!E223-1</f>
        <v>-4.1899441340782495E-3</v>
      </c>
    </row>
    <row r="224" spans="1:5" ht="15" customHeight="1" x14ac:dyDescent="0.2">
      <c r="A224" s="3">
        <f>Stocks!A225</f>
        <v>42608</v>
      </c>
      <c r="B224" s="5">
        <f>Stocks!B225/Stocks!B224-1</f>
        <v>-5.4116737533823622E-3</v>
      </c>
      <c r="C224" s="5">
        <f>Stocks!C225/Stocks!C224-1</f>
        <v>3.1125498007968933E-3</v>
      </c>
      <c r="D224" s="5">
        <f>Stocks!D225/Stocks!D224-1</f>
        <v>7.3613610338620905E-3</v>
      </c>
      <c r="E224" s="5">
        <f>Stocks!E225/Stocks!E224-1</f>
        <v>-1.1220196353436296E-2</v>
      </c>
    </row>
    <row r="225" spans="1:5" ht="15" customHeight="1" x14ac:dyDescent="0.2">
      <c r="A225" s="3">
        <f>Stocks!A226</f>
        <v>42611</v>
      </c>
      <c r="B225" s="5">
        <f>Stocks!B226/Stocks!B225-1</f>
        <v>-2.7205596579867874E-3</v>
      </c>
      <c r="C225" s="5">
        <f>Stocks!C226/Stocks!C225-1</f>
        <v>3.7234702742958703E-3</v>
      </c>
      <c r="D225" s="5">
        <f>Stocks!D226/Stocks!D225-1</f>
        <v>3.2478077297826147E-4</v>
      </c>
      <c r="E225" s="5">
        <f>Stocks!E226/Stocks!E225-1</f>
        <v>1.1820330969267712E-3</v>
      </c>
    </row>
    <row r="226" spans="1:5" ht="15" customHeight="1" x14ac:dyDescent="0.2">
      <c r="A226" s="3">
        <f>Stocks!A227</f>
        <v>42612</v>
      </c>
      <c r="B226" s="5">
        <f>Stocks!B227/Stocks!B226-1</f>
        <v>-2.7279812938425518E-3</v>
      </c>
      <c r="C226" s="5">
        <f>Stocks!C227/Stocks!C226-1</f>
        <v>3.7096574749597711E-3</v>
      </c>
      <c r="D226" s="5">
        <f>Stocks!D227/Stocks!D226-1</f>
        <v>-2.7597402597402398E-3</v>
      </c>
      <c r="E226" s="5">
        <f>Stocks!E227/Stocks!E226-1</f>
        <v>-2.8335301062575313E-3</v>
      </c>
    </row>
    <row r="227" spans="1:5" ht="15" customHeight="1" x14ac:dyDescent="0.2">
      <c r="A227" s="3">
        <f>Stocks!A228</f>
        <v>42613</v>
      </c>
      <c r="B227" s="5">
        <f>Stocks!B228/Stocks!B227-1</f>
        <v>-3.1262211801483808E-3</v>
      </c>
      <c r="C227" s="5">
        <f>Stocks!C228/Stocks!C227-1</f>
        <v>-3.3263521005296726E-3</v>
      </c>
      <c r="D227" s="5">
        <f>Stocks!D228/Stocks!D227-1</f>
        <v>7.8137717727493339E-3</v>
      </c>
      <c r="E227" s="5">
        <f>Stocks!E228/Stocks!E227-1</f>
        <v>-2.7942221169784509E-2</v>
      </c>
    </row>
    <row r="228" spans="1:5" ht="15" customHeight="1" x14ac:dyDescent="0.2">
      <c r="A228" s="3">
        <f>Stocks!A229</f>
        <v>42614</v>
      </c>
      <c r="B228" s="5">
        <f>Stocks!B229/Stocks!B228-1</f>
        <v>7.0560564484516419E-3</v>
      </c>
      <c r="C228" s="5">
        <f>Stocks!C229/Stocks!C228-1</f>
        <v>4.9443757725586845E-3</v>
      </c>
      <c r="D228" s="5">
        <f>Stocks!D229/Stocks!D228-1</f>
        <v>1.4375706670973987E-2</v>
      </c>
      <c r="E228" s="5">
        <f>Stocks!E229/Stocks!E228-1</f>
        <v>-1.0962241169305664E-2</v>
      </c>
    </row>
    <row r="229" spans="1:5" ht="15" customHeight="1" x14ac:dyDescent="0.2">
      <c r="A229" s="3">
        <f>Stocks!A230</f>
        <v>42615</v>
      </c>
      <c r="B229" s="5">
        <f>Stocks!B230/Stocks!B229-1</f>
        <v>7.7851304009342037E-3</v>
      </c>
      <c r="C229" s="5">
        <f>Stocks!C230/Stocks!C229-1</f>
        <v>8.610086100861114E-3</v>
      </c>
      <c r="D229" s="5">
        <f>Stocks!D230/Stocks!D229-1</f>
        <v>-1.7515923566878699E-3</v>
      </c>
      <c r="E229" s="5">
        <f>Stocks!E230/Stocks!E229-1</f>
        <v>7.8817733990148575E-3</v>
      </c>
    </row>
    <row r="230" spans="1:5" ht="15" customHeight="1" x14ac:dyDescent="0.2">
      <c r="A230" s="3">
        <f>Stocks!A231</f>
        <v>42618</v>
      </c>
      <c r="B230" s="5">
        <f>Stocks!B231/Stocks!B230-1</f>
        <v>0</v>
      </c>
      <c r="C230" s="5">
        <f>Stocks!C231/Stocks!C230-1</f>
        <v>0</v>
      </c>
      <c r="D230" s="5">
        <f>Stocks!D231/Stocks!D230-1</f>
        <v>0</v>
      </c>
      <c r="E230" s="5">
        <f>Stocks!E231/Stocks!E230-1</f>
        <v>0</v>
      </c>
    </row>
    <row r="231" spans="1:5" ht="15" customHeight="1" x14ac:dyDescent="0.2">
      <c r="A231" s="3">
        <f>Stocks!A232</f>
        <v>42619</v>
      </c>
      <c r="B231" s="5">
        <f>Stocks!B232/Stocks!B231-1</f>
        <v>-3.0899961375048357E-2</v>
      </c>
      <c r="C231" s="5">
        <f>Stocks!C232/Stocks!C231-1</f>
        <v>6.4634146341464582E-3</v>
      </c>
      <c r="D231" s="5">
        <f>Stocks!D232/Stocks!D231-1</f>
        <v>-6.6996331153292843E-3</v>
      </c>
      <c r="E231" s="5">
        <f>Stocks!E232/Stocks!E231-1</f>
        <v>1.9550342130987275E-3</v>
      </c>
    </row>
    <row r="232" spans="1:5" ht="15" customHeight="1" x14ac:dyDescent="0.2">
      <c r="A232" s="3">
        <f>Stocks!A233</f>
        <v>42620</v>
      </c>
      <c r="B232" s="5">
        <f>Stocks!B233/Stocks!B232-1</f>
        <v>-7.9713033080908158E-4</v>
      </c>
      <c r="C232" s="5">
        <f>Stocks!C233/Stocks!C232-1</f>
        <v>8.6029322670542197E-3</v>
      </c>
      <c r="D232" s="5">
        <f>Stocks!D233/Stocks!D232-1</f>
        <v>-2.3928055243295332E-2</v>
      </c>
      <c r="E232" s="5">
        <f>Stocks!E233/Stocks!E232-1</f>
        <v>1.1707317073170742E-2</v>
      </c>
    </row>
    <row r="233" spans="1:5" ht="15" customHeight="1" x14ac:dyDescent="0.2">
      <c r="A233" s="3">
        <f>Stocks!A234</f>
        <v>42621</v>
      </c>
      <c r="B233" s="5">
        <f>Stocks!B234/Stocks!B233-1</f>
        <v>1.2365376944555084E-2</v>
      </c>
      <c r="C233" s="5">
        <f>Stocks!C234/Stocks!C233-1</f>
        <v>-3.2436328688130178E-3</v>
      </c>
      <c r="D233" s="5">
        <f>Stocks!D234/Stocks!D233-1</f>
        <v>-1.9743336623889718E-3</v>
      </c>
      <c r="E233" s="5">
        <f>Stocks!E234/Stocks!E233-1</f>
        <v>4.3394406943105146E-2</v>
      </c>
    </row>
    <row r="234" spans="1:5" ht="15" customHeight="1" x14ac:dyDescent="0.2">
      <c r="A234" s="3">
        <f>Stocks!A235</f>
        <v>42622</v>
      </c>
      <c r="B234" s="5">
        <f>Stocks!B235/Stocks!B234-1</f>
        <v>-3.2702915681638967E-2</v>
      </c>
      <c r="C234" s="5">
        <f>Stocks!C235/Stocks!C234-1</f>
        <v>-1.9766180547185708E-2</v>
      </c>
      <c r="D234" s="5">
        <f>Stocks!D235/Stocks!D234-1</f>
        <v>-3.527860204418054E-2</v>
      </c>
      <c r="E234" s="5">
        <f>Stocks!E235/Stocks!E234-1</f>
        <v>-2.3798521256931604E-2</v>
      </c>
    </row>
    <row r="235" spans="1:5" ht="15" customHeight="1" x14ac:dyDescent="0.2">
      <c r="A235" s="3">
        <f>Stocks!A236</f>
        <v>42625</v>
      </c>
      <c r="B235" s="5">
        <f>Stocks!B236/Stocks!B235-1</f>
        <v>2.5661914460284985E-2</v>
      </c>
      <c r="C235" s="5">
        <f>Stocks!C236/Stocks!C235-1</f>
        <v>2.0164760850854613E-2</v>
      </c>
      <c r="D235" s="5">
        <f>Stocks!D236/Stocks!D235-1</f>
        <v>2.2898154477101862E-2</v>
      </c>
      <c r="E235" s="5">
        <f>Stocks!E236/Stocks!E235-1</f>
        <v>9.9408284023669857E-3</v>
      </c>
    </row>
    <row r="236" spans="1:5" ht="15" customHeight="1" x14ac:dyDescent="0.2">
      <c r="A236" s="3">
        <f>Stocks!A237</f>
        <v>42626</v>
      </c>
      <c r="B236" s="5">
        <f>Stocks!B237/Stocks!B236-1</f>
        <v>-1.787132644956313E-2</v>
      </c>
      <c r="C236" s="5">
        <f>Stocks!C237/Stocks!C236-1</f>
        <v>-1.3016753043268658E-2</v>
      </c>
      <c r="D236" s="5">
        <f>Stocks!D237/Stocks!D236-1</f>
        <v>-1.2195121951219412E-2</v>
      </c>
      <c r="E236" s="5">
        <f>Stocks!E237/Stocks!E236-1</f>
        <v>-3.8903210686665135E-2</v>
      </c>
    </row>
    <row r="237" spans="1:5" ht="15" customHeight="1" x14ac:dyDescent="0.2">
      <c r="A237" s="3">
        <f>Stocks!A238</f>
        <v>42627</v>
      </c>
      <c r="B237" s="5">
        <f>Stocks!B238/Stocks!B237-1</f>
        <v>4.0436716538616579E-4</v>
      </c>
      <c r="C237" s="5">
        <f>Stocks!C238/Stocks!C237-1</f>
        <v>-4.8846012944193662E-3</v>
      </c>
      <c r="D237" s="5">
        <f>Stocks!D238/Stocks!D237-1</f>
        <v>4.735328936242178E-3</v>
      </c>
      <c r="E237" s="5">
        <f>Stocks!E238/Stocks!E237-1</f>
        <v>-2.4871982443306462E-2</v>
      </c>
    </row>
    <row r="238" spans="1:5" ht="15" customHeight="1" x14ac:dyDescent="0.2">
      <c r="A238" s="3">
        <f>Stocks!A239</f>
        <v>42628</v>
      </c>
      <c r="B238" s="5">
        <f>Stocks!B239/Stocks!B238-1</f>
        <v>-1.3338722716248919E-2</v>
      </c>
      <c r="C238" s="5">
        <f>Stocks!C239/Stocks!C238-1</f>
        <v>6.3811510614799616E-3</v>
      </c>
      <c r="D238" s="5">
        <f>Stocks!D239/Stocks!D238-1</f>
        <v>1.7337148628177035E-2</v>
      </c>
      <c r="E238" s="5">
        <f>Stocks!E239/Stocks!E238-1</f>
        <v>1.0002500625156951E-3</v>
      </c>
    </row>
    <row r="239" spans="1:5" ht="15" customHeight="1" x14ac:dyDescent="0.2">
      <c r="A239" s="3">
        <f>Stocks!A240</f>
        <v>42629</v>
      </c>
      <c r="B239" s="5">
        <f>Stocks!B240/Stocks!B239-1</f>
        <v>-2.4580090126996579E-3</v>
      </c>
      <c r="C239" s="5">
        <f>Stocks!C240/Stocks!C239-1</f>
        <v>7.3161809535404743E-4</v>
      </c>
      <c r="D239" s="5">
        <f>Stocks!D240/Stocks!D239-1</f>
        <v>-2.1508934480475306E-3</v>
      </c>
      <c r="E239" s="5">
        <f>Stocks!E240/Stocks!E239-1</f>
        <v>-3.9970022483138967E-3</v>
      </c>
    </row>
    <row r="240" spans="1:5" ht="15" customHeight="1" x14ac:dyDescent="0.2">
      <c r="A240" s="3">
        <f>Stocks!A241</f>
        <v>42632</v>
      </c>
      <c r="B240" s="5">
        <f>Stocks!B241/Stocks!B240-1</f>
        <v>8.2135523613962036E-3</v>
      </c>
      <c r="C240" s="5">
        <f>Stocks!C241/Stocks!C240-1</f>
        <v>5.361276958693928E-3</v>
      </c>
      <c r="D240" s="5">
        <f>Stocks!D241/Stocks!D240-1</f>
        <v>4.6426794893053014E-3</v>
      </c>
      <c r="E240" s="5">
        <f>Stocks!E241/Stocks!E240-1</f>
        <v>-1.4798093804865742E-2</v>
      </c>
    </row>
    <row r="241" spans="1:5" ht="15" customHeight="1" x14ac:dyDescent="0.2">
      <c r="A241" s="3">
        <f>Stocks!A242</f>
        <v>42633</v>
      </c>
      <c r="B241" s="5">
        <f>Stocks!B242/Stocks!B241-1</f>
        <v>-1.1405295315682351E-2</v>
      </c>
      <c r="C241" s="5">
        <f>Stocks!C242/Stocks!C241-1</f>
        <v>-3.6359229184346198E-4</v>
      </c>
      <c r="D241" s="5">
        <f>Stocks!D242/Stocks!D241-1</f>
        <v>-6.4367057270177108E-3</v>
      </c>
      <c r="E241" s="5">
        <f>Stocks!E242/Stocks!E241-1</f>
        <v>-6.8737270875764978E-3</v>
      </c>
    </row>
    <row r="242" spans="1:5" ht="15" customHeight="1" x14ac:dyDescent="0.2">
      <c r="A242" s="3">
        <f>Stocks!A243</f>
        <v>42634</v>
      </c>
      <c r="B242" s="5">
        <f>Stocks!B243/Stocks!B242-1</f>
        <v>1.0712814173877261E-2</v>
      </c>
      <c r="C242" s="5">
        <f>Stocks!C243/Stocks!C242-1</f>
        <v>8.9718719689622084E-3</v>
      </c>
      <c r="D242" s="5">
        <f>Stocks!D243/Stocks!D242-1</f>
        <v>1.5282392026577885E-2</v>
      </c>
      <c r="E242" s="5">
        <f>Stocks!E243/Stocks!E242-1</f>
        <v>2.6916175339656512E-2</v>
      </c>
    </row>
    <row r="243" spans="1:5" ht="15" customHeight="1" x14ac:dyDescent="0.2">
      <c r="A243" s="3">
        <f>Stocks!A244</f>
        <v>42635</v>
      </c>
      <c r="B243" s="5">
        <f>Stocks!B244/Stocks!B243-1</f>
        <v>4.8104362005707335E-2</v>
      </c>
      <c r="C243" s="5">
        <f>Stocks!C244/Stocks!C243-1</f>
        <v>1.6822879115596656E-3</v>
      </c>
      <c r="D243" s="5">
        <f>Stocks!D244/Stocks!D243-1</f>
        <v>9.8167539267013382E-4</v>
      </c>
      <c r="E243" s="5">
        <f>Stocks!E244/Stocks!E243-1</f>
        <v>2.3964053919121264E-2</v>
      </c>
    </row>
    <row r="244" spans="1:5" ht="15" customHeight="1" x14ac:dyDescent="0.2">
      <c r="A244" s="3">
        <f>Stocks!A245</f>
        <v>42636</v>
      </c>
      <c r="B244" s="5">
        <f>Stocks!B245/Stocks!B244-1</f>
        <v>1.4780241151302942E-2</v>
      </c>
      <c r="C244" s="5">
        <f>Stocks!C245/Stocks!C244-1</f>
        <v>-9.8368522072935782E-3</v>
      </c>
      <c r="D244" s="5">
        <f>Stocks!D245/Stocks!D244-1</f>
        <v>-8.826413860738791E-3</v>
      </c>
      <c r="E244" s="5">
        <f>Stocks!E245/Stocks!E244-1</f>
        <v>-2.6328620185275597E-2</v>
      </c>
    </row>
    <row r="245" spans="1:5" ht="15" customHeight="1" x14ac:dyDescent="0.2">
      <c r="A245" s="3">
        <f>Stocks!A246</f>
        <v>42639</v>
      </c>
      <c r="B245" s="5">
        <f>Stocks!B246/Stocks!B245-1</f>
        <v>2.6830203142966802E-3</v>
      </c>
      <c r="C245" s="5">
        <f>Stocks!C246/Stocks!C245-1</f>
        <v>-8.8441967530894505E-3</v>
      </c>
      <c r="D245" s="5">
        <f>Stocks!D246/Stocks!D245-1</f>
        <v>-2.8034300791557332E-3</v>
      </c>
      <c r="E245" s="5">
        <f>Stocks!E246/Stocks!E245-1</f>
        <v>2.0030045067602753E-3</v>
      </c>
    </row>
    <row r="246" spans="1:5" ht="15" customHeight="1" x14ac:dyDescent="0.2">
      <c r="A246" s="3">
        <f>Stocks!A247</f>
        <v>42640</v>
      </c>
      <c r="B246" s="5">
        <f>Stocks!B247/Stocks!B246-1</f>
        <v>8.0275229357797961E-3</v>
      </c>
      <c r="C246" s="5">
        <f>Stocks!C247/Stocks!C246-1</f>
        <v>4.2782055983374701E-3</v>
      </c>
      <c r="D246" s="5">
        <f>Stocks!D247/Stocks!D246-1</f>
        <v>1.4056556970398537E-2</v>
      </c>
      <c r="E246" s="5">
        <f>Stocks!E247/Stocks!E246-1</f>
        <v>-1.4742628685657233E-2</v>
      </c>
    </row>
    <row r="247" spans="1:5" ht="15" customHeight="1" x14ac:dyDescent="0.2">
      <c r="A247" s="3">
        <f>Stocks!A248</f>
        <v>42641</v>
      </c>
      <c r="B247" s="5">
        <f>Stocks!B248/Stocks!B247-1</f>
        <v>1.6306408797876371E-2</v>
      </c>
      <c r="C247" s="5">
        <f>Stocks!C248/Stocks!C247-1</f>
        <v>9.8588120740019658E-3</v>
      </c>
      <c r="D247" s="5">
        <f>Stocks!D248/Stocks!D247-1</f>
        <v>5.3816046966732589E-3</v>
      </c>
      <c r="E247" s="5">
        <f>Stocks!E248/Stocks!E247-1</f>
        <v>6.9743849860512297E-2</v>
      </c>
    </row>
    <row r="248" spans="1:5" ht="15" customHeight="1" x14ac:dyDescent="0.2">
      <c r="A248" s="3">
        <f>Stocks!A249</f>
        <v>42642</v>
      </c>
      <c r="B248" s="5">
        <f>Stocks!B249/Stocks!B248-1</f>
        <v>3.7313432835817117E-4</v>
      </c>
      <c r="C248" s="5">
        <f>Stocks!C249/Stocks!C248-1</f>
        <v>-1.2655176569844495E-2</v>
      </c>
      <c r="D248" s="5">
        <f>Stocks!D249/Stocks!D248-1</f>
        <v>5.1905920519059734E-3</v>
      </c>
      <c r="E248" s="5">
        <f>Stocks!E249/Stocks!E248-1</f>
        <v>3.5087719298245501E-2</v>
      </c>
    </row>
    <row r="249" spans="1:5" ht="15" customHeight="1" x14ac:dyDescent="0.2">
      <c r="A249" s="3">
        <f>Stocks!A250</f>
        <v>42643</v>
      </c>
      <c r="B249" s="5">
        <f>Stocks!B250/Stocks!B249-1</f>
        <v>4.1029466616935295E-3</v>
      </c>
      <c r="C249" s="5">
        <f>Stocks!C250/Stocks!C249-1</f>
        <v>9.521484375E-3</v>
      </c>
      <c r="D249" s="5">
        <f>Stocks!D250/Stocks!D249-1</f>
        <v>2.7432628691301808E-3</v>
      </c>
      <c r="E249" s="5">
        <f>Stocks!E250/Stocks!E249-1</f>
        <v>-4.3518094365551097E-3</v>
      </c>
    </row>
    <row r="250" spans="1:5" ht="15" customHeight="1" x14ac:dyDescent="0.2">
      <c r="A250" s="3">
        <f>Stocks!A251</f>
        <v>42646</v>
      </c>
      <c r="B250" s="5">
        <f>Stocks!B251/Stocks!B250-1</f>
        <v>1.7459138187221335E-2</v>
      </c>
      <c r="C250" s="5">
        <f>Stocks!C251/Stocks!C250-1</f>
        <v>1.9347037484884755E-3</v>
      </c>
      <c r="D250" s="5">
        <f>Stocks!D251/Stocks!D250-1</f>
        <v>-5.149662053427706E-3</v>
      </c>
      <c r="E250" s="5">
        <f>Stocks!E251/Stocks!E250-1</f>
        <v>-9.2017483321826798E-4</v>
      </c>
    </row>
    <row r="251" spans="1:5" ht="15" customHeight="1" x14ac:dyDescent="0.2">
      <c r="A251" s="3">
        <f>Stocks!A252</f>
        <v>42647</v>
      </c>
      <c r="B251" s="5">
        <f>Stocks!B252/Stocks!B251-1</f>
        <v>3.6509675063878255E-4</v>
      </c>
      <c r="C251" s="5">
        <f>Stocks!C252/Stocks!C251-1</f>
        <v>-1.5689114168476737E-3</v>
      </c>
      <c r="D251" s="5">
        <f>Stocks!D252/Stocks!D251-1</f>
        <v>-8.0879974118408526E-3</v>
      </c>
      <c r="E251" s="5">
        <f>Stocks!E252/Stocks!E251-1</f>
        <v>-1.2894312687082743E-2</v>
      </c>
    </row>
    <row r="252" spans="1:5" ht="15" customHeight="1" x14ac:dyDescent="0.2">
      <c r="A252" s="3">
        <f>Stocks!A253</f>
        <v>42648</v>
      </c>
      <c r="B252" s="5">
        <f>Stocks!B253/Stocks!B252-1</f>
        <v>1.0583941605839531E-2</v>
      </c>
      <c r="C252" s="5">
        <f>Stocks!C253/Stocks!C252-1</f>
        <v>7.494258431040679E-3</v>
      </c>
      <c r="D252" s="5">
        <f>Stocks!D253/Stocks!D252-1</f>
        <v>1.3046314416177429E-2</v>
      </c>
      <c r="E252" s="5">
        <f>Stocks!E253/Stocks!E252-1</f>
        <v>2.4259388850011554E-2</v>
      </c>
    </row>
    <row r="253" spans="1:5" ht="15" customHeight="1" x14ac:dyDescent="0.2">
      <c r="A253" s="3">
        <f>Stocks!A254</f>
        <v>42649</v>
      </c>
      <c r="B253" s="5">
        <f>Stocks!B254/Stocks!B253-1</f>
        <v>5.4171180931743557E-3</v>
      </c>
      <c r="C253" s="5">
        <f>Stocks!C254/Stocks!C253-1</f>
        <v>1.1997600479918269E-4</v>
      </c>
      <c r="D253" s="5">
        <f>Stocks!D254/Stocks!D253-1</f>
        <v>7.4050225370250189E-3</v>
      </c>
      <c r="E253" s="5">
        <f>Stocks!E254/Stocks!E253-1</f>
        <v>1.3892051924391025E-2</v>
      </c>
    </row>
    <row r="254" spans="1:5" ht="15" customHeight="1" x14ac:dyDescent="0.2">
      <c r="A254" s="3">
        <f>Stocks!A255</f>
        <v>42650</v>
      </c>
      <c r="B254" s="5">
        <f>Stocks!B255/Stocks!B254-1</f>
        <v>-2.4066091954022872E-2</v>
      </c>
      <c r="C254" s="5">
        <f>Stocks!C255/Stocks!C254-1</f>
        <v>-5.7581573896353655E-3</v>
      </c>
      <c r="D254" s="5">
        <f>Stocks!D255/Stocks!D254-1</f>
        <v>-8.3093640140619041E-3</v>
      </c>
      <c r="E254" s="5">
        <f>Stocks!E255/Stocks!E254-1</f>
        <v>-6.7385444743935929E-3</v>
      </c>
    </row>
    <row r="255" spans="1:5" ht="15" customHeight="1" x14ac:dyDescent="0.2">
      <c r="A255" s="3">
        <f>Stocks!A256</f>
        <v>42653</v>
      </c>
      <c r="B255" s="5">
        <f>Stocks!B256/Stocks!B255-1</f>
        <v>-4.784688995215447E-3</v>
      </c>
      <c r="C255" s="5">
        <f>Stocks!C256/Stocks!C255-1</f>
        <v>2.8957528957529455E-3</v>
      </c>
      <c r="D255" s="5">
        <f>Stocks!D256/Stocks!D255-1</f>
        <v>-1.2085078955849204E-2</v>
      </c>
      <c r="E255" s="5">
        <f>Stocks!E256/Stocks!E255-1</f>
        <v>3.8444142921756352E-3</v>
      </c>
    </row>
    <row r="256" spans="1:5" ht="15" customHeight="1" x14ac:dyDescent="0.2">
      <c r="A256" s="3">
        <f>Stocks!A257</f>
        <v>42654</v>
      </c>
      <c r="B256" s="5">
        <f>Stocks!B257/Stocks!B256-1</f>
        <v>-2.3668639053254448E-2</v>
      </c>
      <c r="C256" s="5">
        <f>Stocks!C257/Stocks!C256-1</f>
        <v>-1.2993262752646784E-2</v>
      </c>
      <c r="D256" s="5">
        <f>Stocks!D257/Stocks!D256-1</f>
        <v>-2.6423095742945768E-2</v>
      </c>
      <c r="E256" s="5">
        <f>Stocks!E257/Stocks!E256-1</f>
        <v>-2.3879252083802704E-2</v>
      </c>
    </row>
    <row r="257" spans="1:5" ht="15" customHeight="1" x14ac:dyDescent="0.2">
      <c r="A257" s="3">
        <f>Stocks!A258</f>
        <v>42655</v>
      </c>
      <c r="B257" s="5">
        <f>Stocks!B258/Stocks!B257-1</f>
        <v>-8.7121212121210601E-3</v>
      </c>
      <c r="C257" s="5">
        <f>Stocks!C258/Stocks!C257-1</f>
        <v>2.5597269624573205E-3</v>
      </c>
      <c r="D257" s="5">
        <f>Stocks!D258/Stocks!D257-1</f>
        <v>-1.155972524711002E-2</v>
      </c>
      <c r="E257" s="5">
        <f>Stocks!E258/Stocks!E257-1</f>
        <v>3.2310177705976439E-3</v>
      </c>
    </row>
    <row r="258" spans="1:5" ht="15" customHeight="1" x14ac:dyDescent="0.2">
      <c r="A258" s="3">
        <f>Stocks!A259</f>
        <v>42656</v>
      </c>
      <c r="B258" s="5">
        <f>Stocks!B259/Stocks!B258-1</f>
        <v>-1.8723729461215255E-2</v>
      </c>
      <c r="C258" s="5">
        <f>Stocks!C259/Stocks!C258-1</f>
        <v>-4.6200607902735502E-3</v>
      </c>
      <c r="D258" s="5">
        <f>Stocks!D259/Stocks!D258-1</f>
        <v>-1.0000000000000009E-2</v>
      </c>
      <c r="E258" s="5">
        <f>Stocks!E259/Stocks!E258-1</f>
        <v>-3.0365769496204287E-2</v>
      </c>
    </row>
    <row r="259" spans="1:5" ht="15" customHeight="1" x14ac:dyDescent="0.2">
      <c r="A259" s="3">
        <f>Stocks!A260</f>
        <v>42657</v>
      </c>
      <c r="B259" s="5">
        <f>Stocks!B260/Stocks!B259-1</f>
        <v>-1.3239875389408073E-2</v>
      </c>
      <c r="C259" s="5">
        <f>Stocks!C260/Stocks!C259-1</f>
        <v>7.0844021008915625E-3</v>
      </c>
      <c r="D259" s="5">
        <f>Stocks!D260/Stocks!D259-1</f>
        <v>1.0101010101010166E-2</v>
      </c>
      <c r="E259" s="5">
        <f>Stocks!E260/Stocks!E259-1</f>
        <v>-1.1387900355871783E-2</v>
      </c>
    </row>
    <row r="260" spans="1:5" ht="15" customHeight="1" x14ac:dyDescent="0.2">
      <c r="A260" s="3">
        <f>Stocks!A261</f>
        <v>42660</v>
      </c>
      <c r="B260" s="5">
        <f>Stocks!B261/Stocks!B260-1</f>
        <v>-1.9731649565903897E-3</v>
      </c>
      <c r="C260" s="5">
        <f>Stocks!C261/Stocks!C260-1</f>
        <v>-3.6385688295936802E-3</v>
      </c>
      <c r="D260" s="5">
        <f>Stocks!D261/Stocks!D260-1</f>
        <v>-5.0847457627117842E-3</v>
      </c>
      <c r="E260" s="5">
        <f>Stocks!E261/Stocks!E260-1</f>
        <v>-1.367890568754504E-2</v>
      </c>
    </row>
    <row r="261" spans="1:5" ht="15" customHeight="1" x14ac:dyDescent="0.2">
      <c r="A261" s="3">
        <f>Stocks!A262</f>
        <v>42661</v>
      </c>
      <c r="B261" s="5">
        <f>Stocks!B262/Stocks!B261-1</f>
        <v>-3.1633056544088101E-3</v>
      </c>
      <c r="C261" s="5">
        <f>Stocks!C262/Stocks!C261-1</f>
        <v>-6.9385270846014091E-3</v>
      </c>
      <c r="D261" s="5">
        <f>Stocks!D262/Stocks!D261-1</f>
        <v>2.725724020442799E-3</v>
      </c>
      <c r="E261" s="5">
        <f>Stocks!E262/Stocks!E261-1</f>
        <v>-1.0948905109489093E-2</v>
      </c>
    </row>
    <row r="262" spans="1:5" ht="15" customHeight="1" x14ac:dyDescent="0.2">
      <c r="A262" s="3">
        <f>Stocks!A263</f>
        <v>42662</v>
      </c>
      <c r="B262" s="5">
        <f>Stocks!B263/Stocks!B262-1</f>
        <v>1.5866719555731823E-2</v>
      </c>
      <c r="C262" s="5">
        <f>Stocks!C263/Stocks!C262-1</f>
        <v>1.5077224810002399E-2</v>
      </c>
      <c r="D262" s="5">
        <f>Stocks!D263/Stocks!D262-1</f>
        <v>1.9537886510363478E-2</v>
      </c>
      <c r="E262" s="5">
        <f>Stocks!E263/Stocks!E262-1</f>
        <v>2.6322263222632314E-2</v>
      </c>
    </row>
    <row r="263" spans="1:5" ht="15" customHeight="1" x14ac:dyDescent="0.2">
      <c r="A263" s="3">
        <f>Stocks!A264</f>
        <v>42663</v>
      </c>
      <c r="B263" s="5">
        <f>Stocks!B264/Stocks!B263-1</f>
        <v>3.9047247169075039E-3</v>
      </c>
      <c r="C263" s="5">
        <f>Stocks!C264/Stocks!C263-1</f>
        <v>-3.7435092380148083E-3</v>
      </c>
      <c r="D263" s="5">
        <f>Stocks!D264/Stocks!D263-1</f>
        <v>-4.9991668055323624E-3</v>
      </c>
      <c r="E263" s="5">
        <f>Stocks!E264/Stocks!E263-1</f>
        <v>-5.5129434324064919E-3</v>
      </c>
    </row>
    <row r="264" spans="1:5" ht="15" customHeight="1" x14ac:dyDescent="0.2">
      <c r="A264" s="3">
        <f>Stocks!A265</f>
        <v>42664</v>
      </c>
      <c r="B264" s="5">
        <f>Stocks!B265/Stocks!B264-1</f>
        <v>3.6172695449241621E-2</v>
      </c>
      <c r="C264" s="5">
        <f>Stocks!C265/Stocks!C264-1</f>
        <v>-1.8181818181819409E-3</v>
      </c>
      <c r="D264" s="5">
        <f>Stocks!D265/Stocks!D264-1</f>
        <v>-3.5169988276670949E-3</v>
      </c>
      <c r="E264" s="5">
        <f>Stocks!E265/Stocks!E264-1</f>
        <v>1.2051096649794424E-3</v>
      </c>
    </row>
    <row r="265" spans="1:5" ht="15" customHeight="1" x14ac:dyDescent="0.2">
      <c r="A265" s="3">
        <f>Stocks!A266</f>
        <v>42667</v>
      </c>
      <c r="B265" s="5">
        <f>Stocks!B266/Stocks!B265-1</f>
        <v>-7.5075075075070608E-4</v>
      </c>
      <c r="C265" s="5">
        <f>Stocks!C266/Stocks!C265-1</f>
        <v>9.9574984820887114E-3</v>
      </c>
      <c r="D265" s="5">
        <f>Stocks!D266/Stocks!D265-1</f>
        <v>1.9159663865546239E-2</v>
      </c>
      <c r="E265" s="5">
        <f>Stocks!E266/Stocks!E265-1</f>
        <v>1.6851227732306295E-2</v>
      </c>
    </row>
    <row r="266" spans="1:5" ht="15" customHeight="1" x14ac:dyDescent="0.2">
      <c r="A266" s="3">
        <f>Stocks!A267</f>
        <v>42668</v>
      </c>
      <c r="B266" s="5">
        <f>Stocks!B267/Stocks!B266-1</f>
        <v>-1.6528925619834767E-2</v>
      </c>
      <c r="C266" s="5">
        <f>Stocks!C267/Stocks!C266-1</f>
        <v>-1.3706865456294293E-2</v>
      </c>
      <c r="D266" s="5">
        <f>Stocks!D267/Stocks!D266-1</f>
        <v>4.4525065963059163E-3</v>
      </c>
      <c r="E266" s="5">
        <f>Stocks!E267/Stocks!E266-1</f>
        <v>-1.0179924242424199E-2</v>
      </c>
    </row>
    <row r="267" spans="1:5" ht="15" customHeight="1" x14ac:dyDescent="0.2">
      <c r="A267" s="3">
        <f>Stocks!A268</f>
        <v>42669</v>
      </c>
      <c r="B267" s="5">
        <f>Stocks!B268/Stocks!B267-1</f>
        <v>9.931245225363039E-3</v>
      </c>
      <c r="C267" s="5">
        <f>Stocks!C268/Stocks!C267-1</f>
        <v>-3.413385346824338E-3</v>
      </c>
      <c r="D267" s="5">
        <f>Stocks!D268/Stocks!D267-1</f>
        <v>-5.9103595468724679E-3</v>
      </c>
      <c r="E267" s="5">
        <f>Stocks!E268/Stocks!E267-1</f>
        <v>-2.3917723032784721E-4</v>
      </c>
    </row>
    <row r="268" spans="1:5" ht="15" customHeight="1" x14ac:dyDescent="0.2">
      <c r="A268" s="3">
        <f>Stocks!A269</f>
        <v>42670</v>
      </c>
      <c r="B268" s="5">
        <f>Stocks!B269/Stocks!B268-1</f>
        <v>-1.0590015128593033E-2</v>
      </c>
      <c r="C268" s="5">
        <f>Stocks!C269/Stocks!C268-1</f>
        <v>2.0795107033639848E-3</v>
      </c>
      <c r="D268" s="5">
        <f>Stocks!D269/Stocks!D268-1</f>
        <v>-3.137902559867789E-3</v>
      </c>
      <c r="E268" s="5">
        <f>Stocks!E269/Stocks!E268-1</f>
        <v>5.2631578947368585E-2</v>
      </c>
    </row>
    <row r="269" spans="1:5" ht="15" customHeight="1" x14ac:dyDescent="0.2">
      <c r="A269" s="3">
        <f>Stocks!A270</f>
        <v>42671</v>
      </c>
      <c r="B269" s="5">
        <f>Stocks!B270/Stocks!B269-1</f>
        <v>-1.1850152905198752E-2</v>
      </c>
      <c r="C269" s="5">
        <f>Stocks!C270/Stocks!C269-1</f>
        <v>3.662109375E-3</v>
      </c>
      <c r="D269" s="5">
        <f>Stocks!D270/Stocks!D269-1</f>
        <v>-9.9403578528833858E-4</v>
      </c>
      <c r="E269" s="5">
        <f>Stocks!E270/Stocks!E269-1</f>
        <v>2.2045454545454479E-2</v>
      </c>
    </row>
    <row r="270" spans="1:5" ht="15" customHeight="1" x14ac:dyDescent="0.2">
      <c r="A270" s="3">
        <f>Stocks!A271</f>
        <v>42674</v>
      </c>
      <c r="B270" s="5">
        <f>Stocks!B271/Stocks!B270-1</f>
        <v>1.0058027079303589E-2</v>
      </c>
      <c r="C270" s="5">
        <f>Stocks!C271/Stocks!C270-1</f>
        <v>3.5271223546582409E-3</v>
      </c>
      <c r="D270" s="5">
        <f>Stocks!D271/Stocks!D270-1</f>
        <v>4.1459369817578029E-3</v>
      </c>
      <c r="E270" s="5">
        <f>Stocks!E271/Stocks!E270-1</f>
        <v>-3.3800311318656795E-2</v>
      </c>
    </row>
    <row r="271" spans="1:5" ht="15" customHeight="1" x14ac:dyDescent="0.2">
      <c r="A271" s="3">
        <f>Stocks!A272</f>
        <v>42675</v>
      </c>
      <c r="B271" s="5">
        <f>Stocks!B272/Stocks!B271-1</f>
        <v>-1.2255840674071261E-2</v>
      </c>
      <c r="C271" s="5">
        <f>Stocks!C272/Stocks!C271-1</f>
        <v>-1.0786571324687966E-2</v>
      </c>
      <c r="D271" s="5">
        <f>Stocks!D272/Stocks!D271-1</f>
        <v>-6.1106523534268931E-3</v>
      </c>
      <c r="E271" s="5">
        <f>Stocks!E272/Stocks!E271-1</f>
        <v>2.0713463751438344E-3</v>
      </c>
    </row>
    <row r="272" spans="1:5" ht="15" customHeight="1" x14ac:dyDescent="0.2">
      <c r="A272" s="3">
        <f>Stocks!A273</f>
        <v>42676</v>
      </c>
      <c r="B272" s="5">
        <f>Stocks!B273/Stocks!B272-1</f>
        <v>-2.2877084141139981E-2</v>
      </c>
      <c r="C272" s="5">
        <f>Stocks!C273/Stocks!C272-1</f>
        <v>-1.2741975006126061E-2</v>
      </c>
      <c r="D272" s="5">
        <f>Stocks!D273/Stocks!D272-1</f>
        <v>-5.3173811897639922E-3</v>
      </c>
      <c r="E272" s="5">
        <f>Stocks!E273/Stocks!E272-1</f>
        <v>-7.1198897565457608E-3</v>
      </c>
    </row>
    <row r="273" spans="1:5" ht="15" customHeight="1" x14ac:dyDescent="0.2">
      <c r="A273" s="3">
        <f>Stocks!A274</f>
        <v>42677</v>
      </c>
      <c r="B273" s="5">
        <f>Stocks!B274/Stocks!B273-1</f>
        <v>2.3015873015873156E-2</v>
      </c>
      <c r="C273" s="5">
        <f>Stocks!C274/Stocks!C273-1</f>
        <v>8.6870191114418738E-4</v>
      </c>
      <c r="D273" s="5">
        <f>Stocks!D274/Stocks!D273-1</f>
        <v>-3.8422986969595119E-3</v>
      </c>
      <c r="E273" s="5">
        <f>Stocks!E274/Stocks!E273-1</f>
        <v>8.5588711542912144E-3</v>
      </c>
    </row>
    <row r="274" spans="1:5" ht="15" customHeight="1" x14ac:dyDescent="0.2">
      <c r="A274" s="3">
        <f>Stocks!A275</f>
        <v>42678</v>
      </c>
      <c r="B274" s="5">
        <f>Stocks!B275/Stocks!B274-1</f>
        <v>-5.430566330488773E-3</v>
      </c>
      <c r="C274" s="5">
        <f>Stocks!C275/Stocks!C274-1</f>
        <v>-3.5957842529449335E-3</v>
      </c>
      <c r="D274" s="5">
        <f>Stocks!D275/Stocks!D274-1</f>
        <v>9.8943484823075245E-3</v>
      </c>
      <c r="E274" s="5">
        <f>Stocks!E275/Stocks!E274-1</f>
        <v>-1.9266055045871644E-2</v>
      </c>
    </row>
    <row r="275" spans="1:5" ht="15" customHeight="1" x14ac:dyDescent="0.2">
      <c r="A275" s="3">
        <f>Stocks!A276</f>
        <v>42681</v>
      </c>
      <c r="B275" s="5">
        <f>Stocks!B276/Stocks!B275-1</f>
        <v>-3.5101404056162577E-3</v>
      </c>
      <c r="C275" s="5">
        <f>Stocks!C276/Stocks!C275-1</f>
        <v>2.6754604280736727E-2</v>
      </c>
      <c r="D275" s="5">
        <f>Stocks!D276/Stocks!D275-1</f>
        <v>3.3377615410162598E-2</v>
      </c>
      <c r="E275" s="5">
        <f>Stocks!E276/Stocks!E275-1</f>
        <v>2.7128157156220745E-2</v>
      </c>
    </row>
    <row r="276" spans="1:5" ht="15" customHeight="1" x14ac:dyDescent="0.2">
      <c r="A276" s="3">
        <f>Stocks!A277</f>
        <v>42682</v>
      </c>
      <c r="B276" s="5">
        <f>Stocks!B277/Stocks!B276-1</f>
        <v>1.1741682974559797E-2</v>
      </c>
      <c r="C276" s="5">
        <f>Stocks!C277/Stocks!C276-1</f>
        <v>4.4843049327352169E-3</v>
      </c>
      <c r="D276" s="5">
        <f>Stocks!D277/Stocks!D276-1</f>
        <v>2.7800096416519482E-2</v>
      </c>
      <c r="E276" s="5">
        <f>Stocks!E277/Stocks!E276-1</f>
        <v>9.3351548269580142E-3</v>
      </c>
    </row>
    <row r="277" spans="1:5" ht="15" customHeight="1" x14ac:dyDescent="0.2">
      <c r="A277" s="3">
        <f>Stocks!A278</f>
        <v>42683</v>
      </c>
      <c r="B277" s="5">
        <f>Stocks!B278/Stocks!B277-1</f>
        <v>1.9342359767891004E-3</v>
      </c>
      <c r="C277" s="5">
        <f>Stocks!C278/Stocks!C277-1</f>
        <v>4.3436293436294182E-3</v>
      </c>
      <c r="D277" s="5">
        <f>Stocks!D278/Stocks!D277-1</f>
        <v>5.4721701063165096E-3</v>
      </c>
      <c r="E277" s="5">
        <f>Stocks!E278/Stocks!E277-1</f>
        <v>3.1581321903902504E-2</v>
      </c>
    </row>
    <row r="278" spans="1:5" ht="15" customHeight="1" x14ac:dyDescent="0.2">
      <c r="A278" s="3">
        <f>Stocks!A279</f>
        <v>42684</v>
      </c>
      <c r="B278" s="5">
        <f>Stocks!B279/Stocks!B278-1</f>
        <v>5.0193050193050315E-3</v>
      </c>
      <c r="C278" s="5">
        <f>Stocks!C279/Stocks!C278-1</f>
        <v>-1.6458433445458831E-2</v>
      </c>
      <c r="D278" s="5">
        <f>Stocks!D279/Stocks!D278-1</f>
        <v>-2.9077903902970048E-2</v>
      </c>
      <c r="E278" s="5">
        <f>Stocks!E279/Stocks!E278-1</f>
        <v>-2.077410890006548E-2</v>
      </c>
    </row>
    <row r="279" spans="1:5" ht="15" customHeight="1" x14ac:dyDescent="0.2">
      <c r="A279" s="3">
        <f>Stocks!A280</f>
        <v>42685</v>
      </c>
      <c r="B279" s="5">
        <f>Stocks!B280/Stocks!B279-1</f>
        <v>1.5751056473300107E-2</v>
      </c>
      <c r="C279" s="5">
        <f>Stocks!C280/Stocks!C279-1</f>
        <v>1.221448638084599E-4</v>
      </c>
      <c r="D279" s="5">
        <f>Stocks!D280/Stocks!D279-1</f>
        <v>1.1370916079436189E-2</v>
      </c>
      <c r="E279" s="5">
        <f>Stocks!E280/Stocks!E279-1</f>
        <v>-1.8758374274229661E-2</v>
      </c>
    </row>
    <row r="280" spans="1:5" ht="15" customHeight="1" x14ac:dyDescent="0.2">
      <c r="A280" s="3">
        <f>Stocks!A281</f>
        <v>42688</v>
      </c>
      <c r="B280" s="5">
        <f>Stocks!B281/Stocks!B280-1</f>
        <v>7.2239031770045425E-2</v>
      </c>
      <c r="C280" s="5">
        <f>Stocks!C281/Stocks!C280-1</f>
        <v>-4.2745481191988288E-2</v>
      </c>
      <c r="D280" s="5">
        <f>Stocks!D281/Stocks!D280-1</f>
        <v>6.0174188440222931E-3</v>
      </c>
      <c r="E280" s="5">
        <f>Stocks!E281/Stocks!E280-1</f>
        <v>4.3240782885753948E-3</v>
      </c>
    </row>
    <row r="281" spans="1:5" ht="15" customHeight="1" x14ac:dyDescent="0.2">
      <c r="A281" s="3">
        <f>Stocks!A282</f>
        <v>42689</v>
      </c>
      <c r="B281" s="5">
        <f>Stocks!B282/Stocks!B281-1</f>
        <v>-1.9400352733686121E-2</v>
      </c>
      <c r="C281" s="5">
        <f>Stocks!C282/Stocks!C281-1</f>
        <v>2.4240877774941438E-3</v>
      </c>
      <c r="D281" s="5">
        <f>Stocks!D282/Stocks!D281-1</f>
        <v>2.61293876908546E-2</v>
      </c>
      <c r="E281" s="5">
        <f>Stocks!E282/Stocks!E281-1</f>
        <v>2.6059370043054475E-2</v>
      </c>
    </row>
    <row r="282" spans="1:5" ht="15" customHeight="1" x14ac:dyDescent="0.2">
      <c r="A282" s="3">
        <f>Stocks!A283</f>
        <v>42690</v>
      </c>
      <c r="B282" s="5">
        <f>Stocks!B283/Stocks!B282-1</f>
        <v>-6.1151079136690933E-3</v>
      </c>
      <c r="C282" s="5">
        <f>Stocks!C283/Stocks!C282-1</f>
        <v>1.9218531246022685E-2</v>
      </c>
      <c r="D282" s="5">
        <f>Stocks!D283/Stocks!D282-1</f>
        <v>7.0562969780643137E-3</v>
      </c>
      <c r="E282" s="5">
        <f>Stocks!E283/Stocks!E282-1</f>
        <v>-1.9876325088339142E-2</v>
      </c>
    </row>
    <row r="283" spans="1:5" ht="15" customHeight="1" x14ac:dyDescent="0.2">
      <c r="A283" s="3">
        <f>Stocks!A284</f>
        <v>42691</v>
      </c>
      <c r="B283" s="5">
        <f>Stocks!B284/Stocks!B283-1</f>
        <v>1.4477017734346731E-2</v>
      </c>
      <c r="C283" s="5">
        <f>Stocks!C284/Stocks!C283-1</f>
        <v>1.2362637362637319E-2</v>
      </c>
      <c r="D283" s="5">
        <f>Stocks!D284/Stocks!D283-1</f>
        <v>-3.0464584920031346E-3</v>
      </c>
      <c r="E283" s="5">
        <f>Stocks!E284/Stocks!E283-1</f>
        <v>-1.7350157728706739E-2</v>
      </c>
    </row>
    <row r="284" spans="1:5" ht="15" customHeight="1" x14ac:dyDescent="0.2">
      <c r="A284" s="3">
        <f>Stocks!A285</f>
        <v>42692</v>
      </c>
      <c r="B284" s="5">
        <f>Stocks!B285/Stocks!B284-1</f>
        <v>-1.8908312522297632E-2</v>
      </c>
      <c r="C284" s="5">
        <f>Stocks!C285/Stocks!C284-1</f>
        <v>-3.083754779819925E-3</v>
      </c>
      <c r="D284" s="5">
        <f>Stocks!D285/Stocks!D284-1</f>
        <v>-1.3445378151260678E-2</v>
      </c>
      <c r="E284" s="5">
        <f>Stocks!E285/Stocks!E284-1</f>
        <v>2.637009860123829E-2</v>
      </c>
    </row>
    <row r="285" spans="1:5" ht="15" customHeight="1" x14ac:dyDescent="0.2">
      <c r="A285" s="3">
        <f>Stocks!A286</f>
        <v>42695</v>
      </c>
      <c r="B285" s="5">
        <f>Stocks!B286/Stocks!B285-1</f>
        <v>1.8181818181819409E-3</v>
      </c>
      <c r="C285" s="5">
        <f>Stocks!C286/Stocks!C285-1</f>
        <v>1.0764662212323639E-2</v>
      </c>
      <c r="D285" s="5">
        <f>Stocks!D286/Stocks!D285-1</f>
        <v>9.7568530277221122E-3</v>
      </c>
      <c r="E285" s="5">
        <f>Stocks!E286/Stocks!E285-1</f>
        <v>3.5746201966041058E-2</v>
      </c>
    </row>
    <row r="286" spans="1:5" ht="15" customHeight="1" x14ac:dyDescent="0.2">
      <c r="A286" s="3">
        <f>Stocks!A287</f>
        <v>42696</v>
      </c>
      <c r="B286" s="5">
        <f>Stocks!B287/Stocks!B286-1</f>
        <v>-3.2667876588021727E-3</v>
      </c>
      <c r="C286" s="5">
        <f>Stocks!C287/Stocks!C286-1</f>
        <v>-2.154486473252526E-2</v>
      </c>
      <c r="D286" s="5">
        <f>Stocks!D287/Stocks!D286-1</f>
        <v>5.6748466257667829E-3</v>
      </c>
      <c r="E286" s="5">
        <f>Stocks!E287/Stocks!E286-1</f>
        <v>-6.2553925798101151E-3</v>
      </c>
    </row>
    <row r="287" spans="1:5" ht="15" customHeight="1" x14ac:dyDescent="0.2">
      <c r="A287" s="3">
        <f>Stocks!A288</f>
        <v>42697</v>
      </c>
      <c r="B287" s="5">
        <f>Stocks!B288/Stocks!B287-1</f>
        <v>-4.0058266569555911E-3</v>
      </c>
      <c r="C287" s="5">
        <f>Stocks!C288/Stocks!C287-1</f>
        <v>-4.5039409483299542E-3</v>
      </c>
      <c r="D287" s="5">
        <f>Stocks!D288/Stocks!D287-1</f>
        <v>8.2354735397285328E-3</v>
      </c>
      <c r="E287" s="5">
        <f>Stocks!E288/Stocks!E287-1</f>
        <v>4.9924028652050811E-3</v>
      </c>
    </row>
    <row r="288" spans="1:5" ht="15" customHeight="1" x14ac:dyDescent="0.2">
      <c r="A288" s="3">
        <f>Stocks!A289</f>
        <v>42698</v>
      </c>
      <c r="B288" s="5">
        <f>Stocks!B289/Stocks!B288-1</f>
        <v>0</v>
      </c>
      <c r="C288" s="5">
        <f>Stocks!C289/Stocks!C288-1</f>
        <v>0</v>
      </c>
      <c r="D288" s="5">
        <f>Stocks!D289/Stocks!D288-1</f>
        <v>0</v>
      </c>
      <c r="E288" s="5">
        <f>Stocks!E289/Stocks!E288-1</f>
        <v>0</v>
      </c>
    </row>
    <row r="289" spans="1:5" ht="15" customHeight="1" x14ac:dyDescent="0.2">
      <c r="A289" s="3">
        <f>Stocks!A290</f>
        <v>42699</v>
      </c>
      <c r="B289" s="5">
        <f>Stocks!B290/Stocks!B289-1</f>
        <v>6.9469835466178242E-3</v>
      </c>
      <c r="C289" s="5">
        <f>Stocks!C290/Stocks!C289-1</f>
        <v>7.0378283272589659E-3</v>
      </c>
      <c r="D289" s="5">
        <f>Stocks!D290/Stocks!D289-1</f>
        <v>-4.5378913931326537E-4</v>
      </c>
      <c r="E289" s="5">
        <f>Stocks!E290/Stocks!E289-1</f>
        <v>-1.1879049676025821E-2</v>
      </c>
    </row>
    <row r="290" spans="1:5" ht="15" customHeight="1" x14ac:dyDescent="0.2">
      <c r="A290" s="3">
        <f>Stocks!A291</f>
        <v>42702</v>
      </c>
      <c r="B290" s="5">
        <f>Stocks!B291/Stocks!B290-1</f>
        <v>-1.1619462599854802E-2</v>
      </c>
      <c r="C290" s="5">
        <f>Stocks!C291/Stocks!C290-1</f>
        <v>-1.3103706476974897E-2</v>
      </c>
      <c r="D290" s="5">
        <f>Stocks!D291/Stocks!D290-1</f>
        <v>-2.7239709443097615E-3</v>
      </c>
      <c r="E290" s="5">
        <f>Stocks!E291/Stocks!E290-1</f>
        <v>-5.464480874316946E-3</v>
      </c>
    </row>
    <row r="291" spans="1:5" ht="15" customHeight="1" x14ac:dyDescent="0.2">
      <c r="A291" s="3">
        <f>Stocks!A292</f>
        <v>42703</v>
      </c>
      <c r="B291" s="5">
        <f>Stocks!B292/Stocks!B291-1</f>
        <v>1.5797207935341673E-2</v>
      </c>
      <c r="C291" s="5">
        <f>Stocks!C292/Stocks!C291-1</f>
        <v>8.8517956499756245E-4</v>
      </c>
      <c r="D291" s="5">
        <f>Stocks!D292/Stocks!D291-1</f>
        <v>1.9726858877084918E-3</v>
      </c>
      <c r="E291" s="5">
        <f>Stocks!E292/Stocks!E291-1</f>
        <v>-2.7912087912087991E-2</v>
      </c>
    </row>
    <row r="292" spans="1:5" ht="15" customHeight="1" x14ac:dyDescent="0.2">
      <c r="A292" s="3">
        <f>Stocks!A293</f>
        <v>42704</v>
      </c>
      <c r="B292" s="5">
        <f>Stocks!B293/Stocks!B292-1</f>
        <v>-2.0253164556962022E-2</v>
      </c>
      <c r="C292" s="5">
        <f>Stocks!C293/Stocks!C292-1</f>
        <v>-2.3120656980417098E-2</v>
      </c>
      <c r="D292" s="5">
        <f>Stocks!D293/Stocks!D292-1</f>
        <v>2.2716946842344932E-3</v>
      </c>
      <c r="E292" s="5">
        <f>Stocks!E293/Stocks!E292-1</f>
        <v>9.6992991182455413E-2</v>
      </c>
    </row>
    <row r="293" spans="1:5" ht="15" customHeight="1" x14ac:dyDescent="0.2">
      <c r="A293" s="3">
        <f>Stocks!A294</f>
        <v>42705</v>
      </c>
      <c r="B293" s="5">
        <f>Stocks!B294/Stocks!B293-1</f>
        <v>2.2148394241416902E-3</v>
      </c>
      <c r="C293" s="5">
        <f>Stocks!C294/Stocks!C293-1</f>
        <v>-2.444386963269507E-2</v>
      </c>
      <c r="D293" s="5">
        <f>Stocks!D294/Stocks!D293-1</f>
        <v>-7.4796010879419894E-2</v>
      </c>
      <c r="E293" s="5">
        <f>Stocks!E294/Stocks!E293-1</f>
        <v>-6.1830173124485244E-3</v>
      </c>
    </row>
    <row r="294" spans="1:5" ht="15" customHeight="1" x14ac:dyDescent="0.2">
      <c r="A294" s="3">
        <f>Stocks!A295</f>
        <v>42706</v>
      </c>
      <c r="B294" s="5">
        <f>Stocks!B295/Stocks!B294-1</f>
        <v>-2.025782688766109E-2</v>
      </c>
      <c r="C294" s="5">
        <f>Stocks!C295/Stocks!C294-1</f>
        <v>3.844624154845544E-3</v>
      </c>
      <c r="D294" s="5">
        <f>Stocks!D295/Stocks!D294-1</f>
        <v>1.339212804180967E-2</v>
      </c>
      <c r="E294" s="5">
        <f>Stocks!E295/Stocks!E294-1</f>
        <v>-2.0738282870178537E-3</v>
      </c>
    </row>
    <row r="295" spans="1:5" ht="15" customHeight="1" x14ac:dyDescent="0.2">
      <c r="A295" s="3">
        <f>Stocks!A296</f>
        <v>42709</v>
      </c>
      <c r="B295" s="5">
        <f>Stocks!B296/Stocks!B295-1</f>
        <v>2.969924812030067E-2</v>
      </c>
      <c r="C295" s="5">
        <f>Stocks!C296/Stocks!C295-1</f>
        <v>2.0998415213946187E-2</v>
      </c>
      <c r="D295" s="5">
        <f>Stocks!D296/Stocks!D295-1</f>
        <v>1.9016921837228029E-2</v>
      </c>
      <c r="E295" s="5">
        <f>Stocks!E296/Stocks!E295-1</f>
        <v>1.5793848711554537E-2</v>
      </c>
    </row>
    <row r="296" spans="1:5" ht="15" customHeight="1" x14ac:dyDescent="0.2">
      <c r="A296" s="3">
        <f>Stocks!A297</f>
        <v>42710</v>
      </c>
      <c r="B296" s="5">
        <f>Stocks!B297/Stocks!B296-1</f>
        <v>1.4603870025556631E-2</v>
      </c>
      <c r="C296" s="5">
        <f>Stocks!C297/Stocks!C296-1</f>
        <v>-2.5869874531109227E-3</v>
      </c>
      <c r="D296" s="5">
        <f>Stocks!D297/Stocks!D296-1</f>
        <v>4.1119721651114993E-3</v>
      </c>
      <c r="E296" s="5">
        <f>Stocks!E297/Stocks!E296-1</f>
        <v>2.0867430441898538E-2</v>
      </c>
    </row>
    <row r="297" spans="1:5" ht="15" customHeight="1" x14ac:dyDescent="0.2">
      <c r="A297" s="3">
        <f>Stocks!A298</f>
        <v>42711</v>
      </c>
      <c r="B297" s="5">
        <f>Stocks!B298/Stocks!B297-1</f>
        <v>3.6344008636200131E-2</v>
      </c>
      <c r="C297" s="5">
        <f>Stocks!C298/Stocks!C297-1</f>
        <v>2.8530670470756192E-2</v>
      </c>
      <c r="D297" s="5">
        <f>Stocks!D298/Stocks!D297-1</f>
        <v>1.5908017010552777E-2</v>
      </c>
      <c r="E297" s="5">
        <f>Stocks!E298/Stocks!E297-1</f>
        <v>0</v>
      </c>
    </row>
    <row r="298" spans="1:5" ht="15" customHeight="1" x14ac:dyDescent="0.2">
      <c r="A298" s="3">
        <f>Stocks!A299</f>
        <v>42712</v>
      </c>
      <c r="B298" s="5">
        <f>Stocks!B299/Stocks!B298-1</f>
        <v>2.6041666666666741E-2</v>
      </c>
      <c r="C298" s="5">
        <f>Stocks!C299/Stocks!C298-1</f>
        <v>-3.7826251418482393E-4</v>
      </c>
      <c r="D298" s="5">
        <f>Stocks!D299/Stocks!D298-1</f>
        <v>1.0697674418604697E-2</v>
      </c>
      <c r="E298" s="5">
        <f>Stocks!E299/Stocks!E298-1</f>
        <v>-2.4048096192383905E-3</v>
      </c>
    </row>
    <row r="299" spans="1:5" ht="15" customHeight="1" x14ac:dyDescent="0.2">
      <c r="A299" s="3">
        <f>Stocks!A300</f>
        <v>42713</v>
      </c>
      <c r="B299" s="5">
        <f>Stocks!B300/Stocks!B299-1</f>
        <v>-1.5228426395939021E-2</v>
      </c>
      <c r="C299" s="5">
        <f>Stocks!C300/Stocks!C299-1</f>
        <v>-1.765893037335986E-3</v>
      </c>
      <c r="D299" s="5">
        <f>Stocks!D300/Stocks!D299-1</f>
        <v>-1.0124252185918059E-2</v>
      </c>
      <c r="E299" s="5">
        <f>Stocks!E300/Stocks!E299-1</f>
        <v>1.988750502209724E-2</v>
      </c>
    </row>
    <row r="300" spans="1:5" ht="15" customHeight="1" x14ac:dyDescent="0.2">
      <c r="A300" s="3">
        <f>Stocks!A301</f>
        <v>42716</v>
      </c>
      <c r="B300" s="5">
        <f>Stocks!B301/Stocks!B300-1</f>
        <v>-1.7869415807560296E-2</v>
      </c>
      <c r="C300" s="5">
        <f>Stocks!C301/Stocks!C300-1</f>
        <v>-8.0869345463735476E-3</v>
      </c>
      <c r="D300" s="5">
        <f>Stocks!D301/Stocks!D300-1</f>
        <v>-1.4256934759026785E-2</v>
      </c>
      <c r="E300" s="5">
        <f>Stocks!E301/Stocks!E300-1</f>
        <v>1.2014969470159453E-2</v>
      </c>
    </row>
    <row r="301" spans="1:5" ht="15" customHeight="1" x14ac:dyDescent="0.2">
      <c r="A301" s="3">
        <f>Stocks!A302</f>
        <v>42717</v>
      </c>
      <c r="B301" s="5">
        <f>Stocks!B302/Stocks!B301-1</f>
        <v>6.6480055983204611E-3</v>
      </c>
      <c r="C301" s="5">
        <f>Stocks!C302/Stocks!C301-1</f>
        <v>8.9171974522292974E-3</v>
      </c>
      <c r="D301" s="5">
        <f>Stocks!D302/Stocks!D301-1</f>
        <v>2.3423989938688772E-2</v>
      </c>
      <c r="E301" s="5">
        <f>Stocks!E302/Stocks!E301-1</f>
        <v>2.4523160762942808E-2</v>
      </c>
    </row>
    <row r="302" spans="1:5" ht="15" customHeight="1" x14ac:dyDescent="0.2">
      <c r="A302" s="3">
        <f>Stocks!A303</f>
        <v>42718</v>
      </c>
      <c r="B302" s="5">
        <f>Stocks!B303/Stocks!B302-1</f>
        <v>-3.1282586027111536E-3</v>
      </c>
      <c r="C302" s="5">
        <f>Stocks!C303/Stocks!C302-1</f>
        <v>-8.8383838383843116E-4</v>
      </c>
      <c r="D302" s="5">
        <f>Stocks!D303/Stocks!D302-1</f>
        <v>-7.680491551458335E-4</v>
      </c>
      <c r="E302" s="5">
        <f>Stocks!E303/Stocks!E302-1</f>
        <v>-2.1846504559270508E-2</v>
      </c>
    </row>
    <row r="303" spans="1:5" ht="15" customHeight="1" x14ac:dyDescent="0.2">
      <c r="A303" s="3">
        <f>Stocks!A304</f>
        <v>42719</v>
      </c>
      <c r="B303" s="5">
        <f>Stocks!B304/Stocks!B303-1</f>
        <v>5.9274755927476441E-3</v>
      </c>
      <c r="C303" s="5">
        <f>Stocks!C304/Stocks!C303-1</f>
        <v>4.6758498673069582E-3</v>
      </c>
      <c r="D303" s="5">
        <f>Stocks!D304/Stocks!D303-1</f>
        <v>1.1990776325903063E-2</v>
      </c>
      <c r="E303" s="5">
        <f>Stocks!E304/Stocks!E303-1</f>
        <v>4.8553117110119448E-3</v>
      </c>
    </row>
    <row r="304" spans="1:5" ht="15" customHeight="1" x14ac:dyDescent="0.2">
      <c r="A304" s="3">
        <f>Stocks!A305</f>
        <v>42720</v>
      </c>
      <c r="B304" s="5">
        <f>Stocks!B305/Stocks!B304-1</f>
        <v>-1.5944540727902967E-2</v>
      </c>
      <c r="C304" s="5">
        <f>Stocks!C305/Stocks!C304-1</f>
        <v>-1.4465408805031554E-2</v>
      </c>
      <c r="D304" s="5">
        <f>Stocks!D305/Stocks!D304-1</f>
        <v>-1.9747835333434605E-2</v>
      </c>
      <c r="E304" s="5">
        <f>Stocks!E305/Stocks!E304-1</f>
        <v>3.8654812524159254E-3</v>
      </c>
    </row>
    <row r="305" spans="1:5" ht="15" customHeight="1" x14ac:dyDescent="0.2">
      <c r="A305" s="3">
        <f>Stocks!A306</f>
        <v>42723</v>
      </c>
      <c r="B305" s="5">
        <f>Stocks!B306/Stocks!B305-1</f>
        <v>-7.7492074674180289E-3</v>
      </c>
      <c r="C305" s="5">
        <f>Stocks!C306/Stocks!C305-1</f>
        <v>-3.1908104658583403E-3</v>
      </c>
      <c r="D305" s="5">
        <f>Stocks!D306/Stocks!D305-1</f>
        <v>7.4384007438401678E-3</v>
      </c>
      <c r="E305" s="5">
        <f>Stocks!E306/Stocks!E305-1</f>
        <v>7.7011936850213125E-4</v>
      </c>
    </row>
    <row r="306" spans="1:5" ht="15" customHeight="1" x14ac:dyDescent="0.2">
      <c r="A306" s="3">
        <f>Stocks!A307</f>
        <v>42724</v>
      </c>
      <c r="B306" s="5">
        <f>Stocks!B307/Stocks!B306-1</f>
        <v>1.1359602413915315E-2</v>
      </c>
      <c r="C306" s="5">
        <f>Stocks!C307/Stocks!C306-1</f>
        <v>3.3290653008963833E-3</v>
      </c>
      <c r="D306" s="5">
        <f>Stocks!D307/Stocks!D306-1</f>
        <v>4.4608521765880926E-3</v>
      </c>
      <c r="E306" s="5">
        <f>Stocks!E307/Stocks!E306-1</f>
        <v>-8.2724124663331455E-3</v>
      </c>
    </row>
    <row r="307" spans="1:5" ht="15" customHeight="1" x14ac:dyDescent="0.2">
      <c r="A307" s="3">
        <f>Stocks!A308</f>
        <v>42725</v>
      </c>
      <c r="B307" s="5">
        <f>Stocks!B308/Stocks!B307-1</f>
        <v>-1.7550017550016506E-3</v>
      </c>
      <c r="C307" s="5">
        <f>Stocks!C308/Stocks!C307-1</f>
        <v>-2.8075548749362245E-3</v>
      </c>
      <c r="D307" s="5">
        <f>Stocks!D308/Stocks!D307-1</f>
        <v>-1.9908116385910501E-3</v>
      </c>
      <c r="E307" s="5">
        <f>Stocks!E308/Stocks!E307-1</f>
        <v>-1.3579049466537763E-3</v>
      </c>
    </row>
    <row r="308" spans="1:5" ht="15" customHeight="1" x14ac:dyDescent="0.2">
      <c r="A308" s="3">
        <f>Stocks!A309</f>
        <v>42726</v>
      </c>
      <c r="B308" s="5">
        <f>Stocks!B309/Stocks!B308-1</f>
        <v>-1.0900140646976197E-2</v>
      </c>
      <c r="C308" s="5">
        <f>Stocks!C309/Stocks!C308-1</f>
        <v>-3.0714102892244188E-3</v>
      </c>
      <c r="D308" s="5">
        <f>Stocks!D309/Stocks!D308-1</f>
        <v>3.2223415682062218E-3</v>
      </c>
      <c r="E308" s="5">
        <f>Stocks!E309/Stocks!E308-1</f>
        <v>1.1655011655011815E-3</v>
      </c>
    </row>
    <row r="309" spans="1:5" ht="15" customHeight="1" x14ac:dyDescent="0.2">
      <c r="A309" s="3">
        <f>Stocks!A310</f>
        <v>42727</v>
      </c>
      <c r="B309" s="5">
        <f>Stocks!B310/Stocks!B309-1</f>
        <v>-4.6214006398862528E-3</v>
      </c>
      <c r="C309" s="5">
        <f>Stocks!C310/Stocks!C309-1</f>
        <v>3.2092426187420031E-3</v>
      </c>
      <c r="D309" s="5">
        <f>Stocks!D310/Stocks!D309-1</f>
        <v>3.0590394616103467E-4</v>
      </c>
      <c r="E309" s="5">
        <f>Stocks!E310/Stocks!E309-1</f>
        <v>-3.2984090027163848E-3</v>
      </c>
    </row>
    <row r="310" spans="1:5" ht="15" customHeight="1" x14ac:dyDescent="0.2">
      <c r="A310" s="3">
        <f>Stocks!A311</f>
        <v>42730</v>
      </c>
      <c r="B310" s="5">
        <f>Stocks!B311/Stocks!B310-1</f>
        <v>0</v>
      </c>
      <c r="C310" s="5">
        <f>Stocks!C311/Stocks!C310-1</f>
        <v>0</v>
      </c>
      <c r="D310" s="5">
        <f>Stocks!D311/Stocks!D310-1</f>
        <v>0</v>
      </c>
      <c r="E310" s="5">
        <f>Stocks!E311/Stocks!E310-1</f>
        <v>0</v>
      </c>
    </row>
    <row r="311" spans="1:5" ht="15" customHeight="1" x14ac:dyDescent="0.2">
      <c r="A311" s="3">
        <f>Stocks!A312</f>
        <v>42731</v>
      </c>
      <c r="B311" s="5">
        <f>Stocks!B312/Stocks!B311-1</f>
        <v>4.2857142857142261E-3</v>
      </c>
      <c r="C311" s="5">
        <f>Stocks!C312/Stocks!C311-1</f>
        <v>2.5591810620599897E-3</v>
      </c>
      <c r="D311" s="5">
        <f>Stocks!D312/Stocks!D311-1</f>
        <v>0</v>
      </c>
      <c r="E311" s="5">
        <f>Stocks!E312/Stocks!E311-1</f>
        <v>4.4773213938096301E-3</v>
      </c>
    </row>
    <row r="312" spans="1:5" ht="15" customHeight="1" x14ac:dyDescent="0.2">
      <c r="A312" s="3">
        <f>Stocks!A313</f>
        <v>42732</v>
      </c>
      <c r="B312" s="5">
        <f>Stocks!B313/Stocks!B312-1</f>
        <v>-8.1792318634423822E-3</v>
      </c>
      <c r="C312" s="5">
        <f>Stocks!C313/Stocks!C312-1</f>
        <v>-6.3816209317157924E-4</v>
      </c>
      <c r="D312" s="5">
        <f>Stocks!D313/Stocks!D312-1</f>
        <v>-1.1162079510703471E-2</v>
      </c>
      <c r="E312" s="5">
        <f>Stocks!E313/Stocks!E312-1</f>
        <v>-1.6085271317829442E-2</v>
      </c>
    </row>
    <row r="313" spans="1:5" ht="15" customHeight="1" x14ac:dyDescent="0.2">
      <c r="A313" s="3">
        <f>Stocks!A314</f>
        <v>42733</v>
      </c>
      <c r="B313" s="5">
        <f>Stocks!B314/Stocks!B313-1</f>
        <v>-7.1710290426676426E-3</v>
      </c>
      <c r="C313" s="5">
        <f>Stocks!C314/Stocks!C313-1</f>
        <v>3.8314176245202169E-4</v>
      </c>
      <c r="D313" s="5">
        <f>Stocks!D314/Stocks!D313-1</f>
        <v>1.3916808411937875E-3</v>
      </c>
      <c r="E313" s="5">
        <f>Stocks!E314/Stocks!E313-1</f>
        <v>-4.5302343903881326E-3</v>
      </c>
    </row>
    <row r="314" spans="1:5" ht="15" customHeight="1" x14ac:dyDescent="0.2">
      <c r="A314" s="3">
        <f>Stocks!A315</f>
        <v>42734</v>
      </c>
      <c r="B314" s="5">
        <f>Stocks!B315/Stocks!B314-1</f>
        <v>-1.0111953773925597E-2</v>
      </c>
      <c r="C314" s="5">
        <f>Stocks!C315/Stocks!C314-1</f>
        <v>-3.9576152176689083E-3</v>
      </c>
      <c r="D314" s="5">
        <f>Stocks!D315/Stocks!D314-1</f>
        <v>-9.4193946880790635E-3</v>
      </c>
      <c r="E314" s="5">
        <f>Stocks!E315/Stocks!E314-1</f>
        <v>-7.9145231499802016E-3</v>
      </c>
    </row>
    <row r="315" spans="1:5" ht="15" customHeight="1" x14ac:dyDescent="0.2">
      <c r="A315" s="3">
        <f>Stocks!A316</f>
        <v>42737</v>
      </c>
      <c r="B315" s="5">
        <f>Stocks!B316/Stocks!B315-1</f>
        <v>0</v>
      </c>
      <c r="C315" s="5">
        <f>Stocks!C316/Stocks!C315-1</f>
        <v>0</v>
      </c>
      <c r="D315" s="5">
        <f>Stocks!D316/Stocks!D315-1</f>
        <v>0</v>
      </c>
      <c r="E315" s="5">
        <f>Stocks!E316/Stocks!E315-1</f>
        <v>0</v>
      </c>
    </row>
    <row r="316" spans="1:5" ht="15" customHeight="1" x14ac:dyDescent="0.2">
      <c r="A316" s="3">
        <f>Stocks!A317</f>
        <v>42738</v>
      </c>
      <c r="B316" s="5">
        <f>Stocks!B317/Stocks!B316-1</f>
        <v>2.0065669463699365E-2</v>
      </c>
      <c r="C316" s="5">
        <f>Stocks!C317/Stocks!C316-1</f>
        <v>1.8969495001281755E-2</v>
      </c>
      <c r="D316" s="5">
        <f>Stocks!D317/Stocks!D316-1</f>
        <v>-4.6765393608729777E-3</v>
      </c>
      <c r="E316" s="5">
        <f>Stocks!E317/Stocks!E316-1</f>
        <v>9.3737534902273989E-3</v>
      </c>
    </row>
    <row r="317" spans="1:5" ht="15" customHeight="1" x14ac:dyDescent="0.2">
      <c r="A317" s="3">
        <f>Stocks!A318</f>
        <v>42739</v>
      </c>
      <c r="B317" s="5">
        <f>Stocks!B318/Stocks!B317-1</f>
        <v>1.1802575107296098E-2</v>
      </c>
      <c r="C317" s="5">
        <f>Stocks!C318/Stocks!C317-1</f>
        <v>8.1761006289309268E-3</v>
      </c>
      <c r="D317" s="5">
        <f>Stocks!D318/Stocks!D317-1</f>
        <v>-4.6985121378229078E-4</v>
      </c>
      <c r="E317" s="5">
        <f>Stocks!E318/Stocks!E317-1</f>
        <v>9.2867022327602911E-3</v>
      </c>
    </row>
    <row r="318" spans="1:5" ht="15" customHeight="1" x14ac:dyDescent="0.2">
      <c r="A318" s="3">
        <f>Stocks!A319</f>
        <v>42740</v>
      </c>
      <c r="B318" s="5">
        <f>Stocks!B319/Stocks!B318-1</f>
        <v>-3.85295157299399E-2</v>
      </c>
      <c r="C318" s="5">
        <f>Stocks!C319/Stocks!C318-1</f>
        <v>1.1728009981285092E-2</v>
      </c>
      <c r="D318" s="5">
        <f>Stocks!D319/Stocks!D318-1</f>
        <v>-1.9272955186461882E-2</v>
      </c>
      <c r="E318" s="5">
        <f>Stocks!E319/Stocks!E318-1</f>
        <v>-2.9365700861393451E-3</v>
      </c>
    </row>
    <row r="319" spans="1:5" ht="15" customHeight="1" x14ac:dyDescent="0.2">
      <c r="A319" s="3">
        <f>Stocks!A320</f>
        <v>42741</v>
      </c>
      <c r="B319" s="5">
        <f>Stocks!B320/Stocks!B319-1</f>
        <v>1.0294117647058787E-2</v>
      </c>
      <c r="C319" s="5">
        <f>Stocks!C320/Stocks!C319-1</f>
        <v>1.3811814033789505E-2</v>
      </c>
      <c r="D319" s="5">
        <f>Stocks!D320/Stocks!D319-1</f>
        <v>1.7414922511583164E-2</v>
      </c>
      <c r="E319" s="5">
        <f>Stocks!E320/Stocks!E319-1</f>
        <v>-3.7306106420577079E-3</v>
      </c>
    </row>
    <row r="320" spans="1:5" ht="15" customHeight="1" x14ac:dyDescent="0.2">
      <c r="A320" s="3">
        <f>Stocks!A321</f>
        <v>42744</v>
      </c>
      <c r="B320" s="5">
        <f>Stocks!B321/Stocks!B320-1</f>
        <v>-2.2197962154294038E-2</v>
      </c>
      <c r="C320" s="5">
        <f>Stocks!C321/Stocks!C320-1</f>
        <v>-5.5954263471595933E-3</v>
      </c>
      <c r="D320" s="5">
        <f>Stocks!D321/Stocks!D320-1</f>
        <v>1.1620603015075393E-2</v>
      </c>
      <c r="E320" s="5">
        <f>Stocks!E321/Stocks!E320-1</f>
        <v>-2.1284982262514851E-2</v>
      </c>
    </row>
    <row r="321" spans="1:5" ht="15" customHeight="1" x14ac:dyDescent="0.2">
      <c r="A321" s="3">
        <f>Stocks!A322</f>
        <v>42745</v>
      </c>
      <c r="B321" s="5">
        <f>Stocks!B322/Stocks!B321-1</f>
        <v>-1.9724599925567632E-2</v>
      </c>
      <c r="C321" s="5">
        <f>Stocks!C322/Stocks!C321-1</f>
        <v>-5.3822629969418889E-3</v>
      </c>
      <c r="D321" s="5">
        <f>Stocks!D322/Stocks!D321-1</f>
        <v>6.6749456690466946E-3</v>
      </c>
      <c r="E321" s="5">
        <f>Stocks!E322/Stocks!E321-1</f>
        <v>0</v>
      </c>
    </row>
    <row r="322" spans="1:5" ht="15" customHeight="1" x14ac:dyDescent="0.2">
      <c r="A322" s="3">
        <f>Stocks!A323</f>
        <v>42746</v>
      </c>
      <c r="B322" s="5">
        <f>Stocks!B323/Stocks!B322-1</f>
        <v>6.4540622627182742E-3</v>
      </c>
      <c r="C322" s="5">
        <f>Stocks!C323/Stocks!C322-1</f>
        <v>6.0263190259499666E-3</v>
      </c>
      <c r="D322" s="5">
        <f>Stocks!D323/Stocks!D322-1</f>
        <v>2.5134926754047937E-2</v>
      </c>
      <c r="E322" s="5">
        <f>Stocks!E323/Stocks!E322-1</f>
        <v>3.141361256544517E-2</v>
      </c>
    </row>
    <row r="323" spans="1:5" ht="15" customHeight="1" x14ac:dyDescent="0.2">
      <c r="A323" s="3">
        <f>Stocks!A324</f>
        <v>42747</v>
      </c>
      <c r="B323" s="5">
        <f>Stocks!B324/Stocks!B323-1</f>
        <v>2.6027913994718821E-2</v>
      </c>
      <c r="C323" s="5">
        <f>Stocks!C324/Stocks!C323-1</f>
        <v>-5.2567237163813063E-3</v>
      </c>
      <c r="D323" s="5">
        <f>Stocks!D324/Stocks!D323-1</f>
        <v>0</v>
      </c>
      <c r="E323" s="5">
        <f>Stocks!E324/Stocks!E323-1</f>
        <v>-2.089027723545489E-2</v>
      </c>
    </row>
    <row r="324" spans="1:5" ht="15" customHeight="1" x14ac:dyDescent="0.2">
      <c r="A324" s="3">
        <f>Stocks!A325</f>
        <v>42748</v>
      </c>
      <c r="B324" s="5">
        <f>Stocks!B325/Stocks!B324-1</f>
        <v>7.3529411764705621E-3</v>
      </c>
      <c r="C324" s="5">
        <f>Stocks!C325/Stocks!C324-1</f>
        <v>-2.4579083200196861E-3</v>
      </c>
      <c r="D324" s="5">
        <f>Stocks!D325/Stocks!D324-1</f>
        <v>-2.1058965102286331E-3</v>
      </c>
      <c r="E324" s="5">
        <f>Stocks!E325/Stocks!E324-1</f>
        <v>8.7736789631107648E-3</v>
      </c>
    </row>
    <row r="325" spans="1:5" ht="15" customHeight="1" x14ac:dyDescent="0.2">
      <c r="A325" s="3">
        <f>Stocks!A326</f>
        <v>42751</v>
      </c>
      <c r="B325" s="5">
        <f>Stocks!B326/Stocks!B325-1</f>
        <v>0</v>
      </c>
      <c r="C325" s="5">
        <f>Stocks!C326/Stocks!C325-1</f>
        <v>0</v>
      </c>
      <c r="D325" s="5">
        <f>Stocks!D326/Stocks!D325-1</f>
        <v>0</v>
      </c>
      <c r="E325" s="5">
        <f>Stocks!E326/Stocks!E325-1</f>
        <v>0</v>
      </c>
    </row>
    <row r="326" spans="1:5" ht="15" customHeight="1" x14ac:dyDescent="0.2">
      <c r="A326" s="3">
        <f>Stocks!A327</f>
        <v>42752</v>
      </c>
      <c r="B326" s="5">
        <f>Stocks!B327/Stocks!B326-1</f>
        <v>1.4963503649634946E-2</v>
      </c>
      <c r="C326" s="5">
        <f>Stocks!C327/Stocks!C326-1</f>
        <v>1.1087840335100019E-3</v>
      </c>
      <c r="D326" s="5">
        <f>Stocks!D327/Stocks!D326-1</f>
        <v>-2.0952668073560443E-2</v>
      </c>
      <c r="E326" s="5">
        <f>Stocks!E327/Stocks!E326-1</f>
        <v>-8.6973710219412359E-3</v>
      </c>
    </row>
    <row r="327" spans="1:5" ht="15" customHeight="1" x14ac:dyDescent="0.2">
      <c r="A327" s="3">
        <f>Stocks!A328</f>
        <v>42753</v>
      </c>
      <c r="B327" s="5">
        <f>Stocks!B328/Stocks!B327-1</f>
        <v>7.1916576770947316E-3</v>
      </c>
      <c r="C327" s="5">
        <f>Stocks!C328/Stocks!C327-1</f>
        <v>4.0610386413979516E-3</v>
      </c>
      <c r="D327" s="5">
        <f>Stocks!D328/Stocks!D327-1</f>
        <v>2.3864511162432489E-2</v>
      </c>
      <c r="E327" s="5">
        <f>Stocks!E328/Stocks!E327-1</f>
        <v>2.3928215353938853E-3</v>
      </c>
    </row>
    <row r="328" spans="1:5" ht="15" customHeight="1" x14ac:dyDescent="0.2">
      <c r="A328" s="3">
        <f>Stocks!A329</f>
        <v>42754</v>
      </c>
      <c r="B328" s="5">
        <f>Stocks!B329/Stocks!B328-1</f>
        <v>-3.5701535166021703E-4</v>
      </c>
      <c r="C328" s="5">
        <f>Stocks!C329/Stocks!C328-1</f>
        <v>1.7158965559505024E-3</v>
      </c>
      <c r="D328" s="5">
        <f>Stocks!D329/Stocks!D328-1</f>
        <v>-1.2180451127819625E-2</v>
      </c>
      <c r="E328" s="5">
        <f>Stocks!E329/Stocks!E328-1</f>
        <v>-8.1559578277303757E-3</v>
      </c>
    </row>
    <row r="329" spans="1:5" ht="15" customHeight="1" x14ac:dyDescent="0.2">
      <c r="A329" s="3">
        <f>Stocks!A330</f>
        <v>42755</v>
      </c>
      <c r="B329" s="5">
        <f>Stocks!B330/Stocks!B329-1</f>
        <v>-3.9285714285713924E-3</v>
      </c>
      <c r="C329" s="5">
        <f>Stocks!C330/Stocks!C329-1</f>
        <v>1.3458950201883368E-3</v>
      </c>
      <c r="D329" s="5">
        <f>Stocks!D330/Stocks!D329-1</f>
        <v>1.8876541330491881E-2</v>
      </c>
      <c r="E329" s="5">
        <f>Stocks!E330/Stocks!E329-1</f>
        <v>1.7448856799037182E-2</v>
      </c>
    </row>
    <row r="330" spans="1:5" ht="15" customHeight="1" x14ac:dyDescent="0.2">
      <c r="A330" s="3">
        <f>Stocks!A331</f>
        <v>42758</v>
      </c>
      <c r="B330" s="5">
        <f>Stocks!B331/Stocks!B330-1</f>
        <v>1.3624955181068543E-2</v>
      </c>
      <c r="C330" s="5">
        <f>Stocks!C331/Stocks!C330-1</f>
        <v>3.7878787878788955E-3</v>
      </c>
      <c r="D330" s="5">
        <f>Stocks!D331/Stocks!D330-1</f>
        <v>1.4940983116689122E-3</v>
      </c>
      <c r="E330" s="5">
        <f>Stocks!E331/Stocks!E330-1</f>
        <v>-1.5572639463828142E-2</v>
      </c>
    </row>
    <row r="331" spans="1:5" ht="15" customHeight="1" x14ac:dyDescent="0.2">
      <c r="A331" s="3">
        <f>Stocks!A332</f>
        <v>42759</v>
      </c>
      <c r="B331" s="5">
        <f>Stocks!B332/Stocks!B331-1</f>
        <v>7.7821011673151474E-3</v>
      </c>
      <c r="C331" s="5">
        <f>Stocks!C332/Stocks!C331-1</f>
        <v>1.3146682897139383E-2</v>
      </c>
      <c r="D331" s="5">
        <f>Stocks!D332/Stocks!D331-1</f>
        <v>1.2979263016559717E-2</v>
      </c>
      <c r="E331" s="5">
        <f>Stocks!E332/Stocks!E331-1</f>
        <v>6.6079295154186646E-3</v>
      </c>
    </row>
    <row r="332" spans="1:5" ht="15" customHeight="1" x14ac:dyDescent="0.2">
      <c r="A332" s="3">
        <f>Stocks!A333</f>
        <v>42760</v>
      </c>
      <c r="B332" s="5">
        <f>Stocks!B333/Stocks!B332-1</f>
        <v>-3.1941031941031928E-2</v>
      </c>
      <c r="C332" s="5">
        <f>Stocks!C333/Stocks!C332-1</f>
        <v>8.0499819776522763E-3</v>
      </c>
      <c r="D332" s="5">
        <f>Stocks!D333/Stocks!D332-1</f>
        <v>1.3549337260677197E-2</v>
      </c>
      <c r="E332" s="5">
        <f>Stocks!E333/Stocks!E332-1</f>
        <v>8.3548836284064176E-3</v>
      </c>
    </row>
    <row r="333" spans="1:5" ht="15" customHeight="1" x14ac:dyDescent="0.2">
      <c r="A333" s="3">
        <f>Stocks!A334</f>
        <v>42761</v>
      </c>
      <c r="B333" s="5">
        <f>Stocks!B334/Stocks!B333-1</f>
        <v>1.1602610587382101E-2</v>
      </c>
      <c r="C333" s="5">
        <f>Stocks!C334/Stocks!C333-1</f>
        <v>-7.8665077473183409E-3</v>
      </c>
      <c r="D333" s="5">
        <f>Stocks!D334/Stocks!D333-1</f>
        <v>-1.7291485033420484E-2</v>
      </c>
      <c r="E333" s="5">
        <f>Stocks!E334/Stocks!E333-1</f>
        <v>-1.1836654172420191E-3</v>
      </c>
    </row>
    <row r="334" spans="1:5" ht="15" customHeight="1" x14ac:dyDescent="0.2">
      <c r="A334" s="3">
        <f>Stocks!A335</f>
        <v>42762</v>
      </c>
      <c r="B334" s="5">
        <f>Stocks!B335/Stocks!B334-1</f>
        <v>5.734767025089571E-3</v>
      </c>
      <c r="C334" s="5">
        <f>Stocks!C335/Stocks!C334-1</f>
        <v>6.3671311869293312E-3</v>
      </c>
      <c r="D334" s="5">
        <f>Stocks!D335/Stocks!D334-1</f>
        <v>1.6708561289368706E-2</v>
      </c>
      <c r="E334" s="5">
        <f>Stocks!E335/Stocks!E334-1</f>
        <v>-2.370136282836266E-2</v>
      </c>
    </row>
    <row r="335" spans="1:5" ht="15" customHeight="1" x14ac:dyDescent="0.2">
      <c r="A335" s="3">
        <f>Stocks!A336</f>
        <v>42765</v>
      </c>
      <c r="B335" s="5">
        <f>Stocks!B336/Stocks!B335-1</f>
        <v>-2.8510334996435516E-3</v>
      </c>
      <c r="C335" s="5">
        <f>Stocks!C336/Stocks!C335-1</f>
        <v>-8.356213441564897E-4</v>
      </c>
      <c r="D335" s="5">
        <f>Stocks!D336/Stocks!D335-1</f>
        <v>4.3630017452005454E-3</v>
      </c>
      <c r="E335" s="5">
        <f>Stocks!E336/Stocks!E335-1</f>
        <v>-3.9449726886506276E-2</v>
      </c>
    </row>
    <row r="336" spans="1:5" ht="15" customHeight="1" x14ac:dyDescent="0.2">
      <c r="A336" s="3">
        <f>Stocks!A337</f>
        <v>42766</v>
      </c>
      <c r="B336" s="5">
        <f>Stocks!B337/Stocks!B336-1</f>
        <v>1.3223731236597702E-2</v>
      </c>
      <c r="C336" s="5">
        <f>Stocks!C337/Stocks!C336-1</f>
        <v>-1.1827956989247435E-2</v>
      </c>
      <c r="D336" s="5">
        <f>Stocks!D337/Stocks!D336-1</f>
        <v>-2.4761077324066183E-2</v>
      </c>
      <c r="E336" s="5">
        <f>Stocks!E337/Stocks!E336-1</f>
        <v>2.695871946082562E-2</v>
      </c>
    </row>
    <row r="337" spans="1:5" ht="15" customHeight="1" x14ac:dyDescent="0.2">
      <c r="A337" s="3">
        <f>Stocks!A338</f>
        <v>42767</v>
      </c>
      <c r="B337" s="5">
        <f>Stocks!B338/Stocks!B337-1</f>
        <v>-1.0934744268077723E-2</v>
      </c>
      <c r="C337" s="5">
        <f>Stocks!C338/Stocks!C337-1</f>
        <v>-3.2644178454841466E-3</v>
      </c>
      <c r="D337" s="5">
        <f>Stocks!D338/Stocks!D337-1</f>
        <v>1.573867854491473E-2</v>
      </c>
      <c r="E337" s="5">
        <f>Stocks!E338/Stocks!E337-1</f>
        <v>-5.33223954060702E-3</v>
      </c>
    </row>
    <row r="338" spans="1:5" ht="15" customHeight="1" x14ac:dyDescent="0.2">
      <c r="A338" s="3">
        <f>Stocks!A339</f>
        <v>42768</v>
      </c>
      <c r="B338" s="5">
        <f>Stocks!B339/Stocks!B338-1</f>
        <v>-8.91583452211131E-3</v>
      </c>
      <c r="C338" s="5">
        <f>Stocks!C339/Stocks!C338-1</f>
        <v>-1.698204754973287E-3</v>
      </c>
      <c r="D338" s="5">
        <f>Stocks!D339/Stocks!D338-1</f>
        <v>5.4085659991229829E-3</v>
      </c>
      <c r="E338" s="5">
        <f>Stocks!E339/Stocks!E338-1</f>
        <v>3.917525773195818E-3</v>
      </c>
    </row>
    <row r="339" spans="1:5" ht="15" customHeight="1" x14ac:dyDescent="0.2">
      <c r="A339" s="3">
        <f>Stocks!A340</f>
        <v>42769</v>
      </c>
      <c r="B339" s="5">
        <f>Stocks!B340/Stocks!B339-1</f>
        <v>1.0795250089960406E-2</v>
      </c>
      <c r="C339" s="5">
        <f>Stocks!C340/Stocks!C339-1</f>
        <v>4.5929526123936748E-2</v>
      </c>
      <c r="D339" s="5">
        <f>Stocks!D340/Stocks!D339-1</f>
        <v>9.4504216341959602E-3</v>
      </c>
      <c r="E339" s="5">
        <f>Stocks!E340/Stocks!E339-1</f>
        <v>3.5736290819470051E-2</v>
      </c>
    </row>
    <row r="340" spans="1:5" ht="15" customHeight="1" x14ac:dyDescent="0.2">
      <c r="A340" s="3">
        <f>Stocks!A341</f>
        <v>42772</v>
      </c>
      <c r="B340" s="5">
        <f>Stocks!B341/Stocks!B340-1</f>
        <v>-4.2719829120684283E-3</v>
      </c>
      <c r="C340" s="5">
        <f>Stocks!C341/Stocks!C340-1</f>
        <v>-2.9042750929367811E-3</v>
      </c>
      <c r="D340" s="5">
        <f>Stocks!D341/Stocks!D340-1</f>
        <v>-3.7447789140141463E-3</v>
      </c>
      <c r="E340" s="5">
        <f>Stocks!E341/Stocks!E340-1</f>
        <v>-6.7420186396984771E-3</v>
      </c>
    </row>
    <row r="341" spans="1:5" ht="15" customHeight="1" x14ac:dyDescent="0.2">
      <c r="A341" s="3">
        <f>Stocks!A342</f>
        <v>42773</v>
      </c>
      <c r="B341" s="5">
        <f>Stocks!B342/Stocks!B341-1</f>
        <v>7.1505184125841836E-4</v>
      </c>
      <c r="C341" s="5">
        <f>Stocks!C342/Stocks!C341-1</f>
        <v>-5.8254689502501567E-4</v>
      </c>
      <c r="D341" s="5">
        <f>Stocks!D342/Stocks!D341-1</f>
        <v>6.5057105681654015E-3</v>
      </c>
      <c r="E341" s="5">
        <f>Stocks!E342/Stocks!E341-1</f>
        <v>-1.3375923337991646E-2</v>
      </c>
    </row>
    <row r="342" spans="1:5" ht="15" customHeight="1" x14ac:dyDescent="0.2">
      <c r="A342" s="3">
        <f>Stocks!A343</f>
        <v>42774</v>
      </c>
      <c r="B342" s="5">
        <f>Stocks!B343/Stocks!B342-1</f>
        <v>-1.6434440871739842E-2</v>
      </c>
      <c r="C342" s="5">
        <f>Stocks!C343/Stocks!C342-1</f>
        <v>-8.0438330613196163E-3</v>
      </c>
      <c r="D342" s="5">
        <f>Stocks!D343/Stocks!D342-1</f>
        <v>6.0040218328066608E-2</v>
      </c>
      <c r="E342" s="5">
        <f>Stocks!E343/Stocks!E342-1</f>
        <v>3.6422501011736941E-3</v>
      </c>
    </row>
    <row r="343" spans="1:5" ht="15" customHeight="1" x14ac:dyDescent="0.2">
      <c r="A343" s="3">
        <f>Stocks!A344</f>
        <v>42775</v>
      </c>
      <c r="B343" s="5">
        <f>Stocks!B344/Stocks!B343-1</f>
        <v>1.5619324373410848E-2</v>
      </c>
      <c r="C343" s="5">
        <f>Stocks!C344/Stocks!C343-1</f>
        <v>5.7586085321423841E-3</v>
      </c>
      <c r="D343" s="5">
        <f>Stocks!D344/Stocks!D343-1</f>
        <v>-3.8888888888888751E-2</v>
      </c>
      <c r="E343" s="5">
        <f>Stocks!E344/Stocks!E343-1</f>
        <v>4.2338709677418596E-3</v>
      </c>
    </row>
    <row r="344" spans="1:5" ht="15" customHeight="1" x14ac:dyDescent="0.2">
      <c r="A344" s="3">
        <f>Stocks!A345</f>
        <v>42776</v>
      </c>
      <c r="B344" s="5">
        <f>Stocks!B345/Stocks!B344-1</f>
        <v>1.8597997138769751E-2</v>
      </c>
      <c r="C344" s="5">
        <f>Stocks!C345/Stocks!C344-1</f>
        <v>3.739191399859898E-3</v>
      </c>
      <c r="D344" s="5">
        <f>Stocks!D345/Stocks!D344-1</f>
        <v>-4.2295220640065079E-4</v>
      </c>
      <c r="E344" s="5">
        <f>Stocks!E345/Stocks!E344-1</f>
        <v>6.6251756675366202E-3</v>
      </c>
    </row>
    <row r="345" spans="1:5" ht="15" customHeight="1" x14ac:dyDescent="0.2">
      <c r="A345" s="3">
        <f>Stocks!A346</f>
        <v>42779</v>
      </c>
      <c r="B345" s="5">
        <f>Stocks!B346/Stocks!B345-1</f>
        <v>1.9311797752809001E-2</v>
      </c>
      <c r="C345" s="5">
        <f>Stocks!C346/Stocks!C345-1</f>
        <v>6.2863795110592591E-3</v>
      </c>
      <c r="D345" s="5">
        <f>Stocks!D346/Stocks!D345-1</f>
        <v>-3.385049365303372E-3</v>
      </c>
      <c r="E345" s="5">
        <f>Stocks!E346/Stocks!E345-1</f>
        <v>-8.775428799361773E-3</v>
      </c>
    </row>
    <row r="346" spans="1:5" ht="15" customHeight="1" x14ac:dyDescent="0.2">
      <c r="A346" s="3">
        <f>Stocks!A347</f>
        <v>42780</v>
      </c>
      <c r="B346" s="5">
        <f>Stocks!B347/Stocks!B346-1</f>
        <v>-1.7223561832586998E-2</v>
      </c>
      <c r="C346" s="5">
        <f>Stocks!C347/Stocks!C346-1</f>
        <v>4.7431744562702605E-3</v>
      </c>
      <c r="D346" s="5">
        <f>Stocks!D347/Stocks!D346-1</f>
        <v>1.6982734220210016E-3</v>
      </c>
      <c r="E346" s="5">
        <f>Stocks!E347/Stocks!E346-1</f>
        <v>8.8531187122735666E-3</v>
      </c>
    </row>
    <row r="347" spans="1:5" ht="15" customHeight="1" x14ac:dyDescent="0.2">
      <c r="A347" s="3">
        <f>Stocks!A348</f>
        <v>42781</v>
      </c>
      <c r="B347" s="5">
        <f>Stocks!B348/Stocks!B347-1</f>
        <v>-1.402032947774412E-3</v>
      </c>
      <c r="C347" s="5">
        <f>Stocks!C348/Stocks!C347-1</f>
        <v>7.9447322970640499E-3</v>
      </c>
      <c r="D347" s="5">
        <f>Stocks!D348/Stocks!D347-1</f>
        <v>1.582367900536874E-2</v>
      </c>
      <c r="E347" s="5">
        <f>Stocks!E348/Stocks!E347-1</f>
        <v>-1.5556441962505052E-2</v>
      </c>
    </row>
    <row r="348" spans="1:5" ht="15" customHeight="1" x14ac:dyDescent="0.2">
      <c r="A348" s="3">
        <f>Stocks!A349</f>
        <v>42782</v>
      </c>
      <c r="B348" s="5">
        <f>Stocks!B349/Stocks!B348-1</f>
        <v>2.8080028080028629E-3</v>
      </c>
      <c r="C348" s="5">
        <f>Stocks!C349/Stocks!C348-1</f>
        <v>-1.4850354123829845E-3</v>
      </c>
      <c r="D348" s="5">
        <f>Stocks!D349/Stocks!D348-1</f>
        <v>-2.6425591098749868E-3</v>
      </c>
      <c r="E348" s="5">
        <f>Stocks!E349/Stocks!E348-1</f>
        <v>-2.0664505672609357E-2</v>
      </c>
    </row>
    <row r="349" spans="1:5" ht="15" customHeight="1" x14ac:dyDescent="0.2">
      <c r="A349" s="3">
        <f>Stocks!A350</f>
        <v>42783</v>
      </c>
      <c r="B349" s="5">
        <f>Stocks!B350/Stocks!B349-1</f>
        <v>3.850192509625483E-3</v>
      </c>
      <c r="C349" s="5">
        <f>Stocks!C350/Stocks!C349-1</f>
        <v>5.7201693170116918E-4</v>
      </c>
      <c r="D349" s="5">
        <f>Stocks!D350/Stocks!D349-1</f>
        <v>-4.1835169432413721E-4</v>
      </c>
      <c r="E349" s="5">
        <f>Stocks!E350/Stocks!E349-1</f>
        <v>-1.7170045510964127E-2</v>
      </c>
    </row>
    <row r="350" spans="1:5" ht="15" customHeight="1" x14ac:dyDescent="0.2">
      <c r="A350" s="3">
        <f>Stocks!A351</f>
        <v>42786</v>
      </c>
      <c r="B350" s="5">
        <f>Stocks!B351/Stocks!B350-1</f>
        <v>0</v>
      </c>
      <c r="C350" s="5">
        <f>Stocks!C351/Stocks!C350-1</f>
        <v>0</v>
      </c>
      <c r="D350" s="5">
        <f>Stocks!D351/Stocks!D350-1</f>
        <v>0</v>
      </c>
      <c r="E350" s="5">
        <f>Stocks!E351/Stocks!E350-1</f>
        <v>0</v>
      </c>
    </row>
    <row r="351" spans="1:5" ht="15" customHeight="1" x14ac:dyDescent="0.2">
      <c r="A351" s="3">
        <f>Stocks!A352</f>
        <v>42787</v>
      </c>
      <c r="B351" s="5">
        <f>Stocks!B352/Stocks!B351-1</f>
        <v>3.2775453277545274E-2</v>
      </c>
      <c r="C351" s="5">
        <f>Stocks!C352/Stocks!C351-1</f>
        <v>5.2595472215870576E-3</v>
      </c>
      <c r="D351" s="5">
        <f>Stocks!D352/Stocks!D351-1</f>
        <v>1.1160714285714191E-2</v>
      </c>
      <c r="E351" s="5">
        <f>Stocks!E352/Stocks!E351-1</f>
        <v>1.3049884234898057E-2</v>
      </c>
    </row>
    <row r="352" spans="1:5" ht="15" customHeight="1" x14ac:dyDescent="0.2">
      <c r="A352" s="3">
        <f>Stocks!A353</f>
        <v>42788</v>
      </c>
      <c r="B352" s="5">
        <f>Stocks!B353/Stocks!B352-1</f>
        <v>-3.7137069547602541E-3</v>
      </c>
      <c r="C352" s="5">
        <f>Stocks!C353/Stocks!C352-1</f>
        <v>-1.3648771610555999E-3</v>
      </c>
      <c r="D352" s="5">
        <f>Stocks!D353/Stocks!D352-1</f>
        <v>7.7262693156732176E-3</v>
      </c>
      <c r="E352" s="5">
        <f>Stocks!E353/Stocks!E352-1</f>
        <v>-2.1400373987118249E-2</v>
      </c>
    </row>
    <row r="353" spans="1:5" ht="15" customHeight="1" x14ac:dyDescent="0.2">
      <c r="A353" s="3">
        <f>Stocks!A354</f>
        <v>42789</v>
      </c>
      <c r="B353" s="5">
        <f>Stocks!B354/Stocks!B353-1</f>
        <v>-3.388681802779514E-4</v>
      </c>
      <c r="C353" s="5">
        <f>Stocks!C354/Stocks!C353-1</f>
        <v>4.3280182232348086E-3</v>
      </c>
      <c r="D353" s="5">
        <f>Stocks!D354/Stocks!D353-1</f>
        <v>-4.5180722891567937E-3</v>
      </c>
      <c r="E353" s="5">
        <f>Stocks!E354/Stocks!E353-1</f>
        <v>4.2462845010615702E-3</v>
      </c>
    </row>
    <row r="354" spans="1:5" ht="15" customHeight="1" x14ac:dyDescent="0.2">
      <c r="A354" s="3">
        <f>Stocks!A355</f>
        <v>42790</v>
      </c>
      <c r="B354" s="5">
        <f>Stocks!B355/Stocks!B354-1</f>
        <v>-7.7966101694915135E-3</v>
      </c>
      <c r="C354" s="5">
        <f>Stocks!C355/Stocks!C354-1</f>
        <v>2.8351100022681042E-3</v>
      </c>
      <c r="D354" s="5">
        <f>Stocks!D355/Stocks!D354-1</f>
        <v>1.6503919680925794E-3</v>
      </c>
      <c r="E354" s="5">
        <f>Stocks!E355/Stocks!E354-1</f>
        <v>-5.4968287526426796E-3</v>
      </c>
    </row>
    <row r="355" spans="1:5" ht="15" customHeight="1" x14ac:dyDescent="0.2">
      <c r="A355" s="3">
        <f>Stocks!A356</f>
        <v>42793</v>
      </c>
      <c r="B355" s="5">
        <f>Stocks!B356/Stocks!B355-1</f>
        <v>-7.5162282200205155E-3</v>
      </c>
      <c r="C355" s="5">
        <f>Stocks!C356/Stocks!C355-1</f>
        <v>-4.8626031889631438E-3</v>
      </c>
      <c r="D355" s="5">
        <f>Stocks!D356/Stocks!D355-1</f>
        <v>4.119181655910964E-3</v>
      </c>
      <c r="E355" s="5">
        <f>Stocks!E356/Stocks!E355-1</f>
        <v>6.8027210884353817E-3</v>
      </c>
    </row>
    <row r="356" spans="1:5" ht="15" customHeight="1" x14ac:dyDescent="0.2">
      <c r="A356" s="3">
        <f>Stocks!A357</f>
        <v>42794</v>
      </c>
      <c r="B356" s="5">
        <f>Stocks!B357/Stocks!B356-1</f>
        <v>-9.9827882960412673E-3</v>
      </c>
      <c r="C356" s="5">
        <f>Stocks!C357/Stocks!C356-1</f>
        <v>-6.8181818181822784E-4</v>
      </c>
      <c r="D356" s="5">
        <f>Stocks!D357/Stocks!D356-1</f>
        <v>-8.3413099958976611E-3</v>
      </c>
      <c r="E356" s="5">
        <f>Stocks!E357/Stocks!E356-1</f>
        <v>4.4341216216217116E-3</v>
      </c>
    </row>
    <row r="357" spans="1:5" ht="15" customHeight="1" x14ac:dyDescent="0.2">
      <c r="A357" s="3">
        <f>Stocks!A358</f>
        <v>42795</v>
      </c>
      <c r="B357" s="5">
        <f>Stocks!B358/Stocks!B357-1</f>
        <v>-8.3449235048679293E-3</v>
      </c>
      <c r="C357" s="5">
        <f>Stocks!C358/Stocks!C357-1</f>
        <v>1.1939959062997385E-2</v>
      </c>
      <c r="D357" s="5">
        <f>Stocks!D358/Stocks!D357-1</f>
        <v>1.5444015444015413E-2</v>
      </c>
      <c r="E357" s="5">
        <f>Stocks!E358/Stocks!E357-1</f>
        <v>3.1112045406768818E-2</v>
      </c>
    </row>
    <row r="358" spans="1:5" ht="15" customHeight="1" x14ac:dyDescent="0.2">
      <c r="A358" s="3">
        <f>Stocks!A359</f>
        <v>42796</v>
      </c>
      <c r="B358" s="5">
        <f>Stocks!B359/Stocks!B358-1</f>
        <v>-1.0518934081347187E-3</v>
      </c>
      <c r="C358" s="5">
        <f>Stocks!C359/Stocks!C358-1</f>
        <v>-5.1691201258567965E-3</v>
      </c>
      <c r="D358" s="5">
        <f>Stocks!D359/Stocks!D358-1</f>
        <v>-8.5551330798478986E-3</v>
      </c>
      <c r="E358" s="5">
        <f>Stocks!E359/Stocks!E358-1</f>
        <v>-1.7125382262996869E-2</v>
      </c>
    </row>
    <row r="359" spans="1:5" ht="15" customHeight="1" x14ac:dyDescent="0.2">
      <c r="A359" s="3">
        <f>Stocks!A360</f>
        <v>42797</v>
      </c>
      <c r="B359" s="5">
        <f>Stocks!B360/Stocks!B359-1</f>
        <v>-2.1060021060021028E-2</v>
      </c>
      <c r="C359" s="5">
        <f>Stocks!C360/Stocks!C359-1</f>
        <v>2.936857562408246E-3</v>
      </c>
      <c r="D359" s="5">
        <f>Stocks!D360/Stocks!D359-1</f>
        <v>3.972058622106367E-3</v>
      </c>
      <c r="E359" s="5">
        <f>Stocks!E360/Stocks!E359-1</f>
        <v>-8.0896079651524566E-3</v>
      </c>
    </row>
    <row r="360" spans="1:5" ht="15" customHeight="1" x14ac:dyDescent="0.2">
      <c r="A360" s="3">
        <f>Stocks!A361</f>
        <v>42800</v>
      </c>
      <c r="B360" s="5">
        <f>Stocks!B361/Stocks!B360-1</f>
        <v>-3.9440659734671923E-3</v>
      </c>
      <c r="C360" s="5">
        <f>Stocks!C361/Stocks!C360-1</f>
        <v>1.6893794346208857E-3</v>
      </c>
      <c r="D360" s="5">
        <f>Stocks!D361/Stocks!D360-1</f>
        <v>8.458390177353392E-3</v>
      </c>
      <c r="E360" s="5">
        <f>Stocks!E361/Stocks!E360-1</f>
        <v>1.0455876202425829E-2</v>
      </c>
    </row>
    <row r="361" spans="1:5" ht="15" customHeight="1" x14ac:dyDescent="0.2">
      <c r="A361" s="3">
        <f>Stocks!A362</f>
        <v>42801</v>
      </c>
      <c r="B361" s="5">
        <f>Stocks!B362/Stocks!B361-1</f>
        <v>-1.0799136069115089E-3</v>
      </c>
      <c r="C361" s="5">
        <f>Stocks!C362/Stocks!C361-1</f>
        <v>1.3492241960872953E-3</v>
      </c>
      <c r="D361" s="5">
        <f>Stocks!D362/Stocks!D361-1</f>
        <v>-1.0822510822510178E-3</v>
      </c>
      <c r="E361" s="5">
        <f>Stocks!E362/Stocks!E361-1</f>
        <v>-1.2417218543046338E-2</v>
      </c>
    </row>
    <row r="362" spans="1:5" ht="15" customHeight="1" x14ac:dyDescent="0.2">
      <c r="A362" s="3">
        <f>Stocks!A363</f>
        <v>42802</v>
      </c>
      <c r="B362" s="5">
        <f>Stocks!B363/Stocks!B362-1</f>
        <v>8.2882882882882036E-3</v>
      </c>
      <c r="C362" s="5">
        <f>Stocks!C363/Stocks!C362-1</f>
        <v>-1.1228385358186266E-3</v>
      </c>
      <c r="D362" s="5">
        <f>Stocks!D363/Stocks!D362-1</f>
        <v>-4.1982665222102256E-3</v>
      </c>
      <c r="E362" s="5">
        <f>Stocks!E363/Stocks!E362-1</f>
        <v>-3.7929589270746078E-2</v>
      </c>
    </row>
    <row r="363" spans="1:5" ht="15" customHeight="1" x14ac:dyDescent="0.2">
      <c r="A363" s="3">
        <f>Stocks!A364</f>
        <v>42803</v>
      </c>
      <c r="B363" s="5">
        <f>Stocks!B364/Stocks!B363-1</f>
        <v>-4.2887776983560055E-3</v>
      </c>
      <c r="C363" s="5">
        <f>Stocks!C364/Stocks!C363-1</f>
        <v>1.6861510791368328E-3</v>
      </c>
      <c r="D363" s="5">
        <f>Stocks!D364/Stocks!D363-1</f>
        <v>-6.7999456004352865E-4</v>
      </c>
      <c r="E363" s="5">
        <f>Stocks!E364/Stocks!E363-1</f>
        <v>1.2415595730777662E-2</v>
      </c>
    </row>
    <row r="364" spans="1:5" ht="15" customHeight="1" x14ac:dyDescent="0.2">
      <c r="A364" s="3">
        <f>Stocks!A365</f>
        <v>42804</v>
      </c>
      <c r="B364" s="5">
        <f>Stocks!B365/Stocks!B364-1</f>
        <v>-6.1019382627421903E-3</v>
      </c>
      <c r="C364" s="5">
        <f>Stocks!C365/Stocks!C364-1</f>
        <v>6.9576927393109056E-3</v>
      </c>
      <c r="D364" s="5">
        <f>Stocks!D365/Stocks!D364-1</f>
        <v>6.396298312465909E-3</v>
      </c>
      <c r="E364" s="5">
        <f>Stocks!E365/Stocks!E364-1</f>
        <v>-1.7426850258175475E-2</v>
      </c>
    </row>
    <row r="365" spans="1:5" ht="15" customHeight="1" x14ac:dyDescent="0.2">
      <c r="A365" s="3">
        <f>Stocks!A366</f>
        <v>42807</v>
      </c>
      <c r="B365" s="5">
        <f>Stocks!B366/Stocks!B365-1</f>
        <v>-6.8616829180210281E-3</v>
      </c>
      <c r="C365" s="5">
        <f>Stocks!C366/Stocks!C365-1</f>
        <v>4.2349270032318032E-3</v>
      </c>
      <c r="D365" s="5">
        <f>Stocks!D366/Stocks!D365-1</f>
        <v>7.4374577417173349E-3</v>
      </c>
      <c r="E365" s="5">
        <f>Stocks!E366/Stocks!E365-1</f>
        <v>3.7223560324064486E-3</v>
      </c>
    </row>
    <row r="366" spans="1:5" ht="15" customHeight="1" x14ac:dyDescent="0.2">
      <c r="A366" s="3">
        <f>Stocks!A367</f>
        <v>42808</v>
      </c>
      <c r="B366" s="5">
        <f>Stocks!B367/Stocks!B366-1</f>
        <v>-1.4545454545453751E-3</v>
      </c>
      <c r="C366" s="5">
        <f>Stocks!C367/Stocks!C366-1</f>
        <v>-6.2146265675285806E-3</v>
      </c>
      <c r="D366" s="5">
        <f>Stocks!D367/Stocks!D366-1</f>
        <v>-6.845637583892672E-3</v>
      </c>
      <c r="E366" s="5">
        <f>Stocks!E367/Stocks!E366-1</f>
        <v>-1.9633507853403231E-2</v>
      </c>
    </row>
    <row r="367" spans="1:5" ht="15" customHeight="1" x14ac:dyDescent="0.2">
      <c r="A367" s="3">
        <f>Stocks!A368</f>
        <v>42809</v>
      </c>
      <c r="B367" s="5">
        <f>Stocks!B368/Stocks!B367-1</f>
        <v>1.9664967225054619E-2</v>
      </c>
      <c r="C367" s="5">
        <f>Stocks!C368/Stocks!C367-1</f>
        <v>4.1317699609157987E-3</v>
      </c>
      <c r="D367" s="5">
        <f>Stocks!D368/Stocks!D367-1</f>
        <v>7.163130152723296E-3</v>
      </c>
      <c r="E367" s="5">
        <f>Stocks!E368/Stocks!E367-1</f>
        <v>2.0026702269692942E-2</v>
      </c>
    </row>
    <row r="368" spans="1:5" ht="15" customHeight="1" x14ac:dyDescent="0.2">
      <c r="A368" s="3">
        <f>Stocks!A369</f>
        <v>42810</v>
      </c>
      <c r="B368" s="5">
        <f>Stocks!B369/Stocks!B368-1</f>
        <v>5.3571428571428381E-3</v>
      </c>
      <c r="C368" s="5">
        <f>Stocks!C369/Stocks!C368-1</f>
        <v>1.3345195729537185E-3</v>
      </c>
      <c r="D368" s="5">
        <f>Stocks!D369/Stocks!D368-1</f>
        <v>-5.3676865271067298E-3</v>
      </c>
      <c r="E368" s="5">
        <f>Stocks!E369/Stocks!E368-1</f>
        <v>0</v>
      </c>
    </row>
    <row r="369" spans="1:5" ht="15" customHeight="1" x14ac:dyDescent="0.2">
      <c r="A369" s="3">
        <f>Stocks!A370</f>
        <v>42811</v>
      </c>
      <c r="B369" s="5">
        <f>Stocks!B370/Stocks!B369-1</f>
        <v>-4.9733570159856688E-3</v>
      </c>
      <c r="C369" s="5">
        <f>Stocks!C370/Stocks!C369-1</f>
        <v>2.2212350066634912E-3</v>
      </c>
      <c r="D369" s="5">
        <f>Stocks!D370/Stocks!D369-1</f>
        <v>2.1586616297895045E-3</v>
      </c>
      <c r="E369" s="5">
        <f>Stocks!E370/Stocks!E369-1</f>
        <v>-3.2722513089006311E-3</v>
      </c>
    </row>
    <row r="370" spans="1:5" ht="15" customHeight="1" x14ac:dyDescent="0.2">
      <c r="A370" s="3">
        <f>Stocks!A371</f>
        <v>42814</v>
      </c>
      <c r="B370" s="5">
        <f>Stocks!B371/Stocks!B370-1</f>
        <v>-9.9964298464834123E-3</v>
      </c>
      <c r="C370" s="5">
        <f>Stocks!C371/Stocks!C370-1</f>
        <v>-1.1746453900709053E-2</v>
      </c>
      <c r="D370" s="5">
        <f>Stocks!D371/Stocks!D370-1</f>
        <v>9.4238018309100724E-4</v>
      </c>
      <c r="E370" s="5">
        <f>Stocks!E371/Stocks!E370-1</f>
        <v>3.7207266360255176E-3</v>
      </c>
    </row>
    <row r="371" spans="1:5" ht="15" customHeight="1" x14ac:dyDescent="0.2">
      <c r="A371" s="3">
        <f>Stocks!A372</f>
        <v>42815</v>
      </c>
      <c r="B371" s="5">
        <f>Stocks!B372/Stocks!B371-1</f>
        <v>-1.0457987738910934E-2</v>
      </c>
      <c r="C371" s="5">
        <f>Stocks!C372/Stocks!C371-1</f>
        <v>-1.2558869701726927E-2</v>
      </c>
      <c r="D371" s="5">
        <f>Stocks!D372/Stocks!D371-1</f>
        <v>-2.7034297242770511E-2</v>
      </c>
      <c r="E371" s="5">
        <f>Stocks!E372/Stocks!E371-1</f>
        <v>-1.4827736589620555E-2</v>
      </c>
    </row>
    <row r="372" spans="1:5" ht="15" customHeight="1" x14ac:dyDescent="0.2">
      <c r="A372" s="3">
        <f>Stocks!A373</f>
        <v>42816</v>
      </c>
      <c r="B372" s="5">
        <f>Stocks!B373/Stocks!B372-1</f>
        <v>3.6443148688045657E-3</v>
      </c>
      <c r="C372" s="5">
        <f>Stocks!C373/Stocks!C372-1</f>
        <v>5.2237111060640107E-3</v>
      </c>
      <c r="D372" s="5">
        <f>Stocks!D373/Stocks!D372-1</f>
        <v>1.6035388443461418E-2</v>
      </c>
      <c r="E372" s="5">
        <f>Stocks!E373/Stocks!E372-1</f>
        <v>-1.1730854360336496E-2</v>
      </c>
    </row>
    <row r="373" spans="1:5" ht="15" customHeight="1" x14ac:dyDescent="0.2">
      <c r="A373" s="3">
        <f>Stocks!A374</f>
        <v>42817</v>
      </c>
      <c r="B373" s="5">
        <f>Stocks!B374/Stocks!B373-1</f>
        <v>4.7204066811910028E-3</v>
      </c>
      <c r="C373" s="5">
        <f>Stocks!C374/Stocks!C373-1</f>
        <v>3.8409399005874256E-3</v>
      </c>
      <c r="D373" s="5">
        <f>Stocks!D374/Stocks!D373-1</f>
        <v>-1.0204081632653073E-2</v>
      </c>
      <c r="E373" s="5">
        <f>Stocks!E374/Stocks!E373-1</f>
        <v>-3.8073908174692805E-3</v>
      </c>
    </row>
    <row r="374" spans="1:5" ht="15" customHeight="1" x14ac:dyDescent="0.2">
      <c r="A374" s="3">
        <f>Stocks!A375</f>
        <v>42818</v>
      </c>
      <c r="B374" s="5">
        <f>Stocks!B375/Stocks!B374-1</f>
        <v>-4.6982291290207367E-3</v>
      </c>
      <c r="C374" s="5">
        <f>Stocks!C375/Stocks!C374-1</f>
        <v>3.7137069547603652E-3</v>
      </c>
      <c r="D374" s="5">
        <f>Stocks!D375/Stocks!D374-1</f>
        <v>5.4982817869415612E-3</v>
      </c>
      <c r="E374" s="5">
        <f>Stocks!E375/Stocks!E374-1</f>
        <v>-8.5431654676257907E-3</v>
      </c>
    </row>
    <row r="375" spans="1:5" ht="15" customHeight="1" x14ac:dyDescent="0.2">
      <c r="A375" s="3">
        <f>Stocks!A376</f>
        <v>42821</v>
      </c>
      <c r="B375" s="5">
        <f>Stocks!B376/Stocks!B375-1</f>
        <v>3.2679738562091387E-3</v>
      </c>
      <c r="C375" s="5">
        <f>Stocks!C376/Stocks!C375-1</f>
        <v>-2.6908846283214549E-3</v>
      </c>
      <c r="D375" s="5">
        <f>Stocks!D376/Stocks!D375-1</f>
        <v>-4.5112781954889103E-3</v>
      </c>
      <c r="E375" s="5">
        <f>Stocks!E376/Stocks!E375-1</f>
        <v>4.3083900226756899E-3</v>
      </c>
    </row>
    <row r="376" spans="1:5" ht="15" customHeight="1" x14ac:dyDescent="0.2">
      <c r="A376" s="3">
        <f>Stocks!A377</f>
        <v>42822</v>
      </c>
      <c r="B376" s="5">
        <f>Stocks!B377/Stocks!B376-1</f>
        <v>1.8096272167933414E-3</v>
      </c>
      <c r="C376" s="5">
        <f>Stocks!C377/Stocks!C376-1</f>
        <v>1.911186059583958E-3</v>
      </c>
      <c r="D376" s="5">
        <f>Stocks!D377/Stocks!D376-1</f>
        <v>9.3380939302389887E-3</v>
      </c>
      <c r="E376" s="5">
        <f>Stocks!E377/Stocks!E376-1</f>
        <v>2.4610521562429488E-2</v>
      </c>
    </row>
    <row r="377" spans="1:5" ht="15" customHeight="1" x14ac:dyDescent="0.2">
      <c r="A377" s="3">
        <f>Stocks!A378</f>
        <v>42823</v>
      </c>
      <c r="B377" s="5">
        <f>Stocks!B378/Stocks!B377-1</f>
        <v>1.3728323699421896E-2</v>
      </c>
      <c r="C377" s="5">
        <f>Stocks!C378/Stocks!C377-1</f>
        <v>6.7324955116698781E-4</v>
      </c>
      <c r="D377" s="5">
        <f>Stocks!D378/Stocks!D377-1</f>
        <v>2.4489795918367641E-3</v>
      </c>
      <c r="E377" s="5">
        <f>Stocks!E378/Stocks!E377-1</f>
        <v>1.2560599382988036E-2</v>
      </c>
    </row>
    <row r="378" spans="1:5" ht="15" customHeight="1" x14ac:dyDescent="0.2">
      <c r="A378" s="3">
        <f>Stocks!A379</f>
        <v>42824</v>
      </c>
      <c r="B378" s="5">
        <f>Stocks!B379/Stocks!B378-1</f>
        <v>2.2808267997149079E-2</v>
      </c>
      <c r="C378" s="5">
        <f>Stocks!C379/Stocks!C378-1</f>
        <v>-1.9062570082978292E-3</v>
      </c>
      <c r="D378" s="5">
        <f>Stocks!D379/Stocks!D378-1</f>
        <v>2.71444082518979E-3</v>
      </c>
      <c r="E378" s="5">
        <f>Stocks!E379/Stocks!E378-1</f>
        <v>8.8139281828073957E-2</v>
      </c>
    </row>
    <row r="379" spans="1:5" ht="15" customHeight="1" x14ac:dyDescent="0.2">
      <c r="A379" s="3">
        <f>Stocks!A380</f>
        <v>42825</v>
      </c>
      <c r="B379" s="5">
        <f>Stocks!B380/Stocks!B379-1</f>
        <v>1.3588850174216072E-2</v>
      </c>
      <c r="C379" s="5">
        <f>Stocks!C380/Stocks!C379-1</f>
        <v>-1.5728569823615368E-3</v>
      </c>
      <c r="D379" s="5">
        <f>Stocks!D380/Stocks!D379-1</f>
        <v>-1.3535462912830365E-3</v>
      </c>
      <c r="E379" s="5">
        <f>Stocks!E380/Stocks!E379-1</f>
        <v>-2.6000000000000467E-3</v>
      </c>
    </row>
    <row r="380" spans="1:5" ht="15" customHeight="1" x14ac:dyDescent="0.2">
      <c r="A380" s="3">
        <f>Stocks!A381</f>
        <v>42828</v>
      </c>
      <c r="B380" s="5">
        <f>Stocks!B381/Stocks!B380-1</f>
        <v>-5.5001718803712185E-3</v>
      </c>
      <c r="C380" s="5">
        <f>Stocks!C381/Stocks!C380-1</f>
        <v>5.5136716552266485E-3</v>
      </c>
      <c r="D380" s="5">
        <f>Stocks!D381/Stocks!D380-1</f>
        <v>-7.7256709135268276E-3</v>
      </c>
      <c r="E380" s="5">
        <f>Stocks!E381/Stocks!E380-1</f>
        <v>-8.4218969320231096E-3</v>
      </c>
    </row>
    <row r="381" spans="1:5" ht="15" customHeight="1" x14ac:dyDescent="0.2">
      <c r="A381" s="3">
        <f>Stocks!A382</f>
        <v>42829</v>
      </c>
      <c r="B381" s="5">
        <f>Stocks!B382/Stocks!B381-1</f>
        <v>1.1752506049083955E-2</v>
      </c>
      <c r="C381" s="5">
        <f>Stocks!C382/Stocks!C381-1</f>
        <v>-6.4905998209489058E-3</v>
      </c>
      <c r="D381" s="5">
        <f>Stocks!D382/Stocks!D381-1</f>
        <v>3.2782406775031525E-3</v>
      </c>
      <c r="E381" s="5">
        <f>Stocks!E382/Stocks!E381-1</f>
        <v>5.6622851365013549E-3</v>
      </c>
    </row>
    <row r="382" spans="1:5" ht="15" customHeight="1" x14ac:dyDescent="0.2">
      <c r="A382" s="3">
        <f>Stocks!A383</f>
        <v>42830</v>
      </c>
      <c r="B382" s="5">
        <f>Stocks!B383/Stocks!B382-1</f>
        <v>3.0748206354629382E-3</v>
      </c>
      <c r="C382" s="5">
        <f>Stocks!C383/Stocks!C382-1</f>
        <v>2.8159495381843147E-3</v>
      </c>
      <c r="D382" s="5">
        <f>Stocks!D383/Stocks!D382-1</f>
        <v>-5.8543226684820704E-3</v>
      </c>
      <c r="E382" s="5">
        <f>Stocks!E383/Stocks!E382-1</f>
        <v>-1.246732354715463E-2</v>
      </c>
    </row>
    <row r="383" spans="1:5" ht="15" customHeight="1" x14ac:dyDescent="0.2">
      <c r="A383" s="3">
        <f>Stocks!A384</f>
        <v>42831</v>
      </c>
      <c r="B383" s="5">
        <f>Stocks!B384/Stocks!B383-1</f>
        <v>-2.043596730245234E-3</v>
      </c>
      <c r="C383" s="5">
        <f>Stocks!C384/Stocks!C383-1</f>
        <v>6.739301359093286E-4</v>
      </c>
      <c r="D383" s="5">
        <f>Stocks!D384/Stocks!D383-1</f>
        <v>6.8474390577923927E-3</v>
      </c>
      <c r="E383" s="5">
        <f>Stocks!E384/Stocks!E383-1</f>
        <v>1.42537161474241E-2</v>
      </c>
    </row>
    <row r="384" spans="1:5" ht="15" customHeight="1" x14ac:dyDescent="0.2">
      <c r="A384" s="3">
        <f>Stocks!A385</f>
        <v>42832</v>
      </c>
      <c r="B384" s="5">
        <f>Stocks!B385/Stocks!B384-1</f>
        <v>-3.0716723549487623E-3</v>
      </c>
      <c r="C384" s="5">
        <f>Stocks!C385/Stocks!C384-1</f>
        <v>-3.9286115164441915E-3</v>
      </c>
      <c r="D384" s="5">
        <f>Stocks!D385/Stocks!D384-1</f>
        <v>7.3449401523395519E-3</v>
      </c>
      <c r="E384" s="5">
        <f>Stocks!E385/Stocks!E384-1</f>
        <v>-5.4205982734391034E-3</v>
      </c>
    </row>
    <row r="385" spans="1:5" ht="15" customHeight="1" x14ac:dyDescent="0.2">
      <c r="A385" s="3">
        <f>Stocks!A386</f>
        <v>42835</v>
      </c>
      <c r="B385" s="5">
        <f>Stocks!B386/Stocks!B385-1</f>
        <v>-6.84697021567926E-4</v>
      </c>
      <c r="C385" s="5">
        <f>Stocks!C386/Stocks!C385-1</f>
        <v>1.3522650439485862E-3</v>
      </c>
      <c r="D385" s="5">
        <f>Stocks!D386/Stocks!D385-1</f>
        <v>-8.7766675668378147E-3</v>
      </c>
      <c r="E385" s="5">
        <f>Stocks!E386/Stocks!E385-1</f>
        <v>1.2313282196205089E-2</v>
      </c>
    </row>
    <row r="386" spans="1:5" ht="15" customHeight="1" x14ac:dyDescent="0.2">
      <c r="A386" s="3">
        <f>Stocks!A387</f>
        <v>42836</v>
      </c>
      <c r="B386" s="5">
        <f>Stocks!B387/Stocks!B386-1</f>
        <v>-5.1387461459404538E-3</v>
      </c>
      <c r="C386" s="5">
        <f>Stocks!C387/Stocks!C386-1</f>
        <v>-1.1253657438670128E-4</v>
      </c>
      <c r="D386" s="5">
        <f>Stocks!D387/Stocks!D386-1</f>
        <v>-1.0216591744993897E-2</v>
      </c>
      <c r="E386" s="5">
        <f>Stocks!E387/Stocks!E386-1</f>
        <v>0</v>
      </c>
    </row>
    <row r="387" spans="1:5" ht="15" customHeight="1" x14ac:dyDescent="0.2">
      <c r="A387" s="3">
        <f>Stocks!A388</f>
        <v>42837</v>
      </c>
      <c r="B387" s="5">
        <f>Stocks!B388/Stocks!B387-1</f>
        <v>-1.2052341597796112E-2</v>
      </c>
      <c r="C387" s="5">
        <f>Stocks!C388/Stocks!C387-1</f>
        <v>-1.9133370849745424E-3</v>
      </c>
      <c r="D387" s="5">
        <f>Stocks!D388/Stocks!D387-1</f>
        <v>-7.0189925681254373E-3</v>
      </c>
      <c r="E387" s="5">
        <f>Stocks!E388/Stocks!E387-1</f>
        <v>-1.4157527417746785E-2</v>
      </c>
    </row>
    <row r="388" spans="1:5" ht="15" customHeight="1" x14ac:dyDescent="0.2">
      <c r="A388" s="3">
        <f>Stocks!A389</f>
        <v>42838</v>
      </c>
      <c r="B388" s="5">
        <f>Stocks!B389/Stocks!B388-1</f>
        <v>-1.3942140118508251E-2</v>
      </c>
      <c r="C388" s="5">
        <f>Stocks!C389/Stocks!C388-1</f>
        <v>2.1425349571493335E-3</v>
      </c>
      <c r="D388" s="5">
        <f>Stocks!D389/Stocks!D388-1</f>
        <v>1.2474012474010809E-3</v>
      </c>
      <c r="E388" s="5">
        <f>Stocks!E389/Stocks!E388-1</f>
        <v>-1.6585760517799364E-2</v>
      </c>
    </row>
    <row r="389" spans="1:5" ht="15" customHeight="1" x14ac:dyDescent="0.2">
      <c r="A389" s="3">
        <f>Stocks!A390</f>
        <v>42839</v>
      </c>
      <c r="B389" s="5">
        <f>Stocks!B390/Stocks!B389-1</f>
        <v>0</v>
      </c>
      <c r="C389" s="5">
        <f>Stocks!C390/Stocks!C389-1</f>
        <v>0</v>
      </c>
      <c r="D389" s="5">
        <f>Stocks!D390/Stocks!D389-1</f>
        <v>0</v>
      </c>
      <c r="E389" s="5">
        <f>Stocks!E390/Stocks!E389-1</f>
        <v>0</v>
      </c>
    </row>
    <row r="390" spans="1:5" ht="15" customHeight="1" x14ac:dyDescent="0.2">
      <c r="A390" s="3">
        <f>Stocks!A391</f>
        <v>42842</v>
      </c>
      <c r="B390" s="5">
        <f>Stocks!B391/Stocks!B390-1</f>
        <v>7.4231177094379319E-3</v>
      </c>
      <c r="C390" s="5">
        <f>Stocks!C391/Stocks!C390-1</f>
        <v>1.0577247665128908E-2</v>
      </c>
      <c r="D390" s="5">
        <f>Stocks!D391/Stocks!D390-1</f>
        <v>1.0797342192691017E-2</v>
      </c>
      <c r="E390" s="5">
        <f>Stocks!E391/Stocks!E390-1</f>
        <v>6.7873303167422794E-3</v>
      </c>
    </row>
    <row r="391" spans="1:5" ht="15" customHeight="1" x14ac:dyDescent="0.2">
      <c r="A391" s="3">
        <f>Stocks!A392</f>
        <v>42843</v>
      </c>
      <c r="B391" s="5">
        <f>Stocks!B392/Stocks!B391-1</f>
        <v>3.8596491228068963E-3</v>
      </c>
      <c r="C391" s="5">
        <f>Stocks!C392/Stocks!C391-1</f>
        <v>-8.9076940207100108E-4</v>
      </c>
      <c r="D391" s="5">
        <f>Stocks!D392/Stocks!D391-1</f>
        <v>1.5201314708298996E-2</v>
      </c>
      <c r="E391" s="5">
        <f>Stocks!E392/Stocks!E391-1</f>
        <v>-5.3115423901941572E-3</v>
      </c>
    </row>
    <row r="392" spans="1:5" ht="15" customHeight="1" x14ac:dyDescent="0.2">
      <c r="A392" s="3">
        <f>Stocks!A393</f>
        <v>42844</v>
      </c>
      <c r="B392" s="5">
        <f>Stocks!B393/Stocks!B392-1</f>
        <v>1.0835372247465891E-2</v>
      </c>
      <c r="C392" s="5">
        <f>Stocks!C393/Stocks!C392-1</f>
        <v>2.2289089490690195E-4</v>
      </c>
      <c r="D392" s="5">
        <f>Stocks!D393/Stocks!D392-1</f>
        <v>9.8475650883582677E-3</v>
      </c>
      <c r="E392" s="5">
        <f>Stocks!E393/Stocks!E392-1</f>
        <v>-1.4171287738755312E-2</v>
      </c>
    </row>
    <row r="393" spans="1:5" ht="15" customHeight="1" x14ac:dyDescent="0.2">
      <c r="A393" s="3">
        <f>Stocks!A394</f>
        <v>42845</v>
      </c>
      <c r="B393" s="5">
        <f>Stocks!B394/Stocks!B393-1</f>
        <v>1.3831258644536604E-2</v>
      </c>
      <c r="C393" s="5">
        <f>Stocks!C394/Stocks!C393-1</f>
        <v>1.559888579387203E-2</v>
      </c>
      <c r="D393" s="5">
        <f>Stocks!D394/Stocks!D393-1</f>
        <v>1.0285866951643019E-2</v>
      </c>
      <c r="E393" s="5">
        <f>Stocks!E394/Stocks!E393-1</f>
        <v>-1.0416666666666075E-3</v>
      </c>
    </row>
    <row r="394" spans="1:5" ht="15" customHeight="1" x14ac:dyDescent="0.2">
      <c r="A394" s="3">
        <f>Stocks!A395</f>
        <v>42846</v>
      </c>
      <c r="B394" s="5">
        <f>Stocks!B395/Stocks!B394-1</f>
        <v>-5.4570259208731597E-3</v>
      </c>
      <c r="C394" s="5">
        <f>Stocks!C395/Stocks!C394-1</f>
        <v>0</v>
      </c>
      <c r="D394" s="5">
        <f>Stocks!D395/Stocks!D394-1</f>
        <v>-1.5866719555731712E-2</v>
      </c>
      <c r="E394" s="5">
        <f>Stocks!E395/Stocks!E394-1</f>
        <v>-4.3795620437956373E-3</v>
      </c>
    </row>
    <row r="395" spans="1:5" ht="15" customHeight="1" x14ac:dyDescent="0.2">
      <c r="A395" s="3">
        <f>Stocks!A396</f>
        <v>42849</v>
      </c>
      <c r="B395" s="5">
        <f>Stocks!B396/Stocks!B395-1</f>
        <v>8.2304526748970819E-3</v>
      </c>
      <c r="C395" s="5">
        <f>Stocks!C396/Stocks!C395-1</f>
        <v>7.6796489303345705E-3</v>
      </c>
      <c r="D395" s="5">
        <f>Stocks!D396/Stocks!D395-1</f>
        <v>2.0421872900711957E-2</v>
      </c>
      <c r="E395" s="5">
        <f>Stocks!E396/Stocks!E395-1</f>
        <v>3.5609551738582379E-3</v>
      </c>
    </row>
    <row r="396" spans="1:5" ht="15" customHeight="1" x14ac:dyDescent="0.2">
      <c r="A396" s="3">
        <f>Stocks!A397</f>
        <v>42850</v>
      </c>
      <c r="B396" s="5">
        <f>Stocks!B397/Stocks!B396-1</f>
        <v>-3.7414965986394266E-3</v>
      </c>
      <c r="C396" s="5">
        <f>Stocks!C397/Stocks!C396-1</f>
        <v>2.8307022318998509E-3</v>
      </c>
      <c r="D396" s="5">
        <f>Stocks!D397/Stocks!D396-1</f>
        <v>1.02699144173799E-2</v>
      </c>
      <c r="E396" s="5">
        <f>Stocks!E397/Stocks!E396-1</f>
        <v>1.8367772907535107E-2</v>
      </c>
    </row>
    <row r="397" spans="1:5" ht="15" customHeight="1" x14ac:dyDescent="0.2">
      <c r="A397" s="3">
        <f>Stocks!A398</f>
        <v>42851</v>
      </c>
      <c r="B397" s="5">
        <f>Stocks!B398/Stocks!B397-1</f>
        <v>3.4141345169000914E-3</v>
      </c>
      <c r="C397" s="5">
        <f>Stocks!C398/Stocks!C397-1</f>
        <v>-3.1484095103680998E-3</v>
      </c>
      <c r="D397" s="5">
        <f>Stocks!D398/Stocks!D397-1</f>
        <v>-7.5589730222859197E-3</v>
      </c>
      <c r="E397" s="5">
        <f>Stocks!E398/Stocks!E397-1</f>
        <v>-9.223201475712095E-3</v>
      </c>
    </row>
    <row r="398" spans="1:5" ht="15" customHeight="1" x14ac:dyDescent="0.2">
      <c r="A398" s="3">
        <f>Stocks!A399</f>
        <v>42852</v>
      </c>
      <c r="B398" s="5">
        <f>Stocks!B399/Stocks!B398-1</f>
        <v>0</v>
      </c>
      <c r="C398" s="5">
        <f>Stocks!C399/Stocks!C398-1</f>
        <v>-2.3959921585711141E-3</v>
      </c>
      <c r="D398" s="5">
        <f>Stocks!D399/Stocks!D398-1</f>
        <v>7.8791858174653839E-3</v>
      </c>
      <c r="E398" s="5">
        <f>Stocks!E399/Stocks!E398-1</f>
        <v>-9.9296648738106397E-3</v>
      </c>
    </row>
    <row r="399" spans="1:5" ht="15" customHeight="1" x14ac:dyDescent="0.2">
      <c r="A399" s="3">
        <f>Stocks!A400</f>
        <v>42853</v>
      </c>
      <c r="B399" s="5">
        <f>Stocks!B400/Stocks!B399-1</f>
        <v>-2.0755358965634518E-2</v>
      </c>
      <c r="C399" s="5">
        <f>Stocks!C400/Stocks!C399-1</f>
        <v>-4.148471615720517E-3</v>
      </c>
      <c r="D399" s="5">
        <f>Stocks!D400/Stocks!D399-1</f>
        <v>-1.5244299674267103E-2</v>
      </c>
      <c r="E399" s="5">
        <f>Stocks!E400/Stocks!E399-1</f>
        <v>1.0447137484328461E-3</v>
      </c>
    </row>
    <row r="400" spans="1:5" ht="15" customHeight="1" x14ac:dyDescent="0.2">
      <c r="A400" s="3">
        <f>Stocks!A401</f>
        <v>42856</v>
      </c>
      <c r="B400" s="5">
        <f>Stocks!B401/Stocks!B400-1</f>
        <v>-2.7797081306462856E-2</v>
      </c>
      <c r="C400" s="5">
        <f>Stocks!C401/Stocks!C400-1</f>
        <v>4.3850032887537971E-4</v>
      </c>
      <c r="D400" s="5">
        <f>Stocks!D401/Stocks!D400-1</f>
        <v>7.6739878274676432E-3</v>
      </c>
      <c r="E400" s="5">
        <f>Stocks!E401/Stocks!E400-1</f>
        <v>-8.9751617616363744E-3</v>
      </c>
    </row>
    <row r="401" spans="1:5" ht="15" customHeight="1" x14ac:dyDescent="0.2">
      <c r="A401" s="3">
        <f>Stocks!A402</f>
        <v>42857</v>
      </c>
      <c r="B401" s="5">
        <f>Stocks!B402/Stocks!B401-1</f>
        <v>-7.1479628305926024E-4</v>
      </c>
      <c r="C401" s="5">
        <f>Stocks!C402/Stocks!C401-1</f>
        <v>1.4025860179706306E-2</v>
      </c>
      <c r="D401" s="5">
        <f>Stocks!D402/Stocks!D401-1</f>
        <v>-6.1712184873949916E-3</v>
      </c>
      <c r="E401" s="5">
        <f>Stocks!E402/Stocks!E401-1</f>
        <v>-1.6427969671440446E-2</v>
      </c>
    </row>
    <row r="402" spans="1:5" ht="15" customHeight="1" x14ac:dyDescent="0.2">
      <c r="A402" s="3">
        <f>Stocks!A403</f>
        <v>42858</v>
      </c>
      <c r="B402" s="5">
        <f>Stocks!B403/Stocks!B402-1</f>
        <v>-4.2203147353361947E-2</v>
      </c>
      <c r="C402" s="5">
        <f>Stocks!C403/Stocks!C402-1</f>
        <v>-1.0806137886320011E-3</v>
      </c>
      <c r="D402" s="5">
        <f>Stocks!D403/Stocks!D402-1</f>
        <v>-5.8131853613422324E-3</v>
      </c>
      <c r="E402" s="5">
        <f>Stocks!E403/Stocks!E402-1</f>
        <v>8.137044967879925E-3</v>
      </c>
    </row>
    <row r="403" spans="1:5" ht="15" customHeight="1" x14ac:dyDescent="0.2">
      <c r="A403" s="3">
        <f>Stocks!A404</f>
        <v>42859</v>
      </c>
      <c r="B403" s="5">
        <f>Stocks!B404/Stocks!B403-1</f>
        <v>-5.6011949215833967E-3</v>
      </c>
      <c r="C403" s="5">
        <f>Stocks!C404/Stocks!C403-1</f>
        <v>1.9472090004328813E-3</v>
      </c>
      <c r="D403" s="5">
        <f>Stocks!D404/Stocks!D403-1</f>
        <v>-3.1893687707640339E-3</v>
      </c>
      <c r="E403" s="5">
        <f>Stocks!E404/Stocks!E403-1</f>
        <v>-2.4638912489379661E-2</v>
      </c>
    </row>
    <row r="404" spans="1:5" ht="15" customHeight="1" x14ac:dyDescent="0.2">
      <c r="A404" s="3">
        <f>Stocks!A405</f>
        <v>42860</v>
      </c>
      <c r="B404" s="5">
        <f>Stocks!B405/Stocks!B404-1</f>
        <v>1.7273751408186211E-2</v>
      </c>
      <c r="C404" s="5">
        <f>Stocks!C405/Stocks!C404-1</f>
        <v>-5.7223061973655787E-3</v>
      </c>
      <c r="D404" s="5">
        <f>Stocks!D405/Stocks!D404-1</f>
        <v>2.1330489268096553E-3</v>
      </c>
      <c r="E404" s="5">
        <f>Stocks!E405/Stocks!E404-1</f>
        <v>1.8510452961672419E-2</v>
      </c>
    </row>
    <row r="405" spans="1:5" ht="15" customHeight="1" x14ac:dyDescent="0.2">
      <c r="A405" s="3">
        <f>Stocks!A406</f>
        <v>42863</v>
      </c>
      <c r="B405" s="5">
        <f>Stocks!B406/Stocks!B405-1</f>
        <v>5.9062384643779886E-3</v>
      </c>
      <c r="C405" s="5">
        <f>Stocks!C406/Stocks!C405-1</f>
        <v>-1.8460201976328028E-3</v>
      </c>
      <c r="D405" s="5">
        <f>Stocks!D406/Stocks!D405-1</f>
        <v>3.8579220433683226E-3</v>
      </c>
      <c r="E405" s="5">
        <f>Stocks!E406/Stocks!E405-1</f>
        <v>7.6972418216805227E-3</v>
      </c>
    </row>
    <row r="406" spans="1:5" ht="15" customHeight="1" x14ac:dyDescent="0.2">
      <c r="A406" s="3">
        <f>Stocks!A407</f>
        <v>42864</v>
      </c>
      <c r="B406" s="5">
        <f>Stocks!B407/Stocks!B406-1</f>
        <v>-2.1651376146789025E-2</v>
      </c>
      <c r="C406" s="5">
        <f>Stocks!C407/Stocks!C406-1</f>
        <v>8.7032201914705176E-4</v>
      </c>
      <c r="D406" s="5">
        <f>Stocks!D407/Stocks!D406-1</f>
        <v>1.3119533527697014E-2</v>
      </c>
      <c r="E406" s="5">
        <f>Stocks!E407/Stocks!E406-1</f>
        <v>-1.8247400806280512E-2</v>
      </c>
    </row>
    <row r="407" spans="1:5" ht="15" customHeight="1" x14ac:dyDescent="0.2">
      <c r="A407" s="3">
        <f>Stocks!A408</f>
        <v>42865</v>
      </c>
      <c r="B407" s="5">
        <f>Stocks!B408/Stocks!B407-1</f>
        <v>-2.0630157539384908E-2</v>
      </c>
      <c r="C407" s="5">
        <f>Stocks!C408/Stocks!C407-1</f>
        <v>2.7173913043478937E-3</v>
      </c>
      <c r="D407" s="5">
        <f>Stocks!D408/Stocks!D407-1</f>
        <v>2.6945716154349375E-2</v>
      </c>
      <c r="E407" s="5">
        <f>Stocks!E408/Stocks!E407-1</f>
        <v>2.8960449535335941E-2</v>
      </c>
    </row>
    <row r="408" spans="1:5" ht="15" customHeight="1" x14ac:dyDescent="0.2">
      <c r="A408" s="3">
        <f>Stocks!A409</f>
        <v>42866</v>
      </c>
      <c r="B408" s="5">
        <f>Stocks!B409/Stocks!B408-1</f>
        <v>8.4258904634240128E-3</v>
      </c>
      <c r="C408" s="5">
        <f>Stocks!C409/Stocks!C408-1</f>
        <v>-1.6260162601626771E-3</v>
      </c>
      <c r="D408" s="5">
        <f>Stocks!D409/Stocks!D408-1</f>
        <v>6.7507323907782801E-3</v>
      </c>
      <c r="E408" s="5">
        <f>Stocks!E409/Stocks!E408-1</f>
        <v>-3.9907582440663614E-3</v>
      </c>
    </row>
    <row r="409" spans="1:5" ht="15" customHeight="1" x14ac:dyDescent="0.2">
      <c r="A409" s="3">
        <f>Stocks!A410</f>
        <v>42867</v>
      </c>
      <c r="B409" s="5">
        <f>Stocks!B410/Stocks!B409-1</f>
        <v>-9.8746676794529975E-3</v>
      </c>
      <c r="C409" s="5">
        <f>Stocks!C410/Stocks!C409-1</f>
        <v>6.8403908794789636E-3</v>
      </c>
      <c r="D409" s="5">
        <f>Stocks!D410/Stocks!D409-1</f>
        <v>-5.0607287449400129E-4</v>
      </c>
      <c r="E409" s="5">
        <f>Stocks!E410/Stocks!E409-1</f>
        <v>-9.4896668072543822E-3</v>
      </c>
    </row>
    <row r="410" spans="1:5" ht="15" customHeight="1" x14ac:dyDescent="0.2">
      <c r="A410" s="3">
        <f>Stocks!A411</f>
        <v>42870</v>
      </c>
      <c r="B410" s="5">
        <f>Stocks!B411/Stocks!B410-1</f>
        <v>-2.3014959723820505E-3</v>
      </c>
      <c r="C410" s="5">
        <f>Stocks!C411/Stocks!C410-1</f>
        <v>5.3919982745604944E-3</v>
      </c>
      <c r="D410" s="5">
        <f>Stocks!D411/Stocks!D410-1</f>
        <v>1.4303797468354418E-2</v>
      </c>
      <c r="E410" s="5">
        <f>Stocks!E411/Stocks!E410-1</f>
        <v>1.0006387055567334E-2</v>
      </c>
    </row>
    <row r="411" spans="1:5" ht="15" customHeight="1" x14ac:dyDescent="0.2">
      <c r="A411" s="3">
        <f>Stocks!A412</f>
        <v>42871</v>
      </c>
      <c r="B411" s="5">
        <f>Stocks!B412/Stocks!B411-1</f>
        <v>-1.6532103037293466E-2</v>
      </c>
      <c r="C411" s="5">
        <f>Stocks!C412/Stocks!C411-1</f>
        <v>-8.5809288855520638E-4</v>
      </c>
      <c r="D411" s="5">
        <f>Stocks!D412/Stocks!D411-1</f>
        <v>1.8719580681392678E-2</v>
      </c>
      <c r="E411" s="5">
        <f>Stocks!E412/Stocks!E411-1</f>
        <v>-6.5345699831365067E-3</v>
      </c>
    </row>
    <row r="412" spans="1:5" ht="15" customHeight="1" x14ac:dyDescent="0.2">
      <c r="A412" s="3">
        <f>Stocks!A413</f>
        <v>42872</v>
      </c>
      <c r="B412" s="5">
        <f>Stocks!B413/Stocks!B412-1</f>
        <v>-1.8373729476153233E-2</v>
      </c>
      <c r="C412" s="5">
        <f>Stocks!C413/Stocks!C412-1</f>
        <v>-1.4922168545356995E-2</v>
      </c>
      <c r="D412" s="5">
        <f>Stocks!D413/Stocks!D412-1</f>
        <v>-4.0303809873820762E-2</v>
      </c>
      <c r="E412" s="5">
        <f>Stocks!E413/Stocks!E412-1</f>
        <v>-1.5276893698281446E-2</v>
      </c>
    </row>
    <row r="413" spans="1:5" ht="15" customHeight="1" x14ac:dyDescent="0.2">
      <c r="A413" s="3">
        <f>Stocks!A414</f>
        <v>42873</v>
      </c>
      <c r="B413" s="5">
        <f>Stocks!B414/Stocks!B413-1</f>
        <v>2.7877339705297821E-3</v>
      </c>
      <c r="C413" s="5">
        <f>Stocks!C414/Stocks!C413-1</f>
        <v>-5.4489973844829009E-4</v>
      </c>
      <c r="D413" s="5">
        <f>Stocks!D414/Stocks!D413-1</f>
        <v>1.2764871074802064E-2</v>
      </c>
      <c r="E413" s="5">
        <f>Stocks!E414/Stocks!E413-1</f>
        <v>2.1547080370609706E-4</v>
      </c>
    </row>
    <row r="414" spans="1:5" ht="15" customHeight="1" x14ac:dyDescent="0.2">
      <c r="A414" s="3">
        <f>Stocks!A415</f>
        <v>42874</v>
      </c>
      <c r="B414" s="5">
        <f>Stocks!B415/Stocks!B414-1</f>
        <v>2.7402700555996917E-2</v>
      </c>
      <c r="C414" s="5">
        <f>Stocks!C415/Stocks!C414-1</f>
        <v>8.3960309671793354E-3</v>
      </c>
      <c r="D414" s="5">
        <f>Stocks!D415/Stocks!D414-1</f>
        <v>1.0587345601209996E-2</v>
      </c>
      <c r="E414" s="5">
        <f>Stocks!E415/Stocks!E414-1</f>
        <v>2.28349849202929E-2</v>
      </c>
    </row>
    <row r="415" spans="1:5" ht="15" customHeight="1" x14ac:dyDescent="0.2">
      <c r="A415" s="3">
        <f>Stocks!A416</f>
        <v>42877</v>
      </c>
      <c r="B415" s="5">
        <f>Stocks!B416/Stocks!B415-1</f>
        <v>1.3142636258214102E-2</v>
      </c>
      <c r="C415" s="5">
        <f>Stocks!C416/Stocks!C415-1</f>
        <v>8.974913494809611E-3</v>
      </c>
      <c r="D415" s="5">
        <f>Stocks!D416/Stocks!D415-1</f>
        <v>1.1598902469443617E-2</v>
      </c>
      <c r="E415" s="5">
        <f>Stocks!E416/Stocks!E415-1</f>
        <v>-1.1583824768323425E-2</v>
      </c>
    </row>
    <row r="416" spans="1:5" ht="15" customHeight="1" x14ac:dyDescent="0.2">
      <c r="A416" s="3">
        <f>Stocks!A417</f>
        <v>42878</v>
      </c>
      <c r="B416" s="5">
        <f>Stocks!B417/Stocks!B416-1</f>
        <v>-2.2128958412819588E-2</v>
      </c>
      <c r="C416" s="5">
        <f>Stocks!C417/Stocks!C416-1</f>
        <v>5.8943307255385768E-3</v>
      </c>
      <c r="D416" s="5">
        <f>Stocks!D417/Stocks!D416-1</f>
        <v>2.9589446430773325E-3</v>
      </c>
      <c r="E416" s="5">
        <f>Stocks!E417/Stocks!E416-1</f>
        <v>-3.6224163647986529E-3</v>
      </c>
    </row>
    <row r="417" spans="1:5" ht="15" customHeight="1" x14ac:dyDescent="0.2">
      <c r="A417" s="3">
        <f>Stocks!A418</f>
        <v>42879</v>
      </c>
      <c r="B417" s="5">
        <f>Stocks!B418/Stocks!B417-1</f>
        <v>-6.6328521264142903E-3</v>
      </c>
      <c r="C417" s="5">
        <f>Stocks!C418/Stocks!C417-1</f>
        <v>1.0121457489878471E-2</v>
      </c>
      <c r="D417" s="5">
        <f>Stocks!D418/Stocks!D417-1</f>
        <v>3.8106945298095329E-3</v>
      </c>
      <c r="E417" s="5">
        <f>Stocks!E418/Stocks!E417-1</f>
        <v>-1.9247219846021402E-3</v>
      </c>
    </row>
    <row r="418" spans="1:5" ht="15" customHeight="1" x14ac:dyDescent="0.2">
      <c r="A418" s="3">
        <f>Stocks!A419</f>
        <v>42880</v>
      </c>
      <c r="B418" s="5">
        <f>Stocks!B419/Stocks!B418-1</f>
        <v>5.4988216810682999E-3</v>
      </c>
      <c r="C418" s="5">
        <f>Stocks!C419/Stocks!C418-1</f>
        <v>2.4259044404599805E-3</v>
      </c>
      <c r="D418" s="5">
        <f>Stocks!D419/Stocks!D418-1</f>
        <v>1.3470487386726404E-3</v>
      </c>
      <c r="E418" s="5">
        <f>Stocks!E419/Stocks!E418-1</f>
        <v>-3.4711806299550174E-2</v>
      </c>
    </row>
    <row r="419" spans="1:5" ht="15" customHeight="1" x14ac:dyDescent="0.2">
      <c r="A419" s="3">
        <f>Stocks!A420</f>
        <v>42881</v>
      </c>
      <c r="B419" s="5">
        <f>Stocks!B420/Stocks!B419-1</f>
        <v>1.0546874999999956E-2</v>
      </c>
      <c r="C419" s="5">
        <f>Stocks!C420/Stocks!C419-1</f>
        <v>-3.8930976430976427E-3</v>
      </c>
      <c r="D419" s="5">
        <f>Stocks!D420/Stocks!D419-1</f>
        <v>-8.560596795890163E-4</v>
      </c>
      <c r="E419" s="5">
        <f>Stocks!E420/Stocks!E419-1</f>
        <v>6.6592674805772134E-3</v>
      </c>
    </row>
    <row r="420" spans="1:5" ht="15" customHeight="1" x14ac:dyDescent="0.2">
      <c r="A420" s="3">
        <f>Stocks!A421</f>
        <v>42884</v>
      </c>
      <c r="B420" s="5">
        <f>Stocks!B421/Stocks!B420-1</f>
        <v>0</v>
      </c>
      <c r="C420" s="5">
        <f>Stocks!C421/Stocks!C420-1</f>
        <v>0</v>
      </c>
      <c r="D420" s="5">
        <f>Stocks!D421/Stocks!D420-1</f>
        <v>0</v>
      </c>
      <c r="E420" s="5">
        <f>Stocks!E421/Stocks!E420-1</f>
        <v>0</v>
      </c>
    </row>
    <row r="421" spans="1:5" ht="15" customHeight="1" x14ac:dyDescent="0.2">
      <c r="A421" s="3">
        <f>Stocks!A422</f>
        <v>42885</v>
      </c>
      <c r="B421" s="5">
        <f>Stocks!B422/Stocks!B421-1</f>
        <v>1.2756088132972465E-2</v>
      </c>
      <c r="C421" s="5">
        <f>Stocks!C422/Stocks!C421-1</f>
        <v>5.2815041723874856E-4</v>
      </c>
      <c r="D421" s="5">
        <f>Stocks!D422/Stocks!D421-1</f>
        <v>9.91432068543463E-3</v>
      </c>
      <c r="E421" s="5">
        <f>Stocks!E422/Stocks!E421-1</f>
        <v>-1.2348401323043046E-2</v>
      </c>
    </row>
    <row r="422" spans="1:5" ht="15" customHeight="1" x14ac:dyDescent="0.2">
      <c r="A422" s="3">
        <f>Stocks!A423</f>
        <v>42886</v>
      </c>
      <c r="B422" s="5">
        <f>Stocks!B423/Stocks!B422-1</f>
        <v>1.1450381679389388E-2</v>
      </c>
      <c r="C422" s="5">
        <f>Stocks!C423/Stocks!C422-1</f>
        <v>5.3842905405405705E-3</v>
      </c>
      <c r="D422" s="5">
        <f>Stocks!D423/Stocks!D422-1</f>
        <v>9.5745970185430185E-3</v>
      </c>
      <c r="E422" s="5">
        <f>Stocks!E423/Stocks!E422-1</f>
        <v>-2.2326412145569074E-3</v>
      </c>
    </row>
    <row r="423" spans="1:5" ht="15" customHeight="1" x14ac:dyDescent="0.2">
      <c r="A423" s="3">
        <f>Stocks!A424</f>
        <v>42887</v>
      </c>
      <c r="B423" s="5">
        <f>Stocks!B424/Stocks!B423-1</f>
        <v>9.0566037735848592E-3</v>
      </c>
      <c r="C423" s="5">
        <f>Stocks!C424/Stocks!C423-1</f>
        <v>1.7851517378977277E-3</v>
      </c>
      <c r="D423" s="5">
        <f>Stocks!D424/Stocks!D423-1</f>
        <v>1.5606242496999378E-3</v>
      </c>
      <c r="E423" s="5">
        <f>Stocks!E424/Stocks!E423-1</f>
        <v>3.8039829939584546E-3</v>
      </c>
    </row>
    <row r="424" spans="1:5" ht="15" customHeight="1" x14ac:dyDescent="0.2">
      <c r="A424" s="3">
        <f>Stocks!A425</f>
        <v>42888</v>
      </c>
      <c r="B424" s="5">
        <f>Stocks!B425/Stocks!B424-1</f>
        <v>-9.3492894540014859E-3</v>
      </c>
      <c r="C424" s="5">
        <f>Stocks!C425/Stocks!C424-1</f>
        <v>7.8616352201257289E-3</v>
      </c>
      <c r="D424" s="5">
        <f>Stocks!D425/Stocks!D424-1</f>
        <v>1.0907347476926788E-2</v>
      </c>
      <c r="E424" s="5">
        <f>Stocks!E425/Stocks!E424-1</f>
        <v>-1.3374944271065559E-2</v>
      </c>
    </row>
    <row r="425" spans="1:5" ht="15" customHeight="1" x14ac:dyDescent="0.2">
      <c r="A425" s="3">
        <f>Stocks!A426</f>
        <v>42891</v>
      </c>
      <c r="B425" s="5">
        <f>Stocks!B426/Stocks!B425-1</f>
        <v>-1.0570026425065993E-2</v>
      </c>
      <c r="C425" s="5">
        <f>Stocks!C426/Stocks!C425-1</f>
        <v>4.1601664066561739E-3</v>
      </c>
      <c r="D425" s="5">
        <f>Stocks!D426/Stocks!D425-1</f>
        <v>2.0156509366848763E-3</v>
      </c>
      <c r="E425" s="5">
        <f>Stocks!E426/Stocks!E425-1</f>
        <v>-5.4225033890644703E-3</v>
      </c>
    </row>
    <row r="426" spans="1:5" ht="15" customHeight="1" x14ac:dyDescent="0.2">
      <c r="A426" s="3">
        <f>Stocks!A427</f>
        <v>42892</v>
      </c>
      <c r="B426" s="5">
        <f>Stocks!B427/Stocks!B426-1</f>
        <v>-1.9076688286913113E-3</v>
      </c>
      <c r="C426" s="5">
        <f>Stocks!C427/Stocks!C426-1</f>
        <v>-7.8715691351630701E-3</v>
      </c>
      <c r="D426" s="5">
        <f>Stocks!D427/Stocks!D426-1</f>
        <v>8.0463850431899964E-3</v>
      </c>
      <c r="E426" s="5">
        <f>Stocks!E427/Stocks!E426-1</f>
        <v>1.0449795547478269E-2</v>
      </c>
    </row>
    <row r="427" spans="1:5" ht="15" customHeight="1" x14ac:dyDescent="0.2">
      <c r="A427" s="3">
        <f>Stocks!A428</f>
        <v>42893</v>
      </c>
      <c r="B427" s="5">
        <f>Stocks!B428/Stocks!B427-1</f>
        <v>9.5565749235473341E-3</v>
      </c>
      <c r="C427" s="5">
        <f>Stocks!C428/Stocks!C427-1</f>
        <v>3.1318509238960068E-3</v>
      </c>
      <c r="D427" s="5">
        <f>Stocks!D428/Stocks!D427-1</f>
        <v>1.3029698321399108E-2</v>
      </c>
      <c r="E427" s="5">
        <f>Stocks!E428/Stocks!E427-1</f>
        <v>-2.0683453237409943E-2</v>
      </c>
    </row>
    <row r="428" spans="1:5" ht="15" customHeight="1" x14ac:dyDescent="0.2">
      <c r="A428" s="3">
        <f>Stocks!A429</f>
        <v>42894</v>
      </c>
      <c r="B428" s="5">
        <f>Stocks!B429/Stocks!B428-1</f>
        <v>-1.2873911397198068E-2</v>
      </c>
      <c r="C428" s="5">
        <f>Stocks!C429/Stocks!C428-1</f>
        <v>0</v>
      </c>
      <c r="D428" s="5">
        <f>Stocks!D429/Stocks!D428-1</f>
        <v>6.4889918887600651E-3</v>
      </c>
      <c r="E428" s="5">
        <f>Stocks!E429/Stocks!E428-1</f>
        <v>-1.1248852157943134E-2</v>
      </c>
    </row>
    <row r="429" spans="1:5" ht="15" customHeight="1" x14ac:dyDescent="0.2">
      <c r="A429" s="3">
        <f>Stocks!A430</f>
        <v>42895</v>
      </c>
      <c r="B429" s="5">
        <f>Stocks!B430/Stocks!B429-1</f>
        <v>1.1507479861909697E-3</v>
      </c>
      <c r="C429" s="5">
        <f>Stocks!C430/Stocks!C429-1</f>
        <v>-1.5922572588198625E-2</v>
      </c>
      <c r="D429" s="5">
        <f>Stocks!D430/Stocks!D429-1</f>
        <v>-3.8913193644945832E-2</v>
      </c>
      <c r="E429" s="5">
        <f>Stocks!E430/Stocks!E429-1</f>
        <v>4.0631530067332333E-2</v>
      </c>
    </row>
    <row r="430" spans="1:5" ht="15" customHeight="1" x14ac:dyDescent="0.2">
      <c r="A430" s="3">
        <f>Stocks!A431</f>
        <v>42898</v>
      </c>
      <c r="B430" s="5">
        <f>Stocks!B431/Stocks!B430-1</f>
        <v>1.8773946360153282E-2</v>
      </c>
      <c r="C430" s="5">
        <f>Stocks!C431/Stocks!C430-1</f>
        <v>-1.1209813874788477E-2</v>
      </c>
      <c r="D430" s="5">
        <f>Stocks!D431/Stocks!D430-1</f>
        <v>-4.7915668423574864E-3</v>
      </c>
      <c r="E430" s="5">
        <f>Stocks!E431/Stocks!E430-1</f>
        <v>2.008032128514059E-2</v>
      </c>
    </row>
    <row r="431" spans="1:5" ht="15" customHeight="1" x14ac:dyDescent="0.2">
      <c r="A431" s="3">
        <f>Stocks!A432</f>
        <v>42899</v>
      </c>
      <c r="B431" s="5">
        <f>Stocks!B432/Stocks!B431-1</f>
        <v>-5.6412185031966544E-3</v>
      </c>
      <c r="C431" s="5">
        <f>Stocks!C432/Stocks!C431-1</f>
        <v>1.6898395721925086E-2</v>
      </c>
      <c r="D431" s="5">
        <f>Stocks!D432/Stocks!D431-1</f>
        <v>5.4164660568127854E-3</v>
      </c>
      <c r="E431" s="5">
        <f>Stocks!E432/Stocks!E431-1</f>
        <v>1.5529308836395472E-2</v>
      </c>
    </row>
    <row r="432" spans="1:5" ht="15" customHeight="1" x14ac:dyDescent="0.2">
      <c r="A432" s="3">
        <f>Stocks!A433</f>
        <v>42900</v>
      </c>
      <c r="B432" s="5">
        <f>Stocks!B433/Stocks!B432-1</f>
        <v>-6.4296520423601233E-3</v>
      </c>
      <c r="C432" s="5">
        <f>Stocks!C433/Stocks!C432-1</f>
        <v>2.5241901556583013E-3</v>
      </c>
      <c r="D432" s="5">
        <f>Stocks!D433/Stocks!D432-1</f>
        <v>-1.4725248413743564E-2</v>
      </c>
      <c r="E432" s="5">
        <f>Stocks!E433/Stocks!E432-1</f>
        <v>-2.1753176825328402E-2</v>
      </c>
    </row>
    <row r="433" spans="1:5" ht="15" customHeight="1" x14ac:dyDescent="0.2">
      <c r="A433" s="3">
        <f>Stocks!A434</f>
        <v>42901</v>
      </c>
      <c r="B433" s="5">
        <f>Stocks!B434/Stocks!B433-1</f>
        <v>5.3292729349068146E-3</v>
      </c>
      <c r="C433" s="5">
        <f>Stocks!C434/Stocks!C433-1</f>
        <v>-1.2064624422996162E-2</v>
      </c>
      <c r="D433" s="5">
        <f>Stocks!D434/Stocks!D433-1</f>
        <v>-8.8699878493317952E-3</v>
      </c>
      <c r="E433" s="5">
        <f>Stocks!E434/Stocks!E433-1</f>
        <v>-6.6050198150602313E-4</v>
      </c>
    </row>
    <row r="434" spans="1:5" ht="15" customHeight="1" x14ac:dyDescent="0.2">
      <c r="A434" s="3">
        <f>Stocks!A435</f>
        <v>42902</v>
      </c>
      <c r="B434" s="5">
        <f>Stocks!B435/Stocks!B434-1</f>
        <v>4.1650889814464076E-3</v>
      </c>
      <c r="C434" s="5">
        <f>Stocks!C435/Stocks!C434-1</f>
        <v>0</v>
      </c>
      <c r="D434" s="5">
        <f>Stocks!D435/Stocks!D434-1</f>
        <v>-4.1681990928036372E-3</v>
      </c>
      <c r="E434" s="5">
        <f>Stocks!E435/Stocks!E434-1</f>
        <v>2.5115664243225311E-2</v>
      </c>
    </row>
    <row r="435" spans="1:5" ht="15" customHeight="1" x14ac:dyDescent="0.2">
      <c r="A435" s="3">
        <f>Stocks!A436</f>
        <v>42905</v>
      </c>
      <c r="B435" s="5">
        <f>Stocks!B436/Stocks!B435-1</f>
        <v>-3.3936651583710287E-3</v>
      </c>
      <c r="C435" s="5">
        <f>Stocks!C436/Stocks!C435-1</f>
        <v>6.5838377402569481E-3</v>
      </c>
      <c r="D435" s="5">
        <f>Stocks!D436/Stocks!D435-1</f>
        <v>1.6988797242398102E-2</v>
      </c>
      <c r="E435" s="5">
        <f>Stocks!E436/Stocks!E435-1</f>
        <v>-3.6535568450462019E-3</v>
      </c>
    </row>
    <row r="436" spans="1:5" ht="15" customHeight="1" x14ac:dyDescent="0.2">
      <c r="A436" s="3">
        <f>Stocks!A437</f>
        <v>42906</v>
      </c>
      <c r="B436" s="5">
        <f>Stocks!B437/Stocks!B436-1</f>
        <v>-3.4808929247067688E-2</v>
      </c>
      <c r="C436" s="5">
        <f>Stocks!C437/Stocks!C436-1</f>
        <v>-4.3253507753984177E-3</v>
      </c>
      <c r="D436" s="5">
        <f>Stocks!D437/Stocks!D436-1</f>
        <v>-2.7357462776903541E-2</v>
      </c>
      <c r="E436" s="5">
        <f>Stocks!E437/Stocks!E436-1</f>
        <v>-1.1647972389991379E-2</v>
      </c>
    </row>
    <row r="437" spans="1:5" ht="15" customHeight="1" x14ac:dyDescent="0.2">
      <c r="A437" s="3">
        <f>Stocks!A438</f>
        <v>42907</v>
      </c>
      <c r="B437" s="5">
        <f>Stocks!B438/Stocks!B437-1</f>
        <v>2.7440219521754905E-3</v>
      </c>
      <c r="C437" s="5">
        <f>Stocks!C438/Stocks!C437-1</f>
        <v>1.6952744225473548E-3</v>
      </c>
      <c r="D437" s="5">
        <f>Stocks!D438/Stocks!D437-1</f>
        <v>5.9738643434972261E-3</v>
      </c>
      <c r="E437" s="5">
        <f>Stocks!E438/Stocks!E437-1</f>
        <v>-1.8987341772151889E-2</v>
      </c>
    </row>
    <row r="438" spans="1:5" ht="15" customHeight="1" x14ac:dyDescent="0.2">
      <c r="A438" s="3">
        <f>Stocks!A439</f>
        <v>42908</v>
      </c>
      <c r="B438" s="5">
        <f>Stocks!B439/Stocks!B438-1</f>
        <v>-2.3455824863173325E-3</v>
      </c>
      <c r="C438" s="5">
        <f>Stocks!C439/Stocks!C438-1</f>
        <v>-6.240744658345676E-3</v>
      </c>
      <c r="D438" s="5">
        <f>Stocks!D439/Stocks!D438-1</f>
        <v>-9.4024495855500323E-3</v>
      </c>
      <c r="E438" s="5">
        <f>Stocks!E439/Stocks!E438-1</f>
        <v>-3.1145717463848532E-3</v>
      </c>
    </row>
    <row r="439" spans="1:5" ht="15" customHeight="1" x14ac:dyDescent="0.2">
      <c r="A439" s="3">
        <f>Stocks!A440</f>
        <v>42909</v>
      </c>
      <c r="B439" s="5">
        <f>Stocks!B440/Stocks!B439-1</f>
        <v>1.0579937304075138E-2</v>
      </c>
      <c r="C439" s="5">
        <f>Stocks!C440/Stocks!C439-1</f>
        <v>1.7349654071314502E-2</v>
      </c>
      <c r="D439" s="5">
        <f>Stocks!D440/Stocks!D439-1</f>
        <v>1.8983389534157791E-2</v>
      </c>
      <c r="E439" s="5">
        <f>Stocks!E440/Stocks!E439-1</f>
        <v>4.4632894443186188E-4</v>
      </c>
    </row>
    <row r="440" spans="1:5" ht="15" customHeight="1" x14ac:dyDescent="0.2">
      <c r="A440" s="3">
        <f>Stocks!A441</f>
        <v>42912</v>
      </c>
      <c r="B440" s="5">
        <f>Stocks!B441/Stocks!B440-1</f>
        <v>1.5897634742148226E-2</v>
      </c>
      <c r="C440" s="5">
        <f>Stocks!C441/Stocks!C440-1</f>
        <v>-3.7664783427495685E-3</v>
      </c>
      <c r="D440" s="5">
        <f>Stocks!D441/Stocks!D440-1</f>
        <v>-1.5810761122686645E-2</v>
      </c>
      <c r="E440" s="5">
        <f>Stocks!E441/Stocks!E440-1</f>
        <v>-1.3383894713361655E-2</v>
      </c>
    </row>
    <row r="441" spans="1:5" ht="15" customHeight="1" x14ac:dyDescent="0.2">
      <c r="A441" s="3">
        <f>Stocks!A442</f>
        <v>42913</v>
      </c>
      <c r="B441" s="5">
        <f>Stocks!B442/Stocks!B441-1</f>
        <v>-2.6717557251908497E-3</v>
      </c>
      <c r="C441" s="5">
        <f>Stocks!C442/Stocks!C441-1</f>
        <v>-3.3606385213189593E-3</v>
      </c>
      <c r="D441" s="5">
        <f>Stocks!D442/Stocks!D441-1</f>
        <v>-1.9800747198007507E-2</v>
      </c>
      <c r="E441" s="5">
        <f>Stocks!E442/Stocks!E441-1</f>
        <v>-5.878363101966988E-3</v>
      </c>
    </row>
    <row r="442" spans="1:5" ht="15" customHeight="1" x14ac:dyDescent="0.2">
      <c r="A442" s="3">
        <f>Stocks!A443</f>
        <v>42914</v>
      </c>
      <c r="B442" s="5">
        <f>Stocks!B443/Stocks!B442-1</f>
        <v>3.8270187523914423E-4</v>
      </c>
      <c r="C442" s="5">
        <f>Stocks!C443/Stocks!C442-1</f>
        <v>1.401475237091665E-2</v>
      </c>
      <c r="D442" s="5">
        <f>Stocks!D443/Stocks!D442-1</f>
        <v>1.4229449879303857E-2</v>
      </c>
      <c r="E442" s="5">
        <f>Stocks!E443/Stocks!E442-1</f>
        <v>-2.2742779167606031E-4</v>
      </c>
    </row>
    <row r="443" spans="1:5" ht="15" customHeight="1" x14ac:dyDescent="0.2">
      <c r="A443" s="3">
        <f>Stocks!A444</f>
        <v>42915</v>
      </c>
      <c r="B443" s="5">
        <f>Stocks!B444/Stocks!B443-1</f>
        <v>-5.355776587605221E-3</v>
      </c>
      <c r="C443" s="5">
        <f>Stocks!C444/Stocks!C443-1</f>
        <v>-1.8809103190273291E-2</v>
      </c>
      <c r="D443" s="5">
        <f>Stocks!D444/Stocks!D443-1</f>
        <v>-3.0690216710509866E-2</v>
      </c>
      <c r="E443" s="5">
        <f>Stocks!E444/Stocks!E443-1</f>
        <v>2.7297543221109777E-3</v>
      </c>
    </row>
    <row r="444" spans="1:5" ht="15" customHeight="1" x14ac:dyDescent="0.2">
      <c r="A444" s="3">
        <f>Stocks!A445</f>
        <v>42916</v>
      </c>
      <c r="B444" s="5">
        <f>Stocks!B445/Stocks!B444-1</f>
        <v>-6.5384615384616041E-3</v>
      </c>
      <c r="C444" s="5">
        <f>Stocks!C445/Stocks!C444-1</f>
        <v>-6.7782249523405946E-3</v>
      </c>
      <c r="D444" s="5">
        <f>Stocks!D445/Stocks!D444-1</f>
        <v>-2.5846471956576522E-3</v>
      </c>
      <c r="E444" s="5">
        <f>Stocks!E445/Stocks!E444-1</f>
        <v>-2.7223230490017736E-3</v>
      </c>
    </row>
    <row r="445" spans="1:5" ht="15" customHeight="1" x14ac:dyDescent="0.2">
      <c r="A445" s="3">
        <f>Stocks!A446</f>
        <v>42919</v>
      </c>
      <c r="B445" s="5">
        <f>Stocks!B446/Stocks!B445-1</f>
        <v>1.432442895857533E-2</v>
      </c>
      <c r="C445" s="5">
        <f>Stocks!C446/Stocks!C445-1</f>
        <v>-4.5851994028578424E-3</v>
      </c>
      <c r="D445" s="5">
        <f>Stocks!D446/Stocks!D445-1</f>
        <v>-1.7750712619849729E-2</v>
      </c>
      <c r="E445" s="5">
        <f>Stocks!E446/Stocks!E445-1</f>
        <v>3.8671519563239221E-2</v>
      </c>
    </row>
    <row r="446" spans="1:5" ht="15" customHeight="1" x14ac:dyDescent="0.2">
      <c r="A446" s="3">
        <f>Stocks!A447</f>
        <v>42920</v>
      </c>
      <c r="B446" s="5">
        <f>Stocks!B447/Stocks!B446-1</f>
        <v>0</v>
      </c>
      <c r="C446" s="5">
        <f>Stocks!C447/Stocks!C446-1</f>
        <v>0</v>
      </c>
      <c r="D446" s="5">
        <f>Stocks!D447/Stocks!D446-1</f>
        <v>0</v>
      </c>
      <c r="E446" s="5">
        <f>Stocks!E447/Stocks!E446-1</f>
        <v>0</v>
      </c>
    </row>
    <row r="447" spans="1:5" ht="15" customHeight="1" x14ac:dyDescent="0.2">
      <c r="A447" s="3">
        <f>Stocks!A448</f>
        <v>42921</v>
      </c>
      <c r="B447" s="5">
        <f>Stocks!B448/Stocks!B447-1</f>
        <v>-4.5801526717557106E-3</v>
      </c>
      <c r="C447" s="5">
        <f>Stocks!C448/Stocks!C447-1</f>
        <v>7.0701660417784584E-3</v>
      </c>
      <c r="D447" s="5">
        <f>Stocks!D448/Stocks!D447-1</f>
        <v>2.8096557182429649E-2</v>
      </c>
      <c r="E447" s="5">
        <f>Stocks!E448/Stocks!E447-1</f>
        <v>-3.2851511169513792E-2</v>
      </c>
    </row>
    <row r="448" spans="1:5" ht="15" customHeight="1" x14ac:dyDescent="0.2">
      <c r="A448" s="3">
        <f>Stocks!A449</f>
        <v>42922</v>
      </c>
      <c r="B448" s="5">
        <f>Stocks!B449/Stocks!B448-1</f>
        <v>-1.1503067484662455E-2</v>
      </c>
      <c r="C448" s="5">
        <f>Stocks!C449/Stocks!C448-1</f>
        <v>-8.0842463567706302E-3</v>
      </c>
      <c r="D448" s="5">
        <f>Stocks!D449/Stocks!D448-1</f>
        <v>-1.052091352322293E-2</v>
      </c>
      <c r="E448" s="5">
        <f>Stocks!E449/Stocks!E448-1</f>
        <v>-1.9248188405797007E-2</v>
      </c>
    </row>
    <row r="449" spans="1:5" ht="15" customHeight="1" x14ac:dyDescent="0.2">
      <c r="A449" s="3">
        <f>Stocks!A450</f>
        <v>42923</v>
      </c>
      <c r="B449" s="5">
        <f>Stocks!B450/Stocks!B449-1</f>
        <v>1.5515903801395226E-3</v>
      </c>
      <c r="C449" s="5">
        <f>Stocks!C450/Stocks!C449-1</f>
        <v>7.184986595174303E-3</v>
      </c>
      <c r="D449" s="5">
        <f>Stocks!D450/Stocks!D449-1</f>
        <v>1.6078838174273802E-2</v>
      </c>
      <c r="E449" s="5">
        <f>Stocks!E450/Stocks!E449-1</f>
        <v>-7.1577003001617179E-3</v>
      </c>
    </row>
    <row r="450" spans="1:5" ht="15" customHeight="1" x14ac:dyDescent="0.2">
      <c r="A450" s="3">
        <f>Stocks!A451</f>
        <v>42926</v>
      </c>
      <c r="B450" s="5">
        <f>Stocks!B451/Stocks!B450-1</f>
        <v>1.6653756777691653E-2</v>
      </c>
      <c r="C450" s="5">
        <f>Stocks!C451/Stocks!C450-1</f>
        <v>1.2457410562180637E-2</v>
      </c>
      <c r="D450" s="5">
        <f>Stocks!D451/Stocks!D450-1</f>
        <v>5.1046452271568121E-3</v>
      </c>
      <c r="E450" s="5">
        <f>Stocks!E451/Stocks!E450-1</f>
        <v>5.5813953488372814E-3</v>
      </c>
    </row>
    <row r="451" spans="1:5" ht="15" customHeight="1" x14ac:dyDescent="0.2">
      <c r="A451" s="3">
        <f>Stocks!A452</f>
        <v>42927</v>
      </c>
      <c r="B451" s="5">
        <f>Stocks!B452/Stocks!B451-1</f>
        <v>-1.9047619047619646E-3</v>
      </c>
      <c r="C451" s="5">
        <f>Stocks!C452/Stocks!C451-1</f>
        <v>3.3652329372173551E-3</v>
      </c>
      <c r="D451" s="5">
        <f>Stocks!D452/Stocks!D451-1</f>
        <v>4.443880142203982E-3</v>
      </c>
      <c r="E451" s="5">
        <f>Stocks!E452/Stocks!E451-1</f>
        <v>2.5439407955596405E-3</v>
      </c>
    </row>
    <row r="452" spans="1:5" ht="15" customHeight="1" x14ac:dyDescent="0.2">
      <c r="A452" s="3">
        <f>Stocks!A453</f>
        <v>42928</v>
      </c>
      <c r="B452" s="5">
        <f>Stocks!B453/Stocks!B452-1</f>
        <v>-1.1450381679388721E-3</v>
      </c>
      <c r="C452" s="5">
        <f>Stocks!C453/Stocks!C452-1</f>
        <v>8.0704328686722615E-3</v>
      </c>
      <c r="D452" s="5">
        <f>Stocks!D453/Stocks!D452-1</f>
        <v>1.3272658323852937E-2</v>
      </c>
      <c r="E452" s="5">
        <f>Stocks!E453/Stocks!E452-1</f>
        <v>-2.5374855824682463E-3</v>
      </c>
    </row>
    <row r="453" spans="1:5" ht="15" customHeight="1" x14ac:dyDescent="0.2">
      <c r="A453" s="3">
        <f>Stocks!A454</f>
        <v>42929</v>
      </c>
      <c r="B453" s="5">
        <f>Stocks!B454/Stocks!B453-1</f>
        <v>-3.8211692778000739E-4</v>
      </c>
      <c r="C453" s="5">
        <f>Stocks!C454/Stocks!C453-1</f>
        <v>-2.4953212726139817E-3</v>
      </c>
      <c r="D453" s="5">
        <f>Stocks!D454/Stocks!D453-1</f>
        <v>-8.3582834331337175E-3</v>
      </c>
      <c r="E453" s="5">
        <f>Stocks!E454/Stocks!E453-1</f>
        <v>2.3126734505085622E-4</v>
      </c>
    </row>
    <row r="454" spans="1:5" ht="15" customHeight="1" x14ac:dyDescent="0.2">
      <c r="A454" s="3">
        <f>Stocks!A455</f>
        <v>42930</v>
      </c>
      <c r="B454" s="5">
        <f>Stocks!B455/Stocks!B454-1</f>
        <v>2.2935779816513069E-3</v>
      </c>
      <c r="C454" s="5">
        <f>Stocks!C455/Stocks!C454-1</f>
        <v>1.0318949343339767E-2</v>
      </c>
      <c r="D454" s="5">
        <f>Stocks!D455/Stocks!D454-1</f>
        <v>1.6983268335639901E-2</v>
      </c>
      <c r="E454" s="5">
        <f>Stocks!E455/Stocks!E454-1</f>
        <v>4.6242774566473965E-3</v>
      </c>
    </row>
    <row r="455" spans="1:5" ht="15" customHeight="1" x14ac:dyDescent="0.2">
      <c r="A455" s="3">
        <f>Stocks!A456</f>
        <v>42933</v>
      </c>
      <c r="B455" s="5">
        <f>Stocks!B456/Stocks!B455-1</f>
        <v>6.8649885583524917E-3</v>
      </c>
      <c r="C455" s="5">
        <f>Stocks!C456/Stocks!C455-1</f>
        <v>-1.0316723408646533E-3</v>
      </c>
      <c r="D455" s="5">
        <f>Stocks!D456/Stocks!D455-1</f>
        <v>2.3503216229590063E-3</v>
      </c>
      <c r="E455" s="5">
        <f>Stocks!E456/Stocks!E455-1</f>
        <v>-5.9838895281933979E-3</v>
      </c>
    </row>
    <row r="456" spans="1:5" ht="15" customHeight="1" x14ac:dyDescent="0.2">
      <c r="A456" s="3">
        <f>Stocks!A457</f>
        <v>42934</v>
      </c>
      <c r="B456" s="5">
        <f>Stocks!B457/Stocks!B456-1</f>
        <v>-1.325757575757569E-2</v>
      </c>
      <c r="C456" s="5">
        <f>Stocks!C457/Stocks!C456-1</f>
        <v>7.7455334090674732E-3</v>
      </c>
      <c r="D456" s="5">
        <f>Stocks!D457/Stocks!D456-1</f>
        <v>6.6641984450201974E-3</v>
      </c>
      <c r="E456" s="5">
        <f>Stocks!E457/Stocks!E456-1</f>
        <v>-2.778420930770964E-3</v>
      </c>
    </row>
    <row r="457" spans="1:5" ht="15" customHeight="1" x14ac:dyDescent="0.2">
      <c r="A457" s="3">
        <f>Stocks!A458</f>
        <v>42935</v>
      </c>
      <c r="B457" s="5">
        <f>Stocks!B458/Stocks!B457-1</f>
        <v>4.3378119001919346E-2</v>
      </c>
      <c r="C457" s="5">
        <f>Stocks!C458/Stocks!C457-1</f>
        <v>6.8661610985858434E-3</v>
      </c>
      <c r="D457" s="5">
        <f>Stocks!D458/Stocks!D457-1</f>
        <v>9.0719627313964324E-3</v>
      </c>
      <c r="E457" s="5">
        <f>Stocks!E458/Stocks!E457-1</f>
        <v>1.3698630136986134E-2</v>
      </c>
    </row>
    <row r="458" spans="1:5" ht="15" customHeight="1" x14ac:dyDescent="0.2">
      <c r="A458" s="3">
        <f>Stocks!A459</f>
        <v>42936</v>
      </c>
      <c r="B458" s="5">
        <f>Stocks!B459/Stocks!B458-1</f>
        <v>-2.1339220014716664E-2</v>
      </c>
      <c r="C458" s="5">
        <f>Stocks!C459/Stocks!C458-1</f>
        <v>-1.4249363867684384E-3</v>
      </c>
      <c r="D458" s="5">
        <f>Stocks!D459/Stocks!D458-1</f>
        <v>8.8689102174706047E-3</v>
      </c>
      <c r="E458" s="5">
        <f>Stocks!E459/Stocks!E458-1</f>
        <v>-9.8488318827302246E-3</v>
      </c>
    </row>
    <row r="459" spans="1:5" ht="15" customHeight="1" x14ac:dyDescent="0.2">
      <c r="A459" s="3">
        <f>Stocks!A460</f>
        <v>42937</v>
      </c>
      <c r="B459" s="5">
        <f>Stocks!B460/Stocks!B459-1</f>
        <v>-1.87969924812037E-3</v>
      </c>
      <c r="C459" s="5">
        <f>Stocks!C460/Stocks!C459-1</f>
        <v>1.518703496075835E-2</v>
      </c>
      <c r="D459" s="5">
        <f>Stocks!D460/Stocks!D459-1</f>
        <v>-2.6011560693641744E-2</v>
      </c>
      <c r="E459" s="5">
        <f>Stocks!E460/Stocks!E459-1</f>
        <v>-1.3416608836456123E-2</v>
      </c>
    </row>
    <row r="460" spans="1:5" ht="15" customHeight="1" x14ac:dyDescent="0.2">
      <c r="A460" s="3">
        <f>Stocks!A461</f>
        <v>42940</v>
      </c>
      <c r="B460" s="5">
        <f>Stocks!B461/Stocks!B460-1</f>
        <v>-2.2598870056498299E-3</v>
      </c>
      <c r="C460" s="5">
        <f>Stocks!C461/Stocks!C460-1</f>
        <v>7.7309236947791238E-3</v>
      </c>
      <c r="D460" s="5">
        <f>Stocks!D461/Stocks!D460-1</f>
        <v>-4.0801186943619783E-3</v>
      </c>
      <c r="E460" s="5">
        <f>Stocks!E461/Stocks!E460-1</f>
        <v>-9.3786635404458085E-4</v>
      </c>
    </row>
    <row r="461" spans="1:5" ht="15" customHeight="1" x14ac:dyDescent="0.2">
      <c r="A461" s="3">
        <f>Stocks!A462</f>
        <v>42941</v>
      </c>
      <c r="B461" s="5">
        <f>Stocks!B462/Stocks!B461-1</f>
        <v>-2.1140052850132096E-2</v>
      </c>
      <c r="C461" s="5">
        <f>Stocks!C462/Stocks!C461-1</f>
        <v>-3.7859918302282081E-3</v>
      </c>
      <c r="D461" s="5">
        <f>Stocks!D462/Stocks!D461-1</f>
        <v>4.8417132216014291E-3</v>
      </c>
      <c r="E461" s="5">
        <f>Stocks!E462/Stocks!E461-1</f>
        <v>2.440741609950714E-2</v>
      </c>
    </row>
    <row r="462" spans="1:5" ht="15" customHeight="1" x14ac:dyDescent="0.2">
      <c r="A462" s="3">
        <f>Stocks!A463</f>
        <v>42942</v>
      </c>
      <c r="B462" s="5">
        <f>Stocks!B463/Stocks!B462-1</f>
        <v>2.5067489394523745E-2</v>
      </c>
      <c r="C462" s="5">
        <f>Stocks!C463/Stocks!C462-1</f>
        <v>8.6008600860085771E-3</v>
      </c>
      <c r="D462" s="5">
        <f>Stocks!D463/Stocks!D462-1</f>
        <v>2.1620953792933051E-2</v>
      </c>
      <c r="E462" s="5">
        <f>Stocks!E463/Stocks!E462-1</f>
        <v>1.1454753722794919E-3</v>
      </c>
    </row>
    <row r="463" spans="1:5" ht="15" customHeight="1" x14ac:dyDescent="0.2">
      <c r="A463" s="3">
        <f>Stocks!A464</f>
        <v>42943</v>
      </c>
      <c r="B463" s="5">
        <f>Stocks!B464/Stocks!B463-1</f>
        <v>-7.1482317531977868E-3</v>
      </c>
      <c r="C463" s="5">
        <f>Stocks!C464/Stocks!C463-1</f>
        <v>-1.2692117005453696E-2</v>
      </c>
      <c r="D463" s="5">
        <f>Stocks!D464/Stocks!D463-1</f>
        <v>-2.1284314911113711E-2</v>
      </c>
      <c r="E463" s="5">
        <f>Stocks!E464/Stocks!E463-1</f>
        <v>2.1967963386727574E-2</v>
      </c>
    </row>
    <row r="464" spans="1:5" ht="15" customHeight="1" x14ac:dyDescent="0.2">
      <c r="A464" s="3">
        <f>Stocks!A465</f>
        <v>42944</v>
      </c>
      <c r="B464" s="5">
        <f>Stocks!B465/Stocks!B464-1</f>
        <v>1.5536187949981128E-2</v>
      </c>
      <c r="C464" s="5">
        <f>Stocks!C465/Stocks!C464-1</f>
        <v>-4.2181379933713403E-3</v>
      </c>
      <c r="D464" s="5">
        <f>Stocks!D465/Stocks!D464-1</f>
        <v>-2.8419621895465763E-3</v>
      </c>
      <c r="E464" s="5">
        <f>Stocks!E465/Stocks!E464-1</f>
        <v>1.3434841021047861E-2</v>
      </c>
    </row>
    <row r="465" spans="1:5" ht="15" customHeight="1" x14ac:dyDescent="0.2">
      <c r="A465" s="3">
        <f>Stocks!A466</f>
        <v>42947</v>
      </c>
      <c r="B465" s="5">
        <f>Stocks!B466/Stocks!B465-1</f>
        <v>-8.2089552238805985E-2</v>
      </c>
      <c r="C465" s="5">
        <f>Stocks!C466/Stocks!C465-1</f>
        <v>4.1351487644982754E-3</v>
      </c>
      <c r="D465" s="5">
        <f>Stocks!D466/Stocks!D465-1</f>
        <v>-8.1784386617099747E-3</v>
      </c>
      <c r="E465" s="5">
        <f>Stocks!E466/Stocks!E465-1</f>
        <v>2.4304021210781457E-3</v>
      </c>
    </row>
    <row r="466" spans="1:5" ht="15" customHeight="1" x14ac:dyDescent="0.2">
      <c r="A466" s="3">
        <f>Stocks!A467</f>
        <v>42948</v>
      </c>
      <c r="B466" s="5">
        <f>Stocks!B467/Stocks!B466-1</f>
        <v>-8.9430894308943909E-3</v>
      </c>
      <c r="C466" s="5">
        <f>Stocks!C467/Stocks!C466-1</f>
        <v>1.3157894736842035E-2</v>
      </c>
      <c r="D466" s="5">
        <f>Stocks!D467/Stocks!D466-1</f>
        <v>3.6231884057968955E-3</v>
      </c>
      <c r="E466" s="5">
        <f>Stocks!E467/Stocks!E466-1</f>
        <v>-1.3665417676878899E-2</v>
      </c>
    </row>
    <row r="467" spans="1:5" ht="15" customHeight="1" x14ac:dyDescent="0.2">
      <c r="A467" s="3">
        <f>Stocks!A468</f>
        <v>42949</v>
      </c>
      <c r="B467" s="5">
        <f>Stocks!B468/Stocks!B467-1</f>
        <v>2.5840853158326516E-2</v>
      </c>
      <c r="C467" s="5">
        <f>Stocks!C468/Stocks!C467-1</f>
        <v>4.0646376524238192E-3</v>
      </c>
      <c r="D467" s="5">
        <f>Stocks!D468/Stocks!D467-1</f>
        <v>-6.3488111539898862E-3</v>
      </c>
      <c r="E467" s="5">
        <f>Stocks!E468/Stocks!E467-1</f>
        <v>1.9217877094972025E-2</v>
      </c>
    </row>
    <row r="468" spans="1:5" ht="15" customHeight="1" x14ac:dyDescent="0.2">
      <c r="A468" s="3">
        <f>Stocks!A469</f>
        <v>42950</v>
      </c>
      <c r="B468" s="5">
        <f>Stocks!B469/Stocks!B468-1</f>
        <v>-1.0795681727309159E-2</v>
      </c>
      <c r="C468" s="5">
        <f>Stocks!C469/Stocks!C468-1</f>
        <v>-6.8127962085308136E-3</v>
      </c>
      <c r="D468" s="5">
        <f>Stocks!D469/Stocks!D468-1</f>
        <v>1.0774242044600424E-2</v>
      </c>
      <c r="E468" s="5">
        <f>Stocks!E469/Stocks!E468-1</f>
        <v>-1.5347511510633738E-2</v>
      </c>
    </row>
    <row r="469" spans="1:5" ht="15" customHeight="1" x14ac:dyDescent="0.2">
      <c r="A469" s="3">
        <f>Stocks!A470</f>
        <v>42951</v>
      </c>
      <c r="B469" s="5">
        <f>Stocks!B470/Stocks!B469-1</f>
        <v>-4.0824575586095313E-2</v>
      </c>
      <c r="C469" s="5">
        <f>Stocks!C470/Stocks!C469-1</f>
        <v>2.9824038174768308E-3</v>
      </c>
      <c r="D469" s="5">
        <f>Stocks!D470/Stocks!D469-1</f>
        <v>3.4828953891918646E-2</v>
      </c>
      <c r="E469" s="5">
        <f>Stocks!E470/Stocks!E469-1</f>
        <v>1.4473391226898391E-2</v>
      </c>
    </row>
    <row r="470" spans="1:5" ht="15" customHeight="1" x14ac:dyDescent="0.2">
      <c r="A470" s="3">
        <f>Stocks!A471</f>
        <v>42954</v>
      </c>
      <c r="B470" s="5">
        <f>Stocks!B471/Stocks!B470-1</f>
        <v>2.1913190054782872E-2</v>
      </c>
      <c r="C470" s="5">
        <f>Stocks!C471/Stocks!C470-1</f>
        <v>5.9470710674991434E-3</v>
      </c>
      <c r="D470" s="5">
        <f>Stocks!D471/Stocks!D470-1</f>
        <v>1.7846448676488214E-2</v>
      </c>
      <c r="E470" s="5">
        <f>Stocks!E471/Stocks!E470-1</f>
        <v>-8.5601404741001419E-3</v>
      </c>
    </row>
    <row r="471" spans="1:5" ht="15" customHeight="1" x14ac:dyDescent="0.2">
      <c r="A471" s="3">
        <f>Stocks!A472</f>
        <v>42955</v>
      </c>
      <c r="B471" s="5">
        <f>Stocks!B472/Stocks!B471-1</f>
        <v>2.0618556701030855E-3</v>
      </c>
      <c r="C471" s="5">
        <f>Stocks!C472/Stocks!C471-1</f>
        <v>-2.0691693762932006E-3</v>
      </c>
      <c r="D471" s="5">
        <f>Stocks!D472/Stocks!D471-1</f>
        <v>-4.2362908919745257E-3</v>
      </c>
      <c r="E471" s="5">
        <f>Stocks!E472/Stocks!E471-1</f>
        <v>1.0183750276732351E-2</v>
      </c>
    </row>
    <row r="472" spans="1:5" ht="15" customHeight="1" x14ac:dyDescent="0.2">
      <c r="A472" s="3">
        <f>Stocks!A473</f>
        <v>42956</v>
      </c>
      <c r="B472" s="5">
        <f>Stocks!B473/Stocks!B472-1</f>
        <v>-2.8806584362139898E-2</v>
      </c>
      <c r="C472" s="5">
        <f>Stocks!C473/Stocks!C472-1</f>
        <v>-3.0608214849920934E-3</v>
      </c>
      <c r="D472" s="5">
        <f>Stocks!D473/Stocks!D472-1</f>
        <v>-1.2053887969747268E-2</v>
      </c>
      <c r="E472" s="5">
        <f>Stocks!E473/Stocks!E472-1</f>
        <v>4.3830813061562779E-4</v>
      </c>
    </row>
    <row r="473" spans="1:5" ht="15" customHeight="1" x14ac:dyDescent="0.2">
      <c r="A473" s="3">
        <f>Stocks!A474</f>
        <v>42957</v>
      </c>
      <c r="B473" s="5">
        <f>Stocks!B474/Stocks!B473-1</f>
        <v>-2.5423728813559365E-2</v>
      </c>
      <c r="C473" s="5">
        <f>Stocks!C474/Stocks!C473-1</f>
        <v>-1.4657819154204277E-2</v>
      </c>
      <c r="D473" s="5">
        <f>Stocks!D474/Stocks!D473-1</f>
        <v>-2.8229665071770382E-2</v>
      </c>
      <c r="E473" s="5">
        <f>Stocks!E474/Stocks!E473-1</f>
        <v>-1.4895947426067924E-2</v>
      </c>
    </row>
    <row r="474" spans="1:5" ht="15" customHeight="1" x14ac:dyDescent="0.2">
      <c r="A474" s="3">
        <f>Stocks!A475</f>
        <v>42958</v>
      </c>
      <c r="B474" s="5">
        <f>Stocks!B475/Stocks!B474-1</f>
        <v>-3.9130434782608248E-3</v>
      </c>
      <c r="C474" s="5">
        <f>Stocks!C475/Stocks!C474-1</f>
        <v>6.0307568599859973E-3</v>
      </c>
      <c r="D474" s="5">
        <f>Stocks!D475/Stocks!D474-1</f>
        <v>1.1939931068439158E-2</v>
      </c>
      <c r="E474" s="5">
        <f>Stocks!E475/Stocks!E474-1</f>
        <v>-4.002668445630464E-3</v>
      </c>
    </row>
    <row r="475" spans="1:5" ht="15" customHeight="1" x14ac:dyDescent="0.2">
      <c r="A475" s="3">
        <f>Stocks!A476</f>
        <v>42961</v>
      </c>
      <c r="B475" s="5">
        <f>Stocks!B476/Stocks!B475-1</f>
        <v>-4.3649061545181222E-4</v>
      </c>
      <c r="C475" s="5">
        <f>Stocks!C476/Stocks!C475-1</f>
        <v>1.778399440503553E-2</v>
      </c>
      <c r="D475" s="5">
        <f>Stocks!D476/Stocks!D475-1</f>
        <v>2.2016786279041467E-2</v>
      </c>
      <c r="E475" s="5">
        <f>Stocks!E476/Stocks!E475-1</f>
        <v>-5.5816030363921021E-3</v>
      </c>
    </row>
    <row r="476" spans="1:5" ht="15" customHeight="1" x14ac:dyDescent="0.2">
      <c r="A476" s="3">
        <f>Stocks!A477</f>
        <v>42962</v>
      </c>
      <c r="B476" s="5">
        <f>Stocks!B477/Stocks!B476-1</f>
        <v>-6.1135371179038556E-3</v>
      </c>
      <c r="C476" s="5">
        <f>Stocks!C477/Stocks!C476-1</f>
        <v>7.4604888583487128E-3</v>
      </c>
      <c r="D476" s="5">
        <f>Stocks!D477/Stocks!D476-1</f>
        <v>3.213520590335861E-3</v>
      </c>
      <c r="E476" s="5">
        <f>Stocks!E477/Stocks!E476-1</f>
        <v>-8.9806915132462084E-4</v>
      </c>
    </row>
    <row r="477" spans="1:5" ht="15" customHeight="1" x14ac:dyDescent="0.2">
      <c r="A477" s="3">
        <f>Stocks!A478</f>
        <v>42963</v>
      </c>
      <c r="B477" s="5">
        <f>Stocks!B478/Stocks!B477-1</f>
        <v>-7.0298769771529601E-3</v>
      </c>
      <c r="C477" s="5">
        <f>Stocks!C478/Stocks!C477-1</f>
        <v>6.7231803566207837E-3</v>
      </c>
      <c r="D477" s="5">
        <f>Stocks!D478/Stocks!D477-1</f>
        <v>-1.5422944596038546E-3</v>
      </c>
      <c r="E477" s="5">
        <f>Stocks!E478/Stocks!E477-1</f>
        <v>-1.8202247191011267E-2</v>
      </c>
    </row>
    <row r="478" spans="1:5" ht="15" customHeight="1" x14ac:dyDescent="0.2">
      <c r="A478" s="3">
        <f>Stocks!A479</f>
        <v>42964</v>
      </c>
      <c r="B478" s="5">
        <f>Stocks!B479/Stocks!B478-1</f>
        <v>-1.5929203539823189E-2</v>
      </c>
      <c r="C478" s="5">
        <f>Stocks!C479/Stocks!C478-1</f>
        <v>-1.1227255129694136E-2</v>
      </c>
      <c r="D478" s="5">
        <f>Stocks!D479/Stocks!D478-1</f>
        <v>-2.9824144486691906E-2</v>
      </c>
      <c r="E478" s="5">
        <f>Stocks!E479/Stocks!E478-1</f>
        <v>-1.579308766308074E-2</v>
      </c>
    </row>
    <row r="479" spans="1:5" ht="15" customHeight="1" x14ac:dyDescent="0.2">
      <c r="A479" s="3">
        <f>Stocks!A480</f>
        <v>42965</v>
      </c>
      <c r="B479" s="5">
        <f>Stocks!B480/Stocks!B479-1</f>
        <v>1.124100719424459E-2</v>
      </c>
      <c r="C479" s="5">
        <f>Stocks!C480/Stocks!C479-1</f>
        <v>3.4259984338294025E-3</v>
      </c>
      <c r="D479" s="5">
        <f>Stocks!D480/Stocks!D479-1</f>
        <v>-8.5731781996334355E-4</v>
      </c>
      <c r="E479" s="5">
        <f>Stocks!E480/Stocks!E479-1</f>
        <v>2.5581395348837077E-3</v>
      </c>
    </row>
    <row r="480" spans="1:5" ht="15" customHeight="1" x14ac:dyDescent="0.2">
      <c r="A480" s="3">
        <f>Stocks!A481</f>
        <v>42968</v>
      </c>
      <c r="B480" s="5">
        <f>Stocks!B481/Stocks!B480-1</f>
        <v>-6.6696309470875015E-3</v>
      </c>
      <c r="C480" s="5">
        <f>Stocks!C481/Stocks!C480-1</f>
        <v>6.9261535459954615E-3</v>
      </c>
      <c r="D480" s="5">
        <f>Stocks!D481/Stocks!D480-1</f>
        <v>-6.1289531747976689E-4</v>
      </c>
      <c r="E480" s="5">
        <f>Stocks!E481/Stocks!E480-1</f>
        <v>-1.4149849222918065E-2</v>
      </c>
    </row>
    <row r="481" spans="1:5" ht="15" customHeight="1" x14ac:dyDescent="0.2">
      <c r="A481" s="3">
        <f>Stocks!A482</f>
        <v>42969</v>
      </c>
      <c r="B481" s="5">
        <f>Stocks!B482/Stocks!B481-1</f>
        <v>6.7144136078782779E-3</v>
      </c>
      <c r="C481" s="5">
        <f>Stocks!C482/Stocks!C481-1</f>
        <v>8.23483820964932E-3</v>
      </c>
      <c r="D481" s="5">
        <f>Stocks!D482/Stocks!D481-1</f>
        <v>1.4473200049061496E-2</v>
      </c>
      <c r="E481" s="5">
        <f>Stocks!E482/Stocks!E481-1</f>
        <v>1.6235294117646903E-2</v>
      </c>
    </row>
    <row r="482" spans="1:5" ht="15" customHeight="1" x14ac:dyDescent="0.2">
      <c r="A482" s="3">
        <f>Stocks!A483</f>
        <v>42970</v>
      </c>
      <c r="B482" s="5">
        <f>Stocks!B483/Stocks!B482-1</f>
        <v>0</v>
      </c>
      <c r="C482" s="5">
        <f>Stocks!C483/Stocks!C482-1</f>
        <v>-8.5519361967905105E-3</v>
      </c>
      <c r="D482" s="5">
        <f>Stocks!D483/Stocks!D482-1</f>
        <v>2.2971829283038314E-3</v>
      </c>
      <c r="E482" s="5">
        <f>Stocks!E483/Stocks!E482-1</f>
        <v>1.1576753878212553E-2</v>
      </c>
    </row>
    <row r="483" spans="1:5" ht="15" customHeight="1" x14ac:dyDescent="0.2">
      <c r="A483" s="3">
        <f>Stocks!A484</f>
        <v>42971</v>
      </c>
      <c r="B483" s="5">
        <f>Stocks!B484/Stocks!B483-1</f>
        <v>1.3339261894176335E-3</v>
      </c>
      <c r="C483" s="5">
        <f>Stocks!C484/Stocks!C483-1</f>
        <v>3.876720294631042E-4</v>
      </c>
      <c r="D483" s="5">
        <f>Stocks!D484/Stocks!D483-1</f>
        <v>-2.5331724969843705E-3</v>
      </c>
      <c r="E483" s="5">
        <f>Stocks!E484/Stocks!E483-1</f>
        <v>-8.926527809567375E-3</v>
      </c>
    </row>
    <row r="484" spans="1:5" ht="15" customHeight="1" x14ac:dyDescent="0.2">
      <c r="A484" s="3">
        <f>Stocks!A485</f>
        <v>42972</v>
      </c>
      <c r="B484" s="5">
        <f>Stocks!B485/Stocks!B484-1</f>
        <v>6.2166962699823358E-3</v>
      </c>
      <c r="C484" s="5">
        <f>Stocks!C485/Stocks!C484-1</f>
        <v>1.2594458438286438E-3</v>
      </c>
      <c r="D484" s="5">
        <f>Stocks!D485/Stocks!D484-1</f>
        <v>-7.2560164469703814E-4</v>
      </c>
      <c r="E484" s="5">
        <f>Stocks!E485/Stocks!E484-1</f>
        <v>6.4665127020786528E-3</v>
      </c>
    </row>
    <row r="485" spans="1:5" ht="15" customHeight="1" x14ac:dyDescent="0.2">
      <c r="A485" s="3">
        <f>Stocks!A486</f>
        <v>42975</v>
      </c>
      <c r="B485" s="5">
        <f>Stocks!B486/Stocks!B485-1</f>
        <v>6.6195939982347518E-3</v>
      </c>
      <c r="C485" s="5">
        <f>Stocks!C486/Stocks!C485-1</f>
        <v>4.1606192549590304E-3</v>
      </c>
      <c r="D485" s="5">
        <f>Stocks!D486/Stocks!D485-1</f>
        <v>1.3675420549437378E-2</v>
      </c>
      <c r="E485" s="5">
        <f>Stocks!E486/Stocks!E485-1</f>
        <v>-1.2161541991739355E-2</v>
      </c>
    </row>
    <row r="486" spans="1:5" ht="15" customHeight="1" x14ac:dyDescent="0.2">
      <c r="A486" s="3">
        <f>Stocks!A487</f>
        <v>42976</v>
      </c>
      <c r="B486" s="5">
        <f>Stocks!B487/Stocks!B486-1</f>
        <v>-1.5782551512494525E-2</v>
      </c>
      <c r="C486" s="5">
        <f>Stocks!C487/Stocks!C486-1</f>
        <v>-9.6357679707170796E-5</v>
      </c>
      <c r="D486" s="5">
        <f>Stocks!D487/Stocks!D486-1</f>
        <v>8.3572110792728971E-4</v>
      </c>
      <c r="E486" s="5">
        <f>Stocks!E487/Stocks!E486-1</f>
        <v>-4.6457607433215697E-3</v>
      </c>
    </row>
    <row r="487" spans="1:5" ht="15" customHeight="1" x14ac:dyDescent="0.2">
      <c r="A487" s="3">
        <f>Stocks!A488</f>
        <v>42977</v>
      </c>
      <c r="B487" s="5">
        <f>Stocks!B488/Stocks!B487-1</f>
        <v>-1.1581291759465429E-2</v>
      </c>
      <c r="C487" s="5">
        <f>Stocks!C488/Stocks!C487-1</f>
        <v>-3.8546786161697266E-4</v>
      </c>
      <c r="D487" s="5">
        <f>Stocks!D488/Stocks!D487-1</f>
        <v>2.2068471907431775E-2</v>
      </c>
      <c r="E487" s="5">
        <f>Stocks!E488/Stocks!E487-1</f>
        <v>1.3068844807467839E-2</v>
      </c>
    </row>
    <row r="488" spans="1:5" ht="15" customHeight="1" x14ac:dyDescent="0.2">
      <c r="A488" s="3">
        <f>Stocks!A489</f>
        <v>42978</v>
      </c>
      <c r="B488" s="5">
        <f>Stocks!B489/Stocks!B488-1</f>
        <v>9.0130689499767769E-4</v>
      </c>
      <c r="C488" s="5">
        <f>Stocks!C489/Stocks!C488-1</f>
        <v>-2.0244866480285673E-3</v>
      </c>
      <c r="D488" s="5">
        <f>Stocks!D489/Stocks!D488-1</f>
        <v>1.3071895424836555E-2</v>
      </c>
      <c r="E488" s="5">
        <f>Stocks!E489/Stocks!E488-1</f>
        <v>5.7590416954618195E-3</v>
      </c>
    </row>
    <row r="489" spans="1:5" ht="15" customHeight="1" x14ac:dyDescent="0.2">
      <c r="A489" s="3">
        <f>Stocks!A490</f>
        <v>42979</v>
      </c>
      <c r="B489" s="5">
        <f>Stocks!B490/Stocks!B489-1</f>
        <v>-2.2512381809995929E-3</v>
      </c>
      <c r="C489" s="5">
        <f>Stocks!C490/Stocks!C489-1</f>
        <v>3.6707882534776637E-3</v>
      </c>
      <c r="D489" s="5">
        <f>Stocks!D490/Stocks!D489-1</f>
        <v>1.2096774193548265E-2</v>
      </c>
      <c r="E489" s="5">
        <f>Stocks!E490/Stocks!E489-1</f>
        <v>1.3284470911589574E-2</v>
      </c>
    </row>
    <row r="490" spans="1:5" ht="15" customHeight="1" x14ac:dyDescent="0.2">
      <c r="A490" s="3">
        <f>Stocks!A491</f>
        <v>42982</v>
      </c>
      <c r="B490" s="5">
        <f>Stocks!B491/Stocks!B490-1</f>
        <v>0</v>
      </c>
      <c r="C490" s="5">
        <f>Stocks!C491/Stocks!C490-1</f>
        <v>0</v>
      </c>
      <c r="D490" s="5">
        <f>Stocks!D491/Stocks!D490-1</f>
        <v>0</v>
      </c>
      <c r="E490" s="5">
        <f>Stocks!E491/Stocks!E490-1</f>
        <v>0</v>
      </c>
    </row>
    <row r="491" spans="1:5" ht="15" customHeight="1" x14ac:dyDescent="0.2">
      <c r="A491" s="3">
        <f>Stocks!A492</f>
        <v>42983</v>
      </c>
      <c r="B491" s="5">
        <f>Stocks!B492/Stocks!B491-1</f>
        <v>-2.4368231046931421E-2</v>
      </c>
      <c r="C491" s="5">
        <f>Stocks!C492/Stocks!C491-1</f>
        <v>-8.5659287776708171E-3</v>
      </c>
      <c r="D491" s="5">
        <f>Stocks!D492/Stocks!D491-1</f>
        <v>-1.5480933409220299E-2</v>
      </c>
      <c r="E491" s="5">
        <f>Stocks!E492/Stocks!E491-1</f>
        <v>3.3905967450271746E-3</v>
      </c>
    </row>
    <row r="492" spans="1:5" ht="15" customHeight="1" x14ac:dyDescent="0.2">
      <c r="A492" s="3">
        <f>Stocks!A493</f>
        <v>42984</v>
      </c>
      <c r="B492" s="5">
        <f>Stocks!B493/Stocks!B492-1</f>
        <v>1.1100832562442209E-2</v>
      </c>
      <c r="C492" s="5">
        <f>Stocks!C493/Stocks!C492-1</f>
        <v>1.6503252111446098E-3</v>
      </c>
      <c r="D492" s="5">
        <f>Stocks!D493/Stocks!D492-1</f>
        <v>-4.2779512082320448E-3</v>
      </c>
      <c r="E492" s="5">
        <f>Stocks!E493/Stocks!E492-1</f>
        <v>1.5093489524667714E-2</v>
      </c>
    </row>
    <row r="493" spans="1:5" ht="15" customHeight="1" x14ac:dyDescent="0.2">
      <c r="A493" s="3">
        <f>Stocks!A494</f>
        <v>42985</v>
      </c>
      <c r="B493" s="5">
        <f>Stocks!B494/Stocks!B493-1</f>
        <v>-2.3787740164684323E-2</v>
      </c>
      <c r="C493" s="5">
        <f>Stocks!C494/Stocks!C493-1</f>
        <v>1.3374685016475985E-2</v>
      </c>
      <c r="D493" s="5">
        <f>Stocks!D494/Stocks!D493-1</f>
        <v>1.47468648397584E-2</v>
      </c>
      <c r="E493" s="5">
        <f>Stocks!E494/Stocks!E493-1</f>
        <v>1.1096316023080366E-3</v>
      </c>
    </row>
    <row r="494" spans="1:5" ht="15" customHeight="1" x14ac:dyDescent="0.2">
      <c r="A494" s="3">
        <f>Stocks!A495</f>
        <v>42986</v>
      </c>
      <c r="B494" s="5">
        <f>Stocks!B495/Stocks!B494-1</f>
        <v>-4.217432052483594E-3</v>
      </c>
      <c r="C494" s="5">
        <f>Stocks!C495/Stocks!C494-1</f>
        <v>-1.2433052792654165E-3</v>
      </c>
      <c r="D494" s="5">
        <f>Stocks!D495/Stocks!D494-1</f>
        <v>-9.3832246252432139E-3</v>
      </c>
      <c r="E494" s="5">
        <f>Stocks!E495/Stocks!E494-1</f>
        <v>-1.4187541565063189E-2</v>
      </c>
    </row>
    <row r="495" spans="1:5" ht="15" customHeight="1" x14ac:dyDescent="0.2">
      <c r="A495" s="3">
        <f>Stocks!A496</f>
        <v>42989</v>
      </c>
      <c r="B495" s="5">
        <f>Stocks!B496/Stocks!B495-1</f>
        <v>-2.1176470588235241E-2</v>
      </c>
      <c r="C495" s="5">
        <f>Stocks!C496/Stocks!C495-1</f>
        <v>1.6470362922531789E-2</v>
      </c>
      <c r="D495" s="5">
        <f>Stocks!D496/Stocks!D495-1</f>
        <v>2.0907935774517661E-2</v>
      </c>
      <c r="E495" s="5">
        <f>Stocks!E496/Stocks!E495-1</f>
        <v>1.0344052170002227E-2</v>
      </c>
    </row>
    <row r="496" spans="1:5" ht="15" customHeight="1" x14ac:dyDescent="0.2">
      <c r="A496" s="3">
        <f>Stocks!A497</f>
        <v>42990</v>
      </c>
      <c r="B496" s="5">
        <f>Stocks!B497/Stocks!B496-1</f>
        <v>9.6153846153845812E-3</v>
      </c>
      <c r="C496" s="5">
        <f>Stocks!C497/Stocks!C496-1</f>
        <v>5.6523787093731848E-4</v>
      </c>
      <c r="D496" s="5">
        <f>Stocks!D497/Stocks!D496-1</f>
        <v>7.920343969225474E-4</v>
      </c>
      <c r="E496" s="5">
        <f>Stocks!E497/Stocks!E496-1</f>
        <v>0</v>
      </c>
    </row>
    <row r="497" spans="1:5" ht="15" customHeight="1" x14ac:dyDescent="0.2">
      <c r="A497" s="3">
        <f>Stocks!A498</f>
        <v>42991</v>
      </c>
      <c r="B497" s="5">
        <f>Stocks!B498/Stocks!B497-1</f>
        <v>9.52380952380949E-3</v>
      </c>
      <c r="C497" s="5">
        <f>Stocks!C498/Stocks!C497-1</f>
        <v>-3.5778175313058158E-3</v>
      </c>
      <c r="D497" s="5">
        <f>Stocks!D498/Stocks!D497-1</f>
        <v>-1.2436404748444874E-3</v>
      </c>
      <c r="E497" s="5">
        <f>Stocks!E498/Stocks!E497-1</f>
        <v>1.402181170710004E-2</v>
      </c>
    </row>
    <row r="498" spans="1:5" ht="15" customHeight="1" x14ac:dyDescent="0.2">
      <c r="A498" s="3">
        <f>Stocks!A499</f>
        <v>42992</v>
      </c>
      <c r="B498" s="5">
        <f>Stocks!B499/Stocks!B498-1</f>
        <v>1.3207547169811429E-2</v>
      </c>
      <c r="C498" s="5">
        <f>Stocks!C499/Stocks!C498-1</f>
        <v>2.3622791269015675E-3</v>
      </c>
      <c r="D498" s="5">
        <f>Stocks!D499/Stocks!D498-1</f>
        <v>1.0187910346388884E-2</v>
      </c>
      <c r="E498" s="5">
        <f>Stocks!E499/Stocks!E498-1</f>
        <v>5.9262510974538163E-3</v>
      </c>
    </row>
    <row r="499" spans="1:5" ht="15" customHeight="1" x14ac:dyDescent="0.2">
      <c r="A499" s="3">
        <f>Stocks!A500</f>
        <v>42993</v>
      </c>
      <c r="B499" s="5">
        <f>Stocks!B500/Stocks!B499-1</f>
        <v>2.141527001862209E-2</v>
      </c>
      <c r="C499" s="5">
        <f>Stocks!C500/Stocks!C499-1</f>
        <v>-7.3529411764705621E-3</v>
      </c>
      <c r="D499" s="5">
        <f>Stocks!D500/Stocks!D499-1</f>
        <v>4.2581801882564108E-3</v>
      </c>
      <c r="E499" s="5">
        <f>Stocks!E500/Stocks!E499-1</f>
        <v>1.4837442723107053E-2</v>
      </c>
    </row>
    <row r="500" spans="1:5" ht="15" customHeight="1" x14ac:dyDescent="0.2">
      <c r="A500" s="3">
        <f>Stocks!A501</f>
        <v>42996</v>
      </c>
      <c r="B500" s="5">
        <f>Stocks!B501/Stocks!B500-1</f>
        <v>-2.8258887876025596E-2</v>
      </c>
      <c r="C500" s="5">
        <f>Stocks!C501/Stocks!C500-1</f>
        <v>-4.4634377967711636E-3</v>
      </c>
      <c r="D500" s="5">
        <f>Stocks!D501/Stocks!D500-1</f>
        <v>1.550993081901364E-2</v>
      </c>
      <c r="E500" s="5">
        <f>Stocks!E501/Stocks!E500-1</f>
        <v>1.2470436465276347E-2</v>
      </c>
    </row>
    <row r="501" spans="1:5" ht="15" customHeight="1" x14ac:dyDescent="0.2">
      <c r="A501" s="3">
        <f>Stocks!A502</f>
        <v>42997</v>
      </c>
      <c r="B501" s="5">
        <f>Stocks!B502/Stocks!B501-1</f>
        <v>-1.4071294559100389E-3</v>
      </c>
      <c r="C501" s="5">
        <f>Stocks!C502/Stocks!C501-1</f>
        <v>5.5327673375942243E-3</v>
      </c>
      <c r="D501" s="5">
        <f>Stocks!D502/Stocks!D501-1</f>
        <v>-3.296341061421737E-4</v>
      </c>
      <c r="E501" s="5">
        <f>Stocks!E502/Stocks!E501-1</f>
        <v>9.7685283499679976E-3</v>
      </c>
    </row>
    <row r="502" spans="1:5" ht="15" customHeight="1" x14ac:dyDescent="0.2">
      <c r="A502" s="3">
        <f>Stocks!A503</f>
        <v>42998</v>
      </c>
      <c r="B502" s="5">
        <f>Stocks!B503/Stocks!B502-1</f>
        <v>-1.4091122592765348E-3</v>
      </c>
      <c r="C502" s="5">
        <f>Stocks!C503/Stocks!C502-1</f>
        <v>-4.174177023052783E-3</v>
      </c>
      <c r="D502" s="5">
        <f>Stocks!D503/Stocks!D502-1</f>
        <v>-2.9237194987909554E-2</v>
      </c>
      <c r="E502" s="5">
        <f>Stocks!E503/Stocks!E502-1</f>
        <v>1.6403785488958933E-2</v>
      </c>
    </row>
    <row r="503" spans="1:5" ht="15" customHeight="1" x14ac:dyDescent="0.2">
      <c r="A503" s="3">
        <f>Stocks!A504</f>
        <v>42999</v>
      </c>
      <c r="B503" s="5">
        <f>Stocks!B504/Stocks!B503-1</f>
        <v>4.2333019755409484E-3</v>
      </c>
      <c r="C503" s="5">
        <f>Stocks!C504/Stocks!C503-1</f>
        <v>3.2390206725732007E-3</v>
      </c>
      <c r="D503" s="5">
        <f>Stocks!D504/Stocks!D503-1</f>
        <v>6.7934782608691791E-4</v>
      </c>
      <c r="E503" s="5">
        <f>Stocks!E504/Stocks!E503-1</f>
        <v>7.4487895716945918E-3</v>
      </c>
    </row>
    <row r="504" spans="1:5" ht="15" customHeight="1" x14ac:dyDescent="0.2">
      <c r="A504" s="3">
        <f>Stocks!A505</f>
        <v>43000</v>
      </c>
      <c r="B504" s="5">
        <f>Stocks!B505/Stocks!B504-1</f>
        <v>2.8103044496485818E-3</v>
      </c>
      <c r="C504" s="5">
        <f>Stocks!C505/Stocks!C504-1</f>
        <v>2.3739435951002363E-3</v>
      </c>
      <c r="D504" s="5">
        <f>Stocks!D505/Stocks!D504-1</f>
        <v>1.4822357999547453E-2</v>
      </c>
      <c r="E504" s="5">
        <f>Stocks!E505/Stocks!E504-1</f>
        <v>8.0098582871226398E-3</v>
      </c>
    </row>
    <row r="505" spans="1:5" ht="15" customHeight="1" x14ac:dyDescent="0.2">
      <c r="A505" s="3">
        <f>Stocks!A506</f>
        <v>43003</v>
      </c>
      <c r="B505" s="5">
        <f>Stocks!B506/Stocks!B505-1</f>
        <v>-2.8024287716019725E-3</v>
      </c>
      <c r="C505" s="5">
        <f>Stocks!C506/Stocks!C505-1</f>
        <v>-2.4062144751800019E-2</v>
      </c>
      <c r="D505" s="5">
        <f>Stocks!D506/Stocks!D505-1</f>
        <v>-1.8062214293678269E-2</v>
      </c>
      <c r="E505" s="5">
        <f>Stocks!E506/Stocks!E505-1</f>
        <v>1.8337408312958381E-2</v>
      </c>
    </row>
    <row r="506" spans="1:5" ht="15" customHeight="1" x14ac:dyDescent="0.2">
      <c r="A506" s="3">
        <f>Stocks!A507</f>
        <v>43004</v>
      </c>
      <c r="B506" s="5">
        <f>Stocks!B507/Stocks!B506-1</f>
        <v>-3.2786885245901232E-3</v>
      </c>
      <c r="C506" s="5">
        <f>Stocks!C507/Stocks!C506-1</f>
        <v>-7.7654824305961601E-4</v>
      </c>
      <c r="D506" s="5">
        <f>Stocks!D507/Stocks!D506-1</f>
        <v>-3.519927330532413E-3</v>
      </c>
      <c r="E506" s="5">
        <f>Stocks!E507/Stocks!E506-1</f>
        <v>-6.2024809923968416E-3</v>
      </c>
    </row>
    <row r="507" spans="1:5" ht="15" customHeight="1" x14ac:dyDescent="0.2">
      <c r="A507" s="3">
        <f>Stocks!A508</f>
        <v>43005</v>
      </c>
      <c r="B507" s="5">
        <f>Stocks!B508/Stocks!B507-1</f>
        <v>8.9285714285713969E-3</v>
      </c>
      <c r="C507" s="5">
        <f>Stocks!C508/Stocks!C507-1</f>
        <v>9.2286768991645118E-3</v>
      </c>
      <c r="D507" s="5">
        <f>Stocks!D508/Stocks!D507-1</f>
        <v>1.3217866909753795E-2</v>
      </c>
      <c r="E507" s="5">
        <f>Stocks!E508/Stocks!E507-1</f>
        <v>1.1073082343466822E-2</v>
      </c>
    </row>
    <row r="508" spans="1:5" ht="15" customHeight="1" x14ac:dyDescent="0.2">
      <c r="A508" s="3">
        <f>Stocks!A509</f>
        <v>43006</v>
      </c>
      <c r="B508" s="5">
        <f>Stocks!B509/Stocks!B508-1</f>
        <v>-3.7261294829994407E-3</v>
      </c>
      <c r="C508" s="5">
        <f>Stocks!C509/Stocks!C508-1</f>
        <v>6.6416401963615979E-3</v>
      </c>
      <c r="D508" s="5">
        <f>Stocks!D509/Stocks!D508-1</f>
        <v>2.4741340530813893E-3</v>
      </c>
      <c r="E508" s="5">
        <f>Stocks!E509/Stocks!E508-1</f>
        <v>-4.3807248108322927E-3</v>
      </c>
    </row>
    <row r="509" spans="1:5" ht="15" customHeight="1" x14ac:dyDescent="0.2">
      <c r="A509" s="3">
        <f>Stocks!A510</f>
        <v>43007</v>
      </c>
      <c r="B509" s="5">
        <f>Stocks!B510/Stocks!B509-1</f>
        <v>-4.6750818139318362E-3</v>
      </c>
      <c r="C509" s="5">
        <f>Stocks!C510/Stocks!C509-1</f>
        <v>6.3109581181870489E-3</v>
      </c>
      <c r="D509" s="5">
        <f>Stocks!D510/Stocks!D509-1</f>
        <v>7.1797172986314273E-3</v>
      </c>
      <c r="E509" s="5">
        <f>Stocks!E510/Stocks!E509-1</f>
        <v>9.9999999999988987E-4</v>
      </c>
    </row>
    <row r="510" spans="1:5" ht="15" customHeight="1" x14ac:dyDescent="0.2">
      <c r="A510" s="3">
        <f>Stocks!A511</f>
        <v>43010</v>
      </c>
      <c r="B510" s="5">
        <f>Stocks!B511/Stocks!B510-1</f>
        <v>1.1272898074213389E-2</v>
      </c>
      <c r="C510" s="5">
        <f>Stocks!C511/Stocks!C510-1</f>
        <v>1.9004180919801605E-3</v>
      </c>
      <c r="D510" s="5">
        <f>Stocks!D511/Stocks!D510-1</f>
        <v>8.5765203831587034E-3</v>
      </c>
      <c r="E510" s="5">
        <f>Stocks!E511/Stocks!E510-1</f>
        <v>5.1948051948051965E-3</v>
      </c>
    </row>
    <row r="511" spans="1:5" ht="15" customHeight="1" x14ac:dyDescent="0.2">
      <c r="A511" s="3">
        <f>Stocks!A512</f>
        <v>43011</v>
      </c>
      <c r="B511" s="5">
        <f>Stocks!B512/Stocks!B511-1</f>
        <v>0</v>
      </c>
      <c r="C511" s="5">
        <f>Stocks!C512/Stocks!C511-1</f>
        <v>1.4226100151746301E-3</v>
      </c>
      <c r="D511" s="5">
        <f>Stocks!D512/Stocks!D511-1</f>
        <v>1.8774157923799883E-3</v>
      </c>
      <c r="E511" s="5">
        <f>Stocks!E512/Stocks!E511-1</f>
        <v>-2.1268137547207355E-2</v>
      </c>
    </row>
    <row r="512" spans="1:5" ht="15" customHeight="1" x14ac:dyDescent="0.2">
      <c r="A512" s="3">
        <f>Stocks!A513</f>
        <v>43012</v>
      </c>
      <c r="B512" s="5">
        <f>Stocks!B513/Stocks!B512-1</f>
        <v>8.5926614026938797E-3</v>
      </c>
      <c r="C512" s="5">
        <f>Stocks!C513/Stocks!C512-1</f>
        <v>-2.6517662657449259E-3</v>
      </c>
      <c r="D512" s="5">
        <f>Stocks!D513/Stocks!D512-1</f>
        <v>9.7001763668429497E-3</v>
      </c>
      <c r="E512" s="5">
        <f>Stocks!E513/Stocks!E512-1</f>
        <v>1.4216084484159897E-3</v>
      </c>
    </row>
    <row r="513" spans="1:5" ht="15" customHeight="1" x14ac:dyDescent="0.2">
      <c r="A513" s="3">
        <f>Stocks!A514</f>
        <v>43013</v>
      </c>
      <c r="B513" s="5">
        <f>Stocks!B514/Stocks!B513-1</f>
        <v>-8.9799677642182774E-3</v>
      </c>
      <c r="C513" s="5">
        <f>Stocks!C514/Stocks!C513-1</f>
        <v>8.8310701737726038E-3</v>
      </c>
      <c r="D513" s="5">
        <f>Stocks!D514/Stocks!D513-1</f>
        <v>-3.2751091703056012E-3</v>
      </c>
      <c r="E513" s="5">
        <f>Stocks!E514/Stocks!E513-1</f>
        <v>7.909146217805807E-3</v>
      </c>
    </row>
    <row r="514" spans="1:5" ht="15" customHeight="1" x14ac:dyDescent="0.2">
      <c r="A514" s="3">
        <f>Stocks!A515</f>
        <v>43014</v>
      </c>
      <c r="B514" s="5">
        <f>Stocks!B515/Stocks!B514-1</f>
        <v>-5.1115241635687481E-3</v>
      </c>
      <c r="C514" s="5">
        <f>Stocks!C515/Stocks!C514-1</f>
        <v>4.6121987951808219E-3</v>
      </c>
      <c r="D514" s="5">
        <f>Stocks!D515/Stocks!D514-1</f>
        <v>2.7382256297918683E-3</v>
      </c>
      <c r="E514" s="5">
        <f>Stocks!E515/Stocks!E514-1</f>
        <v>-1.6901408450704314E-2</v>
      </c>
    </row>
    <row r="515" spans="1:5" ht="15" customHeight="1" x14ac:dyDescent="0.2">
      <c r="A515" s="3">
        <f>Stocks!A516</f>
        <v>43017</v>
      </c>
      <c r="B515" s="5">
        <f>Stocks!B516/Stocks!B515-1</f>
        <v>-2.7090144792153326E-2</v>
      </c>
      <c r="C515" s="5">
        <f>Stocks!C516/Stocks!C515-1</f>
        <v>2.6234423311159993E-3</v>
      </c>
      <c r="D515" s="5">
        <f>Stocks!D516/Stocks!D515-1</f>
        <v>-6.5537957400330082E-4</v>
      </c>
      <c r="E515" s="5">
        <f>Stocks!E516/Stocks!E515-1</f>
        <v>1.0233319688905951E-3</v>
      </c>
    </row>
    <row r="516" spans="1:5" ht="15" customHeight="1" x14ac:dyDescent="0.2">
      <c r="A516" s="3">
        <f>Stocks!A517</f>
        <v>43018</v>
      </c>
      <c r="B516" s="5">
        <f>Stocks!B517/Stocks!B516-1</f>
        <v>-1.4402304368698826E-2</v>
      </c>
      <c r="C516" s="5">
        <f>Stocks!C517/Stocks!C516-1</f>
        <v>2.8034763106250526E-3</v>
      </c>
      <c r="D516" s="5">
        <f>Stocks!D517/Stocks!D516-1</f>
        <v>4.6999672095311418E-3</v>
      </c>
      <c r="E516" s="5">
        <f>Stocks!E517/Stocks!E516-1</f>
        <v>5.7248006542629515E-3</v>
      </c>
    </row>
    <row r="517" spans="1:5" ht="15" customHeight="1" x14ac:dyDescent="0.2">
      <c r="A517" s="3">
        <f>Stocks!A518</f>
        <v>43019</v>
      </c>
      <c r="B517" s="5">
        <f>Stocks!B518/Stocks!B517-1</f>
        <v>-2.5815879201169123E-2</v>
      </c>
      <c r="C517" s="5">
        <f>Stocks!C518/Stocks!C517-1</f>
        <v>1.0530239493057536E-2</v>
      </c>
      <c r="D517" s="5">
        <f>Stocks!D518/Stocks!D517-1</f>
        <v>1.0879025239352025E-4</v>
      </c>
      <c r="E517" s="5">
        <f>Stocks!E518/Stocks!E517-1</f>
        <v>8.3350274446025718E-3</v>
      </c>
    </row>
    <row r="518" spans="1:5" ht="15" customHeight="1" x14ac:dyDescent="0.2">
      <c r="A518" s="3">
        <f>Stocks!A519</f>
        <v>43020</v>
      </c>
      <c r="B518" s="5">
        <f>Stocks!B519/Stocks!B518-1</f>
        <v>-3.5999999999999921E-2</v>
      </c>
      <c r="C518" s="5">
        <f>Stocks!C519/Stocks!C518-1</f>
        <v>-3.0431575064551186E-3</v>
      </c>
      <c r="D518" s="5">
        <f>Stocks!D519/Stocks!D518-1</f>
        <v>-1.6316762754270409E-3</v>
      </c>
      <c r="E518" s="5">
        <f>Stocks!E519/Stocks!E518-1</f>
        <v>4.2338709677418596E-3</v>
      </c>
    </row>
    <row r="519" spans="1:5" ht="15" customHeight="1" x14ac:dyDescent="0.2">
      <c r="A519" s="3">
        <f>Stocks!A520</f>
        <v>43021</v>
      </c>
      <c r="B519" s="5">
        <f>Stocks!B520/Stocks!B519-1</f>
        <v>-2.0746887966806016E-3</v>
      </c>
      <c r="C519" s="5">
        <f>Stocks!C520/Stocks!C519-1</f>
        <v>5.0874109703080705E-3</v>
      </c>
      <c r="D519" s="5">
        <f>Stocks!D520/Stocks!D519-1</f>
        <v>-2.1791239921542527E-4</v>
      </c>
      <c r="E519" s="5">
        <f>Stocks!E520/Stocks!E519-1</f>
        <v>-8.2312788596667907E-3</v>
      </c>
    </row>
    <row r="520" spans="1:5" ht="15" customHeight="1" x14ac:dyDescent="0.2">
      <c r="A520" s="3">
        <f>Stocks!A521</f>
        <v>43024</v>
      </c>
      <c r="B520" s="5">
        <f>Stocks!B521/Stocks!B520-1</f>
        <v>-9.3555093555093283E-3</v>
      </c>
      <c r="C520" s="5">
        <f>Stocks!C521/Stocks!C520-1</f>
        <v>-3.3130866924351299E-3</v>
      </c>
      <c r="D520" s="5">
        <f>Stocks!D521/Stocks!D520-1</f>
        <v>1.4167393199651102E-3</v>
      </c>
      <c r="E520" s="5">
        <f>Stocks!E521/Stocks!E520-1</f>
        <v>6.4777327935223727E-3</v>
      </c>
    </row>
    <row r="521" spans="1:5" ht="15" customHeight="1" x14ac:dyDescent="0.2">
      <c r="A521" s="3">
        <f>Stocks!A522</f>
        <v>43025</v>
      </c>
      <c r="B521" s="5">
        <f>Stocks!B522/Stocks!B521-1</f>
        <v>5.2465897166842357E-3</v>
      </c>
      <c r="C521" s="5">
        <f>Stocks!C522/Stocks!C521-1</f>
        <v>-7.0175438596490336E-3</v>
      </c>
      <c r="D521" s="5">
        <f>Stocks!D522/Stocks!D521-1</f>
        <v>-2.0676896289041347E-3</v>
      </c>
      <c r="E521" s="5">
        <f>Stocks!E522/Stocks!E521-1</f>
        <v>0</v>
      </c>
    </row>
    <row r="522" spans="1:5" ht="15" customHeight="1" x14ac:dyDescent="0.2">
      <c r="A522" s="3">
        <f>Stocks!A523</f>
        <v>43026</v>
      </c>
      <c r="B522" s="5">
        <f>Stocks!B523/Stocks!B522-1</f>
        <v>2.4530271398747416E-2</v>
      </c>
      <c r="C522" s="5">
        <f>Stocks!C523/Stocks!C522-1</f>
        <v>2.417705039984952E-3</v>
      </c>
      <c r="D522" s="5">
        <f>Stocks!D523/Stocks!D522-1</f>
        <v>4.5801526717557106E-3</v>
      </c>
      <c r="E522" s="5">
        <f>Stocks!E523/Stocks!E522-1</f>
        <v>-2.0112630732094239E-4</v>
      </c>
    </row>
    <row r="523" spans="1:5" ht="15" customHeight="1" x14ac:dyDescent="0.2">
      <c r="A523" s="3">
        <f>Stocks!A524</f>
        <v>43027</v>
      </c>
      <c r="B523" s="5">
        <f>Stocks!B524/Stocks!B523-1</f>
        <v>2.3433520122261964E-2</v>
      </c>
      <c r="C523" s="5">
        <f>Stocks!C524/Stocks!C523-1</f>
        <v>-7.2356215213358333E-3</v>
      </c>
      <c r="D523" s="5">
        <f>Stocks!D524/Stocks!D523-1</f>
        <v>1.0095527572731244E-2</v>
      </c>
      <c r="E523" s="5">
        <f>Stocks!E524/Stocks!E523-1</f>
        <v>0</v>
      </c>
    </row>
    <row r="524" spans="1:5" ht="15" customHeight="1" x14ac:dyDescent="0.2">
      <c r="A524" s="3">
        <f>Stocks!A525</f>
        <v>43028</v>
      </c>
      <c r="B524" s="5">
        <f>Stocks!B525/Stocks!B524-1</f>
        <v>9.9552015928321413E-3</v>
      </c>
      <c r="C524" s="5">
        <f>Stocks!C525/Stocks!C524-1</f>
        <v>4.9523453560083031E-3</v>
      </c>
      <c r="D524" s="5">
        <f>Stocks!D525/Stocks!D524-1</f>
        <v>-3.4390112842557219E-3</v>
      </c>
      <c r="E524" s="5">
        <f>Stocks!E525/Stocks!E524-1</f>
        <v>1.0863005431502648E-2</v>
      </c>
    </row>
    <row r="525" spans="1:5" ht="15" customHeight="1" x14ac:dyDescent="0.2">
      <c r="A525" s="3">
        <f>Stocks!A526</f>
        <v>43031</v>
      </c>
      <c r="B525" s="5">
        <f>Stocks!B526/Stocks!B525-1</f>
        <v>-3.3021192705766311E-2</v>
      </c>
      <c r="C525" s="5">
        <f>Stocks!C526/Stocks!C525-1</f>
        <v>-1.8596001859594313E-4</v>
      </c>
      <c r="D525" s="5">
        <f>Stocks!D526/Stocks!D525-1</f>
        <v>-1.2940795858945586E-3</v>
      </c>
      <c r="E525" s="5">
        <f>Stocks!E526/Stocks!E525-1</f>
        <v>1.9900497512437276E-4</v>
      </c>
    </row>
    <row r="526" spans="1:5" ht="15" customHeight="1" x14ac:dyDescent="0.2">
      <c r="A526" s="3">
        <f>Stocks!A527</f>
        <v>43032</v>
      </c>
      <c r="B526" s="5">
        <f>Stocks!B527/Stocks!B526-1</f>
        <v>-8.1549439347604613E-3</v>
      </c>
      <c r="C526" s="5">
        <f>Stocks!C527/Stocks!C526-1</f>
        <v>8.1837626708824995E-3</v>
      </c>
      <c r="D526" s="5">
        <f>Stocks!D527/Stocks!D526-1</f>
        <v>7.5585789871503994E-3</v>
      </c>
      <c r="E526" s="5">
        <f>Stocks!E527/Stocks!E526-1</f>
        <v>1.4524472741743066E-2</v>
      </c>
    </row>
    <row r="527" spans="1:5" ht="15" customHeight="1" x14ac:dyDescent="0.2">
      <c r="A527" s="3">
        <f>Stocks!A528</f>
        <v>43033</v>
      </c>
      <c r="B527" s="5">
        <f>Stocks!B528/Stocks!B527-1</f>
        <v>-1.0277492291880796E-2</v>
      </c>
      <c r="C527" s="5">
        <f>Stocks!C528/Stocks!C527-1</f>
        <v>9.9621806106446886E-3</v>
      </c>
      <c r="D527" s="5">
        <f>Stocks!D528/Stocks!D527-1</f>
        <v>-1.0609795305969394E-2</v>
      </c>
      <c r="E527" s="5">
        <f>Stocks!E528/Stocks!E527-1</f>
        <v>-2.0200039223377209E-2</v>
      </c>
    </row>
    <row r="528" spans="1:5" ht="15" customHeight="1" x14ac:dyDescent="0.2">
      <c r="A528" s="3">
        <f>Stocks!A529</f>
        <v>43034</v>
      </c>
      <c r="B528" s="5">
        <f>Stocks!B529/Stocks!B528-1</f>
        <v>4.1536863966769033E-3</v>
      </c>
      <c r="C528" s="5">
        <f>Stocks!C529/Stocks!C528-1</f>
        <v>2.8313087953237837E-3</v>
      </c>
      <c r="D528" s="5">
        <f>Stocks!D529/Stocks!D528-1</f>
        <v>8.6655112651647936E-3</v>
      </c>
      <c r="E528" s="5">
        <f>Stocks!E529/Stocks!E528-1</f>
        <v>3.0024019215372233E-2</v>
      </c>
    </row>
    <row r="529" spans="1:5" ht="15" customHeight="1" x14ac:dyDescent="0.2">
      <c r="A529" s="3">
        <f>Stocks!A530</f>
        <v>43035</v>
      </c>
      <c r="B529" s="5">
        <f>Stocks!B530/Stocks!B529-1</f>
        <v>-1.3443640124095269E-2</v>
      </c>
      <c r="C529" s="5">
        <f>Stocks!C530/Stocks!C529-1</f>
        <v>-8.1967213114753079E-4</v>
      </c>
      <c r="D529" s="5">
        <f>Stocks!D530/Stocks!D529-1</f>
        <v>1.7182130584192379E-2</v>
      </c>
      <c r="E529" s="5">
        <f>Stocks!E530/Stocks!E529-1</f>
        <v>-4.8581422464050172E-3</v>
      </c>
    </row>
    <row r="530" spans="1:5" ht="15" customHeight="1" x14ac:dyDescent="0.2">
      <c r="A530" s="3">
        <f>Stocks!A531</f>
        <v>43038</v>
      </c>
      <c r="B530" s="5">
        <f>Stocks!B531/Stocks!B530-1</f>
        <v>-5.2410901467504489E-3</v>
      </c>
      <c r="C530" s="5">
        <f>Stocks!C531/Stocks!C530-1</f>
        <v>3.0079299972656237E-3</v>
      </c>
      <c r="D530" s="5">
        <f>Stocks!D531/Stocks!D530-1</f>
        <v>5.1731418918918859E-3</v>
      </c>
      <c r="E530" s="5">
        <f>Stocks!E531/Stocks!E530-1</f>
        <v>3.5149384885764245E-3</v>
      </c>
    </row>
    <row r="531" spans="1:5" ht="15" customHeight="1" x14ac:dyDescent="0.2">
      <c r="A531" s="3">
        <f>Stocks!A532</f>
        <v>43039</v>
      </c>
      <c r="B531" s="5">
        <f>Stocks!B532/Stocks!B531-1</f>
        <v>-5.2687038988409318E-3</v>
      </c>
      <c r="C531" s="5">
        <f>Stocks!C532/Stocks!C531-1</f>
        <v>-5.4525627044710312E-4</v>
      </c>
      <c r="D531" s="5">
        <f>Stocks!D532/Stocks!D531-1</f>
        <v>-4.3062703497531718E-3</v>
      </c>
      <c r="E531" s="5">
        <f>Stocks!E532/Stocks!E531-1</f>
        <v>-4.6701692936369499E-3</v>
      </c>
    </row>
    <row r="532" spans="1:5" ht="15" customHeight="1" x14ac:dyDescent="0.2">
      <c r="A532" s="3">
        <f>Stocks!A533</f>
        <v>43040</v>
      </c>
      <c r="B532" s="5">
        <f>Stocks!B533/Stocks!B532-1</f>
        <v>1.4830508474576343E-2</v>
      </c>
      <c r="C532" s="5">
        <f>Stocks!C533/Stocks!C532-1</f>
        <v>9.9108928896161075E-3</v>
      </c>
      <c r="D532" s="5">
        <f>Stocks!D533/Stocks!D532-1</f>
        <v>-1.9092827004219437E-2</v>
      </c>
      <c r="E532" s="5">
        <f>Stocks!E533/Stocks!E532-1</f>
        <v>1.8572825024437911E-2</v>
      </c>
    </row>
    <row r="533" spans="1:5" ht="15" customHeight="1" x14ac:dyDescent="0.2">
      <c r="A533" s="3">
        <f>Stocks!A534</f>
        <v>43041</v>
      </c>
      <c r="B533" s="5">
        <f>Stocks!B534/Stocks!B533-1</f>
        <v>-9.6555323590814313E-2</v>
      </c>
      <c r="C533" s="5">
        <f>Stocks!C534/Stocks!C533-1</f>
        <v>-8.1029981092994863E-4</v>
      </c>
      <c r="D533" s="5">
        <f>Stocks!D534/Stocks!D533-1</f>
        <v>5.0543069147219732E-3</v>
      </c>
      <c r="E533" s="5">
        <f>Stocks!E534/Stocks!E533-1</f>
        <v>7.2936660268712039E-3</v>
      </c>
    </row>
    <row r="534" spans="1:5" ht="15" customHeight="1" x14ac:dyDescent="0.2">
      <c r="A534" s="3">
        <f>Stocks!A535</f>
        <v>43042</v>
      </c>
      <c r="B534" s="5">
        <f>Stocks!B535/Stocks!B534-1</f>
        <v>-4.563835932986704E-2</v>
      </c>
      <c r="C534" s="5">
        <f>Stocks!C535/Stocks!C534-1</f>
        <v>3.4240403676337738E-3</v>
      </c>
      <c r="D534" s="5">
        <f>Stocks!D535/Stocks!D534-1</f>
        <v>2.1399529210357482E-3</v>
      </c>
      <c r="E534" s="5">
        <f>Stocks!E535/Stocks!E534-1</f>
        <v>9.1463414634147533E-3</v>
      </c>
    </row>
    <row r="535" spans="1:5" ht="15" customHeight="1" x14ac:dyDescent="0.2">
      <c r="A535" s="3">
        <f>Stocks!A536</f>
        <v>43045</v>
      </c>
      <c r="B535" s="5">
        <f>Stocks!B536/Stocks!B535-1</f>
        <v>3.510895883777243E-2</v>
      </c>
      <c r="C535" s="5">
        <f>Stocks!C536/Stocks!C535-1</f>
        <v>5.0287356321838672E-3</v>
      </c>
      <c r="D535" s="5">
        <f>Stocks!D536/Stocks!D535-1</f>
        <v>1.8150758061072025E-2</v>
      </c>
      <c r="E535" s="5">
        <f>Stocks!E536/Stocks!E535-1</f>
        <v>1.340634441087607E-2</v>
      </c>
    </row>
    <row r="536" spans="1:5" ht="15" customHeight="1" x14ac:dyDescent="0.2">
      <c r="A536" s="3">
        <f>Stocks!A537</f>
        <v>43046</v>
      </c>
      <c r="B536" s="5">
        <f>Stocks!B537/Stocks!B536-1</f>
        <v>1.3450292397660712E-2</v>
      </c>
      <c r="C536" s="5">
        <f>Stocks!C537/Stocks!C536-1</f>
        <v>1.5189421015011639E-3</v>
      </c>
      <c r="D536" s="5">
        <f>Stocks!D537/Stocks!D536-1</f>
        <v>-4.1107382550335636E-2</v>
      </c>
      <c r="E536" s="5">
        <f>Stocks!E537/Stocks!E536-1</f>
        <v>-3.5401527855413173E-3</v>
      </c>
    </row>
    <row r="537" spans="1:5" ht="15" customHeight="1" x14ac:dyDescent="0.2">
      <c r="A537" s="3">
        <f>Stocks!A538</f>
        <v>43047</v>
      </c>
      <c r="B537" s="5">
        <f>Stocks!B538/Stocks!B537-1</f>
        <v>-1.3271783035198936E-2</v>
      </c>
      <c r="C537" s="5">
        <f>Stocks!C538/Stocks!C537-1</f>
        <v>3.3901329288963389E-3</v>
      </c>
      <c r="D537" s="5">
        <f>Stocks!D538/Stocks!D537-1</f>
        <v>1.4982502187226743E-2</v>
      </c>
      <c r="E537" s="5">
        <f>Stocks!E538/Stocks!E537-1</f>
        <v>7.4794315632020769E-4</v>
      </c>
    </row>
    <row r="538" spans="1:5" ht="15" customHeight="1" x14ac:dyDescent="0.2">
      <c r="A538" s="3">
        <f>Stocks!A539</f>
        <v>43048</v>
      </c>
      <c r="B538" s="5">
        <f>Stocks!B539/Stocks!B538-1</f>
        <v>4.093567251461927E-3</v>
      </c>
      <c r="C538" s="5">
        <f>Stocks!C539/Stocks!C538-1</f>
        <v>-2.9341157642037707E-3</v>
      </c>
      <c r="D538" s="5">
        <f>Stocks!D539/Stocks!D538-1</f>
        <v>-2.1549402004094387E-2</v>
      </c>
      <c r="E538" s="5">
        <f>Stocks!E539/Stocks!E538-1</f>
        <v>1.8684603886387485E-4</v>
      </c>
    </row>
    <row r="539" spans="1:5" ht="15" customHeight="1" x14ac:dyDescent="0.2">
      <c r="A539" s="3">
        <f>Stocks!A540</f>
        <v>43049</v>
      </c>
      <c r="B539" s="5">
        <f>Stocks!B540/Stocks!B539-1</f>
        <v>1.1648223645894795E-3</v>
      </c>
      <c r="C539" s="5">
        <f>Stocks!C540/Stocks!C539-1</f>
        <v>-2.318530408418118E-3</v>
      </c>
      <c r="D539" s="5">
        <f>Stocks!D540/Stocks!D539-1</f>
        <v>8.2590023125206358E-3</v>
      </c>
      <c r="E539" s="5">
        <f>Stocks!E540/Stocks!E539-1</f>
        <v>-1.0087801232953497E-2</v>
      </c>
    </row>
    <row r="540" spans="1:5" ht="15" customHeight="1" x14ac:dyDescent="0.2">
      <c r="A540" s="3">
        <f>Stocks!A541</f>
        <v>43052</v>
      </c>
      <c r="B540" s="5">
        <f>Stocks!B541/Stocks!B540-1</f>
        <v>-1.1634671320535306E-2</v>
      </c>
      <c r="C540" s="5">
        <f>Stocks!C541/Stocks!C540-1</f>
        <v>-4.2903110475508432E-3</v>
      </c>
      <c r="D540" s="5">
        <f>Stocks!D541/Stocks!D540-1</f>
        <v>-5.8977719528179318E-3</v>
      </c>
      <c r="E540" s="5">
        <f>Stocks!E541/Stocks!E540-1</f>
        <v>-7.9260237780713894E-3</v>
      </c>
    </row>
    <row r="541" spans="1:5" ht="15" customHeight="1" x14ac:dyDescent="0.2">
      <c r="A541" s="3">
        <f>Stocks!A542</f>
        <v>43053</v>
      </c>
      <c r="B541" s="5">
        <f>Stocks!B542/Stocks!B541-1</f>
        <v>-4.1789287816362375E-2</v>
      </c>
      <c r="C541" s="5">
        <f>Stocks!C542/Stocks!C541-1</f>
        <v>5.20646319569118E-3</v>
      </c>
      <c r="D541" s="5">
        <f>Stocks!D542/Stocks!D541-1</f>
        <v>-1.0986596352435818E-4</v>
      </c>
      <c r="E541" s="5">
        <f>Stocks!E542/Stocks!E541-1</f>
        <v>-2.5489823093018948E-2</v>
      </c>
    </row>
    <row r="542" spans="1:5" ht="15" customHeight="1" x14ac:dyDescent="0.2">
      <c r="A542" s="3">
        <f>Stocks!A543</f>
        <v>43054</v>
      </c>
      <c r="B542" s="5">
        <f>Stocks!B543/Stocks!B542-1</f>
        <v>2.7027027027026973E-2</v>
      </c>
      <c r="C542" s="5">
        <f>Stocks!C543/Stocks!C542-1</f>
        <v>-1.5449187354884875E-2</v>
      </c>
      <c r="D542" s="5">
        <f>Stocks!D543/Stocks!D542-1</f>
        <v>-1.5602681024063259E-2</v>
      </c>
      <c r="E542" s="5">
        <f>Stocks!E543/Stocks!E542-1</f>
        <v>-1.4444661331251107E-2</v>
      </c>
    </row>
    <row r="543" spans="1:5" ht="15" customHeight="1" x14ac:dyDescent="0.2">
      <c r="A543" s="3">
        <f>Stocks!A544</f>
        <v>43055</v>
      </c>
      <c r="B543" s="5">
        <f>Stocks!B544/Stocks!B543-1</f>
        <v>2.3923444976077235E-3</v>
      </c>
      <c r="C543" s="5">
        <f>Stocks!C544/Stocks!C543-1</f>
        <v>6.9841269841268705E-3</v>
      </c>
      <c r="D543" s="5">
        <f>Stocks!D544/Stocks!D543-1</f>
        <v>1.3282732447817747E-2</v>
      </c>
      <c r="E543" s="5">
        <f>Stocks!E544/Stocks!E543-1</f>
        <v>-5.3475935828877219E-3</v>
      </c>
    </row>
    <row r="544" spans="1:5" ht="15" customHeight="1" x14ac:dyDescent="0.2">
      <c r="A544" s="3">
        <f>Stocks!A545</f>
        <v>43056</v>
      </c>
      <c r="B544" s="5">
        <f>Stocks!B545/Stocks!B544-1</f>
        <v>4.7136038186157414E-2</v>
      </c>
      <c r="C544" s="5">
        <f>Stocks!C545/Stocks!C544-1</f>
        <v>-1.0808863267879665E-2</v>
      </c>
      <c r="D544" s="5">
        <f>Stocks!D545/Stocks!D544-1</f>
        <v>5.7281339502093243E-3</v>
      </c>
      <c r="E544" s="5">
        <f>Stocks!E545/Stocks!E544-1</f>
        <v>-1.7921146953404632E-3</v>
      </c>
    </row>
    <row r="545" spans="1:5" ht="15" customHeight="1" x14ac:dyDescent="0.2">
      <c r="A545" s="3">
        <f>Stocks!A546</f>
        <v>43059</v>
      </c>
      <c r="B545" s="5">
        <f>Stocks!B546/Stocks!B545-1</f>
        <v>-1.0826210826210936E-2</v>
      </c>
      <c r="C545" s="5">
        <f>Stocks!C546/Stocks!C545-1</f>
        <v>1.1837552358404668E-3</v>
      </c>
      <c r="D545" s="5">
        <f>Stocks!D546/Stocks!D545-1</f>
        <v>9.8576122672522359E-4</v>
      </c>
      <c r="E545" s="5">
        <f>Stocks!E546/Stocks!E545-1</f>
        <v>-9.974067424696198E-4</v>
      </c>
    </row>
    <row r="546" spans="1:5" ht="15" customHeight="1" x14ac:dyDescent="0.2">
      <c r="A546" s="3">
        <f>Stocks!A547</f>
        <v>43060</v>
      </c>
      <c r="B546" s="5">
        <f>Stocks!B547/Stocks!B546-1</f>
        <v>-6.336405529953848E-3</v>
      </c>
      <c r="C546" s="5">
        <f>Stocks!C547/Stocks!C546-1</f>
        <v>1.3642564802182733E-2</v>
      </c>
      <c r="D546" s="5">
        <f>Stocks!D547/Stocks!D546-1</f>
        <v>5.2522157785315216E-3</v>
      </c>
      <c r="E546" s="5">
        <f>Stocks!E547/Stocks!E546-1</f>
        <v>-1.3977635782748132E-3</v>
      </c>
    </row>
    <row r="547" spans="1:5" ht="15" customHeight="1" x14ac:dyDescent="0.2">
      <c r="A547" s="3">
        <f>Stocks!A548</f>
        <v>43061</v>
      </c>
      <c r="B547" s="5">
        <f>Stocks!B548/Stocks!B547-1</f>
        <v>3.130434782608682E-2</v>
      </c>
      <c r="C547" s="5">
        <f>Stocks!C548/Stocks!C547-1</f>
        <v>-5.6527590847914588E-3</v>
      </c>
      <c r="D547" s="5">
        <f>Stocks!D548/Stocks!D547-1</f>
        <v>-1.600087079568957E-2</v>
      </c>
      <c r="E547" s="5">
        <f>Stocks!E548/Stocks!E547-1</f>
        <v>4.1991601679665091E-3</v>
      </c>
    </row>
    <row r="548" spans="1:5" ht="15" customHeight="1" x14ac:dyDescent="0.2">
      <c r="A548" s="3">
        <f>Stocks!A549</f>
        <v>43062</v>
      </c>
      <c r="B548" s="5">
        <f>Stocks!B549/Stocks!B548-1</f>
        <v>0</v>
      </c>
      <c r="C548" s="5">
        <f>Stocks!C549/Stocks!C548-1</f>
        <v>0</v>
      </c>
      <c r="D548" s="5">
        <f>Stocks!D549/Stocks!D548-1</f>
        <v>0</v>
      </c>
      <c r="E548" s="5">
        <f>Stocks!E549/Stocks!E548-1</f>
        <v>0</v>
      </c>
    </row>
    <row r="549" spans="1:5" ht="15" customHeight="1" x14ac:dyDescent="0.2">
      <c r="A549" s="3">
        <f>Stocks!A550</f>
        <v>43063</v>
      </c>
      <c r="B549" s="5">
        <f>Stocks!B550/Stocks!B549-1</f>
        <v>-1.630129286115789E-2</v>
      </c>
      <c r="C549" s="5">
        <f>Stocks!C550/Stocks!C549-1</f>
        <v>1.0377188233170909E-2</v>
      </c>
      <c r="D549" s="5">
        <f>Stocks!D550/Stocks!D549-1</f>
        <v>6.3053097345131537E-3</v>
      </c>
      <c r="E549" s="5">
        <f>Stocks!E550/Stocks!E549-1</f>
        <v>4.9780963759458174E-3</v>
      </c>
    </row>
    <row r="550" spans="1:5" ht="15" customHeight="1" x14ac:dyDescent="0.2">
      <c r="A550" s="3">
        <f>Stocks!A551</f>
        <v>43066</v>
      </c>
      <c r="B550" s="5">
        <f>Stocks!B551/Stocks!B550-1</f>
        <v>-1.7142857142857792E-3</v>
      </c>
      <c r="C550" s="5">
        <f>Stocks!C551/Stocks!C550-1</f>
        <v>3.6616950969008411E-3</v>
      </c>
      <c r="D550" s="5">
        <f>Stocks!D551/Stocks!D550-1</f>
        <v>-2.2424975266571279E-2</v>
      </c>
      <c r="E550" s="5">
        <f>Stocks!E551/Stocks!E550-1</f>
        <v>-2.5956013473350525E-2</v>
      </c>
    </row>
    <row r="551" spans="1:5" ht="15" customHeight="1" x14ac:dyDescent="0.2">
      <c r="A551" s="3">
        <f>Stocks!A552</f>
        <v>43067</v>
      </c>
      <c r="B551" s="5">
        <f>Stocks!B552/Stocks!B551-1</f>
        <v>2.8620492272467102E-2</v>
      </c>
      <c r="C551" s="5">
        <f>Stocks!C552/Stocks!C551-1</f>
        <v>8.7204128848550333E-3</v>
      </c>
      <c r="D551" s="5">
        <f>Stocks!D552/Stocks!D551-1</f>
        <v>1.8553918812549197E-2</v>
      </c>
      <c r="E551" s="5">
        <f>Stocks!E552/Stocks!E551-1</f>
        <v>1.9731489015459847E-2</v>
      </c>
    </row>
    <row r="552" spans="1:5" ht="15" customHeight="1" x14ac:dyDescent="0.2">
      <c r="A552" s="3">
        <f>Stocks!A553</f>
        <v>43068</v>
      </c>
      <c r="B552" s="5">
        <f>Stocks!B553/Stocks!B552-1</f>
        <v>5.0083472454090172E-2</v>
      </c>
      <c r="C552" s="5">
        <f>Stocks!C553/Stocks!C552-1</f>
        <v>-3.0875088214537771E-2</v>
      </c>
      <c r="D552" s="5">
        <f>Stocks!D553/Stocks!D552-1</f>
        <v>-4.415985868845218E-2</v>
      </c>
      <c r="E552" s="5">
        <f>Stocks!E553/Stocks!E552-1</f>
        <v>1.1968880909634771E-2</v>
      </c>
    </row>
    <row r="553" spans="1:5" ht="15" customHeight="1" x14ac:dyDescent="0.2">
      <c r="A553" s="3">
        <f>Stocks!A554</f>
        <v>43069</v>
      </c>
      <c r="B553" s="5">
        <f>Stocks!B554/Stocks!B553-1</f>
        <v>7.9491255961843255E-3</v>
      </c>
      <c r="C553" s="5">
        <f>Stocks!C554/Stocks!C553-1</f>
        <v>2.4849808847624333E-2</v>
      </c>
      <c r="D553" s="5">
        <f>Stocks!D554/Stocks!D553-1</f>
        <v>4.7355047355046587E-3</v>
      </c>
      <c r="E553" s="5">
        <f>Stocks!E554/Stocks!E553-1</f>
        <v>2.9568302779421352E-3</v>
      </c>
    </row>
    <row r="554" spans="1:5" ht="15" customHeight="1" x14ac:dyDescent="0.2">
      <c r="A554" s="3">
        <f>Stocks!A555</f>
        <v>43070</v>
      </c>
      <c r="B554" s="5">
        <f>Stocks!B555/Stocks!B554-1</f>
        <v>2.3133543638275578E-2</v>
      </c>
      <c r="C554" s="5">
        <f>Stocks!C555/Stocks!C554-1</f>
        <v>-1.6520117239541721E-2</v>
      </c>
      <c r="D554" s="5">
        <f>Stocks!D555/Stocks!D554-1</f>
        <v>1.1495574203945758E-4</v>
      </c>
      <c r="E554" s="5">
        <f>Stocks!E555/Stocks!E554-1</f>
        <v>1.6902515723270506E-2</v>
      </c>
    </row>
    <row r="555" spans="1:5" ht="15" customHeight="1" x14ac:dyDescent="0.2">
      <c r="A555" s="3">
        <f>Stocks!A556</f>
        <v>43073</v>
      </c>
      <c r="B555" s="5">
        <f>Stocks!B556/Stocks!B555-1</f>
        <v>7.1428571428571397E-2</v>
      </c>
      <c r="C555" s="5">
        <f>Stocks!C556/Stocks!C555-1</f>
        <v>-2.980222162015711E-2</v>
      </c>
      <c r="D555" s="5">
        <f>Stocks!D556/Stocks!D555-1</f>
        <v>-8.0459770114942319E-3</v>
      </c>
      <c r="E555" s="5">
        <f>Stocks!E556/Stocks!E555-1</f>
        <v>-8.6973328179358322E-3</v>
      </c>
    </row>
    <row r="556" spans="1:5" ht="15" customHeight="1" x14ac:dyDescent="0.2">
      <c r="A556" s="3">
        <f>Stocks!A557</f>
        <v>43074</v>
      </c>
      <c r="B556" s="5">
        <f>Stocks!B557/Stocks!B556-1</f>
        <v>-4.7482014388489313E-2</v>
      </c>
      <c r="C556" s="5">
        <f>Stocks!C557/Stocks!C556-1</f>
        <v>1.0704644885041414E-2</v>
      </c>
      <c r="D556" s="5">
        <f>Stocks!D557/Stocks!D556-1</f>
        <v>-1.0428736964078755E-3</v>
      </c>
      <c r="E556" s="5">
        <f>Stocks!E557/Stocks!E556-1</f>
        <v>-1.1698186781049502E-3</v>
      </c>
    </row>
    <row r="557" spans="1:5" ht="15" customHeight="1" x14ac:dyDescent="0.2">
      <c r="A557" s="3">
        <f>Stocks!A558</f>
        <v>43075</v>
      </c>
      <c r="B557" s="5">
        <f>Stocks!B558/Stocks!B557-1</f>
        <v>-2.114803625377637E-2</v>
      </c>
      <c r="C557" s="5">
        <f>Stocks!C558/Stocks!C557-1</f>
        <v>1.0683367102597208E-2</v>
      </c>
      <c r="D557" s="5">
        <f>Stocks!D558/Stocks!D557-1</f>
        <v>1.1599582415033893E-3</v>
      </c>
      <c r="E557" s="5">
        <f>Stocks!E558/Stocks!E557-1</f>
        <v>-1.6591840718328976E-2</v>
      </c>
    </row>
    <row r="558" spans="1:5" ht="15" customHeight="1" x14ac:dyDescent="0.2">
      <c r="A558" s="3">
        <f>Stocks!A559</f>
        <v>43076</v>
      </c>
      <c r="B558" s="5">
        <f>Stocks!B559/Stocks!B558-1</f>
        <v>4.6296296296295392E-3</v>
      </c>
      <c r="C558" s="5">
        <f>Stocks!C559/Stocks!C558-1</f>
        <v>1.5126663021687747E-2</v>
      </c>
      <c r="D558" s="5">
        <f>Stocks!D559/Stocks!D558-1</f>
        <v>1.2513034410844615E-2</v>
      </c>
      <c r="E558" s="5">
        <f>Stocks!E559/Stocks!E558-1</f>
        <v>3.1758634378720174E-3</v>
      </c>
    </row>
    <row r="559" spans="1:5" ht="15" customHeight="1" x14ac:dyDescent="0.2">
      <c r="A559" s="3">
        <f>Stocks!A560</f>
        <v>43077</v>
      </c>
      <c r="B559" s="5">
        <f>Stocks!B560/Stocks!B559-1</f>
        <v>6.6564260112647045E-3</v>
      </c>
      <c r="C559" s="5">
        <f>Stocks!C560/Stocks!C559-1</f>
        <v>1.0771992818671361E-2</v>
      </c>
      <c r="D559" s="5">
        <f>Stocks!D560/Stocks!D559-1</f>
        <v>2.28859137201054E-4</v>
      </c>
      <c r="E559" s="5">
        <f>Stocks!E560/Stocks!E559-1</f>
        <v>2.037989711119903E-2</v>
      </c>
    </row>
    <row r="560" spans="1:5" ht="15" customHeight="1" x14ac:dyDescent="0.2">
      <c r="A560" s="3">
        <f>Stocks!A561</f>
        <v>43080</v>
      </c>
      <c r="B560" s="5">
        <f>Stocks!B561/Stocks!B560-1</f>
        <v>5.5951169888097674E-3</v>
      </c>
      <c r="C560" s="5">
        <f>Stocks!C561/Stocks!C560-1</f>
        <v>-2.0426287744226279E-3</v>
      </c>
      <c r="D560" s="5">
        <f>Stocks!D561/Stocks!D560-1</f>
        <v>-2.2880677268044547E-4</v>
      </c>
      <c r="E560" s="5">
        <f>Stocks!E561/Stocks!E560-1</f>
        <v>2.3269342641070168E-3</v>
      </c>
    </row>
    <row r="561" spans="1:5" ht="15" customHeight="1" x14ac:dyDescent="0.2">
      <c r="A561" s="3">
        <f>Stocks!A562</f>
        <v>43081</v>
      </c>
      <c r="B561" s="5">
        <f>Stocks!B562/Stocks!B561-1</f>
        <v>-6.0698027314113334E-3</v>
      </c>
      <c r="C561" s="5">
        <f>Stocks!C562/Stocks!C561-1</f>
        <v>9.7000978908960978E-3</v>
      </c>
      <c r="D561" s="5">
        <f>Stocks!D562/Stocks!D561-1</f>
        <v>-1.7736583133081574E-2</v>
      </c>
      <c r="E561" s="5">
        <f>Stocks!E562/Stocks!E561-1</f>
        <v>5.2234474753338755E-3</v>
      </c>
    </row>
    <row r="562" spans="1:5" ht="15" customHeight="1" x14ac:dyDescent="0.2">
      <c r="A562" s="3">
        <f>Stocks!A563</f>
        <v>43082</v>
      </c>
      <c r="B562" s="5">
        <f>Stocks!B563/Stocks!B562-1</f>
        <v>7.1246819338421918E-3</v>
      </c>
      <c r="C562" s="5">
        <f>Stocks!C563/Stocks!C562-1</f>
        <v>-1.3220518244314583E-3</v>
      </c>
      <c r="D562" s="5">
        <f>Stocks!D563/Stocks!D562-1</f>
        <v>6.5237651444547406E-3</v>
      </c>
      <c r="E562" s="5">
        <f>Stocks!E563/Stocks!E562-1</f>
        <v>-5.388760585065433E-3</v>
      </c>
    </row>
    <row r="563" spans="1:5" ht="15" customHeight="1" x14ac:dyDescent="0.2">
      <c r="A563" s="3">
        <f>Stocks!A564</f>
        <v>43083</v>
      </c>
      <c r="B563" s="5">
        <f>Stocks!B564/Stocks!B563-1</f>
        <v>1.2632642748862999E-2</v>
      </c>
      <c r="C563" s="5">
        <f>Stocks!C564/Stocks!C563-1</f>
        <v>-3.4418850939899048E-3</v>
      </c>
      <c r="D563" s="5">
        <f>Stocks!D564/Stocks!D563-1</f>
        <v>-1.0763888888889017E-2</v>
      </c>
      <c r="E563" s="5">
        <f>Stocks!E564/Stocks!E563-1</f>
        <v>1.2190402476780271E-2</v>
      </c>
    </row>
    <row r="564" spans="1:5" ht="15" customHeight="1" x14ac:dyDescent="0.2">
      <c r="A564" s="3">
        <f>Stocks!A565</f>
        <v>43084</v>
      </c>
      <c r="B564" s="5">
        <f>Stocks!B565/Stocks!B564-1</f>
        <v>4.9900199600798389E-2</v>
      </c>
      <c r="C564" s="5">
        <f>Stocks!C565/Stocks!C564-1</f>
        <v>7.9702444208287204E-3</v>
      </c>
      <c r="D564" s="5">
        <f>Stocks!D565/Stocks!D564-1</f>
        <v>1.4976014976014973E-2</v>
      </c>
      <c r="E564" s="5">
        <f>Stocks!E565/Stocks!E564-1</f>
        <v>-2.67635251385967E-3</v>
      </c>
    </row>
    <row r="565" spans="1:5" ht="15" customHeight="1" x14ac:dyDescent="0.2">
      <c r="A565" s="3">
        <f>Stocks!A566</f>
        <v>43087</v>
      </c>
      <c r="B565" s="5">
        <f>Stocks!B566/Stocks!B565-1</f>
        <v>2.8517110266159662E-2</v>
      </c>
      <c r="C565" s="5">
        <f>Stocks!C566/Stocks!C565-1</f>
        <v>-2.3721665788085655E-3</v>
      </c>
      <c r="D565" s="5">
        <f>Stocks!D566/Stocks!D565-1</f>
        <v>2.5590778097982714E-2</v>
      </c>
      <c r="E565" s="5">
        <f>Stocks!E566/Stocks!E565-1</f>
        <v>3.2585777266629368E-3</v>
      </c>
    </row>
    <row r="566" spans="1:5" ht="15" customHeight="1" x14ac:dyDescent="0.2">
      <c r="A566" s="3">
        <f>Stocks!A567</f>
        <v>43088</v>
      </c>
      <c r="B566" s="5">
        <f>Stocks!B567/Stocks!B566-1</f>
        <v>1.70979667282809E-2</v>
      </c>
      <c r="C566" s="5">
        <f>Stocks!C567/Stocks!C566-1</f>
        <v>-1.2417437252311703E-2</v>
      </c>
      <c r="D566" s="5">
        <f>Stocks!D567/Stocks!D566-1</f>
        <v>6.9686411149825211E-3</v>
      </c>
      <c r="E566" s="5">
        <f>Stocks!E567/Stocks!E566-1</f>
        <v>6.4959877722583492E-3</v>
      </c>
    </row>
    <row r="567" spans="1:5" ht="15" customHeight="1" x14ac:dyDescent="0.2">
      <c r="A567" s="3">
        <f>Stocks!A568</f>
        <v>43089</v>
      </c>
      <c r="B567" s="5">
        <f>Stocks!B568/Stocks!B567-1</f>
        <v>1.6356201726487996E-2</v>
      </c>
      <c r="C567" s="5">
        <f>Stocks!C568/Stocks!C567-1</f>
        <v>-1.7834849295517152E-4</v>
      </c>
      <c r="D567" s="5">
        <f>Stocks!D568/Stocks!D567-1</f>
        <v>7.0320348253152254E-3</v>
      </c>
      <c r="E567" s="5">
        <f>Stocks!E568/Stocks!E567-1</f>
        <v>2.9802581624905011E-2</v>
      </c>
    </row>
    <row r="568" spans="1:5" ht="15" customHeight="1" x14ac:dyDescent="0.2">
      <c r="A568" s="3">
        <f>Stocks!A569</f>
        <v>43090</v>
      </c>
      <c r="B568" s="5">
        <f>Stocks!B569/Stocks!B568-1</f>
        <v>4.425569959767528E-2</v>
      </c>
      <c r="C568" s="5">
        <f>Stocks!C569/Stocks!C568-1</f>
        <v>2.5865144488048664E-3</v>
      </c>
      <c r="D568" s="5">
        <f>Stocks!D569/Stocks!D568-1</f>
        <v>-8.4238528042562821E-3</v>
      </c>
      <c r="E568" s="5">
        <f>Stocks!E569/Stocks!E568-1</f>
        <v>3.133640552995387E-2</v>
      </c>
    </row>
    <row r="569" spans="1:5" ht="15" customHeight="1" x14ac:dyDescent="0.2">
      <c r="A569" s="3">
        <f>Stocks!A570</f>
        <v>43091</v>
      </c>
      <c r="B569" s="5">
        <f>Stocks!B570/Stocks!B569-1</f>
        <v>1.5839041095890405E-2</v>
      </c>
      <c r="C569" s="5">
        <f>Stocks!C570/Stocks!C569-1</f>
        <v>2.4908815941642182E-3</v>
      </c>
      <c r="D569" s="5">
        <f>Stocks!D570/Stocks!D569-1</f>
        <v>-6.0362173038228661E-3</v>
      </c>
      <c r="E569" s="5">
        <f>Stocks!E570/Stocks!E569-1</f>
        <v>-8.0428954423592547E-3</v>
      </c>
    </row>
    <row r="570" spans="1:5" ht="15" customHeight="1" x14ac:dyDescent="0.2">
      <c r="A570" s="3">
        <f>Stocks!A571</f>
        <v>43094</v>
      </c>
      <c r="B570" s="5">
        <f>Stocks!B571/Stocks!B570-1</f>
        <v>0</v>
      </c>
      <c r="C570" s="5">
        <f>Stocks!C571/Stocks!C570-1</f>
        <v>0</v>
      </c>
      <c r="D570" s="5">
        <f>Stocks!D571/Stocks!D570-1</f>
        <v>0</v>
      </c>
      <c r="E570" s="5">
        <f>Stocks!E571/Stocks!E570-1</f>
        <v>0</v>
      </c>
    </row>
    <row r="571" spans="1:5" ht="15" customHeight="1" x14ac:dyDescent="0.2">
      <c r="A571" s="3">
        <f>Stocks!A572</f>
        <v>43095</v>
      </c>
      <c r="B571" s="5">
        <f>Stocks!B572/Stocks!B571-1</f>
        <v>-6.7425200168562682E-3</v>
      </c>
      <c r="C571" s="5">
        <f>Stocks!C572/Stocks!C571-1</f>
        <v>2.6621705563936171E-3</v>
      </c>
      <c r="D571" s="5">
        <f>Stocks!D572/Stocks!D571-1</f>
        <v>-3.2613585245164778E-3</v>
      </c>
      <c r="E571" s="5">
        <f>Stocks!E572/Stocks!E571-1</f>
        <v>1.3153153153153019E-2</v>
      </c>
    </row>
    <row r="572" spans="1:5" ht="15" customHeight="1" x14ac:dyDescent="0.2">
      <c r="A572" s="3">
        <f>Stocks!A573</f>
        <v>43096</v>
      </c>
      <c r="B572" s="5">
        <f>Stocks!B573/Stocks!B572-1</f>
        <v>-2.2061943148069529E-2</v>
      </c>
      <c r="C572" s="5">
        <f>Stocks!C573/Stocks!C572-1</f>
        <v>9.1158509602620175E-3</v>
      </c>
      <c r="D572" s="5">
        <f>Stocks!D573/Stocks!D572-1</f>
        <v>-2.5950581067357703E-3</v>
      </c>
      <c r="E572" s="5">
        <f>Stocks!E573/Stocks!E572-1</f>
        <v>-1.1381824648763916E-2</v>
      </c>
    </row>
    <row r="573" spans="1:5" ht="15" customHeight="1" x14ac:dyDescent="0.2">
      <c r="A573" s="3">
        <f>Stocks!A574</f>
        <v>43097</v>
      </c>
      <c r="B573" s="5">
        <f>Stocks!B574/Stocks!B573-1</f>
        <v>-2.1691973969631184E-2</v>
      </c>
      <c r="C573" s="5">
        <f>Stocks!C574/Stocks!C573-1</f>
        <v>2.8942290826170503E-3</v>
      </c>
      <c r="D573" s="5">
        <f>Stocks!D574/Stocks!D573-1</f>
        <v>2.3755656108597201E-3</v>
      </c>
      <c r="E573" s="5">
        <f>Stocks!E574/Stocks!E573-1</f>
        <v>-7.3754272351143069E-3</v>
      </c>
    </row>
    <row r="574" spans="1:5" ht="15" customHeight="1" x14ac:dyDescent="0.2">
      <c r="A574" s="3">
        <f>Stocks!A575</f>
        <v>43098</v>
      </c>
      <c r="B574" s="5">
        <f>Stocks!B575/Stocks!B574-1</f>
        <v>-7.5388026607539071E-3</v>
      </c>
      <c r="C574" s="5">
        <f>Stocks!C575/Stocks!C574-1</f>
        <v>-2.8858766943593572E-3</v>
      </c>
      <c r="D574" s="5">
        <f>Stocks!D575/Stocks!D574-1</f>
        <v>-8.238347816273639E-3</v>
      </c>
      <c r="E574" s="5">
        <f>Stocks!E575/Stocks!E574-1</f>
        <v>-5.2555273649872447E-3</v>
      </c>
    </row>
    <row r="575" spans="1:5" ht="15" customHeight="1" x14ac:dyDescent="0.2">
      <c r="A575" s="3">
        <f>Stocks!A576</f>
        <v>43101</v>
      </c>
      <c r="B575" s="5">
        <f>Stocks!B576/Stocks!B575-1</f>
        <v>0</v>
      </c>
      <c r="C575" s="5">
        <f>Stocks!C576/Stocks!C575-1</f>
        <v>0</v>
      </c>
      <c r="D575" s="5">
        <f>Stocks!D576/Stocks!D575-1</f>
        <v>0</v>
      </c>
      <c r="E575" s="5">
        <f>Stocks!E576/Stocks!E575-1</f>
        <v>0</v>
      </c>
    </row>
    <row r="576" spans="1:5" ht="15" customHeight="1" x14ac:dyDescent="0.2">
      <c r="A576" s="3">
        <f>Stocks!A577</f>
        <v>43102</v>
      </c>
      <c r="B576" s="5">
        <f>Stocks!B577/Stocks!B576-1</f>
        <v>3.2618409294012496E-2</v>
      </c>
      <c r="C576" s="5">
        <f>Stocks!C577/Stocks!C576-1</f>
        <v>4.2974916681284281E-3</v>
      </c>
      <c r="D576" s="5">
        <f>Stocks!D577/Stocks!D576-1</f>
        <v>2.8789258079198854E-2</v>
      </c>
      <c r="E576" s="5">
        <f>Stocks!E577/Stocks!E576-1</f>
        <v>7.8338495172163292E-3</v>
      </c>
    </row>
    <row r="577" spans="1:5" ht="15" customHeight="1" x14ac:dyDescent="0.2">
      <c r="A577" s="3">
        <f>Stocks!A578</f>
        <v>43103</v>
      </c>
      <c r="B577" s="5">
        <f>Stocks!B578/Stocks!B577-1</f>
        <v>-2.1202942449156104E-2</v>
      </c>
      <c r="C577" s="5">
        <f>Stocks!C578/Stocks!C577-1</f>
        <v>9.9554624050302021E-3</v>
      </c>
      <c r="D577" s="5">
        <f>Stocks!D578/Stocks!D577-1</f>
        <v>1.5042583784979469E-2</v>
      </c>
      <c r="E577" s="5">
        <f>Stocks!E578/Stocks!E577-1</f>
        <v>1.8438177874186668E-2</v>
      </c>
    </row>
    <row r="578" spans="1:5" ht="15" customHeight="1" x14ac:dyDescent="0.2">
      <c r="A578" s="3">
        <f>Stocks!A579</f>
        <v>43104</v>
      </c>
      <c r="B578" s="5">
        <f>Stocks!B579/Stocks!B578-1</f>
        <v>-2.1662245800176949E-2</v>
      </c>
      <c r="C578" s="5">
        <f>Stocks!C579/Stocks!C578-1</f>
        <v>3.7181150021616816E-3</v>
      </c>
      <c r="D578" s="5">
        <f>Stocks!D579/Stocks!D578-1</f>
        <v>2.397297591805625E-3</v>
      </c>
      <c r="E578" s="5">
        <f>Stocks!E579/Stocks!E578-1</f>
        <v>1.1537096201633013E-2</v>
      </c>
    </row>
    <row r="579" spans="1:5" ht="15" customHeight="1" x14ac:dyDescent="0.2">
      <c r="A579" s="3">
        <f>Stocks!A580</f>
        <v>43105</v>
      </c>
      <c r="B579" s="5">
        <f>Stocks!B580/Stocks!B579-1</f>
        <v>-5.8743786714866575E-3</v>
      </c>
      <c r="C579" s="5">
        <f>Stocks!C580/Stocks!C579-1</f>
        <v>2.3949000689179822E-2</v>
      </c>
      <c r="D579" s="5">
        <f>Stocks!D580/Stocks!D579-1</f>
        <v>2.9351016414829179E-3</v>
      </c>
      <c r="E579" s="5">
        <f>Stocks!E580/Stocks!E579-1</f>
        <v>-1.9301631865239477E-3</v>
      </c>
    </row>
    <row r="580" spans="1:5" ht="15" customHeight="1" x14ac:dyDescent="0.2">
      <c r="A580" s="3">
        <f>Stocks!A581</f>
        <v>43108</v>
      </c>
      <c r="B580" s="5">
        <f>Stocks!B581/Stocks!B580-1</f>
        <v>1.6818181818181843E-2</v>
      </c>
      <c r="C580" s="5">
        <f>Stocks!C581/Stocks!C580-1</f>
        <v>4.0383644623926962E-3</v>
      </c>
      <c r="D580" s="5">
        <f>Stocks!D581/Stocks!D580-1</f>
        <v>3.9020160416214367E-3</v>
      </c>
      <c r="E580" s="5">
        <f>Stocks!E581/Stocks!E580-1</f>
        <v>1.0196905766526099E-2</v>
      </c>
    </row>
    <row r="581" spans="1:5" ht="15" customHeight="1" x14ac:dyDescent="0.2">
      <c r="A581" s="3">
        <f>Stocks!A582</f>
        <v>43109</v>
      </c>
      <c r="B581" s="5">
        <f>Stocks!B582/Stocks!B581-1</f>
        <v>-3.2185963343764112E-2</v>
      </c>
      <c r="C581" s="5">
        <f>Stocks!C582/Stocks!C581-1</f>
        <v>-1.9272666331490163E-3</v>
      </c>
      <c r="D581" s="5">
        <f>Stocks!D582/Stocks!D581-1</f>
        <v>-1.1876484560570111E-3</v>
      </c>
      <c r="E581" s="5">
        <f>Stocks!E582/Stocks!E581-1</f>
        <v>8.1796032022276588E-3</v>
      </c>
    </row>
    <row r="582" spans="1:5" ht="15" customHeight="1" x14ac:dyDescent="0.2">
      <c r="A582" s="3">
        <f>Stocks!A583</f>
        <v>43110</v>
      </c>
      <c r="B582" s="5">
        <f>Stocks!B583/Stocks!B582-1</f>
        <v>5.4503464203233154E-2</v>
      </c>
      <c r="C582" s="5">
        <f>Stocks!C583/Stocks!C582-1</f>
        <v>-1.0914280916799468E-3</v>
      </c>
      <c r="D582" s="5">
        <f>Stocks!D583/Stocks!D582-1</f>
        <v>-1.6863041833315329E-2</v>
      </c>
      <c r="E582" s="5">
        <f>Stocks!E583/Stocks!E582-1</f>
        <v>-4.833419644398429E-3</v>
      </c>
    </row>
    <row r="583" spans="1:5" ht="15" customHeight="1" x14ac:dyDescent="0.2">
      <c r="A583" s="3">
        <f>Stocks!A584</f>
        <v>43111</v>
      </c>
      <c r="B583" s="5">
        <f>Stocks!B584/Stocks!B583-1</f>
        <v>5.1686377573368469E-2</v>
      </c>
      <c r="C583" s="5">
        <f>Stocks!C584/Stocks!C583-1</f>
        <v>7.2281055639602521E-3</v>
      </c>
      <c r="D583" s="5">
        <f>Stocks!D584/Stocks!D583-1</f>
        <v>1.2754260582737764E-2</v>
      </c>
      <c r="E583" s="5">
        <f>Stocks!E584/Stocks!E583-1</f>
        <v>2.653946227233317E-2</v>
      </c>
    </row>
    <row r="584" spans="1:5" ht="15" customHeight="1" x14ac:dyDescent="0.2">
      <c r="A584" s="3">
        <f>Stocks!A585</f>
        <v>43112</v>
      </c>
      <c r="B584" s="5">
        <f>Stocks!B585/Stocks!B584-1</f>
        <v>1.3327780091628272E-2</v>
      </c>
      <c r="C584" s="5">
        <f>Stocks!C585/Stocks!C584-1</f>
        <v>2.0861148197597323E-3</v>
      </c>
      <c r="D584" s="5">
        <f>Stocks!D585/Stocks!D584-1</f>
        <v>1.4439257409618822E-2</v>
      </c>
      <c r="E584" s="5">
        <f>Stocks!E585/Stocks!E584-1</f>
        <v>1.4700912470429151E-2</v>
      </c>
    </row>
    <row r="585" spans="1:5" ht="15" customHeight="1" x14ac:dyDescent="0.2">
      <c r="A585" s="3">
        <f>Stocks!A586</f>
        <v>43115</v>
      </c>
      <c r="B585" s="5">
        <f>Stocks!B586/Stocks!B585-1</f>
        <v>0</v>
      </c>
      <c r="C585" s="5">
        <f>Stocks!C586/Stocks!C585-1</f>
        <v>0</v>
      </c>
      <c r="D585" s="5">
        <f>Stocks!D586/Stocks!D585-1</f>
        <v>0</v>
      </c>
      <c r="E585" s="5">
        <f>Stocks!E586/Stocks!E585-1</f>
        <v>0</v>
      </c>
    </row>
    <row r="586" spans="1:5" ht="15" customHeight="1" x14ac:dyDescent="0.2">
      <c r="A586" s="3">
        <f>Stocks!A587</f>
        <v>43116</v>
      </c>
      <c r="B586" s="5">
        <f>Stocks!B587/Stocks!B586-1</f>
        <v>8.2203041512536323E-3</v>
      </c>
      <c r="C586" s="5">
        <f>Stocks!C587/Stocks!C586-1</f>
        <v>2.4981264051959773E-3</v>
      </c>
      <c r="D586" s="5">
        <f>Stocks!D587/Stocks!D586-1</f>
        <v>-1.1772260273972268E-3</v>
      </c>
      <c r="E586" s="5">
        <f>Stocks!E587/Stocks!E586-1</f>
        <v>-2.014987510407984E-2</v>
      </c>
    </row>
    <row r="587" spans="1:5" ht="15" customHeight="1" x14ac:dyDescent="0.2">
      <c r="A587" s="3">
        <f>Stocks!A588</f>
        <v>43117</v>
      </c>
      <c r="B587" s="5">
        <f>Stocks!B588/Stocks!B587-1</f>
        <v>6.9302894415002037E-3</v>
      </c>
      <c r="C587" s="5">
        <f>Stocks!C588/Stocks!C587-1</f>
        <v>1.3207076999750766E-2</v>
      </c>
      <c r="D587" s="5">
        <f>Stocks!D588/Stocks!D587-1</f>
        <v>2.8822457944926549E-2</v>
      </c>
      <c r="E587" s="5">
        <f>Stocks!E588/Stocks!E587-1</f>
        <v>1.7335146159075387E-2</v>
      </c>
    </row>
    <row r="588" spans="1:5" ht="15" customHeight="1" x14ac:dyDescent="0.2">
      <c r="A588" s="3">
        <f>Stocks!A589</f>
        <v>43118</v>
      </c>
      <c r="B588" s="5">
        <f>Stocks!B589/Stocks!B588-1</f>
        <v>3.603238866396774E-2</v>
      </c>
      <c r="C588" s="5">
        <f>Stocks!C589/Stocks!C588-1</f>
        <v>9.2638137399574383E-3</v>
      </c>
      <c r="D588" s="5">
        <f>Stocks!D589/Stocks!D588-1</f>
        <v>1.3226411164340979E-2</v>
      </c>
      <c r="E588" s="5">
        <f>Stocks!E589/Stocks!E588-1</f>
        <v>-1.6705646508520244E-3</v>
      </c>
    </row>
    <row r="589" spans="1:5" ht="15" customHeight="1" x14ac:dyDescent="0.2">
      <c r="A589" s="3">
        <f>Stocks!A590</f>
        <v>43119</v>
      </c>
      <c r="B589" s="5">
        <f>Stocks!B590/Stocks!B589-1</f>
        <v>4.6893317702227932E-3</v>
      </c>
      <c r="C589" s="5">
        <f>Stocks!C590/Stocks!C589-1</f>
        <v>-3.3303549671025445E-3</v>
      </c>
      <c r="D589" s="5">
        <f>Stocks!D590/Stocks!D589-1</f>
        <v>1.6445677870284836E-3</v>
      </c>
      <c r="E589" s="5">
        <f>Stocks!E590/Stocks!E589-1</f>
        <v>-1.6733601070950677E-4</v>
      </c>
    </row>
    <row r="590" spans="1:5" ht="15" customHeight="1" x14ac:dyDescent="0.2">
      <c r="A590" s="3">
        <f>Stocks!A591</f>
        <v>43122</v>
      </c>
      <c r="B590" s="5">
        <f>Stocks!B591/Stocks!B590-1</f>
        <v>2.4115130299494192E-2</v>
      </c>
      <c r="C590" s="5">
        <f>Stocks!C591/Stocks!C590-1</f>
        <v>1.3284433577832155E-2</v>
      </c>
      <c r="D590" s="5">
        <f>Stocks!D591/Stocks!D590-1</f>
        <v>1.2724474089276461E-2</v>
      </c>
      <c r="E590" s="5">
        <f>Stocks!E591/Stocks!E590-1</f>
        <v>1.5397489539749065E-2</v>
      </c>
    </row>
    <row r="591" spans="1:5" ht="15" customHeight="1" x14ac:dyDescent="0.2">
      <c r="A591" s="3">
        <f>Stocks!A592</f>
        <v>43123</v>
      </c>
      <c r="B591" s="5">
        <f>Stocks!B592/Stocks!B591-1</f>
        <v>-2.392707937713634E-2</v>
      </c>
      <c r="C591" s="5">
        <f>Stocks!C592/Stocks!C591-1</f>
        <v>2.5737955441165195E-3</v>
      </c>
      <c r="D591" s="5">
        <f>Stocks!D592/Stocks!D591-1</f>
        <v>-1.7225656094842501E-3</v>
      </c>
      <c r="E591" s="5">
        <f>Stocks!E592/Stocks!E591-1</f>
        <v>-3.296522169111582E-3</v>
      </c>
    </row>
    <row r="592" spans="1:5" ht="15" customHeight="1" x14ac:dyDescent="0.2">
      <c r="A592" s="3">
        <f>Stocks!A593</f>
        <v>43124</v>
      </c>
      <c r="B592" s="5">
        <f>Stocks!B593/Stocks!B592-1</f>
        <v>1.2062256809338701E-2</v>
      </c>
      <c r="C592" s="5">
        <f>Stocks!C593/Stocks!C592-1</f>
        <v>-8.022462896110083E-4</v>
      </c>
      <c r="D592" s="5">
        <f>Stocks!D593/Stocks!D592-1</f>
        <v>-3.2074705643524104E-2</v>
      </c>
      <c r="E592" s="5">
        <f>Stocks!E593/Stocks!E592-1</f>
        <v>3.3074251695053292E-4</v>
      </c>
    </row>
    <row r="593" spans="1:5" ht="15" customHeight="1" x14ac:dyDescent="0.2">
      <c r="A593" s="3">
        <f>Stocks!A594</f>
        <v>43125</v>
      </c>
      <c r="B593" s="5">
        <f>Stocks!B594/Stocks!B593-1</f>
        <v>-1.0765090349865503E-2</v>
      </c>
      <c r="C593" s="5">
        <f>Stocks!C594/Stocks!C593-1</f>
        <v>5.3793657165797093E-3</v>
      </c>
      <c r="D593" s="5">
        <f>Stocks!D594/Stocks!D593-1</f>
        <v>-3.0201342281879096E-2</v>
      </c>
      <c r="E593" s="5">
        <f>Stocks!E594/Stocks!E593-1</f>
        <v>-1.6696974706563172E-2</v>
      </c>
    </row>
    <row r="594" spans="1:5" ht="15" customHeight="1" x14ac:dyDescent="0.2">
      <c r="A594" s="3">
        <f>Stocks!A595</f>
        <v>43126</v>
      </c>
      <c r="B594" s="5">
        <f>Stocks!B595/Stocks!B594-1</f>
        <v>1.2048192771084265E-2</v>
      </c>
      <c r="C594" s="5">
        <f>Stocks!C595/Stocks!C594-1</f>
        <v>8.7845392109886511E-3</v>
      </c>
      <c r="D594" s="5">
        <f>Stocks!D595/Stocks!D594-1</f>
        <v>4.7902249134948116E-2</v>
      </c>
      <c r="E594" s="5">
        <f>Stocks!E595/Stocks!E594-1</f>
        <v>1.5299260255548175E-2</v>
      </c>
    </row>
    <row r="595" spans="1:5" ht="15" customHeight="1" x14ac:dyDescent="0.2">
      <c r="A595" s="3">
        <f>Stocks!A596</f>
        <v>43129</v>
      </c>
      <c r="B595" s="5">
        <f>Stocks!B596/Stocks!B595-1</f>
        <v>-4.9923195084484728E-3</v>
      </c>
      <c r="C595" s="5">
        <f>Stocks!C596/Stocks!C595-1</f>
        <v>-1.1716276124129066E-2</v>
      </c>
      <c r="D595" s="5">
        <f>Stocks!D596/Stocks!D595-1</f>
        <v>-3.0956557630790194E-4</v>
      </c>
      <c r="E595" s="5">
        <f>Stocks!E596/Stocks!E595-1</f>
        <v>-1.2088094055307197E-2</v>
      </c>
    </row>
    <row r="596" spans="1:5" ht="15" customHeight="1" x14ac:dyDescent="0.2">
      <c r="A596" s="3">
        <f>Stocks!A597</f>
        <v>43130</v>
      </c>
      <c r="B596" s="5">
        <f>Stocks!B597/Stocks!B596-1</f>
        <v>-3.6279428791972212E-2</v>
      </c>
      <c r="C596" s="5">
        <f>Stocks!C597/Stocks!C596-1</f>
        <v>-1.0333226529958384E-2</v>
      </c>
      <c r="D596" s="5">
        <f>Stocks!D597/Stocks!D596-1</f>
        <v>-1.9508670520231197E-2</v>
      </c>
      <c r="E596" s="5">
        <f>Stocks!E597/Stocks!E596-1</f>
        <v>-2.0113979215554689E-2</v>
      </c>
    </row>
    <row r="597" spans="1:5" ht="15" customHeight="1" x14ac:dyDescent="0.2">
      <c r="A597" s="3">
        <f>Stocks!A598</f>
        <v>43131</v>
      </c>
      <c r="B597" s="5">
        <f>Stocks!B598/Stocks!B597-1</f>
        <v>4.0048057669204162E-3</v>
      </c>
      <c r="C597" s="5">
        <f>Stocks!C598/Stocks!C597-1</f>
        <v>5.5038445973289996E-3</v>
      </c>
      <c r="D597" s="5">
        <f>Stocks!D598/Stocks!D597-1</f>
        <v>2.421307506053294E-3</v>
      </c>
      <c r="E597" s="5">
        <f>Stocks!E598/Stocks!E597-1</f>
        <v>5.9869996578858498E-3</v>
      </c>
    </row>
    <row r="598" spans="1:5" ht="15" customHeight="1" x14ac:dyDescent="0.2">
      <c r="A598" s="3">
        <f>Stocks!A599</f>
        <v>43132</v>
      </c>
      <c r="B598" s="5">
        <f>Stocks!B599/Stocks!B598-1</f>
        <v>8.3765456721180964E-3</v>
      </c>
      <c r="C598" s="5">
        <f>Stocks!C599/Stocks!C598-1</f>
        <v>1.1993882315060711E-2</v>
      </c>
      <c r="D598" s="5">
        <f>Stocks!D599/Stocks!D598-1</f>
        <v>-7.1413568578029274E-3</v>
      </c>
      <c r="E598" s="5">
        <f>Stocks!E599/Stocks!E598-1</f>
        <v>9.1821118857338124E-3</v>
      </c>
    </row>
    <row r="599" spans="1:5" ht="15" customHeight="1" x14ac:dyDescent="0.2">
      <c r="A599" s="3">
        <f>Stocks!A600</f>
        <v>43133</v>
      </c>
      <c r="B599" s="5">
        <f>Stocks!B600/Stocks!B599-1</f>
        <v>-5.8148734177215333E-2</v>
      </c>
      <c r="C599" s="5">
        <f>Stocks!C600/Stocks!C599-1</f>
        <v>-3.8259624562519856E-2</v>
      </c>
      <c r="D599" s="5">
        <f>Stocks!D600/Stocks!D599-1</f>
        <v>-1.3010365982652927E-2</v>
      </c>
      <c r="E599" s="5">
        <f>Stocks!E600/Stocks!E599-1</f>
        <v>-2.74641954507161E-2</v>
      </c>
    </row>
    <row r="600" spans="1:5" ht="15" customHeight="1" x14ac:dyDescent="0.2">
      <c r="A600" s="3">
        <f>Stocks!A601</f>
        <v>43136</v>
      </c>
      <c r="B600" s="5">
        <f>Stocks!B601/Stocks!B600-1</f>
        <v>-4.3259134817303591E-2</v>
      </c>
      <c r="C600" s="5">
        <f>Stocks!C601/Stocks!C600-1</f>
        <v>-3.8375651310892378E-2</v>
      </c>
      <c r="D600" s="5">
        <f>Stocks!D601/Stocks!D600-1</f>
        <v>-4.0831636480548772E-2</v>
      </c>
      <c r="E600" s="5">
        <f>Stocks!E601/Stocks!E600-1</f>
        <v>-3.0838530838530831E-2</v>
      </c>
    </row>
    <row r="601" spans="1:5" ht="15" customHeight="1" x14ac:dyDescent="0.2">
      <c r="A601" s="3">
        <f>Stocks!A602</f>
        <v>43137</v>
      </c>
      <c r="B601" s="5">
        <f>Stocks!B602/Stocks!B601-1</f>
        <v>4.6532045654082532E-2</v>
      </c>
      <c r="C601" s="5">
        <f>Stocks!C602/Stocks!C601-1</f>
        <v>3.1822482153607945E-2</v>
      </c>
      <c r="D601" s="5">
        <f>Stocks!D602/Stocks!D601-1</f>
        <v>2.7039106145251512E-2</v>
      </c>
      <c r="E601" s="5">
        <f>Stocks!E602/Stocks!E601-1</f>
        <v>0</v>
      </c>
    </row>
    <row r="602" spans="1:5" ht="15" customHeight="1" x14ac:dyDescent="0.2">
      <c r="A602" s="3">
        <f>Stocks!A603</f>
        <v>43138</v>
      </c>
      <c r="B602" s="5">
        <f>Stocks!B603/Stocks!B602-1</f>
        <v>-3.0201342281879096E-2</v>
      </c>
      <c r="C602" s="5">
        <f>Stocks!C603/Stocks!C602-1</f>
        <v>-2.6673335000416687E-3</v>
      </c>
      <c r="D602" s="5">
        <f>Stocks!D603/Stocks!D602-1</f>
        <v>-9.8020017406440396E-2</v>
      </c>
      <c r="E602" s="5">
        <f>Stocks!E603/Stocks!E602-1</f>
        <v>-5.5416517697531864E-3</v>
      </c>
    </row>
    <row r="603" spans="1:5" ht="15" customHeight="1" x14ac:dyDescent="0.2">
      <c r="A603" s="3">
        <f>Stocks!A604</f>
        <v>43139</v>
      </c>
      <c r="B603" s="5">
        <f>Stocks!B604/Stocks!B603-1</f>
        <v>-1.0813148788927363E-2</v>
      </c>
      <c r="C603" s="5">
        <f>Stocks!C604/Stocks!C603-1</f>
        <v>-4.8391140827413359E-2</v>
      </c>
      <c r="D603" s="5">
        <f>Stocks!D604/Stocks!D603-1</f>
        <v>-3.6304426486551522E-2</v>
      </c>
      <c r="E603" s="5">
        <f>Stocks!E604/Stocks!E603-1</f>
        <v>-4.2962430343339908E-2</v>
      </c>
    </row>
    <row r="604" spans="1:5" ht="15" customHeight="1" x14ac:dyDescent="0.2">
      <c r="A604" s="3">
        <f>Stocks!A605</f>
        <v>43140</v>
      </c>
      <c r="B604" s="5">
        <f>Stocks!B605/Stocks!B604-1</f>
        <v>-1.1368605159597811E-2</v>
      </c>
      <c r="C604" s="5">
        <f>Stocks!C605/Stocks!C604-1</f>
        <v>2.160548041454402E-2</v>
      </c>
      <c r="D604" s="5">
        <f>Stocks!D605/Stocks!D604-1</f>
        <v>1.4267834793491918E-2</v>
      </c>
      <c r="E604" s="5">
        <f>Stocks!E605/Stocks!E604-1</f>
        <v>-2.2915101427498086E-2</v>
      </c>
    </row>
    <row r="605" spans="1:5" ht="15" customHeight="1" x14ac:dyDescent="0.2">
      <c r="A605" s="3">
        <f>Stocks!A606</f>
        <v>43143</v>
      </c>
      <c r="B605" s="5">
        <f>Stocks!B606/Stocks!B605-1</f>
        <v>2.122954444935865E-2</v>
      </c>
      <c r="C605" s="5">
        <f>Stocks!C606/Stocks!C605-1</f>
        <v>1.8483493810178775E-2</v>
      </c>
      <c r="D605" s="5">
        <f>Stocks!D606/Stocks!D605-1</f>
        <v>2.4432379072063082E-2</v>
      </c>
      <c r="E605" s="5">
        <f>Stocks!E606/Stocks!E605-1</f>
        <v>2.6720492118415873E-2</v>
      </c>
    </row>
    <row r="606" spans="1:5" ht="15" customHeight="1" x14ac:dyDescent="0.2">
      <c r="A606" s="3">
        <f>Stocks!A607</f>
        <v>43144</v>
      </c>
      <c r="B606" s="5">
        <f>Stocks!B607/Stocks!B606-1</f>
        <v>1.9055868341273374E-2</v>
      </c>
      <c r="C606" s="5">
        <f>Stocks!C607/Stocks!C606-1</f>
        <v>-1.0129146619397567E-3</v>
      </c>
      <c r="D606" s="5">
        <f>Stocks!D607/Stocks!D606-1</f>
        <v>-2.6620091544206193E-2</v>
      </c>
      <c r="E606" s="5">
        <f>Stocks!E607/Stocks!E606-1</f>
        <v>-1.6850777008050599E-3</v>
      </c>
    </row>
    <row r="607" spans="1:5" ht="15" customHeight="1" x14ac:dyDescent="0.2">
      <c r="A607" s="3">
        <f>Stocks!A608</f>
        <v>43145</v>
      </c>
      <c r="B607" s="5">
        <f>Stocks!B608/Stocks!B607-1</f>
        <v>1.2749681257968382E-2</v>
      </c>
      <c r="C607" s="5">
        <f>Stocks!C608/Stocks!C607-1</f>
        <v>2.0954795099281887E-2</v>
      </c>
      <c r="D607" s="5">
        <f>Stocks!D608/Stocks!D607-1</f>
        <v>1.7324588541022035E-2</v>
      </c>
      <c r="E607" s="5">
        <f>Stocks!E608/Stocks!E607-1</f>
        <v>4.107276819204797E-2</v>
      </c>
    </row>
    <row r="608" spans="1:5" ht="15" customHeight="1" x14ac:dyDescent="0.2">
      <c r="A608" s="3">
        <f>Stocks!A609</f>
        <v>43146</v>
      </c>
      <c r="B608" s="5">
        <f>Stocks!B609/Stocks!B608-1</f>
        <v>8.8124213176667965E-3</v>
      </c>
      <c r="C608" s="5">
        <f>Stocks!C609/Stocks!C608-1</f>
        <v>1.2000331043614976E-2</v>
      </c>
      <c r="D608" s="5">
        <f>Stocks!D609/Stocks!D608-1</f>
        <v>3.4059116895754915E-3</v>
      </c>
      <c r="E608" s="5">
        <f>Stocks!E609/Stocks!E608-1</f>
        <v>-1.7474328949738771E-2</v>
      </c>
    </row>
    <row r="609" spans="1:5" ht="15" customHeight="1" x14ac:dyDescent="0.2">
      <c r="A609" s="3">
        <f>Stocks!A610</f>
        <v>43147</v>
      </c>
      <c r="B609" s="5">
        <f>Stocks!B610/Stocks!B609-1</f>
        <v>-7.4875207986688785E-3</v>
      </c>
      <c r="C609" s="5">
        <f>Stocks!C610/Stocks!C609-1</f>
        <v>-3.5165194635263797E-3</v>
      </c>
      <c r="D609" s="5">
        <f>Stocks!D610/Stocks!D609-1</f>
        <v>1.1152867014183609E-2</v>
      </c>
      <c r="E609" s="5">
        <f>Stocks!E610/Stocks!E609-1</f>
        <v>2.0168683535020104E-3</v>
      </c>
    </row>
    <row r="610" spans="1:5" ht="15" customHeight="1" x14ac:dyDescent="0.2">
      <c r="A610" s="3">
        <f>Stocks!A611</f>
        <v>43150</v>
      </c>
      <c r="B610" s="5">
        <f>Stocks!B611/Stocks!B610-1</f>
        <v>0</v>
      </c>
      <c r="C610" s="5">
        <f>Stocks!C611/Stocks!C610-1</f>
        <v>0</v>
      </c>
      <c r="D610" s="5">
        <f>Stocks!D611/Stocks!D610-1</f>
        <v>0</v>
      </c>
      <c r="E610" s="5">
        <f>Stocks!E611/Stocks!E610-1</f>
        <v>0</v>
      </c>
    </row>
    <row r="611" spans="1:5" ht="15" customHeight="1" x14ac:dyDescent="0.2">
      <c r="A611" s="3">
        <f>Stocks!A612</f>
        <v>43151</v>
      </c>
      <c r="B611" s="5">
        <f>Stocks!B612/Stocks!B611-1</f>
        <v>1.8860016764459253E-2</v>
      </c>
      <c r="C611" s="5">
        <f>Stocks!C612/Stocks!C611-1</f>
        <v>1.3130898645876687E-3</v>
      </c>
      <c r="D611" s="5">
        <f>Stocks!D612/Stocks!D611-1</f>
        <v>1.7384006713823341E-2</v>
      </c>
      <c r="E611" s="5">
        <f>Stocks!E612/Stocks!E611-1</f>
        <v>3.4766697163770566E-3</v>
      </c>
    </row>
    <row r="612" spans="1:5" ht="15" customHeight="1" x14ac:dyDescent="0.2">
      <c r="A612" s="3">
        <f>Stocks!A613</f>
        <v>43152</v>
      </c>
      <c r="B612" s="5">
        <f>Stocks!B613/Stocks!B612-1</f>
        <v>-9.0497737556560764E-3</v>
      </c>
      <c r="C612" s="5">
        <f>Stocks!C613/Stocks!C612-1</f>
        <v>-1.2949758216539653E-2</v>
      </c>
      <c r="D612" s="5">
        <f>Stocks!D613/Stocks!D612-1</f>
        <v>-8.3667216592032689E-3</v>
      </c>
      <c r="E612" s="5">
        <f>Stocks!E613/Stocks!E612-1</f>
        <v>-1.9876002917578517E-2</v>
      </c>
    </row>
    <row r="613" spans="1:5" ht="15" customHeight="1" x14ac:dyDescent="0.2">
      <c r="A613" s="3">
        <f>Stocks!A614</f>
        <v>43153</v>
      </c>
      <c r="B613" s="5">
        <f>Stocks!B614/Stocks!B613-1</f>
        <v>-1.2038190120381875E-2</v>
      </c>
      <c r="C613" s="5">
        <f>Stocks!C614/Stocks!C613-1</f>
        <v>-4.151789421241725E-4</v>
      </c>
      <c r="D613" s="5">
        <f>Stocks!D614/Stocks!D613-1</f>
        <v>-2.7332144979204109E-3</v>
      </c>
      <c r="E613" s="5">
        <f>Stocks!E614/Stocks!E613-1</f>
        <v>2.1581395348837074E-2</v>
      </c>
    </row>
    <row r="614" spans="1:5" ht="15" customHeight="1" x14ac:dyDescent="0.2">
      <c r="A614" s="3">
        <f>Stocks!A615</f>
        <v>43154</v>
      </c>
      <c r="B614" s="5">
        <f>Stocks!B615/Stocks!B614-1</f>
        <v>8.8235294117646745E-3</v>
      </c>
      <c r="C614" s="5">
        <f>Stocks!C615/Stocks!C614-1</f>
        <v>2.1182920750955514E-2</v>
      </c>
      <c r="D614" s="5">
        <f>Stocks!D615/Stocks!D614-1</f>
        <v>1.4775977121067596E-2</v>
      </c>
      <c r="E614" s="5">
        <f>Stocks!E615/Stocks!E614-1</f>
        <v>3.8972864687670805E-2</v>
      </c>
    </row>
    <row r="615" spans="1:5" ht="15" customHeight="1" x14ac:dyDescent="0.2">
      <c r="A615" s="3">
        <f>Stocks!A616</f>
        <v>43157</v>
      </c>
      <c r="B615" s="5">
        <f>Stocks!B616/Stocks!B615-1</f>
        <v>4.8313202832153346E-2</v>
      </c>
      <c r="C615" s="5">
        <f>Stocks!C616/Stocks!C615-1</f>
        <v>1.3503619946310774E-2</v>
      </c>
      <c r="D615" s="5">
        <f>Stocks!D616/Stocks!D615-1</f>
        <v>1.4325974635979399E-2</v>
      </c>
      <c r="E615" s="5">
        <f>Stocks!E616/Stocks!E615-1</f>
        <v>-8.0631025416300073E-3</v>
      </c>
    </row>
    <row r="616" spans="1:5" ht="15" customHeight="1" x14ac:dyDescent="0.2">
      <c r="A616" s="3">
        <f>Stocks!A617</f>
        <v>43158</v>
      </c>
      <c r="B616" s="5">
        <f>Stocks!B617/Stocks!B616-1</f>
        <v>3.4564958283670899E-2</v>
      </c>
      <c r="C616" s="5">
        <f>Stocks!C617/Stocks!C616-1</f>
        <v>-9.7921181475238983E-3</v>
      </c>
      <c r="D616" s="5">
        <f>Stocks!D617/Stocks!D616-1</f>
        <v>2.5121555915721183E-2</v>
      </c>
      <c r="E616" s="5">
        <f>Stocks!E617/Stocks!E616-1</f>
        <v>-1.34299346174237E-2</v>
      </c>
    </row>
    <row r="617" spans="1:5" ht="15" customHeight="1" x14ac:dyDescent="0.2">
      <c r="A617" s="3">
        <f>Stocks!A618</f>
        <v>43159</v>
      </c>
      <c r="B617" s="5">
        <f>Stocks!B618/Stocks!B617-1</f>
        <v>-6.6052227342549896E-2</v>
      </c>
      <c r="C617" s="5">
        <f>Stocks!C618/Stocks!C617-1</f>
        <v>-3.4854502715409019E-3</v>
      </c>
      <c r="D617" s="5">
        <f>Stocks!D618/Stocks!D617-1</f>
        <v>4.2913608131001091E-3</v>
      </c>
      <c r="E617" s="5">
        <f>Stocks!E618/Stocks!E617-1</f>
        <v>-2.7225506000358113E-2</v>
      </c>
    </row>
    <row r="618" spans="1:5" ht="15" customHeight="1" x14ac:dyDescent="0.2">
      <c r="A618" s="3">
        <f>Stocks!A619</f>
        <v>43160</v>
      </c>
      <c r="B618" s="5">
        <f>Stocks!B619/Stocks!B618-1</f>
        <v>-1.0690789473684292E-2</v>
      </c>
      <c r="C618" s="5">
        <f>Stocks!C619/Stocks!C618-1</f>
        <v>-2.0660484789328026E-2</v>
      </c>
      <c r="D618" s="5">
        <f>Stocks!D619/Stocks!D618-1</f>
        <v>1.0120319352298068E-3</v>
      </c>
      <c r="E618" s="5">
        <f>Stocks!E619/Stocks!E618-1</f>
        <v>-7.9175105873687812E-3</v>
      </c>
    </row>
    <row r="619" spans="1:5" ht="15" customHeight="1" x14ac:dyDescent="0.2">
      <c r="A619" s="3">
        <f>Stocks!A620</f>
        <v>43161</v>
      </c>
      <c r="B619" s="5">
        <f>Stocks!B620/Stocks!B619-1</f>
        <v>2.535328345802168E-2</v>
      </c>
      <c r="C619" s="5">
        <f>Stocks!C620/Stocks!C619-1</f>
        <v>3.0730897009965119E-3</v>
      </c>
      <c r="D619" s="5">
        <f>Stocks!D620/Stocks!D619-1</f>
        <v>2.5499887665693111E-2</v>
      </c>
      <c r="E619" s="5">
        <f>Stocks!E620/Stocks!E619-1</f>
        <v>3.3407572383072903E-3</v>
      </c>
    </row>
    <row r="620" spans="1:5" ht="15" customHeight="1" x14ac:dyDescent="0.2">
      <c r="A620" s="3">
        <f>Stocks!A621</f>
        <v>43164</v>
      </c>
      <c r="B620" s="5">
        <f>Stocks!B621/Stocks!B620-1</f>
        <v>-5.2695581678152692E-3</v>
      </c>
      <c r="C620" s="5">
        <f>Stocks!C621/Stocks!C620-1</f>
        <v>9.1910242609920534E-3</v>
      </c>
      <c r="D620" s="5">
        <f>Stocks!D621/Stocks!D620-1</f>
        <v>3.4834045349983578E-2</v>
      </c>
      <c r="E620" s="5">
        <f>Stocks!E621/Stocks!E620-1</f>
        <v>-1.2948575656678285E-3</v>
      </c>
    </row>
    <row r="621" spans="1:5" ht="15" customHeight="1" x14ac:dyDescent="0.2">
      <c r="A621" s="3">
        <f>Stocks!A622</f>
        <v>43165</v>
      </c>
      <c r="B621" s="5">
        <f>Stocks!B622/Stocks!B621-1</f>
        <v>-4.8899755501221609E-3</v>
      </c>
      <c r="C621" s="5">
        <f>Stocks!C622/Stocks!C621-1</f>
        <v>-6.7279291106004946E-3</v>
      </c>
      <c r="D621" s="5">
        <f>Stocks!D622/Stocks!D621-1</f>
        <v>2.2229279136233737E-2</v>
      </c>
      <c r="E621" s="5">
        <f>Stocks!E622/Stocks!E621-1</f>
        <v>1.2965363956287668E-3</v>
      </c>
    </row>
    <row r="622" spans="1:5" ht="15" customHeight="1" x14ac:dyDescent="0.2">
      <c r="A622" s="3">
        <f>Stocks!A623</f>
        <v>43166</v>
      </c>
      <c r="B622" s="5">
        <f>Stocks!B623/Stocks!B622-1</f>
        <v>-1.9860769860770011E-2</v>
      </c>
      <c r="C622" s="5">
        <f>Stocks!C623/Stocks!C622-1</f>
        <v>6.5256897406245074E-3</v>
      </c>
      <c r="D622" s="5">
        <f>Stocks!D623/Stocks!D622-1</f>
        <v>-1.0355182768975846E-2</v>
      </c>
      <c r="E622" s="5">
        <f>Stocks!E623/Stocks!E622-1</f>
        <v>1.8497965223818191E-4</v>
      </c>
    </row>
    <row r="623" spans="1:5" ht="15" customHeight="1" x14ac:dyDescent="0.2">
      <c r="A623" s="3">
        <f>Stocks!A624</f>
        <v>43167</v>
      </c>
      <c r="B623" s="5">
        <f>Stocks!B624/Stocks!B623-1</f>
        <v>1.044495508669474E-3</v>
      </c>
      <c r="C623" s="5">
        <f>Stocks!C624/Stocks!C623-1</f>
        <v>3.0365203118589701E-3</v>
      </c>
      <c r="D623" s="5">
        <f>Stocks!D624/Stocks!D623-1</f>
        <v>-2.4066129538556913E-3</v>
      </c>
      <c r="E623" s="5">
        <f>Stocks!E624/Stocks!E623-1</f>
        <v>-9.2472720547438492E-3</v>
      </c>
    </row>
    <row r="624" spans="1:5" ht="15" customHeight="1" x14ac:dyDescent="0.2">
      <c r="A624" s="3">
        <f>Stocks!A625</f>
        <v>43168</v>
      </c>
      <c r="B624" s="5">
        <f>Stocks!B625/Stocks!B624-1</f>
        <v>9.5993322203673515E-3</v>
      </c>
      <c r="C624" s="5">
        <f>Stocks!C625/Stocks!C624-1</f>
        <v>1.8736704303714768E-2</v>
      </c>
      <c r="D624" s="5">
        <f>Stocks!D625/Stocks!D624-1</f>
        <v>3.8074260541220761E-2</v>
      </c>
      <c r="E624" s="5">
        <f>Stocks!E625/Stocks!E624-1</f>
        <v>2.7814075042001063E-2</v>
      </c>
    </row>
    <row r="625" spans="1:5" ht="15" customHeight="1" x14ac:dyDescent="0.2">
      <c r="A625" s="3">
        <f>Stocks!A626</f>
        <v>43171</v>
      </c>
      <c r="B625" s="5">
        <f>Stocks!B626/Stocks!B625-1</f>
        <v>9.5080611823068484E-3</v>
      </c>
      <c r="C625" s="5">
        <f>Stocks!C626/Stocks!C625-1</f>
        <v>-2.1685005220465348E-3</v>
      </c>
      <c r="D625" s="5">
        <f>Stocks!D626/Stocks!D625-1</f>
        <v>1.2832171365060097E-2</v>
      </c>
      <c r="E625" s="5">
        <f>Stocks!E626/Stocks!E625-1</f>
        <v>-5.8118416273156281E-3</v>
      </c>
    </row>
    <row r="626" spans="1:5" ht="15" customHeight="1" x14ac:dyDescent="0.2">
      <c r="A626" s="3">
        <f>Stocks!A627</f>
        <v>43172</v>
      </c>
      <c r="B626" s="5">
        <f>Stocks!B627/Stocks!B626-1</f>
        <v>-6.9615069615069913E-3</v>
      </c>
      <c r="C626" s="5">
        <f>Stocks!C627/Stocks!C626-1</f>
        <v>-8.3708950418543981E-3</v>
      </c>
      <c r="D626" s="5">
        <f>Stocks!D627/Stocks!D626-1</f>
        <v>-2.2047086991221043E-2</v>
      </c>
      <c r="E626" s="5">
        <f>Stocks!E627/Stocks!E626-1</f>
        <v>-1.4249177932042389E-2</v>
      </c>
    </row>
    <row r="627" spans="1:5" ht="15" customHeight="1" x14ac:dyDescent="0.2">
      <c r="A627" s="3">
        <f>Stocks!A628</f>
        <v>43173</v>
      </c>
      <c r="B627" s="5">
        <f>Stocks!B628/Stocks!B627-1</f>
        <v>-7.4226804123711521E-3</v>
      </c>
      <c r="C627" s="5">
        <f>Stocks!C628/Stocks!C627-1</f>
        <v>-5.032467532467555E-3</v>
      </c>
      <c r="D627" s="5">
        <f>Stocks!D628/Stocks!D627-1</f>
        <v>-7.9567479343057856E-3</v>
      </c>
      <c r="E627" s="5">
        <f>Stocks!E628/Stocks!E627-1</f>
        <v>0</v>
      </c>
    </row>
    <row r="628" spans="1:5" ht="15" customHeight="1" x14ac:dyDescent="0.2">
      <c r="A628" s="3">
        <f>Stocks!A629</f>
        <v>43174</v>
      </c>
      <c r="B628" s="5">
        <f>Stocks!B629/Stocks!B628-1</f>
        <v>-2.7835479850436329E-2</v>
      </c>
      <c r="C628" s="5">
        <f>Stocks!C629/Stocks!C628-1</f>
        <v>6.7710882688856167E-3</v>
      </c>
      <c r="D628" s="5">
        <f>Stocks!D629/Stocks!D628-1</f>
        <v>2.879177377892006E-3</v>
      </c>
      <c r="E628" s="5">
        <f>Stocks!E629/Stocks!E628-1</f>
        <v>1.2972572275760097E-3</v>
      </c>
    </row>
    <row r="629" spans="1:5" ht="15" customHeight="1" x14ac:dyDescent="0.2">
      <c r="A629" s="3">
        <f>Stocks!A630</f>
        <v>43175</v>
      </c>
      <c r="B629" s="5">
        <f>Stocks!B630/Stocks!B629-1</f>
        <v>-8.1196581196579798E-3</v>
      </c>
      <c r="C629" s="5">
        <f>Stocks!C630/Stocks!C629-1</f>
        <v>9.0754395916052832E-3</v>
      </c>
      <c r="D629" s="5">
        <f>Stocks!D630/Stocks!D629-1</f>
        <v>6.6646160155849898E-3</v>
      </c>
      <c r="E629" s="5">
        <f>Stocks!E630/Stocks!E629-1</f>
        <v>1.6657412548584105E-2</v>
      </c>
    </row>
    <row r="630" spans="1:5" ht="15" customHeight="1" x14ac:dyDescent="0.2">
      <c r="A630" s="3">
        <f>Stocks!A631</f>
        <v>43178</v>
      </c>
      <c r="B630" s="5">
        <f>Stocks!B631/Stocks!B630-1</f>
        <v>-1.1202068074106064E-2</v>
      </c>
      <c r="C630" s="5">
        <f>Stocks!C631/Stocks!C630-1</f>
        <v>-1.0599855456516538E-2</v>
      </c>
      <c r="D630" s="5">
        <f>Stocks!D631/Stocks!D630-1</f>
        <v>-1.2324302301894519E-2</v>
      </c>
      <c r="E630" s="5">
        <f>Stocks!E631/Stocks!E630-1</f>
        <v>-2.4758783906790427E-2</v>
      </c>
    </row>
    <row r="631" spans="1:5" ht="15" customHeight="1" x14ac:dyDescent="0.2">
      <c r="A631" s="3">
        <f>Stocks!A632</f>
        <v>43179</v>
      </c>
      <c r="B631" s="5">
        <f>Stocks!B632/Stocks!B631-1</f>
        <v>-4.1830065359477198E-2</v>
      </c>
      <c r="C631" s="5">
        <f>Stocks!C632/Stocks!C631-1</f>
        <v>1.379758136514897E-2</v>
      </c>
      <c r="D631" s="5">
        <f>Stocks!D632/Stocks!D631-1</f>
        <v>1.6190574404455038E-2</v>
      </c>
      <c r="E631" s="5">
        <f>Stocks!E632/Stocks!E631-1</f>
        <v>2.1093895837222432E-2</v>
      </c>
    </row>
    <row r="632" spans="1:5" ht="15" customHeight="1" x14ac:dyDescent="0.2">
      <c r="A632" s="3">
        <f>Stocks!A633</f>
        <v>43180</v>
      </c>
      <c r="B632" s="5">
        <f>Stocks!B633/Stocks!B632-1</f>
        <v>7.7307867212370596E-3</v>
      </c>
      <c r="C632" s="5">
        <f>Stocks!C633/Stocks!C632-1</f>
        <v>-1.3529741413817908E-2</v>
      </c>
      <c r="D632" s="5">
        <f>Stocks!D633/Stocks!D632-1</f>
        <v>6.7992693322507236E-3</v>
      </c>
      <c r="E632" s="5">
        <f>Stocks!E633/Stocks!E632-1</f>
        <v>4.2778793418646988E-2</v>
      </c>
    </row>
    <row r="633" spans="1:5" ht="15" customHeight="1" x14ac:dyDescent="0.2">
      <c r="A633" s="3">
        <f>Stocks!A634</f>
        <v>43181</v>
      </c>
      <c r="B633" s="5">
        <f>Stocks!B634/Stocks!B633-1</f>
        <v>-2.8880866425992857E-2</v>
      </c>
      <c r="C633" s="5">
        <f>Stocks!C634/Stocks!C633-1</f>
        <v>-2.6213277065411544E-2</v>
      </c>
      <c r="D633" s="5">
        <f>Stocks!D634/Stocks!D633-1</f>
        <v>-2.6811813325269607E-2</v>
      </c>
      <c r="E633" s="5">
        <f>Stocks!E634/Stocks!E633-1</f>
        <v>-9.4670406732118018E-3</v>
      </c>
    </row>
    <row r="634" spans="1:5" ht="15" customHeight="1" x14ac:dyDescent="0.2">
      <c r="A634" s="3">
        <f>Stocks!A635</f>
        <v>43182</v>
      </c>
      <c r="B634" s="5">
        <f>Stocks!B635/Stocks!B634-1</f>
        <v>-2.0446096654275103E-2</v>
      </c>
      <c r="C634" s="5">
        <f>Stocks!C635/Stocks!C634-1</f>
        <v>-2.4918743228602325E-2</v>
      </c>
      <c r="D634" s="5">
        <f>Stocks!D635/Stocks!D634-1</f>
        <v>-2.6307612635939837E-2</v>
      </c>
      <c r="E634" s="5">
        <f>Stocks!E635/Stocks!E634-1</f>
        <v>2.1946902654867317E-2</v>
      </c>
    </row>
    <row r="635" spans="1:5" ht="15" customHeight="1" x14ac:dyDescent="0.2">
      <c r="A635" s="3">
        <f>Stocks!A636</f>
        <v>43185</v>
      </c>
      <c r="B635" s="5">
        <f>Stocks!B636/Stocks!B635-1</f>
        <v>3.1309297912713419E-2</v>
      </c>
      <c r="C635" s="5">
        <f>Stocks!C636/Stocks!C635-1</f>
        <v>3.1111111111111089E-2</v>
      </c>
      <c r="D635" s="5">
        <f>Stocks!D636/Stocks!D635-1</f>
        <v>4.2335921710456192E-2</v>
      </c>
      <c r="E635" s="5">
        <f>Stocks!E636/Stocks!E635-1</f>
        <v>2.3207481815032738E-2</v>
      </c>
    </row>
    <row r="636" spans="1:5" ht="15" customHeight="1" x14ac:dyDescent="0.2">
      <c r="A636" s="3">
        <f>Stocks!A637</f>
        <v>43186</v>
      </c>
      <c r="B636" s="5">
        <f>Stocks!B637/Stocks!B636-1</f>
        <v>-2.759889604415755E-3</v>
      </c>
      <c r="C636" s="5">
        <f>Stocks!C637/Stocks!C636-1</f>
        <v>-2.6856763925729443E-2</v>
      </c>
      <c r="D636" s="5">
        <f>Stocks!D637/Stocks!D636-1</f>
        <v>-3.6636391468517049E-2</v>
      </c>
      <c r="E636" s="5">
        <f>Stocks!E637/Stocks!E636-1</f>
        <v>1.0155721056195333E-3</v>
      </c>
    </row>
    <row r="637" spans="1:5" ht="15" customHeight="1" x14ac:dyDescent="0.2">
      <c r="A637" s="3">
        <f>Stocks!A638</f>
        <v>43187</v>
      </c>
      <c r="B637" s="5">
        <f>Stocks!B638/Stocks!B637-1</f>
        <v>-2.352398523985233E-2</v>
      </c>
      <c r="C637" s="5">
        <f>Stocks!C638/Stocks!C637-1</f>
        <v>-3.4923339011926346E-3</v>
      </c>
      <c r="D637" s="5">
        <f>Stocks!D638/Stocks!D637-1</f>
        <v>-3.4322033898305127E-2</v>
      </c>
      <c r="E637" s="5">
        <f>Stocks!E638/Stocks!E637-1</f>
        <v>-6.9327020629016411E-3</v>
      </c>
    </row>
    <row r="638" spans="1:5" ht="15" customHeight="1" x14ac:dyDescent="0.2">
      <c r="A638" s="3">
        <f>Stocks!A639</f>
        <v>43188</v>
      </c>
      <c r="B638" s="5">
        <f>Stocks!B639/Stocks!B638-1</f>
        <v>1.2281530467642687E-2</v>
      </c>
      <c r="C638" s="5">
        <f>Stocks!C639/Stocks!C638-1</f>
        <v>2.2480553893495347E-2</v>
      </c>
      <c r="D638" s="5">
        <f>Stocks!D639/Stocks!D638-1</f>
        <v>2.1939447125933764E-3</v>
      </c>
      <c r="E638" s="5">
        <f>Stocks!E639/Stocks!E638-1</f>
        <v>9.5351609058402786E-3</v>
      </c>
    </row>
    <row r="639" spans="1:5" ht="15" customHeight="1" x14ac:dyDescent="0.2">
      <c r="A639" s="3">
        <f>Stocks!A640</f>
        <v>43189</v>
      </c>
      <c r="B639" s="5">
        <f>Stocks!B640/Stocks!B639-1</f>
        <v>0</v>
      </c>
      <c r="C639" s="5">
        <f>Stocks!C640/Stocks!C639-1</f>
        <v>0</v>
      </c>
      <c r="D639" s="5">
        <f>Stocks!D640/Stocks!D639-1</f>
        <v>0</v>
      </c>
      <c r="E639" s="5">
        <f>Stocks!E640/Stocks!E639-1</f>
        <v>0</v>
      </c>
    </row>
    <row r="640" spans="1:5" ht="15" customHeight="1" x14ac:dyDescent="0.2">
      <c r="A640" s="3">
        <f>Stocks!A641</f>
        <v>43192</v>
      </c>
      <c r="B640" s="5">
        <f>Stocks!B641/Stocks!B640-1</f>
        <v>6.9995333644423674E-3</v>
      </c>
      <c r="C640" s="5">
        <f>Stocks!C641/Stocks!C640-1</f>
        <v>-1.0282561444574512E-2</v>
      </c>
      <c r="D640" s="5">
        <f>Stocks!D641/Stocks!D640-1</f>
        <v>-4.0827495621716281E-2</v>
      </c>
      <c r="E640" s="5">
        <f>Stocks!E641/Stocks!E640-1</f>
        <v>-2.0239500758981177E-2</v>
      </c>
    </row>
    <row r="641" spans="1:5" ht="15" customHeight="1" x14ac:dyDescent="0.2">
      <c r="A641" s="3">
        <f>Stocks!A642</f>
        <v>43193</v>
      </c>
      <c r="B641" s="5">
        <f>Stocks!B642/Stocks!B641-1</f>
        <v>2.08526413345691E-2</v>
      </c>
      <c r="C641" s="5">
        <f>Stocks!C642/Stocks!C641-1</f>
        <v>6.8417940704450508E-3</v>
      </c>
      <c r="D641" s="5">
        <f>Stocks!D642/Stocks!D641-1</f>
        <v>1.597626383658568E-2</v>
      </c>
      <c r="E641" s="5">
        <f>Stocks!E642/Stocks!E641-1</f>
        <v>3.3396453778619328E-2</v>
      </c>
    </row>
    <row r="642" spans="1:5" ht="15" customHeight="1" x14ac:dyDescent="0.2">
      <c r="A642" s="3">
        <f>Stocks!A643</f>
        <v>43194</v>
      </c>
      <c r="B642" s="5">
        <f>Stocks!B643/Stocks!B642-1</f>
        <v>2.3150249659555033E-2</v>
      </c>
      <c r="C642" s="5">
        <f>Stocks!C643/Stocks!C642-1</f>
        <v>5.1174496644295075E-3</v>
      </c>
      <c r="D642" s="5">
        <f>Stocks!D643/Stocks!D642-1</f>
        <v>1.2916994271593873E-2</v>
      </c>
      <c r="E642" s="5">
        <f>Stocks!E643/Stocks!E642-1</f>
        <v>-7.8294186240213115E-3</v>
      </c>
    </row>
    <row r="643" spans="1:5" ht="15" customHeight="1" x14ac:dyDescent="0.2">
      <c r="A643" s="3">
        <f>Stocks!A644</f>
        <v>43195</v>
      </c>
      <c r="B643" s="5">
        <f>Stocks!B644/Stocks!B643-1</f>
        <v>3.9929015084294583E-3</v>
      </c>
      <c r="C643" s="5">
        <f>Stocks!C644/Stocks!C643-1</f>
        <v>1.1518237208913984E-2</v>
      </c>
      <c r="D643" s="5">
        <f>Stocks!D644/Stocks!D643-1</f>
        <v>-6.2098026169882248E-3</v>
      </c>
      <c r="E643" s="5">
        <f>Stocks!E644/Stocks!E643-1</f>
        <v>1.5110812625923398E-2</v>
      </c>
    </row>
    <row r="644" spans="1:5" ht="15" customHeight="1" x14ac:dyDescent="0.2">
      <c r="A644" s="3">
        <f>Stocks!A645</f>
        <v>43196</v>
      </c>
      <c r="B644" s="5">
        <f>Stocks!B645/Stocks!B644-1</f>
        <v>-4.4189129474137001E-4</v>
      </c>
      <c r="C644" s="5">
        <f>Stocks!C645/Stocks!C644-1</f>
        <v>-2.8797755590395213E-2</v>
      </c>
      <c r="D644" s="5">
        <f>Stocks!D645/Stocks!D644-1</f>
        <v>-3.7380049096183976E-2</v>
      </c>
      <c r="E644" s="5">
        <f>Stocks!E645/Stocks!E644-1</f>
        <v>-1.98478332782005E-2</v>
      </c>
    </row>
    <row r="645" spans="1:5" ht="15" customHeight="1" x14ac:dyDescent="0.2">
      <c r="A645" s="3">
        <f>Stocks!A646</f>
        <v>43199</v>
      </c>
      <c r="B645" s="5">
        <f>Stocks!B646/Stocks!B645-1</f>
        <v>-3.9787798408488229E-3</v>
      </c>
      <c r="C645" s="5">
        <f>Stocks!C646/Stocks!C645-1</f>
        <v>9.2608326253187379E-3</v>
      </c>
      <c r="D645" s="5">
        <f>Stocks!D646/Stocks!D645-1</f>
        <v>-8.1140605077079098E-4</v>
      </c>
      <c r="E645" s="5">
        <f>Stocks!E646/Stocks!E645-1</f>
        <v>2.2949713128585847E-2</v>
      </c>
    </row>
    <row r="646" spans="1:5" ht="15" customHeight="1" x14ac:dyDescent="0.2">
      <c r="A646" s="3">
        <f>Stocks!A647</f>
        <v>43200</v>
      </c>
      <c r="B646" s="5">
        <f>Stocks!B647/Stocks!B646-1</f>
        <v>3.1069684864624136E-3</v>
      </c>
      <c r="C646" s="5">
        <f>Stocks!C647/Stocks!C646-1</f>
        <v>1.6247158851755206E-2</v>
      </c>
      <c r="D646" s="5">
        <f>Stocks!D647/Stocks!D646-1</f>
        <v>2.935034802784231E-2</v>
      </c>
      <c r="E646" s="5">
        <f>Stocks!E647/Stocks!E646-1</f>
        <v>2.8373474100956919E-2</v>
      </c>
    </row>
    <row r="647" spans="1:5" ht="15" customHeight="1" x14ac:dyDescent="0.2">
      <c r="A647" s="3">
        <f>Stocks!A648</f>
        <v>43201</v>
      </c>
      <c r="B647" s="5">
        <f>Stocks!B648/Stocks!B647-1</f>
        <v>-2.2123893805310324E-3</v>
      </c>
      <c r="C647" s="5">
        <f>Stocks!C648/Stocks!C647-1</f>
        <v>-7.7866136514247453E-3</v>
      </c>
      <c r="D647" s="5">
        <f>Stocks!D648/Stocks!D647-1</f>
        <v>-2.5921334385213823E-3</v>
      </c>
      <c r="E647" s="5">
        <f>Stocks!E648/Stocks!E647-1</f>
        <v>1.4276547962784658E-2</v>
      </c>
    </row>
    <row r="648" spans="1:5" ht="15" customHeight="1" x14ac:dyDescent="0.2">
      <c r="A648" s="3">
        <f>Stocks!A649</f>
        <v>43202</v>
      </c>
      <c r="B648" s="5">
        <f>Stocks!B649/Stocks!B648-1</f>
        <v>2.7937915742793695E-2</v>
      </c>
      <c r="C648" s="5">
        <f>Stocks!C649/Stocks!C648-1</f>
        <v>1.0769744531641257E-2</v>
      </c>
      <c r="D648" s="5">
        <f>Stocks!D649/Stocks!D648-1</f>
        <v>6.3276836158192573E-3</v>
      </c>
      <c r="E648" s="5">
        <f>Stocks!E649/Stocks!E648-1</f>
        <v>1.581527755813994E-4</v>
      </c>
    </row>
    <row r="649" spans="1:5" ht="15" customHeight="1" x14ac:dyDescent="0.2">
      <c r="A649" s="3">
        <f>Stocks!A650</f>
        <v>43203</v>
      </c>
      <c r="B649" s="5">
        <f>Stocks!B650/Stocks!B649-1</f>
        <v>-1.509922346850745E-2</v>
      </c>
      <c r="C649" s="5">
        <f>Stocks!C650/Stocks!C649-1</f>
        <v>-2.6430990336168136E-3</v>
      </c>
      <c r="D649" s="5">
        <f>Stocks!D650/Stocks!D649-1</f>
        <v>-1.9425106669660908E-2</v>
      </c>
      <c r="E649" s="5">
        <f>Stocks!E650/Stocks!E649-1</f>
        <v>2.6249209361163928E-2</v>
      </c>
    </row>
    <row r="650" spans="1:5" ht="15" customHeight="1" x14ac:dyDescent="0.2">
      <c r="A650" s="3">
        <f>Stocks!A651</f>
        <v>43206</v>
      </c>
      <c r="B650" s="5">
        <f>Stocks!B651/Stocks!B650-1</f>
        <v>2.4967148488830526E-2</v>
      </c>
      <c r="C650" s="5">
        <f>Stocks!C651/Stocks!C650-1</f>
        <v>9.3581780538301018E-3</v>
      </c>
      <c r="D650" s="5">
        <f>Stocks!D651/Stocks!D650-1</f>
        <v>-1.2595900606893307E-2</v>
      </c>
      <c r="E650" s="5">
        <f>Stocks!E651/Stocks!E650-1</f>
        <v>1.2788906009244982E-2</v>
      </c>
    </row>
    <row r="651" spans="1:5" ht="15" customHeight="1" x14ac:dyDescent="0.2">
      <c r="A651" s="3">
        <f>Stocks!A652</f>
        <v>43207</v>
      </c>
      <c r="B651" s="5">
        <f>Stocks!B652/Stocks!B651-1</f>
        <v>1.5811965811965756E-2</v>
      </c>
      <c r="C651" s="5">
        <f>Stocks!C652/Stocks!C651-1</f>
        <v>1.5753199868723256E-2</v>
      </c>
      <c r="D651" s="5">
        <f>Stocks!D652/Stocks!D651-1</f>
        <v>3.2935173373535687E-2</v>
      </c>
      <c r="E651" s="5">
        <f>Stocks!E652/Stocks!E651-1</f>
        <v>1.1866727521679721E-2</v>
      </c>
    </row>
    <row r="652" spans="1:5" ht="15" customHeight="1" x14ac:dyDescent="0.2">
      <c r="A652" s="3">
        <f>Stocks!A653</f>
        <v>43208</v>
      </c>
      <c r="B652" s="5">
        <f>Stocks!B653/Stocks!B652-1</f>
        <v>-1.0938157341186305E-2</v>
      </c>
      <c r="C652" s="5">
        <f>Stocks!C653/Stocks!C652-1</f>
        <v>5.4927302100162834E-3</v>
      </c>
      <c r="D652" s="5">
        <f>Stocks!D653/Stocks!D652-1</f>
        <v>-1.2013023464690575E-2</v>
      </c>
      <c r="E652" s="5">
        <f>Stocks!E653/Stocks!E652-1</f>
        <v>-1.3531799729364913E-3</v>
      </c>
    </row>
    <row r="653" spans="1:5" ht="15" customHeight="1" x14ac:dyDescent="0.2">
      <c r="A653" s="3">
        <f>Stocks!A654</f>
        <v>43209</v>
      </c>
      <c r="B653" s="5">
        <f>Stocks!B654/Stocks!B653-1</f>
        <v>-5.5295618885581321E-3</v>
      </c>
      <c r="C653" s="5">
        <f>Stocks!C654/Stocks!C653-1</f>
        <v>-4.1773778920308757E-3</v>
      </c>
      <c r="D653" s="5">
        <f>Stocks!D654/Stocks!D653-1</f>
        <v>-3.2499999999999973E-2</v>
      </c>
      <c r="E653" s="5">
        <f>Stocks!E654/Stocks!E653-1</f>
        <v>-1.6561276723878748E-3</v>
      </c>
    </row>
    <row r="654" spans="1:5" ht="15" customHeight="1" x14ac:dyDescent="0.2">
      <c r="A654" s="3">
        <f>Stocks!A655</f>
        <v>43210</v>
      </c>
      <c r="B654" s="5">
        <f>Stocks!B655/Stocks!B654-1</f>
        <v>-9.4097519247219319E-3</v>
      </c>
      <c r="C654" s="5">
        <f>Stocks!C655/Stocks!C654-1</f>
        <v>1.9361084220717029E-3</v>
      </c>
      <c r="D654" s="5">
        <f>Stocks!D655/Stocks!D654-1</f>
        <v>6.3424947145878097E-3</v>
      </c>
      <c r="E654" s="5">
        <f>Stocks!E655/Stocks!E654-1</f>
        <v>-7.8419544563413934E-3</v>
      </c>
    </row>
    <row r="655" spans="1:5" ht="15" customHeight="1" x14ac:dyDescent="0.2">
      <c r="A655" s="3">
        <f>Stocks!A656</f>
        <v>43213</v>
      </c>
      <c r="B655" s="5">
        <f>Stocks!B656/Stocks!B655-1</f>
        <v>2.6338514680483538E-2</v>
      </c>
      <c r="C655" s="5">
        <f>Stocks!C656/Stocks!C655-1</f>
        <v>2.0933977455714903E-3</v>
      </c>
      <c r="D655" s="5">
        <f>Stocks!D656/Stocks!D655-1</f>
        <v>-1.4939309056956174E-2</v>
      </c>
      <c r="E655" s="5">
        <f>Stocks!E656/Stocks!E655-1</f>
        <v>-4.7119623043015979E-3</v>
      </c>
    </row>
    <row r="656" spans="1:5" ht="15" customHeight="1" x14ac:dyDescent="0.2">
      <c r="A656" s="3">
        <f>Stocks!A657</f>
        <v>43214</v>
      </c>
      <c r="B656" s="5">
        <f>Stocks!B657/Stocks!B656-1</f>
        <v>7.1518721076988534E-3</v>
      </c>
      <c r="C656" s="5">
        <f>Stocks!C657/Stocks!C656-1</f>
        <v>-2.5630724730837162E-2</v>
      </c>
      <c r="D656" s="5">
        <f>Stocks!D657/Stocks!D656-1</f>
        <v>-2.322274881516595E-2</v>
      </c>
      <c r="E656" s="5">
        <f>Stocks!E657/Stocks!E656-1</f>
        <v>-2.5962125839951167E-3</v>
      </c>
    </row>
    <row r="657" spans="1:5" ht="15" customHeight="1" x14ac:dyDescent="0.2">
      <c r="A657" s="3">
        <f>Stocks!A658</f>
        <v>43215</v>
      </c>
      <c r="B657" s="5">
        <f>Stocks!B658/Stocks!B657-1</f>
        <v>6.6833751044277356E-3</v>
      </c>
      <c r="C657" s="5">
        <f>Stocks!C658/Stocks!C657-1</f>
        <v>-4.9476375030921282E-4</v>
      </c>
      <c r="D657" s="5">
        <f>Stocks!D658/Stocks!D657-1</f>
        <v>6.5502183406114245E-3</v>
      </c>
      <c r="E657" s="5">
        <f>Stocks!E658/Stocks!E657-1</f>
        <v>-3.8278977185729479E-3</v>
      </c>
    </row>
    <row r="658" spans="1:5" ht="15" customHeight="1" x14ac:dyDescent="0.2">
      <c r="A658" s="3">
        <f>Stocks!A659</f>
        <v>43216</v>
      </c>
      <c r="B658" s="5">
        <f>Stocks!B659/Stocks!B658-1</f>
        <v>2.0746887966804906E-3</v>
      </c>
      <c r="C658" s="5">
        <f>Stocks!C659/Stocks!C658-1</f>
        <v>4.8428347496081159E-2</v>
      </c>
      <c r="D658" s="5">
        <f>Stocks!D659/Stocks!D658-1</f>
        <v>2.3138105567606759E-2</v>
      </c>
      <c r="E658" s="5">
        <f>Stocks!E659/Stocks!E658-1</f>
        <v>2.9357516138948547E-2</v>
      </c>
    </row>
    <row r="659" spans="1:5" ht="15" customHeight="1" x14ac:dyDescent="0.2">
      <c r="A659" s="3">
        <f>Stocks!A660</f>
        <v>43217</v>
      </c>
      <c r="B659" s="5">
        <f>Stocks!B660/Stocks!B659-1</f>
        <v>-8.2815734989647449E-3</v>
      </c>
      <c r="C659" s="5">
        <f>Stocks!C660/Stocks!C659-1</f>
        <v>-8.4198929807994816E-3</v>
      </c>
      <c r="D659" s="5">
        <f>Stocks!D660/Stocks!D659-1</f>
        <v>-2.8268551236749762E-3</v>
      </c>
      <c r="E659" s="5">
        <f>Stocks!E660/Stocks!E659-1</f>
        <v>-3.0162759444527287E-2</v>
      </c>
    </row>
    <row r="660" spans="1:5" ht="15" customHeight="1" x14ac:dyDescent="0.2">
      <c r="A660" s="3">
        <f>Stocks!A661</f>
        <v>43220</v>
      </c>
      <c r="B660" s="5">
        <f>Stocks!B661/Stocks!B660-1</f>
        <v>-1.2526096033402934E-2</v>
      </c>
      <c r="C660" s="5">
        <f>Stocks!C661/Stocks!C660-1</f>
        <v>6.9042139512736078E-3</v>
      </c>
      <c r="D660" s="5">
        <f>Stocks!D661/Stocks!D660-1</f>
        <v>-1.1811953697141497E-2</v>
      </c>
      <c r="E660" s="5">
        <f>Stocks!E661/Stocks!E660-1</f>
        <v>8.4680523479598868E-3</v>
      </c>
    </row>
    <row r="661" spans="1:5" ht="15" customHeight="1" x14ac:dyDescent="0.2">
      <c r="A661" s="3">
        <f>Stocks!A662</f>
        <v>43221</v>
      </c>
      <c r="B661" s="5">
        <f>Stocks!B662/Stocks!B661-1</f>
        <v>1.5221987315010788E-2</v>
      </c>
      <c r="C661" s="5">
        <f>Stocks!C662/Stocks!C661-1</f>
        <v>4.9653215636822345E-3</v>
      </c>
      <c r="D661" s="5">
        <f>Stocks!D662/Stocks!D661-1</f>
        <v>1.6256275400430287E-2</v>
      </c>
      <c r="E661" s="5">
        <f>Stocks!E662/Stocks!E661-1</f>
        <v>3.2061068702289308E-3</v>
      </c>
    </row>
    <row r="662" spans="1:5" ht="15" customHeight="1" x14ac:dyDescent="0.2">
      <c r="A662" s="3">
        <f>Stocks!A663</f>
        <v>43222</v>
      </c>
      <c r="B662" s="5">
        <f>Stocks!B663/Stocks!B662-1</f>
        <v>-1.7909204498125941E-2</v>
      </c>
      <c r="C662" s="5">
        <f>Stocks!C663/Stocks!C662-1</f>
        <v>-8.8620500352913911E-3</v>
      </c>
      <c r="D662" s="5">
        <f>Stocks!D663/Stocks!D662-1</f>
        <v>-2.8228652081861982E-3</v>
      </c>
      <c r="E662" s="5">
        <f>Stocks!E663/Stocks!E662-1</f>
        <v>-3.9567797899862089E-3</v>
      </c>
    </row>
    <row r="663" spans="1:5" ht="15" customHeight="1" x14ac:dyDescent="0.2">
      <c r="A663" s="3">
        <f>Stocks!A664</f>
        <v>43223</v>
      </c>
      <c r="B663" s="5">
        <f>Stocks!B664/Stocks!B663-1</f>
        <v>-3.0110262934690324E-2</v>
      </c>
      <c r="C663" s="5">
        <f>Stocks!C664/Stocks!C663-1</f>
        <v>6.3301155246084928E-3</v>
      </c>
      <c r="D663" s="5">
        <f>Stocks!D664/Stocks!D663-1</f>
        <v>1.568766218447748E-2</v>
      </c>
      <c r="E663" s="5">
        <f>Stocks!E664/Stocks!E663-1</f>
        <v>8.2505729564552599E-3</v>
      </c>
    </row>
    <row r="664" spans="1:5" ht="15" customHeight="1" x14ac:dyDescent="0.2">
      <c r="A664" s="3">
        <f>Stocks!A665</f>
        <v>43224</v>
      </c>
      <c r="B664" s="5">
        <f>Stocks!B665/Stocks!B664-1</f>
        <v>1.2680367293397499E-2</v>
      </c>
      <c r="C664" s="5">
        <f>Stocks!C665/Stocks!C664-1</f>
        <v>7.7056140902656001E-3</v>
      </c>
      <c r="D664" s="5">
        <f>Stocks!D665/Stocks!D664-1</f>
        <v>1.625827430031368E-2</v>
      </c>
      <c r="E664" s="5">
        <f>Stocks!E665/Stocks!E664-1</f>
        <v>1.318381572965599E-2</v>
      </c>
    </row>
    <row r="665" spans="1:5" ht="15" customHeight="1" x14ac:dyDescent="0.2">
      <c r="A665" s="3">
        <f>Stocks!A666</f>
        <v>43227</v>
      </c>
      <c r="B665" s="5">
        <f>Stocks!B666/Stocks!B665-1</f>
        <v>9.9309153713298404E-3</v>
      </c>
      <c r="C665" s="5">
        <f>Stocks!C666/Stocks!C665-1</f>
        <v>8.5830212234705439E-3</v>
      </c>
      <c r="D665" s="5">
        <f>Stocks!D666/Stocks!D665-1</f>
        <v>1.4055536510112931E-2</v>
      </c>
      <c r="E665" s="5">
        <f>Stocks!E666/Stocks!E665-1</f>
        <v>-1.3460963206700649E-3</v>
      </c>
    </row>
    <row r="666" spans="1:5" ht="15" customHeight="1" x14ac:dyDescent="0.2">
      <c r="A666" s="3">
        <f>Stocks!A667</f>
        <v>43228</v>
      </c>
      <c r="B666" s="5">
        <f>Stocks!B667/Stocks!B666-1</f>
        <v>-1.4536126549807626E-2</v>
      </c>
      <c r="C666" s="5">
        <f>Stocks!C667/Stocks!C666-1</f>
        <v>4.9512610242923305E-3</v>
      </c>
      <c r="D666" s="5">
        <f>Stocks!D667/Stocks!D666-1</f>
        <v>2.1523551949515607E-2</v>
      </c>
      <c r="E666" s="5">
        <f>Stocks!E667/Stocks!E666-1</f>
        <v>1.4527482402276526E-2</v>
      </c>
    </row>
    <row r="667" spans="1:5" ht="15" customHeight="1" x14ac:dyDescent="0.2">
      <c r="A667" s="3">
        <f>Stocks!A668</f>
        <v>43229</v>
      </c>
      <c r="B667" s="5">
        <f>Stocks!B668/Stocks!B667-1</f>
        <v>-3.3405639913232088E-2</v>
      </c>
      <c r="C667" s="5">
        <f>Stocks!C668/Stocks!C667-1</f>
        <v>7.2363356428022385E-3</v>
      </c>
      <c r="D667" s="5">
        <f>Stocks!D668/Stocks!D667-1</f>
        <v>1.3348041919470477E-2</v>
      </c>
      <c r="E667" s="5">
        <f>Stocks!E668/Stocks!E667-1</f>
        <v>1.417183348095663E-2</v>
      </c>
    </row>
    <row r="668" spans="1:5" ht="15" customHeight="1" x14ac:dyDescent="0.2">
      <c r="A668" s="3">
        <f>Stocks!A669</f>
        <v>43230</v>
      </c>
      <c r="B668" s="5">
        <f>Stocks!B669/Stocks!B668-1</f>
        <v>6.9120287253141788E-2</v>
      </c>
      <c r="C668" s="5">
        <f>Stocks!C669/Stocks!C668-1</f>
        <v>1.2228676245795711E-3</v>
      </c>
      <c r="D668" s="5">
        <f>Stocks!D669/Stocks!D668-1</f>
        <v>1.4151970389723489E-2</v>
      </c>
      <c r="E668" s="5">
        <f>Stocks!E669/Stocks!E668-1</f>
        <v>9.3158660844250285E-3</v>
      </c>
    </row>
    <row r="669" spans="1:5" ht="15" customHeight="1" x14ac:dyDescent="0.2">
      <c r="A669" s="3">
        <f>Stocks!A670</f>
        <v>43231</v>
      </c>
      <c r="B669" s="5">
        <f>Stocks!B670/Stocks!B669-1</f>
        <v>8.8161209068009505E-3</v>
      </c>
      <c r="C669" s="5">
        <f>Stocks!C670/Stocks!C669-1</f>
        <v>6.2595419847326639E-3</v>
      </c>
      <c r="D669" s="5">
        <f>Stocks!D670/Stocks!D669-1</f>
        <v>-2.2541863460712186E-3</v>
      </c>
      <c r="E669" s="5">
        <f>Stocks!E670/Stocks!E669-1</f>
        <v>1.4421690222092831E-3</v>
      </c>
    </row>
    <row r="670" spans="1:5" ht="15" customHeight="1" x14ac:dyDescent="0.2">
      <c r="A670" s="3">
        <f>Stocks!A671</f>
        <v>43234</v>
      </c>
      <c r="B670" s="5">
        <f>Stocks!B671/Stocks!B670-1</f>
        <v>-8.3229296712443723E-3</v>
      </c>
      <c r="C670" s="5">
        <f>Stocks!C671/Stocks!C670-1</f>
        <v>-4.6275223790015474E-3</v>
      </c>
      <c r="D670" s="5">
        <f>Stocks!D671/Stocks!D670-1</f>
        <v>5.4868208714362598E-3</v>
      </c>
      <c r="E670" s="5">
        <f>Stocks!E671/Stocks!E670-1</f>
        <v>2.1601382488480869E-3</v>
      </c>
    </row>
    <row r="671" spans="1:5" ht="15" customHeight="1" x14ac:dyDescent="0.2">
      <c r="A671" s="3">
        <f>Stocks!A672</f>
        <v>43235</v>
      </c>
      <c r="B671" s="5">
        <f>Stocks!B672/Stocks!B671-1</f>
        <v>-3.6508602601762363E-2</v>
      </c>
      <c r="C671" s="5">
        <f>Stocks!C672/Stocks!C671-1</f>
        <v>-8.383507354623454E-4</v>
      </c>
      <c r="D671" s="5">
        <f>Stocks!D672/Stocks!D671-1</f>
        <v>-1.0699764605177631E-3</v>
      </c>
      <c r="E671" s="5">
        <f>Stocks!E672/Stocks!E671-1</f>
        <v>7.1849403649950627E-3</v>
      </c>
    </row>
    <row r="672" spans="1:5" ht="15" customHeight="1" x14ac:dyDescent="0.2">
      <c r="A672" s="3">
        <f>Stocks!A673</f>
        <v>43236</v>
      </c>
      <c r="B672" s="5">
        <f>Stocks!B673/Stocks!B672-1</f>
        <v>3.1794425087108058E-2</v>
      </c>
      <c r="C672" s="5">
        <f>Stocks!C673/Stocks!C672-1</f>
        <v>-1.6018306636156332E-3</v>
      </c>
      <c r="D672" s="5">
        <f>Stocks!D673/Stocks!D672-1</f>
        <v>1.6066838046273624E-3</v>
      </c>
      <c r="E672" s="5">
        <f>Stocks!E673/Stocks!E672-1</f>
        <v>-3.4241689256671037E-3</v>
      </c>
    </row>
    <row r="673" spans="1:5" ht="15" customHeight="1" x14ac:dyDescent="0.2">
      <c r="A673" s="3">
        <f>Stocks!A674</f>
        <v>43237</v>
      </c>
      <c r="B673" s="5">
        <f>Stocks!B674/Stocks!B673-1</f>
        <v>-2.8281975517095881E-2</v>
      </c>
      <c r="C673" s="5">
        <f>Stocks!C674/Stocks!C673-1</f>
        <v>-7.3344029337609751E-3</v>
      </c>
      <c r="D673" s="5">
        <f>Stocks!D674/Stocks!D673-1</f>
        <v>-1.4971660784942609E-3</v>
      </c>
      <c r="E673" s="5">
        <f>Stocks!E674/Stocks!E673-1</f>
        <v>1.1596277738010086E-2</v>
      </c>
    </row>
    <row r="674" spans="1:5" ht="15" customHeight="1" x14ac:dyDescent="0.2">
      <c r="A674" s="3">
        <f>Stocks!A675</f>
        <v>43238</v>
      </c>
      <c r="B674" s="5">
        <f>Stocks!B675/Stocks!B674-1</f>
        <v>-1.9548218940052098E-2</v>
      </c>
      <c r="C674" s="5">
        <f>Stocks!C675/Stocks!C674-1</f>
        <v>0</v>
      </c>
      <c r="D674" s="5">
        <f>Stocks!D675/Stocks!D674-1</f>
        <v>-6.1047445646353893E-3</v>
      </c>
      <c r="E674" s="5">
        <f>Stocks!E675/Stocks!E674-1</f>
        <v>-1.5709029153693765E-2</v>
      </c>
    </row>
    <row r="675" spans="1:5" ht="15" customHeight="1" x14ac:dyDescent="0.2">
      <c r="A675" s="3">
        <f>Stocks!A676</f>
        <v>43241</v>
      </c>
      <c r="B675" s="5">
        <f>Stocks!B676/Stocks!B675-1</f>
        <v>2.6583961010189228E-3</v>
      </c>
      <c r="C675" s="5">
        <f>Stocks!C676/Stocks!C675-1</f>
        <v>5.6184099130300869E-3</v>
      </c>
      <c r="D675" s="5">
        <f>Stocks!D676/Stocks!D675-1</f>
        <v>1.0883620689655205E-2</v>
      </c>
      <c r="E675" s="5">
        <f>Stocks!E676/Stocks!E675-1</f>
        <v>1.5959741193386057E-2</v>
      </c>
    </row>
    <row r="676" spans="1:5" ht="15" customHeight="1" x14ac:dyDescent="0.2">
      <c r="A676" s="3">
        <f>Stocks!A677</f>
        <v>43242</v>
      </c>
      <c r="B676" s="5">
        <f>Stocks!B677/Stocks!B676-1</f>
        <v>2.3420238621299161E-2</v>
      </c>
      <c r="C676" s="5">
        <f>Stocks!C677/Stocks!C676-1</f>
        <v>3.826725853359747E-4</v>
      </c>
      <c r="D676" s="5">
        <f>Stocks!D677/Stocks!D676-1</f>
        <v>5.5431190704615663E-3</v>
      </c>
      <c r="E676" s="5">
        <f>Stocks!E677/Stocks!E676-1</f>
        <v>-7.5007076139258499E-3</v>
      </c>
    </row>
    <row r="677" spans="1:5" ht="15" customHeight="1" x14ac:dyDescent="0.2">
      <c r="A677" s="3">
        <f>Stocks!A678</f>
        <v>43243</v>
      </c>
      <c r="B677" s="5">
        <f>Stocks!B678/Stocks!B677-1</f>
        <v>-2.5474956822107098E-2</v>
      </c>
      <c r="C677" s="5">
        <f>Stocks!C678/Stocks!C677-1</f>
        <v>8.9511131512507447E-3</v>
      </c>
      <c r="D677" s="5">
        <f>Stocks!D678/Stocks!D677-1</f>
        <v>-2.6502703275733674E-3</v>
      </c>
      <c r="E677" s="5">
        <f>Stocks!E678/Stocks!E677-1</f>
        <v>-1.4401825181805106E-2</v>
      </c>
    </row>
    <row r="678" spans="1:5" ht="15" customHeight="1" x14ac:dyDescent="0.2">
      <c r="A678" s="3">
        <f>Stocks!A679</f>
        <v>43244</v>
      </c>
      <c r="B678" s="5">
        <f>Stocks!B679/Stocks!B678-1</f>
        <v>-3.9875941515286062E-3</v>
      </c>
      <c r="C678" s="5">
        <f>Stocks!C679/Stocks!C678-1</f>
        <v>7.5826508947551829E-5</v>
      </c>
      <c r="D678" s="5">
        <f>Stocks!D679/Stocks!D678-1</f>
        <v>8.1845238095237249E-3</v>
      </c>
      <c r="E678" s="5">
        <f>Stocks!E679/Stocks!E678-1</f>
        <v>-9.6932870370370905E-3</v>
      </c>
    </row>
    <row r="679" spans="1:5" ht="15" customHeight="1" x14ac:dyDescent="0.2">
      <c r="A679" s="3">
        <f>Stocks!A680</f>
        <v>43245</v>
      </c>
      <c r="B679" s="5">
        <f>Stocks!B680/Stocks!B679-1</f>
        <v>-6.2277580071175009E-3</v>
      </c>
      <c r="C679" s="5">
        <f>Stocks!C680/Stocks!C679-1</f>
        <v>-4.6250663431646188E-3</v>
      </c>
      <c r="D679" s="5">
        <f>Stocks!D680/Stocks!D679-1</f>
        <v>1.0121244069583701E-2</v>
      </c>
      <c r="E679" s="5">
        <f>Stocks!E680/Stocks!E679-1</f>
        <v>-4.3535427319211117E-2</v>
      </c>
    </row>
    <row r="680" spans="1:5" ht="15" customHeight="1" x14ac:dyDescent="0.2">
      <c r="A680" s="3">
        <f>Stocks!A681</f>
        <v>43248</v>
      </c>
      <c r="B680" s="5">
        <f>Stocks!B681/Stocks!B680-1</f>
        <v>0</v>
      </c>
      <c r="C680" s="5">
        <f>Stocks!C681/Stocks!C680-1</f>
        <v>0</v>
      </c>
      <c r="D680" s="5">
        <f>Stocks!D681/Stocks!D680-1</f>
        <v>0</v>
      </c>
      <c r="E680" s="5">
        <f>Stocks!E681/Stocks!E680-1</f>
        <v>0</v>
      </c>
    </row>
    <row r="681" spans="1:5" ht="15" customHeight="1" x14ac:dyDescent="0.2">
      <c r="A681" s="3">
        <f>Stocks!A682</f>
        <v>43249</v>
      </c>
      <c r="B681" s="5">
        <f>Stocks!B682/Stocks!B681-1</f>
        <v>-1.96956132497762E-2</v>
      </c>
      <c r="C681" s="5">
        <f>Stocks!C682/Stocks!C681-1</f>
        <v>-1.2111517367458857E-2</v>
      </c>
      <c r="D681" s="5">
        <f>Stocks!D682/Stocks!D681-1</f>
        <v>-6.0536478446926445E-3</v>
      </c>
      <c r="E681" s="5">
        <f>Stocks!E682/Stocks!E681-1</f>
        <v>3.6658011302885818E-3</v>
      </c>
    </row>
    <row r="682" spans="1:5" ht="15" customHeight="1" x14ac:dyDescent="0.2">
      <c r="A682" s="3">
        <f>Stocks!A683</f>
        <v>43250</v>
      </c>
      <c r="B682" s="5">
        <f>Stocks!B683/Stocks!B682-1</f>
        <v>-2.2831050228310557E-2</v>
      </c>
      <c r="C682" s="5">
        <f>Stocks!C683/Stocks!C682-1</f>
        <v>7.3251599969157422E-3</v>
      </c>
      <c r="D682" s="5">
        <f>Stocks!D683/Stocks!D682-1</f>
        <v>2.3942035072981316E-2</v>
      </c>
      <c r="E682" s="5">
        <f>Stocks!E683/Stocks!E682-1</f>
        <v>3.5611018109876769E-2</v>
      </c>
    </row>
    <row r="683" spans="1:5" ht="15" customHeight="1" x14ac:dyDescent="0.2">
      <c r="A683" s="3">
        <f>Stocks!A684</f>
        <v>43251</v>
      </c>
      <c r="B683" s="5">
        <f>Stocks!B684/Stocks!B683-1</f>
        <v>-1.4485981308411167E-2</v>
      </c>
      <c r="C683" s="5">
        <f>Stocks!C684/Stocks!C683-1</f>
        <v>6.1236987140245169E-4</v>
      </c>
      <c r="D683" s="5">
        <f>Stocks!D684/Stocks!D683-1</f>
        <v>-1.3331965952211311E-3</v>
      </c>
      <c r="E683" s="5">
        <f>Stocks!E684/Stocks!E683-1</f>
        <v>-9.6987509184423004E-3</v>
      </c>
    </row>
    <row r="684" spans="1:5" ht="15" customHeight="1" x14ac:dyDescent="0.2">
      <c r="A684" s="3">
        <f>Stocks!A685</f>
        <v>43252</v>
      </c>
      <c r="B684" s="5">
        <f>Stocks!B685/Stocks!B684-1</f>
        <v>-6.6382171645329446E-3</v>
      </c>
      <c r="C684" s="5">
        <f>Stocks!C685/Stocks!C684-1</f>
        <v>9.944920440636551E-4</v>
      </c>
      <c r="D684" s="5">
        <f>Stocks!D685/Stocks!D684-1</f>
        <v>3.7687410145820444E-2</v>
      </c>
      <c r="E684" s="5">
        <f>Stocks!E685/Stocks!E684-1</f>
        <v>1.335509719542971E-2</v>
      </c>
    </row>
    <row r="685" spans="1:5" ht="15" customHeight="1" x14ac:dyDescent="0.2">
      <c r="A685" s="3">
        <f>Stocks!A686</f>
        <v>43255</v>
      </c>
      <c r="B685" s="5">
        <f>Stocks!B686/Stocks!B685-1</f>
        <v>6.6825775656325082E-3</v>
      </c>
      <c r="C685" s="5">
        <f>Stocks!C686/Stocks!C685-1</f>
        <v>1.6965991593427487E-2</v>
      </c>
      <c r="D685" s="5">
        <f>Stocks!D686/Stocks!D685-1</f>
        <v>3.5625927758535791E-3</v>
      </c>
      <c r="E685" s="5">
        <f>Stocks!E686/Stocks!E685-1</f>
        <v>-5.7109386440181709E-3</v>
      </c>
    </row>
    <row r="686" spans="1:5" ht="15" customHeight="1" x14ac:dyDescent="0.2">
      <c r="A686" s="3">
        <f>Stocks!A687</f>
        <v>43256</v>
      </c>
      <c r="B686" s="5">
        <f>Stocks!B687/Stocks!B686-1</f>
        <v>3.0820293978188751E-2</v>
      </c>
      <c r="C686" s="5">
        <f>Stocks!C687/Stocks!C686-1</f>
        <v>3.6822724881642177E-3</v>
      </c>
      <c r="D686" s="5">
        <f>Stocks!D687/Stocks!D686-1</f>
        <v>7.1985011340105487E-3</v>
      </c>
      <c r="E686" s="5">
        <f>Stocks!E687/Stocks!E686-1</f>
        <v>-5.0073637702504614E-3</v>
      </c>
    </row>
    <row r="687" spans="1:5" ht="15" customHeight="1" x14ac:dyDescent="0.2">
      <c r="A687" s="3">
        <f>Stocks!A688</f>
        <v>43257</v>
      </c>
      <c r="B687" s="5">
        <f>Stocks!B688/Stocks!B687-1</f>
        <v>2.8518859245630246E-2</v>
      </c>
      <c r="C687" s="5">
        <f>Stocks!C688/Stocks!C687-1</f>
        <v>2.0365378855944805E-2</v>
      </c>
      <c r="D687" s="5">
        <f>Stocks!D688/Stocks!D687-1</f>
        <v>1.145486587037392E-2</v>
      </c>
      <c r="E687" s="5">
        <f>Stocks!E688/Stocks!E687-1</f>
        <v>4.7365304914148698E-3</v>
      </c>
    </row>
    <row r="688" spans="1:5" ht="15" customHeight="1" x14ac:dyDescent="0.2">
      <c r="A688" s="3">
        <f>Stocks!A689</f>
        <v>43258</v>
      </c>
      <c r="B688" s="5">
        <f>Stocks!B689/Stocks!B688-1</f>
        <v>1.8336314847942736E-2</v>
      </c>
      <c r="C688" s="5">
        <f>Stocks!C689/Stocks!C688-1</f>
        <v>-1.7904314646316366E-2</v>
      </c>
      <c r="D688" s="5">
        <f>Stocks!D689/Stocks!D688-1</f>
        <v>-1.0550769528603232E-2</v>
      </c>
      <c r="E688" s="5">
        <f>Stocks!E689/Stocks!E688-1</f>
        <v>2.3571007660577514E-2</v>
      </c>
    </row>
    <row r="689" spans="1:5" ht="15" customHeight="1" x14ac:dyDescent="0.2">
      <c r="A689" s="3">
        <f>Stocks!A690</f>
        <v>43259</v>
      </c>
      <c r="B689" s="5">
        <f>Stocks!B690/Stocks!B689-1</f>
        <v>1.0979358805445871E-2</v>
      </c>
      <c r="C689" s="5">
        <f>Stocks!C690/Stocks!C689-1</f>
        <v>6.7244471010161622E-3</v>
      </c>
      <c r="D689" s="5">
        <f>Stocks!D690/Stocks!D689-1</f>
        <v>-6.8479749559768877E-4</v>
      </c>
      <c r="E689" s="5">
        <f>Stocks!E690/Stocks!E689-1</f>
        <v>-7.1963154864707057E-4</v>
      </c>
    </row>
    <row r="690" spans="1:5" ht="15" customHeight="1" x14ac:dyDescent="0.2">
      <c r="A690" s="3">
        <f>Stocks!A691</f>
        <v>43262</v>
      </c>
      <c r="B690" s="5">
        <f>Stocks!B691/Stocks!B690-1</f>
        <v>3.779322328410073E-2</v>
      </c>
      <c r="C690" s="5">
        <f>Stocks!C691/Stocks!C690-1</f>
        <v>-6.1600118747218158E-3</v>
      </c>
      <c r="D690" s="5">
        <f>Stocks!D691/Stocks!D690-1</f>
        <v>2.4473813020069457E-3</v>
      </c>
      <c r="E690" s="5">
        <f>Stocks!E691/Stocks!E690-1</f>
        <v>1.5267175572518887E-2</v>
      </c>
    </row>
    <row r="691" spans="1:5" ht="15" customHeight="1" x14ac:dyDescent="0.2">
      <c r="A691" s="3">
        <f>Stocks!A692</f>
        <v>43263</v>
      </c>
      <c r="B691" s="5">
        <f>Stocks!B692/Stocks!B691-1</f>
        <v>5.4416073670990883E-3</v>
      </c>
      <c r="C691" s="5">
        <f>Stocks!C692/Stocks!C691-1</f>
        <v>7.0943170786350596E-3</v>
      </c>
      <c r="D691" s="5">
        <f>Stocks!D692/Stocks!D691-1</f>
        <v>2.8320312499998668E-3</v>
      </c>
      <c r="E691" s="5">
        <f>Stocks!E692/Stocks!E691-1</f>
        <v>-1.5037593984962183E-2</v>
      </c>
    </row>
    <row r="692" spans="1:5" ht="15" customHeight="1" x14ac:dyDescent="0.2">
      <c r="A692" s="3">
        <f>Stocks!A693</f>
        <v>43264</v>
      </c>
      <c r="B692" s="5">
        <f>Stocks!B693/Stocks!B692-1</f>
        <v>1.6236469608659432E-2</v>
      </c>
      <c r="C692" s="5">
        <f>Stocks!C693/Stocks!C692-1</f>
        <v>-3.4109446833754387E-3</v>
      </c>
      <c r="D692" s="5">
        <f>Stocks!D693/Stocks!D692-1</f>
        <v>-5.9402083941960671E-3</v>
      </c>
      <c r="E692" s="5">
        <f>Stocks!E693/Stocks!E692-1</f>
        <v>2.7365692063949787E-3</v>
      </c>
    </row>
    <row r="693" spans="1:5" ht="15" customHeight="1" x14ac:dyDescent="0.2">
      <c r="A693" s="3">
        <f>Stocks!A694</f>
        <v>43265</v>
      </c>
      <c r="B693" s="5">
        <f>Stocks!B694/Stocks!B693-1</f>
        <v>4.4653830397378025E-2</v>
      </c>
      <c r="C693" s="5">
        <f>Stocks!C694/Stocks!C693-1</f>
        <v>4.4642857142855874E-3</v>
      </c>
      <c r="D693" s="5">
        <f>Stocks!D694/Stocks!D693-1</f>
        <v>4.8001567398119338E-3</v>
      </c>
      <c r="E693" s="5">
        <f>Stocks!E694/Stocks!E693-1</f>
        <v>-2.1401896006894683E-2</v>
      </c>
    </row>
    <row r="694" spans="1:5" ht="15" customHeight="1" x14ac:dyDescent="0.2">
      <c r="A694" s="3">
        <f>Stocks!A695</f>
        <v>43266</v>
      </c>
      <c r="B694" s="5">
        <f>Stocks!B695/Stocks!B694-1</f>
        <v>6.549019607843154E-2</v>
      </c>
      <c r="C694" s="5">
        <f>Stocks!C695/Stocks!C694-1</f>
        <v>7.407407407407085E-4</v>
      </c>
      <c r="D694" s="5">
        <f>Stocks!D695/Stocks!D694-1</f>
        <v>-5.7521692502680022E-3</v>
      </c>
      <c r="E694" s="5">
        <f>Stocks!E695/Stocks!E694-1</f>
        <v>-4.0657566417143687E-2</v>
      </c>
    </row>
    <row r="695" spans="1:5" ht="15" customHeight="1" x14ac:dyDescent="0.2">
      <c r="A695" s="3">
        <f>Stocks!A696</f>
        <v>43269</v>
      </c>
      <c r="B695" s="5">
        <f>Stocks!B696/Stocks!B695-1</f>
        <v>1.4722119985277615E-3</v>
      </c>
      <c r="C695" s="5">
        <f>Stocks!C696/Stocks!C695-1</f>
        <v>8.1421169504070079E-3</v>
      </c>
      <c r="D695" s="5">
        <f>Stocks!D696/Stocks!D695-1</f>
        <v>-3.3339870562856255E-3</v>
      </c>
      <c r="E695" s="5">
        <f>Stocks!E696/Stocks!E695-1</f>
        <v>1.8971848225214138E-2</v>
      </c>
    </row>
    <row r="696" spans="1:5" ht="15" customHeight="1" x14ac:dyDescent="0.2">
      <c r="A696" s="3">
        <f>Stocks!A697</f>
        <v>43270</v>
      </c>
      <c r="B696" s="5">
        <f>Stocks!B697/Stocks!B696-1</f>
        <v>1.2495406100698325E-2</v>
      </c>
      <c r="C696" s="5">
        <f>Stocks!C697/Stocks!C696-1</f>
        <v>-8.0029368575622595E-3</v>
      </c>
      <c r="D696" s="5">
        <f>Stocks!D697/Stocks!D696-1</f>
        <v>-1.2199921290830362E-2</v>
      </c>
      <c r="E696" s="5">
        <f>Stocks!E697/Stocks!E696-1</f>
        <v>-5.1051051051049789E-3</v>
      </c>
    </row>
    <row r="697" spans="1:5" ht="15" customHeight="1" x14ac:dyDescent="0.2">
      <c r="A697" s="3">
        <f>Stocks!A698</f>
        <v>43271</v>
      </c>
      <c r="B697" s="5">
        <f>Stocks!B698/Stocks!B697-1</f>
        <v>2.3956442831216007E-2</v>
      </c>
      <c r="C697" s="5">
        <f>Stocks!C698/Stocks!C697-1</f>
        <v>2.8865368958626014E-3</v>
      </c>
      <c r="D697" s="5">
        <f>Stocks!D698/Stocks!D697-1</f>
        <v>8.2669322709163495E-3</v>
      </c>
      <c r="E697" s="5">
        <f>Stocks!E698/Stocks!E697-1</f>
        <v>1.8261394506489559E-2</v>
      </c>
    </row>
    <row r="698" spans="1:5" ht="15" customHeight="1" x14ac:dyDescent="0.2">
      <c r="A698" s="3">
        <f>Stocks!A699</f>
        <v>43272</v>
      </c>
      <c r="B698" s="5">
        <f>Stocks!B699/Stocks!B698-1</f>
        <v>-9.5710740872031463E-3</v>
      </c>
      <c r="C698" s="5">
        <f>Stocks!C699/Stocks!C698-1</f>
        <v>-7.1586715867159034E-3</v>
      </c>
      <c r="D698" s="5">
        <f>Stocks!D699/Stocks!D698-1</f>
        <v>-2.4992591129111896E-2</v>
      </c>
      <c r="E698" s="5">
        <f>Stocks!E699/Stocks!E698-1</f>
        <v>-3.4978508966948318E-2</v>
      </c>
    </row>
    <row r="699" spans="1:5" ht="15" customHeight="1" x14ac:dyDescent="0.2">
      <c r="A699" s="3">
        <f>Stocks!A700</f>
        <v>43273</v>
      </c>
      <c r="B699" s="5">
        <f>Stocks!B700/Stocks!B699-1</f>
        <v>6.4423765211165662E-3</v>
      </c>
      <c r="C699" s="5">
        <f>Stocks!C700/Stocks!C699-1</f>
        <v>5.9466290046830128E-3</v>
      </c>
      <c r="D699" s="5">
        <f>Stocks!D700/Stocks!D699-1</f>
        <v>-1.8034447821681843E-2</v>
      </c>
      <c r="E699" s="5">
        <f>Stocks!E700/Stocks!E699-1</f>
        <v>4.1007525725694993E-2</v>
      </c>
    </row>
    <row r="700" spans="1:5" ht="15" customHeight="1" x14ac:dyDescent="0.2">
      <c r="A700" s="3">
        <f>Stocks!A701</f>
        <v>43276</v>
      </c>
      <c r="B700" s="5">
        <f>Stocks!B701/Stocks!B700-1</f>
        <v>-7.1123755334279171E-4</v>
      </c>
      <c r="C700" s="5">
        <f>Stocks!C701/Stocks!C700-1</f>
        <v>-3.2513116086603122E-2</v>
      </c>
      <c r="D700" s="5">
        <f>Stocks!D701/Stocks!D700-1</f>
        <v>-3.7969459347915846E-2</v>
      </c>
      <c r="E700" s="5">
        <f>Stocks!E701/Stocks!E700-1</f>
        <v>-2.4195928002360589E-2</v>
      </c>
    </row>
    <row r="701" spans="1:5" ht="15" customHeight="1" x14ac:dyDescent="0.2">
      <c r="A701" s="3">
        <f>Stocks!A702</f>
        <v>43277</v>
      </c>
      <c r="B701" s="5">
        <f>Stocks!B702/Stocks!B701-1</f>
        <v>-5.6939501779359469E-3</v>
      </c>
      <c r="C701" s="5">
        <f>Stocks!C702/Stocks!C701-1</f>
        <v>1.2373023753150525E-2</v>
      </c>
      <c r="D701" s="5">
        <f>Stocks!D702/Stocks!D701-1</f>
        <v>-1.0725010725010087E-3</v>
      </c>
      <c r="E701" s="5">
        <f>Stocks!E702/Stocks!E701-1</f>
        <v>1.8143332325370576E-2</v>
      </c>
    </row>
    <row r="702" spans="1:5" ht="15" customHeight="1" x14ac:dyDescent="0.2">
      <c r="A702" s="3">
        <f>Stocks!A703</f>
        <v>43278</v>
      </c>
      <c r="B702" s="5">
        <f>Stocks!B703/Stocks!B702-1</f>
        <v>8.9477451682176135E-3</v>
      </c>
      <c r="C702" s="5">
        <f>Stocks!C703/Stocks!C702-1</f>
        <v>-1.1542814032440618E-2</v>
      </c>
      <c r="D702" s="5">
        <f>Stocks!D703/Stocks!D702-1</f>
        <v>-3.0491732875241651E-2</v>
      </c>
      <c r="E702" s="5">
        <f>Stocks!E703/Stocks!E702-1</f>
        <v>2.079002079002068E-2</v>
      </c>
    </row>
    <row r="703" spans="1:5" ht="15" customHeight="1" x14ac:dyDescent="0.2">
      <c r="A703" s="3">
        <f>Stocks!A704</f>
        <v>43279</v>
      </c>
      <c r="B703" s="5">
        <f>Stocks!B704/Stocks!B703-1</f>
        <v>1.0287335934728636E-2</v>
      </c>
      <c r="C703" s="5">
        <f>Stocks!C704/Stocks!C703-1</f>
        <v>1.3127766753167514E-2</v>
      </c>
      <c r="D703" s="5">
        <f>Stocks!D704/Stocks!D703-1</f>
        <v>1.5503875968991832E-3</v>
      </c>
      <c r="E703" s="5">
        <f>Stocks!E704/Stocks!E703-1</f>
        <v>-4.8006982833866951E-3</v>
      </c>
    </row>
    <row r="704" spans="1:5" ht="15" customHeight="1" x14ac:dyDescent="0.2">
      <c r="A704" s="3">
        <f>Stocks!A705</f>
        <v>43280</v>
      </c>
      <c r="B704" s="5">
        <f>Stocks!B705/Stocks!B704-1</f>
        <v>-3.4410112359550604E-2</v>
      </c>
      <c r="C704" s="5">
        <f>Stocks!C705/Stocks!C704-1</f>
        <v>-2.1847220129578293E-3</v>
      </c>
      <c r="D704" s="5">
        <f>Stocks!D705/Stocks!D704-1</f>
        <v>5.6390977443609991E-3</v>
      </c>
      <c r="E704" s="5">
        <f>Stocks!E705/Stocks!E704-1</f>
        <v>1.7687472591726427E-2</v>
      </c>
    </row>
    <row r="705" spans="1:5" ht="15" customHeight="1" x14ac:dyDescent="0.2">
      <c r="A705" s="3">
        <f>Stocks!A706</f>
        <v>43283</v>
      </c>
      <c r="B705" s="5">
        <f>Stocks!B706/Stocks!B705-1</f>
        <v>-2.9090909090908612E-3</v>
      </c>
      <c r="C705" s="5">
        <f>Stocks!C706/Stocks!C705-1</f>
        <v>3.7750094375255117E-4</v>
      </c>
      <c r="D705" s="5">
        <f>Stocks!D706/Stocks!D705-1</f>
        <v>5.7174271577788982E-3</v>
      </c>
      <c r="E705" s="5">
        <f>Stocks!E706/Stocks!E705-1</f>
        <v>-1.4794599253088236E-2</v>
      </c>
    </row>
    <row r="706" spans="1:5" ht="15" customHeight="1" x14ac:dyDescent="0.2">
      <c r="A706" s="3">
        <f>Stocks!A707</f>
        <v>43284</v>
      </c>
      <c r="B706" s="5">
        <f>Stocks!B707/Stocks!B706-1</f>
        <v>-2.1881838074399029E-3</v>
      </c>
      <c r="C706" s="5">
        <f>Stocks!C707/Stocks!C706-1</f>
        <v>-7.9245283018868351E-3</v>
      </c>
      <c r="D706" s="5">
        <f>Stocks!D707/Stocks!D706-1</f>
        <v>-1.4977588280310483E-2</v>
      </c>
      <c r="E706" s="5">
        <f>Stocks!E707/Stocks!E706-1</f>
        <v>1.4142003207464615E-2</v>
      </c>
    </row>
    <row r="707" spans="1:5" ht="15" customHeight="1" x14ac:dyDescent="0.2">
      <c r="A707" s="3">
        <f>Stocks!A708</f>
        <v>43285</v>
      </c>
      <c r="B707" s="5">
        <f>Stocks!B708/Stocks!B707-1</f>
        <v>0</v>
      </c>
      <c r="C707" s="5">
        <f>Stocks!C708/Stocks!C707-1</f>
        <v>0</v>
      </c>
      <c r="D707" s="5">
        <f>Stocks!D708/Stocks!D707-1</f>
        <v>0</v>
      </c>
      <c r="E707" s="5">
        <f>Stocks!E708/Stocks!E707-1</f>
        <v>0</v>
      </c>
    </row>
    <row r="708" spans="1:5" ht="15" customHeight="1" x14ac:dyDescent="0.2">
      <c r="A708" s="3">
        <f>Stocks!A709</f>
        <v>43286</v>
      </c>
      <c r="B708" s="5">
        <f>Stocks!B709/Stocks!B708-1</f>
        <v>1.023391812865504E-2</v>
      </c>
      <c r="C708" s="5">
        <f>Stocks!C709/Stocks!C708-1</f>
        <v>1.399771776340808E-2</v>
      </c>
      <c r="D708" s="5">
        <f>Stocks!D709/Stocks!D708-1</f>
        <v>2.2530521642619261E-2</v>
      </c>
      <c r="E708" s="5">
        <f>Stocks!E709/Stocks!E708-1</f>
        <v>-9.0569292696951464E-3</v>
      </c>
    </row>
    <row r="709" spans="1:5" ht="15" customHeight="1" x14ac:dyDescent="0.2">
      <c r="A709" s="3">
        <f>Stocks!A710</f>
        <v>43287</v>
      </c>
      <c r="B709" s="5">
        <f>Stocks!B710/Stocks!B709-1</f>
        <v>8.3212735166424689E-3</v>
      </c>
      <c r="C709" s="5">
        <f>Stocks!C710/Stocks!C709-1</f>
        <v>6.0019506339561435E-3</v>
      </c>
      <c r="D709" s="5">
        <f>Stocks!D710/Stocks!D709-1</f>
        <v>1.3893411483772988E-2</v>
      </c>
      <c r="E709" s="5">
        <f>Stocks!E710/Stocks!E709-1</f>
        <v>1.0445379370375818E-2</v>
      </c>
    </row>
    <row r="710" spans="1:5" ht="15" customHeight="1" x14ac:dyDescent="0.2">
      <c r="A710" s="3">
        <f>Stocks!A711</f>
        <v>43290</v>
      </c>
      <c r="B710" s="5">
        <f>Stocks!B711/Stocks!B710-1</f>
        <v>1.5428776462145688E-2</v>
      </c>
      <c r="C710" s="5">
        <f>Stocks!C711/Stocks!C710-1</f>
        <v>1.0664479081214262E-2</v>
      </c>
      <c r="D710" s="5">
        <f>Stocks!D711/Stocks!D710-1</f>
        <v>-3.2116475752064222E-4</v>
      </c>
      <c r="E710" s="5">
        <f>Stocks!E711/Stocks!E710-1</f>
        <v>1.9382627422828369E-2</v>
      </c>
    </row>
    <row r="711" spans="1:5" ht="15" customHeight="1" x14ac:dyDescent="0.2">
      <c r="A711" s="3">
        <f>Stocks!A712</f>
        <v>43291</v>
      </c>
      <c r="B711" s="5">
        <f>Stocks!B712/Stocks!B711-1</f>
        <v>3.5335689045936647E-3</v>
      </c>
      <c r="C711" s="5">
        <f>Stocks!C712/Stocks!C711-1</f>
        <v>8.6334120425028971E-3</v>
      </c>
      <c r="D711" s="5">
        <f>Stocks!D712/Stocks!D711-1</f>
        <v>1.3064896123366809E-2</v>
      </c>
      <c r="E711" s="5">
        <f>Stocks!E712/Stocks!E711-1</f>
        <v>1.0422535211267459E-2</v>
      </c>
    </row>
    <row r="712" spans="1:5" ht="15" customHeight="1" x14ac:dyDescent="0.2">
      <c r="A712" s="3">
        <f>Stocks!A713</f>
        <v>43292</v>
      </c>
      <c r="B712" s="5">
        <f>Stocks!B713/Stocks!B712-1</f>
        <v>-2.5704225352112586E-2</v>
      </c>
      <c r="C712" s="5">
        <f>Stocks!C713/Stocks!C712-1</f>
        <v>1.0681103226278577E-2</v>
      </c>
      <c r="D712" s="5">
        <f>Stocks!D713/Stocks!D712-1</f>
        <v>-2.7378435517970257E-2</v>
      </c>
      <c r="E712" s="5">
        <f>Stocks!E713/Stocks!E712-1</f>
        <v>-2.3557290214664017E-2</v>
      </c>
    </row>
    <row r="713" spans="1:5" ht="15" customHeight="1" x14ac:dyDescent="0.2">
      <c r="A713" s="3">
        <f>Stocks!A714</f>
        <v>43293</v>
      </c>
      <c r="B713" s="5">
        <f>Stocks!B714/Stocks!B713-1</f>
        <v>-3.9754246476328969E-3</v>
      </c>
      <c r="C713" s="5">
        <f>Stocks!C714/Stocks!C713-1</f>
        <v>1.266739051755339E-2</v>
      </c>
      <c r="D713" s="5">
        <f>Stocks!D714/Stocks!D713-1</f>
        <v>2.4671231387892512E-2</v>
      </c>
      <c r="E713" s="5">
        <f>Stocks!E714/Stocks!E713-1</f>
        <v>1.9985724482512568E-2</v>
      </c>
    </row>
    <row r="714" spans="1:5" ht="15" customHeight="1" x14ac:dyDescent="0.2">
      <c r="A714" s="3">
        <f>Stocks!A715</f>
        <v>43294</v>
      </c>
      <c r="B714" s="5">
        <f>Stocks!B715/Stocks!B714-1</f>
        <v>-4.3541364296080243E-3</v>
      </c>
      <c r="C714" s="5">
        <f>Stocks!C715/Stocks!C714-1</f>
        <v>-3.4310221586849599E-3</v>
      </c>
      <c r="D714" s="5">
        <f>Stocks!D715/Stocks!D714-1</f>
        <v>-2.6516758591429435E-3</v>
      </c>
      <c r="E714" s="5">
        <f>Stocks!E715/Stocks!E714-1</f>
        <v>7.6976906927921362E-3</v>
      </c>
    </row>
    <row r="715" spans="1:5" ht="15" customHeight="1" x14ac:dyDescent="0.2">
      <c r="A715" s="3">
        <f>Stocks!A716</f>
        <v>43297</v>
      </c>
      <c r="B715" s="5">
        <f>Stocks!B716/Stocks!B715-1</f>
        <v>-3.2798833819241979E-3</v>
      </c>
      <c r="C715" s="5">
        <f>Stocks!C716/Stocks!C715-1</f>
        <v>-6.8856692009753306E-3</v>
      </c>
      <c r="D715" s="5">
        <f>Stocks!D716/Stocks!D715-1</f>
        <v>8.5079230032958364E-4</v>
      </c>
      <c r="E715" s="5">
        <f>Stocks!E716/Stocks!E715-1</f>
        <v>-1.9722222222222197E-2</v>
      </c>
    </row>
    <row r="716" spans="1:5" ht="15" customHeight="1" x14ac:dyDescent="0.2">
      <c r="A716" s="3">
        <f>Stocks!A717</f>
        <v>43298</v>
      </c>
      <c r="B716" s="5">
        <f>Stocks!B717/Stocks!B716-1</f>
        <v>-3.5466179159049482E-2</v>
      </c>
      <c r="C716" s="5">
        <f>Stocks!C717/Stocks!C716-1</f>
        <v>8.5223169146322331E-3</v>
      </c>
      <c r="D716" s="5">
        <f>Stocks!D717/Stocks!D716-1</f>
        <v>9.9883115503134334E-3</v>
      </c>
      <c r="E716" s="5">
        <f>Stocks!E717/Stocks!E716-1</f>
        <v>-4.2504958911873114E-3</v>
      </c>
    </row>
    <row r="717" spans="1:5" ht="15" customHeight="1" x14ac:dyDescent="0.2">
      <c r="A717" s="3">
        <f>Stocks!A718</f>
        <v>43299</v>
      </c>
      <c r="B717" s="5">
        <f>Stocks!B718/Stocks!B717-1</f>
        <v>7.5815011372251107E-3</v>
      </c>
      <c r="C717" s="5">
        <f>Stocks!C718/Stocks!C717-1</f>
        <v>9.0232025207679367E-3</v>
      </c>
      <c r="D717" s="5">
        <f>Stocks!D718/Stocks!D717-1</f>
        <v>7.4697527617044734E-3</v>
      </c>
      <c r="E717" s="5">
        <f>Stocks!E718/Stocks!E717-1</f>
        <v>9.960159362549792E-4</v>
      </c>
    </row>
    <row r="718" spans="1:5" ht="15" customHeight="1" x14ac:dyDescent="0.2">
      <c r="A718" s="3">
        <f>Stocks!A719</f>
        <v>43300</v>
      </c>
      <c r="B718" s="5">
        <f>Stocks!B719/Stocks!B718-1</f>
        <v>4.1384499623777771E-3</v>
      </c>
      <c r="C718" s="5">
        <f>Stocks!C719/Stocks!C718-1</f>
        <v>-5.4648687012065489E-3</v>
      </c>
      <c r="D718" s="5">
        <f>Stocks!D719/Stocks!D718-1</f>
        <v>-1.0025062656641714E-2</v>
      </c>
      <c r="E718" s="5">
        <f>Stocks!E719/Stocks!E718-1</f>
        <v>-9.3816631130063666E-3</v>
      </c>
    </row>
    <row r="719" spans="1:5" ht="15" customHeight="1" x14ac:dyDescent="0.2">
      <c r="A719" s="3">
        <f>Stocks!A720</f>
        <v>43301</v>
      </c>
      <c r="B719" s="5">
        <f>Stocks!B720/Stocks!B719-1</f>
        <v>-4.1213937804421841E-3</v>
      </c>
      <c r="C719" s="5">
        <f>Stocks!C720/Stocks!C719-1</f>
        <v>6.1371583529581386E-3</v>
      </c>
      <c r="D719" s="5">
        <f>Stocks!D720/Stocks!D719-1</f>
        <v>-4.5358649789029037E-3</v>
      </c>
      <c r="E719" s="5">
        <f>Stocks!E720/Stocks!E719-1</f>
        <v>4.5917635241785604E-3</v>
      </c>
    </row>
    <row r="720" spans="1:5" ht="15" customHeight="1" x14ac:dyDescent="0.2">
      <c r="A720" s="3">
        <f>Stocks!A721</f>
        <v>43304</v>
      </c>
      <c r="B720" s="5">
        <f>Stocks!B721/Stocks!B720-1</f>
        <v>4.5146726862301811E-3</v>
      </c>
      <c r="C720" s="5">
        <f>Stocks!C721/Stocks!C720-1</f>
        <v>-6.8089935456415729E-3</v>
      </c>
      <c r="D720" s="5">
        <f>Stocks!D721/Stocks!D720-1</f>
        <v>-1.8014199427784927E-3</v>
      </c>
      <c r="E720" s="5">
        <f>Stocks!E721/Stocks!E720-1</f>
        <v>-4.2851021282674928E-4</v>
      </c>
    </row>
    <row r="721" spans="1:5" ht="15" customHeight="1" x14ac:dyDescent="0.2">
      <c r="A721" s="3">
        <f>Stocks!A722</f>
        <v>43305</v>
      </c>
      <c r="B721" s="5">
        <f>Stocks!B722/Stocks!B721-1</f>
        <v>-2.3595505617977519E-2</v>
      </c>
      <c r="C721" s="5">
        <f>Stocks!C722/Stocks!C721-1</f>
        <v>0</v>
      </c>
      <c r="D721" s="5">
        <f>Stocks!D722/Stocks!D721-1</f>
        <v>-9.9787685774946899E-3</v>
      </c>
      <c r="E721" s="5">
        <f>Stocks!E722/Stocks!E721-1</f>
        <v>1.24321234638467E-2</v>
      </c>
    </row>
    <row r="722" spans="1:5" ht="15" customHeight="1" x14ac:dyDescent="0.2">
      <c r="A722" s="3">
        <f>Stocks!A723</f>
        <v>43306</v>
      </c>
      <c r="B722" s="5">
        <f>Stocks!B723/Stocks!B722-1</f>
        <v>-7.6716532412735017E-3</v>
      </c>
      <c r="C722" s="5">
        <f>Stocks!C723/Stocks!C722-1</f>
        <v>1.8638863100764125E-2</v>
      </c>
      <c r="D722" s="5">
        <f>Stocks!D723/Stocks!D722-1</f>
        <v>-3.5384945314175242E-3</v>
      </c>
      <c r="E722" s="5">
        <f>Stocks!E723/Stocks!E722-1</f>
        <v>9.3154551870149316E-3</v>
      </c>
    </row>
    <row r="723" spans="1:5" ht="15" customHeight="1" x14ac:dyDescent="0.2">
      <c r="A723" s="3">
        <f>Stocks!A724</f>
        <v>43307</v>
      </c>
      <c r="B723" s="5">
        <f>Stocks!B724/Stocks!B723-1</f>
        <v>1.4688828759180428E-2</v>
      </c>
      <c r="C723" s="5">
        <f>Stocks!C724/Stocks!C723-1</f>
        <v>-9.8149186763873963E-4</v>
      </c>
      <c r="D723" s="5">
        <f>Stocks!D724/Stocks!D723-1</f>
        <v>1.8723770580006294E-2</v>
      </c>
      <c r="E723" s="5">
        <f>Stocks!E724/Stocks!E723-1</f>
        <v>4.0553768703677218E-3</v>
      </c>
    </row>
    <row r="724" spans="1:5" ht="15" customHeight="1" x14ac:dyDescent="0.2">
      <c r="A724" s="3">
        <f>Stocks!A725</f>
        <v>43308</v>
      </c>
      <c r="B724" s="5">
        <f>Stocks!B725/Stocks!B724-1</f>
        <v>-8.3809523809523778E-3</v>
      </c>
      <c r="C724" s="5">
        <f>Stocks!C725/Stocks!C724-1</f>
        <v>-1.2561403508771884E-2</v>
      </c>
      <c r="D724" s="5">
        <f>Stocks!D725/Stocks!D724-1</f>
        <v>6.7603253406569586E-3</v>
      </c>
      <c r="E724" s="5">
        <f>Stocks!E725/Stocks!E724-1</f>
        <v>-4.8746518105848846E-3</v>
      </c>
    </row>
    <row r="725" spans="1:5" ht="15" customHeight="1" x14ac:dyDescent="0.2">
      <c r="A725" s="3">
        <f>Stocks!A726</f>
        <v>43311</v>
      </c>
      <c r="B725" s="5">
        <f>Stocks!B726/Stocks!B725-1</f>
        <v>4.6100653092584487E-3</v>
      </c>
      <c r="C725" s="5">
        <f>Stocks!C726/Stocks!C725-1</f>
        <v>-3.0061829294293352E-2</v>
      </c>
      <c r="D725" s="5">
        <f>Stocks!D726/Stocks!D725-1</f>
        <v>-2.2033364809568856E-2</v>
      </c>
      <c r="E725" s="5">
        <f>Stocks!E726/Stocks!E725-1</f>
        <v>1.1476557032890078E-2</v>
      </c>
    </row>
    <row r="726" spans="1:5" ht="15" customHeight="1" x14ac:dyDescent="0.2">
      <c r="A726" s="3">
        <f>Stocks!A727</f>
        <v>43312</v>
      </c>
      <c r="B726" s="5">
        <f>Stocks!B727/Stocks!B726-1</f>
        <v>1.6443594646271542E-2</v>
      </c>
      <c r="C726" s="5">
        <f>Stocks!C727/Stocks!C726-1</f>
        <v>1.9050410316532318E-3</v>
      </c>
      <c r="D726" s="5">
        <f>Stocks!D727/Stocks!D726-1</f>
        <v>2.3602617744877818E-3</v>
      </c>
      <c r="E726" s="5">
        <f>Stocks!E727/Stocks!E726-1</f>
        <v>-1.3837000138369193E-3</v>
      </c>
    </row>
    <row r="727" spans="1:5" ht="15" customHeight="1" x14ac:dyDescent="0.2">
      <c r="A727" s="3">
        <f>Stocks!A728</f>
        <v>43313</v>
      </c>
      <c r="B727" s="5">
        <f>Stocks!B728/Stocks!B727-1</f>
        <v>-1.3544018058690765E-2</v>
      </c>
      <c r="C727" s="5">
        <f>Stocks!C728/Stocks!C727-1</f>
        <v>1.1042855053385869E-2</v>
      </c>
      <c r="D727" s="5">
        <f>Stocks!D728/Stocks!D727-1</f>
        <v>1.7125120411003447E-3</v>
      </c>
      <c r="E727" s="5">
        <f>Stocks!E728/Stocks!E727-1</f>
        <v>-4.9882222530137632E-3</v>
      </c>
    </row>
    <row r="728" spans="1:5" ht="15" customHeight="1" x14ac:dyDescent="0.2">
      <c r="A728" s="3">
        <f>Stocks!A729</f>
        <v>43314</v>
      </c>
      <c r="B728" s="5">
        <f>Stocks!B729/Stocks!B728-1</f>
        <v>1.2967200610221274E-2</v>
      </c>
      <c r="C728" s="5">
        <f>Stocks!C729/Stocks!C728-1</f>
        <v>4.8462929475587835E-3</v>
      </c>
      <c r="D728" s="5">
        <f>Stocks!D729/Stocks!D728-1</f>
        <v>1.0898600277807313E-2</v>
      </c>
      <c r="E728" s="5">
        <f>Stocks!E729/Stocks!E728-1</f>
        <v>-3.4814092744742675E-3</v>
      </c>
    </row>
    <row r="729" spans="1:5" ht="15" customHeight="1" x14ac:dyDescent="0.2">
      <c r="A729" s="3">
        <f>Stocks!A730</f>
        <v>43315</v>
      </c>
      <c r="B729" s="5">
        <f>Stocks!B730/Stocks!B729-1</f>
        <v>1.8825301204819178E-2</v>
      </c>
      <c r="C729" s="5">
        <f>Stocks!C730/Stocks!C729-1</f>
        <v>6.4785488050675966E-3</v>
      </c>
      <c r="D729" s="5">
        <f>Stocks!D730/Stocks!D729-1</f>
        <v>5.0734594651729026E-3</v>
      </c>
      <c r="E729" s="5">
        <f>Stocks!E730/Stocks!E729-1</f>
        <v>-3.7730575740636541E-3</v>
      </c>
    </row>
    <row r="730" spans="1:5" ht="15" customHeight="1" x14ac:dyDescent="0.2">
      <c r="A730" s="3">
        <f>Stocks!A731</f>
        <v>43318</v>
      </c>
      <c r="B730" s="5">
        <f>Stocks!B731/Stocks!B730-1</f>
        <v>-5.1736881005172153E-3</v>
      </c>
      <c r="C730" s="5">
        <f>Stocks!C731/Stocks!C730-1</f>
        <v>-7.8672579030170109E-4</v>
      </c>
      <c r="D730" s="5">
        <f>Stocks!D731/Stocks!D730-1</f>
        <v>5.3633399936900972E-3</v>
      </c>
      <c r="E730" s="5">
        <f>Stocks!E731/Stocks!E730-1</f>
        <v>6.1719736288399218E-3</v>
      </c>
    </row>
    <row r="731" spans="1:5" ht="15" customHeight="1" x14ac:dyDescent="0.2">
      <c r="A731" s="3">
        <f>Stocks!A732</f>
        <v>43319</v>
      </c>
      <c r="B731" s="5">
        <f>Stocks!B732/Stocks!B731-1</f>
        <v>-5.0891530460624113E-2</v>
      </c>
      <c r="C731" s="5">
        <f>Stocks!C732/Stocks!C731-1</f>
        <v>4.0798797509125073E-3</v>
      </c>
      <c r="D731" s="5">
        <f>Stocks!D732/Stocks!D731-1</f>
        <v>1.7364016736401755E-2</v>
      </c>
      <c r="E731" s="5">
        <f>Stocks!E732/Stocks!E731-1</f>
        <v>1.6311166875784266E-2</v>
      </c>
    </row>
    <row r="732" spans="1:5" ht="15" customHeight="1" x14ac:dyDescent="0.2">
      <c r="A732" s="3">
        <f>Stocks!A733</f>
        <v>43320</v>
      </c>
      <c r="B732" s="5">
        <f>Stocks!B733/Stocks!B732-1</f>
        <v>3.9138943248531177E-3</v>
      </c>
      <c r="C732" s="5">
        <f>Stocks!C733/Stocks!C732-1</f>
        <v>2.851439977188619E-3</v>
      </c>
      <c r="D732" s="5">
        <f>Stocks!D733/Stocks!D732-1</f>
        <v>5.1408595517170586E-3</v>
      </c>
      <c r="E732" s="5">
        <f>Stocks!E733/Stocks!E732-1</f>
        <v>-2.0713305898491186E-2</v>
      </c>
    </row>
    <row r="733" spans="1:5" ht="15" customHeight="1" x14ac:dyDescent="0.2">
      <c r="A733" s="3">
        <f>Stocks!A734</f>
        <v>43321</v>
      </c>
      <c r="B733" s="5">
        <f>Stocks!B734/Stocks!B733-1</f>
        <v>1.7543859649122862E-2</v>
      </c>
      <c r="C733" s="5">
        <f>Stocks!C734/Stocks!C733-1</f>
        <v>-4.7625817458062381E-3</v>
      </c>
      <c r="D733" s="5">
        <f>Stocks!D734/Stocks!D733-1</f>
        <v>3.2733224222585289E-3</v>
      </c>
      <c r="E733" s="5">
        <f>Stocks!E734/Stocks!E733-1</f>
        <v>5.042723070457944E-3</v>
      </c>
    </row>
    <row r="734" spans="1:5" ht="15" customHeight="1" x14ac:dyDescent="0.2">
      <c r="A734" s="3">
        <f>Stocks!A735</f>
        <v>43322</v>
      </c>
      <c r="B734" s="5">
        <f>Stocks!B735/Stocks!B734-1</f>
        <v>-4.2145593869733489E-3</v>
      </c>
      <c r="C734" s="5">
        <f>Stocks!C735/Stocks!C734-1</f>
        <v>-1.9998571530605025E-3</v>
      </c>
      <c r="D734" s="5">
        <f>Stocks!D735/Stocks!D734-1</f>
        <v>-0.10878874388254489</v>
      </c>
      <c r="E734" s="5">
        <f>Stocks!E735/Stocks!E734-1</f>
        <v>2.648083623693287E-3</v>
      </c>
    </row>
    <row r="735" spans="1:5" ht="15" customHeight="1" x14ac:dyDescent="0.2">
      <c r="A735" s="3">
        <f>Stocks!A736</f>
        <v>43325</v>
      </c>
      <c r="B735" s="5">
        <f>Stocks!B736/Stocks!B735-1</f>
        <v>-3.8476337052711918E-3</v>
      </c>
      <c r="C735" s="5">
        <f>Stocks!C736/Stocks!C735-1</f>
        <v>3.4351964502972177E-3</v>
      </c>
      <c r="D735" s="5">
        <f>Stocks!D736/Stocks!D735-1</f>
        <v>-4.347328680928908E-3</v>
      </c>
      <c r="E735" s="5">
        <f>Stocks!E736/Stocks!E735-1</f>
        <v>-1.2093411175980062E-2</v>
      </c>
    </row>
    <row r="736" spans="1:5" ht="15" customHeight="1" x14ac:dyDescent="0.2">
      <c r="A736" s="3">
        <f>Stocks!A737</f>
        <v>43326</v>
      </c>
      <c r="B736" s="5">
        <f>Stocks!B737/Stocks!B736-1</f>
        <v>2.0471224410969491E-2</v>
      </c>
      <c r="C736" s="5">
        <f>Stocks!C737/Stocks!C736-1</f>
        <v>3.9226873974751442E-3</v>
      </c>
      <c r="D736" s="5">
        <f>Stocks!D737/Stocks!D736-1</f>
        <v>-3.3896357577846703E-2</v>
      </c>
      <c r="E736" s="5">
        <f>Stocks!E737/Stocks!E736-1</f>
        <v>1.5196285352469641E-2</v>
      </c>
    </row>
    <row r="737" spans="1:5" ht="15" customHeight="1" x14ac:dyDescent="0.2">
      <c r="A737" s="3">
        <f>Stocks!A738</f>
        <v>43327</v>
      </c>
      <c r="B737" s="5">
        <f>Stocks!B738/Stocks!B737-1</f>
        <v>-1.3626040878122692E-2</v>
      </c>
      <c r="C737" s="5">
        <f>Stocks!C738/Stocks!C737-1</f>
        <v>-5.9676044330776445E-3</v>
      </c>
      <c r="D737" s="5">
        <f>Stocks!D738/Stocks!D737-1</f>
        <v>-2.0694576593720204E-2</v>
      </c>
      <c r="E737" s="5">
        <f>Stocks!E738/Stocks!E737-1</f>
        <v>-6.0013860013860221E-2</v>
      </c>
    </row>
    <row r="738" spans="1:5" ht="15" customHeight="1" x14ac:dyDescent="0.2">
      <c r="A738" s="3">
        <f>Stocks!A739</f>
        <v>43328</v>
      </c>
      <c r="B738" s="5">
        <f>Stocks!B739/Stocks!B738-1</f>
        <v>1.2663085188027612E-2</v>
      </c>
      <c r="C738" s="5">
        <f>Stocks!C739/Stocks!C738-1</f>
        <v>5.217267009719917E-3</v>
      </c>
      <c r="D738" s="5">
        <f>Stocks!D739/Stocks!D738-1</f>
        <v>-6.6796210833131031E-3</v>
      </c>
      <c r="E738" s="5">
        <f>Stocks!E739/Stocks!E738-1</f>
        <v>2.3444411677971067E-2</v>
      </c>
    </row>
    <row r="739" spans="1:5" ht="15" customHeight="1" x14ac:dyDescent="0.2">
      <c r="A739" s="3">
        <f>Stocks!A740</f>
        <v>43329</v>
      </c>
      <c r="B739" s="5">
        <f>Stocks!B740/Stocks!B739-1</f>
        <v>2.1220159151193574E-2</v>
      </c>
      <c r="C739" s="5">
        <f>Stocks!C740/Stocks!C739-1</f>
        <v>4.8346960540348594E-3</v>
      </c>
      <c r="D739" s="5">
        <f>Stocks!D740/Stocks!D739-1</f>
        <v>1.4916248930187059E-2</v>
      </c>
      <c r="E739" s="5">
        <f>Stocks!E740/Stocks!E739-1</f>
        <v>5.1865725399797835E-3</v>
      </c>
    </row>
    <row r="740" spans="1:5" ht="15" customHeight="1" x14ac:dyDescent="0.2">
      <c r="A740" s="3">
        <f>Stocks!A741</f>
        <v>43332</v>
      </c>
      <c r="B740" s="5">
        <f>Stocks!B741/Stocks!B740-1</f>
        <v>3.5992578849721735E-2</v>
      </c>
      <c r="C740" s="5">
        <f>Stocks!C741/Stocks!C740-1</f>
        <v>-2.7594990447888934E-3</v>
      </c>
      <c r="D740" s="5">
        <f>Stocks!D741/Stocks!D740-1</f>
        <v>-6.1438380917961943E-3</v>
      </c>
      <c r="E740" s="5">
        <f>Stocks!E741/Stocks!E740-1</f>
        <v>1.0749605847785615E-2</v>
      </c>
    </row>
    <row r="741" spans="1:5" ht="15" customHeight="1" x14ac:dyDescent="0.2">
      <c r="A741" s="3">
        <f>Stocks!A742</f>
        <v>43333</v>
      </c>
      <c r="B741" s="5">
        <f>Stocks!B742/Stocks!B741-1</f>
        <v>5.8381088825214755E-2</v>
      </c>
      <c r="C741" s="5">
        <f>Stocks!C742/Stocks!C741-1</f>
        <v>-6.3856960408684715E-3</v>
      </c>
      <c r="D741" s="5">
        <f>Stocks!D742/Stocks!D741-1</f>
        <v>3.0545454545454431E-2</v>
      </c>
      <c r="E741" s="5">
        <f>Stocks!E742/Stocks!E741-1</f>
        <v>5.246738513896787E-3</v>
      </c>
    </row>
    <row r="742" spans="1:5" ht="15" customHeight="1" x14ac:dyDescent="0.2">
      <c r="A742" s="3">
        <f>Stocks!A743</f>
        <v>43334</v>
      </c>
      <c r="B742" s="5">
        <f>Stocks!B743/Stocks!B742-1</f>
        <v>-1.624365482233503E-2</v>
      </c>
      <c r="C742" s="5">
        <f>Stocks!C743/Stocks!C742-1</f>
        <v>7.8548986003998955E-3</v>
      </c>
      <c r="D742" s="5">
        <f>Stocks!D743/Stocks!D742-1</f>
        <v>4.7047753469773301E-3</v>
      </c>
      <c r="E742" s="5">
        <f>Stocks!E743/Stocks!E742-1</f>
        <v>1.5658061785865485E-2</v>
      </c>
    </row>
    <row r="743" spans="1:5" ht="15" customHeight="1" x14ac:dyDescent="0.2">
      <c r="A743" s="3">
        <f>Stocks!A744</f>
        <v>43335</v>
      </c>
      <c r="B743" s="5">
        <f>Stocks!B744/Stocks!B743-1</f>
        <v>-9.6319229446164556E-3</v>
      </c>
      <c r="C743" s="5">
        <f>Stocks!C744/Stocks!C743-1</f>
        <v>6.8017571205896132E-3</v>
      </c>
      <c r="D743" s="5">
        <f>Stocks!D744/Stocks!D743-1</f>
        <v>2.9267150550222887E-3</v>
      </c>
      <c r="E743" s="5">
        <f>Stocks!E744/Stocks!E743-1</f>
        <v>6.9444444444433095E-4</v>
      </c>
    </row>
    <row r="744" spans="1:5" ht="15" customHeight="1" x14ac:dyDescent="0.2">
      <c r="A744" s="3">
        <f>Stocks!A745</f>
        <v>43336</v>
      </c>
      <c r="B744" s="5">
        <f>Stocks!B745/Stocks!B744-1</f>
        <v>-8.6835706842653959E-3</v>
      </c>
      <c r="C744" s="5">
        <f>Stocks!C745/Stocks!C744-1</f>
        <v>1.477832512315258E-2</v>
      </c>
      <c r="D744" s="5">
        <f>Stocks!D745/Stocks!D744-1</f>
        <v>1.529123380413222E-2</v>
      </c>
      <c r="E744" s="5">
        <f>Stocks!E745/Stocks!E744-1</f>
        <v>7.7723802914642093E-3</v>
      </c>
    </row>
    <row r="745" spans="1:5" ht="15" customHeight="1" x14ac:dyDescent="0.2">
      <c r="A745" s="3">
        <f>Stocks!A746</f>
        <v>43339</v>
      </c>
      <c r="B745" s="5">
        <f>Stocks!B746/Stocks!B745-1</f>
        <v>8.0588647512263023E-3</v>
      </c>
      <c r="C745" s="5">
        <f>Stocks!C746/Stocks!C745-1</f>
        <v>8.3217753120667926E-3</v>
      </c>
      <c r="D745" s="5">
        <f>Stocks!D746/Stocks!D745-1</f>
        <v>1.5980685214991963E-2</v>
      </c>
      <c r="E745" s="5">
        <f>Stocks!E746/Stocks!E745-1</f>
        <v>3.1676077675251157E-3</v>
      </c>
    </row>
    <row r="746" spans="1:5" ht="15" customHeight="1" x14ac:dyDescent="0.2">
      <c r="A746" s="3">
        <f>Stocks!A747</f>
        <v>43340</v>
      </c>
      <c r="B746" s="5">
        <f>Stocks!B747/Stocks!B746-1</f>
        <v>-1.6684045881126153E-2</v>
      </c>
      <c r="C746" s="5">
        <f>Stocks!C747/Stocks!C746-1</f>
        <v>-1.3755158184319827E-3</v>
      </c>
      <c r="D746" s="5">
        <f>Stocks!D747/Stocks!D746-1</f>
        <v>-9.8449700124476625E-3</v>
      </c>
      <c r="E746" s="5">
        <f>Stocks!E747/Stocks!E746-1</f>
        <v>-1.0845689181768314E-2</v>
      </c>
    </row>
    <row r="747" spans="1:5" ht="15" customHeight="1" x14ac:dyDescent="0.2">
      <c r="A747" s="3">
        <f>Stocks!A748</f>
        <v>43341</v>
      </c>
      <c r="B747" s="5">
        <f>Stocks!B748/Stocks!B747-1</f>
        <v>1.7674089784376346E-3</v>
      </c>
      <c r="C747" s="5">
        <f>Stocks!C748/Stocks!C747-1</f>
        <v>1.260330578512403E-2</v>
      </c>
      <c r="D747" s="5">
        <f>Stocks!D748/Stocks!D747-1</f>
        <v>-7.7714285714286513E-3</v>
      </c>
      <c r="E747" s="5">
        <f>Stocks!E748/Stocks!E747-1</f>
        <v>2.0680083275503192E-2</v>
      </c>
    </row>
    <row r="748" spans="1:5" ht="15" customHeight="1" x14ac:dyDescent="0.2">
      <c r="A748" s="3">
        <f>Stocks!A749</f>
        <v>43342</v>
      </c>
      <c r="B748" s="5">
        <f>Stocks!B749/Stocks!B748-1</f>
        <v>-5.6457304163726185E-3</v>
      </c>
      <c r="C748" s="5">
        <f>Stocks!C749/Stocks!C748-1</f>
        <v>-1.9723865877711022E-3</v>
      </c>
      <c r="D748" s="5">
        <f>Stocks!D749/Stocks!D748-1</f>
        <v>-1.4627965906473084E-2</v>
      </c>
      <c r="E748" s="5">
        <f>Stocks!E749/Stocks!E748-1</f>
        <v>2.719608376393623E-4</v>
      </c>
    </row>
    <row r="749" spans="1:5" ht="15" customHeight="1" x14ac:dyDescent="0.2">
      <c r="A749" s="3">
        <f>Stocks!A750</f>
        <v>43343</v>
      </c>
      <c r="B749" s="5">
        <f>Stocks!B750/Stocks!B749-1</f>
        <v>-1.2420156139105853E-2</v>
      </c>
      <c r="C749" s="5">
        <f>Stocks!C750/Stocks!C749-1</f>
        <v>1.022216164644707E-3</v>
      </c>
      <c r="D749" s="5">
        <f>Stocks!D750/Stocks!D749-1</f>
        <v>5.6107539450613864E-3</v>
      </c>
      <c r="E749" s="5">
        <f>Stocks!E750/Stocks!E749-1</f>
        <v>-1.7672648178357342E-3</v>
      </c>
    </row>
    <row r="750" spans="1:5" ht="15" customHeight="1" x14ac:dyDescent="0.2">
      <c r="A750" s="3">
        <f>Stocks!A751</f>
        <v>43346</v>
      </c>
      <c r="B750" s="5">
        <f>Stocks!B751/Stocks!B750-1</f>
        <v>0</v>
      </c>
      <c r="C750" s="5">
        <f>Stocks!C751/Stocks!C750-1</f>
        <v>0</v>
      </c>
      <c r="D750" s="5">
        <f>Stocks!D751/Stocks!D750-1</f>
        <v>0</v>
      </c>
      <c r="E750" s="5">
        <f>Stocks!E751/Stocks!E750-1</f>
        <v>0</v>
      </c>
    </row>
    <row r="751" spans="1:5" ht="15" customHeight="1" x14ac:dyDescent="0.2">
      <c r="A751" s="3">
        <f>Stocks!A752</f>
        <v>43347</v>
      </c>
      <c r="B751" s="5">
        <f>Stocks!B752/Stocks!B751-1</f>
        <v>-1.2935680919870629E-2</v>
      </c>
      <c r="C751" s="5">
        <f>Stocks!C752/Stocks!C751-1</f>
        <v>6.1951119885630401E-3</v>
      </c>
      <c r="D751" s="5">
        <f>Stocks!D752/Stocks!D751-1</f>
        <v>6.974311286760404E-4</v>
      </c>
      <c r="E751" s="5">
        <f>Stocks!E752/Stocks!E751-1</f>
        <v>-4.3578918698080615E-3</v>
      </c>
    </row>
    <row r="752" spans="1:5" ht="15" customHeight="1" x14ac:dyDescent="0.2">
      <c r="A752" s="3">
        <f>Stocks!A753</f>
        <v>43348</v>
      </c>
      <c r="B752" s="5">
        <f>Stocks!B753/Stocks!B752-1</f>
        <v>-3.6403349108116156E-4</v>
      </c>
      <c r="C752" s="5">
        <f>Stocks!C753/Stocks!C752-1</f>
        <v>-3.4709066305818825E-2</v>
      </c>
      <c r="D752" s="5">
        <f>Stocks!D753/Stocks!D752-1</f>
        <v>-1.1034963410384568E-2</v>
      </c>
      <c r="E752" s="5">
        <f>Stocks!E753/Stocks!E752-1</f>
        <v>-1.5045821365066159E-3</v>
      </c>
    </row>
    <row r="753" spans="1:5" ht="15" customHeight="1" x14ac:dyDescent="0.2">
      <c r="A753" s="3">
        <f>Stocks!A754</f>
        <v>43349</v>
      </c>
      <c r="B753" s="5">
        <f>Stocks!B754/Stocks!B753-1</f>
        <v>5.8266569555718295E-3</v>
      </c>
      <c r="C753" s="5">
        <f>Stocks!C754/Stocks!C753-1</f>
        <v>1.2826803112076846E-2</v>
      </c>
      <c r="D753" s="5">
        <f>Stocks!D754/Stocks!D753-1</f>
        <v>-1.4564247122386575E-2</v>
      </c>
      <c r="E753" s="5">
        <f>Stocks!E754/Stocks!E753-1</f>
        <v>-3.3698630136986263E-2</v>
      </c>
    </row>
    <row r="754" spans="1:5" ht="15" customHeight="1" x14ac:dyDescent="0.2">
      <c r="A754" s="3">
        <f>Stocks!A755</f>
        <v>43350</v>
      </c>
      <c r="B754" s="5">
        <f>Stocks!B755/Stocks!B754-1</f>
        <v>1.1947863866763164E-2</v>
      </c>
      <c r="C754" s="5">
        <f>Stocks!C755/Stocks!C754-1</f>
        <v>-8.9965397923875701E-3</v>
      </c>
      <c r="D754" s="5">
        <f>Stocks!D755/Stocks!D754-1</f>
        <v>-1.0131108462455352E-2</v>
      </c>
      <c r="E754" s="5">
        <f>Stocks!E755/Stocks!E754-1</f>
        <v>-4.536433229373471E-3</v>
      </c>
    </row>
    <row r="755" spans="1:5" ht="15" customHeight="1" x14ac:dyDescent="0.2">
      <c r="A755" s="3">
        <f>Stocks!A756</f>
        <v>43353</v>
      </c>
      <c r="B755" s="5">
        <f>Stocks!B756/Stocks!B755-1</f>
        <v>1.2522361359570633E-2</v>
      </c>
      <c r="C755" s="5">
        <f>Stocks!C756/Stocks!C755-1</f>
        <v>6.1452513966482325E-3</v>
      </c>
      <c r="D755" s="5">
        <f>Stocks!D756/Stocks!D755-1</f>
        <v>1.1679711017459349E-2</v>
      </c>
      <c r="E755" s="5">
        <f>Stocks!E756/Stocks!E755-1</f>
        <v>1.3244090002848319E-2</v>
      </c>
    </row>
    <row r="756" spans="1:5" ht="15" customHeight="1" x14ac:dyDescent="0.2">
      <c r="A756" s="3">
        <f>Stocks!A757</f>
        <v>43354</v>
      </c>
      <c r="B756" s="5">
        <f>Stocks!B757/Stocks!B756-1</f>
        <v>7.4204946996465626E-3</v>
      </c>
      <c r="C756" s="5">
        <f>Stocks!C757/Stocks!C756-1</f>
        <v>9.7862298722930507E-3</v>
      </c>
      <c r="D756" s="5">
        <f>Stocks!D757/Stocks!D756-1</f>
        <v>-9.4025232087596722E-3</v>
      </c>
      <c r="E756" s="5">
        <f>Stocks!E757/Stocks!E756-1</f>
        <v>4.4975404075895398E-3</v>
      </c>
    </row>
    <row r="757" spans="1:5" ht="15" customHeight="1" x14ac:dyDescent="0.2">
      <c r="A757" s="3">
        <f>Stocks!A758</f>
        <v>43355</v>
      </c>
      <c r="B757" s="5">
        <f>Stocks!B758/Stocks!B757-1</f>
        <v>7.6815152578042722E-2</v>
      </c>
      <c r="C757" s="5">
        <f>Stocks!C758/Stocks!C757-1</f>
        <v>7.4231905972919066E-3</v>
      </c>
      <c r="D757" s="5">
        <f>Stocks!D758/Stocks!D757-1</f>
        <v>2.8835756337859397E-3</v>
      </c>
      <c r="E757" s="5">
        <f>Stocks!E758/Stocks!E757-1</f>
        <v>6.9959423534349252E-3</v>
      </c>
    </row>
    <row r="758" spans="1:5" ht="15" customHeight="1" x14ac:dyDescent="0.2">
      <c r="A758" s="3">
        <f>Stocks!A759</f>
        <v>43356</v>
      </c>
      <c r="B758" s="5">
        <f>Stocks!B759/Stocks!B758-1</f>
        <v>3.7133550488599454E-2</v>
      </c>
      <c r="C758" s="5">
        <f>Stocks!C759/Stocks!C758-1</f>
        <v>7.2320392986287008E-3</v>
      </c>
      <c r="D758" s="5">
        <f>Stocks!D759/Stocks!D758-1</f>
        <v>3.5941056667065929E-3</v>
      </c>
      <c r="E758" s="5">
        <f>Stocks!E759/Stocks!E758-1</f>
        <v>8.0589134361539472E-3</v>
      </c>
    </row>
    <row r="759" spans="1:5" ht="15" customHeight="1" x14ac:dyDescent="0.2">
      <c r="A759" s="3">
        <f>Stocks!A760</f>
        <v>43357</v>
      </c>
      <c r="B759" s="5">
        <f>Stocks!B760/Stocks!B759-1</f>
        <v>1.0678391959799027E-2</v>
      </c>
      <c r="C759" s="5">
        <f>Stocks!C760/Stocks!C759-1</f>
        <v>1.4224751066855834E-3</v>
      </c>
      <c r="D759" s="5">
        <f>Stocks!D760/Stocks!D759-1</f>
        <v>-2.0293661215232683E-3</v>
      </c>
      <c r="E759" s="5">
        <f>Stocks!E760/Stocks!E759-1</f>
        <v>1.3094417643004785E-2</v>
      </c>
    </row>
    <row r="760" spans="1:5" ht="15" customHeight="1" x14ac:dyDescent="0.2">
      <c r="A760" s="3">
        <f>Stocks!A761</f>
        <v>43360</v>
      </c>
      <c r="B760" s="5">
        <f>Stocks!B761/Stocks!B760-1</f>
        <v>-4.9720323182099735E-3</v>
      </c>
      <c r="C760" s="5">
        <f>Stocks!C761/Stocks!C760-1</f>
        <v>-1.1228354978354949E-2</v>
      </c>
      <c r="D760" s="5">
        <f>Stocks!D761/Stocks!D760-1</f>
        <v>-3.2535885167464085E-2</v>
      </c>
      <c r="E760" s="5">
        <f>Stocks!E761/Stocks!E760-1</f>
        <v>1.0068027210884178E-2</v>
      </c>
    </row>
    <row r="761" spans="1:5" ht="15" customHeight="1" x14ac:dyDescent="0.2">
      <c r="A761" s="3">
        <f>Stocks!A762</f>
        <v>43361</v>
      </c>
      <c r="B761" s="5">
        <f>Stocks!B762/Stocks!B761-1</f>
        <v>-1.3741411617739008E-2</v>
      </c>
      <c r="C761" s="5">
        <f>Stocks!C762/Stocks!C761-1</f>
        <v>9.9192776029550789E-3</v>
      </c>
      <c r="D761" s="5">
        <f>Stocks!D762/Stocks!D761-1</f>
        <v>-6.0583580613253751E-3</v>
      </c>
      <c r="E761" s="5">
        <f>Stocks!E762/Stocks!E761-1</f>
        <v>1.0775862068965747E-2</v>
      </c>
    </row>
    <row r="762" spans="1:5" ht="15" customHeight="1" x14ac:dyDescent="0.2">
      <c r="A762" s="3">
        <f>Stocks!A763</f>
        <v>43362</v>
      </c>
      <c r="B762" s="5">
        <f>Stocks!B763/Stocks!B762-1</f>
        <v>1.4882837238758606E-2</v>
      </c>
      <c r="C762" s="5">
        <f>Stocks!C763/Stocks!C762-1</f>
        <v>-1.4224751066856944E-3</v>
      </c>
      <c r="D762" s="5">
        <f>Stocks!D763/Stocks!D762-1</f>
        <v>1.2190570966538194E-2</v>
      </c>
      <c r="E762" s="5">
        <f>Stocks!E763/Stocks!E762-1</f>
        <v>6.5298507462685507E-3</v>
      </c>
    </row>
    <row r="763" spans="1:5" ht="15" customHeight="1" x14ac:dyDescent="0.2">
      <c r="A763" s="3">
        <f>Stocks!A764</f>
        <v>43363</v>
      </c>
      <c r="B763" s="5">
        <f>Stocks!B764/Stocks!B763-1</f>
        <v>6.5522620904836515E-3</v>
      </c>
      <c r="C763" s="5">
        <f>Stocks!C764/Stocks!C763-1</f>
        <v>1.2345679012345734E-2</v>
      </c>
      <c r="D763" s="5">
        <f>Stocks!D764/Stocks!D763-1</f>
        <v>2.4701978616197495E-2</v>
      </c>
      <c r="E763" s="5">
        <f>Stocks!E764/Stocks!E763-1</f>
        <v>-2.2507612869059335E-3</v>
      </c>
    </row>
    <row r="764" spans="1:5" ht="15" customHeight="1" x14ac:dyDescent="0.2">
      <c r="A764" s="3">
        <f>Stocks!A765</f>
        <v>43364</v>
      </c>
      <c r="B764" s="5">
        <f>Stocks!B765/Stocks!B764-1</f>
        <v>-1.4259144451332806E-2</v>
      </c>
      <c r="C764" s="5">
        <f>Stocks!C765/Stocks!C764-1</f>
        <v>5.4274993299383567E-3</v>
      </c>
      <c r="D764" s="5">
        <f>Stocks!D765/Stocks!D764-1</f>
        <v>-7.5557687694890463E-3</v>
      </c>
      <c r="E764" s="5">
        <f>Stocks!E765/Stocks!E764-1</f>
        <v>1.220806794055207E-2</v>
      </c>
    </row>
    <row r="765" spans="1:5" ht="15" customHeight="1" x14ac:dyDescent="0.2">
      <c r="A765" s="3">
        <f>Stocks!A766</f>
        <v>43367</v>
      </c>
      <c r="B765" s="5">
        <f>Stocks!B766/Stocks!B765-1</f>
        <v>3.4591194968554007E-3</v>
      </c>
      <c r="C765" s="5">
        <f>Stocks!C766/Stocks!C765-1</f>
        <v>-6.2645784738419863E-3</v>
      </c>
      <c r="D765" s="5">
        <f>Stocks!D766/Stocks!D765-1</f>
        <v>-5.4380664652567967E-3</v>
      </c>
      <c r="E765" s="5">
        <f>Stocks!E766/Stocks!E765-1</f>
        <v>1.0225485055060268E-2</v>
      </c>
    </row>
    <row r="766" spans="1:5" ht="15" customHeight="1" x14ac:dyDescent="0.2">
      <c r="A766" s="3">
        <f>Stocks!A767</f>
        <v>43368</v>
      </c>
      <c r="B766" s="5">
        <f>Stocks!B767/Stocks!B766-1</f>
        <v>-1.1281729865246004E-2</v>
      </c>
      <c r="C766" s="5">
        <f>Stocks!C767/Stocks!C766-1</f>
        <v>3.152035410100007E-3</v>
      </c>
      <c r="D766" s="5">
        <f>Stocks!D767/Stocks!D766-1</f>
        <v>-4.2891859052247905E-2</v>
      </c>
      <c r="E766" s="5">
        <f>Stocks!E767/Stocks!E766-1</f>
        <v>1.3625746171814113E-2</v>
      </c>
    </row>
    <row r="767" spans="1:5" ht="15" customHeight="1" x14ac:dyDescent="0.2">
      <c r="A767" s="3">
        <f>Stocks!A768</f>
        <v>43369</v>
      </c>
      <c r="B767" s="5">
        <f>Stocks!B768/Stocks!B767-1</f>
        <v>-1.2678288431061668E-3</v>
      </c>
      <c r="C767" s="5">
        <f>Stocks!C768/Stocks!C767-1</f>
        <v>-2.0724695814948735E-3</v>
      </c>
      <c r="D767" s="5">
        <f>Stocks!D768/Stocks!D767-1</f>
        <v>2.5390377047118662E-4</v>
      </c>
      <c r="E767" s="5">
        <f>Stocks!E768/Stocks!E767-1</f>
        <v>-1.0626040199718356E-2</v>
      </c>
    </row>
    <row r="768" spans="1:5" ht="15" customHeight="1" x14ac:dyDescent="0.2">
      <c r="A768" s="3">
        <f>Stocks!A769</f>
        <v>43370</v>
      </c>
      <c r="B768" s="5">
        <f>Stocks!B769/Stocks!B768-1</f>
        <v>1.2694382735639387E-2</v>
      </c>
      <c r="C768" s="5">
        <f>Stocks!C769/Stocks!C768-1</f>
        <v>5.0244523346956171E-3</v>
      </c>
      <c r="D768" s="5">
        <f>Stocks!D769/Stocks!D768-1</f>
        <v>-2.2845538773956786E-3</v>
      </c>
      <c r="E768" s="5">
        <f>Stocks!E769/Stocks!E768-1</f>
        <v>3.1055900621117516E-3</v>
      </c>
    </row>
    <row r="769" spans="1:5" ht="15" customHeight="1" x14ac:dyDescent="0.2">
      <c r="A769" s="3">
        <f>Stocks!A770</f>
        <v>43371</v>
      </c>
      <c r="B769" s="5">
        <f>Stocks!B770/Stocks!B769-1</f>
        <v>2.8204324663114733E-3</v>
      </c>
      <c r="C769" s="5">
        <f>Stocks!C770/Stocks!C769-1</f>
        <v>4.6660445273949414E-4</v>
      </c>
      <c r="D769" s="5">
        <f>Stocks!D770/Stocks!D769-1</f>
        <v>3.8163083577151813E-3</v>
      </c>
      <c r="E769" s="5">
        <f>Stocks!E770/Stocks!E769-1</f>
        <v>-1.5479876160989781E-3</v>
      </c>
    </row>
    <row r="770" spans="1:5" ht="15" customHeight="1" x14ac:dyDescent="0.2">
      <c r="A770" s="3">
        <f>Stocks!A771</f>
        <v>43374</v>
      </c>
      <c r="B770" s="5">
        <f>Stocks!B771/Stocks!B770-1</f>
        <v>1.3125000000000053E-2</v>
      </c>
      <c r="C770" s="5">
        <f>Stocks!C771/Stocks!C770-1</f>
        <v>4.6638683456592389E-3</v>
      </c>
      <c r="D770" s="5">
        <f>Stocks!D771/Stocks!D770-1</f>
        <v>-2.2177163857559301E-2</v>
      </c>
      <c r="E770" s="5">
        <f>Stocks!E771/Stocks!E770-1</f>
        <v>3.2170542635658883E-2</v>
      </c>
    </row>
    <row r="771" spans="1:5" ht="15" customHeight="1" x14ac:dyDescent="0.2">
      <c r="A771" s="3">
        <f>Stocks!A772</f>
        <v>43375</v>
      </c>
      <c r="B771" s="5">
        <f>Stocks!B772/Stocks!B771-1</f>
        <v>1.3571869216532972E-2</v>
      </c>
      <c r="C771" s="5">
        <f>Stocks!C772/Stocks!C771-1</f>
        <v>-7.4275482459049691E-3</v>
      </c>
      <c r="D771" s="5">
        <f>Stocks!D772/Stocks!D771-1</f>
        <v>6.3504406428203097E-3</v>
      </c>
      <c r="E771" s="5">
        <f>Stocks!E772/Stocks!E771-1</f>
        <v>-2.015270997621732E-2</v>
      </c>
    </row>
    <row r="772" spans="1:5" ht="15" customHeight="1" x14ac:dyDescent="0.2">
      <c r="A772" s="3">
        <f>Stocks!A773</f>
        <v>43376</v>
      </c>
      <c r="B772" s="5">
        <f>Stocks!B773/Stocks!B772-1</f>
        <v>1.3998782714546687E-2</v>
      </c>
      <c r="C772" s="5">
        <f>Stocks!C773/Stocks!C772-1</f>
        <v>-2.0044097013428575E-3</v>
      </c>
      <c r="D772" s="5">
        <f>Stocks!D773/Stocks!D772-1</f>
        <v>-3.2582099162910549E-2</v>
      </c>
      <c r="E772" s="5">
        <f>Stocks!E773/Stocks!E772-1</f>
        <v>3.7046499744506356E-3</v>
      </c>
    </row>
    <row r="773" spans="1:5" ht="15" customHeight="1" x14ac:dyDescent="0.2">
      <c r="A773" s="3">
        <f>Stocks!A774</f>
        <v>43377</v>
      </c>
      <c r="B773" s="5">
        <f>Stocks!B774/Stocks!B773-1</f>
        <v>-5.1020408163265918E-3</v>
      </c>
      <c r="C773" s="5">
        <f>Stocks!C774/Stocks!C773-1</f>
        <v>-1.7473388230568432E-2</v>
      </c>
      <c r="D773" s="5">
        <f>Stocks!D774/Stocks!D773-1</f>
        <v>-4.9121405750798708E-2</v>
      </c>
      <c r="E773" s="5">
        <f>Stocks!E774/Stocks!E773-1</f>
        <v>-3.6909761995671531E-3</v>
      </c>
    </row>
    <row r="774" spans="1:5" ht="15" customHeight="1" x14ac:dyDescent="0.2">
      <c r="A774" s="3">
        <f>Stocks!A775</f>
        <v>43378</v>
      </c>
      <c r="B774" s="5">
        <f>Stocks!B775/Stocks!B774-1</f>
        <v>-6.6365007541477894E-3</v>
      </c>
      <c r="C774" s="5">
        <f>Stocks!C775/Stocks!C774-1</f>
        <v>-9.5393840283454212E-3</v>
      </c>
      <c r="D774" s="5">
        <f>Stocks!D775/Stocks!D774-1</f>
        <v>-3.0099398012039869E-2</v>
      </c>
      <c r="E774" s="5">
        <f>Stocks!E775/Stocks!E774-1</f>
        <v>1.4052120592744632E-3</v>
      </c>
    </row>
    <row r="775" spans="1:5" ht="15" customHeight="1" x14ac:dyDescent="0.2">
      <c r="A775" s="3">
        <f>Stocks!A776</f>
        <v>43381</v>
      </c>
      <c r="B775" s="5">
        <f>Stocks!B776/Stocks!B775-1</f>
        <v>2.429395687822522E-3</v>
      </c>
      <c r="C775" s="5">
        <f>Stocks!C776/Stocks!C775-1</f>
        <v>-2.387176664832158E-2</v>
      </c>
      <c r="D775" s="5">
        <f>Stocks!D776/Stocks!D775-1</f>
        <v>-2.280600461893767E-2</v>
      </c>
      <c r="E775" s="5">
        <f>Stocks!E776/Stocks!E775-1</f>
        <v>-1.4032402092103435E-3</v>
      </c>
    </row>
    <row r="776" spans="1:5" ht="15" customHeight="1" x14ac:dyDescent="0.2">
      <c r="A776" s="3">
        <f>Stocks!A777</f>
        <v>43382</v>
      </c>
      <c r="B776" s="5">
        <f>Stocks!B777/Stocks!B776-1</f>
        <v>-1.9691002726446527E-2</v>
      </c>
      <c r="C776" s="5">
        <f>Stocks!C777/Stocks!C776-1</f>
        <v>2.9600394671929209E-3</v>
      </c>
      <c r="D776" s="5">
        <f>Stocks!D777/Stocks!D776-1</f>
        <v>-4.7267355982275605E-3</v>
      </c>
      <c r="E776" s="5">
        <f>Stocks!E777/Stocks!E776-1</f>
        <v>1.4307613694430232E-2</v>
      </c>
    </row>
    <row r="777" spans="1:5" ht="15" customHeight="1" x14ac:dyDescent="0.2">
      <c r="A777" s="3">
        <f>Stocks!A778</f>
        <v>43383</v>
      </c>
      <c r="B777" s="5">
        <f>Stocks!B778/Stocks!B777-1</f>
        <v>-9.2707045735475058E-3</v>
      </c>
      <c r="C777" s="5">
        <f>Stocks!C778/Stocks!C777-1</f>
        <v>-4.7712739793408732E-2</v>
      </c>
      <c r="D777" s="5">
        <f>Stocks!D778/Stocks!D777-1</f>
        <v>-1.3950727218759229E-2</v>
      </c>
      <c r="E777" s="5">
        <f>Stocks!E778/Stocks!E777-1</f>
        <v>-5.4282115869017655E-2</v>
      </c>
    </row>
    <row r="778" spans="1:5" ht="15" customHeight="1" x14ac:dyDescent="0.2">
      <c r="A778" s="3">
        <f>Stocks!A779</f>
        <v>43384</v>
      </c>
      <c r="B778" s="5">
        <f>Stocks!B779/Stocks!B778-1</f>
        <v>-3.2439176543980097E-2</v>
      </c>
      <c r="C778" s="5">
        <f>Stocks!C779/Stocks!C778-1</f>
        <v>-1.3208382526564533E-2</v>
      </c>
      <c r="D778" s="5">
        <f>Stocks!D779/Stocks!D778-1</f>
        <v>1.8964479229379938E-2</v>
      </c>
      <c r="E778" s="5">
        <f>Stocks!E779/Stocks!E778-1</f>
        <v>-3.0629910773738112E-2</v>
      </c>
    </row>
    <row r="779" spans="1:5" ht="15" customHeight="1" x14ac:dyDescent="0.2">
      <c r="A779" s="3">
        <f>Stocks!A780</f>
        <v>43385</v>
      </c>
      <c r="B779" s="5">
        <f>Stocks!B780/Stocks!B779-1</f>
        <v>2.3855577047066534E-2</v>
      </c>
      <c r="C779" s="5">
        <f>Stocks!C780/Stocks!C779-1</f>
        <v>4.7334180812084181E-2</v>
      </c>
      <c r="D779" s="5">
        <f>Stocks!D780/Stocks!D779-1</f>
        <v>8.2717872968980366E-3</v>
      </c>
      <c r="E779" s="5">
        <f>Stocks!E780/Stocks!E779-1</f>
        <v>1.4287676878691924E-2</v>
      </c>
    </row>
    <row r="780" spans="1:5" ht="15" customHeight="1" x14ac:dyDescent="0.2">
      <c r="A780" s="3">
        <f>Stocks!A781</f>
        <v>43388</v>
      </c>
      <c r="B780" s="5">
        <f>Stocks!B781/Stocks!B780-1</f>
        <v>1.7002518891687579E-2</v>
      </c>
      <c r="C780" s="5">
        <f>Stocks!C781/Stocks!C780-1</f>
        <v>-2.0205626160217149E-2</v>
      </c>
      <c r="D780" s="5">
        <f>Stocks!D781/Stocks!D780-1</f>
        <v>-5.8599472604758951E-4</v>
      </c>
      <c r="E780" s="5">
        <f>Stocks!E781/Stocks!E780-1</f>
        <v>-7.5849925504537508E-3</v>
      </c>
    </row>
    <row r="781" spans="1:5" ht="15" customHeight="1" x14ac:dyDescent="0.2">
      <c r="A781" s="3">
        <f>Stocks!A782</f>
        <v>43389</v>
      </c>
      <c r="B781" s="5">
        <f>Stocks!B782/Stocks!B781-1</f>
        <v>2.3529411764706021E-2</v>
      </c>
      <c r="C781" s="5">
        <f>Stocks!C782/Stocks!C781-1</f>
        <v>3.286453399402478E-2</v>
      </c>
      <c r="D781" s="5">
        <f>Stocks!D782/Stocks!D781-1</f>
        <v>1.3632365875110075E-2</v>
      </c>
      <c r="E781" s="5">
        <f>Stocks!E782/Stocks!E781-1</f>
        <v>7.2335198580593119E-3</v>
      </c>
    </row>
    <row r="782" spans="1:5" ht="15" customHeight="1" x14ac:dyDescent="0.2">
      <c r="A782" s="3">
        <f>Stocks!A783</f>
        <v>43390</v>
      </c>
      <c r="B782" s="5">
        <f>Stocks!B783/Stocks!B782-1</f>
        <v>-3.0248033877811054E-4</v>
      </c>
      <c r="C782" s="5">
        <f>Stocks!C783/Stocks!C782-1</f>
        <v>5.0091717228726296E-3</v>
      </c>
      <c r="D782" s="5">
        <f>Stocks!D783/Stocks!D782-1</f>
        <v>-1.4461315979755751E-3</v>
      </c>
      <c r="E782" s="5">
        <f>Stocks!E783/Stocks!E782-1</f>
        <v>-1.788617886178856E-2</v>
      </c>
    </row>
    <row r="783" spans="1:5" ht="15" customHeight="1" x14ac:dyDescent="0.2">
      <c r="A783" s="3">
        <f>Stocks!A784</f>
        <v>43391</v>
      </c>
      <c r="B783" s="5">
        <f>Stocks!B784/Stocks!B783-1</f>
        <v>2.4205748865357979E-3</v>
      </c>
      <c r="C783" s="5">
        <f>Stocks!C784/Stocks!C783-1</f>
        <v>-2.2183222183222107E-2</v>
      </c>
      <c r="D783" s="5">
        <f>Stocks!D784/Stocks!D783-1</f>
        <v>-2.172338884866043E-2</v>
      </c>
      <c r="E783" s="5">
        <f>Stocks!E784/Stocks!E783-1</f>
        <v>1.5176600441499932E-3</v>
      </c>
    </row>
    <row r="784" spans="1:5" ht="15" customHeight="1" x14ac:dyDescent="0.2">
      <c r="A784" s="3">
        <f>Stocks!A785</f>
        <v>43392</v>
      </c>
      <c r="B784" s="5">
        <f>Stocks!B785/Stocks!B784-1</f>
        <v>8.1497132508299153E-3</v>
      </c>
      <c r="C784" s="5">
        <f>Stocks!C785/Stocks!C784-1</f>
        <v>5.6716203603992543E-3</v>
      </c>
      <c r="D784" s="5">
        <f>Stocks!D785/Stocks!D784-1</f>
        <v>-7.6980014803847974E-3</v>
      </c>
      <c r="E784" s="5">
        <f>Stocks!E785/Stocks!E784-1</f>
        <v>-1.3776002204161086E-3</v>
      </c>
    </row>
    <row r="785" spans="1:5" ht="15" customHeight="1" x14ac:dyDescent="0.2">
      <c r="A785" s="3">
        <f>Stocks!A786</f>
        <v>43395</v>
      </c>
      <c r="B785" s="5">
        <f>Stocks!B786/Stocks!B785-1</f>
        <v>-5.9880239520948564E-4</v>
      </c>
      <c r="C785" s="5">
        <f>Stocks!C786/Stocks!C785-1</f>
        <v>3.9977155910906337E-3</v>
      </c>
      <c r="D785" s="5">
        <f>Stocks!D786/Stocks!D785-1</f>
        <v>-2.9837386244965236E-3</v>
      </c>
      <c r="E785" s="5">
        <f>Stocks!E786/Stocks!E785-1</f>
        <v>-6.0698027314112224E-3</v>
      </c>
    </row>
    <row r="786" spans="1:5" ht="15" customHeight="1" x14ac:dyDescent="0.2">
      <c r="A786" s="3">
        <f>Stocks!A787</f>
        <v>43396</v>
      </c>
      <c r="B786" s="5">
        <f>Stocks!B787/Stocks!B786-1</f>
        <v>-1.7974835230677111E-2</v>
      </c>
      <c r="C786" s="5">
        <f>Stocks!C787/Stocks!C786-1</f>
        <v>-1.0807736063708662E-2</v>
      </c>
      <c r="D786" s="5">
        <f>Stocks!D787/Stocks!D786-1</f>
        <v>5.8357025288044984E-3</v>
      </c>
      <c r="E786" s="5">
        <f>Stocks!E787/Stocks!E786-1</f>
        <v>-3.9278278972935454E-2</v>
      </c>
    </row>
    <row r="787" spans="1:5" ht="15" customHeight="1" x14ac:dyDescent="0.2">
      <c r="A787" s="3">
        <f>Stocks!A788</f>
        <v>43397</v>
      </c>
      <c r="B787" s="5">
        <f>Stocks!B788/Stocks!B787-1</f>
        <v>-9.02989627821843E-2</v>
      </c>
      <c r="C787" s="5">
        <f>Stocks!C788/Stocks!C787-1</f>
        <v>-3.4933870040253168E-2</v>
      </c>
      <c r="D787" s="5">
        <f>Stocks!D788/Stocks!D787-1</f>
        <v>-8.8069027075275197E-2</v>
      </c>
      <c r="E787" s="5">
        <f>Stocks!E788/Stocks!E787-1</f>
        <v>-5.0996821727824382E-2</v>
      </c>
    </row>
    <row r="788" spans="1:5" ht="15" customHeight="1" x14ac:dyDescent="0.2">
      <c r="A788" s="3">
        <f>Stocks!A789</f>
        <v>43398</v>
      </c>
      <c r="B788" s="5">
        <f>Stocks!B789/Stocks!B788-1</f>
        <v>3.7558685446009488E-2</v>
      </c>
      <c r="C788" s="5">
        <f>Stocks!C789/Stocks!C788-1</f>
        <v>4.6625949649933052E-2</v>
      </c>
      <c r="D788" s="5">
        <f>Stocks!D789/Stocks!D788-1</f>
        <v>1.9738988580750405E-2</v>
      </c>
      <c r="E788" s="5">
        <f>Stocks!E789/Stocks!E788-1</f>
        <v>3.5469630080682046E-2</v>
      </c>
    </row>
    <row r="789" spans="1:5" ht="15" customHeight="1" x14ac:dyDescent="0.2">
      <c r="A789" s="3">
        <f>Stocks!A790</f>
        <v>43399</v>
      </c>
      <c r="B789" s="5">
        <f>Stocks!B790/Stocks!B789-1</f>
        <v>-2.6179702650290904E-2</v>
      </c>
      <c r="C789" s="5">
        <f>Stocks!C790/Stocks!C789-1</f>
        <v>-1.9783660688869942E-2</v>
      </c>
      <c r="D789" s="5">
        <f>Stocks!D790/Stocks!D789-1</f>
        <v>-2.2396416573348121E-3</v>
      </c>
      <c r="E789" s="5">
        <f>Stocks!E790/Stocks!E789-1</f>
        <v>6.7627168479860167E-3</v>
      </c>
    </row>
    <row r="790" spans="1:5" ht="15" customHeight="1" x14ac:dyDescent="0.2">
      <c r="A790" s="3">
        <f>Stocks!A791</f>
        <v>43402</v>
      </c>
      <c r="B790" s="5">
        <f>Stocks!B791/Stocks!B790-1</f>
        <v>7.6335877862596657E-3</v>
      </c>
      <c r="C790" s="5">
        <f>Stocks!C791/Stocks!C790-1</f>
        <v>-2.4756788151589881E-2</v>
      </c>
      <c r="D790" s="5">
        <f>Stocks!D791/Stocks!D790-1</f>
        <v>-1.282667949334626E-3</v>
      </c>
      <c r="E790" s="5">
        <f>Stocks!E791/Stocks!E790-1</f>
        <v>-1.6501168224299256E-2</v>
      </c>
    </row>
    <row r="791" spans="1:5" ht="15" customHeight="1" x14ac:dyDescent="0.2">
      <c r="A791" s="3">
        <f>Stocks!A792</f>
        <v>43403</v>
      </c>
      <c r="B791" s="5">
        <f>Stocks!B792/Stocks!B791-1</f>
        <v>2.9314888010540274E-2</v>
      </c>
      <c r="C791" s="5">
        <f>Stocks!C792/Stocks!C791-1</f>
        <v>-1.1687634928906565E-2</v>
      </c>
      <c r="D791" s="5">
        <f>Stocks!D792/Stocks!D791-1</f>
        <v>4.1098089580992037E-2</v>
      </c>
      <c r="E791" s="5">
        <f>Stocks!E792/Stocks!E791-1</f>
        <v>3.2219747587231007E-2</v>
      </c>
    </row>
    <row r="792" spans="1:5" ht="15" customHeight="1" x14ac:dyDescent="0.2">
      <c r="A792" s="3">
        <f>Stocks!A793</f>
        <v>43404</v>
      </c>
      <c r="B792" s="5">
        <f>Stocks!B793/Stocks!B792-1</f>
        <v>3.6480000000000068E-2</v>
      </c>
      <c r="C792" s="5">
        <f>Stocks!C793/Stocks!C792-1</f>
        <v>3.8339861404037334E-2</v>
      </c>
      <c r="D792" s="5">
        <f>Stocks!D793/Stocks!D792-1</f>
        <v>1.4340786430223629E-2</v>
      </c>
      <c r="E792" s="5">
        <f>Stocks!E793/Stocks!E792-1</f>
        <v>5.4660529344074948E-3</v>
      </c>
    </row>
    <row r="793" spans="1:5" ht="15" customHeight="1" x14ac:dyDescent="0.2">
      <c r="A793" s="3">
        <f>Stocks!A794</f>
        <v>43405</v>
      </c>
      <c r="B793" s="5">
        <f>Stocks!B794/Stocks!B793-1</f>
        <v>2.0376659462796987E-2</v>
      </c>
      <c r="C793" s="5">
        <f>Stocks!C794/Stocks!C793-1</f>
        <v>2.1617700398984585E-2</v>
      </c>
      <c r="D793" s="5">
        <f>Stocks!D794/Stocks!D793-1</f>
        <v>6.9778048038917628E-2</v>
      </c>
      <c r="E793" s="5">
        <f>Stocks!E794/Stocks!E793-1</f>
        <v>-4.5779685264665249E-3</v>
      </c>
    </row>
    <row r="794" spans="1:5" ht="15" customHeight="1" x14ac:dyDescent="0.2">
      <c r="A794" s="3">
        <f>Stocks!A795</f>
        <v>43406</v>
      </c>
      <c r="B794" s="5">
        <f>Stocks!B795/Stocks!B794-1</f>
        <v>-2.2390317700453743E-2</v>
      </c>
      <c r="C794" s="5">
        <f>Stocks!C795/Stocks!C794-1</f>
        <v>-7.4557977703615386E-3</v>
      </c>
      <c r="D794" s="5">
        <f>Stocks!D795/Stocks!D794-1</f>
        <v>-8.9526786983090689E-3</v>
      </c>
      <c r="E794" s="5">
        <f>Stocks!E795/Stocks!E794-1</f>
        <v>-2.5007185972980683E-2</v>
      </c>
    </row>
    <row r="795" spans="1:5" ht="15" customHeight="1" x14ac:dyDescent="0.2">
      <c r="A795" s="3">
        <f>Stocks!A796</f>
        <v>43409</v>
      </c>
      <c r="B795" s="5">
        <f>Stocks!B796/Stocks!B795-1</f>
        <v>2.7545651501083235E-2</v>
      </c>
      <c r="C795" s="5">
        <f>Stocks!C796/Stocks!C795-1</f>
        <v>1.4308198597801081E-4</v>
      </c>
      <c r="D795" s="5">
        <f>Stocks!D796/Stocks!D795-1</f>
        <v>-5.8789790650989326E-3</v>
      </c>
      <c r="E795" s="5">
        <f>Stocks!E796/Stocks!E795-1</f>
        <v>1.7541273584905648E-2</v>
      </c>
    </row>
    <row r="796" spans="1:5" ht="15" customHeight="1" x14ac:dyDescent="0.2">
      <c r="A796" s="3">
        <f>Stocks!A797</f>
        <v>43410</v>
      </c>
      <c r="B796" s="5">
        <f>Stocks!B797/Stocks!B796-1</f>
        <v>2.7108433734939208E-3</v>
      </c>
      <c r="C796" s="5">
        <f>Stocks!C797/Stocks!C796-1</f>
        <v>7.0815450643775257E-3</v>
      </c>
      <c r="D796" s="5">
        <f>Stocks!D797/Stocks!D796-1</f>
        <v>1.0096639261502949E-2</v>
      </c>
      <c r="E796" s="5">
        <f>Stocks!E797/Stocks!E796-1</f>
        <v>6.8086339272779295E-3</v>
      </c>
    </row>
    <row r="797" spans="1:5" ht="15" customHeight="1" x14ac:dyDescent="0.2">
      <c r="A797" s="3">
        <f>Stocks!A798</f>
        <v>43411</v>
      </c>
      <c r="B797" s="5">
        <f>Stocks!B798/Stocks!B797-1</f>
        <v>-6.3082006608591312E-3</v>
      </c>
      <c r="C797" s="5">
        <f>Stocks!C798/Stocks!C797-1</f>
        <v>2.8340080971660075E-2</v>
      </c>
      <c r="D797" s="5">
        <f>Stocks!D798/Stocks!D797-1</f>
        <v>3.8554905040695253E-3</v>
      </c>
      <c r="E797" s="5">
        <f>Stocks!E798/Stocks!E797-1</f>
        <v>7.6258992805755543E-3</v>
      </c>
    </row>
    <row r="798" spans="1:5" ht="15" customHeight="1" x14ac:dyDescent="0.2">
      <c r="A798" s="3">
        <f>Stocks!A799</f>
        <v>43412</v>
      </c>
      <c r="B798" s="5">
        <f>Stocks!B799/Stocks!B798-1</f>
        <v>2.1765417170495738E-2</v>
      </c>
      <c r="C798" s="5">
        <f>Stocks!C799/Stocks!C798-1</f>
        <v>3.1081641110650704E-3</v>
      </c>
      <c r="D798" s="5">
        <f>Stocks!D799/Stocks!D798-1</f>
        <v>5.9032716927453821E-2</v>
      </c>
      <c r="E798" s="5">
        <f>Stocks!E799/Stocks!E798-1</f>
        <v>-4.4552334713694242E-2</v>
      </c>
    </row>
    <row r="799" spans="1:5" ht="15" customHeight="1" x14ac:dyDescent="0.2">
      <c r="A799" s="3">
        <f>Stocks!A800</f>
        <v>43413</v>
      </c>
      <c r="B799" s="5">
        <f>Stocks!B800/Stocks!B799-1</f>
        <v>-2.4260355029585789E-2</v>
      </c>
      <c r="C799" s="5">
        <f>Stocks!C800/Stocks!C799-1</f>
        <v>-8.9513185980857335E-3</v>
      </c>
      <c r="D799" s="5">
        <f>Stocks!D800/Stocks!D799-1</f>
        <v>-3.1161853593015598E-2</v>
      </c>
      <c r="E799" s="5">
        <f>Stocks!E800/Stocks!E799-1</f>
        <v>-2.6901808399341087E-3</v>
      </c>
    </row>
    <row r="800" spans="1:5" ht="15" customHeight="1" x14ac:dyDescent="0.2">
      <c r="A800" s="3">
        <f>Stocks!A801</f>
        <v>43416</v>
      </c>
      <c r="B800" s="5">
        <f>Stocks!B801/Stocks!B800-1</f>
        <v>-1.7283201940570092E-2</v>
      </c>
      <c r="C800" s="5">
        <f>Stocks!C801/Stocks!C800-1</f>
        <v>-2.9250330021538318E-2</v>
      </c>
      <c r="D800" s="5">
        <f>Stocks!D801/Stocks!D800-1</f>
        <v>-3.4243726604741398E-2</v>
      </c>
      <c r="E800" s="5">
        <f>Stocks!E801/Stocks!E800-1</f>
        <v>-2.382736400419605E-2</v>
      </c>
    </row>
    <row r="801" spans="1:5" ht="15" customHeight="1" x14ac:dyDescent="0.2">
      <c r="A801" s="3">
        <f>Stocks!A802</f>
        <v>43417</v>
      </c>
      <c r="B801" s="5">
        <f>Stocks!B802/Stocks!B801-1</f>
        <v>-9.2564023449551724E-3</v>
      </c>
      <c r="C801" s="5">
        <f>Stocks!C802/Stocks!C801-1</f>
        <v>0</v>
      </c>
      <c r="D801" s="5">
        <f>Stocks!D802/Stocks!D801-1</f>
        <v>1.7226528854435763E-2</v>
      </c>
      <c r="E801" s="5">
        <f>Stocks!E802/Stocks!E801-1</f>
        <v>-2.1799201719373662E-2</v>
      </c>
    </row>
    <row r="802" spans="1:5" ht="15" customHeight="1" x14ac:dyDescent="0.2">
      <c r="A802" s="3">
        <f>Stocks!A803</f>
        <v>43418</v>
      </c>
      <c r="B802" s="5">
        <f>Stocks!B803/Stocks!B802-1</f>
        <v>-5.9171597633135287E-3</v>
      </c>
      <c r="C802" s="5">
        <f>Stocks!C803/Stocks!C802-1</f>
        <v>-1.6461494417405742E-3</v>
      </c>
      <c r="D802" s="5">
        <f>Stocks!D803/Stocks!D802-1</f>
        <v>1.637030764888503E-2</v>
      </c>
      <c r="E802" s="5">
        <f>Stocks!E803/Stocks!E802-1</f>
        <v>6.2774639045826142E-3</v>
      </c>
    </row>
    <row r="803" spans="1:5" ht="15" customHeight="1" x14ac:dyDescent="0.2">
      <c r="A803" s="3">
        <f>Stocks!A804</f>
        <v>43419</v>
      </c>
      <c r="B803" s="5">
        <f>Stocks!B804/Stocks!B803-1</f>
        <v>-5.0125313283208017E-3</v>
      </c>
      <c r="C803" s="5">
        <f>Stocks!C804/Stocks!C803-1</f>
        <v>1.684708581260308E-2</v>
      </c>
      <c r="D803" s="5">
        <f>Stocks!D804/Stocks!D803-1</f>
        <v>4.6237156345459551E-2</v>
      </c>
      <c r="E803" s="5">
        <f>Stocks!E804/Stocks!E803-1</f>
        <v>1.6999376169681613E-2</v>
      </c>
    </row>
    <row r="804" spans="1:5" ht="15" customHeight="1" x14ac:dyDescent="0.2">
      <c r="A804" s="3">
        <f>Stocks!A805</f>
        <v>43420</v>
      </c>
      <c r="B804" s="5">
        <f>Stocks!B805/Stocks!B804-1</f>
        <v>-1.0075566750629705E-2</v>
      </c>
      <c r="C804" s="5">
        <f>Stocks!C805/Stocks!C804-1</f>
        <v>-1.1703327693175392E-2</v>
      </c>
      <c r="D804" s="5">
        <f>Stocks!D805/Stocks!D804-1</f>
        <v>3.4505640345057209E-3</v>
      </c>
      <c r="E804" s="5">
        <f>Stocks!E805/Stocks!E804-1</f>
        <v>1.3954914890354386E-2</v>
      </c>
    </row>
    <row r="805" spans="1:5" ht="15" customHeight="1" x14ac:dyDescent="0.2">
      <c r="A805" s="3">
        <f>Stocks!A806</f>
        <v>43423</v>
      </c>
      <c r="B805" s="5">
        <f>Stocks!B806/Stocks!B805-1</f>
        <v>-3.0852417302799084E-2</v>
      </c>
      <c r="C805" s="5">
        <f>Stocks!C806/Stocks!C805-1</f>
        <v>-3.8664574118989936E-2</v>
      </c>
      <c r="D805" s="5">
        <f>Stocks!D806/Stocks!D805-1</f>
        <v>-2.2880571352995704E-2</v>
      </c>
      <c r="E805" s="5">
        <f>Stocks!E806/Stocks!E805-1</f>
        <v>4.8396854204475481E-3</v>
      </c>
    </row>
    <row r="806" spans="1:5" ht="15" customHeight="1" x14ac:dyDescent="0.2">
      <c r="A806" s="3">
        <f>Stocks!A807</f>
        <v>43424</v>
      </c>
      <c r="B806" s="5">
        <f>Stocks!B807/Stocks!B806-1</f>
        <v>-3.1506399737446622E-2</v>
      </c>
      <c r="C806" s="5">
        <f>Stocks!C807/Stocks!C806-1</f>
        <v>-1.0314633422380481E-2</v>
      </c>
      <c r="D806" s="5">
        <f>Stocks!D807/Stocks!D806-1</f>
        <v>-1.1911207363291765E-2</v>
      </c>
      <c r="E806" s="5">
        <f>Stocks!E807/Stocks!E806-1</f>
        <v>-3.6875376279349781E-2</v>
      </c>
    </row>
    <row r="807" spans="1:5" ht="15" customHeight="1" x14ac:dyDescent="0.2">
      <c r="A807" s="3">
        <f>Stocks!A808</f>
        <v>43425</v>
      </c>
      <c r="B807" s="5">
        <f>Stocks!B808/Stocks!B807-1</f>
        <v>2.8803795323619097E-2</v>
      </c>
      <c r="C807" s="5">
        <f>Stocks!C808/Stocks!C807-1</f>
        <v>7.8728349703829359E-3</v>
      </c>
      <c r="D807" s="5">
        <f>Stocks!D808/Stocks!D807-1</f>
        <v>0</v>
      </c>
      <c r="E807" s="5">
        <f>Stocks!E808/Stocks!E807-1</f>
        <v>2.328488826379127E-2</v>
      </c>
    </row>
    <row r="808" spans="1:5" ht="15" customHeight="1" x14ac:dyDescent="0.2">
      <c r="A808" s="3">
        <f>Stocks!A809</f>
        <v>43426</v>
      </c>
      <c r="B808" s="5">
        <f>Stocks!B809/Stocks!B808-1</f>
        <v>0</v>
      </c>
      <c r="C808" s="5">
        <f>Stocks!C809/Stocks!C808-1</f>
        <v>0</v>
      </c>
      <c r="D808" s="5">
        <f>Stocks!D809/Stocks!D808-1</f>
        <v>0</v>
      </c>
      <c r="E808" s="5">
        <f>Stocks!E809/Stocks!E808-1</f>
        <v>0</v>
      </c>
    </row>
    <row r="809" spans="1:5" ht="15" customHeight="1" x14ac:dyDescent="0.2">
      <c r="A809" s="3">
        <f>Stocks!A810</f>
        <v>43427</v>
      </c>
      <c r="B809" s="5">
        <f>Stocks!B810/Stocks!B809-1</f>
        <v>2.3056653491435597E-3</v>
      </c>
      <c r="C809" s="5">
        <f>Stocks!C810/Stocks!C809-1</f>
        <v>-1.1531022169319893E-2</v>
      </c>
      <c r="D809" s="5">
        <f>Stocks!D810/Stocks!D809-1</f>
        <v>1.8219178082191867E-2</v>
      </c>
      <c r="E809" s="5">
        <f>Stocks!E810/Stocks!E809-1</f>
        <v>-2.5656689065363558E-2</v>
      </c>
    </row>
    <row r="810" spans="1:5" ht="15" customHeight="1" x14ac:dyDescent="0.2">
      <c r="A810" s="3">
        <f>Stocks!A811</f>
        <v>43430</v>
      </c>
      <c r="B810" s="5">
        <f>Stocks!B811/Stocks!B810-1</f>
        <v>-9.5300690108445218E-3</v>
      </c>
      <c r="C810" s="5">
        <f>Stocks!C811/Stocks!C810-1</f>
        <v>2.3105290885828245E-2</v>
      </c>
      <c r="D810" s="5">
        <f>Stocks!D811/Stocks!D810-1</f>
        <v>1.8969460513924341E-2</v>
      </c>
      <c r="E810" s="5">
        <f>Stocks!E811/Stocks!E810-1</f>
        <v>1.4106583072100332E-2</v>
      </c>
    </row>
    <row r="811" spans="1:5" ht="15" customHeight="1" x14ac:dyDescent="0.2">
      <c r="A811" s="3">
        <f>Stocks!A812</f>
        <v>43431</v>
      </c>
      <c r="B811" s="5">
        <f>Stocks!B812/Stocks!B811-1</f>
        <v>-3.3178500331787486E-4</v>
      </c>
      <c r="C811" s="5">
        <f>Stocks!C812/Stocks!C811-1</f>
        <v>-2.2068559658672271E-4</v>
      </c>
      <c r="D811" s="5">
        <f>Stocks!D812/Stocks!D811-1</f>
        <v>-2.6802218114602594E-2</v>
      </c>
      <c r="E811" s="5">
        <f>Stocks!E812/Stocks!E811-1</f>
        <v>8.9644513137556725E-3</v>
      </c>
    </row>
    <row r="812" spans="1:5" ht="15" customHeight="1" x14ac:dyDescent="0.2">
      <c r="A812" s="3">
        <f>Stocks!A813</f>
        <v>43432</v>
      </c>
      <c r="B812" s="5">
        <f>Stocks!B813/Stocks!B812-1</f>
        <v>3.9163624294722865E-2</v>
      </c>
      <c r="C812" s="5">
        <f>Stocks!C813/Stocks!C812-1</f>
        <v>4.0247222426605944E-2</v>
      </c>
      <c r="D812" s="5">
        <f>Stocks!D813/Stocks!D812-1</f>
        <v>2.9575362908696334E-2</v>
      </c>
      <c r="E812" s="5">
        <f>Stocks!E813/Stocks!E812-1</f>
        <v>1.6390931372548989E-2</v>
      </c>
    </row>
    <row r="813" spans="1:5" ht="15" customHeight="1" x14ac:dyDescent="0.2">
      <c r="A813" s="3">
        <f>Stocks!A814</f>
        <v>43433</v>
      </c>
      <c r="B813" s="5">
        <f>Stocks!B814/Stocks!B813-1</f>
        <v>1.0220376876397319E-2</v>
      </c>
      <c r="C813" s="5">
        <f>Stocks!C814/Stocks!C813-1</f>
        <v>-1.61267506012166E-2</v>
      </c>
      <c r="D813" s="5">
        <f>Stocks!D814/Stocks!D813-1</f>
        <v>-1.9370140993543283E-2</v>
      </c>
      <c r="E813" s="5">
        <f>Stocks!E814/Stocks!E813-1</f>
        <v>7.8372268274304879E-3</v>
      </c>
    </row>
    <row r="814" spans="1:5" ht="15" customHeight="1" x14ac:dyDescent="0.2">
      <c r="A814" s="3">
        <f>Stocks!A815</f>
        <v>43434</v>
      </c>
      <c r="B814" s="5">
        <f>Stocks!B815/Stocks!B814-1</f>
        <v>-2.8770154916218815E-2</v>
      </c>
      <c r="C814" s="5">
        <f>Stocks!C815/Stocks!C814-1</f>
        <v>1.87634795111431E-2</v>
      </c>
      <c r="D814" s="5">
        <f>Stocks!D815/Stocks!D814-1</f>
        <v>7.7936038699273347E-3</v>
      </c>
      <c r="E814" s="5">
        <f>Stocks!E815/Stocks!E814-1</f>
        <v>-1.0318528488111212E-2</v>
      </c>
    </row>
    <row r="815" spans="1:5" ht="15" customHeight="1" x14ac:dyDescent="0.2">
      <c r="A815" s="3">
        <f>Stocks!A816</f>
        <v>43437</v>
      </c>
      <c r="B815" s="5">
        <f>Stocks!B816/Stocks!B815-1</f>
        <v>-8.203125E-2</v>
      </c>
      <c r="C815" s="5">
        <f>Stocks!C816/Stocks!C815-1</f>
        <v>2.3216427916166849E-2</v>
      </c>
      <c r="D815" s="5">
        <f>Stocks!D816/Stocks!D815-1</f>
        <v>3.6800000000000166E-2</v>
      </c>
      <c r="E815" s="5">
        <f>Stocks!E816/Stocks!E815-1</f>
        <v>4.4273194318525055E-2</v>
      </c>
    </row>
    <row r="816" spans="1:5" ht="15" customHeight="1" x14ac:dyDescent="0.2">
      <c r="A816" s="3">
        <f>Stocks!A817</f>
        <v>43438</v>
      </c>
      <c r="B816" s="5">
        <f>Stocks!B817/Stocks!B816-1</f>
        <v>-7.8014184397162678E-3</v>
      </c>
      <c r="C816" s="5">
        <f>Stocks!C817/Stocks!C816-1</f>
        <v>-4.3862068965517365E-2</v>
      </c>
      <c r="D816" s="5">
        <f>Stocks!D817/Stocks!D816-1</f>
        <v>-4.2181069958847739E-2</v>
      </c>
      <c r="E816" s="5">
        <f>Stocks!E817/Stocks!E816-1</f>
        <v>-3.1688612357111845E-2</v>
      </c>
    </row>
    <row r="817" spans="1:5" ht="15" customHeight="1" x14ac:dyDescent="0.2">
      <c r="A817" s="3">
        <f>Stocks!A818</f>
        <v>43439</v>
      </c>
      <c r="B817" s="5">
        <f>Stocks!B818/Stocks!B817-1</f>
        <v>0</v>
      </c>
      <c r="C817" s="5">
        <f>Stocks!C818/Stocks!C817-1</f>
        <v>0</v>
      </c>
      <c r="D817" s="5">
        <f>Stocks!D818/Stocks!D817-1</f>
        <v>0</v>
      </c>
      <c r="E817" s="5">
        <f>Stocks!E818/Stocks!E817-1</f>
        <v>0</v>
      </c>
    </row>
    <row r="818" spans="1:5" ht="15" customHeight="1" x14ac:dyDescent="0.2">
      <c r="A818" s="3">
        <f>Stocks!A819</f>
        <v>43440</v>
      </c>
      <c r="B818" s="5">
        <f>Stocks!B819/Stocks!B818-1</f>
        <v>4.1815582558970554E-2</v>
      </c>
      <c r="C818" s="5">
        <f>Stocks!C819/Stocks!C818-1</f>
        <v>1.7383150605885911E-2</v>
      </c>
      <c r="D818" s="5">
        <f>Stocks!D819/Stocks!D818-1</f>
        <v>-1.4500537056927998E-2</v>
      </c>
      <c r="E818" s="5">
        <f>Stocks!E819/Stocks!E818-1</f>
        <v>-4.6323968918111635E-3</v>
      </c>
    </row>
    <row r="819" spans="1:5" ht="15" customHeight="1" x14ac:dyDescent="0.2">
      <c r="A819" s="3">
        <f>Stocks!A820</f>
        <v>43441</v>
      </c>
      <c r="B819" s="5">
        <f>Stocks!B820/Stocks!B819-1</f>
        <v>-7.547169811320753E-3</v>
      </c>
      <c r="C819" s="5">
        <f>Stocks!C820/Stocks!C819-1</f>
        <v>-2.7933356965615053E-2</v>
      </c>
      <c r="D819" s="5">
        <f>Stocks!D820/Stocks!D819-1</f>
        <v>-4.2779291553133536E-2</v>
      </c>
      <c r="E819" s="5">
        <f>Stocks!E820/Stocks!E819-1</f>
        <v>-1.0508932592703801E-2</v>
      </c>
    </row>
    <row r="820" spans="1:5" ht="15" customHeight="1" x14ac:dyDescent="0.2">
      <c r="A820" s="3">
        <f>Stocks!A821</f>
        <v>43444</v>
      </c>
      <c r="B820" s="5">
        <f>Stocks!B821/Stocks!B820-1</f>
        <v>-1.9357068786726495E-2</v>
      </c>
      <c r="C820" s="5">
        <f>Stocks!C821/Stocks!C820-1</f>
        <v>5.6159288162787036E-3</v>
      </c>
      <c r="D820" s="5">
        <f>Stocks!D821/Stocks!D820-1</f>
        <v>2.3341873042983297E-2</v>
      </c>
      <c r="E820" s="5">
        <f>Stocks!E821/Stocks!E820-1</f>
        <v>-1.0772265210134968E-2</v>
      </c>
    </row>
    <row r="821" spans="1:5" ht="15" customHeight="1" x14ac:dyDescent="0.2">
      <c r="A821" s="3">
        <f>Stocks!A822</f>
        <v>43445</v>
      </c>
      <c r="B821" s="5">
        <f>Stocks!B822/Stocks!B821-1</f>
        <v>-1.5156855833627025E-2</v>
      </c>
      <c r="C821" s="5">
        <f>Stocks!C822/Stocks!C821-1</f>
        <v>-7.7603713373948224E-3</v>
      </c>
      <c r="D821" s="5">
        <f>Stocks!D822/Stocks!D821-1</f>
        <v>4.1724617524339092E-3</v>
      </c>
      <c r="E821" s="5">
        <f>Stocks!E822/Stocks!E821-1</f>
        <v>3.6809815950920033E-3</v>
      </c>
    </row>
    <row r="822" spans="1:5" ht="15" customHeight="1" x14ac:dyDescent="0.2">
      <c r="A822" s="3">
        <f>Stocks!A823</f>
        <v>43446</v>
      </c>
      <c r="B822" s="5">
        <f>Stocks!B823/Stocks!B822-1</f>
        <v>1.5748031496062964E-2</v>
      </c>
      <c r="C822" s="5">
        <f>Stocks!C823/Stocks!C822-1</f>
        <v>7.2363131350048349E-3</v>
      </c>
      <c r="D822" s="5">
        <f>Stocks!D823/Stocks!D822-1</f>
        <v>1.91135734072021E-2</v>
      </c>
      <c r="E822" s="5">
        <f>Stocks!E823/Stocks!E822-1</f>
        <v>-2.5977995110024743E-3</v>
      </c>
    </row>
    <row r="823" spans="1:5" ht="15" customHeight="1" x14ac:dyDescent="0.2">
      <c r="A823" s="3">
        <f>Stocks!A824</f>
        <v>43447</v>
      </c>
      <c r="B823" s="5">
        <f>Stocks!B824/Stocks!B823-1</f>
        <v>-1.4446793516560974E-2</v>
      </c>
      <c r="C823" s="5">
        <f>Stocks!C824/Stocks!C823-1</f>
        <v>-1.8867924528302993E-3</v>
      </c>
      <c r="D823" s="5">
        <f>Stocks!D824/Stocks!D823-1</f>
        <v>-1.5629247078010167E-2</v>
      </c>
      <c r="E823" s="5">
        <f>Stocks!E824/Stocks!E823-1</f>
        <v>1.3176037996016632E-2</v>
      </c>
    </row>
    <row r="824" spans="1:5" ht="15" customHeight="1" x14ac:dyDescent="0.2">
      <c r="A824" s="3">
        <f>Stocks!A825</f>
        <v>43448</v>
      </c>
      <c r="B824" s="5">
        <f>Stocks!B825/Stocks!B824-1</f>
        <v>0</v>
      </c>
      <c r="C824" s="5">
        <f>Stocks!C825/Stocks!C824-1</f>
        <v>-1.781299985458773E-2</v>
      </c>
      <c r="D824" s="5">
        <f>Stocks!D825/Stocks!D824-1</f>
        <v>-1.0907082700538528E-2</v>
      </c>
      <c r="E824" s="5">
        <f>Stocks!E825/Stocks!E824-1</f>
        <v>-2.3892333282927503E-2</v>
      </c>
    </row>
    <row r="825" spans="1:5" ht="15" customHeight="1" x14ac:dyDescent="0.2">
      <c r="A825" s="3">
        <f>Stocks!A826</f>
        <v>43451</v>
      </c>
      <c r="B825" s="5">
        <f>Stocks!B826/Stocks!B825-1</f>
        <v>-1.6088666428316079E-2</v>
      </c>
      <c r="C825" s="5">
        <f>Stocks!C826/Stocks!C825-1</f>
        <v>-2.7315123251165918E-2</v>
      </c>
      <c r="D825" s="5">
        <f>Stocks!D826/Stocks!D825-1</f>
        <v>-6.0022333891681656E-3</v>
      </c>
      <c r="E825" s="5">
        <f>Stocks!E826/Stocks!E825-1</f>
        <v>-2.2153369481022422E-2</v>
      </c>
    </row>
    <row r="826" spans="1:5" ht="15" customHeight="1" x14ac:dyDescent="0.2">
      <c r="A826" s="3">
        <f>Stocks!A827</f>
        <v>43452</v>
      </c>
      <c r="B826" s="5">
        <f>Stocks!B827/Stocks!B826-1</f>
        <v>-2.2529069767441845E-2</v>
      </c>
      <c r="C826" s="5">
        <f>Stocks!C827/Stocks!C826-1</f>
        <v>9.5890410958903161E-3</v>
      </c>
      <c r="D826" s="5">
        <f>Stocks!D827/Stocks!D826-1</f>
        <v>1.3059963488274207E-2</v>
      </c>
      <c r="E826" s="5">
        <f>Stocks!E827/Stocks!E826-1</f>
        <v>-1.916983523447402E-2</v>
      </c>
    </row>
    <row r="827" spans="1:5" ht="15" customHeight="1" x14ac:dyDescent="0.2">
      <c r="A827" s="3">
        <f>Stocks!A828</f>
        <v>43453</v>
      </c>
      <c r="B827" s="5">
        <f>Stocks!B828/Stocks!B827-1</f>
        <v>-7.4349442379184616E-4</v>
      </c>
      <c r="C827" s="5">
        <f>Stocks!C828/Stocks!C827-1</f>
        <v>-1.0553294135383751E-2</v>
      </c>
      <c r="D827" s="5">
        <f>Stocks!D828/Stocks!D827-1</f>
        <v>-4.8932630995286996E-2</v>
      </c>
      <c r="E827" s="5">
        <f>Stocks!E828/Stocks!E827-1</f>
        <v>-1.0176062025520793E-2</v>
      </c>
    </row>
    <row r="828" spans="1:5" ht="15" customHeight="1" x14ac:dyDescent="0.2">
      <c r="A828" s="3">
        <f>Stocks!A829</f>
        <v>43454</v>
      </c>
      <c r="B828" s="5">
        <f>Stocks!B829/Stocks!B828-1</f>
        <v>-3.7946428571428603E-2</v>
      </c>
      <c r="C828" s="5">
        <f>Stocks!C829/Stocks!C828-1</f>
        <v>-1.9046167911016321E-2</v>
      </c>
      <c r="D828" s="5">
        <f>Stocks!D829/Stocks!D828-1</f>
        <v>1.4575134819996283E-3</v>
      </c>
      <c r="E828" s="5">
        <f>Stocks!E829/Stocks!E828-1</f>
        <v>-2.0887728459530019E-2</v>
      </c>
    </row>
    <row r="829" spans="1:5" ht="15" customHeight="1" x14ac:dyDescent="0.2">
      <c r="A829" s="3">
        <f>Stocks!A830</f>
        <v>43455</v>
      </c>
      <c r="B829" s="5">
        <f>Stocks!B830/Stocks!B829-1</f>
        <v>-3.1322505800464029E-2</v>
      </c>
      <c r="C829" s="5">
        <f>Stocks!C830/Stocks!C829-1</f>
        <v>-3.4948741845293507E-2</v>
      </c>
      <c r="D829" s="5">
        <f>Stocks!D830/Stocks!D829-1</f>
        <v>-1.0478824043079649E-2</v>
      </c>
      <c r="E829" s="5">
        <f>Stocks!E830/Stocks!E829-1</f>
        <v>-3.3333333333334103E-3</v>
      </c>
    </row>
    <row r="830" spans="1:5" ht="15" customHeight="1" x14ac:dyDescent="0.2">
      <c r="A830" s="3">
        <f>Stocks!A831</f>
        <v>43458</v>
      </c>
      <c r="B830" s="5">
        <f>Stocks!B831/Stocks!B830-1</f>
        <v>-2.3153692614770516E-2</v>
      </c>
      <c r="C830" s="5">
        <f>Stocks!C831/Stocks!C830-1</f>
        <v>-2.0360534363431548E-2</v>
      </c>
      <c r="D830" s="5">
        <f>Stocks!D831/Stocks!D830-1</f>
        <v>-3.3240182379761563E-2</v>
      </c>
      <c r="E830" s="5">
        <f>Stocks!E831/Stocks!E830-1</f>
        <v>-4.6655518394648765E-2</v>
      </c>
    </row>
    <row r="831" spans="1:5" ht="15" customHeight="1" x14ac:dyDescent="0.2">
      <c r="A831" s="3">
        <f>Stocks!A832</f>
        <v>43459</v>
      </c>
      <c r="B831" s="5">
        <f>Stocks!B832/Stocks!B831-1</f>
        <v>0</v>
      </c>
      <c r="C831" s="5">
        <f>Stocks!C832/Stocks!C831-1</f>
        <v>0</v>
      </c>
      <c r="D831" s="5">
        <f>Stocks!D832/Stocks!D831-1</f>
        <v>0</v>
      </c>
      <c r="E831" s="5">
        <f>Stocks!E832/Stocks!E831-1</f>
        <v>0</v>
      </c>
    </row>
    <row r="832" spans="1:5" ht="15" customHeight="1" x14ac:dyDescent="0.2">
      <c r="A832" s="3">
        <f>Stocks!A833</f>
        <v>43460</v>
      </c>
      <c r="B832" s="5">
        <f>Stocks!B833/Stocks!B832-1</f>
        <v>4.4135676338373564E-2</v>
      </c>
      <c r="C832" s="5">
        <f>Stocks!C833/Stocks!C832-1</f>
        <v>6.9826665571346203E-2</v>
      </c>
      <c r="D832" s="5">
        <f>Stocks!D833/Stocks!D832-1</f>
        <v>7.0743952533089738E-2</v>
      </c>
      <c r="E832" s="5">
        <f>Stocks!E833/Stocks!E832-1</f>
        <v>7.8758112611822417E-2</v>
      </c>
    </row>
    <row r="833" spans="1:5" ht="15" customHeight="1" x14ac:dyDescent="0.2">
      <c r="A833" s="3">
        <f>Stocks!A834</f>
        <v>43461</v>
      </c>
      <c r="B833" s="5">
        <f>Stocks!B834/Stocks!B833-1</f>
        <v>-3.013698630136985E-2</v>
      </c>
      <c r="C833" s="5">
        <f>Stocks!C834/Stocks!C833-1</f>
        <v>1.3668125623896188E-2</v>
      </c>
      <c r="D833" s="5">
        <f>Stocks!D834/Stocks!D833-1</f>
        <v>1.5771526001705061E-2</v>
      </c>
      <c r="E833" s="5">
        <f>Stocks!E834/Stocks!E833-1</f>
        <v>1.1869918699186854E-2</v>
      </c>
    </row>
    <row r="834" spans="1:5" ht="15" customHeight="1" x14ac:dyDescent="0.2">
      <c r="A834" s="3">
        <f>Stocks!A835</f>
        <v>43462</v>
      </c>
      <c r="B834" s="5">
        <f>Stocks!B835/Stocks!B834-1</f>
        <v>-5.6497175141243527E-3</v>
      </c>
      <c r="C834" s="5">
        <f>Stocks!C835/Stocks!C834-1</f>
        <v>-8.1054465570790102E-3</v>
      </c>
      <c r="D834" s="5">
        <f>Stocks!D835/Stocks!D834-1</f>
        <v>2.0981955518255546E-3</v>
      </c>
      <c r="E834" s="5">
        <f>Stocks!E835/Stocks!E834-1</f>
        <v>-8.9988751406073764E-3</v>
      </c>
    </row>
    <row r="835" spans="1:5" ht="15" customHeight="1" x14ac:dyDescent="0.2">
      <c r="A835" s="3">
        <f>Stocks!A836</f>
        <v>43465</v>
      </c>
      <c r="B835" s="5">
        <f>Stocks!B836/Stocks!B835-1</f>
        <v>4.0584415584414835E-3</v>
      </c>
      <c r="C835" s="5">
        <f>Stocks!C836/Stocks!C835-1</f>
        <v>7.6370856881013971E-3</v>
      </c>
      <c r="D835" s="5">
        <f>Stocks!D836/Stocks!D835-1</f>
        <v>3.9084310441095393E-3</v>
      </c>
      <c r="E835" s="5">
        <f>Stocks!E836/Stocks!E835-1</f>
        <v>1.1026431003729575E-2</v>
      </c>
    </row>
    <row r="836" spans="1:5" ht="15" customHeight="1" x14ac:dyDescent="0.2">
      <c r="A836" s="3">
        <f>Stocks!A837</f>
        <v>43466</v>
      </c>
      <c r="B836" s="5">
        <f>Stocks!B837/Stocks!B836-1</f>
        <v>0</v>
      </c>
      <c r="C836" s="5">
        <f>Stocks!C837/Stocks!C836-1</f>
        <v>0</v>
      </c>
      <c r="D836" s="5">
        <f>Stocks!D837/Stocks!D836-1</f>
        <v>0</v>
      </c>
      <c r="E836" s="5">
        <f>Stocks!E837/Stocks!E836-1</f>
        <v>0</v>
      </c>
    </row>
    <row r="837" spans="1:5" ht="15" customHeight="1" x14ac:dyDescent="0.2">
      <c r="A837" s="3">
        <f>Stocks!A838</f>
        <v>43467</v>
      </c>
      <c r="B837" s="5">
        <f>Stocks!B838/Stocks!B837-1</f>
        <v>4.4058205335488987E-2</v>
      </c>
      <c r="C837" s="5">
        <f>Stocks!C838/Stocks!C837-1</f>
        <v>7.4276186145216805E-3</v>
      </c>
      <c r="D837" s="5">
        <f>Stocks!D838/Stocks!D837-1</f>
        <v>-7.9254727474973308E-3</v>
      </c>
      <c r="E837" s="5">
        <f>Stocks!E838/Stocks!E837-1</f>
        <v>1.6519647153167671E-2</v>
      </c>
    </row>
    <row r="838" spans="1:5" ht="15" customHeight="1" x14ac:dyDescent="0.2">
      <c r="A838" s="3">
        <f>Stocks!A839</f>
        <v>43468</v>
      </c>
      <c r="B838" s="5">
        <f>Stocks!B839/Stocks!B838-1</f>
        <v>-5.807200929152101E-3</v>
      </c>
      <c r="C838" s="5">
        <f>Stocks!C839/Stocks!C838-1</f>
        <v>-3.6036713812819698E-2</v>
      </c>
      <c r="D838" s="5">
        <f>Stocks!D839/Stocks!D838-1</f>
        <v>-7.0497547302032282E-2</v>
      </c>
      <c r="E838" s="5">
        <f>Stocks!E839/Stocks!E838-1</f>
        <v>-1.8933417481855508E-2</v>
      </c>
    </row>
    <row r="839" spans="1:5" ht="15" customHeight="1" x14ac:dyDescent="0.2">
      <c r="A839" s="3">
        <f>Stocks!A840</f>
        <v>43469</v>
      </c>
      <c r="B839" s="5">
        <f>Stocks!B840/Stocks!B839-1</f>
        <v>1.7912772585669812E-2</v>
      </c>
      <c r="C839" s="5">
        <f>Stocks!C840/Stocks!C839-1</f>
        <v>4.3081245609927432E-2</v>
      </c>
      <c r="D839" s="5">
        <f>Stocks!D840/Stocks!D839-1</f>
        <v>4.0560916767189648E-2</v>
      </c>
      <c r="E839" s="5">
        <f>Stocks!E840/Stocks!E839-1</f>
        <v>2.5249276294628586E-2</v>
      </c>
    </row>
    <row r="840" spans="1:5" ht="15" customHeight="1" x14ac:dyDescent="0.2">
      <c r="A840" s="3">
        <f>Stocks!A841</f>
        <v>43472</v>
      </c>
      <c r="B840" s="5">
        <f>Stocks!B841/Stocks!B840-1</f>
        <v>1.4919663351185886E-2</v>
      </c>
      <c r="C840" s="5">
        <f>Stocks!C841/Stocks!C840-1</f>
        <v>1.8032173587729128E-2</v>
      </c>
      <c r="D840" s="5">
        <f>Stocks!D841/Stocks!D840-1</f>
        <v>2.9271120127517758E-2</v>
      </c>
      <c r="E840" s="5">
        <f>Stocks!E841/Stocks!E840-1</f>
        <v>-4.392156862745078E-3</v>
      </c>
    </row>
    <row r="841" spans="1:5" ht="15" customHeight="1" x14ac:dyDescent="0.2">
      <c r="A841" s="3">
        <f>Stocks!A842</f>
        <v>43473</v>
      </c>
      <c r="B841" s="5">
        <f>Stocks!B842/Stocks!B841-1</f>
        <v>2.6762156049754848E-2</v>
      </c>
      <c r="C841" s="5">
        <f>Stocks!C842/Stocks!C841-1</f>
        <v>5.4387770101427257E-3</v>
      </c>
      <c r="D841" s="5">
        <f>Stocks!D842/Stocks!D841-1</f>
        <v>2.7171617626355005E-2</v>
      </c>
      <c r="E841" s="5">
        <f>Stocks!E842/Stocks!E841-1</f>
        <v>1.3392153773436277E-2</v>
      </c>
    </row>
    <row r="842" spans="1:5" ht="15" customHeight="1" x14ac:dyDescent="0.2">
      <c r="A842" s="3">
        <f>Stocks!A843</f>
        <v>43474</v>
      </c>
      <c r="B842" s="5">
        <f>Stocks!B843/Stocks!B842-1</f>
        <v>1.468428781204123E-3</v>
      </c>
      <c r="C842" s="5">
        <f>Stocks!C843/Stocks!C842-1</f>
        <v>1.1769005847953151E-2</v>
      </c>
      <c r="D842" s="5">
        <f>Stocks!D843/Stocks!D842-1</f>
        <v>3.9610745614035103E-2</v>
      </c>
      <c r="E842" s="5">
        <f>Stocks!E843/Stocks!E842-1</f>
        <v>3.31156716417913E-2</v>
      </c>
    </row>
    <row r="843" spans="1:5" ht="15" customHeight="1" x14ac:dyDescent="0.2">
      <c r="A843" s="3">
        <f>Stocks!A844</f>
        <v>43475</v>
      </c>
      <c r="B843" s="5">
        <f>Stocks!B844/Stocks!B843-1</f>
        <v>-1.7228739002932647E-2</v>
      </c>
      <c r="C843" s="5">
        <f>Stocks!C844/Stocks!C843-1</f>
        <v>1.8784769886568409E-3</v>
      </c>
      <c r="D843" s="5">
        <f>Stocks!D844/Stocks!D843-1</f>
        <v>1.0151615029663885E-2</v>
      </c>
      <c r="E843" s="5">
        <f>Stocks!E844/Stocks!E843-1</f>
        <v>2.2422874341610166E-2</v>
      </c>
    </row>
    <row r="844" spans="1:5" ht="15" customHeight="1" x14ac:dyDescent="0.2">
      <c r="A844" s="3">
        <f>Stocks!A845</f>
        <v>43476</v>
      </c>
      <c r="B844" s="5">
        <f>Stocks!B845/Stocks!B844-1</f>
        <v>1.156284968295429E-2</v>
      </c>
      <c r="C844" s="5">
        <f>Stocks!C845/Stocks!C844-1</f>
        <v>-4.398932717963433E-3</v>
      </c>
      <c r="D844" s="5">
        <f>Stocks!D845/Stocks!D844-1</f>
        <v>6.6562255285824712E-3</v>
      </c>
      <c r="E844" s="5">
        <f>Stocks!E845/Stocks!E844-1</f>
        <v>-2.2814247865763915E-2</v>
      </c>
    </row>
    <row r="845" spans="1:5" ht="15" customHeight="1" x14ac:dyDescent="0.2">
      <c r="A845" s="3">
        <f>Stocks!A846</f>
        <v>43479</v>
      </c>
      <c r="B845" s="5">
        <f>Stocks!B846/Stocks!B845-1</f>
        <v>-4.4247787610619538E-3</v>
      </c>
      <c r="C845" s="5">
        <f>Stocks!C846/Stocks!C845-1</f>
        <v>-6.9534984789222376E-3</v>
      </c>
      <c r="D845" s="5">
        <f>Stocks!D846/Stocks!D845-1</f>
        <v>-3.746920783093477E-2</v>
      </c>
      <c r="E845" s="5">
        <f>Stocks!E846/Stocks!E845-1</f>
        <v>-1.1748757342973315E-2</v>
      </c>
    </row>
    <row r="846" spans="1:5" ht="15" customHeight="1" x14ac:dyDescent="0.2">
      <c r="A846" s="3">
        <f>Stocks!A847</f>
        <v>43480</v>
      </c>
      <c r="B846" s="5">
        <f>Stocks!B847/Stocks!B846-1</f>
        <v>3.7037037037037646E-3</v>
      </c>
      <c r="C846" s="5">
        <f>Stocks!C847/Stocks!C846-1</f>
        <v>1.7505470459520112E-3</v>
      </c>
      <c r="D846" s="5">
        <f>Stocks!D847/Stocks!D846-1</f>
        <v>1.0371767241379448E-2</v>
      </c>
      <c r="E846" s="5">
        <f>Stocks!E847/Stocks!E846-1</f>
        <v>6.4014631915867426E-3</v>
      </c>
    </row>
    <row r="847" spans="1:5" ht="15" customHeight="1" x14ac:dyDescent="0.2">
      <c r="A847" s="3">
        <f>Stocks!A848</f>
        <v>43481</v>
      </c>
      <c r="B847" s="5">
        <f>Stocks!B848/Stocks!B847-1</f>
        <v>3.6900369003678435E-4</v>
      </c>
      <c r="C847" s="5">
        <f>Stocks!C848/Stocks!C847-1</f>
        <v>0</v>
      </c>
      <c r="D847" s="5">
        <f>Stocks!D848/Stocks!D847-1</f>
        <v>9.3320890547921032E-4</v>
      </c>
      <c r="E847" s="5">
        <f>Stocks!E848/Stocks!E847-1</f>
        <v>-5.6035135544449943E-3</v>
      </c>
    </row>
    <row r="848" spans="1:5" ht="15" customHeight="1" x14ac:dyDescent="0.2">
      <c r="A848" s="3">
        <f>Stocks!A849</f>
        <v>43482</v>
      </c>
      <c r="B848" s="5">
        <f>Stocks!B849/Stocks!B848-1</f>
        <v>7.0084839542605692E-3</v>
      </c>
      <c r="C848" s="5">
        <f>Stocks!C849/Stocks!C848-1</f>
        <v>-4.3687199650499497E-4</v>
      </c>
      <c r="D848" s="5">
        <f>Stocks!D849/Stocks!D848-1</f>
        <v>1.4251465103889194E-2</v>
      </c>
      <c r="E848" s="5">
        <f>Stocks!E849/Stocks!E848-1</f>
        <v>2.1321961620469176E-2</v>
      </c>
    </row>
    <row r="849" spans="1:5" ht="15" customHeight="1" x14ac:dyDescent="0.2">
      <c r="A849" s="3">
        <f>Stocks!A850</f>
        <v>43483</v>
      </c>
      <c r="B849" s="5">
        <f>Stocks!B850/Stocks!B849-1</f>
        <v>1.5018315018314965E-2</v>
      </c>
      <c r="C849" s="5">
        <f>Stocks!C850/Stocks!C849-1</f>
        <v>8.886946386946315E-3</v>
      </c>
      <c r="D849" s="5">
        <f>Stocks!D850/Stocks!D849-1</f>
        <v>1.9566644780039333E-2</v>
      </c>
      <c r="E849" s="5">
        <f>Stocks!E850/Stocks!E849-1</f>
        <v>1.2526096033403045E-2</v>
      </c>
    </row>
    <row r="850" spans="1:5" ht="15" customHeight="1" x14ac:dyDescent="0.2">
      <c r="A850" s="3">
        <f>Stocks!A851</f>
        <v>43486</v>
      </c>
      <c r="B850" s="5">
        <f>Stocks!B851/Stocks!B850-1</f>
        <v>0</v>
      </c>
      <c r="C850" s="5">
        <f>Stocks!C851/Stocks!C850-1</f>
        <v>0</v>
      </c>
      <c r="D850" s="5">
        <f>Stocks!D851/Stocks!D850-1</f>
        <v>0</v>
      </c>
      <c r="E850" s="5">
        <f>Stocks!E851/Stocks!E850-1</f>
        <v>0</v>
      </c>
    </row>
    <row r="851" spans="1:5" ht="15" customHeight="1" x14ac:dyDescent="0.2">
      <c r="A851" s="3">
        <f>Stocks!A852</f>
        <v>43487</v>
      </c>
      <c r="B851" s="5">
        <f>Stocks!B852/Stocks!B851-1</f>
        <v>-4.0057740887766147E-2</v>
      </c>
      <c r="C851" s="5">
        <f>Stocks!C852/Stocks!C851-1</f>
        <v>-3.2490974729241229E-3</v>
      </c>
      <c r="D851" s="5">
        <f>Stocks!D852/Stocks!D851-1</f>
        <v>-3.168469860896439E-2</v>
      </c>
      <c r="E851" s="5">
        <f>Stocks!E852/Stocks!E851-1</f>
        <v>-3.166421207658332E-2</v>
      </c>
    </row>
    <row r="852" spans="1:5" ht="15" customHeight="1" x14ac:dyDescent="0.2">
      <c r="A852" s="3">
        <f>Stocks!A853</f>
        <v>43488</v>
      </c>
      <c r="B852" s="5">
        <f>Stocks!B853/Stocks!B852-1</f>
        <v>-1.5037593984963404E-3</v>
      </c>
      <c r="C852" s="5">
        <f>Stocks!C853/Stocks!C852-1</f>
        <v>-7.5335023542196788E-3</v>
      </c>
      <c r="D852" s="5">
        <f>Stocks!D853/Stocks!D852-1</f>
        <v>-1.0907156158552866E-2</v>
      </c>
      <c r="E852" s="5">
        <f>Stocks!E853/Stocks!E852-1</f>
        <v>1.6730038022814142E-3</v>
      </c>
    </row>
    <row r="853" spans="1:5" ht="15" customHeight="1" x14ac:dyDescent="0.2">
      <c r="A853" s="3">
        <f>Stocks!A854</f>
        <v>43489</v>
      </c>
      <c r="B853" s="5">
        <f>Stocks!B854/Stocks!B853-1</f>
        <v>2.8614457831325435E-2</v>
      </c>
      <c r="C853" s="5">
        <f>Stocks!C854/Stocks!C853-1</f>
        <v>5.0361287497262541E-3</v>
      </c>
      <c r="D853" s="5">
        <f>Stocks!D854/Stocks!D853-1</f>
        <v>5.4868208714362598E-2</v>
      </c>
      <c r="E853" s="5">
        <f>Stocks!E854/Stocks!E853-1</f>
        <v>3.9477679927117926E-3</v>
      </c>
    </row>
    <row r="854" spans="1:5" ht="15" customHeight="1" x14ac:dyDescent="0.2">
      <c r="A854" s="3">
        <f>Stocks!A855</f>
        <v>43490</v>
      </c>
      <c r="B854" s="5">
        <f>Stocks!B855/Stocks!B854-1</f>
        <v>1.3177159590043841E-2</v>
      </c>
      <c r="C854" s="5">
        <f>Stocks!C855/Stocks!C854-1</f>
        <v>7.0442992011618966E-3</v>
      </c>
      <c r="D854" s="5">
        <f>Stocks!D855/Stocks!D854-1</f>
        <v>2.7919428862825058E-2</v>
      </c>
      <c r="E854" s="5">
        <f>Stocks!E855/Stocks!E854-1</f>
        <v>1.3157894736842035E-2</v>
      </c>
    </row>
    <row r="855" spans="1:5" ht="15" customHeight="1" x14ac:dyDescent="0.2">
      <c r="A855" s="3">
        <f>Stocks!A856</f>
        <v>43493</v>
      </c>
      <c r="B855" s="5">
        <f>Stocks!B856/Stocks!B855-1</f>
        <v>3.9739884393064084E-3</v>
      </c>
      <c r="C855" s="5">
        <f>Stocks!C856/Stocks!C855-1</f>
        <v>-1.9326458498593602E-2</v>
      </c>
      <c r="D855" s="5">
        <f>Stocks!D856/Stocks!D855-1</f>
        <v>-4.7128860225721381E-3</v>
      </c>
      <c r="E855" s="5">
        <f>Stocks!E856/Stocks!E855-1</f>
        <v>-2.4481265860576196E-2</v>
      </c>
    </row>
    <row r="856" spans="1:5" ht="15" customHeight="1" x14ac:dyDescent="0.2">
      <c r="A856" s="3">
        <f>Stocks!A857</f>
        <v>43494</v>
      </c>
      <c r="B856" s="5">
        <f>Stocks!B857/Stocks!B856-1</f>
        <v>-1.4033825116948617E-2</v>
      </c>
      <c r="C856" s="5">
        <f>Stocks!C857/Stocks!C856-1</f>
        <v>-7.2799470549306244E-3</v>
      </c>
      <c r="D856" s="5">
        <f>Stocks!D857/Stocks!D856-1</f>
        <v>-9.4704049844237526E-3</v>
      </c>
      <c r="E856" s="5">
        <f>Stocks!E857/Stocks!E856-1</f>
        <v>-7.6511094108644429E-4</v>
      </c>
    </row>
    <row r="857" spans="1:5" ht="15" customHeight="1" x14ac:dyDescent="0.2">
      <c r="A857" s="3">
        <f>Stocks!A858</f>
        <v>43495</v>
      </c>
      <c r="B857" s="5">
        <f>Stocks!B858/Stocks!B857-1</f>
        <v>-2.4087591240875894E-2</v>
      </c>
      <c r="C857" s="5">
        <f>Stocks!C858/Stocks!C857-1</f>
        <v>1.9259259259259309E-2</v>
      </c>
      <c r="D857" s="5">
        <f>Stocks!D858/Stocks!D857-1</f>
        <v>1.258019876714056E-2</v>
      </c>
      <c r="E857" s="5">
        <f>Stocks!E858/Stocks!E857-1</f>
        <v>5.9724349157732615E-3</v>
      </c>
    </row>
    <row r="858" spans="1:5" ht="15" customHeight="1" x14ac:dyDescent="0.2">
      <c r="A858" s="3">
        <f>Stocks!A859</f>
        <v>43496</v>
      </c>
      <c r="B858" s="5">
        <f>Stocks!B859/Stocks!B858-1</f>
        <v>6.1331338818249925E-2</v>
      </c>
      <c r="C858" s="5">
        <f>Stocks!C859/Stocks!C858-1</f>
        <v>-1.8822674418604635E-2</v>
      </c>
      <c r="D858" s="5">
        <f>Stocks!D859/Stocks!D858-1</f>
        <v>-1.4908684308608811E-3</v>
      </c>
      <c r="E858" s="5">
        <f>Stocks!E859/Stocks!E858-1</f>
        <v>3.044603440401894E-2</v>
      </c>
    </row>
    <row r="859" spans="1:5" ht="15" customHeight="1" x14ac:dyDescent="0.2">
      <c r="A859" s="3">
        <f>Stocks!A860</f>
        <v>43497</v>
      </c>
      <c r="B859" s="5">
        <f>Stocks!B860/Stocks!B859-1</f>
        <v>6.3424947145878097E-3</v>
      </c>
      <c r="C859" s="5">
        <f>Stocks!C860/Stocks!C859-1</f>
        <v>3.8071253981186715E-2</v>
      </c>
      <c r="D859" s="5">
        <f>Stocks!D860/Stocks!D859-1</f>
        <v>1.8663680477790212E-2</v>
      </c>
      <c r="E859" s="5">
        <f>Stocks!E860/Stocks!E859-1</f>
        <v>1.4625498596543274E-2</v>
      </c>
    </row>
    <row r="860" spans="1:5" ht="15" customHeight="1" x14ac:dyDescent="0.2">
      <c r="A860" s="3">
        <f>Stocks!A861</f>
        <v>43500</v>
      </c>
      <c r="B860" s="5">
        <f>Stocks!B861/Stocks!B860-1</f>
        <v>-9.4537815126050084E-3</v>
      </c>
      <c r="C860" s="5">
        <f>Stocks!C861/Stocks!C860-1</f>
        <v>9.6325365679628128E-3</v>
      </c>
      <c r="D860" s="5">
        <f>Stocks!D861/Stocks!D860-1</f>
        <v>8.6722853304017633E-3</v>
      </c>
      <c r="E860" s="5">
        <f>Stocks!E861/Stocks!E860-1</f>
        <v>1.8200349446709341E-2</v>
      </c>
    </row>
    <row r="861" spans="1:5" ht="15" customHeight="1" x14ac:dyDescent="0.2">
      <c r="A861" s="3">
        <f>Stocks!A862</f>
        <v>43501</v>
      </c>
      <c r="B861" s="5">
        <f>Stocks!B862/Stocks!B861-1</f>
        <v>2.6511134676564074E-2</v>
      </c>
      <c r="C861" s="5">
        <f>Stocks!C862/Stocks!C861-1</f>
        <v>7.2791519434629581E-3</v>
      </c>
      <c r="D861" s="5">
        <f>Stocks!D862/Stocks!D861-1</f>
        <v>7.9922499394526891E-3</v>
      </c>
      <c r="E861" s="5">
        <f>Stocks!E862/Stocks!E861-1</f>
        <v>-9.581009581009603E-3</v>
      </c>
    </row>
    <row r="862" spans="1:5" ht="15" customHeight="1" x14ac:dyDescent="0.2">
      <c r="A862" s="3">
        <f>Stocks!A863</f>
        <v>43502</v>
      </c>
      <c r="B862" s="5">
        <f>Stocks!B863/Stocks!B862-1</f>
        <v>2.7548209366392573E-3</v>
      </c>
      <c r="C862" s="5">
        <f>Stocks!C863/Stocks!C862-1</f>
        <v>-7.2967094646740893E-3</v>
      </c>
      <c r="D862" s="5">
        <f>Stocks!D863/Stocks!D862-1</f>
        <v>7.292167227294577E-2</v>
      </c>
      <c r="E862" s="5">
        <f>Stocks!E863/Stocks!E862-1</f>
        <v>-2.1657522379440186E-3</v>
      </c>
    </row>
    <row r="863" spans="1:5" ht="15" customHeight="1" x14ac:dyDescent="0.2">
      <c r="A863" s="3">
        <f>Stocks!A864</f>
        <v>43503</v>
      </c>
      <c r="B863" s="5">
        <f>Stocks!B864/Stocks!B863-1</f>
        <v>-1.6483516483516536E-2</v>
      </c>
      <c r="C863" s="5">
        <f>Stocks!C864/Stocks!C863-1</f>
        <v>-9.329281221287844E-3</v>
      </c>
      <c r="D863" s="5">
        <f>Stocks!D864/Stocks!D863-1</f>
        <v>-1.3884223491210546E-2</v>
      </c>
      <c r="E863" s="5">
        <f>Stocks!E864/Stocks!E863-1</f>
        <v>-2.3585588192736151E-2</v>
      </c>
    </row>
    <row r="864" spans="1:5" ht="15" customHeight="1" x14ac:dyDescent="0.2">
      <c r="A864" s="3">
        <f>Stocks!A865</f>
        <v>43504</v>
      </c>
      <c r="B864" s="5">
        <f>Stocks!B865/Stocks!B864-1</f>
        <v>1.9203910614525199E-2</v>
      </c>
      <c r="C864" s="5">
        <f>Stocks!C865/Stocks!C864-1</f>
        <v>1.4981807804808067E-3</v>
      </c>
      <c r="D864" s="5">
        <f>Stocks!D865/Stocks!D864-1</f>
        <v>-7.4940388327466856E-3</v>
      </c>
      <c r="E864" s="5">
        <f>Stocks!E865/Stocks!E864-1</f>
        <v>-1.8079430942501418E-2</v>
      </c>
    </row>
    <row r="865" spans="1:5" ht="15" customHeight="1" x14ac:dyDescent="0.2">
      <c r="A865" s="3">
        <f>Stocks!A866</f>
        <v>43507</v>
      </c>
      <c r="B865" s="5">
        <f>Stocks!B866/Stocks!B865-1</f>
        <v>-1.8842069201781442E-2</v>
      </c>
      <c r="C865" s="5">
        <f>Stocks!C866/Stocks!C865-1</f>
        <v>2.9918791850691573E-3</v>
      </c>
      <c r="D865" s="5">
        <f>Stocks!D866/Stocks!D865-1</f>
        <v>1.7732524882736467E-2</v>
      </c>
      <c r="E865" s="5">
        <f>Stocks!E866/Stocks!E865-1</f>
        <v>7.2441895562931347E-3</v>
      </c>
    </row>
    <row r="866" spans="1:5" ht="15" customHeight="1" x14ac:dyDescent="0.2">
      <c r="A866" s="3">
        <f>Stocks!A867</f>
        <v>43508</v>
      </c>
      <c r="B866" s="5">
        <f>Stocks!B867/Stocks!B866-1</f>
        <v>-1.7807262569832449E-2</v>
      </c>
      <c r="C866" s="5">
        <f>Stocks!C867/Stocks!C866-1</f>
        <v>8.4517045454546302E-3</v>
      </c>
      <c r="D866" s="5">
        <f>Stocks!D867/Stocks!D866-1</f>
        <v>2.8664568345323937E-2</v>
      </c>
      <c r="E866" s="5">
        <f>Stocks!E867/Stocks!E866-1</f>
        <v>1.0638297872340496E-2</v>
      </c>
    </row>
    <row r="867" spans="1:5" ht="15" customHeight="1" x14ac:dyDescent="0.2">
      <c r="A867" s="3">
        <f>Stocks!A868</f>
        <v>43509</v>
      </c>
      <c r="B867" s="5">
        <f>Stocks!B868/Stocks!B867-1</f>
        <v>6.7543547813722071E-3</v>
      </c>
      <c r="C867" s="5">
        <f>Stocks!C868/Stocks!C867-1</f>
        <v>1.0564124234101024E-2</v>
      </c>
      <c r="D867" s="5">
        <f>Stocks!D868/Stocks!D867-1</f>
        <v>-3.4968855862748116E-3</v>
      </c>
      <c r="E867" s="5">
        <f>Stocks!E868/Stocks!E867-1</f>
        <v>4.892512972572316E-3</v>
      </c>
    </row>
    <row r="868" spans="1:5" ht="15" customHeight="1" x14ac:dyDescent="0.2">
      <c r="A868" s="3">
        <f>Stocks!A869</f>
        <v>43510</v>
      </c>
      <c r="B868" s="5">
        <f>Stocks!B869/Stocks!B868-1</f>
        <v>1.5889830508474478E-2</v>
      </c>
      <c r="C868" s="5">
        <f>Stocks!C869/Stocks!C868-1</f>
        <v>-2.2998118335773032E-3</v>
      </c>
      <c r="D868" s="5">
        <f>Stocks!D869/Stocks!D868-1</f>
        <v>-6.4700076762803649E-3</v>
      </c>
      <c r="E868" s="5">
        <f>Stocks!E869/Stocks!E868-1</f>
        <v>1.9474771318973128E-2</v>
      </c>
    </row>
    <row r="869" spans="1:5" ht="15" customHeight="1" x14ac:dyDescent="0.2">
      <c r="A869" s="3">
        <f>Stocks!A870</f>
        <v>43511</v>
      </c>
      <c r="B869" s="5">
        <f>Stocks!B870/Stocks!B869-1</f>
        <v>1.8421967327076905E-2</v>
      </c>
      <c r="C869" s="5">
        <f>Stocks!C870/Stocks!C869-1</f>
        <v>1.2224084939927327E-2</v>
      </c>
      <c r="D869" s="5">
        <f>Stocks!D870/Stocks!D869-1</f>
        <v>5.5187637969094094E-3</v>
      </c>
      <c r="E869" s="5">
        <f>Stocks!E870/Stocks!E869-1</f>
        <v>1.5629522431259257E-2</v>
      </c>
    </row>
    <row r="870" spans="1:5" ht="15" customHeight="1" x14ac:dyDescent="0.2">
      <c r="A870" s="3">
        <f>Stocks!A871</f>
        <v>43514</v>
      </c>
      <c r="B870" s="5">
        <f>Stocks!B871/Stocks!B870-1</f>
        <v>0</v>
      </c>
      <c r="C870" s="5">
        <f>Stocks!C871/Stocks!C870-1</f>
        <v>0</v>
      </c>
      <c r="D870" s="5">
        <f>Stocks!D871/Stocks!D870-1</f>
        <v>0</v>
      </c>
      <c r="E870" s="5">
        <f>Stocks!E871/Stocks!E870-1</f>
        <v>0</v>
      </c>
    </row>
    <row r="871" spans="1:5" ht="15" customHeight="1" x14ac:dyDescent="0.2">
      <c r="A871" s="3">
        <f>Stocks!A872</f>
        <v>43515</v>
      </c>
      <c r="B871" s="5">
        <f>Stocks!B872/Stocks!B871-1</f>
        <v>-8.1911262798635143E-3</v>
      </c>
      <c r="C871" s="5">
        <f>Stocks!C872/Stocks!C871-1</f>
        <v>-3.2433924504865486E-3</v>
      </c>
      <c r="D871" s="5">
        <f>Stocks!D872/Stocks!D871-1</f>
        <v>-4.5005488474203492E-3</v>
      </c>
      <c r="E871" s="5">
        <f>Stocks!E872/Stocks!E871-1</f>
        <v>-9.8318609290397596E-3</v>
      </c>
    </row>
    <row r="872" spans="1:5" ht="15" customHeight="1" x14ac:dyDescent="0.2">
      <c r="A872" s="3">
        <f>Stocks!A873</f>
        <v>43516</v>
      </c>
      <c r="B872" s="5">
        <f>Stocks!B873/Stocks!B872-1</f>
        <v>1.0323468685478066E-3</v>
      </c>
      <c r="C872" s="5">
        <f>Stocks!C873/Stocks!C872-1</f>
        <v>2.0077540847409647E-3</v>
      </c>
      <c r="D872" s="5">
        <f>Stocks!D873/Stocks!D872-1</f>
        <v>-1.1467637005182385E-2</v>
      </c>
      <c r="E872" s="5">
        <f>Stocks!E873/Stocks!E872-1</f>
        <v>1.6693049359620238E-2</v>
      </c>
    </row>
    <row r="873" spans="1:5" ht="15" customHeight="1" x14ac:dyDescent="0.2">
      <c r="A873" s="3">
        <f>Stocks!A874</f>
        <v>43517</v>
      </c>
      <c r="B873" s="5">
        <f>Stocks!B874/Stocks!B873-1</f>
        <v>-3.0938466827088451E-3</v>
      </c>
      <c r="C873" s="5">
        <f>Stocks!C874/Stocks!C873-1</f>
        <v>-5.0438748013541534E-3</v>
      </c>
      <c r="D873" s="5">
        <f>Stocks!D874/Stocks!D873-1</f>
        <v>-7.2504182933631478E-3</v>
      </c>
      <c r="E873" s="5">
        <f>Stocks!E874/Stocks!E873-1</f>
        <v>-5.803255484784331E-3</v>
      </c>
    </row>
    <row r="874" spans="1:5" ht="15" customHeight="1" x14ac:dyDescent="0.2">
      <c r="A874" s="3">
        <f>Stocks!A875</f>
        <v>43518</v>
      </c>
      <c r="B874" s="5">
        <f>Stocks!B875/Stocks!B874-1</f>
        <v>7.2413793103449642E-3</v>
      </c>
      <c r="C874" s="5">
        <f>Stocks!C875/Stocks!C874-1</f>
        <v>1.2986111111111143E-2</v>
      </c>
      <c r="D874" s="5">
        <f>Stocks!D875/Stocks!D874-1</f>
        <v>4.4943820224729869E-4</v>
      </c>
      <c r="E874" s="5">
        <f>Stocks!E875/Stocks!E874-1</f>
        <v>-3.8439635535306715E-3</v>
      </c>
    </row>
    <row r="875" spans="1:5" ht="15" customHeight="1" x14ac:dyDescent="0.2">
      <c r="A875" s="3">
        <f>Stocks!A876</f>
        <v>43521</v>
      </c>
      <c r="B875" s="5">
        <f>Stocks!B876/Stocks!B875-1</f>
        <v>0</v>
      </c>
      <c r="C875" s="5">
        <f>Stocks!C876/Stocks!C875-1</f>
        <v>1.3025296496880223E-3</v>
      </c>
      <c r="D875" s="5">
        <f>Stocks!D876/Stocks!D875-1</f>
        <v>8.6477987421382796E-3</v>
      </c>
      <c r="E875" s="5">
        <f>Stocks!E876/Stocks!E875-1</f>
        <v>-1.0290124339002449E-2</v>
      </c>
    </row>
    <row r="876" spans="1:5" ht="15" customHeight="1" x14ac:dyDescent="0.2">
      <c r="A876" s="3">
        <f>Stocks!A877</f>
        <v>43522</v>
      </c>
      <c r="B876" s="5">
        <f>Stocks!B877/Stocks!B876-1</f>
        <v>-2.8072577884286187E-2</v>
      </c>
      <c r="C876" s="5">
        <f>Stocks!C877/Stocks!C876-1</f>
        <v>6.7095714090099623E-3</v>
      </c>
      <c r="D876" s="5">
        <f>Stocks!D877/Stocks!D876-1</f>
        <v>-8.3509631444159682E-3</v>
      </c>
      <c r="E876" s="5">
        <f>Stocks!E877/Stocks!E876-1</f>
        <v>-4.7653429602887432E-3</v>
      </c>
    </row>
    <row r="877" spans="1:5" ht="15" customHeight="1" x14ac:dyDescent="0.2">
      <c r="A877" s="3">
        <f>Stocks!A878</f>
        <v>43523</v>
      </c>
      <c r="B877" s="5">
        <f>Stocks!B878/Stocks!B877-1</f>
        <v>8.8059175766115327E-3</v>
      </c>
      <c r="C877" s="5">
        <f>Stocks!C878/Stocks!C877-1</f>
        <v>1.224156692056555E-3</v>
      </c>
      <c r="D877" s="5">
        <f>Stocks!D878/Stocks!D877-1</f>
        <v>-2.2344486862789226E-2</v>
      </c>
      <c r="E877" s="5">
        <f>Stocks!E878/Stocks!E877-1</f>
        <v>4.3528728961113039E-3</v>
      </c>
    </row>
    <row r="878" spans="1:5" ht="15" customHeight="1" x14ac:dyDescent="0.2">
      <c r="A878" s="3">
        <f>Stocks!A879</f>
        <v>43524</v>
      </c>
      <c r="B878" s="5">
        <f>Stocks!B879/Stocks!B878-1</f>
        <v>9.0782122905026519E-3</v>
      </c>
      <c r="C878" s="5">
        <f>Stocks!C879/Stocks!C878-1</f>
        <v>6.113299823393703E-3</v>
      </c>
      <c r="D878" s="5">
        <f>Stocks!D879/Stocks!D878-1</f>
        <v>-2.297002411852378E-3</v>
      </c>
      <c r="E878" s="5">
        <f>Stocks!E879/Stocks!E878-1</f>
        <v>-1.9791967639410601E-2</v>
      </c>
    </row>
    <row r="879" spans="1:5" ht="15" customHeight="1" x14ac:dyDescent="0.2">
      <c r="A879" s="3">
        <f>Stocks!A880</f>
        <v>43525</v>
      </c>
      <c r="B879" s="5">
        <f>Stocks!B880/Stocks!B879-1</f>
        <v>6.2283737024222408E-3</v>
      </c>
      <c r="C879" s="5">
        <f>Stocks!C880/Stocks!C879-1</f>
        <v>9.1142317040238119E-3</v>
      </c>
      <c r="D879" s="5">
        <f>Stocks!D880/Stocks!D879-1</f>
        <v>2.0375273397029936E-2</v>
      </c>
      <c r="E879" s="5">
        <f>Stocks!E880/Stocks!E879-1</f>
        <v>1.5917464996315633E-2</v>
      </c>
    </row>
    <row r="880" spans="1:5" ht="15" customHeight="1" x14ac:dyDescent="0.2">
      <c r="A880" s="3">
        <f>Stocks!A881</f>
        <v>43528</v>
      </c>
      <c r="B880" s="5">
        <f>Stocks!B881/Stocks!B880-1</f>
        <v>-1.0316368638239259E-2</v>
      </c>
      <c r="C880" s="5">
        <f>Stocks!C881/Stocks!C880-1</f>
        <v>-1.0102361677928662E-2</v>
      </c>
      <c r="D880" s="5">
        <f>Stocks!D881/Stocks!D880-1</f>
        <v>-7.8971119133586232E-4</v>
      </c>
      <c r="E880" s="5">
        <f>Stocks!E881/Stocks!E880-1</f>
        <v>1.4072247207311817E-2</v>
      </c>
    </row>
    <row r="881" spans="1:5" ht="15" customHeight="1" x14ac:dyDescent="0.2">
      <c r="A881" s="3">
        <f>Stocks!A882</f>
        <v>43529</v>
      </c>
      <c r="B881" s="5">
        <f>Stocks!B882/Stocks!B881-1</f>
        <v>7.2967338429463791E-3</v>
      </c>
      <c r="C881" s="5">
        <f>Stocks!C882/Stocks!C881-1</f>
        <v>-6.7585834009342705E-5</v>
      </c>
      <c r="D881" s="5">
        <f>Stocks!D882/Stocks!D881-1</f>
        <v>-1.4677656091227287E-2</v>
      </c>
      <c r="E881" s="5">
        <f>Stocks!E882/Stocks!E881-1</f>
        <v>-1.2732474964234575E-2</v>
      </c>
    </row>
    <row r="882" spans="1:5" ht="15" customHeight="1" x14ac:dyDescent="0.2">
      <c r="A882" s="3">
        <f>Stocks!A883</f>
        <v>43530</v>
      </c>
      <c r="B882" s="5">
        <f>Stocks!B883/Stocks!B882-1</f>
        <v>-6.2090375991721292E-3</v>
      </c>
      <c r="C882" s="5">
        <f>Stocks!C883/Stocks!C882-1</f>
        <v>-9.4626563028044064E-4</v>
      </c>
      <c r="D882" s="5">
        <f>Stocks!D883/Stocks!D882-1</f>
        <v>-9.0523662197775634E-3</v>
      </c>
      <c r="E882" s="5">
        <f>Stocks!E883/Stocks!E882-1</f>
        <v>-1.043327054050136E-2</v>
      </c>
    </row>
    <row r="883" spans="1:5" ht="15" customHeight="1" x14ac:dyDescent="0.2">
      <c r="A883" s="3">
        <f>Stocks!A884</f>
        <v>43531</v>
      </c>
      <c r="B883" s="5">
        <f>Stocks!B884/Stocks!B883-1</f>
        <v>-1.3536966331134881E-2</v>
      </c>
      <c r="C883" s="5">
        <f>Stocks!C884/Stocks!C883-1</f>
        <v>-6.6301332792096934E-3</v>
      </c>
      <c r="D883" s="5">
        <f>Stocks!D884/Stocks!D883-1</f>
        <v>-2.3473635522664238E-2</v>
      </c>
      <c r="E883" s="5">
        <f>Stocks!E884/Stocks!E883-1</f>
        <v>-4.9787670229902714E-3</v>
      </c>
    </row>
    <row r="884" spans="1:5" ht="15" customHeight="1" x14ac:dyDescent="0.2">
      <c r="A884" s="3">
        <f>Stocks!A885</f>
        <v>43532</v>
      </c>
      <c r="B884" s="5">
        <f>Stocks!B885/Stocks!B884-1</f>
        <v>1.7593244194229474E-2</v>
      </c>
      <c r="C884" s="5">
        <f>Stocks!C885/Stocks!C884-1</f>
        <v>3.5415105904785804E-3</v>
      </c>
      <c r="D884" s="5">
        <f>Stocks!D885/Stocks!D884-1</f>
        <v>7.1047957371224157E-3</v>
      </c>
      <c r="E884" s="5">
        <f>Stocks!E885/Stocks!E884-1</f>
        <v>-3.7086092715231778E-2</v>
      </c>
    </row>
    <row r="885" spans="1:5" ht="15" customHeight="1" x14ac:dyDescent="0.2">
      <c r="A885" s="3">
        <f>Stocks!A886</f>
        <v>43535</v>
      </c>
      <c r="B885" s="5">
        <f>Stocks!B886/Stocks!B885-1</f>
        <v>-1.7289073305670866E-2</v>
      </c>
      <c r="C885" s="5">
        <f>Stocks!C886/Stocks!C885-1</f>
        <v>2.2531387852052998E-2</v>
      </c>
      <c r="D885" s="5">
        <f>Stocks!D886/Stocks!D885-1</f>
        <v>2.0576131687242816E-2</v>
      </c>
      <c r="E885" s="5">
        <f>Stocks!E886/Stocks!E885-1</f>
        <v>6.7247440012225823E-3</v>
      </c>
    </row>
    <row r="886" spans="1:5" ht="15" customHeight="1" x14ac:dyDescent="0.2">
      <c r="A886" s="3">
        <f>Stocks!A887</f>
        <v>43536</v>
      </c>
      <c r="B886" s="5">
        <f>Stocks!B887/Stocks!B886-1</f>
        <v>-1.7593244194229474E-3</v>
      </c>
      <c r="C886" s="5">
        <f>Stocks!C887/Stocks!C886-1</f>
        <v>7.0352425831285981E-3</v>
      </c>
      <c r="D886" s="5">
        <f>Stocks!D887/Stocks!D886-1</f>
        <v>-5.7603686635944173E-3</v>
      </c>
      <c r="E886" s="5">
        <f>Stocks!E887/Stocks!E886-1</f>
        <v>-3.6435403066648053E-3</v>
      </c>
    </row>
    <row r="887" spans="1:5" ht="15" customHeight="1" x14ac:dyDescent="0.2">
      <c r="A887" s="3">
        <f>Stocks!A888</f>
        <v>43537</v>
      </c>
      <c r="B887" s="5">
        <f>Stocks!B888/Stocks!B887-1</f>
        <v>-5.0757842791681385E-2</v>
      </c>
      <c r="C887" s="5">
        <f>Stocks!C888/Stocks!C887-1</f>
        <v>4.877084294470535E-3</v>
      </c>
      <c r="D887" s="5">
        <f>Stocks!D888/Stocks!D887-1</f>
        <v>-1.4368482039397446E-2</v>
      </c>
      <c r="E887" s="5">
        <f>Stocks!E888/Stocks!E887-1</f>
        <v>2.6207527045558399E-2</v>
      </c>
    </row>
    <row r="888" spans="1:5" ht="15" customHeight="1" x14ac:dyDescent="0.2">
      <c r="A888" s="3">
        <f>Stocks!A889</f>
        <v>43538</v>
      </c>
      <c r="B888" s="5">
        <f>Stocks!B889/Stocks!B888-1</f>
        <v>1.8566654288897144E-2</v>
      </c>
      <c r="C888" s="5">
        <f>Stocks!C889/Stocks!C888-1</f>
        <v>1.1346494392339368E-2</v>
      </c>
      <c r="D888" s="5">
        <f>Stocks!D889/Stocks!D888-1</f>
        <v>-1.2461791676463663E-2</v>
      </c>
      <c r="E888" s="5">
        <f>Stocks!E889/Stocks!E888-1</f>
        <v>-4.8997772828507369E-3</v>
      </c>
    </row>
    <row r="889" spans="1:5" ht="15" customHeight="1" x14ac:dyDescent="0.2">
      <c r="A889" s="3">
        <f>Stocks!A890</f>
        <v>43539</v>
      </c>
      <c r="B889" s="5">
        <f>Stocks!B890/Stocks!B889-1</f>
        <v>0</v>
      </c>
      <c r="C889" s="5">
        <f>Stocks!C890/Stocks!C889-1</f>
        <v>8.1712062256811269E-3</v>
      </c>
      <c r="D889" s="5">
        <f>Stocks!D890/Stocks!D889-1</f>
        <v>2.4999999999999911E-2</v>
      </c>
      <c r="E889" s="5">
        <f>Stocks!E890/Stocks!E889-1</f>
        <v>8.504923903312589E-3</v>
      </c>
    </row>
    <row r="890" spans="1:5" ht="15" customHeight="1" x14ac:dyDescent="0.2">
      <c r="A890" s="3">
        <f>Stocks!A891</f>
        <v>43542</v>
      </c>
      <c r="B890" s="5">
        <f>Stocks!B891/Stocks!B890-1</f>
        <v>-7.2912869121399826E-3</v>
      </c>
      <c r="C890" s="5">
        <f>Stocks!C891/Stocks!C890-1</f>
        <v>-3.2162614177280169E-3</v>
      </c>
      <c r="D890" s="5">
        <f>Stocks!D891/Stocks!D890-1</f>
        <v>-8.9430894308942799E-3</v>
      </c>
      <c r="E890" s="5">
        <f>Stocks!E891/Stocks!E890-1</f>
        <v>2.9590176061544682E-4</v>
      </c>
    </row>
    <row r="891" spans="1:5" ht="15" customHeight="1" x14ac:dyDescent="0.2">
      <c r="A891" s="3">
        <f>Stocks!A892</f>
        <v>43543</v>
      </c>
      <c r="B891" s="5">
        <f>Stocks!B892/Stocks!B891-1</f>
        <v>1.1017260374586169E-3</v>
      </c>
      <c r="C891" s="5">
        <f>Stocks!C892/Stocks!C891-1</f>
        <v>-2.3877129581827417E-3</v>
      </c>
      <c r="D891" s="5">
        <f>Stocks!D892/Stocks!D891-1</f>
        <v>9.023789991796427E-3</v>
      </c>
      <c r="E891" s="5">
        <f>Stocks!E892/Stocks!E891-1</f>
        <v>-3.845584972637206E-3</v>
      </c>
    </row>
    <row r="892" spans="1:5" ht="15" customHeight="1" x14ac:dyDescent="0.2">
      <c r="A892" s="3">
        <f>Stocks!A893</f>
        <v>43544</v>
      </c>
      <c r="B892" s="5">
        <f>Stocks!B893/Stocks!B892-1</f>
        <v>-2.0909757887013991E-2</v>
      </c>
      <c r="C892" s="5">
        <f>Stocks!C893/Stocks!C892-1</f>
        <v>-5.4337279254803583E-3</v>
      </c>
      <c r="D892" s="5">
        <f>Stocks!D893/Stocks!D892-1</f>
        <v>-2.1138211382113692E-2</v>
      </c>
      <c r="E892" s="5">
        <f>Stocks!E893/Stocks!E892-1</f>
        <v>2.8210838901263635E-3</v>
      </c>
    </row>
    <row r="893" spans="1:5" ht="15" customHeight="1" x14ac:dyDescent="0.2">
      <c r="A893" s="3">
        <f>Stocks!A894</f>
        <v>43545</v>
      </c>
      <c r="B893" s="5">
        <f>Stocks!B894/Stocks!B893-1</f>
        <v>-3.7467216185838037E-4</v>
      </c>
      <c r="C893" s="5">
        <f>Stocks!C894/Stocks!C893-1</f>
        <v>1.3333333333333419E-2</v>
      </c>
      <c r="D893" s="5">
        <f>Stocks!D894/Stocks!D893-1</f>
        <v>3.678215472235391E-2</v>
      </c>
      <c r="E893" s="5">
        <f>Stocks!E894/Stocks!E893-1</f>
        <v>8.8836245188035345E-3</v>
      </c>
    </row>
    <row r="894" spans="1:5" ht="15" customHeight="1" x14ac:dyDescent="0.2">
      <c r="A894" s="3">
        <f>Stocks!A895</f>
        <v>43546</v>
      </c>
      <c r="B894" s="5">
        <f>Stocks!B895/Stocks!B894-1</f>
        <v>-3.7481259370308884E-4</v>
      </c>
      <c r="C894" s="5">
        <f>Stocks!C895/Stocks!C894-1</f>
        <v>-1.7522464698331297E-2</v>
      </c>
      <c r="D894" s="5">
        <f>Stocks!D895/Stocks!D894-1</f>
        <v>-2.243076218814366E-2</v>
      </c>
      <c r="E894" s="5">
        <f>Stocks!E895/Stocks!E894-1</f>
        <v>-3.0378632227766489E-2</v>
      </c>
    </row>
    <row r="895" spans="1:5" ht="15" customHeight="1" x14ac:dyDescent="0.2">
      <c r="A895" s="3">
        <f>Stocks!A896</f>
        <v>43549</v>
      </c>
      <c r="B895" s="5">
        <f>Stocks!B896/Stocks!B895-1</f>
        <v>1.6497937757780301E-2</v>
      </c>
      <c r="C895" s="5">
        <f>Stocks!C896/Stocks!C895-1</f>
        <v>-2.61318351081119E-4</v>
      </c>
      <c r="D895" s="5">
        <f>Stocks!D896/Stocks!D895-1</f>
        <v>-1.8730976352142492E-2</v>
      </c>
      <c r="E895" s="5">
        <f>Stocks!E896/Stocks!E895-1</f>
        <v>1.5135462388375931E-2</v>
      </c>
    </row>
    <row r="896" spans="1:5" ht="15" customHeight="1" x14ac:dyDescent="0.2">
      <c r="A896" s="3">
        <f>Stocks!A897</f>
        <v>43550</v>
      </c>
      <c r="B896" s="5">
        <f>Stocks!B897/Stocks!B896-1</f>
        <v>1.9549981556621132E-2</v>
      </c>
      <c r="C896" s="5">
        <f>Stocks!C897/Stocks!C896-1</f>
        <v>1.4833692739985693E-2</v>
      </c>
      <c r="D896" s="5">
        <f>Stocks!D897/Stocks!D896-1</f>
        <v>5.1300405631116153E-3</v>
      </c>
      <c r="E896" s="5">
        <f>Stocks!E897/Stocks!E896-1</f>
        <v>2.2215595646339681E-2</v>
      </c>
    </row>
    <row r="897" spans="1:5" ht="15" customHeight="1" x14ac:dyDescent="0.2">
      <c r="A897" s="3">
        <f>Stocks!A898</f>
        <v>43551</v>
      </c>
      <c r="B897" s="5">
        <f>Stocks!B898/Stocks!B897-1</f>
        <v>-2.1707670043416005E-3</v>
      </c>
      <c r="C897" s="5">
        <f>Stocks!C898/Stocks!C897-1</f>
        <v>-6.9542820347714418E-3</v>
      </c>
      <c r="D897" s="5">
        <f>Stocks!D898/Stocks!D897-1</f>
        <v>-3.4183976261127569E-2</v>
      </c>
      <c r="E897" s="5">
        <f>Stocks!E898/Stocks!E897-1</f>
        <v>-9.4807467911319776E-3</v>
      </c>
    </row>
    <row r="898" spans="1:5" ht="15" customHeight="1" x14ac:dyDescent="0.2">
      <c r="A898" s="3">
        <f>Stocks!A899</f>
        <v>43552</v>
      </c>
      <c r="B898" s="5">
        <f>Stocks!B899/Stocks!B898-1</f>
        <v>-2.4292965917331322E-2</v>
      </c>
      <c r="C898" s="5">
        <f>Stocks!C899/Stocks!C898-1</f>
        <v>2.9179094799636207E-3</v>
      </c>
      <c r="D898" s="5">
        <f>Stocks!D899/Stocks!D898-1</f>
        <v>-2.7036991520216214E-3</v>
      </c>
      <c r="E898" s="5">
        <f>Stocks!E899/Stocks!E898-1</f>
        <v>-7.8044470622883333E-3</v>
      </c>
    </row>
    <row r="899" spans="1:5" ht="15" customHeight="1" x14ac:dyDescent="0.2">
      <c r="A899" s="3">
        <f>Stocks!A900</f>
        <v>43553</v>
      </c>
      <c r="B899" s="5">
        <f>Stocks!B900/Stocks!B899-1</f>
        <v>4.0876997398735515E-3</v>
      </c>
      <c r="C899" s="5">
        <f>Stocks!C900/Stocks!C899-1</f>
        <v>9.8273744100343396E-3</v>
      </c>
      <c r="D899" s="5">
        <f>Stocks!D900/Stocks!D899-1</f>
        <v>2.2304374614910527E-2</v>
      </c>
      <c r="E899" s="5">
        <f>Stocks!E900/Stocks!E899-1</f>
        <v>-9.4983674680914065E-3</v>
      </c>
    </row>
    <row r="900" spans="1:5" ht="15" customHeight="1" x14ac:dyDescent="0.2">
      <c r="A900" s="3">
        <f>Stocks!A901</f>
        <v>43556</v>
      </c>
      <c r="B900" s="5">
        <f>Stocks!B901/Stocks!B900-1</f>
        <v>2.7017024426350789E-2</v>
      </c>
      <c r="C900" s="5">
        <f>Stocks!C901/Stocks!C900-1</f>
        <v>6.8506306421665109E-3</v>
      </c>
      <c r="D900" s="5">
        <f>Stocks!D901/Stocks!D900-1</f>
        <v>5.4243008678881433E-2</v>
      </c>
      <c r="E900" s="5">
        <f>Stocks!E901/Stocks!E900-1</f>
        <v>1.4234342223554242E-2</v>
      </c>
    </row>
    <row r="901" spans="1:5" ht="15" customHeight="1" x14ac:dyDescent="0.2">
      <c r="A901" s="3">
        <f>Stocks!A902</f>
        <v>43557</v>
      </c>
      <c r="B901" s="5">
        <f>Stocks!B902/Stocks!B901-1</f>
        <v>-1.2972972972972951E-2</v>
      </c>
      <c r="C901" s="5">
        <f>Stocks!C902/Stocks!C901-1</f>
        <v>3.3066259697316358E-3</v>
      </c>
      <c r="D901" s="5">
        <f>Stocks!D902/Stocks!D901-1</f>
        <v>2.9727875600273901E-3</v>
      </c>
      <c r="E901" s="5">
        <f>Stocks!E902/Stocks!E901-1</f>
        <v>-1.9796129413502839E-2</v>
      </c>
    </row>
    <row r="902" spans="1:5" ht="15" customHeight="1" x14ac:dyDescent="0.2">
      <c r="A902" s="3">
        <f>Stocks!A903</f>
        <v>43558</v>
      </c>
      <c r="B902" s="5">
        <f>Stocks!B903/Stocks!B902-1</f>
        <v>1.7524644030668224E-2</v>
      </c>
      <c r="C902" s="5">
        <f>Stocks!C903/Stocks!C902-1</f>
        <v>4.3097984535429568E-3</v>
      </c>
      <c r="D902" s="5">
        <f>Stocks!D903/Stocks!D902-1</f>
        <v>2.9411764705882248E-2</v>
      </c>
      <c r="E902" s="5">
        <f>Stocks!E903/Stocks!E902-1</f>
        <v>-1.2660135644310344E-2</v>
      </c>
    </row>
    <row r="903" spans="1:5" ht="15" customHeight="1" x14ac:dyDescent="0.2">
      <c r="A903" s="3">
        <f>Stocks!A904</f>
        <v>43559</v>
      </c>
      <c r="B903" s="5">
        <f>Stocks!B904/Stocks!B903-1</f>
        <v>3.623968424829549E-2</v>
      </c>
      <c r="C903" s="5">
        <f>Stocks!C904/Stocks!C903-1</f>
        <v>-5.1748075224032908E-3</v>
      </c>
      <c r="D903" s="5">
        <f>Stocks!D904/Stocks!D903-1</f>
        <v>1.0741971207087531E-2</v>
      </c>
      <c r="E903" s="5">
        <f>Stocks!E904/Stocks!E903-1</f>
        <v>-5.3426957716380397E-3</v>
      </c>
    </row>
    <row r="904" spans="1:5" ht="15" customHeight="1" x14ac:dyDescent="0.2">
      <c r="A904" s="3">
        <f>Stocks!A905</f>
        <v>43560</v>
      </c>
      <c r="B904" s="5">
        <f>Stocks!B905/Stocks!B904-1</f>
        <v>2.0775623268698196E-2</v>
      </c>
      <c r="C904" s="5">
        <f>Stocks!C905/Stocks!C904-1</f>
        <v>6.3435676224354864E-5</v>
      </c>
      <c r="D904" s="5">
        <f>Stocks!D905/Stocks!D904-1</f>
        <v>1.807822942916637E-2</v>
      </c>
      <c r="E904" s="5">
        <f>Stocks!E905/Stocks!E904-1</f>
        <v>1.4732965009208288E-2</v>
      </c>
    </row>
    <row r="905" spans="1:5" ht="15" customHeight="1" x14ac:dyDescent="0.2">
      <c r="A905" s="3">
        <f>Stocks!A906</f>
        <v>43563</v>
      </c>
      <c r="B905" s="5">
        <f>Stocks!B906/Stocks!B905-1</f>
        <v>-2.0691994572591521E-2</v>
      </c>
      <c r="C905" s="5">
        <f>Stocks!C906/Stocks!C905-1</f>
        <v>6.3431652394552174E-4</v>
      </c>
      <c r="D905" s="5">
        <f>Stocks!D906/Stocks!D905-1</f>
        <v>1.2268618166164424E-2</v>
      </c>
      <c r="E905" s="5">
        <f>Stocks!E906/Stocks!E905-1</f>
        <v>6.5033272837264899E-3</v>
      </c>
    </row>
    <row r="906" spans="1:5" ht="15" customHeight="1" x14ac:dyDescent="0.2">
      <c r="A906" s="3">
        <f>Stocks!A907</f>
        <v>43564</v>
      </c>
      <c r="B906" s="5">
        <f>Stocks!B907/Stocks!B906-1</f>
        <v>-1.0391409767925852E-3</v>
      </c>
      <c r="C906" s="5">
        <f>Stocks!C907/Stocks!C906-1</f>
        <v>-1.6481774960379614E-3</v>
      </c>
      <c r="D906" s="5">
        <f>Stocks!D907/Stocks!D906-1</f>
        <v>-1.2332553689134551E-2</v>
      </c>
      <c r="E906" s="5">
        <f>Stocks!E907/Stocks!E906-1</f>
        <v>-1.2772351615326749E-2</v>
      </c>
    </row>
    <row r="907" spans="1:5" ht="15" customHeight="1" x14ac:dyDescent="0.2">
      <c r="A907" s="3">
        <f>Stocks!A908</f>
        <v>43565</v>
      </c>
      <c r="B907" s="5">
        <f>Stocks!B908/Stocks!B907-1</f>
        <v>6.0679611650485521E-2</v>
      </c>
      <c r="C907" s="5">
        <f>Stocks!C908/Stocks!C907-1</f>
        <v>6.7940821639469462E-3</v>
      </c>
      <c r="D907" s="5">
        <f>Stocks!D908/Stocks!D907-1</f>
        <v>1.4531754574811595E-2</v>
      </c>
      <c r="E907" s="5">
        <f>Stocks!E908/Stocks!E907-1</f>
        <v>1.933028919330293E-2</v>
      </c>
    </row>
    <row r="908" spans="1:5" ht="15" customHeight="1" x14ac:dyDescent="0.2">
      <c r="A908" s="3">
        <f>Stocks!A909</f>
        <v>43566</v>
      </c>
      <c r="B908" s="5">
        <f>Stocks!B909/Stocks!B908-1</f>
        <v>-1.3076168682575995E-2</v>
      </c>
      <c r="C908" s="5">
        <f>Stocks!C909/Stocks!C908-1</f>
        <v>-4.4147325933400205E-3</v>
      </c>
      <c r="D908" s="5">
        <f>Stocks!D909/Stocks!D908-1</f>
        <v>-2.9708222811670737E-3</v>
      </c>
      <c r="E908" s="5">
        <f>Stocks!E909/Stocks!E908-1</f>
        <v>-8.9592354785723582E-3</v>
      </c>
    </row>
    <row r="909" spans="1:5" ht="15" customHeight="1" x14ac:dyDescent="0.2">
      <c r="A909" s="3">
        <f>Stocks!A910</f>
        <v>43567</v>
      </c>
      <c r="B909" s="5">
        <f>Stocks!B910/Stocks!B909-1</f>
        <v>-5.631003643590704E-3</v>
      </c>
      <c r="C909" s="5">
        <f>Stocks!C910/Stocks!C909-1</f>
        <v>1.1275814012415841E-2</v>
      </c>
      <c r="D909" s="5">
        <f>Stocks!D910/Stocks!D909-1</f>
        <v>1.4791954879216807E-2</v>
      </c>
      <c r="E909" s="5">
        <f>Stocks!E910/Stocks!E909-1</f>
        <v>1.5067048365225322E-2</v>
      </c>
    </row>
    <row r="910" spans="1:5" ht="15" customHeight="1" x14ac:dyDescent="0.2">
      <c r="A910" s="3">
        <f>Stocks!A911</f>
        <v>43570</v>
      </c>
      <c r="B910" s="5">
        <f>Stocks!B911/Stocks!B910-1</f>
        <v>9.9933377748162577E-4</v>
      </c>
      <c r="C910" s="5">
        <f>Stocks!C911/Stocks!C910-1</f>
        <v>5.0112753695816803E-3</v>
      </c>
      <c r="D910" s="5">
        <f>Stocks!D911/Stocks!D910-1</f>
        <v>2.5167785234898599E-3</v>
      </c>
      <c r="E910" s="5">
        <f>Stocks!E911/Stocks!E910-1</f>
        <v>-1.5288704170996037E-2</v>
      </c>
    </row>
    <row r="911" spans="1:5" ht="15" customHeight="1" x14ac:dyDescent="0.2">
      <c r="A911" s="3">
        <f>Stocks!A912</f>
        <v>43571</v>
      </c>
      <c r="B911" s="5">
        <f>Stocks!B912/Stocks!B911-1</f>
        <v>-2.3294509151414733E-3</v>
      </c>
      <c r="C911" s="5">
        <f>Stocks!C912/Stocks!C911-1</f>
        <v>-1.3089005235602524E-3</v>
      </c>
      <c r="D911" s="5">
        <f>Stocks!D912/Stocks!D911-1</f>
        <v>2.2698744769874546E-2</v>
      </c>
      <c r="E911" s="5">
        <f>Stocks!E912/Stocks!E911-1</f>
        <v>-7.5369309617123736E-3</v>
      </c>
    </row>
    <row r="912" spans="1:5" ht="15" customHeight="1" x14ac:dyDescent="0.2">
      <c r="A912" s="3">
        <f>Stocks!A913</f>
        <v>43572</v>
      </c>
      <c r="B912" s="5">
        <f>Stocks!B913/Stocks!B912-1</f>
        <v>1.4342895263508959E-2</v>
      </c>
      <c r="C912" s="5">
        <f>Stocks!C913/Stocks!C912-1</f>
        <v>1.3106159895150959E-3</v>
      </c>
      <c r="D912" s="5">
        <f>Stocks!D913/Stocks!D912-1</f>
        <v>1.5342129487572853E-2</v>
      </c>
      <c r="E912" s="5">
        <f>Stocks!E913/Stocks!E912-1</f>
        <v>-9.1130012150675288E-4</v>
      </c>
    </row>
    <row r="913" spans="1:5" ht="15" customHeight="1" x14ac:dyDescent="0.2">
      <c r="A913" s="3">
        <f>Stocks!A914</f>
        <v>43573</v>
      </c>
      <c r="B913" s="5">
        <f>Stocks!B914/Stocks!B913-1</f>
        <v>-9.2074975337060883E-3</v>
      </c>
      <c r="C913" s="5">
        <f>Stocks!C914/Stocks!C913-1</f>
        <v>-1.7452006980802626E-3</v>
      </c>
      <c r="D913" s="5">
        <f>Stocks!D914/Stocks!D913-1</f>
        <v>-5.6411806185151514E-3</v>
      </c>
      <c r="E913" s="5">
        <f>Stocks!E914/Stocks!E913-1</f>
        <v>1.8242626938280715E-3</v>
      </c>
    </row>
    <row r="914" spans="1:5" ht="15" customHeight="1" x14ac:dyDescent="0.2">
      <c r="A914" s="3">
        <f>Stocks!A915</f>
        <v>43574</v>
      </c>
      <c r="B914" s="5">
        <f>Stocks!B915/Stocks!B914-1</f>
        <v>0</v>
      </c>
      <c r="C914" s="5">
        <f>Stocks!C915/Stocks!C914-1</f>
        <v>0</v>
      </c>
      <c r="D914" s="5">
        <f>Stocks!D915/Stocks!D914-1</f>
        <v>0</v>
      </c>
      <c r="E914" s="5">
        <f>Stocks!E915/Stocks!E914-1</f>
        <v>0</v>
      </c>
    </row>
    <row r="915" spans="1:5" ht="15" customHeight="1" x14ac:dyDescent="0.2">
      <c r="A915" s="3">
        <f>Stocks!A916</f>
        <v>43577</v>
      </c>
      <c r="B915" s="5">
        <f>Stocks!B916/Stocks!B915-1</f>
        <v>-3.3521407235313605E-2</v>
      </c>
      <c r="C915" s="5">
        <f>Stocks!C916/Stocks!C915-1</f>
        <v>1.4985014985016143E-3</v>
      </c>
      <c r="D915" s="5">
        <f>Stocks!D916/Stocks!D915-1</f>
        <v>-1.1245061290649394E-2</v>
      </c>
      <c r="E915" s="5">
        <f>Stocks!E916/Stocks!E915-1</f>
        <v>1.6084977238239651E-2</v>
      </c>
    </row>
    <row r="916" spans="1:5" ht="15" customHeight="1" x14ac:dyDescent="0.2">
      <c r="A916" s="3">
        <f>Stocks!A917</f>
        <v>43578</v>
      </c>
      <c r="B916" s="5">
        <f>Stocks!B917/Stocks!B916-1</f>
        <v>1.2019230769230616E-2</v>
      </c>
      <c r="C916" s="5">
        <f>Stocks!C917/Stocks!C916-1</f>
        <v>7.8553615960099687E-3</v>
      </c>
      <c r="D916" s="5">
        <f>Stocks!D917/Stocks!D916-1</f>
        <v>5.7377049180327155E-3</v>
      </c>
      <c r="E916" s="5">
        <f>Stocks!E917/Stocks!E916-1</f>
        <v>-7.6164874551970518E-3</v>
      </c>
    </row>
    <row r="917" spans="1:5" ht="15" customHeight="1" x14ac:dyDescent="0.2">
      <c r="A917" s="3">
        <f>Stocks!A918</f>
        <v>43579</v>
      </c>
      <c r="B917" s="5">
        <f>Stocks!B918/Stocks!B917-1</f>
        <v>3.0878859857482288E-2</v>
      </c>
      <c r="C917" s="5">
        <f>Stocks!C918/Stocks!C917-1</f>
        <v>-1.0515897562785037E-3</v>
      </c>
      <c r="D917" s="5">
        <f>Stocks!D918/Stocks!D917-1</f>
        <v>6.9274653626731908E-3</v>
      </c>
      <c r="E917" s="5">
        <f>Stocks!E918/Stocks!E917-1</f>
        <v>-2.6335590669676501E-2</v>
      </c>
    </row>
    <row r="918" spans="1:5" ht="15" customHeight="1" x14ac:dyDescent="0.2">
      <c r="A918" s="3">
        <f>Stocks!A919</f>
        <v>43580</v>
      </c>
      <c r="B918" s="5">
        <f>Stocks!B919/Stocks!B918-1</f>
        <v>-3.2916392363391278E-4</v>
      </c>
      <c r="C918" s="5">
        <f>Stocks!C919/Stocks!C918-1</f>
        <v>-2.910396928602399E-3</v>
      </c>
      <c r="D918" s="5">
        <f>Stocks!D919/Stocks!D918-1</f>
        <v>-1.3759611493322499E-2</v>
      </c>
      <c r="E918" s="5">
        <f>Stocks!E919/Stocks!E918-1</f>
        <v>-1.1282843894899641E-2</v>
      </c>
    </row>
    <row r="919" spans="1:5" ht="15" customHeight="1" x14ac:dyDescent="0.2">
      <c r="A919" s="3">
        <f>Stocks!A920</f>
        <v>43581</v>
      </c>
      <c r="B919" s="5">
        <f>Stocks!B920/Stocks!B919-1</f>
        <v>3.7537043134672432E-2</v>
      </c>
      <c r="C919" s="5">
        <f>Stocks!C920/Stocks!C919-1</f>
        <v>1.1861880511737644E-2</v>
      </c>
      <c r="D919" s="5">
        <f>Stocks!D920/Stocks!D919-1</f>
        <v>9.5404185473941805E-3</v>
      </c>
      <c r="E919" s="5">
        <f>Stocks!E920/Stocks!E919-1</f>
        <v>-1.8602469907769259E-2</v>
      </c>
    </row>
    <row r="920" spans="1:5" ht="15" customHeight="1" x14ac:dyDescent="0.2">
      <c r="A920" s="3">
        <f>Stocks!A921</f>
        <v>43584</v>
      </c>
      <c r="B920" s="5">
        <f>Stocks!B921/Stocks!B920-1</f>
        <v>3.8083148206917716E-3</v>
      </c>
      <c r="C920" s="5">
        <f>Stocks!C921/Stocks!C920-1</f>
        <v>7.4878782299145907E-3</v>
      </c>
      <c r="D920" s="5">
        <f>Stocks!D921/Stocks!D920-1</f>
        <v>3.1500863733360251E-3</v>
      </c>
      <c r="E920" s="5">
        <f>Stocks!E921/Stocks!E920-1</f>
        <v>-2.0707231602421494E-3</v>
      </c>
    </row>
    <row r="921" spans="1:5" ht="15" customHeight="1" x14ac:dyDescent="0.2">
      <c r="A921" s="3">
        <f>Stocks!A922</f>
        <v>43585</v>
      </c>
      <c r="B921" s="5">
        <f>Stocks!B922/Stocks!B921-1</f>
        <v>-2.3079355042680993E-2</v>
      </c>
      <c r="C921" s="5">
        <f>Stocks!C922/Stocks!C921-1</f>
        <v>1.7057569296374808E-3</v>
      </c>
      <c r="D921" s="5">
        <f>Stocks!D922/Stocks!D921-1</f>
        <v>1.1851701782820134E-2</v>
      </c>
      <c r="E921" s="5">
        <f>Stocks!E922/Stocks!E921-1</f>
        <v>7.5019952114923072E-3</v>
      </c>
    </row>
    <row r="922" spans="1:5" ht="15" customHeight="1" x14ac:dyDescent="0.2">
      <c r="A922" s="3">
        <f>Stocks!A923</f>
        <v>43586</v>
      </c>
      <c r="B922" s="5">
        <f>Stocks!B923/Stocks!B922-1</f>
        <v>-3.2362459546919631E-4</v>
      </c>
      <c r="C922" s="5">
        <f>Stocks!C923/Stocks!C922-1</f>
        <v>-9.9738490543088698E-3</v>
      </c>
      <c r="D922" s="5">
        <f>Stocks!D923/Stocks!D922-1</f>
        <v>-9.3102412653920386E-3</v>
      </c>
      <c r="E922" s="5">
        <f>Stocks!E923/Stocks!E922-1</f>
        <v>-7.1292775665398045E-3</v>
      </c>
    </row>
    <row r="923" spans="1:5" ht="15" customHeight="1" x14ac:dyDescent="0.2">
      <c r="A923" s="3">
        <f>Stocks!A924</f>
        <v>43587</v>
      </c>
      <c r="B923" s="5">
        <f>Stocks!B924/Stocks!B923-1</f>
        <v>-5.2767886047264456E-2</v>
      </c>
      <c r="C923" s="5">
        <f>Stocks!C924/Stocks!C923-1</f>
        <v>-1.0258615394065917E-2</v>
      </c>
      <c r="D923" s="5">
        <f>Stocks!D924/Stocks!D923-1</f>
        <v>1.1721907841552248E-2</v>
      </c>
      <c r="E923" s="5">
        <f>Stocks!E924/Stocks!E923-1</f>
        <v>-2.2020105313547145E-2</v>
      </c>
    </row>
    <row r="924" spans="1:5" ht="15" customHeight="1" x14ac:dyDescent="0.2">
      <c r="A924" s="3">
        <f>Stocks!A925</f>
        <v>43588</v>
      </c>
      <c r="B924" s="5">
        <f>Stocks!B925/Stocks!B924-1</f>
        <v>2.7341079972658111E-3</v>
      </c>
      <c r="C924" s="5">
        <f>Stocks!C925/Stocks!C924-1</f>
        <v>5.7100297914596254E-3</v>
      </c>
      <c r="D924" s="5">
        <f>Stocks!D925/Stocks!D924-1</f>
        <v>6.2924490611266926E-3</v>
      </c>
      <c r="E924" s="5">
        <f>Stocks!E925/Stocks!E924-1</f>
        <v>1.1747430249632984E-2</v>
      </c>
    </row>
    <row r="925" spans="1:5" ht="15" customHeight="1" x14ac:dyDescent="0.2">
      <c r="A925" s="3">
        <f>Stocks!A926</f>
        <v>43591</v>
      </c>
      <c r="B925" s="5">
        <f>Stocks!B926/Stocks!B925-1</f>
        <v>-6.8166325835037345E-3</v>
      </c>
      <c r="C925" s="5">
        <f>Stocks!C926/Stocks!C925-1</f>
        <v>1.4811157738829905E-3</v>
      </c>
      <c r="D925" s="5">
        <f>Stocks!D926/Stocks!D925-1</f>
        <v>-3.7419354838709618E-2</v>
      </c>
      <c r="E925" s="5">
        <f>Stocks!E926/Stocks!E925-1</f>
        <v>-2.0964360587001352E-3</v>
      </c>
    </row>
    <row r="926" spans="1:5" ht="15" customHeight="1" x14ac:dyDescent="0.2">
      <c r="A926" s="3">
        <f>Stocks!A927</f>
        <v>43592</v>
      </c>
      <c r="B926" s="5">
        <f>Stocks!B927/Stocks!B926-1</f>
        <v>-1.5442690459849029E-2</v>
      </c>
      <c r="C926" s="5">
        <f>Stocks!C927/Stocks!C926-1</f>
        <v>-1.2755730835592782E-2</v>
      </c>
      <c r="D926" s="5">
        <f>Stocks!D927/Stocks!D926-1</f>
        <v>-2.9181274489585518E-2</v>
      </c>
      <c r="E926" s="5">
        <f>Stocks!E927/Stocks!E926-1</f>
        <v>-1.4221073044602517E-2</v>
      </c>
    </row>
    <row r="927" spans="1:5" ht="15" customHeight="1" x14ac:dyDescent="0.2">
      <c r="A927" s="3">
        <f>Stocks!A928</f>
        <v>43593</v>
      </c>
      <c r="B927" s="5">
        <f>Stocks!B928/Stocks!B927-1</f>
        <v>8.0167305681422274E-3</v>
      </c>
      <c r="C927" s="5">
        <f>Stocks!C928/Stocks!C927-1</f>
        <v>3.432994195118777E-3</v>
      </c>
      <c r="D927" s="5">
        <f>Stocks!D928/Stocks!D927-1</f>
        <v>-2.772172065852363E-2</v>
      </c>
      <c r="E927" s="5">
        <f>Stocks!E928/Stocks!E927-1</f>
        <v>7.0491803278689424E-3</v>
      </c>
    </row>
    <row r="928" spans="1:5" ht="15" customHeight="1" x14ac:dyDescent="0.2">
      <c r="A928" s="3">
        <f>Stocks!A929</f>
        <v>43594</v>
      </c>
      <c r="B928" s="5">
        <f>Stocks!B929/Stocks!B928-1</f>
        <v>-1.625172890733062E-2</v>
      </c>
      <c r="C928" s="5">
        <f>Stocks!C929/Stocks!C928-1</f>
        <v>-5.9094302065190174E-3</v>
      </c>
      <c r="D928" s="5">
        <f>Stocks!D929/Stocks!D928-1</f>
        <v>-2.3596242079965135E-2</v>
      </c>
      <c r="E928" s="5">
        <f>Stocks!E929/Stocks!E928-1</f>
        <v>1.7906560312550557E-3</v>
      </c>
    </row>
    <row r="929" spans="1:5" ht="15" customHeight="1" x14ac:dyDescent="0.2">
      <c r="A929" s="3">
        <f>Stocks!A930</f>
        <v>43595</v>
      </c>
      <c r="B929" s="5">
        <f>Stocks!B930/Stocks!B929-1</f>
        <v>3.5149384885779789E-4</v>
      </c>
      <c r="C929" s="5">
        <f>Stocks!C930/Stocks!C929-1</f>
        <v>5.631687629059634E-3</v>
      </c>
      <c r="D929" s="5">
        <f>Stocks!D930/Stocks!D929-1</f>
        <v>-1.5663459386887624E-3</v>
      </c>
      <c r="E929" s="5">
        <f>Stocks!E930/Stocks!E929-1</f>
        <v>6.1748456288592823E-3</v>
      </c>
    </row>
    <row r="930" spans="1:5" ht="15" customHeight="1" x14ac:dyDescent="0.2">
      <c r="A930" s="3">
        <f>Stocks!A931</f>
        <v>43598</v>
      </c>
      <c r="B930" s="5">
        <f>Stocks!B931/Stocks!B930-1</f>
        <v>-3.9353478566409028E-2</v>
      </c>
      <c r="C930" s="5">
        <f>Stocks!C931/Stocks!C930-1</f>
        <v>-2.1031671955696551E-2</v>
      </c>
      <c r="D930" s="5">
        <f>Stocks!D931/Stocks!D930-1</f>
        <v>-6.3088301210219577E-2</v>
      </c>
      <c r="E930" s="5">
        <f>Stocks!E931/Stocks!E930-1</f>
        <v>-1.1789405684754617E-2</v>
      </c>
    </row>
    <row r="931" spans="1:5" ht="15" customHeight="1" x14ac:dyDescent="0.2">
      <c r="A931" s="3">
        <f>Stocks!A932</f>
        <v>43599</v>
      </c>
      <c r="B931" s="5">
        <f>Stocks!B932/Stocks!B931-1</f>
        <v>1.4630577907827291E-2</v>
      </c>
      <c r="C931" s="5">
        <f>Stocks!C932/Stocks!C931-1</f>
        <v>1.8305472573571402E-2</v>
      </c>
      <c r="D931" s="5">
        <f>Stocks!D932/Stocks!D931-1</f>
        <v>1.2558306422676635E-2</v>
      </c>
      <c r="E931" s="5">
        <f>Stocks!E932/Stocks!E931-1</f>
        <v>1.8467069782644341E-2</v>
      </c>
    </row>
    <row r="932" spans="1:5" ht="15" customHeight="1" x14ac:dyDescent="0.2">
      <c r="A932" s="3">
        <f>Stocks!A933</f>
        <v>43600</v>
      </c>
      <c r="B932" s="5">
        <f>Stocks!B933/Stocks!B932-1</f>
        <v>3.6049026676288065E-4</v>
      </c>
      <c r="C932" s="5">
        <f>Stocks!C933/Stocks!C932-1</f>
        <v>1.6103863678921249E-2</v>
      </c>
      <c r="D932" s="5">
        <f>Stocks!D933/Stocks!D932-1</f>
        <v>1.3465627214741316E-2</v>
      </c>
      <c r="E932" s="5">
        <f>Stocks!E933/Stocks!E932-1</f>
        <v>-4.49293966623876E-3</v>
      </c>
    </row>
    <row r="933" spans="1:5" ht="15" customHeight="1" x14ac:dyDescent="0.2">
      <c r="A933" s="3">
        <f>Stocks!A934</f>
        <v>43601</v>
      </c>
      <c r="B933" s="5">
        <f>Stocks!B934/Stocks!B933-1</f>
        <v>4.6846846846846368E-3</v>
      </c>
      <c r="C933" s="5">
        <f>Stocks!C934/Stocks!C933-1</f>
        <v>1.2777197616561375E-2</v>
      </c>
      <c r="D933" s="5">
        <f>Stocks!D934/Stocks!D933-1</f>
        <v>-8.3916083916083517E-3</v>
      </c>
      <c r="E933" s="5">
        <f>Stocks!E934/Stocks!E933-1</f>
        <v>8.5428755641521192E-3</v>
      </c>
    </row>
    <row r="934" spans="1:5" ht="15" customHeight="1" x14ac:dyDescent="0.2">
      <c r="A934" s="3">
        <f>Stocks!A935</f>
        <v>43602</v>
      </c>
      <c r="B934" s="5">
        <f>Stocks!B935/Stocks!B934-1</f>
        <v>-3.5868005738870501E-4</v>
      </c>
      <c r="C934" s="5">
        <f>Stocks!C935/Stocks!C934-1</f>
        <v>-4.7310001819615977E-3</v>
      </c>
      <c r="D934" s="5">
        <f>Stocks!D935/Stocks!D934-1</f>
        <v>-2.1391631405735745E-2</v>
      </c>
      <c r="E934" s="5">
        <f>Stocks!E935/Stocks!E934-1</f>
        <v>-7.5115870225347381E-3</v>
      </c>
    </row>
    <row r="935" spans="1:5" ht="15" customHeight="1" x14ac:dyDescent="0.2">
      <c r="A935" s="3">
        <f>Stocks!A936</f>
        <v>43605</v>
      </c>
      <c r="B935" s="5">
        <f>Stocks!B936/Stocks!B935-1</f>
        <v>-2.0093290276282816E-2</v>
      </c>
      <c r="C935" s="5">
        <f>Stocks!C936/Stocks!C935-1</f>
        <v>-3.7784142848437119E-3</v>
      </c>
      <c r="D935" s="5">
        <f>Stocks!D936/Stocks!D935-1</f>
        <v>-4.467931779966372E-2</v>
      </c>
      <c r="E935" s="5">
        <f>Stocks!E936/Stocks!E935-1</f>
        <v>5.6360708534621828E-3</v>
      </c>
    </row>
    <row r="936" spans="1:5" ht="15" customHeight="1" x14ac:dyDescent="0.2">
      <c r="A936" s="3">
        <f>Stocks!A937</f>
        <v>43606</v>
      </c>
      <c r="B936" s="5">
        <f>Stocks!B937/Stocks!B936-1</f>
        <v>2.5631636763090437E-2</v>
      </c>
      <c r="C936" s="5">
        <f>Stocks!C937/Stocks!C936-1</f>
        <v>2.3857588548359399E-3</v>
      </c>
      <c r="D936" s="5">
        <f>Stocks!D937/Stocks!D936-1</f>
        <v>3.0299220517978398E-2</v>
      </c>
      <c r="E936" s="5">
        <f>Stocks!E937/Stocks!E936-1</f>
        <v>1.8734987990392193E-2</v>
      </c>
    </row>
    <row r="937" spans="1:5" ht="15" customHeight="1" x14ac:dyDescent="0.2">
      <c r="A937" s="3">
        <f>Stocks!A938</f>
        <v>43607</v>
      </c>
      <c r="B937" s="5">
        <f>Stocks!B938/Stocks!B937-1</f>
        <v>-2.1063905747947143E-2</v>
      </c>
      <c r="C937" s="5">
        <f>Stocks!C938/Stocks!C937-1</f>
        <v>2.3190528499938967E-3</v>
      </c>
      <c r="D937" s="5">
        <f>Stocks!D938/Stocks!D937-1</f>
        <v>-1.4643075045760456E-3</v>
      </c>
      <c r="E937" s="5">
        <f>Stocks!E938/Stocks!E937-1</f>
        <v>-8.95944671486959E-3</v>
      </c>
    </row>
    <row r="938" spans="1:5" ht="15" customHeight="1" x14ac:dyDescent="0.2">
      <c r="A938" s="3">
        <f>Stocks!A939</f>
        <v>43608</v>
      </c>
      <c r="B938" s="5">
        <f>Stocks!B939/Stocks!B938-1</f>
        <v>-6.5645514223195978E-3</v>
      </c>
      <c r="C938" s="5">
        <f>Stocks!C939/Stocks!C938-1</f>
        <v>-1.662201656113016E-2</v>
      </c>
      <c r="D938" s="5">
        <f>Stocks!D939/Stocks!D938-1</f>
        <v>-2.9329096908223828E-3</v>
      </c>
      <c r="E938" s="5">
        <f>Stocks!E939/Stocks!E938-1</f>
        <v>-5.6304520222045906E-2</v>
      </c>
    </row>
    <row r="939" spans="1:5" ht="15" customHeight="1" x14ac:dyDescent="0.2">
      <c r="A939" s="3">
        <f>Stocks!A940</f>
        <v>43609</v>
      </c>
      <c r="B939" s="5">
        <f>Stocks!B940/Stocks!B939-1</f>
        <v>-3.6710719530101965E-3</v>
      </c>
      <c r="C939" s="5">
        <f>Stocks!C940/Stocks!C939-1</f>
        <v>6.9964708067611348E-3</v>
      </c>
      <c r="D939" s="5">
        <f>Stocks!D940/Stocks!D939-1</f>
        <v>-1.4339992646157596E-2</v>
      </c>
      <c r="E939" s="5">
        <f>Stocks!E940/Stocks!E939-1</f>
        <v>6.3865546218486724E-3</v>
      </c>
    </row>
    <row r="940" spans="1:5" ht="15" customHeight="1" x14ac:dyDescent="0.2">
      <c r="A940" s="3">
        <f>Stocks!A941</f>
        <v>43612</v>
      </c>
      <c r="B940" s="5">
        <f>Stocks!B941/Stocks!B940-1</f>
        <v>0</v>
      </c>
      <c r="C940" s="5">
        <f>Stocks!C941/Stocks!C940-1</f>
        <v>0</v>
      </c>
      <c r="D940" s="5">
        <f>Stocks!D941/Stocks!D940-1</f>
        <v>0</v>
      </c>
      <c r="E940" s="5">
        <f>Stocks!E941/Stocks!E940-1</f>
        <v>0</v>
      </c>
    </row>
    <row r="941" spans="1:5" ht="15" customHeight="1" x14ac:dyDescent="0.2">
      <c r="A941" s="3">
        <f>Stocks!A942</f>
        <v>43613</v>
      </c>
      <c r="B941" s="5">
        <f>Stocks!B942/Stocks!B941-1</f>
        <v>2.8002947678702927E-2</v>
      </c>
      <c r="C941" s="5">
        <f>Stocks!C942/Stocks!C941-1</f>
        <v>6.5789473684212396E-3</v>
      </c>
      <c r="D941" s="5">
        <f>Stocks!D942/Stocks!D941-1</f>
        <v>-1.6289480228798836E-2</v>
      </c>
      <c r="E941" s="5">
        <f>Stocks!E942/Stocks!E941-1</f>
        <v>2.8390113560452512E-3</v>
      </c>
    </row>
    <row r="942" spans="1:5" ht="15" customHeight="1" x14ac:dyDescent="0.2">
      <c r="A942" s="3">
        <f>Stocks!A943</f>
        <v>43614</v>
      </c>
      <c r="B942" s="5">
        <f>Stocks!B943/Stocks!B942-1</f>
        <v>-1.5412186379928361E-2</v>
      </c>
      <c r="C942" s="5">
        <f>Stocks!C943/Stocks!C942-1</f>
        <v>-5.9861951010935499E-3</v>
      </c>
      <c r="D942" s="5">
        <f>Stocks!D943/Stocks!D942-1</f>
        <v>1.8202502844141044E-2</v>
      </c>
      <c r="E942" s="5">
        <f>Stocks!E943/Stocks!E942-1</f>
        <v>1.4987510407993287E-3</v>
      </c>
    </row>
    <row r="943" spans="1:5" ht="15" customHeight="1" x14ac:dyDescent="0.2">
      <c r="A943" s="3">
        <f>Stocks!A944</f>
        <v>43615</v>
      </c>
      <c r="B943" s="5">
        <f>Stocks!B944/Stocks!B943-1</f>
        <v>-1.2377138696760048E-2</v>
      </c>
      <c r="C943" s="5">
        <f>Stocks!C944/Stocks!C943-1</f>
        <v>1.8435445216002933E-4</v>
      </c>
      <c r="D943" s="5">
        <f>Stocks!D944/Stocks!D943-1</f>
        <v>9.8075729360647124E-3</v>
      </c>
      <c r="E943" s="5">
        <f>Stocks!E944/Stocks!E943-1</f>
        <v>-1.9787163285666765E-2</v>
      </c>
    </row>
    <row r="944" spans="1:5" ht="15" customHeight="1" x14ac:dyDescent="0.2">
      <c r="A944" s="3">
        <f>Stocks!A945</f>
        <v>43616</v>
      </c>
      <c r="B944" s="5">
        <f>Stocks!B945/Stocks!B944-1</f>
        <v>4.7917434574273887E-3</v>
      </c>
      <c r="C944" s="5">
        <f>Stocks!C945/Stocks!C944-1</f>
        <v>-8.7859424920126994E-3</v>
      </c>
      <c r="D944" s="5">
        <f>Stocks!D945/Stocks!D944-1</f>
        <v>-1.6105237275633177E-2</v>
      </c>
      <c r="E944" s="5">
        <f>Stocks!E945/Stocks!E944-1</f>
        <v>1.6963528413915796E-4</v>
      </c>
    </row>
    <row r="945" spans="1:5" ht="15" customHeight="1" x14ac:dyDescent="0.2">
      <c r="A945" s="3">
        <f>Stocks!A946</f>
        <v>43619</v>
      </c>
      <c r="B945" s="5">
        <f>Stocks!B946/Stocks!B945-1</f>
        <v>2.2010271460013442E-3</v>
      </c>
      <c r="C945" s="5">
        <f>Stocks!C946/Stocks!C945-1</f>
        <v>-1.6921837228041969E-2</v>
      </c>
      <c r="D945" s="5">
        <f>Stocks!D946/Stocks!D945-1</f>
        <v>-3.4986879920030356E-3</v>
      </c>
      <c r="E945" s="5">
        <f>Stocks!E946/Stocks!E945-1</f>
        <v>7.8018995929443058E-3</v>
      </c>
    </row>
    <row r="946" spans="1:5" ht="15" customHeight="1" x14ac:dyDescent="0.2">
      <c r="A946" s="3">
        <f>Stocks!A947</f>
        <v>43620</v>
      </c>
      <c r="B946" s="5">
        <f>Stocks!B947/Stocks!B946-1</f>
        <v>4.7584187408491907E-2</v>
      </c>
      <c r="C946" s="5">
        <f>Stocks!C947/Stocks!C946-1</f>
        <v>2.3518284993695016E-2</v>
      </c>
      <c r="D946" s="5">
        <f>Stocks!D947/Stocks!D946-1</f>
        <v>5.6551724137931192E-2</v>
      </c>
      <c r="E946" s="5">
        <f>Stocks!E947/Stocks!E946-1</f>
        <v>-5.385392123864019E-3</v>
      </c>
    </row>
    <row r="947" spans="1:5" ht="15" customHeight="1" x14ac:dyDescent="0.2">
      <c r="A947" s="3">
        <f>Stocks!A948</f>
        <v>43621</v>
      </c>
      <c r="B947" s="5">
        <f>Stocks!B948/Stocks!B947-1</f>
        <v>-1.991614255765195E-2</v>
      </c>
      <c r="C947" s="5">
        <f>Stocks!C948/Stocks!C947-1</f>
        <v>1.885048974311565E-2</v>
      </c>
      <c r="D947" s="5">
        <f>Stocks!D948/Stocks!D947-1</f>
        <v>-2.2905293140280114E-2</v>
      </c>
      <c r="E947" s="5">
        <f>Stocks!E948/Stocks!E947-1</f>
        <v>-3.4179357021996704E-2</v>
      </c>
    </row>
    <row r="948" spans="1:5" ht="15" customHeight="1" x14ac:dyDescent="0.2">
      <c r="A948" s="3">
        <f>Stocks!A949</f>
        <v>43622</v>
      </c>
      <c r="B948" s="5">
        <f>Stocks!B949/Stocks!B948-1</f>
        <v>1.1764705882352899E-2</v>
      </c>
      <c r="C948" s="5">
        <f>Stocks!C949/Stocks!C948-1</f>
        <v>9.2508615998549981E-3</v>
      </c>
      <c r="D948" s="5">
        <f>Stocks!D949/Stocks!D948-1</f>
        <v>9.716992590793172E-3</v>
      </c>
      <c r="E948" s="5">
        <f>Stocks!E949/Stocks!E948-1</f>
        <v>1.9621583742116311E-2</v>
      </c>
    </row>
    <row r="949" spans="1:5" ht="15" customHeight="1" x14ac:dyDescent="0.2">
      <c r="A949" s="3">
        <f>Stocks!A950</f>
        <v>43623</v>
      </c>
      <c r="B949" s="5">
        <f>Stocks!B950/Stocks!B949-1</f>
        <v>1.4094432699085502E-3</v>
      </c>
      <c r="C949" s="5">
        <f>Stocks!C950/Stocks!C949-1</f>
        <v>1.8751497723460409E-2</v>
      </c>
      <c r="D949" s="5">
        <f>Stocks!D950/Stocks!D949-1</f>
        <v>6.4958498736917836E-3</v>
      </c>
      <c r="E949" s="5">
        <f>Stocks!E950/Stocks!E949-1</f>
        <v>1.3058419243986208E-2</v>
      </c>
    </row>
    <row r="950" spans="1:5" ht="15" customHeight="1" x14ac:dyDescent="0.2">
      <c r="A950" s="3">
        <f>Stocks!A951</f>
        <v>43626</v>
      </c>
      <c r="B950" s="5">
        <f>Stocks!B951/Stocks!B950-1</f>
        <v>-5.9817030260380655E-3</v>
      </c>
      <c r="C950" s="5">
        <f>Stocks!C951/Stocks!C950-1</f>
        <v>4.5280799764773061E-3</v>
      </c>
      <c r="D950" s="5">
        <f>Stocks!D951/Stocks!D950-1</f>
        <v>2.4859567347914391E-2</v>
      </c>
      <c r="E950" s="5">
        <f>Stocks!E951/Stocks!E950-1</f>
        <v>5.0881953867027985E-3</v>
      </c>
    </row>
    <row r="951" spans="1:5" ht="15" customHeight="1" x14ac:dyDescent="0.2">
      <c r="A951" s="3">
        <f>Stocks!A952</f>
        <v>43627</v>
      </c>
      <c r="B951" s="5">
        <f>Stocks!B952/Stocks!B951-1</f>
        <v>2.5486725663716792E-2</v>
      </c>
      <c r="C951" s="5">
        <f>Stocks!C952/Stocks!C951-1</f>
        <v>-2.9855988760097985E-3</v>
      </c>
      <c r="D951" s="5">
        <f>Stocks!D952/Stocks!D951-1</f>
        <v>-4.7813411078716506E-3</v>
      </c>
      <c r="E951" s="5">
        <f>Stocks!E952/Stocks!E951-1</f>
        <v>-8.943638204522486E-3</v>
      </c>
    </row>
    <row r="952" spans="1:5" ht="15" customHeight="1" x14ac:dyDescent="0.2">
      <c r="A952" s="3">
        <f>Stocks!A953</f>
        <v>43628</v>
      </c>
      <c r="B952" s="5">
        <f>Stocks!B953/Stocks!B952-1</f>
        <v>8.9748015188126917E-3</v>
      </c>
      <c r="C952" s="5">
        <f>Stocks!C953/Stocks!C952-1</f>
        <v>7.5157066525746163E-3</v>
      </c>
      <c r="D952" s="5">
        <f>Stocks!D953/Stocks!D952-1</f>
        <v>-1.7928286852589626E-2</v>
      </c>
      <c r="E952" s="5">
        <f>Stocks!E953/Stocks!E952-1</f>
        <v>-3.0648731483058356E-3</v>
      </c>
    </row>
    <row r="953" spans="1:5" ht="15" customHeight="1" x14ac:dyDescent="0.2">
      <c r="A953" s="3">
        <f>Stocks!A954</f>
        <v>43629</v>
      </c>
      <c r="B953" s="5">
        <f>Stocks!B954/Stocks!B953-1</f>
        <v>2.2579541566883243E-2</v>
      </c>
      <c r="C953" s="5">
        <f>Stocks!C954/Stocks!C953-1</f>
        <v>-1.3054373798006891E-2</v>
      </c>
      <c r="D953" s="5">
        <f>Stocks!D954/Stocks!D953-1</f>
        <v>3.4602076124565784E-3</v>
      </c>
      <c r="E953" s="5">
        <f>Stocks!E954/Stocks!E953-1</f>
        <v>8.7105038428694215E-3</v>
      </c>
    </row>
    <row r="954" spans="1:5" ht="15" customHeight="1" x14ac:dyDescent="0.2">
      <c r="A954" s="3">
        <f>Stocks!A955</f>
        <v>43630</v>
      </c>
      <c r="B954" s="5">
        <f>Stocks!B955/Stocks!B954-1</f>
        <v>-2.9106724657075977E-2</v>
      </c>
      <c r="C954" s="5">
        <f>Stocks!C955/Stocks!C954-1</f>
        <v>1.8305284912902842E-3</v>
      </c>
      <c r="D954" s="5">
        <f>Stocks!D955/Stocks!D954-1</f>
        <v>-1.0820451843043921E-2</v>
      </c>
      <c r="E954" s="5">
        <f>Stocks!E955/Stocks!E954-1</f>
        <v>-4.0636640704369009E-3</v>
      </c>
    </row>
    <row r="955" spans="1:5" ht="15" customHeight="1" x14ac:dyDescent="0.2">
      <c r="A955" s="3">
        <f>Stocks!A956</f>
        <v>43633</v>
      </c>
      <c r="B955" s="5">
        <f>Stocks!B956/Stocks!B955-1</f>
        <v>1.7229496898690577E-2</v>
      </c>
      <c r="C955" s="5">
        <f>Stocks!C956/Stocks!C955-1</f>
        <v>-5.894141223623528E-4</v>
      </c>
      <c r="D955" s="5">
        <f>Stocks!D956/Stocks!D955-1</f>
        <v>-2.3560524101454372E-2</v>
      </c>
      <c r="E955" s="5">
        <f>Stocks!E956/Stocks!E955-1</f>
        <v>3.23019381162859E-3</v>
      </c>
    </row>
    <row r="956" spans="1:5" ht="15" customHeight="1" x14ac:dyDescent="0.2">
      <c r="A956" s="3">
        <f>Stocks!A957</f>
        <v>43634</v>
      </c>
      <c r="B956" s="5">
        <f>Stocks!B957/Stocks!B956-1</f>
        <v>4.403794037940445E-3</v>
      </c>
      <c r="C956" s="5">
        <f>Stocks!C957/Stocks!C956-1</f>
        <v>-1.6513328615239686E-3</v>
      </c>
      <c r="D956" s="5">
        <f>Stocks!D957/Stocks!D956-1</f>
        <v>4.6411424350609298E-2</v>
      </c>
      <c r="E956" s="5">
        <f>Stocks!E957/Stocks!E956-1</f>
        <v>1.3895949839010324E-2</v>
      </c>
    </row>
    <row r="957" spans="1:5" ht="15" customHeight="1" x14ac:dyDescent="0.2">
      <c r="A957" s="3">
        <f>Stocks!A958</f>
        <v>43635</v>
      </c>
      <c r="B957" s="5">
        <f>Stocks!B958/Stocks!B957-1</f>
        <v>2.8667790893760481E-2</v>
      </c>
      <c r="C957" s="5">
        <f>Stocks!C958/Stocks!C957-1</f>
        <v>8.329395085066249E-3</v>
      </c>
      <c r="D957" s="5">
        <f>Stocks!D958/Stocks!D957-1</f>
        <v>-2.9411764705882248E-3</v>
      </c>
      <c r="E957" s="5">
        <f>Stocks!E958/Stocks!E957-1</f>
        <v>-3.0085241517633365E-3</v>
      </c>
    </row>
    <row r="958" spans="1:5" ht="15" customHeight="1" x14ac:dyDescent="0.2">
      <c r="A958" s="3">
        <f>Stocks!A959</f>
        <v>43636</v>
      </c>
      <c r="B958" s="5">
        <f>Stocks!B959/Stocks!B958-1</f>
        <v>1.4098360655737663E-2</v>
      </c>
      <c r="C958" s="5">
        <f>Stocks!C959/Stocks!C958-1</f>
        <v>1.786865077040245E-2</v>
      </c>
      <c r="D958" s="5">
        <f>Stocks!D959/Stocks!D958-1</f>
        <v>9.7935103244837229E-3</v>
      </c>
      <c r="E958" s="5">
        <f>Stocks!E959/Stocks!E958-1</f>
        <v>1.7602682313495377E-2</v>
      </c>
    </row>
    <row r="959" spans="1:5" ht="15" customHeight="1" x14ac:dyDescent="0.2">
      <c r="A959" s="3">
        <f>Stocks!A960</f>
        <v>43637</v>
      </c>
      <c r="B959" s="5">
        <f>Stocks!B960/Stocks!B959-1</f>
        <v>-7.7594568380212614E-3</v>
      </c>
      <c r="C959" s="5">
        <f>Stocks!C960/Stocks!C959-1</f>
        <v>-1.7267180844940944E-3</v>
      </c>
      <c r="D959" s="5">
        <f>Stocks!D960/Stocks!D959-1</f>
        <v>-5.608787099789736E-3</v>
      </c>
      <c r="E959" s="5">
        <f>Stocks!E960/Stocks!E959-1</f>
        <v>-6.0955518945634557E-3</v>
      </c>
    </row>
    <row r="960" spans="1:5" ht="15" customHeight="1" x14ac:dyDescent="0.2">
      <c r="A960" s="3">
        <f>Stocks!A961</f>
        <v>43640</v>
      </c>
      <c r="B960" s="5">
        <f>Stocks!B961/Stocks!B960-1</f>
        <v>1.0426849136526473E-2</v>
      </c>
      <c r="C960" s="5">
        <f>Stocks!C961/Stocks!C960-1</f>
        <v>2.3639298892987881E-3</v>
      </c>
      <c r="D960" s="5">
        <f>Stocks!D961/Stocks!D960-1</f>
        <v>3.525264394830252E-4</v>
      </c>
      <c r="E960" s="5">
        <f>Stocks!E961/Stocks!E960-1</f>
        <v>3.1493452676945033E-3</v>
      </c>
    </row>
    <row r="961" spans="1:5" ht="15" customHeight="1" x14ac:dyDescent="0.2">
      <c r="A961" s="3">
        <f>Stocks!A962</f>
        <v>43641</v>
      </c>
      <c r="B961" s="5">
        <f>Stocks!B962/Stocks!B961-1</f>
        <v>-3.4827475008061937E-2</v>
      </c>
      <c r="C961" s="5">
        <f>Stocks!C962/Stocks!C961-1</f>
        <v>-1.4782858786310027E-2</v>
      </c>
      <c r="D961" s="5">
        <f>Stocks!D962/Stocks!D961-1</f>
        <v>-1.3978620932691199E-2</v>
      </c>
      <c r="E961" s="5">
        <f>Stocks!E962/Stocks!E961-1</f>
        <v>-1.2392597488433577E-2</v>
      </c>
    </row>
    <row r="962" spans="1:5" ht="15" customHeight="1" x14ac:dyDescent="0.2">
      <c r="A962" s="3">
        <f>Stocks!A963</f>
        <v>43642</v>
      </c>
      <c r="B962" s="5">
        <f>Stocks!B963/Stocks!B962-1</f>
        <v>-1.3698630136986356E-2</v>
      </c>
      <c r="C962" s="5">
        <f>Stocks!C963/Stocks!C962-1</f>
        <v>-1.2844465203175615E-3</v>
      </c>
      <c r="D962" s="5">
        <f>Stocks!D963/Stocks!D962-1</f>
        <v>3.8479866571360599E-2</v>
      </c>
      <c r="E962" s="5">
        <f>Stocks!E963/Stocks!E962-1</f>
        <v>4.9857788188054197E-2</v>
      </c>
    </row>
    <row r="963" spans="1:5" ht="15" customHeight="1" x14ac:dyDescent="0.2">
      <c r="A963" s="3">
        <f>Stocks!A964</f>
        <v>43643</v>
      </c>
      <c r="B963" s="5">
        <f>Stocks!B964/Stocks!B963-1</f>
        <v>7.4525745257452147E-3</v>
      </c>
      <c r="C963" s="5">
        <f>Stocks!C964/Stocks!C963-1</f>
        <v>9.9380334385590352E-4</v>
      </c>
      <c r="D963" s="5">
        <f>Stocks!D964/Stocks!D963-1</f>
        <v>-3.4415509923135801E-4</v>
      </c>
      <c r="E963" s="5">
        <f>Stocks!E964/Stocks!E963-1</f>
        <v>-2.3585657370517876E-2</v>
      </c>
    </row>
    <row r="964" spans="1:5" ht="15" customHeight="1" x14ac:dyDescent="0.2">
      <c r="A964" s="3">
        <f>Stocks!A965</f>
        <v>43644</v>
      </c>
      <c r="B964" s="5">
        <f>Stocks!B965/Stocks!B964-1</f>
        <v>3.2279757901815698E-2</v>
      </c>
      <c r="C964" s="5">
        <f>Stocks!C965/Stocks!C964-1</f>
        <v>1.3549027623664278E-2</v>
      </c>
      <c r="D964" s="5">
        <f>Stocks!D965/Stocks!D964-1</f>
        <v>-5.0493458801927904E-3</v>
      </c>
      <c r="E964" s="5">
        <f>Stocks!E965/Stocks!E964-1</f>
        <v>-4.4067243349110718E-3</v>
      </c>
    </row>
    <row r="965" spans="1:5" ht="15" customHeight="1" x14ac:dyDescent="0.2">
      <c r="A965" s="3">
        <f>Stocks!A966</f>
        <v>43647</v>
      </c>
      <c r="B965" s="5">
        <f>Stocks!B966/Stocks!B965-1</f>
        <v>-6.5146579804553628E-4</v>
      </c>
      <c r="C965" s="5">
        <f>Stocks!C966/Stocks!C965-1</f>
        <v>2.2471910112358273E-3</v>
      </c>
      <c r="D965" s="5">
        <f>Stocks!D966/Stocks!D965-1</f>
        <v>5.4209919261822392E-2</v>
      </c>
      <c r="E965" s="5">
        <f>Stocks!E966/Stocks!E965-1</f>
        <v>2.0491803278688492E-2</v>
      </c>
    </row>
    <row r="966" spans="1:5" ht="15" customHeight="1" x14ac:dyDescent="0.2">
      <c r="A966" s="3">
        <f>Stocks!A967</f>
        <v>43648</v>
      </c>
      <c r="B966" s="5">
        <f>Stocks!B967/Stocks!B966-1</f>
        <v>6.5189048239895353E-3</v>
      </c>
      <c r="C966" s="5">
        <f>Stocks!C967/Stocks!C966-1</f>
        <v>7.7038059100840162E-3</v>
      </c>
      <c r="D966" s="5">
        <f>Stocks!D967/Stocks!D966-1</f>
        <v>-1.8161925601750672E-2</v>
      </c>
      <c r="E966" s="5">
        <f>Stocks!E967/Stocks!E966-1</f>
        <v>-3.4538152610441797E-2</v>
      </c>
    </row>
    <row r="967" spans="1:5" ht="15" customHeight="1" x14ac:dyDescent="0.2">
      <c r="A967" s="3">
        <f>Stocks!A968</f>
        <v>43649</v>
      </c>
      <c r="B967" s="5">
        <f>Stocks!B968/Stocks!B967-1</f>
        <v>6.4766839378238572E-4</v>
      </c>
      <c r="C967" s="5">
        <f>Stocks!C968/Stocks!C967-1</f>
        <v>9.0712003651300943E-3</v>
      </c>
      <c r="D967" s="5">
        <f>Stocks!D968/Stocks!D967-1</f>
        <v>3.3429908624915683E-4</v>
      </c>
      <c r="E967" s="5">
        <f>Stocks!E968/Stocks!E967-1</f>
        <v>6.6555740432612254E-3</v>
      </c>
    </row>
    <row r="968" spans="1:5" ht="15" customHeight="1" x14ac:dyDescent="0.2">
      <c r="A968" s="3">
        <f>Stocks!A969</f>
        <v>43650</v>
      </c>
      <c r="B968" s="5">
        <f>Stocks!B969/Stocks!B968-1</f>
        <v>0</v>
      </c>
      <c r="C968" s="5">
        <f>Stocks!C969/Stocks!C968-1</f>
        <v>0</v>
      </c>
      <c r="D968" s="5">
        <f>Stocks!D969/Stocks!D968-1</f>
        <v>0</v>
      </c>
      <c r="E968" s="5">
        <f>Stocks!E969/Stocks!E968-1</f>
        <v>0</v>
      </c>
    </row>
    <row r="969" spans="1:5" ht="15" customHeight="1" x14ac:dyDescent="0.2">
      <c r="A969" s="3">
        <f>Stocks!A970</f>
        <v>43651</v>
      </c>
      <c r="B969" s="5">
        <f>Stocks!B970/Stocks!B969-1</f>
        <v>1.1650485436893288E-2</v>
      </c>
      <c r="C969" s="5">
        <f>Stocks!C970/Stocks!C969-1</f>
        <v>-1.1873127155538343E-3</v>
      </c>
      <c r="D969" s="5">
        <f>Stocks!D970/Stocks!D969-1</f>
        <v>-6.0153726189149381E-3</v>
      </c>
      <c r="E969" s="5">
        <f>Stocks!E970/Stocks!E969-1</f>
        <v>-9.91735537190086E-3</v>
      </c>
    </row>
    <row r="970" spans="1:5" ht="15" customHeight="1" x14ac:dyDescent="0.2">
      <c r="A970" s="3">
        <f>Stocks!A971</f>
        <v>43654</v>
      </c>
      <c r="B970" s="5">
        <f>Stocks!B971/Stocks!B970-1</f>
        <v>1.2795905310301059E-3</v>
      </c>
      <c r="C970" s="5">
        <f>Stocks!C971/Stocks!C970-1</f>
        <v>-2.6604777538774549E-3</v>
      </c>
      <c r="D970" s="5">
        <f>Stocks!D971/Stocks!D970-1</f>
        <v>-1.4569091112854426E-2</v>
      </c>
      <c r="E970" s="5">
        <f>Stocks!E971/Stocks!E970-1</f>
        <v>-1.6694490818025542E-4</v>
      </c>
    </row>
    <row r="971" spans="1:5" ht="15" customHeight="1" x14ac:dyDescent="0.2">
      <c r="A971" s="3">
        <f>Stocks!A972</f>
        <v>43655</v>
      </c>
      <c r="B971" s="5">
        <f>Stocks!B972/Stocks!B971-1</f>
        <v>1.0543130990415372E-2</v>
      </c>
      <c r="C971" s="5">
        <f>Stocks!C972/Stocks!C971-1</f>
        <v>8.7405641636868481E-3</v>
      </c>
      <c r="D971" s="5">
        <f>Stocks!D972/Stocks!D971-1</f>
        <v>1.4670760832480312E-2</v>
      </c>
      <c r="E971" s="5">
        <f>Stocks!E972/Stocks!E971-1</f>
        <v>0</v>
      </c>
    </row>
    <row r="972" spans="1:5" ht="15" customHeight="1" x14ac:dyDescent="0.2">
      <c r="A972" s="3">
        <f>Stocks!A973</f>
        <v>43656</v>
      </c>
      <c r="B972" s="5">
        <f>Stocks!B973/Stocks!B972-1</f>
        <v>6.3231109705963462E-4</v>
      </c>
      <c r="C972" s="5">
        <f>Stocks!C973/Stocks!C972-1</f>
        <v>8.8898891577111616E-3</v>
      </c>
      <c r="D972" s="5">
        <f>Stocks!D973/Stocks!D972-1</f>
        <v>1.5691548980050207E-3</v>
      </c>
      <c r="E972" s="5">
        <f>Stocks!E973/Stocks!E972-1</f>
        <v>2.204040741359159E-2</v>
      </c>
    </row>
    <row r="973" spans="1:5" ht="15" customHeight="1" x14ac:dyDescent="0.2">
      <c r="A973" s="3">
        <f>Stocks!A974</f>
        <v>43657</v>
      </c>
      <c r="B973" s="5">
        <f>Stocks!B974/Stocks!B973-1</f>
        <v>-9.4786729857809782E-4</v>
      </c>
      <c r="C973" s="5">
        <f>Stocks!C974/Stocks!C973-1</f>
        <v>7.9750153365680809E-3</v>
      </c>
      <c r="D973" s="5">
        <f>Stocks!D974/Stocks!D973-1</f>
        <v>4.1405550581916639E-3</v>
      </c>
      <c r="E973" s="5">
        <f>Stocks!E974/Stocks!E973-1</f>
        <v>4.0842999509884681E-3</v>
      </c>
    </row>
    <row r="974" spans="1:5" ht="15" customHeight="1" x14ac:dyDescent="0.2">
      <c r="A974" s="3">
        <f>Stocks!A975</f>
        <v>43658</v>
      </c>
      <c r="B974" s="5">
        <f>Stocks!B975/Stocks!B974-1</f>
        <v>2.4984187223276333E-2</v>
      </c>
      <c r="C974" s="5">
        <f>Stocks!C975/Stocks!C974-1</f>
        <v>-2.2684519198848951E-3</v>
      </c>
      <c r="D974" s="5">
        <f>Stocks!D975/Stocks!D974-1</f>
        <v>2.206619859578729E-2</v>
      </c>
      <c r="E974" s="5">
        <f>Stocks!E975/Stocks!E974-1</f>
        <v>4.8812235600390608E-3</v>
      </c>
    </row>
    <row r="975" spans="1:5" ht="15" customHeight="1" x14ac:dyDescent="0.2">
      <c r="A975" s="3">
        <f>Stocks!A976</f>
        <v>43661</v>
      </c>
      <c r="B975" s="5">
        <f>Stocks!B976/Stocks!B975-1</f>
        <v>-9.2564023449537292E-4</v>
      </c>
      <c r="C975" s="5">
        <f>Stocks!C976/Stocks!C975-1</f>
        <v>1.3308933621691832E-3</v>
      </c>
      <c r="D975" s="5">
        <f>Stocks!D976/Stocks!D975-1</f>
        <v>9.7045033257006086E-3</v>
      </c>
      <c r="E975" s="5">
        <f>Stocks!E976/Stocks!E975-1</f>
        <v>-1.7972797927461093E-2</v>
      </c>
    </row>
    <row r="976" spans="1:5" ht="15" customHeight="1" x14ac:dyDescent="0.2">
      <c r="A976" s="3">
        <f>Stocks!A977</f>
        <v>43662</v>
      </c>
      <c r="B976" s="5">
        <f>Stocks!B977/Stocks!B976-1</f>
        <v>5.8678196417540907E-3</v>
      </c>
      <c r="C976" s="5">
        <f>Stocks!C977/Stocks!C976-1</f>
        <v>-6.9779033061969642E-3</v>
      </c>
      <c r="D976" s="5">
        <f>Stocks!D977/Stocks!D976-1</f>
        <v>-1.9978401727861694E-2</v>
      </c>
      <c r="E976" s="5">
        <f>Stocks!E977/Stocks!E976-1</f>
        <v>-1.483924154987637E-2</v>
      </c>
    </row>
    <row r="977" spans="1:5" ht="15" customHeight="1" x14ac:dyDescent="0.2">
      <c r="A977" s="3">
        <f>Stocks!A978</f>
        <v>43663</v>
      </c>
      <c r="B977" s="5">
        <f>Stocks!B978/Stocks!B977-1</f>
        <v>-2.3641387780165779E-2</v>
      </c>
      <c r="C977" s="5">
        <f>Stocks!C978/Stocks!C977-1</f>
        <v>-8.9230940828732841E-4</v>
      </c>
      <c r="D977" s="5">
        <f>Stocks!D978/Stocks!D977-1</f>
        <v>1.1019283746560582E-4</v>
      </c>
      <c r="E977" s="5">
        <f>Stocks!E978/Stocks!E977-1</f>
        <v>5.020920502092352E-4</v>
      </c>
    </row>
    <row r="978" spans="1:5" ht="15" customHeight="1" x14ac:dyDescent="0.2">
      <c r="A978" s="3">
        <f>Stocks!A979</f>
        <v>43664</v>
      </c>
      <c r="B978" s="5">
        <f>Stocks!B979/Stocks!B978-1</f>
        <v>-1.5094339622641506E-2</v>
      </c>
      <c r="C978" s="5">
        <f>Stocks!C979/Stocks!C978-1</f>
        <v>7.7030421434551855E-3</v>
      </c>
      <c r="D978" s="5">
        <f>Stocks!D979/Stocks!D978-1</f>
        <v>2.3578669017188192E-2</v>
      </c>
      <c r="E978" s="5">
        <f>Stocks!E979/Stocks!E978-1</f>
        <v>9.0331214452994413E-3</v>
      </c>
    </row>
    <row r="979" spans="1:5" ht="15" customHeight="1" x14ac:dyDescent="0.2">
      <c r="A979" s="3">
        <f>Stocks!A980</f>
        <v>43665</v>
      </c>
      <c r="B979" s="5">
        <f>Stocks!B980/Stocks!B979-1</f>
        <v>4.46998722860803E-3</v>
      </c>
      <c r="C979" s="5">
        <f>Stocks!C980/Stocks!C979-1</f>
        <v>-7.1456267656344608E-3</v>
      </c>
      <c r="D979" s="5">
        <f>Stocks!D980/Stocks!D979-1</f>
        <v>-6.3509149623250938E-3</v>
      </c>
      <c r="E979" s="5">
        <f>Stocks!E980/Stocks!E979-1</f>
        <v>1.6578249336873796E-4</v>
      </c>
    </row>
    <row r="980" spans="1:5" ht="15" customHeight="1" x14ac:dyDescent="0.2">
      <c r="A980" s="3">
        <f>Stocks!A981</f>
        <v>43668</v>
      </c>
      <c r="B980" s="5">
        <f>Stocks!B981/Stocks!B980-1</f>
        <v>-1.5257469802924306E-2</v>
      </c>
      <c r="C980" s="5">
        <f>Stocks!C981/Stocks!C980-1</f>
        <v>7.4202187011827014E-3</v>
      </c>
      <c r="D980" s="5">
        <f>Stocks!D981/Stocks!D980-1</f>
        <v>1.3541328133463315E-2</v>
      </c>
      <c r="E980" s="5">
        <f>Stocks!E981/Stocks!E980-1</f>
        <v>1.8233051549809698E-3</v>
      </c>
    </row>
    <row r="981" spans="1:5" ht="15" customHeight="1" x14ac:dyDescent="0.2">
      <c r="A981" s="3">
        <f>Stocks!A982</f>
        <v>43669</v>
      </c>
      <c r="B981" s="5">
        <f>Stocks!B982/Stocks!B981-1</f>
        <v>-2.9051000645577973E-3</v>
      </c>
      <c r="C981" s="5">
        <f>Stocks!C982/Stocks!C981-1</f>
        <v>1.8275461040040408E-3</v>
      </c>
      <c r="D981" s="5">
        <f>Stocks!D982/Stocks!D981-1</f>
        <v>2.1483539974347821E-2</v>
      </c>
      <c r="E981" s="5">
        <f>Stocks!E982/Stocks!E981-1</f>
        <v>-2.647253474520106E-3</v>
      </c>
    </row>
    <row r="982" spans="1:5" ht="15" customHeight="1" x14ac:dyDescent="0.2">
      <c r="A982" s="3">
        <f>Stocks!A983</f>
        <v>43670</v>
      </c>
      <c r="B982" s="5">
        <f>Stocks!B983/Stocks!B982-1</f>
        <v>1.9423761735189338E-2</v>
      </c>
      <c r="C982" s="5">
        <f>Stocks!C983/Stocks!C982-1</f>
        <v>1.3432835820895495E-2</v>
      </c>
      <c r="D982" s="5">
        <f>Stocks!D983/Stocks!D982-1</f>
        <v>4.467929266506232E-2</v>
      </c>
      <c r="E982" s="5">
        <f>Stocks!E983/Stocks!E982-1</f>
        <v>-3.3178500331785266E-3</v>
      </c>
    </row>
    <row r="983" spans="1:5" ht="15" customHeight="1" x14ac:dyDescent="0.2">
      <c r="A983" s="3">
        <f>Stocks!A984</f>
        <v>43671</v>
      </c>
      <c r="B983" s="5">
        <f>Stocks!B984/Stocks!B983-1</f>
        <v>-9.526833915527444E-4</v>
      </c>
      <c r="C983" s="5">
        <f>Stocks!C984/Stocks!C983-1</f>
        <v>-9.4910816560301869E-3</v>
      </c>
      <c r="D983" s="5">
        <f>Stocks!D984/Stocks!D983-1</f>
        <v>-1.7928685897436014E-2</v>
      </c>
      <c r="E983" s="5">
        <f>Stocks!E984/Stocks!E983-1</f>
        <v>-1.7310252996005304E-2</v>
      </c>
    </row>
    <row r="984" spans="1:5" ht="15" customHeight="1" x14ac:dyDescent="0.2">
      <c r="A984" s="3">
        <f>Stocks!A985</f>
        <v>43672</v>
      </c>
      <c r="B984" s="5">
        <f>Stocks!B985/Stocks!B984-1</f>
        <v>3.1786395422761515E-4</v>
      </c>
      <c r="C984" s="5">
        <f>Stocks!C985/Stocks!C984-1</f>
        <v>1.1564513464397796E-2</v>
      </c>
      <c r="D984" s="5">
        <f>Stocks!D985/Stocks!D984-1</f>
        <v>6.1193268740433737E-4</v>
      </c>
      <c r="E984" s="5">
        <f>Stocks!E985/Stocks!E984-1</f>
        <v>-4.9119241192411289E-3</v>
      </c>
    </row>
    <row r="985" spans="1:5" ht="15" customHeight="1" x14ac:dyDescent="0.2">
      <c r="A985" s="3">
        <f>Stocks!A986</f>
        <v>43675</v>
      </c>
      <c r="B985" s="5">
        <f>Stocks!B986/Stocks!B985-1</f>
        <v>-1.2392755004766443E-2</v>
      </c>
      <c r="C985" s="5">
        <f>Stocks!C986/Stocks!C985-1</f>
        <v>-2.6130981544993936E-3</v>
      </c>
      <c r="D985" s="5">
        <f>Stocks!D986/Stocks!D985-1</f>
        <v>2.7520130465803483E-3</v>
      </c>
      <c r="E985" s="5">
        <f>Stocks!E986/Stocks!E985-1</f>
        <v>-9.5319148936170439E-3</v>
      </c>
    </row>
    <row r="986" spans="1:5" ht="15" customHeight="1" x14ac:dyDescent="0.2">
      <c r="A986" s="3">
        <f>Stocks!A987</f>
        <v>43676</v>
      </c>
      <c r="B986" s="5">
        <f>Stocks!B987/Stocks!B986-1</f>
        <v>-1.9305019305019266E-3</v>
      </c>
      <c r="C986" s="5">
        <f>Stocks!C987/Stocks!C986-1</f>
        <v>-9.1698051416407855E-3</v>
      </c>
      <c r="D986" s="5">
        <f>Stocks!D987/Stocks!D986-1</f>
        <v>-1.4128887985362937E-2</v>
      </c>
      <c r="E986" s="5">
        <f>Stocks!E987/Stocks!E986-1</f>
        <v>2.2684310018903586E-2</v>
      </c>
    </row>
    <row r="987" spans="1:5" ht="15" customHeight="1" x14ac:dyDescent="0.2">
      <c r="A987" s="3">
        <f>Stocks!A988</f>
        <v>43677</v>
      </c>
      <c r="B987" s="5">
        <f>Stocks!B988/Stocks!B987-1</f>
        <v>-2.2888459058671873E-2</v>
      </c>
      <c r="C987" s="5">
        <f>Stocks!C988/Stocks!C987-1</f>
        <v>-1.9445821627279258E-2</v>
      </c>
      <c r="D987" s="5">
        <f>Stocks!D988/Stocks!D987-1</f>
        <v>-2.6497577069800937E-2</v>
      </c>
      <c r="E987" s="5">
        <f>Stocks!E988/Stocks!E987-1</f>
        <v>-7.2256763569148452E-3</v>
      </c>
    </row>
    <row r="988" spans="1:5" ht="15" customHeight="1" x14ac:dyDescent="0.2">
      <c r="A988" s="3">
        <f>Stocks!A989</f>
        <v>43678</v>
      </c>
      <c r="B988" s="5">
        <f>Stocks!B989/Stocks!B988-1</f>
        <v>-1.2207192345760398E-2</v>
      </c>
      <c r="C988" s="5">
        <f>Stocks!C989/Stocks!C988-1</f>
        <v>6.5730337078651058E-3</v>
      </c>
      <c r="D988" s="5">
        <f>Stocks!D989/Stocks!D988-1</f>
        <v>-2.9866553696250908E-2</v>
      </c>
      <c r="E988" s="5">
        <f>Stocks!E989/Stocks!E988-1</f>
        <v>-4.7393364928910442E-3</v>
      </c>
    </row>
    <row r="989" spans="1:5" ht="15" customHeight="1" x14ac:dyDescent="0.2">
      <c r="A989" s="3">
        <f>Stocks!A990</f>
        <v>43679</v>
      </c>
      <c r="B989" s="5">
        <f>Stocks!B990/Stocks!B989-1</f>
        <v>-1.7034068136272618E-2</v>
      </c>
      <c r="C989" s="5">
        <f>Stocks!C990/Stocks!C989-1</f>
        <v>-9.7672601439973139E-3</v>
      </c>
      <c r="D989" s="5">
        <f>Stocks!D990/Stocks!D989-1</f>
        <v>-3.8646288209606916E-2</v>
      </c>
      <c r="E989" s="5">
        <f>Stocks!E990/Stocks!E989-1</f>
        <v>-3.9625850340135993E-2</v>
      </c>
    </row>
    <row r="990" spans="1:5" ht="15" customHeight="1" x14ac:dyDescent="0.2">
      <c r="A990" s="3">
        <f>Stocks!A991</f>
        <v>43682</v>
      </c>
      <c r="B990" s="5">
        <f>Stocks!B991/Stocks!B990-1</f>
        <v>-8.4947332653754204E-3</v>
      </c>
      <c r="C990" s="5">
        <f>Stocks!C991/Stocks!C990-1</f>
        <v>-4.824709728328247E-2</v>
      </c>
      <c r="D990" s="5">
        <f>Stocks!D991/Stocks!D990-1</f>
        <v>-5.0420168067226823E-2</v>
      </c>
      <c r="E990" s="5">
        <f>Stocks!E991/Stocks!E990-1</f>
        <v>-3.1698246856738055E-2</v>
      </c>
    </row>
    <row r="991" spans="1:5" ht="15" customHeight="1" x14ac:dyDescent="0.2">
      <c r="A991" s="3">
        <f>Stocks!A992</f>
        <v>43683</v>
      </c>
      <c r="B991" s="5">
        <f>Stocks!B992/Stocks!B991-1</f>
        <v>1.2337217272104128E-2</v>
      </c>
      <c r="C991" s="5">
        <f>Stocks!C992/Stocks!C991-1</f>
        <v>2.1437877531682803E-2</v>
      </c>
      <c r="D991" s="5">
        <f>Stocks!D992/Stocks!D991-1</f>
        <v>1.7220760583592343E-2</v>
      </c>
      <c r="E991" s="5">
        <f>Stocks!E992/Stocks!E991-1</f>
        <v>-8.2297000731529346E-3</v>
      </c>
    </row>
    <row r="992" spans="1:5" ht="15" customHeight="1" x14ac:dyDescent="0.2">
      <c r="A992" s="3">
        <f>Stocks!A993</f>
        <v>43684</v>
      </c>
      <c r="B992" s="5">
        <f>Stocks!B993/Stocks!B992-1</f>
        <v>1.0832769126607911E-2</v>
      </c>
      <c r="C992" s="5">
        <f>Stocks!C993/Stocks!C992-1</f>
        <v>1.6465677179962945E-2</v>
      </c>
      <c r="D992" s="5">
        <f>Stocks!D993/Stocks!D992-1</f>
        <v>3.9501528332941405E-2</v>
      </c>
      <c r="E992" s="5">
        <f>Stocks!E993/Stocks!E992-1</f>
        <v>-1.6780379863544082E-2</v>
      </c>
    </row>
    <row r="993" spans="1:5" ht="15" customHeight="1" x14ac:dyDescent="0.2">
      <c r="A993" s="3">
        <f>Stocks!A994</f>
        <v>43685</v>
      </c>
      <c r="B993" s="5">
        <f>Stocks!B994/Stocks!B993-1</f>
        <v>-6.3630274614868698E-3</v>
      </c>
      <c r="C993" s="5">
        <f>Stocks!C994/Stocks!C993-1</f>
        <v>2.6123659593885629E-2</v>
      </c>
      <c r="D993" s="5">
        <f>Stocks!D994/Stocks!D993-1</f>
        <v>2.6916987106989421E-2</v>
      </c>
      <c r="E993" s="5">
        <f>Stocks!E994/Stocks!E993-1</f>
        <v>3.2820705176294096E-2</v>
      </c>
    </row>
    <row r="994" spans="1:5" ht="15" customHeight="1" x14ac:dyDescent="0.2">
      <c r="A994" s="3">
        <f>Stocks!A995</f>
        <v>43686</v>
      </c>
      <c r="B994" s="5">
        <f>Stocks!B995/Stocks!B994-1</f>
        <v>-7.0778564206269712E-3</v>
      </c>
      <c r="C994" s="5">
        <f>Stocks!C995/Stocks!C994-1</f>
        <v>-4.7248471372984824E-3</v>
      </c>
      <c r="D994" s="5">
        <f>Stocks!D995/Stocks!D994-1</f>
        <v>-3.2488986784141027E-2</v>
      </c>
      <c r="E994" s="5">
        <f>Stocks!E995/Stocks!E994-1</f>
        <v>-1.9248229526057758E-2</v>
      </c>
    </row>
    <row r="995" spans="1:5" ht="15" customHeight="1" x14ac:dyDescent="0.2">
      <c r="A995" s="3">
        <f>Stocks!A996</f>
        <v>43689</v>
      </c>
      <c r="B995" s="5">
        <f>Stocks!B996/Stocks!B995-1</f>
        <v>-7.1283095723014833E-3</v>
      </c>
      <c r="C995" s="5">
        <f>Stocks!C996/Stocks!C995-1</f>
        <v>-1.5135437028762966E-2</v>
      </c>
      <c r="D995" s="5">
        <f>Stocks!D996/Stocks!D995-1</f>
        <v>-6.2606715993169804E-3</v>
      </c>
      <c r="E995" s="5">
        <f>Stocks!E996/Stocks!E995-1</f>
        <v>-1.6478429920385174E-2</v>
      </c>
    </row>
    <row r="996" spans="1:5" ht="15" customHeight="1" x14ac:dyDescent="0.2">
      <c r="A996" s="3">
        <f>Stocks!A997</f>
        <v>43690</v>
      </c>
      <c r="B996" s="5">
        <f>Stocks!B997/Stocks!B996-1</f>
        <v>1.1965811965811923E-2</v>
      </c>
      <c r="C996" s="5">
        <f>Stocks!C997/Stocks!C996-1</f>
        <v>1.2872859249177804E-2</v>
      </c>
      <c r="D996" s="5">
        <f>Stocks!D997/Stocks!D996-1</f>
        <v>3.5280641466208351E-2</v>
      </c>
      <c r="E996" s="5">
        <f>Stocks!E997/Stocks!E996-1</f>
        <v>1.4118975903614439E-2</v>
      </c>
    </row>
    <row r="997" spans="1:5" ht="15" customHeight="1" x14ac:dyDescent="0.2">
      <c r="A997" s="3">
        <f>Stocks!A998</f>
        <v>43691</v>
      </c>
      <c r="B997" s="5">
        <f>Stocks!B998/Stocks!B997-1</f>
        <v>-7.1283783783783861E-2</v>
      </c>
      <c r="C997" s="5">
        <f>Stocks!C998/Stocks!C997-1</f>
        <v>-2.8553832372207766E-2</v>
      </c>
      <c r="D997" s="5">
        <f>Stocks!D998/Stocks!D997-1</f>
        <v>-3.839344987829163E-2</v>
      </c>
      <c r="E997" s="5">
        <f>Stocks!E998/Stocks!E997-1</f>
        <v>-3.8797104139595251E-2</v>
      </c>
    </row>
    <row r="998" spans="1:5" ht="15" customHeight="1" x14ac:dyDescent="0.2">
      <c r="A998" s="3">
        <f>Stocks!A999</f>
        <v>43692</v>
      </c>
      <c r="B998" s="5">
        <f>Stocks!B999/Stocks!B998-1</f>
        <v>-1.1640596580574591E-2</v>
      </c>
      <c r="C998" s="5">
        <f>Stocks!C999/Stocks!C998-1</f>
        <v>1.5906864157685607E-2</v>
      </c>
      <c r="D998" s="5">
        <f>Stocks!D999/Stocks!D998-1</f>
        <v>-8.0543090553442109E-4</v>
      </c>
      <c r="E998" s="5">
        <f>Stocks!E999/Stocks!E998-1</f>
        <v>-1.6801853997682636E-2</v>
      </c>
    </row>
    <row r="999" spans="1:5" ht="15" customHeight="1" x14ac:dyDescent="0.2">
      <c r="A999" s="3">
        <f>Stocks!A1000</f>
        <v>43693</v>
      </c>
      <c r="B999" s="5">
        <f>Stocks!B1000/Stocks!B999-1</f>
        <v>2.8708133971291794E-2</v>
      </c>
      <c r="C999" s="5">
        <f>Stocks!C1000/Stocks!C999-1</f>
        <v>1.1119305610710617E-2</v>
      </c>
      <c r="D999" s="5">
        <f>Stocks!D1000/Stocks!D999-1</f>
        <v>1.7733763242745226E-2</v>
      </c>
      <c r="E999" s="5">
        <f>Stocks!E1000/Stocks!E999-1</f>
        <v>1.0999803574936129E-2</v>
      </c>
    </row>
    <row r="1000" spans="1:5" ht="15" customHeight="1" x14ac:dyDescent="0.2">
      <c r="A1000" s="3">
        <f>Stocks!A1001</f>
        <v>43696</v>
      </c>
      <c r="B1000" s="5">
        <f>Stocks!B1001/Stocks!B1000-1</f>
        <v>1.681574239713779E-2</v>
      </c>
      <c r="C1000" s="5">
        <f>Stocks!C1001/Stocks!C1000-1</f>
        <v>8.4721988441902596E-3</v>
      </c>
      <c r="D1000" s="5">
        <f>Stocks!D1001/Stocks!D1000-1</f>
        <v>1.8895677755148332E-2</v>
      </c>
      <c r="E1000" s="5">
        <f>Stocks!E1001/Stocks!E1000-1</f>
        <v>4.7989119875655684E-2</v>
      </c>
    </row>
    <row r="1001" spans="1:5" ht="15" customHeight="1" x14ac:dyDescent="0.2">
      <c r="A1001" s="3">
        <f>Stocks!A1002</f>
        <v>43697</v>
      </c>
      <c r="B1001" s="5">
        <f>Stocks!B1002/Stocks!B1001-1</f>
        <v>-7.3891625615764012E-3</v>
      </c>
      <c r="C1001" s="5">
        <f>Stocks!C1002/Stocks!C1001-1</f>
        <v>-2.7817959274507587E-3</v>
      </c>
      <c r="D1001" s="5">
        <f>Stocks!D1002/Stocks!D1001-1</f>
        <v>-1.2881732370905064E-2</v>
      </c>
      <c r="E1001" s="5">
        <f>Stocks!E1002/Stocks!E1001-1</f>
        <v>-2.280311457174633E-2</v>
      </c>
    </row>
    <row r="1002" spans="1:5" ht="15" customHeight="1" x14ac:dyDescent="0.2">
      <c r="A1002" s="3">
        <f>Stocks!A1003</f>
        <v>43698</v>
      </c>
      <c r="B1002" s="5">
        <f>Stocks!B1003/Stocks!B1002-1</f>
        <v>2.4813895781636841E-3</v>
      </c>
      <c r="C1002" s="5">
        <f>Stocks!C1003/Stocks!C1002-1</f>
        <v>9.4844900691808398E-3</v>
      </c>
      <c r="D1002" s="5">
        <f>Stocks!D1003/Stocks!D1002-1</f>
        <v>1.4624817189785588E-3</v>
      </c>
      <c r="E1002" s="5">
        <f>Stocks!E1003/Stocks!E1002-1</f>
        <v>-1.5177385695314127E-3</v>
      </c>
    </row>
    <row r="1003" spans="1:5" ht="15" customHeight="1" x14ac:dyDescent="0.2">
      <c r="A1003" s="3">
        <f>Stocks!A1004</f>
        <v>43699</v>
      </c>
      <c r="B1003" s="5">
        <f>Stocks!B1004/Stocks!B1003-1</f>
        <v>-8.8401697312587846E-3</v>
      </c>
      <c r="C1003" s="5">
        <f>Stocks!C1004/Stocks!C1003-1</f>
        <v>-4.6976898419365254E-3</v>
      </c>
      <c r="D1003" s="5">
        <f>Stocks!D1004/Stocks!D1003-1</f>
        <v>6.2907211862504031E-3</v>
      </c>
      <c r="E1003" s="5">
        <f>Stocks!E1004/Stocks!E1003-1</f>
        <v>-7.0302109063272722E-3</v>
      </c>
    </row>
    <row r="1004" spans="1:5" ht="15" customHeight="1" x14ac:dyDescent="0.2">
      <c r="A1004" s="3">
        <f>Stocks!A1005</f>
        <v>43700</v>
      </c>
      <c r="B1004" s="5">
        <f>Stocks!B1005/Stocks!B1004-1</f>
        <v>-3.638958259008207E-2</v>
      </c>
      <c r="C1004" s="5">
        <f>Stocks!C1005/Stocks!C1004-1</f>
        <v>-2.6986506746626726E-2</v>
      </c>
      <c r="D1004" s="5">
        <f>Stocks!D1005/Stocks!D1004-1</f>
        <v>-5.5816030363920466E-2</v>
      </c>
      <c r="E1004" s="5">
        <f>Stocks!E1005/Stocks!E1004-1</f>
        <v>-3.5208572522005266E-2</v>
      </c>
    </row>
    <row r="1005" spans="1:5" ht="15" customHeight="1" x14ac:dyDescent="0.2">
      <c r="A1005" s="3">
        <f>Stocks!A1006</f>
        <v>43703</v>
      </c>
      <c r="B1005" s="5">
        <f>Stocks!B1006/Stocks!B1005-1</f>
        <v>7.0344316919659367E-3</v>
      </c>
      <c r="C1005" s="5">
        <f>Stocks!C1006/Stocks!C1005-1</f>
        <v>1.3468013468013629E-2</v>
      </c>
      <c r="D1005" s="5">
        <f>Stocks!D1006/Stocks!D1005-1</f>
        <v>1.773468905178488E-3</v>
      </c>
      <c r="E1005" s="5">
        <f>Stocks!E1006/Stocks!E1005-1</f>
        <v>1.8841729472431457E-2</v>
      </c>
    </row>
    <row r="1006" spans="1:5" ht="15" customHeight="1" x14ac:dyDescent="0.2">
      <c r="A1006" s="3">
        <f>Stocks!A1007</f>
        <v>43704</v>
      </c>
      <c r="B1006" s="5">
        <f>Stocks!B1007/Stocks!B1006-1</f>
        <v>-2.6838235294117663E-2</v>
      </c>
      <c r="C1006" s="5">
        <f>Stocks!C1007/Stocks!C1006-1</f>
        <v>4.448448673911809E-3</v>
      </c>
      <c r="D1006" s="5">
        <f>Stocks!D1007/Stocks!D1006-1</f>
        <v>-4.4848341791574597E-3</v>
      </c>
      <c r="E1006" s="5">
        <f>Stocks!E1007/Stocks!E1006-1</f>
        <v>-7.5919797547207013E-3</v>
      </c>
    </row>
    <row r="1007" spans="1:5" ht="15" customHeight="1" x14ac:dyDescent="0.2">
      <c r="A1007" s="3">
        <f>Stocks!A1008</f>
        <v>43705</v>
      </c>
      <c r="B1007" s="5">
        <f>Stocks!B1008/Stocks!B1007-1</f>
        <v>1.7755950132225307E-2</v>
      </c>
      <c r="C1007" s="5">
        <f>Stocks!C1008/Stocks!C1007-1</f>
        <v>1.625742796277585E-3</v>
      </c>
      <c r="D1007" s="5">
        <f>Stocks!D1008/Stocks!D1007-1</f>
        <v>6.2833432128037714E-3</v>
      </c>
      <c r="E1007" s="5">
        <f>Stocks!E1008/Stocks!E1007-1</f>
        <v>1.9027069438995792E-2</v>
      </c>
    </row>
    <row r="1008" spans="1:5" ht="15" customHeight="1" x14ac:dyDescent="0.2">
      <c r="A1008" s="3">
        <f>Stocks!A1009</f>
        <v>43706</v>
      </c>
      <c r="B1008" s="5">
        <f>Stocks!B1009/Stocks!B1008-1</f>
        <v>2.9324424647364511E-2</v>
      </c>
      <c r="C1008" s="5">
        <f>Stocks!C1009/Stocks!C1008-1</f>
        <v>1.3992276263502523E-2</v>
      </c>
      <c r="D1008" s="5">
        <f>Stocks!D1009/Stocks!D1008-1</f>
        <v>1.9910461828463788E-2</v>
      </c>
      <c r="E1008" s="5">
        <f>Stocks!E1009/Stocks!E1008-1</f>
        <v>6.5447545717034483E-3</v>
      </c>
    </row>
    <row r="1009" spans="1:5" ht="15" customHeight="1" x14ac:dyDescent="0.2">
      <c r="A1009" s="3">
        <f>Stocks!A1010</f>
        <v>43707</v>
      </c>
      <c r="B1009" s="5">
        <f>Stocks!B1010/Stocks!B1009-1</f>
        <v>-4.6880634691669476E-3</v>
      </c>
      <c r="C1009" s="5">
        <f>Stocks!C1010/Stocks!C1009-1</f>
        <v>-1.9318871777888047E-3</v>
      </c>
      <c r="D1009" s="5">
        <f>Stocks!D1010/Stocks!D1009-1</f>
        <v>-2.7723229756265733E-3</v>
      </c>
      <c r="E1009" s="5">
        <f>Stocks!E1010/Stocks!E1009-1</f>
        <v>-2.1036527060623866E-3</v>
      </c>
    </row>
    <row r="1010" spans="1:5" ht="15" customHeight="1" x14ac:dyDescent="0.2">
      <c r="A1010" s="3">
        <f>Stocks!A1011</f>
        <v>43710</v>
      </c>
      <c r="B1010" s="5">
        <f>Stocks!B1011/Stocks!B1010-1</f>
        <v>0</v>
      </c>
      <c r="C1010" s="5">
        <f>Stocks!C1011/Stocks!C1010-1</f>
        <v>0</v>
      </c>
      <c r="D1010" s="5">
        <f>Stocks!D1011/Stocks!D1010-1</f>
        <v>0</v>
      </c>
      <c r="E1010" s="5">
        <f>Stocks!E1011/Stocks!E1010-1</f>
        <v>0</v>
      </c>
    </row>
    <row r="1011" spans="1:5" ht="15" customHeight="1" x14ac:dyDescent="0.2">
      <c r="A1011" s="3">
        <f>Stocks!A1012</f>
        <v>43711</v>
      </c>
      <c r="B1011" s="5">
        <f>Stocks!B1012/Stocks!B1011-1</f>
        <v>-2.5724637681159401E-2</v>
      </c>
      <c r="C1011" s="5">
        <f>Stocks!C1012/Stocks!C1011-1</f>
        <v>-8.9591859307599497E-3</v>
      </c>
      <c r="D1011" s="5">
        <f>Stocks!D1012/Stocks!D1011-1</f>
        <v>-1.6680180701957537E-2</v>
      </c>
      <c r="E1011" s="5">
        <f>Stocks!E1012/Stocks!E1011-1</f>
        <v>-2.6830203142966802E-3</v>
      </c>
    </row>
    <row r="1012" spans="1:5" ht="15" customHeight="1" x14ac:dyDescent="0.2">
      <c r="A1012" s="3">
        <f>Stocks!A1013</f>
        <v>43712</v>
      </c>
      <c r="B1012" s="5">
        <f>Stocks!B1013/Stocks!B1012-1</f>
        <v>5.5782818891780828E-3</v>
      </c>
      <c r="C1012" s="5">
        <f>Stocks!C1013/Stocks!C1012-1</f>
        <v>1.4341517857142883E-2</v>
      </c>
      <c r="D1012" s="5">
        <f>Stocks!D1013/Stocks!D1012-1</f>
        <v>1.9201319354458679E-2</v>
      </c>
      <c r="E1012" s="5">
        <f>Stocks!E1013/Stocks!E1012-1</f>
        <v>2.4212144504227373E-2</v>
      </c>
    </row>
    <row r="1013" spans="1:5" ht="15" customHeight="1" x14ac:dyDescent="0.2">
      <c r="A1013" s="3">
        <f>Stocks!A1014</f>
        <v>43713</v>
      </c>
      <c r="B1013" s="5">
        <f>Stocks!B1014/Stocks!B1013-1</f>
        <v>1.3313609467455523E-2</v>
      </c>
      <c r="C1013" s="5">
        <f>Stocks!C1014/Stocks!C1013-1</f>
        <v>1.6284315343565892E-2</v>
      </c>
      <c r="D1013" s="5">
        <f>Stocks!D1014/Stocks!D1013-1</f>
        <v>2.6699029126213691E-2</v>
      </c>
      <c r="E1013" s="5">
        <f>Stocks!E1014/Stocks!E1013-1</f>
        <v>2.6266416510318802E-3</v>
      </c>
    </row>
    <row r="1014" spans="1:5" ht="15" customHeight="1" x14ac:dyDescent="0.2">
      <c r="A1014" s="3">
        <f>Stocks!A1015</f>
        <v>43714</v>
      </c>
      <c r="B1014" s="5">
        <f>Stocks!B1015/Stocks!B1014-1</f>
        <v>-2.1897810218978186E-3</v>
      </c>
      <c r="C1014" s="5">
        <f>Stocks!C1015/Stocks!C1014-1</f>
        <v>5.4674389649760347E-3</v>
      </c>
      <c r="D1014" s="5">
        <f>Stocks!D1015/Stocks!D1014-1</f>
        <v>1.9025104131487058E-2</v>
      </c>
      <c r="E1014" s="5">
        <f>Stocks!E1015/Stocks!E1014-1</f>
        <v>3.5553892215569594E-3</v>
      </c>
    </row>
    <row r="1015" spans="1:5" ht="15" customHeight="1" x14ac:dyDescent="0.2">
      <c r="A1015" s="3">
        <f>Stocks!A1016</f>
        <v>43717</v>
      </c>
      <c r="B1015" s="5">
        <f>Stocks!B1016/Stocks!B1015-1</f>
        <v>-1.4630577907827069E-3</v>
      </c>
      <c r="C1015" s="5">
        <f>Stocks!C1016/Stocks!C1015-1</f>
        <v>-2.255841498869382E-2</v>
      </c>
      <c r="D1015" s="5">
        <f>Stocks!D1016/Stocks!D1015-1</f>
        <v>1.4913831197525429E-2</v>
      </c>
      <c r="E1015" s="5">
        <f>Stocks!E1016/Stocks!E1015-1</f>
        <v>2.4986015289949481E-2</v>
      </c>
    </row>
    <row r="1016" spans="1:5" ht="15" customHeight="1" x14ac:dyDescent="0.2">
      <c r="A1016" s="3">
        <f>Stocks!A1017</f>
        <v>43718</v>
      </c>
      <c r="B1016" s="5">
        <f>Stocks!B1017/Stocks!B1016-1</f>
        <v>4.1391941391941245E-2</v>
      </c>
      <c r="C1016" s="5">
        <f>Stocks!C1017/Stocks!C1016-1</f>
        <v>-2.8642247314789371E-2</v>
      </c>
      <c r="D1016" s="5">
        <f>Stocks!D1017/Stocks!D1016-1</f>
        <v>7.6194622836616155E-3</v>
      </c>
      <c r="E1016" s="5">
        <f>Stocks!E1017/Stocks!E1016-1</f>
        <v>2.4558850281972022E-2</v>
      </c>
    </row>
    <row r="1017" spans="1:5" ht="15" customHeight="1" x14ac:dyDescent="0.2">
      <c r="A1017" s="3">
        <f>Stocks!A1018</f>
        <v>43719</v>
      </c>
      <c r="B1017" s="5">
        <f>Stocks!B1018/Stocks!B1017-1</f>
        <v>4.2208934224410299E-3</v>
      </c>
      <c r="C1017" s="5">
        <f>Stocks!C1018/Stocks!C1017-1</f>
        <v>-7.7686419053020206E-3</v>
      </c>
      <c r="D1017" s="5">
        <f>Stocks!D1018/Stocks!D1017-1</f>
        <v>3.078751215296549E-2</v>
      </c>
      <c r="E1017" s="5">
        <f>Stocks!E1018/Stocks!E1017-1</f>
        <v>1.5625E-2</v>
      </c>
    </row>
    <row r="1018" spans="1:5" ht="15" customHeight="1" x14ac:dyDescent="0.2">
      <c r="A1018" s="3">
        <f>Stocks!A1019</f>
        <v>43720</v>
      </c>
      <c r="B1018" s="5">
        <f>Stocks!B1019/Stocks!B1018-1</f>
        <v>-1.541155866900179E-2</v>
      </c>
      <c r="C1018" s="5">
        <f>Stocks!C1019/Stocks!C1018-1</f>
        <v>1.7144816550462849E-2</v>
      </c>
      <c r="D1018" s="5">
        <f>Stocks!D1019/Stocks!D1018-1</f>
        <v>5.2399916160128512E-4</v>
      </c>
      <c r="E1018" s="5">
        <f>Stocks!E1019/Stocks!E1018-1</f>
        <v>-1.4860139860139898E-2</v>
      </c>
    </row>
    <row r="1019" spans="1:5" ht="15" customHeight="1" x14ac:dyDescent="0.2">
      <c r="A1019" s="3">
        <f>Stocks!A1020</f>
        <v>43721</v>
      </c>
      <c r="B1019" s="5">
        <f>Stocks!B1020/Stocks!B1019-1</f>
        <v>-7.8263963002489501E-3</v>
      </c>
      <c r="C1019" s="5">
        <f>Stocks!C1020/Stocks!C1019-1</f>
        <v>-3.9892122710415423E-3</v>
      </c>
      <c r="D1019" s="5">
        <f>Stocks!D1020/Stocks!D1019-1</f>
        <v>-4.9230124646485462E-3</v>
      </c>
      <c r="E1019" s="5">
        <f>Stocks!E1020/Stocks!E1019-1</f>
        <v>1.7568766637089617E-2</v>
      </c>
    </row>
    <row r="1020" spans="1:5" ht="15" customHeight="1" x14ac:dyDescent="0.2">
      <c r="A1020" s="3">
        <f>Stocks!A1021</f>
        <v>43724</v>
      </c>
      <c r="B1020" s="5">
        <f>Stocks!B1021/Stocks!B1020-1</f>
        <v>2.8684116170669682E-3</v>
      </c>
      <c r="C1020" s="5">
        <f>Stocks!C1021/Stocks!C1020-1</f>
        <v>-6.5436904157499809E-3</v>
      </c>
      <c r="D1020" s="5">
        <f>Stocks!D1021/Stocks!D1020-1</f>
        <v>-5.7894736842104555E-3</v>
      </c>
      <c r="E1020" s="5">
        <f>Stocks!E1021/Stocks!E1020-1</f>
        <v>9.0512731077781572E-2</v>
      </c>
    </row>
    <row r="1021" spans="1:5" ht="15" customHeight="1" x14ac:dyDescent="0.2">
      <c r="A1021" s="3">
        <f>Stocks!A1022</f>
        <v>43725</v>
      </c>
      <c r="B1021" s="5">
        <f>Stocks!B1022/Stocks!B1021-1</f>
        <v>-2.7529495888451883E-2</v>
      </c>
      <c r="C1021" s="5">
        <f>Stocks!C1022/Stocks!C1021-1</f>
        <v>1.9306115495996146E-3</v>
      </c>
      <c r="D1021" s="5">
        <f>Stocks!D1022/Stocks!D1021-1</f>
        <v>-7.3054526204340275E-3</v>
      </c>
      <c r="E1021" s="5">
        <f>Stocks!E1022/Stocks!E1021-1</f>
        <v>-2.0949944026867118E-2</v>
      </c>
    </row>
    <row r="1022" spans="1:5" ht="15" customHeight="1" x14ac:dyDescent="0.2">
      <c r="A1022" s="3">
        <f>Stocks!A1023</f>
        <v>43726</v>
      </c>
      <c r="B1022" s="5">
        <f>Stocks!B1023/Stocks!B1022-1</f>
        <v>3.6764705882363913E-4</v>
      </c>
      <c r="C1022" s="5">
        <f>Stocks!C1023/Stocks!C1022-1</f>
        <v>-6.5741003117030239E-3</v>
      </c>
      <c r="D1022" s="5">
        <f>Stocks!D1023/Stocks!D1022-1</f>
        <v>-2.026450511945499E-3</v>
      </c>
      <c r="E1022" s="5">
        <f>Stocks!E1023/Stocks!E1022-1</f>
        <v>-1.9764782750735121E-2</v>
      </c>
    </row>
    <row r="1023" spans="1:5" ht="15" customHeight="1" x14ac:dyDescent="0.2">
      <c r="A1023" s="3">
        <f>Stocks!A1024</f>
        <v>43727</v>
      </c>
      <c r="B1023" s="5">
        <f>Stocks!B1024/Stocks!B1023-1</f>
        <v>-1.9845644983461974E-2</v>
      </c>
      <c r="C1023" s="5">
        <f>Stocks!C1024/Stocks!C1023-1</f>
        <v>3.8222374351075672E-3</v>
      </c>
      <c r="D1023" s="5">
        <f>Stocks!D1024/Stocks!D1023-1</f>
        <v>-1.1542160949022051E-2</v>
      </c>
      <c r="E1023" s="5">
        <f>Stocks!E1024/Stocks!E1023-1</f>
        <v>-6.6655557407102606E-4</v>
      </c>
    </row>
    <row r="1024" spans="1:5" ht="15" customHeight="1" x14ac:dyDescent="0.2">
      <c r="A1024" s="3">
        <f>Stocks!A1025</f>
        <v>43728</v>
      </c>
      <c r="B1024" s="5">
        <f>Stocks!B1025/Stocks!B1024-1</f>
        <v>-1.6497937757780301E-2</v>
      </c>
      <c r="C1024" s="5">
        <f>Stocks!C1025/Stocks!C1024-1</f>
        <v>-1.0797908615594487E-2</v>
      </c>
      <c r="D1024" s="5">
        <f>Stocks!D1025/Stocks!D1024-1</f>
        <v>-2.2056438533895495E-2</v>
      </c>
      <c r="E1024" s="5">
        <f>Stocks!E1025/Stocks!E1024-1</f>
        <v>1.4173753543438306E-2</v>
      </c>
    </row>
    <row r="1025" spans="1:5" ht="15" customHeight="1" x14ac:dyDescent="0.2">
      <c r="A1025" s="3">
        <f>Stocks!A1026</f>
        <v>43731</v>
      </c>
      <c r="B1025" s="5">
        <f>Stocks!B1026/Stocks!B1025-1</f>
        <v>1.3343499809378434E-2</v>
      </c>
      <c r="C1025" s="5">
        <f>Stocks!C1026/Stocks!C1025-1</f>
        <v>4.8833735493507557E-3</v>
      </c>
      <c r="D1025" s="5">
        <f>Stocks!D1026/Stocks!D1025-1</f>
        <v>1.625207296849096E-2</v>
      </c>
      <c r="E1025" s="5">
        <f>Stocks!E1026/Stocks!E1025-1</f>
        <v>-1.0522854324235498E-2</v>
      </c>
    </row>
    <row r="1026" spans="1:5" ht="15" customHeight="1" x14ac:dyDescent="0.2">
      <c r="A1026" s="3">
        <f>Stocks!A1027</f>
        <v>43732</v>
      </c>
      <c r="B1026" s="5">
        <f>Stocks!B1027/Stocks!B1026-1</f>
        <v>-6.0195635816402415E-3</v>
      </c>
      <c r="C1026" s="5">
        <f>Stocks!C1027/Stocks!C1026-1</f>
        <v>-2.4584071808358976E-3</v>
      </c>
      <c r="D1026" s="5">
        <f>Stocks!D1027/Stocks!D1026-1</f>
        <v>-1.3925152306353383E-2</v>
      </c>
      <c r="E1026" s="5">
        <f>Stocks!E1027/Stocks!E1026-1</f>
        <v>-1.4622798271851201E-2</v>
      </c>
    </row>
    <row r="1027" spans="1:5" ht="15" customHeight="1" x14ac:dyDescent="0.2">
      <c r="A1027" s="3">
        <f>Stocks!A1028</f>
        <v>43733</v>
      </c>
      <c r="B1027" s="5">
        <f>Stocks!B1028/Stocks!B1027-1</f>
        <v>1.0219530658591935E-2</v>
      </c>
      <c r="C1027" s="5">
        <f>Stocks!C1028/Stocks!C1027-1</f>
        <v>4.5850527281063869E-3</v>
      </c>
      <c r="D1027" s="5">
        <f>Stocks!D1028/Stocks!D1027-1</f>
        <v>2.6147396293027425E-2</v>
      </c>
      <c r="E1027" s="5">
        <f>Stocks!E1028/Stocks!E1027-1</f>
        <v>3.0354131534569007E-3</v>
      </c>
    </row>
    <row r="1028" spans="1:5" ht="15" customHeight="1" x14ac:dyDescent="0.2">
      <c r="A1028" s="3">
        <f>Stocks!A1029</f>
        <v>43734</v>
      </c>
      <c r="B1028" s="5">
        <f>Stocks!B1029/Stocks!B1028-1</f>
        <v>-8.6174597227426375E-3</v>
      </c>
      <c r="C1028" s="5">
        <f>Stocks!C1029/Stocks!C1028-1</f>
        <v>2.1109082610679675E-3</v>
      </c>
      <c r="D1028" s="5">
        <f>Stocks!D1029/Stocks!D1028-1</f>
        <v>-6.8809805397269663E-3</v>
      </c>
      <c r="E1028" s="5">
        <f>Stocks!E1029/Stocks!E1028-1</f>
        <v>-3.0262273032952258E-2</v>
      </c>
    </row>
    <row r="1029" spans="1:5" ht="15" customHeight="1" x14ac:dyDescent="0.2">
      <c r="A1029" s="3">
        <f>Stocks!A1030</f>
        <v>43735</v>
      </c>
      <c r="B1029" s="5">
        <f>Stocks!B1030/Stocks!B1029-1</f>
        <v>1.2849584278155746E-2</v>
      </c>
      <c r="C1029" s="5">
        <f>Stocks!C1030/Stocks!C1029-1</f>
        <v>-9.3936806148591234E-3</v>
      </c>
      <c r="D1029" s="5">
        <f>Stocks!D1030/Stocks!D1029-1</f>
        <v>-1.1692107827216636E-2</v>
      </c>
      <c r="E1029" s="5">
        <f>Stocks!E1030/Stocks!E1029-1</f>
        <v>3.8141470180304005E-3</v>
      </c>
    </row>
    <row r="1030" spans="1:5" ht="15" customHeight="1" x14ac:dyDescent="0.2">
      <c r="A1030" s="3">
        <f>Stocks!A1031</f>
        <v>43738</v>
      </c>
      <c r="B1030" s="5">
        <f>Stocks!B1031/Stocks!B1030-1</f>
        <v>-6.3432835820895761E-3</v>
      </c>
      <c r="C1030" s="5">
        <f>Stocks!C1031/Stocks!C1030-1</f>
        <v>-1.1436781609195479E-2</v>
      </c>
      <c r="D1030" s="5">
        <f>Stocks!D1031/Stocks!D1030-1</f>
        <v>1.774564574433124E-2</v>
      </c>
      <c r="E1030" s="5">
        <f>Stocks!E1031/Stocks!E1030-1</f>
        <v>-1.5889464594127878E-2</v>
      </c>
    </row>
    <row r="1031" spans="1:5" ht="15" customHeight="1" x14ac:dyDescent="0.2">
      <c r="A1031" s="3">
        <f>Stocks!A1032</f>
        <v>43739</v>
      </c>
      <c r="B1031" s="5">
        <f>Stocks!B1032/Stocks!B1031-1</f>
        <v>5.2572286894481124E-3</v>
      </c>
      <c r="C1031" s="5">
        <f>Stocks!C1032/Stocks!C1031-1</f>
        <v>1.3255043311435344E-2</v>
      </c>
      <c r="D1031" s="5">
        <f>Stocks!D1032/Stocks!D1031-1</f>
        <v>1.0763104079214436E-4</v>
      </c>
      <c r="E1031" s="5">
        <f>Stocks!E1032/Stocks!E1031-1</f>
        <v>-3.2116532116532093E-2</v>
      </c>
    </row>
    <row r="1032" spans="1:5" ht="15" customHeight="1" x14ac:dyDescent="0.2">
      <c r="A1032" s="3">
        <f>Stocks!A1033</f>
        <v>43740</v>
      </c>
      <c r="B1032" s="5">
        <f>Stocks!B1033/Stocks!B1032-1</f>
        <v>-1.2700784460216608E-2</v>
      </c>
      <c r="C1032" s="5">
        <f>Stocks!C1033/Stocks!C1032-1</f>
        <v>-2.5589534683573278E-2</v>
      </c>
      <c r="D1032" s="5">
        <f>Stocks!D1033/Stocks!D1032-1</f>
        <v>-2.5613430908308144E-2</v>
      </c>
      <c r="E1032" s="5">
        <f>Stocks!E1033/Stocks!E1032-1</f>
        <v>-3.7715321849501326E-2</v>
      </c>
    </row>
    <row r="1033" spans="1:5" ht="15" customHeight="1" x14ac:dyDescent="0.2">
      <c r="A1033" s="3">
        <f>Stocks!A1034</f>
        <v>43741</v>
      </c>
      <c r="B1033" s="5">
        <f>Stocks!B1034/Stocks!B1033-1</f>
        <v>2.2323117669315273E-2</v>
      </c>
      <c r="C1033" s="5">
        <f>Stocks!C1034/Stocks!C1033-1</f>
        <v>1.790025319437083E-2</v>
      </c>
      <c r="D1033" s="5">
        <f>Stocks!D1034/Stocks!D1033-1</f>
        <v>1.2812016788159797E-2</v>
      </c>
      <c r="E1033" s="5">
        <f>Stocks!E1034/Stocks!E1033-1</f>
        <v>1.1117392123610292E-2</v>
      </c>
    </row>
    <row r="1034" spans="1:5" ht="15" customHeight="1" x14ac:dyDescent="0.2">
      <c r="A1034" s="3">
        <f>Stocks!A1035</f>
        <v>43742</v>
      </c>
      <c r="B1034" s="5">
        <f>Stocks!B1035/Stocks!B1034-1</f>
        <v>-3.7009622501837924E-4</v>
      </c>
      <c r="C1034" s="5">
        <f>Stocks!C1035/Stocks!C1034-1</f>
        <v>1.7990397408457204E-2</v>
      </c>
      <c r="D1034" s="5">
        <f>Stocks!D1035/Stocks!D1034-1</f>
        <v>2.2246455834241896E-2</v>
      </c>
      <c r="E1034" s="5">
        <f>Stocks!E1035/Stocks!E1034-1</f>
        <v>-2.9817368617218731E-3</v>
      </c>
    </row>
    <row r="1035" spans="1:5" ht="15" customHeight="1" x14ac:dyDescent="0.2">
      <c r="A1035" s="3">
        <f>Stocks!A1036</f>
        <v>43745</v>
      </c>
      <c r="B1035" s="5">
        <f>Stocks!B1036/Stocks!B1035-1</f>
        <v>1.3698630136986134E-2</v>
      </c>
      <c r="C1035" s="5">
        <f>Stocks!C1036/Stocks!C1035-1</f>
        <v>-6.1370610296623829E-3</v>
      </c>
      <c r="D1035" s="5">
        <f>Stocks!D1036/Stocks!D1035-1</f>
        <v>-1.493492639214844E-2</v>
      </c>
      <c r="E1035" s="5">
        <f>Stocks!E1036/Stocks!E1035-1</f>
        <v>2.0560747663551426E-2</v>
      </c>
    </row>
    <row r="1036" spans="1:5" ht="15" customHeight="1" x14ac:dyDescent="0.2">
      <c r="A1036" s="3">
        <f>Stocks!A1037</f>
        <v>43746</v>
      </c>
      <c r="B1036" s="5">
        <f>Stocks!B1037/Stocks!B1036-1</f>
        <v>-2.0087655222790435E-2</v>
      </c>
      <c r="C1036" s="5">
        <f>Stocks!C1037/Stocks!C1036-1</f>
        <v>-1.4179531160663394E-2</v>
      </c>
      <c r="D1036" s="5">
        <f>Stocks!D1037/Stocks!D1036-1</f>
        <v>-3.3030106129521286E-2</v>
      </c>
      <c r="E1036" s="5">
        <f>Stocks!E1037/Stocks!E1036-1</f>
        <v>-1.2820512820512886E-2</v>
      </c>
    </row>
    <row r="1037" spans="1:5" ht="15" customHeight="1" x14ac:dyDescent="0.2">
      <c r="A1037" s="3">
        <f>Stocks!A1038</f>
        <v>43747</v>
      </c>
      <c r="B1037" s="5">
        <f>Stocks!B1038/Stocks!B1037-1</f>
        <v>6.5225493850167293E-3</v>
      </c>
      <c r="C1037" s="5">
        <f>Stocks!C1038/Stocks!C1037-1</f>
        <v>1.4267486370490801E-2</v>
      </c>
      <c r="D1037" s="5">
        <f>Stocks!D1038/Stocks!D1037-1</f>
        <v>2.1278978609026611E-2</v>
      </c>
      <c r="E1037" s="5">
        <f>Stocks!E1038/Stocks!E1037-1</f>
        <v>1.9294990723562222E-2</v>
      </c>
    </row>
    <row r="1038" spans="1:5" ht="15" customHeight="1" x14ac:dyDescent="0.2">
      <c r="A1038" s="3">
        <f>Stocks!A1039</f>
        <v>43748</v>
      </c>
      <c r="B1038" s="5">
        <f>Stocks!B1039/Stocks!B1038-1</f>
        <v>1.2590261062766173E-2</v>
      </c>
      <c r="C1038" s="5">
        <f>Stocks!C1039/Stocks!C1038-1</f>
        <v>0</v>
      </c>
      <c r="D1038" s="5">
        <f>Stocks!D1039/Stocks!D1038-1</f>
        <v>1.3378659940783022E-2</v>
      </c>
      <c r="E1038" s="5">
        <f>Stocks!E1039/Stocks!E1038-1</f>
        <v>1.7109574080815593E-2</v>
      </c>
    </row>
    <row r="1039" spans="1:5" ht="15" customHeight="1" x14ac:dyDescent="0.2">
      <c r="A1039" s="3">
        <f>Stocks!A1040</f>
        <v>43749</v>
      </c>
      <c r="B1039" s="5">
        <f>Stocks!B1040/Stocks!B1039-1</f>
        <v>2.2856098006948322E-2</v>
      </c>
      <c r="C1039" s="5">
        <f>Stocks!C1040/Stocks!C1039-1</f>
        <v>1.2465690759377868E-2</v>
      </c>
      <c r="D1039" s="5">
        <f>Stocks!D1040/Stocks!D1039-1</f>
        <v>3.365436641056152E-2</v>
      </c>
      <c r="E1039" s="5">
        <f>Stocks!E1040/Stocks!E1039-1</f>
        <v>9.8425196850393526E-3</v>
      </c>
    </row>
    <row r="1040" spans="1:5" ht="15" customHeight="1" x14ac:dyDescent="0.2">
      <c r="A1040" s="3">
        <f>Stocks!A1041</f>
        <v>43752</v>
      </c>
      <c r="B1040" s="5">
        <f>Stocks!B1041/Stocks!B1040-1</f>
        <v>-7.8655702538433792E-3</v>
      </c>
      <c r="C1040" s="5">
        <f>Stocks!C1041/Stocks!C1040-1</f>
        <v>1.6943409013894239E-3</v>
      </c>
      <c r="D1040" s="5">
        <f>Stocks!D1041/Stocks!D1040-1</f>
        <v>1.6750418760469454E-3</v>
      </c>
      <c r="E1040" s="5">
        <f>Stocks!E1041/Stocks!E1040-1</f>
        <v>-5.3163211057947191E-3</v>
      </c>
    </row>
    <row r="1041" spans="1:5" ht="15" customHeight="1" x14ac:dyDescent="0.2">
      <c r="A1041" s="3">
        <f>Stocks!A1042</f>
        <v>43753</v>
      </c>
      <c r="B1041" s="5">
        <f>Stocks!B1042/Stocks!B1041-1</f>
        <v>3.9639639639639235E-3</v>
      </c>
      <c r="C1041" s="5">
        <f>Stocks!C1042/Stocks!C1041-1</f>
        <v>7.8371673432566791E-3</v>
      </c>
      <c r="D1041" s="5">
        <f>Stocks!D1042/Stocks!D1041-1</f>
        <v>1.1810200668896265E-2</v>
      </c>
      <c r="E1041" s="5">
        <f>Stocks!E1042/Stocks!E1041-1</f>
        <v>-3.206841261357507E-3</v>
      </c>
    </row>
    <row r="1042" spans="1:5" ht="15" customHeight="1" x14ac:dyDescent="0.2">
      <c r="A1042" s="3">
        <f>Stocks!A1043</f>
        <v>43754</v>
      </c>
      <c r="B1042" s="5">
        <f>Stocks!B1043/Stocks!B1042-1</f>
        <v>-2.1536252692031521E-3</v>
      </c>
      <c r="C1042" s="5">
        <f>Stocks!C1043/Stocks!C1042-1</f>
        <v>-4.9230769230769189E-3</v>
      </c>
      <c r="D1042" s="5">
        <f>Stocks!D1043/Stocks!D1042-1</f>
        <v>-7.5405433323004756E-3</v>
      </c>
      <c r="E1042" s="5">
        <f>Stocks!E1043/Stocks!E1042-1</f>
        <v>-2.394995531724764E-2</v>
      </c>
    </row>
    <row r="1043" spans="1:5" ht="15" customHeight="1" x14ac:dyDescent="0.2">
      <c r="A1043" s="3">
        <f>Stocks!A1044</f>
        <v>43755</v>
      </c>
      <c r="B1043" s="5">
        <f>Stocks!B1044/Stocks!B1043-1</f>
        <v>3.2374100719423371E-3</v>
      </c>
      <c r="C1043" s="5">
        <f>Stocks!C1044/Stocks!C1043-1</f>
        <v>3.9354584809125903E-4</v>
      </c>
      <c r="D1043" s="5">
        <f>Stocks!D1044/Stocks!D1043-1</f>
        <v>-4.0591174021649135E-3</v>
      </c>
      <c r="E1043" s="5">
        <f>Stocks!E1044/Stocks!E1043-1</f>
        <v>-1.4649331624244644E-3</v>
      </c>
    </row>
    <row r="1044" spans="1:5" ht="15" customHeight="1" x14ac:dyDescent="0.2">
      <c r="A1044" s="3">
        <f>Stocks!A1045</f>
        <v>43756</v>
      </c>
      <c r="B1044" s="5">
        <f>Stocks!B1045/Stocks!B1044-1</f>
        <v>-6.4539261384009006E-3</v>
      </c>
      <c r="C1044" s="5">
        <f>Stocks!C1045/Stocks!C1044-1</f>
        <v>-1.2532314263234756E-2</v>
      </c>
      <c r="D1044" s="5">
        <f>Stocks!D1045/Stocks!D1044-1</f>
        <v>-7.1585327620441452E-3</v>
      </c>
      <c r="E1044" s="5">
        <f>Stocks!E1045/Stocks!E1044-1</f>
        <v>-1.0636346964973398E-2</v>
      </c>
    </row>
    <row r="1045" spans="1:5" ht="15" customHeight="1" x14ac:dyDescent="0.2">
      <c r="A1045" s="3">
        <f>Stocks!A1046</f>
        <v>43759</v>
      </c>
      <c r="B1045" s="5">
        <f>Stocks!B1046/Stocks!B1045-1</f>
        <v>-7.2176109707688951E-4</v>
      </c>
      <c r="C1045" s="5">
        <f>Stocks!C1046/Stocks!C1045-1</f>
        <v>4.0976609185590096E-3</v>
      </c>
      <c r="D1045" s="5">
        <f>Stocks!D1046/Stocks!D1045-1</f>
        <v>2.9208989000578889E-2</v>
      </c>
      <c r="E1045" s="5">
        <f>Stocks!E1046/Stocks!E1045-1</f>
        <v>3.7256719184429965E-2</v>
      </c>
    </row>
    <row r="1046" spans="1:5" ht="15" customHeight="1" x14ac:dyDescent="0.2">
      <c r="A1046" s="3">
        <f>Stocks!A1047</f>
        <v>43760</v>
      </c>
      <c r="B1046" s="5">
        <f>Stocks!B1047/Stocks!B1046-1</f>
        <v>1.7334777898158293E-2</v>
      </c>
      <c r="C1046" s="5">
        <f>Stocks!C1047/Stocks!C1046-1</f>
        <v>-3.1570594570084376E-2</v>
      </c>
      <c r="D1046" s="5">
        <f>Stocks!D1047/Stocks!D1046-1</f>
        <v>-1.4420126815299583E-2</v>
      </c>
      <c r="E1046" s="5">
        <f>Stocks!E1047/Stocks!E1046-1</f>
        <v>1.0364546104360217E-2</v>
      </c>
    </row>
    <row r="1047" spans="1:5" ht="15" customHeight="1" x14ac:dyDescent="0.2">
      <c r="A1047" s="3">
        <f>Stocks!A1048</f>
        <v>43761</v>
      </c>
      <c r="B1047" s="5">
        <f>Stocks!B1048/Stocks!B1047-1</f>
        <v>-3.5498757543495074E-4</v>
      </c>
      <c r="C1047" s="5">
        <f>Stocks!C1048/Stocks!C1047-1</f>
        <v>2.6922626711927133E-3</v>
      </c>
      <c r="D1047" s="5">
        <f>Stocks!D1048/Stocks!D1047-1</f>
        <v>-3.5073155546331947E-2</v>
      </c>
      <c r="E1047" s="5">
        <f>Stocks!E1048/Stocks!E1047-1</f>
        <v>-5.1291121330031553E-3</v>
      </c>
    </row>
    <row r="1048" spans="1:5" ht="15" customHeight="1" x14ac:dyDescent="0.2">
      <c r="A1048" s="3">
        <f>Stocks!A1049</f>
        <v>43762</v>
      </c>
      <c r="B1048" s="5">
        <f>Stocks!B1049/Stocks!B1048-1</f>
        <v>-2.2017045454545525E-2</v>
      </c>
      <c r="C1048" s="5">
        <f>Stocks!C1049/Stocks!C1048-1</f>
        <v>2.8251225776324995E-2</v>
      </c>
      <c r="D1048" s="5">
        <f>Stocks!D1049/Stocks!D1048-1</f>
        <v>1.2689536509302046E-2</v>
      </c>
      <c r="E1048" s="5">
        <f>Stocks!E1049/Stocks!E1048-1</f>
        <v>-1.6000000000000458E-3</v>
      </c>
    </row>
    <row r="1049" spans="1:5" ht="15" customHeight="1" x14ac:dyDescent="0.2">
      <c r="A1049" s="3">
        <f>Stocks!A1050</f>
        <v>43763</v>
      </c>
      <c r="B1049" s="5">
        <f>Stocks!B1050/Stocks!B1049-1</f>
        <v>1.0893246187364536E-3</v>
      </c>
      <c r="C1049" s="5">
        <f>Stocks!C1050/Stocks!C1049-1</f>
        <v>9.5935513169844722E-3</v>
      </c>
      <c r="D1049" s="5">
        <f>Stocks!D1050/Stocks!D1049-1</f>
        <v>-2.8671551449506172E-3</v>
      </c>
      <c r="E1049" s="5">
        <f>Stocks!E1050/Stocks!E1049-1</f>
        <v>3.3831908831909452E-3</v>
      </c>
    </row>
    <row r="1050" spans="1:5" ht="15" customHeight="1" x14ac:dyDescent="0.2">
      <c r="A1050" s="3">
        <f>Stocks!A1051</f>
        <v>43766</v>
      </c>
      <c r="B1050" s="5">
        <f>Stocks!B1051/Stocks!B1050-1</f>
        <v>7.979688066739099E-3</v>
      </c>
      <c r="C1050" s="5">
        <f>Stocks!C1051/Stocks!C1050-1</f>
        <v>1.1189204385718243E-2</v>
      </c>
      <c r="D1050" s="5">
        <f>Stocks!D1051/Stocks!D1050-1</f>
        <v>1.799787007454734E-2</v>
      </c>
      <c r="E1050" s="5">
        <f>Stocks!E1051/Stocks!E1050-1</f>
        <v>-1.1889973380656671E-2</v>
      </c>
    </row>
    <row r="1051" spans="1:5" ht="15" customHeight="1" x14ac:dyDescent="0.2">
      <c r="A1051" s="3">
        <f>Stocks!A1052</f>
        <v>43767</v>
      </c>
      <c r="B1051" s="5">
        <f>Stocks!B1052/Stocks!B1051-1</f>
        <v>-1.3314141777617805E-2</v>
      </c>
      <c r="C1051" s="5">
        <f>Stocks!C1052/Stocks!C1051-1</f>
        <v>-1.2288701067615704E-2</v>
      </c>
      <c r="D1051" s="5">
        <f>Stocks!D1052/Stocks!D1051-1</f>
        <v>-8.1598493566272801E-3</v>
      </c>
      <c r="E1051" s="5">
        <f>Stocks!E1052/Stocks!E1051-1</f>
        <v>2.532327586206895E-2</v>
      </c>
    </row>
    <row r="1052" spans="1:5" ht="15" customHeight="1" x14ac:dyDescent="0.2">
      <c r="A1052" s="3">
        <f>Stocks!A1053</f>
        <v>43768</v>
      </c>
      <c r="B1052" s="5">
        <f>Stocks!B1053/Stocks!B1052-1</f>
        <v>-1.8599562363238564E-2</v>
      </c>
      <c r="C1052" s="5">
        <f>Stocks!C1053/Stocks!C1052-1</f>
        <v>9.1200810673872645E-3</v>
      </c>
      <c r="D1052" s="5">
        <f>Stocks!D1053/Stocks!D1052-1</f>
        <v>6.2229722603102111E-3</v>
      </c>
      <c r="E1052" s="5">
        <f>Stocks!E1053/Stocks!E1052-1</f>
        <v>-3.5908215098966578E-2</v>
      </c>
    </row>
    <row r="1053" spans="1:5" ht="15" customHeight="1" x14ac:dyDescent="0.2">
      <c r="A1053" s="3">
        <f>Stocks!A1054</f>
        <v>43769</v>
      </c>
      <c r="B1053" s="5">
        <f>Stocks!B1054/Stocks!B1053-1</f>
        <v>1.6722408026754731E-3</v>
      </c>
      <c r="C1053" s="5">
        <f>Stocks!C1054/Stocks!C1053-1</f>
        <v>-2.1757322175731675E-3</v>
      </c>
      <c r="D1053" s="5">
        <f>Stocks!D1054/Stocks!D1053-1</f>
        <v>-1.1635220125786105E-2</v>
      </c>
      <c r="E1053" s="5">
        <f>Stocks!E1054/Stocks!E1053-1</f>
        <v>2.9069767441860517E-3</v>
      </c>
    </row>
    <row r="1054" spans="1:5" ht="15" customHeight="1" x14ac:dyDescent="0.2">
      <c r="A1054" s="3">
        <f>Stocks!A1055</f>
        <v>43770</v>
      </c>
      <c r="B1054" s="5">
        <f>Stocks!B1055/Stocks!B1054-1</f>
        <v>1.1315154887776124E-2</v>
      </c>
      <c r="C1054" s="5">
        <f>Stocks!C1055/Stocks!C1054-1</f>
        <v>1.1573297551157324E-2</v>
      </c>
      <c r="D1054" s="5">
        <f>Stocks!D1055/Stocks!D1054-1</f>
        <v>2.8635062042634329E-2</v>
      </c>
      <c r="E1054" s="5">
        <f>Stocks!E1055/Stocks!E1054-1</f>
        <v>3.5326086956521729E-2</v>
      </c>
    </row>
    <row r="1055" spans="1:5" ht="15" customHeight="1" x14ac:dyDescent="0.2">
      <c r="A1055" s="3">
        <f>Stocks!A1056</f>
        <v>43773</v>
      </c>
      <c r="B1055" s="5">
        <f>Stocks!B1056/Stocks!B1055-1</f>
        <v>2.0176082171680099E-2</v>
      </c>
      <c r="C1055" s="5">
        <f>Stocks!C1056/Stocks!C1055-1</f>
        <v>-1.0943458796219607E-2</v>
      </c>
      <c r="D1055" s="5">
        <f>Stocks!D1056/Stocks!D1055-1</f>
        <v>2.8765852149706284E-2</v>
      </c>
      <c r="E1055" s="5">
        <f>Stocks!E1056/Stocks!E1055-1</f>
        <v>1.4873140857392775E-2</v>
      </c>
    </row>
    <row r="1056" spans="1:5" ht="15" customHeight="1" x14ac:dyDescent="0.2">
      <c r="A1056" s="3">
        <f>Stocks!A1057</f>
        <v>43774</v>
      </c>
      <c r="B1056" s="5">
        <f>Stocks!B1057/Stocks!B1056-1</f>
        <v>5.0341603739663121E-3</v>
      </c>
      <c r="C1056" s="5">
        <f>Stocks!C1057/Stocks!C1056-1</f>
        <v>-1.4417435037719972E-2</v>
      </c>
      <c r="D1056" s="5">
        <f>Stocks!D1057/Stocks!D1056-1</f>
        <v>2.4052916416115178E-3</v>
      </c>
      <c r="E1056" s="5">
        <f>Stocks!E1057/Stocks!E1056-1</f>
        <v>8.7931034482757742E-3</v>
      </c>
    </row>
    <row r="1057" spans="1:5" ht="15" customHeight="1" x14ac:dyDescent="0.2">
      <c r="A1057" s="3">
        <f>Stocks!A1058</f>
        <v>43775</v>
      </c>
      <c r="B1057" s="5">
        <f>Stocks!B1058/Stocks!B1057-1</f>
        <v>-9.302325581395321E-3</v>
      </c>
      <c r="C1057" s="5">
        <f>Stocks!C1058/Stocks!C1057-1</f>
        <v>2.2679594035266426E-3</v>
      </c>
      <c r="D1057" s="5">
        <f>Stocks!D1058/Stocks!D1057-1</f>
        <v>-4.3991201759647991E-2</v>
      </c>
      <c r="E1057" s="5">
        <f>Stocks!E1058/Stocks!E1057-1</f>
        <v>-1.5040164074517137E-2</v>
      </c>
    </row>
    <row r="1058" spans="1:5" ht="15" customHeight="1" x14ac:dyDescent="0.2">
      <c r="A1058" s="3">
        <f>Stocks!A1059</f>
        <v>43776</v>
      </c>
      <c r="B1058" s="5">
        <f>Stocks!B1059/Stocks!B1058-1</f>
        <v>0.12062116287468405</v>
      </c>
      <c r="C1058" s="5">
        <f>Stocks!C1059/Stocks!C1058-1</f>
        <v>9.3907337217853382E-3</v>
      </c>
      <c r="D1058" s="5">
        <f>Stocks!D1059/Stocks!D1058-1</f>
        <v>-2.7190964233424486E-3</v>
      </c>
      <c r="E1058" s="5">
        <f>Stocks!E1059/Stocks!E1058-1</f>
        <v>3.3142460524032469E-2</v>
      </c>
    </row>
    <row r="1059" spans="1:5" ht="15" customHeight="1" x14ac:dyDescent="0.2">
      <c r="A1059" s="3">
        <f>Stocks!A1060</f>
        <v>43777</v>
      </c>
      <c r="B1059" s="5">
        <f>Stocks!B1060/Stocks!B1059-1</f>
        <v>-4.0283596519496978E-3</v>
      </c>
      <c r="C1059" s="5">
        <f>Stocks!C1060/Stocks!C1059-1</f>
        <v>3.0263969063497598E-3</v>
      </c>
      <c r="D1059" s="5">
        <f>Stocks!D1060/Stocks!D1059-1</f>
        <v>8.9135906040267443E-3</v>
      </c>
      <c r="E1059" s="5">
        <f>Stocks!E1060/Stocks!E1059-1</f>
        <v>-6.3822640241855133E-3</v>
      </c>
    </row>
    <row r="1060" spans="1:5" ht="15" customHeight="1" x14ac:dyDescent="0.2">
      <c r="A1060" s="3">
        <f>Stocks!A1061</f>
        <v>43780</v>
      </c>
      <c r="B1060" s="5">
        <f>Stocks!B1061/Stocks!B1060-1</f>
        <v>1.7796473062610119E-3</v>
      </c>
      <c r="C1060" s="5">
        <f>Stocks!C1061/Stocks!C1060-1</f>
        <v>3.1848913225680509E-3</v>
      </c>
      <c r="D1060" s="5">
        <f>Stocks!D1061/Stocks!D1060-1</f>
        <v>-1.7046045109656016E-2</v>
      </c>
      <c r="E1060" s="5">
        <f>Stocks!E1061/Stocks!E1060-1</f>
        <v>-4.225828262339415E-3</v>
      </c>
    </row>
    <row r="1061" spans="1:5" ht="15" customHeight="1" x14ac:dyDescent="0.2">
      <c r="A1061" s="3">
        <f>Stocks!A1062</f>
        <v>43781</v>
      </c>
      <c r="B1061" s="5">
        <f>Stocks!B1062/Stocks!B1061-1</f>
        <v>-7.10594315245483E-3</v>
      </c>
      <c r="C1061" s="5">
        <f>Stocks!C1062/Stocks!C1061-1</f>
        <v>1.1139578923917703E-3</v>
      </c>
      <c r="D1061" s="5">
        <f>Stocks!D1062/Stocks!D1061-1</f>
        <v>-9.4110182933275777E-3</v>
      </c>
      <c r="E1061" s="5">
        <f>Stocks!E1062/Stocks!E1061-1</f>
        <v>-1.1543031743337262E-2</v>
      </c>
    </row>
    <row r="1062" spans="1:5" ht="15" customHeight="1" x14ac:dyDescent="0.2">
      <c r="A1062" s="3">
        <f>Stocks!A1063</f>
        <v>43782</v>
      </c>
      <c r="B1062" s="5">
        <f>Stocks!B1063/Stocks!B1062-1</f>
        <v>-2.797657774886142E-2</v>
      </c>
      <c r="C1062" s="5">
        <f>Stocks!C1063/Stocks!C1062-1</f>
        <v>-1.835985312117594E-3</v>
      </c>
      <c r="D1062" s="5">
        <f>Stocks!D1063/Stocks!D1062-1</f>
        <v>4.376601195559271E-3</v>
      </c>
      <c r="E1062" s="5">
        <f>Stocks!E1063/Stocks!E1062-1</f>
        <v>-1.1506096513824393E-2</v>
      </c>
    </row>
    <row r="1063" spans="1:5" ht="15" customHeight="1" x14ac:dyDescent="0.2">
      <c r="A1063" s="3">
        <f>Stocks!A1064</f>
        <v>43783</v>
      </c>
      <c r="B1063" s="5">
        <f>Stocks!B1064/Stocks!B1063-1</f>
        <v>6.6934404283802706E-4</v>
      </c>
      <c r="C1063" s="5">
        <f>Stocks!C1064/Stocks!C1063-1</f>
        <v>1.8951006075469401E-3</v>
      </c>
      <c r="D1063" s="5">
        <f>Stocks!D1064/Stocks!D1063-1</f>
        <v>-4.9952173450951154E-3</v>
      </c>
      <c r="E1063" s="5">
        <f>Stocks!E1064/Stocks!E1063-1</f>
        <v>-5.3856845031272638E-3</v>
      </c>
    </row>
    <row r="1064" spans="1:5" ht="15" customHeight="1" x14ac:dyDescent="0.2">
      <c r="A1064" s="3">
        <f>Stocks!A1065</f>
        <v>43784</v>
      </c>
      <c r="B1064" s="5">
        <f>Stocks!B1065/Stocks!B1064-1</f>
        <v>-6.0200668896320808E-3</v>
      </c>
      <c r="C1064" s="5">
        <f>Stocks!C1065/Stocks!C1064-1</f>
        <v>1.1126564673169526E-4</v>
      </c>
      <c r="D1064" s="5">
        <f>Stocks!D1065/Stocks!D1064-1</f>
        <v>1.0467848750266961E-2</v>
      </c>
      <c r="E1064" s="5">
        <f>Stocks!E1065/Stocks!E1064-1</f>
        <v>1.7467248908296984E-2</v>
      </c>
    </row>
    <row r="1065" spans="1:5" ht="15" customHeight="1" x14ac:dyDescent="0.2">
      <c r="A1065" s="3">
        <f>Stocks!A1066</f>
        <v>43787</v>
      </c>
      <c r="B1065" s="5">
        <f>Stocks!B1066/Stocks!B1065-1</f>
        <v>3.49932705248992E-2</v>
      </c>
      <c r="C1065" s="5">
        <f>Stocks!C1066/Stocks!C1065-1</f>
        <v>-6.1189297435615408E-4</v>
      </c>
      <c r="D1065" s="5">
        <f>Stocks!D1066/Stocks!D1065-1</f>
        <v>-2.2938689217758879E-2</v>
      </c>
      <c r="E1065" s="5">
        <f>Stocks!E1066/Stocks!E1065-1</f>
        <v>-2.6609442060085753E-2</v>
      </c>
    </row>
    <row r="1066" spans="1:5" ht="15" customHeight="1" x14ac:dyDescent="0.2">
      <c r="A1066" s="3">
        <f>Stocks!A1067</f>
        <v>43788</v>
      </c>
      <c r="B1066" s="5">
        <f>Stocks!B1067/Stocks!B1066-1</f>
        <v>2.6332899869961013E-2</v>
      </c>
      <c r="C1066" s="5">
        <f>Stocks!C1067/Stocks!C1066-1</f>
        <v>1.7310475342313225E-2</v>
      </c>
      <c r="D1066" s="5">
        <f>Stocks!D1067/Stocks!D1066-1</f>
        <v>2.2719896137617379E-3</v>
      </c>
      <c r="E1066" s="5">
        <f>Stocks!E1067/Stocks!E1066-1</f>
        <v>8.2892416225748278E-3</v>
      </c>
    </row>
    <row r="1067" spans="1:5" ht="15" customHeight="1" x14ac:dyDescent="0.2">
      <c r="A1067" s="3">
        <f>Stocks!A1068</f>
        <v>43789</v>
      </c>
      <c r="B1067" s="5">
        <f>Stocks!B1068/Stocks!B1067-1</f>
        <v>1.4254038644282652E-2</v>
      </c>
      <c r="C1067" s="5">
        <f>Stocks!C1068/Stocks!C1067-1</f>
        <v>-6.0732067625979269E-3</v>
      </c>
      <c r="D1067" s="5">
        <f>Stocks!D1068/Stocks!D1067-1</f>
        <v>-1.6083765112262505E-2</v>
      </c>
      <c r="E1067" s="5">
        <f>Stocks!E1068/Stocks!E1067-1</f>
        <v>3.8306804267972616E-2</v>
      </c>
    </row>
    <row r="1068" spans="1:5" ht="15" customHeight="1" x14ac:dyDescent="0.2">
      <c r="A1068" s="3">
        <f>Stocks!A1069</f>
        <v>43790</v>
      </c>
      <c r="B1068" s="5">
        <f>Stocks!B1069/Stocks!B1068-1</f>
        <v>3.7476577139288203E-3</v>
      </c>
      <c r="C1068" s="5">
        <f>Stocks!C1069/Stocks!C1068-1</f>
        <v>-9.7434768248376713E-3</v>
      </c>
      <c r="D1068" s="5">
        <f>Stocks!D1069/Stocks!D1068-1</f>
        <v>-1.645639056500392E-3</v>
      </c>
      <c r="E1068" s="5">
        <f>Stocks!E1069/Stocks!E1068-1</f>
        <v>1.4319407008086316E-2</v>
      </c>
    </row>
    <row r="1069" spans="1:5" ht="15" customHeight="1" x14ac:dyDescent="0.2">
      <c r="A1069" s="3">
        <f>Stocks!A1070</f>
        <v>43791</v>
      </c>
      <c r="B1069" s="5">
        <f>Stocks!B1070/Stocks!B1069-1</f>
        <v>1.2289981331673694E-2</v>
      </c>
      <c r="C1069" s="5">
        <f>Stocks!C1070/Stocks!C1069-1</f>
        <v>-2.3347601311911603E-3</v>
      </c>
      <c r="D1069" s="5">
        <f>Stocks!D1070/Stocks!D1069-1</f>
        <v>7.2527472527472714E-3</v>
      </c>
      <c r="E1069" s="5">
        <f>Stocks!E1070/Stocks!E1069-1</f>
        <v>-5.1486464042518332E-3</v>
      </c>
    </row>
    <row r="1070" spans="1:5" ht="15" customHeight="1" x14ac:dyDescent="0.2">
      <c r="A1070" s="3">
        <f>Stocks!A1071</f>
        <v>43794</v>
      </c>
      <c r="B1070" s="5">
        <f>Stocks!B1071/Stocks!B1070-1</f>
        <v>-6.454587367450193E-3</v>
      </c>
      <c r="C1070" s="5">
        <f>Stocks!C1071/Stocks!C1070-1</f>
        <v>8.3579428316711279E-3</v>
      </c>
      <c r="D1070" s="5">
        <f>Stocks!D1071/Stocks!D1070-1</f>
        <v>2.1383373336242739E-2</v>
      </c>
      <c r="E1070" s="5">
        <f>Stocks!E1071/Stocks!E1070-1</f>
        <v>1.9198664440734481E-2</v>
      </c>
    </row>
    <row r="1071" spans="1:5" ht="15" customHeight="1" x14ac:dyDescent="0.2">
      <c r="A1071" s="3">
        <f>Stocks!A1072</f>
        <v>43795</v>
      </c>
      <c r="B1071" s="5">
        <f>Stocks!B1072/Stocks!B1071-1</f>
        <v>3.2018561484918662E-2</v>
      </c>
      <c r="C1071" s="5">
        <f>Stocks!C1072/Stocks!C1071-1</f>
        <v>8.730728850085745E-3</v>
      </c>
      <c r="D1071" s="5">
        <f>Stocks!D1072/Stocks!D1071-1</f>
        <v>1.8692587054048193E-2</v>
      </c>
      <c r="E1071" s="5">
        <f>Stocks!E1072/Stocks!E1071-1</f>
        <v>-1.5397215397215391E-2</v>
      </c>
    </row>
    <row r="1072" spans="1:5" ht="15" customHeight="1" x14ac:dyDescent="0.2">
      <c r="A1072" s="3">
        <f>Stocks!A1073</f>
        <v>43796</v>
      </c>
      <c r="B1072" s="5">
        <f>Stocks!B1073/Stocks!B1072-1</f>
        <v>-7.1942446043166131E-3</v>
      </c>
      <c r="C1072" s="5">
        <f>Stocks!C1073/Stocks!C1072-1</f>
        <v>9.9698712681457469E-3</v>
      </c>
      <c r="D1072" s="5">
        <f>Stocks!D1073/Stocks!D1072-1</f>
        <v>2.4116598511061405E-3</v>
      </c>
      <c r="E1072" s="5">
        <f>Stocks!E1073/Stocks!E1072-1</f>
        <v>3.8263184162370401E-3</v>
      </c>
    </row>
    <row r="1073" spans="1:5" ht="15" customHeight="1" x14ac:dyDescent="0.2">
      <c r="A1073" s="3">
        <f>Stocks!A1074</f>
        <v>43797</v>
      </c>
      <c r="B1073" s="5">
        <f>Stocks!B1074/Stocks!B1073-1</f>
        <v>0</v>
      </c>
      <c r="C1073" s="5">
        <f>Stocks!C1074/Stocks!C1073-1</f>
        <v>0</v>
      </c>
      <c r="D1073" s="5">
        <f>Stocks!D1074/Stocks!D1073-1</f>
        <v>0</v>
      </c>
      <c r="E1073" s="5">
        <f>Stocks!E1074/Stocks!E1073-1</f>
        <v>0</v>
      </c>
    </row>
    <row r="1074" spans="1:5" ht="15" customHeight="1" x14ac:dyDescent="0.2">
      <c r="A1074" s="3">
        <f>Stocks!A1075</f>
        <v>43798</v>
      </c>
      <c r="B1074" s="5">
        <f>Stocks!B1075/Stocks!B1074-1</f>
        <v>-5.4347826086956763E-3</v>
      </c>
      <c r="C1074" s="5">
        <f>Stocks!C1075/Stocks!C1074-1</f>
        <v>7.5934262624066662E-4</v>
      </c>
      <c r="D1074" s="5">
        <f>Stocks!D1075/Stocks!D1074-1</f>
        <v>-1.1087866108786537E-2</v>
      </c>
      <c r="E1074" s="5">
        <f>Stocks!E1075/Stocks!E1074-1</f>
        <v>-6.6291017567120525E-3</v>
      </c>
    </row>
    <row r="1075" spans="1:5" ht="15" customHeight="1" x14ac:dyDescent="0.2">
      <c r="A1075" s="3">
        <f>Stocks!A1076</f>
        <v>43801</v>
      </c>
      <c r="B1075" s="5">
        <f>Stocks!B1076/Stocks!B1075-1</f>
        <v>-6.071645415907545E-3</v>
      </c>
      <c r="C1075" s="5">
        <f>Stocks!C1076/Stocks!C1075-1</f>
        <v>-1.4741748414720091E-2</v>
      </c>
      <c r="D1075" s="5">
        <f>Stocks!D1076/Stocks!D1075-1</f>
        <v>-3.4905859953460183E-3</v>
      </c>
      <c r="E1075" s="5">
        <f>Stocks!E1076/Stocks!E1075-1</f>
        <v>7.1738405071737343E-3</v>
      </c>
    </row>
    <row r="1076" spans="1:5" ht="15" customHeight="1" x14ac:dyDescent="0.2">
      <c r="A1076" s="3">
        <f>Stocks!A1077</f>
        <v>43802</v>
      </c>
      <c r="B1076" s="5">
        <f>Stocks!B1077/Stocks!B1076-1</f>
        <v>-1.863164324984723E-2</v>
      </c>
      <c r="C1076" s="5">
        <f>Stocks!C1077/Stocks!C1076-1</f>
        <v>6.0509378953743642E-4</v>
      </c>
      <c r="D1076" s="5">
        <f>Stocks!D1077/Stocks!D1076-1</f>
        <v>-2.4838127587304859E-2</v>
      </c>
      <c r="E1076" s="5">
        <f>Stocks!E1077/Stocks!E1076-1</f>
        <v>-2.4515487825078619E-2</v>
      </c>
    </row>
    <row r="1077" spans="1:5" ht="15" customHeight="1" x14ac:dyDescent="0.2">
      <c r="A1077" s="3">
        <f>Stocks!A1078</f>
        <v>43803</v>
      </c>
      <c r="B1077" s="5">
        <f>Stocks!B1078/Stocks!B1077-1</f>
        <v>2.1786492374726851E-3</v>
      </c>
      <c r="C1077" s="5">
        <f>Stocks!C1078/Stocks!C1077-1</f>
        <v>-7.1467839472237893E-3</v>
      </c>
      <c r="D1077" s="5">
        <f>Stocks!D1078/Stocks!D1077-1</f>
        <v>5.0832698378143082E-2</v>
      </c>
      <c r="E1077" s="5">
        <f>Stocks!E1078/Stocks!E1077-1</f>
        <v>2.9546612328069211E-2</v>
      </c>
    </row>
    <row r="1078" spans="1:5" ht="15" customHeight="1" x14ac:dyDescent="0.2">
      <c r="A1078" s="3">
        <f>Stocks!A1079</f>
        <v>43804</v>
      </c>
      <c r="B1078" s="5">
        <f>Stocks!B1079/Stocks!B1078-1</f>
        <v>-3.7267080745343462E-3</v>
      </c>
      <c r="C1078" s="5">
        <f>Stocks!C1079/Stocks!C1078-1</f>
        <v>7.1428571428571175E-3</v>
      </c>
      <c r="D1078" s="5">
        <f>Stocks!D1079/Stocks!D1078-1</f>
        <v>1.7609281126993448E-3</v>
      </c>
      <c r="E1078" s="5">
        <f>Stocks!E1079/Stocks!E1078-1</f>
        <v>-1.3029853207982778E-2</v>
      </c>
    </row>
    <row r="1079" spans="1:5" ht="15" customHeight="1" x14ac:dyDescent="0.2">
      <c r="A1079" s="3">
        <f>Stocks!A1080</f>
        <v>43805</v>
      </c>
      <c r="B1079" s="5">
        <f>Stocks!B1080/Stocks!B1079-1</f>
        <v>-1.2468827930174342E-3</v>
      </c>
      <c r="C1079" s="5">
        <f>Stocks!C1080/Stocks!C1079-1</f>
        <v>1.5393919401835987E-3</v>
      </c>
      <c r="D1079" s="5">
        <f>Stocks!D1080/Stocks!D1079-1</f>
        <v>2.1197394271533554E-2</v>
      </c>
      <c r="E1079" s="5">
        <f>Stocks!E1080/Stocks!E1079-1</f>
        <v>3.559491978609608E-2</v>
      </c>
    </row>
    <row r="1080" spans="1:5" ht="15" customHeight="1" x14ac:dyDescent="0.2">
      <c r="A1080" s="3">
        <f>Stocks!A1081</f>
        <v>43808</v>
      </c>
      <c r="B1080" s="5">
        <f>Stocks!B1081/Stocks!B1080-1</f>
        <v>-6.2421972534321135E-4</v>
      </c>
      <c r="C1080" s="5">
        <f>Stocks!C1081/Stocks!C1080-1</f>
        <v>4.1170335400999569E-3</v>
      </c>
      <c r="D1080" s="5">
        <f>Stocks!D1081/Stocks!D1080-1</f>
        <v>2.6326447954636567E-3</v>
      </c>
      <c r="E1080" s="5">
        <f>Stocks!E1081/Stocks!E1080-1</f>
        <v>-2.2591576569307437E-3</v>
      </c>
    </row>
    <row r="1081" spans="1:5" ht="15" customHeight="1" x14ac:dyDescent="0.2">
      <c r="A1081" s="3">
        <f>Stocks!A1082</f>
        <v>43809</v>
      </c>
      <c r="B1081" s="5">
        <f>Stocks!B1082/Stocks!B1081-1</f>
        <v>6.8707058088695039E-3</v>
      </c>
      <c r="C1081" s="5">
        <f>Stocks!C1082/Stocks!C1081-1</f>
        <v>-3.6081347036955869E-3</v>
      </c>
      <c r="D1081" s="5">
        <f>Stocks!D1082/Stocks!D1081-1</f>
        <v>-5.6554231468390892E-3</v>
      </c>
      <c r="E1081" s="5">
        <f>Stocks!E1082/Stocks!E1081-1</f>
        <v>-1.1321365033155617E-3</v>
      </c>
    </row>
    <row r="1082" spans="1:5" ht="15" customHeight="1" x14ac:dyDescent="0.2">
      <c r="A1082" s="3">
        <f>Stocks!A1083</f>
        <v>43810</v>
      </c>
      <c r="B1082" s="5">
        <f>Stocks!B1083/Stocks!B1082-1</f>
        <v>-4.652605459056991E-3</v>
      </c>
      <c r="C1082" s="5">
        <f>Stocks!C1083/Stocks!C1082-1</f>
        <v>-1.3716668495555862E-3</v>
      </c>
      <c r="D1082" s="5">
        <f>Stocks!D1083/Stocks!D1082-1</f>
        <v>9.0392037375583989E-3</v>
      </c>
      <c r="E1082" s="5">
        <f>Stocks!E1083/Stocks!E1082-1</f>
        <v>-1.2953367875647714E-3</v>
      </c>
    </row>
    <row r="1083" spans="1:5" ht="15" customHeight="1" x14ac:dyDescent="0.2">
      <c r="A1083" s="3">
        <f>Stocks!A1084</f>
        <v>43811</v>
      </c>
      <c r="B1083" s="5">
        <f>Stocks!B1084/Stocks!B1083-1</f>
        <v>8.4138360860079864E-3</v>
      </c>
      <c r="C1083" s="5">
        <f>Stocks!C1084/Stocks!C1083-1</f>
        <v>3.4613482775671667E-3</v>
      </c>
      <c r="D1083" s="5">
        <f>Stocks!D1084/Stocks!D1083-1</f>
        <v>3.8349270256668344E-2</v>
      </c>
      <c r="E1083" s="5">
        <f>Stocks!E1084/Stocks!E1083-1</f>
        <v>1.4753566796368522E-2</v>
      </c>
    </row>
    <row r="1084" spans="1:5" ht="15" customHeight="1" x14ac:dyDescent="0.2">
      <c r="A1084" s="3">
        <f>Stocks!A1085</f>
        <v>43812</v>
      </c>
      <c r="B1084" s="5">
        <f>Stocks!B1085/Stocks!B1084-1</f>
        <v>-6.180469715697523E-4</v>
      </c>
      <c r="C1084" s="5">
        <f>Stocks!C1085/Stocks!C1084-1</f>
        <v>1.3688129653964154E-2</v>
      </c>
      <c r="D1084" s="5">
        <f>Stocks!D1085/Stocks!D1084-1</f>
        <v>-1.0372237301279452E-2</v>
      </c>
      <c r="E1084" s="5">
        <f>Stocks!E1085/Stocks!E1084-1</f>
        <v>1.7574692442883233E-3</v>
      </c>
    </row>
    <row r="1085" spans="1:5" ht="15" customHeight="1" x14ac:dyDescent="0.2">
      <c r="A1085" s="3">
        <f>Stocks!A1086</f>
        <v>43815</v>
      </c>
      <c r="B1085" s="5">
        <f>Stocks!B1086/Stocks!B1085-1</f>
        <v>3.0921459492883052E-4</v>
      </c>
      <c r="C1085" s="5">
        <f>Stocks!C1086/Stocks!C1085-1</f>
        <v>5.9414497137302291E-3</v>
      </c>
      <c r="D1085" s="5">
        <f>Stocks!D1086/Stocks!D1085-1</f>
        <v>1.1460476050543678E-2</v>
      </c>
      <c r="E1085" s="5">
        <f>Stocks!E1086/Stocks!E1085-1</f>
        <v>1.91387559808609E-3</v>
      </c>
    </row>
    <row r="1086" spans="1:5" ht="15" customHeight="1" x14ac:dyDescent="0.2">
      <c r="A1086" s="3">
        <f>Stocks!A1087</f>
        <v>43816</v>
      </c>
      <c r="B1086" s="5">
        <f>Stocks!B1087/Stocks!B1086-1</f>
        <v>6.1823802163818442E-4</v>
      </c>
      <c r="C1086" s="5">
        <f>Stocks!C1087/Stocks!C1086-1</f>
        <v>-3.8659793814432852E-3</v>
      </c>
      <c r="D1086" s="5">
        <f>Stocks!D1087/Stocks!D1086-1</f>
        <v>-7.6505907418168428E-3</v>
      </c>
      <c r="E1086" s="5">
        <f>Stocks!E1087/Stocks!E1086-1</f>
        <v>1.1142948105698824E-2</v>
      </c>
    </row>
    <row r="1087" spans="1:5" ht="15" customHeight="1" x14ac:dyDescent="0.2">
      <c r="A1087" s="3">
        <f>Stocks!A1088</f>
        <v>43817</v>
      </c>
      <c r="B1087" s="5">
        <f>Stocks!B1088/Stocks!B1087-1</f>
        <v>-6.1785603954267465E-4</v>
      </c>
      <c r="C1087" s="5">
        <f>Stocks!C1088/Stocks!C1087-1</f>
        <v>-3.3419577404053546E-3</v>
      </c>
      <c r="D1087" s="5">
        <f>Stocks!D1088/Stocks!D1087-1</f>
        <v>-5.5626036888845043E-3</v>
      </c>
      <c r="E1087" s="5">
        <f>Stocks!E1088/Stocks!E1087-1</f>
        <v>-5.0377833753149082E-3</v>
      </c>
    </row>
    <row r="1088" spans="1:5" ht="15" customHeight="1" x14ac:dyDescent="0.2">
      <c r="A1088" s="3">
        <f>Stocks!A1089</f>
        <v>43818</v>
      </c>
      <c r="B1088" s="5">
        <f>Stocks!B1089/Stocks!B1088-1</f>
        <v>1.2673879443585667E-2</v>
      </c>
      <c r="C1088" s="5">
        <f>Stocks!C1089/Stocks!C1088-1</f>
        <v>8.8696592752839365E-3</v>
      </c>
      <c r="D1088" s="5">
        <f>Stocks!D1089/Stocks!D1088-1</f>
        <v>4.6123650637879265E-3</v>
      </c>
      <c r="E1088" s="5">
        <f>Stocks!E1089/Stocks!E1088-1</f>
        <v>-1.5822784810137769E-4</v>
      </c>
    </row>
    <row r="1089" spans="1:5" ht="15" customHeight="1" x14ac:dyDescent="0.2">
      <c r="A1089" s="3">
        <f>Stocks!A1090</f>
        <v>43819</v>
      </c>
      <c r="B1089" s="5">
        <f>Stocks!B1090/Stocks!B1089-1</f>
        <v>5.7997557997560012E-3</v>
      </c>
      <c r="C1089" s="5">
        <f>Stocks!C1090/Stocks!C1089-1</f>
        <v>7.8267395732818379E-3</v>
      </c>
      <c r="D1089" s="5">
        <f>Stocks!D1090/Stocks!D1089-1</f>
        <v>2.2467519781185885E-2</v>
      </c>
      <c r="E1089" s="5">
        <f>Stocks!E1090/Stocks!E1089-1</f>
        <v>8.3874030701061031E-3</v>
      </c>
    </row>
    <row r="1090" spans="1:5" ht="15" customHeight="1" x14ac:dyDescent="0.2">
      <c r="A1090" s="3">
        <f>Stocks!A1091</f>
        <v>43822</v>
      </c>
      <c r="B1090" s="5">
        <f>Stocks!B1091/Stocks!B1090-1</f>
        <v>-1.5174506828529166E-3</v>
      </c>
      <c r="C1090" s="5">
        <f>Stocks!C1091/Stocks!C1090-1</f>
        <v>-4.8936170212765528E-3</v>
      </c>
      <c r="D1090" s="5">
        <f>Stocks!D1091/Stocks!D1090-1</f>
        <v>2.9616891181809546E-3</v>
      </c>
      <c r="E1090" s="5">
        <f>Stocks!E1091/Stocks!E1090-1</f>
        <v>1.3810420590081529E-2</v>
      </c>
    </row>
    <row r="1091" spans="1:5" ht="15" customHeight="1" x14ac:dyDescent="0.2">
      <c r="A1091" s="3">
        <f>Stocks!A1092</f>
        <v>43823</v>
      </c>
      <c r="B1091" s="5">
        <f>Stocks!B1092/Stocks!B1091-1</f>
        <v>3.951367781155124E-3</v>
      </c>
      <c r="C1091" s="5">
        <f>Stocks!C1092/Stocks!C1091-1</f>
        <v>2.6192003420995036E-3</v>
      </c>
      <c r="D1091" s="5">
        <f>Stocks!D1092/Stocks!D1091-1</f>
        <v>6.667936749855663E-4</v>
      </c>
      <c r="E1091" s="5">
        <f>Stocks!E1092/Stocks!E1091-1</f>
        <v>1.0835913312694512E-3</v>
      </c>
    </row>
    <row r="1092" spans="1:5" ht="15" customHeight="1" x14ac:dyDescent="0.2">
      <c r="A1092" s="3">
        <f>Stocks!A1093</f>
        <v>43824</v>
      </c>
      <c r="B1092" s="5">
        <f>Stocks!B1093/Stocks!B1092-1</f>
        <v>0</v>
      </c>
      <c r="C1092" s="5">
        <f>Stocks!C1093/Stocks!C1092-1</f>
        <v>0</v>
      </c>
      <c r="D1092" s="5">
        <f>Stocks!D1093/Stocks!D1092-1</f>
        <v>0</v>
      </c>
      <c r="E1092" s="5">
        <f>Stocks!E1093/Stocks!E1092-1</f>
        <v>0</v>
      </c>
    </row>
    <row r="1093" spans="1:5" ht="15" customHeight="1" x14ac:dyDescent="0.2">
      <c r="A1093" s="3">
        <f>Stocks!A1094</f>
        <v>43825</v>
      </c>
      <c r="B1093" s="5">
        <f>Stocks!B1094/Stocks!B1093-1</f>
        <v>7.5688767786861177E-3</v>
      </c>
      <c r="C1093" s="5">
        <f>Stocks!C1094/Stocks!C1093-1</f>
        <v>8.4768353148159115E-3</v>
      </c>
      <c r="D1093" s="5">
        <f>Stocks!D1094/Stocks!D1093-1</f>
        <v>8.3769633507855268E-3</v>
      </c>
      <c r="E1093" s="5">
        <f>Stocks!E1094/Stocks!E1093-1</f>
        <v>5.1028297510438136E-3</v>
      </c>
    </row>
    <row r="1094" spans="1:5" ht="15" customHeight="1" x14ac:dyDescent="0.2">
      <c r="A1094" s="3">
        <f>Stocks!A1095</f>
        <v>43826</v>
      </c>
      <c r="B1094" s="5">
        <f>Stocks!B1095/Stocks!B1094-1</f>
        <v>-4.5072115384614531E-3</v>
      </c>
      <c r="C1094" s="5">
        <f>Stocks!C1095/Stocks!C1094-1</f>
        <v>1.2159018820045997E-3</v>
      </c>
      <c r="D1094" s="5">
        <f>Stocks!D1095/Stocks!D1094-1</f>
        <v>-4.2480883602379338E-3</v>
      </c>
      <c r="E1094" s="5">
        <f>Stocks!E1095/Stocks!E1094-1</f>
        <v>-3.076923076922311E-4</v>
      </c>
    </row>
    <row r="1095" spans="1:5" ht="15" customHeight="1" x14ac:dyDescent="0.2">
      <c r="A1095" s="3">
        <f>Stocks!A1096</f>
        <v>43829</v>
      </c>
      <c r="B1095" s="5">
        <f>Stocks!B1096/Stocks!B1095-1</f>
        <v>-1.116812556595248E-2</v>
      </c>
      <c r="C1095" s="5">
        <f>Stocks!C1096/Stocks!C1095-1</f>
        <v>-8.236971329003473E-3</v>
      </c>
      <c r="D1095" s="5">
        <f>Stocks!D1096/Stocks!D1095-1</f>
        <v>-4.645430413348639E-3</v>
      </c>
      <c r="E1095" s="5">
        <f>Stocks!E1096/Stocks!E1095-1</f>
        <v>-5.694059710680266E-3</v>
      </c>
    </row>
    <row r="1096" spans="1:5" ht="15" customHeight="1" x14ac:dyDescent="0.2">
      <c r="A1096" s="3">
        <f>Stocks!A1097</f>
        <v>43830</v>
      </c>
      <c r="B1096" s="5">
        <f>Stocks!B1097/Stocks!B1096-1</f>
        <v>-6.1050061050049731E-4</v>
      </c>
      <c r="C1096" s="5">
        <f>Stocks!C1097/Stocks!C1096-1</f>
        <v>3.7267742107216506E-4</v>
      </c>
      <c r="D1096" s="5">
        <f>Stocks!D1097/Stocks!D1096-1</f>
        <v>-2.5716734927135887E-3</v>
      </c>
      <c r="E1096" s="5">
        <f>Stocks!E1097/Stocks!E1096-1</f>
        <v>6.50054171180936E-3</v>
      </c>
    </row>
    <row r="1097" spans="1:5" ht="15" customHeight="1" x14ac:dyDescent="0.2">
      <c r="A1097" s="3">
        <f>Stocks!A1098</f>
        <v>43831</v>
      </c>
      <c r="B1097" s="5">
        <f>Stocks!B1098/Stocks!B1097-1</f>
        <v>0</v>
      </c>
      <c r="C1097" s="5">
        <f>Stocks!C1098/Stocks!C1097-1</f>
        <v>0</v>
      </c>
      <c r="D1097" s="5">
        <f>Stocks!D1098/Stocks!D1097-1</f>
        <v>0</v>
      </c>
      <c r="E1097" s="5">
        <f>Stocks!E1098/Stocks!E1097-1</f>
        <v>0</v>
      </c>
    </row>
    <row r="1098" spans="1:5" ht="15" customHeight="1" x14ac:dyDescent="0.2">
      <c r="A1098" s="3">
        <f>Stocks!A1099</f>
        <v>43832</v>
      </c>
      <c r="B1098" s="5">
        <f>Stocks!B1099/Stocks!B1098-1</f>
        <v>-1.588271227855842E-2</v>
      </c>
      <c r="C1098" s="5">
        <f>Stocks!C1099/Stocks!C1098-1</f>
        <v>1.7136774880255556E-2</v>
      </c>
      <c r="D1098" s="5">
        <f>Stocks!D1099/Stocks!D1098-1</f>
        <v>2.7501909854851014E-2</v>
      </c>
      <c r="E1098" s="5">
        <f>Stocks!E1099/Stocks!E1098-1</f>
        <v>6.612332769490914E-3</v>
      </c>
    </row>
    <row r="1099" spans="1:5" ht="15" customHeight="1" x14ac:dyDescent="0.2">
      <c r="A1099" s="3">
        <f>Stocks!A1100</f>
        <v>43833</v>
      </c>
      <c r="B1099" s="5">
        <f>Stocks!B1100/Stocks!B1099-1</f>
        <v>-5.8969584109248574E-3</v>
      </c>
      <c r="C1099" s="5">
        <f>Stocks!C1100/Stocks!C1099-1</f>
        <v>-7.9531184596065563E-3</v>
      </c>
      <c r="D1099" s="5">
        <f>Stocks!D1100/Stocks!D1099-1</f>
        <v>-2.1933085501858685E-2</v>
      </c>
      <c r="E1099" s="5">
        <f>Stocks!E1100/Stocks!E1099-1</f>
        <v>3.6663611365721493E-3</v>
      </c>
    </row>
    <row r="1100" spans="1:5" ht="15" customHeight="1" x14ac:dyDescent="0.2">
      <c r="A1100" s="3">
        <f>Stocks!A1101</f>
        <v>43836</v>
      </c>
      <c r="B1100" s="5">
        <f>Stocks!B1101/Stocks!B1100-1</f>
        <v>-2.1854511395567044E-3</v>
      </c>
      <c r="C1100" s="5">
        <f>Stocks!C1101/Stocks!C1100-1</f>
        <v>-2.1624472573839038E-3</v>
      </c>
      <c r="D1100" s="5">
        <f>Stocks!D1101/Stocks!D1100-1</f>
        <v>-1.4348156594450656E-2</v>
      </c>
      <c r="E1100" s="5">
        <f>Stocks!E1101/Stocks!E1100-1</f>
        <v>1.1872146118721449E-2</v>
      </c>
    </row>
    <row r="1101" spans="1:5" ht="15" customHeight="1" x14ac:dyDescent="0.2">
      <c r="A1101" s="3">
        <f>Stocks!A1102</f>
        <v>43837</v>
      </c>
      <c r="B1101" s="5">
        <f>Stocks!B1102/Stocks!B1101-1</f>
        <v>3.4418022528159842E-3</v>
      </c>
      <c r="C1101" s="5">
        <f>Stocks!C1102/Stocks!C1101-1</f>
        <v>-2.6428458163750834E-3</v>
      </c>
      <c r="D1101" s="5">
        <f>Stocks!D1102/Stocks!D1101-1</f>
        <v>6.7097271763231436E-2</v>
      </c>
      <c r="E1101" s="5">
        <f>Stocks!E1102/Stocks!E1101-1</f>
        <v>0</v>
      </c>
    </row>
    <row r="1102" spans="1:5" ht="15" customHeight="1" x14ac:dyDescent="0.2">
      <c r="A1102" s="3">
        <f>Stocks!A1103</f>
        <v>43838</v>
      </c>
      <c r="B1102" s="5">
        <f>Stocks!B1103/Stocks!B1102-1</f>
        <v>1.2472715933893319E-3</v>
      </c>
      <c r="C1102" s="5">
        <f>Stocks!C1103/Stocks!C1102-1</f>
        <v>1.7118024272616328E-2</v>
      </c>
      <c r="D1102" s="5">
        <f>Stocks!D1103/Stocks!D1102-1</f>
        <v>-1.2647935676212807E-2</v>
      </c>
      <c r="E1102" s="5">
        <f>Stocks!E1103/Stocks!E1102-1</f>
        <v>-2.3164861612515186E-2</v>
      </c>
    </row>
    <row r="1103" spans="1:5" ht="15" customHeight="1" x14ac:dyDescent="0.2">
      <c r="A1103" s="3">
        <f>Stocks!A1104</f>
        <v>43839</v>
      </c>
      <c r="B1103" s="5">
        <f>Stocks!B1104/Stocks!B1103-1</f>
        <v>4.3600124571785415E-3</v>
      </c>
      <c r="C1103" s="5">
        <f>Stocks!C1104/Stocks!C1103-1</f>
        <v>6.929970821175635E-3</v>
      </c>
      <c r="D1103" s="5">
        <f>Stocks!D1104/Stocks!D1103-1</f>
        <v>9.4244670143652787E-3</v>
      </c>
      <c r="E1103" s="5">
        <f>Stocks!E1104/Stocks!E1103-1</f>
        <v>1.7400677548506271E-2</v>
      </c>
    </row>
    <row r="1104" spans="1:5" ht="15" customHeight="1" x14ac:dyDescent="0.2">
      <c r="A1104" s="3">
        <f>Stocks!A1105</f>
        <v>43840</v>
      </c>
      <c r="B1104" s="5">
        <f>Stocks!B1105/Stocks!B1104-1</f>
        <v>-1.2403100775193798E-2</v>
      </c>
      <c r="C1104" s="5">
        <f>Stocks!C1105/Stocks!C1104-1</f>
        <v>2.6908150064683944E-3</v>
      </c>
      <c r="D1104" s="5">
        <f>Stocks!D1105/Stocks!D1104-1</f>
        <v>4.6229151559100679E-3</v>
      </c>
      <c r="E1104" s="5">
        <f>Stocks!E1105/Stocks!E1104-1</f>
        <v>-9.8380505524442441E-3</v>
      </c>
    </row>
    <row r="1105" spans="1:5" ht="15" customHeight="1" x14ac:dyDescent="0.2">
      <c r="A1105" s="3">
        <f>Stocks!A1106</f>
        <v>43843</v>
      </c>
      <c r="B1105" s="5">
        <f>Stocks!B1106/Stocks!B1105-1</f>
        <v>-1.8838304552590834E-3</v>
      </c>
      <c r="C1105" s="5">
        <f>Stocks!C1106/Stocks!C1105-1</f>
        <v>8.0507818547763677E-3</v>
      </c>
      <c r="D1105" s="5">
        <f>Stocks!D1106/Stocks!D1105-1</f>
        <v>3.4286745466027835E-3</v>
      </c>
      <c r="E1105" s="5">
        <f>Stocks!E1106/Stocks!E1105-1</f>
        <v>-4.4328951391012783E-3</v>
      </c>
    </row>
    <row r="1106" spans="1:5" ht="15" customHeight="1" x14ac:dyDescent="0.2">
      <c r="A1106" s="3">
        <f>Stocks!A1107</f>
        <v>43844</v>
      </c>
      <c r="B1106" s="5">
        <f>Stocks!B1107/Stocks!B1106-1</f>
        <v>3.4602076124568004E-3</v>
      </c>
      <c r="C1106" s="5">
        <f>Stocks!C1107/Stocks!C1106-1</f>
        <v>3.6860697281524413E-3</v>
      </c>
      <c r="D1106" s="5">
        <f>Stocks!D1107/Stocks!D1106-1</f>
        <v>-9.801276863591335E-3</v>
      </c>
      <c r="E1106" s="5">
        <f>Stocks!E1107/Stocks!E1106-1</f>
        <v>1.5353907569481962E-4</v>
      </c>
    </row>
    <row r="1107" spans="1:5" ht="15" customHeight="1" x14ac:dyDescent="0.2">
      <c r="A1107" s="3">
        <f>Stocks!A1108</f>
        <v>43845</v>
      </c>
      <c r="B1107" s="5">
        <f>Stocks!B1108/Stocks!B1107-1</f>
        <v>1.065830721003147E-2</v>
      </c>
      <c r="C1107" s="5">
        <f>Stocks!C1108/Stocks!C1107-1</f>
        <v>1.9127773527161329E-2</v>
      </c>
      <c r="D1107" s="5">
        <f>Stocks!D1108/Stocks!D1107-1</f>
        <v>-2.3065746458409087E-2</v>
      </c>
      <c r="E1107" s="5">
        <f>Stocks!E1108/Stocks!E1107-1</f>
        <v>-2.149217070924192E-3</v>
      </c>
    </row>
    <row r="1108" spans="1:5" ht="15" customHeight="1" x14ac:dyDescent="0.2">
      <c r="A1108" s="3">
        <f>Stocks!A1109</f>
        <v>43846</v>
      </c>
      <c r="B1108" s="5">
        <f>Stocks!B1109/Stocks!B1108-1</f>
        <v>1.6439205955335101E-2</v>
      </c>
      <c r="C1108" s="5">
        <f>Stocks!C1109/Stocks!C1108-1</f>
        <v>5.7557557557557093E-3</v>
      </c>
      <c r="D1108" s="5">
        <f>Stocks!D1109/Stocks!D1108-1</f>
        <v>1.152630600483362E-2</v>
      </c>
      <c r="E1108" s="5">
        <f>Stocks!E1109/Stocks!E1108-1</f>
        <v>1.0769230769229754E-3</v>
      </c>
    </row>
    <row r="1109" spans="1:5" ht="15" customHeight="1" x14ac:dyDescent="0.2">
      <c r="A1109" s="3">
        <f>Stocks!A1110</f>
        <v>43847</v>
      </c>
      <c r="B1109" s="5">
        <f>Stocks!B1110/Stocks!B1109-1</f>
        <v>-1.0375343301800566E-2</v>
      </c>
      <c r="C1109" s="5">
        <f>Stocks!C1110/Stocks!C1109-1</f>
        <v>1.8661358546902207E-2</v>
      </c>
      <c r="D1109" s="5">
        <f>Stocks!D1110/Stocks!D1109-1</f>
        <v>5.4217974637016386E-3</v>
      </c>
      <c r="E1109" s="5">
        <f>Stocks!E1110/Stocks!E1109-1</f>
        <v>0</v>
      </c>
    </row>
    <row r="1110" spans="1:5" ht="15" customHeight="1" x14ac:dyDescent="0.2">
      <c r="A1110" s="3">
        <f>Stocks!A1111</f>
        <v>43850</v>
      </c>
      <c r="B1110" s="5">
        <f>Stocks!B1111/Stocks!B1110-1</f>
        <v>0</v>
      </c>
      <c r="C1110" s="5">
        <f>Stocks!C1111/Stocks!C1110-1</f>
        <v>0</v>
      </c>
      <c r="D1110" s="5">
        <f>Stocks!D1111/Stocks!D1110-1</f>
        <v>0</v>
      </c>
      <c r="E1110" s="5">
        <f>Stocks!E1111/Stocks!E1110-1</f>
        <v>0</v>
      </c>
    </row>
    <row r="1111" spans="1:5" ht="15" customHeight="1" x14ac:dyDescent="0.2">
      <c r="A1111" s="3">
        <f>Stocks!A1112</f>
        <v>43851</v>
      </c>
      <c r="B1111" s="5">
        <f>Stocks!B1112/Stocks!B1111-1</f>
        <v>-1.4184397163120588E-2</v>
      </c>
      <c r="C1111" s="5">
        <f>Stocks!C1112/Stocks!C1111-1</f>
        <v>1.2652662432828476E-2</v>
      </c>
      <c r="D1111" s="5">
        <f>Stocks!D1112/Stocks!D1111-1</f>
        <v>-1.553788501965081E-3</v>
      </c>
      <c r="E1111" s="5">
        <f>Stocks!E1112/Stocks!E1111-1</f>
        <v>-1.5982787767020001E-2</v>
      </c>
    </row>
    <row r="1112" spans="1:5" ht="15" customHeight="1" x14ac:dyDescent="0.2">
      <c r="A1112" s="3">
        <f>Stocks!A1113</f>
        <v>43852</v>
      </c>
      <c r="B1112" s="5">
        <f>Stocks!B1113/Stocks!B1112-1</f>
        <v>1.8767594619957251E-3</v>
      </c>
      <c r="C1112" s="5">
        <f>Stocks!C1113/Stocks!C1112-1</f>
        <v>2.9427372280381725E-3</v>
      </c>
      <c r="D1112" s="5">
        <f>Stocks!D1113/Stocks!D1112-1</f>
        <v>9.1541559868191236E-4</v>
      </c>
      <c r="E1112" s="5">
        <f>Stocks!E1113/Stocks!E1112-1</f>
        <v>-1.5930032797126348E-2</v>
      </c>
    </row>
    <row r="1113" spans="1:5" ht="15" customHeight="1" x14ac:dyDescent="0.2">
      <c r="A1113" s="3">
        <f>Stocks!A1114</f>
        <v>43853</v>
      </c>
      <c r="B1113" s="5">
        <f>Stocks!B1114/Stocks!B1113-1</f>
        <v>-4.9328754292850552E-2</v>
      </c>
      <c r="C1113" s="5">
        <f>Stocks!C1114/Stocks!C1113-1</f>
        <v>-6.6378066378066647E-3</v>
      </c>
      <c r="D1113" s="5">
        <f>Stocks!D1114/Stocks!D1113-1</f>
        <v>8.4141210901773622E-3</v>
      </c>
      <c r="E1113" s="5">
        <f>Stocks!E1114/Stocks!E1113-1</f>
        <v>2.0631645770512463E-3</v>
      </c>
    </row>
    <row r="1114" spans="1:5" ht="15" customHeight="1" x14ac:dyDescent="0.2">
      <c r="A1114" s="3">
        <f>Stocks!A1115</f>
        <v>43854</v>
      </c>
      <c r="B1114" s="5">
        <f>Stocks!B1115/Stocks!B1114-1</f>
        <v>-4.2692939244662886E-3</v>
      </c>
      <c r="C1114" s="5">
        <f>Stocks!C1115/Stocks!C1114-1</f>
        <v>-7.3600619794693678E-3</v>
      </c>
      <c r="D1114" s="5">
        <f>Stocks!D1115/Stocks!D1114-1</f>
        <v>-2.7571195356430267E-2</v>
      </c>
      <c r="E1114" s="5">
        <f>Stocks!E1115/Stocks!E1114-1</f>
        <v>-8.2356667722521815E-3</v>
      </c>
    </row>
    <row r="1115" spans="1:5" ht="15" customHeight="1" x14ac:dyDescent="0.2">
      <c r="A1115" s="3">
        <f>Stocks!A1116</f>
        <v>43857</v>
      </c>
      <c r="B1115" s="5">
        <f>Stocks!B1116/Stocks!B1115-1</f>
        <v>-3.9577836411609502E-3</v>
      </c>
      <c r="C1115" s="5">
        <f>Stocks!C1116/Stocks!C1115-1</f>
        <v>-1.6146341463414648E-2</v>
      </c>
      <c r="D1115" s="5">
        <f>Stocks!D1116/Stocks!D1115-1</f>
        <v>-3.9544861033389278E-2</v>
      </c>
      <c r="E1115" s="5">
        <f>Stocks!E1116/Stocks!E1115-1</f>
        <v>-2.5231555413605888E-2</v>
      </c>
    </row>
    <row r="1116" spans="1:5" ht="15" customHeight="1" x14ac:dyDescent="0.2">
      <c r="A1116" s="3">
        <f>Stocks!A1117</f>
        <v>43858</v>
      </c>
      <c r="B1116" s="5">
        <f>Stocks!B1117/Stocks!B1116-1</f>
        <v>1.0430463576158955E-2</v>
      </c>
      <c r="C1116" s="5">
        <f>Stocks!C1117/Stocks!C1116-1</f>
        <v>5.7514006643859528E-3</v>
      </c>
      <c r="D1116" s="5">
        <f>Stocks!D1117/Stocks!D1116-1</f>
        <v>1.1846960574869003E-2</v>
      </c>
      <c r="E1116" s="5">
        <f>Stocks!E1117/Stocks!E1116-1</f>
        <v>2.2935779816513069E-3</v>
      </c>
    </row>
    <row r="1117" spans="1:5" ht="15" customHeight="1" x14ac:dyDescent="0.2">
      <c r="A1117" s="3">
        <f>Stocks!A1118</f>
        <v>43859</v>
      </c>
      <c r="B1117" s="5">
        <f>Stocks!B1118/Stocks!B1117-1</f>
        <v>-2.6708176306734388E-2</v>
      </c>
      <c r="C1117" s="5">
        <f>Stocks!C1118/Stocks!C1117-1</f>
        <v>9.9087996056199668E-3</v>
      </c>
      <c r="D1117" s="5">
        <f>Stocks!D1118/Stocks!D1117-1</f>
        <v>-1.6698656429942504E-2</v>
      </c>
      <c r="E1117" s="5">
        <f>Stocks!E1118/Stocks!E1117-1</f>
        <v>-1.1278195488721776E-2</v>
      </c>
    </row>
    <row r="1118" spans="1:5" ht="15" customHeight="1" x14ac:dyDescent="0.2">
      <c r="A1118" s="3">
        <f>Stocks!A1119</f>
        <v>43860</v>
      </c>
      <c r="B1118" s="5">
        <f>Stocks!B1119/Stocks!B1118-1</f>
        <v>7.4074074074075291E-3</v>
      </c>
      <c r="C1118" s="5">
        <f>Stocks!C1119/Stocks!C1118-1</f>
        <v>1.635263106511764E-2</v>
      </c>
      <c r="D1118" s="5">
        <f>Stocks!D1119/Stocks!D1118-1</f>
        <v>-8.7839156744093927E-3</v>
      </c>
      <c r="E1118" s="5">
        <f>Stocks!E1119/Stocks!E1118-1</f>
        <v>6.6126632501239957E-3</v>
      </c>
    </row>
    <row r="1119" spans="1:5" ht="15" customHeight="1" x14ac:dyDescent="0.2">
      <c r="A1119" s="3">
        <f>Stocks!A1120</f>
        <v>43861</v>
      </c>
      <c r="B1119" s="5">
        <f>Stocks!B1120/Stocks!B1119-1</f>
        <v>-2.2058823529411797E-2</v>
      </c>
      <c r="C1119" s="5">
        <f>Stocks!C1120/Stocks!C1119-1</f>
        <v>-4.4378271936986735E-2</v>
      </c>
      <c r="D1119" s="5">
        <f>Stocks!D1120/Stocks!D1119-1</f>
        <v>-4.0173296573454143E-2</v>
      </c>
      <c r="E1119" s="5">
        <f>Stocks!E1120/Stocks!E1119-1</f>
        <v>-2.3977664641156249E-2</v>
      </c>
    </row>
    <row r="1120" spans="1:5" ht="15" customHeight="1" x14ac:dyDescent="0.2">
      <c r="A1120" s="3">
        <f>Stocks!A1121</f>
        <v>43864</v>
      </c>
      <c r="B1120" s="5">
        <f>Stocks!B1121/Stocks!B1120-1</f>
        <v>-3.7593984962407401E-3</v>
      </c>
      <c r="C1120" s="5">
        <f>Stocks!C1121/Stocks!C1120-1</f>
        <v>9.2476252701412243E-3</v>
      </c>
      <c r="D1120" s="5">
        <f>Stocks!D1121/Stocks!D1120-1</f>
        <v>7.1809601969619052E-4</v>
      </c>
      <c r="E1120" s="5">
        <f>Stocks!E1121/Stocks!E1120-1</f>
        <v>-4.2066296483257437E-3</v>
      </c>
    </row>
    <row r="1121" spans="1:5" ht="15" customHeight="1" x14ac:dyDescent="0.2">
      <c r="A1121" s="3">
        <f>Stocks!A1122</f>
        <v>43865</v>
      </c>
      <c r="B1121" s="5">
        <f>Stocks!B1122/Stocks!B1121-1</f>
        <v>2.0240137221269272E-2</v>
      </c>
      <c r="C1121" s="5">
        <f>Stocks!C1122/Stocks!C1121-1</f>
        <v>1.3694537124645079E-2</v>
      </c>
      <c r="D1121" s="5">
        <f>Stocks!D1122/Stocks!D1121-1</f>
        <v>4.2644797539723278E-2</v>
      </c>
      <c r="E1121" s="5">
        <f>Stocks!E1122/Stocks!E1121-1</f>
        <v>-4.5454545454545414E-2</v>
      </c>
    </row>
    <row r="1122" spans="1:5" ht="15" customHeight="1" x14ac:dyDescent="0.2">
      <c r="A1122" s="3">
        <f>Stocks!A1123</f>
        <v>43866</v>
      </c>
      <c r="B1122" s="5">
        <f>Stocks!B1123/Stocks!B1122-1</f>
        <v>2.9926025554808389E-2</v>
      </c>
      <c r="C1122" s="5">
        <f>Stocks!C1123/Stocks!C1122-1</f>
        <v>-3.6844173707997196E-3</v>
      </c>
      <c r="D1122" s="5">
        <f>Stocks!D1123/Stocks!D1122-1</f>
        <v>6.6856749582145492E-2</v>
      </c>
      <c r="E1122" s="5">
        <f>Stocks!E1123/Stocks!E1122-1</f>
        <v>4.0538148344839708E-2</v>
      </c>
    </row>
    <row r="1123" spans="1:5" ht="15" customHeight="1" x14ac:dyDescent="0.2">
      <c r="A1123" s="3">
        <f>Stocks!A1124</f>
        <v>43867</v>
      </c>
      <c r="B1123" s="5">
        <f>Stocks!B1124/Stocks!B1123-1</f>
        <v>-1.8935683969964034E-2</v>
      </c>
      <c r="C1123" s="5">
        <f>Stocks!C1124/Stocks!C1123-1</f>
        <v>1.1340663675361018E-3</v>
      </c>
      <c r="D1123" s="5">
        <f>Stocks!D1124/Stocks!D1123-1</f>
        <v>-2.7647221454241144E-4</v>
      </c>
      <c r="E1123" s="5">
        <f>Stocks!E1124/Stocks!E1123-1</f>
        <v>-6.2946580469548374E-3</v>
      </c>
    </row>
    <row r="1124" spans="1:5" ht="15" customHeight="1" x14ac:dyDescent="0.2">
      <c r="A1124" s="3">
        <f>Stocks!A1125</f>
        <v>43868</v>
      </c>
      <c r="B1124" s="5">
        <f>Stocks!B1125/Stocks!B1124-1</f>
        <v>-8.6522462562396152E-3</v>
      </c>
      <c r="C1124" s="5">
        <f>Stocks!C1125/Stocks!C1124-1</f>
        <v>-1.4775413711582974E-3</v>
      </c>
      <c r="D1124" s="5">
        <f>Stocks!D1125/Stocks!D1124-1</f>
        <v>-2.0925516224188923E-2</v>
      </c>
      <c r="E1124" s="5">
        <f>Stocks!E1125/Stocks!E1124-1</f>
        <v>-7.1905495634307925E-3</v>
      </c>
    </row>
    <row r="1125" spans="1:5" ht="15" customHeight="1" x14ac:dyDescent="0.2">
      <c r="A1125" s="3">
        <f>Stocks!A1126</f>
        <v>43871</v>
      </c>
      <c r="B1125" s="5">
        <f>Stocks!B1126/Stocks!B1125-1</f>
        <v>1.3427324605572721E-3</v>
      </c>
      <c r="C1125" s="5">
        <f>Stocks!C1126/Stocks!C1125-1</f>
        <v>1.6030383742724696E-2</v>
      </c>
      <c r="D1125" s="5">
        <f>Stocks!D1126/Stocks!D1125-1</f>
        <v>1.8265700028246012E-2</v>
      </c>
      <c r="E1125" s="5">
        <f>Stocks!E1126/Stocks!E1125-1</f>
        <v>-2.0693222969477842E-3</v>
      </c>
    </row>
    <row r="1126" spans="1:5" ht="15" customHeight="1" x14ac:dyDescent="0.2">
      <c r="A1126" s="3">
        <f>Stocks!A1127</f>
        <v>43872</v>
      </c>
      <c r="B1126" s="5">
        <f>Stocks!B1127/Stocks!B1126-1</f>
        <v>1.2571237009721736E-2</v>
      </c>
      <c r="C1126" s="5">
        <f>Stocks!C1127/Stocks!C1126-1</f>
        <v>-9.9519394145347606E-3</v>
      </c>
      <c r="D1126" s="5">
        <f>Stocks!D1127/Stocks!D1126-1</f>
        <v>6.5649560795191242E-3</v>
      </c>
      <c r="E1126" s="5">
        <f>Stocks!E1127/Stocks!E1126-1</f>
        <v>1.4515292897874676E-2</v>
      </c>
    </row>
    <row r="1127" spans="1:5" ht="15" customHeight="1" x14ac:dyDescent="0.2">
      <c r="A1127" s="3">
        <f>Stocks!A1128</f>
        <v>43873</v>
      </c>
      <c r="B1127" s="5">
        <f>Stocks!B1128/Stocks!B1127-1</f>
        <v>4.800529713623769E-3</v>
      </c>
      <c r="C1127" s="5">
        <f>Stocks!C1128/Stocks!C1127-1</f>
        <v>1.7161910365793842E-2</v>
      </c>
      <c r="D1127" s="5">
        <f>Stocks!D1128/Stocks!D1127-1</f>
        <v>7.7163329046481266E-3</v>
      </c>
      <c r="E1127" s="5">
        <f>Stocks!E1128/Stocks!E1127-1</f>
        <v>1.7884517118037735E-2</v>
      </c>
    </row>
    <row r="1128" spans="1:5" ht="15" customHeight="1" x14ac:dyDescent="0.2">
      <c r="A1128" s="3">
        <f>Stocks!A1129</f>
        <v>43874</v>
      </c>
      <c r="B1128" s="5">
        <f>Stocks!B1129/Stocks!B1128-1</f>
        <v>-6.5897858319619029E-4</v>
      </c>
      <c r="C1128" s="5">
        <f>Stocks!C1129/Stocks!C1128-1</f>
        <v>-1.9282684149635188E-4</v>
      </c>
      <c r="D1128" s="5">
        <f>Stocks!D1129/Stocks!D1128-1</f>
        <v>6.107566089334604E-3</v>
      </c>
      <c r="E1128" s="5">
        <f>Stocks!E1129/Stocks!E1128-1</f>
        <v>-1.5729585006693414E-2</v>
      </c>
    </row>
    <row r="1129" spans="1:5" ht="15" customHeight="1" x14ac:dyDescent="0.2">
      <c r="A1129" s="3">
        <f>Stocks!A1130</f>
        <v>43875</v>
      </c>
      <c r="B1129" s="5">
        <f>Stocks!B1130/Stocks!B1129-1</f>
        <v>-3.9564787339266827E-3</v>
      </c>
      <c r="C1129" s="5">
        <f>Stocks!C1130/Stocks!C1129-1</f>
        <v>1.3934426229508023E-2</v>
      </c>
      <c r="D1129" s="5">
        <f>Stocks!D1130/Stocks!D1129-1</f>
        <v>-9.1510374195886701E-3</v>
      </c>
      <c r="E1129" s="5">
        <f>Stocks!E1130/Stocks!E1129-1</f>
        <v>-3.4002040122408372E-3</v>
      </c>
    </row>
    <row r="1130" spans="1:5" ht="15" customHeight="1" x14ac:dyDescent="0.2">
      <c r="A1130" s="3">
        <f>Stocks!A1131</f>
        <v>43878</v>
      </c>
      <c r="B1130" s="5">
        <f>Stocks!B1131/Stocks!B1130-1</f>
        <v>0</v>
      </c>
      <c r="C1130" s="5">
        <f>Stocks!C1131/Stocks!C1130-1</f>
        <v>0</v>
      </c>
      <c r="D1130" s="5">
        <f>Stocks!D1131/Stocks!D1130-1</f>
        <v>0</v>
      </c>
      <c r="E1130" s="5">
        <f>Stocks!E1131/Stocks!E1130-1</f>
        <v>0</v>
      </c>
    </row>
    <row r="1131" spans="1:5" ht="15" customHeight="1" x14ac:dyDescent="0.2">
      <c r="A1131" s="3">
        <f>Stocks!A1132</f>
        <v>43879</v>
      </c>
      <c r="B1131" s="5">
        <f>Stocks!B1132/Stocks!B1131-1</f>
        <v>2.9791459781529639E-3</v>
      </c>
      <c r="C1131" s="5">
        <f>Stocks!C1132/Stocks!C1131-1</f>
        <v>4.3273574587474606E-3</v>
      </c>
      <c r="D1131" s="5">
        <f>Stocks!D1132/Stocks!D1131-1</f>
        <v>-2.1945866861741048E-2</v>
      </c>
      <c r="E1131" s="5">
        <f>Stocks!E1132/Stocks!E1131-1</f>
        <v>-5.4588877516206225E-3</v>
      </c>
    </row>
    <row r="1132" spans="1:5" ht="15" customHeight="1" x14ac:dyDescent="0.2">
      <c r="A1132" s="3">
        <f>Stocks!A1133</f>
        <v>43880</v>
      </c>
      <c r="B1132" s="5">
        <f>Stocks!B1133/Stocks!B1132-1</f>
        <v>5.9405940594059459E-3</v>
      </c>
      <c r="C1132" s="5">
        <f>Stocks!C1133/Stocks!C1132-1</f>
        <v>9.9905303030303205E-3</v>
      </c>
      <c r="D1132" s="5">
        <f>Stocks!D1133/Stocks!D1132-1</f>
        <v>2.6738967838444205E-2</v>
      </c>
      <c r="E1132" s="5">
        <f>Stocks!E1133/Stocks!E1132-1</f>
        <v>1.6466552315608896E-2</v>
      </c>
    </row>
    <row r="1133" spans="1:5" ht="15" customHeight="1" x14ac:dyDescent="0.2">
      <c r="A1133" s="3">
        <f>Stocks!A1134</f>
        <v>43881</v>
      </c>
      <c r="B1133" s="5">
        <f>Stocks!B1134/Stocks!B1133-1</f>
        <v>-1.6404199475065662E-2</v>
      </c>
      <c r="C1133" s="5">
        <f>Stocks!C1134/Stocks!C1133-1</f>
        <v>-8.7197037175942294E-3</v>
      </c>
      <c r="D1133" s="5">
        <f>Stocks!D1134/Stocks!D1133-1</f>
        <v>-1.5388818065926069E-2</v>
      </c>
      <c r="E1133" s="5">
        <f>Stocks!E1134/Stocks!E1133-1</f>
        <v>-6.4124198447518266E-3</v>
      </c>
    </row>
    <row r="1134" spans="1:5" ht="15" customHeight="1" x14ac:dyDescent="0.2">
      <c r="A1134" s="3">
        <f>Stocks!A1135</f>
        <v>43882</v>
      </c>
      <c r="B1134" s="5">
        <f>Stocks!B1135/Stocks!B1134-1</f>
        <v>-2.5850567044696571E-2</v>
      </c>
      <c r="C1134" s="5">
        <f>Stocks!C1135/Stocks!C1134-1</f>
        <v>-1.2485221092456755E-2</v>
      </c>
      <c r="D1134" s="5">
        <f>Stocks!D1135/Stocks!D1134-1</f>
        <v>-2.8206788125404558E-2</v>
      </c>
      <c r="E1134" s="5">
        <f>Stocks!E1135/Stocks!E1134-1</f>
        <v>-7.4728260869566521E-3</v>
      </c>
    </row>
    <row r="1135" spans="1:5" ht="15" customHeight="1" x14ac:dyDescent="0.2">
      <c r="A1135" s="3">
        <f>Stocks!A1136</f>
        <v>43885</v>
      </c>
      <c r="B1135" s="5">
        <f>Stocks!B1136/Stocks!B1135-1</f>
        <v>-3.0645437425098399E-2</v>
      </c>
      <c r="C1135" s="5">
        <f>Stocks!C1136/Stocks!C1135-1</f>
        <v>-4.7986207557109362E-2</v>
      </c>
      <c r="D1135" s="5">
        <f>Stocks!D1136/Stocks!D1135-1</f>
        <v>-4.7106966121050697E-2</v>
      </c>
      <c r="E1135" s="5">
        <f>Stocks!E1136/Stocks!E1135-1</f>
        <v>-3.5249828884325707E-2</v>
      </c>
    </row>
    <row r="1136" spans="1:5" ht="15" customHeight="1" x14ac:dyDescent="0.2">
      <c r="A1136" s="3">
        <f>Stocks!A1137</f>
        <v>43886</v>
      </c>
      <c r="B1136" s="5">
        <f>Stocks!B1137/Stocks!B1136-1</f>
        <v>-3.1437654539032023E-2</v>
      </c>
      <c r="C1136" s="5">
        <f>Stocks!C1137/Stocks!C1136-1</f>
        <v>-5.2266210573972516E-2</v>
      </c>
      <c r="D1136" s="5">
        <f>Stocks!D1137/Stocks!D1136-1</f>
        <v>-2.9461699790272577E-2</v>
      </c>
      <c r="E1136" s="5">
        <f>Stocks!E1137/Stocks!E1136-1</f>
        <v>-4.5228804540617285E-2</v>
      </c>
    </row>
    <row r="1137" spans="1:5" ht="15" customHeight="1" x14ac:dyDescent="0.2">
      <c r="A1137" s="3">
        <f>Stocks!A1138</f>
        <v>43887</v>
      </c>
      <c r="B1137" s="5">
        <f>Stocks!B1138/Stocks!B1137-1</f>
        <v>-3.4646243617797334E-2</v>
      </c>
      <c r="C1137" s="5">
        <f>Stocks!C1138/Stocks!C1137-1</f>
        <v>-6.3163481953291134E-3</v>
      </c>
      <c r="D1137" s="5">
        <f>Stocks!D1138/Stocks!D1137-1</f>
        <v>-2.4799341428277555E-2</v>
      </c>
      <c r="E1137" s="5">
        <f>Stocks!E1138/Stocks!E1137-1</f>
        <v>-4.9414824447334138E-2</v>
      </c>
    </row>
    <row r="1138" spans="1:5" ht="15" customHeight="1" x14ac:dyDescent="0.2">
      <c r="A1138" s="3">
        <f>Stocks!A1139</f>
        <v>43888</v>
      </c>
      <c r="B1138" s="5">
        <f>Stocks!B1139/Stocks!B1138-1</f>
        <v>-6.8001511144691995E-2</v>
      </c>
      <c r="C1138" s="5">
        <f>Stocks!C1139/Stocks!C1138-1</f>
        <v>-3.8459484001923117E-2</v>
      </c>
      <c r="D1138" s="5">
        <f>Stocks!D1139/Stocks!D1138-1</f>
        <v>-5.1598607154162757E-2</v>
      </c>
      <c r="E1138" s="5">
        <f>Stocks!E1139/Stocks!E1138-1</f>
        <v>-7.8952511237052936E-2</v>
      </c>
    </row>
    <row r="1139" spans="1:5" ht="15" customHeight="1" x14ac:dyDescent="0.2">
      <c r="A1139" s="3">
        <f>Stocks!A1140</f>
        <v>43889</v>
      </c>
      <c r="B1139" s="5">
        <f>Stocks!B1140/Stocks!B1139-1</f>
        <v>4.1751114714227766E-2</v>
      </c>
      <c r="C1139" s="5">
        <f>Stocks!C1140/Stocks!C1139-1</f>
        <v>9.7216821287706701E-3</v>
      </c>
      <c r="D1139" s="5">
        <f>Stocks!D1140/Stocks!D1139-1</f>
        <v>9.2345349354694406E-3</v>
      </c>
      <c r="E1139" s="5">
        <f>Stocks!E1140/Stocks!E1139-1</f>
        <v>2.7371101209420656E-2</v>
      </c>
    </row>
    <row r="1140" spans="1:5" ht="15" customHeight="1" x14ac:dyDescent="0.2">
      <c r="A1140" s="3">
        <f>Stocks!A1141</f>
        <v>43892</v>
      </c>
      <c r="B1140" s="5">
        <f>Stocks!B1141/Stocks!B1140-1</f>
        <v>2.7237354085603016E-2</v>
      </c>
      <c r="C1140" s="5">
        <f>Stocks!C1141/Stocks!C1140-1</f>
        <v>5.8153609154929731E-2</v>
      </c>
      <c r="D1140" s="5">
        <f>Stocks!D1141/Stocks!D1140-1</f>
        <v>4.9718884356741322E-2</v>
      </c>
      <c r="E1140" s="5">
        <f>Stocks!E1141/Stocks!E1140-1</f>
        <v>1.6728624535315983E-2</v>
      </c>
    </row>
    <row r="1141" spans="1:5" ht="15" customHeight="1" x14ac:dyDescent="0.2">
      <c r="A1141" s="3">
        <f>Stocks!A1142</f>
        <v>43893</v>
      </c>
      <c r="B1141" s="5">
        <f>Stocks!B1142/Stocks!B1141-1</f>
        <v>-6.0606060606060996E-3</v>
      </c>
      <c r="C1141" s="5">
        <f>Stocks!C1142/Stocks!C1141-1</f>
        <v>-3.4316019341756432E-2</v>
      </c>
      <c r="D1141" s="5">
        <f>Stocks!D1142/Stocks!D1141-1</f>
        <v>-6.1016593152699028E-2</v>
      </c>
      <c r="E1141" s="5">
        <f>Stocks!E1142/Stocks!E1141-1</f>
        <v>-2.2547227300426576E-2</v>
      </c>
    </row>
    <row r="1142" spans="1:5" ht="15" customHeight="1" x14ac:dyDescent="0.2">
      <c r="A1142" s="3">
        <f>Stocks!A1143</f>
        <v>43894</v>
      </c>
      <c r="B1142" s="5">
        <f>Stocks!B1143/Stocks!B1142-1</f>
        <v>1.0289634146341653E-2</v>
      </c>
      <c r="C1142" s="5">
        <f>Stocks!C1143/Stocks!C1142-1</f>
        <v>4.6088407903946527E-2</v>
      </c>
      <c r="D1142" s="5">
        <f>Stocks!D1143/Stocks!D1142-1</f>
        <v>4.3060060395929023E-2</v>
      </c>
      <c r="E1142" s="5">
        <f>Stocks!E1143/Stocks!E1142-1</f>
        <v>2.7223607647547832E-2</v>
      </c>
    </row>
    <row r="1143" spans="1:5" ht="15" customHeight="1" x14ac:dyDescent="0.2">
      <c r="A1143" s="3">
        <f>Stocks!A1144</f>
        <v>43895</v>
      </c>
      <c r="B1143" s="5">
        <f>Stocks!B1144/Stocks!B1143-1</f>
        <v>-4.8283666540927972E-2</v>
      </c>
      <c r="C1143" s="5">
        <f>Stocks!C1144/Stocks!C1143-1</f>
        <v>-3.7727108960831646E-2</v>
      </c>
      <c r="D1143" s="5">
        <f>Stocks!D1144/Stocks!D1143-1</f>
        <v>-4.9110015011795016E-2</v>
      </c>
      <c r="E1143" s="5">
        <f>Stocks!E1144/Stocks!E1143-1</f>
        <v>-3.4998988468541326E-2</v>
      </c>
    </row>
    <row r="1144" spans="1:5" ht="15" customHeight="1" x14ac:dyDescent="0.2">
      <c r="A1144" s="3">
        <f>Stocks!A1145</f>
        <v>43896</v>
      </c>
      <c r="B1144" s="5">
        <f>Stocks!B1145/Stocks!B1144-1</f>
        <v>8.3234244946492897E-3</v>
      </c>
      <c r="C1144" s="5">
        <f>Stocks!C1145/Stocks!C1144-1</f>
        <v>-1.3906718014548569E-2</v>
      </c>
      <c r="D1144" s="5">
        <f>Stocks!D1145/Stocks!D1144-1</f>
        <v>-1.9395579612088598E-2</v>
      </c>
      <c r="E1144" s="5">
        <f>Stocks!E1145/Stocks!E1144-1</f>
        <v>-4.9685534591195069E-2</v>
      </c>
    </row>
    <row r="1145" spans="1:5" ht="15" customHeight="1" x14ac:dyDescent="0.2">
      <c r="A1145" s="3">
        <f>Stocks!A1146</f>
        <v>43899</v>
      </c>
      <c r="B1145" s="5">
        <f>Stocks!B1146/Stocks!B1145-1</f>
        <v>-7.036163522012584E-2</v>
      </c>
      <c r="C1145" s="5">
        <f>Stocks!C1146/Stocks!C1145-1</f>
        <v>-7.1761770449121354E-2</v>
      </c>
      <c r="D1145" s="5">
        <f>Stocks!D1146/Stocks!D1145-1</f>
        <v>-0.10349586016559342</v>
      </c>
      <c r="E1145" s="5">
        <f>Stocks!E1146/Stocks!E1145-1</f>
        <v>-0.24840061769247734</v>
      </c>
    </row>
    <row r="1146" spans="1:5" ht="15" customHeight="1" x14ac:dyDescent="0.2">
      <c r="A1146" s="3">
        <f>Stocks!A1147</f>
        <v>43900</v>
      </c>
      <c r="B1146" s="5">
        <f>Stocks!B1147/Stocks!B1146-1</f>
        <v>6.0465116279069697E-2</v>
      </c>
      <c r="C1146" s="5">
        <f>Stocks!C1147/Stocks!C1146-1</f>
        <v>6.7025068661251685E-2</v>
      </c>
      <c r="D1146" s="5">
        <f>Stocks!D1147/Stocks!D1146-1</f>
        <v>4.5151359671626645E-2</v>
      </c>
      <c r="E1146" s="5">
        <f>Stocks!E1147/Stocks!E1146-1</f>
        <v>2.3774581743469358E-2</v>
      </c>
    </row>
    <row r="1147" spans="1:5" ht="15" customHeight="1" x14ac:dyDescent="0.2">
      <c r="A1147" s="3">
        <f>Stocks!A1148</f>
        <v>43901</v>
      </c>
      <c r="B1147" s="5">
        <f>Stocks!B1148/Stocks!B1147-1</f>
        <v>-4.0669856459330078E-2</v>
      </c>
      <c r="C1147" s="5">
        <f>Stocks!C1148/Stocks!C1147-1</f>
        <v>-5.2847754654983592E-2</v>
      </c>
      <c r="D1147" s="5">
        <f>Stocks!D1148/Stocks!D1147-1</f>
        <v>-9.9165439371624919E-2</v>
      </c>
      <c r="E1147" s="5">
        <f>Stocks!E1148/Stocks!E1147-1</f>
        <v>-6.6513761467889898E-2</v>
      </c>
    </row>
    <row r="1148" spans="1:5" ht="15" customHeight="1" x14ac:dyDescent="0.2">
      <c r="A1148" s="3">
        <f>Stocks!A1149</f>
        <v>43902</v>
      </c>
      <c r="B1148" s="5">
        <f>Stocks!B1149/Stocks!B1148-1</f>
        <v>-7.3981712385702281E-2</v>
      </c>
      <c r="C1148" s="5">
        <f>Stocks!C1149/Stocks!C1148-1</f>
        <v>-7.441457068516899E-2</v>
      </c>
      <c r="D1148" s="5">
        <f>Stocks!D1149/Stocks!D1148-1</f>
        <v>-0.15095367847411445</v>
      </c>
      <c r="E1148" s="5">
        <f>Stocks!E1149/Stocks!E1148-1</f>
        <v>-0.13390663390663404</v>
      </c>
    </row>
    <row r="1149" spans="1:5" ht="15" customHeight="1" x14ac:dyDescent="0.2">
      <c r="A1149" s="3">
        <f>Stocks!A1150</f>
        <v>43903</v>
      </c>
      <c r="B1149" s="5">
        <f>Stocks!B1150/Stocks!B1149-1</f>
        <v>2.7378815080789876E-2</v>
      </c>
      <c r="C1149" s="5">
        <f>Stocks!C1150/Stocks!C1149-1</f>
        <v>9.8388305847076474E-2</v>
      </c>
      <c r="D1149" s="5">
        <f>Stocks!D1150/Stocks!D1149-1</f>
        <v>0.12275353016688051</v>
      </c>
      <c r="E1149" s="5">
        <f>Stocks!E1150/Stocks!E1149-1</f>
        <v>0.11276595744680851</v>
      </c>
    </row>
    <row r="1150" spans="1:5" ht="15" customHeight="1" x14ac:dyDescent="0.2">
      <c r="A1150" s="3">
        <f>Stocks!A1151</f>
        <v>43906</v>
      </c>
      <c r="B1150" s="5">
        <f>Stocks!B1151/Stocks!B1150-1</f>
        <v>-9.8733071210135526E-2</v>
      </c>
      <c r="C1150" s="5">
        <f>Stocks!C1151/Stocks!C1150-1</f>
        <v>-0.13547176249786741</v>
      </c>
      <c r="D1150" s="5">
        <f>Stocks!D1151/Stocks!D1150-1</f>
        <v>-0.20294411890810338</v>
      </c>
      <c r="E1150" s="5">
        <f>Stocks!E1151/Stocks!E1150-1</f>
        <v>-0.16889738687061828</v>
      </c>
    </row>
    <row r="1151" spans="1:5" ht="15" customHeight="1" x14ac:dyDescent="0.2">
      <c r="A1151" s="3">
        <f>Stocks!A1152</f>
        <v>43907</v>
      </c>
      <c r="B1151" s="5">
        <f>Stocks!B1152/Stocks!B1151-1</f>
        <v>4.2656325739214962E-2</v>
      </c>
      <c r="C1151" s="5">
        <f>Stocks!C1152/Stocks!C1151-1</f>
        <v>3.8681665679889399E-2</v>
      </c>
      <c r="D1151" s="5">
        <f>Stocks!D1152/Stocks!D1151-1</f>
        <v>0.12067419759727449</v>
      </c>
      <c r="E1151" s="5">
        <f>Stocks!E1152/Stocks!E1151-1</f>
        <v>6.5184049079756168E-3</v>
      </c>
    </row>
    <row r="1152" spans="1:5" ht="15" customHeight="1" x14ac:dyDescent="0.2">
      <c r="A1152" s="3">
        <f>Stocks!A1153</f>
        <v>43908</v>
      </c>
      <c r="B1152" s="5">
        <f>Stocks!B1153/Stocks!B1152-1</f>
        <v>-7.5778707577870863E-2</v>
      </c>
      <c r="C1152" s="5">
        <f>Stocks!C1153/Stocks!C1152-1</f>
        <v>-5.9598454620305219E-2</v>
      </c>
      <c r="D1152" s="5">
        <f>Stocks!D1153/Stocks!D1152-1</f>
        <v>-7.2799999999999976E-2</v>
      </c>
      <c r="E1152" s="5">
        <f>Stocks!E1153/Stocks!E1152-1</f>
        <v>-0.13638095238095227</v>
      </c>
    </row>
    <row r="1153" spans="1:5" ht="15" customHeight="1" x14ac:dyDescent="0.2">
      <c r="A1153" s="3">
        <f>Stocks!A1154</f>
        <v>43909</v>
      </c>
      <c r="B1153" s="5">
        <f>Stocks!B1154/Stocks!B1153-1</f>
        <v>6.7404426559356079E-2</v>
      </c>
      <c r="C1153" s="5">
        <f>Stocks!C1154/Stocks!C1153-1</f>
        <v>2.5390625E-2</v>
      </c>
      <c r="D1153" s="5">
        <f>Stocks!D1154/Stocks!D1153-1</f>
        <v>4.5038826574633317E-2</v>
      </c>
      <c r="E1153" s="5">
        <f>Stocks!E1154/Stocks!E1153-1</f>
        <v>0.12880458756065272</v>
      </c>
    </row>
    <row r="1154" spans="1:5" ht="15" customHeight="1" x14ac:dyDescent="0.2">
      <c r="A1154" s="3">
        <f>Stocks!A1155</f>
        <v>43910</v>
      </c>
      <c r="B1154" s="5">
        <f>Stocks!B1155/Stocks!B1154-1</f>
        <v>-0.11592836946277085</v>
      </c>
      <c r="C1154" s="5">
        <f>Stocks!C1155/Stocks!C1154-1</f>
        <v>-3.5599343185550025E-2</v>
      </c>
      <c r="D1154" s="5">
        <f>Stocks!D1155/Stocks!D1154-1</f>
        <v>-1.5191545574636756E-2</v>
      </c>
      <c r="E1154" s="5">
        <f>Stocks!E1155/Stocks!E1154-1</f>
        <v>4.8847205939820171E-2</v>
      </c>
    </row>
    <row r="1155" spans="1:5" ht="15" customHeight="1" x14ac:dyDescent="0.2">
      <c r="A1155" s="3">
        <f>Stocks!A1156</f>
        <v>43913</v>
      </c>
      <c r="B1155" s="5">
        <f>Stocks!B1156/Stocks!B1155-1</f>
        <v>-1.4392324093816744E-2</v>
      </c>
      <c r="C1155" s="5">
        <f>Stocks!C1156/Stocks!C1155-1</f>
        <v>-7.5529523939249499E-2</v>
      </c>
      <c r="D1155" s="5">
        <f>Stocks!D1156/Stocks!D1155-1</f>
        <v>9.8423876592890647E-2</v>
      </c>
      <c r="E1155" s="5">
        <f>Stocks!E1156/Stocks!E1155-1</f>
        <v>-8.5320417287630401E-2</v>
      </c>
    </row>
    <row r="1156" spans="1:5" ht="15" customHeight="1" x14ac:dyDescent="0.2">
      <c r="A1156" s="3">
        <f>Stocks!A1157</f>
        <v>43914</v>
      </c>
      <c r="B1156" s="5">
        <f>Stocks!B1157/Stocks!B1156-1</f>
        <v>8.3288263926446948E-2</v>
      </c>
      <c r="C1156" s="5">
        <f>Stocks!C1157/Stocks!C1156-1</f>
        <v>0.13842640341829959</v>
      </c>
      <c r="D1156" s="5">
        <f>Stocks!D1157/Stocks!D1156-1</f>
        <v>0.15585406808120883</v>
      </c>
      <c r="E1156" s="5">
        <f>Stocks!E1157/Stocks!E1156-1</f>
        <v>0.25213849287169032</v>
      </c>
    </row>
    <row r="1157" spans="1:5" ht="15" customHeight="1" x14ac:dyDescent="0.2">
      <c r="A1157" s="3">
        <f>Stocks!A1158</f>
        <v>43915</v>
      </c>
      <c r="B1157" s="5">
        <f>Stocks!B1158/Stocks!B1157-1</f>
        <v>5.1422865701447718E-2</v>
      </c>
      <c r="C1157" s="5">
        <f>Stocks!C1158/Stocks!C1157-1</f>
        <v>4.6916456351517422E-2</v>
      </c>
      <c r="D1157" s="5">
        <f>Stocks!D1158/Stocks!D1157-1</f>
        <v>-1.0433174854727834E-2</v>
      </c>
      <c r="E1157" s="5">
        <f>Stocks!E1158/Stocks!E1157-1</f>
        <v>6.5061808718283043E-3</v>
      </c>
    </row>
    <row r="1158" spans="1:5" ht="15" customHeight="1" x14ac:dyDescent="0.2">
      <c r="A1158" s="3">
        <f>Stocks!A1159</f>
        <v>43916</v>
      </c>
      <c r="B1158" s="5">
        <f>Stocks!B1159/Stocks!B1158-1</f>
        <v>-6.1728395061727559E-3</v>
      </c>
      <c r="C1158" s="5">
        <f>Stocks!C1159/Stocks!C1158-1</f>
        <v>4.3886759797255426E-2</v>
      </c>
      <c r="D1158" s="5">
        <f>Stocks!D1159/Stocks!D1158-1</f>
        <v>-5.471773655411849E-3</v>
      </c>
      <c r="E1158" s="5">
        <f>Stocks!E1159/Stocks!E1158-1</f>
        <v>3.7168713639301965E-2</v>
      </c>
    </row>
    <row r="1159" spans="1:5" ht="15" customHeight="1" x14ac:dyDescent="0.2">
      <c r="A1159" s="3">
        <f>Stocks!A1160</f>
        <v>43917</v>
      </c>
      <c r="B1159" s="5">
        <f>Stocks!B1160/Stocks!B1159-1</f>
        <v>-9.0778786430960268E-2</v>
      </c>
      <c r="C1159" s="5">
        <f>Stocks!C1160/Stocks!C1159-1</f>
        <v>-4.3344386546660285E-2</v>
      </c>
      <c r="D1159" s="5">
        <f>Stocks!D1160/Stocks!D1159-1</f>
        <v>-8.4809447128287641E-2</v>
      </c>
      <c r="E1159" s="5">
        <f>Stocks!E1160/Stocks!E1159-1</f>
        <v>-8.8501090682455708E-2</v>
      </c>
    </row>
    <row r="1160" spans="1:5" ht="15" customHeight="1" x14ac:dyDescent="0.2">
      <c r="A1160" s="3">
        <f>Stocks!A1161</f>
        <v>43920</v>
      </c>
      <c r="B1160" s="5">
        <f>Stocks!B1161/Stocks!B1160-1</f>
        <v>5.1497635312664158E-2</v>
      </c>
      <c r="C1160" s="5">
        <f>Stocks!C1161/Stocks!C1160-1</f>
        <v>2.4820500123792888E-2</v>
      </c>
      <c r="D1160" s="5">
        <f>Stocks!D1161/Stocks!D1160-1</f>
        <v>1.1583577712609872E-2</v>
      </c>
      <c r="E1160" s="5">
        <f>Stocks!E1161/Stocks!E1160-1</f>
        <v>1.3675213675212738E-3</v>
      </c>
    </row>
    <row r="1161" spans="1:5" ht="15" customHeight="1" x14ac:dyDescent="0.2">
      <c r="A1161" s="3">
        <f>Stocks!A1162</f>
        <v>43921</v>
      </c>
      <c r="B1161" s="5">
        <f>Stocks!B1162/Stocks!B1161-1</f>
        <v>-2.8485757121439303E-2</v>
      </c>
      <c r="C1161" s="5">
        <f>Stocks!C1162/Stocks!C1161-1</f>
        <v>-2.6876849670834035E-2</v>
      </c>
      <c r="D1161" s="5">
        <f>Stocks!D1162/Stocks!D1161-1</f>
        <v>-1.7248876648789602E-2</v>
      </c>
      <c r="E1161" s="5">
        <f>Stocks!E1162/Stocks!E1161-1</f>
        <v>5.1553431205189515E-2</v>
      </c>
    </row>
    <row r="1162" spans="1:5" ht="15" customHeight="1" x14ac:dyDescent="0.2">
      <c r="A1162" s="3">
        <f>Stocks!A1163</f>
        <v>43922</v>
      </c>
      <c r="B1162" s="5">
        <f>Stocks!B1163/Stocks!B1162-1</f>
        <v>7.7160493827155285E-4</v>
      </c>
      <c r="C1162" s="5">
        <f>Stocks!C1163/Stocks!C1162-1</f>
        <v>-4.9714498510426974E-2</v>
      </c>
      <c r="D1162" s="5">
        <f>Stocks!D1163/Stocks!D1162-1</f>
        <v>-7.3893805309734439E-2</v>
      </c>
      <c r="E1162" s="5">
        <f>Stocks!E1163/Stocks!E1162-1</f>
        <v>-3.8311688311688297E-2</v>
      </c>
    </row>
    <row r="1163" spans="1:5" ht="15" customHeight="1" x14ac:dyDescent="0.2">
      <c r="A1163" s="3">
        <f>Stocks!A1164</f>
        <v>43923</v>
      </c>
      <c r="B1163" s="5">
        <f>Stocks!B1164/Stocks!B1163-1</f>
        <v>-3.9835517861732117E-2</v>
      </c>
      <c r="C1163" s="5">
        <f>Stocks!C1164/Stocks!C1163-1</f>
        <v>2.7953758735549394E-2</v>
      </c>
      <c r="D1163" s="5">
        <f>Stocks!D1164/Stocks!D1163-1</f>
        <v>3.4878165312947962E-2</v>
      </c>
      <c r="E1163" s="5">
        <f>Stocks!E1164/Stocks!E1163-1</f>
        <v>0.14314652261985139</v>
      </c>
    </row>
    <row r="1164" spans="1:5" ht="15" customHeight="1" x14ac:dyDescent="0.2">
      <c r="A1164" s="3">
        <f>Stocks!A1165</f>
        <v>43924</v>
      </c>
      <c r="B1164" s="5">
        <f>Stocks!B1165/Stocks!B1164-1</f>
        <v>-1.7130620985010725E-2</v>
      </c>
      <c r="C1164" s="5">
        <f>Stocks!C1165/Stocks!C1164-1</f>
        <v>-3.5199186733591681E-2</v>
      </c>
      <c r="D1164" s="5">
        <f>Stocks!D1165/Stocks!D1164-1</f>
        <v>-1.4465989535241586E-2</v>
      </c>
      <c r="E1164" s="5">
        <f>Stocks!E1165/Stocks!E1164-1</f>
        <v>-2.8056704075605565E-2</v>
      </c>
    </row>
    <row r="1165" spans="1:5" ht="15" customHeight="1" x14ac:dyDescent="0.2">
      <c r="A1165" s="3">
        <f>Stocks!A1166</f>
        <v>43927</v>
      </c>
      <c r="B1165" s="5">
        <f>Stocks!B1166/Stocks!B1165-1</f>
        <v>7.0261437908496704E-2</v>
      </c>
      <c r="C1165" s="5">
        <f>Stocks!C1166/Stocks!C1165-1</f>
        <v>0.11583799802436623</v>
      </c>
      <c r="D1165" s="5">
        <f>Stocks!D1166/Stocks!D1165-1</f>
        <v>0.15521549031855075</v>
      </c>
      <c r="E1165" s="5">
        <f>Stocks!E1166/Stocks!E1165-1</f>
        <v>-3.3424491036159187E-3</v>
      </c>
    </row>
    <row r="1166" spans="1:5" ht="15" customHeight="1" x14ac:dyDescent="0.2">
      <c r="A1166" s="3">
        <f>Stocks!A1167</f>
        <v>43928</v>
      </c>
      <c r="B1166" s="5">
        <f>Stocks!B1167/Stocks!B1166-1</f>
        <v>5.1908396946565016E-2</v>
      </c>
      <c r="C1166" s="5">
        <f>Stocks!C1167/Stocks!C1166-1</f>
        <v>-5.0165250236071657E-3</v>
      </c>
      <c r="D1166" s="5">
        <f>Stocks!D1167/Stocks!D1166-1</f>
        <v>-8.6509867531765483E-3</v>
      </c>
      <c r="E1166" s="5">
        <f>Stocks!E1167/Stocks!E1166-1</f>
        <v>1.4329268292683217E-2</v>
      </c>
    </row>
    <row r="1167" spans="1:5" ht="15" customHeight="1" x14ac:dyDescent="0.2">
      <c r="A1167" s="3">
        <f>Stocks!A1168</f>
        <v>43929</v>
      </c>
      <c r="B1167" s="5">
        <f>Stocks!B1168/Stocks!B1167-1</f>
        <v>4.4025157232704171E-2</v>
      </c>
      <c r="C1167" s="5">
        <f>Stocks!C1168/Stocks!C1167-1</f>
        <v>3.7665341953852405E-2</v>
      </c>
      <c r="D1167" s="5">
        <f>Stocks!D1168/Stocks!D1167-1</f>
        <v>8.4265066812107881E-2</v>
      </c>
      <c r="E1167" s="5">
        <f>Stocks!E1168/Stocks!E1167-1</f>
        <v>7.2437631499849608E-2</v>
      </c>
    </row>
    <row r="1168" spans="1:5" ht="15" customHeight="1" x14ac:dyDescent="0.2">
      <c r="A1168" s="3">
        <f>Stocks!A1169</f>
        <v>43930</v>
      </c>
      <c r="B1168" s="5">
        <f>Stocks!B1169/Stocks!B1168-1</f>
        <v>3.4291010194624771E-2</v>
      </c>
      <c r="C1168" s="5">
        <f>Stocks!C1169/Stocks!C1168-1</f>
        <v>-7.1453069623871324E-3</v>
      </c>
      <c r="D1168" s="5">
        <f>Stocks!D1169/Stocks!D1168-1</f>
        <v>-1.3455734406438546E-2</v>
      </c>
      <c r="E1168" s="5">
        <f>Stocks!E1169/Stocks!E1168-1</f>
        <v>-2.662556053811671E-2</v>
      </c>
    </row>
    <row r="1169" spans="1:5" ht="15" customHeight="1" x14ac:dyDescent="0.2">
      <c r="A1169" s="3">
        <f>Stocks!A1170</f>
        <v>43931</v>
      </c>
      <c r="B1169" s="5">
        <f>Stocks!B1170/Stocks!B1169-1</f>
        <v>0</v>
      </c>
      <c r="C1169" s="5">
        <f>Stocks!C1170/Stocks!C1169-1</f>
        <v>0</v>
      </c>
      <c r="D1169" s="5">
        <f>Stocks!D1170/Stocks!D1169-1</f>
        <v>0</v>
      </c>
      <c r="E1169" s="5">
        <f>Stocks!E1170/Stocks!E1169-1</f>
        <v>0</v>
      </c>
    </row>
    <row r="1170" spans="1:5" ht="15" customHeight="1" x14ac:dyDescent="0.2">
      <c r="A1170" s="3">
        <f>Stocks!A1171</f>
        <v>43934</v>
      </c>
      <c r="B1170" s="5">
        <f>Stocks!B1171/Stocks!B1170-1</f>
        <v>-1.4784946236559238E-2</v>
      </c>
      <c r="C1170" s="5">
        <f>Stocks!C1171/Stocks!C1170-1</f>
        <v>-2.7059704070470314E-2</v>
      </c>
      <c r="D1170" s="5">
        <f>Stocks!D1171/Stocks!D1170-1</f>
        <v>1.4149139579349823E-2</v>
      </c>
      <c r="E1170" s="5">
        <f>Stocks!E1171/Stocks!E1170-1</f>
        <v>-1.2381226605240436E-2</v>
      </c>
    </row>
    <row r="1171" spans="1:5" ht="15" customHeight="1" x14ac:dyDescent="0.2">
      <c r="A1171" s="3">
        <f>Stocks!A1172</f>
        <v>43935</v>
      </c>
      <c r="B1171" s="5">
        <f>Stocks!B1172/Stocks!B1171-1</f>
        <v>1.4097316962255579E-2</v>
      </c>
      <c r="C1171" s="5">
        <f>Stocks!C1172/Stocks!C1171-1</f>
        <v>3.3315580803597866E-2</v>
      </c>
      <c r="D1171" s="5">
        <f>Stocks!D1172/Stocks!D1171-1</f>
        <v>2.9914529914529808E-2</v>
      </c>
      <c r="E1171" s="5">
        <f>Stocks!E1172/Stocks!E1171-1</f>
        <v>-6.4139941690961599E-3</v>
      </c>
    </row>
    <row r="1172" spans="1:5" ht="15" customHeight="1" x14ac:dyDescent="0.2">
      <c r="A1172" s="3">
        <f>Stocks!A1173</f>
        <v>43936</v>
      </c>
      <c r="B1172" s="5">
        <f>Stocks!B1173/Stocks!B1172-1</f>
        <v>-4.2600896860986559E-2</v>
      </c>
      <c r="C1172" s="5">
        <f>Stocks!C1173/Stocks!C1172-1</f>
        <v>-4.959340281754665E-2</v>
      </c>
      <c r="D1172" s="5">
        <f>Stocks!D1173/Stocks!D1172-1</f>
        <v>-4.1127654381254652E-2</v>
      </c>
      <c r="E1172" s="5">
        <f>Stocks!E1173/Stocks!E1172-1</f>
        <v>-5.5164319248826144E-2</v>
      </c>
    </row>
    <row r="1173" spans="1:5" ht="15" customHeight="1" x14ac:dyDescent="0.2">
      <c r="A1173" s="3">
        <f>Stocks!A1174</f>
        <v>43937</v>
      </c>
      <c r="B1173" s="5">
        <f>Stocks!B1174/Stocks!B1173-1</f>
        <v>5.6206088992973857E-3</v>
      </c>
      <c r="C1173" s="5">
        <f>Stocks!C1174/Stocks!C1173-1</f>
        <v>-2.1330441070137485E-2</v>
      </c>
      <c r="D1173" s="5">
        <f>Stocks!D1174/Stocks!D1173-1</f>
        <v>-1.2854779177803088E-2</v>
      </c>
      <c r="E1173" s="5">
        <f>Stocks!E1174/Stocks!E1173-1</f>
        <v>-3.5093167701863437E-2</v>
      </c>
    </row>
    <row r="1174" spans="1:5" ht="15" customHeight="1" x14ac:dyDescent="0.2">
      <c r="A1174" s="3">
        <f>Stocks!A1175</f>
        <v>43938</v>
      </c>
      <c r="B1174" s="5">
        <f>Stocks!B1175/Stocks!B1174-1</f>
        <v>3.1206334420121218E-2</v>
      </c>
      <c r="C1174" s="5">
        <f>Stocks!C1175/Stocks!C1174-1</f>
        <v>4.3836965890900137E-2</v>
      </c>
      <c r="D1174" s="5">
        <f>Stocks!D1175/Stocks!D1174-1</f>
        <v>3.5843218153687406E-2</v>
      </c>
      <c r="E1174" s="5">
        <f>Stocks!E1175/Stocks!E1174-1</f>
        <v>0.13485677502413895</v>
      </c>
    </row>
    <row r="1175" spans="1:5" ht="15" customHeight="1" x14ac:dyDescent="0.2">
      <c r="A1175" s="3">
        <f>Stocks!A1176</f>
        <v>43941</v>
      </c>
      <c r="B1175" s="5">
        <f>Stocks!B1176/Stocks!B1175-1</f>
        <v>-1.9873532068654054E-2</v>
      </c>
      <c r="C1175" s="5">
        <f>Stocks!C1176/Stocks!C1175-1</f>
        <v>-3.1379025598678778E-2</v>
      </c>
      <c r="D1175" s="5">
        <f>Stocks!D1176/Stocks!D1175-1</f>
        <v>-3.2735872541697852E-2</v>
      </c>
      <c r="E1175" s="5">
        <f>Stocks!E1176/Stocks!E1175-1</f>
        <v>-1.9568916619398635E-2</v>
      </c>
    </row>
    <row r="1176" spans="1:5" ht="15" customHeight="1" x14ac:dyDescent="0.2">
      <c r="A1176" s="3">
        <f>Stocks!A1177</f>
        <v>43942</v>
      </c>
      <c r="B1176" s="5">
        <f>Stocks!B1177/Stocks!B1176-1</f>
        <v>-4.2396313364055249E-2</v>
      </c>
      <c r="C1176" s="5">
        <f>Stocks!C1177/Stocks!C1176-1</f>
        <v>-2.2469857508220614E-2</v>
      </c>
      <c r="D1176" s="5">
        <f>Stocks!D1177/Stocks!D1176-1</f>
        <v>-3.6803500193025362E-2</v>
      </c>
      <c r="E1176" s="5">
        <f>Stocks!E1177/Stocks!E1176-1</f>
        <v>-3.991900491755862E-2</v>
      </c>
    </row>
    <row r="1177" spans="1:5" ht="15" customHeight="1" x14ac:dyDescent="0.2">
      <c r="A1177" s="3">
        <f>Stocks!A1178</f>
        <v>43943</v>
      </c>
      <c r="B1177" s="5">
        <f>Stocks!B1178/Stocks!B1177-1</f>
        <v>-1.9730510105871013E-2</v>
      </c>
      <c r="C1177" s="5">
        <f>Stocks!C1178/Stocks!C1177-1</f>
        <v>3.7749953279760717E-2</v>
      </c>
      <c r="D1177" s="5">
        <f>Stocks!D1178/Stocks!D1177-1</f>
        <v>5.5845023380093561E-2</v>
      </c>
      <c r="E1177" s="5">
        <f>Stocks!E1178/Stocks!E1177-1</f>
        <v>5.393190720096408E-2</v>
      </c>
    </row>
    <row r="1178" spans="1:5" ht="15" customHeight="1" x14ac:dyDescent="0.2">
      <c r="A1178" s="3">
        <f>Stocks!A1179</f>
        <v>43944</v>
      </c>
      <c r="B1178" s="5">
        <f>Stocks!B1179/Stocks!B1178-1</f>
        <v>9.8183603338242165E-4</v>
      </c>
      <c r="C1178" s="5">
        <f>Stocks!C1179/Stocks!C1178-1</f>
        <v>-1.2605798667387758E-3</v>
      </c>
      <c r="D1178" s="5">
        <f>Stocks!D1179/Stocks!D1178-1</f>
        <v>-2.9102872326964846E-3</v>
      </c>
      <c r="E1178" s="5">
        <f>Stocks!E1179/Stocks!E1178-1</f>
        <v>3.4305317324185403E-2</v>
      </c>
    </row>
    <row r="1179" spans="1:5" ht="15" customHeight="1" x14ac:dyDescent="0.2">
      <c r="A1179" s="3">
        <f>Stocks!A1180</f>
        <v>43945</v>
      </c>
      <c r="B1179" s="5">
        <f>Stocks!B1180/Stocks!B1179-1</f>
        <v>3.0897498773908794E-2</v>
      </c>
      <c r="C1179" s="5">
        <f>Stocks!C1180/Stocks!C1179-1</f>
        <v>5.6497175141243527E-3</v>
      </c>
      <c r="D1179" s="5">
        <f>Stocks!D1180/Stocks!D1179-1</f>
        <v>4.0736040609137047E-2</v>
      </c>
      <c r="E1179" s="5">
        <f>Stocks!E1180/Stocks!E1179-1</f>
        <v>-2.4875621890546595E-3</v>
      </c>
    </row>
    <row r="1180" spans="1:5" ht="15" customHeight="1" x14ac:dyDescent="0.2">
      <c r="A1180" s="3">
        <f>Stocks!A1181</f>
        <v>43948</v>
      </c>
      <c r="B1180" s="5">
        <f>Stocks!B1181/Stocks!B1180-1</f>
        <v>8.2064700285442438E-2</v>
      </c>
      <c r="C1180" s="5">
        <f>Stocks!C1181/Stocks!C1180-1</f>
        <v>2.6535978962467066E-2</v>
      </c>
      <c r="D1180" s="5">
        <f>Stocks!D1181/Stocks!D1180-1</f>
        <v>3.2922814290939906E-2</v>
      </c>
      <c r="E1180" s="5">
        <f>Stocks!E1181/Stocks!E1180-1</f>
        <v>2.9371016902188796E-2</v>
      </c>
    </row>
    <row r="1181" spans="1:5" ht="15" customHeight="1" x14ac:dyDescent="0.2">
      <c r="A1181" s="3">
        <f>Stocks!A1182</f>
        <v>43949</v>
      </c>
      <c r="B1181" s="5">
        <f>Stocks!B1182/Stocks!B1181-1</f>
        <v>2.9676852055396719E-2</v>
      </c>
      <c r="C1181" s="5">
        <f>Stocks!C1182/Stocks!C1181-1</f>
        <v>-2.969259431765181E-3</v>
      </c>
      <c r="D1181" s="5">
        <f>Stocks!D1182/Stocks!D1181-1</f>
        <v>3.1165151694014792E-2</v>
      </c>
      <c r="E1181" s="5">
        <f>Stocks!E1182/Stocks!E1181-1</f>
        <v>3.580080753701198E-2</v>
      </c>
    </row>
    <row r="1182" spans="1:5" ht="15" customHeight="1" x14ac:dyDescent="0.2">
      <c r="A1182" s="3">
        <f>Stocks!A1183</f>
        <v>43950</v>
      </c>
      <c r="B1182" s="5">
        <f>Stocks!B1183/Stocks!B1182-1</f>
        <v>5.5935098206660872E-2</v>
      </c>
      <c r="C1182" s="5">
        <f>Stocks!C1183/Stocks!C1182-1</f>
        <v>6.1547445255474509E-2</v>
      </c>
      <c r="D1182" s="5">
        <f>Stocks!D1183/Stocks!D1182-1</f>
        <v>5.6325128792215295E-2</v>
      </c>
      <c r="E1182" s="5">
        <f>Stocks!E1183/Stocks!E1182-1</f>
        <v>9.6933471933472015E-2</v>
      </c>
    </row>
    <row r="1183" spans="1:5" ht="15" customHeight="1" x14ac:dyDescent="0.2">
      <c r="A1183" s="3">
        <f>Stocks!A1184</f>
        <v>43951</v>
      </c>
      <c r="B1183" s="5">
        <f>Stocks!B1184/Stocks!B1183-1</f>
        <v>-9.3408815204205409E-2</v>
      </c>
      <c r="C1183" s="5">
        <f>Stocks!C1184/Stocks!C1183-1</f>
        <v>-1.688761758072499E-2</v>
      </c>
      <c r="D1183" s="5">
        <f>Stocks!D1184/Stocks!D1183-1</f>
        <v>-4.9203424731765422E-2</v>
      </c>
      <c r="E1183" s="5">
        <f>Stocks!E1184/Stocks!E1183-1</f>
        <v>-2.6060175313906697E-3</v>
      </c>
    </row>
    <row r="1184" spans="1:5" ht="15" customHeight="1" x14ac:dyDescent="0.2">
      <c r="A1184" s="3">
        <f>Stocks!A1185</f>
        <v>43952</v>
      </c>
      <c r="B1184" s="5">
        <f>Stocks!B1185/Stocks!B1184-1</f>
        <v>-3.3452274754683264E-2</v>
      </c>
      <c r="C1184" s="5">
        <f>Stocks!C1185/Stocks!C1184-1</f>
        <v>-1.7625335720680479E-2</v>
      </c>
      <c r="D1184" s="5">
        <f>Stocks!D1185/Stocks!D1184-1</f>
        <v>-7.0785364185569466E-2</v>
      </c>
      <c r="E1184" s="5">
        <f>Stocks!E1185/Stocks!E1184-1</f>
        <v>-7.0308788598574812E-2</v>
      </c>
    </row>
    <row r="1185" spans="1:5" ht="15" customHeight="1" x14ac:dyDescent="0.2">
      <c r="A1185" s="3">
        <f>Stocks!A1186</f>
        <v>43955</v>
      </c>
      <c r="B1185" s="5">
        <f>Stocks!B1186/Stocks!B1185-1</f>
        <v>8.9986155976002902E-3</v>
      </c>
      <c r="C1185" s="5">
        <f>Stocks!C1186/Stocks!C1185-1</f>
        <v>3.3035256592812701E-3</v>
      </c>
      <c r="D1185" s="5">
        <f>Stocks!D1186/Stocks!D1185-1</f>
        <v>6.1334641805692591E-3</v>
      </c>
      <c r="E1185" s="5">
        <f>Stocks!E1186/Stocks!E1185-1</f>
        <v>3.1170158405723125E-2</v>
      </c>
    </row>
    <row r="1186" spans="1:5" ht="15" customHeight="1" x14ac:dyDescent="0.2">
      <c r="A1186" s="3">
        <f>Stocks!A1187</f>
        <v>43956</v>
      </c>
      <c r="B1186" s="5">
        <f>Stocks!B1187/Stocks!B1186-1</f>
        <v>-2.8355819803338567E-2</v>
      </c>
      <c r="C1186" s="5">
        <f>Stocks!C1187/Stocks!C1186-1</f>
        <v>1.3000283848992211E-2</v>
      </c>
      <c r="D1186" s="5">
        <f>Stocks!D1187/Stocks!D1186-1</f>
        <v>1.7678614971958106E-2</v>
      </c>
      <c r="E1186" s="5">
        <f>Stocks!E1187/Stocks!E1186-1</f>
        <v>1.3875123885034757E-2</v>
      </c>
    </row>
    <row r="1187" spans="1:5" ht="15" customHeight="1" x14ac:dyDescent="0.2">
      <c r="A1187" s="3">
        <f>Stocks!A1188</f>
        <v>43957</v>
      </c>
      <c r="B1187" s="5">
        <f>Stocks!B1188/Stocks!B1187-1</f>
        <v>-1.8592610025888412E-2</v>
      </c>
      <c r="C1187" s="5">
        <f>Stocks!C1188/Stocks!C1187-1</f>
        <v>1.9054023761488903E-3</v>
      </c>
      <c r="D1187" s="5">
        <f>Stocks!D1188/Stocks!D1187-1</f>
        <v>3.4743021444831879E-3</v>
      </c>
      <c r="E1187" s="5">
        <f>Stocks!E1188/Stocks!E1187-1</f>
        <v>-1.050830889540566E-2</v>
      </c>
    </row>
    <row r="1188" spans="1:5" ht="15" customHeight="1" x14ac:dyDescent="0.2">
      <c r="A1188" s="3">
        <f>Stocks!A1189</f>
        <v>43958</v>
      </c>
      <c r="B1188" s="5">
        <f>Stocks!B1189/Stocks!B1188-1</f>
        <v>-1.534772182254196E-2</v>
      </c>
      <c r="C1188" s="5">
        <f>Stocks!C1189/Stocks!C1188-1</f>
        <v>2.203825931312231E-2</v>
      </c>
      <c r="D1188" s="5">
        <f>Stocks!D1189/Stocks!D1188-1</f>
        <v>2.0773638968481389E-2</v>
      </c>
      <c r="E1188" s="5">
        <f>Stocks!E1189/Stocks!E1188-1</f>
        <v>4.7666090392689542E-2</v>
      </c>
    </row>
    <row r="1189" spans="1:5" ht="15" customHeight="1" x14ac:dyDescent="0.2">
      <c r="A1189" s="3">
        <f>Stocks!A1190</f>
        <v>43959</v>
      </c>
      <c r="B1189" s="5">
        <f>Stocks!B1190/Stocks!B1189-1</f>
        <v>2.7033609352167476E-2</v>
      </c>
      <c r="C1189" s="5">
        <f>Stocks!C1190/Stocks!C1189-1</f>
        <v>1.2970665499124401E-2</v>
      </c>
      <c r="D1189" s="5">
        <f>Stocks!D1190/Stocks!D1189-1</f>
        <v>4.912280701754379E-2</v>
      </c>
      <c r="E1189" s="5">
        <f>Stocks!E1190/Stocks!E1189-1</f>
        <v>1.5558698727015541E-2</v>
      </c>
    </row>
    <row r="1190" spans="1:5" ht="15" customHeight="1" x14ac:dyDescent="0.2">
      <c r="A1190" s="3">
        <f>Stocks!A1191</f>
        <v>43962</v>
      </c>
      <c r="B1190" s="5">
        <f>Stocks!B1191/Stocks!B1190-1</f>
        <v>-3.6044581456011415E-2</v>
      </c>
      <c r="C1190" s="5">
        <f>Stocks!C1191/Stocks!C1190-1</f>
        <v>-8.266248851909852E-3</v>
      </c>
      <c r="D1190" s="5">
        <f>Stocks!D1191/Stocks!D1190-1</f>
        <v>-1.5607580824972156E-2</v>
      </c>
      <c r="E1190" s="5">
        <f>Stocks!E1191/Stocks!E1190-1</f>
        <v>-1.8802228412256206E-2</v>
      </c>
    </row>
    <row r="1191" spans="1:5" ht="15" customHeight="1" x14ac:dyDescent="0.2">
      <c r="A1191" s="3">
        <f>Stocks!A1192</f>
        <v>43963</v>
      </c>
      <c r="B1191" s="5">
        <f>Stocks!B1192/Stocks!B1191-1</f>
        <v>-2.6814268142681286E-2</v>
      </c>
      <c r="C1191" s="5">
        <f>Stocks!C1192/Stocks!C1191-1</f>
        <v>-2.2281542819786448E-2</v>
      </c>
      <c r="D1191" s="5">
        <f>Stocks!D1192/Stocks!D1191-1</f>
        <v>-2.6160815402038518E-2</v>
      </c>
      <c r="E1191" s="5">
        <f>Stocks!E1192/Stocks!E1191-1</f>
        <v>-1.6323633782824865E-2</v>
      </c>
    </row>
    <row r="1192" spans="1:5" ht="15" customHeight="1" x14ac:dyDescent="0.2">
      <c r="A1192" s="3">
        <f>Stocks!A1193</f>
        <v>43964</v>
      </c>
      <c r="B1192" s="5">
        <f>Stocks!B1193/Stocks!B1192-1</f>
        <v>-3.2861476238625009E-2</v>
      </c>
      <c r="C1192" s="5">
        <f>Stocks!C1193/Stocks!C1192-1</f>
        <v>-1.3261269292918043E-2</v>
      </c>
      <c r="D1192" s="5">
        <f>Stocks!D1193/Stocks!D1192-1</f>
        <v>-2.3723688801023268E-2</v>
      </c>
      <c r="E1192" s="5">
        <f>Stocks!E1193/Stocks!E1192-1</f>
        <v>-4.0644540644540594E-2</v>
      </c>
    </row>
    <row r="1193" spans="1:5" ht="15" customHeight="1" x14ac:dyDescent="0.2">
      <c r="A1193" s="3">
        <f>Stocks!A1194</f>
        <v>43965</v>
      </c>
      <c r="B1193" s="5">
        <f>Stocks!B1194/Stocks!B1193-1</f>
        <v>7.3706220595922689E-2</v>
      </c>
      <c r="C1193" s="5">
        <f>Stocks!C1194/Stocks!C1193-1</f>
        <v>2.1514484160596314E-2</v>
      </c>
      <c r="D1193" s="5">
        <f>Stocks!D1194/Stocks!D1193-1</f>
        <v>2.2036926742108331E-2</v>
      </c>
      <c r="E1193" s="5">
        <f>Stocks!E1194/Stocks!E1193-1</f>
        <v>1.0027575833542191E-3</v>
      </c>
    </row>
    <row r="1194" spans="1:5" ht="15" customHeight="1" x14ac:dyDescent="0.2">
      <c r="A1194" s="3">
        <f>Stocks!A1195</f>
        <v>43966</v>
      </c>
      <c r="B1194" s="5">
        <f>Stocks!B1195/Stocks!B1194-1</f>
        <v>-3.4079844206427179E-3</v>
      </c>
      <c r="C1194" s="5">
        <f>Stocks!C1195/Stocks!C1194-1</f>
        <v>1.4317302377003793E-2</v>
      </c>
      <c r="D1194" s="5">
        <f>Stocks!D1195/Stocks!D1194-1</f>
        <v>-2.6223776223776252E-2</v>
      </c>
      <c r="E1194" s="5">
        <f>Stocks!E1195/Stocks!E1194-1</f>
        <v>2.3541197094915978E-2</v>
      </c>
    </row>
    <row r="1195" spans="1:5" ht="15" customHeight="1" x14ac:dyDescent="0.2">
      <c r="A1195" s="3">
        <f>Stocks!A1196</f>
        <v>43969</v>
      </c>
      <c r="B1195" s="5">
        <f>Stocks!B1196/Stocks!B1195-1</f>
        <v>3.9570102589155054E-2</v>
      </c>
      <c r="C1195" s="5">
        <f>Stocks!C1196/Stocks!C1195-1</f>
        <v>4.2999618507820525E-2</v>
      </c>
      <c r="D1195" s="5">
        <f>Stocks!D1196/Stocks!D1195-1</f>
        <v>6.5469778575703241E-2</v>
      </c>
      <c r="E1195" s="5">
        <f>Stocks!E1196/Stocks!E1195-1</f>
        <v>6.6797161732322197E-2</v>
      </c>
    </row>
    <row r="1196" spans="1:5" ht="15" customHeight="1" x14ac:dyDescent="0.2">
      <c r="A1196" s="3">
        <f>Stocks!A1197</f>
        <v>43970</v>
      </c>
      <c r="B1196" s="5">
        <f>Stocks!B1197/Stocks!B1196-1</f>
        <v>-1.0808270676691767E-2</v>
      </c>
      <c r="C1196" s="5">
        <f>Stocks!C1197/Stocks!C1196-1</f>
        <v>-1.0554916919218171E-2</v>
      </c>
      <c r="D1196" s="5">
        <f>Stocks!D1197/Stocks!D1196-1</f>
        <v>-9.885419006964713E-3</v>
      </c>
      <c r="E1196" s="5">
        <f>Stocks!E1197/Stocks!E1196-1</f>
        <v>-2.133027522935782E-2</v>
      </c>
    </row>
    <row r="1197" spans="1:5" ht="15" customHeight="1" x14ac:dyDescent="0.2">
      <c r="A1197" s="3">
        <f>Stocks!A1198</f>
        <v>43971</v>
      </c>
      <c r="B1197" s="5">
        <f>Stocks!B1198/Stocks!B1197-1</f>
        <v>5.7007125890737864E-3</v>
      </c>
      <c r="C1197" s="5">
        <f>Stocks!C1198/Stocks!C1197-1</f>
        <v>2.3764258555132978E-2</v>
      </c>
      <c r="D1197" s="5">
        <f>Stocks!D1198/Stocks!D1197-1</f>
        <v>3.5852053551168606E-2</v>
      </c>
      <c r="E1197" s="5">
        <f>Stocks!E1198/Stocks!E1197-1</f>
        <v>3.4684790250761655E-2</v>
      </c>
    </row>
    <row r="1198" spans="1:5" ht="15" customHeight="1" x14ac:dyDescent="0.2">
      <c r="A1198" s="3">
        <f>Stocks!A1199</f>
        <v>43972</v>
      </c>
      <c r="B1198" s="5">
        <f>Stocks!B1199/Stocks!B1198-1</f>
        <v>-2.361832782239015E-2</v>
      </c>
      <c r="C1198" s="5">
        <f>Stocks!C1199/Stocks!C1198-1</f>
        <v>-1.6713091922005652E-2</v>
      </c>
      <c r="D1198" s="5">
        <f>Stocks!D1199/Stocks!D1198-1</f>
        <v>-4.0197152245345036E-2</v>
      </c>
      <c r="E1198" s="5">
        <f>Stocks!E1199/Stocks!E1198-1</f>
        <v>-9.7395243488108685E-3</v>
      </c>
    </row>
    <row r="1199" spans="1:5" ht="15" customHeight="1" x14ac:dyDescent="0.2">
      <c r="A1199" s="3">
        <f>Stocks!A1200</f>
        <v>43973</v>
      </c>
      <c r="B1199" s="5">
        <f>Stocks!B1200/Stocks!B1199-1</f>
        <v>-1.8142235123367212E-2</v>
      </c>
      <c r="C1199" s="5">
        <f>Stocks!C1200/Stocks!C1199-1</f>
        <v>1.2590494176896172E-3</v>
      </c>
      <c r="D1199" s="5">
        <f>Stocks!D1200/Stocks!D1199-1</f>
        <v>2.054091064704E-3</v>
      </c>
      <c r="E1199" s="5">
        <f>Stocks!E1200/Stocks!E1199-1</f>
        <v>-1.0064043915827936E-2</v>
      </c>
    </row>
    <row r="1200" spans="1:5" ht="15" customHeight="1" x14ac:dyDescent="0.2">
      <c r="A1200" s="3">
        <f>Stocks!A1201</f>
        <v>43976</v>
      </c>
      <c r="B1200" s="5">
        <f>Stocks!B1201/Stocks!B1200-1</f>
        <v>0</v>
      </c>
      <c r="C1200" s="5">
        <f>Stocks!C1201/Stocks!C1200-1</f>
        <v>0</v>
      </c>
      <c r="D1200" s="5">
        <f>Stocks!D1201/Stocks!D1200-1</f>
        <v>0</v>
      </c>
      <c r="E1200" s="5">
        <f>Stocks!E1201/Stocks!E1200-1</f>
        <v>0</v>
      </c>
    </row>
    <row r="1201" spans="1:5" ht="15" customHeight="1" x14ac:dyDescent="0.2">
      <c r="A1201" s="3">
        <f>Stocks!A1202</f>
        <v>43977</v>
      </c>
      <c r="B1201" s="5">
        <f>Stocks!B1202/Stocks!B1201-1</f>
        <v>8.0068982508006981E-2</v>
      </c>
      <c r="C1201" s="5">
        <f>Stocks!C1202/Stocks!C1201-1</f>
        <v>1.236508435502448E-2</v>
      </c>
      <c r="D1201" s="5">
        <f>Stocks!D1202/Stocks!D1201-1</f>
        <v>6.8784876437763209E-2</v>
      </c>
      <c r="E1201" s="5">
        <f>Stocks!E1202/Stocks!E1201-1</f>
        <v>9.0110905730129698E-3</v>
      </c>
    </row>
    <row r="1202" spans="1:5" ht="15" customHeight="1" x14ac:dyDescent="0.2">
      <c r="A1202" s="3">
        <f>Stocks!A1203</f>
        <v>43978</v>
      </c>
      <c r="B1202" s="5">
        <f>Stocks!B1203/Stocks!B1202-1</f>
        <v>3.193430656934293E-2</v>
      </c>
      <c r="C1202" s="5">
        <f>Stocks!C1203/Stocks!C1202-1</f>
        <v>-2.070179070489675E-3</v>
      </c>
      <c r="D1202" s="5">
        <f>Stocks!D1203/Stocks!D1202-1</f>
        <v>3.0900372935535492E-2</v>
      </c>
      <c r="E1202" s="5">
        <f>Stocks!E1203/Stocks!E1202-1</f>
        <v>2.289901534234029E-2</v>
      </c>
    </row>
    <row r="1203" spans="1:5" ht="15" customHeight="1" x14ac:dyDescent="0.2">
      <c r="A1203" s="3">
        <f>Stocks!A1204</f>
        <v>43979</v>
      </c>
      <c r="B1203" s="5">
        <f>Stocks!B1204/Stocks!B1203-1</f>
        <v>-2.8956675508399643E-2</v>
      </c>
      <c r="C1203" s="5">
        <f>Stocks!C1204/Stocks!C1203-1</f>
        <v>7.4681049683642531E-3</v>
      </c>
      <c r="D1203" s="5">
        <f>Stocks!D1204/Stocks!D1203-1</f>
        <v>-1.3643410852713145E-2</v>
      </c>
      <c r="E1203" s="5">
        <f>Stocks!E1204/Stocks!E1203-1</f>
        <v>-3.7161405865233976E-2</v>
      </c>
    </row>
    <row r="1204" spans="1:5" ht="15" customHeight="1" x14ac:dyDescent="0.2">
      <c r="A1204" s="3">
        <f>Stocks!A1205</f>
        <v>43980</v>
      </c>
      <c r="B1204" s="5">
        <f>Stocks!B1205/Stocks!B1204-1</f>
        <v>-9.788299567493719E-3</v>
      </c>
      <c r="C1204" s="5">
        <f>Stocks!C1205/Stocks!C1204-1</f>
        <v>5.0447853392361353E-3</v>
      </c>
      <c r="D1204" s="5">
        <f>Stocks!D1205/Stocks!D1204-1</f>
        <v>6.1825421775121292E-3</v>
      </c>
      <c r="E1204" s="5">
        <f>Stocks!E1205/Stocks!E1204-1</f>
        <v>-1.9297837712159871E-2</v>
      </c>
    </row>
    <row r="1205" spans="1:5" ht="15" customHeight="1" x14ac:dyDescent="0.2">
      <c r="A1205" s="3">
        <f>Stocks!A1206</f>
        <v>43983</v>
      </c>
      <c r="B1205" s="5">
        <f>Stocks!B1206/Stocks!B1205-1</f>
        <v>8.9655172413793949E-3</v>
      </c>
      <c r="C1205" s="5">
        <f>Stocks!C1206/Stocks!C1205-1</f>
        <v>-4.5584921122721056E-3</v>
      </c>
      <c r="D1205" s="5">
        <f>Stocks!D1206/Stocks!D1205-1</f>
        <v>-2.9160591543428982E-3</v>
      </c>
      <c r="E1205" s="5">
        <f>Stocks!E1206/Stocks!E1205-1</f>
        <v>2.8686581318160265E-2</v>
      </c>
    </row>
    <row r="1206" spans="1:5" ht="15" customHeight="1" x14ac:dyDescent="0.2">
      <c r="A1206" s="3">
        <f>Stocks!A1207</f>
        <v>43984</v>
      </c>
      <c r="B1206" s="5">
        <f>Stocks!B1207/Stocks!B1206-1</f>
        <v>-5.2403736614263785E-3</v>
      </c>
      <c r="C1206" s="5">
        <f>Stocks!C1207/Stocks!C1206-1</f>
        <v>1.0342166195009161E-2</v>
      </c>
      <c r="D1206" s="5">
        <f>Stocks!D1207/Stocks!D1206-1</f>
        <v>1.1489450595362438E-2</v>
      </c>
      <c r="E1206" s="5">
        <f>Stocks!E1207/Stocks!E1206-1</f>
        <v>1.8667895828532011E-2</v>
      </c>
    </row>
    <row r="1207" spans="1:5" ht="15" customHeight="1" x14ac:dyDescent="0.2">
      <c r="A1207" s="3">
        <f>Stocks!A1208</f>
        <v>43985</v>
      </c>
      <c r="B1207" s="5">
        <f>Stocks!B1208/Stocks!B1207-1</f>
        <v>2.0155748969308274E-2</v>
      </c>
      <c r="C1207" s="5">
        <f>Stocks!C1208/Stocks!C1207-1</f>
        <v>2.5972703198207103E-3</v>
      </c>
      <c r="D1207" s="5">
        <f>Stocks!D1208/Stocks!D1207-1</f>
        <v>0.12339942172655927</v>
      </c>
      <c r="E1207" s="5">
        <f>Stocks!E1208/Stocks!E1207-1</f>
        <v>2.0814479638008976E-2</v>
      </c>
    </row>
    <row r="1208" spans="1:5" ht="15" customHeight="1" x14ac:dyDescent="0.2">
      <c r="A1208" s="3">
        <f>Stocks!A1209</f>
        <v>43986</v>
      </c>
      <c r="B1208" s="5">
        <f>Stocks!B1209/Stocks!B1208-1</f>
        <v>3.6820835204310676E-2</v>
      </c>
      <c r="C1208" s="5">
        <f>Stocks!C1209/Stocks!C1208-1</f>
        <v>-1.640676588611778E-2</v>
      </c>
      <c r="D1208" s="5">
        <f>Stocks!D1209/Stocks!D1208-1</f>
        <v>-1.7832521371449639E-2</v>
      </c>
      <c r="E1208" s="5">
        <f>Stocks!E1209/Stocks!E1208-1</f>
        <v>-9.0868794326239843E-3</v>
      </c>
    </row>
    <row r="1209" spans="1:5" ht="15" customHeight="1" x14ac:dyDescent="0.2">
      <c r="A1209" s="3">
        <f>Stocks!A1210</f>
        <v>43987</v>
      </c>
      <c r="B1209" s="5">
        <f>Stocks!B1210/Stocks!B1209-1</f>
        <v>7.3191857947163319E-2</v>
      </c>
      <c r="C1209" s="5">
        <f>Stocks!C1210/Stocks!C1209-1</f>
        <v>3.0830406940714816E-2</v>
      </c>
      <c r="D1209" s="5">
        <f>Stocks!D1210/Stocks!D1209-1</f>
        <v>2.9480580252690736E-2</v>
      </c>
      <c r="E1209" s="5">
        <f>Stocks!E1210/Stocks!E1209-1</f>
        <v>8.6781480653097764E-2</v>
      </c>
    </row>
    <row r="1210" spans="1:5" ht="15" customHeight="1" x14ac:dyDescent="0.2">
      <c r="A1210" s="3">
        <f>Stocks!A1211</f>
        <v>43990</v>
      </c>
      <c r="B1210" s="5">
        <f>Stocks!B1211/Stocks!B1210-1</f>
        <v>5.5286521388216103E-2</v>
      </c>
      <c r="C1210" s="5">
        <f>Stocks!C1211/Stocks!C1210-1</f>
        <v>-5.0097690496575531E-5</v>
      </c>
      <c r="D1210" s="5">
        <f>Stocks!D1211/Stocks!D1210-1</f>
        <v>-1.3909090909090871E-2</v>
      </c>
      <c r="E1210" s="5">
        <f>Stocks!E1211/Stocks!E1210-1</f>
        <v>3.539823008849563E-2</v>
      </c>
    </row>
    <row r="1211" spans="1:5" ht="15" customHeight="1" x14ac:dyDescent="0.2">
      <c r="A1211" s="3">
        <f>Stocks!A1212</f>
        <v>43991</v>
      </c>
      <c r="B1211" s="5">
        <f>Stocks!B1212/Stocks!B1211-1</f>
        <v>-8.6806883365200704E-2</v>
      </c>
      <c r="C1211" s="5">
        <f>Stocks!C1212/Stocks!C1211-1</f>
        <v>-2.6052104208416083E-3</v>
      </c>
      <c r="D1211" s="5">
        <f>Stocks!D1212/Stocks!D1211-1</f>
        <v>-2.52604406748409E-2</v>
      </c>
      <c r="E1211" s="5">
        <f>Stocks!E1212/Stocks!E1211-1</f>
        <v>-3.3392963625521799E-2</v>
      </c>
    </row>
    <row r="1212" spans="1:5" ht="15" customHeight="1" x14ac:dyDescent="0.2">
      <c r="A1212" s="3">
        <f>Stocks!A1213</f>
        <v>43992</v>
      </c>
      <c r="B1212" s="5">
        <f>Stocks!B1213/Stocks!B1212-1</f>
        <v>-2.9731993299832338E-2</v>
      </c>
      <c r="C1212" s="5">
        <f>Stocks!C1213/Stocks!C1212-1</f>
        <v>7.0323488045005433E-3</v>
      </c>
      <c r="D1212" s="5">
        <f>Stocks!D1213/Stocks!D1212-1</f>
        <v>-1.3052113874964633E-2</v>
      </c>
      <c r="E1212" s="5">
        <f>Stocks!E1213/Stocks!E1212-1</f>
        <v>-5.5932551922681539E-2</v>
      </c>
    </row>
    <row r="1213" spans="1:5" ht="15" customHeight="1" x14ac:dyDescent="0.2">
      <c r="A1213" s="3">
        <f>Stocks!A1214</f>
        <v>43993</v>
      </c>
      <c r="B1213" s="5">
        <f>Stocks!B1214/Stocks!B1213-1</f>
        <v>-3.5822183858437717E-2</v>
      </c>
      <c r="C1213" s="5">
        <f>Stocks!C1214/Stocks!C1213-1</f>
        <v>-5.7861133280127652E-2</v>
      </c>
      <c r="D1213" s="5">
        <f>Stocks!D1214/Stocks!D1213-1</f>
        <v>-6.6123622424532735E-2</v>
      </c>
      <c r="E1213" s="5">
        <f>Stocks!E1214/Stocks!E1213-1</f>
        <v>-8.2552820736223054E-2</v>
      </c>
    </row>
    <row r="1214" spans="1:5" ht="15" customHeight="1" x14ac:dyDescent="0.2">
      <c r="A1214" s="3">
        <f>Stocks!A1215</f>
        <v>43994</v>
      </c>
      <c r="B1214" s="5">
        <f>Stocks!B1215/Stocks!B1214-1</f>
        <v>-1.2085944494180878E-2</v>
      </c>
      <c r="C1214" s="5">
        <f>Stocks!C1215/Stocks!C1214-1</f>
        <v>1.7894959762812412E-2</v>
      </c>
      <c r="D1214" s="5">
        <f>Stocks!D1215/Stocks!D1214-1</f>
        <v>2.2370446382760312E-2</v>
      </c>
      <c r="E1214" s="5">
        <f>Stocks!E1215/Stocks!E1214-1</f>
        <v>3.8224121557454804E-2</v>
      </c>
    </row>
    <row r="1215" spans="1:5" ht="15" customHeight="1" x14ac:dyDescent="0.2">
      <c r="A1215" s="3">
        <f>Stocks!A1216</f>
        <v>43997</v>
      </c>
      <c r="B1215" s="5">
        <f>Stocks!B1216/Stocks!B1215-1</f>
        <v>3.081105573176246E-2</v>
      </c>
      <c r="C1215" s="5">
        <f>Stocks!C1216/Stocks!C1215-1</f>
        <v>-2.6006449599500492E-3</v>
      </c>
      <c r="D1215" s="5">
        <f>Stocks!D1216/Stocks!D1215-1</f>
        <v>1.6260162601626105E-2</v>
      </c>
      <c r="E1215" s="5">
        <f>Stocks!E1216/Stocks!E1215-1</f>
        <v>-8.6896867139262257E-3</v>
      </c>
    </row>
    <row r="1216" spans="1:5" ht="15" customHeight="1" x14ac:dyDescent="0.2">
      <c r="A1216" s="3">
        <f>Stocks!A1217</f>
        <v>43998</v>
      </c>
      <c r="B1216" s="5">
        <f>Stocks!B1217/Stocks!B1216-1</f>
        <v>-2.1538461538461506E-2</v>
      </c>
      <c r="C1216" s="5">
        <f>Stocks!C1217/Stocks!C1216-1</f>
        <v>5.8406341259908956E-3</v>
      </c>
      <c r="D1216" s="5">
        <f>Stocks!D1217/Stocks!D1216-1</f>
        <v>2.4987654320987707E-2</v>
      </c>
      <c r="E1216" s="5">
        <f>Stocks!E1217/Stocks!E1216-1</f>
        <v>4.0599769319492385E-2</v>
      </c>
    </row>
    <row r="1217" spans="1:5" ht="15" customHeight="1" x14ac:dyDescent="0.2">
      <c r="A1217" s="3">
        <f>Stocks!A1218</f>
        <v>43999</v>
      </c>
      <c r="B1217" s="5">
        <f>Stocks!B1218/Stocks!B1217-1</f>
        <v>-4.2677448337826718E-3</v>
      </c>
      <c r="C1217" s="5">
        <f>Stocks!C1218/Stocks!C1217-1</f>
        <v>3.5255080879303957E-3</v>
      </c>
      <c r="D1217" s="5">
        <f>Stocks!D1218/Stocks!D1217-1</f>
        <v>7.8049720562729519E-3</v>
      </c>
      <c r="E1217" s="5">
        <f>Stocks!E1218/Stocks!E1217-1</f>
        <v>-2.4163156727998181E-2</v>
      </c>
    </row>
    <row r="1218" spans="1:5" ht="15" customHeight="1" x14ac:dyDescent="0.2">
      <c r="A1218" s="3">
        <f>Stocks!A1219</f>
        <v>44000</v>
      </c>
      <c r="B1218" s="5">
        <f>Stocks!B1219/Stocks!B1218-1</f>
        <v>1.6016241822693456E-2</v>
      </c>
      <c r="C1218" s="5">
        <f>Stocks!C1219/Stocks!C1218-1</f>
        <v>1.8082248398429979E-3</v>
      </c>
      <c r="D1218" s="5">
        <f>Stocks!D1219/Stocks!D1218-1</f>
        <v>-2.8683430538292143E-3</v>
      </c>
      <c r="E1218" s="5">
        <f>Stocks!E1219/Stocks!E1218-1</f>
        <v>9.7682871422080098E-3</v>
      </c>
    </row>
    <row r="1219" spans="1:5" ht="15" customHeight="1" x14ac:dyDescent="0.2">
      <c r="A1219" s="3">
        <f>Stocks!A1220</f>
        <v>44001</v>
      </c>
      <c r="B1219" s="5">
        <f>Stocks!B1220/Stocks!B1219-1</f>
        <v>-1.6429840142095919E-2</v>
      </c>
      <c r="C1219" s="5">
        <f>Stocks!C1220/Stocks!C1219-1</f>
        <v>-8.8185240575525681E-3</v>
      </c>
      <c r="D1219" s="5">
        <f>Stocks!D1220/Stocks!D1219-1</f>
        <v>-8.0544635151980071E-3</v>
      </c>
      <c r="E1219" s="5">
        <f>Stocks!E1220/Stocks!E1219-1</f>
        <v>-1.6872890888638969E-2</v>
      </c>
    </row>
    <row r="1220" spans="1:5" ht="15" customHeight="1" x14ac:dyDescent="0.2">
      <c r="A1220" s="3">
        <f>Stocks!A1221</f>
        <v>44004</v>
      </c>
      <c r="B1220" s="5">
        <f>Stocks!B1221/Stocks!B1220-1</f>
        <v>-1.3995485327313761E-2</v>
      </c>
      <c r="C1220" s="5">
        <f>Stocks!C1221/Stocks!C1220-1</f>
        <v>1.4360041623309172E-2</v>
      </c>
      <c r="D1220" s="5">
        <f>Stocks!D1221/Stocks!D1220-1</f>
        <v>2.5132914451424515E-3</v>
      </c>
      <c r="E1220" s="5">
        <f>Stocks!E1221/Stocks!E1220-1</f>
        <v>-3.2036613272311554E-3</v>
      </c>
    </row>
    <row r="1221" spans="1:5" ht="15" customHeight="1" x14ac:dyDescent="0.2">
      <c r="A1221" s="3">
        <f>Stocks!A1222</f>
        <v>44005</v>
      </c>
      <c r="B1221" s="5">
        <f>Stocks!B1222/Stocks!B1221-1</f>
        <v>1.46520146520146E-2</v>
      </c>
      <c r="C1221" s="5">
        <f>Stocks!C1222/Stocks!C1221-1</f>
        <v>1.5439064423471427E-2</v>
      </c>
      <c r="D1221" s="5">
        <f>Stocks!D1222/Stocks!D1221-1</f>
        <v>3.5676405361102503E-3</v>
      </c>
      <c r="E1221" s="5">
        <f>Stocks!E1222/Stocks!E1221-1</f>
        <v>5.7392102846647308E-3</v>
      </c>
    </row>
    <row r="1222" spans="1:5" ht="15" customHeight="1" x14ac:dyDescent="0.2">
      <c r="A1222" s="3">
        <f>Stocks!A1223</f>
        <v>44006</v>
      </c>
      <c r="B1222" s="5">
        <f>Stocks!B1223/Stocks!B1222-1</f>
        <v>-2.0081227436823168E-2</v>
      </c>
      <c r="C1222" s="5">
        <f>Stocks!C1223/Stocks!C1222-1</f>
        <v>-3.3136333787947669E-2</v>
      </c>
      <c r="D1222" s="5">
        <f>Stocks!D1223/Stocks!D1222-1</f>
        <v>-2.8823981552651756E-2</v>
      </c>
      <c r="E1222" s="5">
        <f>Stocks!E1223/Stocks!E1222-1</f>
        <v>-6.4368865555809229E-2</v>
      </c>
    </row>
    <row r="1223" spans="1:5" ht="15" customHeight="1" x14ac:dyDescent="0.2">
      <c r="A1223" s="3">
        <f>Stocks!A1224</f>
        <v>44007</v>
      </c>
      <c r="B1223" s="5">
        <f>Stocks!B1224/Stocks!B1223-1</f>
        <v>-2.0953258116509277E-2</v>
      </c>
      <c r="C1223" s="5">
        <f>Stocks!C1224/Stocks!C1223-1</f>
        <v>1.342667572227163E-2</v>
      </c>
      <c r="D1223" s="5">
        <f>Stocks!D1224/Stocks!D1223-1</f>
        <v>8.9038385437278933E-3</v>
      </c>
      <c r="E1223" s="5">
        <f>Stocks!E1224/Stocks!E1223-1</f>
        <v>2.6103927787265224E-2</v>
      </c>
    </row>
    <row r="1224" spans="1:5" ht="15" customHeight="1" x14ac:dyDescent="0.2">
      <c r="A1224" s="3">
        <f>Stocks!A1225</f>
        <v>44008</v>
      </c>
      <c r="B1224" s="5">
        <f>Stocks!B1225/Stocks!B1224-1</f>
        <v>-4.7036688617121403E-2</v>
      </c>
      <c r="C1224" s="5">
        <f>Stocks!C1225/Stocks!C1224-1</f>
        <v>-2.428085369625721E-2</v>
      </c>
      <c r="D1224" s="5">
        <f>Stocks!D1225/Stocks!D1224-1</f>
        <v>-1.8925279466562084E-2</v>
      </c>
      <c r="E1224" s="5">
        <f>Stocks!E1225/Stocks!E1224-1</f>
        <v>-4.0656205420827374E-2</v>
      </c>
    </row>
    <row r="1225" spans="1:5" ht="15" customHeight="1" x14ac:dyDescent="0.2">
      <c r="A1225" s="3">
        <f>Stocks!A1226</f>
        <v>44011</v>
      </c>
      <c r="B1225" s="5">
        <f>Stocks!B1226/Stocks!B1225-1</f>
        <v>4.78775913129319E-2</v>
      </c>
      <c r="C1225" s="5">
        <f>Stocks!C1226/Stocks!C1225-1</f>
        <v>1.1148095313573192E-2</v>
      </c>
      <c r="D1225" s="5">
        <f>Stocks!D1226/Stocks!D1225-1</f>
        <v>2.5187406296851567E-2</v>
      </c>
      <c r="E1225" s="5">
        <f>Stocks!E1226/Stocks!E1225-1</f>
        <v>2.3543990086740907E-2</v>
      </c>
    </row>
    <row r="1226" spans="1:5" ht="15" customHeight="1" x14ac:dyDescent="0.2">
      <c r="A1226" s="3">
        <f>Stocks!A1227</f>
        <v>44012</v>
      </c>
      <c r="B1226" s="5">
        <f>Stocks!B1227/Stocks!B1226-1</f>
        <v>-6.1234102684879499E-3</v>
      </c>
      <c r="C1226" s="5">
        <f>Stocks!C1227/Stocks!C1226-1</f>
        <v>9.3531194482181501E-3</v>
      </c>
      <c r="D1226" s="5">
        <f>Stocks!D1227/Stocks!D1226-1</f>
        <v>2.6713463975821528E-2</v>
      </c>
      <c r="E1226" s="5">
        <f>Stocks!E1227/Stocks!E1226-1</f>
        <v>1.7433414043583673E-2</v>
      </c>
    </row>
    <row r="1227" spans="1:5" ht="15" customHeight="1" x14ac:dyDescent="0.2">
      <c r="A1227" s="3">
        <f>Stocks!A1228</f>
        <v>44013</v>
      </c>
      <c r="B1227" s="5">
        <f>Stocks!B1228/Stocks!B1227-1</f>
        <v>-1.6587677725118377E-3</v>
      </c>
      <c r="C1227" s="5">
        <f>Stocks!C1228/Stocks!C1227-1</f>
        <v>3.1578402443444009E-3</v>
      </c>
      <c r="D1227" s="5">
        <f>Stocks!D1228/Stocks!D1227-1</f>
        <v>-2.0795745893077533E-2</v>
      </c>
      <c r="E1227" s="5">
        <f>Stocks!E1228/Stocks!E1227-1</f>
        <v>-3.0461684911946674E-2</v>
      </c>
    </row>
    <row r="1228" spans="1:5" ht="15" customHeight="1" x14ac:dyDescent="0.2">
      <c r="A1228" s="3">
        <f>Stocks!A1229</f>
        <v>44014</v>
      </c>
      <c r="B1228" s="5">
        <f>Stocks!B1229/Stocks!B1228-1</f>
        <v>-1.3054830287206332E-2</v>
      </c>
      <c r="C1228" s="5">
        <f>Stocks!C1229/Stocks!C1228-1</f>
        <v>9.7533285168747152E-3</v>
      </c>
      <c r="D1228" s="5">
        <f>Stocks!D1229/Stocks!D1228-1</f>
        <v>1.4449185415050358E-2</v>
      </c>
      <c r="E1228" s="5">
        <f>Stocks!E1229/Stocks!E1228-1</f>
        <v>2.5527736867942963E-2</v>
      </c>
    </row>
    <row r="1229" spans="1:5" ht="15" customHeight="1" x14ac:dyDescent="0.2">
      <c r="A1229" s="3">
        <f>Stocks!A1230</f>
        <v>44015</v>
      </c>
      <c r="B1229" s="5">
        <f>Stocks!B1230/Stocks!B1229-1</f>
        <v>0</v>
      </c>
      <c r="C1229" s="5">
        <f>Stocks!C1230/Stocks!C1229-1</f>
        <v>0</v>
      </c>
      <c r="D1229" s="5">
        <f>Stocks!D1230/Stocks!D1229-1</f>
        <v>0</v>
      </c>
      <c r="E1229" s="5">
        <f>Stocks!E1230/Stocks!E1229-1</f>
        <v>0</v>
      </c>
    </row>
    <row r="1230" spans="1:5" ht="15" customHeight="1" x14ac:dyDescent="0.2">
      <c r="A1230" s="3">
        <f>Stocks!A1231</f>
        <v>44018</v>
      </c>
      <c r="B1230" s="5">
        <f>Stocks!B1231/Stocks!B1230-1</f>
        <v>2.1645021645021689E-2</v>
      </c>
      <c r="C1230" s="5">
        <f>Stocks!C1231/Stocks!C1230-1</f>
        <v>1.0681249041754048E-2</v>
      </c>
      <c r="D1230" s="5">
        <f>Stocks!D1231/Stocks!D1230-1</f>
        <v>3.0016250836440106E-2</v>
      </c>
      <c r="E1230" s="5">
        <f>Stocks!E1231/Stocks!E1230-1</f>
        <v>-3.5902345619913678E-3</v>
      </c>
    </row>
    <row r="1231" spans="1:5" ht="15" customHeight="1" x14ac:dyDescent="0.2">
      <c r="A1231" s="3">
        <f>Stocks!A1232</f>
        <v>44019</v>
      </c>
      <c r="B1231" s="5">
        <f>Stocks!B1232/Stocks!B1231-1</f>
        <v>-4.166666666666663E-2</v>
      </c>
      <c r="C1231" s="5">
        <f>Stocks!C1232/Stocks!C1231-1</f>
        <v>-1.8001618122977403E-2</v>
      </c>
      <c r="D1231" s="5">
        <f>Stocks!D1232/Stocks!D1231-1</f>
        <v>-2.5614849187935107E-2</v>
      </c>
      <c r="E1231" s="5">
        <f>Stocks!E1232/Stocks!E1231-1</f>
        <v>-2.3780927215950043E-2</v>
      </c>
    </row>
    <row r="1232" spans="1:5" ht="15" customHeight="1" x14ac:dyDescent="0.2">
      <c r="A1232" s="3">
        <f>Stocks!A1233</f>
        <v>44020</v>
      </c>
      <c r="B1232" s="5">
        <f>Stocks!B1233/Stocks!B1232-1</f>
        <v>-6.8779169737165358E-3</v>
      </c>
      <c r="C1232" s="5">
        <f>Stocks!C1233/Stocks!C1232-1</f>
        <v>4.4799176107106486E-3</v>
      </c>
      <c r="D1232" s="5">
        <f>Stocks!D1233/Stocks!D1232-1</f>
        <v>-9.619963806076659E-3</v>
      </c>
      <c r="E1232" s="5">
        <f>Stocks!E1233/Stocks!E1232-1</f>
        <v>9.8425196850393526E-3</v>
      </c>
    </row>
    <row r="1233" spans="1:5" ht="15" customHeight="1" x14ac:dyDescent="0.2">
      <c r="A1233" s="3">
        <f>Stocks!A1234</f>
        <v>44021</v>
      </c>
      <c r="B1233" s="5">
        <f>Stocks!B1234/Stocks!B1233-1</f>
        <v>-4.7736829087311361E-2</v>
      </c>
      <c r="C1233" s="5">
        <f>Stocks!C1234/Stocks!C1233-1</f>
        <v>-1.4661403598708045E-2</v>
      </c>
      <c r="D1233" s="5">
        <f>Stocks!D1234/Stocks!D1233-1</f>
        <v>3.4333525678014842E-2</v>
      </c>
      <c r="E1233" s="5">
        <f>Stocks!E1234/Stocks!E1233-1</f>
        <v>-6.5545808966861574E-2</v>
      </c>
    </row>
    <row r="1234" spans="1:5" ht="15" customHeight="1" x14ac:dyDescent="0.2">
      <c r="A1234" s="3">
        <f>Stocks!A1235</f>
        <v>44022</v>
      </c>
      <c r="B1234" s="5">
        <f>Stocks!B1235/Stocks!B1234-1</f>
        <v>5.0909090909091015E-2</v>
      </c>
      <c r="C1234" s="5">
        <f>Stocks!C1235/Stocks!C1234-1</f>
        <v>1.7688986004891216E-3</v>
      </c>
      <c r="D1234" s="5">
        <f>Stocks!D1235/Stocks!D1234-1</f>
        <v>-8.7401208740121028E-3</v>
      </c>
      <c r="E1234" s="5">
        <f>Stocks!E1235/Stocks!E1234-1</f>
        <v>3.4941329856583936E-2</v>
      </c>
    </row>
    <row r="1235" spans="1:5" ht="15" customHeight="1" x14ac:dyDescent="0.2">
      <c r="A1235" s="3">
        <f>Stocks!A1236</f>
        <v>44025</v>
      </c>
      <c r="B1235" s="5">
        <f>Stocks!B1236/Stocks!B1235-1</f>
        <v>1.4335145823034967E-2</v>
      </c>
      <c r="C1235" s="5">
        <f>Stocks!C1236/Stocks!C1235-1</f>
        <v>-1.8332900545312891E-2</v>
      </c>
      <c r="D1235" s="5">
        <f>Stocks!D1236/Stocks!D1235-1</f>
        <v>-1.9135165556702027E-2</v>
      </c>
      <c r="E1235" s="5">
        <f>Stocks!E1236/Stocks!E1235-1</f>
        <v>-7.5585789871501774E-4</v>
      </c>
    </row>
    <row r="1236" spans="1:5" ht="15" customHeight="1" x14ac:dyDescent="0.2">
      <c r="A1236" s="3">
        <f>Stocks!A1237</f>
        <v>44026</v>
      </c>
      <c r="B1236" s="5">
        <f>Stocks!B1237/Stocks!B1236-1</f>
        <v>6.3352826510720828E-3</v>
      </c>
      <c r="C1236" s="5">
        <f>Stocks!C1237/Stocks!C1236-1</f>
        <v>2.2801819913236709E-2</v>
      </c>
      <c r="D1236" s="5">
        <f>Stocks!D1237/Stocks!D1236-1</f>
        <v>2.8688916515252849E-2</v>
      </c>
      <c r="E1236" s="5">
        <f>Stocks!E1237/Stocks!E1236-1</f>
        <v>4.1603630862329988E-2</v>
      </c>
    </row>
    <row r="1237" spans="1:5" ht="15" customHeight="1" x14ac:dyDescent="0.2">
      <c r="A1237" s="3">
        <f>Stocks!A1238</f>
        <v>44027</v>
      </c>
      <c r="B1237" s="5">
        <f>Stocks!B1238/Stocks!B1237-1</f>
        <v>5.472154963680409E-2</v>
      </c>
      <c r="C1237" s="5">
        <f>Stocks!C1238/Stocks!C1237-1</f>
        <v>1.6655459576889298E-2</v>
      </c>
      <c r="D1237" s="5">
        <f>Stocks!D1238/Stocks!D1237-1</f>
        <v>2.8818443804035088E-3</v>
      </c>
      <c r="E1237" s="5">
        <f>Stocks!E1238/Stocks!E1237-1</f>
        <v>7.5042362624060388E-3</v>
      </c>
    </row>
    <row r="1238" spans="1:5" ht="15" customHeight="1" x14ac:dyDescent="0.2">
      <c r="A1238" s="3">
        <f>Stocks!A1239</f>
        <v>44028</v>
      </c>
      <c r="B1238" s="5">
        <f>Stocks!B1239/Stocks!B1238-1</f>
        <v>1.1019283746556363E-2</v>
      </c>
      <c r="C1238" s="5">
        <f>Stocks!C1239/Stocks!C1238-1</f>
        <v>-1.5517679979649035E-2</v>
      </c>
      <c r="D1238" s="5">
        <f>Stocks!D1239/Stocks!D1238-1</f>
        <v>-2.0763811642565799E-2</v>
      </c>
      <c r="E1238" s="5">
        <f>Stocks!E1239/Stocks!E1238-1</f>
        <v>-7.208073041805596E-4</v>
      </c>
    </row>
    <row r="1239" spans="1:5" ht="15" customHeight="1" x14ac:dyDescent="0.2">
      <c r="A1239" s="3">
        <f>Stocks!A1240</f>
        <v>44029</v>
      </c>
      <c r="B1239" s="5">
        <f>Stocks!B1240/Stocks!B1239-1</f>
        <v>-2.7247956403269713E-2</v>
      </c>
      <c r="C1239" s="5">
        <f>Stocks!C1240/Stocks!C1239-1</f>
        <v>8.2170542635660038E-3</v>
      </c>
      <c r="D1239" s="5">
        <f>Stocks!D1240/Stocks!D1239-1</f>
        <v>2.8398333964418931E-4</v>
      </c>
      <c r="E1239" s="5">
        <f>Stocks!E1240/Stocks!E1239-1</f>
        <v>-3.9192113488819458E-2</v>
      </c>
    </row>
    <row r="1240" spans="1:5" ht="15" customHeight="1" x14ac:dyDescent="0.2">
      <c r="A1240" s="3">
        <f>Stocks!A1241</f>
        <v>44032</v>
      </c>
      <c r="B1240" s="5">
        <f>Stocks!B1241/Stocks!B1240-1</f>
        <v>-3.0345471521942224E-2</v>
      </c>
      <c r="C1240" s="5">
        <f>Stocks!C1241/Stocks!C1240-1</f>
        <v>1.7325337023937681E-2</v>
      </c>
      <c r="D1240" s="5">
        <f>Stocks!D1241/Stocks!D1240-1</f>
        <v>1.9021481972177678E-2</v>
      </c>
      <c r="E1240" s="5">
        <f>Stocks!E1241/Stocks!E1240-1</f>
        <v>-1.5765765765765827E-2</v>
      </c>
    </row>
    <row r="1241" spans="1:5" ht="15" customHeight="1" x14ac:dyDescent="0.2">
      <c r="A1241" s="3">
        <f>Stocks!A1242</f>
        <v>44033</v>
      </c>
      <c r="B1241" s="5">
        <f>Stocks!B1242/Stocks!B1241-1</f>
        <v>1.0110736639383777E-2</v>
      </c>
      <c r="C1241" s="5">
        <f>Stocks!C1242/Stocks!C1241-1</f>
        <v>-1.0026704287801724E-2</v>
      </c>
      <c r="D1241" s="5">
        <f>Stocks!D1242/Stocks!D1241-1</f>
        <v>-9.1939078751858139E-3</v>
      </c>
      <c r="E1241" s="5">
        <f>Stocks!E1242/Stocks!E1241-1</f>
        <v>5.9242308670226285E-2</v>
      </c>
    </row>
    <row r="1242" spans="1:5" ht="15" customHeight="1" x14ac:dyDescent="0.2">
      <c r="A1242" s="3">
        <f>Stocks!A1243</f>
        <v>44034</v>
      </c>
      <c r="B1242" s="5">
        <f>Stocks!B1243/Stocks!B1242-1</f>
        <v>6.1963775023832213E-3</v>
      </c>
      <c r="C1242" s="5">
        <f>Stocks!C1243/Stocks!C1242-1</f>
        <v>1.211319218241047E-2</v>
      </c>
      <c r="D1242" s="5">
        <f>Stocks!D1243/Stocks!D1242-1</f>
        <v>-2.0620489267972664E-2</v>
      </c>
      <c r="E1242" s="5">
        <f>Stocks!E1243/Stocks!E1242-1</f>
        <v>-1.8482957273163625E-2</v>
      </c>
    </row>
    <row r="1243" spans="1:5" ht="15" customHeight="1" x14ac:dyDescent="0.2">
      <c r="A1243" s="3">
        <f>Stocks!A1244</f>
        <v>44035</v>
      </c>
      <c r="B1243" s="5">
        <f>Stocks!B1244/Stocks!B1243-1</f>
        <v>1.1369019422075022E-2</v>
      </c>
      <c r="C1243" s="5">
        <f>Stocks!C1244/Stocks!C1243-1</f>
        <v>-7.1909886352208297E-3</v>
      </c>
      <c r="D1243" s="5">
        <f>Stocks!D1244/Stocks!D1243-1</f>
        <v>-2.8328069671738842E-2</v>
      </c>
      <c r="E1243" s="5">
        <f>Stocks!E1244/Stocks!E1243-1</f>
        <v>-1.0516018586451459E-2</v>
      </c>
    </row>
    <row r="1244" spans="1:5" ht="15" customHeight="1" x14ac:dyDescent="0.2">
      <c r="A1244" s="3">
        <f>Stocks!A1245</f>
        <v>44036</v>
      </c>
      <c r="B1244" s="5">
        <f>Stocks!B1245/Stocks!B1244-1</f>
        <v>-9.3676814988291612E-3</v>
      </c>
      <c r="C1244" s="5">
        <f>Stocks!C1245/Stocks!C1244-1</f>
        <v>-1.1548396900167179E-2</v>
      </c>
      <c r="D1244" s="5">
        <f>Stocks!D1245/Stocks!D1244-1</f>
        <v>-1.300108342361872E-2</v>
      </c>
      <c r="E1244" s="5">
        <f>Stocks!E1245/Stocks!E1244-1</f>
        <v>-4.4488383588729974E-3</v>
      </c>
    </row>
    <row r="1245" spans="1:5" ht="15" customHeight="1" x14ac:dyDescent="0.2">
      <c r="A1245" s="3">
        <f>Stocks!A1246</f>
        <v>44039</v>
      </c>
      <c r="B1245" s="5">
        <f>Stocks!B1246/Stocks!B1245-1</f>
        <v>-1.3002364066193817E-2</v>
      </c>
      <c r="C1245" s="5">
        <f>Stocks!C1246/Stocks!C1245-1</f>
        <v>9.0187035613629174E-3</v>
      </c>
      <c r="D1245" s="5">
        <f>Stocks!D1246/Stocks!D1245-1</f>
        <v>2.8739646741842151E-2</v>
      </c>
      <c r="E1245" s="5">
        <f>Stocks!E1246/Stocks!E1245-1</f>
        <v>-1.2661370407149874E-2</v>
      </c>
    </row>
    <row r="1246" spans="1:5" ht="15" customHeight="1" x14ac:dyDescent="0.2">
      <c r="A1246" s="3">
        <f>Stocks!A1247</f>
        <v>44040</v>
      </c>
      <c r="B1246" s="5">
        <f>Stocks!B1247/Stocks!B1246-1</f>
        <v>-4.5508982035927792E-3</v>
      </c>
      <c r="C1246" s="5">
        <f>Stocks!C1247/Stocks!C1246-1</f>
        <v>-8.6333858107756623E-4</v>
      </c>
      <c r="D1246" s="5">
        <f>Stocks!D1247/Stocks!D1246-1</f>
        <v>-2.4929673101173777E-2</v>
      </c>
      <c r="E1246" s="5">
        <f>Stocks!E1247/Stocks!E1246-1</f>
        <v>-2.036711088760379E-2</v>
      </c>
    </row>
    <row r="1247" spans="1:5" ht="15" customHeight="1" x14ac:dyDescent="0.2">
      <c r="A1247" s="3">
        <f>Stocks!A1248</f>
        <v>44041</v>
      </c>
      <c r="B1247" s="5">
        <f>Stocks!B1248/Stocks!B1247-1</f>
        <v>1.0587102983637964E-2</v>
      </c>
      <c r="C1247" s="5">
        <f>Stocks!C1248/Stocks!C1247-1</f>
        <v>9.35244485107245E-3</v>
      </c>
      <c r="D1247" s="5">
        <f>Stocks!D1248/Stocks!D1247-1</f>
        <v>2.1587743732590647E-2</v>
      </c>
      <c r="E1247" s="5">
        <f>Stocks!E1248/Stocks!E1247-1</f>
        <v>2.5154004106776151E-2</v>
      </c>
    </row>
    <row r="1248" spans="1:5" ht="15" customHeight="1" x14ac:dyDescent="0.2">
      <c r="A1248" s="3">
        <f>Stocks!A1249</f>
        <v>44042</v>
      </c>
      <c r="B1248" s="5">
        <f>Stocks!B1249/Stocks!B1248-1</f>
        <v>7.1428571428571175E-3</v>
      </c>
      <c r="C1248" s="5">
        <f>Stocks!C1249/Stocks!C1248-1</f>
        <v>-2.276160741262967E-2</v>
      </c>
      <c r="D1248" s="5">
        <f>Stocks!D1249/Stocks!D1248-1</f>
        <v>-4.2847404810594236E-3</v>
      </c>
      <c r="E1248" s="5">
        <f>Stocks!E1249/Stocks!E1248-1</f>
        <v>-5.7586379569353974E-2</v>
      </c>
    </row>
    <row r="1249" spans="1:5" ht="15" customHeight="1" x14ac:dyDescent="0.2">
      <c r="A1249" s="3">
        <f>Stocks!A1250</f>
        <v>44043</v>
      </c>
      <c r="B1249" s="5">
        <f>Stocks!B1250/Stocks!B1249-1</f>
        <v>-2.3640661938533203E-3</v>
      </c>
      <c r="C1249" s="5">
        <f>Stocks!C1250/Stocks!C1249-1</f>
        <v>-1.8860146346490803E-2</v>
      </c>
      <c r="D1249" s="5">
        <f>Stocks!D1250/Stocks!D1249-1</f>
        <v>-5.0855745721271051E-3</v>
      </c>
      <c r="E1249" s="5">
        <f>Stocks!E1250/Stocks!E1249-1</f>
        <v>-6.6418703506907484E-3</v>
      </c>
    </row>
    <row r="1250" spans="1:5" ht="15" customHeight="1" x14ac:dyDescent="0.2">
      <c r="A1250" s="3">
        <f>Stocks!A1251</f>
        <v>44046</v>
      </c>
      <c r="B1250" s="5">
        <f>Stocks!B1251/Stocks!B1250-1</f>
        <v>1.1374407582938284E-2</v>
      </c>
      <c r="C1250" s="5">
        <f>Stocks!C1251/Stocks!C1250-1</f>
        <v>1.5231092436973626E-3</v>
      </c>
      <c r="D1250" s="5">
        <f>Stocks!D1251/Stocks!D1250-1</f>
        <v>3.0866017890494479E-2</v>
      </c>
      <c r="E1250" s="5">
        <f>Stocks!E1251/Stocks!E1250-1</f>
        <v>-1.818668093073017E-2</v>
      </c>
    </row>
    <row r="1251" spans="1:5" ht="15" customHeight="1" x14ac:dyDescent="0.2">
      <c r="A1251" s="3">
        <f>Stocks!A1252</f>
        <v>44047</v>
      </c>
      <c r="B1251" s="5">
        <f>Stocks!B1252/Stocks!B1251-1</f>
        <v>3.1396438612933508E-2</v>
      </c>
      <c r="C1251" s="5">
        <f>Stocks!C1252/Stocks!C1251-1</f>
        <v>8.3905815721851962E-3</v>
      </c>
      <c r="D1251" s="5">
        <f>Stocks!D1252/Stocks!D1251-1</f>
        <v>2.3362258033756023E-2</v>
      </c>
      <c r="E1251" s="5">
        <f>Stocks!E1252/Stocks!E1251-1</f>
        <v>2.5333696540452255E-2</v>
      </c>
    </row>
    <row r="1252" spans="1:5" ht="15" customHeight="1" x14ac:dyDescent="0.2">
      <c r="A1252" s="3">
        <f>Stocks!A1253</f>
        <v>44048</v>
      </c>
      <c r="B1252" s="5">
        <f>Stocks!B1253/Stocks!B1252-1</f>
        <v>-4.0436165379373001E-2</v>
      </c>
      <c r="C1252" s="5">
        <f>Stocks!C1253/Stocks!C1252-1</f>
        <v>1.981382287170419E-2</v>
      </c>
      <c r="D1252" s="5">
        <f>Stocks!D1253/Stocks!D1252-1</f>
        <v>-8.21841222512113E-2</v>
      </c>
      <c r="E1252" s="5">
        <f>Stocks!E1253/Stocks!E1252-1</f>
        <v>1.0095642933050097E-2</v>
      </c>
    </row>
    <row r="1253" spans="1:5" ht="15" customHeight="1" x14ac:dyDescent="0.2">
      <c r="A1253" s="3">
        <f>Stocks!A1254</f>
        <v>44049</v>
      </c>
      <c r="B1253" s="5">
        <f>Stocks!B1254/Stocks!B1253-1</f>
        <v>2.4147727272727071E-2</v>
      </c>
      <c r="C1253" s="5">
        <f>Stocks!C1254/Stocks!C1253-1</f>
        <v>1.3615502294747728E-2</v>
      </c>
      <c r="D1253" s="5">
        <f>Stocks!D1254/Stocks!D1253-1</f>
        <v>7.0050761421318608E-3</v>
      </c>
      <c r="E1253" s="5">
        <f>Stocks!E1254/Stocks!E1253-1</f>
        <v>7.8905839032072933E-4</v>
      </c>
    </row>
    <row r="1254" spans="1:5" ht="15" customHeight="1" x14ac:dyDescent="0.2">
      <c r="A1254" s="3">
        <f>Stocks!A1255</f>
        <v>44050</v>
      </c>
      <c r="B1254" s="5">
        <f>Stocks!B1255/Stocks!B1254-1</f>
        <v>-3.0050855293573653E-2</v>
      </c>
      <c r="C1254" s="5">
        <f>Stocks!C1255/Stocks!C1254-1</f>
        <v>-1.2124566081400556E-2</v>
      </c>
      <c r="D1254" s="5">
        <f>Stocks!D1255/Stocks!D1254-1</f>
        <v>-2.2179655207178461E-3</v>
      </c>
      <c r="E1254" s="5">
        <f>Stocks!E1255/Stocks!E1254-1</f>
        <v>6.5703022339027584E-3</v>
      </c>
    </row>
    <row r="1255" spans="1:5" ht="15" customHeight="1" x14ac:dyDescent="0.2">
      <c r="A1255" s="3">
        <f>Stocks!A1256</f>
        <v>44053</v>
      </c>
      <c r="B1255" s="5">
        <f>Stocks!B1256/Stocks!B1255-1</f>
        <v>3.8131553860819789E-2</v>
      </c>
      <c r="C1255" s="5">
        <f>Stocks!C1256/Stocks!C1255-1</f>
        <v>2.1898553676917842E-3</v>
      </c>
      <c r="D1255" s="5">
        <f>Stocks!D1256/Stocks!D1255-1</f>
        <v>1.3034252803880042E-2</v>
      </c>
      <c r="E1255" s="5">
        <f>Stocks!E1256/Stocks!E1255-1</f>
        <v>3.4986945169712902E-2</v>
      </c>
    </row>
    <row r="1256" spans="1:5" ht="15" customHeight="1" x14ac:dyDescent="0.2">
      <c r="A1256" s="3">
        <f>Stocks!A1257</f>
        <v>44054</v>
      </c>
      <c r="B1256" s="5">
        <f>Stocks!B1257/Stocks!B1256-1</f>
        <v>3.2139577594123114E-2</v>
      </c>
      <c r="C1256" s="5">
        <f>Stocks!C1257/Stocks!C1256-1</f>
        <v>4.9799278418620752E-3</v>
      </c>
      <c r="D1256" s="5">
        <f>Stocks!D1257/Stocks!D1256-1</f>
        <v>3.7901456213842444E-3</v>
      </c>
      <c r="E1256" s="5">
        <f>Stocks!E1257/Stocks!E1256-1</f>
        <v>1.765893037336097E-3</v>
      </c>
    </row>
    <row r="1257" spans="1:5" ht="15" customHeight="1" x14ac:dyDescent="0.2">
      <c r="A1257" s="3">
        <f>Stocks!A1258</f>
        <v>44055</v>
      </c>
      <c r="B1257" s="5">
        <f>Stocks!B1258/Stocks!B1257-1</f>
        <v>-2.9359430604982251E-2</v>
      </c>
      <c r="C1257" s="5">
        <f>Stocks!C1258/Stocks!C1257-1</f>
        <v>4.9046872629823213E-3</v>
      </c>
      <c r="D1257" s="5">
        <f>Stocks!D1258/Stocks!D1257-1</f>
        <v>1.4407790143084354E-2</v>
      </c>
      <c r="E1257" s="5">
        <f>Stocks!E1258/Stocks!E1257-1</f>
        <v>4.9106018635104443E-2</v>
      </c>
    </row>
    <row r="1258" spans="1:5" ht="15" customHeight="1" x14ac:dyDescent="0.2">
      <c r="A1258" s="3">
        <f>Stocks!A1259</f>
        <v>44056</v>
      </c>
      <c r="B1258" s="5">
        <f>Stocks!B1259/Stocks!B1258-1</f>
        <v>6.8744271310723359E-3</v>
      </c>
      <c r="C1258" s="5">
        <f>Stocks!C1259/Stocks!C1258-1</f>
        <v>-5.8367716614672327E-3</v>
      </c>
      <c r="D1258" s="5">
        <f>Stocks!D1259/Stocks!D1258-1</f>
        <v>-1.4790870800274303E-2</v>
      </c>
      <c r="E1258" s="5">
        <f>Stocks!E1259/Stocks!E1258-1</f>
        <v>-2.4723955832933076E-2</v>
      </c>
    </row>
    <row r="1259" spans="1:5" ht="15" customHeight="1" x14ac:dyDescent="0.2">
      <c r="A1259" s="3">
        <f>Stocks!A1260</f>
        <v>44057</v>
      </c>
      <c r="B1259" s="5">
        <f>Stocks!B1260/Stocks!B1259-1</f>
        <v>2.9585798816568198E-2</v>
      </c>
      <c r="C1259" s="5">
        <f>Stocks!C1260/Stocks!C1259-1</f>
        <v>-4.7575665553194479E-3</v>
      </c>
      <c r="D1259" s="5">
        <f>Stocks!D1260/Stocks!D1259-1</f>
        <v>-3.7780870948498357E-3</v>
      </c>
      <c r="E1259" s="5">
        <f>Stocks!E1260/Stocks!E1259-1</f>
        <v>4.67634752645818E-3</v>
      </c>
    </row>
    <row r="1260" spans="1:5" ht="15" customHeight="1" x14ac:dyDescent="0.2">
      <c r="A1260" s="3">
        <f>Stocks!A1261</f>
        <v>44060</v>
      </c>
      <c r="B1260" s="5">
        <f>Stocks!B1261/Stocks!B1260-1</f>
        <v>-2.3430592396109673E-2</v>
      </c>
      <c r="C1260" s="5">
        <f>Stocks!C1261/Stocks!C1260-1</f>
        <v>1.4188364524003294E-2</v>
      </c>
      <c r="D1260" s="5">
        <f>Stocks!D1261/Stocks!D1260-1</f>
        <v>3.1536926147704536E-2</v>
      </c>
      <c r="E1260" s="5">
        <f>Stocks!E1261/Stocks!E1260-1</f>
        <v>-2.9397354238117623E-3</v>
      </c>
    </row>
    <row r="1261" spans="1:5" ht="15" customHeight="1" x14ac:dyDescent="0.2">
      <c r="A1261" s="3">
        <f>Stocks!A1262</f>
        <v>44061</v>
      </c>
      <c r="B1261" s="5">
        <f>Stocks!B1262/Stocks!B1261-1</f>
        <v>-1.3580805794477513E-3</v>
      </c>
      <c r="C1261" s="5">
        <f>Stocks!C1262/Stocks!C1261-1</f>
        <v>-2.1060021060022027E-3</v>
      </c>
      <c r="D1261" s="5">
        <f>Stocks!D1262/Stocks!D1261-1</f>
        <v>3.8602941176470562E-2</v>
      </c>
      <c r="E1261" s="5">
        <f>Stocks!E1262/Stocks!E1261-1</f>
        <v>-9.0909090909091494E-3</v>
      </c>
    </row>
    <row r="1262" spans="1:5" ht="15" customHeight="1" x14ac:dyDescent="0.2">
      <c r="A1262" s="3">
        <f>Stocks!A1263</f>
        <v>44062</v>
      </c>
      <c r="B1262" s="5">
        <f>Stocks!B1263/Stocks!B1262-1</f>
        <v>7.0262919310970506E-3</v>
      </c>
      <c r="C1262" s="5">
        <f>Stocks!C1263/Stocks!C1262-1</f>
        <v>9.9492487814683006E-3</v>
      </c>
      <c r="D1262" s="5">
        <f>Stocks!D1263/Stocks!D1262-1</f>
        <v>7.1727992547740982E-3</v>
      </c>
      <c r="E1262" s="5">
        <f>Stocks!E1263/Stocks!E1262-1</f>
        <v>-1.686089759484255E-2</v>
      </c>
    </row>
    <row r="1263" spans="1:5" ht="15" customHeight="1" x14ac:dyDescent="0.2">
      <c r="A1263" s="3">
        <f>Stocks!A1264</f>
        <v>44063</v>
      </c>
      <c r="B1263" s="5">
        <f>Stocks!B1264/Stocks!B1263-1</f>
        <v>-3.8262435291470664E-3</v>
      </c>
      <c r="C1263" s="5">
        <f>Stocks!C1264/Stocks!C1263-1</f>
        <v>1.5722175232598667E-2</v>
      </c>
      <c r="D1263" s="5">
        <f>Stocks!D1264/Stocks!D1263-1</f>
        <v>-2.9596744358120652E-2</v>
      </c>
      <c r="E1263" s="5">
        <f>Stocks!E1264/Stocks!E1263-1</f>
        <v>-2.2194199243379509E-2</v>
      </c>
    </row>
    <row r="1264" spans="1:5" ht="15" customHeight="1" x14ac:dyDescent="0.2">
      <c r="A1264" s="3">
        <f>Stocks!A1265</f>
        <v>44064</v>
      </c>
      <c r="B1264" s="5">
        <f>Stocks!B1265/Stocks!B1264-1</f>
        <v>-6.3262539539087337E-3</v>
      </c>
      <c r="C1264" s="5">
        <f>Stocks!C1265/Stocks!C1264-1</f>
        <v>-9.7967180994418257E-5</v>
      </c>
      <c r="D1264" s="5">
        <f>Stocks!D1265/Stocks!D1264-1</f>
        <v>2.8688524590164022E-2</v>
      </c>
      <c r="E1264" s="5">
        <f>Stocks!E1265/Stocks!E1264-1</f>
        <v>-1.5733814805261925E-2</v>
      </c>
    </row>
    <row r="1265" spans="1:5" ht="15" customHeight="1" x14ac:dyDescent="0.2">
      <c r="A1265" s="3">
        <f>Stocks!A1266</f>
        <v>44067</v>
      </c>
      <c r="B1265" s="5">
        <f>Stocks!B1266/Stocks!B1265-1</f>
        <v>3.7289677125966314E-2</v>
      </c>
      <c r="C1265" s="5">
        <f>Stocks!C1266/Stocks!C1265-1</f>
        <v>1.1169352863371396E-2</v>
      </c>
      <c r="D1265" s="5">
        <f>Stocks!D1266/Stocks!D1265-1</f>
        <v>-4.7252849068841751E-3</v>
      </c>
      <c r="E1265" s="5">
        <f>Stocks!E1266/Stocks!E1265-1</f>
        <v>1.8605870020964366E-2</v>
      </c>
    </row>
    <row r="1266" spans="1:5" ht="15" customHeight="1" x14ac:dyDescent="0.2">
      <c r="A1266" s="3">
        <f>Stocks!A1267</f>
        <v>44068</v>
      </c>
      <c r="B1266" s="5">
        <f>Stocks!B1267/Stocks!B1266-1</f>
        <v>2.1920210434021037E-3</v>
      </c>
      <c r="C1266" s="5">
        <f>Stocks!C1267/Stocks!C1266-1</f>
        <v>8.1875878106680844E-3</v>
      </c>
      <c r="D1266" s="5">
        <f>Stocks!D1267/Stocks!D1266-1</f>
        <v>1.4708620368646397E-2</v>
      </c>
      <c r="E1266" s="5">
        <f>Stocks!E1267/Stocks!E1266-1</f>
        <v>-5.1453563159242766E-4</v>
      </c>
    </row>
    <row r="1267" spans="1:5" ht="15" customHeight="1" x14ac:dyDescent="0.2">
      <c r="A1267" s="3">
        <f>Stocks!A1268</f>
        <v>44069</v>
      </c>
      <c r="B1267" s="5">
        <f>Stocks!B1268/Stocks!B1267-1</f>
        <v>-3.937007874015741E-3</v>
      </c>
      <c r="C1267" s="5">
        <f>Stocks!C1268/Stocks!C1267-1</f>
        <v>1.0379625180201746E-2</v>
      </c>
      <c r="D1267" s="5">
        <f>Stocks!D1268/Stocks!D1267-1</f>
        <v>-1.2568807339449539E-2</v>
      </c>
      <c r="E1267" s="5">
        <f>Stocks!E1268/Stocks!E1267-1</f>
        <v>-3.3204633204633183E-2</v>
      </c>
    </row>
    <row r="1268" spans="1:5" ht="15" customHeight="1" x14ac:dyDescent="0.2">
      <c r="A1268" s="3">
        <f>Stocks!A1269</f>
        <v>44070</v>
      </c>
      <c r="B1268" s="5">
        <f>Stocks!B1269/Stocks!B1268-1</f>
        <v>3.9525691699604515E-3</v>
      </c>
      <c r="C1268" s="5">
        <f>Stocks!C1269/Stocks!C1268-1</f>
        <v>3.6621325977361785E-3</v>
      </c>
      <c r="D1268" s="5">
        <f>Stocks!D1269/Stocks!D1268-1</f>
        <v>-2.044039765864536E-3</v>
      </c>
      <c r="E1268" s="5">
        <f>Stocks!E1269/Stocks!E1268-1</f>
        <v>1.5708200212992462E-2</v>
      </c>
    </row>
    <row r="1269" spans="1:5" ht="15" customHeight="1" x14ac:dyDescent="0.2">
      <c r="A1269" s="3">
        <f>Stocks!A1270</f>
        <v>44071</v>
      </c>
      <c r="B1269" s="5">
        <f>Stocks!B1270/Stocks!B1269-1</f>
        <v>6.5616797900269752E-4</v>
      </c>
      <c r="C1269" s="5">
        <f>Stocks!C1270/Stocks!C1269-1</f>
        <v>2.2176941667061634E-2</v>
      </c>
      <c r="D1269" s="5">
        <f>Stocks!D1270/Stocks!D1269-1</f>
        <v>2.8954473512708301E-2</v>
      </c>
      <c r="E1269" s="5">
        <f>Stocks!E1270/Stocks!E1269-1</f>
        <v>6.0288335517695302E-3</v>
      </c>
    </row>
    <row r="1270" spans="1:5" ht="15" customHeight="1" x14ac:dyDescent="0.2">
      <c r="A1270" s="3">
        <f>Stocks!A1271</f>
        <v>44074</v>
      </c>
      <c r="B1270" s="5">
        <f>Stocks!B1271/Stocks!B1270-1</f>
        <v>-3.5409836065573685E-2</v>
      </c>
      <c r="C1270" s="5">
        <f>Stocks!C1271/Stocks!C1270-1</f>
        <v>-1.7245375735941759E-2</v>
      </c>
      <c r="D1270" s="5">
        <f>Stocks!D1271/Stocks!D1270-1</f>
        <v>-7.4194715888525886E-3</v>
      </c>
      <c r="E1270" s="5">
        <f>Stocks!E1271/Stocks!E1270-1</f>
        <v>-1.2767066180302322E-2</v>
      </c>
    </row>
    <row r="1271" spans="1:5" ht="15" customHeight="1" x14ac:dyDescent="0.2">
      <c r="A1271" s="3">
        <f>Stocks!A1272</f>
        <v>44075</v>
      </c>
      <c r="B1271" s="5">
        <f>Stocks!B1272/Stocks!B1271-1</f>
        <v>-2.9231815091774305E-2</v>
      </c>
      <c r="C1271" s="5">
        <f>Stocks!C1272/Stocks!C1271-1</f>
        <v>6.4153969526863364E-3</v>
      </c>
      <c r="D1271" s="5">
        <f>Stocks!D1272/Stocks!D1271-1</f>
        <v>2.4156791248860499E-2</v>
      </c>
      <c r="E1271" s="5">
        <f>Stocks!E1272/Stocks!E1271-1</f>
        <v>-1.9266297176036007E-2</v>
      </c>
    </row>
    <row r="1272" spans="1:5" ht="15" customHeight="1" x14ac:dyDescent="0.2">
      <c r="A1272" s="3">
        <f>Stocks!A1273</f>
        <v>44076</v>
      </c>
      <c r="B1272" s="5">
        <f>Stocks!B1273/Stocks!B1272-1</f>
        <v>1.8207282913165201E-2</v>
      </c>
      <c r="C1272" s="5">
        <f>Stocks!C1273/Stocks!C1272-1</f>
        <v>1.4670728849308645E-2</v>
      </c>
      <c r="D1272" s="5">
        <f>Stocks!D1273/Stocks!D1272-1</f>
        <v>2.0827770360480669E-2</v>
      </c>
      <c r="E1272" s="5">
        <f>Stocks!E1273/Stocks!E1272-1</f>
        <v>-2.0990312163616687E-2</v>
      </c>
    </row>
    <row r="1273" spans="1:5" ht="15" customHeight="1" x14ac:dyDescent="0.2">
      <c r="A1273" s="3">
        <f>Stocks!A1274</f>
        <v>44077</v>
      </c>
      <c r="B1273" s="5">
        <f>Stocks!B1274/Stocks!B1273-1</f>
        <v>-7.7945896377807911E-3</v>
      </c>
      <c r="C1273" s="5">
        <f>Stocks!C1274/Stocks!C1273-1</f>
        <v>-3.4737620103473699E-2</v>
      </c>
      <c r="D1273" s="5">
        <f>Stocks!D1274/Stocks!D1273-1</f>
        <v>-4.9524805998779287E-2</v>
      </c>
      <c r="E1273" s="5">
        <f>Stocks!E1274/Stocks!E1273-1</f>
        <v>-1.0720175920835628E-2</v>
      </c>
    </row>
    <row r="1274" spans="1:5" ht="15" customHeight="1" x14ac:dyDescent="0.2">
      <c r="A1274" s="3">
        <f>Stocks!A1275</f>
        <v>44078</v>
      </c>
      <c r="B1274" s="5">
        <f>Stocks!B1275/Stocks!B1274-1</f>
        <v>5.4066543438077597E-2</v>
      </c>
      <c r="C1274" s="5">
        <f>Stocks!C1275/Stocks!C1274-1</f>
        <v>-2.0578101071975552E-2</v>
      </c>
      <c r="D1274" s="5">
        <f>Stocks!D1275/Stocks!D1274-1</f>
        <v>-7.889184478488187E-3</v>
      </c>
      <c r="E1274" s="5">
        <f>Stocks!E1275/Stocks!E1274-1</f>
        <v>-3.6121144762434332E-3</v>
      </c>
    </row>
    <row r="1275" spans="1:5" ht="15" customHeight="1" x14ac:dyDescent="0.2">
      <c r="A1275" s="3">
        <f>Stocks!A1276</f>
        <v>44081</v>
      </c>
      <c r="B1275" s="5">
        <f>Stocks!B1276/Stocks!B1275-1</f>
        <v>0</v>
      </c>
      <c r="C1275" s="5">
        <f>Stocks!C1276/Stocks!C1275-1</f>
        <v>0</v>
      </c>
      <c r="D1275" s="5">
        <f>Stocks!D1276/Stocks!D1275-1</f>
        <v>0</v>
      </c>
      <c r="E1275" s="5">
        <f>Stocks!E1276/Stocks!E1275-1</f>
        <v>0</v>
      </c>
    </row>
    <row r="1276" spans="1:5" ht="15" customHeight="1" x14ac:dyDescent="0.2">
      <c r="A1276" s="3">
        <f>Stocks!A1277</f>
        <v>44082</v>
      </c>
      <c r="B1276" s="5">
        <f>Stocks!B1277/Stocks!B1276-1</f>
        <v>-1.3590530469092421E-2</v>
      </c>
      <c r="C1276" s="5">
        <f>Stocks!C1277/Stocks!C1276-1</f>
        <v>-2.2183133001074884E-2</v>
      </c>
      <c r="D1276" s="5">
        <f>Stocks!D1277/Stocks!D1276-1</f>
        <v>-4.8728617660656615E-2</v>
      </c>
      <c r="E1276" s="5">
        <f>Stocks!E1277/Stocks!E1276-1</f>
        <v>-5.0195203569436631E-2</v>
      </c>
    </row>
    <row r="1277" spans="1:5" ht="15" customHeight="1" x14ac:dyDescent="0.2">
      <c r="A1277" s="3">
        <f>Stocks!A1278</f>
        <v>44083</v>
      </c>
      <c r="B1277" s="5">
        <f>Stocks!B1278/Stocks!B1277-1</f>
        <v>2.4888888888888738E-2</v>
      </c>
      <c r="C1277" s="5">
        <f>Stocks!C1278/Stocks!C1277-1</f>
        <v>1.9688187087747444E-2</v>
      </c>
      <c r="D1277" s="5">
        <f>Stocks!D1278/Stocks!D1277-1</f>
        <v>-1.3899688958009304E-2</v>
      </c>
      <c r="E1277" s="5">
        <f>Stocks!E1278/Stocks!E1277-1</f>
        <v>1.174398120963005E-2</v>
      </c>
    </row>
    <row r="1278" spans="1:5" ht="15" customHeight="1" x14ac:dyDescent="0.2">
      <c r="A1278" s="3">
        <f>Stocks!A1279</f>
        <v>44084</v>
      </c>
      <c r="B1278" s="5">
        <f>Stocks!B1279/Stocks!B1278-1</f>
        <v>1.6912402428447493E-2</v>
      </c>
      <c r="C1278" s="5">
        <f>Stocks!C1279/Stocks!C1278-1</f>
        <v>-1.2349309026756905E-2</v>
      </c>
      <c r="D1278" s="5">
        <f>Stocks!D1279/Stocks!D1278-1</f>
        <v>-8.3785115820602662E-3</v>
      </c>
      <c r="E1278" s="5">
        <f>Stocks!E1279/Stocks!E1278-1</f>
        <v>-4.4689495066744023E-2</v>
      </c>
    </row>
    <row r="1279" spans="1:5" ht="15" customHeight="1" x14ac:dyDescent="0.2">
      <c r="A1279" s="3">
        <f>Stocks!A1280</f>
        <v>44085</v>
      </c>
      <c r="B1279" s="5">
        <f>Stocks!B1280/Stocks!B1279-1</f>
        <v>-2.643923240938173E-2</v>
      </c>
      <c r="C1279" s="5">
        <f>Stocks!C1280/Stocks!C1279-1</f>
        <v>-4.267142998908291E-3</v>
      </c>
      <c r="D1279" s="5">
        <f>Stocks!D1280/Stocks!D1279-1</f>
        <v>9.940357852884496E-4</v>
      </c>
      <c r="E1279" s="5">
        <f>Stocks!E1280/Stocks!E1279-1</f>
        <v>5.7715674362088798E-3</v>
      </c>
    </row>
    <row r="1280" spans="1:5" ht="15" customHeight="1" x14ac:dyDescent="0.2">
      <c r="A1280" s="3">
        <f>Stocks!A1281</f>
        <v>44088</v>
      </c>
      <c r="B1280" s="5">
        <f>Stocks!B1281/Stocks!B1280-1</f>
        <v>4.1173893999123967E-2</v>
      </c>
      <c r="C1280" s="5">
        <f>Stocks!C1281/Stocks!C1280-1</f>
        <v>2.1427147697827387E-2</v>
      </c>
      <c r="D1280" s="5">
        <f>Stocks!D1281/Stocks!D1280-1</f>
        <v>1.4995034756702941E-2</v>
      </c>
      <c r="E1280" s="5">
        <f>Stocks!E1281/Stocks!E1280-1</f>
        <v>1.2382965871338136E-2</v>
      </c>
    </row>
    <row r="1281" spans="1:5" ht="15" customHeight="1" x14ac:dyDescent="0.2">
      <c r="A1281" s="3">
        <f>Stocks!A1282</f>
        <v>44089</v>
      </c>
      <c r="B1281" s="5">
        <f>Stocks!B1282/Stocks!B1281-1</f>
        <v>2.1034917963820288E-3</v>
      </c>
      <c r="C1281" s="5">
        <f>Stocks!C1282/Stocks!C1281-1</f>
        <v>2.0001951409893692E-3</v>
      </c>
      <c r="D1281" s="5">
        <f>Stocks!D1282/Stocks!D1281-1</f>
        <v>1.3795127678309482E-2</v>
      </c>
      <c r="E1281" s="5">
        <f>Stocks!E1282/Stocks!E1281-1</f>
        <v>8.3532219570403576E-3</v>
      </c>
    </row>
    <row r="1282" spans="1:5" ht="15" customHeight="1" x14ac:dyDescent="0.2">
      <c r="A1282" s="3">
        <f>Stocks!A1283</f>
        <v>44090</v>
      </c>
      <c r="B1282" s="5">
        <f>Stocks!B1283/Stocks!B1282-1</f>
        <v>1.8891687657430767E-2</v>
      </c>
      <c r="C1282" s="5">
        <f>Stocks!C1283/Stocks!C1282-1</f>
        <v>-1.2658844150152948E-3</v>
      </c>
      <c r="D1282" s="5">
        <f>Stocks!D1283/Stocks!D1282-1</f>
        <v>-5.3078556263275178E-4</v>
      </c>
      <c r="E1282" s="5">
        <f>Stocks!E1283/Stocks!E1282-1</f>
        <v>3.7869822485207205E-2</v>
      </c>
    </row>
    <row r="1283" spans="1:5" ht="15" customHeight="1" x14ac:dyDescent="0.2">
      <c r="A1283" s="3">
        <f>Stocks!A1284</f>
        <v>44091</v>
      </c>
      <c r="B1283" s="5">
        <f>Stocks!B1284/Stocks!B1283-1</f>
        <v>-2.8842192006592882E-3</v>
      </c>
      <c r="C1283" s="5">
        <f>Stocks!C1284/Stocks!C1283-1</f>
        <v>6.8249402817732729E-4</v>
      </c>
      <c r="D1283" s="5">
        <f>Stocks!D1284/Stocks!D1283-1</f>
        <v>-4.3450972819003564E-4</v>
      </c>
      <c r="E1283" s="5">
        <f>Stocks!E1284/Stocks!E1283-1</f>
        <v>2.8791334093500653E-2</v>
      </c>
    </row>
    <row r="1284" spans="1:5" ht="15" customHeight="1" x14ac:dyDescent="0.2">
      <c r="A1284" s="3">
        <f>Stocks!A1285</f>
        <v>44092</v>
      </c>
      <c r="B1284" s="5">
        <f>Stocks!B1285/Stocks!B1284-1</f>
        <v>-1.3223140495867813E-2</v>
      </c>
      <c r="C1284" s="5">
        <f>Stocks!C1285/Stocks!C1284-1</f>
        <v>-1.295854240756078E-2</v>
      </c>
      <c r="D1284" s="5">
        <f>Stocks!D1285/Stocks!D1284-1</f>
        <v>-2.0479134466769633E-2</v>
      </c>
      <c r="E1284" s="5">
        <f>Stocks!E1285/Stocks!E1284-1</f>
        <v>-6.0958714325299868E-3</v>
      </c>
    </row>
    <row r="1285" spans="1:5" ht="15" customHeight="1" x14ac:dyDescent="0.2">
      <c r="A1285" s="3">
        <f>Stocks!A1286</f>
        <v>44095</v>
      </c>
      <c r="B1285" s="5">
        <f>Stocks!B1286/Stocks!B1285-1</f>
        <v>-6.1139028475711732E-2</v>
      </c>
      <c r="C1285" s="5">
        <f>Stocks!C1286/Stocks!C1285-1</f>
        <v>-2.5467647203988086E-2</v>
      </c>
      <c r="D1285" s="5">
        <f>Stocks!D1286/Stocks!D1285-1</f>
        <v>-2.8599605522682481E-2</v>
      </c>
      <c r="E1285" s="5">
        <f>Stocks!E1286/Stocks!E1285-1</f>
        <v>-4.2096459436855249E-2</v>
      </c>
    </row>
    <row r="1286" spans="1:5" ht="15" customHeight="1" x14ac:dyDescent="0.2">
      <c r="A1286" s="3">
        <f>Stocks!A1287</f>
        <v>44096</v>
      </c>
      <c r="B1286" s="5">
        <f>Stocks!B1287/Stocks!B1286-1</f>
        <v>-4.0142729705621161E-3</v>
      </c>
      <c r="C1286" s="5">
        <f>Stocks!C1287/Stocks!C1286-1</f>
        <v>1.5750822993162883E-2</v>
      </c>
      <c r="D1286" s="5">
        <f>Stocks!D1287/Stocks!D1286-1</f>
        <v>7.1065989847716171E-3</v>
      </c>
      <c r="E1286" s="5">
        <f>Stocks!E1287/Stocks!E1286-1</f>
        <v>-1.7462165308499422E-3</v>
      </c>
    </row>
    <row r="1287" spans="1:5" ht="15" customHeight="1" x14ac:dyDescent="0.2">
      <c r="A1287" s="3">
        <f>Stocks!A1288</f>
        <v>44097</v>
      </c>
      <c r="B1287" s="5">
        <f>Stocks!B1288/Stocks!B1287-1</f>
        <v>-5.4187192118226535E-2</v>
      </c>
      <c r="C1287" s="5">
        <f>Stocks!C1288/Stocks!C1287-1</f>
        <v>-2.5877542879936155E-2</v>
      </c>
      <c r="D1287" s="5">
        <f>Stocks!D1288/Stocks!D1287-1</f>
        <v>-1.5625E-2</v>
      </c>
      <c r="E1287" s="5">
        <f>Stocks!E1288/Stocks!E1287-1</f>
        <v>-4.0233236151603347E-2</v>
      </c>
    </row>
    <row r="1288" spans="1:5" ht="15" customHeight="1" x14ac:dyDescent="0.2">
      <c r="A1288" s="3">
        <f>Stocks!A1289</f>
        <v>44098</v>
      </c>
      <c r="B1288" s="5">
        <f>Stocks!B1289/Stocks!B1288-1</f>
        <v>9.4696969696970168E-3</v>
      </c>
      <c r="C1288" s="5">
        <f>Stocks!C1289/Stocks!C1288-1</f>
        <v>7.6777396734395431E-4</v>
      </c>
      <c r="D1288" s="5">
        <f>Stocks!D1289/Stocks!D1288-1</f>
        <v>1.0240655401945187E-3</v>
      </c>
      <c r="E1288" s="5">
        <f>Stocks!E1289/Stocks!E1288-1</f>
        <v>2.0656136087484844E-2</v>
      </c>
    </row>
    <row r="1289" spans="1:5" ht="15" customHeight="1" x14ac:dyDescent="0.2">
      <c r="A1289" s="3">
        <f>Stocks!A1290</f>
        <v>44099</v>
      </c>
      <c r="B1289" s="5">
        <f>Stocks!B1290/Stocks!B1289-1</f>
        <v>4.6904315196982793E-4</v>
      </c>
      <c r="C1289" s="5">
        <f>Stocks!C1290/Stocks!C1289-1</f>
        <v>8.8481996726677004E-3</v>
      </c>
      <c r="D1289" s="5">
        <f>Stocks!D1290/Stocks!D1289-1</f>
        <v>1.3299232736572852E-2</v>
      </c>
      <c r="E1289" s="5">
        <f>Stocks!E1290/Stocks!E1289-1</f>
        <v>2.9761904761904656E-3</v>
      </c>
    </row>
    <row r="1290" spans="1:5" ht="15" customHeight="1" x14ac:dyDescent="0.2">
      <c r="A1290" s="3">
        <f>Stocks!A1291</f>
        <v>44102</v>
      </c>
      <c r="B1290" s="5">
        <f>Stocks!B1291/Stocks!B1290-1</f>
        <v>2.9067041725269638E-2</v>
      </c>
      <c r="C1290" s="5">
        <f>Stocks!C1291/Stocks!C1290-1</f>
        <v>1.5564005069708564E-2</v>
      </c>
      <c r="D1290" s="5">
        <f>Stocks!D1291/Stocks!D1290-1</f>
        <v>4.0585562847046841E-2</v>
      </c>
      <c r="E1290" s="5">
        <f>Stocks!E1291/Stocks!E1290-1</f>
        <v>2.9673590504453173E-4</v>
      </c>
    </row>
    <row r="1291" spans="1:5" ht="15" customHeight="1" x14ac:dyDescent="0.2">
      <c r="A1291" s="3">
        <f>Stocks!A1292</f>
        <v>44103</v>
      </c>
      <c r="B1291" s="5">
        <f>Stocks!B1292/Stocks!B1291-1</f>
        <v>-9.1116173120728838E-3</v>
      </c>
      <c r="C1291" s="5">
        <f>Stocks!C1292/Stocks!C1291-1</f>
        <v>-4.3929712460063497E-3</v>
      </c>
      <c r="D1291" s="5">
        <f>Stocks!D1292/Stocks!D1291-1</f>
        <v>-3.2017075773745907E-3</v>
      </c>
      <c r="E1291" s="5">
        <f>Stocks!E1292/Stocks!E1291-1</f>
        <v>-3.7080984870958122E-2</v>
      </c>
    </row>
    <row r="1292" spans="1:5" ht="15" customHeight="1" x14ac:dyDescent="0.2">
      <c r="A1292" s="3">
        <f>Stocks!A1293</f>
        <v>44104</v>
      </c>
      <c r="B1292" s="5">
        <f>Stocks!B1293/Stocks!B1292-1</f>
        <v>9.1954022988494089E-4</v>
      </c>
      <c r="C1292" s="5">
        <f>Stocks!C1293/Stocks!C1292-1</f>
        <v>2.6574408343360556E-3</v>
      </c>
      <c r="D1292" s="5">
        <f>Stocks!D1293/Stocks!D1292-1</f>
        <v>1.9466614755714318E-4</v>
      </c>
      <c r="E1292" s="5">
        <f>Stocks!E1293/Stocks!E1292-1</f>
        <v>1.1706715958102354E-2</v>
      </c>
    </row>
    <row r="1293" spans="1:5" ht="15" customHeight="1" x14ac:dyDescent="0.2">
      <c r="A1293" s="3">
        <f>Stocks!A1294</f>
        <v>44105</v>
      </c>
      <c r="B1293" s="5">
        <f>Stocks!B1294/Stocks!B1293-1</f>
        <v>-1.1943040881947531E-2</v>
      </c>
      <c r="C1293" s="5">
        <f>Stocks!C1294/Stocks!C1293-1</f>
        <v>1.6902535380306949E-2</v>
      </c>
      <c r="D1293" s="5">
        <f>Stocks!D1294/Stocks!D1293-1</f>
        <v>4.1747761775009717E-2</v>
      </c>
      <c r="E1293" s="5">
        <f>Stocks!E1294/Stocks!E1293-1</f>
        <v>-1.2484774665042719E-2</v>
      </c>
    </row>
    <row r="1294" spans="1:5" ht="15" customHeight="1" x14ac:dyDescent="0.2">
      <c r="A1294" s="3">
        <f>Stocks!A1295</f>
        <v>44106</v>
      </c>
      <c r="B1294" s="5">
        <f>Stocks!B1295/Stocks!B1294-1</f>
        <v>-4.6490004649002437E-4</v>
      </c>
      <c r="C1294" s="5">
        <f>Stocks!C1295/Stocks!C1294-1</f>
        <v>-9.2943201376936013E-3</v>
      </c>
      <c r="D1294" s="5">
        <f>Stocks!D1295/Stocks!D1294-1</f>
        <v>-3.0733302195235845E-2</v>
      </c>
      <c r="E1294" s="5">
        <f>Stocks!E1295/Stocks!E1294-1</f>
        <v>1.9734813444341581E-2</v>
      </c>
    </row>
    <row r="1295" spans="1:5" ht="15" customHeight="1" x14ac:dyDescent="0.2">
      <c r="A1295" s="3">
        <f>Stocks!A1296</f>
        <v>44109</v>
      </c>
      <c r="B1295" s="5">
        <f>Stocks!B1296/Stocks!B1295-1</f>
        <v>1.9069767441860508E-2</v>
      </c>
      <c r="C1295" s="5">
        <f>Stocks!C1296/Stocks!C1295-1</f>
        <v>1.0324630199543217E-2</v>
      </c>
      <c r="D1295" s="5">
        <f>Stocks!D1296/Stocks!D1295-1</f>
        <v>3.4213569776406993E-2</v>
      </c>
      <c r="E1295" s="5">
        <f>Stocks!E1296/Stocks!E1295-1</f>
        <v>3.6589053522830373E-2</v>
      </c>
    </row>
    <row r="1296" spans="1:5" ht="15" customHeight="1" x14ac:dyDescent="0.2">
      <c r="A1296" s="3">
        <f>Stocks!A1297</f>
        <v>44110</v>
      </c>
      <c r="B1296" s="5">
        <f>Stocks!B1297/Stocks!B1296-1</f>
        <v>-1.780009128251947E-2</v>
      </c>
      <c r="C1296" s="5">
        <f>Stocks!C1297/Stocks!C1296-1</f>
        <v>-1.5181291146703413E-2</v>
      </c>
      <c r="D1296" s="5">
        <f>Stocks!D1297/Stocks!D1296-1</f>
        <v>-7.6414127294753831E-3</v>
      </c>
      <c r="E1296" s="5">
        <f>Stocks!E1297/Stocks!E1296-1</f>
        <v>-2.8588098016336216E-2</v>
      </c>
    </row>
    <row r="1297" spans="1:5" ht="15" customHeight="1" x14ac:dyDescent="0.2">
      <c r="A1297" s="3">
        <f>Stocks!A1298</f>
        <v>44111</v>
      </c>
      <c r="B1297" s="5">
        <f>Stocks!B1298/Stocks!B1297-1</f>
        <v>3.1133828996282586E-2</v>
      </c>
      <c r="C1297" s="5">
        <f>Stocks!C1298/Stocks!C1297-1</f>
        <v>1.0077326016463051E-2</v>
      </c>
      <c r="D1297" s="5">
        <f>Stocks!D1298/Stocks!D1297-1</f>
        <v>2.1598272138229069E-2</v>
      </c>
      <c r="E1297" s="5">
        <f>Stocks!E1298/Stocks!E1297-1</f>
        <v>3.0930930930930911E-2</v>
      </c>
    </row>
    <row r="1298" spans="1:5" ht="15" customHeight="1" x14ac:dyDescent="0.2">
      <c r="A1298" s="3">
        <f>Stocks!A1299</f>
        <v>44112</v>
      </c>
      <c r="B1298" s="5">
        <f>Stocks!B1299/Stocks!B1298-1</f>
        <v>2.6137899954934651E-2</v>
      </c>
      <c r="C1298" s="5">
        <f>Stocks!C1299/Stocks!C1298-1</f>
        <v>2.5188916876572875E-3</v>
      </c>
      <c r="D1298" s="5">
        <f>Stocks!D1299/Stocks!D1298-1</f>
        <v>2.564573949811555E-2</v>
      </c>
      <c r="E1298" s="5">
        <f>Stocks!E1299/Stocks!E1298-1</f>
        <v>3.4954849985435521E-2</v>
      </c>
    </row>
    <row r="1299" spans="1:5" ht="15" customHeight="1" x14ac:dyDescent="0.2">
      <c r="A1299" s="3">
        <f>Stocks!A1300</f>
        <v>44113</v>
      </c>
      <c r="B1299" s="5">
        <f>Stocks!B1300/Stocks!B1299-1</f>
        <v>-2.3276240667545078E-2</v>
      </c>
      <c r="C1299" s="5">
        <f>Stocks!C1300/Stocks!C1299-1</f>
        <v>1.8031333136269589E-2</v>
      </c>
      <c r="D1299" s="5">
        <f>Stocks!D1300/Stocks!D1299-1</f>
        <v>2.1509231044990251E-2</v>
      </c>
      <c r="E1299" s="5">
        <f>Stocks!E1300/Stocks!E1299-1</f>
        <v>-1.1258091753447719E-2</v>
      </c>
    </row>
    <row r="1300" spans="1:5" ht="15" customHeight="1" x14ac:dyDescent="0.2">
      <c r="A1300" s="3">
        <f>Stocks!A1301</f>
        <v>44116</v>
      </c>
      <c r="B1300" s="5">
        <f>Stocks!B1301/Stocks!B1300-1</f>
        <v>4.4964028776979248E-3</v>
      </c>
      <c r="C1300" s="5">
        <f>Stocks!C1301/Stocks!C1300-1</f>
        <v>-1.1614401858303092E-3</v>
      </c>
      <c r="D1300" s="5">
        <f>Stocks!D1301/Stocks!D1300-1</f>
        <v>1.3160203544479998E-3</v>
      </c>
      <c r="E1300" s="5">
        <f>Stocks!E1301/Stocks!E1300-1</f>
        <v>1.3094221463136879E-2</v>
      </c>
    </row>
    <row r="1301" spans="1:5" ht="15" customHeight="1" x14ac:dyDescent="0.2">
      <c r="A1301" s="3">
        <f>Stocks!A1302</f>
        <v>44117</v>
      </c>
      <c r="B1301" s="5">
        <f>Stocks!B1302/Stocks!B1301-1</f>
        <v>-3.4467323187108323E-2</v>
      </c>
      <c r="C1301" s="5">
        <f>Stocks!C1302/Stocks!C1301-1</f>
        <v>-1.0077519379845024E-2</v>
      </c>
      <c r="D1301" s="5">
        <f>Stocks!D1302/Stocks!D1301-1</f>
        <v>-2.2342942258827603E-2</v>
      </c>
      <c r="E1301" s="5">
        <f>Stocks!E1302/Stocks!E1301-1</f>
        <v>-1.9949423995504367E-2</v>
      </c>
    </row>
    <row r="1302" spans="1:5" ht="15" customHeight="1" x14ac:dyDescent="0.2">
      <c r="A1302" s="3">
        <f>Stocks!A1303</f>
        <v>44118</v>
      </c>
      <c r="B1302" s="5">
        <f>Stocks!B1303/Stocks!B1302-1</f>
        <v>-2.9670839128419169E-2</v>
      </c>
      <c r="C1302" s="5">
        <f>Stocks!C1303/Stocks!C1302-1</f>
        <v>-1.0375880971025819E-2</v>
      </c>
      <c r="D1302" s="5">
        <f>Stocks!D1303/Stocks!D1302-1</f>
        <v>-7.4386090697257101E-3</v>
      </c>
      <c r="E1302" s="5">
        <f>Stocks!E1303/Stocks!E1302-1</f>
        <v>-1.0034403669724856E-2</v>
      </c>
    </row>
    <row r="1303" spans="1:5" ht="15" customHeight="1" x14ac:dyDescent="0.2">
      <c r="A1303" s="3">
        <f>Stocks!A1304</f>
        <v>44119</v>
      </c>
      <c r="B1303" s="5">
        <f>Stocks!B1304/Stocks!B1303-1</f>
        <v>1.9111323459148899E-3</v>
      </c>
      <c r="C1303" s="5">
        <f>Stocks!C1304/Stocks!C1303-1</f>
        <v>-1.3105835806132449E-2</v>
      </c>
      <c r="D1303" s="5">
        <f>Stocks!D1304/Stocks!D1303-1</f>
        <v>5.327313769751818E-3</v>
      </c>
      <c r="E1303" s="5">
        <f>Stocks!E1304/Stocks!E1303-1</f>
        <v>2.5195482189400487E-2</v>
      </c>
    </row>
    <row r="1304" spans="1:5" ht="15" customHeight="1" x14ac:dyDescent="0.2">
      <c r="A1304" s="3">
        <f>Stocks!A1305</f>
        <v>44120</v>
      </c>
      <c r="B1304" s="5">
        <f>Stocks!B1305/Stocks!B1304-1</f>
        <v>-4.7687172150678858E-4</v>
      </c>
      <c r="C1304" s="5">
        <f>Stocks!C1305/Stocks!C1304-1</f>
        <v>3.5580055124027066E-3</v>
      </c>
      <c r="D1304" s="5">
        <f>Stocks!D1305/Stocks!D1304-1</f>
        <v>-4.7601940003593191E-3</v>
      </c>
      <c r="E1304" s="5">
        <f>Stocks!E1305/Stocks!E1304-1</f>
        <v>-4.6045197740112842E-2</v>
      </c>
    </row>
    <row r="1305" spans="1:5" ht="15" customHeight="1" x14ac:dyDescent="0.2">
      <c r="A1305" s="3">
        <f>Stocks!A1306</f>
        <v>44123</v>
      </c>
      <c r="B1305" s="5">
        <f>Stocks!B1306/Stocks!B1305-1</f>
        <v>-3.6259541984732913E-2</v>
      </c>
      <c r="C1305" s="5">
        <f>Stocks!C1306/Stocks!C1305-1</f>
        <v>-1.6428642764406254E-2</v>
      </c>
      <c r="D1305" s="5">
        <f>Stocks!D1306/Stocks!D1305-1</f>
        <v>7.6707878350328329E-3</v>
      </c>
      <c r="E1305" s="5">
        <f>Stocks!E1306/Stocks!E1305-1</f>
        <v>-3.1684927450399747E-2</v>
      </c>
    </row>
    <row r="1306" spans="1:5" ht="15" customHeight="1" x14ac:dyDescent="0.2">
      <c r="A1306" s="3">
        <f>Stocks!A1307</f>
        <v>44124</v>
      </c>
      <c r="B1306" s="5">
        <f>Stocks!B1307/Stocks!B1306-1</f>
        <v>2.4752475247524774E-3</v>
      </c>
      <c r="C1306" s="5">
        <f>Stocks!C1307/Stocks!C1306-1</f>
        <v>3.7061481443874111E-3</v>
      </c>
      <c r="D1306" s="5">
        <f>Stocks!D1307/Stocks!D1306-1</f>
        <v>-3.8509761776821527E-3</v>
      </c>
      <c r="E1306" s="5">
        <f>Stocks!E1307/Stocks!E1306-1</f>
        <v>-3.6697247706423131E-3</v>
      </c>
    </row>
    <row r="1307" spans="1:5" ht="15" customHeight="1" x14ac:dyDescent="0.2">
      <c r="A1307" s="3">
        <f>Stocks!A1308</f>
        <v>44125</v>
      </c>
      <c r="B1307" s="5">
        <f>Stocks!B1308/Stocks!B1307-1</f>
        <v>2.3209876543209829E-2</v>
      </c>
      <c r="C1307" s="5">
        <f>Stocks!C1308/Stocks!C1307-1</f>
        <v>3.6924633282753305E-3</v>
      </c>
      <c r="D1307" s="5">
        <f>Stocks!D1308/Stocks!D1307-1</f>
        <v>-6.7427852198147509E-3</v>
      </c>
      <c r="E1307" s="5">
        <f>Stocks!E1308/Stocks!E1307-1</f>
        <v>-5.9545733578882709E-2</v>
      </c>
    </row>
    <row r="1308" spans="1:5" ht="15" customHeight="1" x14ac:dyDescent="0.2">
      <c r="A1308" s="3">
        <f>Stocks!A1309</f>
        <v>44126</v>
      </c>
      <c r="B1308" s="5">
        <f>Stocks!B1309/Stocks!B1308-1</f>
        <v>2.1959459459459651E-2</v>
      </c>
      <c r="C1308" s="5">
        <f>Stocks!C1309/Stocks!C1308-1</f>
        <v>-2.2174066421407623E-3</v>
      </c>
      <c r="D1308" s="5">
        <f>Stocks!D1309/Stocks!D1308-1</f>
        <v>1.8464880521361193E-2</v>
      </c>
      <c r="E1308" s="5">
        <f>Stocks!E1309/Stocks!E1308-1</f>
        <v>4.1449086161879922E-2</v>
      </c>
    </row>
    <row r="1309" spans="1:5" ht="15" customHeight="1" x14ac:dyDescent="0.2">
      <c r="A1309" s="3">
        <f>Stocks!A1310</f>
        <v>44127</v>
      </c>
      <c r="B1309" s="5">
        <f>Stocks!B1310/Stocks!B1309-1</f>
        <v>-3.5419126328216644E-3</v>
      </c>
      <c r="C1309" s="5">
        <f>Stocks!C1310/Stocks!C1309-1</f>
        <v>1.0101520278782417E-4</v>
      </c>
      <c r="D1309" s="5">
        <f>Stocks!D1310/Stocks!D1309-1</f>
        <v>0</v>
      </c>
      <c r="E1309" s="5">
        <f>Stocks!E1310/Stocks!E1309-1</f>
        <v>1.9743027264180535E-2</v>
      </c>
    </row>
    <row r="1310" spans="1:5" ht="15" customHeight="1" x14ac:dyDescent="0.2">
      <c r="A1310" s="3">
        <f>Stocks!A1311</f>
        <v>44130</v>
      </c>
      <c r="B1310" s="5">
        <f>Stocks!B1311/Stocks!B1310-1</f>
        <v>-2.7488151658767834E-2</v>
      </c>
      <c r="C1310" s="5">
        <f>Stocks!C1311/Stocks!C1310-1</f>
        <v>-2.4948234937629432E-2</v>
      </c>
      <c r="D1310" s="5">
        <f>Stocks!D1311/Stocks!D1310-1</f>
        <v>-2.4795591894774205E-2</v>
      </c>
      <c r="E1310" s="5">
        <f>Stocks!E1311/Stocks!E1310-1</f>
        <v>-6.8223724646588768E-2</v>
      </c>
    </row>
    <row r="1311" spans="1:5" ht="15" customHeight="1" x14ac:dyDescent="0.2">
      <c r="A1311" s="3">
        <f>Stocks!A1312</f>
        <v>44131</v>
      </c>
      <c r="B1311" s="5">
        <f>Stocks!B1312/Stocks!B1311-1</f>
        <v>-2.0467836257309857E-2</v>
      </c>
      <c r="C1311" s="5">
        <f>Stocks!C1312/Stocks!C1311-1</f>
        <v>-1.5590200445434244E-2</v>
      </c>
      <c r="D1311" s="5">
        <f>Stocks!D1312/Stocks!D1311-1</f>
        <v>-1.6221634922081507E-2</v>
      </c>
      <c r="E1311" s="5">
        <f>Stocks!E1312/Stocks!E1311-1</f>
        <v>-1.9788918205804196E-3</v>
      </c>
    </row>
    <row r="1312" spans="1:5" ht="15" customHeight="1" x14ac:dyDescent="0.2">
      <c r="A1312" s="3">
        <f>Stocks!A1313</f>
        <v>44132</v>
      </c>
      <c r="B1312" s="5">
        <f>Stocks!B1313/Stocks!B1312-1</f>
        <v>-4.129353233830857E-2</v>
      </c>
      <c r="C1312" s="5">
        <f>Stocks!C1313/Stocks!C1312-1</f>
        <v>-4.8353151636325364E-2</v>
      </c>
      <c r="D1312" s="5">
        <f>Stocks!D1313/Stocks!D1312-1</f>
        <v>-5.0115794349235743E-2</v>
      </c>
      <c r="E1312" s="5">
        <f>Stocks!E1313/Stocks!E1312-1</f>
        <v>-4.8578982154659722E-2</v>
      </c>
    </row>
    <row r="1313" spans="1:5" ht="15" customHeight="1" x14ac:dyDescent="0.2">
      <c r="A1313" s="3">
        <f>Stocks!A1314</f>
        <v>44133</v>
      </c>
      <c r="B1313" s="5">
        <f>Stocks!B1314/Stocks!B1313-1</f>
        <v>2.4130773222625912E-2</v>
      </c>
      <c r="C1313" s="5">
        <f>Stocks!C1314/Stocks!C1313-1</f>
        <v>2.2115331453530063E-2</v>
      </c>
      <c r="D1313" s="5">
        <f>Stocks!D1314/Stocks!D1313-1</f>
        <v>3.7156231714452703E-2</v>
      </c>
      <c r="E1313" s="5">
        <f>Stocks!E1314/Stocks!E1313-1</f>
        <v>1.2851684612712688E-2</v>
      </c>
    </row>
    <row r="1314" spans="1:5" ht="15" customHeight="1" x14ac:dyDescent="0.2">
      <c r="A1314" s="3">
        <f>Stocks!A1315</f>
        <v>44134</v>
      </c>
      <c r="B1314" s="5">
        <f>Stocks!B1315/Stocks!B1314-1</f>
        <v>2.5589054978464532E-2</v>
      </c>
      <c r="C1314" s="5">
        <f>Stocks!C1315/Stocks!C1314-1</f>
        <v>-1.7093092443338564E-2</v>
      </c>
      <c r="D1314" s="5">
        <f>Stocks!D1315/Stocks!D1314-1</f>
        <v>-1.194170192759747E-2</v>
      </c>
      <c r="E1314" s="5">
        <f>Stocks!E1315/Stocks!E1314-1</f>
        <v>-1.851851851851849E-2</v>
      </c>
    </row>
    <row r="1315" spans="1:5" ht="15" customHeight="1" x14ac:dyDescent="0.2">
      <c r="A1315" s="3">
        <f>Stocks!A1316</f>
        <v>44137</v>
      </c>
      <c r="B1315" s="5">
        <f>Stocks!B1316/Stocks!B1315-1</f>
        <v>4.347826086956541E-2</v>
      </c>
      <c r="C1315" s="5">
        <f>Stocks!C1316/Stocks!C1315-1</f>
        <v>1.6674921578339053E-2</v>
      </c>
      <c r="D1315" s="5">
        <f>Stocks!D1316/Stocks!D1315-1</f>
        <v>2.8549676436995242E-4</v>
      </c>
      <c r="E1315" s="5">
        <f>Stocks!E1316/Stocks!E1315-1</f>
        <v>5.6254367575122366E-2</v>
      </c>
    </row>
    <row r="1316" spans="1:5" ht="15" customHeight="1" x14ac:dyDescent="0.2">
      <c r="A1316" s="3">
        <f>Stocks!A1317</f>
        <v>44138</v>
      </c>
      <c r="B1316" s="5">
        <f>Stocks!B1317/Stocks!B1316-1</f>
        <v>0</v>
      </c>
      <c r="C1316" s="5">
        <f>Stocks!C1317/Stocks!C1316-1</f>
        <v>1.9486846378694356E-2</v>
      </c>
      <c r="D1316" s="5">
        <f>Stocks!D1317/Stocks!D1316-1</f>
        <v>3.6723432594424787E-2</v>
      </c>
      <c r="E1316" s="5">
        <f>Stocks!E1317/Stocks!E1316-1</f>
        <v>-3.043334435990741E-2</v>
      </c>
    </row>
    <row r="1317" spans="1:5" ht="15" customHeight="1" x14ac:dyDescent="0.2">
      <c r="A1317" s="3">
        <f>Stocks!A1318</f>
        <v>44139</v>
      </c>
      <c r="B1317" s="5">
        <f>Stocks!B1318/Stocks!B1317-1</f>
        <v>-2.7935606060606077E-2</v>
      </c>
      <c r="C1317" s="5">
        <f>Stocks!C1318/Stocks!C1317-1</f>
        <v>2.9892747159392608E-2</v>
      </c>
      <c r="D1317" s="5">
        <f>Stocks!D1318/Stocks!D1317-1</f>
        <v>3.99192438285767E-2</v>
      </c>
      <c r="E1317" s="5">
        <f>Stocks!E1318/Stocks!E1317-1</f>
        <v>3.6506311838962802E-2</v>
      </c>
    </row>
    <row r="1318" spans="1:5" ht="15" customHeight="1" x14ac:dyDescent="0.2">
      <c r="A1318" s="3">
        <f>Stocks!A1319</f>
        <v>44140</v>
      </c>
      <c r="B1318" s="5">
        <f>Stocks!B1319/Stocks!B1318-1</f>
        <v>4.3838285435947366E-2</v>
      </c>
      <c r="C1318" s="5">
        <f>Stocks!C1319/Stocks!C1318-1</f>
        <v>1.892045161622935E-2</v>
      </c>
      <c r="D1318" s="5">
        <f>Stocks!D1319/Stocks!D1318-1</f>
        <v>4.4652312036710162E-2</v>
      </c>
      <c r="E1318" s="5">
        <f>Stocks!E1319/Stocks!E1318-1</f>
        <v>-8.5582620144831756E-3</v>
      </c>
    </row>
    <row r="1319" spans="1:5" ht="15" customHeight="1" x14ac:dyDescent="0.2">
      <c r="A1319" s="3">
        <f>Stocks!A1320</f>
        <v>44141</v>
      </c>
      <c r="B1319" s="5">
        <f>Stocks!B1320/Stocks!B1319-1</f>
        <v>-2.3331777881474558E-2</v>
      </c>
      <c r="C1319" s="5">
        <f>Stocks!C1320/Stocks!C1319-1</f>
        <v>4.1995547460029758E-3</v>
      </c>
      <c r="D1319" s="5">
        <f>Stocks!D1320/Stocks!D1319-1</f>
        <v>5.8286872782564725E-2</v>
      </c>
      <c r="E1319" s="5">
        <f>Stocks!E1320/Stocks!E1319-1</f>
        <v>-3.0876494023904355E-2</v>
      </c>
    </row>
    <row r="1320" spans="1:5" ht="15" customHeight="1" x14ac:dyDescent="0.2">
      <c r="A1320" s="3">
        <f>Stocks!A1321</f>
        <v>44144</v>
      </c>
      <c r="B1320" s="5">
        <f>Stocks!B1321/Stocks!B1320-1</f>
        <v>5.6856187290969862E-2</v>
      </c>
      <c r="C1320" s="5">
        <f>Stocks!C1321/Stocks!C1320-1</f>
        <v>7.1597722577719569E-2</v>
      </c>
      <c r="D1320" s="5">
        <f>Stocks!D1321/Stocks!D1320-1</f>
        <v>9.8180076628353596E-3</v>
      </c>
      <c r="E1320" s="5">
        <f>Stocks!E1321/Stocks!E1320-1</f>
        <v>0.14354230900993503</v>
      </c>
    </row>
    <row r="1321" spans="1:5" ht="15" customHeight="1" x14ac:dyDescent="0.2">
      <c r="A1321" s="3">
        <f>Stocks!A1322</f>
        <v>44145</v>
      </c>
      <c r="B1321" s="5">
        <f>Stocks!B1322/Stocks!B1321-1</f>
        <v>3.616636528028927E-2</v>
      </c>
      <c r="C1321" s="5">
        <f>Stocks!C1322/Stocks!C1321-1</f>
        <v>2.9621967274777727E-3</v>
      </c>
      <c r="D1321" s="5">
        <f>Stocks!D1322/Stocks!D1321-1</f>
        <v>-3.6281716860327218E-2</v>
      </c>
      <c r="E1321" s="5">
        <f>Stocks!E1322/Stocks!E1321-1</f>
        <v>6.4409826243259305E-2</v>
      </c>
    </row>
    <row r="1322" spans="1:5" ht="15" customHeight="1" x14ac:dyDescent="0.2">
      <c r="A1322" s="3">
        <f>Stocks!A1323</f>
        <v>44146</v>
      </c>
      <c r="B1322" s="5">
        <f>Stocks!B1323/Stocks!B1322-1</f>
        <v>-2.0942408376963373E-2</v>
      </c>
      <c r="C1322" s="5">
        <f>Stocks!C1323/Stocks!C1322-1</f>
        <v>-2.8596877783507724E-3</v>
      </c>
      <c r="D1322" s="5">
        <f>Stocks!D1323/Stocks!D1322-1</f>
        <v>3.5515091863516979E-2</v>
      </c>
      <c r="E1322" s="5">
        <f>Stocks!E1323/Stocks!E1322-1</f>
        <v>-7.0363073459048797E-3</v>
      </c>
    </row>
    <row r="1323" spans="1:5" ht="15" customHeight="1" x14ac:dyDescent="0.2">
      <c r="A1323" s="3">
        <f>Stocks!A1324</f>
        <v>44147</v>
      </c>
      <c r="B1323" s="5">
        <f>Stocks!B1324/Stocks!B1323-1</f>
        <v>-2.8520499108734443E-2</v>
      </c>
      <c r="C1323" s="5">
        <f>Stocks!C1324/Stocks!C1323-1</f>
        <v>-2.0874471086036683E-2</v>
      </c>
      <c r="D1323" s="5">
        <f>Stocks!D1324/Stocks!D1323-1</f>
        <v>-2.2099009900990119E-2</v>
      </c>
      <c r="E1323" s="5">
        <f>Stocks!E1324/Stocks!E1323-1</f>
        <v>-3.5997732426303997E-2</v>
      </c>
    </row>
    <row r="1324" spans="1:5" ht="15" customHeight="1" x14ac:dyDescent="0.2">
      <c r="A1324" s="3">
        <f>Stocks!A1325</f>
        <v>44148</v>
      </c>
      <c r="B1324" s="5">
        <f>Stocks!B1325/Stocks!B1324-1</f>
        <v>6.0550458715596278E-2</v>
      </c>
      <c r="C1324" s="5">
        <f>Stocks!C1325/Stocks!C1324-1</f>
        <v>1.0659752232786035E-2</v>
      </c>
      <c r="D1324" s="5">
        <f>Stocks!D1325/Stocks!D1324-1</f>
        <v>2.178843350072901E-2</v>
      </c>
      <c r="E1324" s="5">
        <f>Stocks!E1325/Stocks!E1324-1</f>
        <v>3.969420758600406E-2</v>
      </c>
    </row>
    <row r="1325" spans="1:5" ht="15" customHeight="1" x14ac:dyDescent="0.2">
      <c r="A1325" s="3">
        <f>Stocks!A1326</f>
        <v>44151</v>
      </c>
      <c r="B1325" s="5">
        <f>Stocks!B1326/Stocks!B1325-1</f>
        <v>4.1089965397923756E-2</v>
      </c>
      <c r="C1325" s="5">
        <f>Stocks!C1326/Stocks!C1325-1</f>
        <v>1.0547320410490224E-2</v>
      </c>
      <c r="D1325" s="5">
        <f>Stocks!D1326/Stocks!D1325-1</f>
        <v>2.7744748315497336E-2</v>
      </c>
      <c r="E1325" s="5">
        <f>Stocks!E1326/Stocks!E1325-1</f>
        <v>7.6923076923076872E-2</v>
      </c>
    </row>
    <row r="1326" spans="1:5" ht="15" customHeight="1" x14ac:dyDescent="0.2">
      <c r="A1326" s="3">
        <f>Stocks!A1327</f>
        <v>44152</v>
      </c>
      <c r="B1326" s="5">
        <f>Stocks!B1327/Stocks!B1326-1</f>
        <v>9.5554632322392141E-3</v>
      </c>
      <c r="C1326" s="5">
        <f>Stocks!C1327/Stocks!C1326-1</f>
        <v>-9.3559003291019405E-3</v>
      </c>
      <c r="D1326" s="5">
        <f>Stocks!D1327/Stocks!D1326-1</f>
        <v>-1.7585807944465848E-2</v>
      </c>
      <c r="E1326" s="5">
        <f>Stocks!E1327/Stocks!E1326-1</f>
        <v>2.0220588235294157E-2</v>
      </c>
    </row>
    <row r="1327" spans="1:5" ht="15" customHeight="1" x14ac:dyDescent="0.2">
      <c r="A1327" s="3">
        <f>Stocks!A1328</f>
        <v>44153</v>
      </c>
      <c r="B1327" s="5">
        <f>Stocks!B1328/Stocks!B1327-1</f>
        <v>8.2304526748970819E-3</v>
      </c>
      <c r="C1327" s="5">
        <f>Stocks!C1328/Stocks!C1327-1</f>
        <v>-1.3668074604907154E-2</v>
      </c>
      <c r="D1327" s="5">
        <f>Stocks!D1328/Stocks!D1327-1</f>
        <v>-1.9784878699850905E-2</v>
      </c>
      <c r="E1327" s="5">
        <f>Stocks!E1328/Stocks!E1327-1</f>
        <v>8.494208494208344E-3</v>
      </c>
    </row>
    <row r="1328" spans="1:5" ht="15" customHeight="1" x14ac:dyDescent="0.2">
      <c r="A1328" s="3">
        <f>Stocks!A1329</f>
        <v>44154</v>
      </c>
      <c r="B1328" s="5">
        <f>Stocks!B1329/Stocks!B1328-1</f>
        <v>2.1428571428571352E-2</v>
      </c>
      <c r="C1328" s="5">
        <f>Stocks!C1329/Stocks!C1328-1</f>
        <v>-1.2510224702882988E-3</v>
      </c>
      <c r="D1328" s="5">
        <f>Stocks!D1329/Stocks!D1328-1</f>
        <v>2.1305566680016153E-2</v>
      </c>
      <c r="E1328" s="5">
        <f>Stocks!E1329/Stocks!E1328-1</f>
        <v>7.4017355793771777E-3</v>
      </c>
    </row>
    <row r="1329" spans="1:5" ht="15" customHeight="1" x14ac:dyDescent="0.2">
      <c r="A1329" s="3">
        <f>Stocks!A1330</f>
        <v>44155</v>
      </c>
      <c r="B1329" s="5">
        <f>Stocks!B1330/Stocks!B1329-1</f>
        <v>1.8581418581418596E-2</v>
      </c>
      <c r="C1329" s="5">
        <f>Stocks!C1330/Stocks!C1329-1</f>
        <v>-1.7777135424194235E-2</v>
      </c>
      <c r="D1329" s="5">
        <f>Stocks!D1330/Stocks!D1329-1</f>
        <v>2.7213551878283893E-2</v>
      </c>
      <c r="E1329" s="5">
        <f>Stocks!E1330/Stocks!E1329-1</f>
        <v>4.5604256397264731E-3</v>
      </c>
    </row>
    <row r="1330" spans="1:5" ht="15" customHeight="1" x14ac:dyDescent="0.2">
      <c r="A1330" s="3">
        <f>Stocks!A1331</f>
        <v>44158</v>
      </c>
      <c r="B1330" s="5">
        <f>Stocks!B1331/Stocks!B1330-1</f>
        <v>3.9623381718320916E-2</v>
      </c>
      <c r="C1330" s="5">
        <f>Stocks!C1331/Stocks!C1330-1</f>
        <v>2.0992740827938006E-2</v>
      </c>
      <c r="D1330" s="5">
        <f>Stocks!D1331/Stocks!D1330-1</f>
        <v>4.8862421743778306E-3</v>
      </c>
      <c r="E1330" s="5">
        <f>Stocks!E1331/Stocks!E1330-1</f>
        <v>7.7175283732660915E-2</v>
      </c>
    </row>
    <row r="1331" spans="1:5" ht="15" customHeight="1" x14ac:dyDescent="0.2">
      <c r="A1331" s="3">
        <f>Stocks!A1332</f>
        <v>44159</v>
      </c>
      <c r="B1331" s="5">
        <f>Stocks!B1332/Stocks!B1331-1</f>
        <v>2.6415094339622636E-2</v>
      </c>
      <c r="C1331" s="5">
        <f>Stocks!C1332/Stocks!C1331-1</f>
        <v>7.3020753266719307E-3</v>
      </c>
      <c r="D1331" s="5">
        <f>Stocks!D1332/Stocks!D1331-1</f>
        <v>1.4739401306792299E-2</v>
      </c>
      <c r="E1331" s="5">
        <f>Stocks!E1332/Stocks!E1331-1</f>
        <v>3.9803324748302504E-2</v>
      </c>
    </row>
    <row r="1332" spans="1:5" ht="15" customHeight="1" x14ac:dyDescent="0.2">
      <c r="A1332" s="3">
        <f>Stocks!A1333</f>
        <v>44160</v>
      </c>
      <c r="B1332" s="5">
        <f>Stocks!B1333/Stocks!B1332-1</f>
        <v>3.6764705882352811E-3</v>
      </c>
      <c r="C1332" s="5">
        <f>Stocks!C1333/Stocks!C1332-1</f>
        <v>5.7706982067911028E-3</v>
      </c>
      <c r="D1332" s="5">
        <f>Stocks!D1333/Stocks!D1332-1</f>
        <v>-1.2279125486672759E-2</v>
      </c>
      <c r="E1332" s="5">
        <f>Stocks!E1333/Stocks!E1332-1</f>
        <v>-1.756361179914423E-2</v>
      </c>
    </row>
    <row r="1333" spans="1:5" ht="15" customHeight="1" x14ac:dyDescent="0.2">
      <c r="A1333" s="3">
        <f>Stocks!A1334</f>
        <v>44161</v>
      </c>
      <c r="B1333" s="5">
        <f>Stocks!B1334/Stocks!B1333-1</f>
        <v>0</v>
      </c>
      <c r="C1333" s="5">
        <f>Stocks!C1334/Stocks!C1333-1</f>
        <v>0</v>
      </c>
      <c r="D1333" s="5">
        <f>Stocks!D1334/Stocks!D1333-1</f>
        <v>0</v>
      </c>
      <c r="E1333" s="5">
        <f>Stocks!E1334/Stocks!E1333-1</f>
        <v>0</v>
      </c>
    </row>
    <row r="1334" spans="1:5" ht="15" customHeight="1" x14ac:dyDescent="0.2">
      <c r="A1334" s="3">
        <f>Stocks!A1335</f>
        <v>44162</v>
      </c>
      <c r="B1334" s="5">
        <f>Stocks!B1335/Stocks!B1334-1</f>
        <v>6.59340659340657E-3</v>
      </c>
      <c r="C1334" s="5">
        <f>Stocks!C1335/Stocks!C1334-1</f>
        <v>5.2159893783487732E-4</v>
      </c>
      <c r="D1334" s="5">
        <f>Stocks!D1335/Stocks!D1334-1</f>
        <v>8.2625833838689822E-3</v>
      </c>
      <c r="E1334" s="5">
        <f>Stocks!E1335/Stocks!E1334-1</f>
        <v>-1.948200779280318E-2</v>
      </c>
    </row>
    <row r="1335" spans="1:5" ht="15" customHeight="1" x14ac:dyDescent="0.2">
      <c r="A1335" s="3">
        <f>Stocks!A1336</f>
        <v>44165</v>
      </c>
      <c r="B1335" s="5">
        <f>Stocks!B1336/Stocks!B1335-1</f>
        <v>-2.0742358078602585E-2</v>
      </c>
      <c r="C1335" s="5">
        <f>Stocks!C1336/Stocks!C1335-1</f>
        <v>-3.0805687203792065E-3</v>
      </c>
      <c r="D1335" s="5">
        <f>Stocks!D1336/Stocks!D1335-1</f>
        <v>1.0375159762423758E-2</v>
      </c>
      <c r="E1335" s="5">
        <f>Stocks!E1336/Stocks!E1335-1</f>
        <v>-7.5268817204301008E-2</v>
      </c>
    </row>
    <row r="1336" spans="1:5" ht="15" customHeight="1" x14ac:dyDescent="0.2">
      <c r="A1336" s="3">
        <f>Stocks!A1337</f>
        <v>44166</v>
      </c>
      <c r="B1336" s="5">
        <f>Stocks!B1337/Stocks!B1336-1</f>
        <v>2.8428093645485042E-2</v>
      </c>
      <c r="C1336" s="5">
        <f>Stocks!C1337/Stocks!C1336-1</f>
        <v>4.04088424055149E-3</v>
      </c>
      <c r="D1336" s="5">
        <f>Stocks!D1337/Stocks!D1336-1</f>
        <v>1.9197856983406592E-2</v>
      </c>
      <c r="E1336" s="5">
        <f>Stocks!E1337/Stocks!E1336-1</f>
        <v>-7.3306370070778115E-3</v>
      </c>
    </row>
    <row r="1337" spans="1:5" ht="15" customHeight="1" x14ac:dyDescent="0.2">
      <c r="A1337" s="3">
        <f>Stocks!A1338</f>
        <v>44167</v>
      </c>
      <c r="B1337" s="5">
        <f>Stocks!B1338/Stocks!B1337-1</f>
        <v>2.511291779584468E-2</v>
      </c>
      <c r="C1337" s="5">
        <f>Stocks!C1338/Stocks!C1337-1</f>
        <v>-4.829545454545392E-3</v>
      </c>
      <c r="D1337" s="5">
        <f>Stocks!D1338/Stocks!D1337-1</f>
        <v>2.9933562093888977E-3</v>
      </c>
      <c r="E1337" s="5">
        <f>Stocks!E1338/Stocks!E1337-1</f>
        <v>1.7825311942958999E-2</v>
      </c>
    </row>
    <row r="1338" spans="1:5" ht="15" customHeight="1" x14ac:dyDescent="0.2">
      <c r="A1338" s="3">
        <f>Stocks!A1339</f>
        <v>44168</v>
      </c>
      <c r="B1338" s="5">
        <f>Stocks!B1339/Stocks!B1338-1</f>
        <v>-4.5823052520268526E-3</v>
      </c>
      <c r="C1338" s="5">
        <f>Stocks!C1339/Stocks!C1338-1</f>
        <v>-1.0134170710819235E-2</v>
      </c>
      <c r="D1338" s="5">
        <f>Stocks!D1339/Stocks!D1338-1</f>
        <v>8.2253603144561982E-3</v>
      </c>
      <c r="E1338" s="5">
        <f>Stocks!E1339/Stocks!E1338-1</f>
        <v>3.0773079809857551E-2</v>
      </c>
    </row>
    <row r="1339" spans="1:5" ht="15" customHeight="1" x14ac:dyDescent="0.2">
      <c r="A1339" s="3">
        <f>Stocks!A1340</f>
        <v>44169</v>
      </c>
      <c r="B1339" s="5">
        <f>Stocks!B1340/Stocks!B1339-1</f>
        <v>8.4985835694051381E-3</v>
      </c>
      <c r="C1339" s="5">
        <f>Stocks!C1340/Stocks!C1339-1</f>
        <v>2.2254265801489925E-2</v>
      </c>
      <c r="D1339" s="5">
        <f>Stocks!D1340/Stocks!D1339-1</f>
        <v>4.1368854234351549E-2</v>
      </c>
      <c r="E1339" s="5">
        <f>Stocks!E1340/Stocks!E1339-1</f>
        <v>7.451456310679605E-2</v>
      </c>
    </row>
    <row r="1340" spans="1:5" ht="15" customHeight="1" x14ac:dyDescent="0.2">
      <c r="A1340" s="3">
        <f>Stocks!A1341</f>
        <v>44172</v>
      </c>
      <c r="B1340" s="5">
        <f>Stocks!B1341/Stocks!B1340-1</f>
        <v>1.1235955056179803E-2</v>
      </c>
      <c r="C1340" s="5">
        <f>Stocks!C1341/Stocks!C1340-1</f>
        <v>-1.4105698702271408E-4</v>
      </c>
      <c r="D1340" s="5">
        <f>Stocks!D1341/Stocks!D1340-1</f>
        <v>5.1996672212979433E-3</v>
      </c>
      <c r="E1340" s="5">
        <f>Stocks!E1341/Stocks!E1340-1</f>
        <v>-3.2753557714027659E-2</v>
      </c>
    </row>
    <row r="1341" spans="1:5" ht="15" customHeight="1" x14ac:dyDescent="0.2">
      <c r="A1341" s="3">
        <f>Stocks!A1342</f>
        <v>44173</v>
      </c>
      <c r="B1341" s="5">
        <f>Stocks!B1342/Stocks!B1341-1</f>
        <v>-2.4652777777777857E-2</v>
      </c>
      <c r="C1341" s="5">
        <f>Stocks!C1342/Stocks!C1341-1</f>
        <v>5.643075476133852E-4</v>
      </c>
      <c r="D1341" s="5">
        <f>Stocks!D1342/Stocks!D1341-1</f>
        <v>-1.6552865714877241E-3</v>
      </c>
      <c r="E1341" s="5">
        <f>Stocks!E1342/Stocks!E1341-1</f>
        <v>-3.2695002335357826E-3</v>
      </c>
    </row>
    <row r="1342" spans="1:5" ht="15" customHeight="1" x14ac:dyDescent="0.2">
      <c r="A1342" s="3">
        <f>Stocks!A1343</f>
        <v>44174</v>
      </c>
      <c r="B1342" s="5">
        <f>Stocks!B1343/Stocks!B1342-1</f>
        <v>1.4595941616233565E-2</v>
      </c>
      <c r="C1342" s="5">
        <f>Stocks!C1343/Stocks!C1342-1</f>
        <v>-1.4992715138412382E-2</v>
      </c>
      <c r="D1342" s="5">
        <f>Stocks!D1343/Stocks!D1342-1</f>
        <v>-3.4196891191709766E-2</v>
      </c>
      <c r="E1342" s="5">
        <f>Stocks!E1343/Stocks!E1342-1</f>
        <v>4.6860356138722636E-4</v>
      </c>
    </row>
    <row r="1343" spans="1:5" ht="15" customHeight="1" x14ac:dyDescent="0.2">
      <c r="A1343" s="3">
        <f>Stocks!A1344</f>
        <v>44175</v>
      </c>
      <c r="B1343" s="5">
        <f>Stocks!B1344/Stocks!B1343-1</f>
        <v>1.0175438596491171E-2</v>
      </c>
      <c r="C1343" s="5">
        <f>Stocks!C1344/Stocks!C1343-1</f>
        <v>-9.3997518847218631E-3</v>
      </c>
      <c r="D1343" s="5">
        <f>Stocks!D1344/Stocks!D1343-1</f>
        <v>7.8683834048631773E-4</v>
      </c>
      <c r="E1343" s="5">
        <f>Stocks!E1344/Stocks!E1343-1</f>
        <v>3.0444964871194413E-2</v>
      </c>
    </row>
    <row r="1344" spans="1:5" ht="15" customHeight="1" x14ac:dyDescent="0.2">
      <c r="A1344" s="3">
        <f>Stocks!A1345</f>
        <v>44176</v>
      </c>
      <c r="B1344" s="5">
        <f>Stocks!B1345/Stocks!B1344-1</f>
        <v>4.8627995831886928E-3</v>
      </c>
      <c r="C1344" s="5">
        <f>Stocks!C1345/Stocks!C1344-1</f>
        <v>-6.5989114204518806E-3</v>
      </c>
      <c r="D1344" s="5">
        <f>Stocks!D1345/Stocks!D1344-1</f>
        <v>5.003216353370199E-3</v>
      </c>
      <c r="E1344" s="5">
        <f>Stocks!E1345/Stocks!E1344-1</f>
        <v>-1.1818181818181839E-2</v>
      </c>
    </row>
    <row r="1345" spans="1:5" ht="15" customHeight="1" x14ac:dyDescent="0.2">
      <c r="A1345" s="3">
        <f>Stocks!A1346</f>
        <v>44179</v>
      </c>
      <c r="B1345" s="5">
        <f>Stocks!B1346/Stocks!B1345-1</f>
        <v>-9.6785343933633028E-3</v>
      </c>
      <c r="C1345" s="5">
        <f>Stocks!C1346/Stocks!C1345-1</f>
        <v>4.8972071373156734E-3</v>
      </c>
      <c r="D1345" s="5">
        <f>Stocks!D1346/Stocks!D1345-1</f>
        <v>6.329564042386604E-3</v>
      </c>
      <c r="E1345" s="5">
        <f>Stocks!E1346/Stocks!E1345-1</f>
        <v>-2.6678932842686187E-2</v>
      </c>
    </row>
    <row r="1346" spans="1:5" ht="15" customHeight="1" x14ac:dyDescent="0.2">
      <c r="A1346" s="3">
        <f>Stocks!A1347</f>
        <v>44180</v>
      </c>
      <c r="B1346" s="5">
        <f>Stocks!B1347/Stocks!B1346-1</f>
        <v>2.4432809773125008E-3</v>
      </c>
      <c r="C1346" s="5">
        <f>Stocks!C1347/Stocks!C1346-1</f>
        <v>5.3558504221955516E-3</v>
      </c>
      <c r="D1346" s="5">
        <f>Stocks!D1347/Stocks!D1346-1</f>
        <v>-2.4028268551237186E-3</v>
      </c>
      <c r="E1346" s="5">
        <f>Stocks!E1347/Stocks!E1346-1</f>
        <v>1.1342155009451682E-2</v>
      </c>
    </row>
    <row r="1347" spans="1:5" ht="15" customHeight="1" x14ac:dyDescent="0.2">
      <c r="A1347" s="3">
        <f>Stocks!A1348</f>
        <v>44181</v>
      </c>
      <c r="B1347" s="5">
        <f>Stocks!B1348/Stocks!B1347-1</f>
        <v>2.4373259052925533E-3</v>
      </c>
      <c r="C1347" s="5">
        <f>Stocks!C1348/Stocks!C1347-1</f>
        <v>-4.319447110769925E-4</v>
      </c>
      <c r="D1347" s="5">
        <f>Stocks!D1348/Stocks!D1347-1</f>
        <v>-1.6576933975630537E-2</v>
      </c>
      <c r="E1347" s="5">
        <f>Stocks!E1348/Stocks!E1347-1</f>
        <v>-1.121495327102795E-2</v>
      </c>
    </row>
    <row r="1348" spans="1:5" ht="15" customHeight="1" x14ac:dyDescent="0.2">
      <c r="A1348" s="3">
        <f>Stocks!A1349</f>
        <v>44182</v>
      </c>
      <c r="B1348" s="5">
        <f>Stocks!B1349/Stocks!B1348-1</f>
        <v>-1.736714136853057E-3</v>
      </c>
      <c r="C1348" s="5">
        <f>Stocks!C1349/Stocks!C1348-1</f>
        <v>1.3972247563259321E-2</v>
      </c>
      <c r="D1348" s="5">
        <f>Stocks!D1349/Stocks!D1348-1</f>
        <v>6.4832156749747849E-3</v>
      </c>
      <c r="E1348" s="5">
        <f>Stocks!E1349/Stocks!E1348-1</f>
        <v>-8.2703213610586523E-3</v>
      </c>
    </row>
    <row r="1349" spans="1:5" ht="15" customHeight="1" x14ac:dyDescent="0.2">
      <c r="A1349" s="3">
        <f>Stocks!A1350</f>
        <v>44183</v>
      </c>
      <c r="B1349" s="5">
        <f>Stocks!B1350/Stocks!B1349-1</f>
        <v>-3.2707028531663074E-2</v>
      </c>
      <c r="C1349" s="5">
        <f>Stocks!C1350/Stocks!C1349-1</f>
        <v>6.155885974050701E-4</v>
      </c>
      <c r="D1349" s="5">
        <f>Stocks!D1350/Stocks!D1349-1</f>
        <v>-1.2238763240767336E-2</v>
      </c>
      <c r="E1349" s="5">
        <f>Stocks!E1350/Stocks!E1349-1</f>
        <v>-2.3588277340957919E-2</v>
      </c>
    </row>
    <row r="1350" spans="1:5" ht="15" customHeight="1" x14ac:dyDescent="0.2">
      <c r="A1350" s="3">
        <f>Stocks!A1351</f>
        <v>44186</v>
      </c>
      <c r="B1350" s="5">
        <f>Stocks!B1351/Stocks!B1350-1</f>
        <v>-1.5467625899280524E-2</v>
      </c>
      <c r="C1350" s="5">
        <f>Stocks!C1351/Stocks!C1350-1</f>
        <v>-1.0884482513842331E-2</v>
      </c>
      <c r="D1350" s="5">
        <f>Stocks!D1351/Stocks!D1350-1</f>
        <v>-7.2458517498708019E-5</v>
      </c>
      <c r="E1350" s="5">
        <f>Stocks!E1351/Stocks!E1350-1</f>
        <v>-1.8057589067837831E-2</v>
      </c>
    </row>
    <row r="1351" spans="1:5" ht="15" customHeight="1" x14ac:dyDescent="0.2">
      <c r="A1351" s="3">
        <f>Stocks!A1352</f>
        <v>44187</v>
      </c>
      <c r="B1351" s="5">
        <f>Stocks!B1352/Stocks!B1351-1</f>
        <v>-5.8458165875046042E-3</v>
      </c>
      <c r="C1351" s="5">
        <f>Stocks!C1352/Stocks!C1351-1</f>
        <v>-1.516673843356775E-2</v>
      </c>
      <c r="D1351" s="5">
        <f>Stocks!D1352/Stocks!D1351-1</f>
        <v>-7.6086956521740357E-3</v>
      </c>
      <c r="E1351" s="5">
        <f>Stocks!E1352/Stocks!E1351-1</f>
        <v>-3.006958250497016E-2</v>
      </c>
    </row>
    <row r="1352" spans="1:5" ht="15" customHeight="1" x14ac:dyDescent="0.2">
      <c r="A1352" s="3">
        <f>Stocks!A1353</f>
        <v>44188</v>
      </c>
      <c r="B1352" s="5">
        <f>Stocks!B1353/Stocks!B1352-1</f>
        <v>3.8588754134509351E-2</v>
      </c>
      <c r="C1352" s="5">
        <f>Stocks!C1353/Stocks!C1352-1</f>
        <v>-2.623396813058676E-3</v>
      </c>
      <c r="D1352" s="5">
        <f>Stocks!D1353/Stocks!D1352-1</f>
        <v>-6.936838262139422E-3</v>
      </c>
      <c r="E1352" s="5">
        <f>Stocks!E1353/Stocks!E1352-1</f>
        <v>2.6902382782475032E-2</v>
      </c>
    </row>
    <row r="1353" spans="1:5" ht="15" customHeight="1" x14ac:dyDescent="0.2">
      <c r="A1353" s="3">
        <f>Stocks!A1354</f>
        <v>44189</v>
      </c>
      <c r="B1353" s="5">
        <f>Stocks!B1354/Stocks!B1353-1</f>
        <v>1.0969568294409093E-2</v>
      </c>
      <c r="C1353" s="5">
        <f>Stocks!C1354/Stocks!C1353-1</f>
        <v>1.6561130053579953E-2</v>
      </c>
      <c r="D1353" s="5">
        <f>Stocks!D1354/Stocks!D1353-1</f>
        <v>5.6617647058825327E-3</v>
      </c>
      <c r="E1353" s="5">
        <f>Stocks!E1354/Stocks!E1353-1</f>
        <v>-1.4720558882235446E-2</v>
      </c>
    </row>
    <row r="1354" spans="1:5" ht="15" customHeight="1" x14ac:dyDescent="0.2">
      <c r="A1354" s="3">
        <f>Stocks!A1355</f>
        <v>44190</v>
      </c>
      <c r="B1354" s="5">
        <f>Stocks!B1355/Stocks!B1354-1</f>
        <v>0</v>
      </c>
      <c r="C1354" s="5">
        <f>Stocks!C1355/Stocks!C1354-1</f>
        <v>0</v>
      </c>
      <c r="D1354" s="5">
        <f>Stocks!D1355/Stocks!D1354-1</f>
        <v>0</v>
      </c>
      <c r="E1354" s="5">
        <f>Stocks!E1355/Stocks!E1354-1</f>
        <v>0</v>
      </c>
    </row>
    <row r="1355" spans="1:5" ht="15" customHeight="1" x14ac:dyDescent="0.2">
      <c r="A1355" s="3">
        <f>Stocks!A1356</f>
        <v>44193</v>
      </c>
      <c r="B1355" s="5">
        <f>Stocks!B1356/Stocks!B1355-1</f>
        <v>3.0801540077003864E-2</v>
      </c>
      <c r="C1355" s="5">
        <f>Stocks!C1356/Stocks!C1355-1</f>
        <v>1.8830857690464775E-2</v>
      </c>
      <c r="D1355" s="5">
        <f>Stocks!D1356/Stocks!D1355-1</f>
        <v>-3.8020033633107131E-3</v>
      </c>
      <c r="E1355" s="5">
        <f>Stocks!E1356/Stocks!E1355-1</f>
        <v>-4.8113446442138441E-3</v>
      </c>
    </row>
    <row r="1356" spans="1:5" ht="15" customHeight="1" x14ac:dyDescent="0.2">
      <c r="A1356" s="3">
        <f>Stocks!A1357</f>
        <v>44194</v>
      </c>
      <c r="B1356" s="5">
        <f>Stocks!B1357/Stocks!B1356-1</f>
        <v>8.149405772495788E-3</v>
      </c>
      <c r="C1356" s="5">
        <f>Stocks!C1357/Stocks!C1356-1</f>
        <v>8.1832290833843135E-3</v>
      </c>
      <c r="D1356" s="5">
        <f>Stocks!D1357/Stocks!D1356-1</f>
        <v>-8.0000000000000071E-3</v>
      </c>
      <c r="E1356" s="5">
        <f>Stocks!E1357/Stocks!E1356-1</f>
        <v>-5.8524173027989512E-3</v>
      </c>
    </row>
    <row r="1357" spans="1:5" ht="15" customHeight="1" x14ac:dyDescent="0.2">
      <c r="A1357" s="3">
        <f>Stocks!A1358</f>
        <v>44195</v>
      </c>
      <c r="B1357" s="5">
        <f>Stocks!B1358/Stocks!B1357-1</f>
        <v>4.0417649040080939E-3</v>
      </c>
      <c r="C1357" s="5">
        <f>Stocks!C1358/Stocks!C1357-1</f>
        <v>1.8612679012921518E-2</v>
      </c>
      <c r="D1357" s="5">
        <f>Stocks!D1358/Stocks!D1357-1</f>
        <v>1.2059781000295811E-2</v>
      </c>
      <c r="E1357" s="5">
        <f>Stocks!E1358/Stocks!E1357-1</f>
        <v>2.4059380598924873E-2</v>
      </c>
    </row>
    <row r="1358" spans="1:5" ht="15" customHeight="1" x14ac:dyDescent="0.2">
      <c r="A1358" s="3">
        <f>Stocks!A1359</f>
        <v>44196</v>
      </c>
      <c r="B1358" s="5">
        <f>Stocks!B1359/Stocks!B1358-1</f>
        <v>9.3928212009393164E-3</v>
      </c>
      <c r="C1358" s="5">
        <f>Stocks!C1359/Stocks!C1358-1</f>
        <v>1.694449532881448E-3</v>
      </c>
      <c r="D1358" s="5">
        <f>Stocks!D1359/Stocks!D1358-1</f>
        <v>9.6498282038162131E-3</v>
      </c>
      <c r="E1358" s="5">
        <f>Stocks!E1359/Stocks!E1358-1</f>
        <v>-4.9987503124204746E-4</v>
      </c>
    </row>
    <row r="1359" spans="1:5" ht="15" customHeight="1" x14ac:dyDescent="0.2">
      <c r="A1359" s="3">
        <f>Stocks!A1360</f>
        <v>44197</v>
      </c>
      <c r="B1359" s="5">
        <f>Stocks!B1360/Stocks!B1359-1</f>
        <v>0</v>
      </c>
      <c r="C1359" s="5">
        <f>Stocks!C1360/Stocks!C1359-1</f>
        <v>0</v>
      </c>
      <c r="D1359" s="5">
        <f>Stocks!D1360/Stocks!D1359-1</f>
        <v>0</v>
      </c>
      <c r="E1359" s="5">
        <f>Stocks!E1360/Stocks!E1359-1</f>
        <v>0</v>
      </c>
    </row>
    <row r="1360" spans="1:5" ht="15" customHeight="1" x14ac:dyDescent="0.2">
      <c r="A1360" s="3">
        <f>Stocks!A1361</f>
        <v>44200</v>
      </c>
      <c r="B1360" s="5">
        <f>Stocks!B1361/Stocks!B1360-1</f>
        <v>1.7946161515453696E-2</v>
      </c>
      <c r="C1360" s="5">
        <f>Stocks!C1361/Stocks!C1360-1</f>
        <v>-4.4346911717643156E-3</v>
      </c>
      <c r="D1360" s="5">
        <f>Stocks!D1361/Stocks!D1360-1</f>
        <v>-6.7337629425821E-3</v>
      </c>
      <c r="E1360" s="5">
        <f>Stocks!E1361/Stocks!E1360-1</f>
        <v>-1.0502625656414133E-2</v>
      </c>
    </row>
    <row r="1361" spans="1:5" ht="15" customHeight="1" x14ac:dyDescent="0.2">
      <c r="A1361" s="3">
        <f>Stocks!A1362</f>
        <v>44201</v>
      </c>
      <c r="B1361" s="5">
        <f>Stocks!B1362/Stocks!B1361-1</f>
        <v>2.9056480574600085E-2</v>
      </c>
      <c r="C1361" s="5">
        <f>Stocks!C1362/Stocks!C1361-1</f>
        <v>-1.4924687729610531E-2</v>
      </c>
      <c r="D1361" s="5">
        <f>Stocks!D1362/Stocks!D1361-1</f>
        <v>2.1941974048695023E-2</v>
      </c>
      <c r="E1361" s="5">
        <f>Stocks!E1362/Stocks!E1361-1</f>
        <v>5.73666919383371E-2</v>
      </c>
    </row>
    <row r="1362" spans="1:5" ht="15" customHeight="1" x14ac:dyDescent="0.2">
      <c r="A1362" s="3">
        <f>Stocks!A1363</f>
        <v>44202</v>
      </c>
      <c r="B1362" s="5">
        <f>Stocks!B1363/Stocks!B1362-1</f>
        <v>8.6611675126903487E-2</v>
      </c>
      <c r="C1362" s="5">
        <f>Stocks!C1363/Stocks!C1362-1</f>
        <v>-8.8107780523052348E-3</v>
      </c>
      <c r="D1362" s="5">
        <f>Stocks!D1363/Stocks!D1362-1</f>
        <v>1.9188244525287113E-2</v>
      </c>
      <c r="E1362" s="5">
        <f>Stocks!E1363/Stocks!E1362-1</f>
        <v>3.9913957934990307E-2</v>
      </c>
    </row>
    <row r="1363" spans="1:5" ht="15" customHeight="1" x14ac:dyDescent="0.2">
      <c r="A1363" s="3">
        <f>Stocks!A1364</f>
        <v>44203</v>
      </c>
      <c r="B1363" s="5">
        <f>Stocks!B1364/Stocks!B1363-1</f>
        <v>4.3795620437956373E-3</v>
      </c>
      <c r="C1363" s="5">
        <f>Stocks!C1364/Stocks!C1363-1</f>
        <v>5.5968394318501868E-3</v>
      </c>
      <c r="D1363" s="5">
        <f>Stocks!D1364/Stocks!D1363-1</f>
        <v>4.0733482642777208E-2</v>
      </c>
      <c r="E1363" s="5">
        <f>Stocks!E1364/Stocks!E1363-1</f>
        <v>2.7350034474833418E-2</v>
      </c>
    </row>
    <row r="1364" spans="1:5" ht="15" customHeight="1" x14ac:dyDescent="0.2">
      <c r="A1364" s="3">
        <f>Stocks!A1365</f>
        <v>44204</v>
      </c>
      <c r="B1364" s="5">
        <f>Stocks!B1365/Stocks!B1364-1</f>
        <v>6.6860465116280743E-3</v>
      </c>
      <c r="C1364" s="5">
        <f>Stocks!C1365/Stocks!C1364-1</f>
        <v>7.6703615359430266E-3</v>
      </c>
      <c r="D1364" s="5">
        <f>Stocks!D1365/Stocks!D1364-1</f>
        <v>-8.7424344317416081E-3</v>
      </c>
      <c r="E1364" s="5">
        <f>Stocks!E1365/Stocks!E1364-1</f>
        <v>0</v>
      </c>
    </row>
    <row r="1365" spans="1:5" ht="15" customHeight="1" x14ac:dyDescent="0.2">
      <c r="A1365" s="3">
        <f>Stocks!A1366</f>
        <v>44207</v>
      </c>
      <c r="B1365" s="5">
        <f>Stocks!B1366/Stocks!B1365-1</f>
        <v>1.4438348252959754E-2</v>
      </c>
      <c r="C1365" s="5">
        <f>Stocks!C1366/Stocks!C1365-1</f>
        <v>-1.1882107217451865E-2</v>
      </c>
      <c r="D1365" s="5">
        <f>Stocks!D1366/Stocks!D1365-1</f>
        <v>2.7815468113976394E-3</v>
      </c>
      <c r="E1365" s="5">
        <f>Stocks!E1366/Stocks!E1365-1</f>
        <v>1.4765100671140896E-2</v>
      </c>
    </row>
    <row r="1366" spans="1:5" ht="15" customHeight="1" x14ac:dyDescent="0.2">
      <c r="A1366" s="3">
        <f>Stocks!A1367</f>
        <v>44208</v>
      </c>
      <c r="B1366" s="5">
        <f>Stocks!B1367/Stocks!B1366-1</f>
        <v>4.8391688015938517E-3</v>
      </c>
      <c r="C1366" s="5">
        <f>Stocks!C1367/Stocks!C1366-1</f>
        <v>-1.892996383108636E-2</v>
      </c>
      <c r="D1366" s="5">
        <f>Stocks!D1367/Stocks!D1366-1</f>
        <v>1.0215817603680399E-2</v>
      </c>
      <c r="E1366" s="5">
        <f>Stocks!E1367/Stocks!E1366-1</f>
        <v>4.5414462081128759E-2</v>
      </c>
    </row>
    <row r="1367" spans="1:5" ht="15" customHeight="1" x14ac:dyDescent="0.2">
      <c r="A1367" s="3">
        <f>Stocks!A1368</f>
        <v>44209</v>
      </c>
      <c r="B1367" s="5">
        <f>Stocks!B1368/Stocks!B1367-1</f>
        <v>3.9376770538243733E-2</v>
      </c>
      <c r="C1367" s="5">
        <f>Stocks!C1368/Stocks!C1367-1</f>
        <v>2.3460691372210185E-3</v>
      </c>
      <c r="D1367" s="5">
        <f>Stocks!D1368/Stocks!D1367-1</f>
        <v>9.2418965979104151E-3</v>
      </c>
      <c r="E1367" s="5">
        <f>Stocks!E1368/Stocks!E1367-1</f>
        <v>-8.2243778996203831E-3</v>
      </c>
    </row>
    <row r="1368" spans="1:5" ht="15" customHeight="1" x14ac:dyDescent="0.2">
      <c r="A1368" s="3">
        <f>Stocks!A1369</f>
        <v>44210</v>
      </c>
      <c r="B1368" s="5">
        <f>Stocks!B1369/Stocks!B1368-1</f>
        <v>1.526301444535294E-2</v>
      </c>
      <c r="C1368" s="5">
        <f>Stocks!C1369/Stocks!C1368-1</f>
        <v>-3.5777406257463507E-2</v>
      </c>
      <c r="D1368" s="5">
        <f>Stocks!D1369/Stocks!D1368-1</f>
        <v>1.7120106171201188E-2</v>
      </c>
      <c r="E1368" s="5">
        <f>Stocks!E1369/Stocks!E1368-1</f>
        <v>1.7860939825643074E-2</v>
      </c>
    </row>
    <row r="1369" spans="1:5" ht="15" customHeight="1" x14ac:dyDescent="0.2">
      <c r="A1369" s="3">
        <f>Stocks!A1370</f>
        <v>44211</v>
      </c>
      <c r="B1369" s="5">
        <f>Stocks!B1370/Stocks!B1369-1</f>
        <v>-1.3154362416107457E-2</v>
      </c>
      <c r="C1369" s="5">
        <f>Stocks!C1370/Stocks!C1369-1</f>
        <v>-1.3375606856237399E-3</v>
      </c>
      <c r="D1369" s="5">
        <f>Stocks!D1370/Stocks!D1369-1</f>
        <v>-3.0793319415448828E-2</v>
      </c>
      <c r="E1369" s="5">
        <f>Stocks!E1370/Stocks!E1369-1</f>
        <v>-5.7447252976812191E-2</v>
      </c>
    </row>
    <row r="1370" spans="1:5" ht="15" customHeight="1" x14ac:dyDescent="0.2">
      <c r="A1370" s="3">
        <f>Stocks!A1371</f>
        <v>44214</v>
      </c>
      <c r="B1370" s="5">
        <f>Stocks!B1371/Stocks!B1370-1</f>
        <v>0</v>
      </c>
      <c r="C1370" s="5">
        <f>Stocks!C1371/Stocks!C1370-1</f>
        <v>0</v>
      </c>
      <c r="D1370" s="5">
        <f>Stocks!D1371/Stocks!D1370-1</f>
        <v>0</v>
      </c>
      <c r="E1370" s="5">
        <f>Stocks!E1371/Stocks!E1370-1</f>
        <v>0</v>
      </c>
    </row>
    <row r="1371" spans="1:5" ht="15" customHeight="1" x14ac:dyDescent="0.2">
      <c r="A1371" s="3">
        <f>Stocks!A1372</f>
        <v>44215</v>
      </c>
      <c r="B1371" s="5">
        <f>Stocks!B1372/Stocks!B1371-1</f>
        <v>-1.6594124047878078E-2</v>
      </c>
      <c r="C1371" s="5">
        <f>Stocks!C1372/Stocks!C1371-1</f>
        <v>3.4723944640102644E-4</v>
      </c>
      <c r="D1371" s="5">
        <f>Stocks!D1372/Stocks!D1371-1</f>
        <v>3.1569736133548743E-2</v>
      </c>
      <c r="E1371" s="5">
        <f>Stocks!E1372/Stocks!E1371-1</f>
        <v>1.9503546099290947E-2</v>
      </c>
    </row>
    <row r="1372" spans="1:5" ht="15" customHeight="1" x14ac:dyDescent="0.2">
      <c r="A1372" s="3">
        <f>Stocks!A1373</f>
        <v>44216</v>
      </c>
      <c r="B1372" s="5">
        <f>Stocks!B1373/Stocks!B1372-1</f>
        <v>8.0221300138312301E-3</v>
      </c>
      <c r="C1372" s="5">
        <f>Stocks!C1373/Stocks!C1372-1</f>
        <v>2.1570961023504864E-2</v>
      </c>
      <c r="D1372" s="5">
        <f>Stocks!D1373/Stocks!D1372-1</f>
        <v>-5.6769983686786318E-3</v>
      </c>
      <c r="E1372" s="5">
        <f>Stocks!E1373/Stocks!E1372-1</f>
        <v>-1.3913043478260834E-2</v>
      </c>
    </row>
    <row r="1373" spans="1:5" ht="15" customHeight="1" x14ac:dyDescent="0.2">
      <c r="A1373" s="3">
        <f>Stocks!A1374</f>
        <v>44217</v>
      </c>
      <c r="B1373" s="5">
        <f>Stocks!B1374/Stocks!B1373-1</f>
        <v>1.1937431394072551E-2</v>
      </c>
      <c r="C1373" s="5">
        <f>Stocks!C1374/Stocks!C1373-1</f>
        <v>-4.2230959662152845E-3</v>
      </c>
      <c r="D1373" s="5">
        <f>Stocks!D1374/Stocks!D1373-1</f>
        <v>-3.9375246095285643E-4</v>
      </c>
      <c r="E1373" s="5">
        <f>Stocks!E1374/Stocks!E1373-1</f>
        <v>-4.7839506172839497E-2</v>
      </c>
    </row>
    <row r="1374" spans="1:5" ht="15" customHeight="1" x14ac:dyDescent="0.2">
      <c r="A1374" s="3">
        <f>Stocks!A1375</f>
        <v>44218</v>
      </c>
      <c r="B1374" s="5">
        <f>Stocks!B1375/Stocks!B1374-1</f>
        <v>1.6677966101694919E-2</v>
      </c>
      <c r="C1374" s="5">
        <f>Stocks!C1375/Stocks!C1374-1</f>
        <v>-1.5209125475285079E-2</v>
      </c>
      <c r="D1374" s="5">
        <f>Stocks!D1375/Stocks!D1374-1</f>
        <v>-1.4377626050420145E-2</v>
      </c>
      <c r="E1374" s="5">
        <f>Stocks!E1375/Stocks!E1374-1</f>
        <v>-1.1576753878212553E-2</v>
      </c>
    </row>
    <row r="1375" spans="1:5" ht="15" customHeight="1" x14ac:dyDescent="0.2">
      <c r="A1375" s="3">
        <f>Stocks!A1376</f>
        <v>44221</v>
      </c>
      <c r="B1375" s="5">
        <f>Stocks!B1376/Stocks!B1375-1</f>
        <v>4.027740730861562E-2</v>
      </c>
      <c r="C1375" s="5">
        <f>Stocks!C1376/Stocks!C1375-1</f>
        <v>-5.1480051480052857E-3</v>
      </c>
      <c r="D1375" s="5">
        <f>Stocks!D1376/Stocks!D1375-1</f>
        <v>-6.3278491973621787E-3</v>
      </c>
      <c r="E1375" s="5">
        <f>Stocks!E1376/Stocks!E1375-1</f>
        <v>-2.576715858514822E-3</v>
      </c>
    </row>
    <row r="1376" spans="1:5" ht="15" customHeight="1" x14ac:dyDescent="0.2">
      <c r="A1376" s="3">
        <f>Stocks!A1377</f>
        <v>44222</v>
      </c>
      <c r="B1376" s="5">
        <f>Stocks!B1377/Stocks!B1376-1</f>
        <v>4.4102564102564079E-2</v>
      </c>
      <c r="C1376" s="5">
        <f>Stocks!C1377/Stocks!C1376-1</f>
        <v>5.1248880485621484E-3</v>
      </c>
      <c r="D1376" s="5">
        <f>Stocks!D1377/Stocks!D1376-1</f>
        <v>-2.8153908030567165E-2</v>
      </c>
      <c r="E1376" s="5">
        <f>Stocks!E1377/Stocks!E1376-1</f>
        <v>-2.1136683889149799E-2</v>
      </c>
    </row>
    <row r="1377" spans="1:5" ht="15" customHeight="1" x14ac:dyDescent="0.2">
      <c r="A1377" s="3">
        <f>Stocks!A1378</f>
        <v>44223</v>
      </c>
      <c r="B1377" s="5">
        <f>Stocks!B1378/Stocks!B1377-1</f>
        <v>7.7357563850687594E-2</v>
      </c>
      <c r="C1377" s="5">
        <f>Stocks!C1378/Stocks!C1377-1</f>
        <v>-3.4849759912875533E-2</v>
      </c>
      <c r="D1377" s="5">
        <f>Stocks!D1378/Stocks!D1377-1</f>
        <v>-8.2356187060284136E-2</v>
      </c>
      <c r="E1377" s="5">
        <f>Stocks!E1378/Stocks!E1377-1</f>
        <v>-2.4712092130518282E-2</v>
      </c>
    </row>
    <row r="1378" spans="1:5" ht="15" customHeight="1" x14ac:dyDescent="0.2">
      <c r="A1378" s="3">
        <f>Stocks!A1379</f>
        <v>44224</v>
      </c>
      <c r="B1378" s="5">
        <f>Stocks!B1379/Stocks!B1378-1</f>
        <v>-6.496466833827208E-2</v>
      </c>
      <c r="C1378" s="5">
        <f>Stocks!C1379/Stocks!C1378-1</f>
        <v>1.6669231163768838E-2</v>
      </c>
      <c r="D1378" s="5">
        <f>Stocks!D1379/Stocks!D1378-1</f>
        <v>4.2167769092002594E-2</v>
      </c>
      <c r="E1378" s="5">
        <f>Stocks!E1379/Stocks!E1378-1</f>
        <v>1.131611316113168E-2</v>
      </c>
    </row>
    <row r="1379" spans="1:5" ht="15" customHeight="1" x14ac:dyDescent="0.2">
      <c r="A1379" s="3">
        <f>Stocks!A1380</f>
        <v>44225</v>
      </c>
      <c r="B1379" s="5">
        <f>Stocks!B1380/Stocks!B1379-1</f>
        <v>9.7513408093612419E-3</v>
      </c>
      <c r="C1379" s="5">
        <f>Stocks!C1380/Stocks!C1379-1</f>
        <v>-2.5073151044294195E-2</v>
      </c>
      <c r="D1379" s="5">
        <f>Stocks!D1380/Stocks!D1379-1</f>
        <v>-1.8319509556437019E-2</v>
      </c>
      <c r="E1379" s="5">
        <f>Stocks!E1380/Stocks!E1379-1</f>
        <v>-2.6270980296764779E-2</v>
      </c>
    </row>
    <row r="1380" spans="1:5" ht="15" customHeight="1" x14ac:dyDescent="0.2">
      <c r="A1380" s="3">
        <f>Stocks!A1381</f>
        <v>44228</v>
      </c>
      <c r="B1380" s="5">
        <f>Stocks!B1381/Stocks!B1380-1</f>
        <v>1.6900048285852121E-2</v>
      </c>
      <c r="C1380" s="5">
        <f>Stocks!C1381/Stocks!C1380-1</f>
        <v>2.6442432082794287E-2</v>
      </c>
      <c r="D1380" s="5">
        <f>Stocks!D1381/Stocks!D1380-1</f>
        <v>4.5110572331202636E-2</v>
      </c>
      <c r="E1380" s="5">
        <f>Stocks!E1381/Stocks!E1380-1</f>
        <v>1.6987259555333534E-2</v>
      </c>
    </row>
    <row r="1381" spans="1:5" ht="15" customHeight="1" x14ac:dyDescent="0.2">
      <c r="A1381" s="3">
        <f>Stocks!A1382</f>
        <v>44229</v>
      </c>
      <c r="B1381" s="5">
        <f>Stocks!B1382/Stocks!B1381-1</f>
        <v>-4.8433048433048409E-2</v>
      </c>
      <c r="C1381" s="5">
        <f>Stocks!C1382/Stocks!C1381-1</f>
        <v>2.1425690663440244E-2</v>
      </c>
      <c r="D1381" s="5">
        <f>Stocks!D1382/Stocks!D1381-1</f>
        <v>1.1739894551845209E-2</v>
      </c>
      <c r="E1381" s="5">
        <f>Stocks!E1382/Stocks!E1381-1</f>
        <v>6.3866371898795293E-3</v>
      </c>
    </row>
    <row r="1382" spans="1:5" ht="15" customHeight="1" x14ac:dyDescent="0.2">
      <c r="A1382" s="3">
        <f>Stocks!A1383</f>
        <v>44230</v>
      </c>
      <c r="B1382" s="5">
        <f>Stocks!B1383/Stocks!B1382-1</f>
        <v>1.8213572854291593E-2</v>
      </c>
      <c r="C1382" s="5">
        <f>Stocks!C1383/Stocks!C1382-1</f>
        <v>-6.1694881792606626E-3</v>
      </c>
      <c r="D1382" s="5">
        <f>Stocks!D1383/Stocks!D1382-1</f>
        <v>-2.8140633685380667E-2</v>
      </c>
      <c r="E1382" s="5">
        <f>Stocks!E1383/Stocks!E1382-1</f>
        <v>5.4674151818403738E-2</v>
      </c>
    </row>
    <row r="1383" spans="1:5" ht="15" customHeight="1" x14ac:dyDescent="0.2">
      <c r="A1383" s="3">
        <f>Stocks!A1384</f>
        <v>44231</v>
      </c>
      <c r="B1383" s="5">
        <f>Stocks!B1384/Stocks!B1383-1</f>
        <v>7.3511394266110308E-3</v>
      </c>
      <c r="C1383" s="5">
        <f>Stocks!C1384/Stocks!C1383-1</f>
        <v>3.918355184743727E-2</v>
      </c>
      <c r="D1383" s="5">
        <f>Stocks!D1384/Stocks!D1383-1</f>
        <v>2.7668549367269701E-2</v>
      </c>
      <c r="E1383" s="5">
        <f>Stocks!E1384/Stocks!E1383-1</f>
        <v>1.8514232816477572E-2</v>
      </c>
    </row>
    <row r="1384" spans="1:5" ht="15" customHeight="1" x14ac:dyDescent="0.2">
      <c r="A1384" s="3">
        <f>Stocks!A1385</f>
        <v>44232</v>
      </c>
      <c r="B1384" s="5">
        <f>Stocks!B1385/Stocks!B1384-1</f>
        <v>3.7946971539771335E-2</v>
      </c>
      <c r="C1384" s="5">
        <f>Stocks!C1385/Stocks!C1384-1</f>
        <v>-2.2939068100358284E-3</v>
      </c>
      <c r="D1384" s="5">
        <f>Stocks!D1385/Stocks!D1384-1</f>
        <v>1.1826909698065879E-2</v>
      </c>
      <c r="E1384" s="5">
        <f>Stocks!E1385/Stocks!E1384-1</f>
        <v>9.3160645307885925E-3</v>
      </c>
    </row>
    <row r="1385" spans="1:5" ht="15" customHeight="1" x14ac:dyDescent="0.2">
      <c r="A1385" s="3">
        <f>Stocks!A1386</f>
        <v>44235</v>
      </c>
      <c r="B1385" s="5">
        <f>Stocks!B1386/Stocks!B1385-1</f>
        <v>1.3592688071244474E-2</v>
      </c>
      <c r="C1385" s="5">
        <f>Stocks!C1386/Stocks!C1385-1</f>
        <v>-9.0051252574604446E-3</v>
      </c>
      <c r="D1385" s="5">
        <f>Stocks!D1386/Stocks!D1385-1</f>
        <v>4.8336083608360836E-2</v>
      </c>
      <c r="E1385" s="5">
        <f>Stocks!E1386/Stocks!E1385-1</f>
        <v>5.3129221071589461E-2</v>
      </c>
    </row>
    <row r="1386" spans="1:5" ht="15" customHeight="1" x14ac:dyDescent="0.2">
      <c r="A1386" s="3">
        <f>Stocks!A1387</f>
        <v>44236</v>
      </c>
      <c r="B1386" s="5">
        <f>Stocks!B1387/Stocks!B1386-1</f>
        <v>5.7803468208093012E-3</v>
      </c>
      <c r="C1386" s="5">
        <f>Stocks!C1387/Stocks!C1386-1</f>
        <v>-1.7883899656820912E-3</v>
      </c>
      <c r="D1386" s="5">
        <f>Stocks!D1387/Stocks!D1386-1</f>
        <v>-2.7546402570997053E-3</v>
      </c>
      <c r="E1386" s="5">
        <f>Stocks!E1387/Stocks!E1386-1</f>
        <v>2.1376656690894613E-3</v>
      </c>
    </row>
    <row r="1387" spans="1:5" ht="15" customHeight="1" x14ac:dyDescent="0.2">
      <c r="A1387" s="3">
        <f>Stocks!A1388</f>
        <v>44237</v>
      </c>
      <c r="B1387" s="5">
        <f>Stocks!B1388/Stocks!B1387-1</f>
        <v>3.6091954022988482E-2</v>
      </c>
      <c r="C1387" s="5">
        <f>Stocks!C1388/Stocks!C1387-1</f>
        <v>-3.8737168313007775E-4</v>
      </c>
      <c r="D1387" s="5">
        <f>Stocks!D1388/Stocks!D1387-1</f>
        <v>-2.6964814205855392E-3</v>
      </c>
      <c r="E1387" s="5">
        <f>Stocks!E1388/Stocks!E1387-1</f>
        <v>7.8924914675766455E-3</v>
      </c>
    </row>
    <row r="1388" spans="1:5" ht="15" customHeight="1" x14ac:dyDescent="0.2">
      <c r="A1388" s="3">
        <f>Stocks!A1389</f>
        <v>44238</v>
      </c>
      <c r="B1388" s="5">
        <f>Stocks!B1389/Stocks!B1388-1</f>
        <v>1.0650099844685901E-2</v>
      </c>
      <c r="C1388" s="5">
        <f>Stocks!C1389/Stocks!C1388-1</f>
        <v>2.0441774849835337E-2</v>
      </c>
      <c r="D1388" s="5">
        <f>Stocks!D1389/Stocks!D1388-1</f>
        <v>3.9501450804537042E-2</v>
      </c>
      <c r="E1388" s="5">
        <f>Stocks!E1389/Stocks!E1388-1</f>
        <v>-1.7142857142857237E-2</v>
      </c>
    </row>
    <row r="1389" spans="1:5" ht="15" customHeight="1" x14ac:dyDescent="0.2">
      <c r="A1389" s="3">
        <f>Stocks!A1390</f>
        <v>44239</v>
      </c>
      <c r="B1389" s="5">
        <f>Stocks!B1390/Stocks!B1389-1</f>
        <v>4.9396267837541252E-2</v>
      </c>
      <c r="C1389" s="5">
        <f>Stocks!C1390/Stocks!C1389-1</f>
        <v>-3.3228899648722887E-3</v>
      </c>
      <c r="D1389" s="5">
        <f>Stocks!D1390/Stocks!D1389-1</f>
        <v>1.2180422508405897E-2</v>
      </c>
      <c r="E1389" s="5">
        <f>Stocks!E1390/Stocks!E1389-1</f>
        <v>1.5503875968992276E-2</v>
      </c>
    </row>
    <row r="1390" spans="1:5" ht="15" customHeight="1" x14ac:dyDescent="0.2">
      <c r="A1390" s="3">
        <f>Stocks!A1391</f>
        <v>44242</v>
      </c>
      <c r="B1390" s="5">
        <f>Stocks!B1391/Stocks!B1390-1</f>
        <v>0</v>
      </c>
      <c r="C1390" s="5">
        <f>Stocks!C1391/Stocks!C1390-1</f>
        <v>0</v>
      </c>
      <c r="D1390" s="5">
        <f>Stocks!D1391/Stocks!D1390-1</f>
        <v>0</v>
      </c>
      <c r="E1390" s="5">
        <f>Stocks!E1391/Stocks!E1390-1</f>
        <v>0</v>
      </c>
    </row>
    <row r="1391" spans="1:5" ht="15" customHeight="1" x14ac:dyDescent="0.2">
      <c r="A1391" s="3">
        <f>Stocks!A1392</f>
        <v>44243</v>
      </c>
      <c r="B1391" s="5">
        <f>Stocks!B1392/Stocks!B1391-1</f>
        <v>-9.4142259414224938E-3</v>
      </c>
      <c r="C1391" s="5">
        <f>Stocks!C1392/Stocks!C1391-1</f>
        <v>-9.811392646218331E-3</v>
      </c>
      <c r="D1391" s="5">
        <f>Stocks!D1392/Stocks!D1391-1</f>
        <v>1.6859918520839789E-2</v>
      </c>
      <c r="E1391" s="5">
        <f>Stocks!E1392/Stocks!E1391-1</f>
        <v>3.583545377438524E-2</v>
      </c>
    </row>
    <row r="1392" spans="1:5" ht="15" customHeight="1" x14ac:dyDescent="0.2">
      <c r="A1392" s="3">
        <f>Stocks!A1393</f>
        <v>44244</v>
      </c>
      <c r="B1392" s="5">
        <f>Stocks!B1393/Stocks!B1392-1</f>
        <v>4.2449841605068706E-2</v>
      </c>
      <c r="C1392" s="5">
        <f>Stocks!C1393/Stocks!C1392-1</f>
        <v>-1.8759018759019197E-3</v>
      </c>
      <c r="D1392" s="5">
        <f>Stocks!D1393/Stocks!D1392-1</f>
        <v>4.9926035502958488E-3</v>
      </c>
      <c r="E1392" s="5">
        <f>Stocks!E1393/Stocks!E1392-1</f>
        <v>1.0440122824974418E-2</v>
      </c>
    </row>
    <row r="1393" spans="1:5" ht="15" customHeight="1" x14ac:dyDescent="0.2">
      <c r="A1393" s="3">
        <f>Stocks!A1394</f>
        <v>44245</v>
      </c>
      <c r="B1393" s="5">
        <f>Stocks!B1394/Stocks!B1393-1</f>
        <v>7.0907617504052389E-3</v>
      </c>
      <c r="C1393" s="5">
        <f>Stocks!C1394/Stocks!C1393-1</f>
        <v>8.8670425521661933E-3</v>
      </c>
      <c r="D1393" s="5">
        <f>Stocks!D1394/Stocks!D1393-1</f>
        <v>-3.9926402943882389E-2</v>
      </c>
      <c r="E1393" s="5">
        <f>Stocks!E1394/Stocks!E1393-1</f>
        <v>-3.3833063209076197E-2</v>
      </c>
    </row>
    <row r="1394" spans="1:5" ht="15" customHeight="1" x14ac:dyDescent="0.2">
      <c r="A1394" s="3">
        <f>Stocks!A1395</f>
        <v>44246</v>
      </c>
      <c r="B1394" s="5">
        <f>Stocks!B1395/Stocks!B1394-1</f>
        <v>2.1726010863005296E-2</v>
      </c>
      <c r="C1394" s="5">
        <f>Stocks!C1395/Stocks!C1394-1</f>
        <v>-2.2068306663482251E-2</v>
      </c>
      <c r="D1394" s="5">
        <f>Stocks!D1395/Stocks!D1394-1</f>
        <v>3.7115114347770595E-2</v>
      </c>
      <c r="E1394" s="5">
        <f>Stocks!E1395/Stocks!E1394-1</f>
        <v>1.530719228349775E-2</v>
      </c>
    </row>
    <row r="1395" spans="1:5" ht="15" customHeight="1" x14ac:dyDescent="0.2">
      <c r="A1395" s="3">
        <f>Stocks!A1396</f>
        <v>44249</v>
      </c>
      <c r="B1395" s="5">
        <f>Stocks!B1396/Stocks!B1395-1</f>
        <v>8.8600118133490779E-2</v>
      </c>
      <c r="C1395" s="5">
        <f>Stocks!C1396/Stocks!C1395-1</f>
        <v>1.7535290382455049E-2</v>
      </c>
      <c r="D1395" s="5">
        <f>Stocks!D1396/Stocks!D1395-1</f>
        <v>-4.4102248229134555E-2</v>
      </c>
      <c r="E1395" s="5">
        <f>Stocks!E1396/Stocks!E1395-1</f>
        <v>5.0805452292441267E-2</v>
      </c>
    </row>
    <row r="1396" spans="1:5" ht="15" customHeight="1" x14ac:dyDescent="0.2">
      <c r="A1396" s="3">
        <f>Stocks!A1397</f>
        <v>44250</v>
      </c>
      <c r="B1396" s="5">
        <f>Stocks!B1397/Stocks!B1396-1</f>
        <v>-4.2322300596852935E-2</v>
      </c>
      <c r="C1396" s="5">
        <f>Stocks!C1397/Stocks!C1396-1</f>
        <v>1.8193164362519276E-2</v>
      </c>
      <c r="D1396" s="5">
        <f>Stocks!D1397/Stocks!D1396-1</f>
        <v>-1.6753656807783068E-3</v>
      </c>
      <c r="E1396" s="5">
        <f>Stocks!E1397/Stocks!E1396-1</f>
        <v>2.3977987421383684E-2</v>
      </c>
    </row>
    <row r="1397" spans="1:5" ht="15" customHeight="1" x14ac:dyDescent="0.2">
      <c r="A1397" s="3">
        <f>Stocks!A1398</f>
        <v>44251</v>
      </c>
      <c r="B1397" s="5">
        <f>Stocks!B1398/Stocks!B1397-1</f>
        <v>-2.058545797922573E-2</v>
      </c>
      <c r="C1397" s="5">
        <f>Stocks!C1398/Stocks!C1397-1</f>
        <v>3.4510395549478989E-2</v>
      </c>
      <c r="D1397" s="5">
        <f>Stocks!D1398/Stocks!D1397-1</f>
        <v>1.4974504614987394E-2</v>
      </c>
      <c r="E1397" s="5">
        <f>Stocks!E1398/Stocks!E1397-1</f>
        <v>4.9328214971209317E-2</v>
      </c>
    </row>
    <row r="1398" spans="1:5" ht="15" customHeight="1" x14ac:dyDescent="0.2">
      <c r="A1398" s="3">
        <f>Stocks!A1399</f>
        <v>44252</v>
      </c>
      <c r="B1398" s="5">
        <f>Stocks!B1399/Stocks!B1398-1</f>
        <v>-1.0412649440802113E-2</v>
      </c>
      <c r="C1398" s="5">
        <f>Stocks!C1399/Stocks!C1398-1</f>
        <v>-2.5885248142915818E-2</v>
      </c>
      <c r="D1398" s="5">
        <f>Stocks!D1399/Stocks!D1398-1</f>
        <v>-6.0604133545310024E-2</v>
      </c>
      <c r="E1398" s="5">
        <f>Stocks!E1399/Stocks!E1398-1</f>
        <v>-2.9998170843241301E-2</v>
      </c>
    </row>
    <row r="1399" spans="1:5" ht="15" customHeight="1" x14ac:dyDescent="0.2">
      <c r="A1399" s="3">
        <f>Stocks!A1400</f>
        <v>44253</v>
      </c>
      <c r="B1399" s="5">
        <f>Stocks!B1400/Stocks!B1399-1</f>
        <v>3.3320342946219883E-2</v>
      </c>
      <c r="C1399" s="5">
        <f>Stocks!C1400/Stocks!C1399-1</f>
        <v>-6.3625730994152363E-3</v>
      </c>
      <c r="D1399" s="5">
        <f>Stocks!D1400/Stocks!D1399-1</f>
        <v>3.3238559436772341E-2</v>
      </c>
      <c r="E1399" s="5">
        <f>Stocks!E1400/Stocks!E1399-1</f>
        <v>-1.9234395625117862E-2</v>
      </c>
    </row>
    <row r="1400" spans="1:5" ht="15" customHeight="1" x14ac:dyDescent="0.2">
      <c r="A1400" s="3">
        <f>Stocks!A1401</f>
        <v>44256</v>
      </c>
      <c r="B1400" s="5">
        <f>Stocks!B1401/Stocks!B1400-1</f>
        <v>9.7114840656232326E-2</v>
      </c>
      <c r="C1400" s="5">
        <f>Stocks!C1401/Stocks!C1400-1</f>
        <v>1.9963275107114375E-2</v>
      </c>
      <c r="D1400" s="5">
        <f>Stocks!D1401/Stocks!D1400-1</f>
        <v>3.5838301775535708E-2</v>
      </c>
      <c r="E1400" s="5">
        <f>Stocks!E1401/Stocks!E1400-1</f>
        <v>1.1536243030186633E-2</v>
      </c>
    </row>
    <row r="1401" spans="1:5" ht="15" customHeight="1" x14ac:dyDescent="0.2">
      <c r="A1401" s="3">
        <f>Stocks!A1402</f>
        <v>44257</v>
      </c>
      <c r="B1401" s="5">
        <f>Stocks!B1402/Stocks!B1401-1</f>
        <v>1.821931935372989E-2</v>
      </c>
      <c r="C1401" s="5">
        <f>Stocks!C1402/Stocks!C1401-1</f>
        <v>-3.969902598901287E-3</v>
      </c>
      <c r="D1401" s="5">
        <f>Stocks!D1402/Stocks!D1401-1</f>
        <v>-3.8013915243516716E-2</v>
      </c>
      <c r="E1401" s="5">
        <f>Stocks!E1402/Stocks!E1401-1</f>
        <v>-6.2725717544193094E-3</v>
      </c>
    </row>
    <row r="1402" spans="1:5" ht="15" customHeight="1" x14ac:dyDescent="0.2">
      <c r="A1402" s="3">
        <f>Stocks!A1403</f>
        <v>44258</v>
      </c>
      <c r="B1402" s="5">
        <f>Stocks!B1403/Stocks!B1402-1</f>
        <v>3.7305874409182982E-2</v>
      </c>
      <c r="C1402" s="5">
        <f>Stocks!C1403/Stocks!C1402-1</f>
        <v>-4.2637994160449333E-3</v>
      </c>
      <c r="D1402" s="5">
        <f>Stocks!D1403/Stocks!D1402-1</f>
        <v>-2.4459201788414764E-2</v>
      </c>
      <c r="E1402" s="5">
        <f>Stocks!E1403/Stocks!E1402-1</f>
        <v>2.6396327467482772E-2</v>
      </c>
    </row>
    <row r="1403" spans="1:5" ht="15" customHeight="1" x14ac:dyDescent="0.2">
      <c r="A1403" s="3">
        <f>Stocks!A1404</f>
        <v>44259</v>
      </c>
      <c r="B1403" s="5">
        <f>Stocks!B1404/Stocks!B1403-1</f>
        <v>1.8714401952807158E-2</v>
      </c>
      <c r="C1403" s="5">
        <f>Stocks!C1404/Stocks!C1403-1</f>
        <v>-1.5592273679311153E-2</v>
      </c>
      <c r="D1403" s="5">
        <f>Stocks!D1404/Stocks!D1403-1</f>
        <v>-5.5806429871267826E-2</v>
      </c>
      <c r="E1403" s="5">
        <f>Stocks!E1404/Stocks!E1403-1</f>
        <v>3.6526276556093862E-2</v>
      </c>
    </row>
    <row r="1404" spans="1:5" ht="15" customHeight="1" x14ac:dyDescent="0.2">
      <c r="A1404" s="3">
        <f>Stocks!A1405</f>
        <v>44260</v>
      </c>
      <c r="B1404" s="5">
        <f>Stocks!B1405/Stocks!B1404-1</f>
        <v>2.635782747603832E-2</v>
      </c>
      <c r="C1404" s="5">
        <f>Stocks!C1405/Stocks!C1404-1</f>
        <v>1.8486997635933866E-2</v>
      </c>
      <c r="D1404" s="5">
        <f>Stocks!D1405/Stocks!D1404-1</f>
        <v>3.8189735170247596E-2</v>
      </c>
      <c r="E1404" s="5">
        <f>Stocks!E1405/Stocks!E1404-1</f>
        <v>4.8903272204243287E-2</v>
      </c>
    </row>
    <row r="1405" spans="1:5" ht="15" customHeight="1" x14ac:dyDescent="0.2">
      <c r="A1405" s="3">
        <f>Stocks!A1406</f>
        <v>44263</v>
      </c>
      <c r="B1405" s="5">
        <f>Stocks!B1406/Stocks!B1405-1</f>
        <v>4.6692607003891107E-2</v>
      </c>
      <c r="C1405" s="5">
        <f>Stocks!C1406/Stocks!C1405-1</f>
        <v>2.2561626665428713E-2</v>
      </c>
      <c r="D1405" s="5">
        <f>Stocks!D1406/Stocks!D1405-1</f>
        <v>-5.9749724972497198E-2</v>
      </c>
      <c r="E1405" s="5">
        <f>Stocks!E1406/Stocks!E1405-1</f>
        <v>7.5419952005484348E-3</v>
      </c>
    </row>
    <row r="1406" spans="1:5" ht="15" customHeight="1" x14ac:dyDescent="0.2">
      <c r="A1406" s="3">
        <f>Stocks!A1407</f>
        <v>44264</v>
      </c>
      <c r="B1406" s="5">
        <f>Stocks!B1407/Stocks!B1406-1</f>
        <v>-6.3048327137546489E-2</v>
      </c>
      <c r="C1406" s="5">
        <f>Stocks!C1407/Stocks!C1406-1</f>
        <v>4.0858945839206129E-4</v>
      </c>
      <c r="D1406" s="5">
        <f>Stocks!D1407/Stocks!D1406-1</f>
        <v>6.369287020109704E-2</v>
      </c>
      <c r="E1406" s="5">
        <f>Stocks!E1407/Stocks!E1406-1</f>
        <v>-1.4971078598162713E-2</v>
      </c>
    </row>
    <row r="1407" spans="1:5" ht="15" customHeight="1" x14ac:dyDescent="0.2">
      <c r="A1407" s="3">
        <f>Stocks!A1408</f>
        <v>44265</v>
      </c>
      <c r="B1407" s="5">
        <f>Stocks!B1408/Stocks!B1407-1</f>
        <v>4.4596095857800222E-2</v>
      </c>
      <c r="C1407" s="5">
        <f>Stocks!C1408/Stocks!C1407-1</f>
        <v>1.2751860591758923E-2</v>
      </c>
      <c r="D1407" s="5">
        <f>Stocks!D1408/Stocks!D1407-1</f>
        <v>-2.8461432696273992E-2</v>
      </c>
      <c r="E1407" s="5">
        <f>Stocks!E1408/Stocks!E1407-1</f>
        <v>2.6252158894646049E-2</v>
      </c>
    </row>
    <row r="1408" spans="1:5" ht="15" customHeight="1" x14ac:dyDescent="0.2">
      <c r="A1408" s="3">
        <f>Stocks!A1409</f>
        <v>44266</v>
      </c>
      <c r="B1408" s="5">
        <f>Stocks!B1409/Stocks!B1408-1</f>
        <v>1.7471893041628883E-2</v>
      </c>
      <c r="C1408" s="5">
        <f>Stocks!C1409/Stocks!C1408-1</f>
        <v>1.3353049244970272E-2</v>
      </c>
      <c r="D1408" s="5">
        <f>Stocks!D1409/Stocks!D1408-1</f>
        <v>4.875459949051808E-2</v>
      </c>
      <c r="E1408" s="5">
        <f>Stocks!E1409/Stocks!E1408-1</f>
        <v>6.9000336587006217E-3</v>
      </c>
    </row>
    <row r="1409" spans="1:5" ht="15" customHeight="1" x14ac:dyDescent="0.2">
      <c r="A1409" s="3">
        <f>Stocks!A1410</f>
        <v>44267</v>
      </c>
      <c r="B1409" s="5">
        <f>Stocks!B1410/Stocks!B1409-1</f>
        <v>6.166940421084055E-2</v>
      </c>
      <c r="C1409" s="5">
        <f>Stocks!C1410/Stocks!C1409-1</f>
        <v>-7.9151005969488875E-3</v>
      </c>
      <c r="D1409" s="5">
        <f>Stocks!D1410/Stocks!D1409-1</f>
        <v>-5.1278591188180789E-3</v>
      </c>
      <c r="E1409" s="5">
        <f>Stocks!E1410/Stocks!E1409-1</f>
        <v>-1.0696974761825184E-2</v>
      </c>
    </row>
    <row r="1410" spans="1:5" ht="15" customHeight="1" x14ac:dyDescent="0.2">
      <c r="A1410" s="3">
        <f>Stocks!A1411</f>
        <v>44270</v>
      </c>
      <c r="B1410" s="5">
        <f>Stocks!B1411/Stocks!B1410-1</f>
        <v>3.6146272855133832E-2</v>
      </c>
      <c r="C1410" s="5">
        <f>Stocks!C1411/Stocks!C1410-1</f>
        <v>-4.8582635050811174E-3</v>
      </c>
      <c r="D1410" s="5">
        <f>Stocks!D1411/Stocks!D1410-1</f>
        <v>1.4309935571380272E-2</v>
      </c>
      <c r="E1410" s="5">
        <f>Stocks!E1411/Stocks!E1410-1</f>
        <v>-1.7401588106099042E-2</v>
      </c>
    </row>
    <row r="1411" spans="1:5" ht="15" customHeight="1" x14ac:dyDescent="0.2">
      <c r="A1411" s="3">
        <f>Stocks!A1412</f>
        <v>44271</v>
      </c>
      <c r="B1411" s="5">
        <f>Stocks!B1412/Stocks!B1411-1</f>
        <v>2.904845934573097E-2</v>
      </c>
      <c r="C1411" s="5">
        <f>Stocks!C1412/Stocks!C1411-1</f>
        <v>6.4048013615800592E-3</v>
      </c>
      <c r="D1411" s="5">
        <f>Stocks!D1412/Stocks!D1411-1</f>
        <v>2.2733351163413129E-3</v>
      </c>
      <c r="E1411" s="5">
        <f>Stocks!E1412/Stocks!E1411-1</f>
        <v>-2.7166437414030242E-2</v>
      </c>
    </row>
    <row r="1412" spans="1:5" ht="15" customHeight="1" x14ac:dyDescent="0.2">
      <c r="A1412" s="3">
        <f>Stocks!A1413</f>
        <v>44272</v>
      </c>
      <c r="B1412" s="5">
        <f>Stocks!B1413/Stocks!B1412-1</f>
        <v>-2.2952117134942718E-2</v>
      </c>
      <c r="C1412" s="5">
        <f>Stocks!C1413/Stocks!C1412-1</f>
        <v>-7.4766355140185592E-3</v>
      </c>
      <c r="D1412" s="5">
        <f>Stocks!D1413/Stocks!D1412-1</f>
        <v>2.6150767178118706E-2</v>
      </c>
      <c r="E1412" s="5">
        <f>Stocks!E1413/Stocks!E1412-1</f>
        <v>4.4185224460939754E-3</v>
      </c>
    </row>
    <row r="1413" spans="1:5" ht="15" customHeight="1" x14ac:dyDescent="0.2">
      <c r="A1413" s="3">
        <f>Stocks!A1414</f>
        <v>44273</v>
      </c>
      <c r="B1413" s="5">
        <f>Stocks!B1414/Stocks!B1413-1</f>
        <v>2.5381395976778798E-2</v>
      </c>
      <c r="C1413" s="5">
        <f>Stocks!C1414/Stocks!C1413-1</f>
        <v>-1.0582010582010692E-2</v>
      </c>
      <c r="D1413" s="5">
        <f>Stocks!D1414/Stocks!D1413-1</f>
        <v>-5.4154206215056511E-2</v>
      </c>
      <c r="E1413" s="5">
        <f>Stocks!E1414/Stocks!E1413-1</f>
        <v>-6.0707372866443676E-2</v>
      </c>
    </row>
    <row r="1414" spans="1:5" ht="15" customHeight="1" x14ac:dyDescent="0.2">
      <c r="A1414" s="3">
        <f>Stocks!A1415</f>
        <v>44274</v>
      </c>
      <c r="B1414" s="5">
        <f>Stocks!B1415/Stocks!B1414-1</f>
        <v>1.7379855167873437E-2</v>
      </c>
      <c r="C1414" s="5">
        <f>Stocks!C1415/Stocks!C1414-1</f>
        <v>-6.2358379407232767E-2</v>
      </c>
      <c r="D1414" s="5">
        <f>Stocks!D1415/Stocks!D1414-1</f>
        <v>3.1411093545948177E-2</v>
      </c>
      <c r="E1414" s="5">
        <f>Stocks!E1415/Stocks!E1414-1</f>
        <v>-1.4612214312476612E-2</v>
      </c>
    </row>
    <row r="1415" spans="1:5" ht="15" customHeight="1" x14ac:dyDescent="0.2">
      <c r="A1415" s="3">
        <f>Stocks!A1416</f>
        <v>44277</v>
      </c>
      <c r="B1415" s="5">
        <f>Stocks!B1416/Stocks!B1415-1</f>
        <v>-3.3907079073378976E-2</v>
      </c>
      <c r="C1415" s="5">
        <f>Stocks!C1416/Stocks!C1415-1</f>
        <v>5.3165780570323395E-3</v>
      </c>
      <c r="D1415" s="5">
        <f>Stocks!D1416/Stocks!D1415-1</f>
        <v>3.1987205117952833E-2</v>
      </c>
      <c r="E1415" s="5">
        <f>Stocks!E1416/Stocks!E1415-1</f>
        <v>-6.8441064638783411E-3</v>
      </c>
    </row>
    <row r="1416" spans="1:5" ht="15" customHeight="1" x14ac:dyDescent="0.2">
      <c r="A1416" s="3">
        <f>Stocks!A1417</f>
        <v>44278</v>
      </c>
      <c r="B1416" s="5">
        <f>Stocks!B1417/Stocks!B1416-1</f>
        <v>-3.9785666443402534E-2</v>
      </c>
      <c r="C1416" s="5">
        <f>Stocks!C1417/Stocks!C1416-1</f>
        <v>7.2115384615378808E-4</v>
      </c>
      <c r="D1416" s="5">
        <f>Stocks!D1417/Stocks!D1416-1</f>
        <v>-3.1512333720780217E-2</v>
      </c>
      <c r="E1416" s="5">
        <f>Stocks!E1417/Stocks!E1416-1</f>
        <v>-1.0145482388973948E-2</v>
      </c>
    </row>
    <row r="1417" spans="1:5" ht="15" customHeight="1" x14ac:dyDescent="0.2">
      <c r="A1417" s="3">
        <f>Stocks!A1418</f>
        <v>44279</v>
      </c>
      <c r="B1417" s="5">
        <f>Stocks!B1418/Stocks!B1417-1</f>
        <v>-0.13588169642857151</v>
      </c>
      <c r="C1417" s="5">
        <f>Stocks!C1418/Stocks!C1417-1</f>
        <v>-3.8433821763161902E-4</v>
      </c>
      <c r="D1417" s="5">
        <f>Stocks!D1418/Stocks!D1417-1</f>
        <v>-2.1469529270569443E-2</v>
      </c>
      <c r="E1417" s="5">
        <f>Stocks!E1418/Stocks!E1417-1</f>
        <v>2.9007928833881369E-2</v>
      </c>
    </row>
    <row r="1418" spans="1:5" ht="15" customHeight="1" x14ac:dyDescent="0.2">
      <c r="A1418" s="3">
        <f>Stocks!A1419</f>
        <v>44280</v>
      </c>
      <c r="B1418" s="5">
        <f>Stocks!B1419/Stocks!B1418-1</f>
        <v>-6.7646109137875277E-2</v>
      </c>
      <c r="C1418" s="5">
        <f>Stocks!C1419/Stocks!C1418-1</f>
        <v>-4.8060748786460383E-4</v>
      </c>
      <c r="D1418" s="5">
        <f>Stocks!D1419/Stocks!D1418-1</f>
        <v>2.7255382938131678E-3</v>
      </c>
      <c r="E1418" s="5">
        <f>Stocks!E1419/Stocks!E1418-1</f>
        <v>6.7656455553466444E-3</v>
      </c>
    </row>
    <row r="1419" spans="1:5" ht="15" customHeight="1" x14ac:dyDescent="0.2">
      <c r="A1419" s="3">
        <f>Stocks!A1420</f>
        <v>44281</v>
      </c>
      <c r="B1419" s="5">
        <f>Stocks!B1420/Stocks!B1419-1</f>
        <v>-0.27445887445887451</v>
      </c>
      <c r="C1419" s="5">
        <f>Stocks!C1420/Stocks!C1419-1</f>
        <v>2.6734625186324967E-2</v>
      </c>
      <c r="D1419" s="5">
        <f>Stocks!D1420/Stocks!D1419-1</f>
        <v>5.6129382984506648E-2</v>
      </c>
      <c r="E1419" s="5">
        <f>Stocks!E1420/Stocks!E1419-1</f>
        <v>2.744073175284667E-2</v>
      </c>
    </row>
    <row r="1420" spans="1:5" ht="15" customHeight="1" x14ac:dyDescent="0.2">
      <c r="A1420" s="3">
        <f>Stocks!A1421</f>
        <v>44284</v>
      </c>
      <c r="B1420" s="5">
        <f>Stocks!B1421/Stocks!B1420-1</f>
        <v>-1.5990453460620557E-2</v>
      </c>
      <c r="C1420" s="5">
        <f>Stocks!C1421/Stocks!C1420-1</f>
        <v>4.5895190371376682E-3</v>
      </c>
      <c r="D1420" s="5">
        <f>Stocks!D1421/Stocks!D1420-1</f>
        <v>-2.940419508428771E-2</v>
      </c>
      <c r="E1420" s="5">
        <f>Stocks!E1421/Stocks!E1420-1</f>
        <v>-2.1802325581395277E-2</v>
      </c>
    </row>
    <row r="1421" spans="1:5" ht="15" customHeight="1" x14ac:dyDescent="0.2">
      <c r="A1421" s="3">
        <f>Stocks!A1422</f>
        <v>44285</v>
      </c>
      <c r="B1421" s="5">
        <f>Stocks!B1422/Stocks!B1421-1</f>
        <v>5.3601746301237041E-2</v>
      </c>
      <c r="C1421" s="5">
        <f>Stocks!C1422/Stocks!C1421-1</f>
        <v>-1.2167264929373811E-2</v>
      </c>
      <c r="D1421" s="5">
        <f>Stocks!D1422/Stocks!D1421-1</f>
        <v>-4.9055352999667345E-3</v>
      </c>
      <c r="E1421" s="5">
        <f>Stocks!E1422/Stocks!E1421-1</f>
        <v>-7.6151560178306932E-3</v>
      </c>
    </row>
    <row r="1422" spans="1:5" ht="15" customHeight="1" x14ac:dyDescent="0.2">
      <c r="A1422" s="3">
        <f>Stocks!A1423</f>
        <v>44286</v>
      </c>
      <c r="B1422" s="5">
        <f>Stocks!B1423/Stocks!B1422-1</f>
        <v>4.604051565377798E-4</v>
      </c>
      <c r="C1422" s="5">
        <f>Stocks!C1423/Stocks!C1422-1</f>
        <v>-8.0226521944315454E-4</v>
      </c>
      <c r="D1422" s="5">
        <f>Stocks!D1423/Stocks!D1422-1</f>
        <v>3.4041702751315572E-2</v>
      </c>
      <c r="E1422" s="5">
        <f>Stocks!E1423/Stocks!E1422-1</f>
        <v>-8.60939547070938E-3</v>
      </c>
    </row>
    <row r="1423" spans="1:5" ht="15" customHeight="1" x14ac:dyDescent="0.2">
      <c r="A1423" s="3">
        <f>Stocks!A1424</f>
        <v>44287</v>
      </c>
      <c r="B1423" s="5">
        <f>Stocks!B1424/Stocks!B1423-1</f>
        <v>-3.4514496088356994E-3</v>
      </c>
      <c r="C1423" s="5">
        <f>Stocks!C1424/Stocks!C1423-1</f>
        <v>2.4228970859113241E-2</v>
      </c>
      <c r="D1423" s="5">
        <f>Stocks!D1424/Stocks!D1423-1</f>
        <v>3.1890220332431385E-2</v>
      </c>
      <c r="E1423" s="5">
        <f>Stocks!E1424/Stocks!E1423-1</f>
        <v>1.9822541060978027E-2</v>
      </c>
    </row>
    <row r="1424" spans="1:5" ht="15" customHeight="1" x14ac:dyDescent="0.2">
      <c r="A1424" s="3">
        <f>Stocks!A1425</f>
        <v>44288</v>
      </c>
      <c r="B1424" s="5">
        <f>Stocks!B1425/Stocks!B1424-1</f>
        <v>0</v>
      </c>
      <c r="C1424" s="5">
        <f>Stocks!C1425/Stocks!C1424-1</f>
        <v>0</v>
      </c>
      <c r="D1424" s="5">
        <f>Stocks!D1425/Stocks!D1424-1</f>
        <v>0</v>
      </c>
      <c r="E1424" s="5">
        <f>Stocks!E1425/Stocks!E1424-1</f>
        <v>0</v>
      </c>
    </row>
    <row r="1425" spans="1:5" ht="15" customHeight="1" x14ac:dyDescent="0.2">
      <c r="A1425" s="3">
        <f>Stocks!A1426</f>
        <v>44291</v>
      </c>
      <c r="B1425" s="5">
        <f>Stocks!B1426/Stocks!B1425-1</f>
        <v>-3.8559224197644903E-2</v>
      </c>
      <c r="C1425" s="5">
        <f>Stocks!C1426/Stocks!C1425-1</f>
        <v>1.005256847735847E-2</v>
      </c>
      <c r="D1425" s="5">
        <f>Stocks!D1426/Stocks!D1425-1</f>
        <v>2.2788287444590161E-2</v>
      </c>
      <c r="E1425" s="5">
        <f>Stocks!E1426/Stocks!E1425-1</f>
        <v>-3.3506108848574634E-2</v>
      </c>
    </row>
    <row r="1426" spans="1:5" ht="15" customHeight="1" x14ac:dyDescent="0.2">
      <c r="A1426" s="3">
        <f>Stocks!A1427</f>
        <v>44292</v>
      </c>
      <c r="B1426" s="5">
        <f>Stocks!B1427/Stocks!B1426-1</f>
        <v>4.17867435158501E-2</v>
      </c>
      <c r="C1426" s="5">
        <f>Stocks!C1427/Stocks!C1426-1</f>
        <v>-1.7804967129291249E-3</v>
      </c>
      <c r="D1426" s="5">
        <f>Stocks!D1427/Stocks!D1426-1</f>
        <v>-1.8801123183982305E-2</v>
      </c>
      <c r="E1426" s="5">
        <f>Stocks!E1427/Stocks!E1426-1</f>
        <v>7.0867649875501204E-3</v>
      </c>
    </row>
    <row r="1427" spans="1:5" ht="15" customHeight="1" x14ac:dyDescent="0.2">
      <c r="A1427" s="3">
        <f>Stocks!A1428</f>
        <v>44293</v>
      </c>
      <c r="B1427" s="5">
        <f>Stocks!B1428/Stocks!B1427-1</f>
        <v>2.3052097740894339E-4</v>
      </c>
      <c r="C1427" s="5">
        <f>Stocks!C1428/Stocks!C1427-1</f>
        <v>2.8355819803338456E-3</v>
      </c>
      <c r="D1427" s="5">
        <f>Stocks!D1428/Stocks!D1427-1</f>
        <v>-6.4078636307079995E-3</v>
      </c>
      <c r="E1427" s="5">
        <f>Stocks!E1428/Stocks!E1427-1</f>
        <v>-3.8037276530999975E-3</v>
      </c>
    </row>
    <row r="1428" spans="1:5" ht="15" customHeight="1" x14ac:dyDescent="0.2">
      <c r="A1428" s="3">
        <f>Stocks!A1429</f>
        <v>44294</v>
      </c>
      <c r="B1428" s="5">
        <f>Stocks!B1429/Stocks!B1428-1</f>
        <v>-3.4800645309979172E-2</v>
      </c>
      <c r="C1428" s="5">
        <f>Stocks!C1429/Stocks!C1428-1</f>
        <v>6.521639987230321E-3</v>
      </c>
      <c r="D1428" s="5">
        <f>Stocks!D1429/Stocks!D1428-1</f>
        <v>1.3023605284578244E-2</v>
      </c>
      <c r="E1428" s="5">
        <f>Stocks!E1429/Stocks!E1428-1</f>
        <v>-2.1764032073310458E-2</v>
      </c>
    </row>
    <row r="1429" spans="1:5" ht="15" customHeight="1" x14ac:dyDescent="0.2">
      <c r="A1429" s="3">
        <f>Stocks!A1430</f>
        <v>44295</v>
      </c>
      <c r="B1429" s="5">
        <f>Stocks!B1430/Stocks!B1429-1</f>
        <v>2.8653295128939771E-3</v>
      </c>
      <c r="C1429" s="5">
        <f>Stocks!C1430/Stocks!C1429-1</f>
        <v>8.2464884458541832E-3</v>
      </c>
      <c r="D1429" s="5">
        <f>Stocks!D1430/Stocks!D1429-1</f>
        <v>-3.7085110328205495E-4</v>
      </c>
      <c r="E1429" s="5">
        <f>Stocks!E1430/Stocks!E1429-1</f>
        <v>-1.9516003122566072E-4</v>
      </c>
    </row>
    <row r="1430" spans="1:5" ht="15" customHeight="1" x14ac:dyDescent="0.2">
      <c r="A1430" s="3">
        <f>Stocks!A1431</f>
        <v>44298</v>
      </c>
      <c r="B1430" s="5">
        <f>Stocks!B1431/Stocks!B1430-1</f>
        <v>-3.8571428571428479E-2</v>
      </c>
      <c r="C1430" s="5">
        <f>Stocks!C1431/Stocks!C1430-1</f>
        <v>-4.7186769728564393E-3</v>
      </c>
      <c r="D1430" s="5">
        <f>Stocks!D1431/Stocks!D1430-1</f>
        <v>-1.830210845235869E-2</v>
      </c>
      <c r="E1430" s="5">
        <f>Stocks!E1431/Stocks!E1430-1</f>
        <v>-7.2223306656256092E-3</v>
      </c>
    </row>
    <row r="1431" spans="1:5" ht="15" customHeight="1" x14ac:dyDescent="0.2">
      <c r="A1431" s="3">
        <f>Stocks!A1432</f>
        <v>44299</v>
      </c>
      <c r="B1431" s="5">
        <f>Stocks!B1432/Stocks!B1431-1</f>
        <v>0</v>
      </c>
      <c r="C1431" s="5">
        <f>Stocks!C1432/Stocks!C1431-1</f>
        <v>-2.031877906714219E-3</v>
      </c>
      <c r="D1431" s="5">
        <f>Stocks!D1432/Stocks!D1431-1</f>
        <v>-8.8807709264974166E-3</v>
      </c>
      <c r="E1431" s="5">
        <f>Stocks!E1432/Stocks!E1431-1</f>
        <v>-1.3763271726308091E-3</v>
      </c>
    </row>
    <row r="1432" spans="1:5" ht="15" customHeight="1" x14ac:dyDescent="0.2">
      <c r="A1432" s="3">
        <f>Stocks!A1433</f>
        <v>44300</v>
      </c>
      <c r="B1432" s="5">
        <f>Stocks!B1433/Stocks!B1432-1</f>
        <v>-4.9529470034670675E-2</v>
      </c>
      <c r="C1432" s="5">
        <f>Stocks!C1433/Stocks!C1432-1</f>
        <v>4.3434983259431625E-3</v>
      </c>
      <c r="D1432" s="5">
        <f>Stocks!D1433/Stocks!D1432-1</f>
        <v>-6.6090493136757855E-3</v>
      </c>
      <c r="E1432" s="5">
        <f>Stocks!E1433/Stocks!E1432-1</f>
        <v>3.7408938767473865E-2</v>
      </c>
    </row>
    <row r="1433" spans="1:5" ht="15" customHeight="1" x14ac:dyDescent="0.2">
      <c r="A1433" s="3">
        <f>Stocks!A1434</f>
        <v>44301</v>
      </c>
      <c r="B1433" s="5">
        <f>Stocks!B1434/Stocks!B1433-1</f>
        <v>-1.4590932777488352E-2</v>
      </c>
      <c r="C1433" s="5">
        <f>Stocks!C1434/Stocks!C1433-1</f>
        <v>1.9371114514821208E-2</v>
      </c>
      <c r="D1433" s="5">
        <f>Stocks!D1434/Stocks!D1433-1</f>
        <v>2.622824974411464E-2</v>
      </c>
      <c r="E1433" s="5">
        <f>Stocks!E1434/Stocks!E1433-1</f>
        <v>-1.4993357373315641E-2</v>
      </c>
    </row>
    <row r="1434" spans="1:5" ht="15" customHeight="1" x14ac:dyDescent="0.2">
      <c r="A1434" s="3">
        <f>Stocks!A1435</f>
        <v>44302</v>
      </c>
      <c r="B1434" s="5">
        <f>Stocks!B1435/Stocks!B1434-1</f>
        <v>-1.2691697514542466E-2</v>
      </c>
      <c r="C1434" s="5">
        <f>Stocks!C1435/Stocks!C1434-1</f>
        <v>5.7450945730952441E-4</v>
      </c>
      <c r="D1434" s="5">
        <f>Stocks!D1435/Stocks!D1434-1</f>
        <v>-1.3277646178780689E-2</v>
      </c>
      <c r="E1434" s="5">
        <f>Stocks!E1435/Stocks!E1434-1</f>
        <v>-1.5606936416184825E-2</v>
      </c>
    </row>
    <row r="1435" spans="1:5" ht="15" customHeight="1" x14ac:dyDescent="0.2">
      <c r="A1435" s="3">
        <f>Stocks!A1436</f>
        <v>44305</v>
      </c>
      <c r="B1435" s="5">
        <f>Stocks!B1436/Stocks!B1435-1</f>
        <v>-2.5977504017139941E-2</v>
      </c>
      <c r="C1435" s="5">
        <f>Stocks!C1436/Stocks!C1435-1</f>
        <v>-2.7383949472196134E-3</v>
      </c>
      <c r="D1435" s="5">
        <f>Stocks!D1436/Stocks!D1435-1</f>
        <v>-2.6912628719439002E-2</v>
      </c>
      <c r="E1435" s="5">
        <f>Stocks!E1436/Stocks!E1435-1</f>
        <v>-3.9146604032100907E-3</v>
      </c>
    </row>
    <row r="1436" spans="1:5" ht="15" customHeight="1" x14ac:dyDescent="0.2">
      <c r="A1436" s="3">
        <f>Stocks!A1437</f>
        <v>44306</v>
      </c>
      <c r="B1436" s="5">
        <f>Stocks!B1437/Stocks!B1436-1</f>
        <v>-2.4745669507836077E-2</v>
      </c>
      <c r="C1436" s="5">
        <f>Stocks!C1437/Stocks!C1436-1</f>
        <v>-1.1116524203906297E-2</v>
      </c>
      <c r="D1436" s="5">
        <f>Stocks!D1437/Stocks!D1436-1</f>
        <v>-2.7916639615659378E-2</v>
      </c>
      <c r="E1436" s="5">
        <f>Stocks!E1437/Stocks!E1436-1</f>
        <v>-4.4016506189821225E-2</v>
      </c>
    </row>
    <row r="1437" spans="1:5" ht="15" customHeight="1" x14ac:dyDescent="0.2">
      <c r="A1437" s="3">
        <f>Stocks!A1438</f>
        <v>44307</v>
      </c>
      <c r="B1437" s="5">
        <f>Stocks!B1438/Stocks!B1437-1</f>
        <v>8.4860445446856447E-2</v>
      </c>
      <c r="C1437" s="5">
        <f>Stocks!C1438/Stocks!C1437-1</f>
        <v>1.867610175564316E-2</v>
      </c>
      <c r="D1437" s="5">
        <f>Stocks!D1438/Stocks!D1437-1</f>
        <v>3.2859146463634747E-2</v>
      </c>
      <c r="E1437" s="5">
        <f>Stocks!E1438/Stocks!E1437-1</f>
        <v>2.8571428571428692E-2</v>
      </c>
    </row>
    <row r="1438" spans="1:5" ht="15" customHeight="1" x14ac:dyDescent="0.2">
      <c r="A1438" s="3">
        <f>Stocks!A1439</f>
        <v>44308</v>
      </c>
      <c r="B1438" s="5">
        <f>Stocks!B1439/Stocks!B1438-1</f>
        <v>-7.0166320166319407E-3</v>
      </c>
      <c r="C1438" s="5">
        <f>Stocks!C1439/Stocks!C1438-1</f>
        <v>5.2758848098477529E-4</v>
      </c>
      <c r="D1438" s="5">
        <f>Stocks!D1439/Stocks!D1438-1</f>
        <v>-2.1209182023924966E-2</v>
      </c>
      <c r="E1438" s="5">
        <f>Stocks!E1439/Stocks!E1438-1</f>
        <v>-1.159072741806555E-2</v>
      </c>
    </row>
    <row r="1439" spans="1:5" ht="15" customHeight="1" x14ac:dyDescent="0.2">
      <c r="A1439" s="3">
        <f>Stocks!A1440</f>
        <v>44309</v>
      </c>
      <c r="B1439" s="5">
        <f>Stocks!B1440/Stocks!B1439-1</f>
        <v>4.972520282648496E-3</v>
      </c>
      <c r="C1439" s="5">
        <f>Stocks!C1440/Stocks!C1439-1</f>
        <v>1.0678033132662579E-2</v>
      </c>
      <c r="D1439" s="5">
        <f>Stocks!D1440/Stocks!D1439-1</f>
        <v>3.309770760388453E-2</v>
      </c>
      <c r="E1439" s="5">
        <f>Stocks!E1440/Stocks!E1439-1</f>
        <v>5.2567731500201553E-3</v>
      </c>
    </row>
    <row r="1440" spans="1:5" ht="15" customHeight="1" x14ac:dyDescent="0.2">
      <c r="A1440" s="3">
        <f>Stocks!A1441</f>
        <v>44312</v>
      </c>
      <c r="B1440" s="5">
        <f>Stocks!B1441/Stocks!B1440-1</f>
        <v>1.171875E-2</v>
      </c>
      <c r="C1440" s="5">
        <f>Stocks!C1441/Stocks!C1440-1</f>
        <v>1.4782608695651511E-3</v>
      </c>
      <c r="D1440" s="5">
        <f>Stocks!D1441/Stocks!D1440-1</f>
        <v>1.7777209361810931E-2</v>
      </c>
      <c r="E1440" s="5">
        <f>Stocks!E1441/Stocks!E1440-1</f>
        <v>1.0659694288012833E-2</v>
      </c>
    </row>
    <row r="1441" spans="1:5" ht="15" customHeight="1" x14ac:dyDescent="0.2">
      <c r="A1441" s="3">
        <f>Stocks!A1442</f>
        <v>44313</v>
      </c>
      <c r="B1441" s="5">
        <f>Stocks!B1442/Stocks!B1441-1</f>
        <v>4.1184041184041398E-3</v>
      </c>
      <c r="C1441" s="5">
        <f>Stocks!C1442/Stocks!C1441-1</f>
        <v>-1.8668055917340221E-3</v>
      </c>
      <c r="D1441" s="5">
        <f>Stocks!D1442/Stocks!D1441-1</f>
        <v>-1.0492586076903621E-2</v>
      </c>
      <c r="E1441" s="5">
        <f>Stocks!E1442/Stocks!E1441-1</f>
        <v>2.0895522388059584E-2</v>
      </c>
    </row>
    <row r="1442" spans="1:5" ht="15" customHeight="1" x14ac:dyDescent="0.2">
      <c r="A1442" s="3">
        <f>Stocks!A1443</f>
        <v>44314</v>
      </c>
      <c r="B1442" s="5">
        <f>Stocks!B1443/Stocks!B1442-1</f>
        <v>-3.8964368110740777E-2</v>
      </c>
      <c r="C1442" s="5">
        <f>Stocks!C1443/Stocks!C1442-1</f>
        <v>1.5397329389761127E-2</v>
      </c>
      <c r="D1442" s="5">
        <f>Stocks!D1443/Stocks!D1442-1</f>
        <v>-1.8223379262175432E-2</v>
      </c>
      <c r="E1442" s="5">
        <f>Stocks!E1443/Stocks!E1442-1</f>
        <v>3.3918128654970792E-2</v>
      </c>
    </row>
    <row r="1443" spans="1:5" ht="15" customHeight="1" x14ac:dyDescent="0.2">
      <c r="A1443" s="3">
        <f>Stocks!A1444</f>
        <v>44315</v>
      </c>
      <c r="B1443" s="5">
        <f>Stocks!B1444/Stocks!B1443-1</f>
        <v>1.2269938650306678E-2</v>
      </c>
      <c r="C1443" s="5">
        <f>Stocks!C1444/Stocks!C1443-1</f>
        <v>1.4606982223174247E-2</v>
      </c>
      <c r="D1443" s="5">
        <f>Stocks!D1444/Stocks!D1443-1</f>
        <v>8.3430345362824898E-3</v>
      </c>
      <c r="E1443" s="5">
        <f>Stocks!E1444/Stocks!E1443-1</f>
        <v>1.6968325791855143E-3</v>
      </c>
    </row>
    <row r="1444" spans="1:5" ht="15" customHeight="1" x14ac:dyDescent="0.2">
      <c r="A1444" s="3">
        <f>Stocks!A1445</f>
        <v>44316</v>
      </c>
      <c r="B1444" s="5">
        <f>Stocks!B1445/Stocks!B1444-1</f>
        <v>-7.6416337285903913E-3</v>
      </c>
      <c r="C1444" s="5">
        <f>Stocks!C1445/Stocks!C1444-1</f>
        <v>-1.393228067212704E-2</v>
      </c>
      <c r="D1444" s="5">
        <f>Stocks!D1445/Stocks!D1444-1</f>
        <v>-3.6046437047014379E-2</v>
      </c>
      <c r="E1444" s="5">
        <f>Stocks!E1445/Stocks!E1444-1</f>
        <v>-3.7455298324863606E-2</v>
      </c>
    </row>
    <row r="1445" spans="1:5" ht="15" customHeight="1" x14ac:dyDescent="0.2">
      <c r="A1445" s="3">
        <f>Stocks!A1446</f>
        <v>44319</v>
      </c>
      <c r="B1445" s="5">
        <f>Stocks!B1446/Stocks!B1445-1</f>
        <v>-4.0892193308550207E-2</v>
      </c>
      <c r="C1445" s="5">
        <f>Stocks!C1446/Stocks!C1445-1</f>
        <v>-4.0674773077581383E-3</v>
      </c>
      <c r="D1445" s="5">
        <f>Stocks!D1446/Stocks!D1445-1</f>
        <v>-1.437221372014108E-2</v>
      </c>
      <c r="E1445" s="5">
        <f>Stocks!E1446/Stocks!E1445-1</f>
        <v>3.1286664059444691E-2</v>
      </c>
    </row>
    <row r="1446" spans="1:5" ht="15" customHeight="1" x14ac:dyDescent="0.2">
      <c r="A1446" s="3">
        <f>Stocks!A1447</f>
        <v>44320</v>
      </c>
      <c r="B1446" s="5">
        <f>Stocks!B1447/Stocks!B1446-1</f>
        <v>1.1074197120708895E-2</v>
      </c>
      <c r="C1446" s="5">
        <f>Stocks!C1447/Stocks!C1446-1</f>
        <v>-2.4934439619965776E-3</v>
      </c>
      <c r="D1446" s="5">
        <f>Stocks!D1447/Stocks!D1446-1</f>
        <v>-2.1940187672989997E-2</v>
      </c>
      <c r="E1446" s="5">
        <f>Stocks!E1447/Stocks!E1446-1</f>
        <v>-3.2233598786499673E-3</v>
      </c>
    </row>
    <row r="1447" spans="1:5" ht="15" customHeight="1" x14ac:dyDescent="0.2">
      <c r="A1447" s="3">
        <f>Stocks!A1448</f>
        <v>44321</v>
      </c>
      <c r="B1447" s="5">
        <f>Stocks!B1448/Stocks!B1447-1</f>
        <v>3.833515881708438E-3</v>
      </c>
      <c r="C1447" s="5">
        <f>Stocks!C1448/Stocks!C1447-1</f>
        <v>-1.2153600827479183E-2</v>
      </c>
      <c r="D1447" s="5">
        <f>Stocks!D1448/Stocks!D1447-1</f>
        <v>5.2457205963556408E-3</v>
      </c>
      <c r="E1447" s="5">
        <f>Stocks!E1448/Stocks!E1447-1</f>
        <v>5.4593874833555267E-2</v>
      </c>
    </row>
    <row r="1448" spans="1:5" ht="15" customHeight="1" x14ac:dyDescent="0.2">
      <c r="A1448" s="3">
        <f>Stocks!A1449</f>
        <v>44322</v>
      </c>
      <c r="B1448" s="5">
        <f>Stocks!B1449/Stocks!B1448-1</f>
        <v>-1.11838516093834E-2</v>
      </c>
      <c r="C1448" s="5">
        <f>Stocks!C1449/Stocks!C1448-1</f>
        <v>9.2055320448496403E-3</v>
      </c>
      <c r="D1448" s="5">
        <f>Stocks!D1449/Stocks!D1448-1</f>
        <v>5.9736336171380966E-3</v>
      </c>
      <c r="E1448" s="5">
        <f>Stocks!E1449/Stocks!E1448-1</f>
        <v>4.6897546897548548E-3</v>
      </c>
    </row>
    <row r="1449" spans="1:5" ht="15" customHeight="1" x14ac:dyDescent="0.2">
      <c r="A1449" s="3">
        <f>Stocks!A1450</f>
        <v>44323</v>
      </c>
      <c r="B1449" s="5">
        <f>Stocks!B1450/Stocks!B1449-1</f>
        <v>3.6137931034482929E-2</v>
      </c>
      <c r="C1449" s="5">
        <f>Stocks!C1450/Stocks!C1449-1</f>
        <v>3.4584125886218953E-3</v>
      </c>
      <c r="D1449" s="5">
        <f>Stocks!D1450/Stocks!D1449-1</f>
        <v>2.2114531431301598E-2</v>
      </c>
      <c r="E1449" s="5">
        <f>Stocks!E1450/Stocks!E1449-1</f>
        <v>2.5134649910233398E-2</v>
      </c>
    </row>
    <row r="1450" spans="1:5" ht="15" customHeight="1" x14ac:dyDescent="0.2">
      <c r="A1450" s="3">
        <f>Stocks!A1451</f>
        <v>44326</v>
      </c>
      <c r="B1450" s="5">
        <f>Stocks!B1451/Stocks!B1450-1</f>
        <v>-7.9872204472845043E-3</v>
      </c>
      <c r="C1450" s="5">
        <f>Stocks!C1451/Stocks!C1450-1</f>
        <v>-2.6494916422540093E-2</v>
      </c>
      <c r="D1450" s="5">
        <f>Stocks!D1451/Stocks!D1450-1</f>
        <v>-4.300500834724541E-2</v>
      </c>
      <c r="E1450" s="5">
        <f>Stocks!E1451/Stocks!E1450-1</f>
        <v>-1.7513134851138146E-3</v>
      </c>
    </row>
    <row r="1451" spans="1:5" ht="15" customHeight="1" x14ac:dyDescent="0.2">
      <c r="A1451" s="3">
        <f>Stocks!A1452</f>
        <v>44327</v>
      </c>
      <c r="B1451" s="5">
        <f>Stocks!B1452/Stocks!B1451-1</f>
        <v>-1.2748255501878747E-2</v>
      </c>
      <c r="C1451" s="5">
        <f>Stocks!C1452/Stocks!C1451-1</f>
        <v>-2.1684294375360347E-3</v>
      </c>
      <c r="D1451" s="5">
        <f>Stocks!D1452/Stocks!D1451-1</f>
        <v>1.5351336264042947E-2</v>
      </c>
      <c r="E1451" s="5">
        <f>Stocks!E1452/Stocks!E1451-1</f>
        <v>-2.2456140350877174E-2</v>
      </c>
    </row>
    <row r="1452" spans="1:5" ht="15" customHeight="1" x14ac:dyDescent="0.2">
      <c r="A1452" s="3">
        <f>Stocks!A1453</f>
        <v>44328</v>
      </c>
      <c r="B1452" s="5">
        <f>Stocks!B1453/Stocks!B1452-1</f>
        <v>-2.7864618730460755E-2</v>
      </c>
      <c r="C1452" s="5">
        <f>Stocks!C1453/Stocks!C1452-1</f>
        <v>-2.1509668263260617E-2</v>
      </c>
      <c r="D1452" s="5">
        <f>Stocks!D1453/Stocks!D1452-1</f>
        <v>-4.3777059995876555E-2</v>
      </c>
      <c r="E1452" s="5">
        <f>Stocks!E1453/Stocks!E1452-1</f>
        <v>-5.3840631730084354E-4</v>
      </c>
    </row>
    <row r="1453" spans="1:5" ht="15" customHeight="1" x14ac:dyDescent="0.2">
      <c r="A1453" s="3">
        <f>Stocks!A1454</f>
        <v>44329</v>
      </c>
      <c r="B1453" s="5">
        <f>Stocks!B1454/Stocks!B1453-1</f>
        <v>-1.4821029082774051E-2</v>
      </c>
      <c r="C1453" s="5">
        <f>Stocks!C1454/Stocks!C1453-1</f>
        <v>1.4095997824411954E-2</v>
      </c>
      <c r="D1453" s="5">
        <f>Stocks!D1454/Stocks!D1453-1</f>
        <v>2.1417277562167714E-2</v>
      </c>
      <c r="E1453" s="5">
        <f>Stocks!E1454/Stocks!E1453-1</f>
        <v>-2.6036990483030986E-2</v>
      </c>
    </row>
    <row r="1454" spans="1:5" ht="15" customHeight="1" x14ac:dyDescent="0.2">
      <c r="A1454" s="3">
        <f>Stocks!A1455</f>
        <v>44330</v>
      </c>
      <c r="B1454" s="5">
        <f>Stocks!B1455/Stocks!B1454-1</f>
        <v>1.1921657678115372E-2</v>
      </c>
      <c r="C1454" s="5">
        <f>Stocks!C1455/Stocks!C1454-1</f>
        <v>1.4302315187270986E-2</v>
      </c>
      <c r="D1454" s="5">
        <f>Stocks!D1455/Stocks!D1454-1</f>
        <v>2.3571629608781342E-2</v>
      </c>
      <c r="E1454" s="5">
        <f>Stocks!E1455/Stocks!E1454-1</f>
        <v>4.2035398230088505E-2</v>
      </c>
    </row>
    <row r="1455" spans="1:5" ht="15" customHeight="1" x14ac:dyDescent="0.2">
      <c r="A1455" s="3">
        <f>Stocks!A1456</f>
        <v>44333</v>
      </c>
      <c r="B1455" s="5">
        <f>Stocks!B1456/Stocks!B1455-1</f>
        <v>-5.0490883590462721E-2</v>
      </c>
      <c r="C1455" s="5">
        <f>Stocks!C1456/Stocks!C1455-1</f>
        <v>-2.2032255221644537E-3</v>
      </c>
      <c r="D1455" s="5">
        <f>Stocks!D1456/Stocks!D1455-1</f>
        <v>-1.3404825737265313E-2</v>
      </c>
      <c r="E1455" s="5">
        <f>Stocks!E1456/Stocks!E1455-1</f>
        <v>3.1493276716206609E-2</v>
      </c>
    </row>
    <row r="1456" spans="1:5" ht="15" customHeight="1" x14ac:dyDescent="0.2">
      <c r="A1456" s="3">
        <f>Stocks!A1457</f>
        <v>44334</v>
      </c>
      <c r="B1456" s="5">
        <f>Stocks!B1457/Stocks!B1456-1</f>
        <v>-1.5952732644017753E-2</v>
      </c>
      <c r="C1456" s="5">
        <f>Stocks!C1457/Stocks!C1456-1</f>
        <v>-3.8420773714891165E-3</v>
      </c>
      <c r="D1456" s="5">
        <f>Stocks!D1457/Stocks!D1456-1</f>
        <v>-7.5947603121516716E-3</v>
      </c>
      <c r="E1456" s="5">
        <f>Stocks!E1457/Stocks!E1456-1</f>
        <v>-1.7324185248713486E-2</v>
      </c>
    </row>
    <row r="1457" spans="1:5" ht="15" customHeight="1" x14ac:dyDescent="0.2">
      <c r="A1457" s="3">
        <f>Stocks!A1458</f>
        <v>44335</v>
      </c>
      <c r="B1457" s="5">
        <f>Stocks!B1458/Stocks!B1457-1</f>
        <v>-6.0042029420595E-3</v>
      </c>
      <c r="C1457" s="5">
        <f>Stocks!C1458/Stocks!C1457-1</f>
        <v>-4.3445493638337718E-3</v>
      </c>
      <c r="D1457" s="5">
        <f>Stocks!D1458/Stocks!D1457-1</f>
        <v>3.2015727023801288E-2</v>
      </c>
      <c r="E1457" s="5">
        <f>Stocks!E1458/Stocks!E1457-1</f>
        <v>-2.98481410368302E-2</v>
      </c>
    </row>
    <row r="1458" spans="1:5" ht="15" customHeight="1" x14ac:dyDescent="0.2">
      <c r="A1458" s="3">
        <f>Stocks!A1459</f>
        <v>44336</v>
      </c>
      <c r="B1458" s="5">
        <f>Stocks!B1459/Stocks!B1458-1</f>
        <v>-3.8054968287526414E-2</v>
      </c>
      <c r="C1458" s="5">
        <f>Stocks!C1459/Stocks!C1458-1</f>
        <v>8.2372322899506578E-3</v>
      </c>
      <c r="D1458" s="5">
        <f>Stocks!D1459/Stocks!D1458-1</f>
        <v>2.8301244982651852E-2</v>
      </c>
      <c r="E1458" s="5">
        <f>Stocks!E1459/Stocks!E1458-1</f>
        <v>-3.4184958618207473E-3</v>
      </c>
    </row>
    <row r="1459" spans="1:5" ht="15" customHeight="1" x14ac:dyDescent="0.2">
      <c r="A1459" s="3">
        <f>Stocks!A1460</f>
        <v>44337</v>
      </c>
      <c r="B1459" s="5">
        <f>Stocks!B1460/Stocks!B1459-1</f>
        <v>-1.1930926216640603E-2</v>
      </c>
      <c r="C1459" s="5">
        <f>Stocks!C1460/Stocks!C1459-1</f>
        <v>1.4573396926338411E-3</v>
      </c>
      <c r="D1459" s="5">
        <f>Stocks!D1460/Stocks!D1459-1</f>
        <v>-8.8653655309295365E-3</v>
      </c>
      <c r="E1459" s="5">
        <f>Stocks!E1460/Stocks!E1459-1</f>
        <v>4.6939880844918402E-3</v>
      </c>
    </row>
    <row r="1460" spans="1:5" ht="15" customHeight="1" x14ac:dyDescent="0.2">
      <c r="A1460" s="3">
        <f>Stocks!A1461</f>
        <v>44340</v>
      </c>
      <c r="B1460" s="5">
        <f>Stocks!B1461/Stocks!B1460-1</f>
        <v>-6.0374960279631074E-3</v>
      </c>
      <c r="C1460" s="5">
        <f>Stocks!C1461/Stocks!C1460-1</f>
        <v>1.1244873660537058E-2</v>
      </c>
      <c r="D1460" s="5">
        <f>Stocks!D1461/Stocks!D1460-1</f>
        <v>2.86362726119751E-2</v>
      </c>
      <c r="E1460" s="5">
        <f>Stocks!E1461/Stocks!E1460-1</f>
        <v>8.0862533692722671E-3</v>
      </c>
    </row>
    <row r="1461" spans="1:5" ht="15" customHeight="1" x14ac:dyDescent="0.2">
      <c r="A1461" s="3">
        <f>Stocks!A1462</f>
        <v>44341</v>
      </c>
      <c r="B1461" s="5">
        <f>Stocks!B1462/Stocks!B1461-1</f>
        <v>-1.9820971867007708E-2</v>
      </c>
      <c r="C1461" s="5">
        <f>Stocks!C1462/Stocks!C1461-1</f>
        <v>-1.3082155939297957E-3</v>
      </c>
      <c r="D1461" s="5">
        <f>Stocks!D1462/Stocks!D1461-1</f>
        <v>4.2180402336144951E-3</v>
      </c>
      <c r="E1461" s="5">
        <f>Stocks!E1462/Stocks!E1461-1</f>
        <v>-2.1746880570409965E-2</v>
      </c>
    </row>
    <row r="1462" spans="1:5" ht="15" customHeight="1" x14ac:dyDescent="0.2">
      <c r="A1462" s="3">
        <f>Stocks!A1463</f>
        <v>44342</v>
      </c>
      <c r="B1462" s="5">
        <f>Stocks!B1463/Stocks!B1462-1</f>
        <v>3.7834311806914656E-2</v>
      </c>
      <c r="C1462" s="5">
        <f>Stocks!C1463/Stocks!C1462-1</f>
        <v>-8.5145402148284477E-3</v>
      </c>
      <c r="D1462" s="5">
        <f>Stocks!D1463/Stocks!D1462-1</f>
        <v>5.1050080775443263E-3</v>
      </c>
      <c r="E1462" s="5">
        <f>Stocks!E1463/Stocks!E1462-1</f>
        <v>9.8396501457724828E-3</v>
      </c>
    </row>
    <row r="1463" spans="1:5" ht="15" customHeight="1" x14ac:dyDescent="0.2">
      <c r="A1463" s="3">
        <f>Stocks!A1464</f>
        <v>44343</v>
      </c>
      <c r="B1463" s="5">
        <f>Stocks!B1464/Stocks!B1463-1</f>
        <v>2.1998742928975634E-2</v>
      </c>
      <c r="C1463" s="5">
        <f>Stocks!C1464/Stocks!C1463-1</f>
        <v>-9.2482494384982239E-4</v>
      </c>
      <c r="D1463" s="5">
        <f>Stocks!D1464/Stocks!D1463-1</f>
        <v>1.3501350135014523E-3</v>
      </c>
      <c r="E1463" s="5">
        <f>Stocks!E1464/Stocks!E1463-1</f>
        <v>1.9848430169613351E-3</v>
      </c>
    </row>
    <row r="1464" spans="1:5" ht="15" customHeight="1" x14ac:dyDescent="0.2">
      <c r="A1464" s="3">
        <f>Stocks!A1465</f>
        <v>44344</v>
      </c>
      <c r="B1464" s="5">
        <f>Stocks!B1465/Stocks!B1464-1</f>
        <v>-1.2607626076260869E-2</v>
      </c>
      <c r="C1464" s="5">
        <f>Stocks!C1465/Stocks!C1464-1</f>
        <v>1.9395221722648959E-3</v>
      </c>
      <c r="D1464" s="5">
        <f>Stocks!D1465/Stocks!D1464-1</f>
        <v>7.7046548956660743E-3</v>
      </c>
      <c r="E1464" s="5">
        <f>Stocks!E1465/Stocks!E1464-1</f>
        <v>3.7817396002162162E-3</v>
      </c>
    </row>
    <row r="1465" spans="1:5" ht="15" customHeight="1" x14ac:dyDescent="0.2">
      <c r="A1465" s="3">
        <f>Stocks!A1466</f>
        <v>44347</v>
      </c>
      <c r="B1465" s="5">
        <f>Stocks!B1466/Stocks!B1465-1</f>
        <v>0</v>
      </c>
      <c r="C1465" s="5">
        <f>Stocks!C1466/Stocks!C1465-1</f>
        <v>0</v>
      </c>
      <c r="D1465" s="5">
        <f>Stocks!D1466/Stocks!D1465-1</f>
        <v>0</v>
      </c>
      <c r="E1465" s="5">
        <f>Stocks!E1466/Stocks!E1465-1</f>
        <v>0</v>
      </c>
    </row>
    <row r="1466" spans="1:5" ht="15" customHeight="1" x14ac:dyDescent="0.2">
      <c r="A1466" s="3">
        <f>Stocks!A1467</f>
        <v>44348</v>
      </c>
      <c r="B1466" s="5">
        <f>Stocks!B1467/Stocks!B1466-1</f>
        <v>-3.4257240734972827E-3</v>
      </c>
      <c r="C1466" s="5">
        <f>Stocks!C1467/Stocks!C1466-1</f>
        <v>-2.947646282446148E-3</v>
      </c>
      <c r="D1466" s="5">
        <f>Stocks!D1467/Stocks!D1466-1</f>
        <v>-1.0385473080598895E-2</v>
      </c>
      <c r="E1466" s="5">
        <f>Stocks!E1467/Stocks!E1466-1</f>
        <v>4.5389307499102971E-2</v>
      </c>
    </row>
    <row r="1467" spans="1:5" ht="15" customHeight="1" x14ac:dyDescent="0.2">
      <c r="A1467" s="3">
        <f>Stocks!A1468</f>
        <v>44349</v>
      </c>
      <c r="B1467" s="5">
        <f>Stocks!B1468/Stocks!B1467-1</f>
        <v>4.6874999999999556E-3</v>
      </c>
      <c r="C1467" s="5">
        <f>Stocks!C1468/Stocks!C1467-1</f>
        <v>1.3369809822177059E-2</v>
      </c>
      <c r="D1467" s="5">
        <f>Stocks!D1468/Stocks!D1467-1</f>
        <v>1.0945145506053855E-3</v>
      </c>
      <c r="E1467" s="5">
        <f>Stocks!E1468/Stocks!E1467-1</f>
        <v>1.2356272524455036E-2</v>
      </c>
    </row>
    <row r="1468" spans="1:5" ht="15" customHeight="1" x14ac:dyDescent="0.2">
      <c r="A1468" s="3">
        <f>Stocks!A1469</f>
        <v>44350</v>
      </c>
      <c r="B1468" s="5">
        <f>Stocks!B1469/Stocks!B1468-1</f>
        <v>-1.6174183514774509E-2</v>
      </c>
      <c r="C1468" s="5">
        <f>Stocks!C1469/Stocks!C1468-1</f>
        <v>-6.7491073761211107E-3</v>
      </c>
      <c r="D1468" s="5">
        <f>Stocks!D1469/Stocks!D1468-1</f>
        <v>-2.4310245031834876E-2</v>
      </c>
      <c r="E1468" s="5">
        <f>Stocks!E1469/Stocks!E1468-1</f>
        <v>8.1369723681978812E-3</v>
      </c>
    </row>
    <row r="1469" spans="1:5" ht="15" customHeight="1" x14ac:dyDescent="0.2">
      <c r="A1469" s="3">
        <f>Stocks!A1470</f>
        <v>44351</v>
      </c>
      <c r="B1469" s="5">
        <f>Stocks!B1470/Stocks!B1469-1</f>
        <v>-2.5292443882389826E-3</v>
      </c>
      <c r="C1469" s="5">
        <f>Stocks!C1470/Stocks!C1469-1</f>
        <v>8.8992152908682343E-3</v>
      </c>
      <c r="D1469" s="5">
        <f>Stocks!D1470/Stocks!D1469-1</f>
        <v>2.4190890514797836E-2</v>
      </c>
      <c r="E1469" s="5">
        <f>Stocks!E1470/Stocks!E1469-1</f>
        <v>6.389776357827559E-3</v>
      </c>
    </row>
    <row r="1470" spans="1:5" ht="15" customHeight="1" x14ac:dyDescent="0.2">
      <c r="A1470" s="3">
        <f>Stocks!A1471</f>
        <v>44354</v>
      </c>
      <c r="B1470" s="5">
        <f>Stocks!B1471/Stocks!B1470-1</f>
        <v>-9.8256735340729318E-3</v>
      </c>
      <c r="C1470" s="5">
        <f>Stocks!C1471/Stocks!C1470-1</f>
        <v>5.1273138089857895E-3</v>
      </c>
      <c r="D1470" s="5">
        <f>Stocks!D1471/Stocks!D1470-1</f>
        <v>-1.1648860857253251E-2</v>
      </c>
      <c r="E1470" s="5">
        <f>Stocks!E1471/Stocks!E1470-1</f>
        <v>-6.6833751044270695E-4</v>
      </c>
    </row>
    <row r="1471" spans="1:5" ht="15" customHeight="1" x14ac:dyDescent="0.2">
      <c r="A1471" s="3">
        <f>Stocks!A1472</f>
        <v>44355</v>
      </c>
      <c r="B1471" s="5">
        <f>Stocks!B1472/Stocks!B1471-1</f>
        <v>-3.8412291933418663E-2</v>
      </c>
      <c r="C1471" s="5">
        <f>Stocks!C1472/Stocks!C1471-1</f>
        <v>3.1558014871175821E-3</v>
      </c>
      <c r="D1471" s="5">
        <f>Stocks!D1472/Stocks!D1471-1</f>
        <v>-6.2512209415900299E-3</v>
      </c>
      <c r="E1471" s="5">
        <f>Stocks!E1472/Stocks!E1471-1</f>
        <v>1.1034943989299384E-2</v>
      </c>
    </row>
    <row r="1472" spans="1:5" ht="15" customHeight="1" x14ac:dyDescent="0.2">
      <c r="A1472" s="3">
        <f>Stocks!A1473</f>
        <v>44356</v>
      </c>
      <c r="B1472" s="5">
        <f>Stocks!B1473/Stocks!B1472-1</f>
        <v>1.7310252996005415E-2</v>
      </c>
      <c r="C1472" s="5">
        <f>Stocks!C1473/Stocks!C1472-1</f>
        <v>1.1204481792717047E-3</v>
      </c>
      <c r="D1472" s="5">
        <f>Stocks!D1473/Stocks!D1472-1</f>
        <v>-5.2421204377171016E-3</v>
      </c>
      <c r="E1472" s="5">
        <f>Stocks!E1473/Stocks!E1472-1</f>
        <v>-1.3064329419546827E-2</v>
      </c>
    </row>
    <row r="1473" spans="1:5" ht="15" customHeight="1" x14ac:dyDescent="0.2">
      <c r="A1473" s="3">
        <f>Stocks!A1474</f>
        <v>44357</v>
      </c>
      <c r="B1473" s="5">
        <f>Stocks!B1474/Stocks!B1473-1</f>
        <v>-1.3743455497382095E-2</v>
      </c>
      <c r="C1473" s="5">
        <f>Stocks!C1474/Stocks!C1473-1</f>
        <v>7.0595325211999516E-3</v>
      </c>
      <c r="D1473" s="5">
        <f>Stocks!D1474/Stocks!D1473-1</f>
        <v>1.0737105592516949E-2</v>
      </c>
      <c r="E1473" s="5">
        <f>Stocks!E1474/Stocks!E1473-1</f>
        <v>8.2104557640751974E-3</v>
      </c>
    </row>
    <row r="1474" spans="1:5" ht="15" customHeight="1" x14ac:dyDescent="0.2">
      <c r="A1474" s="3">
        <f>Stocks!A1475</f>
        <v>44358</v>
      </c>
      <c r="B1474" s="5">
        <f>Stocks!B1475/Stocks!B1474-1</f>
        <v>2.1566025215660201E-2</v>
      </c>
      <c r="C1474" s="5">
        <f>Stocks!C1475/Stocks!C1474-1</f>
        <v>4.3171617867066026E-3</v>
      </c>
      <c r="D1474" s="5">
        <f>Stocks!D1475/Stocks!D1474-1</f>
        <v>4.2361835245048329E-3</v>
      </c>
      <c r="E1474" s="5">
        <f>Stocks!E1475/Stocks!E1474-1</f>
        <v>-3.3239155725445224E-3</v>
      </c>
    </row>
    <row r="1475" spans="1:5" ht="15" customHeight="1" x14ac:dyDescent="0.2">
      <c r="A1475" s="3">
        <f>Stocks!A1476</f>
        <v>44361</v>
      </c>
      <c r="B1475" s="5">
        <f>Stocks!B1476/Stocks!B1475-1</f>
        <v>9.743423189347844E-4</v>
      </c>
      <c r="C1475" s="5">
        <f>Stocks!C1476/Stocks!C1475-1</f>
        <v>-3.7453183520599342E-3</v>
      </c>
      <c r="D1475" s="5">
        <f>Stocks!D1476/Stocks!D1475-1</f>
        <v>1.083782205204753E-2</v>
      </c>
      <c r="E1475" s="5">
        <f>Stocks!E1476/Stocks!E1475-1</f>
        <v>5.6695014173753222E-3</v>
      </c>
    </row>
    <row r="1476" spans="1:5" ht="15" customHeight="1" x14ac:dyDescent="0.2">
      <c r="A1476" s="3">
        <f>Stocks!A1477</f>
        <v>44362</v>
      </c>
      <c r="B1476" s="5">
        <f>Stocks!B1477/Stocks!B1476-1</f>
        <v>-2.4334847501622292E-2</v>
      </c>
      <c r="C1476" s="5">
        <f>Stocks!C1477/Stocks!C1476-1</f>
        <v>-4.6992481203008696E-3</v>
      </c>
      <c r="D1476" s="5">
        <f>Stocks!D1477/Stocks!D1476-1</f>
        <v>-1.1620441705187501E-2</v>
      </c>
      <c r="E1476" s="5">
        <f>Stocks!E1477/Stocks!E1476-1</f>
        <v>1.4259658431437616E-2</v>
      </c>
    </row>
    <row r="1477" spans="1:5" ht="15" customHeight="1" x14ac:dyDescent="0.2">
      <c r="A1477" s="3">
        <f>Stocks!A1478</f>
        <v>44363</v>
      </c>
      <c r="B1477" s="5">
        <f>Stocks!B1478/Stocks!B1477-1</f>
        <v>1.2969737279680871E-2</v>
      </c>
      <c r="C1477" s="5">
        <f>Stocks!C1478/Stocks!C1477-1</f>
        <v>-1.4507683062923826E-2</v>
      </c>
      <c r="D1477" s="5">
        <f>Stocks!D1478/Stocks!D1477-1</f>
        <v>-1.0133160116921114E-2</v>
      </c>
      <c r="E1477" s="5">
        <f>Stocks!E1478/Stocks!E1477-1</f>
        <v>-6.5391531796632485E-4</v>
      </c>
    </row>
    <row r="1478" spans="1:5" ht="15" customHeight="1" x14ac:dyDescent="0.2">
      <c r="A1478" s="3">
        <f>Stocks!A1479</f>
        <v>44364</v>
      </c>
      <c r="B1478" s="5">
        <f>Stocks!B1479/Stocks!B1478-1</f>
        <v>-3.4471437951411721E-2</v>
      </c>
      <c r="C1478" s="5">
        <f>Stocks!C1479/Stocks!C1478-1</f>
        <v>1.1106271777003629E-2</v>
      </c>
      <c r="D1478" s="5">
        <f>Stocks!D1479/Stocks!D1478-1</f>
        <v>-1.4174158409344439E-2</v>
      </c>
      <c r="E1478" s="5">
        <f>Stocks!E1479/Stocks!E1478-1</f>
        <v>-3.4680189759528912E-2</v>
      </c>
    </row>
    <row r="1479" spans="1:5" ht="15" customHeight="1" x14ac:dyDescent="0.2">
      <c r="A1479" s="3">
        <f>Stocks!A1480</f>
        <v>44365</v>
      </c>
      <c r="B1479" s="5">
        <f>Stocks!B1480/Stocks!B1479-1</f>
        <v>-1.1220673240394441E-2</v>
      </c>
      <c r="C1479" s="5">
        <f>Stocks!C1480/Stocks!C1479-1</f>
        <v>-7.495153995261683E-3</v>
      </c>
      <c r="D1479" s="5">
        <f>Stocks!D1480/Stocks!D1479-1</f>
        <v>-3.0686281035745111E-2</v>
      </c>
      <c r="E1479" s="5">
        <f>Stocks!E1480/Stocks!E1479-1</f>
        <v>-2.5080494831384414E-2</v>
      </c>
    </row>
    <row r="1480" spans="1:5" ht="15" customHeight="1" x14ac:dyDescent="0.2">
      <c r="A1480" s="3">
        <f>Stocks!A1481</f>
        <v>44368</v>
      </c>
      <c r="B1480" s="5">
        <f>Stocks!B1481/Stocks!B1480-1</f>
        <v>2.0976616231086709E-2</v>
      </c>
      <c r="C1480" s="5">
        <f>Stocks!C1481/Stocks!C1480-1</f>
        <v>1.6969749576841275E-2</v>
      </c>
      <c r="D1480" s="5">
        <f>Stocks!D1481/Stocks!D1480-1</f>
        <v>1.4627111660486136E-2</v>
      </c>
      <c r="E1480" s="5">
        <f>Stocks!E1481/Stocks!E1480-1</f>
        <v>5.0756127237962856E-2</v>
      </c>
    </row>
    <row r="1481" spans="1:5" ht="15" customHeight="1" x14ac:dyDescent="0.2">
      <c r="A1481" s="3">
        <f>Stocks!A1482</f>
        <v>44369</v>
      </c>
      <c r="B1481" s="5">
        <f>Stocks!B1482/Stocks!B1481-1</f>
        <v>-6.7362748400136008E-3</v>
      </c>
      <c r="C1481" s="5">
        <f>Stocks!C1482/Stocks!C1481-1</f>
        <v>6.8709457152611453E-3</v>
      </c>
      <c r="D1481" s="5">
        <f>Stocks!D1482/Stocks!D1481-1</f>
        <v>-1.2656514382402784E-2</v>
      </c>
      <c r="E1481" s="5">
        <f>Stocks!E1482/Stocks!E1481-1</f>
        <v>5.6244830438378912E-3</v>
      </c>
    </row>
    <row r="1482" spans="1:5" ht="15" customHeight="1" x14ac:dyDescent="0.2">
      <c r="A1482" s="3">
        <f>Stocks!A1483</f>
        <v>44370</v>
      </c>
      <c r="B1482" s="5">
        <f>Stocks!B1483/Stocks!B1482-1</f>
        <v>6.7819599864371582E-4</v>
      </c>
      <c r="C1482" s="5">
        <f>Stocks!C1483/Stocks!C1482-1</f>
        <v>-5.2981816640529367E-3</v>
      </c>
      <c r="D1482" s="5">
        <f>Stocks!D1483/Stocks!D1482-1</f>
        <v>3.9758705785577497E-3</v>
      </c>
      <c r="E1482" s="5">
        <f>Stocks!E1483/Stocks!E1482-1</f>
        <v>-4.935022207600559E-4</v>
      </c>
    </row>
    <row r="1483" spans="1:5" ht="15" customHeight="1" x14ac:dyDescent="0.2">
      <c r="A1483" s="3">
        <f>Stocks!A1484</f>
        <v>44371</v>
      </c>
      <c r="B1483" s="5">
        <f>Stocks!B1484/Stocks!B1483-1</f>
        <v>2.7448322602507513E-2</v>
      </c>
      <c r="C1483" s="5">
        <f>Stocks!C1484/Stocks!C1483-1</f>
        <v>6.6473495824102002E-3</v>
      </c>
      <c r="D1483" s="5">
        <f>Stocks!D1484/Stocks!D1483-1</f>
        <v>1.81619554827257E-2</v>
      </c>
      <c r="E1483" s="5">
        <f>Stocks!E1484/Stocks!E1483-1</f>
        <v>1.0368663594470195E-2</v>
      </c>
    </row>
    <row r="1484" spans="1:5" ht="15" customHeight="1" x14ac:dyDescent="0.2">
      <c r="A1484" s="3">
        <f>Stocks!A1485</f>
        <v>44372</v>
      </c>
      <c r="B1484" s="5">
        <f>Stocks!B1485/Stocks!B1484-1</f>
        <v>1.7810026385224331E-2</v>
      </c>
      <c r="C1484" s="5">
        <f>Stocks!C1485/Stocks!C1484-1</f>
        <v>4.5716220792413331E-3</v>
      </c>
      <c r="D1484" s="5">
        <f>Stocks!D1485/Stocks!D1484-1</f>
        <v>-2.3471030042918617E-3</v>
      </c>
      <c r="E1484" s="5">
        <f>Stocks!E1485/Stocks!E1484-1</f>
        <v>-1.3031438345006974E-3</v>
      </c>
    </row>
    <row r="1485" spans="1:5" ht="15" customHeight="1" x14ac:dyDescent="0.2">
      <c r="A1485" s="3">
        <f>Stocks!A1486</f>
        <v>44375</v>
      </c>
      <c r="B1485" s="5">
        <f>Stocks!B1486/Stocks!B1485-1</f>
        <v>-9.3972780298120506E-3</v>
      </c>
      <c r="C1485" s="5">
        <f>Stocks!C1486/Stocks!C1485-1</f>
        <v>-1.3610315186246336E-2</v>
      </c>
      <c r="D1485" s="5">
        <f>Stocks!D1486/Stocks!D1485-1</f>
        <v>2.386233783692937E-2</v>
      </c>
      <c r="E1485" s="5">
        <f>Stocks!E1486/Stocks!E1485-1</f>
        <v>-2.8054151035720065E-2</v>
      </c>
    </row>
    <row r="1486" spans="1:5" ht="15" customHeight="1" x14ac:dyDescent="0.2">
      <c r="A1486" s="3">
        <f>Stocks!A1487</f>
        <v>44376</v>
      </c>
      <c r="B1486" s="5">
        <f>Stocks!B1487/Stocks!B1486-1</f>
        <v>-7.5237160614982646E-3</v>
      </c>
      <c r="C1486" s="5">
        <f>Stocks!C1487/Stocks!C1486-1</f>
        <v>7.9456619249005378E-3</v>
      </c>
      <c r="D1486" s="5">
        <f>Stocks!D1487/Stocks!D1486-1</f>
        <v>3.2825630252100169E-3</v>
      </c>
      <c r="E1486" s="5">
        <f>Stocks!E1487/Stocks!E1486-1</f>
        <v>-9.06192314146681E-3</v>
      </c>
    </row>
    <row r="1487" spans="1:5" ht="15" customHeight="1" x14ac:dyDescent="0.2">
      <c r="A1487" s="3">
        <f>Stocks!A1488</f>
        <v>44377</v>
      </c>
      <c r="B1487" s="5">
        <f>Stocks!B1488/Stocks!B1487-1</f>
        <v>1.1206328279498967E-2</v>
      </c>
      <c r="C1487" s="5">
        <f>Stocks!C1488/Stocks!C1487-1</f>
        <v>-9.027336300063582E-3</v>
      </c>
      <c r="D1487" s="5">
        <f>Stocks!D1488/Stocks!D1487-1</f>
        <v>-2.0154430048422878E-2</v>
      </c>
      <c r="E1487" s="5">
        <f>Stocks!E1488/Stocks!E1487-1</f>
        <v>3.1329381879762863E-2</v>
      </c>
    </row>
    <row r="1488" spans="1:5" ht="15" customHeight="1" x14ac:dyDescent="0.2">
      <c r="A1488" s="3">
        <f>Stocks!A1489</f>
        <v>44378</v>
      </c>
      <c r="B1488" s="5">
        <f>Stocks!B1489/Stocks!B1488-1</f>
        <v>1.6949152542372836E-2</v>
      </c>
      <c r="C1488" s="5">
        <f>Stocks!C1489/Stocks!C1488-1</f>
        <v>5.6881361731246916E-3</v>
      </c>
      <c r="D1488" s="5">
        <f>Stocks!D1489/Stocks!D1488-1</f>
        <v>-1.3623614264725692E-2</v>
      </c>
      <c r="E1488" s="5">
        <f>Stocks!E1489/Stocks!E1488-1</f>
        <v>3.2512315270936121E-2</v>
      </c>
    </row>
    <row r="1489" spans="1:5" ht="15" customHeight="1" x14ac:dyDescent="0.2">
      <c r="A1489" s="3">
        <f>Stocks!A1490</f>
        <v>44379</v>
      </c>
      <c r="B1489" s="5">
        <f>Stocks!B1490/Stocks!B1489-1</f>
        <v>-1.9230769230769162E-3</v>
      </c>
      <c r="C1489" s="5">
        <f>Stocks!C1490/Stocks!C1489-1</f>
        <v>1.479906442696155E-2</v>
      </c>
      <c r="D1489" s="5">
        <f>Stocks!D1490/Stocks!D1489-1</f>
        <v>3.723764387271622E-3</v>
      </c>
      <c r="E1489" s="5">
        <f>Stocks!E1490/Stocks!E1489-1</f>
        <v>-2.0674300254452938E-3</v>
      </c>
    </row>
    <row r="1490" spans="1:5" ht="15" customHeight="1" x14ac:dyDescent="0.2">
      <c r="A1490" s="3">
        <f>Stocks!A1491</f>
        <v>44382</v>
      </c>
      <c r="B1490" s="5">
        <f>Stocks!B1491/Stocks!B1490-1</f>
        <v>0</v>
      </c>
      <c r="C1490" s="5">
        <f>Stocks!C1491/Stocks!C1490-1</f>
        <v>0</v>
      </c>
      <c r="D1490" s="5">
        <f>Stocks!D1491/Stocks!D1490-1</f>
        <v>0</v>
      </c>
      <c r="E1490" s="5">
        <f>Stocks!E1491/Stocks!E1490-1</f>
        <v>0</v>
      </c>
    </row>
    <row r="1491" spans="1:5" ht="15" customHeight="1" x14ac:dyDescent="0.2">
      <c r="A1491" s="3">
        <f>Stocks!A1492</f>
        <v>44383</v>
      </c>
      <c r="B1491" s="5">
        <f>Stocks!B1492/Stocks!B1491-1</f>
        <v>-2.5690430314707746E-2</v>
      </c>
      <c r="C1491" s="5">
        <f>Stocks!C1492/Stocks!C1491-1</f>
        <v>4.0648703013033138E-3</v>
      </c>
      <c r="D1491" s="5">
        <f>Stocks!D1492/Stocks!D1491-1</f>
        <v>-1.4300168634064137E-2</v>
      </c>
      <c r="E1491" s="5">
        <f>Stocks!E1492/Stocks!E1491-1</f>
        <v>-3.9362549800796787E-2</v>
      </c>
    </row>
    <row r="1492" spans="1:5" ht="15" customHeight="1" x14ac:dyDescent="0.2">
      <c r="A1492" s="3">
        <f>Stocks!A1493</f>
        <v>44384</v>
      </c>
      <c r="B1492" s="5">
        <f>Stocks!B1493/Stocks!B1492-1</f>
        <v>-2.570863546473301E-2</v>
      </c>
      <c r="C1492" s="5">
        <f>Stocks!C1493/Stocks!C1492-1</f>
        <v>1.6694490818029983E-3</v>
      </c>
      <c r="D1492" s="5">
        <f>Stocks!D1493/Stocks!D1492-1</f>
        <v>-1.7929241086703684E-2</v>
      </c>
      <c r="E1492" s="5">
        <f>Stocks!E1493/Stocks!E1492-1</f>
        <v>-2.1068347710683555E-2</v>
      </c>
    </row>
    <row r="1493" spans="1:5" ht="15" customHeight="1" x14ac:dyDescent="0.2">
      <c r="A1493" s="3">
        <f>Stocks!A1494</f>
        <v>44385</v>
      </c>
      <c r="B1493" s="5">
        <f>Stocks!B1494/Stocks!B1493-1</f>
        <v>-2.6387009472259693E-2</v>
      </c>
      <c r="C1493" s="5">
        <f>Stocks!C1494/Stocks!C1493-1</f>
        <v>-1.4124999999999943E-2</v>
      </c>
      <c r="D1493" s="5">
        <f>Stocks!D1494/Stocks!D1493-1</f>
        <v>-1.7350707267786092E-2</v>
      </c>
      <c r="E1493" s="5">
        <f>Stocks!E1494/Stocks!E1493-1</f>
        <v>3.3892560582953202E-3</v>
      </c>
    </row>
    <row r="1494" spans="1:5" ht="15" customHeight="1" x14ac:dyDescent="0.2">
      <c r="A1494" s="3">
        <f>Stocks!A1495</f>
        <v>44386</v>
      </c>
      <c r="B1494" s="5">
        <f>Stocks!B1495/Stocks!B1494-1</f>
        <v>1.8068102849200907E-2</v>
      </c>
      <c r="C1494" s="5">
        <f>Stocks!C1495/Stocks!C1494-1</f>
        <v>7.8610371497400688E-3</v>
      </c>
      <c r="D1494" s="5">
        <f>Stocks!D1495/Stocks!D1494-1</f>
        <v>2.1273578215855959E-2</v>
      </c>
      <c r="E1494" s="5">
        <f>Stocks!E1495/Stocks!E1494-1</f>
        <v>1.5537915892585685E-2</v>
      </c>
    </row>
    <row r="1495" spans="1:5" ht="15" customHeight="1" x14ac:dyDescent="0.2">
      <c r="A1495" s="3">
        <f>Stocks!A1496</f>
        <v>44389</v>
      </c>
      <c r="B1495" s="5">
        <f>Stocks!B1496/Stocks!B1495-1</f>
        <v>1.1945392491467421E-2</v>
      </c>
      <c r="C1495" s="5">
        <f>Stocks!C1496/Stocks!C1495-1</f>
        <v>-2.5160397534280676E-3</v>
      </c>
      <c r="D1495" s="5">
        <f>Stocks!D1496/Stocks!D1495-1</f>
        <v>1.5067351756700376E-2</v>
      </c>
      <c r="E1495" s="5">
        <f>Stocks!E1496/Stocks!E1495-1</f>
        <v>-5.4881090969566282E-3</v>
      </c>
    </row>
    <row r="1496" spans="1:5" ht="15" customHeight="1" x14ac:dyDescent="0.2">
      <c r="A1496" s="3">
        <f>Stocks!A1497</f>
        <v>44390</v>
      </c>
      <c r="B1496" s="5">
        <f>Stocks!B1497/Stocks!B1496-1</f>
        <v>-1.8549747048903775E-2</v>
      </c>
      <c r="C1496" s="5">
        <f>Stocks!C1497/Stocks!C1496-1</f>
        <v>1.8833816790683855E-2</v>
      </c>
      <c r="D1496" s="5">
        <f>Stocks!D1497/Stocks!D1496-1</f>
        <v>-1.5459333743758075E-2</v>
      </c>
      <c r="E1496" s="5">
        <f>Stocks!E1497/Stocks!E1496-1</f>
        <v>-5.6856187290968974E-3</v>
      </c>
    </row>
    <row r="1497" spans="1:5" ht="15" customHeight="1" x14ac:dyDescent="0.2">
      <c r="A1497" s="3">
        <f>Stocks!A1498</f>
        <v>44391</v>
      </c>
      <c r="B1497" s="5">
        <f>Stocks!B1498/Stocks!B1497-1</f>
        <v>-1.2371134020618624E-2</v>
      </c>
      <c r="C1497" s="5">
        <f>Stocks!C1498/Stocks!C1497-1</f>
        <v>1.5019599752424284E-2</v>
      </c>
      <c r="D1497" s="5">
        <f>Stocks!D1498/Stocks!D1497-1</f>
        <v>-2.7096505245606251E-3</v>
      </c>
      <c r="E1497" s="5">
        <f>Stocks!E1498/Stocks!E1497-1</f>
        <v>-3.0104271779347491E-2</v>
      </c>
    </row>
    <row r="1498" spans="1:5" ht="15" customHeight="1" x14ac:dyDescent="0.2">
      <c r="A1498" s="3">
        <f>Stocks!A1499</f>
        <v>44392</v>
      </c>
      <c r="B1498" s="5">
        <f>Stocks!B1499/Stocks!B1498-1</f>
        <v>-9.7425191370911213E-3</v>
      </c>
      <c r="C1498" s="5">
        <f>Stocks!C1499/Stocks!C1498-1</f>
        <v>1.0406927110858222E-2</v>
      </c>
      <c r="D1498" s="5">
        <f>Stocks!D1499/Stocks!D1498-1</f>
        <v>-4.2427197993590626E-2</v>
      </c>
      <c r="E1498" s="5">
        <f>Stocks!E1499/Stocks!E1498-1</f>
        <v>-1.0230622507369613E-2</v>
      </c>
    </row>
    <row r="1499" spans="1:5" ht="15" customHeight="1" x14ac:dyDescent="0.2">
      <c r="A1499" s="3">
        <f>Stocks!A1500</f>
        <v>44393</v>
      </c>
      <c r="B1499" s="5">
        <f>Stocks!B1500/Stocks!B1499-1</f>
        <v>-9.8383696416023403E-3</v>
      </c>
      <c r="C1499" s="5">
        <f>Stocks!C1500/Stocks!C1499-1</f>
        <v>-1.7300341983504941E-3</v>
      </c>
      <c r="D1499" s="5">
        <f>Stocks!D1500/Stocks!D1499-1</f>
        <v>-2.6846125863950521E-2</v>
      </c>
      <c r="E1499" s="5">
        <f>Stocks!E1500/Stocks!E1499-1</f>
        <v>-2.7680448493342613E-2</v>
      </c>
    </row>
    <row r="1500" spans="1:5" ht="15" customHeight="1" x14ac:dyDescent="0.2">
      <c r="A1500" s="3">
        <f>Stocks!A1501</f>
        <v>44396</v>
      </c>
      <c r="B1500" s="5">
        <f>Stocks!B1501/Stocks!B1500-1</f>
        <v>-1.2775017743080208E-2</v>
      </c>
      <c r="C1500" s="5">
        <f>Stocks!C1501/Stocks!C1500-1</f>
        <v>-3.1073674028695875E-2</v>
      </c>
      <c r="D1500" s="5">
        <f>Stocks!D1501/Stocks!D1500-1</f>
        <v>-1.3307416267942629E-2</v>
      </c>
      <c r="E1500" s="5">
        <f>Stocks!E1501/Stocks!E1500-1</f>
        <v>-3.2432432432432434E-2</v>
      </c>
    </row>
    <row r="1501" spans="1:5" ht="15" customHeight="1" x14ac:dyDescent="0.2">
      <c r="A1501" s="3">
        <f>Stocks!A1502</f>
        <v>44397</v>
      </c>
      <c r="B1501" s="5">
        <f>Stocks!B1502/Stocks!B1501-1</f>
        <v>1.1143062544931581E-2</v>
      </c>
      <c r="C1501" s="5">
        <f>Stocks!C1502/Stocks!C1501-1</f>
        <v>9.5253941183810475E-3</v>
      </c>
      <c r="D1501" s="5">
        <f>Stocks!D1502/Stocks!D1501-1</f>
        <v>3.826337323836948E-2</v>
      </c>
      <c r="E1501" s="5">
        <f>Stocks!E1502/Stocks!E1501-1</f>
        <v>1.433891992551195E-2</v>
      </c>
    </row>
    <row r="1502" spans="1:5" ht="15" customHeight="1" x14ac:dyDescent="0.2">
      <c r="A1502" s="3">
        <f>Stocks!A1503</f>
        <v>44398</v>
      </c>
      <c r="B1502" s="5">
        <f>Stocks!B1503/Stocks!B1502-1</f>
        <v>2.3462495556345608E-2</v>
      </c>
      <c r="C1502" s="5">
        <f>Stocks!C1503/Stocks!C1502-1</f>
        <v>3.9555006180469476E-3</v>
      </c>
      <c r="D1502" s="5">
        <f>Stocks!D1503/Stocks!D1502-1</f>
        <v>2.6490549514704753E-2</v>
      </c>
      <c r="E1502" s="5">
        <f>Stocks!E1503/Stocks!E1502-1</f>
        <v>4.6814760418579127E-2</v>
      </c>
    </row>
    <row r="1503" spans="1:5" ht="15" customHeight="1" x14ac:dyDescent="0.2">
      <c r="A1503" s="3">
        <f>Stocks!A1504</f>
        <v>44399</v>
      </c>
      <c r="B1503" s="5">
        <f>Stocks!B1504/Stocks!B1503-1</f>
        <v>-1.0767627648489042E-2</v>
      </c>
      <c r="C1503" s="5">
        <f>Stocks!C1504/Stocks!C1503-1</f>
        <v>1.969958138389627E-3</v>
      </c>
      <c r="D1503" s="5">
        <f>Stocks!D1504/Stocks!D1503-1</f>
        <v>-1.6209299018910883E-2</v>
      </c>
      <c r="E1503" s="5">
        <f>Stocks!E1504/Stocks!E1503-1</f>
        <v>-6.1381971238162469E-3</v>
      </c>
    </row>
    <row r="1504" spans="1:5" ht="15" customHeight="1" x14ac:dyDescent="0.2">
      <c r="A1504" s="3">
        <f>Stocks!A1505</f>
        <v>44400</v>
      </c>
      <c r="B1504" s="5">
        <f>Stocks!B1505/Stocks!B1504-1</f>
        <v>-3.5112359550570904E-4</v>
      </c>
      <c r="C1504" s="5">
        <f>Stocks!C1505/Stocks!C1504-1</f>
        <v>1.9988531170639812E-2</v>
      </c>
      <c r="D1504" s="5">
        <f>Stocks!D1505/Stocks!D1504-1</f>
        <v>6.0702413643589637E-3</v>
      </c>
      <c r="E1504" s="5">
        <f>Stocks!E1505/Stocks!E1504-1</f>
        <v>-2.3469207693665006E-2</v>
      </c>
    </row>
    <row r="1505" spans="1:5" ht="15" customHeight="1" x14ac:dyDescent="0.2">
      <c r="A1505" s="3">
        <f>Stocks!A1506</f>
        <v>44403</v>
      </c>
      <c r="B1505" s="5">
        <f>Stocks!B1506/Stocks!B1505-1</f>
        <v>3.0558482613277205E-2</v>
      </c>
      <c r="C1505" s="5">
        <f>Stocks!C1506/Stocks!C1505-1</f>
        <v>4.9393623002167431E-3</v>
      </c>
      <c r="D1505" s="5">
        <f>Stocks!D1506/Stocks!D1505-1</f>
        <v>1.221088924005187E-3</v>
      </c>
      <c r="E1505" s="5">
        <f>Stocks!E1506/Stocks!E1505-1</f>
        <v>2.7647271413082652E-2</v>
      </c>
    </row>
    <row r="1506" spans="1:5" ht="15" customHeight="1" x14ac:dyDescent="0.2">
      <c r="A1506" s="3">
        <f>Stocks!A1507</f>
        <v>44404</v>
      </c>
      <c r="B1506" s="5">
        <f>Stocks!B1507/Stocks!B1506-1</f>
        <v>-1.7382413087934645E-2</v>
      </c>
      <c r="C1506" s="5">
        <f>Stocks!C1507/Stocks!C1506-1</f>
        <v>2.7172827172827763E-3</v>
      </c>
      <c r="D1506" s="5">
        <f>Stocks!D1507/Stocks!D1506-1</f>
        <v>-2.467895831838729E-2</v>
      </c>
      <c r="E1506" s="5">
        <f>Stocks!E1507/Stocks!E1506-1</f>
        <v>-9.4953402496922301E-3</v>
      </c>
    </row>
    <row r="1507" spans="1:5" ht="15" customHeight="1" x14ac:dyDescent="0.2">
      <c r="A1507" s="3">
        <f>Stocks!A1508</f>
        <v>44405</v>
      </c>
      <c r="B1507" s="5">
        <f>Stocks!B1508/Stocks!B1507-1</f>
        <v>1.9424210891432647E-2</v>
      </c>
      <c r="C1507" s="5">
        <f>Stocks!C1508/Stocks!C1507-1</f>
        <v>-1.5900848842306692E-2</v>
      </c>
      <c r="D1507" s="5">
        <f>Stocks!D1508/Stocks!D1507-1</f>
        <v>1.4196395733725664E-2</v>
      </c>
      <c r="E1507" s="5">
        <f>Stocks!E1508/Stocks!E1507-1</f>
        <v>6.9234865968401671E-3</v>
      </c>
    </row>
    <row r="1508" spans="1:5" ht="15" customHeight="1" x14ac:dyDescent="0.2">
      <c r="A1508" s="3">
        <f>Stocks!A1509</f>
        <v>44406</v>
      </c>
      <c r="B1508" s="5">
        <f>Stocks!B1509/Stocks!B1508-1</f>
        <v>2.6879891119428345E-2</v>
      </c>
      <c r="C1508" s="5">
        <f>Stocks!C1509/Stocks!C1508-1</f>
        <v>3.9685753624361109E-3</v>
      </c>
      <c r="D1508" s="5">
        <f>Stocks!D1509/Stocks!D1508-1</f>
        <v>2.2845953002611052E-2</v>
      </c>
      <c r="E1508" s="5">
        <f>Stocks!E1509/Stocks!E1508-1</f>
        <v>6.3469675599434616E-3</v>
      </c>
    </row>
    <row r="1509" spans="1:5" ht="15" customHeight="1" x14ac:dyDescent="0.2">
      <c r="A1509" s="3">
        <f>Stocks!A1510</f>
        <v>44407</v>
      </c>
      <c r="B1509" s="5">
        <f>Stocks!B1510/Stocks!B1509-1</f>
        <v>-3.8767395626242429E-2</v>
      </c>
      <c r="C1509" s="5">
        <f>Stocks!C1510/Stocks!C1509-1</f>
        <v>-6.1713455953533725E-3</v>
      </c>
      <c r="D1509" s="5">
        <f>Stocks!D1510/Stocks!D1509-1</f>
        <v>1.481954194143098E-2</v>
      </c>
      <c r="E1509" s="5">
        <f>Stocks!E1510/Stocks!E1509-1</f>
        <v>-1.7869656622284458E-2</v>
      </c>
    </row>
    <row r="1510" spans="1:5" ht="15" customHeight="1" x14ac:dyDescent="0.2">
      <c r="A1510" s="3">
        <f>Stocks!A1511</f>
        <v>44410</v>
      </c>
      <c r="B1510" s="5">
        <f>Stocks!B1511/Stocks!B1510-1</f>
        <v>2.7576697690450125E-3</v>
      </c>
      <c r="C1510" s="5">
        <f>Stocks!C1511/Stocks!C1510-1</f>
        <v>-2.6827387475141018E-2</v>
      </c>
      <c r="D1510" s="5">
        <f>Stocks!D1511/Stocks!D1510-1</f>
        <v>1.3065958636109487E-2</v>
      </c>
      <c r="E1510" s="5">
        <f>Stocks!E1511/Stocks!E1510-1</f>
        <v>-1.2129860863360653E-2</v>
      </c>
    </row>
    <row r="1511" spans="1:5" ht="15" customHeight="1" x14ac:dyDescent="0.2">
      <c r="A1511" s="3">
        <f>Stocks!A1512</f>
        <v>44411</v>
      </c>
      <c r="B1511" s="5">
        <f>Stocks!B1512/Stocks!B1511-1</f>
        <v>-4.1938810587830777E-2</v>
      </c>
      <c r="C1511" s="5">
        <f>Stocks!C1512/Stocks!C1511-1</f>
        <v>-1.1218617065643532E-2</v>
      </c>
      <c r="D1511" s="5">
        <f>Stocks!D1512/Stocks!D1511-1</f>
        <v>1.262156010759341E-2</v>
      </c>
      <c r="E1511" s="5">
        <f>Stocks!E1512/Stocks!E1511-1</f>
        <v>2.2751895991332649E-2</v>
      </c>
    </row>
    <row r="1512" spans="1:5" ht="15" customHeight="1" x14ac:dyDescent="0.2">
      <c r="A1512" s="3">
        <f>Stocks!A1513</f>
        <v>44412</v>
      </c>
      <c r="B1512" s="5">
        <f>Stocks!B1513/Stocks!B1512-1</f>
        <v>1.6864011481880103E-2</v>
      </c>
      <c r="C1512" s="5">
        <f>Stocks!C1513/Stocks!C1512-1</f>
        <v>-1.7714791851196621E-3</v>
      </c>
      <c r="D1512" s="5">
        <f>Stocks!D1513/Stocks!D1512-1</f>
        <v>4.6996322026970905E-3</v>
      </c>
      <c r="E1512" s="5">
        <f>Stocks!E1513/Stocks!E1512-1</f>
        <v>-3.0190677966101753E-2</v>
      </c>
    </row>
    <row r="1513" spans="1:5" ht="15" customHeight="1" x14ac:dyDescent="0.2">
      <c r="A1513" s="3">
        <f>Stocks!A1514</f>
        <v>44413</v>
      </c>
      <c r="B1513" s="5">
        <f>Stocks!B1514/Stocks!B1513-1</f>
        <v>3.034580098800288E-2</v>
      </c>
      <c r="C1513" s="5">
        <f>Stocks!C1514/Stocks!C1513-1</f>
        <v>1.4957535809354994E-2</v>
      </c>
      <c r="D1513" s="5">
        <f>Stocks!D1514/Stocks!D1513-1</f>
        <v>1.5388787200867782E-2</v>
      </c>
      <c r="E1513" s="5">
        <f>Stocks!E1514/Stocks!E1513-1</f>
        <v>1.856908793009282E-2</v>
      </c>
    </row>
    <row r="1514" spans="1:5" ht="15" customHeight="1" x14ac:dyDescent="0.2">
      <c r="A1514" s="3">
        <f>Stocks!A1515</f>
        <v>44414</v>
      </c>
      <c r="B1514" s="5">
        <f>Stocks!B1515/Stocks!B1514-1</f>
        <v>-5.479452054794498E-3</v>
      </c>
      <c r="C1514" s="5">
        <f>Stocks!C1515/Stocks!C1514-1</f>
        <v>4.9539985845719059E-3</v>
      </c>
      <c r="D1514" s="5">
        <f>Stocks!D1515/Stocks!D1514-1</f>
        <v>-3.3382294031258919E-4</v>
      </c>
      <c r="E1514" s="5">
        <f>Stocks!E1515/Stocks!E1514-1</f>
        <v>9.8302055406611633E-3</v>
      </c>
    </row>
    <row r="1515" spans="1:5" ht="15" customHeight="1" x14ac:dyDescent="0.2">
      <c r="A1515" s="3">
        <f>Stocks!A1516</f>
        <v>44417</v>
      </c>
      <c r="B1515" s="5">
        <f>Stocks!B1516/Stocks!B1515-1</f>
        <v>6.5426997245179308E-3</v>
      </c>
      <c r="C1515" s="5">
        <f>Stocks!C1516/Stocks!C1515-1</f>
        <v>-5.7995028997515075E-3</v>
      </c>
      <c r="D1515" s="5">
        <f>Stocks!D1516/Stocks!D1515-1</f>
        <v>-1.536098310291778E-3</v>
      </c>
      <c r="E1515" s="5">
        <f>Stocks!E1516/Stocks!E1515-1</f>
        <v>-1.8584070796460073E-2</v>
      </c>
    </row>
    <row r="1516" spans="1:5" ht="15" customHeight="1" x14ac:dyDescent="0.2">
      <c r="A1516" s="3">
        <f>Stocks!A1517</f>
        <v>44418</v>
      </c>
      <c r="B1516" s="5">
        <f>Stocks!B1517/Stocks!B1516-1</f>
        <v>7.1843995894629309E-3</v>
      </c>
      <c r="C1516" s="5">
        <f>Stocks!C1517/Stocks!C1516-1</f>
        <v>-8.0416666666667247E-3</v>
      </c>
      <c r="D1516" s="5">
        <f>Stocks!D1517/Stocks!D1516-1</f>
        <v>6.6889632107023367E-3</v>
      </c>
      <c r="E1516" s="5">
        <f>Stocks!E1517/Stocks!E1516-1</f>
        <v>1.8575293056807718E-2</v>
      </c>
    </row>
    <row r="1517" spans="1:5" ht="15" customHeight="1" x14ac:dyDescent="0.2">
      <c r="A1517" s="3">
        <f>Stocks!A1518</f>
        <v>44419</v>
      </c>
      <c r="B1517" s="5">
        <f>Stocks!B1518/Stocks!B1517-1</f>
        <v>3.3967391304345895E-4</v>
      </c>
      <c r="C1517" s="5">
        <f>Stocks!C1518/Stocks!C1517-1</f>
        <v>-1.2643340194060548E-2</v>
      </c>
      <c r="D1517" s="5">
        <f>Stocks!D1518/Stocks!D1517-1</f>
        <v>-1.9933554817275212E-4</v>
      </c>
      <c r="E1517" s="5">
        <f>Stocks!E1518/Stocks!E1517-1</f>
        <v>1.2570821529745091E-2</v>
      </c>
    </row>
    <row r="1518" spans="1:5" ht="15" customHeight="1" x14ac:dyDescent="0.2">
      <c r="A1518" s="3">
        <f>Stocks!A1519</f>
        <v>44420</v>
      </c>
      <c r="B1518" s="5">
        <f>Stocks!B1519/Stocks!B1518-1</f>
        <v>-1.8675721561969505E-2</v>
      </c>
      <c r="C1518" s="5">
        <f>Stocks!C1519/Stocks!C1518-1</f>
        <v>-1.3911341785076248E-2</v>
      </c>
      <c r="D1518" s="5">
        <f>Stocks!D1519/Stocks!D1518-1</f>
        <v>4.5191732571276955E-3</v>
      </c>
      <c r="E1518" s="5">
        <f>Stocks!E1519/Stocks!E1518-1</f>
        <v>-2.6228361601677852E-3</v>
      </c>
    </row>
    <row r="1519" spans="1:5" ht="15" customHeight="1" x14ac:dyDescent="0.2">
      <c r="A1519" s="3">
        <f>Stocks!A1520</f>
        <v>44421</v>
      </c>
      <c r="B1519" s="5">
        <f>Stocks!B1520/Stocks!B1519-1</f>
        <v>-1.6608996539792309E-2</v>
      </c>
      <c r="C1519" s="5">
        <f>Stocks!C1520/Stocks!C1519-1</f>
        <v>3.7102549721732547E-3</v>
      </c>
      <c r="D1519" s="5">
        <f>Stocks!D1520/Stocks!D1519-1</f>
        <v>2.7786966589480322E-3</v>
      </c>
      <c r="E1519" s="5">
        <f>Stocks!E1520/Stocks!E1519-1</f>
        <v>-1.8758765778401076E-2</v>
      </c>
    </row>
    <row r="1520" spans="1:5" ht="15" customHeight="1" x14ac:dyDescent="0.2">
      <c r="A1520" s="3">
        <f>Stocks!A1521</f>
        <v>44424</v>
      </c>
      <c r="B1520" s="5">
        <f>Stocks!B1521/Stocks!B1520-1</f>
        <v>-2.8149190710767824E-3</v>
      </c>
      <c r="C1520" s="5">
        <f>Stocks!C1521/Stocks!C1520-1</f>
        <v>1.1648398882441402E-2</v>
      </c>
      <c r="D1520" s="5">
        <f>Stocks!D1521/Stocks!D1520-1</f>
        <v>-7.6532295309097442E-3</v>
      </c>
      <c r="E1520" s="5">
        <f>Stocks!E1521/Stocks!E1520-1</f>
        <v>-2.0725388601036232E-2</v>
      </c>
    </row>
    <row r="1521" spans="1:5" ht="15" customHeight="1" x14ac:dyDescent="0.2">
      <c r="A1521" s="3">
        <f>Stocks!A1522</f>
        <v>44425</v>
      </c>
      <c r="B1521" s="5">
        <f>Stocks!B1522/Stocks!B1521-1</f>
        <v>9.5271700776287105E-3</v>
      </c>
      <c r="C1521" s="5">
        <f>Stocks!C1522/Stocks!C1521-1</f>
        <v>-3.5265125764786243E-3</v>
      </c>
      <c r="D1521" s="5">
        <f>Stocks!D1522/Stocks!D1521-1</f>
        <v>-3.1380892227910406E-2</v>
      </c>
      <c r="E1521" s="5">
        <f>Stocks!E1522/Stocks!E1521-1</f>
        <v>-5.2910052910052352E-3</v>
      </c>
    </row>
    <row r="1522" spans="1:5" ht="15" customHeight="1" x14ac:dyDescent="0.2">
      <c r="A1522" s="3">
        <f>Stocks!A1523</f>
        <v>44426</v>
      </c>
      <c r="B1522" s="5">
        <f>Stocks!B1523/Stocks!B1522-1</f>
        <v>-5.5924501922405279E-3</v>
      </c>
      <c r="C1522" s="5">
        <f>Stocks!C1523/Stocks!C1522-1</f>
        <v>-1.2365155843602094E-2</v>
      </c>
      <c r="D1522" s="5">
        <f>Stocks!D1523/Stocks!D1522-1</f>
        <v>-1.3865055940696092E-2</v>
      </c>
      <c r="E1522" s="5">
        <f>Stocks!E1523/Stocks!E1522-1</f>
        <v>-1.8158473954512089E-2</v>
      </c>
    </row>
    <row r="1523" spans="1:5" ht="15" customHeight="1" x14ac:dyDescent="0.2">
      <c r="A1523" s="3">
        <f>Stocks!A1524</f>
        <v>44427</v>
      </c>
      <c r="B1523" s="5">
        <f>Stocks!B1524/Stocks!B1523-1</f>
        <v>-2.495606326889277E-2</v>
      </c>
      <c r="C1523" s="5">
        <f>Stocks!C1524/Stocks!C1523-1</f>
        <v>-2.5903380391145703E-4</v>
      </c>
      <c r="D1523" s="5">
        <f>Stocks!D1524/Stocks!D1523-1</f>
        <v>4.0370293032645499E-3</v>
      </c>
      <c r="E1523" s="5">
        <f>Stocks!E1524/Stocks!E1523-1</f>
        <v>-2.0362413599850582E-2</v>
      </c>
    </row>
    <row r="1524" spans="1:5" ht="15" customHeight="1" x14ac:dyDescent="0.2">
      <c r="A1524" s="3">
        <f>Stocks!A1525</f>
        <v>44428</v>
      </c>
      <c r="B1524" s="5">
        <f>Stocks!B1525/Stocks!B1524-1</f>
        <v>1.1896178803172397E-2</v>
      </c>
      <c r="C1524" s="5">
        <f>Stocks!C1525/Stocks!C1524-1</f>
        <v>-9.0685321932881813E-4</v>
      </c>
      <c r="D1524" s="5">
        <f>Stocks!D1525/Stocks!D1524-1</f>
        <v>4.0901213171578021E-3</v>
      </c>
      <c r="E1524" s="5">
        <f>Stocks!E1525/Stocks!E1524-1</f>
        <v>6.2929061784897655E-3</v>
      </c>
    </row>
    <row r="1525" spans="1:5" ht="15" customHeight="1" x14ac:dyDescent="0.2">
      <c r="A1525" s="3">
        <f>Stocks!A1526</f>
        <v>44431</v>
      </c>
      <c r="B1525" s="5">
        <f>Stocks!B1526/Stocks!B1525-1</f>
        <v>1.3181332383327415E-2</v>
      </c>
      <c r="C1525" s="5">
        <f>Stocks!C1526/Stocks!C1525-1</f>
        <v>1.2015905947441174E-2</v>
      </c>
      <c r="D1525" s="5">
        <f>Stocks!D1526/Stocks!D1525-1</f>
        <v>2.0988677161005276E-2</v>
      </c>
      <c r="E1525" s="5">
        <f>Stocks!E1526/Stocks!E1525-1</f>
        <v>3.8279325374265705E-2</v>
      </c>
    </row>
    <row r="1526" spans="1:5" ht="15" customHeight="1" x14ac:dyDescent="0.2">
      <c r="A1526" s="3">
        <f>Stocks!A1527</f>
        <v>44432</v>
      </c>
      <c r="B1526" s="5">
        <f>Stocks!B1527/Stocks!B1526-1</f>
        <v>9.1420534458508396E-3</v>
      </c>
      <c r="C1526" s="5">
        <f>Stocks!C1527/Stocks!C1526-1</f>
        <v>4.2709490048697951E-4</v>
      </c>
      <c r="D1526" s="5">
        <f>Stocks!D1527/Stocks!D1526-1</f>
        <v>1.1495807411414649E-3</v>
      </c>
      <c r="E1526" s="5">
        <f>Stocks!E1527/Stocks!E1526-1</f>
        <v>1.1315933564518987E-2</v>
      </c>
    </row>
    <row r="1527" spans="1:5" ht="15" customHeight="1" x14ac:dyDescent="0.2">
      <c r="A1527" s="3">
        <f>Stocks!A1528</f>
        <v>44433</v>
      </c>
      <c r="B1527" s="5">
        <f>Stocks!B1528/Stocks!B1527-1</f>
        <v>1.3937282229965486E-3</v>
      </c>
      <c r="C1527" s="5">
        <f>Stocks!C1528/Stocks!C1527-1</f>
        <v>-7.0440573770491621E-3</v>
      </c>
      <c r="D1527" s="5">
        <f>Stocks!D1528/Stocks!D1527-1</f>
        <v>2.2965214454576E-2</v>
      </c>
      <c r="E1527" s="5">
        <f>Stocks!E1528/Stocks!E1527-1</f>
        <v>1.1008843169103111E-2</v>
      </c>
    </row>
    <row r="1528" spans="1:5" ht="15" customHeight="1" x14ac:dyDescent="0.2">
      <c r="A1528" s="3">
        <f>Stocks!A1529</f>
        <v>44434</v>
      </c>
      <c r="B1528" s="5">
        <f>Stocks!B1529/Stocks!B1528-1</f>
        <v>-2.9575504523312368E-2</v>
      </c>
      <c r="C1528" s="5">
        <f>Stocks!C1529/Stocks!C1528-1</f>
        <v>-8.8997807300399412E-3</v>
      </c>
      <c r="D1528" s="5">
        <f>Stocks!D1529/Stocks!D1528-1</f>
        <v>2.9646748101683773E-2</v>
      </c>
      <c r="E1528" s="5">
        <f>Stocks!E1529/Stocks!E1528-1</f>
        <v>-1.5887183148875383E-2</v>
      </c>
    </row>
    <row r="1529" spans="1:5" ht="15" customHeight="1" x14ac:dyDescent="0.2">
      <c r="A1529" s="3">
        <f>Stocks!A1530</f>
        <v>44435</v>
      </c>
      <c r="B1529" s="5">
        <f>Stocks!B1530/Stocks!B1529-1</f>
        <v>1.3983506633201914E-2</v>
      </c>
      <c r="C1529" s="5">
        <f>Stocks!C1530/Stocks!C1529-1</f>
        <v>9.4134999132395869E-3</v>
      </c>
      <c r="D1529" s="5">
        <f>Stocks!D1530/Stocks!D1529-1</f>
        <v>2.2059766576888462E-2</v>
      </c>
      <c r="E1529" s="5">
        <f>Stocks!E1530/Stocks!E1529-1</f>
        <v>2.9203700344639927E-2</v>
      </c>
    </row>
    <row r="1530" spans="1:5" ht="15" customHeight="1" x14ac:dyDescent="0.2">
      <c r="A1530" s="3">
        <f>Stocks!A1531</f>
        <v>44438</v>
      </c>
      <c r="B1530" s="5">
        <f>Stocks!B1531/Stocks!B1530-1</f>
        <v>-1.5205091937765203E-2</v>
      </c>
      <c r="C1530" s="5">
        <f>Stocks!C1531/Stocks!C1530-1</f>
        <v>-6.2744423911642588E-3</v>
      </c>
      <c r="D1530" s="5">
        <f>Stocks!D1531/Stocks!D1530-1</f>
        <v>-2.3214957962103266E-3</v>
      </c>
      <c r="E1530" s="5">
        <f>Stocks!E1531/Stocks!E1530-1</f>
        <v>-9.5170955234402665E-3</v>
      </c>
    </row>
    <row r="1531" spans="1:5" ht="15" customHeight="1" x14ac:dyDescent="0.2">
      <c r="A1531" s="3">
        <f>Stocks!A1532</f>
        <v>44439</v>
      </c>
      <c r="B1531" s="5">
        <f>Stocks!B1532/Stocks!B1531-1</f>
        <v>3.5547576301615758E-2</v>
      </c>
      <c r="C1531" s="5">
        <f>Stocks!C1532/Stocks!C1531-1</f>
        <v>-9.2116074903775269E-3</v>
      </c>
      <c r="D1531" s="5">
        <f>Stocks!D1532/Stocks!D1531-1</f>
        <v>-1.0376705867555347E-2</v>
      </c>
      <c r="E1531" s="5">
        <f>Stocks!E1532/Stocks!E1531-1</f>
        <v>-1.1921708185053448E-2</v>
      </c>
    </row>
    <row r="1532" spans="1:5" ht="15" customHeight="1" x14ac:dyDescent="0.2">
      <c r="A1532" s="3">
        <f>Stocks!A1533</f>
        <v>44440</v>
      </c>
      <c r="B1532" s="5">
        <f>Stocks!B1533/Stocks!B1532-1</f>
        <v>-1.4216366158113725E-2</v>
      </c>
      <c r="C1532" s="5">
        <f>Stocks!C1533/Stocks!C1532-1</f>
        <v>4.4522042776080628E-3</v>
      </c>
      <c r="D1532" s="5">
        <f>Stocks!D1533/Stocks!D1532-1</f>
        <v>-1.1120996441281172E-2</v>
      </c>
      <c r="E1532" s="5">
        <f>Stocks!E1533/Stocks!E1532-1</f>
        <v>-1.5847289753286531E-2</v>
      </c>
    </row>
    <row r="1533" spans="1:5" ht="15" customHeight="1" x14ac:dyDescent="0.2">
      <c r="A1533" s="3">
        <f>Stocks!A1534</f>
        <v>44441</v>
      </c>
      <c r="B1533" s="5">
        <f>Stocks!B1534/Stocks!B1533-1</f>
        <v>1.7938797045374599E-2</v>
      </c>
      <c r="C1533" s="5">
        <f>Stocks!C1534/Stocks!C1533-1</f>
        <v>-2.5812619502868062E-2</v>
      </c>
      <c r="D1533" s="5">
        <f>Stocks!D1534/Stocks!D1533-1</f>
        <v>4.2413726624253023E-3</v>
      </c>
      <c r="E1533" s="5">
        <f>Stocks!E1534/Stocks!E1533-1</f>
        <v>3.5681610247026541E-2</v>
      </c>
    </row>
    <row r="1534" spans="1:5" ht="15" customHeight="1" x14ac:dyDescent="0.2">
      <c r="A1534" s="3">
        <f>Stocks!A1535</f>
        <v>44442</v>
      </c>
      <c r="B1534" s="5">
        <f>Stocks!B1535/Stocks!B1534-1</f>
        <v>-2.1769177608846002E-2</v>
      </c>
      <c r="C1534" s="5">
        <f>Stocks!C1535/Stocks!C1534-1</f>
        <v>4.1484521366759175E-3</v>
      </c>
      <c r="D1534" s="5">
        <f>Stocks!D1535/Stocks!D1534-1</f>
        <v>3.5835413067126787E-3</v>
      </c>
      <c r="E1534" s="5">
        <f>Stocks!E1535/Stocks!E1534-1</f>
        <v>-6.3604240282685298E-3</v>
      </c>
    </row>
    <row r="1535" spans="1:5" ht="15" customHeight="1" x14ac:dyDescent="0.2">
      <c r="A1535" s="3">
        <f>Stocks!A1536</f>
        <v>44445</v>
      </c>
      <c r="B1535" s="5">
        <f>Stocks!B1536/Stocks!B1535-1</f>
        <v>0</v>
      </c>
      <c r="C1535" s="5">
        <f>Stocks!C1536/Stocks!C1535-1</f>
        <v>0</v>
      </c>
      <c r="D1535" s="5">
        <f>Stocks!D1536/Stocks!D1535-1</f>
        <v>0</v>
      </c>
      <c r="E1535" s="5">
        <f>Stocks!E1536/Stocks!E1535-1</f>
        <v>0</v>
      </c>
    </row>
    <row r="1536" spans="1:5" ht="15" customHeight="1" x14ac:dyDescent="0.2">
      <c r="A1536" s="3">
        <f>Stocks!A1537</f>
        <v>44446</v>
      </c>
      <c r="B1536" s="5">
        <f>Stocks!B1537/Stocks!B1536-1</f>
        <v>-1.2363122571529384E-2</v>
      </c>
      <c r="C1536" s="5">
        <f>Stocks!C1537/Stocks!C1536-1</f>
        <v>5.1530362933676077E-3</v>
      </c>
      <c r="D1536" s="5">
        <f>Stocks!D1537/Stocks!D1536-1</f>
        <v>-5.1010648472868958E-3</v>
      </c>
      <c r="E1536" s="5">
        <f>Stocks!E1537/Stocks!E1536-1</f>
        <v>-4.6230440967284236E-3</v>
      </c>
    </row>
    <row r="1537" spans="1:5" ht="15" customHeight="1" x14ac:dyDescent="0.2">
      <c r="A1537" s="3">
        <f>Stocks!A1538</f>
        <v>44447</v>
      </c>
      <c r="B1537" s="5">
        <f>Stocks!B1538/Stocks!B1537-1</f>
        <v>-3.5050071530758231E-2</v>
      </c>
      <c r="C1537" s="5">
        <f>Stocks!C1538/Stocks!C1537-1</f>
        <v>1.2462986697308498E-2</v>
      </c>
      <c r="D1537" s="5">
        <f>Stocks!D1538/Stocks!D1537-1</f>
        <v>-1.1151701595846997E-2</v>
      </c>
      <c r="E1537" s="5">
        <f>Stocks!E1538/Stocks!E1537-1</f>
        <v>-1.2504465880671556E-2</v>
      </c>
    </row>
    <row r="1538" spans="1:5" ht="15" customHeight="1" x14ac:dyDescent="0.2">
      <c r="A1538" s="3">
        <f>Stocks!A1539</f>
        <v>44448</v>
      </c>
      <c r="B1538" s="5">
        <f>Stocks!B1539/Stocks!B1538-1</f>
        <v>-7.0422535211268622E-3</v>
      </c>
      <c r="C1538" s="5">
        <f>Stocks!C1539/Stocks!C1538-1</f>
        <v>-6.984154699026579E-3</v>
      </c>
      <c r="D1538" s="5">
        <f>Stocks!D1539/Stocks!D1538-1</f>
        <v>1.0888586428154712E-2</v>
      </c>
      <c r="E1538" s="5">
        <f>Stocks!E1539/Stocks!E1538-1</f>
        <v>5.4269175108538903E-3</v>
      </c>
    </row>
    <row r="1539" spans="1:5" ht="15" customHeight="1" x14ac:dyDescent="0.2">
      <c r="A1539" s="3">
        <f>Stocks!A1540</f>
        <v>44449</v>
      </c>
      <c r="B1539" s="5">
        <f>Stocks!B1540/Stocks!B1539-1</f>
        <v>-2.3889511011571551E-2</v>
      </c>
      <c r="C1539" s="5">
        <f>Stocks!C1540/Stocks!C1539-1</f>
        <v>-1.1341157853092532E-2</v>
      </c>
      <c r="D1539" s="5">
        <f>Stocks!D1540/Stocks!D1539-1</f>
        <v>9.6813489773672767E-3</v>
      </c>
      <c r="E1539" s="5">
        <f>Stocks!E1540/Stocks!E1539-1</f>
        <v>2.6988125224900461E-3</v>
      </c>
    </row>
    <row r="1540" spans="1:5" ht="15" customHeight="1" x14ac:dyDescent="0.2">
      <c r="A1540" s="3">
        <f>Stocks!A1541</f>
        <v>44452</v>
      </c>
      <c r="B1540" s="5">
        <f>Stocks!B1541/Stocks!B1540-1</f>
        <v>3.4799235181644406E-2</v>
      </c>
      <c r="C1540" s="5">
        <f>Stocks!C1541/Stocks!C1540-1</f>
        <v>-1.2449424214130422E-3</v>
      </c>
      <c r="D1540" s="5">
        <f>Stocks!D1541/Stocks!D1540-1</f>
        <v>2.044704089408178E-2</v>
      </c>
      <c r="E1540" s="5">
        <f>Stocks!E1541/Stocks!E1540-1</f>
        <v>3.3375201866140403E-2</v>
      </c>
    </row>
    <row r="1541" spans="1:5" ht="15" customHeight="1" x14ac:dyDescent="0.2">
      <c r="A1541" s="3">
        <f>Stocks!A1542</f>
        <v>44453</v>
      </c>
      <c r="B1541" s="5">
        <f>Stocks!B1542/Stocks!B1541-1</f>
        <v>-2.9563932002956261E-2</v>
      </c>
      <c r="C1541" s="5">
        <f>Stocks!C1542/Stocks!C1541-1</f>
        <v>-7.1228241997951525E-3</v>
      </c>
      <c r="D1541" s="5">
        <f>Stocks!D1542/Stocks!D1541-1</f>
        <v>-3.11138767890351E-4</v>
      </c>
      <c r="E1541" s="5">
        <f>Stocks!E1542/Stocks!E1541-1</f>
        <v>-1.1286681715575675E-2</v>
      </c>
    </row>
    <row r="1542" spans="1:5" ht="15" customHeight="1" x14ac:dyDescent="0.2">
      <c r="A1542" s="3">
        <f>Stocks!A1543</f>
        <v>44454</v>
      </c>
      <c r="B1542" s="5">
        <f>Stocks!B1543/Stocks!B1542-1</f>
        <v>2.0944402132520912E-2</v>
      </c>
      <c r="C1542" s="5">
        <f>Stocks!C1543/Stocks!C1542-1</f>
        <v>3.4972873604448562E-3</v>
      </c>
      <c r="D1542" s="5">
        <f>Stocks!D1543/Stocks!D1542-1</f>
        <v>9.5860566448802143E-3</v>
      </c>
      <c r="E1542" s="5">
        <f>Stocks!E1543/Stocks!E1542-1</f>
        <v>4.1798384264137844E-2</v>
      </c>
    </row>
    <row r="1543" spans="1:5" ht="15" customHeight="1" x14ac:dyDescent="0.2">
      <c r="A1543" s="3">
        <f>Stocks!A1544</f>
        <v>44455</v>
      </c>
      <c r="B1543" s="5">
        <f>Stocks!B1544/Stocks!B1543-1</f>
        <v>6.7139127191346848E-3</v>
      </c>
      <c r="C1543" s="5">
        <f>Stocks!C1544/Stocks!C1543-1</f>
        <v>2.3233993119164964E-3</v>
      </c>
      <c r="D1543" s="5">
        <f>Stocks!D1544/Stocks!D1543-1</f>
        <v>5.6723595782723901E-3</v>
      </c>
      <c r="E1543" s="5">
        <f>Stocks!E1544/Stocks!E1543-1</f>
        <v>-1.5171948752529252E-3</v>
      </c>
    </row>
    <row r="1544" spans="1:5" ht="15" customHeight="1" x14ac:dyDescent="0.2">
      <c r="A1544" s="3">
        <f>Stocks!A1545</f>
        <v>44456</v>
      </c>
      <c r="B1544" s="5">
        <f>Stocks!B1545/Stocks!B1544-1</f>
        <v>-4.0755835494626913E-3</v>
      </c>
      <c r="C1544" s="5">
        <f>Stocks!C1545/Stocks!C1544-1</f>
        <v>-1.1500913832300674E-2</v>
      </c>
      <c r="D1544" s="5">
        <f>Stocks!D1545/Stocks!D1544-1</f>
        <v>-1.2322972227331364E-2</v>
      </c>
      <c r="E1544" s="5">
        <f>Stocks!E1545/Stocks!E1544-1</f>
        <v>-5.2338342056389431E-3</v>
      </c>
    </row>
    <row r="1545" spans="1:5" ht="15" customHeight="1" x14ac:dyDescent="0.2">
      <c r="A1545" s="3">
        <f>Stocks!A1546</f>
        <v>44459</v>
      </c>
      <c r="B1545" s="5">
        <f>Stocks!B1546/Stocks!B1545-1</f>
        <v>-3.2366071428571286E-2</v>
      </c>
      <c r="C1545" s="5">
        <f>Stocks!C1546/Stocks!C1545-1</f>
        <v>-7.6662908680946718E-3</v>
      </c>
      <c r="D1545" s="5">
        <f>Stocks!D1546/Stocks!D1545-1</f>
        <v>-2.8491620111731897E-2</v>
      </c>
      <c r="E1545" s="5">
        <f>Stocks!E1546/Stocks!E1545-1</f>
        <v>-3.1398506449422992E-2</v>
      </c>
    </row>
    <row r="1546" spans="1:5" ht="15" customHeight="1" x14ac:dyDescent="0.2">
      <c r="A1546" s="3">
        <f>Stocks!A1547</f>
        <v>44460</v>
      </c>
      <c r="B1546" s="5">
        <f>Stocks!B1547/Stocks!B1546-1</f>
        <v>-3.3064206074586822E-2</v>
      </c>
      <c r="C1546" s="5">
        <f>Stocks!C1547/Stocks!C1546-1</f>
        <v>5.4533060668027211E-4</v>
      </c>
      <c r="D1546" s="5">
        <f>Stocks!D1547/Stocks!D1546-1</f>
        <v>4.983707111366753E-3</v>
      </c>
      <c r="E1546" s="5">
        <f>Stocks!E1547/Stocks!E1546-1</f>
        <v>3.9600490625547602E-2</v>
      </c>
    </row>
    <row r="1547" spans="1:5" ht="15" customHeight="1" x14ac:dyDescent="0.2">
      <c r="A1547" s="3">
        <f>Stocks!A1548</f>
        <v>44461</v>
      </c>
      <c r="B1547" s="5">
        <f>Stocks!B1548/Stocks!B1547-1</f>
        <v>1.1530815109344061E-2</v>
      </c>
      <c r="C1547" s="5">
        <f>Stocks!C1548/Stocks!C1547-1</f>
        <v>1.171821774083659E-2</v>
      </c>
      <c r="D1547" s="5">
        <f>Stocks!D1548/Stocks!D1547-1</f>
        <v>2.6702269692923997E-2</v>
      </c>
      <c r="E1547" s="5">
        <f>Stocks!E1548/Stocks!E1547-1</f>
        <v>4.9384796898702232E-2</v>
      </c>
    </row>
    <row r="1548" spans="1:5" ht="15" customHeight="1" x14ac:dyDescent="0.2">
      <c r="A1548" s="3">
        <f>Stocks!A1549</f>
        <v>44462</v>
      </c>
      <c r="B1548" s="5">
        <f>Stocks!B1549/Stocks!B1548-1</f>
        <v>3.5377358490567001E-3</v>
      </c>
      <c r="C1548" s="5">
        <f>Stocks!C1549/Stocks!C1548-1</f>
        <v>2.4960718294051665E-2</v>
      </c>
      <c r="D1548" s="5">
        <f>Stocks!D1549/Stocks!D1548-1</f>
        <v>2.2787788717567592E-2</v>
      </c>
      <c r="E1548" s="5">
        <f>Stocks!E1549/Stocks!E1548-1</f>
        <v>2.3289431416639861E-2</v>
      </c>
    </row>
    <row r="1549" spans="1:5" ht="15" customHeight="1" x14ac:dyDescent="0.2">
      <c r="A1549" s="3">
        <f>Stocks!A1550</f>
        <v>44463</v>
      </c>
      <c r="B1549" s="5">
        <f>Stocks!B1550/Stocks!B1549-1</f>
        <v>-9.009009009009028E-3</v>
      </c>
      <c r="C1549" s="5">
        <f>Stocks!C1550/Stocks!C1549-1</f>
        <v>1.4366431606149588E-2</v>
      </c>
      <c r="D1549" s="5">
        <f>Stocks!D1550/Stocks!D1549-1</f>
        <v>7.8706786946791674E-4</v>
      </c>
      <c r="E1549" s="5">
        <f>Stocks!E1550/Stocks!E1549-1</f>
        <v>2.0561921205462186E-2</v>
      </c>
    </row>
    <row r="1550" spans="1:5" ht="15" customHeight="1" x14ac:dyDescent="0.2">
      <c r="A1550" s="3">
        <f>Stocks!A1551</f>
        <v>44466</v>
      </c>
      <c r="B1550" s="5">
        <f>Stocks!B1551/Stocks!B1550-1</f>
        <v>3.3201581027668015E-2</v>
      </c>
      <c r="C1550" s="5">
        <f>Stocks!C1551/Stocks!C1550-1</f>
        <v>-8.5927717086230482E-3</v>
      </c>
      <c r="D1550" s="5">
        <f>Stocks!D1551/Stocks!D1550-1</f>
        <v>4.7186932849365704E-3</v>
      </c>
      <c r="E1550" s="5">
        <f>Stocks!E1551/Stocks!E1550-1</f>
        <v>2.5992002460781372E-2</v>
      </c>
    </row>
    <row r="1551" spans="1:5" ht="15" customHeight="1" x14ac:dyDescent="0.2">
      <c r="A1551" s="3">
        <f>Stocks!A1552</f>
        <v>44467</v>
      </c>
      <c r="B1551" s="5">
        <f>Stocks!B1552/Stocks!B1551-1</f>
        <v>-2.0657995409334329E-2</v>
      </c>
      <c r="C1551" s="5">
        <f>Stocks!C1552/Stocks!C1551-1</f>
        <v>-1.759581881533101E-2</v>
      </c>
      <c r="D1551" s="5">
        <f>Stocks!D1552/Stocks!D1551-1</f>
        <v>-4.6604046242774588E-2</v>
      </c>
      <c r="E1551" s="5">
        <f>Stocks!E1552/Stocks!E1551-1</f>
        <v>1.6339379403387921E-2</v>
      </c>
    </row>
    <row r="1552" spans="1:5" ht="15" customHeight="1" x14ac:dyDescent="0.2">
      <c r="A1552" s="3">
        <f>Stocks!A1553</f>
        <v>44468</v>
      </c>
      <c r="B1552" s="5">
        <f>Stocks!B1553/Stocks!B1552-1</f>
        <v>-7.0312499999999334E-3</v>
      </c>
      <c r="C1552" s="5">
        <f>Stocks!C1553/Stocks!C1552-1</f>
        <v>4.9654194006030217E-3</v>
      </c>
      <c r="D1552" s="5">
        <f>Stocks!D1553/Stocks!D1552-1</f>
        <v>-3.3282809144878134E-2</v>
      </c>
      <c r="E1552" s="5">
        <f>Stocks!E1553/Stocks!E1552-1</f>
        <v>3.5398230088496963E-3</v>
      </c>
    </row>
    <row r="1553" spans="1:5" ht="15" customHeight="1" x14ac:dyDescent="0.2">
      <c r="A1553" s="3">
        <f>Stocks!A1554</f>
        <v>44469</v>
      </c>
      <c r="B1553" s="5">
        <f>Stocks!B1554/Stocks!B1553-1</f>
        <v>-1.5735641227381247E-3</v>
      </c>
      <c r="C1553" s="5">
        <f>Stocks!C1554/Stocks!C1553-1</f>
        <v>-1.7337215457914223E-2</v>
      </c>
      <c r="D1553" s="5">
        <f>Stocks!D1554/Stocks!D1553-1</f>
        <v>2.7438426863528598E-3</v>
      </c>
      <c r="E1553" s="5">
        <f>Stocks!E1554/Stocks!E1553-1</f>
        <v>-3.9682539682540652E-3</v>
      </c>
    </row>
    <row r="1554" spans="1:5" ht="15" customHeight="1" x14ac:dyDescent="0.2">
      <c r="A1554" s="3">
        <f>Stocks!A1555</f>
        <v>44470</v>
      </c>
      <c r="B1554" s="5">
        <f>Stocks!B1555/Stocks!B1554-1</f>
        <v>1.4184397163120588E-2</v>
      </c>
      <c r="C1554" s="5">
        <f>Stocks!C1555/Stocks!C1554-1</f>
        <v>3.461279461279454E-2</v>
      </c>
      <c r="D1554" s="5">
        <f>Stocks!D1555/Stocks!D1554-1</f>
        <v>-5.0817642843181687E-3</v>
      </c>
      <c r="E1554" s="5">
        <f>Stocks!E1555/Stocks!E1554-1</f>
        <v>3.4380994540357035E-2</v>
      </c>
    </row>
    <row r="1555" spans="1:5" ht="15" customHeight="1" x14ac:dyDescent="0.2">
      <c r="A1555" s="3">
        <f>Stocks!A1556</f>
        <v>44473</v>
      </c>
      <c r="B1555" s="5">
        <f>Stocks!B1556/Stocks!B1555-1</f>
        <v>-5.050505050504972E-3</v>
      </c>
      <c r="C1555" s="5">
        <f>Stocks!C1556/Stocks!C1555-1</f>
        <v>-2.486331684457177E-2</v>
      </c>
      <c r="D1555" s="5">
        <f>Stocks!D1556/Stocks!D1555-1</f>
        <v>-3.9879510182699307E-2</v>
      </c>
      <c r="E1555" s="5">
        <f>Stocks!E1556/Stocks!E1555-1</f>
        <v>1.9828815977175562E-2</v>
      </c>
    </row>
    <row r="1556" spans="1:5" ht="15" customHeight="1" x14ac:dyDescent="0.2">
      <c r="A1556" s="3">
        <f>Stocks!A1557</f>
        <v>44474</v>
      </c>
      <c r="B1556" s="5">
        <f>Stocks!B1557/Stocks!B1556-1</f>
        <v>2.1085513471300166E-2</v>
      </c>
      <c r="C1556" s="5">
        <f>Stocks!C1557/Stocks!C1556-1</f>
        <v>-2.0024028834600971E-3</v>
      </c>
      <c r="D1556" s="5">
        <f>Stocks!D1557/Stocks!D1556-1</f>
        <v>9.5484927022235766E-3</v>
      </c>
      <c r="E1556" s="5">
        <f>Stocks!E1557/Stocks!E1556-1</f>
        <v>3.357112882920843E-3</v>
      </c>
    </row>
    <row r="1557" spans="1:5" ht="15" customHeight="1" x14ac:dyDescent="0.2">
      <c r="A1557" s="3">
        <f>Stocks!A1558</f>
        <v>44475</v>
      </c>
      <c r="B1557" s="5">
        <f>Stocks!B1558/Stocks!B1557-1</f>
        <v>-1.032504780114718E-2</v>
      </c>
      <c r="C1557" s="5">
        <f>Stocks!C1558/Stocks!C1557-1</f>
        <v>9.9429284822543096E-3</v>
      </c>
      <c r="D1557" s="5">
        <f>Stocks!D1558/Stocks!D1557-1</f>
        <v>-1.824077827320747E-3</v>
      </c>
      <c r="E1557" s="5">
        <f>Stocks!E1558/Stocks!E1557-1</f>
        <v>1.1152934615921151E-3</v>
      </c>
    </row>
    <row r="1558" spans="1:5" ht="15" customHeight="1" x14ac:dyDescent="0.2">
      <c r="A1558" s="3">
        <f>Stocks!A1559</f>
        <v>44476</v>
      </c>
      <c r="B1558" s="5">
        <f>Stocks!B1559/Stocks!B1558-1</f>
        <v>2.2411128284389514E-2</v>
      </c>
      <c r="C1558" s="5">
        <f>Stocks!C1559/Stocks!C1558-1</f>
        <v>1.7835857136550448E-2</v>
      </c>
      <c r="D1558" s="5">
        <f>Stocks!D1559/Stocks!D1558-1</f>
        <v>1.0152284263959421E-2</v>
      </c>
      <c r="E1558" s="5">
        <f>Stocks!E1559/Stocks!E1558-1</f>
        <v>-4.1776911293691654E-3</v>
      </c>
    </row>
    <row r="1559" spans="1:5" ht="15" customHeight="1" x14ac:dyDescent="0.2">
      <c r="A1559" s="3">
        <f>Stocks!A1560</f>
        <v>44477</v>
      </c>
      <c r="B1559" s="5">
        <f>Stocks!B1560/Stocks!B1559-1</f>
        <v>-2.1541950113378672E-2</v>
      </c>
      <c r="C1559" s="5">
        <f>Stocks!C1560/Stocks!C1559-1</f>
        <v>-1.2144870960746346E-3</v>
      </c>
      <c r="D1559" s="5">
        <f>Stocks!D1560/Stocks!D1559-1</f>
        <v>-2.083752093802349E-2</v>
      </c>
      <c r="E1559" s="5">
        <f>Stocks!E1560/Stocks!E1559-1</f>
        <v>4.7685638372255479E-2</v>
      </c>
    </row>
    <row r="1560" spans="1:5" ht="15" customHeight="1" x14ac:dyDescent="0.2">
      <c r="A1560" s="3">
        <f>Stocks!A1561</f>
        <v>44480</v>
      </c>
      <c r="B1560" s="5">
        <f>Stocks!B1561/Stocks!B1560-1</f>
        <v>-2.7809965237543421E-2</v>
      </c>
      <c r="C1560" s="5">
        <f>Stocks!C1561/Stocks!C1560-1</f>
        <v>-2.2408477005254723E-2</v>
      </c>
      <c r="D1560" s="5">
        <f>Stocks!D1561/Stocks!D1560-1</f>
        <v>-1.5259340358560247E-2</v>
      </c>
      <c r="E1560" s="5">
        <f>Stocks!E1561/Stocks!E1560-1</f>
        <v>-1.2680192205018703E-2</v>
      </c>
    </row>
    <row r="1561" spans="1:5" ht="15" customHeight="1" x14ac:dyDescent="0.2">
      <c r="A1561" s="3">
        <f>Stocks!A1562</f>
        <v>44481</v>
      </c>
      <c r="B1561" s="5">
        <f>Stocks!B1562/Stocks!B1561-1</f>
        <v>-2.3440603893524203E-2</v>
      </c>
      <c r="C1561" s="5">
        <f>Stocks!C1562/Stocks!C1561-1</f>
        <v>-4.7088090266980132E-3</v>
      </c>
      <c r="D1561" s="5">
        <f>Stocks!D1562/Stocks!D1561-1</f>
        <v>-2.0290459314849518E-2</v>
      </c>
      <c r="E1561" s="5">
        <f>Stocks!E1562/Stocks!E1561-1</f>
        <v>-7.5706367446262135E-3</v>
      </c>
    </row>
    <row r="1562" spans="1:5" ht="15" customHeight="1" x14ac:dyDescent="0.2">
      <c r="A1562" s="3">
        <f>Stocks!A1563</f>
        <v>44482</v>
      </c>
      <c r="B1562" s="5">
        <f>Stocks!B1563/Stocks!B1562-1</f>
        <v>3.7428803905614316E-2</v>
      </c>
      <c r="C1562" s="5">
        <f>Stocks!C1563/Stocks!C1562-1</f>
        <v>-7.0966302164695572E-3</v>
      </c>
      <c r="D1562" s="5">
        <f>Stocks!D1563/Stocks!D1562-1</f>
        <v>-3.4754237889212947E-3</v>
      </c>
      <c r="E1562" s="5">
        <f>Stocks!E1563/Stocks!E1562-1</f>
        <v>-2.451982018798482E-3</v>
      </c>
    </row>
    <row r="1563" spans="1:5" ht="15" customHeight="1" x14ac:dyDescent="0.2">
      <c r="A1563" s="3">
        <f>Stocks!A1564</f>
        <v>44483</v>
      </c>
      <c r="B1563" s="5">
        <f>Stocks!B1564/Stocks!B1563-1</f>
        <v>-9.4117647058823417E-3</v>
      </c>
      <c r="C1563" s="5">
        <f>Stocks!C1564/Stocks!C1563-1</f>
        <v>1.2226917198597587E-2</v>
      </c>
      <c r="D1563" s="5">
        <f>Stocks!D1564/Stocks!D1563-1</f>
        <v>3.1743772241992874E-2</v>
      </c>
      <c r="E1563" s="5">
        <f>Stocks!E1564/Stocks!E1563-1</f>
        <v>8.4664754881877968E-3</v>
      </c>
    </row>
    <row r="1564" spans="1:5" ht="15" customHeight="1" x14ac:dyDescent="0.2">
      <c r="A1564" s="3">
        <f>Stocks!A1565</f>
        <v>44484</v>
      </c>
      <c r="B1564" s="5">
        <f>Stocks!B1565/Stocks!B1564-1</f>
        <v>-1.70229612034839E-2</v>
      </c>
      <c r="C1564" s="5">
        <f>Stocks!C1565/Stocks!C1564-1</f>
        <v>2.5801580957456327E-2</v>
      </c>
      <c r="D1564" s="5">
        <f>Stocks!D1565/Stocks!D1564-1</f>
        <v>4.1390728476820016E-3</v>
      </c>
      <c r="E1564" s="5">
        <f>Stocks!E1565/Stocks!E1564-1</f>
        <v>3.9268788083954842E-3</v>
      </c>
    </row>
    <row r="1565" spans="1:5" ht="15" customHeight="1" x14ac:dyDescent="0.2">
      <c r="A1565" s="3">
        <f>Stocks!A1566</f>
        <v>44487</v>
      </c>
      <c r="B1565" s="5">
        <f>Stocks!B1566/Stocks!B1565-1</f>
        <v>-6.4438179621424396E-3</v>
      </c>
      <c r="C1565" s="5">
        <f>Stocks!C1566/Stocks!C1565-1</f>
        <v>-1.471925191566803E-3</v>
      </c>
      <c r="D1565" s="5">
        <f>Stocks!D1566/Stocks!D1565-1</f>
        <v>1.415223962627099E-2</v>
      </c>
      <c r="E1565" s="5">
        <f>Stocks!E1566/Stocks!E1565-1</f>
        <v>4.8556784461828428E-3</v>
      </c>
    </row>
    <row r="1566" spans="1:5" ht="15" customHeight="1" x14ac:dyDescent="0.2">
      <c r="A1566" s="3">
        <f>Stocks!A1567</f>
        <v>44488</v>
      </c>
      <c r="B1566" s="5">
        <f>Stocks!B1567/Stocks!B1566-1</f>
        <v>9.3230644507498184E-3</v>
      </c>
      <c r="C1566" s="5">
        <f>Stocks!C1567/Stocks!C1566-1</f>
        <v>1.244309559939305E-2</v>
      </c>
      <c r="D1566" s="5">
        <f>Stocks!D1567/Stocks!D1566-1</f>
        <v>1.4090231675924603E-2</v>
      </c>
      <c r="E1566" s="5">
        <f>Stocks!E1567/Stocks!E1566-1</f>
        <v>1.1006711409395908E-2</v>
      </c>
    </row>
    <row r="1567" spans="1:5" ht="15" customHeight="1" x14ac:dyDescent="0.2">
      <c r="A1567" s="3">
        <f>Stocks!A1568</f>
        <v>44489</v>
      </c>
      <c r="B1567" s="5">
        <f>Stocks!B1568/Stocks!B1567-1</f>
        <v>1.7269076305220787E-2</v>
      </c>
      <c r="C1567" s="5">
        <f>Stocks!C1568/Stocks!C1567-1</f>
        <v>-8.9928057553957386E-3</v>
      </c>
      <c r="D1567" s="5">
        <f>Stocks!D1568/Stocks!D1567-1</f>
        <v>4.0080160320643543E-4</v>
      </c>
      <c r="E1567" s="5">
        <f>Stocks!E1568/Stocks!E1567-1</f>
        <v>9.2936802973977439E-3</v>
      </c>
    </row>
    <row r="1568" spans="1:5" ht="15" customHeight="1" x14ac:dyDescent="0.2">
      <c r="A1568" s="3">
        <f>Stocks!A1569</f>
        <v>44490</v>
      </c>
      <c r="B1568" s="5">
        <f>Stocks!B1569/Stocks!B1568-1</f>
        <v>-1.302803000394781E-2</v>
      </c>
      <c r="C1568" s="5">
        <f>Stocks!C1569/Stocks!C1568-1</f>
        <v>-5.098954282257262E-3</v>
      </c>
      <c r="D1568" s="5">
        <f>Stocks!D1569/Stocks!D1568-1</f>
        <v>1.509081196581219E-2</v>
      </c>
      <c r="E1568" s="5">
        <f>Stocks!E1569/Stocks!E1568-1</f>
        <v>-1.8810839252828115E-2</v>
      </c>
    </row>
    <row r="1569" spans="1:5" ht="15" customHeight="1" x14ac:dyDescent="0.2">
      <c r="A1569" s="3">
        <f>Stocks!A1570</f>
        <v>44491</v>
      </c>
      <c r="B1569" s="5">
        <f>Stocks!B1570/Stocks!B1569-1</f>
        <v>4.0000000000000036E-3</v>
      </c>
      <c r="C1569" s="5">
        <f>Stocks!C1570/Stocks!C1569-1</f>
        <v>4.2998610145934535E-3</v>
      </c>
      <c r="D1569" s="5">
        <f>Stocks!D1570/Stocks!D1569-1</f>
        <v>-1.0656492566767595E-2</v>
      </c>
      <c r="E1569" s="5">
        <f>Stocks!E1570/Stocks!E1569-1</f>
        <v>1.5149483845019462E-2</v>
      </c>
    </row>
    <row r="1570" spans="1:5" ht="15" customHeight="1" x14ac:dyDescent="0.2">
      <c r="A1570" s="3">
        <f>Stocks!A1571</f>
        <v>44494</v>
      </c>
      <c r="B1570" s="5">
        <f>Stocks!B1571/Stocks!B1570-1</f>
        <v>7.5697211155376642E-3</v>
      </c>
      <c r="C1570" s="5">
        <f>Stocks!C1571/Stocks!C1570-1</f>
        <v>1.1460450633568264E-2</v>
      </c>
      <c r="D1570" s="5">
        <f>Stocks!D1571/Stocks!D1570-1</f>
        <v>7.9787234042552058E-3</v>
      </c>
      <c r="E1570" s="5">
        <f>Stocks!E1571/Stocks!E1570-1</f>
        <v>1.0565240359218242E-2</v>
      </c>
    </row>
    <row r="1571" spans="1:5" ht="15" customHeight="1" x14ac:dyDescent="0.2">
      <c r="A1571" s="3">
        <f>Stocks!A1572</f>
        <v>44495</v>
      </c>
      <c r="B1571" s="5">
        <f>Stocks!B1572/Stocks!B1571-1</f>
        <v>-2.5701858442071956E-2</v>
      </c>
      <c r="C1571" s="5">
        <f>Stocks!C1572/Stocks!C1571-1</f>
        <v>-8.8079356935180098E-3</v>
      </c>
      <c r="D1571" s="5">
        <f>Stocks!D1572/Stocks!D1571-1</f>
        <v>-2.6517150395778288E-2</v>
      </c>
      <c r="E1571" s="5">
        <f>Stocks!E1572/Stocks!E1571-1</f>
        <v>6.6649242028229416E-3</v>
      </c>
    </row>
    <row r="1572" spans="1:5" ht="15" customHeight="1" x14ac:dyDescent="0.2">
      <c r="A1572" s="3">
        <f>Stocks!A1573</f>
        <v>44496</v>
      </c>
      <c r="B1572" s="5">
        <f>Stocks!B1573/Stocks!B1572-1</f>
        <v>-4.2207792207792139E-2</v>
      </c>
      <c r="C1572" s="5">
        <f>Stocks!C1573/Stocks!C1572-1</f>
        <v>-6.9191614183418126E-2</v>
      </c>
      <c r="D1572" s="5">
        <f>Stocks!D1573/Stocks!D1572-1</f>
        <v>-1.9243799972896047E-2</v>
      </c>
      <c r="E1572" s="5">
        <f>Stocks!E1573/Stocks!E1572-1</f>
        <v>-3.3753083214332014E-2</v>
      </c>
    </row>
    <row r="1573" spans="1:5" ht="15" customHeight="1" x14ac:dyDescent="0.2">
      <c r="A1573" s="3">
        <f>Stocks!A1574</f>
        <v>44497</v>
      </c>
      <c r="B1573" s="5">
        <f>Stocks!B1574/Stocks!B1573-1</f>
        <v>3.0084745762711806E-2</v>
      </c>
      <c r="C1573" s="5">
        <f>Stocks!C1574/Stocks!C1573-1</f>
        <v>-2.7528037816294315E-2</v>
      </c>
      <c r="D1573" s="5">
        <f>Stocks!D1574/Stocks!D1573-1</f>
        <v>2.8464833494541875E-2</v>
      </c>
      <c r="E1573" s="5">
        <f>Stocks!E1574/Stocks!E1573-1</f>
        <v>9.6735187424425995E-3</v>
      </c>
    </row>
    <row r="1574" spans="1:5" ht="15" customHeight="1" x14ac:dyDescent="0.2">
      <c r="A1574" s="3">
        <f>Stocks!A1575</f>
        <v>44498</v>
      </c>
      <c r="B1574" s="5">
        <f>Stocks!B1575/Stocks!B1574-1</f>
        <v>-3.5787741670094464E-2</v>
      </c>
      <c r="C1574" s="5">
        <f>Stocks!C1575/Stocks!C1574-1</f>
        <v>9.1974837971788848E-3</v>
      </c>
      <c r="D1574" s="5">
        <f>Stocks!D1575/Stocks!D1574-1</f>
        <v>-4.5680505172646102E-3</v>
      </c>
      <c r="E1574" s="5">
        <f>Stocks!E1575/Stocks!E1574-1</f>
        <v>-8.78243512974064E-3</v>
      </c>
    </row>
    <row r="1575" spans="1:5" ht="15" customHeight="1" x14ac:dyDescent="0.2">
      <c r="A1575" s="3">
        <f>Stocks!A1576</f>
        <v>44501</v>
      </c>
      <c r="B1575" s="5">
        <f>Stocks!B1576/Stocks!B1575-1</f>
        <v>4.180887372013653E-2</v>
      </c>
      <c r="C1575" s="5">
        <f>Stocks!C1576/Stocks!C1575-1</f>
        <v>3.2582518770363222E-3</v>
      </c>
      <c r="D1575" s="5">
        <f>Stocks!D1576/Stocks!D1575-1</f>
        <v>3.7926845728168512E-2</v>
      </c>
      <c r="E1575" s="5">
        <f>Stocks!E1576/Stocks!E1575-1</f>
        <v>1.3424620754465266E-3</v>
      </c>
    </row>
    <row r="1576" spans="1:5" ht="15" customHeight="1" x14ac:dyDescent="0.2">
      <c r="A1576" s="3">
        <f>Stocks!A1577</f>
        <v>44502</v>
      </c>
      <c r="B1576" s="5">
        <f>Stocks!B1577/Stocks!B1576-1</f>
        <v>5.3235053235052288E-3</v>
      </c>
      <c r="C1576" s="5">
        <f>Stocks!C1577/Stocks!C1576-1</f>
        <v>-1.5626470865104158E-2</v>
      </c>
      <c r="D1576" s="5">
        <f>Stocks!D1577/Stocks!D1576-1</f>
        <v>2.4447334200260018E-2</v>
      </c>
      <c r="E1576" s="5">
        <f>Stocks!E1577/Stocks!E1576-1</f>
        <v>-2.0914331679849907E-2</v>
      </c>
    </row>
    <row r="1577" spans="1:5" ht="15" customHeight="1" x14ac:dyDescent="0.2">
      <c r="A1577" s="3">
        <f>Stocks!A1578</f>
        <v>44503</v>
      </c>
      <c r="B1577" s="5">
        <f>Stocks!B1578/Stocks!B1577-1</f>
        <v>4.2769857433808678E-2</v>
      </c>
      <c r="C1577" s="5">
        <f>Stocks!C1578/Stocks!C1577-1</f>
        <v>-4.972745529310485E-3</v>
      </c>
      <c r="D1577" s="5">
        <f>Stocks!D1578/Stocks!D1577-1</f>
        <v>1.2566641279512458E-2</v>
      </c>
      <c r="E1577" s="5">
        <f>Stocks!E1578/Stocks!E1577-1</f>
        <v>-3.970970833903964E-3</v>
      </c>
    </row>
    <row r="1578" spans="1:5" ht="15" customHeight="1" x14ac:dyDescent="0.2">
      <c r="A1578" s="3">
        <f>Stocks!A1579</f>
        <v>44504</v>
      </c>
      <c r="B1578" s="5">
        <f>Stocks!B1579/Stocks!B1578-1</f>
        <v>-5.4687500000000222E-3</v>
      </c>
      <c r="C1578" s="5">
        <f>Stocks!C1579/Stocks!C1578-1</f>
        <v>3.2676597789524919E-3</v>
      </c>
      <c r="D1578" s="5">
        <f>Stocks!D1579/Stocks!D1578-1</f>
        <v>3.9488529522376803E-2</v>
      </c>
      <c r="E1578" s="5">
        <f>Stocks!E1579/Stocks!E1578-1</f>
        <v>7.8361286774815131E-3</v>
      </c>
    </row>
    <row r="1579" spans="1:5" ht="15" customHeight="1" x14ac:dyDescent="0.2">
      <c r="A1579" s="3">
        <f>Stocks!A1580</f>
        <v>44505</v>
      </c>
      <c r="B1579" s="5">
        <f>Stocks!B1580/Stocks!B1579-1</f>
        <v>4.1633935585231763E-2</v>
      </c>
      <c r="C1579" s="5">
        <f>Stocks!C1580/Stocks!C1579-1</f>
        <v>3.7790976147140443E-2</v>
      </c>
      <c r="D1579" s="5">
        <f>Stocks!D1580/Stocks!D1579-1</f>
        <v>3.4249879401833105E-2</v>
      </c>
      <c r="E1579" s="5">
        <f>Stocks!E1580/Stocks!E1579-1</f>
        <v>2.9191106261083011E-2</v>
      </c>
    </row>
    <row r="1580" spans="1:5" ht="15" customHeight="1" x14ac:dyDescent="0.2">
      <c r="A1580" s="3">
        <f>Stocks!A1581</f>
        <v>44508</v>
      </c>
      <c r="B1580" s="5">
        <f>Stocks!B1581/Stocks!B1580-1</f>
        <v>-9.0497737556560764E-3</v>
      </c>
      <c r="C1580" s="5">
        <f>Stocks!C1581/Stocks!C1580-1</f>
        <v>1.7630497992338734E-2</v>
      </c>
      <c r="D1580" s="5">
        <f>Stocks!D1581/Stocks!D1580-1</f>
        <v>-1.8540111940298587E-2</v>
      </c>
      <c r="E1580" s="5">
        <f>Stocks!E1581/Stocks!E1580-1</f>
        <v>6.3618290258449228E-3</v>
      </c>
    </row>
    <row r="1581" spans="1:5" ht="15" customHeight="1" x14ac:dyDescent="0.2">
      <c r="A1581" s="3">
        <f>Stocks!A1582</f>
        <v>44509</v>
      </c>
      <c r="B1581" s="5">
        <f>Stocks!B1582/Stocks!B1581-1</f>
        <v>1.4079147640791323E-2</v>
      </c>
      <c r="C1581" s="5">
        <f>Stocks!C1582/Stocks!C1581-1</f>
        <v>-3.2201006848383229E-2</v>
      </c>
      <c r="D1581" s="5">
        <f>Stocks!D1582/Stocks!D1581-1</f>
        <v>-1.4850896994178409E-2</v>
      </c>
      <c r="E1581" s="5">
        <f>Stocks!E1582/Stocks!E1581-1</f>
        <v>-2.3706045041486101E-3</v>
      </c>
    </row>
    <row r="1582" spans="1:5" ht="15" customHeight="1" x14ac:dyDescent="0.2">
      <c r="A1582" s="3">
        <f>Stocks!A1583</f>
        <v>44510</v>
      </c>
      <c r="B1582" s="5">
        <f>Stocks!B1583/Stocks!B1582-1</f>
        <v>2.6641651031894975E-2</v>
      </c>
      <c r="C1582" s="5">
        <f>Stocks!C1583/Stocks!C1582-1</f>
        <v>1.0169173813205923E-2</v>
      </c>
      <c r="D1582" s="5">
        <f>Stocks!D1583/Stocks!D1582-1</f>
        <v>-2.3637240713941243E-2</v>
      </c>
      <c r="E1582" s="5">
        <f>Stocks!E1583/Stocks!E1582-1</f>
        <v>-3.6303630363036299E-2</v>
      </c>
    </row>
    <row r="1583" spans="1:5" ht="15" customHeight="1" x14ac:dyDescent="0.2">
      <c r="A1583" s="3">
        <f>Stocks!A1584</f>
        <v>44511</v>
      </c>
      <c r="B1583" s="5">
        <f>Stocks!B1584/Stocks!B1583-1</f>
        <v>3.1798245614035103E-2</v>
      </c>
      <c r="C1583" s="5">
        <f>Stocks!C1584/Stocks!C1583-1</f>
        <v>-2.3844869177955141E-2</v>
      </c>
      <c r="D1583" s="5">
        <f>Stocks!D1584/Stocks!D1583-1</f>
        <v>3.1373517786561278E-2</v>
      </c>
      <c r="E1583" s="5">
        <f>Stocks!E1584/Stocks!E1583-1</f>
        <v>-1.178082191780816E-2</v>
      </c>
    </row>
    <row r="1584" spans="1:5" ht="15" customHeight="1" x14ac:dyDescent="0.2">
      <c r="A1584" s="3">
        <f>Stocks!A1585</f>
        <v>44512</v>
      </c>
      <c r="B1584" s="5">
        <f>Stocks!B1585/Stocks!B1584-1</f>
        <v>-1.1335458731845605E-2</v>
      </c>
      <c r="C1584" s="5">
        <f>Stocks!C1585/Stocks!C1584-1</f>
        <v>7.9365079365079083E-3</v>
      </c>
      <c r="D1584" s="5">
        <f>Stocks!D1585/Stocks!D1584-1</f>
        <v>-1.79640718562879E-3</v>
      </c>
      <c r="E1584" s="5">
        <f>Stocks!E1585/Stocks!E1584-1</f>
        <v>3.0496257277514704E-3</v>
      </c>
    </row>
    <row r="1585" spans="1:5" ht="15" customHeight="1" x14ac:dyDescent="0.2">
      <c r="A1585" s="3">
        <f>Stocks!A1586</f>
        <v>44515</v>
      </c>
      <c r="B1585" s="5">
        <f>Stocks!B1586/Stocks!B1585-1</f>
        <v>3.9412396990325949E-3</v>
      </c>
      <c r="C1585" s="5">
        <f>Stocks!C1586/Stocks!C1585-1</f>
        <v>9.9014569286626219E-4</v>
      </c>
      <c r="D1585" s="5">
        <f>Stocks!D1586/Stocks!D1585-1</f>
        <v>-1.6796640671865593E-3</v>
      </c>
      <c r="E1585" s="5">
        <f>Stocks!E1586/Stocks!E1585-1</f>
        <v>4.9751243781095411E-3</v>
      </c>
    </row>
    <row r="1586" spans="1:5" ht="15" customHeight="1" x14ac:dyDescent="0.2">
      <c r="A1586" s="3">
        <f>Stocks!A1587</f>
        <v>44516</v>
      </c>
      <c r="B1586" s="5">
        <f>Stocks!B1587/Stocks!B1586-1</f>
        <v>-1.0349750178443973E-2</v>
      </c>
      <c r="C1586" s="5">
        <f>Stocks!C1587/Stocks!C1586-1</f>
        <v>1.3565708902496532E-2</v>
      </c>
      <c r="D1586" s="5">
        <f>Stocks!D1587/Stocks!D1586-1</f>
        <v>1.2618675639947341E-2</v>
      </c>
      <c r="E1586" s="5">
        <f>Stocks!E1587/Stocks!E1586-1</f>
        <v>-1.1001100110010764E-3</v>
      </c>
    </row>
    <row r="1587" spans="1:5" ht="15" customHeight="1" x14ac:dyDescent="0.2">
      <c r="A1587" s="3">
        <f>Stocks!A1588</f>
        <v>44517</v>
      </c>
      <c r="B1587" s="5">
        <f>Stocks!B1588/Stocks!B1587-1</f>
        <v>-5.0486837360259607E-3</v>
      </c>
      <c r="C1587" s="5">
        <f>Stocks!C1588/Stocks!C1587-1</f>
        <v>-4.7030393159215533E-2</v>
      </c>
      <c r="D1587" s="5">
        <f>Stocks!D1588/Stocks!D1587-1</f>
        <v>-1.6615238547353472E-2</v>
      </c>
      <c r="E1587" s="5">
        <f>Stocks!E1588/Stocks!E1587-1</f>
        <v>-9.2235682819383769E-3</v>
      </c>
    </row>
    <row r="1588" spans="1:5" ht="15" customHeight="1" x14ac:dyDescent="0.2">
      <c r="A1588" s="3">
        <f>Stocks!A1589</f>
        <v>44518</v>
      </c>
      <c r="B1588" s="5">
        <f>Stocks!B1589/Stocks!B1588-1</f>
        <v>-2.6821312069590375E-2</v>
      </c>
      <c r="C1588" s="5">
        <f>Stocks!C1589/Stocks!C1588-1</f>
        <v>-8.436555154588854E-3</v>
      </c>
      <c r="D1588" s="5">
        <f>Stocks!D1589/Stocks!D1588-1</f>
        <v>5.4308472121651352E-3</v>
      </c>
      <c r="E1588" s="5">
        <f>Stocks!E1589/Stocks!E1588-1</f>
        <v>1.0421008753647376E-2</v>
      </c>
    </row>
    <row r="1589" spans="1:5" ht="15" customHeight="1" x14ac:dyDescent="0.2">
      <c r="A1589" s="3">
        <f>Stocks!A1590</f>
        <v>44519</v>
      </c>
      <c r="B1589" s="5">
        <f>Stocks!B1590/Stocks!B1589-1</f>
        <v>-5.921787709497206E-2</v>
      </c>
      <c r="C1589" s="5">
        <f>Stocks!C1590/Stocks!C1589-1</f>
        <v>-1.2147740126887352E-2</v>
      </c>
      <c r="D1589" s="5">
        <f>Stocks!D1590/Stocks!D1589-1</f>
        <v>-7.5621173928699381E-3</v>
      </c>
      <c r="E1589" s="5">
        <f>Stocks!E1590/Stocks!E1589-1</f>
        <v>-4.2766776677667706E-2</v>
      </c>
    </row>
    <row r="1590" spans="1:5" ht="15" customHeight="1" x14ac:dyDescent="0.2">
      <c r="A1590" s="3">
        <f>Stocks!A1591</f>
        <v>44522</v>
      </c>
      <c r="B1590" s="5">
        <f>Stocks!B1591/Stocks!B1590-1</f>
        <v>1.7814726840855055E-2</v>
      </c>
      <c r="C1590" s="5">
        <f>Stocks!C1591/Stocks!C1590-1</f>
        <v>-2.6286966046002225E-2</v>
      </c>
      <c r="D1590" s="5">
        <f>Stocks!D1591/Stocks!D1590-1</f>
        <v>1.2094823415575995E-4</v>
      </c>
      <c r="E1590" s="5">
        <f>Stocks!E1591/Stocks!E1590-1</f>
        <v>3.2753914667432937E-2</v>
      </c>
    </row>
    <row r="1591" spans="1:5" ht="15" customHeight="1" x14ac:dyDescent="0.2">
      <c r="A1591" s="3">
        <f>Stocks!A1592</f>
        <v>44523</v>
      </c>
      <c r="B1591" s="5">
        <f>Stocks!B1592/Stocks!B1591-1</f>
        <v>-4.278490859587647E-3</v>
      </c>
      <c r="C1591" s="5">
        <f>Stocks!C1592/Stocks!C1591-1</f>
        <v>1.4878821965436106E-2</v>
      </c>
      <c r="D1591" s="5">
        <f>Stocks!D1592/Stocks!D1591-1</f>
        <v>7.4978836618697642E-3</v>
      </c>
      <c r="E1591" s="5">
        <f>Stocks!E1592/Stocks!E1591-1</f>
        <v>2.6290165530671761E-2</v>
      </c>
    </row>
    <row r="1592" spans="1:5" ht="15" customHeight="1" x14ac:dyDescent="0.2">
      <c r="A1592" s="3">
        <f>Stocks!A1593</f>
        <v>44524</v>
      </c>
      <c r="B1592" s="5">
        <f>Stocks!B1593/Stocks!B1592-1</f>
        <v>-1.6796874999999933E-2</v>
      </c>
      <c r="C1592" s="5">
        <f>Stocks!C1593/Stocks!C1592-1</f>
        <v>2.3981056980200366E-2</v>
      </c>
      <c r="D1592" s="5">
        <f>Stocks!D1593/Stocks!D1592-1</f>
        <v>7.2020165646380363E-3</v>
      </c>
      <c r="E1592" s="5">
        <f>Stocks!E1593/Stocks!E1592-1</f>
        <v>1.4231499051233332E-2</v>
      </c>
    </row>
    <row r="1593" spans="1:5" ht="15" customHeight="1" x14ac:dyDescent="0.2">
      <c r="A1593" s="3">
        <f>Stocks!A1594</f>
        <v>44525</v>
      </c>
      <c r="B1593" s="5">
        <f>Stocks!B1594/Stocks!B1593-1</f>
        <v>0</v>
      </c>
      <c r="C1593" s="5">
        <f>Stocks!C1594/Stocks!C1593-1</f>
        <v>0</v>
      </c>
      <c r="D1593" s="5">
        <f>Stocks!D1594/Stocks!D1593-1</f>
        <v>0</v>
      </c>
      <c r="E1593" s="5">
        <f>Stocks!E1594/Stocks!E1593-1</f>
        <v>0</v>
      </c>
    </row>
    <row r="1594" spans="1:5" ht="15" customHeight="1" x14ac:dyDescent="0.2">
      <c r="A1594" s="3">
        <f>Stocks!A1595</f>
        <v>44526</v>
      </c>
      <c r="B1594" s="5">
        <f>Stocks!B1595/Stocks!B1594-1</f>
        <v>-1.7878426698450633E-2</v>
      </c>
      <c r="C1594" s="5">
        <f>Stocks!C1595/Stocks!C1594-1</f>
        <v>-2.7552275522755187E-2</v>
      </c>
      <c r="D1594" s="5">
        <f>Stocks!D1595/Stocks!D1594-1</f>
        <v>-4.5763317840543438E-2</v>
      </c>
      <c r="E1594" s="5">
        <f>Stocks!E1595/Stocks!E1594-1</f>
        <v>-4.4768141119871596E-2</v>
      </c>
    </row>
    <row r="1595" spans="1:5" ht="15" customHeight="1" x14ac:dyDescent="0.2">
      <c r="A1595" s="3">
        <f>Stocks!A1596</f>
        <v>44529</v>
      </c>
      <c r="B1595" s="5">
        <f>Stocks!B1596/Stocks!B1595-1</f>
        <v>-5.2588996763753837E-3</v>
      </c>
      <c r="C1595" s="5">
        <f>Stocks!C1596/Stocks!C1595-1</f>
        <v>-6.8808499873515006E-3</v>
      </c>
      <c r="D1595" s="5">
        <f>Stocks!D1596/Stocks!D1595-1</f>
        <v>5.4077682028225382E-2</v>
      </c>
      <c r="E1595" s="5">
        <f>Stocks!E1596/Stocks!E1595-1</f>
        <v>9.3732512590933847E-3</v>
      </c>
    </row>
    <row r="1596" spans="1:5" ht="15" customHeight="1" x14ac:dyDescent="0.2">
      <c r="A1596" s="3">
        <f>Stocks!A1597</f>
        <v>44530</v>
      </c>
      <c r="B1596" s="5">
        <f>Stocks!B1597/Stocks!B1596-1</f>
        <v>-5.3680357869052453E-2</v>
      </c>
      <c r="C1596" s="5">
        <f>Stocks!C1597/Stocks!C1596-1</f>
        <v>-1.2838147638697728E-2</v>
      </c>
      <c r="D1596" s="5">
        <f>Stocks!D1597/Stocks!D1596-1</f>
        <v>-1.149289099526063E-2</v>
      </c>
      <c r="E1596" s="5">
        <f>Stocks!E1597/Stocks!E1596-1</f>
        <v>-2.7997227997228147E-2</v>
      </c>
    </row>
    <row r="1597" spans="1:5" ht="15" customHeight="1" x14ac:dyDescent="0.2">
      <c r="A1597" s="3">
        <f>Stocks!A1598</f>
        <v>44531</v>
      </c>
      <c r="B1597" s="5">
        <f>Stocks!B1598/Stocks!B1597-1</f>
        <v>-4.3403523850451098E-2</v>
      </c>
      <c r="C1597" s="5">
        <f>Stocks!C1598/Stocks!C1597-1</f>
        <v>-1.8630334933168236E-2</v>
      </c>
      <c r="D1597" s="5">
        <f>Stocks!D1598/Stocks!D1597-1</f>
        <v>1.2465539973630424E-2</v>
      </c>
      <c r="E1597" s="5">
        <f>Stocks!E1598/Stocks!E1597-1</f>
        <v>-1.32610865535433E-2</v>
      </c>
    </row>
    <row r="1598" spans="1:5" ht="15" customHeight="1" x14ac:dyDescent="0.2">
      <c r="A1598" s="3">
        <f>Stocks!A1599</f>
        <v>44532</v>
      </c>
      <c r="B1598" s="5">
        <f>Stocks!B1599/Stocks!B1598-1</f>
        <v>4.4474393530997247E-2</v>
      </c>
      <c r="C1598" s="5">
        <f>Stocks!C1599/Stocks!C1598-1</f>
        <v>4.2753470761464074E-2</v>
      </c>
      <c r="D1598" s="5">
        <f>Stocks!D1599/Stocks!D1598-1</f>
        <v>-2.7228601870487035E-3</v>
      </c>
      <c r="E1598" s="5">
        <f>Stocks!E1599/Stocks!E1598-1</f>
        <v>2.9768786127167601E-2</v>
      </c>
    </row>
    <row r="1599" spans="1:5" ht="15" customHeight="1" x14ac:dyDescent="0.2">
      <c r="A1599" s="3">
        <f>Stocks!A1600</f>
        <v>44533</v>
      </c>
      <c r="B1599" s="5">
        <f>Stocks!B1600/Stocks!B1599-1</f>
        <v>3.182795698924723E-2</v>
      </c>
      <c r="C1599" s="5">
        <f>Stocks!C1600/Stocks!C1599-1</f>
        <v>-9.9349437692268783E-3</v>
      </c>
      <c r="D1599" s="5">
        <f>Stocks!D1600/Stocks!D1599-1</f>
        <v>1.2226970560303974E-2</v>
      </c>
      <c r="E1599" s="5">
        <f>Stocks!E1600/Stocks!E1599-1</f>
        <v>-2.1049677238282882E-3</v>
      </c>
    </row>
    <row r="1600" spans="1:5" ht="15" customHeight="1" x14ac:dyDescent="0.2">
      <c r="A1600" s="3">
        <f>Stocks!A1601</f>
        <v>44536</v>
      </c>
      <c r="B1600" s="5">
        <f>Stocks!B1601/Stocks!B1600-1</f>
        <v>1.7090454355981777E-2</v>
      </c>
      <c r="C1600" s="5">
        <f>Stocks!C1601/Stocks!C1600-1</f>
        <v>3.2396088019559954E-2</v>
      </c>
      <c r="D1600" s="5">
        <f>Stocks!D1601/Stocks!D1600-1</f>
        <v>-1.5480239240060922E-2</v>
      </c>
      <c r="E1600" s="5">
        <f>Stocks!E1601/Stocks!E1600-1</f>
        <v>2.3906623540992822E-2</v>
      </c>
    </row>
    <row r="1601" spans="1:5" ht="15" customHeight="1" x14ac:dyDescent="0.2">
      <c r="A1601" s="3">
        <f>Stocks!A1602</f>
        <v>44537</v>
      </c>
      <c r="B1601" s="5">
        <f>Stocks!B1602/Stocks!B1601-1</f>
        <v>-7.3770491803278881E-3</v>
      </c>
      <c r="C1601" s="5">
        <f>Stocks!C1602/Stocks!C1601-1</f>
        <v>2.3139925004933781E-2</v>
      </c>
      <c r="D1601" s="5">
        <f>Stocks!D1602/Stocks!D1601-1</f>
        <v>5.8844550327575851E-2</v>
      </c>
      <c r="E1601" s="5">
        <f>Stocks!E1602/Stocks!E1601-1</f>
        <v>2.4172503776953569E-2</v>
      </c>
    </row>
    <row r="1602" spans="1:5" ht="15" customHeight="1" x14ac:dyDescent="0.2">
      <c r="A1602" s="3">
        <f>Stocks!A1603</f>
        <v>44538</v>
      </c>
      <c r="B1602" s="5">
        <f>Stocks!B1603/Stocks!B1602-1</f>
        <v>-7.844756399669639E-3</v>
      </c>
      <c r="C1602" s="5">
        <f>Stocks!C1603/Stocks!C1602-1</f>
        <v>7.8121232579446698E-3</v>
      </c>
      <c r="D1602" s="5">
        <f>Stocks!D1603/Stocks!D1602-1</f>
        <v>-1.7437282033974544E-2</v>
      </c>
      <c r="E1602" s="5">
        <f>Stocks!E1603/Stocks!E1602-1</f>
        <v>-6.168700549818884E-3</v>
      </c>
    </row>
    <row r="1603" spans="1:5" ht="15" customHeight="1" x14ac:dyDescent="0.2">
      <c r="A1603" s="3">
        <f>Stocks!A1604</f>
        <v>44539</v>
      </c>
      <c r="B1603" s="5">
        <f>Stocks!B1604/Stocks!B1603-1</f>
        <v>-1.8726591760299782E-2</v>
      </c>
      <c r="C1603" s="5">
        <f>Stocks!C1604/Stocks!C1603-1</f>
        <v>1.1483803052777519E-2</v>
      </c>
      <c r="D1603" s="5">
        <f>Stocks!D1604/Stocks!D1603-1</f>
        <v>-8.1291504465308417E-3</v>
      </c>
      <c r="E1603" s="5">
        <f>Stocks!E1604/Stocks!E1603-1</f>
        <v>-2.10497908514371E-2</v>
      </c>
    </row>
    <row r="1604" spans="1:5" ht="15" customHeight="1" x14ac:dyDescent="0.2">
      <c r="A1604" s="3">
        <f>Stocks!A1605</f>
        <v>44540</v>
      </c>
      <c r="B1604" s="5">
        <f>Stocks!B1605/Stocks!B1604-1</f>
        <v>-1.2298558100084733E-2</v>
      </c>
      <c r="C1604" s="5">
        <f>Stocks!C1605/Stocks!C1604-1</f>
        <v>9.5084914139742516E-3</v>
      </c>
      <c r="D1604" s="5">
        <f>Stocks!D1605/Stocks!D1604-1</f>
        <v>5.7716726307284194E-3</v>
      </c>
      <c r="E1604" s="5">
        <f>Stocks!E1605/Stocks!E1604-1</f>
        <v>1.2956581667815215E-2</v>
      </c>
    </row>
    <row r="1605" spans="1:5" ht="15" customHeight="1" x14ac:dyDescent="0.2">
      <c r="A1605" s="3">
        <f>Stocks!A1606</f>
        <v>44543</v>
      </c>
      <c r="B1605" s="5">
        <f>Stocks!B1606/Stocks!B1605-1</f>
        <v>-2.3185916702447407E-2</v>
      </c>
      <c r="C1605" s="5">
        <f>Stocks!C1606/Stocks!C1605-1</f>
        <v>-1.1152764761012124E-2</v>
      </c>
      <c r="D1605" s="5">
        <f>Stocks!D1606/Stocks!D1605-1</f>
        <v>-2.2609893262940384E-2</v>
      </c>
      <c r="E1605" s="5">
        <f>Stocks!E1606/Stocks!E1605-1</f>
        <v>-3.361001496802285E-2</v>
      </c>
    </row>
    <row r="1606" spans="1:5" ht="15" customHeight="1" x14ac:dyDescent="0.2">
      <c r="A1606" s="3">
        <f>Stocks!A1607</f>
        <v>44544</v>
      </c>
      <c r="B1606" s="5">
        <f>Stocks!B1607/Stocks!B1606-1</f>
        <v>-1.0549450549450445E-2</v>
      </c>
      <c r="C1606" s="5">
        <f>Stocks!C1607/Stocks!C1606-1</f>
        <v>-4.928442801630295E-3</v>
      </c>
      <c r="D1606" s="5">
        <f>Stocks!D1607/Stocks!D1606-1</f>
        <v>-3.1705025833724809E-3</v>
      </c>
      <c r="E1606" s="5">
        <f>Stocks!E1607/Stocks!E1606-1</f>
        <v>-4.7873838355391163E-3</v>
      </c>
    </row>
    <row r="1607" spans="1:5" ht="15" customHeight="1" x14ac:dyDescent="0.2">
      <c r="A1607" s="3">
        <f>Stocks!A1608</f>
        <v>44545</v>
      </c>
      <c r="B1607" s="5">
        <f>Stocks!B1608/Stocks!B1607-1</f>
        <v>2.6654820079963226E-3</v>
      </c>
      <c r="C1607" s="5">
        <f>Stocks!C1608/Stocks!C1607-1</f>
        <v>1.109629488522712E-2</v>
      </c>
      <c r="D1607" s="5">
        <f>Stocks!D1608/Stocks!D1607-1</f>
        <v>3.5928849098833648E-2</v>
      </c>
      <c r="E1607" s="5">
        <f>Stocks!E1608/Stocks!E1607-1</f>
        <v>4.2444821731724147E-4</v>
      </c>
    </row>
    <row r="1608" spans="1:5" ht="15" customHeight="1" x14ac:dyDescent="0.2">
      <c r="A1608" s="3">
        <f>Stocks!A1609</f>
        <v>44546</v>
      </c>
      <c r="B1608" s="5">
        <f>Stocks!B1609/Stocks!B1608-1</f>
        <v>3.7217545414266695E-2</v>
      </c>
      <c r="C1608" s="5">
        <f>Stocks!C1609/Stocks!C1608-1</f>
        <v>9.7027930855824174E-3</v>
      </c>
      <c r="D1608" s="5">
        <f>Stocks!D1609/Stocks!D1608-1</f>
        <v>-3.8776438480782272E-2</v>
      </c>
      <c r="E1608" s="5">
        <f>Stocks!E1609/Stocks!E1608-1</f>
        <v>1.4000848536275035E-2</v>
      </c>
    </row>
    <row r="1609" spans="1:5" ht="15" customHeight="1" x14ac:dyDescent="0.2">
      <c r="A1609" s="3">
        <f>Stocks!A1610</f>
        <v>44547</v>
      </c>
      <c r="B1609" s="5">
        <f>Stocks!B1610/Stocks!B1609-1</f>
        <v>-5.5531824006834762E-3</v>
      </c>
      <c r="C1609" s="5">
        <f>Stocks!C1610/Stocks!C1609-1</f>
        <v>-1.1615431263703013E-2</v>
      </c>
      <c r="D1609" s="5">
        <f>Stocks!D1610/Stocks!D1609-1</f>
        <v>-2.0111203123152066E-3</v>
      </c>
      <c r="E1609" s="5">
        <f>Stocks!E1610/Stocks!E1609-1</f>
        <v>-4.3096234309623505E-2</v>
      </c>
    </row>
    <row r="1610" spans="1:5" ht="15" customHeight="1" x14ac:dyDescent="0.2">
      <c r="A1610" s="3">
        <f>Stocks!A1611</f>
        <v>44550</v>
      </c>
      <c r="B1610" s="5">
        <f>Stocks!B1611/Stocks!B1610-1</f>
        <v>-1.675257731958768E-2</v>
      </c>
      <c r="C1610" s="5">
        <f>Stocks!C1611/Stocks!C1610-1</f>
        <v>-1.4819709269397685E-2</v>
      </c>
      <c r="D1610" s="5">
        <f>Stocks!D1611/Stocks!D1610-1</f>
        <v>-2.0862968231389334E-2</v>
      </c>
      <c r="E1610" s="5">
        <f>Stocks!E1611/Stocks!E1610-1</f>
        <v>-1.4575134820005164E-4</v>
      </c>
    </row>
    <row r="1611" spans="1:5" ht="15" customHeight="1" x14ac:dyDescent="0.2">
      <c r="A1611" s="3">
        <f>Stocks!A1612</f>
        <v>44551</v>
      </c>
      <c r="B1611" s="5">
        <f>Stocks!B1612/Stocks!B1611-1</f>
        <v>2.7959807776321455E-2</v>
      </c>
      <c r="C1611" s="5">
        <f>Stocks!C1612/Stocks!C1611-1</f>
        <v>3.1809907061415954E-2</v>
      </c>
      <c r="D1611" s="5">
        <f>Stocks!D1612/Stocks!D1611-1</f>
        <v>3.3171912832929973E-2</v>
      </c>
      <c r="E1611" s="5">
        <f>Stocks!E1612/Stocks!E1611-1</f>
        <v>3.0320699708455079E-2</v>
      </c>
    </row>
    <row r="1612" spans="1:5" ht="15" customHeight="1" x14ac:dyDescent="0.2">
      <c r="A1612" s="3">
        <f>Stocks!A1613</f>
        <v>44552</v>
      </c>
      <c r="B1612" s="5">
        <f>Stocks!B1613/Stocks!B1612-1</f>
        <v>4.2498937526560532E-3</v>
      </c>
      <c r="C1612" s="5">
        <f>Stocks!C1613/Stocks!C1612-1</f>
        <v>1.1978828117745532E-2</v>
      </c>
      <c r="D1612" s="5">
        <f>Stocks!D1613/Stocks!D1612-1</f>
        <v>1.2069369580501643E-2</v>
      </c>
      <c r="E1612" s="5">
        <f>Stocks!E1613/Stocks!E1612-1</f>
        <v>5.6593095642329949E-3</v>
      </c>
    </row>
    <row r="1613" spans="1:5" ht="15" customHeight="1" x14ac:dyDescent="0.2">
      <c r="A1613" s="3">
        <f>Stocks!A1614</f>
        <v>44553</v>
      </c>
      <c r="B1613" s="5">
        <f>Stocks!B1614/Stocks!B1613-1</f>
        <v>3.3432077867118215E-2</v>
      </c>
      <c r="C1613" s="5">
        <f>Stocks!C1614/Stocks!C1613-1</f>
        <v>-6.1479170489998625E-3</v>
      </c>
      <c r="D1613" s="5">
        <f>Stocks!D1614/Stocks!D1613-1</f>
        <v>6.4837327775848497E-3</v>
      </c>
      <c r="E1613" s="5">
        <f>Stocks!E1614/Stocks!E1613-1</f>
        <v>1.547552054023571E-3</v>
      </c>
    </row>
    <row r="1614" spans="1:5" ht="15" customHeight="1" x14ac:dyDescent="0.2">
      <c r="A1614" s="3">
        <f>Stocks!A1615</f>
        <v>44554</v>
      </c>
      <c r="B1614" s="5">
        <f>Stocks!B1615/Stocks!B1614-1</f>
        <v>0</v>
      </c>
      <c r="C1614" s="5">
        <f>Stocks!C1615/Stocks!C1614-1</f>
        <v>0</v>
      </c>
      <c r="D1614" s="5">
        <f>Stocks!D1615/Stocks!D1614-1</f>
        <v>0</v>
      </c>
      <c r="E1614" s="5">
        <f>Stocks!E1615/Stocks!E1614-1</f>
        <v>0</v>
      </c>
    </row>
    <row r="1615" spans="1:5" ht="15" customHeight="1" x14ac:dyDescent="0.2">
      <c r="A1615" s="3">
        <f>Stocks!A1616</f>
        <v>44557</v>
      </c>
      <c r="B1615" s="5">
        <f>Stocks!B1616/Stocks!B1615-1</f>
        <v>-2.4570024570025328E-3</v>
      </c>
      <c r="C1615" s="5">
        <f>Stocks!C1616/Stocks!C1615-1</f>
        <v>4.6625427015047904E-3</v>
      </c>
      <c r="D1615" s="5">
        <f>Stocks!D1616/Stocks!D1615-1</f>
        <v>2.783849073967537E-2</v>
      </c>
      <c r="E1615" s="5">
        <f>Stocks!E1616/Stocks!E1615-1</f>
        <v>2.8374771737603499E-2</v>
      </c>
    </row>
    <row r="1616" spans="1:5" ht="15" customHeight="1" x14ac:dyDescent="0.2">
      <c r="A1616" s="3">
        <f>Stocks!A1617</f>
        <v>44558</v>
      </c>
      <c r="B1616" s="5">
        <f>Stocks!B1617/Stocks!B1616-1</f>
        <v>-1.2315270935960854E-3</v>
      </c>
      <c r="C1616" s="5">
        <f>Stocks!C1617/Stocks!C1616-1</f>
        <v>1.9298809906722614E-3</v>
      </c>
      <c r="D1616" s="5">
        <f>Stocks!D1617/Stocks!D1616-1</f>
        <v>-1.4773363178511412E-2</v>
      </c>
      <c r="E1616" s="5">
        <f>Stocks!E1617/Stocks!E1616-1</f>
        <v>-1.2293402540635157E-3</v>
      </c>
    </row>
    <row r="1617" spans="1:5" ht="15" customHeight="1" x14ac:dyDescent="0.2">
      <c r="A1617" s="3">
        <f>Stocks!A1618</f>
        <v>44559</v>
      </c>
      <c r="B1617" s="5">
        <f>Stocks!B1618/Stocks!B1617-1</f>
        <v>-1.8906699547883155E-2</v>
      </c>
      <c r="C1617" s="5">
        <f>Stocks!C1618/Stocks!C1617-1</f>
        <v>5.5033249254754502E-4</v>
      </c>
      <c r="D1617" s="5">
        <f>Stocks!D1618/Stocks!D1617-1</f>
        <v>2.3855503805521039E-3</v>
      </c>
      <c r="E1617" s="5">
        <f>Stocks!E1618/Stocks!E1617-1</f>
        <v>-2.7352297592998509E-3</v>
      </c>
    </row>
    <row r="1618" spans="1:5" ht="15" customHeight="1" x14ac:dyDescent="0.2">
      <c r="A1618" s="3">
        <f>Stocks!A1619</f>
        <v>44560</v>
      </c>
      <c r="B1618" s="5">
        <f>Stocks!B1619/Stocks!B1618-1</f>
        <v>2.4298282362798407E-2</v>
      </c>
      <c r="C1618" s="5">
        <f>Stocks!C1619/Stocks!C1618-1</f>
        <v>-1.3750744832010664E-3</v>
      </c>
      <c r="D1618" s="5">
        <f>Stocks!D1619/Stocks!D1618-1</f>
        <v>-1.3145965548504002E-2</v>
      </c>
      <c r="E1618" s="5">
        <f>Stocks!E1619/Stocks!E1618-1</f>
        <v>-8.7767416346681282E-3</v>
      </c>
    </row>
    <row r="1619" spans="1:5" ht="15" customHeight="1" x14ac:dyDescent="0.2">
      <c r="A1619" s="3">
        <f>Stocks!A1620</f>
        <v>44561</v>
      </c>
      <c r="B1619" s="5">
        <f>Stocks!B1620/Stocks!B1619-1</f>
        <v>-3.7218813905930515E-2</v>
      </c>
      <c r="C1619" s="5">
        <f>Stocks!C1620/Stocks!C1619-1</f>
        <v>-5.3242759443704601E-3</v>
      </c>
      <c r="D1619" s="5">
        <f>Stocks!D1620/Stocks!D1619-1</f>
        <v>-2.2967386311434357E-4</v>
      </c>
      <c r="E1619" s="5">
        <f>Stocks!E1620/Stocks!E1619-1</f>
        <v>-1.3835085777531564E-3</v>
      </c>
    </row>
    <row r="1620" spans="1:5" ht="15" customHeight="1" x14ac:dyDescent="0.2">
      <c r="A1620" s="3">
        <f>Stocks!A1621</f>
        <v>44564</v>
      </c>
      <c r="B1620" s="5">
        <f>Stocks!B1621/Stocks!B1620-1</f>
        <v>7.6040781648258227E-2</v>
      </c>
      <c r="C1620" s="5">
        <f>Stocks!C1621/Stocks!C1620-1</f>
        <v>2.1780259332748741E-2</v>
      </c>
      <c r="D1620" s="5">
        <f>Stocks!D1621/Stocks!D1620-1</f>
        <v>1.079715138984616E-2</v>
      </c>
      <c r="E1620" s="5">
        <f>Stocks!E1621/Stocks!E1620-1</f>
        <v>2.2028262676641486E-2</v>
      </c>
    </row>
    <row r="1621" spans="1:5" ht="15" customHeight="1" x14ac:dyDescent="0.2">
      <c r="A1621" s="3">
        <f>Stocks!A1622</f>
        <v>44565</v>
      </c>
      <c r="B1621" s="5">
        <f>Stocks!B1622/Stocks!B1621-1</f>
        <v>5.606000789577581E-2</v>
      </c>
      <c r="C1621" s="5">
        <f>Stocks!C1622/Stocks!C1621-1</f>
        <v>4.651582893013595E-3</v>
      </c>
      <c r="D1621" s="5">
        <f>Stocks!D1622/Stocks!D1621-1</f>
        <v>-6.0227272727272352E-3</v>
      </c>
      <c r="E1621" s="5">
        <f>Stocks!E1622/Stocks!E1621-1</f>
        <v>4.3378066964890882E-2</v>
      </c>
    </row>
    <row r="1622" spans="1:5" ht="15" customHeight="1" x14ac:dyDescent="0.2">
      <c r="A1622" s="3">
        <f>Stocks!A1623</f>
        <v>44566</v>
      </c>
      <c r="B1622" s="5">
        <f>Stocks!B1623/Stocks!B1622-1</f>
        <v>-1.1214953271028061E-2</v>
      </c>
      <c r="C1622" s="5">
        <f>Stocks!C1623/Stocks!C1622-1</f>
        <v>-1.1058167760496285E-2</v>
      </c>
      <c r="D1622" s="5">
        <f>Stocks!D1623/Stocks!D1622-1</f>
        <v>-3.3725848862467211E-2</v>
      </c>
      <c r="E1622" s="5">
        <f>Stocks!E1623/Stocks!E1622-1</f>
        <v>-1.7149538781343288E-2</v>
      </c>
    </row>
    <row r="1623" spans="1:5" ht="15" customHeight="1" x14ac:dyDescent="0.2">
      <c r="A1623" s="3">
        <f>Stocks!A1624</f>
        <v>44567</v>
      </c>
      <c r="B1623" s="5">
        <f>Stocks!B1624/Stocks!B1623-1</f>
        <v>-2.7599243856332722E-2</v>
      </c>
      <c r="C1623" s="5">
        <f>Stocks!C1624/Stocks!C1623-1</f>
        <v>-1.136363636363602E-3</v>
      </c>
      <c r="D1623" s="5">
        <f>Stocks!D1624/Stocks!D1623-1</f>
        <v>9.228584950307539E-3</v>
      </c>
      <c r="E1623" s="5">
        <f>Stocks!E1624/Stocks!E1623-1</f>
        <v>3.7541308658294525E-2</v>
      </c>
    </row>
    <row r="1624" spans="1:5" ht="15" customHeight="1" x14ac:dyDescent="0.2">
      <c r="A1624" s="3">
        <f>Stocks!A1625</f>
        <v>44568</v>
      </c>
      <c r="B1624" s="5">
        <f>Stocks!B1625/Stocks!B1624-1</f>
        <v>0.1687402799377915</v>
      </c>
      <c r="C1624" s="5">
        <f>Stocks!C1625/Stocks!C1624-1</f>
        <v>-1.2696245733788358E-2</v>
      </c>
      <c r="D1624" s="5">
        <f>Stocks!D1625/Stocks!D1624-1</f>
        <v>-3.9507620164126456E-2</v>
      </c>
      <c r="E1624" s="5">
        <f>Stocks!E1625/Stocks!E1624-1</f>
        <v>2.7392024461714959E-2</v>
      </c>
    </row>
    <row r="1625" spans="1:5" ht="15" customHeight="1" x14ac:dyDescent="0.2">
      <c r="A1625" s="3">
        <f>Stocks!A1626</f>
        <v>44571</v>
      </c>
      <c r="B1625" s="5">
        <f>Stocks!B1626/Stocks!B1625-1</f>
        <v>-4.8902195608782395E-2</v>
      </c>
      <c r="C1625" s="5">
        <f>Stocks!C1626/Stocks!C1625-1</f>
        <v>-2.2999631268436627E-2</v>
      </c>
      <c r="D1625" s="5">
        <f>Stocks!D1626/Stocks!D1625-1</f>
        <v>1.2205541315757351E-2</v>
      </c>
      <c r="E1625" s="5">
        <f>Stocks!E1626/Stocks!E1625-1</f>
        <v>4.8363095238095344E-3</v>
      </c>
    </row>
    <row r="1626" spans="1:5" ht="15" customHeight="1" x14ac:dyDescent="0.2">
      <c r="A1626" s="3">
        <f>Stocks!A1627</f>
        <v>44572</v>
      </c>
      <c r="B1626" s="5">
        <f>Stocks!B1627/Stocks!B1626-1</f>
        <v>3.1479538300105414E-3</v>
      </c>
      <c r="C1626" s="5">
        <f>Stocks!C1627/Stocks!C1626-1</f>
        <v>1.1369533424541167E-2</v>
      </c>
      <c r="D1626" s="5">
        <f>Stocks!D1627/Stocks!D1626-1</f>
        <v>2.0258048956951491E-2</v>
      </c>
      <c r="E1626" s="5">
        <f>Stocks!E1627/Stocks!E1626-1</f>
        <v>3.159323707268924E-2</v>
      </c>
    </row>
    <row r="1627" spans="1:5" ht="15" customHeight="1" x14ac:dyDescent="0.2">
      <c r="A1627" s="3">
        <f>Stocks!A1628</f>
        <v>44573</v>
      </c>
      <c r="B1627" s="5">
        <f>Stocks!B1628/Stocks!B1627-1</f>
        <v>3.8354253835424235E-3</v>
      </c>
      <c r="C1627" s="5">
        <f>Stocks!C1628/Stocks!C1627-1</f>
        <v>6.2039369344155659E-3</v>
      </c>
      <c r="D1627" s="5">
        <f>Stocks!D1628/Stocks!D1627-1</f>
        <v>7.3277390379389296E-3</v>
      </c>
      <c r="E1627" s="5">
        <f>Stocks!E1628/Stocks!E1627-1</f>
        <v>9.6901543246801225E-3</v>
      </c>
    </row>
    <row r="1628" spans="1:5" ht="15" customHeight="1" x14ac:dyDescent="0.2">
      <c r="A1628" s="3">
        <f>Stocks!A1629</f>
        <v>44574</v>
      </c>
      <c r="B1628" s="5">
        <f>Stocks!B1629/Stocks!B1628-1</f>
        <v>1.9103855505383738E-2</v>
      </c>
      <c r="C1628" s="5">
        <f>Stocks!C1629/Stocks!C1628-1</f>
        <v>-3.2914561216448313E-3</v>
      </c>
      <c r="D1628" s="5">
        <f>Stocks!D1629/Stocks!D1628-1</f>
        <v>-1.806875513316919E-2</v>
      </c>
      <c r="E1628" s="5">
        <f>Stocks!E1629/Stocks!E1628-1</f>
        <v>-9.2417061611375084E-3</v>
      </c>
    </row>
    <row r="1629" spans="1:5" ht="15" customHeight="1" x14ac:dyDescent="0.2">
      <c r="A1629" s="3">
        <f>Stocks!A1630</f>
        <v>44575</v>
      </c>
      <c r="B1629" s="5">
        <f>Stocks!B1630/Stocks!B1629-1</f>
        <v>6.2713019768234401E-2</v>
      </c>
      <c r="C1629" s="5">
        <f>Stocks!C1630/Stocks!C1629-1</f>
        <v>-1.5348837209302468E-3</v>
      </c>
      <c r="D1629" s="5">
        <f>Stocks!D1630/Stocks!D1629-1</f>
        <v>7.1693153303860058E-3</v>
      </c>
      <c r="E1629" s="5">
        <f>Stocks!E1630/Stocks!E1629-1</f>
        <v>3.7311647931116854E-2</v>
      </c>
    </row>
    <row r="1630" spans="1:5" ht="15" customHeight="1" x14ac:dyDescent="0.2">
      <c r="A1630" s="3">
        <f>Stocks!A1631</f>
        <v>44578</v>
      </c>
      <c r="B1630" s="5">
        <f>Stocks!B1631/Stocks!B1630-1</f>
        <v>0</v>
      </c>
      <c r="C1630" s="5">
        <f>Stocks!C1631/Stocks!C1630-1</f>
        <v>0</v>
      </c>
      <c r="D1630" s="5">
        <f>Stocks!D1631/Stocks!D1630-1</f>
        <v>0</v>
      </c>
      <c r="E1630" s="5">
        <f>Stocks!E1631/Stocks!E1630-1</f>
        <v>0</v>
      </c>
    </row>
    <row r="1631" spans="1:5" ht="15" customHeight="1" x14ac:dyDescent="0.2">
      <c r="A1631" s="3">
        <f>Stocks!A1632</f>
        <v>44579</v>
      </c>
      <c r="B1631" s="5">
        <f>Stocks!B1632/Stocks!B1631-1</f>
        <v>-4.9390635022450224E-2</v>
      </c>
      <c r="C1631" s="5">
        <f>Stocks!C1632/Stocks!C1631-1</f>
        <v>4.8446452694834718E-3</v>
      </c>
      <c r="D1631" s="5">
        <f>Stocks!D1632/Stocks!D1631-1</f>
        <v>-5.8844465535650814E-2</v>
      </c>
      <c r="E1631" s="5">
        <f>Stocks!E1632/Stocks!E1631-1</f>
        <v>8.8771039889325998E-3</v>
      </c>
    </row>
    <row r="1632" spans="1:5" ht="15" customHeight="1" x14ac:dyDescent="0.2">
      <c r="A1632" s="3">
        <f>Stocks!A1633</f>
        <v>44580</v>
      </c>
      <c r="B1632" s="5">
        <f>Stocks!B1633/Stocks!B1632-1</f>
        <v>-3.5762483130904243E-2</v>
      </c>
      <c r="C1632" s="5">
        <f>Stocks!C1633/Stocks!C1632-1</f>
        <v>-4.7749293032312012E-3</v>
      </c>
      <c r="D1632" s="5">
        <f>Stocks!D1633/Stocks!D1632-1</f>
        <v>-3.3656876339342001E-2</v>
      </c>
      <c r="E1632" s="5">
        <f>Stocks!E1633/Stocks!E1632-1</f>
        <v>-2.6282710547366195E-3</v>
      </c>
    </row>
    <row r="1633" spans="1:5" ht="15" customHeight="1" x14ac:dyDescent="0.2">
      <c r="A1633" s="3">
        <f>Stocks!A1634</f>
        <v>44581</v>
      </c>
      <c r="B1633" s="5">
        <f>Stocks!B1634/Stocks!B1633-1</f>
        <v>-3.8138558432470271E-2</v>
      </c>
      <c r="C1633" s="5">
        <f>Stocks!C1634/Stocks!C1633-1</f>
        <v>-1.5371716042482664E-3</v>
      </c>
      <c r="D1633" s="5">
        <f>Stocks!D1634/Stocks!D1633-1</f>
        <v>-3.5090007826767522E-2</v>
      </c>
      <c r="E1633" s="5">
        <f>Stocks!E1634/Stocks!E1633-1</f>
        <v>-1.8904674610449201E-2</v>
      </c>
    </row>
    <row r="1634" spans="1:5" ht="15" customHeight="1" x14ac:dyDescent="0.2">
      <c r="A1634" s="3">
        <f>Stocks!A1635</f>
        <v>44582</v>
      </c>
      <c r="B1634" s="5">
        <f>Stocks!B1635/Stocks!B1634-1</f>
        <v>-4.7289923608584861E-2</v>
      </c>
      <c r="C1634" s="5">
        <f>Stocks!C1635/Stocks!C1634-1</f>
        <v>-3.9281548868672633E-2</v>
      </c>
      <c r="D1634" s="5">
        <f>Stocks!D1635/Stocks!D1634-1</f>
        <v>-8.6521562795728313E-3</v>
      </c>
      <c r="E1634" s="5">
        <f>Stocks!E1635/Stocks!E1634-1</f>
        <v>-3.3983417026742901E-2</v>
      </c>
    </row>
    <row r="1635" spans="1:5" ht="15" customHeight="1" x14ac:dyDescent="0.2">
      <c r="A1635" s="3">
        <f>Stocks!A1636</f>
        <v>44585</v>
      </c>
      <c r="B1635" s="5">
        <f>Stocks!B1636/Stocks!B1635-1</f>
        <v>2.6345933562428314E-2</v>
      </c>
      <c r="C1635" s="5">
        <f>Stocks!C1636/Stocks!C1635-1</f>
        <v>-1.981255766522616E-2</v>
      </c>
      <c r="D1635" s="5">
        <f>Stocks!D1636/Stocks!D1635-1</f>
        <v>2.07282149188599E-2</v>
      </c>
      <c r="E1635" s="5">
        <f>Stocks!E1636/Stocks!E1635-1</f>
        <v>3.6266924564796188E-3</v>
      </c>
    </row>
    <row r="1636" spans="1:5" ht="15" customHeight="1" x14ac:dyDescent="0.2">
      <c r="A1636" s="3">
        <f>Stocks!A1637</f>
        <v>44586</v>
      </c>
      <c r="B1636" s="5">
        <f>Stocks!B1637/Stocks!B1636-1</f>
        <v>-7.4404761904756089E-4</v>
      </c>
      <c r="C1636" s="5">
        <f>Stocks!C1637/Stocks!C1636-1</f>
        <v>7.4312608372562039E-4</v>
      </c>
      <c r="D1636" s="5">
        <f>Stocks!D1637/Stocks!D1636-1</f>
        <v>-3.0861723446893641E-2</v>
      </c>
      <c r="E1636" s="5">
        <f>Stocks!E1637/Stocks!E1636-1</f>
        <v>4.9265237292218877E-2</v>
      </c>
    </row>
    <row r="1637" spans="1:5" ht="15" customHeight="1" x14ac:dyDescent="0.2">
      <c r="A1637" s="3">
        <f>Stocks!A1638</f>
        <v>44587</v>
      </c>
      <c r="B1637" s="5">
        <f>Stocks!B1638/Stocks!B1637-1</f>
        <v>-9.1586001489203261E-2</v>
      </c>
      <c r="C1637" s="5">
        <f>Stocks!C1638/Stocks!C1637-1</f>
        <v>1.9158415841584286E-2</v>
      </c>
      <c r="D1637" s="5">
        <f>Stocks!D1638/Stocks!D1637-1</f>
        <v>2.5503170664460839E-2</v>
      </c>
      <c r="E1637" s="5">
        <f>Stocks!E1638/Stocks!E1637-1</f>
        <v>-5.73986913098401E-4</v>
      </c>
    </row>
    <row r="1638" spans="1:5" ht="15" customHeight="1" x14ac:dyDescent="0.2">
      <c r="A1638" s="3">
        <f>Stocks!A1639</f>
        <v>44588</v>
      </c>
      <c r="B1638" s="5">
        <f>Stocks!B1639/Stocks!B1638-1</f>
        <v>3.4426229508196737E-2</v>
      </c>
      <c r="C1638" s="5">
        <f>Stocks!C1639/Stocks!C1638-1</f>
        <v>1.3600816048962017E-3</v>
      </c>
      <c r="D1638" s="5">
        <f>Stocks!D1639/Stocks!D1638-1</f>
        <v>-4.5032934534211533E-2</v>
      </c>
      <c r="E1638" s="5">
        <f>Stocks!E1639/Stocks!E1638-1</f>
        <v>2.986446129106346E-2</v>
      </c>
    </row>
    <row r="1639" spans="1:5" ht="15" customHeight="1" x14ac:dyDescent="0.2">
      <c r="A1639" s="3">
        <f>Stocks!A1640</f>
        <v>44589</v>
      </c>
      <c r="B1639" s="5">
        <f>Stocks!B1640/Stocks!B1639-1</f>
        <v>7.5673534072900228E-2</v>
      </c>
      <c r="C1639" s="5">
        <f>Stocks!C1640/Stocks!C1639-1</f>
        <v>0.10599078341013812</v>
      </c>
      <c r="D1639" s="5">
        <f>Stocks!D1640/Stocks!D1639-1</f>
        <v>1.6610360360360232E-2</v>
      </c>
      <c r="E1639" s="5">
        <f>Stocks!E1640/Stocks!E1639-1</f>
        <v>-4.907428061565855E-3</v>
      </c>
    </row>
    <row r="1640" spans="1:5" ht="15" customHeight="1" x14ac:dyDescent="0.2">
      <c r="A1640" s="3">
        <f>Stocks!A1641</f>
        <v>44592</v>
      </c>
      <c r="B1640" s="5">
        <f>Stocks!B1641/Stocks!B1640-1</f>
        <v>2.7992633517495369E-2</v>
      </c>
      <c r="C1640" s="5">
        <f>Stocks!C1641/Stocks!C1640-1</f>
        <v>-8.0263157894737702E-3</v>
      </c>
      <c r="D1640" s="5">
        <f>Stocks!D1641/Stocks!D1640-1</f>
        <v>7.2833010246469154E-2</v>
      </c>
      <c r="E1640" s="5">
        <f>Stocks!E1641/Stocks!E1640-1</f>
        <v>-6.7249495628781686E-3</v>
      </c>
    </row>
    <row r="1641" spans="1:5" ht="15" customHeight="1" x14ac:dyDescent="0.2">
      <c r="A1641" s="3">
        <f>Stocks!A1642</f>
        <v>44593</v>
      </c>
      <c r="B1641" s="5">
        <f>Stocks!B1642/Stocks!B1641-1</f>
        <v>-2.6513794338946517E-2</v>
      </c>
      <c r="C1641" s="5">
        <f>Stocks!C1642/Stocks!C1641-1</f>
        <v>2.7368793385506685E-2</v>
      </c>
      <c r="D1641" s="5">
        <f>Stocks!D1642/Stocks!D1641-1</f>
        <v>1.0454310789881349E-2</v>
      </c>
      <c r="E1641" s="5">
        <f>Stocks!E1642/Stocks!E1641-1</f>
        <v>3.2949672760099302E-2</v>
      </c>
    </row>
    <row r="1642" spans="1:5" ht="15" customHeight="1" x14ac:dyDescent="0.2">
      <c r="A1642" s="3">
        <f>Stocks!A1643</f>
        <v>44594</v>
      </c>
      <c r="B1642" s="5">
        <f>Stocks!B1643/Stocks!B1642-1</f>
        <v>1.9138755980861122E-2</v>
      </c>
      <c r="C1642" s="5">
        <f>Stocks!C1643/Stocks!C1642-1</f>
        <v>1.3169220175589524E-2</v>
      </c>
      <c r="D1642" s="5">
        <f>Stocks!D1643/Stocks!D1642-1</f>
        <v>9.5797675309745589E-3</v>
      </c>
      <c r="E1642" s="5">
        <f>Stocks!E1643/Stocks!E1642-1</f>
        <v>7.3192047192482956E-3</v>
      </c>
    </row>
    <row r="1643" spans="1:5" ht="15" customHeight="1" x14ac:dyDescent="0.2">
      <c r="A1643" s="3">
        <f>Stocks!A1644</f>
        <v>44595</v>
      </c>
      <c r="B1643" s="5">
        <f>Stocks!B1644/Stocks!B1643-1</f>
        <v>4.4781509570241962E-2</v>
      </c>
      <c r="C1643" s="5">
        <f>Stocks!C1644/Stocks!C1643-1</f>
        <v>-1.6481182567326447E-2</v>
      </c>
      <c r="D1643" s="5">
        <f>Stocks!D1644/Stocks!D1643-1</f>
        <v>-6.1614372469635637E-2</v>
      </c>
      <c r="E1643" s="5">
        <f>Stocks!E1644/Stocks!E1643-1</f>
        <v>-1.4532046415789979E-2</v>
      </c>
    </row>
    <row r="1644" spans="1:5" ht="15" customHeight="1" x14ac:dyDescent="0.2">
      <c r="A1644" s="3">
        <f>Stocks!A1645</f>
        <v>44596</v>
      </c>
      <c r="B1644" s="5">
        <f>Stocks!B1645/Stocks!B1644-1</f>
        <v>-1.0369858278603816E-3</v>
      </c>
      <c r="C1644" s="5">
        <f>Stocks!C1645/Stocks!C1644-1</f>
        <v>-1.3604560767038087E-2</v>
      </c>
      <c r="D1644" s="5">
        <f>Stocks!D1645/Stocks!D1644-1</f>
        <v>-1.3347714709451175E-2</v>
      </c>
      <c r="E1644" s="5">
        <f>Stocks!E1645/Stocks!E1644-1</f>
        <v>1.1004732034775033E-2</v>
      </c>
    </row>
    <row r="1645" spans="1:5" ht="15" customHeight="1" x14ac:dyDescent="0.2">
      <c r="A1645" s="3">
        <f>Stocks!A1646</f>
        <v>44599</v>
      </c>
      <c r="B1645" s="5">
        <f>Stocks!B1646/Stocks!B1645-1</f>
        <v>-1.9377162629757749E-2</v>
      </c>
      <c r="C1645" s="5">
        <f>Stocks!C1646/Stocks!C1645-1</f>
        <v>-5.3855247602784262E-3</v>
      </c>
      <c r="D1645" s="5">
        <f>Stocks!D1646/Stocks!D1645-1</f>
        <v>6.4225198141567574E-3</v>
      </c>
      <c r="E1645" s="5">
        <f>Stocks!E1646/Stocks!E1645-1</f>
        <v>1.1646892347882742E-2</v>
      </c>
    </row>
    <row r="1646" spans="1:5" ht="15" customHeight="1" x14ac:dyDescent="0.2">
      <c r="A1646" s="3">
        <f>Stocks!A1647</f>
        <v>44600</v>
      </c>
      <c r="B1646" s="5">
        <f>Stocks!B1647/Stocks!B1646-1</f>
        <v>-4.5871559633027248E-3</v>
      </c>
      <c r="C1646" s="5">
        <f>Stocks!C1647/Stocks!C1646-1</f>
        <v>3.4337031167459564E-3</v>
      </c>
      <c r="D1646" s="5">
        <f>Stocks!D1647/Stocks!D1646-1</f>
        <v>2.4304141208418173E-2</v>
      </c>
      <c r="E1646" s="5">
        <f>Stocks!E1647/Stocks!E1646-1</f>
        <v>-1.7323004088659388E-2</v>
      </c>
    </row>
    <row r="1647" spans="1:5" ht="15" customHeight="1" x14ac:dyDescent="0.2">
      <c r="A1647" s="3">
        <f>Stocks!A1648</f>
        <v>44601</v>
      </c>
      <c r="B1647" s="5">
        <f>Stocks!B1648/Stocks!B1647-1</f>
        <v>5.7780928748670579E-2</v>
      </c>
      <c r="C1647" s="5">
        <f>Stocks!C1648/Stocks!C1647-1</f>
        <v>1.2854259892954412E-2</v>
      </c>
      <c r="D1647" s="5">
        <f>Stocks!D1648/Stocks!D1647-1</f>
        <v>3.9634146341463561E-2</v>
      </c>
      <c r="E1647" s="5">
        <f>Stocks!E1648/Stocks!E1647-1</f>
        <v>1.773787364502355E-2</v>
      </c>
    </row>
    <row r="1648" spans="1:5" ht="15" customHeight="1" x14ac:dyDescent="0.2">
      <c r="A1648" s="3">
        <f>Stocks!A1649</f>
        <v>44602</v>
      </c>
      <c r="B1648" s="5">
        <f>Stocks!B1649/Stocks!B1648-1</f>
        <v>8.3780160857909181E-3</v>
      </c>
      <c r="C1648" s="5">
        <f>Stocks!C1649/Stocks!C1648-1</f>
        <v>-2.2870013427469971E-2</v>
      </c>
      <c r="D1648" s="5">
        <f>Stocks!D1649/Stocks!D1648-1</f>
        <v>-4.4625780951166649E-2</v>
      </c>
      <c r="E1648" s="5">
        <f>Stocks!E1649/Stocks!E1648-1</f>
        <v>-1.118881118881121E-2</v>
      </c>
    </row>
    <row r="1649" spans="1:5" ht="15" customHeight="1" x14ac:dyDescent="0.2">
      <c r="A1649" s="3">
        <f>Stocks!A1650</f>
        <v>44603</v>
      </c>
      <c r="B1649" s="5">
        <f>Stocks!B1650/Stocks!B1649-1</f>
        <v>-1.7281488866733086E-2</v>
      </c>
      <c r="C1649" s="5">
        <f>Stocks!C1650/Stocks!C1649-1</f>
        <v>-3.9895385433751374E-3</v>
      </c>
      <c r="D1649" s="5">
        <f>Stocks!D1650/Stocks!D1649-1</f>
        <v>-4.8044841852395659E-2</v>
      </c>
      <c r="E1649" s="5">
        <f>Stocks!E1650/Stocks!E1649-1</f>
        <v>1.7517136329017413E-2</v>
      </c>
    </row>
    <row r="1650" spans="1:5" ht="15" customHeight="1" x14ac:dyDescent="0.2">
      <c r="A1650" s="3">
        <f>Stocks!A1651</f>
        <v>44606</v>
      </c>
      <c r="B1650" s="5">
        <f>Stocks!B1651/Stocks!B1650-1</f>
        <v>-5.0727088265133391E-3</v>
      </c>
      <c r="C1650" s="5">
        <f>Stocks!C1651/Stocks!C1650-1</f>
        <v>2.8928746272642858E-3</v>
      </c>
      <c r="D1650" s="5">
        <f>Stocks!D1651/Stocks!D1650-1</f>
        <v>-1.9627085377821318E-3</v>
      </c>
      <c r="E1650" s="5">
        <f>Stocks!E1651/Stocks!E1650-1</f>
        <v>-2.1065012831479879E-2</v>
      </c>
    </row>
    <row r="1651" spans="1:5" ht="15" customHeight="1" x14ac:dyDescent="0.2">
      <c r="A1651" s="3">
        <f>Stocks!A1652</f>
        <v>44607</v>
      </c>
      <c r="B1651" s="5">
        <f>Stocks!B1652/Stocks!B1651-1</f>
        <v>3.7049626104690647E-2</v>
      </c>
      <c r="C1651" s="5">
        <f>Stocks!C1652/Stocks!C1651-1</f>
        <v>1.1005591550545812E-2</v>
      </c>
      <c r="D1651" s="5">
        <f>Stocks!D1652/Stocks!D1651-1</f>
        <v>5.3237814299761377E-2</v>
      </c>
      <c r="E1651" s="5">
        <f>Stocks!E1652/Stocks!E1651-1</f>
        <v>-2.042599672310208E-2</v>
      </c>
    </row>
    <row r="1652" spans="1:5" ht="15" customHeight="1" x14ac:dyDescent="0.2">
      <c r="A1652" s="3">
        <f>Stocks!A1653</f>
        <v>44608</v>
      </c>
      <c r="B1652" s="5">
        <f>Stocks!B1653/Stocks!B1652-1</f>
        <v>-3.703703703703709E-2</v>
      </c>
      <c r="C1652" s="5">
        <f>Stocks!C1653/Stocks!C1652-1</f>
        <v>4.3894302519533746E-3</v>
      </c>
      <c r="D1652" s="5">
        <f>Stocks!D1653/Stocks!D1652-1</f>
        <v>6.9351827153907308E-3</v>
      </c>
      <c r="E1652" s="5">
        <f>Stocks!E1653/Stocks!E1652-1</f>
        <v>5.9099018733272946E-3</v>
      </c>
    </row>
    <row r="1653" spans="1:5" ht="15" customHeight="1" x14ac:dyDescent="0.2">
      <c r="A1653" s="3">
        <f>Stocks!A1654</f>
        <v>44609</v>
      </c>
      <c r="B1653" s="5">
        <f>Stocks!B1654/Stocks!B1653-1</f>
        <v>1.667801225323351E-2</v>
      </c>
      <c r="C1653" s="5">
        <f>Stocks!C1654/Stocks!C1653-1</f>
        <v>-1.8398741368761407E-2</v>
      </c>
      <c r="D1653" s="5">
        <f>Stocks!D1654/Stocks!D1653-1</f>
        <v>-5.7350993377483395E-2</v>
      </c>
      <c r="E1653" s="5">
        <f>Stocks!E1654/Stocks!E1653-1</f>
        <v>1.0530983261279214E-2</v>
      </c>
    </row>
    <row r="1654" spans="1:5" ht="15" customHeight="1" x14ac:dyDescent="0.2">
      <c r="A1654" s="3">
        <f>Stocks!A1655</f>
        <v>44610</v>
      </c>
      <c r="B1654" s="5">
        <f>Stocks!B1655/Stocks!B1654-1</f>
        <v>-3.3478406427855933E-4</v>
      </c>
      <c r="C1654" s="5">
        <f>Stocks!C1655/Stocks!C1654-1</f>
        <v>-8.5481501268867E-3</v>
      </c>
      <c r="D1654" s="5">
        <f>Stocks!D1655/Stocks!D1654-1</f>
        <v>8.5710271181678177E-3</v>
      </c>
      <c r="E1654" s="5">
        <f>Stocks!E1655/Stocks!E1654-1</f>
        <v>-1.6783677051338319E-2</v>
      </c>
    </row>
    <row r="1655" spans="1:5" ht="15" customHeight="1" x14ac:dyDescent="0.2">
      <c r="A1655" s="3">
        <f>Stocks!A1656</f>
        <v>44613</v>
      </c>
      <c r="B1655" s="5">
        <f>Stocks!B1656/Stocks!B1655-1</f>
        <v>0</v>
      </c>
      <c r="C1655" s="5">
        <f>Stocks!C1656/Stocks!C1655-1</f>
        <v>0</v>
      </c>
      <c r="D1655" s="5">
        <f>Stocks!D1656/Stocks!D1655-1</f>
        <v>0</v>
      </c>
      <c r="E1655" s="5">
        <f>Stocks!E1656/Stocks!E1655-1</f>
        <v>0</v>
      </c>
    </row>
    <row r="1656" spans="1:5" ht="15" customHeight="1" x14ac:dyDescent="0.2">
      <c r="A1656" s="3">
        <f>Stocks!A1657</f>
        <v>44614</v>
      </c>
      <c r="B1656" s="5">
        <f>Stocks!B1657/Stocks!B1656-1</f>
        <v>-5.291359678499663E-2</v>
      </c>
      <c r="C1656" s="5">
        <f>Stocks!C1657/Stocks!C1656-1</f>
        <v>-6.1520499348870494E-3</v>
      </c>
      <c r="D1656" s="5">
        <f>Stocks!D1657/Stocks!D1656-1</f>
        <v>1.3931457230431654E-4</v>
      </c>
      <c r="E1656" s="5">
        <f>Stocks!E1657/Stocks!E1656-1</f>
        <v>-2.0082561642307262E-2</v>
      </c>
    </row>
    <row r="1657" spans="1:5" ht="15" customHeight="1" x14ac:dyDescent="0.2">
      <c r="A1657" s="3">
        <f>Stocks!A1658</f>
        <v>44615</v>
      </c>
      <c r="B1657" s="5">
        <f>Stocks!B1658/Stocks!B1657-1</f>
        <v>-2.4752475247524774E-3</v>
      </c>
      <c r="C1657" s="5">
        <f>Stocks!C1658/Stocks!C1657-1</f>
        <v>-2.4263509849991038E-2</v>
      </c>
      <c r="D1657" s="5">
        <f>Stocks!D1658/Stocks!D1657-1</f>
        <v>-2.0754979802200979E-2</v>
      </c>
      <c r="E1657" s="5">
        <f>Stocks!E1658/Stocks!E1657-1</f>
        <v>4.5542525333031048E-3</v>
      </c>
    </row>
    <row r="1658" spans="1:5" ht="15" customHeight="1" x14ac:dyDescent="0.2">
      <c r="A1658" s="3">
        <f>Stocks!A1659</f>
        <v>44616</v>
      </c>
      <c r="B1658" s="5">
        <f>Stocks!B1659/Stocks!B1658-1</f>
        <v>-1.7015242821694421E-2</v>
      </c>
      <c r="C1658" s="5">
        <f>Stocks!C1659/Stocks!C1658-1</f>
        <v>6.2514470942349742E-3</v>
      </c>
      <c r="D1658" s="5">
        <f>Stocks!D1659/Stocks!D1658-1</f>
        <v>1.3655761024182089E-2</v>
      </c>
      <c r="E1658" s="5">
        <f>Stocks!E1659/Stocks!E1658-1</f>
        <v>-5.667006687067877E-3</v>
      </c>
    </row>
    <row r="1659" spans="1:5" ht="15" customHeight="1" x14ac:dyDescent="0.2">
      <c r="A1659" s="3">
        <f>Stocks!A1660</f>
        <v>44617</v>
      </c>
      <c r="B1659" s="5">
        <f>Stocks!B1660/Stocks!B1659-1</f>
        <v>1.8391633609808888E-2</v>
      </c>
      <c r="C1659" s="5">
        <f>Stocks!C1660/Stocks!C1659-1</f>
        <v>9.0658076392085007E-3</v>
      </c>
      <c r="D1659" s="5">
        <f>Stocks!D1660/Stocks!D1659-1</f>
        <v>1.2489475161380881E-2</v>
      </c>
      <c r="E1659" s="5">
        <f>Stocks!E1660/Stocks!E1659-1</f>
        <v>4.0351077168585325E-2</v>
      </c>
    </row>
    <row r="1660" spans="1:5" ht="15" customHeight="1" x14ac:dyDescent="0.2">
      <c r="A1660" s="3">
        <f>Stocks!A1661</f>
        <v>44620</v>
      </c>
      <c r="B1660" s="5">
        <f>Stocks!B1661/Stocks!B1660-1</f>
        <v>-6.7280453257789752E-3</v>
      </c>
      <c r="C1660" s="5">
        <f>Stocks!C1661/Stocks!C1660-1</f>
        <v>-1.4365850321521489E-2</v>
      </c>
      <c r="D1660" s="5">
        <f>Stocks!D1661/Stocks!D1660-1</f>
        <v>-2.5225225225225301E-2</v>
      </c>
      <c r="E1660" s="5">
        <f>Stocks!E1661/Stocks!E1660-1</f>
        <v>3.9333844636791904E-2</v>
      </c>
    </row>
    <row r="1661" spans="1:5" ht="15" customHeight="1" x14ac:dyDescent="0.2">
      <c r="A1661" s="3">
        <f>Stocks!A1662</f>
        <v>44621</v>
      </c>
      <c r="B1661" s="5">
        <f>Stocks!B1662/Stocks!B1661-1</f>
        <v>2.1390374331551332E-3</v>
      </c>
      <c r="C1661" s="5">
        <f>Stocks!C1662/Stocks!C1661-1</f>
        <v>-3.3083472145104542E-2</v>
      </c>
      <c r="D1661" s="5">
        <f>Stocks!D1662/Stocks!D1661-1</f>
        <v>-3.4551400540309918E-2</v>
      </c>
      <c r="E1661" s="5">
        <f>Stocks!E1662/Stocks!E1661-1</f>
        <v>2.2137887413029578E-2</v>
      </c>
    </row>
    <row r="1662" spans="1:5" ht="15" customHeight="1" x14ac:dyDescent="0.2">
      <c r="A1662" s="3">
        <f>Stocks!A1663</f>
        <v>44622</v>
      </c>
      <c r="B1662" s="5">
        <f>Stocks!B1663/Stocks!B1662-1</f>
        <v>4.0199217360370021E-2</v>
      </c>
      <c r="C1662" s="5">
        <f>Stocks!C1663/Stocks!C1662-1</f>
        <v>-2.3448341867253752E-3</v>
      </c>
      <c r="D1662" s="5">
        <f>Stocks!D1663/Stocks!D1662-1</f>
        <v>2.7098674521354837E-2</v>
      </c>
      <c r="E1662" s="5">
        <f>Stocks!E1663/Stocks!E1662-1</f>
        <v>1.113861386138626E-2</v>
      </c>
    </row>
    <row r="1663" spans="1:5" ht="15" customHeight="1" x14ac:dyDescent="0.2">
      <c r="A1663" s="3">
        <f>Stocks!A1664</f>
        <v>44623</v>
      </c>
      <c r="B1663" s="5">
        <f>Stocks!B1664/Stocks!B1663-1</f>
        <v>-1.9151846785225635E-2</v>
      </c>
      <c r="C1663" s="5">
        <f>Stocks!C1664/Stocks!C1663-1</f>
        <v>-5.9957789716039711E-3</v>
      </c>
      <c r="D1663" s="5">
        <f>Stocks!D1664/Stocks!D1663-1</f>
        <v>-1.0037281330656511E-2</v>
      </c>
      <c r="E1663" s="5">
        <f>Stocks!E1664/Stocks!E1663-1</f>
        <v>-6.4259485924114124E-3</v>
      </c>
    </row>
    <row r="1664" spans="1:5" ht="15" customHeight="1" x14ac:dyDescent="0.2">
      <c r="A1664" s="3">
        <f>Stocks!A1665</f>
        <v>44624</v>
      </c>
      <c r="B1664" s="5">
        <f>Stocks!B1665/Stocks!B1664-1</f>
        <v>-6.2412831241283051E-2</v>
      </c>
      <c r="C1664" s="5">
        <f>Stocks!C1665/Stocks!C1664-1</f>
        <v>-3.3489359648699479E-2</v>
      </c>
      <c r="D1664" s="5">
        <f>Stocks!D1665/Stocks!D1664-1</f>
        <v>-1.8539976825028948E-2</v>
      </c>
      <c r="E1664" s="5">
        <f>Stocks!E1665/Stocks!E1664-1</f>
        <v>2.9360435273585894E-2</v>
      </c>
    </row>
    <row r="1665" spans="1:5" ht="15" customHeight="1" x14ac:dyDescent="0.2">
      <c r="A1665" s="3">
        <f>Stocks!A1666</f>
        <v>44627</v>
      </c>
      <c r="B1665" s="5">
        <f>Stocks!B1666/Stocks!B1665-1</f>
        <v>-4.9832651543324613E-2</v>
      </c>
      <c r="C1665" s="5">
        <f>Stocks!C1666/Stocks!C1665-1</f>
        <v>-4.7880573168905149E-2</v>
      </c>
      <c r="D1665" s="5">
        <f>Stocks!D1666/Stocks!D1665-1</f>
        <v>-3.8665879574970585E-2</v>
      </c>
      <c r="E1665" s="5">
        <f>Stocks!E1666/Stocks!E1665-1</f>
        <v>9.9730727036999589E-3</v>
      </c>
    </row>
    <row r="1666" spans="1:5" ht="15" customHeight="1" x14ac:dyDescent="0.2">
      <c r="A1666" s="3">
        <f>Stocks!A1667</f>
        <v>44628</v>
      </c>
      <c r="B1666" s="5">
        <f>Stocks!B1667/Stocks!B1666-1</f>
        <v>-1.0958904109589107E-2</v>
      </c>
      <c r="C1666" s="5">
        <f>Stocks!C1667/Stocks!C1666-1</f>
        <v>5.2962768746722677E-3</v>
      </c>
      <c r="D1666" s="5">
        <f>Stocks!D1667/Stocks!D1666-1</f>
        <v>5.2041756217378055E-2</v>
      </c>
      <c r="E1666" s="5">
        <f>Stocks!E1667/Stocks!E1666-1</f>
        <v>-2.4390243902439046E-2</v>
      </c>
    </row>
    <row r="1667" spans="1:5" ht="15" customHeight="1" x14ac:dyDescent="0.2">
      <c r="A1667" s="3">
        <f>Stocks!A1668</f>
        <v>44629</v>
      </c>
      <c r="B1667" s="5">
        <f>Stocks!B1668/Stocks!B1667-1</f>
        <v>3.9572615749901008E-3</v>
      </c>
      <c r="C1667" s="5">
        <f>Stocks!C1668/Stocks!C1667-1</f>
        <v>4.1990506494183899E-2</v>
      </c>
      <c r="D1667" s="5">
        <f>Stocks!D1668/Stocks!D1667-1</f>
        <v>3.4291551145483545E-2</v>
      </c>
      <c r="E1667" s="5">
        <f>Stocks!E1668/Stocks!E1667-1</f>
        <v>-2.6214574898785425E-2</v>
      </c>
    </row>
    <row r="1668" spans="1:5" ht="15" customHeight="1" x14ac:dyDescent="0.2">
      <c r="A1668" s="3">
        <f>Stocks!A1669</f>
        <v>44630</v>
      </c>
      <c r="B1668" s="5">
        <f>Stocks!B1669/Stocks!B1668-1</f>
        <v>-1.1430823807646928E-2</v>
      </c>
      <c r="C1668" s="5">
        <f>Stocks!C1669/Stocks!C1668-1</f>
        <v>-8.9607529034841926E-3</v>
      </c>
      <c r="D1668" s="5">
        <f>Stocks!D1669/Stocks!D1668-1</f>
        <v>-1.4531602708803604E-2</v>
      </c>
      <c r="E1668" s="5">
        <f>Stocks!E1669/Stocks!E1668-1</f>
        <v>3.6482694106641844E-2</v>
      </c>
    </row>
    <row r="1669" spans="1:5" ht="15" customHeight="1" x14ac:dyDescent="0.2">
      <c r="A1669" s="3">
        <f>Stocks!A1670</f>
        <v>44631</v>
      </c>
      <c r="B1669" s="5">
        <f>Stocks!B1670/Stocks!B1669-1</f>
        <v>-4.3460925039872422E-2</v>
      </c>
      <c r="C1669" s="5">
        <f>Stocks!C1670/Stocks!C1669-1</f>
        <v>-6.3646006970752289E-3</v>
      </c>
      <c r="D1669" s="5">
        <f>Stocks!D1670/Stocks!D1669-1</f>
        <v>-1.1596277738009864E-2</v>
      </c>
      <c r="E1669" s="5">
        <f>Stocks!E1670/Stocks!E1669-1</f>
        <v>-1.3136782992378637E-2</v>
      </c>
    </row>
    <row r="1670" spans="1:5" ht="15" customHeight="1" x14ac:dyDescent="0.2">
      <c r="A1670" s="3">
        <f>Stocks!A1671</f>
        <v>44634</v>
      </c>
      <c r="B1670" s="5">
        <f>Stocks!B1671/Stocks!B1670-1</f>
        <v>-4.5852438516048588E-3</v>
      </c>
      <c r="C1670" s="5">
        <f>Stocks!C1671/Stocks!C1670-1</f>
        <v>1.8402724823344041E-2</v>
      </c>
      <c r="D1670" s="5">
        <f>Stocks!D1671/Stocks!D1670-1</f>
        <v>-1.3180764774044174E-2</v>
      </c>
      <c r="E1670" s="5">
        <f>Stocks!E1671/Stocks!E1670-1</f>
        <v>-1.8900518240016262E-2</v>
      </c>
    </row>
    <row r="1671" spans="1:5" ht="15" customHeight="1" x14ac:dyDescent="0.2">
      <c r="A1671" s="3">
        <f>Stocks!A1672</f>
        <v>44635</v>
      </c>
      <c r="B1671" s="5">
        <f>Stocks!B1672/Stocks!B1671-1</f>
        <v>4.7738693467336724E-2</v>
      </c>
      <c r="C1671" s="5">
        <f>Stocks!C1672/Stocks!C1671-1</f>
        <v>2.9002146458343647E-2</v>
      </c>
      <c r="D1671" s="5">
        <f>Stocks!D1672/Stocks!D1671-1</f>
        <v>5.1225598121238836E-2</v>
      </c>
      <c r="E1671" s="5">
        <f>Stocks!E1672/Stocks!E1671-1</f>
        <v>-1.5535991714137776E-2</v>
      </c>
    </row>
    <row r="1672" spans="1:5" ht="15" customHeight="1" x14ac:dyDescent="0.2">
      <c r="A1672" s="3">
        <f>Stocks!A1673</f>
        <v>44636</v>
      </c>
      <c r="B1672" s="5">
        <f>Stocks!B1673/Stocks!B1672-1</f>
        <v>2.4780175859312692E-2</v>
      </c>
      <c r="C1672" s="5">
        <f>Stocks!C1673/Stocks!C1672-1</f>
        <v>2.7796643058116022E-2</v>
      </c>
      <c r="D1672" s="5">
        <f>Stocks!D1673/Stocks!D1672-1</f>
        <v>4.3702876291538573E-2</v>
      </c>
      <c r="E1672" s="5">
        <f>Stocks!E1673/Stocks!E1672-1</f>
        <v>-2.4197790636507621E-3</v>
      </c>
    </row>
    <row r="1673" spans="1:5" ht="15" customHeight="1" x14ac:dyDescent="0.2">
      <c r="A1673" s="3">
        <f>Stocks!A1674</f>
        <v>44637</v>
      </c>
      <c r="B1673" s="5">
        <f>Stocks!B1674/Stocks!B1673-1</f>
        <v>2.7301092043681141E-3</v>
      </c>
      <c r="C1673" s="5">
        <f>Stocks!C1674/Stocks!C1673-1</f>
        <v>7.457403124557338E-3</v>
      </c>
      <c r="D1673" s="5">
        <f>Stocks!D1674/Stocks!D1673-1</f>
        <v>8.9632107023411844E-3</v>
      </c>
      <c r="E1673" s="5">
        <f>Stocks!E1674/Stocks!E1673-1</f>
        <v>4.2290655979751124E-2</v>
      </c>
    </row>
    <row r="1674" spans="1:5" ht="15" customHeight="1" x14ac:dyDescent="0.2">
      <c r="A1674" s="3">
        <f>Stocks!A1675</f>
        <v>44638</v>
      </c>
      <c r="B1674" s="5">
        <f>Stocks!B1675/Stocks!B1674-1</f>
        <v>2.1392454297938679E-2</v>
      </c>
      <c r="C1674" s="5">
        <f>Stocks!C1675/Stocks!C1674-1</f>
        <v>2.6516748653080402E-2</v>
      </c>
      <c r="D1674" s="5">
        <f>Stocks!D1675/Stocks!D1674-1</f>
        <v>2.4794484221691837E-2</v>
      </c>
      <c r="E1674" s="5">
        <f>Stocks!E1675/Stocks!E1674-1</f>
        <v>7.7911565314174869E-3</v>
      </c>
    </row>
    <row r="1675" spans="1:5" ht="15" customHeight="1" x14ac:dyDescent="0.2">
      <c r="A1675" s="3">
        <f>Stocks!A1676</f>
        <v>44641</v>
      </c>
      <c r="B1675" s="5">
        <f>Stocks!B1676/Stocks!B1675-1</f>
        <v>-4.1888804265043378E-3</v>
      </c>
      <c r="C1675" s="5">
        <f>Stocks!C1676/Stocks!C1675-1</f>
        <v>-9.4473095705354115E-3</v>
      </c>
      <c r="D1675" s="5">
        <f>Stocks!D1676/Stocks!D1675-1</f>
        <v>-9.3155647561135035E-3</v>
      </c>
      <c r="E1675" s="5">
        <f>Stocks!E1676/Stocks!E1675-1</f>
        <v>3.1726907630522216E-2</v>
      </c>
    </row>
    <row r="1676" spans="1:5" ht="15" customHeight="1" x14ac:dyDescent="0.2">
      <c r="A1676" s="3">
        <f>Stocks!A1677</f>
        <v>44642</v>
      </c>
      <c r="B1676" s="5">
        <f>Stocks!B1677/Stocks!B1676-1</f>
        <v>2.7533460803059295E-2</v>
      </c>
      <c r="C1676" s="5">
        <f>Stocks!C1677/Stocks!C1676-1</f>
        <v>6.5886472539624652E-3</v>
      </c>
      <c r="D1676" s="5">
        <f>Stocks!D1677/Stocks!D1676-1</f>
        <v>-2.3507901266813791E-3</v>
      </c>
      <c r="E1676" s="5">
        <f>Stocks!E1677/Stocks!E1676-1</f>
        <v>-9.6340988711561826E-3</v>
      </c>
    </row>
    <row r="1677" spans="1:5" ht="15" customHeight="1" x14ac:dyDescent="0.2">
      <c r="A1677" s="3">
        <f>Stocks!A1678</f>
        <v>44643</v>
      </c>
      <c r="B1677" s="5">
        <f>Stocks!B1678/Stocks!B1677-1</f>
        <v>-9.3040565686639543E-3</v>
      </c>
      <c r="C1677" s="5">
        <f>Stocks!C1678/Stocks!C1677-1</f>
        <v>-1.7347919622831443E-2</v>
      </c>
      <c r="D1677" s="5">
        <f>Stocks!D1678/Stocks!D1677-1</f>
        <v>-3.4297682942793672E-2</v>
      </c>
      <c r="E1677" s="5">
        <f>Stocks!E1678/Stocks!E1677-1</f>
        <v>2.5547803871474928E-2</v>
      </c>
    </row>
    <row r="1678" spans="1:5" ht="15" customHeight="1" x14ac:dyDescent="0.2">
      <c r="A1678" s="3">
        <f>Stocks!A1679</f>
        <v>44644</v>
      </c>
      <c r="B1678" s="5">
        <f>Stocks!B1679/Stocks!B1678-1</f>
        <v>1.8782870022539422E-2</v>
      </c>
      <c r="C1678" s="5">
        <f>Stocks!C1679/Stocks!C1678-1</f>
        <v>1.2250791876280864E-2</v>
      </c>
      <c r="D1678" s="5">
        <f>Stocks!D1679/Stocks!D1678-1</f>
        <v>5.3002575572726141E-2</v>
      </c>
      <c r="E1678" s="5">
        <f>Stocks!E1679/Stocks!E1678-1</f>
        <v>1.6288205423014013E-3</v>
      </c>
    </row>
    <row r="1679" spans="1:5" ht="15" customHeight="1" x14ac:dyDescent="0.2">
      <c r="A1679" s="3">
        <f>Stocks!A1680</f>
        <v>44645</v>
      </c>
      <c r="B1679" s="5">
        <f>Stocks!B1680/Stocks!B1679-1</f>
        <v>8.4808259587021428E-3</v>
      </c>
      <c r="C1679" s="5">
        <f>Stocks!C1680/Stocks!C1679-1</f>
        <v>5.1539275689107544E-3</v>
      </c>
      <c r="D1679" s="5">
        <f>Stocks!D1680/Stocks!D1679-1</f>
        <v>-6.6941297631308849E-3</v>
      </c>
      <c r="E1679" s="5">
        <f>Stocks!E1680/Stocks!E1679-1</f>
        <v>2.8314520757604766E-2</v>
      </c>
    </row>
    <row r="1680" spans="1:5" ht="15" customHeight="1" x14ac:dyDescent="0.2">
      <c r="A1680" s="3">
        <f>Stocks!A1681</f>
        <v>44648</v>
      </c>
      <c r="B1680" s="5">
        <f>Stocks!B1681/Stocks!B1680-1</f>
        <v>-6.4716636197440724E-2</v>
      </c>
      <c r="C1680" s="5">
        <f>Stocks!C1681/Stocks!C1680-1</f>
        <v>1.0712814173877261E-2</v>
      </c>
      <c r="D1680" s="5">
        <f>Stocks!D1681/Stocks!D1680-1</f>
        <v>3.7584240539141334E-3</v>
      </c>
      <c r="E1680" s="5">
        <f>Stocks!E1681/Stocks!E1680-1</f>
        <v>-3.7209302325581395E-2</v>
      </c>
    </row>
    <row r="1681" spans="1:5" ht="15" customHeight="1" x14ac:dyDescent="0.2">
      <c r="A1681" s="3">
        <f>Stocks!A1682</f>
        <v>44649</v>
      </c>
      <c r="B1681" s="5">
        <f>Stocks!B1682/Stocks!B1681-1</f>
        <v>2.6192337763878193E-2</v>
      </c>
      <c r="C1681" s="5">
        <f>Stocks!C1682/Stocks!C1681-1</f>
        <v>3.3292566924853828E-2</v>
      </c>
      <c r="D1681" s="5">
        <f>Stocks!D1682/Stocks!D1681-1</f>
        <v>3.0083925112976084E-2</v>
      </c>
      <c r="E1681" s="5">
        <f>Stocks!E1682/Stocks!E1681-1</f>
        <v>-2.7149758454106276E-2</v>
      </c>
    </row>
    <row r="1682" spans="1:5" ht="15" customHeight="1" x14ac:dyDescent="0.2">
      <c r="A1682" s="3">
        <f>Stocks!A1683</f>
        <v>44650</v>
      </c>
      <c r="B1682" s="5">
        <f>Stocks!B1683/Stocks!B1682-1</f>
        <v>-2.0952380952380945E-2</v>
      </c>
      <c r="C1682" s="5">
        <f>Stocks!C1683/Stocks!C1682-1</f>
        <v>-1.8279852709100597E-2</v>
      </c>
      <c r="D1682" s="5">
        <f>Stocks!D1683/Stocks!D1682-1</f>
        <v>-4.2491852594635282E-2</v>
      </c>
      <c r="E1682" s="5">
        <f>Stocks!E1683/Stocks!E1682-1</f>
        <v>4.071903863342996E-3</v>
      </c>
    </row>
    <row r="1683" spans="1:5" ht="15" customHeight="1" x14ac:dyDescent="0.2">
      <c r="A1683" s="3">
        <f>Stocks!A1684</f>
        <v>44651</v>
      </c>
      <c r="B1683" s="5">
        <f>Stocks!B1684/Stocks!B1683-1</f>
        <v>-3.0350194552529075E-2</v>
      </c>
      <c r="C1683" s="5">
        <f>Stocks!C1684/Stocks!C1683-1</f>
        <v>-9.7343156954676768E-3</v>
      </c>
      <c r="D1683" s="5">
        <f>Stocks!D1684/Stocks!D1683-1</f>
        <v>-1.6363398350569436E-2</v>
      </c>
      <c r="E1683" s="5">
        <f>Stocks!E1684/Stocks!E1683-1</f>
        <v>-1.0880316518298683E-2</v>
      </c>
    </row>
    <row r="1684" spans="1:5" ht="15" customHeight="1" x14ac:dyDescent="0.2">
      <c r="A1684" s="3">
        <f>Stocks!A1685</f>
        <v>44652</v>
      </c>
      <c r="B1684" s="5">
        <f>Stocks!B1685/Stocks!B1684-1</f>
        <v>4.0128410914925805E-3</v>
      </c>
      <c r="C1684" s="5">
        <f>Stocks!C1685/Stocks!C1684-1</f>
        <v>2.0697118636425094E-2</v>
      </c>
      <c r="D1684" s="5">
        <f>Stocks!D1685/Stocks!D1684-1</f>
        <v>-1.557093425605538E-2</v>
      </c>
      <c r="E1684" s="5">
        <f>Stocks!E1685/Stocks!E1684-1</f>
        <v>5.8000000000000274E-3</v>
      </c>
    </row>
    <row r="1685" spans="1:5" ht="15" customHeight="1" x14ac:dyDescent="0.2">
      <c r="A1685" s="3">
        <f>Stocks!A1686</f>
        <v>44655</v>
      </c>
      <c r="B1685" s="5">
        <f>Stocks!B1686/Stocks!B1685-1</f>
        <v>3.1175059952038398E-2</v>
      </c>
      <c r="C1685" s="5">
        <f>Stocks!C1686/Stocks!C1685-1</f>
        <v>6.0964834776462418E-3</v>
      </c>
      <c r="D1685" s="5">
        <f>Stocks!D1686/Stocks!D1685-1</f>
        <v>5.542787616601208E-3</v>
      </c>
      <c r="E1685" s="5">
        <f>Stocks!E1686/Stocks!E1685-1</f>
        <v>-2.982700338038935E-4</v>
      </c>
    </row>
    <row r="1686" spans="1:5" ht="15" customHeight="1" x14ac:dyDescent="0.2">
      <c r="A1686" s="3">
        <f>Stocks!A1687</f>
        <v>44656</v>
      </c>
      <c r="B1686" s="5">
        <f>Stocks!B1687/Stocks!B1686-1</f>
        <v>-5.3488372093023262E-2</v>
      </c>
      <c r="C1686" s="5">
        <f>Stocks!C1687/Stocks!C1686-1</f>
        <v>-7.2451040660402866E-3</v>
      </c>
      <c r="D1686" s="5">
        <f>Stocks!D1687/Stocks!D1686-1</f>
        <v>-5.7676794837321799E-2</v>
      </c>
      <c r="E1686" s="5">
        <f>Stocks!E1687/Stocks!E1686-1</f>
        <v>-2.4863252113376477E-2</v>
      </c>
    </row>
    <row r="1687" spans="1:5" ht="15" customHeight="1" x14ac:dyDescent="0.2">
      <c r="A1687" s="3">
        <f>Stocks!A1688</f>
        <v>44657</v>
      </c>
      <c r="B1687" s="5">
        <f>Stocks!B1688/Stocks!B1687-1</f>
        <v>-2.0475020475020478E-2</v>
      </c>
      <c r="C1687" s="5">
        <f>Stocks!C1688/Stocks!C1687-1</f>
        <v>-3.1314963067804902E-2</v>
      </c>
      <c r="D1687" s="5">
        <f>Stocks!D1688/Stocks!D1687-1</f>
        <v>-2.582394064773863E-2</v>
      </c>
      <c r="E1687" s="5">
        <f>Stocks!E1688/Stocks!E1687-1</f>
        <v>-5.2014278429372007E-3</v>
      </c>
    </row>
    <row r="1688" spans="1:5" ht="15" customHeight="1" x14ac:dyDescent="0.2">
      <c r="A1688" s="3">
        <f>Stocks!A1689</f>
        <v>44658</v>
      </c>
      <c r="B1688" s="5">
        <f>Stocks!B1689/Stocks!B1688-1</f>
        <v>-3.5535117056856191E-2</v>
      </c>
      <c r="C1688" s="5">
        <f>Stocks!C1689/Stocks!C1688-1</f>
        <v>-1.3058764439979886E-2</v>
      </c>
      <c r="D1688" s="5">
        <f>Stocks!D1689/Stocks!D1688-1</f>
        <v>-1.3181019332162425E-3</v>
      </c>
      <c r="E1688" s="5">
        <f>Stocks!E1689/Stocks!E1688-1</f>
        <v>2.4810334221857522E-2</v>
      </c>
    </row>
    <row r="1689" spans="1:5" ht="15" customHeight="1" x14ac:dyDescent="0.2">
      <c r="A1689" s="3">
        <f>Stocks!A1690</f>
        <v>44659</v>
      </c>
      <c r="B1689" s="5">
        <f>Stocks!B1690/Stocks!B1689-1</f>
        <v>5.8951018638925046E-2</v>
      </c>
      <c r="C1689" s="5">
        <f>Stocks!C1690/Stocks!C1689-1</f>
        <v>3.8399259773305161E-3</v>
      </c>
      <c r="D1689" s="5">
        <f>Stocks!D1690/Stocks!D1689-1</f>
        <v>-2.7423375861563293E-2</v>
      </c>
      <c r="E1689" s="5">
        <f>Stocks!E1690/Stocks!E1689-1</f>
        <v>3.0912364945978377E-2</v>
      </c>
    </row>
    <row r="1690" spans="1:5" ht="15" customHeight="1" x14ac:dyDescent="0.2">
      <c r="A1690" s="3">
        <f>Stocks!A1691</f>
        <v>44662</v>
      </c>
      <c r="B1690" s="5">
        <f>Stocks!B1691/Stocks!B1690-1</f>
        <v>1.4326647564469885E-2</v>
      </c>
      <c r="C1690" s="5">
        <f>Stocks!C1691/Stocks!C1690-1</f>
        <v>-1.0277444925799517E-2</v>
      </c>
      <c r="D1690" s="5">
        <f>Stocks!D1691/Stocks!D1690-1</f>
        <v>-7.6899879372737123E-3</v>
      </c>
      <c r="E1690" s="5">
        <f>Stocks!E1691/Stocks!E1690-1</f>
        <v>-4.9199417758369668E-2</v>
      </c>
    </row>
    <row r="1691" spans="1:5" ht="15" customHeight="1" x14ac:dyDescent="0.2">
      <c r="A1691" s="3">
        <f>Stocks!A1692</f>
        <v>44663</v>
      </c>
      <c r="B1691" s="5">
        <f>Stocks!B1692/Stocks!B1691-1</f>
        <v>-4.0355125100888234E-3</v>
      </c>
      <c r="C1691" s="5">
        <f>Stocks!C1692/Stocks!C1691-1</f>
        <v>-1.5599534342258359E-2</v>
      </c>
      <c r="D1691" s="5">
        <f>Stocks!D1692/Stocks!D1691-1</f>
        <v>-5.1663880869169398E-3</v>
      </c>
      <c r="E1691" s="5">
        <f>Stocks!E1692/Stocks!E1691-1</f>
        <v>2.0616452337211655E-2</v>
      </c>
    </row>
    <row r="1692" spans="1:5" ht="15" customHeight="1" x14ac:dyDescent="0.2">
      <c r="A1692" s="3">
        <f>Stocks!A1693</f>
        <v>44664</v>
      </c>
      <c r="B1692" s="5">
        <f>Stocks!B1693/Stocks!B1692-1</f>
        <v>5.3484602917341917E-2</v>
      </c>
      <c r="C1692" s="5">
        <f>Stocks!C1693/Stocks!C1692-1</f>
        <v>8.84578997161789E-3</v>
      </c>
      <c r="D1692" s="5">
        <f>Stocks!D1693/Stocks!D1692-1</f>
        <v>1.9703681075301738E-2</v>
      </c>
      <c r="E1692" s="5">
        <f>Stocks!E1693/Stocks!E1692-1</f>
        <v>2.2999999999999687E-3</v>
      </c>
    </row>
    <row r="1693" spans="1:5" ht="15" customHeight="1" x14ac:dyDescent="0.2">
      <c r="A1693" s="3">
        <f>Stocks!A1694</f>
        <v>44665</v>
      </c>
      <c r="B1693" s="5">
        <f>Stocks!B1694/Stocks!B1693-1</f>
        <v>-4.3076923076923124E-2</v>
      </c>
      <c r="C1693" s="5">
        <f>Stocks!C1694/Stocks!C1693-1</f>
        <v>-2.2506681671121687E-3</v>
      </c>
      <c r="D1693" s="5">
        <f>Stocks!D1694/Stocks!D1693-1</f>
        <v>-2.3067705212702294E-2</v>
      </c>
      <c r="E1693" s="5">
        <f>Stocks!E1694/Stocks!E1693-1</f>
        <v>1.1373840167614446E-2</v>
      </c>
    </row>
    <row r="1694" spans="1:5" ht="15" customHeight="1" x14ac:dyDescent="0.2">
      <c r="A1694" s="3">
        <f>Stocks!A1695</f>
        <v>44666</v>
      </c>
      <c r="B1694" s="5">
        <f>Stocks!B1695/Stocks!B1694-1</f>
        <v>0</v>
      </c>
      <c r="C1694" s="5">
        <f>Stocks!C1695/Stocks!C1694-1</f>
        <v>0</v>
      </c>
      <c r="D1694" s="5">
        <f>Stocks!D1695/Stocks!D1694-1</f>
        <v>0</v>
      </c>
      <c r="E1694" s="5">
        <f>Stocks!E1695/Stocks!E1694-1</f>
        <v>0</v>
      </c>
    </row>
    <row r="1695" spans="1:5" ht="15" customHeight="1" x14ac:dyDescent="0.2">
      <c r="A1695" s="3">
        <f>Stocks!A1696</f>
        <v>44669</v>
      </c>
      <c r="B1695" s="5">
        <f>Stocks!B1696/Stocks!B1695-1</f>
        <v>-2.8938906752411508E-2</v>
      </c>
      <c r="C1695" s="5">
        <f>Stocks!C1696/Stocks!C1695-1</f>
        <v>1.7857982048028465E-3</v>
      </c>
      <c r="D1695" s="5">
        <f>Stocks!D1696/Stocks!D1695-1</f>
        <v>3.0972094449555287E-2</v>
      </c>
      <c r="E1695" s="5">
        <f>Stocks!E1696/Stocks!E1695-1</f>
        <v>2.0716188221367116E-2</v>
      </c>
    </row>
    <row r="1696" spans="1:5" ht="15" customHeight="1" x14ac:dyDescent="0.2">
      <c r="A1696" s="3">
        <f>Stocks!A1697</f>
        <v>44670</v>
      </c>
      <c r="B1696" s="5">
        <f>Stocks!B1697/Stocks!B1696-1</f>
        <v>1.3658940397350827E-2</v>
      </c>
      <c r="C1696" s="5">
        <f>Stocks!C1697/Stocks!C1696-1</f>
        <v>1.1868461791058715E-2</v>
      </c>
      <c r="D1696" s="5">
        <f>Stocks!D1697/Stocks!D1696-1</f>
        <v>2.4687685901249479E-2</v>
      </c>
      <c r="E1696" s="5">
        <f>Stocks!E1697/Stocks!E1696-1</f>
        <v>-1.8459456847395361E-2</v>
      </c>
    </row>
    <row r="1697" spans="1:5" ht="15" customHeight="1" x14ac:dyDescent="0.2">
      <c r="A1697" s="3">
        <f>Stocks!A1698</f>
        <v>44671</v>
      </c>
      <c r="B1697" s="5">
        <f>Stocks!B1698/Stocks!B1697-1</f>
        <v>-6.0432829726418835E-2</v>
      </c>
      <c r="C1697" s="5">
        <f>Stocks!C1698/Stocks!C1697-1</f>
        <v>9.6893834028743964E-3</v>
      </c>
      <c r="D1697" s="5">
        <f>Stocks!D1698/Stocks!D1697-1</f>
        <v>3.6284470246734646E-3</v>
      </c>
      <c r="E1697" s="5">
        <f>Stocks!E1698/Stocks!E1697-1</f>
        <v>1.0929499803072007E-2</v>
      </c>
    </row>
    <row r="1698" spans="1:5" ht="15" customHeight="1" x14ac:dyDescent="0.2">
      <c r="A1698" s="3">
        <f>Stocks!A1699</f>
        <v>44672</v>
      </c>
      <c r="B1698" s="5">
        <f>Stocks!B1699/Stocks!B1698-1</f>
        <v>-6.7796610169491567E-2</v>
      </c>
      <c r="C1698" s="5">
        <f>Stocks!C1699/Stocks!C1698-1</f>
        <v>-6.1527159190045699E-3</v>
      </c>
      <c r="D1698" s="5">
        <f>Stocks!D1699/Stocks!D1698-1</f>
        <v>-2.2125813449023868E-2</v>
      </c>
      <c r="E1698" s="5">
        <f>Stocks!E1699/Stocks!E1698-1</f>
        <v>-3.8959774033310635E-2</v>
      </c>
    </row>
    <row r="1699" spans="1:5" ht="15" customHeight="1" x14ac:dyDescent="0.2">
      <c r="A1699" s="3">
        <f>Stocks!A1700</f>
        <v>44673</v>
      </c>
      <c r="B1699" s="5">
        <f>Stocks!B1700/Stocks!B1699-1</f>
        <v>-4.1025641025640991E-2</v>
      </c>
      <c r="C1699" s="5">
        <f>Stocks!C1700/Stocks!C1699-1</f>
        <v>-3.8253638253638256E-2</v>
      </c>
      <c r="D1699" s="5">
        <f>Stocks!D1700/Stocks!D1699-1</f>
        <v>-2.2922212363206351E-2</v>
      </c>
      <c r="E1699" s="5">
        <f>Stocks!E1700/Stocks!E1699-1</f>
        <v>-2.6958548697679108E-2</v>
      </c>
    </row>
    <row r="1700" spans="1:5" ht="15" customHeight="1" x14ac:dyDescent="0.2">
      <c r="A1700" s="3">
        <f>Stocks!A1701</f>
        <v>44676</v>
      </c>
      <c r="B1700" s="5">
        <f>Stocks!B1701/Stocks!B1700-1</f>
        <v>4.5211473018959669E-2</v>
      </c>
      <c r="C1700" s="5">
        <f>Stocks!C1701/Stocks!C1700-1</f>
        <v>8.5507037517413842E-3</v>
      </c>
      <c r="D1700" s="5">
        <f>Stocks!D1701/Stocks!D1700-1</f>
        <v>3.072498864840334E-2</v>
      </c>
      <c r="E1700" s="5">
        <f>Stocks!E1701/Stocks!E1700-1</f>
        <v>-4.5307780439537648E-2</v>
      </c>
    </row>
    <row r="1701" spans="1:5" ht="15" customHeight="1" x14ac:dyDescent="0.2">
      <c r="A1701" s="3">
        <f>Stocks!A1702</f>
        <v>44677</v>
      </c>
      <c r="B1701" s="5">
        <f>Stocks!B1702/Stocks!B1701-1</f>
        <v>-7.7674418604651296E-2</v>
      </c>
      <c r="C1701" s="5">
        <f>Stocks!C1702/Stocks!C1701-1</f>
        <v>-4.2152893546082426E-2</v>
      </c>
      <c r="D1701" s="5">
        <f>Stocks!D1702/Stocks!D1701-1</f>
        <v>-4.3024963289280405E-2</v>
      </c>
      <c r="E1701" s="5">
        <f>Stocks!E1702/Stocks!E1701-1</f>
        <v>-3.7093606807768742E-3</v>
      </c>
    </row>
    <row r="1702" spans="1:5" ht="15" customHeight="1" x14ac:dyDescent="0.2">
      <c r="A1702" s="3">
        <f>Stocks!A1703</f>
        <v>44678</v>
      </c>
      <c r="B1702" s="5">
        <f>Stocks!B1703/Stocks!B1702-1</f>
        <v>-5.0428643469490719E-2</v>
      </c>
      <c r="C1702" s="5">
        <f>Stocks!C1703/Stocks!C1702-1</f>
        <v>6.4694181999005673E-2</v>
      </c>
      <c r="D1702" s="5">
        <f>Stocks!D1703/Stocks!D1702-1</f>
        <v>-1.196869725333749E-2</v>
      </c>
      <c r="E1702" s="5">
        <f>Stocks!E1703/Stocks!E1702-1</f>
        <v>1.9053876478318132E-2</v>
      </c>
    </row>
    <row r="1703" spans="1:5" ht="15" customHeight="1" x14ac:dyDescent="0.2">
      <c r="A1703" s="3">
        <f>Stocks!A1704</f>
        <v>44679</v>
      </c>
      <c r="B1703" s="5">
        <f>Stocks!B1704/Stocks!B1703-1</f>
        <v>-2.549123738714798E-2</v>
      </c>
      <c r="C1703" s="5">
        <f>Stocks!C1704/Stocks!C1703-1</f>
        <v>3.0591751903227271E-2</v>
      </c>
      <c r="D1703" s="5">
        <f>Stocks!D1704/Stocks!D1703-1</f>
        <v>5.8860071439664541E-2</v>
      </c>
      <c r="E1703" s="5">
        <f>Stocks!E1704/Stocks!E1703-1</f>
        <v>4.8248441865463176E-2</v>
      </c>
    </row>
    <row r="1704" spans="1:5" ht="15" customHeight="1" x14ac:dyDescent="0.2">
      <c r="A1704" s="3">
        <f>Stocks!A1705</f>
        <v>44680</v>
      </c>
      <c r="B1704" s="5">
        <f>Stocks!B1705/Stocks!B1704-1</f>
        <v>-1.0899182561308063E-2</v>
      </c>
      <c r="C1704" s="5">
        <f>Stocks!C1705/Stocks!C1704-1</f>
        <v>-3.4124898033173201E-2</v>
      </c>
      <c r="D1704" s="5">
        <f>Stocks!D1705/Stocks!D1704-1</f>
        <v>-4.3707832208858988E-2</v>
      </c>
      <c r="E1704" s="5">
        <f>Stocks!E1705/Stocks!E1704-1</f>
        <v>-2.0809841107124583E-2</v>
      </c>
    </row>
    <row r="1705" spans="1:5" ht="15" customHeight="1" x14ac:dyDescent="0.2">
      <c r="A1705" s="3">
        <f>Stocks!A1706</f>
        <v>44683</v>
      </c>
      <c r="B1705" s="5">
        <f>Stocks!B1706/Stocks!B1705-1</f>
        <v>6.0606060606060774E-2</v>
      </c>
      <c r="C1705" s="5">
        <f>Stocks!C1706/Stocks!C1705-1</f>
        <v>-7.5071552573546807E-3</v>
      </c>
      <c r="D1705" s="5">
        <f>Stocks!D1706/Stocks!D1705-1</f>
        <v>4.0797546012269814E-2</v>
      </c>
      <c r="E1705" s="5">
        <f>Stocks!E1706/Stocks!E1705-1</f>
        <v>4.1876046901172526E-3</v>
      </c>
    </row>
    <row r="1706" spans="1:5" ht="15" customHeight="1" x14ac:dyDescent="0.2">
      <c r="A1706" s="3">
        <f>Stocks!A1707</f>
        <v>44684</v>
      </c>
      <c r="B1706" s="5">
        <f>Stocks!B1707/Stocks!B1706-1</f>
        <v>1.0389610389609505E-3</v>
      </c>
      <c r="C1706" s="5">
        <f>Stocks!C1707/Stocks!C1706-1</f>
        <v>-1.404056162246492E-2</v>
      </c>
      <c r="D1706" s="5">
        <f>Stocks!D1707/Stocks!D1706-1</f>
        <v>4.8629531388151293E-3</v>
      </c>
      <c r="E1706" s="5">
        <f>Stocks!E1707/Stocks!E1706-1</f>
        <v>3.1380316930775809E-2</v>
      </c>
    </row>
    <row r="1707" spans="1:5" ht="15" customHeight="1" x14ac:dyDescent="0.2">
      <c r="A1707" s="3">
        <f>Stocks!A1708</f>
        <v>44685</v>
      </c>
      <c r="B1707" s="5">
        <f>Stocks!B1708/Stocks!B1707-1</f>
        <v>2.0238713025428234E-2</v>
      </c>
      <c r="C1707" s="5">
        <f>Stocks!C1708/Stocks!C1707-1</f>
        <v>2.857690832374371E-2</v>
      </c>
      <c r="D1707" s="5">
        <f>Stocks!D1708/Stocks!D1707-1</f>
        <v>3.6808916263381786E-2</v>
      </c>
      <c r="E1707" s="5">
        <f>Stocks!E1708/Stocks!E1707-1</f>
        <v>4.9833215404831543E-2</v>
      </c>
    </row>
    <row r="1708" spans="1:5" ht="15" customHeight="1" x14ac:dyDescent="0.2">
      <c r="A1708" s="3">
        <f>Stocks!A1709</f>
        <v>44686</v>
      </c>
      <c r="B1708" s="5">
        <f>Stocks!B1709/Stocks!B1708-1</f>
        <v>-3.9674465920651159E-2</v>
      </c>
      <c r="C1708" s="5">
        <f>Stocks!C1709/Stocks!C1708-1</f>
        <v>-4.3259369755733745E-2</v>
      </c>
      <c r="D1708" s="5">
        <f>Stocks!D1709/Stocks!D1708-1</f>
        <v>-3.6775106082036935E-2</v>
      </c>
      <c r="E1708" s="5">
        <f>Stocks!E1709/Stocks!E1708-1</f>
        <v>-9.6283458501829067E-3</v>
      </c>
    </row>
    <row r="1709" spans="1:5" ht="15" customHeight="1" x14ac:dyDescent="0.2">
      <c r="A1709" s="3">
        <f>Stocks!A1710</f>
        <v>44687</v>
      </c>
      <c r="B1709" s="5">
        <f>Stocks!B1710/Stocks!B1709-1</f>
        <v>-5.9851694915254217E-2</v>
      </c>
      <c r="C1709" s="5">
        <f>Stocks!C1710/Stocks!C1709-1</f>
        <v>-1.1791073864743762E-2</v>
      </c>
      <c r="D1709" s="5">
        <f>Stocks!D1710/Stocks!D1709-1</f>
        <v>-7.9295154185020644E-3</v>
      </c>
      <c r="E1709" s="5">
        <f>Stocks!E1710/Stocks!E1709-1</f>
        <v>4.6957028971417403E-2</v>
      </c>
    </row>
    <row r="1710" spans="1:5" ht="15" customHeight="1" x14ac:dyDescent="0.2">
      <c r="A1710" s="3">
        <f>Stocks!A1711</f>
        <v>44690</v>
      </c>
      <c r="B1710" s="5">
        <f>Stocks!B1711/Stocks!B1710-1</f>
        <v>-3.6619718309859106E-2</v>
      </c>
      <c r="C1710" s="5">
        <f>Stocks!C1711/Stocks!C1710-1</f>
        <v>-4.8417315846563391E-2</v>
      </c>
      <c r="D1710" s="5">
        <f>Stocks!D1711/Stocks!D1710-1</f>
        <v>-4.8105387803433985E-2</v>
      </c>
      <c r="E1710" s="5">
        <f>Stocks!E1711/Stocks!E1710-1</f>
        <v>-9.7409230197789909E-2</v>
      </c>
    </row>
    <row r="1711" spans="1:5" ht="15" customHeight="1" x14ac:dyDescent="0.2">
      <c r="A1711" s="3">
        <f>Stocks!A1712</f>
        <v>44691</v>
      </c>
      <c r="B1711" s="5">
        <f>Stocks!B1712/Stocks!B1711-1</f>
        <v>1.4619883040935644E-2</v>
      </c>
      <c r="C1711" s="5">
        <f>Stocks!C1712/Stocks!C1711-1</f>
        <v>3.0051813471503319E-3</v>
      </c>
      <c r="D1711" s="5">
        <f>Stocks!D1712/Stocks!D1711-1</f>
        <v>6.1265744052246829E-2</v>
      </c>
      <c r="E1711" s="5">
        <f>Stocks!E1712/Stocks!E1711-1</f>
        <v>8.2304526748970819E-3</v>
      </c>
    </row>
    <row r="1712" spans="1:5" ht="15" customHeight="1" x14ac:dyDescent="0.2">
      <c r="A1712" s="3">
        <f>Stocks!A1713</f>
        <v>44692</v>
      </c>
      <c r="B1712" s="5">
        <f>Stocks!B1713/Stocks!B1712-1</f>
        <v>-4.2074927953890562E-2</v>
      </c>
      <c r="C1712" s="5">
        <f>Stocks!C1713/Stocks!C1712-1</f>
        <v>1.6220683954953907E-2</v>
      </c>
      <c r="D1712" s="5">
        <f>Stocks!D1713/Stocks!D1712-1</f>
        <v>-5.4065934065934074E-2</v>
      </c>
      <c r="E1712" s="5">
        <f>Stocks!E1713/Stocks!E1712-1</f>
        <v>1.0612244897959311E-2</v>
      </c>
    </row>
    <row r="1713" spans="1:5" ht="15" customHeight="1" x14ac:dyDescent="0.2">
      <c r="A1713" s="3">
        <f>Stocks!A1714</f>
        <v>44693</v>
      </c>
      <c r="B1713" s="5">
        <f>Stocks!B1714/Stocks!B1713-1</f>
        <v>2.9482551143200864E-2</v>
      </c>
      <c r="C1713" s="5">
        <f>Stocks!C1714/Stocks!C1713-1</f>
        <v>-1.3979259861732429E-2</v>
      </c>
      <c r="D1713" s="5">
        <f>Stocks!D1714/Stocks!D1713-1</f>
        <v>1.3475836431226851E-2</v>
      </c>
      <c r="E1713" s="5">
        <f>Stocks!E1714/Stocks!E1713-1</f>
        <v>5.6542810985458214E-3</v>
      </c>
    </row>
    <row r="1714" spans="1:5" ht="15" customHeight="1" x14ac:dyDescent="0.2">
      <c r="A1714" s="3">
        <f>Stocks!A1715</f>
        <v>44694</v>
      </c>
      <c r="B1714" s="5">
        <f>Stocks!B1715/Stocks!B1714-1</f>
        <v>5.7860900058445575E-2</v>
      </c>
      <c r="C1714" s="5">
        <f>Stocks!C1715/Stocks!C1714-1</f>
        <v>2.7117595504459358E-2</v>
      </c>
      <c r="D1714" s="5">
        <f>Stocks!D1715/Stocks!D1714-1</f>
        <v>2.4453614549900582E-2</v>
      </c>
      <c r="E1714" s="5">
        <f>Stocks!E1715/Stocks!E1714-1</f>
        <v>3.3232931726907555E-2</v>
      </c>
    </row>
    <row r="1715" spans="1:5" ht="15" customHeight="1" x14ac:dyDescent="0.2">
      <c r="A1715" s="3">
        <f>Stocks!A1716</f>
        <v>44697</v>
      </c>
      <c r="B1715" s="5">
        <f>Stocks!B1716/Stocks!B1715-1</f>
        <v>-4.9171270718232019E-2</v>
      </c>
      <c r="C1715" s="5">
        <f>Stocks!C1716/Stocks!C1715-1</f>
        <v>-7.1274406464889584E-3</v>
      </c>
      <c r="D1715" s="5">
        <f>Stocks!D1716/Stocks!D1715-1</f>
        <v>-1.6410562434730602E-2</v>
      </c>
      <c r="E1715" s="5">
        <f>Stocks!E1716/Stocks!E1715-1</f>
        <v>2.5167622194150363E-2</v>
      </c>
    </row>
    <row r="1716" spans="1:5" ht="15" customHeight="1" x14ac:dyDescent="0.2">
      <c r="A1716" s="3">
        <f>Stocks!A1717</f>
        <v>44698</v>
      </c>
      <c r="B1716" s="5">
        <f>Stocks!B1717/Stocks!B1716-1</f>
        <v>6.6821615339918594E-2</v>
      </c>
      <c r="C1716" s="5">
        <f>Stocks!C1717/Stocks!C1716-1</f>
        <v>3.1292654567514289E-2</v>
      </c>
      <c r="D1716" s="5">
        <f>Stocks!D1717/Stocks!D1716-1</f>
        <v>4.9598058546943768E-2</v>
      </c>
      <c r="E1716" s="5">
        <f>Stocks!E1717/Stocks!E1716-1</f>
        <v>1.4407582938388508E-2</v>
      </c>
    </row>
    <row r="1717" spans="1:5" ht="15" customHeight="1" x14ac:dyDescent="0.2">
      <c r="A1717" s="3">
        <f>Stocks!A1718</f>
        <v>44699</v>
      </c>
      <c r="B1717" s="5">
        <f>Stocks!B1718/Stocks!B1717-1</f>
        <v>-4.9019607843137192E-2</v>
      </c>
      <c r="C1717" s="5">
        <f>Stocks!C1718/Stocks!C1717-1</f>
        <v>-1.9656862745098036E-2</v>
      </c>
      <c r="D1717" s="5">
        <f>Stocks!D1718/Stocks!D1717-1</f>
        <v>-4.4219653179190743E-2</v>
      </c>
      <c r="E1717" s="5">
        <f>Stocks!E1718/Stocks!E1717-1</f>
        <v>-2.3733881517473243E-2</v>
      </c>
    </row>
    <row r="1718" spans="1:5" ht="15" customHeight="1" x14ac:dyDescent="0.2">
      <c r="A1718" s="3">
        <f>Stocks!A1719</f>
        <v>44700</v>
      </c>
      <c r="B1718" s="5">
        <f>Stocks!B1719/Stocks!B1718-1</f>
        <v>2.2909507445589838E-3</v>
      </c>
      <c r="C1718" s="5">
        <f>Stocks!C1719/Stocks!C1718-1</f>
        <v>-1.3100655032751707E-2</v>
      </c>
      <c r="D1718" s="5">
        <f>Stocks!D1719/Stocks!D1718-1</f>
        <v>-1.9655276685817125E-3</v>
      </c>
      <c r="E1718" s="5">
        <f>Stocks!E1719/Stocks!E1718-1</f>
        <v>1.2442572741193647E-3</v>
      </c>
    </row>
    <row r="1719" spans="1:5" ht="15" customHeight="1" x14ac:dyDescent="0.2">
      <c r="A1719" s="3">
        <f>Stocks!A1720</f>
        <v>44701</v>
      </c>
      <c r="B1719" s="5">
        <f>Stocks!B1720/Stocks!B1719-1</f>
        <v>1.3714285714285568E-2</v>
      </c>
      <c r="C1719" s="5">
        <f>Stocks!C1720/Stocks!C1719-1</f>
        <v>8.4105993818714975E-3</v>
      </c>
      <c r="D1719" s="5">
        <f>Stocks!D1720/Stocks!D1719-1</f>
        <v>9.9984850780183709E-3</v>
      </c>
      <c r="E1719" s="5">
        <f>Stocks!E1720/Stocks!E1719-1</f>
        <v>3.9193193767326218E-3</v>
      </c>
    </row>
    <row r="1720" spans="1:5" ht="15" customHeight="1" x14ac:dyDescent="0.2">
      <c r="A1720" s="3">
        <f>Stocks!A1721</f>
        <v>44704</v>
      </c>
      <c r="B1720" s="5">
        <f>Stocks!B1721/Stocks!B1720-1</f>
        <v>3.1003382187147821E-2</v>
      </c>
      <c r="C1720" s="5">
        <f>Stocks!C1721/Stocks!C1720-1</f>
        <v>4.2857860624026634E-2</v>
      </c>
      <c r="D1720" s="5">
        <f>Stocks!D1721/Stocks!D1720-1</f>
        <v>4.9497525123742836E-3</v>
      </c>
      <c r="E1720" s="5">
        <f>Stocks!E1721/Stocks!E1720-1</f>
        <v>3.8087983241287482E-2</v>
      </c>
    </row>
    <row r="1721" spans="1:5" ht="15" customHeight="1" x14ac:dyDescent="0.2">
      <c r="A1721" s="3">
        <f>Stocks!A1722</f>
        <v>44705</v>
      </c>
      <c r="B1721" s="5">
        <f>Stocks!B1722/Stocks!B1721-1</f>
        <v>-7.8184800437397506E-2</v>
      </c>
      <c r="C1721" s="5">
        <f>Stocks!C1722/Stocks!C1721-1</f>
        <v>-2.3752168047793454E-2</v>
      </c>
      <c r="D1721" s="5">
        <f>Stocks!D1722/Stocks!D1721-1</f>
        <v>1.4925373134326847E-3</v>
      </c>
      <c r="E1721" s="5">
        <f>Stocks!E1722/Stocks!E1721-1</f>
        <v>4.2194092827005925E-3</v>
      </c>
    </row>
    <row r="1722" spans="1:5" ht="15" customHeight="1" x14ac:dyDescent="0.2">
      <c r="A1722" s="3">
        <f>Stocks!A1723</f>
        <v>44706</v>
      </c>
      <c r="B1722" s="5">
        <f>Stocks!B1723/Stocks!B1722-1</f>
        <v>2.1945432977461543E-2</v>
      </c>
      <c r="C1722" s="5">
        <f>Stocks!C1723/Stocks!C1722-1</f>
        <v>5.9714751024033674E-3</v>
      </c>
      <c r="D1722" s="5">
        <f>Stocks!D1723/Stocks!D1722-1</f>
        <v>1.4307004470939022E-2</v>
      </c>
      <c r="E1722" s="5">
        <f>Stocks!E1723/Stocks!E1722-1</f>
        <v>1.5710632078918429E-2</v>
      </c>
    </row>
    <row r="1723" spans="1:5" ht="15" customHeight="1" x14ac:dyDescent="0.2">
      <c r="A1723" s="3">
        <f>Stocks!A1724</f>
        <v>44707</v>
      </c>
      <c r="B1723" s="5">
        <f>Stocks!B1724/Stocks!B1723-1</f>
        <v>4.3528728961114371E-2</v>
      </c>
      <c r="C1723" s="5">
        <f>Stocks!C1724/Stocks!C1723-1</f>
        <v>2.3106357927786592E-2</v>
      </c>
      <c r="D1723" s="5">
        <f>Stocks!D1724/Stocks!D1723-1</f>
        <v>2.9385836027034928E-2</v>
      </c>
      <c r="E1723" s="5">
        <f>Stocks!E1724/Stocks!E1723-1</f>
        <v>1.753597122302164E-2</v>
      </c>
    </row>
    <row r="1724" spans="1:5" ht="15" customHeight="1" x14ac:dyDescent="0.2">
      <c r="A1724" s="3">
        <f>Stocks!A1725</f>
        <v>44708</v>
      </c>
      <c r="B1724" s="5">
        <f>Stocks!B1725/Stocks!B1724-1</f>
        <v>4.3381535038932162E-2</v>
      </c>
      <c r="C1724" s="5">
        <f>Stocks!C1725/Stocks!C1724-1</f>
        <v>2.0762407096619473E-2</v>
      </c>
      <c r="D1724" s="5">
        <f>Stocks!D1725/Stocks!D1724-1</f>
        <v>3.896660005709407E-2</v>
      </c>
      <c r="E1724" s="5">
        <f>Stocks!E1725/Stocks!E1724-1</f>
        <v>1.2814847547503172E-2</v>
      </c>
    </row>
    <row r="1725" spans="1:5" ht="15" customHeight="1" x14ac:dyDescent="0.2">
      <c r="A1725" s="3">
        <f>Stocks!A1726</f>
        <v>44711</v>
      </c>
      <c r="B1725" s="5">
        <f>Stocks!B1726/Stocks!B1725-1</f>
        <v>0</v>
      </c>
      <c r="C1725" s="5">
        <f>Stocks!C1726/Stocks!C1725-1</f>
        <v>0</v>
      </c>
      <c r="D1725" s="5">
        <f>Stocks!D1726/Stocks!D1725-1</f>
        <v>0</v>
      </c>
      <c r="E1725" s="5">
        <f>Stocks!E1726/Stocks!E1725-1</f>
        <v>0</v>
      </c>
    </row>
    <row r="1726" spans="1:5" ht="15" customHeight="1" x14ac:dyDescent="0.2">
      <c r="A1726" s="3">
        <f>Stocks!A1727</f>
        <v>44712</v>
      </c>
      <c r="B1726" s="5">
        <f>Stocks!B1727/Stocks!B1726-1</f>
        <v>-1.6524520255863706E-2</v>
      </c>
      <c r="C1726" s="5">
        <f>Stocks!C1727/Stocks!C1726-1</f>
        <v>-3.3352123261931599E-3</v>
      </c>
      <c r="D1726" s="5">
        <f>Stocks!D1727/Stocks!D1726-1</f>
        <v>-1.9233411182855153E-3</v>
      </c>
      <c r="E1726" s="5">
        <f>Stocks!E1727/Stocks!E1726-1</f>
        <v>-1.9546247818499118E-2</v>
      </c>
    </row>
    <row r="1727" spans="1:5" ht="15" customHeight="1" x14ac:dyDescent="0.2">
      <c r="A1727" s="3">
        <f>Stocks!A1728</f>
        <v>44713</v>
      </c>
      <c r="B1727" s="5">
        <f>Stocks!B1728/Stocks!B1727-1</f>
        <v>-4.2818428184281832E-2</v>
      </c>
      <c r="C1727" s="5">
        <f>Stocks!C1728/Stocks!C1727-1</f>
        <v>-1.0557571758495476E-2</v>
      </c>
      <c r="D1727" s="5">
        <f>Stocks!D1728/Stocks!D1727-1</f>
        <v>-2.0509291121817097E-2</v>
      </c>
      <c r="E1727" s="5">
        <f>Stocks!E1728/Stocks!E1727-1</f>
        <v>3.0170879316482768E-2</v>
      </c>
    </row>
    <row r="1728" spans="1:5" ht="15" customHeight="1" x14ac:dyDescent="0.2">
      <c r="A1728" s="3">
        <f>Stocks!A1729</f>
        <v>44714</v>
      </c>
      <c r="B1728" s="5">
        <f>Stocks!B1729/Stocks!B1728-1</f>
        <v>1.9252548131370339E-2</v>
      </c>
      <c r="C1728" s="5">
        <f>Stocks!C1729/Stocks!C1728-1</f>
        <v>2.4389082074977475E-2</v>
      </c>
      <c r="D1728" s="5">
        <f>Stocks!D1729/Stocks!D1728-1</f>
        <v>3.0354131534569895E-2</v>
      </c>
      <c r="E1728" s="5">
        <f>Stocks!E1729/Stocks!E1728-1</f>
        <v>-6.8250539956804523E-3</v>
      </c>
    </row>
    <row r="1729" spans="1:5" ht="15" customHeight="1" x14ac:dyDescent="0.2">
      <c r="A1729" s="3">
        <f>Stocks!A1730</f>
        <v>44715</v>
      </c>
      <c r="B1729" s="5">
        <f>Stocks!B1730/Stocks!B1729-1</f>
        <v>-2.777777777777779E-2</v>
      </c>
      <c r="C1729" s="5">
        <f>Stocks!C1730/Stocks!C1729-1</f>
        <v>-1.116019530341783E-2</v>
      </c>
      <c r="D1729" s="5">
        <f>Stocks!D1730/Stocks!D1729-1</f>
        <v>-2.8368794326241065E-2</v>
      </c>
      <c r="E1729" s="5">
        <f>Stocks!E1730/Stocks!E1729-1</f>
        <v>2.7487821851078786E-2</v>
      </c>
    </row>
    <row r="1730" spans="1:5" ht="15" customHeight="1" x14ac:dyDescent="0.2">
      <c r="A1730" s="3">
        <f>Stocks!A1731</f>
        <v>44718</v>
      </c>
      <c r="B1730" s="5">
        <f>Stocks!B1731/Stocks!B1730-1</f>
        <v>-3.7142857142857033E-2</v>
      </c>
      <c r="C1730" s="5">
        <f>Stocks!C1731/Stocks!C1730-1</f>
        <v>1.3637432400657179E-3</v>
      </c>
      <c r="D1730" s="5">
        <f>Stocks!D1731/Stocks!D1730-1</f>
        <v>-1.4177428411004889E-2</v>
      </c>
      <c r="E1730" s="5">
        <f>Stocks!E1731/Stocks!E1730-1</f>
        <v>-6.264815441923588E-3</v>
      </c>
    </row>
    <row r="1731" spans="1:5" ht="15" customHeight="1" x14ac:dyDescent="0.2">
      <c r="A1731" s="3">
        <f>Stocks!A1732</f>
        <v>44719</v>
      </c>
      <c r="B1731" s="5">
        <f>Stocks!B1732/Stocks!B1731-1</f>
        <v>1.8991097922848699E-2</v>
      </c>
      <c r="C1731" s="5">
        <f>Stocks!C1732/Stocks!C1731-1</f>
        <v>7.3260073260073E-3</v>
      </c>
      <c r="D1731" s="5">
        <f>Stocks!D1732/Stocks!D1731-1</f>
        <v>6.4075181546348059E-3</v>
      </c>
      <c r="E1731" s="5">
        <f>Stocks!E1732/Stocks!E1731-1</f>
        <v>4.5408076333276481E-2</v>
      </c>
    </row>
    <row r="1732" spans="1:5" ht="15" customHeight="1" x14ac:dyDescent="0.2">
      <c r="A1732" s="3">
        <f>Stocks!A1733</f>
        <v>44720</v>
      </c>
      <c r="B1732" s="5">
        <f>Stocks!B1733/Stocks!B1732-1</f>
        <v>-2.912055911473499E-2</v>
      </c>
      <c r="C1732" s="5">
        <f>Stocks!C1733/Stocks!C1732-1</f>
        <v>-4.6620046620046152E-3</v>
      </c>
      <c r="D1732" s="5">
        <f>Stocks!D1733/Stocks!D1732-1</f>
        <v>-2.5042444821731902E-2</v>
      </c>
      <c r="E1732" s="5">
        <f>Stocks!E1733/Stocks!E1732-1</f>
        <v>-6.9269008230787854E-3</v>
      </c>
    </row>
    <row r="1733" spans="1:5" ht="15" customHeight="1" x14ac:dyDescent="0.2">
      <c r="A1733" s="3">
        <f>Stocks!A1734</f>
        <v>44721</v>
      </c>
      <c r="B1733" s="5">
        <f>Stocks!B1734/Stocks!B1733-1</f>
        <v>-6.2387522495500947E-2</v>
      </c>
      <c r="C1733" s="5">
        <f>Stocks!C1734/Stocks!C1733-1</f>
        <v>-3.4613583138173198E-2</v>
      </c>
      <c r="D1733" s="5">
        <f>Stocks!D1734/Stocks!D1733-1</f>
        <v>-3.3086634740966514E-2</v>
      </c>
      <c r="E1733" s="5">
        <f>Stocks!E1734/Stocks!E1733-1</f>
        <v>-2.708025603151154E-2</v>
      </c>
    </row>
    <row r="1734" spans="1:5" ht="15" customHeight="1" x14ac:dyDescent="0.2">
      <c r="A1734" s="3">
        <f>Stocks!A1735</f>
        <v>44722</v>
      </c>
      <c r="B1734" s="5">
        <f>Stocks!B1735/Stocks!B1734-1</f>
        <v>-4.9264235444657745E-2</v>
      </c>
      <c r="C1734" s="5">
        <f>Stocks!C1735/Stocks!C1734-1</f>
        <v>-3.2021735966231701E-2</v>
      </c>
      <c r="D1734" s="5">
        <f>Stocks!D1735/Stocks!D1734-1</f>
        <v>-3.7220471259192367E-2</v>
      </c>
      <c r="E1734" s="5">
        <f>Stocks!E1735/Stocks!E1734-1</f>
        <v>-1.4591767881241613E-2</v>
      </c>
    </row>
    <row r="1735" spans="1:5" ht="15" customHeight="1" x14ac:dyDescent="0.2">
      <c r="A1735" s="3">
        <f>Stocks!A1736</f>
        <v>44725</v>
      </c>
      <c r="B1735" s="5">
        <f>Stocks!B1736/Stocks!B1735-1</f>
        <v>-5.5854643337819643E-2</v>
      </c>
      <c r="C1735" s="5">
        <f>Stocks!C1736/Stocks!C1735-1</f>
        <v>-3.6339030625031299E-2</v>
      </c>
      <c r="D1735" s="5">
        <f>Stocks!D1736/Stocks!D1735-1</f>
        <v>-6.5003897116134191E-2</v>
      </c>
      <c r="E1735" s="5">
        <f>Stocks!E1736/Stocks!E1735-1</f>
        <v>-4.3396387914063084E-2</v>
      </c>
    </row>
    <row r="1736" spans="1:5" ht="15" customHeight="1" x14ac:dyDescent="0.2">
      <c r="A1736" s="3">
        <f>Stocks!A1737</f>
        <v>44726</v>
      </c>
      <c r="B1736" s="5">
        <f>Stocks!B1737/Stocks!B1736-1</f>
        <v>-3.5637918745544672E-3</v>
      </c>
      <c r="C1736" s="5">
        <f>Stocks!C1737/Stocks!C1736-1</f>
        <v>6.5536252990743282E-3</v>
      </c>
      <c r="D1736" s="5">
        <f>Stocks!D1737/Stocks!D1736-1</f>
        <v>1.6172057352450864E-2</v>
      </c>
      <c r="E1736" s="5">
        <f>Stocks!E1737/Stocks!E1736-1</f>
        <v>-2.4158911954188511E-3</v>
      </c>
    </row>
    <row r="1737" spans="1:5" ht="15" customHeight="1" x14ac:dyDescent="0.2">
      <c r="A1737" s="3">
        <f>Stocks!A1738</f>
        <v>44727</v>
      </c>
      <c r="B1737" s="5">
        <f>Stocks!B1738/Stocks!B1737-1</f>
        <v>6.2231759656652397E-2</v>
      </c>
      <c r="C1737" s="5">
        <f>Stocks!C1738/Stocks!C1737-1</f>
        <v>1.3642000826787903E-2</v>
      </c>
      <c r="D1737" s="5">
        <f>Stocks!D1738/Stocks!D1737-1</f>
        <v>9.8441345365052335E-3</v>
      </c>
      <c r="E1737" s="5">
        <f>Stocks!E1738/Stocks!E1737-1</f>
        <v>-1.9373934882052191E-2</v>
      </c>
    </row>
    <row r="1738" spans="1:5" ht="15" customHeight="1" x14ac:dyDescent="0.2">
      <c r="A1738" s="3">
        <f>Stocks!A1739</f>
        <v>44728</v>
      </c>
      <c r="B1738" s="5">
        <f>Stocks!B1739/Stocks!B1738-1</f>
        <v>-8.0808080808080773E-2</v>
      </c>
      <c r="C1738" s="5">
        <f>Stocks!C1739/Stocks!C1738-1</f>
        <v>-3.6245921696574146E-2</v>
      </c>
      <c r="D1738" s="5">
        <f>Stocks!D1739/Stocks!D1738-1</f>
        <v>-7.1811535337124255E-2</v>
      </c>
      <c r="E1738" s="5">
        <f>Stocks!E1739/Stocks!E1738-1</f>
        <v>-6.3203146437391333E-2</v>
      </c>
    </row>
    <row r="1739" spans="1:5" ht="15" customHeight="1" x14ac:dyDescent="0.2">
      <c r="A1739" s="3">
        <f>Stocks!A1740</f>
        <v>44729</v>
      </c>
      <c r="B1739" s="5">
        <f>Stocks!B1740/Stocks!B1739-1</f>
        <v>4.1758241758241832E-2</v>
      </c>
      <c r="C1739" s="5">
        <f>Stocks!C1740/Stocks!C1739-1</f>
        <v>5.0780216873842488E-3</v>
      </c>
      <c r="D1739" s="5">
        <f>Stocks!D1740/Stocks!D1739-1</f>
        <v>8.22685104148424E-3</v>
      </c>
      <c r="E1739" s="5">
        <f>Stocks!E1740/Stocks!E1739-1</f>
        <v>-8.4749072446787754E-2</v>
      </c>
    </row>
    <row r="1740" spans="1:5" ht="15" customHeight="1" x14ac:dyDescent="0.2">
      <c r="A1740" s="3">
        <f>Stocks!A1741</f>
        <v>44732</v>
      </c>
      <c r="B1740" s="5">
        <f>Stocks!B1741/Stocks!B1740-1</f>
        <v>0</v>
      </c>
      <c r="C1740" s="5">
        <f>Stocks!C1741/Stocks!C1740-1</f>
        <v>0</v>
      </c>
      <c r="D1740" s="5">
        <f>Stocks!D1741/Stocks!D1740-1</f>
        <v>0</v>
      </c>
      <c r="E1740" s="5">
        <f>Stocks!E1741/Stocks!E1740-1</f>
        <v>0</v>
      </c>
    </row>
    <row r="1741" spans="1:5" ht="15" customHeight="1" x14ac:dyDescent="0.2">
      <c r="A1741" s="3">
        <f>Stocks!A1742</f>
        <v>44733</v>
      </c>
      <c r="B1741" s="5">
        <f>Stocks!B1742/Stocks!B1741-1</f>
        <v>-1.2658227848101333E-2</v>
      </c>
      <c r="C1741" s="5">
        <f>Stocks!C1742/Stocks!C1741-1</f>
        <v>2.3051418346402786E-2</v>
      </c>
      <c r="D1741" s="5">
        <f>Stocks!D1742/Stocks!D1741-1</f>
        <v>3.038194444444442E-2</v>
      </c>
      <c r="E1741" s="5">
        <f>Stocks!E1742/Stocks!E1741-1</f>
        <v>5.9099637294644847E-2</v>
      </c>
    </row>
    <row r="1742" spans="1:5" ht="15" customHeight="1" x14ac:dyDescent="0.2">
      <c r="A1742" s="3">
        <f>Stocks!A1743</f>
        <v>44734</v>
      </c>
      <c r="B1742" s="5">
        <f>Stocks!B1743/Stocks!B1742-1</f>
        <v>-4.985754985754931E-3</v>
      </c>
      <c r="C1742" s="5">
        <f>Stocks!C1743/Stocks!C1742-1</f>
        <v>-2.9322496013168831E-3</v>
      </c>
      <c r="D1742" s="5">
        <f>Stocks!D1743/Stocks!D1742-1</f>
        <v>-6.5711878685762448E-3</v>
      </c>
      <c r="E1742" s="5">
        <f>Stocks!E1743/Stocks!E1742-1</f>
        <v>-6.265108783239326E-2</v>
      </c>
    </row>
    <row r="1743" spans="1:5" ht="15" customHeight="1" x14ac:dyDescent="0.2">
      <c r="A1743" s="3">
        <f>Stocks!A1744</f>
        <v>44735</v>
      </c>
      <c r="B1743" s="5">
        <f>Stocks!B1744/Stocks!B1743-1</f>
        <v>1.0737294201861092E-2</v>
      </c>
      <c r="C1743" s="5">
        <f>Stocks!C1744/Stocks!C1743-1</f>
        <v>1.4549582086472057E-2</v>
      </c>
      <c r="D1743" s="5">
        <f>Stocks!D1744/Stocks!D1743-1</f>
        <v>-1.7808683853460017E-2</v>
      </c>
      <c r="E1743" s="5">
        <f>Stocks!E1744/Stocks!E1743-1</f>
        <v>-5.555555555555558E-2</v>
      </c>
    </row>
    <row r="1744" spans="1:5" ht="15" customHeight="1" x14ac:dyDescent="0.2">
      <c r="A1744" s="3">
        <f>Stocks!A1745</f>
        <v>44736</v>
      </c>
      <c r="B1744" s="5">
        <f>Stocks!B1745/Stocks!B1744-1</f>
        <v>1.1331444759206777E-2</v>
      </c>
      <c r="C1744" s="5">
        <f>Stocks!C1745/Stocks!C1744-1</f>
        <v>4.5107811228641159E-2</v>
      </c>
      <c r="D1744" s="5">
        <f>Stocks!D1745/Stocks!D1744-1</f>
        <v>4.6106026592989124E-2</v>
      </c>
      <c r="E1744" s="5">
        <f>Stocks!E1745/Stocks!E1744-1</f>
        <v>3.4361133234725116E-2</v>
      </c>
    </row>
    <row r="1745" spans="1:5" ht="15" customHeight="1" x14ac:dyDescent="0.2">
      <c r="A1745" s="3">
        <f>Stocks!A1746</f>
        <v>44739</v>
      </c>
      <c r="B1745" s="5">
        <f>Stocks!B1746/Stocks!B1745-1</f>
        <v>-1.4005602240896309E-2</v>
      </c>
      <c r="C1745" s="5">
        <f>Stocks!C1746/Stocks!C1745-1</f>
        <v>-9.4885893630479723E-3</v>
      </c>
      <c r="D1745" s="5">
        <f>Stocks!D1746/Stocks!D1745-1</f>
        <v>1.4856388246946572E-3</v>
      </c>
      <c r="E1745" s="5">
        <f>Stocks!E1746/Stocks!E1745-1</f>
        <v>1.4519854801452015E-2</v>
      </c>
    </row>
    <row r="1746" spans="1:5" ht="15" customHeight="1" x14ac:dyDescent="0.2">
      <c r="A1746" s="3">
        <f>Stocks!A1747</f>
        <v>44740</v>
      </c>
      <c r="B1746" s="5">
        <f>Stocks!B1747/Stocks!B1746-1</f>
        <v>-2.9829545454545414E-2</v>
      </c>
      <c r="C1746" s="5">
        <f>Stocks!C1747/Stocks!C1746-1</f>
        <v>-2.6724307329534236E-2</v>
      </c>
      <c r="D1746" s="5">
        <f>Stocks!D1747/Stocks!D1746-1</f>
        <v>-2.0108785231580661E-2</v>
      </c>
      <c r="E1746" s="5">
        <f>Stocks!E1747/Stocks!E1746-1</f>
        <v>3.2418952618453734E-2</v>
      </c>
    </row>
    <row r="1747" spans="1:5" ht="15" customHeight="1" x14ac:dyDescent="0.2">
      <c r="A1747" s="3">
        <f>Stocks!A1748</f>
        <v>44741</v>
      </c>
      <c r="B1747" s="5">
        <f>Stocks!B1748/Stocks!B1747-1</f>
        <v>-3.5871156661786308E-2</v>
      </c>
      <c r="C1747" s="5">
        <f>Stocks!C1748/Stocks!C1747-1</f>
        <v>6.9654754694123966E-3</v>
      </c>
      <c r="D1747" s="5">
        <f>Stocks!D1748/Stocks!D1747-1</f>
        <v>-2.3549201009251619E-2</v>
      </c>
      <c r="E1747" s="5">
        <f>Stocks!E1748/Stocks!E1747-1</f>
        <v>-3.9487502625498938E-2</v>
      </c>
    </row>
    <row r="1748" spans="1:5" ht="15" customHeight="1" x14ac:dyDescent="0.2">
      <c r="A1748" s="3">
        <f>Stocks!A1749</f>
        <v>44742</v>
      </c>
      <c r="B1748" s="5">
        <f>Stocks!B1749/Stocks!B1748-1</f>
        <v>1.8982536066818545E-2</v>
      </c>
      <c r="C1748" s="5">
        <f>Stocks!C1749/Stocks!C1748-1</f>
        <v>-1.3082706766917362E-2</v>
      </c>
      <c r="D1748" s="5">
        <f>Stocks!D1749/Stocks!D1748-1</f>
        <v>5.1679586563313507E-4</v>
      </c>
      <c r="E1748" s="5">
        <f>Stocks!E1749/Stocks!E1748-1</f>
        <v>-1.8040673518477934E-2</v>
      </c>
    </row>
    <row r="1749" spans="1:5" ht="15" customHeight="1" x14ac:dyDescent="0.2">
      <c r="A1749" s="3">
        <f>Stocks!A1750</f>
        <v>44743</v>
      </c>
      <c r="B1749" s="5">
        <f>Stocks!B1750/Stocks!B1749-1</f>
        <v>6.1847988077496252E-2</v>
      </c>
      <c r="C1749" s="5">
        <f>Stocks!C1750/Stocks!C1749-1</f>
        <v>1.1630859870993993E-2</v>
      </c>
      <c r="D1749" s="5">
        <f>Stocks!D1750/Stocks!D1749-1</f>
        <v>-3.3057851239669422E-2</v>
      </c>
      <c r="E1749" s="5">
        <f>Stocks!E1750/Stocks!E1749-1</f>
        <v>1.3027502505289057E-2</v>
      </c>
    </row>
    <row r="1750" spans="1:5" ht="15" customHeight="1" x14ac:dyDescent="0.2">
      <c r="A1750" s="3">
        <f>Stocks!A1751</f>
        <v>44746</v>
      </c>
      <c r="B1750" s="5">
        <f>Stocks!B1751/Stocks!B1750-1</f>
        <v>0</v>
      </c>
      <c r="C1750" s="5">
        <f>Stocks!C1751/Stocks!C1750-1</f>
        <v>0</v>
      </c>
      <c r="D1750" s="5">
        <f>Stocks!D1751/Stocks!D1750-1</f>
        <v>0</v>
      </c>
      <c r="E1750" s="5">
        <f>Stocks!E1751/Stocks!E1750-1</f>
        <v>0</v>
      </c>
    </row>
    <row r="1751" spans="1:5" ht="15" customHeight="1" x14ac:dyDescent="0.2">
      <c r="A1751" s="3">
        <f>Stocks!A1752</f>
        <v>44747</v>
      </c>
      <c r="B1751" s="5">
        <f>Stocks!B1752/Stocks!B1751-1</f>
        <v>1.3333333333333197E-2</v>
      </c>
      <c r="C1751" s="5">
        <f>Stocks!C1752/Stocks!C1751-1</f>
        <v>6.8279947785920836E-3</v>
      </c>
      <c r="D1751" s="5">
        <f>Stocks!D1752/Stocks!D1751-1</f>
        <v>-3.5612535612528085E-4</v>
      </c>
      <c r="E1751" s="5">
        <f>Stocks!E1752/Stocks!E1751-1</f>
        <v>-6.9685645196746582E-2</v>
      </c>
    </row>
    <row r="1752" spans="1:5" ht="15" customHeight="1" x14ac:dyDescent="0.2">
      <c r="A1752" s="3">
        <f>Stocks!A1753</f>
        <v>44748</v>
      </c>
      <c r="B1752" s="5">
        <f>Stocks!B1753/Stocks!B1752-1</f>
        <v>-1.1772853185595511E-2</v>
      </c>
      <c r="C1752" s="5">
        <f>Stocks!C1753/Stocks!C1752-1</f>
        <v>2.8921910840731258E-3</v>
      </c>
      <c r="D1752" s="5">
        <f>Stocks!D1753/Stocks!D1752-1</f>
        <v>1.7812611328826833E-4</v>
      </c>
      <c r="E1752" s="5">
        <f>Stocks!E1753/Stocks!E1752-1</f>
        <v>-1.5359168241965926E-2</v>
      </c>
    </row>
    <row r="1753" spans="1:5" ht="15" customHeight="1" x14ac:dyDescent="0.2">
      <c r="A1753" s="3">
        <f>Stocks!A1754</f>
        <v>44749</v>
      </c>
      <c r="B1753" s="5">
        <f>Stocks!B1754/Stocks!B1753-1</f>
        <v>1.7519271198318087E-2</v>
      </c>
      <c r="C1753" s="5">
        <f>Stocks!C1754/Stocks!C1753-1</f>
        <v>8.3532219570405797E-3</v>
      </c>
      <c r="D1753" s="5">
        <f>Stocks!D1754/Stocks!D1753-1</f>
        <v>4.6304541406945621E-2</v>
      </c>
      <c r="E1753" s="5">
        <f>Stocks!E1754/Stocks!E1753-1</f>
        <v>3.6117110631149307E-2</v>
      </c>
    </row>
    <row r="1754" spans="1:5" ht="15" customHeight="1" x14ac:dyDescent="0.2">
      <c r="A1754" s="3">
        <f>Stocks!A1755</f>
        <v>44750</v>
      </c>
      <c r="B1754" s="5">
        <f>Stocks!B1755/Stocks!B1754-1</f>
        <v>-3.6501377410468328E-2</v>
      </c>
      <c r="C1754" s="5">
        <f>Stocks!C1755/Stocks!C1754-1</f>
        <v>3.7968441814595355E-3</v>
      </c>
      <c r="D1754" s="5">
        <f>Stocks!D1755/Stocks!D1754-1</f>
        <v>1.1914893617021249E-2</v>
      </c>
      <c r="E1754" s="5">
        <f>Stocks!E1755/Stocks!E1754-1</f>
        <v>1.2738853503184711E-3</v>
      </c>
    </row>
    <row r="1755" spans="1:5" ht="15" customHeight="1" x14ac:dyDescent="0.2">
      <c r="A1755" s="3">
        <f>Stocks!A1756</f>
        <v>44753</v>
      </c>
      <c r="B1755" s="5">
        <f>Stocks!B1756/Stocks!B1755-1</f>
        <v>-2.3588277340957808E-2</v>
      </c>
      <c r="C1755" s="5">
        <f>Stocks!C1756/Stocks!C1755-1</f>
        <v>7.3193496094710042E-3</v>
      </c>
      <c r="D1755" s="5">
        <f>Stocks!D1756/Stocks!D1755-1</f>
        <v>-9.7560975609757294E-3</v>
      </c>
      <c r="E1755" s="5">
        <f>Stocks!E1756/Stocks!E1755-1</f>
        <v>-1.0525098311357839E-2</v>
      </c>
    </row>
    <row r="1756" spans="1:5" ht="15" customHeight="1" x14ac:dyDescent="0.2">
      <c r="A1756" s="3">
        <f>Stocks!A1757</f>
        <v>44754</v>
      </c>
      <c r="B1756" s="5">
        <f>Stocks!B1757/Stocks!B1756-1</f>
        <v>2.1229868228404003E-2</v>
      </c>
      <c r="C1756" s="5">
        <f>Stocks!C1757/Stocks!C1756-1</f>
        <v>-1.170389154393825E-3</v>
      </c>
      <c r="D1756" s="5">
        <f>Stocks!D1757/Stocks!D1756-1</f>
        <v>5.6055715984373311E-3</v>
      </c>
      <c r="E1756" s="5">
        <f>Stocks!E1757/Stocks!E1756-1</f>
        <v>-2.4547048509643399E-2</v>
      </c>
    </row>
    <row r="1757" spans="1:5" ht="15" customHeight="1" x14ac:dyDescent="0.2">
      <c r="A1757" s="3">
        <f>Stocks!A1758</f>
        <v>44755</v>
      </c>
      <c r="B1757" s="5">
        <f>Stocks!B1758/Stocks!B1757-1</f>
        <v>1.6487455197132572E-2</v>
      </c>
      <c r="C1757" s="5">
        <f>Stocks!C1758/Stocks!C1757-1</f>
        <v>-3.2711649253002184E-3</v>
      </c>
      <c r="D1757" s="5">
        <f>Stocks!D1758/Stocks!D1757-1</f>
        <v>2.3648648648648685E-3</v>
      </c>
      <c r="E1757" s="5">
        <f>Stocks!E1758/Stocks!E1757-1</f>
        <v>-4.0742959856201466E-3</v>
      </c>
    </row>
    <row r="1758" spans="1:5" ht="15" customHeight="1" x14ac:dyDescent="0.2">
      <c r="A1758" s="3">
        <f>Stocks!A1759</f>
        <v>44756</v>
      </c>
      <c r="B1758" s="5">
        <f>Stocks!B1759/Stocks!B1758-1</f>
        <v>-3.8787023977432944E-2</v>
      </c>
      <c r="C1758" s="5">
        <f>Stocks!C1759/Stocks!C1758-1</f>
        <v>8.6211119275041437E-3</v>
      </c>
      <c r="D1758" s="5">
        <f>Stocks!D1759/Stocks!D1758-1</f>
        <v>2.6794742163801732E-2</v>
      </c>
      <c r="E1758" s="5">
        <f>Stocks!E1759/Stocks!E1758-1</f>
        <v>-1.8048369630610073E-2</v>
      </c>
    </row>
    <row r="1759" spans="1:5" ht="15" customHeight="1" x14ac:dyDescent="0.2">
      <c r="A1759" s="3">
        <f>Stocks!A1760</f>
        <v>44757</v>
      </c>
      <c r="B1759" s="5">
        <f>Stocks!B1760/Stocks!B1759-1</f>
        <v>2.4211298606016118E-2</v>
      </c>
      <c r="C1759" s="5">
        <f>Stocks!C1760/Stocks!C1759-1</f>
        <v>2.005730659025784E-2</v>
      </c>
      <c r="D1759" s="5">
        <f>Stocks!D1760/Stocks!D1759-1</f>
        <v>2.3797800754964848E-2</v>
      </c>
      <c r="E1759" s="5">
        <f>Stocks!E1760/Stocks!E1759-1</f>
        <v>1.5684352407793201E-2</v>
      </c>
    </row>
    <row r="1760" spans="1:5" ht="15" customHeight="1" x14ac:dyDescent="0.2">
      <c r="A1760" s="3">
        <f>Stocks!A1761</f>
        <v>44760</v>
      </c>
      <c r="B1760" s="5">
        <f>Stocks!B1761/Stocks!B1760-1</f>
        <v>-5.7306590257879542E-3</v>
      </c>
      <c r="C1760" s="5">
        <f>Stocks!C1761/Stocks!C1760-1</f>
        <v>-1.347362407160535E-2</v>
      </c>
      <c r="D1760" s="5">
        <f>Stocks!D1761/Stocks!D1760-1</f>
        <v>-1.009939083039435E-2</v>
      </c>
      <c r="E1760" s="5">
        <f>Stocks!E1761/Stocks!E1760-1</f>
        <v>2.6299915550729747E-2</v>
      </c>
    </row>
    <row r="1761" spans="1:5" ht="15" customHeight="1" x14ac:dyDescent="0.2">
      <c r="A1761" s="3">
        <f>Stocks!A1762</f>
        <v>44761</v>
      </c>
      <c r="B1761" s="5">
        <f>Stocks!B1762/Stocks!B1761-1</f>
        <v>2.6657060518731956E-2</v>
      </c>
      <c r="C1761" s="5">
        <f>Stocks!C1762/Stocks!C1761-1</f>
        <v>3.1127841320399474E-2</v>
      </c>
      <c r="D1761" s="5">
        <f>Stocks!D1762/Stocks!D1761-1</f>
        <v>4.4858299595141649E-2</v>
      </c>
      <c r="E1761" s="5">
        <f>Stocks!E1762/Stocks!E1761-1</f>
        <v>4.0084636181968003E-2</v>
      </c>
    </row>
    <row r="1762" spans="1:5" ht="15" customHeight="1" x14ac:dyDescent="0.2">
      <c r="A1762" s="3">
        <f>Stocks!A1763</f>
        <v>44762</v>
      </c>
      <c r="B1762" s="5">
        <f>Stocks!B1763/Stocks!B1762-1</f>
        <v>1.3333333333333197E-2</v>
      </c>
      <c r="C1762" s="5">
        <f>Stocks!C1763/Stocks!C1762-1</f>
        <v>-1.3572966395206665E-3</v>
      </c>
      <c r="D1762" s="5">
        <f>Stocks!D1763/Stocks!D1762-1</f>
        <v>1.5964042157470493E-2</v>
      </c>
      <c r="E1762" s="5">
        <f>Stocks!E1763/Stocks!E1762-1</f>
        <v>2.5203435804701524E-2</v>
      </c>
    </row>
    <row r="1763" spans="1:5" ht="15" customHeight="1" x14ac:dyDescent="0.2">
      <c r="A1763" s="3">
        <f>Stocks!A1764</f>
        <v>44763</v>
      </c>
      <c r="B1763" s="5">
        <f>Stocks!B1764/Stocks!B1763-1</f>
        <v>4.8476454293628901E-3</v>
      </c>
      <c r="C1763" s="5">
        <f>Stocks!C1764/Stocks!C1763-1</f>
        <v>1.321647841777196E-2</v>
      </c>
      <c r="D1763" s="5">
        <f>Stocks!D1764/Stocks!D1763-1</f>
        <v>9.9160945842868831E-3</v>
      </c>
      <c r="E1763" s="5">
        <f>Stocks!E1764/Stocks!E1763-1</f>
        <v>-1.9622974313746933E-2</v>
      </c>
    </row>
    <row r="1764" spans="1:5" ht="15" customHeight="1" x14ac:dyDescent="0.2">
      <c r="A1764" s="3">
        <f>Stocks!A1765</f>
        <v>44764</v>
      </c>
      <c r="B1764" s="5">
        <f>Stocks!B1765/Stocks!B1764-1</f>
        <v>9.6485182632668476E-3</v>
      </c>
      <c r="C1764" s="5">
        <f>Stocks!C1765/Stocks!C1764-1</f>
        <v>-1.1517646514639934E-2</v>
      </c>
      <c r="D1764" s="5">
        <f>Stocks!D1765/Stocks!D1764-1</f>
        <v>-2.2356495468278004E-2</v>
      </c>
      <c r="E1764" s="5">
        <f>Stocks!E1765/Stocks!E1764-1</f>
        <v>-8.9958394242664053E-3</v>
      </c>
    </row>
    <row r="1765" spans="1:5" ht="15" customHeight="1" x14ac:dyDescent="0.2">
      <c r="A1765" s="3">
        <f>Stocks!A1766</f>
        <v>44767</v>
      </c>
      <c r="B1765" s="5">
        <f>Stocks!B1766/Stocks!B1765-1</f>
        <v>6.8259385665525585E-4</v>
      </c>
      <c r="C1765" s="5">
        <f>Stocks!C1766/Stocks!C1765-1</f>
        <v>2.6672905942912717E-3</v>
      </c>
      <c r="D1765" s="5">
        <f>Stocks!D1766/Stocks!D1765-1</f>
        <v>-1.85414091470959E-3</v>
      </c>
      <c r="E1765" s="5">
        <f>Stocks!E1766/Stocks!E1765-1</f>
        <v>4.4479745830023898E-2</v>
      </c>
    </row>
    <row r="1766" spans="1:5" ht="15" customHeight="1" x14ac:dyDescent="0.2">
      <c r="A1766" s="3">
        <f>Stocks!A1767</f>
        <v>44768</v>
      </c>
      <c r="B1766" s="5">
        <f>Stocks!B1767/Stocks!B1766-1</f>
        <v>-1.5688949522510209E-2</v>
      </c>
      <c r="C1766" s="5">
        <f>Stocks!C1767/Stocks!C1766-1</f>
        <v>-8.307275866896946E-3</v>
      </c>
      <c r="D1766" s="5">
        <f>Stocks!D1767/Stocks!D1766-1</f>
        <v>-1.71826625386996E-2</v>
      </c>
      <c r="E1766" s="5">
        <f>Stocks!E1767/Stocks!E1766-1</f>
        <v>-1.0429114611624102E-2</v>
      </c>
    </row>
    <row r="1767" spans="1:5" ht="15" customHeight="1" x14ac:dyDescent="0.2">
      <c r="A1767" s="3">
        <f>Stocks!A1768</f>
        <v>44769</v>
      </c>
      <c r="B1767" s="5">
        <f>Stocks!B1768/Stocks!B1767-1</f>
        <v>4.9896049896049899E-2</v>
      </c>
      <c r="C1767" s="5">
        <f>Stocks!C1768/Stocks!C1767-1</f>
        <v>-9.5063297096333876E-3</v>
      </c>
      <c r="D1767" s="5">
        <f>Stocks!D1768/Stocks!D1767-1</f>
        <v>5.0086627815403961E-2</v>
      </c>
      <c r="E1767" s="5">
        <f>Stocks!E1768/Stocks!E1767-1</f>
        <v>2.3932374574596516E-2</v>
      </c>
    </row>
    <row r="1768" spans="1:5" ht="15" customHeight="1" x14ac:dyDescent="0.2">
      <c r="A1768" s="3">
        <f>Stocks!A1769</f>
        <v>44770</v>
      </c>
      <c r="B1768" s="5">
        <f>Stocks!B1769/Stocks!B1768-1</f>
        <v>2.9042904290428995E-2</v>
      </c>
      <c r="C1768" s="5">
        <f>Stocks!C1769/Stocks!C1768-1</f>
        <v>4.1811184491851172E-3</v>
      </c>
      <c r="D1768" s="5">
        <f>Stocks!D1769/Stocks!D1768-1</f>
        <v>1.0499475026248817E-2</v>
      </c>
      <c r="E1768" s="5">
        <f>Stocks!E1769/Stocks!E1768-1</f>
        <v>8.4700332368392584E-3</v>
      </c>
    </row>
    <row r="1769" spans="1:5" ht="15" customHeight="1" x14ac:dyDescent="0.2">
      <c r="A1769" s="3">
        <f>Stocks!A1770</f>
        <v>44771</v>
      </c>
      <c r="B1769" s="5">
        <f>Stocks!B1770/Stocks!B1769-1</f>
        <v>-3.784477228992944E-2</v>
      </c>
      <c r="C1769" s="5">
        <f>Stocks!C1770/Stocks!C1769-1</f>
        <v>3.5959309202744372E-3</v>
      </c>
      <c r="D1769" s="5">
        <f>Stocks!D1770/Stocks!D1769-1</f>
        <v>2.211666914056698E-2</v>
      </c>
      <c r="E1769" s="5">
        <f>Stocks!E1770/Stocks!E1769-1</f>
        <v>3.5828194769296218E-2</v>
      </c>
    </row>
    <row r="1770" spans="1:5" ht="15" customHeight="1" x14ac:dyDescent="0.2">
      <c r="A1770" s="3">
        <f>Stocks!A1771</f>
        <v>44774</v>
      </c>
      <c r="B1770" s="5">
        <f>Stocks!B1771/Stocks!B1770-1</f>
        <v>2.6666666666666616E-2</v>
      </c>
      <c r="C1770" s="5">
        <f>Stocks!C1771/Stocks!C1770-1</f>
        <v>-3.5359011833482334E-3</v>
      </c>
      <c r="D1770" s="5">
        <f>Stocks!D1771/Stocks!D1770-1</f>
        <v>4.3566656985187802E-3</v>
      </c>
      <c r="E1770" s="5">
        <f>Stocks!E1771/Stocks!E1770-1</f>
        <v>-2.3914605357692853E-2</v>
      </c>
    </row>
    <row r="1771" spans="1:5" ht="15" customHeight="1" x14ac:dyDescent="0.2">
      <c r="A1771" s="3">
        <f>Stocks!A1772</f>
        <v>44775</v>
      </c>
      <c r="B1771" s="5">
        <f>Stocks!B1772/Stocks!B1771-1</f>
        <v>3.8961038961038863E-2</v>
      </c>
      <c r="C1771" s="5">
        <f>Stocks!C1772/Stocks!C1771-1</f>
        <v>-2.4129447388342218E-2</v>
      </c>
      <c r="D1771" s="5">
        <f>Stocks!D1772/Stocks!D1771-1</f>
        <v>1.5905147484094329E-3</v>
      </c>
      <c r="E1771" s="5">
        <f>Stocks!E1772/Stocks!E1771-1</f>
        <v>-4.1009463722397888E-3</v>
      </c>
    </row>
    <row r="1772" spans="1:5" ht="15" customHeight="1" x14ac:dyDescent="0.2">
      <c r="A1772" s="3">
        <f>Stocks!A1773</f>
        <v>44776</v>
      </c>
      <c r="B1772" s="5">
        <f>Stocks!B1773/Stocks!B1772-1</f>
        <v>4.4375000000000053E-2</v>
      </c>
      <c r="C1772" s="5">
        <f>Stocks!C1773/Stocks!C1772-1</f>
        <v>1.0763114515659922E-2</v>
      </c>
      <c r="D1772" s="5">
        <f>Stocks!D1773/Stocks!D1772-1</f>
        <v>5.7023242384870887E-2</v>
      </c>
      <c r="E1772" s="5">
        <f>Stocks!E1773/Stocks!E1772-1</f>
        <v>-3.5793474817865101E-2</v>
      </c>
    </row>
    <row r="1773" spans="1:5" ht="15" customHeight="1" x14ac:dyDescent="0.2">
      <c r="A1773" s="3">
        <f>Stocks!A1774</f>
        <v>44777</v>
      </c>
      <c r="B1773" s="5">
        <f>Stocks!B1774/Stocks!B1773-1</f>
        <v>4.6080191502094525E-2</v>
      </c>
      <c r="C1773" s="5">
        <f>Stocks!C1774/Stocks!C1773-1</f>
        <v>2.3935149654643162E-2</v>
      </c>
      <c r="D1773" s="5">
        <f>Stocks!D1774/Stocks!D1773-1</f>
        <v>-6.2824364927615006E-3</v>
      </c>
      <c r="E1773" s="5">
        <f>Stocks!E1774/Stocks!E1773-1</f>
        <v>-1.5768725361366642E-2</v>
      </c>
    </row>
    <row r="1774" spans="1:5" ht="15" customHeight="1" x14ac:dyDescent="0.2">
      <c r="A1774" s="3">
        <f>Stocks!A1775</f>
        <v>44778</v>
      </c>
      <c r="B1774" s="5">
        <f>Stocks!B1775/Stocks!B1774-1</f>
        <v>-0.16533180778032042</v>
      </c>
      <c r="C1774" s="5">
        <f>Stocks!C1775/Stocks!C1774-1</f>
        <v>1.1242797582798447E-2</v>
      </c>
      <c r="D1774" s="5">
        <f>Stocks!D1775/Stocks!D1774-1</f>
        <v>-1.7866959868059529E-2</v>
      </c>
      <c r="E1774" s="5">
        <f>Stocks!E1775/Stocks!E1774-1</f>
        <v>3.3044058744993388E-2</v>
      </c>
    </row>
    <row r="1775" spans="1:5" ht="15" customHeight="1" x14ac:dyDescent="0.2">
      <c r="A1775" s="3">
        <f>Stocks!A1776</f>
        <v>44781</v>
      </c>
      <c r="B1775" s="5">
        <f>Stocks!B1776/Stocks!B1775-1</f>
        <v>-3.9067854694996629E-2</v>
      </c>
      <c r="C1775" s="5">
        <f>Stocks!C1776/Stocks!C1775-1</f>
        <v>-1.1812665029879099E-2</v>
      </c>
      <c r="D1775" s="5">
        <f>Stocks!D1776/Stocks!D1775-1</f>
        <v>-7.8365519171562648E-3</v>
      </c>
      <c r="E1775" s="5">
        <f>Stocks!E1776/Stocks!E1775-1</f>
        <v>8.4006462035541851E-3</v>
      </c>
    </row>
    <row r="1776" spans="1:5" ht="15" customHeight="1" x14ac:dyDescent="0.2">
      <c r="A1776" s="3">
        <f>Stocks!A1777</f>
        <v>44782</v>
      </c>
      <c r="B1776" s="5">
        <f>Stocks!B1777/Stocks!B1776-1</f>
        <v>-6.5620542082738931E-2</v>
      </c>
      <c r="C1776" s="5">
        <f>Stocks!C1777/Stocks!C1776-1</f>
        <v>-1.434464654040879E-2</v>
      </c>
      <c r="D1776" s="5">
        <f>Stocks!D1777/Stocks!D1776-1</f>
        <v>-4.0902679830747579E-2</v>
      </c>
      <c r="E1776" s="5">
        <f>Stocks!E1777/Stocks!E1776-1</f>
        <v>2.0079034497490156E-2</v>
      </c>
    </row>
    <row r="1777" spans="1:5" ht="15" customHeight="1" x14ac:dyDescent="0.2">
      <c r="A1777" s="3">
        <f>Stocks!A1778</f>
        <v>44783</v>
      </c>
      <c r="B1777" s="5">
        <f>Stocks!B1778/Stocks!B1777-1</f>
        <v>0</v>
      </c>
      <c r="C1777" s="5">
        <f>Stocks!C1778/Stocks!C1777-1</f>
        <v>8.7510701036812577E-3</v>
      </c>
      <c r="D1777" s="5">
        <f>Stocks!D1778/Stocks!D1777-1</f>
        <v>3.9558823529411757E-2</v>
      </c>
      <c r="E1777" s="5">
        <f>Stocks!E1778/Stocks!E1777-1</f>
        <v>4.9209506857921248E-3</v>
      </c>
    </row>
    <row r="1778" spans="1:5" ht="15" customHeight="1" x14ac:dyDescent="0.2">
      <c r="A1778" s="3">
        <f>Stocks!A1779</f>
        <v>44784</v>
      </c>
      <c r="B1778" s="5">
        <f>Stocks!B1779/Stocks!B1778-1</f>
        <v>4.4274809160305351E-2</v>
      </c>
      <c r="C1778" s="5">
        <f>Stocks!C1779/Stocks!C1778-1</f>
        <v>-4.8090523338046864E-3</v>
      </c>
      <c r="D1778" s="5">
        <f>Stocks!D1779/Stocks!D1778-1</f>
        <v>9.6194652709011841E-3</v>
      </c>
      <c r="E1778" s="5">
        <f>Stocks!E1779/Stocks!E1778-1</f>
        <v>4.5634507188997642E-2</v>
      </c>
    </row>
    <row r="1779" spans="1:5" ht="15" customHeight="1" x14ac:dyDescent="0.2">
      <c r="A1779" s="3">
        <f>Stocks!A1780</f>
        <v>44785</v>
      </c>
      <c r="B1779" s="5">
        <f>Stocks!B1780/Stocks!B1779-1</f>
        <v>0</v>
      </c>
      <c r="C1779" s="5">
        <f>Stocks!C1780/Stocks!C1779-1</f>
        <v>1.1843850672730305E-3</v>
      </c>
      <c r="D1779" s="5">
        <f>Stocks!D1780/Stocks!D1779-1</f>
        <v>3.2786885245901454E-2</v>
      </c>
      <c r="E1779" s="5">
        <f>Stocks!E1780/Stocks!E1779-1</f>
        <v>2.3814268632921465E-2</v>
      </c>
    </row>
    <row r="1780" spans="1:5" ht="15" customHeight="1" x14ac:dyDescent="0.2">
      <c r="A1780" s="3">
        <f>Stocks!A1781</f>
        <v>44788</v>
      </c>
      <c r="B1780" s="5">
        <f>Stocks!B1781/Stocks!B1780-1</f>
        <v>-4.0935672514619936E-2</v>
      </c>
      <c r="C1780" s="5">
        <f>Stocks!C1781/Stocks!C1780-1</f>
        <v>2.408555339989582E-2</v>
      </c>
      <c r="D1780" s="5">
        <f>Stocks!D1781/Stocks!D1780-1</f>
        <v>7.7330077330077795E-3</v>
      </c>
      <c r="E1780" s="5">
        <f>Stocks!E1781/Stocks!E1780-1</f>
        <v>-1.9270072992700782E-2</v>
      </c>
    </row>
    <row r="1781" spans="1:5" ht="15" customHeight="1" x14ac:dyDescent="0.2">
      <c r="A1781" s="3">
        <f>Stocks!A1782</f>
        <v>44789</v>
      </c>
      <c r="B1781" s="5">
        <f>Stocks!B1782/Stocks!B1781-1</f>
        <v>4.3445121951219523E-2</v>
      </c>
      <c r="C1781" s="5">
        <f>Stocks!C1782/Stocks!C1781-1</f>
        <v>3.3268644302744121E-3</v>
      </c>
      <c r="D1781" s="5">
        <f>Stocks!D1782/Stocks!D1781-1</f>
        <v>-2.5578890683898292E-3</v>
      </c>
      <c r="E1781" s="5">
        <f>Stocks!E1782/Stocks!E1781-1</f>
        <v>-6.6488042076014997E-3</v>
      </c>
    </row>
    <row r="1782" spans="1:5" ht="15" customHeight="1" x14ac:dyDescent="0.2">
      <c r="A1782" s="3">
        <f>Stocks!A1783</f>
        <v>44790</v>
      </c>
      <c r="B1782" s="5">
        <f>Stocks!B1783/Stocks!B1782-1</f>
        <v>-3.1409788166544939E-2</v>
      </c>
      <c r="C1782" s="5">
        <f>Stocks!C1783/Stocks!C1782-1</f>
        <v>-1.2065948236160917E-2</v>
      </c>
      <c r="D1782" s="5">
        <f>Stocks!D1783/Stocks!D1782-1</f>
        <v>-3.2393035497368161E-2</v>
      </c>
      <c r="E1782" s="5">
        <f>Stocks!E1783/Stocks!E1782-1</f>
        <v>1.2587412587412583E-2</v>
      </c>
    </row>
    <row r="1783" spans="1:5" ht="15" customHeight="1" x14ac:dyDescent="0.2">
      <c r="A1783" s="3">
        <f>Stocks!A1784</f>
        <v>44791</v>
      </c>
      <c r="B1783" s="5">
        <f>Stocks!B1784/Stocks!B1783-1</f>
        <v>-5.2790346907993779E-3</v>
      </c>
      <c r="C1783" s="5">
        <f>Stocks!C1784/Stocks!C1783-1</f>
        <v>3.402946112250449E-3</v>
      </c>
      <c r="D1783" s="5">
        <f>Stocks!D1784/Stocks!D1783-1</f>
        <v>1.3948946854512423E-2</v>
      </c>
      <c r="E1783" s="5">
        <f>Stocks!E1784/Stocks!E1783-1</f>
        <v>3.4727703235990504E-2</v>
      </c>
    </row>
    <row r="1784" spans="1:5" ht="15" customHeight="1" x14ac:dyDescent="0.2">
      <c r="A1784" s="3">
        <f>Stocks!A1785</f>
        <v>44792</v>
      </c>
      <c r="B1784" s="5">
        <f>Stocks!B1785/Stocks!B1784-1</f>
        <v>4.0940106141015953E-2</v>
      </c>
      <c r="C1784" s="5">
        <f>Stocks!C1785/Stocks!C1784-1</f>
        <v>-1.1289198606271755E-2</v>
      </c>
      <c r="D1784" s="5">
        <f>Stocks!D1785/Stocks!D1784-1</f>
        <v>-2.5450543403494175E-2</v>
      </c>
      <c r="E1784" s="5">
        <f>Stocks!E1785/Stocks!E1784-1</f>
        <v>2.4790236460716653E-3</v>
      </c>
    </row>
    <row r="1785" spans="1:5" ht="15" customHeight="1" x14ac:dyDescent="0.2">
      <c r="A1785" s="3">
        <f>Stocks!A1786</f>
        <v>44795</v>
      </c>
      <c r="B1785" s="5">
        <f>Stocks!B1786/Stocks!B1785-1</f>
        <v>-7.428987618353966E-2</v>
      </c>
      <c r="C1785" s="5">
        <f>Stocks!C1786/Stocks!C1785-1</f>
        <v>-1.978197537825388E-2</v>
      </c>
      <c r="D1785" s="5">
        <f>Stocks!D1786/Stocks!D1785-1</f>
        <v>-3.8819875776397561E-2</v>
      </c>
      <c r="E1785" s="5">
        <f>Stocks!E1786/Stocks!E1785-1</f>
        <v>9.511128019783488E-4</v>
      </c>
    </row>
    <row r="1786" spans="1:5" ht="15" customHeight="1" x14ac:dyDescent="0.2">
      <c r="A1786" s="3">
        <f>Stocks!A1787</f>
        <v>44796</v>
      </c>
      <c r="B1786" s="5">
        <f>Stocks!B1787/Stocks!B1786-1</f>
        <v>6.2942564909518328E-3</v>
      </c>
      <c r="C1786" s="5">
        <f>Stocks!C1787/Stocks!C1786-1</f>
        <v>-8.6764776376971886E-3</v>
      </c>
      <c r="D1786" s="5">
        <f>Stocks!D1787/Stocks!D1786-1</f>
        <v>1.5127037744162131E-2</v>
      </c>
      <c r="E1786" s="5">
        <f>Stocks!E1787/Stocks!E1786-1</f>
        <v>3.0501710376282798E-2</v>
      </c>
    </row>
    <row r="1787" spans="1:5" ht="15" customHeight="1" x14ac:dyDescent="0.2">
      <c r="A1787" s="3">
        <f>Stocks!A1788</f>
        <v>44797</v>
      </c>
      <c r="B1787" s="5">
        <f>Stocks!B1788/Stocks!B1787-1</f>
        <v>5.7075840500391051E-2</v>
      </c>
      <c r="C1787" s="5">
        <f>Stocks!C1788/Stocks!C1787-1</f>
        <v>-6.2862669245655756E-4</v>
      </c>
      <c r="D1787" s="5">
        <f>Stocks!D1788/Stocks!D1787-1</f>
        <v>-8.6805555555556912E-3</v>
      </c>
      <c r="E1787" s="5">
        <f>Stocks!E1788/Stocks!E1787-1</f>
        <v>1.9087136929460513E-2</v>
      </c>
    </row>
    <row r="1788" spans="1:5" ht="15" customHeight="1" x14ac:dyDescent="0.2">
      <c r="A1788" s="3">
        <f>Stocks!A1789</f>
        <v>44798</v>
      </c>
      <c r="B1788" s="5">
        <f>Stocks!B1789/Stocks!B1788-1</f>
        <v>2.9585798816569309E-3</v>
      </c>
      <c r="C1788" s="5">
        <f>Stocks!C1789/Stocks!C1788-1</f>
        <v>1.5241689650167034E-2</v>
      </c>
      <c r="D1788" s="5">
        <f>Stocks!D1789/Stocks!D1788-1</f>
        <v>3.006421482778765E-2</v>
      </c>
      <c r="E1788" s="5">
        <f>Stocks!E1789/Stocks!E1788-1</f>
        <v>1.4115092290988063E-2</v>
      </c>
    </row>
    <row r="1789" spans="1:5" ht="15" customHeight="1" x14ac:dyDescent="0.2">
      <c r="A1789" s="3">
        <f>Stocks!A1790</f>
        <v>44799</v>
      </c>
      <c r="B1789" s="5">
        <f>Stocks!B1790/Stocks!B1789-1</f>
        <v>-2.9498525073746285E-2</v>
      </c>
      <c r="C1789" s="5">
        <f>Stocks!C1790/Stocks!C1789-1</f>
        <v>-3.3028309979982851E-2</v>
      </c>
      <c r="D1789" s="5">
        <f>Stocks!D1790/Stocks!D1789-1</f>
        <v>-6.5457636724284618E-2</v>
      </c>
      <c r="E1789" s="5">
        <f>Stocks!E1790/Stocks!E1789-1</f>
        <v>3.5688793718779976E-4</v>
      </c>
    </row>
    <row r="1790" spans="1:5" ht="15" customHeight="1" x14ac:dyDescent="0.2">
      <c r="A1790" s="3">
        <f>Stocks!A1791</f>
        <v>44802</v>
      </c>
      <c r="B1790" s="5">
        <f>Stocks!B1791/Stocks!B1790-1</f>
        <v>3.0395136778114118E-3</v>
      </c>
      <c r="C1790" s="5">
        <f>Stocks!C1791/Stocks!C1790-1</f>
        <v>-2.7601163191875999E-3</v>
      </c>
      <c r="D1790" s="5">
        <f>Stocks!D1791/Stocks!D1790-1</f>
        <v>-1.8950879320800529E-2</v>
      </c>
      <c r="E1790" s="5">
        <f>Stocks!E1791/Stocks!E1790-1</f>
        <v>1.1594719942918275E-2</v>
      </c>
    </row>
    <row r="1791" spans="1:5" ht="15" customHeight="1" x14ac:dyDescent="0.2">
      <c r="A1791" s="3">
        <f>Stocks!A1792</f>
        <v>44803</v>
      </c>
      <c r="B1791" s="5">
        <f>Stocks!B1792/Stocks!B1791-1</f>
        <v>6.8181818181818343E-3</v>
      </c>
      <c r="C1791" s="5">
        <f>Stocks!C1792/Stocks!C1791-1</f>
        <v>-4.6952997578214584E-3</v>
      </c>
      <c r="D1791" s="5">
        <f>Stocks!D1792/Stocks!D1791-1</f>
        <v>5.8723535774998226E-3</v>
      </c>
      <c r="E1791" s="5">
        <f>Stocks!E1792/Stocks!E1791-1</f>
        <v>-2.5745018515253015E-2</v>
      </c>
    </row>
    <row r="1792" spans="1:5" ht="15" customHeight="1" x14ac:dyDescent="0.2">
      <c r="A1792" s="3">
        <f>Stocks!A1793</f>
        <v>44804</v>
      </c>
      <c r="B1792" s="5">
        <f>Stocks!B1793/Stocks!B1792-1</f>
        <v>-3.762227238525151E-3</v>
      </c>
      <c r="C1792" s="5">
        <f>Stocks!C1793/Stocks!C1792-1</f>
        <v>-1.325851623795804E-2</v>
      </c>
      <c r="D1792" s="5">
        <f>Stocks!D1793/Stocks!D1792-1</f>
        <v>2.4581348901520084E-3</v>
      </c>
      <c r="E1792" s="5">
        <f>Stocks!E1793/Stocks!E1792-1</f>
        <v>-9.5022624434388803E-3</v>
      </c>
    </row>
    <row r="1793" spans="1:5" ht="15" customHeight="1" x14ac:dyDescent="0.2">
      <c r="A1793" s="3">
        <f>Stocks!A1794</f>
        <v>44805</v>
      </c>
      <c r="B1793" s="5">
        <f>Stocks!B1794/Stocks!B1793-1</f>
        <v>-3.7764350453173279E-3</v>
      </c>
      <c r="C1793" s="5">
        <f>Stocks!C1794/Stocks!C1793-1</f>
        <v>7.1460922953046069E-3</v>
      </c>
      <c r="D1793" s="5">
        <f>Stocks!D1794/Stocks!D1793-1</f>
        <v>-4.9042145593868325E-3</v>
      </c>
      <c r="E1793" s="5">
        <f>Stocks!E1794/Stocks!E1793-1</f>
        <v>-1.7542256738236617E-2</v>
      </c>
    </row>
    <row r="1794" spans="1:5" ht="15" customHeight="1" x14ac:dyDescent="0.2">
      <c r="A1794" s="3">
        <f>Stocks!A1795</f>
        <v>44806</v>
      </c>
      <c r="B1794" s="5">
        <f>Stocks!B1795/Stocks!B1794-1</f>
        <v>-9.8559514783926883E-3</v>
      </c>
      <c r="C1794" s="5">
        <f>Stocks!C1795/Stocks!C1794-1</f>
        <v>-1.1842302503372815E-2</v>
      </c>
      <c r="D1794" s="5">
        <f>Stocks!D1795/Stocks!D1794-1</f>
        <v>-6.6225165562915356E-3</v>
      </c>
      <c r="E1794" s="5">
        <f>Stocks!E1795/Stocks!E1794-1</f>
        <v>2.5388263740351524E-2</v>
      </c>
    </row>
    <row r="1795" spans="1:5" ht="15" customHeight="1" x14ac:dyDescent="0.2">
      <c r="A1795" s="3">
        <f>Stocks!A1796</f>
        <v>44809</v>
      </c>
      <c r="B1795" s="5">
        <f>Stocks!B1796/Stocks!B1795-1</f>
        <v>0</v>
      </c>
      <c r="C1795" s="5">
        <f>Stocks!C1796/Stocks!C1795-1</f>
        <v>0</v>
      </c>
      <c r="D1795" s="5">
        <f>Stocks!D1796/Stocks!D1795-1</f>
        <v>0</v>
      </c>
      <c r="E1795" s="5">
        <f>Stocks!E1796/Stocks!E1795-1</f>
        <v>0</v>
      </c>
    </row>
    <row r="1796" spans="1:5" ht="15" customHeight="1" x14ac:dyDescent="0.2">
      <c r="A1796" s="3">
        <f>Stocks!A1797</f>
        <v>44810</v>
      </c>
      <c r="B1796" s="5">
        <f>Stocks!B1797/Stocks!B1796-1</f>
        <v>-3.2924961715160794E-2</v>
      </c>
      <c r="C1796" s="5">
        <f>Stocks!C1797/Stocks!C1796-1</f>
        <v>4.4498381877022819E-3</v>
      </c>
      <c r="D1796" s="5">
        <f>Stocks!D1797/Stocks!D1796-1</f>
        <v>-1.1627906976744207E-2</v>
      </c>
      <c r="E1796" s="5">
        <f>Stocks!E1797/Stocks!E1796-1</f>
        <v>-1.4783239615454469E-2</v>
      </c>
    </row>
    <row r="1797" spans="1:5" ht="15" customHeight="1" x14ac:dyDescent="0.2">
      <c r="A1797" s="3">
        <f>Stocks!A1798</f>
        <v>44811</v>
      </c>
      <c r="B1797" s="5">
        <f>Stocks!B1798/Stocks!B1797-1</f>
        <v>3.9588281868565556E-3</v>
      </c>
      <c r="C1797" s="5">
        <f>Stocks!C1798/Stocks!C1797-1</f>
        <v>8.960934353604566E-3</v>
      </c>
      <c r="D1797" s="5">
        <f>Stocks!D1798/Stocks!D1797-1</f>
        <v>2.0078431372549055E-2</v>
      </c>
      <c r="E1797" s="5">
        <f>Stocks!E1798/Stocks!E1797-1</f>
        <v>-1.7214397496087552E-2</v>
      </c>
    </row>
    <row r="1798" spans="1:5" ht="15" customHeight="1" x14ac:dyDescent="0.2">
      <c r="A1798" s="3">
        <f>Stocks!A1799</f>
        <v>44812</v>
      </c>
      <c r="B1798" s="5">
        <f>Stocks!B1799/Stocks!B1798-1</f>
        <v>-1.104100946372244E-2</v>
      </c>
      <c r="C1798" s="5">
        <f>Stocks!C1799/Stocks!C1798-1</f>
        <v>1.4469613810998982E-3</v>
      </c>
      <c r="D1798" s="5">
        <f>Stocks!D1799/Stocks!D1798-1</f>
        <v>1.0918037828694382E-2</v>
      </c>
      <c r="E1798" s="5">
        <f>Stocks!E1799/Stocks!E1798-1</f>
        <v>1.4612214312476501E-2</v>
      </c>
    </row>
    <row r="1799" spans="1:5" ht="15" customHeight="1" x14ac:dyDescent="0.2">
      <c r="A1799" s="3">
        <f>Stocks!A1800</f>
        <v>44813</v>
      </c>
      <c r="B1799" s="5">
        <f>Stocks!B1800/Stocks!B1799-1</f>
        <v>3.9074960127591707E-2</v>
      </c>
      <c r="C1799" s="5">
        <f>Stocks!C1800/Stocks!C1799-1</f>
        <v>2.2370584425290163E-2</v>
      </c>
      <c r="D1799" s="5">
        <f>Stocks!D1800/Stocks!D1799-1</f>
        <v>1.8557955582598096E-2</v>
      </c>
      <c r="E1799" s="5">
        <f>Stocks!E1800/Stocks!E1799-1</f>
        <v>3.3696454948301424E-2</v>
      </c>
    </row>
    <row r="1800" spans="1:5" ht="15" customHeight="1" x14ac:dyDescent="0.2">
      <c r="A1800" s="3">
        <f>Stocks!A1801</f>
        <v>44816</v>
      </c>
      <c r="B1800" s="5">
        <f>Stocks!B1801/Stocks!B1800-1</f>
        <v>2.1488871834228762E-2</v>
      </c>
      <c r="C1800" s="5">
        <f>Stocks!C1801/Stocks!C1800-1</f>
        <v>6.9688109161794021E-3</v>
      </c>
      <c r="D1800" s="5">
        <f>Stocks!D1801/Stocks!D1800-1</f>
        <v>6.8697729988054235E-3</v>
      </c>
      <c r="E1800" s="5">
        <f>Stocks!E1801/Stocks!E1800-1</f>
        <v>2.1612932035366628E-2</v>
      </c>
    </row>
    <row r="1801" spans="1:5" ht="15" customHeight="1" x14ac:dyDescent="0.2">
      <c r="A1801" s="3">
        <f>Stocks!A1802</f>
        <v>44817</v>
      </c>
      <c r="B1801" s="5">
        <f>Stocks!B1802/Stocks!B1801-1</f>
        <v>-2.7047332832456861E-2</v>
      </c>
      <c r="C1801" s="5">
        <f>Stocks!C1802/Stocks!C1801-1</f>
        <v>-3.368339544112664E-2</v>
      </c>
      <c r="D1801" s="5">
        <f>Stocks!D1802/Stocks!D1801-1</f>
        <v>-6.3185998220112838E-2</v>
      </c>
      <c r="E1801" s="5">
        <f>Stocks!E1802/Stocks!E1801-1</f>
        <v>-1.8008567182446034E-2</v>
      </c>
    </row>
    <row r="1802" spans="1:5" ht="15" customHeight="1" x14ac:dyDescent="0.2">
      <c r="A1802" s="3">
        <f>Stocks!A1803</f>
        <v>44818</v>
      </c>
      <c r="B1802" s="5">
        <f>Stocks!B1803/Stocks!B1802-1</f>
        <v>-1.8532818532818407E-2</v>
      </c>
      <c r="C1802" s="5">
        <f>Stocks!C1803/Stocks!C1802-1</f>
        <v>-1.3021485450993575E-3</v>
      </c>
      <c r="D1802" s="5">
        <f>Stocks!D1803/Stocks!D1802-1</f>
        <v>4.0056998100063357E-2</v>
      </c>
      <c r="E1802" s="5">
        <f>Stocks!E1803/Stocks!E1802-1</f>
        <v>4.7894596278821311E-2</v>
      </c>
    </row>
    <row r="1803" spans="1:5" ht="15" customHeight="1" x14ac:dyDescent="0.2">
      <c r="A1803" s="3">
        <f>Stocks!A1804</f>
        <v>44819</v>
      </c>
      <c r="B1803" s="5">
        <f>Stocks!B1804/Stocks!B1803-1</f>
        <v>3.6191974822973982E-2</v>
      </c>
      <c r="C1803" s="5">
        <f>Stocks!C1804/Stocks!C1803-1</f>
        <v>-2.0259766310616323E-2</v>
      </c>
      <c r="D1803" s="5">
        <f>Stocks!D1804/Stocks!D1803-1</f>
        <v>-1.6593088750190388E-2</v>
      </c>
      <c r="E1803" s="5">
        <f>Stocks!E1804/Stocks!E1803-1</f>
        <v>-1.8265228102964826E-2</v>
      </c>
    </row>
    <row r="1804" spans="1:5" ht="15" customHeight="1" x14ac:dyDescent="0.2">
      <c r="A1804" s="3">
        <f>Stocks!A1805</f>
        <v>44820</v>
      </c>
      <c r="B1804" s="5">
        <f>Stocks!B1805/Stocks!B1804-1</f>
        <v>-3.2649962034927871E-2</v>
      </c>
      <c r="C1804" s="5">
        <f>Stocks!C1805/Stocks!C1804-1</f>
        <v>-1.0595280749347347E-2</v>
      </c>
      <c r="D1804" s="5">
        <f>Stocks!D1805/Stocks!D1804-1</f>
        <v>1.702786377708998E-2</v>
      </c>
      <c r="E1804" s="5">
        <f>Stocks!E1805/Stocks!E1804-1</f>
        <v>-2.10280373831776E-2</v>
      </c>
    </row>
    <row r="1805" spans="1:5" ht="15" customHeight="1" x14ac:dyDescent="0.2">
      <c r="A1805" s="3">
        <f>Stocks!A1806</f>
        <v>44823</v>
      </c>
      <c r="B1805" s="5">
        <f>Stocks!B1806/Stocks!B1805-1</f>
        <v>3.296703296703285E-2</v>
      </c>
      <c r="C1805" s="5">
        <f>Stocks!C1806/Stocks!C1805-1</f>
        <v>-8.794619762029221E-4</v>
      </c>
      <c r="D1805" s="5">
        <f>Stocks!D1806/Stocks!D1805-1</f>
        <v>1.8112633181126325E-2</v>
      </c>
      <c r="E1805" s="5">
        <f>Stocks!E1806/Stocks!E1805-1</f>
        <v>-2.298240961725373E-3</v>
      </c>
    </row>
    <row r="1806" spans="1:5" ht="15" customHeight="1" x14ac:dyDescent="0.2">
      <c r="A1806" s="3">
        <f>Stocks!A1807</f>
        <v>44824</v>
      </c>
      <c r="B1806" s="5">
        <f>Stocks!B1807/Stocks!B1806-1</f>
        <v>3.7993920972645423E-3</v>
      </c>
      <c r="C1806" s="5">
        <f>Stocks!C1807/Stocks!C1806-1</f>
        <v>-5.4885310412675636E-3</v>
      </c>
      <c r="D1806" s="5">
        <f>Stocks!D1807/Stocks!D1806-1</f>
        <v>-2.2723875018687334E-2</v>
      </c>
      <c r="E1806" s="5">
        <f>Stocks!E1807/Stocks!E1806-1</f>
        <v>-7.0878001240366473E-3</v>
      </c>
    </row>
    <row r="1807" spans="1:5" ht="15" customHeight="1" x14ac:dyDescent="0.2">
      <c r="A1807" s="3">
        <f>Stocks!A1808</f>
        <v>44825</v>
      </c>
      <c r="B1807" s="5">
        <f>Stocks!B1808/Stocks!B1807-1</f>
        <v>-7.4943224829674526E-2</v>
      </c>
      <c r="C1807" s="5">
        <f>Stocks!C1808/Stocks!C1807-1</f>
        <v>-2.6292497526943182E-2</v>
      </c>
      <c r="D1807" s="5">
        <f>Stocks!D1808/Stocks!D1807-1</f>
        <v>-9.7904237417776319E-3</v>
      </c>
      <c r="E1807" s="5">
        <f>Stocks!E1808/Stocks!E1807-1</f>
        <v>-8.744534665833803E-3</v>
      </c>
    </row>
    <row r="1808" spans="1:5" ht="15" customHeight="1" x14ac:dyDescent="0.2">
      <c r="A1808" s="3">
        <f>Stocks!A1809</f>
        <v>44826</v>
      </c>
      <c r="B1808" s="5">
        <f>Stocks!B1809/Stocks!B1808-1</f>
        <v>-1.7184942716857665E-2</v>
      </c>
      <c r="C1808" s="5">
        <f>Stocks!C1809/Stocks!C1808-1</f>
        <v>-6.5768367019570784E-3</v>
      </c>
      <c r="D1808" s="5">
        <f>Stocks!D1809/Stocks!D1808-1</f>
        <v>-2.1937277923683052E-2</v>
      </c>
      <c r="E1808" s="5">
        <f>Stocks!E1809/Stocks!E1808-1</f>
        <v>-9.2717616347105514E-3</v>
      </c>
    </row>
    <row r="1809" spans="1:5" ht="15" customHeight="1" x14ac:dyDescent="0.2">
      <c r="A1809" s="3">
        <f>Stocks!A1810</f>
        <v>44827</v>
      </c>
      <c r="B1809" s="5">
        <f>Stocks!B1810/Stocks!B1809-1</f>
        <v>-1.8318068276436339E-2</v>
      </c>
      <c r="C1809" s="5">
        <f>Stocks!C1810/Stocks!C1809-1</f>
        <v>-9.8498304537379955E-3</v>
      </c>
      <c r="D1809" s="5">
        <f>Stocks!D1810/Stocks!D1809-1</f>
        <v>-1.784868109303428E-2</v>
      </c>
      <c r="E1809" s="5">
        <f>Stocks!E1810/Stocks!E1809-1</f>
        <v>-8.6043976013083778E-2</v>
      </c>
    </row>
    <row r="1810" spans="1:5" ht="15" customHeight="1" x14ac:dyDescent="0.2">
      <c r="A1810" s="3">
        <f>Stocks!A1811</f>
        <v>44830</v>
      </c>
      <c r="B1810" s="5">
        <f>Stocks!B1811/Stocks!B1810-1</f>
        <v>-3.2230703986429132E-2</v>
      </c>
      <c r="C1810" s="5">
        <f>Stocks!C1811/Stocks!C1810-1</f>
        <v>-1.8319199826049126E-2</v>
      </c>
      <c r="D1810" s="5">
        <f>Stocks!D1811/Stocks!D1810-1</f>
        <v>-1.1579285944033457E-2</v>
      </c>
      <c r="E1810" s="5">
        <f>Stocks!E1811/Stocks!E1810-1</f>
        <v>-1.381847102097622E-2</v>
      </c>
    </row>
    <row r="1811" spans="1:5" ht="15" customHeight="1" x14ac:dyDescent="0.2">
      <c r="A1811" s="3">
        <f>Stocks!A1812</f>
        <v>44831</v>
      </c>
      <c r="B1811" s="5">
        <f>Stocks!B1812/Stocks!B1811-1</f>
        <v>-7.8878177037685626E-3</v>
      </c>
      <c r="C1811" s="5">
        <f>Stocks!C1812/Stocks!C1811-1</f>
        <v>-1.5061742067667083E-2</v>
      </c>
      <c r="D1811" s="5">
        <f>Stocks!D1812/Stocks!D1811-1</f>
        <v>1.7084282460136713E-2</v>
      </c>
      <c r="E1811" s="5">
        <f>Stocks!E1812/Stocks!E1811-1</f>
        <v>-4.4354838709677047E-3</v>
      </c>
    </row>
    <row r="1812" spans="1:5" ht="15" customHeight="1" x14ac:dyDescent="0.2">
      <c r="A1812" s="3">
        <f>Stocks!A1813</f>
        <v>44832</v>
      </c>
      <c r="B1812" s="5">
        <f>Stocks!B1813/Stocks!B1812-1</f>
        <v>4.1519434628975116E-2</v>
      </c>
      <c r="C1812" s="5">
        <f>Stocks!C1813/Stocks!C1812-1</f>
        <v>7.3649294428514978E-3</v>
      </c>
      <c r="D1812" s="5">
        <f>Stocks!D1813/Stocks!D1812-1</f>
        <v>2.2236442169252912E-2</v>
      </c>
      <c r="E1812" s="5">
        <f>Stocks!E1813/Stocks!E1812-1</f>
        <v>4.2932361279870435E-2</v>
      </c>
    </row>
    <row r="1813" spans="1:5" ht="15" customHeight="1" x14ac:dyDescent="0.2">
      <c r="A1813" s="3">
        <f>Stocks!A1814</f>
        <v>44833</v>
      </c>
      <c r="B1813" s="5">
        <f>Stocks!B1814/Stocks!B1813-1</f>
        <v>-1.1026293469041493E-2</v>
      </c>
      <c r="C1813" s="5">
        <f>Stocks!C1814/Stocks!C1813-1</f>
        <v>4.9112624176805841E-3</v>
      </c>
      <c r="D1813" s="5">
        <f>Stocks!D1814/Stocks!D1813-1</f>
        <v>-2.9890453834115704E-2</v>
      </c>
      <c r="E1813" s="5">
        <f>Stocks!E1814/Stocks!E1813-1</f>
        <v>6.4077669902913303E-3</v>
      </c>
    </row>
    <row r="1814" spans="1:5" ht="15" customHeight="1" x14ac:dyDescent="0.2">
      <c r="A1814" s="3">
        <f>Stocks!A1815</f>
        <v>44834</v>
      </c>
      <c r="B1814" s="5">
        <f>Stocks!B1815/Stocks!B1814-1</f>
        <v>-1.3722126929674117E-2</v>
      </c>
      <c r="C1814" s="5">
        <f>Stocks!C1815/Stocks!C1814-1</f>
        <v>-1.3384427413084543E-2</v>
      </c>
      <c r="D1814" s="5">
        <f>Stocks!D1815/Stocks!D1814-1</f>
        <v>-1.5486368769156322E-2</v>
      </c>
      <c r="E1814" s="5">
        <f>Stocks!E1815/Stocks!E1814-1</f>
        <v>-1.2733937873818157E-2</v>
      </c>
    </row>
    <row r="1815" spans="1:5" ht="15" customHeight="1" x14ac:dyDescent="0.2">
      <c r="A1815" s="3">
        <f>Stocks!A1816</f>
        <v>44837</v>
      </c>
      <c r="B1815" s="5">
        <f>Stocks!B1816/Stocks!B1815-1</f>
        <v>3.9130434782608692E-2</v>
      </c>
      <c r="C1815" s="5">
        <f>Stocks!C1816/Stocks!C1815-1</f>
        <v>2.251618350689566E-2</v>
      </c>
      <c r="D1815" s="5">
        <f>Stocks!D1816/Stocks!D1815-1</f>
        <v>4.3093560543994602E-2</v>
      </c>
      <c r="E1815" s="5">
        <f>Stocks!E1816/Stocks!E1815-1</f>
        <v>7.4555403556771482E-2</v>
      </c>
    </row>
    <row r="1816" spans="1:5" ht="15" customHeight="1" x14ac:dyDescent="0.2">
      <c r="A1816" s="3">
        <f>Stocks!A1817</f>
        <v>44838</v>
      </c>
      <c r="B1816" s="5">
        <f>Stocks!B1817/Stocks!B1816-1</f>
        <v>3.4309623430962333E-2</v>
      </c>
      <c r="C1816" s="5">
        <f>Stocks!C1817/Stocks!C1816-1</f>
        <v>2.2020368841178195E-2</v>
      </c>
      <c r="D1816" s="5">
        <f>Stocks!D1817/Stocks!D1816-1</f>
        <v>4.7753691486019489E-2</v>
      </c>
      <c r="E1816" s="5">
        <f>Stocks!E1817/Stocks!E1816-1</f>
        <v>5.1377648449577151E-2</v>
      </c>
    </row>
    <row r="1817" spans="1:5" ht="15" customHeight="1" x14ac:dyDescent="0.2">
      <c r="A1817" s="3">
        <f>Stocks!A1818</f>
        <v>44839</v>
      </c>
      <c r="B1817" s="5">
        <f>Stocks!B1818/Stocks!B1817-1</f>
        <v>-1.1326860841423869E-2</v>
      </c>
      <c r="C1817" s="5">
        <f>Stocks!C1818/Stocks!C1817-1</f>
        <v>1.0880689469431548E-2</v>
      </c>
      <c r="D1817" s="5">
        <f>Stocks!D1818/Stocks!D1817-1</f>
        <v>1.0344827586206806E-2</v>
      </c>
      <c r="E1817" s="5">
        <f>Stocks!E1818/Stocks!E1817-1</f>
        <v>2.6811970247362371E-3</v>
      </c>
    </row>
    <row r="1818" spans="1:5" ht="15" customHeight="1" x14ac:dyDescent="0.2">
      <c r="A1818" s="3">
        <f>Stocks!A1819</f>
        <v>44840</v>
      </c>
      <c r="B1818" s="5">
        <f>Stocks!B1819/Stocks!B1818-1</f>
        <v>2.2094926350245458E-2</v>
      </c>
      <c r="C1818" s="5">
        <f>Stocks!C1819/Stocks!C1818-1</f>
        <v>-1.1083284488730083E-2</v>
      </c>
      <c r="D1818" s="5">
        <f>Stocks!D1819/Stocks!D1818-1</f>
        <v>-4.0065291586288687E-3</v>
      </c>
      <c r="E1818" s="5">
        <f>Stocks!E1819/Stocks!E1818-1</f>
        <v>1.4836539290951523E-2</v>
      </c>
    </row>
    <row r="1819" spans="1:5" ht="15" customHeight="1" x14ac:dyDescent="0.2">
      <c r="A1819" s="3">
        <f>Stocks!A1820</f>
        <v>44841</v>
      </c>
      <c r="B1819" s="5">
        <f>Stocks!B1820/Stocks!B1819-1</f>
        <v>-4.0832666132906259E-2</v>
      </c>
      <c r="C1819" s="5">
        <f>Stocks!C1820/Stocks!C1819-1</f>
        <v>-9.4832695727139482E-3</v>
      </c>
      <c r="D1819" s="5">
        <f>Stocks!D1820/Stocks!D1819-1</f>
        <v>-4.9165673420739076E-2</v>
      </c>
      <c r="E1819" s="5">
        <f>Stocks!E1820/Stocks!E1819-1</f>
        <v>7.3098172545686957E-3</v>
      </c>
    </row>
    <row r="1820" spans="1:5" ht="15" customHeight="1" x14ac:dyDescent="0.2">
      <c r="A1820" s="3">
        <f>Stocks!A1821</f>
        <v>44844</v>
      </c>
      <c r="B1820" s="5">
        <f>Stocks!B1821/Stocks!B1820-1</f>
        <v>3.3388981636059967E-3</v>
      </c>
      <c r="C1820" s="5">
        <f>Stocks!C1821/Stocks!C1820-1</f>
        <v>-8.9756840559213069E-3</v>
      </c>
      <c r="D1820" s="5">
        <f>Stocks!D1821/Stocks!D1820-1</f>
        <v>-4.0582889376371112E-2</v>
      </c>
      <c r="E1820" s="5">
        <f>Stocks!E1821/Stocks!E1820-1</f>
        <v>-1.4429162096025738E-2</v>
      </c>
    </row>
    <row r="1821" spans="1:5" ht="15" customHeight="1" x14ac:dyDescent="0.2">
      <c r="A1821" s="3">
        <f>Stocks!A1822</f>
        <v>44845</v>
      </c>
      <c r="B1821" s="5">
        <f>Stocks!B1822/Stocks!B1821-1</f>
        <v>-3.4941763727121433E-2</v>
      </c>
      <c r="C1821" s="5">
        <f>Stocks!C1822/Stocks!C1821-1</f>
        <v>-1.6686793281370238E-2</v>
      </c>
      <c r="D1821" s="5">
        <f>Stocks!D1822/Stocks!D1821-1</f>
        <v>-2.7437530622243966E-2</v>
      </c>
      <c r="E1821" s="5">
        <f>Stocks!E1822/Stocks!E1821-1</f>
        <v>-1.0445205479452047E-2</v>
      </c>
    </row>
    <row r="1822" spans="1:5" ht="15" customHeight="1" x14ac:dyDescent="0.2">
      <c r="A1822" s="3">
        <f>Stocks!A1823</f>
        <v>44846</v>
      </c>
      <c r="B1822" s="5">
        <f>Stocks!B1823/Stocks!B1822-1</f>
        <v>5.1724137931035141E-3</v>
      </c>
      <c r="C1822" s="5">
        <f>Stocks!C1823/Stocks!C1822-1</f>
        <v>-5.024003572624669E-3</v>
      </c>
      <c r="D1822" s="5">
        <f>Stocks!D1823/Stocks!D1822-1</f>
        <v>-2.8715365239294632E-2</v>
      </c>
      <c r="E1822" s="5">
        <f>Stocks!E1823/Stocks!E1822-1</f>
        <v>6.2294514621907826E-3</v>
      </c>
    </row>
    <row r="1823" spans="1:5" ht="15" customHeight="1" x14ac:dyDescent="0.2">
      <c r="A1823" s="3">
        <f>Stocks!A1824</f>
        <v>44847</v>
      </c>
      <c r="B1823" s="5">
        <f>Stocks!B1824/Stocks!B1823-1</f>
        <v>7.2041166380788946E-2</v>
      </c>
      <c r="C1823" s="5">
        <f>Stocks!C1824/Stocks!C1823-1</f>
        <v>3.6018850987432627E-2</v>
      </c>
      <c r="D1823" s="5">
        <f>Stocks!D1824/Stocks!D1823-1</f>
        <v>2.7662517289073207E-2</v>
      </c>
      <c r="E1823" s="5">
        <f>Stocks!E1824/Stocks!E1823-1</f>
        <v>5.5374032674118556E-2</v>
      </c>
    </row>
    <row r="1824" spans="1:5" ht="15" customHeight="1" x14ac:dyDescent="0.2">
      <c r="A1824" s="3">
        <f>Stocks!A1825</f>
        <v>44848</v>
      </c>
      <c r="B1824" s="5">
        <f>Stocks!B1825/Stocks!B1824-1</f>
        <v>-5.6000000000000494E-3</v>
      </c>
      <c r="C1824" s="5">
        <f>Stocks!C1825/Stocks!C1824-1</f>
        <v>-1.1047330228528107E-2</v>
      </c>
      <c r="D1824" s="5">
        <f>Stocks!D1825/Stocks!D1824-1</f>
        <v>-3.58344549125168E-2</v>
      </c>
      <c r="E1824" s="5">
        <f>Stocks!E1825/Stocks!E1824-1</f>
        <v>-3.8944109499755575E-2</v>
      </c>
    </row>
    <row r="1825" spans="1:5" ht="15" customHeight="1" x14ac:dyDescent="0.2">
      <c r="A1825" s="3">
        <f>Stocks!A1826</f>
        <v>44851</v>
      </c>
      <c r="B1825" s="5">
        <f>Stocks!B1826/Stocks!B1825-1</f>
        <v>-8.8495575221237965E-3</v>
      </c>
      <c r="C1825" s="5">
        <f>Stocks!C1826/Stocks!C1825-1</f>
        <v>1.4401489431606684E-2</v>
      </c>
      <c r="D1825" s="5">
        <f>Stocks!D1826/Stocks!D1825-1</f>
        <v>2.8441807712441092E-2</v>
      </c>
      <c r="E1825" s="5">
        <f>Stocks!E1826/Stocks!E1825-1</f>
        <v>3.390979993218135E-3</v>
      </c>
    </row>
    <row r="1826" spans="1:5" ht="15" customHeight="1" x14ac:dyDescent="0.2">
      <c r="A1826" s="3">
        <f>Stocks!A1827</f>
        <v>44852</v>
      </c>
      <c r="B1826" s="5">
        <f>Stocks!B1827/Stocks!B1826-1</f>
        <v>4.5454545454545414E-2</v>
      </c>
      <c r="C1826" s="5">
        <f>Stocks!C1827/Stocks!C1826-1</f>
        <v>1.0364372469635619E-2</v>
      </c>
      <c r="D1826" s="5">
        <f>Stocks!D1827/Stocks!D1826-1</f>
        <v>5.5989141499830364E-3</v>
      </c>
      <c r="E1826" s="5">
        <f>Stocks!E1827/Stocks!E1826-1</f>
        <v>-3.9709361270700017E-3</v>
      </c>
    </row>
    <row r="1827" spans="1:5" ht="15" customHeight="1" x14ac:dyDescent="0.2">
      <c r="A1827" s="3">
        <f>Stocks!A1828</f>
        <v>44853</v>
      </c>
      <c r="B1827" s="5">
        <f>Stocks!B1828/Stocks!B1827-1</f>
        <v>-2.0962732919254767E-2</v>
      </c>
      <c r="C1827" s="5">
        <f>Stocks!C1828/Stocks!C1827-1</f>
        <v>-4.0604797777421542E-3</v>
      </c>
      <c r="D1827" s="5">
        <f>Stocks!D1828/Stocks!D1827-1</f>
        <v>8.4359709802583893E-4</v>
      </c>
      <c r="E1827" s="5">
        <f>Stocks!E1828/Stocks!E1827-1</f>
        <v>2.7313597421324998E-2</v>
      </c>
    </row>
    <row r="1828" spans="1:5" ht="15" customHeight="1" x14ac:dyDescent="0.2">
      <c r="A1828" s="3">
        <f>Stocks!A1829</f>
        <v>44854</v>
      </c>
      <c r="B1828" s="5">
        <f>Stocks!B1829/Stocks!B1828-1</f>
        <v>2.4583663758921626E-2</v>
      </c>
      <c r="C1828" s="5">
        <f>Stocks!C1829/Stocks!C1828-1</f>
        <v>4.3452604474008005E-3</v>
      </c>
      <c r="D1828" s="5">
        <f>Stocks!D1829/Stocks!D1828-1</f>
        <v>-1.0114632501686538E-3</v>
      </c>
      <c r="E1828" s="5">
        <f>Stocks!E1829/Stocks!E1828-1</f>
        <v>5.7798695400874678E-3</v>
      </c>
    </row>
    <row r="1829" spans="1:5" ht="15" customHeight="1" x14ac:dyDescent="0.2">
      <c r="A1829" s="3">
        <f>Stocks!A1830</f>
        <v>44855</v>
      </c>
      <c r="B1829" s="5">
        <f>Stocks!B1830/Stocks!B1829-1</f>
        <v>4.4117647058823595E-2</v>
      </c>
      <c r="C1829" s="5">
        <f>Stocks!C1830/Stocks!C1829-1</f>
        <v>1.682512552077764E-2</v>
      </c>
      <c r="D1829" s="5">
        <f>Stocks!D1830/Stocks!D1829-1</f>
        <v>4.3705703678704078E-2</v>
      </c>
      <c r="E1829" s="5">
        <f>Stocks!E1830/Stocks!E1829-1</f>
        <v>2.2001477711189432E-2</v>
      </c>
    </row>
    <row r="1830" spans="1:5" ht="15" customHeight="1" x14ac:dyDescent="0.2">
      <c r="A1830" s="3">
        <f>Stocks!A1831</f>
        <v>44858</v>
      </c>
      <c r="B1830" s="5">
        <f>Stocks!B1831/Stocks!B1830-1</f>
        <v>-2.2979985174203188E-2</v>
      </c>
      <c r="C1830" s="5">
        <f>Stocks!C1831/Stocks!C1830-1</f>
        <v>1.7859956925987408E-3</v>
      </c>
      <c r="D1830" s="5">
        <f>Stocks!D1831/Stocks!D1830-1</f>
        <v>9.3775262732416209E-3</v>
      </c>
      <c r="E1830" s="5">
        <f>Stocks!E1831/Stocks!E1830-1</f>
        <v>5.2213029158969526E-3</v>
      </c>
    </row>
    <row r="1831" spans="1:5" ht="15" customHeight="1" x14ac:dyDescent="0.2">
      <c r="A1831" s="3">
        <f>Stocks!A1832</f>
        <v>44859</v>
      </c>
      <c r="B1831" s="5">
        <f>Stocks!B1832/Stocks!B1831-1</f>
        <v>2.959028831562982E-2</v>
      </c>
      <c r="C1831" s="5">
        <f>Stocks!C1832/Stocks!C1831-1</f>
        <v>1.9243878139583614E-2</v>
      </c>
      <c r="D1831" s="5">
        <f>Stocks!D1832/Stocks!D1831-1</f>
        <v>3.2836777190453414E-2</v>
      </c>
      <c r="E1831" s="5">
        <f>Stocks!E1832/Stocks!E1831-1</f>
        <v>-9.5892600287678098E-3</v>
      </c>
    </row>
    <row r="1832" spans="1:5" ht="15" customHeight="1" x14ac:dyDescent="0.2">
      <c r="A1832" s="3">
        <f>Stocks!A1833</f>
        <v>44860</v>
      </c>
      <c r="B1832" s="5">
        <f>Stocks!B1833/Stocks!B1832-1</f>
        <v>-4.2004421518054502E-2</v>
      </c>
      <c r="C1832" s="5">
        <f>Stocks!C1833/Stocks!C1832-1</f>
        <v>4.6043831669924984E-2</v>
      </c>
      <c r="D1832" s="5">
        <f>Stocks!D1833/Stocks!D1832-1</f>
        <v>-2.9621588089330131E-2</v>
      </c>
      <c r="E1832" s="5">
        <f>Stocks!E1833/Stocks!E1832-1</f>
        <v>2.1219945134742568E-2</v>
      </c>
    </row>
    <row r="1833" spans="1:5" ht="15" customHeight="1" x14ac:dyDescent="0.2">
      <c r="A1833" s="3">
        <f>Stocks!A1834</f>
        <v>44861</v>
      </c>
      <c r="B1833" s="5">
        <f>Stocks!B1834/Stocks!B1833-1</f>
        <v>-3.923076923076918E-2</v>
      </c>
      <c r="C1833" s="5">
        <f>Stocks!C1834/Stocks!C1833-1</f>
        <v>4.7213888752273281E-3</v>
      </c>
      <c r="D1833" s="5">
        <f>Stocks!D1834/Stocks!D1833-1</f>
        <v>-2.125619306376858E-2</v>
      </c>
      <c r="E1833" s="5">
        <f>Stocks!E1834/Stocks!E1833-1</f>
        <v>5.5305364620372721E-4</v>
      </c>
    </row>
    <row r="1834" spans="1:5" ht="15" customHeight="1" x14ac:dyDescent="0.2">
      <c r="A1834" s="3">
        <f>Stocks!A1835</f>
        <v>44862</v>
      </c>
      <c r="B1834" s="5">
        <f>Stocks!B1835/Stocks!B1834-1</f>
        <v>3.6829463570856591E-2</v>
      </c>
      <c r="C1834" s="5">
        <f>Stocks!C1835/Stocks!C1834-1</f>
        <v>2.4719761123892514E-2</v>
      </c>
      <c r="D1834" s="5">
        <f>Stocks!D1835/Stocks!D1834-1</f>
        <v>2.8739386022207603E-2</v>
      </c>
      <c r="E1834" s="5">
        <f>Stocks!E1835/Stocks!E1834-1</f>
        <v>4.1850915982311054E-3</v>
      </c>
    </row>
    <row r="1835" spans="1:5" ht="15" customHeight="1" x14ac:dyDescent="0.2">
      <c r="A1835" s="3">
        <f>Stocks!A1836</f>
        <v>44865</v>
      </c>
      <c r="B1835" s="5">
        <f>Stocks!B1836/Stocks!B1835-1</f>
        <v>3.8610038610038533E-3</v>
      </c>
      <c r="C1835" s="5">
        <f>Stocks!C1836/Stocks!C1835-1</f>
        <v>-1.0413681092958815E-2</v>
      </c>
      <c r="D1835" s="5">
        <f>Stocks!D1836/Stocks!D1835-1</f>
        <v>-2.0000000000000018E-2</v>
      </c>
      <c r="E1835" s="5">
        <f>Stocks!E1836/Stocks!E1835-1</f>
        <v>-8.4925690021231404E-3</v>
      </c>
    </row>
    <row r="1836" spans="1:5" ht="15" customHeight="1" x14ac:dyDescent="0.2">
      <c r="A1836" s="3">
        <f>Stocks!A1837</f>
        <v>44866</v>
      </c>
      <c r="B1836" s="5">
        <f>Stocks!B1837/Stocks!B1836-1</f>
        <v>2.6923076923076827E-2</v>
      </c>
      <c r="C1836" s="5">
        <f>Stocks!C1837/Stocks!C1836-1</f>
        <v>-1.1102529445838893E-3</v>
      </c>
      <c r="D1836" s="5">
        <f>Stocks!D1837/Stocks!D1836-1</f>
        <v>1.0042112082928378E-2</v>
      </c>
      <c r="E1836" s="5">
        <f>Stocks!E1837/Stocks!E1836-1</f>
        <v>1.34031247521611E-2</v>
      </c>
    </row>
    <row r="1837" spans="1:5" ht="15" customHeight="1" x14ac:dyDescent="0.2">
      <c r="A1837" s="3">
        <f>Stocks!A1838</f>
        <v>44867</v>
      </c>
      <c r="B1837" s="5">
        <f>Stocks!B1838/Stocks!B1837-1</f>
        <v>-5.018726591760303E-2</v>
      </c>
      <c r="C1837" s="5">
        <f>Stocks!C1838/Stocks!C1837-1</f>
        <v>-2.8898661383076507E-2</v>
      </c>
      <c r="D1837" s="5">
        <f>Stocks!D1838/Stocks!D1837-1</f>
        <v>-2.7581783194355336E-2</v>
      </c>
      <c r="E1837" s="5">
        <f>Stocks!E1838/Stocks!E1837-1</f>
        <v>-9.9389575833463972E-3</v>
      </c>
    </row>
    <row r="1838" spans="1:5" ht="15" customHeight="1" x14ac:dyDescent="0.2">
      <c r="A1838" s="3">
        <f>Stocks!A1839</f>
        <v>44868</v>
      </c>
      <c r="B1838" s="5">
        <f>Stocks!B1839/Stocks!B1838-1</f>
        <v>-5.599369085173489E-2</v>
      </c>
      <c r="C1838" s="5">
        <f>Stocks!C1839/Stocks!C1838-1</f>
        <v>-3.0853446130878259E-2</v>
      </c>
      <c r="D1838" s="5">
        <f>Stocks!D1839/Stocks!D1838-1</f>
        <v>-1.9459102902374625E-2</v>
      </c>
      <c r="E1838" s="5">
        <f>Stocks!E1839/Stocks!E1838-1</f>
        <v>5.7781993518298824E-2</v>
      </c>
    </row>
    <row r="1839" spans="1:5" ht="15" customHeight="1" x14ac:dyDescent="0.2">
      <c r="A1839" s="3">
        <f>Stocks!A1840</f>
        <v>44869</v>
      </c>
      <c r="B1839" s="5">
        <f>Stocks!B1840/Stocks!B1839-1</f>
        <v>-0.12865497076023402</v>
      </c>
      <c r="C1839" s="5">
        <f>Stocks!C1840/Stocks!C1839-1</f>
        <v>1.1450577663671302E-2</v>
      </c>
      <c r="D1839" s="5">
        <f>Stocks!D1840/Stocks!D1839-1</f>
        <v>7.3999327278842841E-2</v>
      </c>
      <c r="E1839" s="5">
        <f>Stocks!E1840/Stocks!E1839-1</f>
        <v>-1.1209086833059323E-2</v>
      </c>
    </row>
    <row r="1840" spans="1:5" ht="15" customHeight="1" x14ac:dyDescent="0.2">
      <c r="A1840" s="3">
        <f>Stocks!A1841</f>
        <v>44872</v>
      </c>
      <c r="B1840" s="5">
        <f>Stocks!B1841/Stocks!B1840-1</f>
        <v>-1.5340364333652934E-2</v>
      </c>
      <c r="C1840" s="5">
        <f>Stocks!C1841/Stocks!C1840-1</f>
        <v>1.5839171489491433E-2</v>
      </c>
      <c r="D1840" s="5">
        <f>Stocks!D1841/Stocks!D1840-1</f>
        <v>2.6150955214531812E-2</v>
      </c>
      <c r="E1840" s="5">
        <f>Stocks!E1841/Stocks!E1840-1</f>
        <v>1.9800483675937119E-2</v>
      </c>
    </row>
    <row r="1841" spans="1:5" ht="15" customHeight="1" x14ac:dyDescent="0.2">
      <c r="A1841" s="3">
        <f>Stocks!A1842</f>
        <v>44873</v>
      </c>
      <c r="B1841" s="5">
        <f>Stocks!B1842/Stocks!B1841-1</f>
        <v>-2.0447906523855752E-2</v>
      </c>
      <c r="C1841" s="5">
        <f>Stocks!C1842/Stocks!C1841-1</f>
        <v>8.3958020989505222E-3</v>
      </c>
      <c r="D1841" s="5">
        <f>Stocks!D1842/Stocks!D1841-1</f>
        <v>3.4030215168625144E-2</v>
      </c>
      <c r="E1841" s="5">
        <f>Stocks!E1842/Stocks!E1841-1</f>
        <v>-3.705350526159723E-3</v>
      </c>
    </row>
    <row r="1842" spans="1:5" ht="15" customHeight="1" x14ac:dyDescent="0.2">
      <c r="A1842" s="3">
        <f>Stocks!A1843</f>
        <v>44874</v>
      </c>
      <c r="B1842" s="5">
        <f>Stocks!B1843/Stocks!B1842-1</f>
        <v>-2.1868787276342005E-2</v>
      </c>
      <c r="C1842" s="5">
        <f>Stocks!C1843/Stocks!C1842-1</f>
        <v>-3.8903756566557646E-2</v>
      </c>
      <c r="D1842" s="5">
        <f>Stocks!D1843/Stocks!D1842-1</f>
        <v>-1.8595041322314154E-2</v>
      </c>
      <c r="E1842" s="5">
        <f>Stocks!E1843/Stocks!E1842-1</f>
        <v>-6.828324903302585E-2</v>
      </c>
    </row>
    <row r="1843" spans="1:5" ht="15" customHeight="1" x14ac:dyDescent="0.2">
      <c r="A1843" s="3">
        <f>Stocks!A1844</f>
        <v>44875</v>
      </c>
      <c r="B1843" s="5">
        <f>Stocks!B1844/Stocks!B1843-1</f>
        <v>9.7560975609756184E-2</v>
      </c>
      <c r="C1843" s="5">
        <f>Stocks!C1844/Stocks!C1843-1</f>
        <v>6.0021657299025311E-2</v>
      </c>
      <c r="D1843" s="5">
        <f>Stocks!D1844/Stocks!D1843-1</f>
        <v>0.111578947368421</v>
      </c>
      <c r="E1843" s="5">
        <f>Stocks!E1844/Stocks!E1843-1</f>
        <v>3.3530257065304214E-2</v>
      </c>
    </row>
    <row r="1844" spans="1:5" ht="15" customHeight="1" x14ac:dyDescent="0.2">
      <c r="A1844" s="3">
        <f>Stocks!A1845</f>
        <v>44876</v>
      </c>
      <c r="B1844" s="5">
        <f>Stocks!B1845/Stocks!B1844-1</f>
        <v>9.6296296296296102E-2</v>
      </c>
      <c r="C1844" s="5">
        <f>Stocks!C1845/Stocks!C1844-1</f>
        <v>-2.7727781291043696E-3</v>
      </c>
      <c r="D1844" s="5">
        <f>Stocks!D1845/Stocks!D1844-1</f>
        <v>2.5838744588744467E-2</v>
      </c>
      <c r="E1844" s="5">
        <f>Stocks!E1845/Stocks!E1844-1</f>
        <v>3.4759771357948388E-2</v>
      </c>
    </row>
    <row r="1845" spans="1:5" ht="15" customHeight="1" x14ac:dyDescent="0.2">
      <c r="A1845" s="3">
        <f>Stocks!A1846</f>
        <v>44879</v>
      </c>
      <c r="B1845" s="5">
        <f>Stocks!B1846/Stocks!B1845-1</f>
        <v>-2.9560810810810745E-2</v>
      </c>
      <c r="C1845" s="5">
        <f>Stocks!C1846/Stocks!C1845-1</f>
        <v>9.0731707317073251E-3</v>
      </c>
      <c r="D1845" s="5">
        <f>Stocks!D1846/Stocks!D1845-1</f>
        <v>-1.2396149281287072E-2</v>
      </c>
      <c r="E1845" s="5">
        <f>Stocks!E1846/Stocks!E1845-1</f>
        <v>-6.9423708569722464E-3</v>
      </c>
    </row>
    <row r="1846" spans="1:5" ht="15" customHeight="1" x14ac:dyDescent="0.2">
      <c r="A1846" s="3">
        <f>Stocks!A1847</f>
        <v>44880</v>
      </c>
      <c r="B1846" s="5">
        <f>Stocks!B1847/Stocks!B1846-1</f>
        <v>-1.3925152306353383E-2</v>
      </c>
      <c r="C1846" s="5">
        <f>Stocks!C1847/Stocks!C1846-1</f>
        <v>1.513100647781096E-2</v>
      </c>
      <c r="D1846" s="5">
        <f>Stocks!D1847/Stocks!D1846-1</f>
        <v>2.7373481105621433E-2</v>
      </c>
      <c r="E1846" s="5">
        <f>Stocks!E1847/Stocks!E1846-1</f>
        <v>7.9681274900398336E-3</v>
      </c>
    </row>
    <row r="1847" spans="1:5" ht="15" customHeight="1" x14ac:dyDescent="0.2">
      <c r="A1847" s="3">
        <f>Stocks!A1848</f>
        <v>44881</v>
      </c>
      <c r="B1847" s="5">
        <f>Stocks!B1848/Stocks!B1847-1</f>
        <v>-3.7069726390114743E-2</v>
      </c>
      <c r="C1847" s="5">
        <f>Stocks!C1848/Stocks!C1847-1</f>
        <v>7.143197295107484E-4</v>
      </c>
      <c r="D1847" s="5">
        <f>Stocks!D1848/Stocks!D1847-1</f>
        <v>-4.2890564075903304E-2</v>
      </c>
      <c r="E1847" s="5">
        <f>Stocks!E1848/Stocks!E1847-1</f>
        <v>-3.6169736743977832E-2</v>
      </c>
    </row>
    <row r="1848" spans="1:5" ht="15" customHeight="1" x14ac:dyDescent="0.2">
      <c r="A1848" s="3">
        <f>Stocks!A1849</f>
        <v>44882</v>
      </c>
      <c r="B1848" s="5">
        <f>Stocks!B1849/Stocks!B1848-1</f>
        <v>4.5829514207149646E-3</v>
      </c>
      <c r="C1848" s="5">
        <f>Stocks!C1849/Stocks!C1848-1</f>
        <v>4.0449224326639666E-3</v>
      </c>
      <c r="D1848" s="5">
        <f>Stocks!D1849/Stocks!D1848-1</f>
        <v>2.0369364475829599E-3</v>
      </c>
      <c r="E1848" s="5">
        <f>Stocks!E1849/Stocks!E1848-1</f>
        <v>1.5088207985143764E-2</v>
      </c>
    </row>
    <row r="1849" spans="1:5" ht="15" customHeight="1" x14ac:dyDescent="0.2">
      <c r="A1849" s="3">
        <f>Stocks!A1850</f>
        <v>44883</v>
      </c>
      <c r="B1849" s="5">
        <f>Stocks!B1850/Stocks!B1849-1</f>
        <v>-1.7335766423357768E-2</v>
      </c>
      <c r="C1849" s="5">
        <f>Stocks!C1850/Stocks!C1849-1</f>
        <v>-9.0051661216172807E-4</v>
      </c>
      <c r="D1849" s="5">
        <f>Stocks!D1850/Stocks!D1849-1</f>
        <v>5.1497492885215213E-3</v>
      </c>
      <c r="E1849" s="5">
        <f>Stocks!E1850/Stocks!E1849-1</f>
        <v>-1.9818583733516193E-2</v>
      </c>
    </row>
    <row r="1850" spans="1:5" ht="15" customHeight="1" x14ac:dyDescent="0.2">
      <c r="A1850" s="3">
        <f>Stocks!A1851</f>
        <v>44886</v>
      </c>
      <c r="B1850" s="5">
        <f>Stocks!B1851/Stocks!B1850-1</f>
        <v>-1.9498607242339761E-2</v>
      </c>
      <c r="C1850" s="5">
        <f>Stocks!C1851/Stocks!C1850-1</f>
        <v>-2.1252371916508639E-2</v>
      </c>
      <c r="D1850" s="5">
        <f>Stocks!D1851/Stocks!D1850-1</f>
        <v>-2.5886477012269093E-2</v>
      </c>
      <c r="E1850" s="5">
        <f>Stocks!E1851/Stocks!E1850-1</f>
        <v>-2.4107628898048072E-2</v>
      </c>
    </row>
    <row r="1851" spans="1:5" ht="15" customHeight="1" x14ac:dyDescent="0.2">
      <c r="A1851" s="3">
        <f>Stocks!A1852</f>
        <v>44887</v>
      </c>
      <c r="B1851" s="5">
        <f>Stocks!B1852/Stocks!B1851-1</f>
        <v>2.2727272727272707E-2</v>
      </c>
      <c r="C1851" s="5">
        <f>Stocks!C1852/Stocks!C1851-1</f>
        <v>1.9435827840248221E-2</v>
      </c>
      <c r="D1851" s="5">
        <f>Stocks!D1852/Stocks!D1851-1</f>
        <v>4.0553633217993212E-2</v>
      </c>
      <c r="E1851" s="5">
        <f>Stocks!E1852/Stocks!E1851-1</f>
        <v>3.5779743405849107E-2</v>
      </c>
    </row>
    <row r="1852" spans="1:5" ht="15" customHeight="1" x14ac:dyDescent="0.2">
      <c r="A1852" s="3">
        <f>Stocks!A1853</f>
        <v>44888</v>
      </c>
      <c r="B1852" s="5">
        <f>Stocks!B1853/Stocks!B1852-1</f>
        <v>4.9999999999999822E-2</v>
      </c>
      <c r="C1852" s="5">
        <f>Stocks!C1853/Stocks!C1852-1</f>
        <v>6.6562069129461054E-3</v>
      </c>
      <c r="D1852" s="5">
        <f>Stocks!D1853/Stocks!D1852-1</f>
        <v>1.9154030327214633E-2</v>
      </c>
      <c r="E1852" s="5">
        <f>Stocks!E1853/Stocks!E1852-1</f>
        <v>-2.4926911832589549E-2</v>
      </c>
    </row>
    <row r="1853" spans="1:5" ht="15" customHeight="1" x14ac:dyDescent="0.2">
      <c r="A1853" s="3">
        <f>Stocks!A1854</f>
        <v>44889</v>
      </c>
      <c r="B1853" s="5">
        <f>Stocks!B1854/Stocks!B1853-1</f>
        <v>0</v>
      </c>
      <c r="C1853" s="5">
        <f>Stocks!C1854/Stocks!C1853-1</f>
        <v>0</v>
      </c>
      <c r="D1853" s="5">
        <f>Stocks!D1854/Stocks!D1853-1</f>
        <v>0</v>
      </c>
      <c r="E1853" s="5">
        <f>Stocks!E1854/Stocks!E1853-1</f>
        <v>0</v>
      </c>
    </row>
    <row r="1854" spans="1:5" ht="15" customHeight="1" x14ac:dyDescent="0.2">
      <c r="A1854" s="3">
        <f>Stocks!A1855</f>
        <v>44890</v>
      </c>
      <c r="B1854" s="5">
        <f>Stocks!B1855/Stocks!B1854-1</f>
        <v>1.1463844797178213E-2</v>
      </c>
      <c r="C1854" s="5">
        <f>Stocks!C1855/Stocks!C1854-1</f>
        <v>9.7293723137958921E-3</v>
      </c>
      <c r="D1854" s="5">
        <f>Stocks!D1855/Stocks!D1854-1</f>
        <v>-1.239885147481079E-2</v>
      </c>
      <c r="E1854" s="5">
        <f>Stocks!E1855/Stocks!E1854-1</f>
        <v>5.52311819473017E-4</v>
      </c>
    </row>
    <row r="1855" spans="1:5" ht="15" customHeight="1" x14ac:dyDescent="0.2">
      <c r="A1855" s="3">
        <f>Stocks!A1856</f>
        <v>44893</v>
      </c>
      <c r="B1855" s="5">
        <f>Stocks!B1856/Stocks!B1855-1</f>
        <v>-4.7951176983435095E-2</v>
      </c>
      <c r="C1855" s="5">
        <f>Stocks!C1856/Stocks!C1855-1</f>
        <v>-1.1834042752233542E-2</v>
      </c>
      <c r="D1855" s="5">
        <f>Stocks!D1856/Stocks!D1855-1</f>
        <v>-1.7576318223866738E-2</v>
      </c>
      <c r="E1855" s="5">
        <f>Stocks!E1856/Stocks!E1855-1</f>
        <v>-2.3420865862313733E-2</v>
      </c>
    </row>
    <row r="1856" spans="1:5" ht="15" customHeight="1" x14ac:dyDescent="0.2">
      <c r="A1856" s="3">
        <f>Stocks!A1857</f>
        <v>44894</v>
      </c>
      <c r="B1856" s="5">
        <f>Stocks!B1857/Stocks!B1856-1</f>
        <v>2.0146520146520297E-2</v>
      </c>
      <c r="C1856" s="5">
        <f>Stocks!C1857/Stocks!C1856-1</f>
        <v>-1.041370822682941E-2</v>
      </c>
      <c r="D1856" s="5">
        <f>Stocks!D1857/Stocks!D1856-1</f>
        <v>-1.6142050040355294E-3</v>
      </c>
      <c r="E1856" s="5">
        <f>Stocks!E1857/Stocks!E1856-1</f>
        <v>3.3107235142117997E-3</v>
      </c>
    </row>
    <row r="1857" spans="1:5" ht="15" customHeight="1" x14ac:dyDescent="0.2">
      <c r="A1857" s="3">
        <f>Stocks!A1858</f>
        <v>44895</v>
      </c>
      <c r="B1857" s="5">
        <f>Stocks!B1858/Stocks!B1857-1</f>
        <v>2.3339317773788171E-2</v>
      </c>
      <c r="C1857" s="5">
        <f>Stocks!C1858/Stocks!C1857-1</f>
        <v>3.7979527408399383E-2</v>
      </c>
      <c r="D1857" s="5">
        <f>Stocks!D1858/Stocks!D1857-1</f>
        <v>6.6963082727027778E-2</v>
      </c>
      <c r="E1857" s="5">
        <f>Stocks!E1858/Stocks!E1857-1</f>
        <v>-5.9557344064385953E-3</v>
      </c>
    </row>
    <row r="1858" spans="1:5" ht="15" customHeight="1" x14ac:dyDescent="0.2">
      <c r="A1858" s="3">
        <f>Stocks!A1859</f>
        <v>44896</v>
      </c>
      <c r="B1858" s="5">
        <f>Stocks!B1859/Stocks!B1858-1</f>
        <v>2.017543859649118E-2</v>
      </c>
      <c r="C1858" s="5">
        <f>Stocks!C1859/Stocks!C1858-1</f>
        <v>0</v>
      </c>
      <c r="D1858" s="5">
        <f>Stocks!D1859/Stocks!D1858-1</f>
        <v>-1.0986235635812691E-2</v>
      </c>
      <c r="E1858" s="5">
        <f>Stocks!E1859/Stocks!E1858-1</f>
        <v>-3.6434296818071976E-3</v>
      </c>
    </row>
    <row r="1859" spans="1:5" ht="15" customHeight="1" x14ac:dyDescent="0.2">
      <c r="A1859" s="3">
        <f>Stocks!A1860</f>
        <v>44897</v>
      </c>
      <c r="B1859" s="5">
        <f>Stocks!B1860/Stocks!B1859-1</f>
        <v>-6.8787618228718372E-3</v>
      </c>
      <c r="C1859" s="5">
        <f>Stocks!C1860/Stocks!C1859-1</f>
        <v>3.0414746543778737E-3</v>
      </c>
      <c r="D1859" s="5">
        <f>Stocks!D1860/Stocks!D1859-1</f>
        <v>-1.2895812053115296E-2</v>
      </c>
      <c r="E1859" s="5">
        <f>Stocks!E1860/Stocks!E1859-1</f>
        <v>-7.1509832601982515E-3</v>
      </c>
    </row>
    <row r="1860" spans="1:5" ht="15" customHeight="1" x14ac:dyDescent="0.2">
      <c r="A1860" s="3">
        <f>Stocks!A1861</f>
        <v>44900</v>
      </c>
      <c r="B1860" s="5">
        <f>Stocks!B1861/Stocks!B1860-1</f>
        <v>-3.4632034632034681E-2</v>
      </c>
      <c r="C1860" s="5">
        <f>Stocks!C1861/Stocks!C1860-1</f>
        <v>-1.8285399246531275E-2</v>
      </c>
      <c r="D1860" s="5">
        <f>Stocks!D1861/Stocks!D1860-1</f>
        <v>-9.4425042038546181E-3</v>
      </c>
      <c r="E1860" s="5">
        <f>Stocks!E1861/Stocks!E1860-1</f>
        <v>-2.2998854149615333E-2</v>
      </c>
    </row>
    <row r="1861" spans="1:5" ht="15" customHeight="1" x14ac:dyDescent="0.2">
      <c r="A1861" s="3">
        <f>Stocks!A1862</f>
        <v>44901</v>
      </c>
      <c r="B1861" s="5">
        <f>Stocks!B1862/Stocks!B1861-1</f>
        <v>-4.8430493273542652E-2</v>
      </c>
      <c r="C1861" s="5">
        <f>Stocks!C1862/Stocks!C1861-1</f>
        <v>-2.1527517783601624E-2</v>
      </c>
      <c r="D1861" s="5">
        <f>Stocks!D1862/Stocks!D1861-1</f>
        <v>-1.8803865238965711E-2</v>
      </c>
      <c r="E1861" s="5">
        <f>Stocks!E1862/Stocks!E1861-1</f>
        <v>-3.149870151629397E-2</v>
      </c>
    </row>
    <row r="1862" spans="1:5" ht="15" customHeight="1" x14ac:dyDescent="0.2">
      <c r="A1862" s="3">
        <f>Stocks!A1863</f>
        <v>44902</v>
      </c>
      <c r="B1862" s="5">
        <f>Stocks!B1863/Stocks!B1862-1</f>
        <v>1.2252591894439391E-2</v>
      </c>
      <c r="C1862" s="5">
        <f>Stocks!C1863/Stocks!C1862-1</f>
        <v>-6.0742299598239846E-3</v>
      </c>
      <c r="D1862" s="5">
        <f>Stocks!D1863/Stocks!D1862-1</f>
        <v>1.1977641735427813E-3</v>
      </c>
      <c r="E1862" s="5">
        <f>Stocks!E1863/Stocks!E1862-1</f>
        <v>-6.3143326701842195E-3</v>
      </c>
    </row>
    <row r="1863" spans="1:5" ht="15" customHeight="1" x14ac:dyDescent="0.2">
      <c r="A1863" s="3">
        <f>Stocks!A1864</f>
        <v>44903</v>
      </c>
      <c r="B1863" s="5">
        <f>Stocks!B1864/Stocks!B1863-1</f>
        <v>1.8621973929235924E-3</v>
      </c>
      <c r="C1863" s="5">
        <f>Stocks!C1864/Stocks!C1863-1</f>
        <v>6.2075934748087036E-3</v>
      </c>
      <c r="D1863" s="5">
        <f>Stocks!D1864/Stocks!D1863-1</f>
        <v>2.1135185431343739E-2</v>
      </c>
      <c r="E1863" s="5">
        <f>Stocks!E1864/Stocks!E1863-1</f>
        <v>-1.9846796657381649E-2</v>
      </c>
    </row>
    <row r="1864" spans="1:5" ht="15" customHeight="1" x14ac:dyDescent="0.2">
      <c r="A1864" s="3">
        <f>Stocks!A1865</f>
        <v>44904</v>
      </c>
      <c r="B1864" s="5">
        <f>Stocks!B1865/Stocks!B1864-1</f>
        <v>3.066914498141271E-2</v>
      </c>
      <c r="C1864" s="5">
        <f>Stocks!C1865/Stocks!C1864-1</f>
        <v>-1.9129603060736855E-3</v>
      </c>
      <c r="D1864" s="5">
        <f>Stocks!D1865/Stocks!D1864-1</f>
        <v>-1.2236396771673985E-2</v>
      </c>
      <c r="E1864" s="5">
        <f>Stocks!E1865/Stocks!E1864-1</f>
        <v>-2.2912966252220279E-2</v>
      </c>
    </row>
    <row r="1865" spans="1:5" ht="15" customHeight="1" x14ac:dyDescent="0.2">
      <c r="A1865" s="3">
        <f>Stocks!A1866</f>
        <v>44907</v>
      </c>
      <c r="B1865" s="5">
        <f>Stocks!B1866/Stocks!B1865-1</f>
        <v>1.623083859332719E-2</v>
      </c>
      <c r="C1865" s="5">
        <f>Stocks!C1866/Stocks!C1865-1</f>
        <v>2.8222328701485555E-2</v>
      </c>
      <c r="D1865" s="5">
        <f>Stocks!D1866/Stocks!D1865-1</f>
        <v>1.9109119662625185E-2</v>
      </c>
      <c r="E1865" s="5">
        <f>Stocks!E1866/Stocks!E1865-1</f>
        <v>1.5997091437920385E-2</v>
      </c>
    </row>
    <row r="1866" spans="1:5" ht="15" customHeight="1" x14ac:dyDescent="0.2">
      <c r="A1866" s="3">
        <f>Stocks!A1867</f>
        <v>44908</v>
      </c>
      <c r="B1866" s="5">
        <f>Stocks!B1867/Stocks!B1866-1</f>
        <v>-3.3717834960070858E-2</v>
      </c>
      <c r="C1866" s="5">
        <f>Stocks!C1867/Stocks!C1866-1</f>
        <v>-7.2230765646116302E-3</v>
      </c>
      <c r="D1866" s="5">
        <f>Stocks!D1867/Stocks!D1866-1</f>
        <v>1.0345273503167274E-3</v>
      </c>
      <c r="E1866" s="5">
        <f>Stocks!E1867/Stocks!E1866-1</f>
        <v>1.4582215065306769E-2</v>
      </c>
    </row>
    <row r="1867" spans="1:5" ht="15" customHeight="1" x14ac:dyDescent="0.2">
      <c r="A1867" s="3">
        <f>Stocks!A1868</f>
        <v>44909</v>
      </c>
      <c r="B1867" s="5">
        <f>Stocks!B1868/Stocks!B1867-1</f>
        <v>8.2644628099173278E-3</v>
      </c>
      <c r="C1867" s="5">
        <f>Stocks!C1868/Stocks!C1867-1</f>
        <v>1.3143071723620281E-3</v>
      </c>
      <c r="D1867" s="5">
        <f>Stocks!D1868/Stocks!D1867-1</f>
        <v>-1.6793695904921857E-2</v>
      </c>
      <c r="E1867" s="5">
        <f>Stocks!E1868/Stocks!E1867-1</f>
        <v>-4.7614848778766428E-3</v>
      </c>
    </row>
    <row r="1868" spans="1:5" ht="15" customHeight="1" x14ac:dyDescent="0.2">
      <c r="A1868" s="3">
        <f>Stocks!A1869</f>
        <v>44910</v>
      </c>
      <c r="B1868" s="5">
        <f>Stocks!B1869/Stocks!B1868-1</f>
        <v>-8.9253187613843377E-2</v>
      </c>
      <c r="C1868" s="5">
        <f>Stocks!C1869/Stocks!C1868-1</f>
        <v>-2.5360960060003768E-2</v>
      </c>
      <c r="D1868" s="5">
        <f>Stocks!D1869/Stocks!D1868-1</f>
        <v>-4.4672184995401487E-2</v>
      </c>
      <c r="E1868" s="5">
        <f>Stocks!E1869/Stocks!E1868-1</f>
        <v>-2.8351200496146145E-3</v>
      </c>
    </row>
    <row r="1869" spans="1:5" ht="15" customHeight="1" x14ac:dyDescent="0.2">
      <c r="A1869" s="3">
        <f>Stocks!A1870</f>
        <v>44911</v>
      </c>
      <c r="B1869" s="5">
        <f>Stocks!B1870/Stocks!B1869-1</f>
        <v>-9.000000000000008E-3</v>
      </c>
      <c r="C1869" s="5">
        <f>Stocks!C1870/Stocks!C1869-1</f>
        <v>-4.9059689288635244E-3</v>
      </c>
      <c r="D1869" s="5">
        <f>Stocks!D1870/Stocks!D1869-1</f>
        <v>-5.5013065603071176E-4</v>
      </c>
      <c r="E1869" s="5">
        <f>Stocks!E1870/Stocks!E1869-1</f>
        <v>-1.8747223456241691E-2</v>
      </c>
    </row>
    <row r="1870" spans="1:5" ht="15" customHeight="1" x14ac:dyDescent="0.2">
      <c r="A1870" s="3">
        <f>Stocks!A1871</f>
        <v>44914</v>
      </c>
      <c r="B1870" s="5">
        <f>Stocks!B1871/Stocks!B1870-1</f>
        <v>-6.6599394550958646E-2</v>
      </c>
      <c r="C1870" s="5">
        <f>Stocks!C1871/Stocks!C1870-1</f>
        <v>-1.0005316835033029E-2</v>
      </c>
      <c r="D1870" s="5">
        <f>Stocks!D1871/Stocks!D1870-1</f>
        <v>-1.6375395624053879E-2</v>
      </c>
      <c r="E1870" s="5">
        <f>Stocks!E1871/Stocks!E1870-1</f>
        <v>0</v>
      </c>
    </row>
    <row r="1871" spans="1:5" ht="15" customHeight="1" x14ac:dyDescent="0.2">
      <c r="A1871" s="3">
        <f>Stocks!A1872</f>
        <v>44915</v>
      </c>
      <c r="B1871" s="5">
        <f>Stocks!B1872/Stocks!B1871-1</f>
        <v>-2.3783783783783874E-2</v>
      </c>
      <c r="C1871" s="5">
        <f>Stocks!C1872/Stocks!C1871-1</f>
        <v>2.6364612830778178E-3</v>
      </c>
      <c r="D1871" s="5">
        <f>Stocks!D1872/Stocks!D1871-1</f>
        <v>-3.6373810856183963E-3</v>
      </c>
      <c r="E1871" s="5">
        <f>Stocks!E1872/Stocks!E1871-1</f>
        <v>2.0010865628395491E-2</v>
      </c>
    </row>
    <row r="1872" spans="1:5" ht="15" customHeight="1" x14ac:dyDescent="0.2">
      <c r="A1872" s="3">
        <f>Stocks!A1873</f>
        <v>44916</v>
      </c>
      <c r="B1872" s="5">
        <f>Stocks!B1873/Stocks!B1872-1</f>
        <v>1.1074197120708451E-3</v>
      </c>
      <c r="C1872" s="5">
        <f>Stocks!C1873/Stocks!C1872-1</f>
        <v>7.0607713283987739E-3</v>
      </c>
      <c r="D1872" s="5">
        <f>Stocks!D1873/Stocks!D1872-1</f>
        <v>2.4431339511373107E-2</v>
      </c>
      <c r="E1872" s="5">
        <f>Stocks!E1873/Stocks!E1872-1</f>
        <v>3.2223701731025178E-2</v>
      </c>
    </row>
    <row r="1873" spans="1:5" ht="15" customHeight="1" x14ac:dyDescent="0.2">
      <c r="A1873" s="3">
        <f>Stocks!A1874</f>
        <v>44917</v>
      </c>
      <c r="B1873" s="5">
        <f>Stocks!B1874/Stocks!B1873-1</f>
        <v>2.1017699115044364E-2</v>
      </c>
      <c r="C1873" s="5">
        <f>Stocks!C1874/Stocks!C1873-1</f>
        <v>-8.4618732169624566E-3</v>
      </c>
      <c r="D1873" s="5">
        <f>Stocks!D1874/Stocks!D1873-1</f>
        <v>-4.1803728070175405E-2</v>
      </c>
      <c r="E1873" s="5">
        <f>Stocks!E1874/Stocks!E1873-1</f>
        <v>-2.9067767457860327E-2</v>
      </c>
    </row>
    <row r="1874" spans="1:5" ht="15" customHeight="1" x14ac:dyDescent="0.2">
      <c r="A1874" s="3">
        <f>Stocks!A1875</f>
        <v>44918</v>
      </c>
      <c r="B1874" s="5">
        <f>Stocks!B1875/Stocks!B1874-1</f>
        <v>-6.50054171180936E-3</v>
      </c>
      <c r="C1874" s="5">
        <f>Stocks!C1875/Stocks!C1874-1</f>
        <v>3.7549985370135541E-3</v>
      </c>
      <c r="D1874" s="5">
        <f>Stocks!D1875/Stocks!D1874-1</f>
        <v>2.8608210556435587E-4</v>
      </c>
      <c r="E1874" s="5">
        <f>Stocks!E1875/Stocks!E1874-1</f>
        <v>3.6758193091231073E-2</v>
      </c>
    </row>
    <row r="1875" spans="1:5" ht="15" customHeight="1" x14ac:dyDescent="0.2">
      <c r="A1875" s="3">
        <f>Stocks!A1876</f>
        <v>44921</v>
      </c>
      <c r="B1875" s="5">
        <f>Stocks!B1876/Stocks!B1875-1</f>
        <v>0</v>
      </c>
      <c r="C1875" s="5">
        <f>Stocks!C1876/Stocks!C1875-1</f>
        <v>0</v>
      </c>
      <c r="D1875" s="5">
        <f>Stocks!D1876/Stocks!D1875-1</f>
        <v>0</v>
      </c>
      <c r="E1875" s="5">
        <f>Stocks!E1876/Stocks!E1875-1</f>
        <v>0</v>
      </c>
    </row>
    <row r="1876" spans="1:5" ht="15" customHeight="1" x14ac:dyDescent="0.2">
      <c r="A1876" s="3">
        <f>Stocks!A1877</f>
        <v>44922</v>
      </c>
      <c r="B1876" s="5">
        <f>Stocks!B1877/Stocks!B1876-1</f>
        <v>6.5430752453654595E-3</v>
      </c>
      <c r="C1876" s="5">
        <f>Stocks!C1877/Stocks!C1876-1</f>
        <v>2.234854005732867E-3</v>
      </c>
      <c r="D1876" s="5">
        <f>Stocks!D1877/Stocks!D1876-1</f>
        <v>-1.2870012870012992E-2</v>
      </c>
      <c r="E1876" s="5">
        <f>Stocks!E1877/Stocks!E1876-1</f>
        <v>1.2131567706108459E-2</v>
      </c>
    </row>
    <row r="1877" spans="1:5" ht="15" customHeight="1" x14ac:dyDescent="0.2">
      <c r="A1877" s="3">
        <f>Stocks!A1878</f>
        <v>44923</v>
      </c>
      <c r="B1877" s="5">
        <f>Stocks!B1878/Stocks!B1877-1</f>
        <v>-3.9003250270856049E-2</v>
      </c>
      <c r="C1877" s="5">
        <f>Stocks!C1878/Stocks!C1877-1</f>
        <v>-6.3018081341799093E-3</v>
      </c>
      <c r="D1877" s="5">
        <f>Stocks!D1878/Stocks!D1877-1</f>
        <v>-1.6804287990728639E-2</v>
      </c>
      <c r="E1877" s="5">
        <f>Stocks!E1878/Stocks!E1877-1</f>
        <v>-2.6673419431079592E-2</v>
      </c>
    </row>
    <row r="1878" spans="1:5" ht="15" customHeight="1" x14ac:dyDescent="0.2">
      <c r="A1878" s="3">
        <f>Stocks!A1879</f>
        <v>44924</v>
      </c>
      <c r="B1878" s="5">
        <f>Stocks!B1879/Stocks!B1878-1</f>
        <v>6.3134160090191793E-2</v>
      </c>
      <c r="C1878" s="5">
        <f>Stocks!C1879/Stocks!C1878-1</f>
        <v>1.4976340309283298E-2</v>
      </c>
      <c r="D1878" s="5">
        <f>Stocks!D1879/Stocks!D1878-1</f>
        <v>3.8013850007367012E-2</v>
      </c>
      <c r="E1878" s="5">
        <f>Stocks!E1879/Stocks!E1878-1</f>
        <v>9.3660567166766739E-3</v>
      </c>
    </row>
    <row r="1879" spans="1:5" ht="15" customHeight="1" x14ac:dyDescent="0.2">
      <c r="A1879" s="3">
        <f>Stocks!A1880</f>
        <v>44925</v>
      </c>
      <c r="B1879" s="5">
        <f>Stocks!B1880/Stocks!B1879-1</f>
        <v>5.3022269353129037E-3</v>
      </c>
      <c r="C1879" s="5">
        <f>Stocks!C1880/Stocks!C1879-1</f>
        <v>-1.4418917619918314E-3</v>
      </c>
      <c r="D1879" s="5">
        <f>Stocks!D1880/Stocks!D1879-1</f>
        <v>-2.8388928317956141E-3</v>
      </c>
      <c r="E1879" s="5">
        <f>Stocks!E1880/Stocks!E1879-1</f>
        <v>1.3832803505455793E-2</v>
      </c>
    </row>
    <row r="1880" spans="1:5" ht="15" customHeight="1" x14ac:dyDescent="0.2">
      <c r="A1880" s="3">
        <f>Stocks!A1881</f>
        <v>44928</v>
      </c>
      <c r="B1880" s="5">
        <f>Stocks!B1881/Stocks!B1880-1</f>
        <v>0</v>
      </c>
      <c r="C1880" s="5">
        <f>Stocks!C1881/Stocks!C1880-1</f>
        <v>0</v>
      </c>
      <c r="D1880" s="5">
        <f>Stocks!D1881/Stocks!D1880-1</f>
        <v>0</v>
      </c>
      <c r="E1880" s="5">
        <f>Stocks!E1881/Stocks!E1880-1</f>
        <v>0</v>
      </c>
    </row>
    <row r="1881" spans="1:5" ht="15" customHeight="1" x14ac:dyDescent="0.2">
      <c r="A1881" s="3">
        <f>Stocks!A1882</f>
        <v>44929</v>
      </c>
      <c r="B1881" s="5">
        <f>Stocks!B1882/Stocks!B1881-1</f>
        <v>6.3291139240504446E-3</v>
      </c>
      <c r="C1881" s="5">
        <f>Stocks!C1882/Stocks!C1881-1</f>
        <v>-1.7809010396612202E-3</v>
      </c>
      <c r="D1881" s="5">
        <f>Stocks!D1882/Stocks!D1881-1</f>
        <v>-1.6370106761565917E-2</v>
      </c>
      <c r="E1881" s="5">
        <f>Stocks!E1882/Stocks!E1881-1</f>
        <v>-4.1355932203389845E-2</v>
      </c>
    </row>
    <row r="1882" spans="1:5" ht="15" customHeight="1" x14ac:dyDescent="0.2">
      <c r="A1882" s="3">
        <f>Stocks!A1883</f>
        <v>44930</v>
      </c>
      <c r="B1882" s="5">
        <f>Stocks!B1883/Stocks!B1882-1</f>
        <v>8.8050314465409008E-2</v>
      </c>
      <c r="C1882" s="5">
        <f>Stocks!C1883/Stocks!C1882-1</f>
        <v>2.516996962245055E-2</v>
      </c>
      <c r="D1882" s="5">
        <f>Stocks!D1883/Stocks!D1882-1</f>
        <v>2.4457308248914789E-2</v>
      </c>
      <c r="E1882" s="5">
        <f>Stocks!E1883/Stocks!E1882-1</f>
        <v>1.9448373408770259E-3</v>
      </c>
    </row>
    <row r="1883" spans="1:5" ht="15" customHeight="1" x14ac:dyDescent="0.2">
      <c r="A1883" s="3">
        <f>Stocks!A1884</f>
        <v>44931</v>
      </c>
      <c r="B1883" s="5">
        <f>Stocks!B1884/Stocks!B1883-1</f>
        <v>4.6242774566473965E-2</v>
      </c>
      <c r="C1883" s="5">
        <f>Stocks!C1884/Stocks!C1883-1</f>
        <v>-7.0551714406660304E-3</v>
      </c>
      <c r="D1883" s="5">
        <f>Stocks!D1884/Stocks!D1883-1</f>
        <v>-2.3873428450346235E-2</v>
      </c>
      <c r="E1883" s="5">
        <f>Stocks!E1884/Stocks!E1883-1</f>
        <v>3.0262925710252242E-2</v>
      </c>
    </row>
    <row r="1884" spans="1:5" ht="15" customHeight="1" x14ac:dyDescent="0.2">
      <c r="A1884" s="3">
        <f>Stocks!A1885</f>
        <v>44932</v>
      </c>
      <c r="B1884" s="5">
        <f>Stocks!B1885/Stocks!B1884-1</f>
        <v>4.2357274401473299E-2</v>
      </c>
      <c r="C1884" s="5">
        <f>Stocks!C1885/Stocks!C1884-1</f>
        <v>3.1452797119984721E-2</v>
      </c>
      <c r="D1884" s="5">
        <f>Stocks!D1885/Stocks!D1884-1</f>
        <v>5.3111432706222983E-2</v>
      </c>
      <c r="E1884" s="5">
        <f>Stocks!E1885/Stocks!E1884-1</f>
        <v>1.2503211441294848E-2</v>
      </c>
    </row>
    <row r="1885" spans="1:5" ht="15" customHeight="1" x14ac:dyDescent="0.2">
      <c r="A1885" s="3">
        <f>Stocks!A1886</f>
        <v>44935</v>
      </c>
      <c r="B1885" s="5">
        <f>Stocks!B1886/Stocks!B1885-1</f>
        <v>2.5618374558303847E-2</v>
      </c>
      <c r="C1885" s="5">
        <f>Stocks!C1886/Stocks!C1885-1</f>
        <v>3.9035591274396708E-3</v>
      </c>
      <c r="D1885" s="5">
        <f>Stocks!D1886/Stocks!D1885-1</f>
        <v>1.415418441665528E-2</v>
      </c>
      <c r="E1885" s="5">
        <f>Stocks!E1886/Stocks!E1885-1</f>
        <v>-7.3585384420198352E-3</v>
      </c>
    </row>
    <row r="1886" spans="1:5" ht="15" customHeight="1" x14ac:dyDescent="0.2">
      <c r="A1886" s="3">
        <f>Stocks!A1887</f>
        <v>44936</v>
      </c>
      <c r="B1886" s="5">
        <f>Stocks!B1887/Stocks!B1886-1</f>
        <v>8.1826012058570319E-2</v>
      </c>
      <c r="C1886" s="5">
        <f>Stocks!C1887/Stocks!C1886-1</f>
        <v>1.1390667886550743E-2</v>
      </c>
      <c r="D1886" s="5">
        <f>Stocks!D1887/Stocks!D1886-1</f>
        <v>2.2357723577235866E-2</v>
      </c>
      <c r="E1886" s="5">
        <f>Stocks!E1887/Stocks!E1886-1</f>
        <v>6.1349693251533388E-3</v>
      </c>
    </row>
    <row r="1887" spans="1:5" ht="15" customHeight="1" x14ac:dyDescent="0.2">
      <c r="A1887" s="3">
        <f>Stocks!A1888</f>
        <v>44937</v>
      </c>
      <c r="B1887" s="5">
        <f>Stocks!B1888/Stocks!B1887-1</f>
        <v>3.1847133757960666E-3</v>
      </c>
      <c r="C1887" s="5">
        <f>Stocks!C1888/Stocks!C1887-1</f>
        <v>4.5682753629743278E-3</v>
      </c>
      <c r="D1887" s="5">
        <f>Stocks!D1888/Stocks!D1887-1</f>
        <v>-6.6269052352552205E-4</v>
      </c>
      <c r="E1887" s="5">
        <f>Stocks!E1888/Stocks!E1887-1</f>
        <v>1.3550135501354532E-3</v>
      </c>
    </row>
    <row r="1888" spans="1:5" ht="15" customHeight="1" x14ac:dyDescent="0.2">
      <c r="A1888" s="3">
        <f>Stocks!A1889</f>
        <v>44938</v>
      </c>
      <c r="B1888" s="5">
        <f>Stocks!B1889/Stocks!B1888-1</f>
        <v>4.3650793650793718E-2</v>
      </c>
      <c r="C1888" s="5">
        <f>Stocks!C1889/Stocks!C1888-1</f>
        <v>6.8437640702385671E-3</v>
      </c>
      <c r="D1888" s="5">
        <f>Stocks!D1889/Stocks!D1888-1</f>
        <v>-2.1220159151195128E-3</v>
      </c>
      <c r="E1888" s="5">
        <f>Stocks!E1889/Stocks!E1888-1</f>
        <v>1.6238159675236785E-2</v>
      </c>
    </row>
    <row r="1889" spans="1:5" ht="15" customHeight="1" x14ac:dyDescent="0.2">
      <c r="A1889" s="3">
        <f>Stocks!A1890</f>
        <v>44939</v>
      </c>
      <c r="B1889" s="5">
        <f>Stocks!B1890/Stocks!B1889-1</f>
        <v>-7.6045627376419844E-4</v>
      </c>
      <c r="C1889" s="5">
        <f>Stocks!C1890/Stocks!C1889-1</f>
        <v>-2.5042482783292908E-3</v>
      </c>
      <c r="D1889" s="5">
        <f>Stocks!D1890/Stocks!D1889-1</f>
        <v>-4.2530568846357308E-3</v>
      </c>
      <c r="E1889" s="5">
        <f>Stocks!E1890/Stocks!E1889-1</f>
        <v>1.090213049267641E-2</v>
      </c>
    </row>
    <row r="1890" spans="1:5" ht="15" customHeight="1" x14ac:dyDescent="0.2">
      <c r="A1890" s="3">
        <f>Stocks!A1891</f>
        <v>44942</v>
      </c>
      <c r="B1890" s="5">
        <f>Stocks!B1891/Stocks!B1890-1</f>
        <v>0</v>
      </c>
      <c r="C1890" s="5">
        <f>Stocks!C1891/Stocks!C1890-1</f>
        <v>0</v>
      </c>
      <c r="D1890" s="5">
        <f>Stocks!D1891/Stocks!D1890-1</f>
        <v>0</v>
      </c>
      <c r="E1890" s="5">
        <f>Stocks!E1891/Stocks!E1890-1</f>
        <v>0</v>
      </c>
    </row>
    <row r="1891" spans="1:5" ht="15" customHeight="1" x14ac:dyDescent="0.2">
      <c r="A1891" s="3">
        <f>Stocks!A1892</f>
        <v>44943</v>
      </c>
      <c r="B1891" s="5">
        <f>Stocks!B1892/Stocks!B1891-1</f>
        <v>6.8493150684931781E-3</v>
      </c>
      <c r="C1891" s="5">
        <f>Stocks!C1892/Stocks!C1891-1</f>
        <v>-2.6898592307000868E-4</v>
      </c>
      <c r="D1891" s="5">
        <f>Stocks!D1892/Stocks!D1891-1</f>
        <v>-5.7394554191138036E-3</v>
      </c>
      <c r="E1891" s="5">
        <f>Stocks!E1892/Stocks!E1891-1</f>
        <v>-1.0125957026426269E-2</v>
      </c>
    </row>
    <row r="1892" spans="1:5" ht="15" customHeight="1" x14ac:dyDescent="0.2">
      <c r="A1892" s="3">
        <f>Stocks!A1893</f>
        <v>44944</v>
      </c>
      <c r="B1892" s="5">
        <f>Stocks!B1893/Stocks!B1892-1</f>
        <v>-4.837490551776269E-2</v>
      </c>
      <c r="C1892" s="5">
        <f>Stocks!C1893/Stocks!C1892-1</f>
        <v>-1.5874439461883383E-2</v>
      </c>
      <c r="D1892" s="5">
        <f>Stocks!D1893/Stocks!D1892-1</f>
        <v>-7.9205262451333969E-3</v>
      </c>
      <c r="E1892" s="5">
        <f>Stocks!E1893/Stocks!E1892-1</f>
        <v>-1.4055222887558227E-2</v>
      </c>
    </row>
    <row r="1893" spans="1:5" ht="15" customHeight="1" x14ac:dyDescent="0.2">
      <c r="A1893" s="3">
        <f>Stocks!A1894</f>
        <v>44945</v>
      </c>
      <c r="B1893" s="5">
        <f>Stocks!B1894/Stocks!B1893-1</f>
        <v>-9.5313741064335655E-3</v>
      </c>
      <c r="C1893" s="5">
        <f>Stocks!C1894/Stocks!C1893-1</f>
        <v>4.3288070719036398E-3</v>
      </c>
      <c r="D1893" s="5">
        <f>Stocks!D1894/Stocks!D1893-1</f>
        <v>-2.9093369418132675E-2</v>
      </c>
      <c r="E1893" s="5">
        <f>Stocks!E1894/Stocks!E1893-1</f>
        <v>9.1944327288064898E-3</v>
      </c>
    </row>
    <row r="1894" spans="1:5" ht="15" customHeight="1" x14ac:dyDescent="0.2">
      <c r="A1894" s="3">
        <f>Stocks!A1895</f>
        <v>44946</v>
      </c>
      <c r="B1894" s="5">
        <f>Stocks!B1895/Stocks!B1894-1</f>
        <v>4.4105854049719229E-2</v>
      </c>
      <c r="C1894" s="5">
        <f>Stocks!C1895/Stocks!C1894-1</f>
        <v>1.769429699196956E-2</v>
      </c>
      <c r="D1894" s="5">
        <f>Stocks!D1895/Stocks!D1894-1</f>
        <v>2.5783972125435373E-2</v>
      </c>
      <c r="E1894" s="5">
        <f>Stocks!E1895/Stocks!E1894-1</f>
        <v>1.8054162487462388E-2</v>
      </c>
    </row>
    <row r="1895" spans="1:5" ht="15" customHeight="1" x14ac:dyDescent="0.2">
      <c r="A1895" s="3">
        <f>Stocks!A1896</f>
        <v>44949</v>
      </c>
      <c r="B1895" s="5">
        <f>Stocks!B1896/Stocks!B1895-1</f>
        <v>3.7634408602150504E-2</v>
      </c>
      <c r="C1895" s="5">
        <f>Stocks!C1896/Stocks!C1895-1</f>
        <v>-5.7955508002316414E-4</v>
      </c>
      <c r="D1895" s="5">
        <f>Stocks!D1896/Stocks!D1895-1</f>
        <v>3.6820652173913171E-2</v>
      </c>
      <c r="E1895" s="5">
        <f>Stocks!E1896/Stocks!E1895-1</f>
        <v>-1.3711001642036091E-2</v>
      </c>
    </row>
    <row r="1896" spans="1:5" ht="15" customHeight="1" x14ac:dyDescent="0.2">
      <c r="A1896" s="3">
        <f>Stocks!A1897</f>
        <v>44950</v>
      </c>
      <c r="B1896" s="5">
        <f>Stocks!B1897/Stocks!B1896-1</f>
        <v>-9.62250185048108E-3</v>
      </c>
      <c r="C1896" s="5">
        <f>Stocks!C1897/Stocks!C1896-1</f>
        <v>-1.2936033544473924E-3</v>
      </c>
      <c r="D1896" s="5">
        <f>Stocks!D1897/Stocks!D1896-1</f>
        <v>-7.7316210195256252E-3</v>
      </c>
      <c r="E1896" s="5">
        <f>Stocks!E1897/Stocks!E1896-1</f>
        <v>-1.0988096229085142E-2</v>
      </c>
    </row>
    <row r="1897" spans="1:5" ht="15" customHeight="1" x14ac:dyDescent="0.2">
      <c r="A1897" s="3">
        <f>Stocks!A1898</f>
        <v>44951</v>
      </c>
      <c r="B1897" s="5">
        <f>Stocks!B1898/Stocks!B1897-1</f>
        <v>8.594917787742884E-2</v>
      </c>
      <c r="C1897" s="5">
        <f>Stocks!C1898/Stocks!C1897-1</f>
        <v>4.5111438652911673E-3</v>
      </c>
      <c r="D1897" s="5">
        <f>Stocks!D1898/Stocks!D1897-1</f>
        <v>5.4146856840993074E-3</v>
      </c>
      <c r="E1897" s="5">
        <f>Stocks!E1898/Stocks!E1897-1</f>
        <v>1.3130207894958446E-2</v>
      </c>
    </row>
    <row r="1898" spans="1:5" ht="15" customHeight="1" x14ac:dyDescent="0.2">
      <c r="A1898" s="3">
        <f>Stocks!A1899</f>
        <v>44952</v>
      </c>
      <c r="B1898" s="5">
        <f>Stocks!B1899/Stocks!B1898-1</f>
        <v>3.2346868547832086E-2</v>
      </c>
      <c r="C1898" s="5">
        <f>Stocks!C1899/Stocks!C1898-1</f>
        <v>-8.4481991996443462E-4</v>
      </c>
      <c r="D1898" s="5">
        <f>Stocks!D1899/Stocks!D1898-1</f>
        <v>2.7978457900958986E-2</v>
      </c>
      <c r="E1898" s="5">
        <f>Stocks!E1899/Stocks!E1898-1</f>
        <v>3.5557032483176876E-2</v>
      </c>
    </row>
    <row r="1899" spans="1:5" ht="15" customHeight="1" x14ac:dyDescent="0.2">
      <c r="A1899" s="3">
        <f>Stocks!A1900</f>
        <v>44953</v>
      </c>
      <c r="B1899" s="5">
        <f>Stocks!B1900/Stocks!B1899-1</f>
        <v>-6.0000000000000053E-3</v>
      </c>
      <c r="C1899" s="5">
        <f>Stocks!C1900/Stocks!C1899-1</f>
        <v>2.9949712963375008E-2</v>
      </c>
      <c r="D1899" s="5">
        <f>Stocks!D1900/Stocks!D1899-1</f>
        <v>-7.4111934577050231E-3</v>
      </c>
      <c r="E1899" s="5">
        <f>Stocks!E1900/Stocks!E1899-1</f>
        <v>-8.3433614119534649E-3</v>
      </c>
    </row>
    <row r="1900" spans="1:5" ht="15" customHeight="1" x14ac:dyDescent="0.2">
      <c r="A1900" s="3">
        <f>Stocks!A1901</f>
        <v>44956</v>
      </c>
      <c r="B1900" s="5">
        <f>Stocks!B1901/Stocks!B1900-1</f>
        <v>-3.5546613011401718E-2</v>
      </c>
      <c r="C1900" s="5">
        <f>Stocks!C1901/Stocks!C1900-1</f>
        <v>-1.0110611821638416E-2</v>
      </c>
      <c r="D1900" s="5">
        <f>Stocks!D1901/Stocks!D1900-1</f>
        <v>-2.5746652935118464E-2</v>
      </c>
      <c r="E1900" s="5">
        <f>Stocks!E1901/Stocks!E1900-1</f>
        <v>-2.4917077906318252E-2</v>
      </c>
    </row>
    <row r="1901" spans="1:5" ht="15" customHeight="1" x14ac:dyDescent="0.2">
      <c r="A1901" s="3">
        <f>Stocks!A1902</f>
        <v>44957</v>
      </c>
      <c r="B1901" s="5">
        <f>Stocks!B1902/Stocks!B1901-1</f>
        <v>3.0598052851182223E-2</v>
      </c>
      <c r="C1901" s="5">
        <f>Stocks!C1902/Stocks!C1901-1</f>
        <v>4.8450458315145717E-3</v>
      </c>
      <c r="D1901" s="5">
        <f>Stocks!D1902/Stocks!D1901-1</f>
        <v>2.5634249471458759E-2</v>
      </c>
      <c r="E1901" s="5">
        <f>Stocks!E1902/Stocks!E1901-1</f>
        <v>1.1117564091927434E-2</v>
      </c>
    </row>
    <row r="1902" spans="1:5" ht="15" customHeight="1" x14ac:dyDescent="0.2">
      <c r="A1902" s="3">
        <f>Stocks!A1903</f>
        <v>44958</v>
      </c>
      <c r="B1902" s="5">
        <f>Stocks!B1903/Stocks!B1902-1</f>
        <v>3.6437246963562764E-2</v>
      </c>
      <c r="C1902" s="5">
        <f>Stocks!C1903/Stocks!C1902-1</f>
        <v>2.9972633682289196E-3</v>
      </c>
      <c r="D1902" s="5">
        <f>Stocks!D1903/Stocks!D1902-1</f>
        <v>4.5606802370522947E-2</v>
      </c>
      <c r="E1902" s="5">
        <f>Stocks!E1903/Stocks!E1902-1</f>
        <v>-3.4216788381061791E-2</v>
      </c>
    </row>
    <row r="1903" spans="1:5" ht="15" customHeight="1" x14ac:dyDescent="0.2">
      <c r="A1903" s="3">
        <f>Stocks!A1904</f>
        <v>44959</v>
      </c>
      <c r="B1903" s="5">
        <f>Stocks!B1904/Stocks!B1903-1</f>
        <v>3.6458333333333259E-2</v>
      </c>
      <c r="C1903" s="5">
        <f>Stocks!C1904/Stocks!C1903-1</f>
        <v>-5.8033780857513761E-3</v>
      </c>
      <c r="D1903" s="5">
        <f>Stocks!D1904/Stocks!D1903-1</f>
        <v>4.1522917693445072E-2</v>
      </c>
      <c r="E1903" s="5">
        <f>Stocks!E1904/Stocks!E1903-1</f>
        <v>-5.4375531011045086E-2</v>
      </c>
    </row>
    <row r="1904" spans="1:5" ht="15" customHeight="1" x14ac:dyDescent="0.2">
      <c r="A1904" s="3">
        <f>Stocks!A1905</f>
        <v>44960</v>
      </c>
      <c r="B1904" s="5">
        <f>Stocks!B1905/Stocks!B1904-1</f>
        <v>-3.1407035175879394E-2</v>
      </c>
      <c r="C1904" s="5">
        <f>Stocks!C1905/Stocks!C1904-1</f>
        <v>2.4830109775222375E-3</v>
      </c>
      <c r="D1904" s="5">
        <f>Stocks!D1905/Stocks!D1904-1</f>
        <v>9.582396782207514E-3</v>
      </c>
      <c r="E1904" s="5">
        <f>Stocks!E1905/Stocks!E1904-1</f>
        <v>-2.866127583108713E-2</v>
      </c>
    </row>
    <row r="1905" spans="1:5" ht="15" customHeight="1" x14ac:dyDescent="0.2">
      <c r="A1905" s="3">
        <f>Stocks!A1906</f>
        <v>44963</v>
      </c>
      <c r="B1905" s="5">
        <f>Stocks!B1906/Stocks!B1905-1</f>
        <v>-1.2970168612191912E-3</v>
      </c>
      <c r="C1905" s="5">
        <f>Stocks!C1906/Stocks!C1905-1</f>
        <v>-2.9983053056967801E-3</v>
      </c>
      <c r="D1905" s="5">
        <f>Stocks!D1906/Stocks!D1905-1</f>
        <v>-1.0194516053433356E-2</v>
      </c>
      <c r="E1905" s="5">
        <f>Stocks!E1906/Stocks!E1905-1</f>
        <v>-5.7348996392563301E-3</v>
      </c>
    </row>
    <row r="1906" spans="1:5" ht="15" customHeight="1" x14ac:dyDescent="0.2">
      <c r="A1906" s="3">
        <f>Stocks!A1907</f>
        <v>44964</v>
      </c>
      <c r="B1906" s="5">
        <f>Stocks!B1907/Stocks!B1906-1</f>
        <v>-4.5454545454545192E-3</v>
      </c>
      <c r="C1906" s="5">
        <f>Stocks!C1907/Stocks!C1906-1</f>
        <v>8.1938633193863186E-3</v>
      </c>
      <c r="D1906" s="5">
        <f>Stocks!D1907/Stocks!D1906-1</f>
        <v>2.4268971232390246E-2</v>
      </c>
      <c r="E1906" s="5">
        <f>Stocks!E1907/Stocks!E1906-1</f>
        <v>4.2143455205135405E-2</v>
      </c>
    </row>
    <row r="1907" spans="1:5" ht="15" customHeight="1" x14ac:dyDescent="0.2">
      <c r="A1907" s="3">
        <f>Stocks!A1908</f>
        <v>44965</v>
      </c>
      <c r="B1907" s="5">
        <f>Stocks!B1908/Stocks!B1907-1</f>
        <v>-5.0228310502283047E-2</v>
      </c>
      <c r="C1907" s="5">
        <f>Stocks!C1908/Stocks!C1907-1</f>
        <v>-4.8417776240705646E-3</v>
      </c>
      <c r="D1907" s="5">
        <f>Stocks!D1908/Stocks!D1907-1</f>
        <v>-1.9995376791493213E-2</v>
      </c>
      <c r="E1907" s="5">
        <f>Stocks!E1908/Stocks!E1907-1</f>
        <v>-1.0980182110337355E-2</v>
      </c>
    </row>
    <row r="1908" spans="1:5" ht="15" customHeight="1" x14ac:dyDescent="0.2">
      <c r="A1908" s="3">
        <f>Stocks!A1909</f>
        <v>44966</v>
      </c>
      <c r="B1908" s="5">
        <f>Stocks!B1909/Stocks!B1908-1</f>
        <v>-1.3049450549450614E-2</v>
      </c>
      <c r="C1908" s="5">
        <f>Stocks!C1909/Stocks!C1908-1</f>
        <v>-3.6924413553431901E-3</v>
      </c>
      <c r="D1908" s="5">
        <f>Stocks!D1909/Stocks!D1908-1</f>
        <v>1.1793843613632227E-3</v>
      </c>
      <c r="E1908" s="5">
        <f>Stocks!E1909/Stocks!E1908-1</f>
        <v>-7.762433432620286E-3</v>
      </c>
    </row>
    <row r="1909" spans="1:5" ht="15" customHeight="1" x14ac:dyDescent="0.2">
      <c r="A1909" s="3">
        <f>Stocks!A1910</f>
        <v>44967</v>
      </c>
      <c r="B1909" s="5">
        <f>Stocks!B1910/Stocks!B1909-1</f>
        <v>-1.0438413361169019E-2</v>
      </c>
      <c r="C1909" s="5">
        <f>Stocks!C1910/Stocks!C1909-1</f>
        <v>-9.3743187268366945E-3</v>
      </c>
      <c r="D1909" s="5">
        <f>Stocks!D1910/Stocks!D1909-1</f>
        <v>-2.6976086700435942E-2</v>
      </c>
      <c r="E1909" s="5">
        <f>Stocks!E1910/Stocks!E1909-1</f>
        <v>4.6666060220140082E-2</v>
      </c>
    </row>
    <row r="1910" spans="1:5" ht="15" customHeight="1" x14ac:dyDescent="0.2">
      <c r="A1910" s="3">
        <f>Stocks!A1911</f>
        <v>44970</v>
      </c>
      <c r="B1910" s="5">
        <f>Stocks!B1911/Stocks!B1910-1</f>
        <v>4.9226441631504914E-2</v>
      </c>
      <c r="C1910" s="5">
        <f>Stocks!C1911/Stocks!C1910-1</f>
        <v>7.3943661971831443E-3</v>
      </c>
      <c r="D1910" s="5">
        <f>Stocks!D1911/Stocks!D1910-1</f>
        <v>2.0944309927360738E-2</v>
      </c>
      <c r="E1910" s="5">
        <f>Stocks!E1911/Stocks!E1910-1</f>
        <v>-2.390057361376674E-2</v>
      </c>
    </row>
    <row r="1911" spans="1:5" ht="15" customHeight="1" x14ac:dyDescent="0.2">
      <c r="A1911" s="3">
        <f>Stocks!A1912</f>
        <v>44971</v>
      </c>
      <c r="B1911" s="5">
        <f>Stocks!B1912/Stocks!B1911-1</f>
        <v>-1.2734584450402098E-2</v>
      </c>
      <c r="C1911" s="5">
        <f>Stocks!C1912/Stocks!C1911-1</f>
        <v>2.2282418734707043E-3</v>
      </c>
      <c r="D1911" s="5">
        <f>Stocks!D1912/Stocks!D1911-1</f>
        <v>6.5219969168741621E-3</v>
      </c>
      <c r="E1911" s="5">
        <f>Stocks!E1912/Stocks!E1911-1</f>
        <v>1.1040869023239308E-2</v>
      </c>
    </row>
    <row r="1912" spans="1:5" ht="15" customHeight="1" x14ac:dyDescent="0.2">
      <c r="A1912" s="3">
        <f>Stocks!A1913</f>
        <v>44972</v>
      </c>
      <c r="B1912" s="5">
        <f>Stocks!B1913/Stocks!B1912-1</f>
        <v>4.2090970807874939E-2</v>
      </c>
      <c r="C1912" s="5">
        <f>Stocks!C1913/Stocks!C1912-1</f>
        <v>-2.0489123327084302E-3</v>
      </c>
      <c r="D1912" s="5">
        <f>Stocks!D1913/Stocks!D1912-1</f>
        <v>1.2134778510838773E-2</v>
      </c>
      <c r="E1912" s="5">
        <f>Stocks!E1913/Stocks!E1912-1</f>
        <v>-1.6732716864817143E-2</v>
      </c>
    </row>
    <row r="1913" spans="1:5" ht="15" customHeight="1" x14ac:dyDescent="0.2">
      <c r="A1913" s="3">
        <f>Stocks!A1914</f>
        <v>44973</v>
      </c>
      <c r="B1913" s="5">
        <f>Stocks!B1914/Stocks!B1913-1</f>
        <v>-2.6058631921823672E-3</v>
      </c>
      <c r="C1913" s="5">
        <f>Stocks!C1914/Stocks!C1913-1</f>
        <v>-1.3498165297920584E-2</v>
      </c>
      <c r="D1913" s="5">
        <f>Stocks!D1914/Stocks!D1913-1</f>
        <v>-1.4782912350133848E-2</v>
      </c>
      <c r="E1913" s="5">
        <f>Stocks!E1914/Stocks!E1913-1</f>
        <v>-2.9467084639498542E-2</v>
      </c>
    </row>
    <row r="1914" spans="1:5" ht="15" customHeight="1" x14ac:dyDescent="0.2">
      <c r="A1914" s="3">
        <f>Stocks!A1915</f>
        <v>44974</v>
      </c>
      <c r="B1914" s="5">
        <f>Stocks!B1915/Stocks!B1914-1</f>
        <v>7.8380143696930027E-3</v>
      </c>
      <c r="C1914" s="5">
        <f>Stocks!C1915/Stocks!C1914-1</f>
        <v>-1.0051808882788005E-2</v>
      </c>
      <c r="D1914" s="5">
        <f>Stocks!D1915/Stocks!D1914-1</f>
        <v>-1.6186200378071836E-2</v>
      </c>
      <c r="E1914" s="5">
        <f>Stocks!E1915/Stocks!E1914-1</f>
        <v>-3.912882982650423E-2</v>
      </c>
    </row>
    <row r="1915" spans="1:5" ht="15" customHeight="1" x14ac:dyDescent="0.2">
      <c r="A1915" s="3">
        <f>Stocks!A1916</f>
        <v>44977</v>
      </c>
      <c r="B1915" s="5">
        <f>Stocks!B1916/Stocks!B1915-1</f>
        <v>0</v>
      </c>
      <c r="C1915" s="5">
        <f>Stocks!C1916/Stocks!C1915-1</f>
        <v>0</v>
      </c>
      <c r="D1915" s="5">
        <f>Stocks!D1916/Stocks!D1915-1</f>
        <v>0</v>
      </c>
      <c r="E1915" s="5">
        <f>Stocks!E1916/Stocks!E1915-1</f>
        <v>0</v>
      </c>
    </row>
    <row r="1916" spans="1:5" ht="15" customHeight="1" x14ac:dyDescent="0.2">
      <c r="A1916" s="3">
        <f>Stocks!A1917</f>
        <v>44978</v>
      </c>
      <c r="B1916" s="5">
        <f>Stocks!B1917/Stocks!B1916-1</f>
        <v>-4.4069993519118555E-2</v>
      </c>
      <c r="C1916" s="5">
        <f>Stocks!C1917/Stocks!C1916-1</f>
        <v>-1.3150831991411649E-2</v>
      </c>
      <c r="D1916" s="5">
        <f>Stocks!D1917/Stocks!D1916-1</f>
        <v>-3.1103638765461628E-2</v>
      </c>
      <c r="E1916" s="5">
        <f>Stocks!E1917/Stocks!E1916-1</f>
        <v>1.1429120245870061E-2</v>
      </c>
    </row>
    <row r="1917" spans="1:5" ht="15" customHeight="1" x14ac:dyDescent="0.2">
      <c r="A1917" s="3">
        <f>Stocks!A1918</f>
        <v>44979</v>
      </c>
      <c r="B1917" s="5">
        <f>Stocks!B1918/Stocks!B1917-1</f>
        <v>4.5423728813559272E-2</v>
      </c>
      <c r="C1917" s="5">
        <f>Stocks!C1918/Stocks!C1917-1</f>
        <v>-2.719608376393734E-3</v>
      </c>
      <c r="D1917" s="5">
        <f>Stocks!D1918/Stocks!D1917-1</f>
        <v>-1.1155180961824551E-2</v>
      </c>
      <c r="E1917" s="5">
        <f>Stocks!E1918/Stocks!E1917-1</f>
        <v>-1.167980248789291E-2</v>
      </c>
    </row>
    <row r="1918" spans="1:5" ht="15" customHeight="1" x14ac:dyDescent="0.2">
      <c r="A1918" s="3">
        <f>Stocks!A1919</f>
        <v>44980</v>
      </c>
      <c r="B1918" s="5">
        <f>Stocks!B1919/Stocks!B1918-1</f>
        <v>2.0103761348897464E-2</v>
      </c>
      <c r="C1918" s="5">
        <f>Stocks!C1919/Stocks!C1918-1</f>
        <v>5.0449959094627239E-3</v>
      </c>
      <c r="D1918" s="5">
        <f>Stocks!D1919/Stocks!D1918-1</f>
        <v>1.7798947104537444E-2</v>
      </c>
      <c r="E1918" s="5">
        <f>Stocks!E1919/Stocks!E1918-1</f>
        <v>1.2970791698693418E-2</v>
      </c>
    </row>
    <row r="1919" spans="1:5" ht="15" customHeight="1" x14ac:dyDescent="0.2">
      <c r="A1919" s="3">
        <f>Stocks!A1920</f>
        <v>44981</v>
      </c>
      <c r="B1919" s="5">
        <f>Stocks!B1920/Stocks!B1919-1</f>
        <v>-1.1443102352193257E-2</v>
      </c>
      <c r="C1919" s="5">
        <f>Stocks!C1920/Stocks!C1919-1</f>
        <v>-7.1451182562293214E-3</v>
      </c>
      <c r="D1919" s="5">
        <f>Stocks!D1920/Stocks!D1919-1</f>
        <v>-1.8719211822660009E-2</v>
      </c>
      <c r="E1919" s="5">
        <f>Stocks!E1920/Stocks!E1919-1</f>
        <v>-1.7072939391066244E-3</v>
      </c>
    </row>
    <row r="1920" spans="1:5" ht="15" customHeight="1" x14ac:dyDescent="0.2">
      <c r="A1920" s="3">
        <f>Stocks!A1921</f>
        <v>44984</v>
      </c>
      <c r="B1920" s="5">
        <f>Stocks!B1921/Stocks!B1920-1</f>
        <v>2.5080385852090048E-2</v>
      </c>
      <c r="C1920" s="5">
        <f>Stocks!C1921/Stocks!C1920-1</f>
        <v>3.6438168982007024E-3</v>
      </c>
      <c r="D1920" s="5">
        <f>Stocks!D1921/Stocks!D1920-1</f>
        <v>1.1797188755020116E-2</v>
      </c>
      <c r="E1920" s="5">
        <f>Stocks!E1921/Stocks!E1920-1</f>
        <v>5.7957244655582052E-3</v>
      </c>
    </row>
    <row r="1921" spans="1:5" ht="15" customHeight="1" x14ac:dyDescent="0.2">
      <c r="A1921" s="3">
        <f>Stocks!A1922</f>
        <v>44985</v>
      </c>
      <c r="B1921" s="5">
        <f>Stocks!B1922/Stocks!B1921-1</f>
        <v>-2.0075282308657516E-2</v>
      </c>
      <c r="C1921" s="5">
        <f>Stocks!C1922/Stocks!C1921-1</f>
        <v>-1.8606761969593988E-3</v>
      </c>
      <c r="D1921" s="5">
        <f>Stocks!D1922/Stocks!D1921-1</f>
        <v>5.0855867030512591E-3</v>
      </c>
      <c r="E1921" s="5">
        <f>Stocks!E1922/Stocks!E1921-1</f>
        <v>-2.3710561118458373E-2</v>
      </c>
    </row>
    <row r="1922" spans="1:5" ht="15" customHeight="1" x14ac:dyDescent="0.2">
      <c r="A1922" s="3">
        <f>Stocks!A1923</f>
        <v>44986</v>
      </c>
      <c r="B1922" s="5">
        <f>Stocks!B1923/Stocks!B1922-1</f>
        <v>-3.8412291933418663E-2</v>
      </c>
      <c r="C1922" s="5">
        <f>Stocks!C1923/Stocks!C1922-1</f>
        <v>-7.1837773938345784E-3</v>
      </c>
      <c r="D1922" s="5">
        <f>Stocks!D1923/Stocks!D1922-1</f>
        <v>-3.0852770578797539E-3</v>
      </c>
      <c r="E1922" s="5">
        <f>Stocks!E1923/Stocks!E1922-1</f>
        <v>2.8059990324141415E-2</v>
      </c>
    </row>
    <row r="1923" spans="1:5" ht="15" customHeight="1" x14ac:dyDescent="0.2">
      <c r="A1923" s="3">
        <f>Stocks!A1924</f>
        <v>44987</v>
      </c>
      <c r="B1923" s="5">
        <f>Stocks!B1924/Stocks!B1923-1</f>
        <v>1.4647137150466172E-2</v>
      </c>
      <c r="C1923" s="5">
        <f>Stocks!C1924/Stocks!C1923-1</f>
        <v>3.2057153324784871E-3</v>
      </c>
      <c r="D1923" s="5">
        <f>Stocks!D1924/Stocks!D1923-1</f>
        <v>3.3424114879920808E-3</v>
      </c>
      <c r="E1923" s="5">
        <f>Stocks!E1924/Stocks!E1923-1</f>
        <v>1.9576470588235306E-2</v>
      </c>
    </row>
    <row r="1924" spans="1:5" ht="15" customHeight="1" x14ac:dyDescent="0.2">
      <c r="A1924" s="3">
        <f>Stocks!A1925</f>
        <v>44988</v>
      </c>
      <c r="B1924" s="5">
        <f>Stocks!B1925/Stocks!B1924-1</f>
        <v>1.5091863517060489E-2</v>
      </c>
      <c r="C1924" s="5">
        <f>Stocks!C1925/Stocks!C1924-1</f>
        <v>2.150095864146806E-2</v>
      </c>
      <c r="D1924" s="5">
        <f>Stocks!D1925/Stocks!D1924-1</f>
        <v>1.912399753238736E-2</v>
      </c>
      <c r="E1924" s="5">
        <f>Stocks!E1925/Stocks!E1924-1</f>
        <v>2.8616265115850581E-3</v>
      </c>
    </row>
    <row r="1925" spans="1:5" ht="15" customHeight="1" x14ac:dyDescent="0.2">
      <c r="A1925" s="3">
        <f>Stocks!A1926</f>
        <v>44991</v>
      </c>
      <c r="B1925" s="5">
        <f>Stocks!B1926/Stocks!B1925-1</f>
        <v>-2.1978021978022011E-2</v>
      </c>
      <c r="C1925" s="5">
        <f>Stocks!C1926/Stocks!C1925-1</f>
        <v>1.3317245385887189E-2</v>
      </c>
      <c r="D1925" s="5">
        <f>Stocks!D1926/Stocks!D1925-1</f>
        <v>-7.6271186440677319E-3</v>
      </c>
      <c r="E1925" s="5">
        <f>Stocks!E1926/Stocks!E1925-1</f>
        <v>8.4683357879233867E-3</v>
      </c>
    </row>
    <row r="1926" spans="1:5" ht="15" customHeight="1" x14ac:dyDescent="0.2">
      <c r="A1926" s="3">
        <f>Stocks!A1927</f>
        <v>44992</v>
      </c>
      <c r="B1926" s="5">
        <f>Stocks!B1927/Stocks!B1926-1</f>
        <v>-2.0489094514210215E-2</v>
      </c>
      <c r="C1926" s="5">
        <f>Stocks!C1927/Stocks!C1926-1</f>
        <v>-1.5788313120176478E-2</v>
      </c>
      <c r="D1926" s="5">
        <f>Stocks!D1927/Stocks!D1926-1</f>
        <v>1.7079419299743659E-3</v>
      </c>
      <c r="E1926" s="5">
        <f>Stocks!E1927/Stocks!E1926-1</f>
        <v>-1.7433369843008362E-2</v>
      </c>
    </row>
    <row r="1927" spans="1:5" ht="15" customHeight="1" x14ac:dyDescent="0.2">
      <c r="A1927" s="3">
        <f>Stocks!A1928</f>
        <v>44993</v>
      </c>
      <c r="B1927" s="5">
        <f>Stocks!B1928/Stocks!B1927-1</f>
        <v>3.5087719298245501E-2</v>
      </c>
      <c r="C1927" s="5">
        <f>Stocks!C1928/Stocks!C1927-1</f>
        <v>-4.3912712282115907E-3</v>
      </c>
      <c r="D1927" s="5">
        <f>Stocks!D1928/Stocks!D1927-1</f>
        <v>2.9350870783095839E-2</v>
      </c>
      <c r="E1927" s="5">
        <f>Stocks!E1928/Stocks!E1927-1</f>
        <v>-3.9015327450069304E-3</v>
      </c>
    </row>
    <row r="1928" spans="1:5" ht="15" customHeight="1" x14ac:dyDescent="0.2">
      <c r="A1928" s="3">
        <f>Stocks!A1929</f>
        <v>44994</v>
      </c>
      <c r="B1928" s="5">
        <f>Stocks!B1929/Stocks!B1928-1</f>
        <v>-3.7157757496740551E-2</v>
      </c>
      <c r="C1928" s="5">
        <f>Stocks!C1929/Stocks!C1928-1</f>
        <v>-9.8114226562852069E-3</v>
      </c>
      <c r="D1928" s="5">
        <f>Stocks!D1929/Stocks!D1928-1</f>
        <v>-1.4907714150496854E-2</v>
      </c>
      <c r="E1928" s="5">
        <f>Stocks!E1929/Stocks!E1928-1</f>
        <v>-1.3242562715657935E-2</v>
      </c>
    </row>
    <row r="1929" spans="1:5" ht="15" customHeight="1" x14ac:dyDescent="0.2">
      <c r="A1929" s="3">
        <f>Stocks!A1930</f>
        <v>44995</v>
      </c>
      <c r="B1929" s="5">
        <f>Stocks!B1930/Stocks!B1929-1</f>
        <v>-2.8436018957345932E-2</v>
      </c>
      <c r="C1929" s="5">
        <f>Stocks!C1930/Stocks!C1929-1</f>
        <v>-1.7590109540475463E-2</v>
      </c>
      <c r="D1929" s="5">
        <f>Stocks!D1930/Stocks!D1929-1</f>
        <v>-2.0297862118664578E-2</v>
      </c>
      <c r="E1929" s="5">
        <f>Stocks!E1930/Stocks!E1929-1</f>
        <v>-1.5026935072299463E-2</v>
      </c>
    </row>
    <row r="1930" spans="1:5" ht="15" customHeight="1" x14ac:dyDescent="0.2">
      <c r="A1930" s="3">
        <f>Stocks!A1931</f>
        <v>44998</v>
      </c>
      <c r="B1930" s="5">
        <f>Stocks!B1931/Stocks!B1930-1</f>
        <v>-2.2996515679442497E-2</v>
      </c>
      <c r="C1930" s="5">
        <f>Stocks!C1931/Stocks!C1930-1</f>
        <v>-7.7264735819375652E-3</v>
      </c>
      <c r="D1930" s="5">
        <f>Stocks!D1931/Stocks!D1930-1</f>
        <v>-3.5552286379795239E-3</v>
      </c>
      <c r="E1930" s="5">
        <f>Stocks!E1931/Stocks!E1930-1</f>
        <v>-3.3966609096142686E-2</v>
      </c>
    </row>
    <row r="1931" spans="1:5" ht="15" customHeight="1" x14ac:dyDescent="0.2">
      <c r="A1931" s="3">
        <f>Stocks!A1932</f>
        <v>44999</v>
      </c>
      <c r="B1931" s="5">
        <f>Stocks!B1932/Stocks!B1931-1</f>
        <v>2.1398002853068032E-3</v>
      </c>
      <c r="C1931" s="5">
        <f>Stocks!C1932/Stocks!C1931-1</f>
        <v>1.9536531915885558E-2</v>
      </c>
      <c r="D1931" s="5">
        <f>Stocks!D1932/Stocks!D1931-1</f>
        <v>2.4114173228346303E-2</v>
      </c>
      <c r="E1931" s="5">
        <f>Stocks!E1932/Stocks!E1931-1</f>
        <v>6.7540723083034937E-3</v>
      </c>
    </row>
    <row r="1932" spans="1:5" ht="15" customHeight="1" x14ac:dyDescent="0.2">
      <c r="A1932" s="3">
        <f>Stocks!A1933</f>
        <v>45000</v>
      </c>
      <c r="B1932" s="5">
        <f>Stocks!B1933/Stocks!B1932-1</f>
        <v>-3.4163701067615682E-2</v>
      </c>
      <c r="C1932" s="5">
        <f>Stocks!C1933/Stocks!C1932-1</f>
        <v>-1.0472880270739893E-2</v>
      </c>
      <c r="D1932" s="5">
        <f>Stocks!D1933/Stocks!D1932-1</f>
        <v>-3.2796732340220958E-2</v>
      </c>
      <c r="E1932" s="5">
        <f>Stocks!E1933/Stocks!E1932-1</f>
        <v>-6.0378847671665348E-2</v>
      </c>
    </row>
    <row r="1933" spans="1:5" ht="15" customHeight="1" x14ac:dyDescent="0.2">
      <c r="A1933" s="3">
        <f>Stocks!A1934</f>
        <v>45001</v>
      </c>
      <c r="B1933" s="5">
        <f>Stocks!B1934/Stocks!B1933-1</f>
        <v>4.3478260869565188E-2</v>
      </c>
      <c r="C1933" s="5">
        <f>Stocks!C1934/Stocks!C1933-1</f>
        <v>4.991449831307504E-3</v>
      </c>
      <c r="D1933" s="5">
        <f>Stocks!D1934/Stocks!D1933-1</f>
        <v>2.1612222084212984E-2</v>
      </c>
      <c r="E1933" s="5">
        <f>Stocks!E1934/Stocks!E1933-1</f>
        <v>1.2179756404872011E-2</v>
      </c>
    </row>
    <row r="1934" spans="1:5" ht="15" customHeight="1" x14ac:dyDescent="0.2">
      <c r="A1934" s="3">
        <f>Stocks!A1935</f>
        <v>45002</v>
      </c>
      <c r="B1934" s="5">
        <f>Stocks!B1935/Stocks!B1934-1</f>
        <v>1.2711864406779627E-2</v>
      </c>
      <c r="C1934" s="5">
        <f>Stocks!C1935/Stocks!C1934-1</f>
        <v>-2.7592550011501515E-4</v>
      </c>
      <c r="D1934" s="5">
        <f>Stocks!D1935/Stocks!D1934-1</f>
        <v>-1.8723404255319265E-2</v>
      </c>
      <c r="E1934" s="5">
        <f>Stocks!E1935/Stocks!E1934-1</f>
        <v>-2.0850622406639041E-2</v>
      </c>
    </row>
    <row r="1935" spans="1:5" ht="15" customHeight="1" x14ac:dyDescent="0.2">
      <c r="A1935" s="3">
        <f>Stocks!A1936</f>
        <v>45005</v>
      </c>
      <c r="B1935" s="5">
        <f>Stocks!B1936/Stocks!B1935-1</f>
        <v>-6.9735006973500324E-3</v>
      </c>
      <c r="C1935" s="5">
        <f>Stocks!C1936/Stocks!C1935-1</f>
        <v>3.4960209761258909E-3</v>
      </c>
      <c r="D1935" s="5">
        <f>Stocks!D1936/Stocks!D1935-1</f>
        <v>1.9576260686408276E-2</v>
      </c>
      <c r="E1935" s="5">
        <f>Stocks!E1936/Stocks!E1935-1</f>
        <v>1.8751986439241364E-2</v>
      </c>
    </row>
    <row r="1936" spans="1:5" ht="15" customHeight="1" x14ac:dyDescent="0.2">
      <c r="A1936" s="3">
        <f>Stocks!A1937</f>
        <v>45006</v>
      </c>
      <c r="B1936" s="5">
        <f>Stocks!B1937/Stocks!B1936-1</f>
        <v>5.9691011235954994E-2</v>
      </c>
      <c r="C1936" s="5">
        <f>Stocks!C1937/Stocks!C1936-1</f>
        <v>1.7419206967682621E-2</v>
      </c>
      <c r="D1936" s="5">
        <f>Stocks!D1937/Stocks!D1936-1</f>
        <v>0</v>
      </c>
      <c r="E1936" s="5">
        <f>Stocks!E1937/Stocks!E1936-1</f>
        <v>3.6917637271214554E-2</v>
      </c>
    </row>
    <row r="1937" spans="1:5" ht="15" customHeight="1" x14ac:dyDescent="0.2">
      <c r="A1937" s="3">
        <f>Stocks!A1938</f>
        <v>45007</v>
      </c>
      <c r="B1937" s="5">
        <f>Stocks!B1938/Stocks!B1937-1</f>
        <v>-3.8436050364479835E-2</v>
      </c>
      <c r="C1937" s="5">
        <f>Stocks!C1938/Stocks!C1937-1</f>
        <v>-8.6055417886911068E-3</v>
      </c>
      <c r="D1937" s="5">
        <f>Stocks!D1938/Stocks!D1937-1</f>
        <v>-2.0901689148134839E-2</v>
      </c>
      <c r="E1937" s="5">
        <f>Stocks!E1938/Stocks!E1937-1</f>
        <v>-1.3438973021763001E-2</v>
      </c>
    </row>
    <row r="1938" spans="1:5" ht="15" customHeight="1" x14ac:dyDescent="0.2">
      <c r="A1938" s="3">
        <f>Stocks!A1939</f>
        <v>45008</v>
      </c>
      <c r="B1938" s="5">
        <f>Stocks!B1939/Stocks!B1938-1</f>
        <v>1.3783597518952639E-3</v>
      </c>
      <c r="C1938" s="5">
        <f>Stocks!C1939/Stocks!C1938-1</f>
        <v>1.1588802035993551E-2</v>
      </c>
      <c r="D1938" s="5">
        <f>Stocks!D1939/Stocks!D1938-1</f>
        <v>2.1472011915104838E-2</v>
      </c>
      <c r="E1938" s="5">
        <f>Stocks!E1939/Stocks!E1938-1</f>
        <v>-1.9823116803903695E-2</v>
      </c>
    </row>
    <row r="1939" spans="1:5" ht="15" customHeight="1" x14ac:dyDescent="0.2">
      <c r="A1939" s="3">
        <f>Stocks!A1940</f>
        <v>45009</v>
      </c>
      <c r="B1939" s="5">
        <f>Stocks!B1940/Stocks!B1939-1</f>
        <v>-3.6476256022023312E-2</v>
      </c>
      <c r="C1939" s="5">
        <f>Stocks!C1940/Stocks!C1939-1</f>
        <v>-6.9634754481333605E-3</v>
      </c>
      <c r="D1939" s="5">
        <f>Stocks!D1940/Stocks!D1939-1</f>
        <v>-3.4872417982988901E-2</v>
      </c>
      <c r="E1939" s="5">
        <f>Stocks!E1940/Stocks!E1939-1</f>
        <v>-1.0267579340385802E-2</v>
      </c>
    </row>
    <row r="1940" spans="1:5" ht="15" customHeight="1" x14ac:dyDescent="0.2">
      <c r="A1940" s="3">
        <f>Stocks!A1941</f>
        <v>45012</v>
      </c>
      <c r="B1940" s="5">
        <f>Stocks!B1941/Stocks!B1940-1</f>
        <v>2.4285714285714244E-2</v>
      </c>
      <c r="C1940" s="5">
        <f>Stocks!C1941/Stocks!C1940-1</f>
        <v>3.4835323923272377E-3</v>
      </c>
      <c r="D1940" s="5">
        <f>Stocks!D1941/Stocks!D1940-1</f>
        <v>-2.3668639053254559E-2</v>
      </c>
      <c r="E1940" s="5">
        <f>Stocks!E1941/Stocks!E1940-1</f>
        <v>2.148171434559365E-2</v>
      </c>
    </row>
    <row r="1941" spans="1:5" ht="15" customHeight="1" x14ac:dyDescent="0.2">
      <c r="A1941" s="3">
        <f>Stocks!A1942</f>
        <v>45013</v>
      </c>
      <c r="B1941" s="5">
        <f>Stocks!B1942/Stocks!B1941-1</f>
        <v>9.7629009762900676E-3</v>
      </c>
      <c r="C1941" s="5">
        <f>Stocks!C1942/Stocks!C1941-1</f>
        <v>-6.6723772598169528E-3</v>
      </c>
      <c r="D1941" s="5">
        <f>Stocks!D1942/Stocks!D1941-1</f>
        <v>3.997421018697711E-3</v>
      </c>
      <c r="E1941" s="5">
        <f>Stocks!E1942/Stocks!E1941-1</f>
        <v>4.6163315551908113E-3</v>
      </c>
    </row>
    <row r="1942" spans="1:5" ht="15" customHeight="1" x14ac:dyDescent="0.2">
      <c r="A1942" s="3">
        <f>Stocks!A1943</f>
        <v>45014</v>
      </c>
      <c r="B1942" s="5">
        <f>Stocks!B1943/Stocks!B1942-1</f>
        <v>1.2430939226519389E-2</v>
      </c>
      <c r="C1942" s="5">
        <f>Stocks!C1943/Stocks!C1942-1</f>
        <v>1.3479780329505697E-2</v>
      </c>
      <c r="D1942" s="5">
        <f>Stocks!D1943/Stocks!D1942-1</f>
        <v>3.8659131774980704E-2</v>
      </c>
      <c r="E1942" s="5">
        <f>Stocks!E1943/Stocks!E1942-1</f>
        <v>1.8584703359542543E-2</v>
      </c>
    </row>
    <row r="1943" spans="1:5" ht="15" customHeight="1" x14ac:dyDescent="0.2">
      <c r="A1943" s="3">
        <f>Stocks!A1944</f>
        <v>45015</v>
      </c>
      <c r="B1943" s="5">
        <f>Stocks!B1944/Stocks!B1943-1</f>
        <v>1.2960436562073685E-2</v>
      </c>
      <c r="C1943" s="5">
        <f>Stocks!C1944/Stocks!C1943-1</f>
        <v>-4.2095835199282838E-3</v>
      </c>
      <c r="D1943" s="5">
        <f>Stocks!D1944/Stocks!D1943-1</f>
        <v>2.3618152590577424E-2</v>
      </c>
      <c r="E1943" s="5">
        <f>Stocks!E1944/Stocks!E1943-1</f>
        <v>-5.0125313283208017E-3</v>
      </c>
    </row>
    <row r="1944" spans="1:5" ht="15" customHeight="1" x14ac:dyDescent="0.2">
      <c r="A1944" s="3">
        <f>Stocks!A1945</f>
        <v>45016</v>
      </c>
      <c r="B1944" s="5">
        <f>Stocks!B1945/Stocks!B1944-1</f>
        <v>1.6835016835016869E-2</v>
      </c>
      <c r="C1944" s="5">
        <f>Stocks!C1945/Stocks!C1944-1</f>
        <v>1.3941356359057355E-2</v>
      </c>
      <c r="D1944" s="5">
        <f>Stocks!D1945/Stocks!D1944-1</f>
        <v>1.2080212611741858E-2</v>
      </c>
      <c r="E1944" s="5">
        <f>Stocks!E1945/Stocks!E1944-1</f>
        <v>-4.0302267002523262E-4</v>
      </c>
    </row>
    <row r="1945" spans="1:5" ht="15" customHeight="1" x14ac:dyDescent="0.2">
      <c r="A1945" s="3">
        <f>Stocks!A1946</f>
        <v>45019</v>
      </c>
      <c r="B1945" s="5">
        <f>Stocks!B1946/Stocks!B1945-1</f>
        <v>-1.9205298013244998E-2</v>
      </c>
      <c r="C1945" s="5">
        <f>Stocks!C1946/Stocks!C1945-1</f>
        <v>1.5701233034684625E-2</v>
      </c>
      <c r="D1945" s="5">
        <f>Stocks!D1946/Stocks!D1945-1</f>
        <v>-1.277154452136553E-2</v>
      </c>
      <c r="E1945" s="5">
        <f>Stocks!E1946/Stocks!E1945-1</f>
        <v>9.2833383731478758E-2</v>
      </c>
    </row>
    <row r="1946" spans="1:5" ht="15" customHeight="1" x14ac:dyDescent="0.2">
      <c r="A1946" s="3">
        <f>Stocks!A1947</f>
        <v>45020</v>
      </c>
      <c r="B1946" s="5">
        <f>Stocks!B1947/Stocks!B1946-1</f>
        <v>2.2957461174881733E-2</v>
      </c>
      <c r="C1946" s="5">
        <f>Stocks!C1947/Stocks!C1946-1</f>
        <v>-5.8515283842794918E-3</v>
      </c>
      <c r="D1946" s="5">
        <f>Stocks!D1947/Stocks!D1946-1</f>
        <v>-1.2936767017289297E-2</v>
      </c>
      <c r="E1946" s="5">
        <f>Stocks!E1947/Stocks!E1946-1</f>
        <v>-1.9553587898911706E-2</v>
      </c>
    </row>
    <row r="1947" spans="1:5" ht="15" customHeight="1" x14ac:dyDescent="0.2">
      <c r="A1947" s="3">
        <f>Stocks!A1948</f>
        <v>45021</v>
      </c>
      <c r="B1947" s="5">
        <f>Stocks!B1948/Stocks!B1947-1</f>
        <v>-2.3762376237623895E-2</v>
      </c>
      <c r="C1947" s="5">
        <f>Stocks!C1948/Stocks!C1947-1</f>
        <v>2.2401827286304687E-3</v>
      </c>
      <c r="D1947" s="5">
        <f>Stocks!D1948/Stocks!D1947-1</f>
        <v>-2.5967662910338141E-2</v>
      </c>
      <c r="E1947" s="5">
        <f>Stocks!E1948/Stocks!E1947-1</f>
        <v>1.3640639698965229E-2</v>
      </c>
    </row>
    <row r="1948" spans="1:5" ht="15" customHeight="1" x14ac:dyDescent="0.2">
      <c r="A1948" s="3">
        <f>Stocks!A1949</f>
        <v>45022</v>
      </c>
      <c r="B1948" s="5">
        <f>Stocks!B1949/Stocks!B1948-1</f>
        <v>2.1636240703177823E-2</v>
      </c>
      <c r="C1948" s="5">
        <f>Stocks!C1949/Stocks!C1948-1</f>
        <v>-9.5542797037295735E-3</v>
      </c>
      <c r="D1948" s="5">
        <f>Stocks!D1949/Stocks!D1948-1</f>
        <v>-1.03118712273641E-2</v>
      </c>
      <c r="E1948" s="5">
        <f>Stocks!E1949/Stocks!E1948-1</f>
        <v>-1.3828306264501156E-2</v>
      </c>
    </row>
    <row r="1949" spans="1:5" ht="15" customHeight="1" x14ac:dyDescent="0.2">
      <c r="A1949" s="3">
        <f>Stocks!A1950</f>
        <v>45023</v>
      </c>
      <c r="B1949" s="5">
        <f>Stocks!B1950/Stocks!B1949-1</f>
        <v>0</v>
      </c>
      <c r="C1949" s="5">
        <f>Stocks!C1950/Stocks!C1949-1</f>
        <v>0</v>
      </c>
      <c r="D1949" s="5">
        <f>Stocks!D1950/Stocks!D1949-1</f>
        <v>0</v>
      </c>
      <c r="E1949" s="5">
        <f>Stocks!E1950/Stocks!E1949-1</f>
        <v>0</v>
      </c>
    </row>
    <row r="1950" spans="1:5" ht="15" customHeight="1" x14ac:dyDescent="0.2">
      <c r="A1950" s="3">
        <f>Stocks!A1951</f>
        <v>45026</v>
      </c>
      <c r="B1950" s="5">
        <f>Stocks!B1951/Stocks!B1950-1</f>
        <v>1.9192587690271434E-2</v>
      </c>
      <c r="C1950" s="5">
        <f>Stocks!C1951/Stocks!C1950-1</f>
        <v>1.9469888048142536E-3</v>
      </c>
      <c r="D1950" s="5">
        <f>Stocks!D1951/Stocks!D1950-1</f>
        <v>2.3506988564167663E-2</v>
      </c>
      <c r="E1950" s="5">
        <f>Stocks!E1951/Stocks!E1950-1</f>
        <v>-2.9173724825899416E-3</v>
      </c>
    </row>
    <row r="1951" spans="1:5" ht="15" customHeight="1" x14ac:dyDescent="0.2">
      <c r="A1951" s="3">
        <f>Stocks!A1952</f>
        <v>45027</v>
      </c>
      <c r="B1951" s="5">
        <f>Stocks!B1952/Stocks!B1951-1</f>
        <v>-3.0519480519480613E-2</v>
      </c>
      <c r="C1951" s="5">
        <f>Stocks!C1952/Stocks!C1951-1</f>
        <v>8.9210793622751527E-3</v>
      </c>
      <c r="D1951" s="5">
        <f>Stocks!D1952/Stocks!D1951-1</f>
        <v>0</v>
      </c>
      <c r="E1951" s="5">
        <f>Stocks!E1952/Stocks!E1951-1</f>
        <v>7.5507314771117162E-3</v>
      </c>
    </row>
    <row r="1952" spans="1:5" ht="15" customHeight="1" x14ac:dyDescent="0.2">
      <c r="A1952" s="3">
        <f>Stocks!A1953</f>
        <v>45028</v>
      </c>
      <c r="B1952" s="5">
        <f>Stocks!B1953/Stocks!B1952-1</f>
        <v>-5.8271935699932942E-2</v>
      </c>
      <c r="C1952" s="5">
        <f>Stocks!C1953/Stocks!C1952-1</f>
        <v>-2.8014882906542971E-3</v>
      </c>
      <c r="D1952" s="5">
        <f>Stocks!D1953/Stocks!D1952-1</f>
        <v>-1.6387337057727991E-2</v>
      </c>
      <c r="E1952" s="5">
        <f>Stocks!E1953/Stocks!E1952-1</f>
        <v>7.3067915690867569E-3</v>
      </c>
    </row>
    <row r="1953" spans="1:5" ht="15" customHeight="1" x14ac:dyDescent="0.2">
      <c r="A1953" s="3">
        <f>Stocks!A1954</f>
        <v>45029</v>
      </c>
      <c r="B1953" s="5">
        <f>Stocks!B1954/Stocks!B1953-1</f>
        <v>-1.4224751066856944E-3</v>
      </c>
      <c r="C1953" s="5">
        <f>Stocks!C1954/Stocks!C1953-1</f>
        <v>2.1421359905184234E-2</v>
      </c>
      <c r="D1953" s="5">
        <f>Stocks!D1954/Stocks!D1953-1</f>
        <v>1.135933358576291E-2</v>
      </c>
      <c r="E1953" s="5">
        <f>Stocks!E1954/Stocks!E1953-1</f>
        <v>1.4042592764809791E-2</v>
      </c>
    </row>
    <row r="1954" spans="1:5" ht="15" customHeight="1" x14ac:dyDescent="0.2">
      <c r="A1954" s="3">
        <f>Stocks!A1955</f>
        <v>45030</v>
      </c>
      <c r="B1954" s="5">
        <f>Stocks!B1955/Stocks!B1954-1</f>
        <v>-1.851851851851849E-2</v>
      </c>
      <c r="C1954" s="5">
        <f>Stocks!C1955/Stocks!C1954-1</f>
        <v>5.715759164553802E-3</v>
      </c>
      <c r="D1954" s="5">
        <f>Stocks!D1955/Stocks!D1954-1</f>
        <v>-7.4878322725570046E-3</v>
      </c>
      <c r="E1954" s="5">
        <f>Stocks!E1955/Stocks!E1954-1</f>
        <v>-4.9523110785033575E-3</v>
      </c>
    </row>
    <row r="1955" spans="1:5" ht="15" customHeight="1" x14ac:dyDescent="0.2">
      <c r="A1955" s="3">
        <f>Stocks!A1956</f>
        <v>45033</v>
      </c>
      <c r="B1955" s="5">
        <f>Stocks!B1956/Stocks!B1955-1</f>
        <v>5.4426705370101525E-2</v>
      </c>
      <c r="C1955" s="5">
        <f>Stocks!C1956/Stocks!C1955-1</f>
        <v>-2.3074950858902321E-3</v>
      </c>
      <c r="D1955" s="5">
        <f>Stocks!D1956/Stocks!D1955-1</f>
        <v>1.2699610209983669E-2</v>
      </c>
      <c r="E1955" s="5">
        <f>Stocks!E1956/Stocks!E1955-1</f>
        <v>-2.6635944700460823E-2</v>
      </c>
    </row>
    <row r="1956" spans="1:5" ht="15" customHeight="1" x14ac:dyDescent="0.2">
      <c r="A1956" s="3">
        <f>Stocks!A1957</f>
        <v>45034</v>
      </c>
      <c r="B1956" s="5">
        <f>Stocks!B1957/Stocks!B1956-1</f>
        <v>-1.7894012388162461E-2</v>
      </c>
      <c r="C1956" s="5">
        <f>Stocks!C1957/Stocks!C1956-1</f>
        <v>5.13962652047395E-4</v>
      </c>
      <c r="D1956" s="5">
        <f>Stocks!D1957/Stocks!D1956-1</f>
        <v>2.8557238639184135E-3</v>
      </c>
      <c r="E1956" s="5">
        <f>Stocks!E1957/Stocks!E1956-1</f>
        <v>-6.2494081999809881E-3</v>
      </c>
    </row>
    <row r="1957" spans="1:5" ht="15" customHeight="1" x14ac:dyDescent="0.2">
      <c r="A1957" s="3">
        <f>Stocks!A1958</f>
        <v>45035</v>
      </c>
      <c r="B1957" s="5">
        <f>Stocks!B1958/Stocks!B1957-1</f>
        <v>1.4015416958654825E-3</v>
      </c>
      <c r="C1957" s="5">
        <f>Stocks!C1958/Stocks!C1957-1</f>
        <v>-4.4092465753424737E-3</v>
      </c>
      <c r="D1957" s="5">
        <f>Stocks!D1958/Stocks!D1957-1</f>
        <v>-1.7209359910858035E-2</v>
      </c>
      <c r="E1957" s="5">
        <f>Stocks!E1958/Stocks!E1957-1</f>
        <v>2.9537875178655693E-3</v>
      </c>
    </row>
    <row r="1958" spans="1:5" ht="15" customHeight="1" x14ac:dyDescent="0.2">
      <c r="A1958" s="3">
        <f>Stocks!A1959</f>
        <v>45036</v>
      </c>
      <c r="B1958" s="5">
        <f>Stocks!B1959/Stocks!B1958-1</f>
        <v>-3.2190342897130853E-2</v>
      </c>
      <c r="C1958" s="5">
        <f>Stocks!C1959/Stocks!C1958-1</f>
        <v>8.7285548437030513E-3</v>
      </c>
      <c r="D1958" s="5">
        <f>Stocks!D1959/Stocks!D1958-1</f>
        <v>-2.3683547493071222E-2</v>
      </c>
      <c r="E1958" s="5">
        <f>Stocks!E1959/Stocks!E1958-1</f>
        <v>-1.4060421812654433E-2</v>
      </c>
    </row>
    <row r="1959" spans="1:5" ht="15" customHeight="1" x14ac:dyDescent="0.2">
      <c r="A1959" s="3">
        <f>Stocks!A1960</f>
        <v>45037</v>
      </c>
      <c r="B1959" s="5">
        <f>Stocks!B1960/Stocks!B1959-1</f>
        <v>-1.8076644974692746E-2</v>
      </c>
      <c r="C1959" s="5">
        <f>Stocks!C1960/Stocks!C1959-1</f>
        <v>-2.344416027280416E-3</v>
      </c>
      <c r="D1959" s="5">
        <f>Stocks!D1960/Stocks!D1959-1</f>
        <v>-9.0322580645161299E-3</v>
      </c>
      <c r="E1959" s="5">
        <f>Stocks!E1960/Stocks!E1959-1</f>
        <v>-1.4646367315474973E-2</v>
      </c>
    </row>
    <row r="1960" spans="1:5" ht="15" customHeight="1" x14ac:dyDescent="0.2">
      <c r="A1960" s="3">
        <f>Stocks!A1961</f>
        <v>45040</v>
      </c>
      <c r="B1960" s="5">
        <f>Stocks!B1961/Stocks!B1960-1</f>
        <v>-1.6200294550810068E-2</v>
      </c>
      <c r="C1960" s="5">
        <f>Stocks!C1961/Stocks!C1960-1</f>
        <v>-5.5116428113651805E-3</v>
      </c>
      <c r="D1960" s="5">
        <f>Stocks!D1961/Stocks!D1960-1</f>
        <v>6.1197916666666519E-3</v>
      </c>
      <c r="E1960" s="5">
        <f>Stocks!E1961/Stocks!E1960-1</f>
        <v>1.3592802659886605E-2</v>
      </c>
    </row>
    <row r="1961" spans="1:5" ht="15" customHeight="1" x14ac:dyDescent="0.2">
      <c r="A1961" s="3">
        <f>Stocks!A1962</f>
        <v>45041</v>
      </c>
      <c r="B1961" s="5">
        <f>Stocks!B1962/Stocks!B1961-1</f>
        <v>-4.1167664670658577E-2</v>
      </c>
      <c r="C1961" s="5">
        <f>Stocks!C1962/Stocks!C1961-1</f>
        <v>-1.3619178553015976E-2</v>
      </c>
      <c r="D1961" s="5">
        <f>Stocks!D1962/Stocks!D1961-1</f>
        <v>-3.7530736378930896E-2</v>
      </c>
      <c r="E1961" s="5">
        <f>Stocks!E1962/Stocks!E1961-1</f>
        <v>-1.5050651230101297E-2</v>
      </c>
    </row>
    <row r="1962" spans="1:5" ht="15" customHeight="1" x14ac:dyDescent="0.2">
      <c r="A1962" s="3">
        <f>Stocks!A1963</f>
        <v>45042</v>
      </c>
      <c r="B1962" s="5">
        <f>Stocks!B1963/Stocks!B1962-1</f>
        <v>-1.795472287275568E-2</v>
      </c>
      <c r="C1962" s="5">
        <f>Stocks!C1963/Stocks!C1962-1</f>
        <v>-6.2720501764014225E-3</v>
      </c>
      <c r="D1962" s="5">
        <f>Stocks!D1963/Stocks!D1962-1</f>
        <v>-3.4960333467797255E-3</v>
      </c>
      <c r="E1962" s="5">
        <f>Stocks!E1963/Stocks!E1962-1</f>
        <v>-1.5868351454598972E-2</v>
      </c>
    </row>
    <row r="1963" spans="1:5" ht="15" customHeight="1" x14ac:dyDescent="0.2">
      <c r="A1963" s="3">
        <f>Stocks!A1964</f>
        <v>45043</v>
      </c>
      <c r="B1963" s="5">
        <f>Stocks!B1964/Stocks!B1963-1</f>
        <v>4.0540540540540571E-2</v>
      </c>
      <c r="C1963" s="5">
        <f>Stocks!C1964/Stocks!C1963-1</f>
        <v>3.7694499232960865E-3</v>
      </c>
      <c r="D1963" s="5">
        <f>Stocks!D1964/Stocks!D1963-1</f>
        <v>-3.116988260693565E-2</v>
      </c>
      <c r="E1963" s="5">
        <f>Stocks!E1964/Stocks!E1963-1</f>
        <v>7.564447098636462E-3</v>
      </c>
    </row>
    <row r="1964" spans="1:5" ht="15" customHeight="1" x14ac:dyDescent="0.2">
      <c r="A1964" s="3">
        <f>Stocks!A1965</f>
        <v>45044</v>
      </c>
      <c r="B1964" s="5">
        <f>Stocks!B1965/Stocks!B1964-1</f>
        <v>3.972498090145149E-2</v>
      </c>
      <c r="C1964" s="5">
        <f>Stocks!C1965/Stocks!C1964-1</f>
        <v>1.6243832147067705E-2</v>
      </c>
      <c r="D1964" s="5">
        <f>Stocks!D1965/Stocks!D1964-1</f>
        <v>1.6573816155988741E-2</v>
      </c>
      <c r="E1964" s="5">
        <f>Stocks!E1965/Stocks!E1964-1</f>
        <v>1.6398300898943008E-2</v>
      </c>
    </row>
    <row r="1965" spans="1:5" ht="15" customHeight="1" x14ac:dyDescent="0.2">
      <c r="A1965" s="3">
        <f>Stocks!A1966</f>
        <v>45047</v>
      </c>
      <c r="B1965" s="5">
        <f>Stocks!B1966/Stocks!B1965-1</f>
        <v>-2.3512123438648058E-2</v>
      </c>
      <c r="C1965" s="5">
        <f>Stocks!C1966/Stocks!C1965-1</f>
        <v>-9.45301422248912E-4</v>
      </c>
      <c r="D1965" s="5">
        <f>Stocks!D1966/Stocks!D1965-1</f>
        <v>3.2744211535826739E-2</v>
      </c>
      <c r="E1965" s="5">
        <f>Stocks!E1966/Stocks!E1965-1</f>
        <v>-3.498882301486983E-3</v>
      </c>
    </row>
    <row r="1966" spans="1:5" ht="15" customHeight="1" x14ac:dyDescent="0.2">
      <c r="A1966" s="3">
        <f>Stocks!A1967</f>
        <v>45048</v>
      </c>
      <c r="B1966" s="5">
        <f>Stocks!B1967/Stocks!B1966-1</f>
        <v>-4.5146726862302478E-2</v>
      </c>
      <c r="C1966" s="5">
        <f>Stocks!C1967/Stocks!C1966-1</f>
        <v>-2.3783923272117313E-2</v>
      </c>
      <c r="D1966" s="5">
        <f>Stocks!D1967/Stocks!D1966-1</f>
        <v>9.8169275669939271E-3</v>
      </c>
      <c r="E1966" s="5">
        <f>Stocks!E1967/Stocks!E1966-1</f>
        <v>-3.794011508826689E-2</v>
      </c>
    </row>
    <row r="1967" spans="1:5" ht="15" customHeight="1" x14ac:dyDescent="0.2">
      <c r="A1967" s="3">
        <f>Stocks!A1968</f>
        <v>45049</v>
      </c>
      <c r="B1967" s="5">
        <f>Stocks!B1968/Stocks!B1967-1</f>
        <v>1.1032308904649346E-2</v>
      </c>
      <c r="C1967" s="5">
        <f>Stocks!C1968/Stocks!C1967-1</f>
        <v>-4.4056745087672766E-3</v>
      </c>
      <c r="D1967" s="5">
        <f>Stocks!D1968/Stocks!D1967-1</f>
        <v>1.7078297425117128E-3</v>
      </c>
      <c r="E1967" s="5">
        <f>Stocks!E1968/Stocks!E1967-1</f>
        <v>-2.5851581508515742E-2</v>
      </c>
    </row>
    <row r="1968" spans="1:5" ht="15" customHeight="1" x14ac:dyDescent="0.2">
      <c r="A1968" s="3">
        <f>Stocks!A1969</f>
        <v>45050</v>
      </c>
      <c r="B1968" s="5">
        <f>Stocks!B1969/Stocks!B1968-1</f>
        <v>-3.8971161340607963E-2</v>
      </c>
      <c r="C1968" s="5">
        <f>Stocks!C1969/Stocks!C1968-1</f>
        <v>-1.6815647402425027E-3</v>
      </c>
      <c r="D1968" s="5">
        <f>Stocks!D1969/Stocks!D1968-1</f>
        <v>-2.8852459016392995E-3</v>
      </c>
      <c r="E1968" s="5">
        <f>Stocks!E1969/Stocks!E1968-1</f>
        <v>1.3216775939223657E-2</v>
      </c>
    </row>
    <row r="1969" spans="1:5" ht="15" customHeight="1" x14ac:dyDescent="0.2">
      <c r="A1969" s="3">
        <f>Stocks!A1970</f>
        <v>45051</v>
      </c>
      <c r="B1969" s="5">
        <f>Stocks!B1970/Stocks!B1969-1</f>
        <v>4.5417680454176823E-2</v>
      </c>
      <c r="C1969" s="5">
        <f>Stocks!C1970/Stocks!C1969-1</f>
        <v>2.7393617021276517E-2</v>
      </c>
      <c r="D1969" s="5">
        <f>Stocks!D1970/Stocks!D1969-1</f>
        <v>-1.1179797448375606E-2</v>
      </c>
      <c r="E1969" s="5">
        <f>Stocks!E1970/Stocks!E1969-1</f>
        <v>3.0916187345932711E-2</v>
      </c>
    </row>
    <row r="1970" spans="1:5" ht="15" customHeight="1" x14ac:dyDescent="0.2">
      <c r="A1970" s="3">
        <f>Stocks!A1971</f>
        <v>45054</v>
      </c>
      <c r="B1970" s="5">
        <f>Stocks!B1971/Stocks!B1970-1</f>
        <v>4.4220325833979945E-2</v>
      </c>
      <c r="C1970" s="5">
        <f>Stocks!C1971/Stocks!C1970-1</f>
        <v>1.9414962464405772E-3</v>
      </c>
      <c r="D1970" s="5">
        <f>Stocks!D1971/Stocks!D1970-1</f>
        <v>-1.2104283054003906E-2</v>
      </c>
      <c r="E1970" s="5">
        <f>Stocks!E1971/Stocks!E1970-1</f>
        <v>5.2804622895288311E-3</v>
      </c>
    </row>
    <row r="1971" spans="1:5" ht="15" customHeight="1" x14ac:dyDescent="0.2">
      <c r="A1971" s="3">
        <f>Stocks!A1972</f>
        <v>45055</v>
      </c>
      <c r="B1971" s="5">
        <f>Stocks!B1972/Stocks!B1971-1</f>
        <v>-3.714710252600395E-3</v>
      </c>
      <c r="C1971" s="5">
        <f>Stocks!C1972/Stocks!C1971-1</f>
        <v>4.4352581492486109E-3</v>
      </c>
      <c r="D1971" s="5">
        <f>Stocks!D1972/Stocks!D1971-1</f>
        <v>-2.1004443247610083E-2</v>
      </c>
      <c r="E1971" s="5">
        <f>Stocks!E1972/Stocks!E1971-1</f>
        <v>6.2438057482656628E-3</v>
      </c>
    </row>
    <row r="1972" spans="1:5" ht="15" customHeight="1" x14ac:dyDescent="0.2">
      <c r="A1972" s="3">
        <f>Stocks!A1973</f>
        <v>45056</v>
      </c>
      <c r="B1972" s="5">
        <f>Stocks!B1973/Stocks!B1972-1</f>
        <v>-2.7591349739000792E-2</v>
      </c>
      <c r="C1972" s="5">
        <f>Stocks!C1973/Stocks!C1972-1</f>
        <v>-8.5312526794134591E-3</v>
      </c>
      <c r="D1972" s="5">
        <f>Stocks!D1973/Stocks!D1972-1</f>
        <v>2.0079768945124643E-2</v>
      </c>
      <c r="E1972" s="5">
        <f>Stocks!E1973/Stocks!E1972-1</f>
        <v>-1.044026396139075E-2</v>
      </c>
    </row>
    <row r="1973" spans="1:5" ht="15" customHeight="1" x14ac:dyDescent="0.2">
      <c r="A1973" s="3">
        <f>Stocks!A1974</f>
        <v>45057</v>
      </c>
      <c r="B1973" s="5">
        <f>Stocks!B1974/Stocks!B1973-1</f>
        <v>-5.0613496932515267E-2</v>
      </c>
      <c r="C1973" s="5">
        <f>Stocks!C1974/Stocks!C1973-1</f>
        <v>-1.1242270938730536E-3</v>
      </c>
      <c r="D1973" s="5">
        <f>Stocks!D1974/Stocks!D1973-1</f>
        <v>-1.3752190912767914E-2</v>
      </c>
      <c r="E1973" s="5">
        <f>Stocks!E1974/Stocks!E1973-1</f>
        <v>-5.7728675226436099E-3</v>
      </c>
    </row>
    <row r="1974" spans="1:5" ht="15" customHeight="1" x14ac:dyDescent="0.2">
      <c r="A1974" s="3">
        <f>Stocks!A1975</f>
        <v>45058</v>
      </c>
      <c r="B1974" s="5">
        <f>Stocks!B1975/Stocks!B1974-1</f>
        <v>1.050080775444262E-2</v>
      </c>
      <c r="C1974" s="5">
        <f>Stocks!C1975/Stocks!C1974-1</f>
        <v>1.6016622657029078E-3</v>
      </c>
      <c r="D1974" s="5">
        <f>Stocks!D1975/Stocks!D1974-1</f>
        <v>9.0225563909773765E-3</v>
      </c>
      <c r="E1974" s="5">
        <f>Stocks!E1975/Stocks!E1974-1</f>
        <v>-4.6050655721292522E-3</v>
      </c>
    </row>
    <row r="1975" spans="1:5" ht="15" customHeight="1" x14ac:dyDescent="0.2">
      <c r="A1975" s="3">
        <f>Stocks!A1976</f>
        <v>45061</v>
      </c>
      <c r="B1975" s="5">
        <f>Stocks!B1976/Stocks!B1975-1</f>
        <v>2.3980815347721895E-2</v>
      </c>
      <c r="C1975" s="5">
        <f>Stocks!C1976/Stocks!C1975-1</f>
        <v>6.1803094476617915E-3</v>
      </c>
      <c r="D1975" s="5">
        <f>Stocks!D1976/Stocks!D1975-1</f>
        <v>2.1270830510770722E-2</v>
      </c>
      <c r="E1975" s="5">
        <f>Stocks!E1976/Stocks!E1975-1</f>
        <v>8.6493010157899786E-3</v>
      </c>
    </row>
    <row r="1976" spans="1:5" ht="15" customHeight="1" x14ac:dyDescent="0.2">
      <c r="A1976" s="3">
        <f>Stocks!A1977</f>
        <v>45062</v>
      </c>
      <c r="B1976" s="5">
        <f>Stocks!B1977/Stocks!B1976-1</f>
        <v>-5.1522248243559776E-2</v>
      </c>
      <c r="C1976" s="5">
        <f>Stocks!C1977/Stocks!C1976-1</f>
        <v>-1.0051114642841807E-2</v>
      </c>
      <c r="D1976" s="5">
        <f>Stocks!D1977/Stocks!D1976-1</f>
        <v>-1.7643937383921449E-2</v>
      </c>
      <c r="E1976" s="5">
        <f>Stocks!E1977/Stocks!E1976-1</f>
        <v>-2.2135806162129956E-2</v>
      </c>
    </row>
    <row r="1977" spans="1:5" ht="15" customHeight="1" x14ac:dyDescent="0.2">
      <c r="A1977" s="3">
        <f>Stocks!A1978</f>
        <v>45063</v>
      </c>
      <c r="B1977" s="5">
        <f>Stocks!B1978/Stocks!B1977-1</f>
        <v>2.9629629629629672E-2</v>
      </c>
      <c r="C1977" s="5">
        <f>Stocks!C1978/Stocks!C1977-1</f>
        <v>9.45893174816681E-3</v>
      </c>
      <c r="D1977" s="5">
        <f>Stocks!D1978/Stocks!D1977-1</f>
        <v>3.4436191762322821E-2</v>
      </c>
      <c r="E1977" s="5">
        <f>Stocks!E1978/Stocks!E1977-1</f>
        <v>2.6919547262159726E-2</v>
      </c>
    </row>
    <row r="1978" spans="1:5" ht="15" customHeight="1" x14ac:dyDescent="0.2">
      <c r="A1978" s="3">
        <f>Stocks!A1979</f>
        <v>45064</v>
      </c>
      <c r="B1978" s="5">
        <f>Stocks!B1979/Stocks!B1978-1</f>
        <v>-8.7929656274979839E-3</v>
      </c>
      <c r="C1978" s="5">
        <f>Stocks!C1979/Stocks!C1978-1</f>
        <v>4.0833870621104218E-3</v>
      </c>
      <c r="D1978" s="5">
        <f>Stocks!D1979/Stocks!D1978-1</f>
        <v>2.2193211488250597E-2</v>
      </c>
      <c r="E1978" s="5">
        <f>Stocks!E1979/Stocks!E1978-1</f>
        <v>2.9788501638372544E-4</v>
      </c>
    </row>
    <row r="1979" spans="1:5" ht="15" customHeight="1" x14ac:dyDescent="0.2">
      <c r="A1979" s="3">
        <f>Stocks!A1980</f>
        <v>45065</v>
      </c>
      <c r="B1979" s="5">
        <f>Stocks!B1980/Stocks!B1979-1</f>
        <v>-1.6129032258064613E-2</v>
      </c>
      <c r="C1979" s="5">
        <f>Stocks!C1980/Stocks!C1979-1</f>
        <v>-1.2414383561643039E-3</v>
      </c>
      <c r="D1979" s="5">
        <f>Stocks!D1980/Stocks!D1979-1</f>
        <v>-5.4916985951467545E-3</v>
      </c>
      <c r="E1979" s="5">
        <f>Stocks!E1980/Stocks!E1979-1</f>
        <v>1.8463371054198818E-2</v>
      </c>
    </row>
    <row r="1980" spans="1:5" ht="15" customHeight="1" x14ac:dyDescent="0.2">
      <c r="A1980" s="3">
        <f>Stocks!A1981</f>
        <v>45068</v>
      </c>
      <c r="B1980" s="5">
        <f>Stocks!B1981/Stocks!B1980-1</f>
        <v>-3.2786885245901232E-3</v>
      </c>
      <c r="C1980" s="5">
        <f>Stocks!C1981/Stocks!C1980-1</f>
        <v>-8.7008700870087052E-3</v>
      </c>
      <c r="D1980" s="5">
        <f>Stocks!D1981/Stocks!D1980-1</f>
        <v>1.6951329138307436E-2</v>
      </c>
      <c r="E1980" s="5">
        <f>Stocks!E1981/Stocks!E1980-1</f>
        <v>1.1013645224171587E-2</v>
      </c>
    </row>
    <row r="1981" spans="1:5" ht="15" customHeight="1" x14ac:dyDescent="0.2">
      <c r="A1981" s="3">
        <f>Stocks!A1982</f>
        <v>45069</v>
      </c>
      <c r="B1981" s="5">
        <f>Stocks!B1982/Stocks!B1981-1</f>
        <v>-3.8651315789473784E-2</v>
      </c>
      <c r="C1981" s="5">
        <f>Stocks!C1982/Stocks!C1981-1</f>
        <v>-2.8969214804565824E-2</v>
      </c>
      <c r="D1981" s="5">
        <f>Stocks!D1982/Stocks!D1981-1</f>
        <v>-1.9825735572673198E-2</v>
      </c>
      <c r="E1981" s="5">
        <f>Stocks!E1982/Stocks!E1981-1</f>
        <v>6.3626723223753068E-3</v>
      </c>
    </row>
    <row r="1982" spans="1:5" ht="15" customHeight="1" x14ac:dyDescent="0.2">
      <c r="A1982" s="3">
        <f>Stocks!A1983</f>
        <v>45070</v>
      </c>
      <c r="B1982" s="5">
        <f>Stocks!B1983/Stocks!B1982-1</f>
        <v>-2.5662959794695572E-3</v>
      </c>
      <c r="C1982" s="5">
        <f>Stocks!C1983/Stocks!C1982-1</f>
        <v>-1.0374922076765603E-2</v>
      </c>
      <c r="D1982" s="5">
        <f>Stocks!D1983/Stocks!D1982-1</f>
        <v>-5.1533110023189943E-2</v>
      </c>
      <c r="E1982" s="5">
        <f>Stocks!E1983/Stocks!E1982-1</f>
        <v>-3.9275792700449452E-3</v>
      </c>
    </row>
    <row r="1983" spans="1:5" ht="15" customHeight="1" x14ac:dyDescent="0.2">
      <c r="A1983" s="3">
        <f>Stocks!A1984</f>
        <v>45071</v>
      </c>
      <c r="B1983" s="5">
        <f>Stocks!B1984/Stocks!B1983-1</f>
        <v>-4.8885077186963999E-2</v>
      </c>
      <c r="C1983" s="5">
        <f>Stocks!C1984/Stocks!C1983-1</f>
        <v>5.0843644544431577E-3</v>
      </c>
      <c r="D1983" s="5">
        <f>Stocks!D1984/Stocks!D1983-1</f>
        <v>7.0632980168432447E-3</v>
      </c>
      <c r="E1983" s="5">
        <f>Stocks!E1984/Stocks!E1983-1</f>
        <v>-2.2023466051163787E-2</v>
      </c>
    </row>
    <row r="1984" spans="1:5" ht="15" customHeight="1" x14ac:dyDescent="0.2">
      <c r="A1984" s="3">
        <f>Stocks!A1985</f>
        <v>45072</v>
      </c>
      <c r="B1984" s="5">
        <f>Stocks!B1985/Stocks!B1984-1</f>
        <v>3.155996393146987E-2</v>
      </c>
      <c r="C1984" s="5">
        <f>Stocks!C1985/Stocks!C1984-1</f>
        <v>7.2969827200286552E-3</v>
      </c>
      <c r="D1984" s="5">
        <f>Stocks!D1985/Stocks!D1984-1</f>
        <v>5.6379821958456811E-2</v>
      </c>
      <c r="E1984" s="5">
        <f>Stocks!E1985/Stocks!E1984-1</f>
        <v>1.57340938145345E-3</v>
      </c>
    </row>
    <row r="1985" spans="1:5" ht="15" customHeight="1" x14ac:dyDescent="0.2">
      <c r="A1985" s="3">
        <f>Stocks!A1986</f>
        <v>45075</v>
      </c>
      <c r="B1985" s="5">
        <f>Stocks!B1986/Stocks!B1985-1</f>
        <v>0</v>
      </c>
      <c r="C1985" s="5">
        <f>Stocks!C1986/Stocks!C1985-1</f>
        <v>0</v>
      </c>
      <c r="D1985" s="5">
        <f>Stocks!D1986/Stocks!D1985-1</f>
        <v>0</v>
      </c>
      <c r="E1985" s="5">
        <f>Stocks!E1986/Stocks!E1985-1</f>
        <v>0</v>
      </c>
    </row>
    <row r="1986" spans="1:5" ht="15" customHeight="1" x14ac:dyDescent="0.2">
      <c r="A1986" s="3">
        <f>Stocks!A1987</f>
        <v>45076</v>
      </c>
      <c r="B1986" s="5">
        <f>Stocks!B1987/Stocks!B1986-1</f>
        <v>-1.2237762237762184E-2</v>
      </c>
      <c r="C1986" s="5">
        <f>Stocks!C1987/Stocks!C1986-1</f>
        <v>-1.4977112128349845E-2</v>
      </c>
      <c r="D1986" s="5">
        <f>Stocks!D1987/Stocks!D1986-1</f>
        <v>-1.8769152196118521E-2</v>
      </c>
      <c r="E1986" s="5">
        <f>Stocks!E1987/Stocks!E1986-1</f>
        <v>-6.3819342169856297E-3</v>
      </c>
    </row>
    <row r="1987" spans="1:5" ht="15" customHeight="1" x14ac:dyDescent="0.2">
      <c r="A1987" s="3">
        <f>Stocks!A1988</f>
        <v>45077</v>
      </c>
      <c r="B1987" s="5">
        <f>Stocks!B1988/Stocks!B1987-1</f>
        <v>-1.7699115044248481E-3</v>
      </c>
      <c r="C1987" s="5">
        <f>Stocks!C1988/Stocks!C1987-1</f>
        <v>-2.7522107922757222E-3</v>
      </c>
      <c r="D1987" s="5">
        <f>Stocks!D1988/Stocks!D1987-1</f>
        <v>-2.0689655172413612E-2</v>
      </c>
      <c r="E1987" s="5">
        <f>Stocks!E1988/Stocks!E1987-1</f>
        <v>-1.8774703557312256E-2</v>
      </c>
    </row>
    <row r="1988" spans="1:5" ht="15" customHeight="1" x14ac:dyDescent="0.2">
      <c r="A1988" s="3">
        <f>Stocks!A1989</f>
        <v>45078</v>
      </c>
      <c r="B1988" s="5">
        <f>Stocks!B1989/Stocks!B1988-1</f>
        <v>6.2056737588653821E-3</v>
      </c>
      <c r="C1988" s="5">
        <f>Stocks!C1989/Stocks!C1988-1</f>
        <v>2.4747771795683882E-2</v>
      </c>
      <c r="D1988" s="5">
        <f>Stocks!D1989/Stocks!D1988-1</f>
        <v>1.8602179112410244E-2</v>
      </c>
      <c r="E1988" s="5">
        <f>Stocks!E1989/Stocks!E1988-1</f>
        <v>2.3162134944612056E-3</v>
      </c>
    </row>
    <row r="1989" spans="1:5" ht="15" customHeight="1" x14ac:dyDescent="0.2">
      <c r="A1989" s="3">
        <f>Stocks!A1990</f>
        <v>45079</v>
      </c>
      <c r="B1989" s="5">
        <f>Stocks!B1990/Stocks!B1989-1</f>
        <v>3.524229074889873E-2</v>
      </c>
      <c r="C1989" s="5">
        <f>Stocks!C1990/Stocks!C1989-1</f>
        <v>1.0110375275938166E-2</v>
      </c>
      <c r="D1989" s="5">
        <f>Stocks!D1990/Stocks!D1989-1</f>
        <v>7.0440907905036099E-3</v>
      </c>
      <c r="E1989" s="5">
        <f>Stocks!E1990/Stocks!E1989-1</f>
        <v>2.8333165879634192E-2</v>
      </c>
    </row>
    <row r="1990" spans="1:5" ht="15" customHeight="1" x14ac:dyDescent="0.2">
      <c r="A1990" s="3">
        <f>Stocks!A1991</f>
        <v>45082</v>
      </c>
      <c r="B1990" s="5">
        <f>Stocks!B1991/Stocks!B1990-1</f>
        <v>-1.021276595744669E-2</v>
      </c>
      <c r="C1990" s="5">
        <f>Stocks!C1991/Stocks!C1990-1</f>
        <v>-8.8290572140390378E-3</v>
      </c>
      <c r="D1990" s="5">
        <f>Stocks!D1991/Stocks!D1990-1</f>
        <v>-2.5000000000000133E-2</v>
      </c>
      <c r="E1990" s="5">
        <f>Stocks!E1991/Stocks!E1990-1</f>
        <v>-2.7357107962873162E-3</v>
      </c>
    </row>
    <row r="1991" spans="1:5" ht="15" customHeight="1" x14ac:dyDescent="0.2">
      <c r="A1991" s="3">
        <f>Stocks!A1992</f>
        <v>45083</v>
      </c>
      <c r="B1991" s="5">
        <f>Stocks!B1992/Stocks!B1991-1</f>
        <v>4.0412725709372266E-2</v>
      </c>
      <c r="C1991" s="5">
        <f>Stocks!C1992/Stocks!C1991-1</f>
        <v>6.3941438461876388E-3</v>
      </c>
      <c r="D1991" s="5">
        <f>Stocks!D1992/Stocks!D1991-1</f>
        <v>2.9626677295071069E-2</v>
      </c>
      <c r="E1991" s="5">
        <f>Stocks!E1992/Stocks!E1991-1</f>
        <v>-1.2736357401782472E-3</v>
      </c>
    </row>
    <row r="1992" spans="1:5" ht="15" customHeight="1" x14ac:dyDescent="0.2">
      <c r="A1992" s="3">
        <f>Stocks!A1993</f>
        <v>45084</v>
      </c>
      <c r="B1992" s="5">
        <f>Stocks!B1993/Stocks!B1992-1</f>
        <v>8.4297520661156922E-2</v>
      </c>
      <c r="C1992" s="5">
        <f>Stocks!C1993/Stocks!C1992-1</f>
        <v>-1.292612391552006E-2</v>
      </c>
      <c r="D1992" s="5">
        <f>Stocks!D1993/Stocks!D1992-1</f>
        <v>4.5032258064516162E-2</v>
      </c>
      <c r="E1992" s="5">
        <f>Stocks!E1993/Stocks!E1992-1</f>
        <v>2.8153815970178631E-2</v>
      </c>
    </row>
    <row r="1993" spans="1:5" ht="15" customHeight="1" x14ac:dyDescent="0.2">
      <c r="A1993" s="3">
        <f>Stocks!A1994</f>
        <v>45085</v>
      </c>
      <c r="B1993" s="5">
        <f>Stocks!B1994/Stocks!B1993-1</f>
        <v>6.8597560975609762E-2</v>
      </c>
      <c r="C1993" s="5">
        <f>Stocks!C1994/Stocks!C1993-1</f>
        <v>-9.8548408576375479E-3</v>
      </c>
      <c r="D1993" s="5">
        <f>Stocks!D1994/Stocks!D1993-1</f>
        <v>-2.9633288060253449E-3</v>
      </c>
      <c r="E1993" s="5">
        <f>Stocks!E1994/Stocks!E1993-1</f>
        <v>-2.576090067741621E-3</v>
      </c>
    </row>
    <row r="1994" spans="1:5" ht="15" customHeight="1" x14ac:dyDescent="0.2">
      <c r="A1994" s="3">
        <f>Stocks!A1995</f>
        <v>45086</v>
      </c>
      <c r="B1994" s="5">
        <f>Stocks!B1995/Stocks!B1994-1</f>
        <v>-1.2838801711840153E-2</v>
      </c>
      <c r="C1994" s="5">
        <f>Stocks!C1995/Stocks!C1994-1</f>
        <v>2.2864828513786684E-3</v>
      </c>
      <c r="D1994" s="5">
        <f>Stocks!D1995/Stocks!D1994-1</f>
        <v>-8.4210526315789958E-3</v>
      </c>
      <c r="E1994" s="5">
        <f>Stocks!E1995/Stocks!E1994-1</f>
        <v>-6.2177157069065458E-3</v>
      </c>
    </row>
    <row r="1995" spans="1:5" ht="15" customHeight="1" x14ac:dyDescent="0.2">
      <c r="A1995" s="3">
        <f>Stocks!A1996</f>
        <v>45089</v>
      </c>
      <c r="B1995" s="5">
        <f>Stocks!B1996/Stocks!B1995-1</f>
        <v>9.3930635838150867E-3</v>
      </c>
      <c r="C1995" s="5">
        <f>Stocks!C1996/Stocks!C1995-1</f>
        <v>1.1674718196457157E-2</v>
      </c>
      <c r="D1995" s="5">
        <f>Stocks!D1996/Stocks!D1995-1</f>
        <v>3.559385537654558E-2</v>
      </c>
      <c r="E1995" s="5">
        <f>Stocks!E1996/Stocks!E1995-1</f>
        <v>-1.0299355087111439E-2</v>
      </c>
    </row>
    <row r="1996" spans="1:5" ht="15" customHeight="1" x14ac:dyDescent="0.2">
      <c r="A1996" s="3">
        <f>Stocks!A1997</f>
        <v>45090</v>
      </c>
      <c r="B1996" s="5">
        <f>Stocks!B1997/Stocks!B1996-1</f>
        <v>-1.2884753042233466E-2</v>
      </c>
      <c r="C1996" s="5">
        <f>Stocks!C1997/Stocks!C1996-1</f>
        <v>-1.2247424503691873E-2</v>
      </c>
      <c r="D1996" s="5">
        <f>Stocks!D1997/Stocks!D1996-1</f>
        <v>3.3646888567293587E-2</v>
      </c>
      <c r="E1996" s="5">
        <f>Stocks!E1997/Stocks!E1996-1</f>
        <v>5.7381832328340376E-3</v>
      </c>
    </row>
    <row r="1997" spans="1:5" ht="15" customHeight="1" x14ac:dyDescent="0.2">
      <c r="A1997" s="3">
        <f>Stocks!A1998</f>
        <v>45091</v>
      </c>
      <c r="B1997" s="5">
        <f>Stocks!B1998/Stocks!B1997-1</f>
        <v>-8.7019579405365199E-3</v>
      </c>
      <c r="C1997" s="5">
        <f>Stocks!C1998/Stocks!C1997-1</f>
        <v>1.790510295434089E-4</v>
      </c>
      <c r="D1997" s="5">
        <f>Stocks!D1998/Stocks!D1997-1</f>
        <v>1.0850542527126361E-2</v>
      </c>
      <c r="E1997" s="5">
        <f>Stocks!E1998/Stocks!E1997-1</f>
        <v>-7.1559810463204254E-3</v>
      </c>
    </row>
    <row r="1998" spans="1:5" ht="15" customHeight="1" x14ac:dyDescent="0.2">
      <c r="A1998" s="3">
        <f>Stocks!A1999</f>
        <v>45092</v>
      </c>
      <c r="B1998" s="5">
        <f>Stocks!B1999/Stocks!B1998-1</f>
        <v>-3.9502560351133753E-2</v>
      </c>
      <c r="C1998" s="5">
        <f>Stocks!C1999/Stocks!C1998-1</f>
        <v>1.2218045112782017E-2</v>
      </c>
      <c r="D1998" s="5">
        <f>Stocks!D1999/Stocks!D1998-1</f>
        <v>-1.4658356417359131E-2</v>
      </c>
      <c r="E1998" s="5">
        <f>Stocks!E1999/Stocks!E1998-1</f>
        <v>1.4415116392324956E-2</v>
      </c>
    </row>
    <row r="1999" spans="1:5" ht="15" customHeight="1" x14ac:dyDescent="0.2">
      <c r="A1999" s="3">
        <f>Stocks!A2000</f>
        <v>45093</v>
      </c>
      <c r="B1999" s="5">
        <f>Stocks!B2000/Stocks!B1999-1</f>
        <v>-2.5133282559025139E-2</v>
      </c>
      <c r="C1999" s="5">
        <f>Stocks!C2000/Stocks!C1999-1</f>
        <v>1.211478091700946E-2</v>
      </c>
      <c r="D1999" s="5">
        <f>Stocks!D2000/Stocks!D1999-1</f>
        <v>1.4056460114793001E-3</v>
      </c>
      <c r="E1999" s="5">
        <f>Stocks!E2000/Stocks!E1999-1</f>
        <v>7.3931829092654944E-3</v>
      </c>
    </row>
    <row r="2000" spans="1:5" ht="15" customHeight="1" x14ac:dyDescent="0.2">
      <c r="A2000" s="3">
        <f>Stocks!A2001</f>
        <v>45096</v>
      </c>
      <c r="B2000" s="5">
        <f>Stocks!B2001/Stocks!B2000-1</f>
        <v>0</v>
      </c>
      <c r="C2000" s="5">
        <f>Stocks!C2001/Stocks!C2000-1</f>
        <v>0</v>
      </c>
      <c r="D2000" s="5">
        <f>Stocks!D2001/Stocks!D2000-1</f>
        <v>0</v>
      </c>
      <c r="E2000" s="5">
        <f>Stocks!E2001/Stocks!E2000-1</f>
        <v>0</v>
      </c>
    </row>
    <row r="2001" spans="1:5" ht="15" customHeight="1" x14ac:dyDescent="0.2">
      <c r="A2001" s="3">
        <f>Stocks!A2002</f>
        <v>45097</v>
      </c>
      <c r="B2001" s="5">
        <f>Stocks!B2002/Stocks!B2001-1</f>
        <v>-4.7656250000000067E-2</v>
      </c>
      <c r="C2001" s="5">
        <f>Stocks!C2002/Stocks!C2001-1</f>
        <v>-1.0659211043641648E-2</v>
      </c>
      <c r="D2001" s="5">
        <f>Stocks!D2002/Stocks!D2001-1</f>
        <v>-1.286700198853663E-2</v>
      </c>
      <c r="E2001" s="5">
        <f>Stocks!E2002/Stocks!E2001-1</f>
        <v>-2.7544796035074315E-2</v>
      </c>
    </row>
    <row r="2002" spans="1:5" ht="15" customHeight="1" x14ac:dyDescent="0.2">
      <c r="A2002" s="3">
        <f>Stocks!A2003</f>
        <v>45098</v>
      </c>
      <c r="B2002" s="5">
        <f>Stocks!B2003/Stocks!B2002-1</f>
        <v>1.4766201804758072E-2</v>
      </c>
      <c r="C2002" s="5">
        <f>Stocks!C2003/Stocks!C2002-1</f>
        <v>3.4441647900385064E-3</v>
      </c>
      <c r="D2002" s="5">
        <f>Stocks!D2003/Stocks!D2002-1</f>
        <v>-1.6945135679583001E-2</v>
      </c>
      <c r="E2002" s="5">
        <f>Stocks!E2003/Stocks!E2002-1</f>
        <v>1.6367734979907844E-2</v>
      </c>
    </row>
    <row r="2003" spans="1:5" ht="15" customHeight="1" x14ac:dyDescent="0.2">
      <c r="A2003" s="3">
        <f>Stocks!A2004</f>
        <v>45099</v>
      </c>
      <c r="B2003" s="5">
        <f>Stocks!B2004/Stocks!B2003-1</f>
        <v>-2.2635408245755828E-2</v>
      </c>
      <c r="C2003" s="5">
        <f>Stocks!C2004/Stocks!C2003-1</f>
        <v>5.0165016501648729E-3</v>
      </c>
      <c r="D2003" s="5">
        <f>Stocks!D2004/Stocks!D2003-1</f>
        <v>1.9286403085825299E-3</v>
      </c>
      <c r="E2003" s="5">
        <f>Stocks!E2004/Stocks!E2003-1</f>
        <v>-2.1890067502410737E-2</v>
      </c>
    </row>
    <row r="2004" spans="1:5" ht="15" customHeight="1" x14ac:dyDescent="0.2">
      <c r="A2004" s="3">
        <f>Stocks!A2005</f>
        <v>45100</v>
      </c>
      <c r="B2004" s="5">
        <f>Stocks!B2005/Stocks!B2004-1</f>
        <v>-2.4813895781637729E-2</v>
      </c>
      <c r="C2004" s="5">
        <f>Stocks!C2005/Stocks!C2004-1</f>
        <v>5.0790314812383386E-3</v>
      </c>
      <c r="D2004" s="5">
        <f>Stocks!D2005/Stocks!D2004-1</f>
        <v>-1.3835418671799826E-2</v>
      </c>
      <c r="E2004" s="5">
        <f>Stocks!E2005/Stocks!E2004-1</f>
        <v>-9.5632455880904077E-3</v>
      </c>
    </row>
    <row r="2005" spans="1:5" ht="15" customHeight="1" x14ac:dyDescent="0.2">
      <c r="A2005" s="3">
        <f>Stocks!A2006</f>
        <v>45103</v>
      </c>
      <c r="B2005" s="5">
        <f>Stocks!B2006/Stocks!B2005-1</f>
        <v>-8.4817642069545673E-4</v>
      </c>
      <c r="C2005" s="5">
        <f>Stocks!C2006/Stocks!C2005-1</f>
        <v>-1.4158135482465695E-2</v>
      </c>
      <c r="D2005" s="5">
        <f>Stocks!D2006/Stocks!D2005-1</f>
        <v>1.0613639136269448E-2</v>
      </c>
      <c r="E2005" s="5">
        <f>Stocks!E2006/Stocks!E2005-1</f>
        <v>8.4610790364325617E-3</v>
      </c>
    </row>
    <row r="2006" spans="1:5" ht="15" customHeight="1" x14ac:dyDescent="0.2">
      <c r="A2006" s="3">
        <f>Stocks!A2007</f>
        <v>45104</v>
      </c>
      <c r="B2006" s="5">
        <f>Stocks!B2007/Stocks!B2006-1</f>
        <v>4.1595925297113867E-2</v>
      </c>
      <c r="C2006" s="5">
        <f>Stocks!C2007/Stocks!C2006-1</f>
        <v>4.595669465311536E-3</v>
      </c>
      <c r="D2006" s="5">
        <f>Stocks!D2007/Stocks!D2006-1</f>
        <v>4.7561564461612749E-2</v>
      </c>
      <c r="E2006" s="5">
        <f>Stocks!E2007/Stocks!E2006-1</f>
        <v>-5.1327608330865582E-3</v>
      </c>
    </row>
    <row r="2007" spans="1:5" ht="15" customHeight="1" x14ac:dyDescent="0.2">
      <c r="A2007" s="3">
        <f>Stocks!A2008</f>
        <v>45105</v>
      </c>
      <c r="B2007" s="5">
        <f>Stocks!B2008/Stocks!B2007-1</f>
        <v>1.4669926650366705E-2</v>
      </c>
      <c r="C2007" s="5">
        <f>Stocks!C2008/Stocks!C2007-1</f>
        <v>2.7271927509457949E-3</v>
      </c>
      <c r="D2007" s="5">
        <f>Stocks!D2008/Stocks!D2007-1</f>
        <v>-1.0371053238073302E-2</v>
      </c>
      <c r="E2007" s="5">
        <f>Stocks!E2008/Stocks!E2007-1</f>
        <v>1.7065185038198205E-2</v>
      </c>
    </row>
    <row r="2008" spans="1:5" ht="15" customHeight="1" x14ac:dyDescent="0.2">
      <c r="A2008" s="3">
        <f>Stocks!A2009</f>
        <v>45106</v>
      </c>
      <c r="B2008" s="5">
        <f>Stocks!B2009/Stocks!B2008-1</f>
        <v>-2.4096385542168308E-3</v>
      </c>
      <c r="C2008" s="5">
        <f>Stocks!C2009/Stocks!C2008-1</f>
        <v>2.7899631514300749E-2</v>
      </c>
      <c r="D2008" s="5">
        <f>Stocks!D2009/Stocks!D2008-1</f>
        <v>1.280857009781089E-2</v>
      </c>
      <c r="E2008" s="5">
        <f>Stocks!E2009/Stocks!E2008-1</f>
        <v>5.3653302116867252E-3</v>
      </c>
    </row>
    <row r="2009" spans="1:5" ht="15" customHeight="1" x14ac:dyDescent="0.2">
      <c r="A2009" s="3">
        <f>Stocks!A2010</f>
        <v>45107</v>
      </c>
      <c r="B2009" s="5">
        <f>Stocks!B2010/Stocks!B2009-1</f>
        <v>9.6618357487923134E-3</v>
      </c>
      <c r="C2009" s="5">
        <f>Stocks!C2010/Stocks!C2009-1</f>
        <v>1.3485831341754961E-2</v>
      </c>
      <c r="D2009" s="5">
        <f>Stocks!D2010/Stocks!D2009-1</f>
        <v>3.0006898137502791E-2</v>
      </c>
      <c r="E2009" s="5">
        <f>Stocks!E2010/Stocks!E2009-1</f>
        <v>5.336697069668217E-3</v>
      </c>
    </row>
    <row r="2010" spans="1:5" ht="15" customHeight="1" x14ac:dyDescent="0.2">
      <c r="A2010" s="3">
        <f>Stocks!A2011</f>
        <v>45110</v>
      </c>
      <c r="B2010" s="5">
        <f>Stocks!B2011/Stocks!B2010-1</f>
        <v>3.7480063795853225E-2</v>
      </c>
      <c r="C2010" s="5">
        <f>Stocks!C2011/Stocks!C2010-1</f>
        <v>2.0633316489810927E-3</v>
      </c>
      <c r="D2010" s="5">
        <f>Stocks!D2011/Stocks!D2010-1</f>
        <v>1.2278156044201349E-2</v>
      </c>
      <c r="E2010" s="5">
        <f>Stocks!E2011/Stocks!E2010-1</f>
        <v>5.9839783804651603E-3</v>
      </c>
    </row>
    <row r="2011" spans="1:5" ht="15" customHeight="1" x14ac:dyDescent="0.2">
      <c r="A2011" s="3">
        <f>Stocks!A2012</f>
        <v>45111</v>
      </c>
      <c r="B2011" s="5">
        <f>Stocks!B2012/Stocks!B2011-1</f>
        <v>0</v>
      </c>
      <c r="C2011" s="5">
        <f>Stocks!C2012/Stocks!C2011-1</f>
        <v>0</v>
      </c>
      <c r="D2011" s="5">
        <f>Stocks!D2012/Stocks!D2011-1</f>
        <v>0</v>
      </c>
      <c r="E2011" s="5">
        <f>Stocks!E2012/Stocks!E2011-1</f>
        <v>0</v>
      </c>
    </row>
    <row r="2012" spans="1:5" ht="15" customHeight="1" x14ac:dyDescent="0.2">
      <c r="A2012" s="3">
        <f>Stocks!A2013</f>
        <v>45112</v>
      </c>
      <c r="B2012" s="5">
        <f>Stocks!B2013/Stocks!B2012-1</f>
        <v>-1.3835511145272816E-2</v>
      </c>
      <c r="C2012" s="5">
        <f>Stocks!C2013/Stocks!C2012-1</f>
        <v>6.2192713367230645E-3</v>
      </c>
      <c r="D2012" s="5">
        <f>Stocks!D2013/Stocks!D2012-1</f>
        <v>-2.492005733818492E-2</v>
      </c>
      <c r="E2012" s="5">
        <f>Stocks!E2013/Stocks!E2012-1</f>
        <v>-2.014775016789816E-3</v>
      </c>
    </row>
    <row r="2013" spans="1:5" ht="15" customHeight="1" x14ac:dyDescent="0.2">
      <c r="A2013" s="3">
        <f>Stocks!A2014</f>
        <v>45113</v>
      </c>
      <c r="B2013" s="5">
        <f>Stocks!B2014/Stocks!B2013-1</f>
        <v>-1.247077162899457E-2</v>
      </c>
      <c r="C2013" s="5">
        <f>Stocks!C2014/Stocks!C2013-1</f>
        <v>-2.3804552098558585E-3</v>
      </c>
      <c r="D2013" s="5">
        <f>Stocks!D2014/Stocks!D2013-1</f>
        <v>-1.7414904444193247E-2</v>
      </c>
      <c r="E2013" s="5">
        <f>Stocks!E2014/Stocks!E2013-1</f>
        <v>-3.5377811959238503E-2</v>
      </c>
    </row>
    <row r="2014" spans="1:5" ht="15" customHeight="1" x14ac:dyDescent="0.2">
      <c r="A2014" s="3">
        <f>Stocks!A2015</f>
        <v>45114</v>
      </c>
      <c r="B2014" s="5">
        <f>Stocks!B2015/Stocks!B2014-1</f>
        <v>-1.0260457774269982E-2</v>
      </c>
      <c r="C2014" s="5">
        <f>Stocks!C2015/Stocks!C2014-1</f>
        <v>-1.0172471533824501E-2</v>
      </c>
      <c r="D2014" s="5">
        <f>Stocks!D2015/Stocks!D2014-1</f>
        <v>-3.1073771435147224E-3</v>
      </c>
      <c r="E2014" s="5">
        <f>Stocks!E2015/Stocks!E2014-1</f>
        <v>2.8802072951963353E-2</v>
      </c>
    </row>
    <row r="2015" spans="1:5" ht="15" customHeight="1" x14ac:dyDescent="0.2">
      <c r="A2015" s="3">
        <f>Stocks!A2016</f>
        <v>45117</v>
      </c>
      <c r="B2015" s="5">
        <f>Stocks!B2016/Stocks!B2015-1</f>
        <v>3.2695374800638E-2</v>
      </c>
      <c r="C2015" s="5">
        <f>Stocks!C2016/Stocks!C2015-1</f>
        <v>7.2319729329668458E-3</v>
      </c>
      <c r="D2015" s="5">
        <f>Stocks!D2016/Stocks!D2015-1</f>
        <v>2.6206418840914347E-2</v>
      </c>
      <c r="E2015" s="5">
        <f>Stocks!E2016/Stocks!E2015-1</f>
        <v>1.0849559236655981E-2</v>
      </c>
    </row>
    <row r="2016" spans="1:5" ht="15" customHeight="1" x14ac:dyDescent="0.2">
      <c r="A2016" s="3">
        <f>Stocks!A2017</f>
        <v>45118</v>
      </c>
      <c r="B2016" s="5">
        <f>Stocks!B2017/Stocks!B2016-1</f>
        <v>2.7027027027027195E-2</v>
      </c>
      <c r="C2016" s="5">
        <f>Stocks!C2017/Stocks!C2016-1</f>
        <v>1.003527040644947E-2</v>
      </c>
      <c r="D2016" s="5">
        <f>Stocks!D2017/Stocks!D2016-1</f>
        <v>-5.6249296883789102E-3</v>
      </c>
      <c r="E2016" s="5">
        <f>Stocks!E2017/Stocks!E2016-1</f>
        <v>2.9611883085769009E-2</v>
      </c>
    </row>
    <row r="2017" spans="1:5" ht="15" customHeight="1" x14ac:dyDescent="0.2">
      <c r="A2017" s="3">
        <f>Stocks!A2018</f>
        <v>45119</v>
      </c>
      <c r="B2017" s="5">
        <f>Stocks!B2018/Stocks!B2017-1</f>
        <v>-1.0526315789473717E-2</v>
      </c>
      <c r="C2017" s="5">
        <f>Stocks!C2018/Stocks!C2017-1</f>
        <v>6.9008522136768669E-3</v>
      </c>
      <c r="D2017" s="5">
        <f>Stocks!D2018/Stocks!D2017-1</f>
        <v>2.6247313044462039E-2</v>
      </c>
      <c r="E2017" s="5">
        <f>Stocks!E2018/Stocks!E2017-1</f>
        <v>1.7405063291139333E-2</v>
      </c>
    </row>
    <row r="2018" spans="1:5" ht="15" customHeight="1" x14ac:dyDescent="0.2">
      <c r="A2018" s="3">
        <f>Stocks!A2019</f>
        <v>45120</v>
      </c>
      <c r="B2018" s="5">
        <f>Stocks!B2019/Stocks!B2018-1</f>
        <v>-4.5592705167173397E-3</v>
      </c>
      <c r="C2018" s="5">
        <f>Stocks!C2019/Stocks!C2018-1</f>
        <v>4.5415135626110104E-3</v>
      </c>
      <c r="D2018" s="5">
        <f>Stocks!D2019/Stocks!D2018-1</f>
        <v>1.8189835740271221E-2</v>
      </c>
      <c r="E2018" s="5">
        <f>Stocks!E2019/Stocks!E2018-1</f>
        <v>1.1343884365565771E-2</v>
      </c>
    </row>
    <row r="2019" spans="1:5" ht="15" customHeight="1" x14ac:dyDescent="0.2">
      <c r="A2019" s="3">
        <f>Stocks!A2020</f>
        <v>45121</v>
      </c>
      <c r="B2019" s="5">
        <f>Stocks!B2020/Stocks!B2019-1</f>
        <v>-5.3435114503816772E-2</v>
      </c>
      <c r="C2019" s="5">
        <f>Stocks!C2020/Stocks!C2019-1</f>
        <v>-6.1649747236036667E-4</v>
      </c>
      <c r="D2019" s="5">
        <f>Stocks!D2020/Stocks!D2019-1</f>
        <v>-2.858380251190995E-2</v>
      </c>
      <c r="E2019" s="5">
        <f>Stocks!E2020/Stocks!E2019-1</f>
        <v>-3.129805517865214E-2</v>
      </c>
    </row>
    <row r="2020" spans="1:5" ht="15" customHeight="1" x14ac:dyDescent="0.2">
      <c r="A2020" s="3">
        <f>Stocks!A2021</f>
        <v>45124</v>
      </c>
      <c r="B2020" s="5">
        <f>Stocks!B2021/Stocks!B2020-1</f>
        <v>-7.2580645161289814E-3</v>
      </c>
      <c r="C2020" s="5">
        <f>Stocks!C2021/Stocks!C2020-1</f>
        <v>3.413390360256674E-3</v>
      </c>
      <c r="D2020" s="5">
        <f>Stocks!D2021/Stocks!D2020-1</f>
        <v>2.7418635755684484E-2</v>
      </c>
      <c r="E2020" s="5">
        <f>Stocks!E2021/Stocks!E2020-1</f>
        <v>-6.0696610327761746E-3</v>
      </c>
    </row>
    <row r="2021" spans="1:5" ht="15" customHeight="1" x14ac:dyDescent="0.2">
      <c r="A2021" s="3">
        <f>Stocks!A2022</f>
        <v>45125</v>
      </c>
      <c r="B2021" s="5">
        <f>Stocks!B2022/Stocks!B2021-1</f>
        <v>3.7367993501218555E-2</v>
      </c>
      <c r="C2021" s="5">
        <f>Stocks!C2022/Stocks!C2021-1</f>
        <v>-1.3197262182876313E-2</v>
      </c>
      <c r="D2021" s="5">
        <f>Stocks!D2022/Stocks!D2021-1</f>
        <v>1.2584074636580622E-2</v>
      </c>
      <c r="E2021" s="5">
        <f>Stocks!E2022/Stocks!E2021-1</f>
        <v>2.1702367531003297E-2</v>
      </c>
    </row>
    <row r="2022" spans="1:5" ht="15" customHeight="1" x14ac:dyDescent="0.2">
      <c r="A2022" s="3">
        <f>Stocks!A2023</f>
        <v>45126</v>
      </c>
      <c r="B2022" s="5">
        <f>Stocks!B2023/Stocks!B2022-1</f>
        <v>3.9937353171495715E-2</v>
      </c>
      <c r="C2022" s="5">
        <f>Stocks!C2023/Stocks!C2022-1</f>
        <v>2.6996718860321511E-3</v>
      </c>
      <c r="D2022" s="5">
        <f>Stocks!D2023/Stocks!D2022-1</f>
        <v>-1.7248767945146737E-2</v>
      </c>
      <c r="E2022" s="5">
        <f>Stocks!E2023/Stocks!E2022-1</f>
        <v>6.7126436781610455E-3</v>
      </c>
    </row>
    <row r="2023" spans="1:5" ht="15" customHeight="1" x14ac:dyDescent="0.2">
      <c r="A2023" s="3">
        <f>Stocks!A2024</f>
        <v>45127</v>
      </c>
      <c r="B2023" s="5">
        <f>Stocks!B2024/Stocks!B2023-1</f>
        <v>-1.2801204819277157E-2</v>
      </c>
      <c r="C2023" s="5">
        <f>Stocks!C2024/Stocks!C2023-1</f>
        <v>-7.455886007787238E-3</v>
      </c>
      <c r="D2023" s="5">
        <f>Stocks!D2024/Stocks!D2023-1</f>
        <v>-3.8046440641011814E-2</v>
      </c>
      <c r="E2023" s="5">
        <f>Stocks!E2024/Stocks!E2023-1</f>
        <v>2.0186335403726607E-2</v>
      </c>
    </row>
    <row r="2024" spans="1:5" ht="15" customHeight="1" x14ac:dyDescent="0.2">
      <c r="A2024" s="3">
        <f>Stocks!A2025</f>
        <v>45128</v>
      </c>
      <c r="B2024" s="5">
        <f>Stocks!B2025/Stocks!B2024-1</f>
        <v>-1.3729977116704761E-2</v>
      </c>
      <c r="C2024" s="5">
        <f>Stocks!C2025/Stocks!C2024-1</f>
        <v>-1.5441115098906444E-3</v>
      </c>
      <c r="D2024" s="5">
        <f>Stocks!D2025/Stocks!D2024-1</f>
        <v>1.6772438803263956E-2</v>
      </c>
      <c r="E2024" s="5">
        <f>Stocks!E2025/Stocks!E2024-1</f>
        <v>1.0744023636852118E-2</v>
      </c>
    </row>
    <row r="2025" spans="1:5" ht="15" customHeight="1" x14ac:dyDescent="0.2">
      <c r="A2025" s="3">
        <f>Stocks!A2026</f>
        <v>45131</v>
      </c>
      <c r="B2025" s="5">
        <f>Stocks!B2026/Stocks!B2025-1</f>
        <v>-2.4748646558391374E-2</v>
      </c>
      <c r="C2025" s="5">
        <f>Stocks!C2026/Stocks!C2025-1</f>
        <v>6.2277951933125131E-3</v>
      </c>
      <c r="D2025" s="5">
        <f>Stocks!D2026/Stocks!D2025-1</f>
        <v>-9.4739188586713263E-3</v>
      </c>
      <c r="E2025" s="5">
        <f>Stocks!E2026/Stocks!E2025-1</f>
        <v>1.6210470369386165E-2</v>
      </c>
    </row>
    <row r="2026" spans="1:5" ht="15" customHeight="1" x14ac:dyDescent="0.2">
      <c r="A2026" s="3">
        <f>Stocks!A2027</f>
        <v>45132</v>
      </c>
      <c r="B2026" s="5">
        <f>Stocks!B2027/Stocks!B2026-1</f>
        <v>-6.3441712926248783E-3</v>
      </c>
      <c r="C2026" s="5">
        <f>Stocks!C2027/Stocks!C2026-1</f>
        <v>-8.5154108166487497E-3</v>
      </c>
      <c r="D2026" s="5">
        <f>Stocks!D2027/Stocks!D2026-1</f>
        <v>2.2167210532238135E-2</v>
      </c>
      <c r="E2026" s="5">
        <f>Stocks!E2027/Stocks!E2026-1</f>
        <v>1.272663877266389E-2</v>
      </c>
    </row>
    <row r="2027" spans="1:5" ht="15" customHeight="1" x14ac:dyDescent="0.2">
      <c r="A2027" s="3">
        <f>Stocks!A2028</f>
        <v>45133</v>
      </c>
      <c r="B2027" s="5">
        <f>Stocks!B2028/Stocks!B2027-1</f>
        <v>1.8355945730247347E-2</v>
      </c>
      <c r="C2027" s="5">
        <f>Stocks!C2028/Stocks!C2027-1</f>
        <v>-6.661359922912613E-3</v>
      </c>
      <c r="D2027" s="5">
        <f>Stocks!D2028/Stocks!D2027-1</f>
        <v>-2.7630999559665415E-2</v>
      </c>
      <c r="E2027" s="5">
        <f>Stocks!E2028/Stocks!E2027-1</f>
        <v>5.5947667412634683E-3</v>
      </c>
    </row>
    <row r="2028" spans="1:5" ht="15" customHeight="1" x14ac:dyDescent="0.2">
      <c r="A2028" s="3">
        <f>Stocks!A2029</f>
        <v>45134</v>
      </c>
      <c r="B2028" s="5">
        <f>Stocks!B2029/Stocks!B2028-1</f>
        <v>-3.6833855799373039E-2</v>
      </c>
      <c r="C2028" s="5">
        <f>Stocks!C2029/Stocks!C2028-1</f>
        <v>-1.1218894981020688E-2</v>
      </c>
      <c r="D2028" s="5">
        <f>Stocks!D2029/Stocks!D2028-1</f>
        <v>2.3774482055926693E-2</v>
      </c>
      <c r="E2028" s="5">
        <f>Stocks!E2029/Stocks!E2028-1</f>
        <v>-8.9874176153384999E-3</v>
      </c>
    </row>
    <row r="2029" spans="1:5" ht="15" customHeight="1" x14ac:dyDescent="0.2">
      <c r="A2029" s="3">
        <f>Stocks!A2030</f>
        <v>45135</v>
      </c>
      <c r="B2029" s="5">
        <f>Stocks!B2030/Stocks!B2029-1</f>
        <v>4.0683482506102431E-2</v>
      </c>
      <c r="C2029" s="5">
        <f>Stocks!C2030/Stocks!C2029-1</f>
        <v>5.5877836546665005E-3</v>
      </c>
      <c r="D2029" s="5">
        <f>Stocks!D2030/Stocks!D2029-1</f>
        <v>2.9525599911533584E-2</v>
      </c>
      <c r="E2029" s="5">
        <f>Stocks!E2030/Stocks!E2029-1</f>
        <v>1.2955605458628838E-3</v>
      </c>
    </row>
    <row r="2030" spans="1:5" ht="15" customHeight="1" x14ac:dyDescent="0.2">
      <c r="A2030" s="3">
        <f>Stocks!A2031</f>
        <v>45138</v>
      </c>
      <c r="B2030" s="5">
        <f>Stocks!B2031/Stocks!B2030-1</f>
        <v>2.1892103205629398E-2</v>
      </c>
      <c r="C2030" s="5">
        <f>Stocks!C2031/Stocks!C2030-1</f>
        <v>8.3987274655354938E-3</v>
      </c>
      <c r="D2030" s="5">
        <f>Stocks!D2031/Stocks!D2030-1</f>
        <v>9.0225563909773765E-3</v>
      </c>
      <c r="E2030" s="5">
        <f>Stocks!E2031/Stocks!E2030-1</f>
        <v>1.5440351936513386E-2</v>
      </c>
    </row>
    <row r="2031" spans="1:5" ht="15" customHeight="1" x14ac:dyDescent="0.2">
      <c r="A2031" s="3">
        <f>Stocks!A2032</f>
        <v>45139</v>
      </c>
      <c r="B2031" s="5">
        <f>Stocks!B2032/Stocks!B2031-1</f>
        <v>-1.5302218821729219E-2</v>
      </c>
      <c r="C2031" s="5">
        <f>Stocks!C2032/Stocks!C2031-1</f>
        <v>8.6232280318008225E-3</v>
      </c>
      <c r="D2031" s="5">
        <f>Stocks!D2032/Stocks!D2031-1</f>
        <v>-6.2806046412604566E-3</v>
      </c>
      <c r="E2031" s="5">
        <f>Stocks!E2032/Stocks!E2031-1</f>
        <v>-2.8882093102277073E-3</v>
      </c>
    </row>
    <row r="2032" spans="1:5" ht="15" customHeight="1" x14ac:dyDescent="0.2">
      <c r="A2032" s="3">
        <f>Stocks!A2033</f>
        <v>45140</v>
      </c>
      <c r="B2032" s="5">
        <f>Stocks!B2033/Stocks!B2032-1</f>
        <v>-2.4864024864024725E-2</v>
      </c>
      <c r="C2032" s="5">
        <f>Stocks!C2033/Stocks!C2032-1</f>
        <v>-9.2584869463675501E-3</v>
      </c>
      <c r="D2032" s="5">
        <f>Stocks!D2033/Stocks!D2032-1</f>
        <v>-3.2994108194965177E-2</v>
      </c>
      <c r="E2032" s="5">
        <f>Stocks!E2033/Stocks!E2032-1</f>
        <v>-1.5249616629749441E-2</v>
      </c>
    </row>
    <row r="2033" spans="1:5" ht="15" customHeight="1" x14ac:dyDescent="0.2">
      <c r="A2033" s="3">
        <f>Stocks!A2034</f>
        <v>45141</v>
      </c>
      <c r="B2033" s="5">
        <f>Stocks!B2034/Stocks!B2033-1</f>
        <v>2.7091633466135523E-2</v>
      </c>
      <c r="C2033" s="5">
        <f>Stocks!C2034/Stocks!C2033-1</f>
        <v>5.0513554470448252E-3</v>
      </c>
      <c r="D2033" s="5">
        <f>Stocks!D2034/Stocks!D2033-1</f>
        <v>-8.3084081090063489E-3</v>
      </c>
      <c r="E2033" s="5">
        <f>Stocks!E2034/Stocks!E2033-1</f>
        <v>-5.1907604464054291E-3</v>
      </c>
    </row>
    <row r="2034" spans="1:5" ht="15" customHeight="1" x14ac:dyDescent="0.2">
      <c r="A2034" s="3">
        <f>Stocks!A2035</f>
        <v>45142</v>
      </c>
      <c r="B2034" s="5">
        <f>Stocks!B2035/Stocks!B2034-1</f>
        <v>8.3785880527540657E-2</v>
      </c>
      <c r="C2034" s="5">
        <f>Stocks!C2035/Stocks!C2034-1</f>
        <v>9.6331043725927934E-4</v>
      </c>
      <c r="D2034" s="5">
        <f>Stocks!D2035/Stocks!D2034-1</f>
        <v>-6.7694369973190338E-2</v>
      </c>
      <c r="E2034" s="5">
        <f>Stocks!E2035/Stocks!E2034-1</f>
        <v>-1.1131402730672257E-2</v>
      </c>
    </row>
    <row r="2035" spans="1:5" ht="15" customHeight="1" x14ac:dyDescent="0.2">
      <c r="A2035" s="3">
        <f>Stocks!A2036</f>
        <v>45145</v>
      </c>
      <c r="B2035" s="5">
        <f>Stocks!B2036/Stocks!B2035-1</f>
        <v>3.5790980672870454E-2</v>
      </c>
      <c r="C2035" s="5">
        <f>Stocks!C2036/Stocks!C2035-1</f>
        <v>1.0544374241600041E-2</v>
      </c>
      <c r="D2035" s="5">
        <f>Stocks!D2036/Stocks!D2035-1</f>
        <v>1.6175413371675162E-2</v>
      </c>
      <c r="E2035" s="5">
        <f>Stocks!E2036/Stocks!E2035-1</f>
        <v>6.7716119954270848E-3</v>
      </c>
    </row>
    <row r="2036" spans="1:5" ht="15" customHeight="1" x14ac:dyDescent="0.2">
      <c r="A2036" s="3">
        <f>Stocks!A2037</f>
        <v>45146</v>
      </c>
      <c r="B2036" s="5">
        <f>Stocks!B2037/Stocks!B2036-1</f>
        <v>-3.4554250172771361E-3</v>
      </c>
      <c r="C2036" s="5">
        <f>Stocks!C2037/Stocks!C2036-1</f>
        <v>-9.1921659558610314E-3</v>
      </c>
      <c r="D2036" s="5">
        <f>Stocks!D2037/Stocks!D2036-1</f>
        <v>-3.3014974649215878E-3</v>
      </c>
      <c r="E2036" s="5">
        <f>Stocks!E2037/Stocks!E2036-1</f>
        <v>9.6960167714885692E-3</v>
      </c>
    </row>
    <row r="2037" spans="1:5" ht="15" customHeight="1" x14ac:dyDescent="0.2">
      <c r="A2037" s="3">
        <f>Stocks!A2038</f>
        <v>45147</v>
      </c>
      <c r="B2037" s="5">
        <f>Stocks!B2038/Stocks!B2037-1</f>
        <v>-2.1497919556171974E-2</v>
      </c>
      <c r="C2037" s="5">
        <f>Stocks!C2038/Stocks!C2037-1</f>
        <v>1.9641439257804816E-3</v>
      </c>
      <c r="D2037" s="5">
        <f>Stocks!D2038/Stocks!D2037-1</f>
        <v>-5.5601561575772118E-3</v>
      </c>
      <c r="E2037" s="5">
        <f>Stocks!E2038/Stocks!E2037-1</f>
        <v>7.3535772990742654E-3</v>
      </c>
    </row>
    <row r="2038" spans="1:5" ht="15" customHeight="1" x14ac:dyDescent="0.2">
      <c r="A2038" s="3">
        <f>Stocks!A2039</f>
        <v>45148</v>
      </c>
      <c r="B2038" s="5">
        <f>Stocks!B2039/Stocks!B2038-1</f>
        <v>7.0871722182852537E-4</v>
      </c>
      <c r="C2038" s="5">
        <f>Stocks!C2039/Stocks!C2038-1</f>
        <v>1.6683350016684084E-3</v>
      </c>
      <c r="D2038" s="5">
        <f>Stocks!D2039/Stocks!D2038-1</f>
        <v>-8.9221984296931067E-3</v>
      </c>
      <c r="E2038" s="5">
        <f>Stocks!E2039/Stocks!E2038-1</f>
        <v>-5.2387495705943365E-3</v>
      </c>
    </row>
    <row r="2039" spans="1:5" ht="15" customHeight="1" x14ac:dyDescent="0.2">
      <c r="A2039" s="3">
        <f>Stocks!A2040</f>
        <v>45149</v>
      </c>
      <c r="B2039" s="5">
        <f>Stocks!B2040/Stocks!B2039-1</f>
        <v>-2.9745042492917873E-2</v>
      </c>
      <c r="C2039" s="5">
        <f>Stocks!C2040/Stocks!C2039-1</f>
        <v>-4.9966688874081289E-4</v>
      </c>
      <c r="D2039" s="5">
        <f>Stocks!D2040/Stocks!D2039-1</f>
        <v>-1.8485175849237812E-2</v>
      </c>
      <c r="E2039" s="5">
        <f>Stocks!E2040/Stocks!E2039-1</f>
        <v>1.7094017094017033E-2</v>
      </c>
    </row>
    <row r="2040" spans="1:5" ht="15" customHeight="1" x14ac:dyDescent="0.2">
      <c r="A2040" s="3">
        <f>Stocks!A2041</f>
        <v>45152</v>
      </c>
      <c r="B2040" s="5">
        <f>Stocks!B2041/Stocks!B2040-1</f>
        <v>-1.2408759124087565E-2</v>
      </c>
      <c r="C2040" s="5">
        <f>Stocks!C2041/Stocks!C2040-1</f>
        <v>1.1914680886518925E-2</v>
      </c>
      <c r="D2040" s="5">
        <f>Stocks!D2041/Stocks!D2040-1</f>
        <v>1.5531368472545104E-2</v>
      </c>
      <c r="E2040" s="5">
        <f>Stocks!E2041/Stocks!E2040-1</f>
        <v>-1.0185892538834285E-3</v>
      </c>
    </row>
    <row r="2041" spans="1:5" ht="15" customHeight="1" x14ac:dyDescent="0.2">
      <c r="A2041" s="3">
        <f>Stocks!A2042</f>
        <v>45153</v>
      </c>
      <c r="B2041" s="5">
        <f>Stocks!B2042/Stocks!B2041-1</f>
        <v>-8.1300813008129413E-3</v>
      </c>
      <c r="C2041" s="5">
        <f>Stocks!C2042/Stocks!C2041-1</f>
        <v>-1.2638946068340817E-2</v>
      </c>
      <c r="D2041" s="5">
        <f>Stocks!D2042/Stocks!D2041-1</f>
        <v>-2.5891136801541537E-2</v>
      </c>
      <c r="E2041" s="5">
        <f>Stocks!E2042/Stocks!E2041-1</f>
        <v>-1.8523239017758431E-2</v>
      </c>
    </row>
    <row r="2042" spans="1:5" ht="15" customHeight="1" x14ac:dyDescent="0.2">
      <c r="A2042" s="3">
        <f>Stocks!A2043</f>
        <v>45154</v>
      </c>
      <c r="B2042" s="5">
        <f>Stocks!B2043/Stocks!B2042-1</f>
        <v>-1.713859910581228E-2</v>
      </c>
      <c r="C2042" s="5">
        <f>Stocks!C2043/Stocks!C2042-1</f>
        <v>-2.2515948797064977E-3</v>
      </c>
      <c r="D2042" s="5">
        <f>Stocks!D2043/Stocks!D2042-1</f>
        <v>-1.3845963654345428E-2</v>
      </c>
      <c r="E2042" s="5">
        <f>Stocks!E2043/Stocks!E2042-1</f>
        <v>-7.5318154272357996E-3</v>
      </c>
    </row>
    <row r="2043" spans="1:5" ht="15" customHeight="1" x14ac:dyDescent="0.2">
      <c r="A2043" s="3">
        <f>Stocks!A2044</f>
        <v>45155</v>
      </c>
      <c r="B2043" s="5">
        <f>Stocks!B2044/Stocks!B2043-1</f>
        <v>-3.2600454890068242E-2</v>
      </c>
      <c r="C2043" s="5">
        <f>Stocks!C2044/Stocks!C2043-1</f>
        <v>-8.023736888294497E-3</v>
      </c>
      <c r="D2043" s="5">
        <f>Stocks!D2044/Stocks!D2043-1</f>
        <v>-8.3991475492040113E-3</v>
      </c>
      <c r="E2043" s="5">
        <f>Stocks!E2044/Stocks!E2043-1</f>
        <v>1.8230983949755863E-2</v>
      </c>
    </row>
    <row r="2044" spans="1:5" ht="15" customHeight="1" x14ac:dyDescent="0.2">
      <c r="A2044" s="3">
        <f>Stocks!A2045</f>
        <v>45156</v>
      </c>
      <c r="B2044" s="5">
        <f>Stocks!B2045/Stocks!B2044-1</f>
        <v>1.5673981191222097E-3</v>
      </c>
      <c r="C2044" s="5">
        <f>Stocks!C2045/Stocks!C2044-1</f>
        <v>3.3702658297172228E-3</v>
      </c>
      <c r="D2044" s="5">
        <f>Stocks!D2045/Stocks!D2044-1</f>
        <v>3.9190897597978225E-3</v>
      </c>
      <c r="E2044" s="5">
        <f>Stocks!E2045/Stocks!E2044-1</f>
        <v>4.797395699477347E-3</v>
      </c>
    </row>
    <row r="2045" spans="1:5" ht="15" customHeight="1" x14ac:dyDescent="0.2">
      <c r="A2045" s="3">
        <f>Stocks!A2046</f>
        <v>45159</v>
      </c>
      <c r="B2045" s="5">
        <f>Stocks!B2046/Stocks!B2045-1</f>
        <v>-1.0172143974960801E-2</v>
      </c>
      <c r="C2045" s="5">
        <f>Stocks!C2046/Stocks!C2045-1</f>
        <v>5.4162992820254718E-3</v>
      </c>
      <c r="D2045" s="5">
        <f>Stocks!D2046/Stocks!D2045-1</f>
        <v>1.3978088401964461E-2</v>
      </c>
      <c r="E2045" s="5">
        <f>Stocks!E2046/Stocks!E2045-1</f>
        <v>-6.8207008270115832E-4</v>
      </c>
    </row>
    <row r="2046" spans="1:5" ht="15" customHeight="1" x14ac:dyDescent="0.2">
      <c r="A2046" s="3">
        <f>Stocks!A2047</f>
        <v>45160</v>
      </c>
      <c r="B2046" s="5">
        <f>Stocks!B2047/Stocks!B2046-1</f>
        <v>-8.6956521739131043E-3</v>
      </c>
      <c r="C2046" s="5">
        <f>Stocks!C2047/Stocks!C2046-1</f>
        <v>4.6354297168629266E-3</v>
      </c>
      <c r="D2046" s="5">
        <f>Stocks!D2047/Stocks!D2046-1</f>
        <v>-3.6015896671632852E-3</v>
      </c>
      <c r="E2046" s="5">
        <f>Stocks!E2047/Stocks!E2046-1</f>
        <v>-9.0435969627163937E-3</v>
      </c>
    </row>
    <row r="2047" spans="1:5" ht="15" customHeight="1" x14ac:dyDescent="0.2">
      <c r="A2047" s="3">
        <f>Stocks!A2048</f>
        <v>45161</v>
      </c>
      <c r="B2047" s="5">
        <f>Stocks!B2048/Stocks!B2047-1</f>
        <v>1.2759170653907415E-2</v>
      </c>
      <c r="C2047" s="5">
        <f>Stocks!C2048/Stocks!C2047-1</f>
        <v>7.1912541048344547E-3</v>
      </c>
      <c r="D2047" s="5">
        <f>Stocks!D2048/Stocks!D2047-1</f>
        <v>4.4870995886825416E-3</v>
      </c>
      <c r="E2047" s="5">
        <f>Stocks!E2048/Stocks!E2047-1</f>
        <v>-2.9272492466638766E-3</v>
      </c>
    </row>
    <row r="2048" spans="1:5" ht="15" customHeight="1" x14ac:dyDescent="0.2">
      <c r="A2048" s="3">
        <f>Stocks!A2049</f>
        <v>45162</v>
      </c>
      <c r="B2048" s="5">
        <f>Stocks!B2049/Stocks!B2048-1</f>
        <v>0</v>
      </c>
      <c r="C2048" s="5">
        <f>Stocks!C2049/Stocks!C2048-1</f>
        <v>-1.1679735864630669E-2</v>
      </c>
      <c r="D2048" s="5">
        <f>Stocks!D2049/Stocks!D2048-1</f>
        <v>-3.5116019357240291E-2</v>
      </c>
      <c r="E2048" s="5">
        <f>Stocks!E2049/Stocks!E2048-1</f>
        <v>-8.7211812451429838E-3</v>
      </c>
    </row>
    <row r="2049" spans="1:5" ht="15" customHeight="1" x14ac:dyDescent="0.2">
      <c r="A2049" s="3">
        <f>Stocks!A2050</f>
        <v>45163</v>
      </c>
      <c r="B2049" s="5">
        <f>Stocks!B2050/Stocks!B2049-1</f>
        <v>-3.385826771653544E-2</v>
      </c>
      <c r="C2049" s="5">
        <f>Stocks!C2050/Stocks!C2049-1</f>
        <v>1.2945254102810333E-2</v>
      </c>
      <c r="D2049" s="5">
        <f>Stocks!D2050/Stocks!D2049-1</f>
        <v>2.0704732510288038E-2</v>
      </c>
      <c r="E2049" s="5">
        <f>Stocks!E2050/Stocks!E2049-1</f>
        <v>1.498257839721262E-2</v>
      </c>
    </row>
    <row r="2050" spans="1:5" ht="15" customHeight="1" x14ac:dyDescent="0.2">
      <c r="A2050" s="3">
        <f>Stocks!A2051</f>
        <v>45166</v>
      </c>
      <c r="B2050" s="5">
        <f>Stocks!B2051/Stocks!B2050-1</f>
        <v>4.2379788101059468E-2</v>
      </c>
      <c r="C2050" s="5">
        <f>Stocks!C2051/Stocks!C2050-1</f>
        <v>5.1943768809004087E-3</v>
      </c>
      <c r="D2050" s="5">
        <f>Stocks!D2051/Stocks!D2050-1</f>
        <v>1.159128134055698E-2</v>
      </c>
      <c r="E2050" s="5">
        <f>Stocks!E2051/Stocks!E2050-1</f>
        <v>8.5822176450394139E-3</v>
      </c>
    </row>
    <row r="2051" spans="1:5" ht="15" customHeight="1" x14ac:dyDescent="0.2">
      <c r="A2051" s="3">
        <f>Stocks!A2052</f>
        <v>45167</v>
      </c>
      <c r="B2051" s="5">
        <f>Stocks!B2052/Stocks!B2051-1</f>
        <v>1.2509773260359625E-2</v>
      </c>
      <c r="C2051" s="5">
        <f>Stocks!C2052/Stocks!C2051-1</f>
        <v>6.1928392732641946E-3</v>
      </c>
      <c r="D2051" s="5">
        <f>Stocks!D2052/Stocks!D2051-1</f>
        <v>2.09241499564079E-2</v>
      </c>
      <c r="E2051" s="5">
        <f>Stocks!E2052/Stocks!E2051-1</f>
        <v>1.1912865895167268E-3</v>
      </c>
    </row>
    <row r="2052" spans="1:5" ht="15" customHeight="1" x14ac:dyDescent="0.2">
      <c r="A2052" s="3">
        <f>Stocks!A2053</f>
        <v>45168</v>
      </c>
      <c r="B2052" s="5">
        <f>Stocks!B2053/Stocks!B2052-1</f>
        <v>1.2355212355212419E-2</v>
      </c>
      <c r="C2052" s="5">
        <f>Stocks!C2053/Stocks!C2052-1</f>
        <v>3.6276188147059685E-3</v>
      </c>
      <c r="D2052" s="5">
        <f>Stocks!D2053/Stocks!D2052-1</f>
        <v>2.4399170428202055E-4</v>
      </c>
      <c r="E2052" s="5">
        <f>Stocks!E2053/Stocks!E2052-1</f>
        <v>8.8390277069523293E-3</v>
      </c>
    </row>
    <row r="2053" spans="1:5" ht="15" customHeight="1" x14ac:dyDescent="0.2">
      <c r="A2053" s="3">
        <f>Stocks!A2054</f>
        <v>45169</v>
      </c>
      <c r="B2053" s="5">
        <f>Stocks!B2054/Stocks!B2053-1</f>
        <v>2.2883295194509046E-3</v>
      </c>
      <c r="C2053" s="5">
        <f>Stocks!C2054/Stocks!C2053-1</f>
        <v>-2.2336839540266773E-3</v>
      </c>
      <c r="D2053" s="5">
        <f>Stocks!D2054/Stocks!D2053-1</f>
        <v>-1.8294914013903263E-3</v>
      </c>
      <c r="E2053" s="5">
        <f>Stocks!E2054/Stocks!E2053-1</f>
        <v>2.7801179443975865E-3</v>
      </c>
    </row>
    <row r="2054" spans="1:5" ht="15" customHeight="1" x14ac:dyDescent="0.2">
      <c r="A2054" s="3">
        <f>Stocks!A2055</f>
        <v>45170</v>
      </c>
      <c r="B2054" s="5">
        <f>Stocks!B2055/Stocks!B2054-1</f>
        <v>-0.12024353120243536</v>
      </c>
      <c r="C2054" s="5">
        <f>Stocks!C2055/Stocks!C2054-1</f>
        <v>9.8909150113970501E-3</v>
      </c>
      <c r="D2054" s="5">
        <f>Stocks!D2055/Stocks!D2054-1</f>
        <v>5.4985337243402821E-3</v>
      </c>
      <c r="E2054" s="5">
        <f>Stocks!E2055/Stocks!E2054-1</f>
        <v>2.6127866924304799E-2</v>
      </c>
    </row>
    <row r="2055" spans="1:5" ht="15" customHeight="1" x14ac:dyDescent="0.2">
      <c r="A2055" s="3">
        <f>Stocks!A2056</f>
        <v>45173</v>
      </c>
      <c r="B2055" s="5">
        <f>Stocks!B2056/Stocks!B2055-1</f>
        <v>0</v>
      </c>
      <c r="C2055" s="5">
        <f>Stocks!C2056/Stocks!C2055-1</f>
        <v>0</v>
      </c>
      <c r="D2055" s="5">
        <f>Stocks!D2056/Stocks!D2055-1</f>
        <v>0</v>
      </c>
      <c r="E2055" s="5">
        <f>Stocks!E2056/Stocks!E2055-1</f>
        <v>0</v>
      </c>
    </row>
    <row r="2056" spans="1:5" ht="15" customHeight="1" x14ac:dyDescent="0.2">
      <c r="A2056" s="3">
        <f>Stocks!A2057</f>
        <v>45174</v>
      </c>
      <c r="B2056" s="5">
        <f>Stocks!B2057/Stocks!B2056-1</f>
        <v>6.9204152249136008E-3</v>
      </c>
      <c r="C2056" s="5">
        <f>Stocks!C2057/Stocks!C2056-1</f>
        <v>-1.1164402885816771E-2</v>
      </c>
      <c r="D2056" s="5">
        <f>Stocks!D2057/Stocks!D2056-1</f>
        <v>-8.871065743103701E-3</v>
      </c>
      <c r="E2056" s="5">
        <f>Stocks!E2057/Stocks!E2056-1</f>
        <v>5.6492549533322389E-3</v>
      </c>
    </row>
    <row r="2057" spans="1:5" ht="15" customHeight="1" x14ac:dyDescent="0.2">
      <c r="A2057" s="3">
        <f>Stocks!A2058</f>
        <v>45175</v>
      </c>
      <c r="B2057" s="5">
        <f>Stocks!B2058/Stocks!B2057-1</f>
        <v>-1.2886597938144395E-2</v>
      </c>
      <c r="C2057" s="5">
        <f>Stocks!C2058/Stocks!C2057-1</f>
        <v>3.3423004809651768E-3</v>
      </c>
      <c r="D2057" s="5">
        <f>Stocks!D2058/Stocks!D2057-1</f>
        <v>-6.1304561059343232E-3</v>
      </c>
      <c r="E2057" s="5">
        <f>Stocks!E2058/Stocks!E2057-1</f>
        <v>1.9539200521045963E-3</v>
      </c>
    </row>
    <row r="2058" spans="1:5" ht="15" customHeight="1" x14ac:dyDescent="0.2">
      <c r="A2058" s="3">
        <f>Stocks!A2059</f>
        <v>45176</v>
      </c>
      <c r="B2058" s="5">
        <f>Stocks!B2059/Stocks!B2058-1</f>
        <v>-4.0034812880765935E-2</v>
      </c>
      <c r="C2058" s="5">
        <f>Stocks!C2059/Stocks!C2058-1</f>
        <v>3.9811504712381485E-3</v>
      </c>
      <c r="D2058" s="5">
        <f>Stocks!D2059/Stocks!D2058-1</f>
        <v>-2.4179620034542437E-2</v>
      </c>
      <c r="E2058" s="5">
        <f>Stocks!E2059/Stocks!E2058-1</f>
        <v>-1.1050621597464838E-2</v>
      </c>
    </row>
    <row r="2059" spans="1:5" ht="15" customHeight="1" x14ac:dyDescent="0.2">
      <c r="A2059" s="3">
        <f>Stocks!A2060</f>
        <v>45177</v>
      </c>
      <c r="B2059" s="5">
        <f>Stocks!B2060/Stocks!B2059-1</f>
        <v>2.6291931097008225E-2</v>
      </c>
      <c r="C2059" s="5">
        <f>Stocks!C2060/Stocks!C2059-1</f>
        <v>6.0694343287215347E-4</v>
      </c>
      <c r="D2059" s="5">
        <f>Stocks!D2060/Stocks!D2059-1</f>
        <v>-4.0455120101137165E-3</v>
      </c>
      <c r="E2059" s="5">
        <f>Stocks!E2060/Stocks!E2059-1</f>
        <v>8.2984142634130453E-3</v>
      </c>
    </row>
    <row r="2060" spans="1:5" ht="15" customHeight="1" x14ac:dyDescent="0.2">
      <c r="A2060" s="3">
        <f>Stocks!A2061</f>
        <v>45180</v>
      </c>
      <c r="B2060" s="5">
        <f>Stocks!B2061/Stocks!B2060-1</f>
        <v>2.2968197879858598E-2</v>
      </c>
      <c r="C2060" s="5">
        <f>Stocks!C2061/Stocks!C2060-1</f>
        <v>-2.8306846212944325E-4</v>
      </c>
      <c r="D2060" s="5">
        <f>Stocks!D2061/Stocks!D2060-1</f>
        <v>8.6316323940085482E-3</v>
      </c>
      <c r="E2060" s="5">
        <f>Stocks!E2061/Stocks!E2060-1</f>
        <v>-1.8578878748370276E-2</v>
      </c>
    </row>
    <row r="2061" spans="1:5" ht="15" customHeight="1" x14ac:dyDescent="0.2">
      <c r="A2061" s="3">
        <f>Stocks!A2062</f>
        <v>45181</v>
      </c>
      <c r="B2061" s="5">
        <f>Stocks!B2062/Stocks!B2061-1</f>
        <v>-2.1588946459412783E-2</v>
      </c>
      <c r="C2061" s="5">
        <f>Stocks!C2062/Stocks!C2061-1</f>
        <v>3.2359841436790937E-4</v>
      </c>
      <c r="D2061" s="5">
        <f>Stocks!D2062/Stocks!D2061-1</f>
        <v>-1.3717593757865409E-2</v>
      </c>
      <c r="E2061" s="5">
        <f>Stocks!E2062/Stocks!E2061-1</f>
        <v>2.1919628030554694E-2</v>
      </c>
    </row>
    <row r="2062" spans="1:5" ht="15" customHeight="1" x14ac:dyDescent="0.2">
      <c r="A2062" s="3">
        <f>Stocks!A2063</f>
        <v>45182</v>
      </c>
      <c r="B2062" s="5">
        <f>Stocks!B2063/Stocks!B2062-1</f>
        <v>7.0609002647836761E-3</v>
      </c>
      <c r="C2062" s="5">
        <f>Stocks!C2063/Stocks!C2062-1</f>
        <v>2.1431459765466343E-3</v>
      </c>
      <c r="D2062" s="5">
        <f>Stocks!D2063/Stocks!D2062-1</f>
        <v>3.8279954064055488E-3</v>
      </c>
      <c r="E2062" s="5">
        <f>Stocks!E2063/Stocks!E2062-1</f>
        <v>-6.2560935976599952E-3</v>
      </c>
    </row>
    <row r="2063" spans="1:5" ht="15" customHeight="1" x14ac:dyDescent="0.2">
      <c r="A2063" s="3">
        <f>Stocks!A2064</f>
        <v>45183</v>
      </c>
      <c r="B2063" s="5">
        <f>Stocks!B2064/Stocks!B2063-1</f>
        <v>2.8045574057844025E-2</v>
      </c>
      <c r="C2063" s="5">
        <f>Stocks!C2064/Stocks!C2063-1</f>
        <v>-2.5541701973126774E-2</v>
      </c>
      <c r="D2063" s="5">
        <f>Stocks!D2064/Stocks!D2063-1</f>
        <v>1.7287403076140739E-2</v>
      </c>
      <c r="E2063" s="5">
        <f>Stocks!E2064/Stocks!E2063-1</f>
        <v>1.7905322541084123E-2</v>
      </c>
    </row>
    <row r="2064" spans="1:5" ht="15" customHeight="1" x14ac:dyDescent="0.2">
      <c r="A2064" s="3">
        <f>Stocks!A2065</f>
        <v>45184</v>
      </c>
      <c r="B2064" s="5">
        <f>Stocks!B2065/Stocks!B2064-1</f>
        <v>9.377664109121886E-3</v>
      </c>
      <c r="C2064" s="5">
        <f>Stocks!C2065/Stocks!C2064-1</f>
        <v>-1.7805383022774235E-3</v>
      </c>
      <c r="D2064" s="5">
        <f>Stocks!D2065/Stocks!D2064-1</f>
        <v>-2.9988754217168623E-2</v>
      </c>
      <c r="E2064" s="5">
        <f>Stocks!E2065/Stocks!E2064-1</f>
        <v>-7.4698795180723199E-3</v>
      </c>
    </row>
    <row r="2065" spans="1:5" ht="15" customHeight="1" x14ac:dyDescent="0.2">
      <c r="A2065" s="3">
        <f>Stocks!A2066</f>
        <v>45187</v>
      </c>
      <c r="B2065" s="5">
        <f>Stocks!B2066/Stocks!B2065-1</f>
        <v>-1.5202702702702631E-2</v>
      </c>
      <c r="C2065" s="5">
        <f>Stocks!C2066/Stocks!C2065-1</f>
        <v>1.4891940100385748E-2</v>
      </c>
      <c r="D2065" s="5">
        <f>Stocks!D2066/Stocks!D2065-1</f>
        <v>4.1221177379879848E-3</v>
      </c>
      <c r="E2065" s="5">
        <f>Stocks!E2066/Stocks!E2065-1</f>
        <v>7.364246985514411E-3</v>
      </c>
    </row>
    <row r="2066" spans="1:5" ht="15" customHeight="1" x14ac:dyDescent="0.2">
      <c r="A2066" s="3">
        <f>Stocks!A2067</f>
        <v>45188</v>
      </c>
      <c r="B2066" s="5">
        <f>Stocks!B2067/Stocks!B2066-1</f>
        <v>-1.7152658662091813E-3</v>
      </c>
      <c r="C2066" s="5">
        <f>Stocks!C2067/Stocks!C2066-1</f>
        <v>-4.496035314313751E-3</v>
      </c>
      <c r="D2066" s="5">
        <f>Stocks!D2067/Stocks!D2066-1</f>
        <v>-2.1808851828095666E-3</v>
      </c>
      <c r="E2066" s="5">
        <f>Stocks!E2067/Stocks!E2066-1</f>
        <v>-1.0604113110539881E-2</v>
      </c>
    </row>
    <row r="2067" spans="1:5" ht="15" customHeight="1" x14ac:dyDescent="0.2">
      <c r="A2067" s="3">
        <f>Stocks!A2068</f>
        <v>45189</v>
      </c>
      <c r="B2067" s="5">
        <f>Stocks!B2068/Stocks!B2067-1</f>
        <v>-1.2027491408934776E-2</v>
      </c>
      <c r="C2067" s="5">
        <f>Stocks!C2068/Stocks!C2067-1</f>
        <v>-6.9797996386926631E-3</v>
      </c>
      <c r="D2067" s="5">
        <f>Stocks!D2068/Stocks!D2067-1</f>
        <v>-1.3628182051941384E-2</v>
      </c>
      <c r="E2067" s="5">
        <f>Stocks!E2068/Stocks!E2067-1</f>
        <v>-1.6157843455667398E-2</v>
      </c>
    </row>
    <row r="2068" spans="1:5" ht="15" customHeight="1" x14ac:dyDescent="0.2">
      <c r="A2068" s="3">
        <f>Stocks!A2069</f>
        <v>45190</v>
      </c>
      <c r="B2068" s="5">
        <f>Stocks!B2069/Stocks!B2068-1</f>
        <v>8.6956521739134374E-4</v>
      </c>
      <c r="C2068" s="5">
        <f>Stocks!C2069/Stocks!C2068-1</f>
        <v>-2.1706772513024108E-2</v>
      </c>
      <c r="D2068" s="5">
        <f>Stocks!D2069/Stocks!D2068-1</f>
        <v>-8.2116788321167089E-3</v>
      </c>
      <c r="E2068" s="5">
        <f>Stocks!E2069/Stocks!E2068-1</f>
        <v>-1.7331022530329365E-2</v>
      </c>
    </row>
    <row r="2069" spans="1:5" ht="15" customHeight="1" x14ac:dyDescent="0.2">
      <c r="A2069" s="3">
        <f>Stocks!A2070</f>
        <v>45191</v>
      </c>
      <c r="B2069" s="5">
        <f>Stocks!B2070/Stocks!B2069-1</f>
        <v>-3.5621198957428324E-2</v>
      </c>
      <c r="C2069" s="5">
        <f>Stocks!C2070/Stocks!C2069-1</f>
        <v>-6.4663370102701068E-3</v>
      </c>
      <c r="D2069" s="5">
        <f>Stocks!D2070/Stocks!D2069-1</f>
        <v>1.3010908135103083E-2</v>
      </c>
      <c r="E2069" s="5">
        <f>Stocks!E2070/Stocks!E2069-1</f>
        <v>7.5585789871501774E-4</v>
      </c>
    </row>
    <row r="2070" spans="1:5" ht="15" customHeight="1" x14ac:dyDescent="0.2">
      <c r="A2070" s="3">
        <f>Stocks!A2071</f>
        <v>45194</v>
      </c>
      <c r="B2070" s="5">
        <f>Stocks!B2071/Stocks!B2070-1</f>
        <v>-3.9639639639639568E-2</v>
      </c>
      <c r="C2070" s="5">
        <f>Stocks!C2071/Stocks!C2070-1</f>
        <v>-7.3166581589245716E-3</v>
      </c>
      <c r="D2070" s="5">
        <f>Stocks!D2071/Stocks!D2070-1</f>
        <v>4.5407368967307349E-3</v>
      </c>
      <c r="E2070" s="5">
        <f>Stocks!E2071/Stocks!E2070-1</f>
        <v>1.6028868747901992E-2</v>
      </c>
    </row>
    <row r="2071" spans="1:5" ht="15" customHeight="1" x14ac:dyDescent="0.2">
      <c r="A2071" s="3">
        <f>Stocks!A2072</f>
        <v>45195</v>
      </c>
      <c r="B2071" s="5">
        <f>Stocks!B2072/Stocks!B2071-1</f>
        <v>2.8142589118198558E-3</v>
      </c>
      <c r="C2071" s="5">
        <f>Stocks!C2072/Stocks!C2071-1</f>
        <v>-1.5898183064792626E-2</v>
      </c>
      <c r="D2071" s="5">
        <f>Stocks!D2072/Stocks!D2071-1</f>
        <v>-1.782254939945771E-2</v>
      </c>
      <c r="E2071" s="5">
        <f>Stocks!E2072/Stocks!E2071-1</f>
        <v>-7.6815065664490589E-3</v>
      </c>
    </row>
    <row r="2072" spans="1:5" ht="15" customHeight="1" x14ac:dyDescent="0.2">
      <c r="A2072" s="3">
        <f>Stocks!A2073</f>
        <v>45196</v>
      </c>
      <c r="B2072" s="5">
        <f>Stocks!B2073/Stocks!B2072-1</f>
        <v>3.1805425631431294E-2</v>
      </c>
      <c r="C2072" s="5">
        <f>Stocks!C2073/Stocks!C2072-1</f>
        <v>-6.5316786414115757E-4</v>
      </c>
      <c r="D2072" s="5">
        <f>Stocks!D2073/Stocks!D2072-1</f>
        <v>5.9171597633136397E-3</v>
      </c>
      <c r="E2072" s="5">
        <f>Stocks!E2073/Stocks!E2072-1</f>
        <v>2.4554686199434128E-2</v>
      </c>
    </row>
    <row r="2073" spans="1:5" ht="15" customHeight="1" x14ac:dyDescent="0.2">
      <c r="A2073" s="3">
        <f>Stocks!A2074</f>
        <v>45197</v>
      </c>
      <c r="B2073" s="5">
        <f>Stocks!B2074/Stocks!B2073-1</f>
        <v>-3.0825022665457835E-2</v>
      </c>
      <c r="C2073" s="5">
        <f>Stocks!C2074/Stocks!C2073-1</f>
        <v>9.4117647058822307E-3</v>
      </c>
      <c r="D2073" s="5">
        <f>Stocks!D2074/Stocks!D2073-1</f>
        <v>2.7581699346405308E-2</v>
      </c>
      <c r="E2073" s="5">
        <f>Stocks!E2074/Stocks!E2073-1</f>
        <v>-3.005930619871644E-3</v>
      </c>
    </row>
    <row r="2074" spans="1:5" ht="15" customHeight="1" x14ac:dyDescent="0.2">
      <c r="A2074" s="3">
        <f>Stocks!A2075</f>
        <v>45198</v>
      </c>
      <c r="B2074" s="5">
        <f>Stocks!B2075/Stocks!B2074-1</f>
        <v>1.5902712815715647E-2</v>
      </c>
      <c r="C2074" s="5">
        <f>Stocks!C2075/Stocks!C2074-1</f>
        <v>-7.1225071225071712E-3</v>
      </c>
      <c r="D2074" s="5">
        <f>Stocks!D2075/Stocks!D2074-1</f>
        <v>-7.1237756010685827E-3</v>
      </c>
      <c r="E2074" s="5">
        <f>Stocks!E2075/Stocks!E2074-1</f>
        <v>-2.3794002607561926E-2</v>
      </c>
    </row>
    <row r="2075" spans="1:5" ht="15" customHeight="1" x14ac:dyDescent="0.2">
      <c r="A2075" s="3">
        <f>Stocks!A2076</f>
        <v>45201</v>
      </c>
      <c r="B2075" s="5">
        <f>Stocks!B2076/Stocks!B2075-1</f>
        <v>-3.2228360957642699E-2</v>
      </c>
      <c r="C2075" s="5">
        <f>Stocks!C2076/Stocks!C2075-1</f>
        <v>5.4780226946655741E-3</v>
      </c>
      <c r="D2075" s="5">
        <f>Stocks!D2076/Stocks!D2075-1</f>
        <v>4.0999359385009981E-3</v>
      </c>
      <c r="E2075" s="5">
        <f>Stocks!E2076/Stocks!E2075-1</f>
        <v>-2.2537562604340589E-2</v>
      </c>
    </row>
    <row r="2076" spans="1:5" ht="15" customHeight="1" x14ac:dyDescent="0.2">
      <c r="A2076" s="3">
        <f>Stocks!A2077</f>
        <v>45202</v>
      </c>
      <c r="B2076" s="5">
        <f>Stocks!B2077/Stocks!B2076-1</f>
        <v>-1.5223596574690745E-2</v>
      </c>
      <c r="C2076" s="5">
        <f>Stocks!C2077/Stocks!C2076-1</f>
        <v>-1.0636917888182662E-2</v>
      </c>
      <c r="D2076" s="5">
        <f>Stocks!D2077/Stocks!D2076-1</f>
        <v>-2.067117519458983E-2</v>
      </c>
      <c r="E2076" s="5">
        <f>Stocks!E2077/Stocks!E2076-1</f>
        <v>4.2698548249360258E-3</v>
      </c>
    </row>
    <row r="2077" spans="1:5" ht="15" customHeight="1" x14ac:dyDescent="0.2">
      <c r="A2077" s="3">
        <f>Stocks!A2078</f>
        <v>45203</v>
      </c>
      <c r="B2077" s="5">
        <f>Stocks!B2078/Stocks!B2077-1</f>
        <v>-5.7971014492753659E-3</v>
      </c>
      <c r="C2077" s="5">
        <f>Stocks!C2078/Stocks!C2077-1</f>
        <v>1.0532756435470469E-2</v>
      </c>
      <c r="D2077" s="5">
        <f>Stocks!D2078/Stocks!D2077-1</f>
        <v>1.3289902280130272E-2</v>
      </c>
      <c r="E2077" s="5">
        <f>Stocks!E2078/Stocks!E2077-1</f>
        <v>-3.6309523809523792E-2</v>
      </c>
    </row>
    <row r="2078" spans="1:5" ht="15" customHeight="1" x14ac:dyDescent="0.2">
      <c r="A2078" s="3">
        <f>Stocks!A2079</f>
        <v>45204</v>
      </c>
      <c r="B2078" s="5">
        <f>Stocks!B2079/Stocks!B2078-1</f>
        <v>-1.9436345966958091E-2</v>
      </c>
      <c r="C2078" s="5">
        <f>Stocks!C2079/Stocks!C2078-1</f>
        <v>9.7742409826138132E-3</v>
      </c>
      <c r="D2078" s="5">
        <f>Stocks!D2079/Stocks!D2078-1</f>
        <v>-5.400540054005476E-3</v>
      </c>
      <c r="E2078" s="5">
        <f>Stocks!E2079/Stocks!E2078-1</f>
        <v>7.9414100414720856E-4</v>
      </c>
    </row>
    <row r="2079" spans="1:5" ht="15" customHeight="1" x14ac:dyDescent="0.2">
      <c r="A2079" s="3">
        <f>Stocks!A2080</f>
        <v>45205</v>
      </c>
      <c r="B2079" s="5">
        <f>Stocks!B2080/Stocks!B2079-1</f>
        <v>1.8830525272546916E-2</v>
      </c>
      <c r="C2079" s="5">
        <f>Stocks!C2080/Stocks!C2079-1</f>
        <v>6.6815144766148027E-3</v>
      </c>
      <c r="D2079" s="5">
        <f>Stocks!D2080/Stocks!D2079-1</f>
        <v>2.8312863606981375E-2</v>
      </c>
      <c r="E2079" s="5">
        <f>Stocks!E2080/Stocks!E2079-1</f>
        <v>1.684006348086764E-2</v>
      </c>
    </row>
    <row r="2080" spans="1:5" ht="15" customHeight="1" x14ac:dyDescent="0.2">
      <c r="A2080" s="3">
        <f>Stocks!A2081</f>
        <v>45208</v>
      </c>
      <c r="B2080" s="5">
        <f>Stocks!B2081/Stocks!B2080-1</f>
        <v>2.4319066147859836E-2</v>
      </c>
      <c r="C2080" s="5">
        <f>Stocks!C2081/Stocks!C2080-1</f>
        <v>-2.5527569775357639E-3</v>
      </c>
      <c r="D2080" s="5">
        <f>Stocks!D2081/Stocks!D2080-1</f>
        <v>-1.3829519738496332E-3</v>
      </c>
      <c r="E2080" s="5">
        <f>Stocks!E2081/Stocks!E2080-1</f>
        <v>5.6273302696609795E-2</v>
      </c>
    </row>
    <row r="2081" spans="1:5" ht="15" customHeight="1" x14ac:dyDescent="0.2">
      <c r="A2081" s="3">
        <f>Stocks!A2082</f>
        <v>45209</v>
      </c>
      <c r="B2081" s="5">
        <f>Stocks!B2082/Stocks!B2081-1</f>
        <v>1.3295346628680038E-2</v>
      </c>
      <c r="C2081" s="5">
        <f>Stocks!C2082/Stocks!C2081-1</f>
        <v>9.2134448046408135E-3</v>
      </c>
      <c r="D2081" s="5">
        <f>Stocks!D2082/Stocks!D2081-1</f>
        <v>1.6996097192496507E-2</v>
      </c>
      <c r="E2081" s="5">
        <f>Stocks!E2082/Stocks!E2081-1</f>
        <v>-1.1738630766704894E-2</v>
      </c>
    </row>
    <row r="2082" spans="1:5" ht="15" customHeight="1" x14ac:dyDescent="0.2">
      <c r="A2082" s="3">
        <f>Stocks!A2083</f>
        <v>45210</v>
      </c>
      <c r="B2082" s="5">
        <f>Stocks!B2083/Stocks!B2082-1</f>
        <v>2.7179006560450025E-2</v>
      </c>
      <c r="C2082" s="5">
        <f>Stocks!C2083/Stocks!C2082-1</f>
        <v>-3.8884192730346268E-3</v>
      </c>
      <c r="D2082" s="5">
        <f>Stocks!D2083/Stocks!D2082-1</f>
        <v>5.5706858133202086E-3</v>
      </c>
      <c r="E2082" s="5">
        <f>Stocks!E2083/Stocks!E2082-1</f>
        <v>-2.9072182074922903E-3</v>
      </c>
    </row>
    <row r="2083" spans="1:5" ht="15" customHeight="1" x14ac:dyDescent="0.2">
      <c r="A2083" s="3">
        <f>Stocks!A2084</f>
        <v>45211</v>
      </c>
      <c r="B2083" s="5">
        <f>Stocks!B2084/Stocks!B2083-1</f>
        <v>-5.8394160583941646E-2</v>
      </c>
      <c r="C2083" s="5">
        <f>Stocks!C2084/Stocks!C2083-1</f>
        <v>4.6673455532926234E-3</v>
      </c>
      <c r="D2083" s="5">
        <f>Stocks!D2084/Stocks!D2083-1</f>
        <v>-8.8637203003816278E-3</v>
      </c>
      <c r="E2083" s="5">
        <f>Stocks!E2084/Stocks!E2083-1</f>
        <v>8.9136954348549846E-3</v>
      </c>
    </row>
    <row r="2084" spans="1:5" ht="15" customHeight="1" x14ac:dyDescent="0.2">
      <c r="A2084" s="3">
        <f>Stocks!A2085</f>
        <v>45212</v>
      </c>
      <c r="B2084" s="5">
        <f>Stocks!B2085/Stocks!B2084-1</f>
        <v>4.8449612403098641E-3</v>
      </c>
      <c r="C2084" s="5">
        <f>Stocks!C2085/Stocks!C2084-1</f>
        <v>3.7587634090716637E-3</v>
      </c>
      <c r="D2084" s="5">
        <f>Stocks!D2085/Stocks!D2084-1</f>
        <v>-3.7883492733822077E-2</v>
      </c>
      <c r="E2084" s="5">
        <f>Stocks!E2085/Stocks!E2084-1</f>
        <v>3.0963586821897371E-2</v>
      </c>
    </row>
    <row r="2085" spans="1:5" ht="15" customHeight="1" x14ac:dyDescent="0.2">
      <c r="A2085" s="3">
        <f>Stocks!A2086</f>
        <v>45215</v>
      </c>
      <c r="B2085" s="5">
        <f>Stocks!B2086/Stocks!B2085-1</f>
        <v>5.1108968177435044E-2</v>
      </c>
      <c r="C2085" s="5">
        <f>Stocks!C2086/Stocks!C2085-1</f>
        <v>1.0098035090671864E-2</v>
      </c>
      <c r="D2085" s="5">
        <f>Stocks!D2086/Stocks!D2085-1</f>
        <v>1.9235734572682794E-2</v>
      </c>
      <c r="E2085" s="5">
        <f>Stocks!E2086/Stocks!E2085-1</f>
        <v>3.6040365209033531E-3</v>
      </c>
    </row>
    <row r="2086" spans="1:5" ht="15" customHeight="1" x14ac:dyDescent="0.2">
      <c r="A2086" s="3">
        <f>Stocks!A2087</f>
        <v>45216</v>
      </c>
      <c r="B2086" s="5">
        <f>Stocks!B2087/Stocks!B2086-1</f>
        <v>1.8348623853210455E-3</v>
      </c>
      <c r="C2086" s="5">
        <f>Stocks!C2087/Stocks!C2086-1</f>
        <v>4.7069604698628531E-3</v>
      </c>
      <c r="D2086" s="5">
        <f>Stocks!D2087/Stocks!D2086-1</f>
        <v>-5.0664977834080638E-4</v>
      </c>
      <c r="E2086" s="5">
        <f>Stocks!E2087/Stocks!E2086-1</f>
        <v>1.1970313622216011E-3</v>
      </c>
    </row>
    <row r="2087" spans="1:5" ht="15" customHeight="1" x14ac:dyDescent="0.2">
      <c r="A2087" s="3">
        <f>Stocks!A2088</f>
        <v>45217</v>
      </c>
      <c r="B2087" s="5">
        <f>Stocks!B2088/Stocks!B2087-1</f>
        <v>-3.1135531135531136E-2</v>
      </c>
      <c r="C2087" s="5">
        <f>Stocks!C2088/Stocks!C2087-1</f>
        <v>-1.5464344941956809E-2</v>
      </c>
      <c r="D2087" s="5">
        <f>Stocks!D2088/Stocks!D2087-1</f>
        <v>-1.1658851856545471E-2</v>
      </c>
      <c r="E2087" s="5">
        <f>Stocks!E2088/Stocks!E2087-1</f>
        <v>9.0068547744301952E-3</v>
      </c>
    </row>
    <row r="2088" spans="1:5" ht="15" customHeight="1" x14ac:dyDescent="0.2">
      <c r="A2088" s="3">
        <f>Stocks!A2089</f>
        <v>45218</v>
      </c>
      <c r="B2088" s="5">
        <f>Stocks!B2089/Stocks!B2088-1</f>
        <v>-1.7958412098298626E-2</v>
      </c>
      <c r="C2088" s="5">
        <f>Stocks!C2089/Stocks!C2088-1</f>
        <v>-1.541247315450367E-2</v>
      </c>
      <c r="D2088" s="5">
        <f>Stocks!D2089/Stocks!D2088-1</f>
        <v>-1.538658802410553E-2</v>
      </c>
      <c r="E2088" s="5">
        <f>Stocks!E2089/Stocks!E2088-1</f>
        <v>-1.6588988071728483E-3</v>
      </c>
    </row>
    <row r="2089" spans="1:5" ht="15" customHeight="1" x14ac:dyDescent="0.2">
      <c r="A2089" s="3">
        <f>Stocks!A2090</f>
        <v>45219</v>
      </c>
      <c r="B2089" s="5">
        <f>Stocks!B2090/Stocks!B2089-1</f>
        <v>-5.7747834456208791E-3</v>
      </c>
      <c r="C2089" s="5">
        <f>Stocks!C2090/Stocks!C2089-1</f>
        <v>-1.8391001240323224E-3</v>
      </c>
      <c r="D2089" s="5">
        <f>Stocks!D2090/Stocks!D2089-1</f>
        <v>-1.8622216434431627E-2</v>
      </c>
      <c r="E2089" s="5">
        <f>Stocks!E2090/Stocks!E2089-1</f>
        <v>-1.8357335021364052E-2</v>
      </c>
    </row>
    <row r="2090" spans="1:5" ht="15" customHeight="1" x14ac:dyDescent="0.2">
      <c r="A2090" s="3">
        <f>Stocks!A2091</f>
        <v>45222</v>
      </c>
      <c r="B2090" s="5">
        <f>Stocks!B2091/Stocks!B2090-1</f>
        <v>-1.8393030009680511E-2</v>
      </c>
      <c r="C2090" s="5">
        <f>Stocks!C2091/Stocks!C2090-1</f>
        <v>-7.9269860313651019E-3</v>
      </c>
      <c r="D2090" s="5">
        <f>Stocks!D2091/Stocks!D2090-1</f>
        <v>-1.2871549893842871E-2</v>
      </c>
      <c r="E2090" s="5">
        <f>Stocks!E2091/Stocks!E2090-1</f>
        <v>-2.1924875060454596E-2</v>
      </c>
    </row>
    <row r="2091" spans="1:5" ht="15" customHeight="1" x14ac:dyDescent="0.2">
      <c r="A2091" s="3">
        <f>Stocks!A2092</f>
        <v>45223</v>
      </c>
      <c r="B2091" s="5">
        <f>Stocks!B2092/Stocks!B2091-1</f>
        <v>-5.9171597633136397E-3</v>
      </c>
      <c r="C2091" s="5">
        <f>Stocks!C2092/Stocks!C2091-1</f>
        <v>1.3475575519371175E-2</v>
      </c>
      <c r="D2091" s="5">
        <f>Stocks!D2092/Stocks!D2091-1</f>
        <v>2.2045973921225981E-2</v>
      </c>
      <c r="E2091" s="5">
        <f>Stocks!E2092/Stocks!E2091-1</f>
        <v>-1.1455414537662745E-2</v>
      </c>
    </row>
    <row r="2092" spans="1:5" ht="15" customHeight="1" x14ac:dyDescent="0.2">
      <c r="A2092" s="3">
        <f>Stocks!A2093</f>
        <v>45224</v>
      </c>
      <c r="B2092" s="5">
        <f>Stocks!B2093/Stocks!B2092-1</f>
        <v>-3.472222222222221E-2</v>
      </c>
      <c r="C2092" s="5">
        <f>Stocks!C2093/Stocks!C2092-1</f>
        <v>9.3756658853612063E-3</v>
      </c>
      <c r="D2092" s="5">
        <f>Stocks!D2093/Stocks!D2092-1</f>
        <v>-6.1160068394055078E-2</v>
      </c>
      <c r="E2092" s="5">
        <f>Stocks!E2093/Stocks!E2092-1</f>
        <v>3.8349312213421527E-3</v>
      </c>
    </row>
    <row r="2093" spans="1:5" ht="15" customHeight="1" x14ac:dyDescent="0.2">
      <c r="A2093" s="3">
        <f>Stocks!A2094</f>
        <v>45225</v>
      </c>
      <c r="B2093" s="5">
        <f>Stocks!B2094/Stocks!B2093-1</f>
        <v>7.194244604316502E-3</v>
      </c>
      <c r="C2093" s="5">
        <f>Stocks!C2094/Stocks!C2093-1</f>
        <v>-2.3516993877981784E-2</v>
      </c>
      <c r="D2093" s="5">
        <f>Stocks!D2094/Stocks!D2093-1</f>
        <v>1.9333146539647128E-2</v>
      </c>
      <c r="E2093" s="5">
        <f>Stocks!E2094/Stocks!E2093-1</f>
        <v>-1.7440411925919719E-2</v>
      </c>
    </row>
    <row r="2094" spans="1:5" ht="15" customHeight="1" x14ac:dyDescent="0.2">
      <c r="A2094" s="3">
        <f>Stocks!A2095</f>
        <v>45226</v>
      </c>
      <c r="B2094" s="5">
        <f>Stocks!B2095/Stocks!B2094-1</f>
        <v>-2.5510204081632626E-2</v>
      </c>
      <c r="C2094" s="5">
        <f>Stocks!C2095/Stocks!C2094-1</f>
        <v>-8.690764441369736E-3</v>
      </c>
      <c r="D2094" s="5">
        <f>Stocks!D2095/Stocks!D2094-1</f>
        <v>-6.8719076415613145E-3</v>
      </c>
      <c r="E2094" s="5">
        <f>Stocks!E2095/Stocks!E2094-1</f>
        <v>-4.3107091539177356E-3</v>
      </c>
    </row>
    <row r="2095" spans="1:5" ht="15" customHeight="1" x14ac:dyDescent="0.2">
      <c r="A2095" s="3">
        <f>Stocks!A2096</f>
        <v>45229</v>
      </c>
      <c r="B2095" s="5">
        <f>Stocks!B2096/Stocks!B2095-1</f>
        <v>3.1413612565444948E-2</v>
      </c>
      <c r="C2095" s="5">
        <f>Stocks!C2096/Stocks!C2095-1</f>
        <v>1.6617961355607003E-2</v>
      </c>
      <c r="D2095" s="5">
        <f>Stocks!D2096/Stocks!D2095-1</f>
        <v>-2.2142264046498883E-2</v>
      </c>
      <c r="E2095" s="5">
        <f>Stocks!E2096/Stocks!E2095-1</f>
        <v>2.8862478777589295E-3</v>
      </c>
    </row>
    <row r="2096" spans="1:5" ht="15" customHeight="1" x14ac:dyDescent="0.2">
      <c r="A2096" s="3">
        <f>Stocks!A2097</f>
        <v>45230</v>
      </c>
      <c r="B2096" s="5">
        <f>Stocks!B2097/Stocks!B2096-1</f>
        <v>9.1370558375634126E-3</v>
      </c>
      <c r="C2096" s="5">
        <f>Stocks!C2097/Stocks!C2096-1</f>
        <v>8.6665522567357378E-3</v>
      </c>
      <c r="D2096" s="5">
        <f>Stocks!D2097/Stocks!D2096-1</f>
        <v>8.915935465610092E-3</v>
      </c>
      <c r="E2096" s="5">
        <f>Stocks!E2097/Stocks!E2096-1</f>
        <v>5.5865921787709993E-3</v>
      </c>
    </row>
    <row r="2097" spans="1:5" ht="15" customHeight="1" x14ac:dyDescent="0.2">
      <c r="A2097" s="3">
        <f>Stocks!A2098</f>
        <v>45231</v>
      </c>
      <c r="B2097" s="5">
        <f>Stocks!B2098/Stocks!B2097-1</f>
        <v>1.4084507042253502E-2</v>
      </c>
      <c r="C2097" s="5">
        <f>Stocks!C2098/Stocks!C2097-1</f>
        <v>1.4802211824755496E-2</v>
      </c>
      <c r="D2097" s="5">
        <f>Stocks!D2098/Stocks!D2097-1</f>
        <v>-3.5068031982045111E-3</v>
      </c>
      <c r="E2097" s="5">
        <f>Stocks!E2098/Stocks!E2097-1</f>
        <v>-1.7929292929292906E-2</v>
      </c>
    </row>
    <row r="2098" spans="1:5" ht="15" customHeight="1" x14ac:dyDescent="0.2">
      <c r="A2098" s="3">
        <f>Stocks!A2099</f>
        <v>45232</v>
      </c>
      <c r="B2098" s="5">
        <f>Stocks!B2099/Stocks!B2098-1</f>
        <v>9.9206349206349298E-2</v>
      </c>
      <c r="C2098" s="5">
        <f>Stocks!C2099/Stocks!C2098-1</f>
        <v>1.9574147036633294E-2</v>
      </c>
      <c r="D2098" s="5">
        <f>Stocks!D2099/Stocks!D2098-1</f>
        <v>3.603603603603589E-2</v>
      </c>
      <c r="E2098" s="5">
        <f>Stocks!E2099/Stocks!E2098-1</f>
        <v>4.5855832690494536E-2</v>
      </c>
    </row>
    <row r="2099" spans="1:5" ht="15" customHeight="1" x14ac:dyDescent="0.2">
      <c r="A2099" s="3">
        <f>Stocks!A2100</f>
        <v>45233</v>
      </c>
      <c r="B2099" s="5">
        <f>Stocks!B2100/Stocks!B2099-1</f>
        <v>6.2274368231046928E-2</v>
      </c>
      <c r="C2099" s="5">
        <f>Stocks!C2100/Stocks!C2099-1</f>
        <v>1.4388489208632116E-3</v>
      </c>
      <c r="D2099" s="5">
        <f>Stocks!D2100/Stocks!D2099-1</f>
        <v>3.8451086956521996E-2</v>
      </c>
      <c r="E2099" s="5">
        <f>Stocks!E2100/Stocks!E2099-1</f>
        <v>-1.8603507621701376E-2</v>
      </c>
    </row>
    <row r="2100" spans="1:5" ht="15" customHeight="1" x14ac:dyDescent="0.2">
      <c r="A2100" s="3">
        <f>Stocks!A2101</f>
        <v>45236</v>
      </c>
      <c r="B2100" s="5">
        <f>Stocks!B2101/Stocks!B2100-1</f>
        <v>-2.7187765505522488E-2</v>
      </c>
      <c r="C2100" s="5">
        <f>Stocks!C2101/Stocks!C2100-1</f>
        <v>-4.5155993431844621E-4</v>
      </c>
      <c r="D2100" s="5">
        <f>Stocks!D2101/Stocks!D2100-1</f>
        <v>-1.7139866544550575E-2</v>
      </c>
      <c r="E2100" s="5">
        <f>Stocks!E2101/Stocks!E2100-1</f>
        <v>-1.068893528183712E-2</v>
      </c>
    </row>
    <row r="2101" spans="1:5" ht="15" customHeight="1" x14ac:dyDescent="0.2">
      <c r="A2101" s="3">
        <f>Stocks!A2102</f>
        <v>45237</v>
      </c>
      <c r="B2101" s="5">
        <f>Stocks!B2102/Stocks!B2101-1</f>
        <v>1.3973799126637543E-2</v>
      </c>
      <c r="C2101" s="5">
        <f>Stocks!C2102/Stocks!C2101-1</f>
        <v>5.256889399975373E-3</v>
      </c>
      <c r="D2101" s="5">
        <f>Stocks!D2102/Stocks!D2101-1</f>
        <v>2.5292864749733024E-3</v>
      </c>
      <c r="E2101" s="5">
        <f>Stocks!E2102/Stocks!E2101-1</f>
        <v>-2.7179876762049471E-2</v>
      </c>
    </row>
    <row r="2102" spans="1:5" ht="15" customHeight="1" x14ac:dyDescent="0.2">
      <c r="A2102" s="3">
        <f>Stocks!A2103</f>
        <v>45238</v>
      </c>
      <c r="B2102" s="5">
        <f>Stocks!B2103/Stocks!B2102-1</f>
        <v>-0.19035314384151591</v>
      </c>
      <c r="C2102" s="5">
        <f>Stocks!C2103/Stocks!C2102-1</f>
        <v>-3.5135024717082297E-3</v>
      </c>
      <c r="D2102" s="5">
        <f>Stocks!D2103/Stocks!D2102-1</f>
        <v>6.6392245385737958E-4</v>
      </c>
      <c r="E2102" s="5">
        <f>Stocks!E2103/Stocks!E2102-1</f>
        <v>-6.941431670281939E-3</v>
      </c>
    </row>
    <row r="2103" spans="1:5" ht="15" customHeight="1" x14ac:dyDescent="0.2">
      <c r="A2103" s="3">
        <f>Stocks!A2104</f>
        <v>45239</v>
      </c>
      <c r="B2103" s="5">
        <f>Stocks!B2104/Stocks!B2103-1</f>
        <v>2.5531914893617058E-2</v>
      </c>
      <c r="C2103" s="5">
        <f>Stocks!C2104/Stocks!C2103-1</f>
        <v>-9.3067114919438421E-3</v>
      </c>
      <c r="D2103" s="5">
        <f>Stocks!D2104/Stocks!D2103-1</f>
        <v>-2.2027600849256812E-2</v>
      </c>
      <c r="E2103" s="5">
        <f>Stocks!E2104/Stocks!E2103-1</f>
        <v>-2.6212319790300809E-3</v>
      </c>
    </row>
    <row r="2104" spans="1:5" ht="15" customHeight="1" x14ac:dyDescent="0.2">
      <c r="A2104" s="3">
        <f>Stocks!A2105</f>
        <v>45240</v>
      </c>
      <c r="B2104" s="5">
        <f>Stocks!B2105/Stocks!B2104-1</f>
        <v>5.0829875518672241E-2</v>
      </c>
      <c r="C2104" s="5">
        <f>Stocks!C2105/Stocks!C2104-1</f>
        <v>1.4939579539811287E-2</v>
      </c>
      <c r="D2104" s="5">
        <f>Stocks!D2105/Stocks!D2104-1</f>
        <v>5.2374491180461336E-2</v>
      </c>
      <c r="E2104" s="5">
        <f>Stocks!E2105/Stocks!E2104-1</f>
        <v>1.2790188348664078E-2</v>
      </c>
    </row>
    <row r="2105" spans="1:5" ht="15" customHeight="1" x14ac:dyDescent="0.2">
      <c r="A2105" s="3">
        <f>Stocks!A2106</f>
        <v>45243</v>
      </c>
      <c r="B2105" s="5">
        <f>Stocks!B2106/Stocks!B2105-1</f>
        <v>-2.3692003948667328E-2</v>
      </c>
      <c r="C2105" s="5">
        <f>Stocks!C2106/Stocks!C2105-1</f>
        <v>-2.3649337410805993E-3</v>
      </c>
      <c r="D2105" s="5">
        <f>Stocks!D2106/Stocks!D2105-1</f>
        <v>-1.2119649303764746E-2</v>
      </c>
      <c r="E2105" s="5">
        <f>Stocks!E2106/Stocks!E2105-1</f>
        <v>-2.1624426952685516E-3</v>
      </c>
    </row>
    <row r="2106" spans="1:5" ht="15" customHeight="1" x14ac:dyDescent="0.2">
      <c r="A2106" s="3">
        <f>Stocks!A2107</f>
        <v>45244</v>
      </c>
      <c r="B2106" s="5">
        <f>Stocks!B2107/Stocks!B2106-1</f>
        <v>5.5611729019211298E-2</v>
      </c>
      <c r="C2106" s="5">
        <f>Stocks!C2107/Stocks!C2106-1</f>
        <v>9.2778027547308906E-3</v>
      </c>
      <c r="D2106" s="5">
        <f>Stocks!D2107/Stocks!D2106-1</f>
        <v>6.0819629339597947E-2</v>
      </c>
      <c r="E2106" s="5">
        <f>Stocks!E2107/Stocks!E2106-1</f>
        <v>1.5603328710125375E-3</v>
      </c>
    </row>
    <row r="2107" spans="1:5" ht="15" customHeight="1" x14ac:dyDescent="0.2">
      <c r="A2107" s="3">
        <f>Stocks!A2108</f>
        <v>45245</v>
      </c>
      <c r="B2107" s="5">
        <f>Stocks!B2108/Stocks!B2107-1</f>
        <v>1.1494252873563315E-2</v>
      </c>
      <c r="C2107" s="5">
        <f>Stocks!C2108/Stocks!C2107-1</f>
        <v>4.7379930347453136E-3</v>
      </c>
      <c r="D2107" s="5">
        <f>Stocks!D2108/Stocks!D2107-1</f>
        <v>1.5009842519684957E-2</v>
      </c>
      <c r="E2107" s="5">
        <f>Stocks!E2108/Stocks!E2107-1</f>
        <v>-4.414055738272471E-3</v>
      </c>
    </row>
    <row r="2108" spans="1:5" ht="15" customHeight="1" x14ac:dyDescent="0.2">
      <c r="A2108" s="3">
        <f>Stocks!A2109</f>
        <v>45246</v>
      </c>
      <c r="B2108" s="5">
        <f>Stocks!B2109/Stocks!B2108-1</f>
        <v>-2.2727272727272707E-2</v>
      </c>
      <c r="C2108" s="5">
        <f>Stocks!C2109/Stocks!C2108-1</f>
        <v>1.8540163637095208E-3</v>
      </c>
      <c r="D2108" s="5">
        <f>Stocks!D2109/Stocks!D2108-1</f>
        <v>-4.1212121212121922E-3</v>
      </c>
      <c r="E2108" s="5">
        <f>Stocks!E2109/Stocks!E2108-1</f>
        <v>-2.6427888376945208E-2</v>
      </c>
    </row>
    <row r="2109" spans="1:5" ht="15" customHeight="1" x14ac:dyDescent="0.2">
      <c r="A2109" s="3">
        <f>Stocks!A2110</f>
        <v>45247</v>
      </c>
      <c r="B2109" s="5">
        <f>Stocks!B2110/Stocks!B2109-1</f>
        <v>3.7790697674418672E-2</v>
      </c>
      <c r="C2109" s="5">
        <f>Stocks!C2110/Stocks!C2109-1</f>
        <v>3.9827815102386754E-3</v>
      </c>
      <c r="D2109" s="5">
        <f>Stocks!D2110/Stocks!D2109-1</f>
        <v>1.6674780915287402E-2</v>
      </c>
      <c r="E2109" s="5">
        <f>Stocks!E2110/Stocks!E2109-1</f>
        <v>2.3216358603446841E-2</v>
      </c>
    </row>
    <row r="2110" spans="1:5" ht="15" customHeight="1" x14ac:dyDescent="0.2">
      <c r="A2110" s="3">
        <f>Stocks!A2111</f>
        <v>45250</v>
      </c>
      <c r="B2110" s="5">
        <f>Stocks!B2111/Stocks!B2110-1</f>
        <v>2.8011204481792618E-3</v>
      </c>
      <c r="C2110" s="5">
        <f>Stocks!C2111/Stocks!C2110-1</f>
        <v>1.642891489020748E-3</v>
      </c>
      <c r="D2110" s="5">
        <f>Stocks!D2111/Stocks!D2110-1</f>
        <v>1.4126661079851388E-2</v>
      </c>
      <c r="E2110" s="5">
        <f>Stocks!E2111/Stocks!E2110-1</f>
        <v>6.9814119905751149E-3</v>
      </c>
    </row>
    <row r="2111" spans="1:5" ht="15" customHeight="1" x14ac:dyDescent="0.2">
      <c r="A2111" s="3">
        <f>Stocks!A2112</f>
        <v>45251</v>
      </c>
      <c r="B2111" s="5">
        <f>Stocks!B2112/Stocks!B2111-1</f>
        <v>-1.4897579143389184E-2</v>
      </c>
      <c r="C2111" s="5">
        <f>Stocks!C2112/Stocks!C2111-1</f>
        <v>9.041084930191623E-3</v>
      </c>
      <c r="D2111" s="5">
        <f>Stocks!D2112/Stocks!D2111-1</f>
        <v>-2.597095974501229E-2</v>
      </c>
      <c r="E2111" s="5">
        <f>Stocks!E2112/Stocks!E2111-1</f>
        <v>-1.9065776930410339E-3</v>
      </c>
    </row>
    <row r="2112" spans="1:5" ht="15" customHeight="1" x14ac:dyDescent="0.2">
      <c r="A2112" s="3">
        <f>Stocks!A2113</f>
        <v>45252</v>
      </c>
      <c r="B2112" s="5">
        <f>Stocks!B2113/Stocks!B2112-1</f>
        <v>7.5614366729679361E-3</v>
      </c>
      <c r="C2112" s="5">
        <f>Stocks!C2113/Stocks!C2112-1</f>
        <v>5.9073068231376702E-3</v>
      </c>
      <c r="D2112" s="5">
        <f>Stocks!D2113/Stocks!D2112-1</f>
        <v>-6.0598715307247364E-4</v>
      </c>
      <c r="E2112" s="5">
        <f>Stocks!E2113/Stocks!E2112-1</f>
        <v>-2.7785013458366814E-3</v>
      </c>
    </row>
    <row r="2113" spans="1:5" ht="15" customHeight="1" x14ac:dyDescent="0.2">
      <c r="A2113" s="3">
        <f>Stocks!A2114</f>
        <v>45253</v>
      </c>
      <c r="B2113" s="5">
        <f>Stocks!B2114/Stocks!B2113-1</f>
        <v>0</v>
      </c>
      <c r="C2113" s="5">
        <f>Stocks!C2114/Stocks!C2113-1</f>
        <v>0</v>
      </c>
      <c r="D2113" s="5">
        <f>Stocks!D2114/Stocks!D2113-1</f>
        <v>0</v>
      </c>
      <c r="E2113" s="5">
        <f>Stocks!E2114/Stocks!E2113-1</f>
        <v>0</v>
      </c>
    </row>
    <row r="2114" spans="1:5" ht="15" customHeight="1" x14ac:dyDescent="0.2">
      <c r="A2114" s="3">
        <f>Stocks!A2115</f>
        <v>45254</v>
      </c>
      <c r="B2114" s="5">
        <f>Stocks!B2115/Stocks!B2114-1</f>
        <v>1.7823639774859235E-2</v>
      </c>
      <c r="C2114" s="5">
        <f>Stocks!C2115/Stocks!C2114-1</f>
        <v>2.2859845498974796E-3</v>
      </c>
      <c r="D2114" s="5">
        <f>Stocks!D2115/Stocks!D2114-1</f>
        <v>9.7016735386854513E-3</v>
      </c>
      <c r="E2114" s="5">
        <f>Stocks!E2115/Stocks!E2114-1</f>
        <v>5.5724858511101427E-3</v>
      </c>
    </row>
    <row r="2115" spans="1:5" ht="15" customHeight="1" x14ac:dyDescent="0.2">
      <c r="A2115" s="3">
        <f>Stocks!A2116</f>
        <v>45257</v>
      </c>
      <c r="B2115" s="5">
        <f>Stocks!B2116/Stocks!B2115-1</f>
        <v>-6.4516129032258229E-3</v>
      </c>
      <c r="C2115" s="5">
        <f>Stocks!C2116/Stocks!C2115-1</f>
        <v>-6.2917813605989359E-4</v>
      </c>
      <c r="D2115" s="5">
        <f>Stocks!D2116/Stocks!D2115-1</f>
        <v>-1.8015853951477312E-2</v>
      </c>
      <c r="E2115" s="5">
        <f>Stocks!E2116/Stocks!E2115-1</f>
        <v>-5.9745432504978435E-3</v>
      </c>
    </row>
    <row r="2116" spans="1:5" ht="15" customHeight="1" x14ac:dyDescent="0.2">
      <c r="A2116" s="3">
        <f>Stocks!A2117</f>
        <v>45258</v>
      </c>
      <c r="B2116" s="5">
        <f>Stocks!B2117/Stocks!B2116-1</f>
        <v>-1.4842300556586308E-2</v>
      </c>
      <c r="C2116" s="5">
        <f>Stocks!C2117/Stocks!C2116-1</f>
        <v>-4.7218068780986444E-3</v>
      </c>
      <c r="D2116" s="5">
        <f>Stocks!D2117/Stocks!D2116-1</f>
        <v>7.3385518590973753E-4</v>
      </c>
      <c r="E2116" s="5">
        <f>Stocks!E2117/Stocks!E2116-1</f>
        <v>1.567944250871145E-3</v>
      </c>
    </row>
    <row r="2117" spans="1:5" ht="15" customHeight="1" x14ac:dyDescent="0.2">
      <c r="A2117" s="3">
        <f>Stocks!A2118</f>
        <v>45259</v>
      </c>
      <c r="B2117" s="5">
        <f>Stocks!B2118/Stocks!B2117-1</f>
        <v>1.5065913370998052E-2</v>
      </c>
      <c r="C2117" s="5">
        <f>Stocks!C2118/Stocks!C2117-1</f>
        <v>5.1000237210405697E-3</v>
      </c>
      <c r="D2117" s="5">
        <f>Stocks!D2118/Stocks!D2117-1</f>
        <v>1.4177462723050649E-2</v>
      </c>
      <c r="E2117" s="5">
        <f>Stocks!E2118/Stocks!E2117-1</f>
        <v>-8.784136371542961E-3</v>
      </c>
    </row>
    <row r="2118" spans="1:5" ht="15" customHeight="1" x14ac:dyDescent="0.2">
      <c r="A2118" s="3">
        <f>Stocks!A2119</f>
        <v>45260</v>
      </c>
      <c r="B2118" s="5">
        <f>Stocks!B2119/Stocks!B2118-1</f>
        <v>-3.0612244897959218E-2</v>
      </c>
      <c r="C2118" s="5">
        <f>Stocks!C2119/Stocks!C2118-1</f>
        <v>9.6365495810879498E-3</v>
      </c>
      <c r="D2118" s="5">
        <f>Stocks!D2119/Stocks!D2118-1</f>
        <v>5.5435044589056126E-3</v>
      </c>
      <c r="E2118" s="5">
        <f>Stocks!E2119/Stocks!E2118-1</f>
        <v>1.4038782135649575E-2</v>
      </c>
    </row>
    <row r="2119" spans="1:5" ht="15" customHeight="1" x14ac:dyDescent="0.2">
      <c r="A2119" s="3">
        <f>Stocks!A2120</f>
        <v>45261</v>
      </c>
      <c r="B2119" s="5">
        <f>Stocks!B2120/Stocks!B2119-1</f>
        <v>8.4210526315789513E-2</v>
      </c>
      <c r="C2119" s="5">
        <f>Stocks!C2120/Stocks!C2119-1</f>
        <v>-8.9566810646246608E-4</v>
      </c>
      <c r="D2119" s="5">
        <f>Stocks!D2120/Stocks!D2119-1</f>
        <v>1.4621284755512942E-2</v>
      </c>
      <c r="E2119" s="5">
        <f>Stocks!E2120/Stocks!E2119-1</f>
        <v>-2.9419399498138432E-3</v>
      </c>
    </row>
    <row r="2120" spans="1:5" ht="15" customHeight="1" x14ac:dyDescent="0.2">
      <c r="A2120" s="3">
        <f>Stocks!A2121</f>
        <v>45264</v>
      </c>
      <c r="B2120" s="5">
        <f>Stocks!B2121/Stocks!B2120-1</f>
        <v>5.295675198587757E-3</v>
      </c>
      <c r="C2120" s="5">
        <f>Stocks!C2121/Stocks!C2120-1</f>
        <v>-7.8377851433028001E-3</v>
      </c>
      <c r="D2120" s="5">
        <f>Stocks!D2121/Stocks!D2120-1</f>
        <v>-2.0080321285140812E-3</v>
      </c>
      <c r="E2120" s="5">
        <f>Stocks!E2121/Stocks!E2120-1</f>
        <v>-6.0748069079232803E-3</v>
      </c>
    </row>
    <row r="2121" spans="1:5" ht="15" customHeight="1" x14ac:dyDescent="0.2">
      <c r="A2121" s="3">
        <f>Stocks!A2122</f>
        <v>45265</v>
      </c>
      <c r="B2121" s="5">
        <f>Stocks!B2122/Stocks!B2121-1</f>
        <v>-4.5654082528533868E-2</v>
      </c>
      <c r="C2121" s="5">
        <f>Stocks!C2122/Stocks!C2121-1</f>
        <v>6.6813394120424086E-4</v>
      </c>
      <c r="D2121" s="5">
        <f>Stocks!D2122/Stocks!D2121-1</f>
        <v>-1.1125576991359853E-2</v>
      </c>
      <c r="E2121" s="5">
        <f>Stocks!E2122/Stocks!E2121-1</f>
        <v>-1.2136558107046169E-2</v>
      </c>
    </row>
    <row r="2122" spans="1:5" ht="15" customHeight="1" x14ac:dyDescent="0.2">
      <c r="A2122" s="3">
        <f>Stocks!A2123</f>
        <v>45266</v>
      </c>
      <c r="B2122" s="5">
        <f>Stocks!B2123/Stocks!B2122-1</f>
        <v>4.5998160073597028E-3</v>
      </c>
      <c r="C2122" s="5">
        <f>Stocks!C2123/Stocks!C2122-1</f>
        <v>-1.2568241624446586E-3</v>
      </c>
      <c r="D2122" s="5">
        <f>Stocks!D2123/Stocks!D2122-1</f>
        <v>8.3782166367463162E-4</v>
      </c>
      <c r="E2122" s="5">
        <f>Stocks!E2123/Stocks!E2122-1</f>
        <v>-2.3157150433091744E-2</v>
      </c>
    </row>
    <row r="2123" spans="1:5" ht="15" customHeight="1" x14ac:dyDescent="0.2">
      <c r="A2123" s="3">
        <f>Stocks!A2124</f>
        <v>45267</v>
      </c>
      <c r="B2123" s="5">
        <f>Stocks!B2124/Stocks!B2123-1</f>
        <v>-9.157509157509125E-3</v>
      </c>
      <c r="C2123" s="5">
        <f>Stocks!C2124/Stocks!C2123-1</f>
        <v>6.016752526642799E-3</v>
      </c>
      <c r="D2123" s="5">
        <f>Stocks!D2124/Stocks!D2123-1</f>
        <v>2.6189906720880174E-2</v>
      </c>
      <c r="E2123" s="5">
        <f>Stocks!E2124/Stocks!E2123-1</f>
        <v>2.9858849077089022E-3</v>
      </c>
    </row>
    <row r="2124" spans="1:5" ht="15" customHeight="1" x14ac:dyDescent="0.2">
      <c r="A2124" s="3">
        <f>Stocks!A2125</f>
        <v>45268</v>
      </c>
      <c r="B2124" s="5">
        <f>Stocks!B2125/Stocks!B2124-1</f>
        <v>6.0073937153419577E-2</v>
      </c>
      <c r="C2124" s="5">
        <f>Stocks!C2125/Stocks!C2124-1</f>
        <v>-3.1271988116643445E-4</v>
      </c>
      <c r="D2124" s="5">
        <f>Stocks!D2125/Stocks!D2124-1</f>
        <v>3.1464864234937995E-3</v>
      </c>
      <c r="E2124" s="5">
        <f>Stocks!E2125/Stocks!E2124-1</f>
        <v>1.1005863779882663E-2</v>
      </c>
    </row>
    <row r="2125" spans="1:5" ht="15" customHeight="1" x14ac:dyDescent="0.2">
      <c r="A2125" s="3">
        <f>Stocks!A2126</f>
        <v>45271</v>
      </c>
      <c r="B2125" s="5">
        <f>Stocks!B2126/Stocks!B2125-1</f>
        <v>-3.4873583260680574E-3</v>
      </c>
      <c r="C2125" s="5">
        <f>Stocks!C2126/Stocks!C2125-1</f>
        <v>3.0499726284507478E-3</v>
      </c>
      <c r="D2125" s="5">
        <f>Stocks!D2126/Stocks!D2125-1</f>
        <v>3.2876394052044677E-2</v>
      </c>
      <c r="E2125" s="5">
        <f>Stocks!E2126/Stocks!E2125-1</f>
        <v>8.0306951012754091E-4</v>
      </c>
    </row>
    <row r="2126" spans="1:5" ht="15" customHeight="1" x14ac:dyDescent="0.2">
      <c r="A2126" s="3">
        <f>Stocks!A2127</f>
        <v>45272</v>
      </c>
      <c r="B2126" s="5">
        <f>Stocks!B2127/Stocks!B2126-1</f>
        <v>-1.7497812773403232E-2</v>
      </c>
      <c r="C2126" s="5">
        <f>Stocks!C2127/Stocks!C2126-1</f>
        <v>1.1851317636051739E-2</v>
      </c>
      <c r="D2126" s="5">
        <f>Stocks!D2127/Stocks!D2126-1</f>
        <v>3.5991452030144089E-3</v>
      </c>
      <c r="E2126" s="5">
        <f>Stocks!E2127/Stocks!E2126-1</f>
        <v>-9.8074179743223855E-3</v>
      </c>
    </row>
    <row r="2127" spans="1:5" ht="15" customHeight="1" x14ac:dyDescent="0.2">
      <c r="A2127" s="3">
        <f>Stocks!A2128</f>
        <v>45273</v>
      </c>
      <c r="B2127" s="5">
        <f>Stocks!B2128/Stocks!B2127-1</f>
        <v>5.7880676758682137E-2</v>
      </c>
      <c r="C2127" s="5">
        <f>Stocks!C2128/Stocks!C2127-1</f>
        <v>1.0863765270548331E-2</v>
      </c>
      <c r="D2127" s="5">
        <f>Stocks!D2128/Stocks!D2127-1</f>
        <v>7.0604056931524717E-3</v>
      </c>
      <c r="E2127" s="5">
        <f>Stocks!E2128/Stocks!E2127-1</f>
        <v>7.1132721051683223E-3</v>
      </c>
    </row>
    <row r="2128" spans="1:5" ht="15" customHeight="1" x14ac:dyDescent="0.2">
      <c r="A2128" s="3">
        <f>Stocks!A2129</f>
        <v>45274</v>
      </c>
      <c r="B2128" s="5">
        <f>Stocks!B2129/Stocks!B2128-1</f>
        <v>5.1346801346801252E-2</v>
      </c>
      <c r="C2128" s="5">
        <f>Stocks!C2129/Stocks!C2128-1</f>
        <v>-1.3910745449632445E-2</v>
      </c>
      <c r="D2128" s="5">
        <f>Stocks!D2129/Stocks!D2128-1</f>
        <v>3.4498108168261599E-2</v>
      </c>
      <c r="E2128" s="5">
        <f>Stocks!E2129/Stocks!E2128-1</f>
        <v>2.7715690657130088E-2</v>
      </c>
    </row>
    <row r="2129" spans="1:5" ht="15" customHeight="1" x14ac:dyDescent="0.2">
      <c r="A2129" s="3">
        <f>Stocks!A2130</f>
        <v>45275</v>
      </c>
      <c r="B2129" s="5">
        <f>Stocks!B2130/Stocks!B2129-1</f>
        <v>-1.8414731785428406E-2</v>
      </c>
      <c r="C2129" s="5">
        <f>Stocks!C2130/Stocks!C2129-1</f>
        <v>-2.7055231322229423E-3</v>
      </c>
      <c r="D2129" s="5">
        <f>Stocks!D2130/Stocks!D2129-1</f>
        <v>-8.1755593803785054E-3</v>
      </c>
      <c r="E2129" s="5">
        <f>Stocks!E2130/Stocks!E2129-1</f>
        <v>-3.5667681600695111E-3</v>
      </c>
    </row>
    <row r="2130" spans="1:5" ht="15" customHeight="1" x14ac:dyDescent="0.2">
      <c r="A2130" s="3">
        <f>Stocks!A2131</f>
        <v>45278</v>
      </c>
      <c r="B2130" s="5">
        <f>Stocks!B2131/Stocks!B2130-1</f>
        <v>-2.3654159869494262E-2</v>
      </c>
      <c r="C2130" s="5">
        <f>Stocks!C2131/Stocks!C2130-1</f>
        <v>1.3180637910321646E-3</v>
      </c>
      <c r="D2130" s="5">
        <f>Stocks!D2131/Stocks!D2130-1</f>
        <v>-9.6529284164859064E-3</v>
      </c>
      <c r="E2130" s="5">
        <f>Stocks!E2131/Stocks!E2130-1</f>
        <v>3.1430068098481367E-3</v>
      </c>
    </row>
    <row r="2131" spans="1:5" ht="15" customHeight="1" x14ac:dyDescent="0.2">
      <c r="A2131" s="3">
        <f>Stocks!A2132</f>
        <v>45279</v>
      </c>
      <c r="B2131" s="5">
        <f>Stocks!B2132/Stocks!B2131-1</f>
        <v>3.2581453634085156E-2</v>
      </c>
      <c r="C2131" s="5">
        <f>Stocks!C2132/Stocks!C2131-1</f>
        <v>6.2696883269388604E-3</v>
      </c>
      <c r="D2131" s="5">
        <f>Stocks!D2132/Stocks!D2131-1</f>
        <v>8.7613623918514349E-4</v>
      </c>
      <c r="E2131" s="5">
        <f>Stocks!E2132/Stocks!E2131-1</f>
        <v>1.3838120104438634E-2</v>
      </c>
    </row>
    <row r="2132" spans="1:5" ht="15" customHeight="1" x14ac:dyDescent="0.2">
      <c r="A2132" s="3">
        <f>Stocks!A2133</f>
        <v>45280</v>
      </c>
      <c r="B2132" s="5">
        <f>Stocks!B2133/Stocks!B2132-1</f>
        <v>-5.6634304207119679E-2</v>
      </c>
      <c r="C2132" s="5">
        <f>Stocks!C2133/Stocks!C2132-1</f>
        <v>-1.1076964498634601E-2</v>
      </c>
      <c r="D2132" s="5">
        <f>Stocks!D2133/Stocks!D2132-1</f>
        <v>-3.1075610022978428E-2</v>
      </c>
      <c r="E2132" s="5">
        <f>Stocks!E2133/Stocks!E2132-1</f>
        <v>1.7168855695768315E-3</v>
      </c>
    </row>
    <row r="2133" spans="1:5" ht="15" customHeight="1" x14ac:dyDescent="0.2">
      <c r="A2133" s="3">
        <f>Stocks!A2134</f>
        <v>45281</v>
      </c>
      <c r="B2133" s="5">
        <f>Stocks!B2134/Stocks!B2133-1</f>
        <v>-1.4579759862778707E-2</v>
      </c>
      <c r="C2133" s="5">
        <f>Stocks!C2134/Stocks!C2133-1</f>
        <v>9.4508150399381652E-3</v>
      </c>
      <c r="D2133" s="5">
        <f>Stocks!D2134/Stocks!D2133-1</f>
        <v>1.5019762845849716E-2</v>
      </c>
      <c r="E2133" s="5">
        <f>Stocks!E2134/Stocks!E2133-1</f>
        <v>1.1997600479904946E-3</v>
      </c>
    </row>
    <row r="2134" spans="1:5" ht="15" customHeight="1" x14ac:dyDescent="0.2">
      <c r="A2134" s="3">
        <f>Stocks!A2135</f>
        <v>45282</v>
      </c>
      <c r="B2134" s="5">
        <f>Stocks!B2135/Stocks!B2134-1</f>
        <v>-1.9147084421235916E-2</v>
      </c>
      <c r="C2134" s="5">
        <f>Stocks!C2135/Stocks!C2134-1</f>
        <v>-4.2771827078679214E-3</v>
      </c>
      <c r="D2134" s="5">
        <f>Stocks!D2135/Stocks!D2134-1</f>
        <v>3.4490431686693412E-3</v>
      </c>
      <c r="E2134" s="5">
        <f>Stocks!E2135/Stocks!E2134-1</f>
        <v>7.1043396387913127E-3</v>
      </c>
    </row>
    <row r="2135" spans="1:5" ht="15" customHeight="1" x14ac:dyDescent="0.2">
      <c r="A2135" s="3">
        <f>Stocks!A2136</f>
        <v>45285</v>
      </c>
      <c r="B2135" s="5">
        <f>Stocks!B2136/Stocks!B2135-1</f>
        <v>0</v>
      </c>
      <c r="C2135" s="5">
        <f>Stocks!C2136/Stocks!C2135-1</f>
        <v>0</v>
      </c>
      <c r="D2135" s="5">
        <f>Stocks!D2136/Stocks!D2135-1</f>
        <v>0</v>
      </c>
      <c r="E2135" s="5">
        <f>Stocks!E2136/Stocks!E2135-1</f>
        <v>0</v>
      </c>
    </row>
    <row r="2136" spans="1:5" ht="15" customHeight="1" x14ac:dyDescent="0.2">
      <c r="A2136" s="3">
        <f>Stocks!A2137</f>
        <v>45286</v>
      </c>
      <c r="B2136" s="5">
        <f>Stocks!B2137/Stocks!B2136-1</f>
        <v>2.0408163265306145E-2</v>
      </c>
      <c r="C2136" s="5">
        <f>Stocks!C2137/Stocks!C2136-1</f>
        <v>2.8247505416363339E-3</v>
      </c>
      <c r="D2136" s="5">
        <f>Stocks!D2137/Stocks!D2136-1</f>
        <v>1.2418228184942981E-2</v>
      </c>
      <c r="E2136" s="5">
        <f>Stocks!E2137/Stocks!E2136-1</f>
        <v>1.1558728539860619E-2</v>
      </c>
    </row>
    <row r="2137" spans="1:5" ht="15" customHeight="1" x14ac:dyDescent="0.2">
      <c r="A2137" s="3">
        <f>Stocks!A2138</f>
        <v>45287</v>
      </c>
      <c r="B2137" s="5">
        <f>Stocks!B2138/Stocks!B2137-1</f>
        <v>-8.6956521739123271E-4</v>
      </c>
      <c r="C2137" s="5">
        <f>Stocks!C2138/Stocks!C2137-1</f>
        <v>-8.8748297865537396E-4</v>
      </c>
      <c r="D2137" s="5">
        <f>Stocks!D2138/Stocks!D2137-1</f>
        <v>-2.0808235680648268E-3</v>
      </c>
      <c r="E2137" s="5">
        <f>Stocks!E2138/Stocks!E2137-1</f>
        <v>-4.4530331036800597E-3</v>
      </c>
    </row>
    <row r="2138" spans="1:5" ht="15" customHeight="1" x14ac:dyDescent="0.2">
      <c r="A2138" s="3">
        <f>Stocks!A2139</f>
        <v>45288</v>
      </c>
      <c r="B2138" s="5">
        <f>Stocks!B2139/Stocks!B2138-1</f>
        <v>1.7406440382941701E-2</v>
      </c>
      <c r="C2138" s="5">
        <f>Stocks!C2139/Stocks!C2138-1</f>
        <v>5.6772122493387034E-3</v>
      </c>
      <c r="D2138" s="5">
        <f>Stocks!D2139/Stocks!D2138-1</f>
        <v>-3.0728709394205467E-3</v>
      </c>
      <c r="E2138" s="5">
        <f>Stocks!E2139/Stocks!E2138-1</f>
        <v>-1.679466621655834E-2</v>
      </c>
    </row>
    <row r="2139" spans="1:5" ht="15" customHeight="1" x14ac:dyDescent="0.2">
      <c r="A2139" s="3">
        <f>Stocks!A2140</f>
        <v>45289</v>
      </c>
      <c r="B2139" s="5">
        <f>Stocks!B2140/Stocks!B2139-1</f>
        <v>-2.6518391787852758E-2</v>
      </c>
      <c r="C2139" s="5">
        <f>Stocks!C2140/Stocks!C2139-1</f>
        <v>-1.9124431307382395E-4</v>
      </c>
      <c r="D2139" s="5">
        <f>Stocks!D2140/Stocks!D2139-1</f>
        <v>-7.2655217965653662E-3</v>
      </c>
      <c r="E2139" s="5">
        <f>Stocks!E2140/Stocks!E2139-1</f>
        <v>-3.690987124463585E-3</v>
      </c>
    </row>
    <row r="2140" spans="1:5" ht="15" customHeight="1" x14ac:dyDescent="0.2">
      <c r="A2140" s="3">
        <f>Stocks!A2141</f>
        <v>45292</v>
      </c>
      <c r="B2140" s="5">
        <f>Stocks!B2141/Stocks!B2140-1</f>
        <v>0</v>
      </c>
      <c r="C2140" s="5">
        <f>Stocks!C2141/Stocks!C2140-1</f>
        <v>0</v>
      </c>
      <c r="D2140" s="5">
        <f>Stocks!D2141/Stocks!D2140-1</f>
        <v>0</v>
      </c>
      <c r="E2140" s="5">
        <f>Stocks!E2141/Stocks!E2140-1</f>
        <v>0</v>
      </c>
    </row>
    <row r="2141" spans="1:5" ht="15" customHeight="1" x14ac:dyDescent="0.2">
      <c r="A2141" s="3">
        <f>Stocks!A2142</f>
        <v>45293</v>
      </c>
      <c r="B2141" s="5">
        <f>Stocks!B2142/Stocks!B2141-1</f>
        <v>2.4604569420035194E-2</v>
      </c>
      <c r="C2141" s="5">
        <f>Stocks!C2142/Stocks!C2141-1</f>
        <v>-5.6846530882839197E-3</v>
      </c>
      <c r="D2141" s="5">
        <f>Stocks!D2142/Stocks!D2141-1</f>
        <v>-4.0141938345531258E-2</v>
      </c>
      <c r="E2141" s="5">
        <f>Stocks!E2142/Stocks!E2141-1</f>
        <v>1.3095545791332874E-2</v>
      </c>
    </row>
    <row r="2142" spans="1:5" ht="15" customHeight="1" x14ac:dyDescent="0.2">
      <c r="A2142" s="3">
        <f>Stocks!A2143</f>
        <v>45294</v>
      </c>
      <c r="B2142" s="5">
        <f>Stocks!B2143/Stocks!B2142-1</f>
        <v>-3.0874785591766707E-2</v>
      </c>
      <c r="C2142" s="5">
        <f>Stocks!C2143/Stocks!C2142-1</f>
        <v>-3.4384040489804368E-3</v>
      </c>
      <c r="D2142" s="5">
        <f>Stocks!D2143/Stocks!D2142-1</f>
        <v>-2.2989833641404944E-2</v>
      </c>
      <c r="E2142" s="5">
        <f>Stocks!E2143/Stocks!E2142-1</f>
        <v>1.9899651330895551E-2</v>
      </c>
    </row>
    <row r="2143" spans="1:5" ht="15" customHeight="1" x14ac:dyDescent="0.2">
      <c r="A2143" s="3">
        <f>Stocks!A2144</f>
        <v>45295</v>
      </c>
      <c r="B2143" s="5">
        <f>Stocks!B2144/Stocks!B2143-1</f>
        <v>4.4247787610618428E-3</v>
      </c>
      <c r="C2143" s="5">
        <f>Stocks!C2144/Stocks!C2143-1</f>
        <v>6.3187068765020449E-3</v>
      </c>
      <c r="D2143" s="5">
        <f>Stocks!D2144/Stocks!D2143-1</f>
        <v>-1.3834693153600419E-2</v>
      </c>
      <c r="E2143" s="5">
        <f>Stocks!E2144/Stocks!E2143-1</f>
        <v>-2.8766780622029531E-2</v>
      </c>
    </row>
    <row r="2144" spans="1:5" ht="15" customHeight="1" x14ac:dyDescent="0.2">
      <c r="A2144" s="3">
        <f>Stocks!A2145</f>
        <v>45296</v>
      </c>
      <c r="B2144" s="5">
        <f>Stocks!B2145/Stocks!B2144-1</f>
        <v>-1.3215859030836996E-2</v>
      </c>
      <c r="C2144" s="5">
        <f>Stocks!C2145/Stocks!C2144-1</f>
        <v>3.0738403475072396E-4</v>
      </c>
      <c r="D2144" s="5">
        <f>Stocks!D2145/Stocks!D2144-1</f>
        <v>7.074340527577716E-3</v>
      </c>
      <c r="E2144" s="5">
        <f>Stocks!E2145/Stocks!E2144-1</f>
        <v>4.2925824175821248E-4</v>
      </c>
    </row>
    <row r="2145" spans="1:5" ht="15" customHeight="1" x14ac:dyDescent="0.2">
      <c r="A2145" s="3">
        <f>Stocks!A2146</f>
        <v>45299</v>
      </c>
      <c r="B2145" s="5">
        <f>Stocks!B2146/Stocks!B2145-1</f>
        <v>1.7857142857143016E-2</v>
      </c>
      <c r="C2145" s="5">
        <f>Stocks!C2146/Stocks!C2145-1</f>
        <v>1.0975012890374281E-2</v>
      </c>
      <c r="D2145" s="5">
        <f>Stocks!D2146/Stocks!D2145-1</f>
        <v>1.96451958566497E-2</v>
      </c>
      <c r="E2145" s="5">
        <f>Stocks!E2146/Stocks!E2145-1</f>
        <v>-1.742040676220713E-2</v>
      </c>
    </row>
    <row r="2146" spans="1:5" ht="15" customHeight="1" x14ac:dyDescent="0.2">
      <c r="A2146" s="3">
        <f>Stocks!A2147</f>
        <v>45300</v>
      </c>
      <c r="B2146" s="5">
        <f>Stocks!B2147/Stocks!B2146-1</f>
        <v>-3.2456140350877294E-2</v>
      </c>
      <c r="C2146" s="5">
        <f>Stocks!C2147/Stocks!C2146-1</f>
        <v>3.0094461796297267E-3</v>
      </c>
      <c r="D2146" s="5">
        <f>Stocks!D2147/Stocks!D2146-1</f>
        <v>-3.5030359645025211E-3</v>
      </c>
      <c r="E2146" s="5">
        <f>Stocks!E2147/Stocks!E2146-1</f>
        <v>-1.5196506550218314E-2</v>
      </c>
    </row>
    <row r="2147" spans="1:5" ht="15" customHeight="1" x14ac:dyDescent="0.2">
      <c r="A2147" s="3">
        <f>Stocks!A2148</f>
        <v>45301</v>
      </c>
      <c r="B2147" s="5">
        <f>Stocks!B2148/Stocks!B2147-1</f>
        <v>-5.4397098821394874E-3</v>
      </c>
      <c r="C2147" s="5">
        <f>Stocks!C2148/Stocks!C2147-1</f>
        <v>4.6709434280394202E-3</v>
      </c>
      <c r="D2147" s="5">
        <f>Stocks!D2148/Stocks!D2147-1</f>
        <v>1.1717834544175965E-3</v>
      </c>
      <c r="E2147" s="5">
        <f>Stocks!E2148/Stocks!E2147-1</f>
        <v>-1.4012061014544108E-2</v>
      </c>
    </row>
    <row r="2148" spans="1:5" ht="15" customHeight="1" x14ac:dyDescent="0.2">
      <c r="A2148" s="3">
        <f>Stocks!A2149</f>
        <v>45302</v>
      </c>
      <c r="B2148" s="5">
        <f>Stocks!B2149/Stocks!B2148-1</f>
        <v>-3.9197812215132299E-2</v>
      </c>
      <c r="C2148" s="5">
        <f>Stocks!C2149/Stocks!C2148-1</f>
        <v>-2.003703506311072E-3</v>
      </c>
      <c r="D2148" s="5">
        <f>Stocks!D2149/Stocks!D2148-1</f>
        <v>3.0430711610487382E-3</v>
      </c>
      <c r="E2148" s="5">
        <f>Stocks!E2149/Stocks!E2148-1</f>
        <v>-1.6189962223421839E-3</v>
      </c>
    </row>
    <row r="2149" spans="1:5" ht="15" customHeight="1" x14ac:dyDescent="0.2">
      <c r="A2149" s="3">
        <f>Stocks!A2150</f>
        <v>45303</v>
      </c>
      <c r="B2149" s="5">
        <f>Stocks!B2150/Stocks!B2149-1</f>
        <v>1.0436432637571214E-2</v>
      </c>
      <c r="C2149" s="5">
        <f>Stocks!C2150/Stocks!C2149-1</f>
        <v>5.2986403060262255E-4</v>
      </c>
      <c r="D2149" s="5">
        <f>Stocks!D2150/Stocks!D2149-1</f>
        <v>-3.3838973162194641E-3</v>
      </c>
      <c r="E2149" s="5">
        <f>Stocks!E2150/Stocks!E2149-1</f>
        <v>6.3063063063062419E-3</v>
      </c>
    </row>
    <row r="2150" spans="1:5" ht="15" customHeight="1" x14ac:dyDescent="0.2">
      <c r="A2150" s="3">
        <f>Stocks!A2151</f>
        <v>45306</v>
      </c>
      <c r="B2150" s="5">
        <f>Stocks!B2151/Stocks!B2150-1</f>
        <v>0</v>
      </c>
      <c r="C2150" s="5">
        <f>Stocks!C2151/Stocks!C2150-1</f>
        <v>0</v>
      </c>
      <c r="D2150" s="5">
        <f>Stocks!D2151/Stocks!D2150-1</f>
        <v>0</v>
      </c>
      <c r="E2150" s="5">
        <f>Stocks!E2151/Stocks!E2150-1</f>
        <v>0</v>
      </c>
    </row>
    <row r="2151" spans="1:5" ht="15" customHeight="1" x14ac:dyDescent="0.2">
      <c r="A2151" s="3">
        <f>Stocks!A2152</f>
        <v>45307</v>
      </c>
      <c r="B2151" s="5">
        <f>Stocks!B2152/Stocks!B2151-1</f>
        <v>-2.8169014084507116E-2</v>
      </c>
      <c r="C2151" s="5">
        <f>Stocks!C2152/Stocks!C2151-1</f>
        <v>4.0508021542198236E-3</v>
      </c>
      <c r="D2151" s="5">
        <f>Stocks!D2152/Stocks!D2151-1</f>
        <v>-2.9270577215783078E-3</v>
      </c>
      <c r="E2151" s="5">
        <f>Stocks!E2152/Stocks!E2151-1</f>
        <v>-2.7394807520143227E-2</v>
      </c>
    </row>
    <row r="2152" spans="1:5" ht="15" customHeight="1" x14ac:dyDescent="0.2">
      <c r="A2152" s="3">
        <f>Stocks!A2153</f>
        <v>45308</v>
      </c>
      <c r="B2152" s="5">
        <f>Stocks!B2153/Stocks!B2152-1</f>
        <v>-1.8357487922705307E-2</v>
      </c>
      <c r="C2152" s="5">
        <f>Stocks!C2153/Stocks!C2152-1</f>
        <v>5.2401598552254125E-3</v>
      </c>
      <c r="D2152" s="5">
        <f>Stocks!D2153/Stocks!D2152-1</f>
        <v>-2.1371535932362518E-2</v>
      </c>
      <c r="E2152" s="5">
        <f>Stocks!E2153/Stocks!E2152-1</f>
        <v>-9.8490427098675282E-3</v>
      </c>
    </row>
    <row r="2153" spans="1:5" ht="15" customHeight="1" x14ac:dyDescent="0.2">
      <c r="A2153" s="3">
        <f>Stocks!A2154</f>
        <v>45309</v>
      </c>
      <c r="B2153" s="5">
        <f>Stocks!B2154/Stocks!B2153-1</f>
        <v>1.1811023622047223E-2</v>
      </c>
      <c r="C2153" s="5">
        <f>Stocks!C2154/Stocks!C2153-1</f>
        <v>5.6632808248437971E-3</v>
      </c>
      <c r="D2153" s="5">
        <f>Stocks!D2154/Stocks!D2153-1</f>
        <v>3.3837293016558689E-2</v>
      </c>
      <c r="E2153" s="5">
        <f>Stocks!E2154/Stocks!E2153-1</f>
        <v>-5.9496142047037459E-3</v>
      </c>
    </row>
    <row r="2154" spans="1:5" ht="15" customHeight="1" x14ac:dyDescent="0.2">
      <c r="A2154" s="3">
        <f>Stocks!A2155</f>
        <v>45310</v>
      </c>
      <c r="B2154" s="5">
        <f>Stocks!B2155/Stocks!B2154-1</f>
        <v>6.809338521400754E-3</v>
      </c>
      <c r="C2154" s="5">
        <f>Stocks!C2155/Stocks!C2154-1</f>
        <v>1.0293134292956641E-2</v>
      </c>
      <c r="D2154" s="5">
        <f>Stocks!D2155/Stocks!D2154-1</f>
        <v>3.8068709377901522E-2</v>
      </c>
      <c r="E2154" s="5">
        <f>Stocks!E2155/Stocks!E2154-1</f>
        <v>8.7907977181334029E-3</v>
      </c>
    </row>
    <row r="2155" spans="1:5" ht="15" customHeight="1" x14ac:dyDescent="0.2">
      <c r="A2155" s="3">
        <f>Stocks!A2156</f>
        <v>45313</v>
      </c>
      <c r="B2155" s="5">
        <f>Stocks!B2156/Stocks!B2155-1</f>
        <v>1.1594202898550732E-2</v>
      </c>
      <c r="C2155" s="5">
        <f>Stocks!C2156/Stocks!C2155-1</f>
        <v>1.1077892609041573E-3</v>
      </c>
      <c r="D2155" s="5">
        <f>Stocks!D2156/Stocks!D2155-1</f>
        <v>1.4534883720930258E-2</v>
      </c>
      <c r="E2155" s="5">
        <f>Stocks!E2156/Stocks!E2155-1</f>
        <v>1.7613794382127512E-3</v>
      </c>
    </row>
    <row r="2156" spans="1:5" ht="15" customHeight="1" x14ac:dyDescent="0.2">
      <c r="A2156" s="3">
        <f>Stocks!A2157</f>
        <v>45314</v>
      </c>
      <c r="B2156" s="5">
        <f>Stocks!B2157/Stocks!B2156-1</f>
        <v>6.6857688634192058E-3</v>
      </c>
      <c r="C2156" s="5">
        <f>Stocks!C2157/Stocks!C2156-1</f>
        <v>2.2123893805314765E-4</v>
      </c>
      <c r="D2156" s="5">
        <f>Stocks!D2157/Stocks!D2156-1</f>
        <v>1.3775622658144249E-2</v>
      </c>
      <c r="E2156" s="5">
        <f>Stocks!E2157/Stocks!E2156-1</f>
        <v>-6.4778826577838178E-4</v>
      </c>
    </row>
    <row r="2157" spans="1:5" ht="15" customHeight="1" x14ac:dyDescent="0.2">
      <c r="A2157" s="3">
        <f>Stocks!A2158</f>
        <v>45315</v>
      </c>
      <c r="B2157" s="5">
        <f>Stocks!B2158/Stocks!B2157-1</f>
        <v>-1.2333965844402162E-2</v>
      </c>
      <c r="C2157" s="5">
        <f>Stocks!C2158/Stocks!C2157-1</f>
        <v>1.4373663643736379E-3</v>
      </c>
      <c r="D2157" s="5">
        <f>Stocks!D2158/Stocks!D2157-1</f>
        <v>-1.5545167953038286E-2</v>
      </c>
      <c r="E2157" s="5">
        <f>Stocks!E2158/Stocks!E2157-1</f>
        <v>1.555699601814986E-2</v>
      </c>
    </row>
    <row r="2158" spans="1:5" ht="15" customHeight="1" x14ac:dyDescent="0.2">
      <c r="A2158" s="3">
        <f>Stocks!A2159</f>
        <v>45316</v>
      </c>
      <c r="B2158" s="5">
        <f>Stocks!B2159/Stocks!B2158-1</f>
        <v>1.6330451488952846E-2</v>
      </c>
      <c r="C2158" s="5">
        <f>Stocks!C2159/Stocks!C2158-1</f>
        <v>3.5346966812797032E-3</v>
      </c>
      <c r="D2158" s="5">
        <f>Stocks!D2159/Stocks!D2158-1</f>
        <v>-1.0048586572438123E-2</v>
      </c>
      <c r="E2158" s="5">
        <f>Stocks!E2159/Stocks!E2158-1</f>
        <v>2.1701468040485006E-2</v>
      </c>
    </row>
    <row r="2159" spans="1:5" ht="15" customHeight="1" x14ac:dyDescent="0.2">
      <c r="A2159" s="3">
        <f>Stocks!A2160</f>
        <v>45317</v>
      </c>
      <c r="B2159" s="5">
        <f>Stocks!B2160/Stocks!B2159-1</f>
        <v>3.780718336483746E-3</v>
      </c>
      <c r="C2159" s="5">
        <f>Stocks!C2160/Stocks!C2159-1</f>
        <v>-1.7131426898709834E-2</v>
      </c>
      <c r="D2159" s="5">
        <f>Stocks!D2160/Stocks!D2159-1</f>
        <v>-3.0451756832124977E-2</v>
      </c>
      <c r="E2159" s="5">
        <f>Stocks!E2160/Stocks!E2159-1</f>
        <v>1.6064257028112205E-3</v>
      </c>
    </row>
    <row r="2160" spans="1:5" ht="15" customHeight="1" x14ac:dyDescent="0.2">
      <c r="A2160" s="3">
        <f>Stocks!A2161</f>
        <v>45320</v>
      </c>
      <c r="B2160" s="5">
        <f>Stocks!B2161/Stocks!B2160-1</f>
        <v>-1.2241054613935876E-2</v>
      </c>
      <c r="C2160" s="5">
        <f>Stocks!C2161/Stocks!C2160-1</f>
        <v>2.1348070966660693E-2</v>
      </c>
      <c r="D2160" s="5">
        <f>Stocks!D2161/Stocks!D2160-1</f>
        <v>3.56649792913033E-3</v>
      </c>
      <c r="E2160" s="5">
        <f>Stocks!E2161/Stocks!E2160-1</f>
        <v>-5.6134723336007664E-3</v>
      </c>
    </row>
    <row r="2161" spans="1:5" ht="15" customHeight="1" x14ac:dyDescent="0.2">
      <c r="A2161" s="3">
        <f>Stocks!A2162</f>
        <v>45321</v>
      </c>
      <c r="B2161" s="5">
        <f>Stocks!B2162/Stocks!B2161-1</f>
        <v>-3.7178265014299439E-2</v>
      </c>
      <c r="C2161" s="5">
        <f>Stocks!C2162/Stocks!C2161-1</f>
        <v>1.2753055891637777E-2</v>
      </c>
      <c r="D2161" s="5">
        <f>Stocks!D2162/Stocks!D2161-1</f>
        <v>-1.4559211280522844E-2</v>
      </c>
      <c r="E2161" s="5">
        <f>Stocks!E2162/Stocks!E2161-1</f>
        <v>2.195340501792109E-2</v>
      </c>
    </row>
    <row r="2162" spans="1:5" ht="15" customHeight="1" x14ac:dyDescent="0.2">
      <c r="A2162" s="3">
        <f>Stocks!A2163</f>
        <v>45322</v>
      </c>
      <c r="B2162" s="5">
        <f>Stocks!B2163/Stocks!B2162-1</f>
        <v>-7.9207920792079278E-3</v>
      </c>
      <c r="C2162" s="5">
        <f>Stocks!C2163/Stocks!C2162-1</f>
        <v>-1.4035364977580733E-2</v>
      </c>
      <c r="D2162" s="5">
        <f>Stocks!D2163/Stocks!D2162-1</f>
        <v>-9.0739879013492786E-3</v>
      </c>
      <c r="E2162" s="5">
        <f>Stocks!E2163/Stocks!E2162-1</f>
        <v>-1.9114423498465483E-2</v>
      </c>
    </row>
    <row r="2163" spans="1:5" ht="15" customHeight="1" x14ac:dyDescent="0.2">
      <c r="A2163" s="3">
        <f>Stocks!A2164</f>
        <v>45323</v>
      </c>
      <c r="B2163" s="5">
        <f>Stocks!B2164/Stocks!B2163-1</f>
        <v>4.3912175648702645E-2</v>
      </c>
      <c r="C2163" s="5">
        <f>Stocks!C2164/Stocks!C2163-1</f>
        <v>1.3869574763961223E-2</v>
      </c>
      <c r="D2163" s="5">
        <f>Stocks!D2164/Stocks!D2163-1</f>
        <v>5.5177271660014071E-3</v>
      </c>
      <c r="E2163" s="5">
        <f>Stocks!E2164/Stocks!E2163-1</f>
        <v>-4.3800840261017937E-3</v>
      </c>
    </row>
    <row r="2164" spans="1:5" ht="15" customHeight="1" x14ac:dyDescent="0.2">
      <c r="A2164" s="3">
        <f>Stocks!A2165</f>
        <v>45324</v>
      </c>
      <c r="B2164" s="5">
        <f>Stocks!B2165/Stocks!B2164-1</f>
        <v>-2.0076481835564097E-2</v>
      </c>
      <c r="C2164" s="5">
        <f>Stocks!C2165/Stocks!C2164-1</f>
        <v>4.6886843530025146E-4</v>
      </c>
      <c r="D2164" s="5">
        <f>Stocks!D2165/Stocks!D2164-1</f>
        <v>-1.5878575598365474E-2</v>
      </c>
      <c r="E2164" s="5">
        <f>Stocks!E2165/Stocks!E2164-1</f>
        <v>-6.7337044352666631E-3</v>
      </c>
    </row>
    <row r="2165" spans="1:5" ht="15" customHeight="1" x14ac:dyDescent="0.2">
      <c r="A2165" s="3">
        <f>Stocks!A2166</f>
        <v>45327</v>
      </c>
      <c r="B2165" s="5">
        <f>Stocks!B2166/Stocks!B2165-1</f>
        <v>-1.7560975609756113E-2</v>
      </c>
      <c r="C2165" s="5">
        <f>Stocks!C2166/Stocks!C2165-1</f>
        <v>-5.7717027822001832E-3</v>
      </c>
      <c r="D2165" s="5">
        <f>Stocks!D2166/Stocks!D2165-1</f>
        <v>1.3880650136433692E-2</v>
      </c>
      <c r="E2165" s="5">
        <f>Stocks!E2166/Stocks!E2165-1</f>
        <v>-5.9658320527885556E-3</v>
      </c>
    </row>
    <row r="2166" spans="1:5" ht="15" customHeight="1" x14ac:dyDescent="0.2">
      <c r="A2166" s="3">
        <f>Stocks!A2167</f>
        <v>45328</v>
      </c>
      <c r="B2166" s="5">
        <f>Stocks!B2167/Stocks!B2166-1</f>
        <v>0</v>
      </c>
      <c r="C2166" s="5">
        <f>Stocks!C2167/Stocks!C2166-1</f>
        <v>4.2815137958074345E-3</v>
      </c>
      <c r="D2166" s="5">
        <f>Stocks!D2167/Stocks!D2166-1</f>
        <v>-2.5860051486075286E-2</v>
      </c>
      <c r="E2166" s="5">
        <f>Stocks!E2167/Stocks!E2166-1</f>
        <v>1.4094753114485714E-2</v>
      </c>
    </row>
    <row r="2167" spans="1:5" ht="15" customHeight="1" x14ac:dyDescent="0.2">
      <c r="A2167" s="3">
        <f>Stocks!A2168</f>
        <v>45329</v>
      </c>
      <c r="B2167" s="5">
        <f>Stocks!B2168/Stocks!B2167-1</f>
        <v>-3.1777557100297948E-2</v>
      </c>
      <c r="C2167" s="5">
        <f>Stocks!C2168/Stocks!C2167-1</f>
        <v>9.5024570024571098E-3</v>
      </c>
      <c r="D2167" s="5">
        <f>Stocks!D2168/Stocks!D2167-1</f>
        <v>7.2072072072071336E-4</v>
      </c>
      <c r="E2167" s="5">
        <f>Stocks!E2168/Stocks!E2167-1</f>
        <v>7.1736011477760986E-3</v>
      </c>
    </row>
    <row r="2168" spans="1:5" ht="15" customHeight="1" x14ac:dyDescent="0.2">
      <c r="A2168" s="3">
        <f>Stocks!A2169</f>
        <v>45330</v>
      </c>
      <c r="B2168" s="5">
        <f>Stocks!B2169/Stocks!B2168-1</f>
        <v>8.2051282051283092E-3</v>
      </c>
      <c r="C2168" s="5">
        <f>Stocks!C2169/Stocks!C2168-1</f>
        <v>-1.2920653180376385E-2</v>
      </c>
      <c r="D2168" s="5">
        <f>Stocks!D2169/Stocks!D2168-1</f>
        <v>1.2483495378705856E-2</v>
      </c>
      <c r="E2168" s="5">
        <f>Stocks!E2169/Stocks!E2168-1</f>
        <v>1.4066951566951591E-2</v>
      </c>
    </row>
    <row r="2169" spans="1:5" ht="15" customHeight="1" x14ac:dyDescent="0.2">
      <c r="A2169" s="3">
        <f>Stocks!A2170</f>
        <v>45331</v>
      </c>
      <c r="B2169" s="5">
        <f>Stocks!B2170/Stocks!B2169-1</f>
        <v>-1.9328585961342792E-2</v>
      </c>
      <c r="C2169" s="5">
        <f>Stocks!C2170/Stocks!C2169-1</f>
        <v>2.3565885851040136E-3</v>
      </c>
      <c r="D2169" s="5">
        <f>Stocks!D2170/Stocks!D2169-1</f>
        <v>1.2922347362181341E-2</v>
      </c>
      <c r="E2169" s="5">
        <f>Stocks!E2170/Stocks!E2169-1</f>
        <v>-2.4056189640035197E-2</v>
      </c>
    </row>
    <row r="2170" spans="1:5" ht="15" customHeight="1" x14ac:dyDescent="0.2">
      <c r="A2170" s="3">
        <f>Stocks!A2171</f>
        <v>45334</v>
      </c>
      <c r="B2170" s="5">
        <f>Stocks!B2171/Stocks!B2170-1</f>
        <v>3.3195020746888071E-2</v>
      </c>
      <c r="C2170" s="5">
        <f>Stocks!C2171/Stocks!C2170-1</f>
        <v>-4.9191494841909211E-3</v>
      </c>
      <c r="D2170" s="5">
        <f>Stocks!D2171/Stocks!D2170-1</f>
        <v>-1.7439138576778923E-2</v>
      </c>
      <c r="E2170" s="5">
        <f>Stocks!E2171/Stocks!E2170-1</f>
        <v>-5.3976250449805363E-4</v>
      </c>
    </row>
    <row r="2171" spans="1:5" ht="15" customHeight="1" x14ac:dyDescent="0.2">
      <c r="A2171" s="3">
        <f>Stocks!A2172</f>
        <v>45335</v>
      </c>
      <c r="B2171" s="5">
        <f>Stocks!B2172/Stocks!B2171-1</f>
        <v>-4.2168674698795372E-2</v>
      </c>
      <c r="C2171" s="5">
        <f>Stocks!C2172/Stocks!C2171-1</f>
        <v>2.6902233285259758E-3</v>
      </c>
      <c r="D2171" s="5">
        <f>Stocks!D2172/Stocks!D2171-1</f>
        <v>-3.9070875521143522E-2</v>
      </c>
      <c r="E2171" s="5">
        <f>Stocks!E2172/Stocks!E2171-1</f>
        <v>-1.1971197119711952E-2</v>
      </c>
    </row>
    <row r="2172" spans="1:5" ht="15" customHeight="1" x14ac:dyDescent="0.2">
      <c r="A2172" s="3">
        <f>Stocks!A2173</f>
        <v>45336</v>
      </c>
      <c r="B2172" s="5">
        <f>Stocks!B2173/Stocks!B2172-1</f>
        <v>1.9916142557652172E-2</v>
      </c>
      <c r="C2172" s="5">
        <f>Stocks!C2173/Stocks!C2172-1</f>
        <v>6.3449453083843643E-3</v>
      </c>
      <c r="D2172" s="5">
        <f>Stocks!D2173/Stocks!D2172-1</f>
        <v>-1.1156563778356166E-3</v>
      </c>
      <c r="E2172" s="5">
        <f>Stocks!E2173/Stocks!E2172-1</f>
        <v>3.1884850141206122E-3</v>
      </c>
    </row>
    <row r="2173" spans="1:5" ht="15" customHeight="1" x14ac:dyDescent="0.2">
      <c r="A2173" s="3">
        <f>Stocks!A2174</f>
        <v>45337</v>
      </c>
      <c r="B2173" s="5">
        <f>Stocks!B2174/Stocks!B2173-1</f>
        <v>4.2137718396711321E-2</v>
      </c>
      <c r="C2173" s="5">
        <f>Stocks!C2174/Stocks!C2173-1</f>
        <v>1.2321295459974513E-2</v>
      </c>
      <c r="D2173" s="5">
        <f>Stocks!D2174/Stocks!D2173-1</f>
        <v>2.3951352692975991E-2</v>
      </c>
      <c r="E2173" s="5">
        <f>Stocks!E2174/Stocks!E2173-1</f>
        <v>7.9912822375589609E-3</v>
      </c>
    </row>
    <row r="2174" spans="1:5" ht="15" customHeight="1" x14ac:dyDescent="0.2">
      <c r="A2174" s="3">
        <f>Stocks!A2175</f>
        <v>45338</v>
      </c>
      <c r="B2174" s="5">
        <f>Stocks!B2175/Stocks!B2174-1</f>
        <v>-3.0571992110453694E-2</v>
      </c>
      <c r="C2174" s="5">
        <f>Stocks!C2175/Stocks!C2174-1</f>
        <v>-8.612356751370398E-3</v>
      </c>
      <c r="D2174" s="5">
        <f>Stocks!D2175/Stocks!D2174-1</f>
        <v>-1.0907768755302416E-2</v>
      </c>
      <c r="E2174" s="5">
        <f>Stocks!E2175/Stocks!E2174-1</f>
        <v>-3.8738738738739453E-3</v>
      </c>
    </row>
    <row r="2175" spans="1:5" ht="15" customHeight="1" x14ac:dyDescent="0.2">
      <c r="A2175" s="3">
        <f>Stocks!A2176</f>
        <v>45341</v>
      </c>
      <c r="B2175" s="5">
        <f>Stocks!B2176/Stocks!B2175-1</f>
        <v>0</v>
      </c>
      <c r="C2175" s="5">
        <f>Stocks!C2176/Stocks!C2175-1</f>
        <v>0</v>
      </c>
      <c r="D2175" s="5">
        <f>Stocks!D2176/Stocks!D2175-1</f>
        <v>0</v>
      </c>
      <c r="E2175" s="5">
        <f>Stocks!E2176/Stocks!E2175-1</f>
        <v>0</v>
      </c>
    </row>
    <row r="2176" spans="1:5" ht="15" customHeight="1" x14ac:dyDescent="0.2">
      <c r="A2176" s="3">
        <f>Stocks!A2177</f>
        <v>45342</v>
      </c>
      <c r="B2176" s="5">
        <f>Stocks!B2177/Stocks!B2176-1</f>
        <v>6.1037639877925542E-3</v>
      </c>
      <c r="C2176" s="5">
        <f>Stocks!C2177/Stocks!C2176-1</f>
        <v>-1.2242241440895474E-2</v>
      </c>
      <c r="D2176" s="5">
        <f>Stocks!D2177/Stocks!D2176-1</f>
        <v>9.6801862516848747E-3</v>
      </c>
      <c r="E2176" s="5">
        <f>Stocks!E2177/Stocks!E2176-1</f>
        <v>-9.3153658315997534E-3</v>
      </c>
    </row>
    <row r="2177" spans="1:5" ht="15" customHeight="1" x14ac:dyDescent="0.2">
      <c r="A2177" s="3">
        <f>Stocks!A2178</f>
        <v>45343</v>
      </c>
      <c r="B2177" s="5">
        <f>Stocks!B2178/Stocks!B2177-1</f>
        <v>-3.2355915065722995E-2</v>
      </c>
      <c r="C2177" s="5">
        <f>Stocks!C2178/Stocks!C2177-1</f>
        <v>5.8517193718767846E-3</v>
      </c>
      <c r="D2177" s="5">
        <f>Stocks!D2178/Stocks!D2177-1</f>
        <v>1.3106796116504782E-2</v>
      </c>
      <c r="E2177" s="5">
        <f>Stocks!E2178/Stocks!E2177-1</f>
        <v>3.0399853934635734E-2</v>
      </c>
    </row>
    <row r="2178" spans="1:5" ht="15" customHeight="1" x14ac:dyDescent="0.2">
      <c r="A2178" s="3">
        <f>Stocks!A2179</f>
        <v>45344</v>
      </c>
      <c r="B2178" s="5">
        <f>Stocks!B2179/Stocks!B2178-1</f>
        <v>-1.0449320794148065E-3</v>
      </c>
      <c r="C2178" s="5">
        <f>Stocks!C2179/Stocks!C2178-1</f>
        <v>2.5256539962422275E-2</v>
      </c>
      <c r="D2178" s="5">
        <f>Stocks!D2179/Stocks!D2178-1</f>
        <v>5.0311451844753385E-3</v>
      </c>
      <c r="E2178" s="5">
        <f>Stocks!E2179/Stocks!E2178-1</f>
        <v>-5.7588376007796649E-3</v>
      </c>
    </row>
    <row r="2179" spans="1:5" ht="15" customHeight="1" x14ac:dyDescent="0.2">
      <c r="A2179" s="3">
        <f>Stocks!A2180</f>
        <v>45345</v>
      </c>
      <c r="B2179" s="5">
        <f>Stocks!B2180/Stocks!B2179-1</f>
        <v>-9.9372384937238545E-2</v>
      </c>
      <c r="C2179" s="5">
        <f>Stocks!C2180/Stocks!C2179-1</f>
        <v>-5.282819383259918E-4</v>
      </c>
      <c r="D2179" s="5">
        <f>Stocks!D2180/Stocks!D2179-1</f>
        <v>-1.2634088200238369E-2</v>
      </c>
      <c r="E2179" s="5">
        <f>Stocks!E2180/Stocks!E2179-1</f>
        <v>-6.326857957583254E-3</v>
      </c>
    </row>
    <row r="2180" spans="1:5" ht="15" customHeight="1" x14ac:dyDescent="0.2">
      <c r="A2180" s="3">
        <f>Stocks!A2181</f>
        <v>45348</v>
      </c>
      <c r="B2180" s="5">
        <f>Stocks!B2181/Stocks!B2180-1</f>
        <v>-6.9686411149824101E-3</v>
      </c>
      <c r="C2180" s="5">
        <f>Stocks!C2181/Stocks!C2180-1</f>
        <v>1.9386452966694279E-3</v>
      </c>
      <c r="D2180" s="5">
        <f>Stocks!D2181/Stocks!D2180-1</f>
        <v>7.2428778367950031E-4</v>
      </c>
      <c r="E2180" s="5">
        <f>Stocks!E2181/Stocks!E2180-1</f>
        <v>8.1607030759571764E-3</v>
      </c>
    </row>
    <row r="2181" spans="1:5" ht="15" customHeight="1" x14ac:dyDescent="0.2">
      <c r="A2181" s="3">
        <f>Stocks!A2182</f>
        <v>45349</v>
      </c>
      <c r="B2181" s="5">
        <f>Stocks!B2182/Stocks!B2181-1</f>
        <v>1.754385964912264E-2</v>
      </c>
      <c r="C2181" s="5">
        <f>Stocks!C2182/Stocks!C2181-1</f>
        <v>-3.44888384616715E-3</v>
      </c>
      <c r="D2181" s="5">
        <f>Stocks!D2182/Stocks!D2181-1</f>
        <v>4.8250904704461028E-4</v>
      </c>
      <c r="E2181" s="5">
        <f>Stocks!E2182/Stocks!E2181-1</f>
        <v>-7.2051236434798049E-3</v>
      </c>
    </row>
    <row r="2182" spans="1:5" ht="15" customHeight="1" x14ac:dyDescent="0.2">
      <c r="A2182" s="3">
        <f>Stocks!A2183</f>
        <v>45350</v>
      </c>
      <c r="B2182" s="5">
        <f>Stocks!B2183/Stocks!B2182-1</f>
        <v>1.1494252873565092E-3</v>
      </c>
      <c r="C2182" s="5">
        <f>Stocks!C2183/Stocks!C2182-1</f>
        <v>8.6873640171503119E-3</v>
      </c>
      <c r="D2182" s="5">
        <f>Stocks!D2183/Stocks!D2182-1</f>
        <v>-9.1632505425607302E-3</v>
      </c>
      <c r="E2182" s="5">
        <f>Stocks!E2183/Stocks!E2182-1</f>
        <v>3.8527013708449243E-3</v>
      </c>
    </row>
    <row r="2183" spans="1:5" ht="15" customHeight="1" x14ac:dyDescent="0.2">
      <c r="A2183" s="3">
        <f>Stocks!A2184</f>
        <v>45351</v>
      </c>
      <c r="B2183" s="5">
        <f>Stocks!B2184/Stocks!B2183-1</f>
        <v>9.1848450057403497E-3</v>
      </c>
      <c r="C2183" s="5">
        <f>Stocks!C2184/Stocks!C2183-1</f>
        <v>-1.0468091750898689E-2</v>
      </c>
      <c r="D2183" s="5">
        <f>Stocks!D2184/Stocks!D2183-1</f>
        <v>2.3850085178875657E-2</v>
      </c>
      <c r="E2183" s="5">
        <f>Stocks!E2184/Stocks!E2183-1</f>
        <v>4.4626918957515471E-3</v>
      </c>
    </row>
    <row r="2184" spans="1:5" ht="15" customHeight="1" x14ac:dyDescent="0.2">
      <c r="A2184" s="3">
        <f>Stocks!A2185</f>
        <v>45352</v>
      </c>
      <c r="B2184" s="5">
        <f>Stocks!B2185/Stocks!B2184-1</f>
        <v>-1.3651877133105672E-2</v>
      </c>
      <c r="C2184" s="5">
        <f>Stocks!C2185/Stocks!C2184-1</f>
        <v>1.8397968581223001E-3</v>
      </c>
      <c r="D2184" s="5">
        <f>Stocks!D2185/Stocks!D2184-1</f>
        <v>3.3990967435227004E-2</v>
      </c>
      <c r="E2184" s="5">
        <f>Stocks!E2185/Stocks!E2184-1</f>
        <v>1.5105740181268867E-2</v>
      </c>
    </row>
    <row r="2185" spans="1:5" ht="15" customHeight="1" x14ac:dyDescent="0.2">
      <c r="A2185" s="3">
        <f>Stocks!A2186</f>
        <v>45355</v>
      </c>
      <c r="B2185" s="5">
        <f>Stocks!B2186/Stocks!B2185-1</f>
        <v>-6.4590542099192683E-2</v>
      </c>
      <c r="C2185" s="5">
        <f>Stocks!C2186/Stocks!C2185-1</f>
        <v>-9.2876851559843265E-3</v>
      </c>
      <c r="D2185" s="5">
        <f>Stocks!D2186/Stocks!D2185-1</f>
        <v>-9.1954022988505191E-4</v>
      </c>
      <c r="E2185" s="5">
        <f>Stocks!E2186/Stocks!E2185-1</f>
        <v>-2.2759103641456502E-2</v>
      </c>
    </row>
    <row r="2186" spans="1:5" ht="15" customHeight="1" x14ac:dyDescent="0.2">
      <c r="A2186" s="3">
        <f>Stocks!A2187</f>
        <v>45356</v>
      </c>
      <c r="B2186" s="5">
        <f>Stocks!B2187/Stocks!B2186-1</f>
        <v>3.6991368680643344E-3</v>
      </c>
      <c r="C2186" s="5">
        <f>Stocks!C2187/Stocks!C2186-1</f>
        <v>-4.099739778276712E-3</v>
      </c>
      <c r="D2186" s="5">
        <f>Stocks!D2187/Stocks!D2186-1</f>
        <v>-1.4726184997699066E-2</v>
      </c>
      <c r="E2186" s="5">
        <f>Stocks!E2187/Stocks!E2186-1</f>
        <v>-3.7620924399857092E-3</v>
      </c>
    </row>
    <row r="2187" spans="1:5" ht="15" customHeight="1" x14ac:dyDescent="0.2">
      <c r="A2187" s="3">
        <f>Stocks!A2188</f>
        <v>45357</v>
      </c>
      <c r="B2187" s="5">
        <f>Stocks!B2188/Stocks!B2187-1</f>
        <v>3.3169533169533194E-2</v>
      </c>
      <c r="C2187" s="5">
        <f>Stocks!C2188/Stocks!C2187-1</f>
        <v>3.7583233439484331E-3</v>
      </c>
      <c r="D2187" s="5">
        <f>Stocks!D2188/Stocks!D2187-1</f>
        <v>2.5338626809901843E-2</v>
      </c>
      <c r="E2187" s="5">
        <f>Stocks!E2188/Stocks!E2187-1</f>
        <v>6.9232152490559251E-3</v>
      </c>
    </row>
    <row r="2188" spans="1:5" ht="15" customHeight="1" x14ac:dyDescent="0.2">
      <c r="A2188" s="3">
        <f>Stocks!A2189</f>
        <v>45358</v>
      </c>
      <c r="B2188" s="5">
        <f>Stocks!B2189/Stocks!B2188-1</f>
        <v>3.9239001189060652E-2</v>
      </c>
      <c r="C2188" s="5">
        <f>Stocks!C2189/Stocks!C2188-1</f>
        <v>-7.7377626280221712E-3</v>
      </c>
      <c r="D2188" s="5">
        <f>Stocks!D2189/Stocks!D2188-1</f>
        <v>6.2976881904111215E-2</v>
      </c>
      <c r="E2188" s="5">
        <f>Stocks!E2189/Stocks!E2188-1</f>
        <v>6.69702652022508E-3</v>
      </c>
    </row>
    <row r="2189" spans="1:5" ht="15" customHeight="1" x14ac:dyDescent="0.2">
      <c r="A2189" s="3">
        <f>Stocks!A2190</f>
        <v>45359</v>
      </c>
      <c r="B2189" s="5">
        <f>Stocks!B2190/Stocks!B2189-1</f>
        <v>-1.1441647597253413E-3</v>
      </c>
      <c r="C2189" s="5">
        <f>Stocks!C2190/Stocks!C2189-1</f>
        <v>6.3968949902970529E-3</v>
      </c>
      <c r="D2189" s="5">
        <f>Stocks!D2190/Stocks!D2189-1</f>
        <v>-4.8210842082708427E-2</v>
      </c>
      <c r="E2189" s="5">
        <f>Stocks!E2190/Stocks!E2189-1</f>
        <v>2.3061912364732429E-3</v>
      </c>
    </row>
    <row r="2190" spans="1:5" ht="15" customHeight="1" x14ac:dyDescent="0.2">
      <c r="A2190" s="3">
        <f>Stocks!A2191</f>
        <v>45362</v>
      </c>
      <c r="B2190" s="5">
        <f>Stocks!B2191/Stocks!B2190-1</f>
        <v>3.8946162657502947E-2</v>
      </c>
      <c r="C2190" s="5">
        <f>Stocks!C2191/Stocks!C2190-1</f>
        <v>1.8572346807597118E-3</v>
      </c>
      <c r="D2190" s="5">
        <f>Stocks!D2191/Stocks!D2190-1</f>
        <v>1.9473210265646079E-2</v>
      </c>
      <c r="E2190" s="5">
        <f>Stocks!E2191/Stocks!E2190-1</f>
        <v>1.9911504424778848E-2</v>
      </c>
    </row>
    <row r="2191" spans="1:5" ht="15" customHeight="1" x14ac:dyDescent="0.2">
      <c r="A2191" s="3">
        <f>Stocks!A2192</f>
        <v>45363</v>
      </c>
      <c r="B2191" s="5">
        <f>Stocks!B2192/Stocks!B2191-1</f>
        <v>-2.3153252480705766E-2</v>
      </c>
      <c r="C2191" s="5">
        <f>Stocks!C2192/Stocks!C2191-1</f>
        <v>1.1975330775830129E-2</v>
      </c>
      <c r="D2191" s="5">
        <f>Stocks!D2192/Stocks!D2191-1</f>
        <v>1.5457657060836905E-2</v>
      </c>
      <c r="E2191" s="5">
        <f>Stocks!E2192/Stocks!E2191-1</f>
        <v>-1.9956616052061449E-3</v>
      </c>
    </row>
    <row r="2192" spans="1:5" ht="15" customHeight="1" x14ac:dyDescent="0.2">
      <c r="A2192" s="3">
        <f>Stocks!A2193</f>
        <v>45364</v>
      </c>
      <c r="B2192" s="5">
        <f>Stocks!B2193/Stocks!B2192-1</f>
        <v>-1.1286681715575453E-3</v>
      </c>
      <c r="C2192" s="5">
        <f>Stocks!C2193/Stocks!C2192-1</f>
        <v>4.2969865796655959E-3</v>
      </c>
      <c r="D2192" s="5">
        <f>Stocks!D2193/Stocks!D2192-1</f>
        <v>-1.5548548439708543E-2</v>
      </c>
      <c r="E2192" s="5">
        <f>Stocks!E2193/Stocks!E2192-1</f>
        <v>2.1996174578334138E-2</v>
      </c>
    </row>
    <row r="2193" spans="1:5" ht="15" customHeight="1" x14ac:dyDescent="0.2">
      <c r="A2193" s="3">
        <f>Stocks!A2194</f>
        <v>45365</v>
      </c>
      <c r="B2193" s="5">
        <f>Stocks!B2194/Stocks!B2193-1</f>
        <v>-3.6158192090395502E-2</v>
      </c>
      <c r="C2193" s="5">
        <f>Stocks!C2194/Stocks!C2193-1</f>
        <v>4.4539540064367777E-3</v>
      </c>
      <c r="D2193" s="5">
        <f>Stocks!D2194/Stocks!D2193-1</f>
        <v>-1.7229953611663351E-2</v>
      </c>
      <c r="E2193" s="5">
        <f>Stocks!E2194/Stocks!E2193-1</f>
        <v>1.897065078689919E-2</v>
      </c>
    </row>
    <row r="2194" spans="1:5" ht="15" customHeight="1" x14ac:dyDescent="0.2">
      <c r="A2194" s="3">
        <f>Stocks!A2195</f>
        <v>45366</v>
      </c>
      <c r="B2194" s="5">
        <f>Stocks!B2195/Stocks!B2194-1</f>
        <v>1.1723329425556983E-3</v>
      </c>
      <c r="C2194" s="5">
        <f>Stocks!C2195/Stocks!C2194-1</f>
        <v>-1.1766003898608157E-2</v>
      </c>
      <c r="D2194" s="5">
        <f>Stocks!D2195/Stocks!D2194-1</f>
        <v>-3.8210833895258034E-3</v>
      </c>
      <c r="E2194" s="5">
        <f>Stocks!E2195/Stocks!E2194-1</f>
        <v>2.1706461846719982E-3</v>
      </c>
    </row>
    <row r="2195" spans="1:5" ht="15" customHeight="1" x14ac:dyDescent="0.2">
      <c r="A2195" s="3">
        <f>Stocks!A2196</f>
        <v>45369</v>
      </c>
      <c r="B2195" s="5">
        <f>Stocks!B2196/Stocks!B2195-1</f>
        <v>-7.0257611241216766E-3</v>
      </c>
      <c r="C2195" s="5">
        <f>Stocks!C2196/Stocks!C2195-1</f>
        <v>7.1014697569247165E-3</v>
      </c>
      <c r="D2195" s="5">
        <f>Stocks!D2196/Stocks!D2195-1</f>
        <v>-6.3176895306858993E-3</v>
      </c>
      <c r="E2195" s="5">
        <f>Stocks!E2196/Stocks!E2195-1</f>
        <v>1.8327224258580799E-3</v>
      </c>
    </row>
    <row r="2196" spans="1:5" ht="15" customHeight="1" x14ac:dyDescent="0.2">
      <c r="A2196" s="3">
        <f>Stocks!A2197</f>
        <v>45370</v>
      </c>
      <c r="B2196" s="5">
        <f>Stocks!B2197/Stocks!B2196-1</f>
        <v>2.3584905660376521E-3</v>
      </c>
      <c r="C2196" s="5">
        <f>Stocks!C2197/Stocks!C2196-1</f>
        <v>8.069110682336289E-3</v>
      </c>
      <c r="D2196" s="5">
        <f>Stocks!D2197/Stocks!D2196-1</f>
        <v>-9.0826521344232747E-3</v>
      </c>
      <c r="E2196" s="5">
        <f>Stocks!E2197/Stocks!E2196-1</f>
        <v>1.4634957591884268E-2</v>
      </c>
    </row>
    <row r="2197" spans="1:5" ht="15" customHeight="1" x14ac:dyDescent="0.2">
      <c r="A2197" s="3">
        <f>Stocks!A2198</f>
        <v>45371</v>
      </c>
      <c r="B2197" s="5">
        <f>Stocks!B2198/Stocks!B2197-1</f>
        <v>2.8235294117647136E-2</v>
      </c>
      <c r="C2197" s="5">
        <f>Stocks!C2198/Stocks!C2197-1</f>
        <v>6.71619741910634E-3</v>
      </c>
      <c r="D2197" s="5">
        <f>Stocks!D2198/Stocks!D2197-1</f>
        <v>1.214482126489469E-2</v>
      </c>
      <c r="E2197" s="5">
        <f>Stocks!E2198/Stocks!E2197-1</f>
        <v>-9.0149155876084741E-4</v>
      </c>
    </row>
    <row r="2198" spans="1:5" ht="15" customHeight="1" x14ac:dyDescent="0.2">
      <c r="A2198" s="3">
        <f>Stocks!A2199</f>
        <v>45372</v>
      </c>
      <c r="B2198" s="5">
        <f>Stocks!B2199/Stocks!B2198-1</f>
        <v>-2.2883295194507935E-3</v>
      </c>
      <c r="C2198" s="5">
        <f>Stocks!C2199/Stocks!C2198-1</f>
        <v>3.768321349557624E-3</v>
      </c>
      <c r="D2198" s="5">
        <f>Stocks!D2199/Stocks!D2198-1</f>
        <v>5.9995472039846565E-3</v>
      </c>
      <c r="E2198" s="5">
        <f>Stocks!E2199/Stocks!E2198-1</f>
        <v>1.3124436059388067E-2</v>
      </c>
    </row>
    <row r="2199" spans="1:5" ht="15" customHeight="1" x14ac:dyDescent="0.2">
      <c r="A2199" s="3">
        <f>Stocks!A2200</f>
        <v>45373</v>
      </c>
      <c r="B2199" s="5">
        <f>Stocks!B2200/Stocks!B2199-1</f>
        <v>-3.2110091743119407E-2</v>
      </c>
      <c r="C2199" s="5">
        <f>Stocks!C2200/Stocks!C2199-1</f>
        <v>-2.448633657528787E-2</v>
      </c>
      <c r="D2199" s="5">
        <f>Stocks!D2200/Stocks!D2199-1</f>
        <v>-9.3394846404860621E-3</v>
      </c>
      <c r="E2199" s="5">
        <f>Stocks!E2200/Stocks!E2199-1</f>
        <v>-3.8863249939276034E-3</v>
      </c>
    </row>
    <row r="2200" spans="1:5" ht="15" customHeight="1" x14ac:dyDescent="0.2">
      <c r="A2200" s="3">
        <f>Stocks!A2201</f>
        <v>45376</v>
      </c>
      <c r="B2200" s="5">
        <f>Stocks!B2201/Stocks!B2200-1</f>
        <v>2.3696682464455776E-3</v>
      </c>
      <c r="C2200" s="5">
        <f>Stocks!C2201/Stocks!C2200-1</f>
        <v>-7.2371672668219977E-3</v>
      </c>
      <c r="D2200" s="5">
        <f>Stocks!D2201/Stocks!D2200-1</f>
        <v>-4.4298046342571284E-3</v>
      </c>
      <c r="E2200" s="5">
        <f>Stocks!E2201/Stocks!E2200-1</f>
        <v>2.6009916280582024E-2</v>
      </c>
    </row>
    <row r="2201" spans="1:5" ht="15" customHeight="1" x14ac:dyDescent="0.2">
      <c r="A2201" s="3">
        <f>Stocks!A2202</f>
        <v>45377</v>
      </c>
      <c r="B2201" s="5">
        <f>Stocks!B2202/Stocks!B2201-1</f>
        <v>-9.4562647754137252E-3</v>
      </c>
      <c r="C2201" s="5">
        <f>Stocks!C2202/Stocks!C2201-1</f>
        <v>-2.168841790832432E-3</v>
      </c>
      <c r="D2201" s="5">
        <f>Stocks!D2202/Stocks!D2201-1</f>
        <v>-1.6086708499714941E-2</v>
      </c>
      <c r="E2201" s="5">
        <f>Stocks!E2202/Stocks!E2201-1</f>
        <v>-1.9012912936703374E-3</v>
      </c>
    </row>
    <row r="2202" spans="1:5" ht="15" customHeight="1" x14ac:dyDescent="0.2">
      <c r="A2202" s="3">
        <f>Stocks!A2203</f>
        <v>45378</v>
      </c>
      <c r="B2202" s="5">
        <f>Stocks!B2203/Stocks!B2202-1</f>
        <v>3.1026252983293423E-2</v>
      </c>
      <c r="C2202" s="5">
        <f>Stocks!C2203/Stocks!C2202-1</f>
        <v>-5.6311455341605532E-3</v>
      </c>
      <c r="D2202" s="5">
        <f>Stocks!D2203/Stocks!D2202-1</f>
        <v>3.4206864564007455E-2</v>
      </c>
      <c r="E2202" s="5">
        <f>Stocks!E2203/Stocks!E2202-1</f>
        <v>6.7465671878721434E-3</v>
      </c>
    </row>
    <row r="2203" spans="1:5" ht="15" customHeight="1" x14ac:dyDescent="0.2">
      <c r="A2203" s="3">
        <f>Stocks!A2204</f>
        <v>45379</v>
      </c>
      <c r="B2203" s="5">
        <f>Stocks!B2204/Stocks!B2203-1</f>
        <v>1.0416666666666741E-2</v>
      </c>
      <c r="C2203" s="5">
        <f>Stocks!C2204/Stocks!C2203-1</f>
        <v>2.1539674575321577E-4</v>
      </c>
      <c r="D2203" s="5">
        <f>Stocks!D2204/Stocks!D2203-1</f>
        <v>5.8302500280300595E-3</v>
      </c>
      <c r="E2203" s="5">
        <f>Stocks!E2204/Stocks!E2203-1</f>
        <v>3.4689372437717303E-3</v>
      </c>
    </row>
    <row r="2204" spans="1:5" ht="15" customHeight="1" x14ac:dyDescent="0.2">
      <c r="A2204" s="3">
        <f>Stocks!A2205</f>
        <v>45380</v>
      </c>
      <c r="B2204" s="5">
        <f>Stocks!B2205/Stocks!B2204-1</f>
        <v>0</v>
      </c>
      <c r="C2204" s="5">
        <f>Stocks!C2205/Stocks!C2204-1</f>
        <v>0</v>
      </c>
      <c r="D2204" s="5">
        <f>Stocks!D2205/Stocks!D2204-1</f>
        <v>0</v>
      </c>
      <c r="E2204" s="5">
        <f>Stocks!E2205/Stocks!E2204-1</f>
        <v>0</v>
      </c>
    </row>
    <row r="2205" spans="1:5" ht="15" customHeight="1" x14ac:dyDescent="0.2">
      <c r="A2205" s="3">
        <f>Stocks!A2206</f>
        <v>45383</v>
      </c>
      <c r="B2205" s="5">
        <f>Stocks!B2206/Stocks!B2205-1</f>
        <v>6.8728522336767295E-3</v>
      </c>
      <c r="C2205" s="5">
        <f>Stocks!C2206/Stocks!C2205-1</f>
        <v>-2.8669188523295919E-3</v>
      </c>
      <c r="D2205" s="5">
        <f>Stocks!D2206/Stocks!D2205-1</f>
        <v>3.344108795007017E-4</v>
      </c>
      <c r="E2205" s="5">
        <f>Stocks!E2206/Stocks!E2205-1</f>
        <v>1.0999371464487817E-2</v>
      </c>
    </row>
    <row r="2206" spans="1:5" ht="15" customHeight="1" x14ac:dyDescent="0.2">
      <c r="A2206" s="3">
        <f>Stocks!A2207</f>
        <v>45384</v>
      </c>
      <c r="B2206" s="5">
        <f>Stocks!B2207/Stocks!B2206-1</f>
        <v>-3.5267349260523218E-2</v>
      </c>
      <c r="C2206" s="5">
        <f>Stocks!C2207/Stocks!C2206-1</f>
        <v>5.74601121173135E-4</v>
      </c>
      <c r="D2206" s="5">
        <f>Stocks!D2207/Stocks!D2206-1</f>
        <v>-1.9612213059950867E-2</v>
      </c>
      <c r="E2206" s="5">
        <f>Stocks!E2207/Stocks!E2206-1</f>
        <v>1.546471868200161E-2</v>
      </c>
    </row>
    <row r="2207" spans="1:5" ht="15" customHeight="1" x14ac:dyDescent="0.2">
      <c r="A2207" s="3">
        <f>Stocks!A2208</f>
        <v>45385</v>
      </c>
      <c r="B2207" s="5">
        <f>Stocks!B2208/Stocks!B2207-1</f>
        <v>2.9481132075471761E-2</v>
      </c>
      <c r="C2207" s="5">
        <f>Stocks!C2208/Stocks!C2207-1</f>
        <v>-5.3149710224721369E-3</v>
      </c>
      <c r="D2207" s="5">
        <f>Stocks!D2208/Stocks!D2207-1</f>
        <v>1.8185951352580609E-3</v>
      </c>
      <c r="E2207" s="5">
        <f>Stocks!E2208/Stocks!E2207-1</f>
        <v>7.3467513583838073E-3</v>
      </c>
    </row>
    <row r="2208" spans="1:5" ht="15" customHeight="1" x14ac:dyDescent="0.2">
      <c r="A2208" s="3">
        <f>Stocks!A2209</f>
        <v>45386</v>
      </c>
      <c r="B2208" s="5">
        <f>Stocks!B2209/Stocks!B2208-1</f>
        <v>-3.3218785796105488E-2</v>
      </c>
      <c r="C2208" s="5">
        <f>Stocks!C2209/Stocks!C2208-1</f>
        <v>-1.0687463893703009E-2</v>
      </c>
      <c r="D2208" s="5">
        <f>Stocks!D2209/Stocks!D2208-1</f>
        <v>-2.1329702745631951E-2</v>
      </c>
      <c r="E2208" s="5">
        <f>Stocks!E2209/Stocks!E2208-1</f>
        <v>9.1164628124285052E-4</v>
      </c>
    </row>
    <row r="2209" spans="1:5" ht="15" customHeight="1" x14ac:dyDescent="0.2">
      <c r="A2209" s="3">
        <f>Stocks!A2210</f>
        <v>45387</v>
      </c>
      <c r="B2209" s="5">
        <f>Stocks!B2210/Stocks!B2209-1</f>
        <v>-1.4218009478672911E-2</v>
      </c>
      <c r="C2209" s="5">
        <f>Stocks!C2210/Stocks!C2209-1</f>
        <v>1.145948905109484E-2</v>
      </c>
      <c r="D2209" s="5">
        <f>Stocks!D2210/Stocks!D2209-1</f>
        <v>1.5186645026663337E-2</v>
      </c>
      <c r="E2209" s="5">
        <f>Stocks!E2210/Stocks!E2209-1</f>
        <v>1.343453510436432E-2</v>
      </c>
    </row>
    <row r="2210" spans="1:5" ht="15" customHeight="1" x14ac:dyDescent="0.2">
      <c r="A2210" s="3">
        <f>Stocks!A2211</f>
        <v>45390</v>
      </c>
      <c r="B2210" s="5">
        <f>Stocks!B2211/Stocks!B2210-1</f>
        <v>2.4038461538461453E-2</v>
      </c>
      <c r="C2210" s="5">
        <f>Stocks!C2211/Stocks!C2210-1</f>
        <v>2.2374981011394901E-3</v>
      </c>
      <c r="D2210" s="5">
        <f>Stocks!D2211/Stocks!D2210-1</f>
        <v>1.8042708690190867E-2</v>
      </c>
      <c r="E2210" s="5">
        <f>Stocks!E2211/Stocks!E2210-1</f>
        <v>-8.2384661473937637E-3</v>
      </c>
    </row>
    <row r="2211" spans="1:5" ht="15" customHeight="1" x14ac:dyDescent="0.2">
      <c r="A2211" s="3">
        <f>Stocks!A2212</f>
        <v>45391</v>
      </c>
      <c r="B2211" s="5">
        <f>Stocks!B2212/Stocks!B2211-1</f>
        <v>1.9953051643192499E-2</v>
      </c>
      <c r="C2211" s="5">
        <f>Stocks!C2212/Stocks!C2211-1</f>
        <v>-3.7442396313362991E-3</v>
      </c>
      <c r="D2211" s="5">
        <f>Stocks!D2212/Stocks!D2211-1</f>
        <v>2.82669657879977E-2</v>
      </c>
      <c r="E2211" s="5">
        <f>Stocks!E2212/Stocks!E2211-1</f>
        <v>-1.2837939888233896E-3</v>
      </c>
    </row>
    <row r="2212" spans="1:5" ht="15" customHeight="1" x14ac:dyDescent="0.2">
      <c r="A2212" s="3">
        <f>Stocks!A2213</f>
        <v>45392</v>
      </c>
      <c r="B2212" s="5">
        <f>Stocks!B2213/Stocks!B2212-1</f>
        <v>-4.2577675489067768E-2</v>
      </c>
      <c r="C2212" s="5">
        <f>Stocks!C2213/Stocks!C2212-1</f>
        <v>-8.0948250939578692E-3</v>
      </c>
      <c r="D2212" s="5">
        <f>Stocks!D2213/Stocks!D2212-1</f>
        <v>-3.9053125340896666E-2</v>
      </c>
      <c r="E2212" s="5">
        <f>Stocks!E2213/Stocks!E2212-1</f>
        <v>4.310018903591617E-3</v>
      </c>
    </row>
    <row r="2213" spans="1:5" ht="15" customHeight="1" x14ac:dyDescent="0.2">
      <c r="A2213" s="3">
        <f>Stocks!A2214</f>
        <v>45393</v>
      </c>
      <c r="B2213" s="5">
        <f>Stocks!B2214/Stocks!B2213-1</f>
        <v>2.6442307692307487E-2</v>
      </c>
      <c r="C2213" s="5">
        <f>Stocks!C2214/Stocks!C2213-1</f>
        <v>4.3715389099385771E-3</v>
      </c>
      <c r="D2213" s="5">
        <f>Stocks!D2214/Stocks!D2213-1</f>
        <v>1.3508911340674334E-2</v>
      </c>
      <c r="E2213" s="5">
        <f>Stocks!E2214/Stocks!E2213-1</f>
        <v>7.5289865984040638E-4</v>
      </c>
    </row>
    <row r="2214" spans="1:5" ht="15" customHeight="1" x14ac:dyDescent="0.2">
      <c r="A2214" s="3">
        <f>Stocks!A2215</f>
        <v>45394</v>
      </c>
      <c r="B2214" s="5">
        <f>Stocks!B2215/Stocks!B2214-1</f>
        <v>-2.3419203747072515E-2</v>
      </c>
      <c r="C2214" s="5">
        <f>Stocks!C2215/Stocks!C2214-1</f>
        <v>1.0160334503894752E-3</v>
      </c>
      <c r="D2214" s="5">
        <f>Stocks!D2215/Stocks!D2214-1</f>
        <v>-4.0770609318996454E-2</v>
      </c>
      <c r="E2214" s="5">
        <f>Stocks!E2215/Stocks!E2214-1</f>
        <v>-1.2940114354498933E-2</v>
      </c>
    </row>
    <row r="2215" spans="1:5" ht="15" customHeight="1" x14ac:dyDescent="0.2">
      <c r="A2215" s="3">
        <f>Stocks!A2216</f>
        <v>45397</v>
      </c>
      <c r="B2215" s="5">
        <f>Stocks!B2216/Stocks!B2215-1</f>
        <v>2.3980815347721673E-3</v>
      </c>
      <c r="C2215" s="5">
        <f>Stocks!C2216/Stocks!C2215-1</f>
        <v>-1.695897956225545E-2</v>
      </c>
      <c r="D2215" s="5">
        <f>Stocks!D2216/Stocks!D2215-1</f>
        <v>7.0060719290054863E-4</v>
      </c>
      <c r="E2215" s="5">
        <f>Stocks!E2216/Stocks!E2215-1</f>
        <v>-7.2408536585365502E-3</v>
      </c>
    </row>
    <row r="2216" spans="1:5" ht="15" customHeight="1" x14ac:dyDescent="0.2">
      <c r="A2216" s="3">
        <f>Stocks!A2217</f>
        <v>45398</v>
      </c>
      <c r="B2216" s="5">
        <f>Stocks!B2217/Stocks!B2216-1</f>
        <v>-2.631578947368407E-2</v>
      </c>
      <c r="C2216" s="5">
        <f>Stocks!C2217/Stocks!C2216-1</f>
        <v>2.5840460041304247E-4</v>
      </c>
      <c r="D2216" s="5">
        <f>Stocks!D2217/Stocks!D2216-1</f>
        <v>2.6837806301049927E-3</v>
      </c>
      <c r="E2216" s="5">
        <f>Stocks!E2217/Stocks!E2216-1</f>
        <v>-5.5278310940498621E-3</v>
      </c>
    </row>
    <row r="2217" spans="1:5" ht="15" customHeight="1" x14ac:dyDescent="0.2">
      <c r="A2217" s="3">
        <f>Stocks!A2218</f>
        <v>45399</v>
      </c>
      <c r="B2217" s="5">
        <f>Stocks!B2218/Stocks!B2217-1</f>
        <v>1.1056511056511065E-2</v>
      </c>
      <c r="C2217" s="5">
        <f>Stocks!C2218/Stocks!C2217-1</f>
        <v>4.937532729857308E-3</v>
      </c>
      <c r="D2217" s="5">
        <f>Stocks!D2218/Stocks!D2217-1</f>
        <v>-1.0008146165483733E-2</v>
      </c>
      <c r="E2217" s="5">
        <f>Stocks!E2218/Stocks!E2217-1</f>
        <v>-9.2642631050721125E-3</v>
      </c>
    </row>
    <row r="2218" spans="1:5" ht="15" customHeight="1" x14ac:dyDescent="0.2">
      <c r="A2218" s="3">
        <f>Stocks!A2219</f>
        <v>45400</v>
      </c>
      <c r="B2218" s="5">
        <f>Stocks!B2219/Stocks!B2218-1</f>
        <v>9.7205346294046979E-3</v>
      </c>
      <c r="C2218" s="5">
        <f>Stocks!C2219/Stocks!C2218-1</f>
        <v>-4.8399298983938799E-3</v>
      </c>
      <c r="D2218" s="5">
        <f>Stocks!D2219/Stocks!D2218-1</f>
        <v>-1.0109321735041754E-2</v>
      </c>
      <c r="E2218" s="5">
        <f>Stocks!E2219/Stocks!E2218-1</f>
        <v>-4.052053300085845E-3</v>
      </c>
    </row>
    <row r="2219" spans="1:5" ht="15" customHeight="1" x14ac:dyDescent="0.2">
      <c r="A2219" s="3">
        <f>Stocks!A2220</f>
        <v>45401</v>
      </c>
      <c r="B2219" s="5">
        <f>Stocks!B2220/Stocks!B2219-1</f>
        <v>1.0830324909747224E-2</v>
      </c>
      <c r="C2219" s="5">
        <f>Stocks!C2220/Stocks!C2219-1</f>
        <v>-5.8595254230293659E-3</v>
      </c>
      <c r="D2219" s="5">
        <f>Stocks!D2220/Stocks!D2219-1</f>
        <v>-3.0043937774610896E-2</v>
      </c>
      <c r="E2219" s="5">
        <f>Stocks!E2220/Stocks!E2219-1</f>
        <v>1.2283858852984775E-2</v>
      </c>
    </row>
    <row r="2220" spans="1:5" ht="15" customHeight="1" x14ac:dyDescent="0.2">
      <c r="A2220" s="3">
        <f>Stocks!A2221</f>
        <v>45404</v>
      </c>
      <c r="B2220" s="5">
        <f>Stocks!B2221/Stocks!B2220-1</f>
        <v>8.3333333333333037E-3</v>
      </c>
      <c r="C2220" s="5">
        <f>Stocks!C2221/Stocks!C2220-1</f>
        <v>9.4525168655943403E-3</v>
      </c>
      <c r="D2220" s="5">
        <f>Stocks!D2221/Stocks!D2220-1</f>
        <v>2.2649363369245723E-2</v>
      </c>
      <c r="E2220" s="5">
        <f>Stocks!E2221/Stocks!E2220-1</f>
        <v>-3.8645849435758883E-4</v>
      </c>
    </row>
    <row r="2221" spans="1:5" ht="15" customHeight="1" x14ac:dyDescent="0.2">
      <c r="A2221" s="3">
        <f>Stocks!A2222</f>
        <v>45405</v>
      </c>
      <c r="B2221" s="5">
        <f>Stocks!B2222/Stocks!B2221-1</f>
        <v>-3.5419126328218864E-3</v>
      </c>
      <c r="C2221" s="5">
        <f>Stocks!C2222/Stocks!C2221-1</f>
        <v>6.5361853133383274E-3</v>
      </c>
      <c r="D2221" s="5">
        <f>Stocks!D2222/Stocks!D2221-1</f>
        <v>3.1844846163055163E-2</v>
      </c>
      <c r="E2221" s="5">
        <f>Stocks!E2222/Stocks!E2221-1</f>
        <v>3.9434006031082713E-3</v>
      </c>
    </row>
    <row r="2222" spans="1:5" ht="15" customHeight="1" x14ac:dyDescent="0.2">
      <c r="A2222" s="3">
        <f>Stocks!A2223</f>
        <v>45406</v>
      </c>
      <c r="B2222" s="5">
        <f>Stocks!B2223/Stocks!B2222-1</f>
        <v>-7.1090047393362887E-3</v>
      </c>
      <c r="C2222" s="5">
        <f>Stocks!C2223/Stocks!C2222-1</f>
        <v>3.3194690746527478E-3</v>
      </c>
      <c r="D2222" s="5">
        <f>Stocks!D2223/Stocks!D2222-1</f>
        <v>5.2094210465251312E-2</v>
      </c>
      <c r="E2222" s="5">
        <f>Stocks!E2223/Stocks!E2222-1</f>
        <v>-4.3130006161429257E-3</v>
      </c>
    </row>
    <row r="2223" spans="1:5" ht="15" customHeight="1" x14ac:dyDescent="0.2">
      <c r="A2223" s="3">
        <f>Stocks!A2224</f>
        <v>45407</v>
      </c>
      <c r="B2223" s="5">
        <f>Stocks!B2224/Stocks!B2223-1</f>
        <v>-1.0739856801909475E-2</v>
      </c>
      <c r="C2223" s="5">
        <f>Stocks!C2224/Stocks!C2223-1</f>
        <v>5.0869027707078907E-4</v>
      </c>
      <c r="D2223" s="5">
        <f>Stocks!D2224/Stocks!D2223-1</f>
        <v>1.6872518747242937E-2</v>
      </c>
      <c r="E2223" s="5">
        <f>Stocks!E2224/Stocks!E2223-1</f>
        <v>6.4201732673268008E-3</v>
      </c>
    </row>
    <row r="2224" spans="1:5" ht="15" customHeight="1" x14ac:dyDescent="0.2">
      <c r="A2224" s="3">
        <f>Stocks!A2225</f>
        <v>45408</v>
      </c>
      <c r="B2224" s="5">
        <f>Stocks!B2225/Stocks!B2224-1</f>
        <v>-2.1712907117008462E-2</v>
      </c>
      <c r="C2224" s="5">
        <f>Stocks!C2225/Stocks!C2224-1</f>
        <v>-2.3255568852874609E-3</v>
      </c>
      <c r="D2224" s="5">
        <f>Stocks!D2225/Stocks!D2224-1</f>
        <v>1.5074286953692617E-2</v>
      </c>
      <c r="E2224" s="5">
        <f>Stocks!E2225/Stocks!E2224-1</f>
        <v>9.9915456152488424E-4</v>
      </c>
    </row>
    <row r="2225" spans="1:5" ht="15" customHeight="1" x14ac:dyDescent="0.2">
      <c r="A2225" s="3">
        <f>Stocks!A2226</f>
        <v>45411</v>
      </c>
      <c r="B2225" s="5">
        <f>Stocks!B2226/Stocks!B2225-1</f>
        <v>4.9321824907522238E-3</v>
      </c>
      <c r="C2225" s="5">
        <f>Stocks!C2226/Stocks!C2225-1</f>
        <v>-9.7621302637329599E-3</v>
      </c>
      <c r="D2225" s="5">
        <f>Stocks!D2226/Stocks!D2225-1</f>
        <v>-4.4871794871793602E-3</v>
      </c>
      <c r="E2225" s="5">
        <f>Stocks!E2226/Stocks!E2225-1</f>
        <v>-1.5356265356269994E-4</v>
      </c>
    </row>
    <row r="2226" spans="1:5" ht="15" customHeight="1" x14ac:dyDescent="0.2">
      <c r="A2226" s="3">
        <f>Stocks!A2227</f>
        <v>45412</v>
      </c>
      <c r="B2226" s="5">
        <f>Stocks!B2227/Stocks!B2226-1</f>
        <v>-9.6932515337423308E-2</v>
      </c>
      <c r="C2226" s="5">
        <f>Stocks!C2227/Stocks!C2226-1</f>
        <v>-1.1881985034584708E-2</v>
      </c>
      <c r="D2226" s="5">
        <f>Stocks!D2227/Stocks!D2226-1</f>
        <v>-1.2878300064391501E-2</v>
      </c>
      <c r="E2226" s="5">
        <f>Stocks!E2227/Stocks!E2226-1</f>
        <v>-3.5324834894793433E-2</v>
      </c>
    </row>
    <row r="2227" spans="1:5" ht="15" customHeight="1" x14ac:dyDescent="0.2">
      <c r="A2227" s="3">
        <f>Stocks!A2228</f>
        <v>45413</v>
      </c>
      <c r="B2227" s="5">
        <f>Stocks!B2228/Stocks!B2227-1</f>
        <v>3.5326086956521729E-2</v>
      </c>
      <c r="C2227" s="5">
        <f>Stocks!C2228/Stocks!C2227-1</f>
        <v>-4.8024999804547885E-3</v>
      </c>
      <c r="D2227" s="5">
        <f>Stocks!D2228/Stocks!D2227-1</f>
        <v>-3.4681452489671694E-2</v>
      </c>
      <c r="E2227" s="5">
        <f>Stocks!E2228/Stocks!E2227-1</f>
        <v>-1.0189460277025941E-2</v>
      </c>
    </row>
    <row r="2228" spans="1:5" ht="15" customHeight="1" x14ac:dyDescent="0.2">
      <c r="A2228" s="3">
        <f>Stocks!A2229</f>
        <v>45414</v>
      </c>
      <c r="B2228" s="5">
        <f>Stocks!B2229/Stocks!B2228-1</f>
        <v>4.3307086614173151E-2</v>
      </c>
      <c r="C2228" s="5">
        <f>Stocks!C2229/Stocks!C2228-1</f>
        <v>1.0848417309434755E-3</v>
      </c>
      <c r="D2228" s="5">
        <f>Stocks!D2229/Stocks!D2228-1</f>
        <v>7.5458948079736299E-3</v>
      </c>
      <c r="E2228" s="5">
        <f>Stocks!E2229/Stocks!E2228-1</f>
        <v>-1.6808750201061651E-2</v>
      </c>
    </row>
    <row r="2229" spans="1:5" ht="15" customHeight="1" x14ac:dyDescent="0.2">
      <c r="A2229" s="3">
        <f>Stocks!A2230</f>
        <v>45415</v>
      </c>
      <c r="B2229" s="5">
        <f>Stocks!B2230/Stocks!B2229-1</f>
        <v>2.515723270440251E-3</v>
      </c>
      <c r="C2229" s="5">
        <f>Stocks!C2230/Stocks!C2229-1</f>
        <v>3.2879924935569349E-3</v>
      </c>
      <c r="D2229" s="5">
        <f>Stocks!D2230/Stocks!D2229-1</f>
        <v>2.1238542365302981E-2</v>
      </c>
      <c r="E2229" s="5">
        <f>Stocks!E2230/Stocks!E2229-1</f>
        <v>-1.6359918200403722E-4</v>
      </c>
    </row>
    <row r="2230" spans="1:5" ht="15" customHeight="1" x14ac:dyDescent="0.2">
      <c r="A2230" s="3">
        <f>Stocks!A2231</f>
        <v>45418</v>
      </c>
      <c r="B2230" s="5">
        <f>Stocks!B2231/Stocks!B2230-1</f>
        <v>-1.2547051442910462E-3</v>
      </c>
      <c r="C2230" s="5">
        <f>Stocks!C2231/Stocks!C2230-1</f>
        <v>1.5568177585757237E-2</v>
      </c>
      <c r="D2230" s="5">
        <f>Stocks!D2231/Stocks!D2230-1</f>
        <v>2.6269702276707552E-2</v>
      </c>
      <c r="E2230" s="5">
        <f>Stocks!E2231/Stocks!E2230-1</f>
        <v>1.079931277100532E-2</v>
      </c>
    </row>
    <row r="2231" spans="1:5" ht="15" customHeight="1" x14ac:dyDescent="0.2">
      <c r="A2231" s="3">
        <f>Stocks!A2232</f>
        <v>45419</v>
      </c>
      <c r="B2231" s="5">
        <f>Stocks!B2232/Stocks!B2231-1</f>
        <v>-2.3869346733668362E-2</v>
      </c>
      <c r="C2231" s="5">
        <f>Stocks!C2232/Stocks!C2231-1</f>
        <v>1.3899957421042775E-2</v>
      </c>
      <c r="D2231" s="5">
        <f>Stocks!D2232/Stocks!D2231-1</f>
        <v>-1.8131399317406149E-2</v>
      </c>
      <c r="E2231" s="5">
        <f>Stocks!E2232/Stocks!E2231-1</f>
        <v>-8.0938891137138924E-5</v>
      </c>
    </row>
    <row r="2232" spans="1:5" ht="15" customHeight="1" x14ac:dyDescent="0.2">
      <c r="A2232" s="3">
        <f>Stocks!A2233</f>
        <v>45420</v>
      </c>
      <c r="B2232" s="5">
        <f>Stocks!B2233/Stocks!B2232-1</f>
        <v>3.8610038610038533E-3</v>
      </c>
      <c r="C2232" s="5">
        <f>Stocks!C2233/Stocks!C2232-1</f>
        <v>2.6401649424874218E-3</v>
      </c>
      <c r="D2232" s="5">
        <f>Stocks!D2233/Stocks!D2232-1</f>
        <v>-7.6037366934611494E-4</v>
      </c>
      <c r="E2232" s="5">
        <f>Stocks!E2233/Stocks!E2232-1</f>
        <v>-3.8853812530355025E-3</v>
      </c>
    </row>
    <row r="2233" spans="1:5" ht="15" customHeight="1" x14ac:dyDescent="0.2">
      <c r="A2233" s="3">
        <f>Stocks!A2234</f>
        <v>45421</v>
      </c>
      <c r="B2233" s="5">
        <f>Stocks!B2234/Stocks!B2233-1</f>
        <v>3.076923076923066E-2</v>
      </c>
      <c r="C2233" s="5">
        <f>Stocks!C2234/Stocks!C2233-1</f>
        <v>4.8706680871128949E-3</v>
      </c>
      <c r="D2233" s="5">
        <f>Stocks!D2234/Stocks!D2233-1</f>
        <v>-5.5440808783562279E-3</v>
      </c>
      <c r="E2233" s="5">
        <f>Stocks!E2234/Stocks!E2233-1</f>
        <v>2.6816187225744414E-3</v>
      </c>
    </row>
    <row r="2234" spans="1:5" ht="15" customHeight="1" x14ac:dyDescent="0.2">
      <c r="A2234" s="3">
        <f>Stocks!A2235</f>
        <v>45422</v>
      </c>
      <c r="B2234" s="5">
        <f>Stocks!B2235/Stocks!B2234-1</f>
        <v>1.3681592039801238E-2</v>
      </c>
      <c r="C2234" s="5">
        <f>Stocks!C2235/Stocks!C2234-1</f>
        <v>7.8983269907373366E-3</v>
      </c>
      <c r="D2234" s="5">
        <f>Stocks!D2235/Stocks!D2234-1</f>
        <v>2.1862702229991093E-4</v>
      </c>
      <c r="E2234" s="5">
        <f>Stocks!E2235/Stocks!E2234-1</f>
        <v>-1.199448901855904E-2</v>
      </c>
    </row>
    <row r="2235" spans="1:5" ht="15" customHeight="1" x14ac:dyDescent="0.2">
      <c r="A2235" s="3">
        <f>Stocks!A2236</f>
        <v>45425</v>
      </c>
      <c r="B2235" s="5">
        <f>Stocks!B2236/Stocks!B2235-1</f>
        <v>2.8220858895705581E-2</v>
      </c>
      <c r="C2235" s="5">
        <f>Stocks!C2236/Stocks!C2235-1</f>
        <v>-4.8090760133931987E-3</v>
      </c>
      <c r="D2235" s="5">
        <f>Stocks!D2236/Stocks!D2235-1</f>
        <v>1.1366120218579301E-2</v>
      </c>
      <c r="E2235" s="5">
        <f>Stocks!E2236/Stocks!E2235-1</f>
        <v>-2.6248872118775912E-3</v>
      </c>
    </row>
    <row r="2236" spans="1:5" ht="15" customHeight="1" x14ac:dyDescent="0.2">
      <c r="A2236" s="3">
        <f>Stocks!A2237</f>
        <v>45426</v>
      </c>
      <c r="B2236" s="5">
        <f>Stocks!B2237/Stocks!B2236-1</f>
        <v>2.1479713603818507E-2</v>
      </c>
      <c r="C2236" s="5">
        <f>Stocks!C2237/Stocks!C2236-1</f>
        <v>-5.9053673736952916E-3</v>
      </c>
      <c r="D2236" s="5">
        <f>Stocks!D2237/Stocks!D2236-1</f>
        <v>1.4264102009941659E-2</v>
      </c>
      <c r="E2236" s="5">
        <f>Stocks!E2237/Stocks!E2236-1</f>
        <v>-4.5233983057817451E-3</v>
      </c>
    </row>
    <row r="2237" spans="1:5" ht="15" customHeight="1" x14ac:dyDescent="0.2">
      <c r="A2237" s="3">
        <f>Stocks!A2238</f>
        <v>45427</v>
      </c>
      <c r="B2237" s="5">
        <f>Stocks!B2238/Stocks!B2237-1</f>
        <v>-4.2056074766355311E-2</v>
      </c>
      <c r="C2237" s="5">
        <f>Stocks!C2238/Stocks!C2237-1</f>
        <v>1.3537841146395779E-2</v>
      </c>
      <c r="D2237" s="5">
        <f>Stocks!D2238/Stocks!D2237-1</f>
        <v>1.5981248668229364E-2</v>
      </c>
      <c r="E2237" s="5">
        <f>Stocks!E2238/Stocks!E2237-1</f>
        <v>-2.8089887640450062E-3</v>
      </c>
    </row>
    <row r="2238" spans="1:5" ht="15" customHeight="1" x14ac:dyDescent="0.2">
      <c r="A2238" s="3">
        <f>Stocks!A2239</f>
        <v>45428</v>
      </c>
      <c r="B2238" s="5">
        <f>Stocks!B2239/Stocks!B2238-1</f>
        <v>3.658536585366079E-3</v>
      </c>
      <c r="C2238" s="5">
        <f>Stocks!C2239/Stocks!C2238-1</f>
        <v>-5.8966252220248316E-3</v>
      </c>
      <c r="D2238" s="5">
        <f>Stocks!D2239/Stocks!D2238-1</f>
        <v>-1.1744966442953086E-2</v>
      </c>
      <c r="E2238" s="5">
        <f>Stocks!E2239/Stocks!E2238-1</f>
        <v>-7.2079536039768577E-3</v>
      </c>
    </row>
    <row r="2239" spans="1:5" ht="15" customHeight="1" x14ac:dyDescent="0.2">
      <c r="A2239" s="3">
        <f>Stocks!A2240</f>
        <v>45429</v>
      </c>
      <c r="B2239" s="5">
        <f>Stocks!B2240/Stocks!B2239-1</f>
        <v>-2.1871202916160404E-2</v>
      </c>
      <c r="C2239" s="5">
        <f>Stocks!C2240/Stocks!C2239-1</f>
        <v>9.291020121848792E-4</v>
      </c>
      <c r="D2239" s="5">
        <f>Stocks!D2240/Stocks!D2239-1</f>
        <v>9.5500848896445945E-4</v>
      </c>
      <c r="E2239" s="5">
        <f>Stocks!E2240/Stocks!E2239-1</f>
        <v>1.5688892597846893E-2</v>
      </c>
    </row>
    <row r="2240" spans="1:5" ht="15" customHeight="1" x14ac:dyDescent="0.2">
      <c r="A2240" s="3">
        <f>Stocks!A2241</f>
        <v>45432</v>
      </c>
      <c r="B2240" s="5">
        <f>Stocks!B2241/Stocks!B2240-1</f>
        <v>4.9689440993787581E-3</v>
      </c>
      <c r="C2240" s="5">
        <f>Stocks!C2241/Stocks!C2240-1</f>
        <v>-5.5697945127473059E-3</v>
      </c>
      <c r="D2240" s="5">
        <f>Stocks!D2241/Stocks!D2240-1</f>
        <v>2.2580303190925521E-2</v>
      </c>
      <c r="E2240" s="5">
        <f>Stocks!E2241/Stocks!E2240-1</f>
        <v>-6.7373264316817894E-3</v>
      </c>
    </row>
    <row r="2241" spans="1:5" ht="15" customHeight="1" x14ac:dyDescent="0.2">
      <c r="A2241" s="3">
        <f>Stocks!A2242</f>
        <v>45433</v>
      </c>
      <c r="B2241" s="5">
        <f>Stocks!B2242/Stocks!B2241-1</f>
        <v>-2.4721878862793645E-2</v>
      </c>
      <c r="C2241" s="5">
        <f>Stocks!C2242/Stocks!C2241-1</f>
        <v>-9.2984849572773642E-3</v>
      </c>
      <c r="D2241" s="5">
        <f>Stocks!D2242/Stocks!D2241-1</f>
        <v>-7.0495542193654837E-3</v>
      </c>
      <c r="E2241" s="5">
        <f>Stocks!E2242/Stocks!E2241-1</f>
        <v>-3.9705517412523816E-3</v>
      </c>
    </row>
    <row r="2242" spans="1:5" ht="15" customHeight="1" x14ac:dyDescent="0.2">
      <c r="A2242" s="3">
        <f>Stocks!A2243</f>
        <v>45434</v>
      </c>
      <c r="B2242" s="5">
        <f>Stocks!B2243/Stocks!B2242-1</f>
        <v>2.1546261089987473E-2</v>
      </c>
      <c r="C2242" s="5">
        <f>Stocks!C2243/Stocks!C2242-1</f>
        <v>-1.3404602283021427E-3</v>
      </c>
      <c r="D2242" s="5">
        <f>Stocks!D2243/Stocks!D2242-1</f>
        <v>3.8734600125287066E-2</v>
      </c>
      <c r="E2242" s="5">
        <f>Stocks!E2243/Stocks!E2242-1</f>
        <v>-1.8437006893115226E-2</v>
      </c>
    </row>
    <row r="2243" spans="1:5" ht="15" customHeight="1" x14ac:dyDescent="0.2">
      <c r="A2243" s="3">
        <f>Stocks!A2244</f>
        <v>45435</v>
      </c>
      <c r="B2243" s="5">
        <f>Stocks!B2244/Stocks!B2243-1</f>
        <v>-4.4665012406947979E-2</v>
      </c>
      <c r="C2243" s="5">
        <f>Stocks!C2244/Stocks!C2243-1</f>
        <v>-4.8991200743450092E-3</v>
      </c>
      <c r="D2243" s="5">
        <f>Stocks!D2244/Stocks!D2243-1</f>
        <v>-1.3569202934968327E-2</v>
      </c>
      <c r="E2243" s="5">
        <f>Stocks!E2244/Stocks!E2243-1</f>
        <v>-4.5689144597681475E-3</v>
      </c>
    </row>
    <row r="2244" spans="1:5" ht="15" customHeight="1" x14ac:dyDescent="0.2">
      <c r="A2244" s="3">
        <f>Stocks!A2245</f>
        <v>45436</v>
      </c>
      <c r="B2244" s="5">
        <f>Stocks!B2245/Stocks!B2244-1</f>
        <v>3.2467532467532756E-3</v>
      </c>
      <c r="C2244" s="5">
        <f>Stocks!C2245/Stocks!C2244-1</f>
        <v>9.4810925135835333E-4</v>
      </c>
      <c r="D2244" s="5">
        <f>Stocks!D2245/Stocks!D2244-1</f>
        <v>9.1705726513158226E-4</v>
      </c>
      <c r="E2244" s="5">
        <f>Stocks!E2245/Stocks!E2244-1</f>
        <v>-3.399915002124998E-3</v>
      </c>
    </row>
    <row r="2245" spans="1:5" ht="15" customHeight="1" x14ac:dyDescent="0.2">
      <c r="A2245" s="3">
        <f>Stocks!A2246</f>
        <v>45439</v>
      </c>
      <c r="B2245" s="5">
        <f>Stocks!B2246/Stocks!B2245-1</f>
        <v>0</v>
      </c>
      <c r="C2245" s="5">
        <f>Stocks!C2246/Stocks!C2245-1</f>
        <v>0</v>
      </c>
      <c r="D2245" s="5">
        <f>Stocks!D2246/Stocks!D2245-1</f>
        <v>0</v>
      </c>
      <c r="E2245" s="5">
        <f>Stocks!E2246/Stocks!E2245-1</f>
        <v>0</v>
      </c>
    </row>
    <row r="2246" spans="1:5" ht="15" customHeight="1" x14ac:dyDescent="0.2">
      <c r="A2246" s="3">
        <f>Stocks!A2247</f>
        <v>45440</v>
      </c>
      <c r="B2246" s="5">
        <f>Stocks!B2247/Stocks!B2246-1</f>
        <v>1.8770226537216939E-2</v>
      </c>
      <c r="C2246" s="5">
        <f>Stocks!C2247/Stocks!C2246-1</f>
        <v>-1.278735108747131E-2</v>
      </c>
      <c r="D2246" s="5">
        <f>Stocks!D2247/Stocks!D2246-1</f>
        <v>6.0063117173978497E-3</v>
      </c>
      <c r="E2246" s="5">
        <f>Stocks!E2247/Stocks!E2246-1</f>
        <v>1.4584221748400905E-2</v>
      </c>
    </row>
    <row r="2247" spans="1:5" ht="15" customHeight="1" x14ac:dyDescent="0.2">
      <c r="A2247" s="3">
        <f>Stocks!A2248</f>
        <v>45441</v>
      </c>
      <c r="B2247" s="5">
        <f>Stocks!B2248/Stocks!B2247-1</f>
        <v>-2.6683608640406642E-2</v>
      </c>
      <c r="C2247" s="5">
        <f>Stocks!C2248/Stocks!C2247-1</f>
        <v>-7.8230865746550249E-3</v>
      </c>
      <c r="D2247" s="5">
        <f>Stocks!D2248/Stocks!D2247-1</f>
        <v>-3.2989273426431764E-2</v>
      </c>
      <c r="E2247" s="5">
        <f>Stocks!E2248/Stocks!E2247-1</f>
        <v>-3.1186953597847955E-2</v>
      </c>
    </row>
    <row r="2248" spans="1:5" ht="15" customHeight="1" x14ac:dyDescent="0.2">
      <c r="A2248" s="3">
        <f>Stocks!A2249</f>
        <v>45442</v>
      </c>
      <c r="B2248" s="5">
        <f>Stocks!B2249/Stocks!B2248-1</f>
        <v>5.4830287206266259E-2</v>
      </c>
      <c r="C2248" s="5">
        <f>Stocks!C2249/Stocks!C2248-1</f>
        <v>9.0749798873095422E-3</v>
      </c>
      <c r="D2248" s="5">
        <f>Stocks!D2249/Stocks!D2248-1</f>
        <v>8.0577647551276499E-3</v>
      </c>
      <c r="E2248" s="5">
        <f>Stocks!E2249/Stocks!E2248-1</f>
        <v>-1.4490238611713724E-2</v>
      </c>
    </row>
    <row r="2249" spans="1:5" ht="15" customHeight="1" x14ac:dyDescent="0.2">
      <c r="A2249" s="3">
        <f>Stocks!A2250</f>
        <v>45443</v>
      </c>
      <c r="B2249" s="5">
        <f>Stocks!B2250/Stocks!B2249-1</f>
        <v>1.980198019801982E-2</v>
      </c>
      <c r="C2249" s="5">
        <f>Stocks!C2250/Stocks!C2249-1</f>
        <v>4.2757095466272599E-3</v>
      </c>
      <c r="D2249" s="5">
        <f>Stocks!D2250/Stocks!D2249-1</f>
        <v>9.3428838368110334E-3</v>
      </c>
      <c r="E2249" s="5">
        <f>Stocks!E2250/Stocks!E2249-1</f>
        <v>2.5532664201443955E-2</v>
      </c>
    </row>
    <row r="2250" spans="1:5" ht="15" customHeight="1" x14ac:dyDescent="0.2">
      <c r="A2250" s="3">
        <f>Stocks!A2251</f>
        <v>45446</v>
      </c>
      <c r="B2250" s="5">
        <f>Stocks!B2251/Stocks!B2250-1</f>
        <v>1.0922330097087318E-2</v>
      </c>
      <c r="C2250" s="5">
        <f>Stocks!C2251/Stocks!C2250-1</f>
        <v>-7.6345151581882487E-3</v>
      </c>
      <c r="D2250" s="5">
        <f>Stocks!D2251/Stocks!D2250-1</f>
        <v>-1.6558675305975545E-2</v>
      </c>
      <c r="E2250" s="5">
        <f>Stocks!E2251/Stocks!E2250-1</f>
        <v>-2.2407280219780223E-2</v>
      </c>
    </row>
    <row r="2251" spans="1:5" ht="15" customHeight="1" x14ac:dyDescent="0.2">
      <c r="A2251" s="3">
        <f>Stocks!A2252</f>
        <v>45447</v>
      </c>
      <c r="B2251" s="5">
        <f>Stocks!B2252/Stocks!B2251-1</f>
        <v>-1.0804321728691502E-2</v>
      </c>
      <c r="C2251" s="5">
        <f>Stocks!C2252/Stocks!C2251-1</f>
        <v>7.5449395461717472E-3</v>
      </c>
      <c r="D2251" s="5">
        <f>Stocks!D2252/Stocks!D2251-1</f>
        <v>-1.6942062330056573E-2</v>
      </c>
      <c r="E2251" s="5">
        <f>Stocks!E2252/Stocks!E2251-1</f>
        <v>-1.4051110915956899E-2</v>
      </c>
    </row>
    <row r="2252" spans="1:5" ht="15" customHeight="1" x14ac:dyDescent="0.2">
      <c r="A2252" s="3">
        <f>Stocks!A2253</f>
        <v>45448</v>
      </c>
      <c r="B2252" s="5">
        <f>Stocks!B2253/Stocks!B2252-1</f>
        <v>7.2815533980583602E-3</v>
      </c>
      <c r="C2252" s="5">
        <f>Stocks!C2253/Stocks!C2252-1</f>
        <v>7.6356389529546043E-3</v>
      </c>
      <c r="D2252" s="5">
        <f>Stocks!D2253/Stocks!D2252-1</f>
        <v>3.1914893617019935E-3</v>
      </c>
      <c r="E2252" s="5">
        <f>Stocks!E2253/Stocks!E2252-1</f>
        <v>-3.5628395831466264E-4</v>
      </c>
    </row>
    <row r="2253" spans="1:5" ht="15" customHeight="1" x14ac:dyDescent="0.2">
      <c r="A2253" s="3">
        <f>Stocks!A2254</f>
        <v>45449</v>
      </c>
      <c r="B2253" s="5">
        <f>Stocks!B2254/Stocks!B2253-1</f>
        <v>4.8192771084336616E-3</v>
      </c>
      <c r="C2253" s="5">
        <f>Stocks!C2254/Stocks!C2253-1</f>
        <v>9.2531876138435276E-3</v>
      </c>
      <c r="D2253" s="5">
        <f>Stocks!D2254/Stocks!D2253-1</f>
        <v>-9.9681866383880546E-3</v>
      </c>
      <c r="E2253" s="5">
        <f>Stocks!E2254/Stocks!E2253-1</f>
        <v>-2.6730820636189367E-4</v>
      </c>
    </row>
    <row r="2254" spans="1:5" ht="15" customHeight="1" x14ac:dyDescent="0.2">
      <c r="A2254" s="3">
        <f>Stocks!A2255</f>
        <v>45450</v>
      </c>
      <c r="B2254" s="5">
        <f>Stocks!B2255/Stocks!B2254-1</f>
        <v>-8.3932853717026967E-3</v>
      </c>
      <c r="C2254" s="5">
        <f>Stocks!C2255/Stocks!C2254-1</f>
        <v>5.8832659543746058E-3</v>
      </c>
      <c r="D2254" s="5">
        <f>Stocks!D2255/Stocks!D2254-1</f>
        <v>-5.4627249357327434E-3</v>
      </c>
      <c r="E2254" s="5">
        <f>Stocks!E2255/Stocks!E2254-1</f>
        <v>-1.7825311942959443E-3</v>
      </c>
    </row>
    <row r="2255" spans="1:5" ht="15" customHeight="1" x14ac:dyDescent="0.2">
      <c r="A2255" s="3">
        <f>Stocks!A2256</f>
        <v>45453</v>
      </c>
      <c r="B2255" s="5">
        <f>Stocks!B2256/Stocks!B2255-1</f>
        <v>-1.8137847642079818E-2</v>
      </c>
      <c r="C2255" s="5">
        <f>Stocks!C2256/Stocks!C2255-1</f>
        <v>-1.3025805801056944E-2</v>
      </c>
      <c r="D2255" s="5">
        <f>Stocks!D2256/Stocks!D2255-1</f>
        <v>1.5616585891222501E-2</v>
      </c>
      <c r="E2255" s="5">
        <f>Stocks!E2256/Stocks!E2255-1</f>
        <v>1.1607142857142927E-2</v>
      </c>
    </row>
    <row r="2256" spans="1:5" ht="15" customHeight="1" x14ac:dyDescent="0.2">
      <c r="A2256" s="3">
        <f>Stocks!A2257</f>
        <v>45454</v>
      </c>
      <c r="B2256" s="5">
        <f>Stocks!B2257/Stocks!B2256-1</f>
        <v>-9.8522167487684609E-3</v>
      </c>
      <c r="C2256" s="5">
        <f>Stocks!C2257/Stocks!C2256-1</f>
        <v>-1.3456224549157625E-3</v>
      </c>
      <c r="D2256" s="5">
        <f>Stocks!D2257/Stocks!D2256-1</f>
        <v>-8.1654294803816807E-3</v>
      </c>
      <c r="E2256" s="5">
        <f>Stocks!E2257/Stocks!E2256-1</f>
        <v>2.9126213592232109E-3</v>
      </c>
    </row>
    <row r="2257" spans="1:5" ht="15" customHeight="1" x14ac:dyDescent="0.2">
      <c r="A2257" s="3">
        <f>Stocks!A2258</f>
        <v>45455</v>
      </c>
      <c r="B2257" s="5">
        <f>Stocks!B2258/Stocks!B2257-1</f>
        <v>-2.8606965174129306E-2</v>
      </c>
      <c r="C2257" s="5">
        <f>Stocks!C2258/Stocks!C2257-1</f>
        <v>-1.5836464061041888E-2</v>
      </c>
      <c r="D2257" s="5">
        <f>Stocks!D2258/Stocks!D2257-1</f>
        <v>1.0584839089062381E-2</v>
      </c>
      <c r="E2257" s="5">
        <f>Stocks!E2258/Stocks!E2257-1</f>
        <v>-1.2672709671741611E-2</v>
      </c>
    </row>
    <row r="2258" spans="1:5" ht="15" customHeight="1" x14ac:dyDescent="0.2">
      <c r="A2258" s="3">
        <f>Stocks!A2259</f>
        <v>45456</v>
      </c>
      <c r="B2258" s="5">
        <f>Stocks!B2259/Stocks!B2258-1</f>
        <v>-6.6581306017925668E-2</v>
      </c>
      <c r="C2258" s="5">
        <f>Stocks!C2259/Stocks!C2258-1</f>
        <v>3.2176667587797692E-3</v>
      </c>
      <c r="D2258" s="5">
        <f>Stocks!D2259/Stocks!D2258-1</f>
        <v>-1.8091409225560628E-2</v>
      </c>
      <c r="E2258" s="5">
        <f>Stocks!E2259/Stocks!E2258-1</f>
        <v>-1.1587485515643037E-2</v>
      </c>
    </row>
    <row r="2259" spans="1:5" ht="15" customHeight="1" x14ac:dyDescent="0.2">
      <c r="A2259" s="3">
        <f>Stocks!A2260</f>
        <v>45457</v>
      </c>
      <c r="B2259" s="5">
        <f>Stocks!B2260/Stocks!B2259-1</f>
        <v>-6.8587105624142719E-3</v>
      </c>
      <c r="C2259" s="5">
        <f>Stocks!C2260/Stocks!C2259-1</f>
        <v>-1.9543500698220306E-3</v>
      </c>
      <c r="D2259" s="5">
        <f>Stocks!D2260/Stocks!D2259-1</f>
        <v>-1.5731063462989026E-2</v>
      </c>
      <c r="E2259" s="5">
        <f>Stocks!E2260/Stocks!E2259-1</f>
        <v>-1.3526918567950186E-2</v>
      </c>
    </row>
    <row r="2260" spans="1:5" ht="15" customHeight="1" x14ac:dyDescent="0.2">
      <c r="A2260" s="3">
        <f>Stocks!A2261</f>
        <v>45460</v>
      </c>
      <c r="B2260" s="5">
        <f>Stocks!B2261/Stocks!B2260-1</f>
        <v>-1.1049723756906049E-2</v>
      </c>
      <c r="C2260" s="5">
        <f>Stocks!C2261/Stocks!C2260-1</f>
        <v>1.8842835602910224E-3</v>
      </c>
      <c r="D2260" s="5">
        <f>Stocks!D2261/Stocks!D2260-1</f>
        <v>-3.6124794745484579E-3</v>
      </c>
      <c r="E2260" s="5">
        <f>Stocks!E2261/Stocks!E2260-1</f>
        <v>1.3712405155865692E-3</v>
      </c>
    </row>
    <row r="2261" spans="1:5" ht="15" customHeight="1" x14ac:dyDescent="0.2">
      <c r="A2261" s="3">
        <f>Stocks!A2262</f>
        <v>45461</v>
      </c>
      <c r="B2261" s="5">
        <f>Stocks!B2262/Stocks!B2261-1</f>
        <v>-2.3743016759776525E-2</v>
      </c>
      <c r="C2261" s="5">
        <f>Stocks!C2262/Stocks!C2261-1</f>
        <v>9.0356636190078721E-3</v>
      </c>
      <c r="D2261" s="5">
        <f>Stocks!D2262/Stocks!D2261-1</f>
        <v>2.6697429136453676E-2</v>
      </c>
      <c r="E2261" s="5">
        <f>Stocks!E2262/Stocks!E2261-1</f>
        <v>-1.1867810845354043E-3</v>
      </c>
    </row>
    <row r="2262" spans="1:5" ht="15" customHeight="1" x14ac:dyDescent="0.2">
      <c r="A2262" s="3">
        <f>Stocks!A2263</f>
        <v>45462</v>
      </c>
      <c r="B2262" s="5">
        <f>Stocks!B2263/Stocks!B2262-1</f>
        <v>0</v>
      </c>
      <c r="C2262" s="5">
        <f>Stocks!C2263/Stocks!C2262-1</f>
        <v>0</v>
      </c>
      <c r="D2262" s="5">
        <f>Stocks!D2263/Stocks!D2262-1</f>
        <v>0</v>
      </c>
      <c r="E2262" s="5">
        <f>Stocks!E2263/Stocks!E2262-1</f>
        <v>0</v>
      </c>
    </row>
    <row r="2263" spans="1:5" ht="15" customHeight="1" x14ac:dyDescent="0.2">
      <c r="A2263" s="3">
        <f>Stocks!A2264</f>
        <v>45463</v>
      </c>
      <c r="B2263" s="5">
        <f>Stocks!B2264/Stocks!B2263-1</f>
        <v>7.1530758226037161E-3</v>
      </c>
      <c r="C2263" s="5">
        <f>Stocks!C2264/Stocks!C2263-1</f>
        <v>1.1695047257127777E-2</v>
      </c>
      <c r="D2263" s="5">
        <f>Stocks!D2264/Stocks!D2263-1</f>
        <v>-4.7405029427501355E-2</v>
      </c>
      <c r="E2263" s="5">
        <f>Stocks!E2264/Stocks!E2263-1</f>
        <v>1.7548670139841072E-2</v>
      </c>
    </row>
    <row r="2264" spans="1:5" ht="15" customHeight="1" x14ac:dyDescent="0.2">
      <c r="A2264" s="3">
        <f>Stocks!A2265</f>
        <v>45464</v>
      </c>
      <c r="B2264" s="5">
        <f>Stocks!B2265/Stocks!B2264-1</f>
        <v>1.9886363636363535E-2</v>
      </c>
      <c r="C2264" s="5">
        <f>Stocks!C2265/Stocks!C2264-1</f>
        <v>-5.7802883533385474E-3</v>
      </c>
      <c r="D2264" s="5">
        <f>Stocks!D2265/Stocks!D2264-1</f>
        <v>2.8757582565715589E-2</v>
      </c>
      <c r="E2264" s="5">
        <f>Stocks!E2265/Stocks!E2264-1</f>
        <v>8.9823048594395161E-5</v>
      </c>
    </row>
    <row r="2265" spans="1:5" ht="15" customHeight="1" x14ac:dyDescent="0.2">
      <c r="A2265" s="3">
        <f>Stocks!A2266</f>
        <v>45467</v>
      </c>
      <c r="B2265" s="5">
        <f>Stocks!B2266/Stocks!B2265-1</f>
        <v>1.8105849582172651E-2</v>
      </c>
      <c r="C2265" s="5">
        <f>Stocks!C2266/Stocks!C2265-1</f>
        <v>3.9241334205362133E-3</v>
      </c>
      <c r="D2265" s="5">
        <f>Stocks!D2266/Stocks!D2265-1</f>
        <v>-2.6206595326490389E-2</v>
      </c>
      <c r="E2265" s="5">
        <f>Stocks!E2266/Stocks!E2265-1</f>
        <v>3.4399137776180977E-2</v>
      </c>
    </row>
    <row r="2266" spans="1:5" ht="15" customHeight="1" x14ac:dyDescent="0.2">
      <c r="A2266" s="3">
        <f>Stocks!A2267</f>
        <v>45468</v>
      </c>
      <c r="B2266" s="5">
        <f>Stocks!B2267/Stocks!B2266-1</f>
        <v>-9.5759233926128173E-3</v>
      </c>
      <c r="C2266" s="5">
        <f>Stocks!C2267/Stocks!C2266-1</f>
        <v>-1.0025334781035289E-2</v>
      </c>
      <c r="D2266" s="5">
        <f>Stocks!D2267/Stocks!D2266-1</f>
        <v>-3.3639829558196332E-4</v>
      </c>
      <c r="E2266" s="5">
        <f>Stocks!E2267/Stocks!E2266-1</f>
        <v>-1.5629070070330986E-3</v>
      </c>
    </row>
    <row r="2267" spans="1:5" ht="15" customHeight="1" x14ac:dyDescent="0.2">
      <c r="A2267" s="3">
        <f>Stocks!A2268</f>
        <v>45469</v>
      </c>
      <c r="B2267" s="5">
        <f>Stocks!B2268/Stocks!B2267-1</f>
        <v>1.3812154696133394E-3</v>
      </c>
      <c r="C2267" s="5">
        <f>Stocks!C2268/Stocks!C2267-1</f>
        <v>2.5627901875480141E-4</v>
      </c>
      <c r="D2267" s="5">
        <f>Stocks!D2268/Stocks!D2267-1</f>
        <v>1.0095344924284877E-2</v>
      </c>
      <c r="E2267" s="5">
        <f>Stocks!E2268/Stocks!E2267-1</f>
        <v>-1.2001043569005998E-2</v>
      </c>
    </row>
    <row r="2268" spans="1:5" ht="15" customHeight="1" x14ac:dyDescent="0.2">
      <c r="A2268" s="3">
        <f>Stocks!A2269</f>
        <v>45470</v>
      </c>
      <c r="B2268" s="5">
        <f>Stocks!B2269/Stocks!B2268-1</f>
        <v>1.379310344827589E-2</v>
      </c>
      <c r="C2268" s="5">
        <f>Stocks!C2269/Stocks!C2268-1</f>
        <v>-2.5621335664716471E-2</v>
      </c>
      <c r="D2268" s="5">
        <f>Stocks!D2269/Stocks!D2268-1</f>
        <v>-6.8850638534146968E-3</v>
      </c>
      <c r="E2268" s="5">
        <f>Stocks!E2269/Stocks!E2268-1</f>
        <v>3.1687351465539138E-3</v>
      </c>
    </row>
    <row r="2269" spans="1:5" ht="15" customHeight="1" x14ac:dyDescent="0.2">
      <c r="A2269" s="3">
        <f>Stocks!A2270</f>
        <v>45471</v>
      </c>
      <c r="B2269" s="5">
        <f>Stocks!B2270/Stocks!B2269-1</f>
        <v>1.224489795918382E-2</v>
      </c>
      <c r="C2269" s="5">
        <f>Stocks!C2270/Stocks!C2269-1</f>
        <v>-1.5454812463028378E-2</v>
      </c>
      <c r="D2269" s="5">
        <f>Stocks!D2270/Stocks!D2269-1</f>
        <v>2.3146595102314649E-2</v>
      </c>
      <c r="E2269" s="5">
        <f>Stocks!E2270/Stocks!E2269-1</f>
        <v>3.5974379222603048E-3</v>
      </c>
    </row>
    <row r="2270" spans="1:5" ht="15" customHeight="1" x14ac:dyDescent="0.2">
      <c r="A2270" s="3">
        <f>Stocks!A2271</f>
        <v>45474</v>
      </c>
      <c r="B2270" s="5">
        <f>Stocks!B2271/Stocks!B2270-1</f>
        <v>-4.5698924731182866E-2</v>
      </c>
      <c r="C2270" s="5">
        <f>Stocks!C2271/Stocks!C2270-1</f>
        <v>2.9336686097458653E-3</v>
      </c>
      <c r="D2270" s="5">
        <f>Stocks!D2271/Stocks!D2270-1</f>
        <v>9.8360655737717018E-4</v>
      </c>
      <c r="E2270" s="5">
        <f>Stocks!E2271/Stocks!E2270-1</f>
        <v>-1.7485574401110426E-4</v>
      </c>
    </row>
    <row r="2271" spans="1:5" ht="15" customHeight="1" x14ac:dyDescent="0.2">
      <c r="A2271" s="3">
        <f>Stocks!A2272</f>
        <v>45475</v>
      </c>
      <c r="B2271" s="5">
        <f>Stocks!B2272/Stocks!B2271-1</f>
        <v>1.4084507042253502E-2</v>
      </c>
      <c r="C2271" s="5">
        <f>Stocks!C2272/Stocks!C2271-1</f>
        <v>1.8956085701261172E-2</v>
      </c>
      <c r="D2271" s="5">
        <f>Stocks!D2272/Stocks!D2271-1</f>
        <v>5.1315645812861632E-3</v>
      </c>
      <c r="E2271" s="5">
        <f>Stocks!E2272/Stocks!E2271-1</f>
        <v>-2.0986358866735833E-3</v>
      </c>
    </row>
    <row r="2272" spans="1:5" ht="15" customHeight="1" x14ac:dyDescent="0.2">
      <c r="A2272" s="3">
        <f>Stocks!A2273</f>
        <v>45476</v>
      </c>
      <c r="B2272" s="5">
        <f>Stocks!B2273/Stocks!B2272-1</f>
        <v>4.1666666666666519E-3</v>
      </c>
      <c r="C2272" s="5">
        <f>Stocks!C2273/Stocks!C2272-1</f>
        <v>2.8333892554897044E-3</v>
      </c>
      <c r="D2272" s="5">
        <f>Stocks!D2273/Stocks!D2272-1</f>
        <v>1.6510971105800465E-2</v>
      </c>
      <c r="E2272" s="5">
        <f>Stocks!E2273/Stocks!E2272-1</f>
        <v>5.6957588503327994E-3</v>
      </c>
    </row>
    <row r="2273" spans="1:5" ht="15" customHeight="1" x14ac:dyDescent="0.2">
      <c r="A2273" s="3">
        <f>Stocks!A2274</f>
        <v>45477</v>
      </c>
      <c r="B2273" s="5">
        <f>Stocks!B2274/Stocks!B2273-1</f>
        <v>0</v>
      </c>
      <c r="C2273" s="5">
        <f>Stocks!C2274/Stocks!C2273-1</f>
        <v>0</v>
      </c>
      <c r="D2273" s="5">
        <f>Stocks!D2274/Stocks!D2273-1</f>
        <v>0</v>
      </c>
      <c r="E2273" s="5">
        <f>Stocks!E2274/Stocks!E2273-1</f>
        <v>0</v>
      </c>
    </row>
    <row r="2274" spans="1:5" ht="15" customHeight="1" x14ac:dyDescent="0.2">
      <c r="A2274" s="3">
        <f>Stocks!A2275</f>
        <v>45478</v>
      </c>
      <c r="B2274" s="5">
        <f>Stocks!B2275/Stocks!B2274-1</f>
        <v>-2.7662517289074318E-3</v>
      </c>
      <c r="C2274" s="5">
        <f>Stocks!C2275/Stocks!C2274-1</f>
        <v>5.0934978995500479E-3</v>
      </c>
      <c r="D2274" s="5">
        <f>Stocks!D2275/Stocks!D2274-1</f>
        <v>-1.5387903398161984E-2</v>
      </c>
      <c r="E2274" s="5">
        <f>Stocks!E2275/Stocks!E2274-1</f>
        <v>-1.9343033893874706E-2</v>
      </c>
    </row>
    <row r="2275" spans="1:5" ht="15" customHeight="1" x14ac:dyDescent="0.2">
      <c r="A2275" s="3">
        <f>Stocks!A2276</f>
        <v>45481</v>
      </c>
      <c r="B2275" s="5">
        <f>Stocks!B2276/Stocks!B2275-1</f>
        <v>-1.3869625520110951E-2</v>
      </c>
      <c r="C2275" s="5">
        <f>Stocks!C2276/Stocks!C2275-1</f>
        <v>-1.464787148695379E-2</v>
      </c>
      <c r="D2275" s="5">
        <f>Stocks!D2276/Stocks!D2275-1</f>
        <v>1.2155415671803782E-2</v>
      </c>
      <c r="E2275" s="5">
        <f>Stocks!E2276/Stocks!E2275-1</f>
        <v>-2.8431808085295218E-3</v>
      </c>
    </row>
    <row r="2276" spans="1:5" ht="15" customHeight="1" x14ac:dyDescent="0.2">
      <c r="A2276" s="3">
        <f>Stocks!A2277</f>
        <v>45482</v>
      </c>
      <c r="B2276" s="5">
        <f>Stocks!B2277/Stocks!B2276-1</f>
        <v>3.234880450070321E-2</v>
      </c>
      <c r="C2276" s="5">
        <f>Stocks!C2277/Stocks!C2276-1</f>
        <v>-3.6036049563080708E-3</v>
      </c>
      <c r="D2276" s="5">
        <f>Stocks!D2277/Stocks!D2276-1</f>
        <v>-9.8648938451640911E-3</v>
      </c>
      <c r="E2276" s="5">
        <f>Stocks!E2277/Stocks!E2276-1</f>
        <v>-9.2666844872137943E-3</v>
      </c>
    </row>
    <row r="2277" spans="1:5" ht="15" customHeight="1" x14ac:dyDescent="0.2">
      <c r="A2277" s="3">
        <f>Stocks!A2278</f>
        <v>45483</v>
      </c>
      <c r="B2277" s="5">
        <f>Stocks!B2278/Stocks!B2277-1</f>
        <v>-2.7247956403269047E-3</v>
      </c>
      <c r="C2277" s="5">
        <f>Stocks!C2278/Stocks!C2277-1</f>
        <v>-9.1919112386646962E-3</v>
      </c>
      <c r="D2277" s="5">
        <f>Stocks!D2278/Stocks!D2277-1</f>
        <v>3.9419536495559848E-2</v>
      </c>
      <c r="E2277" s="5">
        <f>Stocks!E2278/Stocks!E2277-1</f>
        <v>1.205144347513265E-2</v>
      </c>
    </row>
    <row r="2278" spans="1:5" ht="15" customHeight="1" x14ac:dyDescent="0.2">
      <c r="A2278" s="3">
        <f>Stocks!A2279</f>
        <v>45484</v>
      </c>
      <c r="B2278" s="5">
        <f>Stocks!B2279/Stocks!B2278-1</f>
        <v>8.1967213114753079E-3</v>
      </c>
      <c r="C2278" s="5">
        <f>Stocks!C2279/Stocks!C2278-1</f>
        <v>-1.7110266159695575E-3</v>
      </c>
      <c r="D2278" s="5">
        <f>Stocks!D2279/Stocks!D2278-1</f>
        <v>-4.0529276932694369E-2</v>
      </c>
      <c r="E2278" s="5">
        <f>Stocks!E2279/Stocks!E2278-1</f>
        <v>1.2974317959655091E-2</v>
      </c>
    </row>
    <row r="2279" spans="1:5" ht="15" customHeight="1" x14ac:dyDescent="0.2">
      <c r="A2279" s="3">
        <f>Stocks!A2280</f>
        <v>45485</v>
      </c>
      <c r="B2279" s="5">
        <f>Stocks!B2280/Stocks!B2279-1</f>
        <v>2.7100271002711285E-3</v>
      </c>
      <c r="C2279" s="5">
        <f>Stocks!C2280/Stocks!C2279-1</f>
        <v>1.215006665397067E-2</v>
      </c>
      <c r="D2279" s="5">
        <f>Stocks!D2280/Stocks!D2279-1</f>
        <v>5.6466500162883904E-3</v>
      </c>
      <c r="E2279" s="5">
        <f>Stocks!E2280/Stocks!E2279-1</f>
        <v>-7.4567944556539478E-3</v>
      </c>
    </row>
    <row r="2280" spans="1:5" ht="15" customHeight="1" x14ac:dyDescent="0.2">
      <c r="A2280" s="3">
        <f>Stocks!A2281</f>
        <v>45488</v>
      </c>
      <c r="B2280" s="5">
        <f>Stocks!B2281/Stocks!B2280-1</f>
        <v>2.7027027027026751E-3</v>
      </c>
      <c r="C2280" s="5">
        <f>Stocks!C2281/Stocks!C2280-1</f>
        <v>1.0197937833972937E-2</v>
      </c>
      <c r="D2280" s="5">
        <f>Stocks!D2281/Stocks!D2280-1</f>
        <v>-5.6149443904545127E-3</v>
      </c>
      <c r="E2280" s="5">
        <f>Stocks!E2281/Stocks!E2280-1</f>
        <v>1.2639208060809537E-2</v>
      </c>
    </row>
    <row r="2281" spans="1:5" ht="15" customHeight="1" x14ac:dyDescent="0.2">
      <c r="A2281" s="3">
        <f>Stocks!A2282</f>
        <v>45489</v>
      </c>
      <c r="B2281" s="5">
        <f>Stocks!B2282/Stocks!B2281-1</f>
        <v>7.547169811320753E-2</v>
      </c>
      <c r="C2281" s="5">
        <f>Stocks!C2282/Stocks!C2281-1</f>
        <v>2.9800707766809431E-3</v>
      </c>
      <c r="D2281" s="5">
        <f>Stocks!D2282/Stocks!D2281-1</f>
        <v>2.9536323162123956E-2</v>
      </c>
      <c r="E2281" s="5">
        <f>Stocks!E2282/Stocks!E2281-1</f>
        <v>5.4115387972419882E-3</v>
      </c>
    </row>
    <row r="2282" spans="1:5" ht="15" customHeight="1" x14ac:dyDescent="0.2">
      <c r="A2282" s="3">
        <f>Stocks!A2283</f>
        <v>45490</v>
      </c>
      <c r="B2282" s="5">
        <f>Stocks!B2283/Stocks!B2282-1</f>
        <v>4.2606516290726759E-2</v>
      </c>
      <c r="C2282" s="5">
        <f>Stocks!C2283/Stocks!C2282-1</f>
        <v>1.2813370473537589E-2</v>
      </c>
      <c r="D2282" s="5">
        <f>Stocks!D2283/Stocks!D2282-1</f>
        <v>-3.4700980909186829E-2</v>
      </c>
      <c r="E2282" s="5">
        <f>Stocks!E2283/Stocks!E2282-1</f>
        <v>7.7263651358625562E-3</v>
      </c>
    </row>
    <row r="2283" spans="1:5" ht="15" customHeight="1" x14ac:dyDescent="0.2">
      <c r="A2283" s="3">
        <f>Stocks!A2284</f>
        <v>45491</v>
      </c>
      <c r="B2283" s="5">
        <f>Stocks!B2284/Stocks!B2283-1</f>
        <v>2.4038461538461453E-2</v>
      </c>
      <c r="C2283" s="5">
        <f>Stocks!C2284/Stocks!C2283-1</f>
        <v>-1.3018335166849915E-2</v>
      </c>
      <c r="D2283" s="5">
        <f>Stocks!D2284/Stocks!D2283-1</f>
        <v>0</v>
      </c>
      <c r="E2283" s="5">
        <f>Stocks!E2284/Stocks!E2283-1</f>
        <v>4.565816678153034E-3</v>
      </c>
    </row>
    <row r="2284" spans="1:5" ht="15" customHeight="1" x14ac:dyDescent="0.2">
      <c r="A2284" s="3">
        <f>Stocks!A2285</f>
        <v>45492</v>
      </c>
      <c r="B2284" s="5">
        <f>Stocks!B2285/Stocks!B2284-1</f>
        <v>1.7605633802816989E-2</v>
      </c>
      <c r="C2284" s="5">
        <f>Stocks!C2285/Stocks!C2284-1</f>
        <v>-1.37094607874646E-2</v>
      </c>
      <c r="D2284" s="5">
        <f>Stocks!D2285/Stocks!D2284-1</f>
        <v>-3.0048076923076872E-2</v>
      </c>
      <c r="E2284" s="5">
        <f>Stocks!E2285/Stocks!E2284-1</f>
        <v>-1.9380842123317032E-2</v>
      </c>
    </row>
    <row r="2285" spans="1:5" ht="15" customHeight="1" x14ac:dyDescent="0.2">
      <c r="A2285" s="3">
        <f>Stocks!A2286</f>
        <v>45495</v>
      </c>
      <c r="B2285" s="5">
        <f>Stocks!B2286/Stocks!B2285-1</f>
        <v>-1.3840830449826869E-2</v>
      </c>
      <c r="C2285" s="5">
        <f>Stocks!C2286/Stocks!C2285-1</f>
        <v>8.4758532358923944E-3</v>
      </c>
      <c r="D2285" s="5">
        <f>Stocks!D2286/Stocks!D2285-1</f>
        <v>4.9003041568097538E-2</v>
      </c>
      <c r="E2285" s="5">
        <f>Stocks!E2286/Stocks!E2285-1</f>
        <v>-1.7752514210756409E-2</v>
      </c>
    </row>
    <row r="2286" spans="1:5" ht="15" customHeight="1" x14ac:dyDescent="0.2">
      <c r="A2286" s="3">
        <f>Stocks!A2287</f>
        <v>45496</v>
      </c>
      <c r="B2286" s="5">
        <f>Stocks!B2287/Stocks!B2286-1</f>
        <v>8.187134502923854E-3</v>
      </c>
      <c r="C2286" s="5">
        <f>Stocks!C2287/Stocks!C2286-1</f>
        <v>-1.0907325090582898E-2</v>
      </c>
      <c r="D2286" s="5">
        <f>Stocks!D2287/Stocks!D2286-1</f>
        <v>-3.6619415807560229E-2</v>
      </c>
      <c r="E2286" s="5">
        <f>Stocks!E2287/Stocks!E2286-1</f>
        <v>-1.3265669515669432E-2</v>
      </c>
    </row>
    <row r="2287" spans="1:5" ht="15" customHeight="1" x14ac:dyDescent="0.2">
      <c r="A2287" s="3">
        <f>Stocks!A2288</f>
        <v>45497</v>
      </c>
      <c r="B2287" s="5">
        <f>Stocks!B2288/Stocks!B2287-1</f>
        <v>-1.7401392111368708E-2</v>
      </c>
      <c r="C2287" s="5">
        <f>Stocks!C2288/Stocks!C2287-1</f>
        <v>-4.0107254805695214E-2</v>
      </c>
      <c r="D2287" s="5">
        <f>Stocks!D2288/Stocks!D2287-1</f>
        <v>-3.5001672054397526E-2</v>
      </c>
      <c r="E2287" s="5">
        <f>Stocks!E2288/Stocks!E2287-1</f>
        <v>2.4361634936389542E-3</v>
      </c>
    </row>
    <row r="2288" spans="1:5" ht="15" customHeight="1" x14ac:dyDescent="0.2">
      <c r="A2288" s="3">
        <f>Stocks!A2289</f>
        <v>45498</v>
      </c>
      <c r="B2288" s="5">
        <f>Stocks!B2289/Stocks!B2288-1</f>
        <v>-5.6670602125147629E-2</v>
      </c>
      <c r="C2288" s="5">
        <f>Stocks!C2289/Stocks!C2288-1</f>
        <v>-1.6917810913954501E-3</v>
      </c>
      <c r="D2288" s="5">
        <f>Stocks!D2289/Stocks!D2288-1</f>
        <v>-1.7789072426937613E-2</v>
      </c>
      <c r="E2288" s="5">
        <f>Stocks!E2289/Stocks!E2288-1</f>
        <v>-6.3006300630052969E-4</v>
      </c>
    </row>
    <row r="2289" spans="1:5" ht="15" customHeight="1" x14ac:dyDescent="0.2">
      <c r="A2289" s="3">
        <f>Stocks!A2290</f>
        <v>45499</v>
      </c>
      <c r="B2289" s="5">
        <f>Stocks!B2290/Stocks!B2289-1</f>
        <v>4.0050062578222745E-2</v>
      </c>
      <c r="C2289" s="5">
        <f>Stocks!C2290/Stocks!C2289-1</f>
        <v>2.2542760305824805E-2</v>
      </c>
      <c r="D2289" s="5">
        <f>Stocks!D2290/Stocks!D2289-1</f>
        <v>2.1168999176761183E-2</v>
      </c>
      <c r="E2289" s="5">
        <f>Stocks!E2290/Stocks!E2289-1</f>
        <v>-1.5311177159326173E-3</v>
      </c>
    </row>
    <row r="2290" spans="1:5" ht="15" customHeight="1" x14ac:dyDescent="0.2">
      <c r="A2290" s="3">
        <f>Stocks!A2291</f>
        <v>45502</v>
      </c>
      <c r="B2290" s="5">
        <f>Stocks!B2291/Stocks!B2290-1</f>
        <v>1.3237063778579916E-2</v>
      </c>
      <c r="C2290" s="5">
        <f>Stocks!C2291/Stocks!C2290-1</f>
        <v>8.2482848994065439E-3</v>
      </c>
      <c r="D2290" s="5">
        <f>Stocks!D2291/Stocks!D2290-1</f>
        <v>1.3013935275826283E-2</v>
      </c>
      <c r="E2290" s="5">
        <f>Stocks!E2291/Stocks!E2290-1</f>
        <v>-1.5695471766191571E-2</v>
      </c>
    </row>
    <row r="2291" spans="1:5" ht="15" customHeight="1" x14ac:dyDescent="0.2">
      <c r="A2291" s="3">
        <f>Stocks!A2292</f>
        <v>45503</v>
      </c>
      <c r="B2291" s="5">
        <f>Stocks!B2292/Stocks!B2291-1</f>
        <v>4.2755344418052177E-2</v>
      </c>
      <c r="C2291" s="5">
        <f>Stocks!C2292/Stocks!C2291-1</f>
        <v>5.7339427622542516E-3</v>
      </c>
      <c r="D2291" s="5">
        <f>Stocks!D2292/Stocks!D2291-1</f>
        <v>-1.6143701682582834E-2</v>
      </c>
      <c r="E2291" s="5">
        <f>Stocks!E2292/Stocks!E2291-1</f>
        <v>7.2397360703810865E-3</v>
      </c>
    </row>
    <row r="2292" spans="1:5" ht="15" customHeight="1" x14ac:dyDescent="0.2">
      <c r="A2292" s="3">
        <f>Stocks!A2293</f>
        <v>45504</v>
      </c>
      <c r="B2292" s="5">
        <f>Stocks!B2293/Stocks!B2292-1</f>
        <v>-1.4806378132118381E-2</v>
      </c>
      <c r="C2292" s="5">
        <f>Stocks!C2293/Stocks!C2292-1</f>
        <v>9.7673851131185874E-3</v>
      </c>
      <c r="D2292" s="5">
        <f>Stocks!D2293/Stocks!D2292-1</f>
        <v>2.5883984284723827E-2</v>
      </c>
      <c r="E2292" s="5">
        <f>Stocks!E2293/Stocks!E2292-1</f>
        <v>1.1736875625511844E-2</v>
      </c>
    </row>
    <row r="2293" spans="1:5" ht="15" customHeight="1" x14ac:dyDescent="0.2">
      <c r="A2293" s="3">
        <f>Stocks!A2294</f>
        <v>45505</v>
      </c>
      <c r="B2293" s="5">
        <f>Stocks!B2294/Stocks!B2293-1</f>
        <v>-3.1213872832369871E-2</v>
      </c>
      <c r="C2293" s="5">
        <f>Stocks!C2294/Stocks!C2293-1</f>
        <v>9.786581016517637E-4</v>
      </c>
      <c r="D2293" s="5">
        <f>Stocks!D2294/Stocks!D2293-1</f>
        <v>-4.9673349853570636E-2</v>
      </c>
      <c r="E2293" s="5">
        <f>Stocks!E2294/Stocks!E2293-1</f>
        <v>-2.5269784172661902E-2</v>
      </c>
    </row>
    <row r="2294" spans="1:5" ht="15" customHeight="1" x14ac:dyDescent="0.2">
      <c r="A2294" s="3">
        <f>Stocks!A2295</f>
        <v>45506</v>
      </c>
      <c r="B2294" s="5">
        <f>Stocks!B2295/Stocks!B2294-1</f>
        <v>-1.3126491646778149E-2</v>
      </c>
      <c r="C2294" s="5">
        <f>Stocks!C2295/Stocks!C2294-1</f>
        <v>2.445005243863374E-3</v>
      </c>
      <c r="D2294" s="5">
        <f>Stocks!D2295/Stocks!D2294-1</f>
        <v>-0.10596183477539411</v>
      </c>
      <c r="E2294" s="5">
        <f>Stocks!E2295/Stocks!E2294-1</f>
        <v>-2.4171971584094565E-2</v>
      </c>
    </row>
    <row r="2295" spans="1:5" ht="15" customHeight="1" x14ac:dyDescent="0.2">
      <c r="A2295" s="3">
        <f>Stocks!A2296</f>
        <v>45509</v>
      </c>
      <c r="B2295" s="5">
        <f>Stocks!B2296/Stocks!B2295-1</f>
        <v>-4.7158403869407506E-2</v>
      </c>
      <c r="C2295" s="5">
        <f>Stocks!C2296/Stocks!C2295-1</f>
        <v>-3.8038098117601393E-2</v>
      </c>
      <c r="D2295" s="5">
        <f>Stocks!D2296/Stocks!D2295-1</f>
        <v>-2.081399973485365E-2</v>
      </c>
      <c r="E2295" s="5">
        <f>Stocks!E2296/Stocks!E2295-1</f>
        <v>-1.134537203365793E-2</v>
      </c>
    </row>
    <row r="2296" spans="1:5" ht="15" customHeight="1" x14ac:dyDescent="0.2">
      <c r="A2296" s="3">
        <f>Stocks!A2297</f>
        <v>45510</v>
      </c>
      <c r="B2296" s="5">
        <f>Stocks!B2297/Stocks!B2296-1</f>
        <v>-3.9340101522842619E-2</v>
      </c>
      <c r="C2296" s="5">
        <f>Stocks!C2297/Stocks!C2296-1</f>
        <v>7.0975694499957331E-3</v>
      </c>
      <c r="D2296" s="5">
        <f>Stocks!D2297/Stocks!D2296-1</f>
        <v>1.0966693744922873E-2</v>
      </c>
      <c r="E2296" s="5">
        <f>Stocks!E2297/Stocks!E2296-1</f>
        <v>1.1762455771253677E-2</v>
      </c>
    </row>
    <row r="2297" spans="1:5" ht="15" customHeight="1" x14ac:dyDescent="0.2">
      <c r="A2297" s="3">
        <f>Stocks!A2298</f>
        <v>45511</v>
      </c>
      <c r="B2297" s="5">
        <f>Stocks!B2298/Stocks!B2297-1</f>
        <v>1.8494055482166427E-2</v>
      </c>
      <c r="C2297" s="5">
        <f>Stocks!C2298/Stocks!C2297-1</f>
        <v>-6.7373964222101623E-3</v>
      </c>
      <c r="D2297" s="5">
        <f>Stocks!D2298/Stocks!D2297-1</f>
        <v>-3.5757332261952657E-2</v>
      </c>
      <c r="E2297" s="5">
        <f>Stocks!E2298/Stocks!E2297-1</f>
        <v>1.0680529300567176E-2</v>
      </c>
    </row>
    <row r="2298" spans="1:5" ht="15" customHeight="1" x14ac:dyDescent="0.2">
      <c r="A2298" s="3">
        <f>Stocks!A2299</f>
        <v>45512</v>
      </c>
      <c r="B2298" s="5">
        <f>Stocks!B2299/Stocks!B2298-1</f>
        <v>-8.9494163424124529E-2</v>
      </c>
      <c r="C2298" s="5">
        <f>Stocks!C2299/Stocks!C2298-1</f>
        <v>1.2903867144862025E-2</v>
      </c>
      <c r="D2298" s="5">
        <f>Stocks!D2299/Stocks!D2298-1</f>
        <v>7.333333333333325E-2</v>
      </c>
      <c r="E2298" s="5">
        <f>Stocks!E2299/Stocks!E2298-1</f>
        <v>1.2531562704573007E-2</v>
      </c>
    </row>
    <row r="2299" spans="1:5" ht="15" customHeight="1" x14ac:dyDescent="0.2">
      <c r="A2299" s="3">
        <f>Stocks!A2300</f>
        <v>45513</v>
      </c>
      <c r="B2299" s="5">
        <f>Stocks!B2300/Stocks!B2299-1</f>
        <v>7.1225071225078374E-4</v>
      </c>
      <c r="C2299" s="5">
        <f>Stocks!C2300/Stocks!C2299-1</f>
        <v>-2.6979168310381496E-4</v>
      </c>
      <c r="D2299" s="5">
        <f>Stocks!D2300/Stocks!D2299-1</f>
        <v>-1.5398550724637694E-2</v>
      </c>
      <c r="E2299" s="5">
        <f>Stocks!E2300/Stocks!E2299-1</f>
        <v>3.1402974046366161E-3</v>
      </c>
    </row>
    <row r="2300" spans="1:5" ht="15" customHeight="1" x14ac:dyDescent="0.2">
      <c r="A2300" s="3">
        <f>Stocks!A2301</f>
        <v>45516</v>
      </c>
      <c r="B2300" s="5">
        <f>Stocks!B2301/Stocks!B2300-1</f>
        <v>-4.4839857651245651E-2</v>
      </c>
      <c r="C2300" s="5">
        <f>Stocks!C2301/Stocks!C2300-1</f>
        <v>5.0007699414855722E-4</v>
      </c>
      <c r="D2300" s="5">
        <f>Stocks!D2301/Stocks!D2300-1</f>
        <v>4.3369693783676944E-3</v>
      </c>
      <c r="E2300" s="5">
        <f>Stocks!E2301/Stocks!E2300-1</f>
        <v>1.3074302550409644E-2</v>
      </c>
    </row>
    <row r="2301" spans="1:5" ht="15" customHeight="1" x14ac:dyDescent="0.2">
      <c r="A2301" s="3">
        <f>Stocks!A2302</f>
        <v>45517</v>
      </c>
      <c r="B2301" s="5">
        <f>Stocks!B2302/Stocks!B2301-1</f>
        <v>5.216095380029806E-2</v>
      </c>
      <c r="C2301" s="5">
        <f>Stocks!C2302/Stocks!C2301-1</f>
        <v>9.2346797624687227E-4</v>
      </c>
      <c r="D2301" s="5">
        <f>Stocks!D2302/Stocks!D2301-1</f>
        <v>3.5592776760010381E-2</v>
      </c>
      <c r="E2301" s="5">
        <f>Stocks!E2302/Stocks!E2301-1</f>
        <v>-1.5359447423429984E-2</v>
      </c>
    </row>
    <row r="2302" spans="1:5" ht="15" customHeight="1" x14ac:dyDescent="0.2">
      <c r="A2302" s="3">
        <f>Stocks!A2303</f>
        <v>45518</v>
      </c>
      <c r="B2302" s="5">
        <f>Stocks!B2303/Stocks!B2302-1</f>
        <v>-1.4164305949008416E-2</v>
      </c>
      <c r="C2302" s="5">
        <f>Stocks!C2303/Stocks!C2302-1</f>
        <v>3.8826755401819568E-3</v>
      </c>
      <c r="D2302" s="5">
        <f>Stocks!D2303/Stocks!D2302-1</f>
        <v>-1.3141268637857029E-2</v>
      </c>
      <c r="E2302" s="5">
        <f>Stocks!E2303/Stocks!E2302-1</f>
        <v>9.1378992062025599E-3</v>
      </c>
    </row>
    <row r="2303" spans="1:5" ht="15" customHeight="1" x14ac:dyDescent="0.2">
      <c r="A2303" s="3">
        <f>Stocks!A2304</f>
        <v>45519</v>
      </c>
      <c r="B2303" s="5">
        <f>Stocks!B2304/Stocks!B2303-1</f>
        <v>4.0229885057471382E-2</v>
      </c>
      <c r="C2303" s="5">
        <f>Stocks!C2304/Stocks!C2303-1</f>
        <v>2.1674588984678334E-2</v>
      </c>
      <c r="D2303" s="5">
        <f>Stocks!D2304/Stocks!D2303-1</f>
        <v>4.0973111395646633E-2</v>
      </c>
      <c r="E2303" s="5">
        <f>Stocks!E2304/Stocks!E2303-1</f>
        <v>1.7378578615201645E-2</v>
      </c>
    </row>
    <row r="2304" spans="1:5" ht="15" customHeight="1" x14ac:dyDescent="0.2">
      <c r="A2304" s="3">
        <f>Stocks!A2305</f>
        <v>45520</v>
      </c>
      <c r="B2304" s="5">
        <f>Stocks!B2305/Stocks!B2304-1</f>
        <v>2.3480662983425438E-2</v>
      </c>
      <c r="C2304" s="5">
        <f>Stocks!C2305/Stocks!C2304-1</f>
        <v>2.1735382308845086E-3</v>
      </c>
      <c r="D2304" s="5">
        <f>Stocks!D2305/Stocks!D2304-1</f>
        <v>-5.5350553505535416E-3</v>
      </c>
      <c r="E2304" s="5">
        <f>Stocks!E2305/Stocks!E2304-1</f>
        <v>-4.4951901465428712E-4</v>
      </c>
    </row>
    <row r="2305" spans="1:5" ht="15" customHeight="1" x14ac:dyDescent="0.2">
      <c r="A2305" s="3">
        <f>Stocks!A2306</f>
        <v>45523</v>
      </c>
      <c r="B2305" s="5">
        <f>Stocks!B2306/Stocks!B2305-1</f>
        <v>2.9689608636977116E-2</v>
      </c>
      <c r="C2305" s="5">
        <f>Stocks!C2306/Stocks!C2305-1</f>
        <v>-3.403023189102794E-3</v>
      </c>
      <c r="D2305" s="5">
        <f>Stocks!D2306/Stocks!D2305-1</f>
        <v>1.4594928880643288E-2</v>
      </c>
      <c r="E2305" s="5">
        <f>Stocks!E2306/Stocks!E2305-1</f>
        <v>5.0368771361755105E-3</v>
      </c>
    </row>
    <row r="2306" spans="1:5" ht="15" customHeight="1" x14ac:dyDescent="0.2">
      <c r="A2306" s="3">
        <f>Stocks!A2307</f>
        <v>45524</v>
      </c>
      <c r="B2306" s="5">
        <f>Stocks!B2307/Stocks!B2306-1</f>
        <v>1.8348623853210899E-2</v>
      </c>
      <c r="C2306" s="5">
        <f>Stocks!C2307/Stocks!C2306-1</f>
        <v>5.8918452358613926E-3</v>
      </c>
      <c r="D2306" s="5">
        <f>Stocks!D2307/Stocks!D2306-1</f>
        <v>-2.1333658417652113E-2</v>
      </c>
      <c r="E2306" s="5">
        <f>Stocks!E2307/Stocks!E2306-1</f>
        <v>-1.6914265258636152E-2</v>
      </c>
    </row>
    <row r="2307" spans="1:5" ht="15" customHeight="1" x14ac:dyDescent="0.2">
      <c r="A2307" s="3">
        <f>Stocks!A2308</f>
        <v>45525</v>
      </c>
      <c r="B2307" s="5">
        <f>Stocks!B2308/Stocks!B2307-1</f>
        <v>-1.158301158301156E-2</v>
      </c>
      <c r="C2307" s="5">
        <f>Stocks!C2308/Stocks!C2307-1</f>
        <v>5.9692583196535587E-4</v>
      </c>
      <c r="D2307" s="5">
        <f>Stocks!D2308/Stocks!D2307-1</f>
        <v>3.1514698555057397E-2</v>
      </c>
      <c r="E2307" s="5">
        <f>Stocks!E2308/Stocks!E2307-1</f>
        <v>-2.0937642239416965E-3</v>
      </c>
    </row>
    <row r="2308" spans="1:5" ht="15" customHeight="1" x14ac:dyDescent="0.2">
      <c r="A2308" s="3">
        <f>Stocks!A2309</f>
        <v>45526</v>
      </c>
      <c r="B2308" s="5">
        <f>Stocks!B2309/Stocks!B2308-1</f>
        <v>-2.34375E-2</v>
      </c>
      <c r="C2308" s="5">
        <f>Stocks!C2309/Stocks!C2308-1</f>
        <v>-9.6979865771795737E-4</v>
      </c>
      <c r="D2308" s="5">
        <f>Stocks!D2309/Stocks!D2308-1</f>
        <v>-3.6589783842531087E-2</v>
      </c>
      <c r="E2308" s="5">
        <f>Stocks!E2309/Stocks!E2308-1</f>
        <v>3.1928480204341803E-3</v>
      </c>
    </row>
    <row r="2309" spans="1:5" ht="15" customHeight="1" x14ac:dyDescent="0.2">
      <c r="A2309" s="3">
        <f>Stocks!A2310</f>
        <v>45527</v>
      </c>
      <c r="B2309" s="5">
        <f>Stocks!B2310/Stocks!B2309-1</f>
        <v>7.3333333333333472E-2</v>
      </c>
      <c r="C2309" s="5">
        <f>Stocks!C2310/Stocks!C2309-1</f>
        <v>-1.8660901194633706E-3</v>
      </c>
      <c r="D2309" s="5">
        <f>Stocks!D2310/Stocks!D2309-1</f>
        <v>2.5194284281774948E-2</v>
      </c>
      <c r="E2309" s="5">
        <f>Stocks!E2310/Stocks!E2309-1</f>
        <v>1.30035464217515E-2</v>
      </c>
    </row>
    <row r="2310" spans="1:5" ht="15" customHeight="1" x14ac:dyDescent="0.2">
      <c r="A2310" s="3">
        <f>Stocks!A2311</f>
        <v>45530</v>
      </c>
      <c r="B2310" s="5">
        <f>Stocks!B2311/Stocks!B2310-1</f>
        <v>2.2360248447204967E-2</v>
      </c>
      <c r="C2310" s="5">
        <f>Stocks!C2311/Stocks!C2310-1</f>
        <v>2.8795254559994543E-3</v>
      </c>
      <c r="D2310" s="5">
        <f>Stocks!D2311/Stocks!D2310-1</f>
        <v>-1.8217385988507306E-2</v>
      </c>
      <c r="E2310" s="5">
        <f>Stocks!E2311/Stocks!E2310-1</f>
        <v>1.9389587073608494E-2</v>
      </c>
    </row>
    <row r="2311" spans="1:5" ht="15" customHeight="1" x14ac:dyDescent="0.2">
      <c r="A2311" s="3">
        <f>Stocks!A2312</f>
        <v>45531</v>
      </c>
      <c r="B2311" s="5">
        <f>Stocks!B2312/Stocks!B2311-1</f>
        <v>-1.4580801944107047E-2</v>
      </c>
      <c r="C2311" s="5">
        <f>Stocks!C2312/Stocks!C2311-1</f>
        <v>9.35833861526425E-3</v>
      </c>
      <c r="D2311" s="5">
        <f>Stocks!D2312/Stocks!D2311-1</f>
        <v>7.9701120797011082E-3</v>
      </c>
      <c r="E2311" s="5">
        <f>Stocks!E2312/Stocks!E2311-1</f>
        <v>-9.9506868615709676E-3</v>
      </c>
    </row>
    <row r="2312" spans="1:5" ht="15" customHeight="1" x14ac:dyDescent="0.2">
      <c r="A2312" s="3">
        <f>Stocks!A2313</f>
        <v>45532</v>
      </c>
      <c r="B2312" s="5">
        <f>Stocks!B2313/Stocks!B2312-1</f>
        <v>-1.7262638717632561E-2</v>
      </c>
      <c r="C2312" s="5">
        <f>Stocks!C2313/Stocks!C2312-1</f>
        <v>-5.6519651300236395E-3</v>
      </c>
      <c r="D2312" s="5">
        <f>Stocks!D2313/Stocks!D2312-1</f>
        <v>-1.902643933778092E-2</v>
      </c>
      <c r="E2312" s="5">
        <f>Stocks!E2313/Stocks!E2312-1</f>
        <v>-2.4904384950635849E-3</v>
      </c>
    </row>
    <row r="2313" spans="1:5" ht="15" customHeight="1" x14ac:dyDescent="0.2">
      <c r="A2313" s="3">
        <f>Stocks!A2314</f>
        <v>45533</v>
      </c>
      <c r="B2313" s="5">
        <f>Stocks!B2314/Stocks!B2313-1</f>
        <v>-3.0112923462986108E-2</v>
      </c>
      <c r="C2313" s="5">
        <f>Stocks!C2314/Stocks!C2313-1</f>
        <v>1.9057921563921942E-2</v>
      </c>
      <c r="D2313" s="5">
        <f>Stocks!D2314/Stocks!D2313-1</f>
        <v>1.9899244332493682E-2</v>
      </c>
      <c r="E2313" s="5">
        <f>Stocks!E2314/Stocks!E2313-1</f>
        <v>1.9794917521176902E-2</v>
      </c>
    </row>
    <row r="2314" spans="1:5" ht="15" customHeight="1" x14ac:dyDescent="0.2">
      <c r="A2314" s="3">
        <f>Stocks!A2315</f>
        <v>45534</v>
      </c>
      <c r="B2314" s="5">
        <f>Stocks!B2315/Stocks!B2314-1</f>
        <v>1.4230271668822736E-2</v>
      </c>
      <c r="C2314" s="5">
        <f>Stocks!C2315/Stocks!C2314-1</f>
        <v>7.4730214811089546E-3</v>
      </c>
      <c r="D2314" s="5">
        <f>Stocks!D2315/Stocks!D2314-1</f>
        <v>1.4571499135588972E-2</v>
      </c>
      <c r="E2314" s="5">
        <f>Stocks!E2315/Stocks!E2314-1</f>
        <v>-5.071259945789941E-3</v>
      </c>
    </row>
    <row r="2315" spans="1:5" ht="15" customHeight="1" x14ac:dyDescent="0.2">
      <c r="A2315" s="3">
        <f>Stocks!A2316</f>
        <v>45537</v>
      </c>
      <c r="B2315" s="5">
        <f>Stocks!B2316/Stocks!B2315-1</f>
        <v>0</v>
      </c>
      <c r="C2315" s="5">
        <f>Stocks!C2316/Stocks!C2315-1</f>
        <v>0</v>
      </c>
      <c r="D2315" s="5">
        <f>Stocks!D2316/Stocks!D2315-1</f>
        <v>0</v>
      </c>
      <c r="E2315" s="5">
        <f>Stocks!E2316/Stocks!E2315-1</f>
        <v>0</v>
      </c>
    </row>
    <row r="2316" spans="1:5" ht="15" customHeight="1" x14ac:dyDescent="0.2">
      <c r="A2316" s="3">
        <f>Stocks!A2317</f>
        <v>45538</v>
      </c>
      <c r="B2316" s="5">
        <f>Stocks!B2317/Stocks!B2316-1</f>
        <v>-6.1224489795918324E-2</v>
      </c>
      <c r="C2316" s="5">
        <f>Stocks!C2317/Stocks!C2316-1</f>
        <v>7.8514282116626255E-3</v>
      </c>
      <c r="D2316" s="5">
        <f>Stocks!D2317/Stocks!D2316-1</f>
        <v>-7.0107108081791547E-2</v>
      </c>
      <c r="E2316" s="5">
        <f>Stocks!E2317/Stocks!E2316-1</f>
        <v>-3.4625186747517467E-2</v>
      </c>
    </row>
    <row r="2317" spans="1:5" ht="15" customHeight="1" x14ac:dyDescent="0.2">
      <c r="A2317" s="3">
        <f>Stocks!A2318</f>
        <v>45539</v>
      </c>
      <c r="B2317" s="5">
        <f>Stocks!B2318/Stocks!B2317-1</f>
        <v>-5.4347826086956763E-3</v>
      </c>
      <c r="C2317" s="5">
        <f>Stocks!C2318/Stocks!C2317-1</f>
        <v>7.0007898326991391E-3</v>
      </c>
      <c r="D2317" s="5">
        <f>Stocks!D2318/Stocks!D2317-1</f>
        <v>6.4136125654450371E-3</v>
      </c>
      <c r="E2317" s="5">
        <f>Stocks!E2318/Stocks!E2317-1</f>
        <v>-1.1743286299499278E-2</v>
      </c>
    </row>
    <row r="2318" spans="1:5" ht="15" customHeight="1" x14ac:dyDescent="0.2">
      <c r="A2318" s="3">
        <f>Stocks!A2319</f>
        <v>45540</v>
      </c>
      <c r="B2318" s="5">
        <f>Stocks!B2319/Stocks!B2318-1</f>
        <v>1.3661202185792254E-2</v>
      </c>
      <c r="C2318" s="5">
        <f>Stocks!C2319/Stocks!C2318-1</f>
        <v>-6.6665478270171441E-3</v>
      </c>
      <c r="D2318" s="5">
        <f>Stocks!D2319/Stocks!D2318-1</f>
        <v>-1.8207829366627681E-3</v>
      </c>
      <c r="E2318" s="5">
        <f>Stocks!E2319/Stocks!E2318-1</f>
        <v>-1.0224760501105323E-2</v>
      </c>
    </row>
    <row r="2319" spans="1:5" ht="15" customHeight="1" x14ac:dyDescent="0.2">
      <c r="A2319" s="3">
        <f>Stocks!A2320</f>
        <v>45541</v>
      </c>
      <c r="B2319" s="5">
        <f>Stocks!B2320/Stocks!B2319-1</f>
        <v>-2.695417789757415E-2</v>
      </c>
      <c r="C2319" s="5">
        <f>Stocks!C2320/Stocks!C2319-1</f>
        <v>2.6918373800024487E-3</v>
      </c>
      <c r="D2319" s="5">
        <f>Stocks!D2320/Stocks!D2319-1</f>
        <v>-3.4657980456025972E-2</v>
      </c>
      <c r="E2319" s="5">
        <f>Stocks!E2320/Stocks!E2319-1</f>
        <v>-1.3308515588645986E-2</v>
      </c>
    </row>
    <row r="2320" spans="1:5" ht="15" customHeight="1" x14ac:dyDescent="0.2">
      <c r="A2320" s="3">
        <f>Stocks!A2321</f>
        <v>45544</v>
      </c>
      <c r="B2320" s="5">
        <f>Stocks!B2321/Stocks!B2320-1</f>
        <v>1.1080332409972415E-2</v>
      </c>
      <c r="C2320" s="5">
        <f>Stocks!C2321/Stocks!C2320-1</f>
        <v>2.2335962223588135E-2</v>
      </c>
      <c r="D2320" s="5">
        <f>Stocks!D2321/Stocks!D2320-1</f>
        <v>1.7816169523552361E-2</v>
      </c>
      <c r="E2320" s="5">
        <f>Stocks!E2321/Stocks!E2320-1</f>
        <v>-3.9615166949632519E-3</v>
      </c>
    </row>
    <row r="2321" spans="1:5" ht="15" customHeight="1" x14ac:dyDescent="0.2">
      <c r="A2321" s="3">
        <f>Stocks!A2322</f>
        <v>45545</v>
      </c>
      <c r="B2321" s="5">
        <f>Stocks!B2322/Stocks!B2321-1</f>
        <v>-3.8356164383561708E-2</v>
      </c>
      <c r="C2321" s="5">
        <f>Stocks!C2322/Stocks!C2321-1</f>
        <v>-9.4534471995211256E-4</v>
      </c>
      <c r="D2321" s="5">
        <f>Stocks!D2322/Stocks!D2321-1</f>
        <v>-2.917384962206615E-3</v>
      </c>
      <c r="E2321" s="5">
        <f>Stocks!E2322/Stocks!E2321-1</f>
        <v>-1.5151515151515138E-2</v>
      </c>
    </row>
    <row r="2322" spans="1:5" ht="15" customHeight="1" x14ac:dyDescent="0.2">
      <c r="A2322" s="3">
        <f>Stocks!A2323</f>
        <v>45546</v>
      </c>
      <c r="B2322" s="5">
        <f>Stocks!B2323/Stocks!B2322-1</f>
        <v>-1.1396011396011319E-2</v>
      </c>
      <c r="C2322" s="5">
        <f>Stocks!C2323/Stocks!C2322-1</f>
        <v>-4.8366843636770129E-3</v>
      </c>
      <c r="D2322" s="5">
        <f>Stocks!D2323/Stocks!D2322-1</f>
        <v>3.0057188455911765E-2</v>
      </c>
      <c r="E2322" s="5">
        <f>Stocks!E2323/Stocks!E2322-1</f>
        <v>-1.375000000000004E-2</v>
      </c>
    </row>
    <row r="2323" spans="1:5" ht="15" customHeight="1" x14ac:dyDescent="0.2">
      <c r="A2323" s="3">
        <f>Stocks!A2324</f>
        <v>45547</v>
      </c>
      <c r="B2323" s="5">
        <f>Stocks!B2324/Stocks!B2323-1</f>
        <v>0.10374639769452454</v>
      </c>
      <c r="C2323" s="5">
        <f>Stocks!C2324/Stocks!C2323-1</f>
        <v>4.9658402591914452E-3</v>
      </c>
      <c r="D2323" s="5">
        <f>Stocks!D2324/Stocks!D2323-1</f>
        <v>-1.7688831504196312E-2</v>
      </c>
      <c r="E2323" s="5">
        <f>Stocks!E2324/Stocks!E2323-1</f>
        <v>3.2173150043872667E-3</v>
      </c>
    </row>
    <row r="2324" spans="1:5" ht="15" customHeight="1" x14ac:dyDescent="0.2">
      <c r="A2324" s="3">
        <f>Stocks!A2325</f>
        <v>45548</v>
      </c>
      <c r="B2324" s="5">
        <f>Stocks!B2325/Stocks!B2324-1</f>
        <v>0.10835509138381205</v>
      </c>
      <c r="C2324" s="5">
        <f>Stocks!C2325/Stocks!C2324-1</f>
        <v>6.9383582933180143E-3</v>
      </c>
      <c r="D2324" s="5">
        <f>Stocks!D2325/Stocks!D2324-1</f>
        <v>2.0241850683491158E-2</v>
      </c>
      <c r="E2324" s="5">
        <f>Stocks!E2325/Stocks!E2324-1</f>
        <v>5.8309037900874383E-3</v>
      </c>
    </row>
    <row r="2325" spans="1:5" ht="15" customHeight="1" x14ac:dyDescent="0.2">
      <c r="A2325" s="3">
        <f>Stocks!A2326</f>
        <v>45551</v>
      </c>
      <c r="B2325" s="5">
        <f>Stocks!B2326/Stocks!B2325-1</f>
        <v>8.2449941107185509E-3</v>
      </c>
      <c r="C2325" s="5">
        <f>Stocks!C2326/Stocks!C2325-1</f>
        <v>1.0892287839816328E-2</v>
      </c>
      <c r="D2325" s="5">
        <f>Stocks!D2326/Stocks!D2325-1</f>
        <v>-7.98763205359454E-3</v>
      </c>
      <c r="E2325" s="5">
        <f>Stocks!E2326/Stocks!E2325-1</f>
        <v>1.9806763285024065E-2</v>
      </c>
    </row>
    <row r="2326" spans="1:5" ht="15" customHeight="1" x14ac:dyDescent="0.2">
      <c r="A2326" s="3">
        <f>Stocks!A2327</f>
        <v>45552</v>
      </c>
      <c r="B2326" s="5">
        <f>Stocks!B2327/Stocks!B2326-1</f>
        <v>-1.2850467289719725E-2</v>
      </c>
      <c r="C2326" s="5">
        <f>Stocks!C2327/Stocks!C2326-1</f>
        <v>3.7183282842190302E-3</v>
      </c>
      <c r="D2326" s="5">
        <f>Stocks!D2327/Stocks!D2326-1</f>
        <v>0</v>
      </c>
      <c r="E2326" s="5">
        <f>Stocks!E2327/Stocks!E2326-1</f>
        <v>2.5959261013737578E-2</v>
      </c>
    </row>
    <row r="2327" spans="1:5" ht="15" customHeight="1" x14ac:dyDescent="0.2">
      <c r="A2327" s="3">
        <f>Stocks!A2328</f>
        <v>45553</v>
      </c>
      <c r="B2327" s="5">
        <f>Stocks!B2328/Stocks!B2327-1</f>
        <v>-3.5502958579880506E-3</v>
      </c>
      <c r="C2327" s="5">
        <f>Stocks!C2328/Stocks!C2327-1</f>
        <v>-1.0564202714980375E-2</v>
      </c>
      <c r="D2327" s="5">
        <f>Stocks!D2328/Stocks!D2327-1</f>
        <v>-8.31168831168827E-3</v>
      </c>
      <c r="E2327" s="5">
        <f>Stocks!E2328/Stocks!E2327-1</f>
        <v>3.0473727952720076E-3</v>
      </c>
    </row>
    <row r="2328" spans="1:5" ht="15" customHeight="1" x14ac:dyDescent="0.2">
      <c r="A2328" s="3">
        <f>Stocks!A2329</f>
        <v>45554</v>
      </c>
      <c r="B2328" s="5">
        <f>Stocks!B2329/Stocks!B2328-1</f>
        <v>-2.3752969121139111E-3</v>
      </c>
      <c r="C2328" s="5">
        <f>Stocks!C2329/Stocks!C2328-1</f>
        <v>-1.1231281198003318E-2</v>
      </c>
      <c r="D2328" s="5">
        <f>Stocks!D2329/Stocks!D2328-1</f>
        <v>3.2346778418019806E-2</v>
      </c>
      <c r="E2328" s="5">
        <f>Stocks!E2329/Stocks!E2328-1</f>
        <v>1.7768366783281087E-2</v>
      </c>
    </row>
    <row r="2329" spans="1:5" ht="15" customHeight="1" x14ac:dyDescent="0.2">
      <c r="A2329" s="3">
        <f>Stocks!A2330</f>
        <v>45555</v>
      </c>
      <c r="B2329" s="5">
        <f>Stocks!B2330/Stocks!B2329-1</f>
        <v>-1.9047619047619091E-2</v>
      </c>
      <c r="C2329" s="5">
        <f>Stocks!C2330/Stocks!C2329-1</f>
        <v>-1.6477352404993262E-3</v>
      </c>
      <c r="D2329" s="5">
        <f>Stocks!D2330/Stocks!D2329-1</f>
        <v>-2.3087656983381888E-2</v>
      </c>
      <c r="E2329" s="5">
        <f>Stocks!E2330/Stocks!E2329-1</f>
        <v>-6.1510628674806833E-3</v>
      </c>
    </row>
    <row r="2330" spans="1:5" ht="15" customHeight="1" x14ac:dyDescent="0.2">
      <c r="A2330" s="3">
        <f>Stocks!A2331</f>
        <v>45558</v>
      </c>
      <c r="B2330" s="5">
        <f>Stocks!B2331/Stocks!B2330-1</f>
        <v>-9.7087378640776656E-3</v>
      </c>
      <c r="C2330" s="5">
        <f>Stocks!C2331/Stocks!C2330-1</f>
        <v>1.3554447448818507E-2</v>
      </c>
      <c r="D2330" s="5">
        <f>Stocks!D2331/Stocks!D2330-1</f>
        <v>6.4926632904804826E-4</v>
      </c>
      <c r="E2330" s="5">
        <f>Stocks!E2331/Stocks!E2330-1</f>
        <v>-1.6382998088650957E-3</v>
      </c>
    </row>
    <row r="2331" spans="1:5" ht="15" customHeight="1" x14ac:dyDescent="0.2">
      <c r="A2331" s="3">
        <f>Stocks!A2332</f>
        <v>45559</v>
      </c>
      <c r="B2331" s="5">
        <f>Stocks!B2332/Stocks!B2331-1</f>
        <v>1.9607843137254832E-2</v>
      </c>
      <c r="C2331" s="5">
        <f>Stocks!C2332/Stocks!C2331-1</f>
        <v>-5.4914269103790159E-2</v>
      </c>
      <c r="D2331" s="5">
        <f>Stocks!D2332/Stocks!D2331-1</f>
        <v>5.7098364910459498E-3</v>
      </c>
      <c r="E2331" s="5">
        <f>Stocks!E2332/Stocks!E2331-1</f>
        <v>-7.110949038198533E-3</v>
      </c>
    </row>
    <row r="2332" spans="1:5" ht="15" customHeight="1" x14ac:dyDescent="0.2">
      <c r="A2332" s="3">
        <f>Stocks!A2333</f>
        <v>45560</v>
      </c>
      <c r="B2332" s="5">
        <f>Stocks!B2333/Stocks!B2332-1</f>
        <v>-1.5625000000000111E-2</v>
      </c>
      <c r="C2332" s="5">
        <f>Stocks!C2333/Stocks!C2332-1</f>
        <v>-1.1548134027421164E-2</v>
      </c>
      <c r="D2332" s="5">
        <f>Stocks!D2333/Stocks!D2332-1</f>
        <v>-1.7935483870967772E-2</v>
      </c>
      <c r="E2332" s="5">
        <f>Stocks!E2333/Stocks!E2332-1</f>
        <v>-2.9198420714351192E-2</v>
      </c>
    </row>
    <row r="2333" spans="1:5" ht="15" customHeight="1" x14ac:dyDescent="0.2">
      <c r="A2333" s="3">
        <f>Stocks!A2334</f>
        <v>45561</v>
      </c>
      <c r="B2333" s="5">
        <f>Stocks!B2334/Stocks!B2333-1</f>
        <v>1.3431013431013605E-2</v>
      </c>
      <c r="C2333" s="5">
        <f>Stocks!C2334/Stocks!C2333-1</f>
        <v>7.6401022290184528E-3</v>
      </c>
      <c r="D2333" s="5">
        <f>Stocks!D2334/Stocks!D2333-1</f>
        <v>5.5183287347260634E-2</v>
      </c>
      <c r="E2333" s="5">
        <f>Stocks!E2334/Stocks!E2333-1</f>
        <v>-3.234654308143381E-2</v>
      </c>
    </row>
    <row r="2334" spans="1:5" ht="15" customHeight="1" x14ac:dyDescent="0.2">
      <c r="A2334" s="3">
        <f>Stocks!A2335</f>
        <v>45562</v>
      </c>
      <c r="B2334" s="5">
        <f>Stocks!B2335/Stocks!B2334-1</f>
        <v>9.6385542168675453E-3</v>
      </c>
      <c r="C2334" s="5">
        <f>Stocks!C2335/Stocks!C2334-1</f>
        <v>1.2808720530280926E-2</v>
      </c>
      <c r="D2334" s="5">
        <f>Stocks!D2335/Stocks!D2334-1</f>
        <v>3.4864898518240928E-3</v>
      </c>
      <c r="E2334" s="5">
        <f>Stocks!E2335/Stocks!E2334-1</f>
        <v>2.3555859642263588E-2</v>
      </c>
    </row>
    <row r="2335" spans="1:5" ht="15" customHeight="1" x14ac:dyDescent="0.2">
      <c r="A2335" s="3">
        <f>Stocks!A2336</f>
        <v>45565</v>
      </c>
      <c r="B2335" s="5">
        <f>Stocks!B2336/Stocks!B2335-1</f>
        <v>-1.5513126491646823E-2</v>
      </c>
      <c r="C2335" s="5">
        <f>Stocks!C2336/Stocks!C2335-1</f>
        <v>-7.9914263878422265E-4</v>
      </c>
      <c r="D2335" s="5">
        <f>Stocks!D2336/Stocks!D2335-1</f>
        <v>-3.722546221615497E-3</v>
      </c>
      <c r="E2335" s="5">
        <f>Stocks!E2336/Stocks!E2335-1</f>
        <v>5.3475935828877219E-3</v>
      </c>
    </row>
    <row r="2336" spans="1:5" ht="15" customHeight="1" x14ac:dyDescent="0.2">
      <c r="A2336" s="3">
        <f>Stocks!A2337</f>
        <v>45566</v>
      </c>
      <c r="B2336" s="5">
        <f>Stocks!B2337/Stocks!B2336-1</f>
        <v>-1.0909090909090868E-2</v>
      </c>
      <c r="C2336" s="5">
        <f>Stocks!C2337/Stocks!C2336-1</f>
        <v>9.6384797235862241E-3</v>
      </c>
      <c r="D2336" s="5">
        <f>Stocks!D2337/Stocks!D2336-1</f>
        <v>-3.487358326068013E-2</v>
      </c>
      <c r="E2336" s="5">
        <f>Stocks!E2337/Stocks!E2336-1</f>
        <v>3.8848784194528863E-2</v>
      </c>
    </row>
    <row r="2337" spans="1:5" ht="15" customHeight="1" x14ac:dyDescent="0.2">
      <c r="A2337" s="3">
        <f>Stocks!A2338</f>
        <v>45567</v>
      </c>
      <c r="B2337" s="5">
        <f>Stocks!B2338/Stocks!B2337-1</f>
        <v>-2.3284313725490224E-2</v>
      </c>
      <c r="C2337" s="5">
        <f>Stocks!C2338/Stocks!C2337-1</f>
        <v>-2.1617427371243281E-3</v>
      </c>
      <c r="D2337" s="5">
        <f>Stocks!D2338/Stocks!D2337-1</f>
        <v>9.4205703961802723E-3</v>
      </c>
      <c r="E2337" s="5">
        <f>Stocks!E2338/Stocks!E2337-1</f>
        <v>9.0518423699368356E-3</v>
      </c>
    </row>
    <row r="2338" spans="1:5" ht="15" customHeight="1" x14ac:dyDescent="0.2">
      <c r="A2338" s="3">
        <f>Stocks!A2339</f>
        <v>45568</v>
      </c>
      <c r="B2338" s="5">
        <f>Stocks!B2339/Stocks!B2338-1</f>
        <v>-2.8858218318695061E-2</v>
      </c>
      <c r="C2338" s="5">
        <f>Stocks!C2339/Stocks!C2338-1</f>
        <v>-5.0505415162460654E-4</v>
      </c>
      <c r="D2338" s="5">
        <f>Stocks!D2339/Stocks!D2338-1</f>
        <v>-1.137816415239068E-2</v>
      </c>
      <c r="E2338" s="5">
        <f>Stocks!E2339/Stocks!E2338-1</f>
        <v>1.8666183399782543E-2</v>
      </c>
    </row>
    <row r="2339" spans="1:5" ht="15" customHeight="1" x14ac:dyDescent="0.2">
      <c r="A2339" s="3">
        <f>Stocks!A2340</f>
        <v>45569</v>
      </c>
      <c r="B2339" s="5">
        <f>Stocks!B2340/Stocks!B2339-1</f>
        <v>5.1679586563306845E-3</v>
      </c>
      <c r="C2339" s="5">
        <f>Stocks!C2340/Stocks!C2339-1</f>
        <v>3.8640454149947434E-3</v>
      </c>
      <c r="D2339" s="5">
        <f>Stocks!D2340/Stocks!D2339-1</f>
        <v>4.5260571576362096E-3</v>
      </c>
      <c r="E2339" s="5">
        <f>Stocks!E2340/Stocks!E2339-1</f>
        <v>1.8857854474292779E-2</v>
      </c>
    </row>
    <row r="2340" spans="1:5" ht="15" customHeight="1" x14ac:dyDescent="0.2">
      <c r="A2340" s="3">
        <f>Stocks!A2341</f>
        <v>45572</v>
      </c>
      <c r="B2340" s="5">
        <f>Stocks!B2341/Stocks!B2340-1</f>
        <v>-7.7120822622108731E-3</v>
      </c>
      <c r="C2340" s="5">
        <f>Stocks!C2341/Stocks!C2340-1</f>
        <v>-1.489548263788798E-2</v>
      </c>
      <c r="D2340" s="5">
        <f>Stocks!D2341/Stocks!D2340-1</f>
        <v>-1.583419155509791E-2</v>
      </c>
      <c r="E2340" s="5">
        <f>Stocks!E2341/Stocks!E2340-1</f>
        <v>1.5715034049239573E-3</v>
      </c>
    </row>
    <row r="2341" spans="1:5" ht="15" customHeight="1" x14ac:dyDescent="0.2">
      <c r="A2341" s="3">
        <f>Stocks!A2342</f>
        <v>45573</v>
      </c>
      <c r="B2341" s="5">
        <f>Stocks!B2342/Stocks!B2341-1</f>
        <v>0</v>
      </c>
      <c r="C2341" s="5">
        <f>Stocks!C2342/Stocks!C2341-1</f>
        <v>4.2733481865662171E-3</v>
      </c>
      <c r="D2341" s="5">
        <f>Stocks!D2342/Stocks!D2341-1</f>
        <v>1.1249182472204078E-2</v>
      </c>
      <c r="E2341" s="5">
        <f>Stocks!E2342/Stocks!E2341-1</f>
        <v>-3.4170153417015348E-2</v>
      </c>
    </row>
    <row r="2342" spans="1:5" ht="15" customHeight="1" x14ac:dyDescent="0.2">
      <c r="A2342" s="3">
        <f>Stocks!A2343</f>
        <v>45574</v>
      </c>
      <c r="B2342" s="5">
        <f>Stocks!B2343/Stocks!B2342-1</f>
        <v>1.2953367875647714E-3</v>
      </c>
      <c r="C2342" s="5">
        <f>Stocks!C2343/Stocks!C2342-1</f>
        <v>7.1643148094269193E-3</v>
      </c>
      <c r="D2342" s="5">
        <f>Stocks!D2343/Stocks!D2342-1</f>
        <v>1.1382744793687616E-2</v>
      </c>
      <c r="E2342" s="5">
        <f>Stocks!E2343/Stocks!E2342-1</f>
        <v>1.5342960288808882E-3</v>
      </c>
    </row>
    <row r="2343" spans="1:5" ht="15" customHeight="1" x14ac:dyDescent="0.2">
      <c r="A2343" s="3">
        <f>Stocks!A2344</f>
        <v>45575</v>
      </c>
      <c r="B2343" s="5">
        <f>Stocks!B2344/Stocks!B2343-1</f>
        <v>-2.4579560155239322E-2</v>
      </c>
      <c r="C2343" s="5">
        <f>Stocks!C2344/Stocks!C2343-1</f>
        <v>1.9503130575646566E-3</v>
      </c>
      <c r="D2343" s="5">
        <f>Stocks!D2344/Stocks!D2343-1</f>
        <v>-1.0870955365136159E-2</v>
      </c>
      <c r="E2343" s="5">
        <f>Stocks!E2344/Stocks!E2343-1</f>
        <v>8.0201856357573487E-3</v>
      </c>
    </row>
    <row r="2344" spans="1:5" ht="15" customHeight="1" x14ac:dyDescent="0.2">
      <c r="A2344" s="3">
        <f>Stocks!A2345</f>
        <v>45576</v>
      </c>
      <c r="B2344" s="5">
        <f>Stocks!B2345/Stocks!B2344-1</f>
        <v>-2.6525198938992522E-3</v>
      </c>
      <c r="C2344" s="5">
        <f>Stocks!C2345/Stocks!C2344-1</f>
        <v>1.333837892384615E-3</v>
      </c>
      <c r="D2344" s="5">
        <f>Stocks!D2345/Stocks!D2344-1</f>
        <v>8.2751486940781938E-3</v>
      </c>
      <c r="E2344" s="5">
        <f>Stocks!E2345/Stocks!E2344-1</f>
        <v>-1.2247452172358342E-2</v>
      </c>
    </row>
    <row r="2345" spans="1:5" ht="15" customHeight="1" x14ac:dyDescent="0.2">
      <c r="A2345" s="3">
        <f>Stocks!A2346</f>
        <v>45579</v>
      </c>
      <c r="B2345" s="5">
        <f>Stocks!B2346/Stocks!B2345-1</f>
        <v>2.6595744680850686E-3</v>
      </c>
      <c r="C2345" s="5">
        <f>Stocks!C2346/Stocks!C2345-1</f>
        <v>1.0220986819396982E-2</v>
      </c>
      <c r="D2345" s="5">
        <f>Stocks!D2346/Stocks!D2345-1</f>
        <v>1.295203898435493E-2</v>
      </c>
      <c r="E2345" s="5">
        <f>Stocks!E2346/Stocks!E2345-1</f>
        <v>-9.2316046701058641E-3</v>
      </c>
    </row>
    <row r="2346" spans="1:5" ht="15" customHeight="1" x14ac:dyDescent="0.2">
      <c r="A2346" s="3">
        <f>Stocks!A2347</f>
        <v>45580</v>
      </c>
      <c r="B2346" s="5">
        <f>Stocks!B2347/Stocks!B2346-1</f>
        <v>7.9575596816976457E-3</v>
      </c>
      <c r="C2346" s="5">
        <f>Stocks!C2347/Stocks!C2346-1</f>
        <v>-4.9519042866980056E-3</v>
      </c>
      <c r="D2346" s="5">
        <f>Stocks!D2347/Stocks!D2346-1</f>
        <v>-4.7600962147107073E-2</v>
      </c>
      <c r="E2346" s="5">
        <f>Stocks!E2347/Stocks!E2346-1</f>
        <v>-3.8914771170183604E-2</v>
      </c>
    </row>
    <row r="2347" spans="1:5" ht="15" customHeight="1" x14ac:dyDescent="0.2">
      <c r="A2347" s="3">
        <f>Stocks!A2348</f>
        <v>45581</v>
      </c>
      <c r="B2347" s="5">
        <f>Stocks!B2348/Stocks!B2347-1</f>
        <v>5.2631578947368363E-2</v>
      </c>
      <c r="C2347" s="5">
        <f>Stocks!C2348/Stocks!C2347-1</f>
        <v>2.9467578502631486E-2</v>
      </c>
      <c r="D2347" s="5">
        <f>Stocks!D2348/Stocks!D2347-1</f>
        <v>8.7730958394256486E-3</v>
      </c>
      <c r="E2347" s="5">
        <f>Stocks!E2348/Stocks!E2347-1</f>
        <v>-4.7523999619802915E-4</v>
      </c>
    </row>
    <row r="2348" spans="1:5" ht="15" customHeight="1" x14ac:dyDescent="0.2">
      <c r="A2348" s="3">
        <f>Stocks!A2349</f>
        <v>45582</v>
      </c>
      <c r="B2348" s="5">
        <f>Stocks!B2349/Stocks!B2348-1</f>
        <v>-2.7499999999999969E-2</v>
      </c>
      <c r="C2348" s="5">
        <f>Stocks!C2349/Stocks!C2348-1</f>
        <v>9.9815664997218168E-3</v>
      </c>
      <c r="D2348" s="5">
        <f>Stocks!D2349/Stocks!D2348-1</f>
        <v>9.0921069969691626E-3</v>
      </c>
      <c r="E2348" s="5">
        <f>Stocks!E2349/Stocks!E2348-1</f>
        <v>9.4142259414227158E-3</v>
      </c>
    </row>
    <row r="2349" spans="1:5" ht="15" customHeight="1" x14ac:dyDescent="0.2">
      <c r="A2349" s="3">
        <f>Stocks!A2350</f>
        <v>45583</v>
      </c>
      <c r="B2349" s="5">
        <f>Stocks!B2350/Stocks!B2349-1</f>
        <v>5.1413881748072487E-3</v>
      </c>
      <c r="C2349" s="5">
        <f>Stocks!C2350/Stocks!C2349-1</f>
        <v>7.9272729526747021E-4</v>
      </c>
      <c r="D2349" s="5">
        <f>Stocks!D2350/Stocks!D2349-1</f>
        <v>9.9242622094541932E-3</v>
      </c>
      <c r="E2349" s="5">
        <f>Stocks!E2350/Stocks!E2349-1</f>
        <v>-4.5219029674988809E-3</v>
      </c>
    </row>
    <row r="2350" spans="1:5" ht="15" customHeight="1" x14ac:dyDescent="0.2">
      <c r="A2350" s="3">
        <f>Stocks!A2351</f>
        <v>45586</v>
      </c>
      <c r="B2350" s="5">
        <f>Stocks!B2351/Stocks!B2350-1</f>
        <v>-3.4526854219948944E-2</v>
      </c>
      <c r="C2350" s="5">
        <f>Stocks!C2351/Stocks!C2350-1</f>
        <v>-1.2972261725875067E-2</v>
      </c>
      <c r="D2350" s="5">
        <f>Stocks!D2351/Stocks!D2350-1</f>
        <v>-2.7928626842513515E-2</v>
      </c>
      <c r="E2350" s="5">
        <f>Stocks!E2351/Stocks!E2350-1</f>
        <v>-6.4351282293934053E-3</v>
      </c>
    </row>
    <row r="2351" spans="1:5" ht="15" customHeight="1" x14ac:dyDescent="0.2">
      <c r="A2351" s="3">
        <f>Stocks!A2352</f>
        <v>45587</v>
      </c>
      <c r="B2351" s="5">
        <f>Stocks!B2352/Stocks!B2351-1</f>
        <v>-2.6490066225165476E-3</v>
      </c>
      <c r="C2351" s="5">
        <f>Stocks!C2352/Stocks!C2351-1</f>
        <v>-7.1817998320375942E-3</v>
      </c>
      <c r="D2351" s="5">
        <f>Stocks!D2352/Stocks!D2351-1</f>
        <v>3.3253524873637641E-3</v>
      </c>
      <c r="E2351" s="5">
        <f>Stocks!E2352/Stocks!E2351-1</f>
        <v>9.524716639686126E-5</v>
      </c>
    </row>
    <row r="2352" spans="1:5" ht="15" customHeight="1" x14ac:dyDescent="0.2">
      <c r="A2352" s="3">
        <f>Stocks!A2353</f>
        <v>45588</v>
      </c>
      <c r="B2352" s="5">
        <f>Stocks!B2353/Stocks!B2352-1</f>
        <v>-2.6560424966799445E-2</v>
      </c>
      <c r="C2352" s="5">
        <f>Stocks!C2353/Stocks!C2352-1</f>
        <v>-3.6167000245795888E-3</v>
      </c>
      <c r="D2352" s="5">
        <f>Stocks!D2353/Stocks!D2352-1</f>
        <v>-2.1211719475011659E-3</v>
      </c>
      <c r="E2352" s="5">
        <f>Stocks!E2353/Stocks!E2352-1</f>
        <v>-4.6666666666665968E-3</v>
      </c>
    </row>
    <row r="2353" spans="1:5" ht="15" customHeight="1" x14ac:dyDescent="0.2">
      <c r="A2353" s="3">
        <f>Stocks!A2354</f>
        <v>45589</v>
      </c>
      <c r="B2353" s="5">
        <f>Stocks!B2354/Stocks!B2353-1</f>
        <v>2.592087312414737E-2</v>
      </c>
      <c r="C2353" s="5">
        <f>Stocks!C2354/Stocks!C2353-1</f>
        <v>-1.903016633774901E-3</v>
      </c>
      <c r="D2353" s="5">
        <f>Stocks!D2354/Stocks!D2353-1</f>
        <v>7.8384482529560984E-3</v>
      </c>
      <c r="E2353" s="5">
        <f>Stocks!E2354/Stocks!E2353-1</f>
        <v>-1.3395847287340779E-3</v>
      </c>
    </row>
    <row r="2354" spans="1:5" ht="15" customHeight="1" x14ac:dyDescent="0.2">
      <c r="A2354" s="3">
        <f>Stocks!A2355</f>
        <v>45590</v>
      </c>
      <c r="B2354" s="5">
        <f>Stocks!B2355/Stocks!B2354-1</f>
        <v>1.0638297872340496E-2</v>
      </c>
      <c r="C2354" s="5">
        <f>Stocks!C2355/Stocks!C2354-1</f>
        <v>-5.2609279005719767E-3</v>
      </c>
      <c r="D2354" s="5">
        <f>Stocks!D2355/Stocks!D2354-1</f>
        <v>5.6683364091749677E-3</v>
      </c>
      <c r="E2354" s="5">
        <f>Stocks!E2355/Stocks!E2354-1</f>
        <v>1.8204464884545857E-3</v>
      </c>
    </row>
    <row r="2355" spans="1:5" ht="15" customHeight="1" x14ac:dyDescent="0.2">
      <c r="A2355" s="3">
        <f>Stocks!A2356</f>
        <v>45593</v>
      </c>
      <c r="B2355" s="5">
        <f>Stocks!B2356/Stocks!B2355-1</f>
        <v>1.3157894736843812E-3</v>
      </c>
      <c r="C2355" s="5">
        <f>Stocks!C2356/Stocks!C2355-1</f>
        <v>8.7314095055550656E-3</v>
      </c>
      <c r="D2355" s="5">
        <f>Stocks!D2356/Stocks!D2355-1</f>
        <v>1.1928168829466568E-2</v>
      </c>
      <c r="E2355" s="5">
        <f>Stocks!E2356/Stocks!E2355-1</f>
        <v>-1.2433052792654942E-2</v>
      </c>
    </row>
    <row r="2356" spans="1:5" ht="15" customHeight="1" x14ac:dyDescent="0.2">
      <c r="A2356" s="3">
        <f>Stocks!A2357</f>
        <v>45594</v>
      </c>
      <c r="B2356" s="5">
        <f>Stocks!B2357/Stocks!B2356-1</f>
        <v>-7.8843626806833766E-3</v>
      </c>
      <c r="C2356" s="5">
        <f>Stocks!C2357/Stocks!C2356-1</f>
        <v>-8.128367686536353E-3</v>
      </c>
      <c r="D2356" s="5">
        <f>Stocks!D2357/Stocks!D2356-1</f>
        <v>2.396373056994805E-2</v>
      </c>
      <c r="E2356" s="5">
        <f>Stocks!E2357/Stocks!E2356-1</f>
        <v>-9.1032345535542181E-3</v>
      </c>
    </row>
    <row r="2357" spans="1:5" ht="15" customHeight="1" x14ac:dyDescent="0.2">
      <c r="A2357" s="3">
        <f>Stocks!A2358</f>
        <v>45595</v>
      </c>
      <c r="B2357" s="5">
        <f>Stocks!B2358/Stocks!B2357-1</f>
        <v>2.9139072847682135E-2</v>
      </c>
      <c r="C2357" s="5">
        <f>Stocks!C2358/Stocks!C2357-1</f>
        <v>2.937421220881653E-2</v>
      </c>
      <c r="D2357" s="5">
        <f>Stocks!D2358/Stocks!D2357-1</f>
        <v>-4.3896268184693166E-2</v>
      </c>
      <c r="E2357" s="5">
        <f>Stocks!E2358/Stocks!E2357-1</f>
        <v>6.4503518373730806E-3</v>
      </c>
    </row>
    <row r="2358" spans="1:5" ht="15" customHeight="1" x14ac:dyDescent="0.2">
      <c r="A2358" s="3">
        <f>Stocks!A2359</f>
        <v>45596</v>
      </c>
      <c r="B2358" s="5">
        <f>Stocks!B2359/Stocks!B2358-1</f>
        <v>4.6332046332046462E-2</v>
      </c>
      <c r="C2358" s="5">
        <f>Stocks!C2359/Stocks!C2358-1</f>
        <v>-1.0676871614582195E-3</v>
      </c>
      <c r="D2358" s="5">
        <f>Stocks!D2359/Stocks!D2358-1</f>
        <v>-2.9240539825350575E-2</v>
      </c>
      <c r="E2358" s="5">
        <f>Stocks!E2359/Stocks!E2358-1</f>
        <v>6.3701689648475446E-2</v>
      </c>
    </row>
    <row r="2359" spans="1:5" ht="15" customHeight="1" x14ac:dyDescent="0.2">
      <c r="A2359" s="3">
        <f>Stocks!A2360</f>
        <v>45597</v>
      </c>
      <c r="B2359" s="5">
        <f>Stocks!B2360/Stocks!B2359-1</f>
        <v>1.2300123001230068E-2</v>
      </c>
      <c r="C2359" s="5">
        <f>Stocks!C2360/Stocks!C2359-1</f>
        <v>3.0702076694126834E-3</v>
      </c>
      <c r="D2359" s="5">
        <f>Stocks!D2360/Stocks!D2359-1</f>
        <v>1.9626550361182993E-2</v>
      </c>
      <c r="E2359" s="5">
        <f>Stocks!E2360/Stocks!E2359-1</f>
        <v>-1.5519444951615835E-2</v>
      </c>
    </row>
    <row r="2360" spans="1:5" ht="15" customHeight="1" x14ac:dyDescent="0.2">
      <c r="A2360" s="3">
        <f>Stocks!A2361</f>
        <v>45600</v>
      </c>
      <c r="B2360" s="5">
        <f>Stocks!B2361/Stocks!B2360-1</f>
        <v>-7.2904009720534679E-3</v>
      </c>
      <c r="C2360" s="5">
        <f>Stocks!C2361/Stocks!C2360-1</f>
        <v>3.8181880718166639E-3</v>
      </c>
      <c r="D2360" s="5">
        <f>Stocks!D2361/Stocks!D2360-1</f>
        <v>-4.5448469455955376E-3</v>
      </c>
      <c r="E2360" s="5">
        <f>Stocks!E2361/Stocks!E2360-1</f>
        <v>9.4584569732938384E-3</v>
      </c>
    </row>
    <row r="2361" spans="1:5" ht="15" customHeight="1" x14ac:dyDescent="0.2">
      <c r="A2361" s="3">
        <f>Stocks!A2362</f>
        <v>45601</v>
      </c>
      <c r="B2361" s="5">
        <f>Stocks!B2362/Stocks!B2361-1</f>
        <v>4.8959608323133619E-3</v>
      </c>
      <c r="C2361" s="5">
        <f>Stocks!C2362/Stocks!C2361-1</f>
        <v>4.9336971273952201E-3</v>
      </c>
      <c r="D2361" s="5">
        <f>Stocks!D2362/Stocks!D2361-1</f>
        <v>8.3255002014235302E-3</v>
      </c>
      <c r="E2361" s="5">
        <f>Stocks!E2362/Stocks!E2361-1</f>
        <v>3.2151387102701268E-3</v>
      </c>
    </row>
    <row r="2362" spans="1:5" ht="15" customHeight="1" x14ac:dyDescent="0.2">
      <c r="A2362" s="3">
        <f>Stocks!A2363</f>
        <v>45602</v>
      </c>
      <c r="B2362" s="5">
        <f>Stocks!B2363/Stocks!B2362-1</f>
        <v>2.0706455542021995E-2</v>
      </c>
      <c r="C2362" s="5">
        <f>Stocks!C2363/Stocks!C2362-1</f>
        <v>4.8109038835282503E-2</v>
      </c>
      <c r="D2362" s="5">
        <f>Stocks!D2363/Stocks!D2362-1</f>
        <v>-1.7845252363830166E-2</v>
      </c>
      <c r="E2362" s="5">
        <f>Stocks!E2363/Stocks!E2362-1</f>
        <v>4.0472484204743253E-2</v>
      </c>
    </row>
    <row r="2363" spans="1:5" ht="15" customHeight="1" x14ac:dyDescent="0.2">
      <c r="A2363" s="3">
        <f>Stocks!A2364</f>
        <v>45603</v>
      </c>
      <c r="B2363" s="5">
        <f>Stocks!B2364/Stocks!B2363-1</f>
        <v>0.11813842482100223</v>
      </c>
      <c r="C2363" s="5">
        <f>Stocks!C2364/Stocks!C2363-1</f>
        <v>-5.2046210815293037E-3</v>
      </c>
      <c r="D2363" s="5">
        <f>Stocks!D2364/Stocks!D2363-1</f>
        <v>8.0000000000000071E-3</v>
      </c>
      <c r="E2363" s="5">
        <f>Stocks!E2364/Stocks!E2363-1</f>
        <v>-1.0824606177945895E-2</v>
      </c>
    </row>
    <row r="2364" spans="1:5" ht="15" customHeight="1" x14ac:dyDescent="0.2">
      <c r="A2364" s="3">
        <f>Stocks!A2365</f>
        <v>45604</v>
      </c>
      <c r="B2364" s="5">
        <f>Stocks!B2365/Stocks!B2364-1</f>
        <v>-2.0277481323372371E-2</v>
      </c>
      <c r="C2364" s="5">
        <f>Stocks!C2365/Stocks!C2364-1</f>
        <v>6.769457161543313E-3</v>
      </c>
      <c r="D2364" s="5">
        <f>Stocks!D2365/Stocks!D2364-1</f>
        <v>-1.9774011299435013E-2</v>
      </c>
      <c r="E2364" s="5">
        <f>Stocks!E2365/Stocks!E2364-1</f>
        <v>-7.2064056939501464E-3</v>
      </c>
    </row>
    <row r="2365" spans="1:5" ht="15" customHeight="1" x14ac:dyDescent="0.2">
      <c r="A2365" s="3">
        <f>Stocks!A2366</f>
        <v>45607</v>
      </c>
      <c r="B2365" s="5">
        <f>Stocks!B2366/Stocks!B2365-1</f>
        <v>1.6339869281045694E-2</v>
      </c>
      <c r="C2365" s="5">
        <f>Stocks!C2366/Stocks!C2365-1</f>
        <v>9.9061259927482048E-3</v>
      </c>
      <c r="D2365" s="5">
        <f>Stocks!D2366/Stocks!D2365-1</f>
        <v>-4.1031974749554112E-2</v>
      </c>
      <c r="E2365" s="5">
        <f>Stocks!E2366/Stocks!E2365-1</f>
        <v>4.1222331750156993E-3</v>
      </c>
    </row>
    <row r="2366" spans="1:5" ht="15" customHeight="1" x14ac:dyDescent="0.2">
      <c r="A2366" s="3">
        <f>Stocks!A2367</f>
        <v>45608</v>
      </c>
      <c r="B2366" s="5">
        <f>Stocks!B2367/Stocks!B2366-1</f>
        <v>-1.1789924973204635E-2</v>
      </c>
      <c r="C2366" s="5">
        <f>Stocks!C2367/Stocks!C2366-1</f>
        <v>-3.4407575713230054E-3</v>
      </c>
      <c r="D2366" s="5">
        <f>Stocks!D2367/Stocks!D2366-1</f>
        <v>-3.6920435031482568E-2</v>
      </c>
      <c r="E2366" s="5">
        <f>Stocks!E2367/Stocks!E2366-1</f>
        <v>-1.2583668005354709E-2</v>
      </c>
    </row>
    <row r="2367" spans="1:5" ht="15" customHeight="1" x14ac:dyDescent="0.2">
      <c r="A2367" s="3">
        <f>Stocks!A2368</f>
        <v>45609</v>
      </c>
      <c r="B2367" s="5">
        <f>Stocks!B2368/Stocks!B2367-1</f>
        <v>5.4229934924078016E-2</v>
      </c>
      <c r="C2367" s="5">
        <f>Stocks!C2368/Stocks!C2367-1</f>
        <v>-1.194448541407489E-3</v>
      </c>
      <c r="D2367" s="5">
        <f>Stocks!D2368/Stocks!D2367-1</f>
        <v>-1.0549777117384807E-2</v>
      </c>
      <c r="E2367" s="5">
        <f>Stocks!E2368/Stocks!E2367-1</f>
        <v>1.0665220535068576E-2</v>
      </c>
    </row>
    <row r="2368" spans="1:5" ht="15" customHeight="1" x14ac:dyDescent="0.2">
      <c r="A2368" s="3">
        <f>Stocks!A2369</f>
        <v>45610</v>
      </c>
      <c r="B2368" s="5">
        <f>Stocks!B2369/Stocks!B2368-1</f>
        <v>1.4403292181069727E-2</v>
      </c>
      <c r="C2368" s="5">
        <f>Stocks!C2369/Stocks!C2368-1</f>
        <v>-3.9744086855371119E-3</v>
      </c>
      <c r="D2368" s="5">
        <f>Stocks!D2369/Stocks!D2368-1</f>
        <v>-1.4867097161736176E-2</v>
      </c>
      <c r="E2368" s="5">
        <f>Stocks!E2369/Stocks!E2368-1</f>
        <v>9.8372384188876172E-3</v>
      </c>
    </row>
    <row r="2369" spans="1:5" ht="15" customHeight="1" x14ac:dyDescent="0.2">
      <c r="A2369" s="3">
        <f>Stocks!A2370</f>
        <v>45611</v>
      </c>
      <c r="B2369" s="5">
        <f>Stocks!B2370/Stocks!B2369-1</f>
        <v>-6.4908722109533357E-2</v>
      </c>
      <c r="C2369" s="5">
        <f>Stocks!C2370/Stocks!C2369-1</f>
        <v>4.509002433090048E-3</v>
      </c>
      <c r="D2369" s="5">
        <f>Stocks!D2370/Stocks!D2369-1</f>
        <v>-4.17682926829267E-2</v>
      </c>
      <c r="E2369" s="5">
        <f>Stocks!E2370/Stocks!E2369-1</f>
        <v>-5.3134962805526653E-3</v>
      </c>
    </row>
    <row r="2370" spans="1:5" ht="15" customHeight="1" x14ac:dyDescent="0.2">
      <c r="A2370" s="3">
        <f>Stocks!A2371</f>
        <v>45614</v>
      </c>
      <c r="B2370" s="5">
        <f>Stocks!B2371/Stocks!B2370-1</f>
        <v>2.7114967462039008E-2</v>
      </c>
      <c r="C2370" s="5">
        <f>Stocks!C2371/Stocks!C2370-1</f>
        <v>8.138486028447911E-3</v>
      </c>
      <c r="D2370" s="5">
        <f>Stocks!D2371/Stocks!D2370-1</f>
        <v>3.802099904549805E-2</v>
      </c>
      <c r="E2370" s="5">
        <f>Stocks!E2371/Stocks!E2370-1</f>
        <v>1.2820512820512997E-2</v>
      </c>
    </row>
    <row r="2371" spans="1:5" ht="15" customHeight="1" x14ac:dyDescent="0.2">
      <c r="A2371" s="3">
        <f>Stocks!A2372</f>
        <v>45615</v>
      </c>
      <c r="B2371" s="5">
        <f>Stocks!B2372/Stocks!B2371-1</f>
        <v>3.1678986272438703E-3</v>
      </c>
      <c r="C2371" s="5">
        <f>Stocks!C2372/Stocks!C2371-1</f>
        <v>-9.9244009240140318E-4</v>
      </c>
      <c r="D2371" s="5">
        <f>Stocks!D2372/Stocks!D2371-1</f>
        <v>-5.6704980842912089E-3</v>
      </c>
      <c r="E2371" s="5">
        <f>Stocks!E2372/Stocks!E2371-1</f>
        <v>-5.8895921237693827E-3</v>
      </c>
    </row>
    <row r="2372" spans="1:5" ht="15" customHeight="1" x14ac:dyDescent="0.2">
      <c r="A2372" s="3">
        <f>Stocks!A2373</f>
        <v>45616</v>
      </c>
      <c r="B2372" s="5">
        <f>Stocks!B2373/Stocks!B2372-1</f>
        <v>4.7368421052631504E-2</v>
      </c>
      <c r="C2372" s="5">
        <f>Stocks!C2373/Stocks!C2372-1</f>
        <v>-1.4302384382753108E-2</v>
      </c>
      <c r="D2372" s="5">
        <f>Stocks!D2373/Stocks!D2372-1</f>
        <v>3.6991368680643344E-3</v>
      </c>
      <c r="E2372" s="5">
        <f>Stocks!E2373/Stocks!E2372-1</f>
        <v>3.0064550358122055E-3</v>
      </c>
    </row>
    <row r="2373" spans="1:5" ht="15" customHeight="1" x14ac:dyDescent="0.2">
      <c r="A2373" s="3">
        <f>Stocks!A2374</f>
        <v>45617</v>
      </c>
      <c r="B2373" s="5">
        <f>Stocks!B2374/Stocks!B2373-1</f>
        <v>2.8140703517588017E-2</v>
      </c>
      <c r="C2373" s="5">
        <f>Stocks!C2374/Stocks!C2373-1</f>
        <v>8.1655252823855662E-3</v>
      </c>
      <c r="D2373" s="5">
        <f>Stocks!D2374/Stocks!D2373-1</f>
        <v>2.1345208845208852E-2</v>
      </c>
      <c r="E2373" s="5">
        <f>Stocks!E2374/Stocks!E2373-1</f>
        <v>-1.3488495107114584E-2</v>
      </c>
    </row>
    <row r="2374" spans="1:5" ht="15" customHeight="1" x14ac:dyDescent="0.2">
      <c r="A2374" s="3">
        <f>Stocks!A2375</f>
        <v>45618</v>
      </c>
      <c r="B2374" s="5">
        <f>Stocks!B2375/Stocks!B2374-1</f>
        <v>-1.1730205278592476E-2</v>
      </c>
      <c r="C2374" s="5">
        <f>Stocks!C2375/Stocks!C2374-1</f>
        <v>6.4536968227502101E-5</v>
      </c>
      <c r="D2374" s="5">
        <f>Stocks!D2375/Stocks!D2374-1</f>
        <v>2.7063599458727605E-3</v>
      </c>
      <c r="E2374" s="5">
        <f>Stocks!E2375/Stocks!E2374-1</f>
        <v>-1.3404825737265424E-3</v>
      </c>
    </row>
    <row r="2375" spans="1:5" ht="15" customHeight="1" x14ac:dyDescent="0.2">
      <c r="A2375" s="3">
        <f>Stocks!A2376</f>
        <v>45621</v>
      </c>
      <c r="B2375" s="5">
        <f>Stocks!B2376/Stocks!B2375-1</f>
        <v>2.8684470820969477E-2</v>
      </c>
      <c r="C2375" s="5">
        <f>Stocks!C2376/Stocks!C2375-1</f>
        <v>1.0551113368325371E-2</v>
      </c>
      <c r="D2375" s="5">
        <f>Stocks!D2376/Stocks!D2375-1</f>
        <v>4.7383415804468365E-2</v>
      </c>
      <c r="E2375" s="5">
        <f>Stocks!E2376/Stocks!E2375-1</f>
        <v>-5.0559284116331149E-2</v>
      </c>
    </row>
    <row r="2376" spans="1:5" ht="15" customHeight="1" x14ac:dyDescent="0.2">
      <c r="A2376" s="3">
        <f>Stocks!A2377</f>
        <v>45622</v>
      </c>
      <c r="B2376" s="5">
        <f>Stocks!B2377/Stocks!B2376-1</f>
        <v>-2.7884615384615508E-2</v>
      </c>
      <c r="C2376" s="5">
        <f>Stocks!C2377/Stocks!C2376-1</f>
        <v>-4.3737042605780374E-3</v>
      </c>
      <c r="D2376" s="5">
        <f>Stocks!D2377/Stocks!D2376-1</f>
        <v>-2.0615604867573301E-2</v>
      </c>
      <c r="E2376" s="5">
        <f>Stocks!E2377/Stocks!E2376-1</f>
        <v>6.4090480678604678E-3</v>
      </c>
    </row>
    <row r="2377" spans="1:5" ht="15" customHeight="1" x14ac:dyDescent="0.2">
      <c r="A2377" s="3">
        <f>Stocks!A2378</f>
        <v>45623</v>
      </c>
      <c r="B2377" s="5">
        <f>Stocks!B2378/Stocks!B2377-1</f>
        <v>2.670623145400608E-2</v>
      </c>
      <c r="C2377" s="5">
        <f>Stocks!C2378/Stocks!C2377-1</f>
        <v>9.2357740889696949E-3</v>
      </c>
      <c r="D2377" s="5">
        <f>Stocks!D2378/Stocks!D2377-1</f>
        <v>-7.8935828095306748E-3</v>
      </c>
      <c r="E2377" s="5">
        <f>Stocks!E2378/Stocks!E2377-1</f>
        <v>5.7126802772053953E-3</v>
      </c>
    </row>
    <row r="2378" spans="1:5" ht="15" customHeight="1" x14ac:dyDescent="0.2">
      <c r="A2378" s="3">
        <f>Stocks!A2379</f>
        <v>45624</v>
      </c>
      <c r="B2378" s="5">
        <f>Stocks!B2379/Stocks!B2378-1</f>
        <v>0</v>
      </c>
      <c r="C2378" s="5">
        <f>Stocks!C2379/Stocks!C2378-1</f>
        <v>0</v>
      </c>
      <c r="D2378" s="5">
        <f>Stocks!D2379/Stocks!D2378-1</f>
        <v>0</v>
      </c>
      <c r="E2378" s="5">
        <f>Stocks!E2379/Stocks!E2378-1</f>
        <v>0</v>
      </c>
    </row>
    <row r="2379" spans="1:5" ht="15" customHeight="1" x14ac:dyDescent="0.2">
      <c r="A2379" s="3">
        <f>Stocks!A2380</f>
        <v>45625</v>
      </c>
      <c r="B2379" s="5">
        <f>Stocks!B2380/Stocks!B2379-1</f>
        <v>9.6339113680152799E-3</v>
      </c>
      <c r="C2379" s="5">
        <f>Stocks!C2380/Stocks!C2379-1</f>
        <v>1.207816968541664E-3</v>
      </c>
      <c r="D2379" s="5">
        <f>Stocks!D2380/Stocks!D2379-1</f>
        <v>4.4202151171357507E-3</v>
      </c>
      <c r="E2379" s="5">
        <f>Stocks!E2380/Stocks!E2379-1</f>
        <v>8.8462612906230476E-3</v>
      </c>
    </row>
    <row r="2380" spans="1:5" ht="15" customHeight="1" x14ac:dyDescent="0.2">
      <c r="A2380" s="3">
        <f>Stocks!A2381</f>
        <v>45628</v>
      </c>
      <c r="B2380" s="5">
        <f>Stocks!B2381/Stocks!B2380-1</f>
        <v>7.6335877862594437E-3</v>
      </c>
      <c r="C2380" s="5">
        <f>Stocks!C2381/Stocks!C2380-1</f>
        <v>4.9822251548097274E-3</v>
      </c>
      <c r="D2380" s="5">
        <f>Stocks!D2381/Stocks!D2380-1</f>
        <v>3.1392107965380722E-2</v>
      </c>
      <c r="E2380" s="5">
        <f>Stocks!E2381/Stocks!E2380-1</f>
        <v>-2.0306442680450454E-2</v>
      </c>
    </row>
    <row r="2381" spans="1:5" ht="15" customHeight="1" x14ac:dyDescent="0.2">
      <c r="A2381" s="3">
        <f>Stocks!A2382</f>
        <v>45629</v>
      </c>
      <c r="B2381" s="5">
        <f>Stocks!B2382/Stocks!B2381-1</f>
        <v>-9.4696969696972388E-4</v>
      </c>
      <c r="C2381" s="5">
        <f>Stocks!C2382/Stocks!C2381-1</f>
        <v>-1.1495029684203351E-2</v>
      </c>
      <c r="D2381" s="5">
        <f>Stocks!D2382/Stocks!D2381-1</f>
        <v>-6.9975821362537327E-2</v>
      </c>
      <c r="E2381" s="5">
        <f>Stocks!E2382/Stocks!E2381-1</f>
        <v>-8.4793668739402417E-4</v>
      </c>
    </row>
    <row r="2382" spans="1:5" ht="15" customHeight="1" x14ac:dyDescent="0.2">
      <c r="A2382" s="3">
        <f>Stocks!A2383</f>
        <v>45630</v>
      </c>
      <c r="B2382" s="5">
        <f>Stocks!B2383/Stocks!B2382-1</f>
        <v>9.4786729857818663E-3</v>
      </c>
      <c r="C2382" s="5">
        <f>Stocks!C2383/Stocks!C2382-1</f>
        <v>-9.9361042778185471E-3</v>
      </c>
      <c r="D2382" s="5">
        <f>Stocks!D2383/Stocks!D2382-1</f>
        <v>-5.7348218382015648E-2</v>
      </c>
      <c r="E2382" s="5">
        <f>Stocks!E2383/Stocks!E2382-1</f>
        <v>-2.3950966525223882E-2</v>
      </c>
    </row>
    <row r="2383" spans="1:5" ht="15" customHeight="1" x14ac:dyDescent="0.2">
      <c r="A2383" s="3">
        <f>Stocks!A2384</f>
        <v>45631</v>
      </c>
      <c r="B2383" s="5">
        <f>Stocks!B2384/Stocks!B2383-1</f>
        <v>2.8169014084507005E-3</v>
      </c>
      <c r="C2383" s="5">
        <f>Stocks!C2384/Stocks!C2383-1</f>
        <v>-2.6453703276444474E-3</v>
      </c>
      <c r="D2383" s="5">
        <f>Stocks!D2384/Stocks!D2383-1</f>
        <v>-5.4996755353666438E-2</v>
      </c>
      <c r="E2383" s="5">
        <f>Stocks!E2384/Stocks!E2383-1</f>
        <v>8.984639165297903E-3</v>
      </c>
    </row>
    <row r="2384" spans="1:5" ht="15" customHeight="1" x14ac:dyDescent="0.2">
      <c r="A2384" s="3">
        <f>Stocks!A2385</f>
        <v>45632</v>
      </c>
      <c r="B2384" s="5">
        <f>Stocks!B2385/Stocks!B2384-1</f>
        <v>-1.8726591760299671E-3</v>
      </c>
      <c r="C2384" s="5">
        <f>Stocks!C2385/Stocks!C2384-1</f>
        <v>6.244012474436067E-3</v>
      </c>
      <c r="D2384" s="5">
        <f>Stocks!D2385/Stocks!D2384-1</f>
        <v>1.785407725321897E-2</v>
      </c>
      <c r="E2384" s="5">
        <f>Stocks!E2385/Stocks!E2384-1</f>
        <v>-1.1681348142474124E-2</v>
      </c>
    </row>
    <row r="2385" spans="1:5" ht="15" customHeight="1" x14ac:dyDescent="0.2">
      <c r="A2385" s="3">
        <f>Stocks!A2386</f>
        <v>45635</v>
      </c>
      <c r="B2385" s="5">
        <f>Stocks!B2386/Stocks!B2385-1</f>
        <v>-9.3808630393995562E-3</v>
      </c>
      <c r="C2385" s="5">
        <f>Stocks!C2386/Stocks!C2385-1</f>
        <v>-8.7135461882253962E-3</v>
      </c>
      <c r="D2385" s="5">
        <f>Stocks!D2386/Stocks!D2385-1</f>
        <v>4.351492663180978E-2</v>
      </c>
      <c r="E2385" s="5">
        <f>Stocks!E2386/Stocks!E2385-1</f>
        <v>-5.8128269715174152E-4</v>
      </c>
    </row>
    <row r="2386" spans="1:5" ht="15" customHeight="1" x14ac:dyDescent="0.2">
      <c r="A2386" s="3">
        <f>Stocks!A2387</f>
        <v>45636</v>
      </c>
      <c r="B2386" s="5">
        <f>Stocks!B2387/Stocks!B2386-1</f>
        <v>3.125E-2</v>
      </c>
      <c r="C2386" s="5">
        <f>Stocks!C2387/Stocks!C2386-1</f>
        <v>1.3233538760947239E-2</v>
      </c>
      <c r="D2386" s="5">
        <f>Stocks!D2387/Stocks!D2386-1</f>
        <v>8.0814611281732063E-4</v>
      </c>
      <c r="E2386" s="5">
        <f>Stocks!E2387/Stocks!E2386-1</f>
        <v>-7.7549437766576412E-3</v>
      </c>
    </row>
    <row r="2387" spans="1:5" ht="15" customHeight="1" x14ac:dyDescent="0.2">
      <c r="A2387" s="3">
        <f>Stocks!A2388</f>
        <v>45637</v>
      </c>
      <c r="B2387" s="5">
        <f>Stocks!B2388/Stocks!B2387-1</f>
        <v>-6.4279155188246007E-3</v>
      </c>
      <c r="C2387" s="5">
        <f>Stocks!C2388/Stocks!C2387-1</f>
        <v>4.5140548415567583E-3</v>
      </c>
      <c r="D2387" s="5">
        <f>Stocks!D2388/Stocks!D2387-1</f>
        <v>-6.4599483204134112E-3</v>
      </c>
      <c r="E2387" s="5">
        <f>Stocks!E2388/Stocks!E2387-1</f>
        <v>-1.6608050019538689E-3</v>
      </c>
    </row>
    <row r="2388" spans="1:5" ht="15" customHeight="1" x14ac:dyDescent="0.2">
      <c r="A2388" s="3">
        <f>Stocks!A2389</f>
        <v>45638</v>
      </c>
      <c r="B2388" s="5">
        <f>Stocks!B2389/Stocks!B2388-1</f>
        <v>0.15434380776340118</v>
      </c>
      <c r="C2388" s="5">
        <f>Stocks!C2389/Stocks!C2388-1</f>
        <v>1.4022116702252507E-3</v>
      </c>
      <c r="D2388" s="5">
        <f>Stocks!D2389/Stocks!D2388-1</f>
        <v>-3.2509752925879987E-4</v>
      </c>
      <c r="E2388" s="5">
        <f>Stocks!E2389/Stocks!E2388-1</f>
        <v>-1.2525687444955524E-2</v>
      </c>
    </row>
    <row r="2389" spans="1:5" ht="15" customHeight="1" x14ac:dyDescent="0.2">
      <c r="A2389" s="3">
        <f>Stocks!A2390</f>
        <v>45639</v>
      </c>
      <c r="B2389" s="5">
        <f>Stocks!B2390/Stocks!B2389-1</f>
        <v>-3.3626901521216945E-2</v>
      </c>
      <c r="C2389" s="5">
        <f>Stocks!C2390/Stocks!C2389-1</f>
        <v>1.6230149890208434E-3</v>
      </c>
      <c r="D2389" s="5">
        <f>Stocks!D2390/Stocks!D2389-1</f>
        <v>-2.5528455284552831E-2</v>
      </c>
      <c r="E2389" s="5">
        <f>Stocks!E2390/Stocks!E2389-1</f>
        <v>1.0900802695470446E-3</v>
      </c>
    </row>
    <row r="2390" spans="1:5" ht="15" customHeight="1" x14ac:dyDescent="0.2">
      <c r="A2390" s="3">
        <f>Stocks!A2391</f>
        <v>45642</v>
      </c>
      <c r="B2390" s="5">
        <f>Stocks!B2391/Stocks!B2390-1</f>
        <v>-3.893951946975982E-2</v>
      </c>
      <c r="C2390" s="5">
        <f>Stocks!C2391/Stocks!C2390-1</f>
        <v>3.6534917709856174E-3</v>
      </c>
      <c r="D2390" s="5">
        <f>Stocks!D2391/Stocks!D2390-1</f>
        <v>-1.4183213749374257E-2</v>
      </c>
      <c r="E2390" s="5">
        <f>Stocks!E2391/Stocks!E2390-1</f>
        <v>-1.4353593347851912E-2</v>
      </c>
    </row>
    <row r="2391" spans="1:5" ht="15" customHeight="1" x14ac:dyDescent="0.2">
      <c r="A2391" s="3">
        <f>Stocks!A2392</f>
        <v>45643</v>
      </c>
      <c r="B2391" s="5">
        <f>Stocks!B2392/Stocks!B2391-1</f>
        <v>-2.155172413793105E-2</v>
      </c>
      <c r="C2391" s="5">
        <f>Stocks!C2392/Stocks!C2391-1</f>
        <v>7.6295570070457064E-3</v>
      </c>
      <c r="D2391" s="5">
        <f>Stocks!D2392/Stocks!D2391-1</f>
        <v>-1.3371699390656744E-2</v>
      </c>
      <c r="E2391" s="5">
        <f>Stocks!E2392/Stocks!E2391-1</f>
        <v>-1.3156573265039606E-2</v>
      </c>
    </row>
    <row r="2392" spans="1:5" ht="15" customHeight="1" x14ac:dyDescent="0.2">
      <c r="A2392" s="3">
        <f>Stocks!A2393</f>
        <v>45644</v>
      </c>
      <c r="B2392" s="5">
        <f>Stocks!B2393/Stocks!B2392-1</f>
        <v>-6.3436123348017515E-2</v>
      </c>
      <c r="C2392" s="5">
        <f>Stocks!C2393/Stocks!C2392-1</f>
        <v>-2.6767200754005738E-2</v>
      </c>
      <c r="D2392" s="5">
        <f>Stocks!D2393/Stocks!D2392-1</f>
        <v>-3.6884542803225284E-2</v>
      </c>
      <c r="E2392" s="5">
        <f>Stocks!E2393/Stocks!E2392-1</f>
        <v>-2.4526765723590582E-2</v>
      </c>
    </row>
    <row r="2393" spans="1:5" ht="15" customHeight="1" x14ac:dyDescent="0.2">
      <c r="A2393" s="3">
        <f>Stocks!A2394</f>
        <v>45645</v>
      </c>
      <c r="B2393" s="5">
        <f>Stocks!B2394/Stocks!B2393-1</f>
        <v>-1.3170272812794037E-2</v>
      </c>
      <c r="C2393" s="5">
        <f>Stocks!C2394/Stocks!C2393-1</f>
        <v>1.6462973723287755E-2</v>
      </c>
      <c r="D2393" s="5">
        <f>Stocks!D2394/Stocks!D2393-1</f>
        <v>-2.6718916993231367E-3</v>
      </c>
      <c r="E2393" s="5">
        <f>Stocks!E2394/Stocks!E2393-1</f>
        <v>-6.9900886802294337E-3</v>
      </c>
    </row>
    <row r="2394" spans="1:5" ht="15" customHeight="1" x14ac:dyDescent="0.2">
      <c r="A2394" s="3">
        <f>Stocks!A2395</f>
        <v>45646</v>
      </c>
      <c r="B2394" s="5">
        <f>Stocks!B2395/Stocks!B2394-1</f>
        <v>1.9065776930409895E-2</v>
      </c>
      <c r="C2394" s="5">
        <f>Stocks!C2395/Stocks!C2394-1</f>
        <v>8.9878712486886059E-3</v>
      </c>
      <c r="D2394" s="5">
        <f>Stocks!D2395/Stocks!D2394-1</f>
        <v>-8.5729594570459478E-3</v>
      </c>
      <c r="E2394" s="5">
        <f>Stocks!E2395/Stocks!E2394-1</f>
        <v>-6.3038453456609744E-4</v>
      </c>
    </row>
    <row r="2395" spans="1:5" ht="15" customHeight="1" x14ac:dyDescent="0.2">
      <c r="A2395" s="3">
        <f>Stocks!A2396</f>
        <v>45649</v>
      </c>
      <c r="B2395" s="5">
        <f>Stocks!B2396/Stocks!B2395-1</f>
        <v>-2.3386342376052416E-2</v>
      </c>
      <c r="C2395" s="5">
        <f>Stocks!C2396/Stocks!C2395-1</f>
        <v>-1.5422869912812276E-3</v>
      </c>
      <c r="D2395" s="5">
        <f>Stocks!D2396/Stocks!D2395-1</f>
        <v>4.2514862186993296E-2</v>
      </c>
      <c r="E2395" s="5">
        <f>Stocks!E2396/Stocks!E2395-1</f>
        <v>1.3246425567703835E-2</v>
      </c>
    </row>
    <row r="2396" spans="1:5" ht="15" customHeight="1" x14ac:dyDescent="0.2">
      <c r="A2396" s="3">
        <f>Stocks!A2397</f>
        <v>45650</v>
      </c>
      <c r="B2396" s="5">
        <f>Stocks!B2397/Stocks!B2396-1</f>
        <v>1.053639846743315E-2</v>
      </c>
      <c r="C2396" s="5">
        <f>Stocks!C2397/Stocks!C2396-1</f>
        <v>1.0812369964062762E-2</v>
      </c>
      <c r="D2396" s="5">
        <f>Stocks!D2397/Stocks!D2396-1</f>
        <v>1.19232763089685E-2</v>
      </c>
      <c r="E2396" s="5">
        <f>Stocks!E2397/Stocks!E2396-1</f>
        <v>7.5741855156672422E-3</v>
      </c>
    </row>
    <row r="2397" spans="1:5" ht="15" customHeight="1" x14ac:dyDescent="0.2">
      <c r="A2397" s="3">
        <f>Stocks!A2398</f>
        <v>45651</v>
      </c>
      <c r="B2397" s="5">
        <f>Stocks!B2398/Stocks!B2397-1</f>
        <v>0</v>
      </c>
      <c r="C2397" s="5">
        <f>Stocks!C2398/Stocks!C2397-1</f>
        <v>0</v>
      </c>
      <c r="D2397" s="5">
        <f>Stocks!D2398/Stocks!D2397-1</f>
        <v>0</v>
      </c>
      <c r="E2397" s="5">
        <f>Stocks!E2398/Stocks!E2397-1</f>
        <v>0</v>
      </c>
    </row>
    <row r="2398" spans="1:5" ht="15" customHeight="1" x14ac:dyDescent="0.2">
      <c r="A2398" s="3">
        <f>Stocks!A2399</f>
        <v>45652</v>
      </c>
      <c r="B2398" s="5">
        <f>Stocks!B2399/Stocks!B2398-1</f>
        <v>6.6350710900473509E-3</v>
      </c>
      <c r="C2398" s="5">
        <f>Stocks!C2399/Stocks!C2398-1</f>
        <v>8.1085320781326686E-4</v>
      </c>
      <c r="D2398" s="5">
        <f>Stocks!D2399/Stocks!D2398-1</f>
        <v>-1.5368852459016757E-3</v>
      </c>
      <c r="E2398" s="5">
        <f>Stocks!E2399/Stocks!E2398-1</f>
        <v>-2.2654721449901771E-3</v>
      </c>
    </row>
    <row r="2399" spans="1:5" ht="15" customHeight="1" x14ac:dyDescent="0.2">
      <c r="A2399" s="3">
        <f>Stocks!A2400</f>
        <v>45653</v>
      </c>
      <c r="B2399" s="5">
        <f>Stocks!B2400/Stocks!B2399-1</f>
        <v>-9.4161958568739212E-4</v>
      </c>
      <c r="C2399" s="5">
        <f>Stocks!C2400/Stocks!C2399-1</f>
        <v>-7.0113137675091863E-3</v>
      </c>
      <c r="D2399" s="5">
        <f>Stocks!D2400/Stocks!D2399-1</f>
        <v>-2.2233624080724157E-3</v>
      </c>
      <c r="E2399" s="5">
        <f>Stocks!E2400/Stocks!E2399-1</f>
        <v>3.0962947672619201E-4</v>
      </c>
    </row>
    <row r="2400" spans="1:5" ht="15" customHeight="1" x14ac:dyDescent="0.2">
      <c r="A2400" s="3">
        <f>Stocks!A2401</f>
        <v>45656</v>
      </c>
      <c r="B2400" s="5">
        <f>Stocks!B2401/Stocks!B2400-1</f>
        <v>-9.4250706880301127E-3</v>
      </c>
      <c r="C2400" s="5">
        <f>Stocks!C2401/Stocks!C2400-1</f>
        <v>-1.0512147904395919E-2</v>
      </c>
      <c r="D2400" s="5">
        <f>Stocks!D2401/Stocks!D2400-1</f>
        <v>-2.0911895783339185E-2</v>
      </c>
      <c r="E2400" s="5">
        <f>Stocks!E2401/Stocks!E2400-1</f>
        <v>1.7540239372677568E-3</v>
      </c>
    </row>
    <row r="2401" spans="1:5" ht="15" customHeight="1" x14ac:dyDescent="0.2">
      <c r="A2401" s="3">
        <f>Stocks!A2402</f>
        <v>45657</v>
      </c>
      <c r="B2401" s="5">
        <f>Stocks!B2402/Stocks!B2401-1</f>
        <v>5.7088487155090295E-3</v>
      </c>
      <c r="C2401" s="5">
        <f>Stocks!C2402/Stocks!C2401-1</f>
        <v>2.3148640021364297E-3</v>
      </c>
      <c r="D2401" s="5">
        <f>Stocks!D2402/Stocks!D2401-1</f>
        <v>4.0266106442576888E-3</v>
      </c>
      <c r="E2401" s="5">
        <f>Stocks!E2402/Stocks!E2401-1</f>
        <v>2.1423421567617673E-2</v>
      </c>
    </row>
    <row r="2402" spans="1:5" ht="15" customHeight="1" x14ac:dyDescent="0.2">
      <c r="A2402" s="3">
        <f>Stocks!A2403</f>
        <v>45658</v>
      </c>
      <c r="B2402" s="5">
        <f>Stocks!B2403/Stocks!B2402-1</f>
        <v>0</v>
      </c>
      <c r="C2402" s="5">
        <f>Stocks!C2403/Stocks!C2402-1</f>
        <v>0</v>
      </c>
      <c r="D2402" s="5">
        <f>Stocks!D2403/Stocks!D2402-1</f>
        <v>0</v>
      </c>
      <c r="E2402" s="5">
        <f>Stocks!E2403/Stocks!E2402-1</f>
        <v>0</v>
      </c>
    </row>
    <row r="2403" spans="1:5" ht="15" customHeight="1" x14ac:dyDescent="0.2">
      <c r="A2403" s="3">
        <f>Stocks!A2404</f>
        <v>45659</v>
      </c>
      <c r="B2403" s="5">
        <f>Stocks!B2404/Stocks!B2403-1</f>
        <v>8.5146641438031967E-3</v>
      </c>
      <c r="C2403" s="5">
        <f>Stocks!C2404/Stocks!C2403-1</f>
        <v>-5.1895329705101689E-3</v>
      </c>
      <c r="D2403" s="5">
        <f>Stocks!D2404/Stocks!D2403-1</f>
        <v>-8.1952920662597961E-3</v>
      </c>
      <c r="E2403" s="5">
        <f>Stocks!E2404/Stocks!E2403-1</f>
        <v>9.176162145810185E-3</v>
      </c>
    </row>
    <row r="2404" spans="1:5" ht="15" customHeight="1" x14ac:dyDescent="0.2">
      <c r="A2404" s="3">
        <f>Stocks!A2405</f>
        <v>45660</v>
      </c>
      <c r="B2404" s="5">
        <f>Stocks!B2405/Stocks!B2404-1</f>
        <v>-8.4427767354596783E-3</v>
      </c>
      <c r="C2404" s="5">
        <f>Stocks!C2405/Stocks!C2404-1</f>
        <v>1.6221379205272335E-3</v>
      </c>
      <c r="D2404" s="5">
        <f>Stocks!D2405/Stocks!D2404-1</f>
        <v>1.388888888888884E-2</v>
      </c>
      <c r="E2404" s="5">
        <f>Stocks!E2405/Stocks!E2404-1</f>
        <v>1.0091926458833056E-2</v>
      </c>
    </row>
    <row r="2405" spans="1:5" ht="15" customHeight="1" x14ac:dyDescent="0.2">
      <c r="A2405" s="3">
        <f>Stocks!A2406</f>
        <v>45663</v>
      </c>
      <c r="B2405" s="5">
        <f>Stocks!B2406/Stocks!B2405-1</f>
        <v>2.4597918637653704E-2</v>
      </c>
      <c r="C2405" s="5">
        <f>Stocks!C2406/Stocks!C2405-1</f>
        <v>-5.9378889009205071E-3</v>
      </c>
      <c r="D2405" s="5">
        <f>Stocks!D2406/Stocks!D2405-1</f>
        <v>1.0750823651811903E-2</v>
      </c>
      <c r="E2405" s="5">
        <f>Stocks!E2406/Stocks!E2405-1</f>
        <v>-1.0881392818280822E-2</v>
      </c>
    </row>
    <row r="2406" spans="1:5" ht="15" customHeight="1" x14ac:dyDescent="0.2">
      <c r="A2406" s="3">
        <f>Stocks!A2407</f>
        <v>45664</v>
      </c>
      <c r="B2406" s="5">
        <f>Stocks!B2407/Stocks!B2406-1</f>
        <v>-2.9547553093259515E-2</v>
      </c>
      <c r="C2406" s="5">
        <f>Stocks!C2407/Stocks!C2406-1</f>
        <v>-4.3767569639663328E-3</v>
      </c>
      <c r="D2406" s="5">
        <f>Stocks!D2407/Stocks!D2406-1</f>
        <v>-1.4067593069137074E-2</v>
      </c>
      <c r="E2406" s="5">
        <f>Stocks!E2407/Stocks!E2406-1</f>
        <v>1.6801680168016864E-2</v>
      </c>
    </row>
    <row r="2407" spans="1:5" ht="15" customHeight="1" x14ac:dyDescent="0.2">
      <c r="A2407" s="3">
        <f>Stocks!A2408</f>
        <v>45665</v>
      </c>
      <c r="B2407" s="5">
        <f>Stocks!B2408/Stocks!B2407-1</f>
        <v>-4.2816365366317721E-2</v>
      </c>
      <c r="C2407" s="5">
        <f>Stocks!C2408/Stocks!C2407-1</f>
        <v>2.9845679675837289E-3</v>
      </c>
      <c r="D2407" s="5">
        <f>Stocks!D2408/Stocks!D2407-1</f>
        <v>-1.8966417261179647E-2</v>
      </c>
      <c r="E2407" s="5">
        <f>Stocks!E2408/Stocks!E2407-1</f>
        <v>-4.9178715451947408E-4</v>
      </c>
    </row>
    <row r="2408" spans="1:5" ht="15" customHeight="1" x14ac:dyDescent="0.2">
      <c r="A2408" s="3">
        <f>Stocks!A2409</f>
        <v>45666</v>
      </c>
      <c r="B2408" s="5">
        <f>Stocks!B2409/Stocks!B2408-1</f>
        <v>0</v>
      </c>
      <c r="C2408" s="5">
        <f>Stocks!C2409/Stocks!C2408-1</f>
        <v>0</v>
      </c>
      <c r="D2408" s="5">
        <f>Stocks!D2409/Stocks!D2408-1</f>
        <v>0</v>
      </c>
      <c r="E2408" s="5">
        <f>Stocks!E2409/Stocks!E2408-1</f>
        <v>0</v>
      </c>
    </row>
    <row r="2409" spans="1:5" ht="15" customHeight="1" x14ac:dyDescent="0.2">
      <c r="A2409" s="3">
        <f>Stocks!A2410</f>
        <v>45667</v>
      </c>
      <c r="B2409" s="5">
        <f>Stocks!B2410/Stocks!B2409-1</f>
        <v>-3.5785288270377857E-2</v>
      </c>
      <c r="C2409" s="5">
        <f>Stocks!C2410/Stocks!C2409-1</f>
        <v>-1.5643309135217831E-2</v>
      </c>
      <c r="D2409" s="5">
        <f>Stocks!D2410/Stocks!D2409-1</f>
        <v>-2.1106775452288118E-2</v>
      </c>
      <c r="E2409" s="5">
        <f>Stocks!E2410/Stocks!E2409-1</f>
        <v>2.9521747687462074E-3</v>
      </c>
    </row>
    <row r="2410" spans="1:5" ht="15" customHeight="1" x14ac:dyDescent="0.2">
      <c r="A2410" s="3">
        <f>Stocks!A2411</f>
        <v>45670</v>
      </c>
      <c r="B2410" s="5">
        <f>Stocks!B2411/Stocks!B2410-1</f>
        <v>1.4432989690721598E-2</v>
      </c>
      <c r="C2410" s="5">
        <f>Stocks!C2411/Stocks!C2410-1</f>
        <v>-2.5676773585519008E-3</v>
      </c>
      <c r="D2410" s="5">
        <f>Stocks!D2411/Stocks!D2410-1</f>
        <v>1.3045841637977951E-2</v>
      </c>
      <c r="E2410" s="5">
        <f>Stocks!E2411/Stocks!E2410-1</f>
        <v>2.2664835164835084E-2</v>
      </c>
    </row>
    <row r="2411" spans="1:5" ht="15" customHeight="1" x14ac:dyDescent="0.2">
      <c r="A2411" s="3">
        <f>Stocks!A2412</f>
        <v>45671</v>
      </c>
      <c r="B2411" s="5">
        <f>Stocks!B2412/Stocks!B2411-1</f>
        <v>-1.1178861788617822E-2</v>
      </c>
      <c r="C2411" s="5">
        <f>Stocks!C2412/Stocks!C2411-1</f>
        <v>7.0709002576894164E-3</v>
      </c>
      <c r="D2411" s="5">
        <f>Stocks!D2412/Stocks!D2411-1</f>
        <v>1.7349311393310751E-2</v>
      </c>
      <c r="E2411" s="5">
        <f>Stocks!E2412/Stocks!E2411-1</f>
        <v>6.2362083853015893E-3</v>
      </c>
    </row>
    <row r="2412" spans="1:5" ht="15" customHeight="1" x14ac:dyDescent="0.2">
      <c r="A2412" s="3">
        <f>Stocks!A2413</f>
        <v>45672</v>
      </c>
      <c r="B2412" s="5">
        <f>Stocks!B2413/Stocks!B2412-1</f>
        <v>6.1664953751283669E-3</v>
      </c>
      <c r="C2412" s="5">
        <f>Stocks!C2413/Stocks!C2412-1</f>
        <v>2.3261502066872941E-2</v>
      </c>
      <c r="D2412" s="5">
        <f>Stocks!D2413/Stocks!D2412-1</f>
        <v>2.1097046413500742E-3</v>
      </c>
      <c r="E2412" s="5">
        <f>Stocks!E2413/Stocks!E2412-1</f>
        <v>5.7208237986270394E-3</v>
      </c>
    </row>
    <row r="2413" spans="1:5" ht="15" customHeight="1" x14ac:dyDescent="0.2">
      <c r="A2413" s="3">
        <f>Stocks!A2414</f>
        <v>45673</v>
      </c>
      <c r="B2413" s="5">
        <f>Stocks!B2414/Stocks!B2413-1</f>
        <v>-3.2686414708886447E-2</v>
      </c>
      <c r="C2413" s="5">
        <f>Stocks!C2414/Stocks!C2413-1</f>
        <v>3.0669027444036878E-3</v>
      </c>
      <c r="D2413" s="5">
        <f>Stocks!D2414/Stocks!D2413-1</f>
        <v>-1.4210526315789562E-2</v>
      </c>
      <c r="E2413" s="5">
        <f>Stocks!E2414/Stocks!E2413-1</f>
        <v>1.2324611300720267E-3</v>
      </c>
    </row>
    <row r="2414" spans="1:5" ht="15" customHeight="1" x14ac:dyDescent="0.2">
      <c r="A2414" s="3">
        <f>Stocks!A2415</f>
        <v>45674</v>
      </c>
      <c r="B2414" s="5">
        <f>Stocks!B2415/Stocks!B2414-1</f>
        <v>5.2798310454065245E-3</v>
      </c>
      <c r="C2414" s="5">
        <f>Stocks!C2415/Stocks!C2414-1</f>
        <v>7.4707643814027058E-3</v>
      </c>
      <c r="D2414" s="5">
        <f>Stocks!D2415/Stocks!D2414-1</f>
        <v>3.1678234561309804E-2</v>
      </c>
      <c r="E2414" s="5">
        <f>Stocks!E2415/Stocks!E2414-1</f>
        <v>2.2725120727202786E-3</v>
      </c>
    </row>
    <row r="2415" spans="1:5" ht="15" customHeight="1" x14ac:dyDescent="0.2">
      <c r="A2415" s="3">
        <f>Stocks!A2416</f>
        <v>45677</v>
      </c>
      <c r="B2415" s="5">
        <f>Stocks!B2416/Stocks!B2415-1</f>
        <v>0</v>
      </c>
      <c r="C2415" s="5">
        <f>Stocks!C2416/Stocks!C2415-1</f>
        <v>0</v>
      </c>
      <c r="D2415" s="5">
        <f>Stocks!D2416/Stocks!D2415-1</f>
        <v>0</v>
      </c>
      <c r="E2415" s="5">
        <f>Stocks!E2416/Stocks!E2415-1</f>
        <v>0</v>
      </c>
    </row>
    <row r="2416" spans="1:5" ht="15" customHeight="1" x14ac:dyDescent="0.2">
      <c r="A2416" s="3">
        <f>Stocks!A2417</f>
        <v>45678</v>
      </c>
      <c r="B2416" s="5">
        <f>Stocks!B2417/Stocks!B2416-1</f>
        <v>2.6260504201680579E-2</v>
      </c>
      <c r="C2416" s="5">
        <f>Stocks!C2417/Stocks!C2416-1</f>
        <v>1.2545518883199325E-2</v>
      </c>
      <c r="D2416" s="5">
        <f>Stocks!D2417/Stocks!D2416-1</f>
        <v>9.3151630153527343E-3</v>
      </c>
      <c r="E2416" s="5">
        <f>Stocks!E2417/Stocks!E2416-1</f>
        <v>-1.483230987246098E-2</v>
      </c>
    </row>
    <row r="2417" spans="1:5" ht="15" customHeight="1" x14ac:dyDescent="0.2">
      <c r="A2417" s="3">
        <f>Stocks!A2418</f>
        <v>45679</v>
      </c>
      <c r="B2417" s="5">
        <f>Stocks!B2418/Stocks!B2417-1</f>
        <v>2.8659160696008268E-2</v>
      </c>
      <c r="C2417" s="5">
        <f>Stocks!C2418/Stocks!C2417-1</f>
        <v>-2.1567846481440611E-4</v>
      </c>
      <c r="D2417" s="5">
        <f>Stocks!D2418/Stocks!D2417-1</f>
        <v>-5.1273286617670166E-4</v>
      </c>
      <c r="E2417" s="5">
        <f>Stocks!E2418/Stocks!E2417-1</f>
        <v>-1.1699271192942118E-2</v>
      </c>
    </row>
    <row r="2418" spans="1:5" ht="15" customHeight="1" x14ac:dyDescent="0.2">
      <c r="A2418" s="3">
        <f>Stocks!A2419</f>
        <v>45680</v>
      </c>
      <c r="B2418" s="5">
        <f>Stocks!B2419/Stocks!B2418-1</f>
        <v>2.2885572139303312E-2</v>
      </c>
      <c r="C2418" s="5">
        <f>Stocks!C2419/Stocks!C2418-1</f>
        <v>1.4371055021926482E-2</v>
      </c>
      <c r="D2418" s="5">
        <f>Stocks!D2419/Stocks!D2418-1</f>
        <v>1.8638850889193037E-2</v>
      </c>
      <c r="E2418" s="5">
        <f>Stocks!E2419/Stocks!E2418-1</f>
        <v>9.0238695905298094E-3</v>
      </c>
    </row>
    <row r="2419" spans="1:5" ht="15" customHeight="1" x14ac:dyDescent="0.2">
      <c r="A2419" s="3">
        <f>Stocks!A2420</f>
        <v>45681</v>
      </c>
      <c r="B2419" s="5">
        <f>Stocks!B2420/Stocks!B2419-1</f>
        <v>-2.9182879377431803E-3</v>
      </c>
      <c r="C2419" s="5">
        <f>Stocks!C2420/Stocks!C2419-1</f>
        <v>6.063191249504829E-3</v>
      </c>
      <c r="D2419" s="5">
        <f>Stocks!D2420/Stocks!D2419-1</f>
        <v>-5.3382575121705522E-2</v>
      </c>
      <c r="E2419" s="5">
        <f>Stocks!E2420/Stocks!E2419-1</f>
        <v>-2.0771228002692488E-2</v>
      </c>
    </row>
    <row r="2420" spans="1:5" ht="15" customHeight="1" x14ac:dyDescent="0.2">
      <c r="A2420" s="3">
        <f>Stocks!A2421</f>
        <v>45684</v>
      </c>
      <c r="B2420" s="5">
        <f>Stocks!B2421/Stocks!B2420-1</f>
        <v>2.3414634146341484E-2</v>
      </c>
      <c r="C2420" s="5">
        <f>Stocks!C2421/Stocks!C2420-1</f>
        <v>1.3143549364021956E-2</v>
      </c>
      <c r="D2420" s="5">
        <f>Stocks!D2421/Stocks!D2420-1</f>
        <v>1.4896258201808843E-2</v>
      </c>
      <c r="E2420" s="5">
        <f>Stocks!E2421/Stocks!E2420-1</f>
        <v>8.4454482961799915E-3</v>
      </c>
    </row>
    <row r="2421" spans="1:5" ht="15" customHeight="1" x14ac:dyDescent="0.2">
      <c r="A2421" s="3">
        <f>Stocks!A2422</f>
        <v>45685</v>
      </c>
      <c r="B2421" s="5">
        <f>Stocks!B2422/Stocks!B2421-1</f>
        <v>-2.2878932316491962E-2</v>
      </c>
      <c r="C2421" s="5">
        <f>Stocks!C2422/Stocks!C2421-1</f>
        <v>-1.7935075028396863E-4</v>
      </c>
      <c r="D2421" s="5">
        <f>Stocks!D2422/Stocks!D2421-1</f>
        <v>-1.6599685479643522E-2</v>
      </c>
      <c r="E2421" s="5">
        <f>Stocks!E2422/Stocks!E2421-1</f>
        <v>-1.2756840977699913E-2</v>
      </c>
    </row>
    <row r="2422" spans="1:5" ht="15" customHeight="1" x14ac:dyDescent="0.2">
      <c r="A2422" s="3">
        <f>Stocks!A2423</f>
        <v>45686</v>
      </c>
      <c r="B2422" s="5">
        <f>Stocks!B2423/Stocks!B2422-1</f>
        <v>1.7560975609756113E-2</v>
      </c>
      <c r="C2422" s="5">
        <f>Stocks!C2423/Stocks!C2422-1</f>
        <v>4.1853025591964688E-3</v>
      </c>
      <c r="D2422" s="5">
        <f>Stocks!D2423/Stocks!D2422-1</f>
        <v>-4.4420753375977728E-3</v>
      </c>
      <c r="E2422" s="5">
        <f>Stocks!E2423/Stocks!E2422-1</f>
        <v>1.7754981258630842E-3</v>
      </c>
    </row>
    <row r="2423" spans="1:5" ht="15" customHeight="1" x14ac:dyDescent="0.2">
      <c r="A2423" s="3">
        <f>Stocks!A2424</f>
        <v>45687</v>
      </c>
      <c r="B2423" s="5">
        <f>Stocks!B2424/Stocks!B2423-1</f>
        <v>1.8216682646212901E-2</v>
      </c>
      <c r="C2423" s="5">
        <f>Stocks!C2424/Stocks!C2423-1</f>
        <v>2.1347213691560452E-2</v>
      </c>
      <c r="D2423" s="5">
        <f>Stocks!D2424/Stocks!D2423-1</f>
        <v>-1.5527396037836927E-2</v>
      </c>
      <c r="E2423" s="5">
        <f>Stocks!E2424/Stocks!E2423-1</f>
        <v>-9.8463962189843102E-4</v>
      </c>
    </row>
    <row r="2424" spans="1:5" ht="15" customHeight="1" x14ac:dyDescent="0.2">
      <c r="A2424" s="3">
        <f>Stocks!A2425</f>
        <v>45688</v>
      </c>
      <c r="B2424" s="5">
        <f>Stocks!B2425/Stocks!B2424-1</f>
        <v>-1.6949152542372836E-2</v>
      </c>
      <c r="C2424" s="5">
        <f>Stocks!C2425/Stocks!C2424-1</f>
        <v>-3.6437837049992927E-3</v>
      </c>
      <c r="D2424" s="5">
        <f>Stocks!D2425/Stocks!D2424-1</f>
        <v>-1.5591007976794802E-2</v>
      </c>
      <c r="E2424" s="5">
        <f>Stocks!E2425/Stocks!E2424-1</f>
        <v>-2.5921545436625282E-2</v>
      </c>
    </row>
    <row r="2425" spans="1:5" ht="15" customHeight="1" x14ac:dyDescent="0.2">
      <c r="A2425" s="3">
        <f>Stocks!A2426</f>
        <v>45691</v>
      </c>
      <c r="B2425" s="5">
        <f>Stocks!B2426/Stocks!B2425-1</f>
        <v>-2.6819923371647403E-2</v>
      </c>
      <c r="C2425" s="5">
        <f>Stocks!C2426/Stocks!C2425-1</f>
        <v>1.1761556465769596E-2</v>
      </c>
      <c r="D2425" s="5">
        <f>Stocks!D2426/Stocks!D2425-1</f>
        <v>-3.7569060773480656E-2</v>
      </c>
      <c r="E2425" s="5">
        <f>Stocks!E2426/Stocks!E2425-1</f>
        <v>-3.5414347870079688E-3</v>
      </c>
    </row>
    <row r="2426" spans="1:5" ht="15" customHeight="1" x14ac:dyDescent="0.2">
      <c r="A2426" s="3">
        <f>Stocks!A2427</f>
        <v>45692</v>
      </c>
      <c r="B2426" s="5">
        <f>Stocks!B2427/Stocks!B2426-1</f>
        <v>-9.8425196850393526E-3</v>
      </c>
      <c r="C2426" s="5">
        <f>Stocks!C2427/Stocks!C2426-1</f>
        <v>-1.9380018686017131E-3</v>
      </c>
      <c r="D2426" s="5">
        <f>Stocks!D2427/Stocks!D2426-1</f>
        <v>6.5059318790663401E-3</v>
      </c>
      <c r="E2426" s="5">
        <f>Stocks!E2427/Stocks!E2426-1</f>
        <v>2.1324126726238735E-2</v>
      </c>
    </row>
    <row r="2427" spans="1:5" ht="15" customHeight="1" x14ac:dyDescent="0.2">
      <c r="A2427" s="3">
        <f>Stocks!A2428</f>
        <v>45693</v>
      </c>
      <c r="B2427" s="5">
        <f>Stocks!B2428/Stocks!B2427-1</f>
        <v>1.2922465208747402E-2</v>
      </c>
      <c r="C2427" s="5">
        <f>Stocks!C2428/Stocks!C2427-1</f>
        <v>1.2429382132227218E-2</v>
      </c>
      <c r="D2427" s="5">
        <f>Stocks!D2428/Stocks!D2427-1</f>
        <v>1.7110266159695797E-2</v>
      </c>
      <c r="E2427" s="5">
        <f>Stocks!E2428/Stocks!E2427-1</f>
        <v>-3.6786637502486119E-3</v>
      </c>
    </row>
    <row r="2428" spans="1:5" ht="15" customHeight="1" x14ac:dyDescent="0.2">
      <c r="A2428" s="3">
        <f>Stocks!A2429</f>
        <v>45694</v>
      </c>
      <c r="B2428" s="5">
        <f>Stocks!B2429/Stocks!B2428-1</f>
        <v>9.8135426889101041E-4</v>
      </c>
      <c r="C2428" s="5">
        <f>Stocks!C2429/Stocks!C2428-1</f>
        <v>-5.6086897918641299E-3</v>
      </c>
      <c r="D2428" s="5">
        <f>Stocks!D2429/Stocks!D2428-1</f>
        <v>-7.2897196261682007E-3</v>
      </c>
      <c r="E2428" s="5">
        <f>Stocks!E2429/Stocks!E2428-1</f>
        <v>-2.6943418820476461E-3</v>
      </c>
    </row>
    <row r="2429" spans="1:5" ht="15" customHeight="1" x14ac:dyDescent="0.2">
      <c r="A2429" s="3">
        <f>Stocks!A2430</f>
        <v>45695</v>
      </c>
      <c r="B2429" s="5">
        <f>Stocks!B2430/Stocks!B2429-1</f>
        <v>-3.9215686274508554E-3</v>
      </c>
      <c r="C2429" s="5">
        <f>Stocks!C2430/Stocks!C2429-1</f>
        <v>1.5540462760446072E-3</v>
      </c>
      <c r="D2429" s="5">
        <f>Stocks!D2430/Stocks!D2429-1</f>
        <v>-2.2971191865938545E-2</v>
      </c>
      <c r="E2429" s="5">
        <f>Stocks!E2430/Stocks!E2429-1</f>
        <v>-1.5809485691414826E-2</v>
      </c>
    </row>
    <row r="2430" spans="1:5" ht="15" customHeight="1" x14ac:dyDescent="0.2">
      <c r="A2430" s="3">
        <f>Stocks!A2431</f>
        <v>45698</v>
      </c>
      <c r="B2430" s="5">
        <f>Stocks!B2431/Stocks!B2430-1</f>
        <v>-1.7716535433070835E-2</v>
      </c>
      <c r="C2430" s="5">
        <f>Stocks!C2431/Stocks!C2430-1</f>
        <v>9.2236078386300768E-3</v>
      </c>
      <c r="D2430" s="5">
        <f>Stocks!D2431/Stocks!D2430-1</f>
        <v>3.0834457506263568E-3</v>
      </c>
      <c r="E2430" s="5">
        <f>Stocks!E2431/Stocks!E2430-1</f>
        <v>1.138674257828387E-2</v>
      </c>
    </row>
    <row r="2431" spans="1:5" ht="15" customHeight="1" x14ac:dyDescent="0.2">
      <c r="A2431" s="3">
        <f>Stocks!A2432</f>
        <v>45699</v>
      </c>
      <c r="B2431" s="5">
        <f>Stocks!B2432/Stocks!B2431-1</f>
        <v>-1.3026052104208485E-2</v>
      </c>
      <c r="C2431" s="5">
        <f>Stocks!C2432/Stocks!C2431-1</f>
        <v>-1.4520399738062739E-3</v>
      </c>
      <c r="D2431" s="5">
        <f>Stocks!D2432/Stocks!D2431-1</f>
        <v>1.018251681075899E-2</v>
      </c>
      <c r="E2431" s="5">
        <f>Stocks!E2432/Stocks!E2431-1</f>
        <v>2.241656614394838E-2</v>
      </c>
    </row>
    <row r="2432" spans="1:5" ht="15" customHeight="1" x14ac:dyDescent="0.2">
      <c r="A2432" s="3">
        <f>Stocks!A2433</f>
        <v>45700</v>
      </c>
      <c r="B2432" s="5">
        <f>Stocks!B2433/Stocks!B2432-1</f>
        <v>-3.0456852791878042E-3</v>
      </c>
      <c r="C2432" s="5">
        <f>Stocks!C2433/Stocks!C2432-1</f>
        <v>2.195483576642232E-3</v>
      </c>
      <c r="D2432" s="5">
        <f>Stocks!D2433/Stocks!D2432-1</f>
        <v>2.4153670597185206E-2</v>
      </c>
      <c r="E2432" s="5">
        <f>Stocks!E2433/Stocks!E2432-1</f>
        <v>-3.2543506046602944E-2</v>
      </c>
    </row>
    <row r="2433" spans="1:5" ht="15" customHeight="1" x14ac:dyDescent="0.2">
      <c r="A2433" s="3">
        <f>Stocks!A2434</f>
        <v>45701</v>
      </c>
      <c r="B2433" s="5">
        <f>Stocks!B2434/Stocks!B2433-1</f>
        <v>3.920570264765777E-2</v>
      </c>
      <c r="C2433" s="5">
        <f>Stocks!C2434/Stocks!C2433-1</f>
        <v>1.1778144470681928E-2</v>
      </c>
      <c r="D2433" s="5">
        <f>Stocks!D2434/Stocks!D2433-1</f>
        <v>7.6137418755801711E-3</v>
      </c>
      <c r="E2433" s="5">
        <f>Stocks!E2434/Stocks!E2433-1</f>
        <v>-1.5243902439024404E-2</v>
      </c>
    </row>
    <row r="2434" spans="1:5" ht="15" customHeight="1" x14ac:dyDescent="0.2">
      <c r="A2434" s="3">
        <f>Stocks!A2435</f>
        <v>45702</v>
      </c>
      <c r="B2434" s="5">
        <f>Stocks!B2435/Stocks!B2434-1</f>
        <v>1.3228809407153319E-2</v>
      </c>
      <c r="C2434" s="5">
        <f>Stocks!C2435/Stocks!C2434-1</f>
        <v>-5.1171175427039417E-3</v>
      </c>
      <c r="D2434" s="5">
        <f>Stocks!D2435/Stocks!D2434-1</f>
        <v>2.7644673792849295E-2</v>
      </c>
      <c r="E2434" s="5">
        <f>Stocks!E2435/Stocks!E2434-1</f>
        <v>-6.6047471620227505E-3</v>
      </c>
    </row>
    <row r="2435" spans="1:5" ht="15" customHeight="1" x14ac:dyDescent="0.2">
      <c r="A2435" s="3">
        <f>Stocks!A2436</f>
        <v>45705</v>
      </c>
      <c r="B2435" s="5">
        <f>Stocks!B2436/Stocks!B2435-1</f>
        <v>0</v>
      </c>
      <c r="C2435" s="5">
        <f>Stocks!C2436/Stocks!C2435-1</f>
        <v>0</v>
      </c>
      <c r="D2435" s="5">
        <f>Stocks!D2436/Stocks!D2435-1</f>
        <v>0</v>
      </c>
      <c r="E2435" s="5">
        <f>Stocks!E2436/Stocks!E2435-1</f>
        <v>0</v>
      </c>
    </row>
    <row r="2436" spans="1:5" ht="15" customHeight="1" x14ac:dyDescent="0.2">
      <c r="A2436" s="3">
        <f>Stocks!A2437</f>
        <v>45706</v>
      </c>
      <c r="B2436" s="5">
        <f>Stocks!B2437/Stocks!B2436-1</f>
        <v>2.7079303675048294E-2</v>
      </c>
      <c r="C2436" s="5">
        <f>Stocks!C2437/Stocks!C2436-1</f>
        <v>8.252732185994871E-3</v>
      </c>
      <c r="D2436" s="5">
        <f>Stocks!D2437/Stocks!D2436-1</f>
        <v>3.7661406025824906E-2</v>
      </c>
      <c r="E2436" s="5">
        <f>Stocks!E2437/Stocks!E2436-1</f>
        <v>1.2362351963432383E-2</v>
      </c>
    </row>
    <row r="2437" spans="1:5" ht="15" customHeight="1" x14ac:dyDescent="0.2">
      <c r="A2437" s="3">
        <f>Stocks!A2438</f>
        <v>45707</v>
      </c>
      <c r="B2437" s="5">
        <f>Stocks!B2438/Stocks!B2437-1</f>
        <v>2.5423728813559476E-2</v>
      </c>
      <c r="C2437" s="5">
        <f>Stocks!C2438/Stocks!C2437-1</f>
        <v>-4.2048608191068704E-3</v>
      </c>
      <c r="D2437" s="5">
        <f>Stocks!D2438/Stocks!D2437-1</f>
        <v>9.9032146560663836E-2</v>
      </c>
      <c r="E2437" s="5">
        <f>Stocks!E2438/Stocks!E2437-1</f>
        <v>2.1754746023601834E-2</v>
      </c>
    </row>
    <row r="2438" spans="1:5" ht="15" customHeight="1" x14ac:dyDescent="0.2">
      <c r="A2438" s="3">
        <f>Stocks!A2439</f>
        <v>45708</v>
      </c>
      <c r="B2438" s="5">
        <f>Stocks!B2439/Stocks!B2438-1</f>
        <v>1.3774104683195398E-2</v>
      </c>
      <c r="C2438" s="5">
        <f>Stocks!C2439/Stocks!C2438-1</f>
        <v>-1.33434676125328E-2</v>
      </c>
      <c r="D2438" s="5">
        <f>Stocks!D2439/Stocks!D2438-1</f>
        <v>1.1165277559364473E-2</v>
      </c>
      <c r="E2438" s="5">
        <f>Stocks!E2439/Stocks!E2438-1</f>
        <v>2.4404941247363698E-2</v>
      </c>
    </row>
    <row r="2439" spans="1:5" ht="15" customHeight="1" x14ac:dyDescent="0.2">
      <c r="A2439" s="3">
        <f>Stocks!A2440</f>
        <v>45709</v>
      </c>
      <c r="B2439" s="5">
        <f>Stocks!B2440/Stocks!B2439-1</f>
        <v>-2.3550724637681153E-2</v>
      </c>
      <c r="C2439" s="5">
        <f>Stocks!C2440/Stocks!C2439-1</f>
        <v>-5.5921709606552295E-3</v>
      </c>
      <c r="D2439" s="5">
        <f>Stocks!D2440/Stocks!D2439-1</f>
        <v>-5.0233281493001547E-2</v>
      </c>
      <c r="E2439" s="5">
        <f>Stocks!E2440/Stocks!E2439-1</f>
        <v>-3.9803921568627443E-2</v>
      </c>
    </row>
    <row r="2440" spans="1:5" ht="15" customHeight="1" x14ac:dyDescent="0.2">
      <c r="A2440" s="3">
        <f>Stocks!A2441</f>
        <v>45712</v>
      </c>
      <c r="B2440" s="5">
        <f>Stocks!B2441/Stocks!B2440-1</f>
        <v>2.8756957328385901E-2</v>
      </c>
      <c r="C2440" s="5">
        <f>Stocks!C2441/Stocks!C2440-1</f>
        <v>3.8163142340688072E-3</v>
      </c>
      <c r="D2440" s="5">
        <f>Stocks!D2441/Stocks!D2440-1</f>
        <v>-3.9299164892746541E-3</v>
      </c>
      <c r="E2440" s="5">
        <f>Stocks!E2441/Stocks!E2440-1</f>
        <v>8.985092914028936E-3</v>
      </c>
    </row>
    <row r="2441" spans="1:5" ht="15" customHeight="1" x14ac:dyDescent="0.2">
      <c r="A2441" s="3">
        <f>Stocks!A2442</f>
        <v>45713</v>
      </c>
      <c r="B2441" s="5">
        <f>Stocks!B2442/Stocks!B2441-1</f>
        <v>-3.6068530207394089E-2</v>
      </c>
      <c r="C2441" s="5">
        <f>Stocks!C2442/Stocks!C2441-1</f>
        <v>6.373976340828813E-3</v>
      </c>
      <c r="D2441" s="5">
        <f>Stocks!D2442/Stocks!D2441-1</f>
        <v>-1.0849909584086714E-2</v>
      </c>
      <c r="E2441" s="5">
        <f>Stocks!E2442/Stocks!E2441-1</f>
        <v>-1.7607771706132258E-2</v>
      </c>
    </row>
    <row r="2442" spans="1:5" ht="15" customHeight="1" x14ac:dyDescent="0.2">
      <c r="A2442" s="3">
        <f>Stocks!A2443</f>
        <v>45714</v>
      </c>
      <c r="B2442" s="5">
        <f>Stocks!B2443/Stocks!B2442-1</f>
        <v>-1.7773620205799756E-2</v>
      </c>
      <c r="C2442" s="5">
        <f>Stocks!C2443/Stocks!C2442-1</f>
        <v>-4.1472339040489192E-3</v>
      </c>
      <c r="D2442" s="5">
        <f>Stocks!D2443/Stocks!D2442-1</f>
        <v>-6.6478311450889338E-3</v>
      </c>
      <c r="E2442" s="5">
        <f>Stocks!E2443/Stocks!E2442-1</f>
        <v>-9.7857437165225214E-3</v>
      </c>
    </row>
    <row r="2443" spans="1:5" ht="15" customHeight="1" x14ac:dyDescent="0.2">
      <c r="A2443" s="3">
        <f>Stocks!A2444</f>
        <v>45715</v>
      </c>
      <c r="B2443" s="5">
        <f>Stocks!B2444/Stocks!B2443-1</f>
        <v>4.7619047619047672E-2</v>
      </c>
      <c r="C2443" s="5">
        <f>Stocks!C2444/Stocks!C2443-1</f>
        <v>1.4574056576464267E-2</v>
      </c>
      <c r="D2443" s="5">
        <f>Stocks!D2444/Stocks!D2443-1</f>
        <v>-4.4336623724276492E-2</v>
      </c>
      <c r="E2443" s="5">
        <f>Stocks!E2444/Stocks!E2443-1</f>
        <v>1.2899199001352502E-2</v>
      </c>
    </row>
    <row r="2444" spans="1:5" ht="15" customHeight="1" x14ac:dyDescent="0.2">
      <c r="A2444" s="3">
        <f>Stocks!A2445</f>
        <v>45716</v>
      </c>
      <c r="B2444" s="5">
        <f>Stocks!B2445/Stocks!B2444-1</f>
        <v>4.1818181818181976E-2</v>
      </c>
      <c r="C2444" s="5">
        <f>Stocks!C2445/Stocks!C2444-1</f>
        <v>1.9592961151402521E-2</v>
      </c>
      <c r="D2444" s="5">
        <f>Stocks!D2445/Stocks!D2444-1</f>
        <v>3.0462184873949694E-2</v>
      </c>
      <c r="E2444" s="5">
        <f>Stocks!E2445/Stocks!E2444-1</f>
        <v>1.8280784635924752E-2</v>
      </c>
    </row>
    <row r="2445" spans="1:5" ht="15" customHeight="1" x14ac:dyDescent="0.2">
      <c r="A2445" s="3">
        <f>Stocks!A2446</f>
        <v>45719</v>
      </c>
      <c r="B2445" s="5">
        <f>Stocks!B2446/Stocks!B2445-1</f>
        <v>-3.8394415357766221E-2</v>
      </c>
      <c r="C2445" s="5">
        <f>Stocks!C2446/Stocks!C2445-1</f>
        <v>-2.4534752281435424E-3</v>
      </c>
      <c r="D2445" s="5">
        <f>Stocks!D2446/Stocks!D2445-1</f>
        <v>-1.5460414542983303E-2</v>
      </c>
      <c r="E2445" s="5">
        <f>Stocks!E2446/Stocks!E2445-1</f>
        <v>-6.5758951084215922E-2</v>
      </c>
    </row>
    <row r="2446" spans="1:5" ht="15" customHeight="1" x14ac:dyDescent="0.2">
      <c r="A2446" s="3">
        <f>Stocks!A2447</f>
        <v>45720</v>
      </c>
      <c r="B2446" s="5">
        <f>Stocks!B2447/Stocks!B2446-1</f>
        <v>2.722323049001818E-2</v>
      </c>
      <c r="C2446" s="5">
        <f>Stocks!C2447/Stocks!C2446-1</f>
        <v>-2.6505160990226928E-2</v>
      </c>
      <c r="D2446" s="5">
        <f>Stocks!D2447/Stocks!D2446-1</f>
        <v>3.2786885245901232E-3</v>
      </c>
      <c r="E2446" s="5">
        <f>Stocks!E2447/Stocks!E2446-1</f>
        <v>-2.148332073842163E-2</v>
      </c>
    </row>
    <row r="2447" spans="1:5" ht="15" customHeight="1" x14ac:dyDescent="0.2">
      <c r="A2447" s="3">
        <f>Stocks!A2448</f>
        <v>45721</v>
      </c>
      <c r="B2447" s="5">
        <f>Stocks!B2448/Stocks!B2447-1</f>
        <v>9.7173144876323558E-3</v>
      </c>
      <c r="C2447" s="5">
        <f>Stocks!C2448/Stocks!C2447-1</f>
        <v>1.2772904068363289E-3</v>
      </c>
      <c r="D2447" s="5">
        <f>Stocks!D2448/Stocks!D2447-1</f>
        <v>2.5799793601651189E-2</v>
      </c>
      <c r="E2447" s="5">
        <f>Stocks!E2448/Stocks!E2447-1</f>
        <v>-1.9417475728155442E-2</v>
      </c>
    </row>
    <row r="2448" spans="1:5" ht="15" customHeight="1" x14ac:dyDescent="0.2">
      <c r="A2448" s="3">
        <f>Stocks!A2449</f>
        <v>45722</v>
      </c>
      <c r="B2448" s="5">
        <f>Stocks!B2449/Stocks!B2448-1</f>
        <v>-6.3867016622922157E-2</v>
      </c>
      <c r="C2448" s="5">
        <f>Stocks!C2449/Stocks!C2448-1</f>
        <v>-2.41578836786559E-2</v>
      </c>
      <c r="D2448" s="5">
        <f>Stocks!D2449/Stocks!D2448-1</f>
        <v>-2.3138832997988024E-2</v>
      </c>
      <c r="E2448" s="5">
        <f>Stocks!E2449/Stocks!E2448-1</f>
        <v>-3.1503150315032036E-3</v>
      </c>
    </row>
    <row r="2449" spans="1:5" ht="15" customHeight="1" x14ac:dyDescent="0.2">
      <c r="A2449" s="3">
        <f>Stocks!A2450</f>
        <v>45723</v>
      </c>
      <c r="B2449" s="5">
        <f>Stocks!B2450/Stocks!B2449-1</f>
        <v>3.4579439252336641E-2</v>
      </c>
      <c r="C2449" s="5">
        <f>Stocks!C2450/Stocks!C2449-1</f>
        <v>3.3711074416282738E-3</v>
      </c>
      <c r="D2449" s="5">
        <f>Stocks!D2450/Stocks!D2449-1</f>
        <v>2.5918297288019421E-2</v>
      </c>
      <c r="E2449" s="5">
        <f>Stocks!E2450/Stocks!E2449-1</f>
        <v>2.2911963882618513E-2</v>
      </c>
    </row>
    <row r="2450" spans="1:5" ht="15" customHeight="1" x14ac:dyDescent="0.2">
      <c r="A2450" s="3">
        <f>Stocks!A2451</f>
        <v>45726</v>
      </c>
      <c r="B2450" s="5">
        <f>Stocks!B2451/Stocks!B2450-1</f>
        <v>-4.3360433604336057E-2</v>
      </c>
      <c r="C2450" s="5">
        <f>Stocks!C2451/Stocks!C2450-1</f>
        <v>-1.1120406834122964E-2</v>
      </c>
      <c r="D2450" s="5">
        <f>Stocks!D2451/Stocks!D2450-1</f>
        <v>-0.10573866488204786</v>
      </c>
      <c r="E2450" s="5">
        <f>Stocks!E2451/Stocks!E2450-1</f>
        <v>2.5046893964471018E-2</v>
      </c>
    </row>
    <row r="2451" spans="1:5" ht="15" customHeight="1" x14ac:dyDescent="0.2">
      <c r="A2451" s="3">
        <f>Stocks!A2452</f>
        <v>45727</v>
      </c>
      <c r="B2451" s="5">
        <f>Stocks!B2452/Stocks!B2451-1</f>
        <v>-2.0774315391879239E-2</v>
      </c>
      <c r="C2451" s="5">
        <f>Stocks!C2452/Stocks!C2451-1</f>
        <v>-2.7351821482956562E-2</v>
      </c>
      <c r="D2451" s="5">
        <f>Stocks!D2452/Stocks!D2451-1</f>
        <v>-2.2637979420018772E-2</v>
      </c>
      <c r="E2451" s="5">
        <f>Stocks!E2452/Stocks!E2451-1</f>
        <v>2.7018299246501565E-2</v>
      </c>
    </row>
    <row r="2452" spans="1:5" ht="15" customHeight="1" x14ac:dyDescent="0.2">
      <c r="A2452" s="3">
        <f>Stocks!A2453</f>
        <v>45728</v>
      </c>
      <c r="B2452" s="5">
        <f>Stocks!B2453/Stocks!B2452-1</f>
        <v>4.8216007714561027E-3</v>
      </c>
      <c r="C2452" s="5">
        <f>Stocks!C2453/Stocks!C2452-1</f>
        <v>2.1081478015738675E-3</v>
      </c>
      <c r="D2452" s="5">
        <f>Stocks!D2453/Stocks!D2452-1</f>
        <v>-6.5084226646249244E-3</v>
      </c>
      <c r="E2452" s="5">
        <f>Stocks!E2453/Stocks!E2452-1</f>
        <v>2.4525731055444977E-2</v>
      </c>
    </row>
    <row r="2453" spans="1:5" ht="15" customHeight="1" x14ac:dyDescent="0.2">
      <c r="A2453" s="3">
        <f>Stocks!A2454</f>
        <v>45729</v>
      </c>
      <c r="B2453" s="5">
        <f>Stocks!B2454/Stocks!B2453-1</f>
        <v>-5.0863723608445266E-2</v>
      </c>
      <c r="C2453" s="5">
        <f>Stocks!C2454/Stocks!C2453-1</f>
        <v>-1.2889372404346733E-2</v>
      </c>
      <c r="D2453" s="5">
        <f>Stocks!D2454/Stocks!D2453-1</f>
        <v>-1.9267822736024343E-4</v>
      </c>
      <c r="E2453" s="5">
        <f>Stocks!E2454/Stocks!E2453-1</f>
        <v>-1.5959079283887512E-2</v>
      </c>
    </row>
    <row r="2454" spans="1:5" ht="15" customHeight="1" x14ac:dyDescent="0.2">
      <c r="A2454" s="3">
        <f>Stocks!A2455</f>
        <v>45730</v>
      </c>
      <c r="B2454" s="5">
        <f>Stocks!B2455/Stocks!B2454-1</f>
        <v>3.0333670374115052E-2</v>
      </c>
      <c r="C2454" s="5">
        <f>Stocks!C2455/Stocks!C2454-1</f>
        <v>9.8919494749658554E-3</v>
      </c>
      <c r="D2454" s="5">
        <f>Stocks!D2455/Stocks!D2454-1</f>
        <v>3.1027172865677466E-2</v>
      </c>
      <c r="E2454" s="5">
        <f>Stocks!E2455/Stocks!E2454-1</f>
        <v>2.8693211352531556E-2</v>
      </c>
    </row>
    <row r="2455" spans="1:5" ht="15" customHeight="1" x14ac:dyDescent="0.2">
      <c r="A2455" s="3">
        <f>Stocks!A2456</f>
        <v>45733</v>
      </c>
      <c r="B2455" s="5">
        <f>Stocks!B2456/Stocks!B2455-1</f>
        <v>2.8459273797841078E-2</v>
      </c>
      <c r="C2455" s="5">
        <f>Stocks!C2456/Stocks!C2455-1</f>
        <v>8.2881253767330687E-3</v>
      </c>
      <c r="D2455" s="5">
        <f>Stocks!D2456/Stocks!D2455-1</f>
        <v>3.2897196261682193E-2</v>
      </c>
      <c r="E2455" s="5">
        <f>Stocks!E2456/Stocks!E2455-1</f>
        <v>4.1435068216271187E-3</v>
      </c>
    </row>
    <row r="2456" spans="1:5" ht="15" customHeight="1" x14ac:dyDescent="0.2">
      <c r="A2456" s="3">
        <f>Stocks!A2457</f>
        <v>45734</v>
      </c>
      <c r="B2456" s="5">
        <f>Stocks!B2457/Stocks!B2456-1</f>
        <v>-8.5877862595419296E-3</v>
      </c>
      <c r="C2456" s="5">
        <f>Stocks!C2457/Stocks!C2456-1</f>
        <v>6.5759976087265137E-4</v>
      </c>
      <c r="D2456" s="5">
        <f>Stocks!D2457/Stocks!D2456-1</f>
        <v>-1.9182048498009308E-2</v>
      </c>
      <c r="E2456" s="5">
        <f>Stocks!E2457/Stocks!E2456-1</f>
        <v>1.1775362318840576E-2</v>
      </c>
    </row>
    <row r="2457" spans="1:5" ht="15" customHeight="1" x14ac:dyDescent="0.2">
      <c r="A2457" s="3">
        <f>Stocks!A2458</f>
        <v>45735</v>
      </c>
      <c r="B2457" s="5">
        <f>Stocks!B2458/Stocks!B2457-1</f>
        <v>5.1010587102983562E-2</v>
      </c>
      <c r="C2457" s="5">
        <f>Stocks!C2458/Stocks!C2457-1</f>
        <v>1.523463870717201E-2</v>
      </c>
      <c r="D2457" s="5">
        <f>Stocks!D2458/Stocks!D2457-1</f>
        <v>6.8265682656825089E-3</v>
      </c>
      <c r="E2457" s="5">
        <f>Stocks!E2458/Stocks!E2457-1</f>
        <v>7.9578235352630866E-3</v>
      </c>
    </row>
    <row r="2458" spans="1:5" ht="15" customHeight="1" x14ac:dyDescent="0.2">
      <c r="A2458" s="3">
        <f>Stocks!A2459</f>
        <v>45736</v>
      </c>
      <c r="B2458" s="5">
        <f>Stocks!B2459/Stocks!B2458-1</f>
        <v>-2.4725274725274637E-2</v>
      </c>
      <c r="C2458" s="5">
        <f>Stocks!C2459/Stocks!C2458-1</f>
        <v>-1.0889454529833253E-3</v>
      </c>
      <c r="D2458" s="5">
        <f>Stocks!D2459/Stocks!D2458-1</f>
        <v>-6.5420560747663559E-2</v>
      </c>
      <c r="E2458" s="5">
        <f>Stocks!E2459/Stocks!E2458-1</f>
        <v>9.6713707687752226E-3</v>
      </c>
    </row>
    <row r="2459" spans="1:5" ht="15" customHeight="1" x14ac:dyDescent="0.2">
      <c r="A2459" s="3">
        <f>Stocks!A2460</f>
        <v>45737</v>
      </c>
      <c r="B2459" s="5">
        <f>Stocks!B2460/Stocks!B2459-1</f>
        <v>8.4507042253521014E-3</v>
      </c>
      <c r="C2459" s="5">
        <f>Stocks!C2460/Stocks!C2459-1</f>
        <v>-1.1311045655375551E-2</v>
      </c>
      <c r="D2459" s="5">
        <f>Stocks!D2460/Stocks!D2459-1</f>
        <v>1.4117647058823568E-2</v>
      </c>
      <c r="E2459" s="5">
        <f>Stocks!E2460/Stocks!E2459-1</f>
        <v>-3.8119440914866631E-3</v>
      </c>
    </row>
    <row r="2460" spans="1:5" ht="15" customHeight="1" x14ac:dyDescent="0.2">
      <c r="A2460" s="3">
        <f>Stocks!A2461</f>
        <v>45740</v>
      </c>
      <c r="B2460" s="5">
        <f>Stocks!B2461/Stocks!B2460-1</f>
        <v>2.141527001862209E-2</v>
      </c>
      <c r="C2460" s="5">
        <f>Stocks!C2461/Stocks!C2460-1</f>
        <v>2.445987739375477E-2</v>
      </c>
      <c r="D2460" s="5">
        <f>Stocks!D2461/Stocks!D2460-1</f>
        <v>4.1956689868522856E-2</v>
      </c>
      <c r="E2460" s="5">
        <f>Stocks!E2461/Stocks!E2460-1</f>
        <v>2.6491365777079334E-3</v>
      </c>
    </row>
    <row r="2461" spans="1:5" ht="15" customHeight="1" x14ac:dyDescent="0.2">
      <c r="A2461" s="3">
        <f>Stocks!A2462</f>
        <v>45741</v>
      </c>
      <c r="B2461" s="5">
        <f>Stocks!B2462/Stocks!B2461-1</f>
        <v>9.1157702825883646E-4</v>
      </c>
      <c r="C2461" s="5">
        <f>Stocks!C2462/Stocks!C2461-1</f>
        <v>2.1810561604513889E-3</v>
      </c>
      <c r="D2461" s="5">
        <f>Stocks!D2462/Stocks!D2461-1</f>
        <v>-2.8391167192429068E-2</v>
      </c>
      <c r="E2461" s="5">
        <f>Stocks!E2462/Stocks!E2461-1</f>
        <v>3.5228495938937066E-3</v>
      </c>
    </row>
    <row r="2462" spans="1:5" ht="15" customHeight="1" x14ac:dyDescent="0.2">
      <c r="A2462" s="3">
        <f>Stocks!A2463</f>
        <v>45742</v>
      </c>
      <c r="B2462" s="5">
        <f>Stocks!B2463/Stocks!B2462-1</f>
        <v>4.5537340619306033E-3</v>
      </c>
      <c r="C2462" s="5">
        <f>Stocks!C2463/Stocks!C2462-1</f>
        <v>-1.2773485934222117E-3</v>
      </c>
      <c r="D2462" s="5">
        <f>Stocks!D2463/Stocks!D2462-1</f>
        <v>-3.628724216959478E-3</v>
      </c>
      <c r="E2462" s="5">
        <f>Stocks!E2463/Stocks!E2462-1</f>
        <v>6.3383715260849627E-3</v>
      </c>
    </row>
    <row r="2463" spans="1:5" ht="15" customHeight="1" x14ac:dyDescent="0.2">
      <c r="A2463" s="3">
        <f>Stocks!A2464</f>
        <v>45743</v>
      </c>
      <c r="B2463" s="5">
        <f>Stocks!B2464/Stocks!B2463-1</f>
        <v>-1.8132366273798661E-3</v>
      </c>
      <c r="C2463" s="5">
        <f>Stocks!C2464/Stocks!C2463-1</f>
        <v>1.6503578506472882E-2</v>
      </c>
      <c r="D2463" s="5">
        <f>Stocks!D2464/Stocks!D2463-1</f>
        <v>-2.6451983898792442E-2</v>
      </c>
      <c r="E2463" s="5">
        <f>Stocks!E2464/Stocks!E2463-1</f>
        <v>-3.6821705426357543E-3</v>
      </c>
    </row>
    <row r="2464" spans="1:5" ht="15" customHeight="1" x14ac:dyDescent="0.2">
      <c r="A2464" s="3">
        <f>Stocks!A2465</f>
        <v>45744</v>
      </c>
      <c r="B2464" s="5">
        <f>Stocks!B2465/Stocks!B2464-1</f>
        <v>-5.8128973660308891E-2</v>
      </c>
      <c r="C2464" s="5">
        <f>Stocks!C2465/Stocks!C2464-1</f>
        <v>-2.0036580335968557E-2</v>
      </c>
      <c r="D2464" s="5">
        <f>Stocks!D2465/Stocks!D2464-1</f>
        <v>-4.1149832644221229E-2</v>
      </c>
      <c r="E2464" s="5">
        <f>Stocks!E2465/Stocks!E2464-1</f>
        <v>-4.376580431822541E-3</v>
      </c>
    </row>
    <row r="2465" spans="1:5" ht="15" customHeight="1" x14ac:dyDescent="0.2">
      <c r="A2465" s="3">
        <f>Stocks!A2466</f>
        <v>45747</v>
      </c>
      <c r="B2465" s="5">
        <f>Stocks!B2466/Stocks!B2465-1</f>
        <v>3.4715525554484206E-2</v>
      </c>
      <c r="C2465" s="5">
        <f>Stocks!C2466/Stocks!C2465-1</f>
        <v>2.219599760945079E-2</v>
      </c>
      <c r="D2465" s="5">
        <f>Stocks!D2466/Stocks!D2465-1</f>
        <v>-5.9548254620124252E-3</v>
      </c>
      <c r="E2465" s="5">
        <f>Stocks!E2466/Stocks!E2465-1</f>
        <v>2.588649018267053E-2</v>
      </c>
    </row>
    <row r="2466" spans="1:5" ht="15" customHeight="1" x14ac:dyDescent="0.2">
      <c r="A2466" s="3">
        <f>Stocks!A2467</f>
        <v>45748</v>
      </c>
      <c r="B2466" s="5">
        <f>Stocks!B2467/Stocks!B2466-1</f>
        <v>-4.8462255358806994E-2</v>
      </c>
      <c r="C2466" s="5">
        <f>Stocks!C2467/Stocks!C2466-1</f>
        <v>-1.1727158591565368E-2</v>
      </c>
      <c r="D2466" s="5">
        <f>Stocks!D2467/Stocks!D2466-1</f>
        <v>1.8591200165256616E-3</v>
      </c>
      <c r="E2466" s="5">
        <f>Stocks!E2467/Stocks!E2466-1</f>
        <v>3.5231384498191076E-3</v>
      </c>
    </row>
    <row r="2467" spans="1:5" ht="15" customHeight="1" x14ac:dyDescent="0.2">
      <c r="A2467" s="3">
        <f>Stocks!A2468</f>
        <v>45749</v>
      </c>
      <c r="B2467" s="5">
        <f>Stocks!B2468/Stocks!B2467-1</f>
        <v>3.4280117531831467E-2</v>
      </c>
      <c r="C2467" s="5">
        <f>Stocks!C2468/Stocks!C2467-1</f>
        <v>-5.7745038907097701E-5</v>
      </c>
      <c r="D2467" s="5">
        <f>Stocks!D2468/Stocks!D2467-1</f>
        <v>8.8659793814434007E-3</v>
      </c>
      <c r="E2467" s="5">
        <f>Stocks!E2468/Stocks!E2467-1</f>
        <v>6.7368820571211963E-3</v>
      </c>
    </row>
    <row r="2468" spans="1:5" ht="15" customHeight="1" x14ac:dyDescent="0.2">
      <c r="A2468" s="3">
        <f>Stocks!A2469</f>
        <v>45750</v>
      </c>
      <c r="B2468" s="5">
        <f>Stocks!B2469/Stocks!B2468-1</f>
        <v>-0.13257575757575757</v>
      </c>
      <c r="C2468" s="5">
        <f>Stocks!C2469/Stocks!C2468-1</f>
        <v>-2.0039263119203343E-2</v>
      </c>
      <c r="D2468" s="5">
        <f>Stocks!D2469/Stocks!D2468-1</f>
        <v>-0.16799509503372168</v>
      </c>
      <c r="E2468" s="5">
        <f>Stocks!E2469/Stocks!E2468-1</f>
        <v>-0.10226201696512716</v>
      </c>
    </row>
    <row r="2469" spans="1:5" ht="15" customHeight="1" x14ac:dyDescent="0.2">
      <c r="A2469" s="3">
        <f>Stocks!A2470</f>
        <v>45751</v>
      </c>
      <c r="B2469" s="5">
        <f>Stocks!B2470/Stocks!B2469-1</f>
        <v>-0.11899563318777295</v>
      </c>
      <c r="C2469" s="5">
        <f>Stocks!C2470/Stocks!C2469-1</f>
        <v>-7.737413517609093E-2</v>
      </c>
      <c r="D2469" s="5">
        <f>Stocks!D2470/Stocks!D2469-1</f>
        <v>-0.11029231147138296</v>
      </c>
      <c r="E2469" s="5">
        <f>Stocks!E2470/Stocks!E2469-1</f>
        <v>-9.4068241469816183E-2</v>
      </c>
    </row>
    <row r="2470" spans="1:5" ht="15" customHeight="1" x14ac:dyDescent="0.2">
      <c r="A2470" s="3">
        <f>Stocks!A2471</f>
        <v>45754</v>
      </c>
      <c r="B2470" s="5">
        <f>Stocks!B2471/Stocks!B2470-1</f>
        <v>2.4783147459725985E-3</v>
      </c>
      <c r="C2470" s="5">
        <f>Stocks!C2471/Stocks!C2470-1</f>
        <v>-2.5861471549027959E-3</v>
      </c>
      <c r="D2470" s="5">
        <f>Stocks!D2471/Stocks!D2470-1</f>
        <v>5.1628934290447459E-2</v>
      </c>
      <c r="E2470" s="5">
        <f>Stocks!E2471/Stocks!E2470-1</f>
        <v>-7.1850735890601758E-3</v>
      </c>
    </row>
    <row r="2471" spans="1:5" ht="15" customHeight="1" x14ac:dyDescent="0.2">
      <c r="A2471" s="3">
        <f>Stocks!A2472</f>
        <v>45755</v>
      </c>
      <c r="B2471" s="5">
        <f>Stocks!B2472/Stocks!B2471-1</f>
        <v>-4.9443757725587067E-2</v>
      </c>
      <c r="C2471" s="5">
        <f>Stocks!C2472/Stocks!C2471-1</f>
        <v>-1.2967785294638601E-2</v>
      </c>
      <c r="D2471" s="5">
        <f>Stocks!D2472/Stocks!D2471-1</f>
        <v>-7.2197427146232562E-2</v>
      </c>
      <c r="E2471" s="5">
        <f>Stocks!E2472/Stocks!E2471-1</f>
        <v>-3.5134819656822747E-2</v>
      </c>
    </row>
    <row r="2472" spans="1:5" ht="15" customHeight="1" x14ac:dyDescent="0.2">
      <c r="A2472" s="3">
        <f>Stocks!A2473</f>
        <v>45756</v>
      </c>
      <c r="B2472" s="5">
        <f>Stocks!B2473/Stocks!B2472-1</f>
        <v>0.20416124837451233</v>
      </c>
      <c r="C2472" s="5">
        <f>Stocks!C2473/Stocks!C2472-1</f>
        <v>7.8372530573847632E-2</v>
      </c>
      <c r="D2472" s="5">
        <f>Stocks!D2473/Stocks!D2472-1</f>
        <v>0.27051499717034511</v>
      </c>
      <c r="E2472" s="5">
        <f>Stocks!E2473/Stocks!E2472-1</f>
        <v>0.10706508589402386</v>
      </c>
    </row>
    <row r="2473" spans="1:5" ht="15" customHeight="1" x14ac:dyDescent="0.2">
      <c r="A2473" s="3">
        <f>Stocks!A2474</f>
        <v>45757</v>
      </c>
      <c r="B2473" s="5">
        <f>Stocks!B2474/Stocks!B2473-1</f>
        <v>-0.12526997840172793</v>
      </c>
      <c r="C2473" s="5">
        <f>Stocks!C2474/Stocks!C2473-1</f>
        <v>-2.3523154806471935E-2</v>
      </c>
      <c r="D2473" s="5">
        <f>Stocks!D2474/Stocks!D2473-1</f>
        <v>-0.1356347438752783</v>
      </c>
      <c r="E2473" s="5">
        <f>Stocks!E2474/Stocks!E2473-1</f>
        <v>-8.9826248497431926E-2</v>
      </c>
    </row>
    <row r="2474" spans="1:5" ht="15" customHeight="1" x14ac:dyDescent="0.2">
      <c r="A2474" s="3">
        <f>Stocks!A2475</f>
        <v>45758</v>
      </c>
      <c r="B2474" s="5">
        <f>Stocks!B2475/Stocks!B2474-1</f>
        <v>-1.6049382716049387E-2</v>
      </c>
      <c r="C2474" s="5">
        <f>Stocks!C2475/Stocks!C2474-1</f>
        <v>2.7078023758349001E-2</v>
      </c>
      <c r="D2474" s="5">
        <f>Stocks!D2475/Stocks!D2474-1</f>
        <v>-2.5766555011594861E-3</v>
      </c>
      <c r="E2474" s="5">
        <f>Stocks!E2475/Stocks!E2474-1</f>
        <v>3.7219354064113253E-2</v>
      </c>
    </row>
    <row r="2475" spans="1:5" ht="15" customHeight="1" x14ac:dyDescent="0.2">
      <c r="A2475" s="3">
        <f>Stocks!A2476</f>
        <v>45761</v>
      </c>
      <c r="B2475" s="5">
        <f>Stocks!B2476/Stocks!B2475-1</f>
        <v>6.273525721455453E-3</v>
      </c>
      <c r="C2475" s="5">
        <f>Stocks!C2476/Stocks!C2475-1</f>
        <v>5.3389338149170129E-3</v>
      </c>
      <c r="D2475" s="5">
        <f>Stocks!D2476/Stocks!D2475-1</f>
        <v>4.3916300697495192E-3</v>
      </c>
      <c r="E2475" s="5">
        <f>Stocks!E2476/Stocks!E2475-1</f>
        <v>6.9452482926268821E-4</v>
      </c>
    </row>
    <row r="2476" spans="1:5" ht="15" customHeight="1" x14ac:dyDescent="0.2">
      <c r="A2476" s="3">
        <f>Stocks!A2477</f>
        <v>45762</v>
      </c>
      <c r="B2476" s="5">
        <f>Stocks!B2477/Stocks!B2476-1</f>
        <v>2.8678304239401653E-2</v>
      </c>
      <c r="C2476" s="5">
        <f>Stocks!C2477/Stocks!C2476-1</f>
        <v>1.8801843427962428E-3</v>
      </c>
      <c r="D2476" s="5">
        <f>Stocks!D2477/Stocks!D2476-1</f>
        <v>-3.8580246913582084E-3</v>
      </c>
      <c r="E2476" s="5">
        <f>Stocks!E2477/Stocks!E2476-1</f>
        <v>-8.4441873915558352E-3</v>
      </c>
    </row>
    <row r="2477" spans="1:5" ht="15" customHeight="1" x14ac:dyDescent="0.2">
      <c r="A2477" s="3">
        <f>Stocks!A2478</f>
        <v>45763</v>
      </c>
      <c r="B2477" s="5">
        <f>Stocks!B2478/Stocks!B2477-1</f>
        <v>-4.0000000000000036E-2</v>
      </c>
      <c r="C2477" s="5">
        <f>Stocks!C2478/Stocks!C2477-1</f>
        <v>-1.3340873309051648E-2</v>
      </c>
      <c r="D2477" s="5">
        <f>Stocks!D2478/Stocks!D2477-1</f>
        <v>-2.0139426800929394E-2</v>
      </c>
      <c r="E2477" s="5">
        <f>Stocks!E2478/Stocks!E2477-1</f>
        <v>7.4661689220718586E-3</v>
      </c>
    </row>
    <row r="2478" spans="1:5" ht="15" customHeight="1" x14ac:dyDescent="0.2">
      <c r="A2478" s="3">
        <f>Stocks!A2479</f>
        <v>45764</v>
      </c>
      <c r="B2478" s="5">
        <f>Stocks!B2479/Stocks!B2478-1</f>
        <v>2.3989898989899006E-2</v>
      </c>
      <c r="C2478" s="5">
        <f>Stocks!C2479/Stocks!C2478-1</f>
        <v>-5.1911975398553079E-3</v>
      </c>
      <c r="D2478" s="5">
        <f>Stocks!D2479/Stocks!D2478-1</f>
        <v>1.6073781291172651E-2</v>
      </c>
      <c r="E2478" s="5">
        <f>Stocks!E2479/Stocks!E2478-1</f>
        <v>3.0338119499768501E-2</v>
      </c>
    </row>
    <row r="2479" spans="1:5" ht="15" customHeight="1" x14ac:dyDescent="0.2">
      <c r="A2479" s="3">
        <f>Stocks!A2480</f>
        <v>45765</v>
      </c>
      <c r="B2479" s="5">
        <f>Stocks!B2480/Stocks!B2479-1</f>
        <v>0</v>
      </c>
      <c r="C2479" s="5">
        <f>Stocks!C2480/Stocks!C2479-1</f>
        <v>0</v>
      </c>
      <c r="D2479" s="5">
        <f>Stocks!D2480/Stocks!D2479-1</f>
        <v>0</v>
      </c>
      <c r="E2479" s="5">
        <f>Stocks!E2480/Stocks!E2479-1</f>
        <v>0</v>
      </c>
    </row>
    <row r="2480" spans="1:5" ht="15" customHeight="1" x14ac:dyDescent="0.2">
      <c r="A2480" s="3">
        <f>Stocks!A2481</f>
        <v>45768</v>
      </c>
      <c r="B2480" s="5">
        <f>Stocks!B2481/Stocks!B2480-1</f>
        <v>-2.0961775585696563E-2</v>
      </c>
      <c r="C2480" s="5">
        <f>Stocks!C2481/Stocks!C2480-1</f>
        <v>-2.8852271213776537E-2</v>
      </c>
      <c r="D2480" s="5">
        <f>Stocks!D2481/Stocks!D2480-1</f>
        <v>2.2562240663900335E-2</v>
      </c>
      <c r="E2480" s="5">
        <f>Stocks!E2481/Stocks!E2480-1</f>
        <v>-1.6071027197123056E-2</v>
      </c>
    </row>
    <row r="2481" spans="1:5" ht="15" customHeight="1" x14ac:dyDescent="0.2">
      <c r="A2481" s="3">
        <f>Stocks!A2482</f>
        <v>45769</v>
      </c>
      <c r="B2481" s="5">
        <f>Stocks!B2482/Stocks!B2481-1</f>
        <v>1.2594458438286438E-3</v>
      </c>
      <c r="C2481" s="5">
        <f>Stocks!C2482/Stocks!C2481-1</f>
        <v>3.5300832458346587E-2</v>
      </c>
      <c r="D2481" s="5">
        <f>Stocks!D2482/Stocks!D2481-1</f>
        <v>2.1810803956378466E-2</v>
      </c>
      <c r="E2481" s="5">
        <f>Stocks!E2482/Stocks!E2481-1</f>
        <v>2.5242718446601975E-2</v>
      </c>
    </row>
    <row r="2482" spans="1:5" ht="15" customHeight="1" x14ac:dyDescent="0.2">
      <c r="A2482" s="3">
        <f>Stocks!A2483</f>
        <v>45770</v>
      </c>
      <c r="B2482" s="5">
        <f>Stocks!B2483/Stocks!B2482-1</f>
        <v>4.7798742138364769E-2</v>
      </c>
      <c r="C2482" s="5">
        <f>Stocks!C2483/Stocks!C2482-1</f>
        <v>8.9625856857529218E-3</v>
      </c>
      <c r="D2482" s="5">
        <f>Stocks!D2483/Stocks!D2482-1</f>
        <v>4.0704889550757128E-2</v>
      </c>
      <c r="E2482" s="5">
        <f>Stocks!E2483/Stocks!E2482-1</f>
        <v>1.8939393939394478E-3</v>
      </c>
    </row>
    <row r="2483" spans="1:5" ht="15" customHeight="1" x14ac:dyDescent="0.2">
      <c r="A2483" s="3">
        <f>Stocks!A2484</f>
        <v>45771</v>
      </c>
      <c r="B2483" s="5">
        <f>Stocks!B2484/Stocks!B2483-1</f>
        <v>2.0408163265306145E-2</v>
      </c>
      <c r="C2483" s="5">
        <f>Stocks!C2484/Stocks!C2483-1</f>
        <v>4.0072362929579608E-3</v>
      </c>
      <c r="D2483" s="5">
        <f>Stocks!D2484/Stocks!D2483-1</f>
        <v>0.12377772477939408</v>
      </c>
      <c r="E2483" s="5">
        <f>Stocks!E2484/Stocks!E2483-1</f>
        <v>2.0793950850661602E-2</v>
      </c>
    </row>
    <row r="2484" spans="1:5" ht="15" customHeight="1" x14ac:dyDescent="0.2">
      <c r="A2484" s="3">
        <f>Stocks!A2485</f>
        <v>45772</v>
      </c>
      <c r="B2484" s="5">
        <f>Stocks!B2485/Stocks!B2484-1</f>
        <v>1.0588235294117565E-2</v>
      </c>
      <c r="C2484" s="5">
        <f>Stocks!C2485/Stocks!C2484-1</f>
        <v>-1.6088290488814883E-3</v>
      </c>
      <c r="D2484" s="5">
        <f>Stocks!D2485/Stocks!D2484-1</f>
        <v>-4.8811544991510525E-3</v>
      </c>
      <c r="E2484" s="5">
        <f>Stocks!E2485/Stocks!E2484-1</f>
        <v>-8.7145969498914067E-4</v>
      </c>
    </row>
    <row r="2485" spans="1:5" ht="15" customHeight="1" x14ac:dyDescent="0.2">
      <c r="A2485" s="3">
        <f>Stocks!A2486</f>
        <v>45775</v>
      </c>
      <c r="B2485" s="5">
        <f>Stocks!B2486/Stocks!B2485-1</f>
        <v>1.2805587892898762E-2</v>
      </c>
      <c r="C2485" s="5">
        <f>Stocks!C2486/Stocks!C2485-1</f>
        <v>6.9818321991323984E-3</v>
      </c>
      <c r="D2485" s="5">
        <f>Stocks!D2486/Stocks!D2485-1</f>
        <v>2.5591810620599897E-3</v>
      </c>
      <c r="E2485" s="5">
        <f>Stocks!E2486/Stocks!E2485-1</f>
        <v>1.3192324465765459E-2</v>
      </c>
    </row>
    <row r="2486" spans="1:5" ht="15" customHeight="1" x14ac:dyDescent="0.2">
      <c r="A2486" s="3">
        <f>Stocks!A2487</f>
        <v>45776</v>
      </c>
      <c r="B2486" s="5">
        <f>Stocks!B2487/Stocks!B2486-1</f>
        <v>8.0459770114942319E-3</v>
      </c>
      <c r="C2486" s="5">
        <f>Stocks!C2487/Stocks!C2486-1</f>
        <v>1.1881129448016337E-2</v>
      </c>
      <c r="D2486" s="5">
        <f>Stocks!D2487/Stocks!D2486-1</f>
        <v>-2.3186556051903784E-2</v>
      </c>
      <c r="E2486" s="5">
        <f>Stocks!E2487/Stocks!E2486-1</f>
        <v>-1.1298827074141982E-2</v>
      </c>
    </row>
    <row r="2487" spans="1:5" ht="15" customHeight="1" x14ac:dyDescent="0.2">
      <c r="A2487" s="3">
        <f>Stocks!A2488</f>
        <v>45777</v>
      </c>
      <c r="B2487" s="5">
        <f>Stocks!B2488/Stocks!B2487-1</f>
        <v>-1.1402508551881407E-2</v>
      </c>
      <c r="C2487" s="5">
        <f>Stocks!C2488/Stocks!C2487-1</f>
        <v>1.1653783087374192E-2</v>
      </c>
      <c r="D2487" s="5">
        <f>Stocks!D2488/Stocks!D2487-1</f>
        <v>3.4843205574912606E-3</v>
      </c>
      <c r="E2487" s="5">
        <f>Stocks!E2488/Stocks!E2487-1</f>
        <v>-3.0039181541140492E-2</v>
      </c>
    </row>
    <row r="2488" spans="1:5" ht="15" customHeight="1" x14ac:dyDescent="0.2">
      <c r="A2488" s="3">
        <f>Stocks!A2489</f>
        <v>45778</v>
      </c>
      <c r="B2488" s="5">
        <f>Stocks!B2489/Stocks!B2488-1</f>
        <v>-2.7681660899653959E-2</v>
      </c>
      <c r="C2488" s="5">
        <f>Stocks!C2489/Stocks!C2488-1</f>
        <v>-8.8277858176556423E-3</v>
      </c>
      <c r="D2488" s="5">
        <f>Stocks!D2489/Stocks!D2488-1</f>
        <v>-2.1701388888889506E-3</v>
      </c>
      <c r="E2488" s="5">
        <f>Stocks!E2489/Stocks!E2488-1</f>
        <v>1.7167863554757634E-2</v>
      </c>
    </row>
    <row r="2489" spans="1:5" ht="15" customHeight="1" x14ac:dyDescent="0.2">
      <c r="A2489" s="3">
        <f>Stocks!A2490</f>
        <v>45779</v>
      </c>
      <c r="B2489" s="5">
        <f>Stocks!B2490/Stocks!B2489-1</f>
        <v>1.3048635824436383E-2</v>
      </c>
      <c r="C2489" s="5">
        <f>Stocks!C2490/Stocks!C2489-1</f>
        <v>1.5038983793254523E-2</v>
      </c>
      <c r="D2489" s="5">
        <f>Stocks!D2490/Stocks!D2489-1</f>
        <v>4.1974771639843311E-2</v>
      </c>
      <c r="E2489" s="5">
        <f>Stocks!E2490/Stocks!E2489-1</f>
        <v>8.383894098179745E-3</v>
      </c>
    </row>
    <row r="2490" spans="1:5" ht="15" customHeight="1" x14ac:dyDescent="0.2">
      <c r="A2490" s="3">
        <f>Stocks!A2491</f>
        <v>45782</v>
      </c>
      <c r="B2490" s="5">
        <f>Stocks!B2491/Stocks!B2490-1</f>
        <v>-1.9906323185011732E-2</v>
      </c>
      <c r="C2490" s="5">
        <f>Stocks!C2491/Stocks!C2490-1</f>
        <v>2.9913685295257508E-3</v>
      </c>
      <c r="D2490" s="5">
        <f>Stocks!D2491/Stocks!D2490-1</f>
        <v>-2.7134209977038859E-3</v>
      </c>
      <c r="E2490" s="5">
        <f>Stocks!E2491/Stocks!E2490-1</f>
        <v>-4.1570944098019869E-2</v>
      </c>
    </row>
    <row r="2491" spans="1:5" ht="15" customHeight="1" x14ac:dyDescent="0.2">
      <c r="A2491" s="3">
        <f>Stocks!A2492</f>
        <v>45783</v>
      </c>
      <c r="B2491" s="5">
        <f>Stocks!B2492/Stocks!B2491-1</f>
        <v>7.1684587813620748E-3</v>
      </c>
      <c r="C2491" s="5">
        <f>Stocks!C2492/Stocks!C2491-1</f>
        <v>-2.6959048577056555E-3</v>
      </c>
      <c r="D2491" s="5">
        <f>Stocks!D2492/Stocks!D2491-1</f>
        <v>-1.1301799916282995E-2</v>
      </c>
      <c r="E2491" s="5">
        <f>Stocks!E2492/Stocks!E2491-1</f>
        <v>2.2828444241529411E-4</v>
      </c>
    </row>
    <row r="2492" spans="1:5" ht="15" customHeight="1" x14ac:dyDescent="0.2">
      <c r="A2492" s="3">
        <f>Stocks!A2493</f>
        <v>45784</v>
      </c>
      <c r="B2492" s="5">
        <f>Stocks!B2493/Stocks!B2492-1</f>
        <v>1.542111506524324E-2</v>
      </c>
      <c r="C2492" s="5">
        <f>Stocks!C2493/Stocks!C2492-1</f>
        <v>6.1837791199310654E-3</v>
      </c>
      <c r="D2492" s="5">
        <f>Stocks!D2493/Stocks!D2492-1</f>
        <v>1.7781541066892448E-2</v>
      </c>
      <c r="E2492" s="5">
        <f>Stocks!E2493/Stocks!E2492-1</f>
        <v>9.1292936209064202E-4</v>
      </c>
    </row>
    <row r="2493" spans="1:5" ht="15" customHeight="1" x14ac:dyDescent="0.2">
      <c r="A2493" s="3">
        <f>Stocks!A2494</f>
        <v>45785</v>
      </c>
      <c r="B2493" s="5">
        <f>Stocks!B2494/Stocks!B2493-1</f>
        <v>5.2570093457943834E-2</v>
      </c>
      <c r="C2493" s="5">
        <f>Stocks!C2494/Stocks!C2493-1</f>
        <v>4.0585953812790621E-3</v>
      </c>
      <c r="D2493" s="5">
        <f>Stocks!D2494/Stocks!D2493-1</f>
        <v>2.2046589018302809E-2</v>
      </c>
      <c r="E2493" s="5">
        <f>Stocks!E2494/Stocks!E2493-1</f>
        <v>1.2655341466195402E-2</v>
      </c>
    </row>
    <row r="2494" spans="1:5" ht="15" customHeight="1" x14ac:dyDescent="0.2">
      <c r="A2494" s="3">
        <f>Stocks!A2495</f>
        <v>45786</v>
      </c>
      <c r="B2494" s="5">
        <f>Stocks!B2495/Stocks!B2494-1</f>
        <v>6.6592674805772134E-3</v>
      </c>
      <c r="C2494" s="5">
        <f>Stocks!C2495/Stocks!C2494-1</f>
        <v>3.6154525009253202E-3</v>
      </c>
      <c r="D2494" s="5">
        <f>Stocks!D2495/Stocks!D2494-1</f>
        <v>0.12596662596662589</v>
      </c>
      <c r="E2494" s="5">
        <f>Stocks!E2495/Stocks!E2494-1</f>
        <v>-2.5895068678224442E-3</v>
      </c>
    </row>
    <row r="2495" spans="1:5" ht="15" customHeight="1" x14ac:dyDescent="0.2">
      <c r="A2495" s="3">
        <f>Stocks!A2496</f>
        <v>45789</v>
      </c>
      <c r="B2495" s="5">
        <f>Stocks!B2496/Stocks!B2495-1</f>
        <v>1.7640573318632891E-2</v>
      </c>
      <c r="C2495" s="5">
        <f>Stocks!C2496/Stocks!C2495-1</f>
        <v>9.3892891586768723E-3</v>
      </c>
      <c r="D2495" s="5">
        <f>Stocks!D2496/Stocks!D2495-1</f>
        <v>0.10175311765769024</v>
      </c>
      <c r="E2495" s="5">
        <f>Stocks!E2496/Stocks!E2495-1</f>
        <v>4.1539677164465383E-2</v>
      </c>
    </row>
    <row r="2496" spans="1:5" ht="15" customHeight="1" x14ac:dyDescent="0.2">
      <c r="A2496" s="3">
        <f>Stocks!A2497</f>
        <v>45790</v>
      </c>
      <c r="B2496" s="5">
        <f>Stocks!B2497/Stocks!B2496-1</f>
        <v>-5.4171180931744667E-3</v>
      </c>
      <c r="C2496" s="5">
        <f>Stocks!C2497/Stocks!C2496-1</f>
        <v>8.1438785601029018E-4</v>
      </c>
      <c r="D2496" s="5">
        <f>Stocks!D2497/Stocks!D2496-1</f>
        <v>2.1981627296587813E-2</v>
      </c>
      <c r="E2496" s="5">
        <f>Stocks!E2497/Stocks!E2496-1</f>
        <v>2.0591741627831395E-2</v>
      </c>
    </row>
    <row r="2497" spans="1:5" ht="15" customHeight="1" x14ac:dyDescent="0.2">
      <c r="A2497" s="3">
        <f>Stocks!A2498</f>
        <v>45791</v>
      </c>
      <c r="B2497" s="5">
        <f>Stocks!B2498/Stocks!B2497-1</f>
        <v>3.2679738562093608E-3</v>
      </c>
      <c r="C2497" s="5">
        <f>Stocks!C2498/Stocks!C2497-1</f>
        <v>8.9880409355980184E-4</v>
      </c>
      <c r="D2497" s="5">
        <f>Stocks!D2498/Stocks!D2497-1</f>
        <v>-2.6484751203852297E-2</v>
      </c>
      <c r="E2497" s="5">
        <f>Stocks!E2498/Stocks!E2497-1</f>
        <v>-1.699054900711483E-2</v>
      </c>
    </row>
    <row r="2498" spans="1:5" ht="15" customHeight="1" x14ac:dyDescent="0.2">
      <c r="A2498" s="3">
        <f>Stocks!A2499</f>
        <v>45792</v>
      </c>
      <c r="B2498" s="5">
        <f>Stocks!B2499/Stocks!B2498-1</f>
        <v>-7.6004343105320338E-3</v>
      </c>
      <c r="C2498" s="5">
        <f>Stocks!C2499/Stocks!C2498-1</f>
        <v>1.6383324917241815E-2</v>
      </c>
      <c r="D2498" s="5">
        <f>Stocks!D2499/Stocks!D2498-1</f>
        <v>2.4732069249793209E-3</v>
      </c>
      <c r="E2498" s="5">
        <f>Stocks!E2499/Stocks!E2498-1</f>
        <v>4.2130279788268332E-3</v>
      </c>
    </row>
    <row r="2499" spans="1:5" ht="15" customHeight="1" x14ac:dyDescent="0.2">
      <c r="A2499" s="3">
        <f>Stocks!A2500</f>
        <v>45793</v>
      </c>
      <c r="B2499" s="5">
        <f>Stocks!B2500/Stocks!B2499-1</f>
        <v>2.1881838074397919E-3</v>
      </c>
      <c r="C2499" s="5">
        <f>Stocks!C2500/Stocks!C2499-1</f>
        <v>7.7838807617995887E-3</v>
      </c>
      <c r="D2499" s="5">
        <f>Stocks!D2500/Stocks!D2499-1</f>
        <v>6.743421052631593E-3</v>
      </c>
      <c r="E2499" s="5">
        <f>Stocks!E2500/Stocks!E2499-1</f>
        <v>-5.7013769363165601E-3</v>
      </c>
    </row>
    <row r="2500" spans="1:5" ht="15" customHeight="1" x14ac:dyDescent="0.2">
      <c r="A2500" s="3">
        <f>Stocks!A2501</f>
        <v>45796</v>
      </c>
      <c r="B2500" s="5">
        <f>Stocks!B2501/Stocks!B2500-1</f>
        <v>-1.2008733624454093E-2</v>
      </c>
      <c r="C2500" s="5">
        <f>Stocks!C2501/Stocks!C2500-1</f>
        <v>7.61338529431832E-3</v>
      </c>
      <c r="D2500" s="5">
        <f>Stocks!D2501/Stocks!D2500-1</f>
        <v>-1.0455807874530265E-2</v>
      </c>
      <c r="E2500" s="5">
        <f>Stocks!E2501/Stocks!E2500-1</f>
        <v>-2.1854376284756172E-2</v>
      </c>
    </row>
    <row r="2501" spans="1:5" ht="15" customHeight="1" x14ac:dyDescent="0.2">
      <c r="A2501" s="3">
        <f>Stocks!A2502</f>
        <v>45797</v>
      </c>
      <c r="B2501" s="5">
        <f>Stocks!B2502/Stocks!B2501-1</f>
        <v>1.9889502762430844E-2</v>
      </c>
      <c r="C2501" s="5">
        <f>Stocks!C2502/Stocks!C2501-1</f>
        <v>-2.8806748792266079E-3</v>
      </c>
      <c r="D2501" s="5">
        <f>Stocks!D2502/Stocks!D2501-1</f>
        <v>3.7972593693247347E-3</v>
      </c>
      <c r="E2501" s="5">
        <f>Stocks!E2502/Stocks!E2501-1</f>
        <v>-7.9637208273420912E-3</v>
      </c>
    </row>
    <row r="2502" spans="1:5" ht="15" customHeight="1" x14ac:dyDescent="0.2">
      <c r="A2502" s="3">
        <f>Stocks!A2503</f>
        <v>45798</v>
      </c>
      <c r="B2502" s="5">
        <f>Stocks!B2503/Stocks!B2502-1</f>
        <v>-3.0335861321776902E-2</v>
      </c>
      <c r="C2502" s="5">
        <f>Stocks!C2503/Stocks!C2502-1</f>
        <v>-2.3280170297631075E-2</v>
      </c>
      <c r="D2502" s="5">
        <f>Stocks!D2503/Stocks!D2502-1</f>
        <v>-2.5493421052631526E-2</v>
      </c>
      <c r="E2502" s="5">
        <f>Stocks!E2503/Stocks!E2502-1</f>
        <v>-2.831976809008796E-2</v>
      </c>
    </row>
    <row r="2503" spans="1:5" ht="15" customHeight="1" x14ac:dyDescent="0.2">
      <c r="A2503" s="3">
        <f>Stocks!A2504</f>
        <v>45799</v>
      </c>
      <c r="B2503" s="5">
        <f>Stocks!B2504/Stocks!B2503-1</f>
        <v>7.8212290502792658E-3</v>
      </c>
      <c r="C2503" s="5">
        <f>Stocks!C2504/Stocks!C2503-1</f>
        <v>-9.2101590845650172E-4</v>
      </c>
      <c r="D2503" s="5">
        <f>Stocks!D2504/Stocks!D2503-1</f>
        <v>-2.0253164556962022E-2</v>
      </c>
      <c r="E2503" s="5">
        <f>Stocks!E2504/Stocks!E2503-1</f>
        <v>-1.1703958691910654E-2</v>
      </c>
    </row>
    <row r="2504" spans="1:5" ht="15" customHeight="1" x14ac:dyDescent="0.2">
      <c r="A2504" s="3">
        <f>Stocks!A2505</f>
        <v>45800</v>
      </c>
      <c r="B2504" s="5">
        <f>Stocks!B2505/Stocks!B2504-1</f>
        <v>-2.2172949002217113E-3</v>
      </c>
      <c r="C2504" s="5">
        <f>Stocks!C2505/Stocks!C2504-1</f>
        <v>-1.2375338715534867E-2</v>
      </c>
      <c r="D2504" s="5">
        <f>Stocks!D2505/Stocks!D2504-1</f>
        <v>-3.2041343669250599E-2</v>
      </c>
      <c r="E2504" s="5">
        <f>Stocks!E2505/Stocks!E2504-1</f>
        <v>-1.091373505166604E-2</v>
      </c>
    </row>
    <row r="2505" spans="1:5" ht="15" customHeight="1" x14ac:dyDescent="0.2">
      <c r="A2505" s="3">
        <f>Stocks!A2506</f>
        <v>45803</v>
      </c>
      <c r="B2505" s="5">
        <f>Stocks!B2506/Stocks!B2505-1</f>
        <v>0</v>
      </c>
      <c r="C2505" s="5">
        <f>Stocks!C2506/Stocks!C2505-1</f>
        <v>0</v>
      </c>
      <c r="D2505" s="5">
        <f>Stocks!D2506/Stocks!D2505-1</f>
        <v>0</v>
      </c>
      <c r="E2505" s="5">
        <f>Stocks!E2506/Stocks!E2505-1</f>
        <v>0</v>
      </c>
    </row>
    <row r="2506" spans="1:5" ht="15" customHeight="1" x14ac:dyDescent="0.2">
      <c r="A2506" s="3">
        <f>Stocks!A2507</f>
        <v>45804</v>
      </c>
      <c r="B2506" s="5">
        <f>Stocks!B2507/Stocks!B2506-1</f>
        <v>6.1111111111111116E-2</v>
      </c>
      <c r="C2506" s="5">
        <f>Stocks!C2507/Stocks!C2506-1</f>
        <v>1.629235730044698E-2</v>
      </c>
      <c r="D2506" s="5">
        <f>Stocks!D2507/Stocks!D2506-1</f>
        <v>4.431393486385482E-2</v>
      </c>
      <c r="E2506" s="5">
        <f>Stocks!E2507/Stocks!E2506-1</f>
        <v>4.2258481042376506E-3</v>
      </c>
    </row>
    <row r="2507" spans="1:5" ht="15" customHeight="1" x14ac:dyDescent="0.2">
      <c r="A2507" s="3">
        <f>Stocks!A2508</f>
        <v>45805</v>
      </c>
      <c r="B2507" s="5">
        <f>Stocks!B2508/Stocks!B2507-1</f>
        <v>4.9214659685863804E-2</v>
      </c>
      <c r="C2507" s="5">
        <f>Stocks!C2508/Stocks!C2507-1</f>
        <v>1.1967715001390822E-3</v>
      </c>
      <c r="D2507" s="5">
        <f>Stocks!D2508/Stocks!D2507-1</f>
        <v>-2.0790729379686401E-2</v>
      </c>
      <c r="E2507" s="5">
        <f>Stocks!E2508/Stocks!E2507-1</f>
        <v>-1.133839859731145E-2</v>
      </c>
    </row>
    <row r="2508" spans="1:5" ht="15" customHeight="1" x14ac:dyDescent="0.2">
      <c r="A2508" s="3">
        <f>Stocks!A2509</f>
        <v>45806</v>
      </c>
      <c r="B2508" s="5">
        <f>Stocks!B2509/Stocks!B2508-1</f>
        <v>1.9960079840319889E-3</v>
      </c>
      <c r="C2508" s="5">
        <f>Stocks!C2509/Stocks!C2508-1</f>
        <v>7.4219553554053519E-3</v>
      </c>
      <c r="D2508" s="5">
        <f>Stocks!D2509/Stocks!D2508-1</f>
        <v>1.1312217194570096E-2</v>
      </c>
      <c r="E2508" s="5">
        <f>Stocks!E2509/Stocks!E2508-1</f>
        <v>1.205958855521394E-2</v>
      </c>
    </row>
    <row r="2509" spans="1:5" ht="15" customHeight="1" x14ac:dyDescent="0.2">
      <c r="A2509" s="3">
        <f>Stocks!A2510</f>
        <v>45807</v>
      </c>
      <c r="B2509" s="5">
        <f>Stocks!B2510/Stocks!B2509-1</f>
        <v>-6.9721115537847433E-3</v>
      </c>
      <c r="C2509" s="5">
        <f>Stocks!C2510/Stocks!C2509-1</f>
        <v>7.6986776210479224E-3</v>
      </c>
      <c r="D2509" s="5">
        <f>Stocks!D2510/Stocks!D2509-1</f>
        <v>-1.2046119428670288E-3</v>
      </c>
      <c r="E2509" s="5">
        <f>Stocks!E2510/Stocks!E2509-1</f>
        <v>-2.9205607476635587E-3</v>
      </c>
    </row>
    <row r="2510" spans="1:5" ht="15" customHeight="1" x14ac:dyDescent="0.2">
      <c r="A2510" s="3">
        <f>Stocks!A2511</f>
        <v>45810</v>
      </c>
      <c r="B2510" s="5">
        <f>Stocks!B2511/Stocks!B2510-1</f>
        <v>3.0090270812437314E-3</v>
      </c>
      <c r="C2510" s="5">
        <f>Stocks!C2511/Stocks!C2510-1</f>
        <v>3.5652683713327527E-4</v>
      </c>
      <c r="D2510" s="5">
        <f>Stocks!D2511/Stocks!D2510-1</f>
        <v>3.3769813921433522E-2</v>
      </c>
      <c r="E2510" s="5">
        <f>Stocks!E2511/Stocks!E2510-1</f>
        <v>1.6051552431165739E-2</v>
      </c>
    </row>
    <row r="2511" spans="1:5" ht="15" customHeight="1" x14ac:dyDescent="0.2">
      <c r="A2511" s="3">
        <f>Stocks!A2512</f>
        <v>45811</v>
      </c>
      <c r="B2511" s="5">
        <f>Stocks!B2512/Stocks!B2511-1</f>
        <v>-6.0000000000000053E-3</v>
      </c>
      <c r="C2511" s="5">
        <f>Stocks!C2512/Stocks!C2511-1</f>
        <v>1.4781557324656802E-3</v>
      </c>
      <c r="D2511" s="5">
        <f>Stocks!D2512/Stocks!D2511-1</f>
        <v>6.4000000000000057E-2</v>
      </c>
      <c r="E2511" s="5">
        <f>Stocks!E2512/Stocks!E2511-1</f>
        <v>1.3722324723247192E-2</v>
      </c>
    </row>
    <row r="2512" spans="1:5" ht="15" customHeight="1" x14ac:dyDescent="0.2">
      <c r="A2512" s="3">
        <f>Stocks!A2513</f>
        <v>45812</v>
      </c>
      <c r="B2512" s="5">
        <f>Stocks!B2513/Stocks!B2512-1</f>
        <v>-1.5090543259557387E-2</v>
      </c>
      <c r="C2512" s="5">
        <f>Stocks!C2513/Stocks!C2512-1</f>
        <v>5.8489570193633877E-3</v>
      </c>
      <c r="D2512" s="5">
        <f>Stocks!D2513/Stocks!D2512-1</f>
        <v>1.3001253132832069E-2</v>
      </c>
      <c r="E2512" s="5">
        <f>Stocks!E2513/Stocks!E2512-1</f>
        <v>-2.2295529518825963E-2</v>
      </c>
    </row>
    <row r="2513" spans="1:5" ht="15" customHeight="1" x14ac:dyDescent="0.2">
      <c r="A2513" s="3">
        <f>Stocks!A2514</f>
        <v>45813</v>
      </c>
      <c r="B2513" s="5">
        <f>Stocks!B2514/Stocks!B2513-1</f>
        <v>-1.43003064351378E-2</v>
      </c>
      <c r="C2513" s="5">
        <f>Stocks!C2514/Stocks!C2513-1</f>
        <v>-3.3423913043478803E-3</v>
      </c>
      <c r="D2513" s="5">
        <f>Stocks!D2514/Stocks!D2513-1</f>
        <v>-4.6389361373124771E-3</v>
      </c>
      <c r="E2513" s="5">
        <f>Stocks!E2514/Stocks!E2513-1</f>
        <v>-6.9808027923211613E-3</v>
      </c>
    </row>
    <row r="2514" spans="1:5" ht="15" customHeight="1" x14ac:dyDescent="0.2">
      <c r="A2514" s="3">
        <f>Stocks!A2515</f>
        <v>45814</v>
      </c>
      <c r="B2514" s="5">
        <f>Stocks!B2515/Stocks!B2514-1</f>
        <v>1.7616580310880758E-2</v>
      </c>
      <c r="C2514" s="5">
        <f>Stocks!C2515/Stocks!C2514-1</f>
        <v>9.4064400032718432E-3</v>
      </c>
      <c r="D2514" s="5">
        <f>Stocks!D2515/Stocks!D2514-1</f>
        <v>1.3670964735124969E-2</v>
      </c>
      <c r="E2514" s="5">
        <f>Stocks!E2515/Stocks!E2514-1</f>
        <v>2.1909783245460002E-2</v>
      </c>
    </row>
    <row r="2515" spans="1:5" ht="15" customHeight="1" x14ac:dyDescent="0.2">
      <c r="A2515" s="3">
        <f>Stocks!A2516</f>
        <v>45817</v>
      </c>
      <c r="B2515" s="5">
        <f>Stocks!B2516/Stocks!B2515-1</f>
        <v>-2.9531568228105987E-2</v>
      </c>
      <c r="C2515" s="5">
        <f>Stocks!C2516/Stocks!C2515-1</f>
        <v>-9.6161741667117884E-3</v>
      </c>
      <c r="D2515" s="5">
        <f>Stocks!D2516/Stocks!D2515-1</f>
        <v>4.2911877394635978E-2</v>
      </c>
      <c r="E2515" s="5">
        <f>Stocks!E2516/Stocks!E2515-1</f>
        <v>9.4015134143545787E-3</v>
      </c>
    </row>
    <row r="2516" spans="1:5" ht="15" customHeight="1" x14ac:dyDescent="0.2">
      <c r="A2516" s="3">
        <f>Stocks!A2517</f>
        <v>45818</v>
      </c>
      <c r="B2516" s="5">
        <f>Stocks!B2517/Stocks!B2516-1</f>
        <v>5.0367261280167996E-2</v>
      </c>
      <c r="C2516" s="5">
        <f>Stocks!C2517/Stocks!C2516-1</f>
        <v>1.1018657889777517E-2</v>
      </c>
      <c r="D2516" s="5">
        <f>Stocks!D2517/Stocks!D2516-1</f>
        <v>2.2630418809698849E-2</v>
      </c>
      <c r="E2516" s="5">
        <f>Stocks!E2517/Stocks!E2516-1</f>
        <v>3.5665606542480743E-2</v>
      </c>
    </row>
    <row r="2517" spans="1:5" ht="15" customHeight="1" x14ac:dyDescent="0.2">
      <c r="A2517" s="3">
        <f>Stocks!A2518</f>
        <v>45819</v>
      </c>
      <c r="B2517" s="5">
        <f>Stocks!B2518/Stocks!B2517-1</f>
        <v>4.9950049950050035E-2</v>
      </c>
      <c r="C2517" s="5">
        <f>Stocks!C2518/Stocks!C2517-1</f>
        <v>7.0410035068788623E-3</v>
      </c>
      <c r="D2517" s="5">
        <f>Stocks!D2518/Stocks!D2517-1</f>
        <v>1.43698807299808E-4</v>
      </c>
      <c r="E2517" s="5">
        <f>Stocks!E2518/Stocks!E2517-1</f>
        <v>2.379907874533882E-2</v>
      </c>
    </row>
    <row r="2518" spans="1:5" ht="15" customHeight="1" x14ac:dyDescent="0.2">
      <c r="A2518" s="3">
        <f>Stocks!A2519</f>
        <v>45820</v>
      </c>
      <c r="B2518" s="5">
        <f>Stocks!B2519/Stocks!B2518-1</f>
        <v>-3.3301617507136005E-2</v>
      </c>
      <c r="C2518" s="5">
        <f>Stocks!C2519/Stocks!C2518-1</f>
        <v>-5.1169255801007951E-3</v>
      </c>
      <c r="D2518" s="5">
        <f>Stocks!D2519/Stocks!D2518-1</f>
        <v>-2.3994252873563049E-2</v>
      </c>
      <c r="E2518" s="5">
        <f>Stocks!E2519/Stocks!E2518-1</f>
        <v>1.4354579539368029E-2</v>
      </c>
    </row>
    <row r="2519" spans="1:5" ht="15" customHeight="1" x14ac:dyDescent="0.2">
      <c r="A2519" s="3">
        <f>Stocks!A2520</f>
        <v>45821</v>
      </c>
      <c r="B2519" s="5">
        <f>Stocks!B2520/Stocks!B2519-1</f>
        <v>-1.2795275590551269E-2</v>
      </c>
      <c r="C2519" s="5">
        <f>Stocks!C2520/Stocks!C2519-1</f>
        <v>-4.9945624648795039E-2</v>
      </c>
      <c r="D2519" s="5">
        <f>Stocks!D2520/Stocks!D2519-1</f>
        <v>-3.2386279994111589E-2</v>
      </c>
      <c r="E2519" s="5">
        <f>Stocks!E2520/Stocks!E2519-1</f>
        <v>2.3972964410180486E-2</v>
      </c>
    </row>
    <row r="2520" spans="1:5" ht="15" customHeight="1" x14ac:dyDescent="0.2">
      <c r="A2520" s="3">
        <f>Stocks!A2521</f>
        <v>45824</v>
      </c>
      <c r="B2520" s="5">
        <f>Stocks!B2521/Stocks!B2520-1</f>
        <v>7.2781655034895421E-2</v>
      </c>
      <c r="C2520" s="5">
        <f>Stocks!C2521/Stocks!C2520-1</f>
        <v>7.4533066591166985E-3</v>
      </c>
      <c r="D2520" s="5">
        <f>Stocks!D2521/Stocks!D2520-1</f>
        <v>3.7425832952989513E-2</v>
      </c>
      <c r="E2520" s="5">
        <f>Stocks!E2521/Stocks!E2520-1</f>
        <v>-2.0214521452145195E-2</v>
      </c>
    </row>
    <row r="2521" spans="1:5" ht="15" customHeight="1" x14ac:dyDescent="0.2">
      <c r="A2521" s="3">
        <f>Stocks!A2522</f>
        <v>45825</v>
      </c>
      <c r="B2521" s="5">
        <f>Stocks!B2522/Stocks!B2521-1</f>
        <v>-1.6728624535315983E-2</v>
      </c>
      <c r="C2521" s="5">
        <f>Stocks!C2522/Stocks!C2521-1</f>
        <v>6.6391920783166469E-3</v>
      </c>
      <c r="D2521" s="5">
        <f>Stocks!D2522/Stocks!D2521-1</f>
        <v>-7.3324534389206386E-3</v>
      </c>
      <c r="E2521" s="5">
        <f>Stocks!E2522/Stocks!E2521-1</f>
        <v>5.2631578947368585E-3</v>
      </c>
    </row>
    <row r="2522" spans="1:5" ht="15" customHeight="1" x14ac:dyDescent="0.2">
      <c r="A2522" s="3">
        <f>Stocks!A2523</f>
        <v>45826</v>
      </c>
      <c r="B2522" s="5">
        <f>Stocks!B2523/Stocks!B2522-1</f>
        <v>-9.4517958412099201E-4</v>
      </c>
      <c r="C2522" s="5">
        <f>Stocks!C2523/Stocks!C2522-1</f>
        <v>-4.8793301812737E-2</v>
      </c>
      <c r="D2522" s="5">
        <f>Stocks!D2523/Stocks!D2522-1</f>
        <v>4.8751661988477579E-3</v>
      </c>
      <c r="E2522" s="5">
        <f>Stocks!E2523/Stocks!E2522-1</f>
        <v>-1.7801047120418856E-2</v>
      </c>
    </row>
    <row r="2523" spans="1:5" ht="15" customHeight="1" x14ac:dyDescent="0.2">
      <c r="A2523" s="3">
        <f>Stocks!A2524</f>
        <v>45827</v>
      </c>
      <c r="B2523" s="5">
        <f>Stocks!B2524/Stocks!B2523-1</f>
        <v>0</v>
      </c>
      <c r="C2523" s="5">
        <f>Stocks!C2524/Stocks!C2523-1</f>
        <v>0</v>
      </c>
      <c r="D2523" s="5">
        <f>Stocks!D2524/Stocks!D2523-1</f>
        <v>0</v>
      </c>
      <c r="E2523" s="5">
        <f>Stocks!E2524/Stocks!E2523-1</f>
        <v>0</v>
      </c>
    </row>
    <row r="2524" spans="1:5" ht="15" customHeight="1" x14ac:dyDescent="0.2">
      <c r="A2524" s="3">
        <f>Stocks!A2525</f>
        <v>45828</v>
      </c>
      <c r="B2524" s="5">
        <f>Stocks!B2525/Stocks!B2524-1</f>
        <v>-4.7303689687796524E-3</v>
      </c>
      <c r="C2524" s="5">
        <f>Stocks!C2525/Stocks!C2524-1</f>
        <v>-5.3170002106469605E-3</v>
      </c>
      <c r="D2524" s="5">
        <f>Stocks!D2525/Stocks!D2524-1</f>
        <v>1.3966480446927498E-2</v>
      </c>
      <c r="E2524" s="5">
        <f>Stocks!E2525/Stocks!E2524-1</f>
        <v>9.4882729211087646E-3</v>
      </c>
    </row>
    <row r="2525" spans="1:5" ht="15" customHeight="1" x14ac:dyDescent="0.2">
      <c r="A2525" s="3">
        <f>Stocks!A2526</f>
        <v>45831</v>
      </c>
      <c r="B2525" s="5">
        <f>Stocks!B2526/Stocks!B2525-1</f>
        <v>1.5209125475285079E-2</v>
      </c>
      <c r="C2525" s="5">
        <f>Stocks!C2526/Stocks!C2525-1</f>
        <v>1.5299342735817456E-2</v>
      </c>
      <c r="D2525" s="5">
        <f>Stocks!D2526/Stocks!D2525-1</f>
        <v>-5.6546324488908617E-3</v>
      </c>
      <c r="E2525" s="5">
        <f>Stocks!E2526/Stocks!E2525-1</f>
        <v>-3.1471116274157773E-2</v>
      </c>
    </row>
    <row r="2526" spans="1:5" ht="15" customHeight="1" x14ac:dyDescent="0.2">
      <c r="A2526" s="3">
        <f>Stocks!A2527</f>
        <v>45832</v>
      </c>
      <c r="B2526" s="5">
        <f>Stocks!B2527/Stocks!B2526-1</f>
        <v>2.0599250936329749E-2</v>
      </c>
      <c r="C2526" s="5">
        <f>Stocks!C2527/Stocks!C2526-1</f>
        <v>2.2923345454545441E-2</v>
      </c>
      <c r="D2526" s="5">
        <f>Stocks!D2527/Stocks!D2526-1</f>
        <v>2.6975794692330357E-2</v>
      </c>
      <c r="E2526" s="5">
        <f>Stocks!E2527/Stocks!E2526-1</f>
        <v>-2.5297132264747502E-2</v>
      </c>
    </row>
    <row r="2527" spans="1:5" ht="15" customHeight="1" x14ac:dyDescent="0.2">
      <c r="A2527" s="3">
        <f>Stocks!A2528</f>
        <v>45833</v>
      </c>
      <c r="B2527" s="5">
        <f>Stocks!B2528/Stocks!B2527-1</f>
        <v>-2.7522935779817903E-3</v>
      </c>
      <c r="C2527" s="5">
        <f>Stocks!C2528/Stocks!C2527-1</f>
        <v>-1.8115353671573464E-2</v>
      </c>
      <c r="D2527" s="5">
        <f>Stocks!D2528/Stocks!D2527-1</f>
        <v>1.6612239102654858E-2</v>
      </c>
      <c r="E2527" s="5">
        <f>Stocks!E2528/Stocks!E2527-1</f>
        <v>-4.362904127978573E-3</v>
      </c>
    </row>
    <row r="2528" spans="1:5" ht="15" customHeight="1" x14ac:dyDescent="0.2">
      <c r="A2528" s="3">
        <f>Stocks!A2529</f>
        <v>45834</v>
      </c>
      <c r="B2528" s="5">
        <f>Stocks!B2529/Stocks!B2528-1</f>
        <v>2.575896964121438E-2</v>
      </c>
      <c r="C2528" s="5">
        <f>Stocks!C2529/Stocks!C2528-1</f>
        <v>2.2302033250303221E-3</v>
      </c>
      <c r="D2528" s="5">
        <f>Stocks!D2529/Stocks!D2528-1</f>
        <v>-1.1452513966480393E-2</v>
      </c>
      <c r="E2528" s="5">
        <f>Stocks!E2529/Stocks!E2528-1</f>
        <v>2.1235955056179812E-2</v>
      </c>
    </row>
    <row r="2529" spans="1:5" ht="15" customHeight="1" x14ac:dyDescent="0.2">
      <c r="A2529" s="3">
        <f>Stocks!A2530</f>
        <v>45835</v>
      </c>
      <c r="B2529" s="5">
        <f>Stocks!B2530/Stocks!B2529-1</f>
        <v>1.3452914798206317E-2</v>
      </c>
      <c r="C2529" s="5">
        <f>Stocks!C2530/Stocks!C2529-1</f>
        <v>7.4562899170591557E-3</v>
      </c>
      <c r="D2529" s="5">
        <f>Stocks!D2530/Stocks!D2529-1</f>
        <v>-4.0972025996044437E-3</v>
      </c>
      <c r="E2529" s="5">
        <f>Stocks!E2530/Stocks!E2529-1</f>
        <v>-7.9216635493453147E-3</v>
      </c>
    </row>
    <row r="2530" spans="1:5" ht="15" customHeight="1" x14ac:dyDescent="0.2">
      <c r="A2530" s="3">
        <f>Stocks!A2531</f>
        <v>45838</v>
      </c>
      <c r="B2530" s="5">
        <f>Stocks!B2531/Stocks!B2530-1</f>
        <v>1.4159292035398341E-2</v>
      </c>
      <c r="C2530" s="5">
        <f>Stocks!C2531/Stocks!C2530-1</f>
        <v>1.8473073499591708E-2</v>
      </c>
      <c r="D2530" s="5">
        <f>Stocks!D2531/Stocks!D2530-1</f>
        <v>-1.702369130372916E-3</v>
      </c>
      <c r="E2530" s="5">
        <f>Stocks!E2531/Stocks!E2530-1</f>
        <v>-4.768770100920583E-3</v>
      </c>
    </row>
    <row r="2531" spans="1:5" ht="15" customHeight="1" x14ac:dyDescent="0.2">
      <c r="A2531" s="3">
        <f>Stocks!A2532</f>
        <v>45839</v>
      </c>
      <c r="B2531" s="5">
        <f>Stocks!B2532/Stocks!B2531-1</f>
        <v>-4.5375218150087382E-2</v>
      </c>
      <c r="C2531" s="5">
        <f>Stocks!C2532/Stocks!C2531-1</f>
        <v>1.1829319814111727E-3</v>
      </c>
      <c r="D2531" s="5">
        <f>Stocks!D2532/Stocks!D2531-1</f>
        <v>1.8615887452039237E-2</v>
      </c>
      <c r="E2531" s="5">
        <f>Stocks!E2532/Stocks!E2531-1</f>
        <v>2.5072431468687428E-2</v>
      </c>
    </row>
    <row r="2532" spans="1:5" ht="15" customHeight="1" x14ac:dyDescent="0.2">
      <c r="A2532" s="3">
        <f>Stocks!A2533</f>
        <v>45840</v>
      </c>
      <c r="B2532" s="5">
        <f>Stocks!B2533/Stocks!B2532-1</f>
        <v>1.6453382084095081E-2</v>
      </c>
      <c r="C2532" s="5">
        <f>Stocks!C2533/Stocks!C2532-1</f>
        <v>-3.5164711508707258E-3</v>
      </c>
      <c r="D2532" s="5">
        <f>Stocks!D2533/Stocks!D2532-1</f>
        <v>2.0647321428571175E-2</v>
      </c>
      <c r="E2532" s="5">
        <f>Stocks!E2533/Stocks!E2532-1</f>
        <v>2.6633329709751186E-2</v>
      </c>
    </row>
    <row r="2533" spans="1:5" ht="15" customHeight="1" x14ac:dyDescent="0.2">
      <c r="A2533" s="3">
        <f>Stocks!A2534</f>
        <v>45841</v>
      </c>
      <c r="B2533" s="5">
        <f>Stocks!B2534/Stocks!B2533-1</f>
        <v>8.9928057553958496E-3</v>
      </c>
      <c r="C2533" s="5">
        <f>Stocks!C2534/Stocks!C2533-1</f>
        <v>1.3099486195019994E-2</v>
      </c>
      <c r="D2533" s="5">
        <f>Stocks!D2534/Stocks!D2533-1</f>
        <v>-1.3668671405138166E-3</v>
      </c>
      <c r="E2533" s="5">
        <f>Stocks!E2534/Stocks!E2533-1</f>
        <v>-8.0474375264717457E-3</v>
      </c>
    </row>
    <row r="2534" spans="1:5" ht="15" customHeight="1" x14ac:dyDescent="0.2">
      <c r="A2534" s="3">
        <f>Stocks!A2535</f>
        <v>45842</v>
      </c>
      <c r="B2534" s="5">
        <f>Stocks!B2535/Stocks!B2534-1</f>
        <v>0</v>
      </c>
      <c r="C2534" s="5">
        <f>Stocks!C2535/Stocks!C2534-1</f>
        <v>0</v>
      </c>
      <c r="D2534" s="5">
        <f>Stocks!D2535/Stocks!D2534-1</f>
        <v>0</v>
      </c>
      <c r="E2534" s="5">
        <f>Stocks!E2535/Stocks!E2534-1</f>
        <v>0</v>
      </c>
    </row>
    <row r="2535" spans="1:5" ht="15" customHeight="1" x14ac:dyDescent="0.2">
      <c r="A2535" s="3">
        <f>Stocks!A2536</f>
        <v>45845</v>
      </c>
      <c r="B2535" s="5">
        <f>Stocks!B2536/Stocks!B2535-1</f>
        <v>-1.782531194295911E-2</v>
      </c>
      <c r="C2535" s="5">
        <f>Stocks!C2536/Stocks!C2535-1</f>
        <v>-6.1868120752348599E-3</v>
      </c>
      <c r="D2535" s="5">
        <f>Stocks!D2536/Stocks!D2535-1</f>
        <v>-2.162606077196827E-2</v>
      </c>
      <c r="E2535" s="5">
        <f>Stocks!E2536/Stocks!E2535-1</f>
        <v>-1.206233988044414E-2</v>
      </c>
    </row>
    <row r="2536" spans="1:5" ht="15" customHeight="1" x14ac:dyDescent="0.2">
      <c r="A2536" s="3">
        <f>Stocks!A2537</f>
        <v>45846</v>
      </c>
      <c r="B2536" s="5">
        <f>Stocks!B2537/Stocks!B2536-1</f>
        <v>3.5390199637023612E-2</v>
      </c>
      <c r="C2536" s="5">
        <f>Stocks!C2537/Stocks!C2536-1</f>
        <v>-5.85997248204706E-3</v>
      </c>
      <c r="D2536" s="5">
        <f>Stocks!D2537/Stocks!D2536-1</f>
        <v>4.3088975937325191E-2</v>
      </c>
      <c r="E2536" s="5">
        <f>Stocks!E2537/Stocks!E2536-1</f>
        <v>3.500810372771479E-2</v>
      </c>
    </row>
    <row r="2537" spans="1:5" ht="15" customHeight="1" x14ac:dyDescent="0.2">
      <c r="A2537" s="3">
        <f>Stocks!A2538</f>
        <v>45847</v>
      </c>
      <c r="B2537" s="5">
        <f>Stocks!B2538/Stocks!B2537-1</f>
        <v>7.0113935144608952E-3</v>
      </c>
      <c r="C2537" s="5">
        <f>Stocks!C2538/Stocks!C2537-1</f>
        <v>9.0537300803834597E-3</v>
      </c>
      <c r="D2537" s="5">
        <f>Stocks!D2538/Stocks!D2537-1</f>
        <v>1.6094420600858417E-3</v>
      </c>
      <c r="E2537" s="5">
        <f>Stocks!E2538/Stocks!E2537-1</f>
        <v>-1.3153773880363318E-2</v>
      </c>
    </row>
    <row r="2538" spans="1:5" ht="15" customHeight="1" x14ac:dyDescent="0.2">
      <c r="A2538" s="3">
        <f>Stocks!A2539</f>
        <v>45848</v>
      </c>
      <c r="B2538" s="5">
        <f>Stocks!B2539/Stocks!B2538-1</f>
        <v>1.3925152306353272E-2</v>
      </c>
      <c r="C2538" s="5">
        <f>Stocks!C2539/Stocks!C2538-1</f>
        <v>-5.2551990161000539E-3</v>
      </c>
      <c r="D2538" s="5">
        <f>Stocks!D2539/Stocks!D2538-1</f>
        <v>5.3561863952864552E-3</v>
      </c>
      <c r="E2538" s="5">
        <f>Stocks!E2539/Stocks!E2538-1</f>
        <v>8.8860679149476152E-3</v>
      </c>
    </row>
    <row r="2539" spans="1:5" ht="15" customHeight="1" x14ac:dyDescent="0.2">
      <c r="A2539" s="3">
        <f>Stocks!A2540</f>
        <v>45849</v>
      </c>
      <c r="B2539" s="5">
        <f>Stocks!B2540/Stocks!B2539-1</f>
        <v>6.8669527896996208E-3</v>
      </c>
      <c r="C2539" s="5">
        <f>Stocks!C2540/Stocks!C2539-1</f>
        <v>-2.2338996948127798E-2</v>
      </c>
      <c r="D2539" s="5">
        <f>Stocks!D2540/Stocks!D2539-1</f>
        <v>-6.9259456579647827E-3</v>
      </c>
      <c r="E2539" s="5">
        <f>Stocks!E2540/Stocks!E2539-1</f>
        <v>2.5165146272412287E-3</v>
      </c>
    </row>
    <row r="2540" spans="1:5" ht="15" customHeight="1" x14ac:dyDescent="0.2">
      <c r="A2540" s="3">
        <f>Stocks!A2541</f>
        <v>45852</v>
      </c>
      <c r="B2540" s="5">
        <f>Stocks!B2541/Stocks!B2540-1</f>
        <v>2.3870417732310356E-2</v>
      </c>
      <c r="C2540" s="5">
        <f>Stocks!C2541/Stocks!C2540-1</f>
        <v>7.3868328074133682E-3</v>
      </c>
      <c r="D2540" s="5">
        <f>Stocks!D2541/Stocks!D2540-1</f>
        <v>-6.8401287553648826E-3</v>
      </c>
      <c r="E2540" s="5">
        <f>Stocks!E2541/Stocks!E2540-1</f>
        <v>-1.5061186068402899E-2</v>
      </c>
    </row>
    <row r="2541" spans="1:5" ht="15" customHeight="1" x14ac:dyDescent="0.2">
      <c r="A2541" s="3">
        <f>Stocks!A2542</f>
        <v>45853</v>
      </c>
      <c r="B2541" s="5">
        <f>Stocks!B2542/Stocks!B2541-1</f>
        <v>1.6652789342215257E-3</v>
      </c>
      <c r="C2541" s="5">
        <f>Stocks!C2542/Stocks!C2541-1</f>
        <v>-9.9286733238231895E-3</v>
      </c>
      <c r="D2541" s="5">
        <f>Stocks!D2542/Stocks!D2541-1</f>
        <v>-1.2694125590816951E-2</v>
      </c>
      <c r="E2541" s="5">
        <f>Stocks!E2542/Stocks!E2541-1</f>
        <v>-1.7202930869703814E-2</v>
      </c>
    </row>
    <row r="2542" spans="1:5" ht="15" customHeight="1" x14ac:dyDescent="0.2">
      <c r="A2542" s="3">
        <f>Stocks!A2543</f>
        <v>45854</v>
      </c>
      <c r="B2542" s="5">
        <f>Stocks!B2543/Stocks!B2542-1</f>
        <v>4.5719035743973402E-2</v>
      </c>
      <c r="C2542" s="5">
        <f>Stocks!C2543/Stocks!C2542-1</f>
        <v>8.2989453057460416E-3</v>
      </c>
      <c r="D2542" s="5">
        <f>Stocks!D2543/Stocks!D2542-1</f>
        <v>1.8054985638079613E-2</v>
      </c>
      <c r="E2542" s="5">
        <f>Stocks!E2543/Stocks!E2542-1</f>
        <v>-1.1237169097784938E-2</v>
      </c>
    </row>
    <row r="2543" spans="1:5" ht="15" customHeight="1" x14ac:dyDescent="0.2">
      <c r="A2543" s="3">
        <f>Stocks!A2544</f>
        <v>45855</v>
      </c>
      <c r="B2543" s="5">
        <f>Stocks!B2544/Stocks!B2543-1</f>
        <v>2.0667726550079424E-2</v>
      </c>
      <c r="C2543" s="5">
        <f>Stocks!C2544/Stocks!C2543-1</f>
        <v>-2.5664482899256935E-4</v>
      </c>
      <c r="D2543" s="5">
        <f>Stocks!D2544/Stocks!D2543-1</f>
        <v>-1.7466075507188705E-3</v>
      </c>
      <c r="E2543" s="5">
        <f>Stocks!E2544/Stocks!E2543-1</f>
        <v>1.4206097694241082E-2</v>
      </c>
    </row>
    <row r="2544" spans="1:5" ht="15" customHeight="1" x14ac:dyDescent="0.2">
      <c r="A2544" s="3">
        <f>Stocks!A2545</f>
        <v>45856</v>
      </c>
      <c r="B2544" s="5">
        <f>Stocks!B2545/Stocks!B2544-1</f>
        <v>-7.0093457943924964E-3</v>
      </c>
      <c r="C2544" s="5">
        <f>Stocks!C2545/Stocks!C2544-1</f>
        <v>-2.1728932355010722E-3</v>
      </c>
      <c r="D2544" s="5">
        <f>Stocks!D2545/Stocks!D2544-1</f>
        <v>6.4602960969044609E-3</v>
      </c>
      <c r="E2544" s="5">
        <f>Stocks!E2545/Stocks!E2544-1</f>
        <v>-1.2606400172395227E-2</v>
      </c>
    </row>
    <row r="2545" spans="1:5" ht="15" customHeight="1" x14ac:dyDescent="0.2">
      <c r="A2545" s="3">
        <f>Stocks!A2546</f>
        <v>45859</v>
      </c>
      <c r="B2545" s="5">
        <f>Stocks!B2546/Stocks!B2545-1</f>
        <v>3.9215686274509665E-3</v>
      </c>
      <c r="C2545" s="5">
        <f>Stocks!C2546/Stocks!C2545-1</f>
        <v>5.4144105429021483E-3</v>
      </c>
      <c r="D2545" s="5">
        <f>Stocks!D2546/Stocks!D2545-1</f>
        <v>-1.2436480342337575E-2</v>
      </c>
      <c r="E2545" s="5">
        <f>Stocks!E2546/Stocks!E2545-1</f>
        <v>-6.9838498472283295E-3</v>
      </c>
    </row>
    <row r="2546" spans="1:5" ht="15" customHeight="1" x14ac:dyDescent="0.2">
      <c r="A2546" s="3">
        <f>Stocks!A2547</f>
        <v>45860</v>
      </c>
      <c r="B2546" s="5">
        <f>Stocks!B2547/Stocks!B2546-1</f>
        <v>3.90625E-3</v>
      </c>
      <c r="C2546" s="5">
        <f>Stocks!C2547/Stocks!C2546-1</f>
        <v>2.6221013911498225E-3</v>
      </c>
      <c r="D2546" s="5">
        <f>Stocks!D2547/Stocks!D2546-1</f>
        <v>1.9092755585646826E-2</v>
      </c>
      <c r="E2546" s="5">
        <f>Stocks!E2547/Stocks!E2546-1</f>
        <v>2.1758241758241814E-2</v>
      </c>
    </row>
    <row r="2547" spans="1:5" ht="15" customHeight="1" x14ac:dyDescent="0.2">
      <c r="A2547" s="3">
        <f>Stocks!A2548</f>
        <v>45861</v>
      </c>
      <c r="B2547" s="5">
        <f>Stocks!B2548/Stocks!B2547-1</f>
        <v>3.57976653696499E-2</v>
      </c>
      <c r="C2547" s="5">
        <f>Stocks!C2548/Stocks!C2547-1</f>
        <v>9.7479083306122316E-3</v>
      </c>
      <c r="D2547" s="5">
        <f>Stocks!D2548/Stocks!D2547-1</f>
        <v>-6.6569226680839866E-2</v>
      </c>
      <c r="E2547" s="5">
        <f>Stocks!E2548/Stocks!E2547-1</f>
        <v>2.2155302215530304E-2</v>
      </c>
    </row>
    <row r="2548" spans="1:5" ht="15" customHeight="1" x14ac:dyDescent="0.2">
      <c r="A2548" s="3">
        <f>Stocks!A2549</f>
        <v>45862</v>
      </c>
      <c r="B2548" s="5">
        <f>Stocks!B2549/Stocks!B2548-1</f>
        <v>1.427498121712989E-2</v>
      </c>
      <c r="C2548" s="5">
        <f>Stocks!C2549/Stocks!C2548-1</f>
        <v>-3.7152748459005069E-3</v>
      </c>
      <c r="D2548" s="5">
        <f>Stocks!D2549/Stocks!D2548-1</f>
        <v>-3.4733096085409199E-2</v>
      </c>
      <c r="E2548" s="5">
        <f>Stocks!E2549/Stocks!E2548-1</f>
        <v>6.1026936026935541E-3</v>
      </c>
    </row>
    <row r="2549" spans="1:5" ht="15" customHeight="1" x14ac:dyDescent="0.2">
      <c r="A2549" s="3">
        <f>Stocks!A2550</f>
        <v>45863</v>
      </c>
      <c r="B2549" s="5">
        <f>Stocks!B2550/Stocks!B2549-1</f>
        <v>-7.407407407407085E-4</v>
      </c>
      <c r="C2549" s="5">
        <f>Stocks!C2550/Stocks!C2549-1</f>
        <v>8.6730513885358018E-3</v>
      </c>
      <c r="D2549" s="5">
        <f>Stocks!D2550/Stocks!D2549-1</f>
        <v>2.064592243031993E-2</v>
      </c>
      <c r="E2549" s="5">
        <f>Stocks!E2550/Stocks!E2549-1</f>
        <v>-7.0069023216899895E-3</v>
      </c>
    </row>
    <row r="2550" spans="1:5" ht="15" customHeight="1" x14ac:dyDescent="0.2">
      <c r="A2550" s="3">
        <f>Stocks!A2551</f>
        <v>45866</v>
      </c>
      <c r="B2550" s="5">
        <f>Stocks!B2551/Stocks!B2550-1</f>
        <v>1.5567086730911672E-2</v>
      </c>
      <c r="C2550" s="5">
        <f>Stocks!C2551/Stocks!C2550-1</f>
        <v>-4.3972664127268635E-3</v>
      </c>
      <c r="D2550" s="5">
        <f>Stocks!D2551/Stocks!D2550-1</f>
        <v>1.9072388383181815E-2</v>
      </c>
      <c r="E2550" s="5">
        <f>Stocks!E2551/Stocks!E2550-1</f>
        <v>2.180094786729847E-2</v>
      </c>
    </row>
    <row r="2551" spans="1:5" ht="15" customHeight="1" x14ac:dyDescent="0.2">
      <c r="A2551" s="3">
        <f>Stocks!A2552</f>
        <v>45867</v>
      </c>
      <c r="B2551" s="5">
        <f>Stocks!B2552/Stocks!B2551-1</f>
        <v>-4.2335766423357679E-2</v>
      </c>
      <c r="C2551" s="5">
        <f>Stocks!C2552/Stocks!C2551-1</f>
        <v>-1.1759079528511518E-2</v>
      </c>
      <c r="D2551" s="5">
        <f>Stocks!D2552/Stocks!D2551-1</f>
        <v>2.1267545725223158E-3</v>
      </c>
      <c r="E2551" s="5">
        <f>Stocks!E2552/Stocks!E2551-1</f>
        <v>9.9979385693671485E-3</v>
      </c>
    </row>
    <row r="2552" spans="1:5" ht="15" customHeight="1" x14ac:dyDescent="0.2">
      <c r="A2552" s="3">
        <f>Stocks!A2553</f>
        <v>45868</v>
      </c>
      <c r="B2552" s="5">
        <f>Stocks!B2553/Stocks!B2552-1</f>
        <v>1.0670731707317138E-2</v>
      </c>
      <c r="C2552" s="5">
        <f>Stocks!C2553/Stocks!C2552-1</f>
        <v>-1.0820120128669508E-3</v>
      </c>
      <c r="D2552" s="5">
        <f>Stocks!D2553/Stocks!D2552-1</f>
        <v>-5.5178268251273588E-3</v>
      </c>
      <c r="E2552" s="5">
        <f>Stocks!E2553/Stocks!E2552-1</f>
        <v>-1.3470762322685959E-2</v>
      </c>
    </row>
    <row r="2553" spans="1:5" ht="15" customHeight="1" x14ac:dyDescent="0.2">
      <c r="A2553" s="3">
        <f>Stocks!A2554</f>
        <v>45869</v>
      </c>
      <c r="B2553" s="5">
        <f>Stocks!B2554/Stocks!B2553-1</f>
        <v>-6.7873303167420573E-3</v>
      </c>
      <c r="C2553" s="5">
        <f>Stocks!C2554/Stocks!C2553-1</f>
        <v>-1.5502269955905978E-2</v>
      </c>
      <c r="D2553" s="5">
        <f>Stocks!D2554/Stocks!D2553-1</f>
        <v>-3.8412291933418774E-2</v>
      </c>
      <c r="E2553" s="5">
        <f>Stocks!E2554/Stocks!E2553-1</f>
        <v>-1.3758146270818283E-2</v>
      </c>
    </row>
    <row r="2554" spans="1:5" ht="15" customHeight="1" x14ac:dyDescent="0.2">
      <c r="A2554" s="3">
        <f>Stocks!A2555</f>
        <v>45870</v>
      </c>
      <c r="B2554" s="5">
        <f>Stocks!B2555/Stocks!B2554-1</f>
        <v>-2.2779043280182321E-2</v>
      </c>
      <c r="C2554" s="5">
        <f>Stocks!C2555/Stocks!C2554-1</f>
        <v>-1.7714707499927762E-2</v>
      </c>
      <c r="D2554" s="5">
        <f>Stocks!D2555/Stocks!D2554-1</f>
        <v>-1.8197958277851756E-2</v>
      </c>
      <c r="E2554" s="5">
        <f>Stocks!E2555/Stocks!E2554-1</f>
        <v>-2.7061044682190061E-2</v>
      </c>
    </row>
    <row r="2555" spans="1:5" ht="15" customHeight="1" x14ac:dyDescent="0.2">
      <c r="A2555" s="3">
        <f>Stocks!A2556</f>
        <v>45873</v>
      </c>
      <c r="B2555" s="5">
        <f>Stocks!B2556/Stocks!B2555-1</f>
        <v>-5.4390054390053288E-3</v>
      </c>
      <c r="C2555" s="5">
        <f>Stocks!C2556/Stocks!C2555-1</f>
        <v>8.2504764253790164E-3</v>
      </c>
      <c r="D2555" s="5">
        <f>Stocks!D2556/Stocks!D2555-1</f>
        <v>3.4659433393611216E-3</v>
      </c>
      <c r="E2555" s="5">
        <f>Stocks!E2556/Stocks!E2555-1</f>
        <v>9.7024579560134327E-4</v>
      </c>
    </row>
    <row r="2556" spans="1:5" ht="15" customHeight="1" x14ac:dyDescent="0.2">
      <c r="A2556" s="3">
        <f>Stocks!A2557</f>
        <v>45874</v>
      </c>
      <c r="B2556" s="5">
        <f>Stocks!B2557/Stocks!B2556-1</f>
        <v>-6.2499999999999778E-3</v>
      </c>
      <c r="C2556" s="5">
        <f>Stocks!C2557/Stocks!C2556-1</f>
        <v>-1.3795123131703502E-2</v>
      </c>
      <c r="D2556" s="5">
        <f>Stocks!D2557/Stocks!D2556-1</f>
        <v>8.1093257245832273E-3</v>
      </c>
      <c r="E2556" s="5">
        <f>Stocks!E2557/Stocks!E2556-1</f>
        <v>3.769520732364029E-3</v>
      </c>
    </row>
    <row r="2557" spans="1:5" ht="15" customHeight="1" x14ac:dyDescent="0.2">
      <c r="A2557" s="3">
        <f>Stocks!A2558</f>
        <v>45875</v>
      </c>
      <c r="B2557" s="5">
        <f>Stocks!B2558/Stocks!B2557-1</f>
        <v>5.5031446540878548E-3</v>
      </c>
      <c r="C2557" s="5">
        <f>Stocks!C2558/Stocks!C2557-1</f>
        <v>6.8461627140927739E-3</v>
      </c>
      <c r="D2557" s="5">
        <f>Stocks!D2558/Stocks!D2557-1</f>
        <v>-1.4300610755250909E-2</v>
      </c>
      <c r="E2557" s="5">
        <f>Stocks!E2558/Stocks!E2557-1</f>
        <v>-9.6566523605157162E-4</v>
      </c>
    </row>
    <row r="2558" spans="1:5" ht="15" customHeight="1" x14ac:dyDescent="0.2">
      <c r="A2558" s="3">
        <f>Stocks!A2559</f>
        <v>45876</v>
      </c>
      <c r="B2558" s="5">
        <f>Stocks!B2559/Stocks!B2558-1</f>
        <v>-7.2713057075840526E-2</v>
      </c>
      <c r="C2558" s="5">
        <f>Stocks!C2559/Stocks!C2558-1</f>
        <v>-2.251692470712896E-2</v>
      </c>
      <c r="D2558" s="5">
        <f>Stocks!D2559/Stocks!D2558-1</f>
        <v>7.5562943932294679E-4</v>
      </c>
      <c r="E2558" s="5">
        <f>Stocks!E2559/Stocks!E2558-1</f>
        <v>-5.4773923316507878E-3</v>
      </c>
    </row>
    <row r="2559" spans="1:5" ht="15" customHeight="1" x14ac:dyDescent="0.2">
      <c r="A2559" s="3">
        <f>Stocks!A2560</f>
        <v>45877</v>
      </c>
      <c r="B2559" s="5">
        <f>Stocks!B2560/Stocks!B2559-1</f>
        <v>-8.0101180438448494E-2</v>
      </c>
      <c r="C2559" s="5">
        <f>Stocks!C2560/Stocks!C2559-1</f>
        <v>1.4122372211637702E-2</v>
      </c>
      <c r="D2559" s="5">
        <f>Stocks!D2560/Stocks!D2559-1</f>
        <v>-6.5690123829658775E-2</v>
      </c>
      <c r="E2559" s="5">
        <f>Stocks!E2560/Stocks!E2559-1</f>
        <v>1.4146868250539901E-2</v>
      </c>
    </row>
    <row r="2560" spans="1:5" ht="15" customHeight="1" x14ac:dyDescent="0.2">
      <c r="A2560" s="3">
        <f>Stocks!A2561</f>
        <v>45880</v>
      </c>
      <c r="B2560" s="5">
        <f>Stocks!B2561/Stocks!B2560-1</f>
        <v>-1.191567369385893E-2</v>
      </c>
      <c r="C2560" s="5">
        <f>Stocks!C2561/Stocks!C2560-1</f>
        <v>-2.613278698259891E-3</v>
      </c>
      <c r="D2560" s="5">
        <f>Stocks!D2561/Stocks!D2560-1</f>
        <v>-1.4869888475836368E-2</v>
      </c>
      <c r="E2560" s="5">
        <f>Stocks!E2561/Stocks!E2560-1</f>
        <v>-4.0464274305185288E-3</v>
      </c>
    </row>
    <row r="2561" spans="1:5" ht="15" customHeight="1" x14ac:dyDescent="0.2">
      <c r="A2561" s="3">
        <f>Stocks!A2562</f>
        <v>45881</v>
      </c>
      <c r="B2561" s="5">
        <f>Stocks!B2562/Stocks!B2561-1</f>
        <v>4.081632653061229E-2</v>
      </c>
      <c r="C2561" s="5">
        <f>Stocks!C2562/Stocks!C2561-1</f>
        <v>2.5010427213583153E-3</v>
      </c>
      <c r="D2561" s="5">
        <f>Stocks!D2562/Stocks!D2561-1</f>
        <v>5.8244462674323261E-2</v>
      </c>
      <c r="E2561" s="5">
        <f>Stocks!E2562/Stocks!E2561-1</f>
        <v>1.1333262054955551E-2</v>
      </c>
    </row>
    <row r="2562" spans="1:5" ht="15" customHeight="1" x14ac:dyDescent="0.2">
      <c r="A2562" s="3">
        <f>Stocks!A2563</f>
        <v>45882</v>
      </c>
      <c r="B2562" s="5">
        <f>Stocks!B2563/Stocks!B2562-1</f>
        <v>7.3975044563279857E-2</v>
      </c>
      <c r="C2562" s="5">
        <f>Stocks!C2563/Stocks!C2562-1</f>
        <v>1.725366751796642E-2</v>
      </c>
      <c r="D2562" s="5">
        <f>Stocks!D2563/Stocks!D2562-1</f>
        <v>1.9379844961240345E-2</v>
      </c>
      <c r="E2562" s="5">
        <f>Stocks!E2563/Stocks!E2562-1</f>
        <v>1.3637805264827163E-2</v>
      </c>
    </row>
    <row r="2563" spans="1:5" ht="15" customHeight="1" x14ac:dyDescent="0.2">
      <c r="A2563" s="3">
        <f>Stocks!A2564</f>
        <v>45883</v>
      </c>
      <c r="B2563" s="5">
        <f>Stocks!B2564/Stocks!B2563-1</f>
        <v>-2.240663900414952E-2</v>
      </c>
      <c r="C2563" s="5">
        <f>Stocks!C2564/Stocks!C2563-1</f>
        <v>8.5826886585900208E-3</v>
      </c>
      <c r="D2563" s="5">
        <f>Stocks!D2564/Stocks!D2563-1</f>
        <v>3.650190114068419E-3</v>
      </c>
      <c r="E2563" s="5">
        <f>Stocks!E2564/Stocks!E2563-1</f>
        <v>-2.3988318731746894E-3</v>
      </c>
    </row>
    <row r="2564" spans="1:5" ht="15" customHeight="1" x14ac:dyDescent="0.2">
      <c r="A2564" s="3">
        <f>Stocks!A2565</f>
        <v>45884</v>
      </c>
      <c r="B2564" s="5">
        <f>Stocks!B2565/Stocks!B2564-1</f>
        <v>5.9422750424449333E-3</v>
      </c>
      <c r="C2564" s="5">
        <f>Stocks!C2565/Stocks!C2564-1</f>
        <v>-2.952328576803942E-3</v>
      </c>
      <c r="D2564" s="5">
        <f>Stocks!D2565/Stocks!D2564-1</f>
        <v>-4.24306713138356E-3</v>
      </c>
      <c r="E2564" s="5">
        <f>Stocks!E2565/Stocks!E2564-1</f>
        <v>-3.3455305802405633E-3</v>
      </c>
    </row>
    <row r="2565" spans="1:5" ht="15" customHeight="1" x14ac:dyDescent="0.2">
      <c r="A2565" s="3">
        <f>Stocks!A2566</f>
        <v>45887</v>
      </c>
      <c r="B2565" s="5">
        <f>Stocks!B2566/Stocks!B2565-1</f>
        <v>-2.5316455696201556E-3</v>
      </c>
      <c r="C2565" s="5">
        <f>Stocks!C2566/Stocks!C2565-1</f>
        <v>-5.0222080297268601E-3</v>
      </c>
      <c r="D2565" s="5">
        <f>Stocks!D2566/Stocks!D2565-1</f>
        <v>-2.2827575711458215E-3</v>
      </c>
      <c r="E2565" s="5">
        <f>Stocks!E2566/Stocks!E2565-1</f>
        <v>-1.3951536767019768E-2</v>
      </c>
    </row>
    <row r="2566" spans="1:5" ht="15" customHeight="1" x14ac:dyDescent="0.2">
      <c r="A2566" s="3">
        <f>Stocks!A2567</f>
        <v>45888</v>
      </c>
      <c r="B2566" s="5">
        <f>Stocks!B2567/Stocks!B2566-1</f>
        <v>-2.1996615905245376E-2</v>
      </c>
      <c r="C2566" s="5">
        <f>Stocks!C2567/Stocks!C2566-1</f>
        <v>-8.4612242516202141E-4</v>
      </c>
      <c r="D2566" s="5">
        <f>Stocks!D2567/Stocks!D2566-1</f>
        <v>-1.2965222696766476E-2</v>
      </c>
      <c r="E2566" s="5">
        <f>Stocks!E2567/Stocks!E2566-1</f>
        <v>-2.553191489361617E-3</v>
      </c>
    </row>
    <row r="2567" spans="1:5" ht="15" customHeight="1" x14ac:dyDescent="0.2">
      <c r="A2567" s="3">
        <f>Stocks!A2568</f>
        <v>45889</v>
      </c>
      <c r="B2567" s="5">
        <f>Stocks!B2568/Stocks!B2567-1</f>
        <v>-1.7301038062285112E-3</v>
      </c>
      <c r="C2567" s="5">
        <f>Stocks!C2568/Stocks!C2567-1</f>
        <v>4.3215067893123127E-3</v>
      </c>
      <c r="D2567" s="5">
        <f>Stocks!D2568/Stocks!D2567-1</f>
        <v>3.1679802194406026E-2</v>
      </c>
      <c r="E2567" s="5">
        <f>Stocks!E2568/Stocks!E2567-1</f>
        <v>1.2052047781569986E-2</v>
      </c>
    </row>
    <row r="2568" spans="1:5" ht="15" customHeight="1" x14ac:dyDescent="0.2">
      <c r="A2568" s="3">
        <f>Stocks!A2569</f>
        <v>45890</v>
      </c>
      <c r="B2568" s="5">
        <f>Stocks!B2569/Stocks!B2568-1</f>
        <v>3.8994800693241682E-3</v>
      </c>
      <c r="C2568" s="5">
        <f>Stocks!C2569/Stocks!C2568-1</f>
        <v>-6.9781661902601488E-4</v>
      </c>
      <c r="D2568" s="5">
        <f>Stocks!D2569/Stocks!D2568-1</f>
        <v>-9.8861593768725387E-3</v>
      </c>
      <c r="E2568" s="5">
        <f>Stocks!E2569/Stocks!E2568-1</f>
        <v>-1.1592370112761818E-3</v>
      </c>
    </row>
    <row r="2569" spans="1:5" ht="15" customHeight="1" x14ac:dyDescent="0.2">
      <c r="A2569" s="3">
        <f>Stocks!A2570</f>
        <v>45891</v>
      </c>
      <c r="B2569" s="5">
        <f>Stocks!B2570/Stocks!B2569-1</f>
        <v>4.0138109624514362E-2</v>
      </c>
      <c r="C2569" s="5">
        <f>Stocks!C2570/Stocks!C2569-1</f>
        <v>1.8476248501919867E-2</v>
      </c>
      <c r="D2569" s="5">
        <f>Stocks!D2570/Stocks!D2569-1</f>
        <v>4.5990922844175497E-2</v>
      </c>
      <c r="E2569" s="5">
        <f>Stocks!E2570/Stocks!E2569-1</f>
        <v>2.1101498206372638E-2</v>
      </c>
    </row>
    <row r="2570" spans="1:5" ht="15" customHeight="1" x14ac:dyDescent="0.2">
      <c r="A2570" s="3">
        <f>Stocks!A2571</f>
        <v>45894</v>
      </c>
      <c r="B2570" s="5">
        <f>Stocks!B2571/Stocks!B2570-1</f>
        <v>-8.2987551867230724E-4</v>
      </c>
      <c r="C2570" s="5">
        <f>Stocks!C2571/Stocks!C2570-1</f>
        <v>-3.4850302822534429E-3</v>
      </c>
      <c r="D2570" s="5">
        <f>Stocks!D2571/Stocks!D2570-1</f>
        <v>-8.5334104715071302E-3</v>
      </c>
      <c r="E2570" s="5">
        <f>Stocks!E2571/Stocks!E2570-1</f>
        <v>1.4465798718743539E-2</v>
      </c>
    </row>
    <row r="2571" spans="1:5" ht="15" customHeight="1" x14ac:dyDescent="0.2">
      <c r="A2571" s="3">
        <f>Stocks!A2572</f>
        <v>45895</v>
      </c>
      <c r="B2571" s="5">
        <f>Stocks!B2572/Stocks!B2571-1</f>
        <v>-1.9933554817275656E-2</v>
      </c>
      <c r="C2571" s="5">
        <f>Stocks!C2572/Stocks!C2571-1</f>
        <v>6.7650918052026832E-3</v>
      </c>
      <c r="D2571" s="5">
        <f>Stocks!D2572/Stocks!D2571-1</f>
        <v>-1.3566739606126754E-2</v>
      </c>
      <c r="E2571" s="5">
        <f>Stocks!E2572/Stocks!E2571-1</f>
        <v>-1.150947239763711E-2</v>
      </c>
    </row>
    <row r="2572" spans="1:5" ht="15" customHeight="1" x14ac:dyDescent="0.2">
      <c r="A2572" s="3">
        <f>Stocks!A2573</f>
        <v>45896</v>
      </c>
      <c r="B2572" s="5">
        <f>Stocks!B2573/Stocks!B2572-1</f>
        <v>2.9661016949152463E-2</v>
      </c>
      <c r="C2572" s="5">
        <f>Stocks!C2573/Stocks!C2572-1</f>
        <v>-2.362891498061237E-3</v>
      </c>
      <c r="D2572" s="5">
        <f>Stocks!D2573/Stocks!D2572-1</f>
        <v>-1.4344868382135445E-2</v>
      </c>
      <c r="E2572" s="5">
        <f>Stocks!E2573/Stocks!E2572-1</f>
        <v>8.7583719732098331E-3</v>
      </c>
    </row>
    <row r="2573" spans="1:5" ht="15" customHeight="1" x14ac:dyDescent="0.2">
      <c r="A2573" s="3">
        <f>Stocks!A2574</f>
        <v>45897</v>
      </c>
      <c r="B2573" s="5">
        <f>Stocks!B2574/Stocks!B2573-1</f>
        <v>-7.8189300411523055E-3</v>
      </c>
      <c r="C2573" s="5">
        <f>Stocks!C2574/Stocks!C2573-1</f>
        <v>-1.3986009994003679E-3</v>
      </c>
      <c r="D2573" s="5">
        <f>Stocks!D2574/Stocks!D2573-1</f>
        <v>-2.1005251312828266E-2</v>
      </c>
      <c r="E2573" s="5">
        <f>Stocks!E2574/Stocks!E2573-1</f>
        <v>5.6179775280897903E-3</v>
      </c>
    </row>
    <row r="2574" spans="1:5" ht="15" customHeight="1" x14ac:dyDescent="0.2">
      <c r="A2574" s="3">
        <f>Stocks!A2575</f>
        <v>45898</v>
      </c>
      <c r="B2574" s="5">
        <f>Stocks!B2575/Stocks!B2574-1</f>
        <v>-3.442554956449595E-2</v>
      </c>
      <c r="C2574" s="5">
        <f>Stocks!C2575/Stocks!C2574-1</f>
        <v>5.4876220523574215E-3</v>
      </c>
      <c r="D2574" s="5">
        <f>Stocks!D2575/Stocks!D2574-1</f>
        <v>-3.8314176245211051E-3</v>
      </c>
      <c r="E2574" s="5">
        <f>Stocks!E2575/Stocks!E2574-1</f>
        <v>5.2818689690197207E-3</v>
      </c>
    </row>
    <row r="2575" spans="1:5" ht="15" customHeight="1" x14ac:dyDescent="0.2">
      <c r="A2575" s="3">
        <f>Stocks!A2576</f>
        <v>45901</v>
      </c>
      <c r="B2575" s="5">
        <f>Stocks!B2576/Stocks!B2575-1</f>
        <v>0</v>
      </c>
      <c r="C2575" s="5">
        <f>Stocks!C2576/Stocks!C2575-1</f>
        <v>0</v>
      </c>
      <c r="D2575" s="5">
        <f>Stocks!D2576/Stocks!D2575-1</f>
        <v>0</v>
      </c>
      <c r="E2575" s="5">
        <f>Stocks!E2576/Stocks!E2575-1</f>
        <v>0</v>
      </c>
    </row>
    <row r="2576" spans="1:5" ht="15" customHeight="1" x14ac:dyDescent="0.2">
      <c r="A2576" s="3">
        <f>Stocks!A2577</f>
        <v>45902</v>
      </c>
      <c r="B2576" s="5">
        <f>Stocks!B2577/Stocks!B2576-1</f>
        <v>-1.7182130584193489E-3</v>
      </c>
      <c r="C2576" s="5">
        <f>Stocks!C2577/Stocks!C2576-1</f>
        <v>-4.8607083972935783E-3</v>
      </c>
      <c r="D2576" s="5">
        <f>Stocks!D2577/Stocks!D2576-1</f>
        <v>-2.1538461538461506E-2</v>
      </c>
      <c r="E2576" s="5">
        <f>Stocks!E2577/Stocks!E2576-1</f>
        <v>2.020814388197234E-4</v>
      </c>
    </row>
    <row r="2577" spans="1:5" ht="15" customHeight="1" x14ac:dyDescent="0.2">
      <c r="A2577" s="3">
        <f>Stocks!A2578</f>
        <v>45903</v>
      </c>
      <c r="B2577" s="5">
        <f>Stocks!B2578/Stocks!B2577-1</f>
        <v>2.5817555938038028E-2</v>
      </c>
      <c r="C2577" s="5">
        <f>Stocks!C2578/Stocks!C2577-1</f>
        <v>2.2852565814674985E-3</v>
      </c>
      <c r="D2577" s="5">
        <f>Stocks!D2578/Stocks!D2577-1</f>
        <v>-5.031446540880502E-3</v>
      </c>
      <c r="E2577" s="5">
        <f>Stocks!E2578/Stocks!E2577-1</f>
        <v>-4.3842812405293308E-2</v>
      </c>
    </row>
    <row r="2578" spans="1:5" ht="15" customHeight="1" x14ac:dyDescent="0.2">
      <c r="A2578" s="3">
        <f>Stocks!A2579</f>
        <v>45904</v>
      </c>
      <c r="B2578" s="5">
        <f>Stocks!B2579/Stocks!B2578-1</f>
        <v>-1.2583892617449743E-2</v>
      </c>
      <c r="C2578" s="5">
        <f>Stocks!C2579/Stocks!C2578-1</f>
        <v>3.4172190790848767E-4</v>
      </c>
      <c r="D2578" s="5">
        <f>Stocks!D2579/Stocks!D2578-1</f>
        <v>1.8173198482933195E-2</v>
      </c>
      <c r="E2578" s="5">
        <f>Stocks!E2579/Stocks!E2578-1</f>
        <v>1.1833069202324298E-2</v>
      </c>
    </row>
    <row r="2579" spans="1:5" ht="15" customHeight="1" x14ac:dyDescent="0.2">
      <c r="A2579" s="3">
        <f>Stocks!A2580</f>
        <v>45905</v>
      </c>
      <c r="B2579" s="5">
        <f>Stocks!B2580/Stocks!B2579-1</f>
        <v>2.8887000849617595E-2</v>
      </c>
      <c r="C2579" s="5">
        <f>Stocks!C2580/Stocks!C2579-1</f>
        <v>-2.2137382831419639E-2</v>
      </c>
      <c r="D2579" s="5">
        <f>Stocks!D2580/Stocks!D2579-1</f>
        <v>2.312587304050906E-2</v>
      </c>
      <c r="E2579" s="5">
        <f>Stocks!E2580/Stocks!E2579-1</f>
        <v>-2.9445546622115404E-2</v>
      </c>
    </row>
    <row r="2580" spans="1:5" ht="15" customHeight="1" x14ac:dyDescent="0.2">
      <c r="A2580" s="3">
        <f>Stocks!A2581</f>
        <v>45908</v>
      </c>
      <c r="B2580" s="5">
        <f>Stocks!B2581/Stocks!B2580-1</f>
        <v>1.9818331957060398E-2</v>
      </c>
      <c r="C2580" s="5">
        <f>Stocks!C2581/Stocks!C2580-1</f>
        <v>-2.6804964745644755E-3</v>
      </c>
      <c r="D2580" s="5">
        <f>Stocks!D2581/Stocks!D2580-1</f>
        <v>-9.4053398058253634E-3</v>
      </c>
      <c r="E2580" s="5">
        <f>Stocks!E2581/Stocks!E2580-1</f>
        <v>-1.6675632060247358E-2</v>
      </c>
    </row>
    <row r="2581" spans="1:5" ht="15" customHeight="1" x14ac:dyDescent="0.2">
      <c r="A2581" s="3">
        <f>Stocks!A2582</f>
        <v>45909</v>
      </c>
      <c r="B2581" s="5">
        <f>Stocks!B2582/Stocks!B2581-1</f>
        <v>-7.2874493927125306E-3</v>
      </c>
      <c r="C2581" s="5">
        <f>Stocks!C2582/Stocks!C2581-1</f>
        <v>4.9371895997663007E-3</v>
      </c>
      <c r="D2581" s="5">
        <f>Stocks!D2582/Stocks!D2581-1</f>
        <v>-8.2695252679937381E-3</v>
      </c>
      <c r="E2581" s="5">
        <f>Stocks!E2582/Stocks!E2581-1</f>
        <v>5.032822757111477E-3</v>
      </c>
    </row>
    <row r="2582" spans="1:5" ht="15" customHeight="1" x14ac:dyDescent="0.2">
      <c r="A2582" s="3">
        <f>Stocks!A2583</f>
        <v>45910</v>
      </c>
      <c r="B2582" s="5">
        <f>Stocks!B2583/Stocks!B2582-1</f>
        <v>2.2838499184339334E-2</v>
      </c>
      <c r="C2582" s="5">
        <f>Stocks!C2583/Stocks!C2582-1</f>
        <v>-1.7064158841826882E-2</v>
      </c>
      <c r="D2582" s="5">
        <f>Stocks!D2583/Stocks!D2582-1</f>
        <v>-3.0883261272407481E-4</v>
      </c>
      <c r="E2582" s="5">
        <f>Stocks!E2583/Stocks!E2582-1</f>
        <v>2.6779882429784463E-2</v>
      </c>
    </row>
    <row r="2583" spans="1:5" ht="15" customHeight="1" x14ac:dyDescent="0.2">
      <c r="A2583" s="3">
        <f>Stocks!A2584</f>
        <v>45911</v>
      </c>
      <c r="B2583" s="5">
        <f>Stocks!B2584/Stocks!B2583-1</f>
        <v>0.28947368421052655</v>
      </c>
      <c r="C2583" s="5">
        <f>Stocks!C2584/Stocks!C2583-1</f>
        <v>1.5881634957519708E-2</v>
      </c>
      <c r="D2583" s="5">
        <f>Stocks!D2584/Stocks!D2583-1</f>
        <v>4.3249922767996107E-3</v>
      </c>
      <c r="E2583" s="5">
        <f>Stocks!E2584/Stocks!E2583-1</f>
        <v>-2.0144189991517791E-3</v>
      </c>
    </row>
    <row r="2584" spans="1:5" ht="15" customHeight="1" x14ac:dyDescent="0.2">
      <c r="A2584" s="3">
        <f>Stocks!A2585</f>
        <v>45912</v>
      </c>
      <c r="B2584" s="5">
        <f>Stocks!B2585/Stocks!B2584-1</f>
        <v>0.16697588126159557</v>
      </c>
      <c r="C2584" s="5">
        <f>Stocks!C2585/Stocks!C2584-1</f>
        <v>-1.1820140324318107E-2</v>
      </c>
      <c r="D2584" s="5">
        <f>Stocks!D2585/Stocks!D2584-1</f>
        <v>-4.921562596124196E-3</v>
      </c>
      <c r="E2584" s="5">
        <f>Stocks!E2585/Stocks!E2584-1</f>
        <v>-1.8060129607988862E-2</v>
      </c>
    </row>
    <row r="2585" spans="1:5" ht="15" customHeight="1" x14ac:dyDescent="0.2">
      <c r="A2585" s="3">
        <f>Stocks!A2586</f>
        <v>45915</v>
      </c>
      <c r="B2585" s="5">
        <f>Stocks!B2586/Stocks!B2585-1</f>
        <v>3.1266560678325339E-2</v>
      </c>
      <c r="C2585" s="5">
        <f>Stocks!C2586/Stocks!C2585-1</f>
        <v>-1.1192296259108225E-3</v>
      </c>
      <c r="D2585" s="5">
        <f>Stocks!D2586/Stocks!D2585-1</f>
        <v>-2.3647604327666216E-2</v>
      </c>
      <c r="E2585" s="5">
        <f>Stocks!E2586/Stocks!E2585-1</f>
        <v>-1.0818998160770921E-3</v>
      </c>
    </row>
    <row r="2586" spans="1:5" ht="15" customHeight="1" x14ac:dyDescent="0.2">
      <c r="A2586" s="3">
        <f>Stocks!A2587</f>
        <v>45916</v>
      </c>
      <c r="B2586" s="5">
        <f>Stocks!B2587/Stocks!B2586-1</f>
        <v>-6.2178828365878736E-2</v>
      </c>
      <c r="C2586" s="5">
        <f>Stocks!C2587/Stocks!C2586-1</f>
        <v>2.8904291402447324E-3</v>
      </c>
      <c r="D2586" s="5">
        <f>Stocks!D2587/Stocks!D2586-1</f>
        <v>2.0262782966598003E-2</v>
      </c>
      <c r="E2586" s="5">
        <f>Stocks!E2587/Stocks!E2586-1</f>
        <v>2.3935882161810973E-2</v>
      </c>
    </row>
    <row r="2587" spans="1:5" ht="15" customHeight="1" x14ac:dyDescent="0.2">
      <c r="A2587" s="3">
        <f>Stocks!A2588</f>
        <v>45917</v>
      </c>
      <c r="B2587" s="5">
        <f>Stocks!B2588/Stocks!B2587-1</f>
        <v>-1.4246575342465873E-2</v>
      </c>
      <c r="C2587" s="5">
        <f>Stocks!C2588/Stocks!C2587-1</f>
        <v>1.8145457753727667E-2</v>
      </c>
      <c r="D2587" s="5">
        <f>Stocks!D2588/Stocks!D2587-1</f>
        <v>2.0636152055857115E-2</v>
      </c>
      <c r="E2587" s="5">
        <f>Stocks!E2588/Stocks!E2587-1</f>
        <v>-7.6158239898457269E-3</v>
      </c>
    </row>
    <row r="2588" spans="1:5" ht="15" customHeight="1" x14ac:dyDescent="0.2">
      <c r="A2588" s="3">
        <f>Stocks!A2589</f>
        <v>45918</v>
      </c>
      <c r="B2588" s="5">
        <f>Stocks!B2589/Stocks!B2588-1</f>
        <v>3.9466370205669898E-2</v>
      </c>
      <c r="C2588" s="5">
        <f>Stocks!C2589/Stocks!C2588-1</f>
        <v>-2.3166088965915654E-2</v>
      </c>
      <c r="D2588" s="5">
        <f>Stocks!D2589/Stocks!D2588-1</f>
        <v>7.2970507753116198E-3</v>
      </c>
      <c r="E2588" s="5">
        <f>Stocks!E2589/Stocks!E2588-1</f>
        <v>-3.6239607759538384E-3</v>
      </c>
    </row>
    <row r="2589" spans="1:5" ht="15" customHeight="1" x14ac:dyDescent="0.2">
      <c r="A2589" s="3">
        <f>Stocks!A2590</f>
        <v>45919</v>
      </c>
      <c r="B2589" s="5">
        <f>Stocks!B2590/Stocks!B2589-1</f>
        <v>3.3689839572192515E-2</v>
      </c>
      <c r="C2589" s="5">
        <f>Stocks!C2590/Stocks!C2589-1</f>
        <v>1.0143122048353659E-2</v>
      </c>
      <c r="D2589" s="5">
        <f>Stocks!D2590/Stocks!D2589-1</f>
        <v>-1.6752188348928443E-2</v>
      </c>
      <c r="E2589" s="5">
        <f>Stocks!E2590/Stocks!E2589-1</f>
        <v>-1.6688061617458283E-2</v>
      </c>
    </row>
    <row r="2590" spans="1:5" ht="15" customHeight="1" x14ac:dyDescent="0.2">
      <c r="A2590" s="3">
        <f>Stocks!A2591</f>
        <v>45922</v>
      </c>
      <c r="B2590" s="5">
        <f>Stocks!B2591/Stocks!B2590-1</f>
        <v>1.4485256078634379E-2</v>
      </c>
      <c r="C2590" s="5">
        <f>Stocks!C2591/Stocks!C2590-1</f>
        <v>8.0501132724120072E-3</v>
      </c>
      <c r="D2590" s="5">
        <f>Stocks!D2591/Stocks!D2590-1</f>
        <v>3.8372985418264616E-3</v>
      </c>
      <c r="E2590" s="5">
        <f>Stocks!E2591/Stocks!E2590-1</f>
        <v>9.7911227154057201E-4</v>
      </c>
    </row>
    <row r="2591" spans="1:5" ht="15" customHeight="1" x14ac:dyDescent="0.2">
      <c r="A2591" s="3">
        <f>Stocks!A2592</f>
        <v>45923</v>
      </c>
      <c r="B2591" s="5">
        <f>Stocks!B2592/Stocks!B2591-1</f>
        <v>-2.5497195308515908E-3</v>
      </c>
      <c r="C2591" s="5">
        <f>Stocks!C2592/Stocks!C2591-1</f>
        <v>-1.6436573226689122E-2</v>
      </c>
      <c r="D2591" s="5">
        <f>Stocks!D2592/Stocks!D2591-1</f>
        <v>-1.0550458715596567E-2</v>
      </c>
      <c r="E2591" s="5">
        <f>Stocks!E2592/Stocks!E2591-1</f>
        <v>1.5867840452124637E-2</v>
      </c>
    </row>
    <row r="2592" spans="1:5" ht="15" customHeight="1" x14ac:dyDescent="0.2">
      <c r="A2592" s="3">
        <f>Stocks!A2593</f>
        <v>45924</v>
      </c>
      <c r="B2592" s="5">
        <f>Stocks!B2593/Stocks!B2592-1</f>
        <v>1.3292433537832382E-2</v>
      </c>
      <c r="C2592" s="5">
        <f>Stocks!C2593/Stocks!C2592-1</f>
        <v>-5.9344552701512399E-5</v>
      </c>
      <c r="D2592" s="5">
        <f>Stocks!D2593/Stocks!D2592-1</f>
        <v>1.7617060732498802E-2</v>
      </c>
      <c r="E2592" s="5">
        <f>Stocks!E2593/Stocks!E2592-1</f>
        <v>2.3109018936557257E-2</v>
      </c>
    </row>
    <row r="2593" spans="1:5" ht="15" customHeight="1" x14ac:dyDescent="0.2">
      <c r="A2593" s="3">
        <f>Stocks!A2594</f>
        <v>45925</v>
      </c>
      <c r="B2593" s="5">
        <f>Stocks!B2594/Stocks!B2593-1</f>
        <v>-2.0181634712411745E-3</v>
      </c>
      <c r="C2593" s="5">
        <f>Stocks!C2594/Stocks!C2593-1</f>
        <v>-1.1072401993741043E-2</v>
      </c>
      <c r="D2593" s="5">
        <f>Stocks!D2594/Stocks!D2593-1</f>
        <v>-1.5337889141989192E-2</v>
      </c>
      <c r="E2593" s="5">
        <f>Stocks!E2594/Stocks!E2593-1</f>
        <v>1.2339224092857926E-2</v>
      </c>
    </row>
    <row r="2594" spans="1:5" ht="15" customHeight="1" x14ac:dyDescent="0.2">
      <c r="A2594" s="3">
        <f>Stocks!A2595</f>
        <v>45926</v>
      </c>
      <c r="B2594" s="5">
        <f>Stocks!B2595/Stocks!B2594-1</f>
        <v>-1.3650151668351818E-2</v>
      </c>
      <c r="C2594" s="5">
        <f>Stocks!C2595/Stocks!C2594-1</f>
        <v>7.2857036651550189E-3</v>
      </c>
      <c r="D2594" s="5">
        <f>Stocks!D2595/Stocks!D2594-1</f>
        <v>-6.4774830351634893E-3</v>
      </c>
      <c r="E2594" s="5">
        <f>Stocks!E2595/Stocks!E2594-1</f>
        <v>1.7250284061563814E-2</v>
      </c>
    </row>
    <row r="2595" spans="1:5" ht="15" customHeight="1" x14ac:dyDescent="0.2">
      <c r="A2595" s="3">
        <f>Stocks!A2596</f>
        <v>45929</v>
      </c>
      <c r="B2595" s="5">
        <f>Stocks!B2596/Stocks!B2595-1</f>
        <v>-3.3059969246540422E-2</v>
      </c>
      <c r="C2595" s="5">
        <f>Stocks!C2596/Stocks!C2595-1</f>
        <v>8.2692568191431448E-3</v>
      </c>
      <c r="D2595" s="5">
        <f>Stocks!D2596/Stocks!D2595-1</f>
        <v>-5.4330953120150793E-3</v>
      </c>
      <c r="E2595" s="5">
        <f>Stocks!E2596/Stocks!E2595-1</f>
        <v>-2.6705930138099188E-2</v>
      </c>
    </row>
    <row r="2596" spans="1:5" ht="15" customHeight="1" x14ac:dyDescent="0.2">
      <c r="A2596" s="3">
        <f>Stocks!A2597</f>
        <v>45930</v>
      </c>
      <c r="B2596" s="5">
        <f>Stocks!B2597/Stocks!B2596-1</f>
        <v>3.5250463821892453E-2</v>
      </c>
      <c r="C2596" s="5">
        <f>Stocks!C2597/Stocks!C2596-1</f>
        <v>3.5865485614265946E-3</v>
      </c>
      <c r="D2596" s="5">
        <f>Stocks!D2597/Stocks!D2596-1</f>
        <v>2.3411893241767068E-3</v>
      </c>
      <c r="E2596" s="5">
        <f>Stocks!E2597/Stocks!E2596-1</f>
        <v>-1.3145539906103232E-2</v>
      </c>
    </row>
    <row r="2597" spans="1:5" ht="15" customHeight="1" x14ac:dyDescent="0.2">
      <c r="A2597" s="3">
        <f>Stocks!A2598</f>
        <v>45931</v>
      </c>
      <c r="B2597" s="5">
        <f>Stocks!B2598/Stocks!B2597-1</f>
        <v>-9.2165898617511122E-3</v>
      </c>
      <c r="C2597" s="5">
        <f>Stocks!C2598/Stocks!C2597-1</f>
        <v>1.8894492616583491E-2</v>
      </c>
      <c r="D2597" s="5">
        <f>Stocks!D2598/Stocks!D2597-1</f>
        <v>-1.7128620367486969E-3</v>
      </c>
      <c r="E2597" s="5">
        <f>Stocks!E2598/Stocks!E2597-1</f>
        <v>9.197589597208955E-3</v>
      </c>
    </row>
    <row r="2598" spans="1:5" ht="15" customHeight="1" x14ac:dyDescent="0.2">
      <c r="A2598" s="3">
        <f>Stocks!A2599</f>
        <v>45932</v>
      </c>
      <c r="B2598" s="5">
        <f>Stocks!B2599/Stocks!B2598-1</f>
        <v>-5.6847545219639306E-3</v>
      </c>
      <c r="C2598" s="5">
        <f>Stocks!C2599/Stocks!C2598-1</f>
        <v>-5.4052251372150861E-3</v>
      </c>
      <c r="D2598" s="5">
        <f>Stocks!D2599/Stocks!D2598-1</f>
        <v>3.1508345031976193E-2</v>
      </c>
      <c r="E2598" s="5">
        <f>Stocks!E2599/Stocks!E2598-1</f>
        <v>-2.1789231091556616E-2</v>
      </c>
    </row>
    <row r="2599" spans="1:5" ht="15" customHeight="1" x14ac:dyDescent="0.2">
      <c r="A2599" s="3">
        <f>Stocks!A2600</f>
        <v>45933</v>
      </c>
      <c r="B2599" s="5">
        <f>Stocks!B2600/Stocks!B2599-1</f>
        <v>-1.2993762993762981E-2</v>
      </c>
      <c r="C2599" s="5">
        <f>Stocks!C2600/Stocks!C2599-1</f>
        <v>1.1244688538806225E-2</v>
      </c>
      <c r="D2599" s="5">
        <f>Stocks!D2600/Stocks!D2599-1</f>
        <v>6.1999092696205516E-3</v>
      </c>
      <c r="E2599" s="5">
        <f>Stocks!E2600/Stocks!E2599-1</f>
        <v>8.3529663739558835E-3</v>
      </c>
    </row>
    <row r="2600" spans="1:5" ht="15" customHeight="1" x14ac:dyDescent="0.2">
      <c r="A2600" s="3">
        <f>Stocks!A2601</f>
        <v>45936</v>
      </c>
      <c r="B2600" s="5">
        <f>Stocks!B2601/Stocks!B2600-1</f>
        <v>4.7393364928909332E-3</v>
      </c>
      <c r="C2600" s="5">
        <f>Stocks!C2601/Stocks!C2600-1</f>
        <v>-1.601017150406836E-3</v>
      </c>
      <c r="D2600" s="5">
        <f>Stocks!D2601/Stocks!D2600-1</f>
        <v>7.5142771265390707E-4</v>
      </c>
      <c r="E2600" s="5">
        <f>Stocks!E2601/Stocks!E2600-1</f>
        <v>7.9651656754460287E-3</v>
      </c>
    </row>
    <row r="2601" spans="1:5" ht="15" customHeight="1" x14ac:dyDescent="0.2">
      <c r="A2601" s="3">
        <f>Stocks!A2602</f>
        <v>45937</v>
      </c>
      <c r="B2601" s="5">
        <f>Stocks!B2602/Stocks!B2601-1</f>
        <v>-2.5157232704402399E-2</v>
      </c>
      <c r="C2601" s="5">
        <f>Stocks!C2602/Stocks!C2601-1</f>
        <v>8.9896358222629758E-3</v>
      </c>
      <c r="D2601" s="5">
        <f>Stocks!D2602/Stocks!D2601-1</f>
        <v>-2.4478149872353305E-2</v>
      </c>
      <c r="E2601" s="5">
        <f>Stocks!E2602/Stocks!E2601-1</f>
        <v>3.371615214413648E-3</v>
      </c>
    </row>
    <row r="2602" spans="1:5" ht="15" customHeight="1" x14ac:dyDescent="0.2">
      <c r="A2602" s="3">
        <f>Stocks!A2603</f>
        <v>45938</v>
      </c>
      <c r="B2602" s="5">
        <f>Stocks!B2603/Stocks!B2602-1</f>
        <v>-3.8172043010752721E-2</v>
      </c>
      <c r="C2602" s="5">
        <f>Stocks!C2603/Stocks!C2602-1</f>
        <v>-3.0072081627626757E-3</v>
      </c>
      <c r="D2602" s="5">
        <f>Stocks!D2603/Stocks!D2602-1</f>
        <v>3.0172413793103647E-2</v>
      </c>
      <c r="E2602" s="5">
        <f>Stocks!E2603/Stocks!E2602-1</f>
        <v>-1.5541321012286113E-2</v>
      </c>
    </row>
    <row r="2603" spans="1:5" ht="15" customHeight="1" x14ac:dyDescent="0.2">
      <c r="A2603" s="3">
        <f>Stocks!A2604</f>
        <v>45939</v>
      </c>
      <c r="B2603" s="5">
        <f>Stocks!B2604/Stocks!B2603-1</f>
        <v>-1.2297372833985354E-2</v>
      </c>
      <c r="C2603" s="5">
        <f>Stocks!C2604/Stocks!C2603-1</f>
        <v>-1.2295363076228583E-2</v>
      </c>
      <c r="D2603" s="5">
        <f>Stocks!D2604/Stocks!D2603-1</f>
        <v>-1.58398087268381E-2</v>
      </c>
      <c r="E2603" s="5">
        <f>Stocks!E2604/Stocks!E2603-1</f>
        <v>-1.9199999999999995E-2</v>
      </c>
    </row>
    <row r="2604" spans="1:5" ht="15" customHeight="1" x14ac:dyDescent="0.2">
      <c r="A2604" s="3">
        <f>Stocks!A2605</f>
        <v>45940</v>
      </c>
      <c r="B2604" s="5">
        <f>Stocks!B2605/Stocks!B2604-1</f>
        <v>-3.2258064516129004E-2</v>
      </c>
      <c r="C2604" s="5">
        <f>Stocks!C2605/Stocks!C2604-1</f>
        <v>-9.7686145689258597E-3</v>
      </c>
      <c r="D2604" s="5">
        <f>Stocks!D2605/Stocks!D2604-1</f>
        <v>-8.275129061645925E-2</v>
      </c>
      <c r="E2604" s="5">
        <f>Stocks!E2605/Stocks!E2604-1</f>
        <v>-4.6873300706905985E-2</v>
      </c>
    </row>
    <row r="2605" spans="1:5" ht="15" customHeight="1" x14ac:dyDescent="0.2">
      <c r="A2605" s="3">
        <f>Stocks!A2606</f>
        <v>45943</v>
      </c>
      <c r="B2605" s="5">
        <f>Stocks!B2606/Stocks!B2605-1</f>
        <v>3.9766081871345005E-2</v>
      </c>
      <c r="C2605" s="5">
        <f>Stocks!C2606/Stocks!C2605-1</f>
        <v>-1.0181874052632711E-3</v>
      </c>
      <c r="D2605" s="5">
        <f>Stocks!D2606/Stocks!D2605-1</f>
        <v>6.5883131931799399E-2</v>
      </c>
      <c r="E2605" s="5">
        <f>Stocks!E2606/Stocks!E2605-1</f>
        <v>1.3007759014148856E-2</v>
      </c>
    </row>
    <row r="2606" spans="1:5" ht="15" customHeight="1" x14ac:dyDescent="0.2">
      <c r="A2606" s="3">
        <f>Stocks!A2607</f>
        <v>45944</v>
      </c>
      <c r="B2606" s="5">
        <f>Stocks!B2607/Stocks!B2606-1</f>
        <v>1.1248593925759165E-2</v>
      </c>
      <c r="C2606" s="5">
        <f>Stocks!C2607/Stocks!C2606-1</f>
        <v>1.4797261870084455E-2</v>
      </c>
      <c r="D2606" s="5">
        <f>Stocks!D2607/Stocks!D2606-1</f>
        <v>3.2613759900603778E-3</v>
      </c>
      <c r="E2606" s="5">
        <f>Stocks!E2607/Stocks!E2606-1</f>
        <v>-6.8709168731696524E-3</v>
      </c>
    </row>
    <row r="2607" spans="1:5" ht="15" customHeight="1" x14ac:dyDescent="0.2">
      <c r="A2607" s="3">
        <f>Stocks!A2608</f>
        <v>45945</v>
      </c>
      <c r="B2607" s="5">
        <f>Stocks!B2608/Stocks!B2607-1</f>
        <v>2.6140155728587189E-2</v>
      </c>
      <c r="C2607" s="5">
        <f>Stocks!C2608/Stocks!C2607-1</f>
        <v>-7.7214558015545887E-3</v>
      </c>
      <c r="D2607" s="5">
        <f>Stocks!D2608/Stocks!D2607-1</f>
        <v>9.4427244582042658E-3</v>
      </c>
      <c r="E2607" s="5">
        <f>Stocks!E2608/Stocks!E2607-1</f>
        <v>-4.8769422706136378E-3</v>
      </c>
    </row>
    <row r="2608" spans="1:5" ht="15" customHeight="1" x14ac:dyDescent="0.2">
      <c r="A2608" s="3">
        <f>Stocks!A2609</f>
        <v>45946</v>
      </c>
      <c r="B2608" s="5">
        <f>Stocks!B2609/Stocks!B2608-1</f>
        <v>-8.672086720867167E-3</v>
      </c>
      <c r="C2608" s="5">
        <f>Stocks!C2609/Stocks!C2608-1</f>
        <v>-2.976656245959175E-2</v>
      </c>
      <c r="D2608" s="5">
        <f>Stocks!D2609/Stocks!D2608-1</f>
        <v>2.1469099831314953E-3</v>
      </c>
      <c r="E2608" s="5">
        <f>Stocks!E2609/Stocks!E2608-1</f>
        <v>-9.4597674948712074E-3</v>
      </c>
    </row>
    <row r="2609" spans="1:5" ht="15" customHeight="1" x14ac:dyDescent="0.2">
      <c r="A2609" s="3">
        <f>Stocks!A2610</f>
        <v>45947</v>
      </c>
      <c r="B2609" s="5">
        <f>Stocks!B2610/Stocks!B2609-1</f>
        <v>-5.4674685620555996E-3</v>
      </c>
      <c r="C2609" s="5">
        <f>Stocks!C2610/Stocks!C2609-1</f>
        <v>1.9350035584387415E-2</v>
      </c>
      <c r="D2609" s="5">
        <f>Stocks!D2610/Stocks!D2609-1</f>
        <v>-3.289977046671555E-3</v>
      </c>
      <c r="E2609" s="5">
        <f>Stocks!E2610/Stocks!E2609-1</f>
        <v>-4.9476469911401422E-3</v>
      </c>
    </row>
    <row r="2610" spans="1:5" ht="15" customHeight="1" x14ac:dyDescent="0.2">
      <c r="A2610" s="3">
        <f>Stocks!A2611</f>
        <v>45950</v>
      </c>
      <c r="B2610" s="5">
        <f>Stocks!B2611/Stocks!B2610-1</f>
        <v>7.1467839472236783E-3</v>
      </c>
      <c r="C2610" s="5">
        <f>Stocks!C2611/Stocks!C2610-1</f>
        <v>7.3707939310285742E-3</v>
      </c>
      <c r="D2610" s="5">
        <f>Stocks!D2611/Stocks!D2610-1</f>
        <v>2.9707530513548575E-2</v>
      </c>
      <c r="E2610" s="5">
        <f>Stocks!E2611/Stocks!E2610-1</f>
        <v>6.7067530064754965E-3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78"/>
  <sheetViews>
    <sheetView zoomScaleNormal="100" workbookViewId="0">
      <selection activeCell="E73" sqref="E73"/>
    </sheetView>
  </sheetViews>
  <sheetFormatPr baseColWidth="10" defaultColWidth="8.6640625" defaultRowHeight="15" x14ac:dyDescent="0.2"/>
  <cols>
    <col min="1" max="1" width="4" customWidth="1"/>
    <col min="2" max="2" width="26" customWidth="1"/>
    <col min="3" max="3" width="12" customWidth="1"/>
    <col min="4" max="4" width="14" customWidth="1"/>
    <col min="5" max="6" width="12" customWidth="1"/>
    <col min="7" max="7" width="13" customWidth="1"/>
    <col min="8" max="8" width="11" customWidth="1"/>
    <col min="9" max="9" width="16" customWidth="1"/>
    <col min="10" max="10" width="13" customWidth="1"/>
    <col min="11" max="12" width="14" customWidth="1"/>
    <col min="13" max="13" width="18" customWidth="1"/>
  </cols>
  <sheetData>
    <row r="2" spans="2:13" ht="15.75" customHeight="1" x14ac:dyDescent="0.2">
      <c r="B2" s="6" t="s">
        <v>22</v>
      </c>
    </row>
    <row r="3" spans="2:13" ht="15" customHeight="1" x14ac:dyDescent="0.2">
      <c r="B3" s="2"/>
    </row>
    <row r="4" spans="2:13" ht="15" customHeight="1" x14ac:dyDescent="0.2">
      <c r="B4" s="2"/>
    </row>
    <row r="6" spans="2:13" ht="15.75" customHeight="1" x14ac:dyDescent="0.2">
      <c r="B6" s="6" t="s">
        <v>23</v>
      </c>
      <c r="C6" s="7">
        <v>45792</v>
      </c>
      <c r="D6" s="8" t="s">
        <v>24</v>
      </c>
      <c r="E6" s="9">
        <f>MATCH($C$6,Bonds!$A:$A,0)</f>
        <v>2524</v>
      </c>
      <c r="G6" s="8" t="s">
        <v>25</v>
      </c>
      <c r="H6" s="10">
        <v>100000</v>
      </c>
    </row>
    <row r="7" spans="2:13" ht="23.25" customHeight="1" x14ac:dyDescent="0.2">
      <c r="B7" s="11" t="s">
        <v>26</v>
      </c>
      <c r="C7" s="11" t="s">
        <v>27</v>
      </c>
      <c r="D7" s="11" t="s">
        <v>28</v>
      </c>
      <c r="E7" s="11" t="s">
        <v>29</v>
      </c>
      <c r="F7" s="11" t="s">
        <v>30</v>
      </c>
      <c r="G7" s="11" t="s">
        <v>31</v>
      </c>
      <c r="H7" s="11" t="s">
        <v>32</v>
      </c>
      <c r="I7" s="11" t="s">
        <v>33</v>
      </c>
      <c r="J7" s="11" t="s">
        <v>34</v>
      </c>
      <c r="K7" s="11" t="s">
        <v>35</v>
      </c>
      <c r="L7" s="11" t="s">
        <v>36</v>
      </c>
      <c r="M7" s="11" t="s">
        <v>37</v>
      </c>
    </row>
    <row r="8" spans="2:13" ht="15" customHeight="1" x14ac:dyDescent="0.2">
      <c r="B8" s="12" t="s">
        <v>38</v>
      </c>
      <c r="C8" s="13">
        <f>INDEX(Bonds!B:B,$E$6)</f>
        <v>35.5</v>
      </c>
      <c r="D8" s="13">
        <f>INDEX(Bonds!F:F,$E$6)</f>
        <v>21.6904</v>
      </c>
      <c r="E8" s="13">
        <f>INDEX(Bonds!J:J,$E$6)</f>
        <v>52.088000000000001</v>
      </c>
      <c r="F8" s="13">
        <f>INDEX(Bonds!N:N,$E$6)</f>
        <v>2.9420999999999999</v>
      </c>
      <c r="G8" s="5">
        <f>F8/100</f>
        <v>2.9420999999999999E-2</v>
      </c>
      <c r="H8" s="14">
        <v>0.21</v>
      </c>
      <c r="I8" s="15">
        <f>$H$6*H8</f>
        <v>21000</v>
      </c>
      <c r="J8" s="16">
        <f>I8/E8</f>
        <v>403.16387651666412</v>
      </c>
      <c r="K8" s="5">
        <f>H8*D8</f>
        <v>4.5549840000000001</v>
      </c>
      <c r="L8" s="5">
        <f>H8*C8</f>
        <v>7.4550000000000001</v>
      </c>
      <c r="M8" s="15">
        <f>I8*(1+G8)</f>
        <v>21617.840999999997</v>
      </c>
    </row>
    <row r="9" spans="2:13" ht="15" customHeight="1" x14ac:dyDescent="0.2">
      <c r="B9" s="12" t="s">
        <v>39</v>
      </c>
      <c r="C9" s="13">
        <f>INDEX(Bonds!C:C,$E$6)</f>
        <v>-0.6</v>
      </c>
      <c r="D9" s="13">
        <f>INDEX(Bonds!G:G,$E$6)</f>
        <v>7.8643999999999998</v>
      </c>
      <c r="E9" s="13">
        <f>INDEX(Bonds!K:K,$E$6)</f>
        <v>135.32810000000001</v>
      </c>
      <c r="F9" s="13">
        <f>INDEX(Bonds!O:O,$E$6)</f>
        <v>2.0949</v>
      </c>
      <c r="G9" s="5">
        <f>F9/100</f>
        <v>2.0948999999999999E-2</v>
      </c>
      <c r="H9" s="14">
        <v>0</v>
      </c>
      <c r="I9" s="15">
        <f>$H$6*H9</f>
        <v>0</v>
      </c>
      <c r="J9" s="16">
        <f>I9/E9</f>
        <v>0</v>
      </c>
      <c r="K9" s="5">
        <f>H9*D9</f>
        <v>0</v>
      </c>
      <c r="L9" s="5">
        <f>H9*C9</f>
        <v>0</v>
      </c>
      <c r="M9" s="15">
        <f>I9*(1+G9)</f>
        <v>0</v>
      </c>
    </row>
    <row r="10" spans="2:13" ht="15" customHeight="1" x14ac:dyDescent="0.2">
      <c r="B10" s="12" t="s">
        <v>40</v>
      </c>
      <c r="C10" s="13">
        <f>INDEX(Bonds!D:D,$E$6)</f>
        <v>2.4</v>
      </c>
      <c r="D10" s="13">
        <f>INDEX(Bonds!H:H,$E$6)</f>
        <v>8.6913999999999998</v>
      </c>
      <c r="E10" s="13">
        <f>INDEX(Bonds!L:L,$E$6)</f>
        <v>142.6875</v>
      </c>
      <c r="F10" s="13">
        <f>INDEX(Bonds!P:P,$E$6)</f>
        <v>2.1848999999999998</v>
      </c>
      <c r="G10" s="5">
        <f>F10/100</f>
        <v>2.1848999999999997E-2</v>
      </c>
      <c r="H10" s="14">
        <v>0.4</v>
      </c>
      <c r="I10" s="15">
        <f>$H$6*H10</f>
        <v>40000</v>
      </c>
      <c r="J10" s="16">
        <f>I10/E10</f>
        <v>280.33289531318439</v>
      </c>
      <c r="K10" s="5">
        <f>H10*D10</f>
        <v>3.4765600000000001</v>
      </c>
      <c r="L10" s="5">
        <f>H10*C10</f>
        <v>0.96</v>
      </c>
      <c r="M10" s="15">
        <f>I10*(1+G10)</f>
        <v>40873.96</v>
      </c>
    </row>
    <row r="11" spans="2:13" ht="15" customHeight="1" x14ac:dyDescent="0.2">
      <c r="B11" s="12" t="s">
        <v>41</v>
      </c>
      <c r="C11" s="13">
        <f>INDEX(Bonds!E:E,$E$6)</f>
        <v>6.5</v>
      </c>
      <c r="D11" s="13">
        <f>INDEX(Bonds!I:I,$E$6)</f>
        <v>9.8271999999999995</v>
      </c>
      <c r="E11" s="13">
        <f>INDEX(Bonds!M:M,$E$6)</f>
        <v>132.92189999999999</v>
      </c>
      <c r="F11" s="13">
        <f>INDEX(Bonds!Q:Q,$E$6)</f>
        <v>2.2759999999999998</v>
      </c>
      <c r="G11" s="5">
        <f>F11/100</f>
        <v>2.2759999999999999E-2</v>
      </c>
      <c r="H11" s="14">
        <v>0.39</v>
      </c>
      <c r="I11" s="15">
        <f>$H$6*H11</f>
        <v>39000</v>
      </c>
      <c r="J11" s="16">
        <f>I11/E11</f>
        <v>293.40537563787461</v>
      </c>
      <c r="K11" s="5">
        <f>H11*D11</f>
        <v>3.832608</v>
      </c>
      <c r="L11" s="5">
        <f>H11*C11</f>
        <v>2.5350000000000001</v>
      </c>
      <c r="M11" s="15">
        <f>I11*(1+G11)</f>
        <v>39887.639999999992</v>
      </c>
    </row>
    <row r="12" spans="2:13" ht="15" customHeight="1" x14ac:dyDescent="0.2">
      <c r="B12" s="8" t="s">
        <v>42</v>
      </c>
      <c r="H12" s="17">
        <f>SUM(H8:H11)</f>
        <v>1</v>
      </c>
      <c r="I12" s="18">
        <f>SUM(I8:I11)</f>
        <v>100000</v>
      </c>
      <c r="K12" s="19">
        <f>SUM(K8:K11)</f>
        <v>11.864152000000001</v>
      </c>
      <c r="L12" s="19">
        <f>SUM(L8:L11)</f>
        <v>10.95</v>
      </c>
      <c r="M12" s="18">
        <f>SUM(M8:M11)</f>
        <v>102379.44099999999</v>
      </c>
    </row>
    <row r="14" spans="2:13" ht="15" customHeight="1" x14ac:dyDescent="0.2">
      <c r="B14" s="8" t="s">
        <v>43</v>
      </c>
    </row>
    <row r="15" spans="2:13" ht="15" customHeight="1" x14ac:dyDescent="0.2">
      <c r="B15" s="12" t="s">
        <v>44</v>
      </c>
      <c r="E15" s="5">
        <f>AVERAGE(D8:D11)</f>
        <v>12.01835</v>
      </c>
    </row>
    <row r="16" spans="2:13" ht="15" customHeight="1" x14ac:dyDescent="0.2">
      <c r="B16" s="12" t="s">
        <v>45</v>
      </c>
      <c r="E16" s="5">
        <f>K12</f>
        <v>11.864152000000001</v>
      </c>
    </row>
    <row r="17" spans="2:13" ht="15" customHeight="1" x14ac:dyDescent="0.2">
      <c r="B17" s="12" t="s">
        <v>46</v>
      </c>
      <c r="E17" s="12" t="str">
        <f>IF(K12&lt;=AVERAGE(D8:D11)+0.0000001,"RESPECTED","VIOLATED")</f>
        <v>RESPECTED</v>
      </c>
    </row>
    <row r="18" spans="2:13" ht="15" customHeight="1" x14ac:dyDescent="0.2">
      <c r="B18" s="12" t="s">
        <v>47</v>
      </c>
      <c r="E18" s="5">
        <f>AVERAGE(C8:C11)</f>
        <v>10.95</v>
      </c>
    </row>
    <row r="19" spans="2:13" ht="15" customHeight="1" x14ac:dyDescent="0.2">
      <c r="B19" s="12" t="s">
        <v>48</v>
      </c>
      <c r="E19" s="5">
        <f>L12</f>
        <v>10.95</v>
      </c>
    </row>
    <row r="20" spans="2:13" ht="15" customHeight="1" x14ac:dyDescent="0.2">
      <c r="B20" s="12" t="s">
        <v>49</v>
      </c>
      <c r="E20" s="12" t="str">
        <f>IF(L12&lt;=AVERAGE(C8:C11)+0.0000001,"RESPECTED","VIOLATED")</f>
        <v>RESPECTED</v>
      </c>
    </row>
    <row r="21" spans="2:13" ht="15" customHeight="1" x14ac:dyDescent="0.2">
      <c r="B21" s="12" t="s">
        <v>50</v>
      </c>
      <c r="E21" s="20">
        <f>MAX(H8:H11)</f>
        <v>0.4</v>
      </c>
    </row>
    <row r="22" spans="2:13" ht="15" customHeight="1" x14ac:dyDescent="0.2">
      <c r="B22" s="12" t="s">
        <v>51</v>
      </c>
      <c r="E22" s="12" t="str">
        <f>IF(MAX(H8:H11)&lt;=0.4000001,"RESPECTED","VIOLATED")</f>
        <v>RESPECTED</v>
      </c>
    </row>
    <row r="23" spans="2:13" ht="15" customHeight="1" x14ac:dyDescent="0.2">
      <c r="B23" s="12" t="s">
        <v>52</v>
      </c>
      <c r="E23" s="20">
        <f>H12</f>
        <v>1</v>
      </c>
    </row>
    <row r="25" spans="2:13" ht="15" customHeight="1" x14ac:dyDescent="0.2">
      <c r="B25" s="8" t="s">
        <v>53</v>
      </c>
    </row>
    <row r="26" spans="2:13" ht="15" customHeight="1" x14ac:dyDescent="0.2">
      <c r="B26" s="12" t="s">
        <v>54</v>
      </c>
      <c r="E26" s="15">
        <f>M12</f>
        <v>102379.44099999999</v>
      </c>
    </row>
    <row r="27" spans="2:13" ht="15" customHeight="1" x14ac:dyDescent="0.2">
      <c r="B27" s="12" t="s">
        <v>55</v>
      </c>
      <c r="E27" s="21">
        <f>M12/$H$6-1</f>
        <v>2.3794409999999822E-2</v>
      </c>
    </row>
    <row r="28" spans="2:13" ht="15" customHeight="1" x14ac:dyDescent="0.2">
      <c r="B28" s="12" t="s">
        <v>56</v>
      </c>
      <c r="E28" s="22">
        <f>(1+E27)^(1/252)-1</f>
        <v>9.3320762744930619E-5</v>
      </c>
    </row>
    <row r="31" spans="2:13" ht="15.75" customHeight="1" x14ac:dyDescent="0.2">
      <c r="B31" s="6" t="s">
        <v>57</v>
      </c>
      <c r="C31" s="7">
        <v>45824</v>
      </c>
      <c r="D31" s="8" t="s">
        <v>24</v>
      </c>
      <c r="E31" s="9">
        <f>MATCH($C$31,Bonds!$A:$A,0)</f>
        <v>2546</v>
      </c>
      <c r="G31" s="8" t="s">
        <v>25</v>
      </c>
      <c r="H31" s="23">
        <f>'4_ExPost_Wealth'!M27</f>
        <v>98240.582661311812</v>
      </c>
    </row>
    <row r="32" spans="2:13" ht="23.25" customHeight="1" x14ac:dyDescent="0.2">
      <c r="B32" s="11" t="s">
        <v>26</v>
      </c>
      <c r="C32" s="11" t="s">
        <v>27</v>
      </c>
      <c r="D32" s="11" t="s">
        <v>28</v>
      </c>
      <c r="E32" s="11" t="s">
        <v>29</v>
      </c>
      <c r="F32" s="11" t="s">
        <v>30</v>
      </c>
      <c r="G32" s="11" t="s">
        <v>31</v>
      </c>
      <c r="H32" s="11" t="s">
        <v>32</v>
      </c>
      <c r="I32" s="11" t="s">
        <v>33</v>
      </c>
      <c r="J32" s="11" t="s">
        <v>34</v>
      </c>
      <c r="K32" s="11" t="s">
        <v>35</v>
      </c>
      <c r="L32" s="11" t="s">
        <v>36</v>
      </c>
      <c r="M32" s="11" t="s">
        <v>37</v>
      </c>
    </row>
    <row r="33" spans="2:13" ht="15" customHeight="1" x14ac:dyDescent="0.2">
      <c r="B33" s="12" t="s">
        <v>38</v>
      </c>
      <c r="C33" s="13">
        <f>INDEX(Bonds!B:B,$E$31)</f>
        <v>30</v>
      </c>
      <c r="D33" s="13">
        <f>INDEX(Bonds!F:F,$E$31)</f>
        <v>21.75</v>
      </c>
      <c r="E33" s="13">
        <f>INDEX(Bonds!J:J,$E$31)</f>
        <v>51.125999999999998</v>
      </c>
      <c r="F33" s="13">
        <f>INDEX(Bonds!N:N,$E$31)</f>
        <v>3.0158999999999998</v>
      </c>
      <c r="G33" s="5">
        <f>F33/100</f>
        <v>3.0158999999999998E-2</v>
      </c>
      <c r="H33" s="14">
        <v>0.250332402767661</v>
      </c>
      <c r="I33" s="15">
        <f>$H$31*H33</f>
        <v>24592.801106901203</v>
      </c>
      <c r="J33" s="16">
        <f>I33/E33</f>
        <v>481.02337571687997</v>
      </c>
      <c r="K33" s="5">
        <f>H33*D33</f>
        <v>5.4447297601966271</v>
      </c>
      <c r="L33" s="5">
        <f>H33*C33</f>
        <v>7.5099720830298295</v>
      </c>
      <c r="M33" s="15">
        <f>I33*(1+G33)</f>
        <v>25334.495395484239</v>
      </c>
    </row>
    <row r="34" spans="2:13" ht="15" customHeight="1" x14ac:dyDescent="0.2">
      <c r="B34" s="12" t="s">
        <v>39</v>
      </c>
      <c r="C34" s="13">
        <f>INDEX(Bonds!C:C,$E$31)</f>
        <v>-0.8</v>
      </c>
      <c r="D34" s="13">
        <f>INDEX(Bonds!G:G,$E$31)</f>
        <v>7.9219999999999997</v>
      </c>
      <c r="E34" s="13">
        <f>INDEX(Bonds!K:K,$E$31)</f>
        <v>133.75</v>
      </c>
      <c r="F34" s="13">
        <f>INDEX(Bonds!O:O,$E$31)</f>
        <v>2.2637999999999998</v>
      </c>
      <c r="G34" s="5">
        <f>F34/100</f>
        <v>2.2637999999999998E-2</v>
      </c>
      <c r="H34" s="14">
        <v>0.16503266459820101</v>
      </c>
      <c r="I34" s="15">
        <f>$H$31*H34</f>
        <v>16212.905128276114</v>
      </c>
      <c r="J34" s="16">
        <f>I34/E34</f>
        <v>121.21798226748497</v>
      </c>
      <c r="K34" s="5">
        <f>H34*D34</f>
        <v>1.3073887689469483</v>
      </c>
      <c r="L34" s="5">
        <f>H34*C34</f>
        <v>-0.13202613167856081</v>
      </c>
      <c r="M34" s="15">
        <f>I34*(1+G34)</f>
        <v>16579.932874570026</v>
      </c>
    </row>
    <row r="35" spans="2:13" ht="15" customHeight="1" x14ac:dyDescent="0.2">
      <c r="B35" s="12" t="s">
        <v>40</v>
      </c>
      <c r="C35" s="13">
        <f>INDEX(Bonds!D:D,$E$31)</f>
        <v>2.4</v>
      </c>
      <c r="D35" s="13">
        <f>INDEX(Bonds!H:H,$E$31)</f>
        <v>8.7417999999999996</v>
      </c>
      <c r="E35" s="13">
        <f>INDEX(Bonds!L:L,$E$31)</f>
        <v>140.85939999999999</v>
      </c>
      <c r="F35" s="13">
        <f>INDEX(Bonds!P:P,$E$31)</f>
        <v>2.3504999999999998</v>
      </c>
      <c r="G35" s="5">
        <f>F35/100</f>
        <v>2.3504999999999998E-2</v>
      </c>
      <c r="H35" s="14">
        <v>0.4</v>
      </c>
      <c r="I35" s="15">
        <f>$H$31*H35</f>
        <v>39296.233064524728</v>
      </c>
      <c r="J35" s="16">
        <f>I35/E35</f>
        <v>278.97487185466309</v>
      </c>
      <c r="K35" s="5">
        <f>H35*D35</f>
        <v>3.4967199999999998</v>
      </c>
      <c r="L35" s="5">
        <f>H35*C35</f>
        <v>0.96</v>
      </c>
      <c r="M35" s="15">
        <f>I35*(1+G35)</f>
        <v>40219.891022706383</v>
      </c>
    </row>
    <row r="36" spans="2:13" ht="15" customHeight="1" x14ac:dyDescent="0.2">
      <c r="B36" s="12" t="s">
        <v>41</v>
      </c>
      <c r="C36" s="13">
        <f>INDEX(Bonds!E:E,$E$31)</f>
        <v>6.7</v>
      </c>
      <c r="D36" s="13">
        <f>INDEX(Bonds!I:I,$E$31)</f>
        <v>9.8735999999999997</v>
      </c>
      <c r="E36" s="13">
        <f>INDEX(Bonds!M:M,$E$31)</f>
        <v>130.96879999999999</v>
      </c>
      <c r="F36" s="13">
        <f>INDEX(Bonds!Q:Q,$E$31)</f>
        <v>2.4390999999999998</v>
      </c>
      <c r="G36" s="5">
        <f>F36/100</f>
        <v>2.4390999999999999E-2</v>
      </c>
      <c r="H36" s="14">
        <v>0.18463493263413799</v>
      </c>
      <c r="I36" s="15">
        <f>$H$31*H36</f>
        <v>18138.643361609771</v>
      </c>
      <c r="J36" s="16">
        <f>I36/E36</f>
        <v>138.49591171034456</v>
      </c>
      <c r="K36" s="5">
        <f>H36*D36</f>
        <v>1.8230114708564249</v>
      </c>
      <c r="L36" s="5">
        <f>H36*C36</f>
        <v>1.2370540486487245</v>
      </c>
      <c r="M36" s="15">
        <f>I36*(1+G36)</f>
        <v>18581.063011842794</v>
      </c>
    </row>
    <row r="37" spans="2:13" ht="15" customHeight="1" x14ac:dyDescent="0.2">
      <c r="B37" s="8" t="s">
        <v>42</v>
      </c>
      <c r="H37" s="17">
        <f>SUM(H33:H36)</f>
        <v>1</v>
      </c>
      <c r="I37" s="18">
        <f>SUM(I33:I36)</f>
        <v>98240.582661311812</v>
      </c>
      <c r="K37" s="19">
        <f>SUM(K33:K36)</f>
        <v>12.071850000000001</v>
      </c>
      <c r="L37" s="19">
        <f>SUM(L33:L36)</f>
        <v>9.574999999999994</v>
      </c>
      <c r="M37" s="18">
        <f>SUM(M33:M36)</f>
        <v>100715.38230460345</v>
      </c>
    </row>
    <row r="39" spans="2:13" ht="15" customHeight="1" x14ac:dyDescent="0.2">
      <c r="B39" s="8" t="s">
        <v>43</v>
      </c>
    </row>
    <row r="40" spans="2:13" ht="15" customHeight="1" x14ac:dyDescent="0.2">
      <c r="B40" s="12" t="s">
        <v>44</v>
      </c>
      <c r="E40" s="5">
        <f>AVERAGE(D33:D36)</f>
        <v>12.071850000000001</v>
      </c>
    </row>
    <row r="41" spans="2:13" ht="15" customHeight="1" x14ac:dyDescent="0.2">
      <c r="B41" s="12" t="s">
        <v>45</v>
      </c>
      <c r="E41" s="5">
        <f>K37</f>
        <v>12.071850000000001</v>
      </c>
    </row>
    <row r="42" spans="2:13" ht="15" customHeight="1" x14ac:dyDescent="0.2">
      <c r="B42" s="12" t="s">
        <v>46</v>
      </c>
      <c r="E42" s="12" t="str">
        <f>IF(K37&lt;=AVERAGE(D33:D36)+0.0000001,"RESPECTED","VIOLATED")</f>
        <v>RESPECTED</v>
      </c>
    </row>
    <row r="43" spans="2:13" ht="15" customHeight="1" x14ac:dyDescent="0.2">
      <c r="B43" s="12" t="s">
        <v>47</v>
      </c>
      <c r="E43" s="5">
        <f>AVERAGE(C33:C36)</f>
        <v>9.5749999999999993</v>
      </c>
    </row>
    <row r="44" spans="2:13" ht="15" customHeight="1" x14ac:dyDescent="0.2">
      <c r="B44" s="12" t="s">
        <v>48</v>
      </c>
      <c r="E44" s="5">
        <f>L37</f>
        <v>9.574999999999994</v>
      </c>
    </row>
    <row r="45" spans="2:13" ht="15" customHeight="1" x14ac:dyDescent="0.2">
      <c r="B45" s="12" t="s">
        <v>49</v>
      </c>
      <c r="E45" s="12" t="str">
        <f>IF(L37&lt;=AVERAGE(C33:C36)+0.0000001,"RESPECTED","VIOLATED")</f>
        <v>RESPECTED</v>
      </c>
    </row>
    <row r="46" spans="2:13" ht="15" customHeight="1" x14ac:dyDescent="0.2">
      <c r="B46" s="12" t="s">
        <v>50</v>
      </c>
      <c r="E46" s="20">
        <f>MAX(H33:H36)</f>
        <v>0.4</v>
      </c>
    </row>
    <row r="47" spans="2:13" ht="15" customHeight="1" x14ac:dyDescent="0.2">
      <c r="B47" s="12" t="s">
        <v>51</v>
      </c>
      <c r="E47" s="12" t="str">
        <f>IF(MAX(H33:H36)&lt;=0.4000001,"RESPECTED","VIOLATED")</f>
        <v>RESPECTED</v>
      </c>
    </row>
    <row r="48" spans="2:13" ht="15" customHeight="1" x14ac:dyDescent="0.2">
      <c r="B48" s="12" t="s">
        <v>52</v>
      </c>
      <c r="E48" s="20">
        <f>H37</f>
        <v>1</v>
      </c>
    </row>
    <row r="50" spans="2:13" ht="15" customHeight="1" x14ac:dyDescent="0.2">
      <c r="B50" s="8" t="s">
        <v>53</v>
      </c>
    </row>
    <row r="51" spans="2:13" ht="15" customHeight="1" x14ac:dyDescent="0.2">
      <c r="B51" s="12" t="s">
        <v>54</v>
      </c>
      <c r="E51" s="15">
        <f>M37</f>
        <v>100715.38230460345</v>
      </c>
    </row>
    <row r="52" spans="2:13" ht="15" customHeight="1" x14ac:dyDescent="0.2">
      <c r="B52" s="12" t="s">
        <v>55</v>
      </c>
      <c r="E52" s="21">
        <f>M37/$H$31-1</f>
        <v>2.5191215038123271E-2</v>
      </c>
    </row>
    <row r="53" spans="2:13" ht="15" customHeight="1" x14ac:dyDescent="0.2">
      <c r="B53" s="12" t="s">
        <v>56</v>
      </c>
      <c r="E53" s="22">
        <f>(1+E52)^(1/252)-1</f>
        <v>9.8731645269412027E-5</v>
      </c>
    </row>
    <row r="56" spans="2:13" ht="15.75" customHeight="1" x14ac:dyDescent="0.2">
      <c r="B56" s="6" t="s">
        <v>58</v>
      </c>
      <c r="C56" s="7">
        <v>45853</v>
      </c>
      <c r="D56" s="8" t="s">
        <v>24</v>
      </c>
      <c r="E56" s="9">
        <f>MATCH($C$56,Bonds!$A:$A,0)</f>
        <v>2567</v>
      </c>
      <c r="G56" s="8" t="s">
        <v>25</v>
      </c>
      <c r="H56" s="23">
        <f>'4_ExPost_Wealth'!M48</f>
        <v>97663.032377552474</v>
      </c>
    </row>
    <row r="57" spans="2:13" ht="23.25" customHeight="1" x14ac:dyDescent="0.2">
      <c r="B57" s="11" t="s">
        <v>26</v>
      </c>
      <c r="C57" s="11" t="s">
        <v>27</v>
      </c>
      <c r="D57" s="11" t="s">
        <v>28</v>
      </c>
      <c r="E57" s="11" t="s">
        <v>29</v>
      </c>
      <c r="F57" s="11" t="s">
        <v>30</v>
      </c>
      <c r="G57" s="11" t="s">
        <v>31</v>
      </c>
      <c r="H57" s="11" t="s">
        <v>32</v>
      </c>
      <c r="I57" s="11" t="s">
        <v>33</v>
      </c>
      <c r="J57" s="11" t="s">
        <v>34</v>
      </c>
      <c r="K57" s="11" t="s">
        <v>35</v>
      </c>
      <c r="L57" s="11" t="s">
        <v>36</v>
      </c>
      <c r="M57" s="11" t="s">
        <v>37</v>
      </c>
    </row>
    <row r="58" spans="2:13" ht="15" customHeight="1" x14ac:dyDescent="0.2">
      <c r="B58" s="12" t="s">
        <v>38</v>
      </c>
      <c r="C58" s="13">
        <f>INDEX(Bonds!B:B,$E$56)</f>
        <v>35.5</v>
      </c>
      <c r="D58" s="13">
        <f>INDEX(Bonds!F:F,$E$56)</f>
        <v>21.804600000000001</v>
      </c>
      <c r="E58" s="13">
        <f>INDEX(Bonds!J:J,$E$56)</f>
        <v>49.832000000000001</v>
      </c>
      <c r="F58" s="13">
        <f>INDEX(Bonds!N:N,$E$56)</f>
        <v>3.121</v>
      </c>
      <c r="G58" s="5">
        <f>F58/100</f>
        <v>3.1210000000000002E-2</v>
      </c>
      <c r="H58" s="14">
        <v>0.24972430028985801</v>
      </c>
      <c r="I58" s="15">
        <f>$H$56*H58</f>
        <v>24388.832424670039</v>
      </c>
      <c r="J58" s="16">
        <f>I58/E58</f>
        <v>489.42110340082758</v>
      </c>
      <c r="K58" s="5">
        <f>H58*D58</f>
        <v>5.4451384781002385</v>
      </c>
      <c r="L58" s="5">
        <f>H58*C58</f>
        <v>8.8652126602899592</v>
      </c>
      <c r="M58" s="15">
        <f>I58*(1+G58)</f>
        <v>25150.00788464399</v>
      </c>
    </row>
    <row r="59" spans="2:13" ht="15" customHeight="1" x14ac:dyDescent="0.2">
      <c r="B59" s="12" t="s">
        <v>39</v>
      </c>
      <c r="C59" s="13">
        <f>INDEX(Bonds!C:C,$E$56)</f>
        <v>-0.4</v>
      </c>
      <c r="D59" s="13">
        <f>INDEX(Bonds!G:G,$E$56)</f>
        <v>7.9985999999999997</v>
      </c>
      <c r="E59" s="13">
        <f>INDEX(Bonds!K:K,$E$56)</f>
        <v>133.84379999999999</v>
      </c>
      <c r="F59" s="13">
        <f>INDEX(Bonds!O:O,$E$56)</f>
        <v>2.2764000000000002</v>
      </c>
      <c r="G59" s="5">
        <f>F59/100</f>
        <v>2.2764000000000003E-2</v>
      </c>
      <c r="H59" s="14">
        <v>0.161343236287631</v>
      </c>
      <c r="I59" s="15">
        <f>$H$56*H59</f>
        <v>15757.269709458005</v>
      </c>
      <c r="J59" s="16">
        <f>I59/E59</f>
        <v>117.72879811734281</v>
      </c>
      <c r="K59" s="5">
        <f>H59*D59</f>
        <v>1.2905200097702454</v>
      </c>
      <c r="L59" s="5">
        <f>H59*C59</f>
        <v>-6.4537294515052399E-2</v>
      </c>
      <c r="M59" s="15">
        <f>I59*(1+G59)</f>
        <v>16115.968197124108</v>
      </c>
    </row>
    <row r="60" spans="2:13" ht="15" customHeight="1" x14ac:dyDescent="0.2">
      <c r="B60" s="12" t="s">
        <v>40</v>
      </c>
      <c r="C60" s="13">
        <f>INDEX(Bonds!D:D,$E$56)</f>
        <v>3.9</v>
      </c>
      <c r="D60" s="13">
        <f>INDEX(Bonds!H:H,$E$56)</f>
        <v>8.8148</v>
      </c>
      <c r="E60" s="13">
        <f>INDEX(Bonds!L:L,$E$56)</f>
        <v>140.73439999999999</v>
      </c>
      <c r="F60" s="13">
        <f>INDEX(Bonds!P:P,$E$56)</f>
        <v>2.3793000000000002</v>
      </c>
      <c r="G60" s="5">
        <f>F60/100</f>
        <v>2.3793000000000002E-2</v>
      </c>
      <c r="H60" s="14">
        <v>0.4</v>
      </c>
      <c r="I60" s="15">
        <f>$H$56*H60</f>
        <v>39065.212951020992</v>
      </c>
      <c r="J60" s="16">
        <f>I60/E60</f>
        <v>277.581124096319</v>
      </c>
      <c r="K60" s="5">
        <f>H60*D60</f>
        <v>3.5259200000000002</v>
      </c>
      <c r="L60" s="5">
        <f>H60*C60</f>
        <v>1.56</v>
      </c>
      <c r="M60" s="15">
        <f>I60*(1+G60)</f>
        <v>39994.69156276463</v>
      </c>
    </row>
    <row r="61" spans="2:13" ht="15" customHeight="1" x14ac:dyDescent="0.2">
      <c r="B61" s="12" t="s">
        <v>41</v>
      </c>
      <c r="C61" s="13">
        <f>INDEX(Bonds!E:E,$E$56)</f>
        <v>10</v>
      </c>
      <c r="D61" s="13">
        <f>INDEX(Bonds!I:I,$E$56)</f>
        <v>9.9411000000000005</v>
      </c>
      <c r="E61" s="13">
        <f>INDEX(Bonds!M:M,$E$56)</f>
        <v>130.46879999999999</v>
      </c>
      <c r="F61" s="13">
        <f>INDEX(Bonds!Q:Q,$E$56)</f>
        <v>2.4902000000000002</v>
      </c>
      <c r="G61" s="5">
        <f>F61/100</f>
        <v>2.4902000000000001E-2</v>
      </c>
      <c r="H61" s="14">
        <v>0.18893246342251099</v>
      </c>
      <c r="I61" s="15">
        <f>$H$56*H61</f>
        <v>18451.717292403438</v>
      </c>
      <c r="J61" s="16">
        <f>I61/E61</f>
        <v>141.42628193409797</v>
      </c>
      <c r="K61" s="5">
        <f>H61*D61</f>
        <v>1.8781965121295241</v>
      </c>
      <c r="L61" s="5">
        <f>H61*C61</f>
        <v>1.88932463422511</v>
      </c>
      <c r="M61" s="15">
        <f>I61*(1+G61)</f>
        <v>18911.201956418867</v>
      </c>
    </row>
    <row r="62" spans="2:13" ht="15" customHeight="1" x14ac:dyDescent="0.2">
      <c r="B62" s="8" t="s">
        <v>42</v>
      </c>
      <c r="H62" s="17">
        <f>SUM(H58:H61)</f>
        <v>1</v>
      </c>
      <c r="I62" s="18">
        <f>SUM(I58:I61)</f>
        <v>97663.032377552474</v>
      </c>
      <c r="K62" s="19">
        <f>SUM(K58:K61)</f>
        <v>12.139775000000007</v>
      </c>
      <c r="L62" s="19">
        <f>SUM(L58:L61)</f>
        <v>12.250000000000018</v>
      </c>
      <c r="M62" s="18">
        <f>SUM(M58:M61)</f>
        <v>100171.86960095158</v>
      </c>
    </row>
    <row r="64" spans="2:13" ht="15" customHeight="1" x14ac:dyDescent="0.2">
      <c r="B64" s="8" t="s">
        <v>43</v>
      </c>
    </row>
    <row r="65" spans="2:5" ht="15" customHeight="1" x14ac:dyDescent="0.2">
      <c r="B65" s="12" t="s">
        <v>44</v>
      </c>
      <c r="E65" s="5">
        <f>AVERAGE(D58:D61)</f>
        <v>12.139775</v>
      </c>
    </row>
    <row r="66" spans="2:5" ht="15" customHeight="1" x14ac:dyDescent="0.2">
      <c r="B66" s="12" t="s">
        <v>45</v>
      </c>
      <c r="E66" s="5">
        <f>K62</f>
        <v>12.139775000000007</v>
      </c>
    </row>
    <row r="67" spans="2:5" ht="15" customHeight="1" x14ac:dyDescent="0.2">
      <c r="B67" s="12" t="s">
        <v>46</v>
      </c>
      <c r="E67" s="12" t="str">
        <f>IF(K62&lt;=AVERAGE(D58:D61)+0.0000001,"RESPECTED","VIOLATED")</f>
        <v>RESPECTED</v>
      </c>
    </row>
    <row r="68" spans="2:5" ht="15" customHeight="1" x14ac:dyDescent="0.2">
      <c r="B68" s="12" t="s">
        <v>47</v>
      </c>
      <c r="E68" s="5">
        <f>AVERAGE(C58:C61)</f>
        <v>12.25</v>
      </c>
    </row>
    <row r="69" spans="2:5" ht="15" customHeight="1" x14ac:dyDescent="0.2">
      <c r="B69" s="12" t="s">
        <v>48</v>
      </c>
      <c r="E69" s="5">
        <f>L62</f>
        <v>12.250000000000018</v>
      </c>
    </row>
    <row r="70" spans="2:5" ht="15" customHeight="1" x14ac:dyDescent="0.2">
      <c r="B70" s="12" t="s">
        <v>49</v>
      </c>
      <c r="E70" s="12" t="str">
        <f>IF(L62&lt;=AVERAGE(C58:C61)+0.0000001,"RESPECTED","VIOLATED")</f>
        <v>RESPECTED</v>
      </c>
    </row>
    <row r="71" spans="2:5" ht="15" customHeight="1" x14ac:dyDescent="0.2">
      <c r="B71" s="12" t="s">
        <v>50</v>
      </c>
      <c r="E71" s="20">
        <f>MAX(H58:H61)</f>
        <v>0.4</v>
      </c>
    </row>
    <row r="72" spans="2:5" ht="15" customHeight="1" x14ac:dyDescent="0.2">
      <c r="B72" s="12" t="s">
        <v>51</v>
      </c>
      <c r="E72" s="12" t="str">
        <f>IF(MAX(H58:H61)&lt;=0.4000001,"RESPECTED","VIOLATED")</f>
        <v>RESPECTED</v>
      </c>
    </row>
    <row r="73" spans="2:5" ht="15" customHeight="1" x14ac:dyDescent="0.2">
      <c r="B73" s="12" t="s">
        <v>52</v>
      </c>
      <c r="E73" s="20">
        <f>H62</f>
        <v>1</v>
      </c>
    </row>
    <row r="75" spans="2:5" ht="15" customHeight="1" x14ac:dyDescent="0.2">
      <c r="B75" s="8" t="s">
        <v>53</v>
      </c>
    </row>
    <row r="76" spans="2:5" ht="15" customHeight="1" x14ac:dyDescent="0.2">
      <c r="B76" s="12" t="s">
        <v>54</v>
      </c>
      <c r="E76" s="15">
        <f>M62</f>
        <v>100171.86960095158</v>
      </c>
    </row>
    <row r="77" spans="2:5" ht="15" customHeight="1" x14ac:dyDescent="0.2">
      <c r="B77" s="12" t="s">
        <v>55</v>
      </c>
      <c r="E77" s="21">
        <f>M62/$H$56-1</f>
        <v>2.5688709047045233E-2</v>
      </c>
    </row>
    <row r="78" spans="2:5" ht="15" customHeight="1" x14ac:dyDescent="0.2">
      <c r="B78" s="12" t="s">
        <v>56</v>
      </c>
      <c r="E78" s="22">
        <f>(1+E77)^(1/252)-1</f>
        <v>1.0065704266137843E-4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2502"/>
  <sheetViews>
    <sheetView topLeftCell="G1" zoomScale="150" zoomScaleNormal="150" workbookViewId="0">
      <pane ySplit="5" topLeftCell="A6" activePane="bottomLeft" state="frozen"/>
      <selection activeCell="G59" sqref="G59"/>
      <selection pane="bottomLeft" activeCell="M4" sqref="M4"/>
    </sheetView>
  </sheetViews>
  <sheetFormatPr baseColWidth="10" defaultColWidth="8.6640625" defaultRowHeight="15" x14ac:dyDescent="0.2"/>
  <cols>
    <col min="1" max="1" width="12" customWidth="1"/>
    <col min="2" max="5" width="14" customWidth="1"/>
    <col min="7" max="7" width="46" customWidth="1"/>
    <col min="8" max="8" width="15" customWidth="1"/>
    <col min="9" max="11" width="14" customWidth="1"/>
    <col min="12" max="12" width="3" customWidth="1"/>
    <col min="13" max="14" width="12" customWidth="1"/>
    <col min="15" max="18" width="10" customWidth="1"/>
  </cols>
  <sheetData>
    <row r="2" spans="1:19" ht="15.75" customHeight="1" x14ac:dyDescent="0.2">
      <c r="A2" s="6" t="s">
        <v>59</v>
      </c>
    </row>
    <row r="3" spans="1:19" ht="15" customHeight="1" x14ac:dyDescent="0.2">
      <c r="A3" s="2"/>
      <c r="G3" s="8" t="s">
        <v>60</v>
      </c>
      <c r="H3" s="7">
        <v>45792</v>
      </c>
      <c r="M3" s="8" t="s">
        <v>61</v>
      </c>
    </row>
    <row r="4" spans="1:19" ht="15" customHeight="1" x14ac:dyDescent="0.2">
      <c r="G4" s="8" t="s">
        <v>62</v>
      </c>
      <c r="H4" s="12" t="s">
        <v>63</v>
      </c>
      <c r="M4" s="2"/>
    </row>
    <row r="5" spans="1:19" ht="23.25" customHeight="1" x14ac:dyDescent="0.2">
      <c r="A5" s="11" t="s">
        <v>0</v>
      </c>
      <c r="B5" s="11" t="s">
        <v>64</v>
      </c>
      <c r="C5" s="11" t="s">
        <v>65</v>
      </c>
      <c r="D5" s="11" t="s">
        <v>66</v>
      </c>
      <c r="E5" s="11" t="s">
        <v>67</v>
      </c>
      <c r="G5" s="8" t="s">
        <v>68</v>
      </c>
      <c r="H5" s="9">
        <f>COUNT($B$6:$B$2502)</f>
        <v>2497</v>
      </c>
      <c r="M5" s="11" t="s">
        <v>69</v>
      </c>
      <c r="N5" s="11" t="s">
        <v>70</v>
      </c>
      <c r="O5" s="11" t="s">
        <v>71</v>
      </c>
      <c r="P5" s="11" t="s">
        <v>72</v>
      </c>
      <c r="Q5" s="11" t="s">
        <v>73</v>
      </c>
      <c r="R5" s="11" t="s">
        <v>74</v>
      </c>
      <c r="S5" s="11" t="s">
        <v>75</v>
      </c>
    </row>
    <row r="6" spans="1:19" ht="15" customHeight="1" x14ac:dyDescent="0.2">
      <c r="A6" s="3">
        <f>'Stocks Returns'!A2</f>
        <v>42298</v>
      </c>
      <c r="B6" s="5">
        <f>SUMPRODUCT('Stocks Returns'!B2:E2,$H$10:$K$10)</f>
        <v>-1.0418992065807492E-2</v>
      </c>
      <c r="C6" s="5">
        <f t="shared" ref="C6:C69" si="0">-B6</f>
        <v>1.0418992065807492E-2</v>
      </c>
      <c r="D6" s="24">
        <f t="shared" ref="D6:D69" si="1">1+$H$13+$H$19*(B6-$H$13)</f>
        <v>0.9927977756597296</v>
      </c>
      <c r="E6" s="24">
        <f t="shared" ref="E6:E69" si="2">$H$22*D6-$H$23*D6^2-LN(1+$H$24*EXP(1-D6^3))</f>
        <v>1.5872294204576676</v>
      </c>
      <c r="G6" s="8" t="s">
        <v>76</v>
      </c>
      <c r="H6" s="25">
        <v>0.03</v>
      </c>
      <c r="M6" s="26">
        <v>6.4734709406388195E-4</v>
      </c>
      <c r="N6" s="27">
        <v>4.14450843632755E-2</v>
      </c>
      <c r="O6" s="28">
        <v>8.0881657759409503E-2</v>
      </c>
      <c r="P6" s="28">
        <v>0.78778015430314097</v>
      </c>
      <c r="Q6" s="28">
        <v>0</v>
      </c>
      <c r="R6" s="28">
        <v>0.13133818793745</v>
      </c>
      <c r="S6" s="5">
        <f t="shared" ref="S6:S36" si="3">(M6-$H$13)/N6</f>
        <v>1.3367721162364775E-2</v>
      </c>
    </row>
    <row r="7" spans="1:19" ht="15" customHeight="1" x14ac:dyDescent="0.2">
      <c r="A7" s="3">
        <f>'Stocks Returns'!A3</f>
        <v>42299</v>
      </c>
      <c r="B7" s="5">
        <f>SUMPRODUCT('Stocks Returns'!B3:E3,$H$10:$K$10)</f>
        <v>1.4112552593755573E-2</v>
      </c>
      <c r="C7" s="5">
        <f t="shared" si="0"/>
        <v>-1.4112552593755573E-2</v>
      </c>
      <c r="D7" s="24">
        <f t="shared" si="1"/>
        <v>1.0098226676534663</v>
      </c>
      <c r="E7" s="24">
        <f t="shared" si="2"/>
        <v>1.6041633225467367</v>
      </c>
      <c r="G7" s="8" t="s">
        <v>77</v>
      </c>
      <c r="H7" s="9">
        <f>ROUNDUP(H5*H6,0)</f>
        <v>75</v>
      </c>
      <c r="M7" s="26">
        <v>6.5045655722517398E-4</v>
      </c>
      <c r="N7" s="27">
        <v>4.1633287381047601E-2</v>
      </c>
      <c r="O7" s="28">
        <v>7.7588342002920904E-2</v>
      </c>
      <c r="P7" s="28">
        <v>0.79334892546128999</v>
      </c>
      <c r="Q7" s="28">
        <v>0</v>
      </c>
      <c r="R7" s="28">
        <v>0.12906273253579001</v>
      </c>
      <c r="S7" s="5">
        <f t="shared" si="3"/>
        <v>1.3381979409434384E-2</v>
      </c>
    </row>
    <row r="8" spans="1:19" ht="15" customHeight="1" x14ac:dyDescent="0.2">
      <c r="A8" s="3">
        <f>'Stocks Returns'!A4</f>
        <v>42300</v>
      </c>
      <c r="B8" s="5">
        <f>SUMPRODUCT('Stocks Returns'!B4:E4,$H$10:$K$10)</f>
        <v>8.2931636673898093E-3</v>
      </c>
      <c r="C8" s="5">
        <f t="shared" si="0"/>
        <v>-8.2931636673898093E-3</v>
      </c>
      <c r="D8" s="24">
        <f t="shared" si="1"/>
        <v>1.0057840117385686</v>
      </c>
      <c r="E8" s="24">
        <f t="shared" si="2"/>
        <v>1.600251735585823</v>
      </c>
      <c r="M8" s="26">
        <v>6.5356602038646699E-4</v>
      </c>
      <c r="N8" s="27">
        <v>4.1457692400290597E-2</v>
      </c>
      <c r="O8" s="28">
        <v>7.4311457210643E-2</v>
      </c>
      <c r="P8" s="28">
        <v>0.79895910614979704</v>
      </c>
      <c r="Q8" s="28">
        <v>0</v>
      </c>
      <c r="R8" s="28">
        <v>0.12672943663955999</v>
      </c>
      <c r="S8" s="5">
        <f t="shared" si="3"/>
        <v>1.3513662367701134E-2</v>
      </c>
    </row>
    <row r="9" spans="1:19" ht="23.25" customHeight="1" x14ac:dyDescent="0.2">
      <c r="A9" s="3">
        <f>'Stocks Returns'!A5</f>
        <v>42303</v>
      </c>
      <c r="B9" s="5">
        <f>SUMPRODUCT('Stocks Returns'!B5:E5,$H$10:$K$10)</f>
        <v>1.2767850881351893E-2</v>
      </c>
      <c r="C9" s="5">
        <f t="shared" si="0"/>
        <v>-1.2767850881351893E-2</v>
      </c>
      <c r="D9" s="24">
        <f t="shared" si="1"/>
        <v>1.0088894446650583</v>
      </c>
      <c r="E9" s="24">
        <f t="shared" si="2"/>
        <v>1.6032653529631626</v>
      </c>
      <c r="G9" s="8" t="s">
        <v>78</v>
      </c>
      <c r="H9" s="29" t="s">
        <v>79</v>
      </c>
      <c r="I9" s="29" t="s">
        <v>19</v>
      </c>
      <c r="J9" s="29" t="s">
        <v>20</v>
      </c>
      <c r="K9" s="29" t="s">
        <v>21</v>
      </c>
      <c r="M9" s="26">
        <v>6.5667548354776E-4</v>
      </c>
      <c r="N9" s="27">
        <v>4.16508640988748E-2</v>
      </c>
      <c r="O9" s="28">
        <v>6.9953458864227297E-2</v>
      </c>
      <c r="P9" s="28">
        <v>0.80184465035515196</v>
      </c>
      <c r="Q9" s="28">
        <v>0</v>
      </c>
      <c r="R9" s="28">
        <v>0.128201890780621</v>
      </c>
      <c r="S9" s="5">
        <f t="shared" si="3"/>
        <v>1.3525643056659859E-2</v>
      </c>
    </row>
    <row r="10" spans="1:19" ht="15" customHeight="1" x14ac:dyDescent="0.2">
      <c r="A10" s="3">
        <f>'Stocks Returns'!A6</f>
        <v>42304</v>
      </c>
      <c r="B10" s="5">
        <f>SUMPRODUCT('Stocks Returns'!B6:E6,$H$10:$K$10)</f>
        <v>-8.6761186541258317E-3</v>
      </c>
      <c r="C10" s="5">
        <f t="shared" si="0"/>
        <v>8.6761186541258317E-3</v>
      </c>
      <c r="D10" s="24">
        <f t="shared" si="1"/>
        <v>0.99400732980743667</v>
      </c>
      <c r="E10" s="24">
        <f t="shared" si="2"/>
        <v>1.5884706839047458</v>
      </c>
      <c r="H10" s="14">
        <v>0</v>
      </c>
      <c r="I10" s="14">
        <v>0.93991482720555497</v>
      </c>
      <c r="J10" s="14">
        <v>5.8150324665147801E-2</v>
      </c>
      <c r="K10" s="14">
        <v>1.93484812929678E-3</v>
      </c>
      <c r="M10" s="26">
        <v>6.5978494670905204E-4</v>
      </c>
      <c r="N10" s="27">
        <v>4.1473334078511302E-2</v>
      </c>
      <c r="O10" s="28">
        <v>6.6254492690137806E-2</v>
      </c>
      <c r="P10" s="28">
        <v>0.80639109603881898</v>
      </c>
      <c r="Q10" s="28">
        <v>0</v>
      </c>
      <c r="R10" s="28">
        <v>0.12735441127104299</v>
      </c>
      <c r="S10" s="5">
        <f t="shared" si="3"/>
        <v>1.3658515683638397E-2</v>
      </c>
    </row>
    <row r="11" spans="1:19" ht="15" customHeight="1" x14ac:dyDescent="0.2">
      <c r="A11" s="3">
        <f>'Stocks Returns'!A7</f>
        <v>42305</v>
      </c>
      <c r="B11" s="5">
        <f>SUMPRODUCT('Stocks Returns'!B7:E7,$H$10:$K$10)</f>
        <v>1.7194585856752105E-2</v>
      </c>
      <c r="C11" s="5">
        <f t="shared" si="0"/>
        <v>-1.7194585856752105E-2</v>
      </c>
      <c r="D11" s="24">
        <f t="shared" si="1"/>
        <v>1.011961598737986</v>
      </c>
      <c r="E11" s="24">
        <f t="shared" si="2"/>
        <v>1.6062080408105943</v>
      </c>
      <c r="G11" s="8" t="s">
        <v>80</v>
      </c>
      <c r="H11" s="20">
        <f>SUM(H10:K10)</f>
        <v>0.99999999999999956</v>
      </c>
      <c r="M11" s="26">
        <v>6.6289440987034505E-4</v>
      </c>
      <c r="N11" s="27">
        <v>4.1671053741439701E-2</v>
      </c>
      <c r="O11" s="28">
        <v>6.2555526516048204E-2</v>
      </c>
      <c r="P11" s="28">
        <v>0.810937541722487</v>
      </c>
      <c r="Q11" s="28">
        <v>0</v>
      </c>
      <c r="R11" s="28">
        <v>0.12650693176146499</v>
      </c>
      <c r="S11" s="5">
        <f t="shared" si="3"/>
        <v>1.3668328395521302E-2</v>
      </c>
    </row>
    <row r="12" spans="1:19" ht="15" customHeight="1" x14ac:dyDescent="0.2">
      <c r="A12" s="3">
        <f>'Stocks Returns'!A8</f>
        <v>42306</v>
      </c>
      <c r="B12" s="5">
        <f>SUMPRODUCT('Stocks Returns'!B8:E8,$H$10:$K$10)</f>
        <v>-5.681127706775529E-3</v>
      </c>
      <c r="C12" s="5">
        <f t="shared" si="0"/>
        <v>5.681127706775529E-3</v>
      </c>
      <c r="D12" s="24">
        <f t="shared" si="1"/>
        <v>0.99608585352489776</v>
      </c>
      <c r="E12" s="24">
        <f t="shared" si="2"/>
        <v>1.5905901841881775</v>
      </c>
      <c r="G12" s="8" t="s">
        <v>81</v>
      </c>
      <c r="H12" s="30">
        <f>'1_Bonds'!E27</f>
        <v>2.3794409999999822E-2</v>
      </c>
      <c r="M12" s="26">
        <v>6.6600387303163795E-4</v>
      </c>
      <c r="N12" s="27">
        <v>4.1494335839157702E-2</v>
      </c>
      <c r="O12" s="28">
        <v>5.9456999056799201E-2</v>
      </c>
      <c r="P12" s="28">
        <v>0.81699722088851101</v>
      </c>
      <c r="Q12" s="28">
        <v>0</v>
      </c>
      <c r="R12" s="28">
        <v>0.12354578005469</v>
      </c>
      <c r="S12" s="5">
        <f t="shared" si="3"/>
        <v>1.3801476724596064E-2</v>
      </c>
    </row>
    <row r="13" spans="1:19" ht="15" customHeight="1" x14ac:dyDescent="0.2">
      <c r="A13" s="3">
        <f>'Stocks Returns'!A9</f>
        <v>42307</v>
      </c>
      <c r="B13" s="5">
        <f>SUMPRODUCT('Stocks Returns'!B9:E9,$H$10:$K$10)</f>
        <v>-1.003926807718275E-2</v>
      </c>
      <c r="C13" s="5">
        <f t="shared" si="0"/>
        <v>1.003926807718275E-2</v>
      </c>
      <c r="D13" s="24">
        <f t="shared" si="1"/>
        <v>0.99306130410783511</v>
      </c>
      <c r="E13" s="24">
        <f t="shared" si="2"/>
        <v>1.5875003494324971</v>
      </c>
      <c r="G13" s="8" t="s">
        <v>82</v>
      </c>
      <c r="H13" s="22">
        <f>(1+H12)^(1/252)-1</f>
        <v>9.3320762744930619E-5</v>
      </c>
      <c r="M13" s="26">
        <v>6.6911333619292998E-4</v>
      </c>
      <c r="N13" s="27">
        <v>4.1692493088780702E-2</v>
      </c>
      <c r="O13" s="28">
        <v>5.63487554211234E-2</v>
      </c>
      <c r="P13" s="28">
        <v>0.82303241321995002</v>
      </c>
      <c r="Q13" s="28">
        <v>0</v>
      </c>
      <c r="R13" s="28">
        <v>0.120618831358927</v>
      </c>
      <c r="S13" s="5">
        <f t="shared" si="3"/>
        <v>1.3810461567311336E-2</v>
      </c>
    </row>
    <row r="14" spans="1:19" ht="15" customHeight="1" x14ac:dyDescent="0.2">
      <c r="A14" s="3">
        <f>'Stocks Returns'!A10</f>
        <v>42310</v>
      </c>
      <c r="B14" s="5">
        <f>SUMPRODUCT('Stocks Returns'!B10:E10,$H$10:$K$10)</f>
        <v>-2.7812229226593422E-2</v>
      </c>
      <c r="C14" s="5">
        <f t="shared" si="0"/>
        <v>2.7812229226593422E-2</v>
      </c>
      <c r="D14" s="24">
        <f t="shared" si="1"/>
        <v>0.98072686907014406</v>
      </c>
      <c r="E14" s="24">
        <f t="shared" si="2"/>
        <v>1.5745283380565389</v>
      </c>
      <c r="G14" s="8" t="s">
        <v>83</v>
      </c>
      <c r="H14" s="22">
        <f>AVERAGE($B$6:$B$2502)</f>
        <v>7.3752152574136796E-4</v>
      </c>
      <c r="M14" s="26">
        <v>6.7222279935422299E-4</v>
      </c>
      <c r="N14" s="27">
        <v>4.1521844382958001E-2</v>
      </c>
      <c r="O14" s="28">
        <v>5.3394523757718498E-2</v>
      </c>
      <c r="P14" s="28">
        <v>0.82945574853311699</v>
      </c>
      <c r="Q14" s="28">
        <v>0</v>
      </c>
      <c r="R14" s="28">
        <v>0.117149727709164</v>
      </c>
      <c r="S14" s="5">
        <f t="shared" si="3"/>
        <v>1.3942107948530671E-2</v>
      </c>
    </row>
    <row r="15" spans="1:19" ht="15" customHeight="1" x14ac:dyDescent="0.2">
      <c r="A15" s="3">
        <f>'Stocks Returns'!A11</f>
        <v>42311</v>
      </c>
      <c r="B15" s="5">
        <f>SUMPRODUCT('Stocks Returns'!B11:E11,$H$10:$K$10)</f>
        <v>3.3467838670208166E-2</v>
      </c>
      <c r="C15" s="5">
        <f t="shared" si="0"/>
        <v>-3.3467838670208166E-2</v>
      </c>
      <c r="D15" s="24">
        <f t="shared" si="1"/>
        <v>1.0232552361905245</v>
      </c>
      <c r="E15" s="24">
        <f t="shared" si="2"/>
        <v>1.6166916352933092</v>
      </c>
      <c r="G15" s="8" t="s">
        <v>84</v>
      </c>
      <c r="H15" s="5">
        <f>-SMALL($B$6:$B$2502,H7)</f>
        <v>2.8802031322599068E-2</v>
      </c>
      <c r="M15" s="26">
        <v>6.75332262515516E-4</v>
      </c>
      <c r="N15" s="27">
        <v>4.1723720149690197E-2</v>
      </c>
      <c r="O15" s="28">
        <v>5.0417380968245898E-2</v>
      </c>
      <c r="P15" s="28">
        <v>0.83582134292747501</v>
      </c>
      <c r="Q15" s="28">
        <v>0</v>
      </c>
      <c r="R15" s="28">
        <v>0.113761276104279</v>
      </c>
      <c r="S15" s="5">
        <f t="shared" si="3"/>
        <v>1.3949175617191625E-2</v>
      </c>
    </row>
    <row r="16" spans="1:19" ht="15" customHeight="1" x14ac:dyDescent="0.2">
      <c r="A16" s="3">
        <f>'Stocks Returns'!A12</f>
        <v>42312</v>
      </c>
      <c r="B16" s="5">
        <f>SUMPRODUCT('Stocks Returns'!B12:E12,$H$10:$K$10)</f>
        <v>5.6187349218911071E-3</v>
      </c>
      <c r="C16" s="5">
        <f t="shared" si="0"/>
        <v>-5.6187349218911071E-3</v>
      </c>
      <c r="D16" s="24">
        <f t="shared" si="1"/>
        <v>1.0039279581891924</v>
      </c>
      <c r="E16" s="24">
        <f t="shared" si="2"/>
        <v>1.5984319114668992</v>
      </c>
      <c r="G16" s="8" t="s">
        <v>85</v>
      </c>
      <c r="H16" s="5">
        <f>-(SUMIF($B$6:$B$2502,"&lt;"&amp;-H15)+(-H15)*(H7-COUNTIF($B$6:$B$2502,"&lt;"&amp;-H15)))/H7</f>
        <v>4.2674544553296549E-2</v>
      </c>
      <c r="M16" s="26">
        <v>6.7844172567680804E-4</v>
      </c>
      <c r="N16" s="27">
        <v>4.1742356708827102E-2</v>
      </c>
      <c r="O16" s="28">
        <v>4.7404174938728103E-2</v>
      </c>
      <c r="P16" s="28">
        <v>0.84209605027379697</v>
      </c>
      <c r="Q16" s="28">
        <v>0</v>
      </c>
      <c r="R16" s="28">
        <v>0.110499774787476</v>
      </c>
      <c r="S16" s="5">
        <f t="shared" si="3"/>
        <v>1.4017439576145064E-2</v>
      </c>
    </row>
    <row r="17" spans="1:19" ht="15" customHeight="1" x14ac:dyDescent="0.2">
      <c r="A17" s="3">
        <f>'Stocks Returns'!A13</f>
        <v>42313</v>
      </c>
      <c r="B17" s="5">
        <f>SUMPRODUCT('Stocks Returns'!B13:E13,$H$10:$K$10)</f>
        <v>9.6326850590152183E-3</v>
      </c>
      <c r="C17" s="5">
        <f t="shared" si="0"/>
        <v>-9.6326850590152183E-3</v>
      </c>
      <c r="D17" s="24">
        <f t="shared" si="1"/>
        <v>1.0067136395843566</v>
      </c>
      <c r="E17" s="24">
        <f t="shared" si="2"/>
        <v>1.6011579812647716</v>
      </c>
      <c r="G17" s="8" t="s">
        <v>86</v>
      </c>
      <c r="H17" s="5">
        <f>(H14-H13)/H16</f>
        <v>1.5095668149238016E-2</v>
      </c>
      <c r="M17" s="26">
        <v>6.8155118883810105E-4</v>
      </c>
      <c r="N17" s="27">
        <v>4.17612247947333E-2</v>
      </c>
      <c r="O17" s="28">
        <v>4.4390968909210397E-2</v>
      </c>
      <c r="P17" s="28">
        <v>0.84837075762011804</v>
      </c>
      <c r="Q17" s="28">
        <v>0</v>
      </c>
      <c r="R17" s="28">
        <v>0.107238273470672</v>
      </c>
      <c r="S17" s="5">
        <f t="shared" si="3"/>
        <v>1.4085564515515715E-2</v>
      </c>
    </row>
    <row r="18" spans="1:19" ht="15" customHeight="1" x14ac:dyDescent="0.2">
      <c r="A18" s="3">
        <f>'Stocks Returns'!A14</f>
        <v>42314</v>
      </c>
      <c r="B18" s="5">
        <f>SUMPRODUCT('Stocks Returns'!B14:E14,$H$10:$K$10)</f>
        <v>-6.1382578229934159E-3</v>
      </c>
      <c r="C18" s="5">
        <f t="shared" si="0"/>
        <v>6.1382578229934159E-3</v>
      </c>
      <c r="D18" s="24">
        <f t="shared" si="1"/>
        <v>0.99576860522424249</v>
      </c>
      <c r="E18" s="24">
        <f t="shared" si="2"/>
        <v>1.5902677885929086</v>
      </c>
      <c r="M18" s="26">
        <v>6.8466065199939395E-4</v>
      </c>
      <c r="N18" s="27">
        <v>4.1779985433839303E-2</v>
      </c>
      <c r="O18" s="28">
        <v>4.0892851211798302E-2</v>
      </c>
      <c r="P18" s="28">
        <v>0.85342338425494102</v>
      </c>
      <c r="Q18" s="28">
        <v>0</v>
      </c>
      <c r="R18" s="28">
        <v>0.105683764533261</v>
      </c>
      <c r="S18" s="5">
        <f t="shared" si="3"/>
        <v>1.415366432309747E-2</v>
      </c>
    </row>
    <row r="19" spans="1:19" ht="15" customHeight="1" x14ac:dyDescent="0.2">
      <c r="A19" s="3">
        <f>'Stocks Returns'!A15</f>
        <v>42317</v>
      </c>
      <c r="B19" s="5">
        <f>SUMPRODUCT('Stocks Returns'!B15:E15,$H$10:$K$10)</f>
        <v>-8.5558904110870117E-3</v>
      </c>
      <c r="C19" s="5">
        <f t="shared" si="0"/>
        <v>8.5558904110870117E-3</v>
      </c>
      <c r="D19" s="24">
        <f t="shared" si="1"/>
        <v>0.9940907682081056</v>
      </c>
      <c r="E19" s="24">
        <f t="shared" si="2"/>
        <v>1.5885560966671095</v>
      </c>
      <c r="G19" s="8" t="s">
        <v>87</v>
      </c>
      <c r="H19" s="14">
        <v>0.69399999999999995</v>
      </c>
      <c r="M19" s="26">
        <v>6.8777011516068598E-4</v>
      </c>
      <c r="N19" s="27">
        <v>4.1804898038387099E-2</v>
      </c>
      <c r="O19" s="28">
        <v>3.8017061165028197E-2</v>
      </c>
      <c r="P19" s="28">
        <v>0.86004440915368696</v>
      </c>
      <c r="Q19" s="28">
        <v>0</v>
      </c>
      <c r="R19" s="28">
        <v>0.101938529681285</v>
      </c>
      <c r="S19" s="5">
        <f t="shared" si="3"/>
        <v>1.4219610148789402E-2</v>
      </c>
    </row>
    <row r="20" spans="1:19" ht="15" customHeight="1" x14ac:dyDescent="0.2">
      <c r="A20" s="3">
        <f>'Stocks Returns'!A16</f>
        <v>42318</v>
      </c>
      <c r="B20" s="5">
        <f>SUMPRODUCT('Stocks Returns'!B16:E16,$H$10:$K$10)</f>
        <v>1.6547154010593472E-2</v>
      </c>
      <c r="C20" s="5">
        <f t="shared" si="0"/>
        <v>-1.6547154010593472E-2</v>
      </c>
      <c r="D20" s="24">
        <f t="shared" si="1"/>
        <v>1.0115122810367518</v>
      </c>
      <c r="E20" s="24">
        <f t="shared" si="2"/>
        <v>1.6057800663333417</v>
      </c>
      <c r="G20" s="8" t="s">
        <v>88</v>
      </c>
      <c r="H20" s="20">
        <f>1-H19</f>
        <v>0.30600000000000005</v>
      </c>
      <c r="M20" s="26">
        <v>6.9087957832197899E-4</v>
      </c>
      <c r="N20" s="27">
        <v>4.18328384524837E-2</v>
      </c>
      <c r="O20" s="28">
        <v>3.4362488617800703E-2</v>
      </c>
      <c r="P20" s="28">
        <v>0.864702736234924</v>
      </c>
      <c r="Q20" s="28">
        <v>0</v>
      </c>
      <c r="R20" s="28">
        <v>0.100934775147275</v>
      </c>
      <c r="S20" s="5">
        <f t="shared" si="3"/>
        <v>1.4284443458356102E-2</v>
      </c>
    </row>
    <row r="21" spans="1:19" ht="15" customHeight="1" x14ac:dyDescent="0.2">
      <c r="A21" s="3">
        <f>'Stocks Returns'!A17</f>
        <v>42319</v>
      </c>
      <c r="B21" s="5">
        <f>SUMPRODUCT('Stocks Returns'!B17:E17,$H$10:$K$10)</f>
        <v>-3.6645627917389996E-3</v>
      </c>
      <c r="C21" s="5">
        <f t="shared" si="0"/>
        <v>3.6645627917389996E-3</v>
      </c>
      <c r="D21" s="24">
        <f t="shared" si="1"/>
        <v>0.99748534957593304</v>
      </c>
      <c r="E21" s="24">
        <f t="shared" si="2"/>
        <v>1.5920076157191996</v>
      </c>
      <c r="M21" s="26">
        <v>6.93989041483272E-4</v>
      </c>
      <c r="N21" s="27">
        <v>4.1860778866580198E-2</v>
      </c>
      <c r="O21" s="28">
        <v>3.07079160705734E-2</v>
      </c>
      <c r="P21" s="28">
        <v>0.86936106331616103</v>
      </c>
      <c r="Q21" s="28">
        <v>0</v>
      </c>
      <c r="R21" s="28">
        <v>9.9931020613265698E-2</v>
      </c>
      <c r="S21" s="5">
        <f t="shared" si="3"/>
        <v>1.4349190220583509E-2</v>
      </c>
    </row>
    <row r="22" spans="1:19" ht="15" customHeight="1" x14ac:dyDescent="0.2">
      <c r="A22" s="3">
        <f>'Stocks Returns'!A18</f>
        <v>42320</v>
      </c>
      <c r="B22" s="5">
        <f>SUMPRODUCT('Stocks Returns'!B18:E18,$H$10:$K$10)</f>
        <v>-1.1281921009915744E-2</v>
      </c>
      <c r="C22" s="5">
        <f t="shared" si="0"/>
        <v>1.1281921009915744E-2</v>
      </c>
      <c r="D22" s="24">
        <f t="shared" si="1"/>
        <v>0.99219890297251845</v>
      </c>
      <c r="E22" s="24">
        <f t="shared" si="2"/>
        <v>1.5866127120539275</v>
      </c>
      <c r="G22" s="8" t="s">
        <v>89</v>
      </c>
      <c r="H22" s="31">
        <v>4</v>
      </c>
      <c r="M22" s="26">
        <v>6.9709850464456404E-4</v>
      </c>
      <c r="N22" s="27">
        <v>4.1888719280676799E-2</v>
      </c>
      <c r="O22" s="28">
        <v>2.7053343523346301E-2</v>
      </c>
      <c r="P22" s="28">
        <v>0.87401939039739796</v>
      </c>
      <c r="Q22" s="28">
        <v>0</v>
      </c>
      <c r="R22" s="28">
        <v>9.8927266079255602E-2</v>
      </c>
      <c r="S22" s="5">
        <f t="shared" si="3"/>
        <v>1.4413850608656712E-2</v>
      </c>
    </row>
    <row r="23" spans="1:19" ht="15" customHeight="1" x14ac:dyDescent="0.2">
      <c r="A23" s="3">
        <f>'Stocks Returns'!A19</f>
        <v>42321</v>
      </c>
      <c r="B23" s="5">
        <f>SUMPRODUCT('Stocks Returns'!B19:E19,$H$10:$K$10)</f>
        <v>-3.3211667048427826E-3</v>
      </c>
      <c r="C23" s="5">
        <f t="shared" si="0"/>
        <v>3.3211667048427826E-3</v>
      </c>
      <c r="D23" s="24">
        <f t="shared" si="1"/>
        <v>0.99772366646023902</v>
      </c>
      <c r="E23" s="24">
        <f t="shared" si="2"/>
        <v>1.5922482106790519</v>
      </c>
      <c r="G23" s="8" t="s">
        <v>90</v>
      </c>
      <c r="H23" s="31">
        <v>2</v>
      </c>
      <c r="M23" s="26">
        <v>7.0020796780585705E-4</v>
      </c>
      <c r="N23" s="27">
        <v>4.17365152613111E-2</v>
      </c>
      <c r="O23" s="28">
        <v>2.3156669305695599E-2</v>
      </c>
      <c r="P23" s="28">
        <v>0.87806756969041899</v>
      </c>
      <c r="Q23" s="28">
        <v>0</v>
      </c>
      <c r="R23" s="28">
        <v>9.8775761003885201E-2</v>
      </c>
      <c r="S23" s="5">
        <f t="shared" si="3"/>
        <v>1.4540917018616034E-2</v>
      </c>
    </row>
    <row r="24" spans="1:19" ht="15" customHeight="1" x14ac:dyDescent="0.2">
      <c r="A24" s="3">
        <f>'Stocks Returns'!A20</f>
        <v>42324</v>
      </c>
      <c r="B24" s="5">
        <f>SUMPRODUCT('Stocks Returns'!B20:E20,$H$10:$K$10)</f>
        <v>9.9960375304237615E-3</v>
      </c>
      <c r="C24" s="5">
        <f t="shared" si="0"/>
        <v>-9.9960375304237615E-3</v>
      </c>
      <c r="D24" s="24">
        <f t="shared" si="1"/>
        <v>1.0069658061995141</v>
      </c>
      <c r="E24" s="24">
        <f t="shared" si="2"/>
        <v>1.6014032015576811</v>
      </c>
      <c r="G24" s="8" t="s">
        <v>91</v>
      </c>
      <c r="H24" s="31">
        <v>0.5</v>
      </c>
      <c r="M24" s="26">
        <v>7.0331743096714995E-4</v>
      </c>
      <c r="N24" s="27">
        <v>4.19530017878064E-2</v>
      </c>
      <c r="O24" s="28">
        <v>1.92258343811199E-2</v>
      </c>
      <c r="P24" s="28">
        <v>0.88202965672419298</v>
      </c>
      <c r="Q24" s="28">
        <v>0</v>
      </c>
      <c r="R24" s="28">
        <v>9.8744508894686903E-2</v>
      </c>
      <c r="S24" s="5">
        <f t="shared" si="3"/>
        <v>1.4540000529819401E-2</v>
      </c>
    </row>
    <row r="25" spans="1:19" ht="15" customHeight="1" x14ac:dyDescent="0.2">
      <c r="A25" s="3">
        <f>'Stocks Returns'!A21</f>
        <v>42325</v>
      </c>
      <c r="B25" s="5">
        <f>SUMPRODUCT('Stocks Returns'!B21:E21,$H$10:$K$10)</f>
        <v>-6.8610052764728863E-4</v>
      </c>
      <c r="C25" s="5">
        <f t="shared" si="0"/>
        <v>6.8610052764728863E-4</v>
      </c>
      <c r="D25" s="24">
        <f t="shared" si="1"/>
        <v>0.99955240238721277</v>
      </c>
      <c r="E25" s="24">
        <f t="shared" si="2"/>
        <v>1.5940868937113502</v>
      </c>
      <c r="G25" s="8" t="s">
        <v>92</v>
      </c>
      <c r="M25" s="26">
        <v>7.0642689412844198E-4</v>
      </c>
      <c r="N25" s="27">
        <v>4.1985682705392997E-2</v>
      </c>
      <c r="O25" s="28">
        <v>1.5294999456544301E-2</v>
      </c>
      <c r="P25" s="28">
        <v>0.88599174375796697</v>
      </c>
      <c r="Q25" s="28">
        <v>0</v>
      </c>
      <c r="R25" s="28">
        <v>9.8713256785488507E-2</v>
      </c>
      <c r="S25" s="5">
        <f t="shared" si="3"/>
        <v>1.4602742932289126E-2</v>
      </c>
    </row>
    <row r="26" spans="1:19" ht="15" customHeight="1" x14ac:dyDescent="0.2">
      <c r="A26" s="3">
        <f>'Stocks Returns'!A22</f>
        <v>42326</v>
      </c>
      <c r="B26" s="5">
        <f>SUMPRODUCT('Stocks Returns'!B22:E22,$H$10:$K$10)</f>
        <v>2.0591570288048519E-2</v>
      </c>
      <c r="C26" s="5">
        <f t="shared" si="0"/>
        <v>-2.0591570288048519E-2</v>
      </c>
      <c r="D26" s="24">
        <f t="shared" si="1"/>
        <v>1.0143191059333057</v>
      </c>
      <c r="E26" s="24">
        <f t="shared" si="2"/>
        <v>1.6084399929924376</v>
      </c>
      <c r="M26" s="26">
        <v>7.0953635728973499E-4</v>
      </c>
      <c r="N26" s="27">
        <v>4.2018363622979497E-2</v>
      </c>
      <c r="O26" s="28">
        <v>1.1364164531968399E-2</v>
      </c>
      <c r="P26" s="28">
        <v>0.88995383079174095</v>
      </c>
      <c r="Q26" s="28">
        <v>0</v>
      </c>
      <c r="R26" s="28">
        <v>9.86820046762905E-2</v>
      </c>
      <c r="S26" s="5">
        <f t="shared" si="3"/>
        <v>1.4665387735561438E-2</v>
      </c>
    </row>
    <row r="27" spans="1:19" ht="15" customHeight="1" x14ac:dyDescent="0.2">
      <c r="A27" s="3">
        <f>'Stocks Returns'!A23</f>
        <v>42327</v>
      </c>
      <c r="B27" s="5">
        <f>SUMPRODUCT('Stocks Returns'!B23:E23,$H$10:$K$10)</f>
        <v>-3.406467323800465E-3</v>
      </c>
      <c r="C27" s="5">
        <f t="shared" si="0"/>
        <v>3.406467323800465E-3</v>
      </c>
      <c r="D27" s="24">
        <f t="shared" si="1"/>
        <v>0.99766446783068241</v>
      </c>
      <c r="E27" s="24">
        <f t="shared" si="2"/>
        <v>1.5921884672751969</v>
      </c>
      <c r="G27" s="8" t="s">
        <v>93</v>
      </c>
      <c r="H27" s="24">
        <f>AVERAGE($E$6:$E$2502)</f>
        <v>1.594852261649325</v>
      </c>
      <c r="M27" s="26">
        <v>7.12645820451028E-4</v>
      </c>
      <c r="N27" s="27">
        <v>4.2053616068626502E-2</v>
      </c>
      <c r="O27" s="28">
        <v>8.2425113459872607E-3</v>
      </c>
      <c r="P27" s="28">
        <v>0.89595522819956097</v>
      </c>
      <c r="Q27" s="28">
        <v>0</v>
      </c>
      <c r="R27" s="28">
        <v>9.5802260454451699E-2</v>
      </c>
      <c r="S27" s="5">
        <f t="shared" si="3"/>
        <v>1.4727034571662816E-2</v>
      </c>
    </row>
    <row r="28" spans="1:19" ht="15" customHeight="1" x14ac:dyDescent="0.2">
      <c r="A28" s="3">
        <f>'Stocks Returns'!A24</f>
        <v>42328</v>
      </c>
      <c r="B28" s="5">
        <f>SUMPRODUCT('Stocks Returns'!B24:E24,$H$10:$K$10)</f>
        <v>6.928233550585975E-4</v>
      </c>
      <c r="C28" s="5">
        <f t="shared" si="0"/>
        <v>-6.928233550585975E-4</v>
      </c>
      <c r="D28" s="24">
        <f t="shared" si="1"/>
        <v>1.0005093755618106</v>
      </c>
      <c r="E28" s="24">
        <f t="shared" si="2"/>
        <v>1.5950437483504731</v>
      </c>
      <c r="G28" s="8" t="s">
        <v>94</v>
      </c>
      <c r="H28" s="24">
        <f>AVERAGE($D$6:$D$2502)</f>
        <v>1.0005403960922643</v>
      </c>
      <c r="M28" s="26">
        <v>7.1575528361232004E-4</v>
      </c>
      <c r="N28" s="27">
        <v>4.2089182441934603E-2</v>
      </c>
      <c r="O28" s="28">
        <v>5.1259082399822097E-3</v>
      </c>
      <c r="P28" s="28">
        <v>0.90196935288482005</v>
      </c>
      <c r="Q28" s="28">
        <v>0</v>
      </c>
      <c r="R28" s="28">
        <v>9.2904738875197901E-2</v>
      </c>
      <c r="S28" s="5">
        <f t="shared" si="3"/>
        <v>1.4788467837931698E-2</v>
      </c>
    </row>
    <row r="29" spans="1:19" ht="15" customHeight="1" x14ac:dyDescent="0.2">
      <c r="A29" s="3">
        <f>'Stocks Returns'!A25</f>
        <v>42331</v>
      </c>
      <c r="B29" s="5">
        <f>SUMPRODUCT('Stocks Returns'!B25:E25,$H$10:$K$10)</f>
        <v>-1.8822016258693954E-3</v>
      </c>
      <c r="C29" s="5">
        <f t="shared" si="0"/>
        <v>1.8822016258693954E-3</v>
      </c>
      <c r="D29" s="24">
        <f t="shared" si="1"/>
        <v>0.9987223082250466</v>
      </c>
      <c r="E29" s="24">
        <f t="shared" si="2"/>
        <v>1.593253937904326</v>
      </c>
      <c r="G29" s="8" t="s">
        <v>95</v>
      </c>
      <c r="H29" s="32">
        <v>1.0003175715036901</v>
      </c>
      <c r="M29" s="26">
        <v>7.1886474677361305E-4</v>
      </c>
      <c r="N29" s="27">
        <v>4.2126341646530403E-2</v>
      </c>
      <c r="O29" s="28">
        <v>9.6558006462278104E-4</v>
      </c>
      <c r="P29" s="28">
        <v>0.90535306803404003</v>
      </c>
      <c r="Q29" s="28">
        <v>0</v>
      </c>
      <c r="R29" s="28">
        <v>9.3681351901337404E-2</v>
      </c>
      <c r="S29" s="5">
        <f t="shared" si="3"/>
        <v>1.484923588374789E-2</v>
      </c>
    </row>
    <row r="30" spans="1:19" ht="15" customHeight="1" x14ac:dyDescent="0.2">
      <c r="A30" s="3">
        <f>'Stocks Returns'!A26</f>
        <v>42332</v>
      </c>
      <c r="B30" s="5">
        <f>SUMPRODUCT('Stocks Returns'!B26:E26,$H$10:$K$10)</f>
        <v>-2.8942623947301911E-3</v>
      </c>
      <c r="C30" s="5">
        <f t="shared" si="0"/>
        <v>2.8942623947301911E-3</v>
      </c>
      <c r="D30" s="24">
        <f t="shared" si="1"/>
        <v>0.99801993805145717</v>
      </c>
      <c r="E30" s="24">
        <f t="shared" si="2"/>
        <v>1.5925469989970322</v>
      </c>
      <c r="G30" s="8" t="s">
        <v>96</v>
      </c>
      <c r="H30" s="33">
        <f>H22*H29-H23*H29^2-LN(1+H24*EXP(1-H29^3))-H27</f>
        <v>1.7297274723659939E-13</v>
      </c>
      <c r="M30" s="26">
        <v>7.2197420993490497E-4</v>
      </c>
      <c r="N30" s="27">
        <v>4.2181043226364602E-2</v>
      </c>
      <c r="O30" s="28">
        <v>0</v>
      </c>
      <c r="P30" s="28">
        <v>0.909069516403476</v>
      </c>
      <c r="Q30" s="28">
        <v>9.7117959199786701E-3</v>
      </c>
      <c r="R30" s="28">
        <v>8.1218687676544901E-2</v>
      </c>
      <c r="S30" s="5">
        <f t="shared" si="3"/>
        <v>1.4903696046973166E-2</v>
      </c>
    </row>
    <row r="31" spans="1:19" ht="15" customHeight="1" x14ac:dyDescent="0.2">
      <c r="A31" s="3">
        <f>'Stocks Returns'!A27</f>
        <v>42333</v>
      </c>
      <c r="B31" s="5">
        <f>SUMPRODUCT('Stocks Returns'!B27:E27,$H$10:$K$10)</f>
        <v>-2.8407415142295083E-3</v>
      </c>
      <c r="C31" s="5">
        <f t="shared" si="0"/>
        <v>2.8407415142295083E-3</v>
      </c>
      <c r="D31" s="24">
        <f t="shared" si="1"/>
        <v>0.9980570815425247</v>
      </c>
      <c r="E31" s="24">
        <f t="shared" si="2"/>
        <v>1.5925844333432992</v>
      </c>
      <c r="G31" s="8" t="s">
        <v>97</v>
      </c>
      <c r="H31" s="24">
        <f>H28-H29</f>
        <v>2.2282458857425524E-4</v>
      </c>
      <c r="M31" s="26">
        <v>7.2508367309619798E-4</v>
      </c>
      <c r="N31" s="27">
        <v>4.2258492677303E-2</v>
      </c>
      <c r="O31" s="28">
        <v>0</v>
      </c>
      <c r="P31" s="28">
        <v>0.91488369608076703</v>
      </c>
      <c r="Q31" s="28">
        <v>1.9846019943431999E-2</v>
      </c>
      <c r="R31" s="28">
        <v>6.5270283975801299E-2</v>
      </c>
      <c r="S31" s="5">
        <f t="shared" si="3"/>
        <v>1.4949963198535633E-2</v>
      </c>
    </row>
    <row r="32" spans="1:19" ht="15" customHeight="1" x14ac:dyDescent="0.2">
      <c r="A32" s="3">
        <f>'Stocks Returns'!A28</f>
        <v>42334</v>
      </c>
      <c r="B32" s="5">
        <f>SUMPRODUCT('Stocks Returns'!B28:E28,$H$10:$K$10)</f>
        <v>0</v>
      </c>
      <c r="C32" s="5">
        <f t="shared" si="0"/>
        <v>0</v>
      </c>
      <c r="D32" s="24">
        <f t="shared" si="1"/>
        <v>1.0000285561533999</v>
      </c>
      <c r="E32" s="24">
        <f t="shared" si="2"/>
        <v>1.5945634464142966</v>
      </c>
      <c r="G32" s="8" t="s">
        <v>98</v>
      </c>
      <c r="H32" s="20">
        <f>H31*252</f>
        <v>5.6151796320712322E-2</v>
      </c>
      <c r="M32" s="26">
        <v>7.2819313625749099E-4</v>
      </c>
      <c r="N32" s="27">
        <v>4.23525398461439E-2</v>
      </c>
      <c r="O32" s="28">
        <v>0</v>
      </c>
      <c r="P32" s="28">
        <v>0.92014964670586596</v>
      </c>
      <c r="Q32" s="28">
        <v>3.0670033691685399E-2</v>
      </c>
      <c r="R32" s="28">
        <v>4.9180319602449098E-2</v>
      </c>
      <c r="S32" s="5">
        <f t="shared" si="3"/>
        <v>1.4990184197190809E-2</v>
      </c>
    </row>
    <row r="33" spans="1:19" ht="15" customHeight="1" x14ac:dyDescent="0.2">
      <c r="A33" s="3">
        <f>'Stocks Returns'!A29</f>
        <v>42335</v>
      </c>
      <c r="B33" s="5">
        <f>SUMPRODUCT('Stocks Returns'!B29:E29,$H$10:$K$10)</f>
        <v>3.9418578218664724E-3</v>
      </c>
      <c r="C33" s="5">
        <f t="shared" si="0"/>
        <v>-3.9418578218664724E-3</v>
      </c>
      <c r="D33" s="24">
        <f t="shared" si="1"/>
        <v>1.0027642054817754</v>
      </c>
      <c r="E33" s="24">
        <f t="shared" si="2"/>
        <v>1.5972837875245174</v>
      </c>
      <c r="G33" s="8" t="s">
        <v>99</v>
      </c>
      <c r="H33" s="4">
        <f>-( (H22*(H29+0.00001)-H23*(H29+0.00001)^2-LN(1+H24*EXP(1-(H29+0.00001)^3))) -2*(H22*H29-H23*H29^2-LN(1+H24*EXP(1-H29^3))) +(H22*(H29-0.00001)-H23*(H29-0.00001)^2-LN(1+H24*EXP(1-(H29-0.00001)^3))) )/0.00001^2 / ( ((H22*(H29+0.00001)-H23*(H29+0.00001)^2-LN(1+H24*EXP(1-(H29+0.00001)^3))) -(H22*(H29-0.00001)-H23*(H29-0.00001)^2-LN(1+H24*EXP(1-(H29-0.00001)^3))))/(2*0.00001) )</f>
        <v>4.0076329787542253</v>
      </c>
      <c r="M33" s="26">
        <v>7.3130259941878303E-4</v>
      </c>
      <c r="N33" s="27">
        <v>4.2446807900039102E-2</v>
      </c>
      <c r="O33" s="28">
        <v>0</v>
      </c>
      <c r="P33" s="28">
        <v>0.92568971185706095</v>
      </c>
      <c r="Q33" s="28">
        <v>4.1149152577537401E-2</v>
      </c>
      <c r="R33" s="28">
        <v>3.3161135565401997E-2</v>
      </c>
      <c r="S33" s="5">
        <f t="shared" si="3"/>
        <v>1.50301487493778E-2</v>
      </c>
    </row>
    <row r="34" spans="1:19" ht="15" customHeight="1" x14ac:dyDescent="0.2">
      <c r="A34" s="3">
        <f>'Stocks Returns'!A30</f>
        <v>42338</v>
      </c>
      <c r="B34" s="5">
        <f>SUMPRODUCT('Stocks Returns'!B30:E30,$H$10:$K$10)</f>
        <v>-9.031126069810937E-3</v>
      </c>
      <c r="C34" s="5">
        <f t="shared" si="0"/>
        <v>9.031126069810937E-3</v>
      </c>
      <c r="D34" s="24">
        <f t="shared" si="1"/>
        <v>0.99376095466095116</v>
      </c>
      <c r="E34" s="24">
        <f t="shared" si="2"/>
        <v>1.5882183183468215</v>
      </c>
      <c r="M34" s="26">
        <v>7.3441206258007604E-4</v>
      </c>
      <c r="N34" s="27">
        <v>4.2544308444735897E-2</v>
      </c>
      <c r="O34" s="28">
        <v>0</v>
      </c>
      <c r="P34" s="28">
        <v>0.932440128484056</v>
      </c>
      <c r="Q34" s="28">
        <v>5.0105389726156503E-2</v>
      </c>
      <c r="R34" s="28">
        <v>1.7454481789787299E-2</v>
      </c>
      <c r="S34" s="5">
        <f t="shared" si="3"/>
        <v>1.5068791179621796E-2</v>
      </c>
    </row>
    <row r="35" spans="1:19" ht="15" customHeight="1" x14ac:dyDescent="0.2">
      <c r="A35" s="3">
        <f>'Stocks Returns'!A31</f>
        <v>42339</v>
      </c>
      <c r="B35" s="5">
        <f>SUMPRODUCT('Stocks Returns'!B31:E31,$H$10:$K$10)</f>
        <v>1.0979513941398405E-2</v>
      </c>
      <c r="C35" s="5">
        <f t="shared" si="0"/>
        <v>-1.0979513941398405E-2</v>
      </c>
      <c r="D35" s="24">
        <f t="shared" si="1"/>
        <v>1.0076483388287305</v>
      </c>
      <c r="E35" s="24">
        <f t="shared" si="2"/>
        <v>1.6020656386177303</v>
      </c>
      <c r="M35" s="26">
        <v>7.3752152574136905E-4</v>
      </c>
      <c r="N35" s="27">
        <v>4.2674544553296598E-2</v>
      </c>
      <c r="O35" s="28">
        <v>0</v>
      </c>
      <c r="P35" s="28">
        <v>0.93991482720555497</v>
      </c>
      <c r="Q35" s="28">
        <v>5.8150324665147801E-2</v>
      </c>
      <c r="R35" s="28">
        <v>1.93484812929678E-3</v>
      </c>
      <c r="S35" s="5">
        <f t="shared" si="3"/>
        <v>1.5095668149238024E-2</v>
      </c>
    </row>
    <row r="36" spans="1:19" ht="15" customHeight="1" x14ac:dyDescent="0.2">
      <c r="A36" s="3">
        <f>'Stocks Returns'!A32</f>
        <v>42340</v>
      </c>
      <c r="B36" s="5">
        <f>SUMPRODUCT('Stocks Returns'!B32:E32,$H$10:$K$10)</f>
        <v>-1.2500650507339513E-2</v>
      </c>
      <c r="C36" s="5">
        <f t="shared" si="0"/>
        <v>1.2500650507339513E-2</v>
      </c>
      <c r="D36" s="24">
        <f t="shared" si="1"/>
        <v>0.99135310470130633</v>
      </c>
      <c r="E36" s="24">
        <f t="shared" si="2"/>
        <v>1.5857393186232798</v>
      </c>
      <c r="M36" s="26">
        <v>7.4063098890266097E-4</v>
      </c>
      <c r="N36" s="27">
        <v>4.2945575358233498E-2</v>
      </c>
      <c r="O36" s="28">
        <v>0</v>
      </c>
      <c r="P36" s="28">
        <v>1</v>
      </c>
      <c r="Q36" s="28">
        <v>0</v>
      </c>
      <c r="R36" s="28">
        <v>0</v>
      </c>
      <c r="S36" s="5">
        <f t="shared" si="3"/>
        <v>1.5072803676703529E-2</v>
      </c>
    </row>
    <row r="37" spans="1:19" ht="15" customHeight="1" x14ac:dyDescent="0.2">
      <c r="A37" s="3">
        <f>'Stocks Returns'!A33</f>
        <v>42341</v>
      </c>
      <c r="B37" s="5">
        <f>SUMPRODUCT('Stocks Returns'!B33:E33,$H$10:$K$10)</f>
        <v>-9.2399752299610737E-3</v>
      </c>
      <c r="C37" s="5">
        <f t="shared" si="0"/>
        <v>9.2399752299610737E-3</v>
      </c>
      <c r="D37" s="24">
        <f t="shared" si="1"/>
        <v>0.993616013343807</v>
      </c>
      <c r="E37" s="24">
        <f t="shared" si="2"/>
        <v>1.5880697408656492</v>
      </c>
    </row>
    <row r="38" spans="1:19" ht="15" customHeight="1" x14ac:dyDescent="0.2">
      <c r="A38" s="3">
        <f>'Stocks Returns'!A34</f>
        <v>42342</v>
      </c>
      <c r="B38" s="5">
        <f>SUMPRODUCT('Stocks Returns'!B34:E34,$H$10:$K$10)</f>
        <v>2.6493257545404516E-2</v>
      </c>
      <c r="C38" s="5">
        <f t="shared" si="0"/>
        <v>-2.6493257545404516E-2</v>
      </c>
      <c r="D38" s="24">
        <f t="shared" si="1"/>
        <v>1.0184148768899106</v>
      </c>
      <c r="E38" s="24">
        <f t="shared" si="2"/>
        <v>1.6122631823718936</v>
      </c>
    </row>
    <row r="39" spans="1:19" ht="15" customHeight="1" x14ac:dyDescent="0.2">
      <c r="A39" s="3">
        <f>'Stocks Returns'!A35</f>
        <v>42345</v>
      </c>
      <c r="B39" s="5">
        <f>SUMPRODUCT('Stocks Returns'!B35:E35,$H$10:$K$10)</f>
        <v>-1.086709289492907E-2</v>
      </c>
      <c r="C39" s="5">
        <f t="shared" si="0"/>
        <v>1.086709289492907E-2</v>
      </c>
      <c r="D39" s="24">
        <f t="shared" si="1"/>
        <v>0.99248679368431914</v>
      </c>
      <c r="E39" s="24">
        <f t="shared" si="2"/>
        <v>1.5869093531531973</v>
      </c>
    </row>
    <row r="40" spans="1:19" ht="15" customHeight="1" x14ac:dyDescent="0.2">
      <c r="A40" s="3">
        <f>'Stocks Returns'!A36</f>
        <v>42346</v>
      </c>
      <c r="B40" s="5">
        <f>SUMPRODUCT('Stocks Returns'!B36:E36,$H$10:$K$10)</f>
        <v>-6.2841314756348398E-3</v>
      </c>
      <c r="C40" s="5">
        <f t="shared" si="0"/>
        <v>6.2841314756348398E-3</v>
      </c>
      <c r="D40" s="24">
        <f t="shared" si="1"/>
        <v>0.9956673689093094</v>
      </c>
      <c r="E40" s="24">
        <f t="shared" si="2"/>
        <v>1.5901648257089214</v>
      </c>
    </row>
    <row r="41" spans="1:19" ht="15" customHeight="1" x14ac:dyDescent="0.2">
      <c r="A41" s="3">
        <f>'Stocks Returns'!A37</f>
        <v>42347</v>
      </c>
      <c r="B41" s="5">
        <f>SUMPRODUCT('Stocks Returns'!B37:E37,$H$10:$K$10)</f>
        <v>-1.5019741379716338E-2</v>
      </c>
      <c r="C41" s="5">
        <f t="shared" si="0"/>
        <v>1.5019741379716338E-2</v>
      </c>
      <c r="D41" s="24">
        <f t="shared" si="1"/>
        <v>0.98960485563587686</v>
      </c>
      <c r="E41" s="24">
        <f t="shared" si="2"/>
        <v>1.5839251221584369</v>
      </c>
    </row>
    <row r="42" spans="1:19" ht="15" customHeight="1" x14ac:dyDescent="0.2">
      <c r="A42" s="3">
        <f>'Stocks Returns'!A38</f>
        <v>42348</v>
      </c>
      <c r="B42" s="5">
        <f>SUMPRODUCT('Stocks Returns'!B38:E38,$H$10:$K$10)</f>
        <v>2.7220009031716521E-3</v>
      </c>
      <c r="C42" s="5">
        <f t="shared" si="0"/>
        <v>-2.7220009031716521E-3</v>
      </c>
      <c r="D42" s="24">
        <f t="shared" si="1"/>
        <v>1.0019176247802011</v>
      </c>
      <c r="E42" s="24">
        <f t="shared" si="2"/>
        <v>1.5964451526946408</v>
      </c>
    </row>
    <row r="43" spans="1:19" ht="15" customHeight="1" x14ac:dyDescent="0.2">
      <c r="A43" s="3">
        <f>'Stocks Returns'!A39</f>
        <v>42349</v>
      </c>
      <c r="B43" s="5">
        <f>SUMPRODUCT('Stocks Returns'!B39:E39,$H$10:$K$10)</f>
        <v>-2.513692654538505E-2</v>
      </c>
      <c r="C43" s="5">
        <f t="shared" si="0"/>
        <v>2.513692654538505E-2</v>
      </c>
      <c r="D43" s="24">
        <f t="shared" si="1"/>
        <v>0.98258352913090274</v>
      </c>
      <c r="E43" s="24">
        <f t="shared" si="2"/>
        <v>1.5765187575369781</v>
      </c>
    </row>
    <row r="44" spans="1:19" ht="15" customHeight="1" x14ac:dyDescent="0.2">
      <c r="A44" s="3">
        <f>'Stocks Returns'!A40</f>
        <v>42352</v>
      </c>
      <c r="B44" s="5">
        <f>SUMPRODUCT('Stocks Returns'!B40:E40,$H$10:$K$10)</f>
        <v>9.4027650276785439E-3</v>
      </c>
      <c r="C44" s="5">
        <f t="shared" si="0"/>
        <v>-9.4027650276785439E-3</v>
      </c>
      <c r="D44" s="24">
        <f t="shared" si="1"/>
        <v>1.006554075082609</v>
      </c>
      <c r="E44" s="24">
        <f t="shared" si="2"/>
        <v>1.6010026790408816</v>
      </c>
    </row>
    <row r="45" spans="1:19" ht="15" customHeight="1" x14ac:dyDescent="0.2">
      <c r="A45" s="3">
        <f>'Stocks Returns'!A41</f>
        <v>42353</v>
      </c>
      <c r="B45" s="5">
        <f>SUMPRODUCT('Stocks Returns'!B41:E41,$H$10:$K$10)</f>
        <v>2.3341211845613583E-2</v>
      </c>
      <c r="C45" s="5">
        <f t="shared" si="0"/>
        <v>-2.3341211845613583E-2</v>
      </c>
      <c r="D45" s="24">
        <f t="shared" si="1"/>
        <v>1.0162273571742557</v>
      </c>
      <c r="E45" s="24">
        <f t="shared" si="2"/>
        <v>1.6102298700809028</v>
      </c>
    </row>
    <row r="46" spans="1:19" ht="15" customHeight="1" x14ac:dyDescent="0.2">
      <c r="A46" s="3">
        <f>'Stocks Returns'!A42</f>
        <v>42354</v>
      </c>
      <c r="B46" s="5">
        <f>SUMPRODUCT('Stocks Returns'!B42:E42,$H$10:$K$10)</f>
        <v>1.6090801419658175E-2</v>
      </c>
      <c r="C46" s="5">
        <f t="shared" si="0"/>
        <v>-1.6090801419658175E-2</v>
      </c>
      <c r="D46" s="24">
        <f t="shared" si="1"/>
        <v>1.0111955723386428</v>
      </c>
      <c r="E46" s="24">
        <f t="shared" si="2"/>
        <v>1.6054779052398827</v>
      </c>
    </row>
    <row r="47" spans="1:19" ht="15" customHeight="1" x14ac:dyDescent="0.2">
      <c r="A47" s="3">
        <f>'Stocks Returns'!A43</f>
        <v>42355</v>
      </c>
      <c r="B47" s="5">
        <f>SUMPRODUCT('Stocks Returns'!B43:E43,$H$10:$K$10)</f>
        <v>-1.4678526095836511E-2</v>
      </c>
      <c r="C47" s="5">
        <f t="shared" si="0"/>
        <v>1.4678526095836511E-2</v>
      </c>
      <c r="D47" s="24">
        <f t="shared" si="1"/>
        <v>0.98984165904288945</v>
      </c>
      <c r="E47" s="24">
        <f t="shared" si="2"/>
        <v>1.5841715602420217</v>
      </c>
    </row>
    <row r="48" spans="1:19" ht="15" customHeight="1" x14ac:dyDescent="0.2">
      <c r="A48" s="3">
        <f>'Stocks Returns'!A44</f>
        <v>42356</v>
      </c>
      <c r="B48" s="5">
        <f>SUMPRODUCT('Stocks Returns'!B44:E44,$H$10:$K$10)</f>
        <v>-2.8802031322599068E-2</v>
      </c>
      <c r="C48" s="5">
        <f t="shared" si="0"/>
        <v>2.8802031322599068E-2</v>
      </c>
      <c r="D48" s="24">
        <f t="shared" si="1"/>
        <v>0.98003994641551617</v>
      </c>
      <c r="E48" s="24">
        <f t="shared" si="2"/>
        <v>1.5737885631754187</v>
      </c>
    </row>
    <row r="49" spans="1:5" ht="15" customHeight="1" x14ac:dyDescent="0.2">
      <c r="A49" s="3">
        <f>'Stocks Returns'!A45</f>
        <v>42359</v>
      </c>
      <c r="B49" s="5">
        <f>SUMPRODUCT('Stocks Returns'!B45:E45,$H$10:$K$10)</f>
        <v>1.1392032822110454E-2</v>
      </c>
      <c r="C49" s="5">
        <f t="shared" si="0"/>
        <v>-1.1392032822110454E-2</v>
      </c>
      <c r="D49" s="24">
        <f t="shared" si="1"/>
        <v>1.0079346269319447</v>
      </c>
      <c r="E49" s="24">
        <f t="shared" si="2"/>
        <v>1.6023429345404823</v>
      </c>
    </row>
    <row r="50" spans="1:5" ht="15" customHeight="1" x14ac:dyDescent="0.2">
      <c r="A50" s="3">
        <f>'Stocks Returns'!A46</f>
        <v>42360</v>
      </c>
      <c r="B50" s="5">
        <f>SUMPRODUCT('Stocks Returns'!B46:E46,$H$10:$K$10)</f>
        <v>3.005565313845506E-3</v>
      </c>
      <c r="C50" s="5">
        <f t="shared" si="0"/>
        <v>-3.005565313845506E-3</v>
      </c>
      <c r="D50" s="24">
        <f t="shared" si="1"/>
        <v>1.0021144184812087</v>
      </c>
      <c r="E50" s="24">
        <f t="shared" si="2"/>
        <v>1.5966403562296567</v>
      </c>
    </row>
    <row r="51" spans="1:5" ht="15" customHeight="1" x14ac:dyDescent="0.2">
      <c r="A51" s="3">
        <f>'Stocks Returns'!A47</f>
        <v>42361</v>
      </c>
      <c r="B51" s="5">
        <f>SUMPRODUCT('Stocks Returns'!B47:E47,$H$10:$K$10)</f>
        <v>1.4620714433261075E-2</v>
      </c>
      <c r="C51" s="5">
        <f t="shared" si="0"/>
        <v>-1.4620714433261075E-2</v>
      </c>
      <c r="D51" s="24">
        <f t="shared" si="1"/>
        <v>1.0101753319700832</v>
      </c>
      <c r="E51" s="24">
        <f t="shared" si="2"/>
        <v>1.604501740086985</v>
      </c>
    </row>
    <row r="52" spans="1:5" ht="15" customHeight="1" x14ac:dyDescent="0.2">
      <c r="A52" s="3">
        <f>'Stocks Returns'!A48</f>
        <v>42362</v>
      </c>
      <c r="B52" s="5">
        <f>SUMPRODUCT('Stocks Returns'!B48:E48,$H$10:$K$10)</f>
        <v>-3.6681079926898295E-3</v>
      </c>
      <c r="C52" s="5">
        <f t="shared" si="0"/>
        <v>3.6681079926898295E-3</v>
      </c>
      <c r="D52" s="24">
        <f t="shared" si="1"/>
        <v>0.99748288920647321</v>
      </c>
      <c r="E52" s="24">
        <f t="shared" si="2"/>
        <v>1.5920051306519836</v>
      </c>
    </row>
    <row r="53" spans="1:5" ht="15" customHeight="1" x14ac:dyDescent="0.2">
      <c r="A53" s="3">
        <f>'Stocks Returns'!A49</f>
        <v>42363</v>
      </c>
      <c r="B53" s="5">
        <f>SUMPRODUCT('Stocks Returns'!B49:E49,$H$10:$K$10)</f>
        <v>0</v>
      </c>
      <c r="C53" s="5">
        <f t="shared" si="0"/>
        <v>0</v>
      </c>
      <c r="D53" s="24">
        <f t="shared" si="1"/>
        <v>1.0000285561533999</v>
      </c>
      <c r="E53" s="24">
        <f t="shared" si="2"/>
        <v>1.5945634464142966</v>
      </c>
    </row>
    <row r="54" spans="1:5" ht="15" customHeight="1" x14ac:dyDescent="0.2">
      <c r="A54" s="3">
        <f>'Stocks Returns'!A50</f>
        <v>42366</v>
      </c>
      <c r="B54" s="5">
        <f>SUMPRODUCT('Stocks Returns'!B50:E50,$H$10:$K$10)</f>
        <v>3.5192116066991861E-3</v>
      </c>
      <c r="C54" s="5">
        <f t="shared" si="0"/>
        <v>-3.5192116066991861E-3</v>
      </c>
      <c r="D54" s="24">
        <f t="shared" si="1"/>
        <v>1.0024708890084493</v>
      </c>
      <c r="E54" s="24">
        <f t="shared" si="2"/>
        <v>1.5969935501859003</v>
      </c>
    </row>
    <row r="55" spans="1:5" ht="15" customHeight="1" x14ac:dyDescent="0.2">
      <c r="A55" s="3">
        <f>'Stocks Returns'!A51</f>
        <v>42367</v>
      </c>
      <c r="B55" s="5">
        <f>SUMPRODUCT('Stocks Returns'!B51:E51,$H$10:$K$10)</f>
        <v>8.884440040494641E-3</v>
      </c>
      <c r="C55" s="5">
        <f t="shared" si="0"/>
        <v>-8.884440040494641E-3</v>
      </c>
      <c r="D55" s="24">
        <f t="shared" si="1"/>
        <v>1.0061943575415033</v>
      </c>
      <c r="E55" s="24">
        <f t="shared" si="2"/>
        <v>1.6006521917983203</v>
      </c>
    </row>
    <row r="56" spans="1:5" ht="15" customHeight="1" x14ac:dyDescent="0.2">
      <c r="A56" s="3">
        <f>'Stocks Returns'!A52</f>
        <v>42368</v>
      </c>
      <c r="B56" s="5">
        <f>SUMPRODUCT('Stocks Returns'!B52:E52,$H$10:$K$10)</f>
        <v>-1.0711455069444558E-2</v>
      </c>
      <c r="C56" s="5">
        <f t="shared" si="0"/>
        <v>1.0711455069444558E-2</v>
      </c>
      <c r="D56" s="24">
        <f t="shared" si="1"/>
        <v>0.99259480633520547</v>
      </c>
      <c r="E56" s="24">
        <f t="shared" si="2"/>
        <v>1.5870205645934361</v>
      </c>
    </row>
    <row r="57" spans="1:5" ht="15" customHeight="1" x14ac:dyDescent="0.2">
      <c r="A57" s="3">
        <f>'Stocks Returns'!A53</f>
        <v>42369</v>
      </c>
      <c r="B57" s="5">
        <f>SUMPRODUCT('Stocks Returns'!B53:E53,$H$10:$K$10)</f>
        <v>-1.1055026911096635E-2</v>
      </c>
      <c r="C57" s="5">
        <f t="shared" si="0"/>
        <v>1.1055026911096635E-2</v>
      </c>
      <c r="D57" s="24">
        <f t="shared" si="1"/>
        <v>0.99235636747709888</v>
      </c>
      <c r="E57" s="24">
        <f t="shared" si="2"/>
        <v>1.5867750031138526</v>
      </c>
    </row>
    <row r="58" spans="1:5" ht="15" customHeight="1" x14ac:dyDescent="0.2">
      <c r="A58" s="3">
        <f>'Stocks Returns'!A54</f>
        <v>42370</v>
      </c>
      <c r="B58" s="5">
        <f>SUMPRODUCT('Stocks Returns'!B54:E54,$H$10:$K$10)</f>
        <v>0</v>
      </c>
      <c r="C58" s="5">
        <f t="shared" si="0"/>
        <v>0</v>
      </c>
      <c r="D58" s="24">
        <f t="shared" si="1"/>
        <v>1.0000285561533999</v>
      </c>
      <c r="E58" s="24">
        <f t="shared" si="2"/>
        <v>1.5945634464142966</v>
      </c>
    </row>
    <row r="59" spans="1:5" ht="15" customHeight="1" x14ac:dyDescent="0.2">
      <c r="A59" s="3">
        <f>'Stocks Returns'!A55</f>
        <v>42373</v>
      </c>
      <c r="B59" s="5">
        <f>SUMPRODUCT('Stocks Returns'!B55:E55,$H$10:$K$10)</f>
        <v>-2.3114040009040136E-2</v>
      </c>
      <c r="C59" s="5">
        <f t="shared" si="0"/>
        <v>2.3114040009040136E-2</v>
      </c>
      <c r="D59" s="24">
        <f t="shared" si="1"/>
        <v>0.98398741238712606</v>
      </c>
      <c r="E59" s="24">
        <f t="shared" si="2"/>
        <v>1.5780149437279969</v>
      </c>
    </row>
    <row r="60" spans="1:5" ht="15" customHeight="1" x14ac:dyDescent="0.2">
      <c r="A60" s="3">
        <f>'Stocks Returns'!A56</f>
        <v>42374</v>
      </c>
      <c r="B60" s="5">
        <f>SUMPRODUCT('Stocks Returns'!B56:E56,$H$10:$K$10)</f>
        <v>6.6687658310027285E-3</v>
      </c>
      <c r="C60" s="5">
        <f t="shared" si="0"/>
        <v>-6.6687658310027285E-3</v>
      </c>
      <c r="D60" s="24">
        <f t="shared" si="1"/>
        <v>1.0046566796401157</v>
      </c>
      <c r="E60" s="24">
        <f t="shared" si="2"/>
        <v>1.5991480673705469</v>
      </c>
    </row>
    <row r="61" spans="1:5" ht="15" customHeight="1" x14ac:dyDescent="0.2">
      <c r="A61" s="3">
        <f>'Stocks Returns'!A57</f>
        <v>42375</v>
      </c>
      <c r="B61" s="5">
        <f>SUMPRODUCT('Stocks Returns'!B57:E57,$H$10:$K$10)</f>
        <v>-1.3311816807236235E-2</v>
      </c>
      <c r="C61" s="5">
        <f t="shared" si="0"/>
        <v>1.3311816807236235E-2</v>
      </c>
      <c r="D61" s="24">
        <f t="shared" si="1"/>
        <v>0.99079015528917802</v>
      </c>
      <c r="E61" s="24">
        <f t="shared" si="2"/>
        <v>1.5851564431983067</v>
      </c>
    </row>
    <row r="62" spans="1:5" ht="15" customHeight="1" x14ac:dyDescent="0.2">
      <c r="A62" s="3">
        <f>'Stocks Returns'!A58</f>
        <v>42376</v>
      </c>
      <c r="B62" s="5">
        <f>SUMPRODUCT('Stocks Returns'!B58:E58,$H$10:$K$10)</f>
        <v>-2.1474089069310278E-2</v>
      </c>
      <c r="C62" s="5">
        <f t="shared" si="0"/>
        <v>2.1474089069310278E-2</v>
      </c>
      <c r="D62" s="24">
        <f t="shared" si="1"/>
        <v>0.98512553833929861</v>
      </c>
      <c r="E62" s="24">
        <f t="shared" si="2"/>
        <v>1.5792222975576797</v>
      </c>
    </row>
    <row r="63" spans="1:5" ht="15" customHeight="1" x14ac:dyDescent="0.2">
      <c r="A63" s="3">
        <f>'Stocks Returns'!A59</f>
        <v>42377</v>
      </c>
      <c r="B63" s="5">
        <f>SUMPRODUCT('Stocks Returns'!B59:E59,$H$10:$K$10)</f>
        <v>-1.3165435723682268E-2</v>
      </c>
      <c r="C63" s="5">
        <f t="shared" si="0"/>
        <v>1.3165435723682268E-2</v>
      </c>
      <c r="D63" s="24">
        <f t="shared" si="1"/>
        <v>0.9908917437611644</v>
      </c>
      <c r="E63" s="24">
        <f t="shared" si="2"/>
        <v>1.585261719532518</v>
      </c>
    </row>
    <row r="64" spans="1:5" ht="15" customHeight="1" x14ac:dyDescent="0.2">
      <c r="A64" s="3">
        <f>'Stocks Returns'!A60</f>
        <v>42380</v>
      </c>
      <c r="B64" s="5">
        <f>SUMPRODUCT('Stocks Returns'!B60:E60,$H$10:$K$10)</f>
        <v>1.32736212937645E-2</v>
      </c>
      <c r="C64" s="5">
        <f t="shared" si="0"/>
        <v>-1.32736212937645E-2</v>
      </c>
      <c r="D64" s="24">
        <f t="shared" si="1"/>
        <v>1.0092404493312725</v>
      </c>
      <c r="E64" s="24">
        <f t="shared" si="2"/>
        <v>1.6036035144684331</v>
      </c>
    </row>
    <row r="65" spans="1:5" ht="15" customHeight="1" x14ac:dyDescent="0.2">
      <c r="A65" s="3">
        <f>'Stocks Returns'!A61</f>
        <v>42381</v>
      </c>
      <c r="B65" s="5">
        <f>SUMPRODUCT('Stocks Returns'!B61:E61,$H$10:$K$10)</f>
        <v>1.1130338015351997E-2</v>
      </c>
      <c r="C65" s="5">
        <f t="shared" si="0"/>
        <v>-1.1130338015351997E-2</v>
      </c>
      <c r="D65" s="24">
        <f t="shared" si="1"/>
        <v>1.0077530107360542</v>
      </c>
      <c r="E65" s="24">
        <f t="shared" si="2"/>
        <v>1.602167061442026</v>
      </c>
    </row>
    <row r="66" spans="1:5" ht="15" customHeight="1" x14ac:dyDescent="0.2">
      <c r="A66" s="3">
        <f>'Stocks Returns'!A62</f>
        <v>42382</v>
      </c>
      <c r="B66" s="5">
        <f>SUMPRODUCT('Stocks Returns'!B62:E62,$H$10:$K$10)</f>
        <v>-2.1680648141923019E-2</v>
      </c>
      <c r="C66" s="5">
        <f t="shared" si="0"/>
        <v>2.1680648141923019E-2</v>
      </c>
      <c r="D66" s="24">
        <f t="shared" si="1"/>
        <v>0.98498218634290535</v>
      </c>
      <c r="E66" s="24">
        <f t="shared" si="2"/>
        <v>1.5790705025720118</v>
      </c>
    </row>
    <row r="67" spans="1:5" ht="15" customHeight="1" x14ac:dyDescent="0.2">
      <c r="A67" s="3">
        <f>'Stocks Returns'!A63</f>
        <v>42383</v>
      </c>
      <c r="B67" s="5">
        <f>SUMPRODUCT('Stocks Returns'!B63:E63,$H$10:$K$10)</f>
        <v>1.0139768091826668E-2</v>
      </c>
      <c r="C67" s="5">
        <f t="shared" si="0"/>
        <v>-1.0139768091826668E-2</v>
      </c>
      <c r="D67" s="24">
        <f t="shared" si="1"/>
        <v>1.0070655552091277</v>
      </c>
      <c r="E67" s="24">
        <f t="shared" si="2"/>
        <v>1.6015001316439763</v>
      </c>
    </row>
    <row r="68" spans="1:5" ht="15" customHeight="1" x14ac:dyDescent="0.2">
      <c r="A68" s="3">
        <f>'Stocks Returns'!A64</f>
        <v>42384</v>
      </c>
      <c r="B68" s="5">
        <f>SUMPRODUCT('Stocks Returns'!B64:E64,$H$10:$K$10)</f>
        <v>-2.7281004135113581E-2</v>
      </c>
      <c r="C68" s="5">
        <f t="shared" si="0"/>
        <v>2.7281004135113581E-2</v>
      </c>
      <c r="D68" s="24">
        <f t="shared" si="1"/>
        <v>0.98109553928363114</v>
      </c>
      <c r="E68" s="24">
        <f t="shared" si="2"/>
        <v>1.5749246254007727</v>
      </c>
    </row>
    <row r="69" spans="1:5" ht="15" customHeight="1" x14ac:dyDescent="0.2">
      <c r="A69" s="3">
        <f>'Stocks Returns'!A65</f>
        <v>42387</v>
      </c>
      <c r="B69" s="5">
        <f>SUMPRODUCT('Stocks Returns'!B65:E65,$H$10:$K$10)</f>
        <v>0</v>
      </c>
      <c r="C69" s="5">
        <f t="shared" si="0"/>
        <v>0</v>
      </c>
      <c r="D69" s="24">
        <f t="shared" si="1"/>
        <v>1.0000285561533999</v>
      </c>
      <c r="E69" s="24">
        <f t="shared" si="2"/>
        <v>1.5945634464142966</v>
      </c>
    </row>
    <row r="70" spans="1:5" ht="15" customHeight="1" x14ac:dyDescent="0.2">
      <c r="A70" s="3">
        <f>'Stocks Returns'!A66</f>
        <v>42388</v>
      </c>
      <c r="B70" s="5">
        <f>SUMPRODUCT('Stocks Returns'!B66:E66,$H$10:$K$10)</f>
        <v>-4.209604839354078E-3</v>
      </c>
      <c r="C70" s="5">
        <f t="shared" ref="C70:C133" si="4">-B70</f>
        <v>4.209604839354078E-3</v>
      </c>
      <c r="D70" s="24">
        <f t="shared" ref="D70:D133" si="5">1+$H$13+$H$19*(B70-$H$13)</f>
        <v>0.99710709039488821</v>
      </c>
      <c r="E70" s="24">
        <f t="shared" ref="E70:E133" si="6">$H$22*D70-$H$23*D70^2-LN(1+$H$24*EXP(1-D70^3))</f>
        <v>1.5916252766860166</v>
      </c>
    </row>
    <row r="71" spans="1:5" ht="15" customHeight="1" x14ac:dyDescent="0.2">
      <c r="A71" s="3">
        <f>'Stocks Returns'!A67</f>
        <v>42389</v>
      </c>
      <c r="B71" s="5">
        <f>SUMPRODUCT('Stocks Returns'!B67:E67,$H$10:$K$10)</f>
        <v>-7.8318411949717288E-3</v>
      </c>
      <c r="C71" s="5">
        <f t="shared" si="4"/>
        <v>7.8318411949717288E-3</v>
      </c>
      <c r="D71" s="24">
        <f t="shared" si="5"/>
        <v>0.99459325836408952</v>
      </c>
      <c r="E71" s="24">
        <f t="shared" si="6"/>
        <v>1.58906989492244</v>
      </c>
    </row>
    <row r="72" spans="1:5" ht="15" customHeight="1" x14ac:dyDescent="0.2">
      <c r="A72" s="3">
        <f>'Stocks Returns'!A68</f>
        <v>42390</v>
      </c>
      <c r="B72" s="5">
        <f>SUMPRODUCT('Stocks Returns'!B68:E68,$H$10:$K$10)</f>
        <v>1.2854029541436662E-2</v>
      </c>
      <c r="C72" s="5">
        <f t="shared" si="4"/>
        <v>-1.2854029541436662E-2</v>
      </c>
      <c r="D72" s="24">
        <f t="shared" si="5"/>
        <v>1.0089492526551569</v>
      </c>
      <c r="E72" s="24">
        <f t="shared" si="6"/>
        <v>1.6033230080598566</v>
      </c>
    </row>
    <row r="73" spans="1:5" ht="15" customHeight="1" x14ac:dyDescent="0.2">
      <c r="A73" s="3">
        <f>'Stocks Returns'!A69</f>
        <v>42391</v>
      </c>
      <c r="B73" s="5">
        <f>SUMPRODUCT('Stocks Returns'!B69:E69,$H$10:$K$10)</f>
        <v>1.4386623065388168E-2</v>
      </c>
      <c r="C73" s="5">
        <f t="shared" si="4"/>
        <v>-1.4386623065388168E-2</v>
      </c>
      <c r="D73" s="24">
        <f t="shared" si="5"/>
        <v>1.0100128725607793</v>
      </c>
      <c r="E73" s="24">
        <f t="shared" si="6"/>
        <v>1.6043459066856258</v>
      </c>
    </row>
    <row r="74" spans="1:5" ht="15" customHeight="1" x14ac:dyDescent="0.2">
      <c r="A74" s="3">
        <f>'Stocks Returns'!A70</f>
        <v>42394</v>
      </c>
      <c r="B74" s="5">
        <f>SUMPRODUCT('Stocks Returns'!B70:E70,$H$10:$K$10)</f>
        <v>-1.2508883345389472E-2</v>
      </c>
      <c r="C74" s="5">
        <f t="shared" si="4"/>
        <v>1.2508883345389472E-2</v>
      </c>
      <c r="D74" s="24">
        <f t="shared" si="5"/>
        <v>0.99134739111169967</v>
      </c>
      <c r="E74" s="24">
        <f t="shared" si="6"/>
        <v>1.5857334090526742</v>
      </c>
    </row>
    <row r="75" spans="1:5" ht="15" customHeight="1" x14ac:dyDescent="0.2">
      <c r="A75" s="3">
        <f>'Stocks Returns'!A71</f>
        <v>42395</v>
      </c>
      <c r="B75" s="5">
        <f>SUMPRODUCT('Stocks Returns'!B71:E71,$H$10:$K$10)</f>
        <v>3.3126724226969573E-3</v>
      </c>
      <c r="C75" s="5">
        <f t="shared" si="4"/>
        <v>-3.3126724226969573E-3</v>
      </c>
      <c r="D75" s="24">
        <f t="shared" si="5"/>
        <v>1.0023275508147516</v>
      </c>
      <c r="E75" s="24">
        <f t="shared" si="6"/>
        <v>1.5968515908962118</v>
      </c>
    </row>
    <row r="76" spans="1:5" ht="15" customHeight="1" x14ac:dyDescent="0.2">
      <c r="A76" s="3">
        <f>'Stocks Returns'!A72</f>
        <v>42396</v>
      </c>
      <c r="B76" s="5">
        <f>SUMPRODUCT('Stocks Returns'!B72:E72,$H$10:$K$10)</f>
        <v>-1.3845811054591274E-2</v>
      </c>
      <c r="C76" s="5">
        <f t="shared" si="4"/>
        <v>1.3845811054591274E-2</v>
      </c>
      <c r="D76" s="24">
        <f t="shared" si="5"/>
        <v>0.99041956328151359</v>
      </c>
      <c r="E76" s="24">
        <f t="shared" si="6"/>
        <v>1.5847720544653681</v>
      </c>
    </row>
    <row r="77" spans="1:5" ht="15" customHeight="1" x14ac:dyDescent="0.2">
      <c r="A77" s="3">
        <f>'Stocks Returns'!A73</f>
        <v>42397</v>
      </c>
      <c r="B77" s="5">
        <f>SUMPRODUCT('Stocks Returns'!B73:E73,$H$10:$K$10)</f>
        <v>-2.1074391938055718E-2</v>
      </c>
      <c r="C77" s="5">
        <f t="shared" si="4"/>
        <v>2.1074391938055718E-2</v>
      </c>
      <c r="D77" s="24">
        <f t="shared" si="5"/>
        <v>0.98540292814838926</v>
      </c>
      <c r="E77" s="24">
        <f t="shared" si="6"/>
        <v>1.5795157982033901</v>
      </c>
    </row>
    <row r="78" spans="1:5" ht="15" customHeight="1" x14ac:dyDescent="0.2">
      <c r="A78" s="3">
        <f>'Stocks Returns'!A74</f>
        <v>42398</v>
      </c>
      <c r="B78" s="5">
        <f>SUMPRODUCT('Stocks Returns'!B74:E74,$H$10:$K$10)</f>
        <v>7.2231738131947887E-2</v>
      </c>
      <c r="C78" s="5">
        <f t="shared" si="4"/>
        <v>-7.2231738131947887E-2</v>
      </c>
      <c r="D78" s="24">
        <f t="shared" si="5"/>
        <v>1.0501573824169719</v>
      </c>
      <c r="E78" s="24">
        <f t="shared" si="6"/>
        <v>1.6394903373430112</v>
      </c>
    </row>
    <row r="79" spans="1:5" ht="15" customHeight="1" x14ac:dyDescent="0.2">
      <c r="A79" s="3">
        <f>'Stocks Returns'!A75</f>
        <v>42401</v>
      </c>
      <c r="B79" s="5">
        <f>SUMPRODUCT('Stocks Returns'!B75:E75,$H$10:$K$10)</f>
        <v>-1.9048740653349024E-3</v>
      </c>
      <c r="C79" s="5">
        <f t="shared" si="4"/>
        <v>1.9048740653349024E-3</v>
      </c>
      <c r="D79" s="24">
        <f t="shared" si="5"/>
        <v>0.9987065735520575</v>
      </c>
      <c r="E79" s="24">
        <f t="shared" si="6"/>
        <v>1.5932381224238896</v>
      </c>
    </row>
    <row r="80" spans="1:5" ht="15" customHeight="1" x14ac:dyDescent="0.2">
      <c r="A80" s="3">
        <f>'Stocks Returns'!A76</f>
        <v>42402</v>
      </c>
      <c r="B80" s="5">
        <f>SUMPRODUCT('Stocks Returns'!B76:E76,$H$10:$K$10)</f>
        <v>-1.4120689581899486E-2</v>
      </c>
      <c r="C80" s="5">
        <f t="shared" si="4"/>
        <v>1.4120689581899486E-2</v>
      </c>
      <c r="D80" s="24">
        <f t="shared" si="5"/>
        <v>0.99022879758356175</v>
      </c>
      <c r="E80" s="24">
        <f t="shared" si="6"/>
        <v>1.5845739766511602</v>
      </c>
    </row>
    <row r="81" spans="1:5" ht="15" customHeight="1" x14ac:dyDescent="0.2">
      <c r="A81" s="3">
        <f>'Stocks Returns'!A77</f>
        <v>42403</v>
      </c>
      <c r="B81" s="5">
        <f>SUMPRODUCT('Stocks Returns'!B77:E77,$H$10:$K$10)</f>
        <v>1.1498986614192696E-2</v>
      </c>
      <c r="C81" s="5">
        <f t="shared" si="4"/>
        <v>-1.1498986614192696E-2</v>
      </c>
      <c r="D81" s="24">
        <f t="shared" si="5"/>
        <v>1.0080088528636497</v>
      </c>
      <c r="E81" s="24">
        <f t="shared" si="6"/>
        <v>1.6024147747044104</v>
      </c>
    </row>
    <row r="82" spans="1:5" ht="15" customHeight="1" x14ac:dyDescent="0.2">
      <c r="A82" s="3">
        <f>'Stocks Returns'!A78</f>
        <v>42404</v>
      </c>
      <c r="B82" s="5">
        <f>SUMPRODUCT('Stocks Returns'!B78:E78,$H$10:$K$10)</f>
        <v>-8.4343431676208794E-3</v>
      </c>
      <c r="C82" s="5">
        <f t="shared" si="4"/>
        <v>8.4343431676208794E-3</v>
      </c>
      <c r="D82" s="24">
        <f t="shared" si="5"/>
        <v>0.99417512199507108</v>
      </c>
      <c r="E82" s="24">
        <f t="shared" si="6"/>
        <v>1.5886424185015522</v>
      </c>
    </row>
    <row r="83" spans="1:5" ht="15" customHeight="1" x14ac:dyDescent="0.2">
      <c r="A83" s="3">
        <f>'Stocks Returns'!A79</f>
        <v>42405</v>
      </c>
      <c r="B83" s="5">
        <f>SUMPRODUCT('Stocks Returns'!B79:E79,$H$10:$K$10)</f>
        <v>-2.8139431968220632E-2</v>
      </c>
      <c r="C83" s="5">
        <f t="shared" si="4"/>
        <v>2.8139431968220632E-2</v>
      </c>
      <c r="D83" s="24">
        <f t="shared" si="5"/>
        <v>0.98049979036745483</v>
      </c>
      <c r="E83" s="24">
        <f t="shared" si="6"/>
        <v>1.5742839885621382</v>
      </c>
    </row>
    <row r="84" spans="1:5" ht="15" customHeight="1" x14ac:dyDescent="0.2">
      <c r="A84" s="3">
        <f>'Stocks Returns'!A80</f>
        <v>42408</v>
      </c>
      <c r="B84" s="5">
        <f>SUMPRODUCT('Stocks Returns'!B80:E80,$H$10:$K$10)</f>
        <v>-5.0818773302870379E-2</v>
      </c>
      <c r="C84" s="5">
        <f t="shared" si="4"/>
        <v>5.0818773302870379E-2</v>
      </c>
      <c r="D84" s="24">
        <f t="shared" si="5"/>
        <v>0.96476032748120788</v>
      </c>
      <c r="E84" s="24">
        <f t="shared" si="6"/>
        <v>1.556869182650269</v>
      </c>
    </row>
    <row r="85" spans="1:5" ht="15" customHeight="1" x14ac:dyDescent="0.2">
      <c r="A85" s="3">
        <f>'Stocks Returns'!A81</f>
        <v>42409</v>
      </c>
      <c r="B85" s="5">
        <f>SUMPRODUCT('Stocks Returns'!B81:E81,$H$10:$K$10)</f>
        <v>7.7754070631210533E-3</v>
      </c>
      <c r="C85" s="5">
        <f t="shared" si="4"/>
        <v>-7.7754070631210533E-3</v>
      </c>
      <c r="D85" s="24">
        <f t="shared" si="5"/>
        <v>1.0054246886552061</v>
      </c>
      <c r="E85" s="24">
        <f t="shared" si="6"/>
        <v>1.5999005128540325</v>
      </c>
    </row>
    <row r="86" spans="1:5" ht="15" customHeight="1" x14ac:dyDescent="0.2">
      <c r="A86" s="3">
        <f>'Stocks Returns'!A82</f>
        <v>42410</v>
      </c>
      <c r="B86" s="5">
        <f>SUMPRODUCT('Stocks Returns'!B82:E82,$H$10:$K$10)</f>
        <v>2.356833309557833E-2</v>
      </c>
      <c r="C86" s="5">
        <f t="shared" si="4"/>
        <v>-2.356833309557833E-2</v>
      </c>
      <c r="D86" s="24">
        <f t="shared" si="5"/>
        <v>1.0163849793217312</v>
      </c>
      <c r="E86" s="24">
        <f t="shared" si="6"/>
        <v>1.6103770426741717</v>
      </c>
    </row>
    <row r="87" spans="1:5" ht="15" customHeight="1" x14ac:dyDescent="0.2">
      <c r="A87" s="3">
        <f>'Stocks Returns'!A83</f>
        <v>42411</v>
      </c>
      <c r="B87" s="5">
        <f>SUMPRODUCT('Stocks Returns'!B83:E83,$H$10:$K$10)</f>
        <v>-2.3432528614072117E-2</v>
      </c>
      <c r="C87" s="5">
        <f t="shared" si="4"/>
        <v>2.3432528614072117E-2</v>
      </c>
      <c r="D87" s="24">
        <f t="shared" si="5"/>
        <v>0.98376638129523386</v>
      </c>
      <c r="E87" s="24">
        <f t="shared" si="6"/>
        <v>1.5777798859955638</v>
      </c>
    </row>
    <row r="88" spans="1:5" ht="15" customHeight="1" x14ac:dyDescent="0.2">
      <c r="A88" s="3">
        <f>'Stocks Returns'!A84</f>
        <v>42412</v>
      </c>
      <c r="B88" s="5">
        <f>SUMPRODUCT('Stocks Returns'!B84:E84,$H$10:$K$10)</f>
        <v>2.7944937284314634E-2</v>
      </c>
      <c r="C88" s="5">
        <f t="shared" si="4"/>
        <v>-2.7944937284314634E-2</v>
      </c>
      <c r="D88" s="24">
        <f t="shared" si="5"/>
        <v>1.0194223426287143</v>
      </c>
      <c r="E88" s="24">
        <f t="shared" si="6"/>
        <v>1.6131929555799611</v>
      </c>
    </row>
    <row r="89" spans="1:5" ht="15" customHeight="1" x14ac:dyDescent="0.2">
      <c r="A89" s="3">
        <f>'Stocks Returns'!A85</f>
        <v>42415</v>
      </c>
      <c r="B89" s="5">
        <f>SUMPRODUCT('Stocks Returns'!B85:E85,$H$10:$K$10)</f>
        <v>0</v>
      </c>
      <c r="C89" s="5">
        <f t="shared" si="4"/>
        <v>0</v>
      </c>
      <c r="D89" s="24">
        <f t="shared" si="5"/>
        <v>1.0000285561533999</v>
      </c>
      <c r="E89" s="24">
        <f t="shared" si="6"/>
        <v>1.5945634464142966</v>
      </c>
    </row>
    <row r="90" spans="1:5" ht="15" customHeight="1" x14ac:dyDescent="0.2">
      <c r="A90" s="3">
        <f>'Stocks Returns'!A86</f>
        <v>42416</v>
      </c>
      <c r="B90" s="5">
        <f>SUMPRODUCT('Stocks Returns'!B86:E86,$H$10:$K$10)</f>
        <v>1.0823501020120974E-2</v>
      </c>
      <c r="C90" s="5">
        <f t="shared" si="4"/>
        <v>-1.0823501020120974E-2</v>
      </c>
      <c r="D90" s="24">
        <f t="shared" si="5"/>
        <v>1.0075400658613638</v>
      </c>
      <c r="E90" s="24">
        <f t="shared" si="6"/>
        <v>1.6019606796917767</v>
      </c>
    </row>
    <row r="91" spans="1:5" ht="15" customHeight="1" x14ac:dyDescent="0.2">
      <c r="A91" s="3">
        <f>'Stocks Returns'!A87</f>
        <v>42417</v>
      </c>
      <c r="B91" s="5">
        <f>SUMPRODUCT('Stocks Returns'!B87:E87,$H$10:$K$10)</f>
        <v>1.3800907186988806E-2</v>
      </c>
      <c r="C91" s="5">
        <f t="shared" si="4"/>
        <v>-1.3800907186988806E-2</v>
      </c>
      <c r="D91" s="24">
        <f t="shared" si="5"/>
        <v>1.0096063857411701</v>
      </c>
      <c r="E91" s="24">
        <f t="shared" si="6"/>
        <v>1.6039555269040158</v>
      </c>
    </row>
    <row r="92" spans="1:5" ht="15" customHeight="1" x14ac:dyDescent="0.2">
      <c r="A92" s="3">
        <f>'Stocks Returns'!A88</f>
        <v>42418</v>
      </c>
      <c r="B92" s="5">
        <f>SUMPRODUCT('Stocks Returns'!B88:E88,$H$10:$K$10)</f>
        <v>-1.1254372515749492E-2</v>
      </c>
      <c r="C92" s="5">
        <f t="shared" si="4"/>
        <v>1.1254372515749492E-2</v>
      </c>
      <c r="D92" s="24">
        <f t="shared" si="5"/>
        <v>0.99221802162746975</v>
      </c>
      <c r="E92" s="24">
        <f t="shared" si="6"/>
        <v>1.5866324219367005</v>
      </c>
    </row>
    <row r="93" spans="1:5" ht="15" customHeight="1" x14ac:dyDescent="0.2">
      <c r="A93" s="3">
        <f>'Stocks Returns'!A89</f>
        <v>42419</v>
      </c>
      <c r="B93" s="5">
        <f>SUMPRODUCT('Stocks Returns'!B89:E89,$H$10:$K$10)</f>
        <v>4.3257174004967397E-3</v>
      </c>
      <c r="C93" s="5">
        <f t="shared" si="4"/>
        <v>-4.3257174004967397E-3</v>
      </c>
      <c r="D93" s="24">
        <f t="shared" si="5"/>
        <v>1.0030306040293446</v>
      </c>
      <c r="E93" s="24">
        <f t="shared" si="6"/>
        <v>1.5975470896518074</v>
      </c>
    </row>
    <row r="94" spans="1:5" ht="15" customHeight="1" x14ac:dyDescent="0.2">
      <c r="A94" s="3">
        <f>'Stocks Returns'!A90</f>
        <v>42422</v>
      </c>
      <c r="B94" s="5">
        <f>SUMPRODUCT('Stocks Returns'!B90:E90,$H$10:$K$10)</f>
        <v>2.1158140568398341E-2</v>
      </c>
      <c r="C94" s="5">
        <f t="shared" si="4"/>
        <v>-2.1158140568398341E-2</v>
      </c>
      <c r="D94" s="24">
        <f t="shared" si="5"/>
        <v>1.0147123057078684</v>
      </c>
      <c r="E94" s="24">
        <f t="shared" si="6"/>
        <v>1.6088100291810525</v>
      </c>
    </row>
    <row r="95" spans="1:5" ht="15" customHeight="1" x14ac:dyDescent="0.2">
      <c r="A95" s="3">
        <f>'Stocks Returns'!A91</f>
        <v>42423</v>
      </c>
      <c r="B95" s="5">
        <f>SUMPRODUCT('Stocks Returns'!B91:E91,$H$10:$K$10)</f>
        <v>-1.2886664570188056E-2</v>
      </c>
      <c r="C95" s="5">
        <f t="shared" si="4"/>
        <v>1.2886664570188056E-2</v>
      </c>
      <c r="D95" s="24">
        <f t="shared" si="5"/>
        <v>0.99108521094168944</v>
      </c>
      <c r="E95" s="24">
        <f t="shared" si="6"/>
        <v>1.5854620978471048</v>
      </c>
    </row>
    <row r="96" spans="1:5" ht="15" customHeight="1" x14ac:dyDescent="0.2">
      <c r="A96" s="3">
        <f>'Stocks Returns'!A92</f>
        <v>42424</v>
      </c>
      <c r="B96" s="5">
        <f>SUMPRODUCT('Stocks Returns'!B92:E92,$H$10:$K$10)</f>
        <v>-1.9518798163060088E-3</v>
      </c>
      <c r="C96" s="5">
        <f t="shared" si="4"/>
        <v>1.9518798163060088E-3</v>
      </c>
      <c r="D96" s="24">
        <f t="shared" si="5"/>
        <v>0.99867395156088357</v>
      </c>
      <c r="E96" s="24">
        <f t="shared" si="6"/>
        <v>1.5932053297514719</v>
      </c>
    </row>
    <row r="97" spans="1:5" ht="15" customHeight="1" x14ac:dyDescent="0.2">
      <c r="A97" s="3">
        <f>'Stocks Returns'!A93</f>
        <v>42425</v>
      </c>
      <c r="B97" s="5">
        <f>SUMPRODUCT('Stocks Returns'!B93:E93,$H$10:$K$10)</f>
        <v>1.8754845636432937E-2</v>
      </c>
      <c r="C97" s="5">
        <f t="shared" si="4"/>
        <v>-1.8754845636432937E-2</v>
      </c>
      <c r="D97" s="24">
        <f t="shared" si="5"/>
        <v>1.0130444190250845</v>
      </c>
      <c r="E97" s="24">
        <f t="shared" si="6"/>
        <v>1.6072360261962748</v>
      </c>
    </row>
    <row r="98" spans="1:5" ht="15" customHeight="1" x14ac:dyDescent="0.2">
      <c r="A98" s="3">
        <f>'Stocks Returns'!A94</f>
        <v>42426</v>
      </c>
      <c r="B98" s="5">
        <f>SUMPRODUCT('Stocks Returns'!B94:E94,$H$10:$K$10)</f>
        <v>-5.444893650798247E-3</v>
      </c>
      <c r="C98" s="5">
        <f t="shared" si="4"/>
        <v>5.444893650798247E-3</v>
      </c>
      <c r="D98" s="24">
        <f t="shared" si="5"/>
        <v>0.99624979995974594</v>
      </c>
      <c r="E98" s="24">
        <f t="shared" si="6"/>
        <v>1.5907566340911887</v>
      </c>
    </row>
    <row r="99" spans="1:5" ht="15" customHeight="1" x14ac:dyDescent="0.2">
      <c r="A99" s="3">
        <f>'Stocks Returns'!A95</f>
        <v>42429</v>
      </c>
      <c r="B99" s="5">
        <f>SUMPRODUCT('Stocks Returns'!B95:E95,$H$10:$K$10)</f>
        <v>-4.9156991119137777E-3</v>
      </c>
      <c r="C99" s="5">
        <f t="shared" si="4"/>
        <v>4.9156991119137777E-3</v>
      </c>
      <c r="D99" s="24">
        <f t="shared" si="5"/>
        <v>0.99661706096973179</v>
      </c>
      <c r="E99" s="24">
        <f t="shared" si="6"/>
        <v>1.5911291158737917</v>
      </c>
    </row>
    <row r="100" spans="1:5" ht="15" customHeight="1" x14ac:dyDescent="0.2">
      <c r="A100" s="3">
        <f>'Stocks Returns'!A96</f>
        <v>42430</v>
      </c>
      <c r="B100" s="5">
        <f>SUMPRODUCT('Stocks Returns'!B96:E96,$H$10:$K$10)</f>
        <v>3.0204268178264441E-2</v>
      </c>
      <c r="C100" s="5">
        <f t="shared" si="4"/>
        <v>-3.0204268178264441E-2</v>
      </c>
      <c r="D100" s="24">
        <f t="shared" si="5"/>
        <v>1.0209903182691156</v>
      </c>
      <c r="E100" s="24">
        <f t="shared" si="6"/>
        <v>1.6146316173173174</v>
      </c>
    </row>
    <row r="101" spans="1:5" ht="15" customHeight="1" x14ac:dyDescent="0.2">
      <c r="A101" s="3">
        <f>'Stocks Returns'!A97</f>
        <v>42431</v>
      </c>
      <c r="B101" s="5">
        <f>SUMPRODUCT('Stocks Returns'!B97:E97,$H$10:$K$10)</f>
        <v>-3.4988285176600982E-3</v>
      </c>
      <c r="C101" s="5">
        <f t="shared" si="4"/>
        <v>3.4988285176600982E-3</v>
      </c>
      <c r="D101" s="24">
        <f t="shared" si="5"/>
        <v>0.99760036916214379</v>
      </c>
      <c r="E101" s="24">
        <f t="shared" si="6"/>
        <v>1.5921237630072311</v>
      </c>
    </row>
    <row r="102" spans="1:5" ht="15" customHeight="1" x14ac:dyDescent="0.2">
      <c r="A102" s="3">
        <f>'Stocks Returns'!A98</f>
        <v>42432</v>
      </c>
      <c r="B102" s="5">
        <f>SUMPRODUCT('Stocks Returns'!B98:E98,$H$10:$K$10)</f>
        <v>-4.3407414299719525E-3</v>
      </c>
      <c r="C102" s="5">
        <f t="shared" si="4"/>
        <v>4.3407414299719525E-3</v>
      </c>
      <c r="D102" s="24">
        <f t="shared" si="5"/>
        <v>0.99701608160099942</v>
      </c>
      <c r="E102" s="24">
        <f t="shared" si="6"/>
        <v>1.5915332013456054</v>
      </c>
    </row>
    <row r="103" spans="1:5" ht="15" customHeight="1" x14ac:dyDescent="0.2">
      <c r="A103" s="3">
        <f>'Stocks Returns'!A99</f>
        <v>42433</v>
      </c>
      <c r="B103" s="5">
        <f>SUMPRODUCT('Stocks Returns'!B99:E99,$H$10:$K$10)</f>
        <v>8.9648677341796427E-4</v>
      </c>
      <c r="C103" s="5">
        <f t="shared" si="4"/>
        <v>-8.9648677341796427E-4</v>
      </c>
      <c r="D103" s="24">
        <f t="shared" si="5"/>
        <v>1.0006507179741519</v>
      </c>
      <c r="E103" s="24">
        <f t="shared" si="6"/>
        <v>1.5951847626307676</v>
      </c>
    </row>
    <row r="104" spans="1:5" ht="15" customHeight="1" x14ac:dyDescent="0.2">
      <c r="A104" s="3">
        <f>'Stocks Returns'!A100</f>
        <v>42436</v>
      </c>
      <c r="B104" s="5">
        <f>SUMPRODUCT('Stocks Returns'!B100:E100,$H$10:$K$10)</f>
        <v>-2.3810412037662661E-2</v>
      </c>
      <c r="C104" s="5">
        <f t="shared" si="4"/>
        <v>2.3810412037662661E-2</v>
      </c>
      <c r="D104" s="24">
        <f t="shared" si="5"/>
        <v>0.98350413019926208</v>
      </c>
      <c r="E104" s="24">
        <f t="shared" si="6"/>
        <v>1.577500747099323</v>
      </c>
    </row>
    <row r="105" spans="1:5" ht="15" customHeight="1" x14ac:dyDescent="0.2">
      <c r="A105" s="3">
        <f>'Stocks Returns'!A101</f>
        <v>42437</v>
      </c>
      <c r="B105" s="5">
        <f>SUMPRODUCT('Stocks Returns'!B101:E101,$H$10:$K$10)</f>
        <v>-1.8655570317362116E-2</v>
      </c>
      <c r="C105" s="5">
        <f t="shared" si="4"/>
        <v>1.8655570317362116E-2</v>
      </c>
      <c r="D105" s="24">
        <f t="shared" si="5"/>
        <v>0.98708159035315068</v>
      </c>
      <c r="E105" s="24">
        <f t="shared" si="6"/>
        <v>1.5812855740455221</v>
      </c>
    </row>
    <row r="106" spans="1:5" ht="15" customHeight="1" x14ac:dyDescent="0.2">
      <c r="A106" s="3">
        <f>'Stocks Returns'!A102</f>
        <v>42438</v>
      </c>
      <c r="B106" s="5">
        <f>SUMPRODUCT('Stocks Returns'!B102:E102,$H$10:$K$10)</f>
        <v>1.8667421775847085E-3</v>
      </c>
      <c r="C106" s="5">
        <f t="shared" si="4"/>
        <v>-1.8667421775847085E-3</v>
      </c>
      <c r="D106" s="24">
        <f t="shared" si="5"/>
        <v>1.0013240752246437</v>
      </c>
      <c r="E106" s="24">
        <f t="shared" si="6"/>
        <v>1.5958554576696888</v>
      </c>
    </row>
    <row r="107" spans="1:5" ht="15" customHeight="1" x14ac:dyDescent="0.2">
      <c r="A107" s="3">
        <f>'Stocks Returns'!A103</f>
        <v>42439</v>
      </c>
      <c r="B107" s="5">
        <f>SUMPRODUCT('Stocks Returns'!B103:E103,$H$10:$K$10)</f>
        <v>-6.6199737473093753E-3</v>
      </c>
      <c r="C107" s="5">
        <f t="shared" si="4"/>
        <v>6.6199737473093753E-3</v>
      </c>
      <c r="D107" s="24">
        <f t="shared" si="5"/>
        <v>0.9954342943727672</v>
      </c>
      <c r="E107" s="24">
        <f t="shared" si="6"/>
        <v>1.5899276216452412</v>
      </c>
    </row>
    <row r="108" spans="1:5" ht="15" customHeight="1" x14ac:dyDescent="0.2">
      <c r="A108" s="3">
        <f>'Stocks Returns'!A104</f>
        <v>42440</v>
      </c>
      <c r="B108" s="5">
        <f>SUMPRODUCT('Stocks Returns'!B104:E104,$H$10:$K$10)</f>
        <v>2.0811385760183824E-2</v>
      </c>
      <c r="C108" s="5">
        <f t="shared" si="4"/>
        <v>-2.0811385760183824E-2</v>
      </c>
      <c r="D108" s="24">
        <f t="shared" si="5"/>
        <v>1.0144716578709676</v>
      </c>
      <c r="E108" s="24">
        <f t="shared" si="6"/>
        <v>1.6085836335924844</v>
      </c>
    </row>
    <row r="109" spans="1:5" ht="15" customHeight="1" x14ac:dyDescent="0.2">
      <c r="A109" s="3">
        <f>'Stocks Returns'!A105</f>
        <v>42443</v>
      </c>
      <c r="B109" s="5">
        <f>SUMPRODUCT('Stocks Returns'!B105:E105,$H$10:$K$10)</f>
        <v>-2.4714992238827746E-3</v>
      </c>
      <c r="C109" s="5">
        <f t="shared" si="4"/>
        <v>2.4714992238827746E-3</v>
      </c>
      <c r="D109" s="24">
        <f t="shared" si="5"/>
        <v>0.99831333569202529</v>
      </c>
      <c r="E109" s="24">
        <f t="shared" si="6"/>
        <v>1.5928425443052061</v>
      </c>
    </row>
    <row r="110" spans="1:5" ht="15" customHeight="1" x14ac:dyDescent="0.2">
      <c r="A110" s="3">
        <f>'Stocks Returns'!A106</f>
        <v>42444</v>
      </c>
      <c r="B110" s="5">
        <f>SUMPRODUCT('Stocks Returns'!B106:E106,$H$10:$K$10)</f>
        <v>5.5011562016958138E-3</v>
      </c>
      <c r="C110" s="5">
        <f t="shared" si="4"/>
        <v>-5.5011562016958138E-3</v>
      </c>
      <c r="D110" s="24">
        <f t="shared" si="5"/>
        <v>1.0038463585573769</v>
      </c>
      <c r="E110" s="24">
        <f t="shared" si="6"/>
        <v>1.598351585537771</v>
      </c>
    </row>
    <row r="111" spans="1:5" ht="15" customHeight="1" x14ac:dyDescent="0.2">
      <c r="A111" s="3">
        <f>'Stocks Returns'!A107</f>
        <v>42445</v>
      </c>
      <c r="B111" s="5">
        <f>SUMPRODUCT('Stocks Returns'!B107:E107,$H$10:$K$10)</f>
        <v>6.0390736066725098E-3</v>
      </c>
      <c r="C111" s="5">
        <f t="shared" si="4"/>
        <v>-6.0390736066725098E-3</v>
      </c>
      <c r="D111" s="24">
        <f t="shared" si="5"/>
        <v>1.0042196732364306</v>
      </c>
      <c r="E111" s="24">
        <f t="shared" si="6"/>
        <v>1.5987188535349688</v>
      </c>
    </row>
    <row r="112" spans="1:5" ht="15" customHeight="1" x14ac:dyDescent="0.2">
      <c r="A112" s="3">
        <f>'Stocks Returns'!A108</f>
        <v>42446</v>
      </c>
      <c r="B112" s="5">
        <f>SUMPRODUCT('Stocks Returns'!B108:E108,$H$10:$K$10)</f>
        <v>1.053743929568597E-2</v>
      </c>
      <c r="C112" s="5">
        <f t="shared" si="4"/>
        <v>-1.053743929568597E-2</v>
      </c>
      <c r="D112" s="24">
        <f t="shared" si="5"/>
        <v>1.0073415390246061</v>
      </c>
      <c r="E112" s="24">
        <f t="shared" si="6"/>
        <v>1.6017681057516815</v>
      </c>
    </row>
    <row r="113" spans="1:5" ht="15" customHeight="1" x14ac:dyDescent="0.2">
      <c r="A113" s="3">
        <f>'Stocks Returns'!A109</f>
        <v>42447</v>
      </c>
      <c r="B113" s="5">
        <f>SUMPRODUCT('Stocks Returns'!B109:E109,$H$10:$K$10)</f>
        <v>9.0415078192447977E-3</v>
      </c>
      <c r="C113" s="5">
        <f t="shared" si="4"/>
        <v>-9.0415078192447977E-3</v>
      </c>
      <c r="D113" s="24">
        <f t="shared" si="5"/>
        <v>1.0063033625799558</v>
      </c>
      <c r="E113" s="24">
        <f t="shared" si="6"/>
        <v>1.6007584551384439</v>
      </c>
    </row>
    <row r="114" spans="1:5" ht="15" customHeight="1" x14ac:dyDescent="0.2">
      <c r="A114" s="3">
        <f>'Stocks Returns'!A110</f>
        <v>42450</v>
      </c>
      <c r="B114" s="5">
        <f>SUMPRODUCT('Stocks Returns'!B110:E110,$H$10:$K$10)</f>
        <v>-5.7345344111506421E-4</v>
      </c>
      <c r="C114" s="5">
        <f t="shared" si="4"/>
        <v>5.7345344111506421E-4</v>
      </c>
      <c r="D114" s="24">
        <f t="shared" si="5"/>
        <v>0.99963057946526612</v>
      </c>
      <c r="E114" s="24">
        <f t="shared" si="6"/>
        <v>1.5941651984812515</v>
      </c>
    </row>
    <row r="115" spans="1:5" ht="15" customHeight="1" x14ac:dyDescent="0.2">
      <c r="A115" s="3">
        <f>'Stocks Returns'!A111</f>
        <v>42451</v>
      </c>
      <c r="B115" s="5">
        <f>SUMPRODUCT('Stocks Returns'!B111:E111,$H$10:$K$10)</f>
        <v>-1.0875168161300254E-2</v>
      </c>
      <c r="C115" s="5">
        <f t="shared" si="4"/>
        <v>1.0875168161300254E-2</v>
      </c>
      <c r="D115" s="24">
        <f t="shared" si="5"/>
        <v>0.99248118944945762</v>
      </c>
      <c r="E115" s="24">
        <f t="shared" si="6"/>
        <v>1.5869035816946804</v>
      </c>
    </row>
    <row r="116" spans="1:5" ht="15" customHeight="1" x14ac:dyDescent="0.2">
      <c r="A116" s="3">
        <f>'Stocks Returns'!A112</f>
        <v>42452</v>
      </c>
      <c r="B116" s="5">
        <f>SUMPRODUCT('Stocks Returns'!B112:E112,$H$10:$K$10)</f>
        <v>1.1721640014806769E-2</v>
      </c>
      <c r="C116" s="5">
        <f t="shared" si="4"/>
        <v>-1.1721640014806769E-2</v>
      </c>
      <c r="D116" s="24">
        <f t="shared" si="5"/>
        <v>1.0081633743236758</v>
      </c>
      <c r="E116" s="24">
        <f t="shared" si="6"/>
        <v>1.6025642577057566</v>
      </c>
    </row>
    <row r="117" spans="1:5" ht="15" customHeight="1" x14ac:dyDescent="0.2">
      <c r="A117" s="3">
        <f>'Stocks Returns'!A113</f>
        <v>42453</v>
      </c>
      <c r="B117" s="5">
        <f>SUMPRODUCT('Stocks Returns'!B113:E113,$H$10:$K$10)</f>
        <v>3.1281354252527169E-3</v>
      </c>
      <c r="C117" s="5">
        <f t="shared" si="4"/>
        <v>-3.1281354252527169E-3</v>
      </c>
      <c r="D117" s="24">
        <f t="shared" si="5"/>
        <v>1.0021994821385254</v>
      </c>
      <c r="E117" s="24">
        <f t="shared" si="6"/>
        <v>1.5967246843900174</v>
      </c>
    </row>
    <row r="118" spans="1:5" ht="15" customHeight="1" x14ac:dyDescent="0.2">
      <c r="A118" s="3">
        <f>'Stocks Returns'!A114</f>
        <v>42454</v>
      </c>
      <c r="B118" s="5">
        <f>SUMPRODUCT('Stocks Returns'!B114:E114,$H$10:$K$10)</f>
        <v>0</v>
      </c>
      <c r="C118" s="5">
        <f t="shared" si="4"/>
        <v>0</v>
      </c>
      <c r="D118" s="24">
        <f t="shared" si="5"/>
        <v>1.0000285561533999</v>
      </c>
      <c r="E118" s="24">
        <f t="shared" si="6"/>
        <v>1.5945634464142966</v>
      </c>
    </row>
    <row r="119" spans="1:5" ht="15" customHeight="1" x14ac:dyDescent="0.2">
      <c r="A119" s="3">
        <f>'Stocks Returns'!A115</f>
        <v>42457</v>
      </c>
      <c r="B119" s="5">
        <f>SUMPRODUCT('Stocks Returns'!B115:E115,$H$10:$K$10)</f>
        <v>-9.1097910347287265E-4</v>
      </c>
      <c r="C119" s="5">
        <f t="shared" si="4"/>
        <v>9.1097910347287265E-4</v>
      </c>
      <c r="D119" s="24">
        <f t="shared" si="5"/>
        <v>0.9993963366555898</v>
      </c>
      <c r="E119" s="24">
        <f t="shared" si="6"/>
        <v>1.5939305000218107</v>
      </c>
    </row>
    <row r="120" spans="1:5" ht="15" customHeight="1" x14ac:dyDescent="0.2">
      <c r="A120" s="3">
        <f>'Stocks Returns'!A116</f>
        <v>42458</v>
      </c>
      <c r="B120" s="5">
        <f>SUMPRODUCT('Stocks Returns'!B116:E116,$H$10:$K$10)</f>
        <v>1.7460230213946902E-2</v>
      </c>
      <c r="C120" s="5">
        <f t="shared" si="4"/>
        <v>-1.7460230213946902E-2</v>
      </c>
      <c r="D120" s="24">
        <f t="shared" si="5"/>
        <v>1.0121459559218791</v>
      </c>
      <c r="E120" s="24">
        <f t="shared" si="6"/>
        <v>1.6063834015368017</v>
      </c>
    </row>
    <row r="121" spans="1:5" ht="15" customHeight="1" x14ac:dyDescent="0.2">
      <c r="A121" s="3">
        <f>'Stocks Returns'!A117</f>
        <v>42459</v>
      </c>
      <c r="B121" s="5">
        <f>SUMPRODUCT('Stocks Returns'!B117:E117,$H$10:$K$10)</f>
        <v>1.7514834839435684E-2</v>
      </c>
      <c r="C121" s="5">
        <f t="shared" si="4"/>
        <v>-1.7514834839435684E-2</v>
      </c>
      <c r="D121" s="24">
        <f t="shared" si="5"/>
        <v>1.0121838515319683</v>
      </c>
      <c r="E121" s="24">
        <f t="shared" si="6"/>
        <v>1.6064194306214317</v>
      </c>
    </row>
    <row r="122" spans="1:5" ht="15" customHeight="1" x14ac:dyDescent="0.2">
      <c r="A122" s="3">
        <f>'Stocks Returns'!A118</f>
        <v>42460</v>
      </c>
      <c r="B122" s="5">
        <f>SUMPRODUCT('Stocks Returns'!B118:E118,$H$10:$K$10)</f>
        <v>-4.425329105803605E-3</v>
      </c>
      <c r="C122" s="5">
        <f t="shared" si="4"/>
        <v>4.425329105803605E-3</v>
      </c>
      <c r="D122" s="24">
        <f t="shared" si="5"/>
        <v>0.9969573777539722</v>
      </c>
      <c r="E122" s="24">
        <f t="shared" si="6"/>
        <v>1.5914737920657702</v>
      </c>
    </row>
    <row r="123" spans="1:5" ht="15" customHeight="1" x14ac:dyDescent="0.2">
      <c r="A123" s="3">
        <f>'Stocks Returns'!A119</f>
        <v>42461</v>
      </c>
      <c r="B123" s="5">
        <f>SUMPRODUCT('Stocks Returns'!B119:E119,$H$10:$K$10)</f>
        <v>1.3714518350230215E-2</v>
      </c>
      <c r="C123" s="5">
        <f t="shared" si="4"/>
        <v>-1.3714518350230215E-2</v>
      </c>
      <c r="D123" s="24">
        <f t="shared" si="5"/>
        <v>1.0095464318884597</v>
      </c>
      <c r="E123" s="24">
        <f t="shared" si="6"/>
        <v>1.6038978916988325</v>
      </c>
    </row>
    <row r="124" spans="1:5" ht="15" customHeight="1" x14ac:dyDescent="0.2">
      <c r="A124" s="3">
        <f>'Stocks Returns'!A120</f>
        <v>42464</v>
      </c>
      <c r="B124" s="5">
        <f>SUMPRODUCT('Stocks Returns'!B120:E120,$H$10:$K$10)</f>
        <v>2.9946973226548539E-3</v>
      </c>
      <c r="C124" s="5">
        <f t="shared" si="4"/>
        <v>-2.9946973226548539E-3</v>
      </c>
      <c r="D124" s="24">
        <f t="shared" si="5"/>
        <v>1.0021068760953225</v>
      </c>
      <c r="E124" s="24">
        <f t="shared" si="6"/>
        <v>1.5966328776555532</v>
      </c>
    </row>
    <row r="125" spans="1:5" ht="15" customHeight="1" x14ac:dyDescent="0.2">
      <c r="A125" s="3">
        <f>'Stocks Returns'!A121</f>
        <v>42465</v>
      </c>
      <c r="B125" s="5">
        <f>SUMPRODUCT('Stocks Returns'!B121:E121,$H$10:$K$10)</f>
        <v>-1.0064241863216562E-2</v>
      </c>
      <c r="C125" s="5">
        <f t="shared" si="4"/>
        <v>1.0064241863216562E-2</v>
      </c>
      <c r="D125" s="24">
        <f t="shared" si="5"/>
        <v>0.9930439723003277</v>
      </c>
      <c r="E125" s="24">
        <f t="shared" si="6"/>
        <v>1.5874825393198093</v>
      </c>
    </row>
    <row r="126" spans="1:5" ht="15" customHeight="1" x14ac:dyDescent="0.2">
      <c r="A126" s="3">
        <f>'Stocks Returns'!A122</f>
        <v>42466</v>
      </c>
      <c r="B126" s="5">
        <f>SUMPRODUCT('Stocks Returns'!B122:E122,$H$10:$K$10)</f>
        <v>1.5214986215188039E-2</v>
      </c>
      <c r="C126" s="5">
        <f t="shared" si="4"/>
        <v>-1.5214986215188039E-2</v>
      </c>
      <c r="D126" s="24">
        <f t="shared" si="5"/>
        <v>1.0105877565867405</v>
      </c>
      <c r="E126" s="24">
        <f t="shared" si="6"/>
        <v>1.6048968597289008</v>
      </c>
    </row>
    <row r="127" spans="1:5" ht="15" customHeight="1" x14ac:dyDescent="0.2">
      <c r="A127" s="3">
        <f>'Stocks Returns'!A123</f>
        <v>42467</v>
      </c>
      <c r="B127" s="5">
        <f>SUMPRODUCT('Stocks Returns'!B123:E123,$H$10:$K$10)</f>
        <v>-8.5007260967808647E-3</v>
      </c>
      <c r="C127" s="5">
        <f t="shared" si="4"/>
        <v>8.5007260967808647E-3</v>
      </c>
      <c r="D127" s="24">
        <f t="shared" si="5"/>
        <v>0.99412905224223402</v>
      </c>
      <c r="E127" s="24">
        <f t="shared" si="6"/>
        <v>1.5885952773873979</v>
      </c>
    </row>
    <row r="128" spans="1:5" ht="15" customHeight="1" x14ac:dyDescent="0.2">
      <c r="A128" s="3">
        <f>'Stocks Returns'!A124</f>
        <v>42468</v>
      </c>
      <c r="B128" s="5">
        <f>SUMPRODUCT('Stocks Returns'!B124:E124,$H$10:$K$10)</f>
        <v>6.1883671955987535E-3</v>
      </c>
      <c r="C128" s="5">
        <f t="shared" si="4"/>
        <v>-6.1883671955987535E-3</v>
      </c>
      <c r="D128" s="24">
        <f t="shared" si="5"/>
        <v>1.0043232829871456</v>
      </c>
      <c r="E128" s="24">
        <f t="shared" si="6"/>
        <v>1.5988206854433118</v>
      </c>
    </row>
    <row r="129" spans="1:5" ht="15" customHeight="1" x14ac:dyDescent="0.2">
      <c r="A129" s="3">
        <f>'Stocks Returns'!A125</f>
        <v>42471</v>
      </c>
      <c r="B129" s="5">
        <f>SUMPRODUCT('Stocks Returns'!B125:E125,$H$10:$K$10)</f>
        <v>-2.5914547904705427E-3</v>
      </c>
      <c r="C129" s="5">
        <f t="shared" si="4"/>
        <v>2.5914547904705427E-3</v>
      </c>
      <c r="D129" s="24">
        <f t="shared" si="5"/>
        <v>0.9982300865288134</v>
      </c>
      <c r="E129" s="24">
        <f t="shared" si="6"/>
        <v>1.5927587206217044</v>
      </c>
    </row>
    <row r="130" spans="1:5" ht="15" customHeight="1" x14ac:dyDescent="0.2">
      <c r="A130" s="3">
        <f>'Stocks Returns'!A126</f>
        <v>42472</v>
      </c>
      <c r="B130" s="5">
        <f>SUMPRODUCT('Stocks Returns'!B126:E126,$H$10:$K$10)</f>
        <v>8.4415985971382709E-3</v>
      </c>
      <c r="C130" s="5">
        <f t="shared" si="4"/>
        <v>-8.4415985971382709E-3</v>
      </c>
      <c r="D130" s="24">
        <f t="shared" si="5"/>
        <v>1.0058870255798138</v>
      </c>
      <c r="E130" s="24">
        <f t="shared" si="6"/>
        <v>1.6003523308048289</v>
      </c>
    </row>
    <row r="131" spans="1:5" ht="15" customHeight="1" x14ac:dyDescent="0.2">
      <c r="A131" s="3">
        <f>'Stocks Returns'!A127</f>
        <v>42473</v>
      </c>
      <c r="B131" s="5">
        <f>SUMPRODUCT('Stocks Returns'!B127:E127,$H$10:$K$10)</f>
        <v>1.5357282463435328E-2</v>
      </c>
      <c r="C131" s="5">
        <f t="shared" si="4"/>
        <v>-1.5357282463435328E-2</v>
      </c>
      <c r="D131" s="24">
        <f t="shared" si="5"/>
        <v>1.010686510183024</v>
      </c>
      <c r="E131" s="24">
        <f t="shared" si="6"/>
        <v>1.6049913666198019</v>
      </c>
    </row>
    <row r="132" spans="1:5" ht="15" customHeight="1" x14ac:dyDescent="0.2">
      <c r="A132" s="3">
        <f>'Stocks Returns'!A128</f>
        <v>42474</v>
      </c>
      <c r="B132" s="5">
        <f>SUMPRODUCT('Stocks Returns'!B128:E128,$H$10:$K$10)</f>
        <v>7.3983280320963152E-3</v>
      </c>
      <c r="C132" s="5">
        <f t="shared" si="4"/>
        <v>-7.3983280320963152E-3</v>
      </c>
      <c r="D132" s="24">
        <f t="shared" si="5"/>
        <v>1.0051629958076749</v>
      </c>
      <c r="E132" s="24">
        <f t="shared" si="6"/>
        <v>1.5996443908538693</v>
      </c>
    </row>
    <row r="133" spans="1:5" ht="15" customHeight="1" x14ac:dyDescent="0.2">
      <c r="A133" s="3">
        <f>'Stocks Returns'!A129</f>
        <v>42475</v>
      </c>
      <c r="B133" s="5">
        <f>SUMPRODUCT('Stocks Returns'!B129:E129,$H$10:$K$10)</f>
        <v>-3.5498415063562332E-3</v>
      </c>
      <c r="C133" s="5">
        <f t="shared" si="4"/>
        <v>3.5498415063562332E-3</v>
      </c>
      <c r="D133" s="24">
        <f t="shared" si="5"/>
        <v>0.99756496614798873</v>
      </c>
      <c r="E133" s="24">
        <f t="shared" si="6"/>
        <v>1.5920880184963535</v>
      </c>
    </row>
    <row r="134" spans="1:5" ht="15" customHeight="1" x14ac:dyDescent="0.2">
      <c r="A134" s="3">
        <f>'Stocks Returns'!A130</f>
        <v>42478</v>
      </c>
      <c r="B134" s="5">
        <f>SUMPRODUCT('Stocks Returns'!B130:E130,$H$10:$K$10)</f>
        <v>1.6304481421252143E-2</v>
      </c>
      <c r="C134" s="5">
        <f t="shared" ref="C134:C197" si="7">-B134</f>
        <v>-1.6304481421252143E-2</v>
      </c>
      <c r="D134" s="24">
        <f t="shared" ref="D134:D197" si="8">1+$H$13+$H$19*(B134-$H$13)</f>
        <v>1.0113438662597489</v>
      </c>
      <c r="E134" s="24">
        <f t="shared" ref="E134:E197" si="9">$H$22*D134-$H$23*D134^2-LN(1+$H$24*EXP(1-D134^3))</f>
        <v>1.6056194385626275</v>
      </c>
    </row>
    <row r="135" spans="1:5" ht="15" customHeight="1" x14ac:dyDescent="0.2">
      <c r="A135" s="3">
        <f>'Stocks Returns'!A131</f>
        <v>42479</v>
      </c>
      <c r="B135" s="5">
        <f>SUMPRODUCT('Stocks Returns'!B131:E131,$H$10:$K$10)</f>
        <v>-8.4411546846889472E-3</v>
      </c>
      <c r="C135" s="5">
        <f t="shared" si="7"/>
        <v>8.4411546846889472E-3</v>
      </c>
      <c r="D135" s="24">
        <f t="shared" si="8"/>
        <v>0.9941703948022258</v>
      </c>
      <c r="E135" s="24">
        <f t="shared" si="9"/>
        <v>1.5886375817632106</v>
      </c>
    </row>
    <row r="136" spans="1:5" ht="15" customHeight="1" x14ac:dyDescent="0.2">
      <c r="A136" s="3">
        <f>'Stocks Returns'!A132</f>
        <v>42480</v>
      </c>
      <c r="B136" s="5">
        <f>SUMPRODUCT('Stocks Returns'!B132:E132,$H$10:$K$10)</f>
        <v>5.9391223859383705E-3</v>
      </c>
      <c r="C136" s="5">
        <f t="shared" si="7"/>
        <v>-5.9391223859383705E-3</v>
      </c>
      <c r="D136" s="24">
        <f t="shared" si="8"/>
        <v>1.0041503070892412</v>
      </c>
      <c r="E136" s="24">
        <f t="shared" si="9"/>
        <v>1.5986506534423424</v>
      </c>
    </row>
    <row r="137" spans="1:5" ht="15" customHeight="1" x14ac:dyDescent="0.2">
      <c r="A137" s="3">
        <f>'Stocks Returns'!A133</f>
        <v>42481</v>
      </c>
      <c r="B137" s="5">
        <f>SUMPRODUCT('Stocks Returns'!B133:E133,$H$10:$K$10)</f>
        <v>-4.3922296005328189E-3</v>
      </c>
      <c r="C137" s="5">
        <f t="shared" si="7"/>
        <v>4.3922296005328189E-3</v>
      </c>
      <c r="D137" s="24">
        <f t="shared" si="8"/>
        <v>0.99698034881063013</v>
      </c>
      <c r="E137" s="24">
        <f t="shared" si="9"/>
        <v>1.5914970407929441</v>
      </c>
    </row>
    <row r="138" spans="1:5" ht="15" customHeight="1" x14ac:dyDescent="0.2">
      <c r="A138" s="3">
        <f>'Stocks Returns'!A134</f>
        <v>42482</v>
      </c>
      <c r="B138" s="5">
        <f>SUMPRODUCT('Stocks Returns'!B134:E134,$H$10:$K$10)</f>
        <v>-1.9157630366282024E-2</v>
      </c>
      <c r="C138" s="5">
        <f t="shared" si="7"/>
        <v>1.9157630366282024E-2</v>
      </c>
      <c r="D138" s="24">
        <f t="shared" si="8"/>
        <v>0.98673316067920025</v>
      </c>
      <c r="E138" s="24">
        <f t="shared" si="9"/>
        <v>1.5809191344820424</v>
      </c>
    </row>
    <row r="139" spans="1:5" ht="15" customHeight="1" x14ac:dyDescent="0.2">
      <c r="A139" s="3">
        <f>'Stocks Returns'!A135</f>
        <v>42485</v>
      </c>
      <c r="B139" s="5">
        <f>SUMPRODUCT('Stocks Returns'!B135:E135,$H$10:$K$10)</f>
        <v>-1.1743301964509578E-2</v>
      </c>
      <c r="C139" s="5">
        <f t="shared" si="7"/>
        <v>1.1743301964509578E-2</v>
      </c>
      <c r="D139" s="24">
        <f t="shared" si="8"/>
        <v>0.99187870459003036</v>
      </c>
      <c r="E139" s="24">
        <f t="shared" si="9"/>
        <v>1.5862823979328757</v>
      </c>
    </row>
    <row r="140" spans="1:5" ht="15" customHeight="1" x14ac:dyDescent="0.2">
      <c r="A140" s="3">
        <f>'Stocks Returns'!A136</f>
        <v>42486</v>
      </c>
      <c r="B140" s="5">
        <f>SUMPRODUCT('Stocks Returns'!B136:E136,$H$10:$K$10)</f>
        <v>5.3651204357033381E-3</v>
      </c>
      <c r="C140" s="5">
        <f t="shared" si="7"/>
        <v>-5.3651204357033381E-3</v>
      </c>
      <c r="D140" s="24">
        <f t="shared" si="8"/>
        <v>1.0037519497357781</v>
      </c>
      <c r="E140" s="24">
        <f t="shared" si="9"/>
        <v>1.5982586168702326</v>
      </c>
    </row>
    <row r="141" spans="1:5" ht="15" customHeight="1" x14ac:dyDescent="0.2">
      <c r="A141" s="3">
        <f>'Stocks Returns'!A137</f>
        <v>42487</v>
      </c>
      <c r="B141" s="5">
        <f>SUMPRODUCT('Stocks Returns'!B137:E137,$H$10:$K$10)</f>
        <v>3.0559444547065772E-3</v>
      </c>
      <c r="C141" s="5">
        <f t="shared" si="7"/>
        <v>-3.0559444547065772E-3</v>
      </c>
      <c r="D141" s="24">
        <f t="shared" si="8"/>
        <v>1.0021493816049662</v>
      </c>
      <c r="E141" s="24">
        <f t="shared" si="9"/>
        <v>1.5966750205656708</v>
      </c>
    </row>
    <row r="142" spans="1:5" ht="15" customHeight="1" x14ac:dyDescent="0.2">
      <c r="A142" s="3">
        <f>'Stocks Returns'!A138</f>
        <v>42488</v>
      </c>
      <c r="B142" s="5">
        <f>SUMPRODUCT('Stocks Returns'!B138:E138,$H$10:$K$10)</f>
        <v>-1.3865095106863954E-2</v>
      </c>
      <c r="C142" s="5">
        <f t="shared" si="7"/>
        <v>1.3865095106863954E-2</v>
      </c>
      <c r="D142" s="24">
        <f t="shared" si="8"/>
        <v>0.99040618014923631</v>
      </c>
      <c r="E142" s="24">
        <f t="shared" si="9"/>
        <v>1.5847581630097576</v>
      </c>
    </row>
    <row r="143" spans="1:5" ht="15" customHeight="1" x14ac:dyDescent="0.2">
      <c r="A143" s="3">
        <f>'Stocks Returns'!A139</f>
        <v>42489</v>
      </c>
      <c r="B143" s="5">
        <f>SUMPRODUCT('Stocks Returns'!B139:E139,$H$10:$K$10)</f>
        <v>-6.3996101970063808E-3</v>
      </c>
      <c r="C143" s="5">
        <f t="shared" si="7"/>
        <v>6.3996101970063808E-3</v>
      </c>
      <c r="D143" s="24">
        <f t="shared" si="8"/>
        <v>0.99558722667667754</v>
      </c>
      <c r="E143" s="24">
        <f t="shared" si="9"/>
        <v>1.5900832878420621</v>
      </c>
    </row>
    <row r="144" spans="1:5" ht="15" customHeight="1" x14ac:dyDescent="0.2">
      <c r="A144" s="3">
        <f>'Stocks Returns'!A140</f>
        <v>42492</v>
      </c>
      <c r="B144" s="5">
        <f>SUMPRODUCT('Stocks Returns'!B140:E140,$H$10:$K$10)</f>
        <v>1.5717360628192616E-2</v>
      </c>
      <c r="C144" s="5">
        <f t="shared" si="7"/>
        <v>-1.5717360628192616E-2</v>
      </c>
      <c r="D144" s="24">
        <f t="shared" si="8"/>
        <v>1.0109364044293656</v>
      </c>
      <c r="E144" s="24">
        <f t="shared" si="9"/>
        <v>1.6052303366369784</v>
      </c>
    </row>
    <row r="145" spans="1:5" ht="15" customHeight="1" x14ac:dyDescent="0.2">
      <c r="A145" s="3">
        <f>'Stocks Returns'!A141</f>
        <v>42493</v>
      </c>
      <c r="B145" s="5">
        <f>SUMPRODUCT('Stocks Returns'!B141:E141,$H$10:$K$10)</f>
        <v>-1.5935195167499288E-2</v>
      </c>
      <c r="C145" s="5">
        <f t="shared" si="7"/>
        <v>1.5935195167499288E-2</v>
      </c>
      <c r="D145" s="24">
        <f t="shared" si="8"/>
        <v>0.98896953070715543</v>
      </c>
      <c r="E145" s="24">
        <f t="shared" si="9"/>
        <v>1.583262863150978</v>
      </c>
    </row>
    <row r="146" spans="1:5" ht="15" customHeight="1" x14ac:dyDescent="0.2">
      <c r="A146" s="3">
        <f>'Stocks Returns'!A142</f>
        <v>42494</v>
      </c>
      <c r="B146" s="5">
        <f>SUMPRODUCT('Stocks Returns'!B142:E142,$H$10:$K$10)</f>
        <v>-1.9856836210432891E-3</v>
      </c>
      <c r="C146" s="5">
        <f t="shared" si="7"/>
        <v>1.9856836210432891E-3</v>
      </c>
      <c r="D146" s="24">
        <f t="shared" si="8"/>
        <v>0.99865049172039588</v>
      </c>
      <c r="E146" s="24">
        <f t="shared" si="9"/>
        <v>1.5931817445425664</v>
      </c>
    </row>
    <row r="147" spans="1:5" ht="15" customHeight="1" x14ac:dyDescent="0.2">
      <c r="A147" s="3">
        <f>'Stocks Returns'!A143</f>
        <v>42495</v>
      </c>
      <c r="B147" s="5">
        <f>SUMPRODUCT('Stocks Returns'!B143:E143,$H$10:$K$10)</f>
        <v>2.8072354238462454E-3</v>
      </c>
      <c r="C147" s="5">
        <f t="shared" si="7"/>
        <v>-2.8072354238462454E-3</v>
      </c>
      <c r="D147" s="24">
        <f t="shared" si="8"/>
        <v>1.0019767775375492</v>
      </c>
      <c r="E147" s="24">
        <f t="shared" si="9"/>
        <v>1.5965038438247945</v>
      </c>
    </row>
    <row r="148" spans="1:5" ht="15" customHeight="1" x14ac:dyDescent="0.2">
      <c r="A148" s="3">
        <f>'Stocks Returns'!A144</f>
        <v>42496</v>
      </c>
      <c r="B148" s="5">
        <f>SUMPRODUCT('Stocks Returns'!B144:E144,$H$10:$K$10)</f>
        <v>4.5118905850346355E-3</v>
      </c>
      <c r="C148" s="5">
        <f t="shared" si="7"/>
        <v>-4.5118905850346355E-3</v>
      </c>
      <c r="D148" s="24">
        <f t="shared" si="8"/>
        <v>1.003159808219414</v>
      </c>
      <c r="E148" s="24">
        <f t="shared" si="9"/>
        <v>1.597674689229192</v>
      </c>
    </row>
    <row r="149" spans="1:5" ht="15" customHeight="1" x14ac:dyDescent="0.2">
      <c r="A149" s="3">
        <f>'Stocks Returns'!A145</f>
        <v>42499</v>
      </c>
      <c r="B149" s="5">
        <f>SUMPRODUCT('Stocks Returns'!B145:E145,$H$10:$K$10)</f>
        <v>5.5357383248347295E-3</v>
      </c>
      <c r="C149" s="5">
        <f t="shared" si="7"/>
        <v>-5.5357383248347295E-3</v>
      </c>
      <c r="D149" s="24">
        <f t="shared" si="8"/>
        <v>1.0038703585508353</v>
      </c>
      <c r="E149" s="24">
        <f t="shared" si="9"/>
        <v>1.5983752136975</v>
      </c>
    </row>
    <row r="150" spans="1:5" ht="15" customHeight="1" x14ac:dyDescent="0.2">
      <c r="A150" s="3">
        <f>'Stocks Returns'!A146</f>
        <v>42500</v>
      </c>
      <c r="B150" s="5">
        <f>SUMPRODUCT('Stocks Returns'!B146:E146,$H$10:$K$10)</f>
        <v>1.2773907281627622E-2</v>
      </c>
      <c r="C150" s="5">
        <f t="shared" si="7"/>
        <v>-1.2773907281627622E-2</v>
      </c>
      <c r="D150" s="24">
        <f t="shared" si="8"/>
        <v>1.0088936478068495</v>
      </c>
      <c r="E150" s="24">
        <f t="shared" si="9"/>
        <v>1.6032694052813046</v>
      </c>
    </row>
    <row r="151" spans="1:5" ht="15" customHeight="1" x14ac:dyDescent="0.2">
      <c r="A151" s="3">
        <f>'Stocks Returns'!A147</f>
        <v>42501</v>
      </c>
      <c r="B151" s="5">
        <f>SUMPRODUCT('Stocks Returns'!B147:E147,$H$10:$K$10)</f>
        <v>-2.2535962986267481E-2</v>
      </c>
      <c r="C151" s="5">
        <f t="shared" si="7"/>
        <v>2.2535962986267481E-2</v>
      </c>
      <c r="D151" s="24">
        <f t="shared" si="8"/>
        <v>0.98438859784093036</v>
      </c>
      <c r="E151" s="24">
        <f t="shared" si="9"/>
        <v>1.5784411049314879</v>
      </c>
    </row>
    <row r="152" spans="1:5" ht="15" customHeight="1" x14ac:dyDescent="0.2">
      <c r="A152" s="3">
        <f>'Stocks Returns'!A148</f>
        <v>42502</v>
      </c>
      <c r="B152" s="5">
        <f>SUMPRODUCT('Stocks Returns'!B148:E148,$H$10:$K$10)</f>
        <v>5.9848012239665021E-3</v>
      </c>
      <c r="C152" s="5">
        <f t="shared" si="7"/>
        <v>-5.9848012239665021E-3</v>
      </c>
      <c r="D152" s="24">
        <f t="shared" si="8"/>
        <v>1.0041820082028328</v>
      </c>
      <c r="E152" s="24">
        <f t="shared" si="9"/>
        <v>1.5986818240638951</v>
      </c>
    </row>
    <row r="153" spans="1:5" ht="15" customHeight="1" x14ac:dyDescent="0.2">
      <c r="A153" s="3">
        <f>'Stocks Returns'!A149</f>
        <v>42503</v>
      </c>
      <c r="B153" s="5">
        <f>SUMPRODUCT('Stocks Returns'!B149:E149,$H$10:$K$10)</f>
        <v>-1.3031519074932621E-2</v>
      </c>
      <c r="C153" s="5">
        <f t="shared" si="7"/>
        <v>1.3031519074932621E-2</v>
      </c>
      <c r="D153" s="24">
        <f t="shared" si="8"/>
        <v>0.99098468191539668</v>
      </c>
      <c r="E153" s="24">
        <f t="shared" si="9"/>
        <v>1.5853579960223965</v>
      </c>
    </row>
    <row r="154" spans="1:5" ht="15" customHeight="1" x14ac:dyDescent="0.2">
      <c r="A154" s="3">
        <f>'Stocks Returns'!A150</f>
        <v>42506</v>
      </c>
      <c r="B154" s="5">
        <f>SUMPRODUCT('Stocks Returns'!B150:E150,$H$10:$K$10)</f>
        <v>1.2888462992895085E-2</v>
      </c>
      <c r="C154" s="5">
        <f t="shared" si="7"/>
        <v>-1.2888462992895085E-2</v>
      </c>
      <c r="D154" s="24">
        <f t="shared" si="8"/>
        <v>1.0089731494704692</v>
      </c>
      <c r="E154" s="24">
        <f t="shared" si="9"/>
        <v>1.6033460405949842</v>
      </c>
    </row>
    <row r="155" spans="1:5" ht="15" customHeight="1" x14ac:dyDescent="0.2">
      <c r="A155" s="3">
        <f>'Stocks Returns'!A151</f>
        <v>42507</v>
      </c>
      <c r="B155" s="5">
        <f>SUMPRODUCT('Stocks Returns'!B151:E151,$H$10:$K$10)</f>
        <v>-1.2421311143898203E-2</v>
      </c>
      <c r="C155" s="5">
        <f t="shared" si="7"/>
        <v>1.2421311143898203E-2</v>
      </c>
      <c r="D155" s="24">
        <f t="shared" si="8"/>
        <v>0.99140816621953465</v>
      </c>
      <c r="E155" s="24">
        <f t="shared" si="9"/>
        <v>1.5857962622207005</v>
      </c>
    </row>
    <row r="156" spans="1:5" ht="15" customHeight="1" x14ac:dyDescent="0.2">
      <c r="A156" s="3">
        <f>'Stocks Returns'!A152</f>
        <v>42508</v>
      </c>
      <c r="B156" s="5">
        <f>SUMPRODUCT('Stocks Returns'!B152:E152,$H$10:$K$10)</f>
        <v>8.4835716224282171E-3</v>
      </c>
      <c r="C156" s="5">
        <f t="shared" si="7"/>
        <v>-8.4835716224282171E-3</v>
      </c>
      <c r="D156" s="24">
        <f t="shared" si="8"/>
        <v>1.0059161548593651</v>
      </c>
      <c r="E156" s="24">
        <f t="shared" si="9"/>
        <v>1.600380768380212</v>
      </c>
    </row>
    <row r="157" spans="1:5" ht="15" customHeight="1" x14ac:dyDescent="0.2">
      <c r="A157" s="3">
        <f>'Stocks Returns'!A153</f>
        <v>42509</v>
      </c>
      <c r="B157" s="5">
        <f>SUMPRODUCT('Stocks Returns'!B153:E153,$H$10:$K$10)</f>
        <v>-7.5057039809409672E-3</v>
      </c>
      <c r="C157" s="5">
        <f t="shared" si="7"/>
        <v>7.5057039809409672E-3</v>
      </c>
      <c r="D157" s="24">
        <f t="shared" si="8"/>
        <v>0.99481959759062688</v>
      </c>
      <c r="E157" s="24">
        <f t="shared" si="9"/>
        <v>1.5893010014045108</v>
      </c>
    </row>
    <row r="158" spans="1:5" ht="15" customHeight="1" x14ac:dyDescent="0.2">
      <c r="A158" s="3">
        <f>'Stocks Returns'!A154</f>
        <v>42510</v>
      </c>
      <c r="B158" s="5">
        <f>SUMPRODUCT('Stocks Returns'!B154:E154,$H$10:$K$10)</f>
        <v>1.1108482275705914E-2</v>
      </c>
      <c r="C158" s="5">
        <f t="shared" si="7"/>
        <v>-1.1108482275705914E-2</v>
      </c>
      <c r="D158" s="24">
        <f t="shared" si="8"/>
        <v>1.0077378428527399</v>
      </c>
      <c r="E158" s="24">
        <f t="shared" si="9"/>
        <v>1.6021523671367732</v>
      </c>
    </row>
    <row r="159" spans="1:5" ht="15" customHeight="1" x14ac:dyDescent="0.2">
      <c r="A159" s="3">
        <f>'Stocks Returns'!A155</f>
        <v>42513</v>
      </c>
      <c r="B159" s="5">
        <f>SUMPRODUCT('Stocks Returns'!B155:E155,$H$10:$K$10)</f>
        <v>-5.5185499556217954E-3</v>
      </c>
      <c r="C159" s="5">
        <f t="shared" si="7"/>
        <v>5.5185499556217954E-3</v>
      </c>
      <c r="D159" s="24">
        <f t="shared" si="8"/>
        <v>0.99619868248419841</v>
      </c>
      <c r="E159" s="24">
        <f t="shared" si="9"/>
        <v>1.5907047474969938</v>
      </c>
    </row>
    <row r="160" spans="1:5" ht="15" customHeight="1" x14ac:dyDescent="0.2">
      <c r="A160" s="3">
        <f>'Stocks Returns'!A156</f>
        <v>42514</v>
      </c>
      <c r="B160" s="5">
        <f>SUMPRODUCT('Stocks Returns'!B156:E156,$H$10:$K$10)</f>
        <v>2.7719849396272287E-2</v>
      </c>
      <c r="C160" s="5">
        <f t="shared" si="7"/>
        <v>-2.7719849396272287E-2</v>
      </c>
      <c r="D160" s="24">
        <f t="shared" si="8"/>
        <v>1.0192661316344129</v>
      </c>
      <c r="E160" s="24">
        <f t="shared" si="9"/>
        <v>1.6130490672594273</v>
      </c>
    </row>
    <row r="161" spans="1:5" ht="15" customHeight="1" x14ac:dyDescent="0.2">
      <c r="A161" s="3">
        <f>'Stocks Returns'!A157</f>
        <v>42515</v>
      </c>
      <c r="B161" s="5">
        <f>SUMPRODUCT('Stocks Returns'!B157:E157,$H$10:$K$10)</f>
        <v>-3.4804882457540073E-3</v>
      </c>
      <c r="C161" s="5">
        <f t="shared" si="7"/>
        <v>3.4804882457540073E-3</v>
      </c>
      <c r="D161" s="24">
        <f t="shared" si="8"/>
        <v>0.99761309731084669</v>
      </c>
      <c r="E161" s="24">
        <f t="shared" si="9"/>
        <v>1.5921366127120349</v>
      </c>
    </row>
    <row r="162" spans="1:5" ht="15" customHeight="1" x14ac:dyDescent="0.2">
      <c r="A162" s="3">
        <f>'Stocks Returns'!A158</f>
        <v>42516</v>
      </c>
      <c r="B162" s="5">
        <f>SUMPRODUCT('Stocks Returns'!B158:E158,$H$10:$K$10)</f>
        <v>-1.5270112953022497E-4</v>
      </c>
      <c r="C162" s="5">
        <f t="shared" si="7"/>
        <v>1.5270112953022497E-4</v>
      </c>
      <c r="D162" s="24">
        <f t="shared" si="8"/>
        <v>0.99992258156950597</v>
      </c>
      <c r="E162" s="24">
        <f t="shared" si="9"/>
        <v>1.5944574614747333</v>
      </c>
    </row>
    <row r="163" spans="1:5" ht="15" customHeight="1" x14ac:dyDescent="0.2">
      <c r="A163" s="3">
        <f>'Stocks Returns'!A159</f>
        <v>42517</v>
      </c>
      <c r="B163" s="5">
        <f>SUMPRODUCT('Stocks Returns'!B159:E159,$H$10:$K$10)</f>
        <v>8.2139426091917371E-3</v>
      </c>
      <c r="C163" s="5">
        <f t="shared" si="7"/>
        <v>-8.2139426091917371E-3</v>
      </c>
      <c r="D163" s="24">
        <f t="shared" si="8"/>
        <v>1.005729032324179</v>
      </c>
      <c r="E163" s="24">
        <f t="shared" si="9"/>
        <v>1.6001980294369109</v>
      </c>
    </row>
    <row r="164" spans="1:5" ht="15" customHeight="1" x14ac:dyDescent="0.2">
      <c r="A164" s="3">
        <f>'Stocks Returns'!A160</f>
        <v>42520</v>
      </c>
      <c r="B164" s="5">
        <f>SUMPRODUCT('Stocks Returns'!B160:E160,$H$10:$K$10)</f>
        <v>0</v>
      </c>
      <c r="C164" s="5">
        <f t="shared" si="7"/>
        <v>0</v>
      </c>
      <c r="D164" s="24">
        <f t="shared" si="8"/>
        <v>1.0000285561533999</v>
      </c>
      <c r="E164" s="24">
        <f t="shared" si="9"/>
        <v>1.5945634464142966</v>
      </c>
    </row>
    <row r="165" spans="1:5" ht="15" customHeight="1" x14ac:dyDescent="0.2">
      <c r="A165" s="3">
        <f>'Stocks Returns'!A161</f>
        <v>42521</v>
      </c>
      <c r="B165" s="5">
        <f>SUMPRODUCT('Stocks Returns'!B161:E161,$H$10:$K$10)</f>
        <v>-7.7320137496525001E-3</v>
      </c>
      <c r="C165" s="5">
        <f t="shared" si="7"/>
        <v>7.7320137496525001E-3</v>
      </c>
      <c r="D165" s="24">
        <f t="shared" si="8"/>
        <v>0.99466253861114107</v>
      </c>
      <c r="E165" s="24">
        <f t="shared" si="9"/>
        <v>1.5891406559122028</v>
      </c>
    </row>
    <row r="166" spans="1:5" ht="15" customHeight="1" x14ac:dyDescent="0.2">
      <c r="A166" s="3">
        <f>'Stocks Returns'!A162</f>
        <v>42522</v>
      </c>
      <c r="B166" s="5">
        <f>SUMPRODUCT('Stocks Returns'!B162:E162,$H$10:$K$10)</f>
        <v>3.3795616120295899E-3</v>
      </c>
      <c r="C166" s="5">
        <f t="shared" si="7"/>
        <v>-3.3795616120295899E-3</v>
      </c>
      <c r="D166" s="24">
        <f t="shared" si="8"/>
        <v>1.0023739719121485</v>
      </c>
      <c r="E166" s="24">
        <f t="shared" si="9"/>
        <v>1.5968975744667848</v>
      </c>
    </row>
    <row r="167" spans="1:5" ht="15" customHeight="1" x14ac:dyDescent="0.2">
      <c r="A167" s="3">
        <f>'Stocks Returns'!A163</f>
        <v>42523</v>
      </c>
      <c r="B167" s="5">
        <f>SUMPRODUCT('Stocks Returns'!B163:E163,$H$10:$K$10)</f>
        <v>8.6864671281068409E-3</v>
      </c>
      <c r="C167" s="5">
        <f t="shared" si="7"/>
        <v>-8.6864671281068409E-3</v>
      </c>
      <c r="D167" s="24">
        <f t="shared" si="8"/>
        <v>1.0060569643403061</v>
      </c>
      <c r="E167" s="24">
        <f t="shared" si="9"/>
        <v>1.6005181857679296</v>
      </c>
    </row>
    <row r="168" spans="1:5" ht="15" customHeight="1" x14ac:dyDescent="0.2">
      <c r="A168" s="3">
        <f>'Stocks Returns'!A164</f>
        <v>42524</v>
      </c>
      <c r="B168" s="5">
        <f>SUMPRODUCT('Stocks Returns'!B164:E164,$H$10:$K$10)</f>
        <v>-2.5092629878021895E-5</v>
      </c>
      <c r="C168" s="5">
        <f t="shared" si="7"/>
        <v>2.5092629878021895E-5</v>
      </c>
      <c r="D168" s="24">
        <f t="shared" si="8"/>
        <v>1.0000111418682647</v>
      </c>
      <c r="E168" s="24">
        <f t="shared" si="9"/>
        <v>1.594546033511816</v>
      </c>
    </row>
    <row r="169" spans="1:5" ht="15" customHeight="1" x14ac:dyDescent="0.2">
      <c r="A169" s="3">
        <f>'Stocks Returns'!A165</f>
        <v>42527</v>
      </c>
      <c r="B169" s="5">
        <f>SUMPRODUCT('Stocks Returns'!B165:E165,$H$10:$K$10)</f>
        <v>7.0572182158551199E-3</v>
      </c>
      <c r="C169" s="5">
        <f t="shared" si="7"/>
        <v>-7.0572182158551199E-3</v>
      </c>
      <c r="D169" s="24">
        <f t="shared" si="8"/>
        <v>1.0049262655952034</v>
      </c>
      <c r="E169" s="24">
        <f t="shared" si="9"/>
        <v>1.5994124616589216</v>
      </c>
    </row>
    <row r="170" spans="1:5" ht="15" customHeight="1" x14ac:dyDescent="0.2">
      <c r="A170" s="3">
        <f>'Stocks Returns'!A166</f>
        <v>42528</v>
      </c>
      <c r="B170" s="5">
        <f>SUMPRODUCT('Stocks Returns'!B166:E166,$H$10:$K$10)</f>
        <v>1.9657044272353738E-3</v>
      </c>
      <c r="C170" s="5">
        <f t="shared" si="7"/>
        <v>-1.9657044272353738E-3</v>
      </c>
      <c r="D170" s="24">
        <f t="shared" si="8"/>
        <v>1.0013927550259012</v>
      </c>
      <c r="E170" s="24">
        <f t="shared" si="9"/>
        <v>1.5959237637808923</v>
      </c>
    </row>
    <row r="171" spans="1:5" ht="15" customHeight="1" x14ac:dyDescent="0.2">
      <c r="A171" s="3">
        <f>'Stocks Returns'!A167</f>
        <v>42529</v>
      </c>
      <c r="B171" s="5">
        <f>SUMPRODUCT('Stocks Returns'!B167:E167,$H$10:$K$10)</f>
        <v>1.2440715233391386E-2</v>
      </c>
      <c r="C171" s="5">
        <f t="shared" si="7"/>
        <v>-1.2440715233391386E-2</v>
      </c>
      <c r="D171" s="24">
        <f t="shared" si="8"/>
        <v>1.0086624125253736</v>
      </c>
      <c r="E171" s="24">
        <f t="shared" si="9"/>
        <v>1.6030463606861833</v>
      </c>
    </row>
    <row r="172" spans="1:5" ht="15" customHeight="1" x14ac:dyDescent="0.2">
      <c r="A172" s="3">
        <f>'Stocks Returns'!A168</f>
        <v>42530</v>
      </c>
      <c r="B172" s="5">
        <f>SUMPRODUCT('Stocks Returns'!B168:E168,$H$10:$K$10)</f>
        <v>-4.7683961728173007E-3</v>
      </c>
      <c r="C172" s="5">
        <f t="shared" si="7"/>
        <v>4.7683961728173007E-3</v>
      </c>
      <c r="D172" s="24">
        <f t="shared" si="8"/>
        <v>0.99671928920946473</v>
      </c>
      <c r="E172" s="24">
        <f t="shared" si="9"/>
        <v>1.5912327020065771</v>
      </c>
    </row>
    <row r="173" spans="1:5" ht="15" customHeight="1" x14ac:dyDescent="0.2">
      <c r="A173" s="3">
        <f>'Stocks Returns'!A169</f>
        <v>42531</v>
      </c>
      <c r="B173" s="5">
        <f>SUMPRODUCT('Stocks Returns'!B169:E169,$H$10:$K$10)</f>
        <v>-1.3150704780448464E-2</v>
      </c>
      <c r="C173" s="5">
        <f t="shared" si="7"/>
        <v>1.3150704780448464E-2</v>
      </c>
      <c r="D173" s="24">
        <f t="shared" si="8"/>
        <v>0.99090196703576872</v>
      </c>
      <c r="E173" s="24">
        <f t="shared" si="9"/>
        <v>1.5852723116875569</v>
      </c>
    </row>
    <row r="174" spans="1:5" ht="15" customHeight="1" x14ac:dyDescent="0.2">
      <c r="A174" s="3">
        <f>'Stocks Returns'!A170</f>
        <v>42534</v>
      </c>
      <c r="B174" s="5">
        <f>SUMPRODUCT('Stocks Returns'!B170:E170,$H$10:$K$10)</f>
        <v>-2.1271936589120959E-2</v>
      </c>
      <c r="C174" s="5">
        <f t="shared" si="7"/>
        <v>2.1271936589120959E-2</v>
      </c>
      <c r="D174" s="24">
        <f t="shared" si="8"/>
        <v>0.98526583216054997</v>
      </c>
      <c r="E174" s="24">
        <f t="shared" si="9"/>
        <v>1.5793707770076133</v>
      </c>
    </row>
    <row r="175" spans="1:5" ht="15" customHeight="1" x14ac:dyDescent="0.2">
      <c r="A175" s="3">
        <f>'Stocks Returns'!A171</f>
        <v>42535</v>
      </c>
      <c r="B175" s="5">
        <f>SUMPRODUCT('Stocks Returns'!B171:E171,$H$10:$K$10)</f>
        <v>2.3823441633694675E-3</v>
      </c>
      <c r="C175" s="5">
        <f t="shared" si="7"/>
        <v>-2.3823441633694675E-3</v>
      </c>
      <c r="D175" s="24">
        <f t="shared" si="8"/>
        <v>1.0016819030027784</v>
      </c>
      <c r="E175" s="24">
        <f t="shared" si="9"/>
        <v>1.5962111309521929</v>
      </c>
    </row>
    <row r="176" spans="1:5" ht="15" customHeight="1" x14ac:dyDescent="0.2">
      <c r="A176" s="3">
        <f>'Stocks Returns'!A172</f>
        <v>42536</v>
      </c>
      <c r="B176" s="5">
        <f>SUMPRODUCT('Stocks Returns'!B172:E172,$H$10:$K$10)</f>
        <v>-4.9231373854304932E-3</v>
      </c>
      <c r="C176" s="5">
        <f t="shared" si="7"/>
        <v>4.9231373854304932E-3</v>
      </c>
      <c r="D176" s="24">
        <f t="shared" si="8"/>
        <v>0.99661189880791123</v>
      </c>
      <c r="E176" s="24">
        <f t="shared" si="9"/>
        <v>1.5911238840418913</v>
      </c>
    </row>
    <row r="177" spans="1:5" ht="15" customHeight="1" x14ac:dyDescent="0.2">
      <c r="A177" s="3">
        <f>'Stocks Returns'!A173</f>
        <v>42537</v>
      </c>
      <c r="B177" s="5">
        <f>SUMPRODUCT('Stocks Returns'!B173:E173,$H$10:$K$10)</f>
        <v>2.084164597297003E-3</v>
      </c>
      <c r="C177" s="5">
        <f t="shared" si="7"/>
        <v>-2.084164597297003E-3</v>
      </c>
      <c r="D177" s="24">
        <f t="shared" si="8"/>
        <v>1.001474966383924</v>
      </c>
      <c r="E177" s="24">
        <f t="shared" si="9"/>
        <v>1.5960055029436935</v>
      </c>
    </row>
    <row r="178" spans="1:5" ht="15" customHeight="1" x14ac:dyDescent="0.2">
      <c r="A178" s="3">
        <f>'Stocks Returns'!A174</f>
        <v>42538</v>
      </c>
      <c r="B178" s="5">
        <f>SUMPRODUCT('Stocks Returns'!B174:E174,$H$10:$K$10)</f>
        <v>-1.7209117648188815E-2</v>
      </c>
      <c r="C178" s="5">
        <f t="shared" si="7"/>
        <v>1.7209117648188815E-2</v>
      </c>
      <c r="D178" s="24">
        <f t="shared" si="8"/>
        <v>0.98808542850555692</v>
      </c>
      <c r="E178" s="24">
        <f t="shared" si="9"/>
        <v>1.5823386527795984</v>
      </c>
    </row>
    <row r="179" spans="1:5" ht="15" customHeight="1" x14ac:dyDescent="0.2">
      <c r="A179" s="3">
        <f>'Stocks Returns'!A175</f>
        <v>42541</v>
      </c>
      <c r="B179" s="5">
        <f>SUMPRODUCT('Stocks Returns'!B175:E175,$H$10:$K$10)</f>
        <v>5.0460078841206724E-3</v>
      </c>
      <c r="C179" s="5">
        <f t="shared" si="7"/>
        <v>-5.0460078841206724E-3</v>
      </c>
      <c r="D179" s="24">
        <f t="shared" si="8"/>
        <v>1.0035304856249796</v>
      </c>
      <c r="E179" s="24">
        <f t="shared" si="9"/>
        <v>1.5980403901218541</v>
      </c>
    </row>
    <row r="180" spans="1:5" ht="15" customHeight="1" x14ac:dyDescent="0.2">
      <c r="A180" s="3">
        <f>'Stocks Returns'!A176</f>
        <v>42542</v>
      </c>
      <c r="B180" s="5">
        <f>SUMPRODUCT('Stocks Returns'!B176:E176,$H$10:$K$10)</f>
        <v>-7.1924670222653592E-5</v>
      </c>
      <c r="C180" s="5">
        <f t="shared" si="7"/>
        <v>7.1924670222653592E-5</v>
      </c>
      <c r="D180" s="24">
        <f t="shared" si="8"/>
        <v>0.99997864043226548</v>
      </c>
      <c r="E180" s="24">
        <f t="shared" si="9"/>
        <v>1.5945135314116516</v>
      </c>
    </row>
    <row r="181" spans="1:5" ht="15" customHeight="1" x14ac:dyDescent="0.2">
      <c r="A181" s="3">
        <f>'Stocks Returns'!A177</f>
        <v>42543</v>
      </c>
      <c r="B181" s="5">
        <f>SUMPRODUCT('Stocks Returns'!B177:E177,$H$10:$K$10)</f>
        <v>-1.0117127280490197E-2</v>
      </c>
      <c r="C181" s="5">
        <f t="shared" si="7"/>
        <v>1.0117127280490197E-2</v>
      </c>
      <c r="D181" s="24">
        <f t="shared" si="8"/>
        <v>0.99300726982073972</v>
      </c>
      <c r="E181" s="24">
        <f t="shared" si="9"/>
        <v>1.5874448200519953</v>
      </c>
    </row>
    <row r="182" spans="1:5" ht="15" customHeight="1" x14ac:dyDescent="0.2">
      <c r="A182" s="3">
        <f>'Stocks Returns'!A178</f>
        <v>42544</v>
      </c>
      <c r="B182" s="5">
        <f>SUMPRODUCT('Stocks Returns'!B178:E178,$H$10:$K$10)</f>
        <v>2.235989525128694E-2</v>
      </c>
      <c r="C182" s="5">
        <f t="shared" si="7"/>
        <v>-2.235989525128694E-2</v>
      </c>
      <c r="D182" s="24">
        <f t="shared" si="8"/>
        <v>1.0155463234577931</v>
      </c>
      <c r="E182" s="24">
        <f t="shared" si="9"/>
        <v>1.6095928061543123</v>
      </c>
    </row>
    <row r="183" spans="1:5" ht="15" customHeight="1" x14ac:dyDescent="0.2">
      <c r="A183" s="3">
        <f>'Stocks Returns'!A179</f>
        <v>42545</v>
      </c>
      <c r="B183" s="5">
        <f>SUMPRODUCT('Stocks Returns'!B179:E179,$H$10:$K$10)</f>
        <v>-4.0919435058183087E-2</v>
      </c>
      <c r="C183" s="5">
        <f t="shared" si="7"/>
        <v>4.0919435058183087E-2</v>
      </c>
      <c r="D183" s="24">
        <f t="shared" si="8"/>
        <v>0.9716304682230209</v>
      </c>
      <c r="E183" s="24">
        <f t="shared" si="9"/>
        <v>1.5645858478104562</v>
      </c>
    </row>
    <row r="184" spans="1:5" ht="15" customHeight="1" x14ac:dyDescent="0.2">
      <c r="A184" s="3">
        <f>'Stocks Returns'!A180</f>
        <v>42548</v>
      </c>
      <c r="B184" s="5">
        <f>SUMPRODUCT('Stocks Returns'!B180:E180,$H$10:$K$10)</f>
        <v>-2.4218990871998098E-2</v>
      </c>
      <c r="C184" s="5">
        <f t="shared" si="7"/>
        <v>2.4218990871998098E-2</v>
      </c>
      <c r="D184" s="24">
        <f t="shared" si="8"/>
        <v>0.98322057648823324</v>
      </c>
      <c r="E184" s="24">
        <f t="shared" si="9"/>
        <v>1.5771986343660611</v>
      </c>
    </row>
    <row r="185" spans="1:5" ht="15" customHeight="1" x14ac:dyDescent="0.2">
      <c r="A185" s="3">
        <f>'Stocks Returns'!A181</f>
        <v>42549</v>
      </c>
      <c r="B185" s="5">
        <f>SUMPRODUCT('Stocks Returns'!B181:E181,$H$10:$K$10)</f>
        <v>2.4866445737752103E-2</v>
      </c>
      <c r="C185" s="5">
        <f t="shared" si="7"/>
        <v>-2.4866445737752103E-2</v>
      </c>
      <c r="D185" s="24">
        <f t="shared" si="8"/>
        <v>1.0172858694953999</v>
      </c>
      <c r="E185" s="24">
        <f t="shared" si="9"/>
        <v>1.6112162371216585</v>
      </c>
    </row>
    <row r="186" spans="1:5" ht="15" customHeight="1" x14ac:dyDescent="0.2">
      <c r="A186" s="3">
        <f>'Stocks Returns'!A182</f>
        <v>42550</v>
      </c>
      <c r="B186" s="5">
        <f>SUMPRODUCT('Stocks Returns'!B182:E182,$H$10:$K$10)</f>
        <v>2.0249670193245771E-2</v>
      </c>
      <c r="C186" s="5">
        <f t="shared" si="7"/>
        <v>-2.0249670193245771E-2</v>
      </c>
      <c r="D186" s="24">
        <f t="shared" si="8"/>
        <v>1.0140818272675125</v>
      </c>
      <c r="E186" s="24">
        <f t="shared" si="9"/>
        <v>1.6082163846572413</v>
      </c>
    </row>
    <row r="187" spans="1:5" ht="15" customHeight="1" x14ac:dyDescent="0.2">
      <c r="A187" s="3">
        <f>'Stocks Returns'!A183</f>
        <v>42551</v>
      </c>
      <c r="B187" s="5">
        <f>SUMPRODUCT('Stocks Returns'!B183:E183,$H$10:$K$10)</f>
        <v>-3.0250902330022967E-2</v>
      </c>
      <c r="C187" s="5">
        <f t="shared" si="7"/>
        <v>3.0250902330022967E-2</v>
      </c>
      <c r="D187" s="24">
        <f t="shared" si="8"/>
        <v>0.97903442993636403</v>
      </c>
      <c r="E187" s="24">
        <f t="shared" si="9"/>
        <v>1.5727024128161002</v>
      </c>
    </row>
    <row r="188" spans="1:5" ht="15" customHeight="1" x14ac:dyDescent="0.2">
      <c r="A188" s="3">
        <f>'Stocks Returns'!A184</f>
        <v>42552</v>
      </c>
      <c r="B188" s="5">
        <f>SUMPRODUCT('Stocks Returns'!B184:E184,$H$10:$K$10)</f>
        <v>3.5349604678574552E-3</v>
      </c>
      <c r="C188" s="5">
        <f t="shared" si="7"/>
        <v>-3.5349604678574552E-3</v>
      </c>
      <c r="D188" s="24">
        <f t="shared" si="8"/>
        <v>1.0024818187180931</v>
      </c>
      <c r="E188" s="24">
        <f t="shared" si="9"/>
        <v>1.5970043713638571</v>
      </c>
    </row>
    <row r="189" spans="1:5" ht="15" customHeight="1" x14ac:dyDescent="0.2">
      <c r="A189" s="3">
        <f>'Stocks Returns'!A185</f>
        <v>42555</v>
      </c>
      <c r="B189" s="5">
        <f>SUMPRODUCT('Stocks Returns'!B185:E185,$H$10:$K$10)</f>
        <v>0</v>
      </c>
      <c r="C189" s="5">
        <f t="shared" si="7"/>
        <v>0</v>
      </c>
      <c r="D189" s="24">
        <f t="shared" si="8"/>
        <v>1.0000285561533999</v>
      </c>
      <c r="E189" s="24">
        <f t="shared" si="9"/>
        <v>1.5945634464142966</v>
      </c>
    </row>
    <row r="190" spans="1:5" ht="15" customHeight="1" x14ac:dyDescent="0.2">
      <c r="A190" s="3">
        <f>'Stocks Returns'!A186</f>
        <v>42556</v>
      </c>
      <c r="B190" s="5">
        <f>SUMPRODUCT('Stocks Returns'!B186:E186,$H$10:$K$10)</f>
        <v>1.6483281376483824E-3</v>
      </c>
      <c r="C190" s="5">
        <f t="shared" si="7"/>
        <v>-1.6483281376483824E-3</v>
      </c>
      <c r="D190" s="24">
        <f t="shared" si="8"/>
        <v>1.0011724958809278</v>
      </c>
      <c r="E190" s="24">
        <f t="shared" si="9"/>
        <v>1.5957046361296179</v>
      </c>
    </row>
    <row r="191" spans="1:5" ht="15" customHeight="1" x14ac:dyDescent="0.2">
      <c r="A191" s="3">
        <f>'Stocks Returns'!A187</f>
        <v>42557</v>
      </c>
      <c r="B191" s="5">
        <f>SUMPRODUCT('Stocks Returns'!B187:E187,$H$10:$K$10)</f>
        <v>-8.0775048419243732E-3</v>
      </c>
      <c r="C191" s="5">
        <f t="shared" si="7"/>
        <v>8.0775048419243732E-3</v>
      </c>
      <c r="D191" s="24">
        <f t="shared" si="8"/>
        <v>0.99442276779310446</v>
      </c>
      <c r="E191" s="24">
        <f t="shared" si="9"/>
        <v>1.5888956795462821</v>
      </c>
    </row>
    <row r="192" spans="1:5" ht="15" customHeight="1" x14ac:dyDescent="0.2">
      <c r="A192" s="3">
        <f>'Stocks Returns'!A188</f>
        <v>42558</v>
      </c>
      <c r="B192" s="5">
        <f>SUMPRODUCT('Stocks Returns'!B188:E188,$H$10:$K$10)</f>
        <v>6.7623005310023833E-3</v>
      </c>
      <c r="C192" s="5">
        <f t="shared" si="7"/>
        <v>-6.7623005310023833E-3</v>
      </c>
      <c r="D192" s="24">
        <f t="shared" si="8"/>
        <v>1.0047215927219155</v>
      </c>
      <c r="E192" s="24">
        <f t="shared" si="9"/>
        <v>1.5992117571869673</v>
      </c>
    </row>
    <row r="193" spans="1:5" ht="15" customHeight="1" x14ac:dyDescent="0.2">
      <c r="A193" s="3">
        <f>'Stocks Returns'!A189</f>
        <v>42559</v>
      </c>
      <c r="B193" s="5">
        <f>SUMPRODUCT('Stocks Returns'!B189:E189,$H$10:$K$10)</f>
        <v>2.5826785464102279E-2</v>
      </c>
      <c r="C193" s="5">
        <f t="shared" si="7"/>
        <v>-2.5826785464102279E-2</v>
      </c>
      <c r="D193" s="24">
        <f t="shared" si="8"/>
        <v>1.0179523452654868</v>
      </c>
      <c r="E193" s="24">
        <f t="shared" si="9"/>
        <v>1.611834908763353</v>
      </c>
    </row>
    <row r="194" spans="1:5" ht="15" customHeight="1" x14ac:dyDescent="0.2">
      <c r="A194" s="3">
        <f>'Stocks Returns'!A190</f>
        <v>42562</v>
      </c>
      <c r="B194" s="5">
        <f>SUMPRODUCT('Stocks Returns'!B190:E190,$H$10:$K$10)</f>
        <v>1.7749117224929549E-3</v>
      </c>
      <c r="C194" s="5">
        <f t="shared" si="7"/>
        <v>-1.7749117224929549E-3</v>
      </c>
      <c r="D194" s="24">
        <f t="shared" si="8"/>
        <v>1.00126034488881</v>
      </c>
      <c r="E194" s="24">
        <f t="shared" si="9"/>
        <v>1.5957920571717623</v>
      </c>
    </row>
    <row r="195" spans="1:5" ht="15" customHeight="1" x14ac:dyDescent="0.2">
      <c r="A195" s="3">
        <f>'Stocks Returns'!A191</f>
        <v>42563</v>
      </c>
      <c r="B195" s="5">
        <f>SUMPRODUCT('Stocks Returns'!B191:E191,$H$10:$K$10)</f>
        <v>1.2686558219541422E-2</v>
      </c>
      <c r="C195" s="5">
        <f t="shared" si="7"/>
        <v>-1.2686558219541422E-2</v>
      </c>
      <c r="D195" s="24">
        <f t="shared" si="8"/>
        <v>1.0088330275577617</v>
      </c>
      <c r="E195" s="24">
        <f t="shared" si="9"/>
        <v>1.6032109533399201</v>
      </c>
    </row>
    <row r="196" spans="1:5" ht="15" customHeight="1" x14ac:dyDescent="0.2">
      <c r="A196" s="3">
        <f>'Stocks Returns'!A192</f>
        <v>42564</v>
      </c>
      <c r="B196" s="5">
        <f>SUMPRODUCT('Stocks Returns'!B192:E192,$H$10:$K$10)</f>
        <v>-1.1943721495795675E-4</v>
      </c>
      <c r="C196" s="5">
        <f t="shared" si="7"/>
        <v>1.1943721495795675E-4</v>
      </c>
      <c r="D196" s="24">
        <f t="shared" si="8"/>
        <v>0.9999456667262191</v>
      </c>
      <c r="E196" s="24">
        <f t="shared" si="9"/>
        <v>1.5944805527140593</v>
      </c>
    </row>
    <row r="197" spans="1:5" ht="15" customHeight="1" x14ac:dyDescent="0.2">
      <c r="A197" s="3">
        <f>'Stocks Returns'!A193</f>
        <v>42565</v>
      </c>
      <c r="B197" s="5">
        <f>SUMPRODUCT('Stocks Returns'!B193:E193,$H$10:$K$10)</f>
        <v>8.6511522172475885E-3</v>
      </c>
      <c r="C197" s="5">
        <f t="shared" si="7"/>
        <v>-8.6511522172475885E-3</v>
      </c>
      <c r="D197" s="24">
        <f t="shared" si="8"/>
        <v>1.0060324557921698</v>
      </c>
      <c r="E197" s="24">
        <f t="shared" si="9"/>
        <v>1.6004942733988818</v>
      </c>
    </row>
    <row r="198" spans="1:5" ht="15" customHeight="1" x14ac:dyDescent="0.2">
      <c r="A198" s="3">
        <f>'Stocks Returns'!A194</f>
        <v>42566</v>
      </c>
      <c r="B198" s="5">
        <f>SUMPRODUCT('Stocks Returns'!B194:E194,$H$10:$K$10)</f>
        <v>2.094528683418606E-3</v>
      </c>
      <c r="C198" s="5">
        <f t="shared" ref="C198:C261" si="10">-B198</f>
        <v>-2.094528683418606E-3</v>
      </c>
      <c r="D198" s="24">
        <f t="shared" ref="D198:D261" si="11">1+$H$13+$H$19*(B198-$H$13)</f>
        <v>1.0014821590596925</v>
      </c>
      <c r="E198" s="24">
        <f t="shared" ref="E198:E261" si="12">$H$22*D198-$H$23*D198^2-LN(1+$H$24*EXP(1-D198^3))</f>
        <v>1.5960126530172374</v>
      </c>
    </row>
    <row r="199" spans="1:5" ht="15" customHeight="1" x14ac:dyDescent="0.2">
      <c r="A199" s="3">
        <f>'Stocks Returns'!A195</f>
        <v>42569</v>
      </c>
      <c r="B199" s="5">
        <f>SUMPRODUCT('Stocks Returns'!B195:E195,$H$10:$K$10)</f>
        <v>4.0167186628436969E-4</v>
      </c>
      <c r="C199" s="5">
        <f t="shared" si="10"/>
        <v>-4.0167186628436969E-4</v>
      </c>
      <c r="D199" s="24">
        <f t="shared" si="11"/>
        <v>1.0003073164286014</v>
      </c>
      <c r="E199" s="24">
        <f t="shared" si="12"/>
        <v>1.59484201939496</v>
      </c>
    </row>
    <row r="200" spans="1:5" ht="15" customHeight="1" x14ac:dyDescent="0.2">
      <c r="A200" s="3">
        <f>'Stocks Returns'!A196</f>
        <v>42570</v>
      </c>
      <c r="B200" s="5">
        <f>SUMPRODUCT('Stocks Returns'!B196:E196,$H$10:$K$10)</f>
        <v>4.5296783850746983E-3</v>
      </c>
      <c r="C200" s="5">
        <f t="shared" si="10"/>
        <v>-4.5296783850746983E-3</v>
      </c>
      <c r="D200" s="24">
        <f t="shared" si="11"/>
        <v>1.0031721529526418</v>
      </c>
      <c r="E200" s="24">
        <f t="shared" si="12"/>
        <v>1.5976868771340857</v>
      </c>
    </row>
    <row r="201" spans="1:5" ht="15" customHeight="1" x14ac:dyDescent="0.2">
      <c r="A201" s="3">
        <f>'Stocks Returns'!A197</f>
        <v>42571</v>
      </c>
      <c r="B201" s="5">
        <f>SUMPRODUCT('Stocks Returns'!B197:E197,$H$10:$K$10)</f>
        <v>8.3292074654014083E-3</v>
      </c>
      <c r="C201" s="5">
        <f t="shared" si="10"/>
        <v>-8.3292074654014083E-3</v>
      </c>
      <c r="D201" s="24">
        <f t="shared" si="11"/>
        <v>1.0058090261343886</v>
      </c>
      <c r="E201" s="24">
        <f t="shared" si="12"/>
        <v>1.6002761666261458</v>
      </c>
    </row>
    <row r="202" spans="1:5" ht="15" customHeight="1" x14ac:dyDescent="0.2">
      <c r="A202" s="3">
        <f>'Stocks Returns'!A198</f>
        <v>42572</v>
      </c>
      <c r="B202" s="5">
        <f>SUMPRODUCT('Stocks Returns'!B198:E198,$H$10:$K$10)</f>
        <v>-7.3743397662260329E-3</v>
      </c>
      <c r="C202" s="5">
        <f t="shared" si="10"/>
        <v>7.3743397662260329E-3</v>
      </c>
      <c r="D202" s="24">
        <f t="shared" si="11"/>
        <v>0.99491076435563908</v>
      </c>
      <c r="E202" s="24">
        <f t="shared" si="12"/>
        <v>1.5893940310747028</v>
      </c>
    </row>
    <row r="203" spans="1:5" ht="15" customHeight="1" x14ac:dyDescent="0.2">
      <c r="A203" s="3">
        <f>'Stocks Returns'!A199</f>
        <v>42573</v>
      </c>
      <c r="B203" s="5">
        <f>SUMPRODUCT('Stocks Returns'!B199:E199,$H$10:$K$10)</f>
        <v>1.3747608929605382E-2</v>
      </c>
      <c r="C203" s="5">
        <f t="shared" si="10"/>
        <v>-1.3747608929605382E-2</v>
      </c>
      <c r="D203" s="24">
        <f t="shared" si="11"/>
        <v>1.0095693967505461</v>
      </c>
      <c r="E203" s="24">
        <f t="shared" si="12"/>
        <v>1.6039199701524287</v>
      </c>
    </row>
    <row r="204" spans="1:5" ht="15" customHeight="1" x14ac:dyDescent="0.2">
      <c r="A204" s="3">
        <f>'Stocks Returns'!A200</f>
        <v>42576</v>
      </c>
      <c r="B204" s="5">
        <f>SUMPRODUCT('Stocks Returns'!B200:E200,$H$10:$K$10)</f>
        <v>-1.1326638935068649E-2</v>
      </c>
      <c r="C204" s="5">
        <f t="shared" si="10"/>
        <v>1.1326638935068649E-2</v>
      </c>
      <c r="D204" s="24">
        <f t="shared" si="11"/>
        <v>0.99216786873246232</v>
      </c>
      <c r="E204" s="24">
        <f t="shared" si="12"/>
        <v>1.5865807150423465</v>
      </c>
    </row>
    <row r="205" spans="1:5" ht="15" customHeight="1" x14ac:dyDescent="0.2">
      <c r="A205" s="3">
        <f>'Stocks Returns'!A201</f>
        <v>42577</v>
      </c>
      <c r="B205" s="5">
        <f>SUMPRODUCT('Stocks Returns'!B201:E201,$H$10:$K$10)</f>
        <v>-2.0420629951514143E-3</v>
      </c>
      <c r="C205" s="5">
        <f t="shared" si="10"/>
        <v>2.0420629951514143E-3</v>
      </c>
      <c r="D205" s="24">
        <f t="shared" si="11"/>
        <v>0.99861136443476484</v>
      </c>
      <c r="E205" s="24">
        <f t="shared" si="12"/>
        <v>1.5931424032778687</v>
      </c>
    </row>
    <row r="206" spans="1:5" ht="15" customHeight="1" x14ac:dyDescent="0.2">
      <c r="A206" s="3">
        <f>'Stocks Returns'!A202</f>
        <v>42578</v>
      </c>
      <c r="B206" s="5">
        <f>SUMPRODUCT('Stocks Returns'!B202:E202,$H$10:$K$10)</f>
        <v>1.8117146007569048E-4</v>
      </c>
      <c r="C206" s="5">
        <f t="shared" si="10"/>
        <v>-1.8117146007569048E-4</v>
      </c>
      <c r="D206" s="24">
        <f t="shared" si="11"/>
        <v>1.0001542891466926</v>
      </c>
      <c r="E206" s="24">
        <f t="shared" si="12"/>
        <v>1.5946891334233493</v>
      </c>
    </row>
    <row r="207" spans="1:5" ht="15" customHeight="1" x14ac:dyDescent="0.2">
      <c r="A207" s="3">
        <f>'Stocks Returns'!A203</f>
        <v>42579</v>
      </c>
      <c r="B207" s="5">
        <f>SUMPRODUCT('Stocks Returns'!B203:E203,$H$10:$K$10)</f>
        <v>7.5113111760557374E-3</v>
      </c>
      <c r="C207" s="5">
        <f t="shared" si="10"/>
        <v>-7.5113111760557374E-3</v>
      </c>
      <c r="D207" s="24">
        <f t="shared" si="11"/>
        <v>1.0052414061095827</v>
      </c>
      <c r="E207" s="24">
        <f t="shared" si="12"/>
        <v>1.5997211610249962</v>
      </c>
    </row>
    <row r="208" spans="1:5" ht="15" customHeight="1" x14ac:dyDescent="0.2">
      <c r="A208" s="3">
        <f>'Stocks Returns'!A204</f>
        <v>42580</v>
      </c>
      <c r="B208" s="5">
        <f>SUMPRODUCT('Stocks Returns'!B204:E204,$H$10:$K$10)</f>
        <v>-1.458092037076426E-2</v>
      </c>
      <c r="C208" s="5">
        <f t="shared" si="10"/>
        <v>1.458092037076426E-2</v>
      </c>
      <c r="D208" s="24">
        <f t="shared" si="11"/>
        <v>0.98990939741608952</v>
      </c>
      <c r="E208" s="24">
        <f t="shared" si="12"/>
        <v>1.5842420142241858</v>
      </c>
    </row>
    <row r="209" spans="1:5" ht="15" customHeight="1" x14ac:dyDescent="0.2">
      <c r="A209" s="3">
        <f>'Stocks Returns'!A205</f>
        <v>42583</v>
      </c>
      <c r="B209" s="5">
        <f>SUMPRODUCT('Stocks Returns'!B205:E205,$H$10:$K$10)</f>
        <v>2.6492353417813469E-3</v>
      </c>
      <c r="C209" s="5">
        <f t="shared" si="10"/>
        <v>-2.6492353417813469E-3</v>
      </c>
      <c r="D209" s="24">
        <f t="shared" si="11"/>
        <v>1.0018671254805962</v>
      </c>
      <c r="E209" s="24">
        <f t="shared" si="12"/>
        <v>1.5963950363734885</v>
      </c>
    </row>
    <row r="210" spans="1:5" ht="15" customHeight="1" x14ac:dyDescent="0.2">
      <c r="A210" s="3">
        <f>'Stocks Returns'!A206</f>
        <v>42584</v>
      </c>
      <c r="B210" s="5">
        <f>SUMPRODUCT('Stocks Returns'!B206:E206,$H$10:$K$10)</f>
        <v>-6.1580937474891076E-4</v>
      </c>
      <c r="C210" s="5">
        <f t="shared" si="10"/>
        <v>6.1580937474891076E-4</v>
      </c>
      <c r="D210" s="24">
        <f t="shared" si="11"/>
        <v>0.99960118444732415</v>
      </c>
      <c r="E210" s="24">
        <f t="shared" si="12"/>
        <v>1.5941357583160365</v>
      </c>
    </row>
    <row r="211" spans="1:5" ht="15" customHeight="1" x14ac:dyDescent="0.2">
      <c r="A211" s="3">
        <f>'Stocks Returns'!A207</f>
        <v>42585</v>
      </c>
      <c r="B211" s="5">
        <f>SUMPRODUCT('Stocks Returns'!B207:E207,$H$10:$K$10)</f>
        <v>5.5585156305439764E-3</v>
      </c>
      <c r="C211" s="5">
        <f t="shared" si="10"/>
        <v>-5.5585156305439764E-3</v>
      </c>
      <c r="D211" s="24">
        <f t="shared" si="11"/>
        <v>1.0038861660009974</v>
      </c>
      <c r="E211" s="24">
        <f t="shared" si="12"/>
        <v>1.5983907749733643</v>
      </c>
    </row>
    <row r="212" spans="1:5" ht="15" customHeight="1" x14ac:dyDescent="0.2">
      <c r="A212" s="3">
        <f>'Stocks Returns'!A208</f>
        <v>42586</v>
      </c>
      <c r="B212" s="5">
        <f>SUMPRODUCT('Stocks Returns'!B208:E208,$H$10:$K$10)</f>
        <v>9.6262774999290365E-3</v>
      </c>
      <c r="C212" s="5">
        <f t="shared" si="10"/>
        <v>-9.6262774999290365E-3</v>
      </c>
      <c r="D212" s="24">
        <f t="shared" si="11"/>
        <v>1.0067091927383507</v>
      </c>
      <c r="E212" s="24">
        <f t="shared" si="12"/>
        <v>1.6011536546006777</v>
      </c>
    </row>
    <row r="213" spans="1:5" ht="15" customHeight="1" x14ac:dyDescent="0.2">
      <c r="A213" s="3">
        <f>'Stocks Returns'!A209</f>
        <v>42587</v>
      </c>
      <c r="B213" s="5">
        <f>SUMPRODUCT('Stocks Returns'!B209:E209,$H$10:$K$10)</f>
        <v>8.674029980233108E-3</v>
      </c>
      <c r="C213" s="5">
        <f t="shared" si="10"/>
        <v>-8.674029980233108E-3</v>
      </c>
      <c r="D213" s="24">
        <f t="shared" si="11"/>
        <v>1.0060483329596817</v>
      </c>
      <c r="E213" s="24">
        <f t="shared" si="12"/>
        <v>1.6005097646260973</v>
      </c>
    </row>
    <row r="214" spans="1:5" ht="15" customHeight="1" x14ac:dyDescent="0.2">
      <c r="A214" s="3">
        <f>'Stocks Returns'!A210</f>
        <v>42590</v>
      </c>
      <c r="B214" s="5">
        <f>SUMPRODUCT('Stocks Returns'!B210:E210,$H$10:$K$10)</f>
        <v>-2.1106796909361705E-3</v>
      </c>
      <c r="C214" s="5">
        <f t="shared" si="10"/>
        <v>2.1106796909361705E-3</v>
      </c>
      <c r="D214" s="24">
        <f t="shared" si="11"/>
        <v>0.9985637444478902</v>
      </c>
      <c r="E214" s="24">
        <f t="shared" si="12"/>
        <v>1.5930945146282571</v>
      </c>
    </row>
    <row r="215" spans="1:5" ht="15" customHeight="1" x14ac:dyDescent="0.2">
      <c r="A215" s="3">
        <f>'Stocks Returns'!A211</f>
        <v>42591</v>
      </c>
      <c r="B215" s="5">
        <f>SUMPRODUCT('Stocks Returns'!B211:E211,$H$10:$K$10)</f>
        <v>5.3856798805185799E-3</v>
      </c>
      <c r="C215" s="5">
        <f t="shared" si="10"/>
        <v>-5.3856798805185799E-3</v>
      </c>
      <c r="D215" s="24">
        <f t="shared" si="11"/>
        <v>1.0037662179904798</v>
      </c>
      <c r="E215" s="24">
        <f t="shared" si="12"/>
        <v>1.5982726697749443</v>
      </c>
    </row>
    <row r="216" spans="1:5" ht="15" customHeight="1" x14ac:dyDescent="0.2">
      <c r="A216" s="3">
        <f>'Stocks Returns'!A212</f>
        <v>42592</v>
      </c>
      <c r="B216" s="5">
        <f>SUMPRODUCT('Stocks Returns'!B212:E212,$H$10:$K$10)</f>
        <v>-4.7598246565278704E-3</v>
      </c>
      <c r="C216" s="5">
        <f t="shared" si="10"/>
        <v>4.7598246565278704E-3</v>
      </c>
      <c r="D216" s="24">
        <f t="shared" si="11"/>
        <v>0.99672523784176958</v>
      </c>
      <c r="E216" s="24">
        <f t="shared" si="12"/>
        <v>1.5912387283757945</v>
      </c>
    </row>
    <row r="217" spans="1:5" ht="15" customHeight="1" x14ac:dyDescent="0.2">
      <c r="A217" s="3">
        <f>'Stocks Returns'!A213</f>
        <v>42593</v>
      </c>
      <c r="B217" s="5">
        <f>SUMPRODUCT('Stocks Returns'!B213:E213,$H$10:$K$10)</f>
        <v>5.632632815046004E-3</v>
      </c>
      <c r="C217" s="5">
        <f t="shared" si="10"/>
        <v>-5.632632815046004E-3</v>
      </c>
      <c r="D217" s="24">
        <f t="shared" si="11"/>
        <v>1.003937603327042</v>
      </c>
      <c r="E217" s="24">
        <f t="shared" si="12"/>
        <v>1.5984414042782207</v>
      </c>
    </row>
    <row r="218" spans="1:5" ht="15" customHeight="1" x14ac:dyDescent="0.2">
      <c r="A218" s="3">
        <f>'Stocks Returns'!A214</f>
        <v>42594</v>
      </c>
      <c r="B218" s="5">
        <f>SUMPRODUCT('Stocks Returns'!B214:E214,$H$10:$K$10)</f>
        <v>-1.4228606790231268E-3</v>
      </c>
      <c r="C218" s="5">
        <f t="shared" si="10"/>
        <v>1.4228606790231268E-3</v>
      </c>
      <c r="D218" s="24">
        <f t="shared" si="11"/>
        <v>0.99904109084215786</v>
      </c>
      <c r="E218" s="24">
        <f t="shared" si="12"/>
        <v>1.5935741448957255</v>
      </c>
    </row>
    <row r="219" spans="1:5" ht="15" customHeight="1" x14ac:dyDescent="0.2">
      <c r="A219" s="3">
        <f>'Stocks Returns'!A215</f>
        <v>42597</v>
      </c>
      <c r="B219" s="5">
        <f>SUMPRODUCT('Stocks Returns'!B215:E215,$H$10:$K$10)</f>
        <v>1.116452462708397E-2</v>
      </c>
      <c r="C219" s="5">
        <f t="shared" si="10"/>
        <v>-1.116452462708397E-2</v>
      </c>
      <c r="D219" s="24">
        <f t="shared" si="11"/>
        <v>1.0077767362445962</v>
      </c>
      <c r="E219" s="24">
        <f t="shared" si="12"/>
        <v>1.6021900443084252</v>
      </c>
    </row>
    <row r="220" spans="1:5" ht="15" customHeight="1" x14ac:dyDescent="0.2">
      <c r="A220" s="3">
        <f>'Stocks Returns'!A216</f>
        <v>42598</v>
      </c>
      <c r="B220" s="5">
        <f>SUMPRODUCT('Stocks Returns'!B216:E216,$H$10:$K$10)</f>
        <v>-1.4914921193947871E-3</v>
      </c>
      <c r="C220" s="5">
        <f t="shared" si="10"/>
        <v>1.4914921193947871E-3</v>
      </c>
      <c r="D220" s="24">
        <f t="shared" si="11"/>
        <v>0.99899346062254002</v>
      </c>
      <c r="E220" s="24">
        <f t="shared" si="12"/>
        <v>1.593526327630572</v>
      </c>
    </row>
    <row r="221" spans="1:5" ht="15" customHeight="1" x14ac:dyDescent="0.2">
      <c r="A221" s="3">
        <f>'Stocks Returns'!A217</f>
        <v>42599</v>
      </c>
      <c r="B221" s="5">
        <f>SUMPRODUCT('Stocks Returns'!B217:E217,$H$10:$K$10)</f>
        <v>4.7899763973599757E-4</v>
      </c>
      <c r="C221" s="5">
        <f t="shared" si="10"/>
        <v>-4.7899763973599757E-4</v>
      </c>
      <c r="D221" s="24">
        <f t="shared" si="11"/>
        <v>1.0003609805153768</v>
      </c>
      <c r="E221" s="24">
        <f t="shared" si="12"/>
        <v>1.5948956117306226</v>
      </c>
    </row>
    <row r="222" spans="1:5" ht="15" customHeight="1" x14ac:dyDescent="0.2">
      <c r="A222" s="3">
        <f>'Stocks Returns'!A218</f>
        <v>42600</v>
      </c>
      <c r="B222" s="5">
        <f>SUMPRODUCT('Stocks Returns'!B218:E218,$H$10:$K$10)</f>
        <v>-6.3427005583900978E-3</v>
      </c>
      <c r="C222" s="5">
        <f t="shared" si="10"/>
        <v>6.3427005583900978E-3</v>
      </c>
      <c r="D222" s="24">
        <f t="shared" si="11"/>
        <v>0.9956267219658772</v>
      </c>
      <c r="E222" s="24">
        <f t="shared" si="12"/>
        <v>1.5901234741033774</v>
      </c>
    </row>
    <row r="223" spans="1:5" ht="15" customHeight="1" x14ac:dyDescent="0.2">
      <c r="A223" s="3">
        <f>'Stocks Returns'!A219</f>
        <v>42601</v>
      </c>
      <c r="B223" s="5">
        <f>SUMPRODUCT('Stocks Returns'!B219:E219,$H$10:$K$10)</f>
        <v>2.3963778271323885E-3</v>
      </c>
      <c r="C223" s="5">
        <f t="shared" si="10"/>
        <v>-2.3963778271323885E-3</v>
      </c>
      <c r="D223" s="24">
        <f t="shared" si="11"/>
        <v>1.0016916423654298</v>
      </c>
      <c r="E223" s="24">
        <f t="shared" si="12"/>
        <v>1.5962208044915613</v>
      </c>
    </row>
    <row r="224" spans="1:5" ht="15" customHeight="1" x14ac:dyDescent="0.2">
      <c r="A224" s="3">
        <f>'Stocks Returns'!A220</f>
        <v>42604</v>
      </c>
      <c r="B224" s="5">
        <f>SUMPRODUCT('Stocks Returns'!B220:E220,$H$10:$K$10)</f>
        <v>6.8321081856566697E-3</v>
      </c>
      <c r="C224" s="5">
        <f t="shared" si="10"/>
        <v>-6.8321081856566697E-3</v>
      </c>
      <c r="D224" s="24">
        <f t="shared" si="11"/>
        <v>1.0047700392342456</v>
      </c>
      <c r="E224" s="24">
        <f t="shared" si="12"/>
        <v>1.5992592796532759</v>
      </c>
    </row>
    <row r="225" spans="1:5" ht="15" customHeight="1" x14ac:dyDescent="0.2">
      <c r="A225" s="3">
        <f>'Stocks Returns'!A221</f>
        <v>42605</v>
      </c>
      <c r="B225" s="5">
        <f>SUMPRODUCT('Stocks Returns'!B221:E221,$H$10:$K$10)</f>
        <v>-2.8646182439704829E-3</v>
      </c>
      <c r="C225" s="5">
        <f t="shared" si="10"/>
        <v>2.8646182439704829E-3</v>
      </c>
      <c r="D225" s="24">
        <f t="shared" si="11"/>
        <v>0.99804051109208447</v>
      </c>
      <c r="E225" s="24">
        <f t="shared" si="12"/>
        <v>1.5925677338157056</v>
      </c>
    </row>
    <row r="226" spans="1:5" ht="15" customHeight="1" x14ac:dyDescent="0.2">
      <c r="A226" s="3">
        <f>'Stocks Returns'!A222</f>
        <v>42606</v>
      </c>
      <c r="B226" s="5">
        <f>SUMPRODUCT('Stocks Returns'!B222:E222,$H$10:$K$10)</f>
        <v>-6.3041582497112602E-3</v>
      </c>
      <c r="C226" s="5">
        <f t="shared" si="10"/>
        <v>6.3041582497112602E-3</v>
      </c>
      <c r="D226" s="24">
        <f t="shared" si="11"/>
        <v>0.99565347032810037</v>
      </c>
      <c r="E226" s="24">
        <f t="shared" si="12"/>
        <v>1.5901506869166941</v>
      </c>
    </row>
    <row r="227" spans="1:5" ht="15" customHeight="1" x14ac:dyDescent="0.2">
      <c r="A227" s="3">
        <f>'Stocks Returns'!A223</f>
        <v>42607</v>
      </c>
      <c r="B227" s="5">
        <f>SUMPRODUCT('Stocks Returns'!B223:E223,$H$10:$K$10)</f>
        <v>4.4791494456882869E-4</v>
      </c>
      <c r="C227" s="5">
        <f t="shared" si="10"/>
        <v>-4.4791494456882869E-4</v>
      </c>
      <c r="D227" s="24">
        <f t="shared" si="11"/>
        <v>1.0003394091249307</v>
      </c>
      <c r="E227" s="24">
        <f t="shared" si="12"/>
        <v>1.5948740705675202</v>
      </c>
    </row>
    <row r="228" spans="1:5" ht="15" customHeight="1" x14ac:dyDescent="0.2">
      <c r="A228" s="3">
        <f>'Stocks Returns'!A224</f>
        <v>42608</v>
      </c>
      <c r="B228" s="5">
        <f>SUMPRODUCT('Stocks Returns'!B224:E224,$H$10:$K$10)</f>
        <v>3.3318878663563564E-3</v>
      </c>
      <c r="C228" s="5">
        <f t="shared" si="10"/>
        <v>-3.3318878663563564E-3</v>
      </c>
      <c r="D228" s="24">
        <f t="shared" si="11"/>
        <v>1.0023408863326513</v>
      </c>
      <c r="E228" s="24">
        <f t="shared" si="12"/>
        <v>1.596864801611138</v>
      </c>
    </row>
    <row r="229" spans="1:5" ht="15" customHeight="1" x14ac:dyDescent="0.2">
      <c r="A229" s="3">
        <f>'Stocks Returns'!A225</f>
        <v>42611</v>
      </c>
      <c r="B229" s="5">
        <f>SUMPRODUCT('Stocks Returns'!B225:E225,$H$10:$K$10)</f>
        <v>3.5209180813898623E-3</v>
      </c>
      <c r="C229" s="5">
        <f t="shared" si="10"/>
        <v>-3.5209180813898623E-3</v>
      </c>
      <c r="D229" s="24">
        <f t="shared" si="11"/>
        <v>1.0024720733018846</v>
      </c>
      <c r="E229" s="24">
        <f t="shared" si="12"/>
        <v>1.596994722742535</v>
      </c>
    </row>
    <row r="230" spans="1:5" ht="15" customHeight="1" x14ac:dyDescent="0.2">
      <c r="A230" s="3">
        <f>'Stocks Returns'!A226</f>
        <v>42612</v>
      </c>
      <c r="B230" s="5">
        <f>SUMPRODUCT('Stocks Returns'!B226:E226,$H$10:$K$10)</f>
        <v>3.3207998220478358E-3</v>
      </c>
      <c r="C230" s="5">
        <f t="shared" si="10"/>
        <v>-3.3207998220478358E-3</v>
      </c>
      <c r="D230" s="24">
        <f t="shared" si="11"/>
        <v>1.0023331912299012</v>
      </c>
      <c r="E230" s="24">
        <f t="shared" si="12"/>
        <v>1.5968571786116794</v>
      </c>
    </row>
    <row r="231" spans="1:5" ht="15" customHeight="1" x14ac:dyDescent="0.2">
      <c r="A231" s="3">
        <f>'Stocks Returns'!A227</f>
        <v>42613</v>
      </c>
      <c r="B231" s="5">
        <f>SUMPRODUCT('Stocks Returns'!B227:E227,$H$10:$K$10)</f>
        <v>-2.7261782487081948E-3</v>
      </c>
      <c r="C231" s="5">
        <f t="shared" si="10"/>
        <v>2.7261782487081948E-3</v>
      </c>
      <c r="D231" s="24">
        <f t="shared" si="11"/>
        <v>0.99813658844879649</v>
      </c>
      <c r="E231" s="24">
        <f t="shared" si="12"/>
        <v>1.5926645443574634</v>
      </c>
    </row>
    <row r="232" spans="1:5" ht="15" customHeight="1" x14ac:dyDescent="0.2">
      <c r="A232" s="3">
        <f>'Stocks Returns'!A228</f>
        <v>42614</v>
      </c>
      <c r="B232" s="5">
        <f>SUMPRODUCT('Stocks Returns'!B228:E228,$H$10:$K$10)</f>
        <v>5.4620338382925654E-3</v>
      </c>
      <c r="C232" s="5">
        <f t="shared" si="10"/>
        <v>-5.4620338382925654E-3</v>
      </c>
      <c r="D232" s="24">
        <f t="shared" si="11"/>
        <v>1.003819207637175</v>
      </c>
      <c r="E232" s="24">
        <f t="shared" si="12"/>
        <v>1.5983248524698468</v>
      </c>
    </row>
    <row r="233" spans="1:5" ht="15" customHeight="1" x14ac:dyDescent="0.2">
      <c r="A233" s="3">
        <f>'Stocks Returns'!A229</f>
        <v>42615</v>
      </c>
      <c r="B233" s="5">
        <f>SUMPRODUCT('Stocks Returns'!B229:E229,$H$10:$K$10)</f>
        <v>8.0061419600100589E-3</v>
      </c>
      <c r="C233" s="5">
        <f t="shared" si="10"/>
        <v>-8.0061419600100589E-3</v>
      </c>
      <c r="D233" s="24">
        <f t="shared" si="11"/>
        <v>1.0055848186736469</v>
      </c>
      <c r="E233" s="24">
        <f t="shared" si="12"/>
        <v>1.6000570975131629</v>
      </c>
    </row>
    <row r="234" spans="1:5" ht="15" customHeight="1" x14ac:dyDescent="0.2">
      <c r="A234" s="3">
        <f>'Stocks Returns'!A230</f>
        <v>42618</v>
      </c>
      <c r="B234" s="5">
        <f>SUMPRODUCT('Stocks Returns'!B230:E230,$H$10:$K$10)</f>
        <v>0</v>
      </c>
      <c r="C234" s="5">
        <f t="shared" si="10"/>
        <v>0</v>
      </c>
      <c r="D234" s="24">
        <f t="shared" si="11"/>
        <v>1.0000285561533999</v>
      </c>
      <c r="E234" s="24">
        <f t="shared" si="12"/>
        <v>1.5945634464142966</v>
      </c>
    </row>
    <row r="235" spans="1:5" ht="15" customHeight="1" x14ac:dyDescent="0.2">
      <c r="A235" s="3">
        <f>'Stocks Returns'!A231</f>
        <v>42619</v>
      </c>
      <c r="B235" s="5">
        <f>SUMPRODUCT('Stocks Returns'!B231:E231,$H$10:$K$10)</f>
        <v>5.689256102507775E-3</v>
      </c>
      <c r="C235" s="5">
        <f t="shared" si="10"/>
        <v>-5.689256102507775E-3</v>
      </c>
      <c r="D235" s="24">
        <f t="shared" si="11"/>
        <v>1.0039768998885403</v>
      </c>
      <c r="E235" s="24">
        <f t="shared" si="12"/>
        <v>1.5984800763486724</v>
      </c>
    </row>
    <row r="236" spans="1:5" ht="15" customHeight="1" x14ac:dyDescent="0.2">
      <c r="A236" s="3">
        <f>'Stocks Returns'!A232</f>
        <v>42620</v>
      </c>
      <c r="B236" s="5">
        <f>SUMPRODUCT('Stocks Returns'!B232:E232,$H$10:$K$10)</f>
        <v>6.717251294784253E-3</v>
      </c>
      <c r="C236" s="5">
        <f t="shared" si="10"/>
        <v>-6.717251294784253E-3</v>
      </c>
      <c r="D236" s="24">
        <f t="shared" si="11"/>
        <v>1.0046903285519801</v>
      </c>
      <c r="E236" s="24">
        <f t="shared" si="12"/>
        <v>1.5991810843036891</v>
      </c>
    </row>
    <row r="237" spans="1:5" ht="15" customHeight="1" x14ac:dyDescent="0.2">
      <c r="A237" s="3">
        <f>'Stocks Returns'!A233</f>
        <v>42621</v>
      </c>
      <c r="B237" s="5">
        <f>SUMPRODUCT('Stocks Returns'!B233:E233,$H$10:$K$10)</f>
        <v>-3.0795851837780849E-3</v>
      </c>
      <c r="C237" s="5">
        <f t="shared" si="10"/>
        <v>3.0795851837780849E-3</v>
      </c>
      <c r="D237" s="24">
        <f t="shared" si="11"/>
        <v>0.99789132403585801</v>
      </c>
      <c r="E237" s="24">
        <f t="shared" si="12"/>
        <v>1.5924173353924302</v>
      </c>
    </row>
    <row r="238" spans="1:5" ht="15" customHeight="1" x14ac:dyDescent="0.2">
      <c r="A238" s="3">
        <f>'Stocks Returns'!A234</f>
        <v>42622</v>
      </c>
      <c r="B238" s="5">
        <f>SUMPRODUCT('Stocks Returns'!B234:E234,$H$10:$K$10)</f>
        <v>-2.0676034860457507E-2</v>
      </c>
      <c r="C238" s="5">
        <f t="shared" si="10"/>
        <v>2.0676034860457507E-2</v>
      </c>
      <c r="D238" s="24">
        <f t="shared" si="11"/>
        <v>0.98567938796024246</v>
      </c>
      <c r="E238" s="24">
        <f t="shared" si="12"/>
        <v>1.5798080174554441</v>
      </c>
    </row>
    <row r="239" spans="1:5" ht="15" customHeight="1" x14ac:dyDescent="0.2">
      <c r="A239" s="3">
        <f>'Stocks Returns'!A235</f>
        <v>42625</v>
      </c>
      <c r="B239" s="5">
        <f>SUMPRODUCT('Stocks Returns'!B235:E235,$H$10:$K$10)</f>
        <v>2.0303926821086511E-2</v>
      </c>
      <c r="C239" s="5">
        <f t="shared" si="10"/>
        <v>-2.0303926821086511E-2</v>
      </c>
      <c r="D239" s="24">
        <f t="shared" si="11"/>
        <v>1.0141194813672341</v>
      </c>
      <c r="E239" s="24">
        <f t="shared" si="12"/>
        <v>1.6082518848551191</v>
      </c>
    </row>
    <row r="240" spans="1:5" ht="15" customHeight="1" x14ac:dyDescent="0.2">
      <c r="A240" s="3">
        <f>'Stocks Returns'!A236</f>
        <v>42626</v>
      </c>
      <c r="B240" s="5">
        <f>SUMPRODUCT('Stocks Returns'!B236:E236,$H$10:$K$10)</f>
        <v>-1.3019061292656457E-2</v>
      </c>
      <c r="C240" s="5">
        <f t="shared" si="10"/>
        <v>1.3019061292656457E-2</v>
      </c>
      <c r="D240" s="24">
        <f t="shared" si="11"/>
        <v>0.99099332761629633</v>
      </c>
      <c r="E240" s="24">
        <f t="shared" si="12"/>
        <v>1.5853669505516612</v>
      </c>
    </row>
    <row r="241" spans="1:5" ht="15" customHeight="1" x14ac:dyDescent="0.2">
      <c r="A241" s="3">
        <f>'Stocks Returns'!A237</f>
        <v>42627</v>
      </c>
      <c r="B241" s="5">
        <f>SUMPRODUCT('Stocks Returns'!B237:E237,$H$10:$K$10)</f>
        <v>-4.3638717752757907E-3</v>
      </c>
      <c r="C241" s="5">
        <f t="shared" si="10"/>
        <v>4.3638717752757907E-3</v>
      </c>
      <c r="D241" s="24">
        <f t="shared" si="11"/>
        <v>0.99700002914135855</v>
      </c>
      <c r="E241" s="24">
        <f t="shared" si="12"/>
        <v>1.5915169573477479</v>
      </c>
    </row>
    <row r="242" spans="1:5" ht="15" customHeight="1" x14ac:dyDescent="0.2">
      <c r="A242" s="3">
        <f>'Stocks Returns'!A238</f>
        <v>42628</v>
      </c>
      <c r="B242" s="5">
        <f>SUMPRODUCT('Stocks Returns'!B238:E238,$H$10:$K$10)</f>
        <v>7.0078346507821852E-3</v>
      </c>
      <c r="C242" s="5">
        <f t="shared" si="10"/>
        <v>-7.0078346507821852E-3</v>
      </c>
      <c r="D242" s="24">
        <f t="shared" si="11"/>
        <v>1.0048919934010427</v>
      </c>
      <c r="E242" s="24">
        <f t="shared" si="12"/>
        <v>1.5993788657617258</v>
      </c>
    </row>
    <row r="243" spans="1:5" ht="15" customHeight="1" x14ac:dyDescent="0.2">
      <c r="A243" s="3">
        <f>'Stocks Returns'!A239</f>
        <v>42629</v>
      </c>
      <c r="B243" s="5">
        <f>SUMPRODUCT('Stocks Returns'!B239:E239,$H$10:$K$10)</f>
        <v>5.5484995102810853E-4</v>
      </c>
      <c r="C243" s="5">
        <f t="shared" si="10"/>
        <v>-5.5484995102810853E-4</v>
      </c>
      <c r="D243" s="24">
        <f t="shared" si="11"/>
        <v>1.0004136220194135</v>
      </c>
      <c r="E243" s="24">
        <f t="shared" si="12"/>
        <v>1.5949481716505354</v>
      </c>
    </row>
    <row r="244" spans="1:5" ht="15" customHeight="1" x14ac:dyDescent="0.2">
      <c r="A244" s="3">
        <f>'Stocks Returns'!A240</f>
        <v>42632</v>
      </c>
      <c r="B244" s="5">
        <f>SUMPRODUCT('Stocks Returns'!B240:E240,$H$10:$K$10)</f>
        <v>5.2804849617357494E-3</v>
      </c>
      <c r="C244" s="5">
        <f t="shared" si="10"/>
        <v>-5.2804849617357494E-3</v>
      </c>
      <c r="D244" s="24">
        <f t="shared" si="11"/>
        <v>1.0036932127168445</v>
      </c>
      <c r="E244" s="24">
        <f t="shared" si="12"/>
        <v>1.5982007577254518</v>
      </c>
    </row>
    <row r="245" spans="1:5" ht="15" customHeight="1" x14ac:dyDescent="0.2">
      <c r="A245" s="3">
        <f>'Stocks Returns'!A241</f>
        <v>42633</v>
      </c>
      <c r="B245" s="5">
        <f>SUMPRODUCT('Stocks Returns'!B241:E241,$H$10:$K$10)</f>
        <v>-7.2934193195810931E-4</v>
      </c>
      <c r="C245" s="5">
        <f t="shared" si="10"/>
        <v>7.2934193195810931E-4</v>
      </c>
      <c r="D245" s="24">
        <f t="shared" si="11"/>
        <v>0.99952239285262101</v>
      </c>
      <c r="E245" s="24">
        <f t="shared" si="12"/>
        <v>1.5940568286725221</v>
      </c>
    </row>
    <row r="246" spans="1:5" ht="15" customHeight="1" x14ac:dyDescent="0.2">
      <c r="A246" s="3">
        <f>'Stocks Returns'!A242</f>
        <v>42634</v>
      </c>
      <c r="B246" s="5">
        <f>SUMPRODUCT('Stocks Returns'!B242:E242,$H$10:$K$10)</f>
        <v>9.3735502609268058E-3</v>
      </c>
      <c r="C246" s="5">
        <f t="shared" si="10"/>
        <v>-9.3735502609268058E-3</v>
      </c>
      <c r="D246" s="24">
        <f t="shared" si="11"/>
        <v>1.0065338000344832</v>
      </c>
      <c r="E246" s="24">
        <f t="shared" si="12"/>
        <v>1.6009829381895215</v>
      </c>
    </row>
    <row r="247" spans="1:5" ht="15" customHeight="1" x14ac:dyDescent="0.2">
      <c r="A247" s="3">
        <f>'Stocks Returns'!A243</f>
        <v>42635</v>
      </c>
      <c r="B247" s="5">
        <f>SUMPRODUCT('Stocks Returns'!B243:E243,$H$10:$K$10)</f>
        <v>1.6846588993989307E-3</v>
      </c>
      <c r="C247" s="5">
        <f t="shared" si="10"/>
        <v>-1.6846588993989307E-3</v>
      </c>
      <c r="D247" s="24">
        <f t="shared" si="11"/>
        <v>1.0011977094295827</v>
      </c>
      <c r="E247" s="24">
        <f t="shared" si="12"/>
        <v>1.5957297300139774</v>
      </c>
    </row>
    <row r="248" spans="1:5" ht="15" customHeight="1" x14ac:dyDescent="0.2">
      <c r="A248" s="3">
        <f>'Stocks Returns'!A244</f>
        <v>42636</v>
      </c>
      <c r="B248" s="5">
        <f>SUMPRODUCT('Stocks Returns'!B244:E244,$H$10:$K$10)</f>
        <v>-9.8100039558082913E-3</v>
      </c>
      <c r="C248" s="5">
        <f t="shared" si="10"/>
        <v>9.8100039558082913E-3</v>
      </c>
      <c r="D248" s="24">
        <f t="shared" si="11"/>
        <v>0.99322041340806899</v>
      </c>
      <c r="E248" s="24">
        <f t="shared" si="12"/>
        <v>1.5876637942891221</v>
      </c>
    </row>
    <row r="249" spans="1:5" ht="15" customHeight="1" x14ac:dyDescent="0.2">
      <c r="A249" s="3">
        <f>'Stocks Returns'!A245</f>
        <v>42639</v>
      </c>
      <c r="B249" s="5">
        <f>SUMPRODUCT('Stocks Returns'!B245:E245,$H$10:$K$10)</f>
        <v>-8.4719365227080706E-3</v>
      </c>
      <c r="C249" s="5">
        <f t="shared" si="10"/>
        <v>8.4719365227080706E-3</v>
      </c>
      <c r="D249" s="24">
        <f t="shared" si="11"/>
        <v>0.99414903220664053</v>
      </c>
      <c r="E249" s="24">
        <f t="shared" si="12"/>
        <v>1.5886157230202698</v>
      </c>
    </row>
    <row r="250" spans="1:5" ht="15" customHeight="1" x14ac:dyDescent="0.2">
      <c r="A250" s="3">
        <f>'Stocks Returns'!A246</f>
        <v>42640</v>
      </c>
      <c r="B250" s="5">
        <f>SUMPRODUCT('Stocks Returns'!B246:E246,$H$10:$K$10)</f>
        <v>4.8100174796806613E-3</v>
      </c>
      <c r="C250" s="5">
        <f t="shared" si="10"/>
        <v>-4.8100174796806613E-3</v>
      </c>
      <c r="D250" s="24">
        <f t="shared" si="11"/>
        <v>1.0033667082842983</v>
      </c>
      <c r="E250" s="24">
        <f t="shared" si="12"/>
        <v>1.5978788797929255</v>
      </c>
    </row>
    <row r="251" spans="1:5" ht="15" customHeight="1" x14ac:dyDescent="0.2">
      <c r="A251" s="3">
        <f>'Stocks Returns'!A247</f>
        <v>42641</v>
      </c>
      <c r="B251" s="5">
        <f>SUMPRODUCT('Stocks Returns'!B247:E247,$H$10:$K$10)</f>
        <v>9.7143294647511983E-3</v>
      </c>
      <c r="C251" s="5">
        <f t="shared" si="10"/>
        <v>-9.7143294647511983E-3</v>
      </c>
      <c r="D251" s="24">
        <f t="shared" si="11"/>
        <v>1.0067703008019373</v>
      </c>
      <c r="E251" s="24">
        <f t="shared" si="12"/>
        <v>1.6012131041192745</v>
      </c>
    </row>
    <row r="252" spans="1:5" ht="15" customHeight="1" x14ac:dyDescent="0.2">
      <c r="A252" s="3">
        <f>'Stocks Returns'!A248</f>
        <v>42642</v>
      </c>
      <c r="B252" s="5">
        <f>SUMPRODUCT('Stocks Returns'!B248:E248,$H$10:$K$10)</f>
        <v>-1.1525064077833009E-2</v>
      </c>
      <c r="C252" s="5">
        <f t="shared" si="10"/>
        <v>1.1525064077833009E-2</v>
      </c>
      <c r="D252" s="24">
        <f t="shared" si="11"/>
        <v>0.99203016168338387</v>
      </c>
      <c r="E252" s="24">
        <f t="shared" si="12"/>
        <v>1.5864386901777208</v>
      </c>
    </row>
    <row r="253" spans="1:5" ht="15" customHeight="1" x14ac:dyDescent="0.2">
      <c r="A253" s="3">
        <f>'Stocks Returns'!A249</f>
        <v>42643</v>
      </c>
      <c r="B253" s="5">
        <f>SUMPRODUCT('Stocks Returns'!B249:E249,$H$10:$K$10)</f>
        <v>9.1004858772029077E-3</v>
      </c>
      <c r="C253" s="5">
        <f t="shared" si="10"/>
        <v>-9.1004858772029077E-3</v>
      </c>
      <c r="D253" s="24">
        <f t="shared" si="11"/>
        <v>1.0063442933521787</v>
      </c>
      <c r="E253" s="24">
        <f t="shared" si="12"/>
        <v>1.6007983439897937</v>
      </c>
    </row>
    <row r="254" spans="1:5" ht="15" customHeight="1" x14ac:dyDescent="0.2">
      <c r="A254" s="3">
        <f>'Stocks Returns'!A250</f>
        <v>42646</v>
      </c>
      <c r="B254" s="5">
        <f>SUMPRODUCT('Stocks Returns'!B250:E250,$H$10:$K$10)</f>
        <v>1.5172218205771939E-3</v>
      </c>
      <c r="C254" s="5">
        <f t="shared" si="10"/>
        <v>-1.5172218205771939E-3</v>
      </c>
      <c r="D254" s="24">
        <f t="shared" si="11"/>
        <v>1.0010815080968805</v>
      </c>
      <c r="E254" s="24">
        <f t="shared" si="12"/>
        <v>1.5956140589819587</v>
      </c>
    </row>
    <row r="255" spans="1:5" ht="15" customHeight="1" x14ac:dyDescent="0.2">
      <c r="A255" s="3">
        <f>'Stocks Returns'!A251</f>
        <v>42647</v>
      </c>
      <c r="B255" s="5">
        <f>SUMPRODUCT('Stocks Returns'!B251:E251,$H$10:$K$10)</f>
        <v>-1.9699113154377943E-3</v>
      </c>
      <c r="C255" s="5">
        <f t="shared" si="10"/>
        <v>1.9699113154377943E-3</v>
      </c>
      <c r="D255" s="24">
        <f t="shared" si="11"/>
        <v>0.9986614377004861</v>
      </c>
      <c r="E255" s="24">
        <f t="shared" si="12"/>
        <v>1.5931927492907423</v>
      </c>
    </row>
    <row r="256" spans="1:5" ht="15" customHeight="1" x14ac:dyDescent="0.2">
      <c r="A256" s="3">
        <f>'Stocks Returns'!A252</f>
        <v>42648</v>
      </c>
      <c r="B256" s="5">
        <f>SUMPRODUCT('Stocks Returns'!B252:E252,$H$10:$K$10)</f>
        <v>7.8495502703640162E-3</v>
      </c>
      <c r="C256" s="5">
        <f t="shared" si="10"/>
        <v>-7.8495502703640162E-3</v>
      </c>
      <c r="D256" s="24">
        <f t="shared" si="11"/>
        <v>1.0054761440410325</v>
      </c>
      <c r="E256" s="24">
        <f t="shared" si="12"/>
        <v>1.5999508402987981</v>
      </c>
    </row>
    <row r="257" spans="1:5" ht="15" customHeight="1" x14ac:dyDescent="0.2">
      <c r="A257" s="3">
        <f>'Stocks Returns'!A253</f>
        <v>42649</v>
      </c>
      <c r="B257" s="5">
        <f>SUMPRODUCT('Stocks Returns'!B253:E253,$H$10:$K$10)</f>
        <v>5.7025070117837969E-4</v>
      </c>
      <c r="C257" s="5">
        <f t="shared" si="10"/>
        <v>-5.7025070117837969E-4</v>
      </c>
      <c r="D257" s="24">
        <f t="shared" si="11"/>
        <v>1.0004243101400176</v>
      </c>
      <c r="E257" s="24">
        <f t="shared" si="12"/>
        <v>1.5949588418517933</v>
      </c>
    </row>
    <row r="258" spans="1:5" ht="15" customHeight="1" x14ac:dyDescent="0.2">
      <c r="A258" s="3">
        <f>'Stocks Returns'!A254</f>
        <v>42650</v>
      </c>
      <c r="B258" s="5">
        <f>SUMPRODUCT('Stocks Returns'!B254:E254,$H$10:$K$10)</f>
        <v>-5.908407783250573E-3</v>
      </c>
      <c r="C258" s="5">
        <f t="shared" si="10"/>
        <v>5.908407783250573E-3</v>
      </c>
      <c r="D258" s="24">
        <f t="shared" si="11"/>
        <v>0.99592812115182405</v>
      </c>
      <c r="E258" s="24">
        <f t="shared" si="12"/>
        <v>1.5904299425495689</v>
      </c>
    </row>
    <row r="259" spans="1:5" ht="15" customHeight="1" x14ac:dyDescent="0.2">
      <c r="A259" s="3">
        <f>'Stocks Returns'!A255</f>
        <v>42653</v>
      </c>
      <c r="B259" s="5">
        <f>SUMPRODUCT('Stocks Returns'!B255:E255,$H$10:$K$10)</f>
        <v>2.0264481755564966E-3</v>
      </c>
      <c r="C259" s="5">
        <f t="shared" si="10"/>
        <v>-2.0264481755564966E-3</v>
      </c>
      <c r="D259" s="24">
        <f t="shared" si="11"/>
        <v>1.0014349111872363</v>
      </c>
      <c r="E259" s="24">
        <f t="shared" si="12"/>
        <v>1.5959656811978311</v>
      </c>
    </row>
    <row r="260" spans="1:5" ht="15" customHeight="1" x14ac:dyDescent="0.2">
      <c r="A260" s="3">
        <f>'Stocks Returns'!A256</f>
        <v>42654</v>
      </c>
      <c r="B260" s="5">
        <f>SUMPRODUCT('Stocks Returns'!B256:E256,$H$10:$K$10)</f>
        <v>-1.3795274637324309E-2</v>
      </c>
      <c r="C260" s="5">
        <f t="shared" si="10"/>
        <v>1.3795274637324309E-2</v>
      </c>
      <c r="D260" s="24">
        <f t="shared" si="11"/>
        <v>0.99045463555509683</v>
      </c>
      <c r="E260" s="24">
        <f t="shared" si="12"/>
        <v>1.5848084555334645</v>
      </c>
    </row>
    <row r="261" spans="1:5" ht="15" customHeight="1" x14ac:dyDescent="0.2">
      <c r="A261" s="3">
        <f>'Stocks Returns'!A257</f>
        <v>42655</v>
      </c>
      <c r="B261" s="5">
        <f>SUMPRODUCT('Stocks Returns'!B257:E257,$H$10:$K$10)</f>
        <v>1.7399750781412842E-3</v>
      </c>
      <c r="C261" s="5">
        <f t="shared" si="10"/>
        <v>-1.7399750781412842E-3</v>
      </c>
      <c r="D261" s="24">
        <f t="shared" si="11"/>
        <v>1.0012360988576301</v>
      </c>
      <c r="E261" s="24">
        <f t="shared" si="12"/>
        <v>1.5957679323494784</v>
      </c>
    </row>
    <row r="262" spans="1:5" ht="15" customHeight="1" x14ac:dyDescent="0.2">
      <c r="A262" s="3">
        <f>'Stocks Returns'!A258</f>
        <v>42656</v>
      </c>
      <c r="B262" s="5">
        <f>SUMPRODUCT('Stocks Returns'!B258:E258,$H$10:$K$10)</f>
        <v>-4.9827200383249903E-3</v>
      </c>
      <c r="C262" s="5">
        <f t="shared" ref="C262:C325" si="13">-B262</f>
        <v>4.9827200383249903E-3</v>
      </c>
      <c r="D262" s="24">
        <f t="shared" ref="D262:D325" si="14">1+$H$13+$H$19*(B262-$H$13)</f>
        <v>0.99657054844680237</v>
      </c>
      <c r="E262" s="24">
        <f t="shared" ref="E262:E325" si="15">$H$22*D262-$H$23*D262^2-LN(1+$H$24*EXP(1-D262^3))</f>
        <v>1.5910819717834253</v>
      </c>
    </row>
    <row r="263" spans="1:5" ht="15" customHeight="1" x14ac:dyDescent="0.2">
      <c r="A263" s="3">
        <f>'Stocks Returns'!A259</f>
        <v>42657</v>
      </c>
      <c r="B263" s="5">
        <f>SUMPRODUCT('Stocks Returns'!B259:E259,$H$10:$K$10)</f>
        <v>7.2240777356336657E-3</v>
      </c>
      <c r="C263" s="5">
        <f t="shared" si="13"/>
        <v>-7.2240777356336657E-3</v>
      </c>
      <c r="D263" s="24">
        <f t="shared" si="14"/>
        <v>1.0050420661019297</v>
      </c>
      <c r="E263" s="24">
        <f t="shared" si="15"/>
        <v>1.5995259419591936</v>
      </c>
    </row>
    <row r="264" spans="1:5" ht="15" customHeight="1" x14ac:dyDescent="0.2">
      <c r="A264" s="3">
        <f>'Stocks Returns'!A260</f>
        <v>42660</v>
      </c>
      <c r="B264" s="5">
        <f>SUMPRODUCT('Stocks Returns'!B260:E260,$H$10:$K$10)</f>
        <v>-3.7420910147648607E-3</v>
      </c>
      <c r="C264" s="5">
        <f t="shared" si="13"/>
        <v>3.7420910147648607E-3</v>
      </c>
      <c r="D264" s="24">
        <f t="shared" si="14"/>
        <v>0.9974315449891531</v>
      </c>
      <c r="E264" s="24">
        <f t="shared" si="15"/>
        <v>1.5919532655324093</v>
      </c>
    </row>
    <row r="265" spans="1:5" ht="15" customHeight="1" x14ac:dyDescent="0.2">
      <c r="A265" s="3">
        <f>'Stocks Returns'!A261</f>
        <v>42661</v>
      </c>
      <c r="B265" s="5">
        <f>SUMPRODUCT('Stocks Returns'!B261:E261,$H$10:$K$10)</f>
        <v>-6.3843072176167992E-3</v>
      </c>
      <c r="C265" s="5">
        <f t="shared" si="13"/>
        <v>6.3843072176167992E-3</v>
      </c>
      <c r="D265" s="24">
        <f t="shared" si="14"/>
        <v>0.99559784694437392</v>
      </c>
      <c r="E265" s="24">
        <f t="shared" si="15"/>
        <v>1.5900940945198319</v>
      </c>
    </row>
    <row r="266" spans="1:5" ht="15" customHeight="1" x14ac:dyDescent="0.2">
      <c r="A266" s="3">
        <f>'Stocks Returns'!A262</f>
        <v>42662</v>
      </c>
      <c r="B266" s="5">
        <f>SUMPRODUCT('Stocks Returns'!B262:E262,$H$10:$K$10)</f>
        <v>1.5358371177636327E-2</v>
      </c>
      <c r="C266" s="5">
        <f t="shared" si="13"/>
        <v>-1.5358371177636327E-2</v>
      </c>
      <c r="D266" s="24">
        <f t="shared" si="14"/>
        <v>1.0106872657506796</v>
      </c>
      <c r="E266" s="24">
        <f t="shared" si="15"/>
        <v>1.604992089542151</v>
      </c>
    </row>
    <row r="267" spans="1:5" ht="15" customHeight="1" x14ac:dyDescent="0.2">
      <c r="A267" s="3">
        <f>'Stocks Returns'!A263</f>
        <v>42663</v>
      </c>
      <c r="B267" s="5">
        <f>SUMPRODUCT('Stocks Returns'!B263:E263,$H$10:$K$10)</f>
        <v>-3.8199497196751346E-3</v>
      </c>
      <c r="C267" s="5">
        <f t="shared" si="13"/>
        <v>3.8199497196751346E-3</v>
      </c>
      <c r="D267" s="24">
        <f t="shared" si="14"/>
        <v>0.99737751104794536</v>
      </c>
      <c r="E267" s="24">
        <f t="shared" si="15"/>
        <v>1.5918986720713335</v>
      </c>
    </row>
    <row r="268" spans="1:5" ht="15" customHeight="1" x14ac:dyDescent="0.2">
      <c r="A268" s="3">
        <f>'Stocks Returns'!A264</f>
        <v>42664</v>
      </c>
      <c r="B268" s="5">
        <f>SUMPRODUCT('Stocks Returns'!B264:E264,$H$10:$K$10)</f>
        <v>-1.9111189689596634E-3</v>
      </c>
      <c r="C268" s="5">
        <f t="shared" si="13"/>
        <v>1.9111189689596634E-3</v>
      </c>
      <c r="D268" s="24">
        <f t="shared" si="14"/>
        <v>0.998702239588942</v>
      </c>
      <c r="E268" s="24">
        <f t="shared" si="15"/>
        <v>1.5932337660296414</v>
      </c>
    </row>
    <row r="269" spans="1:5" ht="15" customHeight="1" x14ac:dyDescent="0.2">
      <c r="A269" s="3">
        <f>'Stocks Returns'!A265</f>
        <v>42667</v>
      </c>
      <c r="B269" s="5">
        <f>SUMPRODUCT('Stocks Returns'!B265:E265,$H$10:$K$10)</f>
        <v>1.0505945705902809E-2</v>
      </c>
      <c r="C269" s="5">
        <f t="shared" si="13"/>
        <v>-1.0505945705902809E-2</v>
      </c>
      <c r="D269" s="24">
        <f t="shared" si="14"/>
        <v>1.0073196824732964</v>
      </c>
      <c r="E269" s="24">
        <f t="shared" si="15"/>
        <v>1.601746894799851</v>
      </c>
    </row>
    <row r="270" spans="1:5" ht="15" customHeight="1" x14ac:dyDescent="0.2">
      <c r="A270" s="3">
        <f>'Stocks Returns'!A266</f>
        <v>42668</v>
      </c>
      <c r="B270" s="5">
        <f>SUMPRODUCT('Stocks Returns'!B266:E266,$H$10:$K$10)</f>
        <v>-1.2644067980110576E-2</v>
      </c>
      <c r="C270" s="5">
        <f t="shared" si="13"/>
        <v>1.2644067980110576E-2</v>
      </c>
      <c r="D270" s="24">
        <f t="shared" si="14"/>
        <v>0.99125357297520322</v>
      </c>
      <c r="E270" s="24">
        <f t="shared" si="15"/>
        <v>1.5856363545207133</v>
      </c>
    </row>
    <row r="271" spans="1:5" ht="15" customHeight="1" x14ac:dyDescent="0.2">
      <c r="A271" s="3">
        <f>'Stocks Returns'!A267</f>
        <v>42669</v>
      </c>
      <c r="B271" s="5">
        <f>SUMPRODUCT('Stocks Returns'!B267:E267,$H$10:$K$10)</f>
        <v>-3.5524435966014312E-3</v>
      </c>
      <c r="C271" s="5">
        <f t="shared" si="13"/>
        <v>3.5524435966014312E-3</v>
      </c>
      <c r="D271" s="24">
        <f t="shared" si="14"/>
        <v>0.99756316029735859</v>
      </c>
      <c r="E271" s="24">
        <f t="shared" si="15"/>
        <v>1.5920861950927896</v>
      </c>
    </row>
    <row r="272" spans="1:5" ht="15" customHeight="1" x14ac:dyDescent="0.2">
      <c r="A272" s="3">
        <f>'Stocks Returns'!A268</f>
        <v>42670</v>
      </c>
      <c r="B272" s="5">
        <f>SUMPRODUCT('Stocks Returns'!B268:E268,$H$10:$K$10)</f>
        <v>1.8739270028688033E-3</v>
      </c>
      <c r="C272" s="5">
        <f t="shared" si="13"/>
        <v>-1.8739270028688033E-3</v>
      </c>
      <c r="D272" s="24">
        <f t="shared" si="14"/>
        <v>1.001329061493391</v>
      </c>
      <c r="E272" s="24">
        <f t="shared" si="15"/>
        <v>1.5958604174448126</v>
      </c>
    </row>
    <row r="273" spans="1:5" ht="15" customHeight="1" x14ac:dyDescent="0.2">
      <c r="A273" s="3">
        <f>'Stocks Returns'!A269</f>
        <v>42671</v>
      </c>
      <c r="B273" s="5">
        <f>SUMPRODUCT('Stocks Returns'!B269:E269,$H$10:$K$10)</f>
        <v>3.4269220032544455E-3</v>
      </c>
      <c r="C273" s="5">
        <f t="shared" si="13"/>
        <v>-3.4269220032544455E-3</v>
      </c>
      <c r="D273" s="24">
        <f t="shared" si="14"/>
        <v>1.0024068400236585</v>
      </c>
      <c r="E273" s="24">
        <f t="shared" si="15"/>
        <v>1.5969301275537839</v>
      </c>
    </row>
    <row r="274" spans="1:5" ht="15" customHeight="1" x14ac:dyDescent="0.2">
      <c r="A274" s="3">
        <f>'Stocks Returns'!A270</f>
        <v>42674</v>
      </c>
      <c r="B274" s="5">
        <f>SUMPRODUCT('Stocks Returns'!B270:E270,$H$10:$K$10)</f>
        <v>3.4908837109173577E-3</v>
      </c>
      <c r="C274" s="5">
        <f t="shared" si="13"/>
        <v>-3.4908837109173577E-3</v>
      </c>
      <c r="D274" s="24">
        <f t="shared" si="14"/>
        <v>1.0024512294487766</v>
      </c>
      <c r="E274" s="24">
        <f t="shared" si="15"/>
        <v>1.5969740846363738</v>
      </c>
    </row>
    <row r="275" spans="1:5" ht="15" customHeight="1" x14ac:dyDescent="0.2">
      <c r="A275" s="3">
        <f>'Stocks Returns'!A271</f>
        <v>42675</v>
      </c>
      <c r="B275" s="5">
        <f>SUMPRODUCT('Stocks Returns'!B271:E271,$H$10:$K$10)</f>
        <v>-1.0489787000393033E-2</v>
      </c>
      <c r="C275" s="5">
        <f t="shared" si="13"/>
        <v>1.0489787000393033E-2</v>
      </c>
      <c r="D275" s="24">
        <f t="shared" si="14"/>
        <v>0.99274864397512719</v>
      </c>
      <c r="E275" s="24">
        <f t="shared" si="15"/>
        <v>1.5871788787476564</v>
      </c>
    </row>
    <row r="276" spans="1:5" ht="15" customHeight="1" x14ac:dyDescent="0.2">
      <c r="A276" s="3">
        <f>'Stocks Returns'!A272</f>
        <v>42676</v>
      </c>
      <c r="B276" s="5">
        <f>SUMPRODUCT('Stocks Returns'!B272:E272,$H$10:$K$10)</f>
        <v>-1.2299354584069855E-2</v>
      </c>
      <c r="C276" s="5">
        <f t="shared" si="13"/>
        <v>1.2299354584069855E-2</v>
      </c>
      <c r="D276" s="24">
        <f t="shared" si="14"/>
        <v>0.99149280407205542</v>
      </c>
      <c r="E276" s="24">
        <f t="shared" si="15"/>
        <v>1.5858837698685082</v>
      </c>
    </row>
    <row r="277" spans="1:5" ht="15" customHeight="1" x14ac:dyDescent="0.2">
      <c r="A277" s="3">
        <f>'Stocks Returns'!A273</f>
        <v>42677</v>
      </c>
      <c r="B277" s="5">
        <f>SUMPRODUCT('Stocks Returns'!B273:E273,$H$10:$K$10)</f>
        <v>6.0963500585932689E-4</v>
      </c>
      <c r="C277" s="5">
        <f t="shared" si="13"/>
        <v>-6.0963500585932689E-4</v>
      </c>
      <c r="D277" s="24">
        <f t="shared" si="14"/>
        <v>1.0004516428474663</v>
      </c>
      <c r="E277" s="24">
        <f t="shared" si="15"/>
        <v>1.5949861266539258</v>
      </c>
    </row>
    <row r="278" spans="1:5" ht="15" customHeight="1" x14ac:dyDescent="0.2">
      <c r="A278" s="3">
        <f>'Stocks Returns'!A274</f>
        <v>42678</v>
      </c>
      <c r="B278" s="5">
        <f>SUMPRODUCT('Stocks Returns'!B274:E274,$H$10:$K$10)</f>
        <v>-2.8416482487433315E-3</v>
      </c>
      <c r="C278" s="5">
        <f t="shared" si="13"/>
        <v>2.8416482487433315E-3</v>
      </c>
      <c r="D278" s="24">
        <f t="shared" si="14"/>
        <v>0.99805645226877204</v>
      </c>
      <c r="E278" s="24">
        <f t="shared" si="15"/>
        <v>1.5925837991877414</v>
      </c>
    </row>
    <row r="279" spans="1:5" ht="15" customHeight="1" x14ac:dyDescent="0.2">
      <c r="A279" s="3">
        <f>'Stocks Returns'!A275</f>
        <v>42681</v>
      </c>
      <c r="B279" s="5">
        <f>SUMPRODUCT('Stocks Returns'!B275:E275,$H$10:$K$10)</f>
        <v>2.714045729625604E-2</v>
      </c>
      <c r="C279" s="5">
        <f t="shared" si="13"/>
        <v>-2.714045729625604E-2</v>
      </c>
      <c r="D279" s="24">
        <f t="shared" si="14"/>
        <v>1.0188640335170016</v>
      </c>
      <c r="E279" s="24">
        <f t="shared" si="15"/>
        <v>1.6126782221728957</v>
      </c>
    </row>
    <row r="280" spans="1:5" ht="15" customHeight="1" x14ac:dyDescent="0.2">
      <c r="A280" s="3">
        <f>'Stocks Returns'!A276</f>
        <v>42682</v>
      </c>
      <c r="B280" s="5">
        <f>SUMPRODUCT('Stocks Returns'!B276:E276,$H$10:$K$10)</f>
        <v>5.8495114351854944E-3</v>
      </c>
      <c r="C280" s="5">
        <f t="shared" si="13"/>
        <v>-5.8495114351854944E-3</v>
      </c>
      <c r="D280" s="24">
        <f t="shared" si="14"/>
        <v>1.0040881170894187</v>
      </c>
      <c r="E280" s="24">
        <f t="shared" si="15"/>
        <v>1.5985894923658506</v>
      </c>
    </row>
    <row r="281" spans="1:5" ht="15" customHeight="1" x14ac:dyDescent="0.2">
      <c r="A281" s="3">
        <f>'Stocks Returns'!A277</f>
        <v>42683</v>
      </c>
      <c r="B281" s="5">
        <f>SUMPRODUCT('Stocks Returns'!B277:E277,$H$10:$K$10)</f>
        <v>4.4619551538741297E-3</v>
      </c>
      <c r="C281" s="5">
        <f t="shared" si="13"/>
        <v>-4.4619551538741297E-3</v>
      </c>
      <c r="D281" s="24">
        <f t="shared" si="14"/>
        <v>1.0031251530301886</v>
      </c>
      <c r="E281" s="24">
        <f t="shared" si="15"/>
        <v>1.5976404710236973</v>
      </c>
    </row>
    <row r="282" spans="1:5" ht="15" customHeight="1" x14ac:dyDescent="0.2">
      <c r="A282" s="3">
        <f>'Stocks Returns'!A278</f>
        <v>42684</v>
      </c>
      <c r="B282" s="5">
        <f>SUMPRODUCT('Stocks Returns'!B278:E278,$H$10:$K$10)</f>
        <v>-1.7200609926245339E-2</v>
      </c>
      <c r="C282" s="5">
        <f t="shared" si="13"/>
        <v>1.7200609926245339E-2</v>
      </c>
      <c r="D282" s="24">
        <f t="shared" si="14"/>
        <v>0.98809133286458573</v>
      </c>
      <c r="E282" s="24">
        <f t="shared" si="15"/>
        <v>1.5823448351269975</v>
      </c>
    </row>
    <row r="283" spans="1:5" ht="15" customHeight="1" x14ac:dyDescent="0.2">
      <c r="A283" s="3">
        <f>'Stocks Returns'!A279</f>
        <v>42685</v>
      </c>
      <c r="B283" s="5">
        <f>SUMPRODUCT('Stocks Returns'!B279:E279,$H$10:$K$10)</f>
        <v>7.3973362494679647E-4</v>
      </c>
      <c r="C283" s="5">
        <f t="shared" si="13"/>
        <v>-7.3973362494679647E-4</v>
      </c>
      <c r="D283" s="24">
        <f t="shared" si="14"/>
        <v>1.0005419312891131</v>
      </c>
      <c r="E283" s="24">
        <f t="shared" si="15"/>
        <v>1.5950762355896559</v>
      </c>
    </row>
    <row r="284" spans="1:5" ht="15" customHeight="1" x14ac:dyDescent="0.2">
      <c r="A284" s="3">
        <f>'Stocks Returns'!A280</f>
        <v>42688</v>
      </c>
      <c r="B284" s="5">
        <f>SUMPRODUCT('Stocks Returns'!B280:E280,$H$10:$K$10)</f>
        <v>-3.9818830274172316E-2</v>
      </c>
      <c r="C284" s="5">
        <f t="shared" si="13"/>
        <v>3.9818830274172316E-2</v>
      </c>
      <c r="D284" s="24">
        <f t="shared" si="14"/>
        <v>0.97239428794312432</v>
      </c>
      <c r="E284" s="24">
        <f t="shared" si="15"/>
        <v>1.5654328152727452</v>
      </c>
    </row>
    <row r="285" spans="1:5" ht="15" customHeight="1" x14ac:dyDescent="0.2">
      <c r="A285" s="3">
        <f>'Stocks Returns'!A281</f>
        <v>42689</v>
      </c>
      <c r="B285" s="5">
        <f>SUMPRODUCT('Stocks Returns'!B281:E281,$H$10:$K$10)</f>
        <v>3.8482893454176736E-3</v>
      </c>
      <c r="C285" s="5">
        <f t="shared" si="13"/>
        <v>-3.8482893454176736E-3</v>
      </c>
      <c r="D285" s="24">
        <f t="shared" si="14"/>
        <v>1.0026992689591199</v>
      </c>
      <c r="E285" s="24">
        <f t="shared" si="15"/>
        <v>1.5972195625005237</v>
      </c>
    </row>
    <row r="286" spans="1:5" ht="15" customHeight="1" x14ac:dyDescent="0.2">
      <c r="A286" s="3">
        <f>'Stocks Returns'!A282</f>
        <v>42690</v>
      </c>
      <c r="B286" s="5">
        <f>SUMPRODUCT('Stocks Returns'!B282:E282,$H$10:$K$10)</f>
        <v>1.8435650765043644E-2</v>
      </c>
      <c r="C286" s="5">
        <f t="shared" si="13"/>
        <v>-1.8435650765043644E-2</v>
      </c>
      <c r="D286" s="24">
        <f t="shared" si="14"/>
        <v>1.0128228977843403</v>
      </c>
      <c r="E286" s="24">
        <f t="shared" si="15"/>
        <v>1.6070261142575015</v>
      </c>
    </row>
    <row r="287" spans="1:5" ht="15" customHeight="1" x14ac:dyDescent="0.2">
      <c r="A287" s="3">
        <f>'Stocks Returns'!A283</f>
        <v>42691</v>
      </c>
      <c r="B287" s="5">
        <f>SUMPRODUCT('Stocks Returns'!B283:E283,$H$10:$K$10)</f>
        <v>1.1409103689894923E-2</v>
      </c>
      <c r="C287" s="5">
        <f t="shared" si="13"/>
        <v>-1.1409103689894923E-2</v>
      </c>
      <c r="D287" s="24">
        <f t="shared" si="14"/>
        <v>1.007946474114187</v>
      </c>
      <c r="E287" s="24">
        <f t="shared" si="15"/>
        <v>1.6023544024326077</v>
      </c>
    </row>
    <row r="288" spans="1:5" ht="15" customHeight="1" x14ac:dyDescent="0.2">
      <c r="A288" s="3">
        <f>'Stocks Returns'!A284</f>
        <v>42692</v>
      </c>
      <c r="B288" s="5">
        <f>SUMPRODUCT('Stocks Returns'!B284:E284,$H$10:$K$10)</f>
        <v>-3.6292978098122646E-3</v>
      </c>
      <c r="C288" s="5">
        <f t="shared" si="13"/>
        <v>3.6292978098122646E-3</v>
      </c>
      <c r="D288" s="24">
        <f t="shared" si="14"/>
        <v>0.99750982347339023</v>
      </c>
      <c r="E288" s="24">
        <f t="shared" si="15"/>
        <v>1.5920323339795117</v>
      </c>
    </row>
    <row r="289" spans="1:5" ht="15" customHeight="1" x14ac:dyDescent="0.2">
      <c r="A289" s="3">
        <f>'Stocks Returns'!A285</f>
        <v>42695</v>
      </c>
      <c r="B289" s="5">
        <f>SUMPRODUCT('Stocks Returns'!B285:E285,$H$10:$K$10)</f>
        <v>1.0754393266497971E-2</v>
      </c>
      <c r="C289" s="5">
        <f t="shared" si="13"/>
        <v>-1.0754393266497971E-2</v>
      </c>
      <c r="D289" s="24">
        <f t="shared" si="14"/>
        <v>1.0074921050803496</v>
      </c>
      <c r="E289" s="24">
        <f t="shared" si="15"/>
        <v>1.6019141716904766</v>
      </c>
    </row>
    <row r="290" spans="1:5" ht="15" customHeight="1" x14ac:dyDescent="0.2">
      <c r="A290" s="3">
        <f>'Stocks Returns'!A286</f>
        <v>42696</v>
      </c>
      <c r="B290" s="5">
        <f>SUMPRODUCT('Stocks Returns'!B286:E286,$H$10:$K$10)</f>
        <v>-1.9932446873156342E-2</v>
      </c>
      <c r="C290" s="5">
        <f t="shared" si="13"/>
        <v>1.9932446873156342E-2</v>
      </c>
      <c r="D290" s="24">
        <f t="shared" si="14"/>
        <v>0.98619543802342946</v>
      </c>
      <c r="E290" s="24">
        <f t="shared" si="15"/>
        <v>1.5803526897930524</v>
      </c>
    </row>
    <row r="291" spans="1:5" ht="15" customHeight="1" x14ac:dyDescent="0.2">
      <c r="A291" s="3">
        <f>'Stocks Returns'!A287</f>
        <v>42697</v>
      </c>
      <c r="B291" s="5">
        <f>SUMPRODUCT('Stocks Returns'!B287:E287,$H$10:$K$10)</f>
        <v>-3.744765876742686E-3</v>
      </c>
      <c r="C291" s="5">
        <f t="shared" si="13"/>
        <v>3.744765876742686E-3</v>
      </c>
      <c r="D291" s="24">
        <f t="shared" si="14"/>
        <v>0.99742968863494053</v>
      </c>
      <c r="E291" s="24">
        <f t="shared" si="15"/>
        <v>1.591951390148423</v>
      </c>
    </row>
    <row r="292" spans="1:5" ht="15" customHeight="1" x14ac:dyDescent="0.2">
      <c r="A292" s="3">
        <f>'Stocks Returns'!A288</f>
        <v>42698</v>
      </c>
      <c r="B292" s="5">
        <f>SUMPRODUCT('Stocks Returns'!B288:E288,$H$10:$K$10)</f>
        <v>0</v>
      </c>
      <c r="C292" s="5">
        <f t="shared" si="13"/>
        <v>0</v>
      </c>
      <c r="D292" s="24">
        <f t="shared" si="14"/>
        <v>1.0000285561533999</v>
      </c>
      <c r="E292" s="24">
        <f t="shared" si="15"/>
        <v>1.5945634464142966</v>
      </c>
    </row>
    <row r="293" spans="1:5" ht="15" customHeight="1" x14ac:dyDescent="0.2">
      <c r="A293" s="3">
        <f>'Stocks Returns'!A289</f>
        <v>42699</v>
      </c>
      <c r="B293" s="5">
        <f>SUMPRODUCT('Stocks Returns'!B289:E289,$H$10:$K$10)</f>
        <v>6.5655870532939052E-3</v>
      </c>
      <c r="C293" s="5">
        <f t="shared" si="13"/>
        <v>-6.5655870532939052E-3</v>
      </c>
      <c r="D293" s="24">
        <f t="shared" si="14"/>
        <v>1.0045850735683859</v>
      </c>
      <c r="E293" s="24">
        <f t="shared" si="15"/>
        <v>1.5990777909576441</v>
      </c>
    </row>
    <row r="294" spans="1:5" ht="15" customHeight="1" x14ac:dyDescent="0.2">
      <c r="A294" s="3">
        <f>'Stocks Returns'!A290</f>
        <v>42702</v>
      </c>
      <c r="B294" s="5">
        <f>SUMPRODUCT('Stocks Returns'!B290:E290,$H$10:$K$10)</f>
        <v>-1.2485340744445463E-2</v>
      </c>
      <c r="C294" s="5">
        <f t="shared" si="13"/>
        <v>1.2485340744445463E-2</v>
      </c>
      <c r="D294" s="24">
        <f t="shared" si="14"/>
        <v>0.99136372967675479</v>
      </c>
      <c r="E294" s="24">
        <f t="shared" si="15"/>
        <v>1.5857503077032287</v>
      </c>
    </row>
    <row r="295" spans="1:5" ht="15" customHeight="1" x14ac:dyDescent="0.2">
      <c r="A295" s="3">
        <f>'Stocks Returns'!A291</f>
        <v>42703</v>
      </c>
      <c r="B295" s="5">
        <f>SUMPRODUCT('Stocks Returns'!B291:E291,$H$10:$K$10)</f>
        <v>8.9270007163170552E-4</v>
      </c>
      <c r="C295" s="5">
        <f t="shared" si="13"/>
        <v>-8.9270007163170552E-4</v>
      </c>
      <c r="D295" s="24">
        <f t="shared" si="14"/>
        <v>1.0006480900031123</v>
      </c>
      <c r="E295" s="24">
        <f t="shared" si="15"/>
        <v>1.5951821414906222</v>
      </c>
    </row>
    <row r="296" spans="1:5" ht="15" customHeight="1" x14ac:dyDescent="0.2">
      <c r="A296" s="3">
        <f>'Stocks Returns'!A292</f>
        <v>42704</v>
      </c>
      <c r="B296" s="5">
        <f>SUMPRODUCT('Stocks Returns'!B292:E292,$H$10:$K$10)</f>
        <v>-2.1411681819655047E-2</v>
      </c>
      <c r="C296" s="5">
        <f t="shared" si="13"/>
        <v>2.1411681819655047E-2</v>
      </c>
      <c r="D296" s="24">
        <f t="shared" si="14"/>
        <v>0.98516884897055934</v>
      </c>
      <c r="E296" s="24">
        <f t="shared" si="15"/>
        <v>1.5792681433594571</v>
      </c>
    </row>
    <row r="297" spans="1:5" ht="15" customHeight="1" x14ac:dyDescent="0.2">
      <c r="A297" s="3">
        <f>'Stocks Returns'!A293</f>
        <v>42705</v>
      </c>
      <c r="B297" s="5">
        <f>SUMPRODUCT('Stocks Returns'!B293:E293,$H$10:$K$10)</f>
        <v>-2.7336531017826293E-2</v>
      </c>
      <c r="C297" s="5">
        <f t="shared" si="13"/>
        <v>2.7336531017826293E-2</v>
      </c>
      <c r="D297" s="24">
        <f t="shared" si="14"/>
        <v>0.98105700362702852</v>
      </c>
      <c r="E297" s="24">
        <f t="shared" si="15"/>
        <v>1.5748832275211533</v>
      </c>
    </row>
    <row r="298" spans="1:5" ht="15" customHeight="1" x14ac:dyDescent="0.2">
      <c r="A298" s="3">
        <f>'Stocks Returns'!A294</f>
        <v>42706</v>
      </c>
      <c r="B298" s="5">
        <f>SUMPRODUCT('Stocks Returns'!B294:E294,$H$10:$K$10)</f>
        <v>4.388363298978795E-3</v>
      </c>
      <c r="C298" s="5">
        <f t="shared" si="13"/>
        <v>-4.388363298978795E-3</v>
      </c>
      <c r="D298" s="24">
        <f t="shared" si="14"/>
        <v>1.0030740802828912</v>
      </c>
      <c r="E298" s="24">
        <f t="shared" si="15"/>
        <v>1.5975900334654496</v>
      </c>
    </row>
    <row r="299" spans="1:5" ht="15" customHeight="1" x14ac:dyDescent="0.2">
      <c r="A299" s="3">
        <f>'Stocks Returns'!A295</f>
        <v>42709</v>
      </c>
      <c r="B299" s="5">
        <f>SUMPRODUCT('Stocks Returns'!B295:E295,$H$10:$K$10)</f>
        <v>2.0873120685007227E-2</v>
      </c>
      <c r="C299" s="5">
        <f t="shared" si="13"/>
        <v>-2.0873120685007227E-2</v>
      </c>
      <c r="D299" s="24">
        <f t="shared" si="14"/>
        <v>1.0145145019087949</v>
      </c>
      <c r="E299" s="24">
        <f t="shared" si="15"/>
        <v>1.6086239576608208</v>
      </c>
    </row>
    <row r="300" spans="1:5" ht="15" customHeight="1" x14ac:dyDescent="0.2">
      <c r="A300" s="3">
        <f>'Stocks Returns'!A296</f>
        <v>42710</v>
      </c>
      <c r="B300" s="5">
        <f>SUMPRODUCT('Stocks Returns'!B296:E296,$H$10:$K$10)</f>
        <v>-2.1520600398046695E-3</v>
      </c>
      <c r="C300" s="5">
        <f t="shared" si="13"/>
        <v>2.1520600398046695E-3</v>
      </c>
      <c r="D300" s="24">
        <f t="shared" si="14"/>
        <v>0.99853502648577552</v>
      </c>
      <c r="E300" s="24">
        <f t="shared" si="15"/>
        <v>1.5930656302729531</v>
      </c>
    </row>
    <row r="301" spans="1:5" ht="15" customHeight="1" x14ac:dyDescent="0.2">
      <c r="A301" s="3">
        <f>'Stocks Returns'!A297</f>
        <v>42711</v>
      </c>
      <c r="B301" s="5">
        <f>SUMPRODUCT('Stocks Returns'!B297:E297,$H$10:$K$10)</f>
        <v>2.7741456559521774E-2</v>
      </c>
      <c r="C301" s="5">
        <f t="shared" si="13"/>
        <v>-2.7741456559521774E-2</v>
      </c>
      <c r="D301" s="24">
        <f t="shared" si="14"/>
        <v>1.0192811270057081</v>
      </c>
      <c r="E301" s="24">
        <f t="shared" si="15"/>
        <v>1.6130628841243764</v>
      </c>
    </row>
    <row r="302" spans="1:5" ht="15" customHeight="1" x14ac:dyDescent="0.2">
      <c r="A302" s="3">
        <f>'Stocks Returns'!A298</f>
        <v>42712</v>
      </c>
      <c r="B302" s="5">
        <f>SUMPRODUCT('Stocks Returns'!B298:E298,$H$10:$K$10)</f>
        <v>2.6188575355244354E-4</v>
      </c>
      <c r="C302" s="5">
        <f t="shared" si="13"/>
        <v>-2.6188575355244354E-4</v>
      </c>
      <c r="D302" s="24">
        <f t="shared" si="14"/>
        <v>1.0002103048663653</v>
      </c>
      <c r="E302" s="24">
        <f t="shared" si="15"/>
        <v>1.5947451082895248</v>
      </c>
    </row>
    <row r="303" spans="1:5" ht="15" customHeight="1" x14ac:dyDescent="0.2">
      <c r="A303" s="3">
        <f>'Stocks Returns'!A299</f>
        <v>42713</v>
      </c>
      <c r="B303" s="5">
        <f>SUMPRODUCT('Stocks Returns'!B299:E299,$H$10:$K$10)</f>
        <v>-2.2100382987657284E-3</v>
      </c>
      <c r="C303" s="5">
        <f t="shared" si="13"/>
        <v>2.2100382987657284E-3</v>
      </c>
      <c r="D303" s="24">
        <f t="shared" si="14"/>
        <v>0.99849478957405657</v>
      </c>
      <c r="E303" s="24">
        <f t="shared" si="15"/>
        <v>1.5930251546939467</v>
      </c>
    </row>
    <row r="304" spans="1:5" ht="15" customHeight="1" x14ac:dyDescent="0.2">
      <c r="A304" s="3">
        <f>'Stocks Returns'!A300</f>
        <v>42716</v>
      </c>
      <c r="B304" s="5">
        <f>SUMPRODUCT('Stocks Returns'!B300:E300,$H$10:$K$10)</f>
        <v>-8.4068279305416684E-3</v>
      </c>
      <c r="C304" s="5">
        <f t="shared" si="13"/>
        <v>8.4068279305416684E-3</v>
      </c>
      <c r="D304" s="24">
        <f t="shared" si="14"/>
        <v>0.99419421756960402</v>
      </c>
      <c r="E304" s="24">
        <f t="shared" si="15"/>
        <v>1.5886619556876802</v>
      </c>
    </row>
    <row r="305" spans="1:5" ht="15" customHeight="1" x14ac:dyDescent="0.2">
      <c r="A305" s="3">
        <f>'Stocks Returns'!A301</f>
        <v>42717</v>
      </c>
      <c r="B305" s="5">
        <f>SUMPRODUCT('Stocks Returns'!B301:E301,$H$10:$K$10)</f>
        <v>9.7909673140844471E-3</v>
      </c>
      <c r="C305" s="5">
        <f t="shared" si="13"/>
        <v>-9.7909673140844471E-3</v>
      </c>
      <c r="D305" s="24">
        <f t="shared" si="14"/>
        <v>1.0068234874693744</v>
      </c>
      <c r="E305" s="24">
        <f t="shared" si="15"/>
        <v>1.6012648349146237</v>
      </c>
    </row>
    <row r="306" spans="1:5" ht="15" customHeight="1" x14ac:dyDescent="0.2">
      <c r="A306" s="3">
        <f>'Stocks Returns'!A302</f>
        <v>42718</v>
      </c>
      <c r="B306" s="5">
        <f>SUMPRODUCT('Stocks Returns'!B302:E302,$H$10:$K$10)</f>
        <v>-9.1766477803183687E-4</v>
      </c>
      <c r="C306" s="5">
        <f t="shared" si="13"/>
        <v>9.1766477803183687E-4</v>
      </c>
      <c r="D306" s="24">
        <f t="shared" si="14"/>
        <v>0.99939169679744588</v>
      </c>
      <c r="E306" s="24">
        <f t="shared" si="15"/>
        <v>1.5939258489237749</v>
      </c>
    </row>
    <row r="307" spans="1:5" ht="15" customHeight="1" x14ac:dyDescent="0.2">
      <c r="A307" s="3">
        <f>'Stocks Returns'!A303</f>
        <v>42719</v>
      </c>
      <c r="B307" s="5">
        <f>SUMPRODUCT('Stocks Returns'!B303:E303,$H$10:$K$10)</f>
        <v>5.1015624471885714E-3</v>
      </c>
      <c r="C307" s="5">
        <f t="shared" si="13"/>
        <v>-5.1015624471885714E-3</v>
      </c>
      <c r="D307" s="24">
        <f t="shared" si="14"/>
        <v>1.0035690404917488</v>
      </c>
      <c r="E307" s="24">
        <f t="shared" si="15"/>
        <v>1.5980783955999152</v>
      </c>
    </row>
    <row r="308" spans="1:5" ht="15" customHeight="1" x14ac:dyDescent="0.2">
      <c r="A308" s="3">
        <f>'Stocks Returns'!A304</f>
        <v>42720</v>
      </c>
      <c r="B308" s="5">
        <f>SUMPRODUCT('Stocks Returns'!B304:E304,$H$10:$K$10)</f>
        <v>-1.4737116134341977E-2</v>
      </c>
      <c r="C308" s="5">
        <f t="shared" si="13"/>
        <v>1.4737116134341977E-2</v>
      </c>
      <c r="D308" s="24">
        <f t="shared" si="14"/>
        <v>0.98980099755616657</v>
      </c>
      <c r="E308" s="24">
        <f t="shared" si="15"/>
        <v>1.5841292600120949</v>
      </c>
    </row>
    <row r="309" spans="1:5" ht="15" customHeight="1" x14ac:dyDescent="0.2">
      <c r="A309" s="3">
        <f>'Stocks Returns'!A305</f>
        <v>42723</v>
      </c>
      <c r="B309" s="5">
        <f>SUMPRODUCT('Stocks Returns'!B305:E305,$H$10:$K$10)</f>
        <v>-2.5650545853996539E-3</v>
      </c>
      <c r="C309" s="5">
        <f t="shared" si="13"/>
        <v>2.5650545853996539E-3</v>
      </c>
      <c r="D309" s="24">
        <f t="shared" si="14"/>
        <v>0.99824840827113259</v>
      </c>
      <c r="E309" s="24">
        <f t="shared" si="15"/>
        <v>1.5927771711772032</v>
      </c>
    </row>
    <row r="310" spans="1:5" ht="15" customHeight="1" x14ac:dyDescent="0.2">
      <c r="A310" s="3">
        <f>'Stocks Returns'!A306</f>
        <v>42724</v>
      </c>
      <c r="B310" s="5">
        <f>SUMPRODUCT('Stocks Returns'!B306:E306,$H$10:$K$10)</f>
        <v>3.372431977614606E-3</v>
      </c>
      <c r="C310" s="5">
        <f t="shared" si="13"/>
        <v>-3.372431977614606E-3</v>
      </c>
      <c r="D310" s="24">
        <f t="shared" si="14"/>
        <v>1.0023690239458645</v>
      </c>
      <c r="E310" s="24">
        <f t="shared" si="15"/>
        <v>1.5968926735482865</v>
      </c>
    </row>
    <row r="311" spans="1:5" ht="15" customHeight="1" x14ac:dyDescent="0.2">
      <c r="A311" s="3">
        <f>'Stocks Returns'!A307</f>
        <v>42725</v>
      </c>
      <c r="B311" s="5">
        <f>SUMPRODUCT('Stocks Returns'!B307:E307,$H$10:$K$10)</f>
        <v>-2.7572561381228153E-3</v>
      </c>
      <c r="C311" s="5">
        <f t="shared" si="13"/>
        <v>2.7572561381228153E-3</v>
      </c>
      <c r="D311" s="24">
        <f t="shared" si="14"/>
        <v>0.99811502039354272</v>
      </c>
      <c r="E311" s="24">
        <f t="shared" si="15"/>
        <v>1.5926428149139999</v>
      </c>
    </row>
    <row r="312" spans="1:5" ht="15" customHeight="1" x14ac:dyDescent="0.2">
      <c r="A312" s="3">
        <f>'Stocks Returns'!A308</f>
        <v>42726</v>
      </c>
      <c r="B312" s="5">
        <f>SUMPRODUCT('Stocks Returns'!B308:E308,$H$10:$K$10)</f>
        <v>-2.6972287951507767E-3</v>
      </c>
      <c r="C312" s="5">
        <f t="shared" si="13"/>
        <v>2.6972287951507767E-3</v>
      </c>
      <c r="D312" s="24">
        <f t="shared" si="14"/>
        <v>0.99815667936956531</v>
      </c>
      <c r="E312" s="24">
        <f t="shared" si="15"/>
        <v>1.592684783945723</v>
      </c>
    </row>
    <row r="313" spans="1:5" ht="15" customHeight="1" x14ac:dyDescent="0.2">
      <c r="A313" s="3">
        <f>'Stocks Returns'!A309</f>
        <v>42727</v>
      </c>
      <c r="B313" s="5">
        <f>SUMPRODUCT('Stocks Returns'!B309:E309,$H$10:$K$10)</f>
        <v>3.0278212147526453E-3</v>
      </c>
      <c r="C313" s="5">
        <f t="shared" si="13"/>
        <v>-3.0278212147526453E-3</v>
      </c>
      <c r="D313" s="24">
        <f t="shared" si="14"/>
        <v>1.0021298640764382</v>
      </c>
      <c r="E313" s="24">
        <f t="shared" si="15"/>
        <v>1.596655670435464</v>
      </c>
    </row>
    <row r="314" spans="1:5" ht="15" customHeight="1" x14ac:dyDescent="0.2">
      <c r="A314" s="3">
        <f>'Stocks Returns'!A310</f>
        <v>42730</v>
      </c>
      <c r="B314" s="5">
        <f>SUMPRODUCT('Stocks Returns'!B310:E310,$H$10:$K$10)</f>
        <v>0</v>
      </c>
      <c r="C314" s="5">
        <f t="shared" si="13"/>
        <v>0</v>
      </c>
      <c r="D314" s="24">
        <f t="shared" si="14"/>
        <v>1.0000285561533999</v>
      </c>
      <c r="E314" s="24">
        <f t="shared" si="15"/>
        <v>1.5945634464142966</v>
      </c>
    </row>
    <row r="315" spans="1:5" ht="15" customHeight="1" x14ac:dyDescent="0.2">
      <c r="A315" s="3">
        <f>'Stocks Returns'!A311</f>
        <v>42731</v>
      </c>
      <c r="B315" s="5">
        <f>SUMPRODUCT('Stocks Returns'!B311:E311,$H$10:$K$10)</f>
        <v>2.4140751626569169E-3</v>
      </c>
      <c r="C315" s="5">
        <f t="shared" si="13"/>
        <v>-2.4140751626569169E-3</v>
      </c>
      <c r="D315" s="24">
        <f t="shared" si="14"/>
        <v>1.0017039243162837</v>
      </c>
      <c r="E315" s="24">
        <f t="shared" si="15"/>
        <v>1.5962330028923399</v>
      </c>
    </row>
    <row r="316" spans="1:5" ht="15" customHeight="1" x14ac:dyDescent="0.2">
      <c r="A316" s="3">
        <f>'Stocks Returns'!A312</f>
        <v>42732</v>
      </c>
      <c r="B316" s="5">
        <f>SUMPRODUCT('Stocks Returns'!B312:E312,$H$10:$K$10)</f>
        <v>-1.2800191181366345E-3</v>
      </c>
      <c r="C316" s="5">
        <f t="shared" si="13"/>
        <v>1.2800191181366345E-3</v>
      </c>
      <c r="D316" s="24">
        <f t="shared" si="14"/>
        <v>0.99914022288541315</v>
      </c>
      <c r="E316" s="24">
        <f t="shared" si="15"/>
        <v>1.5936736371910623</v>
      </c>
    </row>
    <row r="317" spans="1:5" ht="15" customHeight="1" x14ac:dyDescent="0.2">
      <c r="A317" s="3">
        <f>'Stocks Returns'!A313</f>
        <v>42733</v>
      </c>
      <c r="B317" s="5">
        <f>SUMPRODUCT('Stocks Returns'!B313:E313,$H$10:$K$10)</f>
        <v>4.3228200066049009E-4</v>
      </c>
      <c r="C317" s="5">
        <f t="shared" si="13"/>
        <v>-4.3228200066049009E-4</v>
      </c>
      <c r="D317" s="24">
        <f t="shared" si="14"/>
        <v>1.0003285598618583</v>
      </c>
      <c r="E317" s="24">
        <f t="shared" si="15"/>
        <v>1.594863235803232</v>
      </c>
    </row>
    <row r="318" spans="1:5" ht="15" customHeight="1" x14ac:dyDescent="0.2">
      <c r="A318" s="3">
        <f>'Stocks Returns'!A314</f>
        <v>42734</v>
      </c>
      <c r="B318" s="5">
        <f>SUMPRODUCT('Stocks Returns'!B314:E314,$H$10:$K$10)</f>
        <v>-4.2828754830333288E-3</v>
      </c>
      <c r="C318" s="5">
        <f t="shared" si="13"/>
        <v>4.2828754830333288E-3</v>
      </c>
      <c r="D318" s="24">
        <f t="shared" si="14"/>
        <v>0.99705624056817477</v>
      </c>
      <c r="E318" s="24">
        <f t="shared" si="15"/>
        <v>1.5915738350022821</v>
      </c>
    </row>
    <row r="319" spans="1:5" ht="15" customHeight="1" x14ac:dyDescent="0.2">
      <c r="A319" s="3">
        <f>'Stocks Returns'!A315</f>
        <v>42737</v>
      </c>
      <c r="B319" s="5">
        <f>SUMPRODUCT('Stocks Returns'!B315:E315,$H$10:$K$10)</f>
        <v>0</v>
      </c>
      <c r="C319" s="5">
        <f t="shared" si="13"/>
        <v>0</v>
      </c>
      <c r="D319" s="24">
        <f t="shared" si="14"/>
        <v>1.0000285561533999</v>
      </c>
      <c r="E319" s="24">
        <f t="shared" si="15"/>
        <v>1.5945634464142966</v>
      </c>
    </row>
    <row r="320" spans="1:5" ht="15" customHeight="1" x14ac:dyDescent="0.2">
      <c r="A320" s="3">
        <f>'Stocks Returns'!A316</f>
        <v>42738</v>
      </c>
      <c r="B320" s="5">
        <f>SUMPRODUCT('Stocks Returns'!B316:E316,$H$10:$K$10)</f>
        <v>1.757590412356733E-2</v>
      </c>
      <c r="C320" s="5">
        <f t="shared" si="13"/>
        <v>-1.757590412356733E-2</v>
      </c>
      <c r="D320" s="24">
        <f t="shared" si="14"/>
        <v>1.0122262336151557</v>
      </c>
      <c r="E320" s="24">
        <f t="shared" si="15"/>
        <v>1.6064597182289484</v>
      </c>
    </row>
    <row r="321" spans="1:5" ht="15" customHeight="1" x14ac:dyDescent="0.2">
      <c r="A321" s="3">
        <f>'Stocks Returns'!A317</f>
        <v>42739</v>
      </c>
      <c r="B321" s="5">
        <f>SUMPRODUCT('Stocks Returns'!B317:E317,$H$10:$K$10)</f>
        <v>7.6754845676734801E-3</v>
      </c>
      <c r="C321" s="5">
        <f t="shared" si="13"/>
        <v>-7.6754845676734801E-3</v>
      </c>
      <c r="D321" s="24">
        <f t="shared" si="14"/>
        <v>1.0053553424433654</v>
      </c>
      <c r="E321" s="24">
        <f t="shared" si="15"/>
        <v>1.599832669827284</v>
      </c>
    </row>
    <row r="322" spans="1:5" ht="15" customHeight="1" x14ac:dyDescent="0.2">
      <c r="A322" s="3">
        <f>'Stocks Returns'!A318</f>
        <v>42740</v>
      </c>
      <c r="B322" s="5">
        <f>SUMPRODUCT('Stocks Returns'!B318:E318,$H$10:$K$10)</f>
        <v>9.8969200565372818E-3</v>
      </c>
      <c r="C322" s="5">
        <f t="shared" si="13"/>
        <v>-9.8969200565372818E-3</v>
      </c>
      <c r="D322" s="24">
        <f t="shared" si="14"/>
        <v>1.0068970186726369</v>
      </c>
      <c r="E322" s="24">
        <f t="shared" si="15"/>
        <v>1.6013363344662788</v>
      </c>
    </row>
    <row r="323" spans="1:5" ht="15" customHeight="1" x14ac:dyDescent="0.2">
      <c r="A323" s="3">
        <f>'Stocks Returns'!A319</f>
        <v>42741</v>
      </c>
      <c r="B323" s="5">
        <f>SUMPRODUCT('Stocks Returns'!B319:E319,$H$10:$K$10)</f>
        <v>1.3987394034009552E-2</v>
      </c>
      <c r="C323" s="5">
        <f t="shared" si="13"/>
        <v>-1.3987394034009552E-2</v>
      </c>
      <c r="D323" s="24">
        <f t="shared" si="14"/>
        <v>1.0097358076130025</v>
      </c>
      <c r="E323" s="24">
        <f t="shared" si="15"/>
        <v>1.6040798935630112</v>
      </c>
    </row>
    <row r="324" spans="1:5" ht="15" customHeight="1" x14ac:dyDescent="0.2">
      <c r="A324" s="3">
        <f>'Stocks Returns'!A320</f>
        <v>42744</v>
      </c>
      <c r="B324" s="5">
        <f>SUMPRODUCT('Stocks Returns'!B320:E320,$H$10:$K$10)</f>
        <v>-4.6246655582132309E-3</v>
      </c>
      <c r="C324" s="5">
        <f t="shared" si="13"/>
        <v>4.6246655582132309E-3</v>
      </c>
      <c r="D324" s="24">
        <f t="shared" si="14"/>
        <v>0.99681903825599993</v>
      </c>
      <c r="E324" s="24">
        <f t="shared" si="15"/>
        <v>1.5913337359849717</v>
      </c>
    </row>
    <row r="325" spans="1:5" ht="15" customHeight="1" x14ac:dyDescent="0.2">
      <c r="A325" s="3">
        <f>'Stocks Returns'!A321</f>
        <v>42745</v>
      </c>
      <c r="B325" s="5">
        <f>SUMPRODUCT('Stocks Returns'!B321:E321,$H$10:$K$10)</f>
        <v>-4.6707185369682007E-3</v>
      </c>
      <c r="C325" s="5">
        <f t="shared" si="13"/>
        <v>4.6707185369682007E-3</v>
      </c>
      <c r="D325" s="24">
        <f t="shared" si="14"/>
        <v>0.99678707748874407</v>
      </c>
      <c r="E325" s="24">
        <f t="shared" si="15"/>
        <v>1.591301367815682</v>
      </c>
    </row>
    <row r="326" spans="1:5" ht="15" customHeight="1" x14ac:dyDescent="0.2">
      <c r="A326" s="3">
        <f>'Stocks Returns'!A322</f>
        <v>42746</v>
      </c>
      <c r="B326" s="5">
        <f>SUMPRODUCT('Stocks Returns'!B322:E322,$H$10:$K$10)</f>
        <v>7.1866113266506135E-3</v>
      </c>
      <c r="C326" s="5">
        <f t="shared" ref="C326:C389" si="16">-B326</f>
        <v>-7.1866113266506135E-3</v>
      </c>
      <c r="D326" s="24">
        <f t="shared" ref="D326:D389" si="17">1+$H$13+$H$19*(B326-$H$13)</f>
        <v>1.0050160644140955</v>
      </c>
      <c r="E326" s="24">
        <f t="shared" ref="E326:E389" si="18">$H$22*D326-$H$23*D326^2-LN(1+$H$24*EXP(1-D326^3))</f>
        <v>1.5995004659639851</v>
      </c>
    </row>
    <row r="327" spans="1:5" ht="15" customHeight="1" x14ac:dyDescent="0.2">
      <c r="A327" s="3">
        <f>'Stocks Returns'!A323</f>
        <v>42747</v>
      </c>
      <c r="B327" s="5">
        <f>SUMPRODUCT('Stocks Returns'!B323:E323,$H$10:$K$10)</f>
        <v>-4.9812920773793894E-3</v>
      </c>
      <c r="C327" s="5">
        <f t="shared" si="16"/>
        <v>4.9812920773793894E-3</v>
      </c>
      <c r="D327" s="24">
        <f t="shared" si="17"/>
        <v>0.99657153945169863</v>
      </c>
      <c r="E327" s="24">
        <f t="shared" si="18"/>
        <v>1.59108297633423</v>
      </c>
    </row>
    <row r="328" spans="1:5" ht="15" customHeight="1" x14ac:dyDescent="0.2">
      <c r="A328" s="3">
        <f>'Stocks Returns'!A324</f>
        <v>42748</v>
      </c>
      <c r="B328" s="5">
        <f>SUMPRODUCT('Stocks Returns'!B324:E324,$H$10:$K$10)</f>
        <v>-2.4157073033505708E-3</v>
      </c>
      <c r="C328" s="5">
        <f t="shared" si="16"/>
        <v>2.4157073033505708E-3</v>
      </c>
      <c r="D328" s="24">
        <f t="shared" si="17"/>
        <v>0.9983520552848747</v>
      </c>
      <c r="E328" s="24">
        <f t="shared" si="18"/>
        <v>1.5928815216971977</v>
      </c>
    </row>
    <row r="329" spans="1:5" ht="15" customHeight="1" x14ac:dyDescent="0.2">
      <c r="A329" s="3">
        <f>'Stocks Returns'!A325</f>
        <v>42751</v>
      </c>
      <c r="B329" s="5">
        <f>SUMPRODUCT('Stocks Returns'!B325:E325,$H$10:$K$10)</f>
        <v>0</v>
      </c>
      <c r="C329" s="5">
        <f t="shared" si="16"/>
        <v>0</v>
      </c>
      <c r="D329" s="24">
        <f t="shared" si="17"/>
        <v>1.0000285561533999</v>
      </c>
      <c r="E329" s="24">
        <f t="shared" si="18"/>
        <v>1.5945634464142966</v>
      </c>
    </row>
    <row r="330" spans="1:5" ht="15" customHeight="1" x14ac:dyDescent="0.2">
      <c r="A330" s="3">
        <f>'Stocks Returns'!A326</f>
        <v>42752</v>
      </c>
      <c r="B330" s="5">
        <f>SUMPRODUCT('Stocks Returns'!B326:E326,$H$10:$K$10)</f>
        <v>-1.9306998986538809E-4</v>
      </c>
      <c r="C330" s="5">
        <f t="shared" si="16"/>
        <v>1.9306998986538809E-4</v>
      </c>
      <c r="D330" s="24">
        <f t="shared" si="17"/>
        <v>0.99989456558043333</v>
      </c>
      <c r="E330" s="24">
        <f t="shared" si="18"/>
        <v>1.594429435240998</v>
      </c>
    </row>
    <row r="331" spans="1:5" ht="15" customHeight="1" x14ac:dyDescent="0.2">
      <c r="A331" s="3">
        <f>'Stocks Returns'!A327</f>
        <v>42753</v>
      </c>
      <c r="B331" s="5">
        <f>SUMPRODUCT('Stocks Returns'!B327:E327,$H$10:$K$10)</f>
        <v>5.2093892512466277E-3</v>
      </c>
      <c r="C331" s="5">
        <f t="shared" si="16"/>
        <v>-5.2093892512466277E-3</v>
      </c>
      <c r="D331" s="24">
        <f t="shared" si="17"/>
        <v>1.0036438722937651</v>
      </c>
      <c r="E331" s="24">
        <f t="shared" si="18"/>
        <v>1.5981521439923001</v>
      </c>
    </row>
    <row r="332" spans="1:5" ht="15" customHeight="1" x14ac:dyDescent="0.2">
      <c r="A332" s="3">
        <f>'Stocks Returns'!A328</f>
        <v>42754</v>
      </c>
      <c r="B332" s="5">
        <f>SUMPRODUCT('Stocks Returns'!B328:E328,$H$10:$K$10)</f>
        <v>8.8871888749253892E-4</v>
      </c>
      <c r="C332" s="5">
        <f t="shared" si="16"/>
        <v>-8.8871888749253892E-4</v>
      </c>
      <c r="D332" s="24">
        <f t="shared" si="17"/>
        <v>1.0006453270613198</v>
      </c>
      <c r="E332" s="24">
        <f t="shared" si="18"/>
        <v>1.5951793857007253</v>
      </c>
    </row>
    <row r="333" spans="1:5" ht="15" customHeight="1" x14ac:dyDescent="0.2">
      <c r="A333" s="3">
        <f>'Stocks Returns'!A329</f>
        <v>42755</v>
      </c>
      <c r="B333" s="5">
        <f>SUMPRODUCT('Stocks Returns'!B329:E329,$H$10:$K$10)</f>
        <v>2.396464580196306E-3</v>
      </c>
      <c r="C333" s="5">
        <f t="shared" si="16"/>
        <v>-2.396464580196306E-3</v>
      </c>
      <c r="D333" s="24">
        <f t="shared" si="17"/>
        <v>1.0016917025720562</v>
      </c>
      <c r="E333" s="24">
        <f t="shared" si="18"/>
        <v>1.5962208642900986</v>
      </c>
    </row>
    <row r="334" spans="1:5" ht="15" customHeight="1" x14ac:dyDescent="0.2">
      <c r="A334" s="3">
        <f>'Stocks Returns'!A330</f>
        <v>42758</v>
      </c>
      <c r="B334" s="5">
        <f>SUMPRODUCT('Stocks Returns'!B330:E330,$H$10:$K$10)</f>
        <v>3.6170350459551743E-3</v>
      </c>
      <c r="C334" s="5">
        <f t="shared" si="16"/>
        <v>-3.6170350459551743E-3</v>
      </c>
      <c r="D334" s="24">
        <f t="shared" si="17"/>
        <v>1.0025387784752928</v>
      </c>
      <c r="E334" s="24">
        <f t="shared" si="18"/>
        <v>1.5970607577397646</v>
      </c>
    </row>
    <row r="335" spans="1:5" ht="15" customHeight="1" x14ac:dyDescent="0.2">
      <c r="A335" s="3">
        <f>'Stocks Returns'!A331</f>
        <v>42759</v>
      </c>
      <c r="B335" s="5">
        <f>SUMPRODUCT('Stocks Returns'!B331:E331,$H$10:$K$10)</f>
        <v>1.3124295881979714E-2</v>
      </c>
      <c r="C335" s="5">
        <f t="shared" si="16"/>
        <v>-1.3124295881979714E-2</v>
      </c>
      <c r="D335" s="24">
        <f t="shared" si="17"/>
        <v>1.0091368174954938</v>
      </c>
      <c r="E335" s="24">
        <f t="shared" si="18"/>
        <v>1.6035037267004832</v>
      </c>
    </row>
    <row r="336" spans="1:5" ht="15" customHeight="1" x14ac:dyDescent="0.2">
      <c r="A336" s="3">
        <f>'Stocks Returns'!A332</f>
        <v>42760</v>
      </c>
      <c r="B336" s="5">
        <f>SUMPRODUCT('Stocks Returns'!B332:E332,$H$10:$K$10)</f>
        <v>8.3703612111977483E-3</v>
      </c>
      <c r="C336" s="5">
        <f t="shared" si="16"/>
        <v>-8.3703612111977483E-3</v>
      </c>
      <c r="D336" s="24">
        <f t="shared" si="17"/>
        <v>1.0058375868339713</v>
      </c>
      <c r="E336" s="24">
        <f t="shared" si="18"/>
        <v>1.6003040581716503</v>
      </c>
    </row>
    <row r="337" spans="1:5" ht="15" customHeight="1" x14ac:dyDescent="0.2">
      <c r="A337" s="3">
        <f>'Stocks Returns'!A333</f>
        <v>42761</v>
      </c>
      <c r="B337" s="5">
        <f>SUMPRODUCT('Stocks Returns'!B333:E333,$H$10:$K$10)</f>
        <v>-8.4016429514860869E-3</v>
      </c>
      <c r="C337" s="5">
        <f t="shared" si="16"/>
        <v>8.4016429514860869E-3</v>
      </c>
      <c r="D337" s="24">
        <f t="shared" si="17"/>
        <v>0.99419781594506862</v>
      </c>
      <c r="E337" s="24">
        <f t="shared" si="18"/>
        <v>1.588665637119127</v>
      </c>
    </row>
    <row r="338" spans="1:5" ht="15" customHeight="1" x14ac:dyDescent="0.2">
      <c r="A338" s="3">
        <f>'Stocks Returns'!A334</f>
        <v>42762</v>
      </c>
      <c r="B338" s="5">
        <f>SUMPRODUCT('Stocks Returns'!B334:E334,$H$10:$K$10)</f>
        <v>6.9103107354918508E-3</v>
      </c>
      <c r="C338" s="5">
        <f t="shared" si="16"/>
        <v>-6.9103107354918508E-3</v>
      </c>
      <c r="D338" s="24">
        <f t="shared" si="17"/>
        <v>1.0048243118038314</v>
      </c>
      <c r="E338" s="24">
        <f t="shared" si="18"/>
        <v>1.5993125057969828</v>
      </c>
    </row>
    <row r="339" spans="1:5" ht="15" customHeight="1" x14ac:dyDescent="0.2">
      <c r="A339" s="3">
        <f>'Stocks Returns'!A335</f>
        <v>42765</v>
      </c>
      <c r="B339" s="5">
        <f>SUMPRODUCT('Stocks Returns'!B335:E335,$H$10:$K$10)</f>
        <v>-6.0803215357172803E-4</v>
      </c>
      <c r="C339" s="5">
        <f t="shared" si="16"/>
        <v>6.0803215357172803E-4</v>
      </c>
      <c r="D339" s="24">
        <f t="shared" si="17"/>
        <v>0.99960658183882112</v>
      </c>
      <c r="E339" s="24">
        <f t="shared" si="18"/>
        <v>1.5941411642561374</v>
      </c>
    </row>
    <row r="340" spans="1:5" ht="15" customHeight="1" x14ac:dyDescent="0.2">
      <c r="A340" s="3">
        <f>'Stocks Returns'!A336</f>
        <v>42766</v>
      </c>
      <c r="B340" s="5">
        <f>SUMPRODUCT('Stocks Returns'!B336:E336,$H$10:$K$10)</f>
        <v>-1.2504975807279502E-2</v>
      </c>
      <c r="C340" s="5">
        <f t="shared" si="16"/>
        <v>1.2504975807279502E-2</v>
      </c>
      <c r="D340" s="24">
        <f t="shared" si="17"/>
        <v>0.99135010294314796</v>
      </c>
      <c r="E340" s="24">
        <f t="shared" si="18"/>
        <v>1.5857362139182556</v>
      </c>
    </row>
    <row r="341" spans="1:5" ht="15" customHeight="1" x14ac:dyDescent="0.2">
      <c r="A341" s="3">
        <f>'Stocks Returns'!A337</f>
        <v>42767</v>
      </c>
      <c r="B341" s="5">
        <f>SUMPRODUCT('Stocks Returns'!B337:E337,$H$10:$K$10)</f>
        <v>-2.1633825416778798E-3</v>
      </c>
      <c r="C341" s="5">
        <f t="shared" si="16"/>
        <v>2.1633825416778798E-3</v>
      </c>
      <c r="D341" s="24">
        <f t="shared" si="17"/>
        <v>0.99852716866947555</v>
      </c>
      <c r="E341" s="24">
        <f t="shared" si="18"/>
        <v>1.5930577263549686</v>
      </c>
    </row>
    <row r="342" spans="1:5" ht="15" customHeight="1" x14ac:dyDescent="0.2">
      <c r="A342" s="3">
        <f>'Stocks Returns'!A338</f>
        <v>42768</v>
      </c>
      <c r="B342" s="5">
        <f>SUMPRODUCT('Stocks Returns'!B338:E338,$H$10:$K$10)</f>
        <v>-1.274078142594748E-3</v>
      </c>
      <c r="C342" s="5">
        <f t="shared" si="16"/>
        <v>1.274078142594748E-3</v>
      </c>
      <c r="D342" s="24">
        <f t="shared" si="17"/>
        <v>0.99914434592243917</v>
      </c>
      <c r="E342" s="24">
        <f t="shared" si="18"/>
        <v>1.5936777743615327</v>
      </c>
    </row>
    <row r="343" spans="1:5" ht="15" customHeight="1" x14ac:dyDescent="0.2">
      <c r="A343" s="3">
        <f>'Stocks Returns'!A339</f>
        <v>42769</v>
      </c>
      <c r="B343" s="5">
        <f>SUMPRODUCT('Stocks Returns'!B339:E339,$H$10:$K$10)</f>
        <v>4.378853199210412E-2</v>
      </c>
      <c r="C343" s="5">
        <f t="shared" si="16"/>
        <v>-4.378853199210412E-2</v>
      </c>
      <c r="D343" s="24">
        <f t="shared" si="17"/>
        <v>1.0304177973559203</v>
      </c>
      <c r="E343" s="24">
        <f t="shared" si="18"/>
        <v>1.6230643606365422</v>
      </c>
    </row>
    <row r="344" spans="1:5" ht="15" customHeight="1" x14ac:dyDescent="0.2">
      <c r="A344" s="3">
        <f>'Stocks Returns'!A340</f>
        <v>42772</v>
      </c>
      <c r="B344" s="5">
        <f>SUMPRODUCT('Stocks Returns'!B340:E340,$H$10:$K$10)</f>
        <v>-2.9605761139368989E-3</v>
      </c>
      <c r="C344" s="5">
        <f t="shared" si="16"/>
        <v>2.9605761139368989E-3</v>
      </c>
      <c r="D344" s="24">
        <f t="shared" si="17"/>
        <v>0.99797391633032773</v>
      </c>
      <c r="E344" s="24">
        <f t="shared" si="18"/>
        <v>1.5925006092744927</v>
      </c>
    </row>
    <row r="345" spans="1:5" ht="15" customHeight="1" x14ac:dyDescent="0.2">
      <c r="A345" s="3">
        <f>'Stocks Returns'!A341</f>
        <v>42773</v>
      </c>
      <c r="B345" s="5">
        <f>SUMPRODUCT('Stocks Returns'!B341:E341,$H$10:$K$10)</f>
        <v>-1.9511566270839922E-4</v>
      </c>
      <c r="C345" s="5">
        <f t="shared" si="16"/>
        <v>1.9511566270839922E-4</v>
      </c>
      <c r="D345" s="24">
        <f t="shared" si="17"/>
        <v>0.99989314588348033</v>
      </c>
      <c r="E345" s="24">
        <f t="shared" si="18"/>
        <v>1.5944280149413381</v>
      </c>
    </row>
    <row r="346" spans="1:5" ht="15" customHeight="1" x14ac:dyDescent="0.2">
      <c r="A346" s="3">
        <f>'Stocks Returns'!A342</f>
        <v>42774</v>
      </c>
      <c r="B346" s="5">
        <f>SUMPRODUCT('Stocks Returns'!B342:E342,$H$10:$K$10)</f>
        <v>-4.0621125723624401E-3</v>
      </c>
      <c r="C346" s="5">
        <f t="shared" si="16"/>
        <v>4.0621125723624401E-3</v>
      </c>
      <c r="D346" s="24">
        <f t="shared" si="17"/>
        <v>0.9972094500281804</v>
      </c>
      <c r="E346" s="24">
        <f t="shared" si="18"/>
        <v>1.5917287965301994</v>
      </c>
    </row>
    <row r="347" spans="1:5" ht="15" customHeight="1" x14ac:dyDescent="0.2">
      <c r="A347" s="3">
        <f>'Stocks Returns'!A343</f>
        <v>42775</v>
      </c>
      <c r="B347" s="5">
        <f>SUMPRODUCT('Stocks Returns'!B343:E343,$H$10:$K$10)</f>
        <v>3.159391925998923E-3</v>
      </c>
      <c r="C347" s="5">
        <f t="shared" si="16"/>
        <v>-3.159391925998923E-3</v>
      </c>
      <c r="D347" s="24">
        <f t="shared" si="17"/>
        <v>1.0022211741500433</v>
      </c>
      <c r="E347" s="24">
        <f t="shared" si="18"/>
        <v>1.596746184191381</v>
      </c>
    </row>
    <row r="348" spans="1:5" ht="15" customHeight="1" x14ac:dyDescent="0.2">
      <c r="A348" s="3">
        <f>'Stocks Returns'!A344</f>
        <v>42776</v>
      </c>
      <c r="B348" s="5">
        <f>SUMPRODUCT('Stocks Returns'!B344:E344,$H$10:$K$10)</f>
        <v>3.5027453391143705E-3</v>
      </c>
      <c r="C348" s="5">
        <f t="shared" si="16"/>
        <v>-3.5027453391143705E-3</v>
      </c>
      <c r="D348" s="24">
        <f t="shared" si="17"/>
        <v>1.0024594614187454</v>
      </c>
      <c r="E348" s="24">
        <f t="shared" si="18"/>
        <v>1.5969822355583088</v>
      </c>
    </row>
    <row r="349" spans="1:5" ht="15" customHeight="1" x14ac:dyDescent="0.2">
      <c r="A349" s="3">
        <f>'Stocks Returns'!A345</f>
        <v>42779</v>
      </c>
      <c r="B349" s="5">
        <f>SUMPRODUCT('Stocks Returns'!B345:E345,$H$10:$K$10)</f>
        <v>5.6948404702896385E-3</v>
      </c>
      <c r="C349" s="5">
        <f t="shared" si="16"/>
        <v>-5.6948404702896385E-3</v>
      </c>
      <c r="D349" s="24">
        <f t="shared" si="17"/>
        <v>1.0039807754397809</v>
      </c>
      <c r="E349" s="24">
        <f t="shared" si="18"/>
        <v>1.5984838899733382</v>
      </c>
    </row>
    <row r="350" spans="1:5" ht="15" customHeight="1" x14ac:dyDescent="0.2">
      <c r="A350" s="3">
        <f>'Stocks Returns'!A346</f>
        <v>42780</v>
      </c>
      <c r="B350" s="5">
        <f>SUMPRODUCT('Stocks Returns'!B346:E346,$H$10:$K$10)</f>
        <v>4.5740645905106613E-3</v>
      </c>
      <c r="C350" s="5">
        <f t="shared" si="16"/>
        <v>-4.5740645905106613E-3</v>
      </c>
      <c r="D350" s="24">
        <f t="shared" si="17"/>
        <v>1.0032029569792142</v>
      </c>
      <c r="E350" s="24">
        <f t="shared" si="18"/>
        <v>1.5977172871489587</v>
      </c>
    </row>
    <row r="351" spans="1:5" ht="15" customHeight="1" x14ac:dyDescent="0.2">
      <c r="A351" s="3">
        <f>'Stocks Returns'!A347</f>
        <v>42781</v>
      </c>
      <c r="B351" s="5">
        <f>SUMPRODUCT('Stocks Returns'!B347:E347,$H$10:$K$10)</f>
        <v>8.3574244031189553E-3</v>
      </c>
      <c r="C351" s="5">
        <f t="shared" si="16"/>
        <v>-8.3574244031189553E-3</v>
      </c>
      <c r="D351" s="24">
        <f t="shared" si="17"/>
        <v>1.0058286086891646</v>
      </c>
      <c r="E351" s="24">
        <f t="shared" si="18"/>
        <v>1.6002952907332519</v>
      </c>
    </row>
    <row r="352" spans="1:5" ht="15" customHeight="1" x14ac:dyDescent="0.2">
      <c r="A352" s="3">
        <f>'Stocks Returns'!A348</f>
        <v>42782</v>
      </c>
      <c r="B352" s="5">
        <f>SUMPRODUCT('Stocks Returns'!B348:E348,$H$10:$K$10)</f>
        <v>-1.5894551533536484E-3</v>
      </c>
      <c r="C352" s="5">
        <f t="shared" si="16"/>
        <v>1.5894551533536484E-3</v>
      </c>
      <c r="D352" s="24">
        <f t="shared" si="17"/>
        <v>0.99892547427697254</v>
      </c>
      <c r="E352" s="24">
        <f t="shared" si="18"/>
        <v>1.5934580586113962</v>
      </c>
    </row>
    <row r="353" spans="1:5" ht="15" customHeight="1" x14ac:dyDescent="0.2">
      <c r="A353" s="3">
        <f>'Stocks Returns'!A349</f>
        <v>42783</v>
      </c>
      <c r="B353" s="5">
        <f>SUMPRODUCT('Stocks Returns'!B349:E349,$H$10:$K$10)</f>
        <v>4.800984782325634E-4</v>
      </c>
      <c r="C353" s="5">
        <f t="shared" si="16"/>
        <v>-4.800984782325634E-4</v>
      </c>
      <c r="D353" s="24">
        <f t="shared" si="17"/>
        <v>1.0003617444972934</v>
      </c>
      <c r="E353" s="24">
        <f t="shared" si="18"/>
        <v>1.5948963746078424</v>
      </c>
    </row>
    <row r="354" spans="1:5" ht="15" customHeight="1" x14ac:dyDescent="0.2">
      <c r="A354" s="3">
        <f>'Stocks Returns'!A350</f>
        <v>42786</v>
      </c>
      <c r="B354" s="5">
        <f>SUMPRODUCT('Stocks Returns'!B350:E350,$H$10:$K$10)</f>
        <v>0</v>
      </c>
      <c r="C354" s="5">
        <f t="shared" si="16"/>
        <v>0</v>
      </c>
      <c r="D354" s="24">
        <f t="shared" si="17"/>
        <v>1.0000285561533999</v>
      </c>
      <c r="E354" s="24">
        <f t="shared" si="18"/>
        <v>1.5945634464142966</v>
      </c>
    </row>
    <row r="355" spans="1:5" ht="15" customHeight="1" x14ac:dyDescent="0.2">
      <c r="A355" s="3">
        <f>'Stocks Returns'!A351</f>
        <v>42787</v>
      </c>
      <c r="B355" s="5">
        <f>SUMPRODUCT('Stocks Returns'!B351:E351,$H$10:$K$10)</f>
        <v>5.6177751212661215E-3</v>
      </c>
      <c r="C355" s="5">
        <f t="shared" si="16"/>
        <v>-5.6177751212661215E-3</v>
      </c>
      <c r="D355" s="24">
        <f t="shared" si="17"/>
        <v>1.0039272920875586</v>
      </c>
      <c r="E355" s="24">
        <f t="shared" si="18"/>
        <v>1.598431255871223</v>
      </c>
    </row>
    <row r="356" spans="1:5" ht="15" customHeight="1" x14ac:dyDescent="0.2">
      <c r="A356" s="3">
        <f>'Stocks Returns'!A352</f>
        <v>42788</v>
      </c>
      <c r="B356" s="5">
        <f>SUMPRODUCT('Stocks Returns'!B352:E352,$H$10:$K$10)</f>
        <v>-8.7498968540884292E-4</v>
      </c>
      <c r="C356" s="5">
        <f t="shared" si="16"/>
        <v>8.7498968540884292E-4</v>
      </c>
      <c r="D356" s="24">
        <f t="shared" si="17"/>
        <v>0.99942131331172623</v>
      </c>
      <c r="E356" s="24">
        <f t="shared" si="18"/>
        <v>1.5939555357053348</v>
      </c>
    </row>
    <row r="357" spans="1:5" ht="15" customHeight="1" x14ac:dyDescent="0.2">
      <c r="A357" s="3">
        <f>'Stocks Returns'!A353</f>
        <v>42789</v>
      </c>
      <c r="B357" s="5">
        <f>SUMPRODUCT('Stocks Returns'!B353:E353,$H$10:$K$10)</f>
        <v>3.813457045582504E-3</v>
      </c>
      <c r="C357" s="5">
        <f t="shared" si="16"/>
        <v>-3.813457045582504E-3</v>
      </c>
      <c r="D357" s="24">
        <f t="shared" si="17"/>
        <v>1.0026750953430341</v>
      </c>
      <c r="E357" s="24">
        <f t="shared" si="18"/>
        <v>1.59719564941908</v>
      </c>
    </row>
    <row r="358" spans="1:5" ht="15" customHeight="1" x14ac:dyDescent="0.2">
      <c r="A358" s="3">
        <f>'Stocks Returns'!A354</f>
        <v>42790</v>
      </c>
      <c r="B358" s="5">
        <f>SUMPRODUCT('Stocks Returns'!B354:E354,$H$10:$K$10)</f>
        <v>2.7500972278307859E-3</v>
      </c>
      <c r="C358" s="5">
        <f t="shared" si="16"/>
        <v>-2.7500972278307859E-3</v>
      </c>
      <c r="D358" s="24">
        <f t="shared" si="17"/>
        <v>1.0019371236295145</v>
      </c>
      <c r="E358" s="24">
        <f t="shared" si="18"/>
        <v>1.596464500927669</v>
      </c>
    </row>
    <row r="359" spans="1:5" ht="15" customHeight="1" x14ac:dyDescent="0.2">
      <c r="A359" s="3">
        <f>'Stocks Returns'!A355</f>
        <v>42793</v>
      </c>
      <c r="B359" s="5">
        <f>SUMPRODUCT('Stocks Returns'!B355:E355,$H$10:$K$10)</f>
        <v>-4.3177388533054426E-3</v>
      </c>
      <c r="C359" s="5">
        <f t="shared" si="16"/>
        <v>4.3177388533054426E-3</v>
      </c>
      <c r="D359" s="24">
        <f t="shared" si="17"/>
        <v>0.99703204538920598</v>
      </c>
      <c r="E359" s="24">
        <f t="shared" si="18"/>
        <v>1.5915493545978869</v>
      </c>
    </row>
    <row r="360" spans="1:5" ht="15" customHeight="1" x14ac:dyDescent="0.2">
      <c r="A360" s="3">
        <f>'Stocks Returns'!A356</f>
        <v>42794</v>
      </c>
      <c r="B360" s="5">
        <f>SUMPRODUCT('Stocks Returns'!B356:E356,$H$10:$K$10)</f>
        <v>-1.1173215510187078E-3</v>
      </c>
      <c r="C360" s="5">
        <f t="shared" si="16"/>
        <v>1.1173215510187078E-3</v>
      </c>
      <c r="D360" s="24">
        <f t="shared" si="17"/>
        <v>0.99925313499699298</v>
      </c>
      <c r="E360" s="24">
        <f t="shared" si="18"/>
        <v>1.5937869118295087</v>
      </c>
    </row>
    <row r="361" spans="1:5" ht="15" customHeight="1" x14ac:dyDescent="0.2">
      <c r="A361" s="3">
        <f>'Stocks Returns'!A357</f>
        <v>42795</v>
      </c>
      <c r="B361" s="5">
        <f>SUMPRODUCT('Stocks Returns'!B357:E357,$H$10:$K$10)</f>
        <v>1.2180816154595523E-2</v>
      </c>
      <c r="C361" s="5">
        <f t="shared" si="16"/>
        <v>-1.2180816154595523E-2</v>
      </c>
      <c r="D361" s="24">
        <f t="shared" si="17"/>
        <v>1.0084820425646892</v>
      </c>
      <c r="E361" s="24">
        <f t="shared" si="18"/>
        <v>1.6028722286158132</v>
      </c>
    </row>
    <row r="362" spans="1:5" ht="15" customHeight="1" x14ac:dyDescent="0.2">
      <c r="A362" s="3">
        <f>'Stocks Returns'!A358</f>
        <v>42796</v>
      </c>
      <c r="B362" s="5">
        <f>SUMPRODUCT('Stocks Returns'!B358:E358,$H$10:$K$10)</f>
        <v>-5.389151429881201E-3</v>
      </c>
      <c r="C362" s="5">
        <f t="shared" si="16"/>
        <v>5.389151429881201E-3</v>
      </c>
      <c r="D362" s="24">
        <f t="shared" si="17"/>
        <v>0.99628848506106238</v>
      </c>
      <c r="E362" s="24">
        <f t="shared" si="18"/>
        <v>1.5907958943564091</v>
      </c>
    </row>
    <row r="363" spans="1:5" ht="15" customHeight="1" x14ac:dyDescent="0.2">
      <c r="A363" s="3">
        <f>'Stocks Returns'!A359</f>
        <v>42797</v>
      </c>
      <c r="B363" s="5">
        <f>SUMPRODUCT('Stocks Returns'!B359:E359,$H$10:$K$10)</f>
        <v>2.9757203039246396E-3</v>
      </c>
      <c r="C363" s="5">
        <f t="shared" si="16"/>
        <v>-2.9757203039246396E-3</v>
      </c>
      <c r="D363" s="24">
        <f t="shared" si="17"/>
        <v>1.0020937060443236</v>
      </c>
      <c r="E363" s="24">
        <f t="shared" si="18"/>
        <v>1.5966198184809024</v>
      </c>
    </row>
    <row r="364" spans="1:5" ht="15" customHeight="1" x14ac:dyDescent="0.2">
      <c r="A364" s="3">
        <f>'Stocks Returns'!A360</f>
        <v>42800</v>
      </c>
      <c r="B364" s="5">
        <f>SUMPRODUCT('Stocks Returns'!B360:E360,$H$10:$K$10)</f>
        <v>2.0999614468443272E-3</v>
      </c>
      <c r="C364" s="5">
        <f t="shared" si="16"/>
        <v>-2.0999614468443272E-3</v>
      </c>
      <c r="D364" s="24">
        <f t="shared" si="17"/>
        <v>1.00148592939751</v>
      </c>
      <c r="E364" s="24">
        <f t="shared" si="18"/>
        <v>1.5960164009404272</v>
      </c>
    </row>
    <row r="365" spans="1:5" ht="15" customHeight="1" x14ac:dyDescent="0.2">
      <c r="A365" s="3">
        <f>'Stocks Returns'!A361</f>
        <v>42801</v>
      </c>
      <c r="B365" s="5">
        <f>SUMPRODUCT('Stocks Returns'!B361:E361,$H$10:$K$10)</f>
        <v>1.1811971432557572E-3</v>
      </c>
      <c r="C365" s="5">
        <f t="shared" si="16"/>
        <v>-1.1811971432557572E-3</v>
      </c>
      <c r="D365" s="24">
        <f t="shared" si="17"/>
        <v>1.0008483069708194</v>
      </c>
      <c r="E365" s="24">
        <f t="shared" si="18"/>
        <v>1.5953817587990562</v>
      </c>
    </row>
    <row r="366" spans="1:5" ht="15" customHeight="1" x14ac:dyDescent="0.2">
      <c r="A366" s="3">
        <f>'Stocks Returns'!A362</f>
        <v>42802</v>
      </c>
      <c r="B366" s="5">
        <f>SUMPRODUCT('Stocks Returns'!B362:E362,$H$10:$K$10)</f>
        <v>-1.3728911445165467E-3</v>
      </c>
      <c r="C366" s="5">
        <f t="shared" si="16"/>
        <v>1.3728911445165467E-3</v>
      </c>
      <c r="D366" s="24">
        <f t="shared" si="17"/>
        <v>0.9990757696991055</v>
      </c>
      <c r="E366" s="24">
        <f t="shared" si="18"/>
        <v>1.5936089542399767</v>
      </c>
    </row>
    <row r="367" spans="1:5" ht="15" customHeight="1" x14ac:dyDescent="0.2">
      <c r="A367" s="3">
        <f>'Stocks Returns'!A363</f>
        <v>42803</v>
      </c>
      <c r="B367" s="5">
        <f>SUMPRODUCT('Stocks Returns'!B363:E363,$H$10:$K$10)</f>
        <v>1.569318787926091E-3</v>
      </c>
      <c r="C367" s="5">
        <f t="shared" si="16"/>
        <v>-1.569318787926091E-3</v>
      </c>
      <c r="D367" s="24">
        <f t="shared" si="17"/>
        <v>1.0011176633922207</v>
      </c>
      <c r="E367" s="24">
        <f t="shared" si="18"/>
        <v>1.5956500550789545</v>
      </c>
    </row>
    <row r="368" spans="1:5" ht="15" customHeight="1" x14ac:dyDescent="0.2">
      <c r="A368" s="3">
        <f>'Stocks Returns'!A364</f>
        <v>42804</v>
      </c>
      <c r="B368" s="5">
        <f>SUMPRODUCT('Stocks Returns'!B364:E364,$H$10:$K$10)</f>
        <v>6.8778670837222177E-3</v>
      </c>
      <c r="C368" s="5">
        <f t="shared" si="16"/>
        <v>-6.8778670837222177E-3</v>
      </c>
      <c r="D368" s="24">
        <f t="shared" si="17"/>
        <v>1.0048017959095032</v>
      </c>
      <c r="E368" s="24">
        <f t="shared" si="18"/>
        <v>1.5992904254739715</v>
      </c>
    </row>
    <row r="369" spans="1:5" ht="15" customHeight="1" x14ac:dyDescent="0.2">
      <c r="A369" s="3">
        <f>'Stocks Returns'!A365</f>
        <v>42807</v>
      </c>
      <c r="B369" s="5">
        <f>SUMPRODUCT('Stocks Returns'!B365:E365,$H$10:$K$10)</f>
        <v>4.4201634584408169E-3</v>
      </c>
      <c r="C369" s="5">
        <f t="shared" si="16"/>
        <v>-4.4201634584408169E-3</v>
      </c>
      <c r="D369" s="24">
        <f t="shared" si="17"/>
        <v>1.003096149593558</v>
      </c>
      <c r="E369" s="24">
        <f t="shared" si="18"/>
        <v>1.5976118295893897</v>
      </c>
    </row>
    <row r="370" spans="1:5" ht="15" customHeight="1" x14ac:dyDescent="0.2">
      <c r="A370" s="3">
        <f>'Stocks Returns'!A366</f>
        <v>42808</v>
      </c>
      <c r="B370" s="5">
        <f>SUMPRODUCT('Stocks Returns'!B366:E366,$H$10:$K$10)</f>
        <v>-6.2772835603506641E-3</v>
      </c>
      <c r="C370" s="5">
        <f t="shared" si="16"/>
        <v>6.2772835603506641E-3</v>
      </c>
      <c r="D370" s="24">
        <f t="shared" si="17"/>
        <v>0.99567212136251659</v>
      </c>
      <c r="E370" s="24">
        <f t="shared" si="18"/>
        <v>1.5901696601236628</v>
      </c>
    </row>
    <row r="371" spans="1:5" ht="15" customHeight="1" x14ac:dyDescent="0.2">
      <c r="A371" s="3">
        <f>'Stocks Returns'!A367</f>
        <v>42809</v>
      </c>
      <c r="B371" s="5">
        <f>SUMPRODUCT('Stocks Returns'!B367:E367,$H$10:$K$10)</f>
        <v>4.3387988202893447E-3</v>
      </c>
      <c r="C371" s="5">
        <f t="shared" si="16"/>
        <v>-4.3387988202893447E-3</v>
      </c>
      <c r="D371" s="24">
        <f t="shared" si="17"/>
        <v>1.0030396825346808</v>
      </c>
      <c r="E371" s="24">
        <f t="shared" si="18"/>
        <v>1.5975560576039394</v>
      </c>
    </row>
    <row r="372" spans="1:5" ht="15" customHeight="1" x14ac:dyDescent="0.2">
      <c r="A372" s="3">
        <f>'Stocks Returns'!A368</f>
        <v>42810</v>
      </c>
      <c r="B372" s="5">
        <f>SUMPRODUCT('Stocks Returns'!B368:E368,$H$10:$K$10)</f>
        <v>9.4220201956322935E-4</v>
      </c>
      <c r="C372" s="5">
        <f t="shared" si="16"/>
        <v>-9.4220201956322935E-4</v>
      </c>
      <c r="D372" s="24">
        <f t="shared" si="17"/>
        <v>1.0006824443549769</v>
      </c>
      <c r="E372" s="24">
        <f t="shared" si="18"/>
        <v>1.5952164043623469</v>
      </c>
    </row>
    <row r="373" spans="1:5" ht="15" customHeight="1" x14ac:dyDescent="0.2">
      <c r="A373" s="3">
        <f>'Stocks Returns'!A369</f>
        <v>42811</v>
      </c>
      <c r="B373" s="5">
        <f>SUMPRODUCT('Stocks Returns'!B369:E369,$H$10:$K$10)</f>
        <v>2.2069672827618866E-3</v>
      </c>
      <c r="C373" s="5">
        <f t="shared" si="16"/>
        <v>-2.2069672827618866E-3</v>
      </c>
      <c r="D373" s="24">
        <f t="shared" si="17"/>
        <v>1.0015601914476366</v>
      </c>
      <c r="E373" s="24">
        <f t="shared" si="18"/>
        <v>1.5960902098785581</v>
      </c>
    </row>
    <row r="374" spans="1:5" ht="15" customHeight="1" x14ac:dyDescent="0.2">
      <c r="A374" s="3">
        <f>'Stocks Returns'!A370</f>
        <v>42814</v>
      </c>
      <c r="B374" s="5">
        <f>SUMPRODUCT('Stocks Returns'!B370:E370,$H$10:$K$10)</f>
        <v>-1.0978667433786884E-2</v>
      </c>
      <c r="C374" s="5">
        <f t="shared" si="16"/>
        <v>1.0978667433786884E-2</v>
      </c>
      <c r="D374" s="24">
        <f t="shared" si="17"/>
        <v>0.99240936095435184</v>
      </c>
      <c r="E374" s="24">
        <f t="shared" si="18"/>
        <v>1.5868295989665036</v>
      </c>
    </row>
    <row r="375" spans="1:5" ht="15" customHeight="1" x14ac:dyDescent="0.2">
      <c r="A375" s="3">
        <f>'Stocks Returns'!A371</f>
        <v>42815</v>
      </c>
      <c r="B375" s="5">
        <f>SUMPRODUCT('Stocks Returns'!B371:E371,$H$10:$K$10)</f>
        <v>-1.3405010425759093E-2</v>
      </c>
      <c r="C375" s="5">
        <f t="shared" si="16"/>
        <v>1.3405010425759093E-2</v>
      </c>
      <c r="D375" s="24">
        <f t="shared" si="17"/>
        <v>0.99072547891792317</v>
      </c>
      <c r="E375" s="24">
        <f t="shared" si="18"/>
        <v>1.5850893978334195</v>
      </c>
    </row>
    <row r="376" spans="1:5" ht="15" customHeight="1" x14ac:dyDescent="0.2">
      <c r="A376" s="3">
        <f>'Stocks Returns'!A372</f>
        <v>42816</v>
      </c>
      <c r="B376" s="5">
        <f>SUMPRODUCT('Stocks Returns'!B372:E372,$H$10:$K$10)</f>
        <v>5.8196091441327837E-3</v>
      </c>
      <c r="C376" s="5">
        <f t="shared" si="16"/>
        <v>-5.8196091441327837E-3</v>
      </c>
      <c r="D376" s="24">
        <f t="shared" si="17"/>
        <v>1.004067364899428</v>
      </c>
      <c r="E376" s="24">
        <f t="shared" si="18"/>
        <v>1.5985690800466581</v>
      </c>
    </row>
    <row r="377" spans="1:5" ht="15" customHeight="1" x14ac:dyDescent="0.2">
      <c r="A377" s="3">
        <f>'Stocks Returns'!A373</f>
        <v>42817</v>
      </c>
      <c r="B377" s="5">
        <f>SUMPRODUCT('Stocks Returns'!B373:E373,$H$10:$K$10)</f>
        <v>3.0094189801184216E-3</v>
      </c>
      <c r="C377" s="5">
        <f t="shared" si="16"/>
        <v>-3.0094189801184216E-3</v>
      </c>
      <c r="D377" s="24">
        <f t="shared" si="17"/>
        <v>1.002117092925602</v>
      </c>
      <c r="E377" s="24">
        <f t="shared" si="18"/>
        <v>1.5966430079922362</v>
      </c>
    </row>
    <row r="378" spans="1:5" ht="15" customHeight="1" x14ac:dyDescent="0.2">
      <c r="A378" s="3">
        <f>'Stocks Returns'!A374</f>
        <v>42818</v>
      </c>
      <c r="B378" s="5">
        <f>SUMPRODUCT('Stocks Returns'!B374:E374,$H$10:$K$10)</f>
        <v>3.7937653739634684E-3</v>
      </c>
      <c r="C378" s="5">
        <f t="shared" si="16"/>
        <v>-3.7937653739634684E-3</v>
      </c>
      <c r="D378" s="24">
        <f t="shared" si="17"/>
        <v>1.0026614293229306</v>
      </c>
      <c r="E378" s="24">
        <f t="shared" si="18"/>
        <v>1.5971821296466993</v>
      </c>
    </row>
    <row r="379" spans="1:5" ht="15" customHeight="1" x14ac:dyDescent="0.2">
      <c r="A379" s="3">
        <f>'Stocks Returns'!A375</f>
        <v>42821</v>
      </c>
      <c r="B379" s="5">
        <f>SUMPRODUCT('Stocks Returns'!B375:E375,$H$10:$K$10)</f>
        <v>-2.7831985718056716E-3</v>
      </c>
      <c r="C379" s="5">
        <f t="shared" si="16"/>
        <v>2.7831985718056716E-3</v>
      </c>
      <c r="D379" s="24">
        <f t="shared" si="17"/>
        <v>0.99809701634456682</v>
      </c>
      <c r="E379" s="24">
        <f t="shared" si="18"/>
        <v>1.5926246747258022</v>
      </c>
    </row>
    <row r="380" spans="1:5" ht="15" customHeight="1" x14ac:dyDescent="0.2">
      <c r="A380" s="3">
        <f>'Stocks Returns'!A376</f>
        <v>42822</v>
      </c>
      <c r="B380" s="5">
        <f>SUMPRODUCT('Stocks Returns'!B376:E376,$H$10:$K$10)</f>
        <v>2.3869829303546494E-3</v>
      </c>
      <c r="C380" s="5">
        <f t="shared" si="16"/>
        <v>-2.3869829303546494E-3</v>
      </c>
      <c r="D380" s="24">
        <f t="shared" si="17"/>
        <v>1.001685122307066</v>
      </c>
      <c r="E380" s="24">
        <f t="shared" si="18"/>
        <v>1.5962143285410002</v>
      </c>
    </row>
    <row r="381" spans="1:5" ht="15" customHeight="1" x14ac:dyDescent="0.2">
      <c r="A381" s="3">
        <f>'Stocks Returns'!A377</f>
        <v>42823</v>
      </c>
      <c r="B381" s="5">
        <f>SUMPRODUCT('Stocks Returns'!B377:E377,$H$10:$K$10)</f>
        <v>7.9950904613398639E-4</v>
      </c>
      <c r="C381" s="5">
        <f t="shared" si="16"/>
        <v>-7.9950904613398639E-4</v>
      </c>
      <c r="D381" s="24">
        <f t="shared" si="17"/>
        <v>1.000583415431417</v>
      </c>
      <c r="E381" s="24">
        <f t="shared" si="18"/>
        <v>1.5951176263113012</v>
      </c>
    </row>
    <row r="382" spans="1:5" ht="15" customHeight="1" x14ac:dyDescent="0.2">
      <c r="A382" s="3">
        <f>'Stocks Returns'!A378</f>
        <v>42824</v>
      </c>
      <c r="B382" s="5">
        <f>SUMPRODUCT('Stocks Returns'!B378:E378,$H$10:$K$10)</f>
        <v>-1.4633374867319036E-3</v>
      </c>
      <c r="C382" s="5">
        <f t="shared" si="16"/>
        <v>1.4633374867319036E-3</v>
      </c>
      <c r="D382" s="24">
        <f t="shared" si="17"/>
        <v>0.99901299993760806</v>
      </c>
      <c r="E382" s="24">
        <f t="shared" si="18"/>
        <v>1.5935459447728073</v>
      </c>
    </row>
    <row r="383" spans="1:5" ht="15" customHeight="1" x14ac:dyDescent="0.2">
      <c r="A383" s="3">
        <f>'Stocks Returns'!A379</f>
        <v>42825</v>
      </c>
      <c r="B383" s="5">
        <f>SUMPRODUCT('Stocks Returns'!B379:E379,$H$10:$K$10)</f>
        <v>-1.5620913602189814E-3</v>
      </c>
      <c r="C383" s="5">
        <f t="shared" si="16"/>
        <v>1.5620913602189814E-3</v>
      </c>
      <c r="D383" s="24">
        <f t="shared" si="17"/>
        <v>0.99894446474940801</v>
      </c>
      <c r="E383" s="24">
        <f t="shared" si="18"/>
        <v>1.5934771298994335</v>
      </c>
    </row>
    <row r="384" spans="1:5" ht="15" customHeight="1" x14ac:dyDescent="0.2">
      <c r="A384" s="3">
        <f>'Stocks Returns'!A380</f>
        <v>42828</v>
      </c>
      <c r="B384" s="5">
        <f>SUMPRODUCT('Stocks Returns'!B380:E380,$H$10:$K$10)</f>
        <v>4.716836377688792E-3</v>
      </c>
      <c r="C384" s="5">
        <f t="shared" si="16"/>
        <v>-4.716836377688792E-3</v>
      </c>
      <c r="D384" s="24">
        <f t="shared" si="17"/>
        <v>1.0033020405995159</v>
      </c>
      <c r="E384" s="24">
        <f t="shared" si="18"/>
        <v>1.5978150774931883</v>
      </c>
    </row>
    <row r="385" spans="1:5" ht="15" customHeight="1" x14ac:dyDescent="0.2">
      <c r="A385" s="3">
        <f>'Stocks Returns'!A381</f>
        <v>42829</v>
      </c>
      <c r="B385" s="5">
        <f>SUMPRODUCT('Stocks Returns'!B381:E381,$H$10:$K$10)</f>
        <v>-5.8990245876363902E-3</v>
      </c>
      <c r="C385" s="5">
        <f t="shared" si="16"/>
        <v>5.8990245876363902E-3</v>
      </c>
      <c r="D385" s="24">
        <f t="shared" si="17"/>
        <v>0.9959346330895803</v>
      </c>
      <c r="E385" s="24">
        <f t="shared" si="18"/>
        <v>1.590436560035358</v>
      </c>
    </row>
    <row r="386" spans="1:5" ht="15" customHeight="1" x14ac:dyDescent="0.2">
      <c r="A386" s="3">
        <f>'Stocks Returns'!A382</f>
        <v>42830</v>
      </c>
      <c r="B386" s="5">
        <f>SUMPRODUCT('Stocks Returns'!B382:E382,$H$10:$K$10)</f>
        <v>2.2821995820927559E-3</v>
      </c>
      <c r="C386" s="5">
        <f t="shared" si="16"/>
        <v>-2.2821995820927559E-3</v>
      </c>
      <c r="D386" s="24">
        <f t="shared" si="17"/>
        <v>1.0016124026633724</v>
      </c>
      <c r="E386" s="24">
        <f t="shared" si="18"/>
        <v>1.5961420892783855</v>
      </c>
    </row>
    <row r="387" spans="1:5" ht="15" customHeight="1" x14ac:dyDescent="0.2">
      <c r="A387" s="3">
        <f>'Stocks Returns'!A383</f>
        <v>42831</v>
      </c>
      <c r="B387" s="5">
        <f>SUMPRODUCT('Stocks Returns'!B383:E383,$H$10:$K$10)</f>
        <v>1.0591965076006452E-3</v>
      </c>
      <c r="C387" s="5">
        <f t="shared" si="16"/>
        <v>-1.0591965076006452E-3</v>
      </c>
      <c r="D387" s="24">
        <f t="shared" si="17"/>
        <v>1.0007636385296748</v>
      </c>
      <c r="E387" s="24">
        <f t="shared" si="18"/>
        <v>1.5952973635400132</v>
      </c>
    </row>
    <row r="388" spans="1:5" ht="15" customHeight="1" x14ac:dyDescent="0.2">
      <c r="A388" s="3">
        <f>'Stocks Returns'!A384</f>
        <v>42832</v>
      </c>
      <c r="B388" s="5">
        <f>SUMPRODUCT('Stocks Returns'!B384:E384,$H$10:$K$10)</f>
        <v>-3.2759375945608034E-3</v>
      </c>
      <c r="C388" s="5">
        <f t="shared" si="16"/>
        <v>3.2759375945608034E-3</v>
      </c>
      <c r="D388" s="24">
        <f t="shared" si="17"/>
        <v>0.99775505546277476</v>
      </c>
      <c r="E388" s="24">
        <f t="shared" si="18"/>
        <v>1.592279882877353</v>
      </c>
    </row>
    <row r="389" spans="1:5" ht="15" customHeight="1" x14ac:dyDescent="0.2">
      <c r="A389" s="3">
        <f>'Stocks Returns'!A385</f>
        <v>42835</v>
      </c>
      <c r="B389" s="5">
        <f>SUMPRODUCT('Stocks Returns'!B385:E385,$H$10:$K$10)</f>
        <v>7.8447222765218652E-4</v>
      </c>
      <c r="C389" s="5">
        <f t="shared" si="16"/>
        <v>-7.8447222765218652E-4</v>
      </c>
      <c r="D389" s="24">
        <f t="shared" si="17"/>
        <v>1.0005729798793905</v>
      </c>
      <c r="E389" s="24">
        <f t="shared" si="18"/>
        <v>1.59510721490848</v>
      </c>
    </row>
    <row r="390" spans="1:5" ht="15" customHeight="1" x14ac:dyDescent="0.2">
      <c r="A390" s="3">
        <f>'Stocks Returns'!A386</f>
        <v>42836</v>
      </c>
      <c r="B390" s="5">
        <f>SUMPRODUCT('Stocks Returns'!B386:E386,$H$10:$K$10)</f>
        <v>-6.9987292181164539E-4</v>
      </c>
      <c r="C390" s="5">
        <f t="shared" ref="C390:C453" si="19">-B390</f>
        <v>6.9987292181164539E-4</v>
      </c>
      <c r="D390" s="24">
        <f t="shared" ref="D390:D453" si="20">1+$H$13+$H$19*(B390-$H$13)</f>
        <v>0.99954284434566265</v>
      </c>
      <c r="E390" s="24">
        <f t="shared" ref="E390:E453" si="21">$H$22*D390-$H$23*D390^2-LN(1+$H$24*EXP(1-D390^3))</f>
        <v>1.5940773183822843</v>
      </c>
    </row>
    <row r="391" spans="1:5" ht="15" customHeight="1" x14ac:dyDescent="0.2">
      <c r="A391" s="3">
        <f>'Stocks Returns'!A387</f>
        <v>42837</v>
      </c>
      <c r="B391" s="5">
        <f>SUMPRODUCT('Stocks Returns'!B387:E387,$H$10:$K$10)</f>
        <v>-2.2339232577082762E-3</v>
      </c>
      <c r="C391" s="5">
        <f t="shared" si="19"/>
        <v>2.2339232577082762E-3</v>
      </c>
      <c r="D391" s="24">
        <f t="shared" si="20"/>
        <v>0.99847821341255039</v>
      </c>
      <c r="E391" s="24">
        <f t="shared" si="21"/>
        <v>1.5930084783322453</v>
      </c>
    </row>
    <row r="392" spans="1:5" ht="15" customHeight="1" x14ac:dyDescent="0.2">
      <c r="A392" s="3">
        <f>'Stocks Returns'!A388</f>
        <v>42838</v>
      </c>
      <c r="B392" s="5">
        <f>SUMPRODUCT('Stocks Returns'!B388:E388,$H$10:$K$10)</f>
        <v>2.0542462338441316E-3</v>
      </c>
      <c r="C392" s="5">
        <f t="shared" si="19"/>
        <v>-2.0542462338441316E-3</v>
      </c>
      <c r="D392" s="24">
        <f t="shared" si="20"/>
        <v>1.0014542030396878</v>
      </c>
      <c r="E392" s="24">
        <f t="shared" si="21"/>
        <v>1.5959848614164247</v>
      </c>
    </row>
    <row r="393" spans="1:5" ht="15" customHeight="1" x14ac:dyDescent="0.2">
      <c r="A393" s="3">
        <f>'Stocks Returns'!A389</f>
        <v>42839</v>
      </c>
      <c r="B393" s="5">
        <f>SUMPRODUCT('Stocks Returns'!B389:E389,$H$10:$K$10)</f>
        <v>0</v>
      </c>
      <c r="C393" s="5">
        <f t="shared" si="19"/>
        <v>0</v>
      </c>
      <c r="D393" s="24">
        <f t="shared" si="20"/>
        <v>1.0000285561533999</v>
      </c>
      <c r="E393" s="24">
        <f t="shared" si="21"/>
        <v>1.5945634464142966</v>
      </c>
    </row>
    <row r="394" spans="1:5" ht="15" customHeight="1" x14ac:dyDescent="0.2">
      <c r="A394" s="3">
        <f>'Stocks Returns'!A390</f>
        <v>42842</v>
      </c>
      <c r="B394" s="5">
        <f>SUMPRODUCT('Stocks Returns'!B390:E390,$H$10:$K$10)</f>
        <v>1.0582713318871948E-2</v>
      </c>
      <c r="C394" s="5">
        <f t="shared" si="19"/>
        <v>-1.0582713318871948E-2</v>
      </c>
      <c r="D394" s="24">
        <f t="shared" si="20"/>
        <v>1.0073729591966971</v>
      </c>
      <c r="E394" s="24">
        <f t="shared" si="21"/>
        <v>1.6017985944364481</v>
      </c>
    </row>
    <row r="395" spans="1:5" ht="15" customHeight="1" x14ac:dyDescent="0.2">
      <c r="A395" s="3">
        <f>'Stocks Returns'!A391</f>
        <v>42843</v>
      </c>
      <c r="B395" s="5">
        <f>SUMPRODUCT('Stocks Returns'!B391:E391,$H$10:$K$10)</f>
        <v>3.643698913976499E-5</v>
      </c>
      <c r="C395" s="5">
        <f t="shared" si="19"/>
        <v>-3.643698913976499E-5</v>
      </c>
      <c r="D395" s="24">
        <f t="shared" si="20"/>
        <v>1.0000538434238631</v>
      </c>
      <c r="E395" s="24">
        <f t="shared" si="21"/>
        <v>1.594588729517262</v>
      </c>
    </row>
    <row r="396" spans="1:5" ht="15" customHeight="1" x14ac:dyDescent="0.2">
      <c r="A396" s="3">
        <f>'Stocks Returns'!A392</f>
        <v>42844</v>
      </c>
      <c r="B396" s="5">
        <f>SUMPRODUCT('Stocks Returns'!B392:E392,$H$10:$K$10)</f>
        <v>7.5471827445026333E-4</v>
      </c>
      <c r="C396" s="5">
        <f t="shared" si="19"/>
        <v>-7.5471827445026333E-4</v>
      </c>
      <c r="D396" s="24">
        <f t="shared" si="20"/>
        <v>1.0005523306358683</v>
      </c>
      <c r="E396" s="24">
        <f t="shared" si="21"/>
        <v>1.5950866121647373</v>
      </c>
    </row>
    <row r="397" spans="1:5" ht="15" customHeight="1" x14ac:dyDescent="0.2">
      <c r="A397" s="3">
        <f>'Stocks Returns'!A393</f>
        <v>42845</v>
      </c>
      <c r="B397" s="5">
        <f>SUMPRODUCT('Stocks Returns'!B393:E393,$H$10:$K$10)</f>
        <v>1.5257735081445621E-2</v>
      </c>
      <c r="C397" s="5">
        <f t="shared" si="19"/>
        <v>-1.5257735081445621E-2</v>
      </c>
      <c r="D397" s="24">
        <f t="shared" si="20"/>
        <v>1.0106174242999233</v>
      </c>
      <c r="E397" s="24">
        <f t="shared" si="21"/>
        <v>1.6049252558270057</v>
      </c>
    </row>
    <row r="398" spans="1:5" ht="15" customHeight="1" x14ac:dyDescent="0.2">
      <c r="A398" s="3">
        <f>'Stocks Returns'!A394</f>
        <v>42846</v>
      </c>
      <c r="B398" s="5">
        <f>SUMPRODUCT('Stocks Returns'!B394:E394,$H$10:$K$10)</f>
        <v>-9.3112868096422591E-4</v>
      </c>
      <c r="C398" s="5">
        <f t="shared" si="19"/>
        <v>9.3112868096422591E-4</v>
      </c>
      <c r="D398" s="24">
        <f t="shared" si="20"/>
        <v>0.99938235284881083</v>
      </c>
      <c r="E398" s="24">
        <f t="shared" si="21"/>
        <v>1.5939164820787455</v>
      </c>
    </row>
    <row r="399" spans="1:5" ht="15" customHeight="1" x14ac:dyDescent="0.2">
      <c r="A399" s="3">
        <f>'Stocks Returns'!A395</f>
        <v>42849</v>
      </c>
      <c r="B399" s="5">
        <f>SUMPRODUCT('Stocks Returns'!B395:E395,$H$10:$K$10)</f>
        <v>8.4126443442581762E-3</v>
      </c>
      <c r="C399" s="5">
        <f t="shared" si="19"/>
        <v>-8.4126443442581762E-3</v>
      </c>
      <c r="D399" s="24">
        <f t="shared" si="20"/>
        <v>1.0058669313283151</v>
      </c>
      <c r="E399" s="24">
        <f t="shared" si="21"/>
        <v>1.6003327117100237</v>
      </c>
    </row>
    <row r="400" spans="1:5" ht="15" customHeight="1" x14ac:dyDescent="0.2">
      <c r="A400" s="3">
        <f>'Stocks Returns'!A396</f>
        <v>42850</v>
      </c>
      <c r="B400" s="5">
        <f>SUMPRODUCT('Stocks Returns'!B396:E396,$H$10:$K$10)</f>
        <v>3.2933567078699431E-3</v>
      </c>
      <c r="C400" s="5">
        <f t="shared" si="19"/>
        <v>-3.2933567078699431E-3</v>
      </c>
      <c r="D400" s="24">
        <f t="shared" si="20"/>
        <v>1.0023141457086617</v>
      </c>
      <c r="E400" s="24">
        <f t="shared" si="21"/>
        <v>1.5968383105240855</v>
      </c>
    </row>
    <row r="401" spans="1:5" ht="15" customHeight="1" x14ac:dyDescent="0.2">
      <c r="A401" s="3">
        <f>'Stocks Returns'!A397</f>
        <v>42851</v>
      </c>
      <c r="B401" s="5">
        <f>SUMPRODUCT('Stocks Returns'!B397:E397,$H$10:$K$10)</f>
        <v>-3.4166390104123871E-3</v>
      </c>
      <c r="C401" s="5">
        <f t="shared" si="19"/>
        <v>3.4166390104123871E-3</v>
      </c>
      <c r="D401" s="24">
        <f t="shared" si="20"/>
        <v>0.99765740868017372</v>
      </c>
      <c r="E401" s="24">
        <f t="shared" si="21"/>
        <v>1.5921813422318691</v>
      </c>
    </row>
    <row r="402" spans="1:5" ht="15" customHeight="1" x14ac:dyDescent="0.2">
      <c r="A402" s="3">
        <f>'Stocks Returns'!A398</f>
        <v>42852</v>
      </c>
      <c r="B402" s="5">
        <f>SUMPRODUCT('Stocks Returns'!B398:E398,$H$10:$K$10)</f>
        <v>-1.81306373583223E-3</v>
      </c>
      <c r="C402" s="5">
        <f t="shared" si="19"/>
        <v>1.81306373583223E-3</v>
      </c>
      <c r="D402" s="24">
        <f t="shared" si="20"/>
        <v>0.99877028992073236</v>
      </c>
      <c r="E402" s="24">
        <f t="shared" si="21"/>
        <v>1.593302159917255</v>
      </c>
    </row>
    <row r="403" spans="1:5" ht="15" customHeight="1" x14ac:dyDescent="0.2">
      <c r="A403" s="3">
        <f>'Stocks Returns'!A399</f>
        <v>42853</v>
      </c>
      <c r="B403" s="5">
        <f>SUMPRODUCT('Stocks Returns'!B399:E399,$H$10:$K$10)</f>
        <v>-4.7836495947667325E-3</v>
      </c>
      <c r="C403" s="5">
        <f t="shared" si="19"/>
        <v>4.7836495947667325E-3</v>
      </c>
      <c r="D403" s="24">
        <f t="shared" si="20"/>
        <v>0.9967087033346318</v>
      </c>
      <c r="E403" s="24">
        <f t="shared" si="21"/>
        <v>1.5912219774474308</v>
      </c>
    </row>
    <row r="404" spans="1:5" ht="15" customHeight="1" x14ac:dyDescent="0.2">
      <c r="A404" s="3">
        <f>'Stocks Returns'!A400</f>
        <v>42856</v>
      </c>
      <c r="B404" s="5">
        <f>SUMPRODUCT('Stocks Returns'!B400:E400,$H$10:$K$10)</f>
        <v>8.4103226954347914E-4</v>
      </c>
      <c r="C404" s="5">
        <f t="shared" si="19"/>
        <v>-8.4103226954347914E-4</v>
      </c>
      <c r="D404" s="24">
        <f t="shared" si="20"/>
        <v>1.0006122325484632</v>
      </c>
      <c r="E404" s="24">
        <f t="shared" si="21"/>
        <v>1.5951463744768772</v>
      </c>
    </row>
    <row r="405" spans="1:5" ht="15" customHeight="1" x14ac:dyDescent="0.2">
      <c r="A405" s="3">
        <f>'Stocks Returns'!A401</f>
        <v>42857</v>
      </c>
      <c r="B405" s="5">
        <f>SUMPRODUCT('Stocks Returns'!B401:E401,$H$10:$K$10)</f>
        <v>1.2792469962209415E-2</v>
      </c>
      <c r="C405" s="5">
        <f t="shared" si="19"/>
        <v>-1.2792469962209415E-2</v>
      </c>
      <c r="D405" s="24">
        <f t="shared" si="20"/>
        <v>1.0089065303071734</v>
      </c>
      <c r="E405" s="24">
        <f t="shared" si="21"/>
        <v>1.6032818250636958</v>
      </c>
    </row>
    <row r="406" spans="1:5" ht="15" customHeight="1" x14ac:dyDescent="0.2">
      <c r="A406" s="3">
        <f>'Stocks Returns'!A402</f>
        <v>42858</v>
      </c>
      <c r="B406" s="5">
        <f>SUMPRODUCT('Stocks Returns'!B402:E402,$H$10:$K$10)</f>
        <v>-1.3379795922846167E-3</v>
      </c>
      <c r="C406" s="5">
        <f t="shared" si="19"/>
        <v>1.3379795922846167E-3</v>
      </c>
      <c r="D406" s="24">
        <f t="shared" si="20"/>
        <v>0.99909999831635443</v>
      </c>
      <c r="E406" s="24">
        <f t="shared" si="21"/>
        <v>1.5936332711738601</v>
      </c>
    </row>
    <row r="407" spans="1:5" ht="15" customHeight="1" x14ac:dyDescent="0.2">
      <c r="A407" s="3">
        <f>'Stocks Returns'!A403</f>
        <v>42859</v>
      </c>
      <c r="B407" s="5">
        <f>SUMPRODUCT('Stocks Returns'!B403:E403,$H$10:$K$10)</f>
        <v>1.5970752279401777E-3</v>
      </c>
      <c r="C407" s="5">
        <f t="shared" si="19"/>
        <v>-1.5970752279401777E-3</v>
      </c>
      <c r="D407" s="24">
        <f t="shared" si="20"/>
        <v>1.0011369263615904</v>
      </c>
      <c r="E407" s="24">
        <f t="shared" si="21"/>
        <v>1.5956692310901721</v>
      </c>
    </row>
    <row r="408" spans="1:5" ht="15" customHeight="1" x14ac:dyDescent="0.2">
      <c r="A408" s="3">
        <f>'Stocks Returns'!A404</f>
        <v>42860</v>
      </c>
      <c r="B408" s="5">
        <f>SUMPRODUCT('Stocks Returns'!B404:E404,$H$10:$K$10)</f>
        <v>-5.2186280378081901E-3</v>
      </c>
      <c r="C408" s="5">
        <f t="shared" si="19"/>
        <v>5.2186280378081901E-3</v>
      </c>
      <c r="D408" s="24">
        <f t="shared" si="20"/>
        <v>0.99640682829516103</v>
      </c>
      <c r="E408" s="24">
        <f t="shared" si="21"/>
        <v>1.5909159602055878</v>
      </c>
    </row>
    <row r="409" spans="1:5" ht="15" customHeight="1" x14ac:dyDescent="0.2">
      <c r="A409" s="3">
        <f>'Stocks Returns'!A405</f>
        <v>42863</v>
      </c>
      <c r="B409" s="5">
        <f>SUMPRODUCT('Stocks Returns'!B405:E405,$H$10:$K$10)</f>
        <v>-1.4958693417818783E-3</v>
      </c>
      <c r="C409" s="5">
        <f t="shared" si="19"/>
        <v>1.4958693417818783E-3</v>
      </c>
      <c r="D409" s="24">
        <f t="shared" si="20"/>
        <v>0.99899042283020334</v>
      </c>
      <c r="E409" s="24">
        <f t="shared" si="21"/>
        <v>1.5935232776014912</v>
      </c>
    </row>
    <row r="410" spans="1:5" ht="15" customHeight="1" x14ac:dyDescent="0.2">
      <c r="A410" s="3">
        <f>'Stocks Returns'!A406</f>
        <v>42864</v>
      </c>
      <c r="B410" s="5">
        <f>SUMPRODUCT('Stocks Returns'!B406:E406,$H$10:$K$10)</f>
        <v>1.5456277550161038E-3</v>
      </c>
      <c r="C410" s="5">
        <f t="shared" si="19"/>
        <v>-1.5456277550161038E-3</v>
      </c>
      <c r="D410" s="24">
        <f t="shared" si="20"/>
        <v>1.0011012218153812</v>
      </c>
      <c r="E410" s="24">
        <f t="shared" si="21"/>
        <v>1.5956336865470462</v>
      </c>
    </row>
    <row r="411" spans="1:5" ht="15" customHeight="1" x14ac:dyDescent="0.2">
      <c r="A411" s="3">
        <f>'Stocks Returns'!A407</f>
        <v>42865</v>
      </c>
      <c r="B411" s="5">
        <f>SUMPRODUCT('Stocks Returns'!B407:E407,$H$10:$K$10)</f>
        <v>4.1770525925934011E-3</v>
      </c>
      <c r="C411" s="5">
        <f t="shared" si="19"/>
        <v>-4.1770525925934011E-3</v>
      </c>
      <c r="D411" s="24">
        <f t="shared" si="20"/>
        <v>1.0029274306526599</v>
      </c>
      <c r="E411" s="24">
        <f t="shared" si="21"/>
        <v>1.597445149363558</v>
      </c>
    </row>
    <row r="412" spans="1:5" ht="15" customHeight="1" x14ac:dyDescent="0.2">
      <c r="A412" s="3">
        <f>'Stocks Returns'!A408</f>
        <v>42866</v>
      </c>
      <c r="B412" s="5">
        <f>SUMPRODUCT('Stocks Returns'!B408:E408,$H$10:$K$10)</f>
        <v>-1.1434810230759465E-3</v>
      </c>
      <c r="C412" s="5">
        <f t="shared" si="19"/>
        <v>1.1434810230759465E-3</v>
      </c>
      <c r="D412" s="24">
        <f t="shared" si="20"/>
        <v>0.9992349803233852</v>
      </c>
      <c r="E412" s="24">
        <f t="shared" si="21"/>
        <v>1.5937687023018421</v>
      </c>
    </row>
    <row r="413" spans="1:5" ht="15" customHeight="1" x14ac:dyDescent="0.2">
      <c r="A413" s="3">
        <f>'Stocks Returns'!A409</f>
        <v>42867</v>
      </c>
      <c r="B413" s="5">
        <f>SUMPRODUCT('Stocks Returns'!B409:E409,$H$10:$K$10)</f>
        <v>6.3815954454782076E-3</v>
      </c>
      <c r="C413" s="5">
        <f t="shared" si="19"/>
        <v>-6.3815954454782076E-3</v>
      </c>
      <c r="D413" s="24">
        <f t="shared" si="20"/>
        <v>1.0044573833925619</v>
      </c>
      <c r="E413" s="24">
        <f t="shared" si="21"/>
        <v>1.5989524205083634</v>
      </c>
    </row>
    <row r="414" spans="1:5" ht="15" customHeight="1" x14ac:dyDescent="0.2">
      <c r="A414" s="3">
        <f>'Stocks Returns'!A410</f>
        <v>42870</v>
      </c>
      <c r="B414" s="5">
        <f>SUMPRODUCT('Stocks Returns'!B410:E410,$H$10:$K$10)</f>
        <v>5.9191504325309899E-3</v>
      </c>
      <c r="C414" s="5">
        <f t="shared" si="19"/>
        <v>-5.9191504325309899E-3</v>
      </c>
      <c r="D414" s="24">
        <f t="shared" si="20"/>
        <v>1.0041364465535765</v>
      </c>
      <c r="E414" s="24">
        <f t="shared" si="21"/>
        <v>1.5986370235777885</v>
      </c>
    </row>
    <row r="415" spans="1:5" ht="15" customHeight="1" x14ac:dyDescent="0.2">
      <c r="A415" s="3">
        <f>'Stocks Returns'!A411</f>
        <v>42871</v>
      </c>
      <c r="B415" s="5">
        <f>SUMPRODUCT('Stocks Returns'!B411:E411,$H$10:$K$10)</f>
        <v>2.6937206463810003E-4</v>
      </c>
      <c r="C415" s="5">
        <f t="shared" si="19"/>
        <v>-2.6937206463810003E-4</v>
      </c>
      <c r="D415" s="24">
        <f t="shared" si="20"/>
        <v>1.0002155003662587</v>
      </c>
      <c r="E415" s="24">
        <f t="shared" si="21"/>
        <v>1.5947502993639335</v>
      </c>
    </row>
    <row r="416" spans="1:5" ht="15" customHeight="1" x14ac:dyDescent="0.2">
      <c r="A416" s="3">
        <f>'Stocks Returns'!A412</f>
        <v>42872</v>
      </c>
      <c r="B416" s="5">
        <f>SUMPRODUCT('Stocks Returns'!B412:E412,$H$10:$K$10)</f>
        <v>-1.6398805568440041E-2</v>
      </c>
      <c r="C416" s="5">
        <f t="shared" si="19"/>
        <v>1.6398805568440041E-2</v>
      </c>
      <c r="D416" s="24">
        <f t="shared" si="20"/>
        <v>0.98864778508890261</v>
      </c>
      <c r="E416" s="24">
        <f t="shared" si="21"/>
        <v>1.5829268748852026</v>
      </c>
    </row>
    <row r="417" spans="1:5" ht="15" customHeight="1" x14ac:dyDescent="0.2">
      <c r="A417" s="3">
        <f>'Stocks Returns'!A413</f>
        <v>42873</v>
      </c>
      <c r="B417" s="5">
        <f>SUMPRODUCT('Stocks Returns'!B413:E413,$H$10:$K$10)</f>
        <v>2.3053895708198628E-4</v>
      </c>
      <c r="C417" s="5">
        <f t="shared" si="19"/>
        <v>-2.3053895708198628E-4</v>
      </c>
      <c r="D417" s="24">
        <f t="shared" si="20"/>
        <v>1.0001885501896148</v>
      </c>
      <c r="E417" s="24">
        <f t="shared" si="21"/>
        <v>1.5947233709701643</v>
      </c>
    </row>
    <row r="418" spans="1:5" ht="15" customHeight="1" x14ac:dyDescent="0.2">
      <c r="A418" s="3">
        <f>'Stocks Returns'!A414</f>
        <v>42874</v>
      </c>
      <c r="B418" s="5">
        <f>SUMPRODUCT('Stocks Returns'!B414:E414,$H$10:$K$10)</f>
        <v>8.5513938076368888E-3</v>
      </c>
      <c r="C418" s="5">
        <f t="shared" si="19"/>
        <v>-8.5513938076368888E-3</v>
      </c>
      <c r="D418" s="24">
        <f t="shared" si="20"/>
        <v>1.0059632234558999</v>
      </c>
      <c r="E418" s="24">
        <f t="shared" si="21"/>
        <v>1.6004267120270581</v>
      </c>
    </row>
    <row r="419" spans="1:5" ht="15" customHeight="1" x14ac:dyDescent="0.2">
      <c r="A419" s="3">
        <f>'Stocks Returns'!A415</f>
        <v>42877</v>
      </c>
      <c r="B419" s="5">
        <f>SUMPRODUCT('Stocks Returns'!B415:E415,$H$10:$K$10)</f>
        <v>9.0877212693332189E-3</v>
      </c>
      <c r="C419" s="5">
        <f t="shared" si="19"/>
        <v>-9.0877212693332189E-3</v>
      </c>
      <c r="D419" s="24">
        <f t="shared" si="20"/>
        <v>1.0063354347143172</v>
      </c>
      <c r="E419" s="24">
        <f t="shared" si="21"/>
        <v>1.6007897114300826</v>
      </c>
    </row>
    <row r="420" spans="1:5" ht="15" customHeight="1" x14ac:dyDescent="0.2">
      <c r="A420" s="3">
        <f>'Stocks Returns'!A416</f>
        <v>42878</v>
      </c>
      <c r="B420" s="5">
        <f>SUMPRODUCT('Stocks Returns'!B416:E416,$H$10:$K$10)</f>
        <v>5.7052236115211668E-3</v>
      </c>
      <c r="C420" s="5">
        <f t="shared" si="19"/>
        <v>-5.7052236115211668E-3</v>
      </c>
      <c r="D420" s="24">
        <f t="shared" si="20"/>
        <v>1.0039879813397956</v>
      </c>
      <c r="E420" s="24">
        <f t="shared" si="21"/>
        <v>1.5984909805708944</v>
      </c>
    </row>
    <row r="421" spans="1:5" ht="15" customHeight="1" x14ac:dyDescent="0.2">
      <c r="A421" s="3">
        <f>'Stocks Returns'!A417</f>
        <v>42879</v>
      </c>
      <c r="B421" s="5">
        <f>SUMPRODUCT('Stocks Returns'!B417:E417,$H$10:$K$10)</f>
        <v>9.7311770470442961E-3</v>
      </c>
      <c r="C421" s="5">
        <f t="shared" si="19"/>
        <v>-9.7311770470442961E-3</v>
      </c>
      <c r="D421" s="24">
        <f t="shared" si="20"/>
        <v>1.0067819930240487</v>
      </c>
      <c r="E421" s="24">
        <f t="shared" si="21"/>
        <v>1.6012244772751913</v>
      </c>
    </row>
    <row r="422" spans="1:5" ht="15" customHeight="1" x14ac:dyDescent="0.2">
      <c r="A422" s="3">
        <f>'Stocks Returns'!A418</f>
        <v>42880</v>
      </c>
      <c r="B422" s="5">
        <f>SUMPRODUCT('Stocks Returns'!B418:E418,$H$10:$K$10)</f>
        <v>2.2913128009825262E-3</v>
      </c>
      <c r="C422" s="5">
        <f t="shared" si="19"/>
        <v>-2.2913128009825262E-3</v>
      </c>
      <c r="D422" s="24">
        <f t="shared" si="20"/>
        <v>1.0016187272372818</v>
      </c>
      <c r="E422" s="24">
        <f t="shared" si="21"/>
        <v>1.5961483729151815</v>
      </c>
    </row>
    <row r="423" spans="1:5" ht="15" customHeight="1" x14ac:dyDescent="0.2">
      <c r="A423" s="3">
        <f>'Stocks Returns'!A419</f>
        <v>42881</v>
      </c>
      <c r="B423" s="5">
        <f>SUMPRODUCT('Stocks Returns'!B419:E419,$H$10:$K$10)</f>
        <v>-3.696075675580036E-3</v>
      </c>
      <c r="C423" s="5">
        <f t="shared" si="19"/>
        <v>3.696075675580036E-3</v>
      </c>
      <c r="D423" s="24">
        <f t="shared" si="20"/>
        <v>0.9974634796345474</v>
      </c>
      <c r="E423" s="24">
        <f t="shared" si="21"/>
        <v>1.5919855253976025</v>
      </c>
    </row>
    <row r="424" spans="1:5" ht="15" customHeight="1" x14ac:dyDescent="0.2">
      <c r="A424" s="3">
        <f>'Stocks Returns'!A420</f>
        <v>42884</v>
      </c>
      <c r="B424" s="5">
        <f>SUMPRODUCT('Stocks Returns'!B420:E420,$H$10:$K$10)</f>
        <v>0</v>
      </c>
      <c r="C424" s="5">
        <f t="shared" si="19"/>
        <v>0</v>
      </c>
      <c r="D424" s="24">
        <f t="shared" si="20"/>
        <v>1.0000285561533999</v>
      </c>
      <c r="E424" s="24">
        <f t="shared" si="21"/>
        <v>1.5945634464142966</v>
      </c>
    </row>
    <row r="425" spans="1:5" ht="15" customHeight="1" x14ac:dyDescent="0.2">
      <c r="A425" s="3">
        <f>'Stocks Returns'!A421</f>
        <v>42885</v>
      </c>
      <c r="B425" s="5">
        <f>SUMPRODUCT('Stocks Returns'!B421:E421,$H$10:$K$10)</f>
        <v>1.0490450936502188E-3</v>
      </c>
      <c r="C425" s="5">
        <f t="shared" si="19"/>
        <v>-1.0490450936502188E-3</v>
      </c>
      <c r="D425" s="24">
        <f t="shared" si="20"/>
        <v>1.0007565934483933</v>
      </c>
      <c r="E425" s="24">
        <f t="shared" si="21"/>
        <v>1.5952903398953342</v>
      </c>
    </row>
    <row r="426" spans="1:5" ht="15" customHeight="1" x14ac:dyDescent="0.2">
      <c r="A426" s="3">
        <f>'Stocks Returns'!A422</f>
        <v>42886</v>
      </c>
      <c r="B426" s="5">
        <f>SUMPRODUCT('Stocks Returns'!B422:E422,$H$10:$K$10)</f>
        <v>5.6132206165255506E-3</v>
      </c>
      <c r="C426" s="5">
        <f t="shared" si="19"/>
        <v>-5.6132206165255506E-3</v>
      </c>
      <c r="D426" s="24">
        <f t="shared" si="20"/>
        <v>1.0039241312612688</v>
      </c>
      <c r="E426" s="24">
        <f t="shared" si="21"/>
        <v>1.598428144874066</v>
      </c>
    </row>
    <row r="427" spans="1:5" ht="15" customHeight="1" x14ac:dyDescent="0.2">
      <c r="A427" s="3">
        <f>'Stocks Returns'!A423</f>
        <v>42887</v>
      </c>
      <c r="B427" s="5">
        <f>SUMPRODUCT('Stocks Returns'!B423:E423,$H$10:$K$10)</f>
        <v>1.7760015234419304E-3</v>
      </c>
      <c r="C427" s="5">
        <f t="shared" si="19"/>
        <v>-1.7760015234419304E-3</v>
      </c>
      <c r="D427" s="24">
        <f t="shared" si="20"/>
        <v>1.0012611012106687</v>
      </c>
      <c r="E427" s="24">
        <f t="shared" si="21"/>
        <v>1.5957928096747607</v>
      </c>
    </row>
    <row r="428" spans="1:5" ht="15" customHeight="1" x14ac:dyDescent="0.2">
      <c r="A428" s="3">
        <f>'Stocks Returns'!A424</f>
        <v>42888</v>
      </c>
      <c r="B428" s="5">
        <f>SUMPRODUCT('Stocks Returns'!B424:E424,$H$10:$K$10)</f>
        <v>7.9976548205941324E-3</v>
      </c>
      <c r="C428" s="5">
        <f t="shared" si="19"/>
        <v>-7.9976548205941324E-3</v>
      </c>
      <c r="D428" s="24">
        <f t="shared" si="20"/>
        <v>1.0055789285988923</v>
      </c>
      <c r="E428" s="24">
        <f t="shared" si="21"/>
        <v>1.6000513396847622</v>
      </c>
    </row>
    <row r="429" spans="1:5" ht="15" customHeight="1" x14ac:dyDescent="0.2">
      <c r="A429" s="3">
        <f>'Stocks Returns'!A425</f>
        <v>42891</v>
      </c>
      <c r="B429" s="5">
        <f>SUMPRODUCT('Stocks Returns'!B425:E425,$H$10:$K$10)</f>
        <v>4.0169211250999908E-3</v>
      </c>
      <c r="C429" s="5">
        <f t="shared" si="19"/>
        <v>-4.0169211250999908E-3</v>
      </c>
      <c r="D429" s="24">
        <f t="shared" si="20"/>
        <v>1.0028162994142193</v>
      </c>
      <c r="E429" s="24">
        <f t="shared" si="21"/>
        <v>1.5973352984118492</v>
      </c>
    </row>
    <row r="430" spans="1:5" ht="15" customHeight="1" x14ac:dyDescent="0.2">
      <c r="A430" s="3">
        <f>'Stocks Returns'!A426</f>
        <v>42892</v>
      </c>
      <c r="B430" s="5">
        <f>SUMPRODUCT('Stocks Returns'!B426:E426,$H$10:$K$10)</f>
        <v>-6.9104858735045179E-3</v>
      </c>
      <c r="C430" s="5">
        <f t="shared" si="19"/>
        <v>6.9104858735045179E-3</v>
      </c>
      <c r="D430" s="24">
        <f t="shared" si="20"/>
        <v>0.99523267895718781</v>
      </c>
      <c r="E430" s="24">
        <f t="shared" si="21"/>
        <v>1.5897222603952439</v>
      </c>
    </row>
    <row r="431" spans="1:5" ht="15" customHeight="1" x14ac:dyDescent="0.2">
      <c r="A431" s="3">
        <f>'Stocks Returns'!A427</f>
        <v>42893</v>
      </c>
      <c r="B431" s="5">
        <f>SUMPRODUCT('Stocks Returns'!B427:E427,$H$10:$K$10)</f>
        <v>3.6613349668417621E-3</v>
      </c>
      <c r="C431" s="5">
        <f t="shared" si="19"/>
        <v>-3.6613349668417621E-3</v>
      </c>
      <c r="D431" s="24">
        <f t="shared" si="20"/>
        <v>1.0025695226203881</v>
      </c>
      <c r="E431" s="24">
        <f t="shared" si="21"/>
        <v>1.5970911869810451</v>
      </c>
    </row>
    <row r="432" spans="1:5" ht="15" customHeight="1" x14ac:dyDescent="0.2">
      <c r="A432" s="3">
        <f>'Stocks Returns'!A428</f>
        <v>42894</v>
      </c>
      <c r="B432" s="5">
        <f>SUMPRODUCT('Stocks Returns'!B428:E428,$H$10:$K$10)</f>
        <v>3.555721645263761E-4</v>
      </c>
      <c r="C432" s="5">
        <f t="shared" si="19"/>
        <v>-3.555721645263761E-4</v>
      </c>
      <c r="D432" s="24">
        <f t="shared" si="20"/>
        <v>1.0002753232355812</v>
      </c>
      <c r="E432" s="24">
        <f t="shared" si="21"/>
        <v>1.5948100634938194</v>
      </c>
    </row>
    <row r="433" spans="1:5" ht="15" customHeight="1" x14ac:dyDescent="0.2">
      <c r="A433" s="3">
        <f>'Stocks Returns'!A429</f>
        <v>42895</v>
      </c>
      <c r="B433" s="5">
        <f>SUMPRODUCT('Stocks Returns'!B429:E429,$H$10:$K$10)</f>
        <v>-1.7150061067174743E-2</v>
      </c>
      <c r="C433" s="5">
        <f t="shared" si="19"/>
        <v>1.7150061067174743E-2</v>
      </c>
      <c r="D433" s="24">
        <f t="shared" si="20"/>
        <v>0.98812641377278065</v>
      </c>
      <c r="E433" s="24">
        <f t="shared" si="21"/>
        <v>1.5823815649028705</v>
      </c>
    </row>
    <row r="434" spans="1:5" ht="15" customHeight="1" x14ac:dyDescent="0.2">
      <c r="A434" s="3">
        <f>'Stocks Returns'!A430</f>
        <v>42898</v>
      </c>
      <c r="B434" s="5">
        <f>SUMPRODUCT('Stocks Returns'!B430:E430,$H$10:$K$10)</f>
        <v>-1.0776049066591855E-2</v>
      </c>
      <c r="C434" s="5">
        <f t="shared" si="19"/>
        <v>1.0776049066591855E-2</v>
      </c>
      <c r="D434" s="24">
        <f t="shared" si="20"/>
        <v>0.99254997810118517</v>
      </c>
      <c r="E434" s="24">
        <f t="shared" si="21"/>
        <v>1.5869744143542919</v>
      </c>
    </row>
    <row r="435" spans="1:5" ht="15" customHeight="1" x14ac:dyDescent="0.2">
      <c r="A435" s="3">
        <f>'Stocks Returns'!A431</f>
        <v>42899</v>
      </c>
      <c r="B435" s="5">
        <f>SUMPRODUCT('Stocks Returns'!B431:E431,$H$10:$K$10)</f>
        <v>1.6228068808917095E-2</v>
      </c>
      <c r="C435" s="5">
        <f t="shared" si="19"/>
        <v>-1.6228068808917095E-2</v>
      </c>
      <c r="D435" s="24">
        <f t="shared" si="20"/>
        <v>1.0112908359067885</v>
      </c>
      <c r="E435" s="24">
        <f t="shared" si="21"/>
        <v>1.6055688361531064</v>
      </c>
    </row>
    <row r="436" spans="1:5" ht="15" customHeight="1" x14ac:dyDescent="0.2">
      <c r="A436" s="3">
        <f>'Stocks Returns'!A432</f>
        <v>42900</v>
      </c>
      <c r="B436" s="5">
        <f>SUMPRODUCT('Stocks Returns'!B432:E432,$H$10:$K$10)</f>
        <v>1.4741566844686453E-3</v>
      </c>
      <c r="C436" s="5">
        <f t="shared" si="19"/>
        <v>-1.4741566844686453E-3</v>
      </c>
      <c r="D436" s="24">
        <f t="shared" si="20"/>
        <v>1.0010516208924212</v>
      </c>
      <c r="E436" s="24">
        <f t="shared" si="21"/>
        <v>1.5955842994200871</v>
      </c>
    </row>
    <row r="437" spans="1:5" ht="15" customHeight="1" x14ac:dyDescent="0.2">
      <c r="A437" s="3">
        <f>'Stocks Returns'!A433</f>
        <v>42901</v>
      </c>
      <c r="B437" s="5">
        <f>SUMPRODUCT('Stocks Returns'!B433:E433,$H$10:$K$10)</f>
        <v>-1.1856790024078228E-2</v>
      </c>
      <c r="C437" s="5">
        <f t="shared" si="19"/>
        <v>1.1856790024078228E-2</v>
      </c>
      <c r="D437" s="24">
        <f t="shared" si="20"/>
        <v>0.99179994387668968</v>
      </c>
      <c r="E437" s="24">
        <f t="shared" si="21"/>
        <v>1.5862010871641186</v>
      </c>
    </row>
    <row r="438" spans="1:5" ht="15" customHeight="1" x14ac:dyDescent="0.2">
      <c r="A438" s="3">
        <f>'Stocks Returns'!A434</f>
        <v>42902</v>
      </c>
      <c r="B438" s="5">
        <f>SUMPRODUCT('Stocks Returns'!B434:E434,$H$10:$K$10)</f>
        <v>-1.9378713453845552E-4</v>
      </c>
      <c r="C438" s="5">
        <f t="shared" si="19"/>
        <v>1.9378713453845552E-4</v>
      </c>
      <c r="D438" s="24">
        <f t="shared" si="20"/>
        <v>0.99989406788203028</v>
      </c>
      <c r="E438" s="24">
        <f t="shared" si="21"/>
        <v>1.5944289373322236</v>
      </c>
    </row>
    <row r="439" spans="1:5" ht="15" customHeight="1" x14ac:dyDescent="0.2">
      <c r="A439" s="3">
        <f>'Stocks Returns'!A435</f>
        <v>42905</v>
      </c>
      <c r="B439" s="5">
        <f>SUMPRODUCT('Stocks Returns'!B435:E435,$H$10:$K$10)</f>
        <v>7.1690817096719209E-3</v>
      </c>
      <c r="C439" s="5">
        <f t="shared" si="19"/>
        <v>-7.1690817096719209E-3</v>
      </c>
      <c r="D439" s="24">
        <f t="shared" si="20"/>
        <v>1.0050038988599124</v>
      </c>
      <c r="E439" s="24">
        <f t="shared" si="21"/>
        <v>1.5994885454305274</v>
      </c>
    </row>
    <row r="440" spans="1:5" ht="15" customHeight="1" x14ac:dyDescent="0.2">
      <c r="A440" s="3">
        <f>'Stocks Returns'!A436</f>
        <v>42906</v>
      </c>
      <c r="B440" s="5">
        <f>SUMPRODUCT('Stocks Returns'!B436:E436,$H$10:$K$10)</f>
        <v>-5.6788437267425293E-3</v>
      </c>
      <c r="C440" s="5">
        <f t="shared" si="19"/>
        <v>5.6788437267425293E-3</v>
      </c>
      <c r="D440" s="24">
        <f t="shared" si="20"/>
        <v>0.99608743860704063</v>
      </c>
      <c r="E440" s="24">
        <f t="shared" si="21"/>
        <v>1.5905917939853331</v>
      </c>
    </row>
    <row r="441" spans="1:5" ht="15" customHeight="1" x14ac:dyDescent="0.2">
      <c r="A441" s="3">
        <f>'Stocks Returns'!A437</f>
        <v>42907</v>
      </c>
      <c r="B441" s="5">
        <f>SUMPRODUCT('Stocks Returns'!B437:E437,$H$10:$K$10)</f>
        <v>1.9040580943063411E-3</v>
      </c>
      <c r="C441" s="5">
        <f t="shared" si="19"/>
        <v>-1.9040580943063411E-3</v>
      </c>
      <c r="D441" s="24">
        <f t="shared" si="20"/>
        <v>1.0013499724708486</v>
      </c>
      <c r="E441" s="24">
        <f t="shared" si="21"/>
        <v>1.5958812162296632</v>
      </c>
    </row>
    <row r="442" spans="1:5" ht="15" customHeight="1" x14ac:dyDescent="0.2">
      <c r="A442" s="3">
        <f>'Stocks Returns'!A438</f>
        <v>42908</v>
      </c>
      <c r="B442" s="5">
        <f>SUMPRODUCT('Stocks Returns'!B438:E438,$H$10:$K$10)</f>
        <v>-6.4185501565474385E-3</v>
      </c>
      <c r="C442" s="5">
        <f t="shared" si="19"/>
        <v>6.4185501565474385E-3</v>
      </c>
      <c r="D442" s="24">
        <f t="shared" si="20"/>
        <v>0.99557408234475597</v>
      </c>
      <c r="E442" s="24">
        <f t="shared" si="21"/>
        <v>1.5900699121777069</v>
      </c>
    </row>
    <row r="443" spans="1:5" ht="15" customHeight="1" x14ac:dyDescent="0.2">
      <c r="A443" s="3">
        <f>'Stocks Returns'!A439</f>
        <v>42909</v>
      </c>
      <c r="B443" s="5">
        <f>SUMPRODUCT('Stocks Returns'!B439:E439,$H$10:$K$10)</f>
        <v>1.7411950951895152E-2</v>
      </c>
      <c r="C443" s="5">
        <f t="shared" si="19"/>
        <v>-1.7411950951895152E-2</v>
      </c>
      <c r="D443" s="24">
        <f t="shared" si="20"/>
        <v>1.0121124501140151</v>
      </c>
      <c r="E443" s="24">
        <f t="shared" si="21"/>
        <v>1.6063515411355418</v>
      </c>
    </row>
    <row r="444" spans="1:5" ht="15" customHeight="1" x14ac:dyDescent="0.2">
      <c r="A444" s="3">
        <f>'Stocks Returns'!A440</f>
        <v>42912</v>
      </c>
      <c r="B444" s="5">
        <f>SUMPRODUCT('Stocks Returns'!B440:E440,$H$10:$K$10)</f>
        <v>-4.4854655368351034E-3</v>
      </c>
      <c r="C444" s="5">
        <f t="shared" si="19"/>
        <v>4.4854655368351034E-3</v>
      </c>
      <c r="D444" s="24">
        <f t="shared" si="20"/>
        <v>0.99691564307083635</v>
      </c>
      <c r="E444" s="24">
        <f t="shared" si="21"/>
        <v>1.5914315475322784</v>
      </c>
    </row>
    <row r="445" spans="1:5" ht="15" customHeight="1" x14ac:dyDescent="0.2">
      <c r="A445" s="3">
        <f>'Stocks Returns'!A441</f>
        <v>42913</v>
      </c>
      <c r="B445" s="5">
        <f>SUMPRODUCT('Stocks Returns'!B441:E441,$H$10:$K$10)</f>
        <v>-4.3215075930936623E-3</v>
      </c>
      <c r="C445" s="5">
        <f t="shared" si="19"/>
        <v>4.3215075930936623E-3</v>
      </c>
      <c r="D445" s="24">
        <f t="shared" si="20"/>
        <v>0.99702942988379295</v>
      </c>
      <c r="E445" s="24">
        <f t="shared" si="21"/>
        <v>1.5915467081201098</v>
      </c>
    </row>
    <row r="446" spans="1:5" ht="15" customHeight="1" x14ac:dyDescent="0.2">
      <c r="A446" s="3">
        <f>'Stocks Returns'!A442</f>
        <v>42914</v>
      </c>
      <c r="B446" s="5">
        <f>SUMPRODUCT('Stocks Returns'!B442:E442,$H$10:$K$10)</f>
        <v>1.3999680645089458E-2</v>
      </c>
      <c r="C446" s="5">
        <f t="shared" si="19"/>
        <v>-1.3999680645089458E-2</v>
      </c>
      <c r="D446" s="24">
        <f t="shared" si="20"/>
        <v>1.0097443345210921</v>
      </c>
      <c r="E446" s="24">
        <f t="shared" si="21"/>
        <v>1.6040880850119992</v>
      </c>
    </row>
    <row r="447" spans="1:5" ht="15" customHeight="1" x14ac:dyDescent="0.2">
      <c r="A447" s="3">
        <f>'Stocks Returns'!A443</f>
        <v>42915</v>
      </c>
      <c r="B447" s="5">
        <f>SUMPRODUCT('Stocks Returns'!B443:E443,$H$10:$K$10)</f>
        <v>-1.9458319380693489E-2</v>
      </c>
      <c r="C447" s="5">
        <f t="shared" si="19"/>
        <v>1.9458319380693489E-2</v>
      </c>
      <c r="D447" s="24">
        <f t="shared" si="20"/>
        <v>0.98652448250319869</v>
      </c>
      <c r="E447" s="24">
        <f t="shared" si="21"/>
        <v>1.5806994435755524</v>
      </c>
    </row>
    <row r="448" spans="1:5" ht="15" customHeight="1" x14ac:dyDescent="0.2">
      <c r="A448" s="3">
        <f>'Stocks Returns'!A444</f>
        <v>42916</v>
      </c>
      <c r="B448" s="5">
        <f>SUMPRODUCT('Stocks Returns'!B444:E444,$H$10:$K$10)</f>
        <v>-6.5265194900706496E-3</v>
      </c>
      <c r="C448" s="5">
        <f t="shared" si="19"/>
        <v>6.5265194900706496E-3</v>
      </c>
      <c r="D448" s="24">
        <f t="shared" si="20"/>
        <v>0.99549915162729097</v>
      </c>
      <c r="E448" s="24">
        <f t="shared" si="21"/>
        <v>1.5899936496421163</v>
      </c>
    </row>
    <row r="449" spans="1:5" ht="15" customHeight="1" x14ac:dyDescent="0.2">
      <c r="A449" s="3">
        <f>'Stocks Returns'!A445</f>
        <v>42919</v>
      </c>
      <c r="B449" s="5">
        <f>SUMPRODUCT('Stocks Returns'!B445:E445,$H$10:$K$10)</f>
        <v>-5.2670830890381428E-3</v>
      </c>
      <c r="C449" s="5">
        <f t="shared" si="19"/>
        <v>5.2670830890381428E-3</v>
      </c>
      <c r="D449" s="24">
        <f t="shared" si="20"/>
        <v>0.99637320048960742</v>
      </c>
      <c r="E449" s="24">
        <f t="shared" si="21"/>
        <v>1.5908818485667435</v>
      </c>
    </row>
    <row r="450" spans="1:5" ht="15" customHeight="1" x14ac:dyDescent="0.2">
      <c r="A450" s="3">
        <f>'Stocks Returns'!A446</f>
        <v>42920</v>
      </c>
      <c r="B450" s="5">
        <f>SUMPRODUCT('Stocks Returns'!B446:E446,$H$10:$K$10)</f>
        <v>0</v>
      </c>
      <c r="C450" s="5">
        <f t="shared" si="19"/>
        <v>0</v>
      </c>
      <c r="D450" s="24">
        <f t="shared" si="20"/>
        <v>1.0000285561533999</v>
      </c>
      <c r="E450" s="24">
        <f t="shared" si="21"/>
        <v>1.5945634464142966</v>
      </c>
    </row>
    <row r="451" spans="1:5" ht="15" customHeight="1" x14ac:dyDescent="0.2">
      <c r="A451" s="3">
        <f>'Stocks Returns'!A447</f>
        <v>42921</v>
      </c>
      <c r="B451" s="5">
        <f>SUMPRODUCT('Stocks Returns'!B447:E447,$H$10:$K$10)</f>
        <v>8.2156151306730495E-3</v>
      </c>
      <c r="C451" s="5">
        <f t="shared" si="19"/>
        <v>-8.2156151306730495E-3</v>
      </c>
      <c r="D451" s="24">
        <f t="shared" si="20"/>
        <v>1.005730193054087</v>
      </c>
      <c r="E451" s="24">
        <f t="shared" si="21"/>
        <v>1.6001991634119128</v>
      </c>
    </row>
    <row r="452" spans="1:5" ht="15" customHeight="1" x14ac:dyDescent="0.2">
      <c r="A452" s="3">
        <f>'Stocks Returns'!A448</f>
        <v>42922</v>
      </c>
      <c r="B452" s="5">
        <f>SUMPRODUCT('Stocks Returns'!B448:E448,$H$10:$K$10)</f>
        <v>-8.2475398759898691E-3</v>
      </c>
      <c r="C452" s="5">
        <f t="shared" si="19"/>
        <v>8.2475398759898691E-3</v>
      </c>
      <c r="D452" s="24">
        <f t="shared" si="20"/>
        <v>0.99430476347946295</v>
      </c>
      <c r="E452" s="24">
        <f t="shared" si="21"/>
        <v>1.5887750297918992</v>
      </c>
    </row>
    <row r="453" spans="1:5" ht="15" customHeight="1" x14ac:dyDescent="0.2">
      <c r="A453" s="3">
        <f>'Stocks Returns'!A449</f>
        <v>42923</v>
      </c>
      <c r="B453" s="5">
        <f>SUMPRODUCT('Stocks Returns'!B449:E449,$H$10:$K$10)</f>
        <v>7.6744160311140426E-3</v>
      </c>
      <c r="C453" s="5">
        <f t="shared" si="19"/>
        <v>-7.6744160311140426E-3</v>
      </c>
      <c r="D453" s="24">
        <f t="shared" si="20"/>
        <v>1.0053546008789931</v>
      </c>
      <c r="E453" s="24">
        <f t="shared" si="21"/>
        <v>1.5998319442323812</v>
      </c>
    </row>
    <row r="454" spans="1:5" ht="15" customHeight="1" x14ac:dyDescent="0.2">
      <c r="A454" s="3">
        <f>'Stocks Returns'!A450</f>
        <v>42926</v>
      </c>
      <c r="B454" s="5">
        <f>SUMPRODUCT('Stocks Returns'!B450:E450,$H$10:$K$10)</f>
        <v>1.2016540825589799E-2</v>
      </c>
      <c r="C454" s="5">
        <f t="shared" ref="C454:C517" si="22">-B454</f>
        <v>-1.2016540825589799E-2</v>
      </c>
      <c r="D454" s="24">
        <f t="shared" ref="D454:D517" si="23">1+$H$13+$H$19*(B454-$H$13)</f>
        <v>1.0083680354863593</v>
      </c>
      <c r="E454" s="24">
        <f t="shared" ref="E454:E517" si="24">$H$22*D454-$H$23*D454^2-LN(1+$H$24*EXP(1-D454^3))</f>
        <v>1.6027620960733144</v>
      </c>
    </row>
    <row r="455" spans="1:5" ht="15" customHeight="1" x14ac:dyDescent="0.2">
      <c r="A455" s="3">
        <f>'Stocks Returns'!A451</f>
        <v>42927</v>
      </c>
      <c r="B455" s="5">
        <f>SUMPRODUCT('Stocks Returns'!B451:E451,$H$10:$K$10)</f>
        <v>3.4263675468225877E-3</v>
      </c>
      <c r="C455" s="5">
        <f t="shared" si="22"/>
        <v>-3.4263675468225877E-3</v>
      </c>
      <c r="D455" s="24">
        <f t="shared" si="23"/>
        <v>1.0024064552308949</v>
      </c>
      <c r="E455" s="24">
        <f t="shared" si="24"/>
        <v>1.5969297464741863</v>
      </c>
    </row>
    <row r="456" spans="1:5" ht="15" customHeight="1" x14ac:dyDescent="0.2">
      <c r="A456" s="3">
        <f>'Stocks Returns'!A452</f>
        <v>42928</v>
      </c>
      <c r="B456" s="5">
        <f>SUMPRODUCT('Stocks Returns'!B452:E452,$H$10:$K$10)</f>
        <v>8.3524192567013891E-3</v>
      </c>
      <c r="C456" s="5">
        <f t="shared" si="22"/>
        <v>-8.3524192567013891E-3</v>
      </c>
      <c r="D456" s="24">
        <f t="shared" si="23"/>
        <v>1.0058251351175507</v>
      </c>
      <c r="E456" s="24">
        <f t="shared" si="24"/>
        <v>1.6002918985947268</v>
      </c>
    </row>
    <row r="457" spans="1:5" ht="15" customHeight="1" x14ac:dyDescent="0.2">
      <c r="A457" s="3">
        <f>'Stocks Returns'!A453</f>
        <v>42929</v>
      </c>
      <c r="B457" s="5">
        <f>SUMPRODUCT('Stocks Returns'!B453:E453,$H$10:$K$10)</f>
        <v>-2.830978890861429E-3</v>
      </c>
      <c r="C457" s="5">
        <f t="shared" si="22"/>
        <v>2.830978890861429E-3</v>
      </c>
      <c r="D457" s="24">
        <f t="shared" si="23"/>
        <v>0.99806385680314214</v>
      </c>
      <c r="E457" s="24">
        <f t="shared" si="24"/>
        <v>1.592591261065359</v>
      </c>
    </row>
    <row r="458" spans="1:5" ht="15" customHeight="1" x14ac:dyDescent="0.2">
      <c r="A458" s="3">
        <f>'Stocks Returns'!A454</f>
        <v>42930</v>
      </c>
      <c r="B458" s="5">
        <f>SUMPRODUCT('Stocks Returns'!B454:E454,$H$10:$K$10)</f>
        <v>1.06954633311672E-2</v>
      </c>
      <c r="C458" s="5">
        <f t="shared" si="22"/>
        <v>-1.06954633311672E-2</v>
      </c>
      <c r="D458" s="24">
        <f t="shared" si="23"/>
        <v>1.00745120770523</v>
      </c>
      <c r="E458" s="24">
        <f t="shared" si="24"/>
        <v>1.6018745057599277</v>
      </c>
    </row>
    <row r="459" spans="1:5" ht="15" customHeight="1" x14ac:dyDescent="0.2">
      <c r="A459" s="3">
        <f>'Stocks Returns'!A455</f>
        <v>42933</v>
      </c>
      <c r="B459" s="5">
        <f>SUMPRODUCT('Stocks Returns'!B455:E455,$H$10:$K$10)</f>
        <v>-8.4459008201351131E-4</v>
      </c>
      <c r="C459" s="5">
        <f t="shared" si="22"/>
        <v>8.4459008201351131E-4</v>
      </c>
      <c r="D459" s="24">
        <f t="shared" si="23"/>
        <v>0.99944241063648254</v>
      </c>
      <c r="E459" s="24">
        <f t="shared" si="24"/>
        <v>1.593976680947625</v>
      </c>
    </row>
    <row r="460" spans="1:5" ht="15" customHeight="1" x14ac:dyDescent="0.2">
      <c r="A460" s="3">
        <f>'Stocks Returns'!A456</f>
        <v>42934</v>
      </c>
      <c r="B460" s="5">
        <f>SUMPRODUCT('Stocks Returns'!B456:E456,$H$10:$K$10)</f>
        <v>7.662291176469104E-3</v>
      </c>
      <c r="C460" s="5">
        <f t="shared" si="22"/>
        <v>-7.662291176469104E-3</v>
      </c>
      <c r="D460" s="24">
        <f t="shared" si="23"/>
        <v>1.0053461862298696</v>
      </c>
      <c r="E460" s="24">
        <f t="shared" si="24"/>
        <v>1.5998237106356292</v>
      </c>
    </row>
    <row r="461" spans="1:5" ht="15" customHeight="1" x14ac:dyDescent="0.2">
      <c r="A461" s="3">
        <f>'Stocks Returns'!A457</f>
        <v>42935</v>
      </c>
      <c r="B461" s="5">
        <f>SUMPRODUCT('Stocks Returns'!B457:E457,$H$10:$K$10)</f>
        <v>7.0076489696181158E-3</v>
      </c>
      <c r="C461" s="5">
        <f t="shared" si="22"/>
        <v>-7.0076489696181158E-3</v>
      </c>
      <c r="D461" s="24">
        <f t="shared" si="23"/>
        <v>1.0048918645383149</v>
      </c>
      <c r="E461" s="24">
        <f t="shared" si="24"/>
        <v>1.5993787394329069</v>
      </c>
    </row>
    <row r="462" spans="1:5" ht="15" customHeight="1" x14ac:dyDescent="0.2">
      <c r="A462" s="3">
        <f>'Stocks Returns'!A458</f>
        <v>42936</v>
      </c>
      <c r="B462" s="5">
        <f>SUMPRODUCT('Stocks Returns'!B458:E458,$H$10:$K$10)</f>
        <v>-8.4264482312046136E-4</v>
      </c>
      <c r="C462" s="5">
        <f t="shared" si="22"/>
        <v>8.4264482312046136E-4</v>
      </c>
      <c r="D462" s="24">
        <f t="shared" si="23"/>
        <v>0.99944376064615437</v>
      </c>
      <c r="E462" s="24">
        <f t="shared" si="24"/>
        <v>1.5939780339629814</v>
      </c>
    </row>
    <row r="463" spans="1:5" ht="15" customHeight="1" x14ac:dyDescent="0.2">
      <c r="A463" s="3">
        <f>'Stocks Returns'!A459</f>
        <v>42937</v>
      </c>
      <c r="B463" s="5">
        <f>SUMPRODUCT('Stocks Returns'!B459:E459,$H$10:$K$10)</f>
        <v>1.2735979541014719E-2</v>
      </c>
      <c r="C463" s="5">
        <f t="shared" si="22"/>
        <v>-1.2735979541014719E-2</v>
      </c>
      <c r="D463" s="24">
        <f t="shared" si="23"/>
        <v>1.0088673259548642</v>
      </c>
      <c r="E463" s="24">
        <f t="shared" si="24"/>
        <v>1.6032440267656081</v>
      </c>
    </row>
    <row r="464" spans="1:5" ht="15" customHeight="1" x14ac:dyDescent="0.2">
      <c r="A464" s="3">
        <f>'Stocks Returns'!A460</f>
        <v>42940</v>
      </c>
      <c r="B464" s="5">
        <f>SUMPRODUCT('Stocks Returns'!B460:E460,$H$10:$K$10)</f>
        <v>7.0273349530075094E-3</v>
      </c>
      <c r="C464" s="5">
        <f t="shared" si="22"/>
        <v>-7.0273349530075094E-3</v>
      </c>
      <c r="D464" s="24">
        <f t="shared" si="23"/>
        <v>1.0049055266107871</v>
      </c>
      <c r="E464" s="24">
        <f t="shared" si="24"/>
        <v>1.599392132486015</v>
      </c>
    </row>
    <row r="465" spans="1:5" ht="15" customHeight="1" x14ac:dyDescent="0.2">
      <c r="A465" s="3">
        <f>'Stocks Returns'!A461</f>
        <v>42941</v>
      </c>
      <c r="B465" s="5">
        <f>SUMPRODUCT('Stocks Returns'!B461:E461,$H$10:$K$10)</f>
        <v>-3.2297380177578276E-3</v>
      </c>
      <c r="C465" s="5">
        <f t="shared" si="22"/>
        <v>3.2297380177578276E-3</v>
      </c>
      <c r="D465" s="24">
        <f t="shared" si="23"/>
        <v>0.99778711796907604</v>
      </c>
      <c r="E465" s="24">
        <f t="shared" si="24"/>
        <v>1.5923122306052724</v>
      </c>
    </row>
    <row r="466" spans="1:5" ht="15" customHeight="1" x14ac:dyDescent="0.2">
      <c r="A466" s="3">
        <f>'Stocks Returns'!A462</f>
        <v>42942</v>
      </c>
      <c r="B466" s="5">
        <f>SUMPRODUCT('Stocks Returns'!B462:E462,$H$10:$K$10)</f>
        <v>9.3435577250703325E-3</v>
      </c>
      <c r="C466" s="5">
        <f t="shared" si="22"/>
        <v>-9.3435577250703325E-3</v>
      </c>
      <c r="D466" s="24">
        <f t="shared" si="23"/>
        <v>1.0065129852145989</v>
      </c>
      <c r="E466" s="24">
        <f t="shared" si="24"/>
        <v>1.600962670055041</v>
      </c>
    </row>
    <row r="467" spans="1:5" ht="15" customHeight="1" x14ac:dyDescent="0.2">
      <c r="A467" s="3">
        <f>'Stocks Returns'!A463</f>
        <v>42943</v>
      </c>
      <c r="B467" s="5">
        <f>SUMPRODUCT('Stocks Returns'!B463:E463,$H$10:$K$10)</f>
        <v>-1.3124694111546934E-2</v>
      </c>
      <c r="C467" s="5">
        <f t="shared" si="22"/>
        <v>1.3124694111546934E-2</v>
      </c>
      <c r="D467" s="24">
        <f t="shared" si="23"/>
        <v>0.99092001843998634</v>
      </c>
      <c r="E467" s="24">
        <f t="shared" si="24"/>
        <v>1.5852910134276914</v>
      </c>
    </row>
    <row r="468" spans="1:5" ht="15" customHeight="1" x14ac:dyDescent="0.2">
      <c r="A468" s="3">
        <f>'Stocks Returns'!A464</f>
        <v>42944</v>
      </c>
      <c r="B468" s="5">
        <f>SUMPRODUCT('Stocks Returns'!B464:E464,$H$10:$K$10)</f>
        <v>-4.1039570901600436E-3</v>
      </c>
      <c r="C468" s="5">
        <f t="shared" si="22"/>
        <v>4.1039570901600436E-3</v>
      </c>
      <c r="D468" s="24">
        <f t="shared" si="23"/>
        <v>0.99718040993282886</v>
      </c>
      <c r="E468" s="24">
        <f t="shared" si="24"/>
        <v>1.5916994315097701</v>
      </c>
    </row>
    <row r="469" spans="1:5" ht="15" customHeight="1" x14ac:dyDescent="0.2">
      <c r="A469" s="3">
        <f>'Stocks Returns'!A465</f>
        <v>42947</v>
      </c>
      <c r="B469" s="5">
        <f>SUMPRODUCT('Stocks Returns'!B465:E465,$H$10:$K$10)</f>
        <v>3.4158112320176359E-3</v>
      </c>
      <c r="C469" s="5">
        <f t="shared" si="22"/>
        <v>-3.4158112320176359E-3</v>
      </c>
      <c r="D469" s="24">
        <f t="shared" si="23"/>
        <v>1.0023991291484202</v>
      </c>
      <c r="E469" s="24">
        <f t="shared" si="24"/>
        <v>1.5969224909732804</v>
      </c>
    </row>
    <row r="470" spans="1:5" ht="15" customHeight="1" x14ac:dyDescent="0.2">
      <c r="A470" s="3">
        <f>'Stocks Returns'!A466</f>
        <v>42948</v>
      </c>
      <c r="B470" s="5">
        <f>SUMPRODUCT('Stocks Returns'!B466:E466,$H$10:$K$10)</f>
        <v>1.2551549432259683E-2</v>
      </c>
      <c r="C470" s="5">
        <f t="shared" si="22"/>
        <v>-1.2551549432259683E-2</v>
      </c>
      <c r="D470" s="24">
        <f t="shared" si="23"/>
        <v>1.0087393314593882</v>
      </c>
      <c r="E470" s="24">
        <f t="shared" si="24"/>
        <v>1.6031205791989156</v>
      </c>
    </row>
    <row r="471" spans="1:5" ht="15" customHeight="1" x14ac:dyDescent="0.2">
      <c r="A471" s="3">
        <f>'Stocks Returns'!A467</f>
        <v>42949</v>
      </c>
      <c r="B471" s="5">
        <f>SUMPRODUCT('Stocks Returns'!B467:E467,$H$10:$K$10)</f>
        <v>3.4884114404351652E-3</v>
      </c>
      <c r="C471" s="5">
        <f t="shared" si="22"/>
        <v>-3.4884114404351652E-3</v>
      </c>
      <c r="D471" s="24">
        <f t="shared" si="23"/>
        <v>1.002449513693062</v>
      </c>
      <c r="E471" s="24">
        <f t="shared" si="24"/>
        <v>1.5969723857388645</v>
      </c>
    </row>
    <row r="472" spans="1:5" ht="15" customHeight="1" x14ac:dyDescent="0.2">
      <c r="A472" s="3">
        <f>'Stocks Returns'!A468</f>
        <v>42950</v>
      </c>
      <c r="B472" s="5">
        <f>SUMPRODUCT('Stocks Returns'!B468:E468,$H$10:$K$10)</f>
        <v>-5.8066176021492099E-3</v>
      </c>
      <c r="C472" s="5">
        <f t="shared" si="22"/>
        <v>5.8066176021492099E-3</v>
      </c>
      <c r="D472" s="24">
        <f t="shared" si="23"/>
        <v>0.99599876353750838</v>
      </c>
      <c r="E472" s="24">
        <f t="shared" si="24"/>
        <v>1.5905017209471322</v>
      </c>
    </row>
    <row r="473" spans="1:5" ht="15" customHeight="1" x14ac:dyDescent="0.2">
      <c r="A473" s="3">
        <f>'Stocks Returns'!A469</f>
        <v>42951</v>
      </c>
      <c r="B473" s="5">
        <f>SUMPRODUCT('Stocks Returns'!B469:E469,$H$10:$K$10)</f>
        <v>4.8565243592634004E-3</v>
      </c>
      <c r="C473" s="5">
        <f t="shared" si="22"/>
        <v>-4.8565243592634004E-3</v>
      </c>
      <c r="D473" s="24">
        <f t="shared" si="23"/>
        <v>1.0033989840587287</v>
      </c>
      <c r="E473" s="24">
        <f t="shared" si="24"/>
        <v>1.597910717351962</v>
      </c>
    </row>
    <row r="474" spans="1:5" ht="15" customHeight="1" x14ac:dyDescent="0.2">
      <c r="A474" s="3">
        <f>'Stocks Returns'!A470</f>
        <v>42954</v>
      </c>
      <c r="B474" s="5">
        <f>SUMPRODUCT('Stocks Returns'!B470:E470,$H$10:$K$10)</f>
        <v>6.610954487662469E-3</v>
      </c>
      <c r="C474" s="5">
        <f t="shared" si="22"/>
        <v>-6.610954487662469E-3</v>
      </c>
      <c r="D474" s="24">
        <f t="shared" si="23"/>
        <v>1.0046165585678377</v>
      </c>
      <c r="E474" s="24">
        <f t="shared" si="24"/>
        <v>1.5991086938594743</v>
      </c>
    </row>
    <row r="475" spans="1:5" ht="15" customHeight="1" x14ac:dyDescent="0.2">
      <c r="A475" s="3">
        <f>'Stocks Returns'!A471</f>
        <v>42955</v>
      </c>
      <c r="B475" s="5">
        <f>SUMPRODUCT('Stocks Returns'!B471:E471,$H$10:$K$10)</f>
        <v>-2.171480657349816E-3</v>
      </c>
      <c r="C475" s="5">
        <f t="shared" si="22"/>
        <v>2.171480657349816E-3</v>
      </c>
      <c r="D475" s="24">
        <f t="shared" si="23"/>
        <v>0.99852154857719921</v>
      </c>
      <c r="E475" s="24">
        <f t="shared" si="24"/>
        <v>1.5930520731386504</v>
      </c>
    </row>
    <row r="476" spans="1:5" ht="15" customHeight="1" x14ac:dyDescent="0.2">
      <c r="A476" s="3">
        <f>'Stocks Returns'!A472</f>
        <v>42956</v>
      </c>
      <c r="B476" s="5">
        <f>SUMPRODUCT('Stocks Returns'!B472:E472,$H$10:$K$10)</f>
        <v>-3.5770009364249396E-3</v>
      </c>
      <c r="C476" s="5">
        <f t="shared" si="22"/>
        <v>3.5770009364249396E-3</v>
      </c>
      <c r="D476" s="24">
        <f t="shared" si="23"/>
        <v>0.99754611750352107</v>
      </c>
      <c r="E476" s="24">
        <f t="shared" si="24"/>
        <v>1.5920689860030433</v>
      </c>
    </row>
    <row r="477" spans="1:5" ht="15" customHeight="1" x14ac:dyDescent="0.2">
      <c r="A477" s="3">
        <f>'Stocks Returns'!A473</f>
        <v>42957</v>
      </c>
      <c r="B477" s="5">
        <f>SUMPRODUCT('Stocks Returns'!B473:E473,$H$10:$K$10)</f>
        <v>-1.5447487142657448E-2</v>
      </c>
      <c r="C477" s="5">
        <f t="shared" si="22"/>
        <v>1.5447487142657448E-2</v>
      </c>
      <c r="D477" s="24">
        <f t="shared" si="23"/>
        <v>0.98930800007639563</v>
      </c>
      <c r="E477" s="24">
        <f t="shared" si="24"/>
        <v>1.5836158783320236</v>
      </c>
    </row>
    <row r="478" spans="1:5" ht="15" customHeight="1" x14ac:dyDescent="0.2">
      <c r="A478" s="3">
        <f>'Stocks Returns'!A474</f>
        <v>42958</v>
      </c>
      <c r="B478" s="5">
        <f>SUMPRODUCT('Stocks Returns'!B474:E474,$H$10:$K$10)</f>
        <v>6.3549641045274529E-3</v>
      </c>
      <c r="C478" s="5">
        <f t="shared" si="22"/>
        <v>-6.3549641045274529E-3</v>
      </c>
      <c r="D478" s="24">
        <f t="shared" si="23"/>
        <v>1.0044389012419419</v>
      </c>
      <c r="E478" s="24">
        <f t="shared" si="24"/>
        <v>1.5989342686680994</v>
      </c>
    </row>
    <row r="479" spans="1:5" ht="15" customHeight="1" x14ac:dyDescent="0.2">
      <c r="A479" s="3">
        <f>'Stocks Returns'!A475</f>
        <v>42961</v>
      </c>
      <c r="B479" s="5">
        <f>SUMPRODUCT('Stocks Returns'!B475:E475,$H$10:$K$10)</f>
        <v>1.798492374424952E-2</v>
      </c>
      <c r="C479" s="5">
        <f t="shared" si="22"/>
        <v>-1.798492374424952E-2</v>
      </c>
      <c r="D479" s="24">
        <f t="shared" si="23"/>
        <v>1.0125100932319091</v>
      </c>
      <c r="E479" s="24">
        <f t="shared" si="24"/>
        <v>1.6067293600124173</v>
      </c>
    </row>
    <row r="480" spans="1:5" ht="15" customHeight="1" x14ac:dyDescent="0.2">
      <c r="A480" s="3">
        <f>'Stocks Returns'!A476</f>
        <v>42962</v>
      </c>
      <c r="B480" s="5">
        <f>SUMPRODUCT('Stocks Returns'!B476:E476,$H$10:$K$10)</f>
        <v>7.197353734392546E-3</v>
      </c>
      <c r="C480" s="5">
        <f t="shared" si="22"/>
        <v>-7.197353734392546E-3</v>
      </c>
      <c r="D480" s="24">
        <f t="shared" si="23"/>
        <v>1.0050235196450683</v>
      </c>
      <c r="E480" s="24">
        <f t="shared" si="24"/>
        <v>1.5995077707471468</v>
      </c>
    </row>
    <row r="481" spans="1:5" ht="15" customHeight="1" x14ac:dyDescent="0.2">
      <c r="A481" s="3">
        <f>'Stocks Returns'!A477</f>
        <v>42963</v>
      </c>
      <c r="B481" s="5">
        <f>SUMPRODUCT('Stocks Returns'!B477:E477,$H$10:$K$10)</f>
        <v>6.194313395683256E-3</v>
      </c>
      <c r="C481" s="5">
        <f t="shared" si="22"/>
        <v>-6.194313395683256E-3</v>
      </c>
      <c r="D481" s="24">
        <f t="shared" si="23"/>
        <v>1.0043274096500041</v>
      </c>
      <c r="E481" s="24">
        <f t="shared" si="24"/>
        <v>1.598824740399823</v>
      </c>
    </row>
    <row r="482" spans="1:5" ht="15" customHeight="1" x14ac:dyDescent="0.2">
      <c r="A482" s="3">
        <f>'Stocks Returns'!A478</f>
        <v>42964</v>
      </c>
      <c r="B482" s="5">
        <f>SUMPRODUCT('Stocks Returns'!B478:E478,$H$10:$K$10)</f>
        <v>-1.2317504476101289E-2</v>
      </c>
      <c r="C482" s="5">
        <f t="shared" si="22"/>
        <v>1.2317504476101289E-2</v>
      </c>
      <c r="D482" s="24">
        <f t="shared" si="23"/>
        <v>0.99148020804698567</v>
      </c>
      <c r="E482" s="24">
        <f t="shared" si="24"/>
        <v>1.5858707485371073</v>
      </c>
    </row>
    <row r="483" spans="1:5" ht="15" customHeight="1" x14ac:dyDescent="0.2">
      <c r="A483" s="3">
        <f>'Stocks Returns'!A479</f>
        <v>42965</v>
      </c>
      <c r="B483" s="5">
        <f>SUMPRODUCT('Stocks Returns'!B479:E479,$H$10:$K$10)</f>
        <v>3.1752430278607297E-3</v>
      </c>
      <c r="C483" s="5">
        <f t="shared" si="22"/>
        <v>-3.1752430278607297E-3</v>
      </c>
      <c r="D483" s="24">
        <f t="shared" si="23"/>
        <v>1.0022321748147354</v>
      </c>
      <c r="E483" s="24">
        <f t="shared" si="24"/>
        <v>1.5967570866581062</v>
      </c>
    </row>
    <row r="484" spans="1:5" ht="15" customHeight="1" x14ac:dyDescent="0.2">
      <c r="A484" s="3">
        <f>'Stocks Returns'!A480</f>
        <v>42968</v>
      </c>
      <c r="B484" s="5">
        <f>SUMPRODUCT('Stocks Returns'!B480:E480,$H$10:$K$10)</f>
        <v>6.4469765423874744E-3</v>
      </c>
      <c r="C484" s="5">
        <f t="shared" si="22"/>
        <v>-6.4469765423874744E-3</v>
      </c>
      <c r="D484" s="24">
        <f t="shared" si="23"/>
        <v>1.0045027578738168</v>
      </c>
      <c r="E484" s="24">
        <f t="shared" si="24"/>
        <v>1.5989969782165427</v>
      </c>
    </row>
    <row r="485" spans="1:5" ht="15" customHeight="1" x14ac:dyDescent="0.2">
      <c r="A485" s="3">
        <f>'Stocks Returns'!A481</f>
        <v>42969</v>
      </c>
      <c r="B485" s="5">
        <f>SUMPRODUCT('Stocks Returns'!B481:E481,$H$10:$K$10)</f>
        <v>8.6130806431369139E-3</v>
      </c>
      <c r="C485" s="5">
        <f t="shared" si="22"/>
        <v>-8.6130806431369139E-3</v>
      </c>
      <c r="D485" s="24">
        <f t="shared" si="23"/>
        <v>1.006006034119737</v>
      </c>
      <c r="E485" s="24">
        <f t="shared" si="24"/>
        <v>1.6004684917190524</v>
      </c>
    </row>
    <row r="486" spans="1:5" ht="15" customHeight="1" x14ac:dyDescent="0.2">
      <c r="A486" s="3">
        <f>'Stocks Returns'!A482</f>
        <v>42970</v>
      </c>
      <c r="B486" s="5">
        <f>SUMPRODUCT('Stocks Returns'!B482:E482,$H$10:$K$10)</f>
        <v>-7.8821104389985922E-3</v>
      </c>
      <c r="C486" s="5">
        <f t="shared" si="22"/>
        <v>7.8821104389985922E-3</v>
      </c>
      <c r="D486" s="24">
        <f t="shared" si="23"/>
        <v>0.99455837150873494</v>
      </c>
      <c r="E486" s="24">
        <f t="shared" si="24"/>
        <v>1.5890342552323027</v>
      </c>
    </row>
    <row r="487" spans="1:5" ht="15" customHeight="1" x14ac:dyDescent="0.2">
      <c r="A487" s="3">
        <f>'Stocks Returns'!A483</f>
        <v>42971</v>
      </c>
      <c r="B487" s="5">
        <f>SUMPRODUCT('Stocks Returns'!B483:E483,$H$10:$K$10)</f>
        <v>1.9980240981931895E-4</v>
      </c>
      <c r="C487" s="5">
        <f t="shared" si="22"/>
        <v>-1.9980240981931895E-4</v>
      </c>
      <c r="D487" s="24">
        <f t="shared" si="23"/>
        <v>1.0001672190258146</v>
      </c>
      <c r="E487" s="24">
        <f t="shared" si="24"/>
        <v>1.5947020549870103</v>
      </c>
    </row>
    <row r="488" spans="1:5" ht="15" customHeight="1" x14ac:dyDescent="0.2">
      <c r="A488" s="3">
        <f>'Stocks Returns'!A484</f>
        <v>42972</v>
      </c>
      <c r="B488" s="5">
        <f>SUMPRODUCT('Stocks Returns'!B484:E484,$H$10:$K$10)</f>
        <v>1.1540895714649468E-3</v>
      </c>
      <c r="C488" s="5">
        <f t="shared" si="22"/>
        <v>-1.1540895714649468E-3</v>
      </c>
      <c r="D488" s="24">
        <f t="shared" si="23"/>
        <v>1.0008294943159965</v>
      </c>
      <c r="E488" s="24">
        <f t="shared" si="24"/>
        <v>1.5953630093250046</v>
      </c>
    </row>
    <row r="489" spans="1:5" ht="15" customHeight="1" x14ac:dyDescent="0.2">
      <c r="A489" s="3">
        <f>'Stocks Returns'!A485</f>
        <v>42975</v>
      </c>
      <c r="B489" s="5">
        <f>SUMPRODUCT('Stocks Returns'!B485:E485,$H$10:$K$10)</f>
        <v>4.6823271362030584E-3</v>
      </c>
      <c r="C489" s="5">
        <f t="shared" si="22"/>
        <v>-4.6823271362030584E-3</v>
      </c>
      <c r="D489" s="24">
        <f t="shared" si="23"/>
        <v>1.0032780911859249</v>
      </c>
      <c r="E489" s="24">
        <f t="shared" si="24"/>
        <v>1.5977914442985639</v>
      </c>
    </row>
    <row r="490" spans="1:5" ht="15" customHeight="1" x14ac:dyDescent="0.2">
      <c r="A490" s="3">
        <f>'Stocks Returns'!A486</f>
        <v>42976</v>
      </c>
      <c r="B490" s="5">
        <f>SUMPRODUCT('Stocks Returns'!B486:E486,$H$10:$K$10)</f>
        <v>-5.0959399599780888E-5</v>
      </c>
      <c r="C490" s="5">
        <f t="shared" si="22"/>
        <v>5.0959399599780888E-5</v>
      </c>
      <c r="D490" s="24">
        <f t="shared" si="23"/>
        <v>0.99999319033007772</v>
      </c>
      <c r="E490" s="24">
        <f t="shared" si="24"/>
        <v>1.5945280821291705</v>
      </c>
    </row>
    <row r="491" spans="1:5" ht="15" customHeight="1" x14ac:dyDescent="0.2">
      <c r="A491" s="3">
        <f>'Stocks Returns'!A487</f>
        <v>42977</v>
      </c>
      <c r="B491" s="5">
        <f>SUMPRODUCT('Stocks Returns'!B487:E487,$H$10:$K$10)</f>
        <v>9.4626807766363876E-4</v>
      </c>
      <c r="C491" s="5">
        <f t="shared" si="22"/>
        <v>-9.4626807766363876E-4</v>
      </c>
      <c r="D491" s="24">
        <f t="shared" si="23"/>
        <v>1.0006852661992984</v>
      </c>
      <c r="E491" s="24">
        <f t="shared" si="24"/>
        <v>1.5952192184824558</v>
      </c>
    </row>
    <row r="492" spans="1:5" ht="15" customHeight="1" x14ac:dyDescent="0.2">
      <c r="A492" s="3">
        <f>'Stocks Returns'!A488</f>
        <v>42978</v>
      </c>
      <c r="B492" s="5">
        <f>SUMPRODUCT('Stocks Returns'!B488:E488,$H$10:$K$10)</f>
        <v>-1.1315671839676115E-3</v>
      </c>
      <c r="C492" s="5">
        <f t="shared" si="22"/>
        <v>1.1315671839676115E-3</v>
      </c>
      <c r="D492" s="24">
        <f t="shared" si="23"/>
        <v>0.99924324852772639</v>
      </c>
      <c r="E492" s="24">
        <f t="shared" si="24"/>
        <v>1.5937769956516714</v>
      </c>
    </row>
    <row r="493" spans="1:5" ht="15" customHeight="1" x14ac:dyDescent="0.2">
      <c r="A493" s="3">
        <f>'Stocks Returns'!A489</f>
        <v>42979</v>
      </c>
      <c r="B493" s="5">
        <f>SUMPRODUCT('Stocks Returns'!B489:E489,$H$10:$K$10)</f>
        <v>4.1793630874234385E-3</v>
      </c>
      <c r="C493" s="5">
        <f t="shared" si="22"/>
        <v>-4.1793630874234385E-3</v>
      </c>
      <c r="D493" s="24">
        <f t="shared" si="23"/>
        <v>1.0029290341360717</v>
      </c>
      <c r="E493" s="24">
        <f t="shared" si="24"/>
        <v>1.5974467340104188</v>
      </c>
    </row>
    <row r="494" spans="1:5" ht="15" customHeight="1" x14ac:dyDescent="0.2">
      <c r="A494" s="3">
        <f>'Stocks Returns'!A490</f>
        <v>42982</v>
      </c>
      <c r="B494" s="5">
        <f>SUMPRODUCT('Stocks Returns'!B490:E490,$H$10:$K$10)</f>
        <v>0</v>
      </c>
      <c r="C494" s="5">
        <f t="shared" si="22"/>
        <v>0</v>
      </c>
      <c r="D494" s="24">
        <f t="shared" si="23"/>
        <v>1.0000285561533999</v>
      </c>
      <c r="E494" s="24">
        <f t="shared" si="24"/>
        <v>1.5945634464142966</v>
      </c>
    </row>
    <row r="495" spans="1:5" ht="15" customHeight="1" x14ac:dyDescent="0.2">
      <c r="A495" s="3">
        <f>'Stocks Returns'!A491</f>
        <v>42983</v>
      </c>
      <c r="B495" s="5">
        <f>SUMPRODUCT('Stocks Returns'!B491:E491,$H$10:$K$10)</f>
        <v>-8.9449044810159355E-3</v>
      </c>
      <c r="C495" s="5">
        <f t="shared" si="22"/>
        <v>8.9449044810159355E-3</v>
      </c>
      <c r="D495" s="24">
        <f t="shared" si="23"/>
        <v>0.99382079244357491</v>
      </c>
      <c r="E495" s="24">
        <f t="shared" si="24"/>
        <v>1.5882796330875433</v>
      </c>
    </row>
    <row r="496" spans="1:5" ht="15" customHeight="1" x14ac:dyDescent="0.2">
      <c r="A496" s="3">
        <f>'Stocks Returns'!A492</f>
        <v>42984</v>
      </c>
      <c r="B496" s="5">
        <f>SUMPRODUCT('Stocks Returns'!B492:E492,$H$10:$K$10)</f>
        <v>1.331604493976966E-3</v>
      </c>
      <c r="C496" s="5">
        <f t="shared" si="22"/>
        <v>-1.331604493976966E-3</v>
      </c>
      <c r="D496" s="24">
        <f t="shared" si="23"/>
        <v>1.0009526896722201</v>
      </c>
      <c r="E496" s="24">
        <f t="shared" si="24"/>
        <v>1.5954857651755865</v>
      </c>
    </row>
    <row r="497" spans="1:5" ht="15" customHeight="1" x14ac:dyDescent="0.2">
      <c r="A497" s="3">
        <f>'Stocks Returns'!A493</f>
        <v>42985</v>
      </c>
      <c r="B497" s="5">
        <f>SUMPRODUCT('Stocks Returns'!B493:E493,$H$10:$K$10)</f>
        <v>1.3430746703044689E-2</v>
      </c>
      <c r="C497" s="5">
        <f t="shared" si="22"/>
        <v>-1.3430746703044689E-2</v>
      </c>
      <c r="D497" s="24">
        <f t="shared" si="23"/>
        <v>1.009349494365313</v>
      </c>
      <c r="E497" s="24">
        <f t="shared" si="24"/>
        <v>1.6037084673953936</v>
      </c>
    </row>
    <row r="498" spans="1:5" ht="15" customHeight="1" x14ac:dyDescent="0.2">
      <c r="A498" s="3">
        <f>'Stocks Returns'!A494</f>
        <v>42986</v>
      </c>
      <c r="B498" s="5">
        <f>SUMPRODUCT('Stocks Returns'!B494:E494,$H$10:$K$10)</f>
        <v>-1.7416893633448937E-3</v>
      </c>
      <c r="C498" s="5">
        <f t="shared" si="22"/>
        <v>1.7416893633448937E-3</v>
      </c>
      <c r="D498" s="24">
        <f t="shared" si="23"/>
        <v>0.99881982373523859</v>
      </c>
      <c r="E498" s="24">
        <f t="shared" si="24"/>
        <v>1.593351932185922</v>
      </c>
    </row>
    <row r="499" spans="1:5" ht="15" customHeight="1" x14ac:dyDescent="0.2">
      <c r="A499" s="3">
        <f>'Stocks Returns'!A495</f>
        <v>42989</v>
      </c>
      <c r="B499" s="5">
        <f>SUMPRODUCT('Stocks Returns'!B495:E495,$H$10:$K$10)</f>
        <v>1.6716555743700987E-2</v>
      </c>
      <c r="C499" s="5">
        <f t="shared" si="22"/>
        <v>-1.6716555743700987E-2</v>
      </c>
      <c r="D499" s="24">
        <f t="shared" si="23"/>
        <v>1.0116298458395285</v>
      </c>
      <c r="E499" s="24">
        <f t="shared" si="24"/>
        <v>1.6058921264852033</v>
      </c>
    </row>
    <row r="500" spans="1:5" ht="15" customHeight="1" x14ac:dyDescent="0.2">
      <c r="A500" s="3">
        <f>'Stocks Returns'!A496</f>
        <v>42990</v>
      </c>
      <c r="B500" s="5">
        <f>SUMPRODUCT('Stocks Returns'!B496:E496,$H$10:$K$10)</f>
        <v>5.7733251311909621E-4</v>
      </c>
      <c r="C500" s="5">
        <f t="shared" si="22"/>
        <v>-5.7733251311909621E-4</v>
      </c>
      <c r="D500" s="24">
        <f t="shared" si="23"/>
        <v>1.0004292249175046</v>
      </c>
      <c r="E500" s="24">
        <f t="shared" si="24"/>
        <v>1.5949637482358294</v>
      </c>
    </row>
    <row r="501" spans="1:5" ht="15" customHeight="1" x14ac:dyDescent="0.2">
      <c r="A501" s="3">
        <f>'Stocks Returns'!A497</f>
        <v>42991</v>
      </c>
      <c r="B501" s="5">
        <f>SUMPRODUCT('Stocks Returns'!B497:E497,$H$10:$K$10)</f>
        <v>-3.4080317679384027E-3</v>
      </c>
      <c r="C501" s="5">
        <f t="shared" si="22"/>
        <v>3.4080317679384027E-3</v>
      </c>
      <c r="D501" s="24">
        <f t="shared" si="23"/>
        <v>0.99766338210645067</v>
      </c>
      <c r="E501" s="24">
        <f t="shared" si="24"/>
        <v>1.5921873714293091</v>
      </c>
    </row>
    <row r="502" spans="1:5" ht="15" customHeight="1" x14ac:dyDescent="0.2">
      <c r="A502" s="3">
        <f>'Stocks Returns'!A498</f>
        <v>42992</v>
      </c>
      <c r="B502" s="5">
        <f>SUMPRODUCT('Stocks Returns'!B498:E498,$H$10:$K$10)</f>
        <v>2.8242378675245594E-3</v>
      </c>
      <c r="C502" s="5">
        <f t="shared" si="22"/>
        <v>-2.8242378675245594E-3</v>
      </c>
      <c r="D502" s="24">
        <f t="shared" si="23"/>
        <v>1.001988577233462</v>
      </c>
      <c r="E502" s="24">
        <f t="shared" si="24"/>
        <v>1.5965155497550549</v>
      </c>
    </row>
    <row r="503" spans="1:5" ht="15" customHeight="1" x14ac:dyDescent="0.2">
      <c r="A503" s="3">
        <f>'Stocks Returns'!A499</f>
        <v>42993</v>
      </c>
      <c r="B503" s="5">
        <f>SUMPRODUCT('Stocks Returns'!B499:E499,$H$10:$K$10)</f>
        <v>-6.6348156766087756E-3</v>
      </c>
      <c r="C503" s="5">
        <f t="shared" si="22"/>
        <v>6.6348156766087756E-3</v>
      </c>
      <c r="D503" s="24">
        <f t="shared" si="23"/>
        <v>0.99542399407383342</v>
      </c>
      <c r="E503" s="24">
        <f t="shared" si="24"/>
        <v>1.5899171338807181</v>
      </c>
    </row>
    <row r="504" spans="1:5" ht="15" customHeight="1" x14ac:dyDescent="0.2">
      <c r="A504" s="3">
        <f>'Stocks Returns'!A500</f>
        <v>42996</v>
      </c>
      <c r="B504" s="5">
        <f>SUMPRODUCT('Stocks Returns'!B500:E500,$H$10:$K$10)</f>
        <v>-3.2692154521689319E-3</v>
      </c>
      <c r="C504" s="5">
        <f t="shared" si="22"/>
        <v>3.2692154521689319E-3</v>
      </c>
      <c r="D504" s="24">
        <f t="shared" si="23"/>
        <v>0.99775972062959473</v>
      </c>
      <c r="E504" s="24">
        <f t="shared" si="24"/>
        <v>1.5922845897990467</v>
      </c>
    </row>
    <row r="505" spans="1:5" ht="15" customHeight="1" x14ac:dyDescent="0.2">
      <c r="A505" s="3">
        <f>'Stocks Returns'!A501</f>
        <v>42997</v>
      </c>
      <c r="B505" s="5">
        <f>SUMPRODUCT('Stocks Returns'!B501:E501,$H$10:$K$10)</f>
        <v>5.200062344594459E-3</v>
      </c>
      <c r="C505" s="5">
        <f t="shared" si="22"/>
        <v>-5.200062344594459E-3</v>
      </c>
      <c r="D505" s="24">
        <f t="shared" si="23"/>
        <v>1.0036373994205485</v>
      </c>
      <c r="E505" s="24">
        <f t="shared" si="24"/>
        <v>1.598145765724265</v>
      </c>
    </row>
    <row r="506" spans="1:5" ht="15" customHeight="1" x14ac:dyDescent="0.2">
      <c r="A506" s="3">
        <f>'Stocks Returns'!A502</f>
        <v>42998</v>
      </c>
      <c r="B506" s="5">
        <f>SUMPRODUCT('Stocks Returns'!B502:E502,$H$10:$K$10)</f>
        <v>-5.5917844225265283E-3</v>
      </c>
      <c r="C506" s="5">
        <f t="shared" si="22"/>
        <v>5.5917844225265283E-3</v>
      </c>
      <c r="D506" s="24">
        <f t="shared" si="23"/>
        <v>0.99614785776416659</v>
      </c>
      <c r="E506" s="24">
        <f t="shared" si="24"/>
        <v>1.590653147779364</v>
      </c>
    </row>
    <row r="507" spans="1:5" ht="15" customHeight="1" x14ac:dyDescent="0.2">
      <c r="A507" s="3">
        <f>'Stocks Returns'!A503</f>
        <v>42999</v>
      </c>
      <c r="B507" s="5">
        <f>SUMPRODUCT('Stocks Returns'!B503:E503,$H$10:$K$10)</f>
        <v>3.0983201289926958E-3</v>
      </c>
      <c r="C507" s="5">
        <f t="shared" si="22"/>
        <v>-3.0983201289926958E-3</v>
      </c>
      <c r="D507" s="24">
        <f t="shared" si="23"/>
        <v>1.0021787903229209</v>
      </c>
      <c r="E507" s="24">
        <f t="shared" si="24"/>
        <v>1.5967041741602341</v>
      </c>
    </row>
    <row r="508" spans="1:5" ht="15" customHeight="1" x14ac:dyDescent="0.2">
      <c r="A508" s="3">
        <f>'Stocks Returns'!A504</f>
        <v>43000</v>
      </c>
      <c r="B508" s="5">
        <f>SUMPRODUCT('Stocks Returns'!B504:E504,$H$10:$K$10)</f>
        <v>3.1087275732838791E-3</v>
      </c>
      <c r="C508" s="5">
        <f t="shared" si="22"/>
        <v>-3.1087275732838791E-3</v>
      </c>
      <c r="D508" s="24">
        <f t="shared" si="23"/>
        <v>1.002186013089259</v>
      </c>
      <c r="E508" s="24">
        <f t="shared" si="24"/>
        <v>1.5967113337369332</v>
      </c>
    </row>
    <row r="509" spans="1:5" ht="15" customHeight="1" x14ac:dyDescent="0.2">
      <c r="A509" s="3">
        <f>'Stocks Returns'!A505</f>
        <v>43003</v>
      </c>
      <c r="B509" s="5">
        <f>SUMPRODUCT('Stocks Returns'!B505:E505,$H$10:$K$10)</f>
        <v>-2.3631210151761554E-2</v>
      </c>
      <c r="C509" s="5">
        <f t="shared" si="22"/>
        <v>2.3631210151761554E-2</v>
      </c>
      <c r="D509" s="24">
        <f t="shared" si="23"/>
        <v>0.98362849630807747</v>
      </c>
      <c r="E509" s="24">
        <f t="shared" si="24"/>
        <v>1.577633155016857</v>
      </c>
    </row>
    <row r="510" spans="1:5" ht="15" customHeight="1" x14ac:dyDescent="0.2">
      <c r="A510" s="3">
        <f>'Stocks Returns'!A506</f>
        <v>43004</v>
      </c>
      <c r="B510" s="5">
        <f>SUMPRODUCT('Stocks Returns'!B506:E506,$H$10:$K$10)</f>
        <v>-9.4657498350548099E-4</v>
      </c>
      <c r="C510" s="5">
        <f t="shared" si="22"/>
        <v>9.4657498350548099E-4</v>
      </c>
      <c r="D510" s="24">
        <f t="shared" si="23"/>
        <v>0.99937163311484711</v>
      </c>
      <c r="E510" s="24">
        <f t="shared" si="24"/>
        <v>1.5939057356475428</v>
      </c>
    </row>
    <row r="511" spans="1:5" ht="15" customHeight="1" x14ac:dyDescent="0.2">
      <c r="A511" s="3">
        <f>'Stocks Returns'!A507</f>
        <v>43005</v>
      </c>
      <c r="B511" s="5">
        <f>SUMPRODUCT('Stocks Returns'!B507:E507,$H$10:$K$10)</f>
        <v>9.4642182378548139E-3</v>
      </c>
      <c r="C511" s="5">
        <f t="shared" si="22"/>
        <v>-9.4642182378548139E-3</v>
      </c>
      <c r="D511" s="24">
        <f t="shared" si="23"/>
        <v>1.0065967236104711</v>
      </c>
      <c r="E511" s="24">
        <f t="shared" si="24"/>
        <v>1.6010441984488841</v>
      </c>
    </row>
    <row r="512" spans="1:5" ht="15" customHeight="1" x14ac:dyDescent="0.2">
      <c r="A512" s="3">
        <f>'Stocks Returns'!A508</f>
        <v>43006</v>
      </c>
      <c r="B512" s="5">
        <f>SUMPRODUCT('Stocks Returns'!B508:E508,$H$10:$K$10)</f>
        <v>6.3779717587712581E-3</v>
      </c>
      <c r="C512" s="5">
        <f t="shared" si="22"/>
        <v>-6.3779717587712581E-3</v>
      </c>
      <c r="D512" s="24">
        <f t="shared" si="23"/>
        <v>1.0044548685539871</v>
      </c>
      <c r="E512" s="24">
        <f t="shared" si="24"/>
        <v>1.5989499506956517</v>
      </c>
    </row>
    <row r="513" spans="1:5" ht="15" customHeight="1" x14ac:dyDescent="0.2">
      <c r="A513" s="3">
        <f>'Stocks Returns'!A509</f>
        <v>43007</v>
      </c>
      <c r="B513" s="5">
        <f>SUMPRODUCT('Stocks Returns'!B509:E509,$H$10:$K$10)</f>
        <v>6.3512008492059655E-3</v>
      </c>
      <c r="C513" s="5">
        <f t="shared" si="22"/>
        <v>-6.3512008492059655E-3</v>
      </c>
      <c r="D513" s="24">
        <f t="shared" si="23"/>
        <v>1.004436289542749</v>
      </c>
      <c r="E513" s="24">
        <f t="shared" si="24"/>
        <v>1.5989317035336581</v>
      </c>
    </row>
    <row r="514" spans="1:5" ht="15" customHeight="1" x14ac:dyDescent="0.2">
      <c r="A514" s="3">
        <f>'Stocks Returns'!A510</f>
        <v>43010</v>
      </c>
      <c r="B514" s="5">
        <f>SUMPRODUCT('Stocks Returns'!B510:E510,$H$10:$K$10)</f>
        <v>2.2950097464330094E-3</v>
      </c>
      <c r="C514" s="5">
        <f t="shared" si="22"/>
        <v>-2.2950097464330094E-3</v>
      </c>
      <c r="D514" s="24">
        <f t="shared" si="23"/>
        <v>1.0016212929174244</v>
      </c>
      <c r="E514" s="24">
        <f t="shared" si="24"/>
        <v>1.5961509219426611</v>
      </c>
    </row>
    <row r="515" spans="1:5" ht="15" customHeight="1" x14ac:dyDescent="0.2">
      <c r="A515" s="3">
        <f>'Stocks Returns'!A511</f>
        <v>43011</v>
      </c>
      <c r="B515" s="5">
        <f>SUMPRODUCT('Stocks Returns'!B511:E511,$H$10:$K$10)</f>
        <v>1.4051539683052857E-3</v>
      </c>
      <c r="C515" s="5">
        <f t="shared" si="22"/>
        <v>-1.4051539683052857E-3</v>
      </c>
      <c r="D515" s="24">
        <f t="shared" si="23"/>
        <v>1.0010037330074038</v>
      </c>
      <c r="E515" s="24">
        <f t="shared" si="24"/>
        <v>1.5955366085905964</v>
      </c>
    </row>
    <row r="516" spans="1:5" ht="15" customHeight="1" x14ac:dyDescent="0.2">
      <c r="A516" s="3">
        <f>'Stocks Returns'!A512</f>
        <v>43012</v>
      </c>
      <c r="B516" s="5">
        <f>SUMPRODUCT('Stocks Returns'!B512:E512,$H$10:$K$10)</f>
        <v>-1.9256154299690401E-3</v>
      </c>
      <c r="C516" s="5">
        <f t="shared" si="22"/>
        <v>1.9256154299690401E-3</v>
      </c>
      <c r="D516" s="24">
        <f t="shared" si="23"/>
        <v>0.9986921790450014</v>
      </c>
      <c r="E516" s="24">
        <f t="shared" si="24"/>
        <v>1.5932236531268338</v>
      </c>
    </row>
    <row r="517" spans="1:5" ht="15" customHeight="1" x14ac:dyDescent="0.2">
      <c r="A517" s="3">
        <f>'Stocks Returns'!A513</f>
        <v>43013</v>
      </c>
      <c r="B517" s="5">
        <f>SUMPRODUCT('Stocks Returns'!B513:E513,$H$10:$K$10)</f>
        <v>8.1253081316183893E-3</v>
      </c>
      <c r="C517" s="5">
        <f t="shared" si="22"/>
        <v>-8.1253081316183893E-3</v>
      </c>
      <c r="D517" s="24">
        <f t="shared" si="23"/>
        <v>1.0056675199967431</v>
      </c>
      <c r="E517" s="24">
        <f t="shared" si="24"/>
        <v>1.6001379271742828</v>
      </c>
    </row>
    <row r="518" spans="1:5" ht="15" customHeight="1" x14ac:dyDescent="0.2">
      <c r="A518" s="3">
        <f>'Stocks Returns'!A514</f>
        <v>43014</v>
      </c>
      <c r="B518" s="5">
        <f>SUMPRODUCT('Stocks Returns'!B514:E514,$H$10:$K$10)</f>
        <v>4.4616010844655508E-3</v>
      </c>
      <c r="C518" s="5">
        <f t="shared" ref="C518:C581" si="25">-B518</f>
        <v>-4.4616010844655508E-3</v>
      </c>
      <c r="D518" s="24">
        <f t="shared" ref="D518:D581" si="26">1+$H$13+$H$19*(B518-$H$13)</f>
        <v>1.0031249073060191</v>
      </c>
      <c r="E518" s="24">
        <f t="shared" ref="E518:E581" si="27">$H$22*D518-$H$23*D518^2-LN(1+$H$24*EXP(1-D518^3))</f>
        <v>1.5976402283807207</v>
      </c>
    </row>
    <row r="519" spans="1:5" ht="15" customHeight="1" x14ac:dyDescent="0.2">
      <c r="A519" s="3">
        <f>'Stocks Returns'!A515</f>
        <v>43017</v>
      </c>
      <c r="B519" s="5">
        <f>SUMPRODUCT('Stocks Returns'!B515:E515,$H$10:$K$10)</f>
        <v>2.4296818022730921E-3</v>
      </c>
      <c r="C519" s="5">
        <f t="shared" si="25"/>
        <v>-2.4296818022730921E-3</v>
      </c>
      <c r="D519" s="24">
        <f t="shared" si="26"/>
        <v>1.0017147553241774</v>
      </c>
      <c r="E519" s="24">
        <f t="shared" si="27"/>
        <v>1.5962437597180652</v>
      </c>
    </row>
    <row r="520" spans="1:5" ht="15" customHeight="1" x14ac:dyDescent="0.2">
      <c r="A520" s="3">
        <f>'Stocks Returns'!A516</f>
        <v>43018</v>
      </c>
      <c r="B520" s="5">
        <f>SUMPRODUCT('Stocks Returns'!B516:E516,$H$10:$K$10)</f>
        <v>2.9194101910622956E-3</v>
      </c>
      <c r="C520" s="5">
        <f t="shared" si="25"/>
        <v>-2.9194101910622956E-3</v>
      </c>
      <c r="D520" s="24">
        <f t="shared" si="26"/>
        <v>1.0020546268259971</v>
      </c>
      <c r="E520" s="24">
        <f t="shared" si="27"/>
        <v>1.5965810641628853</v>
      </c>
    </row>
    <row r="521" spans="1:5" ht="15" customHeight="1" x14ac:dyDescent="0.2">
      <c r="A521" s="3">
        <f>'Stocks Returns'!A517</f>
        <v>43019</v>
      </c>
      <c r="B521" s="5">
        <f>SUMPRODUCT('Stocks Returns'!B517:E517,$H$10:$K$10)</f>
        <v>9.9199814343061982E-3</v>
      </c>
      <c r="C521" s="5">
        <f t="shared" si="25"/>
        <v>-9.9199814343061982E-3</v>
      </c>
      <c r="D521" s="24">
        <f t="shared" si="26"/>
        <v>1.0069130232688084</v>
      </c>
      <c r="E521" s="24">
        <f t="shared" si="27"/>
        <v>1.6013518939532851</v>
      </c>
    </row>
    <row r="522" spans="1:5" ht="15" customHeight="1" x14ac:dyDescent="0.2">
      <c r="A522" s="3">
        <f>'Stocks Returns'!A518</f>
        <v>43020</v>
      </c>
      <c r="B522" s="5">
        <f>SUMPRODUCT('Stocks Returns'!B518:E518,$H$10:$K$10)</f>
        <v>-2.9469994696819327E-3</v>
      </c>
      <c r="C522" s="5">
        <f t="shared" si="25"/>
        <v>2.9469994696819327E-3</v>
      </c>
      <c r="D522" s="24">
        <f t="shared" si="26"/>
        <v>0.99798333852144072</v>
      </c>
      <c r="E522" s="24">
        <f t="shared" si="27"/>
        <v>1.5925101074947769</v>
      </c>
    </row>
    <row r="523" spans="1:5" ht="15" customHeight="1" x14ac:dyDescent="0.2">
      <c r="A523" s="3">
        <f>'Stocks Returns'!A519</f>
        <v>43021</v>
      </c>
      <c r="B523" s="5">
        <f>SUMPRODUCT('Stocks Returns'!B519:E519,$H$10:$K$10)</f>
        <v>4.7531350518144706E-3</v>
      </c>
      <c r="C523" s="5">
        <f t="shared" si="25"/>
        <v>-4.7531350518144706E-3</v>
      </c>
      <c r="D523" s="24">
        <f t="shared" si="26"/>
        <v>1.0033272318793591</v>
      </c>
      <c r="E523" s="24">
        <f t="shared" si="27"/>
        <v>1.5978399336647149</v>
      </c>
    </row>
    <row r="524" spans="1:5" ht="15" customHeight="1" x14ac:dyDescent="0.2">
      <c r="A524" s="3">
        <f>'Stocks Returns'!A520</f>
        <v>43024</v>
      </c>
      <c r="B524" s="5">
        <f>SUMPRODUCT('Stocks Returns'!B520:E520,$H$10:$K$10)</f>
        <v>-3.0191020254377054E-3</v>
      </c>
      <c r="C524" s="5">
        <f t="shared" si="25"/>
        <v>3.0191020254377054E-3</v>
      </c>
      <c r="D524" s="24">
        <f t="shared" si="26"/>
        <v>0.99793329934774622</v>
      </c>
      <c r="E524" s="24">
        <f t="shared" si="27"/>
        <v>1.5924596604986196</v>
      </c>
    </row>
    <row r="525" spans="1:5" ht="15" customHeight="1" x14ac:dyDescent="0.2">
      <c r="A525" s="3">
        <f>'Stocks Returns'!A521</f>
        <v>43025</v>
      </c>
      <c r="B525" s="5">
        <f>SUMPRODUCT('Stocks Returns'!B521:E521,$H$10:$K$10)</f>
        <v>-6.7161303474769585E-3</v>
      </c>
      <c r="C525" s="5">
        <f t="shared" si="25"/>
        <v>6.7161303474769585E-3</v>
      </c>
      <c r="D525" s="24">
        <f t="shared" si="26"/>
        <v>0.99536756169225094</v>
      </c>
      <c r="E525" s="24">
        <f t="shared" si="27"/>
        <v>1.5898596669661678</v>
      </c>
    </row>
    <row r="526" spans="1:5" ht="15" customHeight="1" x14ac:dyDescent="0.2">
      <c r="A526" s="3">
        <f>'Stocks Returns'!A522</f>
        <v>43026</v>
      </c>
      <c r="B526" s="5">
        <f>SUMPRODUCT('Stocks Returns'!B522:E522,$H$10:$K$10)</f>
        <v>2.5383850309105217E-3</v>
      </c>
      <c r="C526" s="5">
        <f t="shared" si="25"/>
        <v>-2.5383850309105217E-3</v>
      </c>
      <c r="D526" s="24">
        <f t="shared" si="26"/>
        <v>1.0017901953648518</v>
      </c>
      <c r="E526" s="24">
        <f t="shared" si="27"/>
        <v>1.5963186700039227</v>
      </c>
    </row>
    <row r="527" spans="1:5" ht="15" customHeight="1" x14ac:dyDescent="0.2">
      <c r="A527" s="3">
        <f>'Stocks Returns'!A523</f>
        <v>43027</v>
      </c>
      <c r="B527" s="5">
        <f>SUMPRODUCT('Stocks Returns'!B523:E523,$H$10:$K$10)</f>
        <v>-6.2138097459308907E-3</v>
      </c>
      <c r="C527" s="5">
        <f t="shared" si="25"/>
        <v>6.2138097459308907E-3</v>
      </c>
      <c r="D527" s="24">
        <f t="shared" si="26"/>
        <v>0.99571617218972386</v>
      </c>
      <c r="E527" s="24">
        <f t="shared" si="27"/>
        <v>1.5902144663955202</v>
      </c>
    </row>
    <row r="528" spans="1:5" ht="15" customHeight="1" x14ac:dyDescent="0.2">
      <c r="A528" s="3">
        <f>'Stocks Returns'!A524</f>
        <v>43028</v>
      </c>
      <c r="B528" s="5">
        <f>SUMPRODUCT('Stocks Returns'!B524:E524,$H$10:$K$10)</f>
        <v>4.4758214725858841E-3</v>
      </c>
      <c r="C528" s="5">
        <f t="shared" si="25"/>
        <v>-4.4758214725858841E-3</v>
      </c>
      <c r="D528" s="24">
        <f t="shared" si="26"/>
        <v>1.0031347762553746</v>
      </c>
      <c r="E528" s="24">
        <f t="shared" si="27"/>
        <v>1.5976499733898768</v>
      </c>
    </row>
    <row r="529" spans="1:5" ht="15" customHeight="1" x14ac:dyDescent="0.2">
      <c r="A529" s="3">
        <f>'Stocks Returns'!A525</f>
        <v>43031</v>
      </c>
      <c r="B529" s="5">
        <f>SUMPRODUCT('Stocks Returns'!B525:E525,$H$10:$K$10)</f>
        <v>-2.4965268240421614E-4</v>
      </c>
      <c r="C529" s="5">
        <f t="shared" si="25"/>
        <v>2.4965268240421614E-4</v>
      </c>
      <c r="D529" s="24">
        <f t="shared" si="26"/>
        <v>0.99985529719181143</v>
      </c>
      <c r="E529" s="24">
        <f t="shared" si="27"/>
        <v>1.5943901472098814</v>
      </c>
    </row>
    <row r="530" spans="1:5" ht="15" customHeight="1" x14ac:dyDescent="0.2">
      <c r="A530" s="3">
        <f>'Stocks Returns'!A526</f>
        <v>43032</v>
      </c>
      <c r="B530" s="5">
        <f>SUMPRODUCT('Stocks Returns'!B526:E526,$H$10:$K$10)</f>
        <v>8.1596763477171375E-3</v>
      </c>
      <c r="C530" s="5">
        <f t="shared" si="25"/>
        <v>-8.1596763477171375E-3</v>
      </c>
      <c r="D530" s="24">
        <f t="shared" si="26"/>
        <v>1.0056913715387157</v>
      </c>
      <c r="E530" s="24">
        <f t="shared" si="27"/>
        <v>1.6001612337775575</v>
      </c>
    </row>
    <row r="531" spans="1:5" ht="15" customHeight="1" x14ac:dyDescent="0.2">
      <c r="A531" s="3">
        <f>'Stocks Returns'!A527</f>
        <v>43033</v>
      </c>
      <c r="B531" s="5">
        <f>SUMPRODUCT('Stocks Returns'!B527:E527,$H$10:$K$10)</f>
        <v>8.707554217468676E-3</v>
      </c>
      <c r="C531" s="5">
        <f t="shared" si="25"/>
        <v>-8.707554217468676E-3</v>
      </c>
      <c r="D531" s="24">
        <f t="shared" si="26"/>
        <v>1.0060715987803233</v>
      </c>
      <c r="E531" s="24">
        <f t="shared" si="27"/>
        <v>1.6005324630604325</v>
      </c>
    </row>
    <row r="532" spans="1:5" ht="15" customHeight="1" x14ac:dyDescent="0.2">
      <c r="A532" s="3">
        <f>'Stocks Returns'!A528</f>
        <v>43034</v>
      </c>
      <c r="B532" s="5">
        <f>SUMPRODUCT('Stocks Returns'!B528:E528,$H$10:$K$10)</f>
        <v>3.2231833279939841E-3</v>
      </c>
      <c r="C532" s="5">
        <f t="shared" si="25"/>
        <v>-3.2231833279939841E-3</v>
      </c>
      <c r="D532" s="24">
        <f t="shared" si="26"/>
        <v>1.0022654453830278</v>
      </c>
      <c r="E532" s="24">
        <f t="shared" si="27"/>
        <v>1.5967900572759852</v>
      </c>
    </row>
    <row r="533" spans="1:5" ht="15" customHeight="1" x14ac:dyDescent="0.2">
      <c r="A533" s="3">
        <f>'Stocks Returns'!A529</f>
        <v>43035</v>
      </c>
      <c r="B533" s="5">
        <f>SUMPRODUCT('Stocks Returns'!B529:E529,$H$10:$K$10)</f>
        <v>2.1932471495969761E-4</v>
      </c>
      <c r="C533" s="5">
        <f t="shared" si="25"/>
        <v>-2.1932471495969761E-4</v>
      </c>
      <c r="D533" s="24">
        <f t="shared" si="26"/>
        <v>1.000180767505582</v>
      </c>
      <c r="E533" s="24">
        <f t="shared" si="27"/>
        <v>1.5947155940357594</v>
      </c>
    </row>
    <row r="534" spans="1:5" ht="15" customHeight="1" x14ac:dyDescent="0.2">
      <c r="A534" s="3">
        <f>'Stocks Returns'!A530</f>
        <v>43038</v>
      </c>
      <c r="B534" s="5">
        <f>SUMPRODUCT('Stocks Returns'!B530:E530,$H$10:$K$10)</f>
        <v>3.1348187563379295E-3</v>
      </c>
      <c r="C534" s="5">
        <f t="shared" si="25"/>
        <v>-3.1348187563379295E-3</v>
      </c>
      <c r="D534" s="24">
        <f t="shared" si="26"/>
        <v>1.0022041203702985</v>
      </c>
      <c r="E534" s="24">
        <f t="shared" si="27"/>
        <v>1.5967292816819072</v>
      </c>
    </row>
    <row r="535" spans="1:5" ht="15" customHeight="1" x14ac:dyDescent="0.2">
      <c r="A535" s="3">
        <f>'Stocks Returns'!A531</f>
        <v>43039</v>
      </c>
      <c r="B535" s="5">
        <f>SUMPRODUCT('Stocks Returns'!B531:E531,$H$10:$K$10)</f>
        <v>-7.719415404753735E-4</v>
      </c>
      <c r="C535" s="5">
        <f t="shared" si="25"/>
        <v>7.719415404753735E-4</v>
      </c>
      <c r="D535" s="24">
        <f t="shared" si="26"/>
        <v>0.99949282872431</v>
      </c>
      <c r="E535" s="24">
        <f t="shared" si="27"/>
        <v>1.5940272063446534</v>
      </c>
    </row>
    <row r="536" spans="1:5" ht="15" customHeight="1" x14ac:dyDescent="0.2">
      <c r="A536" s="3">
        <f>'Stocks Returns'!A532</f>
        <v>43040</v>
      </c>
      <c r="B536" s="5">
        <f>SUMPRODUCT('Stocks Returns'!B532:E532,$H$10:$K$10)</f>
        <v>8.2410766844797159E-3</v>
      </c>
      <c r="C536" s="5">
        <f t="shared" si="25"/>
        <v>-8.2410766844797159E-3</v>
      </c>
      <c r="D536" s="24">
        <f t="shared" si="26"/>
        <v>1.0057478633724288</v>
      </c>
      <c r="E536" s="24">
        <f t="shared" si="27"/>
        <v>1.6002164257550104</v>
      </c>
    </row>
    <row r="537" spans="1:5" ht="15" customHeight="1" x14ac:dyDescent="0.2">
      <c r="A537" s="3">
        <f>'Stocks Returns'!A533</f>
        <v>43041</v>
      </c>
      <c r="B537" s="5">
        <f>SUMPRODUCT('Stocks Returns'!B533:E533,$H$10:$K$10)</f>
        <v>-4.5359108265872507E-4</v>
      </c>
      <c r="C537" s="5">
        <f t="shared" si="25"/>
        <v>4.5359108265872507E-4</v>
      </c>
      <c r="D537" s="24">
        <f t="shared" si="26"/>
        <v>0.99971376394203482</v>
      </c>
      <c r="E537" s="24">
        <f t="shared" si="27"/>
        <v>1.5942484920029747</v>
      </c>
    </row>
    <row r="538" spans="1:5" ht="15" customHeight="1" x14ac:dyDescent="0.2">
      <c r="A538" s="3">
        <f>'Stocks Returns'!A534</f>
        <v>43042</v>
      </c>
      <c r="B538" s="5">
        <f>SUMPRODUCT('Stocks Returns'!B534:E534,$H$10:$K$10)</f>
        <v>3.3604420492861012E-3</v>
      </c>
      <c r="C538" s="5">
        <f t="shared" si="25"/>
        <v>-3.3604420492861012E-3</v>
      </c>
      <c r="D538" s="24">
        <f t="shared" si="26"/>
        <v>1.0023607029356045</v>
      </c>
      <c r="E538" s="24">
        <f t="shared" si="27"/>
        <v>1.5968844314365636</v>
      </c>
    </row>
    <row r="539" spans="1:5" ht="15" customHeight="1" x14ac:dyDescent="0.2">
      <c r="A539" s="3">
        <f>'Stocks Returns'!A535</f>
        <v>43045</v>
      </c>
      <c r="B539" s="5">
        <f>SUMPRODUCT('Stocks Returns'!B535:E535,$H$10:$K$10)</f>
        <v>5.8079948973604953E-3</v>
      </c>
      <c r="C539" s="5">
        <f t="shared" si="25"/>
        <v>-5.8079948973604953E-3</v>
      </c>
      <c r="D539" s="24">
        <f t="shared" si="26"/>
        <v>1.0040593046121682</v>
      </c>
      <c r="E539" s="24">
        <f t="shared" si="27"/>
        <v>1.5985611512991891</v>
      </c>
    </row>
    <row r="540" spans="1:5" ht="15" customHeight="1" x14ac:dyDescent="0.2">
      <c r="A540" s="3">
        <f>'Stocks Returns'!A536</f>
        <v>43046</v>
      </c>
      <c r="B540" s="5">
        <f>SUMPRODUCT('Stocks Returns'!B536:E536,$H$10:$K$10)</f>
        <v>-9.6958109656326917E-4</v>
      </c>
      <c r="C540" s="5">
        <f t="shared" si="25"/>
        <v>9.6958109656326917E-4</v>
      </c>
      <c r="D540" s="24">
        <f t="shared" si="26"/>
        <v>0.99935566687238508</v>
      </c>
      <c r="E540" s="24">
        <f t="shared" si="27"/>
        <v>1.593889728790463</v>
      </c>
    </row>
    <row r="541" spans="1:5" ht="15" customHeight="1" x14ac:dyDescent="0.2">
      <c r="A541" s="3">
        <f>'Stocks Returns'!A537</f>
        <v>43047</v>
      </c>
      <c r="B541" s="5">
        <f>SUMPRODUCT('Stocks Returns'!B537:E537,$H$10:$K$10)</f>
        <v>4.0591207289678126E-3</v>
      </c>
      <c r="C541" s="5">
        <f t="shared" si="25"/>
        <v>-4.0591207289678126E-3</v>
      </c>
      <c r="D541" s="24">
        <f t="shared" si="26"/>
        <v>1.0028455859393035</v>
      </c>
      <c r="E541" s="24">
        <f t="shared" si="27"/>
        <v>1.5973642523630995</v>
      </c>
    </row>
    <row r="542" spans="1:5" ht="15" customHeight="1" x14ac:dyDescent="0.2">
      <c r="A542" s="3">
        <f>'Stocks Returns'!A538</f>
        <v>43048</v>
      </c>
      <c r="B542" s="5">
        <f>SUMPRODUCT('Stocks Returns'!B538:E538,$H$10:$K$10)</f>
        <v>-4.0105621156817945E-3</v>
      </c>
      <c r="C542" s="5">
        <f t="shared" si="25"/>
        <v>4.0105621156817945E-3</v>
      </c>
      <c r="D542" s="24">
        <f t="shared" si="26"/>
        <v>0.99724522604511678</v>
      </c>
      <c r="E542" s="24">
        <f t="shared" si="27"/>
        <v>1.591764968227477</v>
      </c>
    </row>
    <row r="543" spans="1:5" ht="15" customHeight="1" x14ac:dyDescent="0.2">
      <c r="A543" s="3">
        <f>'Stocks Returns'!A539</f>
        <v>43049</v>
      </c>
      <c r="B543" s="5">
        <f>SUMPRODUCT('Stocks Returns'!B539:E539,$H$10:$K$10)</f>
        <v>-1.7184758056601563E-3</v>
      </c>
      <c r="C543" s="5">
        <f t="shared" si="25"/>
        <v>1.7184758056601563E-3</v>
      </c>
      <c r="D543" s="24">
        <f t="shared" si="26"/>
        <v>0.99883593394427184</v>
      </c>
      <c r="E543" s="24">
        <f t="shared" si="27"/>
        <v>1.5933681178389318</v>
      </c>
    </row>
    <row r="544" spans="1:5" ht="15" customHeight="1" x14ac:dyDescent="0.2">
      <c r="A544" s="3">
        <f>'Stocks Returns'!A540</f>
        <v>43052</v>
      </c>
      <c r="B544" s="5">
        <f>SUMPRODUCT('Stocks Returns'!B540:E540,$H$10:$K$10)</f>
        <v>-4.3908199730539636E-3</v>
      </c>
      <c r="C544" s="5">
        <f t="shared" si="25"/>
        <v>4.3908199730539636E-3</v>
      </c>
      <c r="D544" s="24">
        <f t="shared" si="26"/>
        <v>0.99698132709210052</v>
      </c>
      <c r="E544" s="24">
        <f t="shared" si="27"/>
        <v>1.5914980308531517</v>
      </c>
    </row>
    <row r="545" spans="1:5" ht="15" customHeight="1" x14ac:dyDescent="0.2">
      <c r="A545" s="3">
        <f>'Stocks Returns'!A541</f>
        <v>43053</v>
      </c>
      <c r="B545" s="5">
        <f>SUMPRODUCT('Stocks Returns'!B541:E541,$H$10:$K$10)</f>
        <v>4.8379242769539333E-3</v>
      </c>
      <c r="C545" s="5">
        <f t="shared" si="25"/>
        <v>-4.8379242769539333E-3</v>
      </c>
      <c r="D545" s="24">
        <f t="shared" si="26"/>
        <v>1.003386075601606</v>
      </c>
      <c r="E545" s="24">
        <f t="shared" si="27"/>
        <v>1.5978979846592383</v>
      </c>
    </row>
    <row r="546" spans="1:5" ht="15" customHeight="1" x14ac:dyDescent="0.2">
      <c r="A546" s="3">
        <f>'Stocks Returns'!A542</f>
        <v>43054</v>
      </c>
      <c r="B546" s="5">
        <f>SUMPRODUCT('Stocks Returns'!B542:E542,$H$10:$K$10)</f>
        <v>-1.5456169456283978E-2</v>
      </c>
      <c r="C546" s="5">
        <f t="shared" si="25"/>
        <v>1.5456169456283978E-2</v>
      </c>
      <c r="D546" s="24">
        <f t="shared" si="26"/>
        <v>0.98930197455073887</v>
      </c>
      <c r="E546" s="24">
        <f t="shared" si="27"/>
        <v>1.5836095977781151</v>
      </c>
    </row>
    <row r="547" spans="1:5" ht="15" customHeight="1" x14ac:dyDescent="0.2">
      <c r="A547" s="3">
        <f>'Stocks Returns'!A543</f>
        <v>43055</v>
      </c>
      <c r="B547" s="5">
        <f>SUMPRODUCT('Stocks Returns'!B543:E543,$H$10:$K$10)</f>
        <v>7.3265329303080669E-3</v>
      </c>
      <c r="C547" s="5">
        <f t="shared" si="25"/>
        <v>-7.3265329303080669E-3</v>
      </c>
      <c r="D547" s="24">
        <f t="shared" si="26"/>
        <v>1.0051131700070337</v>
      </c>
      <c r="E547" s="24">
        <f t="shared" si="27"/>
        <v>1.5995955943622486</v>
      </c>
    </row>
    <row r="548" spans="1:5" ht="15" customHeight="1" x14ac:dyDescent="0.2">
      <c r="A548" s="3">
        <f>'Stocks Returns'!A544</f>
        <v>43056</v>
      </c>
      <c r="B548" s="5">
        <f>SUMPRODUCT('Stocks Returns'!B544:E544,$H$10:$K$10)</f>
        <v>-9.8297854715532224E-3</v>
      </c>
      <c r="C548" s="5">
        <f t="shared" si="25"/>
        <v>9.8297854715532224E-3</v>
      </c>
      <c r="D548" s="24">
        <f t="shared" si="26"/>
        <v>0.99320668503614207</v>
      </c>
      <c r="E548" s="24">
        <f t="shared" si="27"/>
        <v>1.5876496957712494</v>
      </c>
    </row>
    <row r="549" spans="1:5" ht="15" customHeight="1" x14ac:dyDescent="0.2">
      <c r="A549" s="3">
        <f>'Stocks Returns'!A545</f>
        <v>43059</v>
      </c>
      <c r="B549" s="5">
        <f>SUMPRODUCT('Stocks Returns'!B545:E545,$H$10:$K$10)</f>
        <v>1.1680216027552342E-3</v>
      </c>
      <c r="C549" s="5">
        <f t="shared" si="25"/>
        <v>-1.1680216027552342E-3</v>
      </c>
      <c r="D549" s="24">
        <f t="shared" si="26"/>
        <v>1.0008391631457121</v>
      </c>
      <c r="E549" s="24">
        <f t="shared" si="27"/>
        <v>1.5953726458598589</v>
      </c>
    </row>
    <row r="550" spans="1:5" ht="15" customHeight="1" x14ac:dyDescent="0.2">
      <c r="A550" s="3">
        <f>'Stocks Returns'!A546</f>
        <v>43060</v>
      </c>
      <c r="B550" s="5">
        <f>SUMPRODUCT('Stocks Returns'!B546:E546,$H$10:$K$10)</f>
        <v>1.3125562531172565E-2</v>
      </c>
      <c r="C550" s="5">
        <f t="shared" si="25"/>
        <v>-1.3125562531172565E-2</v>
      </c>
      <c r="D550" s="24">
        <f t="shared" si="26"/>
        <v>1.0091376965500336</v>
      </c>
      <c r="E550" s="24">
        <f t="shared" si="27"/>
        <v>1.6035045733317932</v>
      </c>
    </row>
    <row r="551" spans="1:5" ht="15" customHeight="1" x14ac:dyDescent="0.2">
      <c r="A551" s="3">
        <f>'Stocks Returns'!A547</f>
        <v>43061</v>
      </c>
      <c r="B551" s="5">
        <f>SUMPRODUCT('Stocks Returns'!B547:E547,$H$10:$K$10)</f>
        <v>-6.235443172915218E-3</v>
      </c>
      <c r="C551" s="5">
        <f t="shared" si="25"/>
        <v>6.235443172915218E-3</v>
      </c>
      <c r="D551" s="24">
        <f t="shared" si="26"/>
        <v>0.99570115859139674</v>
      </c>
      <c r="E551" s="24">
        <f t="shared" si="27"/>
        <v>1.5901991961876192</v>
      </c>
    </row>
    <row r="552" spans="1:5" ht="15" customHeight="1" x14ac:dyDescent="0.2">
      <c r="A552" s="3">
        <f>'Stocks Returns'!A548</f>
        <v>43062</v>
      </c>
      <c r="B552" s="5">
        <f>SUMPRODUCT('Stocks Returns'!B548:E548,$H$10:$K$10)</f>
        <v>0</v>
      </c>
      <c r="C552" s="5">
        <f t="shared" si="25"/>
        <v>0</v>
      </c>
      <c r="D552" s="24">
        <f t="shared" si="26"/>
        <v>1.0000285561533999</v>
      </c>
      <c r="E552" s="24">
        <f t="shared" si="27"/>
        <v>1.5945634464142966</v>
      </c>
    </row>
    <row r="553" spans="1:5" ht="15" customHeight="1" x14ac:dyDescent="0.2">
      <c r="A553" s="3">
        <f>'Stocks Returns'!A549</f>
        <v>43063</v>
      </c>
      <c r="B553" s="5">
        <f>SUMPRODUCT('Stocks Returns'!B549:E549,$H$10:$K$10)</f>
        <v>1.0129960753697069E-2</v>
      </c>
      <c r="C553" s="5">
        <f t="shared" si="25"/>
        <v>-1.0129960753697069E-2</v>
      </c>
      <c r="D553" s="24">
        <f t="shared" si="26"/>
        <v>1.0070587489164657</v>
      </c>
      <c r="E553" s="24">
        <f t="shared" si="27"/>
        <v>1.601493518981312</v>
      </c>
    </row>
    <row r="554" spans="1:5" ht="15" customHeight="1" x14ac:dyDescent="0.2">
      <c r="A554" s="3">
        <f>'Stocks Returns'!A550</f>
        <v>43066</v>
      </c>
      <c r="B554" s="5">
        <f>SUMPRODUCT('Stocks Returns'!B550:E550,$H$10:$K$10)</f>
        <v>2.0874409778110386E-3</v>
      </c>
      <c r="C554" s="5">
        <f t="shared" si="25"/>
        <v>-2.0874409778110386E-3</v>
      </c>
      <c r="D554" s="24">
        <f t="shared" si="26"/>
        <v>1.0014772401920009</v>
      </c>
      <c r="E554" s="24">
        <f t="shared" si="27"/>
        <v>1.5960077633064385</v>
      </c>
    </row>
    <row r="555" spans="1:5" ht="15" customHeight="1" x14ac:dyDescent="0.2">
      <c r="A555" s="3">
        <f>'Stocks Returns'!A551</f>
        <v>43067</v>
      </c>
      <c r="B555" s="5">
        <f>SUMPRODUCT('Stocks Returns'!B551:E551,$H$10:$K$10)</f>
        <v>9.3135392071999439E-3</v>
      </c>
      <c r="C555" s="5">
        <f t="shared" si="25"/>
        <v>-9.3135392071999439E-3</v>
      </c>
      <c r="D555" s="24">
        <f t="shared" si="26"/>
        <v>1.0064921523631967</v>
      </c>
      <c r="E555" s="24">
        <f t="shared" si="27"/>
        <v>1.6009423826046552</v>
      </c>
    </row>
    <row r="556" spans="1:5" ht="15" customHeight="1" x14ac:dyDescent="0.2">
      <c r="A556" s="3">
        <f>'Stocks Returns'!A552</f>
        <v>43068</v>
      </c>
      <c r="B556" s="5">
        <f>SUMPRODUCT('Stocks Returns'!B552:E552,$H$10:$K$10)</f>
        <v>-3.15647053571863E-2</v>
      </c>
      <c r="C556" s="5">
        <f t="shared" si="25"/>
        <v>3.15647053571863E-2</v>
      </c>
      <c r="D556" s="24">
        <f t="shared" si="26"/>
        <v>0.97812265063551262</v>
      </c>
      <c r="E556" s="24">
        <f t="shared" si="27"/>
        <v>1.5717141645085235</v>
      </c>
    </row>
    <row r="557" spans="1:5" ht="15" customHeight="1" x14ac:dyDescent="0.2">
      <c r="A557" s="3">
        <f>'Stocks Returns'!A553</f>
        <v>43069</v>
      </c>
      <c r="B557" s="5">
        <f>SUMPRODUCT('Stocks Returns'!B553:E553,$H$10:$K$10)</f>
        <v>2.3637795944460759E-2</v>
      </c>
      <c r="C557" s="5">
        <f t="shared" si="25"/>
        <v>-2.3637795944460759E-2</v>
      </c>
      <c r="D557" s="24">
        <f t="shared" si="26"/>
        <v>1.0164331865388556</v>
      </c>
      <c r="E557" s="24">
        <f t="shared" si="27"/>
        <v>1.6104220334958979</v>
      </c>
    </row>
    <row r="558" spans="1:5" ht="15" customHeight="1" x14ac:dyDescent="0.2">
      <c r="A558" s="3">
        <f>'Stocks Returns'!A554</f>
        <v>43070</v>
      </c>
      <c r="B558" s="5">
        <f>SUMPRODUCT('Stocks Returns'!B554:E554,$H$10:$K$10)</f>
        <v>-1.548811462597007E-2</v>
      </c>
      <c r="C558" s="5">
        <f t="shared" si="25"/>
        <v>1.548811462597007E-2</v>
      </c>
      <c r="D558" s="24">
        <f t="shared" si="26"/>
        <v>0.98927980460297671</v>
      </c>
      <c r="E558" s="24">
        <f t="shared" si="27"/>
        <v>1.5835864882715081</v>
      </c>
    </row>
    <row r="559" spans="1:5" ht="15" customHeight="1" x14ac:dyDescent="0.2">
      <c r="A559" s="3">
        <f>'Stocks Returns'!A555</f>
        <v>43073</v>
      </c>
      <c r="B559" s="5">
        <f>SUMPRODUCT('Stocks Returns'!B555:E555,$H$10:$K$10)</f>
        <v>-2.8496254178050986E-2</v>
      </c>
      <c r="C559" s="5">
        <f t="shared" si="25"/>
        <v>2.8496254178050986E-2</v>
      </c>
      <c r="D559" s="24">
        <f t="shared" si="26"/>
        <v>0.98025215575383262</v>
      </c>
      <c r="E559" s="24">
        <f t="shared" si="27"/>
        <v>1.5740172936858581</v>
      </c>
    </row>
    <row r="560" spans="1:5" ht="15" customHeight="1" x14ac:dyDescent="0.2">
      <c r="A560" s="3">
        <f>'Stocks Returns'!A556</f>
        <v>43074</v>
      </c>
      <c r="B560" s="5">
        <f>SUMPRODUCT('Stocks Returns'!B556:E556,$H$10:$K$10)</f>
        <v>9.9985475819087191E-3</v>
      </c>
      <c r="C560" s="5">
        <f t="shared" si="25"/>
        <v>-9.9985475819087191E-3</v>
      </c>
      <c r="D560" s="24">
        <f t="shared" si="26"/>
        <v>1.0069675481752447</v>
      </c>
      <c r="E560" s="24">
        <f t="shared" si="27"/>
        <v>1.6014048946511448</v>
      </c>
    </row>
    <row r="561" spans="1:5" ht="15" customHeight="1" x14ac:dyDescent="0.2">
      <c r="A561" s="3">
        <f>'Stocks Returns'!A557</f>
        <v>43075</v>
      </c>
      <c r="B561" s="5">
        <f>SUMPRODUCT('Stocks Returns'!B557:E557,$H$10:$K$10)</f>
        <v>1.0076804400577153E-2</v>
      </c>
      <c r="C561" s="5">
        <f t="shared" si="25"/>
        <v>-1.0076804400577153E-2</v>
      </c>
      <c r="D561" s="24">
        <f t="shared" si="26"/>
        <v>1.0070218584074004</v>
      </c>
      <c r="E561" s="24">
        <f t="shared" si="27"/>
        <v>1.6014576746886573</v>
      </c>
    </row>
    <row r="562" spans="1:5" ht="15" customHeight="1" x14ac:dyDescent="0.2">
      <c r="A562" s="3">
        <f>'Stocks Returns'!A558</f>
        <v>43076</v>
      </c>
      <c r="B562" s="5">
        <f>SUMPRODUCT('Stocks Returns'!B558:E558,$H$10:$K$10)</f>
        <v>1.4951556687194747E-2</v>
      </c>
      <c r="C562" s="5">
        <f t="shared" si="25"/>
        <v>-1.4951556687194747E-2</v>
      </c>
      <c r="D562" s="24">
        <f t="shared" si="26"/>
        <v>1.0104049364943131</v>
      </c>
      <c r="E562" s="24">
        <f t="shared" si="27"/>
        <v>1.6047217963147236</v>
      </c>
    </row>
    <row r="563" spans="1:5" ht="15" customHeight="1" x14ac:dyDescent="0.2">
      <c r="A563" s="3">
        <f>'Stocks Returns'!A559</f>
        <v>43077</v>
      </c>
      <c r="B563" s="5">
        <f>SUMPRODUCT('Stocks Returns'!B559:E559,$H$10:$K$10)</f>
        <v>1.0177496007752663E-2</v>
      </c>
      <c r="C563" s="5">
        <f t="shared" si="25"/>
        <v>-1.0177496007752663E-2</v>
      </c>
      <c r="D563" s="24">
        <f t="shared" si="26"/>
        <v>1.0070917383827802</v>
      </c>
      <c r="E563" s="24">
        <f t="shared" si="27"/>
        <v>1.6015255681889951</v>
      </c>
    </row>
    <row r="564" spans="1:5" ht="15" customHeight="1" x14ac:dyDescent="0.2">
      <c r="A564" s="3">
        <f>'Stocks Returns'!A560</f>
        <v>43080</v>
      </c>
      <c r="B564" s="5">
        <f>SUMPRODUCT('Stocks Returns'!B560:E560,$H$10:$K$10)</f>
        <v>-1.9286999952655873E-3</v>
      </c>
      <c r="C564" s="5">
        <f t="shared" si="25"/>
        <v>1.9286999952655873E-3</v>
      </c>
      <c r="D564" s="24">
        <f t="shared" si="26"/>
        <v>0.99869003835668568</v>
      </c>
      <c r="E564" s="24">
        <f t="shared" si="27"/>
        <v>1.5932215012454665</v>
      </c>
    </row>
    <row r="565" spans="1:5" ht="15" customHeight="1" x14ac:dyDescent="0.2">
      <c r="A565" s="3">
        <f>'Stocks Returns'!A561</f>
        <v>43081</v>
      </c>
      <c r="B565" s="5">
        <f>SUMPRODUCT('Stocks Returns'!B561:E561,$H$10:$K$10)</f>
        <v>8.0959843429356266E-3</v>
      </c>
      <c r="C565" s="5">
        <f t="shared" si="25"/>
        <v>-8.0959843429356266E-3</v>
      </c>
      <c r="D565" s="24">
        <f t="shared" si="26"/>
        <v>1.0056471692873972</v>
      </c>
      <c r="E565" s="24">
        <f t="shared" si="27"/>
        <v>1.6001180396001811</v>
      </c>
    </row>
    <row r="566" spans="1:5" ht="15" customHeight="1" x14ac:dyDescent="0.2">
      <c r="A566" s="3">
        <f>'Stocks Returns'!A562</f>
        <v>43082</v>
      </c>
      <c r="B566" s="5">
        <f>SUMPRODUCT('Stocks Returns'!B562:E562,$H$10:$K$10)</f>
        <v>-8.7368348426530688E-4</v>
      </c>
      <c r="C566" s="5">
        <f t="shared" si="25"/>
        <v>8.7368348426530688E-4</v>
      </c>
      <c r="D566" s="24">
        <f t="shared" si="26"/>
        <v>0.99942221981531987</v>
      </c>
      <c r="E566" s="24">
        <f t="shared" si="27"/>
        <v>1.5939564443043992</v>
      </c>
    </row>
    <row r="567" spans="1:5" ht="15" customHeight="1" x14ac:dyDescent="0.2">
      <c r="A567" s="3">
        <f>'Stocks Returns'!A563</f>
        <v>43083</v>
      </c>
      <c r="B567" s="5">
        <f>SUMPRODUCT('Stocks Returns'!B563:E563,$H$10:$K$10)</f>
        <v>-3.837415889499797E-3</v>
      </c>
      <c r="C567" s="5">
        <f t="shared" si="25"/>
        <v>3.837415889499797E-3</v>
      </c>
      <c r="D567" s="24">
        <f t="shared" si="26"/>
        <v>0.99736538952608711</v>
      </c>
      <c r="E567" s="24">
        <f t="shared" si="27"/>
        <v>1.5918864234360171</v>
      </c>
    </row>
    <row r="568" spans="1:5" ht="15" customHeight="1" x14ac:dyDescent="0.2">
      <c r="A568" s="3">
        <f>'Stocks Returns'!A564</f>
        <v>43084</v>
      </c>
      <c r="B568" s="5">
        <f>SUMPRODUCT('Stocks Returns'!B564:E564,$H$10:$K$10)</f>
        <v>8.3570327049798717E-3</v>
      </c>
      <c r="C568" s="5">
        <f t="shared" si="25"/>
        <v>-8.3570327049798717E-3</v>
      </c>
      <c r="D568" s="24">
        <f t="shared" si="26"/>
        <v>1.005828336850656</v>
      </c>
      <c r="E568" s="24">
        <f t="shared" si="27"/>
        <v>1.6002950252693826</v>
      </c>
    </row>
    <row r="569" spans="1:5" ht="15" customHeight="1" x14ac:dyDescent="0.2">
      <c r="A569" s="3">
        <f>'Stocks Returns'!A565</f>
        <v>43087</v>
      </c>
      <c r="B569" s="5">
        <f>SUMPRODUCT('Stocks Returns'!B565:E565,$H$10:$K$10)</f>
        <v>-7.3521763217359508E-4</v>
      </c>
      <c r="C569" s="5">
        <f t="shared" si="25"/>
        <v>7.3521763217359508E-4</v>
      </c>
      <c r="D569" s="24">
        <f t="shared" si="26"/>
        <v>0.99951831511667144</v>
      </c>
      <c r="E569" s="24">
        <f t="shared" si="27"/>
        <v>1.5940527431168452</v>
      </c>
    </row>
    <row r="570" spans="1:5" ht="15" customHeight="1" x14ac:dyDescent="0.2">
      <c r="A570" s="3">
        <f>'Stocks Returns'!A566</f>
        <v>43088</v>
      </c>
      <c r="B570" s="5">
        <f>SUMPRODUCT('Stocks Returns'!B566:E566,$H$10:$K$10)</f>
        <v>-1.1253535896242154E-2</v>
      </c>
      <c r="C570" s="5">
        <f t="shared" si="25"/>
        <v>1.1253535896242154E-2</v>
      </c>
      <c r="D570" s="24">
        <f t="shared" si="26"/>
        <v>0.9922186022414079</v>
      </c>
      <c r="E570" s="24">
        <f t="shared" si="27"/>
        <v>1.5866330204831003</v>
      </c>
    </row>
    <row r="571" spans="1:5" ht="15" customHeight="1" x14ac:dyDescent="0.2">
      <c r="A571" s="3">
        <f>'Stocks Returns'!A567</f>
        <v>43089</v>
      </c>
      <c r="B571" s="5">
        <f>SUMPRODUCT('Stocks Returns'!B567:E567,$H$10:$K$10)</f>
        <v>2.9894618451553715E-4</v>
      </c>
      <c r="C571" s="5">
        <f t="shared" si="25"/>
        <v>-2.9894618451553715E-4</v>
      </c>
      <c r="D571" s="24">
        <f t="shared" si="26"/>
        <v>1.0002360248054538</v>
      </c>
      <c r="E571" s="24">
        <f t="shared" si="27"/>
        <v>1.5947708052643392</v>
      </c>
    </row>
    <row r="572" spans="1:5" ht="15" customHeight="1" x14ac:dyDescent="0.2">
      <c r="A572" s="3">
        <f>'Stocks Returns'!A568</f>
        <v>43090</v>
      </c>
      <c r="B572" s="5">
        <f>SUMPRODUCT('Stocks Returns'!B568:E568,$H$10:$K$10)</f>
        <v>2.0018846913326949E-3</v>
      </c>
      <c r="C572" s="5">
        <f t="shared" si="25"/>
        <v>-2.0018846913326949E-3</v>
      </c>
      <c r="D572" s="24">
        <f t="shared" si="26"/>
        <v>1.0014178641291849</v>
      </c>
      <c r="E572" s="24">
        <f t="shared" si="27"/>
        <v>1.5959487315414509</v>
      </c>
    </row>
    <row r="573" spans="1:5" ht="15" customHeight="1" x14ac:dyDescent="0.2">
      <c r="A573" s="3">
        <f>'Stocks Returns'!A569</f>
        <v>43091</v>
      </c>
      <c r="B573" s="5">
        <f>SUMPRODUCT('Stocks Returns'!B569:E569,$H$10:$K$10)</f>
        <v>1.9746467660008973E-3</v>
      </c>
      <c r="C573" s="5">
        <f t="shared" si="25"/>
        <v>-1.9746467660008973E-3</v>
      </c>
      <c r="D573" s="24">
        <f t="shared" si="26"/>
        <v>1.0013989610090046</v>
      </c>
      <c r="E573" s="24">
        <f t="shared" si="27"/>
        <v>1.5959299350649154</v>
      </c>
    </row>
    <row r="574" spans="1:5" ht="15" customHeight="1" x14ac:dyDescent="0.2">
      <c r="A574" s="3">
        <f>'Stocks Returns'!A570</f>
        <v>43094</v>
      </c>
      <c r="B574" s="5">
        <f>SUMPRODUCT('Stocks Returns'!B570:E570,$H$10:$K$10)</f>
        <v>0</v>
      </c>
      <c r="C574" s="5">
        <f t="shared" si="25"/>
        <v>0</v>
      </c>
      <c r="D574" s="24">
        <f t="shared" si="26"/>
        <v>1.0000285561533999</v>
      </c>
      <c r="E574" s="24">
        <f t="shared" si="27"/>
        <v>1.5945634464142966</v>
      </c>
    </row>
    <row r="575" spans="1:5" ht="15" customHeight="1" x14ac:dyDescent="0.2">
      <c r="A575" s="3">
        <f>'Stocks Returns'!A571</f>
        <v>43095</v>
      </c>
      <c r="B575" s="5">
        <f>SUMPRODUCT('Stocks Returns'!B571:E571,$H$10:$K$10)</f>
        <v>2.3380138752270747E-3</v>
      </c>
      <c r="C575" s="5">
        <f t="shared" si="25"/>
        <v>-2.3380138752270747E-3</v>
      </c>
      <c r="D575" s="24">
        <f t="shared" si="26"/>
        <v>1.0016511377828075</v>
      </c>
      <c r="E575" s="24">
        <f t="shared" si="27"/>
        <v>1.5961805711577091</v>
      </c>
    </row>
    <row r="576" spans="1:5" ht="15" customHeight="1" x14ac:dyDescent="0.2">
      <c r="A576" s="3">
        <f>'Stocks Returns'!A572</f>
        <v>43096</v>
      </c>
      <c r="B576" s="5">
        <f>SUMPRODUCT('Stocks Returns'!B572:E572,$H$10:$K$10)</f>
        <v>8.3951979065850137E-3</v>
      </c>
      <c r="C576" s="5">
        <f t="shared" si="25"/>
        <v>-8.3951979065850137E-3</v>
      </c>
      <c r="D576" s="24">
        <f t="shared" si="26"/>
        <v>1.00585482350057</v>
      </c>
      <c r="E576" s="24">
        <f t="shared" si="27"/>
        <v>1.6003208893998264</v>
      </c>
    </row>
    <row r="577" spans="1:5" ht="15" customHeight="1" x14ac:dyDescent="0.2">
      <c r="A577" s="3">
        <f>'Stocks Returns'!A573</f>
        <v>43097</v>
      </c>
      <c r="B577" s="5">
        <f>SUMPRODUCT('Stocks Returns'!B573:E573,$H$10:$K$10)</f>
        <v>2.8441984080275246E-3</v>
      </c>
      <c r="C577" s="5">
        <f t="shared" si="25"/>
        <v>-2.8441984080275246E-3</v>
      </c>
      <c r="D577" s="24">
        <f t="shared" si="26"/>
        <v>1.002002429848571</v>
      </c>
      <c r="E577" s="24">
        <f t="shared" si="27"/>
        <v>1.5965292915775648</v>
      </c>
    </row>
    <row r="578" spans="1:5" ht="15" customHeight="1" x14ac:dyDescent="0.2">
      <c r="A578" s="3">
        <f>'Stocks Returns'!A574</f>
        <v>43098</v>
      </c>
      <c r="B578" s="5">
        <f>SUMPRODUCT('Stocks Returns'!B574:E574,$H$10:$K$10)</f>
        <v>-3.2017095420266506E-3</v>
      </c>
      <c r="C578" s="5">
        <f t="shared" si="25"/>
        <v>3.2017095420266506E-3</v>
      </c>
      <c r="D578" s="24">
        <f t="shared" si="26"/>
        <v>0.99780656973123349</v>
      </c>
      <c r="E578" s="24">
        <f t="shared" si="27"/>
        <v>1.5923318534111877</v>
      </c>
    </row>
    <row r="579" spans="1:5" ht="15" customHeight="1" x14ac:dyDescent="0.2">
      <c r="A579" s="3">
        <f>'Stocks Returns'!A575</f>
        <v>43101</v>
      </c>
      <c r="B579" s="5">
        <f>SUMPRODUCT('Stocks Returns'!B575:E575,$H$10:$K$10)</f>
        <v>0</v>
      </c>
      <c r="C579" s="5">
        <f t="shared" si="25"/>
        <v>0</v>
      </c>
      <c r="D579" s="24">
        <f t="shared" si="26"/>
        <v>1.0000285561533999</v>
      </c>
      <c r="E579" s="24">
        <f t="shared" si="27"/>
        <v>1.5945634464142966</v>
      </c>
    </row>
    <row r="580" spans="1:5" ht="15" customHeight="1" x14ac:dyDescent="0.2">
      <c r="A580" s="3">
        <f>'Stocks Returns'!A576</f>
        <v>43102</v>
      </c>
      <c r="B580" s="5">
        <f>SUMPRODUCT('Stocks Returns'!B576:E576,$H$10:$K$10)</f>
        <v>5.7285381519239648E-3</v>
      </c>
      <c r="C580" s="5">
        <f t="shared" si="25"/>
        <v>-5.7285381519239648E-3</v>
      </c>
      <c r="D580" s="24">
        <f t="shared" si="26"/>
        <v>1.0040041616308353</v>
      </c>
      <c r="E580" s="24">
        <f t="shared" si="27"/>
        <v>1.5985069011963371</v>
      </c>
    </row>
    <row r="581" spans="1:5" ht="15" customHeight="1" x14ac:dyDescent="0.2">
      <c r="A581" s="3">
        <f>'Stocks Returns'!A577</f>
        <v>43103</v>
      </c>
      <c r="B581" s="5">
        <f>SUMPRODUCT('Stocks Returns'!B577:E577,$H$10:$K$10)</f>
        <v>1.0267692931042117E-2</v>
      </c>
      <c r="C581" s="5">
        <f t="shared" si="25"/>
        <v>-1.0267692931042117E-2</v>
      </c>
      <c r="D581" s="24">
        <f t="shared" si="26"/>
        <v>1.0071543350475431</v>
      </c>
      <c r="E581" s="24">
        <f t="shared" si="27"/>
        <v>1.6015863685997251</v>
      </c>
    </row>
    <row r="582" spans="1:5" ht="15" customHeight="1" x14ac:dyDescent="0.2">
      <c r="A582" s="3">
        <f>'Stocks Returns'!A578</f>
        <v>43104</v>
      </c>
      <c r="B582" s="5">
        <f>SUMPRODUCT('Stocks Returns'!B578:E578,$H$10:$K$10)</f>
        <v>3.6564375820728992E-3</v>
      </c>
      <c r="C582" s="5">
        <f t="shared" ref="C582:C645" si="28">-B582</f>
        <v>-3.6564375820728992E-3</v>
      </c>
      <c r="D582" s="24">
        <f t="shared" ref="D582:D645" si="29">1+$H$13+$H$19*(B582-$H$13)</f>
        <v>1.0025661238353585</v>
      </c>
      <c r="E582" s="24">
        <f t="shared" ref="E582:E645" si="30">$H$22*D582-$H$23*D582^2-LN(1+$H$24*EXP(1-D582^3))</f>
        <v>1.5970878231956693</v>
      </c>
    </row>
    <row r="583" spans="1:5" ht="15" customHeight="1" x14ac:dyDescent="0.2">
      <c r="A583" s="3">
        <f>'Stocks Returns'!A579</f>
        <v>43105</v>
      </c>
      <c r="B583" s="5">
        <f>SUMPRODUCT('Stocks Returns'!B579:E579,$H$10:$K$10)</f>
        <v>2.2676963385262927E-2</v>
      </c>
      <c r="C583" s="5">
        <f t="shared" si="28"/>
        <v>-2.2676963385262927E-2</v>
      </c>
      <c r="D583" s="24">
        <f t="shared" si="29"/>
        <v>1.0157663687427725</v>
      </c>
      <c r="E583" s="24">
        <f t="shared" si="30"/>
        <v>1.6097988539520331</v>
      </c>
    </row>
    <row r="584" spans="1:5" ht="15" customHeight="1" x14ac:dyDescent="0.2">
      <c r="A584" s="3">
        <f>'Stocks Returns'!A580</f>
        <v>43108</v>
      </c>
      <c r="B584" s="5">
        <f>SUMPRODUCT('Stocks Returns'!B580:E580,$H$10:$K$10)</f>
        <v>4.0423515995787647E-3</v>
      </c>
      <c r="C584" s="5">
        <f t="shared" si="28"/>
        <v>-4.0423515995787647E-3</v>
      </c>
      <c r="D584" s="24">
        <f t="shared" si="29"/>
        <v>1.0028339481635076</v>
      </c>
      <c r="E584" s="24">
        <f t="shared" si="30"/>
        <v>1.5973527471574327</v>
      </c>
    </row>
    <row r="585" spans="1:5" ht="15" customHeight="1" x14ac:dyDescent="0.2">
      <c r="A585" s="3">
        <f>'Stocks Returns'!A581</f>
        <v>43109</v>
      </c>
      <c r="B585" s="5">
        <f>SUMPRODUCT('Stocks Returns'!B581:E581,$H$10:$K$10)</f>
        <v>-1.864702337828846E-3</v>
      </c>
      <c r="C585" s="5">
        <f t="shared" si="28"/>
        <v>1.864702337828846E-3</v>
      </c>
      <c r="D585" s="24">
        <f t="shared" si="29"/>
        <v>0.99873445273094674</v>
      </c>
      <c r="E585" s="24">
        <f t="shared" si="30"/>
        <v>1.5932661441044793</v>
      </c>
    </row>
    <row r="586" spans="1:5" ht="15" customHeight="1" x14ac:dyDescent="0.2">
      <c r="A586" s="3">
        <f>'Stocks Returns'!A582</f>
        <v>43110</v>
      </c>
      <c r="B586" s="5">
        <f>SUMPRODUCT('Stocks Returns'!B582:E582,$H$10:$K$10)</f>
        <v>-2.0157927366049721E-3</v>
      </c>
      <c r="C586" s="5">
        <f t="shared" si="28"/>
        <v>2.0157927366049721E-3</v>
      </c>
      <c r="D586" s="24">
        <f t="shared" si="29"/>
        <v>0.9986295959941961</v>
      </c>
      <c r="E586" s="24">
        <f t="shared" si="30"/>
        <v>1.5931607353017816</v>
      </c>
    </row>
    <row r="587" spans="1:5" ht="15" customHeight="1" x14ac:dyDescent="0.2">
      <c r="A587" s="3">
        <f>'Stocks Returns'!A583</f>
        <v>43111</v>
      </c>
      <c r="B587" s="5">
        <f>SUMPRODUCT('Stocks Returns'!B583:E583,$H$10:$K$10)</f>
        <v>7.5868178148534755E-3</v>
      </c>
      <c r="C587" s="5">
        <f t="shared" si="28"/>
        <v>-7.5868178148534755E-3</v>
      </c>
      <c r="D587" s="24">
        <f t="shared" si="29"/>
        <v>1.0052938077169082</v>
      </c>
      <c r="E587" s="24">
        <f t="shared" si="30"/>
        <v>1.599772452679427</v>
      </c>
    </row>
    <row r="588" spans="1:5" ht="15" customHeight="1" x14ac:dyDescent="0.2">
      <c r="A588" s="3">
        <f>'Stocks Returns'!A584</f>
        <v>43112</v>
      </c>
      <c r="B588" s="5">
        <f>SUMPRODUCT('Stocks Returns'!B584:E584,$H$10:$K$10)</f>
        <v>2.8288617896307577E-3</v>
      </c>
      <c r="C588" s="5">
        <f t="shared" si="28"/>
        <v>-2.8288617896307577E-3</v>
      </c>
      <c r="D588" s="24">
        <f t="shared" si="29"/>
        <v>1.0019917862354037</v>
      </c>
      <c r="E588" s="24">
        <f t="shared" si="30"/>
        <v>1.5965187331601256</v>
      </c>
    </row>
    <row r="589" spans="1:5" ht="15" customHeight="1" x14ac:dyDescent="0.2">
      <c r="A589" s="3">
        <f>'Stocks Returns'!A585</f>
        <v>43115</v>
      </c>
      <c r="B589" s="5">
        <f>SUMPRODUCT('Stocks Returns'!B585:E585,$H$10:$K$10)</f>
        <v>0</v>
      </c>
      <c r="C589" s="5">
        <f t="shared" si="28"/>
        <v>0</v>
      </c>
      <c r="D589" s="24">
        <f t="shared" si="29"/>
        <v>1.0000285561533999</v>
      </c>
      <c r="E589" s="24">
        <f t="shared" si="30"/>
        <v>1.5945634464142966</v>
      </c>
    </row>
    <row r="590" spans="1:5" ht="15" customHeight="1" x14ac:dyDescent="0.2">
      <c r="A590" s="3">
        <f>'Stocks Returns'!A586</f>
        <v>43116</v>
      </c>
      <c r="B590" s="5">
        <f>SUMPRODUCT('Stocks Returns'!B586:E586,$H$10:$K$10)</f>
        <v>2.2405830246293081E-3</v>
      </c>
      <c r="C590" s="5">
        <f t="shared" si="28"/>
        <v>-2.2405830246293081E-3</v>
      </c>
      <c r="D590" s="24">
        <f t="shared" si="29"/>
        <v>1.0015835207724928</v>
      </c>
      <c r="E590" s="24">
        <f t="shared" si="30"/>
        <v>1.5961133922913306</v>
      </c>
    </row>
    <row r="591" spans="1:5" ht="15" customHeight="1" x14ac:dyDescent="0.2">
      <c r="A591" s="3">
        <f>'Stocks Returns'!A587</f>
        <v>43117</v>
      </c>
      <c r="B591" s="5">
        <f>SUMPRODUCT('Stocks Returns'!B587:E587,$H$10:$K$10)</f>
        <v>1.4123103658373222E-2</v>
      </c>
      <c r="C591" s="5">
        <f t="shared" si="28"/>
        <v>-1.4123103658373222E-2</v>
      </c>
      <c r="D591" s="24">
        <f t="shared" si="29"/>
        <v>1.0098299900923109</v>
      </c>
      <c r="E591" s="24">
        <f t="shared" si="30"/>
        <v>1.604170354335599</v>
      </c>
    </row>
    <row r="592" spans="1:5" ht="15" customHeight="1" x14ac:dyDescent="0.2">
      <c r="A592" s="3">
        <f>'Stocks Returns'!A588</f>
        <v>43118</v>
      </c>
      <c r="B592" s="5">
        <f>SUMPRODUCT('Stocks Returns'!B588:E588,$H$10:$K$10)</f>
        <v>9.4730837051281332E-3</v>
      </c>
      <c r="C592" s="5">
        <f t="shared" si="28"/>
        <v>-9.4730837051281332E-3</v>
      </c>
      <c r="D592" s="24">
        <f t="shared" si="29"/>
        <v>1.006602876244759</v>
      </c>
      <c r="E592" s="24">
        <f t="shared" si="30"/>
        <v>1.601050187583716</v>
      </c>
    </row>
    <row r="593" spans="1:5" ht="15" customHeight="1" x14ac:dyDescent="0.2">
      <c r="A593" s="3">
        <f>'Stocks Returns'!A589</f>
        <v>43119</v>
      </c>
      <c r="B593" s="5">
        <f>SUMPRODUCT('Stocks Returns'!B589:E589,$H$10:$K$10)</f>
        <v>-3.034941632455085E-3</v>
      </c>
      <c r="C593" s="5">
        <f t="shared" si="28"/>
        <v>3.034941632455085E-3</v>
      </c>
      <c r="D593" s="24">
        <f t="shared" si="29"/>
        <v>0.9979223066604761</v>
      </c>
      <c r="E593" s="24">
        <f t="shared" si="30"/>
        <v>1.5924485768839418</v>
      </c>
    </row>
    <row r="594" spans="1:5" ht="15" customHeight="1" x14ac:dyDescent="0.2">
      <c r="A594" s="3">
        <f>'Stocks Returns'!A590</f>
        <v>43122</v>
      </c>
      <c r="B594" s="5">
        <f>SUMPRODUCT('Stocks Returns'!B590:E590,$H$10:$K$10)</f>
        <v>1.325596019414832E-2</v>
      </c>
      <c r="C594" s="5">
        <f t="shared" si="28"/>
        <v>-1.325596019414832E-2</v>
      </c>
      <c r="D594" s="24">
        <f t="shared" si="29"/>
        <v>1.0092281925281388</v>
      </c>
      <c r="E594" s="24">
        <f t="shared" si="30"/>
        <v>1.6035917145944443</v>
      </c>
    </row>
    <row r="595" spans="1:5" ht="15" customHeight="1" x14ac:dyDescent="0.2">
      <c r="A595" s="3">
        <f>'Stocks Returns'!A591</f>
        <v>43123</v>
      </c>
      <c r="B595" s="5">
        <f>SUMPRODUCT('Stocks Returns'!B591:E591,$H$10:$K$10)</f>
        <v>2.3126025749100874E-3</v>
      </c>
      <c r="C595" s="5">
        <f t="shared" si="28"/>
        <v>-2.3126025749100874E-3</v>
      </c>
      <c r="D595" s="24">
        <f t="shared" si="29"/>
        <v>1.0016335023403875</v>
      </c>
      <c r="E595" s="24">
        <f t="shared" si="30"/>
        <v>1.59616305175785</v>
      </c>
    </row>
    <row r="596" spans="1:5" ht="15" customHeight="1" x14ac:dyDescent="0.2">
      <c r="A596" s="3">
        <f>'Stocks Returns'!A592</f>
        <v>43124</v>
      </c>
      <c r="B596" s="5">
        <f>SUMPRODUCT('Stocks Returns'!B592:E592,$H$10:$K$10)</f>
        <v>-2.618557792845803E-3</v>
      </c>
      <c r="C596" s="5">
        <f t="shared" si="28"/>
        <v>2.618557792845803E-3</v>
      </c>
      <c r="D596" s="24">
        <f t="shared" si="29"/>
        <v>0.99821127704516499</v>
      </c>
      <c r="E596" s="24">
        <f t="shared" si="30"/>
        <v>1.5927397775038541</v>
      </c>
    </row>
    <row r="597" spans="1:5" ht="15" customHeight="1" x14ac:dyDescent="0.2">
      <c r="A597" s="3">
        <f>'Stocks Returns'!A593</f>
        <v>43125</v>
      </c>
      <c r="B597" s="5">
        <f>SUMPRODUCT('Stocks Returns'!B593:E593,$H$10:$K$10)</f>
        <v>3.2676216286840693E-3</v>
      </c>
      <c r="C597" s="5">
        <f t="shared" si="28"/>
        <v>-3.2676216286840693E-3</v>
      </c>
      <c r="D597" s="24">
        <f t="shared" si="29"/>
        <v>1.0022962855637068</v>
      </c>
      <c r="E597" s="24">
        <f t="shared" si="30"/>
        <v>1.5968206154450719</v>
      </c>
    </row>
    <row r="598" spans="1:5" ht="15" customHeight="1" x14ac:dyDescent="0.2">
      <c r="A598" s="3">
        <f>'Stocks Returns'!A594</f>
        <v>43126</v>
      </c>
      <c r="B598" s="5">
        <f>SUMPRODUCT('Stocks Returns'!B594:E594,$H$10:$K$10)</f>
        <v>1.1071851739049921E-2</v>
      </c>
      <c r="C598" s="5">
        <f t="shared" si="28"/>
        <v>-1.1071851739049921E-2</v>
      </c>
      <c r="D598" s="24">
        <f t="shared" si="29"/>
        <v>1.0077124212603006</v>
      </c>
      <c r="E598" s="24">
        <f t="shared" si="30"/>
        <v>1.6021277371722649</v>
      </c>
    </row>
    <row r="599" spans="1:5" ht="15" customHeight="1" x14ac:dyDescent="0.2">
      <c r="A599" s="3">
        <f>'Stocks Returns'!A595</f>
        <v>43129</v>
      </c>
      <c r="B599" s="5">
        <f>SUMPRODUCT('Stocks Returns'!B595:E595,$H$10:$K$10)</f>
        <v>-1.1053691613640473E-2</v>
      </c>
      <c r="C599" s="5">
        <f t="shared" si="28"/>
        <v>1.1053691613640473E-2</v>
      </c>
      <c r="D599" s="24">
        <f t="shared" si="29"/>
        <v>0.99235729417353347</v>
      </c>
      <c r="E599" s="24">
        <f t="shared" si="30"/>
        <v>1.5867759579260461</v>
      </c>
    </row>
    <row r="600" spans="1:5" ht="15" customHeight="1" x14ac:dyDescent="0.2">
      <c r="A600" s="3">
        <f>'Stocks Returns'!A596</f>
        <v>43130</v>
      </c>
      <c r="B600" s="5">
        <f>SUMPRODUCT('Stocks Returns'!B596:E596,$H$10:$K$10)</f>
        <v>-1.0885705847976462E-2</v>
      </c>
      <c r="C600" s="5">
        <f t="shared" si="28"/>
        <v>1.0885705847976462E-2</v>
      </c>
      <c r="D600" s="24">
        <f t="shared" si="29"/>
        <v>0.99247387629490424</v>
      </c>
      <c r="E600" s="24">
        <f t="shared" si="30"/>
        <v>1.5868960501382483</v>
      </c>
    </row>
    <row r="601" spans="1:5" ht="15" customHeight="1" x14ac:dyDescent="0.2">
      <c r="A601" s="3">
        <f>'Stocks Returns'!A597</f>
        <v>43131</v>
      </c>
      <c r="B601" s="5">
        <f>SUMPRODUCT('Stocks Returns'!B597:E597,$H$10:$K$10)</f>
        <v>5.3255288963440332E-3</v>
      </c>
      <c r="C601" s="5">
        <f t="shared" si="28"/>
        <v>-5.3255288963440332E-3</v>
      </c>
      <c r="D601" s="24">
        <f t="shared" si="29"/>
        <v>1.0037244732074626</v>
      </c>
      <c r="E601" s="24">
        <f t="shared" si="30"/>
        <v>1.5982315527324245</v>
      </c>
    </row>
    <row r="602" spans="1:5" ht="15" customHeight="1" x14ac:dyDescent="0.2">
      <c r="A602" s="3">
        <f>'Stocks Returns'!A598</f>
        <v>43132</v>
      </c>
      <c r="B602" s="5">
        <f>SUMPRODUCT('Stocks Returns'!B598:E598,$H$10:$K$10)</f>
        <v>1.0875721595858236E-2</v>
      </c>
      <c r="C602" s="5">
        <f t="shared" si="28"/>
        <v>-1.0875721595858236E-2</v>
      </c>
      <c r="D602" s="24">
        <f t="shared" si="29"/>
        <v>1.0075763069409256</v>
      </c>
      <c r="E602" s="24">
        <f t="shared" si="30"/>
        <v>1.601995816797491</v>
      </c>
    </row>
    <row r="603" spans="1:5" ht="15" customHeight="1" x14ac:dyDescent="0.2">
      <c r="A603" s="3">
        <f>'Stocks Returns'!A599</f>
        <v>43133</v>
      </c>
      <c r="B603" s="5">
        <f>SUMPRODUCT('Stocks Returns'!B599:E599,$H$10:$K$10)</f>
        <v>-3.6770484462724379E-2</v>
      </c>
      <c r="C603" s="5">
        <f t="shared" si="28"/>
        <v>3.6770484462724379E-2</v>
      </c>
      <c r="D603" s="24">
        <f t="shared" si="29"/>
        <v>0.97450983993626927</v>
      </c>
      <c r="E603" s="24">
        <f t="shared" si="30"/>
        <v>1.5677671274656519</v>
      </c>
    </row>
    <row r="604" spans="1:5" ht="15" customHeight="1" x14ac:dyDescent="0.2">
      <c r="A604" s="3">
        <f>'Stocks Returns'!A600</f>
        <v>43136</v>
      </c>
      <c r="B604" s="5">
        <f>SUMPRODUCT('Stocks Returns'!B600:E600,$H$10:$K$10)</f>
        <v>-3.850388446243444E-2</v>
      </c>
      <c r="C604" s="5">
        <f t="shared" si="28"/>
        <v>3.850388446243444E-2</v>
      </c>
      <c r="D604" s="24">
        <f t="shared" si="29"/>
        <v>0.9733068603364704</v>
      </c>
      <c r="E604" s="24">
        <f t="shared" si="30"/>
        <v>1.5664418339256185</v>
      </c>
    </row>
    <row r="605" spans="1:5" ht="15" customHeight="1" x14ac:dyDescent="0.2">
      <c r="A605" s="3">
        <f>'Stocks Returns'!A601</f>
        <v>43137</v>
      </c>
      <c r="B605" s="5">
        <f>SUMPRODUCT('Stocks Returns'!B601:E601,$H$10:$K$10)</f>
        <v>3.1482755615662036E-2</v>
      </c>
      <c r="C605" s="5">
        <f t="shared" si="28"/>
        <v>-3.1482755615662036E-2</v>
      </c>
      <c r="D605" s="24">
        <f t="shared" si="29"/>
        <v>1.0218775885506695</v>
      </c>
      <c r="E605" s="24">
        <f t="shared" si="30"/>
        <v>1.6154411728210762</v>
      </c>
    </row>
    <row r="606" spans="1:5" ht="15" customHeight="1" x14ac:dyDescent="0.2">
      <c r="A606" s="3">
        <f>'Stocks Returns'!A602</f>
        <v>43138</v>
      </c>
      <c r="B606" s="5">
        <f>SUMPRODUCT('Stocks Returns'!B602:E602,$H$10:$K$10)</f>
        <v>-8.2176843962191212E-3</v>
      </c>
      <c r="C606" s="5">
        <f t="shared" si="28"/>
        <v>8.2176843962191212E-3</v>
      </c>
      <c r="D606" s="24">
        <f t="shared" si="29"/>
        <v>0.99432548318242386</v>
      </c>
      <c r="E606" s="24">
        <f t="shared" si="30"/>
        <v>1.588796217978715</v>
      </c>
    </row>
    <row r="607" spans="1:5" ht="15" customHeight="1" x14ac:dyDescent="0.2">
      <c r="A607" s="3">
        <f>'Stocks Returns'!A603</f>
        <v>43139</v>
      </c>
      <c r="B607" s="5">
        <f>SUMPRODUCT('Stocks Returns'!B603:E603,$H$10:$K$10)</f>
        <v>-4.7677790734032721E-2</v>
      </c>
      <c r="C607" s="5">
        <f t="shared" si="28"/>
        <v>4.7677790734032721E-2</v>
      </c>
      <c r="D607" s="24">
        <f t="shared" si="29"/>
        <v>0.9669401693839812</v>
      </c>
      <c r="E607" s="24">
        <f t="shared" si="30"/>
        <v>1.559336781767259</v>
      </c>
    </row>
    <row r="608" spans="1:5" ht="15" customHeight="1" x14ac:dyDescent="0.2">
      <c r="A608" s="3">
        <f>'Stocks Returns'!A604</f>
        <v>43140</v>
      </c>
      <c r="B608" s="5">
        <f>SUMPRODUCT('Stocks Returns'!B604:E604,$H$10:$K$10)</f>
        <v>2.1092653374909752E-2</v>
      </c>
      <c r="C608" s="5">
        <f t="shared" si="28"/>
        <v>-2.1092653374909752E-2</v>
      </c>
      <c r="D608" s="24">
        <f t="shared" si="29"/>
        <v>1.0146668575955873</v>
      </c>
      <c r="E608" s="24">
        <f t="shared" si="30"/>
        <v>1.6087672909765447</v>
      </c>
    </row>
    <row r="609" spans="1:5" ht="15" customHeight="1" x14ac:dyDescent="0.2">
      <c r="A609" s="3">
        <f>'Stocks Returns'!A605</f>
        <v>43143</v>
      </c>
      <c r="B609" s="5">
        <f>SUMPRODUCT('Stocks Returns'!B605:E605,$H$10:$K$10)</f>
        <v>1.8845360760320767E-2</v>
      </c>
      <c r="C609" s="5">
        <f t="shared" si="28"/>
        <v>-1.8845360760320767E-2</v>
      </c>
      <c r="D609" s="24">
        <f t="shared" si="29"/>
        <v>1.0131072365210625</v>
      </c>
      <c r="E609" s="24">
        <f t="shared" si="30"/>
        <v>1.6072955149468231</v>
      </c>
    </row>
    <row r="610" spans="1:5" ht="15" customHeight="1" x14ac:dyDescent="0.2">
      <c r="A610" s="3">
        <f>'Stocks Returns'!A606</f>
        <v>43144</v>
      </c>
      <c r="B610" s="5">
        <f>SUMPRODUCT('Stocks Returns'!B606:E606,$H$10:$K$10)</f>
        <v>-2.503280844799748E-3</v>
      </c>
      <c r="C610" s="5">
        <f t="shared" si="28"/>
        <v>2.503280844799748E-3</v>
      </c>
      <c r="D610" s="24">
        <f t="shared" si="29"/>
        <v>0.99829127924710892</v>
      </c>
      <c r="E610" s="24">
        <f t="shared" si="30"/>
        <v>1.5928203383341457</v>
      </c>
    </row>
    <row r="611" spans="1:5" ht="15" customHeight="1" x14ac:dyDescent="0.2">
      <c r="A611" s="3">
        <f>'Stocks Returns'!A607</f>
        <v>43145</v>
      </c>
      <c r="B611" s="5">
        <f>SUMPRODUCT('Stocks Returns'!B607:E607,$H$10:$K$10)</f>
        <v>2.0782622631921301E-2</v>
      </c>
      <c r="C611" s="5">
        <f t="shared" si="28"/>
        <v>-2.0782622631921301E-2</v>
      </c>
      <c r="D611" s="24">
        <f t="shared" si="29"/>
        <v>1.0144516962599532</v>
      </c>
      <c r="E611" s="24">
        <f t="shared" si="30"/>
        <v>1.6085648434883879</v>
      </c>
    </row>
    <row r="612" spans="1:5" ht="15" customHeight="1" x14ac:dyDescent="0.2">
      <c r="A612" s="3">
        <f>'Stocks Returns'!A608</f>
        <v>43146</v>
      </c>
      <c r="B612" s="5">
        <f>SUMPRODUCT('Stocks Returns'!B608:E608,$H$10:$K$10)</f>
        <v>1.1443533777119347E-2</v>
      </c>
      <c r="C612" s="5">
        <f t="shared" si="28"/>
        <v>-1.1443533777119347E-2</v>
      </c>
      <c r="D612" s="24">
        <f t="shared" si="29"/>
        <v>1.0079703685947208</v>
      </c>
      <c r="E612" s="24">
        <f t="shared" si="30"/>
        <v>1.6023775301908036</v>
      </c>
    </row>
    <row r="613" spans="1:5" ht="15" customHeight="1" x14ac:dyDescent="0.2">
      <c r="A613" s="3">
        <f>'Stocks Returns'!A609</f>
        <v>43147</v>
      </c>
      <c r="B613" s="5">
        <f>SUMPRODUCT('Stocks Returns'!B609:E609,$H$10:$K$10)</f>
        <v>-2.652783612142562E-3</v>
      </c>
      <c r="C613" s="5">
        <f t="shared" si="28"/>
        <v>2.652783612142562E-3</v>
      </c>
      <c r="D613" s="24">
        <f t="shared" si="29"/>
        <v>0.99818752432657298</v>
      </c>
      <c r="E613" s="24">
        <f t="shared" si="30"/>
        <v>1.5927158540165587</v>
      </c>
    </row>
    <row r="614" spans="1:5" ht="15" customHeight="1" x14ac:dyDescent="0.2">
      <c r="A614" s="3">
        <f>'Stocks Returns'!A610</f>
        <v>43150</v>
      </c>
      <c r="B614" s="5">
        <f>SUMPRODUCT('Stocks Returns'!B610:E610,$H$10:$K$10)</f>
        <v>0</v>
      </c>
      <c r="C614" s="5">
        <f t="shared" si="28"/>
        <v>0</v>
      </c>
      <c r="D614" s="24">
        <f t="shared" si="29"/>
        <v>1.0000285561533999</v>
      </c>
      <c r="E614" s="24">
        <f t="shared" si="30"/>
        <v>1.5945634464142966</v>
      </c>
    </row>
    <row r="615" spans="1:5" ht="15" customHeight="1" x14ac:dyDescent="0.2">
      <c r="A615" s="3">
        <f>'Stocks Returns'!A611</f>
        <v>43151</v>
      </c>
      <c r="B615" s="5">
        <f>SUMPRODUCT('Stocks Returns'!B611:E611,$H$10:$K$10)</f>
        <v>2.2518050954661354E-3</v>
      </c>
      <c r="C615" s="5">
        <f t="shared" si="28"/>
        <v>-2.2518050954661354E-3</v>
      </c>
      <c r="D615" s="24">
        <f t="shared" si="29"/>
        <v>1.0015913088896535</v>
      </c>
      <c r="E615" s="24">
        <f t="shared" si="30"/>
        <v>1.5961211308780483</v>
      </c>
    </row>
    <row r="616" spans="1:5" ht="15" customHeight="1" x14ac:dyDescent="0.2">
      <c r="A616" s="3">
        <f>'Stocks Returns'!A612</f>
        <v>43152</v>
      </c>
      <c r="B616" s="5">
        <f>SUMPRODUCT('Stocks Returns'!B612:E612,$H$10:$K$10)</f>
        <v>-1.2696654384381152E-2</v>
      </c>
      <c r="C616" s="5">
        <f t="shared" si="28"/>
        <v>1.2696654384381152E-2</v>
      </c>
      <c r="D616" s="24">
        <f t="shared" si="29"/>
        <v>0.99121707801063941</v>
      </c>
      <c r="E616" s="24">
        <f t="shared" si="30"/>
        <v>1.5855985912618631</v>
      </c>
    </row>
    <row r="617" spans="1:5" ht="15" customHeight="1" x14ac:dyDescent="0.2">
      <c r="A617" s="3">
        <f>'Stocks Returns'!A613</f>
        <v>43153</v>
      </c>
      <c r="B617" s="5">
        <f>SUMPRODUCT('Stocks Returns'!B613:E613,$H$10:$K$10)</f>
        <v>-5.0741343166127591E-4</v>
      </c>
      <c r="C617" s="5">
        <f t="shared" si="28"/>
        <v>5.0741343166127591E-4</v>
      </c>
      <c r="D617" s="24">
        <f t="shared" si="29"/>
        <v>0.99967641123182704</v>
      </c>
      <c r="E617" s="24">
        <f t="shared" si="30"/>
        <v>1.5942110937494536</v>
      </c>
    </row>
    <row r="618" spans="1:5" ht="15" customHeight="1" x14ac:dyDescent="0.2">
      <c r="A618" s="3">
        <f>'Stocks Returns'!A614</f>
        <v>43154</v>
      </c>
      <c r="B618" s="5">
        <f>SUMPRODUCT('Stocks Returns'!B614:E614,$H$10:$K$10)</f>
        <v>2.0844775738512466E-2</v>
      </c>
      <c r="C618" s="5">
        <f t="shared" si="28"/>
        <v>-2.0844775738512466E-2</v>
      </c>
      <c r="D618" s="24">
        <f t="shared" si="29"/>
        <v>1.0144948305159276</v>
      </c>
      <c r="E618" s="24">
        <f t="shared" si="30"/>
        <v>1.6086054442239708</v>
      </c>
    </row>
    <row r="619" spans="1:5" ht="15" customHeight="1" x14ac:dyDescent="0.2">
      <c r="A619" s="3">
        <f>'Stocks Returns'!A615</f>
        <v>43157</v>
      </c>
      <c r="B619" s="5">
        <f>SUMPRODUCT('Stocks Returns'!B615:E615,$H$10:$K$10)</f>
        <v>1.350971180584405E-2</v>
      </c>
      <c r="C619" s="5">
        <f t="shared" si="28"/>
        <v>-1.350971180584405E-2</v>
      </c>
      <c r="D619" s="24">
        <f t="shared" si="29"/>
        <v>1.0094042961466556</v>
      </c>
      <c r="E619" s="24">
        <f t="shared" si="30"/>
        <v>1.6037611943481149</v>
      </c>
    </row>
    <row r="620" spans="1:5" ht="15" customHeight="1" x14ac:dyDescent="0.2">
      <c r="A620" s="3">
        <f>'Stocks Returns'!A616</f>
        <v>43158</v>
      </c>
      <c r="B620" s="5">
        <f>SUMPRODUCT('Stocks Returns'!B616:E616,$H$10:$K$10)</f>
        <v>-7.7689152878845534E-3</v>
      </c>
      <c r="C620" s="5">
        <f t="shared" si="28"/>
        <v>7.7689152878845534E-3</v>
      </c>
      <c r="D620" s="24">
        <f t="shared" si="29"/>
        <v>0.99463692894360811</v>
      </c>
      <c r="E620" s="24">
        <f t="shared" si="30"/>
        <v>1.5891145010961767</v>
      </c>
    </row>
    <row r="621" spans="1:5" ht="15" customHeight="1" x14ac:dyDescent="0.2">
      <c r="A621" s="3">
        <f>'Stocks Returns'!A617</f>
        <v>43159</v>
      </c>
      <c r="B621" s="5">
        <f>SUMPRODUCT('Stocks Returns'!B617:E617,$H$10:$K$10)</f>
        <v>-3.079159584525809E-3</v>
      </c>
      <c r="C621" s="5">
        <f t="shared" si="28"/>
        <v>3.079159584525809E-3</v>
      </c>
      <c r="D621" s="24">
        <f t="shared" si="29"/>
        <v>0.99789161940173898</v>
      </c>
      <c r="E621" s="24">
        <f t="shared" si="30"/>
        <v>1.5924176332442124</v>
      </c>
    </row>
    <row r="622" spans="1:5" ht="15" customHeight="1" x14ac:dyDescent="0.2">
      <c r="A622" s="3">
        <f>'Stocks Returns'!A618</f>
        <v>43160</v>
      </c>
      <c r="B622" s="5">
        <f>SUMPRODUCT('Stocks Returns'!B618:E618,$H$10:$K$10)</f>
        <v>-1.9375565185687796E-2</v>
      </c>
      <c r="C622" s="5">
        <f t="shared" si="28"/>
        <v>1.9375565185687796E-2</v>
      </c>
      <c r="D622" s="24">
        <f t="shared" si="29"/>
        <v>0.98658191391453265</v>
      </c>
      <c r="E622" s="24">
        <f t="shared" si="30"/>
        <v>1.5807599227696776</v>
      </c>
    </row>
    <row r="623" spans="1:5" ht="15" customHeight="1" x14ac:dyDescent="0.2">
      <c r="A623" s="3">
        <f>'Stocks Returns'!A619</f>
        <v>43161</v>
      </c>
      <c r="B623" s="5">
        <f>SUMPRODUCT('Stocks Returns'!B619:E619,$H$10:$K$10)</f>
        <v>4.3777331798771331E-3</v>
      </c>
      <c r="C623" s="5">
        <f t="shared" si="28"/>
        <v>-4.3777331798771331E-3</v>
      </c>
      <c r="D623" s="24">
        <f t="shared" si="29"/>
        <v>1.0030667029802347</v>
      </c>
      <c r="E623" s="24">
        <f t="shared" si="30"/>
        <v>1.5975827470461699</v>
      </c>
    </row>
    <row r="624" spans="1:5" ht="15" customHeight="1" x14ac:dyDescent="0.2">
      <c r="A624" s="3">
        <f>'Stocks Returns'!A620</f>
        <v>43164</v>
      </c>
      <c r="B624" s="5">
        <f>SUMPRODUCT('Stocks Returns'!B620:E620,$H$10:$K$10)</f>
        <v>1.0661885673875797E-2</v>
      </c>
      <c r="C624" s="5">
        <f t="shared" si="28"/>
        <v>-1.0661885673875797E-2</v>
      </c>
      <c r="D624" s="24">
        <f t="shared" si="29"/>
        <v>1.0074279048110697</v>
      </c>
      <c r="E624" s="24">
        <f t="shared" si="30"/>
        <v>1.6018519014930024</v>
      </c>
    </row>
    <row r="625" spans="1:5" ht="15" customHeight="1" x14ac:dyDescent="0.2">
      <c r="A625" s="3">
        <f>'Stocks Returns'!A621</f>
        <v>43165</v>
      </c>
      <c r="B625" s="5">
        <f>SUMPRODUCT('Stocks Returns'!B621:E621,$H$10:$K$10)</f>
        <v>-5.0285319275774516E-3</v>
      </c>
      <c r="C625" s="5">
        <f t="shared" si="28"/>
        <v>5.0285319275774516E-3</v>
      </c>
      <c r="D625" s="24">
        <f t="shared" si="29"/>
        <v>0.99653875499566125</v>
      </c>
      <c r="E625" s="24">
        <f t="shared" si="30"/>
        <v>1.5910497416816547</v>
      </c>
    </row>
    <row r="626" spans="1:5" ht="15" customHeight="1" x14ac:dyDescent="0.2">
      <c r="A626" s="3">
        <f>'Stocks Returns'!A622</f>
        <v>43166</v>
      </c>
      <c r="B626" s="5">
        <f>SUMPRODUCT('Stocks Returns'!B622:E622,$H$10:$K$10)</f>
        <v>5.5317932125073478E-3</v>
      </c>
      <c r="C626" s="5">
        <f t="shared" si="28"/>
        <v>-5.5317932125073478E-3</v>
      </c>
      <c r="D626" s="24">
        <f t="shared" si="29"/>
        <v>1.00386762064288</v>
      </c>
      <c r="E626" s="24">
        <f t="shared" si="30"/>
        <v>1.5983725183254898</v>
      </c>
    </row>
    <row r="627" spans="1:5" ht="15" customHeight="1" x14ac:dyDescent="0.2">
      <c r="A627" s="3">
        <f>'Stocks Returns'!A623</f>
        <v>43167</v>
      </c>
      <c r="B627" s="5">
        <f>SUMPRODUCT('Stocks Returns'!B623:E623,$H$10:$K$10)</f>
        <v>2.6962330725808035E-3</v>
      </c>
      <c r="C627" s="5">
        <f t="shared" si="28"/>
        <v>-2.6962330725808035E-3</v>
      </c>
      <c r="D627" s="24">
        <f t="shared" si="29"/>
        <v>1.0018997419057711</v>
      </c>
      <c r="E627" s="24">
        <f t="shared" si="30"/>
        <v>1.5964274066119908</v>
      </c>
    </row>
    <row r="628" spans="1:5" ht="15" customHeight="1" x14ac:dyDescent="0.2">
      <c r="A628" s="3">
        <f>'Stocks Returns'!A624</f>
        <v>43168</v>
      </c>
      <c r="B628" s="5">
        <f>SUMPRODUCT('Stocks Returns'!B624:E624,$H$10:$K$10)</f>
        <v>1.9878752810948194E-2</v>
      </c>
      <c r="C628" s="5">
        <f t="shared" si="28"/>
        <v>-1.9878752810948194E-2</v>
      </c>
      <c r="D628" s="24">
        <f t="shared" si="29"/>
        <v>1.013824410604198</v>
      </c>
      <c r="E628" s="24">
        <f t="shared" si="30"/>
        <v>1.6079735366214978</v>
      </c>
    </row>
    <row r="629" spans="1:5" ht="15" customHeight="1" x14ac:dyDescent="0.2">
      <c r="A629" s="3">
        <f>'Stocks Returns'!A625</f>
        <v>43171</v>
      </c>
      <c r="B629" s="5">
        <f>SUMPRODUCT('Stocks Returns'!B625:E625,$H$10:$K$10)</f>
        <v>-1.3032558933378476E-3</v>
      </c>
      <c r="C629" s="5">
        <f t="shared" si="28"/>
        <v>1.3032558933378476E-3</v>
      </c>
      <c r="D629" s="24">
        <f t="shared" si="29"/>
        <v>0.99912409656342349</v>
      </c>
      <c r="E629" s="24">
        <f t="shared" si="30"/>
        <v>1.5936574549373517</v>
      </c>
    </row>
    <row r="630" spans="1:5" ht="15" customHeight="1" x14ac:dyDescent="0.2">
      <c r="A630" s="3">
        <f>'Stocks Returns'!A626</f>
        <v>43172</v>
      </c>
      <c r="B630" s="5">
        <f>SUMPRODUCT('Stocks Returns'!B626:E626,$H$10:$K$10)</f>
        <v>-9.1775436285465046E-3</v>
      </c>
      <c r="C630" s="5">
        <f t="shared" si="28"/>
        <v>9.1775436285465046E-3</v>
      </c>
      <c r="D630" s="24">
        <f t="shared" si="29"/>
        <v>0.9936593408751887</v>
      </c>
      <c r="E630" s="24">
        <f t="shared" si="30"/>
        <v>1.5881141640556327</v>
      </c>
    </row>
    <row r="631" spans="1:5" ht="15" customHeight="1" x14ac:dyDescent="0.2">
      <c r="A631" s="3">
        <f>'Stocks Returns'!A627</f>
        <v>43173</v>
      </c>
      <c r="B631" s="5">
        <f>SUMPRODUCT('Stocks Returns'!B627:E627,$H$10:$K$10)</f>
        <v>-5.1927783268554328E-3</v>
      </c>
      <c r="C631" s="5">
        <f t="shared" si="28"/>
        <v>5.1927783268554328E-3</v>
      </c>
      <c r="D631" s="24">
        <f t="shared" si="29"/>
        <v>0.99642476799456225</v>
      </c>
      <c r="E631" s="24">
        <f t="shared" si="30"/>
        <v>1.5909341561825507</v>
      </c>
    </row>
    <row r="632" spans="1:5" ht="15" customHeight="1" x14ac:dyDescent="0.2">
      <c r="A632" s="3">
        <f>'Stocks Returns'!A628</f>
        <v>43174</v>
      </c>
      <c r="B632" s="5">
        <f>SUMPRODUCT('Stocks Returns'!B628:E628,$H$10:$K$10)</f>
        <v>6.5341813552561466E-3</v>
      </c>
      <c r="C632" s="5">
        <f t="shared" si="28"/>
        <v>-6.5341813552561466E-3</v>
      </c>
      <c r="D632" s="24">
        <f t="shared" si="29"/>
        <v>1.0045632780139477</v>
      </c>
      <c r="E632" s="24">
        <f t="shared" si="30"/>
        <v>1.5990563960175286</v>
      </c>
    </row>
    <row r="633" spans="1:5" ht="15" customHeight="1" x14ac:dyDescent="0.2">
      <c r="A633" s="3">
        <f>'Stocks Returns'!A629</f>
        <v>43175</v>
      </c>
      <c r="B633" s="5">
        <f>SUMPRODUCT('Stocks Returns'!B629:E629,$H$10:$K$10)</f>
        <v>8.9499193841414953E-3</v>
      </c>
      <c r="C633" s="5">
        <f t="shared" si="28"/>
        <v>-8.9499193841414953E-3</v>
      </c>
      <c r="D633" s="24">
        <f t="shared" si="29"/>
        <v>1.0062398002059942</v>
      </c>
      <c r="E633" s="24">
        <f t="shared" si="30"/>
        <v>1.6006964973367341</v>
      </c>
    </row>
    <row r="634" spans="1:5" ht="15" customHeight="1" x14ac:dyDescent="0.2">
      <c r="A634" s="3">
        <f>'Stocks Returns'!A630</f>
        <v>43178</v>
      </c>
      <c r="B634" s="5">
        <f>SUMPRODUCT('Stocks Returns'!B630:E630,$H$10:$K$10)</f>
        <v>-1.0727527976667912E-2</v>
      </c>
      <c r="C634" s="5">
        <f t="shared" si="28"/>
        <v>1.0727527976667912E-2</v>
      </c>
      <c r="D634" s="24">
        <f t="shared" si="29"/>
        <v>0.99258365173759244</v>
      </c>
      <c r="E634" s="24">
        <f t="shared" si="30"/>
        <v>1.5870090817817692</v>
      </c>
    </row>
    <row r="635" spans="1:5" ht="15" customHeight="1" x14ac:dyDescent="0.2">
      <c r="A635" s="3">
        <f>'Stocks Returns'!A631</f>
        <v>43179</v>
      </c>
      <c r="B635" s="5">
        <f>SUMPRODUCT('Stocks Returns'!B631:E631,$H$10:$K$10)</f>
        <v>1.3950851947713103E-2</v>
      </c>
      <c r="C635" s="5">
        <f t="shared" si="28"/>
        <v>-1.3950851947713103E-2</v>
      </c>
      <c r="D635" s="24">
        <f t="shared" si="29"/>
        <v>1.0097104474051128</v>
      </c>
      <c r="E635" s="24">
        <f t="shared" si="30"/>
        <v>1.6040555293046312</v>
      </c>
    </row>
    <row r="636" spans="1:5" ht="15" customHeight="1" x14ac:dyDescent="0.2">
      <c r="A636" s="3">
        <f>'Stocks Returns'!A632</f>
        <v>43180</v>
      </c>
      <c r="B636" s="5">
        <f>SUMPRODUCT('Stocks Returns'!B632:E632,$H$10:$K$10)</f>
        <v>-1.2238654375528695E-2</v>
      </c>
      <c r="C636" s="5">
        <f t="shared" si="28"/>
        <v>1.2238654375528695E-2</v>
      </c>
      <c r="D636" s="24">
        <f t="shared" si="29"/>
        <v>0.99153493001678306</v>
      </c>
      <c r="E636" s="24">
        <f t="shared" si="30"/>
        <v>1.5859273136684138</v>
      </c>
    </row>
    <row r="637" spans="1:5" ht="15" customHeight="1" x14ac:dyDescent="0.2">
      <c r="A637" s="3">
        <f>'Stocks Returns'!A633</f>
        <v>43181</v>
      </c>
      <c r="B637" s="5">
        <f>SUMPRODUCT('Stocks Returns'!B633:E633,$H$10:$K$10)</f>
        <v>-2.6215680719089932E-2</v>
      </c>
      <c r="C637" s="5">
        <f t="shared" si="28"/>
        <v>2.6215680719089932E-2</v>
      </c>
      <c r="D637" s="24">
        <f t="shared" si="29"/>
        <v>0.98183487373435152</v>
      </c>
      <c r="E637" s="24">
        <f t="shared" si="30"/>
        <v>1.5757177658565351</v>
      </c>
    </row>
    <row r="638" spans="1:5" ht="15" customHeight="1" x14ac:dyDescent="0.2">
      <c r="A638" s="3">
        <f>'Stocks Returns'!A634</f>
        <v>43182</v>
      </c>
      <c r="B638" s="5">
        <f>SUMPRODUCT('Stocks Returns'!B634:E634,$H$10:$K$10)</f>
        <v>-2.4908828528290565E-2</v>
      </c>
      <c r="C638" s="5">
        <f t="shared" si="28"/>
        <v>2.4908828528290565E-2</v>
      </c>
      <c r="D638" s="24">
        <f t="shared" si="29"/>
        <v>0.98274182915476627</v>
      </c>
      <c r="E638" s="24">
        <f t="shared" si="30"/>
        <v>1.5766878466978844</v>
      </c>
    </row>
    <row r="639" spans="1:5" ht="15" customHeight="1" x14ac:dyDescent="0.2">
      <c r="A639" s="3">
        <f>'Stocks Returns'!A635</f>
        <v>43185</v>
      </c>
      <c r="B639" s="5">
        <f>SUMPRODUCT('Stocks Returns'!B635:E635,$H$10:$K$10)</f>
        <v>3.1748545169409614E-2</v>
      </c>
      <c r="C639" s="5">
        <f t="shared" si="28"/>
        <v>-3.1748545169409614E-2</v>
      </c>
      <c r="D639" s="24">
        <f t="shared" si="29"/>
        <v>1.0220620465009702</v>
      </c>
      <c r="E639" s="24">
        <f t="shared" si="30"/>
        <v>1.6156090616600438</v>
      </c>
    </row>
    <row r="640" spans="1:5" ht="15" customHeight="1" x14ac:dyDescent="0.2">
      <c r="A640" s="3">
        <f>'Stocks Returns'!A636</f>
        <v>43186</v>
      </c>
      <c r="B640" s="5">
        <f>SUMPRODUCT('Stocks Returns'!B636:E636,$H$10:$K$10)</f>
        <v>-2.7371523705217362E-2</v>
      </c>
      <c r="C640" s="5">
        <f t="shared" si="28"/>
        <v>2.7371523705217362E-2</v>
      </c>
      <c r="D640" s="24">
        <f t="shared" si="29"/>
        <v>0.98103271870197906</v>
      </c>
      <c r="E640" s="24">
        <f t="shared" si="30"/>
        <v>1.5748571359042827</v>
      </c>
    </row>
    <row r="641" spans="1:5" ht="15" customHeight="1" x14ac:dyDescent="0.2">
      <c r="A641" s="3">
        <f>'Stocks Returns'!A637</f>
        <v>43187</v>
      </c>
      <c r="B641" s="5">
        <f>SUMPRODUCT('Stocks Returns'!B637:E637,$H$10:$K$10)</f>
        <v>-5.2917475552556057E-3</v>
      </c>
      <c r="C641" s="5">
        <f t="shared" si="28"/>
        <v>5.2917475552556057E-3</v>
      </c>
      <c r="D641" s="24">
        <f t="shared" si="29"/>
        <v>0.99635608335005255</v>
      </c>
      <c r="E641" s="24">
        <f t="shared" si="30"/>
        <v>1.5908644834229406</v>
      </c>
    </row>
    <row r="642" spans="1:5" ht="15" customHeight="1" x14ac:dyDescent="0.2">
      <c r="A642" s="3">
        <f>'Stocks Returns'!A638</f>
        <v>43188</v>
      </c>
      <c r="B642" s="5">
        <f>SUMPRODUCT('Stocks Returns'!B638:E638,$H$10:$K$10)</f>
        <v>2.1275833613865744E-2</v>
      </c>
      <c r="C642" s="5">
        <f t="shared" si="28"/>
        <v>-2.1275833613865744E-2</v>
      </c>
      <c r="D642" s="24">
        <f t="shared" si="29"/>
        <v>1.0147939846814227</v>
      </c>
      <c r="E642" s="24">
        <f t="shared" si="30"/>
        <v>1.6088868165467103</v>
      </c>
    </row>
    <row r="643" spans="1:5" ht="15" customHeight="1" x14ac:dyDescent="0.2">
      <c r="A643" s="3">
        <f>'Stocks Returns'!A639</f>
        <v>43189</v>
      </c>
      <c r="B643" s="5">
        <f>SUMPRODUCT('Stocks Returns'!B639:E639,$H$10:$K$10)</f>
        <v>0</v>
      </c>
      <c r="C643" s="5">
        <f t="shared" si="28"/>
        <v>0</v>
      </c>
      <c r="D643" s="24">
        <f t="shared" si="29"/>
        <v>1.0000285561533999</v>
      </c>
      <c r="E643" s="24">
        <f t="shared" si="30"/>
        <v>1.5945634464142966</v>
      </c>
    </row>
    <row r="644" spans="1:5" ht="15" customHeight="1" x14ac:dyDescent="0.2">
      <c r="A644" s="3">
        <f>'Stocks Returns'!A640</f>
        <v>43192</v>
      </c>
      <c r="B644" s="5">
        <f>SUMPRODUCT('Stocks Returns'!B640:E640,$H$10:$K$10)</f>
        <v>-1.2078024449256871E-2</v>
      </c>
      <c r="C644" s="5">
        <f t="shared" si="28"/>
        <v>1.2078024449256871E-2</v>
      </c>
      <c r="D644" s="24">
        <f t="shared" si="29"/>
        <v>0.9916464071856157</v>
      </c>
      <c r="E644" s="24">
        <f t="shared" si="30"/>
        <v>1.5860425092117534</v>
      </c>
    </row>
    <row r="645" spans="1:5" ht="15" customHeight="1" x14ac:dyDescent="0.2">
      <c r="A645" s="3">
        <f>'Stocks Returns'!A641</f>
        <v>43193</v>
      </c>
      <c r="B645" s="5">
        <f>SUMPRODUCT('Stocks Returns'!B641:E641,$H$10:$K$10)</f>
        <v>7.4243456866505755E-3</v>
      </c>
      <c r="C645" s="5">
        <f t="shared" si="28"/>
        <v>-7.4243456866505755E-3</v>
      </c>
      <c r="D645" s="24">
        <f t="shared" si="29"/>
        <v>1.0051810520599354</v>
      </c>
      <c r="E645" s="24">
        <f t="shared" si="30"/>
        <v>1.5996620716205743</v>
      </c>
    </row>
    <row r="646" spans="1:5" ht="15" customHeight="1" x14ac:dyDescent="0.2">
      <c r="A646" s="3">
        <f>'Stocks Returns'!A642</f>
        <v>43194</v>
      </c>
      <c r="B646" s="5">
        <f>SUMPRODUCT('Stocks Returns'!B642:E642,$H$10:$K$10)</f>
        <v>5.5459454916882561E-3</v>
      </c>
      <c r="C646" s="5">
        <f t="shared" ref="C646:C709" si="31">-B646</f>
        <v>-5.5459454916882561E-3</v>
      </c>
      <c r="D646" s="24">
        <f t="shared" ref="D646:D709" si="32">1+$H$13+$H$19*(B646-$H$13)</f>
        <v>1.0038774423246315</v>
      </c>
      <c r="E646" s="24">
        <f t="shared" ref="E646:E709" si="33">$H$22*D646-$H$23*D646^2-LN(1+$H$24*EXP(1-D646^3))</f>
        <v>1.5983821872780555</v>
      </c>
    </row>
    <row r="647" spans="1:5" ht="15" customHeight="1" x14ac:dyDescent="0.2">
      <c r="A647" s="3">
        <f>'Stocks Returns'!A643</f>
        <v>43195</v>
      </c>
      <c r="B647" s="5">
        <f>SUMPRODUCT('Stocks Returns'!B643:E643,$H$10:$K$10)</f>
        <v>1.0494297025186053E-2</v>
      </c>
      <c r="C647" s="5">
        <f t="shared" si="31"/>
        <v>-1.0494297025186053E-2</v>
      </c>
      <c r="D647" s="24">
        <f t="shared" si="32"/>
        <v>1.0073115982888792</v>
      </c>
      <c r="E647" s="24">
        <f t="shared" si="33"/>
        <v>1.6017390489151044</v>
      </c>
    </row>
    <row r="648" spans="1:5" ht="15" customHeight="1" x14ac:dyDescent="0.2">
      <c r="A648" s="3">
        <f>'Stocks Returns'!A644</f>
        <v>43196</v>
      </c>
      <c r="B648" s="5">
        <f>SUMPRODUCT('Stocks Returns'!B644:E644,$H$10:$K$10)</f>
        <v>-2.9279502003685304E-2</v>
      </c>
      <c r="C648" s="5">
        <f t="shared" si="31"/>
        <v>2.9279502003685304E-2</v>
      </c>
      <c r="D648" s="24">
        <f t="shared" si="32"/>
        <v>0.97970858176284237</v>
      </c>
      <c r="E648" s="24">
        <f t="shared" si="33"/>
        <v>1.5734310546975112</v>
      </c>
    </row>
    <row r="649" spans="1:5" ht="15" customHeight="1" x14ac:dyDescent="0.2">
      <c r="A649" s="3">
        <f>'Stocks Returns'!A645</f>
        <v>43199</v>
      </c>
      <c r="B649" s="5">
        <f>SUMPRODUCT('Stocks Returns'!B645:E645,$H$10:$K$10)</f>
        <v>8.7016145810331832E-3</v>
      </c>
      <c r="C649" s="5">
        <f t="shared" si="31"/>
        <v>-8.7016145810331832E-3</v>
      </c>
      <c r="D649" s="24">
        <f t="shared" si="32"/>
        <v>1.006067476672637</v>
      </c>
      <c r="E649" s="24">
        <f t="shared" si="33"/>
        <v>1.600528441638817</v>
      </c>
    </row>
    <row r="650" spans="1:5" ht="15" customHeight="1" x14ac:dyDescent="0.2">
      <c r="A650" s="3">
        <f>'Stocks Returns'!A646</f>
        <v>43200</v>
      </c>
      <c r="B650" s="5">
        <f>SUMPRODUCT('Stocks Returns'!B646:E646,$H$10:$K$10)</f>
        <v>1.7032576134868697E-2</v>
      </c>
      <c r="C650" s="5">
        <f t="shared" si="31"/>
        <v>-1.7032576134868697E-2</v>
      </c>
      <c r="D650" s="24">
        <f t="shared" si="32"/>
        <v>1.0118491639909988</v>
      </c>
      <c r="E650" s="24">
        <f t="shared" si="33"/>
        <v>1.606101024423392</v>
      </c>
    </row>
    <row r="651" spans="1:5" ht="15" customHeight="1" x14ac:dyDescent="0.2">
      <c r="A651" s="3">
        <f>'Stocks Returns'!A647</f>
        <v>43201</v>
      </c>
      <c r="B651" s="5">
        <f>SUMPRODUCT('Stocks Returns'!B647:E647,$H$10:$K$10)</f>
        <v>-7.4418640736020995E-3</v>
      </c>
      <c r="C651" s="5">
        <f t="shared" si="31"/>
        <v>7.4418640736020995E-3</v>
      </c>
      <c r="D651" s="24">
        <f t="shared" si="32"/>
        <v>0.99486390248632006</v>
      </c>
      <c r="E651" s="24">
        <f t="shared" si="33"/>
        <v>1.5893462157380591</v>
      </c>
    </row>
    <row r="652" spans="1:5" ht="15" customHeight="1" x14ac:dyDescent="0.2">
      <c r="A652" s="3">
        <f>'Stocks Returns'!A648</f>
        <v>43202</v>
      </c>
      <c r="B652" s="5">
        <f>SUMPRODUCT('Stocks Returns'!B648:E648,$H$10:$K$10)</f>
        <v>1.0490905428745766E-2</v>
      </c>
      <c r="C652" s="5">
        <f t="shared" si="31"/>
        <v>-1.0490905428745766E-2</v>
      </c>
      <c r="D652" s="24">
        <f t="shared" si="32"/>
        <v>1.0073092445209495</v>
      </c>
      <c r="E652" s="24">
        <f t="shared" si="33"/>
        <v>1.6017367644799636</v>
      </c>
    </row>
    <row r="653" spans="1:5" ht="15" customHeight="1" x14ac:dyDescent="0.2">
      <c r="A653" s="3">
        <f>'Stocks Returns'!A649</f>
        <v>43203</v>
      </c>
      <c r="B653" s="5">
        <f>SUMPRODUCT('Stocks Returns'!B649:E649,$H$10:$K$10)</f>
        <v>-3.563075997337059E-3</v>
      </c>
      <c r="C653" s="5">
        <f t="shared" si="31"/>
        <v>3.563075997337059E-3</v>
      </c>
      <c r="D653" s="24">
        <f t="shared" si="32"/>
        <v>0.99755578141124801</v>
      </c>
      <c r="E653" s="24">
        <f t="shared" si="33"/>
        <v>1.5920787443487521</v>
      </c>
    </row>
    <row r="654" spans="1:5" ht="15" customHeight="1" x14ac:dyDescent="0.2">
      <c r="A654" s="3">
        <f>'Stocks Returns'!A650</f>
        <v>43206</v>
      </c>
      <c r="B654" s="5">
        <f>SUMPRODUCT('Stocks Returns'!B650:E650,$H$10:$K$10)</f>
        <v>8.0881791895514987E-3</v>
      </c>
      <c r="C654" s="5">
        <f t="shared" si="31"/>
        <v>-8.0881791895514987E-3</v>
      </c>
      <c r="D654" s="24">
        <f t="shared" si="32"/>
        <v>1.0056417525109487</v>
      </c>
      <c r="E654" s="24">
        <f t="shared" si="33"/>
        <v>1.6001127458147608</v>
      </c>
    </row>
    <row r="655" spans="1:5" ht="15" customHeight="1" x14ac:dyDescent="0.2">
      <c r="A655" s="3">
        <f>'Stocks Returns'!A651</f>
        <v>43207</v>
      </c>
      <c r="B655" s="5">
        <f>SUMPRODUCT('Stocks Returns'!B651:E651,$H$10:$K$10)</f>
        <v>1.6744817472665818E-2</v>
      </c>
      <c r="C655" s="5">
        <f t="shared" si="31"/>
        <v>-1.6744817472665818E-2</v>
      </c>
      <c r="D655" s="24">
        <f t="shared" si="32"/>
        <v>1.0116494594794301</v>
      </c>
      <c r="E655" s="24">
        <f t="shared" si="33"/>
        <v>1.6059108162631719</v>
      </c>
    </row>
    <row r="656" spans="1:5" ht="15" customHeight="1" x14ac:dyDescent="0.2">
      <c r="A656" s="3">
        <f>'Stocks Returns'!A652</f>
        <v>43208</v>
      </c>
      <c r="B656" s="5">
        <f>SUMPRODUCT('Stocks Returns'!B652:E652,$H$10:$K$10)</f>
        <v>4.4615191538131529E-3</v>
      </c>
      <c r="C656" s="5">
        <f t="shared" si="31"/>
        <v>-4.4615191538131529E-3</v>
      </c>
      <c r="D656" s="24">
        <f t="shared" si="32"/>
        <v>1.0031248504461463</v>
      </c>
      <c r="E656" s="24">
        <f t="shared" si="33"/>
        <v>1.5976401722337925</v>
      </c>
    </row>
    <row r="657" spans="1:5" ht="15" customHeight="1" x14ac:dyDescent="0.2">
      <c r="A657" s="3">
        <f>'Stocks Returns'!A653</f>
        <v>43209</v>
      </c>
      <c r="B657" s="5">
        <f>SUMPRODUCT('Stocks Returns'!B653:E653,$H$10:$K$10)</f>
        <v>-5.8194693267066043E-3</v>
      </c>
      <c r="C657" s="5">
        <f t="shared" si="31"/>
        <v>5.8194693267066043E-3</v>
      </c>
      <c r="D657" s="24">
        <f t="shared" si="32"/>
        <v>0.99598984444066552</v>
      </c>
      <c r="E657" s="24">
        <f t="shared" si="33"/>
        <v>1.5904926595130042</v>
      </c>
    </row>
    <row r="658" spans="1:5" ht="15" customHeight="1" x14ac:dyDescent="0.2">
      <c r="A658" s="3">
        <f>'Stocks Returns'!A654</f>
        <v>43210</v>
      </c>
      <c r="B658" s="5">
        <f>SUMPRODUCT('Stocks Returns'!B654:E654,$H$10:$K$10)</f>
        <v>2.1734221489131266E-3</v>
      </c>
      <c r="C658" s="5">
        <f t="shared" si="31"/>
        <v>-2.1734221489131266E-3</v>
      </c>
      <c r="D658" s="24">
        <f t="shared" si="32"/>
        <v>1.0015369111247456</v>
      </c>
      <c r="E658" s="24">
        <f t="shared" si="33"/>
        <v>1.596067073982216</v>
      </c>
    </row>
    <row r="659" spans="1:5" ht="15" customHeight="1" x14ac:dyDescent="0.2">
      <c r="A659" s="3">
        <f>'Stocks Returns'!A655</f>
        <v>43213</v>
      </c>
      <c r="B659" s="5">
        <f>SUMPRODUCT('Stocks Returns'!B655:E655,$H$10:$K$10)</f>
        <v>1.0897729769165461E-3</v>
      </c>
      <c r="C659" s="5">
        <f t="shared" si="31"/>
        <v>-1.0897729769165461E-3</v>
      </c>
      <c r="D659" s="24">
        <f t="shared" si="32"/>
        <v>1.0007848585993799</v>
      </c>
      <c r="E659" s="24">
        <f t="shared" si="33"/>
        <v>1.5953185178403821</v>
      </c>
    </row>
    <row r="660" spans="1:5" ht="15" customHeight="1" x14ac:dyDescent="0.2">
      <c r="A660" s="3">
        <f>'Stocks Returns'!A656</f>
        <v>43214</v>
      </c>
      <c r="B660" s="5">
        <f>SUMPRODUCT('Stocks Returns'!B656:E656,$H$10:$K$10)</f>
        <v>-2.5446131866818433E-2</v>
      </c>
      <c r="C660" s="5">
        <f t="shared" si="31"/>
        <v>2.5446131866818433E-2</v>
      </c>
      <c r="D660" s="24">
        <f t="shared" si="32"/>
        <v>0.98236894063782798</v>
      </c>
      <c r="E660" s="24">
        <f t="shared" si="33"/>
        <v>1.5762893889741798</v>
      </c>
    </row>
    <row r="661" spans="1:5" ht="15" customHeight="1" x14ac:dyDescent="0.2">
      <c r="A661" s="3">
        <f>'Stocks Returns'!A657</f>
        <v>43215</v>
      </c>
      <c r="B661" s="5">
        <f>SUMPRODUCT('Stocks Returns'!B657:E657,$H$10:$K$10)</f>
        <v>-9.1544862485216401E-5</v>
      </c>
      <c r="C661" s="5">
        <f t="shared" si="31"/>
        <v>9.1544862485216401E-5</v>
      </c>
      <c r="D661" s="24">
        <f t="shared" si="32"/>
        <v>0.99996502401883525</v>
      </c>
      <c r="E661" s="24">
        <f t="shared" si="33"/>
        <v>1.5944999134640894</v>
      </c>
    </row>
    <row r="662" spans="1:5" ht="15" customHeight="1" x14ac:dyDescent="0.2">
      <c r="A662" s="3">
        <f>'Stocks Returns'!A658</f>
        <v>43216</v>
      </c>
      <c r="B662" s="5">
        <f>SUMPRODUCT('Stocks Returns'!B658:E658,$H$10:$K$10)</f>
        <v>4.692081255470474E-2</v>
      </c>
      <c r="C662" s="5">
        <f t="shared" si="31"/>
        <v>-4.692081255470474E-2</v>
      </c>
      <c r="D662" s="24">
        <f t="shared" si="32"/>
        <v>1.0325916000663651</v>
      </c>
      <c r="E662" s="24">
        <f t="shared" si="33"/>
        <v>1.6249554918711389</v>
      </c>
    </row>
    <row r="663" spans="1:5" ht="15" customHeight="1" x14ac:dyDescent="0.2">
      <c r="A663" s="3">
        <f>'Stocks Returns'!A659</f>
        <v>43217</v>
      </c>
      <c r="B663" s="5">
        <f>SUMPRODUCT('Stocks Returns'!B659:E659,$H$10:$K$10)</f>
        <v>-8.1367251580461188E-3</v>
      </c>
      <c r="C663" s="5">
        <f t="shared" si="31"/>
        <v>8.1367251580461188E-3</v>
      </c>
      <c r="D663" s="24">
        <f t="shared" si="32"/>
        <v>0.99438166889371593</v>
      </c>
      <c r="E663" s="24">
        <f t="shared" si="33"/>
        <v>1.5888536655353194</v>
      </c>
    </row>
    <row r="664" spans="1:5" ht="15" customHeight="1" x14ac:dyDescent="0.2">
      <c r="A664" s="3">
        <f>'Stocks Returns'!A660</f>
        <v>43220</v>
      </c>
      <c r="B664" s="5">
        <f>SUMPRODUCT('Stocks Returns'!B660:E660,$H$10:$K$10)</f>
        <v>5.8188885158272814E-3</v>
      </c>
      <c r="C664" s="5">
        <f t="shared" si="31"/>
        <v>-5.8188885158272814E-3</v>
      </c>
      <c r="D664" s="24">
        <f t="shared" si="32"/>
        <v>1.0040668647833841</v>
      </c>
      <c r="E664" s="24">
        <f t="shared" si="33"/>
        <v>1.5985685880998775</v>
      </c>
    </row>
    <row r="665" spans="1:5" ht="15" customHeight="1" x14ac:dyDescent="0.2">
      <c r="A665" s="3">
        <f>'Stocks Returns'!A661</f>
        <v>43221</v>
      </c>
      <c r="B665" s="5">
        <f>SUMPRODUCT('Stocks Returns'!B661:E661,$H$10:$K$10)</f>
        <v>5.6184903818096684E-3</v>
      </c>
      <c r="C665" s="5">
        <f t="shared" si="31"/>
        <v>-5.6184903818096684E-3</v>
      </c>
      <c r="D665" s="24">
        <f t="shared" si="32"/>
        <v>1.0039277884783759</v>
      </c>
      <c r="E665" s="24">
        <f t="shared" si="33"/>
        <v>1.5984317444329832</v>
      </c>
    </row>
    <row r="666" spans="1:5" ht="15" customHeight="1" x14ac:dyDescent="0.2">
      <c r="A666" s="3">
        <f>'Stocks Returns'!A662</f>
        <v>43222</v>
      </c>
      <c r="B666" s="5">
        <f>SUMPRODUCT('Stocks Returns'!B662:E662,$H$10:$K$10)</f>
        <v>-8.5013785239245621E-3</v>
      </c>
      <c r="C666" s="5">
        <f t="shared" si="31"/>
        <v>8.5013785239245621E-3</v>
      </c>
      <c r="D666" s="24">
        <f t="shared" si="32"/>
        <v>0.9941285994577963</v>
      </c>
      <c r="E666" s="24">
        <f t="shared" si="33"/>
        <v>1.5885948140317296</v>
      </c>
    </row>
    <row r="667" spans="1:5" ht="15" customHeight="1" x14ac:dyDescent="0.2">
      <c r="A667" s="3">
        <f>'Stocks Returns'!A663</f>
        <v>43223</v>
      </c>
      <c r="B667" s="5">
        <f>SUMPRODUCT('Stocks Returns'!B663:E663,$H$10:$K$10)</f>
        <v>6.8779756944185432E-3</v>
      </c>
      <c r="C667" s="5">
        <f t="shared" si="31"/>
        <v>-6.8779756944185432E-3</v>
      </c>
      <c r="D667" s="24">
        <f t="shared" si="32"/>
        <v>1.0048018712853264</v>
      </c>
      <c r="E667" s="24">
        <f t="shared" si="33"/>
        <v>1.5992904993950603</v>
      </c>
    </row>
    <row r="668" spans="1:5" ht="15" customHeight="1" x14ac:dyDescent="0.2">
      <c r="A668" s="3">
        <f>'Stocks Returns'!A664</f>
        <v>43224</v>
      </c>
      <c r="B668" s="5">
        <f>SUMPRODUCT('Stocks Returns'!B664:E664,$H$10:$K$10)</f>
        <v>8.2135535464244683E-3</v>
      </c>
      <c r="C668" s="5">
        <f t="shared" si="31"/>
        <v>-8.2135535464244683E-3</v>
      </c>
      <c r="D668" s="24">
        <f t="shared" si="32"/>
        <v>1.0057287623146185</v>
      </c>
      <c r="E668" s="24">
        <f t="shared" si="33"/>
        <v>1.6001977656503079</v>
      </c>
    </row>
    <row r="669" spans="1:5" ht="15" customHeight="1" x14ac:dyDescent="0.2">
      <c r="A669" s="3">
        <f>'Stocks Returns'!A665</f>
        <v>43227</v>
      </c>
      <c r="B669" s="5">
        <f>SUMPRODUCT('Stocks Returns'!B665:E665,$H$10:$K$10)</f>
        <v>8.8820384296179299E-3</v>
      </c>
      <c r="C669" s="5">
        <f t="shared" si="31"/>
        <v>-8.8820384296179299E-3</v>
      </c>
      <c r="D669" s="24">
        <f t="shared" si="32"/>
        <v>1.0061926908235548</v>
      </c>
      <c r="E669" s="24">
        <f t="shared" si="33"/>
        <v>1.6006505666281854</v>
      </c>
    </row>
    <row r="670" spans="1:5" ht="15" customHeight="1" x14ac:dyDescent="0.2">
      <c r="A670" s="3">
        <f>'Stocks Returns'!A666</f>
        <v>43228</v>
      </c>
      <c r="B670" s="5">
        <f>SUMPRODUCT('Stocks Returns'!B666:E666,$H$10:$K$10)</f>
        <v>5.9334736560582683E-3</v>
      </c>
      <c r="C670" s="5">
        <f t="shared" si="31"/>
        <v>-5.9334736560582683E-3</v>
      </c>
      <c r="D670" s="24">
        <f t="shared" si="32"/>
        <v>1.0041463868707043</v>
      </c>
      <c r="E670" s="24">
        <f t="shared" si="33"/>
        <v>1.5986467985438195</v>
      </c>
    </row>
    <row r="671" spans="1:5" ht="15" customHeight="1" x14ac:dyDescent="0.2">
      <c r="A671" s="3">
        <f>'Stocks Returns'!A667</f>
        <v>43229</v>
      </c>
      <c r="B671" s="5">
        <f>SUMPRODUCT('Stocks Returns'!B667:E667,$H$10:$K$10)</f>
        <v>7.6051524820664089E-3</v>
      </c>
      <c r="C671" s="5">
        <f t="shared" si="31"/>
        <v>-7.6051524820664089E-3</v>
      </c>
      <c r="D671" s="24">
        <f t="shared" si="32"/>
        <v>1.005306531975954</v>
      </c>
      <c r="E671" s="24">
        <f t="shared" si="33"/>
        <v>1.5997849057426603</v>
      </c>
    </row>
    <row r="672" spans="1:5" ht="15" customHeight="1" x14ac:dyDescent="0.2">
      <c r="A672" s="3">
        <f>'Stocks Returns'!A668</f>
        <v>43230</v>
      </c>
      <c r="B672" s="5">
        <f>SUMPRODUCT('Stocks Returns'!B668:E668,$H$10:$K$10)</f>
        <v>1.9903578709321835E-3</v>
      </c>
      <c r="C672" s="5">
        <f t="shared" si="31"/>
        <v>-1.9903578709321835E-3</v>
      </c>
      <c r="D672" s="24">
        <f t="shared" si="32"/>
        <v>1.0014098645158269</v>
      </c>
      <c r="E672" s="24">
        <f t="shared" si="33"/>
        <v>1.5959407772335676</v>
      </c>
    </row>
    <row r="673" spans="1:5" ht="15" customHeight="1" x14ac:dyDescent="0.2">
      <c r="A673" s="3">
        <f>'Stocks Returns'!A669</f>
        <v>43231</v>
      </c>
      <c r="B673" s="5">
        <f>SUMPRODUCT('Stocks Returns'!B669:E669,$H$10:$K$10)</f>
        <v>5.7551450331208851E-3</v>
      </c>
      <c r="C673" s="5">
        <f t="shared" si="31"/>
        <v>-5.7551450331208851E-3</v>
      </c>
      <c r="D673" s="24">
        <f t="shared" si="32"/>
        <v>1.0040226268063859</v>
      </c>
      <c r="E673" s="24">
        <f t="shared" si="33"/>
        <v>1.5985250687481161</v>
      </c>
    </row>
    <row r="674" spans="1:5" ht="15" customHeight="1" x14ac:dyDescent="0.2">
      <c r="A674" s="3">
        <f>'Stocks Returns'!A670</f>
        <v>43234</v>
      </c>
      <c r="B674" s="5">
        <f>SUMPRODUCT('Stocks Returns'!B670:E670,$H$10:$K$10)</f>
        <v>-4.0262369427457442E-3</v>
      </c>
      <c r="C674" s="5">
        <f t="shared" si="31"/>
        <v>4.0262369427457442E-3</v>
      </c>
      <c r="D674" s="24">
        <f t="shared" si="32"/>
        <v>0.99723434771513442</v>
      </c>
      <c r="E674" s="24">
        <f t="shared" si="33"/>
        <v>1.5917539701225913</v>
      </c>
    </row>
    <row r="675" spans="1:5" ht="15" customHeight="1" x14ac:dyDescent="0.2">
      <c r="A675" s="3">
        <f>'Stocks Returns'!A671</f>
        <v>43235</v>
      </c>
      <c r="B675" s="5">
        <f>SUMPRODUCT('Stocks Returns'!B671:E671,$H$10:$K$10)</f>
        <v>-8.3629599679859432E-4</v>
      </c>
      <c r="C675" s="5">
        <f t="shared" si="31"/>
        <v>8.3629599679859432E-4</v>
      </c>
      <c r="D675" s="24">
        <f t="shared" si="32"/>
        <v>0.99944816673162173</v>
      </c>
      <c r="E675" s="24">
        <f t="shared" si="33"/>
        <v>1.5939824498075654</v>
      </c>
    </row>
    <row r="676" spans="1:5" ht="15" customHeight="1" x14ac:dyDescent="0.2">
      <c r="A676" s="3">
        <f>'Stocks Returns'!A672</f>
        <v>43236</v>
      </c>
      <c r="B676" s="5">
        <f>SUMPRODUCT('Stocks Returns'!B672:E672,$H$10:$K$10)</f>
        <v>-1.4187804533717543E-3</v>
      </c>
      <c r="C676" s="5">
        <f t="shared" si="31"/>
        <v>1.4187804533717543E-3</v>
      </c>
      <c r="D676" s="24">
        <f t="shared" si="32"/>
        <v>0.99904392251875995</v>
      </c>
      <c r="E676" s="24">
        <f t="shared" si="33"/>
        <v>1.593576987407193</v>
      </c>
    </row>
    <row r="677" spans="1:5" ht="15" customHeight="1" x14ac:dyDescent="0.2">
      <c r="A677" s="3">
        <f>'Stocks Returns'!A673</f>
        <v>43237</v>
      </c>
      <c r="B677" s="5">
        <f>SUMPRODUCT('Stocks Returns'!B673:E673,$H$10:$K$10)</f>
        <v>-6.958337723395755E-3</v>
      </c>
      <c r="C677" s="5">
        <f t="shared" si="31"/>
        <v>6.958337723395755E-3</v>
      </c>
      <c r="D677" s="24">
        <f t="shared" si="32"/>
        <v>0.99519946977336327</v>
      </c>
      <c r="E677" s="24">
        <f t="shared" si="33"/>
        <v>1.5896884187642804</v>
      </c>
    </row>
    <row r="678" spans="1:5" ht="15" customHeight="1" x14ac:dyDescent="0.2">
      <c r="A678" s="3">
        <f>'Stocks Returns'!A674</f>
        <v>43238</v>
      </c>
      <c r="B678" s="5">
        <f>SUMPRODUCT('Stocks Returns'!B674:E674,$H$10:$K$10)</f>
        <v>-3.853874641024372E-4</v>
      </c>
      <c r="C678" s="5">
        <f t="shared" si="31"/>
        <v>3.853874641024372E-4</v>
      </c>
      <c r="D678" s="24">
        <f t="shared" si="32"/>
        <v>0.99976109725331286</v>
      </c>
      <c r="E678" s="24">
        <f t="shared" si="33"/>
        <v>1.5942958750142828</v>
      </c>
    </row>
    <row r="679" spans="1:5" ht="15" customHeight="1" x14ac:dyDescent="0.2">
      <c r="A679" s="3">
        <f>'Stocks Returns'!A675</f>
        <v>43241</v>
      </c>
      <c r="B679" s="5">
        <f>SUMPRODUCT('Stocks Returns'!B675:E675,$H$10:$K$10)</f>
        <v>5.944592534603505E-3</v>
      </c>
      <c r="C679" s="5">
        <f t="shared" si="31"/>
        <v>-5.944592534603505E-3</v>
      </c>
      <c r="D679" s="24">
        <f t="shared" si="32"/>
        <v>1.0041541033724148</v>
      </c>
      <c r="E679" s="24">
        <f t="shared" si="33"/>
        <v>1.5986543864114797</v>
      </c>
    </row>
    <row r="680" spans="1:5" ht="15" customHeight="1" x14ac:dyDescent="0.2">
      <c r="A680" s="3">
        <f>'Stocks Returns'!A676</f>
        <v>43242</v>
      </c>
      <c r="B680" s="5">
        <f>SUMPRODUCT('Stocks Returns'!B676:E676,$H$10:$K$10)</f>
        <v>6.6750108043207152E-4</v>
      </c>
      <c r="C680" s="5">
        <f t="shared" si="31"/>
        <v>-6.6750108043207152E-4</v>
      </c>
      <c r="D680" s="24">
        <f t="shared" si="32"/>
        <v>1.0004918019032198</v>
      </c>
      <c r="E680" s="24">
        <f t="shared" si="33"/>
        <v>1.5950262098982049</v>
      </c>
    </row>
    <row r="681" spans="1:5" ht="15" customHeight="1" x14ac:dyDescent="0.2">
      <c r="A681" s="3">
        <f>'Stocks Returns'!A677</f>
        <v>43243</v>
      </c>
      <c r="B681" s="5">
        <f>SUMPRODUCT('Stocks Returns'!B677:E677,$H$10:$K$10)</f>
        <v>8.2313045463449398E-3</v>
      </c>
      <c r="C681" s="5">
        <f t="shared" si="31"/>
        <v>-8.2313045463449398E-3</v>
      </c>
      <c r="D681" s="24">
        <f t="shared" si="32"/>
        <v>1.0057410815085632</v>
      </c>
      <c r="E681" s="24">
        <f t="shared" si="33"/>
        <v>1.6002098006213332</v>
      </c>
    </row>
    <row r="682" spans="1:5" ht="15" customHeight="1" x14ac:dyDescent="0.2">
      <c r="A682" s="3">
        <f>'Stocks Returns'!A678</f>
        <v>43244</v>
      </c>
      <c r="B682" s="5">
        <f>SUMPRODUCT('Stocks Returns'!B678:E678,$H$10:$K$10)</f>
        <v>5.2844813851812757E-4</v>
      </c>
      <c r="C682" s="5">
        <f t="shared" si="31"/>
        <v>-5.2844813851812757E-4</v>
      </c>
      <c r="D682" s="24">
        <f t="shared" si="32"/>
        <v>1.0003952991615315</v>
      </c>
      <c r="E682" s="24">
        <f t="shared" si="33"/>
        <v>1.5949298784481427</v>
      </c>
    </row>
    <row r="683" spans="1:5" ht="15" customHeight="1" x14ac:dyDescent="0.2">
      <c r="A683" s="3">
        <f>'Stocks Returns'!A679</f>
        <v>43245</v>
      </c>
      <c r="B683" s="5">
        <f>SUMPRODUCT('Stocks Returns'!B679:E679,$H$10:$K$10)</f>
        <v>-3.8428492441950181E-3</v>
      </c>
      <c r="C683" s="5">
        <f t="shared" si="31"/>
        <v>3.8428492441950181E-3</v>
      </c>
      <c r="D683" s="24">
        <f t="shared" si="32"/>
        <v>0.99736161877792862</v>
      </c>
      <c r="E683" s="24">
        <f t="shared" si="33"/>
        <v>1.5918826130263382</v>
      </c>
    </row>
    <row r="684" spans="1:5" ht="15" customHeight="1" x14ac:dyDescent="0.2">
      <c r="A684" s="3">
        <f>'Stocks Returns'!A680</f>
        <v>43248</v>
      </c>
      <c r="B684" s="5">
        <f>SUMPRODUCT('Stocks Returns'!B680:E680,$H$10:$K$10)</f>
        <v>0</v>
      </c>
      <c r="C684" s="5">
        <f t="shared" si="31"/>
        <v>0</v>
      </c>
      <c r="D684" s="24">
        <f t="shared" si="32"/>
        <v>1.0000285561533999</v>
      </c>
      <c r="E684" s="24">
        <f t="shared" si="33"/>
        <v>1.5945634464142966</v>
      </c>
    </row>
    <row r="685" spans="1:5" ht="15" customHeight="1" x14ac:dyDescent="0.2">
      <c r="A685" s="3">
        <f>'Stocks Returns'!A681</f>
        <v>43249</v>
      </c>
      <c r="B685" s="5">
        <f>SUMPRODUCT('Stocks Returns'!B681:E681,$H$10:$K$10)</f>
        <v>-1.1728723572750207E-2</v>
      </c>
      <c r="C685" s="5">
        <f t="shared" si="31"/>
        <v>1.1728723572750207E-2</v>
      </c>
      <c r="D685" s="24">
        <f t="shared" si="32"/>
        <v>0.99188882199391126</v>
      </c>
      <c r="E685" s="24">
        <f t="shared" si="33"/>
        <v>1.5862928411411916</v>
      </c>
    </row>
    <row r="686" spans="1:5" ht="15" customHeight="1" x14ac:dyDescent="0.2">
      <c r="A686" s="3">
        <f>'Stocks Returns'!A682</f>
        <v>43250</v>
      </c>
      <c r="B686" s="5">
        <f>SUMPRODUCT('Stocks Returns'!B682:E682,$H$10:$K$10)</f>
        <v>8.3461655171645725E-3</v>
      </c>
      <c r="C686" s="5">
        <f t="shared" si="31"/>
        <v>-8.3461655171645725E-3</v>
      </c>
      <c r="D686" s="24">
        <f t="shared" si="32"/>
        <v>1.0058207950223121</v>
      </c>
      <c r="E686" s="24">
        <f t="shared" si="33"/>
        <v>1.6002876601784097</v>
      </c>
    </row>
    <row r="687" spans="1:5" ht="15" customHeight="1" x14ac:dyDescent="0.2">
      <c r="A687" s="3">
        <f>'Stocks Returns'!A683</f>
        <v>43251</v>
      </c>
      <c r="B687" s="5">
        <f>SUMPRODUCT('Stocks Returns'!B683:E683,$H$10:$K$10)</f>
        <v>4.7928409693948141E-4</v>
      </c>
      <c r="C687" s="5">
        <f t="shared" si="31"/>
        <v>-4.7928409693948141E-4</v>
      </c>
      <c r="D687" s="24">
        <f t="shared" si="32"/>
        <v>1.000361179316676</v>
      </c>
      <c r="E687" s="24">
        <f t="shared" si="33"/>
        <v>1.5948958102446855</v>
      </c>
    </row>
    <row r="688" spans="1:5" ht="15" customHeight="1" x14ac:dyDescent="0.2">
      <c r="A688" s="3">
        <f>'Stocks Returns'!A684</f>
        <v>43252</v>
      </c>
      <c r="B688" s="5">
        <f>SUMPRODUCT('Stocks Returns'!B684:E684,$H$10:$K$10)</f>
        <v>3.1521130383465874E-3</v>
      </c>
      <c r="C688" s="5">
        <f t="shared" si="31"/>
        <v>-3.1521130383465874E-3</v>
      </c>
      <c r="D688" s="24">
        <f t="shared" si="32"/>
        <v>1.0022161226020125</v>
      </c>
      <c r="E688" s="24">
        <f t="shared" si="33"/>
        <v>1.5967411775733398</v>
      </c>
    </row>
    <row r="689" spans="1:5" ht="15" customHeight="1" x14ac:dyDescent="0.2">
      <c r="A689" s="3">
        <f>'Stocks Returns'!A685</f>
        <v>43255</v>
      </c>
      <c r="B689" s="5">
        <f>SUMPRODUCT('Stocks Returns'!B685:E685,$H$10:$K$10)</f>
        <v>1.6142703184520987E-2</v>
      </c>
      <c r="C689" s="5">
        <f t="shared" si="31"/>
        <v>-1.6142703184520987E-2</v>
      </c>
      <c r="D689" s="24">
        <f t="shared" si="32"/>
        <v>1.0112315921634576</v>
      </c>
      <c r="E689" s="24">
        <f t="shared" si="33"/>
        <v>1.6055122912218789</v>
      </c>
    </row>
    <row r="690" spans="1:5" ht="15" customHeight="1" x14ac:dyDescent="0.2">
      <c r="A690" s="3">
        <f>'Stocks Returns'!A686</f>
        <v>43256</v>
      </c>
      <c r="B690" s="5">
        <f>SUMPRODUCT('Stocks Returns'!B686:E686,$H$10:$K$10)</f>
        <v>3.8699291990582103E-3</v>
      </c>
      <c r="C690" s="5">
        <f t="shared" si="31"/>
        <v>-3.8699291990582103E-3</v>
      </c>
      <c r="D690" s="24">
        <f t="shared" si="32"/>
        <v>1.0027142870175463</v>
      </c>
      <c r="E690" s="24">
        <f t="shared" si="33"/>
        <v>1.5972344175161306</v>
      </c>
    </row>
    <row r="691" spans="1:5" ht="15" customHeight="1" x14ac:dyDescent="0.2">
      <c r="A691" s="3">
        <f>'Stocks Returns'!A687</f>
        <v>43257</v>
      </c>
      <c r="B691" s="5">
        <f>SUMPRODUCT('Stocks Returns'!B687:E687,$H$10:$K$10)</f>
        <v>1.981699018487966E-2</v>
      </c>
      <c r="C691" s="5">
        <f t="shared" si="31"/>
        <v>-1.981699018487966E-2</v>
      </c>
      <c r="D691" s="24">
        <f t="shared" si="32"/>
        <v>1.0137815473417064</v>
      </c>
      <c r="E691" s="24">
        <f t="shared" si="33"/>
        <v>1.6079330727641601</v>
      </c>
    </row>
    <row r="692" spans="1:5" ht="15" customHeight="1" x14ac:dyDescent="0.2">
      <c r="A692" s="3">
        <f>'Stocks Returns'!A688</f>
        <v>43258</v>
      </c>
      <c r="B692" s="5">
        <f>SUMPRODUCT('Stocks Returns'!B688:E688,$H$10:$K$10)</f>
        <v>-1.7396455160504056E-2</v>
      </c>
      <c r="C692" s="5">
        <f t="shared" si="31"/>
        <v>1.7396455160504056E-2</v>
      </c>
      <c r="D692" s="24">
        <f t="shared" si="32"/>
        <v>0.98795541627201011</v>
      </c>
      <c r="E692" s="24">
        <f t="shared" si="33"/>
        <v>1.5822024848213518</v>
      </c>
    </row>
    <row r="693" spans="1:5" ht="15" customHeight="1" x14ac:dyDescent="0.2">
      <c r="A693" s="3">
        <f>'Stocks Returns'!A689</f>
        <v>43259</v>
      </c>
      <c r="B693" s="5">
        <f>SUMPRODUCT('Stocks Returns'!B689:E689,$H$10:$K$10)</f>
        <v>6.2791939605499319E-3</v>
      </c>
      <c r="C693" s="5">
        <f t="shared" si="31"/>
        <v>-6.2791939605499319E-3</v>
      </c>
      <c r="D693" s="24">
        <f t="shared" si="32"/>
        <v>1.0043863167620215</v>
      </c>
      <c r="E693" s="24">
        <f t="shared" si="33"/>
        <v>1.5988826164301282</v>
      </c>
    </row>
    <row r="694" spans="1:5" ht="15" customHeight="1" x14ac:dyDescent="0.2">
      <c r="A694" s="3">
        <f>'Stocks Returns'!A690</f>
        <v>43262</v>
      </c>
      <c r="B694" s="5">
        <f>SUMPRODUCT('Stocks Returns'!B690:E690,$H$10:$K$10)</f>
        <v>-5.6180308134260726E-3</v>
      </c>
      <c r="C694" s="5">
        <f t="shared" si="31"/>
        <v>5.6180308134260726E-3</v>
      </c>
      <c r="D694" s="24">
        <f t="shared" si="32"/>
        <v>0.99612964276888227</v>
      </c>
      <c r="E694" s="24">
        <f t="shared" si="33"/>
        <v>1.5906346525380104</v>
      </c>
    </row>
    <row r="695" spans="1:5" ht="15" customHeight="1" x14ac:dyDescent="0.2">
      <c r="A695" s="3">
        <f>'Stocks Returns'!A691</f>
        <v>43263</v>
      </c>
      <c r="B695" s="5">
        <f>SUMPRODUCT('Stocks Returns'!B691:E691,$H$10:$K$10)</f>
        <v>6.8036418871650975E-3</v>
      </c>
      <c r="C695" s="5">
        <f t="shared" si="31"/>
        <v>-6.8036418871650975E-3</v>
      </c>
      <c r="D695" s="24">
        <f t="shared" si="32"/>
        <v>1.0047502836230926</v>
      </c>
      <c r="E695" s="24">
        <f t="shared" si="33"/>
        <v>1.5992399019957779</v>
      </c>
    </row>
    <row r="696" spans="1:5" ht="15" customHeight="1" x14ac:dyDescent="0.2">
      <c r="A696" s="3">
        <f>'Stocks Returns'!A692</f>
        <v>43264</v>
      </c>
      <c r="B696" s="5">
        <f>SUMPRODUCT('Stocks Returns'!B692:E692,$H$10:$K$10)</f>
        <v>-3.5461276835739852E-3</v>
      </c>
      <c r="C696" s="5">
        <f t="shared" si="31"/>
        <v>3.5461276835739852E-3</v>
      </c>
      <c r="D696" s="24">
        <f t="shared" si="32"/>
        <v>0.99756754354099963</v>
      </c>
      <c r="E696" s="24">
        <f t="shared" si="33"/>
        <v>1.5920906209192331</v>
      </c>
    </row>
    <row r="697" spans="1:5" ht="15" customHeight="1" x14ac:dyDescent="0.2">
      <c r="A697" s="3">
        <f>'Stocks Returns'!A693</f>
        <v>43265</v>
      </c>
      <c r="B697" s="5">
        <f>SUMPRODUCT('Stocks Returns'!B693:E693,$H$10:$K$10)</f>
        <v>4.4337695901502825E-3</v>
      </c>
      <c r="C697" s="5">
        <f t="shared" si="31"/>
        <v>-4.4337695901502825E-3</v>
      </c>
      <c r="D697" s="24">
        <f t="shared" si="32"/>
        <v>1.0031055922489642</v>
      </c>
      <c r="E697" s="24">
        <f t="shared" si="33"/>
        <v>1.5976211547593311</v>
      </c>
    </row>
    <row r="698" spans="1:5" ht="15" customHeight="1" x14ac:dyDescent="0.2">
      <c r="A698" s="3">
        <f>'Stocks Returns'!A694</f>
        <v>43266</v>
      </c>
      <c r="B698" s="5">
        <f>SUMPRODUCT('Stocks Returns'!B694:E694,$H$10:$K$10)</f>
        <v>2.8307647958148368E-4</v>
      </c>
      <c r="C698" s="5">
        <f t="shared" si="31"/>
        <v>-2.8307647958148368E-4</v>
      </c>
      <c r="D698" s="24">
        <f t="shared" si="32"/>
        <v>1.0002250112302296</v>
      </c>
      <c r="E698" s="24">
        <f t="shared" si="33"/>
        <v>1.5947598018467668</v>
      </c>
    </row>
    <row r="699" spans="1:5" ht="15" customHeight="1" x14ac:dyDescent="0.2">
      <c r="A699" s="3">
        <f>'Stocks Returns'!A695</f>
        <v>43269</v>
      </c>
      <c r="B699" s="5">
        <f>SUMPRODUCT('Stocks Returns'!B695:E695,$H$10:$K$10)</f>
        <v>7.4957316618246717E-3</v>
      </c>
      <c r="C699" s="5">
        <f t="shared" si="31"/>
        <v>-7.4957316618246717E-3</v>
      </c>
      <c r="D699" s="24">
        <f t="shared" si="32"/>
        <v>1.0052305939267063</v>
      </c>
      <c r="E699" s="24">
        <f t="shared" si="33"/>
        <v>1.599710576480702</v>
      </c>
    </row>
    <row r="700" spans="1:5" ht="15" customHeight="1" x14ac:dyDescent="0.2">
      <c r="A700" s="3">
        <f>'Stocks Returns'!A696</f>
        <v>43270</v>
      </c>
      <c r="B700" s="5">
        <f>SUMPRODUCT('Stocks Returns'!B696:E696,$H$10:$K$10)</f>
        <v>-8.2413860006261084E-3</v>
      </c>
      <c r="C700" s="5">
        <f t="shared" si="31"/>
        <v>8.2413860006261084E-3</v>
      </c>
      <c r="D700" s="24">
        <f t="shared" si="32"/>
        <v>0.99430903426896544</v>
      </c>
      <c r="E700" s="24">
        <f t="shared" si="33"/>
        <v>1.5887793972852038</v>
      </c>
    </row>
    <row r="701" spans="1:5" ht="15" customHeight="1" x14ac:dyDescent="0.2">
      <c r="A701" s="3">
        <f>'Stocks Returns'!A697</f>
        <v>43271</v>
      </c>
      <c r="B701" s="5">
        <f>SUMPRODUCT('Stocks Returns'!B697:E697,$H$10:$K$10)</f>
        <v>3.2291566482349613E-3</v>
      </c>
      <c r="C701" s="5">
        <f t="shared" si="31"/>
        <v>-3.2291566482349613E-3</v>
      </c>
      <c r="D701" s="24">
        <f t="shared" si="32"/>
        <v>1.002269590867275</v>
      </c>
      <c r="E701" s="24">
        <f t="shared" si="33"/>
        <v>1.5967941650750517</v>
      </c>
    </row>
    <row r="702" spans="1:5" ht="15" customHeight="1" x14ac:dyDescent="0.2">
      <c r="A702" s="3">
        <f>'Stocks Returns'!A698</f>
        <v>43272</v>
      </c>
      <c r="B702" s="5">
        <f>SUMPRODUCT('Stocks Returns'!B698:E698,$H$10:$K$10)</f>
        <v>-8.2495469584708339E-3</v>
      </c>
      <c r="C702" s="5">
        <f t="shared" si="31"/>
        <v>8.2495469584708339E-3</v>
      </c>
      <c r="D702" s="24">
        <f t="shared" si="32"/>
        <v>0.99430337056422124</v>
      </c>
      <c r="E702" s="24">
        <f t="shared" si="33"/>
        <v>1.5887736053211761</v>
      </c>
    </row>
    <row r="703" spans="1:5" ht="15" customHeight="1" x14ac:dyDescent="0.2">
      <c r="A703" s="3">
        <f>'Stocks Returns'!A699</f>
        <v>43273</v>
      </c>
      <c r="B703" s="5">
        <f>SUMPRODUCT('Stocks Returns'!B699:E699,$H$10:$K$10)</f>
        <v>4.6199591118421595E-3</v>
      </c>
      <c r="C703" s="5">
        <f t="shared" si="31"/>
        <v>-4.6199591118421595E-3</v>
      </c>
      <c r="D703" s="24">
        <f t="shared" si="32"/>
        <v>1.0032348077770183</v>
      </c>
      <c r="E703" s="24">
        <f t="shared" si="33"/>
        <v>1.5977487265290682</v>
      </c>
    </row>
    <row r="704" spans="1:5" ht="15" customHeight="1" x14ac:dyDescent="0.2">
      <c r="A704" s="3">
        <f>'Stocks Returns'!A700</f>
        <v>43276</v>
      </c>
      <c r="B704" s="5">
        <f>SUMPRODUCT('Stocks Returns'!B700:E700,$H$10:$K$10)</f>
        <v>-3.2814311722927127E-2</v>
      </c>
      <c r="C704" s="5">
        <f t="shared" si="31"/>
        <v>3.2814311722927127E-2</v>
      </c>
      <c r="D704" s="24">
        <f t="shared" si="32"/>
        <v>0.97725542381768848</v>
      </c>
      <c r="E704" s="24">
        <f t="shared" si="33"/>
        <v>1.5707712524560944</v>
      </c>
    </row>
    <row r="705" spans="1:5" ht="15" customHeight="1" x14ac:dyDescent="0.2">
      <c r="A705" s="3">
        <f>'Stocks Returns'!A701</f>
        <v>43277</v>
      </c>
      <c r="B705" s="5">
        <f>SUMPRODUCT('Stocks Returns'!B701:E701,$H$10:$K$10)</f>
        <v>1.1602326789992004E-2</v>
      </c>
      <c r="C705" s="5">
        <f t="shared" si="31"/>
        <v>-1.1602326789992004E-2</v>
      </c>
      <c r="D705" s="24">
        <f t="shared" si="32"/>
        <v>1.0080805709456544</v>
      </c>
      <c r="E705" s="24">
        <f t="shared" si="33"/>
        <v>1.6024841663553473</v>
      </c>
    </row>
    <row r="706" spans="1:5" ht="15" customHeight="1" x14ac:dyDescent="0.2">
      <c r="A706" s="3">
        <f>'Stocks Returns'!A702</f>
        <v>43278</v>
      </c>
      <c r="B706" s="5">
        <f>SUMPRODUCT('Stocks Returns'!B702:E702,$H$10:$K$10)</f>
        <v>-1.2582140690231929E-2</v>
      </c>
      <c r="C706" s="5">
        <f t="shared" si="31"/>
        <v>1.2582140690231929E-2</v>
      </c>
      <c r="D706" s="24">
        <f t="shared" si="32"/>
        <v>0.99129655051437904</v>
      </c>
      <c r="E706" s="24">
        <f t="shared" si="33"/>
        <v>1.5856808189281033</v>
      </c>
    </row>
    <row r="707" spans="1:5" ht="15" customHeight="1" x14ac:dyDescent="0.2">
      <c r="A707" s="3">
        <f>'Stocks Returns'!A703</f>
        <v>43279</v>
      </c>
      <c r="B707" s="5">
        <f>SUMPRODUCT('Stocks Returns'!B703:E703,$H$10:$K$10)</f>
        <v>1.2419849539421849E-2</v>
      </c>
      <c r="C707" s="5">
        <f t="shared" si="31"/>
        <v>-1.2419849539421849E-2</v>
      </c>
      <c r="D707" s="24">
        <f t="shared" si="32"/>
        <v>1.0086479317337587</v>
      </c>
      <c r="E707" s="24">
        <f t="shared" si="33"/>
        <v>1.6030323855837525</v>
      </c>
    </row>
    <row r="708" spans="1:5" ht="15" customHeight="1" x14ac:dyDescent="0.2">
      <c r="A708" s="3">
        <f>'Stocks Returns'!A704</f>
        <v>43280</v>
      </c>
      <c r="B708" s="5">
        <f>SUMPRODUCT('Stocks Returns'!B704:E704,$H$10:$K$10)</f>
        <v>-1.6913146753922456E-3</v>
      </c>
      <c r="C708" s="5">
        <f t="shared" si="31"/>
        <v>1.6913146753922456E-3</v>
      </c>
      <c r="D708" s="24">
        <f t="shared" si="32"/>
        <v>0.99885478376867776</v>
      </c>
      <c r="E708" s="24">
        <f t="shared" si="33"/>
        <v>1.5933870546219935</v>
      </c>
    </row>
    <row r="709" spans="1:5" ht="15" customHeight="1" x14ac:dyDescent="0.2">
      <c r="A709" s="3">
        <f>'Stocks Returns'!A705</f>
        <v>43283</v>
      </c>
      <c r="B709" s="5">
        <f>SUMPRODUCT('Stocks Returns'!B705:E705,$H$10:$K$10)</f>
        <v>6.586636771027559E-4</v>
      </c>
      <c r="C709" s="5">
        <f t="shared" si="31"/>
        <v>-6.586636771027559E-4</v>
      </c>
      <c r="D709" s="24">
        <f t="shared" si="32"/>
        <v>1.0004856687453092</v>
      </c>
      <c r="E709" s="24">
        <f t="shared" si="33"/>
        <v>1.595020088736119</v>
      </c>
    </row>
    <row r="710" spans="1:5" ht="15" customHeight="1" x14ac:dyDescent="0.2">
      <c r="A710" s="3">
        <f>'Stocks Returns'!A706</f>
        <v>43284</v>
      </c>
      <c r="B710" s="5">
        <f>SUMPRODUCT('Stocks Returns'!B706:E706,$H$10:$K$10)</f>
        <v>-8.2919706423039904E-3</v>
      </c>
      <c r="C710" s="5">
        <f t="shared" ref="C710:C773" si="34">-B710</f>
        <v>8.2919706423039904E-3</v>
      </c>
      <c r="D710" s="24">
        <f t="shared" ref="D710:D773" si="35">1+$H$13+$H$19*(B710-$H$13)</f>
        <v>0.99427392852764096</v>
      </c>
      <c r="E710" s="24">
        <f t="shared" ref="E710:E773" si="36">$H$22*D710-$H$23*D710^2-LN(1+$H$24*EXP(1-D710^3))</f>
        <v>1.5887434945016268</v>
      </c>
    </row>
    <row r="711" spans="1:5" ht="15" customHeight="1" x14ac:dyDescent="0.2">
      <c r="A711" s="3">
        <f>'Stocks Returns'!A707</f>
        <v>43285</v>
      </c>
      <c r="B711" s="5">
        <f>SUMPRODUCT('Stocks Returns'!B707:E707,$H$10:$K$10)</f>
        <v>0</v>
      </c>
      <c r="C711" s="5">
        <f t="shared" si="34"/>
        <v>0</v>
      </c>
      <c r="D711" s="24">
        <f t="shared" si="35"/>
        <v>1.0000285561533999</v>
      </c>
      <c r="E711" s="24">
        <f t="shared" si="36"/>
        <v>1.5945634464142966</v>
      </c>
    </row>
    <row r="712" spans="1:5" ht="15" customHeight="1" x14ac:dyDescent="0.2">
      <c r="A712" s="3">
        <f>'Stocks Returns'!A708</f>
        <v>43286</v>
      </c>
      <c r="B712" s="5">
        <f>SUMPRODUCT('Stocks Returns'!B708:E708,$H$10:$K$10)</f>
        <v>1.444929583860464E-2</v>
      </c>
      <c r="C712" s="5">
        <f t="shared" si="34"/>
        <v>-1.444929583860464E-2</v>
      </c>
      <c r="D712" s="24">
        <f t="shared" si="35"/>
        <v>1.0100563674653915</v>
      </c>
      <c r="E712" s="24">
        <f t="shared" si="36"/>
        <v>1.6043876381821294</v>
      </c>
    </row>
    <row r="713" spans="1:5" ht="15" customHeight="1" x14ac:dyDescent="0.2">
      <c r="A713" s="3">
        <f>'Stocks Returns'!A709</f>
        <v>43287</v>
      </c>
      <c r="B713" s="5">
        <f>SUMPRODUCT('Stocks Returns'!B709:E709,$H$10:$K$10)</f>
        <v>6.4694390042336182E-3</v>
      </c>
      <c r="C713" s="5">
        <f t="shared" si="34"/>
        <v>-6.4694390042336182E-3</v>
      </c>
      <c r="D713" s="24">
        <f t="shared" si="35"/>
        <v>1.004518346822338</v>
      </c>
      <c r="E713" s="24">
        <f t="shared" si="36"/>
        <v>1.5990122846350168</v>
      </c>
    </row>
    <row r="714" spans="1:5" ht="15" customHeight="1" x14ac:dyDescent="0.2">
      <c r="A714" s="3">
        <f>'Stocks Returns'!A710</f>
        <v>43290</v>
      </c>
      <c r="B714" s="5">
        <f>SUMPRODUCT('Stocks Returns'!B710:E710,$H$10:$K$10)</f>
        <v>1.0042528618345843E-2</v>
      </c>
      <c r="C714" s="5">
        <f t="shared" si="34"/>
        <v>-1.0042528618345843E-2</v>
      </c>
      <c r="D714" s="24">
        <f t="shared" si="35"/>
        <v>1.0069980710145319</v>
      </c>
      <c r="E714" s="24">
        <f t="shared" si="36"/>
        <v>1.6014345589797905</v>
      </c>
    </row>
    <row r="715" spans="1:5" ht="15" customHeight="1" x14ac:dyDescent="0.2">
      <c r="A715" s="3">
        <f>'Stocks Returns'!A711</f>
        <v>43291</v>
      </c>
      <c r="B715" s="5">
        <f>SUMPRODUCT('Stocks Returns'!B711:E711,$H$10:$K$10)</f>
        <v>8.8945659621697294E-3</v>
      </c>
      <c r="C715" s="5">
        <f t="shared" si="34"/>
        <v>-8.8945659621697294E-3</v>
      </c>
      <c r="D715" s="24">
        <f t="shared" si="35"/>
        <v>1.0062013849311457</v>
      </c>
      <c r="E715" s="24">
        <f t="shared" si="36"/>
        <v>1.600659043886034</v>
      </c>
    </row>
    <row r="716" spans="1:5" ht="15" customHeight="1" x14ac:dyDescent="0.2">
      <c r="A716" s="3">
        <f>'Stocks Returns'!A712</f>
        <v>43292</v>
      </c>
      <c r="B716" s="5">
        <f>SUMPRODUCT('Stocks Returns'!B712:E712,$H$10:$K$10)</f>
        <v>8.4016826001953957E-3</v>
      </c>
      <c r="C716" s="5">
        <f t="shared" si="34"/>
        <v>-8.4016826001953957E-3</v>
      </c>
      <c r="D716" s="24">
        <f t="shared" si="35"/>
        <v>1.0058593238779356</v>
      </c>
      <c r="E716" s="24">
        <f t="shared" si="36"/>
        <v>1.6003252837220079</v>
      </c>
    </row>
    <row r="717" spans="1:5" ht="15" customHeight="1" x14ac:dyDescent="0.2">
      <c r="A717" s="3">
        <f>'Stocks Returns'!A713</f>
        <v>43293</v>
      </c>
      <c r="B717" s="5">
        <f>SUMPRODUCT('Stocks Returns'!B713:E713,$H$10:$K$10)</f>
        <v>1.3379577626174045E-2</v>
      </c>
      <c r="C717" s="5">
        <f t="shared" si="34"/>
        <v>-1.3379577626174045E-2</v>
      </c>
      <c r="D717" s="24">
        <f t="shared" si="35"/>
        <v>1.0093139830259648</v>
      </c>
      <c r="E717" s="24">
        <f t="shared" si="36"/>
        <v>1.6036742940018867</v>
      </c>
    </row>
    <row r="718" spans="1:5" ht="15" customHeight="1" x14ac:dyDescent="0.2">
      <c r="A718" s="3">
        <f>'Stocks Returns'!A714</f>
        <v>43294</v>
      </c>
      <c r="B718" s="5">
        <f>SUMPRODUCT('Stocks Returns'!B714:E714,$H$10:$K$10)</f>
        <v>-3.3641705490978471E-3</v>
      </c>
      <c r="C718" s="5">
        <f t="shared" si="34"/>
        <v>3.3641705490978471E-3</v>
      </c>
      <c r="D718" s="24">
        <f t="shared" si="35"/>
        <v>0.99769382179232602</v>
      </c>
      <c r="E718" s="24">
        <f t="shared" si="36"/>
        <v>1.5922180931101817</v>
      </c>
    </row>
    <row r="719" spans="1:5" ht="15" customHeight="1" x14ac:dyDescent="0.2">
      <c r="A719" s="3">
        <f>'Stocks Returns'!A715</f>
        <v>43297</v>
      </c>
      <c r="B719" s="5">
        <f>SUMPRODUCT('Stocks Returns'!B715:E715,$H$10:$K$10)</f>
        <v>-6.4606282335148077E-3</v>
      </c>
      <c r="C719" s="5">
        <f t="shared" si="34"/>
        <v>6.4606282335148077E-3</v>
      </c>
      <c r="D719" s="24">
        <f t="shared" si="35"/>
        <v>0.99554488015934073</v>
      </c>
      <c r="E719" s="24">
        <f t="shared" si="36"/>
        <v>1.5900401935998099</v>
      </c>
    </row>
    <row r="720" spans="1:5" ht="15" customHeight="1" x14ac:dyDescent="0.2">
      <c r="A720" s="3">
        <f>'Stocks Returns'!A716</f>
        <v>43298</v>
      </c>
      <c r="B720" s="5">
        <f>SUMPRODUCT('Stocks Returns'!B716:E716,$H$10:$K$10)</f>
        <v>8.5828515256912586E-3</v>
      </c>
      <c r="C720" s="5">
        <f t="shared" si="34"/>
        <v>-8.5828515256912586E-3</v>
      </c>
      <c r="D720" s="24">
        <f t="shared" si="35"/>
        <v>1.0059850551122296</v>
      </c>
      <c r="E720" s="24">
        <f t="shared" si="36"/>
        <v>1.6004480188576846</v>
      </c>
    </row>
    <row r="721" spans="1:5" ht="15" customHeight="1" x14ac:dyDescent="0.2">
      <c r="A721" s="3">
        <f>'Stocks Returns'!A717</f>
        <v>43299</v>
      </c>
      <c r="B721" s="5">
        <f>SUMPRODUCT('Stocks Returns'!B717:E717,$H$10:$K$10)</f>
        <v>8.9173375259808361E-3</v>
      </c>
      <c r="C721" s="5">
        <f t="shared" si="34"/>
        <v>-8.9173375259808361E-3</v>
      </c>
      <c r="D721" s="24">
        <f t="shared" si="35"/>
        <v>1.0062171883964306</v>
      </c>
      <c r="E721" s="24">
        <f t="shared" si="36"/>
        <v>1.6006744523949692</v>
      </c>
    </row>
    <row r="722" spans="1:5" ht="15" customHeight="1" x14ac:dyDescent="0.2">
      <c r="A722" s="3">
        <f>'Stocks Returns'!A718</f>
        <v>43300</v>
      </c>
      <c r="B722" s="5">
        <f>SUMPRODUCT('Stocks Returns'!B718:E718,$H$10:$K$10)</f>
        <v>-5.7376238625916568E-3</v>
      </c>
      <c r="C722" s="5">
        <f t="shared" si="34"/>
        <v>5.7376238625916568E-3</v>
      </c>
      <c r="D722" s="24">
        <f t="shared" si="35"/>
        <v>0.99604664519276132</v>
      </c>
      <c r="E722" s="24">
        <f t="shared" si="36"/>
        <v>1.590550361335711</v>
      </c>
    </row>
    <row r="723" spans="1:5" ht="15" customHeight="1" x14ac:dyDescent="0.2">
      <c r="A723" s="3">
        <f>'Stocks Returns'!A719</f>
        <v>43301</v>
      </c>
      <c r="B723" s="5">
        <f>SUMPRODUCT('Stocks Returns'!B719:E719,$H$10:$K$10)</f>
        <v>5.5135284767582294E-3</v>
      </c>
      <c r="C723" s="5">
        <f t="shared" si="34"/>
        <v>-5.5135284767582294E-3</v>
      </c>
      <c r="D723" s="24">
        <f t="shared" si="35"/>
        <v>1.0038549449162701</v>
      </c>
      <c r="E723" s="24">
        <f t="shared" si="36"/>
        <v>1.5983600391342918</v>
      </c>
    </row>
    <row r="724" spans="1:5" ht="15" customHeight="1" x14ac:dyDescent="0.2">
      <c r="A724" s="3">
        <f>'Stocks Returns'!A720</f>
        <v>43304</v>
      </c>
      <c r="B724" s="5">
        <f>SUMPRODUCT('Stocks Returns'!B720:E720,$H$10:$K$10)</f>
        <v>-6.5054562486099509E-3</v>
      </c>
      <c r="C724" s="5">
        <f t="shared" si="34"/>
        <v>6.5054562486099509E-3</v>
      </c>
      <c r="D724" s="24">
        <f t="shared" si="35"/>
        <v>0.99551376951686465</v>
      </c>
      <c r="E724" s="24">
        <f t="shared" si="36"/>
        <v>1.5900085290975425</v>
      </c>
    </row>
    <row r="725" spans="1:5" ht="15" customHeight="1" x14ac:dyDescent="0.2">
      <c r="A725" s="3">
        <f>'Stocks Returns'!A721</f>
        <v>43305</v>
      </c>
      <c r="B725" s="5">
        <f>SUMPRODUCT('Stocks Returns'!B721:E721,$H$10:$K$10)</f>
        <v>-5.562143617124809E-4</v>
      </c>
      <c r="C725" s="5">
        <f t="shared" si="34"/>
        <v>5.562143617124809E-4</v>
      </c>
      <c r="D725" s="24">
        <f t="shared" si="35"/>
        <v>0.99964254338637148</v>
      </c>
      <c r="E725" s="24">
        <f t="shared" si="36"/>
        <v>1.5941771797886379</v>
      </c>
    </row>
    <row r="726" spans="1:5" ht="15" customHeight="1" x14ac:dyDescent="0.2">
      <c r="A726" s="3">
        <f>'Stocks Returns'!A722</f>
        <v>43306</v>
      </c>
      <c r="B726" s="5">
        <f>SUMPRODUCT('Stocks Returns'!B722:E722,$H$10:$K$10)</f>
        <v>1.7331203175877073E-2</v>
      </c>
      <c r="C726" s="5">
        <f t="shared" si="34"/>
        <v>-1.7331203175877073E-2</v>
      </c>
      <c r="D726" s="24">
        <f t="shared" si="35"/>
        <v>1.0120564111574586</v>
      </c>
      <c r="E726" s="24">
        <f t="shared" si="36"/>
        <v>1.6062982438650664</v>
      </c>
    </row>
    <row r="727" spans="1:5" ht="15" customHeight="1" x14ac:dyDescent="0.2">
      <c r="A727" s="3">
        <f>'Stocks Returns'!A723</f>
        <v>43307</v>
      </c>
      <c r="B727" s="5">
        <f>SUMPRODUCT('Stocks Returns'!B723:E723,$H$10:$K$10)</f>
        <v>1.741211173590097E-4</v>
      </c>
      <c r="C727" s="5">
        <f t="shared" si="34"/>
        <v>-1.741211173590097E-4</v>
      </c>
      <c r="D727" s="24">
        <f t="shared" si="35"/>
        <v>1.000149396208847</v>
      </c>
      <c r="E727" s="24">
        <f t="shared" si="36"/>
        <v>1.5946842434577824</v>
      </c>
    </row>
    <row r="728" spans="1:5" ht="15" customHeight="1" x14ac:dyDescent="0.2">
      <c r="A728" s="3">
        <f>'Stocks Returns'!A724</f>
        <v>43308</v>
      </c>
      <c r="B728" s="5">
        <f>SUMPRODUCT('Stocks Returns'!B724:E724,$H$10:$K$10)</f>
        <v>-1.1422966005942033E-2</v>
      </c>
      <c r="C728" s="5">
        <f t="shared" si="34"/>
        <v>1.1422966005942033E-2</v>
      </c>
      <c r="D728" s="24">
        <f t="shared" si="35"/>
        <v>0.99210101774527615</v>
      </c>
      <c r="E728" s="24">
        <f t="shared" si="36"/>
        <v>1.5865117772617843</v>
      </c>
    </row>
    <row r="729" spans="1:5" ht="15" customHeight="1" x14ac:dyDescent="0.2">
      <c r="A729" s="3">
        <f>'Stocks Returns'!A725</f>
        <v>43311</v>
      </c>
      <c r="B729" s="5">
        <f>SUMPRODUCT('Stocks Returns'!B725:E725,$H$10:$K$10)</f>
        <v>-2.9514601008864844E-2</v>
      </c>
      <c r="C729" s="5">
        <f t="shared" si="34"/>
        <v>2.9514601008864844E-2</v>
      </c>
      <c r="D729" s="24">
        <f t="shared" si="35"/>
        <v>0.97954542305324777</v>
      </c>
      <c r="E729" s="24">
        <f t="shared" si="36"/>
        <v>1.573254868249673</v>
      </c>
    </row>
    <row r="730" spans="1:5" ht="15" customHeight="1" x14ac:dyDescent="0.2">
      <c r="A730" s="3">
        <f>'Stocks Returns'!A726</f>
        <v>43312</v>
      </c>
      <c r="B730" s="5">
        <f>SUMPRODUCT('Stocks Returns'!B726:E726,$H$10:$K$10)</f>
        <v>1.9251490511837616E-3</v>
      </c>
      <c r="C730" s="5">
        <f t="shared" si="34"/>
        <v>-1.9251490511837616E-3</v>
      </c>
      <c r="D730" s="24">
        <f t="shared" si="35"/>
        <v>1.0013646095949216</v>
      </c>
      <c r="E730" s="24">
        <f t="shared" si="36"/>
        <v>1.5958957737784654</v>
      </c>
    </row>
    <row r="731" spans="1:5" ht="15" customHeight="1" x14ac:dyDescent="0.2">
      <c r="A731" s="3">
        <f>'Stocks Returns'!A727</f>
        <v>43313</v>
      </c>
      <c r="B731" s="5">
        <f>SUMPRODUCT('Stocks Returns'!B727:E727,$H$10:$K$10)</f>
        <v>1.046927487804737E-2</v>
      </c>
      <c r="C731" s="5">
        <f t="shared" si="34"/>
        <v>-1.046927487804737E-2</v>
      </c>
      <c r="D731" s="24">
        <f t="shared" si="35"/>
        <v>1.0072942329187649</v>
      </c>
      <c r="E731" s="24">
        <f t="shared" si="36"/>
        <v>1.6017221945318005</v>
      </c>
    </row>
    <row r="732" spans="1:5" ht="15" customHeight="1" x14ac:dyDescent="0.2">
      <c r="A732" s="3">
        <f>'Stocks Returns'!A728</f>
        <v>43314</v>
      </c>
      <c r="B732" s="5">
        <f>SUMPRODUCT('Stocks Returns'!B728:E728,$H$10:$K$10)</f>
        <v>5.1821237447203464E-3</v>
      </c>
      <c r="C732" s="5">
        <f t="shared" si="34"/>
        <v>-5.1821237447203464E-3</v>
      </c>
      <c r="D732" s="24">
        <f t="shared" si="35"/>
        <v>1.0036249500322358</v>
      </c>
      <c r="E732" s="24">
        <f t="shared" si="36"/>
        <v>1.5981334978171502</v>
      </c>
    </row>
    <row r="733" spans="1:5" ht="15" customHeight="1" x14ac:dyDescent="0.2">
      <c r="A733" s="3">
        <f>'Stocks Returns'!A729</f>
        <v>43315</v>
      </c>
      <c r="B733" s="5">
        <f>SUMPRODUCT('Stocks Returns'!B729:E729,$H$10:$K$10)</f>
        <v>6.37700710234423E-3</v>
      </c>
      <c r="C733" s="5">
        <f t="shared" si="34"/>
        <v>-6.37700710234423E-3</v>
      </c>
      <c r="D733" s="24">
        <f t="shared" si="35"/>
        <v>1.0044541990824269</v>
      </c>
      <c r="E733" s="24">
        <f t="shared" si="36"/>
        <v>1.5989492932060601</v>
      </c>
    </row>
    <row r="734" spans="1:5" ht="15" customHeight="1" x14ac:dyDescent="0.2">
      <c r="A734" s="3">
        <f>'Stocks Returns'!A730</f>
        <v>43318</v>
      </c>
      <c r="B734" s="5">
        <f>SUMPRODUCT('Stocks Returns'!B730:E730,$H$10:$K$10)</f>
        <v>-4.1563344169709621E-4</v>
      </c>
      <c r="C734" s="5">
        <f t="shared" si="34"/>
        <v>4.1563344169709621E-4</v>
      </c>
      <c r="D734" s="24">
        <f t="shared" si="35"/>
        <v>0.99974010654486212</v>
      </c>
      <c r="E734" s="24">
        <f t="shared" si="36"/>
        <v>1.5942748633708856</v>
      </c>
    </row>
    <row r="735" spans="1:5" ht="15" customHeight="1" x14ac:dyDescent="0.2">
      <c r="A735" s="3">
        <f>'Stocks Returns'!A731</f>
        <v>43319</v>
      </c>
      <c r="B735" s="5">
        <f>SUMPRODUCT('Stocks Returns'!B731:E731,$H$10:$K$10)</f>
        <v>4.8760223125274534E-3</v>
      </c>
      <c r="C735" s="5">
        <f t="shared" si="34"/>
        <v>-4.8760223125274534E-3</v>
      </c>
      <c r="D735" s="24">
        <f t="shared" si="35"/>
        <v>1.003412515638294</v>
      </c>
      <c r="E735" s="24">
        <f t="shared" si="36"/>
        <v>1.5979240639621297</v>
      </c>
    </row>
    <row r="736" spans="1:5" ht="15" customHeight="1" x14ac:dyDescent="0.2">
      <c r="A736" s="3">
        <f>'Stocks Returns'!A732</f>
        <v>43320</v>
      </c>
      <c r="B736" s="5">
        <f>SUMPRODUCT('Stocks Returns'!B732:E732,$H$10:$K$10)</f>
        <v>2.9389762642672776E-3</v>
      </c>
      <c r="C736" s="5">
        <f t="shared" si="34"/>
        <v>-2.9389762642672776E-3</v>
      </c>
      <c r="D736" s="24">
        <f t="shared" si="35"/>
        <v>1.0020682056808015</v>
      </c>
      <c r="E736" s="24">
        <f t="shared" si="36"/>
        <v>1.5965945308199943</v>
      </c>
    </row>
    <row r="737" spans="1:5" ht="15" customHeight="1" x14ac:dyDescent="0.2">
      <c r="A737" s="3">
        <f>'Stocks Returns'!A733</f>
        <v>43321</v>
      </c>
      <c r="B737" s="5">
        <f>SUMPRODUCT('Stocks Returns'!B733:E733,$H$10:$K$10)</f>
        <v>-4.2763195337743223E-3</v>
      </c>
      <c r="C737" s="5">
        <f t="shared" si="34"/>
        <v>4.2763195337743223E-3</v>
      </c>
      <c r="D737" s="24">
        <f t="shared" si="35"/>
        <v>0.99706079039696061</v>
      </c>
      <c r="E737" s="24">
        <f t="shared" si="36"/>
        <v>1.5915784382068006</v>
      </c>
    </row>
    <row r="738" spans="1:5" ht="15" customHeight="1" x14ac:dyDescent="0.2">
      <c r="A738" s="3">
        <f>'Stocks Returns'!A734</f>
        <v>43322</v>
      </c>
      <c r="B738" s="5">
        <f>SUMPRODUCT('Stocks Returns'!B734:E734,$H$10:$K$10)</f>
        <v>-8.2006725274927274E-3</v>
      </c>
      <c r="C738" s="5">
        <f t="shared" si="34"/>
        <v>8.2006725274927274E-3</v>
      </c>
      <c r="D738" s="24">
        <f t="shared" si="35"/>
        <v>0.99433728941931998</v>
      </c>
      <c r="E738" s="24">
        <f t="shared" si="36"/>
        <v>1.5888082904017775</v>
      </c>
    </row>
    <row r="739" spans="1:5" ht="15" customHeight="1" x14ac:dyDescent="0.2">
      <c r="A739" s="3">
        <f>'Stocks Returns'!A735</f>
        <v>43325</v>
      </c>
      <c r="B739" s="5">
        <f>SUMPRODUCT('Stocks Returns'!B735:E735,$H$10:$K$10)</f>
        <v>2.9525945897854585E-3</v>
      </c>
      <c r="C739" s="5">
        <f t="shared" si="34"/>
        <v>-2.9525945897854585E-3</v>
      </c>
      <c r="D739" s="24">
        <f t="shared" si="35"/>
        <v>1.0020776567987111</v>
      </c>
      <c r="E739" s="24">
        <f t="shared" si="36"/>
        <v>1.596603903409247</v>
      </c>
    </row>
    <row r="740" spans="1:5" ht="15" customHeight="1" x14ac:dyDescent="0.2">
      <c r="A740" s="3">
        <f>'Stocks Returns'!A736</f>
        <v>43326</v>
      </c>
      <c r="B740" s="5">
        <f>SUMPRODUCT('Stocks Returns'!B736:E736,$H$10:$K$10)</f>
        <v>1.7453103535480157E-3</v>
      </c>
      <c r="C740" s="5">
        <f t="shared" si="34"/>
        <v>-1.7453103535480157E-3</v>
      </c>
      <c r="D740" s="24">
        <f t="shared" si="35"/>
        <v>1.0012398015387622</v>
      </c>
      <c r="E740" s="24">
        <f t="shared" si="36"/>
        <v>1.5957716166729616</v>
      </c>
    </row>
    <row r="741" spans="1:5" ht="15" customHeight="1" x14ac:dyDescent="0.2">
      <c r="A741" s="3">
        <f>'Stocks Returns'!A737</f>
        <v>43327</v>
      </c>
      <c r="B741" s="5">
        <f>SUMPRODUCT('Stocks Returns'!B737:E737,$H$10:$K$10)</f>
        <v>-6.9285539420595732E-3</v>
      </c>
      <c r="C741" s="5">
        <f t="shared" si="34"/>
        <v>6.9285539420595732E-3</v>
      </c>
      <c r="D741" s="24">
        <f t="shared" si="35"/>
        <v>0.99522013971761059</v>
      </c>
      <c r="E741" s="24">
        <f t="shared" si="36"/>
        <v>1.5897094828674954</v>
      </c>
    </row>
    <row r="742" spans="1:5" ht="15" customHeight="1" x14ac:dyDescent="0.2">
      <c r="A742" s="3">
        <f>'Stocks Returns'!A738</f>
        <v>43328</v>
      </c>
      <c r="B742" s="5">
        <f>SUMPRODUCT('Stocks Returns'!B738:E738,$H$10:$K$10)</f>
        <v>4.5607258613689005E-3</v>
      </c>
      <c r="C742" s="5">
        <f t="shared" si="34"/>
        <v>-4.5607258613689005E-3</v>
      </c>
      <c r="D742" s="24">
        <f t="shared" si="35"/>
        <v>1.0031936999011899</v>
      </c>
      <c r="E742" s="24">
        <f t="shared" si="36"/>
        <v>1.59770814887891</v>
      </c>
    </row>
    <row r="743" spans="1:5" ht="15" customHeight="1" x14ac:dyDescent="0.2">
      <c r="A743" s="3">
        <f>'Stocks Returns'!A739</f>
        <v>43329</v>
      </c>
      <c r="B743" s="5">
        <f>SUMPRODUCT('Stocks Returns'!B739:E739,$H$10:$K$10)</f>
        <v>5.4216224544725361E-3</v>
      </c>
      <c r="C743" s="5">
        <f t="shared" si="34"/>
        <v>-5.4216224544725361E-3</v>
      </c>
      <c r="D743" s="24">
        <f t="shared" si="35"/>
        <v>1.0037911621368039</v>
      </c>
      <c r="E743" s="24">
        <f t="shared" si="36"/>
        <v>1.598297235469605</v>
      </c>
    </row>
    <row r="744" spans="1:5" ht="15" customHeight="1" x14ac:dyDescent="0.2">
      <c r="A744" s="3">
        <f>'Stocks Returns'!A740</f>
        <v>43332</v>
      </c>
      <c r="B744" s="5">
        <f>SUMPRODUCT('Stocks Returns'!B740:E740,$H$10:$K$10)</f>
        <v>-2.9301613928194316E-3</v>
      </c>
      <c r="C744" s="5">
        <f t="shared" si="34"/>
        <v>2.9301613928194316E-3</v>
      </c>
      <c r="D744" s="24">
        <f t="shared" si="35"/>
        <v>0.99799502414678332</v>
      </c>
      <c r="E744" s="24">
        <f t="shared" si="36"/>
        <v>1.5925218869219744</v>
      </c>
    </row>
    <row r="745" spans="1:5" ht="15" customHeight="1" x14ac:dyDescent="0.2">
      <c r="A745" s="3">
        <f>'Stocks Returns'!A741</f>
        <v>43333</v>
      </c>
      <c r="B745" s="5">
        <f>SUMPRODUCT('Stocks Returns'!B741:E741,$H$10:$K$10)</f>
        <v>-4.2156306497788737E-3</v>
      </c>
      <c r="C745" s="5">
        <f t="shared" si="34"/>
        <v>4.2156306497788737E-3</v>
      </c>
      <c r="D745" s="24">
        <f t="shared" si="35"/>
        <v>0.99710290848245342</v>
      </c>
      <c r="E745" s="24">
        <f t="shared" si="36"/>
        <v>1.5916210464870502</v>
      </c>
    </row>
    <row r="746" spans="1:5" ht="15" customHeight="1" x14ac:dyDescent="0.2">
      <c r="A746" s="3">
        <f>'Stocks Returns'!A742</f>
        <v>43334</v>
      </c>
      <c r="B746" s="5">
        <f>SUMPRODUCT('Stocks Returns'!B742:E742,$H$10:$K$10)</f>
        <v>7.6868158461701344E-3</v>
      </c>
      <c r="C746" s="5">
        <f t="shared" si="34"/>
        <v>-7.6868158461701344E-3</v>
      </c>
      <c r="D746" s="24">
        <f t="shared" si="35"/>
        <v>1.0053632063506419</v>
      </c>
      <c r="E746" s="24">
        <f t="shared" si="36"/>
        <v>1.5998403642497783</v>
      </c>
    </row>
    <row r="747" spans="1:5" ht="15" customHeight="1" x14ac:dyDescent="0.2">
      <c r="A747" s="3">
        <f>'Stocks Returns'!A743</f>
        <v>43335</v>
      </c>
      <c r="B747" s="5">
        <f>SUMPRODUCT('Stocks Returns'!B743:E743,$H$10:$K$10)</f>
        <v>6.5646054438792947E-3</v>
      </c>
      <c r="C747" s="5">
        <f t="shared" si="34"/>
        <v>-6.5646054438792947E-3</v>
      </c>
      <c r="D747" s="24">
        <f t="shared" si="35"/>
        <v>1.0045843923314521</v>
      </c>
      <c r="E747" s="24">
        <f t="shared" si="36"/>
        <v>1.599077122271253</v>
      </c>
    </row>
    <row r="748" spans="1:5" ht="15" customHeight="1" x14ac:dyDescent="0.2">
      <c r="A748" s="3">
        <f>'Stocks Returns'!A744</f>
        <v>43336</v>
      </c>
      <c r="B748" s="5">
        <f>SUMPRODUCT('Stocks Returns'!B744:E744,$H$10:$K$10)</f>
        <v>1.4794595490223564E-2</v>
      </c>
      <c r="C748" s="5">
        <f t="shared" si="34"/>
        <v>-1.4794595490223564E-2</v>
      </c>
      <c r="D748" s="24">
        <f t="shared" si="35"/>
        <v>1.0102960054236152</v>
      </c>
      <c r="E748" s="24">
        <f t="shared" si="36"/>
        <v>1.6046174220684715</v>
      </c>
    </row>
    <row r="749" spans="1:5" ht="15" customHeight="1" x14ac:dyDescent="0.2">
      <c r="A749" s="3">
        <f>'Stocks Returns'!A745</f>
        <v>43339</v>
      </c>
      <c r="B749" s="5">
        <f>SUMPRODUCT('Stocks Returns'!B745:E745,$H$10:$K$10)</f>
        <v>8.7571708780713655E-3</v>
      </c>
      <c r="C749" s="5">
        <f t="shared" si="34"/>
        <v>-8.7571708780713655E-3</v>
      </c>
      <c r="D749" s="24">
        <f t="shared" si="35"/>
        <v>1.0061060327427815</v>
      </c>
      <c r="E749" s="24">
        <f t="shared" si="36"/>
        <v>1.600566053255672</v>
      </c>
    </row>
    <row r="750" spans="1:5" ht="15" customHeight="1" x14ac:dyDescent="0.2">
      <c r="A750" s="3">
        <f>'Stocks Returns'!A746</f>
        <v>43340</v>
      </c>
      <c r="B750" s="5">
        <f>SUMPRODUCT('Stocks Returns'!B746:E746,$H$10:$K$10)</f>
        <v>-1.886340676766759E-3</v>
      </c>
      <c r="C750" s="5">
        <f t="shared" si="34"/>
        <v>1.886340676766759E-3</v>
      </c>
      <c r="D750" s="24">
        <f t="shared" si="35"/>
        <v>0.99871943572372379</v>
      </c>
      <c r="E750" s="24">
        <f t="shared" si="36"/>
        <v>1.5932510507246049</v>
      </c>
    </row>
    <row r="751" spans="1:5" ht="15" customHeight="1" x14ac:dyDescent="0.2">
      <c r="A751" s="3">
        <f>'Stocks Returns'!A747</f>
        <v>43341</v>
      </c>
      <c r="B751" s="5">
        <f>SUMPRODUCT('Stocks Returns'!B747:E747,$H$10:$K$10)</f>
        <v>1.1434135705142352E-2</v>
      </c>
      <c r="C751" s="5">
        <f t="shared" si="34"/>
        <v>-1.1434135705142352E-2</v>
      </c>
      <c r="D751" s="24">
        <f t="shared" si="35"/>
        <v>1.0079638463327687</v>
      </c>
      <c r="E751" s="24">
        <f t="shared" si="36"/>
        <v>1.6023712174444058</v>
      </c>
    </row>
    <row r="752" spans="1:5" ht="15" customHeight="1" x14ac:dyDescent="0.2">
      <c r="A752" s="3">
        <f>'Stocks Returns'!A748</f>
        <v>43342</v>
      </c>
      <c r="B752" s="5">
        <f>SUMPRODUCT('Stocks Returns'!B748:E748,$H$10:$K$10)</f>
        <v>-2.7039701625616044E-3</v>
      </c>
      <c r="C752" s="5">
        <f t="shared" si="34"/>
        <v>2.7039701625616044E-3</v>
      </c>
      <c r="D752" s="24">
        <f t="shared" si="35"/>
        <v>0.9981520008605822</v>
      </c>
      <c r="E752" s="24">
        <f t="shared" si="36"/>
        <v>1.5926800709606939</v>
      </c>
    </row>
    <row r="753" spans="1:5" ht="15" customHeight="1" x14ac:dyDescent="0.2">
      <c r="A753" s="3">
        <f>'Stocks Returns'!A749</f>
        <v>43343</v>
      </c>
      <c r="B753" s="5">
        <f>SUMPRODUCT('Stocks Returns'!B749:E749,$H$10:$K$10)</f>
        <v>1.2836439042535719E-3</v>
      </c>
      <c r="C753" s="5">
        <f t="shared" si="34"/>
        <v>-1.2836439042535719E-3</v>
      </c>
      <c r="D753" s="24">
        <f t="shared" si="35"/>
        <v>1.000919405022952</v>
      </c>
      <c r="E753" s="24">
        <f t="shared" si="36"/>
        <v>1.5954526052670608</v>
      </c>
    </row>
    <row r="754" spans="1:5" ht="15" customHeight="1" x14ac:dyDescent="0.2">
      <c r="A754" s="3">
        <f>'Stocks Returns'!A750</f>
        <v>43346</v>
      </c>
      <c r="B754" s="5">
        <f>SUMPRODUCT('Stocks Returns'!B750:E750,$H$10:$K$10)</f>
        <v>0</v>
      </c>
      <c r="C754" s="5">
        <f t="shared" si="34"/>
        <v>0</v>
      </c>
      <c r="D754" s="24">
        <f t="shared" si="35"/>
        <v>1.0000285561533999</v>
      </c>
      <c r="E754" s="24">
        <f t="shared" si="36"/>
        <v>1.5945634464142966</v>
      </c>
    </row>
    <row r="755" spans="1:5" ht="15" customHeight="1" x14ac:dyDescent="0.2">
      <c r="A755" s="3">
        <f>'Stocks Returns'!A751</f>
        <v>43347</v>
      </c>
      <c r="B755" s="5">
        <f>SUMPRODUCT('Stocks Returns'!B751:E751,$H$10:$K$10)</f>
        <v>5.8550016018814087E-3</v>
      </c>
      <c r="C755" s="5">
        <f t="shared" si="34"/>
        <v>-5.8550016018814087E-3</v>
      </c>
      <c r="D755" s="24">
        <f t="shared" si="35"/>
        <v>1.0040919272651057</v>
      </c>
      <c r="E755" s="24">
        <f t="shared" si="36"/>
        <v>1.5985932399513478</v>
      </c>
    </row>
    <row r="756" spans="1:5" ht="15" customHeight="1" x14ac:dyDescent="0.2">
      <c r="A756" s="3">
        <f>'Stocks Returns'!A752</f>
        <v>43348</v>
      </c>
      <c r="B756" s="5">
        <f>SUMPRODUCT('Stocks Returns'!B752:E752,$H$10:$K$10)</f>
        <v>-3.3268163902213932E-2</v>
      </c>
      <c r="C756" s="5">
        <f t="shared" si="34"/>
        <v>3.3268163902213932E-2</v>
      </c>
      <c r="D756" s="24">
        <f t="shared" si="35"/>
        <v>0.97694045040526345</v>
      </c>
      <c r="E756" s="24">
        <f t="shared" si="36"/>
        <v>1.5704280788073568</v>
      </c>
    </row>
    <row r="757" spans="1:5" ht="15" customHeight="1" x14ac:dyDescent="0.2">
      <c r="A757" s="3">
        <f>'Stocks Returns'!A753</f>
        <v>43349</v>
      </c>
      <c r="B757" s="5">
        <f>SUMPRODUCT('Stocks Returns'!B753:E753,$H$10:$K$10)</f>
        <v>1.1143985000536746E-2</v>
      </c>
      <c r="C757" s="5">
        <f t="shared" si="34"/>
        <v>-1.1143985000536746E-2</v>
      </c>
      <c r="D757" s="24">
        <f t="shared" si="35"/>
        <v>1.0077624817437725</v>
      </c>
      <c r="E757" s="24">
        <f t="shared" si="36"/>
        <v>1.6021762362679608</v>
      </c>
    </row>
    <row r="758" spans="1:5" ht="15" customHeight="1" x14ac:dyDescent="0.2">
      <c r="A758" s="3">
        <f>'Stocks Returns'!A754</f>
        <v>43350</v>
      </c>
      <c r="B758" s="5">
        <f>SUMPRODUCT('Stocks Returns'!B754:E754,$H$10:$K$10)</f>
        <v>-9.0538857000670003E-3</v>
      </c>
      <c r="C758" s="5">
        <f t="shared" si="34"/>
        <v>9.0538857000670003E-3</v>
      </c>
      <c r="D758" s="24">
        <f t="shared" si="35"/>
        <v>0.99374515947755349</v>
      </c>
      <c r="E758" s="24">
        <f t="shared" si="36"/>
        <v>1.5882021309359848</v>
      </c>
    </row>
    <row r="759" spans="1:5" ht="15" customHeight="1" x14ac:dyDescent="0.2">
      <c r="A759" s="3">
        <f>'Stocks Returns'!A755</f>
        <v>43353</v>
      </c>
      <c r="B759" s="5">
        <f>SUMPRODUCT('Stocks Returns'!B755:E755,$H$10:$K$10)</f>
        <v>6.480817195041933E-3</v>
      </c>
      <c r="C759" s="5">
        <f t="shared" si="34"/>
        <v>-6.480817195041933E-3</v>
      </c>
      <c r="D759" s="24">
        <f t="shared" si="35"/>
        <v>1.004526243286759</v>
      </c>
      <c r="E759" s="24">
        <f t="shared" si="36"/>
        <v>1.599020037611709</v>
      </c>
    </row>
    <row r="760" spans="1:5" ht="15" customHeight="1" x14ac:dyDescent="0.2">
      <c r="A760" s="3">
        <f>'Stocks Returns'!A756</f>
        <v>43354</v>
      </c>
      <c r="B760" s="5">
        <f>SUMPRODUCT('Stocks Returns'!B756:E756,$H$10:$K$10)</f>
        <v>8.6601648397932607E-3</v>
      </c>
      <c r="C760" s="5">
        <f t="shared" si="34"/>
        <v>-8.6601648397932607E-3</v>
      </c>
      <c r="D760" s="24">
        <f t="shared" si="35"/>
        <v>1.0060387105522164</v>
      </c>
      <c r="E760" s="24">
        <f t="shared" si="36"/>
        <v>1.600500376240797</v>
      </c>
    </row>
    <row r="761" spans="1:5" ht="15" customHeight="1" x14ac:dyDescent="0.2">
      <c r="A761" s="3">
        <f>'Stocks Returns'!A757</f>
        <v>43355</v>
      </c>
      <c r="B761" s="5">
        <f>SUMPRODUCT('Stocks Returns'!B757:E757,$H$10:$K$10)</f>
        <v>7.1583838528438961E-3</v>
      </c>
      <c r="C761" s="5">
        <f t="shared" si="34"/>
        <v>-7.1583838528438961E-3</v>
      </c>
      <c r="D761" s="24">
        <f t="shared" si="35"/>
        <v>1.0049964745472737</v>
      </c>
      <c r="E761" s="24">
        <f t="shared" si="36"/>
        <v>1.5994812703536867</v>
      </c>
    </row>
    <row r="762" spans="1:5" ht="15" customHeight="1" x14ac:dyDescent="0.2">
      <c r="A762" s="3">
        <f>'Stocks Returns'!A758</f>
        <v>43356</v>
      </c>
      <c r="B762" s="5">
        <f>SUMPRODUCT('Stocks Returns'!B758:E758,$H$10:$K$10)</f>
        <v>7.0220921527003217E-3</v>
      </c>
      <c r="C762" s="5">
        <f t="shared" si="34"/>
        <v>-7.0220921527003217E-3</v>
      </c>
      <c r="D762" s="24">
        <f t="shared" si="35"/>
        <v>1.0049018881073739</v>
      </c>
      <c r="E762" s="24">
        <f t="shared" si="36"/>
        <v>1.5993885657018967</v>
      </c>
    </row>
    <row r="763" spans="1:5" ht="15" customHeight="1" x14ac:dyDescent="0.2">
      <c r="A763" s="3">
        <f>'Stocks Returns'!A759</f>
        <v>43357</v>
      </c>
      <c r="B763" s="5">
        <f>SUMPRODUCT('Stocks Returns'!B759:E759,$H$10:$K$10)</f>
        <v>1.2443328547543523E-3</v>
      </c>
      <c r="C763" s="5">
        <f t="shared" si="34"/>
        <v>-1.2443328547543523E-3</v>
      </c>
      <c r="D763" s="24">
        <f t="shared" si="35"/>
        <v>1.0008921231545995</v>
      </c>
      <c r="E763" s="24">
        <f t="shared" si="36"/>
        <v>1.5954254223320246</v>
      </c>
    </row>
    <row r="764" spans="1:5" ht="15" customHeight="1" x14ac:dyDescent="0.2">
      <c r="A764" s="3">
        <f>'Stocks Returns'!A760</f>
        <v>43360</v>
      </c>
      <c r="B764" s="5">
        <f>SUMPRODUCT('Stocks Returns'!B760:E760,$H$10:$K$10)</f>
        <v>-1.2426189511424438E-2</v>
      </c>
      <c r="C764" s="5">
        <f t="shared" si="34"/>
        <v>1.2426189511424438E-2</v>
      </c>
      <c r="D764" s="24">
        <f t="shared" si="35"/>
        <v>0.99140478063247139</v>
      </c>
      <c r="E764" s="24">
        <f t="shared" si="36"/>
        <v>1.5857927612534821</v>
      </c>
    </row>
    <row r="765" spans="1:5" ht="15" customHeight="1" x14ac:dyDescent="0.2">
      <c r="A765" s="3">
        <f>'Stocks Returns'!A761</f>
        <v>43361</v>
      </c>
      <c r="B765" s="5">
        <f>SUMPRODUCT('Stocks Returns'!B761:E761,$H$10:$K$10)</f>
        <v>8.9918302625473685E-3</v>
      </c>
      <c r="C765" s="5">
        <f t="shared" si="34"/>
        <v>-8.9918302625473685E-3</v>
      </c>
      <c r="D765" s="24">
        <f t="shared" si="35"/>
        <v>1.0062688863556077</v>
      </c>
      <c r="E765" s="24">
        <f t="shared" si="36"/>
        <v>1.6007248512647103</v>
      </c>
    </row>
    <row r="766" spans="1:5" ht="15" customHeight="1" x14ac:dyDescent="0.2">
      <c r="A766" s="3">
        <f>'Stocks Returns'!A762</f>
        <v>43362</v>
      </c>
      <c r="B766" s="5">
        <f>SUMPRODUCT('Stocks Returns'!B762:E762,$H$10:$K$10)</f>
        <v>-6.1548551504596218E-4</v>
      </c>
      <c r="C766" s="5">
        <f t="shared" si="34"/>
        <v>6.1548551504596218E-4</v>
      </c>
      <c r="D766" s="24">
        <f t="shared" si="35"/>
        <v>0.99960140920595808</v>
      </c>
      <c r="E766" s="24">
        <f t="shared" si="36"/>
        <v>1.5941359834329756</v>
      </c>
    </row>
    <row r="767" spans="1:5" ht="15" customHeight="1" x14ac:dyDescent="0.2">
      <c r="A767" s="3">
        <f>'Stocks Returns'!A763</f>
        <v>43363</v>
      </c>
      <c r="B767" s="5">
        <f>SUMPRODUCT('Stocks Returns'!B763:E763,$H$10:$K$10)</f>
        <v>1.3035959950762148E-2</v>
      </c>
      <c r="C767" s="5">
        <f t="shared" si="34"/>
        <v>-1.3035959950762148E-2</v>
      </c>
      <c r="D767" s="24">
        <f t="shared" si="35"/>
        <v>1.009075512359229</v>
      </c>
      <c r="E767" s="24">
        <f t="shared" si="36"/>
        <v>1.6034446749913944</v>
      </c>
    </row>
    <row r="768" spans="1:5" ht="15" customHeight="1" x14ac:dyDescent="0.2">
      <c r="A768" s="3">
        <f>'Stocks Returns'!A764</f>
        <v>43364</v>
      </c>
      <c r="B768" s="5">
        <f>SUMPRODUCT('Stocks Returns'!B764:E764,$H$10:$K$10)</f>
        <v>4.6856374452338093E-3</v>
      </c>
      <c r="C768" s="5">
        <f t="shared" si="34"/>
        <v>-4.6856374452338093E-3</v>
      </c>
      <c r="D768" s="24">
        <f t="shared" si="35"/>
        <v>1.0032803885403923</v>
      </c>
      <c r="E768" s="24">
        <f t="shared" si="36"/>
        <v>1.5977937114197751</v>
      </c>
    </row>
    <row r="769" spans="1:5" ht="15" customHeight="1" x14ac:dyDescent="0.2">
      <c r="A769" s="3">
        <f>'Stocks Returns'!A765</f>
        <v>43367</v>
      </c>
      <c r="B769" s="5">
        <f>SUMPRODUCT('Stocks Returns'!B765:E765,$H$10:$K$10)</f>
        <v>-6.1846107636322296E-3</v>
      </c>
      <c r="C769" s="5">
        <f t="shared" si="34"/>
        <v>6.1846107636322296E-3</v>
      </c>
      <c r="D769" s="24">
        <f t="shared" si="35"/>
        <v>0.99573643628343922</v>
      </c>
      <c r="E769" s="24">
        <f t="shared" si="36"/>
        <v>1.5902350754217505</v>
      </c>
    </row>
    <row r="770" spans="1:5" ht="15" customHeight="1" x14ac:dyDescent="0.2">
      <c r="A770" s="3">
        <f>'Stocks Returns'!A766</f>
        <v>43368</v>
      </c>
      <c r="B770" s="5">
        <f>SUMPRODUCT('Stocks Returns'!B766:E766,$H$10:$K$10)</f>
        <v>4.948330379407717E-4</v>
      </c>
      <c r="C770" s="5">
        <f t="shared" si="34"/>
        <v>-4.948330379407717E-4</v>
      </c>
      <c r="D770" s="24">
        <f t="shared" si="35"/>
        <v>1.0003719702817309</v>
      </c>
      <c r="E770" s="24">
        <f t="shared" si="36"/>
        <v>1.5949065853811557</v>
      </c>
    </row>
    <row r="771" spans="1:5" ht="15" customHeight="1" x14ac:dyDescent="0.2">
      <c r="A771" s="3">
        <f>'Stocks Returns'!A767</f>
        <v>43369</v>
      </c>
      <c r="B771" s="5">
        <f>SUMPRODUCT('Stocks Returns'!B767:E767,$H$10:$K$10)</f>
        <v>-1.9537400758951754E-3</v>
      </c>
      <c r="C771" s="5">
        <f t="shared" si="34"/>
        <v>1.9537400758951754E-3</v>
      </c>
      <c r="D771" s="24">
        <f t="shared" si="35"/>
        <v>0.99867266054072867</v>
      </c>
      <c r="E771" s="24">
        <f t="shared" si="36"/>
        <v>1.5932040318892469</v>
      </c>
    </row>
    <row r="772" spans="1:5" ht="15" customHeight="1" x14ac:dyDescent="0.2">
      <c r="A772" s="3">
        <f>'Stocks Returns'!A768</f>
        <v>43370</v>
      </c>
      <c r="B772" s="5">
        <f>SUMPRODUCT('Stocks Returns'!B768:E768,$H$10:$K$10)</f>
        <v>4.5957185434044364E-3</v>
      </c>
      <c r="C772" s="5">
        <f t="shared" si="34"/>
        <v>-4.5957185434044364E-3</v>
      </c>
      <c r="D772" s="24">
        <f t="shared" si="35"/>
        <v>1.0032179848225227</v>
      </c>
      <c r="E772" s="24">
        <f t="shared" si="36"/>
        <v>1.5977321213860587</v>
      </c>
    </row>
    <row r="773" spans="1:5" ht="15" customHeight="1" x14ac:dyDescent="0.2">
      <c r="A773" s="3">
        <f>'Stocks Returns'!A769</f>
        <v>43371</v>
      </c>
      <c r="B773" s="5">
        <f>SUMPRODUCT('Stocks Returns'!B769:E769,$H$10:$K$10)</f>
        <v>6.5749289265025523E-4</v>
      </c>
      <c r="C773" s="5">
        <f t="shared" si="34"/>
        <v>-6.5749289265025523E-4</v>
      </c>
      <c r="D773" s="24">
        <f t="shared" si="35"/>
        <v>1.0004848562208992</v>
      </c>
      <c r="E773" s="24">
        <f t="shared" si="36"/>
        <v>1.5950192777896248</v>
      </c>
    </row>
    <row r="774" spans="1:5" ht="15" customHeight="1" x14ac:dyDescent="0.2">
      <c r="A774" s="3">
        <f>'Stocks Returns'!A770</f>
        <v>43374</v>
      </c>
      <c r="B774" s="5">
        <f>SUMPRODUCT('Stocks Returns'!B770:E770,$H$10:$K$10)</f>
        <v>3.1562748459875722E-3</v>
      </c>
      <c r="C774" s="5">
        <f t="shared" ref="C774:C837" si="37">-B774</f>
        <v>-3.1562748459875722E-3</v>
      </c>
      <c r="D774" s="24">
        <f t="shared" ref="D774:D837" si="38">1+$H$13+$H$19*(B774-$H$13)</f>
        <v>1.0022190108965152</v>
      </c>
      <c r="E774" s="24">
        <f t="shared" ref="E774:E837" si="39">$H$22*D774-$H$23*D774^2-LN(1+$H$24*EXP(1-D774^3))</f>
        <v>1.5967440401910329</v>
      </c>
    </row>
    <row r="775" spans="1:5" ht="15" customHeight="1" x14ac:dyDescent="0.2">
      <c r="A775" s="3">
        <f>'Stocks Returns'!A771</f>
        <v>43375</v>
      </c>
      <c r="B775" s="5">
        <f>SUMPRODUCT('Stocks Returns'!B771:E771,$H$10:$K$10)</f>
        <v>-6.6509749741616858E-3</v>
      </c>
      <c r="C775" s="5">
        <f t="shared" si="37"/>
        <v>6.6509749741616858E-3</v>
      </c>
      <c r="D775" s="24">
        <f t="shared" si="38"/>
        <v>0.99541277952133178</v>
      </c>
      <c r="E775" s="24">
        <f t="shared" si="39"/>
        <v>1.5899057147450439</v>
      </c>
    </row>
    <row r="776" spans="1:5" ht="15" customHeight="1" x14ac:dyDescent="0.2">
      <c r="A776" s="3">
        <f>'Stocks Returns'!A772</f>
        <v>43376</v>
      </c>
      <c r="B776" s="5">
        <f>SUMPRODUCT('Stocks Returns'!B772:E772,$H$10:$K$10)</f>
        <v>-3.7714661076093336E-3</v>
      </c>
      <c r="C776" s="5">
        <f t="shared" si="37"/>
        <v>3.7714661076093336E-3</v>
      </c>
      <c r="D776" s="24">
        <f t="shared" si="38"/>
        <v>0.99741115867471908</v>
      </c>
      <c r="E776" s="24">
        <f t="shared" si="39"/>
        <v>1.5919326694830889</v>
      </c>
    </row>
    <row r="777" spans="1:5" ht="15" customHeight="1" x14ac:dyDescent="0.2">
      <c r="A777" s="3">
        <f>'Stocks Returns'!A773</f>
        <v>43377</v>
      </c>
      <c r="B777" s="5">
        <f>SUMPRODUCT('Stocks Returns'!B773:E773,$H$10:$K$10)</f>
        <v>-1.928706385024272E-2</v>
      </c>
      <c r="C777" s="5">
        <f t="shared" si="37"/>
        <v>1.928706385024272E-2</v>
      </c>
      <c r="D777" s="24">
        <f t="shared" si="38"/>
        <v>0.98664333384133152</v>
      </c>
      <c r="E777" s="24">
        <f t="shared" si="39"/>
        <v>1.580824587931235</v>
      </c>
    </row>
    <row r="778" spans="1:5" ht="15" customHeight="1" x14ac:dyDescent="0.2">
      <c r="A778" s="3">
        <f>'Stocks Returns'!A774</f>
        <v>43378</v>
      </c>
      <c r="B778" s="5">
        <f>SUMPRODUCT('Stocks Returns'!B774:E774,$H$10:$K$10)</f>
        <v>-1.0713779385351186E-2</v>
      </c>
      <c r="C778" s="5">
        <f t="shared" si="37"/>
        <v>1.0713779385351186E-2</v>
      </c>
      <c r="D778" s="24">
        <f t="shared" si="38"/>
        <v>0.9925931932599662</v>
      </c>
      <c r="E778" s="24">
        <f t="shared" si="39"/>
        <v>1.5870189040852296</v>
      </c>
    </row>
    <row r="779" spans="1:5" ht="15" customHeight="1" x14ac:dyDescent="0.2">
      <c r="A779" s="3">
        <f>'Stocks Returns'!A775</f>
        <v>43381</v>
      </c>
      <c r="B779" s="5">
        <f>SUMPRODUCT('Stocks Returns'!B775:E775,$H$10:$K$10)</f>
        <v>-2.3766319053948336E-2</v>
      </c>
      <c r="C779" s="5">
        <f t="shared" si="37"/>
        <v>2.3766319053948336E-2</v>
      </c>
      <c r="D779" s="24">
        <f t="shared" si="38"/>
        <v>0.98353473072995978</v>
      </c>
      <c r="E779" s="24">
        <f t="shared" si="39"/>
        <v>1.5775333318851343</v>
      </c>
    </row>
    <row r="780" spans="1:5" ht="15" customHeight="1" x14ac:dyDescent="0.2">
      <c r="A780" s="3">
        <f>'Stocks Returns'!A776</f>
        <v>43382</v>
      </c>
      <c r="B780" s="5">
        <f>SUMPRODUCT('Stocks Returns'!B776:E776,$H$10:$K$10)</f>
        <v>2.5350068342763826E-3</v>
      </c>
      <c r="C780" s="5">
        <f t="shared" si="37"/>
        <v>-2.5350068342763826E-3</v>
      </c>
      <c r="D780" s="24">
        <f t="shared" si="38"/>
        <v>1.0017878508963878</v>
      </c>
      <c r="E780" s="24">
        <f t="shared" si="39"/>
        <v>1.5963163423427287</v>
      </c>
    </row>
    <row r="781" spans="1:5" ht="15" customHeight="1" x14ac:dyDescent="0.2">
      <c r="A781" s="3">
        <f>'Stocks Returns'!A777</f>
        <v>43383</v>
      </c>
      <c r="B781" s="5">
        <f>SUMPRODUCT('Stocks Returns'!B777:E777,$H$10:$K$10)</f>
        <v>-4.5762178545854577E-2</v>
      </c>
      <c r="C781" s="5">
        <f t="shared" si="37"/>
        <v>4.5762178545854577E-2</v>
      </c>
      <c r="D781" s="24">
        <f t="shared" si="38"/>
        <v>0.96826960424257691</v>
      </c>
      <c r="E781" s="24">
        <f t="shared" si="39"/>
        <v>1.5608329892773507</v>
      </c>
    </row>
    <row r="782" spans="1:5" ht="15" customHeight="1" x14ac:dyDescent="0.2">
      <c r="A782" s="3">
        <f>'Stocks Returns'!A778</f>
        <v>43384</v>
      </c>
      <c r="B782" s="5">
        <f>SUMPRODUCT('Stocks Returns'!B778:E778,$H$10:$K$10)</f>
        <v>-1.1371228181387973E-2</v>
      </c>
      <c r="C782" s="5">
        <f t="shared" si="37"/>
        <v>1.1371228181387973E-2</v>
      </c>
      <c r="D782" s="24">
        <f t="shared" si="38"/>
        <v>0.99213692379551666</v>
      </c>
      <c r="E782" s="24">
        <f t="shared" si="39"/>
        <v>1.5865488063282118</v>
      </c>
    </row>
    <row r="783" spans="1:5" ht="15" customHeight="1" x14ac:dyDescent="0.2">
      <c r="A783" s="3">
        <f>'Stocks Returns'!A779</f>
        <v>43385</v>
      </c>
      <c r="B783" s="5">
        <f>SUMPRODUCT('Stocks Returns'!B779:E779,$H$10:$K$10)</f>
        <v>4.4998749980663E-2</v>
      </c>
      <c r="C783" s="5">
        <f t="shared" si="37"/>
        <v>-4.4998749980663E-2</v>
      </c>
      <c r="D783" s="24">
        <f t="shared" si="38"/>
        <v>1.03125768863998</v>
      </c>
      <c r="E783" s="24">
        <f t="shared" si="39"/>
        <v>1.6237974200023082</v>
      </c>
    </row>
    <row r="784" spans="1:5" ht="15" customHeight="1" x14ac:dyDescent="0.2">
      <c r="A784" s="3">
        <f>'Stocks Returns'!A780</f>
        <v>43388</v>
      </c>
      <c r="B784" s="5">
        <f>SUMPRODUCT('Stocks Returns'!B780:E780,$H$10:$K$10)</f>
        <v>-1.9040319213179252E-2</v>
      </c>
      <c r="C784" s="5">
        <f t="shared" si="37"/>
        <v>1.9040319213179252E-2</v>
      </c>
      <c r="D784" s="24">
        <f t="shared" si="38"/>
        <v>0.98681457461945354</v>
      </c>
      <c r="E784" s="24">
        <f t="shared" si="39"/>
        <v>1.58100479895247</v>
      </c>
    </row>
    <row r="785" spans="1:5" ht="15" customHeight="1" x14ac:dyDescent="0.2">
      <c r="A785" s="3">
        <f>'Stocks Returns'!A781</f>
        <v>43389</v>
      </c>
      <c r="B785" s="5">
        <f>SUMPRODUCT('Stocks Returns'!B781:E781,$H$10:$K$10)</f>
        <v>3.1696585054142218E-2</v>
      </c>
      <c r="C785" s="5">
        <f t="shared" si="37"/>
        <v>-3.1696585054142218E-2</v>
      </c>
      <c r="D785" s="24">
        <f t="shared" si="38"/>
        <v>1.0220259861809746</v>
      </c>
      <c r="E785" s="24">
        <f t="shared" si="39"/>
        <v>1.6155762516715231</v>
      </c>
    </row>
    <row r="786" spans="1:5" ht="15" customHeight="1" x14ac:dyDescent="0.2">
      <c r="A786" s="3">
        <f>'Stocks Returns'!A782</f>
        <v>43390</v>
      </c>
      <c r="B786" s="5">
        <f>SUMPRODUCT('Stocks Returns'!B782:E782,$H$10:$K$10)</f>
        <v>4.5894947127049718E-3</v>
      </c>
      <c r="C786" s="5">
        <f t="shared" si="37"/>
        <v>-4.5894947127049718E-3</v>
      </c>
      <c r="D786" s="24">
        <f t="shared" si="38"/>
        <v>1.0032136654840171</v>
      </c>
      <c r="E786" s="24">
        <f t="shared" si="39"/>
        <v>1.597727857787413</v>
      </c>
    </row>
    <row r="787" spans="1:5" ht="15" customHeight="1" x14ac:dyDescent="0.2">
      <c r="A787" s="3">
        <f>'Stocks Returns'!A783</f>
        <v>43391</v>
      </c>
      <c r="B787" s="5">
        <f>SUMPRODUCT('Stocks Returns'!B783:E783,$H$10:$K$10)</f>
        <v>-2.2110625117885162E-2</v>
      </c>
      <c r="C787" s="5">
        <f t="shared" si="37"/>
        <v>2.2110625117885162E-2</v>
      </c>
      <c r="D787" s="24">
        <f t="shared" si="38"/>
        <v>0.9846837823215876</v>
      </c>
      <c r="E787" s="24">
        <f t="shared" si="39"/>
        <v>1.5787542676979658</v>
      </c>
    </row>
    <row r="788" spans="1:5" ht="15" customHeight="1" x14ac:dyDescent="0.2">
      <c r="A788" s="3">
        <f>'Stocks Returns'!A784</f>
        <v>43392</v>
      </c>
      <c r="B788" s="5">
        <f>SUMPRODUCT('Stocks Returns'!B784:E784,$H$10:$K$10)</f>
        <v>4.880533338453617E-3</v>
      </c>
      <c r="C788" s="5">
        <f t="shared" si="37"/>
        <v>-4.880533338453617E-3</v>
      </c>
      <c r="D788" s="24">
        <f t="shared" si="38"/>
        <v>1.0034156462902868</v>
      </c>
      <c r="E788" s="24">
        <f t="shared" si="39"/>
        <v>1.5979271517147575</v>
      </c>
    </row>
    <row r="789" spans="1:5" ht="15" customHeight="1" x14ac:dyDescent="0.2">
      <c r="A789" s="3">
        <f>'Stocks Returns'!A785</f>
        <v>43395</v>
      </c>
      <c r="B789" s="5">
        <f>SUMPRODUCT('Stocks Returns'!B785:E785,$H$10:$K$10)</f>
        <v>3.5722626428264202E-3</v>
      </c>
      <c r="C789" s="5">
        <f t="shared" si="37"/>
        <v>-3.5722626428264202E-3</v>
      </c>
      <c r="D789" s="24">
        <f t="shared" si="38"/>
        <v>1.0025077064275214</v>
      </c>
      <c r="E789" s="24">
        <f t="shared" si="39"/>
        <v>1.5970300000933784</v>
      </c>
    </row>
    <row r="790" spans="1:5" ht="15" customHeight="1" x14ac:dyDescent="0.2">
      <c r="A790" s="3">
        <f>'Stocks Returns'!A786</f>
        <v>43396</v>
      </c>
      <c r="B790" s="5">
        <f>SUMPRODUCT('Stocks Returns'!B786:E786,$H$10:$K$10)</f>
        <v>-9.895000882697548E-3</v>
      </c>
      <c r="C790" s="5">
        <f t="shared" si="37"/>
        <v>9.895000882697548E-3</v>
      </c>
      <c r="D790" s="24">
        <f t="shared" si="38"/>
        <v>0.99316142554080789</v>
      </c>
      <c r="E790" s="24">
        <f t="shared" si="39"/>
        <v>1.5876032107170026</v>
      </c>
    </row>
    <row r="791" spans="1:5" ht="15" customHeight="1" x14ac:dyDescent="0.2">
      <c r="A791" s="3">
        <f>'Stocks Returns'!A787</f>
        <v>43397</v>
      </c>
      <c r="B791" s="5">
        <f>SUMPRODUCT('Stocks Returns'!B787:E787,$H$10:$K$10)</f>
        <v>-3.8054776044996977E-2</v>
      </c>
      <c r="C791" s="5">
        <f t="shared" si="37"/>
        <v>3.8054776044996977E-2</v>
      </c>
      <c r="D791" s="24">
        <f t="shared" si="38"/>
        <v>0.97361854157817207</v>
      </c>
      <c r="E791" s="24">
        <f t="shared" si="39"/>
        <v>1.5667857326596328</v>
      </c>
    </row>
    <row r="792" spans="1:5" ht="15" customHeight="1" x14ac:dyDescent="0.2">
      <c r="A792" s="3">
        <f>'Stocks Returns'!A788</f>
        <v>43398</v>
      </c>
      <c r="B792" s="5">
        <f>SUMPRODUCT('Stocks Returns'!B788:E788,$H$10:$K$10)</f>
        <v>4.5040878350452472E-2</v>
      </c>
      <c r="C792" s="5">
        <f t="shared" si="37"/>
        <v>-4.5040878350452472E-2</v>
      </c>
      <c r="D792" s="24">
        <f t="shared" si="38"/>
        <v>1.0312869257286139</v>
      </c>
      <c r="E792" s="24">
        <f t="shared" si="39"/>
        <v>1.6238228841906626</v>
      </c>
    </row>
    <row r="793" spans="1:5" ht="15" customHeight="1" x14ac:dyDescent="0.2">
      <c r="A793" s="3">
        <f>'Stocks Returns'!A789</f>
        <v>43399</v>
      </c>
      <c r="B793" s="5">
        <f>SUMPRODUCT('Stocks Returns'!B789:E789,$H$10:$K$10)</f>
        <v>-1.8712107077337843E-2</v>
      </c>
      <c r="C793" s="5">
        <f t="shared" si="37"/>
        <v>1.8712107077337843E-2</v>
      </c>
      <c r="D793" s="24">
        <f t="shared" si="38"/>
        <v>0.98704235384172745</v>
      </c>
      <c r="E793" s="24">
        <f t="shared" si="39"/>
        <v>1.5812443330841095</v>
      </c>
    </row>
    <row r="794" spans="1:5" ht="15" customHeight="1" x14ac:dyDescent="0.2">
      <c r="A794" s="3">
        <f>'Stocks Returns'!A790</f>
        <v>43402</v>
      </c>
      <c r="B794" s="5">
        <f>SUMPRODUCT('Stocks Returns'!B790:E790,$H$10:$K$10)</f>
        <v>-2.3375787069827521E-2</v>
      </c>
      <c r="C794" s="5">
        <f t="shared" si="37"/>
        <v>2.3375787069827521E-2</v>
      </c>
      <c r="D794" s="24">
        <f t="shared" si="38"/>
        <v>0.98380575992693964</v>
      </c>
      <c r="E794" s="24">
        <f t="shared" si="39"/>
        <v>1.5778217774460868</v>
      </c>
    </row>
    <row r="795" spans="1:5" ht="15" customHeight="1" x14ac:dyDescent="0.2">
      <c r="A795" s="3">
        <f>'Stocks Returns'!A791</f>
        <v>43403</v>
      </c>
      <c r="B795" s="5">
        <f>SUMPRODUCT('Stocks Returns'!B791:E791,$H$10:$K$10)</f>
        <v>-8.533173794047241E-3</v>
      </c>
      <c r="C795" s="5">
        <f t="shared" si="37"/>
        <v>8.533173794047241E-3</v>
      </c>
      <c r="D795" s="24">
        <f t="shared" si="38"/>
        <v>0.99410653354033118</v>
      </c>
      <c r="E795" s="24">
        <f t="shared" si="39"/>
        <v>1.5885722319556179</v>
      </c>
    </row>
    <row r="796" spans="1:5" ht="15" customHeight="1" x14ac:dyDescent="0.2">
      <c r="A796" s="3">
        <f>'Stocks Returns'!A792</f>
        <v>43404</v>
      </c>
      <c r="B796" s="5">
        <f>SUMPRODUCT('Stocks Returns'!B792:E792,$H$10:$K$10)</f>
        <v>3.6880701575826499E-2</v>
      </c>
      <c r="C796" s="5">
        <f t="shared" si="37"/>
        <v>-3.6880701575826499E-2</v>
      </c>
      <c r="D796" s="24">
        <f t="shared" si="38"/>
        <v>1.0256237630470235</v>
      </c>
      <c r="E796" s="24">
        <f t="shared" si="39"/>
        <v>1.6188229049224301</v>
      </c>
    </row>
    <row r="797" spans="1:5" ht="15" customHeight="1" x14ac:dyDescent="0.2">
      <c r="A797" s="3">
        <f>'Stocks Returns'!A793</f>
        <v>43405</v>
      </c>
      <c r="B797" s="5">
        <f>SUMPRODUCT('Stocks Returns'!B793:E793,$H$10:$K$10)</f>
        <v>2.4367555609216981E-2</v>
      </c>
      <c r="C797" s="5">
        <f t="shared" si="37"/>
        <v>-2.4367555609216981E-2</v>
      </c>
      <c r="D797" s="24">
        <f t="shared" si="38"/>
        <v>1.0169396397461965</v>
      </c>
      <c r="E797" s="24">
        <f t="shared" si="39"/>
        <v>1.6108941154112473</v>
      </c>
    </row>
    <row r="798" spans="1:5" ht="15" customHeight="1" x14ac:dyDescent="0.2">
      <c r="A798" s="3">
        <f>'Stocks Returns'!A794</f>
        <v>43406</v>
      </c>
      <c r="B798" s="5">
        <f>SUMPRODUCT('Stocks Returns'!B794:E794,$H$10:$K$10)</f>
        <v>-7.576801152937151E-3</v>
      </c>
      <c r="C798" s="5">
        <f t="shared" si="37"/>
        <v>7.576801152937151E-3</v>
      </c>
      <c r="D798" s="24">
        <f t="shared" si="38"/>
        <v>0.99477025615326153</v>
      </c>
      <c r="E798" s="24">
        <f t="shared" si="39"/>
        <v>1.5892506379993625</v>
      </c>
    </row>
    <row r="799" spans="1:5" ht="15" customHeight="1" x14ac:dyDescent="0.2">
      <c r="A799" s="3">
        <f>'Stocks Returns'!A795</f>
        <v>43409</v>
      </c>
      <c r="B799" s="5">
        <f>SUMPRODUCT('Stocks Returns'!B795:E795,$H$10:$K$10)</f>
        <v>-1.7343996082712265E-4</v>
      </c>
      <c r="C799" s="5">
        <f t="shared" si="37"/>
        <v>1.7343996082712265E-4</v>
      </c>
      <c r="D799" s="24">
        <f t="shared" si="38"/>
        <v>0.99990818882058596</v>
      </c>
      <c r="E799" s="24">
        <f t="shared" si="39"/>
        <v>1.5944430638548681</v>
      </c>
    </row>
    <row r="800" spans="1:5" ht="15" customHeight="1" x14ac:dyDescent="0.2">
      <c r="A800" s="3">
        <f>'Stocks Returns'!A796</f>
        <v>43410</v>
      </c>
      <c r="B800" s="5">
        <f>SUMPRODUCT('Stocks Returns'!B796:E796,$H$10:$K$10)</f>
        <v>7.2563457292332883E-3</v>
      </c>
      <c r="C800" s="5">
        <f t="shared" si="37"/>
        <v>-7.2563457292332883E-3</v>
      </c>
      <c r="D800" s="24">
        <f t="shared" si="38"/>
        <v>1.0050644600894878</v>
      </c>
      <c r="E800" s="24">
        <f t="shared" si="39"/>
        <v>1.5995478810038286</v>
      </c>
    </row>
    <row r="801" spans="1:5" ht="15" customHeight="1" x14ac:dyDescent="0.2">
      <c r="A801" s="3">
        <f>'Stocks Returns'!A797</f>
        <v>43411</v>
      </c>
      <c r="B801" s="5">
        <f>SUMPRODUCT('Stocks Returns'!B797:E797,$H$10:$K$10)</f>
        <v>2.6876215290981581E-2</v>
      </c>
      <c r="C801" s="5">
        <f t="shared" si="37"/>
        <v>-2.6876215290981581E-2</v>
      </c>
      <c r="D801" s="24">
        <f t="shared" si="38"/>
        <v>1.0186806495653411</v>
      </c>
      <c r="E801" s="24">
        <f t="shared" si="39"/>
        <v>1.6125088687636615</v>
      </c>
    </row>
    <row r="802" spans="1:5" ht="15" customHeight="1" x14ac:dyDescent="0.2">
      <c r="A802" s="3">
        <f>'Stocks Returns'!A798</f>
        <v>43412</v>
      </c>
      <c r="B802" s="5">
        <f>SUMPRODUCT('Stocks Returns'!B798:E798,$H$10:$K$10)</f>
        <v>6.2679791870988433E-3</v>
      </c>
      <c r="C802" s="5">
        <f t="shared" si="37"/>
        <v>-6.2679791870988433E-3</v>
      </c>
      <c r="D802" s="24">
        <f t="shared" si="38"/>
        <v>1.0043785337092466</v>
      </c>
      <c r="E802" s="24">
        <f t="shared" si="39"/>
        <v>1.5988749704109269</v>
      </c>
    </row>
    <row r="803" spans="1:5" ht="15" customHeight="1" x14ac:dyDescent="0.2">
      <c r="A803" s="3">
        <f>'Stocks Returns'!A799</f>
        <v>43413</v>
      </c>
      <c r="B803" s="5">
        <f>SUMPRODUCT('Stocks Returns'!B799:E799,$H$10:$K$10)</f>
        <v>-1.0230754068348898E-2</v>
      </c>
      <c r="C803" s="5">
        <f t="shared" si="37"/>
        <v>1.0230754068348898E-2</v>
      </c>
      <c r="D803" s="24">
        <f t="shared" si="38"/>
        <v>0.9929284128299658</v>
      </c>
      <c r="E803" s="24">
        <f t="shared" si="39"/>
        <v>1.5873637604731468</v>
      </c>
    </row>
    <row r="804" spans="1:5" ht="15" customHeight="1" x14ac:dyDescent="0.2">
      <c r="A804" s="3">
        <f>'Stocks Returns'!A800</f>
        <v>43416</v>
      </c>
      <c r="B804" s="5">
        <f>SUMPRODUCT('Stocks Returns'!B800:E800,$H$10:$K$10)</f>
        <v>-2.9530205038379508E-2</v>
      </c>
      <c r="C804" s="5">
        <f t="shared" si="37"/>
        <v>2.9530205038379508E-2</v>
      </c>
      <c r="D804" s="24">
        <f t="shared" si="38"/>
        <v>0.97953459385676456</v>
      </c>
      <c r="E804" s="24">
        <f t="shared" si="39"/>
        <v>1.5732431707573182</v>
      </c>
    </row>
    <row r="805" spans="1:5" ht="15" customHeight="1" x14ac:dyDescent="0.2">
      <c r="A805" s="3">
        <f>'Stocks Returns'!A801</f>
        <v>43417</v>
      </c>
      <c r="B805" s="5">
        <f>SUMPRODUCT('Stocks Returns'!B801:E801,$H$10:$K$10)</f>
        <v>9.5955010107208287E-4</v>
      </c>
      <c r="C805" s="5">
        <f t="shared" si="37"/>
        <v>-9.5955010107208287E-4</v>
      </c>
      <c r="D805" s="24">
        <f t="shared" si="38"/>
        <v>1.0006944839235439</v>
      </c>
      <c r="E805" s="24">
        <f t="shared" si="39"/>
        <v>1.5952284107528358</v>
      </c>
    </row>
    <row r="806" spans="1:5" ht="15" customHeight="1" x14ac:dyDescent="0.2">
      <c r="A806" s="3">
        <f>'Stocks Returns'!A802</f>
        <v>43418</v>
      </c>
      <c r="B806" s="5">
        <f>SUMPRODUCT('Stocks Returns'!B802:E802,$H$10:$K$10)</f>
        <v>-5.8315562414458597E-4</v>
      </c>
      <c r="C806" s="5">
        <f t="shared" si="37"/>
        <v>5.8315562414458597E-4</v>
      </c>
      <c r="D806" s="24">
        <f t="shared" si="38"/>
        <v>0.99962384615024358</v>
      </c>
      <c r="E806" s="24">
        <f t="shared" si="39"/>
        <v>1.5941584551295971</v>
      </c>
    </row>
    <row r="807" spans="1:5" ht="15" customHeight="1" x14ac:dyDescent="0.2">
      <c r="A807" s="3">
        <f>'Stocks Returns'!A803</f>
        <v>43419</v>
      </c>
      <c r="B807" s="5">
        <f>SUMPRODUCT('Stocks Returns'!B803:E803,$H$10:$K$10)</f>
        <v>1.8556422614732775E-2</v>
      </c>
      <c r="C807" s="5">
        <f t="shared" si="37"/>
        <v>-1.8556422614732775E-2</v>
      </c>
      <c r="D807" s="24">
        <f t="shared" si="38"/>
        <v>1.0129067134480245</v>
      </c>
      <c r="E807" s="24">
        <f t="shared" si="39"/>
        <v>1.6071055610641343</v>
      </c>
    </row>
    <row r="808" spans="1:5" ht="15" customHeight="1" x14ac:dyDescent="0.2">
      <c r="A808" s="3">
        <f>'Stocks Returns'!A804</f>
        <v>43420</v>
      </c>
      <c r="B808" s="5">
        <f>SUMPRODUCT('Stocks Returns'!B804:E804,$H$10:$K$10)</f>
        <v>-1.0772479166606447E-2</v>
      </c>
      <c r="C808" s="5">
        <f t="shared" si="37"/>
        <v>1.0772479166606447E-2</v>
      </c>
      <c r="D808" s="24">
        <f t="shared" si="38"/>
        <v>0.99255245561177508</v>
      </c>
      <c r="E808" s="24">
        <f t="shared" si="39"/>
        <v>1.5869769651345458</v>
      </c>
    </row>
    <row r="809" spans="1:5" ht="15" customHeight="1" x14ac:dyDescent="0.2">
      <c r="A809" s="3">
        <f>'Stocks Returns'!A805</f>
        <v>43423</v>
      </c>
      <c r="B809" s="5">
        <f>SUMPRODUCT('Stocks Returns'!B805:E805,$H$10:$K$10)</f>
        <v>-3.7662555098445447E-2</v>
      </c>
      <c r="C809" s="5">
        <f t="shared" si="37"/>
        <v>3.7662555098445447E-2</v>
      </c>
      <c r="D809" s="24">
        <f t="shared" si="38"/>
        <v>0.97389074291507882</v>
      </c>
      <c r="E809" s="24">
        <f t="shared" si="39"/>
        <v>1.5670857691736308</v>
      </c>
    </row>
    <row r="810" spans="1:5" ht="15" customHeight="1" x14ac:dyDescent="0.2">
      <c r="A810" s="3">
        <f>'Stocks Returns'!A806</f>
        <v>43424</v>
      </c>
      <c r="B810" s="5">
        <f>SUMPRODUCT('Stocks Returns'!B806:E806,$H$10:$K$10)</f>
        <v>-1.0458865719025923E-2</v>
      </c>
      <c r="C810" s="5">
        <f t="shared" si="37"/>
        <v>1.0458865719025923E-2</v>
      </c>
      <c r="D810" s="24">
        <f t="shared" si="38"/>
        <v>0.99277010334439597</v>
      </c>
      <c r="E810" s="24">
        <f t="shared" si="39"/>
        <v>1.5872009551478374</v>
      </c>
    </row>
    <row r="811" spans="1:5" ht="15" customHeight="1" x14ac:dyDescent="0.2">
      <c r="A811" s="3">
        <f>'Stocks Returns'!A807</f>
        <v>43425</v>
      </c>
      <c r="B811" s="5">
        <f>SUMPRODUCT('Stocks Returns'!B807:E807,$H$10:$K$10)</f>
        <v>7.4448470433034087E-3</v>
      </c>
      <c r="C811" s="5">
        <f t="shared" si="37"/>
        <v>-7.4448470433034087E-3</v>
      </c>
      <c r="D811" s="24">
        <f t="shared" si="38"/>
        <v>1.0051952800014525</v>
      </c>
      <c r="E811" s="24">
        <f t="shared" si="39"/>
        <v>1.5996760027592631</v>
      </c>
    </row>
    <row r="812" spans="1:5" ht="15" customHeight="1" x14ac:dyDescent="0.2">
      <c r="A812" s="3">
        <f>'Stocks Returns'!A808</f>
        <v>43426</v>
      </c>
      <c r="B812" s="5">
        <f>SUMPRODUCT('Stocks Returns'!B808:E808,$H$10:$K$10)</f>
        <v>0</v>
      </c>
      <c r="C812" s="5">
        <f t="shared" si="37"/>
        <v>0</v>
      </c>
      <c r="D812" s="24">
        <f t="shared" si="38"/>
        <v>1.0000285561533999</v>
      </c>
      <c r="E812" s="24">
        <f t="shared" si="39"/>
        <v>1.5945634464142966</v>
      </c>
    </row>
    <row r="813" spans="1:5" ht="15" customHeight="1" x14ac:dyDescent="0.2">
      <c r="A813" s="3">
        <f>'Stocks Returns'!A809</f>
        <v>43427</v>
      </c>
      <c r="B813" s="5">
        <f>SUMPRODUCT('Stocks Returns'!B809:E809,$H$10:$K$10)</f>
        <v>-9.8283693860101978E-3</v>
      </c>
      <c r="C813" s="5">
        <f t="shared" si="37"/>
        <v>9.8283693860101978E-3</v>
      </c>
      <c r="D813" s="24">
        <f t="shared" si="38"/>
        <v>0.99320766779950886</v>
      </c>
      <c r="E813" s="24">
        <f t="shared" si="39"/>
        <v>1.5876507050567084</v>
      </c>
    </row>
    <row r="814" spans="1:5" ht="15" customHeight="1" x14ac:dyDescent="0.2">
      <c r="A814" s="3">
        <f>'Stocks Returns'!A810</f>
        <v>43430</v>
      </c>
      <c r="B814" s="5">
        <f>SUMPRODUCT('Stocks Returns'!B810:E810,$H$10:$K$10)</f>
        <v>2.2847379873962563E-2</v>
      </c>
      <c r="C814" s="5">
        <f t="shared" si="37"/>
        <v>-2.2847379873962563E-2</v>
      </c>
      <c r="D814" s="24">
        <f t="shared" si="38"/>
        <v>1.0158846377859301</v>
      </c>
      <c r="E814" s="24">
        <f t="shared" si="39"/>
        <v>1.609909517118097</v>
      </c>
    </row>
    <row r="815" spans="1:5" ht="15" customHeight="1" x14ac:dyDescent="0.2">
      <c r="A815" s="3">
        <f>'Stocks Returns'!A811</f>
        <v>43431</v>
      </c>
      <c r="B815" s="5">
        <f>SUMPRODUCT('Stocks Returns'!B811:E811,$H$10:$K$10)</f>
        <v>-1.7486384976382185E-3</v>
      </c>
      <c r="C815" s="5">
        <f t="shared" si="37"/>
        <v>1.7486384976382185E-3</v>
      </c>
      <c r="D815" s="24">
        <f t="shared" si="38"/>
        <v>0.99881500103603904</v>
      </c>
      <c r="E815" s="24">
        <f t="shared" si="39"/>
        <v>1.5933470867006303</v>
      </c>
    </row>
    <row r="816" spans="1:5" ht="15" customHeight="1" x14ac:dyDescent="0.2">
      <c r="A816" s="3">
        <f>'Stocks Returns'!A812</f>
        <v>43432</v>
      </c>
      <c r="B816" s="5">
        <f>SUMPRODUCT('Stocks Returns'!B812:E812,$H$10:$K$10)</f>
        <v>3.9580492030740731E-2</v>
      </c>
      <c r="C816" s="5">
        <f t="shared" si="37"/>
        <v>-3.9580492030740731E-2</v>
      </c>
      <c r="D816" s="24">
        <f t="shared" si="38"/>
        <v>1.0274974176227341</v>
      </c>
      <c r="E816" s="24">
        <f t="shared" si="39"/>
        <v>1.6204921568720305</v>
      </c>
    </row>
    <row r="817" spans="1:5" ht="15" customHeight="1" x14ac:dyDescent="0.2">
      <c r="A817" s="3">
        <f>'Stocks Returns'!A813</f>
        <v>43433</v>
      </c>
      <c r="B817" s="5">
        <f>SUMPRODUCT('Stocks Returns'!B813:E813,$H$10:$K$10)</f>
        <v>-1.6268988148647884E-2</v>
      </c>
      <c r="C817" s="5">
        <f t="shared" si="37"/>
        <v>1.6268988148647884E-2</v>
      </c>
      <c r="D817" s="24">
        <f t="shared" si="38"/>
        <v>0.98873787837823834</v>
      </c>
      <c r="E817" s="24">
        <f t="shared" si="39"/>
        <v>1.5830209971271396</v>
      </c>
    </row>
    <row r="818" spans="1:5" ht="15" customHeight="1" x14ac:dyDescent="0.2">
      <c r="A818" s="3">
        <f>'Stocks Returns'!A814</f>
        <v>43434</v>
      </c>
      <c r="B818" s="5">
        <f>SUMPRODUCT('Stocks Returns'!B814:E814,$H$10:$K$10)</f>
        <v>1.806930841229655E-2</v>
      </c>
      <c r="C818" s="5">
        <f t="shared" si="37"/>
        <v>-1.806930841229655E-2</v>
      </c>
      <c r="D818" s="24">
        <f t="shared" si="38"/>
        <v>1.0125686561915337</v>
      </c>
      <c r="E818" s="24">
        <f t="shared" si="39"/>
        <v>1.6067849485855581</v>
      </c>
    </row>
    <row r="819" spans="1:5" ht="15" customHeight="1" x14ac:dyDescent="0.2">
      <c r="A819" s="3">
        <f>'Stocks Returns'!A815</f>
        <v>43437</v>
      </c>
      <c r="B819" s="5">
        <f>SUMPRODUCT('Stocks Returns'!B815:E815,$H$10:$K$10)</f>
        <v>2.4047058688036825E-2</v>
      </c>
      <c r="C819" s="5">
        <f t="shared" si="37"/>
        <v>-2.4047058688036825E-2</v>
      </c>
      <c r="D819" s="24">
        <f t="shared" si="38"/>
        <v>1.0167172148828976</v>
      </c>
      <c r="E819" s="24">
        <f t="shared" si="39"/>
        <v>1.61068691639138</v>
      </c>
    </row>
    <row r="820" spans="1:5" ht="15" customHeight="1" x14ac:dyDescent="0.2">
      <c r="A820" s="3">
        <f>'Stocks Returns'!A816</f>
        <v>43438</v>
      </c>
      <c r="B820" s="5">
        <f>SUMPRODUCT('Stocks Returns'!B816:E816,$H$10:$K$10)</f>
        <v>-4.374076453777187E-2</v>
      </c>
      <c r="C820" s="5">
        <f t="shared" si="37"/>
        <v>4.374076453777187E-2</v>
      </c>
      <c r="D820" s="24">
        <f t="shared" si="38"/>
        <v>0.96967246556418629</v>
      </c>
      <c r="E820" s="24">
        <f t="shared" si="39"/>
        <v>1.5624046430961633</v>
      </c>
    </row>
    <row r="821" spans="1:5" ht="15" customHeight="1" x14ac:dyDescent="0.2">
      <c r="A821" s="3">
        <f>'Stocks Returns'!A817</f>
        <v>43439</v>
      </c>
      <c r="B821" s="5">
        <f>SUMPRODUCT('Stocks Returns'!B817:E817,$H$10:$K$10)</f>
        <v>0</v>
      </c>
      <c r="C821" s="5">
        <f t="shared" si="37"/>
        <v>0</v>
      </c>
      <c r="D821" s="24">
        <f t="shared" si="38"/>
        <v>1.0000285561533999</v>
      </c>
      <c r="E821" s="24">
        <f t="shared" si="39"/>
        <v>1.5945634464142966</v>
      </c>
    </row>
    <row r="822" spans="1:5" ht="15" customHeight="1" x14ac:dyDescent="0.2">
      <c r="A822" s="3">
        <f>'Stocks Returns'!A818</f>
        <v>43440</v>
      </c>
      <c r="B822" s="5">
        <f>SUMPRODUCT('Stocks Returns'!B818:E818,$H$10:$K$10)</f>
        <v>1.5486507075879742E-2</v>
      </c>
      <c r="C822" s="5">
        <f t="shared" si="37"/>
        <v>-1.5486507075879742E-2</v>
      </c>
      <c r="D822" s="24">
        <f t="shared" si="38"/>
        <v>1.0107761920640606</v>
      </c>
      <c r="E822" s="24">
        <f t="shared" si="39"/>
        <v>1.6050771573816447</v>
      </c>
    </row>
    <row r="823" spans="1:5" ht="15" customHeight="1" x14ac:dyDescent="0.2">
      <c r="A823" s="3">
        <f>'Stocks Returns'!A819</f>
        <v>43441</v>
      </c>
      <c r="B823" s="5">
        <f>SUMPRODUCT('Stocks Returns'!B819:E819,$H$10:$K$10)</f>
        <v>-2.8762939266934785E-2</v>
      </c>
      <c r="C823" s="5">
        <f t="shared" si="37"/>
        <v>2.8762939266934785E-2</v>
      </c>
      <c r="D823" s="24">
        <f t="shared" si="38"/>
        <v>0.98006707630214718</v>
      </c>
      <c r="E823" s="24">
        <f t="shared" si="39"/>
        <v>1.5738178148586188</v>
      </c>
    </row>
    <row r="824" spans="1:5" ht="15" customHeight="1" x14ac:dyDescent="0.2">
      <c r="A824" s="3">
        <f>'Stocks Returns'!A820</f>
        <v>43444</v>
      </c>
      <c r="B824" s="5">
        <f>SUMPRODUCT('Stocks Returns'!B820:E820,$H$10:$K$10)</f>
        <v>6.6149895615033169E-3</v>
      </c>
      <c r="C824" s="5">
        <f t="shared" si="37"/>
        <v>-6.6149895615033169E-3</v>
      </c>
      <c r="D824" s="24">
        <f t="shared" si="38"/>
        <v>1.0046193589090833</v>
      </c>
      <c r="E824" s="24">
        <f t="shared" si="39"/>
        <v>1.5991114422339527</v>
      </c>
    </row>
    <row r="825" spans="1:5" ht="15" customHeight="1" x14ac:dyDescent="0.2">
      <c r="A825" s="3">
        <f>'Stocks Returns'!A821</f>
        <v>43445</v>
      </c>
      <c r="B825" s="5">
        <f>SUMPRODUCT('Stocks Returns'!B821:E821,$H$10:$K$10)</f>
        <v>-7.0443359387282129E-3</v>
      </c>
      <c r="C825" s="5">
        <f t="shared" si="37"/>
        <v>7.0443359387282129E-3</v>
      </c>
      <c r="D825" s="24">
        <f t="shared" si="38"/>
        <v>0.99513978701192252</v>
      </c>
      <c r="E825" s="24">
        <f t="shared" si="39"/>
        <v>1.5896275884019946</v>
      </c>
    </row>
    <row r="826" spans="1:5" ht="15" customHeight="1" x14ac:dyDescent="0.2">
      <c r="A826" s="3">
        <f>'Stocks Returns'!A822</f>
        <v>43446</v>
      </c>
      <c r="B826" s="5">
        <f>SUMPRODUCT('Stocks Returns'!B822:E822,$H$10:$K$10)</f>
        <v>7.9079521615091422E-3</v>
      </c>
      <c r="C826" s="5">
        <f t="shared" si="37"/>
        <v>-7.9079521615091422E-3</v>
      </c>
      <c r="D826" s="24">
        <f t="shared" si="38"/>
        <v>1.0055166749534874</v>
      </c>
      <c r="E826" s="24">
        <f t="shared" si="39"/>
        <v>1.5999904752044694</v>
      </c>
    </row>
    <row r="827" spans="1:5" ht="15" customHeight="1" x14ac:dyDescent="0.2">
      <c r="A827" s="3">
        <f>'Stocks Returns'!A823</f>
        <v>43447</v>
      </c>
      <c r="B827" s="5">
        <f>SUMPRODUCT('Stocks Returns'!B823:E823,$H$10:$K$10)</f>
        <v>-2.6567763616647034E-3</v>
      </c>
      <c r="C827" s="5">
        <f t="shared" si="37"/>
        <v>2.6567763616647034E-3</v>
      </c>
      <c r="D827" s="24">
        <f t="shared" si="38"/>
        <v>0.99818475335840462</v>
      </c>
      <c r="E827" s="24">
        <f t="shared" si="39"/>
        <v>1.5927130629802235</v>
      </c>
    </row>
    <row r="828" spans="1:5" ht="15" customHeight="1" x14ac:dyDescent="0.2">
      <c r="A828" s="3">
        <f>'Stocks Returns'!A824</f>
        <v>43448</v>
      </c>
      <c r="B828" s="5">
        <f>SUMPRODUCT('Stocks Returns'!B824:E824,$H$10:$K$10)</f>
        <v>-1.7423181116880342E-2</v>
      </c>
      <c r="C828" s="5">
        <f t="shared" si="37"/>
        <v>1.7423181116880342E-2</v>
      </c>
      <c r="D828" s="24">
        <f t="shared" si="38"/>
        <v>0.98793686845828499</v>
      </c>
      <c r="E828" s="24">
        <f t="shared" si="39"/>
        <v>1.5821830534395853</v>
      </c>
    </row>
    <row r="829" spans="1:5" ht="15" customHeight="1" x14ac:dyDescent="0.2">
      <c r="A829" s="3">
        <f>'Stocks Returns'!A825</f>
        <v>43451</v>
      </c>
      <c r="B829" s="5">
        <f>SUMPRODUCT('Stocks Returns'!B825:E825,$H$10:$K$10)</f>
        <v>-2.6065784576512145E-2</v>
      </c>
      <c r="C829" s="5">
        <f t="shared" si="37"/>
        <v>2.6065784576512145E-2</v>
      </c>
      <c r="D829" s="24">
        <f t="shared" si="38"/>
        <v>0.98193890165730058</v>
      </c>
      <c r="E829" s="24">
        <f t="shared" si="39"/>
        <v>1.5758291954449</v>
      </c>
    </row>
    <row r="830" spans="1:5" ht="15" customHeight="1" x14ac:dyDescent="0.2">
      <c r="A830" s="3">
        <f>'Stocks Returns'!A826</f>
        <v>43452</v>
      </c>
      <c r="B830" s="5">
        <f>SUMPRODUCT('Stocks Returns'!B826:E826,$H$10:$K$10)</f>
        <v>9.7352323018264839E-3</v>
      </c>
      <c r="C830" s="5">
        <f t="shared" si="37"/>
        <v>-9.7352323018264839E-3</v>
      </c>
      <c r="D830" s="24">
        <f t="shared" si="38"/>
        <v>1.0067848073708676</v>
      </c>
      <c r="E830" s="24">
        <f t="shared" si="39"/>
        <v>1.6012272147392226</v>
      </c>
    </row>
    <row r="831" spans="1:5" ht="15" customHeight="1" x14ac:dyDescent="0.2">
      <c r="A831" s="3">
        <f>'Stocks Returns'!A827</f>
        <v>43453</v>
      </c>
      <c r="B831" s="5">
        <f>SUMPRODUCT('Stocks Returns'!B827:E827,$H$10:$K$10)</f>
        <v>-1.2784335147378116E-2</v>
      </c>
      <c r="C831" s="5">
        <f t="shared" si="37"/>
        <v>1.2784335147378116E-2</v>
      </c>
      <c r="D831" s="24">
        <f t="shared" si="38"/>
        <v>0.99115622756111954</v>
      </c>
      <c r="E831" s="24">
        <f t="shared" si="39"/>
        <v>1.5855356144621138</v>
      </c>
    </row>
    <row r="832" spans="1:5" ht="15" customHeight="1" x14ac:dyDescent="0.2">
      <c r="A832" s="3">
        <f>'Stocks Returns'!A828</f>
        <v>43454</v>
      </c>
      <c r="B832" s="5">
        <f>SUMPRODUCT('Stocks Returns'!B828:E828,$H$10:$K$10)</f>
        <v>-1.7857435321163961E-2</v>
      </c>
      <c r="C832" s="5">
        <f t="shared" si="37"/>
        <v>1.7857435321163961E-2</v>
      </c>
      <c r="D832" s="24">
        <f t="shared" si="38"/>
        <v>0.98763549604051215</v>
      </c>
      <c r="E832" s="24">
        <f t="shared" si="39"/>
        <v>1.581867136269401</v>
      </c>
    </row>
    <row r="833" spans="1:5" ht="15" customHeight="1" x14ac:dyDescent="0.2">
      <c r="A833" s="3">
        <f>'Stocks Returns'!A829</f>
        <v>43455</v>
      </c>
      <c r="B833" s="5">
        <f>SUMPRODUCT('Stocks Returns'!B829:E829,$H$10:$K$10)</f>
        <v>-3.3464637166548947E-2</v>
      </c>
      <c r="C833" s="5">
        <f t="shared" si="37"/>
        <v>3.3464637166548947E-2</v>
      </c>
      <c r="D833" s="24">
        <f t="shared" si="38"/>
        <v>0.97680409795981493</v>
      </c>
      <c r="E833" s="24">
        <f t="shared" si="39"/>
        <v>1.5702794009300842</v>
      </c>
    </row>
    <row r="834" spans="1:5" ht="15" customHeight="1" x14ac:dyDescent="0.2">
      <c r="A834" s="3">
        <f>'Stocks Returns'!A830</f>
        <v>43458</v>
      </c>
      <c r="B834" s="5">
        <f>SUMPRODUCT('Stocks Returns'!B830:E830,$H$10:$K$10)</f>
        <v>-2.1160366877816646E-2</v>
      </c>
      <c r="C834" s="5">
        <f t="shared" si="37"/>
        <v>2.1160366877816646E-2</v>
      </c>
      <c r="D834" s="24">
        <f t="shared" si="38"/>
        <v>0.98534326154019525</v>
      </c>
      <c r="E834" s="24">
        <f t="shared" si="39"/>
        <v>1.5794526913756</v>
      </c>
    </row>
    <row r="835" spans="1:5" ht="15" customHeight="1" x14ac:dyDescent="0.2">
      <c r="A835" s="3">
        <f>'Stocks Returns'!A831</f>
        <v>43459</v>
      </c>
      <c r="B835" s="5">
        <f>SUMPRODUCT('Stocks Returns'!B831:E831,$H$10:$K$10)</f>
        <v>0</v>
      </c>
      <c r="C835" s="5">
        <f t="shared" si="37"/>
        <v>0</v>
      </c>
      <c r="D835" s="24">
        <f t="shared" si="38"/>
        <v>1.0000285561533999</v>
      </c>
      <c r="E835" s="24">
        <f t="shared" si="39"/>
        <v>1.5945634464142966</v>
      </c>
    </row>
    <row r="836" spans="1:5" ht="15" customHeight="1" x14ac:dyDescent="0.2">
      <c r="A836" s="3">
        <f>'Stocks Returns'!A832</f>
        <v>43460</v>
      </c>
      <c r="B836" s="5">
        <f>SUMPRODUCT('Stocks Returns'!B832:E832,$H$10:$K$10)</f>
        <v>6.9897287099580832E-2</v>
      </c>
      <c r="C836" s="5">
        <f t="shared" si="37"/>
        <v>-6.9897287099580832E-2</v>
      </c>
      <c r="D836" s="24">
        <f t="shared" si="38"/>
        <v>1.048537273400509</v>
      </c>
      <c r="E836" s="24">
        <f t="shared" si="39"/>
        <v>1.6382060554184492</v>
      </c>
    </row>
    <row r="837" spans="1:5" ht="15" customHeight="1" x14ac:dyDescent="0.2">
      <c r="A837" s="3">
        <f>'Stocks Returns'!A833</f>
        <v>43461</v>
      </c>
      <c r="B837" s="5">
        <f>SUMPRODUCT('Stocks Returns'!B833:E833,$H$10:$K$10)</f>
        <v>1.37869597814622E-2</v>
      </c>
      <c r="C837" s="5">
        <f t="shared" si="37"/>
        <v>-1.37869597814622E-2</v>
      </c>
      <c r="D837" s="24">
        <f t="shared" si="38"/>
        <v>1.0095967062417348</v>
      </c>
      <c r="E837" s="24">
        <f t="shared" si="39"/>
        <v>1.6039462227403076</v>
      </c>
    </row>
    <row r="838" spans="1:5" ht="15" customHeight="1" x14ac:dyDescent="0.2">
      <c r="A838" s="3">
        <f>'Stocks Returns'!A834</f>
        <v>43462</v>
      </c>
      <c r="B838" s="5">
        <f>SUMPRODUCT('Stocks Returns'!B834:E834,$H$10:$K$10)</f>
        <v>-7.5138301043027331E-3</v>
      </c>
      <c r="C838" s="5">
        <f t="shared" ref="C838:C901" si="40">-B838</f>
        <v>7.5138301043027331E-3</v>
      </c>
      <c r="D838" s="24">
        <f t="shared" ref="D838:D901" si="41">1+$H$13+$H$19*(B838-$H$13)</f>
        <v>0.9948139580610138</v>
      </c>
      <c r="E838" s="24">
        <f t="shared" ref="E838:E901" si="42">$H$22*D838-$H$23*D838^2-LN(1+$H$24*EXP(1-D838^3))</f>
        <v>1.5892952455558622</v>
      </c>
    </row>
    <row r="839" spans="1:5" ht="15" customHeight="1" x14ac:dyDescent="0.2">
      <c r="A839" s="3">
        <f>'Stocks Returns'!A835</f>
        <v>43465</v>
      </c>
      <c r="B839" s="5">
        <f>SUMPRODUCT('Stocks Returns'!B835:E835,$H$10:$K$10)</f>
        <v>7.4268210784325401E-3</v>
      </c>
      <c r="C839" s="5">
        <f t="shared" si="40"/>
        <v>-7.4268210784325401E-3</v>
      </c>
      <c r="D839" s="24">
        <f t="shared" si="41"/>
        <v>1.0051827699818321</v>
      </c>
      <c r="E839" s="24">
        <f t="shared" si="42"/>
        <v>1.5996637537490881</v>
      </c>
    </row>
    <row r="840" spans="1:5" ht="15" customHeight="1" x14ac:dyDescent="0.2">
      <c r="A840" s="3">
        <f>'Stocks Returns'!A836</f>
        <v>43466</v>
      </c>
      <c r="B840" s="5">
        <f>SUMPRODUCT('Stocks Returns'!B836:E836,$H$10:$K$10)</f>
        <v>0</v>
      </c>
      <c r="C840" s="5">
        <f t="shared" si="40"/>
        <v>0</v>
      </c>
      <c r="D840" s="24">
        <f t="shared" si="41"/>
        <v>1.0000285561533999</v>
      </c>
      <c r="E840" s="24">
        <f t="shared" si="42"/>
        <v>1.5945634464142966</v>
      </c>
    </row>
    <row r="841" spans="1:5" ht="15" customHeight="1" x14ac:dyDescent="0.2">
      <c r="A841" s="3">
        <f>'Stocks Returns'!A837</f>
        <v>43467</v>
      </c>
      <c r="B841" s="5">
        <f>SUMPRODUCT('Stocks Returns'!B837:E837,$H$10:$K$10)</f>
        <v>6.552423061616108E-3</v>
      </c>
      <c r="C841" s="5">
        <f t="shared" si="40"/>
        <v>-6.552423061616108E-3</v>
      </c>
      <c r="D841" s="24">
        <f t="shared" si="41"/>
        <v>1.0045759377581616</v>
      </c>
      <c r="E841" s="24">
        <f t="shared" si="42"/>
        <v>1.5990688233020915</v>
      </c>
    </row>
    <row r="842" spans="1:5" ht="15" customHeight="1" x14ac:dyDescent="0.2">
      <c r="A842" s="3">
        <f>'Stocks Returns'!A838</f>
        <v>43468</v>
      </c>
      <c r="B842" s="5">
        <f>SUMPRODUCT('Stocks Returns'!B838:E838,$H$10:$K$10)</f>
        <v>-3.8007530187538219E-2</v>
      </c>
      <c r="C842" s="5">
        <f t="shared" si="40"/>
        <v>3.8007530187538219E-2</v>
      </c>
      <c r="D842" s="24">
        <f t="shared" si="41"/>
        <v>0.97365133020324846</v>
      </c>
      <c r="E842" s="24">
        <f t="shared" si="42"/>
        <v>1.5668218891239869</v>
      </c>
    </row>
    <row r="843" spans="1:5" ht="15" customHeight="1" x14ac:dyDescent="0.2">
      <c r="A843" s="3">
        <f>'Stocks Returns'!A839</f>
        <v>43469</v>
      </c>
      <c r="B843" s="5">
        <f>SUMPRODUCT('Stocks Returns'!B839:E839,$H$10:$K$10)</f>
        <v>4.290018551698789E-2</v>
      </c>
      <c r="C843" s="5">
        <f t="shared" si="40"/>
        <v>-4.290018551698789E-2</v>
      </c>
      <c r="D843" s="24">
        <f t="shared" si="41"/>
        <v>1.0298012849021896</v>
      </c>
      <c r="E843" s="24">
        <f t="shared" si="42"/>
        <v>1.6225243599056616</v>
      </c>
    </row>
    <row r="844" spans="1:5" ht="15" customHeight="1" x14ac:dyDescent="0.2">
      <c r="A844" s="3">
        <f>'Stocks Returns'!A840</f>
        <v>43472</v>
      </c>
      <c r="B844" s="5">
        <f>SUMPRODUCT('Stocks Returns'!B840:E840,$H$10:$K$10)</f>
        <v>1.8642334304089236E-2</v>
      </c>
      <c r="C844" s="5">
        <f t="shared" si="40"/>
        <v>-1.8642334304089236E-2</v>
      </c>
      <c r="D844" s="24">
        <f t="shared" si="41"/>
        <v>1.012966336160438</v>
      </c>
      <c r="E844" s="24">
        <f t="shared" si="42"/>
        <v>1.6071620584182384</v>
      </c>
    </row>
    <row r="845" spans="1:5" ht="15" customHeight="1" x14ac:dyDescent="0.2">
      <c r="A845" s="3">
        <f>'Stocks Returns'!A841</f>
        <v>43473</v>
      </c>
      <c r="B845" s="5">
        <f>SUMPRODUCT('Stocks Returns'!B841:E841,$H$10:$K$10)</f>
        <v>6.7179373240234298E-3</v>
      </c>
      <c r="C845" s="5">
        <f t="shared" si="40"/>
        <v>-6.7179373240234298E-3</v>
      </c>
      <c r="D845" s="24">
        <f t="shared" si="41"/>
        <v>1.0046908046562721</v>
      </c>
      <c r="E845" s="24">
        <f t="shared" si="42"/>
        <v>1.5991815514332051</v>
      </c>
    </row>
    <row r="846" spans="1:5" ht="15" customHeight="1" x14ac:dyDescent="0.2">
      <c r="A846" s="3">
        <f>'Stocks Returns'!A842</f>
        <v>43474</v>
      </c>
      <c r="B846" s="5">
        <f>SUMPRODUCT('Stocks Returns'!B842:E842,$H$10:$K$10)</f>
        <v>1.3429314610971297E-2</v>
      </c>
      <c r="C846" s="5">
        <f t="shared" si="40"/>
        <v>-1.3429314610971297E-2</v>
      </c>
      <c r="D846" s="24">
        <f t="shared" si="41"/>
        <v>1.009348500493414</v>
      </c>
      <c r="E846" s="24">
        <f t="shared" si="42"/>
        <v>1.6037075110390895</v>
      </c>
    </row>
    <row r="847" spans="1:5" ht="15" customHeight="1" x14ac:dyDescent="0.2">
      <c r="A847" s="3">
        <f>'Stocks Returns'!A843</f>
        <v>43475</v>
      </c>
      <c r="B847" s="5">
        <f>SUMPRODUCT('Stocks Returns'!B843:E843,$H$10:$K$10)</f>
        <v>2.3993129405268762E-3</v>
      </c>
      <c r="C847" s="5">
        <f t="shared" si="40"/>
        <v>-2.3993129405268762E-3</v>
      </c>
      <c r="D847" s="24">
        <f t="shared" si="41"/>
        <v>1.0016936793341256</v>
      </c>
      <c r="E847" s="24">
        <f t="shared" si="42"/>
        <v>1.5962228276453074</v>
      </c>
    </row>
    <row r="848" spans="1:5" ht="15" customHeight="1" x14ac:dyDescent="0.2">
      <c r="A848" s="3">
        <f>'Stocks Returns'!A844</f>
        <v>43476</v>
      </c>
      <c r="B848" s="5">
        <f>SUMPRODUCT('Stocks Returns'!B844:E844,$H$10:$K$10)</f>
        <v>-3.791702514766333E-3</v>
      </c>
      <c r="C848" s="5">
        <f t="shared" si="40"/>
        <v>3.791702514766333E-3</v>
      </c>
      <c r="D848" s="24">
        <f t="shared" si="41"/>
        <v>0.99739711460815217</v>
      </c>
      <c r="E848" s="24">
        <f t="shared" si="42"/>
        <v>1.5919184799687418</v>
      </c>
    </row>
    <row r="849" spans="1:5" ht="15" customHeight="1" x14ac:dyDescent="0.2">
      <c r="A849" s="3">
        <f>'Stocks Returns'!A845</f>
        <v>43479</v>
      </c>
      <c r="B849" s="5">
        <f>SUMPRODUCT('Stocks Returns'!B845:E845,$H$10:$K$10)</f>
        <v>-8.7372749827716537E-3</v>
      </c>
      <c r="C849" s="5">
        <f t="shared" si="40"/>
        <v>8.7372749827716537E-3</v>
      </c>
      <c r="D849" s="24">
        <f t="shared" si="41"/>
        <v>0.99396488731535637</v>
      </c>
      <c r="E849" s="24">
        <f t="shared" si="42"/>
        <v>1.5884272265588075</v>
      </c>
    </row>
    <row r="850" spans="1:5" ht="15" customHeight="1" x14ac:dyDescent="0.2">
      <c r="A850" s="3">
        <f>'Stocks Returns'!A846</f>
        <v>43480</v>
      </c>
      <c r="B850" s="5">
        <f>SUMPRODUCT('Stocks Returns'!B846:E846,$H$10:$K$10)</f>
        <v>2.2608726157297425E-3</v>
      </c>
      <c r="C850" s="5">
        <f t="shared" si="40"/>
        <v>-2.2608726157297425E-3</v>
      </c>
      <c r="D850" s="24">
        <f t="shared" si="41"/>
        <v>1.0015976017487165</v>
      </c>
      <c r="E850" s="24">
        <f t="shared" si="42"/>
        <v>1.5961273835383454</v>
      </c>
    </row>
    <row r="851" spans="1:5" ht="15" customHeight="1" x14ac:dyDescent="0.2">
      <c r="A851" s="3">
        <f>'Stocks Returns'!A847</f>
        <v>43481</v>
      </c>
      <c r="B851" s="5">
        <f>SUMPRODUCT('Stocks Returns'!B847:E847,$H$10:$K$10)</f>
        <v>4.3424453115716263E-5</v>
      </c>
      <c r="C851" s="5">
        <f t="shared" si="40"/>
        <v>-4.3424453115716263E-5</v>
      </c>
      <c r="D851" s="24">
        <f t="shared" si="41"/>
        <v>1.0000586927238622</v>
      </c>
      <c r="E851" s="24">
        <f t="shared" si="42"/>
        <v>1.5945935777257567</v>
      </c>
    </row>
    <row r="852" spans="1:5" ht="15" customHeight="1" x14ac:dyDescent="0.2">
      <c r="A852" s="3">
        <f>'Stocks Returns'!A848</f>
        <v>43482</v>
      </c>
      <c r="B852" s="5">
        <f>SUMPRODUCT('Stocks Returns'!B848:E848,$H$10:$K$10)</f>
        <v>4.5935961319354532E-4</v>
      </c>
      <c r="C852" s="5">
        <f t="shared" si="40"/>
        <v>-4.5935961319354532E-4</v>
      </c>
      <c r="D852" s="24">
        <f t="shared" si="41"/>
        <v>1.0003473517249564</v>
      </c>
      <c r="E852" s="24">
        <f t="shared" si="42"/>
        <v>1.5948820022544656</v>
      </c>
    </row>
    <row r="853" spans="1:5" ht="15" customHeight="1" x14ac:dyDescent="0.2">
      <c r="A853" s="3">
        <f>'Stocks Returns'!A849</f>
        <v>43483</v>
      </c>
      <c r="B853" s="5">
        <f>SUMPRODUCT('Stocks Returns'!B849:E849,$H$10:$K$10)</f>
        <v>9.5150155177162049E-3</v>
      </c>
      <c r="C853" s="5">
        <f t="shared" si="40"/>
        <v>-9.5150155177162049E-3</v>
      </c>
      <c r="D853" s="24">
        <f t="shared" si="41"/>
        <v>1.006631976922695</v>
      </c>
      <c r="E853" s="24">
        <f t="shared" si="42"/>
        <v>1.6010785128642746</v>
      </c>
    </row>
    <row r="854" spans="1:5" ht="15" customHeight="1" x14ac:dyDescent="0.2">
      <c r="A854" s="3">
        <f>'Stocks Returns'!A850</f>
        <v>43486</v>
      </c>
      <c r="B854" s="5">
        <f>SUMPRODUCT('Stocks Returns'!B850:E850,$H$10:$K$10)</f>
        <v>0</v>
      </c>
      <c r="C854" s="5">
        <f t="shared" si="40"/>
        <v>0</v>
      </c>
      <c r="D854" s="24">
        <f t="shared" si="41"/>
        <v>1.0000285561533999</v>
      </c>
      <c r="E854" s="24">
        <f t="shared" si="42"/>
        <v>1.5945634464142966</v>
      </c>
    </row>
    <row r="855" spans="1:5" ht="15" customHeight="1" x14ac:dyDescent="0.2">
      <c r="A855" s="3">
        <f>'Stocks Returns'!A851</f>
        <v>43487</v>
      </c>
      <c r="B855" s="5">
        <f>SUMPRODUCT('Stocks Returns'!B851:E851,$H$10:$K$10)</f>
        <v>-4.9576158423681529E-3</v>
      </c>
      <c r="C855" s="5">
        <f t="shared" si="40"/>
        <v>4.9576158423681529E-3</v>
      </c>
      <c r="D855" s="24">
        <f t="shared" si="41"/>
        <v>0.99658797075879646</v>
      </c>
      <c r="E855" s="24">
        <f t="shared" si="42"/>
        <v>1.5910996316699564</v>
      </c>
    </row>
    <row r="856" spans="1:5" ht="15" customHeight="1" x14ac:dyDescent="0.2">
      <c r="A856" s="3">
        <f>'Stocks Returns'!A852</f>
        <v>43488</v>
      </c>
      <c r="B856" s="5">
        <f>SUMPRODUCT('Stocks Returns'!B852:E852,$H$10:$K$10)</f>
        <v>-7.7118682270351964E-3</v>
      </c>
      <c r="C856" s="5">
        <f t="shared" si="40"/>
        <v>7.7118682270351964E-3</v>
      </c>
      <c r="D856" s="24">
        <f t="shared" si="41"/>
        <v>0.99467651960383752</v>
      </c>
      <c r="E856" s="24">
        <f t="shared" si="42"/>
        <v>1.5891549334205863</v>
      </c>
    </row>
    <row r="857" spans="1:5" ht="15" customHeight="1" x14ac:dyDescent="0.2">
      <c r="A857" s="3">
        <f>'Stocks Returns'!A853</f>
        <v>43489</v>
      </c>
      <c r="B857" s="5">
        <f>SUMPRODUCT('Stocks Returns'!B853:E853,$H$10:$K$10)</f>
        <v>7.9317745656347517E-3</v>
      </c>
      <c r="C857" s="5">
        <f t="shared" si="40"/>
        <v>-7.9317745656347517E-3</v>
      </c>
      <c r="D857" s="24">
        <f t="shared" si="41"/>
        <v>1.0055332077019505</v>
      </c>
      <c r="E857" s="24">
        <f t="shared" si="42"/>
        <v>1.6000066405598861</v>
      </c>
    </row>
    <row r="858" spans="1:5" ht="15" customHeight="1" x14ac:dyDescent="0.2">
      <c r="A858" s="3">
        <f>'Stocks Returns'!A854</f>
        <v>43490</v>
      </c>
      <c r="B858" s="5">
        <f>SUMPRODUCT('Stocks Returns'!B854:E854,$H$10:$K$10)</f>
        <v>8.2700236473001523E-3</v>
      </c>
      <c r="C858" s="5">
        <f t="shared" si="40"/>
        <v>-8.2700236473001523E-3</v>
      </c>
      <c r="D858" s="24">
        <f t="shared" si="41"/>
        <v>1.0057679525646261</v>
      </c>
      <c r="E858" s="24">
        <f t="shared" si="42"/>
        <v>1.6002360495899834</v>
      </c>
    </row>
    <row r="859" spans="1:5" ht="15" customHeight="1" x14ac:dyDescent="0.2">
      <c r="A859" s="3">
        <f>'Stocks Returns'!A855</f>
        <v>43493</v>
      </c>
      <c r="B859" s="5">
        <f>SUMPRODUCT('Stocks Returns'!B855:E855,$H$10:$K$10)</f>
        <v>-1.8486648283976493E-2</v>
      </c>
      <c r="C859" s="5">
        <f t="shared" si="40"/>
        <v>1.8486648283976493E-2</v>
      </c>
      <c r="D859" s="24">
        <f t="shared" si="41"/>
        <v>0.98719882224432032</v>
      </c>
      <c r="E859" s="24">
        <f t="shared" si="42"/>
        <v>1.5814087591372243</v>
      </c>
    </row>
    <row r="860" spans="1:5" ht="15" customHeight="1" x14ac:dyDescent="0.2">
      <c r="A860" s="3">
        <f>'Stocks Returns'!A856</f>
        <v>43494</v>
      </c>
      <c r="B860" s="5">
        <f>SUMPRODUCT('Stocks Returns'!B856:E856,$H$10:$K$10)</f>
        <v>-7.3947176762284468E-3</v>
      </c>
      <c r="C860" s="5">
        <f t="shared" si="40"/>
        <v>7.3947176762284468E-3</v>
      </c>
      <c r="D860" s="24">
        <f t="shared" si="41"/>
        <v>0.99489662208609742</v>
      </c>
      <c r="E860" s="24">
        <f t="shared" si="42"/>
        <v>1.5893796019778299</v>
      </c>
    </row>
    <row r="861" spans="1:5" ht="15" customHeight="1" x14ac:dyDescent="0.2">
      <c r="A861" s="3">
        <f>'Stocks Returns'!A857</f>
        <v>43495</v>
      </c>
      <c r="B861" s="5">
        <f>SUMPRODUCT('Stocks Returns'!B857:E857,$H$10:$K$10)</f>
        <v>1.8845161735959143E-2</v>
      </c>
      <c r="C861" s="5">
        <f t="shared" si="40"/>
        <v>-1.8845161735959143E-2</v>
      </c>
      <c r="D861" s="24">
        <f t="shared" si="41"/>
        <v>1.0131070983981556</v>
      </c>
      <c r="E861" s="24">
        <f t="shared" si="42"/>
        <v>1.6072953841609223</v>
      </c>
    </row>
    <row r="862" spans="1:5" ht="15" customHeight="1" x14ac:dyDescent="0.2">
      <c r="A862" s="3">
        <f>'Stocks Returns'!A858</f>
        <v>43496</v>
      </c>
      <c r="B862" s="5">
        <f>SUMPRODUCT('Stocks Returns'!B858:E858,$H$10:$K$10)</f>
        <v>-1.771949680428565E-2</v>
      </c>
      <c r="C862" s="5">
        <f t="shared" si="40"/>
        <v>1.771949680428565E-2</v>
      </c>
      <c r="D862" s="24">
        <f t="shared" si="41"/>
        <v>0.98773122537122571</v>
      </c>
      <c r="E862" s="24">
        <f t="shared" si="42"/>
        <v>1.5819675240794449</v>
      </c>
    </row>
    <row r="863" spans="1:5" ht="15" customHeight="1" x14ac:dyDescent="0.2">
      <c r="A863" s="3">
        <f>'Stocks Returns'!A859</f>
        <v>43497</v>
      </c>
      <c r="B863" s="5">
        <f>SUMPRODUCT('Stocks Returns'!B859:E859,$H$10:$K$10)</f>
        <v>3.6897333305055541E-2</v>
      </c>
      <c r="C863" s="5">
        <f t="shared" si="40"/>
        <v>-3.6897333305055541E-2</v>
      </c>
      <c r="D863" s="24">
        <f t="shared" si="41"/>
        <v>1.0256353054671086</v>
      </c>
      <c r="E863" s="24">
        <f t="shared" si="42"/>
        <v>1.6188332334199691</v>
      </c>
    </row>
    <row r="864" spans="1:5" ht="15" customHeight="1" x14ac:dyDescent="0.2">
      <c r="A864" s="3">
        <f>'Stocks Returns'!A860</f>
        <v>43500</v>
      </c>
      <c r="B864" s="5">
        <f>SUMPRODUCT('Stocks Returns'!B860:E860,$H$10:$K$10)</f>
        <v>9.5932750634591304E-3</v>
      </c>
      <c r="C864" s="5">
        <f t="shared" si="40"/>
        <v>-9.5932750634591304E-3</v>
      </c>
      <c r="D864" s="24">
        <f t="shared" si="41"/>
        <v>1.0066862890474406</v>
      </c>
      <c r="E864" s="24">
        <f t="shared" si="42"/>
        <v>1.6011313686426747</v>
      </c>
    </row>
    <row r="865" spans="1:5" ht="15" customHeight="1" x14ac:dyDescent="0.2">
      <c r="A865" s="3">
        <f>'Stocks Returns'!A861</f>
        <v>43501</v>
      </c>
      <c r="B865" s="5">
        <f>SUMPRODUCT('Stocks Returns'!B861:E861,$H$10:$K$10)</f>
        <v>7.2879969714625568E-3</v>
      </c>
      <c r="C865" s="5">
        <f t="shared" si="40"/>
        <v>-7.2879969714625568E-3</v>
      </c>
      <c r="D865" s="24">
        <f t="shared" si="41"/>
        <v>1.005086426051595</v>
      </c>
      <c r="E865" s="24">
        <f t="shared" si="42"/>
        <v>1.5995693987499053</v>
      </c>
    </row>
    <row r="866" spans="1:5" ht="15" customHeight="1" x14ac:dyDescent="0.2">
      <c r="A866" s="3">
        <f>'Stocks Returns'!A862</f>
        <v>43502</v>
      </c>
      <c r="B866" s="5">
        <f>SUMPRODUCT('Stocks Returns'!B862:E862,$H$10:$K$10)</f>
        <v>-2.622056899527088E-3</v>
      </c>
      <c r="C866" s="5">
        <f t="shared" si="40"/>
        <v>2.622056899527088E-3</v>
      </c>
      <c r="D866" s="24">
        <f t="shared" si="41"/>
        <v>0.99820884866512816</v>
      </c>
      <c r="E866" s="24">
        <f t="shared" si="42"/>
        <v>1.5927373317683244</v>
      </c>
    </row>
    <row r="867" spans="1:5" ht="15" customHeight="1" x14ac:dyDescent="0.2">
      <c r="A867" s="3">
        <f>'Stocks Returns'!A863</f>
        <v>43503</v>
      </c>
      <c r="B867" s="5">
        <f>SUMPRODUCT('Stocks Returns'!B863:E863,$H$10:$K$10)</f>
        <v>-9.6217363819892376E-3</v>
      </c>
      <c r="C867" s="5">
        <f t="shared" si="40"/>
        <v>9.6217363819892376E-3</v>
      </c>
      <c r="D867" s="24">
        <f t="shared" si="41"/>
        <v>0.99335107110429943</v>
      </c>
      <c r="E867" s="24">
        <f t="shared" si="42"/>
        <v>1.5877979375693374</v>
      </c>
    </row>
    <row r="868" spans="1:5" ht="15" customHeight="1" x14ac:dyDescent="0.2">
      <c r="A868" s="3">
        <f>'Stocks Returns'!A864</f>
        <v>43504</v>
      </c>
      <c r="B868" s="5">
        <f>SUMPRODUCT('Stocks Returns'!B864:E864,$H$10:$K$10)</f>
        <v>9.3740058509300672E-4</v>
      </c>
      <c r="C868" s="5">
        <f t="shared" si="40"/>
        <v>-9.3740058509300672E-4</v>
      </c>
      <c r="D868" s="24">
        <f t="shared" si="41"/>
        <v>1.0006791121594545</v>
      </c>
      <c r="E868" s="24">
        <f t="shared" si="42"/>
        <v>1.5952130812469489</v>
      </c>
    </row>
    <row r="869" spans="1:5" ht="15" customHeight="1" x14ac:dyDescent="0.2">
      <c r="A869" s="3">
        <f>'Stocks Returns'!A865</f>
        <v>43507</v>
      </c>
      <c r="B869" s="5">
        <f>SUMPRODUCT('Stocks Returns'!B865:E865,$H$10:$K$10)</f>
        <v>3.8572800929293763E-3</v>
      </c>
      <c r="C869" s="5">
        <f t="shared" si="40"/>
        <v>-3.8572800929293763E-3</v>
      </c>
      <c r="D869" s="24">
        <f t="shared" si="41"/>
        <v>1.0027055085378929</v>
      </c>
      <c r="E869" s="24">
        <f t="shared" si="42"/>
        <v>1.5972257344497558</v>
      </c>
    </row>
    <row r="870" spans="1:5" ht="15" customHeight="1" x14ac:dyDescent="0.2">
      <c r="A870" s="3">
        <f>'Stocks Returns'!A866</f>
        <v>43508</v>
      </c>
      <c r="B870" s="5">
        <f>SUMPRODUCT('Stocks Returns'!B866:E866,$H$10:$K$10)</f>
        <v>9.6313198638374991E-3</v>
      </c>
      <c r="C870" s="5">
        <f t="shared" si="40"/>
        <v>-9.6313198638374991E-3</v>
      </c>
      <c r="D870" s="24">
        <f t="shared" si="41"/>
        <v>1.0067126921389031</v>
      </c>
      <c r="E870" s="24">
        <f t="shared" si="42"/>
        <v>1.6011570594320086</v>
      </c>
    </row>
    <row r="871" spans="1:5" ht="15" customHeight="1" x14ac:dyDescent="0.2">
      <c r="A871" s="3">
        <f>'Stocks Returns'!A867</f>
        <v>43509</v>
      </c>
      <c r="B871" s="5">
        <f>SUMPRODUCT('Stocks Returns'!B867:E867,$H$10:$K$10)</f>
        <v>9.7354982414868656E-3</v>
      </c>
      <c r="C871" s="5">
        <f t="shared" si="40"/>
        <v>-9.7354982414868656E-3</v>
      </c>
      <c r="D871" s="24">
        <f t="shared" si="41"/>
        <v>1.0067849919329919</v>
      </c>
      <c r="E871" s="24">
        <f t="shared" si="42"/>
        <v>1.6012273942583262</v>
      </c>
    </row>
    <row r="872" spans="1:5" ht="15" customHeight="1" x14ac:dyDescent="0.2">
      <c r="A872" s="3">
        <f>'Stocks Returns'!A868</f>
        <v>43510</v>
      </c>
      <c r="B872" s="5">
        <f>SUMPRODUCT('Stocks Returns'!B868:E868,$H$10:$K$10)</f>
        <v>-2.5001795642688052E-3</v>
      </c>
      <c r="C872" s="5">
        <f t="shared" si="40"/>
        <v>2.5001795642688052E-3</v>
      </c>
      <c r="D872" s="24">
        <f t="shared" si="41"/>
        <v>0.99829343153579742</v>
      </c>
      <c r="E872" s="24">
        <f t="shared" si="42"/>
        <v>1.5928225052991243</v>
      </c>
    </row>
    <row r="873" spans="1:5" ht="15" customHeight="1" x14ac:dyDescent="0.2">
      <c r="A873" s="3">
        <f>'Stocks Returns'!A869</f>
        <v>43511</v>
      </c>
      <c r="B873" s="5">
        <f>SUMPRODUCT('Stocks Returns'!B869:E869,$H$10:$K$10)</f>
        <v>1.1840757342836289E-2</v>
      </c>
      <c r="C873" s="5">
        <f t="shared" si="40"/>
        <v>-1.1840757342836289E-2</v>
      </c>
      <c r="D873" s="24">
        <f t="shared" si="41"/>
        <v>1.0082460417493284</v>
      </c>
      <c r="E873" s="24">
        <f t="shared" si="42"/>
        <v>1.6026441897496646</v>
      </c>
    </row>
    <row r="874" spans="1:5" ht="15" customHeight="1" x14ac:dyDescent="0.2">
      <c r="A874" s="3">
        <f>'Stocks Returns'!A870</f>
        <v>43514</v>
      </c>
      <c r="B874" s="5">
        <f>SUMPRODUCT('Stocks Returns'!B870:E870,$H$10:$K$10)</f>
        <v>0</v>
      </c>
      <c r="C874" s="5">
        <f t="shared" si="40"/>
        <v>0</v>
      </c>
      <c r="D874" s="24">
        <f t="shared" si="41"/>
        <v>1.0000285561533999</v>
      </c>
      <c r="E874" s="24">
        <f t="shared" si="42"/>
        <v>1.5945634464142966</v>
      </c>
    </row>
    <row r="875" spans="1:5" ht="15" customHeight="1" x14ac:dyDescent="0.2">
      <c r="A875" s="3">
        <f>'Stocks Returns'!A871</f>
        <v>43515</v>
      </c>
      <c r="B875" s="5">
        <f>SUMPRODUCT('Stocks Returns'!B871:E871,$H$10:$K$10)</f>
        <v>-3.3292441890337746E-3</v>
      </c>
      <c r="C875" s="5">
        <f t="shared" si="40"/>
        <v>3.3292441890337746E-3</v>
      </c>
      <c r="D875" s="24">
        <f t="shared" si="41"/>
        <v>0.9977180606862105</v>
      </c>
      <c r="E875" s="24">
        <f t="shared" si="42"/>
        <v>1.5922425539160925</v>
      </c>
    </row>
    <row r="876" spans="1:5" ht="15" customHeight="1" x14ac:dyDescent="0.2">
      <c r="A876" s="3">
        <f>'Stocks Returns'!A872</f>
        <v>43516</v>
      </c>
      <c r="B876" s="5">
        <f>SUMPRODUCT('Stocks Returns'!B872:E872,$H$10:$K$10)</f>
        <v>1.2525695339628523E-3</v>
      </c>
      <c r="C876" s="5">
        <f t="shared" si="40"/>
        <v>-1.2525695339628523E-3</v>
      </c>
      <c r="D876" s="24">
        <f t="shared" si="41"/>
        <v>1.0008978394099701</v>
      </c>
      <c r="E876" s="24">
        <f t="shared" si="42"/>
        <v>1.5954311181053071</v>
      </c>
    </row>
    <row r="877" spans="1:5" ht="15" customHeight="1" x14ac:dyDescent="0.2">
      <c r="A877" s="3">
        <f>'Stocks Returns'!A873</f>
        <v>43517</v>
      </c>
      <c r="B877" s="5">
        <f>SUMPRODUCT('Stocks Returns'!B873:E873,$H$10:$K$10)</f>
        <v>-5.173655308097002E-3</v>
      </c>
      <c r="C877" s="5">
        <f t="shared" si="40"/>
        <v>5.173655308097002E-3</v>
      </c>
      <c r="D877" s="24">
        <f t="shared" si="41"/>
        <v>0.99643803936958064</v>
      </c>
      <c r="E877" s="24">
        <f t="shared" si="42"/>
        <v>1.5909476163232712</v>
      </c>
    </row>
    <row r="878" spans="1:5" ht="15" customHeight="1" x14ac:dyDescent="0.2">
      <c r="A878" s="3">
        <f>'Stocks Returns'!A874</f>
        <v>43518</v>
      </c>
      <c r="B878" s="5">
        <f>SUMPRODUCT('Stocks Returns'!B874:E874,$H$10:$K$10)</f>
        <v>1.2224535872759134E-2</v>
      </c>
      <c r="C878" s="5">
        <f t="shared" si="40"/>
        <v>-1.2224535872759134E-2</v>
      </c>
      <c r="D878" s="24">
        <f t="shared" si="41"/>
        <v>1.0085123840490948</v>
      </c>
      <c r="E878" s="24">
        <f t="shared" si="42"/>
        <v>1.602901530035115</v>
      </c>
    </row>
    <row r="879" spans="1:5" ht="15" customHeight="1" x14ac:dyDescent="0.2">
      <c r="A879" s="3">
        <f>'Stocks Returns'!A875</f>
        <v>43521</v>
      </c>
      <c r="B879" s="5">
        <f>SUMPRODUCT('Stocks Returns'!B875:E875,$H$10:$K$10)</f>
        <v>1.707229407283277E-3</v>
      </c>
      <c r="C879" s="5">
        <f t="shared" si="40"/>
        <v>-1.707229407283277E-3</v>
      </c>
      <c r="D879" s="24">
        <f t="shared" si="41"/>
        <v>1.0012133733620545</v>
      </c>
      <c r="E879" s="24">
        <f t="shared" si="42"/>
        <v>1.5957453183212671</v>
      </c>
    </row>
    <row r="880" spans="1:5" ht="15" customHeight="1" x14ac:dyDescent="0.2">
      <c r="A880" s="3">
        <f>'Stocks Returns'!A876</f>
        <v>43522</v>
      </c>
      <c r="B880" s="5">
        <f>SUMPRODUCT('Stocks Returns'!B876:E876,$H$10:$K$10)</f>
        <v>5.811594218496286E-3</v>
      </c>
      <c r="C880" s="5">
        <f t="shared" si="40"/>
        <v>-5.811594218496286E-3</v>
      </c>
      <c r="D880" s="24">
        <f t="shared" si="41"/>
        <v>1.0040618025410364</v>
      </c>
      <c r="E880" s="24">
        <f t="shared" si="42"/>
        <v>1.5985636084911428</v>
      </c>
    </row>
    <row r="881" spans="1:5" ht="15" customHeight="1" x14ac:dyDescent="0.2">
      <c r="A881" s="3">
        <f>'Stocks Returns'!A877</f>
        <v>43523</v>
      </c>
      <c r="B881" s="5">
        <f>SUMPRODUCT('Stocks Returns'!B877:E877,$H$10:$K$10)</f>
        <v>-1.4031399188035501E-4</v>
      </c>
      <c r="C881" s="5">
        <f t="shared" si="40"/>
        <v>1.4031399188035501E-4</v>
      </c>
      <c r="D881" s="24">
        <f t="shared" si="41"/>
        <v>0.99993117824303501</v>
      </c>
      <c r="E881" s="24">
        <f t="shared" si="42"/>
        <v>1.5944660606624368</v>
      </c>
    </row>
    <row r="882" spans="1:5" ht="15" customHeight="1" x14ac:dyDescent="0.2">
      <c r="A882" s="3">
        <f>'Stocks Returns'!A878</f>
        <v>43524</v>
      </c>
      <c r="B882" s="5">
        <f>SUMPRODUCT('Stocks Returns'!B878:E878,$H$10:$K$10)</f>
        <v>5.5741152595927832E-3</v>
      </c>
      <c r="C882" s="5">
        <f t="shared" si="40"/>
        <v>-5.5741152595927832E-3</v>
      </c>
      <c r="D882" s="24">
        <f t="shared" si="41"/>
        <v>1.0038969921435574</v>
      </c>
      <c r="E882" s="24">
        <f t="shared" si="42"/>
        <v>1.5984014319358981</v>
      </c>
    </row>
    <row r="883" spans="1:5" ht="15" customHeight="1" x14ac:dyDescent="0.2">
      <c r="A883" s="3">
        <f>'Stocks Returns'!A879</f>
        <v>43525</v>
      </c>
      <c r="B883" s="5">
        <f>SUMPRODUCT('Stocks Returns'!B879:E879,$H$10:$K$10)</f>
        <v>9.7822281577486393E-3</v>
      </c>
      <c r="C883" s="5">
        <f t="shared" si="40"/>
        <v>-9.7822281577486393E-3</v>
      </c>
      <c r="D883" s="24">
        <f t="shared" si="41"/>
        <v>1.0068174224948776</v>
      </c>
      <c r="E883" s="24">
        <f t="shared" si="42"/>
        <v>1.6012589365353191</v>
      </c>
    </row>
    <row r="884" spans="1:5" ht="15" customHeight="1" x14ac:dyDescent="0.2">
      <c r="A884" s="3">
        <f>'Stocks Returns'!A880</f>
        <v>43528</v>
      </c>
      <c r="B884" s="5">
        <f>SUMPRODUCT('Stocks Returns'!B880:E880,$H$10:$K$10)</f>
        <v>-9.5140538318621501E-3</v>
      </c>
      <c r="C884" s="5">
        <f t="shared" si="40"/>
        <v>9.5140538318621501E-3</v>
      </c>
      <c r="D884" s="24">
        <f t="shared" si="41"/>
        <v>0.99342580279408765</v>
      </c>
      <c r="E884" s="24">
        <f t="shared" si="42"/>
        <v>1.5878746326021884</v>
      </c>
    </row>
    <row r="885" spans="1:5" ht="15" customHeight="1" x14ac:dyDescent="0.2">
      <c r="A885" s="3">
        <f>'Stocks Returns'!A881</f>
        <v>43529</v>
      </c>
      <c r="B885" s="5">
        <f>SUMPRODUCT('Stocks Returns'!B881:E881,$H$10:$K$10)</f>
        <v>-9.4167079988855299E-4</v>
      </c>
      <c r="C885" s="5">
        <f t="shared" si="40"/>
        <v>9.4167079988855299E-4</v>
      </c>
      <c r="D885" s="24">
        <f t="shared" si="41"/>
        <v>0.99937503661827731</v>
      </c>
      <c r="E885" s="24">
        <f t="shared" si="42"/>
        <v>1.5939091476770559</v>
      </c>
    </row>
    <row r="886" spans="1:5" ht="15" customHeight="1" x14ac:dyDescent="0.2">
      <c r="A886" s="3">
        <f>'Stocks Returns'!A882</f>
        <v>43530</v>
      </c>
      <c r="B886" s="5">
        <f>SUMPRODUCT('Stocks Returns'!B882:E882,$H$10:$K$10)</f>
        <v>-1.4359939250312142E-3</v>
      </c>
      <c r="C886" s="5">
        <f t="shared" si="40"/>
        <v>1.4359939250312142E-3</v>
      </c>
      <c r="D886" s="24">
        <f t="shared" si="41"/>
        <v>0.99903197636942831</v>
      </c>
      <c r="E886" s="24">
        <f t="shared" si="42"/>
        <v>1.5935649953308724</v>
      </c>
    </row>
    <row r="887" spans="1:5" ht="15" customHeight="1" x14ac:dyDescent="0.2">
      <c r="A887" s="3">
        <f>'Stocks Returns'!A883</f>
        <v>43531</v>
      </c>
      <c r="B887" s="5">
        <f>SUMPRODUCT('Stocks Returns'!B883:E883,$H$10:$K$10)</f>
        <v>-7.6063932602530868E-3</v>
      </c>
      <c r="C887" s="5">
        <f t="shared" si="40"/>
        <v>7.6063932602530868E-3</v>
      </c>
      <c r="D887" s="24">
        <f t="shared" si="41"/>
        <v>0.99474971923078426</v>
      </c>
      <c r="E887" s="24">
        <f t="shared" si="42"/>
        <v>1.5892296728725372</v>
      </c>
    </row>
    <row r="888" spans="1:5" ht="15" customHeight="1" x14ac:dyDescent="0.2">
      <c r="A888" s="3">
        <f>'Stocks Returns'!A884</f>
        <v>43532</v>
      </c>
      <c r="B888" s="5">
        <f>SUMPRODUCT('Stocks Returns'!B884:E884,$H$10:$K$10)</f>
        <v>3.6701085363765509E-3</v>
      </c>
      <c r="C888" s="5">
        <f t="shared" si="40"/>
        <v>-3.6701085363765509E-3</v>
      </c>
      <c r="D888" s="24">
        <f t="shared" si="41"/>
        <v>1.0025756114776452</v>
      </c>
      <c r="E888" s="24">
        <f t="shared" si="42"/>
        <v>1.5970972130209704</v>
      </c>
    </row>
    <row r="889" spans="1:5" ht="15" customHeight="1" x14ac:dyDescent="0.2">
      <c r="A889" s="3">
        <f>'Stocks Returns'!A885</f>
        <v>43535</v>
      </c>
      <c r="B889" s="5">
        <f>SUMPRODUCT('Stocks Returns'!B885:E885,$H$10:$K$10)</f>
        <v>2.2387105615980507E-2</v>
      </c>
      <c r="C889" s="5">
        <f t="shared" si="40"/>
        <v>-2.2387105615980507E-2</v>
      </c>
      <c r="D889" s="24">
        <f t="shared" si="41"/>
        <v>1.0155652074508905</v>
      </c>
      <c r="E889" s="24">
        <f t="shared" si="42"/>
        <v>1.6096104967387088</v>
      </c>
    </row>
    <row r="890" spans="1:5" ht="15" customHeight="1" x14ac:dyDescent="0.2">
      <c r="A890" s="3">
        <f>'Stocks Returns'!A886</f>
        <v>43536</v>
      </c>
      <c r="B890" s="5">
        <f>SUMPRODUCT('Stocks Returns'!B886:E886,$H$10:$K$10)</f>
        <v>6.2705118117451523E-3</v>
      </c>
      <c r="C890" s="5">
        <f t="shared" si="40"/>
        <v>-6.2705118117451523E-3</v>
      </c>
      <c r="D890" s="24">
        <f t="shared" si="41"/>
        <v>1.0043802913507511</v>
      </c>
      <c r="E890" s="24">
        <f t="shared" si="42"/>
        <v>1.5988766971275998</v>
      </c>
    </row>
    <row r="891" spans="1:5" ht="15" customHeight="1" x14ac:dyDescent="0.2">
      <c r="A891" s="3">
        <f>'Stocks Returns'!A887</f>
        <v>43537</v>
      </c>
      <c r="B891" s="5">
        <f>SUMPRODUCT('Stocks Returns'!B887:E887,$H$10:$K$10)</f>
        <v>3.7992195310454853E-3</v>
      </c>
      <c r="C891" s="5">
        <f t="shared" si="40"/>
        <v>-3.7992195310454853E-3</v>
      </c>
      <c r="D891" s="24">
        <f t="shared" si="41"/>
        <v>1.0026652145079455</v>
      </c>
      <c r="E891" s="24">
        <f t="shared" si="42"/>
        <v>1.5971858743995342</v>
      </c>
    </row>
    <row r="892" spans="1:5" ht="15" customHeight="1" x14ac:dyDescent="0.2">
      <c r="A892" s="3">
        <f>'Stocks Returns'!A888</f>
        <v>43538</v>
      </c>
      <c r="B892" s="5">
        <f>SUMPRODUCT('Stocks Returns'!B888:E888,$H$10:$K$10)</f>
        <v>9.9306007593589641E-3</v>
      </c>
      <c r="C892" s="5">
        <f t="shared" si="40"/>
        <v>-9.9306007593589641E-3</v>
      </c>
      <c r="D892" s="24">
        <f t="shared" si="41"/>
        <v>1.0069203930803952</v>
      </c>
      <c r="E892" s="24">
        <f t="shared" si="42"/>
        <v>1.6013590584512714</v>
      </c>
    </row>
    <row r="893" spans="1:5" ht="15" customHeight="1" x14ac:dyDescent="0.2">
      <c r="A893" s="3">
        <f>'Stocks Returns'!A889</f>
        <v>43539</v>
      </c>
      <c r="B893" s="5">
        <f>SUMPRODUCT('Stocks Returns'!B889:E889,$H$10:$K$10)</f>
        <v>9.1504517404048576E-3</v>
      </c>
      <c r="C893" s="5">
        <f t="shared" si="40"/>
        <v>-9.1504517404048576E-3</v>
      </c>
      <c r="D893" s="24">
        <f t="shared" si="41"/>
        <v>1.0063789696612409</v>
      </c>
      <c r="E893" s="24">
        <f t="shared" si="42"/>
        <v>1.6008321322793164</v>
      </c>
    </row>
    <row r="894" spans="1:5" ht="15" customHeight="1" x14ac:dyDescent="0.2">
      <c r="A894" s="3">
        <f>'Stocks Returns'!A890</f>
        <v>43542</v>
      </c>
      <c r="B894" s="5">
        <f>SUMPRODUCT('Stocks Returns'!B890:E890,$H$10:$K$10)</f>
        <v>-3.5424828236396938E-3</v>
      </c>
      <c r="C894" s="5">
        <f t="shared" si="40"/>
        <v>3.5424828236396938E-3</v>
      </c>
      <c r="D894" s="24">
        <f t="shared" si="41"/>
        <v>0.99757007307379397</v>
      </c>
      <c r="E894" s="24">
        <f t="shared" si="42"/>
        <v>1.5920931749914</v>
      </c>
    </row>
    <row r="895" spans="1:5" ht="15" customHeight="1" x14ac:dyDescent="0.2">
      <c r="A895" s="3">
        <f>'Stocks Returns'!A891</f>
        <v>43543</v>
      </c>
      <c r="B895" s="5">
        <f>SUMPRODUCT('Stocks Returns'!B891:E891,$H$10:$K$10)</f>
        <v>-1.7269511176640816E-3</v>
      </c>
      <c r="C895" s="5">
        <f t="shared" si="40"/>
        <v>1.7269511176640816E-3</v>
      </c>
      <c r="D895" s="24">
        <f t="shared" si="41"/>
        <v>0.99883005207774112</v>
      </c>
      <c r="E895" s="24">
        <f t="shared" si="42"/>
        <v>1.5933622085477102</v>
      </c>
    </row>
    <row r="896" spans="1:5" ht="15" customHeight="1" x14ac:dyDescent="0.2">
      <c r="A896" s="3">
        <f>'Stocks Returns'!A892</f>
        <v>43544</v>
      </c>
      <c r="B896" s="5">
        <f>SUMPRODUCT('Stocks Returns'!B892:E892,$H$10:$K$10)</f>
        <v>-6.3309769299829026E-3</v>
      </c>
      <c r="C896" s="5">
        <f t="shared" si="40"/>
        <v>6.3309769299829026E-3</v>
      </c>
      <c r="D896" s="24">
        <f t="shared" si="41"/>
        <v>0.99563485816399178</v>
      </c>
      <c r="E896" s="24">
        <f t="shared" si="42"/>
        <v>1.5901317518763944</v>
      </c>
    </row>
    <row r="897" spans="1:5" ht="15" customHeight="1" x14ac:dyDescent="0.2">
      <c r="A897" s="3">
        <f>'Stocks Returns'!A893</f>
        <v>43545</v>
      </c>
      <c r="B897" s="5">
        <f>SUMPRODUCT('Stocks Returns'!B893:E893,$H$10:$K$10)</f>
        <v>1.4688280399344307E-2</v>
      </c>
      <c r="C897" s="5">
        <f t="shared" si="40"/>
        <v>-1.4688280399344307E-2</v>
      </c>
      <c r="D897" s="24">
        <f t="shared" si="41"/>
        <v>1.0102222227505449</v>
      </c>
      <c r="E897" s="24">
        <f t="shared" si="42"/>
        <v>1.604546698364234</v>
      </c>
    </row>
    <row r="898" spans="1:5" ht="15" customHeight="1" x14ac:dyDescent="0.2">
      <c r="A898" s="3">
        <f>'Stocks Returns'!A894</f>
        <v>43546</v>
      </c>
      <c r="B898" s="5">
        <f>SUMPRODUCT('Stocks Returns'!B894:E894,$H$10:$K$10)</f>
        <v>-1.783275852261126E-2</v>
      </c>
      <c r="C898" s="5">
        <f t="shared" si="40"/>
        <v>1.783275852261126E-2</v>
      </c>
      <c r="D898" s="24">
        <f t="shared" si="41"/>
        <v>0.98765262173870771</v>
      </c>
      <c r="E898" s="24">
        <f t="shared" si="42"/>
        <v>1.5818850979824239</v>
      </c>
    </row>
    <row r="899" spans="1:5" ht="15" customHeight="1" x14ac:dyDescent="0.2">
      <c r="A899" s="3">
        <f>'Stocks Returns'!A895</f>
        <v>43549</v>
      </c>
      <c r="B899" s="5">
        <f>SUMPRODUCT('Stocks Returns'!B895:E895,$H$10:$K$10)</f>
        <v>-1.3055445278861513E-3</v>
      </c>
      <c r="C899" s="5">
        <f t="shared" si="40"/>
        <v>1.3055445278861513E-3</v>
      </c>
      <c r="D899" s="24">
        <f t="shared" si="41"/>
        <v>0.99912250825104698</v>
      </c>
      <c r="E899" s="24">
        <f t="shared" si="42"/>
        <v>1.5936558610599778</v>
      </c>
    </row>
    <row r="900" spans="1:5" ht="15" customHeight="1" x14ac:dyDescent="0.2">
      <c r="A900" s="3">
        <f>'Stocks Returns'!A896</f>
        <v>43550</v>
      </c>
      <c r="B900" s="5">
        <f>SUMPRODUCT('Stocks Returns'!B896:E896,$H$10:$K$10)</f>
        <v>1.42837050764918E-2</v>
      </c>
      <c r="C900" s="5">
        <f t="shared" si="40"/>
        <v>-1.42837050764918E-2</v>
      </c>
      <c r="D900" s="24">
        <f t="shared" si="41"/>
        <v>1.0099414474764852</v>
      </c>
      <c r="E900" s="24">
        <f t="shared" si="42"/>
        <v>1.6042773606322664</v>
      </c>
    </row>
    <row r="901" spans="1:5" ht="15" customHeight="1" x14ac:dyDescent="0.2">
      <c r="A901" s="3">
        <f>'Stocks Returns'!A897</f>
        <v>43551</v>
      </c>
      <c r="B901" s="5">
        <f>SUMPRODUCT('Stocks Returns'!B897:E897,$H$10:$K$10)</f>
        <v>-8.5425859201743257E-3</v>
      </c>
      <c r="C901" s="5">
        <f t="shared" si="40"/>
        <v>8.5425859201743257E-3</v>
      </c>
      <c r="D901" s="24">
        <f t="shared" si="41"/>
        <v>0.99410000152479894</v>
      </c>
      <c r="E901" s="24">
        <f t="shared" si="42"/>
        <v>1.5885655467761164</v>
      </c>
    </row>
    <row r="902" spans="1:5" ht="15" customHeight="1" x14ac:dyDescent="0.2">
      <c r="A902" s="3">
        <f>'Stocks Returns'!A898</f>
        <v>43552</v>
      </c>
      <c r="B902" s="5">
        <f>SUMPRODUCT('Stocks Returns'!B898:E898,$H$10:$K$10)</f>
        <v>2.5702649813758509E-3</v>
      </c>
      <c r="C902" s="5">
        <f t="shared" ref="C902:C965" si="43">-B902</f>
        <v>-2.5702649813758509E-3</v>
      </c>
      <c r="D902" s="24">
        <f t="shared" ref="D902:D965" si="44">1+$H$13+$H$19*(B902-$H$13)</f>
        <v>1.0018123200504747</v>
      </c>
      <c r="E902" s="24">
        <f t="shared" ref="E902:E965" si="45">$H$22*D902-$H$23*D902^2-LN(1+$H$24*EXP(1-D902^3))</f>
        <v>1.5963406349931493</v>
      </c>
    </row>
    <row r="903" spans="1:5" ht="15" customHeight="1" x14ac:dyDescent="0.2">
      <c r="A903" s="3">
        <f>'Stocks Returns'!A899</f>
        <v>43553</v>
      </c>
      <c r="B903" s="5">
        <f>SUMPRODUCT('Stocks Returns'!B899:E899,$H$10:$K$10)</f>
        <v>1.0515523647274837E-2</v>
      </c>
      <c r="C903" s="5">
        <f t="shared" si="43"/>
        <v>-1.0515523647274837E-2</v>
      </c>
      <c r="D903" s="24">
        <f t="shared" si="44"/>
        <v>1.0073263295646087</v>
      </c>
      <c r="E903" s="24">
        <f t="shared" si="45"/>
        <v>1.6017533457543516</v>
      </c>
    </row>
    <row r="904" spans="1:5" ht="15" customHeight="1" x14ac:dyDescent="0.2">
      <c r="A904" s="3">
        <f>'Stocks Returns'!A900</f>
        <v>43556</v>
      </c>
      <c r="B904" s="5">
        <f>SUMPRODUCT('Stocks Returns'!B900:E900,$H$10:$K$10)</f>
        <v>9.6207991721954152E-3</v>
      </c>
      <c r="C904" s="5">
        <f t="shared" si="43"/>
        <v>-9.6207991721954152E-3</v>
      </c>
      <c r="D904" s="24">
        <f t="shared" si="44"/>
        <v>1.0067053907789036</v>
      </c>
      <c r="E904" s="24">
        <f t="shared" si="45"/>
        <v>1.6011499553306592</v>
      </c>
    </row>
    <row r="905" spans="1:5" ht="15" customHeight="1" x14ac:dyDescent="0.2">
      <c r="A905" s="3">
        <f>'Stocks Returns'!A901</f>
        <v>43557</v>
      </c>
      <c r="B905" s="5">
        <f>SUMPRODUCT('Stocks Returns'!B901:E901,$H$10:$K$10)</f>
        <v>3.2425128347867834E-3</v>
      </c>
      <c r="C905" s="5">
        <f t="shared" si="43"/>
        <v>-3.2425128347867834E-3</v>
      </c>
      <c r="D905" s="24">
        <f t="shared" si="44"/>
        <v>1.002278860060742</v>
      </c>
      <c r="E905" s="24">
        <f t="shared" si="45"/>
        <v>1.5968033497556304</v>
      </c>
    </row>
    <row r="906" spans="1:5" ht="15" customHeight="1" x14ac:dyDescent="0.2">
      <c r="A906" s="3">
        <f>'Stocks Returns'!A902</f>
        <v>43558</v>
      </c>
      <c r="B906" s="5">
        <f>SUMPRODUCT('Stocks Returns'!B902:E902,$H$10:$K$10)</f>
        <v>5.7366516956065469E-3</v>
      </c>
      <c r="C906" s="5">
        <f t="shared" si="43"/>
        <v>-5.7366516956065469E-3</v>
      </c>
      <c r="D906" s="24">
        <f t="shared" si="44"/>
        <v>1.004009792430151</v>
      </c>
      <c r="E906" s="24">
        <f t="shared" si="45"/>
        <v>1.5985124413834957</v>
      </c>
    </row>
    <row r="907" spans="1:5" ht="15" customHeight="1" x14ac:dyDescent="0.2">
      <c r="A907" s="3">
        <f>'Stocks Returns'!A903</f>
        <v>43559</v>
      </c>
      <c r="B907" s="5">
        <f>SUMPRODUCT('Stocks Returns'!B903:E903,$H$10:$K$10)</f>
        <v>-4.2495665099250421E-3</v>
      </c>
      <c r="C907" s="5">
        <f t="shared" si="43"/>
        <v>4.2495665099250421E-3</v>
      </c>
      <c r="D907" s="24">
        <f t="shared" si="44"/>
        <v>0.99707935699551198</v>
      </c>
      <c r="E907" s="24">
        <f t="shared" si="45"/>
        <v>1.591597221763662</v>
      </c>
    </row>
    <row r="908" spans="1:5" ht="15" customHeight="1" x14ac:dyDescent="0.2">
      <c r="A908" s="3">
        <f>'Stocks Returns'!A904</f>
        <v>43560</v>
      </c>
      <c r="B908" s="5">
        <f>SUMPRODUCT('Stocks Returns'!B904:E904,$H$10:$K$10)</f>
        <v>1.1393850931211977E-3</v>
      </c>
      <c r="C908" s="5">
        <f t="shared" si="43"/>
        <v>-1.1393850931211977E-3</v>
      </c>
      <c r="D908" s="24">
        <f t="shared" si="44"/>
        <v>1.0008192894080261</v>
      </c>
      <c r="E908" s="24">
        <f t="shared" si="45"/>
        <v>1.5953528380961584</v>
      </c>
    </row>
    <row r="909" spans="1:5" ht="15" customHeight="1" x14ac:dyDescent="0.2">
      <c r="A909" s="3">
        <f>'Stocks Returns'!A905</f>
        <v>43563</v>
      </c>
      <c r="B909" s="5">
        <f>SUMPRODUCT('Stocks Returns'!B905:E905,$H$10:$K$10)</f>
        <v>1.3222105861821977E-3</v>
      </c>
      <c r="C909" s="5">
        <f t="shared" si="43"/>
        <v>-1.3222105861821977E-3</v>
      </c>
      <c r="D909" s="24">
        <f t="shared" si="44"/>
        <v>1.0009461703002105</v>
      </c>
      <c r="E909" s="24">
        <f t="shared" si="45"/>
        <v>1.5954792705858418</v>
      </c>
    </row>
    <row r="910" spans="1:5" ht="15" customHeight="1" x14ac:dyDescent="0.2">
      <c r="A910" s="3">
        <f>'Stocks Returns'!A906</f>
        <v>43564</v>
      </c>
      <c r="B910" s="5">
        <f>SUMPRODUCT('Stocks Returns'!B906:E906,$H$10:$K$10)</f>
        <v>-2.291001027995781E-3</v>
      </c>
      <c r="C910" s="5">
        <f t="shared" si="43"/>
        <v>2.291001027995781E-3</v>
      </c>
      <c r="D910" s="24">
        <f t="shared" si="44"/>
        <v>0.99843860143997087</v>
      </c>
      <c r="E910" s="24">
        <f t="shared" si="45"/>
        <v>1.5929686224739048</v>
      </c>
    </row>
    <row r="911" spans="1:5" ht="15" customHeight="1" x14ac:dyDescent="0.2">
      <c r="A911" s="3">
        <f>'Stocks Returns'!A907</f>
        <v>43565</v>
      </c>
      <c r="B911" s="5">
        <f>SUMPRODUCT('Stocks Returns'!B907:E907,$H$10:$K$10)</f>
        <v>7.2682859835105059E-3</v>
      </c>
      <c r="C911" s="5">
        <f t="shared" si="43"/>
        <v>-7.2682859835105059E-3</v>
      </c>
      <c r="D911" s="24">
        <f t="shared" si="44"/>
        <v>1.0050727466259561</v>
      </c>
      <c r="E911" s="24">
        <f t="shared" si="45"/>
        <v>1.5995559986823222</v>
      </c>
    </row>
    <row r="912" spans="1:5" ht="15" customHeight="1" x14ac:dyDescent="0.2">
      <c r="A912" s="3">
        <f>'Stocks Returns'!A908</f>
        <v>43566</v>
      </c>
      <c r="B912" s="5">
        <f>SUMPRODUCT('Stocks Returns'!B908:E908,$H$10:$K$10)</f>
        <v>-4.3395616628058818E-3</v>
      </c>
      <c r="C912" s="5">
        <f t="shared" si="43"/>
        <v>4.3395616628058818E-3</v>
      </c>
      <c r="D912" s="24">
        <f t="shared" si="44"/>
        <v>0.99701690035941271</v>
      </c>
      <c r="E912" s="24">
        <f t="shared" si="45"/>
        <v>1.5915340298459955</v>
      </c>
    </row>
    <row r="913" spans="1:5" ht="15" customHeight="1" x14ac:dyDescent="0.2">
      <c r="A913" s="3">
        <f>'Stocks Returns'!A909</f>
        <v>43567</v>
      </c>
      <c r="B913" s="5">
        <f>SUMPRODUCT('Stocks Returns'!B909:E909,$H$10:$K$10)</f>
        <v>1.1487614208083965E-2</v>
      </c>
      <c r="C913" s="5">
        <f t="shared" si="43"/>
        <v>-1.1487614208083965E-2</v>
      </c>
      <c r="D913" s="24">
        <f t="shared" si="44"/>
        <v>1.0080009604138103</v>
      </c>
      <c r="E913" s="24">
        <f t="shared" si="45"/>
        <v>1.6024071369973296</v>
      </c>
    </row>
    <row r="914" spans="1:5" ht="15" customHeight="1" x14ac:dyDescent="0.2">
      <c r="A914" s="3">
        <f>'Stocks Returns'!A910</f>
        <v>43570</v>
      </c>
      <c r="B914" s="5">
        <f>SUMPRODUCT('Stocks Returns'!B910:E910,$H$10:$K$10)</f>
        <v>4.8269421906664018E-3</v>
      </c>
      <c r="C914" s="5">
        <f t="shared" si="43"/>
        <v>-4.8269421906664018E-3</v>
      </c>
      <c r="D914" s="24">
        <f t="shared" si="44"/>
        <v>1.0033784540337225</v>
      </c>
      <c r="E914" s="24">
        <f t="shared" si="45"/>
        <v>1.597890466553237</v>
      </c>
    </row>
    <row r="915" spans="1:5" ht="15" customHeight="1" x14ac:dyDescent="0.2">
      <c r="A915" s="3">
        <f>'Stocks Returns'!A911</f>
        <v>43571</v>
      </c>
      <c r="B915" s="5">
        <f>SUMPRODUCT('Stocks Returns'!B911:E911,$H$10:$K$10)</f>
        <v>7.5101551656227302E-5</v>
      </c>
      <c r="C915" s="5">
        <f t="shared" si="43"/>
        <v>-7.5101551656227302E-5</v>
      </c>
      <c r="D915" s="24">
        <f t="shared" si="44"/>
        <v>1.0000806766302495</v>
      </c>
      <c r="E915" s="24">
        <f t="shared" si="45"/>
        <v>1.5946155555039476</v>
      </c>
    </row>
    <row r="916" spans="1:5" ht="15" customHeight="1" x14ac:dyDescent="0.2">
      <c r="A916" s="3">
        <f>'Stocks Returns'!A912</f>
        <v>43572</v>
      </c>
      <c r="B916" s="5">
        <f>SUMPRODUCT('Stocks Returns'!B912:E912,$H$10:$K$10)</f>
        <v>2.1222539847396927E-3</v>
      </c>
      <c r="C916" s="5">
        <f t="shared" si="43"/>
        <v>-2.1222539847396927E-3</v>
      </c>
      <c r="D916" s="24">
        <f t="shared" si="44"/>
        <v>1.0015014004188092</v>
      </c>
      <c r="E916" s="24">
        <f t="shared" si="45"/>
        <v>1.5960317793894876</v>
      </c>
    </row>
    <row r="917" spans="1:5" ht="15" customHeight="1" x14ac:dyDescent="0.2">
      <c r="A917" s="3">
        <f>'Stocks Returns'!A913</f>
        <v>43573</v>
      </c>
      <c r="B917" s="5">
        <f>SUMPRODUCT('Stocks Returns'!B913:E913,$H$10:$K$10)</f>
        <v>-1.9648468257760206E-3</v>
      </c>
      <c r="C917" s="5">
        <f t="shared" si="43"/>
        <v>1.9648468257760206E-3</v>
      </c>
      <c r="D917" s="24">
        <f t="shared" si="44"/>
        <v>0.99866495245631137</v>
      </c>
      <c r="E917" s="24">
        <f t="shared" si="45"/>
        <v>1.593196282815629</v>
      </c>
    </row>
    <row r="918" spans="1:5" ht="15" customHeight="1" x14ac:dyDescent="0.2">
      <c r="A918" s="3">
        <f>'Stocks Returns'!A914</f>
        <v>43574</v>
      </c>
      <c r="B918" s="5">
        <f>SUMPRODUCT('Stocks Returns'!B914:E914,$H$10:$K$10)</f>
        <v>0</v>
      </c>
      <c r="C918" s="5">
        <f t="shared" si="43"/>
        <v>0</v>
      </c>
      <c r="D918" s="24">
        <f t="shared" si="44"/>
        <v>1.0000285561533999</v>
      </c>
      <c r="E918" s="24">
        <f t="shared" si="45"/>
        <v>1.5945634464142966</v>
      </c>
    </row>
    <row r="919" spans="1:5" ht="15" customHeight="1" x14ac:dyDescent="0.2">
      <c r="A919" s="3">
        <f>'Stocks Returns'!A915</f>
        <v>43577</v>
      </c>
      <c r="B919" s="5">
        <f>SUMPRODUCT('Stocks Returns'!B915:E915,$H$10:$K$10)</f>
        <v>7.8568180021985098E-4</v>
      </c>
      <c r="C919" s="5">
        <f t="shared" si="43"/>
        <v>-7.8568180021985098E-4</v>
      </c>
      <c r="D919" s="24">
        <f t="shared" si="44"/>
        <v>1.0005738193227525</v>
      </c>
      <c r="E919" s="24">
        <f t="shared" si="45"/>
        <v>1.5951080524253916</v>
      </c>
    </row>
    <row r="920" spans="1:5" ht="15" customHeight="1" x14ac:dyDescent="0.2">
      <c r="A920" s="3">
        <f>'Stocks Returns'!A916</f>
        <v>43578</v>
      </c>
      <c r="B920" s="5">
        <f>SUMPRODUCT('Stocks Returns'!B916:E916,$H$10:$K$10)</f>
        <v>7.7022834944627796E-3</v>
      </c>
      <c r="C920" s="5">
        <f t="shared" si="43"/>
        <v>-7.7022834944627796E-3</v>
      </c>
      <c r="D920" s="24">
        <f t="shared" si="44"/>
        <v>1.0053739408985571</v>
      </c>
      <c r="E920" s="24">
        <f t="shared" si="45"/>
        <v>1.5998508670405984</v>
      </c>
    </row>
    <row r="921" spans="1:5" ht="15" customHeight="1" x14ac:dyDescent="0.2">
      <c r="A921" s="3">
        <f>'Stocks Returns'!A917</f>
        <v>43579</v>
      </c>
      <c r="B921" s="5">
        <f>SUMPRODUCT('Stocks Returns'!B917:E917,$H$10:$K$10)</f>
        <v>-6.3652581245877884E-4</v>
      </c>
      <c r="C921" s="5">
        <f t="shared" si="43"/>
        <v>6.3652581245877884E-4</v>
      </c>
      <c r="D921" s="24">
        <f t="shared" si="44"/>
        <v>0.99958680723955351</v>
      </c>
      <c r="E921" s="24">
        <f t="shared" si="45"/>
        <v>1.5941213577689206</v>
      </c>
    </row>
    <row r="922" spans="1:5" ht="15" customHeight="1" x14ac:dyDescent="0.2">
      <c r="A922" s="3">
        <f>'Stocks Returns'!A918</f>
        <v>43580</v>
      </c>
      <c r="B922" s="5">
        <f>SUMPRODUCT('Stocks Returns'!B918:E918,$H$10:$K$10)</f>
        <v>-3.5574816912530985E-3</v>
      </c>
      <c r="C922" s="5">
        <f t="shared" si="43"/>
        <v>3.5574816912530985E-3</v>
      </c>
      <c r="D922" s="24">
        <f t="shared" si="44"/>
        <v>0.99755966385967032</v>
      </c>
      <c r="E922" s="24">
        <f t="shared" si="45"/>
        <v>1.5920826646327024</v>
      </c>
    </row>
    <row r="923" spans="1:5" ht="15" customHeight="1" x14ac:dyDescent="0.2">
      <c r="A923" s="3">
        <f>'Stocks Returns'!A919</f>
        <v>43581</v>
      </c>
      <c r="B923" s="5">
        <f>SUMPRODUCT('Stocks Returns'!B919:E919,$H$10:$K$10)</f>
        <v>1.1667942853393851E-2</v>
      </c>
      <c r="C923" s="5">
        <f t="shared" si="43"/>
        <v>-1.1667942853393851E-2</v>
      </c>
      <c r="D923" s="24">
        <f t="shared" si="44"/>
        <v>1.0081261084936552</v>
      </c>
      <c r="E923" s="24">
        <f t="shared" si="45"/>
        <v>1.6025282158787195</v>
      </c>
    </row>
    <row r="924" spans="1:5" ht="15" customHeight="1" x14ac:dyDescent="0.2">
      <c r="A924" s="3">
        <f>'Stocks Returns'!A920</f>
        <v>43584</v>
      </c>
      <c r="B924" s="5">
        <f>SUMPRODUCT('Stocks Returns'!B920:E920,$H$10:$K$10)</f>
        <v>7.2171397831062708E-3</v>
      </c>
      <c r="C924" s="5">
        <f t="shared" si="43"/>
        <v>-7.2171397831062708E-3</v>
      </c>
      <c r="D924" s="24">
        <f t="shared" si="44"/>
        <v>1.0050372511628758</v>
      </c>
      <c r="E924" s="24">
        <f t="shared" si="45"/>
        <v>1.5995212245729036</v>
      </c>
    </row>
    <row r="925" spans="1:5" ht="15" customHeight="1" x14ac:dyDescent="0.2">
      <c r="A925" s="3">
        <f>'Stocks Returns'!A921</f>
        <v>43585</v>
      </c>
      <c r="B925" s="5">
        <f>SUMPRODUCT('Stocks Returns'!B921:E921,$H$10:$K$10)</f>
        <v>2.3069617576813419E-3</v>
      </c>
      <c r="C925" s="5">
        <f t="shared" si="43"/>
        <v>-2.3069617576813419E-3</v>
      </c>
      <c r="D925" s="24">
        <f t="shared" si="44"/>
        <v>1.0016295876132308</v>
      </c>
      <c r="E925" s="24">
        <f t="shared" si="45"/>
        <v>1.5961591626206182</v>
      </c>
    </row>
    <row r="926" spans="1:5" ht="15" customHeight="1" x14ac:dyDescent="0.2">
      <c r="A926" s="3">
        <f>'Stocks Returns'!A922</f>
        <v>43586</v>
      </c>
      <c r="B926" s="5">
        <f>SUMPRODUCT('Stocks Returns'!B922:E922,$H$10:$K$10)</f>
        <v>-9.9297562321112691E-3</v>
      </c>
      <c r="C926" s="5">
        <f t="shared" si="43"/>
        <v>9.9297562321112691E-3</v>
      </c>
      <c r="D926" s="24">
        <f t="shared" si="44"/>
        <v>0.99313730532831468</v>
      </c>
      <c r="E926" s="24">
        <f t="shared" si="45"/>
        <v>1.5875784340641317</v>
      </c>
    </row>
    <row r="927" spans="1:5" ht="15" customHeight="1" x14ac:dyDescent="0.2">
      <c r="A927" s="3">
        <f>'Stocks Returns'!A923</f>
        <v>43587</v>
      </c>
      <c r="B927" s="5">
        <f>SUMPRODUCT('Stocks Returns'!B923:E923,$H$10:$K$10)</f>
        <v>-9.0031975283733443E-3</v>
      </c>
      <c r="C927" s="5">
        <f t="shared" si="43"/>
        <v>9.0031975283733443E-3</v>
      </c>
      <c r="D927" s="24">
        <f t="shared" si="44"/>
        <v>0.99378033706870883</v>
      </c>
      <c r="E927" s="24">
        <f t="shared" si="45"/>
        <v>1.5882381807135924</v>
      </c>
    </row>
    <row r="928" spans="1:5" ht="15" customHeight="1" x14ac:dyDescent="0.2">
      <c r="A928" s="3">
        <f>'Stocks Returns'!A924</f>
        <v>43588</v>
      </c>
      <c r="B928" s="5">
        <f>SUMPRODUCT('Stocks Returns'!B924:E924,$H$10:$K$10)</f>
        <v>5.7555791140643138E-3</v>
      </c>
      <c r="C928" s="5">
        <f t="shared" si="43"/>
        <v>-5.7555791140643138E-3</v>
      </c>
      <c r="D928" s="24">
        <f t="shared" si="44"/>
        <v>1.0040229280585606</v>
      </c>
      <c r="E928" s="24">
        <f t="shared" si="45"/>
        <v>1.5985253651332763</v>
      </c>
    </row>
    <row r="929" spans="1:5" ht="15" customHeight="1" x14ac:dyDescent="0.2">
      <c r="A929" s="3">
        <f>'Stocks Returns'!A925</f>
        <v>43591</v>
      </c>
      <c r="B929" s="5">
        <f>SUMPRODUCT('Stocks Returns'!B925:E925,$H$10:$K$10)</f>
        <v>-7.8788124133704707E-4</v>
      </c>
      <c r="C929" s="5">
        <f t="shared" si="43"/>
        <v>7.8788124133704707E-4</v>
      </c>
      <c r="D929" s="24">
        <f t="shared" si="44"/>
        <v>0.99948176657191201</v>
      </c>
      <c r="E929" s="24">
        <f t="shared" si="45"/>
        <v>1.5940161215175186</v>
      </c>
    </row>
    <row r="930" spans="1:5" ht="15" customHeight="1" x14ac:dyDescent="0.2">
      <c r="A930" s="3">
        <f>'Stocks Returns'!A926</f>
        <v>43592</v>
      </c>
      <c r="B930" s="5">
        <f>SUMPRODUCT('Stocks Returns'!B926:E926,$H$10:$K$10)</f>
        <v>-1.3713716746505896E-2</v>
      </c>
      <c r="C930" s="5">
        <f t="shared" si="43"/>
        <v>1.3713716746505896E-2</v>
      </c>
      <c r="D930" s="24">
        <f t="shared" si="44"/>
        <v>0.99051123673132491</v>
      </c>
      <c r="E930" s="24">
        <f t="shared" si="45"/>
        <v>1.5848671909957419</v>
      </c>
    </row>
    <row r="931" spans="1:5" ht="15" customHeight="1" x14ac:dyDescent="0.2">
      <c r="A931" s="3">
        <f>'Stocks Returns'!A927</f>
        <v>43593</v>
      </c>
      <c r="B931" s="5">
        <f>SUMPRODUCT('Stocks Returns'!B927:E927,$H$10:$K$10)</f>
        <v>1.6283341825035075E-3</v>
      </c>
      <c r="C931" s="5">
        <f t="shared" si="43"/>
        <v>-1.6283341825035075E-3</v>
      </c>
      <c r="D931" s="24">
        <f t="shared" si="44"/>
        <v>1.0011586200760574</v>
      </c>
      <c r="E931" s="24">
        <f t="shared" si="45"/>
        <v>1.5956908250924078</v>
      </c>
    </row>
    <row r="932" spans="1:5" ht="15" customHeight="1" x14ac:dyDescent="0.2">
      <c r="A932" s="3">
        <f>'Stocks Returns'!A928</f>
        <v>43594</v>
      </c>
      <c r="B932" s="5">
        <f>SUMPRODUCT('Stocks Returns'!B928:E928,$H$10:$K$10)</f>
        <v>-6.9230255617987171E-3</v>
      </c>
      <c r="C932" s="5">
        <f t="shared" si="43"/>
        <v>6.9230255617987171E-3</v>
      </c>
      <c r="D932" s="24">
        <f t="shared" si="44"/>
        <v>0.99522397641351168</v>
      </c>
      <c r="E932" s="24">
        <f t="shared" si="45"/>
        <v>1.5897133925398015</v>
      </c>
    </row>
    <row r="933" spans="1:5" ht="15" customHeight="1" x14ac:dyDescent="0.2">
      <c r="A933" s="3">
        <f>'Stocks Returns'!A929</f>
        <v>43595</v>
      </c>
      <c r="B933" s="5">
        <f>SUMPRODUCT('Stocks Returns'!B929:E929,$H$10:$K$10)</f>
        <v>5.2141705683842552E-3</v>
      </c>
      <c r="C933" s="5">
        <f t="shared" si="43"/>
        <v>-5.2141705683842552E-3</v>
      </c>
      <c r="D933" s="24">
        <f t="shared" si="44"/>
        <v>1.0036471905278586</v>
      </c>
      <c r="E933" s="24">
        <f t="shared" si="45"/>
        <v>1.5981554136628273</v>
      </c>
    </row>
    <row r="934" spans="1:5" ht="15" customHeight="1" x14ac:dyDescent="0.2">
      <c r="A934" s="3">
        <f>'Stocks Returns'!A930</f>
        <v>43598</v>
      </c>
      <c r="B934" s="5">
        <f>SUMPRODUCT('Stocks Returns'!B930:E930,$H$10:$K$10)</f>
        <v>-2.3459396219564017E-2</v>
      </c>
      <c r="C934" s="5">
        <f t="shared" si="43"/>
        <v>2.3459396219564017E-2</v>
      </c>
      <c r="D934" s="24">
        <f t="shared" si="44"/>
        <v>0.98374773517702252</v>
      </c>
      <c r="E934" s="24">
        <f t="shared" si="45"/>
        <v>1.5777600479417717</v>
      </c>
    </row>
    <row r="935" spans="1:5" ht="15" customHeight="1" x14ac:dyDescent="0.2">
      <c r="A935" s="3">
        <f>'Stocks Returns'!A931</f>
        <v>43599</v>
      </c>
      <c r="B935" s="5">
        <f>SUMPRODUCT('Stocks Returns'!B931:E931,$H$10:$K$10)</f>
        <v>1.7971585662049989E-2</v>
      </c>
      <c r="C935" s="5">
        <f t="shared" si="43"/>
        <v>-1.7971585662049989E-2</v>
      </c>
      <c r="D935" s="24">
        <f t="shared" si="44"/>
        <v>1.0125008366028627</v>
      </c>
      <c r="E935" s="24">
        <f t="shared" si="45"/>
        <v>1.6067205722361679</v>
      </c>
    </row>
    <row r="936" spans="1:5" ht="15" customHeight="1" x14ac:dyDescent="0.2">
      <c r="A936" s="3">
        <f>'Stocks Returns'!A932</f>
        <v>43600</v>
      </c>
      <c r="B936" s="5">
        <f>SUMPRODUCT('Stocks Returns'!B932:E932,$H$10:$K$10)</f>
        <v>1.5910597685563872E-2</v>
      </c>
      <c r="C936" s="5">
        <f t="shared" si="43"/>
        <v>-1.5910597685563872E-2</v>
      </c>
      <c r="D936" s="24">
        <f t="shared" si="44"/>
        <v>1.0110705109471814</v>
      </c>
      <c r="E936" s="24">
        <f t="shared" si="45"/>
        <v>1.6053584753803698</v>
      </c>
    </row>
    <row r="937" spans="1:5" ht="15" customHeight="1" x14ac:dyDescent="0.2">
      <c r="A937" s="3">
        <f>'Stocks Returns'!A933</f>
        <v>43601</v>
      </c>
      <c r="B937" s="5">
        <f>SUMPRODUCT('Stocks Returns'!B933:E933,$H$10:$K$10)</f>
        <v>1.1538031904310825E-2</v>
      </c>
      <c r="C937" s="5">
        <f t="shared" si="43"/>
        <v>-1.1538031904310825E-2</v>
      </c>
      <c r="D937" s="24">
        <f t="shared" si="44"/>
        <v>1.0080359502949916</v>
      </c>
      <c r="E937" s="24">
        <f t="shared" si="45"/>
        <v>1.6024409955914796</v>
      </c>
    </row>
    <row r="938" spans="1:5" ht="15" customHeight="1" x14ac:dyDescent="0.2">
      <c r="A938" s="3">
        <f>'Stocks Returns'!A934</f>
        <v>43602</v>
      </c>
      <c r="B938" s="5">
        <f>SUMPRODUCT('Stocks Returns'!B934:E934,$H$10:$K$10)</f>
        <v>-5.7052013099971903E-3</v>
      </c>
      <c r="C938" s="5">
        <f t="shared" si="43"/>
        <v>5.7052013099971903E-3</v>
      </c>
      <c r="D938" s="24">
        <f t="shared" si="44"/>
        <v>0.99606914644426192</v>
      </c>
      <c r="E938" s="24">
        <f t="shared" si="45"/>
        <v>1.5905732159999595</v>
      </c>
    </row>
    <row r="939" spans="1:5" ht="15" customHeight="1" x14ac:dyDescent="0.2">
      <c r="A939" s="3">
        <f>'Stocks Returns'!A935</f>
        <v>43605</v>
      </c>
      <c r="B939" s="5">
        <f>SUMPRODUCT('Stocks Returns'!B935:E935,$H$10:$K$10)</f>
        <v>-6.1385995043702346E-3</v>
      </c>
      <c r="C939" s="5">
        <f t="shared" si="43"/>
        <v>6.1385995043702346E-3</v>
      </c>
      <c r="D939" s="24">
        <f t="shared" si="44"/>
        <v>0.99576836809736702</v>
      </c>
      <c r="E939" s="24">
        <f t="shared" si="45"/>
        <v>1.5902675474693644</v>
      </c>
    </row>
    <row r="940" spans="1:5" ht="15" customHeight="1" x14ac:dyDescent="0.2">
      <c r="A940" s="3">
        <f>'Stocks Returns'!A936</f>
        <v>43606</v>
      </c>
      <c r="B940" s="5">
        <f>SUMPRODUCT('Stocks Returns'!B936:E936,$H$10:$K$10)</f>
        <v>4.0405689884842047E-3</v>
      </c>
      <c r="C940" s="5">
        <f t="shared" si="43"/>
        <v>-4.0405689884842047E-3</v>
      </c>
      <c r="D940" s="24">
        <f t="shared" si="44"/>
        <v>1.0028327110314079</v>
      </c>
      <c r="E940" s="24">
        <f t="shared" si="45"/>
        <v>1.5973515240859171</v>
      </c>
    </row>
    <row r="941" spans="1:5" ht="15" customHeight="1" x14ac:dyDescent="0.2">
      <c r="A941" s="3">
        <f>'Stocks Returns'!A937</f>
        <v>43607</v>
      </c>
      <c r="B941" s="5">
        <f>SUMPRODUCT('Stocks Returns'!B937:E937,$H$10:$K$10)</f>
        <v>2.0772270332660545E-3</v>
      </c>
      <c r="C941" s="5">
        <f t="shared" si="43"/>
        <v>-2.0772270332660545E-3</v>
      </c>
      <c r="D941" s="24">
        <f t="shared" si="44"/>
        <v>1.0014701517144866</v>
      </c>
      <c r="E941" s="24">
        <f t="shared" si="45"/>
        <v>1.5960007166755827</v>
      </c>
    </row>
    <row r="942" spans="1:5" ht="15" customHeight="1" x14ac:dyDescent="0.2">
      <c r="A942" s="3">
        <f>'Stocks Returns'!A938</f>
        <v>43608</v>
      </c>
      <c r="B942" s="5">
        <f>SUMPRODUCT('Stocks Returns'!B938:E938,$H$10:$K$10)</f>
        <v>-1.5902770170219984E-2</v>
      </c>
      <c r="C942" s="5">
        <f t="shared" si="43"/>
        <v>1.5902770170219984E-2</v>
      </c>
      <c r="D942" s="24">
        <f t="shared" si="44"/>
        <v>0.98899203365526733</v>
      </c>
      <c r="E942" s="24">
        <f t="shared" si="45"/>
        <v>1.583286347081617</v>
      </c>
    </row>
    <row r="943" spans="1:5" ht="15" customHeight="1" x14ac:dyDescent="0.2">
      <c r="A943" s="3">
        <f>'Stocks Returns'!A939</f>
        <v>43609</v>
      </c>
      <c r="B943" s="5">
        <f>SUMPRODUCT('Stocks Returns'!B939:E939,$H$10:$K$10)</f>
        <v>5.7545684345784416E-3</v>
      </c>
      <c r="C943" s="5">
        <f t="shared" si="43"/>
        <v>-5.7545684345784416E-3</v>
      </c>
      <c r="D943" s="24">
        <f t="shared" si="44"/>
        <v>1.0040222266469974</v>
      </c>
      <c r="E943" s="24">
        <f t="shared" si="45"/>
        <v>1.5985246750531155</v>
      </c>
    </row>
    <row r="944" spans="1:5" ht="15" customHeight="1" x14ac:dyDescent="0.2">
      <c r="A944" s="3">
        <f>'Stocks Returns'!A940</f>
        <v>43612</v>
      </c>
      <c r="B944" s="5">
        <f>SUMPRODUCT('Stocks Returns'!B940:E940,$H$10:$K$10)</f>
        <v>0</v>
      </c>
      <c r="C944" s="5">
        <f t="shared" si="43"/>
        <v>0</v>
      </c>
      <c r="D944" s="24">
        <f t="shared" si="44"/>
        <v>1.0000285561533999</v>
      </c>
      <c r="E944" s="24">
        <f t="shared" si="45"/>
        <v>1.5945634464142966</v>
      </c>
    </row>
    <row r="945" spans="1:5" ht="15" customHeight="1" x14ac:dyDescent="0.2">
      <c r="A945" s="3">
        <f>'Stocks Returns'!A941</f>
        <v>43613</v>
      </c>
      <c r="B945" s="5">
        <f>SUMPRODUCT('Stocks Returns'!B941:E941,$H$10:$K$10)</f>
        <v>5.2419046708642282E-3</v>
      </c>
      <c r="C945" s="5">
        <f t="shared" si="43"/>
        <v>-5.2419046708642282E-3</v>
      </c>
      <c r="D945" s="24">
        <f t="shared" si="44"/>
        <v>1.0036664379949798</v>
      </c>
      <c r="E945" s="24">
        <f t="shared" si="45"/>
        <v>1.5981743785612219</v>
      </c>
    </row>
    <row r="946" spans="1:5" ht="15" customHeight="1" x14ac:dyDescent="0.2">
      <c r="A946" s="3">
        <f>'Stocks Returns'!A942</f>
        <v>43614</v>
      </c>
      <c r="B946" s="5">
        <f>SUMPRODUCT('Stocks Returns'!B942:E942,$H$10:$K$10)</f>
        <v>-4.5651322283104326E-3</v>
      </c>
      <c r="C946" s="5">
        <f t="shared" si="43"/>
        <v>4.5651322283104326E-3</v>
      </c>
      <c r="D946" s="24">
        <f t="shared" si="44"/>
        <v>0.99686035438695253</v>
      </c>
      <c r="E946" s="24">
        <f t="shared" si="45"/>
        <v>1.5913755727536034</v>
      </c>
    </row>
    <row r="947" spans="1:5" ht="15" customHeight="1" x14ac:dyDescent="0.2">
      <c r="A947" s="3">
        <f>'Stocks Returns'!A943</f>
        <v>43615</v>
      </c>
      <c r="B947" s="5">
        <f>SUMPRODUCT('Stocks Returns'!B943:E943,$H$10:$K$10)</f>
        <v>7.0530587758848629E-4</v>
      </c>
      <c r="C947" s="5">
        <f t="shared" si="43"/>
        <v>-7.0530587758848629E-4</v>
      </c>
      <c r="D947" s="24">
        <f t="shared" si="44"/>
        <v>1.0005180384324464</v>
      </c>
      <c r="E947" s="24">
        <f t="shared" si="45"/>
        <v>1.5950523934112535</v>
      </c>
    </row>
    <row r="948" spans="1:5" ht="15" customHeight="1" x14ac:dyDescent="0.2">
      <c r="A948" s="3">
        <f>'Stocks Returns'!A944</f>
        <v>43616</v>
      </c>
      <c r="B948" s="5">
        <f>SUMPRODUCT('Stocks Returns'!B944:E944,$H$10:$K$10)</f>
        <v>-9.1942341770931899E-3</v>
      </c>
      <c r="C948" s="5">
        <f t="shared" si="43"/>
        <v>9.1942341770931899E-3</v>
      </c>
      <c r="D948" s="24">
        <f t="shared" si="44"/>
        <v>0.99364775763449731</v>
      </c>
      <c r="E948" s="24">
        <f t="shared" si="45"/>
        <v>1.5881022886261817</v>
      </c>
    </row>
    <row r="949" spans="1:5" ht="15" customHeight="1" x14ac:dyDescent="0.2">
      <c r="A949" s="3">
        <f>'Stocks Returns'!A945</f>
        <v>43619</v>
      </c>
      <c r="B949" s="5">
        <f>SUMPRODUCT('Stocks Returns'!B945:E945,$H$10:$K$10)</f>
        <v>-1.6093440066000254E-2</v>
      </c>
      <c r="C949" s="5">
        <f t="shared" si="43"/>
        <v>1.6093440066000254E-2</v>
      </c>
      <c r="D949" s="24">
        <f t="shared" si="44"/>
        <v>0.98885970874759577</v>
      </c>
      <c r="E949" s="24">
        <f t="shared" si="45"/>
        <v>1.5831482252403621</v>
      </c>
    </row>
    <row r="950" spans="1:5" ht="15" customHeight="1" x14ac:dyDescent="0.2">
      <c r="A950" s="3">
        <f>'Stocks Returns'!A946</f>
        <v>43620</v>
      </c>
      <c r="B950" s="5">
        <f>SUMPRODUCT('Stocks Returns'!B946:E946,$H$10:$K$10)</f>
        <v>2.5383265979138033E-2</v>
      </c>
      <c r="C950" s="5">
        <f t="shared" si="43"/>
        <v>-2.5383265979138033E-2</v>
      </c>
      <c r="D950" s="24">
        <f t="shared" si="44"/>
        <v>1.0176445427429217</v>
      </c>
      <c r="E950" s="24">
        <f t="shared" si="45"/>
        <v>1.6115494125719931</v>
      </c>
    </row>
    <row r="951" spans="1:5" ht="15" customHeight="1" x14ac:dyDescent="0.2">
      <c r="A951" s="3">
        <f>'Stocks Returns'!A947</f>
        <v>43621</v>
      </c>
      <c r="B951" s="5">
        <f>SUMPRODUCT('Stocks Returns'!B947:E947,$H$10:$K$10)</f>
        <v>1.6319772711988385E-2</v>
      </c>
      <c r="C951" s="5">
        <f t="shared" si="43"/>
        <v>-1.6319772711988385E-2</v>
      </c>
      <c r="D951" s="24">
        <f t="shared" si="44"/>
        <v>1.01135447841552</v>
      </c>
      <c r="E951" s="24">
        <f t="shared" si="45"/>
        <v>1.6056295634695279</v>
      </c>
    </row>
    <row r="952" spans="1:5" ht="15" customHeight="1" x14ac:dyDescent="0.2">
      <c r="A952" s="3">
        <f>'Stocks Returns'!A948</f>
        <v>43622</v>
      </c>
      <c r="B952" s="5">
        <f>SUMPRODUCT('Stocks Returns'!B948:E948,$H$10:$K$10)</f>
        <v>9.2980330406509468E-3</v>
      </c>
      <c r="C952" s="5">
        <f t="shared" si="43"/>
        <v>-9.2980330406509468E-3</v>
      </c>
      <c r="D952" s="24">
        <f t="shared" si="44"/>
        <v>1.0064813910836117</v>
      </c>
      <c r="E952" s="24">
        <f t="shared" si="45"/>
        <v>1.600931902364948</v>
      </c>
    </row>
    <row r="953" spans="1:5" ht="15" customHeight="1" x14ac:dyDescent="0.2">
      <c r="A953" s="3">
        <f>'Stocks Returns'!A949</f>
        <v>43623</v>
      </c>
      <c r="B953" s="5">
        <f>SUMPRODUCT('Stocks Returns'!B949:E949,$H$10:$K$10)</f>
        <v>1.8027812579768682E-2</v>
      </c>
      <c r="C953" s="5">
        <f t="shared" si="43"/>
        <v>-1.8027812579768682E-2</v>
      </c>
      <c r="D953" s="24">
        <f t="shared" si="44"/>
        <v>1.0125398580837595</v>
      </c>
      <c r="E953" s="24">
        <f t="shared" si="45"/>
        <v>1.6067576148784262</v>
      </c>
    </row>
    <row r="954" spans="1:5" ht="15" customHeight="1" x14ac:dyDescent="0.2">
      <c r="A954" s="3">
        <f>'Stocks Returns'!A950</f>
        <v>43626</v>
      </c>
      <c r="B954" s="5">
        <f>SUMPRODUCT('Stocks Returns'!B950:E950,$H$10:$K$10)</f>
        <v>5.7114463063053875E-3</v>
      </c>
      <c r="C954" s="5">
        <f t="shared" si="43"/>
        <v>-5.7114463063053875E-3</v>
      </c>
      <c r="D954" s="24">
        <f t="shared" si="44"/>
        <v>1.003992299889976</v>
      </c>
      <c r="E954" s="24">
        <f t="shared" si="45"/>
        <v>1.5984952299191089</v>
      </c>
    </row>
    <row r="955" spans="1:5" ht="15" customHeight="1" x14ac:dyDescent="0.2">
      <c r="A955" s="3">
        <f>'Stocks Returns'!A951</f>
        <v>43627</v>
      </c>
      <c r="B955" s="5">
        <f>SUMPRODUCT('Stocks Returns'!B951:E951,$H$10:$K$10)</f>
        <v>-3.1015497710565301E-3</v>
      </c>
      <c r="C955" s="5">
        <f t="shared" si="43"/>
        <v>3.1015497710565301E-3</v>
      </c>
      <c r="D955" s="24">
        <f t="shared" si="44"/>
        <v>0.99787608061228672</v>
      </c>
      <c r="E955" s="24">
        <f t="shared" si="45"/>
        <v>1.5924019632032136</v>
      </c>
    </row>
    <row r="956" spans="1:5" ht="15" customHeight="1" x14ac:dyDescent="0.2">
      <c r="A956" s="3">
        <f>'Stocks Returns'!A952</f>
        <v>43628</v>
      </c>
      <c r="B956" s="5">
        <f>SUMPRODUCT('Stocks Returns'!B952:E952,$H$10:$K$10)</f>
        <v>6.0156583544367917E-3</v>
      </c>
      <c r="C956" s="5">
        <f t="shared" si="43"/>
        <v>-6.0156583544367917E-3</v>
      </c>
      <c r="D956" s="24">
        <f t="shared" si="44"/>
        <v>1.004203423051379</v>
      </c>
      <c r="E956" s="24">
        <f t="shared" si="45"/>
        <v>1.598702878258579</v>
      </c>
    </row>
    <row r="957" spans="1:5" ht="15" customHeight="1" x14ac:dyDescent="0.2">
      <c r="A957" s="3">
        <f>'Stocks Returns'!A953</f>
        <v>43629</v>
      </c>
      <c r="B957" s="5">
        <f>SUMPRODUCT('Stocks Returns'!B953:E953,$H$10:$K$10)</f>
        <v>-1.2051933794491597E-2</v>
      </c>
      <c r="C957" s="5">
        <f t="shared" si="43"/>
        <v>1.2051933794491597E-2</v>
      </c>
      <c r="D957" s="24">
        <f t="shared" si="44"/>
        <v>0.99166451410002276</v>
      </c>
      <c r="E957" s="24">
        <f t="shared" si="45"/>
        <v>1.5860612154765139</v>
      </c>
    </row>
    <row r="958" spans="1:5" ht="15" customHeight="1" x14ac:dyDescent="0.2">
      <c r="A958" s="3">
        <f>'Stocks Returns'!A954</f>
        <v>43630</v>
      </c>
      <c r="B958" s="5">
        <f>SUMPRODUCT('Stocks Returns'!B954:E954,$H$10:$K$10)</f>
        <v>1.0834655100645763E-3</v>
      </c>
      <c r="C958" s="5">
        <f t="shared" si="43"/>
        <v>-1.0834655100645763E-3</v>
      </c>
      <c r="D958" s="24">
        <f t="shared" si="44"/>
        <v>1.0007804812173848</v>
      </c>
      <c r="E958" s="24">
        <f t="shared" si="45"/>
        <v>1.5953141541732971</v>
      </c>
    </row>
    <row r="959" spans="1:5" ht="15" customHeight="1" x14ac:dyDescent="0.2">
      <c r="A959" s="3">
        <f>'Stocks Returns'!A955</f>
        <v>43633</v>
      </c>
      <c r="B959" s="5">
        <f>SUMPRODUCT('Stocks Returns'!B955:E955,$H$10:$K$10)</f>
        <v>-1.9178012642996406E-3</v>
      </c>
      <c r="C959" s="5">
        <f t="shared" si="43"/>
        <v>1.9178012642996406E-3</v>
      </c>
      <c r="D959" s="24">
        <f t="shared" si="44"/>
        <v>0.99869760207597602</v>
      </c>
      <c r="E959" s="24">
        <f t="shared" si="45"/>
        <v>1.5932291044314759</v>
      </c>
    </row>
    <row r="960" spans="1:5" ht="15" customHeight="1" x14ac:dyDescent="0.2">
      <c r="A960" s="3">
        <f>'Stocks Returns'!A956</f>
        <v>43634</v>
      </c>
      <c r="B960" s="5">
        <f>SUMPRODUCT('Stocks Returns'!B956:E956,$H$10:$K$10)</f>
        <v>1.1736137055125325E-3</v>
      </c>
      <c r="C960" s="5">
        <f t="shared" si="43"/>
        <v>-1.1736137055125325E-3</v>
      </c>
      <c r="D960" s="24">
        <f t="shared" si="44"/>
        <v>1.0008430440650256</v>
      </c>
      <c r="E960" s="24">
        <f t="shared" si="45"/>
        <v>1.5953765137111655</v>
      </c>
    </row>
    <row r="961" spans="1:5" ht="15" customHeight="1" x14ac:dyDescent="0.2">
      <c r="A961" s="3">
        <f>'Stocks Returns'!A957</f>
        <v>43635</v>
      </c>
      <c r="B961" s="5">
        <f>SUMPRODUCT('Stocks Returns'!B957:E957,$H$10:$K$10)</f>
        <v>7.6520705381176611E-3</v>
      </c>
      <c r="C961" s="5">
        <f t="shared" si="43"/>
        <v>-7.6520705381176611E-3</v>
      </c>
      <c r="D961" s="24">
        <f t="shared" si="44"/>
        <v>1.0053390931068535</v>
      </c>
      <c r="E961" s="24">
        <f t="shared" si="45"/>
        <v>1.5998167699082355</v>
      </c>
    </row>
    <row r="962" spans="1:5" ht="15" customHeight="1" x14ac:dyDescent="0.2">
      <c r="A962" s="3">
        <f>'Stocks Returns'!A958</f>
        <v>43636</v>
      </c>
      <c r="B962" s="5">
        <f>SUMPRODUCT('Stocks Returns'!B958:E958,$H$10:$K$10)</f>
        <v>1.7398564123184301E-2</v>
      </c>
      <c r="C962" s="5">
        <f t="shared" si="43"/>
        <v>-1.7398564123184301E-2</v>
      </c>
      <c r="D962" s="24">
        <f t="shared" si="44"/>
        <v>1.01210315965489</v>
      </c>
      <c r="E962" s="24">
        <f t="shared" si="45"/>
        <v>1.6063427060986175</v>
      </c>
    </row>
    <row r="963" spans="1:5" ht="15" customHeight="1" x14ac:dyDescent="0.2">
      <c r="A963" s="3">
        <f>'Stocks Returns'!A959</f>
        <v>43637</v>
      </c>
      <c r="B963" s="5">
        <f>SUMPRODUCT('Stocks Returns'!B959:E959,$H$10:$K$10)</f>
        <v>-1.960914688030667E-3</v>
      </c>
      <c r="C963" s="5">
        <f t="shared" si="43"/>
        <v>1.960914688030667E-3</v>
      </c>
      <c r="D963" s="24">
        <f t="shared" si="44"/>
        <v>0.99866768135990669</v>
      </c>
      <c r="E963" s="24">
        <f t="shared" si="45"/>
        <v>1.5931990262577898</v>
      </c>
    </row>
    <row r="964" spans="1:5" ht="15" customHeight="1" x14ac:dyDescent="0.2">
      <c r="A964" s="3">
        <f>'Stocks Returns'!A960</f>
        <v>43640</v>
      </c>
      <c r="B964" s="5">
        <f>SUMPRODUCT('Stocks Returns'!B960:E960,$H$10:$K$10)</f>
        <v>2.2484857851350123E-3</v>
      </c>
      <c r="C964" s="5">
        <f t="shared" si="43"/>
        <v>-2.2484857851350123E-3</v>
      </c>
      <c r="D964" s="24">
        <f t="shared" si="44"/>
        <v>1.0015890052882837</v>
      </c>
      <c r="E964" s="24">
        <f t="shared" si="45"/>
        <v>1.5961188419523455</v>
      </c>
    </row>
    <row r="965" spans="1:5" ht="15" customHeight="1" x14ac:dyDescent="0.2">
      <c r="A965" s="3">
        <f>'Stocks Returns'!A961</f>
        <v>43641</v>
      </c>
      <c r="B965" s="5">
        <f>SUMPRODUCT('Stocks Returns'!B961:E961,$H$10:$K$10)</f>
        <v>-1.4731467301413356E-2</v>
      </c>
      <c r="C965" s="5">
        <f t="shared" si="43"/>
        <v>1.4731467301413356E-2</v>
      </c>
      <c r="D965" s="24">
        <f t="shared" si="44"/>
        <v>0.98980491784621905</v>
      </c>
      <c r="E965" s="24">
        <f t="shared" si="45"/>
        <v>1.5841333385803034</v>
      </c>
    </row>
    <row r="966" spans="1:5" ht="15" customHeight="1" x14ac:dyDescent="0.2">
      <c r="A966" s="3">
        <f>'Stocks Returns'!A962</f>
        <v>43642</v>
      </c>
      <c r="B966" s="5">
        <f>SUMPRODUCT('Stocks Returns'!B962:E962,$H$10:$K$10)</f>
        <v>1.126813653203661E-3</v>
      </c>
      <c r="C966" s="5">
        <f t="shared" ref="C966:C1029" si="46">-B966</f>
        <v>-1.126813653203661E-3</v>
      </c>
      <c r="D966" s="24">
        <f t="shared" ref="D966:D1029" si="47">1+$H$13+$H$19*(B966-$H$13)</f>
        <v>1.0008105648287233</v>
      </c>
      <c r="E966" s="24">
        <f t="shared" ref="E966:E1029" si="48">$H$22*D966-$H$23*D966^2-LN(1+$H$24*EXP(1-D966^3))</f>
        <v>1.5953441419796253</v>
      </c>
    </row>
    <row r="967" spans="1:5" ht="15" customHeight="1" x14ac:dyDescent="0.2">
      <c r="A967" s="3">
        <f>'Stocks Returns'!A963</f>
        <v>43643</v>
      </c>
      <c r="B967" s="5">
        <f>SUMPRODUCT('Stocks Returns'!B963:E963,$H$10:$K$10)</f>
        <v>8.6844310241957336E-4</v>
      </c>
      <c r="C967" s="5">
        <f t="shared" si="46"/>
        <v>-8.6844310241957336E-4</v>
      </c>
      <c r="D967" s="24">
        <f t="shared" si="47"/>
        <v>1.0006312556664791</v>
      </c>
      <c r="E967" s="24">
        <f t="shared" si="48"/>
        <v>1.5951653502554224</v>
      </c>
    </row>
    <row r="968" spans="1:5" ht="15" customHeight="1" x14ac:dyDescent="0.2">
      <c r="A968" s="3">
        <f>'Stocks Returns'!A964</f>
        <v>43644</v>
      </c>
      <c r="B968" s="5">
        <f>SUMPRODUCT('Stocks Returns'!B964:E964,$H$10:$K$10)</f>
        <v>1.2432784513084135E-2</v>
      </c>
      <c r="C968" s="5">
        <f t="shared" si="46"/>
        <v>-1.2432784513084135E-2</v>
      </c>
      <c r="D968" s="24">
        <f t="shared" si="47"/>
        <v>1.0086569086054804</v>
      </c>
      <c r="E968" s="24">
        <f t="shared" si="48"/>
        <v>1.6030410490712872</v>
      </c>
    </row>
    <row r="969" spans="1:5" ht="15" customHeight="1" x14ac:dyDescent="0.2">
      <c r="A969" s="3">
        <f>'Stocks Returns'!A965</f>
        <v>43647</v>
      </c>
      <c r="B969" s="5">
        <f>SUMPRODUCT('Stocks Returns'!B965:E965,$H$10:$K$10)</f>
        <v>5.3041410834097089E-3</v>
      </c>
      <c r="C969" s="5">
        <f t="shared" si="46"/>
        <v>-5.3041410834097089E-3</v>
      </c>
      <c r="D969" s="24">
        <f t="shared" si="47"/>
        <v>1.0037096300652864</v>
      </c>
      <c r="E969" s="24">
        <f t="shared" si="48"/>
        <v>1.5982169311027226</v>
      </c>
    </row>
    <row r="970" spans="1:5" ht="15" customHeight="1" x14ac:dyDescent="0.2">
      <c r="A970" s="3">
        <f>'Stocks Returns'!A966</f>
        <v>43648</v>
      </c>
      <c r="B970" s="5">
        <f>SUMPRODUCT('Stocks Returns'!B966:E966,$H$10:$K$10)</f>
        <v>6.11797345054801E-3</v>
      </c>
      <c r="C970" s="5">
        <f t="shared" si="46"/>
        <v>-6.11797345054801E-3</v>
      </c>
      <c r="D970" s="24">
        <f t="shared" si="47"/>
        <v>1.0042744297280803</v>
      </c>
      <c r="E970" s="24">
        <f t="shared" si="48"/>
        <v>1.598772675854474</v>
      </c>
    </row>
    <row r="971" spans="1:5" ht="15" customHeight="1" x14ac:dyDescent="0.2">
      <c r="A971" s="3">
        <f>'Stocks Returns'!A967</f>
        <v>43649</v>
      </c>
      <c r="B971" s="5">
        <f>SUMPRODUCT('Stocks Returns'!B967:E967,$H$10:$K$10)</f>
        <v>8.5584728491258696E-3</v>
      </c>
      <c r="C971" s="5">
        <f t="shared" si="46"/>
        <v>-8.5584728491258696E-3</v>
      </c>
      <c r="D971" s="24">
        <f t="shared" si="47"/>
        <v>1.0059681363106934</v>
      </c>
      <c r="E971" s="24">
        <f t="shared" si="48"/>
        <v>1.6004315069467003</v>
      </c>
    </row>
    <row r="972" spans="1:5" ht="15" customHeight="1" x14ac:dyDescent="0.2">
      <c r="A972" s="3">
        <f>'Stocks Returns'!A968</f>
        <v>43650</v>
      </c>
      <c r="B972" s="5">
        <f>SUMPRODUCT('Stocks Returns'!B968:E968,$H$10:$K$10)</f>
        <v>0</v>
      </c>
      <c r="C972" s="5">
        <f t="shared" si="46"/>
        <v>0</v>
      </c>
      <c r="D972" s="24">
        <f t="shared" si="47"/>
        <v>1.0000285561533999</v>
      </c>
      <c r="E972" s="24">
        <f t="shared" si="48"/>
        <v>1.5945634464142966</v>
      </c>
    </row>
    <row r="973" spans="1:5" ht="15" customHeight="1" x14ac:dyDescent="0.2">
      <c r="A973" s="3">
        <f>'Stocks Returns'!A969</f>
        <v>43651</v>
      </c>
      <c r="B973" s="5">
        <f>SUMPRODUCT('Stocks Returns'!B969:E969,$H$10:$K$10)</f>
        <v>-1.4849572731393782E-3</v>
      </c>
      <c r="C973" s="5">
        <f t="shared" si="46"/>
        <v>1.4849572731393782E-3</v>
      </c>
      <c r="D973" s="24">
        <f t="shared" si="47"/>
        <v>0.99899799580584125</v>
      </c>
      <c r="E973" s="24">
        <f t="shared" si="48"/>
        <v>1.5935308810138114</v>
      </c>
    </row>
    <row r="974" spans="1:5" ht="15" customHeight="1" x14ac:dyDescent="0.2">
      <c r="A974" s="3">
        <f>'Stocks Returns'!A970</f>
        <v>43654</v>
      </c>
      <c r="B974" s="5">
        <f>SUMPRODUCT('Stocks Returns'!B970:E970,$H$10:$K$10)</f>
        <v>-3.3481428796518437E-3</v>
      </c>
      <c r="C974" s="5">
        <f t="shared" si="46"/>
        <v>3.3481428796518437E-3</v>
      </c>
      <c r="D974" s="24">
        <f t="shared" si="47"/>
        <v>0.99770494499492157</v>
      </c>
      <c r="E974" s="24">
        <f t="shared" si="48"/>
        <v>1.59222931843841</v>
      </c>
    </row>
    <row r="975" spans="1:5" ht="15" customHeight="1" x14ac:dyDescent="0.2">
      <c r="A975" s="3">
        <f>'Stocks Returns'!A971</f>
        <v>43655</v>
      </c>
      <c r="B975" s="5">
        <f>SUMPRODUCT('Stocks Returns'!B971:E971,$H$10:$K$10)</f>
        <v>9.0684953610842538E-3</v>
      </c>
      <c r="C975" s="5">
        <f t="shared" si="46"/>
        <v>-9.0684953610842538E-3</v>
      </c>
      <c r="D975" s="24">
        <f t="shared" si="47"/>
        <v>1.0063220919339924</v>
      </c>
      <c r="E975" s="24">
        <f t="shared" si="48"/>
        <v>1.6007767085661246</v>
      </c>
    </row>
    <row r="976" spans="1:5" ht="15" customHeight="1" x14ac:dyDescent="0.2">
      <c r="A976" s="3">
        <f>'Stocks Returns'!A972</f>
        <v>43656</v>
      </c>
      <c r="B976" s="5">
        <f>SUMPRODUCT('Stocks Returns'!B972:E972,$H$10:$K$10)</f>
        <v>8.4896303393686492E-3</v>
      </c>
      <c r="C976" s="5">
        <f t="shared" si="46"/>
        <v>-8.4896303393686492E-3</v>
      </c>
      <c r="D976" s="24">
        <f t="shared" si="47"/>
        <v>1.0059203596089219</v>
      </c>
      <c r="E976" s="24">
        <f t="shared" si="48"/>
        <v>1.6003848730000967</v>
      </c>
    </row>
    <row r="977" spans="1:5" ht="15" customHeight="1" x14ac:dyDescent="0.2">
      <c r="A977" s="3">
        <f>'Stocks Returns'!A973</f>
        <v>43657</v>
      </c>
      <c r="B977" s="5">
        <f>SUMPRODUCT('Stocks Returns'!B973:E973,$H$10:$K$10)</f>
        <v>7.7445122830794612E-3</v>
      </c>
      <c r="C977" s="5">
        <f t="shared" si="46"/>
        <v>-7.7445122830794612E-3</v>
      </c>
      <c r="D977" s="24">
        <f t="shared" si="47"/>
        <v>1.0054032476778572</v>
      </c>
      <c r="E977" s="24">
        <f t="shared" si="48"/>
        <v>1.5998795387191316</v>
      </c>
    </row>
    <row r="978" spans="1:5" ht="15" customHeight="1" x14ac:dyDescent="0.2">
      <c r="A978" s="3">
        <f>'Stocks Returns'!A974</f>
        <v>43658</v>
      </c>
      <c r="B978" s="5">
        <f>SUMPRODUCT('Stocks Returns'!B974:E974,$H$10:$K$10)</f>
        <v>-8.3955055555824047E-4</v>
      </c>
      <c r="C978" s="5">
        <f t="shared" si="46"/>
        <v>8.3955055555824047E-4</v>
      </c>
      <c r="D978" s="24">
        <f t="shared" si="47"/>
        <v>0.9994459080678425</v>
      </c>
      <c r="E978" s="24">
        <f t="shared" si="48"/>
        <v>1.5939801861507217</v>
      </c>
    </row>
    <row r="979" spans="1:5" ht="15" customHeight="1" x14ac:dyDescent="0.2">
      <c r="A979" s="3">
        <f>'Stocks Returns'!A975</f>
        <v>43661</v>
      </c>
      <c r="B979" s="5">
        <f>SUMPRODUCT('Stocks Returns'!B975:E975,$H$10:$K$10)</f>
        <v>1.7804717891875877E-3</v>
      </c>
      <c r="C979" s="5">
        <f t="shared" si="46"/>
        <v>-1.7804717891875877E-3</v>
      </c>
      <c r="D979" s="24">
        <f t="shared" si="47"/>
        <v>1.001264203575096</v>
      </c>
      <c r="E979" s="24">
        <f t="shared" si="48"/>
        <v>1.5957958963505616</v>
      </c>
    </row>
    <row r="980" spans="1:5" ht="15" customHeight="1" x14ac:dyDescent="0.2">
      <c r="A980" s="3">
        <f>'Stocks Returns'!A976</f>
        <v>43662</v>
      </c>
      <c r="B980" s="5">
        <f>SUMPRODUCT('Stocks Returns'!B976:E976,$H$10:$K$10)</f>
        <v>-7.7490970058200596E-3</v>
      </c>
      <c r="C980" s="5">
        <f t="shared" si="46"/>
        <v>7.7490970058200596E-3</v>
      </c>
      <c r="D980" s="24">
        <f t="shared" si="47"/>
        <v>0.99465068283136082</v>
      </c>
      <c r="E980" s="24">
        <f t="shared" si="48"/>
        <v>1.5891285480831701</v>
      </c>
    </row>
    <row r="981" spans="1:5" ht="15" customHeight="1" x14ac:dyDescent="0.2">
      <c r="A981" s="3">
        <f>'Stocks Returns'!A977</f>
        <v>43663</v>
      </c>
      <c r="B981" s="5">
        <f>SUMPRODUCT('Stocks Returns'!B977:E977,$H$10:$K$10)</f>
        <v>-8.3131562216579437E-4</v>
      </c>
      <c r="C981" s="5">
        <f t="shared" si="46"/>
        <v>8.3131562216579437E-4</v>
      </c>
      <c r="D981" s="24">
        <f t="shared" si="47"/>
        <v>0.99945162311161684</v>
      </c>
      <c r="E981" s="24">
        <f t="shared" si="48"/>
        <v>1.5939859137888663</v>
      </c>
    </row>
    <row r="982" spans="1:5" ht="15" customHeight="1" x14ac:dyDescent="0.2">
      <c r="A982" s="3">
        <f>'Stocks Returns'!A978</f>
        <v>43664</v>
      </c>
      <c r="B982" s="5">
        <f>SUMPRODUCT('Stocks Returns'!B978:E978,$H$10:$K$10)</f>
        <v>8.6287885018744917E-3</v>
      </c>
      <c r="C982" s="5">
        <f t="shared" si="46"/>
        <v>-8.6287885018744917E-3</v>
      </c>
      <c r="D982" s="24">
        <f t="shared" si="47"/>
        <v>1.0060169353737007</v>
      </c>
      <c r="E982" s="24">
        <f t="shared" si="48"/>
        <v>1.6004791292624867</v>
      </c>
    </row>
    <row r="983" spans="1:5" ht="15" customHeight="1" x14ac:dyDescent="0.2">
      <c r="A983" s="3">
        <f>'Stocks Returns'!A979</f>
        <v>43665</v>
      </c>
      <c r="B983" s="5">
        <f>SUMPRODUCT('Stocks Returns'!B979:E979,$H$10:$K$10)</f>
        <v>-7.0852675497294869E-3</v>
      </c>
      <c r="C983" s="5">
        <f t="shared" si="46"/>
        <v>7.0852675497294869E-3</v>
      </c>
      <c r="D983" s="24">
        <f t="shared" si="47"/>
        <v>0.9951113804738877</v>
      </c>
      <c r="E983" s="24">
        <f t="shared" si="48"/>
        <v>1.5895986306969578</v>
      </c>
    </row>
    <row r="984" spans="1:5" ht="15" customHeight="1" x14ac:dyDescent="0.2">
      <c r="A984" s="3">
        <f>'Stocks Returns'!A980</f>
        <v>43668</v>
      </c>
      <c r="B984" s="5">
        <f>SUMPRODUCT('Stocks Returns'!B980:E980,$H$10:$K$10)</f>
        <v>7.7653340242760096E-3</v>
      </c>
      <c r="C984" s="5">
        <f t="shared" si="46"/>
        <v>-7.7653340242760096E-3</v>
      </c>
      <c r="D984" s="24">
        <f t="shared" si="47"/>
        <v>1.0054176979662475</v>
      </c>
      <c r="E984" s="24">
        <f t="shared" si="48"/>
        <v>1.5998936745801988</v>
      </c>
    </row>
    <row r="985" spans="1:5" ht="15" customHeight="1" x14ac:dyDescent="0.2">
      <c r="A985" s="3">
        <f>'Stocks Returns'!A981</f>
        <v>43669</v>
      </c>
      <c r="B985" s="5">
        <f>SUMPRODUCT('Stocks Returns'!B981:E981,$H$10:$K$10)</f>
        <v>2.9618904715872003E-3</v>
      </c>
      <c r="C985" s="5">
        <f t="shared" si="46"/>
        <v>-2.9618904715872003E-3</v>
      </c>
      <c r="D985" s="24">
        <f t="shared" si="47"/>
        <v>1.0020841081406815</v>
      </c>
      <c r="E985" s="24">
        <f t="shared" si="48"/>
        <v>1.5966103009414443</v>
      </c>
    </row>
    <row r="986" spans="1:5" ht="15" customHeight="1" x14ac:dyDescent="0.2">
      <c r="A986" s="3">
        <f>'Stocks Returns'!A982</f>
        <v>43670</v>
      </c>
      <c r="B986" s="5">
        <f>SUMPRODUCT('Stocks Returns'!B982:E982,$H$10:$K$10)</f>
        <v>1.5217417397830125E-2</v>
      </c>
      <c r="C986" s="5">
        <f t="shared" si="46"/>
        <v>-1.5217417397830125E-2</v>
      </c>
      <c r="D986" s="24">
        <f t="shared" si="47"/>
        <v>1.010589443827494</v>
      </c>
      <c r="E986" s="24">
        <f t="shared" si="48"/>
        <v>1.604898474747714</v>
      </c>
    </row>
    <row r="987" spans="1:5" ht="15" customHeight="1" x14ac:dyDescent="0.2">
      <c r="A987" s="3">
        <f>'Stocks Returns'!A983</f>
        <v>43671</v>
      </c>
      <c r="B987" s="5">
        <f>SUMPRODUCT('Stocks Returns'!B983:E983,$H$10:$K$10)</f>
        <v>-9.9968599911037619E-3</v>
      </c>
      <c r="C987" s="5">
        <f t="shared" si="46"/>
        <v>9.9968599911037619E-3</v>
      </c>
      <c r="D987" s="24">
        <f t="shared" si="47"/>
        <v>0.99309073531957393</v>
      </c>
      <c r="E987" s="24">
        <f t="shared" si="48"/>
        <v>1.587530590141599</v>
      </c>
    </row>
    <row r="988" spans="1:5" ht="15" customHeight="1" x14ac:dyDescent="0.2">
      <c r="A988" s="3">
        <f>'Stocks Returns'!A984</f>
        <v>43672</v>
      </c>
      <c r="B988" s="5">
        <f>SUMPRODUCT('Stocks Returns'!B984:E984,$H$10:$K$10)</f>
        <v>1.0895737931858185E-2</v>
      </c>
      <c r="C988" s="5">
        <f t="shared" si="46"/>
        <v>-1.0895737931858185E-2</v>
      </c>
      <c r="D988" s="24">
        <f t="shared" si="47"/>
        <v>1.0075901982781095</v>
      </c>
      <c r="E988" s="24">
        <f t="shared" si="48"/>
        <v>1.6020092835635051</v>
      </c>
    </row>
    <row r="989" spans="1:5" ht="15" customHeight="1" x14ac:dyDescent="0.2">
      <c r="A989" s="3">
        <f>'Stocks Returns'!A985</f>
        <v>43675</v>
      </c>
      <c r="B989" s="5">
        <f>SUMPRODUCT('Stocks Returns'!B985:E985,$H$10:$K$10)</f>
        <v>-2.3145020559166133E-3</v>
      </c>
      <c r="C989" s="5">
        <f t="shared" si="46"/>
        <v>2.3145020559166133E-3</v>
      </c>
      <c r="D989" s="24">
        <f t="shared" si="47"/>
        <v>0.9984222917265938</v>
      </c>
      <c r="E989" s="24">
        <f t="shared" si="48"/>
        <v>1.5929522105252736</v>
      </c>
    </row>
    <row r="990" spans="1:5" ht="15" customHeight="1" x14ac:dyDescent="0.2">
      <c r="A990" s="3">
        <f>'Stocks Returns'!A986</f>
        <v>43676</v>
      </c>
      <c r="B990" s="5">
        <f>SUMPRODUCT('Stocks Returns'!B986:E986,$H$10:$K$10)</f>
        <v>-9.3965445439158062E-3</v>
      </c>
      <c r="C990" s="5">
        <f t="shared" si="46"/>
        <v>9.3965445439158062E-3</v>
      </c>
      <c r="D990" s="24">
        <f t="shared" si="47"/>
        <v>0.99350735423992242</v>
      </c>
      <c r="E990" s="24">
        <f t="shared" si="48"/>
        <v>1.5879583014023781</v>
      </c>
    </row>
    <row r="991" spans="1:5" ht="15" customHeight="1" x14ac:dyDescent="0.2">
      <c r="A991" s="3">
        <f>'Stocks Returns'!A987</f>
        <v>43677</v>
      </c>
      <c r="B991" s="5">
        <f>SUMPRODUCT('Stocks Returns'!B987:E987,$H$10:$K$10)</f>
        <v>-1.983223937050501E-2</v>
      </c>
      <c r="C991" s="5">
        <f t="shared" si="46"/>
        <v>1.983223937050501E-2</v>
      </c>
      <c r="D991" s="24">
        <f t="shared" si="47"/>
        <v>0.98626498203026947</v>
      </c>
      <c r="E991" s="24">
        <f t="shared" si="48"/>
        <v>1.5804260118011311</v>
      </c>
    </row>
    <row r="992" spans="1:5" ht="15" customHeight="1" x14ac:dyDescent="0.2">
      <c r="A992" s="3">
        <f>'Stocks Returns'!A988</f>
        <v>43678</v>
      </c>
      <c r="B992" s="5">
        <f>SUMPRODUCT('Stocks Returns'!B988:E988,$H$10:$K$10)</f>
        <v>4.4321721513308808E-3</v>
      </c>
      <c r="C992" s="5">
        <f t="shared" si="46"/>
        <v>-4.4321721513308808E-3</v>
      </c>
      <c r="D992" s="24">
        <f t="shared" si="47"/>
        <v>1.0031044836264236</v>
      </c>
      <c r="E992" s="24">
        <f t="shared" si="48"/>
        <v>1.597620059948859</v>
      </c>
    </row>
    <row r="993" spans="1:5" ht="15" customHeight="1" x14ac:dyDescent="0.2">
      <c r="A993" s="3">
        <f>'Stocks Returns'!A989</f>
        <v>43679</v>
      </c>
      <c r="B993" s="5">
        <f>SUMPRODUCT('Stocks Returns'!B989:E989,$H$10:$K$10)</f>
        <v>-1.1504356839410861E-2</v>
      </c>
      <c r="C993" s="5">
        <f t="shared" si="46"/>
        <v>1.1504356839410861E-2</v>
      </c>
      <c r="D993" s="24">
        <f t="shared" si="47"/>
        <v>0.99204453250684876</v>
      </c>
      <c r="E993" s="24">
        <f t="shared" si="48"/>
        <v>1.5864535150885373</v>
      </c>
    </row>
    <row r="994" spans="1:5" ht="15" customHeight="1" x14ac:dyDescent="0.2">
      <c r="A994" s="3">
        <f>'Stocks Returns'!A990</f>
        <v>43682</v>
      </c>
      <c r="B994" s="5">
        <f>SUMPRODUCT('Stocks Returns'!B990:E990,$H$10:$K$10)</f>
        <v>-4.8341442542599346E-2</v>
      </c>
      <c r="C994" s="5">
        <f t="shared" si="46"/>
        <v>4.8341442542599346E-2</v>
      </c>
      <c r="D994" s="24">
        <f t="shared" si="47"/>
        <v>0.96647959502883596</v>
      </c>
      <c r="E994" s="24">
        <f t="shared" si="48"/>
        <v>1.5588168866729784</v>
      </c>
    </row>
    <row r="995" spans="1:5" ht="15" customHeight="1" x14ac:dyDescent="0.2">
      <c r="A995" s="3">
        <f>'Stocks Returns'!A991</f>
        <v>43683</v>
      </c>
      <c r="B995" s="5">
        <f>SUMPRODUCT('Stocks Returns'!B991:E991,$H$10:$K$10)</f>
        <v>2.113524855497095E-2</v>
      </c>
      <c r="C995" s="5">
        <f t="shared" si="46"/>
        <v>-2.113524855497095E-2</v>
      </c>
      <c r="D995" s="24">
        <f t="shared" si="47"/>
        <v>1.0146964186505498</v>
      </c>
      <c r="E995" s="24">
        <f t="shared" si="48"/>
        <v>1.6087950903790338</v>
      </c>
    </row>
    <row r="996" spans="1:5" ht="15" customHeight="1" x14ac:dyDescent="0.2">
      <c r="A996" s="3">
        <f>'Stocks Returns'!A992</f>
        <v>43684</v>
      </c>
      <c r="B996" s="5">
        <f>SUMPRODUCT('Stocks Returns'!B992:E992,$H$10:$K$10)</f>
        <v>1.7740893332169529E-2</v>
      </c>
      <c r="C996" s="5">
        <f t="shared" si="46"/>
        <v>-1.7740893332169529E-2</v>
      </c>
      <c r="D996" s="24">
        <f t="shared" si="47"/>
        <v>1.0123407361259256</v>
      </c>
      <c r="E996" s="24">
        <f t="shared" si="48"/>
        <v>1.6065685253384281</v>
      </c>
    </row>
    <row r="997" spans="1:5" ht="15" customHeight="1" x14ac:dyDescent="0.2">
      <c r="A997" s="3">
        <f>'Stocks Returns'!A993</f>
        <v>43685</v>
      </c>
      <c r="B997" s="5">
        <f>SUMPRODUCT('Stocks Returns'!B993:E993,$H$10:$K$10)</f>
        <v>2.6182749612455335E-2</v>
      </c>
      <c r="C997" s="5">
        <f t="shared" si="46"/>
        <v>-2.6182749612455335E-2</v>
      </c>
      <c r="D997" s="24">
        <f t="shared" si="47"/>
        <v>1.0181993843844439</v>
      </c>
      <c r="E997" s="24">
        <f t="shared" si="48"/>
        <v>1.6120637609862354</v>
      </c>
    </row>
    <row r="998" spans="1:5" ht="15" customHeight="1" x14ac:dyDescent="0.2">
      <c r="A998" s="3">
        <f>'Stocks Returns'!A994</f>
        <v>43686</v>
      </c>
      <c r="B998" s="5">
        <f>SUMPRODUCT('Stocks Returns'!B994:E994,$H$10:$K$10)</f>
        <v>-6.3674414110568289E-3</v>
      </c>
      <c r="C998" s="5">
        <f t="shared" si="46"/>
        <v>6.3674414110568289E-3</v>
      </c>
      <c r="D998" s="24">
        <f t="shared" si="47"/>
        <v>0.99560955181412647</v>
      </c>
      <c r="E998" s="24">
        <f t="shared" si="48"/>
        <v>1.5901060043188753</v>
      </c>
    </row>
    <row r="999" spans="1:5" ht="15" customHeight="1" x14ac:dyDescent="0.2">
      <c r="A999" s="3">
        <f>'Stocks Returns'!A995</f>
        <v>43689</v>
      </c>
      <c r="B999" s="5">
        <f>SUMPRODUCT('Stocks Returns'!B995:E995,$H$10:$K$10)</f>
        <v>-1.4621965024997659E-2</v>
      </c>
      <c r="C999" s="5">
        <f t="shared" si="46"/>
        <v>1.4621965024997659E-2</v>
      </c>
      <c r="D999" s="24">
        <f t="shared" si="47"/>
        <v>0.98988091242605158</v>
      </c>
      <c r="E999" s="24">
        <f t="shared" si="48"/>
        <v>1.5842123894716171</v>
      </c>
    </row>
    <row r="1000" spans="1:5" ht="15" customHeight="1" x14ac:dyDescent="0.2">
      <c r="A1000" s="3">
        <f>'Stocks Returns'!A996</f>
        <v>43690</v>
      </c>
      <c r="B1000" s="5">
        <f>SUMPRODUCT('Stocks Returns'!B996:E996,$H$10:$K$10)</f>
        <v>1.4178290106601774E-2</v>
      </c>
      <c r="C1000" s="5">
        <f t="shared" si="46"/>
        <v>-1.4178290106601774E-2</v>
      </c>
      <c r="D1000" s="24">
        <f t="shared" si="47"/>
        <v>1.0098682894873816</v>
      </c>
      <c r="E1000" s="24">
        <f t="shared" si="48"/>
        <v>1.6042071299468468</v>
      </c>
    </row>
    <row r="1001" spans="1:5" ht="15" customHeight="1" x14ac:dyDescent="0.2">
      <c r="A1001" s="3">
        <f>'Stocks Returns'!A997</f>
        <v>43691</v>
      </c>
      <c r="B1001" s="5">
        <f>SUMPRODUCT('Stocks Returns'!B997:E997,$H$10:$K$10)</f>
        <v>-2.914582849998441E-2</v>
      </c>
      <c r="C1001" s="5">
        <f t="shared" si="46"/>
        <v>2.914582849998441E-2</v>
      </c>
      <c r="D1001" s="24">
        <f t="shared" si="47"/>
        <v>0.97980135117441081</v>
      </c>
      <c r="E1001" s="24">
        <f t="shared" si="48"/>
        <v>1.5735311858884473</v>
      </c>
    </row>
    <row r="1002" spans="1:5" ht="15" customHeight="1" x14ac:dyDescent="0.2">
      <c r="A1002" s="3">
        <f>'Stocks Returns'!A998</f>
        <v>43692</v>
      </c>
      <c r="B1002" s="5">
        <f>SUMPRODUCT('Stocks Returns'!B998:E998,$H$10:$K$10)</f>
        <v>1.4871752371724998E-2</v>
      </c>
      <c r="C1002" s="5">
        <f t="shared" si="46"/>
        <v>-1.4871752371724998E-2</v>
      </c>
      <c r="D1002" s="24">
        <f t="shared" si="47"/>
        <v>1.0103495522993771</v>
      </c>
      <c r="E1002" s="24">
        <f t="shared" si="48"/>
        <v>1.6046687350163742</v>
      </c>
    </row>
    <row r="1003" spans="1:5" ht="15" customHeight="1" x14ac:dyDescent="0.2">
      <c r="A1003" s="3">
        <f>'Stocks Returns'!A999</f>
        <v>43693</v>
      </c>
      <c r="B1003" s="5">
        <f>SUMPRODUCT('Stocks Returns'!B999:E999,$H$10:$K$10)</f>
        <v>1.1503707251206923E-2</v>
      </c>
      <c r="C1003" s="5">
        <f t="shared" si="46"/>
        <v>-1.1503707251206923E-2</v>
      </c>
      <c r="D1003" s="24">
        <f t="shared" si="47"/>
        <v>1.0080121289857376</v>
      </c>
      <c r="E1003" s="24">
        <f t="shared" si="48"/>
        <v>1.6024179450095146</v>
      </c>
    </row>
    <row r="1004" spans="1:5" ht="15" customHeight="1" x14ac:dyDescent="0.2">
      <c r="A1004" s="3">
        <f>'Stocks Returns'!A1000</f>
        <v>43696</v>
      </c>
      <c r="B1004" s="5">
        <f>SUMPRODUCT('Stocks Returns'!B1000:E1000,$H$10:$K$10)</f>
        <v>9.1547867677360898E-3</v>
      </c>
      <c r="C1004" s="5">
        <f t="shared" si="46"/>
        <v>-9.1547867677360898E-3</v>
      </c>
      <c r="D1004" s="24">
        <f t="shared" si="47"/>
        <v>1.0063819781702088</v>
      </c>
      <c r="E1004" s="24">
        <f t="shared" si="48"/>
        <v>1.6008350635142543</v>
      </c>
    </row>
    <row r="1005" spans="1:5" ht="15" customHeight="1" x14ac:dyDescent="0.2">
      <c r="A1005" s="3">
        <f>'Stocks Returns'!A1001</f>
        <v>43697</v>
      </c>
      <c r="B1005" s="5">
        <f>SUMPRODUCT('Stocks Returns'!B1001:E1001,$H$10:$K$10)</f>
        <v>-3.4078487216599538E-3</v>
      </c>
      <c r="C1005" s="5">
        <f t="shared" si="46"/>
        <v>3.4078487216599538E-3</v>
      </c>
      <c r="D1005" s="24">
        <f t="shared" si="47"/>
        <v>0.99766350914056789</v>
      </c>
      <c r="E1005" s="24">
        <f t="shared" si="48"/>
        <v>1.5921874996479435</v>
      </c>
    </row>
    <row r="1006" spans="1:5" ht="15" customHeight="1" x14ac:dyDescent="0.2">
      <c r="A1006" s="3">
        <f>'Stocks Returns'!A1002</f>
        <v>43698</v>
      </c>
      <c r="B1006" s="5">
        <f>SUMPRODUCT('Stocks Returns'!B1002:E1002,$H$10:$K$10)</f>
        <v>8.9967200376503392E-3</v>
      </c>
      <c r="C1006" s="5">
        <f t="shared" si="46"/>
        <v>-8.9967200376503392E-3</v>
      </c>
      <c r="D1006" s="24">
        <f t="shared" si="47"/>
        <v>1.0062722798595294</v>
      </c>
      <c r="E1006" s="24">
        <f t="shared" si="48"/>
        <v>1.6007281591165481</v>
      </c>
    </row>
    <row r="1007" spans="1:5" ht="15" customHeight="1" x14ac:dyDescent="0.2">
      <c r="A1007" s="3">
        <f>'Stocks Returns'!A1003</f>
        <v>43699</v>
      </c>
      <c r="B1007" s="5">
        <f>SUMPRODUCT('Stocks Returns'!B1003:E1003,$H$10:$K$10)</f>
        <v>-4.0632232471113448E-3</v>
      </c>
      <c r="C1007" s="5">
        <f t="shared" si="46"/>
        <v>4.0632232471113448E-3</v>
      </c>
      <c r="D1007" s="24">
        <f t="shared" si="47"/>
        <v>0.99720867921990464</v>
      </c>
      <c r="E1007" s="24">
        <f t="shared" si="48"/>
        <v>1.5917280171408072</v>
      </c>
    </row>
    <row r="1008" spans="1:5" ht="15" customHeight="1" x14ac:dyDescent="0.2">
      <c r="A1008" s="3">
        <f>'Stocks Returns'!A1004</f>
        <v>43700</v>
      </c>
      <c r="B1008" s="5">
        <f>SUMPRODUCT('Stocks Returns'!B1004:E1004,$H$10:$K$10)</f>
        <v>-2.8678861353498335E-2</v>
      </c>
      <c r="C1008" s="5">
        <f t="shared" si="46"/>
        <v>2.8678861353498335E-2</v>
      </c>
      <c r="D1008" s="24">
        <f t="shared" si="47"/>
        <v>0.98012542637407207</v>
      </c>
      <c r="E1008" s="24">
        <f t="shared" si="48"/>
        <v>1.5738807188375969</v>
      </c>
    </row>
    <row r="1009" spans="1:5" ht="15" customHeight="1" x14ac:dyDescent="0.2">
      <c r="A1009" s="3">
        <f>'Stocks Returns'!A1005</f>
        <v>43703</v>
      </c>
      <c r="B1009" s="5">
        <f>SUMPRODUCT('Stocks Returns'!B1005:E1005,$H$10:$K$10)</f>
        <v>1.2798369229232241E-2</v>
      </c>
      <c r="C1009" s="5">
        <f t="shared" si="46"/>
        <v>-1.2798369229232241E-2</v>
      </c>
      <c r="D1009" s="24">
        <f t="shared" si="47"/>
        <v>1.0089106243984871</v>
      </c>
      <c r="E1009" s="24">
        <f t="shared" si="48"/>
        <v>1.60328577196058</v>
      </c>
    </row>
    <row r="1010" spans="1:5" ht="15" customHeight="1" x14ac:dyDescent="0.2">
      <c r="A1010" s="3">
        <f>'Stocks Returns'!A1006</f>
        <v>43704</v>
      </c>
      <c r="B1010" s="5">
        <f>SUMPRODUCT('Stocks Returns'!B1006:E1006,$H$10:$K$10)</f>
        <v>3.9056789752591591E-3</v>
      </c>
      <c r="C1010" s="5">
        <f t="shared" si="46"/>
        <v>-3.9056789752591591E-3</v>
      </c>
      <c r="D1010" s="24">
        <f t="shared" si="47"/>
        <v>1.0027390973622299</v>
      </c>
      <c r="E1010" s="24">
        <f t="shared" si="48"/>
        <v>1.5972589565214432</v>
      </c>
    </row>
    <row r="1011" spans="1:5" ht="15" customHeight="1" x14ac:dyDescent="0.2">
      <c r="A1011" s="3">
        <f>'Stocks Returns'!A1007</f>
        <v>43705</v>
      </c>
      <c r="B1011" s="5">
        <f>SUMPRODUCT('Stocks Returns'!B1007:E1007,$H$10:$K$10)</f>
        <v>1.9302526969610552E-3</v>
      </c>
      <c r="C1011" s="5">
        <f t="shared" si="46"/>
        <v>-1.9302526969610552E-3</v>
      </c>
      <c r="D1011" s="24">
        <f t="shared" si="47"/>
        <v>1.001368151525091</v>
      </c>
      <c r="E1011" s="24">
        <f t="shared" si="48"/>
        <v>1.5958992963236704</v>
      </c>
    </row>
    <row r="1012" spans="1:5" ht="15" customHeight="1" x14ac:dyDescent="0.2">
      <c r="A1012" s="3">
        <f>'Stocks Returns'!A1008</f>
        <v>43706</v>
      </c>
      <c r="B1012" s="5">
        <f>SUMPRODUCT('Stocks Returns'!B1008:E1008,$H$10:$K$10)</f>
        <v>1.432201085212033E-2</v>
      </c>
      <c r="C1012" s="5">
        <f t="shared" si="46"/>
        <v>-1.432201085212033E-2</v>
      </c>
      <c r="D1012" s="24">
        <f t="shared" si="47"/>
        <v>1.0099680316847715</v>
      </c>
      <c r="E1012" s="24">
        <f t="shared" si="48"/>
        <v>1.6043028757055833</v>
      </c>
    </row>
    <row r="1013" spans="1:5" ht="15" customHeight="1" x14ac:dyDescent="0.2">
      <c r="A1013" s="3">
        <f>'Stocks Returns'!A1009</f>
        <v>43707</v>
      </c>
      <c r="B1013" s="5">
        <f>SUMPRODUCT('Stocks Returns'!B1009:E1009,$H$10:$K$10)</f>
        <v>-1.9810911325043403E-3</v>
      </c>
      <c r="C1013" s="5">
        <f t="shared" si="46"/>
        <v>1.9810911325043403E-3</v>
      </c>
      <c r="D1013" s="24">
        <f t="shared" si="47"/>
        <v>0.99865367890744194</v>
      </c>
      <c r="E1013" s="24">
        <f t="shared" si="48"/>
        <v>1.5931849488906877</v>
      </c>
    </row>
    <row r="1014" spans="1:5" ht="15" customHeight="1" x14ac:dyDescent="0.2">
      <c r="A1014" s="3">
        <f>'Stocks Returns'!A1010</f>
        <v>43710</v>
      </c>
      <c r="B1014" s="5">
        <f>SUMPRODUCT('Stocks Returns'!B1010:E1010,$H$10:$K$10)</f>
        <v>0</v>
      </c>
      <c r="C1014" s="5">
        <f t="shared" si="46"/>
        <v>0</v>
      </c>
      <c r="D1014" s="24">
        <f t="shared" si="47"/>
        <v>1.0000285561533999</v>
      </c>
      <c r="E1014" s="24">
        <f t="shared" si="48"/>
        <v>1.5945634464142966</v>
      </c>
    </row>
    <row r="1015" spans="1:5" ht="15" customHeight="1" x14ac:dyDescent="0.2">
      <c r="A1015" s="3">
        <f>'Stocks Returns'!A1011</f>
        <v>43711</v>
      </c>
      <c r="B1015" s="5">
        <f>SUMPRODUCT('Stocks Returns'!B1011:E1011,$H$10:$K$10)</f>
        <v>-9.3960208561408246E-3</v>
      </c>
      <c r="C1015" s="5">
        <f t="shared" si="46"/>
        <v>9.3960208561408246E-3</v>
      </c>
      <c r="D1015" s="24">
        <f t="shared" si="47"/>
        <v>0.99350771767923818</v>
      </c>
      <c r="E1015" s="24">
        <f t="shared" si="48"/>
        <v>1.5879586742190519</v>
      </c>
    </row>
    <row r="1016" spans="1:5" ht="15" customHeight="1" x14ac:dyDescent="0.2">
      <c r="A1016" s="3">
        <f>'Stocks Returns'!A1012</f>
        <v>43712</v>
      </c>
      <c r="B1016" s="5">
        <f>SUMPRODUCT('Stocks Returns'!B1012:E1012,$H$10:$K$10)</f>
        <v>1.4643215055523059E-2</v>
      </c>
      <c r="C1016" s="5">
        <f t="shared" si="46"/>
        <v>-1.4643215055523059E-2</v>
      </c>
      <c r="D1016" s="24">
        <f t="shared" si="47"/>
        <v>1.010190947401933</v>
      </c>
      <c r="E1016" s="24">
        <f t="shared" si="48"/>
        <v>1.6045167129590081</v>
      </c>
    </row>
    <row r="1017" spans="1:5" ht="15" customHeight="1" x14ac:dyDescent="0.2">
      <c r="A1017" s="3">
        <f>'Stocks Returns'!A1013</f>
        <v>43713</v>
      </c>
      <c r="B1017" s="5">
        <f>SUMPRODUCT('Stocks Returns'!B1013:E1013,$H$10:$K$10)</f>
        <v>1.68635088069269E-2</v>
      </c>
      <c r="C1017" s="5">
        <f t="shared" si="46"/>
        <v>-1.68635088069269E-2</v>
      </c>
      <c r="D1017" s="24">
        <f t="shared" si="47"/>
        <v>1.0117318312654071</v>
      </c>
      <c r="E1017" s="24">
        <f t="shared" si="48"/>
        <v>1.605989290891904</v>
      </c>
    </row>
    <row r="1018" spans="1:5" ht="15" customHeight="1" x14ac:dyDescent="0.2">
      <c r="A1018" s="3">
        <f>'Stocks Returns'!A1014</f>
        <v>43714</v>
      </c>
      <c r="B1018" s="5">
        <f>SUMPRODUCT('Stocks Returns'!B1014:E1014,$H$10:$K$10)</f>
        <v>6.2521220702408372E-3</v>
      </c>
      <c r="C1018" s="5">
        <f t="shared" si="46"/>
        <v>-6.2521220702408372E-3</v>
      </c>
      <c r="D1018" s="24">
        <f t="shared" si="47"/>
        <v>1.004367528870147</v>
      </c>
      <c r="E1018" s="24">
        <f t="shared" si="48"/>
        <v>1.5988641589131556</v>
      </c>
    </row>
    <row r="1019" spans="1:5" ht="15" customHeight="1" x14ac:dyDescent="0.2">
      <c r="A1019" s="3">
        <f>'Stocks Returns'!A1015</f>
        <v>43717</v>
      </c>
      <c r="B1019" s="5">
        <f>SUMPRODUCT('Stocks Returns'!B1015:E1015,$H$10:$K$10)</f>
        <v>-2.0287400455049703E-2</v>
      </c>
      <c r="C1019" s="5">
        <f t="shared" si="46"/>
        <v>2.0287400455049703E-2</v>
      </c>
      <c r="D1019" s="24">
        <f t="shared" si="47"/>
        <v>0.98594910023759541</v>
      </c>
      <c r="E1019" s="24">
        <f t="shared" si="48"/>
        <v>1.580092818272862</v>
      </c>
    </row>
    <row r="1020" spans="1:5" ht="15" customHeight="1" x14ac:dyDescent="0.2">
      <c r="A1020" s="3">
        <f>'Stocks Returns'!A1016</f>
        <v>43718</v>
      </c>
      <c r="B1020" s="5">
        <f>SUMPRODUCT('Stocks Returns'!B1016:E1016,$H$10:$K$10)</f>
        <v>-2.6430681084564495E-2</v>
      </c>
      <c r="C1020" s="5">
        <f t="shared" si="46"/>
        <v>2.6430681084564495E-2</v>
      </c>
      <c r="D1020" s="24">
        <f t="shared" si="47"/>
        <v>0.98168566348071218</v>
      </c>
      <c r="E1020" s="24">
        <f t="shared" si="48"/>
        <v>1.575557866322461</v>
      </c>
    </row>
    <row r="1021" spans="1:5" ht="15" customHeight="1" x14ac:dyDescent="0.2">
      <c r="A1021" s="3">
        <f>'Stocks Returns'!A1017</f>
        <v>43719</v>
      </c>
      <c r="B1021" s="5">
        <f>SUMPRODUCT('Stocks Returns'!B1017:E1017,$H$10:$K$10)</f>
        <v>-5.481325884696393E-3</v>
      </c>
      <c r="C1021" s="5">
        <f t="shared" si="46"/>
        <v>5.481325884696393E-3</v>
      </c>
      <c r="D1021" s="24">
        <f t="shared" si="47"/>
        <v>0.99622451598942063</v>
      </c>
      <c r="E1021" s="24">
        <f t="shared" si="48"/>
        <v>1.5907309709922244</v>
      </c>
    </row>
    <row r="1022" spans="1:5" ht="15" customHeight="1" x14ac:dyDescent="0.2">
      <c r="A1022" s="3">
        <f>'Stocks Returns'!A1018</f>
        <v>43720</v>
      </c>
      <c r="B1022" s="5">
        <f>SUMPRODUCT('Stocks Returns'!B1018:E1018,$H$10:$K$10)</f>
        <v>1.6116385893061129E-2</v>
      </c>
      <c r="C1022" s="5">
        <f t="shared" si="46"/>
        <v>-1.6116385893061129E-2</v>
      </c>
      <c r="D1022" s="24">
        <f t="shared" si="47"/>
        <v>1.0112133279631843</v>
      </c>
      <c r="E1022" s="24">
        <f t="shared" si="48"/>
        <v>1.6054948561406222</v>
      </c>
    </row>
    <row r="1023" spans="1:5" ht="15" customHeight="1" x14ac:dyDescent="0.2">
      <c r="A1023" s="3">
        <f>'Stocks Returns'!A1019</f>
        <v>43721</v>
      </c>
      <c r="B1023" s="5">
        <f>SUMPRODUCT('Stocks Returns'!B1019:E1019,$H$10:$K$10)</f>
        <v>-4.0018016403103483E-3</v>
      </c>
      <c r="C1023" s="5">
        <f t="shared" si="46"/>
        <v>4.0018016403103483E-3</v>
      </c>
      <c r="D1023" s="24">
        <f t="shared" si="47"/>
        <v>0.99725130581502452</v>
      </c>
      <c r="E1023" s="24">
        <f t="shared" si="48"/>
        <v>1.5917711147330935</v>
      </c>
    </row>
    <row r="1024" spans="1:5" ht="15" customHeight="1" x14ac:dyDescent="0.2">
      <c r="A1024" s="3">
        <f>'Stocks Returns'!A1020</f>
        <v>43724</v>
      </c>
      <c r="B1024" s="5">
        <f>SUMPRODUCT('Stocks Returns'!B1020:E1020,$H$10:$K$10)</f>
        <v>-6.3120430323800681E-3</v>
      </c>
      <c r="C1024" s="5">
        <f t="shared" si="46"/>
        <v>6.3120430323800681E-3</v>
      </c>
      <c r="D1024" s="24">
        <f t="shared" si="47"/>
        <v>0.99564799828892814</v>
      </c>
      <c r="E1024" s="24">
        <f t="shared" si="48"/>
        <v>1.5901451200933878</v>
      </c>
    </row>
    <row r="1025" spans="1:5" ht="15" customHeight="1" x14ac:dyDescent="0.2">
      <c r="A1025" s="3">
        <f>'Stocks Returns'!A1021</f>
        <v>43725</v>
      </c>
      <c r="B1025" s="5">
        <f>SUMPRODUCT('Stocks Returns'!B1021:E1021,$H$10:$K$10)</f>
        <v>1.3492610193296208E-3</v>
      </c>
      <c r="C1025" s="5">
        <f t="shared" si="46"/>
        <v>-1.3492610193296208E-3</v>
      </c>
      <c r="D1025" s="24">
        <f t="shared" si="47"/>
        <v>1.0009649433008148</v>
      </c>
      <c r="E1025" s="24">
        <f t="shared" si="48"/>
        <v>1.5954979717631779</v>
      </c>
    </row>
    <row r="1026" spans="1:5" ht="15" customHeight="1" x14ac:dyDescent="0.2">
      <c r="A1026" s="3">
        <f>'Stocks Returns'!A1022</f>
        <v>43726</v>
      </c>
      <c r="B1026" s="5">
        <f>SUMPRODUCT('Stocks Returns'!B1022:E1022,$H$10:$K$10)</f>
        <v>-6.3351749666250359E-3</v>
      </c>
      <c r="C1026" s="5">
        <f t="shared" si="46"/>
        <v>6.3351749666250359E-3</v>
      </c>
      <c r="D1026" s="24">
        <f t="shared" si="47"/>
        <v>0.99563194472656213</v>
      </c>
      <c r="E1026" s="24">
        <f t="shared" si="48"/>
        <v>1.5901287877735106</v>
      </c>
    </row>
    <row r="1027" spans="1:5" ht="15" customHeight="1" x14ac:dyDescent="0.2">
      <c r="A1027" s="3">
        <f>'Stocks Returns'!A1023</f>
        <v>43727</v>
      </c>
      <c r="B1027" s="5">
        <f>SUMPRODUCT('Stocks Returns'!B1023:E1023,$H$10:$K$10)</f>
        <v>2.9201075480291463E-3</v>
      </c>
      <c r="C1027" s="5">
        <f t="shared" si="46"/>
        <v>-2.9201075480291463E-3</v>
      </c>
      <c r="D1027" s="24">
        <f t="shared" si="47"/>
        <v>1.0020551107917322</v>
      </c>
      <c r="E1027" s="24">
        <f t="shared" si="48"/>
        <v>1.5965815441424946</v>
      </c>
    </row>
    <row r="1028" spans="1:5" ht="15" customHeight="1" x14ac:dyDescent="0.2">
      <c r="A1028" s="3">
        <f>'Stocks Returns'!A1024</f>
        <v>43728</v>
      </c>
      <c r="B1028" s="5">
        <f>SUMPRODUCT('Stocks Returns'!B1024:E1024,$H$10:$K$10)</f>
        <v>-1.1404279411782129E-2</v>
      </c>
      <c r="C1028" s="5">
        <f t="shared" si="46"/>
        <v>1.1404279411782129E-2</v>
      </c>
      <c r="D1028" s="24">
        <f t="shared" si="47"/>
        <v>0.99211398624162317</v>
      </c>
      <c r="E1028" s="24">
        <f t="shared" si="48"/>
        <v>1.5865251519531265</v>
      </c>
    </row>
    <row r="1029" spans="1:5" ht="15" customHeight="1" x14ac:dyDescent="0.2">
      <c r="A1029" s="3">
        <f>'Stocks Returns'!A1025</f>
        <v>43731</v>
      </c>
      <c r="B1029" s="5">
        <f>SUMPRODUCT('Stocks Returns'!B1025:E1025,$H$10:$K$10)</f>
        <v>5.5146584004135048E-3</v>
      </c>
      <c r="C1029" s="5">
        <f t="shared" si="46"/>
        <v>-5.5146584004135048E-3</v>
      </c>
      <c r="D1029" s="24">
        <f t="shared" si="47"/>
        <v>1.003855729083287</v>
      </c>
      <c r="E1029" s="24">
        <f t="shared" si="48"/>
        <v>1.5983608111617003</v>
      </c>
    </row>
    <row r="1030" spans="1:5" ht="15" customHeight="1" x14ac:dyDescent="0.2">
      <c r="A1030" s="3">
        <f>'Stocks Returns'!A1026</f>
        <v>43732</v>
      </c>
      <c r="B1030" s="5">
        <f>SUMPRODUCT('Stocks Returns'!B1026:E1026,$H$10:$K$10)</f>
        <v>-3.1487383820837244E-3</v>
      </c>
      <c r="C1030" s="5">
        <f t="shared" ref="C1030:C1093" si="49">-B1030</f>
        <v>3.1487383820837244E-3</v>
      </c>
      <c r="D1030" s="24">
        <f t="shared" ref="D1030:D1093" si="50">1+$H$13+$H$19*(B1030-$H$13)</f>
        <v>0.99784333171623385</v>
      </c>
      <c r="E1030" s="24">
        <f t="shared" ref="E1030:E1093" si="51">$H$22*D1030-$H$23*D1030^2-LN(1+$H$24*EXP(1-D1030^3))</f>
        <v>1.592368934537663</v>
      </c>
    </row>
    <row r="1031" spans="1:5" ht="15" customHeight="1" x14ac:dyDescent="0.2">
      <c r="A1031" s="3">
        <f>'Stocks Returns'!A1027</f>
        <v>43733</v>
      </c>
      <c r="B1031" s="5">
        <f>SUMPRODUCT('Stocks Returns'!B1027:E1027,$H$10:$K$10)</f>
        <v>5.8359116897159086E-3</v>
      </c>
      <c r="C1031" s="5">
        <f t="shared" si="49"/>
        <v>-5.8359116897159086E-3</v>
      </c>
      <c r="D1031" s="24">
        <f t="shared" si="50"/>
        <v>1.0040786788660627</v>
      </c>
      <c r="E1031" s="24">
        <f t="shared" si="51"/>
        <v>1.5985802089331329</v>
      </c>
    </row>
    <row r="1032" spans="1:5" ht="15" customHeight="1" x14ac:dyDescent="0.2">
      <c r="A1032" s="3">
        <f>'Stocks Returns'!A1028</f>
        <v>43734</v>
      </c>
      <c r="B1032" s="5">
        <f>SUMPRODUCT('Stocks Returns'!B1028:E1028,$H$10:$K$10)</f>
        <v>1.5253898186827139E-3</v>
      </c>
      <c r="C1032" s="5">
        <f t="shared" si="49"/>
        <v>-1.5253898186827139E-3</v>
      </c>
      <c r="D1032" s="24">
        <f t="shared" si="50"/>
        <v>1.0010871766875657</v>
      </c>
      <c r="E1032" s="24">
        <f t="shared" si="51"/>
        <v>1.595619702959199</v>
      </c>
    </row>
    <row r="1033" spans="1:5" ht="15" customHeight="1" x14ac:dyDescent="0.2">
      <c r="A1033" s="3">
        <f>'Stocks Returns'!A1029</f>
        <v>43735</v>
      </c>
      <c r="B1033" s="5">
        <f>SUMPRODUCT('Stocks Returns'!B1029:E1029,$H$10:$K$10)</f>
        <v>-9.501779762889349E-3</v>
      </c>
      <c r="C1033" s="5">
        <f t="shared" si="49"/>
        <v>9.501779762889349E-3</v>
      </c>
      <c r="D1033" s="24">
        <f t="shared" si="50"/>
        <v>0.9934343209979547</v>
      </c>
      <c r="E1033" s="24">
        <f t="shared" si="51"/>
        <v>1.5878833731957593</v>
      </c>
    </row>
    <row r="1034" spans="1:5" ht="15" customHeight="1" x14ac:dyDescent="0.2">
      <c r="A1034" s="3">
        <f>'Stocks Returns'!A1030</f>
        <v>43738</v>
      </c>
      <c r="B1034" s="5">
        <f>SUMPRODUCT('Stocks Returns'!B1030:E1030,$H$10:$K$10)</f>
        <v>-9.7484292494145527E-3</v>
      </c>
      <c r="C1034" s="5">
        <f t="shared" si="49"/>
        <v>9.7484292494145527E-3</v>
      </c>
      <c r="D1034" s="24">
        <f t="shared" si="50"/>
        <v>0.99326314625430623</v>
      </c>
      <c r="E1034" s="24">
        <f t="shared" si="51"/>
        <v>1.5877076745428356</v>
      </c>
    </row>
    <row r="1035" spans="1:5" ht="15" customHeight="1" x14ac:dyDescent="0.2">
      <c r="A1035" s="3">
        <f>'Stocks Returns'!A1031</f>
        <v>43739</v>
      </c>
      <c r="B1035" s="5">
        <f>SUMPRODUCT('Stocks Returns'!B1031:E1031,$H$10:$K$10)</f>
        <v>1.2402729911550836E-2</v>
      </c>
      <c r="C1035" s="5">
        <f t="shared" si="49"/>
        <v>-1.2402729911550836E-2</v>
      </c>
      <c r="D1035" s="24">
        <f t="shared" si="50"/>
        <v>1.0086360507120162</v>
      </c>
      <c r="E1035" s="24">
        <f t="shared" si="51"/>
        <v>1.6030209188263487</v>
      </c>
    </row>
    <row r="1036" spans="1:5" ht="15" customHeight="1" x14ac:dyDescent="0.2">
      <c r="A1036" s="3">
        <f>'Stocks Returns'!A1032</f>
        <v>43740</v>
      </c>
      <c r="B1036" s="5">
        <f>SUMPRODUCT('Stocks Returns'!B1032:E1032,$H$10:$K$10)</f>
        <v>-2.5614385813414117E-2</v>
      </c>
      <c r="C1036" s="5">
        <f t="shared" si="49"/>
        <v>2.5614385813414117E-2</v>
      </c>
      <c r="D1036" s="24">
        <f t="shared" si="50"/>
        <v>0.98225217239889051</v>
      </c>
      <c r="E1036" s="24">
        <f t="shared" si="51"/>
        <v>1.5761645034733942</v>
      </c>
    </row>
    <row r="1037" spans="1:5" ht="15" customHeight="1" x14ac:dyDescent="0.2">
      <c r="A1037" s="3">
        <f>'Stocks Returns'!A1033</f>
        <v>43741</v>
      </c>
      <c r="B1037" s="5">
        <f>SUMPRODUCT('Stocks Returns'!B1033:E1033,$H$10:$K$10)</f>
        <v>1.7591246789322581E-2</v>
      </c>
      <c r="C1037" s="5">
        <f t="shared" si="49"/>
        <v>-1.7591246789322581E-2</v>
      </c>
      <c r="D1037" s="24">
        <f t="shared" si="50"/>
        <v>1.0122368814251899</v>
      </c>
      <c r="E1037" s="24">
        <f t="shared" si="51"/>
        <v>1.606469838678898</v>
      </c>
    </row>
    <row r="1038" spans="1:5" ht="15" customHeight="1" x14ac:dyDescent="0.2">
      <c r="A1038" s="3">
        <f>'Stocks Returns'!A1034</f>
        <v>43742</v>
      </c>
      <c r="B1038" s="5">
        <f>SUMPRODUCT('Stocks Returns'!B1034:E1034,$H$10:$K$10)</f>
        <v>1.8197310692950396E-2</v>
      </c>
      <c r="C1038" s="5">
        <f t="shared" si="49"/>
        <v>-1.8197310692950396E-2</v>
      </c>
      <c r="D1038" s="24">
        <f t="shared" si="50"/>
        <v>1.0126574897743075</v>
      </c>
      <c r="E1038" s="24">
        <f t="shared" si="51"/>
        <v>1.6068692434993175</v>
      </c>
    </row>
    <row r="1039" spans="1:5" ht="15" customHeight="1" x14ac:dyDescent="0.2">
      <c r="A1039" s="3">
        <f>'Stocks Returns'!A1035</f>
        <v>43745</v>
      </c>
      <c r="B1039" s="5">
        <f>SUMPRODUCT('Stocks Returns'!B1035:E1035,$H$10:$K$10)</f>
        <v>-6.5970035516448146E-3</v>
      </c>
      <c r="C1039" s="5">
        <f t="shared" si="49"/>
        <v>6.5970035516448146E-3</v>
      </c>
      <c r="D1039" s="24">
        <f t="shared" si="50"/>
        <v>0.99545023568855839</v>
      </c>
      <c r="E1039" s="24">
        <f t="shared" si="51"/>
        <v>1.589943852264172</v>
      </c>
    </row>
    <row r="1040" spans="1:5" ht="15" customHeight="1" x14ac:dyDescent="0.2">
      <c r="A1040" s="3">
        <f>'Stocks Returns'!A1036</f>
        <v>43746</v>
      </c>
      <c r="B1040" s="5">
        <f>SUMPRODUCT('Stocks Returns'!B1036:E1036,$H$10:$K$10)</f>
        <v>-1.5273068721134063E-2</v>
      </c>
      <c r="C1040" s="5">
        <f t="shared" si="49"/>
        <v>1.5273068721134063E-2</v>
      </c>
      <c r="D1040" s="24">
        <f t="shared" si="50"/>
        <v>0.98942904646093288</v>
      </c>
      <c r="E1040" s="24">
        <f t="shared" si="51"/>
        <v>1.5837420178498345</v>
      </c>
    </row>
    <row r="1041" spans="1:5" ht="15" customHeight="1" x14ac:dyDescent="0.2">
      <c r="A1041" s="3">
        <f>'Stocks Returns'!A1037</f>
        <v>43747</v>
      </c>
      <c r="B1041" s="5">
        <f>SUMPRODUCT('Stocks Returns'!B1037:E1037,$H$10:$K$10)</f>
        <v>1.4684934377941387E-2</v>
      </c>
      <c r="C1041" s="5">
        <f t="shared" si="49"/>
        <v>-1.4684934377941387E-2</v>
      </c>
      <c r="D1041" s="24">
        <f t="shared" si="50"/>
        <v>1.0102199006116912</v>
      </c>
      <c r="E1041" s="24">
        <f t="shared" si="51"/>
        <v>1.6045444721386051</v>
      </c>
    </row>
    <row r="1042" spans="1:5" ht="15" customHeight="1" x14ac:dyDescent="0.2">
      <c r="A1042" s="3">
        <f>'Stocks Returns'!A1038</f>
        <v>43748</v>
      </c>
      <c r="B1042" s="5">
        <f>SUMPRODUCT('Stocks Returns'!B1038:E1038,$H$10:$K$10)</f>
        <v>8.1107784654447059E-4</v>
      </c>
      <c r="C1042" s="5">
        <f t="shared" si="49"/>
        <v>-8.1107784654447059E-4</v>
      </c>
      <c r="D1042" s="24">
        <f t="shared" si="50"/>
        <v>1.0005914441789019</v>
      </c>
      <c r="E1042" s="24">
        <f t="shared" si="51"/>
        <v>1.5951256361823989</v>
      </c>
    </row>
    <row r="1043" spans="1:5" ht="15" customHeight="1" x14ac:dyDescent="0.2">
      <c r="A1043" s="3">
        <f>'Stocks Returns'!A1039</f>
        <v>43749</v>
      </c>
      <c r="B1043" s="5">
        <f>SUMPRODUCT('Stocks Returns'!B1039:E1039,$H$10:$K$10)</f>
        <v>1.3692743690072695E-2</v>
      </c>
      <c r="C1043" s="5">
        <f t="shared" si="49"/>
        <v>-1.3692743690072695E-2</v>
      </c>
      <c r="D1043" s="24">
        <f t="shared" si="50"/>
        <v>1.0095313202743104</v>
      </c>
      <c r="E1043" s="24">
        <f t="shared" si="51"/>
        <v>1.6038833621969397</v>
      </c>
    </row>
    <row r="1044" spans="1:5" ht="15" customHeight="1" x14ac:dyDescent="0.2">
      <c r="A1044" s="3">
        <f>'Stocks Returns'!A1040</f>
        <v>43752</v>
      </c>
      <c r="B1044" s="5">
        <f>SUMPRODUCT('Stocks Returns'!B1040:E1040,$H$10:$K$10)</f>
        <v>1.6796540905303049E-3</v>
      </c>
      <c r="C1044" s="5">
        <f t="shared" si="49"/>
        <v>-1.6796540905303049E-3</v>
      </c>
      <c r="D1044" s="24">
        <f t="shared" si="50"/>
        <v>1.0011942360922279</v>
      </c>
      <c r="E1044" s="24">
        <f t="shared" si="51"/>
        <v>1.5957262733125723</v>
      </c>
    </row>
    <row r="1045" spans="1:5" ht="15" customHeight="1" x14ac:dyDescent="0.2">
      <c r="A1045" s="3">
        <f>'Stocks Returns'!A1041</f>
        <v>43753</v>
      </c>
      <c r="B1045" s="5">
        <f>SUMPRODUCT('Stocks Returns'!B1041:E1041,$H$10:$K$10)</f>
        <v>8.0468320416594939E-3</v>
      </c>
      <c r="C1045" s="5">
        <f t="shared" si="49"/>
        <v>-8.0468320416594939E-3</v>
      </c>
      <c r="D1045" s="24">
        <f t="shared" si="50"/>
        <v>1.0056130575903117</v>
      </c>
      <c r="E1045" s="24">
        <f t="shared" si="51"/>
        <v>1.6000847004490217</v>
      </c>
    </row>
    <row r="1046" spans="1:5" ht="15" customHeight="1" x14ac:dyDescent="0.2">
      <c r="A1046" s="3">
        <f>'Stocks Returns'!A1042</f>
        <v>43754</v>
      </c>
      <c r="B1046" s="5">
        <f>SUMPRODUCT('Stocks Returns'!B1042:E1042,$H$10:$K$10)</f>
        <v>-5.1120975646407043E-3</v>
      </c>
      <c r="C1046" s="5">
        <f t="shared" si="49"/>
        <v>5.1120975646407043E-3</v>
      </c>
      <c r="D1046" s="24">
        <f t="shared" si="50"/>
        <v>0.99648076044353928</v>
      </c>
      <c r="E1046" s="24">
        <f t="shared" si="51"/>
        <v>1.5909909402911857</v>
      </c>
    </row>
    <row r="1047" spans="1:5" ht="15" customHeight="1" x14ac:dyDescent="0.2">
      <c r="A1047" s="3">
        <f>'Stocks Returns'!A1043</f>
        <v>43755</v>
      </c>
      <c r="B1047" s="5">
        <f>SUMPRODUCT('Stocks Returns'!B1043:E1043,$H$10:$K$10)</f>
        <v>1.3102615982745652E-4</v>
      </c>
      <c r="C1047" s="5">
        <f t="shared" si="49"/>
        <v>-1.3102615982745652E-4</v>
      </c>
      <c r="D1047" s="24">
        <f t="shared" si="50"/>
        <v>1.0001194883083202</v>
      </c>
      <c r="E1047" s="24">
        <f t="shared" si="51"/>
        <v>1.5946543516429692</v>
      </c>
    </row>
    <row r="1048" spans="1:5" ht="15" customHeight="1" x14ac:dyDescent="0.2">
      <c r="A1048" s="3">
        <f>'Stocks Returns'!A1044</f>
        <v>43756</v>
      </c>
      <c r="B1048" s="5">
        <f>SUMPRODUCT('Stocks Returns'!B1044:E1044,$H$10:$K$10)</f>
        <v>-1.2216158715480702E-2</v>
      </c>
      <c r="C1048" s="5">
        <f t="shared" si="49"/>
        <v>1.2216158715480702E-2</v>
      </c>
      <c r="D1048" s="24">
        <f t="shared" si="50"/>
        <v>0.99155054200485637</v>
      </c>
      <c r="E1048" s="24">
        <f t="shared" si="51"/>
        <v>1.5859434493449942</v>
      </c>
    </row>
    <row r="1049" spans="1:5" ht="15" customHeight="1" x14ac:dyDescent="0.2">
      <c r="A1049" s="3">
        <f>'Stocks Returns'!A1045</f>
        <v>43759</v>
      </c>
      <c r="B1049" s="5">
        <f>SUMPRODUCT('Stocks Returns'!B1045:E1045,$H$10:$K$10)</f>
        <v>5.6220505411564703E-3</v>
      </c>
      <c r="C1049" s="5">
        <f t="shared" si="49"/>
        <v>-5.6220505411564703E-3</v>
      </c>
      <c r="D1049" s="24">
        <f t="shared" si="50"/>
        <v>1.0039302592289625</v>
      </c>
      <c r="E1049" s="24">
        <f t="shared" si="51"/>
        <v>1.5984341762002061</v>
      </c>
    </row>
    <row r="1050" spans="1:5" ht="15" customHeight="1" x14ac:dyDescent="0.2">
      <c r="A1050" s="3">
        <f>'Stocks Returns'!A1046</f>
        <v>43760</v>
      </c>
      <c r="B1050" s="5">
        <f>SUMPRODUCT('Stocks Returns'!B1046:E1046,$H$10:$K$10)</f>
        <v>-3.0492151173498731E-2</v>
      </c>
      <c r="C1050" s="5">
        <f t="shared" si="49"/>
        <v>3.0492151173498731E-2</v>
      </c>
      <c r="D1050" s="24">
        <f t="shared" si="50"/>
        <v>0.97886700323899178</v>
      </c>
      <c r="E1050" s="24">
        <f t="shared" si="51"/>
        <v>1.5725211831714239</v>
      </c>
    </row>
    <row r="1051" spans="1:5" ht="15" customHeight="1" x14ac:dyDescent="0.2">
      <c r="A1051" s="3">
        <f>'Stocks Returns'!A1047</f>
        <v>43761</v>
      </c>
      <c r="B1051" s="5">
        <f>SUMPRODUCT('Stocks Returns'!B1047:E1047,$H$10:$K$10)</f>
        <v>4.8105816832013845E-4</v>
      </c>
      <c r="C1051" s="5">
        <f t="shared" si="49"/>
        <v>-4.8105816832013845E-4</v>
      </c>
      <c r="D1051" s="24">
        <f t="shared" si="50"/>
        <v>1.0003624105222142</v>
      </c>
      <c r="E1051" s="24">
        <f t="shared" si="51"/>
        <v>1.5948970396678033</v>
      </c>
    </row>
    <row r="1052" spans="1:5" ht="15" customHeight="1" x14ac:dyDescent="0.2">
      <c r="A1052" s="3">
        <f>'Stocks Returns'!A1048</f>
        <v>43762</v>
      </c>
      <c r="B1052" s="5">
        <f>SUMPRODUCT('Stocks Returns'!B1048:E1048,$H$10:$K$10)</f>
        <v>2.7288550904758915E-2</v>
      </c>
      <c r="C1052" s="5">
        <f t="shared" si="49"/>
        <v>-2.7288550904758915E-2</v>
      </c>
      <c r="D1052" s="24">
        <f t="shared" si="50"/>
        <v>1.0189668104813026</v>
      </c>
      <c r="E1052" s="24">
        <f t="shared" si="51"/>
        <v>1.612773074702623</v>
      </c>
    </row>
    <row r="1053" spans="1:5" ht="15" customHeight="1" x14ac:dyDescent="0.2">
      <c r="A1053" s="3">
        <f>'Stocks Returns'!A1049</f>
        <v>43763</v>
      </c>
      <c r="B1053" s="5">
        <f>SUMPRODUCT('Stocks Returns'!B1049:E1049,$H$10:$K$10)</f>
        <v>8.8569410863982515E-3</v>
      </c>
      <c r="C1053" s="5">
        <f t="shared" si="49"/>
        <v>-8.8569410863982515E-3</v>
      </c>
      <c r="D1053" s="24">
        <f t="shared" si="50"/>
        <v>1.0061752732673603</v>
      </c>
      <c r="E1053" s="24">
        <f t="shared" si="51"/>
        <v>1.6006335825823983</v>
      </c>
    </row>
    <row r="1054" spans="1:5" ht="15" customHeight="1" x14ac:dyDescent="0.2">
      <c r="A1054" s="3">
        <f>'Stocks Returns'!A1050</f>
        <v>43766</v>
      </c>
      <c r="B1054" s="5">
        <f>SUMPRODUCT('Stocks Returns'!B1050:E1050,$H$10:$K$10)</f>
        <v>1.1540475802133125E-2</v>
      </c>
      <c r="C1054" s="5">
        <f t="shared" si="49"/>
        <v>-1.1540475802133125E-2</v>
      </c>
      <c r="D1054" s="24">
        <f t="shared" si="50"/>
        <v>1.0080376463600804</v>
      </c>
      <c r="E1054" s="24">
        <f t="shared" si="51"/>
        <v>1.6024426366932232</v>
      </c>
    </row>
    <row r="1055" spans="1:5" ht="15" customHeight="1" x14ac:dyDescent="0.2">
      <c r="A1055" s="3">
        <f>'Stocks Returns'!A1051</f>
        <v>43767</v>
      </c>
      <c r="B1055" s="5">
        <f>SUMPRODUCT('Stocks Returns'!B1051:E1051,$H$10:$K$10)</f>
        <v>-1.1975833536925917E-2</v>
      </c>
      <c r="C1055" s="5">
        <f t="shared" si="49"/>
        <v>1.1975833536925917E-2</v>
      </c>
      <c r="D1055" s="24">
        <f t="shared" si="50"/>
        <v>0.99171732767877341</v>
      </c>
      <c r="E1055" s="24">
        <f t="shared" si="51"/>
        <v>1.5861157698511266</v>
      </c>
    </row>
    <row r="1056" spans="1:5" ht="15" customHeight="1" x14ac:dyDescent="0.2">
      <c r="A1056" s="3">
        <f>'Stocks Returns'!A1052</f>
        <v>43768</v>
      </c>
      <c r="B1056" s="5">
        <f>SUMPRODUCT('Stocks Returns'!B1052:E1052,$H$10:$K$10)</f>
        <v>8.8644903350625793E-3</v>
      </c>
      <c r="C1056" s="5">
        <f t="shared" si="49"/>
        <v>-8.8644903350625793E-3</v>
      </c>
      <c r="D1056" s="24">
        <f t="shared" si="50"/>
        <v>1.0061805124459333</v>
      </c>
      <c r="E1056" s="24">
        <f t="shared" si="51"/>
        <v>1.6006386914907897</v>
      </c>
    </row>
    <row r="1057" spans="1:5" ht="15" customHeight="1" x14ac:dyDescent="0.2">
      <c r="A1057" s="3">
        <f>'Stocks Returns'!A1053</f>
        <v>43769</v>
      </c>
      <c r="B1057" s="5">
        <f>SUMPRODUCT('Stocks Returns'!B1053:E1053,$H$10:$K$10)</f>
        <v>-2.7159702406753688E-3</v>
      </c>
      <c r="C1057" s="5">
        <f t="shared" si="49"/>
        <v>2.7159702406753688E-3</v>
      </c>
      <c r="D1057" s="24">
        <f t="shared" si="50"/>
        <v>0.99814367280637128</v>
      </c>
      <c r="E1057" s="24">
        <f t="shared" si="51"/>
        <v>1.5926716813210109</v>
      </c>
    </row>
    <row r="1058" spans="1:5" ht="15" customHeight="1" x14ac:dyDescent="0.2">
      <c r="A1058" s="3">
        <f>'Stocks Returns'!A1054</f>
        <v>43770</v>
      </c>
      <c r="B1058" s="5">
        <f>SUMPRODUCT('Stocks Returns'!B1054:E1054,$H$10:$K$10)</f>
        <v>1.2611402735843547E-2</v>
      </c>
      <c r="C1058" s="5">
        <f t="shared" si="49"/>
        <v>-1.2611402735843547E-2</v>
      </c>
      <c r="D1058" s="24">
        <f t="shared" si="50"/>
        <v>1.0087808696520755</v>
      </c>
      <c r="E1058" s="24">
        <f t="shared" si="51"/>
        <v>1.6031606490813528</v>
      </c>
    </row>
    <row r="1059" spans="1:5" ht="15" customHeight="1" x14ac:dyDescent="0.2">
      <c r="A1059" s="3">
        <f>'Stocks Returns'!A1055</f>
        <v>43773</v>
      </c>
      <c r="B1059" s="5">
        <f>SUMPRODUCT('Stocks Returns'!B1055:E1055,$H$10:$K$10)</f>
        <v>-8.5843982729401098E-3</v>
      </c>
      <c r="C1059" s="5">
        <f t="shared" si="49"/>
        <v>8.5843982729401098E-3</v>
      </c>
      <c r="D1059" s="24">
        <f t="shared" si="50"/>
        <v>0.99407098375197955</v>
      </c>
      <c r="E1059" s="24">
        <f t="shared" si="51"/>
        <v>1.5885358465500543</v>
      </c>
    </row>
    <row r="1060" spans="1:5" ht="15" customHeight="1" x14ac:dyDescent="0.2">
      <c r="A1060" s="3">
        <f>'Stocks Returns'!A1056</f>
        <v>43774</v>
      </c>
      <c r="B1060" s="5">
        <f>SUMPRODUCT('Stocks Returns'!B1056:E1056,$H$10:$K$10)</f>
        <v>-1.3394279152594196E-2</v>
      </c>
      <c r="C1060" s="5">
        <f t="shared" si="49"/>
        <v>1.3394279152594196E-2</v>
      </c>
      <c r="D1060" s="24">
        <f t="shared" si="50"/>
        <v>0.99073292642149957</v>
      </c>
      <c r="E1060" s="24">
        <f t="shared" si="51"/>
        <v>1.5850971189640739</v>
      </c>
    </row>
    <row r="1061" spans="1:5" ht="15" customHeight="1" x14ac:dyDescent="0.2">
      <c r="A1061" s="3">
        <f>'Stocks Returns'!A1057</f>
        <v>43775</v>
      </c>
      <c r="B1061" s="5">
        <f>SUMPRODUCT('Stocks Returns'!B1057:E1057,$H$10:$K$10)</f>
        <v>-4.5551442718249057E-4</v>
      </c>
      <c r="C1061" s="5">
        <f t="shared" si="49"/>
        <v>4.5551442718249057E-4</v>
      </c>
      <c r="D1061" s="24">
        <f t="shared" si="50"/>
        <v>0.99971242914093528</v>
      </c>
      <c r="E1061" s="24">
        <f t="shared" si="51"/>
        <v>1.5942471556704785</v>
      </c>
    </row>
    <row r="1062" spans="1:5" ht="15" customHeight="1" x14ac:dyDescent="0.2">
      <c r="A1062" s="3">
        <f>'Stocks Returns'!A1058</f>
        <v>43776</v>
      </c>
      <c r="B1062" s="5">
        <f>SUMPRODUCT('Stocks Returns'!B1058:E1058,$H$10:$K$10)</f>
        <v>8.7324991513772557E-3</v>
      </c>
      <c r="C1062" s="5">
        <f t="shared" si="49"/>
        <v>-8.7324991513772557E-3</v>
      </c>
      <c r="D1062" s="24">
        <f t="shared" si="50"/>
        <v>1.0060889105644557</v>
      </c>
      <c r="E1062" s="24">
        <f t="shared" si="51"/>
        <v>1.6005493512379894</v>
      </c>
    </row>
    <row r="1063" spans="1:5" ht="15" customHeight="1" x14ac:dyDescent="0.2">
      <c r="A1063" s="3">
        <f>'Stocks Returns'!A1059</f>
        <v>43777</v>
      </c>
      <c r="B1063" s="5">
        <f>SUMPRODUCT('Stocks Returns'!B1059:E1059,$H$10:$K$10)</f>
        <v>3.350534801235653E-3</v>
      </c>
      <c r="C1063" s="5">
        <f t="shared" si="49"/>
        <v>-3.350534801235653E-3</v>
      </c>
      <c r="D1063" s="24">
        <f t="shared" si="50"/>
        <v>1.0023538273054575</v>
      </c>
      <c r="E1063" s="24">
        <f t="shared" si="51"/>
        <v>1.596877620790121</v>
      </c>
    </row>
    <row r="1064" spans="1:5" ht="15" customHeight="1" x14ac:dyDescent="0.2">
      <c r="A1064" s="3">
        <f>'Stocks Returns'!A1060</f>
        <v>43780</v>
      </c>
      <c r="B1064" s="5">
        <f>SUMPRODUCT('Stocks Returns'!B1060:E1060,$H$10:$K$10)</f>
        <v>1.9941171838286521E-3</v>
      </c>
      <c r="C1064" s="5">
        <f t="shared" si="49"/>
        <v>-1.9941171838286521E-3</v>
      </c>
      <c r="D1064" s="24">
        <f t="shared" si="50"/>
        <v>1.0014124734789771</v>
      </c>
      <c r="E1064" s="24">
        <f t="shared" si="51"/>
        <v>1.595943371449172</v>
      </c>
    </row>
    <row r="1065" spans="1:5" ht="15" customHeight="1" x14ac:dyDescent="0.2">
      <c r="A1065" s="3">
        <f>'Stocks Returns'!A1061</f>
        <v>43781</v>
      </c>
      <c r="B1065" s="5">
        <f>SUMPRODUCT('Stocks Returns'!B1061:E1061,$H$10:$K$10)</f>
        <v>4.7743775738002175E-4</v>
      </c>
      <c r="C1065" s="5">
        <f t="shared" si="49"/>
        <v>-4.7743775738002175E-4</v>
      </c>
      <c r="D1065" s="24">
        <f t="shared" si="50"/>
        <v>1.0003598979570216</v>
      </c>
      <c r="E1065" s="24">
        <f t="shared" si="51"/>
        <v>1.5948945307336162</v>
      </c>
    </row>
    <row r="1066" spans="1:5" ht="15" customHeight="1" x14ac:dyDescent="0.2">
      <c r="A1066" s="3">
        <f>'Stocks Returns'!A1062</f>
        <v>43782</v>
      </c>
      <c r="B1066" s="5">
        <f>SUMPRODUCT('Stocks Returns'!B1062:E1062,$H$10:$K$10)</f>
        <v>-1.493431586254581E-3</v>
      </c>
      <c r="C1066" s="5">
        <f t="shared" si="49"/>
        <v>1.493431586254581E-3</v>
      </c>
      <c r="D1066" s="24">
        <f t="shared" si="50"/>
        <v>0.99899211463253923</v>
      </c>
      <c r="E1066" s="24">
        <f t="shared" si="51"/>
        <v>1.59352497622324</v>
      </c>
    </row>
    <row r="1067" spans="1:5" ht="15" customHeight="1" x14ac:dyDescent="0.2">
      <c r="A1067" s="3">
        <f>'Stocks Returns'!A1063</f>
        <v>43783</v>
      </c>
      <c r="B1067" s="5">
        <f>SUMPRODUCT('Stocks Returns'!B1063:E1063,$H$10:$K$10)</f>
        <v>1.4803391681035075E-3</v>
      </c>
      <c r="C1067" s="5">
        <f t="shared" si="49"/>
        <v>-1.4803391681035075E-3</v>
      </c>
      <c r="D1067" s="24">
        <f t="shared" si="50"/>
        <v>1.0010559115360638</v>
      </c>
      <c r="E1067" s="24">
        <f t="shared" si="51"/>
        <v>1.5955885719593221</v>
      </c>
    </row>
    <row r="1068" spans="1:5" ht="15" customHeight="1" x14ac:dyDescent="0.2">
      <c r="A1068" s="3">
        <f>'Stocks Returns'!A1064</f>
        <v>43784</v>
      </c>
      <c r="B1068" s="5">
        <f>SUMPRODUCT('Stocks Returns'!B1064:E1064,$H$10:$K$10)</f>
        <v>7.4708550836960074E-4</v>
      </c>
      <c r="C1068" s="5">
        <f t="shared" si="49"/>
        <v>-7.4708550836960074E-4</v>
      </c>
      <c r="D1068" s="24">
        <f t="shared" si="50"/>
        <v>1.0005470334962085</v>
      </c>
      <c r="E1068" s="24">
        <f t="shared" si="51"/>
        <v>1.5950813266784518</v>
      </c>
    </row>
    <row r="1069" spans="1:5" ht="15" customHeight="1" x14ac:dyDescent="0.2">
      <c r="A1069" s="3">
        <f>'Stocks Returns'!A1065</f>
        <v>43787</v>
      </c>
      <c r="B1069" s="5">
        <f>SUMPRODUCT('Stocks Returns'!B1065:E1065,$H$10:$K$10)</f>
        <v>-1.9605047338574497E-3</v>
      </c>
      <c r="C1069" s="5">
        <f t="shared" si="49"/>
        <v>1.9605047338574497E-3</v>
      </c>
      <c r="D1069" s="24">
        <f t="shared" si="50"/>
        <v>0.99866796586810291</v>
      </c>
      <c r="E1069" s="24">
        <f t="shared" si="51"/>
        <v>1.5931993122800279</v>
      </c>
    </row>
    <row r="1070" spans="1:5" ht="15" customHeight="1" x14ac:dyDescent="0.2">
      <c r="A1070" s="3">
        <f>'Stocks Returns'!A1066</f>
        <v>43788</v>
      </c>
      <c r="B1070" s="5">
        <f>SUMPRODUCT('Stocks Returns'!B1066:E1066,$H$10:$K$10)</f>
        <v>1.6418527797539172E-2</v>
      </c>
      <c r="C1070" s="5">
        <f t="shared" si="49"/>
        <v>-1.6418527797539172E-2</v>
      </c>
      <c r="D1070" s="24">
        <f t="shared" si="50"/>
        <v>1.0114230144448921</v>
      </c>
      <c r="E1070" s="24">
        <f t="shared" si="51"/>
        <v>1.6056949416230344</v>
      </c>
    </row>
    <row r="1071" spans="1:5" ht="15" customHeight="1" x14ac:dyDescent="0.2">
      <c r="A1071" s="3">
        <f>'Stocks Returns'!A1067</f>
        <v>43789</v>
      </c>
      <c r="B1071" s="5">
        <f>SUMPRODUCT('Stocks Returns'!B1067:E1067,$H$10:$K$10)</f>
        <v>-6.569455399389656E-3</v>
      </c>
      <c r="C1071" s="5">
        <f t="shared" si="49"/>
        <v>6.569455399389656E-3</v>
      </c>
      <c r="D1071" s="24">
        <f t="shared" si="50"/>
        <v>0.9954693541062235</v>
      </c>
      <c r="E1071" s="24">
        <f t="shared" si="51"/>
        <v>1.5899633163146367</v>
      </c>
    </row>
    <row r="1072" spans="1:5" ht="15" customHeight="1" x14ac:dyDescent="0.2">
      <c r="A1072" s="3">
        <f>'Stocks Returns'!A1068</f>
        <v>43790</v>
      </c>
      <c r="B1072" s="5">
        <f>SUMPRODUCT('Stocks Returns'!B1068:E1068,$H$10:$K$10)</f>
        <v>-9.226026903753539E-3</v>
      </c>
      <c r="C1072" s="5">
        <f t="shared" si="49"/>
        <v>9.226026903753539E-3</v>
      </c>
      <c r="D1072" s="24">
        <f t="shared" si="50"/>
        <v>0.99362569348219498</v>
      </c>
      <c r="E1072" s="24">
        <f t="shared" si="51"/>
        <v>1.5880796664367496</v>
      </c>
    </row>
    <row r="1073" spans="1:5" ht="15" customHeight="1" x14ac:dyDescent="0.2">
      <c r="A1073" s="3">
        <f>'Stocks Returns'!A1069</f>
        <v>43791</v>
      </c>
      <c r="B1073" s="5">
        <f>SUMPRODUCT('Stocks Returns'!B1069:E1069,$H$10:$K$10)</f>
        <v>-1.782687906677123E-3</v>
      </c>
      <c r="C1073" s="5">
        <f t="shared" si="49"/>
        <v>1.782687906677123E-3</v>
      </c>
      <c r="D1073" s="24">
        <f t="shared" si="50"/>
        <v>0.99879137074616597</v>
      </c>
      <c r="E1073" s="24">
        <f t="shared" si="51"/>
        <v>1.5933233434218252</v>
      </c>
    </row>
    <row r="1074" spans="1:5" ht="15" customHeight="1" x14ac:dyDescent="0.2">
      <c r="A1074" s="3">
        <f>'Stocks Returns'!A1070</f>
        <v>43794</v>
      </c>
      <c r="B1074" s="5">
        <f>SUMPRODUCT('Stocks Returns'!B1070:E1070,$H$10:$K$10)</f>
        <v>9.1363509943408056E-3</v>
      </c>
      <c r="C1074" s="5">
        <f t="shared" si="49"/>
        <v>-9.1363509943408056E-3</v>
      </c>
      <c r="D1074" s="24">
        <f t="shared" si="50"/>
        <v>1.0063691837434725</v>
      </c>
      <c r="E1074" s="24">
        <f t="shared" si="51"/>
        <v>1.600822597460781</v>
      </c>
    </row>
    <row r="1075" spans="1:5" ht="15" customHeight="1" x14ac:dyDescent="0.2">
      <c r="A1075" s="3">
        <f>'Stocks Returns'!A1071</f>
        <v>43795</v>
      </c>
      <c r="B1075" s="5">
        <f>SUMPRODUCT('Stocks Returns'!B1071:E1071,$H$10:$K$10)</f>
        <v>9.2633302311236568E-3</v>
      </c>
      <c r="C1075" s="5">
        <f t="shared" si="49"/>
        <v>-9.2633302311236568E-3</v>
      </c>
      <c r="D1075" s="24">
        <f t="shared" si="50"/>
        <v>1.0064573073337997</v>
      </c>
      <c r="E1075" s="24">
        <f t="shared" si="51"/>
        <v>1.6009084458823175</v>
      </c>
    </row>
    <row r="1076" spans="1:5" ht="15" customHeight="1" x14ac:dyDescent="0.2">
      <c r="A1076" s="3">
        <f>'Stocks Returns'!A1072</f>
        <v>43796</v>
      </c>
      <c r="B1076" s="5">
        <f>SUMPRODUCT('Stocks Returns'!B1072:E1072,$H$10:$K$10)</f>
        <v>9.5184719786143117E-3</v>
      </c>
      <c r="C1076" s="5">
        <f t="shared" si="49"/>
        <v>-9.5184719786143117E-3</v>
      </c>
      <c r="D1076" s="24">
        <f t="shared" si="50"/>
        <v>1.0066343757065583</v>
      </c>
      <c r="E1076" s="24">
        <f t="shared" si="51"/>
        <v>1.6010808475786025</v>
      </c>
    </row>
    <row r="1077" spans="1:5" ht="15" customHeight="1" x14ac:dyDescent="0.2">
      <c r="A1077" s="3">
        <f>'Stocks Returns'!A1073</f>
        <v>43797</v>
      </c>
      <c r="B1077" s="5">
        <f>SUMPRODUCT('Stocks Returns'!B1073:E1073,$H$10:$K$10)</f>
        <v>0</v>
      </c>
      <c r="C1077" s="5">
        <f t="shared" si="49"/>
        <v>0</v>
      </c>
      <c r="D1077" s="24">
        <f t="shared" si="50"/>
        <v>1.0000285561533999</v>
      </c>
      <c r="E1077" s="24">
        <f t="shared" si="51"/>
        <v>1.5945634464142966</v>
      </c>
    </row>
    <row r="1078" spans="1:5" ht="15" customHeight="1" x14ac:dyDescent="0.2">
      <c r="A1078" s="3">
        <f>'Stocks Returns'!A1074</f>
        <v>43798</v>
      </c>
      <c r="B1078" s="5">
        <f>SUMPRODUCT('Stocks Returns'!B1074:E1074,$H$10:$K$10)</f>
        <v>5.612807413029005E-5</v>
      </c>
      <c r="C1078" s="5">
        <f t="shared" si="49"/>
        <v>-5.612807413029005E-5</v>
      </c>
      <c r="D1078" s="24">
        <f t="shared" si="50"/>
        <v>1.0000675090368463</v>
      </c>
      <c r="E1078" s="24">
        <f t="shared" si="51"/>
        <v>1.5946023918133319</v>
      </c>
    </row>
    <row r="1079" spans="1:5" ht="15" customHeight="1" x14ac:dyDescent="0.2">
      <c r="A1079" s="3">
        <f>'Stocks Returns'!A1075</f>
        <v>43801</v>
      </c>
      <c r="B1079" s="5">
        <f>SUMPRODUCT('Stocks Returns'!B1075:E1075,$H$10:$K$10)</f>
        <v>-1.4045086330945209E-2</v>
      </c>
      <c r="C1079" s="5">
        <f t="shared" si="49"/>
        <v>1.4045086330945209E-2</v>
      </c>
      <c r="D1079" s="24">
        <f t="shared" si="50"/>
        <v>0.99028126623972401</v>
      </c>
      <c r="E1079" s="24">
        <f t="shared" si="51"/>
        <v>1.5846284706824147</v>
      </c>
    </row>
    <row r="1080" spans="1:5" ht="15" customHeight="1" x14ac:dyDescent="0.2">
      <c r="A1080" s="3">
        <f>'Stocks Returns'!A1076</f>
        <v>43802</v>
      </c>
      <c r="B1080" s="5">
        <f>SUMPRODUCT('Stocks Returns'!B1076:E1076,$H$10:$K$10)</f>
        <v>-9.230423043970591E-4</v>
      </c>
      <c r="C1080" s="5">
        <f t="shared" si="49"/>
        <v>9.230423043970591E-4</v>
      </c>
      <c r="D1080" s="24">
        <f t="shared" si="50"/>
        <v>0.99938796479414838</v>
      </c>
      <c r="E1080" s="24">
        <f t="shared" si="51"/>
        <v>1.5939221078174195</v>
      </c>
    </row>
    <row r="1081" spans="1:5" ht="15" customHeight="1" x14ac:dyDescent="0.2">
      <c r="A1081" s="3">
        <f>'Stocks Returns'!A1077</f>
        <v>43803</v>
      </c>
      <c r="B1081" s="5">
        <f>SUMPRODUCT('Stocks Returns'!B1077:E1077,$H$10:$K$10)</f>
        <v>-3.7042620769457075E-3</v>
      </c>
      <c r="C1081" s="5">
        <f t="shared" si="49"/>
        <v>3.7042620769457075E-3</v>
      </c>
      <c r="D1081" s="24">
        <f t="shared" si="50"/>
        <v>0.99745779827199965</v>
      </c>
      <c r="E1081" s="24">
        <f t="shared" si="51"/>
        <v>1.5919797864733169</v>
      </c>
    </row>
    <row r="1082" spans="1:5" ht="15" customHeight="1" x14ac:dyDescent="0.2">
      <c r="A1082" s="3">
        <f>'Stocks Returns'!A1078</f>
        <v>43804</v>
      </c>
      <c r="B1082" s="5">
        <f>SUMPRODUCT('Stocks Returns'!B1078:E1078,$H$10:$K$10)</f>
        <v>6.7908650915434873E-3</v>
      </c>
      <c r="C1082" s="5">
        <f t="shared" si="49"/>
        <v>-6.7908650915434873E-3</v>
      </c>
      <c r="D1082" s="24">
        <f t="shared" si="50"/>
        <v>1.0047414165269311</v>
      </c>
      <c r="E1082" s="24">
        <f t="shared" si="51"/>
        <v>1.5992312040276577</v>
      </c>
    </row>
    <row r="1083" spans="1:5" ht="15" customHeight="1" x14ac:dyDescent="0.2">
      <c r="A1083" s="3">
        <f>'Stocks Returns'!A1079</f>
        <v>43805</v>
      </c>
      <c r="B1083" s="5">
        <f>SUMPRODUCT('Stocks Returns'!B1079:E1079,$H$10:$K$10)</f>
        <v>2.7484034323647087E-3</v>
      </c>
      <c r="C1083" s="5">
        <f t="shared" si="49"/>
        <v>-2.7484034323647087E-3</v>
      </c>
      <c r="D1083" s="24">
        <f t="shared" si="50"/>
        <v>1.0019359481354611</v>
      </c>
      <c r="E1083" s="24">
        <f t="shared" si="51"/>
        <v>1.5964633345568087</v>
      </c>
    </row>
    <row r="1084" spans="1:5" ht="15" customHeight="1" x14ac:dyDescent="0.2">
      <c r="A1084" s="3">
        <f>'Stocks Returns'!A1080</f>
        <v>43808</v>
      </c>
      <c r="B1084" s="5">
        <f>SUMPRODUCT('Stocks Returns'!B1080:E1080,$H$10:$K$10)</f>
        <v>4.0183788910604498E-3</v>
      </c>
      <c r="C1084" s="5">
        <f t="shared" si="49"/>
        <v>-4.0183788910604498E-3</v>
      </c>
      <c r="D1084" s="24">
        <f t="shared" si="50"/>
        <v>1.0028173111037959</v>
      </c>
      <c r="E1084" s="24">
        <f t="shared" si="51"/>
        <v>1.5973362986703499</v>
      </c>
    </row>
    <row r="1085" spans="1:5" ht="15" customHeight="1" x14ac:dyDescent="0.2">
      <c r="A1085" s="3">
        <f>'Stocks Returns'!A1081</f>
        <v>43809</v>
      </c>
      <c r="B1085" s="5">
        <f>SUMPRODUCT('Stocks Returns'!B1081:E1081,$H$10:$K$10)</f>
        <v>-3.7223945108614373E-3</v>
      </c>
      <c r="C1085" s="5">
        <f t="shared" si="49"/>
        <v>3.7223945108614373E-3</v>
      </c>
      <c r="D1085" s="24">
        <f t="shared" si="50"/>
        <v>0.99744521436286215</v>
      </c>
      <c r="E1085" s="24">
        <f t="shared" si="51"/>
        <v>1.5919670746106982</v>
      </c>
    </row>
    <row r="1086" spans="1:5" ht="15" customHeight="1" x14ac:dyDescent="0.2">
      <c r="A1086" s="3">
        <f>'Stocks Returns'!A1082</f>
        <v>43810</v>
      </c>
      <c r="B1086" s="5">
        <f>SUMPRODUCT('Stocks Returns'!B1082:E1082,$H$10:$K$10)</f>
        <v>-7.6612365779041736E-4</v>
      </c>
      <c r="C1086" s="5">
        <f t="shared" si="49"/>
        <v>7.6612365779041736E-4</v>
      </c>
      <c r="D1086" s="24">
        <f t="shared" si="50"/>
        <v>0.99949686633489343</v>
      </c>
      <c r="E1086" s="24">
        <f t="shared" si="51"/>
        <v>1.5940312521095523</v>
      </c>
    </row>
    <row r="1087" spans="1:5" ht="15" customHeight="1" x14ac:dyDescent="0.2">
      <c r="A1087" s="3">
        <f>'Stocks Returns'!A1083</f>
        <v>43811</v>
      </c>
      <c r="B1087" s="5">
        <f>SUMPRODUCT('Stocks Returns'!B1083:E1083,$H$10:$K$10)</f>
        <v>5.5119409954209574E-3</v>
      </c>
      <c r="C1087" s="5">
        <f t="shared" si="49"/>
        <v>-5.5119409954209574E-3</v>
      </c>
      <c r="D1087" s="24">
        <f t="shared" si="50"/>
        <v>1.0038538432042221</v>
      </c>
      <c r="E1087" s="24">
        <f t="shared" si="51"/>
        <v>1.5983589544735461</v>
      </c>
    </row>
    <row r="1088" spans="1:5" ht="15" customHeight="1" x14ac:dyDescent="0.2">
      <c r="A1088" s="3">
        <f>'Stocks Returns'!A1084</f>
        <v>43812</v>
      </c>
      <c r="B1088" s="5">
        <f>SUMPRODUCT('Stocks Returns'!B1084:E1084,$H$10:$K$10)</f>
        <v>1.22659274879792E-2</v>
      </c>
      <c r="C1088" s="5">
        <f t="shared" si="49"/>
        <v>-1.22659274879792E-2</v>
      </c>
      <c r="D1088" s="24">
        <f t="shared" si="50"/>
        <v>1.0085411098300574</v>
      </c>
      <c r="E1088" s="24">
        <f t="shared" si="51"/>
        <v>1.6029292676835372</v>
      </c>
    </row>
    <row r="1089" spans="1:5" ht="15" customHeight="1" x14ac:dyDescent="0.2">
      <c r="A1089" s="3">
        <f>'Stocks Returns'!A1085</f>
        <v>43815</v>
      </c>
      <c r="B1089" s="5">
        <f>SUMPRODUCT('Stocks Returns'!B1085:E1085,$H$10:$K$10)</f>
        <v>6.2545901428081715E-3</v>
      </c>
      <c r="C1089" s="5">
        <f t="shared" si="49"/>
        <v>-6.2545901428081715E-3</v>
      </c>
      <c r="D1089" s="24">
        <f t="shared" si="50"/>
        <v>1.0043692417125087</v>
      </c>
      <c r="E1089" s="24">
        <f t="shared" si="51"/>
        <v>1.5988658416951191</v>
      </c>
    </row>
    <row r="1090" spans="1:5" ht="15" customHeight="1" x14ac:dyDescent="0.2">
      <c r="A1090" s="3">
        <f>'Stocks Returns'!A1086</f>
        <v>43816</v>
      </c>
      <c r="B1090" s="5">
        <f>SUMPRODUCT('Stocks Returns'!B1086:E1086,$H$10:$K$10)</f>
        <v>-4.0570157655091645E-3</v>
      </c>
      <c r="C1090" s="5">
        <f t="shared" si="49"/>
        <v>4.0570157655091645E-3</v>
      </c>
      <c r="D1090" s="24">
        <f t="shared" si="50"/>
        <v>0.99721298721213658</v>
      </c>
      <c r="E1090" s="24">
        <f t="shared" si="51"/>
        <v>1.5917323730619768</v>
      </c>
    </row>
    <row r="1091" spans="1:5" ht="15" customHeight="1" x14ac:dyDescent="0.2">
      <c r="A1091" s="3">
        <f>'Stocks Returns'!A1087</f>
        <v>43817</v>
      </c>
      <c r="B1091" s="5">
        <f>SUMPRODUCT('Stocks Returns'!B1087:E1087,$H$10:$K$10)</f>
        <v>-3.4743701883330788E-3</v>
      </c>
      <c r="C1091" s="5">
        <f t="shared" si="49"/>
        <v>3.4743701883330788E-3</v>
      </c>
      <c r="D1091" s="24">
        <f t="shared" si="50"/>
        <v>0.9976173432426968</v>
      </c>
      <c r="E1091" s="24">
        <f t="shared" si="51"/>
        <v>1.5921408990498414</v>
      </c>
    </row>
    <row r="1092" spans="1:5" ht="15" customHeight="1" x14ac:dyDescent="0.2">
      <c r="A1092" s="3">
        <f>'Stocks Returns'!A1088</f>
        <v>43818</v>
      </c>
      <c r="B1092" s="5">
        <f>SUMPRODUCT('Stocks Returns'!B1088:E1088,$H$10:$K$10)</f>
        <v>8.6046286441781999E-3</v>
      </c>
      <c r="C1092" s="5">
        <f t="shared" si="49"/>
        <v>-8.6046286441781999E-3</v>
      </c>
      <c r="D1092" s="24">
        <f t="shared" si="50"/>
        <v>1.0060001684324595</v>
      </c>
      <c r="E1092" s="24">
        <f t="shared" si="51"/>
        <v>1.6004627677286272</v>
      </c>
    </row>
    <row r="1093" spans="1:5" ht="15" customHeight="1" x14ac:dyDescent="0.2">
      <c r="A1093" s="3">
        <f>'Stocks Returns'!A1089</f>
        <v>43819</v>
      </c>
      <c r="B1093" s="5">
        <f>SUMPRODUCT('Stocks Returns'!B1089:E1089,$H$10:$K$10)</f>
        <v>8.6791904944405213E-3</v>
      </c>
      <c r="C1093" s="5">
        <f t="shared" si="49"/>
        <v>-8.6791904944405213E-3</v>
      </c>
      <c r="D1093" s="24">
        <f t="shared" si="50"/>
        <v>1.0060519143565416</v>
      </c>
      <c r="E1093" s="24">
        <f t="shared" si="51"/>
        <v>1.60051325882572</v>
      </c>
    </row>
    <row r="1094" spans="1:5" ht="15" customHeight="1" x14ac:dyDescent="0.2">
      <c r="A1094" s="3">
        <f>'Stocks Returns'!A1090</f>
        <v>43822</v>
      </c>
      <c r="B1094" s="5">
        <f>SUMPRODUCT('Stocks Returns'!B1090:E1090,$H$10:$K$10)</f>
        <v>-4.4006389467403347E-3</v>
      </c>
      <c r="C1094" s="5">
        <f t="shared" ref="C1094:C1157" si="52">-B1094</f>
        <v>4.4006389467403347E-3</v>
      </c>
      <c r="D1094" s="24">
        <f t="shared" ref="D1094:D1157" si="53">1+$H$13+$H$19*(B1094-$H$13)</f>
        <v>0.99697451272436211</v>
      </c>
      <c r="E1094" s="24">
        <f t="shared" ref="E1094:E1157" si="54">$H$22*D1094-$H$23*D1094^2-LN(1+$H$24*EXP(1-D1094^3))</f>
        <v>1.5914911343597773</v>
      </c>
    </row>
    <row r="1095" spans="1:5" ht="15" customHeight="1" x14ac:dyDescent="0.2">
      <c r="A1095" s="3">
        <f>'Stocks Returns'!A1091</f>
        <v>43823</v>
      </c>
      <c r="B1095" s="5">
        <f>SUMPRODUCT('Stocks Returns'!B1091:E1091,$H$10:$K$10)</f>
        <v>2.5026960903064919E-3</v>
      </c>
      <c r="C1095" s="5">
        <f t="shared" si="52"/>
        <v>-2.5026960903064919E-3</v>
      </c>
      <c r="D1095" s="24">
        <f t="shared" si="53"/>
        <v>1.0017654272400727</v>
      </c>
      <c r="E1095" s="24">
        <f t="shared" si="54"/>
        <v>1.596294078324717</v>
      </c>
    </row>
    <row r="1096" spans="1:5" ht="15" customHeight="1" x14ac:dyDescent="0.2">
      <c r="A1096" s="3">
        <f>'Stocks Returns'!A1092</f>
        <v>43824</v>
      </c>
      <c r="B1096" s="5">
        <f>SUMPRODUCT('Stocks Returns'!B1092:E1092,$H$10:$K$10)</f>
        <v>0</v>
      </c>
      <c r="C1096" s="5">
        <f t="shared" si="52"/>
        <v>0</v>
      </c>
      <c r="D1096" s="24">
        <f t="shared" si="53"/>
        <v>1.0000285561533999</v>
      </c>
      <c r="E1096" s="24">
        <f t="shared" si="54"/>
        <v>1.5945634464142966</v>
      </c>
    </row>
    <row r="1097" spans="1:5" ht="15" customHeight="1" x14ac:dyDescent="0.2">
      <c r="A1097" s="3">
        <f>'Stocks Returns'!A1093</f>
        <v>43825</v>
      </c>
      <c r="B1097" s="5">
        <f>SUMPRODUCT('Stocks Returns'!B1093:E1093,$H$10:$K$10)</f>
        <v>8.4644995393292934E-3</v>
      </c>
      <c r="C1097" s="5">
        <f t="shared" si="52"/>
        <v>-8.4644995393292934E-3</v>
      </c>
      <c r="D1097" s="24">
        <f t="shared" si="53"/>
        <v>1.0059029188336945</v>
      </c>
      <c r="E1097" s="24">
        <f t="shared" si="54"/>
        <v>1.6003678470830525</v>
      </c>
    </row>
    <row r="1098" spans="1:5" ht="15" customHeight="1" x14ac:dyDescent="0.2">
      <c r="A1098" s="3">
        <f>'Stocks Returns'!A1094</f>
        <v>43826</v>
      </c>
      <c r="B1098" s="5">
        <f>SUMPRODUCT('Stocks Returns'!B1094:E1094,$H$10:$K$10)</f>
        <v>8.9522115208325373E-4</v>
      </c>
      <c r="C1098" s="5">
        <f t="shared" si="52"/>
        <v>-8.9522115208325373E-4</v>
      </c>
      <c r="D1098" s="24">
        <f t="shared" si="53"/>
        <v>1.0006498396329457</v>
      </c>
      <c r="E1098" s="24">
        <f t="shared" si="54"/>
        <v>1.5951838865757142</v>
      </c>
    </row>
    <row r="1099" spans="1:5" ht="15" customHeight="1" x14ac:dyDescent="0.2">
      <c r="A1099" s="3">
        <f>'Stocks Returns'!A1095</f>
        <v>43829</v>
      </c>
      <c r="B1099" s="5">
        <f>SUMPRODUCT('Stocks Returns'!B1095:E1095,$H$10:$K$10)</f>
        <v>-8.0232019109222983E-3</v>
      </c>
      <c r="C1099" s="5">
        <f t="shared" si="52"/>
        <v>8.0232019109222983E-3</v>
      </c>
      <c r="D1099" s="24">
        <f t="shared" si="53"/>
        <v>0.99446045402721983</v>
      </c>
      <c r="E1099" s="24">
        <f t="shared" si="54"/>
        <v>1.5889341990330608</v>
      </c>
    </row>
    <row r="1100" spans="1:5" ht="15" customHeight="1" x14ac:dyDescent="0.2">
      <c r="A1100" s="3">
        <f>'Stocks Returns'!A1096</f>
        <v>43830</v>
      </c>
      <c r="B1100" s="5">
        <f>SUMPRODUCT('Stocks Returns'!B1096:E1096,$H$10:$K$10)</f>
        <v>2.1331894626691614E-4</v>
      </c>
      <c r="C1100" s="5">
        <f t="shared" si="52"/>
        <v>-2.1331894626691614E-4</v>
      </c>
      <c r="D1100" s="24">
        <f t="shared" si="53"/>
        <v>1.0001765995021092</v>
      </c>
      <c r="E1100" s="24">
        <f t="shared" si="54"/>
        <v>1.5947114290118325</v>
      </c>
    </row>
    <row r="1101" spans="1:5" ht="15" customHeight="1" x14ac:dyDescent="0.2">
      <c r="A1101" s="3">
        <f>'Stocks Returns'!A1097</f>
        <v>43831</v>
      </c>
      <c r="B1101" s="5">
        <f>SUMPRODUCT('Stocks Returns'!B1097:E1097,$H$10:$K$10)</f>
        <v>0</v>
      </c>
      <c r="C1101" s="5">
        <f t="shared" si="52"/>
        <v>0</v>
      </c>
      <c r="D1101" s="24">
        <f t="shared" si="53"/>
        <v>1.0000285561533999</v>
      </c>
      <c r="E1101" s="24">
        <f t="shared" si="54"/>
        <v>1.5945634464142966</v>
      </c>
    </row>
    <row r="1102" spans="1:5" ht="15" customHeight="1" x14ac:dyDescent="0.2">
      <c r="A1102" s="3">
        <f>'Stocks Returns'!A1098</f>
        <v>43832</v>
      </c>
      <c r="B1102" s="5">
        <f>SUMPRODUCT('Stocks Returns'!B1098:E1098,$H$10:$K$10)</f>
        <v>1.7719147647096447E-2</v>
      </c>
      <c r="C1102" s="5">
        <f t="shared" si="52"/>
        <v>-1.7719147647096447E-2</v>
      </c>
      <c r="D1102" s="24">
        <f t="shared" si="53"/>
        <v>1.0123256446204849</v>
      </c>
      <c r="E1102" s="24">
        <f t="shared" si="54"/>
        <v>1.6065541875654328</v>
      </c>
    </row>
    <row r="1103" spans="1:5" ht="15" customHeight="1" x14ac:dyDescent="0.2">
      <c r="A1103" s="3">
        <f>'Stocks Returns'!A1099</f>
        <v>43833</v>
      </c>
      <c r="B1103" s="5">
        <f>SUMPRODUCT('Stocks Returns'!B1099:E1099,$H$10:$K$10)</f>
        <v>-8.7435761535615119E-3</v>
      </c>
      <c r="C1103" s="5">
        <f t="shared" si="52"/>
        <v>8.7435761535615119E-3</v>
      </c>
      <c r="D1103" s="24">
        <f t="shared" si="53"/>
        <v>0.99396051430282828</v>
      </c>
      <c r="E1103" s="24">
        <f t="shared" si="54"/>
        <v>1.5884227485774622</v>
      </c>
    </row>
    <row r="1104" spans="1:5" ht="15" customHeight="1" x14ac:dyDescent="0.2">
      <c r="A1104" s="3">
        <f>'Stocks Returns'!A1100</f>
        <v>43836</v>
      </c>
      <c r="B1104" s="5">
        <f>SUMPRODUCT('Stocks Returns'!B1100:E1100,$H$10:$K$10)</f>
        <v>-2.8438954048702588E-3</v>
      </c>
      <c r="C1104" s="5">
        <f t="shared" si="52"/>
        <v>2.8438954048702588E-3</v>
      </c>
      <c r="D1104" s="24">
        <f t="shared" si="53"/>
        <v>0.99805489274241999</v>
      </c>
      <c r="E1104" s="24">
        <f t="shared" si="54"/>
        <v>1.5925822275560328</v>
      </c>
    </row>
    <row r="1105" spans="1:5" ht="15" customHeight="1" x14ac:dyDescent="0.2">
      <c r="A1105" s="3">
        <f>'Stocks Returns'!A1101</f>
        <v>43837</v>
      </c>
      <c r="B1105" s="5">
        <f>SUMPRODUCT('Stocks Returns'!B1101:E1101,$H$10:$K$10)</f>
        <v>1.4176781683484514E-3</v>
      </c>
      <c r="C1105" s="5">
        <f t="shared" si="52"/>
        <v>-1.4176781683484514E-3</v>
      </c>
      <c r="D1105" s="24">
        <f t="shared" si="53"/>
        <v>1.0010124248022338</v>
      </c>
      <c r="E1105" s="24">
        <f t="shared" si="54"/>
        <v>1.5955452653020203</v>
      </c>
    </row>
    <row r="1106" spans="1:5" ht="15" customHeight="1" x14ac:dyDescent="0.2">
      <c r="A1106" s="3">
        <f>'Stocks Returns'!A1102</f>
        <v>43838</v>
      </c>
      <c r="B1106" s="5">
        <f>SUMPRODUCT('Stocks Returns'!B1102:E1102,$H$10:$K$10)</f>
        <v>1.5309182771224597E-2</v>
      </c>
      <c r="C1106" s="5">
        <f t="shared" si="52"/>
        <v>-1.5309182771224597E-2</v>
      </c>
      <c r="D1106" s="24">
        <f t="shared" si="53"/>
        <v>1.0106531289966298</v>
      </c>
      <c r="E1106" s="24">
        <f t="shared" si="54"/>
        <v>1.6049594253839747</v>
      </c>
    </row>
    <row r="1107" spans="1:5" ht="15" customHeight="1" x14ac:dyDescent="0.2">
      <c r="A1107" s="3">
        <f>'Stocks Returns'!A1103</f>
        <v>43839</v>
      </c>
      <c r="B1107" s="5">
        <f>SUMPRODUCT('Stocks Returns'!B1103:E1103,$H$10:$K$10)</f>
        <v>7.0952858120093753E-3</v>
      </c>
      <c r="C1107" s="5">
        <f t="shared" si="52"/>
        <v>-7.0952858120093753E-3</v>
      </c>
      <c r="D1107" s="24">
        <f t="shared" si="53"/>
        <v>1.0049526845069345</v>
      </c>
      <c r="E1107" s="24">
        <f t="shared" si="54"/>
        <v>1.5994383560049126</v>
      </c>
    </row>
    <row r="1108" spans="1:5" ht="15" customHeight="1" x14ac:dyDescent="0.2">
      <c r="A1108" s="3">
        <f>'Stocks Returns'!A1104</f>
        <v>43840</v>
      </c>
      <c r="B1108" s="5">
        <f>SUMPRODUCT('Stocks Returns'!B1104:E1104,$H$10:$K$10)</f>
        <v>2.7789258053551344E-3</v>
      </c>
      <c r="C1108" s="5">
        <f t="shared" si="52"/>
        <v>-2.7789258053551344E-3</v>
      </c>
      <c r="D1108" s="24">
        <f t="shared" si="53"/>
        <v>1.0019571306623165</v>
      </c>
      <c r="E1108" s="24">
        <f t="shared" si="54"/>
        <v>1.5964843518318665</v>
      </c>
    </row>
    <row r="1109" spans="1:5" ht="15" customHeight="1" x14ac:dyDescent="0.2">
      <c r="A1109" s="3">
        <f>'Stocks Returns'!A1105</f>
        <v>43843</v>
      </c>
      <c r="B1109" s="5">
        <f>SUMPRODUCT('Stocks Returns'!B1105:E1105,$H$10:$K$10)</f>
        <v>7.7578507950905691E-3</v>
      </c>
      <c r="C1109" s="5">
        <f t="shared" si="52"/>
        <v>-7.7578507950905691E-3</v>
      </c>
      <c r="D1109" s="24">
        <f t="shared" si="53"/>
        <v>1.0054125046051927</v>
      </c>
      <c r="E1109" s="24">
        <f t="shared" si="54"/>
        <v>1.5998885943199377</v>
      </c>
    </row>
    <row r="1110" spans="1:5" ht="15" customHeight="1" x14ac:dyDescent="0.2">
      <c r="A1110" s="3">
        <f>'Stocks Returns'!A1106</f>
        <v>43844</v>
      </c>
      <c r="B1110" s="5">
        <f>SUMPRODUCT('Stocks Returns'!B1106:E1106,$H$10:$K$10)</f>
        <v>2.8949412346465733E-3</v>
      </c>
      <c r="C1110" s="5">
        <f t="shared" si="52"/>
        <v>-2.8949412346465733E-3</v>
      </c>
      <c r="D1110" s="24">
        <f t="shared" si="53"/>
        <v>1.0020376453702446</v>
      </c>
      <c r="E1110" s="24">
        <f t="shared" si="54"/>
        <v>1.5965642219772362</v>
      </c>
    </row>
    <row r="1111" spans="1:5" ht="15" customHeight="1" x14ac:dyDescent="0.2">
      <c r="A1111" s="3">
        <f>'Stocks Returns'!A1107</f>
        <v>43845</v>
      </c>
      <c r="B1111" s="5">
        <f>SUMPRODUCT('Stocks Returns'!B1107:E1107,$H$10:$K$10)</f>
        <v>1.6633038895779228E-2</v>
      </c>
      <c r="C1111" s="5">
        <f t="shared" si="52"/>
        <v>-1.6633038895779228E-2</v>
      </c>
      <c r="D1111" s="24">
        <f t="shared" si="53"/>
        <v>1.0115718851470707</v>
      </c>
      <c r="E1111" s="24">
        <f t="shared" si="54"/>
        <v>1.605836886714298</v>
      </c>
    </row>
    <row r="1112" spans="1:5" ht="15" customHeight="1" x14ac:dyDescent="0.2">
      <c r="A1112" s="3">
        <f>'Stocks Returns'!A1108</f>
        <v>43846</v>
      </c>
      <c r="B1112" s="5">
        <f>SUMPRODUCT('Stocks Returns'!B1108:E1108,$H$10:$K$10)</f>
        <v>6.0822622955802041E-3</v>
      </c>
      <c r="C1112" s="5">
        <f t="shared" si="52"/>
        <v>-6.0822622955802041E-3</v>
      </c>
      <c r="D1112" s="24">
        <f t="shared" si="53"/>
        <v>1.0042496461865327</v>
      </c>
      <c r="E1112" s="24">
        <f t="shared" si="54"/>
        <v>1.5987483166304193</v>
      </c>
    </row>
    <row r="1113" spans="1:5" ht="15" customHeight="1" x14ac:dyDescent="0.2">
      <c r="A1113" s="3">
        <f>'Stocks Returns'!A1109</f>
        <v>43847</v>
      </c>
      <c r="B1113" s="5">
        <f>SUMPRODUCT('Stocks Returns'!B1109:E1109,$H$10:$K$10)</f>
        <v>1.7855366876815416E-2</v>
      </c>
      <c r="C1113" s="5">
        <f t="shared" si="52"/>
        <v>-1.7855366876815416E-2</v>
      </c>
      <c r="D1113" s="24">
        <f t="shared" si="53"/>
        <v>1.0124201807659099</v>
      </c>
      <c r="E1113" s="24">
        <f t="shared" si="54"/>
        <v>1.6066439867883944</v>
      </c>
    </row>
    <row r="1114" spans="1:5" ht="15" customHeight="1" x14ac:dyDescent="0.2">
      <c r="A1114" s="3">
        <f>'Stocks Returns'!A1110</f>
        <v>43850</v>
      </c>
      <c r="B1114" s="5">
        <f>SUMPRODUCT('Stocks Returns'!B1110:E1110,$H$10:$K$10)</f>
        <v>0</v>
      </c>
      <c r="C1114" s="5">
        <f t="shared" si="52"/>
        <v>0</v>
      </c>
      <c r="D1114" s="24">
        <f t="shared" si="53"/>
        <v>1.0000285561533999</v>
      </c>
      <c r="E1114" s="24">
        <f t="shared" si="54"/>
        <v>1.5945634464142966</v>
      </c>
    </row>
    <row r="1115" spans="1:5" ht="15" customHeight="1" x14ac:dyDescent="0.2">
      <c r="A1115" s="3">
        <f>'Stocks Returns'!A1111</f>
        <v>43851</v>
      </c>
      <c r="B1115" s="5">
        <f>SUMPRODUCT('Stocks Returns'!B1111:E1111,$H$10:$K$10)</f>
        <v>1.1771147451379986E-2</v>
      </c>
      <c r="C1115" s="5">
        <f t="shared" si="52"/>
        <v>-1.1771147451379986E-2</v>
      </c>
      <c r="D1115" s="24">
        <f t="shared" si="53"/>
        <v>1.0081977324846576</v>
      </c>
      <c r="E1115" s="24">
        <f t="shared" si="54"/>
        <v>1.6025974823642004</v>
      </c>
    </row>
    <row r="1116" spans="1:5" ht="15" customHeight="1" x14ac:dyDescent="0.2">
      <c r="A1116" s="3">
        <f>'Stocks Returns'!A1112</f>
        <v>43852</v>
      </c>
      <c r="B1116" s="5">
        <f>SUMPRODUCT('Stocks Returns'!B1112:E1112,$H$10:$K$10)</f>
        <v>2.7883318733125904E-3</v>
      </c>
      <c r="C1116" s="5">
        <f t="shared" si="52"/>
        <v>-2.7883318733125904E-3</v>
      </c>
      <c r="D1116" s="24">
        <f t="shared" si="53"/>
        <v>1.0019636584734788</v>
      </c>
      <c r="E1116" s="24">
        <f t="shared" si="54"/>
        <v>1.5964908283542556</v>
      </c>
    </row>
    <row r="1117" spans="1:5" ht="15" customHeight="1" x14ac:dyDescent="0.2">
      <c r="A1117" s="3">
        <f>'Stocks Returns'!A1113</f>
        <v>43853</v>
      </c>
      <c r="B1117" s="5">
        <f>SUMPRODUCT('Stocks Returns'!B1113:E1113,$H$10:$K$10)</f>
        <v>-5.7456970957099167E-3</v>
      </c>
      <c r="C1117" s="5">
        <f t="shared" si="52"/>
        <v>5.7456970957099167E-3</v>
      </c>
      <c r="D1117" s="24">
        <f t="shared" si="53"/>
        <v>0.99604104236897728</v>
      </c>
      <c r="E1117" s="24">
        <f t="shared" si="54"/>
        <v>1.5905446701995176</v>
      </c>
    </row>
    <row r="1118" spans="1:5" ht="15" customHeight="1" x14ac:dyDescent="0.2">
      <c r="A1118" s="3">
        <f>'Stocks Returns'!A1114</f>
        <v>43854</v>
      </c>
      <c r="B1118" s="5">
        <f>SUMPRODUCT('Stocks Returns'!B1114:E1114,$H$10:$K$10)</f>
        <v>-8.5370401094855657E-3</v>
      </c>
      <c r="C1118" s="5">
        <f t="shared" si="52"/>
        <v>8.5370401094855657E-3</v>
      </c>
      <c r="D1118" s="24">
        <f t="shared" si="53"/>
        <v>0.99410385031741699</v>
      </c>
      <c r="E1118" s="24">
        <f t="shared" si="54"/>
        <v>1.5885694858363832</v>
      </c>
    </row>
    <row r="1119" spans="1:5" ht="15" customHeight="1" x14ac:dyDescent="0.2">
      <c r="A1119" s="3">
        <f>'Stocks Returns'!A1115</f>
        <v>43857</v>
      </c>
      <c r="B1119" s="5">
        <f>SUMPRODUCT('Stocks Returns'!B1115:E1115,$H$10:$K$10)</f>
        <v>-1.7524551482308269E-2</v>
      </c>
      <c r="C1119" s="5">
        <f t="shared" si="52"/>
        <v>1.7524551482308269E-2</v>
      </c>
      <c r="D1119" s="24">
        <f t="shared" si="53"/>
        <v>0.98786651742467801</v>
      </c>
      <c r="E1119" s="24">
        <f t="shared" si="54"/>
        <v>1.5821093388631664</v>
      </c>
    </row>
    <row r="1120" spans="1:5" ht="15" customHeight="1" x14ac:dyDescent="0.2">
      <c r="A1120" s="3">
        <f>'Stocks Returns'!A1116</f>
        <v>43858</v>
      </c>
      <c r="B1120" s="5">
        <f>SUMPRODUCT('Stocks Returns'!B1116:E1116,$H$10:$K$10)</f>
        <v>6.0991690904472701E-3</v>
      </c>
      <c r="C1120" s="5">
        <f t="shared" si="52"/>
        <v>-6.0991690904472701E-3</v>
      </c>
      <c r="D1120" s="24">
        <f t="shared" si="53"/>
        <v>1.0042613795021704</v>
      </c>
      <c r="E1120" s="24">
        <f t="shared" si="54"/>
        <v>1.5987598493695423</v>
      </c>
    </row>
    <row r="1121" spans="1:5" ht="15" customHeight="1" x14ac:dyDescent="0.2">
      <c r="A1121" s="3">
        <f>'Stocks Returns'!A1117</f>
        <v>43859</v>
      </c>
      <c r="B1121" s="5">
        <f>SUMPRODUCT('Stocks Returns'!B1117:E1117,$H$10:$K$10)</f>
        <v>8.3205737808146503E-3</v>
      </c>
      <c r="C1121" s="5">
        <f t="shared" si="52"/>
        <v>-8.3205737808146503E-3</v>
      </c>
      <c r="D1121" s="24">
        <f t="shared" si="53"/>
        <v>1.0058030343572852</v>
      </c>
      <c r="E1121" s="24">
        <f t="shared" si="54"/>
        <v>1.6002703148126356</v>
      </c>
    </row>
    <row r="1122" spans="1:5" ht="15" customHeight="1" x14ac:dyDescent="0.2">
      <c r="A1122" s="3">
        <f>'Stocks Returns'!A1118</f>
        <v>43860</v>
      </c>
      <c r="B1122" s="5">
        <f>SUMPRODUCT('Stocks Returns'!B1118:E1118,$H$10:$K$10)</f>
        <v>1.4872087352747221E-2</v>
      </c>
      <c r="C1122" s="5">
        <f t="shared" si="52"/>
        <v>-1.4872087352747221E-2</v>
      </c>
      <c r="D1122" s="24">
        <f t="shared" si="53"/>
        <v>1.0103497847762066</v>
      </c>
      <c r="E1122" s="24">
        <f t="shared" si="54"/>
        <v>1.6046689577689532</v>
      </c>
    </row>
    <row r="1123" spans="1:5" ht="15" customHeight="1" x14ac:dyDescent="0.2">
      <c r="A1123" s="3">
        <f>'Stocks Returns'!A1119</f>
        <v>43861</v>
      </c>
      <c r="B1123" s="5">
        <f>SUMPRODUCT('Stocks Returns'!B1119:E1119,$H$10:$K$10)</f>
        <v>-4.4094279177525494E-2</v>
      </c>
      <c r="C1123" s="5">
        <f t="shared" si="52"/>
        <v>4.4094279177525494E-2</v>
      </c>
      <c r="D1123" s="24">
        <f t="shared" si="53"/>
        <v>0.96942712640419726</v>
      </c>
      <c r="E1123" s="24">
        <f t="shared" si="54"/>
        <v>1.5621303183758999</v>
      </c>
    </row>
    <row r="1124" spans="1:5" ht="15" customHeight="1" x14ac:dyDescent="0.2">
      <c r="A1124" s="3">
        <f>'Stocks Returns'!A1120</f>
        <v>43864</v>
      </c>
      <c r="B1124" s="5">
        <f>SUMPRODUCT('Stocks Returns'!B1120:E1120,$H$10:$K$10)</f>
        <v>8.7255984350268906E-3</v>
      </c>
      <c r="C1124" s="5">
        <f t="shared" si="52"/>
        <v>-8.7255984350268906E-3</v>
      </c>
      <c r="D1124" s="24">
        <f t="shared" si="53"/>
        <v>1.0060841214673086</v>
      </c>
      <c r="E1124" s="24">
        <f t="shared" si="54"/>
        <v>1.6005446794479226</v>
      </c>
    </row>
    <row r="1125" spans="1:5" ht="15" customHeight="1" x14ac:dyDescent="0.2">
      <c r="A1125" s="3">
        <f>'Stocks Returns'!A1121</f>
        <v>43865</v>
      </c>
      <c r="B1125" s="5">
        <f>SUMPRODUCT('Stocks Returns'!B1121:E1121,$H$10:$K$10)</f>
        <v>1.526355967514448E-2</v>
      </c>
      <c r="C1125" s="5">
        <f t="shared" si="52"/>
        <v>-1.526355967514448E-2</v>
      </c>
      <c r="D1125" s="24">
        <f t="shared" si="53"/>
        <v>1.0106214665679503</v>
      </c>
      <c r="E1125" s="24">
        <f t="shared" si="54"/>
        <v>1.6049291245573258</v>
      </c>
    </row>
    <row r="1126" spans="1:5" ht="15" customHeight="1" x14ac:dyDescent="0.2">
      <c r="A1126" s="3">
        <f>'Stocks Returns'!A1122</f>
        <v>43866</v>
      </c>
      <c r="B1126" s="5">
        <f>SUMPRODUCT('Stocks Returns'!B1122:E1122,$H$10:$K$10)</f>
        <v>5.0313833832004969E-4</v>
      </c>
      <c r="C1126" s="5">
        <f t="shared" si="52"/>
        <v>-5.0313833832004969E-4</v>
      </c>
      <c r="D1126" s="24">
        <f t="shared" si="53"/>
        <v>1.000377734160194</v>
      </c>
      <c r="E1126" s="24">
        <f t="shared" si="54"/>
        <v>1.5949123406139678</v>
      </c>
    </row>
    <row r="1127" spans="1:5" ht="15" customHeight="1" x14ac:dyDescent="0.2">
      <c r="A1127" s="3">
        <f>'Stocks Returns'!A1123</f>
        <v>43867</v>
      </c>
      <c r="B1127" s="5">
        <f>SUMPRODUCT('Stocks Returns'!B1123:E1123,$H$10:$K$10)</f>
        <v>1.0376696374990793E-3</v>
      </c>
      <c r="C1127" s="5">
        <f t="shared" si="52"/>
        <v>-1.0376696374990793E-3</v>
      </c>
      <c r="D1127" s="24">
        <f t="shared" si="53"/>
        <v>1.0007486988818244</v>
      </c>
      <c r="E1127" s="24">
        <f t="shared" si="54"/>
        <v>1.5952824691139205</v>
      </c>
    </row>
    <row r="1128" spans="1:5" ht="15" customHeight="1" x14ac:dyDescent="0.2">
      <c r="A1128" s="3">
        <f>'Stocks Returns'!A1124</f>
        <v>43868</v>
      </c>
      <c r="B1128" s="5">
        <f>SUMPRODUCT('Stocks Returns'!B1124:E1124,$H$10:$K$10)</f>
        <v>-2.619501226155133E-3</v>
      </c>
      <c r="C1128" s="5">
        <f t="shared" si="52"/>
        <v>2.619501226155133E-3</v>
      </c>
      <c r="D1128" s="24">
        <f t="shared" si="53"/>
        <v>0.99821062230244828</v>
      </c>
      <c r="E1128" s="24">
        <f t="shared" si="54"/>
        <v>1.5927391180840429</v>
      </c>
    </row>
    <row r="1129" spans="1:5" ht="15" customHeight="1" x14ac:dyDescent="0.2">
      <c r="A1129" s="3">
        <f>'Stocks Returns'!A1125</f>
        <v>43871</v>
      </c>
      <c r="B1129" s="5">
        <f>SUMPRODUCT('Stocks Returns'!B1125:E1125,$H$10:$K$10)</f>
        <v>1.6125347928085364E-2</v>
      </c>
      <c r="C1129" s="5">
        <f t="shared" si="52"/>
        <v>-1.6125347928085364E-2</v>
      </c>
      <c r="D1129" s="24">
        <f t="shared" si="53"/>
        <v>1.0112195476154913</v>
      </c>
      <c r="E1129" s="24">
        <f t="shared" si="54"/>
        <v>1.605500793599695</v>
      </c>
    </row>
    <row r="1130" spans="1:5" ht="15" customHeight="1" x14ac:dyDescent="0.2">
      <c r="A1130" s="3">
        <f>'Stocks Returns'!A1126</f>
        <v>43872</v>
      </c>
      <c r="B1130" s="5">
        <f>SUMPRODUCT('Stocks Returns'!B1126:E1126,$H$10:$K$10)</f>
        <v>-8.9441362004264707E-3</v>
      </c>
      <c r="C1130" s="5">
        <f t="shared" si="52"/>
        <v>8.9441362004264707E-3</v>
      </c>
      <c r="D1130" s="24">
        <f t="shared" si="53"/>
        <v>0.99382132563030401</v>
      </c>
      <c r="E1130" s="24">
        <f t="shared" si="54"/>
        <v>1.588280179371178</v>
      </c>
    </row>
    <row r="1131" spans="1:5" ht="15" customHeight="1" x14ac:dyDescent="0.2">
      <c r="A1131" s="3">
        <f>'Stocks Returns'!A1127</f>
        <v>43873</v>
      </c>
      <c r="B1131" s="5">
        <f>SUMPRODUCT('Stocks Returns'!B1127:E1127,$H$10:$K$10)</f>
        <v>1.6614045104101204E-2</v>
      </c>
      <c r="C1131" s="5">
        <f t="shared" si="52"/>
        <v>-1.6614045104101204E-2</v>
      </c>
      <c r="D1131" s="24">
        <f t="shared" si="53"/>
        <v>1.0115587034556461</v>
      </c>
      <c r="E1131" s="24">
        <f t="shared" si="54"/>
        <v>1.6058243219082518</v>
      </c>
    </row>
    <row r="1132" spans="1:5" ht="15" customHeight="1" x14ac:dyDescent="0.2">
      <c r="A1132" s="3">
        <f>'Stocks Returns'!A1128</f>
        <v>43874</v>
      </c>
      <c r="B1132" s="5">
        <f>SUMPRODUCT('Stocks Returns'!B1128:E1128,$H$10:$K$10)</f>
        <v>1.4348178547820241E-4</v>
      </c>
      <c r="C1132" s="5">
        <f t="shared" si="52"/>
        <v>-1.4348178547820241E-4</v>
      </c>
      <c r="D1132" s="24">
        <f t="shared" si="53"/>
        <v>1.0001281325125218</v>
      </c>
      <c r="E1132" s="24">
        <f t="shared" si="54"/>
        <v>1.5946629915656707</v>
      </c>
    </row>
    <row r="1133" spans="1:5" ht="15" customHeight="1" x14ac:dyDescent="0.2">
      <c r="A1133" s="3">
        <f>'Stocks Returns'!A1129</f>
        <v>43875</v>
      </c>
      <c r="B1133" s="5">
        <f>SUMPRODUCT('Stocks Returns'!B1129:E1129,$H$10:$K$10)</f>
        <v>1.2558459146372278E-2</v>
      </c>
      <c r="C1133" s="5">
        <f t="shared" si="52"/>
        <v>-1.2558459146372278E-2</v>
      </c>
      <c r="D1133" s="24">
        <f t="shared" si="53"/>
        <v>1.0087441268009822</v>
      </c>
      <c r="E1133" s="24">
        <f t="shared" si="54"/>
        <v>1.6031252053912635</v>
      </c>
    </row>
    <row r="1134" spans="1:5" ht="15" customHeight="1" x14ac:dyDescent="0.2">
      <c r="A1134" s="3">
        <f>'Stocks Returns'!A1130</f>
        <v>43878</v>
      </c>
      <c r="B1134" s="5">
        <f>SUMPRODUCT('Stocks Returns'!B1130:E1130,$H$10:$K$10)</f>
        <v>0</v>
      </c>
      <c r="C1134" s="5">
        <f t="shared" si="52"/>
        <v>0</v>
      </c>
      <c r="D1134" s="24">
        <f t="shared" si="53"/>
        <v>1.0000285561533999</v>
      </c>
      <c r="E1134" s="24">
        <f t="shared" si="54"/>
        <v>1.5945634464142966</v>
      </c>
    </row>
    <row r="1135" spans="1:5" ht="15" customHeight="1" x14ac:dyDescent="0.2">
      <c r="A1135" s="3">
        <f>'Stocks Returns'!A1131</f>
        <v>43879</v>
      </c>
      <c r="B1135" s="5">
        <f>SUMPRODUCT('Stocks Returns'!B1131:E1131,$H$10:$K$10)</f>
        <v>2.7806260362726746E-3</v>
      </c>
      <c r="C1135" s="5">
        <f t="shared" si="52"/>
        <v>-2.7806260362726746E-3</v>
      </c>
      <c r="D1135" s="24">
        <f t="shared" si="53"/>
        <v>1.0019583106225731</v>
      </c>
      <c r="E1135" s="24">
        <f t="shared" si="54"/>
        <v>1.5964855225338885</v>
      </c>
    </row>
    <row r="1136" spans="1:5" ht="15" customHeight="1" x14ac:dyDescent="0.2">
      <c r="A1136" s="3">
        <f>'Stocks Returns'!A1132</f>
        <v>43880</v>
      </c>
      <c r="B1136" s="5">
        <f>SUMPRODUCT('Stocks Returns'!B1132:E1132,$H$10:$K$10)</f>
        <v>1.0976987502424904E-2</v>
      </c>
      <c r="C1136" s="5">
        <f t="shared" si="52"/>
        <v>-1.0976987502424904E-2</v>
      </c>
      <c r="D1136" s="24">
        <f t="shared" si="53"/>
        <v>1.0076465854800829</v>
      </c>
      <c r="E1136" s="24">
        <f t="shared" si="54"/>
        <v>1.6020639393151861</v>
      </c>
    </row>
    <row r="1137" spans="1:5" ht="15" customHeight="1" x14ac:dyDescent="0.2">
      <c r="A1137" s="3">
        <f>'Stocks Returns'!A1133</f>
        <v>43881</v>
      </c>
      <c r="B1137" s="5">
        <f>SUMPRODUCT('Stocks Returns'!B1133:E1133,$H$10:$K$10)</f>
        <v>-9.1030506382935913E-3</v>
      </c>
      <c r="C1137" s="5">
        <f t="shared" si="52"/>
        <v>9.1030506382935913E-3</v>
      </c>
      <c r="D1137" s="24">
        <f t="shared" si="53"/>
        <v>0.99371103901042424</v>
      </c>
      <c r="E1137" s="24">
        <f t="shared" si="54"/>
        <v>1.5881671598224849</v>
      </c>
    </row>
    <row r="1138" spans="1:5" ht="15" customHeight="1" x14ac:dyDescent="0.2">
      <c r="A1138" s="3">
        <f>'Stocks Returns'!A1134</f>
        <v>43882</v>
      </c>
      <c r="B1138" s="5">
        <f>SUMPRODUCT('Stocks Returns'!B1134:E1134,$H$10:$K$10)</f>
        <v>-1.338973709656786E-2</v>
      </c>
      <c r="C1138" s="5">
        <f t="shared" si="52"/>
        <v>1.338973709656786E-2</v>
      </c>
      <c r="D1138" s="24">
        <f t="shared" si="53"/>
        <v>0.99073607860838186</v>
      </c>
      <c r="E1138" s="24">
        <f t="shared" si="54"/>
        <v>1.5851003868991624</v>
      </c>
    </row>
    <row r="1139" spans="1:5" ht="15" customHeight="1" x14ac:dyDescent="0.2">
      <c r="A1139" s="3">
        <f>'Stocks Returns'!A1135</f>
        <v>43885</v>
      </c>
      <c r="B1139" s="5">
        <f>SUMPRODUCT('Stocks Returns'!B1135:E1135,$H$10:$K$10)</f>
        <v>-4.7910436423694427E-2</v>
      </c>
      <c r="C1139" s="5">
        <f t="shared" si="52"/>
        <v>4.7910436423694427E-2</v>
      </c>
      <c r="D1139" s="24">
        <f t="shared" si="53"/>
        <v>0.96677871327535603</v>
      </c>
      <c r="E1139" s="24">
        <f t="shared" si="54"/>
        <v>1.5591546208657485</v>
      </c>
    </row>
    <row r="1140" spans="1:5" ht="15" customHeight="1" x14ac:dyDescent="0.2">
      <c r="A1140" s="3">
        <f>'Stocks Returns'!A1136</f>
        <v>43886</v>
      </c>
      <c r="B1140" s="5">
        <f>SUMPRODUCT('Stocks Returns'!B1136:E1136,$H$10:$K$10)</f>
        <v>-5.0926504556171738E-2</v>
      </c>
      <c r="C1140" s="5">
        <f t="shared" si="52"/>
        <v>5.0926504556171738E-2</v>
      </c>
      <c r="D1140" s="24">
        <f t="shared" si="53"/>
        <v>0.96468556199141675</v>
      </c>
      <c r="E1140" s="24">
        <f t="shared" si="54"/>
        <v>1.5567842330537043</v>
      </c>
    </row>
    <row r="1141" spans="1:5" ht="15" customHeight="1" x14ac:dyDescent="0.2">
      <c r="A1141" s="3">
        <f>'Stocks Returns'!A1137</f>
        <v>43887</v>
      </c>
      <c r="B1141" s="5">
        <f>SUMPRODUCT('Stocks Returns'!B1137:E1137,$H$10:$K$10)</f>
        <v>-7.4745292587605257E-3</v>
      </c>
      <c r="C1141" s="5">
        <f t="shared" si="52"/>
        <v>7.4745292587605257E-3</v>
      </c>
      <c r="D1141" s="24">
        <f t="shared" si="53"/>
        <v>0.99484123284782011</v>
      </c>
      <c r="E1141" s="24">
        <f t="shared" si="54"/>
        <v>1.5893230817352013</v>
      </c>
    </row>
    <row r="1142" spans="1:5" ht="15" customHeight="1" x14ac:dyDescent="0.2">
      <c r="A1142" s="3">
        <f>'Stocks Returns'!A1138</f>
        <v>43888</v>
      </c>
      <c r="B1142" s="5">
        <f>SUMPRODUCT('Stocks Returns'!B1138:E1138,$H$10:$K$10)</f>
        <v>-3.9301876137036645E-2</v>
      </c>
      <c r="C1142" s="5">
        <f t="shared" si="52"/>
        <v>3.9301876137036645E-2</v>
      </c>
      <c r="D1142" s="24">
        <f t="shared" si="53"/>
        <v>0.97275305411429647</v>
      </c>
      <c r="E1142" s="24">
        <f t="shared" si="54"/>
        <v>1.5658298742503116</v>
      </c>
    </row>
    <row r="1143" spans="1:5" ht="15" customHeight="1" x14ac:dyDescent="0.2">
      <c r="A1143" s="3">
        <f>'Stocks Returns'!A1139</f>
        <v>43889</v>
      </c>
      <c r="B1143" s="5">
        <f>SUMPRODUCT('Stocks Returns'!B1139:E1139,$H$10:$K$10)</f>
        <v>9.7275033068118539E-3</v>
      </c>
      <c r="C1143" s="5">
        <f t="shared" si="52"/>
        <v>-9.7275033068118539E-3</v>
      </c>
      <c r="D1143" s="24">
        <f t="shared" si="53"/>
        <v>1.0067794434483275</v>
      </c>
      <c r="E1143" s="24">
        <f t="shared" si="54"/>
        <v>1.6012219973214739</v>
      </c>
    </row>
    <row r="1144" spans="1:5" ht="15" customHeight="1" x14ac:dyDescent="0.2">
      <c r="A1144" s="3">
        <f>'Stocks Returns'!A1140</f>
        <v>43892</v>
      </c>
      <c r="B1144" s="5">
        <f>SUMPRODUCT('Stocks Returns'!B1140:E1140,$H$10:$K$10)</f>
        <v>5.7582976115456465E-2</v>
      </c>
      <c r="C1144" s="5">
        <f t="shared" si="52"/>
        <v>-5.7582976115456465E-2</v>
      </c>
      <c r="D1144" s="24">
        <f t="shared" si="53"/>
        <v>1.0399911415775267</v>
      </c>
      <c r="E1144" s="24">
        <f t="shared" si="54"/>
        <v>1.6312412588535641</v>
      </c>
    </row>
    <row r="1145" spans="1:5" ht="15" customHeight="1" x14ac:dyDescent="0.2">
      <c r="A1145" s="3">
        <f>'Stocks Returns'!A1141</f>
        <v>43893</v>
      </c>
      <c r="B1145" s="5">
        <f>SUMPRODUCT('Stocks Returns'!B1141:E1141,$H$10:$K$10)</f>
        <v>-3.5845895552343222E-2</v>
      </c>
      <c r="C1145" s="5">
        <f t="shared" si="52"/>
        <v>3.5845895552343222E-2</v>
      </c>
      <c r="D1145" s="24">
        <f t="shared" si="53"/>
        <v>0.97515150464007372</v>
      </c>
      <c r="E1145" s="24">
        <f t="shared" si="54"/>
        <v>1.5684717860161423</v>
      </c>
    </row>
    <row r="1146" spans="1:5" ht="15" customHeight="1" x14ac:dyDescent="0.2">
      <c r="A1146" s="3">
        <f>'Stocks Returns'!A1142</f>
        <v>43894</v>
      </c>
      <c r="B1146" s="5">
        <f>SUMPRODUCT('Stocks Returns'!B1142:E1142,$H$10:$K$10)</f>
        <v>4.5875807989670753E-2</v>
      </c>
      <c r="C1146" s="5">
        <f t="shared" si="52"/>
        <v>-4.5875807989670753E-2</v>
      </c>
      <c r="D1146" s="24">
        <f t="shared" si="53"/>
        <v>1.0318663668982315</v>
      </c>
      <c r="E1146" s="24">
        <f t="shared" si="54"/>
        <v>1.6243268008767147</v>
      </c>
    </row>
    <row r="1147" spans="1:5" ht="15" customHeight="1" x14ac:dyDescent="0.2">
      <c r="A1147" s="3">
        <f>'Stocks Returns'!A1143</f>
        <v>43895</v>
      </c>
      <c r="B1147" s="5">
        <f>SUMPRODUCT('Stocks Returns'!B1143:E1143,$H$10:$K$10)</f>
        <v>-3.838375014449702E-2</v>
      </c>
      <c r="C1147" s="5">
        <f t="shared" si="52"/>
        <v>3.838375014449702E-2</v>
      </c>
      <c r="D1147" s="24">
        <f t="shared" si="53"/>
        <v>0.97339023355311904</v>
      </c>
      <c r="E1147" s="24">
        <f t="shared" si="54"/>
        <v>1.5665338612504141</v>
      </c>
    </row>
    <row r="1148" spans="1:5" ht="15" customHeight="1" x14ac:dyDescent="0.2">
      <c r="A1148" s="3">
        <f>'Stocks Returns'!A1144</f>
        <v>43896</v>
      </c>
      <c r="B1148" s="5">
        <f>SUMPRODUCT('Stocks Returns'!B1144:E1144,$H$10:$K$10)</f>
        <v>-1.4295123674809352E-2</v>
      </c>
      <c r="C1148" s="5">
        <f t="shared" si="52"/>
        <v>1.4295123674809352E-2</v>
      </c>
      <c r="D1148" s="24">
        <f t="shared" si="53"/>
        <v>0.99010774032308224</v>
      </c>
      <c r="E1148" s="24">
        <f t="shared" si="54"/>
        <v>1.5844482051888948</v>
      </c>
    </row>
    <row r="1149" spans="1:5" ht="15" customHeight="1" x14ac:dyDescent="0.2">
      <c r="A1149" s="3">
        <f>'Stocks Returns'!A1145</f>
        <v>43899</v>
      </c>
      <c r="B1149" s="5">
        <f>SUMPRODUCT('Stocks Returns'!B1145:E1145,$H$10:$K$10)</f>
        <v>-7.3948887412237041E-2</v>
      </c>
      <c r="C1149" s="5">
        <f t="shared" si="52"/>
        <v>7.3948887412237041E-2</v>
      </c>
      <c r="D1149" s="24">
        <f t="shared" si="53"/>
        <v>0.94870802828930745</v>
      </c>
      <c r="E1149" s="24">
        <f t="shared" si="54"/>
        <v>1.5381577499132961</v>
      </c>
    </row>
    <row r="1150" spans="1:5" ht="15" customHeight="1" x14ac:dyDescent="0.2">
      <c r="A1150" s="3">
        <f>'Stocks Returns'!A1146</f>
        <v>43900</v>
      </c>
      <c r="B1150" s="5">
        <f>SUMPRODUCT('Stocks Returns'!B1146:E1146,$H$10:$K$10)</f>
        <v>6.5669422258169963E-2</v>
      </c>
      <c r="C1150" s="5">
        <f t="shared" si="52"/>
        <v>-6.5669422258169963E-2</v>
      </c>
      <c r="D1150" s="24">
        <f t="shared" si="53"/>
        <v>1.0456031352005699</v>
      </c>
      <c r="E1150" s="24">
        <f t="shared" si="54"/>
        <v>1.6358507738070496</v>
      </c>
    </row>
    <row r="1151" spans="1:5" ht="15" customHeight="1" x14ac:dyDescent="0.2">
      <c r="A1151" s="3">
        <f>'Stocks Returns'!A1147</f>
        <v>43901</v>
      </c>
      <c r="B1151" s="5">
        <f>SUMPRODUCT('Stocks Returns'!B1147:E1147,$H$10:$K$10)</f>
        <v>-5.5567584706711123E-2</v>
      </c>
      <c r="C1151" s="5">
        <f t="shared" si="52"/>
        <v>5.5567584706711123E-2</v>
      </c>
      <c r="D1151" s="24">
        <f t="shared" si="53"/>
        <v>0.96146465236694245</v>
      </c>
      <c r="E1151" s="24">
        <f t="shared" si="54"/>
        <v>1.5531048623332553</v>
      </c>
    </row>
    <row r="1152" spans="1:5" ht="15" customHeight="1" x14ac:dyDescent="0.2">
      <c r="A1152" s="3">
        <f>'Stocks Returns'!A1148</f>
        <v>43902</v>
      </c>
      <c r="B1152" s="5">
        <f>SUMPRODUCT('Stocks Returns'!B1148:E1148,$H$10:$K$10)</f>
        <v>-7.8980452759908934E-2</v>
      </c>
      <c r="C1152" s="5">
        <f t="shared" si="52"/>
        <v>7.8980452759908934E-2</v>
      </c>
      <c r="D1152" s="24">
        <f t="shared" si="53"/>
        <v>0.94521612193802318</v>
      </c>
      <c r="E1152" s="24">
        <f t="shared" si="54"/>
        <v>1.5339632824791929</v>
      </c>
    </row>
    <row r="1153" spans="1:5" ht="15" customHeight="1" x14ac:dyDescent="0.2">
      <c r="A1153" s="3">
        <f>'Stocks Returns'!A1149</f>
        <v>43903</v>
      </c>
      <c r="B1153" s="5">
        <f>SUMPRODUCT('Stocks Returns'!B1149:E1149,$H$10:$K$10)</f>
        <v>9.9832970124113615E-2</v>
      </c>
      <c r="C1153" s="5">
        <f t="shared" si="52"/>
        <v>-9.9832970124113615E-2</v>
      </c>
      <c r="D1153" s="24">
        <f t="shared" si="53"/>
        <v>1.0693126374195348</v>
      </c>
      <c r="E1153" s="24">
        <f t="shared" si="54"/>
        <v>1.6537878528741485</v>
      </c>
    </row>
    <row r="1154" spans="1:5" ht="15" customHeight="1" x14ac:dyDescent="0.2">
      <c r="A1154" s="3">
        <f>'Stocks Returns'!A1150</f>
        <v>43906</v>
      </c>
      <c r="B1154" s="5">
        <f>SUMPRODUCT('Stocks Returns'!B1150:E1150,$H$10:$K$10)</f>
        <v>-0.13945997543583333</v>
      </c>
      <c r="C1154" s="5">
        <f t="shared" si="52"/>
        <v>0.13945997543583333</v>
      </c>
      <c r="D1154" s="24">
        <f t="shared" si="53"/>
        <v>0.90324333320093164</v>
      </c>
      <c r="E1154" s="24">
        <f t="shared" si="54"/>
        <v>1.4802149440756764</v>
      </c>
    </row>
    <row r="1155" spans="1:5" ht="15" customHeight="1" x14ac:dyDescent="0.2">
      <c r="A1155" s="3">
        <f>'Stocks Returns'!A1151</f>
        <v>43907</v>
      </c>
      <c r="B1155" s="5">
        <f>SUMPRODUCT('Stocks Returns'!B1151:E1151,$H$10:$K$10)</f>
        <v>4.3387327006066193E-2</v>
      </c>
      <c r="C1155" s="5">
        <f t="shared" si="52"/>
        <v>-4.3387327006066193E-2</v>
      </c>
      <c r="D1155" s="24">
        <f t="shared" si="53"/>
        <v>1.03013936109561</v>
      </c>
      <c r="E1155" s="24">
        <f t="shared" si="54"/>
        <v>1.6228206792392601</v>
      </c>
    </row>
    <row r="1156" spans="1:5" ht="15" customHeight="1" x14ac:dyDescent="0.2">
      <c r="A1156" s="3">
        <f>'Stocks Returns'!A1152</f>
        <v>43908</v>
      </c>
      <c r="B1156" s="5">
        <f>SUMPRODUCT('Stocks Returns'!B1152:E1152,$H$10:$K$10)</f>
        <v>-6.0514691242371049E-2</v>
      </c>
      <c r="C1156" s="5">
        <f t="shared" si="52"/>
        <v>6.0514691242371049E-2</v>
      </c>
      <c r="D1156" s="24">
        <f t="shared" si="53"/>
        <v>0.95803136043119441</v>
      </c>
      <c r="E1156" s="24">
        <f t="shared" si="54"/>
        <v>1.5491406125186198</v>
      </c>
    </row>
    <row r="1157" spans="1:5" ht="15" customHeight="1" x14ac:dyDescent="0.2">
      <c r="A1157" s="3">
        <f>'Stocks Returns'!A1153</f>
        <v>43909</v>
      </c>
      <c r="B1157" s="5">
        <f>SUMPRODUCT('Stocks Returns'!B1153:E1153,$H$10:$K$10)</f>
        <v>2.6733264612654829E-2</v>
      </c>
      <c r="C1157" s="5">
        <f t="shared" si="52"/>
        <v>-2.6733264612654829E-2</v>
      </c>
      <c r="D1157" s="24">
        <f t="shared" si="53"/>
        <v>1.0185814417945824</v>
      </c>
      <c r="E1157" s="24">
        <f t="shared" si="54"/>
        <v>1.6124171931004103</v>
      </c>
    </row>
    <row r="1158" spans="1:5" ht="15" customHeight="1" x14ac:dyDescent="0.2">
      <c r="A1158" s="3">
        <f>'Stocks Returns'!A1154</f>
        <v>43910</v>
      </c>
      <c r="B1158" s="5">
        <f>SUMPRODUCT('Stocks Returns'!B1154:E1154,$H$10:$K$10)</f>
        <v>-3.4249231881173986E-2</v>
      </c>
      <c r="C1158" s="5">
        <f t="shared" ref="C1158:C1221" si="55">-B1158</f>
        <v>3.4249231881173986E-2</v>
      </c>
      <c r="D1158" s="24">
        <f t="shared" ref="D1158:D1221" si="56">1+$H$13+$H$19*(B1158-$H$13)</f>
        <v>0.97625958922786515</v>
      </c>
      <c r="E1158" s="24">
        <f t="shared" ref="E1158:E1221" si="57">$H$22*D1158-$H$23*D1158^2-LN(1+$H$24*EXP(1-D1158^3))</f>
        <v>1.5696849644815001</v>
      </c>
    </row>
    <row r="1159" spans="1:5" ht="15" customHeight="1" x14ac:dyDescent="0.2">
      <c r="A1159" s="3">
        <f>'Stocks Returns'!A1155</f>
        <v>43913</v>
      </c>
      <c r="B1159" s="5">
        <f>SUMPRODUCT('Stocks Returns'!B1155:E1155,$H$10:$K$10)</f>
        <v>-6.5433021113378273E-2</v>
      </c>
      <c r="C1159" s="5">
        <f t="shared" si="55"/>
        <v>6.5433021113378273E-2</v>
      </c>
      <c r="D1159" s="24">
        <f t="shared" si="56"/>
        <v>0.95461803950071544</v>
      </c>
      <c r="E1159" s="24">
        <f t="shared" si="57"/>
        <v>1.5451564794496337</v>
      </c>
    </row>
    <row r="1160" spans="1:5" ht="15" customHeight="1" x14ac:dyDescent="0.2">
      <c r="A1160" s="3">
        <f>'Stocks Returns'!A1156</f>
        <v>43914</v>
      </c>
      <c r="B1160" s="5">
        <f>SUMPRODUCT('Stocks Returns'!B1156:E1156,$H$10:$K$10)</f>
        <v>0.13965984340016036</v>
      </c>
      <c r="C1160" s="5">
        <f t="shared" si="55"/>
        <v>-0.13965984340016036</v>
      </c>
      <c r="D1160" s="24">
        <f t="shared" si="56"/>
        <v>1.0969524874731111</v>
      </c>
      <c r="E1160" s="24">
        <f t="shared" si="57"/>
        <v>1.6714491227257009</v>
      </c>
    </row>
    <row r="1161" spans="1:5" ht="15" customHeight="1" x14ac:dyDescent="0.2">
      <c r="A1161" s="3">
        <f>'Stocks Returns'!A1157</f>
        <v>43915</v>
      </c>
      <c r="B1161" s="5">
        <f>SUMPRODUCT('Stocks Returns'!B1157:E1157,$H$10:$K$10)</f>
        <v>4.3503368931531505E-2</v>
      </c>
      <c r="C1161" s="5">
        <f t="shared" si="55"/>
        <v>-4.3503368931531505E-2</v>
      </c>
      <c r="D1161" s="24">
        <f t="shared" si="56"/>
        <v>1.0302198941918828</v>
      </c>
      <c r="E1161" s="24">
        <f t="shared" si="57"/>
        <v>1.6228911938990873</v>
      </c>
    </row>
    <row r="1162" spans="1:5" ht="15" customHeight="1" x14ac:dyDescent="0.2">
      <c r="A1162" s="3">
        <f>'Stocks Returns'!A1158</f>
        <v>43916</v>
      </c>
      <c r="B1162" s="5">
        <f>SUMPRODUCT('Stocks Returns'!B1158:E1158,$H$10:$K$10)</f>
        <v>4.1003546652945998E-2</v>
      </c>
      <c r="C1162" s="5">
        <f t="shared" si="55"/>
        <v>-4.1003546652945998E-2</v>
      </c>
      <c r="D1162" s="24">
        <f t="shared" si="56"/>
        <v>1.0284850175305444</v>
      </c>
      <c r="E1162" s="24">
        <f t="shared" si="57"/>
        <v>1.6213660531209835</v>
      </c>
    </row>
    <row r="1163" spans="1:5" ht="15" customHeight="1" x14ac:dyDescent="0.2">
      <c r="A1163" s="3">
        <f>'Stocks Returns'!A1159</f>
        <v>43917</v>
      </c>
      <c r="B1163" s="5">
        <f>SUMPRODUCT('Stocks Returns'!B1159:E1159,$H$10:$K$10)</f>
        <v>-4.5842964646264271E-2</v>
      </c>
      <c r="C1163" s="5">
        <f t="shared" si="55"/>
        <v>4.5842964646264271E-2</v>
      </c>
      <c r="D1163" s="24">
        <f t="shared" si="56"/>
        <v>0.96821353868889259</v>
      </c>
      <c r="E1163" s="24">
        <f t="shared" si="57"/>
        <v>1.560770024317073</v>
      </c>
    </row>
    <row r="1164" spans="1:5" ht="15" customHeight="1" x14ac:dyDescent="0.2">
      <c r="A1164" s="3">
        <f>'Stocks Returns'!A1160</f>
        <v>43920</v>
      </c>
      <c r="B1164" s="5">
        <f>SUMPRODUCT('Stocks Returns'!B1160:E1160,$H$10:$K$10)</f>
        <v>2.4005390835942206E-2</v>
      </c>
      <c r="C1164" s="5">
        <f t="shared" si="55"/>
        <v>-2.4005390835942206E-2</v>
      </c>
      <c r="D1164" s="24">
        <f t="shared" si="56"/>
        <v>1.0166882973935438</v>
      </c>
      <c r="E1164" s="24">
        <f t="shared" si="57"/>
        <v>1.610659963387292</v>
      </c>
    </row>
    <row r="1165" spans="1:5" ht="15" customHeight="1" x14ac:dyDescent="0.2">
      <c r="A1165" s="3">
        <f>'Stocks Returns'!A1161</f>
        <v>43921</v>
      </c>
      <c r="B1165" s="5">
        <f>SUMPRODUCT('Stocks Returns'!B1161:E1161,$H$10:$K$10)</f>
        <v>-2.616522923150166E-2</v>
      </c>
      <c r="C1165" s="5">
        <f t="shared" si="55"/>
        <v>2.616522923150166E-2</v>
      </c>
      <c r="D1165" s="24">
        <f t="shared" si="56"/>
        <v>0.98186988706673783</v>
      </c>
      <c r="E1165" s="24">
        <f t="shared" si="57"/>
        <v>1.5757552750739203</v>
      </c>
    </row>
    <row r="1166" spans="1:5" ht="15" customHeight="1" x14ac:dyDescent="0.2">
      <c r="A1166" s="3">
        <f>'Stocks Returns'!A1162</f>
        <v>43922</v>
      </c>
      <c r="B1166" s="5">
        <f>SUMPRODUCT('Stocks Returns'!B1162:E1162,$H$10:$K$10)</f>
        <v>-5.1098470345003137E-2</v>
      </c>
      <c r="C1166" s="5">
        <f t="shared" si="55"/>
        <v>5.1098470345003137E-2</v>
      </c>
      <c r="D1166" s="24">
        <f t="shared" si="56"/>
        <v>0.96456621773396778</v>
      </c>
      <c r="E1166" s="24">
        <f t="shared" si="57"/>
        <v>1.5566485892930086</v>
      </c>
    </row>
    <row r="1167" spans="1:5" ht="15" customHeight="1" x14ac:dyDescent="0.2">
      <c r="A1167" s="3">
        <f>'Stocks Returns'!A1163</f>
        <v>43923</v>
      </c>
      <c r="B1167" s="5">
        <f>SUMPRODUCT('Stocks Returns'!B1163:E1163,$H$10:$K$10)</f>
        <v>2.8579295729848662E-2</v>
      </c>
      <c r="C1167" s="5">
        <f t="shared" si="55"/>
        <v>-2.8579295729848662E-2</v>
      </c>
      <c r="D1167" s="24">
        <f t="shared" si="56"/>
        <v>1.019862587389915</v>
      </c>
      <c r="E1167" s="24">
        <f t="shared" si="57"/>
        <v>1.6135979258249007</v>
      </c>
    </row>
    <row r="1168" spans="1:5" ht="15" customHeight="1" x14ac:dyDescent="0.2">
      <c r="A1168" s="3">
        <f>'Stocks Returns'!A1164</f>
        <v>43924</v>
      </c>
      <c r="B1168" s="5">
        <f>SUMPRODUCT('Stocks Returns'!B1164:E1164,$H$10:$K$10)</f>
        <v>-3.3979724965951731E-2</v>
      </c>
      <c r="C1168" s="5">
        <f t="shared" si="55"/>
        <v>3.3979724965951731E-2</v>
      </c>
      <c r="D1168" s="24">
        <f t="shared" si="56"/>
        <v>0.97644662702702945</v>
      </c>
      <c r="E1168" s="24">
        <f t="shared" si="57"/>
        <v>1.5698892799055089</v>
      </c>
    </row>
    <row r="1169" spans="1:5" ht="15" customHeight="1" x14ac:dyDescent="0.2">
      <c r="A1169" s="3">
        <f>'Stocks Returns'!A1165</f>
        <v>43927</v>
      </c>
      <c r="B1169" s="5">
        <f>SUMPRODUCT('Stocks Returns'!B1165:E1165,$H$10:$K$10)</f>
        <v>0.11789721592059803</v>
      </c>
      <c r="C1169" s="5">
        <f t="shared" si="55"/>
        <v>-0.11789721592059803</v>
      </c>
      <c r="D1169" s="24">
        <f t="shared" si="56"/>
        <v>1.081849224002295</v>
      </c>
      <c r="E1169" s="24">
        <f t="shared" si="57"/>
        <v>1.6622413233540958</v>
      </c>
    </row>
    <row r="1170" spans="1:5" ht="15" customHeight="1" x14ac:dyDescent="0.2">
      <c r="A1170" s="3">
        <f>'Stocks Returns'!A1166</f>
        <v>43928</v>
      </c>
      <c r="B1170" s="5">
        <f>SUMPRODUCT('Stocks Returns'!B1166:E1166,$H$10:$K$10)</f>
        <v>-5.1904389811568905E-3</v>
      </c>
      <c r="C1170" s="5">
        <f t="shared" si="55"/>
        <v>5.1904389811568905E-3</v>
      </c>
      <c r="D1170" s="24">
        <f t="shared" si="56"/>
        <v>0.99642639150047707</v>
      </c>
      <c r="E1170" s="24">
        <f t="shared" si="57"/>
        <v>1.5909358028179899</v>
      </c>
    </row>
    <row r="1171" spans="1:5" ht="15" customHeight="1" x14ac:dyDescent="0.2">
      <c r="A1171" s="3">
        <f>'Stocks Returns'!A1167</f>
        <v>43929</v>
      </c>
      <c r="B1171" s="5">
        <f>SUMPRODUCT('Stocks Returns'!B1167:E1167,$H$10:$K$10)</f>
        <v>4.0442410183045945E-2</v>
      </c>
      <c r="C1171" s="5">
        <f t="shared" si="55"/>
        <v>-4.0442410183045945E-2</v>
      </c>
      <c r="D1171" s="24">
        <f t="shared" si="56"/>
        <v>1.0280955888204337</v>
      </c>
      <c r="E1171" s="24">
        <f t="shared" si="57"/>
        <v>1.6210219522295315</v>
      </c>
    </row>
    <row r="1172" spans="1:5" ht="15" customHeight="1" x14ac:dyDescent="0.2">
      <c r="A1172" s="3">
        <f>'Stocks Returns'!A1168</f>
        <v>43930</v>
      </c>
      <c r="B1172" s="5">
        <f>SUMPRODUCT('Stocks Returns'!B1168:E1168,$H$10:$K$10)</f>
        <v>-7.5499516992238056E-3</v>
      </c>
      <c r="C1172" s="5">
        <f t="shared" si="55"/>
        <v>7.5499516992238056E-3</v>
      </c>
      <c r="D1172" s="24">
        <f t="shared" si="56"/>
        <v>0.99478888967413859</v>
      </c>
      <c r="E1172" s="24">
        <f t="shared" si="57"/>
        <v>1.5892696585932349</v>
      </c>
    </row>
    <row r="1173" spans="1:5" ht="15" customHeight="1" x14ac:dyDescent="0.2">
      <c r="A1173" s="3">
        <f>'Stocks Returns'!A1169</f>
        <v>43931</v>
      </c>
      <c r="B1173" s="5">
        <f>SUMPRODUCT('Stocks Returns'!B1169:E1169,$H$10:$K$10)</f>
        <v>0</v>
      </c>
      <c r="C1173" s="5">
        <f t="shared" si="55"/>
        <v>0</v>
      </c>
      <c r="D1173" s="24">
        <f t="shared" si="56"/>
        <v>1.0000285561533999</v>
      </c>
      <c r="E1173" s="24">
        <f t="shared" si="57"/>
        <v>1.5945634464142966</v>
      </c>
    </row>
    <row r="1174" spans="1:5" ht="15" customHeight="1" x14ac:dyDescent="0.2">
      <c r="A1174" s="3">
        <f>'Stocks Returns'!A1170</f>
        <v>43934</v>
      </c>
      <c r="B1174" s="5">
        <f>SUMPRODUCT('Stocks Returns'!B1170:E1170,$H$10:$K$10)</f>
        <v>-2.4634995808493425E-2</v>
      </c>
      <c r="C1174" s="5">
        <f t="shared" si="55"/>
        <v>2.4634995808493425E-2</v>
      </c>
      <c r="D1174" s="24">
        <f t="shared" si="56"/>
        <v>0.98293186906230556</v>
      </c>
      <c r="E1174" s="24">
        <f t="shared" si="57"/>
        <v>1.5768907111302841</v>
      </c>
    </row>
    <row r="1175" spans="1:5" ht="15" customHeight="1" x14ac:dyDescent="0.2">
      <c r="A1175" s="3">
        <f>'Stocks Returns'!A1171</f>
        <v>43935</v>
      </c>
      <c r="B1175" s="5">
        <f>SUMPRODUCT('Stocks Returns'!B1171:E1171,$H$10:$K$10)</f>
        <v>3.3040937896382183E-2</v>
      </c>
      <c r="C1175" s="5">
        <f t="shared" si="55"/>
        <v>-3.3040937896382183E-2</v>
      </c>
      <c r="D1175" s="24">
        <f t="shared" si="56"/>
        <v>1.0229589670534891</v>
      </c>
      <c r="E1175" s="24">
        <f t="shared" si="57"/>
        <v>1.6164233880844932</v>
      </c>
    </row>
    <row r="1176" spans="1:5" ht="15" customHeight="1" x14ac:dyDescent="0.2">
      <c r="A1176" s="3">
        <f>'Stocks Returns'!A1172</f>
        <v>43936</v>
      </c>
      <c r="B1176" s="5">
        <f>SUMPRODUCT('Stocks Returns'!B1172:E1172,$H$10:$K$10)</f>
        <v>-4.9111895674678309E-2</v>
      </c>
      <c r="C1176" s="5">
        <f t="shared" si="55"/>
        <v>4.9111895674678309E-2</v>
      </c>
      <c r="D1176" s="24">
        <f t="shared" si="56"/>
        <v>0.96594490055517324</v>
      </c>
      <c r="E1176" s="24">
        <f t="shared" si="57"/>
        <v>1.558212330297541</v>
      </c>
    </row>
    <row r="1177" spans="1:5" ht="15" customHeight="1" x14ac:dyDescent="0.2">
      <c r="A1177" s="3">
        <f>'Stocks Returns'!A1173</f>
        <v>43937</v>
      </c>
      <c r="B1177" s="5">
        <f>SUMPRODUCT('Stocks Returns'!B1173:E1173,$H$10:$K$10)</f>
        <v>-2.0864207365223628E-2</v>
      </c>
      <c r="C1177" s="5">
        <f t="shared" si="55"/>
        <v>2.0864207365223628E-2</v>
      </c>
      <c r="D1177" s="24">
        <f t="shared" si="56"/>
        <v>0.9855487962419347</v>
      </c>
      <c r="E1177" s="24">
        <f t="shared" si="57"/>
        <v>1.5796700184352974</v>
      </c>
    </row>
    <row r="1178" spans="1:5" ht="15" customHeight="1" x14ac:dyDescent="0.2">
      <c r="A1178" s="3">
        <f>'Stocks Returns'!A1174</f>
        <v>43938</v>
      </c>
      <c r="B1178" s="5">
        <f>SUMPRODUCT('Stocks Returns'!B1174:E1174,$H$10:$K$10)</f>
        <v>4.3548236372120304E-2</v>
      </c>
      <c r="C1178" s="5">
        <f t="shared" si="55"/>
        <v>-4.3548236372120304E-2</v>
      </c>
      <c r="D1178" s="24">
        <f t="shared" si="56"/>
        <v>1.0302510321956515</v>
      </c>
      <c r="E1178" s="24">
        <f t="shared" si="57"/>
        <v>1.6229184509080337</v>
      </c>
    </row>
    <row r="1179" spans="1:5" ht="15" customHeight="1" x14ac:dyDescent="0.2">
      <c r="A1179" s="3">
        <f>'Stocks Returns'!A1175</f>
        <v>43941</v>
      </c>
      <c r="B1179" s="5">
        <f>SUMPRODUCT('Stocks Returns'!B1175:E1175,$H$10:$K$10)</f>
        <v>-3.1435075921670885E-2</v>
      </c>
      <c r="C1179" s="5">
        <f t="shared" si="55"/>
        <v>3.1435075921670885E-2</v>
      </c>
      <c r="D1179" s="24">
        <f t="shared" si="56"/>
        <v>0.97821261346376032</v>
      </c>
      <c r="E1179" s="24">
        <f t="shared" si="57"/>
        <v>1.5718118139201318</v>
      </c>
    </row>
    <row r="1180" spans="1:5" ht="15" customHeight="1" x14ac:dyDescent="0.2">
      <c r="A1180" s="3">
        <f>'Stocks Returns'!A1176</f>
        <v>43942</v>
      </c>
      <c r="B1180" s="5">
        <f>SUMPRODUCT('Stocks Returns'!B1176:E1176,$H$10:$K$10)</f>
        <v>-2.3337124934199E-2</v>
      </c>
      <c r="C1180" s="5">
        <f t="shared" si="55"/>
        <v>2.3337124934199E-2</v>
      </c>
      <c r="D1180" s="24">
        <f t="shared" si="56"/>
        <v>0.98383259144906587</v>
      </c>
      <c r="E1180" s="24">
        <f t="shared" si="57"/>
        <v>1.5778503176949963</v>
      </c>
    </row>
    <row r="1181" spans="1:5" ht="15" customHeight="1" x14ac:dyDescent="0.2">
      <c r="A1181" s="3">
        <f>'Stocks Returns'!A1177</f>
        <v>43943</v>
      </c>
      <c r="B1181" s="5">
        <f>SUMPRODUCT('Stocks Returns'!B1177:E1177,$H$10:$K$10)</f>
        <v>3.8833497104206471E-2</v>
      </c>
      <c r="C1181" s="5">
        <f t="shared" si="55"/>
        <v>-3.8833497104206471E-2</v>
      </c>
      <c r="D1181" s="24">
        <f t="shared" si="56"/>
        <v>1.0269790031437191</v>
      </c>
      <c r="E1181" s="24">
        <f t="shared" si="57"/>
        <v>1.6200317790342726</v>
      </c>
    </row>
    <row r="1182" spans="1:5" ht="15" customHeight="1" x14ac:dyDescent="0.2">
      <c r="A1182" s="3">
        <f>'Stocks Returns'!A1178</f>
        <v>43944</v>
      </c>
      <c r="B1182" s="5">
        <f>SUMPRODUCT('Stocks Returns'!B1178:E1178,$H$10:$K$10)</f>
        <v>-1.2876962760250805E-3</v>
      </c>
      <c r="C1182" s="5">
        <f t="shared" si="55"/>
        <v>1.2876962760250805E-3</v>
      </c>
      <c r="D1182" s="24">
        <f t="shared" si="56"/>
        <v>0.99913489493783858</v>
      </c>
      <c r="E1182" s="24">
        <f t="shared" si="57"/>
        <v>1.5936682908791702</v>
      </c>
    </row>
    <row r="1183" spans="1:5" ht="15" customHeight="1" x14ac:dyDescent="0.2">
      <c r="A1183" s="3">
        <f>'Stocks Returns'!A1179</f>
        <v>43945</v>
      </c>
      <c r="B1183" s="5">
        <f>SUMPRODUCT('Stocks Returns'!B1179:E1179,$H$10:$K$10)</f>
        <v>7.6742541929943515E-3</v>
      </c>
      <c r="C1183" s="5">
        <f t="shared" si="55"/>
        <v>-7.6742541929943515E-3</v>
      </c>
      <c r="D1183" s="24">
        <f t="shared" si="56"/>
        <v>1.0053544885633381</v>
      </c>
      <c r="E1183" s="24">
        <f t="shared" si="57"/>
        <v>1.599831834335232</v>
      </c>
    </row>
    <row r="1184" spans="1:5" ht="15" customHeight="1" x14ac:dyDescent="0.2">
      <c r="A1184" s="3">
        <f>'Stocks Returns'!A1180</f>
        <v>43948</v>
      </c>
      <c r="B1184" s="5">
        <f>SUMPRODUCT('Stocks Returns'!B1180:E1180,$H$10:$K$10)</f>
        <v>2.691286087825474E-2</v>
      </c>
      <c r="C1184" s="5">
        <f t="shared" si="55"/>
        <v>-2.691286087825474E-2</v>
      </c>
      <c r="D1184" s="24">
        <f t="shared" si="56"/>
        <v>1.0187060816029088</v>
      </c>
      <c r="E1184" s="24">
        <f t="shared" si="57"/>
        <v>1.6125323633572444</v>
      </c>
    </row>
    <row r="1185" spans="1:5" ht="15" customHeight="1" x14ac:dyDescent="0.2">
      <c r="A1185" s="3">
        <f>'Stocks Returns'!A1181</f>
        <v>43949</v>
      </c>
      <c r="B1185" s="5">
        <f>SUMPRODUCT('Stocks Returns'!B1181:E1181,$H$10:$K$10)</f>
        <v>-9.0931815100019173E-4</v>
      </c>
      <c r="C1185" s="5">
        <f t="shared" si="55"/>
        <v>9.0931815100019173E-4</v>
      </c>
      <c r="D1185" s="24">
        <f t="shared" si="56"/>
        <v>0.99939748935660577</v>
      </c>
      <c r="E1185" s="24">
        <f t="shared" si="57"/>
        <v>1.5939316555018661</v>
      </c>
    </row>
    <row r="1186" spans="1:5" ht="15" customHeight="1" x14ac:dyDescent="0.2">
      <c r="A1186" s="3">
        <f>'Stocks Returns'!A1182</f>
        <v>43950</v>
      </c>
      <c r="B1186" s="5">
        <f>SUMPRODUCT('Stocks Returns'!B1182:E1182,$H$10:$K$10)</f>
        <v>6.1312232445152985E-2</v>
      </c>
      <c r="C1186" s="5">
        <f t="shared" si="55"/>
        <v>-6.1312232445152985E-2</v>
      </c>
      <c r="D1186" s="24">
        <f t="shared" si="56"/>
        <v>1.0425792454703362</v>
      </c>
      <c r="E1186" s="24">
        <f t="shared" si="57"/>
        <v>1.6333840622353817</v>
      </c>
    </row>
    <row r="1187" spans="1:5" ht="15" customHeight="1" x14ac:dyDescent="0.2">
      <c r="A1187" s="3">
        <f>'Stocks Returns'!A1183</f>
        <v>43951</v>
      </c>
      <c r="B1187" s="5">
        <f>SUMPRODUCT('Stocks Returns'!B1183:E1183,$H$10:$K$10)</f>
        <v>-1.8739159531235467E-2</v>
      </c>
      <c r="C1187" s="5">
        <f t="shared" si="55"/>
        <v>1.8739159531235467E-2</v>
      </c>
      <c r="D1187" s="24">
        <f t="shared" si="56"/>
        <v>0.98702357943872254</v>
      </c>
      <c r="E1187" s="24">
        <f t="shared" si="57"/>
        <v>1.5812245974431509</v>
      </c>
    </row>
    <row r="1188" spans="1:5" ht="15" customHeight="1" x14ac:dyDescent="0.2">
      <c r="A1188" s="3">
        <f>'Stocks Returns'!A1184</f>
        <v>43952</v>
      </c>
      <c r="B1188" s="5">
        <f>SUMPRODUCT('Stocks Returns'!B1184:E1184,$H$10:$K$10)</f>
        <v>-2.0818543115367957E-2</v>
      </c>
      <c r="C1188" s="5">
        <f t="shared" si="55"/>
        <v>2.0818543115367957E-2</v>
      </c>
      <c r="D1188" s="24">
        <f t="shared" si="56"/>
        <v>0.98558048723133462</v>
      </c>
      <c r="E1188" s="24">
        <f t="shared" si="57"/>
        <v>1.579703513061268</v>
      </c>
    </row>
    <row r="1189" spans="1:5" ht="15" customHeight="1" x14ac:dyDescent="0.2">
      <c r="A1189" s="3">
        <f>'Stocks Returns'!A1185</f>
        <v>43955</v>
      </c>
      <c r="B1189" s="5">
        <f>SUMPRODUCT('Stocks Returns'!B1185:E1185,$H$10:$K$10)</f>
        <v>3.5220052053158268E-3</v>
      </c>
      <c r="C1189" s="5">
        <f t="shared" si="55"/>
        <v>-3.5220052053158268E-3</v>
      </c>
      <c r="D1189" s="24">
        <f t="shared" si="56"/>
        <v>1.0024728277658892</v>
      </c>
      <c r="E1189" s="24">
        <f t="shared" si="57"/>
        <v>1.5969954697265727</v>
      </c>
    </row>
    <row r="1190" spans="1:5" ht="15" customHeight="1" x14ac:dyDescent="0.2">
      <c r="A1190" s="3">
        <f>'Stocks Returns'!A1186</f>
        <v>43956</v>
      </c>
      <c r="B1190" s="5">
        <f>SUMPRODUCT('Stocks Returns'!B1186:E1186,$H$10:$K$10)</f>
        <v>1.3274023005290909E-2</v>
      </c>
      <c r="C1190" s="5">
        <f t="shared" si="55"/>
        <v>-1.3274023005290909E-2</v>
      </c>
      <c r="D1190" s="24">
        <f t="shared" si="56"/>
        <v>1.0092407281190718</v>
      </c>
      <c r="E1190" s="24">
        <f t="shared" si="57"/>
        <v>1.6036037828560057</v>
      </c>
    </row>
    <row r="1191" spans="1:5" ht="15" customHeight="1" x14ac:dyDescent="0.2">
      <c r="A1191" s="3">
        <f>'Stocks Returns'!A1187</f>
        <v>43957</v>
      </c>
      <c r="B1191" s="5">
        <f>SUMPRODUCT('Stocks Returns'!B1187:E1187,$H$10:$K$10)</f>
        <v>1.9726157610132065E-3</v>
      </c>
      <c r="C1191" s="5">
        <f t="shared" si="55"/>
        <v>-1.9726157610132065E-3</v>
      </c>
      <c r="D1191" s="24">
        <f t="shared" si="56"/>
        <v>1.0013975514915432</v>
      </c>
      <c r="E1191" s="24">
        <f t="shared" si="57"/>
        <v>1.59592853344195</v>
      </c>
    </row>
    <row r="1192" spans="1:5" ht="15" customHeight="1" x14ac:dyDescent="0.2">
      <c r="A1192" s="3">
        <f>'Stocks Returns'!A1188</f>
        <v>43958</v>
      </c>
      <c r="B1192" s="5">
        <f>SUMPRODUCT('Stocks Returns'!B1188:E1188,$H$10:$K$10)</f>
        <v>2.2014307190525516E-2</v>
      </c>
      <c r="C1192" s="5">
        <f t="shared" si="55"/>
        <v>-2.2014307190525516E-2</v>
      </c>
      <c r="D1192" s="24">
        <f t="shared" si="56"/>
        <v>1.0153064853436247</v>
      </c>
      <c r="E1192" s="24">
        <f t="shared" si="57"/>
        <v>1.6093679970741466</v>
      </c>
    </row>
    <row r="1193" spans="1:5" ht="15" customHeight="1" x14ac:dyDescent="0.2">
      <c r="A1193" s="3">
        <f>'Stocks Returns'!A1189</f>
        <v>43959</v>
      </c>
      <c r="B1193" s="5">
        <f>SUMPRODUCT('Stocks Returns'!B1189:E1189,$H$10:$K$10)</f>
        <v>1.5077931717010395E-2</v>
      </c>
      <c r="C1193" s="5">
        <f t="shared" si="55"/>
        <v>-1.5077931717010395E-2</v>
      </c>
      <c r="D1193" s="24">
        <f t="shared" si="56"/>
        <v>1.0104926407650052</v>
      </c>
      <c r="E1193" s="24">
        <f t="shared" si="57"/>
        <v>1.6048057965111684</v>
      </c>
    </row>
    <row r="1194" spans="1:5" ht="15" customHeight="1" x14ac:dyDescent="0.2">
      <c r="A1194" s="3">
        <f>'Stocks Returns'!A1190</f>
        <v>43962</v>
      </c>
      <c r="B1194" s="5">
        <f>SUMPRODUCT('Stocks Returns'!B1190:E1190,$H$10:$K$10)</f>
        <v>-8.7135352099606961E-3</v>
      </c>
      <c r="C1194" s="5">
        <f t="shared" si="55"/>
        <v>8.7135352099606961E-3</v>
      </c>
      <c r="D1194" s="24">
        <f t="shared" si="56"/>
        <v>0.99398136271768722</v>
      </c>
      <c r="E1194" s="24">
        <f t="shared" si="57"/>
        <v>1.5884440967543028</v>
      </c>
    </row>
    <row r="1195" spans="1:5" ht="15" customHeight="1" x14ac:dyDescent="0.2">
      <c r="A1195" s="3">
        <f>'Stocks Returns'!A1191</f>
        <v>43963</v>
      </c>
      <c r="B1195" s="5">
        <f>SUMPRODUCT('Stocks Returns'!B1191:E1191,$H$10:$K$10)</f>
        <v>-2.249559613075432E-2</v>
      </c>
      <c r="C1195" s="5">
        <f t="shared" si="55"/>
        <v>2.249559613075432E-2</v>
      </c>
      <c r="D1195" s="24">
        <f t="shared" si="56"/>
        <v>0.98441661243865641</v>
      </c>
      <c r="E1195" s="24">
        <f t="shared" si="57"/>
        <v>1.5784708402754475</v>
      </c>
    </row>
    <row r="1196" spans="1:5" ht="15" customHeight="1" x14ac:dyDescent="0.2">
      <c r="A1196" s="3">
        <f>'Stocks Returns'!A1192</f>
        <v>43964</v>
      </c>
      <c r="B1196" s="5">
        <f>SUMPRODUCT('Stocks Returns'!B1192:E1192,$H$10:$K$10)</f>
        <v>-1.3922644855446045E-2</v>
      </c>
      <c r="C1196" s="5">
        <f t="shared" si="55"/>
        <v>1.3922644855446045E-2</v>
      </c>
      <c r="D1196" s="24">
        <f t="shared" si="56"/>
        <v>0.99036624062372036</v>
      </c>
      <c r="E1196" s="24">
        <f t="shared" si="57"/>
        <v>1.584716702307579</v>
      </c>
    </row>
    <row r="1197" spans="1:5" ht="15" customHeight="1" x14ac:dyDescent="0.2">
      <c r="A1197" s="3">
        <f>'Stocks Returns'!A1193</f>
        <v>43965</v>
      </c>
      <c r="B1197" s="5">
        <f>SUMPRODUCT('Stocks Returns'!B1193:E1193,$H$10:$K$10)</f>
        <v>2.15051772905335E-2</v>
      </c>
      <c r="C1197" s="5">
        <f t="shared" si="55"/>
        <v>-2.15051772905335E-2</v>
      </c>
      <c r="D1197" s="24">
        <f t="shared" si="56"/>
        <v>1.0149531491930301</v>
      </c>
      <c r="E1197" s="24">
        <f t="shared" si="57"/>
        <v>1.6090363700207815</v>
      </c>
    </row>
    <row r="1198" spans="1:5" ht="15" customHeight="1" x14ac:dyDescent="0.2">
      <c r="A1198" s="3">
        <f>'Stocks Returns'!A1194</f>
        <v>43966</v>
      </c>
      <c r="B1198" s="5">
        <f>SUMPRODUCT('Stocks Returns'!B1194:E1194,$H$10:$K$10)</f>
        <v>1.1977672329532934E-2</v>
      </c>
      <c r="C1198" s="5">
        <f t="shared" si="55"/>
        <v>-1.1977672329532934E-2</v>
      </c>
      <c r="D1198" s="24">
        <f t="shared" si="56"/>
        <v>1.0083410607500958</v>
      </c>
      <c r="E1198" s="24">
        <f t="shared" si="57"/>
        <v>1.6027360303404441</v>
      </c>
    </row>
    <row r="1199" spans="1:5" ht="15" customHeight="1" x14ac:dyDescent="0.2">
      <c r="A1199" s="3">
        <f>'Stocks Returns'!A1195</f>
        <v>43969</v>
      </c>
      <c r="B1199" s="5">
        <f>SUMPRODUCT('Stocks Returns'!B1195:E1195,$H$10:$K$10)</f>
        <v>4.4352310243035507E-2</v>
      </c>
      <c r="C1199" s="5">
        <f t="shared" si="55"/>
        <v>-4.4352310243035507E-2</v>
      </c>
      <c r="D1199" s="24">
        <f t="shared" si="56"/>
        <v>1.0308090594620667</v>
      </c>
      <c r="E1199" s="24">
        <f t="shared" si="57"/>
        <v>1.6234062283017519</v>
      </c>
    </row>
    <row r="1200" spans="1:5" ht="15" customHeight="1" x14ac:dyDescent="0.2">
      <c r="A1200" s="3">
        <f>'Stocks Returns'!A1196</f>
        <v>43970</v>
      </c>
      <c r="B1200" s="5">
        <f>SUMPRODUCT('Stocks Returns'!B1196:E1196,$H$10:$K$10)</f>
        <v>-1.0536834080126865E-2</v>
      </c>
      <c r="C1200" s="5">
        <f t="shared" si="55"/>
        <v>1.0536834080126865E-2</v>
      </c>
      <c r="D1200" s="24">
        <f t="shared" si="56"/>
        <v>0.99271599330179194</v>
      </c>
      <c r="E1200" s="24">
        <f t="shared" si="57"/>
        <v>1.587145285772372</v>
      </c>
    </row>
    <row r="1201" spans="1:5" ht="15" customHeight="1" x14ac:dyDescent="0.2">
      <c r="A1201" s="3">
        <f>'Stocks Returns'!A1197</f>
        <v>43971</v>
      </c>
      <c r="B1201" s="5">
        <f>SUMPRODUCT('Stocks Returns'!B1197:E1197,$H$10:$K$10)</f>
        <v>2.44882973289604E-2</v>
      </c>
      <c r="C1201" s="5">
        <f t="shared" si="55"/>
        <v>-2.44882973289604E-2</v>
      </c>
      <c r="D1201" s="24">
        <f t="shared" si="56"/>
        <v>1.0170234344996985</v>
      </c>
      <c r="E1201" s="24">
        <f t="shared" si="57"/>
        <v>1.6109721210196821</v>
      </c>
    </row>
    <row r="1202" spans="1:5" ht="15" customHeight="1" x14ac:dyDescent="0.2">
      <c r="A1202" s="3">
        <f>'Stocks Returns'!A1198</f>
        <v>43972</v>
      </c>
      <c r="B1202" s="5">
        <f>SUMPRODUCT('Stocks Returns'!B1198:E1198,$H$10:$K$10)</f>
        <v>-1.8065204860090223E-2</v>
      </c>
      <c r="C1202" s="5">
        <f t="shared" si="55"/>
        <v>1.8065204860090223E-2</v>
      </c>
      <c r="D1202" s="24">
        <f t="shared" si="56"/>
        <v>0.98749130398049734</v>
      </c>
      <c r="E1202" s="24">
        <f t="shared" si="57"/>
        <v>1.5817158598963217</v>
      </c>
    </row>
    <row r="1203" spans="1:5" ht="15" customHeight="1" x14ac:dyDescent="0.2">
      <c r="A1203" s="3">
        <f>'Stocks Returns'!A1199</f>
        <v>43973</v>
      </c>
      <c r="B1203" s="5">
        <f>SUMPRODUCT('Stocks Returns'!B1199:E1199,$H$10:$K$10)</f>
        <v>1.2833728816316074E-3</v>
      </c>
      <c r="C1203" s="5">
        <f t="shared" si="55"/>
        <v>-1.2833728816316074E-3</v>
      </c>
      <c r="D1203" s="24">
        <f t="shared" si="56"/>
        <v>1.0009192169332524</v>
      </c>
      <c r="E1203" s="24">
        <f t="shared" si="57"/>
        <v>1.595452417869649</v>
      </c>
    </row>
    <row r="1204" spans="1:5" ht="15" customHeight="1" x14ac:dyDescent="0.2">
      <c r="A1204" s="3">
        <f>'Stocks Returns'!A1200</f>
        <v>43976</v>
      </c>
      <c r="B1204" s="5">
        <f>SUMPRODUCT('Stocks Returns'!B1200:E1200,$H$10:$K$10)</f>
        <v>0</v>
      </c>
      <c r="C1204" s="5">
        <f t="shared" si="55"/>
        <v>0</v>
      </c>
      <c r="D1204" s="24">
        <f t="shared" si="56"/>
        <v>1.0000285561533999</v>
      </c>
      <c r="E1204" s="24">
        <f t="shared" si="57"/>
        <v>1.5945634464142966</v>
      </c>
    </row>
    <row r="1205" spans="1:5" ht="15" customHeight="1" x14ac:dyDescent="0.2">
      <c r="A1205" s="3">
        <f>'Stocks Returns'!A1201</f>
        <v>43977</v>
      </c>
      <c r="B1205" s="5">
        <f>SUMPRODUCT('Stocks Returns'!B1201:E1201,$H$10:$K$10)</f>
        <v>1.5639424113581071E-2</v>
      </c>
      <c r="C1205" s="5">
        <f t="shared" si="55"/>
        <v>-1.5639424113581071E-2</v>
      </c>
      <c r="D1205" s="24">
        <f t="shared" si="56"/>
        <v>1.0108823164882252</v>
      </c>
      <c r="E1205" s="24">
        <f t="shared" si="57"/>
        <v>1.6051786348157435</v>
      </c>
    </row>
    <row r="1206" spans="1:5" ht="15" customHeight="1" x14ac:dyDescent="0.2">
      <c r="A1206" s="3">
        <f>'Stocks Returns'!A1202</f>
        <v>43978</v>
      </c>
      <c r="B1206" s="5">
        <f>SUMPRODUCT('Stocks Returns'!B1202:E1202,$H$10:$K$10)</f>
        <v>-1.0461916785045887E-4</v>
      </c>
      <c r="C1206" s="5">
        <f t="shared" si="55"/>
        <v>1.0461916785045887E-4</v>
      </c>
      <c r="D1206" s="24">
        <f t="shared" si="56"/>
        <v>0.99995595045091168</v>
      </c>
      <c r="E1206" s="24">
        <f t="shared" si="57"/>
        <v>1.5944908384621357</v>
      </c>
    </row>
    <row r="1207" spans="1:5" ht="15" customHeight="1" x14ac:dyDescent="0.2">
      <c r="A1207" s="3">
        <f>'Stocks Returns'!A1203</f>
        <v>43979</v>
      </c>
      <c r="B1207" s="5">
        <f>SUMPRODUCT('Stocks Returns'!B1203:E1203,$H$10:$K$10)</f>
        <v>6.1541121436473768E-3</v>
      </c>
      <c r="C1207" s="5">
        <f t="shared" si="55"/>
        <v>-6.1541121436473768E-3</v>
      </c>
      <c r="D1207" s="24">
        <f t="shared" si="56"/>
        <v>1.0042995099810912</v>
      </c>
      <c r="E1207" s="24">
        <f t="shared" si="57"/>
        <v>1.5987973241873814</v>
      </c>
    </row>
    <row r="1208" spans="1:5" ht="15" customHeight="1" x14ac:dyDescent="0.2">
      <c r="A1208" s="3">
        <f>'Stocks Returns'!A1204</f>
        <v>43980</v>
      </c>
      <c r="B1208" s="5">
        <f>SUMPRODUCT('Stocks Returns'!B1204:E1204,$H$10:$K$10)</f>
        <v>5.0638469900987039E-3</v>
      </c>
      <c r="C1208" s="5">
        <f t="shared" si="55"/>
        <v>-5.0638469900987039E-3</v>
      </c>
      <c r="D1208" s="24">
        <f t="shared" si="56"/>
        <v>1.0035428659645285</v>
      </c>
      <c r="E1208" s="24">
        <f t="shared" si="57"/>
        <v>1.5980525947000976</v>
      </c>
    </row>
    <row r="1209" spans="1:5" ht="15" customHeight="1" x14ac:dyDescent="0.2">
      <c r="A1209" s="3">
        <f>'Stocks Returns'!A1205</f>
        <v>43983</v>
      </c>
      <c r="B1209" s="5">
        <f>SUMPRODUCT('Stocks Returns'!B1205:E1205,$H$10:$K$10)</f>
        <v>-4.3986599343925755E-3</v>
      </c>
      <c r="C1209" s="5">
        <f t="shared" si="55"/>
        <v>4.3986599343925755E-3</v>
      </c>
      <c r="D1209" s="24">
        <f t="shared" si="56"/>
        <v>0.99697588615893151</v>
      </c>
      <c r="E1209" s="24">
        <f t="shared" si="57"/>
        <v>1.5914925243616087</v>
      </c>
    </row>
    <row r="1210" spans="1:5" ht="15" customHeight="1" x14ac:dyDescent="0.2">
      <c r="A1210" s="3">
        <f>'Stocks Returns'!A1206</f>
        <v>43984</v>
      </c>
      <c r="B1210" s="5">
        <f>SUMPRODUCT('Stocks Returns'!B1206:E1206,$H$10:$K$10)</f>
        <v>1.0424990177779411E-2</v>
      </c>
      <c r="C1210" s="5">
        <f t="shared" si="55"/>
        <v>-1.0424990177779411E-2</v>
      </c>
      <c r="D1210" s="24">
        <f t="shared" si="56"/>
        <v>1.0072634993367788</v>
      </c>
      <c r="E1210" s="24">
        <f t="shared" si="57"/>
        <v>1.6016923623047707</v>
      </c>
    </row>
    <row r="1211" spans="1:5" ht="15" customHeight="1" x14ac:dyDescent="0.2">
      <c r="A1211" s="3">
        <f>'Stocks Returns'!A1207</f>
        <v>43985</v>
      </c>
      <c r="B1211" s="5">
        <f>SUMPRODUCT('Stocks Returns'!B1207:E1207,$H$10:$K$10)</f>
        <v>9.6572021777412021E-3</v>
      </c>
      <c r="C1211" s="5">
        <f t="shared" si="55"/>
        <v>-9.6572021777412021E-3</v>
      </c>
      <c r="D1211" s="24">
        <f t="shared" si="56"/>
        <v>1.0067306544647523</v>
      </c>
      <c r="E1211" s="24">
        <f t="shared" si="57"/>
        <v>1.6011745355552662</v>
      </c>
    </row>
    <row r="1212" spans="1:5" ht="15" customHeight="1" x14ac:dyDescent="0.2">
      <c r="A1212" s="3">
        <f>'Stocks Returns'!A1208</f>
        <v>43986</v>
      </c>
      <c r="B1212" s="5">
        <f>SUMPRODUCT('Stocks Returns'!B1208:E1208,$H$10:$K$10)</f>
        <v>-1.647551116187173E-2</v>
      </c>
      <c r="C1212" s="5">
        <f t="shared" si="55"/>
        <v>1.647551116187173E-2</v>
      </c>
      <c r="D1212" s="24">
        <f t="shared" si="56"/>
        <v>0.98859455140706098</v>
      </c>
      <c r="E1212" s="24">
        <f t="shared" si="57"/>
        <v>1.5828712456883456</v>
      </c>
    </row>
    <row r="1213" spans="1:5" ht="15" customHeight="1" x14ac:dyDescent="0.2">
      <c r="A1213" s="3">
        <f>'Stocks Returns'!A1209</f>
        <v>43987</v>
      </c>
      <c r="B1213" s="5">
        <f>SUMPRODUCT('Stocks Returns'!B1209:E1209,$H$10:$K$10)</f>
        <v>3.086017091086907E-2</v>
      </c>
      <c r="C1213" s="5">
        <f t="shared" si="55"/>
        <v>-3.086017091086907E-2</v>
      </c>
      <c r="D1213" s="24">
        <f t="shared" si="56"/>
        <v>1.021445514765543</v>
      </c>
      <c r="E1213" s="24">
        <f t="shared" si="57"/>
        <v>1.6150473542017145</v>
      </c>
    </row>
    <row r="1214" spans="1:5" ht="15" customHeight="1" x14ac:dyDescent="0.2">
      <c r="A1214" s="3">
        <f>'Stocks Returns'!A1210</f>
        <v>43990</v>
      </c>
      <c r="B1214" s="5">
        <f>SUMPRODUCT('Stocks Returns'!B1210:E1210,$H$10:$K$10)</f>
        <v>-7.8741551500003336E-4</v>
      </c>
      <c r="C1214" s="5">
        <f t="shared" si="55"/>
        <v>7.8741551500003336E-4</v>
      </c>
      <c r="D1214" s="24">
        <f t="shared" si="56"/>
        <v>0.99948208978598996</v>
      </c>
      <c r="E1214" s="24">
        <f t="shared" si="57"/>
        <v>1.5940164454010421</v>
      </c>
    </row>
    <row r="1215" spans="1:5" ht="15" customHeight="1" x14ac:dyDescent="0.2">
      <c r="A1215" s="3">
        <f>'Stocks Returns'!A1211</f>
        <v>43991</v>
      </c>
      <c r="B1215" s="5">
        <f>SUMPRODUCT('Stocks Returns'!B1211:E1211,$H$10:$K$10)</f>
        <v>-3.9821890421686719E-3</v>
      </c>
      <c r="C1215" s="5">
        <f t="shared" si="55"/>
        <v>3.9821890421686719E-3</v>
      </c>
      <c r="D1215" s="24">
        <f t="shared" si="56"/>
        <v>0.99726491695813491</v>
      </c>
      <c r="E1215" s="24">
        <f t="shared" si="57"/>
        <v>1.5917848747483174</v>
      </c>
    </row>
    <row r="1216" spans="1:5" ht="15" customHeight="1" x14ac:dyDescent="0.2">
      <c r="A1216" s="3">
        <f>'Stocks Returns'!A1212</f>
        <v>43992</v>
      </c>
      <c r="B1216" s="5">
        <f>SUMPRODUCT('Stocks Returns'!B1212:E1212,$H$10:$K$10)</f>
        <v>5.7426032585812508E-3</v>
      </c>
      <c r="C1216" s="5">
        <f t="shared" si="55"/>
        <v>-5.7426032585812508E-3</v>
      </c>
      <c r="D1216" s="24">
        <f t="shared" si="56"/>
        <v>1.0040139228148552</v>
      </c>
      <c r="E1216" s="24">
        <f t="shared" si="57"/>
        <v>1.5985165052197874</v>
      </c>
    </row>
    <row r="1217" spans="1:5" ht="15" customHeight="1" x14ac:dyDescent="0.2">
      <c r="A1217" s="3">
        <f>'Stocks Returns'!A1213</f>
        <v>43993</v>
      </c>
      <c r="B1217" s="5">
        <f>SUMPRODUCT('Stocks Returns'!B1213:E1213,$H$10:$K$10)</f>
        <v>-5.8389374371700643E-2</v>
      </c>
      <c r="C1217" s="5">
        <f t="shared" si="55"/>
        <v>5.8389374371700643E-2</v>
      </c>
      <c r="D1217" s="24">
        <f t="shared" si="56"/>
        <v>0.95950633033943966</v>
      </c>
      <c r="E1217" s="24">
        <f t="shared" si="57"/>
        <v>1.5508490114213376</v>
      </c>
    </row>
    <row r="1218" spans="1:5" ht="15" customHeight="1" x14ac:dyDescent="0.2">
      <c r="A1218" s="3">
        <f>'Stocks Returns'!A1214</f>
        <v>43994</v>
      </c>
      <c r="B1218" s="5">
        <f>SUMPRODUCT('Stocks Returns'!B1214:E1214,$H$10:$K$10)</f>
        <v>1.8194544603465434E-2</v>
      </c>
      <c r="C1218" s="5">
        <f t="shared" si="55"/>
        <v>-1.8194544603465434E-2</v>
      </c>
      <c r="D1218" s="24">
        <f t="shared" si="56"/>
        <v>1.0126555701082049</v>
      </c>
      <c r="E1218" s="24">
        <f t="shared" si="57"/>
        <v>1.6068674222546213</v>
      </c>
    </row>
    <row r="1219" spans="1:5" ht="15" customHeight="1" x14ac:dyDescent="0.2">
      <c r="A1219" s="3">
        <f>'Stocks Returns'!A1215</f>
        <v>43997</v>
      </c>
      <c r="B1219" s="5">
        <f>SUMPRODUCT('Stocks Returns'!B1215:E1215,$H$10:$K$10)</f>
        <v>-1.5156642478444109E-3</v>
      </c>
      <c r="C1219" s="5">
        <f t="shared" si="55"/>
        <v>1.5156642478444109E-3</v>
      </c>
      <c r="D1219" s="24">
        <f t="shared" si="56"/>
        <v>0.99897668516539595</v>
      </c>
      <c r="E1219" s="24">
        <f t="shared" si="57"/>
        <v>1.5935094841390556</v>
      </c>
    </row>
    <row r="1220" spans="1:5" ht="15" customHeight="1" x14ac:dyDescent="0.2">
      <c r="A1220" s="3">
        <f>'Stocks Returns'!A1216</f>
        <v>43998</v>
      </c>
      <c r="B1220" s="5">
        <f>SUMPRODUCT('Stocks Returns'!B1216:E1216,$H$10:$K$10)</f>
        <v>7.0212932144052189E-3</v>
      </c>
      <c r="C1220" s="5">
        <f t="shared" si="55"/>
        <v>-7.0212932144052189E-3</v>
      </c>
      <c r="D1220" s="24">
        <f t="shared" si="56"/>
        <v>1.0049013336441972</v>
      </c>
      <c r="E1220" s="24">
        <f t="shared" si="57"/>
        <v>1.5993880221631633</v>
      </c>
    </row>
    <row r="1221" spans="1:5" ht="15" customHeight="1" x14ac:dyDescent="0.2">
      <c r="A1221" s="3">
        <f>'Stocks Returns'!A1217</f>
        <v>43999</v>
      </c>
      <c r="B1221" s="5">
        <f>SUMPRODUCT('Stocks Returns'!B1217:E1217,$H$10:$K$10)</f>
        <v>3.7207869457604906E-3</v>
      </c>
      <c r="C1221" s="5">
        <f t="shared" si="55"/>
        <v>-3.7207869457604906E-3</v>
      </c>
      <c r="D1221" s="24">
        <f t="shared" si="56"/>
        <v>1.0026107822937578</v>
      </c>
      <c r="E1221" s="24">
        <f t="shared" si="57"/>
        <v>1.5971320180706059</v>
      </c>
    </row>
    <row r="1222" spans="1:5" ht="15" customHeight="1" x14ac:dyDescent="0.2">
      <c r="A1222" s="3">
        <f>'Stocks Returns'!A1218</f>
        <v>44000</v>
      </c>
      <c r="B1222" s="5">
        <f>SUMPRODUCT('Stocks Returns'!B1218:E1218,$H$10:$K$10)</f>
        <v>1.5516824101621683E-3</v>
      </c>
      <c r="C1222" s="5">
        <f t="shared" ref="C1222:C1285" si="58">-B1222</f>
        <v>-1.5516824101621683E-3</v>
      </c>
      <c r="D1222" s="24">
        <f t="shared" ref="D1222:D1285" si="59">1+$H$13+$H$19*(B1222-$H$13)</f>
        <v>1.0011054237460526</v>
      </c>
      <c r="E1222" s="24">
        <f t="shared" ref="E1222:E1285" si="60">$H$22*D1222-$H$23*D1222^2-LN(1+$H$24*EXP(1-D1222^3))</f>
        <v>1.5956378699129043</v>
      </c>
    </row>
    <row r="1223" spans="1:5" ht="15" customHeight="1" x14ac:dyDescent="0.2">
      <c r="A1223" s="3">
        <f>'Stocks Returns'!A1219</f>
        <v>44001</v>
      </c>
      <c r="B1223" s="5">
        <f>SUMPRODUCT('Stocks Returns'!B1219:E1219,$H$10:$K$10)</f>
        <v>-8.7896776655466153E-3</v>
      </c>
      <c r="C1223" s="5">
        <f t="shared" si="58"/>
        <v>8.7896776655466153E-3</v>
      </c>
      <c r="D1223" s="24">
        <f t="shared" si="59"/>
        <v>0.99392851985351061</v>
      </c>
      <c r="E1223" s="24">
        <f t="shared" si="60"/>
        <v>1.5883899838414484</v>
      </c>
    </row>
    <row r="1224" spans="1:5" ht="15" customHeight="1" x14ac:dyDescent="0.2">
      <c r="A1224" s="3">
        <f>'Stocks Returns'!A1220</f>
        <v>44004</v>
      </c>
      <c r="B1224" s="5">
        <f>SUMPRODUCT('Stocks Returns'!B1220:E1220,$H$10:$K$10)</f>
        <v>1.3637166156424498E-2</v>
      </c>
      <c r="C1224" s="5">
        <f t="shared" si="58"/>
        <v>-1.3637166156424498E-2</v>
      </c>
      <c r="D1224" s="24">
        <f t="shared" si="59"/>
        <v>1.0094927494659585</v>
      </c>
      <c r="E1224" s="24">
        <f t="shared" si="60"/>
        <v>1.6038462729485301</v>
      </c>
    </row>
    <row r="1225" spans="1:5" ht="15" customHeight="1" x14ac:dyDescent="0.2">
      <c r="A1225" s="3">
        <f>'Stocks Returns'!A1221</f>
        <v>44005</v>
      </c>
      <c r="B1225" s="5">
        <f>SUMPRODUCT('Stocks Returns'!B1221:E1221,$H$10:$K$10)</f>
        <v>1.4729969525548855E-2</v>
      </c>
      <c r="C1225" s="5">
        <f t="shared" si="58"/>
        <v>-1.4729969525548855E-2</v>
      </c>
      <c r="D1225" s="24">
        <f t="shared" si="59"/>
        <v>1.0102511550041309</v>
      </c>
      <c r="E1225" s="24">
        <f t="shared" si="60"/>
        <v>1.6045744337592296</v>
      </c>
    </row>
    <row r="1226" spans="1:5" ht="15" customHeight="1" x14ac:dyDescent="0.2">
      <c r="A1226" s="3">
        <f>'Stocks Returns'!A1222</f>
        <v>44006</v>
      </c>
      <c r="B1226" s="5">
        <f>SUMPRODUCT('Stocks Returns'!B1222:E1222,$H$10:$K$10)</f>
        <v>-3.2945999311058974E-2</v>
      </c>
      <c r="C1226" s="5">
        <f t="shared" si="58"/>
        <v>3.2945999311058974E-2</v>
      </c>
      <c r="D1226" s="24">
        <f t="shared" si="59"/>
        <v>0.97716403263152507</v>
      </c>
      <c r="E1226" s="24">
        <f t="shared" si="60"/>
        <v>1.5706717178504954</v>
      </c>
    </row>
    <row r="1227" spans="1:5" ht="15" customHeight="1" x14ac:dyDescent="0.2">
      <c r="A1227" s="3">
        <f>'Stocks Returns'!A1223</f>
        <v>44007</v>
      </c>
      <c r="B1227" s="5">
        <f>SUMPRODUCT('Stocks Returns'!B1223:E1223,$H$10:$K$10)</f>
        <v>1.3188199829374282E-2</v>
      </c>
      <c r="C1227" s="5">
        <f t="shared" si="58"/>
        <v>-1.3188199829374282E-2</v>
      </c>
      <c r="D1227" s="24">
        <f t="shared" si="59"/>
        <v>1.0091811668349857</v>
      </c>
      <c r="E1227" s="24">
        <f t="shared" si="60"/>
        <v>1.6035464363230212</v>
      </c>
    </row>
    <row r="1228" spans="1:5" ht="15" customHeight="1" x14ac:dyDescent="0.2">
      <c r="A1228" s="3">
        <f>'Stocks Returns'!A1224</f>
        <v>44008</v>
      </c>
      <c r="B1228" s="5">
        <f>SUMPRODUCT('Stocks Returns'!B1224:E1224,$H$10:$K$10)</f>
        <v>-2.400110913468299E-2</v>
      </c>
      <c r="C1228" s="5">
        <f t="shared" si="58"/>
        <v>2.400110913468299E-2</v>
      </c>
      <c r="D1228" s="24">
        <f t="shared" si="59"/>
        <v>0.98337178641392997</v>
      </c>
      <c r="E1228" s="24">
        <f t="shared" si="60"/>
        <v>1.5773597799186496</v>
      </c>
    </row>
    <row r="1229" spans="1:5" ht="15" customHeight="1" x14ac:dyDescent="0.2">
      <c r="A1229" s="3">
        <f>'Stocks Returns'!A1225</f>
        <v>44011</v>
      </c>
      <c r="B1229" s="5">
        <f>SUMPRODUCT('Stocks Returns'!B1225:E1225,$H$10:$K$10)</f>
        <v>1.1988469979138622E-2</v>
      </c>
      <c r="C1229" s="5">
        <f t="shared" si="58"/>
        <v>-1.1988469979138622E-2</v>
      </c>
      <c r="D1229" s="24">
        <f t="shared" si="59"/>
        <v>1.0083485543189221</v>
      </c>
      <c r="E1229" s="24">
        <f t="shared" si="60"/>
        <v>1.6027432716854313</v>
      </c>
    </row>
    <row r="1230" spans="1:5" ht="15" customHeight="1" x14ac:dyDescent="0.2">
      <c r="A1230" s="3">
        <f>'Stocks Returns'!A1226</f>
        <v>44012</v>
      </c>
      <c r="B1230" s="5">
        <f>SUMPRODUCT('Stocks Returns'!B1226:E1226,$H$10:$K$10)</f>
        <v>1.0378263261679115E-2</v>
      </c>
      <c r="C1230" s="5">
        <f t="shared" si="58"/>
        <v>-1.0378263261679115E-2</v>
      </c>
      <c r="D1230" s="24">
        <f t="shared" si="59"/>
        <v>1.0072310708570054</v>
      </c>
      <c r="E1230" s="24">
        <f t="shared" si="60"/>
        <v>1.6016608807316779</v>
      </c>
    </row>
    <row r="1231" spans="1:5" ht="15" customHeight="1" x14ac:dyDescent="0.2">
      <c r="A1231" s="3">
        <f>'Stocks Returns'!A1227</f>
        <v>44013</v>
      </c>
      <c r="B1231" s="5">
        <f>SUMPRODUCT('Stocks Returns'!B1227:E1227,$H$10:$K$10)</f>
        <v>1.6998827582022345E-3</v>
      </c>
      <c r="C1231" s="5">
        <f t="shared" si="58"/>
        <v>-1.6998827582022345E-3</v>
      </c>
      <c r="D1231" s="24">
        <f t="shared" si="59"/>
        <v>1.0012082747875923</v>
      </c>
      <c r="E1231" s="24">
        <f t="shared" si="60"/>
        <v>1.5957402444706268</v>
      </c>
    </row>
    <row r="1232" spans="1:5" ht="15" customHeight="1" x14ac:dyDescent="0.2">
      <c r="A1232" s="3">
        <f>'Stocks Returns'!A1228</f>
        <v>44014</v>
      </c>
      <c r="B1232" s="5">
        <f>SUMPRODUCT('Stocks Returns'!B1228:E1228,$H$10:$K$10)</f>
        <v>1.0056915204573526E-2</v>
      </c>
      <c r="C1232" s="5">
        <f t="shared" si="58"/>
        <v>-1.0056915204573526E-2</v>
      </c>
      <c r="D1232" s="24">
        <f t="shared" si="59"/>
        <v>1.007008055305374</v>
      </c>
      <c r="E1232" s="24">
        <f t="shared" si="60"/>
        <v>1.6014442616239772</v>
      </c>
    </row>
    <row r="1233" spans="1:5" ht="15" customHeight="1" x14ac:dyDescent="0.2">
      <c r="A1233" s="3">
        <f>'Stocks Returns'!A1229</f>
        <v>44015</v>
      </c>
      <c r="B1233" s="5">
        <f>SUMPRODUCT('Stocks Returns'!B1229:E1229,$H$10:$K$10)</f>
        <v>0</v>
      </c>
      <c r="C1233" s="5">
        <f t="shared" si="58"/>
        <v>0</v>
      </c>
      <c r="D1233" s="24">
        <f t="shared" si="59"/>
        <v>1.0000285561533999</v>
      </c>
      <c r="E1233" s="24">
        <f t="shared" si="60"/>
        <v>1.5945634464142966</v>
      </c>
    </row>
    <row r="1234" spans="1:5" ht="15" customHeight="1" x14ac:dyDescent="0.2">
      <c r="A1234" s="3">
        <f>'Stocks Returns'!A1230</f>
        <v>44018</v>
      </c>
      <c r="B1234" s="5">
        <f>SUMPRODUCT('Stocks Returns'!B1230:E1230,$H$10:$K$10)</f>
        <v>1.1777972520163257E-2</v>
      </c>
      <c r="C1234" s="5">
        <f t="shared" si="58"/>
        <v>-1.1777972520163257E-2</v>
      </c>
      <c r="D1234" s="24">
        <f t="shared" si="59"/>
        <v>1.0082024690823932</v>
      </c>
      <c r="E1234" s="24">
        <f t="shared" si="60"/>
        <v>1.6026020623214348</v>
      </c>
    </row>
    <row r="1235" spans="1:5" ht="15" customHeight="1" x14ac:dyDescent="0.2">
      <c r="A1235" s="3">
        <f>'Stocks Returns'!A1231</f>
        <v>44019</v>
      </c>
      <c r="B1235" s="5">
        <f>SUMPRODUCT('Stocks Returns'!B1231:E1231,$H$10:$K$10)</f>
        <v>-1.8455512066542643E-2</v>
      </c>
      <c r="C1235" s="5">
        <f t="shared" si="58"/>
        <v>1.8455512066542643E-2</v>
      </c>
      <c r="D1235" s="24">
        <f t="shared" si="59"/>
        <v>0.98722043077921939</v>
      </c>
      <c r="E1235" s="24">
        <f t="shared" si="60"/>
        <v>1.5814314591363612</v>
      </c>
    </row>
    <row r="1236" spans="1:5" ht="15" customHeight="1" x14ac:dyDescent="0.2">
      <c r="A1236" s="3">
        <f>'Stocks Returns'!A1232</f>
        <v>44020</v>
      </c>
      <c r="B1236" s="5">
        <f>SUMPRODUCT('Stocks Returns'!B1232:E1232,$H$10:$K$10)</f>
        <v>3.670380749176058E-3</v>
      </c>
      <c r="C1236" s="5">
        <f t="shared" si="58"/>
        <v>-3.670380749176058E-3</v>
      </c>
      <c r="D1236" s="24">
        <f t="shared" si="59"/>
        <v>1.0025758003933281</v>
      </c>
      <c r="E1236" s="24">
        <f t="shared" si="60"/>
        <v>1.5970973999852696</v>
      </c>
    </row>
    <row r="1237" spans="1:5" ht="15" customHeight="1" x14ac:dyDescent="0.2">
      <c r="A1237" s="3">
        <f>'Stocks Returns'!A1233</f>
        <v>44021</v>
      </c>
      <c r="B1237" s="5">
        <f>SUMPRODUCT('Stocks Returns'!B1233:E1233,$H$10:$K$10)</f>
        <v>-1.1910786150857597E-2</v>
      </c>
      <c r="C1237" s="5">
        <f t="shared" si="58"/>
        <v>1.1910786150857597E-2</v>
      </c>
      <c r="D1237" s="24">
        <f t="shared" si="59"/>
        <v>0.99176247056470479</v>
      </c>
      <c r="E1237" s="24">
        <f t="shared" si="60"/>
        <v>1.5861623919998071</v>
      </c>
    </row>
    <row r="1238" spans="1:5" ht="15" customHeight="1" x14ac:dyDescent="0.2">
      <c r="A1238" s="3">
        <f>'Stocks Returns'!A1234</f>
        <v>44022</v>
      </c>
      <c r="B1238" s="5">
        <f>SUMPRODUCT('Stocks Returns'!B1234:E1234,$H$10:$K$10)</f>
        <v>1.2219793226945948E-3</v>
      </c>
      <c r="C1238" s="5">
        <f t="shared" si="58"/>
        <v>-1.2219793226945948E-3</v>
      </c>
      <c r="D1238" s="24">
        <f t="shared" si="59"/>
        <v>1.0008766098033499</v>
      </c>
      <c r="E1238" s="24">
        <f t="shared" si="60"/>
        <v>1.5954099639072772</v>
      </c>
    </row>
    <row r="1239" spans="1:5" ht="15" customHeight="1" x14ac:dyDescent="0.2">
      <c r="A1239" s="3">
        <f>'Stocks Returns'!A1235</f>
        <v>44025</v>
      </c>
      <c r="B1239" s="5">
        <f>SUMPRODUCT('Stocks Returns'!B1235:E1235,$H$10:$K$10)</f>
        <v>-1.8345543608109312E-2</v>
      </c>
      <c r="C1239" s="5">
        <f t="shared" si="58"/>
        <v>1.8345543608109312E-2</v>
      </c>
      <c r="D1239" s="24">
        <f t="shared" si="59"/>
        <v>0.98729674888937213</v>
      </c>
      <c r="E1239" s="24">
        <f t="shared" si="60"/>
        <v>1.5815116175658732</v>
      </c>
    </row>
    <row r="1240" spans="1:5" ht="15" customHeight="1" x14ac:dyDescent="0.2">
      <c r="A1240" s="3">
        <f>'Stocks Returns'!A1236</f>
        <v>44026</v>
      </c>
      <c r="B1240" s="5">
        <f>SUMPRODUCT('Stocks Returns'!B1236:E1236,$H$10:$K$10)</f>
        <v>2.3180535140721274E-2</v>
      </c>
      <c r="C1240" s="5">
        <f t="shared" si="58"/>
        <v>-2.3180535140721274E-2</v>
      </c>
      <c r="D1240" s="24">
        <f t="shared" si="59"/>
        <v>1.0161158475410605</v>
      </c>
      <c r="E1240" s="24">
        <f t="shared" si="60"/>
        <v>1.6101256909852242</v>
      </c>
    </row>
    <row r="1241" spans="1:5" ht="15" customHeight="1" x14ac:dyDescent="0.2">
      <c r="A1241" s="3">
        <f>'Stocks Returns'!A1237</f>
        <v>44027</v>
      </c>
      <c r="B1241" s="5">
        <f>SUMPRODUCT('Stocks Returns'!B1237:E1237,$H$10:$K$10)</f>
        <v>1.5836813154090024E-2</v>
      </c>
      <c r="C1241" s="5">
        <f t="shared" si="58"/>
        <v>-1.5836813154090024E-2</v>
      </c>
      <c r="D1241" s="24">
        <f t="shared" si="59"/>
        <v>1.0110193044823383</v>
      </c>
      <c r="E1241" s="24">
        <f t="shared" si="60"/>
        <v>1.6053095562945114</v>
      </c>
    </row>
    <row r="1242" spans="1:5" ht="15" customHeight="1" x14ac:dyDescent="0.2">
      <c r="A1242" s="3">
        <f>'Stocks Returns'!A1238</f>
        <v>44028</v>
      </c>
      <c r="B1242" s="5">
        <f>SUMPRODUCT('Stocks Returns'!B1238:E1238,$H$10:$K$10)</f>
        <v>-1.5794114537668175E-2</v>
      </c>
      <c r="C1242" s="5">
        <f t="shared" si="58"/>
        <v>1.5794114537668175E-2</v>
      </c>
      <c r="D1242" s="24">
        <f t="shared" si="59"/>
        <v>0.98906744066425822</v>
      </c>
      <c r="E1242" s="24">
        <f t="shared" si="60"/>
        <v>1.5833650269029316</v>
      </c>
    </row>
    <row r="1243" spans="1:5" ht="15" customHeight="1" x14ac:dyDescent="0.2">
      <c r="A1243" s="3">
        <f>'Stocks Returns'!A1239</f>
        <v>44029</v>
      </c>
      <c r="B1243" s="5">
        <f>SUMPRODUCT('Stocks Returns'!B1239:E1239,$H$10:$K$10)</f>
        <v>7.664014074211082E-3</v>
      </c>
      <c r="C1243" s="5">
        <f t="shared" si="58"/>
        <v>-7.664014074211082E-3</v>
      </c>
      <c r="D1243" s="24">
        <f t="shared" si="59"/>
        <v>1.0053473819209024</v>
      </c>
      <c r="E1243" s="24">
        <f t="shared" si="60"/>
        <v>1.5998248806172275</v>
      </c>
    </row>
    <row r="1244" spans="1:5" ht="15" customHeight="1" x14ac:dyDescent="0.2">
      <c r="A1244" s="3">
        <f>'Stocks Returns'!A1240</f>
        <v>44032</v>
      </c>
      <c r="B1244" s="5">
        <f>SUMPRODUCT('Stocks Returns'!B1240:E1240,$H$10:$K$10)</f>
        <v>1.7359942145027955E-2</v>
      </c>
      <c r="C1244" s="5">
        <f t="shared" si="58"/>
        <v>-1.7359942145027955E-2</v>
      </c>
      <c r="D1244" s="24">
        <f t="shared" si="59"/>
        <v>1.0120763560020494</v>
      </c>
      <c r="E1244" s="24">
        <f t="shared" si="60"/>
        <v>1.6063172143900242</v>
      </c>
    </row>
    <row r="1245" spans="1:5" ht="15" customHeight="1" x14ac:dyDescent="0.2">
      <c r="A1245" s="3">
        <f>'Stocks Returns'!A1241</f>
        <v>44033</v>
      </c>
      <c r="B1245" s="5">
        <f>SUMPRODUCT('Stocks Returns'!B1241:E1241,$H$10:$K$10)</f>
        <v>-9.8442518858880591E-3</v>
      </c>
      <c r="C1245" s="5">
        <f t="shared" si="58"/>
        <v>9.8442518858880591E-3</v>
      </c>
      <c r="D1245" s="24">
        <f t="shared" si="59"/>
        <v>0.99319664534459362</v>
      </c>
      <c r="E1245" s="24">
        <f t="shared" si="60"/>
        <v>1.5876393849175869</v>
      </c>
    </row>
    <row r="1246" spans="1:5" ht="15" customHeight="1" x14ac:dyDescent="0.2">
      <c r="A1246" s="3">
        <f>'Stocks Returns'!A1242</f>
        <v>44034</v>
      </c>
      <c r="B1246" s="5">
        <f>SUMPRODUCT('Stocks Returns'!B1242:E1242,$H$10:$K$10)</f>
        <v>1.0150519076047358E-2</v>
      </c>
      <c r="C1246" s="5">
        <f t="shared" si="58"/>
        <v>-1.0150519076047358E-2</v>
      </c>
      <c r="D1246" s="24">
        <f t="shared" si="59"/>
        <v>1.0070730163921768</v>
      </c>
      <c r="E1246" s="24">
        <f t="shared" si="60"/>
        <v>1.6015073803503395</v>
      </c>
    </row>
    <row r="1247" spans="1:5" ht="15" customHeight="1" x14ac:dyDescent="0.2">
      <c r="A1247" s="3">
        <f>'Stocks Returns'!A1243</f>
        <v>44035</v>
      </c>
      <c r="B1247" s="5">
        <f>SUMPRODUCT('Stocks Returns'!B1243:E1243,$H$10:$K$10)</f>
        <v>-8.4265501879488818E-3</v>
      </c>
      <c r="C1247" s="5">
        <f t="shared" si="58"/>
        <v>8.4265501879488818E-3</v>
      </c>
      <c r="D1247" s="24">
        <f t="shared" si="59"/>
        <v>0.99418053032296339</v>
      </c>
      <c r="E1247" s="24">
        <f t="shared" si="60"/>
        <v>1.5886479520508481</v>
      </c>
    </row>
    <row r="1248" spans="1:5" ht="15" customHeight="1" x14ac:dyDescent="0.2">
      <c r="A1248" s="3">
        <f>'Stocks Returns'!A1244</f>
        <v>44036</v>
      </c>
      <c r="B1248" s="5">
        <f>SUMPRODUCT('Stocks Returns'!B1244:E1244,$H$10:$K$10)</f>
        <v>-1.161913452558011E-2</v>
      </c>
      <c r="C1248" s="5">
        <f t="shared" si="58"/>
        <v>1.161913452558011E-2</v>
      </c>
      <c r="D1248" s="24">
        <f t="shared" si="59"/>
        <v>0.99196487679264733</v>
      </c>
      <c r="E1248" s="24">
        <f t="shared" si="60"/>
        <v>1.5863713321884063</v>
      </c>
    </row>
    <row r="1249" spans="1:5" ht="15" customHeight="1" x14ac:dyDescent="0.2">
      <c r="A1249" s="3">
        <f>'Stocks Returns'!A1245</f>
        <v>44039</v>
      </c>
      <c r="B1249" s="5">
        <f>SUMPRODUCT('Stocks Returns'!B1245:E1245,$H$10:$K$10)</f>
        <v>1.012353515944972E-2</v>
      </c>
      <c r="C1249" s="5">
        <f t="shared" si="58"/>
        <v>-1.012353515944972E-2</v>
      </c>
      <c r="D1249" s="24">
        <f t="shared" si="59"/>
        <v>1.007054289554058</v>
      </c>
      <c r="E1249" s="24">
        <f t="shared" si="60"/>
        <v>1.6014891863799496</v>
      </c>
    </row>
    <row r="1250" spans="1:5" ht="15" customHeight="1" x14ac:dyDescent="0.2">
      <c r="A1250" s="3">
        <f>'Stocks Returns'!A1246</f>
        <v>44040</v>
      </c>
      <c r="B1250" s="5">
        <f>SUMPRODUCT('Stocks Returns'!B1246:E1246,$H$10:$K$10)</f>
        <v>-2.300540584282727E-3</v>
      </c>
      <c r="C1250" s="5">
        <f t="shared" si="58"/>
        <v>2.300540584282727E-3</v>
      </c>
      <c r="D1250" s="24">
        <f t="shared" si="59"/>
        <v>0.99843198098790775</v>
      </c>
      <c r="E1250" s="24">
        <f t="shared" si="60"/>
        <v>1.5929619606503169</v>
      </c>
    </row>
    <row r="1251" spans="1:5" ht="15" customHeight="1" x14ac:dyDescent="0.2">
      <c r="A1251" s="3">
        <f>'Stocks Returns'!A1247</f>
        <v>44041</v>
      </c>
      <c r="B1251" s="5">
        <f>SUMPRODUCT('Stocks Returns'!B1247:E1247,$H$10:$K$10)</f>
        <v>1.009450507077372E-2</v>
      </c>
      <c r="C1251" s="5">
        <f t="shared" si="58"/>
        <v>-1.009450507077372E-2</v>
      </c>
      <c r="D1251" s="24">
        <f t="shared" si="59"/>
        <v>1.0070341426725169</v>
      </c>
      <c r="E1251" s="24">
        <f t="shared" si="60"/>
        <v>1.6014696111845761</v>
      </c>
    </row>
    <row r="1252" spans="1:5" ht="15" customHeight="1" x14ac:dyDescent="0.2">
      <c r="A1252" s="3">
        <f>'Stocks Returns'!A1248</f>
        <v>44042</v>
      </c>
      <c r="B1252" s="5">
        <f>SUMPRODUCT('Stocks Returns'!B1248:E1248,$H$10:$K$10)</f>
        <v>-2.1754552247024741E-2</v>
      </c>
      <c r="C1252" s="5">
        <f t="shared" si="58"/>
        <v>2.1754552247024741E-2</v>
      </c>
      <c r="D1252" s="24">
        <f t="shared" si="59"/>
        <v>0.98493089689396474</v>
      </c>
      <c r="E1252" s="24">
        <f t="shared" si="60"/>
        <v>1.5790161729594328</v>
      </c>
    </row>
    <row r="1253" spans="1:5" ht="15" customHeight="1" x14ac:dyDescent="0.2">
      <c r="A1253" s="3">
        <f>'Stocks Returns'!A1249</f>
        <v>44043</v>
      </c>
      <c r="B1253" s="5">
        <f>SUMPRODUCT('Stocks Returns'!B1249:E1249,$H$10:$K$10)</f>
        <v>-1.8035510017234458E-2</v>
      </c>
      <c r="C1253" s="5">
        <f t="shared" si="58"/>
        <v>1.8035510017234458E-2</v>
      </c>
      <c r="D1253" s="24">
        <f t="shared" si="59"/>
        <v>0.98751191220143919</v>
      </c>
      <c r="E1253" s="24">
        <f t="shared" si="60"/>
        <v>1.5817374855894901</v>
      </c>
    </row>
    <row r="1254" spans="1:5" ht="15" customHeight="1" x14ac:dyDescent="0.2">
      <c r="A1254" s="3">
        <f>'Stocks Returns'!A1250</f>
        <v>44046</v>
      </c>
      <c r="B1254" s="5">
        <f>SUMPRODUCT('Stocks Returns'!B1250:E1250,$H$10:$K$10)</f>
        <v>3.191273457480564E-3</v>
      </c>
      <c r="C1254" s="5">
        <f t="shared" si="58"/>
        <v>-3.191273457480564E-3</v>
      </c>
      <c r="D1254" s="24">
        <f t="shared" si="59"/>
        <v>1.0022432999328914</v>
      </c>
      <c r="E1254" s="24">
        <f t="shared" si="60"/>
        <v>1.5967681119728505</v>
      </c>
    </row>
    <row r="1255" spans="1:5" ht="15" customHeight="1" x14ac:dyDescent="0.2">
      <c r="A1255" s="3">
        <f>'Stocks Returns'!A1251</f>
        <v>44047</v>
      </c>
      <c r="B1255" s="5">
        <f>SUMPRODUCT('Stocks Returns'!B1251:E1251,$H$10:$K$10)</f>
        <v>9.2939717735078982E-3</v>
      </c>
      <c r="C1255" s="5">
        <f t="shared" si="58"/>
        <v>-9.2939717735078982E-3</v>
      </c>
      <c r="D1255" s="24">
        <f t="shared" si="59"/>
        <v>1.0064785725642145</v>
      </c>
      <c r="E1255" s="24">
        <f t="shared" si="60"/>
        <v>1.6009291573760116</v>
      </c>
    </row>
    <row r="1256" spans="1:5" ht="15" customHeight="1" x14ac:dyDescent="0.2">
      <c r="A1256" s="3">
        <f>'Stocks Returns'!A1252</f>
        <v>44048</v>
      </c>
      <c r="B1256" s="5">
        <f>SUMPRODUCT('Stocks Returns'!B1252:E1252,$H$10:$K$10)</f>
        <v>1.3863806045354241E-2</v>
      </c>
      <c r="C1256" s="5">
        <f t="shared" si="58"/>
        <v>-1.3863806045354241E-2</v>
      </c>
      <c r="D1256" s="24">
        <f t="shared" si="59"/>
        <v>1.0096500375488757</v>
      </c>
      <c r="E1256" s="24">
        <f t="shared" si="60"/>
        <v>1.6039974813075517</v>
      </c>
    </row>
    <row r="1257" spans="1:5" ht="15" customHeight="1" x14ac:dyDescent="0.2">
      <c r="A1257" s="3">
        <f>'Stocks Returns'!A1253</f>
        <v>44049</v>
      </c>
      <c r="B1257" s="5">
        <f>SUMPRODUCT('Stocks Returns'!B1253:E1253,$H$10:$K$10)</f>
        <v>1.3206286646804115E-2</v>
      </c>
      <c r="C1257" s="5">
        <f t="shared" si="58"/>
        <v>-1.3206286646804115E-2</v>
      </c>
      <c r="D1257" s="24">
        <f t="shared" si="59"/>
        <v>1.0091937190862821</v>
      </c>
      <c r="E1257" s="24">
        <f t="shared" si="60"/>
        <v>1.6035585230282647</v>
      </c>
    </row>
    <row r="1258" spans="1:5" ht="15" customHeight="1" x14ac:dyDescent="0.2">
      <c r="A1258" s="3">
        <f>'Stocks Returns'!A1254</f>
        <v>44050</v>
      </c>
      <c r="B1258" s="5">
        <f>SUMPRODUCT('Stocks Returns'!B1254:E1254,$H$10:$K$10)</f>
        <v>-1.1512322311481603E-2</v>
      </c>
      <c r="C1258" s="5">
        <f t="shared" si="58"/>
        <v>1.1512322311481603E-2</v>
      </c>
      <c r="D1258" s="24">
        <f t="shared" si="59"/>
        <v>0.99203900446923177</v>
      </c>
      <c r="E1258" s="24">
        <f t="shared" si="60"/>
        <v>1.5864478124729473</v>
      </c>
    </row>
    <row r="1259" spans="1:5" ht="15" customHeight="1" x14ac:dyDescent="0.2">
      <c r="A1259" s="3">
        <f>'Stocks Returns'!A1255</f>
        <v>44053</v>
      </c>
      <c r="B1259" s="5">
        <f>SUMPRODUCT('Stocks Returns'!B1255:E1255,$H$10:$K$10)</f>
        <v>2.8839179872538457E-3</v>
      </c>
      <c r="C1259" s="5">
        <f t="shared" si="58"/>
        <v>-2.8839179872538457E-3</v>
      </c>
      <c r="D1259" s="24">
        <f t="shared" si="59"/>
        <v>1.0020299952365541</v>
      </c>
      <c r="E1259" s="24">
        <f t="shared" si="60"/>
        <v>1.5965566342062179</v>
      </c>
    </row>
    <row r="1260" spans="1:5" ht="15" customHeight="1" x14ac:dyDescent="0.2">
      <c r="A1260" s="3">
        <f>'Stocks Returns'!A1256</f>
        <v>44054</v>
      </c>
      <c r="B1260" s="5">
        <f>SUMPRODUCT('Stocks Returns'!B1256:E1256,$H$10:$K$10)</f>
        <v>4.9045229502314349E-3</v>
      </c>
      <c r="C1260" s="5">
        <f t="shared" si="58"/>
        <v>-4.9045229502314349E-3</v>
      </c>
      <c r="D1260" s="24">
        <f t="shared" si="59"/>
        <v>1.0034322950808605</v>
      </c>
      <c r="E1260" s="24">
        <f t="shared" si="60"/>
        <v>1.5979435717036152</v>
      </c>
    </row>
    <row r="1261" spans="1:5" ht="15" customHeight="1" x14ac:dyDescent="0.2">
      <c r="A1261" s="3">
        <f>'Stocks Returns'!A1257</f>
        <v>44055</v>
      </c>
      <c r="B1261" s="5">
        <f>SUMPRODUCT('Stocks Returns'!B1257:E1257,$H$10:$K$10)</f>
        <v>5.5428186441043312E-3</v>
      </c>
      <c r="C1261" s="5">
        <f t="shared" si="58"/>
        <v>-5.5428186441043312E-3</v>
      </c>
      <c r="D1261" s="24">
        <f t="shared" si="59"/>
        <v>1.0038752722924082</v>
      </c>
      <c r="E1261" s="24">
        <f t="shared" si="60"/>
        <v>1.5983800510237494</v>
      </c>
    </row>
    <row r="1262" spans="1:5" ht="15" customHeight="1" x14ac:dyDescent="0.2">
      <c r="A1262" s="3">
        <f>'Stocks Returns'!A1258</f>
        <v>44056</v>
      </c>
      <c r="B1262" s="5">
        <f>SUMPRODUCT('Stocks Returns'!B1258:E1258,$H$10:$K$10)</f>
        <v>-6.3939992664346261E-3</v>
      </c>
      <c r="C1262" s="5">
        <f t="shared" si="58"/>
        <v>6.3939992664346261E-3</v>
      </c>
      <c r="D1262" s="24">
        <f t="shared" si="59"/>
        <v>0.99559112066249433</v>
      </c>
      <c r="E1262" s="24">
        <f t="shared" si="60"/>
        <v>1.5900872502281911</v>
      </c>
    </row>
    <row r="1263" spans="1:5" ht="15" customHeight="1" x14ac:dyDescent="0.2">
      <c r="A1263" s="3">
        <f>'Stocks Returns'!A1259</f>
        <v>44057</v>
      </c>
      <c r="B1263" s="5">
        <f>SUMPRODUCT('Stocks Returns'!B1259:E1259,$H$10:$K$10)</f>
        <v>-4.68235631567722E-3</v>
      </c>
      <c r="C1263" s="5">
        <f t="shared" si="58"/>
        <v>4.68235631567722E-3</v>
      </c>
      <c r="D1263" s="24">
        <f t="shared" si="59"/>
        <v>0.99677900087032001</v>
      </c>
      <c r="E1263" s="24">
        <f t="shared" si="60"/>
        <v>1.5912931876024781</v>
      </c>
    </row>
    <row r="1264" spans="1:5" ht="15" customHeight="1" x14ac:dyDescent="0.2">
      <c r="A1264" s="3">
        <f>'Stocks Returns'!A1260</f>
        <v>44060</v>
      </c>
      <c r="B1264" s="5">
        <f>SUMPRODUCT('Stocks Returns'!B1260:E1260,$H$10:$K$10)</f>
        <v>1.5164048742752401E-2</v>
      </c>
      <c r="C1264" s="5">
        <f t="shared" si="58"/>
        <v>-1.5164048742752401E-2</v>
      </c>
      <c r="D1264" s="24">
        <f t="shared" si="59"/>
        <v>1.0105524059808701</v>
      </c>
      <c r="E1264" s="24">
        <f t="shared" si="60"/>
        <v>1.6048630196229843</v>
      </c>
    </row>
    <row r="1265" spans="1:5" ht="15" customHeight="1" x14ac:dyDescent="0.2">
      <c r="A1265" s="3">
        <f>'Stocks Returns'!A1261</f>
        <v>44061</v>
      </c>
      <c r="B1265" s="5">
        <f>SUMPRODUCT('Stocks Returns'!B1261:E1261,$H$10:$K$10)</f>
        <v>2.4772142843561783E-4</v>
      </c>
      <c r="C1265" s="5">
        <f t="shared" si="58"/>
        <v>-2.4772142843561783E-4</v>
      </c>
      <c r="D1265" s="24">
        <f t="shared" si="59"/>
        <v>1.0002004748247342</v>
      </c>
      <c r="E1265" s="24">
        <f t="shared" si="60"/>
        <v>1.5947352863255155</v>
      </c>
    </row>
    <row r="1266" spans="1:5" ht="15" customHeight="1" x14ac:dyDescent="0.2">
      <c r="A1266" s="3">
        <f>'Stocks Returns'!A1262</f>
        <v>44062</v>
      </c>
      <c r="B1266" s="5">
        <f>SUMPRODUCT('Stocks Returns'!B1262:E1262,$H$10:$K$10)</f>
        <v>9.7359237785122552E-3</v>
      </c>
      <c r="C1266" s="5">
        <f t="shared" si="58"/>
        <v>-9.7359237785122552E-3</v>
      </c>
      <c r="D1266" s="24">
        <f t="shared" si="59"/>
        <v>1.0067852872556875</v>
      </c>
      <c r="E1266" s="24">
        <f t="shared" si="60"/>
        <v>1.6012276815112654</v>
      </c>
    </row>
    <row r="1267" spans="1:5" ht="15" customHeight="1" x14ac:dyDescent="0.2">
      <c r="A1267" s="3">
        <f>'Stocks Returns'!A1263</f>
        <v>44063</v>
      </c>
      <c r="B1267" s="5">
        <f>SUMPRODUCT('Stocks Returns'!B1263:E1263,$H$10:$K$10)</f>
        <v>1.3013502918700041E-2</v>
      </c>
      <c r="C1267" s="5">
        <f t="shared" si="58"/>
        <v>-1.3013502918700041E-2</v>
      </c>
      <c r="D1267" s="24">
        <f t="shared" si="59"/>
        <v>1.0090599271789777</v>
      </c>
      <c r="E1267" s="24">
        <f t="shared" si="60"/>
        <v>1.6034296602438198</v>
      </c>
    </row>
    <row r="1268" spans="1:5" ht="15" customHeight="1" x14ac:dyDescent="0.2">
      <c r="A1268" s="3">
        <f>'Stocks Returns'!A1264</f>
        <v>44064</v>
      </c>
      <c r="B1268" s="5">
        <f>SUMPRODUCT('Stocks Returns'!B1264:E1264,$H$10:$K$10)</f>
        <v>1.5457236709432672E-3</v>
      </c>
      <c r="C1268" s="5">
        <f t="shared" si="58"/>
        <v>-1.5457236709432672E-3</v>
      </c>
      <c r="D1268" s="24">
        <f t="shared" si="59"/>
        <v>1.0011012883810346</v>
      </c>
      <c r="E1268" s="24">
        <f t="shared" si="60"/>
        <v>1.5956337528191535</v>
      </c>
    </row>
    <row r="1269" spans="1:5" ht="15" customHeight="1" x14ac:dyDescent="0.2">
      <c r="A1269" s="3">
        <f>'Stocks Returns'!A1265</f>
        <v>44067</v>
      </c>
      <c r="B1269" s="5">
        <f>SUMPRODUCT('Stocks Returns'!B1265:E1265,$H$10:$K$10)</f>
        <v>1.0259463047906961E-2</v>
      </c>
      <c r="C1269" s="5">
        <f t="shared" si="58"/>
        <v>-1.0259463047906961E-2</v>
      </c>
      <c r="D1269" s="24">
        <f t="shared" si="59"/>
        <v>1.0071486235086473</v>
      </c>
      <c r="E1269" s="24">
        <f t="shared" si="60"/>
        <v>1.6015808216164484</v>
      </c>
    </row>
    <row r="1270" spans="1:5" ht="15" customHeight="1" x14ac:dyDescent="0.2">
      <c r="A1270" s="3">
        <f>'Stocks Returns'!A1266</f>
        <v>44068</v>
      </c>
      <c r="B1270" s="5">
        <f>SUMPRODUCT('Stocks Returns'!B1266:E1266,$H$10:$K$10)</f>
        <v>8.5499506838033531E-3</v>
      </c>
      <c r="C1270" s="5">
        <f t="shared" si="58"/>
        <v>-8.5499506838033531E-3</v>
      </c>
      <c r="D1270" s="24">
        <f t="shared" si="59"/>
        <v>1.0059622219279594</v>
      </c>
      <c r="E1270" s="24">
        <f t="shared" si="60"/>
        <v>1.6004257345292294</v>
      </c>
    </row>
    <row r="1271" spans="1:5" ht="15" customHeight="1" x14ac:dyDescent="0.2">
      <c r="A1271" s="3">
        <f>'Stocks Returns'!A1267</f>
        <v>44069</v>
      </c>
      <c r="B1271" s="5">
        <f>SUMPRODUCT('Stocks Returns'!B1267:E1267,$H$10:$K$10)</f>
        <v>8.9608374578250983E-3</v>
      </c>
      <c r="C1271" s="5">
        <f t="shared" si="58"/>
        <v>-8.9608374578250983E-3</v>
      </c>
      <c r="D1271" s="24">
        <f t="shared" si="59"/>
        <v>1.0062473773491305</v>
      </c>
      <c r="E1271" s="24">
        <f t="shared" si="60"/>
        <v>1.6007038840611145</v>
      </c>
    </row>
    <row r="1272" spans="1:5" ht="15" customHeight="1" x14ac:dyDescent="0.2">
      <c r="A1272" s="3">
        <f>'Stocks Returns'!A1268</f>
        <v>44070</v>
      </c>
      <c r="B1272" s="5">
        <f>SUMPRODUCT('Stocks Returns'!B1268:E1268,$H$10:$K$10)</f>
        <v>3.3536241335882628E-3</v>
      </c>
      <c r="C1272" s="5">
        <f t="shared" si="58"/>
        <v>-3.3536241335882628E-3</v>
      </c>
      <c r="D1272" s="24">
        <f t="shared" si="59"/>
        <v>1.0023559713021102</v>
      </c>
      <c r="E1272" s="24">
        <f t="shared" si="60"/>
        <v>1.5968797445435841</v>
      </c>
    </row>
    <row r="1273" spans="1:5" ht="15" customHeight="1" x14ac:dyDescent="0.2">
      <c r="A1273" s="3">
        <f>'Stocks Returns'!A1269</f>
        <v>44071</v>
      </c>
      <c r="B1273" s="5">
        <f>SUMPRODUCT('Stocks Returns'!B1269:E1269,$H$10:$K$10)</f>
        <v>2.25398132075358E-2</v>
      </c>
      <c r="C1273" s="5">
        <f t="shared" si="58"/>
        <v>-2.25398132075358E-2</v>
      </c>
      <c r="D1273" s="24">
        <f t="shared" si="59"/>
        <v>1.0156711865194299</v>
      </c>
      <c r="E1273" s="24">
        <f t="shared" si="60"/>
        <v>1.6097097509664653</v>
      </c>
    </row>
    <row r="1274" spans="1:5" ht="15" customHeight="1" x14ac:dyDescent="0.2">
      <c r="A1274" s="3">
        <f>'Stocks Returns'!A1270</f>
        <v>44074</v>
      </c>
      <c r="B1274" s="5">
        <f>SUMPRODUCT('Stocks Returns'!B1270:E1270,$H$10:$K$10)</f>
        <v>-1.6665331370793755E-2</v>
      </c>
      <c r="C1274" s="5">
        <f t="shared" si="58"/>
        <v>1.6665331370793755E-2</v>
      </c>
      <c r="D1274" s="24">
        <f t="shared" si="59"/>
        <v>0.9884628161820691</v>
      </c>
      <c r="E1274" s="24">
        <f t="shared" si="60"/>
        <v>1.5827335347517852</v>
      </c>
    </row>
    <row r="1275" spans="1:5" ht="15" customHeight="1" x14ac:dyDescent="0.2">
      <c r="A1275" s="3">
        <f>'Stocks Returns'!A1271</f>
        <v>44075</v>
      </c>
      <c r="B1275" s="5">
        <f>SUMPRODUCT('Stocks Returns'!B1271:E1271,$H$10:$K$10)</f>
        <v>7.3973746131791316E-3</v>
      </c>
      <c r="C1275" s="5">
        <f t="shared" si="58"/>
        <v>-7.3973746131791316E-3</v>
      </c>
      <c r="D1275" s="24">
        <f t="shared" si="59"/>
        <v>1.0051623341349463</v>
      </c>
      <c r="E1275" s="24">
        <f t="shared" si="60"/>
        <v>1.5996437429158101</v>
      </c>
    </row>
    <row r="1276" spans="1:5" ht="15" customHeight="1" x14ac:dyDescent="0.2">
      <c r="A1276" s="3">
        <f>'Stocks Returns'!A1272</f>
        <v>44076</v>
      </c>
      <c r="B1276" s="5">
        <f>SUMPRODUCT('Stocks Returns'!B1272:E1272,$H$10:$K$10)</f>
        <v>1.4959764113667449E-2</v>
      </c>
      <c r="C1276" s="5">
        <f t="shared" si="58"/>
        <v>-1.4959764113667449E-2</v>
      </c>
      <c r="D1276" s="24">
        <f t="shared" si="59"/>
        <v>1.0104106324482851</v>
      </c>
      <c r="E1276" s="24">
        <f t="shared" si="60"/>
        <v>1.6047272526614393</v>
      </c>
    </row>
    <row r="1277" spans="1:5" ht="15" customHeight="1" x14ac:dyDescent="0.2">
      <c r="A1277" s="3">
        <f>'Stocks Returns'!A1273</f>
        <v>44077</v>
      </c>
      <c r="B1277" s="5">
        <f>SUMPRODUCT('Stocks Returns'!B1273:E1273,$H$10:$K$10)</f>
        <v>-3.555102965722233E-2</v>
      </c>
      <c r="C1277" s="5">
        <f t="shared" si="58"/>
        <v>3.555102965722233E-2</v>
      </c>
      <c r="D1277" s="24">
        <f t="shared" si="59"/>
        <v>0.97535614157128769</v>
      </c>
      <c r="E1277" s="24">
        <f t="shared" si="60"/>
        <v>1.5686961833103332</v>
      </c>
    </row>
    <row r="1278" spans="1:5" ht="15" customHeight="1" x14ac:dyDescent="0.2">
      <c r="A1278" s="3">
        <f>'Stocks Returns'!A1274</f>
        <v>44078</v>
      </c>
      <c r="B1278" s="5">
        <f>SUMPRODUCT('Stocks Returns'!B1274:E1274,$H$10:$K$10)</f>
        <v>-1.9807409844988844E-2</v>
      </c>
      <c r="C1278" s="5">
        <f t="shared" si="58"/>
        <v>1.9807409844988844E-2</v>
      </c>
      <c r="D1278" s="24">
        <f t="shared" si="59"/>
        <v>0.98628221372097769</v>
      </c>
      <c r="E1278" s="24">
        <f t="shared" si="60"/>
        <v>1.5804441767000634</v>
      </c>
    </row>
    <row r="1279" spans="1:5" ht="15" customHeight="1" x14ac:dyDescent="0.2">
      <c r="A1279" s="3">
        <f>'Stocks Returns'!A1275</f>
        <v>44081</v>
      </c>
      <c r="B1279" s="5">
        <f>SUMPRODUCT('Stocks Returns'!B1275:E1275,$H$10:$K$10)</f>
        <v>0</v>
      </c>
      <c r="C1279" s="5">
        <f t="shared" si="58"/>
        <v>0</v>
      </c>
      <c r="D1279" s="24">
        <f t="shared" si="59"/>
        <v>1.0000285561533999</v>
      </c>
      <c r="E1279" s="24">
        <f t="shared" si="60"/>
        <v>1.5945634464142966</v>
      </c>
    </row>
    <row r="1280" spans="1:5" ht="15" customHeight="1" x14ac:dyDescent="0.2">
      <c r="A1280" s="3">
        <f>'Stocks Returns'!A1276</f>
        <v>44082</v>
      </c>
      <c r="B1280" s="5">
        <f>SUMPRODUCT('Stocks Returns'!B1276:E1276,$H$10:$K$10)</f>
        <v>-2.3780960654760177E-2</v>
      </c>
      <c r="C1280" s="5">
        <f t="shared" si="58"/>
        <v>2.3780960654760177E-2</v>
      </c>
      <c r="D1280" s="24">
        <f t="shared" si="59"/>
        <v>0.98352456945899636</v>
      </c>
      <c r="E1280" s="24">
        <f t="shared" si="60"/>
        <v>1.5775225121204504</v>
      </c>
    </row>
    <row r="1281" spans="1:5" ht="15" customHeight="1" x14ac:dyDescent="0.2">
      <c r="A1281" s="3">
        <f>'Stocks Returns'!A1277</f>
        <v>44083</v>
      </c>
      <c r="B1281" s="5">
        <f>SUMPRODUCT('Stocks Returns'!B1277:E1277,$H$10:$K$10)</f>
        <v>1.7719670358991916E-2</v>
      </c>
      <c r="C1281" s="5">
        <f t="shared" si="58"/>
        <v>-1.7719670358991916E-2</v>
      </c>
      <c r="D1281" s="24">
        <f t="shared" si="59"/>
        <v>1.0123260073825404</v>
      </c>
      <c r="E1281" s="24">
        <f t="shared" si="60"/>
        <v>1.6065545322205965</v>
      </c>
    </row>
    <row r="1282" spans="1:5" ht="15" customHeight="1" x14ac:dyDescent="0.2">
      <c r="A1282" s="3">
        <f>'Stocks Returns'!A1278</f>
        <v>44084</v>
      </c>
      <c r="B1282" s="5">
        <f>SUMPRODUCT('Stocks Returns'!B1278:E1278,$H$10:$K$10)</f>
        <v>-1.218097921462883E-2</v>
      </c>
      <c r="C1282" s="5">
        <f t="shared" si="58"/>
        <v>1.218097921462883E-2</v>
      </c>
      <c r="D1282" s="24">
        <f t="shared" si="59"/>
        <v>0.99157495657844752</v>
      </c>
      <c r="E1282" s="24">
        <f t="shared" si="60"/>
        <v>1.5859686809593809</v>
      </c>
    </row>
    <row r="1283" spans="1:5" ht="15" customHeight="1" x14ac:dyDescent="0.2">
      <c r="A1283" s="3">
        <f>'Stocks Returns'!A1279</f>
        <v>44085</v>
      </c>
      <c r="B1283" s="5">
        <f>SUMPRODUCT('Stocks Returns'!B1279:E1279,$H$10:$K$10)</f>
        <v>-3.9417803643799227E-3</v>
      </c>
      <c r="C1283" s="5">
        <f t="shared" si="58"/>
        <v>3.9417803643799227E-3</v>
      </c>
      <c r="D1283" s="24">
        <f t="shared" si="59"/>
        <v>0.9972929605805203</v>
      </c>
      <c r="E1283" s="24">
        <f t="shared" si="60"/>
        <v>1.5918132227747432</v>
      </c>
    </row>
    <row r="1284" spans="1:5" ht="15" customHeight="1" x14ac:dyDescent="0.2">
      <c r="A1284" s="3">
        <f>'Stocks Returns'!A1280</f>
        <v>44088</v>
      </c>
      <c r="B1284" s="5">
        <f>SUMPRODUCT('Stocks Returns'!B1280:E1280,$H$10:$K$10)</f>
        <v>2.1035619123730091E-2</v>
      </c>
      <c r="C1284" s="5">
        <f t="shared" si="58"/>
        <v>-2.1035619123730091E-2</v>
      </c>
      <c r="D1284" s="24">
        <f t="shared" si="59"/>
        <v>1.0146272758252686</v>
      </c>
      <c r="E1284" s="24">
        <f t="shared" si="60"/>
        <v>1.6087300623946861</v>
      </c>
    </row>
    <row r="1285" spans="1:5" ht="15" customHeight="1" x14ac:dyDescent="0.2">
      <c r="A1285" s="3">
        <f>'Stocks Returns'!A1281</f>
        <v>44089</v>
      </c>
      <c r="B1285" s="5">
        <f>SUMPRODUCT('Stocks Returns'!B1281:E1281,$H$10:$K$10)</f>
        <v>2.6983664394884571E-3</v>
      </c>
      <c r="C1285" s="5">
        <f t="shared" si="58"/>
        <v>-2.6983664394884571E-3</v>
      </c>
      <c r="D1285" s="24">
        <f t="shared" si="59"/>
        <v>1.0019012224624049</v>
      </c>
      <c r="E1285" s="24">
        <f t="shared" si="60"/>
        <v>1.5964288758921314</v>
      </c>
    </row>
    <row r="1286" spans="1:5" ht="15" customHeight="1" x14ac:dyDescent="0.2">
      <c r="A1286" s="3">
        <f>'Stocks Returns'!A1282</f>
        <v>44090</v>
      </c>
      <c r="B1286" s="5">
        <f>SUMPRODUCT('Stocks Returns'!B1282:E1282,$H$10:$K$10)</f>
        <v>-1.1474165288036693E-3</v>
      </c>
      <c r="C1286" s="5">
        <f t="shared" ref="C1286:C1349" si="61">-B1286</f>
        <v>1.1474165288036693E-3</v>
      </c>
      <c r="D1286" s="24">
        <f t="shared" ref="D1286:D1349" si="62">1+$H$13+$H$19*(B1286-$H$13)</f>
        <v>0.99923224908241015</v>
      </c>
      <c r="E1286" s="24">
        <f t="shared" ref="E1286:E1349" si="63">$H$22*D1286-$H$23*D1286^2-LN(1+$H$24*EXP(1-D1286^3))</f>
        <v>1.5937659626945502</v>
      </c>
    </row>
    <row r="1287" spans="1:5" ht="15" customHeight="1" x14ac:dyDescent="0.2">
      <c r="A1287" s="3">
        <f>'Stocks Returns'!A1283</f>
        <v>44091</v>
      </c>
      <c r="B1287" s="5">
        <f>SUMPRODUCT('Stocks Returns'!B1283:E1283,$H$10:$K$10)</f>
        <v>6.7192623370946833E-4</v>
      </c>
      <c r="C1287" s="5">
        <f t="shared" si="61"/>
        <v>-6.7192623370946833E-4</v>
      </c>
      <c r="D1287" s="24">
        <f t="shared" si="62"/>
        <v>1.0004948729595944</v>
      </c>
      <c r="E1287" s="24">
        <f t="shared" si="63"/>
        <v>1.5950292748913206</v>
      </c>
    </row>
    <row r="1288" spans="1:5" ht="15" customHeight="1" x14ac:dyDescent="0.2">
      <c r="A1288" s="3">
        <f>'Stocks Returns'!A1284</f>
        <v>44092</v>
      </c>
      <c r="B1288" s="5">
        <f>SUMPRODUCT('Stocks Returns'!B1284:E1284,$H$10:$K$10)</f>
        <v>-1.3382589051379883E-2</v>
      </c>
      <c r="C1288" s="5">
        <f t="shared" si="61"/>
        <v>1.3382589051379883E-2</v>
      </c>
      <c r="D1288" s="24">
        <f t="shared" si="62"/>
        <v>0.99074103935174229</v>
      </c>
      <c r="E1288" s="24">
        <f t="shared" si="63"/>
        <v>1.5851055297218577</v>
      </c>
    </row>
    <row r="1289" spans="1:5" ht="15" customHeight="1" x14ac:dyDescent="0.2">
      <c r="A1289" s="3">
        <f>'Stocks Returns'!A1285</f>
        <v>44095</v>
      </c>
      <c r="B1289" s="5">
        <f>SUMPRODUCT('Stocks Returns'!B1285:E1285,$H$10:$K$10)</f>
        <v>-2.5681945823299055E-2</v>
      </c>
      <c r="C1289" s="5">
        <f t="shared" si="61"/>
        <v>2.5681945823299055E-2</v>
      </c>
      <c r="D1289" s="24">
        <f t="shared" si="62"/>
        <v>0.98220528575203037</v>
      </c>
      <c r="E1289" s="24">
        <f t="shared" si="63"/>
        <v>1.5761143426449538</v>
      </c>
    </row>
    <row r="1290" spans="1:5" ht="15" customHeight="1" x14ac:dyDescent="0.2">
      <c r="A1290" s="3">
        <f>'Stocks Returns'!A1286</f>
        <v>44096</v>
      </c>
      <c r="B1290" s="5">
        <f>SUMPRODUCT('Stocks Returns'!B1286:E1286,$H$10:$K$10)</f>
        <v>1.521430444640539E-2</v>
      </c>
      <c r="C1290" s="5">
        <f t="shared" si="61"/>
        <v>-1.521430444640539E-2</v>
      </c>
      <c r="D1290" s="24">
        <f t="shared" si="62"/>
        <v>1.0105872834392053</v>
      </c>
      <c r="E1290" s="24">
        <f t="shared" si="63"/>
        <v>1.6048964068322462</v>
      </c>
    </row>
    <row r="1291" spans="1:5" ht="15" customHeight="1" x14ac:dyDescent="0.2">
      <c r="A1291" s="3">
        <f>'Stocks Returns'!A1287</f>
        <v>44097</v>
      </c>
      <c r="B1291" s="5">
        <f>SUMPRODUCT('Stocks Returns'!B1287:E1287,$H$10:$K$10)</f>
        <v>-2.530913026909595E-2</v>
      </c>
      <c r="C1291" s="5">
        <f t="shared" si="61"/>
        <v>2.530913026909595E-2</v>
      </c>
      <c r="D1291" s="24">
        <f t="shared" si="62"/>
        <v>0.98246401974664732</v>
      </c>
      <c r="E1291" s="24">
        <f t="shared" si="63"/>
        <v>1.5763910387224969</v>
      </c>
    </row>
    <row r="1292" spans="1:5" ht="15" customHeight="1" x14ac:dyDescent="0.2">
      <c r="A1292" s="3">
        <f>'Stocks Returns'!A1288</f>
        <v>44098</v>
      </c>
      <c r="B1292" s="5">
        <f>SUMPRODUCT('Stocks Returns'!B1288:E1288,$H$10:$K$10)</f>
        <v>8.2115836575708727E-4</v>
      </c>
      <c r="C1292" s="5">
        <f t="shared" si="61"/>
        <v>-8.2115836575708727E-4</v>
      </c>
      <c r="D1292" s="24">
        <f t="shared" si="62"/>
        <v>1.0005984400592354</v>
      </c>
      <c r="E1292" s="24">
        <f t="shared" si="63"/>
        <v>1.5951326154042491</v>
      </c>
    </row>
    <row r="1293" spans="1:5" ht="15" customHeight="1" x14ac:dyDescent="0.2">
      <c r="A1293" s="3">
        <f>'Stocks Returns'!A1289</f>
        <v>44099</v>
      </c>
      <c r="B1293" s="5">
        <f>SUMPRODUCT('Stocks Returns'!B1289:E1289,$H$10:$K$10)</f>
        <v>9.095667244420071E-3</v>
      </c>
      <c r="C1293" s="5">
        <f t="shared" si="61"/>
        <v>-9.095667244420071E-3</v>
      </c>
      <c r="D1293" s="24">
        <f t="shared" si="62"/>
        <v>1.0063409492210276</v>
      </c>
      <c r="E1293" s="24">
        <f t="shared" si="63"/>
        <v>1.6007950852403778</v>
      </c>
    </row>
    <row r="1294" spans="1:5" ht="15" customHeight="1" x14ac:dyDescent="0.2">
      <c r="A1294" s="3">
        <f>'Stocks Returns'!A1290</f>
        <v>44102</v>
      </c>
      <c r="B1294" s="5">
        <f>SUMPRODUCT('Stocks Returns'!B1290:E1290,$H$10:$K$10)</f>
        <v>1.6989476930905811E-2</v>
      </c>
      <c r="C1294" s="5">
        <f t="shared" si="61"/>
        <v>-1.6989476930905811E-2</v>
      </c>
      <c r="D1294" s="24">
        <f t="shared" si="62"/>
        <v>1.0118192531434487</v>
      </c>
      <c r="E1294" s="24">
        <f t="shared" si="63"/>
        <v>1.6060725462949685</v>
      </c>
    </row>
    <row r="1295" spans="1:5" ht="15" customHeight="1" x14ac:dyDescent="0.2">
      <c r="A1295" s="3">
        <f>'Stocks Returns'!A1291</f>
        <v>44103</v>
      </c>
      <c r="B1295" s="5">
        <f>SUMPRODUCT('Stocks Returns'!B1291:E1291,$H$10:$K$10)</f>
        <v>-4.3869452189262822E-3</v>
      </c>
      <c r="C1295" s="5">
        <f t="shared" si="61"/>
        <v>4.3869452189262822E-3</v>
      </c>
      <c r="D1295" s="24">
        <f t="shared" si="62"/>
        <v>0.99698401617146515</v>
      </c>
      <c r="E1295" s="24">
        <f t="shared" si="63"/>
        <v>1.5915007522900542</v>
      </c>
    </row>
    <row r="1296" spans="1:5" ht="15" customHeight="1" x14ac:dyDescent="0.2">
      <c r="A1296" s="3">
        <f>'Stocks Returns'!A1292</f>
        <v>44104</v>
      </c>
      <c r="B1296" s="5">
        <f>SUMPRODUCT('Stocks Returns'!B1292:E1292,$H$10:$K$10)</f>
        <v>2.5317386597674641E-3</v>
      </c>
      <c r="C1296" s="5">
        <f t="shared" si="61"/>
        <v>-2.5317386597674641E-3</v>
      </c>
      <c r="D1296" s="24">
        <f t="shared" si="62"/>
        <v>1.0017855827832787</v>
      </c>
      <c r="E1296" s="24">
        <f t="shared" si="63"/>
        <v>1.5963140904685071</v>
      </c>
    </row>
    <row r="1297" spans="1:5" ht="15" customHeight="1" x14ac:dyDescent="0.2">
      <c r="A1297" s="3">
        <f>'Stocks Returns'!A1293</f>
        <v>44105</v>
      </c>
      <c r="B1297" s="5">
        <f>SUMPRODUCT('Stocks Returns'!B1293:E1293,$H$10:$K$10)</f>
        <v>1.8290433379671699E-2</v>
      </c>
      <c r="C1297" s="5">
        <f t="shared" si="61"/>
        <v>-1.8290433379671699E-2</v>
      </c>
      <c r="D1297" s="24">
        <f t="shared" si="62"/>
        <v>1.012722116918892</v>
      </c>
      <c r="E1297" s="24">
        <f t="shared" si="63"/>
        <v>1.6069305483848106</v>
      </c>
    </row>
    <row r="1298" spans="1:5" ht="15" customHeight="1" x14ac:dyDescent="0.2">
      <c r="A1298" s="3">
        <f>'Stocks Returns'!A1294</f>
        <v>44106</v>
      </c>
      <c r="B1298" s="5">
        <f>SUMPRODUCT('Stocks Returns'!B1294:E1294,$H$10:$K$10)</f>
        <v>-1.048483694002365E-2</v>
      </c>
      <c r="C1298" s="5">
        <f t="shared" si="61"/>
        <v>1.048483694002365E-2</v>
      </c>
      <c r="D1298" s="24">
        <f t="shared" si="62"/>
        <v>0.99275207931702358</v>
      </c>
      <c r="E1298" s="24">
        <f t="shared" si="63"/>
        <v>1.5871824129895378</v>
      </c>
    </row>
    <row r="1299" spans="1:5" ht="15" customHeight="1" x14ac:dyDescent="0.2">
      <c r="A1299" s="3">
        <f>'Stocks Returns'!A1295</f>
        <v>44109</v>
      </c>
      <c r="B1299" s="5">
        <f>SUMPRODUCT('Stocks Returns'!B1295:E1295,$H$10:$K$10)</f>
        <v>1.176459746217806E-2</v>
      </c>
      <c r="C1299" s="5">
        <f t="shared" si="61"/>
        <v>-1.176459746217806E-2</v>
      </c>
      <c r="D1299" s="24">
        <f t="shared" si="62"/>
        <v>1.0081931867921514</v>
      </c>
      <c r="E1299" s="24">
        <f t="shared" si="63"/>
        <v>1.602593086913132</v>
      </c>
    </row>
    <row r="1300" spans="1:5" ht="15" customHeight="1" x14ac:dyDescent="0.2">
      <c r="A1300" s="3">
        <f>'Stocks Returns'!A1296</f>
        <v>44110</v>
      </c>
      <c r="B1300" s="5">
        <f>SUMPRODUCT('Stocks Returns'!B1296:E1296,$H$10:$K$10)</f>
        <v>-1.4768784903997408E-2</v>
      </c>
      <c r="C1300" s="5">
        <f t="shared" si="61"/>
        <v>1.4768784903997408E-2</v>
      </c>
      <c r="D1300" s="24">
        <f t="shared" si="62"/>
        <v>0.98977901943002577</v>
      </c>
      <c r="E1300" s="24">
        <f t="shared" si="63"/>
        <v>1.5841063934237196</v>
      </c>
    </row>
    <row r="1301" spans="1:5" ht="15" customHeight="1" x14ac:dyDescent="0.2">
      <c r="A1301" s="3">
        <f>'Stocks Returns'!A1297</f>
        <v>44111</v>
      </c>
      <c r="B1301" s="5">
        <f>SUMPRODUCT('Stocks Returns'!B1297:E1297,$H$10:$K$10)</f>
        <v>1.0787621332351267E-2</v>
      </c>
      <c r="C1301" s="5">
        <f t="shared" si="61"/>
        <v>-1.0787621332351267E-2</v>
      </c>
      <c r="D1301" s="24">
        <f t="shared" si="62"/>
        <v>1.0075151653580516</v>
      </c>
      <c r="E1301" s="24">
        <f t="shared" si="63"/>
        <v>1.6019365346152181</v>
      </c>
    </row>
    <row r="1302" spans="1:5" ht="15" customHeight="1" x14ac:dyDescent="0.2">
      <c r="A1302" s="3">
        <f>'Stocks Returns'!A1298</f>
        <v>44112</v>
      </c>
      <c r="B1302" s="5">
        <f>SUMPRODUCT('Stocks Returns'!B1298:E1298,$H$10:$K$10)</f>
        <v>3.9264840495513015E-3</v>
      </c>
      <c r="C1302" s="5">
        <f t="shared" si="61"/>
        <v>-3.9264840495513015E-3</v>
      </c>
      <c r="D1302" s="24">
        <f t="shared" si="62"/>
        <v>1.0027535360837885</v>
      </c>
      <c r="E1302" s="24">
        <f t="shared" si="63"/>
        <v>1.5972732361936963</v>
      </c>
    </row>
    <row r="1303" spans="1:5" ht="15" customHeight="1" x14ac:dyDescent="0.2">
      <c r="A1303" s="3">
        <f>'Stocks Returns'!A1299</f>
        <v>44113</v>
      </c>
      <c r="B1303" s="5">
        <f>SUMPRODUCT('Stocks Returns'!B1299:E1299,$H$10:$K$10)</f>
        <v>1.8176903439857877E-2</v>
      </c>
      <c r="C1303" s="5">
        <f t="shared" si="61"/>
        <v>-1.8176903439857877E-2</v>
      </c>
      <c r="D1303" s="24">
        <f t="shared" si="62"/>
        <v>1.0126433271406614</v>
      </c>
      <c r="E1303" s="24">
        <f t="shared" si="63"/>
        <v>1.6068558066291987</v>
      </c>
    </row>
    <row r="1304" spans="1:5" ht="15" customHeight="1" x14ac:dyDescent="0.2">
      <c r="A1304" s="3">
        <f>'Stocks Returns'!A1300</f>
        <v>44116</v>
      </c>
      <c r="B1304" s="5">
        <f>SUMPRODUCT('Stocks Returns'!B1300:E1300,$H$10:$K$10)</f>
        <v>-9.897925107946405E-4</v>
      </c>
      <c r="C1304" s="5">
        <f t="shared" si="61"/>
        <v>9.897925107946405E-4</v>
      </c>
      <c r="D1304" s="24">
        <f t="shared" si="62"/>
        <v>0.99934164015090843</v>
      </c>
      <c r="E1304" s="24">
        <f t="shared" si="63"/>
        <v>1.5938756655477613</v>
      </c>
    </row>
    <row r="1305" spans="1:5" ht="15" customHeight="1" x14ac:dyDescent="0.2">
      <c r="A1305" s="3">
        <f>'Stocks Returns'!A1301</f>
        <v>44117</v>
      </c>
      <c r="B1305" s="5">
        <f>SUMPRODUCT('Stocks Returns'!B1301:E1301,$H$10:$K$10)</f>
        <v>-1.0809858338591393E-2</v>
      </c>
      <c r="C1305" s="5">
        <f t="shared" si="61"/>
        <v>1.0809858338591393E-2</v>
      </c>
      <c r="D1305" s="24">
        <f t="shared" si="62"/>
        <v>0.99252651446641749</v>
      </c>
      <c r="E1305" s="24">
        <f t="shared" si="63"/>
        <v>1.5869502556089266</v>
      </c>
    </row>
    <row r="1306" spans="1:5" ht="15" customHeight="1" x14ac:dyDescent="0.2">
      <c r="A1306" s="3">
        <f>'Stocks Returns'!A1302</f>
        <v>44118</v>
      </c>
      <c r="B1306" s="5">
        <f>SUMPRODUCT('Stocks Returns'!B1302:E1302,$H$10:$K$10)</f>
        <v>-1.0204416949617778E-2</v>
      </c>
      <c r="C1306" s="5">
        <f t="shared" si="61"/>
        <v>1.0204416949617778E-2</v>
      </c>
      <c r="D1306" s="24">
        <f t="shared" si="62"/>
        <v>0.99294669079036524</v>
      </c>
      <c r="E1306" s="24">
        <f t="shared" si="63"/>
        <v>1.5873825511465027</v>
      </c>
    </row>
    <row r="1307" spans="1:5" ht="15" customHeight="1" x14ac:dyDescent="0.2">
      <c r="A1307" s="3">
        <f>'Stocks Returns'!A1303</f>
        <v>44119</v>
      </c>
      <c r="B1307" s="5">
        <f>SUMPRODUCT('Stocks Returns'!B1303:E1303,$H$10:$K$10)</f>
        <v>-1.1959834940220284E-2</v>
      </c>
      <c r="C1307" s="5">
        <f t="shared" si="61"/>
        <v>1.1959834940220284E-2</v>
      </c>
      <c r="D1307" s="24">
        <f t="shared" si="62"/>
        <v>0.99172843070488703</v>
      </c>
      <c r="E1307" s="24">
        <f t="shared" si="63"/>
        <v>1.5861272374497473</v>
      </c>
    </row>
    <row r="1308" spans="1:5" ht="15" customHeight="1" x14ac:dyDescent="0.2">
      <c r="A1308" s="3">
        <f>'Stocks Returns'!A1304</f>
        <v>44120</v>
      </c>
      <c r="B1308" s="5">
        <f>SUMPRODUCT('Stocks Returns'!B1304:E1304,$H$10:$K$10)</f>
        <v>2.9783248450858612E-3</v>
      </c>
      <c r="C1308" s="5">
        <f t="shared" si="61"/>
        <v>-2.9783248450858612E-3</v>
      </c>
      <c r="D1308" s="24">
        <f t="shared" si="62"/>
        <v>1.0020955135958896</v>
      </c>
      <c r="E1308" s="24">
        <f t="shared" si="63"/>
        <v>1.5966216108562583</v>
      </c>
    </row>
    <row r="1309" spans="1:5" ht="15" customHeight="1" x14ac:dyDescent="0.2">
      <c r="A1309" s="3">
        <f>'Stocks Returns'!A1305</f>
        <v>44123</v>
      </c>
      <c r="B1309" s="5">
        <f>SUMPRODUCT('Stocks Returns'!B1305:E1305,$H$10:$K$10)</f>
        <v>-1.5056771644688381E-2</v>
      </c>
      <c r="C1309" s="5">
        <f t="shared" si="61"/>
        <v>1.5056771644688381E-2</v>
      </c>
      <c r="D1309" s="24">
        <f t="shared" si="62"/>
        <v>0.98957915663198626</v>
      </c>
      <c r="E1309" s="24">
        <f t="shared" si="63"/>
        <v>1.5838983643393678</v>
      </c>
    </row>
    <row r="1310" spans="1:5" ht="15" customHeight="1" x14ac:dyDescent="0.2">
      <c r="A1310" s="3">
        <f>'Stocks Returns'!A1306</f>
        <v>44124</v>
      </c>
      <c r="B1310" s="5">
        <f>SUMPRODUCT('Stocks Returns'!B1306:E1306,$H$10:$K$10)</f>
        <v>3.252427717612603E-3</v>
      </c>
      <c r="C1310" s="5">
        <f t="shared" si="61"/>
        <v>-3.252427717612603E-3</v>
      </c>
      <c r="D1310" s="24">
        <f t="shared" si="62"/>
        <v>1.002285740989423</v>
      </c>
      <c r="E1310" s="24">
        <f t="shared" si="63"/>
        <v>1.5968101677234194</v>
      </c>
    </row>
    <row r="1311" spans="1:5" ht="15" customHeight="1" x14ac:dyDescent="0.2">
      <c r="A1311" s="3">
        <f>'Stocks Returns'!A1307</f>
        <v>44125</v>
      </c>
      <c r="B1311" s="5">
        <f>SUMPRODUCT('Stocks Returns'!B1307:E1307,$H$10:$K$10)</f>
        <v>2.9632939302564622E-3</v>
      </c>
      <c r="C1311" s="5">
        <f t="shared" si="61"/>
        <v>-2.9632939302564622E-3</v>
      </c>
      <c r="D1311" s="24">
        <f t="shared" si="62"/>
        <v>1.0020850821409979</v>
      </c>
      <c r="E1311" s="24">
        <f t="shared" si="63"/>
        <v>1.5966112668032308</v>
      </c>
    </row>
    <row r="1312" spans="1:5" ht="15" customHeight="1" x14ac:dyDescent="0.2">
      <c r="A1312" s="3">
        <f>'Stocks Returns'!A1308</f>
        <v>44126</v>
      </c>
      <c r="B1312" s="5">
        <f>SUMPRODUCT('Stocks Returns'!B1308:E1308,$H$10:$K$10)</f>
        <v>-9.3023689685049304E-4</v>
      </c>
      <c r="C1312" s="5">
        <f t="shared" si="61"/>
        <v>9.3023689685049304E-4</v>
      </c>
      <c r="D1312" s="24">
        <f t="shared" si="62"/>
        <v>0.99938297174698576</v>
      </c>
      <c r="E1312" s="24">
        <f t="shared" si="63"/>
        <v>1.593917102504254</v>
      </c>
    </row>
    <row r="1313" spans="1:5" ht="15" customHeight="1" x14ac:dyDescent="0.2">
      <c r="A1313" s="3">
        <f>'Stocks Returns'!A1309</f>
        <v>44127</v>
      </c>
      <c r="B1313" s="5">
        <f>SUMPRODUCT('Stocks Returns'!B1309:E1309,$H$10:$K$10)</f>
        <v>1.3314544624220686E-4</v>
      </c>
      <c r="C1313" s="5">
        <f t="shared" si="61"/>
        <v>-1.3314544624220686E-4</v>
      </c>
      <c r="D1313" s="24">
        <f t="shared" si="62"/>
        <v>1.000120959093092</v>
      </c>
      <c r="E1313" s="24">
        <f t="shared" si="63"/>
        <v>1.5946558217203635</v>
      </c>
    </row>
    <row r="1314" spans="1:5" ht="15" customHeight="1" x14ac:dyDescent="0.2">
      <c r="A1314" s="3">
        <f>'Stocks Returns'!A1310</f>
        <v>44130</v>
      </c>
      <c r="B1314" s="5">
        <f>SUMPRODUCT('Stocks Returns'!B1310:E1310,$H$10:$K$10)</f>
        <v>-2.5023090195437293E-2</v>
      </c>
      <c r="C1314" s="5">
        <f t="shared" si="61"/>
        <v>2.5023090195437293E-2</v>
      </c>
      <c r="D1314" s="24">
        <f t="shared" si="62"/>
        <v>0.98266253155776651</v>
      </c>
      <c r="E1314" s="24">
        <f t="shared" si="63"/>
        <v>1.5766031565736267</v>
      </c>
    </row>
    <row r="1315" spans="1:5" ht="15" customHeight="1" x14ac:dyDescent="0.2">
      <c r="A1315" s="3">
        <f>'Stocks Returns'!A1311</f>
        <v>44131</v>
      </c>
      <c r="B1315" s="5">
        <f>SUMPRODUCT('Stocks Returns'!B1311:E1311,$H$10:$K$10)</f>
        <v>-1.5600582750225963E-2</v>
      </c>
      <c r="C1315" s="5">
        <f t="shared" si="61"/>
        <v>1.5600582750225963E-2</v>
      </c>
      <c r="D1315" s="24">
        <f t="shared" si="62"/>
        <v>0.98920175172474312</v>
      </c>
      <c r="E1315" s="24">
        <f t="shared" si="63"/>
        <v>1.5835051122130372</v>
      </c>
    </row>
    <row r="1316" spans="1:5" ht="15" customHeight="1" x14ac:dyDescent="0.2">
      <c r="A1316" s="3">
        <f>'Stocks Returns'!A1312</f>
        <v>44132</v>
      </c>
      <c r="B1316" s="5">
        <f>SUMPRODUCT('Stocks Returns'!B1312:E1312,$H$10:$K$10)</f>
        <v>-4.8456086830105674E-2</v>
      </c>
      <c r="C1316" s="5">
        <f t="shared" si="61"/>
        <v>4.8456086830105674E-2</v>
      </c>
      <c r="D1316" s="24">
        <f t="shared" si="62"/>
        <v>0.96640003189330659</v>
      </c>
      <c r="E1316" s="24">
        <f t="shared" si="63"/>
        <v>1.5587269956683611</v>
      </c>
    </row>
    <row r="1317" spans="1:5" ht="15" customHeight="1" x14ac:dyDescent="0.2">
      <c r="A1317" s="3">
        <f>'Stocks Returns'!A1313</f>
        <v>44133</v>
      </c>
      <c r="B1317" s="5">
        <f>SUMPRODUCT('Stocks Returns'!B1313:E1313,$H$10:$K$10)</f>
        <v>2.2972040937198391E-2</v>
      </c>
      <c r="C1317" s="5">
        <f t="shared" si="61"/>
        <v>-2.2972040937198391E-2</v>
      </c>
      <c r="D1317" s="24">
        <f t="shared" si="62"/>
        <v>1.0159711525638155</v>
      </c>
      <c r="E1317" s="24">
        <f t="shared" si="63"/>
        <v>1.6099904315655882</v>
      </c>
    </row>
    <row r="1318" spans="1:5" ht="15" customHeight="1" x14ac:dyDescent="0.2">
      <c r="A1318" s="3">
        <f>'Stocks Returns'!A1314</f>
        <v>44134</v>
      </c>
      <c r="B1318" s="5">
        <f>SUMPRODUCT('Stocks Returns'!B1314:E1314,$H$10:$K$10)</f>
        <v>-1.6796295395346262E-2</v>
      </c>
      <c r="C1318" s="5">
        <f t="shared" si="61"/>
        <v>1.6796295395346262E-2</v>
      </c>
      <c r="D1318" s="24">
        <f t="shared" si="62"/>
        <v>0.98837192714902966</v>
      </c>
      <c r="E1318" s="24">
        <f t="shared" si="63"/>
        <v>1.5826384833103242</v>
      </c>
    </row>
    <row r="1319" spans="1:5" ht="15" customHeight="1" x14ac:dyDescent="0.2">
      <c r="A1319" s="3">
        <f>'Stocks Returns'!A1315</f>
        <v>44137</v>
      </c>
      <c r="B1319" s="5">
        <f>SUMPRODUCT('Stocks Returns'!B1315:E1315,$H$10:$K$10)</f>
        <v>1.5798451421377192E-2</v>
      </c>
      <c r="C1319" s="5">
        <f t="shared" si="61"/>
        <v>-1.5798451421377192E-2</v>
      </c>
      <c r="D1319" s="24">
        <f t="shared" si="62"/>
        <v>1.0109926814398358</v>
      </c>
      <c r="E1319" s="24">
        <f t="shared" si="63"/>
        <v>1.6052841182600379</v>
      </c>
    </row>
    <row r="1320" spans="1:5" ht="15" customHeight="1" x14ac:dyDescent="0.2">
      <c r="A1320" s="3">
        <f>'Stocks Returns'!A1316</f>
        <v>44138</v>
      </c>
      <c r="B1320" s="5">
        <f>SUMPRODUCT('Stocks Returns'!B1316:E1316,$H$10:$K$10)</f>
        <v>2.0392571475593157E-2</v>
      </c>
      <c r="C1320" s="5">
        <f t="shared" si="61"/>
        <v>-2.0392571475593157E-2</v>
      </c>
      <c r="D1320" s="24">
        <f t="shared" si="62"/>
        <v>1.0141810007574616</v>
      </c>
      <c r="E1320" s="24">
        <f t="shared" si="63"/>
        <v>1.6083098726437779</v>
      </c>
    </row>
    <row r="1321" spans="1:5" ht="15" customHeight="1" x14ac:dyDescent="0.2">
      <c r="A1321" s="3">
        <f>'Stocks Returns'!A1317</f>
        <v>44139</v>
      </c>
      <c r="B1321" s="5">
        <f>SUMPRODUCT('Stocks Returns'!B1317:E1317,$H$10:$K$10)</f>
        <v>3.0488587439207921E-2</v>
      </c>
      <c r="C1321" s="5">
        <f t="shared" si="61"/>
        <v>-3.0488587439207921E-2</v>
      </c>
      <c r="D1321" s="24">
        <f t="shared" si="62"/>
        <v>1.0211876358362102</v>
      </c>
      <c r="E1321" s="24">
        <f t="shared" si="63"/>
        <v>1.6148119361541287</v>
      </c>
    </row>
    <row r="1322" spans="1:5" ht="15" customHeight="1" x14ac:dyDescent="0.2">
      <c r="A1322" s="3">
        <f>'Stocks Returns'!A1318</f>
        <v>44140</v>
      </c>
      <c r="B1322" s="5">
        <f>SUMPRODUCT('Stocks Returns'!B1318:E1318,$H$10:$K$10)</f>
        <v>2.0363600516254701E-2</v>
      </c>
      <c r="C1322" s="5">
        <f t="shared" si="61"/>
        <v>-2.0363600516254701E-2</v>
      </c>
      <c r="D1322" s="24">
        <f t="shared" si="62"/>
        <v>1.0141608949116807</v>
      </c>
      <c r="E1322" s="24">
        <f t="shared" si="63"/>
        <v>1.6082909227133699</v>
      </c>
    </row>
    <row r="1323" spans="1:5" ht="15" customHeight="1" x14ac:dyDescent="0.2">
      <c r="A1323" s="3">
        <f>'Stocks Returns'!A1319</f>
        <v>44141</v>
      </c>
      <c r="B1323" s="5">
        <f>SUMPRODUCT('Stocks Returns'!B1319:E1319,$H$10:$K$10)</f>
        <v>7.2768830227505658E-3</v>
      </c>
      <c r="C1323" s="5">
        <f t="shared" si="61"/>
        <v>-7.2768830227505658E-3</v>
      </c>
      <c r="D1323" s="24">
        <f t="shared" si="62"/>
        <v>1.0050787129711889</v>
      </c>
      <c r="E1323" s="24">
        <f t="shared" si="63"/>
        <v>1.5995618432772127</v>
      </c>
    </row>
    <row r="1324" spans="1:5" ht="15" customHeight="1" x14ac:dyDescent="0.2">
      <c r="A1324" s="3">
        <f>'Stocks Returns'!A1320</f>
        <v>44144</v>
      </c>
      <c r="B1324" s="5">
        <f>SUMPRODUCT('Stocks Returns'!B1320:E1320,$H$10:$K$10)</f>
        <v>6.8144413946170143E-2</v>
      </c>
      <c r="C1324" s="5">
        <f t="shared" si="61"/>
        <v>-6.8144413946170143E-2</v>
      </c>
      <c r="D1324" s="24">
        <f t="shared" si="62"/>
        <v>1.047320779432042</v>
      </c>
      <c r="E1324" s="24">
        <f t="shared" si="63"/>
        <v>1.6372341368649632</v>
      </c>
    </row>
    <row r="1325" spans="1:5" ht="15" customHeight="1" x14ac:dyDescent="0.2">
      <c r="A1325" s="3">
        <f>'Stocks Returns'!A1321</f>
        <v>44145</v>
      </c>
      <c r="B1325" s="5">
        <f>SUMPRODUCT('Stocks Returns'!B1321:E1321,$H$10:$K$10)</f>
        <v>7.9904224223423725E-4</v>
      </c>
      <c r="C1325" s="5">
        <f t="shared" si="61"/>
        <v>-7.9904224223423725E-4</v>
      </c>
      <c r="D1325" s="24">
        <f t="shared" si="62"/>
        <v>1.0005830914695104</v>
      </c>
      <c r="E1325" s="24">
        <f t="shared" si="63"/>
        <v>1.5951173031056429</v>
      </c>
    </row>
    <row r="1326" spans="1:5" ht="15" customHeight="1" x14ac:dyDescent="0.2">
      <c r="A1326" s="3">
        <f>'Stocks Returns'!A1322</f>
        <v>44146</v>
      </c>
      <c r="B1326" s="5">
        <f>SUMPRODUCT('Stocks Returns'!B1322:E1322,$H$10:$K$10)</f>
        <v>-6.3626300777972346E-4</v>
      </c>
      <c r="C1326" s="5">
        <f t="shared" si="61"/>
        <v>6.3626300777972346E-4</v>
      </c>
      <c r="D1326" s="24">
        <f t="shared" si="62"/>
        <v>0.99958698962600079</v>
      </c>
      <c r="E1326" s="24">
        <f t="shared" si="63"/>
        <v>1.5941215404566198</v>
      </c>
    </row>
    <row r="1327" spans="1:5" ht="15" customHeight="1" x14ac:dyDescent="0.2">
      <c r="A1327" s="3">
        <f>'Stocks Returns'!A1323</f>
        <v>44147</v>
      </c>
      <c r="B1327" s="5">
        <f>SUMPRODUCT('Stocks Returns'!B1323:E1323,$H$10:$K$10)</f>
        <v>-2.0974939629604374E-2</v>
      </c>
      <c r="C1327" s="5">
        <f t="shared" si="61"/>
        <v>2.0974939629604374E-2</v>
      </c>
      <c r="D1327" s="24">
        <f t="shared" si="62"/>
        <v>0.98547194805045446</v>
      </c>
      <c r="E1327" s="24">
        <f t="shared" si="63"/>
        <v>1.579588780360877</v>
      </c>
    </row>
    <row r="1328" spans="1:5" ht="15" customHeight="1" x14ac:dyDescent="0.2">
      <c r="A1328" s="3">
        <f>'Stocks Returns'!A1324</f>
        <v>44148</v>
      </c>
      <c r="B1328" s="5">
        <f>SUMPRODUCT('Stocks Returns'!B1324:E1324,$H$10:$K$10)</f>
        <v>1.1363065923237188E-2</v>
      </c>
      <c r="C1328" s="5">
        <f t="shared" si="61"/>
        <v>-1.1363065923237188E-2</v>
      </c>
      <c r="D1328" s="24">
        <f t="shared" si="62"/>
        <v>1.0079145239041265</v>
      </c>
      <c r="E1328" s="24">
        <f t="shared" si="63"/>
        <v>1.6023234738104057</v>
      </c>
    </row>
    <row r="1329" spans="1:5" ht="15" customHeight="1" x14ac:dyDescent="0.2">
      <c r="A1329" s="3">
        <f>'Stocks Returns'!A1325</f>
        <v>44151</v>
      </c>
      <c r="B1329" s="5">
        <f>SUMPRODUCT('Stocks Returns'!B1325:E1325,$H$10:$K$10)</f>
        <v>1.1675783434890893E-2</v>
      </c>
      <c r="C1329" s="5">
        <f t="shared" si="61"/>
        <v>-1.1675783434890893E-2</v>
      </c>
      <c r="D1329" s="24">
        <f t="shared" si="62"/>
        <v>1.0081315498572143</v>
      </c>
      <c r="E1329" s="24">
        <f t="shared" si="63"/>
        <v>1.6025334788717029</v>
      </c>
    </row>
    <row r="1330" spans="1:5" ht="15" customHeight="1" x14ac:dyDescent="0.2">
      <c r="A1330" s="3">
        <f>'Stocks Returns'!A1326</f>
        <v>44152</v>
      </c>
      <c r="B1330" s="5">
        <f>SUMPRODUCT('Stocks Returns'!B1326:E1326,$H$10:$K$10)</f>
        <v>-9.7772461153295305E-3</v>
      </c>
      <c r="C1330" s="5">
        <f t="shared" si="61"/>
        <v>9.7772461153295305E-3</v>
      </c>
      <c r="D1330" s="24">
        <f t="shared" si="62"/>
        <v>0.99324314734936126</v>
      </c>
      <c r="E1330" s="24">
        <f t="shared" si="63"/>
        <v>1.5876871395500651</v>
      </c>
    </row>
    <row r="1331" spans="1:5" ht="15" customHeight="1" x14ac:dyDescent="0.2">
      <c r="A1331" s="3">
        <f>'Stocks Returns'!A1327</f>
        <v>44153</v>
      </c>
      <c r="B1331" s="5">
        <f>SUMPRODUCT('Stocks Returns'!B1327:E1327,$H$10:$K$10)</f>
        <v>-1.3980888096945964E-2</v>
      </c>
      <c r="C1331" s="5">
        <f t="shared" si="61"/>
        <v>1.3980888096945964E-2</v>
      </c>
      <c r="D1331" s="24">
        <f t="shared" si="62"/>
        <v>0.99032581981411949</v>
      </c>
      <c r="E1331" s="24">
        <f t="shared" si="63"/>
        <v>1.584674735618568</v>
      </c>
    </row>
    <row r="1332" spans="1:5" ht="15" customHeight="1" x14ac:dyDescent="0.2">
      <c r="A1332" s="3">
        <f>'Stocks Returns'!A1328</f>
        <v>44154</v>
      </c>
      <c r="B1332" s="5">
        <f>SUMPRODUCT('Stocks Returns'!B1328:E1328,$H$10:$K$10)</f>
        <v>7.7392284865908836E-5</v>
      </c>
      <c r="C1332" s="5">
        <f t="shared" si="61"/>
        <v>-7.7392284865908836E-5</v>
      </c>
      <c r="D1332" s="24">
        <f t="shared" si="62"/>
        <v>1.0000822663990969</v>
      </c>
      <c r="E1332" s="24">
        <f t="shared" si="63"/>
        <v>1.5946171447546695</v>
      </c>
    </row>
    <row r="1333" spans="1:5" ht="15" customHeight="1" x14ac:dyDescent="0.2">
      <c r="A1333" s="3">
        <f>'Stocks Returns'!A1329</f>
        <v>44155</v>
      </c>
      <c r="B1333" s="5">
        <f>SUMPRODUCT('Stocks Returns'!B1329:E1329,$H$10:$K$10)</f>
        <v>-1.5117692562409401E-2</v>
      </c>
      <c r="C1333" s="5">
        <f t="shared" si="61"/>
        <v>1.5117692562409401E-2</v>
      </c>
      <c r="D1333" s="24">
        <f t="shared" si="62"/>
        <v>0.98953687751508779</v>
      </c>
      <c r="E1333" s="24">
        <f t="shared" si="63"/>
        <v>1.583854337667099</v>
      </c>
    </row>
    <row r="1334" spans="1:5" ht="15" customHeight="1" x14ac:dyDescent="0.2">
      <c r="A1334" s="3">
        <f>'Stocks Returns'!A1330</f>
        <v>44158</v>
      </c>
      <c r="B1334" s="5">
        <f>SUMPRODUCT('Stocks Returns'!B1330:E1330,$H$10:$K$10)</f>
        <v>2.0164847390053049E-2</v>
      </c>
      <c r="C1334" s="5">
        <f t="shared" si="61"/>
        <v>-2.0164847390053049E-2</v>
      </c>
      <c r="D1334" s="24">
        <f t="shared" si="62"/>
        <v>1.0140229602420967</v>
      </c>
      <c r="E1334" s="24">
        <f t="shared" si="63"/>
        <v>1.6081608732759294</v>
      </c>
    </row>
    <row r="1335" spans="1:5" ht="15" customHeight="1" x14ac:dyDescent="0.2">
      <c r="A1335" s="3">
        <f>'Stocks Returns'!A1331</f>
        <v>44159</v>
      </c>
      <c r="B1335" s="5">
        <f>SUMPRODUCT('Stocks Returns'!B1331:E1331,$H$10:$K$10)</f>
        <v>7.7974432286997148E-3</v>
      </c>
      <c r="C1335" s="5">
        <f t="shared" si="61"/>
        <v>-7.7974432286997148E-3</v>
      </c>
      <c r="D1335" s="24">
        <f t="shared" si="62"/>
        <v>1.0054399817541175</v>
      </c>
      <c r="E1335" s="24">
        <f t="shared" si="63"/>
        <v>1.5999154718347792</v>
      </c>
    </row>
    <row r="1336" spans="1:5" ht="15" customHeight="1" x14ac:dyDescent="0.2">
      <c r="A1336" s="3">
        <f>'Stocks Returns'!A1332</f>
        <v>44160</v>
      </c>
      <c r="B1336" s="5">
        <f>SUMPRODUCT('Stocks Returns'!B1332:E1332,$H$10:$K$10)</f>
        <v>4.6759467528040841E-3</v>
      </c>
      <c r="C1336" s="5">
        <f t="shared" si="61"/>
        <v>-4.6759467528040841E-3</v>
      </c>
      <c r="D1336" s="24">
        <f t="shared" si="62"/>
        <v>1.003273663199846</v>
      </c>
      <c r="E1336" s="24">
        <f t="shared" si="63"/>
        <v>1.5977870745249687</v>
      </c>
    </row>
    <row r="1337" spans="1:5" ht="15" customHeight="1" x14ac:dyDescent="0.2">
      <c r="A1337" s="3">
        <f>'Stocks Returns'!A1333</f>
        <v>44161</v>
      </c>
      <c r="B1337" s="5">
        <f>SUMPRODUCT('Stocks Returns'!B1333:E1333,$H$10:$K$10)</f>
        <v>0</v>
      </c>
      <c r="C1337" s="5">
        <f t="shared" si="61"/>
        <v>0</v>
      </c>
      <c r="D1337" s="24">
        <f t="shared" si="62"/>
        <v>1.0000285561533999</v>
      </c>
      <c r="E1337" s="24">
        <f t="shared" si="63"/>
        <v>1.5945634464142966</v>
      </c>
    </row>
    <row r="1338" spans="1:5" ht="15" customHeight="1" x14ac:dyDescent="0.2">
      <c r="A1338" s="3">
        <f>'Stocks Returns'!A1334</f>
        <v>44162</v>
      </c>
      <c r="B1338" s="5">
        <f>SUMPRODUCT('Stocks Returns'!B1334:E1334,$H$10:$K$10)</f>
        <v>9.3303575553765601E-4</v>
      </c>
      <c r="C1338" s="5">
        <f t="shared" si="61"/>
        <v>-9.3303575553765601E-4</v>
      </c>
      <c r="D1338" s="24">
        <f t="shared" si="62"/>
        <v>1.000676082967743</v>
      </c>
      <c r="E1338" s="24">
        <f t="shared" si="63"/>
        <v>1.5952100602710937</v>
      </c>
    </row>
    <row r="1339" spans="1:5" ht="15" customHeight="1" x14ac:dyDescent="0.2">
      <c r="A1339" s="3">
        <f>'Stocks Returns'!A1335</f>
        <v>44165</v>
      </c>
      <c r="B1339" s="5">
        <f>SUMPRODUCT('Stocks Returns'!B1335:E1335,$H$10:$K$10)</f>
        <v>-2.4377870380344635E-3</v>
      </c>
      <c r="C1339" s="5">
        <f t="shared" si="61"/>
        <v>2.4377870380344635E-3</v>
      </c>
      <c r="D1339" s="24">
        <f t="shared" si="62"/>
        <v>0.99833673194900407</v>
      </c>
      <c r="E1339" s="24">
        <f t="shared" si="63"/>
        <v>1.592866097051568</v>
      </c>
    </row>
    <row r="1340" spans="1:5" ht="15" customHeight="1" x14ac:dyDescent="0.2">
      <c r="A1340" s="3">
        <f>'Stocks Returns'!A1336</f>
        <v>44166</v>
      </c>
      <c r="B1340" s="5">
        <f>SUMPRODUCT('Stocks Returns'!B1336:E1336,$H$10:$K$10)</f>
        <v>4.9002649598760741E-3</v>
      </c>
      <c r="C1340" s="5">
        <f t="shared" si="61"/>
        <v>-4.9002649598760741E-3</v>
      </c>
      <c r="D1340" s="24">
        <f t="shared" si="62"/>
        <v>1.0034293400355538</v>
      </c>
      <c r="E1340" s="24">
        <f t="shared" si="63"/>
        <v>1.5979406573505195</v>
      </c>
    </row>
    <row r="1341" spans="1:5" ht="15" customHeight="1" x14ac:dyDescent="0.2">
      <c r="A1341" s="3">
        <f>'Stocks Returns'!A1337</f>
        <v>44167</v>
      </c>
      <c r="B1341" s="5">
        <f>SUMPRODUCT('Stocks Returns'!B1337:E1337,$H$10:$K$10)</f>
        <v>-4.3308074745090396E-3</v>
      </c>
      <c r="C1341" s="5">
        <f t="shared" si="61"/>
        <v>4.3308074745090396E-3</v>
      </c>
      <c r="D1341" s="24">
        <f t="shared" si="62"/>
        <v>0.99702297576609067</v>
      </c>
      <c r="E1341" s="24">
        <f t="shared" si="63"/>
        <v>1.5915401774574804</v>
      </c>
    </row>
    <row r="1342" spans="1:5" ht="15" customHeight="1" x14ac:dyDescent="0.2">
      <c r="A1342" s="3">
        <f>'Stocks Returns'!A1338</f>
        <v>44168</v>
      </c>
      <c r="B1342" s="5">
        <f>SUMPRODUCT('Stocks Returns'!B1338:E1338,$H$10:$K$10)</f>
        <v>-8.9874087038550026E-3</v>
      </c>
      <c r="C1342" s="5">
        <f t="shared" si="61"/>
        <v>8.9874087038550026E-3</v>
      </c>
      <c r="D1342" s="24">
        <f t="shared" si="62"/>
        <v>0.99379129451292458</v>
      </c>
      <c r="E1342" s="24">
        <f t="shared" si="63"/>
        <v>1.5882494088360779</v>
      </c>
    </row>
    <row r="1343" spans="1:5" ht="15" customHeight="1" x14ac:dyDescent="0.2">
      <c r="A1343" s="3">
        <f>'Stocks Returns'!A1339</f>
        <v>44169</v>
      </c>
      <c r="B1343" s="5">
        <f>SUMPRODUCT('Stocks Returns'!B1339:E1339,$H$10:$K$10)</f>
        <v>2.3466901063179165E-2</v>
      </c>
      <c r="C1343" s="5">
        <f t="shared" si="61"/>
        <v>-2.3466901063179165E-2</v>
      </c>
      <c r="D1343" s="24">
        <f t="shared" si="62"/>
        <v>1.0163145854912463</v>
      </c>
      <c r="E1343" s="24">
        <f t="shared" si="63"/>
        <v>1.6103113282849102</v>
      </c>
    </row>
    <row r="1344" spans="1:5" ht="15" customHeight="1" x14ac:dyDescent="0.2">
      <c r="A1344" s="3">
        <f>'Stocks Returns'!A1340</f>
        <v>44172</v>
      </c>
      <c r="B1344" s="5">
        <f>SUMPRODUCT('Stocks Returns'!B1340:E1340,$H$10:$K$10)</f>
        <v>1.0640762361481129E-4</v>
      </c>
      <c r="C1344" s="5">
        <f t="shared" si="61"/>
        <v>-1.0640762361481129E-4</v>
      </c>
      <c r="D1344" s="24">
        <f t="shared" si="62"/>
        <v>1.0001024030441887</v>
      </c>
      <c r="E1344" s="24">
        <f t="shared" si="63"/>
        <v>1.5946372739618255</v>
      </c>
    </row>
    <row r="1345" spans="1:5" ht="15" customHeight="1" x14ac:dyDescent="0.2">
      <c r="A1345" s="3">
        <f>'Stocks Returns'!A1341</f>
        <v>44173</v>
      </c>
      <c r="B1345" s="5">
        <f>SUMPRODUCT('Stocks Returns'!B1341:E1341,$H$10:$K$10)</f>
        <v>4.2781959314936276E-4</v>
      </c>
      <c r="C1345" s="5">
        <f t="shared" si="61"/>
        <v>-4.2781959314936276E-4</v>
      </c>
      <c r="D1345" s="24">
        <f t="shared" si="62"/>
        <v>1.0003254629510456</v>
      </c>
      <c r="E1345" s="24">
        <f t="shared" si="63"/>
        <v>1.5948601429446447</v>
      </c>
    </row>
    <row r="1346" spans="1:5" ht="15" customHeight="1" x14ac:dyDescent="0.2">
      <c r="A1346" s="3">
        <f>'Stocks Returns'!A1342</f>
        <v>44174</v>
      </c>
      <c r="B1346" s="5">
        <f>SUMPRODUCT('Stocks Returns'!B1342:E1342,$H$10:$K$10)</f>
        <v>-1.6079528907275504E-2</v>
      </c>
      <c r="C1346" s="5">
        <f t="shared" si="61"/>
        <v>1.6079528907275504E-2</v>
      </c>
      <c r="D1346" s="24">
        <f t="shared" si="62"/>
        <v>0.98886936309175077</v>
      </c>
      <c r="E1346" s="24">
        <f t="shared" si="63"/>
        <v>1.5831583048416831</v>
      </c>
    </row>
    <row r="1347" spans="1:5" ht="15" customHeight="1" x14ac:dyDescent="0.2">
      <c r="A1347" s="3">
        <f>'Stocks Returns'!A1343</f>
        <v>44175</v>
      </c>
      <c r="B1347" s="5">
        <f>SUMPRODUCT('Stocks Returns'!B1343:E1343,$H$10:$K$10)</f>
        <v>-8.7303048802176379E-3</v>
      </c>
      <c r="C1347" s="5">
        <f t="shared" si="61"/>
        <v>8.7303048802176379E-3</v>
      </c>
      <c r="D1347" s="24">
        <f t="shared" si="62"/>
        <v>0.99396972456652888</v>
      </c>
      <c r="E1347" s="24">
        <f t="shared" si="63"/>
        <v>1.5884321798342447</v>
      </c>
    </row>
    <row r="1348" spans="1:5" ht="15" customHeight="1" x14ac:dyDescent="0.2">
      <c r="A1348" s="3">
        <f>'Stocks Returns'!A1344</f>
        <v>44176</v>
      </c>
      <c r="B1348" s="5">
        <f>SUMPRODUCT('Stocks Returns'!B1344:E1344,$H$10:$K$10)</f>
        <v>-5.9343424191629374E-3</v>
      </c>
      <c r="C1348" s="5">
        <f t="shared" si="61"/>
        <v>5.9343424191629374E-3</v>
      </c>
      <c r="D1348" s="24">
        <f t="shared" si="62"/>
        <v>0.99591012251450084</v>
      </c>
      <c r="E1348" s="24">
        <f t="shared" si="63"/>
        <v>1.5904116513081554</v>
      </c>
    </row>
    <row r="1349" spans="1:5" ht="15" customHeight="1" x14ac:dyDescent="0.2">
      <c r="A1349" s="3">
        <f>'Stocks Returns'!A1345</f>
        <v>44179</v>
      </c>
      <c r="B1349" s="5">
        <f>SUMPRODUCT('Stocks Returns'!B1345:E1345,$H$10:$K$10)</f>
        <v>4.9194041210111929E-3</v>
      </c>
      <c r="C1349" s="5">
        <f t="shared" si="61"/>
        <v>-4.9194041210111929E-3</v>
      </c>
      <c r="D1349" s="24">
        <f t="shared" si="62"/>
        <v>1.0034426226133817</v>
      </c>
      <c r="E1349" s="24">
        <f t="shared" si="63"/>
        <v>1.5979537567454496</v>
      </c>
    </row>
    <row r="1350" spans="1:5" ht="15" customHeight="1" x14ac:dyDescent="0.2">
      <c r="A1350" s="3">
        <f>'Stocks Returns'!A1346</f>
        <v>44180</v>
      </c>
      <c r="B1350" s="5">
        <f>SUMPRODUCT('Stocks Returns'!B1346:E1346,$H$10:$K$10)</f>
        <v>4.916263409779382E-3</v>
      </c>
      <c r="C1350" s="5">
        <f t="shared" ref="C1350:C1413" si="64">-B1350</f>
        <v>-4.916263409779382E-3</v>
      </c>
      <c r="D1350" s="24">
        <f t="shared" ref="D1350:D1413" si="65">1+$H$13+$H$19*(B1350-$H$13)</f>
        <v>1.0034404429597867</v>
      </c>
      <c r="E1350" s="24">
        <f t="shared" ref="E1350:E1413" si="66">$H$22*D1350-$H$23*D1350^2-LN(1+$H$24*EXP(1-D1350^3))</f>
        <v>1.5979516072006623</v>
      </c>
    </row>
    <row r="1351" spans="1:5" ht="15" customHeight="1" x14ac:dyDescent="0.2">
      <c r="A1351" s="3">
        <f>'Stocks Returns'!A1347</f>
        <v>44181</v>
      </c>
      <c r="B1351" s="5">
        <f>SUMPRODUCT('Stocks Returns'!B1347:E1347,$H$10:$K$10)</f>
        <v>-1.3916445624665191E-3</v>
      </c>
      <c r="C1351" s="5">
        <f t="shared" si="64"/>
        <v>1.3916445624665191E-3</v>
      </c>
      <c r="D1351" s="24">
        <f t="shared" si="65"/>
        <v>0.99906275482704821</v>
      </c>
      <c r="E1351" s="24">
        <f t="shared" si="66"/>
        <v>1.59359589095927</v>
      </c>
    </row>
    <row r="1352" spans="1:5" ht="15" customHeight="1" x14ac:dyDescent="0.2">
      <c r="A1352" s="3">
        <f>'Stocks Returns'!A1348</f>
        <v>44182</v>
      </c>
      <c r="B1352" s="5">
        <f>SUMPRODUCT('Stocks Returns'!B1348:E1348,$H$10:$K$10)</f>
        <v>1.3493721934653953E-2</v>
      </c>
      <c r="C1352" s="5">
        <f t="shared" si="64"/>
        <v>-1.3493721934653953E-2</v>
      </c>
      <c r="D1352" s="24">
        <f t="shared" si="65"/>
        <v>1.0093931991760499</v>
      </c>
      <c r="E1352" s="24">
        <f t="shared" si="66"/>
        <v>1.6037505185038194</v>
      </c>
    </row>
    <row r="1353" spans="1:5" ht="15" customHeight="1" x14ac:dyDescent="0.2">
      <c r="A1353" s="3">
        <f>'Stocks Returns'!A1349</f>
        <v>44183</v>
      </c>
      <c r="B1353" s="5">
        <f>SUMPRODUCT('Stocks Returns'!B1349:E1349,$H$10:$K$10)</f>
        <v>-1.7872694007728672E-4</v>
      </c>
      <c r="C1353" s="5">
        <f t="shared" si="64"/>
        <v>1.7872694007728672E-4</v>
      </c>
      <c r="D1353" s="24">
        <f t="shared" si="65"/>
        <v>0.99990451965698635</v>
      </c>
      <c r="E1353" s="24">
        <f t="shared" si="66"/>
        <v>1.5944393933169907</v>
      </c>
    </row>
    <row r="1354" spans="1:5" ht="15" customHeight="1" x14ac:dyDescent="0.2">
      <c r="A1354" s="3">
        <f>'Stocks Returns'!A1350</f>
        <v>44186</v>
      </c>
      <c r="B1354" s="5">
        <f>SUMPRODUCT('Stocks Returns'!B1350:E1350,$H$10:$K$10)</f>
        <v>-1.026963867996482E-2</v>
      </c>
      <c r="C1354" s="5">
        <f t="shared" si="64"/>
        <v>1.026963867996482E-2</v>
      </c>
      <c r="D1354" s="24">
        <f t="shared" si="65"/>
        <v>0.99290142690950434</v>
      </c>
      <c r="E1354" s="24">
        <f t="shared" si="66"/>
        <v>1.5873360151651783</v>
      </c>
    </row>
    <row r="1355" spans="1:5" ht="15" customHeight="1" x14ac:dyDescent="0.2">
      <c r="A1355" s="3">
        <f>'Stocks Returns'!A1351</f>
        <v>44187</v>
      </c>
      <c r="B1355" s="5">
        <f>SUMPRODUCT('Stocks Returns'!B1351:E1351,$H$10:$K$10)</f>
        <v>-1.4756070531969376E-2</v>
      </c>
      <c r="C1355" s="5">
        <f t="shared" si="64"/>
        <v>1.4756070531969376E-2</v>
      </c>
      <c r="D1355" s="24">
        <f t="shared" si="65"/>
        <v>0.9897878432042132</v>
      </c>
      <c r="E1355" s="24">
        <f t="shared" si="66"/>
        <v>1.5841155741250008</v>
      </c>
    </row>
    <row r="1356" spans="1:5" ht="15" customHeight="1" x14ac:dyDescent="0.2">
      <c r="A1356" s="3">
        <f>'Stocks Returns'!A1352</f>
        <v>44188</v>
      </c>
      <c r="B1356" s="5">
        <f>SUMPRODUCT('Stocks Returns'!B1352:E1352,$H$10:$K$10)</f>
        <v>-2.8170969343303785E-3</v>
      </c>
      <c r="C1356" s="5">
        <f t="shared" si="64"/>
        <v>2.8170969343303785E-3</v>
      </c>
      <c r="D1356" s="24">
        <f t="shared" si="65"/>
        <v>0.99807349088097463</v>
      </c>
      <c r="E1356" s="24">
        <f t="shared" si="66"/>
        <v>1.5926009694257526</v>
      </c>
    </row>
    <row r="1357" spans="1:5" ht="15" customHeight="1" x14ac:dyDescent="0.2">
      <c r="A1357" s="3">
        <f>'Stocks Returns'!A1353</f>
        <v>44189</v>
      </c>
      <c r="B1357" s="5">
        <f>SUMPRODUCT('Stocks Returns'!B1353:E1353,$H$10:$K$10)</f>
        <v>1.5866803102648572E-2</v>
      </c>
      <c r="C1357" s="5">
        <f t="shared" si="64"/>
        <v>-1.5866803102648572E-2</v>
      </c>
      <c r="D1357" s="24">
        <f t="shared" si="65"/>
        <v>1.0110401175066381</v>
      </c>
      <c r="E1357" s="24">
        <f t="shared" si="66"/>
        <v>1.6053294408999075</v>
      </c>
    </row>
    <row r="1358" spans="1:5" ht="15" customHeight="1" x14ac:dyDescent="0.2">
      <c r="A1358" s="3">
        <f>'Stocks Returns'!A1354</f>
        <v>44190</v>
      </c>
      <c r="B1358" s="5">
        <f>SUMPRODUCT('Stocks Returns'!B1354:E1354,$H$10:$K$10)</f>
        <v>0</v>
      </c>
      <c r="C1358" s="5">
        <f t="shared" si="64"/>
        <v>0</v>
      </c>
      <c r="D1358" s="24">
        <f t="shared" si="65"/>
        <v>1.0000285561533999</v>
      </c>
      <c r="E1358" s="24">
        <f t="shared" si="66"/>
        <v>1.5945634464142966</v>
      </c>
    </row>
    <row r="1359" spans="1:5" ht="15" customHeight="1" x14ac:dyDescent="0.2">
      <c r="A1359" s="3">
        <f>'Stocks Returns'!A1355</f>
        <v>44193</v>
      </c>
      <c r="B1359" s="5">
        <f>SUMPRODUCT('Stocks Returns'!B1355:E1355,$H$10:$K$10)</f>
        <v>1.7469005401126832E-2</v>
      </c>
      <c r="C1359" s="5">
        <f t="shared" si="64"/>
        <v>-1.7469005401126832E-2</v>
      </c>
      <c r="D1359" s="24">
        <f t="shared" si="65"/>
        <v>1.0121520459017819</v>
      </c>
      <c r="E1359" s="24">
        <f t="shared" si="66"/>
        <v>1.6063891919552906</v>
      </c>
    </row>
    <row r="1360" spans="1:5" ht="15" customHeight="1" x14ac:dyDescent="0.2">
      <c r="A1360" s="3">
        <f>'Stocks Returns'!A1356</f>
        <v>44194</v>
      </c>
      <c r="B1360" s="5">
        <f>SUMPRODUCT('Stocks Returns'!B1356:E1356,$H$10:$K$10)</f>
        <v>7.2150122139012715E-3</v>
      </c>
      <c r="C1360" s="5">
        <f t="shared" si="64"/>
        <v>-7.2150122139012715E-3</v>
      </c>
      <c r="D1360" s="24">
        <f t="shared" si="65"/>
        <v>1.0050357746298475</v>
      </c>
      <c r="E1360" s="24">
        <f t="shared" si="66"/>
        <v>1.5995197779363115</v>
      </c>
    </row>
    <row r="1361" spans="1:5" ht="15" customHeight="1" x14ac:dyDescent="0.2">
      <c r="A1361" s="3">
        <f>'Stocks Returns'!A1357</f>
        <v>44195</v>
      </c>
      <c r="B1361" s="5">
        <f>SUMPRODUCT('Stocks Returns'!B1357:E1357,$H$10:$K$10)</f>
        <v>1.8242164406364239E-2</v>
      </c>
      <c r="C1361" s="5">
        <f t="shared" si="64"/>
        <v>-1.8242164406364239E-2</v>
      </c>
      <c r="D1361" s="24">
        <f t="shared" si="65"/>
        <v>1.0126886182514168</v>
      </c>
      <c r="E1361" s="24">
        <f t="shared" si="66"/>
        <v>1.6068987739073883</v>
      </c>
    </row>
    <row r="1362" spans="1:5" ht="15" customHeight="1" x14ac:dyDescent="0.2">
      <c r="A1362" s="3">
        <f>'Stocks Returns'!A1358</f>
        <v>44196</v>
      </c>
      <c r="B1362" s="5">
        <f>SUMPRODUCT('Stocks Returns'!B1358:E1358,$H$10:$K$10)</f>
        <v>2.1528117006525314E-3</v>
      </c>
      <c r="C1362" s="5">
        <f t="shared" si="64"/>
        <v>-2.1528117006525314E-3</v>
      </c>
      <c r="D1362" s="24">
        <f t="shared" si="65"/>
        <v>1.0015226074736527</v>
      </c>
      <c r="E1362" s="24">
        <f t="shared" si="66"/>
        <v>1.5960528579896738</v>
      </c>
    </row>
    <row r="1363" spans="1:5" ht="15" customHeight="1" x14ac:dyDescent="0.2">
      <c r="A1363" s="3">
        <f>'Stocks Returns'!A1359</f>
        <v>44197</v>
      </c>
      <c r="B1363" s="5">
        <f>SUMPRODUCT('Stocks Returns'!B1359:E1359,$H$10:$K$10)</f>
        <v>0</v>
      </c>
      <c r="C1363" s="5">
        <f t="shared" si="64"/>
        <v>0</v>
      </c>
      <c r="D1363" s="24">
        <f t="shared" si="65"/>
        <v>1.0000285561533999</v>
      </c>
      <c r="E1363" s="24">
        <f t="shared" si="66"/>
        <v>1.5945634464142966</v>
      </c>
    </row>
    <row r="1364" spans="1:5" ht="15" customHeight="1" x14ac:dyDescent="0.2">
      <c r="A1364" s="3">
        <f>'Stocks Returns'!A1360</f>
        <v>44200</v>
      </c>
      <c r="B1364" s="5">
        <f>SUMPRODUCT('Stocks Returns'!B1360:E1360,$H$10:$K$10)</f>
        <v>-4.5801234733521649E-3</v>
      </c>
      <c r="C1364" s="5">
        <f t="shared" si="64"/>
        <v>4.5801234733521649E-3</v>
      </c>
      <c r="D1364" s="24">
        <f t="shared" si="65"/>
        <v>0.9968499504628936</v>
      </c>
      <c r="E1364" s="24">
        <f t="shared" si="66"/>
        <v>1.5913650383655589</v>
      </c>
    </row>
    <row r="1365" spans="1:5" ht="15" customHeight="1" x14ac:dyDescent="0.2">
      <c r="A1365" s="3">
        <f>'Stocks Returns'!A1361</f>
        <v>44201</v>
      </c>
      <c r="B1365" s="5">
        <f>SUMPRODUCT('Stocks Returns'!B1361:E1361,$H$10:$K$10)</f>
        <v>-1.2641006537167048E-2</v>
      </c>
      <c r="C1365" s="5">
        <f t="shared" si="64"/>
        <v>1.2641006537167048E-2</v>
      </c>
      <c r="D1365" s="24">
        <f t="shared" si="65"/>
        <v>0.99125569761660604</v>
      </c>
      <c r="E1365" s="24">
        <f t="shared" si="66"/>
        <v>1.5856385528376453</v>
      </c>
    </row>
    <row r="1366" spans="1:5" ht="15" customHeight="1" x14ac:dyDescent="0.2">
      <c r="A1366" s="3">
        <f>'Stocks Returns'!A1362</f>
        <v>44202</v>
      </c>
      <c r="B1366" s="5">
        <f>SUMPRODUCT('Stocks Returns'!B1362:E1362,$H$10:$K$10)</f>
        <v>-7.088350834835935E-3</v>
      </c>
      <c r="C1366" s="5">
        <f t="shared" si="64"/>
        <v>7.088350834835935E-3</v>
      </c>
      <c r="D1366" s="24">
        <f t="shared" si="65"/>
        <v>0.99510924067402384</v>
      </c>
      <c r="E1366" s="24">
        <f t="shared" si="66"/>
        <v>1.5895964492494838</v>
      </c>
    </row>
    <row r="1367" spans="1:5" ht="15" customHeight="1" x14ac:dyDescent="0.2">
      <c r="A1367" s="3">
        <f>'Stocks Returns'!A1363</f>
        <v>44203</v>
      </c>
      <c r="B1367" s="5">
        <f>SUMPRODUCT('Stocks Returns'!B1363:E1363,$H$10:$K$10)</f>
        <v>7.6821357709441962E-3</v>
      </c>
      <c r="C1367" s="5">
        <f t="shared" si="64"/>
        <v>-7.6821357709441962E-3</v>
      </c>
      <c r="D1367" s="24">
        <f t="shared" si="65"/>
        <v>1.0053599583784352</v>
      </c>
      <c r="E1367" s="24">
        <f t="shared" si="66"/>
        <v>1.5998371863089409</v>
      </c>
    </row>
    <row r="1368" spans="1:5" ht="15" customHeight="1" x14ac:dyDescent="0.2">
      <c r="A1368" s="3">
        <f>'Stocks Returns'!A1364</f>
        <v>44204</v>
      </c>
      <c r="B1368" s="5">
        <f>SUMPRODUCT('Stocks Returns'!B1364:E1364,$H$10:$K$10)</f>
        <v>6.701111137090484E-3</v>
      </c>
      <c r="C1368" s="5">
        <f t="shared" si="64"/>
        <v>-6.701111137090484E-3</v>
      </c>
      <c r="D1368" s="24">
        <f t="shared" si="65"/>
        <v>1.0046791272825408</v>
      </c>
      <c r="E1368" s="24">
        <f t="shared" si="66"/>
        <v>1.5991700939190523</v>
      </c>
    </row>
    <row r="1369" spans="1:5" ht="15" customHeight="1" x14ac:dyDescent="0.2">
      <c r="A1369" s="3">
        <f>'Stocks Returns'!A1365</f>
        <v>44207</v>
      </c>
      <c r="B1369" s="5">
        <f>SUMPRODUCT('Stocks Returns'!B1365:E1365,$H$10:$K$10)</f>
        <v>-1.0977852674562633E-2</v>
      </c>
      <c r="C1369" s="5">
        <f t="shared" si="64"/>
        <v>1.0977852674562633E-2</v>
      </c>
      <c r="D1369" s="24">
        <f t="shared" si="65"/>
        <v>0.99240992639725345</v>
      </c>
      <c r="E1369" s="24">
        <f t="shared" si="66"/>
        <v>1.5868301814471741</v>
      </c>
    </row>
    <row r="1370" spans="1:5" ht="15" customHeight="1" x14ac:dyDescent="0.2">
      <c r="A1370" s="3">
        <f>'Stocks Returns'!A1366</f>
        <v>44208</v>
      </c>
      <c r="B1370" s="5">
        <f>SUMPRODUCT('Stocks Returns'!B1366:E1366,$H$10:$K$10)</f>
        <v>-1.7110630485928303E-2</v>
      </c>
      <c r="C1370" s="5">
        <f t="shared" si="64"/>
        <v>1.7110630485928303E-2</v>
      </c>
      <c r="D1370" s="24">
        <f t="shared" si="65"/>
        <v>0.98815377859616571</v>
      </c>
      <c r="E1370" s="24">
        <f t="shared" si="66"/>
        <v>1.5824102125865536</v>
      </c>
    </row>
    <row r="1371" spans="1:5" ht="15" customHeight="1" x14ac:dyDescent="0.2">
      <c r="A1371" s="3">
        <f>'Stocks Returns'!A1367</f>
        <v>44209</v>
      </c>
      <c r="B1371" s="5">
        <f>SUMPRODUCT('Stocks Returns'!B1367:E1367,$H$10:$K$10)</f>
        <v>2.7266115332198844E-3</v>
      </c>
      <c r="C1371" s="5">
        <f t="shared" si="64"/>
        <v>-2.7266115332198844E-3</v>
      </c>
      <c r="D1371" s="24">
        <f t="shared" si="65"/>
        <v>1.0019208245574545</v>
      </c>
      <c r="E1371" s="24">
        <f t="shared" si="66"/>
        <v>1.5964483278603461</v>
      </c>
    </row>
    <row r="1372" spans="1:5" ht="15" customHeight="1" x14ac:dyDescent="0.2">
      <c r="A1372" s="3">
        <f>'Stocks Returns'!A1368</f>
        <v>44210</v>
      </c>
      <c r="B1372" s="5">
        <f>SUMPRODUCT('Stocks Returns'!B1368:E1368,$H$10:$K$10)</f>
        <v>-3.2597616682180475E-2</v>
      </c>
      <c r="C1372" s="5">
        <f t="shared" si="64"/>
        <v>3.2597616682180475E-2</v>
      </c>
      <c r="D1372" s="24">
        <f t="shared" si="65"/>
        <v>0.97740581017596673</v>
      </c>
      <c r="E1372" s="24">
        <f t="shared" si="66"/>
        <v>1.5709349695358963</v>
      </c>
    </row>
    <row r="1373" spans="1:5" ht="15" customHeight="1" x14ac:dyDescent="0.2">
      <c r="A1373" s="3">
        <f>'Stocks Returns'!A1369</f>
        <v>44211</v>
      </c>
      <c r="B1373" s="5">
        <f>SUMPRODUCT('Stocks Returns'!B1369:E1369,$H$10:$K$10)</f>
        <v>-3.1589863521863538E-3</v>
      </c>
      <c r="C1373" s="5">
        <f t="shared" si="64"/>
        <v>3.1589863521863538E-3</v>
      </c>
      <c r="D1373" s="24">
        <f t="shared" si="65"/>
        <v>0.99783621962498259</v>
      </c>
      <c r="E1373" s="24">
        <f t="shared" si="66"/>
        <v>1.5923617611241974</v>
      </c>
    </row>
    <row r="1374" spans="1:5" ht="15" customHeight="1" x14ac:dyDescent="0.2">
      <c r="A1374" s="3">
        <f>'Stocks Returns'!A1370</f>
        <v>44214</v>
      </c>
      <c r="B1374" s="5">
        <f>SUMPRODUCT('Stocks Returns'!B1370:E1370,$H$10:$K$10)</f>
        <v>0</v>
      </c>
      <c r="C1374" s="5">
        <f t="shared" si="64"/>
        <v>0</v>
      </c>
      <c r="D1374" s="24">
        <f t="shared" si="65"/>
        <v>1.0000285561533999</v>
      </c>
      <c r="E1374" s="24">
        <f t="shared" si="66"/>
        <v>1.5945634464142966</v>
      </c>
    </row>
    <row r="1375" spans="1:5" ht="15" customHeight="1" x14ac:dyDescent="0.2">
      <c r="A1375" s="3">
        <f>'Stocks Returns'!A1371</f>
        <v>44215</v>
      </c>
      <c r="B1375" s="5">
        <f>SUMPRODUCT('Stocks Returns'!B1371:E1371,$H$10:$K$10)</f>
        <v>2.1999023097067469E-3</v>
      </c>
      <c r="C1375" s="5">
        <f t="shared" si="64"/>
        <v>-2.1999023097067469E-3</v>
      </c>
      <c r="D1375" s="24">
        <f t="shared" si="65"/>
        <v>1.0015552883563363</v>
      </c>
      <c r="E1375" s="24">
        <f t="shared" si="66"/>
        <v>1.5960853373858428</v>
      </c>
    </row>
    <row r="1376" spans="1:5" ht="15" customHeight="1" x14ac:dyDescent="0.2">
      <c r="A1376" s="3">
        <f>'Stocks Returns'!A1372</f>
        <v>44216</v>
      </c>
      <c r="B1376" s="5">
        <f>SUMPRODUCT('Stocks Returns'!B1372:E1372,$H$10:$K$10)</f>
        <v>1.9917827178656422E-2</v>
      </c>
      <c r="C1376" s="5">
        <f t="shared" si="64"/>
        <v>-1.9917827178656422E-2</v>
      </c>
      <c r="D1376" s="24">
        <f t="shared" si="65"/>
        <v>1.0138515282153875</v>
      </c>
      <c r="E1376" s="24">
        <f t="shared" si="66"/>
        <v>1.6079991323384419</v>
      </c>
    </row>
    <row r="1377" spans="1:5" ht="15" customHeight="1" x14ac:dyDescent="0.2">
      <c r="A1377" s="3">
        <f>'Stocks Returns'!A1373</f>
        <v>44217</v>
      </c>
      <c r="B1377" s="5">
        <f>SUMPRODUCT('Stocks Returns'!B1373:E1373,$H$10:$K$10)</f>
        <v>-4.0848095278248255E-3</v>
      </c>
      <c r="C1377" s="5">
        <f t="shared" si="64"/>
        <v>4.0848095278248255E-3</v>
      </c>
      <c r="D1377" s="24">
        <f t="shared" si="65"/>
        <v>0.99719369834108951</v>
      </c>
      <c r="E1377" s="24">
        <f t="shared" si="66"/>
        <v>1.5917128690162341</v>
      </c>
    </row>
    <row r="1378" spans="1:5" ht="15" customHeight="1" x14ac:dyDescent="0.2">
      <c r="A1378" s="3">
        <f>'Stocks Returns'!A1374</f>
        <v>44218</v>
      </c>
      <c r="B1378" s="5">
        <f>SUMPRODUCT('Stocks Returns'!B1374:E1374,$H$10:$K$10)</f>
        <v>-1.5153745426380785E-2</v>
      </c>
      <c r="C1378" s="5">
        <f t="shared" si="64"/>
        <v>1.5153745426380785E-2</v>
      </c>
      <c r="D1378" s="24">
        <f t="shared" si="65"/>
        <v>0.98951185682749165</v>
      </c>
      <c r="E1378" s="24">
        <f t="shared" si="66"/>
        <v>1.5838282794822853</v>
      </c>
    </row>
    <row r="1379" spans="1:5" ht="15" customHeight="1" x14ac:dyDescent="0.2">
      <c r="A1379" s="3">
        <f>'Stocks Returns'!A1375</f>
        <v>44221</v>
      </c>
      <c r="B1379" s="5">
        <f>SUMPRODUCT('Stocks Returns'!B1375:E1375,$H$10:$K$10)</f>
        <v>-5.211638408257978E-3</v>
      </c>
      <c r="C1379" s="5">
        <f t="shared" si="64"/>
        <v>5.211638408257978E-3</v>
      </c>
      <c r="D1379" s="24">
        <f t="shared" si="65"/>
        <v>0.99641167909806894</v>
      </c>
      <c r="E1379" s="24">
        <f t="shared" si="66"/>
        <v>1.5909208804307116</v>
      </c>
    </row>
    <row r="1380" spans="1:5" ht="15" customHeight="1" x14ac:dyDescent="0.2">
      <c r="A1380" s="3">
        <f>'Stocks Returns'!A1376</f>
        <v>44222</v>
      </c>
      <c r="B1380" s="5">
        <f>SUMPRODUCT('Stocks Returns'!B1376:E1376,$H$10:$K$10)</f>
        <v>3.1389030987594535E-3</v>
      </c>
      <c r="C1380" s="5">
        <f t="shared" si="64"/>
        <v>-3.1389030987594535E-3</v>
      </c>
      <c r="D1380" s="24">
        <f t="shared" si="65"/>
        <v>1.002206954903939</v>
      </c>
      <c r="E1380" s="24">
        <f t="shared" si="66"/>
        <v>1.5967320911536618</v>
      </c>
    </row>
    <row r="1381" spans="1:5" ht="15" customHeight="1" x14ac:dyDescent="0.2">
      <c r="A1381" s="3">
        <f>'Stocks Returns'!A1377</f>
        <v>44223</v>
      </c>
      <c r="B1381" s="5">
        <f>SUMPRODUCT('Stocks Returns'!B1377:E1377,$H$10:$K$10)</f>
        <v>-3.7592659227634398E-2</v>
      </c>
      <c r="C1381" s="5">
        <f t="shared" si="64"/>
        <v>3.7592659227634398E-2</v>
      </c>
      <c r="D1381" s="24">
        <f t="shared" si="65"/>
        <v>0.97393925064942166</v>
      </c>
      <c r="E1381" s="24">
        <f t="shared" si="66"/>
        <v>1.5671392077705812</v>
      </c>
    </row>
    <row r="1382" spans="1:5" ht="15" customHeight="1" x14ac:dyDescent="0.2">
      <c r="A1382" s="3">
        <f>'Stocks Returns'!A1378</f>
        <v>44224</v>
      </c>
      <c r="B1382" s="5">
        <f>SUMPRODUCT('Stocks Returns'!B1378:E1378,$H$10:$K$10)</f>
        <v>1.8141621952428903E-2</v>
      </c>
      <c r="C1382" s="5">
        <f t="shared" si="64"/>
        <v>-1.8141621952428903E-2</v>
      </c>
      <c r="D1382" s="24">
        <f t="shared" si="65"/>
        <v>1.0126188417883857</v>
      </c>
      <c r="E1382" s="24">
        <f t="shared" si="66"/>
        <v>1.6068325740868894</v>
      </c>
    </row>
    <row r="1383" spans="1:5" ht="15" customHeight="1" x14ac:dyDescent="0.2">
      <c r="A1383" s="3">
        <f>'Stocks Returns'!A1379</f>
        <v>44225</v>
      </c>
      <c r="B1383" s="5">
        <f>SUMPRODUCT('Stocks Returns'!B1379:E1379,$H$10:$K$10)</f>
        <v>-2.4682742216791634E-2</v>
      </c>
      <c r="C1383" s="5">
        <f t="shared" si="64"/>
        <v>2.4682742216791634E-2</v>
      </c>
      <c r="D1383" s="24">
        <f t="shared" si="65"/>
        <v>0.98289873305494657</v>
      </c>
      <c r="E1383" s="24">
        <f t="shared" si="66"/>
        <v>1.5768553490409798</v>
      </c>
    </row>
    <row r="1384" spans="1:5" ht="15" customHeight="1" x14ac:dyDescent="0.2">
      <c r="A1384" s="3">
        <f>'Stocks Returns'!A1380</f>
        <v>44228</v>
      </c>
      <c r="B1384" s="5">
        <f>SUMPRODUCT('Stocks Returns'!B1380:E1380,$H$10:$K$10)</f>
        <v>2.7509696176256798E-2</v>
      </c>
      <c r="C1384" s="5">
        <f t="shared" si="64"/>
        <v>-2.7509696176256798E-2</v>
      </c>
      <c r="D1384" s="24">
        <f t="shared" si="65"/>
        <v>1.0191202852997221</v>
      </c>
      <c r="E1384" s="24">
        <f t="shared" si="66"/>
        <v>1.6129146344445386</v>
      </c>
    </row>
    <row r="1385" spans="1:5" ht="15" customHeight="1" x14ac:dyDescent="0.2">
      <c r="A1385" s="3">
        <f>'Stocks Returns'!A1381</f>
        <v>44229</v>
      </c>
      <c r="B1385" s="5">
        <f>SUMPRODUCT('Stocks Returns'!B1381:E1381,$H$10:$K$10)</f>
        <v>2.0833360190430843E-2</v>
      </c>
      <c r="C1385" s="5">
        <f t="shared" si="64"/>
        <v>-2.0833360190430843E-2</v>
      </c>
      <c r="D1385" s="24">
        <f t="shared" si="65"/>
        <v>1.014486908125559</v>
      </c>
      <c r="E1385" s="24">
        <f t="shared" si="66"/>
        <v>1.6085979877348993</v>
      </c>
    </row>
    <row r="1386" spans="1:5" ht="15" customHeight="1" x14ac:dyDescent="0.2">
      <c r="A1386" s="3">
        <f>'Stocks Returns'!A1382</f>
        <v>44230</v>
      </c>
      <c r="B1386" s="5">
        <f>SUMPRODUCT('Stocks Returns'!B1382:E1382,$H$10:$K$10)</f>
        <v>-7.3293942206776527E-3</v>
      </c>
      <c r="C1386" s="5">
        <f t="shared" si="64"/>
        <v>7.3293942206776527E-3</v>
      </c>
      <c r="D1386" s="24">
        <f t="shared" si="65"/>
        <v>0.99494195656424966</v>
      </c>
      <c r="E1386" s="24">
        <f t="shared" si="66"/>
        <v>1.5894258531105536</v>
      </c>
    </row>
    <row r="1387" spans="1:5" ht="15" customHeight="1" x14ac:dyDescent="0.2">
      <c r="A1387" s="3">
        <f>'Stocks Returns'!A1383</f>
        <v>44231</v>
      </c>
      <c r="B1387" s="5">
        <f>SUMPRODUCT('Stocks Returns'!B1383:E1383,$H$10:$K$10)</f>
        <v>3.847395872143463E-2</v>
      </c>
      <c r="C1387" s="5">
        <f t="shared" si="64"/>
        <v>-3.847395872143463E-2</v>
      </c>
      <c r="D1387" s="24">
        <f t="shared" si="65"/>
        <v>1.0267294835060756</v>
      </c>
      <c r="E1387" s="24">
        <f t="shared" si="66"/>
        <v>1.6198097889163101</v>
      </c>
    </row>
    <row r="1388" spans="1:5" ht="15" customHeight="1" x14ac:dyDescent="0.2">
      <c r="A1388" s="3">
        <f>'Stocks Returns'!A1384</f>
        <v>44232</v>
      </c>
      <c r="B1388" s="5">
        <f>SUMPRODUCT('Stocks Returns'!B1384:E1384,$H$10:$K$10)</f>
        <v>-1.450313214222751E-3</v>
      </c>
      <c r="C1388" s="5">
        <f t="shared" si="64"/>
        <v>1.450313214222751E-3</v>
      </c>
      <c r="D1388" s="24">
        <f t="shared" si="65"/>
        <v>0.99902203878272933</v>
      </c>
      <c r="E1388" s="24">
        <f t="shared" si="66"/>
        <v>1.5935550191050045</v>
      </c>
    </row>
    <row r="1389" spans="1:5" ht="15" customHeight="1" x14ac:dyDescent="0.2">
      <c r="A1389" s="3">
        <f>'Stocks Returns'!A1385</f>
        <v>44235</v>
      </c>
      <c r="B1389" s="5">
        <f>SUMPRODUCT('Stocks Returns'!B1385:E1385,$H$10:$K$10)</f>
        <v>-5.5504948214610411E-3</v>
      </c>
      <c r="C1389" s="5">
        <f t="shared" si="64"/>
        <v>5.5504948214610411E-3</v>
      </c>
      <c r="D1389" s="24">
        <f t="shared" si="65"/>
        <v>0.99617651274730601</v>
      </c>
      <c r="E1389" s="24">
        <f t="shared" si="66"/>
        <v>1.5906822409670895</v>
      </c>
    </row>
    <row r="1390" spans="1:5" ht="15" customHeight="1" x14ac:dyDescent="0.2">
      <c r="A1390" s="3">
        <f>'Stocks Returns'!A1386</f>
        <v>44236</v>
      </c>
      <c r="B1390" s="5">
        <f>SUMPRODUCT('Stocks Returns'!B1386:E1386,$H$10:$K$10)</f>
        <v>-1.8369814124353655E-3</v>
      </c>
      <c r="C1390" s="5">
        <f t="shared" si="64"/>
        <v>1.8369814124353655E-3</v>
      </c>
      <c r="D1390" s="24">
        <f t="shared" si="65"/>
        <v>0.9987536910531698</v>
      </c>
      <c r="E1390" s="24">
        <f t="shared" si="66"/>
        <v>1.5932854789531796</v>
      </c>
    </row>
    <row r="1391" spans="1:5" ht="15" customHeight="1" x14ac:dyDescent="0.2">
      <c r="A1391" s="3">
        <f>'Stocks Returns'!A1387</f>
        <v>44237</v>
      </c>
      <c r="B1391" s="5">
        <f>SUMPRODUCT('Stocks Returns'!B1387:E1387,$H$10:$K$10)</f>
        <v>-5.0562688632258869E-4</v>
      </c>
      <c r="C1391" s="5">
        <f t="shared" si="64"/>
        <v>5.0562688632258869E-4</v>
      </c>
      <c r="D1391" s="24">
        <f t="shared" si="65"/>
        <v>0.99967765109429207</v>
      </c>
      <c r="E1391" s="24">
        <f t="shared" si="66"/>
        <v>1.594212335213149</v>
      </c>
    </row>
    <row r="1392" spans="1:5" ht="15" customHeight="1" x14ac:dyDescent="0.2">
      <c r="A1392" s="3">
        <f>'Stocks Returns'!A1388</f>
        <v>44238</v>
      </c>
      <c r="B1392" s="5">
        <f>SUMPRODUCT('Stocks Returns'!B1388:E1388,$H$10:$K$10)</f>
        <v>2.1477380639712374E-2</v>
      </c>
      <c r="C1392" s="5">
        <f t="shared" si="64"/>
        <v>-2.1477380639712374E-2</v>
      </c>
      <c r="D1392" s="24">
        <f t="shared" si="65"/>
        <v>1.0149338583173604</v>
      </c>
      <c r="E1392" s="24">
        <f t="shared" si="66"/>
        <v>1.6090182495698122</v>
      </c>
    </row>
    <row r="1393" spans="1:5" ht="15" customHeight="1" x14ac:dyDescent="0.2">
      <c r="A1393" s="3">
        <f>'Stocks Returns'!A1389</f>
        <v>44239</v>
      </c>
      <c r="B1393" s="5">
        <f>SUMPRODUCT('Stocks Returns'!B1389:E1389,$H$10:$K$10)</f>
        <v>-2.3849403783180786E-3</v>
      </c>
      <c r="C1393" s="5">
        <f t="shared" si="64"/>
        <v>2.3849403783180786E-3</v>
      </c>
      <c r="D1393" s="24">
        <f t="shared" si="65"/>
        <v>0.99837340753084725</v>
      </c>
      <c r="E1393" s="24">
        <f t="shared" si="66"/>
        <v>1.5929030135518194</v>
      </c>
    </row>
    <row r="1394" spans="1:5" ht="15" customHeight="1" x14ac:dyDescent="0.2">
      <c r="A1394" s="3">
        <f>'Stocks Returns'!A1390</f>
        <v>44242</v>
      </c>
      <c r="B1394" s="5">
        <f>SUMPRODUCT('Stocks Returns'!B1390:E1390,$H$10:$K$10)</f>
        <v>0</v>
      </c>
      <c r="C1394" s="5">
        <f t="shared" si="64"/>
        <v>0</v>
      </c>
      <c r="D1394" s="24">
        <f t="shared" si="65"/>
        <v>1.0000285561533999</v>
      </c>
      <c r="E1394" s="24">
        <f t="shared" si="66"/>
        <v>1.5945634464142966</v>
      </c>
    </row>
    <row r="1395" spans="1:5" ht="15" customHeight="1" x14ac:dyDescent="0.2">
      <c r="A1395" s="3">
        <f>'Stocks Returns'!A1391</f>
        <v>44243</v>
      </c>
      <c r="B1395" s="5">
        <f>SUMPRODUCT('Stocks Returns'!B1391:E1391,$H$10:$K$10)</f>
        <v>-8.1721275272035147E-3</v>
      </c>
      <c r="C1395" s="5">
        <f t="shared" si="64"/>
        <v>8.1721275272035147E-3</v>
      </c>
      <c r="D1395" s="24">
        <f t="shared" si="65"/>
        <v>0.99435709964952068</v>
      </c>
      <c r="E1395" s="24">
        <f t="shared" si="66"/>
        <v>1.5888285460395108</v>
      </c>
    </row>
    <row r="1396" spans="1:5" ht="15" customHeight="1" x14ac:dyDescent="0.2">
      <c r="A1396" s="3">
        <f>'Stocks Returns'!A1392</f>
        <v>44244</v>
      </c>
      <c r="B1396" s="5">
        <f>SUMPRODUCT('Stocks Returns'!B1392:E1392,$H$10:$K$10)</f>
        <v>-1.4526664180513258E-3</v>
      </c>
      <c r="C1396" s="5">
        <f t="shared" si="64"/>
        <v>1.4526664180513258E-3</v>
      </c>
      <c r="D1396" s="24">
        <f t="shared" si="65"/>
        <v>0.9990204056592723</v>
      </c>
      <c r="E1396" s="24">
        <f t="shared" si="66"/>
        <v>1.5935533795939432</v>
      </c>
    </row>
    <row r="1397" spans="1:5" ht="15" customHeight="1" x14ac:dyDescent="0.2">
      <c r="A1397" s="3">
        <f>'Stocks Returns'!A1393</f>
        <v>44245</v>
      </c>
      <c r="B1397" s="5">
        <f>SUMPRODUCT('Stocks Returns'!B1393:E1393,$H$10:$K$10)</f>
        <v>5.9470696352868571E-3</v>
      </c>
      <c r="C1397" s="5">
        <f t="shared" si="64"/>
        <v>-5.9470696352868571E-3</v>
      </c>
      <c r="D1397" s="24">
        <f t="shared" si="65"/>
        <v>1.0041558224802891</v>
      </c>
      <c r="E1397" s="24">
        <f t="shared" si="66"/>
        <v>1.5986560768291211</v>
      </c>
    </row>
    <row r="1398" spans="1:5" ht="15" customHeight="1" x14ac:dyDescent="0.2">
      <c r="A1398" s="3">
        <f>'Stocks Returns'!A1394</f>
        <v>44246</v>
      </c>
      <c r="B1398" s="5">
        <f>SUMPRODUCT('Stocks Returns'!B1394:E1394,$H$10:$K$10)</f>
        <v>-1.8554455602664659E-2</v>
      </c>
      <c r="C1398" s="5">
        <f t="shared" si="64"/>
        <v>1.8554455602664659E-2</v>
      </c>
      <c r="D1398" s="24">
        <f t="shared" si="65"/>
        <v>0.9871517639651507</v>
      </c>
      <c r="E1398" s="24">
        <f t="shared" si="66"/>
        <v>1.5813593176085123</v>
      </c>
    </row>
    <row r="1399" spans="1:5" ht="15" customHeight="1" x14ac:dyDescent="0.2">
      <c r="A1399" s="3">
        <f>'Stocks Returns'!A1395</f>
        <v>44249</v>
      </c>
      <c r="B1399" s="5">
        <f>SUMPRODUCT('Stocks Returns'!B1395:E1395,$H$10:$K$10)</f>
        <v>1.4015420211163459E-2</v>
      </c>
      <c r="C1399" s="5">
        <f t="shared" si="64"/>
        <v>-1.4015420211163459E-2</v>
      </c>
      <c r="D1399" s="24">
        <f t="shared" si="65"/>
        <v>1.0097552577799473</v>
      </c>
      <c r="E1399" s="24">
        <f t="shared" si="66"/>
        <v>1.6040985781031043</v>
      </c>
    </row>
    <row r="1400" spans="1:5" ht="15" customHeight="1" x14ac:dyDescent="0.2">
      <c r="A1400" s="3">
        <f>'Stocks Returns'!A1396</f>
        <v>44250</v>
      </c>
      <c r="B1400" s="5">
        <f>SUMPRODUCT('Stocks Returns'!B1396:E1396,$H$10:$K$10)</f>
        <v>1.7048995643956028E-2</v>
      </c>
      <c r="C1400" s="5">
        <f t="shared" si="64"/>
        <v>-1.7048995643956028E-2</v>
      </c>
      <c r="D1400" s="24">
        <f t="shared" si="65"/>
        <v>1.0118605591303054</v>
      </c>
      <c r="E1400" s="24">
        <f t="shared" si="66"/>
        <v>1.6061118727756887</v>
      </c>
    </row>
    <row r="1401" spans="1:5" ht="15" customHeight="1" x14ac:dyDescent="0.2">
      <c r="A1401" s="3">
        <f>'Stocks Returns'!A1397</f>
        <v>44251</v>
      </c>
      <c r="B1401" s="5">
        <f>SUMPRODUCT('Stocks Returns'!B1397:E1397,$H$10:$K$10)</f>
        <v>3.3403047379203764E-2</v>
      </c>
      <c r="C1401" s="5">
        <f t="shared" si="64"/>
        <v>-3.3403047379203764E-2</v>
      </c>
      <c r="D1401" s="24">
        <f t="shared" si="65"/>
        <v>1.0232102710345674</v>
      </c>
      <c r="E1401" s="24">
        <f t="shared" si="66"/>
        <v>1.6166509467211045</v>
      </c>
    </row>
    <row r="1402" spans="1:5" ht="15" customHeight="1" x14ac:dyDescent="0.2">
      <c r="A1402" s="3">
        <f>'Stocks Returns'!A1398</f>
        <v>44252</v>
      </c>
      <c r="B1402" s="5">
        <f>SUMPRODUCT('Stocks Returns'!B1398:E1398,$H$10:$K$10)</f>
        <v>-2.7912120481869758E-2</v>
      </c>
      <c r="C1402" s="5">
        <f t="shared" si="64"/>
        <v>2.7912120481869758E-2</v>
      </c>
      <c r="D1402" s="24">
        <f t="shared" si="65"/>
        <v>0.98065754453898235</v>
      </c>
      <c r="E1402" s="24">
        <f t="shared" si="66"/>
        <v>1.5744537619865664</v>
      </c>
    </row>
    <row r="1403" spans="1:5" ht="15" customHeight="1" x14ac:dyDescent="0.2">
      <c r="A1403" s="3">
        <f>'Stocks Returns'!A1399</f>
        <v>44253</v>
      </c>
      <c r="B1403" s="5">
        <f>SUMPRODUCT('Stocks Returns'!B1399:E1399,$H$10:$K$10)</f>
        <v>-4.0846594070628739E-3</v>
      </c>
      <c r="C1403" s="5">
        <f t="shared" si="64"/>
        <v>4.0846594070628739E-3</v>
      </c>
      <c r="D1403" s="24">
        <f t="shared" si="65"/>
        <v>0.99719380252489831</v>
      </c>
      <c r="E1403" s="24">
        <f t="shared" si="66"/>
        <v>1.5917129743662282</v>
      </c>
    </row>
    <row r="1404" spans="1:5" ht="15" customHeight="1" x14ac:dyDescent="0.2">
      <c r="A1404" s="3">
        <f>'Stocks Returns'!A1400</f>
        <v>44256</v>
      </c>
      <c r="B1404" s="5">
        <f>SUMPRODUCT('Stocks Returns'!B1400:E1400,$H$10:$K$10)</f>
        <v>2.0870108034701379E-2</v>
      </c>
      <c r="C1404" s="5">
        <f t="shared" si="64"/>
        <v>-2.0870108034701379E-2</v>
      </c>
      <c r="D1404" s="24">
        <f t="shared" si="65"/>
        <v>1.0145124111294828</v>
      </c>
      <c r="E1404" s="24">
        <f t="shared" si="66"/>
        <v>1.6086219900308421</v>
      </c>
    </row>
    <row r="1405" spans="1:5" ht="15" customHeight="1" x14ac:dyDescent="0.2">
      <c r="A1405" s="3">
        <f>'Stocks Returns'!A1401</f>
        <v>44257</v>
      </c>
      <c r="B1405" s="5">
        <f>SUMPRODUCT('Stocks Returns'!B1401:E1401,$H$10:$K$10)</f>
        <v>-5.9540283021980132E-3</v>
      </c>
      <c r="C1405" s="5">
        <f t="shared" si="64"/>
        <v>5.9540283021980132E-3</v>
      </c>
      <c r="D1405" s="24">
        <f t="shared" si="65"/>
        <v>0.99589646051167457</v>
      </c>
      <c r="E1405" s="24">
        <f t="shared" si="66"/>
        <v>1.5903977663439242</v>
      </c>
    </row>
    <row r="1406" spans="1:5" ht="15" customHeight="1" x14ac:dyDescent="0.2">
      <c r="A1406" s="3">
        <f>'Stocks Returns'!A1402</f>
        <v>44258</v>
      </c>
      <c r="B1406" s="5">
        <f>SUMPRODUCT('Stocks Returns'!B1402:E1402,$H$10:$K$10)</f>
        <v>-5.3788459315969369E-3</v>
      </c>
      <c r="C1406" s="5">
        <f t="shared" si="64"/>
        <v>5.3788459315969369E-3</v>
      </c>
      <c r="D1406" s="24">
        <f t="shared" si="65"/>
        <v>0.99629563707687163</v>
      </c>
      <c r="E1406" s="24">
        <f t="shared" si="66"/>
        <v>1.5908031520564601</v>
      </c>
    </row>
    <row r="1407" spans="1:5" ht="15" customHeight="1" x14ac:dyDescent="0.2">
      <c r="A1407" s="3">
        <f>'Stocks Returns'!A1403</f>
        <v>44259</v>
      </c>
      <c r="B1407" s="5">
        <f>SUMPRODUCT('Stocks Returns'!B1403:E1403,$H$10:$K$10)</f>
        <v>-1.7829898438583756E-2</v>
      </c>
      <c r="C1407" s="5">
        <f t="shared" si="64"/>
        <v>1.7829898438583756E-2</v>
      </c>
      <c r="D1407" s="24">
        <f t="shared" si="65"/>
        <v>0.98765460663702287</v>
      </c>
      <c r="E1407" s="24">
        <f t="shared" si="66"/>
        <v>1.5818871797023106</v>
      </c>
    </row>
    <row r="1408" spans="1:5" ht="15" customHeight="1" x14ac:dyDescent="0.2">
      <c r="A1408" s="3">
        <f>'Stocks Returns'!A1404</f>
        <v>44260</v>
      </c>
      <c r="B1408" s="5">
        <f>SUMPRODUCT('Stocks Returns'!B1404:E1404,$H$10:$K$10)</f>
        <v>1.9691569092295066E-2</v>
      </c>
      <c r="C1408" s="5">
        <f t="shared" si="64"/>
        <v>-1.9691569092295066E-2</v>
      </c>
      <c r="D1408" s="24">
        <f t="shared" si="65"/>
        <v>1.0136945051034527</v>
      </c>
      <c r="E1408" s="24">
        <f t="shared" si="66"/>
        <v>1.6078508797452555</v>
      </c>
    </row>
    <row r="1409" spans="1:5" ht="15" customHeight="1" x14ac:dyDescent="0.2">
      <c r="A1409" s="3">
        <f>'Stocks Returns'!A1405</f>
        <v>44263</v>
      </c>
      <c r="B1409" s="5">
        <f>SUMPRODUCT('Stocks Returns'!B1405:E1405,$H$10:$K$10)</f>
        <v>1.7746134138213618E-2</v>
      </c>
      <c r="C1409" s="5">
        <f t="shared" si="64"/>
        <v>-1.7746134138213618E-2</v>
      </c>
      <c r="D1409" s="24">
        <f t="shared" si="65"/>
        <v>1.0123443732453201</v>
      </c>
      <c r="E1409" s="24">
        <f t="shared" si="66"/>
        <v>1.6065719806653562</v>
      </c>
    </row>
    <row r="1410" spans="1:5" ht="15" customHeight="1" x14ac:dyDescent="0.2">
      <c r="A1410" s="3">
        <f>'Stocks Returns'!A1406</f>
        <v>44264</v>
      </c>
      <c r="B1410" s="5">
        <f>SUMPRODUCT('Stocks Returns'!B1406:E1406,$H$10:$K$10)</f>
        <v>4.0588336078122862E-3</v>
      </c>
      <c r="C1410" s="5">
        <f t="shared" si="64"/>
        <v>-4.0588336078122862E-3</v>
      </c>
      <c r="D1410" s="24">
        <f t="shared" si="65"/>
        <v>1.0028453866772218</v>
      </c>
      <c r="E1410" s="24">
        <f t="shared" si="66"/>
        <v>1.5973640553754689</v>
      </c>
    </row>
    <row r="1411" spans="1:5" ht="15" customHeight="1" x14ac:dyDescent="0.2">
      <c r="A1411" s="3">
        <f>'Stocks Returns'!A1407</f>
        <v>44265</v>
      </c>
      <c r="B1411" s="5">
        <f>SUMPRODUCT('Stocks Returns'!B1407:E1407,$H$10:$K$10)</f>
        <v>1.0381415233456136E-2</v>
      </c>
      <c r="C1411" s="5">
        <f t="shared" si="64"/>
        <v>-1.0381415233456136E-2</v>
      </c>
      <c r="D1411" s="24">
        <f t="shared" si="65"/>
        <v>1.0072332583254184</v>
      </c>
      <c r="E1411" s="24">
        <f t="shared" si="66"/>
        <v>1.6016630044605731</v>
      </c>
    </row>
    <row r="1412" spans="1:5" ht="15" customHeight="1" x14ac:dyDescent="0.2">
      <c r="A1412" s="3">
        <f>'Stocks Returns'!A1408</f>
        <v>44266</v>
      </c>
      <c r="B1412" s="5">
        <f>SUMPRODUCT('Stocks Returns'!B1408:E1408,$H$10:$K$10)</f>
        <v>1.5399175280262998E-2</v>
      </c>
      <c r="C1412" s="5">
        <f t="shared" si="64"/>
        <v>-1.5399175280262998E-2</v>
      </c>
      <c r="D1412" s="24">
        <f t="shared" si="65"/>
        <v>1.0107155837979025</v>
      </c>
      <c r="E1412" s="24">
        <f t="shared" si="66"/>
        <v>1.6050191823883941</v>
      </c>
    </row>
    <row r="1413" spans="1:5" ht="15" customHeight="1" x14ac:dyDescent="0.2">
      <c r="A1413" s="3">
        <f>'Stocks Returns'!A1409</f>
        <v>44267</v>
      </c>
      <c r="B1413" s="5">
        <f>SUMPRODUCT('Stocks Returns'!B1409:E1409,$H$10:$K$10)</f>
        <v>-7.7584041040992605E-3</v>
      </c>
      <c r="C1413" s="5">
        <f t="shared" si="64"/>
        <v>7.7584041040992605E-3</v>
      </c>
      <c r="D1413" s="24">
        <f t="shared" si="65"/>
        <v>0.99464422370515504</v>
      </c>
      <c r="E1413" s="24">
        <f t="shared" si="66"/>
        <v>1.5891219514043862</v>
      </c>
    </row>
    <row r="1414" spans="1:5" ht="15" customHeight="1" x14ac:dyDescent="0.2">
      <c r="A1414" s="3">
        <f>'Stocks Returns'!A1410</f>
        <v>44270</v>
      </c>
      <c r="B1414" s="5">
        <f>SUMPRODUCT('Stocks Returns'!B1410:E1410,$H$10:$K$10)</f>
        <v>-3.7678959336781407E-3</v>
      </c>
      <c r="C1414" s="5">
        <f t="shared" ref="C1414:C1477" si="67">-B1414</f>
        <v>3.7678959336781407E-3</v>
      </c>
      <c r="D1414" s="24">
        <f t="shared" ref="D1414:D1477" si="68">1+$H$13+$H$19*(B1414-$H$13)</f>
        <v>0.99741363637542735</v>
      </c>
      <c r="E1414" s="24">
        <f t="shared" ref="E1414:E1477" si="69">$H$22*D1414-$H$23*D1414^2-LN(1+$H$24*EXP(1-D1414^3))</f>
        <v>1.5919351727627278</v>
      </c>
    </row>
    <row r="1415" spans="1:5" ht="15" customHeight="1" x14ac:dyDescent="0.2">
      <c r="A1415" s="3">
        <f>'Stocks Returns'!A1411</f>
        <v>44271</v>
      </c>
      <c r="B1415" s="5">
        <f>SUMPRODUCT('Stocks Returns'!B1411:E1411,$H$10:$K$10)</f>
        <v>6.0996000095331591E-3</v>
      </c>
      <c r="C1415" s="5">
        <f t="shared" si="67"/>
        <v>-6.0996000095331591E-3</v>
      </c>
      <c r="D1415" s="24">
        <f t="shared" si="68"/>
        <v>1.004261678560016</v>
      </c>
      <c r="E1415" s="24">
        <f t="shared" si="69"/>
        <v>1.5987601433078509</v>
      </c>
    </row>
    <row r="1416" spans="1:5" ht="15" customHeight="1" x14ac:dyDescent="0.2">
      <c r="A1416" s="3">
        <f>'Stocks Returns'!A1412</f>
        <v>44272</v>
      </c>
      <c r="B1416" s="5">
        <f>SUMPRODUCT('Stocks Returns'!B1412:E1412,$H$10:$K$10)</f>
        <v>-5.4981758056982947E-3</v>
      </c>
      <c r="C1416" s="5">
        <f t="shared" si="67"/>
        <v>5.4981758056982947E-3</v>
      </c>
      <c r="D1416" s="24">
        <f t="shared" si="68"/>
        <v>0.99621282214424534</v>
      </c>
      <c r="E1416" s="24">
        <f t="shared" si="69"/>
        <v>1.5907191009416011</v>
      </c>
    </row>
    <row r="1417" spans="1:5" ht="15" customHeight="1" x14ac:dyDescent="0.2">
      <c r="A1417" s="3">
        <f>'Stocks Returns'!A1413</f>
        <v>44273</v>
      </c>
      <c r="B1417" s="5">
        <f>SUMPRODUCT('Stocks Returns'!B1413:E1413,$H$10:$K$10)</f>
        <v>-1.3212732867891994E-2</v>
      </c>
      <c r="C1417" s="5">
        <f t="shared" si="67"/>
        <v>1.3212732867891994E-2</v>
      </c>
      <c r="D1417" s="24">
        <f t="shared" si="68"/>
        <v>0.99085891954308292</v>
      </c>
      <c r="E1417" s="24">
        <f t="shared" si="69"/>
        <v>1.5852277081625985</v>
      </c>
    </row>
    <row r="1418" spans="1:5" ht="15" customHeight="1" x14ac:dyDescent="0.2">
      <c r="A1418" s="3">
        <f>'Stocks Returns'!A1414</f>
        <v>44274</v>
      </c>
      <c r="B1418" s="5">
        <f>SUMPRODUCT('Stocks Returns'!B1414:E1414,$H$10:$K$10)</f>
        <v>-5.681327253311079E-2</v>
      </c>
      <c r="C1418" s="5">
        <f t="shared" si="67"/>
        <v>5.681327253311079E-2</v>
      </c>
      <c r="D1418" s="24">
        <f t="shared" si="68"/>
        <v>0.96060014501542101</v>
      </c>
      <c r="E1418" s="24">
        <f t="shared" si="69"/>
        <v>1.5521107562939678</v>
      </c>
    </row>
    <row r="1419" spans="1:5" ht="15" customHeight="1" x14ac:dyDescent="0.2">
      <c r="A1419" s="3">
        <f>'Stocks Returns'!A1415</f>
        <v>44277</v>
      </c>
      <c r="B1419" s="5">
        <f>SUMPRODUCT('Stocks Returns'!B1415:E1415,$H$10:$K$10)</f>
        <v>6.8439546019516883E-3</v>
      </c>
      <c r="C1419" s="5">
        <f t="shared" si="67"/>
        <v>-6.8439546019516883E-3</v>
      </c>
      <c r="D1419" s="24">
        <f t="shared" si="68"/>
        <v>1.0047782606471545</v>
      </c>
      <c r="E1419" s="24">
        <f t="shared" si="69"/>
        <v>1.5992673433141458</v>
      </c>
    </row>
    <row r="1420" spans="1:5" ht="15" customHeight="1" x14ac:dyDescent="0.2">
      <c r="A1420" s="3">
        <f>'Stocks Returns'!A1416</f>
        <v>44278</v>
      </c>
      <c r="B1420" s="5">
        <f>SUMPRODUCT('Stocks Returns'!B1416:E1416,$H$10:$K$10)</f>
        <v>-1.1742592117447153E-3</v>
      </c>
      <c r="C1420" s="5">
        <f t="shared" si="67"/>
        <v>1.1742592117447153E-3</v>
      </c>
      <c r="D1420" s="24">
        <f t="shared" si="68"/>
        <v>0.99921362026044913</v>
      </c>
      <c r="E1420" s="24">
        <f t="shared" si="69"/>
        <v>1.5937472760143245</v>
      </c>
    </row>
    <row r="1421" spans="1:5" ht="15" customHeight="1" x14ac:dyDescent="0.2">
      <c r="A1421" s="3">
        <f>'Stocks Returns'!A1417</f>
        <v>44279</v>
      </c>
      <c r="B1421" s="5">
        <f>SUMPRODUCT('Stocks Returns'!B1417:E1417,$H$10:$K$10)</f>
        <v>-1.5535793500662115E-3</v>
      </c>
      <c r="C1421" s="5">
        <f t="shared" si="67"/>
        <v>1.5535793500662115E-3</v>
      </c>
      <c r="D1421" s="24">
        <f t="shared" si="68"/>
        <v>0.99895037208445403</v>
      </c>
      <c r="E1421" s="24">
        <f t="shared" si="69"/>
        <v>1.5934830620801197</v>
      </c>
    </row>
    <row r="1422" spans="1:5" ht="15" customHeight="1" x14ac:dyDescent="0.2">
      <c r="A1422" s="3">
        <f>'Stocks Returns'!A1418</f>
        <v>44280</v>
      </c>
      <c r="B1422" s="5">
        <f>SUMPRODUCT('Stocks Returns'!B1418:E1418,$H$10:$K$10)</f>
        <v>-2.8014867059117875E-4</v>
      </c>
      <c r="C1422" s="5">
        <f t="shared" si="67"/>
        <v>2.8014867059117875E-4</v>
      </c>
      <c r="D1422" s="24">
        <f t="shared" si="68"/>
        <v>0.99983413297600965</v>
      </c>
      <c r="E1422" s="24">
        <f t="shared" si="69"/>
        <v>1.5943689698501902</v>
      </c>
    </row>
    <row r="1423" spans="1:5" ht="15" customHeight="1" x14ac:dyDescent="0.2">
      <c r="A1423" s="3">
        <f>'Stocks Returns'!A1419</f>
        <v>44281</v>
      </c>
      <c r="B1423" s="5">
        <f>SUMPRODUCT('Stocks Returns'!B1419:E1419,$H$10:$K$10)</f>
        <v>2.8445306104711923E-2</v>
      </c>
      <c r="C1423" s="5">
        <f t="shared" si="67"/>
        <v>-2.8445306104711923E-2</v>
      </c>
      <c r="D1423" s="24">
        <f t="shared" si="68"/>
        <v>1.0197695985900701</v>
      </c>
      <c r="E1423" s="24">
        <f t="shared" si="69"/>
        <v>1.6135124548846165</v>
      </c>
    </row>
    <row r="1424" spans="1:5" ht="15" customHeight="1" x14ac:dyDescent="0.2">
      <c r="A1424" s="3">
        <f>'Stocks Returns'!A1420</f>
        <v>44284</v>
      </c>
      <c r="B1424" s="5">
        <f>SUMPRODUCT('Stocks Returns'!B1420:E1420,$H$10:$K$10)</f>
        <v>2.5617093132137012E-3</v>
      </c>
      <c r="C1424" s="5">
        <f t="shared" si="67"/>
        <v>-2.5617093132137012E-3</v>
      </c>
      <c r="D1424" s="24">
        <f t="shared" si="68"/>
        <v>1.0018063824167702</v>
      </c>
      <c r="E1424" s="24">
        <f t="shared" si="69"/>
        <v>1.5963347404103159</v>
      </c>
    </row>
    <row r="1425" spans="1:5" ht="15" customHeight="1" x14ac:dyDescent="0.2">
      <c r="A1425" s="3">
        <f>'Stocks Returns'!A1421</f>
        <v>44285</v>
      </c>
      <c r="B1425" s="5">
        <f>SUMPRODUCT('Stocks Returns'!B1421:E1421,$H$10:$K$10)</f>
        <v>-1.1736185354381408E-2</v>
      </c>
      <c r="C1425" s="5">
        <f t="shared" si="67"/>
        <v>1.1736185354381408E-2</v>
      </c>
      <c r="D1425" s="24">
        <f t="shared" si="68"/>
        <v>0.99188364351745928</v>
      </c>
      <c r="E1425" s="24">
        <f t="shared" si="69"/>
        <v>1.5862874959558249</v>
      </c>
    </row>
    <row r="1426" spans="1:5" ht="15" customHeight="1" x14ac:dyDescent="0.2">
      <c r="A1426" s="3">
        <f>'Stocks Returns'!A1422</f>
        <v>44286</v>
      </c>
      <c r="B1426" s="5">
        <f>SUMPRODUCT('Stocks Returns'!B1422:E1422,$H$10:$K$10)</f>
        <v>1.2088172193166385E-3</v>
      </c>
      <c r="C1426" s="5">
        <f t="shared" si="67"/>
        <v>-1.2088172193166385E-3</v>
      </c>
      <c r="D1426" s="24">
        <f t="shared" si="68"/>
        <v>1.0008674753036058</v>
      </c>
      <c r="E1426" s="24">
        <f t="shared" si="69"/>
        <v>1.5954008612980193</v>
      </c>
    </row>
    <row r="1427" spans="1:5" ht="15" customHeight="1" x14ac:dyDescent="0.2">
      <c r="A1427" s="3">
        <f>'Stocks Returns'!A1423</f>
        <v>44287</v>
      </c>
      <c r="B1427" s="5">
        <f>SUMPRODUCT('Stocks Returns'!B1423:E1423,$H$10:$K$10)</f>
        <v>2.4665949230875575E-2</v>
      </c>
      <c r="C1427" s="5">
        <f t="shared" si="67"/>
        <v>-2.4665949230875575E-2</v>
      </c>
      <c r="D1427" s="24">
        <f t="shared" si="68"/>
        <v>1.0171467249196275</v>
      </c>
      <c r="E1427" s="24">
        <f t="shared" si="69"/>
        <v>1.6110868408296406</v>
      </c>
    </row>
    <row r="1428" spans="1:5" ht="15" customHeight="1" x14ac:dyDescent="0.2">
      <c r="A1428" s="3">
        <f>'Stocks Returns'!A1424</f>
        <v>44288</v>
      </c>
      <c r="B1428" s="5">
        <f>SUMPRODUCT('Stocks Returns'!B1424:E1424,$H$10:$K$10)</f>
        <v>0</v>
      </c>
      <c r="C1428" s="5">
        <f t="shared" si="67"/>
        <v>0</v>
      </c>
      <c r="D1428" s="24">
        <f t="shared" si="68"/>
        <v>1.0000285561533999</v>
      </c>
      <c r="E1428" s="24">
        <f t="shared" si="69"/>
        <v>1.5945634464142966</v>
      </c>
    </row>
    <row r="1429" spans="1:5" ht="15" customHeight="1" x14ac:dyDescent="0.2">
      <c r="A1429" s="3">
        <f>'Stocks Returns'!A1425</f>
        <v>44291</v>
      </c>
      <c r="B1429" s="5">
        <f>SUMPRODUCT('Stocks Returns'!B1425:E1425,$H$10:$K$10)</f>
        <v>1.0708875244808345E-2</v>
      </c>
      <c r="C1429" s="5">
        <f t="shared" si="67"/>
        <v>-1.0708875244808345E-2</v>
      </c>
      <c r="D1429" s="24">
        <f t="shared" si="68"/>
        <v>1.007460515573297</v>
      </c>
      <c r="E1429" s="24">
        <f t="shared" si="69"/>
        <v>1.6018835339593716</v>
      </c>
    </row>
    <row r="1430" spans="1:5" ht="15" customHeight="1" x14ac:dyDescent="0.2">
      <c r="A1430" s="3">
        <f>'Stocks Returns'!A1426</f>
        <v>44292</v>
      </c>
      <c r="B1430" s="5">
        <f>SUMPRODUCT('Stocks Returns'!B1426:E1426,$H$10:$K$10)</f>
        <v>-2.7530948635119184E-3</v>
      </c>
      <c r="C1430" s="5">
        <f t="shared" si="67"/>
        <v>2.7530948635119184E-3</v>
      </c>
      <c r="D1430" s="24">
        <f t="shared" si="68"/>
        <v>0.99811790831812264</v>
      </c>
      <c r="E1430" s="24">
        <f t="shared" si="69"/>
        <v>1.5926457245556656</v>
      </c>
    </row>
    <row r="1431" spans="1:5" ht="15" customHeight="1" x14ac:dyDescent="0.2">
      <c r="A1431" s="3">
        <f>'Stocks Returns'!A1427</f>
        <v>44293</v>
      </c>
      <c r="B1431" s="5">
        <f>SUMPRODUCT('Stocks Returns'!B1427:E1427,$H$10:$K$10)</f>
        <v>2.2852265612030541E-3</v>
      </c>
      <c r="C1431" s="5">
        <f t="shared" si="67"/>
        <v>-2.2852265612030541E-3</v>
      </c>
      <c r="D1431" s="24">
        <f t="shared" si="68"/>
        <v>1.0016145033868749</v>
      </c>
      <c r="E1431" s="24">
        <f t="shared" si="69"/>
        <v>1.5961441764223243</v>
      </c>
    </row>
    <row r="1432" spans="1:5" ht="15" customHeight="1" x14ac:dyDescent="0.2">
      <c r="A1432" s="3">
        <f>'Stocks Returns'!A1428</f>
        <v>44294</v>
      </c>
      <c r="B1432" s="5">
        <f>SUMPRODUCT('Stocks Returns'!B1428:E1428,$H$10:$K$10)</f>
        <v>6.8450029005603851E-3</v>
      </c>
      <c r="C1432" s="5">
        <f t="shared" si="67"/>
        <v>-6.8450029005603851E-3</v>
      </c>
      <c r="D1432" s="24">
        <f t="shared" si="68"/>
        <v>1.0047789881663889</v>
      </c>
      <c r="E1432" s="24">
        <f t="shared" si="69"/>
        <v>1.5992680568606337</v>
      </c>
    </row>
    <row r="1433" spans="1:5" ht="15" customHeight="1" x14ac:dyDescent="0.2">
      <c r="A1433" s="3">
        <f>'Stocks Returns'!A1429</f>
        <v>44295</v>
      </c>
      <c r="B1433" s="5">
        <f>SUMPRODUCT('Stocks Returns'!B1429:E1429,$H$10:$K$10)</f>
        <v>7.7290540455580304E-3</v>
      </c>
      <c r="C1433" s="5">
        <f t="shared" si="67"/>
        <v>-7.7290540455580304E-3</v>
      </c>
      <c r="D1433" s="24">
        <f t="shared" si="68"/>
        <v>1.0053925196610172</v>
      </c>
      <c r="E1433" s="24">
        <f t="shared" si="69"/>
        <v>1.5998690435897223</v>
      </c>
    </row>
    <row r="1434" spans="1:5" ht="15" customHeight="1" x14ac:dyDescent="0.2">
      <c r="A1434" s="3">
        <f>'Stocks Returns'!A1430</f>
        <v>44298</v>
      </c>
      <c r="B1434" s="5">
        <f>SUMPRODUCT('Stocks Returns'!B1430:E1430,$H$10:$K$10)</f>
        <v>-5.5134021131201432E-3</v>
      </c>
      <c r="C1434" s="5">
        <f t="shared" si="67"/>
        <v>5.5134021131201432E-3</v>
      </c>
      <c r="D1434" s="24">
        <f t="shared" si="68"/>
        <v>0.99620225508689453</v>
      </c>
      <c r="E1434" s="24">
        <f t="shared" si="69"/>
        <v>1.5907083741905805</v>
      </c>
    </row>
    <row r="1435" spans="1:5" ht="15" customHeight="1" x14ac:dyDescent="0.2">
      <c r="A1435" s="3">
        <f>'Stocks Returns'!A1431</f>
        <v>44299</v>
      </c>
      <c r="B1435" s="5">
        <f>SUMPRODUCT('Stocks Returns'!B1431:E1431,$H$10:$K$10)</f>
        <v>-2.428874868299975E-3</v>
      </c>
      <c r="C1435" s="5">
        <f t="shared" si="67"/>
        <v>2.428874868299975E-3</v>
      </c>
      <c r="D1435" s="24">
        <f t="shared" si="68"/>
        <v>0.99834291699479971</v>
      </c>
      <c r="E1435" s="24">
        <f t="shared" si="69"/>
        <v>1.5928723231022692</v>
      </c>
    </row>
    <row r="1436" spans="1:5" ht="15" customHeight="1" x14ac:dyDescent="0.2">
      <c r="A1436" s="3">
        <f>'Stocks Returns'!A1432</f>
        <v>44300</v>
      </c>
      <c r="B1436" s="5">
        <f>SUMPRODUCT('Stocks Returns'!B1432:E1432,$H$10:$K$10)</f>
        <v>3.7705807303714902E-3</v>
      </c>
      <c r="C1436" s="5">
        <f t="shared" si="67"/>
        <v>-3.7705807303714902E-3</v>
      </c>
      <c r="D1436" s="24">
        <f t="shared" si="68"/>
        <v>1.0026453391802779</v>
      </c>
      <c r="E1436" s="24">
        <f t="shared" si="69"/>
        <v>1.5971662107309952</v>
      </c>
    </row>
    <row r="1437" spans="1:5" ht="15" customHeight="1" x14ac:dyDescent="0.2">
      <c r="A1437" s="3">
        <f>'Stocks Returns'!A1433</f>
        <v>44301</v>
      </c>
      <c r="B1437" s="5">
        <f>SUMPRODUCT('Stocks Returns'!B1433:E1433,$H$10:$K$10)</f>
        <v>1.97033691205304E-2</v>
      </c>
      <c r="C1437" s="5">
        <f t="shared" si="67"/>
        <v>-1.97033691205304E-2</v>
      </c>
      <c r="D1437" s="24">
        <f t="shared" si="68"/>
        <v>1.013702694323048</v>
      </c>
      <c r="E1437" s="24">
        <f t="shared" si="69"/>
        <v>1.6078586140615951</v>
      </c>
    </row>
    <row r="1438" spans="1:5" ht="15" customHeight="1" x14ac:dyDescent="0.2">
      <c r="A1438" s="3">
        <f>'Stocks Returns'!A1434</f>
        <v>44302</v>
      </c>
      <c r="B1438" s="5">
        <f>SUMPRODUCT('Stocks Returns'!B1434:E1434,$H$10:$K$10)</f>
        <v>-2.6230653051892639E-4</v>
      </c>
      <c r="C1438" s="5">
        <f t="shared" si="67"/>
        <v>2.6230653051892639E-4</v>
      </c>
      <c r="D1438" s="24">
        <f t="shared" si="68"/>
        <v>0.99984651542121983</v>
      </c>
      <c r="E1438" s="24">
        <f t="shared" si="69"/>
        <v>1.5943813602028443</v>
      </c>
    </row>
    <row r="1439" spans="1:5" ht="15" customHeight="1" x14ac:dyDescent="0.2">
      <c r="A1439" s="3">
        <f>'Stocks Returns'!A1435</f>
        <v>44305</v>
      </c>
      <c r="B1439" s="5">
        <f>SUMPRODUCT('Stocks Returns'!B1435:E1435,$H$10:$K$10)</f>
        <v>-4.1464103846224308E-3</v>
      </c>
      <c r="C1439" s="5">
        <f t="shared" si="67"/>
        <v>4.1464103846224308E-3</v>
      </c>
      <c r="D1439" s="24">
        <f t="shared" si="68"/>
        <v>0.99715094734647203</v>
      </c>
      <c r="E1439" s="24">
        <f t="shared" si="69"/>
        <v>1.5916696358432754</v>
      </c>
    </row>
    <row r="1440" spans="1:5" ht="15" customHeight="1" x14ac:dyDescent="0.2">
      <c r="A1440" s="3">
        <f>'Stocks Returns'!A1436</f>
        <v>44306</v>
      </c>
      <c r="B1440" s="5">
        <f>SUMPRODUCT('Stocks Returns'!B1436:E1436,$H$10:$K$10)</f>
        <v>-1.2157112838111033E-2</v>
      </c>
      <c r="C1440" s="5">
        <f t="shared" si="67"/>
        <v>1.2157112838111033E-2</v>
      </c>
      <c r="D1440" s="24">
        <f t="shared" si="68"/>
        <v>0.99159151984375093</v>
      </c>
      <c r="E1440" s="24">
        <f t="shared" si="69"/>
        <v>1.5859857971844684</v>
      </c>
    </row>
    <row r="1441" spans="1:5" ht="15" customHeight="1" x14ac:dyDescent="0.2">
      <c r="A1441" s="3">
        <f>'Stocks Returns'!A1437</f>
        <v>44307</v>
      </c>
      <c r="B1441" s="5">
        <f>SUMPRODUCT('Stocks Returns'!B1437:E1437,$H$10:$K$10)</f>
        <v>1.9519996364731472E-2</v>
      </c>
      <c r="C1441" s="5">
        <f t="shared" si="67"/>
        <v>-1.9519996364731472E-2</v>
      </c>
      <c r="D1441" s="24">
        <f t="shared" si="68"/>
        <v>1.0135754336305236</v>
      </c>
      <c r="E1441" s="24">
        <f t="shared" si="69"/>
        <v>1.6077383914373247</v>
      </c>
    </row>
    <row r="1442" spans="1:5" ht="15" customHeight="1" x14ac:dyDescent="0.2">
      <c r="A1442" s="3">
        <f>'Stocks Returns'!A1438</f>
        <v>44308</v>
      </c>
      <c r="B1442" s="5">
        <f>SUMPRODUCT('Stocks Returns'!B1438:E1438,$H$10:$K$10)</f>
        <v>-7.5985888189504004E-4</v>
      </c>
      <c r="C1442" s="5">
        <f t="shared" si="67"/>
        <v>7.5985888189504004E-4</v>
      </c>
      <c r="D1442" s="24">
        <f t="shared" si="68"/>
        <v>0.99950121408936476</v>
      </c>
      <c r="E1442" s="24">
        <f t="shared" si="69"/>
        <v>1.5940356085718608</v>
      </c>
    </row>
    <row r="1443" spans="1:5" ht="15" customHeight="1" x14ac:dyDescent="0.2">
      <c r="A1443" s="3">
        <f>'Stocks Returns'!A1439</f>
        <v>44309</v>
      </c>
      <c r="B1443" s="5">
        <f>SUMPRODUCT('Stocks Returns'!B1439:E1439,$H$10:$K$10)</f>
        <v>1.197125516731521E-2</v>
      </c>
      <c r="C1443" s="5">
        <f t="shared" si="67"/>
        <v>-1.197125516731521E-2</v>
      </c>
      <c r="D1443" s="24">
        <f t="shared" si="68"/>
        <v>1.0083366072395168</v>
      </c>
      <c r="E1443" s="24">
        <f t="shared" si="69"/>
        <v>1.6027317266210765</v>
      </c>
    </row>
    <row r="1444" spans="1:5" ht="15" customHeight="1" x14ac:dyDescent="0.2">
      <c r="A1444" s="3">
        <f>'Stocks Returns'!A1440</f>
        <v>44312</v>
      </c>
      <c r="B1444" s="5">
        <f>SUMPRODUCT('Stocks Returns'!B1440:E1440,$H$10:$K$10)</f>
        <v>2.4438146953637105E-3</v>
      </c>
      <c r="C1444" s="5">
        <f t="shared" si="67"/>
        <v>-2.4438146953637105E-3</v>
      </c>
      <c r="D1444" s="24">
        <f t="shared" si="68"/>
        <v>1.0017245635519825</v>
      </c>
      <c r="E1444" s="24">
        <f t="shared" si="69"/>
        <v>1.5962535003625207</v>
      </c>
    </row>
    <row r="1445" spans="1:5" ht="15" customHeight="1" x14ac:dyDescent="0.2">
      <c r="A1445" s="3">
        <f>'Stocks Returns'!A1441</f>
        <v>44313</v>
      </c>
      <c r="B1445" s="5">
        <f>SUMPRODUCT('Stocks Returns'!B1441:E1441,$H$10:$K$10)</f>
        <v>-2.3243558797267864E-3</v>
      </c>
      <c r="C1445" s="5">
        <f t="shared" si="67"/>
        <v>2.3243558797267864E-3</v>
      </c>
      <c r="D1445" s="24">
        <f t="shared" si="68"/>
        <v>0.9984154531728695</v>
      </c>
      <c r="E1445" s="24">
        <f t="shared" si="69"/>
        <v>1.5929453287893858</v>
      </c>
    </row>
    <row r="1446" spans="1:5" ht="15" customHeight="1" x14ac:dyDescent="0.2">
      <c r="A1446" s="3">
        <f>'Stocks Returns'!A1442</f>
        <v>44314</v>
      </c>
      <c r="B1446" s="5">
        <f>SUMPRODUCT('Stocks Returns'!B1442:E1442,$H$10:$K$10)</f>
        <v>1.3478109199990037E-2</v>
      </c>
      <c r="C1446" s="5">
        <f t="shared" si="67"/>
        <v>-1.3478109199990037E-2</v>
      </c>
      <c r="D1446" s="24">
        <f t="shared" si="68"/>
        <v>1.0093823639381931</v>
      </c>
      <c r="E1446" s="24">
        <f t="shared" si="69"/>
        <v>1.603740093975343</v>
      </c>
    </row>
    <row r="1447" spans="1:5" ht="15" customHeight="1" x14ac:dyDescent="0.2">
      <c r="A1447" s="3">
        <f>'Stocks Returns'!A1443</f>
        <v>44315</v>
      </c>
      <c r="B1447" s="5">
        <f>SUMPRODUCT('Stocks Returns'!B1443:E1443,$H$10:$K$10)</f>
        <v>1.4217752452608371E-2</v>
      </c>
      <c r="C1447" s="5">
        <f t="shared" si="67"/>
        <v>-1.4217752452608371E-2</v>
      </c>
      <c r="D1447" s="24">
        <f t="shared" si="68"/>
        <v>1.0098956763555103</v>
      </c>
      <c r="E1447" s="24">
        <f t="shared" si="69"/>
        <v>1.6042334235288362</v>
      </c>
    </row>
    <row r="1448" spans="1:5" ht="15" customHeight="1" x14ac:dyDescent="0.2">
      <c r="A1448" s="3">
        <f>'Stocks Returns'!A1444</f>
        <v>44316</v>
      </c>
      <c r="B1448" s="5">
        <f>SUMPRODUCT('Stocks Returns'!B1444:E1444,$H$10:$K$10)</f>
        <v>-1.5263739511723393E-2</v>
      </c>
      <c r="C1448" s="5">
        <f t="shared" si="67"/>
        <v>1.5263739511723393E-2</v>
      </c>
      <c r="D1448" s="24">
        <f t="shared" si="68"/>
        <v>0.98943552093226395</v>
      </c>
      <c r="E1448" s="24">
        <f t="shared" si="69"/>
        <v>1.5837487631237814</v>
      </c>
    </row>
    <row r="1449" spans="1:5" ht="15" customHeight="1" x14ac:dyDescent="0.2">
      <c r="A1449" s="3">
        <f>'Stocks Returns'!A1445</f>
        <v>44319</v>
      </c>
      <c r="B1449" s="5">
        <f>SUMPRODUCT('Stocks Returns'!B1445:E1445,$H$10:$K$10)</f>
        <v>-4.5982961814397486E-3</v>
      </c>
      <c r="C1449" s="5">
        <f t="shared" si="67"/>
        <v>4.5982961814397486E-3</v>
      </c>
      <c r="D1449" s="24">
        <f t="shared" si="68"/>
        <v>0.99683733860348078</v>
      </c>
      <c r="E1449" s="24">
        <f t="shared" si="69"/>
        <v>1.5913522677780181</v>
      </c>
    </row>
    <row r="1450" spans="1:5" ht="15" customHeight="1" x14ac:dyDescent="0.2">
      <c r="A1450" s="3">
        <f>'Stocks Returns'!A1446</f>
        <v>44320</v>
      </c>
      <c r="B1450" s="5">
        <f>SUMPRODUCT('Stocks Returns'!B1446:E1446,$H$10:$K$10)</f>
        <v>-3.6256906989166455E-3</v>
      </c>
      <c r="C1450" s="5">
        <f t="shared" si="67"/>
        <v>3.6256906989166455E-3</v>
      </c>
      <c r="D1450" s="24">
        <f t="shared" si="68"/>
        <v>0.99751232680835178</v>
      </c>
      <c r="E1450" s="24">
        <f t="shared" si="69"/>
        <v>1.5920348621749585</v>
      </c>
    </row>
    <row r="1451" spans="1:5" ht="15" customHeight="1" x14ac:dyDescent="0.2">
      <c r="A1451" s="3">
        <f>'Stocks Returns'!A1447</f>
        <v>44321</v>
      </c>
      <c r="B1451" s="5">
        <f>SUMPRODUCT('Stocks Returns'!B1447:E1447,$H$10:$K$10)</f>
        <v>-1.1012678409311888E-2</v>
      </c>
      <c r="C1451" s="5">
        <f t="shared" si="67"/>
        <v>1.1012678409311888E-2</v>
      </c>
      <c r="D1451" s="24">
        <f t="shared" si="68"/>
        <v>0.99238575733733747</v>
      </c>
      <c r="E1451" s="24">
        <f t="shared" si="69"/>
        <v>1.5868052830081285</v>
      </c>
    </row>
    <row r="1452" spans="1:5" ht="15" customHeight="1" x14ac:dyDescent="0.2">
      <c r="A1452" s="3">
        <f>'Stocks Returns'!A1448</f>
        <v>44322</v>
      </c>
      <c r="B1452" s="5">
        <f>SUMPRODUCT('Stocks Returns'!B1448:E1448,$H$10:$K$10)</f>
        <v>9.0088587586256048E-3</v>
      </c>
      <c r="C1452" s="5">
        <f t="shared" si="67"/>
        <v>-9.0088587586256048E-3</v>
      </c>
      <c r="D1452" s="24">
        <f t="shared" si="68"/>
        <v>1.0062807041318862</v>
      </c>
      <c r="E1452" s="24">
        <f t="shared" si="69"/>
        <v>1.6007363705585393</v>
      </c>
    </row>
    <row r="1453" spans="1:5" ht="15" customHeight="1" x14ac:dyDescent="0.2">
      <c r="A1453" s="3">
        <f>'Stocks Returns'!A1449</f>
        <v>44323</v>
      </c>
      <c r="B1453" s="5">
        <f>SUMPRODUCT('Stocks Returns'!B1449:E1449,$H$10:$K$10)</f>
        <v>4.585212183547213E-3</v>
      </c>
      <c r="C1453" s="5">
        <f t="shared" si="67"/>
        <v>-4.585212183547213E-3</v>
      </c>
      <c r="D1453" s="24">
        <f t="shared" si="68"/>
        <v>1.0032106934087817</v>
      </c>
      <c r="E1453" s="24">
        <f t="shared" si="69"/>
        <v>1.5977249240223601</v>
      </c>
    </row>
    <row r="1454" spans="1:5" ht="15" customHeight="1" x14ac:dyDescent="0.2">
      <c r="A1454" s="3">
        <f>'Stocks Returns'!A1450</f>
        <v>44326</v>
      </c>
      <c r="B1454" s="5">
        <f>SUMPRODUCT('Stocks Returns'!B1450:E1450,$H$10:$K$10)</f>
        <v>-2.7407108514357591E-2</v>
      </c>
      <c r="C1454" s="5">
        <f t="shared" si="67"/>
        <v>2.7407108514357591E-2</v>
      </c>
      <c r="D1454" s="24">
        <f t="shared" si="68"/>
        <v>0.98100802284443578</v>
      </c>
      <c r="E1454" s="24">
        <f t="shared" si="69"/>
        <v>1.5748306004546715</v>
      </c>
    </row>
    <row r="1455" spans="1:5" ht="15" customHeight="1" x14ac:dyDescent="0.2">
      <c r="A1455" s="3">
        <f>'Stocks Returns'!A1451</f>
        <v>44327</v>
      </c>
      <c r="B1455" s="5">
        <f>SUMPRODUCT('Stocks Returns'!B1451:E1451,$H$10:$K$10)</f>
        <v>-1.1889030134402867E-3</v>
      </c>
      <c r="C1455" s="5">
        <f t="shared" si="67"/>
        <v>1.1889030134402867E-3</v>
      </c>
      <c r="D1455" s="24">
        <f t="shared" si="68"/>
        <v>0.9992034574620724</v>
      </c>
      <c r="E1455" s="24">
        <f t="shared" si="69"/>
        <v>1.5937370810675642</v>
      </c>
    </row>
    <row r="1456" spans="1:5" ht="15" customHeight="1" x14ac:dyDescent="0.2">
      <c r="A1456" s="3">
        <f>'Stocks Returns'!A1452</f>
        <v>44328</v>
      </c>
      <c r="B1456" s="5">
        <f>SUMPRODUCT('Stocks Returns'!B1452:E1452,$H$10:$K$10)</f>
        <v>-2.2763948115013116E-2</v>
      </c>
      <c r="C1456" s="5">
        <f t="shared" si="67"/>
        <v>2.2763948115013116E-2</v>
      </c>
      <c r="D1456" s="24">
        <f t="shared" si="68"/>
        <v>0.98423037616158082</v>
      </c>
      <c r="E1456" s="24">
        <f t="shared" si="69"/>
        <v>1.5782731076626404</v>
      </c>
    </row>
    <row r="1457" spans="1:5" ht="15" customHeight="1" x14ac:dyDescent="0.2">
      <c r="A1457" s="3">
        <f>'Stocks Returns'!A1453</f>
        <v>44329</v>
      </c>
      <c r="B1457" s="5">
        <f>SUMPRODUCT('Stocks Returns'!B1453:E1453,$H$10:$K$10)</f>
        <v>1.4444081380777067E-2</v>
      </c>
      <c r="C1457" s="5">
        <f t="shared" si="67"/>
        <v>-1.4444081380777067E-2</v>
      </c>
      <c r="D1457" s="24">
        <f t="shared" si="68"/>
        <v>1.0100527486316593</v>
      </c>
      <c r="E1457" s="24">
        <f t="shared" si="69"/>
        <v>1.6043841663607297</v>
      </c>
    </row>
    <row r="1458" spans="1:5" ht="15" customHeight="1" x14ac:dyDescent="0.2">
      <c r="A1458" s="3">
        <f>'Stocks Returns'!A1454</f>
        <v>44330</v>
      </c>
      <c r="B1458" s="5">
        <f>SUMPRODUCT('Stocks Returns'!B1454:E1454,$H$10:$K$10)</f>
        <v>1.489498813415017E-2</v>
      </c>
      <c r="C1458" s="5">
        <f t="shared" si="67"/>
        <v>-1.489498813415017E-2</v>
      </c>
      <c r="D1458" s="24">
        <f t="shared" si="68"/>
        <v>1.0103656779185002</v>
      </c>
      <c r="E1458" s="24">
        <f t="shared" si="69"/>
        <v>1.6046841855952998</v>
      </c>
    </row>
    <row r="1459" spans="1:5" ht="15" customHeight="1" x14ac:dyDescent="0.2">
      <c r="A1459" s="3">
        <f>'Stocks Returns'!A1455</f>
        <v>44333</v>
      </c>
      <c r="B1459" s="5">
        <f>SUMPRODUCT('Stocks Returns'!B1455:E1455,$H$10:$K$10)</f>
        <v>-2.789404597122E-3</v>
      </c>
      <c r="C1459" s="5">
        <f t="shared" si="67"/>
        <v>2.789404597122E-3</v>
      </c>
      <c r="D1459" s="24">
        <f t="shared" si="68"/>
        <v>0.99809270936299732</v>
      </c>
      <c r="E1459" s="24">
        <f t="shared" si="69"/>
        <v>1.59262033498515</v>
      </c>
    </row>
    <row r="1460" spans="1:5" ht="15" customHeight="1" x14ac:dyDescent="0.2">
      <c r="A1460" s="3">
        <f>'Stocks Returns'!A1456</f>
        <v>44334</v>
      </c>
      <c r="B1460" s="5">
        <f>SUMPRODUCT('Stocks Returns'!B1456:E1456,$H$10:$K$10)</f>
        <v>-4.0863829340592288E-3</v>
      </c>
      <c r="C1460" s="5">
        <f t="shared" si="67"/>
        <v>4.0863829340592288E-3</v>
      </c>
      <c r="D1460" s="24">
        <f t="shared" si="68"/>
        <v>0.9971926063971629</v>
      </c>
      <c r="E1460" s="24">
        <f t="shared" si="69"/>
        <v>1.5917117648469969</v>
      </c>
    </row>
    <row r="1461" spans="1:5" ht="15" customHeight="1" x14ac:dyDescent="0.2">
      <c r="A1461" s="3">
        <f>'Stocks Returns'!A1457</f>
        <v>44335</v>
      </c>
      <c r="B1461" s="5">
        <f>SUMPRODUCT('Stocks Returns'!B1457:E1457,$H$10:$K$10)</f>
        <v>-2.27953306361713E-3</v>
      </c>
      <c r="C1461" s="5">
        <f t="shared" si="67"/>
        <v>2.27953306361713E-3</v>
      </c>
      <c r="D1461" s="24">
        <f t="shared" si="68"/>
        <v>0.99844656020724964</v>
      </c>
      <c r="E1461" s="24">
        <f t="shared" si="69"/>
        <v>1.5929766307445632</v>
      </c>
    </row>
    <row r="1462" spans="1:5" ht="15" customHeight="1" x14ac:dyDescent="0.2">
      <c r="A1462" s="3">
        <f>'Stocks Returns'!A1458</f>
        <v>44336</v>
      </c>
      <c r="B1462" s="5">
        <f>SUMPRODUCT('Stocks Returns'!B1458:E1458,$H$10:$K$10)</f>
        <v>9.3814090783068283E-3</v>
      </c>
      <c r="C1462" s="5">
        <f t="shared" si="67"/>
        <v>-9.3814090783068283E-3</v>
      </c>
      <c r="D1462" s="24">
        <f t="shared" si="68"/>
        <v>1.0065392540537448</v>
      </c>
      <c r="E1462" s="24">
        <f t="shared" si="69"/>
        <v>1.6009882486728197</v>
      </c>
    </row>
    <row r="1463" spans="1:5" ht="15" customHeight="1" x14ac:dyDescent="0.2">
      <c r="A1463" s="3">
        <f>'Stocks Returns'!A1459</f>
        <v>44337</v>
      </c>
      <c r="B1463" s="5">
        <f>SUMPRODUCT('Stocks Returns'!B1459:E1459,$H$10:$K$10)</f>
        <v>8.6333345554719088E-4</v>
      </c>
      <c r="C1463" s="5">
        <f t="shared" si="67"/>
        <v>-8.6333345554719088E-4</v>
      </c>
      <c r="D1463" s="24">
        <f t="shared" si="68"/>
        <v>1.0006277095715497</v>
      </c>
      <c r="E1463" s="24">
        <f t="shared" si="69"/>
        <v>1.5951618130949352</v>
      </c>
    </row>
    <row r="1464" spans="1:5" ht="15" customHeight="1" x14ac:dyDescent="0.2">
      <c r="A1464" s="3">
        <f>'Stocks Returns'!A1460</f>
        <v>44340</v>
      </c>
      <c r="B1464" s="5">
        <f>SUMPRODUCT('Stocks Returns'!B1460:E1460,$H$10:$K$10)</f>
        <v>1.2250077705382573E-2</v>
      </c>
      <c r="C1464" s="5">
        <f t="shared" si="67"/>
        <v>-1.2250077705382573E-2</v>
      </c>
      <c r="D1464" s="24">
        <f t="shared" si="68"/>
        <v>1.0085301100809354</v>
      </c>
      <c r="E1464" s="24">
        <f t="shared" si="69"/>
        <v>1.6029186467092902</v>
      </c>
    </row>
    <row r="1465" spans="1:5" ht="15" customHeight="1" x14ac:dyDescent="0.2">
      <c r="A1465" s="3">
        <f>'Stocks Returns'!A1461</f>
        <v>44341</v>
      </c>
      <c r="B1465" s="5">
        <f>SUMPRODUCT('Stocks Returns'!B1461:E1461,$H$10:$K$10)</f>
        <v>-1.0264077360704958E-3</v>
      </c>
      <c r="C1465" s="5">
        <f t="shared" si="67"/>
        <v>1.0264077360704958E-3</v>
      </c>
      <c r="D1465" s="24">
        <f t="shared" si="68"/>
        <v>0.99931622918456697</v>
      </c>
      <c r="E1465" s="24">
        <f t="shared" si="69"/>
        <v>1.5938501864175112</v>
      </c>
    </row>
    <row r="1466" spans="1:5" ht="15" customHeight="1" x14ac:dyDescent="0.2">
      <c r="A1466" s="3">
        <f>'Stocks Returns'!A1462</f>
        <v>44342</v>
      </c>
      <c r="B1466" s="5">
        <f>SUMPRODUCT('Stocks Returns'!B1462:E1462,$H$10:$K$10)</f>
        <v>-7.6870464889503424E-3</v>
      </c>
      <c r="C1466" s="5">
        <f t="shared" si="67"/>
        <v>7.6870464889503424E-3</v>
      </c>
      <c r="D1466" s="24">
        <f t="shared" si="68"/>
        <v>0.99469374589006843</v>
      </c>
      <c r="E1466" s="24">
        <f t="shared" si="69"/>
        <v>1.5891725239865013</v>
      </c>
    </row>
    <row r="1467" spans="1:5" ht="15" customHeight="1" x14ac:dyDescent="0.2">
      <c r="A1467" s="3">
        <f>'Stocks Returns'!A1463</f>
        <v>44343</v>
      </c>
      <c r="B1467" s="5">
        <f>SUMPRODUCT('Stocks Returns'!B1463:E1463,$H$10:$K$10)</f>
        <v>-7.8690551811878438E-4</v>
      </c>
      <c r="C1467" s="5">
        <f t="shared" si="67"/>
        <v>7.8690551811878438E-4</v>
      </c>
      <c r="D1467" s="24">
        <f t="shared" si="68"/>
        <v>0.99948244372382555</v>
      </c>
      <c r="E1467" s="24">
        <f t="shared" si="69"/>
        <v>1.5940168000714796</v>
      </c>
    </row>
    <row r="1468" spans="1:5" ht="15" customHeight="1" x14ac:dyDescent="0.2">
      <c r="A1468" s="3">
        <f>'Stocks Returns'!A1464</f>
        <v>44344</v>
      </c>
      <c r="B1468" s="5">
        <f>SUMPRODUCT('Stocks Returns'!B1464:E1464,$H$10:$K$10)</f>
        <v>2.278330922812571E-3</v>
      </c>
      <c r="C1468" s="5">
        <f t="shared" si="67"/>
        <v>-2.278330922812571E-3</v>
      </c>
      <c r="D1468" s="24">
        <f t="shared" si="68"/>
        <v>1.0016097178138319</v>
      </c>
      <c r="E1468" s="24">
        <f t="shared" si="69"/>
        <v>1.5961394217585556</v>
      </c>
    </row>
    <row r="1469" spans="1:5" ht="15" customHeight="1" x14ac:dyDescent="0.2">
      <c r="A1469" s="3">
        <f>'Stocks Returns'!A1465</f>
        <v>44347</v>
      </c>
      <c r="B1469" s="5">
        <f>SUMPRODUCT('Stocks Returns'!B1465:E1465,$H$10:$K$10)</f>
        <v>0</v>
      </c>
      <c r="C1469" s="5">
        <f t="shared" si="67"/>
        <v>0</v>
      </c>
      <c r="D1469" s="24">
        <f t="shared" si="68"/>
        <v>1.0000285561533999</v>
      </c>
      <c r="E1469" s="24">
        <f t="shared" si="69"/>
        <v>1.5945634464142966</v>
      </c>
    </row>
    <row r="1470" spans="1:5" ht="15" customHeight="1" x14ac:dyDescent="0.2">
      <c r="A1470" s="3">
        <f>'Stocks Returns'!A1466</f>
        <v>44348</v>
      </c>
      <c r="B1470" s="5">
        <f>SUMPRODUCT('Stocks Returns'!B1466:E1466,$H$10:$K$10)</f>
        <v>-3.2866336609617308E-3</v>
      </c>
      <c r="C1470" s="5">
        <f t="shared" si="67"/>
        <v>3.2866336609617308E-3</v>
      </c>
      <c r="D1470" s="24">
        <f t="shared" si="68"/>
        <v>0.99774763239269249</v>
      </c>
      <c r="E1470" s="24">
        <f t="shared" si="69"/>
        <v>1.5922723931895402</v>
      </c>
    </row>
    <row r="1471" spans="1:5" ht="15" customHeight="1" x14ac:dyDescent="0.2">
      <c r="A1471" s="3">
        <f>'Stocks Returns'!A1467</f>
        <v>44349</v>
      </c>
      <c r="B1471" s="5">
        <f>SUMPRODUCT('Stocks Returns'!B1467:E1467,$H$10:$K$10)</f>
        <v>1.2654036376030136E-2</v>
      </c>
      <c r="C1471" s="5">
        <f t="shared" si="67"/>
        <v>-1.2654036376030136E-2</v>
      </c>
      <c r="D1471" s="24">
        <f t="shared" si="68"/>
        <v>1.0088104573983649</v>
      </c>
      <c r="E1471" s="24">
        <f t="shared" si="69"/>
        <v>1.6031891866638326</v>
      </c>
    </row>
    <row r="1472" spans="1:5" ht="15" customHeight="1" x14ac:dyDescent="0.2">
      <c r="A1472" s="3">
        <f>'Stocks Returns'!A1468</f>
        <v>44350</v>
      </c>
      <c r="B1472" s="5">
        <f>SUMPRODUCT('Stocks Returns'!B1468:E1468,$H$10:$K$10)</f>
        <v>-7.7414909287443576E-3</v>
      </c>
      <c r="C1472" s="5">
        <f t="shared" si="67"/>
        <v>7.7414909287443576E-3</v>
      </c>
      <c r="D1472" s="24">
        <f t="shared" si="68"/>
        <v>0.99465596144885138</v>
      </c>
      <c r="E1472" s="24">
        <f t="shared" si="69"/>
        <v>1.589133938990706</v>
      </c>
    </row>
    <row r="1473" spans="1:5" ht="15" customHeight="1" x14ac:dyDescent="0.2">
      <c r="A1473" s="3">
        <f>'Stocks Returns'!A1469</f>
        <v>44351</v>
      </c>
      <c r="B1473" s="5">
        <f>SUMPRODUCT('Stocks Returns'!B1469:E1469,$H$10:$K$10)</f>
        <v>9.7835757865885557E-3</v>
      </c>
      <c r="C1473" s="5">
        <f t="shared" si="67"/>
        <v>-9.7835757865885557E-3</v>
      </c>
      <c r="D1473" s="24">
        <f t="shared" si="68"/>
        <v>1.0068183577492924</v>
      </c>
      <c r="E1473" s="24">
        <f t="shared" si="69"/>
        <v>1.6012598461095111</v>
      </c>
    </row>
    <row r="1474" spans="1:5" ht="15" customHeight="1" x14ac:dyDescent="0.2">
      <c r="A1474" s="3">
        <f>'Stocks Returns'!A1470</f>
        <v>44354</v>
      </c>
      <c r="B1474" s="5">
        <f>SUMPRODUCT('Stocks Returns'!B1470:E1470,$H$10:$K$10)</f>
        <v>4.140560100391307E-3</v>
      </c>
      <c r="C1474" s="5">
        <f t="shared" si="67"/>
        <v>-4.140560100391307E-3</v>
      </c>
      <c r="D1474" s="24">
        <f t="shared" si="68"/>
        <v>1.0029021048630715</v>
      </c>
      <c r="E1474" s="24">
        <f t="shared" si="69"/>
        <v>1.5974201197108457</v>
      </c>
    </row>
    <row r="1475" spans="1:5" ht="15" customHeight="1" x14ac:dyDescent="0.2">
      <c r="A1475" s="3">
        <f>'Stocks Returns'!A1471</f>
        <v>44355</v>
      </c>
      <c r="B1475" s="5">
        <f>SUMPRODUCT('Stocks Returns'!B1471:E1471,$H$10:$K$10)</f>
        <v>2.6240250228867154E-3</v>
      </c>
      <c r="C1475" s="5">
        <f t="shared" si="67"/>
        <v>-2.6240250228867154E-3</v>
      </c>
      <c r="D1475" s="24">
        <f t="shared" si="68"/>
        <v>1.0018496295192834</v>
      </c>
      <c r="E1475" s="24">
        <f t="shared" si="69"/>
        <v>1.5963776707104598</v>
      </c>
    </row>
    <row r="1476" spans="1:5" ht="15" customHeight="1" x14ac:dyDescent="0.2">
      <c r="A1476" s="3">
        <f>'Stocks Returns'!A1472</f>
        <v>44356</v>
      </c>
      <c r="B1476" s="5">
        <f>SUMPRODUCT('Stocks Returns'!B1472:E1472,$H$10:$K$10)</f>
        <v>7.2301735808795984E-4</v>
      </c>
      <c r="C1476" s="5">
        <f t="shared" si="67"/>
        <v>-7.2301735808795984E-4</v>
      </c>
      <c r="D1476" s="24">
        <f t="shared" si="68"/>
        <v>1.0005303301999129</v>
      </c>
      <c r="E1476" s="24">
        <f t="shared" si="69"/>
        <v>1.5950646593925999</v>
      </c>
    </row>
    <row r="1477" spans="1:5" ht="15" customHeight="1" x14ac:dyDescent="0.2">
      <c r="A1477" s="3">
        <f>'Stocks Returns'!A1473</f>
        <v>44357</v>
      </c>
      <c r="B1477" s="5">
        <f>SUMPRODUCT('Stocks Returns'!B1473:E1473,$H$10:$K$10)</f>
        <v>7.2756114509602782E-3</v>
      </c>
      <c r="C1477" s="5">
        <f t="shared" si="67"/>
        <v>-7.2756114509602782E-3</v>
      </c>
      <c r="D1477" s="24">
        <f t="shared" si="68"/>
        <v>1.0050778305003665</v>
      </c>
      <c r="E1477" s="24">
        <f t="shared" si="69"/>
        <v>1.5995609788233172</v>
      </c>
    </row>
    <row r="1478" spans="1:5" ht="15" customHeight="1" x14ac:dyDescent="0.2">
      <c r="A1478" s="3">
        <f>'Stocks Returns'!A1474</f>
        <v>44358</v>
      </c>
      <c r="B1478" s="5">
        <f>SUMPRODUCT('Stocks Returns'!B1474:E1474,$H$10:$K$10)</f>
        <v>4.2976685502343894E-3</v>
      </c>
      <c r="C1478" s="5">
        <f t="shared" ref="C1478:C1541" si="70">-B1478</f>
        <v>-4.2976685502343894E-3</v>
      </c>
      <c r="D1478" s="24">
        <f t="shared" ref="D1478:D1541" si="71">1+$H$13+$H$19*(B1478-$H$13)</f>
        <v>1.0030111381272626</v>
      </c>
      <c r="E1478" s="24">
        <f t="shared" ref="E1478:E1541" si="72">$H$22*D1478-$H$23*D1478^2-LN(1+$H$24*EXP(1-D1478^3))</f>
        <v>1.5975278596770899</v>
      </c>
    </row>
    <row r="1479" spans="1:5" ht="15" customHeight="1" x14ac:dyDescent="0.2">
      <c r="A1479" s="3">
        <f>'Stocks Returns'!A1475</f>
        <v>44361</v>
      </c>
      <c r="B1479" s="5">
        <f>SUMPRODUCT('Stocks Returns'!B1475:E1475,$H$10:$K$10)</f>
        <v>-2.8790877565050906E-3</v>
      </c>
      <c r="C1479" s="5">
        <f t="shared" si="70"/>
        <v>2.8790877565050906E-3</v>
      </c>
      <c r="D1479" s="24">
        <f t="shared" si="71"/>
        <v>0.99803046925038541</v>
      </c>
      <c r="E1479" s="24">
        <f t="shared" si="72"/>
        <v>1.5925576132197101</v>
      </c>
    </row>
    <row r="1480" spans="1:5" ht="15" customHeight="1" x14ac:dyDescent="0.2">
      <c r="A1480" s="3">
        <f>'Stocks Returns'!A1476</f>
        <v>44362</v>
      </c>
      <c r="B1480" s="5">
        <f>SUMPRODUCT('Stocks Returns'!B1476:E1476,$H$10:$K$10)</f>
        <v>-5.0650351694572198E-3</v>
      </c>
      <c r="C1480" s="5">
        <f t="shared" si="70"/>
        <v>5.0650351694572198E-3</v>
      </c>
      <c r="D1480" s="24">
        <f t="shared" si="71"/>
        <v>0.9965134217457966</v>
      </c>
      <c r="E1480" s="24">
        <f t="shared" si="72"/>
        <v>1.5910240576310068</v>
      </c>
    </row>
    <row r="1481" spans="1:5" ht="15" customHeight="1" x14ac:dyDescent="0.2">
      <c r="A1481" s="3">
        <f>'Stocks Returns'!A1477</f>
        <v>44363</v>
      </c>
      <c r="B1481" s="5">
        <f>SUMPRODUCT('Stocks Returns'!B1477:E1477,$H$10:$K$10)</f>
        <v>-1.4226498196753579E-2</v>
      </c>
      <c r="C1481" s="5">
        <f t="shared" si="70"/>
        <v>1.4226498196753579E-2</v>
      </c>
      <c r="D1481" s="24">
        <f t="shared" si="71"/>
        <v>0.99015536640485302</v>
      </c>
      <c r="E1481" s="24">
        <f t="shared" si="72"/>
        <v>1.5844976927793624</v>
      </c>
    </row>
    <row r="1482" spans="1:5" ht="15" customHeight="1" x14ac:dyDescent="0.2">
      <c r="A1482" s="3">
        <f>'Stocks Returns'!A1478</f>
        <v>44364</v>
      </c>
      <c r="B1482" s="5">
        <f>SUMPRODUCT('Stocks Returns'!B1478:E1478,$H$10:$K$10)</f>
        <v>9.5476167045418017E-3</v>
      </c>
      <c r="C1482" s="5">
        <f t="shared" si="70"/>
        <v>-9.5476167045418017E-3</v>
      </c>
      <c r="D1482" s="24">
        <f t="shared" si="71"/>
        <v>1.0066546021463521</v>
      </c>
      <c r="E1482" s="24">
        <f t="shared" si="72"/>
        <v>1.6011005328594377</v>
      </c>
    </row>
    <row r="1483" spans="1:5" ht="15" customHeight="1" x14ac:dyDescent="0.2">
      <c r="A1483" s="3">
        <f>'Stocks Returns'!A1479</f>
        <v>44365</v>
      </c>
      <c r="B1483" s="5">
        <f>SUMPRODUCT('Stocks Returns'!B1479:E1479,$H$10:$K$10)</f>
        <v>-8.8777505258362966E-3</v>
      </c>
      <c r="C1483" s="5">
        <f t="shared" si="70"/>
        <v>8.8777505258362966E-3</v>
      </c>
      <c r="D1483" s="24">
        <f t="shared" si="71"/>
        <v>0.99386739728846951</v>
      </c>
      <c r="E1483" s="24">
        <f t="shared" si="72"/>
        <v>1.5883273784666172</v>
      </c>
    </row>
    <row r="1484" spans="1:5" ht="15" customHeight="1" x14ac:dyDescent="0.2">
      <c r="A1484" s="3">
        <f>'Stocks Returns'!A1480</f>
        <v>44368</v>
      </c>
      <c r="B1484" s="5">
        <f>SUMPRODUCT('Stocks Returns'!B1480:E1480,$H$10:$K$10)</f>
        <v>1.6898895931045665E-2</v>
      </c>
      <c r="C1484" s="5">
        <f t="shared" si="70"/>
        <v>-1.6898895931045665E-2</v>
      </c>
      <c r="D1484" s="24">
        <f t="shared" si="71"/>
        <v>1.0117563899295456</v>
      </c>
      <c r="E1484" s="24">
        <f t="shared" si="72"/>
        <v>1.6060126822654919</v>
      </c>
    </row>
    <row r="1485" spans="1:5" ht="15" customHeight="1" x14ac:dyDescent="0.2">
      <c r="A1485" s="3">
        <f>'Stocks Returns'!A1481</f>
        <v>44369</v>
      </c>
      <c r="B1485" s="5">
        <f>SUMPRODUCT('Stocks Returns'!B1481:E1481,$H$10:$K$10)</f>
        <v>5.7330058547282242E-3</v>
      </c>
      <c r="C1485" s="5">
        <f t="shared" si="70"/>
        <v>-5.7330058547282242E-3</v>
      </c>
      <c r="D1485" s="24">
        <f t="shared" si="71"/>
        <v>1.0040072622165814</v>
      </c>
      <c r="E1485" s="24">
        <f t="shared" si="72"/>
        <v>1.598509951902539</v>
      </c>
    </row>
    <row r="1486" spans="1:5" ht="15" customHeight="1" x14ac:dyDescent="0.2">
      <c r="A1486" s="3">
        <f>'Stocks Returns'!A1482</f>
        <v>44370</v>
      </c>
      <c r="B1486" s="5">
        <f>SUMPRODUCT('Stocks Returns'!B1482:E1482,$H$10:$K$10)</f>
        <v>-4.7495961901508552E-3</v>
      </c>
      <c r="C1486" s="5">
        <f t="shared" si="70"/>
        <v>4.7495961901508552E-3</v>
      </c>
      <c r="D1486" s="24">
        <f t="shared" si="71"/>
        <v>0.9967323363974353</v>
      </c>
      <c r="E1486" s="24">
        <f t="shared" si="72"/>
        <v>1.5912459195115849</v>
      </c>
    </row>
    <row r="1487" spans="1:5" ht="15" customHeight="1" x14ac:dyDescent="0.2">
      <c r="A1487" s="3">
        <f>'Stocks Returns'!A1483</f>
        <v>44371</v>
      </c>
      <c r="B1487" s="5">
        <f>SUMPRODUCT('Stocks Returns'!B1483:E1483,$H$10:$K$10)</f>
        <v>7.3241278313595304E-3</v>
      </c>
      <c r="C1487" s="5">
        <f t="shared" si="70"/>
        <v>-7.3241278313595304E-3</v>
      </c>
      <c r="D1487" s="24">
        <f t="shared" si="71"/>
        <v>1.0051115008683635</v>
      </c>
      <c r="E1487" s="24">
        <f t="shared" si="72"/>
        <v>1.5995939595312276</v>
      </c>
    </row>
    <row r="1488" spans="1:5" ht="15" customHeight="1" x14ac:dyDescent="0.2">
      <c r="A1488" s="3">
        <f>'Stocks Returns'!A1484</f>
        <v>44372</v>
      </c>
      <c r="B1488" s="5">
        <f>SUMPRODUCT('Stocks Returns'!B1484:E1484,$H$10:$K$10)</f>
        <v>4.1579291895267132E-3</v>
      </c>
      <c r="C1488" s="5">
        <f t="shared" si="70"/>
        <v>-4.1579291895267132E-3</v>
      </c>
      <c r="D1488" s="24">
        <f t="shared" si="71"/>
        <v>1.0029141590109314</v>
      </c>
      <c r="E1488" s="24">
        <f t="shared" si="72"/>
        <v>1.5974320332302285</v>
      </c>
    </row>
    <row r="1489" spans="1:5" ht="15" customHeight="1" x14ac:dyDescent="0.2">
      <c r="A1489" s="3">
        <f>'Stocks Returns'!A1485</f>
        <v>44375</v>
      </c>
      <c r="B1489" s="5">
        <f>SUMPRODUCT('Stocks Returns'!B1485:E1485,$H$10:$K$10)</f>
        <v>-1.1459214875657455E-2</v>
      </c>
      <c r="C1489" s="5">
        <f t="shared" si="70"/>
        <v>1.1459214875657455E-2</v>
      </c>
      <c r="D1489" s="24">
        <f t="shared" si="71"/>
        <v>0.9920758610296937</v>
      </c>
      <c r="E1489" s="24">
        <f t="shared" si="72"/>
        <v>1.5864858307077481</v>
      </c>
    </row>
    <row r="1490" spans="1:5" ht="15" customHeight="1" x14ac:dyDescent="0.2">
      <c r="A1490" s="3">
        <f>'Stocks Returns'!A1486</f>
        <v>44376</v>
      </c>
      <c r="B1490" s="5">
        <f>SUMPRODUCT('Stocks Returns'!B1486:E1486,$H$10:$K$10)</f>
        <v>7.6415941157883206E-3</v>
      </c>
      <c r="C1490" s="5">
        <f t="shared" si="70"/>
        <v>-7.6415941157883206E-3</v>
      </c>
      <c r="D1490" s="24">
        <f t="shared" si="71"/>
        <v>1.0053318224697569</v>
      </c>
      <c r="E1490" s="24">
        <f t="shared" si="72"/>
        <v>1.5998096552695431</v>
      </c>
    </row>
    <row r="1491" spans="1:5" ht="15" customHeight="1" x14ac:dyDescent="0.2">
      <c r="A1491" s="3">
        <f>'Stocks Returns'!A1487</f>
        <v>44377</v>
      </c>
      <c r="B1491" s="5">
        <f>SUMPRODUCT('Stocks Returns'!B1487:E1487,$H$10:$K$10)</f>
        <v>-9.5962962934354138E-3</v>
      </c>
      <c r="C1491" s="5">
        <f t="shared" si="70"/>
        <v>9.5962962934354138E-3</v>
      </c>
      <c r="D1491" s="24">
        <f t="shared" si="71"/>
        <v>0.99336872652575581</v>
      </c>
      <c r="E1491" s="24">
        <f t="shared" si="72"/>
        <v>1.5878160588210108</v>
      </c>
    </row>
    <row r="1492" spans="1:5" ht="15" customHeight="1" x14ac:dyDescent="0.2">
      <c r="A1492" s="3">
        <f>'Stocks Returns'!A1488</f>
        <v>44378</v>
      </c>
      <c r="B1492" s="5">
        <f>SUMPRODUCT('Stocks Returns'!B1488:E1488,$H$10:$K$10)</f>
        <v>4.6170523280587008E-3</v>
      </c>
      <c r="C1492" s="5">
        <f t="shared" si="70"/>
        <v>-4.6170523280587008E-3</v>
      </c>
      <c r="D1492" s="24">
        <f t="shared" si="71"/>
        <v>1.0032327904690728</v>
      </c>
      <c r="E1492" s="24">
        <f t="shared" si="72"/>
        <v>1.5977467353998931</v>
      </c>
    </row>
    <row r="1493" spans="1:5" ht="15" customHeight="1" x14ac:dyDescent="0.2">
      <c r="A1493" s="3">
        <f>'Stocks Returns'!A1489</f>
        <v>44379</v>
      </c>
      <c r="B1493" s="5">
        <f>SUMPRODUCT('Stocks Returns'!B1489:E1489,$H$10:$K$10)</f>
        <v>1.4122398028650616E-2</v>
      </c>
      <c r="C1493" s="5">
        <f t="shared" si="70"/>
        <v>-1.4122398028650616E-2</v>
      </c>
      <c r="D1493" s="24">
        <f t="shared" si="71"/>
        <v>1.0098295003852835</v>
      </c>
      <c r="E1493" s="24">
        <f t="shared" si="72"/>
        <v>1.6041698840733649</v>
      </c>
    </row>
    <row r="1494" spans="1:5" ht="15" customHeight="1" x14ac:dyDescent="0.2">
      <c r="A1494" s="3">
        <f>'Stocks Returns'!A1490</f>
        <v>44382</v>
      </c>
      <c r="B1494" s="5">
        <f>SUMPRODUCT('Stocks Returns'!B1490:E1490,$H$10:$K$10)</f>
        <v>0</v>
      </c>
      <c r="C1494" s="5">
        <f t="shared" si="70"/>
        <v>0</v>
      </c>
      <c r="D1494" s="24">
        <f t="shared" si="71"/>
        <v>1.0000285561533999</v>
      </c>
      <c r="E1494" s="24">
        <f t="shared" si="72"/>
        <v>1.5945634464142966</v>
      </c>
    </row>
    <row r="1495" spans="1:5" ht="15" customHeight="1" x14ac:dyDescent="0.2">
      <c r="A1495" s="3">
        <f>'Stocks Returns'!A1491</f>
        <v>44383</v>
      </c>
      <c r="B1495" s="5">
        <f>SUMPRODUCT('Stocks Returns'!B1491:E1491,$H$10:$K$10)</f>
        <v>2.9129118621788806E-3</v>
      </c>
      <c r="C1495" s="5">
        <f t="shared" si="70"/>
        <v>-2.9129118621788806E-3</v>
      </c>
      <c r="D1495" s="24">
        <f t="shared" si="71"/>
        <v>1.0020501169857521</v>
      </c>
      <c r="E1495" s="24">
        <f t="shared" si="72"/>
        <v>1.5965765914221683</v>
      </c>
    </row>
    <row r="1496" spans="1:5" ht="15" customHeight="1" x14ac:dyDescent="0.2">
      <c r="A1496" s="3">
        <f>'Stocks Returns'!A1492</f>
        <v>44384</v>
      </c>
      <c r="B1496" s="5">
        <f>SUMPRODUCT('Stocks Returns'!B1492:E1492,$H$10:$K$10)</f>
        <v>4.8578470190442066E-4</v>
      </c>
      <c r="C1496" s="5">
        <f t="shared" si="70"/>
        <v>-4.8578470190442066E-4</v>
      </c>
      <c r="D1496" s="24">
        <f t="shared" si="71"/>
        <v>1.0003656907365217</v>
      </c>
      <c r="E1496" s="24">
        <f t="shared" si="72"/>
        <v>1.5949003151037153</v>
      </c>
    </row>
    <row r="1497" spans="1:5" ht="15" customHeight="1" x14ac:dyDescent="0.2">
      <c r="A1497" s="3">
        <f>'Stocks Returns'!A1493</f>
        <v>44385</v>
      </c>
      <c r="B1497" s="5">
        <f>SUMPRODUCT('Stocks Returns'!B1493:E1493,$H$10:$K$10)</f>
        <v>-1.4278688499326011E-2</v>
      </c>
      <c r="C1497" s="5">
        <f t="shared" si="70"/>
        <v>1.4278688499326011E-2</v>
      </c>
      <c r="D1497" s="24">
        <f t="shared" si="71"/>
        <v>0.99011914633486775</v>
      </c>
      <c r="E1497" s="24">
        <f t="shared" si="72"/>
        <v>1.5844600578250634</v>
      </c>
    </row>
    <row r="1498" spans="1:5" ht="15" customHeight="1" x14ac:dyDescent="0.2">
      <c r="A1498" s="3">
        <f>'Stocks Returns'!A1494</f>
        <v>44386</v>
      </c>
      <c r="B1498" s="5">
        <f>SUMPRODUCT('Stocks Returns'!B1494:E1494,$H$10:$K$10)</f>
        <v>8.6558343617937645E-3</v>
      </c>
      <c r="C1498" s="5">
        <f t="shared" si="70"/>
        <v>-8.6558343617937645E-3</v>
      </c>
      <c r="D1498" s="24">
        <f t="shared" si="71"/>
        <v>1.0060357052004849</v>
      </c>
      <c r="E1498" s="24">
        <f t="shared" si="72"/>
        <v>1.6004974439040267</v>
      </c>
    </row>
    <row r="1499" spans="1:5" ht="15" customHeight="1" x14ac:dyDescent="0.2">
      <c r="A1499" s="3">
        <f>'Stocks Returns'!A1495</f>
        <v>44389</v>
      </c>
      <c r="B1499" s="5">
        <f>SUMPRODUCT('Stocks Returns'!B1495:E1495,$H$10:$K$10)</f>
        <v>-1.4993103312091606E-3</v>
      </c>
      <c r="C1499" s="5">
        <f t="shared" si="70"/>
        <v>1.4993103312091606E-3</v>
      </c>
      <c r="D1499" s="24">
        <f t="shared" si="71"/>
        <v>0.99898803478354081</v>
      </c>
      <c r="E1499" s="24">
        <f t="shared" si="72"/>
        <v>1.5935208799095084</v>
      </c>
    </row>
    <row r="1500" spans="1:5" ht="15" customHeight="1" x14ac:dyDescent="0.2">
      <c r="A1500" s="3">
        <f>'Stocks Returns'!A1496</f>
        <v>44390</v>
      </c>
      <c r="B1500" s="5">
        <f>SUMPRODUCT('Stocks Returns'!B1496:E1496,$H$10:$K$10)</f>
        <v>1.6792217569368401E-2</v>
      </c>
      <c r="C1500" s="5">
        <f t="shared" si="70"/>
        <v>-1.6792217569368401E-2</v>
      </c>
      <c r="D1500" s="24">
        <f t="shared" si="71"/>
        <v>1.0116823551465417</v>
      </c>
      <c r="E1500" s="24">
        <f t="shared" si="72"/>
        <v>1.6059421589088563</v>
      </c>
    </row>
    <row r="1501" spans="1:5" ht="15" customHeight="1" x14ac:dyDescent="0.2">
      <c r="A1501" s="3">
        <f>'Stocks Returns'!A1497</f>
        <v>44391</v>
      </c>
      <c r="B1501" s="5">
        <f>SUMPRODUCT('Stocks Returns'!B1497:E1497,$H$10:$K$10)</f>
        <v>1.3901330254328065E-2</v>
      </c>
      <c r="C1501" s="5">
        <f t="shared" si="70"/>
        <v>-1.3901330254328065E-2</v>
      </c>
      <c r="D1501" s="24">
        <f t="shared" si="71"/>
        <v>1.0096760793499036</v>
      </c>
      <c r="E1501" s="24">
        <f t="shared" si="72"/>
        <v>1.6040225067706757</v>
      </c>
    </row>
    <row r="1502" spans="1:5" ht="15" customHeight="1" x14ac:dyDescent="0.2">
      <c r="A1502" s="3">
        <f>'Stocks Returns'!A1498</f>
        <v>44392</v>
      </c>
      <c r="B1502" s="5">
        <f>SUMPRODUCT('Stocks Returns'!B1498:E1498,$H$10:$K$10)</f>
        <v>7.2946750583633832E-3</v>
      </c>
      <c r="C1502" s="5">
        <f t="shared" si="70"/>
        <v>-7.2946750583633832E-3</v>
      </c>
      <c r="D1502" s="24">
        <f t="shared" si="71"/>
        <v>1.0050910606439041</v>
      </c>
      <c r="E1502" s="24">
        <f t="shared" si="72"/>
        <v>1.5995739385241587</v>
      </c>
    </row>
    <row r="1503" spans="1:5" ht="15" customHeight="1" x14ac:dyDescent="0.2">
      <c r="A1503" s="3">
        <f>'Stocks Returns'!A1499</f>
        <v>44393</v>
      </c>
      <c r="B1503" s="5">
        <f>SUMPRODUCT('Stocks Returns'!B1499:E1499,$H$10:$K$10)</f>
        <v>-3.2407531935778897E-3</v>
      </c>
      <c r="C1503" s="5">
        <f t="shared" si="70"/>
        <v>3.2407531935778897E-3</v>
      </c>
      <c r="D1503" s="24">
        <f t="shared" si="71"/>
        <v>0.99777947343705686</v>
      </c>
      <c r="E1503" s="24">
        <f t="shared" si="72"/>
        <v>1.5923045184406996</v>
      </c>
    </row>
    <row r="1504" spans="1:5" ht="15" customHeight="1" x14ac:dyDescent="0.2">
      <c r="A1504" s="3">
        <f>'Stocks Returns'!A1500</f>
        <v>44396</v>
      </c>
      <c r="B1504" s="5">
        <f>SUMPRODUCT('Stocks Returns'!B1500:E1500,$H$10:$K$10)</f>
        <v>-3.0043189362978992E-2</v>
      </c>
      <c r="C1504" s="5">
        <f t="shared" si="70"/>
        <v>3.0043189362978992E-2</v>
      </c>
      <c r="D1504" s="24">
        <f t="shared" si="71"/>
        <v>0.97917858273549252</v>
      </c>
      <c r="E1504" s="24">
        <f t="shared" si="72"/>
        <v>1.5728583637048792</v>
      </c>
    </row>
    <row r="1505" spans="1:5" ht="15" customHeight="1" x14ac:dyDescent="0.2">
      <c r="A1505" s="3">
        <f>'Stocks Returns'!A1501</f>
        <v>44397</v>
      </c>
      <c r="B1505" s="5">
        <f>SUMPRODUCT('Stocks Returns'!B1501:E1501,$H$10:$K$10)</f>
        <v>1.1205830375831857E-2</v>
      </c>
      <c r="C1505" s="5">
        <f t="shared" si="70"/>
        <v>-1.1205830375831857E-2</v>
      </c>
      <c r="D1505" s="24">
        <f t="shared" si="71"/>
        <v>1.0078054024342273</v>
      </c>
      <c r="E1505" s="24">
        <f t="shared" si="72"/>
        <v>1.6022178101548858</v>
      </c>
    </row>
    <row r="1506" spans="1:5" ht="15" customHeight="1" x14ac:dyDescent="0.2">
      <c r="A1506" s="3">
        <f>'Stocks Returns'!A1502</f>
        <v>44398</v>
      </c>
      <c r="B1506" s="5">
        <f>SUMPRODUCT('Stocks Returns'!B1502:E1502,$H$10:$K$10)</f>
        <v>5.348847186380682E-3</v>
      </c>
      <c r="C1506" s="5">
        <f t="shared" si="70"/>
        <v>-5.348847186380682E-3</v>
      </c>
      <c r="D1506" s="24">
        <f t="shared" si="71"/>
        <v>1.0037406561007483</v>
      </c>
      <c r="E1506" s="24">
        <f t="shared" si="72"/>
        <v>1.5982474931077038</v>
      </c>
    </row>
    <row r="1507" spans="1:5" ht="15" customHeight="1" x14ac:dyDescent="0.2">
      <c r="A1507" s="3">
        <f>'Stocks Returns'!A1503</f>
        <v>44399</v>
      </c>
      <c r="B1507" s="5">
        <f>SUMPRODUCT('Stocks Returns'!B1503:E1503,$H$10:$K$10)</f>
        <v>8.9714038348026257E-4</v>
      </c>
      <c r="C1507" s="5">
        <f t="shared" si="70"/>
        <v>-8.9714038348026257E-4</v>
      </c>
      <c r="D1507" s="24">
        <f t="shared" si="71"/>
        <v>1.0006511715795352</v>
      </c>
      <c r="E1507" s="24">
        <f t="shared" si="72"/>
        <v>1.5951852150542938</v>
      </c>
    </row>
    <row r="1508" spans="1:5" ht="15" customHeight="1" x14ac:dyDescent="0.2">
      <c r="A1508" s="3">
        <f>'Stocks Returns'!A1504</f>
        <v>44400</v>
      </c>
      <c r="B1508" s="5">
        <f>SUMPRODUCT('Stocks Returns'!B1504:E1504,$H$10:$K$10)</f>
        <v>1.9095093974875885E-2</v>
      </c>
      <c r="C1508" s="5">
        <f t="shared" si="70"/>
        <v>-1.9095093974875885E-2</v>
      </c>
      <c r="D1508" s="24">
        <f t="shared" si="71"/>
        <v>1.0132805513719638</v>
      </c>
      <c r="E1508" s="24">
        <f t="shared" si="72"/>
        <v>1.6074595616974667</v>
      </c>
    </row>
    <row r="1509" spans="1:5" ht="15" customHeight="1" x14ac:dyDescent="0.2">
      <c r="A1509" s="3">
        <f>'Stocks Returns'!A1505</f>
        <v>44403</v>
      </c>
      <c r="B1509" s="5">
        <f>SUMPRODUCT('Stocks Returns'!B1505:E1505,$H$10:$K$10)</f>
        <v>4.7670798516635336E-3</v>
      </c>
      <c r="C1509" s="5">
        <f t="shared" si="70"/>
        <v>-4.7670798516635336E-3</v>
      </c>
      <c r="D1509" s="24">
        <f t="shared" si="71"/>
        <v>1.0033369095704545</v>
      </c>
      <c r="E1509" s="24">
        <f t="shared" si="72"/>
        <v>1.5978494819384235</v>
      </c>
    </row>
    <row r="1510" spans="1:5" ht="15" customHeight="1" x14ac:dyDescent="0.2">
      <c r="A1510" s="3">
        <f>'Stocks Returns'!A1506</f>
        <v>44404</v>
      </c>
      <c r="B1510" s="5">
        <f>SUMPRODUCT('Stocks Returns'!B1506:E1506,$H$10:$K$10)</f>
        <v>1.1005528357524571E-3</v>
      </c>
      <c r="C1510" s="5">
        <f t="shared" si="70"/>
        <v>-1.1005528357524571E-3</v>
      </c>
      <c r="D1510" s="24">
        <f t="shared" si="71"/>
        <v>1.0007923398214122</v>
      </c>
      <c r="E1510" s="24">
        <f t="shared" si="72"/>
        <v>1.5953259754450553</v>
      </c>
    </row>
    <row r="1511" spans="1:5" ht="15" customHeight="1" x14ac:dyDescent="0.2">
      <c r="A1511" s="3">
        <f>'Stocks Returns'!A1507</f>
        <v>44405</v>
      </c>
      <c r="B1511" s="5">
        <f>SUMPRODUCT('Stocks Returns'!B1507:E1507,$H$10:$K$10)</f>
        <v>-1.4106522675957169E-2</v>
      </c>
      <c r="C1511" s="5">
        <f t="shared" si="70"/>
        <v>1.4106522675957169E-2</v>
      </c>
      <c r="D1511" s="24">
        <f t="shared" si="71"/>
        <v>0.99023862941628571</v>
      </c>
      <c r="E1511" s="24">
        <f t="shared" si="72"/>
        <v>1.5845841888307</v>
      </c>
    </row>
    <row r="1512" spans="1:5" ht="15" customHeight="1" x14ac:dyDescent="0.2">
      <c r="A1512" s="3">
        <f>'Stocks Returns'!A1508</f>
        <v>44406</v>
      </c>
      <c r="B1512" s="5">
        <f>SUMPRODUCT('Stocks Returns'!B1508:E1508,$H$10:$K$10)</f>
        <v>5.0709028287329646E-3</v>
      </c>
      <c r="C1512" s="5">
        <f t="shared" si="70"/>
        <v>-5.0709028287329646E-3</v>
      </c>
      <c r="D1512" s="24">
        <f t="shared" si="71"/>
        <v>1.0035477627165406</v>
      </c>
      <c r="E1512" s="24">
        <f t="shared" si="72"/>
        <v>1.5980574217634569</v>
      </c>
    </row>
    <row r="1513" spans="1:5" ht="15" customHeight="1" x14ac:dyDescent="0.2">
      <c r="A1513" s="3">
        <f>'Stocks Returns'!A1509</f>
        <v>44407</v>
      </c>
      <c r="B1513" s="5">
        <f>SUMPRODUCT('Stocks Returns'!B1509:E1509,$H$10:$K$10)</f>
        <v>-4.9733531252861441E-3</v>
      </c>
      <c r="C1513" s="5">
        <f t="shared" si="70"/>
        <v>4.9733531252861441E-3</v>
      </c>
      <c r="D1513" s="24">
        <f t="shared" si="71"/>
        <v>0.99657704908445133</v>
      </c>
      <c r="E1513" s="24">
        <f t="shared" si="72"/>
        <v>1.5910885612062471</v>
      </c>
    </row>
    <row r="1514" spans="1:5" ht="15" customHeight="1" x14ac:dyDescent="0.2">
      <c r="A1514" s="3">
        <f>'Stocks Returns'!A1510</f>
        <v>44410</v>
      </c>
      <c r="B1514" s="5">
        <f>SUMPRODUCT('Stocks Returns'!B1510:E1510,$H$10:$K$10)</f>
        <v>-2.4479138964922584E-2</v>
      </c>
      <c r="C1514" s="5">
        <f t="shared" si="70"/>
        <v>2.4479138964922584E-2</v>
      </c>
      <c r="D1514" s="24">
        <f t="shared" si="71"/>
        <v>0.98304003371174364</v>
      </c>
      <c r="E1514" s="24">
        <f t="shared" si="72"/>
        <v>1.5770061127594142</v>
      </c>
    </row>
    <row r="1515" spans="1:5" ht="15" customHeight="1" x14ac:dyDescent="0.2">
      <c r="A1515" s="3">
        <f>'Stocks Returns'!A1511</f>
        <v>44411</v>
      </c>
      <c r="B1515" s="5">
        <f>SUMPRODUCT('Stocks Returns'!B1511:E1511,$H$10:$K$10)</f>
        <v>-9.7665752393056131E-3</v>
      </c>
      <c r="C1515" s="5">
        <f t="shared" si="70"/>
        <v>9.7665752393056131E-3</v>
      </c>
      <c r="D1515" s="24">
        <f t="shared" si="71"/>
        <v>0.9932505529373219</v>
      </c>
      <c r="E1515" s="24">
        <f t="shared" si="72"/>
        <v>1.587694743835188</v>
      </c>
    </row>
    <row r="1516" spans="1:5" ht="15" customHeight="1" x14ac:dyDescent="0.2">
      <c r="A1516" s="3">
        <f>'Stocks Returns'!A1512</f>
        <v>44412</v>
      </c>
      <c r="B1516" s="5">
        <f>SUMPRODUCT('Stocks Returns'!B1512:E1512,$H$10:$K$10)</f>
        <v>-1.4501687905712785E-3</v>
      </c>
      <c r="C1516" s="5">
        <f t="shared" si="70"/>
        <v>1.4501687905712785E-3</v>
      </c>
      <c r="D1516" s="24">
        <f t="shared" si="71"/>
        <v>0.9990221390127435</v>
      </c>
      <c r="E1516" s="24">
        <f t="shared" si="72"/>
        <v>1.5935551197266995</v>
      </c>
    </row>
    <row r="1517" spans="1:5" ht="15" customHeight="1" x14ac:dyDescent="0.2">
      <c r="A1517" s="3">
        <f>'Stocks Returns'!A1513</f>
        <v>44413</v>
      </c>
      <c r="B1517" s="5">
        <f>SUMPRODUCT('Stocks Returns'!B1513:E1513,$H$10:$K$10)</f>
        <v>1.498960102264842E-2</v>
      </c>
      <c r="C1517" s="5">
        <f t="shared" si="70"/>
        <v>-1.498960102264842E-2</v>
      </c>
      <c r="D1517" s="24">
        <f t="shared" si="71"/>
        <v>1.0104313392631179</v>
      </c>
      <c r="E1517" s="24">
        <f t="shared" si="72"/>
        <v>1.6047470873024787</v>
      </c>
    </row>
    <row r="1518" spans="1:5" ht="15" customHeight="1" x14ac:dyDescent="0.2">
      <c r="A1518" s="3">
        <f>'Stocks Returns'!A1514</f>
        <v>44414</v>
      </c>
      <c r="B1518" s="5">
        <f>SUMPRODUCT('Stocks Returns'!B1514:E1514,$H$10:$K$10)</f>
        <v>4.655944766035567E-3</v>
      </c>
      <c r="C1518" s="5">
        <f t="shared" si="70"/>
        <v>-4.655944766035567E-3</v>
      </c>
      <c r="D1518" s="24">
        <f t="shared" si="71"/>
        <v>1.0032597818210287</v>
      </c>
      <c r="E1518" s="24">
        <f t="shared" si="72"/>
        <v>1.5977733751259373</v>
      </c>
    </row>
    <row r="1519" spans="1:5" ht="15" customHeight="1" x14ac:dyDescent="0.2">
      <c r="A1519" s="3">
        <f>'Stocks Returns'!A1515</f>
        <v>44417</v>
      </c>
      <c r="B1519" s="5">
        <f>SUMPRODUCT('Stocks Returns'!B1515:E1515,$H$10:$K$10)</f>
        <v>-5.5763207359743553E-3</v>
      </c>
      <c r="C1519" s="5">
        <f t="shared" si="70"/>
        <v>5.5763207359743553E-3</v>
      </c>
      <c r="D1519" s="24">
        <f t="shared" si="71"/>
        <v>0.9961585895626337</v>
      </c>
      <c r="E1519" s="24">
        <f t="shared" si="72"/>
        <v>1.5906640440749555</v>
      </c>
    </row>
    <row r="1520" spans="1:5" ht="15" customHeight="1" x14ac:dyDescent="0.2">
      <c r="A1520" s="3">
        <f>'Stocks Returns'!A1516</f>
        <v>44418</v>
      </c>
      <c r="B1520" s="5">
        <f>SUMPRODUCT('Stocks Returns'!B1516:E1516,$H$10:$K$10)</f>
        <v>-7.1335759820470518E-3</v>
      </c>
      <c r="C1520" s="5">
        <f t="shared" si="70"/>
        <v>7.1335759820470518E-3</v>
      </c>
      <c r="D1520" s="24">
        <f t="shared" si="71"/>
        <v>0.99507785442185925</v>
      </c>
      <c r="E1520" s="24">
        <f t="shared" si="72"/>
        <v>1.5895644500326869</v>
      </c>
    </row>
    <row r="1521" spans="1:5" ht="15" customHeight="1" x14ac:dyDescent="0.2">
      <c r="A1521" s="3">
        <f>'Stocks Returns'!A1517</f>
        <v>44419</v>
      </c>
      <c r="B1521" s="5">
        <f>SUMPRODUCT('Stocks Returns'!B1517:E1517,$H$10:$K$10)</f>
        <v>-1.1870931710124467E-2</v>
      </c>
      <c r="C1521" s="5">
        <f t="shared" si="70"/>
        <v>1.1870931710124467E-2</v>
      </c>
      <c r="D1521" s="24">
        <f t="shared" si="71"/>
        <v>0.99179012954657353</v>
      </c>
      <c r="E1521" s="24">
        <f t="shared" si="72"/>
        <v>1.586190953362641</v>
      </c>
    </row>
    <row r="1522" spans="1:5" ht="15" customHeight="1" x14ac:dyDescent="0.2">
      <c r="A1522" s="3">
        <f>'Stocks Returns'!A1518</f>
        <v>44420</v>
      </c>
      <c r="B1522" s="5">
        <f>SUMPRODUCT('Stocks Returns'!B1518:E1518,$H$10:$K$10)</f>
        <v>-1.2817759807635281E-2</v>
      </c>
      <c r="C1522" s="5">
        <f t="shared" si="70"/>
        <v>1.2817759807635281E-2</v>
      </c>
      <c r="D1522" s="24">
        <f t="shared" si="71"/>
        <v>0.99113303084690108</v>
      </c>
      <c r="E1522" s="24">
        <f t="shared" si="72"/>
        <v>1.5855116033341521</v>
      </c>
    </row>
    <row r="1523" spans="1:5" ht="15" customHeight="1" x14ac:dyDescent="0.2">
      <c r="A1523" s="3">
        <f>'Stocks Returns'!A1519</f>
        <v>44421</v>
      </c>
      <c r="B1523" s="5">
        <f>SUMPRODUCT('Stocks Returns'!B1519:E1519,$H$10:$K$10)</f>
        <v>3.6126104110483096E-3</v>
      </c>
      <c r="C1523" s="5">
        <f t="shared" si="70"/>
        <v>-3.6126104110483096E-3</v>
      </c>
      <c r="D1523" s="24">
        <f t="shared" si="71"/>
        <v>1.0025357077786674</v>
      </c>
      <c r="E1523" s="24">
        <f t="shared" si="72"/>
        <v>1.5970577182867092</v>
      </c>
    </row>
    <row r="1524" spans="1:5" ht="15" customHeight="1" x14ac:dyDescent="0.2">
      <c r="A1524" s="3">
        <f>'Stocks Returns'!A1520</f>
        <v>44424</v>
      </c>
      <c r="B1524" s="5">
        <f>SUMPRODUCT('Stocks Returns'!B1520:E1520,$H$10:$K$10)</f>
        <v>1.0463364561488327E-2</v>
      </c>
      <c r="C1524" s="5">
        <f t="shared" si="70"/>
        <v>-1.0463364561488327E-2</v>
      </c>
      <c r="D1524" s="24">
        <f t="shared" si="71"/>
        <v>1.007290131159073</v>
      </c>
      <c r="E1524" s="24">
        <f t="shared" si="72"/>
        <v>1.6017182132902492</v>
      </c>
    </row>
    <row r="1525" spans="1:5" ht="15" customHeight="1" x14ac:dyDescent="0.2">
      <c r="A1525" s="3">
        <f>'Stocks Returns'!A1521</f>
        <v>44425</v>
      </c>
      <c r="B1525" s="5">
        <f>SUMPRODUCT('Stocks Returns'!B1521:E1521,$H$10:$K$10)</f>
        <v>-5.1496678219835265E-3</v>
      </c>
      <c r="C1525" s="5">
        <f t="shared" si="70"/>
        <v>5.1496678219835265E-3</v>
      </c>
      <c r="D1525" s="24">
        <f t="shared" si="71"/>
        <v>0.99645468668494341</v>
      </c>
      <c r="E1525" s="24">
        <f t="shared" si="72"/>
        <v>1.5909644994330463</v>
      </c>
    </row>
    <row r="1526" spans="1:5" ht="15" customHeight="1" x14ac:dyDescent="0.2">
      <c r="A1526" s="3">
        <f>'Stocks Returns'!A1522</f>
        <v>44426</v>
      </c>
      <c r="B1526" s="5">
        <f>SUMPRODUCT('Stocks Returns'!B1522:E1522,$H$10:$K$10)</f>
        <v>-1.2463584711922705E-2</v>
      </c>
      <c r="C1526" s="5">
        <f t="shared" si="70"/>
        <v>1.2463584711922705E-2</v>
      </c>
      <c r="D1526" s="24">
        <f t="shared" si="71"/>
        <v>0.99137882836332558</v>
      </c>
      <c r="E1526" s="24">
        <f t="shared" si="72"/>
        <v>1.5857659230392858</v>
      </c>
    </row>
    <row r="1527" spans="1:5" ht="15" customHeight="1" x14ac:dyDescent="0.2">
      <c r="A1527" s="3">
        <f>'Stocks Returns'!A1523</f>
        <v>44427</v>
      </c>
      <c r="B1527" s="5">
        <f>SUMPRODUCT('Stocks Returns'!B1523:E1523,$H$10:$K$10)</f>
        <v>-4.8113326237923955E-5</v>
      </c>
      <c r="C1527" s="5">
        <f t="shared" si="70"/>
        <v>4.8113326237923955E-5</v>
      </c>
      <c r="D1527" s="24">
        <f t="shared" si="71"/>
        <v>0.99999516550499079</v>
      </c>
      <c r="E1527" s="24">
        <f t="shared" si="72"/>
        <v>1.5945300573500818</v>
      </c>
    </row>
    <row r="1528" spans="1:5" ht="15" customHeight="1" x14ac:dyDescent="0.2">
      <c r="A1528" s="3">
        <f>'Stocks Returns'!A1524</f>
        <v>44428</v>
      </c>
      <c r="B1528" s="5">
        <f>SUMPRODUCT('Stocks Returns'!B1524:E1524,$H$10:$K$10)</f>
        <v>-6.0234708668638803E-4</v>
      </c>
      <c r="C1528" s="5">
        <f t="shared" si="70"/>
        <v>6.0234708668638803E-4</v>
      </c>
      <c r="D1528" s="24">
        <f t="shared" si="71"/>
        <v>0.99961052727523958</v>
      </c>
      <c r="E1528" s="24">
        <f t="shared" si="72"/>
        <v>1.5941451158678306</v>
      </c>
    </row>
    <row r="1529" spans="1:5" ht="15" customHeight="1" x14ac:dyDescent="0.2">
      <c r="A1529" s="3">
        <f>'Stocks Returns'!A1525</f>
        <v>44431</v>
      </c>
      <c r="B1529" s="5">
        <f>SUMPRODUCT('Stocks Returns'!B1525:E1525,$H$10:$K$10)</f>
        <v>1.2588491234602942E-2</v>
      </c>
      <c r="C1529" s="5">
        <f t="shared" si="70"/>
        <v>-1.2588491234602942E-2</v>
      </c>
      <c r="D1529" s="24">
        <f t="shared" si="71"/>
        <v>1.0087649690702143</v>
      </c>
      <c r="E1529" s="24">
        <f t="shared" si="72"/>
        <v>1.6031453113898992</v>
      </c>
    </row>
    <row r="1530" spans="1:5" ht="15" customHeight="1" x14ac:dyDescent="0.2">
      <c r="A1530" s="3">
        <f>'Stocks Returns'!A1526</f>
        <v>44432</v>
      </c>
      <c r="B1530" s="5">
        <f>SUMPRODUCT('Stocks Returns'!B1526:E1526,$H$10:$K$10)</f>
        <v>4.9017593580632666E-4</v>
      </c>
      <c r="C1530" s="5">
        <f t="shared" si="70"/>
        <v>-4.9017593580632666E-4</v>
      </c>
      <c r="D1530" s="24">
        <f t="shared" si="71"/>
        <v>1.0003687382528494</v>
      </c>
      <c r="E1530" s="24">
        <f t="shared" si="72"/>
        <v>1.5949033581420302</v>
      </c>
    </row>
    <row r="1531" spans="1:5" ht="15" customHeight="1" x14ac:dyDescent="0.2">
      <c r="A1531" s="3">
        <f>'Stocks Returns'!A1527</f>
        <v>44433</v>
      </c>
      <c r="B1531" s="5">
        <f>SUMPRODUCT('Stocks Returns'!B1527:E1527,$H$10:$K$10)</f>
        <v>-5.2640788562253781E-3</v>
      </c>
      <c r="C1531" s="5">
        <f t="shared" si="70"/>
        <v>5.2640788562253781E-3</v>
      </c>
      <c r="D1531" s="24">
        <f t="shared" si="71"/>
        <v>0.99637528542717957</v>
      </c>
      <c r="E1531" s="24">
        <f t="shared" si="72"/>
        <v>1.590883963632757</v>
      </c>
    </row>
    <row r="1532" spans="1:5" ht="15" customHeight="1" x14ac:dyDescent="0.2">
      <c r="A1532" s="3">
        <f>'Stocks Returns'!A1528</f>
        <v>44434</v>
      </c>
      <c r="B1532" s="5">
        <f>SUMPRODUCT('Stocks Returns'!B1528:E1528,$H$10:$K$10)</f>
        <v>-6.6718071262594509E-3</v>
      </c>
      <c r="C1532" s="5">
        <f t="shared" si="70"/>
        <v>6.6718071262594509E-3</v>
      </c>
      <c r="D1532" s="24">
        <f t="shared" si="71"/>
        <v>0.99539832200777589</v>
      </c>
      <c r="E1532" s="24">
        <f t="shared" si="72"/>
        <v>1.589890992752591</v>
      </c>
    </row>
    <row r="1533" spans="1:5" ht="15" customHeight="1" x14ac:dyDescent="0.2">
      <c r="A1533" s="3">
        <f>'Stocks Returns'!A1529</f>
        <v>44435</v>
      </c>
      <c r="B1533" s="5">
        <f>SUMPRODUCT('Stocks Returns'!B1529:E1529,$H$10:$K$10)</f>
        <v>1.0187175457815903E-2</v>
      </c>
      <c r="C1533" s="5">
        <f t="shared" si="70"/>
        <v>-1.0187175457815903E-2</v>
      </c>
      <c r="D1533" s="24">
        <f t="shared" si="71"/>
        <v>1.0070984559211242</v>
      </c>
      <c r="E1533" s="24">
        <f t="shared" si="72"/>
        <v>1.6015320937244582</v>
      </c>
    </row>
    <row r="1534" spans="1:5" ht="15" customHeight="1" x14ac:dyDescent="0.2">
      <c r="A1534" s="3">
        <f>'Stocks Returns'!A1530</f>
        <v>44438</v>
      </c>
      <c r="B1534" s="5">
        <f>SUMPRODUCT('Stocks Returns'!B1530:E1530,$H$10:$K$10)</f>
        <v>-6.050851304630637E-3</v>
      </c>
      <c r="C1534" s="5">
        <f t="shared" si="70"/>
        <v>6.050851304630637E-3</v>
      </c>
      <c r="D1534" s="24">
        <f t="shared" si="71"/>
        <v>0.99582926534798633</v>
      </c>
      <c r="E1534" s="24">
        <f t="shared" si="72"/>
        <v>1.5903294637902807</v>
      </c>
    </row>
    <row r="1535" spans="1:5" ht="15" customHeight="1" x14ac:dyDescent="0.2">
      <c r="A1535" s="3">
        <f>'Stocks Returns'!A1531</f>
        <v>44439</v>
      </c>
      <c r="B1535" s="5">
        <f>SUMPRODUCT('Stocks Returns'!B1531:E1531,$H$10:$K$10)</f>
        <v>-9.2846019725365495E-3</v>
      </c>
      <c r="C1535" s="5">
        <f t="shared" si="70"/>
        <v>9.2846019725365495E-3</v>
      </c>
      <c r="D1535" s="24">
        <f t="shared" si="71"/>
        <v>0.99358504238445955</v>
      </c>
      <c r="E1535" s="24">
        <f t="shared" si="72"/>
        <v>1.5880379821746979</v>
      </c>
    </row>
    <row r="1536" spans="1:5" ht="15" customHeight="1" x14ac:dyDescent="0.2">
      <c r="A1536" s="3">
        <f>'Stocks Returns'!A1532</f>
        <v>44440</v>
      </c>
      <c r="B1536" s="5">
        <f>SUMPRODUCT('Stocks Returns'!B1532:E1532,$H$10:$K$10)</f>
        <v>3.5073411616777911E-3</v>
      </c>
      <c r="C1536" s="5">
        <f t="shared" si="70"/>
        <v>-3.5073411616777911E-3</v>
      </c>
      <c r="D1536" s="24">
        <f t="shared" si="71"/>
        <v>1.0024626509196044</v>
      </c>
      <c r="E1536" s="24">
        <f t="shared" si="72"/>
        <v>1.5969853935836535</v>
      </c>
    </row>
    <row r="1537" spans="1:5" ht="15" customHeight="1" x14ac:dyDescent="0.2">
      <c r="A1537" s="3">
        <f>'Stocks Returns'!A1533</f>
        <v>44441</v>
      </c>
      <c r="B1537" s="5">
        <f>SUMPRODUCT('Stocks Returns'!B1533:E1533,$H$10:$K$10)</f>
        <v>-2.3945988105578301E-2</v>
      </c>
      <c r="C1537" s="5">
        <f t="shared" si="70"/>
        <v>2.3945988105578301E-2</v>
      </c>
      <c r="D1537" s="24">
        <f t="shared" si="71"/>
        <v>0.98341004040812863</v>
      </c>
      <c r="E1537" s="24">
        <f t="shared" si="72"/>
        <v>1.5774005334695096</v>
      </c>
    </row>
    <row r="1538" spans="1:5" ht="15" customHeight="1" x14ac:dyDescent="0.2">
      <c r="A1538" s="3">
        <f>'Stocks Returns'!A1534</f>
        <v>44442</v>
      </c>
      <c r="B1538" s="5">
        <f>SUMPRODUCT('Stocks Returns'!B1534:E1534,$H$10:$K$10)</f>
        <v>4.0952693091179408E-3</v>
      </c>
      <c r="C1538" s="5">
        <f t="shared" si="70"/>
        <v>-4.0952693091179408E-3</v>
      </c>
      <c r="D1538" s="24">
        <f t="shared" si="71"/>
        <v>1.0028706730539279</v>
      </c>
      <c r="E1538" s="24">
        <f t="shared" si="72"/>
        <v>1.5973890518481282</v>
      </c>
    </row>
    <row r="1539" spans="1:5" ht="15" customHeight="1" x14ac:dyDescent="0.2">
      <c r="A1539" s="3">
        <f>'Stocks Returns'!A1535</f>
        <v>44445</v>
      </c>
      <c r="B1539" s="5">
        <f>SUMPRODUCT('Stocks Returns'!B1535:E1535,$H$10:$K$10)</f>
        <v>0</v>
      </c>
      <c r="C1539" s="5">
        <f t="shared" si="70"/>
        <v>0</v>
      </c>
      <c r="D1539" s="24">
        <f t="shared" si="71"/>
        <v>1.0000285561533999</v>
      </c>
      <c r="E1539" s="24">
        <f t="shared" si="72"/>
        <v>1.5945634464142966</v>
      </c>
    </row>
    <row r="1540" spans="1:5" ht="15" customHeight="1" x14ac:dyDescent="0.2">
      <c r="A1540" s="3">
        <f>'Stocks Returns'!A1536</f>
        <v>44446</v>
      </c>
      <c r="B1540" s="5">
        <f>SUMPRODUCT('Stocks Returns'!B1536:E1536,$H$10:$K$10)</f>
        <v>4.5378417520346515E-3</v>
      </c>
      <c r="C1540" s="5">
        <f t="shared" si="70"/>
        <v>-4.5378417520346515E-3</v>
      </c>
      <c r="D1540" s="24">
        <f t="shared" si="71"/>
        <v>1.0031778183293121</v>
      </c>
      <c r="E1540" s="24">
        <f t="shared" si="72"/>
        <v>1.5976924703320594</v>
      </c>
    </row>
    <row r="1541" spans="1:5" ht="15" customHeight="1" x14ac:dyDescent="0.2">
      <c r="A1541" s="3">
        <f>'Stocks Returns'!A1537</f>
        <v>44447</v>
      </c>
      <c r="B1541" s="5">
        <f>SUMPRODUCT('Stocks Returns'!B1537:E1537,$H$10:$K$10)</f>
        <v>1.1041476677281425E-2</v>
      </c>
      <c r="C1541" s="5">
        <f t="shared" si="70"/>
        <v>-1.1041476677281425E-2</v>
      </c>
      <c r="D1541" s="24">
        <f t="shared" si="71"/>
        <v>1.0076913409674333</v>
      </c>
      <c r="E1541" s="24">
        <f t="shared" si="72"/>
        <v>1.6021073113284052</v>
      </c>
    </row>
    <row r="1542" spans="1:5" ht="15" customHeight="1" x14ac:dyDescent="0.2">
      <c r="A1542" s="3">
        <f>'Stocks Returns'!A1538</f>
        <v>44448</v>
      </c>
      <c r="B1542" s="5">
        <f>SUMPRODUCT('Stocks Returns'!B1538:E1538,$H$10:$K$10)</f>
        <v>-5.920835459976989E-3</v>
      </c>
      <c r="C1542" s="5">
        <f t="shared" ref="C1542:C1605" si="73">-B1542</f>
        <v>5.920835459976989E-3</v>
      </c>
      <c r="D1542" s="24">
        <f t="shared" ref="D1542:D1605" si="74">1+$H$13+$H$19*(B1542-$H$13)</f>
        <v>0.99591949634417587</v>
      </c>
      <c r="E1542" s="24">
        <f t="shared" ref="E1542:E1605" si="75">$H$22*D1542-$H$23*D1542^2-LN(1+$H$24*EXP(1-D1542^3))</f>
        <v>1.590421177688685</v>
      </c>
    </row>
    <row r="1543" spans="1:5" ht="15" customHeight="1" x14ac:dyDescent="0.2">
      <c r="A1543" s="3">
        <f>'Stocks Returns'!A1539</f>
        <v>44449</v>
      </c>
      <c r="B1543" s="5">
        <f>SUMPRODUCT('Stocks Returns'!B1539:E1539,$H$10:$K$10)</f>
        <v>-1.0091527045209421E-2</v>
      </c>
      <c r="C1543" s="5">
        <f t="shared" si="73"/>
        <v>1.0091527045209421E-2</v>
      </c>
      <c r="D1543" s="24">
        <f t="shared" si="74"/>
        <v>0.99302503638402462</v>
      </c>
      <c r="E1543" s="24">
        <f t="shared" si="75"/>
        <v>1.5874630794752995</v>
      </c>
    </row>
    <row r="1544" spans="1:5" ht="15" customHeight="1" x14ac:dyDescent="0.2">
      <c r="A1544" s="3">
        <f>'Stocks Returns'!A1540</f>
        <v>44452</v>
      </c>
      <c r="B1544" s="5">
        <f>SUMPRODUCT('Stocks Returns'!B1540:E1540,$H$10:$K$10)</f>
        <v>8.3438172424708798E-5</v>
      </c>
      <c r="C1544" s="5">
        <f t="shared" si="73"/>
        <v>-8.3438172424708798E-5</v>
      </c>
      <c r="D1544" s="24">
        <f t="shared" si="74"/>
        <v>1.0000864622450627</v>
      </c>
      <c r="E1544" s="24">
        <f t="shared" si="75"/>
        <v>1.5946213391845967</v>
      </c>
    </row>
    <row r="1545" spans="1:5" ht="15" customHeight="1" x14ac:dyDescent="0.2">
      <c r="A1545" s="3">
        <f>'Stocks Returns'!A1541</f>
        <v>44453</v>
      </c>
      <c r="B1545" s="5">
        <f>SUMPRODUCT('Stocks Returns'!B1541:E1541,$H$10:$K$10)</f>
        <v>-6.7347789123380943E-3</v>
      </c>
      <c r="C1545" s="5">
        <f t="shared" si="73"/>
        <v>6.7347789123380943E-3</v>
      </c>
      <c r="D1545" s="24">
        <f t="shared" si="74"/>
        <v>0.99535461958823734</v>
      </c>
      <c r="E1545" s="24">
        <f t="shared" si="75"/>
        <v>1.589846485824999</v>
      </c>
    </row>
    <row r="1546" spans="1:5" ht="15" customHeight="1" x14ac:dyDescent="0.2">
      <c r="A1546" s="3">
        <f>'Stocks Returns'!A1542</f>
        <v>44454</v>
      </c>
      <c r="B1546" s="5">
        <f>SUMPRODUCT('Stocks Returns'!B1542:E1542,$H$10:$K$10)</f>
        <v>3.9254580768400757E-3</v>
      </c>
      <c r="C1546" s="5">
        <f t="shared" si="73"/>
        <v>-3.9254580768400757E-3</v>
      </c>
      <c r="D1546" s="24">
        <f t="shared" si="74"/>
        <v>1.0027528240587269</v>
      </c>
      <c r="E1546" s="24">
        <f t="shared" si="75"/>
        <v>1.5972725320315804</v>
      </c>
    </row>
    <row r="1547" spans="1:5" ht="15" customHeight="1" x14ac:dyDescent="0.2">
      <c r="A1547" s="3">
        <f>'Stocks Returns'!A1543</f>
        <v>44455</v>
      </c>
      <c r="B1547" s="5">
        <f>SUMPRODUCT('Stocks Returns'!B1543:E1543,$H$10:$K$10)</f>
        <v>2.5107114722173374E-3</v>
      </c>
      <c r="C1547" s="5">
        <f t="shared" si="73"/>
        <v>-2.5107114722173374E-3</v>
      </c>
      <c r="D1547" s="24">
        <f t="shared" si="74"/>
        <v>1.0017709899151188</v>
      </c>
      <c r="E1547" s="24">
        <f t="shared" si="75"/>
        <v>1.5962996015862652</v>
      </c>
    </row>
    <row r="1548" spans="1:5" ht="15" customHeight="1" x14ac:dyDescent="0.2">
      <c r="A1548" s="3">
        <f>'Stocks Returns'!A1544</f>
        <v>44456</v>
      </c>
      <c r="B1548" s="5">
        <f>SUMPRODUCT('Stocks Returns'!B1544:E1544,$H$10:$K$10)</f>
        <v>-1.1536590947573613E-2</v>
      </c>
      <c r="C1548" s="5">
        <f t="shared" si="73"/>
        <v>1.1536590947573613E-2</v>
      </c>
      <c r="D1548" s="24">
        <f t="shared" si="74"/>
        <v>0.99202216203578386</v>
      </c>
      <c r="E1548" s="24">
        <f t="shared" si="75"/>
        <v>1.5864304374060911</v>
      </c>
    </row>
    <row r="1549" spans="1:5" ht="15" customHeight="1" x14ac:dyDescent="0.2">
      <c r="A1549" s="3">
        <f>'Stocks Returns'!A1545</f>
        <v>44459</v>
      </c>
      <c r="B1549" s="5">
        <f>SUMPRODUCT('Stocks Returns'!B1545:E1545,$H$10:$K$10)</f>
        <v>-8.9232087577923707E-3</v>
      </c>
      <c r="C1549" s="5">
        <f t="shared" si="73"/>
        <v>8.9232087577923707E-3</v>
      </c>
      <c r="D1549" s="24">
        <f t="shared" si="74"/>
        <v>0.99383584927549207</v>
      </c>
      <c r="E1549" s="24">
        <f t="shared" si="75"/>
        <v>1.5882950593352179</v>
      </c>
    </row>
    <row r="1550" spans="1:5" ht="15" customHeight="1" x14ac:dyDescent="0.2">
      <c r="A1550" s="3">
        <f>'Stocks Returns'!A1546</f>
        <v>44460</v>
      </c>
      <c r="B1550" s="5">
        <f>SUMPRODUCT('Stocks Returns'!B1546:E1546,$H$10:$K$10)</f>
        <v>8.7898944471584645E-4</v>
      </c>
      <c r="C1550" s="5">
        <f t="shared" si="73"/>
        <v>-8.7898944471584645E-4</v>
      </c>
      <c r="D1550" s="24">
        <f t="shared" si="74"/>
        <v>1.0006385748280326</v>
      </c>
      <c r="E1550" s="24">
        <f t="shared" si="75"/>
        <v>1.5951726508169815</v>
      </c>
    </row>
    <row r="1551" spans="1:5" ht="15" customHeight="1" x14ac:dyDescent="0.2">
      <c r="A1551" s="3">
        <f>'Stocks Returns'!A1547</f>
        <v>44461</v>
      </c>
      <c r="B1551" s="5">
        <f>SUMPRODUCT('Stocks Returns'!B1547:E1547,$H$10:$K$10)</f>
        <v>1.2662424336870514E-2</v>
      </c>
      <c r="C1551" s="5">
        <f t="shared" si="73"/>
        <v>-1.2662424336870514E-2</v>
      </c>
      <c r="D1551" s="24">
        <f t="shared" si="74"/>
        <v>1.008816278643188</v>
      </c>
      <c r="E1551" s="24">
        <f t="shared" si="75"/>
        <v>1.6031948008745018</v>
      </c>
    </row>
    <row r="1552" spans="1:5" ht="15" customHeight="1" x14ac:dyDescent="0.2">
      <c r="A1552" s="3">
        <f>'Stocks Returns'!A1548</f>
        <v>44462</v>
      </c>
      <c r="B1552" s="5">
        <f>SUMPRODUCT('Stocks Returns'!B1548:E1548,$H$10:$K$10)</f>
        <v>2.4831128047416325E-2</v>
      </c>
      <c r="C1552" s="5">
        <f t="shared" si="73"/>
        <v>-2.4831128047416325E-2</v>
      </c>
      <c r="D1552" s="24">
        <f t="shared" si="74"/>
        <v>1.0172613590183068</v>
      </c>
      <c r="E1552" s="24">
        <f t="shared" si="75"/>
        <v>1.6111934496309748</v>
      </c>
    </row>
    <row r="1553" spans="1:5" ht="15" customHeight="1" x14ac:dyDescent="0.2">
      <c r="A1553" s="3">
        <f>'Stocks Returns'!A1549</f>
        <v>44463</v>
      </c>
      <c r="B1553" s="5">
        <f>SUMPRODUCT('Stocks Returns'!B1549:E1549,$H$10:$K$10)</f>
        <v>1.3588774527576715E-2</v>
      </c>
      <c r="C1553" s="5">
        <f t="shared" si="73"/>
        <v>-1.3588774527576715E-2</v>
      </c>
      <c r="D1553" s="24">
        <f t="shared" si="74"/>
        <v>1.0094591656755383</v>
      </c>
      <c r="E1553" s="24">
        <f t="shared" si="75"/>
        <v>1.6038139742205628</v>
      </c>
    </row>
    <row r="1554" spans="1:5" ht="15" customHeight="1" x14ac:dyDescent="0.2">
      <c r="A1554" s="3">
        <f>'Stocks Returns'!A1550</f>
        <v>44466</v>
      </c>
      <c r="B1554" s="5">
        <f>SUMPRODUCT('Stocks Returns'!B1550:E1550,$H$10:$K$10)</f>
        <v>-7.7517894118749788E-3</v>
      </c>
      <c r="C1554" s="5">
        <f t="shared" si="73"/>
        <v>7.7517894118749788E-3</v>
      </c>
      <c r="D1554" s="24">
        <f t="shared" si="74"/>
        <v>0.99464881430155871</v>
      </c>
      <c r="E1554" s="24">
        <f t="shared" si="75"/>
        <v>1.5891266397784114</v>
      </c>
    </row>
    <row r="1555" spans="1:5" ht="15" customHeight="1" x14ac:dyDescent="0.2">
      <c r="A1555" s="3">
        <f>'Stocks Returns'!A1551</f>
        <v>44467</v>
      </c>
      <c r="B1555" s="5">
        <f>SUMPRODUCT('Stocks Returns'!B1551:E1551,$H$10:$K$10)</f>
        <v>-1.9216997203406489E-2</v>
      </c>
      <c r="C1555" s="5">
        <f t="shared" si="73"/>
        <v>1.9216997203406489E-2</v>
      </c>
      <c r="D1555" s="24">
        <f t="shared" si="74"/>
        <v>0.98669196009423588</v>
      </c>
      <c r="E1555" s="24">
        <f t="shared" si="75"/>
        <v>1.580875773022768</v>
      </c>
    </row>
    <row r="1556" spans="1:5" ht="15" customHeight="1" x14ac:dyDescent="0.2">
      <c r="A1556" s="3">
        <f>'Stocks Returns'!A1552</f>
        <v>44468</v>
      </c>
      <c r="B1556" s="5">
        <f>SUMPRODUCT('Stocks Returns'!B1552:E1552,$H$10:$K$10)</f>
        <v>2.7385141803048007E-3</v>
      </c>
      <c r="C1556" s="5">
        <f t="shared" si="73"/>
        <v>-2.7385141803048007E-3</v>
      </c>
      <c r="D1556" s="24">
        <f t="shared" si="74"/>
        <v>1.0019290849945315</v>
      </c>
      <c r="E1556" s="24">
        <f t="shared" si="75"/>
        <v>1.5964565245710198</v>
      </c>
    </row>
    <row r="1557" spans="1:5" ht="15" customHeight="1" x14ac:dyDescent="0.2">
      <c r="A1557" s="3">
        <f>'Stocks Returns'!A1553</f>
        <v>44469</v>
      </c>
      <c r="B1557" s="5">
        <f>SUMPRODUCT('Stocks Returns'!B1553:E1553,$H$10:$K$10)</f>
        <v>-1.6143628497076463E-2</v>
      </c>
      <c r="C1557" s="5">
        <f t="shared" si="73"/>
        <v>1.6143628497076463E-2</v>
      </c>
      <c r="D1557" s="24">
        <f t="shared" si="74"/>
        <v>0.98882487797642893</v>
      </c>
      <c r="E1557" s="24">
        <f t="shared" si="75"/>
        <v>1.5831118572036391</v>
      </c>
    </row>
    <row r="1558" spans="1:5" ht="15" customHeight="1" x14ac:dyDescent="0.2">
      <c r="A1558" s="3">
        <f>'Stocks Returns'!A1554</f>
        <v>44470</v>
      </c>
      <c r="B1558" s="5">
        <f>SUMPRODUCT('Stocks Returns'!B1554:E1554,$H$10:$K$10)</f>
        <v>3.2304094627551058E-2</v>
      </c>
      <c r="C1558" s="5">
        <f t="shared" si="73"/>
        <v>-3.2304094627551058E-2</v>
      </c>
      <c r="D1558" s="24">
        <f t="shared" si="74"/>
        <v>1.0224475978249203</v>
      </c>
      <c r="E1558" s="24">
        <f t="shared" si="75"/>
        <v>1.615959521245645</v>
      </c>
    </row>
    <row r="1559" spans="1:5" ht="15" customHeight="1" x14ac:dyDescent="0.2">
      <c r="A1559" s="3">
        <f>'Stocks Returns'!A1555</f>
        <v>44473</v>
      </c>
      <c r="B1559" s="5">
        <f>SUMPRODUCT('Stocks Returns'!B1555:E1555,$H$10:$K$10)</f>
        <v>-2.5650040872834061E-2</v>
      </c>
      <c r="C1559" s="5">
        <f t="shared" si="73"/>
        <v>2.5650040872834061E-2</v>
      </c>
      <c r="D1559" s="24">
        <f t="shared" si="74"/>
        <v>0.98222742778765315</v>
      </c>
      <c r="E1559" s="24">
        <f t="shared" si="75"/>
        <v>1.5761380319573426</v>
      </c>
    </row>
    <row r="1560" spans="1:5" ht="15" customHeight="1" x14ac:dyDescent="0.2">
      <c r="A1560" s="3">
        <f>'Stocks Returns'!A1556</f>
        <v>44474</v>
      </c>
      <c r="B1560" s="5">
        <f>SUMPRODUCT('Stocks Returns'!B1556:E1556,$H$10:$K$10)</f>
        <v>-1.3203447059248494E-3</v>
      </c>
      <c r="C1560" s="5">
        <f t="shared" si="73"/>
        <v>1.3203447059248494E-3</v>
      </c>
      <c r="D1560" s="24">
        <f t="shared" si="74"/>
        <v>0.99911223692748807</v>
      </c>
      <c r="E1560" s="24">
        <f t="shared" si="75"/>
        <v>1.5936455535054073</v>
      </c>
    </row>
    <row r="1561" spans="1:5" ht="15" customHeight="1" x14ac:dyDescent="0.2">
      <c r="A1561" s="3">
        <f>'Stocks Returns'!A1557</f>
        <v>44475</v>
      </c>
      <c r="B1561" s="5">
        <f>SUMPRODUCT('Stocks Returns'!B1557:E1557,$H$10:$K$10)</f>
        <v>9.2415931119098314E-3</v>
      </c>
      <c r="C1561" s="5">
        <f t="shared" si="73"/>
        <v>-9.2415931119098314E-3</v>
      </c>
      <c r="D1561" s="24">
        <f t="shared" si="74"/>
        <v>1.0064422217730653</v>
      </c>
      <c r="E1561" s="24">
        <f t="shared" si="75"/>
        <v>1.6008937520316082</v>
      </c>
    </row>
    <row r="1562" spans="1:5" ht="15" customHeight="1" x14ac:dyDescent="0.2">
      <c r="A1562" s="3">
        <f>'Stocks Returns'!A1558</f>
        <v>44476</v>
      </c>
      <c r="B1562" s="5">
        <f>SUMPRODUCT('Stocks Returns'!B1558:E1558,$H$10:$K$10)</f>
        <v>1.7346462006739453E-2</v>
      </c>
      <c r="C1562" s="5">
        <f t="shared" si="73"/>
        <v>-1.7346462006739453E-2</v>
      </c>
      <c r="D1562" s="24">
        <f t="shared" si="74"/>
        <v>1.012067000786077</v>
      </c>
      <c r="E1562" s="24">
        <f t="shared" si="75"/>
        <v>1.6063083163858585</v>
      </c>
    </row>
    <row r="1563" spans="1:5" ht="15" customHeight="1" x14ac:dyDescent="0.2">
      <c r="A1563" s="3">
        <f>'Stocks Returns'!A1559</f>
        <v>44477</v>
      </c>
      <c r="B1563" s="5">
        <f>SUMPRODUCT('Stocks Returns'!B1559:E1559,$H$10:$K$10)</f>
        <v>-2.2609585686143661E-3</v>
      </c>
      <c r="C1563" s="5">
        <f t="shared" si="73"/>
        <v>2.2609585686143661E-3</v>
      </c>
      <c r="D1563" s="24">
        <f t="shared" si="74"/>
        <v>0.99845945090678156</v>
      </c>
      <c r="E1563" s="24">
        <f t="shared" si="75"/>
        <v>1.592989601088137</v>
      </c>
    </row>
    <row r="1564" spans="1:5" ht="15" customHeight="1" x14ac:dyDescent="0.2">
      <c r="A1564" s="3">
        <f>'Stocks Returns'!A1560</f>
        <v>44480</v>
      </c>
      <c r="B1564" s="5">
        <f>SUMPRODUCT('Stocks Returns'!B1560:E1560,$H$10:$K$10)</f>
        <v>-2.197392963452692E-2</v>
      </c>
      <c r="C1564" s="5">
        <f t="shared" si="73"/>
        <v>2.197392963452692E-2</v>
      </c>
      <c r="D1564" s="24">
        <f t="shared" si="74"/>
        <v>0.98477864898703826</v>
      </c>
      <c r="E1564" s="24">
        <f t="shared" si="75"/>
        <v>1.5788548404891873</v>
      </c>
    </row>
    <row r="1565" spans="1:5" ht="15" customHeight="1" x14ac:dyDescent="0.2">
      <c r="A1565" s="3">
        <f>'Stocks Returns'!A1561</f>
        <v>44481</v>
      </c>
      <c r="B1565" s="5">
        <f>SUMPRODUCT('Stocks Returns'!B1561:E1561,$H$10:$K$10)</f>
        <v>-5.620424251779217E-3</v>
      </c>
      <c r="C1565" s="5">
        <f t="shared" si="73"/>
        <v>5.620424251779217E-3</v>
      </c>
      <c r="D1565" s="24">
        <f t="shared" si="74"/>
        <v>0.99612798172266515</v>
      </c>
      <c r="E1565" s="24">
        <f t="shared" si="75"/>
        <v>1.5906329658703131</v>
      </c>
    </row>
    <row r="1566" spans="1:5" ht="15" customHeight="1" x14ac:dyDescent="0.2">
      <c r="A1566" s="3">
        <f>'Stocks Returns'!A1562</f>
        <v>44482</v>
      </c>
      <c r="B1566" s="5">
        <f>SUMPRODUCT('Stocks Returns'!B1562:E1562,$H$10:$K$10)</f>
        <v>-6.8770691981515971E-3</v>
      </c>
      <c r="C1566" s="5">
        <f t="shared" si="73"/>
        <v>6.8770691981515971E-3</v>
      </c>
      <c r="D1566" s="24">
        <f t="shared" si="74"/>
        <v>0.9952558701298827</v>
      </c>
      <c r="E1566" s="24">
        <f t="shared" si="75"/>
        <v>1.589745890637525</v>
      </c>
    </row>
    <row r="1567" spans="1:5" ht="15" customHeight="1" x14ac:dyDescent="0.2">
      <c r="A1567" s="3">
        <f>'Stocks Returns'!A1563</f>
        <v>44483</v>
      </c>
      <c r="B1567" s="5">
        <f>SUMPRODUCT('Stocks Returns'!B1563:E1563,$H$10:$K$10)</f>
        <v>1.3354552772204929E-2</v>
      </c>
      <c r="C1567" s="5">
        <f t="shared" si="73"/>
        <v>-1.3354552772204929E-2</v>
      </c>
      <c r="D1567" s="24">
        <f t="shared" si="74"/>
        <v>1.0092966157773102</v>
      </c>
      <c r="E1567" s="24">
        <f t="shared" si="75"/>
        <v>1.60365757922064</v>
      </c>
    </row>
    <row r="1568" spans="1:5" ht="15" customHeight="1" x14ac:dyDescent="0.2">
      <c r="A1568" s="3">
        <f>'Stocks Returns'!A1564</f>
        <v>44484</v>
      </c>
      <c r="B1568" s="5">
        <f>SUMPRODUCT('Stocks Returns'!B1564:E1564,$H$10:$K$10)</f>
        <v>2.4499574851279505E-2</v>
      </c>
      <c r="C1568" s="5">
        <f t="shared" si="73"/>
        <v>-2.4499574851279505E-2</v>
      </c>
      <c r="D1568" s="24">
        <f t="shared" si="74"/>
        <v>1.0170312611001879</v>
      </c>
      <c r="E1568" s="24">
        <f t="shared" si="75"/>
        <v>1.6109794054188518</v>
      </c>
    </row>
    <row r="1569" spans="1:5" ht="15" customHeight="1" x14ac:dyDescent="0.2">
      <c r="A1569" s="3">
        <f>'Stocks Returns'!A1565</f>
        <v>44487</v>
      </c>
      <c r="B1569" s="5">
        <f>SUMPRODUCT('Stocks Returns'!B1565:E1565,$H$10:$K$10)</f>
        <v>-5.5113198272632345E-4</v>
      </c>
      <c r="C1569" s="5">
        <f t="shared" si="73"/>
        <v>5.5113198272632345E-4</v>
      </c>
      <c r="D1569" s="24">
        <f t="shared" si="74"/>
        <v>0.99964607055738786</v>
      </c>
      <c r="E1569" s="24">
        <f t="shared" si="75"/>
        <v>1.5941807119762301</v>
      </c>
    </row>
    <row r="1570" spans="1:5" ht="15" customHeight="1" x14ac:dyDescent="0.2">
      <c r="A1570" s="3">
        <f>'Stocks Returns'!A1566</f>
        <v>44488</v>
      </c>
      <c r="B1570" s="5">
        <f>SUMPRODUCT('Stocks Returns'!B1566:E1566,$H$10:$K$10)</f>
        <v>1.2536097911748065E-2</v>
      </c>
      <c r="C1570" s="5">
        <f t="shared" si="73"/>
        <v>-1.2536097911748065E-2</v>
      </c>
      <c r="D1570" s="24">
        <f t="shared" si="74"/>
        <v>1.0087286081041531</v>
      </c>
      <c r="E1570" s="24">
        <f t="shared" si="75"/>
        <v>1.60311023375699</v>
      </c>
    </row>
    <row r="1571" spans="1:5" ht="15" customHeight="1" x14ac:dyDescent="0.2">
      <c r="A1571" s="3">
        <f>'Stocks Returns'!A1567</f>
        <v>44489</v>
      </c>
      <c r="B1571" s="5">
        <f>SUMPRODUCT('Stocks Returns'!B1567:E1567,$H$10:$K$10)</f>
        <v>-8.4111828643854379E-3</v>
      </c>
      <c r="C1571" s="5">
        <f t="shared" si="73"/>
        <v>8.4111828643854379E-3</v>
      </c>
      <c r="D1571" s="24">
        <f t="shared" si="74"/>
        <v>0.99419119524551647</v>
      </c>
      <c r="E1571" s="24">
        <f t="shared" si="75"/>
        <v>1.5886588635641961</v>
      </c>
    </row>
    <row r="1572" spans="1:5" ht="15" customHeight="1" x14ac:dyDescent="0.2">
      <c r="A1572" s="3">
        <f>'Stocks Returns'!A1568</f>
        <v>44490</v>
      </c>
      <c r="B1572" s="5">
        <f>SUMPRODUCT('Stocks Returns'!B1568:E1568,$H$10:$K$10)</f>
        <v>-3.9514432350030194E-3</v>
      </c>
      <c r="C1572" s="5">
        <f t="shared" si="73"/>
        <v>3.9514432350030194E-3</v>
      </c>
      <c r="D1572" s="24">
        <f t="shared" si="74"/>
        <v>0.99728625454830788</v>
      </c>
      <c r="E1572" s="24">
        <f t="shared" si="75"/>
        <v>1.5918064442354458</v>
      </c>
    </row>
    <row r="1573" spans="1:5" ht="15" customHeight="1" x14ac:dyDescent="0.2">
      <c r="A1573" s="3">
        <f>'Stocks Returns'!A1569</f>
        <v>44491</v>
      </c>
      <c r="B1573" s="5">
        <f>SUMPRODUCT('Stocks Returns'!B1569:E1569,$H$10:$K$10)</f>
        <v>3.451136570467586E-3</v>
      </c>
      <c r="C1573" s="5">
        <f t="shared" si="73"/>
        <v>-3.451136570467586E-3</v>
      </c>
      <c r="D1573" s="24">
        <f t="shared" si="74"/>
        <v>1.0024236449333044</v>
      </c>
      <c r="E1573" s="24">
        <f t="shared" si="75"/>
        <v>1.5969467697191924</v>
      </c>
    </row>
    <row r="1574" spans="1:5" ht="15" customHeight="1" x14ac:dyDescent="0.2">
      <c r="A1574" s="3">
        <f>'Stocks Returns'!A1570</f>
        <v>44494</v>
      </c>
      <c r="B1574" s="5">
        <f>SUMPRODUCT('Stocks Returns'!B1570:E1570,$H$10:$K$10)</f>
        <v>1.1256254968863566E-2</v>
      </c>
      <c r="C1574" s="5">
        <f t="shared" si="73"/>
        <v>-1.1256254968863566E-2</v>
      </c>
      <c r="D1574" s="24">
        <f t="shared" si="74"/>
        <v>1.0078403971017913</v>
      </c>
      <c r="E1574" s="24">
        <f t="shared" si="75"/>
        <v>1.6022517011899617</v>
      </c>
    </row>
    <row r="1575" spans="1:5" ht="15" customHeight="1" x14ac:dyDescent="0.2">
      <c r="A1575" s="3">
        <f>'Stocks Returns'!A1571</f>
        <v>44495</v>
      </c>
      <c r="B1575" s="5">
        <f>SUMPRODUCT('Stocks Returns'!B1571:E1571,$H$10:$K$10)</f>
        <v>-9.8077946439939431E-3</v>
      </c>
      <c r="C1575" s="5">
        <f t="shared" si="73"/>
        <v>9.8077946439939431E-3</v>
      </c>
      <c r="D1575" s="24">
        <f t="shared" si="74"/>
        <v>0.99322194667046815</v>
      </c>
      <c r="E1575" s="24">
        <f t="shared" si="75"/>
        <v>1.5876653688453508</v>
      </c>
    </row>
    <row r="1576" spans="1:5" ht="15" customHeight="1" x14ac:dyDescent="0.2">
      <c r="A1576" s="3">
        <f>'Stocks Returns'!A1572</f>
        <v>44496</v>
      </c>
      <c r="B1576" s="5">
        <f>SUMPRODUCT('Stocks Returns'!B1572:E1572,$H$10:$K$10)</f>
        <v>-6.6218564395411184E-2</v>
      </c>
      <c r="C1576" s="5">
        <f t="shared" si="73"/>
        <v>6.6218564395411184E-2</v>
      </c>
      <c r="D1576" s="24">
        <f t="shared" si="74"/>
        <v>0.95407287246298456</v>
      </c>
      <c r="E1576" s="24">
        <f t="shared" si="75"/>
        <v>1.5445161979956601</v>
      </c>
    </row>
    <row r="1577" spans="1:5" ht="15" customHeight="1" x14ac:dyDescent="0.2">
      <c r="A1577" s="3">
        <f>'Stocks Returns'!A1573</f>
        <v>44497</v>
      </c>
      <c r="B1577" s="5">
        <f>SUMPRODUCT('Stocks Returns'!B1573:E1573,$H$10:$K$10)</f>
        <v>-2.4200054808520735E-2</v>
      </c>
      <c r="C1577" s="5">
        <f t="shared" si="73"/>
        <v>2.4200054808520735E-2</v>
      </c>
      <c r="D1577" s="24">
        <f t="shared" si="74"/>
        <v>0.98323371811628657</v>
      </c>
      <c r="E1577" s="24">
        <f t="shared" si="75"/>
        <v>1.5772126430065874</v>
      </c>
    </row>
    <row r="1578" spans="1:5" ht="15" customHeight="1" x14ac:dyDescent="0.2">
      <c r="A1578" s="3">
        <f>'Stocks Returns'!A1574</f>
        <v>44498</v>
      </c>
      <c r="B1578" s="5">
        <f>SUMPRODUCT('Stocks Returns'!B1574:E1574,$H$10:$K$10)</f>
        <v>8.3622250951041008E-3</v>
      </c>
      <c r="C1578" s="5">
        <f t="shared" si="73"/>
        <v>-8.3622250951041008E-3</v>
      </c>
      <c r="D1578" s="24">
        <f t="shared" si="74"/>
        <v>1.0058319403694023</v>
      </c>
      <c r="E1578" s="24">
        <f t="shared" si="75"/>
        <v>1.6002985442609714</v>
      </c>
    </row>
    <row r="1579" spans="1:5" ht="15" customHeight="1" x14ac:dyDescent="0.2">
      <c r="A1579" s="3">
        <f>'Stocks Returns'!A1575</f>
        <v>44501</v>
      </c>
      <c r="B1579" s="5">
        <f>SUMPRODUCT('Stocks Returns'!B1575:E1575,$H$10:$K$10)</f>
        <v>5.2705351028500729E-3</v>
      </c>
      <c r="C1579" s="5">
        <f t="shared" si="73"/>
        <v>-5.2705351028500729E-3</v>
      </c>
      <c r="D1579" s="24">
        <f t="shared" si="74"/>
        <v>1.0036863075147779</v>
      </c>
      <c r="E1579" s="24">
        <f t="shared" si="75"/>
        <v>1.5981939548141499</v>
      </c>
    </row>
    <row r="1580" spans="1:5" ht="15" customHeight="1" x14ac:dyDescent="0.2">
      <c r="A1580" s="3">
        <f>'Stocks Returns'!A1576</f>
        <v>44502</v>
      </c>
      <c r="B1580" s="5">
        <f>SUMPRODUCT('Stocks Returns'!B1576:E1576,$H$10:$K$10)</f>
        <v>-1.3306397297590773E-2</v>
      </c>
      <c r="C1580" s="5">
        <f t="shared" si="73"/>
        <v>1.3306397297590773E-2</v>
      </c>
      <c r="D1580" s="24">
        <f t="shared" si="74"/>
        <v>0.99079391642887193</v>
      </c>
      <c r="E1580" s="24">
        <f t="shared" si="75"/>
        <v>1.5851603415972646</v>
      </c>
    </row>
    <row r="1581" spans="1:5" ht="15" customHeight="1" x14ac:dyDescent="0.2">
      <c r="A1581" s="3">
        <f>'Stocks Returns'!A1577</f>
        <v>44503</v>
      </c>
      <c r="B1581" s="5">
        <f>SUMPRODUCT('Stocks Returns'!B1577:E1577,$H$10:$K$10)</f>
        <v>-3.9508862100544337E-3</v>
      </c>
      <c r="C1581" s="5">
        <f t="shared" si="73"/>
        <v>3.9508862100544337E-3</v>
      </c>
      <c r="D1581" s="24">
        <f t="shared" si="74"/>
        <v>0.9972866411236222</v>
      </c>
      <c r="E1581" s="24">
        <f t="shared" si="75"/>
        <v>1.5918068349953565</v>
      </c>
    </row>
    <row r="1582" spans="1:5" ht="15" customHeight="1" x14ac:dyDescent="0.2">
      <c r="A1582" s="3">
        <f>'Stocks Returns'!A1578</f>
        <v>44504</v>
      </c>
      <c r="B1582" s="5">
        <f>SUMPRODUCT('Stocks Returns'!B1578:E1578,$H$10:$K$10)</f>
        <v>5.3827544076887127E-3</v>
      </c>
      <c r="C1582" s="5">
        <f t="shared" si="73"/>
        <v>-5.3827544076887127E-3</v>
      </c>
      <c r="D1582" s="24">
        <f t="shared" si="74"/>
        <v>1.003764187712336</v>
      </c>
      <c r="E1582" s="24">
        <f t="shared" si="75"/>
        <v>1.5982706701897451</v>
      </c>
    </row>
    <row r="1583" spans="1:5" ht="15" customHeight="1" x14ac:dyDescent="0.2">
      <c r="A1583" s="3">
        <f>'Stocks Returns'!A1579</f>
        <v>44505</v>
      </c>
      <c r="B1583" s="5">
        <f>SUMPRODUCT('Stocks Returns'!B1579:E1579,$H$10:$K$10)</f>
        <v>3.756842077956888E-2</v>
      </c>
      <c r="C1583" s="5">
        <f t="shared" si="73"/>
        <v>-3.756842077956888E-2</v>
      </c>
      <c r="D1583" s="24">
        <f t="shared" si="74"/>
        <v>1.0261010401744208</v>
      </c>
      <c r="E1583" s="24">
        <f t="shared" si="75"/>
        <v>1.6192495187464366</v>
      </c>
    </row>
    <row r="1584" spans="1:5" ht="15" customHeight="1" x14ac:dyDescent="0.2">
      <c r="A1584" s="3">
        <f>'Stocks Returns'!A1580</f>
        <v>44508</v>
      </c>
      <c r="B1584" s="5">
        <f>SUMPRODUCT('Stocks Returns'!B1580:E1580,$H$10:$K$10)</f>
        <v>1.5505362118349962E-2</v>
      </c>
      <c r="C1584" s="5">
        <f t="shared" si="73"/>
        <v>-1.5505362118349962E-2</v>
      </c>
      <c r="D1584" s="24">
        <f t="shared" si="74"/>
        <v>1.0107892774635348</v>
      </c>
      <c r="E1584" s="24">
        <f t="shared" si="75"/>
        <v>1.6050896722838588</v>
      </c>
    </row>
    <row r="1585" spans="1:5" ht="15" customHeight="1" x14ac:dyDescent="0.2">
      <c r="A1585" s="3">
        <f>'Stocks Returns'!A1581</f>
        <v>44509</v>
      </c>
      <c r="B1585" s="5">
        <f>SUMPRODUCT('Stocks Returns'!B1581:E1581,$H$10:$K$10)</f>
        <v>-3.1134375029213311E-2</v>
      </c>
      <c r="C1585" s="5">
        <f t="shared" si="73"/>
        <v>3.1134375029213311E-2</v>
      </c>
      <c r="D1585" s="24">
        <f t="shared" si="74"/>
        <v>0.97842129988312587</v>
      </c>
      <c r="E1585" s="24">
        <f t="shared" si="75"/>
        <v>1.5720382115678162</v>
      </c>
    </row>
    <row r="1586" spans="1:5" ht="15" customHeight="1" x14ac:dyDescent="0.2">
      <c r="A1586" s="3">
        <f>'Stocks Returns'!A1582</f>
        <v>44510</v>
      </c>
      <c r="B1586" s="5">
        <f>SUMPRODUCT('Stocks Returns'!B1582:E1582,$H$10:$K$10)</f>
        <v>8.113402014464163E-3</v>
      </c>
      <c r="C1586" s="5">
        <f t="shared" si="73"/>
        <v>-8.113402014464163E-3</v>
      </c>
      <c r="D1586" s="24">
        <f t="shared" si="74"/>
        <v>1.005659257151438</v>
      </c>
      <c r="E1586" s="24">
        <f t="shared" si="75"/>
        <v>1.6001298525743226</v>
      </c>
    </row>
    <row r="1587" spans="1:5" ht="15" customHeight="1" x14ac:dyDescent="0.2">
      <c r="A1587" s="3">
        <f>'Stocks Returns'!A1583</f>
        <v>44511</v>
      </c>
      <c r="B1587" s="5">
        <f>SUMPRODUCT('Stocks Returns'!B1583:E1583,$H$10:$K$10)</f>
        <v>-2.0610559949209691E-2</v>
      </c>
      <c r="C1587" s="5">
        <f t="shared" si="73"/>
        <v>2.0610559949209691E-2</v>
      </c>
      <c r="D1587" s="24">
        <f t="shared" si="74"/>
        <v>0.98572482754864843</v>
      </c>
      <c r="E1587" s="24">
        <f t="shared" si="75"/>
        <v>1.5798560188829438</v>
      </c>
    </row>
    <row r="1588" spans="1:5" ht="15" customHeight="1" x14ac:dyDescent="0.2">
      <c r="A1588" s="3">
        <f>'Stocks Returns'!A1584</f>
        <v>44512</v>
      </c>
      <c r="B1588" s="5">
        <f>SUMPRODUCT('Stocks Returns'!B1584:E1584,$H$10:$K$10)</f>
        <v>7.3610803873176232E-3</v>
      </c>
      <c r="C1588" s="5">
        <f t="shared" si="73"/>
        <v>-7.3610803873176232E-3</v>
      </c>
      <c r="D1588" s="24">
        <f t="shared" si="74"/>
        <v>1.0051371459421983</v>
      </c>
      <c r="E1588" s="24">
        <f t="shared" si="75"/>
        <v>1.5996190762511988</v>
      </c>
    </row>
    <row r="1589" spans="1:5" ht="15" customHeight="1" x14ac:dyDescent="0.2">
      <c r="A1589" s="3">
        <f>'Stocks Returns'!A1585</f>
        <v>44515</v>
      </c>
      <c r="B1589" s="5">
        <f>SUMPRODUCT('Stocks Returns'!B1585:E1585,$H$10:$K$10)</f>
        <v>8.4260571707944027E-4</v>
      </c>
      <c r="C1589" s="5">
        <f t="shared" si="73"/>
        <v>-8.4260571707944027E-4</v>
      </c>
      <c r="D1589" s="24">
        <f t="shared" si="74"/>
        <v>1.0006133245210531</v>
      </c>
      <c r="E1589" s="24">
        <f t="shared" si="75"/>
        <v>1.5951474637712773</v>
      </c>
    </row>
    <row r="1590" spans="1:5" ht="15" customHeight="1" x14ac:dyDescent="0.2">
      <c r="A1590" s="3">
        <f>'Stocks Returns'!A1586</f>
        <v>44516</v>
      </c>
      <c r="B1590" s="5">
        <f>SUMPRODUCT('Stocks Returns'!B1586:E1586,$H$10:$K$10)</f>
        <v>1.3482262478521209E-2</v>
      </c>
      <c r="C1590" s="5">
        <f t="shared" si="73"/>
        <v>-1.3482262478521209E-2</v>
      </c>
      <c r="D1590" s="24">
        <f t="shared" si="74"/>
        <v>1.0093852463134936</v>
      </c>
      <c r="E1590" s="24">
        <f t="shared" si="75"/>
        <v>1.6037428671410021</v>
      </c>
    </row>
    <row r="1591" spans="1:5" ht="15" customHeight="1" x14ac:dyDescent="0.2">
      <c r="A1591" s="3">
        <f>'Stocks Returns'!A1587</f>
        <v>44517</v>
      </c>
      <c r="B1591" s="5">
        <f>SUMPRODUCT('Stocks Returns'!B1587:E1587,$H$10:$K$10)</f>
        <v>-4.518859157940662E-2</v>
      </c>
      <c r="C1591" s="5">
        <f t="shared" si="73"/>
        <v>4.518859157940662E-2</v>
      </c>
      <c r="D1591" s="24">
        <f t="shared" si="74"/>
        <v>0.96866767359729178</v>
      </c>
      <c r="E1591" s="24">
        <f t="shared" si="75"/>
        <v>1.5612797056806131</v>
      </c>
    </row>
    <row r="1592" spans="1:5" ht="15" customHeight="1" x14ac:dyDescent="0.2">
      <c r="A1592" s="3">
        <f>'Stocks Returns'!A1588</f>
        <v>44518</v>
      </c>
      <c r="B1592" s="5">
        <f>SUMPRODUCT('Stocks Returns'!B1588:E1588,$H$10:$K$10)</f>
        <v>-7.5936746824489211E-3</v>
      </c>
      <c r="C1592" s="5">
        <f t="shared" si="73"/>
        <v>7.5936746824489211E-3</v>
      </c>
      <c r="D1592" s="24">
        <f t="shared" si="74"/>
        <v>0.99475854592378044</v>
      </c>
      <c r="E1592" s="24">
        <f t="shared" si="75"/>
        <v>1.5892386838107375</v>
      </c>
    </row>
    <row r="1593" spans="1:5" ht="15" customHeight="1" x14ac:dyDescent="0.2">
      <c r="A1593" s="3">
        <f>'Stocks Returns'!A1589</f>
        <v>44519</v>
      </c>
      <c r="B1593" s="5">
        <f>SUMPRODUCT('Stocks Returns'!B1589:E1589,$H$10:$K$10)</f>
        <v>-1.1940327861703499E-2</v>
      </c>
      <c r="C1593" s="5">
        <f t="shared" si="73"/>
        <v>1.1940327861703499E-2</v>
      </c>
      <c r="D1593" s="24">
        <f t="shared" si="74"/>
        <v>0.99174196861737773</v>
      </c>
      <c r="E1593" s="24">
        <f t="shared" si="75"/>
        <v>1.5861412192290603</v>
      </c>
    </row>
    <row r="1594" spans="1:5" ht="15" customHeight="1" x14ac:dyDescent="0.2">
      <c r="A1594" s="3">
        <f>'Stocks Returns'!A1590</f>
        <v>44522</v>
      </c>
      <c r="B1594" s="5">
        <f>SUMPRODUCT('Stocks Returns'!B1590:E1590,$H$10:$K$10)</f>
        <v>-2.4637102119281207E-2</v>
      </c>
      <c r="C1594" s="5">
        <f t="shared" si="73"/>
        <v>2.4637102119281207E-2</v>
      </c>
      <c r="D1594" s="24">
        <f t="shared" si="74"/>
        <v>0.98293040728261882</v>
      </c>
      <c r="E1594" s="24">
        <f t="shared" si="75"/>
        <v>1.5768891512374941</v>
      </c>
    </row>
    <row r="1595" spans="1:5" ht="15" customHeight="1" x14ac:dyDescent="0.2">
      <c r="A1595" s="3">
        <f>'Stocks Returns'!A1591</f>
        <v>44523</v>
      </c>
      <c r="B1595" s="5">
        <f>SUMPRODUCT('Stocks Returns'!B1591:E1591,$H$10:$K$10)</f>
        <v>1.447169722350025E-2</v>
      </c>
      <c r="C1595" s="5">
        <f t="shared" si="73"/>
        <v>-1.447169722350025E-2</v>
      </c>
      <c r="D1595" s="24">
        <f t="shared" si="74"/>
        <v>1.0100719140265091</v>
      </c>
      <c r="E1595" s="24">
        <f t="shared" si="75"/>
        <v>1.604402552568206</v>
      </c>
    </row>
    <row r="1596" spans="1:5" ht="15" customHeight="1" x14ac:dyDescent="0.2">
      <c r="A1596" s="3">
        <f>'Stocks Returns'!A1592</f>
        <v>44524</v>
      </c>
      <c r="B1596" s="5">
        <f>SUMPRODUCT('Stocks Returns'!B1592:E1592,$H$10:$K$10)</f>
        <v>2.2986486418545435E-2</v>
      </c>
      <c r="C1596" s="5">
        <f t="shared" si="73"/>
        <v>-2.2986486418545435E-2</v>
      </c>
      <c r="D1596" s="24">
        <f t="shared" si="74"/>
        <v>1.0159811777278704</v>
      </c>
      <c r="E1596" s="24">
        <f t="shared" si="75"/>
        <v>1.6099998057763121</v>
      </c>
    </row>
    <row r="1597" spans="1:5" ht="15" customHeight="1" x14ac:dyDescent="0.2">
      <c r="A1597" s="3">
        <f>'Stocks Returns'!A1593</f>
        <v>44525</v>
      </c>
      <c r="B1597" s="5">
        <f>SUMPRODUCT('Stocks Returns'!B1593:E1593,$H$10:$K$10)</f>
        <v>0</v>
      </c>
      <c r="C1597" s="5">
        <f t="shared" si="73"/>
        <v>0</v>
      </c>
      <c r="D1597" s="24">
        <f t="shared" si="74"/>
        <v>1.0000285561533999</v>
      </c>
      <c r="E1597" s="24">
        <f t="shared" si="75"/>
        <v>1.5945634464142966</v>
      </c>
    </row>
    <row r="1598" spans="1:5" ht="15" customHeight="1" x14ac:dyDescent="0.2">
      <c r="A1598" s="3">
        <f>'Stocks Returns'!A1594</f>
        <v>44526</v>
      </c>
      <c r="B1598" s="5">
        <f>SUMPRODUCT('Stocks Returns'!B1594:E1594,$H$10:$K$10)</f>
        <v>-2.8644563631370114E-2</v>
      </c>
      <c r="C1598" s="5">
        <f t="shared" si="73"/>
        <v>2.8644563631370114E-2</v>
      </c>
      <c r="D1598" s="24">
        <f t="shared" si="74"/>
        <v>0.98014922899322909</v>
      </c>
      <c r="E1598" s="24">
        <f t="shared" si="75"/>
        <v>1.5739063753647511</v>
      </c>
    </row>
    <row r="1599" spans="1:5" ht="15" customHeight="1" x14ac:dyDescent="0.2">
      <c r="A1599" s="3">
        <f>'Stocks Returns'!A1595</f>
        <v>44529</v>
      </c>
      <c r="B1599" s="5">
        <f>SUMPRODUCT('Stocks Returns'!B1595:E1595,$H$10:$K$10)</f>
        <v>-3.3046423421448107E-3</v>
      </c>
      <c r="C1599" s="5">
        <f t="shared" si="73"/>
        <v>3.3046423421448107E-3</v>
      </c>
      <c r="D1599" s="24">
        <f t="shared" si="74"/>
        <v>0.99773513436795147</v>
      </c>
      <c r="E1599" s="24">
        <f t="shared" si="75"/>
        <v>1.5922597825065989</v>
      </c>
    </row>
    <row r="1600" spans="1:5" ht="15" customHeight="1" x14ac:dyDescent="0.2">
      <c r="A1600" s="3">
        <f>'Stocks Returns'!A1596</f>
        <v>44530</v>
      </c>
      <c r="B1600" s="5">
        <f>SUMPRODUCT('Stocks Returns'!B1596:E1596,$H$10:$K$10)</f>
        <v>-1.2789251046397471E-2</v>
      </c>
      <c r="C1600" s="5">
        <f t="shared" si="73"/>
        <v>1.2789251046397471E-2</v>
      </c>
      <c r="D1600" s="24">
        <f t="shared" si="74"/>
        <v>0.99115281592720006</v>
      </c>
      <c r="E1600" s="24">
        <f t="shared" si="75"/>
        <v>1.5855320831817168</v>
      </c>
    </row>
    <row r="1601" spans="1:5" ht="15" customHeight="1" x14ac:dyDescent="0.2">
      <c r="A1601" s="3">
        <f>'Stocks Returns'!A1597</f>
        <v>44531</v>
      </c>
      <c r="B1601" s="5">
        <f>SUMPRODUCT('Stocks Returns'!B1597:E1597,$H$10:$K$10)</f>
        <v>-1.6811711031408015E-2</v>
      </c>
      <c r="C1601" s="5">
        <f t="shared" si="73"/>
        <v>1.6811711031408015E-2</v>
      </c>
      <c r="D1601" s="24">
        <f t="shared" si="74"/>
        <v>0.98836122869760279</v>
      </c>
      <c r="E1601" s="24">
        <f t="shared" si="75"/>
        <v>1.5826272927826159</v>
      </c>
    </row>
    <row r="1602" spans="1:5" ht="15" customHeight="1" x14ac:dyDescent="0.2">
      <c r="A1602" s="3">
        <f>'Stocks Returns'!A1598</f>
        <v>44532</v>
      </c>
      <c r="B1602" s="5">
        <f>SUMPRODUCT('Stocks Returns'!B1598:E1598,$H$10:$K$10)</f>
        <v>4.0083883959454149E-2</v>
      </c>
      <c r="C1602" s="5">
        <f t="shared" si="73"/>
        <v>-4.0083883959454149E-2</v>
      </c>
      <c r="D1602" s="24">
        <f t="shared" si="74"/>
        <v>1.0278467716212611</v>
      </c>
      <c r="E1602" s="24">
        <f t="shared" si="75"/>
        <v>1.6208017605247256</v>
      </c>
    </row>
    <row r="1603" spans="1:5" ht="15" customHeight="1" x14ac:dyDescent="0.2">
      <c r="A1603" s="3">
        <f>'Stocks Returns'!A1599</f>
        <v>44533</v>
      </c>
      <c r="B1603" s="5">
        <f>SUMPRODUCT('Stocks Returns'!B1599:E1599,$H$10:$K$10)</f>
        <v>-8.631071441259585E-3</v>
      </c>
      <c r="C1603" s="5">
        <f t="shared" si="73"/>
        <v>8.631071441259585E-3</v>
      </c>
      <c r="D1603" s="24">
        <f t="shared" si="74"/>
        <v>0.99403859257316585</v>
      </c>
      <c r="E1603" s="24">
        <f t="shared" si="75"/>
        <v>1.5885026896494794</v>
      </c>
    </row>
    <row r="1604" spans="1:5" ht="15" customHeight="1" x14ac:dyDescent="0.2">
      <c r="A1604" s="3">
        <f>'Stocks Returns'!A1600</f>
        <v>44536</v>
      </c>
      <c r="B1604" s="5">
        <f>SUMPRODUCT('Stocks Returns'!B1600:E1600,$H$10:$K$10)</f>
        <v>2.9595638221173032E-2</v>
      </c>
      <c r="C1604" s="5">
        <f t="shared" si="73"/>
        <v>-2.9595638221173032E-2</v>
      </c>
      <c r="D1604" s="24">
        <f t="shared" si="74"/>
        <v>1.020567929078894</v>
      </c>
      <c r="E1604" s="24">
        <f t="shared" si="75"/>
        <v>1.6142450709094338</v>
      </c>
    </row>
    <row r="1605" spans="1:5" ht="15" customHeight="1" x14ac:dyDescent="0.2">
      <c r="A1605" s="3">
        <f>'Stocks Returns'!A1601</f>
        <v>44537</v>
      </c>
      <c r="B1605" s="5">
        <f>SUMPRODUCT('Stocks Returns'!B1601:E1601,$H$10:$K$10)</f>
        <v>2.5218158442598258E-2</v>
      </c>
      <c r="C1605" s="5">
        <f t="shared" si="73"/>
        <v>-2.5218158442598258E-2</v>
      </c>
      <c r="D1605" s="24">
        <f t="shared" si="74"/>
        <v>1.0175299581125632</v>
      </c>
      <c r="E1605" s="24">
        <f t="shared" si="75"/>
        <v>1.6114430315854391</v>
      </c>
    </row>
    <row r="1606" spans="1:5" ht="15" customHeight="1" x14ac:dyDescent="0.2">
      <c r="A1606" s="3">
        <f>'Stocks Returns'!A1602</f>
        <v>44538</v>
      </c>
      <c r="B1606" s="5">
        <f>SUMPRODUCT('Stocks Returns'!B1602:E1602,$H$10:$K$10)</f>
        <v>6.3168113718271839E-3</v>
      </c>
      <c r="C1606" s="5">
        <f t="shared" ref="C1606:C1669" si="76">-B1606</f>
        <v>-6.3168113718271839E-3</v>
      </c>
      <c r="D1606" s="24">
        <f t="shared" ref="D1606:D1669" si="77">1+$H$13+$H$19*(B1606-$H$13)</f>
        <v>1.0044124232454481</v>
      </c>
      <c r="E1606" s="24">
        <f t="shared" ref="E1606:E1669" si="78">$H$22*D1606-$H$23*D1606^2-LN(1+$H$24*EXP(1-D1606^3))</f>
        <v>1.5989082614804864</v>
      </c>
    </row>
    <row r="1607" spans="1:5" ht="15" customHeight="1" x14ac:dyDescent="0.2">
      <c r="A1607" s="3">
        <f>'Stocks Returns'!A1603</f>
        <v>44539</v>
      </c>
      <c r="B1607" s="5">
        <f>SUMPRODUCT('Stocks Returns'!B1603:E1603,$H$10:$K$10)</f>
        <v>1.0280355875845417E-2</v>
      </c>
      <c r="C1607" s="5">
        <f t="shared" si="76"/>
        <v>-1.0280355875845417E-2</v>
      </c>
      <c r="D1607" s="24">
        <f t="shared" si="77"/>
        <v>1.0071631231312366</v>
      </c>
      <c r="E1607" s="24">
        <f t="shared" si="78"/>
        <v>1.6015949032307022</v>
      </c>
    </row>
    <row r="1608" spans="1:5" ht="15" customHeight="1" x14ac:dyDescent="0.2">
      <c r="A1608" s="3">
        <f>'Stocks Returns'!A1604</f>
        <v>44540</v>
      </c>
      <c r="B1608" s="5">
        <f>SUMPRODUCT('Stocks Returns'!B1604:E1604,$H$10:$K$10)</f>
        <v>9.2978657194909709E-3</v>
      </c>
      <c r="C1608" s="5">
        <f t="shared" si="76"/>
        <v>-9.2978657194909709E-3</v>
      </c>
      <c r="D1608" s="24">
        <f t="shared" si="77"/>
        <v>1.0064812749627268</v>
      </c>
      <c r="E1608" s="24">
        <f t="shared" si="78"/>
        <v>1.6009317892740986</v>
      </c>
    </row>
    <row r="1609" spans="1:5" ht="15" customHeight="1" x14ac:dyDescent="0.2">
      <c r="A1609" s="3">
        <f>'Stocks Returns'!A1605</f>
        <v>44543</v>
      </c>
      <c r="B1609" s="5">
        <f>SUMPRODUCT('Stocks Returns'!B1605:E1605,$H$10:$K$10)</f>
        <v>-1.1862451871681749E-2</v>
      </c>
      <c r="C1609" s="5">
        <f t="shared" si="76"/>
        <v>1.1862451871681749E-2</v>
      </c>
      <c r="D1609" s="24">
        <f t="shared" si="77"/>
        <v>0.99179601455445277</v>
      </c>
      <c r="E1609" s="24">
        <f t="shared" si="78"/>
        <v>1.5861970299819643</v>
      </c>
    </row>
    <row r="1610" spans="1:5" ht="15" customHeight="1" x14ac:dyDescent="0.2">
      <c r="A1610" s="3">
        <f>'Stocks Returns'!A1606</f>
        <v>44544</v>
      </c>
      <c r="B1610" s="5">
        <f>SUMPRODUCT('Stocks Returns'!B1606:E1606,$H$10:$K$10)</f>
        <v>-4.8259450795200181E-3</v>
      </c>
      <c r="C1610" s="5">
        <f t="shared" si="76"/>
        <v>4.8259450795200181E-3</v>
      </c>
      <c r="D1610" s="24">
        <f t="shared" si="77"/>
        <v>0.99667935026821308</v>
      </c>
      <c r="E1610" s="24">
        <f t="shared" si="78"/>
        <v>1.5911922375006768</v>
      </c>
    </row>
    <row r="1611" spans="1:5" ht="15" customHeight="1" x14ac:dyDescent="0.2">
      <c r="A1611" s="3">
        <f>'Stocks Returns'!A1607</f>
        <v>44545</v>
      </c>
      <c r="B1611" s="5">
        <f>SUMPRODUCT('Stocks Returns'!B1607:E1607,$H$10:$K$10)</f>
        <v>1.2519667572451671E-2</v>
      </c>
      <c r="C1611" s="5">
        <f t="shared" si="76"/>
        <v>-1.2519667572451671E-2</v>
      </c>
      <c r="D1611" s="24">
        <f t="shared" si="77"/>
        <v>1.0087172054486815</v>
      </c>
      <c r="E1611" s="24">
        <f t="shared" si="78"/>
        <v>1.603099232441334</v>
      </c>
    </row>
    <row r="1612" spans="1:5" ht="15" customHeight="1" x14ac:dyDescent="0.2">
      <c r="A1612" s="3">
        <f>'Stocks Returns'!A1608</f>
        <v>44546</v>
      </c>
      <c r="B1612" s="5">
        <f>SUMPRODUCT('Stocks Returns'!B1608:E1608,$H$10:$K$10)</f>
        <v>6.8920261150298119E-3</v>
      </c>
      <c r="C1612" s="5">
        <f t="shared" si="76"/>
        <v>-6.8920261150298119E-3</v>
      </c>
      <c r="D1612" s="24">
        <f t="shared" si="77"/>
        <v>1.0048116222772305</v>
      </c>
      <c r="E1612" s="24">
        <f t="shared" si="78"/>
        <v>1.599300062001821</v>
      </c>
    </row>
    <row r="1613" spans="1:5" ht="15" customHeight="1" x14ac:dyDescent="0.2">
      <c r="A1613" s="3">
        <f>'Stocks Returns'!A1609</f>
        <v>44547</v>
      </c>
      <c r="B1613" s="5">
        <f>SUMPRODUCT('Stocks Returns'!B1609:E1609,$H$10:$K$10)</f>
        <v>-1.1117848036576932E-2</v>
      </c>
      <c r="C1613" s="5">
        <f t="shared" si="76"/>
        <v>1.1117848036576932E-2</v>
      </c>
      <c r="D1613" s="24">
        <f t="shared" si="77"/>
        <v>0.99231276961601556</v>
      </c>
      <c r="E1613" s="24">
        <f t="shared" si="78"/>
        <v>1.586730078680388</v>
      </c>
    </row>
    <row r="1614" spans="1:5" ht="15" customHeight="1" x14ac:dyDescent="0.2">
      <c r="A1614" s="3">
        <f>'Stocks Returns'!A1610</f>
        <v>44550</v>
      </c>
      <c r="B1614" s="5">
        <f>SUMPRODUCT('Stocks Returns'!B1610:E1610,$H$10:$K$10)</f>
        <v>-1.5142734860039848E-2</v>
      </c>
      <c r="C1614" s="5">
        <f t="shared" si="76"/>
        <v>1.5142734860039848E-2</v>
      </c>
      <c r="D1614" s="24">
        <f t="shared" si="77"/>
        <v>0.98951949816053231</v>
      </c>
      <c r="E1614" s="24">
        <f t="shared" si="78"/>
        <v>1.5838362379276762</v>
      </c>
    </row>
    <row r="1615" spans="1:5" ht="15" customHeight="1" x14ac:dyDescent="0.2">
      <c r="A1615" s="3">
        <f>'Stocks Returns'!A1611</f>
        <v>44551</v>
      </c>
      <c r="B1615" s="5">
        <f>SUMPRODUCT('Stocks Returns'!B1611:E1611,$H$10:$K$10)</f>
        <v>3.1886226749164276E-2</v>
      </c>
      <c r="C1615" s="5">
        <f t="shared" si="76"/>
        <v>-3.1886226749164276E-2</v>
      </c>
      <c r="D1615" s="24">
        <f t="shared" si="77"/>
        <v>1.02215759751732</v>
      </c>
      <c r="E1615" s="24">
        <f t="shared" si="78"/>
        <v>1.6156959738187202</v>
      </c>
    </row>
    <row r="1616" spans="1:5" ht="15" customHeight="1" x14ac:dyDescent="0.2">
      <c r="A1616" s="3">
        <f>'Stocks Returns'!A1612</f>
        <v>44552</v>
      </c>
      <c r="B1616" s="5">
        <f>SUMPRODUCT('Stocks Returns'!B1612:E1612,$H$10:$K$10)</f>
        <v>1.1971865824549134E-2</v>
      </c>
      <c r="C1616" s="5">
        <f t="shared" si="76"/>
        <v>-1.1971865824549134E-2</v>
      </c>
      <c r="D1616" s="24">
        <f t="shared" si="77"/>
        <v>1.008337031035637</v>
      </c>
      <c r="E1616" s="24">
        <f t="shared" si="78"/>
        <v>1.6027321361665359</v>
      </c>
    </row>
    <row r="1617" spans="1:5" ht="15" customHeight="1" x14ac:dyDescent="0.2">
      <c r="A1617" s="3">
        <f>'Stocks Returns'!A1613</f>
        <v>44553</v>
      </c>
      <c r="B1617" s="5">
        <f>SUMPRODUCT('Stocks Returns'!B1613:E1613,$H$10:$K$10)</f>
        <v>-5.398492946529455E-3</v>
      </c>
      <c r="C1617" s="5">
        <f t="shared" si="76"/>
        <v>5.398492946529455E-3</v>
      </c>
      <c r="D1617" s="24">
        <f t="shared" si="77"/>
        <v>0.99628200204850847</v>
      </c>
      <c r="E1617" s="24">
        <f t="shared" si="78"/>
        <v>1.5907893153698893</v>
      </c>
    </row>
    <row r="1618" spans="1:5" ht="15" customHeight="1" x14ac:dyDescent="0.2">
      <c r="A1618" s="3">
        <f>'Stocks Returns'!A1614</f>
        <v>44554</v>
      </c>
      <c r="B1618" s="5">
        <f>SUMPRODUCT('Stocks Returns'!B1614:E1614,$H$10:$K$10)</f>
        <v>0</v>
      </c>
      <c r="C1618" s="5">
        <f t="shared" si="76"/>
        <v>0</v>
      </c>
      <c r="D1618" s="24">
        <f t="shared" si="77"/>
        <v>1.0000285561533999</v>
      </c>
      <c r="E1618" s="24">
        <f t="shared" si="78"/>
        <v>1.5945634464142966</v>
      </c>
    </row>
    <row r="1619" spans="1:5" ht="15" customHeight="1" x14ac:dyDescent="0.2">
      <c r="A1619" s="3">
        <f>'Stocks Returns'!A1615</f>
        <v>44557</v>
      </c>
      <c r="B1619" s="5">
        <f>SUMPRODUCT('Stocks Returns'!B1615:E1615,$H$10:$K$10)</f>
        <v>6.0561111663389551E-3</v>
      </c>
      <c r="C1619" s="5">
        <f t="shared" si="76"/>
        <v>-6.0561111663389551E-3</v>
      </c>
      <c r="D1619" s="24">
        <f t="shared" si="77"/>
        <v>1.0042314973028392</v>
      </c>
      <c r="E1619" s="24">
        <f t="shared" si="78"/>
        <v>1.5987304769010116</v>
      </c>
    </row>
    <row r="1620" spans="1:5" ht="15" customHeight="1" x14ac:dyDescent="0.2">
      <c r="A1620" s="3">
        <f>'Stocks Returns'!A1616</f>
        <v>44558</v>
      </c>
      <c r="B1620" s="5">
        <f>SUMPRODUCT('Stocks Returns'!B1616:E1616,$H$10:$K$10)</f>
        <v>9.5246930595758116E-4</v>
      </c>
      <c r="C1620" s="5">
        <f t="shared" si="76"/>
        <v>-9.5246930595758116E-4</v>
      </c>
      <c r="D1620" s="24">
        <f t="shared" si="77"/>
        <v>1.0006895698517344</v>
      </c>
      <c r="E1620" s="24">
        <f t="shared" si="78"/>
        <v>1.595223510293122</v>
      </c>
    </row>
    <row r="1621" spans="1:5" ht="15" customHeight="1" x14ac:dyDescent="0.2">
      <c r="A1621" s="3">
        <f>'Stocks Returns'!A1617</f>
        <v>44559</v>
      </c>
      <c r="B1621" s="5">
        <f>SUMPRODUCT('Stocks Returns'!B1617:E1617,$H$10:$K$10)</f>
        <v>6.5069394458962173E-4</v>
      </c>
      <c r="C1621" s="5">
        <f t="shared" si="76"/>
        <v>-6.5069394458962173E-4</v>
      </c>
      <c r="D1621" s="24">
        <f t="shared" si="77"/>
        <v>1.0004801377509451</v>
      </c>
      <c r="E1621" s="24">
        <f t="shared" si="78"/>
        <v>1.5950145684306558</v>
      </c>
    </row>
    <row r="1622" spans="1:5" ht="15" customHeight="1" x14ac:dyDescent="0.2">
      <c r="A1622" s="3">
        <f>'Stocks Returns'!A1618</f>
        <v>44560</v>
      </c>
      <c r="B1622" s="5">
        <f>SUMPRODUCT('Stocks Returns'!B1618:E1618,$H$10:$K$10)</f>
        <v>-2.0738767220882122E-3</v>
      </c>
      <c r="C1622" s="5">
        <f t="shared" si="76"/>
        <v>2.0738767220882122E-3</v>
      </c>
      <c r="D1622" s="24">
        <f t="shared" si="77"/>
        <v>0.99858928570827077</v>
      </c>
      <c r="E1622" s="24">
        <f t="shared" si="78"/>
        <v>1.5931202011121337</v>
      </c>
    </row>
    <row r="1623" spans="1:5" ht="15" customHeight="1" x14ac:dyDescent="0.2">
      <c r="A1623" s="3">
        <f>'Stocks Returns'!A1619</f>
        <v>44561</v>
      </c>
      <c r="B1623" s="5">
        <f>SUMPRODUCT('Stocks Returns'!B1619:E1619,$H$10:$K$10)</f>
        <v>-5.0203983929383838E-3</v>
      </c>
      <c r="C1623" s="5">
        <f t="shared" si="76"/>
        <v>5.0203983929383838E-3</v>
      </c>
      <c r="D1623" s="24">
        <f t="shared" si="77"/>
        <v>0.99654439966870068</v>
      </c>
      <c r="E1623" s="24">
        <f t="shared" si="78"/>
        <v>1.591055464171693</v>
      </c>
    </row>
    <row r="1624" spans="1:5" ht="15" customHeight="1" x14ac:dyDescent="0.2">
      <c r="A1624" s="3">
        <f>'Stocks Returns'!A1620</f>
        <v>44564</v>
      </c>
      <c r="B1624" s="5">
        <f>SUMPRODUCT('Stocks Returns'!B1620:E1620,$H$10:$K$10)</f>
        <v>2.1142067888842573E-2</v>
      </c>
      <c r="C1624" s="5">
        <f t="shared" si="76"/>
        <v>-2.1142067888842573E-2</v>
      </c>
      <c r="D1624" s="24">
        <f t="shared" si="77"/>
        <v>1.0147011512682567</v>
      </c>
      <c r="E1624" s="24">
        <f t="shared" si="78"/>
        <v>1.6087995406283544</v>
      </c>
    </row>
    <row r="1625" spans="1:5" ht="15" customHeight="1" x14ac:dyDescent="0.2">
      <c r="A1625" s="3">
        <f>'Stocks Returns'!A1621</f>
        <v>44565</v>
      </c>
      <c r="B1625" s="5">
        <f>SUMPRODUCT('Stocks Returns'!B1621:E1621,$H$10:$K$10)</f>
        <v>4.1057981565599888E-3</v>
      </c>
      <c r="C1625" s="5">
        <f t="shared" si="76"/>
        <v>-4.1057981565599888E-3</v>
      </c>
      <c r="D1625" s="24">
        <f t="shared" si="77"/>
        <v>1.0028779800740526</v>
      </c>
      <c r="E1625" s="24">
        <f t="shared" si="78"/>
        <v>1.5973962746154435</v>
      </c>
    </row>
    <row r="1626" spans="1:5" ht="15" customHeight="1" x14ac:dyDescent="0.2">
      <c r="A1626" s="3">
        <f>'Stocks Returns'!A1622</f>
        <v>44566</v>
      </c>
      <c r="B1626" s="5">
        <f>SUMPRODUCT('Stocks Returns'!B1622:E1622,$H$10:$K$10)</f>
        <v>-1.2388086653806462E-2</v>
      </c>
      <c r="C1626" s="5">
        <f t="shared" si="76"/>
        <v>1.2388086653806462E-2</v>
      </c>
      <c r="D1626" s="24">
        <f t="shared" si="77"/>
        <v>0.99143122401565831</v>
      </c>
      <c r="E1626" s="24">
        <f t="shared" si="78"/>
        <v>1.5858201046234441</v>
      </c>
    </row>
    <row r="1627" spans="1:5" ht="15" customHeight="1" x14ac:dyDescent="0.2">
      <c r="A1627" s="3">
        <f>'Stocks Returns'!A1623</f>
        <v>44567</v>
      </c>
      <c r="B1627" s="5">
        <f>SUMPRODUCT('Stocks Returns'!B1623:E1623,$H$10:$K$10)</f>
        <v>-4.5880308902623661E-4</v>
      </c>
      <c r="C1627" s="5">
        <f t="shared" si="76"/>
        <v>4.5880308902623661E-4</v>
      </c>
      <c r="D1627" s="24">
        <f t="shared" si="77"/>
        <v>0.99971014680961579</v>
      </c>
      <c r="E1627" s="24">
        <f t="shared" si="78"/>
        <v>1.5942448707041739</v>
      </c>
    </row>
    <row r="1628" spans="1:5" ht="15" customHeight="1" x14ac:dyDescent="0.2">
      <c r="A1628" s="3">
        <f>'Stocks Returns'!A1624</f>
        <v>44568</v>
      </c>
      <c r="B1628" s="5">
        <f>SUMPRODUCT('Stocks Returns'!B1624:E1624,$H$10:$K$10)</f>
        <v>-1.4177771147036842E-2</v>
      </c>
      <c r="C1628" s="5">
        <f t="shared" si="76"/>
        <v>1.4177771147036842E-2</v>
      </c>
      <c r="D1628" s="24">
        <f t="shared" si="77"/>
        <v>0.99018918297735636</v>
      </c>
      <c r="E1628" s="24">
        <f t="shared" si="78"/>
        <v>1.5845328257029165</v>
      </c>
    </row>
    <row r="1629" spans="1:5" ht="15" customHeight="1" x14ac:dyDescent="0.2">
      <c r="A1629" s="3">
        <f>'Stocks Returns'!A1625</f>
        <v>44571</v>
      </c>
      <c r="B1629" s="5">
        <f>SUMPRODUCT('Stocks Returns'!B1625:E1625,$H$10:$K$10)</f>
        <v>-2.0898580734804082E-2</v>
      </c>
      <c r="C1629" s="5">
        <f t="shared" si="76"/>
        <v>2.0898580734804082E-2</v>
      </c>
      <c r="D1629" s="24">
        <f t="shared" si="77"/>
        <v>0.98552494112344591</v>
      </c>
      <c r="E1629" s="24">
        <f t="shared" si="78"/>
        <v>1.579644803070678</v>
      </c>
    </row>
    <row r="1630" spans="1:5" ht="15" customHeight="1" x14ac:dyDescent="0.2">
      <c r="A1630" s="3">
        <f>'Stocks Returns'!A1626</f>
        <v>44572</v>
      </c>
      <c r="B1630" s="5">
        <f>SUMPRODUCT('Stocks Returns'!B1626:E1626,$H$10:$K$10)</f>
        <v>1.1925533283713104E-2</v>
      </c>
      <c r="C1630" s="5">
        <f t="shared" si="76"/>
        <v>-1.1925533283713104E-2</v>
      </c>
      <c r="D1630" s="24">
        <f t="shared" si="77"/>
        <v>1.0083048762522968</v>
      </c>
      <c r="E1630" s="24">
        <f t="shared" si="78"/>
        <v>1.6027010605521923</v>
      </c>
    </row>
    <row r="1631" spans="1:5" ht="15" customHeight="1" x14ac:dyDescent="0.2">
      <c r="A1631" s="3">
        <f>'Stocks Returns'!A1627</f>
        <v>44573</v>
      </c>
      <c r="B1631" s="5">
        <f>SUMPRODUCT('Stocks Returns'!B1627:E1627,$H$10:$K$10)</f>
        <v>6.2760316927906986E-3</v>
      </c>
      <c r="C1631" s="5">
        <f t="shared" si="76"/>
        <v>-6.2760316927906986E-3</v>
      </c>
      <c r="D1631" s="24">
        <f t="shared" si="77"/>
        <v>1.0043841221481966</v>
      </c>
      <c r="E1631" s="24">
        <f t="shared" si="78"/>
        <v>1.5988804604808702</v>
      </c>
    </row>
    <row r="1632" spans="1:5" ht="15" customHeight="1" x14ac:dyDescent="0.2">
      <c r="A1632" s="3">
        <f>'Stocks Returns'!A1628</f>
        <v>44574</v>
      </c>
      <c r="B1632" s="5">
        <f>SUMPRODUCT('Stocks Returns'!B1628:E1628,$H$10:$K$10)</f>
        <v>-4.1622736869966993E-3</v>
      </c>
      <c r="C1632" s="5">
        <f t="shared" si="76"/>
        <v>4.1622736869966993E-3</v>
      </c>
      <c r="D1632" s="24">
        <f t="shared" si="77"/>
        <v>0.99713993821462421</v>
      </c>
      <c r="E1632" s="24">
        <f t="shared" si="78"/>
        <v>1.5916585013650402</v>
      </c>
    </row>
    <row r="1633" spans="1:5" ht="15" customHeight="1" x14ac:dyDescent="0.2">
      <c r="A1633" s="3">
        <f>'Stocks Returns'!A1629</f>
        <v>44575</v>
      </c>
      <c r="B1633" s="5">
        <f>SUMPRODUCT('Stocks Returns'!B1629:E1629,$H$10:$K$10)</f>
        <v>-9.5356958104950303E-4</v>
      </c>
      <c r="C1633" s="5">
        <f t="shared" si="76"/>
        <v>9.5356958104950303E-4</v>
      </c>
      <c r="D1633" s="24">
        <f t="shared" si="77"/>
        <v>0.99936677886415159</v>
      </c>
      <c r="E1633" s="24">
        <f t="shared" si="78"/>
        <v>1.5939008691564425</v>
      </c>
    </row>
    <row r="1634" spans="1:5" ht="15" customHeight="1" x14ac:dyDescent="0.2">
      <c r="A1634" s="3">
        <f>'Stocks Returns'!A1630</f>
        <v>44578</v>
      </c>
      <c r="B1634" s="5">
        <f>SUMPRODUCT('Stocks Returns'!B1630:E1630,$H$10:$K$10)</f>
        <v>0</v>
      </c>
      <c r="C1634" s="5">
        <f t="shared" si="76"/>
        <v>0</v>
      </c>
      <c r="D1634" s="24">
        <f t="shared" si="77"/>
        <v>1.0000285561533999</v>
      </c>
      <c r="E1634" s="24">
        <f t="shared" si="78"/>
        <v>1.5945634464142966</v>
      </c>
    </row>
    <row r="1635" spans="1:5" ht="15" customHeight="1" x14ac:dyDescent="0.2">
      <c r="A1635" s="3">
        <f>'Stocks Returns'!A1631</f>
        <v>44579</v>
      </c>
      <c r="B1635" s="5">
        <f>SUMPRODUCT('Stocks Returns'!B1631:E1631,$H$10:$K$10)</f>
        <v>1.1489049937401308E-3</v>
      </c>
      <c r="C1635" s="5">
        <f t="shared" si="76"/>
        <v>-1.1489049937401308E-3</v>
      </c>
      <c r="D1635" s="24">
        <f t="shared" si="77"/>
        <v>1.0008258962190555</v>
      </c>
      <c r="E1635" s="24">
        <f t="shared" si="78"/>
        <v>1.5953594231504384</v>
      </c>
    </row>
    <row r="1636" spans="1:5" ht="15" customHeight="1" x14ac:dyDescent="0.2">
      <c r="A1636" s="3">
        <f>'Stocks Returns'!A1632</f>
        <v>44580</v>
      </c>
      <c r="B1636" s="5">
        <f>SUMPRODUCT('Stocks Returns'!B1632:E1632,$H$10:$K$10)</f>
        <v>-6.450270442646306E-3</v>
      </c>
      <c r="C1636" s="5">
        <f t="shared" si="76"/>
        <v>6.450270442646306E-3</v>
      </c>
      <c r="D1636" s="24">
        <f t="shared" si="77"/>
        <v>0.99555206846620337</v>
      </c>
      <c r="E1636" s="24">
        <f t="shared" si="78"/>
        <v>1.5900475093337034</v>
      </c>
    </row>
    <row r="1637" spans="1:5" ht="15" customHeight="1" x14ac:dyDescent="0.2">
      <c r="A1637" s="3">
        <f>'Stocks Returns'!A1633</f>
        <v>44581</v>
      </c>
      <c r="B1637" s="5">
        <f>SUMPRODUCT('Stocks Returns'!B1633:E1633,$H$10:$K$10)</f>
        <v>-3.521883404726396E-3</v>
      </c>
      <c r="C1637" s="5">
        <f t="shared" si="76"/>
        <v>3.521883404726396E-3</v>
      </c>
      <c r="D1637" s="24">
        <f t="shared" si="77"/>
        <v>0.99758436907051984</v>
      </c>
      <c r="E1637" s="24">
        <f t="shared" si="78"/>
        <v>1.5921076091969639</v>
      </c>
    </row>
    <row r="1638" spans="1:5" ht="15" customHeight="1" x14ac:dyDescent="0.2">
      <c r="A1638" s="3">
        <f>'Stocks Returns'!A1634</f>
        <v>44582</v>
      </c>
      <c r="B1638" s="5">
        <f>SUMPRODUCT('Stocks Returns'!B1634:E1634,$H$10:$K$10)</f>
        <v>-3.7490188664837068E-2</v>
      </c>
      <c r="C1638" s="5">
        <f t="shared" si="76"/>
        <v>3.7490188664837068E-2</v>
      </c>
      <c r="D1638" s="24">
        <f t="shared" si="77"/>
        <v>0.97401036522000306</v>
      </c>
      <c r="E1638" s="24">
        <f t="shared" si="78"/>
        <v>1.5672175350689006</v>
      </c>
    </row>
    <row r="1639" spans="1:5" ht="15" customHeight="1" x14ac:dyDescent="0.2">
      <c r="A1639" s="3">
        <f>'Stocks Returns'!A1635</f>
        <v>44585</v>
      </c>
      <c r="B1639" s="5">
        <f>SUMPRODUCT('Stocks Returns'!B1635:E1635,$H$10:$K$10)</f>
        <v>-1.7409747188035521E-2</v>
      </c>
      <c r="C1639" s="5">
        <f t="shared" si="76"/>
        <v>1.7409747188035521E-2</v>
      </c>
      <c r="D1639" s="24">
        <f t="shared" si="77"/>
        <v>0.98794619160490327</v>
      </c>
      <c r="E1639" s="24">
        <f t="shared" si="78"/>
        <v>1.5821928208837666</v>
      </c>
    </row>
    <row r="1640" spans="1:5" ht="15" customHeight="1" x14ac:dyDescent="0.2">
      <c r="A1640" s="3">
        <f>'Stocks Returns'!A1636</f>
        <v>44586</v>
      </c>
      <c r="B1640" s="5">
        <f>SUMPRODUCT('Stocks Returns'!B1636:E1636,$H$10:$K$10)</f>
        <v>-1.0008232613717507E-3</v>
      </c>
      <c r="C1640" s="5">
        <f t="shared" si="76"/>
        <v>1.0008232613717507E-3</v>
      </c>
      <c r="D1640" s="24">
        <f t="shared" si="77"/>
        <v>0.9993339848100079</v>
      </c>
      <c r="E1640" s="24">
        <f t="shared" si="78"/>
        <v>1.5938679899431993</v>
      </c>
    </row>
    <row r="1641" spans="1:5" ht="15" customHeight="1" x14ac:dyDescent="0.2">
      <c r="A1641" s="3">
        <f>'Stocks Returns'!A1637</f>
        <v>44587</v>
      </c>
      <c r="B1641" s="5">
        <f>SUMPRODUCT('Stocks Returns'!B1637:E1637,$H$10:$K$10)</f>
        <v>1.9489186191898881E-2</v>
      </c>
      <c r="C1641" s="5">
        <f t="shared" si="76"/>
        <v>-1.9489186191898881E-2</v>
      </c>
      <c r="D1641" s="24">
        <f t="shared" si="77"/>
        <v>1.0135540513705779</v>
      </c>
      <c r="E1641" s="24">
        <f t="shared" si="78"/>
        <v>1.6077181851780558</v>
      </c>
    </row>
    <row r="1642" spans="1:5" ht="15" customHeight="1" x14ac:dyDescent="0.2">
      <c r="A1642" s="3">
        <f>'Stocks Returns'!A1638</f>
        <v>44588</v>
      </c>
      <c r="B1642" s="5">
        <f>SUMPRODUCT('Stocks Returns'!B1638:E1638,$H$10:$K$10)</f>
        <v>-1.2825357000758096E-3</v>
      </c>
      <c r="C1642" s="5">
        <f t="shared" si="76"/>
        <v>1.2825357000758096E-3</v>
      </c>
      <c r="D1642" s="24">
        <f t="shared" si="77"/>
        <v>0.99913847637754738</v>
      </c>
      <c r="E1642" s="24">
        <f t="shared" si="78"/>
        <v>1.5936718846758389</v>
      </c>
    </row>
    <row r="1643" spans="1:5" ht="15" customHeight="1" x14ac:dyDescent="0.2">
      <c r="A1643" s="3">
        <f>'Stocks Returns'!A1639</f>
        <v>44589</v>
      </c>
      <c r="B1643" s="5">
        <f>SUMPRODUCT('Stocks Returns'!B1639:E1639,$H$10:$K$10)</f>
        <v>0.10057871159407684</v>
      </c>
      <c r="C1643" s="5">
        <f t="shared" si="76"/>
        <v>-0.10057871159407684</v>
      </c>
      <c r="D1643" s="24">
        <f t="shared" si="77"/>
        <v>1.0698301819996892</v>
      </c>
      <c r="E1643" s="24">
        <f t="shared" si="78"/>
        <v>1.6541511543742018</v>
      </c>
    </row>
    <row r="1644" spans="1:5" ht="15" customHeight="1" x14ac:dyDescent="0.2">
      <c r="A1644" s="3">
        <f>'Stocks Returns'!A1640</f>
        <v>44592</v>
      </c>
      <c r="B1644" s="5">
        <f>SUMPRODUCT('Stocks Returns'!B1640:E1640,$H$10:$K$10)</f>
        <v>-3.321801782269589E-3</v>
      </c>
      <c r="C1644" s="5">
        <f t="shared" si="76"/>
        <v>3.321801782269589E-3</v>
      </c>
      <c r="D1644" s="24">
        <f t="shared" si="77"/>
        <v>0.99772322571650485</v>
      </c>
      <c r="E1644" s="24">
        <f t="shared" si="78"/>
        <v>1.5922477659309384</v>
      </c>
    </row>
    <row r="1645" spans="1:5" ht="15" customHeight="1" x14ac:dyDescent="0.2">
      <c r="A1645" s="3">
        <f>'Stocks Returns'!A1641</f>
        <v>44593</v>
      </c>
      <c r="B1645" s="5">
        <f>SUMPRODUCT('Stocks Returns'!B1641:E1641,$H$10:$K$10)</f>
        <v>2.639600888504583E-2</v>
      </c>
      <c r="C1645" s="5">
        <f t="shared" si="76"/>
        <v>-2.639600888504583E-2</v>
      </c>
      <c r="D1645" s="24">
        <f t="shared" si="77"/>
        <v>1.0183473863196217</v>
      </c>
      <c r="E1645" s="24">
        <f t="shared" si="78"/>
        <v>1.6122007458678103</v>
      </c>
    </row>
    <row r="1646" spans="1:5" ht="15" customHeight="1" x14ac:dyDescent="0.2">
      <c r="A1646" s="3">
        <f>'Stocks Returns'!A1642</f>
        <v>44594</v>
      </c>
      <c r="B1646" s="5">
        <f>SUMPRODUCT('Stocks Returns'!B1642:E1642,$H$10:$K$10)</f>
        <v>1.2949173447472926E-2</v>
      </c>
      <c r="C1646" s="5">
        <f t="shared" si="76"/>
        <v>-1.2949173447472926E-2</v>
      </c>
      <c r="D1646" s="24">
        <f t="shared" si="77"/>
        <v>1.0090152825259462</v>
      </c>
      <c r="E1646" s="24">
        <f t="shared" si="78"/>
        <v>1.6033866441525411</v>
      </c>
    </row>
    <row r="1647" spans="1:5" ht="15" customHeight="1" x14ac:dyDescent="0.2">
      <c r="A1647" s="3">
        <f>'Stocks Returns'!A1643</f>
        <v>44595</v>
      </c>
      <c r="B1647" s="5">
        <f>SUMPRODUCT('Stocks Returns'!B1643:E1643,$H$10:$K$10)</f>
        <v>-1.9101920930882945E-2</v>
      </c>
      <c r="C1647" s="5">
        <f t="shared" si="76"/>
        <v>1.9101920930882945E-2</v>
      </c>
      <c r="D1647" s="24">
        <f t="shared" si="77"/>
        <v>0.98677182302736721</v>
      </c>
      <c r="E1647" s="24">
        <f t="shared" si="78"/>
        <v>1.5809598185669664</v>
      </c>
    </row>
    <row r="1648" spans="1:5" ht="15" customHeight="1" x14ac:dyDescent="0.2">
      <c r="A1648" s="3">
        <f>'Stocks Returns'!A1644</f>
        <v>44596</v>
      </c>
      <c r="B1648" s="5">
        <f>SUMPRODUCT('Stocks Returns'!B1644:E1644,$H$10:$K$10)</f>
        <v>-1.3542009841259533E-2</v>
      </c>
      <c r="C1648" s="5">
        <f t="shared" si="76"/>
        <v>1.3542009841259533E-2</v>
      </c>
      <c r="D1648" s="24">
        <f t="shared" si="77"/>
        <v>0.99063040132356583</v>
      </c>
      <c r="E1648" s="24">
        <f t="shared" si="78"/>
        <v>1.5849908078791117</v>
      </c>
    </row>
    <row r="1649" spans="1:5" ht="15" customHeight="1" x14ac:dyDescent="0.2">
      <c r="A1649" s="3">
        <f>'Stocks Returns'!A1645</f>
        <v>44599</v>
      </c>
      <c r="B1649" s="5">
        <f>SUMPRODUCT('Stocks Returns'!B1645:E1645,$H$10:$K$10)</f>
        <v>-4.6659279942353523E-3</v>
      </c>
      <c r="C1649" s="5">
        <f t="shared" si="76"/>
        <v>4.6659279942353523E-3</v>
      </c>
      <c r="D1649" s="24">
        <f t="shared" si="77"/>
        <v>0.9967904021254006</v>
      </c>
      <c r="E1649" s="24">
        <f t="shared" si="78"/>
        <v>1.5913047350204805</v>
      </c>
    </row>
    <row r="1650" spans="1:5" ht="15" customHeight="1" x14ac:dyDescent="0.2">
      <c r="A1650" s="3">
        <f>'Stocks Returns'!A1646</f>
        <v>44600</v>
      </c>
      <c r="B1650" s="5">
        <f>SUMPRODUCT('Stocks Returns'!B1646:E1646,$H$10:$K$10)</f>
        <v>4.6071647915738225E-3</v>
      </c>
      <c r="C1650" s="5">
        <f t="shared" si="76"/>
        <v>-4.6071647915738225E-3</v>
      </c>
      <c r="D1650" s="24">
        <f t="shared" si="77"/>
        <v>1.0032259285187521</v>
      </c>
      <c r="E1650" s="24">
        <f t="shared" si="78"/>
        <v>1.5977399623750168</v>
      </c>
    </row>
    <row r="1651" spans="1:5" ht="15" customHeight="1" x14ac:dyDescent="0.2">
      <c r="A1651" s="3">
        <f>'Stocks Returns'!A1647</f>
        <v>44601</v>
      </c>
      <c r="B1651" s="5">
        <f>SUMPRODUCT('Stocks Returns'!B1647:E1647,$H$10:$K$10)</f>
        <v>1.4420968035363404E-2</v>
      </c>
      <c r="C1651" s="5">
        <f t="shared" si="76"/>
        <v>-1.4420968035363404E-2</v>
      </c>
      <c r="D1651" s="24">
        <f t="shared" si="77"/>
        <v>1.0100367079699422</v>
      </c>
      <c r="E1651" s="24">
        <f t="shared" si="78"/>
        <v>1.6043687766950838</v>
      </c>
    </row>
    <row r="1652" spans="1:5" ht="15" customHeight="1" x14ac:dyDescent="0.2">
      <c r="A1652" s="3">
        <f>'Stocks Returns'!A1648</f>
        <v>44602</v>
      </c>
      <c r="B1652" s="5">
        <f>SUMPRODUCT('Stocks Returns'!B1648:E1648,$H$10:$K$10)</f>
        <v>-2.4112517020012995E-2</v>
      </c>
      <c r="C1652" s="5">
        <f t="shared" si="76"/>
        <v>2.4112517020012995E-2</v>
      </c>
      <c r="D1652" s="24">
        <f t="shared" si="77"/>
        <v>0.98329446934151088</v>
      </c>
      <c r="E1652" s="24">
        <f t="shared" si="78"/>
        <v>1.5772773935833078</v>
      </c>
    </row>
    <row r="1653" spans="1:5" ht="15" customHeight="1" x14ac:dyDescent="0.2">
      <c r="A1653" s="3">
        <f>'Stocks Returns'!A1649</f>
        <v>44603</v>
      </c>
      <c r="B1653" s="5">
        <f>SUMPRODUCT('Stocks Returns'!B1649:E1649,$H$10:$K$10)</f>
        <v>-6.5097565843719963E-3</v>
      </c>
      <c r="C1653" s="5">
        <f t="shared" si="76"/>
        <v>6.5097565843719963E-3</v>
      </c>
      <c r="D1653" s="24">
        <f t="shared" si="77"/>
        <v>0.99551078508384583</v>
      </c>
      <c r="E1653" s="24">
        <f t="shared" si="78"/>
        <v>1.5900054913312562</v>
      </c>
    </row>
    <row r="1654" spans="1:5" ht="15" customHeight="1" x14ac:dyDescent="0.2">
      <c r="A1654" s="3">
        <f>'Stocks Returns'!A1650</f>
        <v>44606</v>
      </c>
      <c r="B1654" s="5">
        <f>SUMPRODUCT('Stocks Returns'!B1650:E1650,$H$10:$K$10)</f>
        <v>2.5641660160467556E-3</v>
      </c>
      <c r="C1654" s="5">
        <f t="shared" si="76"/>
        <v>-2.5641660160467556E-3</v>
      </c>
      <c r="D1654" s="24">
        <f t="shared" si="77"/>
        <v>1.0018080873685364</v>
      </c>
      <c r="E1654" s="24">
        <f t="shared" si="78"/>
        <v>1.5963364330147978</v>
      </c>
    </row>
    <row r="1655" spans="1:5" ht="15" customHeight="1" x14ac:dyDescent="0.2">
      <c r="A1655" s="3">
        <f>'Stocks Returns'!A1651</f>
        <v>44607</v>
      </c>
      <c r="B1655" s="5">
        <f>SUMPRODUCT('Stocks Returns'!B1651:E1651,$H$10:$K$10)</f>
        <v>1.3400593664971438E-2</v>
      </c>
      <c r="C1655" s="5">
        <f t="shared" si="76"/>
        <v>-1.3400593664971438E-2</v>
      </c>
      <c r="D1655" s="24">
        <f t="shared" si="77"/>
        <v>1.0093285681568902</v>
      </c>
      <c r="E1655" s="24">
        <f t="shared" si="78"/>
        <v>1.6036883302368272</v>
      </c>
    </row>
    <row r="1656" spans="1:5" ht="15" customHeight="1" x14ac:dyDescent="0.2">
      <c r="A1656" s="3">
        <f>'Stocks Returns'!A1652</f>
        <v>44608</v>
      </c>
      <c r="B1656" s="5">
        <f>SUMPRODUCT('Stocks Returns'!B1652:E1652,$H$10:$K$10)</f>
        <v>4.5404084658916188E-3</v>
      </c>
      <c r="C1656" s="5">
        <f t="shared" si="76"/>
        <v>-4.5404084658916188E-3</v>
      </c>
      <c r="D1656" s="24">
        <f t="shared" si="77"/>
        <v>1.0031795996287287</v>
      </c>
      <c r="E1656" s="24">
        <f t="shared" si="78"/>
        <v>1.5976942289104579</v>
      </c>
    </row>
    <row r="1657" spans="1:5" ht="15" customHeight="1" x14ac:dyDescent="0.2">
      <c r="A1657" s="3">
        <f>'Stocks Returns'!A1653</f>
        <v>44609</v>
      </c>
      <c r="B1657" s="5">
        <f>SUMPRODUCT('Stocks Returns'!B1653:E1653,$H$10:$K$10)</f>
        <v>-2.0607852845925735E-2</v>
      </c>
      <c r="C1657" s="5">
        <f t="shared" si="76"/>
        <v>2.0607852845925735E-2</v>
      </c>
      <c r="D1657" s="24">
        <f t="shared" si="77"/>
        <v>0.98572670627832748</v>
      </c>
      <c r="E1657" s="24">
        <f t="shared" si="78"/>
        <v>1.5798580033607812</v>
      </c>
    </row>
    <row r="1658" spans="1:5" ht="15" customHeight="1" x14ac:dyDescent="0.2">
      <c r="A1658" s="3">
        <f>'Stocks Returns'!A1654</f>
        <v>44610</v>
      </c>
      <c r="B1658" s="5">
        <f>SUMPRODUCT('Stocks Returns'!B1654:E1654,$H$10:$K$10)</f>
        <v>-7.5685989059501137E-3</v>
      </c>
      <c r="C1658" s="5">
        <f t="shared" si="76"/>
        <v>7.5685989059501137E-3</v>
      </c>
      <c r="D1658" s="24">
        <f t="shared" si="77"/>
        <v>0.99477594851267059</v>
      </c>
      <c r="E1658" s="24">
        <f t="shared" si="78"/>
        <v>1.5892564487516052</v>
      </c>
    </row>
    <row r="1659" spans="1:5" ht="15" customHeight="1" x14ac:dyDescent="0.2">
      <c r="A1659" s="3">
        <f>'Stocks Returns'!A1655</f>
        <v>44613</v>
      </c>
      <c r="B1659" s="5">
        <f>SUMPRODUCT('Stocks Returns'!B1655:E1655,$H$10:$K$10)</f>
        <v>0</v>
      </c>
      <c r="C1659" s="5">
        <f t="shared" si="76"/>
        <v>0</v>
      </c>
      <c r="D1659" s="24">
        <f t="shared" si="77"/>
        <v>1.0000285561533999</v>
      </c>
      <c r="E1659" s="24">
        <f t="shared" si="78"/>
        <v>1.5945634464142966</v>
      </c>
    </row>
    <row r="1660" spans="1:5" ht="15" customHeight="1" x14ac:dyDescent="0.2">
      <c r="A1660" s="3">
        <f>'Stocks Returns'!A1656</f>
        <v>44614</v>
      </c>
      <c r="B1660" s="5">
        <f>SUMPRODUCT('Stocks Returns'!B1656:E1656,$H$10:$K$10)</f>
        <v>-5.8131584707243307E-3</v>
      </c>
      <c r="C1660" s="5">
        <f t="shared" si="76"/>
        <v>5.8131584707243307E-3</v>
      </c>
      <c r="D1660" s="24">
        <f t="shared" si="77"/>
        <v>0.99599422417471728</v>
      </c>
      <c r="E1660" s="24">
        <f t="shared" si="78"/>
        <v>1.5904971091814089</v>
      </c>
    </row>
    <row r="1661" spans="1:5" ht="15" customHeight="1" x14ac:dyDescent="0.2">
      <c r="A1661" s="3">
        <f>'Stocks Returns'!A1657</f>
        <v>44615</v>
      </c>
      <c r="B1661" s="5">
        <f>SUMPRODUCT('Stocks Returns'!B1657:E1657,$H$10:$K$10)</f>
        <v>-2.4003729694976772E-2</v>
      </c>
      <c r="C1661" s="5">
        <f t="shared" si="76"/>
        <v>2.4003729694976772E-2</v>
      </c>
      <c r="D1661" s="24">
        <f t="shared" si="77"/>
        <v>0.98336996774508612</v>
      </c>
      <c r="E1661" s="24">
        <f t="shared" si="78"/>
        <v>1.5773578422750807</v>
      </c>
    </row>
    <row r="1662" spans="1:5" ht="15" customHeight="1" x14ac:dyDescent="0.2">
      <c r="A1662" s="3">
        <f>'Stocks Returns'!A1658</f>
        <v>44616</v>
      </c>
      <c r="B1662" s="5">
        <f>SUMPRODUCT('Stocks Returns'!B1658:E1658,$H$10:$K$10)</f>
        <v>6.6589499551812084E-3</v>
      </c>
      <c r="C1662" s="5">
        <f t="shared" si="76"/>
        <v>-6.6589499551812084E-3</v>
      </c>
      <c r="D1662" s="24">
        <f t="shared" si="77"/>
        <v>1.0046498674222957</v>
      </c>
      <c r="E1662" s="24">
        <f t="shared" si="78"/>
        <v>1.5991413825403185</v>
      </c>
    </row>
    <row r="1663" spans="1:5" ht="15" customHeight="1" x14ac:dyDescent="0.2">
      <c r="A1663" s="3">
        <f>'Stocks Returns'!A1659</f>
        <v>44617</v>
      </c>
      <c r="B1663" s="5">
        <f>SUMPRODUCT('Stocks Returns'!B1659:E1659,$H$10:$K$10)</f>
        <v>9.3254272623918034E-3</v>
      </c>
      <c r="C1663" s="5">
        <f t="shared" si="76"/>
        <v>-9.3254272623918034E-3</v>
      </c>
      <c r="D1663" s="24">
        <f t="shared" si="77"/>
        <v>1.0065004026734998</v>
      </c>
      <c r="E1663" s="24">
        <f t="shared" si="78"/>
        <v>1.6009504171333659</v>
      </c>
    </row>
    <row r="1664" spans="1:5" ht="15" customHeight="1" x14ac:dyDescent="0.2">
      <c r="A1664" s="3">
        <f>'Stocks Returns'!A1660</f>
        <v>44620</v>
      </c>
      <c r="B1664" s="5">
        <f>SUMPRODUCT('Stocks Returns'!B1660:E1660,$H$10:$K$10)</f>
        <v>-1.4893425743498516E-2</v>
      </c>
      <c r="C1664" s="5">
        <f t="shared" si="76"/>
        <v>1.4893425743498516E-2</v>
      </c>
      <c r="D1664" s="24">
        <f t="shared" si="77"/>
        <v>0.98969251868741193</v>
      </c>
      <c r="E1664" s="24">
        <f t="shared" si="78"/>
        <v>1.5840163775172542</v>
      </c>
    </row>
    <row r="1665" spans="1:5" ht="15" customHeight="1" x14ac:dyDescent="0.2">
      <c r="A1665" s="3">
        <f>'Stocks Returns'!A1661</f>
        <v>44621</v>
      </c>
      <c r="B1665" s="5">
        <f>SUMPRODUCT('Stocks Returns'!B1661:E1661,$H$10:$K$10)</f>
        <v>-3.3061987713632626E-2</v>
      </c>
      <c r="C1665" s="5">
        <f t="shared" si="76"/>
        <v>3.3061987713632626E-2</v>
      </c>
      <c r="D1665" s="24">
        <f t="shared" si="77"/>
        <v>0.97708353668013892</v>
      </c>
      <c r="E1665" s="24">
        <f t="shared" si="78"/>
        <v>1.5705840228714281</v>
      </c>
    </row>
    <row r="1666" spans="1:5" ht="15" customHeight="1" x14ac:dyDescent="0.2">
      <c r="A1666" s="3">
        <f>'Stocks Returns'!A1662</f>
        <v>44622</v>
      </c>
      <c r="B1666" s="5">
        <f>SUMPRODUCT('Stocks Returns'!B1662:E1662,$H$10:$K$10)</f>
        <v>-6.065961718370442E-4</v>
      </c>
      <c r="C1666" s="5">
        <f t="shared" si="76"/>
        <v>6.065961718370442E-4</v>
      </c>
      <c r="D1666" s="24">
        <f t="shared" si="77"/>
        <v>0.99960757841014503</v>
      </c>
      <c r="E1666" s="24">
        <f t="shared" si="78"/>
        <v>1.5941421623931369</v>
      </c>
    </row>
    <row r="1667" spans="1:5" ht="15" customHeight="1" x14ac:dyDescent="0.2">
      <c r="A1667" s="3">
        <f>'Stocks Returns'!A1663</f>
        <v>44623</v>
      </c>
      <c r="B1667" s="5">
        <f>SUMPRODUCT('Stocks Returns'!B1663:E1663,$H$10:$K$10)</f>
        <v>-6.231625958803934E-3</v>
      </c>
      <c r="C1667" s="5">
        <f t="shared" si="76"/>
        <v>6.231625958803934E-3</v>
      </c>
      <c r="D1667" s="24">
        <f t="shared" si="77"/>
        <v>0.99570380773799005</v>
      </c>
      <c r="E1667" s="24">
        <f t="shared" si="78"/>
        <v>1.590201890677873</v>
      </c>
    </row>
    <row r="1668" spans="1:5" ht="15" customHeight="1" x14ac:dyDescent="0.2">
      <c r="A1668" s="3">
        <f>'Stocks Returns'!A1664</f>
        <v>44624</v>
      </c>
      <c r="B1668" s="5">
        <f>SUMPRODUCT('Stocks Returns'!B1664:E1664,$H$10:$K$10)</f>
        <v>-3.2498443375827371E-2</v>
      </c>
      <c r="C1668" s="5">
        <f t="shared" si="76"/>
        <v>3.2498443375827371E-2</v>
      </c>
      <c r="D1668" s="24">
        <f t="shared" si="77"/>
        <v>0.97747463645057575</v>
      </c>
      <c r="E1668" s="24">
        <f t="shared" si="78"/>
        <v>1.5710098679570901</v>
      </c>
    </row>
    <row r="1669" spans="1:5" ht="15" customHeight="1" x14ac:dyDescent="0.2">
      <c r="A1669" s="3">
        <f>'Stocks Returns'!A1665</f>
        <v>44627</v>
      </c>
      <c r="B1669" s="5">
        <f>SUMPRODUCT('Stocks Returns'!B1665:E1665,$H$10:$K$10)</f>
        <v>-4.7232797726238368E-2</v>
      </c>
      <c r="C1669" s="5">
        <f t="shared" si="76"/>
        <v>4.7232797726238368E-2</v>
      </c>
      <c r="D1669" s="24">
        <f t="shared" si="77"/>
        <v>0.96724899453139057</v>
      </c>
      <c r="E1669" s="24">
        <f t="shared" si="78"/>
        <v>1.5596849382460245</v>
      </c>
    </row>
    <row r="1670" spans="1:5" ht="15" customHeight="1" x14ac:dyDescent="0.2">
      <c r="A1670" s="3">
        <f>'Stocks Returns'!A1666</f>
        <v>44628</v>
      </c>
      <c r="B1670" s="5">
        <f>SUMPRODUCT('Stocks Returns'!B1666:E1666,$H$10:$K$10)</f>
        <v>7.9571027658876421E-3</v>
      </c>
      <c r="C1670" s="5">
        <f t="shared" ref="C1670:C1733" si="79">-B1670</f>
        <v>-7.9571027658876421E-3</v>
      </c>
      <c r="D1670" s="24">
        <f t="shared" ref="D1670:D1733" si="80">1+$H$13+$H$19*(B1670-$H$13)</f>
        <v>1.005550785472926</v>
      </c>
      <c r="E1670" s="24">
        <f t="shared" ref="E1670:E1733" si="81">$H$22*D1670-$H$23*D1670^2-LN(1+$H$24*EXP(1-D1670^3))</f>
        <v>1.6000238265026885</v>
      </c>
    </row>
    <row r="1671" spans="1:5" ht="15" customHeight="1" x14ac:dyDescent="0.2">
      <c r="A1671" s="3">
        <f>'Stocks Returns'!A1667</f>
        <v>44629</v>
      </c>
      <c r="B1671" s="5">
        <f>SUMPRODUCT('Stocks Returns'!B1667:E1667,$H$10:$K$10)</f>
        <v>4.1410843266932756E-2</v>
      </c>
      <c r="C1671" s="5">
        <f t="shared" si="79"/>
        <v>-4.1410843266932756E-2</v>
      </c>
      <c r="D1671" s="24">
        <f t="shared" si="80"/>
        <v>1.0287676813806512</v>
      </c>
      <c r="E1671" s="24">
        <f t="shared" si="81"/>
        <v>1.621615414229415</v>
      </c>
    </row>
    <row r="1672" spans="1:5" ht="15" customHeight="1" x14ac:dyDescent="0.2">
      <c r="A1672" s="3">
        <f>'Stocks Returns'!A1668</f>
        <v>44630</v>
      </c>
      <c r="B1672" s="5">
        <f>SUMPRODUCT('Stocks Returns'!B1668:E1668,$H$10:$K$10)</f>
        <v>-9.1967734598879473E-3</v>
      </c>
      <c r="C1672" s="5">
        <f t="shared" si="79"/>
        <v>9.1967734598879473E-3</v>
      </c>
      <c r="D1672" s="24">
        <f t="shared" si="80"/>
        <v>0.99364599537223774</v>
      </c>
      <c r="E1672" s="24">
        <f t="shared" si="81"/>
        <v>1.5881004818641846</v>
      </c>
    </row>
    <row r="1673" spans="1:5" ht="15" customHeight="1" x14ac:dyDescent="0.2">
      <c r="A1673" s="3">
        <f>'Stocks Returns'!A1669</f>
        <v>44631</v>
      </c>
      <c r="B1673" s="5">
        <f>SUMPRODUCT('Stocks Returns'!B1669:E1669,$H$10:$K$10)</f>
        <v>-6.6819275597940998E-3</v>
      </c>
      <c r="C1673" s="5">
        <f t="shared" si="79"/>
        <v>6.6819275597940998E-3</v>
      </c>
      <c r="D1673" s="24">
        <f t="shared" si="80"/>
        <v>0.99539129842690288</v>
      </c>
      <c r="E1673" s="24">
        <f t="shared" si="81"/>
        <v>1.5898838403866791</v>
      </c>
    </row>
    <row r="1674" spans="1:5" ht="15" customHeight="1" x14ac:dyDescent="0.2">
      <c r="A1674" s="3">
        <f>'Stocks Returns'!A1670</f>
        <v>44634</v>
      </c>
      <c r="B1674" s="5">
        <f>SUMPRODUCT('Stocks Returns'!B1670:E1670,$H$10:$K$10)</f>
        <v>1.6493958539139743E-2</v>
      </c>
      <c r="C1674" s="5">
        <f t="shared" si="79"/>
        <v>-1.6493958539139743E-2</v>
      </c>
      <c r="D1674" s="24">
        <f t="shared" si="80"/>
        <v>1.011475363379563</v>
      </c>
      <c r="E1674" s="24">
        <f t="shared" si="81"/>
        <v>1.6057448655733875</v>
      </c>
    </row>
    <row r="1675" spans="1:5" ht="15" customHeight="1" x14ac:dyDescent="0.2">
      <c r="A1675" s="3">
        <f>'Stocks Returns'!A1671</f>
        <v>44635</v>
      </c>
      <c r="B1675" s="5">
        <f>SUMPRODUCT('Stocks Returns'!B1671:E1671,$H$10:$K$10)</f>
        <v>3.0208272854395819E-2</v>
      </c>
      <c r="C1675" s="5">
        <f t="shared" si="79"/>
        <v>-3.0208272854395819E-2</v>
      </c>
      <c r="D1675" s="24">
        <f t="shared" si="80"/>
        <v>1.0209930975143506</v>
      </c>
      <c r="E1675" s="24">
        <f t="shared" si="81"/>
        <v>1.6146341582604888</v>
      </c>
    </row>
    <row r="1676" spans="1:5" ht="15" customHeight="1" x14ac:dyDescent="0.2">
      <c r="A1676" s="3">
        <f>'Stocks Returns'!A1672</f>
        <v>44636</v>
      </c>
      <c r="B1676" s="5">
        <f>SUMPRODUCT('Stocks Returns'!B1672:E1672,$H$10:$K$10)</f>
        <v>2.8663131497022751E-2</v>
      </c>
      <c r="C1676" s="5">
        <f t="shared" si="79"/>
        <v>-2.8663131497022751E-2</v>
      </c>
      <c r="D1676" s="24">
        <f t="shared" si="80"/>
        <v>1.0199207694123338</v>
      </c>
      <c r="E1676" s="24">
        <f t="shared" si="81"/>
        <v>1.6136513857121688</v>
      </c>
    </row>
    <row r="1677" spans="1:5" ht="15" customHeight="1" x14ac:dyDescent="0.2">
      <c r="A1677" s="3">
        <f>'Stocks Returns'!A1673</f>
        <v>44637</v>
      </c>
      <c r="B1677" s="5">
        <f>SUMPRODUCT('Stocks Returns'!B1673:E1673,$H$10:$K$10)</f>
        <v>7.612363378212899E-3</v>
      </c>
      <c r="C1677" s="5">
        <f t="shared" si="79"/>
        <v>-7.612363378212899E-3</v>
      </c>
      <c r="D1677" s="24">
        <f t="shared" si="80"/>
        <v>1.0053115363378797</v>
      </c>
      <c r="E1677" s="24">
        <f t="shared" si="81"/>
        <v>1.599789803265844</v>
      </c>
    </row>
    <row r="1678" spans="1:5" ht="15" customHeight="1" x14ac:dyDescent="0.2">
      <c r="A1678" s="3">
        <f>'Stocks Returns'!A1674</f>
        <v>44638</v>
      </c>
      <c r="B1678" s="5">
        <f>SUMPRODUCT('Stocks Returns'!B1674:E1674,$H$10:$K$10)</f>
        <v>2.6380367240349333E-2</v>
      </c>
      <c r="C1678" s="5">
        <f t="shared" si="79"/>
        <v>-2.6380367240349333E-2</v>
      </c>
      <c r="D1678" s="24">
        <f t="shared" si="80"/>
        <v>1.0183365310182024</v>
      </c>
      <c r="E1678" s="24">
        <f t="shared" si="81"/>
        <v>1.612190701707187</v>
      </c>
    </row>
    <row r="1679" spans="1:5" ht="15" customHeight="1" x14ac:dyDescent="0.2">
      <c r="A1679" s="3">
        <f>'Stocks Returns'!A1675</f>
        <v>44641</v>
      </c>
      <c r="B1679" s="5">
        <f>SUMPRODUCT('Stocks Returns'!B1675:E1675,$H$10:$K$10)</f>
        <v>-9.3599827096770977E-3</v>
      </c>
      <c r="C1679" s="5">
        <f t="shared" si="79"/>
        <v>9.3599827096770977E-3</v>
      </c>
      <c r="D1679" s="24">
        <f t="shared" si="80"/>
        <v>0.99353272815288407</v>
      </c>
      <c r="E1679" s="24">
        <f t="shared" si="81"/>
        <v>1.5879843287530093</v>
      </c>
    </row>
    <row r="1680" spans="1:5" ht="15" customHeight="1" x14ac:dyDescent="0.2">
      <c r="A1680" s="3">
        <f>'Stocks Returns'!A1676</f>
        <v>44642</v>
      </c>
      <c r="B1680" s="5">
        <f>SUMPRODUCT('Stocks Returns'!B1676:E1676,$H$10:$K$10)</f>
        <v>6.037427517962022E-3</v>
      </c>
      <c r="C1680" s="5">
        <f t="shared" si="79"/>
        <v>-6.037427517962022E-3</v>
      </c>
      <c r="D1680" s="24">
        <f t="shared" si="80"/>
        <v>1.0042185308508655</v>
      </c>
      <c r="E1680" s="24">
        <f t="shared" si="81"/>
        <v>1.5987177305102509</v>
      </c>
    </row>
    <row r="1681" spans="1:5" ht="15" customHeight="1" x14ac:dyDescent="0.2">
      <c r="A1681" s="3">
        <f>'Stocks Returns'!A1677</f>
        <v>44643</v>
      </c>
      <c r="B1681" s="5">
        <f>SUMPRODUCT('Stocks Returns'!B1677:E1677,$H$10:$K$10)</f>
        <v>-1.8250557152526863E-2</v>
      </c>
      <c r="C1681" s="5">
        <f t="shared" si="79"/>
        <v>1.8250557152526863E-2</v>
      </c>
      <c r="D1681" s="24">
        <f t="shared" si="80"/>
        <v>0.98736266948954632</v>
      </c>
      <c r="E1681" s="24">
        <f t="shared" si="81"/>
        <v>1.5815808370033888</v>
      </c>
    </row>
    <row r="1682" spans="1:5" ht="15" customHeight="1" x14ac:dyDescent="0.2">
      <c r="A1682" s="3">
        <f>'Stocks Returns'!A1678</f>
        <v>44644</v>
      </c>
      <c r="B1682" s="5">
        <f>SUMPRODUCT('Stocks Returns'!B1678:E1678,$H$10:$K$10)</f>
        <v>1.4599969427548036E-2</v>
      </c>
      <c r="C1682" s="5">
        <f t="shared" si="79"/>
        <v>-1.4599969427548036E-2</v>
      </c>
      <c r="D1682" s="24">
        <f t="shared" si="80"/>
        <v>1.0101609349361182</v>
      </c>
      <c r="E1682" s="24">
        <f t="shared" si="81"/>
        <v>1.6044879345950855</v>
      </c>
    </row>
    <row r="1683" spans="1:5" ht="15" customHeight="1" x14ac:dyDescent="0.2">
      <c r="A1683" s="3">
        <f>'Stocks Returns'!A1679</f>
        <v>44645</v>
      </c>
      <c r="B1683" s="5">
        <f>SUMPRODUCT('Stocks Returns'!B1679:E1679,$H$10:$K$10)</f>
        <v>4.509771418805794E-3</v>
      </c>
      <c r="C1683" s="5">
        <f t="shared" si="79"/>
        <v>-4.509771418805794E-3</v>
      </c>
      <c r="D1683" s="24">
        <f t="shared" si="80"/>
        <v>1.0031583375180513</v>
      </c>
      <c r="E1683" s="24">
        <f t="shared" si="81"/>
        <v>1.5976732371708255</v>
      </c>
    </row>
    <row r="1684" spans="1:5" ht="15" customHeight="1" x14ac:dyDescent="0.2">
      <c r="A1684" s="3">
        <f>'Stocks Returns'!A1680</f>
        <v>44648</v>
      </c>
      <c r="B1684" s="5">
        <f>SUMPRODUCT('Stocks Returns'!B1680:E1680,$H$10:$K$10)</f>
        <v>1.0215692113092385E-2</v>
      </c>
      <c r="C1684" s="5">
        <f t="shared" si="79"/>
        <v>-1.0215692113092385E-2</v>
      </c>
      <c r="D1684" s="24">
        <f t="shared" si="80"/>
        <v>1.007118246479886</v>
      </c>
      <c r="E1684" s="24">
        <f t="shared" si="81"/>
        <v>1.6015513175588012</v>
      </c>
    </row>
    <row r="1685" spans="1:5" ht="15" customHeight="1" x14ac:dyDescent="0.2">
      <c r="A1685" s="3">
        <f>'Stocks Returns'!A1681</f>
        <v>44649</v>
      </c>
      <c r="B1685" s="5">
        <f>SUMPRODUCT('Stocks Returns'!B1681:E1681,$H$10:$K$10)</f>
        <v>3.2989036641569124E-2</v>
      </c>
      <c r="C1685" s="5">
        <f t="shared" si="79"/>
        <v>-3.2989036641569124E-2</v>
      </c>
      <c r="D1685" s="24">
        <f t="shared" si="80"/>
        <v>1.0229229475826489</v>
      </c>
      <c r="E1685" s="24">
        <f t="shared" si="81"/>
        <v>1.6163907503768546</v>
      </c>
    </row>
    <row r="1686" spans="1:5" ht="15" customHeight="1" x14ac:dyDescent="0.2">
      <c r="A1686" s="3">
        <f>'Stocks Returns'!A1682</f>
        <v>44650</v>
      </c>
      <c r="B1686" s="5">
        <f>SUMPRODUCT('Stocks Returns'!B1682:E1682,$H$10:$K$10)</f>
        <v>-1.964454110884626E-2</v>
      </c>
      <c r="C1686" s="5">
        <f t="shared" si="79"/>
        <v>1.964454110884626E-2</v>
      </c>
      <c r="D1686" s="24">
        <f t="shared" si="80"/>
        <v>0.98639524462386063</v>
      </c>
      <c r="E1686" s="24">
        <f t="shared" si="81"/>
        <v>1.5805633003133392</v>
      </c>
    </row>
    <row r="1687" spans="1:5" ht="15" customHeight="1" x14ac:dyDescent="0.2">
      <c r="A1687" s="3">
        <f>'Stocks Returns'!A1683</f>
        <v>44651</v>
      </c>
      <c r="B1687" s="5">
        <f>SUMPRODUCT('Stocks Returns'!B1683:E1683,$H$10:$K$10)</f>
        <v>-1.0122016341642167E-2</v>
      </c>
      <c r="C1687" s="5">
        <f t="shared" si="79"/>
        <v>1.0122016341642167E-2</v>
      </c>
      <c r="D1687" s="24">
        <f t="shared" si="80"/>
        <v>0.99300387681230029</v>
      </c>
      <c r="E1687" s="24">
        <f t="shared" si="81"/>
        <v>1.5874413327769399</v>
      </c>
    </row>
    <row r="1688" spans="1:5" ht="15" customHeight="1" x14ac:dyDescent="0.2">
      <c r="A1688" s="3">
        <f>'Stocks Returns'!A1684</f>
        <v>44652</v>
      </c>
      <c r="B1688" s="5">
        <f>SUMPRODUCT('Stocks Returns'!B1684:E1684,$H$10:$K$10)</f>
        <v>1.8559295923628993E-2</v>
      </c>
      <c r="C1688" s="5">
        <f t="shared" si="79"/>
        <v>-1.8559295923628993E-2</v>
      </c>
      <c r="D1688" s="24">
        <f t="shared" si="80"/>
        <v>1.0129087075243985</v>
      </c>
      <c r="E1688" s="24">
        <f t="shared" si="81"/>
        <v>1.6071074508489929</v>
      </c>
    </row>
    <row r="1689" spans="1:5" ht="15" customHeight="1" x14ac:dyDescent="0.2">
      <c r="A1689" s="3">
        <f>'Stocks Returns'!A1685</f>
        <v>44655</v>
      </c>
      <c r="B1689" s="5">
        <f>SUMPRODUCT('Stocks Returns'!B1685:E1685,$H$10:$K$10)</f>
        <v>6.0519130066917781E-3</v>
      </c>
      <c r="C1689" s="5">
        <f t="shared" si="79"/>
        <v>-6.0519130066917781E-3</v>
      </c>
      <c r="D1689" s="24">
        <f t="shared" si="80"/>
        <v>1.004228583780044</v>
      </c>
      <c r="E1689" s="24">
        <f t="shared" si="81"/>
        <v>1.5987276128843846</v>
      </c>
    </row>
    <row r="1690" spans="1:5" ht="15" customHeight="1" x14ac:dyDescent="0.2">
      <c r="A1690" s="3">
        <f>'Stocks Returns'!A1686</f>
        <v>44656</v>
      </c>
      <c r="B1690" s="5">
        <f>SUMPRODUCT('Stocks Returns'!B1686:E1686,$H$10:$K$10)</f>
        <v>-1.0211811698593703E-2</v>
      </c>
      <c r="C1690" s="5">
        <f t="shared" si="79"/>
        <v>1.0211811698593703E-2</v>
      </c>
      <c r="D1690" s="24">
        <f t="shared" si="80"/>
        <v>0.99294155883457591</v>
      </c>
      <c r="E1690" s="24">
        <f t="shared" si="81"/>
        <v>1.5873772753678468</v>
      </c>
    </row>
    <row r="1691" spans="1:5" ht="15" customHeight="1" x14ac:dyDescent="0.2">
      <c r="A1691" s="3">
        <f>'Stocks Returns'!A1687</f>
        <v>44657</v>
      </c>
      <c r="B1691" s="5">
        <f>SUMPRODUCT('Stocks Returns'!B1687:E1687,$H$10:$K$10)</f>
        <v>-3.0945132606555268E-2</v>
      </c>
      <c r="C1691" s="5">
        <f t="shared" si="79"/>
        <v>3.0945132606555268E-2</v>
      </c>
      <c r="D1691" s="24">
        <f t="shared" si="80"/>
        <v>0.97855263412445059</v>
      </c>
      <c r="E1691" s="24">
        <f t="shared" si="81"/>
        <v>1.5721806066418149</v>
      </c>
    </row>
    <row r="1692" spans="1:5" ht="15" customHeight="1" x14ac:dyDescent="0.2">
      <c r="A1692" s="3">
        <f>'Stocks Returns'!A1688</f>
        <v>44658</v>
      </c>
      <c r="B1692" s="5">
        <f>SUMPRODUCT('Stocks Returns'!B1688:E1688,$H$10:$K$10)</f>
        <v>-1.2302770148723635E-2</v>
      </c>
      <c r="C1692" s="5">
        <f t="shared" si="79"/>
        <v>1.2302770148723635E-2</v>
      </c>
      <c r="D1692" s="24">
        <f t="shared" si="80"/>
        <v>0.99149043367018574</v>
      </c>
      <c r="E1692" s="24">
        <f t="shared" si="81"/>
        <v>1.5858813194773858</v>
      </c>
    </row>
    <row r="1693" spans="1:5" ht="15" customHeight="1" x14ac:dyDescent="0.2">
      <c r="A1693" s="3">
        <f>'Stocks Returns'!A1689</f>
        <v>44659</v>
      </c>
      <c r="B1693" s="5">
        <f>SUMPRODUCT('Stocks Returns'!B1689:E1689,$H$10:$K$10)</f>
        <v>2.0743358831883164E-3</v>
      </c>
      <c r="C1693" s="5">
        <f t="shared" si="79"/>
        <v>-2.0743358831883164E-3</v>
      </c>
      <c r="D1693" s="24">
        <f t="shared" si="80"/>
        <v>1.0014681452563325</v>
      </c>
      <c r="E1693" s="24">
        <f t="shared" si="81"/>
        <v>1.5959987220259022</v>
      </c>
    </row>
    <row r="1694" spans="1:5" ht="15" customHeight="1" x14ac:dyDescent="0.2">
      <c r="A1694" s="3">
        <f>'Stocks Returns'!A1690</f>
        <v>44662</v>
      </c>
      <c r="B1694" s="5">
        <f>SUMPRODUCT('Stocks Returns'!B1690:E1690,$H$10:$K$10)</f>
        <v>-1.0202291568183268E-2</v>
      </c>
      <c r="C1694" s="5">
        <f t="shared" si="79"/>
        <v>1.0202291568183268E-2</v>
      </c>
      <c r="D1694" s="24">
        <f t="shared" si="80"/>
        <v>0.99294816580508072</v>
      </c>
      <c r="E1694" s="24">
        <f t="shared" si="81"/>
        <v>1.5873840674792326</v>
      </c>
    </row>
    <row r="1695" spans="1:5" ht="15" customHeight="1" x14ac:dyDescent="0.2">
      <c r="A1695" s="3">
        <f>'Stocks Returns'!A1691</f>
        <v>44663</v>
      </c>
      <c r="B1695" s="5">
        <f>SUMPRODUCT('Stocks Returns'!B1691:E1691,$H$10:$K$10)</f>
        <v>-1.4922771066153868E-2</v>
      </c>
      <c r="C1695" s="5">
        <f t="shared" si="79"/>
        <v>1.4922771066153868E-2</v>
      </c>
      <c r="D1695" s="24">
        <f t="shared" si="80"/>
        <v>0.98967215303348921</v>
      </c>
      <c r="E1695" s="24">
        <f t="shared" si="81"/>
        <v>1.5839951799925669</v>
      </c>
    </row>
    <row r="1696" spans="1:5" ht="15" customHeight="1" x14ac:dyDescent="0.2">
      <c r="A1696" s="3">
        <f>'Stocks Returns'!A1692</f>
        <v>44664</v>
      </c>
      <c r="B1696" s="5">
        <f>SUMPRODUCT('Stocks Returns'!B1692:E1692,$H$10:$K$10)</f>
        <v>9.4645147549945671E-3</v>
      </c>
      <c r="C1696" s="5">
        <f t="shared" si="79"/>
        <v>-9.4645147549945671E-3</v>
      </c>
      <c r="D1696" s="24">
        <f t="shared" si="80"/>
        <v>1.0065969293933661</v>
      </c>
      <c r="E1696" s="24">
        <f t="shared" si="81"/>
        <v>1.6010443987658058</v>
      </c>
    </row>
    <row r="1697" spans="1:5" ht="15" customHeight="1" x14ac:dyDescent="0.2">
      <c r="A1697" s="3">
        <f>'Stocks Returns'!A1693</f>
        <v>44665</v>
      </c>
      <c r="B1697" s="5">
        <f>SUMPRODUCT('Stocks Returns'!B1693:E1693,$H$10:$K$10)</f>
        <v>-3.4348242754156082E-3</v>
      </c>
      <c r="C1697" s="5">
        <f t="shared" si="79"/>
        <v>3.4348242754156082E-3</v>
      </c>
      <c r="D1697" s="24">
        <f t="shared" si="80"/>
        <v>0.99764478810626156</v>
      </c>
      <c r="E1697" s="24">
        <f t="shared" si="81"/>
        <v>1.5921686033582649</v>
      </c>
    </row>
    <row r="1698" spans="1:5" ht="15" customHeight="1" x14ac:dyDescent="0.2">
      <c r="A1698" s="3">
        <f>'Stocks Returns'!A1694</f>
        <v>44666</v>
      </c>
      <c r="B1698" s="5">
        <f>SUMPRODUCT('Stocks Returns'!B1694:E1694,$H$10:$K$10)</f>
        <v>0</v>
      </c>
      <c r="C1698" s="5">
        <f t="shared" si="79"/>
        <v>0</v>
      </c>
      <c r="D1698" s="24">
        <f t="shared" si="80"/>
        <v>1.0000285561533999</v>
      </c>
      <c r="E1698" s="24">
        <f t="shared" si="81"/>
        <v>1.5945634464142966</v>
      </c>
    </row>
    <row r="1699" spans="1:5" ht="15" customHeight="1" x14ac:dyDescent="0.2">
      <c r="A1699" s="3">
        <f>'Stocks Returns'!A1695</f>
        <v>44669</v>
      </c>
      <c r="B1699" s="5">
        <f>SUMPRODUCT('Stocks Returns'!B1695:E1695,$H$10:$K$10)</f>
        <v>3.5196182369187918E-3</v>
      </c>
      <c r="C1699" s="5">
        <f t="shared" si="79"/>
        <v>-3.5196182369187918E-3</v>
      </c>
      <c r="D1699" s="24">
        <f t="shared" si="80"/>
        <v>1.0024711712098215</v>
      </c>
      <c r="E1699" s="24">
        <f t="shared" si="81"/>
        <v>1.5969938295910608</v>
      </c>
    </row>
    <row r="1700" spans="1:5" ht="15" customHeight="1" x14ac:dyDescent="0.2">
      <c r="A1700" s="3">
        <f>'Stocks Returns'!A1696</f>
        <v>44670</v>
      </c>
      <c r="B1700" s="5">
        <f>SUMPRODUCT('Stocks Returns'!B1696:E1696,$H$10:$K$10)</f>
        <v>1.2555223918378516E-2</v>
      </c>
      <c r="C1700" s="5">
        <f t="shared" si="79"/>
        <v>-1.2555223918378516E-2</v>
      </c>
      <c r="D1700" s="24">
        <f t="shared" si="80"/>
        <v>1.0087418815527547</v>
      </c>
      <c r="E1700" s="24">
        <f t="shared" si="81"/>
        <v>1.6031230393528098</v>
      </c>
    </row>
    <row r="1701" spans="1:5" ht="15" customHeight="1" x14ac:dyDescent="0.2">
      <c r="A1701" s="3">
        <f>'Stocks Returns'!A1697</f>
        <v>44671</v>
      </c>
      <c r="B1701" s="5">
        <f>SUMPRODUCT('Stocks Returns'!B1697:E1697,$H$10:$K$10)</f>
        <v>9.3393374216042355E-3</v>
      </c>
      <c r="C1701" s="5">
        <f t="shared" si="79"/>
        <v>-9.3393374216042355E-3</v>
      </c>
      <c r="D1701" s="24">
        <f t="shared" si="80"/>
        <v>1.0065100563239933</v>
      </c>
      <c r="E1701" s="24">
        <f t="shared" si="81"/>
        <v>1.6009598179486122</v>
      </c>
    </row>
    <row r="1702" spans="1:5" ht="15" customHeight="1" x14ac:dyDescent="0.2">
      <c r="A1702" s="3">
        <f>'Stocks Returns'!A1698</f>
        <v>44672</v>
      </c>
      <c r="B1702" s="5">
        <f>SUMPRODUCT('Stocks Returns'!B1698:E1698,$H$10:$K$10)</f>
        <v>-7.145033401303456E-3</v>
      </c>
      <c r="C1702" s="5">
        <f t="shared" si="79"/>
        <v>7.145033401303456E-3</v>
      </c>
      <c r="D1702" s="24">
        <f t="shared" si="80"/>
        <v>0.99506990297289533</v>
      </c>
      <c r="E1702" s="24">
        <f t="shared" si="81"/>
        <v>1.5895563426747183</v>
      </c>
    </row>
    <row r="1703" spans="1:5" ht="15" customHeight="1" x14ac:dyDescent="0.2">
      <c r="A1703" s="3">
        <f>'Stocks Returns'!A1699</f>
        <v>44673</v>
      </c>
      <c r="B1703" s="5">
        <f>SUMPRODUCT('Stocks Returns'!B1699:E1699,$H$10:$K$10)</f>
        <v>-3.7340256577632382E-2</v>
      </c>
      <c r="C1703" s="5">
        <f t="shared" si="79"/>
        <v>3.7340256577632382E-2</v>
      </c>
      <c r="D1703" s="24">
        <f t="shared" si="80"/>
        <v>0.97411441808852306</v>
      </c>
      <c r="E1703" s="24">
        <f t="shared" si="81"/>
        <v>1.5673321068062924</v>
      </c>
    </row>
    <row r="1704" spans="1:5" ht="15" customHeight="1" x14ac:dyDescent="0.2">
      <c r="A1704" s="3">
        <f>'Stocks Returns'!A1700</f>
        <v>44676</v>
      </c>
      <c r="B1704" s="5">
        <f>SUMPRODUCT('Stocks Returns'!B1700:E1700,$H$10:$K$10)</f>
        <v>9.7359376303154995E-3</v>
      </c>
      <c r="C1704" s="5">
        <f t="shared" si="79"/>
        <v>-9.7359376303154995E-3</v>
      </c>
      <c r="D1704" s="24">
        <f t="shared" si="80"/>
        <v>1.0067852968688389</v>
      </c>
      <c r="E1704" s="24">
        <f t="shared" si="81"/>
        <v>1.6012276908617293</v>
      </c>
    </row>
    <row r="1705" spans="1:5" ht="15" customHeight="1" x14ac:dyDescent="0.2">
      <c r="A1705" s="3">
        <f>'Stocks Returns'!A1701</f>
        <v>44677</v>
      </c>
      <c r="B1705" s="5">
        <f>SUMPRODUCT('Stocks Returns'!B1701:E1701,$H$10:$K$10)</f>
        <v>-4.212922228713202E-2</v>
      </c>
      <c r="C1705" s="5">
        <f t="shared" si="79"/>
        <v>4.212922228713202E-2</v>
      </c>
      <c r="D1705" s="24">
        <f t="shared" si="80"/>
        <v>0.97079087588613033</v>
      </c>
      <c r="E1705" s="24">
        <f t="shared" si="81"/>
        <v>1.5636523166351743</v>
      </c>
    </row>
    <row r="1706" spans="1:5" ht="15" customHeight="1" x14ac:dyDescent="0.2">
      <c r="A1706" s="3">
        <f>'Stocks Returns'!A1702</f>
        <v>44678</v>
      </c>
      <c r="B1706" s="5">
        <f>SUMPRODUCT('Stocks Returns'!B1702:E1702,$H$10:$K$10)</f>
        <v>6.0147903620959627E-2</v>
      </c>
      <c r="C1706" s="5">
        <f t="shared" si="79"/>
        <v>-6.0147903620959627E-2</v>
      </c>
      <c r="D1706" s="24">
        <f t="shared" si="80"/>
        <v>1.041771201266346</v>
      </c>
      <c r="E1706" s="24">
        <f t="shared" si="81"/>
        <v>1.6327181672565945</v>
      </c>
    </row>
    <row r="1707" spans="1:5" ht="15" customHeight="1" x14ac:dyDescent="0.2">
      <c r="A1707" s="3">
        <f>'Stocks Returns'!A1703</f>
        <v>44679</v>
      </c>
      <c r="B1707" s="5">
        <f>SUMPRODUCT('Stocks Returns'!B1703:E1703,$H$10:$K$10)</f>
        <v>3.2269726875552233E-2</v>
      </c>
      <c r="C1707" s="5">
        <f t="shared" si="79"/>
        <v>-3.2269726875552233E-2</v>
      </c>
      <c r="D1707" s="24">
        <f t="shared" si="80"/>
        <v>1.0224237466050332</v>
      </c>
      <c r="E1707" s="24">
        <f t="shared" si="81"/>
        <v>1.615937858926296</v>
      </c>
    </row>
    <row r="1708" spans="1:5" ht="15" customHeight="1" x14ac:dyDescent="0.2">
      <c r="A1708" s="3">
        <f>'Stocks Returns'!A1704</f>
        <v>44680</v>
      </c>
      <c r="B1708" s="5">
        <f>SUMPRODUCT('Stocks Returns'!B1704:E1704,$H$10:$K$10)</f>
        <v>-3.4656386153749205E-2</v>
      </c>
      <c r="C1708" s="5">
        <f t="shared" si="79"/>
        <v>3.4656386153749205E-2</v>
      </c>
      <c r="D1708" s="24">
        <f t="shared" si="80"/>
        <v>0.97597702416269805</v>
      </c>
      <c r="E1708" s="24">
        <f t="shared" si="81"/>
        <v>1.5693760444752674</v>
      </c>
    </row>
    <row r="1709" spans="1:5" ht="15" customHeight="1" x14ac:dyDescent="0.2">
      <c r="A1709" s="3">
        <f>'Stocks Returns'!A1705</f>
        <v>44683</v>
      </c>
      <c r="B1709" s="5">
        <f>SUMPRODUCT('Stocks Returns'!B1705:E1705,$H$10:$K$10)</f>
        <v>-4.6755936112660938E-3</v>
      </c>
      <c r="C1709" s="5">
        <f t="shared" si="79"/>
        <v>4.6755936112660938E-3</v>
      </c>
      <c r="D1709" s="24">
        <f t="shared" si="80"/>
        <v>0.99678369418718127</v>
      </c>
      <c r="E1709" s="24">
        <f t="shared" si="81"/>
        <v>1.5912979411497414</v>
      </c>
    </row>
    <row r="1710" spans="1:5" ht="15" customHeight="1" x14ac:dyDescent="0.2">
      <c r="A1710" s="3">
        <f>'Stocks Returns'!A1706</f>
        <v>44684</v>
      </c>
      <c r="B1710" s="5">
        <f>SUMPRODUCT('Stocks Returns'!B1706:E1706,$H$10:$K$10)</f>
        <v>-1.2853433599884312E-2</v>
      </c>
      <c r="C1710" s="5">
        <f t="shared" si="79"/>
        <v>1.2853433599884312E-2</v>
      </c>
      <c r="D1710" s="24">
        <f t="shared" si="80"/>
        <v>0.99110827323508022</v>
      </c>
      <c r="E1710" s="24">
        <f t="shared" si="81"/>
        <v>1.5854859741744107</v>
      </c>
    </row>
    <row r="1711" spans="1:5" ht="15" customHeight="1" x14ac:dyDescent="0.2">
      <c r="A1711" s="3">
        <f>'Stocks Returns'!A1707</f>
        <v>44685</v>
      </c>
      <c r="B1711" s="5">
        <f>SUMPRODUCT('Stocks Returns'!B1707:E1707,$H$10:$K$10)</f>
        <v>2.9096729984071326E-2</v>
      </c>
      <c r="C1711" s="5">
        <f t="shared" si="79"/>
        <v>-2.9096729984071326E-2</v>
      </c>
      <c r="D1711" s="24">
        <f t="shared" si="80"/>
        <v>1.0202216867623455</v>
      </c>
      <c r="E1711" s="24">
        <f t="shared" si="81"/>
        <v>1.6139276553254613</v>
      </c>
    </row>
    <row r="1712" spans="1:5" ht="15" customHeight="1" x14ac:dyDescent="0.2">
      <c r="A1712" s="3">
        <f>'Stocks Returns'!A1708</f>
        <v>44686</v>
      </c>
      <c r="B1712" s="5">
        <f>SUMPRODUCT('Stocks Returns'!B1708:E1708,$H$10:$K$10)</f>
        <v>-4.2817236794203843E-2</v>
      </c>
      <c r="C1712" s="5">
        <f t="shared" si="79"/>
        <v>4.2817236794203843E-2</v>
      </c>
      <c r="D1712" s="24">
        <f t="shared" si="80"/>
        <v>0.97031339381822246</v>
      </c>
      <c r="E1712" s="24">
        <f t="shared" si="81"/>
        <v>1.5631202247626572</v>
      </c>
    </row>
    <row r="1713" spans="1:5" ht="15" customHeight="1" x14ac:dyDescent="0.2">
      <c r="A1713" s="3">
        <f>'Stocks Returns'!A1709</f>
        <v>44687</v>
      </c>
      <c r="B1713" s="5">
        <f>SUMPRODUCT('Stocks Returns'!B1709:E1709,$H$10:$K$10)</f>
        <v>-1.1452854330509077E-2</v>
      </c>
      <c r="C1713" s="5">
        <f t="shared" si="79"/>
        <v>1.1452854330509077E-2</v>
      </c>
      <c r="D1713" s="24">
        <f t="shared" si="80"/>
        <v>0.99208027524802667</v>
      </c>
      <c r="E1713" s="24">
        <f t="shared" si="81"/>
        <v>1.5864903836983157</v>
      </c>
    </row>
    <row r="1714" spans="1:5" ht="15" customHeight="1" x14ac:dyDescent="0.2">
      <c r="A1714" s="3">
        <f>'Stocks Returns'!A1710</f>
        <v>44690</v>
      </c>
      <c r="B1714" s="5">
        <f>SUMPRODUCT('Stocks Returns'!B1710:E1710,$H$10:$K$10)</f>
        <v>-4.8493969043416366E-2</v>
      </c>
      <c r="C1714" s="5">
        <f t="shared" si="79"/>
        <v>4.8493969043416366E-2</v>
      </c>
      <c r="D1714" s="24">
        <f t="shared" si="80"/>
        <v>0.96637374163726897</v>
      </c>
      <c r="E1714" s="24">
        <f t="shared" si="81"/>
        <v>1.5586972875461267</v>
      </c>
    </row>
    <row r="1715" spans="1:5" ht="15" customHeight="1" x14ac:dyDescent="0.2">
      <c r="A1715" s="3">
        <f>'Stocks Returns'!A1711</f>
        <v>44691</v>
      </c>
      <c r="B1715" s="5">
        <f>SUMPRODUCT('Stocks Returns'!B1711:E1711,$H$10:$K$10)</f>
        <v>6.4031620900794521E-3</v>
      </c>
      <c r="C1715" s="5">
        <f t="shared" si="79"/>
        <v>-6.4031620900794521E-3</v>
      </c>
      <c r="D1715" s="24">
        <f t="shared" si="80"/>
        <v>1.004472350643915</v>
      </c>
      <c r="E1715" s="24">
        <f t="shared" si="81"/>
        <v>1.598967119256899</v>
      </c>
    </row>
    <row r="1716" spans="1:5" ht="15" customHeight="1" x14ac:dyDescent="0.2">
      <c r="A1716" s="3">
        <f>'Stocks Returns'!A1712</f>
        <v>44692</v>
      </c>
      <c r="B1716" s="5">
        <f>SUMPRODUCT('Stocks Returns'!B1712:E1712,$H$10:$K$10)</f>
        <v>1.2122642819606334E-2</v>
      </c>
      <c r="C1716" s="5">
        <f t="shared" si="79"/>
        <v>-1.2122642819606334E-2</v>
      </c>
      <c r="D1716" s="24">
        <f t="shared" si="80"/>
        <v>1.0084416702702068</v>
      </c>
      <c r="E1716" s="24">
        <f t="shared" si="81"/>
        <v>1.6028332344219893</v>
      </c>
    </row>
    <row r="1717" spans="1:5" ht="15" customHeight="1" x14ac:dyDescent="0.2">
      <c r="A1717" s="3">
        <f>'Stocks Returns'!A1713</f>
        <v>44693</v>
      </c>
      <c r="B1717" s="5">
        <f>SUMPRODUCT('Stocks Returns'!B1713:E1713,$H$10:$K$10)</f>
        <v>-1.234474917858548E-2</v>
      </c>
      <c r="C1717" s="5">
        <f t="shared" si="79"/>
        <v>1.234474917858548E-2</v>
      </c>
      <c r="D1717" s="24">
        <f t="shared" si="80"/>
        <v>0.99146130022346157</v>
      </c>
      <c r="E1717" s="24">
        <f t="shared" si="81"/>
        <v>1.5858512011174559</v>
      </c>
    </row>
    <row r="1718" spans="1:5" ht="15" customHeight="1" x14ac:dyDescent="0.2">
      <c r="A1718" s="3">
        <f>'Stocks Returns'!A1714</f>
        <v>44694</v>
      </c>
      <c r="B1718" s="5">
        <f>SUMPRODUCT('Stocks Returns'!B1714:E1714,$H$10:$K$10)</f>
        <v>2.6974516393900003E-2</v>
      </c>
      <c r="C1718" s="5">
        <f t="shared" si="79"/>
        <v>-2.6974516393900003E-2</v>
      </c>
      <c r="D1718" s="24">
        <f t="shared" si="80"/>
        <v>1.0187488705307666</v>
      </c>
      <c r="E1718" s="24">
        <f t="shared" si="81"/>
        <v>1.6125718865128427</v>
      </c>
    </row>
    <row r="1719" spans="1:5" ht="15" customHeight="1" x14ac:dyDescent="0.2">
      <c r="A1719" s="3">
        <f>'Stocks Returns'!A1715</f>
        <v>44697</v>
      </c>
      <c r="B1719" s="5">
        <f>SUMPRODUCT('Stocks Returns'!B1715:E1715,$H$10:$K$10)</f>
        <v>-7.6047711504585811E-3</v>
      </c>
      <c r="C1719" s="5">
        <f t="shared" si="79"/>
        <v>7.6047711504585811E-3</v>
      </c>
      <c r="D1719" s="24">
        <f t="shared" si="80"/>
        <v>0.99475084497498167</v>
      </c>
      <c r="E1719" s="24">
        <f t="shared" si="81"/>
        <v>1.58923082213227</v>
      </c>
    </row>
    <row r="1720" spans="1:5" ht="15" customHeight="1" x14ac:dyDescent="0.2">
      <c r="A1720" s="3">
        <f>'Stocks Returns'!A1716</f>
        <v>44698</v>
      </c>
      <c r="B1720" s="5">
        <f>SUMPRODUCT('Stocks Returns'!B1716:E1716,$H$10:$K$10)</f>
        <v>3.232444970279013E-2</v>
      </c>
      <c r="C1720" s="5">
        <f t="shared" si="79"/>
        <v>-3.232444970279013E-2</v>
      </c>
      <c r="D1720" s="24">
        <f t="shared" si="80"/>
        <v>1.0224617242471363</v>
      </c>
      <c r="E1720" s="24">
        <f t="shared" si="81"/>
        <v>1.615972350120485</v>
      </c>
    </row>
    <row r="1721" spans="1:5" ht="15" customHeight="1" x14ac:dyDescent="0.2">
      <c r="A1721" s="3">
        <f>'Stocks Returns'!A1717</f>
        <v>44699</v>
      </c>
      <c r="B1721" s="5">
        <f>SUMPRODUCT('Stocks Returns'!B1717:E1717,$H$10:$K$10)</f>
        <v>-2.1093085395667344E-2</v>
      </c>
      <c r="C1721" s="5">
        <f t="shared" si="79"/>
        <v>2.1093085395667344E-2</v>
      </c>
      <c r="D1721" s="24">
        <f t="shared" si="80"/>
        <v>0.98538995488880676</v>
      </c>
      <c r="E1721" s="24">
        <f t="shared" si="81"/>
        <v>1.579502078116255</v>
      </c>
    </row>
    <row r="1722" spans="1:5" ht="15" customHeight="1" x14ac:dyDescent="0.2">
      <c r="A1722" s="3">
        <f>'Stocks Returns'!A1718</f>
        <v>44700</v>
      </c>
      <c r="B1722" s="5">
        <f>SUMPRODUCT('Stocks Returns'!B1718:E1718,$H$10:$K$10)</f>
        <v>-1.2425388534595568E-2</v>
      </c>
      <c r="C1722" s="5">
        <f t="shared" si="79"/>
        <v>1.2425388534595568E-2</v>
      </c>
      <c r="D1722" s="24">
        <f t="shared" si="80"/>
        <v>0.99140533651039064</v>
      </c>
      <c r="E1722" s="24">
        <f t="shared" si="81"/>
        <v>1.585793336078706</v>
      </c>
    </row>
    <row r="1723" spans="1:5" ht="15" customHeight="1" x14ac:dyDescent="0.2">
      <c r="A1723" s="3">
        <f>'Stocks Returns'!A1719</f>
        <v>44701</v>
      </c>
      <c r="B1723" s="5">
        <f>SUMPRODUCT('Stocks Returns'!B1719:E1719,$H$10:$K$10)</f>
        <v>8.4942455059174877E-3</v>
      </c>
      <c r="C1723" s="5">
        <f t="shared" si="79"/>
        <v>-8.4942455059174877E-3</v>
      </c>
      <c r="D1723" s="24">
        <f t="shared" si="80"/>
        <v>1.0059235625345067</v>
      </c>
      <c r="E1723" s="24">
        <f t="shared" si="81"/>
        <v>1.6003879996048969</v>
      </c>
    </row>
    <row r="1724" spans="1:5" ht="15" customHeight="1" x14ac:dyDescent="0.2">
      <c r="A1724" s="3">
        <f>'Stocks Returns'!A1720</f>
        <v>44704</v>
      </c>
      <c r="B1724" s="5">
        <f>SUMPRODUCT('Stocks Returns'!B1720:E1720,$H$10:$K$10)</f>
        <v>4.0644262841561543E-2</v>
      </c>
      <c r="C1724" s="5">
        <f t="shared" si="79"/>
        <v>-4.0644262841561543E-2</v>
      </c>
      <c r="D1724" s="24">
        <f t="shared" si="80"/>
        <v>1.0282356745654437</v>
      </c>
      <c r="E1724" s="24">
        <f t="shared" si="81"/>
        <v>1.621145806466356</v>
      </c>
    </row>
    <row r="1725" spans="1:5" ht="15" customHeight="1" x14ac:dyDescent="0.2">
      <c r="A1725" s="3">
        <f>'Stocks Returns'!A1721</f>
        <v>44705</v>
      </c>
      <c r="B1725" s="5">
        <f>SUMPRODUCT('Stocks Returns'!B1721:E1721,$H$10:$K$10)</f>
        <v>-2.2230059480890758E-2</v>
      </c>
      <c r="C1725" s="5">
        <f t="shared" si="79"/>
        <v>2.2230059480890758E-2</v>
      </c>
      <c r="D1725" s="24">
        <f t="shared" si="80"/>
        <v>0.98460089487366176</v>
      </c>
      <c r="E1725" s="24">
        <f t="shared" si="81"/>
        <v>1.5786663660869285</v>
      </c>
    </row>
    <row r="1726" spans="1:5" ht="15" customHeight="1" x14ac:dyDescent="0.2">
      <c r="A1726" s="3">
        <f>'Stocks Returns'!A1722</f>
        <v>44706</v>
      </c>
      <c r="B1726" s="5">
        <f>SUMPRODUCT('Stocks Returns'!B1722:E1722,$H$10:$K$10)</f>
        <v>6.4750326310965252E-3</v>
      </c>
      <c r="C1726" s="5">
        <f t="shared" si="79"/>
        <v>-6.4750326310965252E-3</v>
      </c>
      <c r="D1726" s="24">
        <f t="shared" si="80"/>
        <v>1.0045222287993809</v>
      </c>
      <c r="E1726" s="24">
        <f t="shared" si="81"/>
        <v>1.5990160961035782</v>
      </c>
    </row>
    <row r="1727" spans="1:5" ht="15" customHeight="1" x14ac:dyDescent="0.2">
      <c r="A1727" s="3">
        <f>'Stocks Returns'!A1723</f>
        <v>44707</v>
      </c>
      <c r="B1727" s="5">
        <f>SUMPRODUCT('Stocks Returns'!B1723:E1723,$H$10:$K$10)</f>
        <v>2.3460733765690384E-2</v>
      </c>
      <c r="C1727" s="5">
        <f t="shared" si="79"/>
        <v>-2.3460733765690384E-2</v>
      </c>
      <c r="D1727" s="24">
        <f t="shared" si="80"/>
        <v>1.016310305386789</v>
      </c>
      <c r="E1727" s="24">
        <f t="shared" si="81"/>
        <v>1.610307332040783</v>
      </c>
    </row>
    <row r="1728" spans="1:5" ht="15" customHeight="1" x14ac:dyDescent="0.2">
      <c r="A1728" s="3">
        <f>'Stocks Returns'!A1724</f>
        <v>44708</v>
      </c>
      <c r="B1728" s="5">
        <f>SUMPRODUCT('Stocks Returns'!B1724:E1724,$H$10:$K$10)</f>
        <v>2.1805609506811974E-2</v>
      </c>
      <c r="C1728" s="5">
        <f t="shared" si="79"/>
        <v>-2.1805609506811974E-2</v>
      </c>
      <c r="D1728" s="24">
        <f t="shared" si="80"/>
        <v>1.0151616491511275</v>
      </c>
      <c r="E1728" s="24">
        <f t="shared" si="81"/>
        <v>1.6092321219095331</v>
      </c>
    </row>
    <row r="1729" spans="1:5" ht="15" customHeight="1" x14ac:dyDescent="0.2">
      <c r="A1729" s="3">
        <f>'Stocks Returns'!A1725</f>
        <v>44711</v>
      </c>
      <c r="B1729" s="5">
        <f>SUMPRODUCT('Stocks Returns'!B1725:E1725,$H$10:$K$10)</f>
        <v>0</v>
      </c>
      <c r="C1729" s="5">
        <f t="shared" si="79"/>
        <v>0</v>
      </c>
      <c r="D1729" s="24">
        <f t="shared" si="80"/>
        <v>1.0000285561533999</v>
      </c>
      <c r="E1729" s="24">
        <f t="shared" si="81"/>
        <v>1.5945634464142966</v>
      </c>
    </row>
    <row r="1730" spans="1:5" ht="15" customHeight="1" x14ac:dyDescent="0.2">
      <c r="A1730" s="3">
        <f>'Stocks Returns'!A1726</f>
        <v>44712</v>
      </c>
      <c r="B1730" s="5">
        <f>SUMPRODUCT('Stocks Returns'!B1726:E1726,$H$10:$K$10)</f>
        <v>-3.2844774487642064E-3</v>
      </c>
      <c r="C1730" s="5">
        <f t="shared" si="79"/>
        <v>3.2844774487642064E-3</v>
      </c>
      <c r="D1730" s="24">
        <f t="shared" si="80"/>
        <v>0.99774912880395761</v>
      </c>
      <c r="E1730" s="24">
        <f t="shared" si="81"/>
        <v>1.5922739030478825</v>
      </c>
    </row>
    <row r="1731" spans="1:5" ht="15" customHeight="1" x14ac:dyDescent="0.2">
      <c r="A1731" s="3">
        <f>'Stocks Returns'!A1727</f>
        <v>44713</v>
      </c>
      <c r="B1731" s="5">
        <f>SUMPRODUCT('Stocks Returns'!B1727:E1727,$H$10:$K$10)</f>
        <v>-1.1057464103077485E-2</v>
      </c>
      <c r="C1731" s="5">
        <f t="shared" si="79"/>
        <v>1.1057464103077485E-2</v>
      </c>
      <c r="D1731" s="24">
        <f t="shared" si="80"/>
        <v>0.99235467606586414</v>
      </c>
      <c r="E1731" s="24">
        <f t="shared" si="81"/>
        <v>1.5867732603768634</v>
      </c>
    </row>
    <row r="1732" spans="1:5" ht="15" customHeight="1" x14ac:dyDescent="0.2">
      <c r="A1732" s="3">
        <f>'Stocks Returns'!A1728</f>
        <v>44714</v>
      </c>
      <c r="B1732" s="5">
        <f>SUMPRODUCT('Stocks Returns'!B1728:E1728,$H$10:$K$10)</f>
        <v>2.46755570249125E-2</v>
      </c>
      <c r="C1732" s="5">
        <f t="shared" si="79"/>
        <v>-2.46755570249125E-2</v>
      </c>
      <c r="D1732" s="24">
        <f t="shared" si="80"/>
        <v>1.0171533927286893</v>
      </c>
      <c r="E1732" s="24">
        <f t="shared" si="81"/>
        <v>1.6110930433288795</v>
      </c>
    </row>
    <row r="1733" spans="1:5" ht="15" customHeight="1" x14ac:dyDescent="0.2">
      <c r="A1733" s="3">
        <f>'Stocks Returns'!A1729</f>
        <v>44715</v>
      </c>
      <c r="B1733" s="5">
        <f>SUMPRODUCT('Stocks Returns'!B1729:E1729,$H$10:$K$10)</f>
        <v>-1.2086102879934934E-2</v>
      </c>
      <c r="C1733" s="5">
        <f t="shared" si="79"/>
        <v>1.2086102879934934E-2</v>
      </c>
      <c r="D1733" s="24">
        <f t="shared" si="80"/>
        <v>0.99164080075472505</v>
      </c>
      <c r="E1733" s="24">
        <f t="shared" si="81"/>
        <v>1.586036716942965</v>
      </c>
    </row>
    <row r="1734" spans="1:5" ht="15" customHeight="1" x14ac:dyDescent="0.2">
      <c r="A1734" s="3">
        <f>'Stocks Returns'!A1730</f>
        <v>44718</v>
      </c>
      <c r="B1734" s="5">
        <f>SUMPRODUCT('Stocks Returns'!B1730:E1730,$H$10:$K$10)</f>
        <v>4.4525896038409264E-4</v>
      </c>
      <c r="C1734" s="5">
        <f t="shared" ref="C1734:C1797" si="82">-B1734</f>
        <v>-4.4525896038409264E-4</v>
      </c>
      <c r="D1734" s="24">
        <f t="shared" ref="D1734:D1797" si="83">1+$H$13+$H$19*(B1734-$H$13)</f>
        <v>1.0003375658719065</v>
      </c>
      <c r="E1734" s="24">
        <f t="shared" ref="E1734:E1797" si="84">$H$22*D1734-$H$23*D1734^2-LN(1+$H$24*EXP(1-D1734^3))</f>
        <v>1.594872229811013</v>
      </c>
    </row>
    <row r="1735" spans="1:5" ht="15" customHeight="1" x14ac:dyDescent="0.2">
      <c r="A1735" s="3">
        <f>'Stocks Returns'!A1731</f>
        <v>44719</v>
      </c>
      <c r="B1735" s="5">
        <f>SUMPRODUCT('Stocks Returns'!B1731:E1731,$H$10:$K$10)</f>
        <v>7.3462799024690299E-3</v>
      </c>
      <c r="C1735" s="5">
        <f t="shared" si="82"/>
        <v>-7.3462799024690299E-3</v>
      </c>
      <c r="D1735" s="24">
        <f t="shared" si="83"/>
        <v>1.0051268744057134</v>
      </c>
      <c r="E1735" s="24">
        <f t="shared" si="84"/>
        <v>1.5996090166536039</v>
      </c>
    </row>
    <row r="1736" spans="1:5" ht="15" customHeight="1" x14ac:dyDescent="0.2">
      <c r="A1736" s="3">
        <f>'Stocks Returns'!A1732</f>
        <v>44720</v>
      </c>
      <c r="B1736" s="5">
        <f>SUMPRODUCT('Stocks Returns'!B1732:E1732,$H$10:$K$10)</f>
        <v>-5.8515161042116768E-3</v>
      </c>
      <c r="C1736" s="5">
        <f t="shared" si="82"/>
        <v>5.8515161042116768E-3</v>
      </c>
      <c r="D1736" s="24">
        <f t="shared" si="83"/>
        <v>0.99596760397707707</v>
      </c>
      <c r="E1736" s="24">
        <f t="shared" si="84"/>
        <v>1.5904700627453887</v>
      </c>
    </row>
    <row r="1737" spans="1:5" ht="15" customHeight="1" x14ac:dyDescent="0.2">
      <c r="A1737" s="3">
        <f>'Stocks Returns'!A1733</f>
        <v>44721</v>
      </c>
      <c r="B1737" s="5">
        <f>SUMPRODUCT('Stocks Returns'!B1733:E1733,$H$10:$K$10)</f>
        <v>-3.4510214749268985E-2</v>
      </c>
      <c r="C1737" s="5">
        <f t="shared" si="82"/>
        <v>3.4510214749268985E-2</v>
      </c>
      <c r="D1737" s="24">
        <f t="shared" si="83"/>
        <v>0.97607846711740731</v>
      </c>
      <c r="E1737" s="24">
        <f t="shared" si="84"/>
        <v>1.5694869840699739</v>
      </c>
    </row>
    <row r="1738" spans="1:5" ht="15" customHeight="1" x14ac:dyDescent="0.2">
      <c r="A1738" s="3">
        <f>'Stocks Returns'!A1734</f>
        <v>44722</v>
      </c>
      <c r="B1738" s="5">
        <f>SUMPRODUCT('Stocks Returns'!B1734:E1734,$H$10:$K$10)</f>
        <v>-3.2290319770222571E-2</v>
      </c>
      <c r="C1738" s="5">
        <f t="shared" si="82"/>
        <v>3.2290319770222571E-2</v>
      </c>
      <c r="D1738" s="24">
        <f t="shared" si="83"/>
        <v>0.97761907423286554</v>
      </c>
      <c r="E1738" s="24">
        <f t="shared" si="84"/>
        <v>1.5711669897764233</v>
      </c>
    </row>
    <row r="1739" spans="1:5" ht="15" customHeight="1" x14ac:dyDescent="0.2">
      <c r="A1739" s="3">
        <f>'Stocks Returns'!A1735</f>
        <v>44725</v>
      </c>
      <c r="B1739" s="5">
        <f>SUMPRODUCT('Stocks Returns'!B1735:E1735,$H$10:$K$10)</f>
        <v>-3.8019556832520493E-2</v>
      </c>
      <c r="C1739" s="5">
        <f t="shared" si="82"/>
        <v>3.8019556832520493E-2</v>
      </c>
      <c r="D1739" s="24">
        <f t="shared" si="83"/>
        <v>0.97364298371163072</v>
      </c>
      <c r="E1739" s="24">
        <f t="shared" si="84"/>
        <v>1.5668126857206766</v>
      </c>
    </row>
    <row r="1740" spans="1:5" ht="15" customHeight="1" x14ac:dyDescent="0.2">
      <c r="A1740" s="3">
        <f>'Stocks Returns'!A1736</f>
        <v>44726</v>
      </c>
      <c r="B1740" s="5">
        <f>SUMPRODUCT('Stocks Returns'!B1736:E1736,$H$10:$K$10)</f>
        <v>7.0955855935377682E-3</v>
      </c>
      <c r="C1740" s="5">
        <f t="shared" si="82"/>
        <v>-7.0955855935377682E-3</v>
      </c>
      <c r="D1740" s="24">
        <f t="shared" si="83"/>
        <v>1.0049528925553151</v>
      </c>
      <c r="E1740" s="24">
        <f t="shared" si="84"/>
        <v>1.5994385599111596</v>
      </c>
    </row>
    <row r="1741" spans="1:5" ht="15" customHeight="1" x14ac:dyDescent="0.2">
      <c r="A1741" s="3">
        <f>'Stocks Returns'!A1737</f>
        <v>44727</v>
      </c>
      <c r="B1741" s="5">
        <f>SUMPRODUCT('Stocks Returns'!B1737:E1737,$H$10:$K$10)</f>
        <v>1.3357272847529907E-2</v>
      </c>
      <c r="C1741" s="5">
        <f t="shared" si="82"/>
        <v>-1.3357272847529907E-2</v>
      </c>
      <c r="D1741" s="24">
        <f t="shared" si="83"/>
        <v>1.0092985035095856</v>
      </c>
      <c r="E1741" s="24">
        <f t="shared" si="84"/>
        <v>1.6036593960925367</v>
      </c>
    </row>
    <row r="1742" spans="1:5" ht="15" customHeight="1" x14ac:dyDescent="0.2">
      <c r="A1742" s="3">
        <f>'Stocks Returns'!A1738</f>
        <v>44728</v>
      </c>
      <c r="B1742" s="5">
        <f>SUMPRODUCT('Stocks Returns'!B1738:E1738,$H$10:$K$10)</f>
        <v>-3.8366231812548127E-2</v>
      </c>
      <c r="C1742" s="5">
        <f t="shared" si="82"/>
        <v>3.8366231812548127E-2</v>
      </c>
      <c r="D1742" s="24">
        <f t="shared" si="83"/>
        <v>0.97340239127549155</v>
      </c>
      <c r="E1742" s="24">
        <f t="shared" si="84"/>
        <v>1.5665472787382377</v>
      </c>
    </row>
    <row r="1743" spans="1:5" ht="15" customHeight="1" x14ac:dyDescent="0.2">
      <c r="A1743" s="3">
        <f>'Stocks Returns'!A1739</f>
        <v>44729</v>
      </c>
      <c r="B1743" s="5">
        <f>SUMPRODUCT('Stocks Returns'!B1739:E1739,$H$10:$K$10)</f>
        <v>5.0873253515946399E-3</v>
      </c>
      <c r="C1743" s="5">
        <f t="shared" si="82"/>
        <v>-5.0873253515946399E-3</v>
      </c>
      <c r="D1743" s="24">
        <f t="shared" si="83"/>
        <v>1.0035591599474065</v>
      </c>
      <c r="E1743" s="24">
        <f t="shared" si="84"/>
        <v>1.5980686564193511</v>
      </c>
    </row>
    <row r="1744" spans="1:5" ht="15" customHeight="1" x14ac:dyDescent="0.2">
      <c r="A1744" s="3">
        <f>'Stocks Returns'!A1740</f>
        <v>44732</v>
      </c>
      <c r="B1744" s="5">
        <f>SUMPRODUCT('Stocks Returns'!B1740:E1740,$H$10:$K$10)</f>
        <v>0</v>
      </c>
      <c r="C1744" s="5">
        <f t="shared" si="82"/>
        <v>0</v>
      </c>
      <c r="D1744" s="24">
        <f t="shared" si="83"/>
        <v>1.0000285561533999</v>
      </c>
      <c r="E1744" s="24">
        <f t="shared" si="84"/>
        <v>1.5945634464142966</v>
      </c>
    </row>
    <row r="1745" spans="1:5" ht="15" customHeight="1" x14ac:dyDescent="0.2">
      <c r="A1745" s="3">
        <f>'Stocks Returns'!A1741</f>
        <v>44733</v>
      </c>
      <c r="B1745" s="5">
        <f>SUMPRODUCT('Stocks Returns'!B1741:E1741,$H$10:$K$10)</f>
        <v>2.3547438647966722E-2</v>
      </c>
      <c r="C1745" s="5">
        <f t="shared" si="82"/>
        <v>-2.3547438647966722E-2</v>
      </c>
      <c r="D1745" s="24">
        <f t="shared" si="83"/>
        <v>1.0163704785750889</v>
      </c>
      <c r="E1745" s="24">
        <f t="shared" si="84"/>
        <v>1.6103635075415004</v>
      </c>
    </row>
    <row r="1746" spans="1:5" ht="15" customHeight="1" x14ac:dyDescent="0.2">
      <c r="A1746" s="3">
        <f>'Stocks Returns'!A1742</f>
        <v>44734</v>
      </c>
      <c r="B1746" s="5">
        <f>SUMPRODUCT('Stocks Returns'!B1742:E1742,$H$10:$K$10)</f>
        <v>-3.2594019254296191E-3</v>
      </c>
      <c r="C1746" s="5">
        <f t="shared" si="82"/>
        <v>3.2594019254296191E-3</v>
      </c>
      <c r="D1746" s="24">
        <f t="shared" si="83"/>
        <v>0.99776653121715175</v>
      </c>
      <c r="E1746" s="24">
        <f t="shared" si="84"/>
        <v>1.5922914611881289</v>
      </c>
    </row>
    <row r="1747" spans="1:5" ht="15" customHeight="1" x14ac:dyDescent="0.2">
      <c r="A1747" s="3">
        <f>'Stocks Returns'!A1743</f>
        <v>44735</v>
      </c>
      <c r="B1747" s="5">
        <f>SUMPRODUCT('Stocks Returns'!B1743:E1743,$H$10:$K$10)</f>
        <v>1.2532295622043037E-2</v>
      </c>
      <c r="C1747" s="5">
        <f t="shared" si="82"/>
        <v>-1.2532295622043037E-2</v>
      </c>
      <c r="D1747" s="24">
        <f t="shared" si="83"/>
        <v>1.0087259693150978</v>
      </c>
      <c r="E1747" s="24">
        <f t="shared" si="84"/>
        <v>1.6031076878925836</v>
      </c>
    </row>
    <row r="1748" spans="1:5" ht="15" customHeight="1" x14ac:dyDescent="0.2">
      <c r="A1748" s="3">
        <f>'Stocks Returns'!A1744</f>
        <v>44736</v>
      </c>
      <c r="B1748" s="5">
        <f>SUMPRODUCT('Stocks Returns'!B1744:E1744,$H$10:$K$10)</f>
        <v>4.5145064586351029E-2</v>
      </c>
      <c r="C1748" s="5">
        <f t="shared" si="82"/>
        <v>-4.5145064586351029E-2</v>
      </c>
      <c r="D1748" s="24">
        <f t="shared" si="83"/>
        <v>1.0313592309763275</v>
      </c>
      <c r="E1748" s="24">
        <f t="shared" si="84"/>
        <v>1.6238858431892518</v>
      </c>
    </row>
    <row r="1749" spans="1:5" ht="15" customHeight="1" x14ac:dyDescent="0.2">
      <c r="A1749" s="3">
        <f>'Stocks Returns'!A1745</f>
        <v>44739</v>
      </c>
      <c r="B1749" s="5">
        <f>SUMPRODUCT('Stocks Returns'!B1745:E1745,$H$10:$K$10)</f>
        <v>-8.8039817377023096E-3</v>
      </c>
      <c r="C1749" s="5">
        <f t="shared" si="82"/>
        <v>8.8039817377023096E-3</v>
      </c>
      <c r="D1749" s="24">
        <f t="shared" si="83"/>
        <v>0.99391859282743455</v>
      </c>
      <c r="E1749" s="24">
        <f t="shared" si="84"/>
        <v>1.5883798169936556</v>
      </c>
    </row>
    <row r="1750" spans="1:5" ht="15" customHeight="1" x14ac:dyDescent="0.2">
      <c r="A1750" s="3">
        <f>'Stocks Returns'!A1746</f>
        <v>44740</v>
      </c>
      <c r="B1750" s="5">
        <f>SUMPRODUCT('Stocks Returns'!B1746:E1746,$H$10:$K$10)</f>
        <v>-2.6225179345837887E-2</v>
      </c>
      <c r="C1750" s="5">
        <f t="shared" si="82"/>
        <v>2.6225179345837887E-2</v>
      </c>
      <c r="D1750" s="24">
        <f t="shared" si="83"/>
        <v>0.98182828168738845</v>
      </c>
      <c r="E1750" s="24">
        <f t="shared" si="84"/>
        <v>1.5757107033742506</v>
      </c>
    </row>
    <row r="1751" spans="1:5" ht="15" customHeight="1" x14ac:dyDescent="0.2">
      <c r="A1751" s="3">
        <f>'Stocks Returns'!A1747</f>
        <v>44741</v>
      </c>
      <c r="B1751" s="5">
        <f>SUMPRODUCT('Stocks Returns'!B1747:E1747,$H$10:$K$10)</f>
        <v>5.1011576673589279E-3</v>
      </c>
      <c r="C1751" s="5">
        <f t="shared" si="82"/>
        <v>-5.1011576673589279E-3</v>
      </c>
      <c r="D1751" s="24">
        <f t="shared" si="83"/>
        <v>1.0035687595745471</v>
      </c>
      <c r="E1751" s="24">
        <f t="shared" si="84"/>
        <v>1.5980781187073081</v>
      </c>
    </row>
    <row r="1752" spans="1:5" ht="15" customHeight="1" x14ac:dyDescent="0.2">
      <c r="A1752" s="3">
        <f>'Stocks Returns'!A1748</f>
        <v>44742</v>
      </c>
      <c r="B1752" s="5">
        <f>SUMPRODUCT('Stocks Returns'!B1748:E1748,$H$10:$K$10)</f>
        <v>-1.2301484186244388E-2</v>
      </c>
      <c r="C1752" s="5">
        <f t="shared" si="82"/>
        <v>1.2301484186244388E-2</v>
      </c>
      <c r="D1752" s="24">
        <f t="shared" si="83"/>
        <v>0.99149132612814639</v>
      </c>
      <c r="E1752" s="24">
        <f t="shared" si="84"/>
        <v>1.5858822420539491</v>
      </c>
    </row>
    <row r="1753" spans="1:5" ht="15" customHeight="1" x14ac:dyDescent="0.2">
      <c r="A1753" s="3">
        <f>'Stocks Returns'!A1749</f>
        <v>44743</v>
      </c>
      <c r="B1753" s="5">
        <f>SUMPRODUCT('Stocks Returns'!B1749:E1749,$H$10:$K$10)</f>
        <v>9.0348991024301745E-3</v>
      </c>
      <c r="C1753" s="5">
        <f t="shared" si="82"/>
        <v>-9.0348991024301745E-3</v>
      </c>
      <c r="D1753" s="24">
        <f t="shared" si="83"/>
        <v>1.0062987761304865</v>
      </c>
      <c r="E1753" s="24">
        <f t="shared" si="84"/>
        <v>1.6007539850173722</v>
      </c>
    </row>
    <row r="1754" spans="1:5" ht="15" customHeight="1" x14ac:dyDescent="0.2">
      <c r="A1754" s="3">
        <f>'Stocks Returns'!A1750</f>
        <v>44746</v>
      </c>
      <c r="B1754" s="5">
        <f>SUMPRODUCT('Stocks Returns'!B1750:E1750,$H$10:$K$10)</f>
        <v>0</v>
      </c>
      <c r="C1754" s="5">
        <f t="shared" si="82"/>
        <v>0</v>
      </c>
      <c r="D1754" s="24">
        <f t="shared" si="83"/>
        <v>1.0000285561533999</v>
      </c>
      <c r="E1754" s="24">
        <f t="shared" si="84"/>
        <v>1.5945634464142966</v>
      </c>
    </row>
    <row r="1755" spans="1:5" ht="15" customHeight="1" x14ac:dyDescent="0.2">
      <c r="A1755" s="3">
        <f>'Stocks Returns'!A1751</f>
        <v>44747</v>
      </c>
      <c r="B1755" s="5">
        <f>SUMPRODUCT('Stocks Returns'!B1751:E1751,$H$10:$K$10)</f>
        <v>6.262193587152869E-3</v>
      </c>
      <c r="C1755" s="5">
        <f t="shared" si="82"/>
        <v>-6.262193587152869E-3</v>
      </c>
      <c r="D1755" s="24">
        <f t="shared" si="83"/>
        <v>1.0043745185028841</v>
      </c>
      <c r="E1755" s="24">
        <f t="shared" si="84"/>
        <v>1.5988710258033654</v>
      </c>
    </row>
    <row r="1756" spans="1:5" ht="15" customHeight="1" x14ac:dyDescent="0.2">
      <c r="A1756" s="3">
        <f>'Stocks Returns'!A1752</f>
        <v>44748</v>
      </c>
      <c r="B1756" s="5">
        <f>SUMPRODUCT('Stocks Returns'!B1752:E1752,$H$10:$K$10)</f>
        <v>2.6990537164105701E-3</v>
      </c>
      <c r="C1756" s="5">
        <f t="shared" si="82"/>
        <v>-2.6990537164105701E-3</v>
      </c>
      <c r="D1756" s="24">
        <f t="shared" si="83"/>
        <v>1.0019016994325889</v>
      </c>
      <c r="E1756" s="24">
        <f t="shared" si="84"/>
        <v>1.5964293492276513</v>
      </c>
    </row>
    <row r="1757" spans="1:5" ht="15" customHeight="1" x14ac:dyDescent="0.2">
      <c r="A1757" s="3">
        <f>'Stocks Returns'!A1753</f>
        <v>44749</v>
      </c>
      <c r="B1757" s="5">
        <f>SUMPRODUCT('Stocks Returns'!B1753:E1753,$H$10:$K$10)</f>
        <v>1.0613822412586396E-2</v>
      </c>
      <c r="C1757" s="5">
        <f t="shared" si="82"/>
        <v>-1.0613822412586396E-2</v>
      </c>
      <c r="D1757" s="24">
        <f t="shared" si="83"/>
        <v>1.0073945489077349</v>
      </c>
      <c r="E1757" s="24">
        <f t="shared" si="84"/>
        <v>1.6018195417727212</v>
      </c>
    </row>
    <row r="1758" spans="1:5" ht="15" customHeight="1" x14ac:dyDescent="0.2">
      <c r="A1758" s="3">
        <f>'Stocks Returns'!A1754</f>
        <v>44750</v>
      </c>
      <c r="B1758" s="5">
        <f>SUMPRODUCT('Stocks Returns'!B1754:E1754,$H$10:$K$10)</f>
        <v>4.2640298496104418E-3</v>
      </c>
      <c r="C1758" s="5">
        <f t="shared" si="82"/>
        <v>-4.2640298496104418E-3</v>
      </c>
      <c r="D1758" s="24">
        <f t="shared" si="83"/>
        <v>1.0029877928690296</v>
      </c>
      <c r="E1758" s="24">
        <f t="shared" si="84"/>
        <v>1.5975047953532142</v>
      </c>
    </row>
    <row r="1759" spans="1:5" ht="15" customHeight="1" x14ac:dyDescent="0.2">
      <c r="A1759" s="3">
        <f>'Stocks Returns'!A1755</f>
        <v>44753</v>
      </c>
      <c r="B1759" s="5">
        <f>SUMPRODUCT('Stocks Returns'!B1755:E1755,$H$10:$K$10)</f>
        <v>6.2918805160289944E-3</v>
      </c>
      <c r="C1759" s="5">
        <f t="shared" si="82"/>
        <v>-6.2918805160289944E-3</v>
      </c>
      <c r="D1759" s="24">
        <f t="shared" si="83"/>
        <v>1.0043951212315241</v>
      </c>
      <c r="E1759" s="24">
        <f t="shared" si="84"/>
        <v>1.598891265587661</v>
      </c>
    </row>
    <row r="1760" spans="1:5" ht="15" customHeight="1" x14ac:dyDescent="0.2">
      <c r="A1760" s="3">
        <f>'Stocks Returns'!A1756</f>
        <v>44754</v>
      </c>
      <c r="B1760" s="5">
        <f>SUMPRODUCT('Stocks Returns'!B1756:E1756,$H$10:$K$10)</f>
        <v>-8.215951223211062E-4</v>
      </c>
      <c r="C1760" s="5">
        <f t="shared" si="82"/>
        <v>8.215951223211062E-4</v>
      </c>
      <c r="D1760" s="24">
        <f t="shared" si="83"/>
        <v>0.99945836913850905</v>
      </c>
      <c r="E1760" s="24">
        <f t="shared" si="84"/>
        <v>1.5939926745141886</v>
      </c>
    </row>
    <row r="1761" spans="1:5" ht="15" customHeight="1" x14ac:dyDescent="0.2">
      <c r="A1761" s="3">
        <f>'Stocks Returns'!A1757</f>
        <v>44755</v>
      </c>
      <c r="B1761" s="5">
        <f>SUMPRODUCT('Stocks Returns'!B1757:E1757,$H$10:$K$10)</f>
        <v>-2.9449818998093127E-3</v>
      </c>
      <c r="C1761" s="5">
        <f t="shared" si="82"/>
        <v>2.9449818998093127E-3</v>
      </c>
      <c r="D1761" s="24">
        <f t="shared" si="83"/>
        <v>0.99798473871493232</v>
      </c>
      <c r="E1761" s="24">
        <f t="shared" si="84"/>
        <v>1.5925115189564694</v>
      </c>
    </row>
    <row r="1762" spans="1:5" ht="15" customHeight="1" x14ac:dyDescent="0.2">
      <c r="A1762" s="3">
        <f>'Stocks Returns'!A1758</f>
        <v>44756</v>
      </c>
      <c r="B1762" s="5">
        <f>SUMPRODUCT('Stocks Returns'!B1758:E1758,$H$10:$K$10)</f>
        <v>9.62631302958716E-3</v>
      </c>
      <c r="C1762" s="5">
        <f t="shared" si="82"/>
        <v>-9.62631302958716E-3</v>
      </c>
      <c r="D1762" s="24">
        <f t="shared" si="83"/>
        <v>1.0067092173959333</v>
      </c>
      <c r="E1762" s="24">
        <f t="shared" si="84"/>
        <v>1.6011536785920775</v>
      </c>
    </row>
    <row r="1763" spans="1:5" ht="15" customHeight="1" x14ac:dyDescent="0.2">
      <c r="A1763" s="3">
        <f>'Stocks Returns'!A1759</f>
        <v>44757</v>
      </c>
      <c r="B1763" s="5">
        <f>SUMPRODUCT('Stocks Returns'!B1759:E1759,$H$10:$K$10)</f>
        <v>2.026635653812419E-2</v>
      </c>
      <c r="C1763" s="5">
        <f t="shared" si="82"/>
        <v>-2.026635653812419E-2</v>
      </c>
      <c r="D1763" s="24">
        <f t="shared" si="83"/>
        <v>1.0140934075908581</v>
      </c>
      <c r="E1763" s="24">
        <f t="shared" si="84"/>
        <v>1.6082273031802816</v>
      </c>
    </row>
    <row r="1764" spans="1:5" ht="15" customHeight="1" x14ac:dyDescent="0.2">
      <c r="A1764" s="3">
        <f>'Stocks Returns'!A1760</f>
        <v>44760</v>
      </c>
      <c r="B1764" s="5">
        <f>SUMPRODUCT('Stocks Returns'!B1760:E1760,$H$10:$K$10)</f>
        <v>-1.3200455554399205E-2</v>
      </c>
      <c r="C1764" s="5">
        <f t="shared" si="82"/>
        <v>1.3200455554399205E-2</v>
      </c>
      <c r="D1764" s="24">
        <f t="shared" si="83"/>
        <v>0.9908674399986469</v>
      </c>
      <c r="E1764" s="24">
        <f t="shared" si="84"/>
        <v>1.5852365371836921</v>
      </c>
    </row>
    <row r="1765" spans="1:5" ht="15" customHeight="1" x14ac:dyDescent="0.2">
      <c r="A1765" s="3">
        <f>'Stocks Returns'!A1761</f>
        <v>44761</v>
      </c>
      <c r="B1765" s="5">
        <f>SUMPRODUCT('Stocks Returns'!B1761:E1761,$H$10:$K$10)</f>
        <v>3.1943601964659382E-2</v>
      </c>
      <c r="C1765" s="5">
        <f t="shared" si="82"/>
        <v>-3.1943601964659382E-2</v>
      </c>
      <c r="D1765" s="24">
        <f t="shared" si="83"/>
        <v>1.0221974159168736</v>
      </c>
      <c r="E1765" s="24">
        <f t="shared" si="84"/>
        <v>1.6157321809356755</v>
      </c>
    </row>
    <row r="1766" spans="1:5" ht="15" customHeight="1" x14ac:dyDescent="0.2">
      <c r="A1766" s="3">
        <f>'Stocks Returns'!A1762</f>
        <v>44762</v>
      </c>
      <c r="B1766" s="5">
        <f>SUMPRODUCT('Stocks Returns'!B1762:E1762,$H$10:$K$10)</f>
        <v>-2.9866418135815384E-4</v>
      </c>
      <c r="C1766" s="5">
        <f t="shared" si="82"/>
        <v>2.9866418135815384E-4</v>
      </c>
      <c r="D1766" s="24">
        <f t="shared" si="83"/>
        <v>0.9998212832115374</v>
      </c>
      <c r="E1766" s="24">
        <f t="shared" si="84"/>
        <v>1.5943561112316025</v>
      </c>
    </row>
    <row r="1767" spans="1:5" ht="15" customHeight="1" x14ac:dyDescent="0.2">
      <c r="A1767" s="3">
        <f>'Stocks Returns'!A1763</f>
        <v>44763</v>
      </c>
      <c r="B1767" s="5">
        <f>SUMPRODUCT('Stocks Returns'!B1763:E1763,$H$10:$K$10)</f>
        <v>1.2961020672650481E-2</v>
      </c>
      <c r="C1767" s="5">
        <f t="shared" si="82"/>
        <v>-1.2961020672650481E-2</v>
      </c>
      <c r="D1767" s="24">
        <f t="shared" si="83"/>
        <v>1.0090235045002194</v>
      </c>
      <c r="E1767" s="24">
        <f t="shared" si="84"/>
        <v>1.6033945668128511</v>
      </c>
    </row>
    <row r="1768" spans="1:5" ht="15" customHeight="1" x14ac:dyDescent="0.2">
      <c r="A1768" s="3">
        <f>'Stocks Returns'!A1764</f>
        <v>44764</v>
      </c>
      <c r="B1768" s="5">
        <f>SUMPRODUCT('Stocks Returns'!B1764:E1764,$H$10:$K$10)</f>
        <v>-1.2143049786559224E-2</v>
      </c>
      <c r="C1768" s="5">
        <f t="shared" si="82"/>
        <v>1.2143049786559224E-2</v>
      </c>
      <c r="D1768" s="24">
        <f t="shared" si="83"/>
        <v>0.99160127960152789</v>
      </c>
      <c r="E1768" s="24">
        <f t="shared" si="84"/>
        <v>1.5859958822636968</v>
      </c>
    </row>
    <row r="1769" spans="1:5" ht="15" customHeight="1" x14ac:dyDescent="0.2">
      <c r="A1769" s="3">
        <f>'Stocks Returns'!A1765</f>
        <v>44767</v>
      </c>
      <c r="B1769" s="5">
        <f>SUMPRODUCT('Stocks Returns'!B1765:E1765,$H$10:$K$10)</f>
        <v>2.4852686348858038E-3</v>
      </c>
      <c r="C1769" s="5">
        <f t="shared" si="82"/>
        <v>-2.4852686348858038E-3</v>
      </c>
      <c r="D1769" s="24">
        <f t="shared" si="83"/>
        <v>1.0017533325860106</v>
      </c>
      <c r="E1769" s="24">
        <f t="shared" si="84"/>
        <v>1.5962820689368824</v>
      </c>
    </row>
    <row r="1770" spans="1:5" ht="15" customHeight="1" x14ac:dyDescent="0.2">
      <c r="A1770" s="3">
        <f>'Stocks Returns'!A1766</f>
        <v>44768</v>
      </c>
      <c r="B1770" s="5">
        <f>SUMPRODUCT('Stocks Returns'!B1766:E1766,$H$10:$K$10)</f>
        <v>-8.8274879191168974E-3</v>
      </c>
      <c r="C1770" s="5">
        <f t="shared" si="82"/>
        <v>8.8274879191168974E-3</v>
      </c>
      <c r="D1770" s="24">
        <f t="shared" si="83"/>
        <v>0.99390227953753285</v>
      </c>
      <c r="E1770" s="24">
        <f t="shared" si="84"/>
        <v>1.5883631087539474</v>
      </c>
    </row>
    <row r="1771" spans="1:5" ht="15" customHeight="1" x14ac:dyDescent="0.2">
      <c r="A1771" s="3">
        <f>'Stocks Returns'!A1767</f>
        <v>44769</v>
      </c>
      <c r="B1771" s="5">
        <f>SUMPRODUCT('Stocks Returns'!B1767:E1767,$H$10:$K$10)</f>
        <v>-5.9762810673656486E-3</v>
      </c>
      <c r="C1771" s="5">
        <f t="shared" si="82"/>
        <v>5.9762810673656486E-3</v>
      </c>
      <c r="D1771" s="24">
        <f t="shared" si="83"/>
        <v>0.9958810170926482</v>
      </c>
      <c r="E1771" s="24">
        <f t="shared" si="84"/>
        <v>1.5903820699994893</v>
      </c>
    </row>
    <row r="1772" spans="1:5" ht="15" customHeight="1" x14ac:dyDescent="0.2">
      <c r="A1772" s="3">
        <f>'Stocks Returns'!A1768</f>
        <v>44770</v>
      </c>
      <c r="B1772" s="5">
        <f>SUMPRODUCT('Stocks Returns'!B1768:E1768,$H$10:$K$10)</f>
        <v>4.556831334245148E-3</v>
      </c>
      <c r="C1772" s="5">
        <f t="shared" si="82"/>
        <v>-4.556831334245148E-3</v>
      </c>
      <c r="D1772" s="24">
        <f t="shared" si="83"/>
        <v>1.003190997099366</v>
      </c>
      <c r="E1772" s="24">
        <f t="shared" si="84"/>
        <v>1.5977054807005502</v>
      </c>
    </row>
    <row r="1773" spans="1:5" ht="15" customHeight="1" x14ac:dyDescent="0.2">
      <c r="A1773" s="3">
        <f>'Stocks Returns'!A1769</f>
        <v>44771</v>
      </c>
      <c r="B1773" s="5">
        <f>SUMPRODUCT('Stocks Returns'!B1769:E1769,$H$10:$K$10)</f>
        <v>4.7352823962339393E-3</v>
      </c>
      <c r="C1773" s="5">
        <f t="shared" si="82"/>
        <v>-4.7352823962339393E-3</v>
      </c>
      <c r="D1773" s="24">
        <f t="shared" si="83"/>
        <v>1.0033148421363862</v>
      </c>
      <c r="E1773" s="24">
        <f t="shared" si="84"/>
        <v>1.5978277090562685</v>
      </c>
    </row>
    <row r="1774" spans="1:5" ht="15" customHeight="1" x14ac:dyDescent="0.2">
      <c r="A1774" s="3">
        <f>'Stocks Returns'!A1770</f>
        <v>44774</v>
      </c>
      <c r="B1774" s="5">
        <f>SUMPRODUCT('Stocks Returns'!B1770:E1770,$H$10:$K$10)</f>
        <v>-3.116375554375495E-3</v>
      </c>
      <c r="C1774" s="5">
        <f t="shared" si="82"/>
        <v>3.116375554375495E-3</v>
      </c>
      <c r="D1774" s="24">
        <f t="shared" si="83"/>
        <v>0.99786579151866339</v>
      </c>
      <c r="E1774" s="24">
        <f t="shared" si="84"/>
        <v>1.5923915866714291</v>
      </c>
    </row>
    <row r="1775" spans="1:5" ht="15" customHeight="1" x14ac:dyDescent="0.2">
      <c r="A1775" s="3">
        <f>'Stocks Returns'!A1771</f>
        <v>44775</v>
      </c>
      <c r="B1775" s="5">
        <f>SUMPRODUCT('Stocks Returns'!B1771:E1771,$H$10:$K$10)</f>
        <v>-2.2595071131991166E-2</v>
      </c>
      <c r="C1775" s="5">
        <f t="shared" si="82"/>
        <v>2.2595071131991166E-2</v>
      </c>
      <c r="D1775" s="24">
        <f t="shared" si="83"/>
        <v>0.98434757678779805</v>
      </c>
      <c r="E1775" s="24">
        <f t="shared" si="84"/>
        <v>1.578397558745197</v>
      </c>
    </row>
    <row r="1776" spans="1:5" ht="15" customHeight="1" x14ac:dyDescent="0.2">
      <c r="A1776" s="3">
        <f>'Stocks Returns'!A1772</f>
        <v>44776</v>
      </c>
      <c r="B1776" s="5">
        <f>SUMPRODUCT('Stocks Returns'!B1772:E1772,$H$10:$K$10)</f>
        <v>1.3363076040527376E-2</v>
      </c>
      <c r="C1776" s="5">
        <f t="shared" si="82"/>
        <v>-1.3363076040527376E-2</v>
      </c>
      <c r="D1776" s="24">
        <f t="shared" si="83"/>
        <v>1.0093025309255259</v>
      </c>
      <c r="E1776" s="24">
        <f t="shared" si="84"/>
        <v>1.6036632722816082</v>
      </c>
    </row>
    <row r="1777" spans="1:5" ht="15" customHeight="1" x14ac:dyDescent="0.2">
      <c r="A1777" s="3">
        <f>'Stocks Returns'!A1773</f>
        <v>44777</v>
      </c>
      <c r="B1777" s="5">
        <f>SUMPRODUCT('Stocks Returns'!B1773:E1773,$H$10:$K$10)</f>
        <v>2.210116624127394E-2</v>
      </c>
      <c r="C1777" s="5">
        <f t="shared" si="82"/>
        <v>-2.210116624127394E-2</v>
      </c>
      <c r="D1777" s="24">
        <f t="shared" si="83"/>
        <v>1.0153667655248442</v>
      </c>
      <c r="E1777" s="24">
        <f t="shared" si="84"/>
        <v>1.6094245222241752</v>
      </c>
    </row>
    <row r="1778" spans="1:5" ht="15" customHeight="1" x14ac:dyDescent="0.2">
      <c r="A1778" s="3">
        <f>'Stocks Returns'!A1774</f>
        <v>44778</v>
      </c>
      <c r="B1778" s="5">
        <f>SUMPRODUCT('Stocks Returns'!B1774:E1774,$H$10:$K$10)</f>
        <v>9.5922378654833291E-3</v>
      </c>
      <c r="C1778" s="5">
        <f t="shared" si="82"/>
        <v>-9.5922378654833291E-3</v>
      </c>
      <c r="D1778" s="24">
        <f t="shared" si="83"/>
        <v>1.0066855692320453</v>
      </c>
      <c r="E1778" s="24">
        <f t="shared" si="84"/>
        <v>1.6011306682068742</v>
      </c>
    </row>
    <row r="1779" spans="1:5" ht="15" customHeight="1" x14ac:dyDescent="0.2">
      <c r="A1779" s="3">
        <f>'Stocks Returns'!A1775</f>
        <v>44781</v>
      </c>
      <c r="B1779" s="5">
        <f>SUMPRODUCT('Stocks Returns'!B1775:E1775,$H$10:$K$10)</f>
        <v>-1.1542343074042007E-2</v>
      </c>
      <c r="C1779" s="5">
        <f t="shared" si="82"/>
        <v>1.1542343074042007E-2</v>
      </c>
      <c r="D1779" s="24">
        <f t="shared" si="83"/>
        <v>0.9920181700600148</v>
      </c>
      <c r="E1779" s="24">
        <f t="shared" si="84"/>
        <v>1.5864263190224128</v>
      </c>
    </row>
    <row r="1780" spans="1:5" ht="15" customHeight="1" x14ac:dyDescent="0.2">
      <c r="A1780" s="3">
        <f>'Stocks Returns'!A1776</f>
        <v>44782</v>
      </c>
      <c r="B1780" s="5">
        <f>SUMPRODUCT('Stocks Returns'!B1776:E1776,$H$10:$K$10)</f>
        <v>-1.5822400203850097E-2</v>
      </c>
      <c r="C1780" s="5">
        <f t="shared" si="82"/>
        <v>1.5822400203850097E-2</v>
      </c>
      <c r="D1780" s="24">
        <f t="shared" si="83"/>
        <v>0.98904781041192802</v>
      </c>
      <c r="E1780" s="24">
        <f t="shared" si="84"/>
        <v>1.5833445468012408</v>
      </c>
    </row>
    <row r="1781" spans="1:5" ht="15" customHeight="1" x14ac:dyDescent="0.2">
      <c r="A1781" s="3">
        <f>'Stocks Returns'!A1777</f>
        <v>44783</v>
      </c>
      <c r="B1781" s="5">
        <f>SUMPRODUCT('Stocks Returns'!B1777:E1777,$H$10:$K$10)</f>
        <v>1.0535140268200616E-2</v>
      </c>
      <c r="C1781" s="5">
        <f t="shared" si="82"/>
        <v>-1.0535140268200616E-2</v>
      </c>
      <c r="D1781" s="24">
        <f t="shared" si="83"/>
        <v>1.0073399434995312</v>
      </c>
      <c r="E1781" s="24">
        <f t="shared" si="84"/>
        <v>1.6017665574208815</v>
      </c>
    </row>
    <row r="1782" spans="1:5" ht="15" customHeight="1" x14ac:dyDescent="0.2">
      <c r="A1782" s="3">
        <f>'Stocks Returns'!A1778</f>
        <v>44784</v>
      </c>
      <c r="B1782" s="5">
        <f>SUMPRODUCT('Stocks Returns'!B1778:E1778,$H$10:$K$10)</f>
        <v>-3.8724287238764725E-3</v>
      </c>
      <c r="C1782" s="5">
        <f t="shared" si="82"/>
        <v>3.8724287238764725E-3</v>
      </c>
      <c r="D1782" s="24">
        <f t="shared" si="83"/>
        <v>0.99734109061902965</v>
      </c>
      <c r="E1782" s="24">
        <f t="shared" si="84"/>
        <v>1.5918618679555994</v>
      </c>
    </row>
    <row r="1783" spans="1:5" ht="15" customHeight="1" x14ac:dyDescent="0.2">
      <c r="A1783" s="3">
        <f>'Stocks Returns'!A1779</f>
        <v>44785</v>
      </c>
      <c r="B1783" s="5">
        <f>SUMPRODUCT('Stocks Returns'!B1779:E1779,$H$10:$K$10)</f>
        <v>3.0658661007738628E-3</v>
      </c>
      <c r="C1783" s="5">
        <f t="shared" si="82"/>
        <v>-3.0658661007738628E-3</v>
      </c>
      <c r="D1783" s="24">
        <f t="shared" si="83"/>
        <v>1.002156267227337</v>
      </c>
      <c r="E1783" s="24">
        <f t="shared" si="84"/>
        <v>1.5966818467661343</v>
      </c>
    </row>
    <row r="1784" spans="1:5" ht="15" customHeight="1" x14ac:dyDescent="0.2">
      <c r="A1784" s="3">
        <f>'Stocks Returns'!A1780</f>
        <v>44788</v>
      </c>
      <c r="B1784" s="5">
        <f>SUMPRODUCT('Stocks Returns'!B1780:E1780,$H$10:$K$10)</f>
        <v>2.3050761007644409E-2</v>
      </c>
      <c r="C1784" s="5">
        <f t="shared" si="82"/>
        <v>-2.3050761007644409E-2</v>
      </c>
      <c r="D1784" s="24">
        <f t="shared" si="83"/>
        <v>1.0160257842927052</v>
      </c>
      <c r="E1784" s="24">
        <f t="shared" si="84"/>
        <v>1.6100415109192696</v>
      </c>
    </row>
    <row r="1785" spans="1:5" ht="15" customHeight="1" x14ac:dyDescent="0.2">
      <c r="A1785" s="3">
        <f>'Stocks Returns'!A1781</f>
        <v>44789</v>
      </c>
      <c r="B1785" s="5">
        <f>SUMPRODUCT('Stocks Returns'!B1781:E1781,$H$10:$K$10)</f>
        <v>2.9653626999502419E-3</v>
      </c>
      <c r="C1785" s="5">
        <f t="shared" si="82"/>
        <v>-2.9653626999502419E-3</v>
      </c>
      <c r="D1785" s="24">
        <f t="shared" si="83"/>
        <v>1.0020865178671654</v>
      </c>
      <c r="E1785" s="24">
        <f t="shared" si="84"/>
        <v>1.5966126905258413</v>
      </c>
    </row>
    <row r="1786" spans="1:5" ht="15" customHeight="1" x14ac:dyDescent="0.2">
      <c r="A1786" s="3">
        <f>'Stocks Returns'!A1782</f>
        <v>44790</v>
      </c>
      <c r="B1786" s="5">
        <f>SUMPRODUCT('Stocks Returns'!B1782:E1782,$H$10:$K$10)</f>
        <v>-1.3200274450826534E-2</v>
      </c>
      <c r="C1786" s="5">
        <f t="shared" si="82"/>
        <v>1.3200274450826534E-2</v>
      </c>
      <c r="D1786" s="24">
        <f t="shared" si="83"/>
        <v>0.99086756568452639</v>
      </c>
      <c r="E1786" s="24">
        <f t="shared" si="84"/>
        <v>1.585236667419111</v>
      </c>
    </row>
    <row r="1787" spans="1:5" ht="15" customHeight="1" x14ac:dyDescent="0.2">
      <c r="A1787" s="3">
        <f>'Stocks Returns'!A1783</f>
        <v>44791</v>
      </c>
      <c r="B1787" s="5">
        <f>SUMPRODUCT('Stocks Returns'!B1783:E1783,$H$10:$K$10)</f>
        <v>4.0768081270534159E-3</v>
      </c>
      <c r="C1787" s="5">
        <f t="shared" si="82"/>
        <v>-4.0768081270534159E-3</v>
      </c>
      <c r="D1787" s="24">
        <f t="shared" si="83"/>
        <v>1.002857860993575</v>
      </c>
      <c r="E1787" s="24">
        <f t="shared" si="84"/>
        <v>1.5973763869973614</v>
      </c>
    </row>
    <row r="1788" spans="1:5" ht="15" customHeight="1" x14ac:dyDescent="0.2">
      <c r="A1788" s="3">
        <f>'Stocks Returns'!A1784</f>
        <v>44792</v>
      </c>
      <c r="B1788" s="5">
        <f>SUMPRODUCT('Stocks Returns'!B1784:E1784,$H$10:$K$10)</f>
        <v>-1.2086045984856646E-2</v>
      </c>
      <c r="C1788" s="5">
        <f t="shared" si="82"/>
        <v>1.2086045984856646E-2</v>
      </c>
      <c r="D1788" s="24">
        <f t="shared" si="83"/>
        <v>0.99164084023990939</v>
      </c>
      <c r="E1788" s="24">
        <f t="shared" si="84"/>
        <v>1.5860367577374079</v>
      </c>
    </row>
    <row r="1789" spans="1:5" ht="15" customHeight="1" x14ac:dyDescent="0.2">
      <c r="A1789" s="3">
        <f>'Stocks Returns'!A1785</f>
        <v>44795</v>
      </c>
      <c r="B1789" s="5">
        <f>SUMPRODUCT('Stocks Returns'!B1785:E1785,$H$10:$K$10)</f>
        <v>-2.0848920090468605E-2</v>
      </c>
      <c r="C1789" s="5">
        <f t="shared" si="82"/>
        <v>2.0848920090468605E-2</v>
      </c>
      <c r="D1789" s="24">
        <f t="shared" si="83"/>
        <v>0.98555940561061472</v>
      </c>
      <c r="E1789" s="24">
        <f t="shared" si="84"/>
        <v>1.5796812320519531</v>
      </c>
    </row>
    <row r="1790" spans="1:5" ht="15" customHeight="1" x14ac:dyDescent="0.2">
      <c r="A1790" s="3">
        <f>'Stocks Returns'!A1786</f>
        <v>44796</v>
      </c>
      <c r="B1790" s="5">
        <f>SUMPRODUCT('Stocks Returns'!B1786:E1786,$H$10:$K$10)</f>
        <v>-7.2164916462821383E-3</v>
      </c>
      <c r="C1790" s="5">
        <f t="shared" si="82"/>
        <v>7.2164916462821383E-3</v>
      </c>
      <c r="D1790" s="24">
        <f t="shared" si="83"/>
        <v>0.99502031095088017</v>
      </c>
      <c r="E1790" s="24">
        <f t="shared" si="84"/>
        <v>1.5895057726199477</v>
      </c>
    </row>
    <row r="1791" spans="1:5" ht="15" customHeight="1" x14ac:dyDescent="0.2">
      <c r="A1791" s="3">
        <f>'Stocks Returns'!A1787</f>
        <v>44797</v>
      </c>
      <c r="B1791" s="5">
        <f>SUMPRODUCT('Stocks Returns'!B1787:E1787,$H$10:$K$10)</f>
        <v>-1.0587019616649226E-3</v>
      </c>
      <c r="C1791" s="5">
        <f t="shared" si="82"/>
        <v>1.0587019616649226E-3</v>
      </c>
      <c r="D1791" s="24">
        <f t="shared" si="83"/>
        <v>0.99929381699200448</v>
      </c>
      <c r="E1791" s="24">
        <f t="shared" si="84"/>
        <v>1.593827711964414</v>
      </c>
    </row>
    <row r="1792" spans="1:5" ht="15" customHeight="1" x14ac:dyDescent="0.2">
      <c r="A1792" s="3">
        <f>'Stocks Returns'!A1788</f>
        <v>44798</v>
      </c>
      <c r="B1792" s="5">
        <f>SUMPRODUCT('Stocks Returns'!B1788:E1788,$H$10:$K$10)</f>
        <v>1.6101444506810114E-2</v>
      </c>
      <c r="C1792" s="5">
        <f t="shared" si="82"/>
        <v>-1.6101444506810114E-2</v>
      </c>
      <c r="D1792" s="24">
        <f t="shared" si="83"/>
        <v>1.0112029586411262</v>
      </c>
      <c r="E1792" s="24">
        <f t="shared" si="84"/>
        <v>1.6054849569355929</v>
      </c>
    </row>
    <row r="1793" spans="1:5" ht="15" customHeight="1" x14ac:dyDescent="0.2">
      <c r="A1793" s="3">
        <f>'Stocks Returns'!A1789</f>
        <v>44799</v>
      </c>
      <c r="B1793" s="5">
        <f>SUMPRODUCT('Stocks Returns'!B1789:E1789,$H$10:$K$10)</f>
        <v>-3.48494905710999E-2</v>
      </c>
      <c r="C1793" s="5">
        <f t="shared" si="82"/>
        <v>3.48494905710999E-2</v>
      </c>
      <c r="D1793" s="24">
        <f t="shared" si="83"/>
        <v>0.97584300969705662</v>
      </c>
      <c r="E1793" s="24">
        <f t="shared" si="84"/>
        <v>1.5692294240416511</v>
      </c>
    </row>
    <row r="1794" spans="1:5" ht="15" customHeight="1" x14ac:dyDescent="0.2">
      <c r="A1794" s="3">
        <f>'Stocks Returns'!A1790</f>
        <v>44802</v>
      </c>
      <c r="B1794" s="5">
        <f>SUMPRODUCT('Stocks Returns'!B1790:E1790,$H$10:$K$10)</f>
        <v>-3.6738400162197563E-3</v>
      </c>
      <c r="C1794" s="5">
        <f t="shared" si="82"/>
        <v>3.6738400162197563E-3</v>
      </c>
      <c r="D1794" s="24">
        <f t="shared" si="83"/>
        <v>0.99747891118214349</v>
      </c>
      <c r="E1794" s="24">
        <f t="shared" si="84"/>
        <v>1.5920011126443616</v>
      </c>
    </row>
    <row r="1795" spans="1:5" ht="15" customHeight="1" x14ac:dyDescent="0.2">
      <c r="A1795" s="3">
        <f>'Stocks Returns'!A1791</f>
        <v>44803</v>
      </c>
      <c r="B1795" s="5">
        <f>SUMPRODUCT('Stocks Returns'!B1791:E1791,$H$10:$K$10)</f>
        <v>-4.1215152943838316E-3</v>
      </c>
      <c r="C1795" s="5">
        <f t="shared" si="82"/>
        <v>4.1215152943838316E-3</v>
      </c>
      <c r="D1795" s="24">
        <f t="shared" si="83"/>
        <v>0.99716822453909759</v>
      </c>
      <c r="E1795" s="24">
        <f t="shared" si="84"/>
        <v>1.5916871087765239</v>
      </c>
    </row>
    <row r="1796" spans="1:5" ht="15" customHeight="1" x14ac:dyDescent="0.2">
      <c r="A1796" s="3">
        <f>'Stocks Returns'!A1792</f>
        <v>44804</v>
      </c>
      <c r="B1796" s="5">
        <f>SUMPRODUCT('Stocks Returns'!B1792:E1792,$H$10:$K$10)</f>
        <v>-1.2337320091582085E-2</v>
      </c>
      <c r="C1796" s="5">
        <f t="shared" si="82"/>
        <v>1.2337320091582085E-2</v>
      </c>
      <c r="D1796" s="24">
        <f t="shared" si="83"/>
        <v>0.99146645600984196</v>
      </c>
      <c r="E1796" s="24">
        <f t="shared" si="84"/>
        <v>1.5858565314483433</v>
      </c>
    </row>
    <row r="1797" spans="1:5" ht="15" customHeight="1" x14ac:dyDescent="0.2">
      <c r="A1797" s="3">
        <f>'Stocks Returns'!A1793</f>
        <v>44805</v>
      </c>
      <c r="B1797" s="5">
        <f>SUMPRODUCT('Stocks Returns'!B1793:E1793,$H$10:$K$10)</f>
        <v>6.3975948334466671E-3</v>
      </c>
      <c r="C1797" s="5">
        <f t="shared" si="82"/>
        <v>-6.3975948334466671E-3</v>
      </c>
      <c r="D1797" s="24">
        <f t="shared" si="83"/>
        <v>1.004468486967812</v>
      </c>
      <c r="E1797" s="24">
        <f t="shared" si="84"/>
        <v>1.5989633249792186</v>
      </c>
    </row>
    <row r="1798" spans="1:5" ht="15" customHeight="1" x14ac:dyDescent="0.2">
      <c r="A1798" s="3">
        <f>'Stocks Returns'!A1794</f>
        <v>44806</v>
      </c>
      <c r="B1798" s="5">
        <f>SUMPRODUCT('Stocks Returns'!B1794:E1794,$H$10:$K$10)</f>
        <v>-1.1466734764418129E-2</v>
      </c>
      <c r="C1798" s="5">
        <f t="shared" ref="C1798:C1861" si="85">-B1798</f>
        <v>1.1466734764418129E-2</v>
      </c>
      <c r="D1798" s="24">
        <f t="shared" ref="D1798:D1861" si="86">1+$H$13+$H$19*(B1798-$H$13)</f>
        <v>0.99207064222689378</v>
      </c>
      <c r="E1798" s="24">
        <f t="shared" ref="E1798:E1861" si="87">$H$22*D1798-$H$23*D1798^2-LN(1+$H$24*EXP(1-D1798^3))</f>
        <v>1.5864804477395844</v>
      </c>
    </row>
    <row r="1799" spans="1:5" ht="15" customHeight="1" x14ac:dyDescent="0.2">
      <c r="A1799" s="3">
        <f>'Stocks Returns'!A1795</f>
        <v>44809</v>
      </c>
      <c r="B1799" s="5">
        <f>SUMPRODUCT('Stocks Returns'!B1795:E1795,$H$10:$K$10)</f>
        <v>0</v>
      </c>
      <c r="C1799" s="5">
        <f t="shared" si="85"/>
        <v>0</v>
      </c>
      <c r="D1799" s="24">
        <f t="shared" si="86"/>
        <v>1.0000285561533999</v>
      </c>
      <c r="E1799" s="24">
        <f t="shared" si="87"/>
        <v>1.5945634464142966</v>
      </c>
    </row>
    <row r="1800" spans="1:5" ht="15" customHeight="1" x14ac:dyDescent="0.2">
      <c r="A1800" s="3">
        <f>'Stocks Returns'!A1796</f>
        <v>44810</v>
      </c>
      <c r="B1800" s="5">
        <f>SUMPRODUCT('Stocks Returns'!B1796:E1796,$H$10:$K$10)</f>
        <v>3.4776990018981486E-3</v>
      </c>
      <c r="C1800" s="5">
        <f t="shared" si="85"/>
        <v>-3.4776990018981486E-3</v>
      </c>
      <c r="D1800" s="24">
        <f t="shared" si="86"/>
        <v>1.0024420792607172</v>
      </c>
      <c r="E1800" s="24">
        <f t="shared" si="87"/>
        <v>1.5969650242170217</v>
      </c>
    </row>
    <row r="1801" spans="1:5" ht="15" customHeight="1" x14ac:dyDescent="0.2">
      <c r="A1801" s="3">
        <f>'Stocks Returns'!A1797</f>
        <v>44811</v>
      </c>
      <c r="B1801" s="5">
        <f>SUMPRODUCT('Stocks Returns'!B1797:E1797,$H$10:$K$10)</f>
        <v>9.5567751228568983E-3</v>
      </c>
      <c r="C1801" s="5">
        <f t="shared" si="85"/>
        <v>-9.5567751228568983E-3</v>
      </c>
      <c r="D1801" s="24">
        <f t="shared" si="86"/>
        <v>1.0066609580886627</v>
      </c>
      <c r="E1801" s="24">
        <f t="shared" si="87"/>
        <v>1.6011067184059109</v>
      </c>
    </row>
    <row r="1802" spans="1:5" ht="15" customHeight="1" x14ac:dyDescent="0.2">
      <c r="A1802" s="3">
        <f>'Stocks Returns'!A1798</f>
        <v>44812</v>
      </c>
      <c r="B1802" s="5">
        <f>SUMPRODUCT('Stocks Returns'!B1798:E1798,$H$10:$K$10)</f>
        <v>2.0231803164619446E-3</v>
      </c>
      <c r="C1802" s="5">
        <f t="shared" si="85"/>
        <v>-2.0231803164619446E-3</v>
      </c>
      <c r="D1802" s="24">
        <f t="shared" si="86"/>
        <v>1.0014326432930245</v>
      </c>
      <c r="E1802" s="24">
        <f t="shared" si="87"/>
        <v>1.5959634263288998</v>
      </c>
    </row>
    <row r="1803" spans="1:5" ht="15" customHeight="1" x14ac:dyDescent="0.2">
      <c r="A1803" s="3">
        <f>'Stocks Returns'!A1799</f>
        <v>44813</v>
      </c>
      <c r="B1803" s="5">
        <f>SUMPRODUCT('Stocks Returns'!B1799:E1799,$H$10:$K$10)</f>
        <v>2.217079265965401E-2</v>
      </c>
      <c r="C1803" s="5">
        <f t="shared" si="85"/>
        <v>-2.217079265965401E-2</v>
      </c>
      <c r="D1803" s="24">
        <f t="shared" si="86"/>
        <v>1.0154150862591997</v>
      </c>
      <c r="E1803" s="24">
        <f t="shared" si="87"/>
        <v>1.6094698220960915</v>
      </c>
    </row>
    <row r="1804" spans="1:5" ht="15" customHeight="1" x14ac:dyDescent="0.2">
      <c r="A1804" s="3">
        <f>'Stocks Returns'!A1800</f>
        <v>44816</v>
      </c>
      <c r="B1804" s="5">
        <f>SUMPRODUCT('Stocks Returns'!B1800:E1800,$H$10:$K$10)</f>
        <v>6.9913859794825976E-3</v>
      </c>
      <c r="C1804" s="5">
        <f t="shared" si="85"/>
        <v>-6.9913859794825976E-3</v>
      </c>
      <c r="D1804" s="24">
        <f t="shared" si="86"/>
        <v>1.0048805780231609</v>
      </c>
      <c r="E1804" s="24">
        <f t="shared" si="87"/>
        <v>1.5993676745914138</v>
      </c>
    </row>
    <row r="1805" spans="1:5" ht="15" customHeight="1" x14ac:dyDescent="0.2">
      <c r="A1805" s="3">
        <f>'Stocks Returns'!A1801</f>
        <v>44817</v>
      </c>
      <c r="B1805" s="5">
        <f>SUMPRODUCT('Stocks Returns'!B1801:E1801,$H$10:$K$10)</f>
        <v>-3.5368652959058208E-2</v>
      </c>
      <c r="C1805" s="5">
        <f t="shared" si="85"/>
        <v>3.5368652959058208E-2</v>
      </c>
      <c r="D1805" s="24">
        <f t="shared" si="86"/>
        <v>0.97548271099981354</v>
      </c>
      <c r="E1805" s="24">
        <f t="shared" si="87"/>
        <v>1.5688348948900479</v>
      </c>
    </row>
    <row r="1806" spans="1:5" ht="15" customHeight="1" x14ac:dyDescent="0.2">
      <c r="A1806" s="3">
        <f>'Stocks Returns'!A1802</f>
        <v>44818</v>
      </c>
      <c r="B1806" s="5">
        <f>SUMPRODUCT('Stocks Returns'!B1802:E1802,$H$10:$K$10)</f>
        <v>1.1980874898803672E-3</v>
      </c>
      <c r="C1806" s="5">
        <f t="shared" si="85"/>
        <v>-1.1980874898803672E-3</v>
      </c>
      <c r="D1806" s="24">
        <f t="shared" si="86"/>
        <v>1.0008600288713769</v>
      </c>
      <c r="E1806" s="24">
        <f t="shared" si="87"/>
        <v>1.5953934406155061</v>
      </c>
    </row>
    <row r="1807" spans="1:5" ht="15" customHeight="1" x14ac:dyDescent="0.2">
      <c r="A1807" s="3">
        <f>'Stocks Returns'!A1803</f>
        <v>44819</v>
      </c>
      <c r="B1807" s="5">
        <f>SUMPRODUCT('Stocks Returns'!B1803:E1803,$H$10:$K$10)</f>
        <v>-2.0042688691515247E-2</v>
      </c>
      <c r="C1807" s="5">
        <f t="shared" si="85"/>
        <v>2.0042688691515247E-2</v>
      </c>
      <c r="D1807" s="24">
        <f t="shared" si="86"/>
        <v>0.98611893020148833</v>
      </c>
      <c r="E1807" s="24">
        <f t="shared" si="87"/>
        <v>1.5802720039214782</v>
      </c>
    </row>
    <row r="1808" spans="1:5" ht="15" customHeight="1" x14ac:dyDescent="0.2">
      <c r="A1808" s="3">
        <f>'Stocks Returns'!A1804</f>
        <v>44820</v>
      </c>
      <c r="B1808" s="5">
        <f>SUMPRODUCT('Stocks Returns'!B1804:E1804,$H$10:$K$10)</f>
        <v>-9.0091717265190878E-3</v>
      </c>
      <c r="C1808" s="5">
        <f t="shared" si="85"/>
        <v>9.0091717265190878E-3</v>
      </c>
      <c r="D1808" s="24">
        <f t="shared" si="86"/>
        <v>0.99377619097519565</v>
      </c>
      <c r="E1808" s="24">
        <f t="shared" si="87"/>
        <v>1.5882339320767556</v>
      </c>
    </row>
    <row r="1809" spans="1:5" ht="15" customHeight="1" x14ac:dyDescent="0.2">
      <c r="A1809" s="3">
        <f>'Stocks Returns'!A1805</f>
        <v>44823</v>
      </c>
      <c r="B1809" s="5">
        <f>SUMPRODUCT('Stocks Returns'!B1805:E1805,$H$10:$K$10)</f>
        <v>2.2218940140113151E-4</v>
      </c>
      <c r="C1809" s="5">
        <f t="shared" si="85"/>
        <v>-2.2218940140113151E-4</v>
      </c>
      <c r="D1809" s="24">
        <f t="shared" si="86"/>
        <v>1.0001827555979723</v>
      </c>
      <c r="E1809" s="24">
        <f t="shared" si="87"/>
        <v>1.5947175806824516</v>
      </c>
    </row>
    <row r="1810" spans="1:5" ht="15" customHeight="1" x14ac:dyDescent="0.2">
      <c r="A1810" s="3">
        <f>'Stocks Returns'!A1806</f>
        <v>44824</v>
      </c>
      <c r="B1810" s="5">
        <f>SUMPRODUCT('Stocks Returns'!B1806:E1806,$H$10:$K$10)</f>
        <v>-6.4938662320630581E-3</v>
      </c>
      <c r="C1810" s="5">
        <f t="shared" si="85"/>
        <v>6.4938662320630581E-3</v>
      </c>
      <c r="D1810" s="24">
        <f t="shared" si="86"/>
        <v>0.99552181298834819</v>
      </c>
      <c r="E1810" s="24">
        <f t="shared" si="87"/>
        <v>1.5900167161339491</v>
      </c>
    </row>
    <row r="1811" spans="1:5" ht="15" customHeight="1" x14ac:dyDescent="0.2">
      <c r="A1811" s="3">
        <f>'Stocks Returns'!A1807</f>
        <v>44825</v>
      </c>
      <c r="B1811" s="5">
        <f>SUMPRODUCT('Stocks Returns'!B1807:E1807,$H$10:$K$10)</f>
        <v>-2.5298943935572783E-2</v>
      </c>
      <c r="C1811" s="5">
        <f t="shared" si="85"/>
        <v>2.5298943935572783E-2</v>
      </c>
      <c r="D1811" s="24">
        <f t="shared" si="86"/>
        <v>0.98247108906211245</v>
      </c>
      <c r="E1811" s="24">
        <f t="shared" si="87"/>
        <v>1.5763985951835924</v>
      </c>
    </row>
    <row r="1812" spans="1:5" ht="15" customHeight="1" x14ac:dyDescent="0.2">
      <c r="A1812" s="3">
        <f>'Stocks Returns'!A1808</f>
        <v>44826</v>
      </c>
      <c r="B1812" s="5">
        <f>SUMPRODUCT('Stocks Returns'!B1808:E1808,$H$10:$K$10)</f>
        <v>-7.4752656164650943E-3</v>
      </c>
      <c r="C1812" s="5">
        <f t="shared" si="85"/>
        <v>7.4752656164650943E-3</v>
      </c>
      <c r="D1812" s="24">
        <f t="shared" si="86"/>
        <v>0.99484072181557315</v>
      </c>
      <c r="E1812" s="24">
        <f t="shared" si="87"/>
        <v>1.5893225602115328</v>
      </c>
    </row>
    <row r="1813" spans="1:5" ht="15" customHeight="1" x14ac:dyDescent="0.2">
      <c r="A1813" s="3">
        <f>'Stocks Returns'!A1809</f>
        <v>44827</v>
      </c>
      <c r="B1813" s="5">
        <f>SUMPRODUCT('Stocks Returns'!B1809:E1809,$H$10:$K$10)</f>
        <v>-1.0462390315359961E-2</v>
      </c>
      <c r="C1813" s="5">
        <f t="shared" si="85"/>
        <v>1.0462390315359961E-2</v>
      </c>
      <c r="D1813" s="24">
        <f t="shared" si="86"/>
        <v>0.99276765727454008</v>
      </c>
      <c r="E1813" s="24">
        <f t="shared" si="87"/>
        <v>1.5871984388367084</v>
      </c>
    </row>
    <row r="1814" spans="1:5" ht="15" customHeight="1" x14ac:dyDescent="0.2">
      <c r="A1814" s="3">
        <f>'Stocks Returns'!A1810</f>
        <v>44830</v>
      </c>
      <c r="B1814" s="5">
        <f>SUMPRODUCT('Stocks Returns'!B1810:E1810,$H$10:$K$10)</f>
        <v>-1.7918563418885803E-2</v>
      </c>
      <c r="C1814" s="5">
        <f t="shared" si="85"/>
        <v>1.7918563418885803E-2</v>
      </c>
      <c r="D1814" s="24">
        <f t="shared" si="86"/>
        <v>0.98759307314069322</v>
      </c>
      <c r="E1814" s="24">
        <f t="shared" si="87"/>
        <v>1.5818226375081432</v>
      </c>
    </row>
    <row r="1815" spans="1:5" ht="15" customHeight="1" x14ac:dyDescent="0.2">
      <c r="A1815" s="3">
        <f>'Stocks Returns'!A1811</f>
        <v>44831</v>
      </c>
      <c r="B1815" s="5">
        <f>SUMPRODUCT('Stocks Returns'!B1811:E1811,$H$10:$K$10)</f>
        <v>-1.3171880108888171E-2</v>
      </c>
      <c r="C1815" s="5">
        <f t="shared" si="85"/>
        <v>1.3171880108888171E-2</v>
      </c>
      <c r="D1815" s="24">
        <f t="shared" si="86"/>
        <v>0.99088727135783161</v>
      </c>
      <c r="E1815" s="24">
        <f t="shared" si="87"/>
        <v>1.585257085625003</v>
      </c>
    </row>
    <row r="1816" spans="1:5" ht="15" customHeight="1" x14ac:dyDescent="0.2">
      <c r="A1816" s="3">
        <f>'Stocks Returns'!A1812</f>
        <v>44832</v>
      </c>
      <c r="B1816" s="5">
        <f>SUMPRODUCT('Stocks Returns'!B1812:E1812,$H$10:$K$10)</f>
        <v>8.2985303151073605E-3</v>
      </c>
      <c r="C1816" s="5">
        <f t="shared" si="85"/>
        <v>-8.2985303151073605E-3</v>
      </c>
      <c r="D1816" s="24">
        <f t="shared" si="86"/>
        <v>1.0057877361920844</v>
      </c>
      <c r="E1816" s="24">
        <f t="shared" si="87"/>
        <v>1.6002553733425677</v>
      </c>
    </row>
    <row r="1817" spans="1:5" ht="15" customHeight="1" x14ac:dyDescent="0.2">
      <c r="A1817" s="3">
        <f>'Stocks Returns'!A1813</f>
        <v>44833</v>
      </c>
      <c r="B1817" s="5">
        <f>SUMPRODUCT('Stocks Returns'!B1813:E1813,$H$10:$K$10)</f>
        <v>2.890426827807077E-3</v>
      </c>
      <c r="C1817" s="5">
        <f t="shared" si="85"/>
        <v>-2.890426827807077E-3</v>
      </c>
      <c r="D1817" s="24">
        <f t="shared" si="86"/>
        <v>1.0020345123718981</v>
      </c>
      <c r="E1817" s="24">
        <f t="shared" si="87"/>
        <v>1.5965611145470133</v>
      </c>
    </row>
    <row r="1818" spans="1:5" ht="15" customHeight="1" x14ac:dyDescent="0.2">
      <c r="A1818" s="3">
        <f>'Stocks Returns'!A1814</f>
        <v>44834</v>
      </c>
      <c r="B1818" s="5">
        <f>SUMPRODUCT('Stocks Returns'!B1814:E1814,$H$10:$K$10)</f>
        <v>-1.3505397386899036E-2</v>
      </c>
      <c r="C1818" s="5">
        <f t="shared" si="85"/>
        <v>1.3505397386899036E-2</v>
      </c>
      <c r="D1818" s="24">
        <f t="shared" si="86"/>
        <v>0.99065581036689199</v>
      </c>
      <c r="E1818" s="24">
        <f t="shared" si="87"/>
        <v>1.5850171590590085</v>
      </c>
    </row>
    <row r="1819" spans="1:5" ht="15" customHeight="1" x14ac:dyDescent="0.2">
      <c r="A1819" s="3">
        <f>'Stocks Returns'!A1815</f>
        <v>44837</v>
      </c>
      <c r="B1819" s="5">
        <f>SUMPRODUCT('Stocks Returns'!B1815:E1815,$H$10:$K$10)</f>
        <v>2.3813452649923673E-2</v>
      </c>
      <c r="C1819" s="5">
        <f t="shared" si="85"/>
        <v>-2.3813452649923673E-2</v>
      </c>
      <c r="D1819" s="24">
        <f t="shared" si="86"/>
        <v>1.0165550922924469</v>
      </c>
      <c r="E1819" s="24">
        <f t="shared" si="87"/>
        <v>1.6105357628192585</v>
      </c>
    </row>
    <row r="1820" spans="1:5" ht="15" customHeight="1" x14ac:dyDescent="0.2">
      <c r="A1820" s="3">
        <f>'Stocks Returns'!A1816</f>
        <v>44838</v>
      </c>
      <c r="B1820" s="5">
        <f>SUMPRODUCT('Stocks Returns'!B1816:E1816,$H$10:$K$10)</f>
        <v>2.3573571785220262E-2</v>
      </c>
      <c r="C1820" s="5">
        <f t="shared" si="85"/>
        <v>-2.3573571785220262E-2</v>
      </c>
      <c r="D1820" s="24">
        <f t="shared" si="86"/>
        <v>1.0163886149723429</v>
      </c>
      <c r="E1820" s="24">
        <f t="shared" si="87"/>
        <v>1.6103804360882539</v>
      </c>
    </row>
    <row r="1821" spans="1:5" ht="15" customHeight="1" x14ac:dyDescent="0.2">
      <c r="A1821" s="3">
        <f>'Stocks Returns'!A1817</f>
        <v>44839</v>
      </c>
      <c r="B1821" s="5">
        <f>SUMPRODUCT('Stocks Returns'!B1817:E1817,$H$10:$K$10)</f>
        <v>1.0833664154328545E-2</v>
      </c>
      <c r="C1821" s="5">
        <f t="shared" si="85"/>
        <v>-1.0833664154328545E-2</v>
      </c>
      <c r="D1821" s="24">
        <f t="shared" si="86"/>
        <v>1.007547119076504</v>
      </c>
      <c r="E1821" s="24">
        <f t="shared" si="87"/>
        <v>1.6019675184702362</v>
      </c>
    </row>
    <row r="1822" spans="1:5" ht="15" customHeight="1" x14ac:dyDescent="0.2">
      <c r="A1822" s="3">
        <f>'Stocks Returns'!A1818</f>
        <v>44840</v>
      </c>
      <c r="B1822" s="5">
        <f>SUMPRODUCT('Stocks Returns'!B1818:E1818,$H$10:$K$10)</f>
        <v>-1.0621617946157057E-2</v>
      </c>
      <c r="C1822" s="5">
        <f t="shared" si="85"/>
        <v>1.0621617946157057E-2</v>
      </c>
      <c r="D1822" s="24">
        <f t="shared" si="86"/>
        <v>0.99265715329876691</v>
      </c>
      <c r="E1822" s="24">
        <f t="shared" si="87"/>
        <v>1.5870847370301906</v>
      </c>
    </row>
    <row r="1823" spans="1:5" ht="15" customHeight="1" x14ac:dyDescent="0.2">
      <c r="A1823" s="3">
        <f>'Stocks Returns'!A1819</f>
        <v>44841</v>
      </c>
      <c r="B1823" s="5">
        <f>SUMPRODUCT('Stocks Returns'!B1819:E1819,$H$10:$K$10)</f>
        <v>-1.1758322167337227E-2</v>
      </c>
      <c r="C1823" s="5">
        <f t="shared" si="85"/>
        <v>1.1758322167337227E-2</v>
      </c>
      <c r="D1823" s="24">
        <f t="shared" si="86"/>
        <v>0.9918682805692679</v>
      </c>
      <c r="E1823" s="24">
        <f t="shared" si="87"/>
        <v>1.586271637812557</v>
      </c>
    </row>
    <row r="1824" spans="1:5" ht="15" customHeight="1" x14ac:dyDescent="0.2">
      <c r="A1824" s="3">
        <f>'Stocks Returns'!A1820</f>
        <v>44844</v>
      </c>
      <c r="B1824" s="5">
        <f>SUMPRODUCT('Stocks Returns'!B1820:E1820,$H$10:$K$10)</f>
        <v>-1.0824204958847504E-2</v>
      </c>
      <c r="C1824" s="5">
        <f t="shared" si="85"/>
        <v>1.0824204958847504E-2</v>
      </c>
      <c r="D1824" s="24">
        <f t="shared" si="86"/>
        <v>0.99251655791195981</v>
      </c>
      <c r="E1824" s="24">
        <f t="shared" si="87"/>
        <v>1.5869400034357588</v>
      </c>
    </row>
    <row r="1825" spans="1:5" ht="15" customHeight="1" x14ac:dyDescent="0.2">
      <c r="A1825" s="3">
        <f>'Stocks Returns'!A1821</f>
        <v>44845</v>
      </c>
      <c r="B1825" s="5">
        <f>SUMPRODUCT('Stocks Returns'!B1821:E1821,$H$10:$K$10)</f>
        <v>-1.7299875623649381E-2</v>
      </c>
      <c r="C1825" s="5">
        <f t="shared" si="85"/>
        <v>1.7299875623649381E-2</v>
      </c>
      <c r="D1825" s="24">
        <f t="shared" si="86"/>
        <v>0.98802244247058724</v>
      </c>
      <c r="E1825" s="24">
        <f t="shared" si="87"/>
        <v>1.5822726927704016</v>
      </c>
    </row>
    <row r="1826" spans="1:5" ht="15" customHeight="1" x14ac:dyDescent="0.2">
      <c r="A1826" s="3">
        <f>'Stocks Returns'!A1822</f>
        <v>44846</v>
      </c>
      <c r="B1826" s="5">
        <f>SUMPRODUCT('Stocks Returns'!B1822:E1822,$H$10:$K$10)</f>
        <v>-6.3798902188787233E-3</v>
      </c>
      <c r="C1826" s="5">
        <f t="shared" si="85"/>
        <v>6.3798902188787233E-3</v>
      </c>
      <c r="D1826" s="24">
        <f t="shared" si="86"/>
        <v>0.99560091234149817</v>
      </c>
      <c r="E1826" s="24">
        <f t="shared" si="87"/>
        <v>1.5900972136385443</v>
      </c>
    </row>
    <row r="1827" spans="1:5" ht="15" customHeight="1" x14ac:dyDescent="0.2">
      <c r="A1827" s="3">
        <f>'Stocks Returns'!A1823</f>
        <v>44847</v>
      </c>
      <c r="B1827" s="5">
        <f>SUMPRODUCT('Stocks Returns'!B1823:E1823,$H$10:$K$10)</f>
        <v>3.5570376806941383E-2</v>
      </c>
      <c r="C1827" s="5">
        <f t="shared" si="85"/>
        <v>-3.5570376806941383E-2</v>
      </c>
      <c r="D1827" s="24">
        <f t="shared" si="86"/>
        <v>1.0247143976574173</v>
      </c>
      <c r="E1827" s="24">
        <f t="shared" si="87"/>
        <v>1.6180074171239414</v>
      </c>
    </row>
    <row r="1828" spans="1:5" ht="15" customHeight="1" x14ac:dyDescent="0.2">
      <c r="A1828" s="3">
        <f>'Stocks Returns'!A1824</f>
        <v>44848</v>
      </c>
      <c r="B1828" s="5">
        <f>SUMPRODUCT('Stocks Returns'!B1824:E1824,$H$10:$K$10)</f>
        <v>-1.2542685607603883E-2</v>
      </c>
      <c r="C1828" s="5">
        <f t="shared" si="85"/>
        <v>1.2542685607603883E-2</v>
      </c>
      <c r="D1828" s="24">
        <f t="shared" si="86"/>
        <v>0.99132393234172289</v>
      </c>
      <c r="E1828" s="24">
        <f t="shared" si="87"/>
        <v>1.5857091442817404</v>
      </c>
    </row>
    <row r="1829" spans="1:5" ht="15" customHeight="1" x14ac:dyDescent="0.2">
      <c r="A1829" s="3">
        <f>'Stocks Returns'!A1825</f>
        <v>44851</v>
      </c>
      <c r="B1829" s="5">
        <f>SUMPRODUCT('Stocks Returns'!B1825:E1825,$H$10:$K$10)</f>
        <v>1.5196634834449737E-2</v>
      </c>
      <c r="C1829" s="5">
        <f t="shared" si="85"/>
        <v>-1.5196634834449737E-2</v>
      </c>
      <c r="D1829" s="24">
        <f t="shared" si="86"/>
        <v>1.010575020728508</v>
      </c>
      <c r="E1829" s="24">
        <f t="shared" si="87"/>
        <v>1.6048846686508571</v>
      </c>
    </row>
    <row r="1830" spans="1:5" ht="15" customHeight="1" x14ac:dyDescent="0.2">
      <c r="A1830" s="3">
        <f>'Stocks Returns'!A1826</f>
        <v>44852</v>
      </c>
      <c r="B1830" s="5">
        <f>SUMPRODUCT('Stocks Returns'!B1826:E1826,$H$10:$K$10)</f>
        <v>1.0059522876148358E-2</v>
      </c>
      <c r="C1830" s="5">
        <f t="shared" si="85"/>
        <v>-1.0059522876148358E-2</v>
      </c>
      <c r="D1830" s="24">
        <f t="shared" si="86"/>
        <v>1.007009865029447</v>
      </c>
      <c r="E1830" s="24">
        <f t="shared" si="87"/>
        <v>1.6014460202542926</v>
      </c>
    </row>
    <row r="1831" spans="1:5" ht="15" customHeight="1" x14ac:dyDescent="0.2">
      <c r="A1831" s="3">
        <f>'Stocks Returns'!A1827</f>
        <v>44853</v>
      </c>
      <c r="B1831" s="5">
        <f>SUMPRODUCT('Stocks Returns'!B1827:E1827,$H$10:$K$10)</f>
        <v>-3.7146020406563719E-3</v>
      </c>
      <c r="C1831" s="5">
        <f t="shared" si="85"/>
        <v>3.7146020406563719E-3</v>
      </c>
      <c r="D1831" s="24">
        <f t="shared" si="86"/>
        <v>0.9974506223371844</v>
      </c>
      <c r="E1831" s="24">
        <f t="shared" si="87"/>
        <v>1.5919725376506491</v>
      </c>
    </row>
    <row r="1832" spans="1:5" ht="15" customHeight="1" x14ac:dyDescent="0.2">
      <c r="A1832" s="3">
        <f>'Stocks Returns'!A1828</f>
        <v>44854</v>
      </c>
      <c r="B1832" s="5">
        <f>SUMPRODUCT('Stocks Returns'!B1828:E1828,$H$10:$K$10)</f>
        <v>4.0365409759649E-3</v>
      </c>
      <c r="C1832" s="5">
        <f t="shared" si="85"/>
        <v>-4.0365409759649E-3</v>
      </c>
      <c r="D1832" s="24">
        <f t="shared" si="86"/>
        <v>1.0028299155907197</v>
      </c>
      <c r="E1832" s="24">
        <f t="shared" si="87"/>
        <v>1.5973487603940437</v>
      </c>
    </row>
    <row r="1833" spans="1:5" ht="15" customHeight="1" x14ac:dyDescent="0.2">
      <c r="A1833" s="3">
        <f>'Stocks Returns'!A1829</f>
        <v>44855</v>
      </c>
      <c r="B1833" s="5">
        <f>SUMPRODUCT('Stocks Returns'!B1829:E1829,$H$10:$K$10)</f>
        <v>1.8398255323200136E-2</v>
      </c>
      <c r="C1833" s="5">
        <f t="shared" si="85"/>
        <v>-1.8398255323200136E-2</v>
      </c>
      <c r="D1833" s="24">
        <f t="shared" si="86"/>
        <v>1.0127969453477008</v>
      </c>
      <c r="E1833" s="24">
        <f t="shared" si="87"/>
        <v>1.6070015087360408</v>
      </c>
    </row>
    <row r="1834" spans="1:5" ht="15" customHeight="1" x14ac:dyDescent="0.2">
      <c r="A1834" s="3">
        <f>'Stocks Returns'!A1830</f>
        <v>44858</v>
      </c>
      <c r="B1834" s="5">
        <f>SUMPRODUCT('Stocks Returns'!B1830:E1830,$H$10:$K$10)</f>
        <v>2.2340924583230796E-3</v>
      </c>
      <c r="C1834" s="5">
        <f t="shared" si="85"/>
        <v>-2.2340924583230796E-3</v>
      </c>
      <c r="D1834" s="24">
        <f t="shared" si="86"/>
        <v>1.0015790163194762</v>
      </c>
      <c r="E1834" s="24">
        <f t="shared" si="87"/>
        <v>1.5961089163743951</v>
      </c>
    </row>
    <row r="1835" spans="1:5" ht="15" customHeight="1" x14ac:dyDescent="0.2">
      <c r="A1835" s="3">
        <f>'Stocks Returns'!A1831</f>
        <v>44859</v>
      </c>
      <c r="B1835" s="5">
        <f>SUMPRODUCT('Stocks Returns'!B1831:E1831,$H$10:$K$10)</f>
        <v>1.9978521889085474E-2</v>
      </c>
      <c r="C1835" s="5">
        <f t="shared" si="85"/>
        <v>-1.9978521889085474E-2</v>
      </c>
      <c r="D1835" s="24">
        <f t="shared" si="86"/>
        <v>1.0138936503444254</v>
      </c>
      <c r="E1835" s="24">
        <f t="shared" si="87"/>
        <v>1.6080388844938758</v>
      </c>
    </row>
    <row r="1836" spans="1:5" ht="15" customHeight="1" x14ac:dyDescent="0.2">
      <c r="A1836" s="3">
        <f>'Stocks Returns'!A1832</f>
        <v>44860</v>
      </c>
      <c r="B1836" s="5">
        <f>SUMPRODUCT('Stocks Returns'!B1832:E1832,$H$10:$K$10)</f>
        <v>4.1595832494575116E-2</v>
      </c>
      <c r="C1836" s="5">
        <f t="shared" si="85"/>
        <v>-4.1595832494575116E-2</v>
      </c>
      <c r="D1836" s="24">
        <f t="shared" si="86"/>
        <v>1.0288960639046352</v>
      </c>
      <c r="E1836" s="24">
        <f t="shared" si="87"/>
        <v>1.6217285593540784</v>
      </c>
    </row>
    <row r="1837" spans="1:5" ht="15" customHeight="1" x14ac:dyDescent="0.2">
      <c r="A1837" s="3">
        <f>'Stocks Returns'!A1833</f>
        <v>44861</v>
      </c>
      <c r="B1837" s="5">
        <f>SUMPRODUCT('Stocks Returns'!B1833:E1833,$H$10:$K$10)</f>
        <v>3.2027189558390757E-3</v>
      </c>
      <c r="C1837" s="5">
        <f t="shared" si="85"/>
        <v>-3.2027189558390757E-3</v>
      </c>
      <c r="D1837" s="24">
        <f t="shared" si="86"/>
        <v>1.0022512431087522</v>
      </c>
      <c r="E1837" s="24">
        <f t="shared" si="87"/>
        <v>1.5967759835862112</v>
      </c>
    </row>
    <row r="1838" spans="1:5" ht="15" customHeight="1" x14ac:dyDescent="0.2">
      <c r="A1838" s="3">
        <f>'Stocks Returns'!A1834</f>
        <v>44862</v>
      </c>
      <c r="B1838" s="5">
        <f>SUMPRODUCT('Stocks Returns'!B1834:E1834,$H$10:$K$10)</f>
        <v>2.4913772149844183E-2</v>
      </c>
      <c r="C1838" s="5">
        <f t="shared" si="85"/>
        <v>-2.4913772149844183E-2</v>
      </c>
      <c r="D1838" s="24">
        <f t="shared" si="86"/>
        <v>1.0173187140253919</v>
      </c>
      <c r="E1838" s="24">
        <f t="shared" si="87"/>
        <v>1.6112467689162329</v>
      </c>
    </row>
    <row r="1839" spans="1:5" ht="15" customHeight="1" x14ac:dyDescent="0.2">
      <c r="A1839" s="3">
        <f>'Stocks Returns'!A1835</f>
        <v>44865</v>
      </c>
      <c r="B1839" s="5">
        <f>SUMPRODUCT('Stocks Returns'!B1835:E1835,$H$10:$K$10)</f>
        <v>-1.0967411589611778E-2</v>
      </c>
      <c r="C1839" s="5">
        <f t="shared" si="85"/>
        <v>1.0967411589611778E-2</v>
      </c>
      <c r="D1839" s="24">
        <f t="shared" si="86"/>
        <v>0.99241717251020933</v>
      </c>
      <c r="E1839" s="24">
        <f t="shared" si="87"/>
        <v>1.5868376457865041</v>
      </c>
    </row>
    <row r="1840" spans="1:5" ht="15" customHeight="1" x14ac:dyDescent="0.2">
      <c r="A1840" s="3">
        <f>'Stocks Returns'!A1836</f>
        <v>44866</v>
      </c>
      <c r="B1840" s="5">
        <f>SUMPRODUCT('Stocks Returns'!B1836:E1836,$H$10:$K$10)</f>
        <v>-4.3365811576348594E-4</v>
      </c>
      <c r="C1840" s="5">
        <f t="shared" si="85"/>
        <v>4.3365811576348594E-4</v>
      </c>
      <c r="D1840" s="24">
        <f t="shared" si="86"/>
        <v>0.9997275974210601</v>
      </c>
      <c r="E1840" s="24">
        <f t="shared" si="87"/>
        <v>1.5942623409335142</v>
      </c>
    </row>
    <row r="1841" spans="1:5" ht="15" customHeight="1" x14ac:dyDescent="0.2">
      <c r="A1841" s="3">
        <f>'Stocks Returns'!A1837</f>
        <v>44867</v>
      </c>
      <c r="B1841" s="5">
        <f>SUMPRODUCT('Stocks Returns'!B1837:E1837,$H$10:$K$10)</f>
        <v>-2.8785400341428978E-2</v>
      </c>
      <c r="C1841" s="5">
        <f t="shared" si="85"/>
        <v>2.8785400341428978E-2</v>
      </c>
      <c r="D1841" s="24">
        <f t="shared" si="86"/>
        <v>0.98005148831644828</v>
      </c>
      <c r="E1841" s="24">
        <f t="shared" si="87"/>
        <v>1.57380100810054</v>
      </c>
    </row>
    <row r="1842" spans="1:5" ht="15" customHeight="1" x14ac:dyDescent="0.2">
      <c r="A1842" s="3">
        <f>'Stocks Returns'!A1838</f>
        <v>44868</v>
      </c>
      <c r="B1842" s="5">
        <f>SUMPRODUCT('Stocks Returns'!B1838:E1838,$H$10:$K$10)</f>
        <v>-3.0019365258200023E-2</v>
      </c>
      <c r="C1842" s="5">
        <f t="shared" si="85"/>
        <v>3.0019365258200023E-2</v>
      </c>
      <c r="D1842" s="24">
        <f t="shared" si="86"/>
        <v>0.97919511666420911</v>
      </c>
      <c r="E1842" s="24">
        <f t="shared" si="87"/>
        <v>1.5728762457468941</v>
      </c>
    </row>
    <row r="1843" spans="1:5" ht="15" customHeight="1" x14ac:dyDescent="0.2">
      <c r="A1843" s="3">
        <f>'Stocks Returns'!A1839</f>
        <v>44869</v>
      </c>
      <c r="B1843" s="5">
        <f>SUMPRODUCT('Stocks Returns'!B1839:E1839,$H$10:$K$10)</f>
        <v>1.5043964751730568E-2</v>
      </c>
      <c r="C1843" s="5">
        <f t="shared" si="85"/>
        <v>-1.5043964751730568E-2</v>
      </c>
      <c r="D1843" s="24">
        <f t="shared" si="86"/>
        <v>1.010469067691101</v>
      </c>
      <c r="E1843" s="24">
        <f t="shared" si="87"/>
        <v>1.6047832221021154</v>
      </c>
    </row>
    <row r="1844" spans="1:5" ht="15" customHeight="1" x14ac:dyDescent="0.2">
      <c r="A1844" s="3">
        <f>'Stocks Returns'!A1840</f>
        <v>44872</v>
      </c>
      <c r="B1844" s="5">
        <f>SUMPRODUCT('Stocks Returns'!B1840:E1840,$H$10:$K$10)</f>
        <v>1.6446469598452813E-2</v>
      </c>
      <c r="C1844" s="5">
        <f t="shared" si="85"/>
        <v>-1.6446469598452813E-2</v>
      </c>
      <c r="D1844" s="24">
        <f t="shared" si="86"/>
        <v>1.0114424060547262</v>
      </c>
      <c r="E1844" s="24">
        <f t="shared" si="87"/>
        <v>1.605713436253857</v>
      </c>
    </row>
    <row r="1845" spans="1:5" ht="15" customHeight="1" x14ac:dyDescent="0.2">
      <c r="A1845" s="3">
        <f>'Stocks Returns'!A1841</f>
        <v>44873</v>
      </c>
      <c r="B1845" s="5">
        <f>SUMPRODUCT('Stocks Returns'!B1841:E1841,$H$10:$K$10)</f>
        <v>9.863037649033575E-3</v>
      </c>
      <c r="C1845" s="5">
        <f t="shared" si="85"/>
        <v>-9.863037649033575E-3</v>
      </c>
      <c r="D1845" s="24">
        <f t="shared" si="86"/>
        <v>1.0068735042818293</v>
      </c>
      <c r="E1845" s="24">
        <f t="shared" si="87"/>
        <v>1.6013134721577773</v>
      </c>
    </row>
    <row r="1846" spans="1:5" ht="15" customHeight="1" x14ac:dyDescent="0.2">
      <c r="A1846" s="3">
        <f>'Stocks Returns'!A1842</f>
        <v>44874</v>
      </c>
      <c r="B1846" s="5">
        <f>SUMPRODUCT('Stocks Returns'!B1842:E1842,$H$10:$K$10)</f>
        <v>-3.7779643037611263E-2</v>
      </c>
      <c r="C1846" s="5">
        <f t="shared" si="85"/>
        <v>3.7779643037611263E-2</v>
      </c>
      <c r="D1846" s="24">
        <f t="shared" si="86"/>
        <v>0.97380948388529776</v>
      </c>
      <c r="E1846" s="24">
        <f t="shared" si="87"/>
        <v>1.5669962300690843</v>
      </c>
    </row>
    <row r="1847" spans="1:5" ht="15" customHeight="1" x14ac:dyDescent="0.2">
      <c r="A1847" s="3">
        <f>'Stocks Returns'!A1843</f>
        <v>44875</v>
      </c>
      <c r="B1847" s="5">
        <f>SUMPRODUCT('Stocks Returns'!B1843:E1843,$H$10:$K$10)</f>
        <v>6.2968473619231163E-2</v>
      </c>
      <c r="C1847" s="5">
        <f t="shared" si="85"/>
        <v>-6.2968473619231163E-2</v>
      </c>
      <c r="D1847" s="24">
        <f t="shared" si="86"/>
        <v>1.0437286768451464</v>
      </c>
      <c r="E1847" s="24">
        <f t="shared" si="87"/>
        <v>1.6343263965398966</v>
      </c>
    </row>
    <row r="1848" spans="1:5" ht="15" customHeight="1" x14ac:dyDescent="0.2">
      <c r="A1848" s="3">
        <f>'Stocks Returns'!A1844</f>
        <v>44876</v>
      </c>
      <c r="B1848" s="5">
        <f>SUMPRODUCT('Stocks Returns'!B1844:E1844,$H$10:$K$10)</f>
        <v>-1.0363890107344437E-3</v>
      </c>
      <c r="C1848" s="5">
        <f t="shared" si="85"/>
        <v>1.0363890107344437E-3</v>
      </c>
      <c r="D1848" s="24">
        <f t="shared" si="86"/>
        <v>0.99930930217995029</v>
      </c>
      <c r="E1848" s="24">
        <f t="shared" si="87"/>
        <v>1.5938432403840759</v>
      </c>
    </row>
    <row r="1849" spans="1:5" ht="15" customHeight="1" x14ac:dyDescent="0.2">
      <c r="A1849" s="3">
        <f>'Stocks Returns'!A1845</f>
        <v>44879</v>
      </c>
      <c r="B1849" s="5">
        <f>SUMPRODUCT('Stocks Returns'!B1845:E1845,$H$10:$K$10)</f>
        <v>7.79373516192921E-3</v>
      </c>
      <c r="C1849" s="5">
        <f t="shared" si="85"/>
        <v>-7.79373516192921E-3</v>
      </c>
      <c r="D1849" s="24">
        <f t="shared" si="86"/>
        <v>1.0054374083557789</v>
      </c>
      <c r="E1849" s="24">
        <f t="shared" si="87"/>
        <v>1.5999129547253084</v>
      </c>
    </row>
    <row r="1850" spans="1:5" ht="15" customHeight="1" x14ac:dyDescent="0.2">
      <c r="A1850" s="3">
        <f>'Stocks Returns'!A1846</f>
        <v>44880</v>
      </c>
      <c r="B1850" s="5">
        <f>SUMPRODUCT('Stocks Returns'!B1846:E1846,$H$10:$K$10)</f>
        <v>1.58290512691131E-2</v>
      </c>
      <c r="C1850" s="5">
        <f t="shared" si="85"/>
        <v>-1.58290512691131E-2</v>
      </c>
      <c r="D1850" s="24">
        <f t="shared" si="86"/>
        <v>1.0110139177341644</v>
      </c>
      <c r="E1850" s="24">
        <f t="shared" si="87"/>
        <v>1.6053044095476772</v>
      </c>
    </row>
    <row r="1851" spans="1:5" ht="15" customHeight="1" x14ac:dyDescent="0.2">
      <c r="A1851" s="3">
        <f>'Stocks Returns'!A1847</f>
        <v>44881</v>
      </c>
      <c r="B1851" s="5">
        <f>SUMPRODUCT('Stocks Returns'!B1847:E1847,$H$10:$K$10)</f>
        <v>-1.8926834684287307E-3</v>
      </c>
      <c r="C1851" s="5">
        <f t="shared" si="85"/>
        <v>1.8926834684287307E-3</v>
      </c>
      <c r="D1851" s="24">
        <f t="shared" si="86"/>
        <v>0.99871503382631044</v>
      </c>
      <c r="E1851" s="24">
        <f t="shared" si="87"/>
        <v>1.5932466262697456</v>
      </c>
    </row>
    <row r="1852" spans="1:5" ht="15" customHeight="1" x14ac:dyDescent="0.2">
      <c r="A1852" s="3">
        <f>'Stocks Returns'!A1848</f>
        <v>44882</v>
      </c>
      <c r="B1852" s="5">
        <f>SUMPRODUCT('Stocks Returns'!B1848:E1848,$H$10:$K$10)</f>
        <v>3.9495244761009428E-3</v>
      </c>
      <c r="C1852" s="5">
        <f t="shared" si="85"/>
        <v>-3.9495244761009428E-3</v>
      </c>
      <c r="D1852" s="24">
        <f t="shared" si="86"/>
        <v>1.002769526139814</v>
      </c>
      <c r="E1852" s="24">
        <f t="shared" si="87"/>
        <v>1.5972890491332528</v>
      </c>
    </row>
    <row r="1853" spans="1:5" ht="15" customHeight="1" x14ac:dyDescent="0.2">
      <c r="A1853" s="3">
        <f>'Stocks Returns'!A1849</f>
        <v>44883</v>
      </c>
      <c r="B1853" s="5">
        <f>SUMPRODUCT('Stocks Returns'!B1849:E1849,$H$10:$K$10)</f>
        <v>-5.8529527250618743E-4</v>
      </c>
      <c r="C1853" s="5">
        <f t="shared" si="85"/>
        <v>5.8529527250618743E-4</v>
      </c>
      <c r="D1853" s="24">
        <f t="shared" si="86"/>
        <v>0.99962236123428061</v>
      </c>
      <c r="E1853" s="24">
        <f t="shared" si="87"/>
        <v>1.5941569679758401</v>
      </c>
    </row>
    <row r="1854" spans="1:5" ht="15" customHeight="1" x14ac:dyDescent="0.2">
      <c r="A1854" s="3">
        <f>'Stocks Returns'!A1850</f>
        <v>44886</v>
      </c>
      <c r="B1854" s="5">
        <f>SUMPRODUCT('Stocks Returns'!B1850:E1850,$H$10:$K$10)</f>
        <v>-2.1527371120988906E-2</v>
      </c>
      <c r="C1854" s="5">
        <f t="shared" si="85"/>
        <v>2.1527371120988906E-2</v>
      </c>
      <c r="D1854" s="24">
        <f t="shared" si="86"/>
        <v>0.98508856059543359</v>
      </c>
      <c r="E1854" s="24">
        <f t="shared" si="87"/>
        <v>1.5791831495734092</v>
      </c>
    </row>
    <row r="1855" spans="1:5" ht="15" customHeight="1" x14ac:dyDescent="0.2">
      <c r="A1855" s="3">
        <f>'Stocks Returns'!A1851</f>
        <v>44887</v>
      </c>
      <c r="B1855" s="5">
        <f>SUMPRODUCT('Stocks Returns'!B1851:E1851,$H$10:$K$10)</f>
        <v>2.0695458073636975E-2</v>
      </c>
      <c r="C1855" s="5">
        <f t="shared" si="85"/>
        <v>-2.0695458073636975E-2</v>
      </c>
      <c r="D1855" s="24">
        <f t="shared" si="86"/>
        <v>1.014391204056504</v>
      </c>
      <c r="E1855" s="24">
        <f t="shared" si="87"/>
        <v>1.6085078914339894</v>
      </c>
    </row>
    <row r="1856" spans="1:5" ht="15" customHeight="1" x14ac:dyDescent="0.2">
      <c r="A1856" s="3">
        <f>'Stocks Returns'!A1852</f>
        <v>44888</v>
      </c>
      <c r="B1856" s="5">
        <f>SUMPRODUCT('Stocks Returns'!B1852:E1852,$H$10:$K$10)</f>
        <v>7.3218508638713455E-3</v>
      </c>
      <c r="C1856" s="5">
        <f t="shared" si="85"/>
        <v>-7.3218508638713455E-3</v>
      </c>
      <c r="D1856" s="24">
        <f t="shared" si="86"/>
        <v>1.0051099206529266</v>
      </c>
      <c r="E1856" s="24">
        <f t="shared" si="87"/>
        <v>1.5995924117853277</v>
      </c>
    </row>
    <row r="1857" spans="1:5" ht="15" customHeight="1" x14ac:dyDescent="0.2">
      <c r="A1857" s="3">
        <f>'Stocks Returns'!A1853</f>
        <v>44889</v>
      </c>
      <c r="B1857" s="5">
        <f>SUMPRODUCT('Stocks Returns'!B1853:E1853,$H$10:$K$10)</f>
        <v>0</v>
      </c>
      <c r="C1857" s="5">
        <f t="shared" si="85"/>
        <v>0</v>
      </c>
      <c r="D1857" s="24">
        <f t="shared" si="86"/>
        <v>1.0000285561533999</v>
      </c>
      <c r="E1857" s="24">
        <f t="shared" si="87"/>
        <v>1.5945634464142966</v>
      </c>
    </row>
    <row r="1858" spans="1:5" ht="15" customHeight="1" x14ac:dyDescent="0.2">
      <c r="A1858" s="3">
        <f>'Stocks Returns'!A1854</f>
        <v>44890</v>
      </c>
      <c r="B1858" s="5">
        <f>SUMPRODUCT('Stocks Returns'!B1854:E1854,$H$10:$K$10)</f>
        <v>8.4248526978954793E-3</v>
      </c>
      <c r="C1858" s="5">
        <f t="shared" si="85"/>
        <v>-8.4248526978954793E-3</v>
      </c>
      <c r="D1858" s="24">
        <f t="shared" si="86"/>
        <v>1.0058754039257394</v>
      </c>
      <c r="E1858" s="24">
        <f t="shared" si="87"/>
        <v>1.6003409841602805</v>
      </c>
    </row>
    <row r="1859" spans="1:5" ht="15" customHeight="1" x14ac:dyDescent="0.2">
      <c r="A1859" s="3">
        <f>'Stocks Returns'!A1855</f>
        <v>44893</v>
      </c>
      <c r="B1859" s="5">
        <f>SUMPRODUCT('Stocks Returns'!B1855:E1855,$H$10:$K$10)</f>
        <v>-1.2190376678244753E-2</v>
      </c>
      <c r="C1859" s="5">
        <f t="shared" si="85"/>
        <v>1.2190376678244753E-2</v>
      </c>
      <c r="D1859" s="24">
        <f t="shared" si="86"/>
        <v>0.99156843473869805</v>
      </c>
      <c r="E1859" s="24">
        <f t="shared" si="87"/>
        <v>1.5859619410938417</v>
      </c>
    </row>
    <row r="1860" spans="1:5" ht="15" customHeight="1" x14ac:dyDescent="0.2">
      <c r="A1860" s="3">
        <f>'Stocks Returns'!A1856</f>
        <v>44894</v>
      </c>
      <c r="B1860" s="5">
        <f>SUMPRODUCT('Stocks Returns'!B1856:E1856,$H$10:$K$10)</f>
        <v>-9.8754595664521123E-3</v>
      </c>
      <c r="C1860" s="5">
        <f t="shared" si="85"/>
        <v>9.8754595664521123E-3</v>
      </c>
      <c r="D1860" s="24">
        <f t="shared" si="86"/>
        <v>0.99317498721428221</v>
      </c>
      <c r="E1860" s="24">
        <f t="shared" si="87"/>
        <v>1.5876171404682302</v>
      </c>
    </row>
    <row r="1861" spans="1:5" ht="15" customHeight="1" x14ac:dyDescent="0.2">
      <c r="A1861" s="3">
        <f>'Stocks Returns'!A1857</f>
        <v>44895</v>
      </c>
      <c r="B1861" s="5">
        <f>SUMPRODUCT('Stocks Returns'!B1857:E1857,$H$10:$K$10)</f>
        <v>3.9579922500995277E-2</v>
      </c>
      <c r="C1861" s="5">
        <f t="shared" si="85"/>
        <v>-3.9579922500995277E-2</v>
      </c>
      <c r="D1861" s="24">
        <f t="shared" si="86"/>
        <v>1.0274970223690907</v>
      </c>
      <c r="E1861" s="24">
        <f t="shared" si="87"/>
        <v>1.620491806299337</v>
      </c>
    </row>
    <row r="1862" spans="1:5" ht="15" customHeight="1" x14ac:dyDescent="0.2">
      <c r="A1862" s="3">
        <f>'Stocks Returns'!A1858</f>
        <v>44896</v>
      </c>
      <c r="B1862" s="5">
        <f>SUMPRODUCT('Stocks Returns'!B1858:E1858,$H$10:$K$10)</f>
        <v>-6.4590265217439344E-4</v>
      </c>
      <c r="C1862" s="5">
        <f t="shared" ref="C1862:C1925" si="88">-B1862</f>
        <v>6.4590265217439344E-4</v>
      </c>
      <c r="D1862" s="24">
        <f t="shared" ref="D1862:D1925" si="89">1+$H$13+$H$19*(B1862-$H$13)</f>
        <v>0.99958029971279094</v>
      </c>
      <c r="E1862" s="24">
        <f t="shared" ref="E1862:E1925" si="90">$H$22*D1862-$H$23*D1862^2-LN(1+$H$24*EXP(1-D1862^3))</f>
        <v>1.5941148394065241</v>
      </c>
    </row>
    <row r="1863" spans="1:5" ht="15" customHeight="1" x14ac:dyDescent="0.2">
      <c r="A1863" s="3">
        <f>'Stocks Returns'!A1859</f>
        <v>44897</v>
      </c>
      <c r="B1863" s="5">
        <f>SUMPRODUCT('Stocks Returns'!B1859:E1859,$H$10:$K$10)</f>
        <v>2.0949953999266462E-3</v>
      </c>
      <c r="C1863" s="5">
        <f t="shared" si="88"/>
        <v>-2.0949953999266462E-3</v>
      </c>
      <c r="D1863" s="24">
        <f t="shared" si="89"/>
        <v>1.001482482960949</v>
      </c>
      <c r="E1863" s="24">
        <f t="shared" si="90"/>
        <v>1.5960129749951428</v>
      </c>
    </row>
    <row r="1864" spans="1:5" ht="15" customHeight="1" x14ac:dyDescent="0.2">
      <c r="A1864" s="3">
        <f>'Stocks Returns'!A1860</f>
        <v>44900</v>
      </c>
      <c r="B1864" s="5">
        <f>SUMPRODUCT('Stocks Returns'!B1860:E1860,$H$10:$K$10)</f>
        <v>-1.778030184822155E-2</v>
      </c>
      <c r="C1864" s="5">
        <f t="shared" si="88"/>
        <v>1.778030184822155E-2</v>
      </c>
      <c r="D1864" s="24">
        <f t="shared" si="89"/>
        <v>0.98768902667073422</v>
      </c>
      <c r="E1864" s="24">
        <f t="shared" si="90"/>
        <v>1.5819232762697975</v>
      </c>
    </row>
    <row r="1865" spans="1:5" ht="15" customHeight="1" x14ac:dyDescent="0.2">
      <c r="A1865" s="3">
        <f>'Stocks Returns'!A1861</f>
        <v>44901</v>
      </c>
      <c r="B1865" s="5">
        <f>SUMPRODUCT('Stocks Returns'!B1861:E1861,$H$10:$K$10)</f>
        <v>-2.1388429230048054E-2</v>
      </c>
      <c r="C1865" s="5">
        <f t="shared" si="88"/>
        <v>2.1388429230048054E-2</v>
      </c>
      <c r="D1865" s="24">
        <f t="shared" si="89"/>
        <v>0.98518498626774664</v>
      </c>
      <c r="E1865" s="24">
        <f t="shared" si="90"/>
        <v>1.5792852233846122</v>
      </c>
    </row>
    <row r="1866" spans="1:5" ht="15" customHeight="1" x14ac:dyDescent="0.2">
      <c r="A1866" s="3">
        <f>'Stocks Returns'!A1862</f>
        <v>44902</v>
      </c>
      <c r="B1866" s="5">
        <f>SUMPRODUCT('Stocks Returns'!B1862:E1862,$H$10:$K$10)</f>
        <v>-5.6518257022856334E-3</v>
      </c>
      <c r="C1866" s="5">
        <f t="shared" si="88"/>
        <v>5.6518257022856334E-3</v>
      </c>
      <c r="D1866" s="24">
        <f t="shared" si="89"/>
        <v>0.99610618911601367</v>
      </c>
      <c r="E1866" s="24">
        <f t="shared" si="90"/>
        <v>1.5906108361004541</v>
      </c>
    </row>
    <row r="1867" spans="1:5" ht="15" customHeight="1" x14ac:dyDescent="0.2">
      <c r="A1867" s="3">
        <f>'Stocks Returns'!A1863</f>
        <v>44903</v>
      </c>
      <c r="B1867" s="5">
        <f>SUMPRODUCT('Stocks Returns'!B1863:E1863,$H$10:$K$10)</f>
        <v>7.0252265055428254E-3</v>
      </c>
      <c r="C1867" s="5">
        <f t="shared" si="88"/>
        <v>-7.0252265055428254E-3</v>
      </c>
      <c r="D1867" s="24">
        <f t="shared" si="89"/>
        <v>1.0049040633482467</v>
      </c>
      <c r="E1867" s="24">
        <f t="shared" si="90"/>
        <v>1.5993906980725741</v>
      </c>
    </row>
    <row r="1868" spans="1:5" ht="15" customHeight="1" x14ac:dyDescent="0.2">
      <c r="A1868" s="3">
        <f>'Stocks Returns'!A1864</f>
        <v>44904</v>
      </c>
      <c r="B1868" s="5">
        <f>SUMPRODUCT('Stocks Returns'!B1864:E1864,$H$10:$K$10)</f>
        <v>-2.5539033104284908E-3</v>
      </c>
      <c r="C1868" s="5">
        <f t="shared" si="88"/>
        <v>2.5539033104284908E-3</v>
      </c>
      <c r="D1868" s="24">
        <f t="shared" si="89"/>
        <v>0.99825614725596257</v>
      </c>
      <c r="E1868" s="24">
        <f t="shared" si="90"/>
        <v>1.5927849641699301</v>
      </c>
    </row>
    <row r="1869" spans="1:5" ht="15" customHeight="1" x14ac:dyDescent="0.2">
      <c r="A1869" s="3">
        <f>'Stocks Returns'!A1865</f>
        <v>44907</v>
      </c>
      <c r="B1869" s="5">
        <f>SUMPRODUCT('Stocks Returns'!B1865:E1865,$H$10:$K$10)</f>
        <v>2.7668738659684833E-2</v>
      </c>
      <c r="C1869" s="5">
        <f t="shared" si="88"/>
        <v>-2.7668738659684833E-2</v>
      </c>
      <c r="D1869" s="24">
        <f t="shared" si="89"/>
        <v>1.0192306607832213</v>
      </c>
      <c r="E1869" s="24">
        <f t="shared" si="90"/>
        <v>1.6130163803904776</v>
      </c>
    </row>
    <row r="1870" spans="1:5" ht="15" customHeight="1" x14ac:dyDescent="0.2">
      <c r="A1870" s="3">
        <f>'Stocks Returns'!A1866</f>
        <v>44908</v>
      </c>
      <c r="B1870" s="5">
        <f>SUMPRODUCT('Stocks Returns'!B1866:E1866,$H$10:$K$10)</f>
        <v>-6.7007042882834284E-3</v>
      </c>
      <c r="C1870" s="5">
        <f t="shared" si="88"/>
        <v>6.7007042882834284E-3</v>
      </c>
      <c r="D1870" s="24">
        <f t="shared" si="89"/>
        <v>0.99537826737733126</v>
      </c>
      <c r="E1870" s="24">
        <f t="shared" si="90"/>
        <v>1.5898705698806976</v>
      </c>
    </row>
    <row r="1871" spans="1:5" ht="15" customHeight="1" x14ac:dyDescent="0.2">
      <c r="A1871" s="3">
        <f>'Stocks Returns'!A1867</f>
        <v>44909</v>
      </c>
      <c r="B1871" s="5">
        <f>SUMPRODUCT('Stocks Returns'!B1867:E1867,$H$10:$K$10)</f>
        <v>2.4956517949807367E-4</v>
      </c>
      <c r="C1871" s="5">
        <f t="shared" si="88"/>
        <v>-2.4956517949807367E-4</v>
      </c>
      <c r="D1871" s="24">
        <f t="shared" si="89"/>
        <v>1.0002017543879715</v>
      </c>
      <c r="E1871" s="24">
        <f t="shared" si="90"/>
        <v>1.5947365648591905</v>
      </c>
    </row>
    <row r="1872" spans="1:5" ht="15" customHeight="1" x14ac:dyDescent="0.2">
      <c r="A1872" s="3">
        <f>'Stocks Returns'!A1868</f>
        <v>44910</v>
      </c>
      <c r="B1872" s="5">
        <f>SUMPRODUCT('Stocks Returns'!B1868:E1868,$H$10:$K$10)</f>
        <v>-2.6440329980273895E-2</v>
      </c>
      <c r="C1872" s="5">
        <f t="shared" si="88"/>
        <v>2.6440329980273895E-2</v>
      </c>
      <c r="D1872" s="24">
        <f t="shared" si="89"/>
        <v>0.98167896714708991</v>
      </c>
      <c r="E1872" s="24">
        <f t="shared" si="90"/>
        <v>1.5755506882571959</v>
      </c>
    </row>
    <row r="1873" spans="1:5" ht="15" customHeight="1" x14ac:dyDescent="0.2">
      <c r="A1873" s="3">
        <f>'Stocks Returns'!A1869</f>
        <v>44911</v>
      </c>
      <c r="B1873" s="5">
        <f>SUMPRODUCT('Stocks Returns'!B1869:E1869,$H$10:$K$10)</f>
        <v>-4.6794562445388365E-3</v>
      </c>
      <c r="C1873" s="5">
        <f t="shared" si="88"/>
        <v>4.6794562445388365E-3</v>
      </c>
      <c r="D1873" s="24">
        <f t="shared" si="89"/>
        <v>0.99678101351968995</v>
      </c>
      <c r="E1873" s="24">
        <f t="shared" si="90"/>
        <v>1.591295226091356</v>
      </c>
    </row>
    <row r="1874" spans="1:5" ht="15" customHeight="1" x14ac:dyDescent="0.2">
      <c r="A1874" s="3">
        <f>'Stocks Returns'!A1870</f>
        <v>44914</v>
      </c>
      <c r="B1874" s="5">
        <f>SUMPRODUCT('Stocks Returns'!B1870:E1870,$H$10:$K$10)</f>
        <v>-1.0356380216195872E-2</v>
      </c>
      <c r="C1874" s="5">
        <f t="shared" si="88"/>
        <v>1.0356380216195872E-2</v>
      </c>
      <c r="D1874" s="24">
        <f t="shared" si="89"/>
        <v>0.99284122828335997</v>
      </c>
      <c r="E1874" s="24">
        <f t="shared" si="90"/>
        <v>1.5872741121932159</v>
      </c>
    </row>
    <row r="1875" spans="1:5" ht="15" customHeight="1" x14ac:dyDescent="0.2">
      <c r="A1875" s="3">
        <f>'Stocks Returns'!A1871</f>
        <v>44915</v>
      </c>
      <c r="B1875" s="5">
        <f>SUMPRODUCT('Stocks Returns'!B1871:E1871,$H$10:$K$10)</f>
        <v>2.3052521461853557E-3</v>
      </c>
      <c r="C1875" s="5">
        <f t="shared" si="88"/>
        <v>-2.3052521461853557E-3</v>
      </c>
      <c r="D1875" s="24">
        <f t="shared" si="89"/>
        <v>1.0016284011428527</v>
      </c>
      <c r="E1875" s="24">
        <f t="shared" si="90"/>
        <v>1.5961579838938569</v>
      </c>
    </row>
    <row r="1876" spans="1:5" ht="15" customHeight="1" x14ac:dyDescent="0.2">
      <c r="A1876" s="3">
        <f>'Stocks Returns'!A1872</f>
        <v>44916</v>
      </c>
      <c r="B1876" s="5">
        <f>SUMPRODUCT('Stocks Returns'!B1872:E1872,$H$10:$K$10)</f>
        <v>8.1195619566739631E-3</v>
      </c>
      <c r="C1876" s="5">
        <f t="shared" si="88"/>
        <v>-8.1195619566739631E-3</v>
      </c>
      <c r="D1876" s="24">
        <f t="shared" si="89"/>
        <v>1.0056635321513316</v>
      </c>
      <c r="E1876" s="24">
        <f t="shared" si="90"/>
        <v>1.6001340302150298</v>
      </c>
    </row>
    <row r="1877" spans="1:5" ht="15" customHeight="1" x14ac:dyDescent="0.2">
      <c r="A1877" s="3">
        <f>'Stocks Returns'!A1873</f>
        <v>44917</v>
      </c>
      <c r="B1877" s="5">
        <f>SUMPRODUCT('Stocks Returns'!B1873:E1873,$H$10:$K$10)</f>
        <v>-1.0440582177539508E-2</v>
      </c>
      <c r="C1877" s="5">
        <f t="shared" si="88"/>
        <v>1.0440582177539508E-2</v>
      </c>
      <c r="D1877" s="24">
        <f t="shared" si="89"/>
        <v>0.99278279212218756</v>
      </c>
      <c r="E1877" s="24">
        <f t="shared" si="90"/>
        <v>1.5872140079176531</v>
      </c>
    </row>
    <row r="1878" spans="1:5" ht="15" customHeight="1" x14ac:dyDescent="0.2">
      <c r="A1878" s="3">
        <f>'Stocks Returns'!A1874</f>
        <v>44918</v>
      </c>
      <c r="B1878" s="5">
        <f>SUMPRODUCT('Stocks Returns'!B1874:E1874,$H$10:$K$10)</f>
        <v>3.6171360895325614E-3</v>
      </c>
      <c r="C1878" s="5">
        <f t="shared" si="88"/>
        <v>-3.6171360895325614E-3</v>
      </c>
      <c r="D1878" s="24">
        <f t="shared" si="89"/>
        <v>1.0025388485995355</v>
      </c>
      <c r="E1878" s="24">
        <f t="shared" si="90"/>
        <v>1.5970608271500679</v>
      </c>
    </row>
    <row r="1879" spans="1:5" ht="15" customHeight="1" x14ac:dyDescent="0.2">
      <c r="A1879" s="3">
        <f>'Stocks Returns'!A1875</f>
        <v>44921</v>
      </c>
      <c r="B1879" s="5">
        <f>SUMPRODUCT('Stocks Returns'!B1875:E1875,$H$10:$K$10)</f>
        <v>0</v>
      </c>
      <c r="C1879" s="5">
        <f t="shared" si="88"/>
        <v>0</v>
      </c>
      <c r="D1879" s="24">
        <f t="shared" si="89"/>
        <v>1.0000285561533999</v>
      </c>
      <c r="E1879" s="24">
        <f t="shared" si="90"/>
        <v>1.5945634464142966</v>
      </c>
    </row>
    <row r="1880" spans="1:5" ht="15" customHeight="1" x14ac:dyDescent="0.2">
      <c r="A1880" s="3">
        <f>'Stocks Returns'!A1876</f>
        <v>44922</v>
      </c>
      <c r="B1880" s="5">
        <f>SUMPRODUCT('Stocks Returns'!B1876:E1876,$H$10:$K$10)</f>
        <v>1.3756497308737648E-3</v>
      </c>
      <c r="C1880" s="5">
        <f t="shared" si="88"/>
        <v>-1.3756497308737648E-3</v>
      </c>
      <c r="D1880" s="24">
        <f t="shared" si="89"/>
        <v>1.0009832570666264</v>
      </c>
      <c r="E1880" s="24">
        <f t="shared" si="90"/>
        <v>1.595516214101679</v>
      </c>
    </row>
    <row r="1881" spans="1:5" ht="15" customHeight="1" x14ac:dyDescent="0.2">
      <c r="A1881" s="3">
        <f>'Stocks Returns'!A1877</f>
        <v>44923</v>
      </c>
      <c r="B1881" s="5">
        <f>SUMPRODUCT('Stocks Returns'!B1877:E1877,$H$10:$K$10)</f>
        <v>-6.9519467216359564E-3</v>
      </c>
      <c r="C1881" s="5">
        <f t="shared" si="88"/>
        <v>6.9519467216359564E-3</v>
      </c>
      <c r="D1881" s="24">
        <f t="shared" si="89"/>
        <v>0.99520390512858459</v>
      </c>
      <c r="E1881" s="24">
        <f t="shared" si="90"/>
        <v>1.5896929388407419</v>
      </c>
    </row>
    <row r="1882" spans="1:5" ht="15" customHeight="1" x14ac:dyDescent="0.2">
      <c r="A1882" s="3">
        <f>'Stocks Returns'!A1878</f>
        <v>44924</v>
      </c>
      <c r="B1882" s="5">
        <f>SUMPRODUCT('Stocks Returns'!B1878:E1878,$H$10:$K$10)</f>
        <v>1.6305123930989374E-2</v>
      </c>
      <c r="C1882" s="5">
        <f t="shared" si="88"/>
        <v>-1.6305123930989374E-2</v>
      </c>
      <c r="D1882" s="24">
        <f t="shared" si="89"/>
        <v>1.0113443121615067</v>
      </c>
      <c r="E1882" s="24">
        <f t="shared" si="90"/>
        <v>1.6056198640004267</v>
      </c>
    </row>
    <row r="1883" spans="1:5" ht="15" customHeight="1" x14ac:dyDescent="0.2">
      <c r="A1883" s="3">
        <f>'Stocks Returns'!A1879</f>
        <v>44925</v>
      </c>
      <c r="B1883" s="5">
        <f>SUMPRODUCT('Stocks Returns'!B1879:E1879,$H$10:$K$10)</f>
        <v>-1.4935736121946801E-3</v>
      </c>
      <c r="C1883" s="5">
        <f t="shared" si="88"/>
        <v>1.4935736121946801E-3</v>
      </c>
      <c r="D1883" s="24">
        <f t="shared" si="89"/>
        <v>0.99899201606653687</v>
      </c>
      <c r="E1883" s="24">
        <f t="shared" si="90"/>
        <v>1.5935248772602455</v>
      </c>
    </row>
    <row r="1884" spans="1:5" ht="15" customHeight="1" x14ac:dyDescent="0.2">
      <c r="A1884" s="3">
        <f>'Stocks Returns'!A1880</f>
        <v>44928</v>
      </c>
      <c r="B1884" s="5">
        <f>SUMPRODUCT('Stocks Returns'!B1880:E1880,$H$10:$K$10)</f>
        <v>0</v>
      </c>
      <c r="C1884" s="5">
        <f t="shared" si="88"/>
        <v>0</v>
      </c>
      <c r="D1884" s="24">
        <f t="shared" si="89"/>
        <v>1.0000285561533999</v>
      </c>
      <c r="E1884" s="24">
        <f t="shared" si="90"/>
        <v>1.5945634464142966</v>
      </c>
    </row>
    <row r="1885" spans="1:5" ht="15" customHeight="1" x14ac:dyDescent="0.2">
      <c r="A1885" s="3">
        <f>'Stocks Returns'!A1881</f>
        <v>44929</v>
      </c>
      <c r="B1885" s="5">
        <f>SUMPRODUCT('Stocks Returns'!B1881:E1881,$H$10:$K$10)</f>
        <v>-2.7058397640106115E-3</v>
      </c>
      <c r="C1885" s="5">
        <f t="shared" si="88"/>
        <v>2.7058397640106115E-3</v>
      </c>
      <c r="D1885" s="24">
        <f t="shared" si="89"/>
        <v>0.99815070335717659</v>
      </c>
      <c r="E1885" s="24">
        <f t="shared" si="90"/>
        <v>1.5926787638805033</v>
      </c>
    </row>
    <row r="1886" spans="1:5" ht="15" customHeight="1" x14ac:dyDescent="0.2">
      <c r="A1886" s="3">
        <f>'Stocks Returns'!A1882</f>
        <v>44930</v>
      </c>
      <c r="B1886" s="5">
        <f>SUMPRODUCT('Stocks Returns'!B1882:E1882,$H$10:$K$10)</f>
        <v>2.5083591028455452E-2</v>
      </c>
      <c r="C1886" s="5">
        <f t="shared" si="88"/>
        <v>-2.5083591028455452E-2</v>
      </c>
      <c r="D1886" s="24">
        <f t="shared" si="89"/>
        <v>1.017436568327148</v>
      </c>
      <c r="E1886" s="24">
        <f t="shared" si="90"/>
        <v>1.6113562877855747</v>
      </c>
    </row>
    <row r="1887" spans="1:5" ht="15" customHeight="1" x14ac:dyDescent="0.2">
      <c r="A1887" s="3">
        <f>'Stocks Returns'!A1883</f>
        <v>44931</v>
      </c>
      <c r="B1887" s="5">
        <f>SUMPRODUCT('Stocks Returns'!B1883:E1883,$H$10:$K$10)</f>
        <v>-7.9609536956194594E-3</v>
      </c>
      <c r="C1887" s="5">
        <f t="shared" si="88"/>
        <v>7.9609536956194594E-3</v>
      </c>
      <c r="D1887" s="24">
        <f t="shared" si="89"/>
        <v>0.99450365428864007</v>
      </c>
      <c r="E1887" s="24">
        <f t="shared" si="90"/>
        <v>1.5889783475522454</v>
      </c>
    </row>
    <row r="1888" spans="1:5" ht="15" customHeight="1" x14ac:dyDescent="0.2">
      <c r="A1888" s="3">
        <f>'Stocks Returns'!A1884</f>
        <v>44932</v>
      </c>
      <c r="B1888" s="5">
        <f>SUMPRODUCT('Stocks Returns'!B1884:E1884,$H$10:$K$10)</f>
        <v>3.2675589240727221E-2</v>
      </c>
      <c r="C1888" s="5">
        <f t="shared" si="88"/>
        <v>-3.2675589240727221E-2</v>
      </c>
      <c r="D1888" s="24">
        <f t="shared" si="89"/>
        <v>1.0227054150864647</v>
      </c>
      <c r="E1888" s="24">
        <f t="shared" si="90"/>
        <v>1.616193525955131</v>
      </c>
    </row>
    <row r="1889" spans="1:5" ht="15" customHeight="1" x14ac:dyDescent="0.2">
      <c r="A1889" s="3">
        <f>'Stocks Returns'!A1885</f>
        <v>44935</v>
      </c>
      <c r="B1889" s="5">
        <f>SUMPRODUCT('Stocks Returns'!B1885:E1885,$H$10:$K$10)</f>
        <v>4.477845867614105E-3</v>
      </c>
      <c r="C1889" s="5">
        <f t="shared" si="88"/>
        <v>-4.477845867614105E-3</v>
      </c>
      <c r="D1889" s="24">
        <f t="shared" si="89"/>
        <v>1.0031361811855242</v>
      </c>
      <c r="E1889" s="24">
        <f t="shared" si="90"/>
        <v>1.5976513606441918</v>
      </c>
    </row>
    <row r="1890" spans="1:5" ht="15" customHeight="1" x14ac:dyDescent="0.2">
      <c r="A1890" s="3">
        <f>'Stocks Returns'!A1886</f>
        <v>44936</v>
      </c>
      <c r="B1890" s="5">
        <f>SUMPRODUCT('Stocks Returns'!B1886:E1886,$H$10:$K$10)</f>
        <v>1.2018236757055167E-2</v>
      </c>
      <c r="C1890" s="5">
        <f t="shared" si="88"/>
        <v>-1.2018236757055167E-2</v>
      </c>
      <c r="D1890" s="24">
        <f t="shared" si="89"/>
        <v>1.0083692124627963</v>
      </c>
      <c r="E1890" s="24">
        <f t="shared" si="90"/>
        <v>1.6027632333202373</v>
      </c>
    </row>
    <row r="1891" spans="1:5" ht="15" customHeight="1" x14ac:dyDescent="0.2">
      <c r="A1891" s="3">
        <f>'Stocks Returns'!A1887</f>
        <v>44937</v>
      </c>
      <c r="B1891" s="5">
        <f>SUMPRODUCT('Stocks Returns'!B1887:E1887,$H$10:$K$10)</f>
        <v>4.257875824754535E-3</v>
      </c>
      <c r="C1891" s="5">
        <f t="shared" si="88"/>
        <v>-4.257875824754535E-3</v>
      </c>
      <c r="D1891" s="24">
        <f t="shared" si="89"/>
        <v>1.0029835219757797</v>
      </c>
      <c r="E1891" s="24">
        <f t="shared" si="90"/>
        <v>1.5975005756181333</v>
      </c>
    </row>
    <row r="1892" spans="1:5" ht="15" customHeight="1" x14ac:dyDescent="0.2">
      <c r="A1892" s="3">
        <f>'Stocks Returns'!A1888</f>
        <v>44938</v>
      </c>
      <c r="B1892" s="5">
        <f>SUMPRODUCT('Stocks Returns'!B1888:E1888,$H$10:$K$10)</f>
        <v>6.340577781975912E-3</v>
      </c>
      <c r="C1892" s="5">
        <f t="shared" si="88"/>
        <v>-6.340577781975912E-3</v>
      </c>
      <c r="D1892" s="24">
        <f t="shared" si="89"/>
        <v>1.0044289171340912</v>
      </c>
      <c r="E1892" s="24">
        <f t="shared" si="90"/>
        <v>1.5989244624213146</v>
      </c>
    </row>
    <row r="1893" spans="1:5" ht="15" customHeight="1" x14ac:dyDescent="0.2">
      <c r="A1893" s="3">
        <f>'Stocks Returns'!A1889</f>
        <v>44939</v>
      </c>
      <c r="B1893" s="5">
        <f>SUMPRODUCT('Stocks Returns'!B1889:E1889,$H$10:$K$10)</f>
        <v>-2.5800027596774894E-3</v>
      </c>
      <c r="C1893" s="5">
        <f t="shared" si="88"/>
        <v>2.5800027596774894E-3</v>
      </c>
      <c r="D1893" s="24">
        <f t="shared" si="89"/>
        <v>0.9982380342381838</v>
      </c>
      <c r="E1893" s="24">
        <f t="shared" si="90"/>
        <v>1.5927667243727064</v>
      </c>
    </row>
    <row r="1894" spans="1:5" ht="15" customHeight="1" x14ac:dyDescent="0.2">
      <c r="A1894" s="3">
        <f>'Stocks Returns'!A1890</f>
        <v>44942</v>
      </c>
      <c r="B1894" s="5">
        <f>SUMPRODUCT('Stocks Returns'!B1890:E1890,$H$10:$K$10)</f>
        <v>0</v>
      </c>
      <c r="C1894" s="5">
        <f t="shared" si="88"/>
        <v>0</v>
      </c>
      <c r="D1894" s="24">
        <f t="shared" si="89"/>
        <v>1.0000285561533999</v>
      </c>
      <c r="E1894" s="24">
        <f t="shared" si="90"/>
        <v>1.5945634464142966</v>
      </c>
    </row>
    <row r="1895" spans="1:5" ht="15" customHeight="1" x14ac:dyDescent="0.2">
      <c r="A1895" s="3">
        <f>'Stocks Returns'!A1891</f>
        <v>44943</v>
      </c>
      <c r="B1895" s="5">
        <f>SUMPRODUCT('Stocks Returns'!B1891:E1891,$H$10:$K$10)</f>
        <v>-6.0616724243560405E-4</v>
      </c>
      <c r="C1895" s="5">
        <f t="shared" si="88"/>
        <v>6.0616724243560405E-4</v>
      </c>
      <c r="D1895" s="24">
        <f t="shared" si="89"/>
        <v>0.99960787608714963</v>
      </c>
      <c r="E1895" s="24">
        <f t="shared" si="90"/>
        <v>1.5941424605370407</v>
      </c>
    </row>
    <row r="1896" spans="1:5" ht="15" customHeight="1" x14ac:dyDescent="0.2">
      <c r="A1896" s="3">
        <f>'Stocks Returns'!A1892</f>
        <v>44944</v>
      </c>
      <c r="B1896" s="5">
        <f>SUMPRODUCT('Stocks Returns'!B1892:E1892,$H$10:$K$10)</f>
        <v>-1.5408396918185335E-2</v>
      </c>
      <c r="C1896" s="5">
        <f t="shared" si="88"/>
        <v>1.5408396918185335E-2</v>
      </c>
      <c r="D1896" s="24">
        <f t="shared" si="89"/>
        <v>0.98933512869217932</v>
      </c>
      <c r="E1896" s="24">
        <f t="shared" si="90"/>
        <v>1.5836441533962362</v>
      </c>
    </row>
    <row r="1897" spans="1:5" ht="15" customHeight="1" x14ac:dyDescent="0.2">
      <c r="A1897" s="3">
        <f>'Stocks Returns'!A1893</f>
        <v>44945</v>
      </c>
      <c r="B1897" s="5">
        <f>SUMPRODUCT('Stocks Returns'!B1893:E1893,$H$10:$K$10)</f>
        <v>2.3947109046922738E-3</v>
      </c>
      <c r="C1897" s="5">
        <f t="shared" si="88"/>
        <v>-2.3947109046922738E-3</v>
      </c>
      <c r="D1897" s="24">
        <f t="shared" si="89"/>
        <v>1.0016904855212563</v>
      </c>
      <c r="E1897" s="24">
        <f t="shared" si="90"/>
        <v>1.5962196554858199</v>
      </c>
    </row>
    <row r="1898" spans="1:5" ht="15" customHeight="1" x14ac:dyDescent="0.2">
      <c r="A1898" s="3">
        <f>'Stocks Returns'!A1894</f>
        <v>44946</v>
      </c>
      <c r="B1898" s="5">
        <f>SUMPRODUCT('Stocks Returns'!B1894:E1894,$H$10:$K$10)</f>
        <v>1.8165410512496916E-2</v>
      </c>
      <c r="C1898" s="5">
        <f t="shared" si="88"/>
        <v>-1.8165410512496916E-2</v>
      </c>
      <c r="D1898" s="24">
        <f t="shared" si="89"/>
        <v>1.0126353510490729</v>
      </c>
      <c r="E1898" s="24">
        <f t="shared" si="90"/>
        <v>1.6068482389099084</v>
      </c>
    </row>
    <row r="1899" spans="1:5" ht="15" customHeight="1" x14ac:dyDescent="0.2">
      <c r="A1899" s="3">
        <f>'Stocks Returns'!A1895</f>
        <v>44949</v>
      </c>
      <c r="B1899" s="5">
        <f>SUMPRODUCT('Stocks Returns'!B1895:E1895,$H$10:$K$10)</f>
        <v>1.5698717595215785E-3</v>
      </c>
      <c r="C1899" s="5">
        <f t="shared" si="88"/>
        <v>-1.5698717595215785E-3</v>
      </c>
      <c r="D1899" s="24">
        <f t="shared" si="89"/>
        <v>1.001118047154508</v>
      </c>
      <c r="E1899" s="24">
        <f t="shared" si="90"/>
        <v>1.5956504371233597</v>
      </c>
    </row>
    <row r="1900" spans="1:5" ht="15" customHeight="1" x14ac:dyDescent="0.2">
      <c r="A1900" s="3">
        <f>'Stocks Returns'!A1896</f>
        <v>44950</v>
      </c>
      <c r="B1900" s="5">
        <f>SUMPRODUCT('Stocks Returns'!B1896:E1896,$H$10:$K$10)</f>
        <v>-1.6867335432746216E-3</v>
      </c>
      <c r="C1900" s="5">
        <f t="shared" si="88"/>
        <v>1.6867335432746216E-3</v>
      </c>
      <c r="D1900" s="24">
        <f t="shared" si="89"/>
        <v>0.99885796307436736</v>
      </c>
      <c r="E1900" s="24">
        <f t="shared" si="90"/>
        <v>1.5933902484548121</v>
      </c>
    </row>
    <row r="1901" spans="1:5" ht="15" customHeight="1" x14ac:dyDescent="0.2">
      <c r="A1901" s="3">
        <f>'Stocks Returns'!A1897</f>
        <v>44951</v>
      </c>
      <c r="B1901" s="5">
        <f>SUMPRODUCT('Stocks Returns'!B1897:E1897,$H$10:$K$10)</f>
        <v>4.5803616953174874E-3</v>
      </c>
      <c r="C1901" s="5">
        <f t="shared" si="88"/>
        <v>-4.5803616953174874E-3</v>
      </c>
      <c r="D1901" s="24">
        <f t="shared" si="89"/>
        <v>1.0032073271699502</v>
      </c>
      <c r="E1901" s="24">
        <f t="shared" si="90"/>
        <v>1.5977216011315505</v>
      </c>
    </row>
    <row r="1902" spans="1:5" ht="15" customHeight="1" x14ac:dyDescent="0.2">
      <c r="A1902" s="3">
        <f>'Stocks Returns'!A1898</f>
        <v>44952</v>
      </c>
      <c r="B1902" s="5">
        <f>SUMPRODUCT('Stocks Returns'!B1898:E1898,$H$10:$K$10)</f>
        <v>9.0169509926117208E-4</v>
      </c>
      <c r="C1902" s="5">
        <f t="shared" si="88"/>
        <v>-9.0169509926117208E-4</v>
      </c>
      <c r="D1902" s="24">
        <f t="shared" si="89"/>
        <v>1.0006543325522872</v>
      </c>
      <c r="E1902" s="24">
        <f t="shared" si="90"/>
        <v>1.595188367768331</v>
      </c>
    </row>
    <row r="1903" spans="1:5" ht="15" customHeight="1" x14ac:dyDescent="0.2">
      <c r="A1903" s="3">
        <f>'Stocks Returns'!A1899</f>
        <v>44953</v>
      </c>
      <c r="B1903" s="5">
        <f>SUMPRODUCT('Stocks Returns'!B1899:E1899,$H$10:$K$10)</f>
        <v>2.7703072841884859E-2</v>
      </c>
      <c r="C1903" s="5">
        <f t="shared" si="88"/>
        <v>-2.7703072841884859E-2</v>
      </c>
      <c r="D1903" s="24">
        <f t="shared" si="89"/>
        <v>1.019254488705668</v>
      </c>
      <c r="E1903" s="24">
        <f t="shared" si="90"/>
        <v>1.6130383387196172</v>
      </c>
    </row>
    <row r="1904" spans="1:5" ht="15" customHeight="1" x14ac:dyDescent="0.2">
      <c r="A1904" s="3">
        <f>'Stocks Returns'!A1900</f>
        <v>44956</v>
      </c>
      <c r="B1904" s="5">
        <f>SUMPRODUCT('Stocks Returns'!B1900:E1900,$H$10:$K$10)</f>
        <v>-1.1048500952070316E-2</v>
      </c>
      <c r="C1904" s="5">
        <f t="shared" si="88"/>
        <v>1.1048500952070316E-2</v>
      </c>
      <c r="D1904" s="24">
        <f t="shared" si="89"/>
        <v>0.99236089649266312</v>
      </c>
      <c r="E1904" s="24">
        <f t="shared" si="90"/>
        <v>1.5867796695065857</v>
      </c>
    </row>
    <row r="1905" spans="1:5" ht="15" customHeight="1" x14ac:dyDescent="0.2">
      <c r="A1905" s="3">
        <f>'Stocks Returns'!A1901</f>
        <v>44957</v>
      </c>
      <c r="B1905" s="5">
        <f>SUMPRODUCT('Stocks Returns'!B1901:E1901,$H$10:$K$10)</f>
        <v>6.0660811429293351E-3</v>
      </c>
      <c r="C1905" s="5">
        <f t="shared" si="88"/>
        <v>-6.0660811429293351E-3</v>
      </c>
      <c r="D1905" s="24">
        <f t="shared" si="89"/>
        <v>1.004238416466593</v>
      </c>
      <c r="E1905" s="24">
        <f t="shared" si="90"/>
        <v>1.5987372783580875</v>
      </c>
    </row>
    <row r="1906" spans="1:5" ht="15" customHeight="1" x14ac:dyDescent="0.2">
      <c r="A1906" s="3">
        <f>'Stocks Returns'!A1902</f>
        <v>44958</v>
      </c>
      <c r="B1906" s="5">
        <f>SUMPRODUCT('Stocks Returns'!B1902:E1902,$H$10:$K$10)</f>
        <v>5.4030183566339245E-3</v>
      </c>
      <c r="C1906" s="5">
        <f t="shared" si="88"/>
        <v>-5.4030183566339245E-3</v>
      </c>
      <c r="D1906" s="24">
        <f t="shared" si="89"/>
        <v>1.0037782508929038</v>
      </c>
      <c r="E1906" s="24">
        <f t="shared" si="90"/>
        <v>1.5982845204276916</v>
      </c>
    </row>
    <row r="1907" spans="1:5" ht="15" customHeight="1" x14ac:dyDescent="0.2">
      <c r="A1907" s="3">
        <f>'Stocks Returns'!A1903</f>
        <v>44959</v>
      </c>
      <c r="B1907" s="5">
        <f>SUMPRODUCT('Stocks Returns'!B1903:E1903,$H$10:$K$10)</f>
        <v>-3.1453183602157078E-3</v>
      </c>
      <c r="C1907" s="5">
        <f t="shared" si="88"/>
        <v>3.1453183602157078E-3</v>
      </c>
      <c r="D1907" s="24">
        <f t="shared" si="89"/>
        <v>0.99784570521141025</v>
      </c>
      <c r="E1907" s="24">
        <f t="shared" si="90"/>
        <v>1.5923713284528695</v>
      </c>
    </row>
    <row r="1908" spans="1:5" ht="15" customHeight="1" x14ac:dyDescent="0.2">
      <c r="A1908" s="3">
        <f>'Stocks Returns'!A1904</f>
        <v>44960</v>
      </c>
      <c r="B1908" s="5">
        <f>SUMPRODUCT('Stocks Returns'!B1904:E1904,$H$10:$K$10)</f>
        <v>2.8355831019179064E-3</v>
      </c>
      <c r="C1908" s="5">
        <f t="shared" si="88"/>
        <v>-2.8355831019179064E-3</v>
      </c>
      <c r="D1908" s="24">
        <f t="shared" si="89"/>
        <v>1.001996450826131</v>
      </c>
      <c r="E1908" s="24">
        <f t="shared" si="90"/>
        <v>1.5965233604696094</v>
      </c>
    </row>
    <row r="1909" spans="1:5" ht="15" customHeight="1" x14ac:dyDescent="0.2">
      <c r="A1909" s="3">
        <f>'Stocks Returns'!A1905</f>
        <v>44963</v>
      </c>
      <c r="B1909" s="5">
        <f>SUMPRODUCT('Stocks Returns'!B1905:E1905,$H$10:$K$10)</f>
        <v>-3.4220621914634185E-3</v>
      </c>
      <c r="C1909" s="5">
        <f t="shared" si="88"/>
        <v>3.4220621914634185E-3</v>
      </c>
      <c r="D1909" s="24">
        <f t="shared" si="89"/>
        <v>0.99765364499252429</v>
      </c>
      <c r="E1909" s="24">
        <f t="shared" si="90"/>
        <v>1.5921775433314287</v>
      </c>
    </row>
    <row r="1910" spans="1:5" ht="15" customHeight="1" x14ac:dyDescent="0.2">
      <c r="A1910" s="3">
        <f>'Stocks Returns'!A1906</f>
        <v>44964</v>
      </c>
      <c r="B1910" s="5">
        <f>SUMPRODUCT('Stocks Returns'!B1906:E1906,$H$10:$K$10)</f>
        <v>9.1943233679053094E-3</v>
      </c>
      <c r="C1910" s="5">
        <f t="shared" si="88"/>
        <v>-9.1943233679053094E-3</v>
      </c>
      <c r="D1910" s="24">
        <f t="shared" si="89"/>
        <v>1.0064094165707262</v>
      </c>
      <c r="E1910" s="24">
        <f t="shared" si="90"/>
        <v>1.6008617954628397</v>
      </c>
    </row>
    <row r="1911" spans="1:5" ht="15" customHeight="1" x14ac:dyDescent="0.2">
      <c r="A1911" s="3">
        <f>'Stocks Returns'!A1907</f>
        <v>44965</v>
      </c>
      <c r="B1911" s="5">
        <f>SUMPRODUCT('Stocks Returns'!B1907:E1907,$H$10:$K$10)</f>
        <v>-5.7348412159388233E-3</v>
      </c>
      <c r="C1911" s="5">
        <f t="shared" si="88"/>
        <v>5.7348412159388233E-3</v>
      </c>
      <c r="D1911" s="24">
        <f t="shared" si="89"/>
        <v>0.99604857634953836</v>
      </c>
      <c r="E1911" s="24">
        <f t="shared" si="90"/>
        <v>1.5905523229027538</v>
      </c>
    </row>
    <row r="1912" spans="1:5" ht="15" customHeight="1" x14ac:dyDescent="0.2">
      <c r="A1912" s="3">
        <f>'Stocks Returns'!A1908</f>
        <v>44966</v>
      </c>
      <c r="B1912" s="5">
        <f>SUMPRODUCT('Stocks Returns'!B1908:E1908,$H$10:$K$10)</f>
        <v>-3.4170179247616666E-3</v>
      </c>
      <c r="C1912" s="5">
        <f t="shared" si="88"/>
        <v>3.4170179247616666E-3</v>
      </c>
      <c r="D1912" s="24">
        <f t="shared" si="89"/>
        <v>0.9976571457136153</v>
      </c>
      <c r="E1912" s="24">
        <f t="shared" si="90"/>
        <v>1.592181076806847</v>
      </c>
    </row>
    <row r="1913" spans="1:5" ht="15" customHeight="1" x14ac:dyDescent="0.2">
      <c r="A1913" s="3">
        <f>'Stocks Returns'!A1909</f>
        <v>44967</v>
      </c>
      <c r="B1913" s="5">
        <f>SUMPRODUCT('Stocks Returns'!B1909:E1909,$H$10:$K$10)</f>
        <v>-1.0289437626811448E-2</v>
      </c>
      <c r="C1913" s="5">
        <f t="shared" si="88"/>
        <v>1.0289437626811448E-2</v>
      </c>
      <c r="D1913" s="24">
        <f t="shared" si="89"/>
        <v>0.99288768644039282</v>
      </c>
      <c r="E1913" s="24">
        <f t="shared" si="90"/>
        <v>1.5873218869339865</v>
      </c>
    </row>
    <row r="1914" spans="1:5" ht="15" customHeight="1" x14ac:dyDescent="0.2">
      <c r="A1914" s="3">
        <f>'Stocks Returns'!A1910</f>
        <v>44970</v>
      </c>
      <c r="B1914" s="5">
        <f>SUMPRODUCT('Stocks Returns'!B1910:E1910,$H$10:$K$10)</f>
        <v>8.1217488685377814E-3</v>
      </c>
      <c r="C1914" s="5">
        <f t="shared" si="88"/>
        <v>-8.1217488685377814E-3</v>
      </c>
      <c r="D1914" s="24">
        <f t="shared" si="89"/>
        <v>1.0056650498681652</v>
      </c>
      <c r="E1914" s="24">
        <f t="shared" si="90"/>
        <v>1.6001355133494766</v>
      </c>
    </row>
    <row r="1915" spans="1:5" ht="15" customHeight="1" x14ac:dyDescent="0.2">
      <c r="A1915" s="3">
        <f>'Stocks Returns'!A1911</f>
        <v>44971</v>
      </c>
      <c r="B1915" s="5">
        <f>SUMPRODUCT('Stocks Returns'!B1911:E1911,$H$10:$K$10)</f>
        <v>2.4949762184321503E-3</v>
      </c>
      <c r="C1915" s="5">
        <f t="shared" si="88"/>
        <v>-2.4949762184321503E-3</v>
      </c>
      <c r="D1915" s="24">
        <f t="shared" si="89"/>
        <v>1.0017600696489919</v>
      </c>
      <c r="E1915" s="24">
        <f t="shared" si="90"/>
        <v>1.5962887585766166</v>
      </c>
    </row>
    <row r="1916" spans="1:5" ht="15" customHeight="1" x14ac:dyDescent="0.2">
      <c r="A1916" s="3">
        <f>'Stocks Returns'!A1912</f>
        <v>44972</v>
      </c>
      <c r="B1916" s="5">
        <f>SUMPRODUCT('Stocks Returns'!B1912:E1912,$H$10:$K$10)</f>
        <v>-1.2525370369359857E-3</v>
      </c>
      <c r="C1916" s="5">
        <f t="shared" si="88"/>
        <v>1.2525370369359857E-3</v>
      </c>
      <c r="D1916" s="24">
        <f t="shared" si="89"/>
        <v>0.99915929544976634</v>
      </c>
      <c r="E1916" s="24">
        <f t="shared" si="90"/>
        <v>1.5936927745653739</v>
      </c>
    </row>
    <row r="1917" spans="1:5" ht="15" customHeight="1" x14ac:dyDescent="0.2">
      <c r="A1917" s="3">
        <f>'Stocks Returns'!A1913</f>
        <v>44973</v>
      </c>
      <c r="B1917" s="5">
        <f>SUMPRODUCT('Stocks Returns'!B1913:E1913,$H$10:$K$10)</f>
        <v>-1.3603771189834314E-2</v>
      </c>
      <c r="C1917" s="5">
        <f t="shared" si="88"/>
        <v>1.3603771189834314E-2</v>
      </c>
      <c r="D1917" s="24">
        <f t="shared" si="89"/>
        <v>0.99058753894765494</v>
      </c>
      <c r="E1917" s="24">
        <f t="shared" si="90"/>
        <v>1.5849463504746972</v>
      </c>
    </row>
    <row r="1918" spans="1:5" ht="15" customHeight="1" x14ac:dyDescent="0.2">
      <c r="A1918" s="3">
        <f>'Stocks Returns'!A1914</f>
        <v>44974</v>
      </c>
      <c r="B1918" s="5">
        <f>SUMPRODUCT('Stocks Returns'!B1914:E1914,$H$10:$K$10)</f>
        <v>-1.046478535944035E-2</v>
      </c>
      <c r="C1918" s="5">
        <f t="shared" si="88"/>
        <v>1.046478535944035E-2</v>
      </c>
      <c r="D1918" s="24">
        <f t="shared" si="89"/>
        <v>0.99276599511394836</v>
      </c>
      <c r="E1918" s="24">
        <f t="shared" si="90"/>
        <v>1.5871967289320996</v>
      </c>
    </row>
    <row r="1919" spans="1:5" ht="15" customHeight="1" x14ac:dyDescent="0.2">
      <c r="A1919" s="3">
        <f>'Stocks Returns'!A1915</f>
        <v>44977</v>
      </c>
      <c r="B1919" s="5">
        <f>SUMPRODUCT('Stocks Returns'!B1915:E1915,$H$10:$K$10)</f>
        <v>0</v>
      </c>
      <c r="C1919" s="5">
        <f t="shared" si="88"/>
        <v>0</v>
      </c>
      <c r="D1919" s="24">
        <f t="shared" si="89"/>
        <v>1.0000285561533999</v>
      </c>
      <c r="E1919" s="24">
        <f t="shared" si="90"/>
        <v>1.5945634464142966</v>
      </c>
    </row>
    <row r="1920" spans="1:5" ht="15" customHeight="1" x14ac:dyDescent="0.2">
      <c r="A1920" s="3">
        <f>'Stocks Returns'!A1916</f>
        <v>44978</v>
      </c>
      <c r="B1920" s="5">
        <f>SUMPRODUCT('Stocks Returns'!B1916:E1916,$H$10:$K$10)</f>
        <v>-1.4147235059368806E-2</v>
      </c>
      <c r="C1920" s="5">
        <f t="shared" si="88"/>
        <v>1.4147235059368806E-2</v>
      </c>
      <c r="D1920" s="24">
        <f t="shared" si="89"/>
        <v>0.990210375022198</v>
      </c>
      <c r="E1920" s="24">
        <f t="shared" si="90"/>
        <v>1.584554840387757</v>
      </c>
    </row>
    <row r="1921" spans="1:5" ht="15" customHeight="1" x14ac:dyDescent="0.2">
      <c r="A1921" s="3">
        <f>'Stocks Returns'!A1917</f>
        <v>44979</v>
      </c>
      <c r="B1921" s="5">
        <f>SUMPRODUCT('Stocks Returns'!B1917:E1917,$H$10:$K$10)</f>
        <v>-3.2274762757877255E-3</v>
      </c>
      <c r="C1921" s="5">
        <f t="shared" si="88"/>
        <v>3.2274762757877255E-3</v>
      </c>
      <c r="D1921" s="24">
        <f t="shared" si="89"/>
        <v>0.99778868761800332</v>
      </c>
      <c r="E1921" s="24">
        <f t="shared" si="90"/>
        <v>1.5923138141123689</v>
      </c>
    </row>
    <row r="1922" spans="1:5" ht="15" customHeight="1" x14ac:dyDescent="0.2">
      <c r="A1922" s="3">
        <f>'Stocks Returns'!A1918</f>
        <v>44980</v>
      </c>
      <c r="B1922" s="5">
        <f>SUMPRODUCT('Stocks Returns'!B1918:E1918,$H$10:$K$10)</f>
        <v>5.8019775233757471E-3</v>
      </c>
      <c r="C1922" s="5">
        <f t="shared" si="88"/>
        <v>-5.8019775233757471E-3</v>
      </c>
      <c r="D1922" s="24">
        <f t="shared" si="89"/>
        <v>1.0040551285546226</v>
      </c>
      <c r="E1922" s="24">
        <f t="shared" si="90"/>
        <v>1.5985570432897487</v>
      </c>
    </row>
    <row r="1923" spans="1:5" ht="15" customHeight="1" x14ac:dyDescent="0.2">
      <c r="A1923" s="3">
        <f>'Stocks Returns'!A1919</f>
        <v>44981</v>
      </c>
      <c r="B1923" s="5">
        <f>SUMPRODUCT('Stocks Returns'!B1919:E1919,$H$10:$K$10)</f>
        <v>-7.8076341906146316E-3</v>
      </c>
      <c r="C1923" s="5">
        <f t="shared" si="88"/>
        <v>7.8076341906146316E-3</v>
      </c>
      <c r="D1923" s="24">
        <f t="shared" si="89"/>
        <v>0.99461005802511337</v>
      </c>
      <c r="E1923" s="24">
        <f t="shared" si="90"/>
        <v>1.589087055390908</v>
      </c>
    </row>
    <row r="1924" spans="1:5" ht="15" customHeight="1" x14ac:dyDescent="0.2">
      <c r="A1924" s="3">
        <f>'Stocks Returns'!A1920</f>
        <v>44984</v>
      </c>
      <c r="B1924" s="5">
        <f>SUMPRODUCT('Stocks Returns'!B1920:E1920,$H$10:$K$10)</f>
        <v>4.12210173312155E-3</v>
      </c>
      <c r="C1924" s="5">
        <f t="shared" si="88"/>
        <v>-4.12210173312155E-3</v>
      </c>
      <c r="D1924" s="24">
        <f t="shared" si="89"/>
        <v>1.0028892947561863</v>
      </c>
      <c r="E1924" s="24">
        <f t="shared" si="90"/>
        <v>1.5974074584110245</v>
      </c>
    </row>
    <row r="1925" spans="1:5" ht="15" customHeight="1" x14ac:dyDescent="0.2">
      <c r="A1925" s="3">
        <f>'Stocks Returns'!A1921</f>
        <v>44985</v>
      </c>
      <c r="B1925" s="5">
        <f>SUMPRODUCT('Stocks Returns'!B1921:E1921,$H$10:$K$10)</f>
        <v>-1.4990249630800194E-3</v>
      </c>
      <c r="C1925" s="5">
        <f t="shared" si="88"/>
        <v>1.4990249630800194E-3</v>
      </c>
      <c r="D1925" s="24">
        <f t="shared" si="89"/>
        <v>0.99898823282902238</v>
      </c>
      <c r="E1925" s="24">
        <f t="shared" si="90"/>
        <v>1.5935210787557612</v>
      </c>
    </row>
    <row r="1926" spans="1:5" ht="15" customHeight="1" x14ac:dyDescent="0.2">
      <c r="A1926" s="3">
        <f>'Stocks Returns'!A1922</f>
        <v>44986</v>
      </c>
      <c r="B1926" s="5">
        <f>SUMPRODUCT('Stocks Returns'!B1922:E1922,$H$10:$K$10)</f>
        <v>-6.8772569306200888E-3</v>
      </c>
      <c r="C1926" s="5">
        <f t="shared" ref="C1926:C1989" si="91">-B1926</f>
        <v>6.8772569306200888E-3</v>
      </c>
      <c r="D1926" s="24">
        <f t="shared" ref="D1926:D1989" si="92">1+$H$13+$H$19*(B1926-$H$13)</f>
        <v>0.99525573984354965</v>
      </c>
      <c r="E1926" s="24">
        <f t="shared" ref="E1926:E1989" si="93">$H$22*D1926-$H$23*D1926^2-LN(1+$H$24*EXP(1-D1926^3))</f>
        <v>1.589745757890483</v>
      </c>
    </row>
    <row r="1927" spans="1:5" ht="15" customHeight="1" x14ac:dyDescent="0.2">
      <c r="A1927" s="3">
        <f>'Stocks Returns'!A1923</f>
        <v>44987</v>
      </c>
      <c r="B1927" s="5">
        <f>SUMPRODUCT('Stocks Returns'!B1923:E1923,$H$10:$K$10)</f>
        <v>3.2453391834838551E-3</v>
      </c>
      <c r="C1927" s="5">
        <f t="shared" si="91"/>
        <v>-3.2453391834838551E-3</v>
      </c>
      <c r="D1927" s="24">
        <f t="shared" si="92"/>
        <v>1.0022808215467378</v>
      </c>
      <c r="E1927" s="24">
        <f t="shared" si="93"/>
        <v>1.5968052933133037</v>
      </c>
    </row>
    <row r="1928" spans="1:5" ht="15" customHeight="1" x14ac:dyDescent="0.2">
      <c r="A1928" s="3">
        <f>'Stocks Returns'!A1924</f>
        <v>44988</v>
      </c>
      <c r="B1928" s="5">
        <f>SUMPRODUCT('Stocks Returns'!B1924:E1924,$H$10:$K$10)</f>
        <v>2.1326673304355732E-2</v>
      </c>
      <c r="C1928" s="5">
        <f t="shared" si="91"/>
        <v>-2.1326673304355732E-2</v>
      </c>
      <c r="D1928" s="24">
        <f t="shared" si="92"/>
        <v>1.0148292674266228</v>
      </c>
      <c r="E1928" s="24">
        <f t="shared" si="93"/>
        <v>1.6089199777718248</v>
      </c>
    </row>
    <row r="1929" spans="1:5" ht="15" customHeight="1" x14ac:dyDescent="0.2">
      <c r="A1929" s="3">
        <f>'Stocks Returns'!A1925</f>
        <v>44991</v>
      </c>
      <c r="B1929" s="5">
        <f>SUMPRODUCT('Stocks Returns'!B1925:E1925,$H$10:$K$10)</f>
        <v>1.208994191397551E-2</v>
      </c>
      <c r="C1929" s="5">
        <f t="shared" si="91"/>
        <v>-1.208994191397551E-2</v>
      </c>
      <c r="D1929" s="24">
        <f t="shared" si="92"/>
        <v>1.008418975841699</v>
      </c>
      <c r="E1929" s="24">
        <f t="shared" si="93"/>
        <v>1.6028113117523866</v>
      </c>
    </row>
    <row r="1930" spans="1:5" ht="15" customHeight="1" x14ac:dyDescent="0.2">
      <c r="A1930" s="3">
        <f>'Stocks Returns'!A1926</f>
        <v>44992</v>
      </c>
      <c r="B1930" s="5">
        <f>SUMPRODUCT('Stocks Returns'!B1926:E1926,$H$10:$K$10)</f>
        <v>-1.4774083143508726E-2</v>
      </c>
      <c r="C1930" s="5">
        <f t="shared" si="91"/>
        <v>1.4774083143508726E-2</v>
      </c>
      <c r="D1930" s="24">
        <f t="shared" si="92"/>
        <v>0.98977534245180487</v>
      </c>
      <c r="E1930" s="24">
        <f t="shared" si="93"/>
        <v>1.584102567619404</v>
      </c>
    </row>
    <row r="1931" spans="1:5" ht="15" customHeight="1" x14ac:dyDescent="0.2">
      <c r="A1931" s="3">
        <f>'Stocks Returns'!A1927</f>
        <v>44993</v>
      </c>
      <c r="B1931" s="5">
        <f>SUMPRODUCT('Stocks Returns'!B1927:E1927,$H$10:$K$10)</f>
        <v>-2.4282071457684649E-3</v>
      </c>
      <c r="C1931" s="5">
        <f t="shared" si="91"/>
        <v>2.4282071457684649E-3</v>
      </c>
      <c r="D1931" s="24">
        <f t="shared" si="92"/>
        <v>0.99834338039423665</v>
      </c>
      <c r="E1931" s="24">
        <f t="shared" si="93"/>
        <v>1.5928727895677572</v>
      </c>
    </row>
    <row r="1932" spans="1:5" ht="15" customHeight="1" x14ac:dyDescent="0.2">
      <c r="A1932" s="3">
        <f>'Stocks Returns'!A1928</f>
        <v>44994</v>
      </c>
      <c r="B1932" s="5">
        <f>SUMPRODUCT('Stocks Returns'!B1928:E1928,$H$10:$K$10)</f>
        <v>-1.0114412396187074E-2</v>
      </c>
      <c r="C1932" s="5">
        <f t="shared" si="91"/>
        <v>1.0114412396187074E-2</v>
      </c>
      <c r="D1932" s="24">
        <f t="shared" si="92"/>
        <v>0.99300915395044609</v>
      </c>
      <c r="E1932" s="24">
        <f t="shared" si="93"/>
        <v>1.5874467565081258</v>
      </c>
    </row>
    <row r="1933" spans="1:5" ht="15" customHeight="1" x14ac:dyDescent="0.2">
      <c r="A1933" s="3">
        <f>'Stocks Returns'!A1929</f>
        <v>44995</v>
      </c>
      <c r="B1933" s="5">
        <f>SUMPRODUCT('Stocks Returns'!B1929:E1929,$H$10:$K$10)</f>
        <v>-1.774260687868523E-2</v>
      </c>
      <c r="C1933" s="5">
        <f t="shared" si="91"/>
        <v>1.774260687868523E-2</v>
      </c>
      <c r="D1933" s="24">
        <f t="shared" si="92"/>
        <v>0.98771518697959237</v>
      </c>
      <c r="E1933" s="24">
        <f t="shared" si="93"/>
        <v>1.581950707704904</v>
      </c>
    </row>
    <row r="1934" spans="1:5" ht="15" customHeight="1" x14ac:dyDescent="0.2">
      <c r="A1934" s="3">
        <f>'Stocks Returns'!A1930</f>
        <v>44998</v>
      </c>
      <c r="B1934" s="5">
        <f>SUMPRODUCT('Stocks Returns'!B1930:E1930,$H$10:$K$10)</f>
        <v>-7.5346850113006984E-3</v>
      </c>
      <c r="C1934" s="5">
        <f t="shared" si="91"/>
        <v>7.5346850113006984E-3</v>
      </c>
      <c r="D1934" s="24">
        <f t="shared" si="92"/>
        <v>0.99479948475555724</v>
      </c>
      <c r="E1934" s="24">
        <f t="shared" si="93"/>
        <v>1.5892804731527128</v>
      </c>
    </row>
    <row r="1935" spans="1:5" ht="15" customHeight="1" x14ac:dyDescent="0.2">
      <c r="A1935" s="3">
        <f>'Stocks Returns'!A1931</f>
        <v>44999</v>
      </c>
      <c r="B1935" s="5">
        <f>SUMPRODUCT('Stocks Returns'!B1931:E1931,$H$10:$K$10)</f>
        <v>1.9777991126346192E-2</v>
      </c>
      <c r="C1935" s="5">
        <f t="shared" si="91"/>
        <v>-1.9777991126346192E-2</v>
      </c>
      <c r="D1935" s="24">
        <f t="shared" si="92"/>
        <v>1.0137544819950841</v>
      </c>
      <c r="E1935" s="24">
        <f t="shared" si="93"/>
        <v>1.6079075185944638</v>
      </c>
    </row>
    <row r="1936" spans="1:5" ht="15" customHeight="1" x14ac:dyDescent="0.2">
      <c r="A1936" s="3">
        <f>'Stocks Returns'!A1932</f>
        <v>45000</v>
      </c>
      <c r="B1936" s="5">
        <f>SUMPRODUCT('Stocks Returns'!B1932:E1932,$H$10:$K$10)</f>
        <v>-1.1867579984023369E-2</v>
      </c>
      <c r="C1936" s="5">
        <f t="shared" si="91"/>
        <v>1.1867579984023369E-2</v>
      </c>
      <c r="D1936" s="24">
        <f t="shared" si="92"/>
        <v>0.9917924556444877</v>
      </c>
      <c r="E1936" s="24">
        <f t="shared" si="93"/>
        <v>1.5861933552128458</v>
      </c>
    </row>
    <row r="1937" spans="1:5" ht="15" customHeight="1" x14ac:dyDescent="0.2">
      <c r="A1937" s="3">
        <f>'Stocks Returns'!A1933</f>
        <v>45001</v>
      </c>
      <c r="B1937" s="5">
        <f>SUMPRODUCT('Stocks Returns'!B1933:E1933,$H$10:$K$10)</f>
        <v>5.9718614155261085E-3</v>
      </c>
      <c r="C1937" s="5">
        <f t="shared" si="91"/>
        <v>-5.9718614155261085E-3</v>
      </c>
      <c r="D1937" s="24">
        <f t="shared" si="92"/>
        <v>1.004173027975775</v>
      </c>
      <c r="E1937" s="24">
        <f t="shared" si="93"/>
        <v>1.5986729945250324</v>
      </c>
    </row>
    <row r="1938" spans="1:5" ht="15" customHeight="1" x14ac:dyDescent="0.2">
      <c r="A1938" s="3">
        <f>'Stocks Returns'!A1934</f>
        <v>45002</v>
      </c>
      <c r="B1938" s="5">
        <f>SUMPRODUCT('Stocks Returns'!B1934:E1934,$H$10:$K$10)</f>
        <v>-1.3884612928039951E-3</v>
      </c>
      <c r="C1938" s="5">
        <f t="shared" si="91"/>
        <v>1.3884612928039951E-3</v>
      </c>
      <c r="D1938" s="24">
        <f t="shared" si="92"/>
        <v>0.99906496401619393</v>
      </c>
      <c r="E1938" s="24">
        <f t="shared" si="93"/>
        <v>1.593598108413121</v>
      </c>
    </row>
    <row r="1939" spans="1:5" ht="15" customHeight="1" x14ac:dyDescent="0.2">
      <c r="A1939" s="3">
        <f>'Stocks Returns'!A1935</f>
        <v>45005</v>
      </c>
      <c r="B1939" s="5">
        <f>SUMPRODUCT('Stocks Returns'!B1935:E1935,$H$10:$K$10)</f>
        <v>4.4606101122091372E-3</v>
      </c>
      <c r="C1939" s="5">
        <f t="shared" si="91"/>
        <v>-4.4606101122091372E-3</v>
      </c>
      <c r="D1939" s="24">
        <f t="shared" si="92"/>
        <v>1.0031242195712731</v>
      </c>
      <c r="E1939" s="24">
        <f t="shared" si="93"/>
        <v>1.5976395492683497</v>
      </c>
    </row>
    <row r="1940" spans="1:5" ht="15" customHeight="1" x14ac:dyDescent="0.2">
      <c r="A1940" s="3">
        <f>'Stocks Returns'!A1936</f>
        <v>45006</v>
      </c>
      <c r="B1940" s="5">
        <f>SUMPRODUCT('Stocks Returns'!B1936:E1936,$H$10:$K$10)</f>
        <v>1.6444000928499476E-2</v>
      </c>
      <c r="C1940" s="5">
        <f t="shared" si="91"/>
        <v>-1.6444000928499476E-2</v>
      </c>
      <c r="D1940" s="24">
        <f t="shared" si="92"/>
        <v>1.0114406927977786</v>
      </c>
      <c r="E1940" s="24">
        <f t="shared" si="93"/>
        <v>1.6057118023073547</v>
      </c>
    </row>
    <row r="1941" spans="1:5" ht="15" customHeight="1" x14ac:dyDescent="0.2">
      <c r="A1941" s="3">
        <f>'Stocks Returns'!A1937</f>
        <v>45007</v>
      </c>
      <c r="B1941" s="5">
        <f>SUMPRODUCT('Stocks Returns'!B1937:E1937,$H$10:$K$10)</f>
        <v>-9.3299187051526494E-3</v>
      </c>
      <c r="C1941" s="5">
        <f t="shared" si="91"/>
        <v>9.3299187051526494E-3</v>
      </c>
      <c r="D1941" s="24">
        <f t="shared" si="92"/>
        <v>0.99355359257202402</v>
      </c>
      <c r="E1941" s="24">
        <f t="shared" si="93"/>
        <v>1.5880057285751805</v>
      </c>
    </row>
    <row r="1942" spans="1:5" ht="15" customHeight="1" x14ac:dyDescent="0.2">
      <c r="A1942" s="3">
        <f>'Stocks Returns'!A1938</f>
        <v>45008</v>
      </c>
      <c r="B1942" s="5">
        <f>SUMPRODUCT('Stocks Returns'!B1938:E1938,$H$10:$K$10)</f>
        <v>1.2102736606792666E-2</v>
      </c>
      <c r="C1942" s="5">
        <f t="shared" si="91"/>
        <v>-1.2102736606792666E-2</v>
      </c>
      <c r="D1942" s="24">
        <f t="shared" si="92"/>
        <v>1.008427855358514</v>
      </c>
      <c r="E1942" s="24">
        <f t="shared" si="93"/>
        <v>1.6028198895570878</v>
      </c>
    </row>
    <row r="1943" spans="1:5" ht="15" customHeight="1" x14ac:dyDescent="0.2">
      <c r="A1943" s="3">
        <f>'Stocks Returns'!A1939</f>
        <v>45009</v>
      </c>
      <c r="B1943" s="5">
        <f>SUMPRODUCT('Stocks Returns'!B1939:E1939,$H$10:$K$10)</f>
        <v>-8.592782456831087E-3</v>
      </c>
      <c r="C1943" s="5">
        <f t="shared" si="91"/>
        <v>8.592782456831087E-3</v>
      </c>
      <c r="D1943" s="24">
        <f t="shared" si="92"/>
        <v>0.99406516512835918</v>
      </c>
      <c r="E1943" s="24">
        <f t="shared" si="93"/>
        <v>1.5885298906807672</v>
      </c>
    </row>
    <row r="1944" spans="1:5" ht="15" customHeight="1" x14ac:dyDescent="0.2">
      <c r="A1944" s="3">
        <f>'Stocks Returns'!A1940</f>
        <v>45012</v>
      </c>
      <c r="B1944" s="5">
        <f>SUMPRODUCT('Stocks Returns'!B1940:E1940,$H$10:$K$10)</f>
        <v>1.93944855608592E-3</v>
      </c>
      <c r="C1944" s="5">
        <f t="shared" si="91"/>
        <v>-1.93944855608592E-3</v>
      </c>
      <c r="D1944" s="24">
        <f t="shared" si="92"/>
        <v>1.0013745334513235</v>
      </c>
      <c r="E1944" s="24">
        <f t="shared" si="93"/>
        <v>1.5959056431946423</v>
      </c>
    </row>
    <row r="1945" spans="1:5" ht="15" customHeight="1" x14ac:dyDescent="0.2">
      <c r="A1945" s="3">
        <f>'Stocks Returns'!A1941</f>
        <v>45013</v>
      </c>
      <c r="B1945" s="5">
        <f>SUMPRODUCT('Stocks Returns'!B1941:E1941,$H$10:$K$10)</f>
        <v>-6.0300830886767928E-3</v>
      </c>
      <c r="C1945" s="5">
        <f t="shared" si="91"/>
        <v>6.0300830886767928E-3</v>
      </c>
      <c r="D1945" s="24">
        <f t="shared" si="92"/>
        <v>0.99584367848985822</v>
      </c>
      <c r="E1945" s="24">
        <f t="shared" si="93"/>
        <v>1.5903441159725942</v>
      </c>
    </row>
    <row r="1946" spans="1:5" ht="15" customHeight="1" x14ac:dyDescent="0.2">
      <c r="A1946" s="3">
        <f>'Stocks Returns'!A1942</f>
        <v>45014</v>
      </c>
      <c r="B1946" s="5">
        <f>SUMPRODUCT('Stocks Returns'!B1942:E1942,$H$10:$K$10)</f>
        <v>1.4953845041692792E-2</v>
      </c>
      <c r="C1946" s="5">
        <f t="shared" si="91"/>
        <v>-1.4953845041692792E-2</v>
      </c>
      <c r="D1946" s="24">
        <f t="shared" si="92"/>
        <v>1.0104065246123348</v>
      </c>
      <c r="E1946" s="24">
        <f t="shared" si="93"/>
        <v>1.6047233176399431</v>
      </c>
    </row>
    <row r="1947" spans="1:5" ht="15" customHeight="1" x14ac:dyDescent="0.2">
      <c r="A1947" s="3">
        <f>'Stocks Returns'!A1943</f>
        <v>45015</v>
      </c>
      <c r="B1947" s="5">
        <f>SUMPRODUCT('Stocks Returns'!B1943:E1943,$H$10:$K$10)</f>
        <v>-2.5929452124713094E-3</v>
      </c>
      <c r="C1947" s="5">
        <f t="shared" si="91"/>
        <v>2.5929452124713094E-3</v>
      </c>
      <c r="D1947" s="24">
        <f t="shared" si="92"/>
        <v>0.99822905217594482</v>
      </c>
      <c r="E1947" s="24">
        <f t="shared" si="93"/>
        <v>1.5927576789567945</v>
      </c>
    </row>
    <row r="1948" spans="1:5" ht="15" customHeight="1" x14ac:dyDescent="0.2">
      <c r="A1948" s="3">
        <f>'Stocks Returns'!A1944</f>
        <v>45016</v>
      </c>
      <c r="B1948" s="5">
        <f>SUMPRODUCT('Stocks Returns'!B1944:E1944,$H$10:$K$10)</f>
        <v>1.3805376050972099E-2</v>
      </c>
      <c r="C1948" s="5">
        <f t="shared" si="91"/>
        <v>-1.3805376050972099E-2</v>
      </c>
      <c r="D1948" s="24">
        <f t="shared" si="92"/>
        <v>1.0096094871327745</v>
      </c>
      <c r="E1948" s="24">
        <f t="shared" si="93"/>
        <v>1.6039585079541432</v>
      </c>
    </row>
    <row r="1949" spans="1:5" ht="15" customHeight="1" x14ac:dyDescent="0.2">
      <c r="A1949" s="3">
        <f>'Stocks Returns'!A1945</f>
        <v>45019</v>
      </c>
      <c r="B1949" s="5">
        <f>SUMPRODUCT('Stocks Returns'!B1945:E1945,$H$10:$K$10)</f>
        <v>1.4194770773166098E-2</v>
      </c>
      <c r="C1949" s="5">
        <f t="shared" si="91"/>
        <v>-1.4194770773166098E-2</v>
      </c>
      <c r="D1949" s="24">
        <f t="shared" si="92"/>
        <v>1.0098797270699773</v>
      </c>
      <c r="E1949" s="24">
        <f t="shared" si="93"/>
        <v>1.6042181113122531</v>
      </c>
    </row>
    <row r="1950" spans="1:5" ht="15" customHeight="1" x14ac:dyDescent="0.2">
      <c r="A1950" s="3">
        <f>'Stocks Returns'!A1946</f>
        <v>45020</v>
      </c>
      <c r="B1950" s="5">
        <f>SUMPRODUCT('Stocks Returns'!B1946:E1946,$H$10:$K$10)</f>
        <v>-6.2900487153384572E-3</v>
      </c>
      <c r="C1950" s="5">
        <f t="shared" si="91"/>
        <v>6.2900487153384572E-3</v>
      </c>
      <c r="D1950" s="24">
        <f t="shared" si="92"/>
        <v>0.99566326234495506</v>
      </c>
      <c r="E1950" s="24">
        <f t="shared" si="93"/>
        <v>1.590160648249999</v>
      </c>
    </row>
    <row r="1951" spans="1:5" ht="15" customHeight="1" x14ac:dyDescent="0.2">
      <c r="A1951" s="3">
        <f>'Stocks Returns'!A1947</f>
        <v>45021</v>
      </c>
      <c r="B1951" s="5">
        <f>SUMPRODUCT('Stocks Returns'!B1947:E1947,$H$10:$K$10)</f>
        <v>6.2194549946225047E-4</v>
      </c>
      <c r="C1951" s="5">
        <f t="shared" si="91"/>
        <v>-6.2194549946225047E-4</v>
      </c>
      <c r="D1951" s="24">
        <f t="shared" si="92"/>
        <v>1.0004601863300266</v>
      </c>
      <c r="E1951" s="24">
        <f t="shared" si="93"/>
        <v>1.5949946545489877</v>
      </c>
    </row>
    <row r="1952" spans="1:5" ht="15" customHeight="1" x14ac:dyDescent="0.2">
      <c r="A1952" s="3">
        <f>'Stocks Returns'!A1948</f>
        <v>45022</v>
      </c>
      <c r="B1952" s="5">
        <f>SUMPRODUCT('Stocks Returns'!B1948:E1948,$H$10:$K$10)</f>
        <v>-9.6066034890881554E-3</v>
      </c>
      <c r="C1952" s="5">
        <f t="shared" si="91"/>
        <v>9.6066034890881554E-3</v>
      </c>
      <c r="D1952" s="24">
        <f t="shared" si="92"/>
        <v>0.99336157333197272</v>
      </c>
      <c r="E1952" s="24">
        <f t="shared" si="93"/>
        <v>1.5878087170417452</v>
      </c>
    </row>
    <row r="1953" spans="1:5" ht="15" customHeight="1" x14ac:dyDescent="0.2">
      <c r="A1953" s="3">
        <f>'Stocks Returns'!A1949</f>
        <v>45023</v>
      </c>
      <c r="B1953" s="5">
        <f>SUMPRODUCT('Stocks Returns'!B1949:E1949,$H$10:$K$10)</f>
        <v>0</v>
      </c>
      <c r="C1953" s="5">
        <f t="shared" si="91"/>
        <v>0</v>
      </c>
      <c r="D1953" s="24">
        <f t="shared" si="92"/>
        <v>1.0000285561533999</v>
      </c>
      <c r="E1953" s="24">
        <f t="shared" si="93"/>
        <v>1.5945634464142966</v>
      </c>
    </row>
    <row r="1954" spans="1:5" ht="15" customHeight="1" x14ac:dyDescent="0.2">
      <c r="A1954" s="3">
        <f>'Stocks Returns'!A1950</f>
        <v>45026</v>
      </c>
      <c r="B1954" s="5">
        <f>SUMPRODUCT('Stocks Returns'!B1950:E1950,$H$10:$K$10)</f>
        <v>3.1912979902640041E-3</v>
      </c>
      <c r="C1954" s="5">
        <f t="shared" si="91"/>
        <v>-3.1912979902640041E-3</v>
      </c>
      <c r="D1954" s="24">
        <f t="shared" si="92"/>
        <v>1.0022433169586431</v>
      </c>
      <c r="E1954" s="24">
        <f t="shared" si="93"/>
        <v>1.5967681288454831</v>
      </c>
    </row>
    <row r="1955" spans="1:5" ht="15" customHeight="1" x14ac:dyDescent="0.2">
      <c r="A1955" s="3">
        <f>'Stocks Returns'!A1951</f>
        <v>45027</v>
      </c>
      <c r="B1955" s="5">
        <f>SUMPRODUCT('Stocks Returns'!B1951:E1951,$H$10:$K$10)</f>
        <v>8.399664285953205E-3</v>
      </c>
      <c r="C1955" s="5">
        <f t="shared" si="91"/>
        <v>-8.399664285953205E-3</v>
      </c>
      <c r="D1955" s="24">
        <f t="shared" si="92"/>
        <v>1.0058579231678515</v>
      </c>
      <c r="E1955" s="24">
        <f t="shared" si="93"/>
        <v>1.6003239160296225</v>
      </c>
    </row>
    <row r="1956" spans="1:5" ht="15" customHeight="1" x14ac:dyDescent="0.2">
      <c r="A1956" s="3">
        <f>'Stocks Returns'!A1952</f>
        <v>45028</v>
      </c>
      <c r="B1956" s="5">
        <f>SUMPRODUCT('Stocks Returns'!B1952:E1952,$H$10:$K$10)</f>
        <v>-3.5719518209342011E-3</v>
      </c>
      <c r="C1956" s="5">
        <f t="shared" si="91"/>
        <v>3.5719518209342011E-3</v>
      </c>
      <c r="D1956" s="24">
        <f t="shared" si="92"/>
        <v>0.99754962158967164</v>
      </c>
      <c r="E1956" s="24">
        <f t="shared" si="93"/>
        <v>1.5920725243749065</v>
      </c>
    </row>
    <row r="1957" spans="1:5" ht="15" customHeight="1" x14ac:dyDescent="0.2">
      <c r="A1957" s="3">
        <f>'Stocks Returns'!A1953</f>
        <v>45029</v>
      </c>
      <c r="B1957" s="5">
        <f>SUMPRODUCT('Stocks Returns'!B1953:E1953,$H$10:$K$10)</f>
        <v>2.0821973014122541E-2</v>
      </c>
      <c r="C1957" s="5">
        <f t="shared" si="91"/>
        <v>-2.0821973014122541E-2</v>
      </c>
      <c r="D1957" s="24">
        <f t="shared" si="92"/>
        <v>1.0144790054252011</v>
      </c>
      <c r="E1957" s="24">
        <f t="shared" si="93"/>
        <v>1.608590549520476</v>
      </c>
    </row>
    <row r="1958" spans="1:5" ht="15" customHeight="1" x14ac:dyDescent="0.2">
      <c r="A1958" s="3">
        <f>'Stocks Returns'!A1954</f>
        <v>45030</v>
      </c>
      <c r="B1958" s="5">
        <f>SUMPRODUCT('Stocks Returns'!B1954:E1954,$H$10:$K$10)</f>
        <v>4.9273249399868543E-3</v>
      </c>
      <c r="C1958" s="5">
        <f t="shared" si="91"/>
        <v>-4.9273249399868543E-3</v>
      </c>
      <c r="D1958" s="24">
        <f t="shared" si="92"/>
        <v>1.0034481196617508</v>
      </c>
      <c r="E1958" s="24">
        <f t="shared" si="93"/>
        <v>1.5979591777749493</v>
      </c>
    </row>
    <row r="1959" spans="1:5" ht="15" customHeight="1" x14ac:dyDescent="0.2">
      <c r="A1959" s="3">
        <f>'Stocks Returns'!A1955</f>
        <v>45033</v>
      </c>
      <c r="B1959" s="5">
        <f>SUMPRODUCT('Stocks Returns'!B1955:E1955,$H$10:$K$10)</f>
        <v>-1.4818988958765476E-3</v>
      </c>
      <c r="C1959" s="5">
        <f t="shared" si="91"/>
        <v>1.4818988958765476E-3</v>
      </c>
      <c r="D1959" s="24">
        <f t="shared" si="92"/>
        <v>0.99900011831966162</v>
      </c>
      <c r="E1959" s="24">
        <f t="shared" si="93"/>
        <v>1.5935330120171902</v>
      </c>
    </row>
    <row r="1960" spans="1:5" ht="15" customHeight="1" x14ac:dyDescent="0.2">
      <c r="A1960" s="3">
        <f>'Stocks Returns'!A1956</f>
        <v>45034</v>
      </c>
      <c r="B1960" s="5">
        <f>SUMPRODUCT('Stocks Returns'!B1956:E1956,$H$10:$K$10)</f>
        <v>6.3705073136515703E-4</v>
      </c>
      <c r="C1960" s="5">
        <f t="shared" si="91"/>
        <v>-6.3705073136515703E-4</v>
      </c>
      <c r="D1960" s="24">
        <f t="shared" si="92"/>
        <v>1.0004706693609673</v>
      </c>
      <c r="E1960" s="24">
        <f t="shared" si="93"/>
        <v>1.5950051180544649</v>
      </c>
    </row>
    <row r="1961" spans="1:5" ht="15" customHeight="1" x14ac:dyDescent="0.2">
      <c r="A1961" s="3">
        <f>'Stocks Returns'!A1957</f>
        <v>45035</v>
      </c>
      <c r="B1961" s="5">
        <f>SUMPRODUCT('Stocks Returns'!B1957:E1957,$H$10:$K$10)</f>
        <v>-5.1393309688121981E-3</v>
      </c>
      <c r="C1961" s="5">
        <f t="shared" si="91"/>
        <v>5.1393309688121981E-3</v>
      </c>
      <c r="D1961" s="24">
        <f t="shared" si="92"/>
        <v>0.99646186046104424</v>
      </c>
      <c r="E1961" s="24">
        <f t="shared" si="93"/>
        <v>1.5909717744799492</v>
      </c>
    </row>
    <row r="1962" spans="1:5" ht="15" customHeight="1" x14ac:dyDescent="0.2">
      <c r="A1962" s="3">
        <f>'Stocks Returns'!A1958</f>
        <v>45036</v>
      </c>
      <c r="B1962" s="5">
        <f>SUMPRODUCT('Stocks Returns'!B1958:E1958,$H$10:$K$10)</f>
        <v>6.799687360887487E-3</v>
      </c>
      <c r="C1962" s="5">
        <f t="shared" si="91"/>
        <v>-6.799687360887487E-3</v>
      </c>
      <c r="D1962" s="24">
        <f t="shared" si="92"/>
        <v>1.0047475391818559</v>
      </c>
      <c r="E1962" s="24">
        <f t="shared" si="93"/>
        <v>1.5992372099350265</v>
      </c>
    </row>
    <row r="1963" spans="1:5" ht="15" customHeight="1" x14ac:dyDescent="0.2">
      <c r="A1963" s="3">
        <f>'Stocks Returns'!A1959</f>
        <v>45037</v>
      </c>
      <c r="B1963" s="5">
        <f>SUMPRODUCT('Stocks Returns'!B1959:E1959,$H$10:$K$10)</f>
        <v>-2.7571186204915585E-3</v>
      </c>
      <c r="C1963" s="5">
        <f t="shared" si="91"/>
        <v>2.7571186204915585E-3</v>
      </c>
      <c r="D1963" s="24">
        <f t="shared" si="92"/>
        <v>0.99811511583077883</v>
      </c>
      <c r="E1963" s="24">
        <f t="shared" si="93"/>
        <v>1.5926429110694513</v>
      </c>
    </row>
    <row r="1964" spans="1:5" ht="15" customHeight="1" x14ac:dyDescent="0.2">
      <c r="A1964" s="3">
        <f>'Stocks Returns'!A1960</f>
        <v>45040</v>
      </c>
      <c r="B1964" s="5">
        <f>SUMPRODUCT('Stocks Returns'!B1960:E1960,$H$10:$K$10)</f>
        <v>-4.798306919564929E-3</v>
      </c>
      <c r="C1964" s="5">
        <f t="shared" si="91"/>
        <v>4.798306919564929E-3</v>
      </c>
      <c r="D1964" s="24">
        <f t="shared" si="92"/>
        <v>0.99669853115122187</v>
      </c>
      <c r="E1964" s="24">
        <f t="shared" si="93"/>
        <v>1.5912116715798947</v>
      </c>
    </row>
    <row r="1965" spans="1:5" ht="15" customHeight="1" x14ac:dyDescent="0.2">
      <c r="A1965" s="3">
        <f>'Stocks Returns'!A1961</f>
        <v>45041</v>
      </c>
      <c r="B1965" s="5">
        <f>SUMPRODUCT('Stocks Returns'!B1961:E1961,$H$10:$K$10)</f>
        <v>-1.5012413086073775E-2</v>
      </c>
      <c r="C1965" s="5">
        <f t="shared" si="91"/>
        <v>1.5012413086073775E-2</v>
      </c>
      <c r="D1965" s="24">
        <f t="shared" si="92"/>
        <v>0.9896099414716647</v>
      </c>
      <c r="E1965" s="24">
        <f t="shared" si="93"/>
        <v>1.5839304172272048</v>
      </c>
    </row>
    <row r="1966" spans="1:5" ht="15" customHeight="1" x14ac:dyDescent="0.2">
      <c r="A1966" s="3">
        <f>'Stocks Returns'!A1962</f>
        <v>45042</v>
      </c>
      <c r="B1966" s="5">
        <f>SUMPRODUCT('Stocks Returns'!B1962:E1962,$H$10:$K$10)</f>
        <v>-6.1291912820592926E-3</v>
      </c>
      <c r="C1966" s="5">
        <f t="shared" si="91"/>
        <v>6.1291912820592926E-3</v>
      </c>
      <c r="D1966" s="24">
        <f t="shared" si="92"/>
        <v>0.99577489740365077</v>
      </c>
      <c r="E1966" s="24">
        <f t="shared" si="93"/>
        <v>1.5902741867427528</v>
      </c>
    </row>
    <row r="1967" spans="1:5" ht="15" customHeight="1" x14ac:dyDescent="0.2">
      <c r="A1967" s="3">
        <f>'Stocks Returns'!A1963</f>
        <v>45043</v>
      </c>
      <c r="B1967" s="5">
        <f>SUMPRODUCT('Stocks Returns'!B1963:E1963,$H$10:$K$10)</f>
        <v>1.7450591362649431E-3</v>
      </c>
      <c r="C1967" s="5">
        <f t="shared" si="91"/>
        <v>-1.7450591362649431E-3</v>
      </c>
      <c r="D1967" s="24">
        <f t="shared" si="92"/>
        <v>1.0012396271939679</v>
      </c>
      <c r="E1967" s="24">
        <f t="shared" si="93"/>
        <v>1.5957714431937904</v>
      </c>
    </row>
    <row r="1968" spans="1:5" ht="15" customHeight="1" x14ac:dyDescent="0.2">
      <c r="A1968" s="3">
        <f>'Stocks Returns'!A1964</f>
        <v>45044</v>
      </c>
      <c r="B1968" s="5">
        <f>SUMPRODUCT('Stocks Returns'!B1964:E1964,$H$10:$K$10)</f>
        <v>1.6263319697896364E-2</v>
      </c>
      <c r="C1968" s="5">
        <f t="shared" si="91"/>
        <v>-1.6263319697896364E-2</v>
      </c>
      <c r="D1968" s="24">
        <f t="shared" si="92"/>
        <v>1.01131530002374</v>
      </c>
      <c r="E1968" s="24">
        <f t="shared" si="93"/>
        <v>1.6055921816336551</v>
      </c>
    </row>
    <row r="1969" spans="1:5" ht="15" customHeight="1" x14ac:dyDescent="0.2">
      <c r="A1969" s="3">
        <f>'Stocks Returns'!A1965</f>
        <v>45047</v>
      </c>
      <c r="B1969" s="5">
        <f>SUMPRODUCT('Stocks Returns'!B1965:E1965,$H$10:$K$10)</f>
        <v>1.0088139028866896E-3</v>
      </c>
      <c r="C1969" s="5">
        <f t="shared" si="91"/>
        <v>-1.0088139028866896E-3</v>
      </c>
      <c r="D1969" s="24">
        <f t="shared" si="92"/>
        <v>1.0007286730020033</v>
      </c>
      <c r="E1969" s="24">
        <f t="shared" si="93"/>
        <v>1.5952625024491682</v>
      </c>
    </row>
    <row r="1970" spans="1:5" ht="15" customHeight="1" x14ac:dyDescent="0.2">
      <c r="A1970" s="3">
        <f>'Stocks Returns'!A1966</f>
        <v>45048</v>
      </c>
      <c r="B1970" s="5">
        <f>SUMPRODUCT('Stocks Returns'!B1966:E1966,$H$10:$K$10)</f>
        <v>-2.1857412968051226E-2</v>
      </c>
      <c r="C1970" s="5">
        <f t="shared" si="91"/>
        <v>2.1857412968051226E-2</v>
      </c>
      <c r="D1970" s="24">
        <f t="shared" si="92"/>
        <v>0.98485951155357243</v>
      </c>
      <c r="E1970" s="24">
        <f t="shared" si="93"/>
        <v>1.578940539286996</v>
      </c>
    </row>
    <row r="1971" spans="1:5" ht="15" customHeight="1" x14ac:dyDescent="0.2">
      <c r="A1971" s="3">
        <f>'Stocks Returns'!A1967</f>
        <v>45049</v>
      </c>
      <c r="B1971" s="5">
        <f>SUMPRODUCT('Stocks Returns'!B1967:E1967,$H$10:$K$10)</f>
        <v>-4.0916668247531762E-3</v>
      </c>
      <c r="C1971" s="5">
        <f t="shared" si="91"/>
        <v>4.0916668247531762E-3</v>
      </c>
      <c r="D1971" s="24">
        <f t="shared" si="92"/>
        <v>0.99718893937702124</v>
      </c>
      <c r="E1971" s="24">
        <f t="shared" si="93"/>
        <v>1.5917080567365054</v>
      </c>
    </row>
    <row r="1972" spans="1:5" ht="15" customHeight="1" x14ac:dyDescent="0.2">
      <c r="A1972" s="3">
        <f>'Stocks Returns'!A1968</f>
        <v>45050</v>
      </c>
      <c r="B1972" s="5">
        <f>SUMPRODUCT('Stocks Returns'!B1968:E1968,$H$10:$K$10)</f>
        <v>-1.7227331639777567E-3</v>
      </c>
      <c r="C1972" s="5">
        <f t="shared" si="91"/>
        <v>1.7227331639777567E-3</v>
      </c>
      <c r="D1972" s="24">
        <f t="shared" si="92"/>
        <v>0.9988329793375994</v>
      </c>
      <c r="E1972" s="24">
        <f t="shared" si="93"/>
        <v>1.5933651494734182</v>
      </c>
    </row>
    <row r="1973" spans="1:5" ht="15" customHeight="1" x14ac:dyDescent="0.2">
      <c r="A1973" s="3">
        <f>'Stocks Returns'!A1969</f>
        <v>45051</v>
      </c>
      <c r="B1973" s="5">
        <f>SUMPRODUCT('Stocks Returns'!B1969:E1969,$H$10:$K$10)</f>
        <v>2.5157376085025902E-2</v>
      </c>
      <c r="C1973" s="5">
        <f t="shared" si="91"/>
        <v>-2.5157376085025902E-2</v>
      </c>
      <c r="D1973" s="24">
        <f t="shared" si="92"/>
        <v>1.017487775156408</v>
      </c>
      <c r="E1973" s="24">
        <f t="shared" si="93"/>
        <v>1.6114038550075211</v>
      </c>
    </row>
    <row r="1974" spans="1:5" ht="15" customHeight="1" x14ac:dyDescent="0.2">
      <c r="A1974" s="3">
        <f>'Stocks Returns'!A1970</f>
        <v>45054</v>
      </c>
      <c r="B1974" s="5">
        <f>SUMPRODUCT('Stocks Returns'!B1970:E1970,$H$10:$K$10)</f>
        <v>1.1311900121469718E-3</v>
      </c>
      <c r="C1974" s="5">
        <f t="shared" si="91"/>
        <v>-1.1311900121469718E-3</v>
      </c>
      <c r="D1974" s="24">
        <f t="shared" si="92"/>
        <v>1.0008136020218299</v>
      </c>
      <c r="E1974" s="24">
        <f t="shared" si="93"/>
        <v>1.5953471692989003</v>
      </c>
    </row>
    <row r="1975" spans="1:5" ht="15" customHeight="1" x14ac:dyDescent="0.2">
      <c r="A1975" s="3">
        <f>'Stocks Returns'!A1971</f>
        <v>45055</v>
      </c>
      <c r="B1975" s="5">
        <f>SUMPRODUCT('Stocks Returns'!B1971:E1971,$H$10:$K$10)</f>
        <v>2.9594305185755643E-3</v>
      </c>
      <c r="C1975" s="5">
        <f t="shared" si="91"/>
        <v>-2.9594305185755643E-3</v>
      </c>
      <c r="D1975" s="24">
        <f t="shared" si="92"/>
        <v>1.0020824009332914</v>
      </c>
      <c r="E1975" s="24">
        <f t="shared" si="93"/>
        <v>1.5966086079899064</v>
      </c>
    </row>
    <row r="1976" spans="1:5" ht="15" customHeight="1" x14ac:dyDescent="0.2">
      <c r="A1976" s="3">
        <f>'Stocks Returns'!A1972</f>
        <v>45056</v>
      </c>
      <c r="B1976" s="5">
        <f>SUMPRODUCT('Stocks Returns'!B1972:E1972,$H$10:$K$10)</f>
        <v>-6.8712061298527409E-3</v>
      </c>
      <c r="C1976" s="5">
        <f t="shared" si="91"/>
        <v>6.8712061298527409E-3</v>
      </c>
      <c r="D1976" s="24">
        <f t="shared" si="92"/>
        <v>0.99525993909928212</v>
      </c>
      <c r="E1976" s="24">
        <f t="shared" si="93"/>
        <v>1.5897500364234227</v>
      </c>
    </row>
    <row r="1977" spans="1:5" ht="15" customHeight="1" x14ac:dyDescent="0.2">
      <c r="A1977" s="3">
        <f>'Stocks Returns'!A1973</f>
        <v>45057</v>
      </c>
      <c r="B1977" s="5">
        <f>SUMPRODUCT('Stocks Returns'!B1973:E1973,$H$10:$K$10)</f>
        <v>-1.8675417030389091E-3</v>
      </c>
      <c r="C1977" s="5">
        <f t="shared" si="91"/>
        <v>1.8675417030389091E-3</v>
      </c>
      <c r="D1977" s="24">
        <f t="shared" si="92"/>
        <v>0.99873248221149091</v>
      </c>
      <c r="E1977" s="24">
        <f t="shared" si="93"/>
        <v>1.5932641636147524</v>
      </c>
    </row>
    <row r="1978" spans="1:5" ht="15" customHeight="1" x14ac:dyDescent="0.2">
      <c r="A1978" s="3">
        <f>'Stocks Returns'!A1974</f>
        <v>45058</v>
      </c>
      <c r="B1978" s="5">
        <f>SUMPRODUCT('Stocks Returns'!B1974:E1974,$H$10:$K$10)</f>
        <v>2.0211805926472217E-3</v>
      </c>
      <c r="C1978" s="5">
        <f t="shared" si="91"/>
        <v>-2.0211805926472217E-3</v>
      </c>
      <c r="D1978" s="24">
        <f t="shared" si="92"/>
        <v>1.0014312554846971</v>
      </c>
      <c r="E1978" s="24">
        <f t="shared" si="93"/>
        <v>1.5959620464810469</v>
      </c>
    </row>
    <row r="1979" spans="1:5" ht="15" customHeight="1" x14ac:dyDescent="0.2">
      <c r="A1979" s="3">
        <f>'Stocks Returns'!A1975</f>
        <v>45061</v>
      </c>
      <c r="B1979" s="5">
        <f>SUMPRODUCT('Stocks Returns'!B1975:E1975,$H$10:$K$10)</f>
        <v>7.0626052705646666E-3</v>
      </c>
      <c r="C1979" s="5">
        <f t="shared" si="91"/>
        <v>-7.0626052705646666E-3</v>
      </c>
      <c r="D1979" s="24">
        <f t="shared" si="92"/>
        <v>1.0049300042111717</v>
      </c>
      <c r="E1979" s="24">
        <f t="shared" si="93"/>
        <v>1.5994161262133524</v>
      </c>
    </row>
    <row r="1980" spans="1:5" ht="15" customHeight="1" x14ac:dyDescent="0.2">
      <c r="A1980" s="3">
        <f>'Stocks Returns'!A1976</f>
        <v>45062</v>
      </c>
      <c r="B1980" s="5">
        <f>SUMPRODUCT('Stocks Returns'!B1976:E1976,$H$10:$K$10)</f>
        <v>-1.0516021793139726E-2</v>
      </c>
      <c r="C1980" s="5">
        <f t="shared" si="91"/>
        <v>1.0516021793139726E-2</v>
      </c>
      <c r="D1980" s="24">
        <f t="shared" si="92"/>
        <v>0.99273043702896102</v>
      </c>
      <c r="E1980" s="24">
        <f t="shared" si="93"/>
        <v>1.587160146865406</v>
      </c>
    </row>
    <row r="1981" spans="1:5" ht="15" customHeight="1" x14ac:dyDescent="0.2">
      <c r="A1981" s="3">
        <f>'Stocks Returns'!A1977</f>
        <v>45063</v>
      </c>
      <c r="B1981" s="5">
        <f>SUMPRODUCT('Stocks Returns'!B1977:E1977,$H$10:$K$10)</f>
        <v>1.094515116649941E-2</v>
      </c>
      <c r="C1981" s="5">
        <f t="shared" si="91"/>
        <v>-1.094515116649941E-2</v>
      </c>
      <c r="D1981" s="24">
        <f t="shared" si="92"/>
        <v>1.0076244910629506</v>
      </c>
      <c r="E1981" s="24">
        <f t="shared" si="93"/>
        <v>1.6020425248775292</v>
      </c>
    </row>
    <row r="1982" spans="1:5" ht="15" customHeight="1" x14ac:dyDescent="0.2">
      <c r="A1982" s="3">
        <f>'Stocks Returns'!A1978</f>
        <v>45064</v>
      </c>
      <c r="B1982" s="5">
        <f>SUMPRODUCT('Stocks Returns'!B1978:E1978,$H$10:$K$10)</f>
        <v>5.1291548605676713E-3</v>
      </c>
      <c r="C1982" s="5">
        <f t="shared" si="91"/>
        <v>-5.1291548605676713E-3</v>
      </c>
      <c r="D1982" s="24">
        <f t="shared" si="92"/>
        <v>1.0035881896266339</v>
      </c>
      <c r="E1982" s="24">
        <f t="shared" si="93"/>
        <v>1.598097269642895</v>
      </c>
    </row>
    <row r="1983" spans="1:5" ht="15" customHeight="1" x14ac:dyDescent="0.2">
      <c r="A1983" s="3">
        <f>'Stocks Returns'!A1979</f>
        <v>45065</v>
      </c>
      <c r="B1983" s="5">
        <f>SUMPRODUCT('Stocks Returns'!B1979:E1979,$H$10:$K$10)</f>
        <v>-1.4504665553467108E-3</v>
      </c>
      <c r="C1983" s="5">
        <f t="shared" si="91"/>
        <v>1.4504665553467108E-3</v>
      </c>
      <c r="D1983" s="24">
        <f t="shared" si="92"/>
        <v>0.99902193236398928</v>
      </c>
      <c r="E1983" s="24">
        <f t="shared" si="93"/>
        <v>1.593554912270355</v>
      </c>
    </row>
    <row r="1984" spans="1:5" ht="15" customHeight="1" x14ac:dyDescent="0.2">
      <c r="A1984" s="3">
        <f>'Stocks Returns'!A1980</f>
        <v>45068</v>
      </c>
      <c r="B1984" s="5">
        <f>SUMPRODUCT('Stocks Returns'!B1980:E1980,$H$10:$K$10)</f>
        <v>-7.1710417806116851E-3</v>
      </c>
      <c r="C1984" s="5">
        <f t="shared" si="91"/>
        <v>7.1710417806116851E-3</v>
      </c>
      <c r="D1984" s="24">
        <f t="shared" si="92"/>
        <v>0.99505185315765543</v>
      </c>
      <c r="E1984" s="24">
        <f t="shared" si="93"/>
        <v>1.5895379380161221</v>
      </c>
    </row>
    <row r="1985" spans="1:5" ht="15" customHeight="1" x14ac:dyDescent="0.2">
      <c r="A1985" s="3">
        <f>'Stocks Returns'!A1981</f>
        <v>45069</v>
      </c>
      <c r="B1985" s="5">
        <f>SUMPRODUCT('Stocks Returns'!B1981:E1981,$H$10:$K$10)</f>
        <v>-2.836915668295013E-2</v>
      </c>
      <c r="C1985" s="5">
        <f t="shared" si="91"/>
        <v>2.836915668295013E-2</v>
      </c>
      <c r="D1985" s="24">
        <f t="shared" si="92"/>
        <v>0.98034036141543257</v>
      </c>
      <c r="E1985" s="24">
        <f t="shared" si="93"/>
        <v>1.5741123155109824</v>
      </c>
    </row>
    <row r="1986" spans="1:5" ht="15" customHeight="1" x14ac:dyDescent="0.2">
      <c r="A1986" s="3">
        <f>'Stocks Returns'!A1982</f>
        <v>45070</v>
      </c>
      <c r="B1986" s="5">
        <f>SUMPRODUCT('Stocks Returns'!B1982:E1982,$H$10:$K$10)</f>
        <v>-1.2755809439310827E-2</v>
      </c>
      <c r="C1986" s="5">
        <f t="shared" si="91"/>
        <v>1.2755809439310827E-2</v>
      </c>
      <c r="D1986" s="24">
        <f t="shared" si="92"/>
        <v>0.99117602440251829</v>
      </c>
      <c r="E1986" s="24">
        <f t="shared" si="93"/>
        <v>1.5855561046787416</v>
      </c>
    </row>
    <row r="1987" spans="1:5" ht="15" customHeight="1" x14ac:dyDescent="0.2">
      <c r="A1987" s="3">
        <f>'Stocks Returns'!A1983</f>
        <v>45071</v>
      </c>
      <c r="B1987" s="5">
        <f>SUMPRODUCT('Stocks Returns'!B1983:E1983,$H$10:$K$10)</f>
        <v>5.1469905484444103E-3</v>
      </c>
      <c r="C1987" s="5">
        <f t="shared" si="91"/>
        <v>-5.1469905484444103E-3</v>
      </c>
      <c r="D1987" s="24">
        <f t="shared" si="92"/>
        <v>1.0036005675940203</v>
      </c>
      <c r="E1987" s="24">
        <f t="shared" si="93"/>
        <v>1.5981094690052613</v>
      </c>
    </row>
    <row r="1988" spans="1:5" ht="15" customHeight="1" x14ac:dyDescent="0.2">
      <c r="A1988" s="3">
        <f>'Stocks Returns'!A1984</f>
        <v>45072</v>
      </c>
      <c r="B1988" s="5">
        <f>SUMPRODUCT('Stocks Returns'!B1984:E1984,$H$10:$K$10)</f>
        <v>1.014009151206347E-2</v>
      </c>
      <c r="C1988" s="5">
        <f t="shared" si="91"/>
        <v>-1.014009151206347E-2</v>
      </c>
      <c r="D1988" s="24">
        <f t="shared" si="92"/>
        <v>1.007065779662772</v>
      </c>
      <c r="E1988" s="24">
        <f t="shared" si="93"/>
        <v>1.6015003497090115</v>
      </c>
    </row>
    <row r="1989" spans="1:5" ht="15" customHeight="1" x14ac:dyDescent="0.2">
      <c r="A1989" s="3">
        <f>'Stocks Returns'!A1985</f>
        <v>45075</v>
      </c>
      <c r="B1989" s="5">
        <f>SUMPRODUCT('Stocks Returns'!B1985:E1985,$H$10:$K$10)</f>
        <v>0</v>
      </c>
      <c r="C1989" s="5">
        <f t="shared" si="91"/>
        <v>0</v>
      </c>
      <c r="D1989" s="24">
        <f t="shared" si="92"/>
        <v>1.0000285561533999</v>
      </c>
      <c r="E1989" s="24">
        <f t="shared" si="93"/>
        <v>1.5945634464142966</v>
      </c>
    </row>
    <row r="1990" spans="1:5" ht="15" customHeight="1" x14ac:dyDescent="0.2">
      <c r="A1990" s="3">
        <f>'Stocks Returns'!A1986</f>
        <v>45076</v>
      </c>
      <c r="B1990" s="5">
        <f>SUMPRODUCT('Stocks Returns'!B1986:E1986,$H$10:$K$10)</f>
        <v>-1.518099012553106E-2</v>
      </c>
      <c r="C1990" s="5">
        <f t="shared" ref="C1990:C2053" si="94">-B1990</f>
        <v>1.518099012553106E-2</v>
      </c>
      <c r="D1990" s="24">
        <f t="shared" ref="D1990:D2053" si="95">1+$H$13+$H$19*(B1990-$H$13)</f>
        <v>0.98949294900628137</v>
      </c>
      <c r="E1990" s="24">
        <f t="shared" ref="E1990:E2053" si="96">$H$22*D1990-$H$23*D1990^2-LN(1+$H$24*EXP(1-D1990^3))</f>
        <v>1.5838085860107944</v>
      </c>
    </row>
    <row r="1991" spans="1:5" ht="15" customHeight="1" x14ac:dyDescent="0.2">
      <c r="A1991" s="3">
        <f>'Stocks Returns'!A1987</f>
        <v>45077</v>
      </c>
      <c r="B1991" s="5">
        <f>SUMPRODUCT('Stocks Returns'!B1987:E1987,$H$10:$K$10)</f>
        <v>-3.8262800967968722E-3</v>
      </c>
      <c r="C1991" s="5">
        <f t="shared" si="94"/>
        <v>3.8262800967968722E-3</v>
      </c>
      <c r="D1991" s="24">
        <f t="shared" si="95"/>
        <v>0.99737311776622295</v>
      </c>
      <c r="E1991" s="24">
        <f t="shared" si="96"/>
        <v>1.591894232786605</v>
      </c>
    </row>
    <row r="1992" spans="1:5" ht="15" customHeight="1" x14ac:dyDescent="0.2">
      <c r="A1992" s="3">
        <f>'Stocks Returns'!A1988</f>
        <v>45078</v>
      </c>
      <c r="B1992" s="5">
        <f>SUMPRODUCT('Stocks Returns'!B1988:E1988,$H$10:$K$10)</f>
        <v>2.4347001927275416E-2</v>
      </c>
      <c r="C1992" s="5">
        <f t="shared" si="94"/>
        <v>-2.4347001927275416E-2</v>
      </c>
      <c r="D1992" s="24">
        <f t="shared" si="95"/>
        <v>1.0169253754909291</v>
      </c>
      <c r="E1992" s="24">
        <f t="shared" si="96"/>
        <v>1.6108808337401754</v>
      </c>
    </row>
    <row r="1993" spans="1:5" ht="15" customHeight="1" x14ac:dyDescent="0.2">
      <c r="A1993" s="3">
        <f>'Stocks Returns'!A1989</f>
        <v>45079</v>
      </c>
      <c r="B1993" s="5">
        <f>SUMPRODUCT('Stocks Returns'!B1989:E1989,$H$10:$K$10)</f>
        <v>9.9673281699045654E-3</v>
      </c>
      <c r="C1993" s="5">
        <f t="shared" si="94"/>
        <v>-9.9673281699045654E-3</v>
      </c>
      <c r="D1993" s="24">
        <f t="shared" si="95"/>
        <v>1.0069458819033137</v>
      </c>
      <c r="E1993" s="24">
        <f t="shared" si="96"/>
        <v>1.6013838354895651</v>
      </c>
    </row>
    <row r="1994" spans="1:5" ht="15" customHeight="1" x14ac:dyDescent="0.2">
      <c r="A1994" s="3">
        <f>'Stocks Returns'!A1990</f>
        <v>45082</v>
      </c>
      <c r="B1994" s="5">
        <f>SUMPRODUCT('Stocks Returns'!B1990:E1990,$H$10:$K$10)</f>
        <v>-9.7576130872666575E-3</v>
      </c>
      <c r="C1994" s="5">
        <f t="shared" si="94"/>
        <v>9.7576130872666575E-3</v>
      </c>
      <c r="D1994" s="24">
        <f t="shared" si="95"/>
        <v>0.9932567726708369</v>
      </c>
      <c r="E1994" s="24">
        <f t="shared" si="96"/>
        <v>1.5877011302813382</v>
      </c>
    </row>
    <row r="1995" spans="1:5" ht="15" customHeight="1" x14ac:dyDescent="0.2">
      <c r="A1995" s="3">
        <f>'Stocks Returns'!A1991</f>
        <v>45083</v>
      </c>
      <c r="B1995" s="5">
        <f>SUMPRODUCT('Stocks Returns'!B1991:E1991,$H$10:$K$10)</f>
        <v>7.7302872200455727E-3</v>
      </c>
      <c r="C1995" s="5">
        <f t="shared" si="94"/>
        <v>-7.7302872200455727E-3</v>
      </c>
      <c r="D1995" s="24">
        <f t="shared" si="95"/>
        <v>1.0053933754841116</v>
      </c>
      <c r="E1995" s="24">
        <f t="shared" si="96"/>
        <v>1.5998698808513991</v>
      </c>
    </row>
    <row r="1996" spans="1:5" ht="15" customHeight="1" x14ac:dyDescent="0.2">
      <c r="A1996" s="3">
        <f>'Stocks Returns'!A1992</f>
        <v>45084</v>
      </c>
      <c r="B1996" s="5">
        <f>SUMPRODUCT('Stocks Returns'!B1992:E1992,$H$10:$K$10)</f>
        <v>-9.476341741474827E-3</v>
      </c>
      <c r="C1996" s="5">
        <f t="shared" si="94"/>
        <v>9.476341741474827E-3</v>
      </c>
      <c r="D1996" s="24">
        <f t="shared" si="95"/>
        <v>0.99345197498481641</v>
      </c>
      <c r="E1996" s="24">
        <f t="shared" si="96"/>
        <v>1.5879014871735171</v>
      </c>
    </row>
    <row r="1997" spans="1:5" ht="15" customHeight="1" x14ac:dyDescent="0.2">
      <c r="A1997" s="3">
        <f>'Stocks Returns'!A1993</f>
        <v>45085</v>
      </c>
      <c r="B1997" s="5">
        <f>SUMPRODUCT('Stocks Returns'!B1993:E1993,$H$10:$K$10)</f>
        <v>-9.440013917053066E-3</v>
      </c>
      <c r="C1997" s="5">
        <f t="shared" si="94"/>
        <v>9.440013917053066E-3</v>
      </c>
      <c r="D1997" s="24">
        <f t="shared" si="95"/>
        <v>0.99347718649496508</v>
      </c>
      <c r="E1997" s="24">
        <f t="shared" si="96"/>
        <v>1.5879273534595626</v>
      </c>
    </row>
    <row r="1998" spans="1:5" ht="15" customHeight="1" x14ac:dyDescent="0.2">
      <c r="A1998" s="3">
        <f>'Stocks Returns'!A1994</f>
        <v>45086</v>
      </c>
      <c r="B1998" s="5">
        <f>SUMPRODUCT('Stocks Returns'!B1994:E1994,$H$10:$K$10)</f>
        <v>1.6473818540094225E-3</v>
      </c>
      <c r="C1998" s="5">
        <f t="shared" si="94"/>
        <v>-1.6473818540094225E-3</v>
      </c>
      <c r="D1998" s="24">
        <f t="shared" si="95"/>
        <v>1.0011718391600826</v>
      </c>
      <c r="E1998" s="24">
        <f t="shared" si="96"/>
        <v>1.5957039824915307</v>
      </c>
    </row>
    <row r="1999" spans="1:5" ht="15" customHeight="1" x14ac:dyDescent="0.2">
      <c r="A1999" s="3">
        <f>'Stocks Returns'!A1995</f>
        <v>45089</v>
      </c>
      <c r="B1999" s="5">
        <f>SUMPRODUCT('Stocks Returns'!B1995:E1995,$H$10:$K$10)</f>
        <v>1.3023107294603757E-2</v>
      </c>
      <c r="C1999" s="5">
        <f t="shared" si="94"/>
        <v>-1.3023107294603757E-2</v>
      </c>
      <c r="D1999" s="24">
        <f t="shared" si="95"/>
        <v>1.0090665926158549</v>
      </c>
      <c r="E1999" s="24">
        <f t="shared" si="96"/>
        <v>1.6034360818403339</v>
      </c>
    </row>
    <row r="2000" spans="1:5" ht="15" customHeight="1" x14ac:dyDescent="0.2">
      <c r="A2000" s="3">
        <f>'Stocks Returns'!A1996</f>
        <v>45090</v>
      </c>
      <c r="B2000" s="5">
        <f>SUMPRODUCT('Stocks Returns'!B1996:E1996,$H$10:$K$10)</f>
        <v>-9.5438558788468429E-3</v>
      </c>
      <c r="C2000" s="5">
        <f t="shared" si="94"/>
        <v>9.5438558788468429E-3</v>
      </c>
      <c r="D2000" s="24">
        <f t="shared" si="95"/>
        <v>0.99340512017348026</v>
      </c>
      <c r="E2000" s="24">
        <f t="shared" si="96"/>
        <v>1.587853408816297</v>
      </c>
    </row>
    <row r="2001" spans="1:5" ht="15" customHeight="1" x14ac:dyDescent="0.2">
      <c r="A2001" s="3">
        <f>'Stocks Returns'!A1997</f>
        <v>45091</v>
      </c>
      <c r="B2001" s="5">
        <f>SUMPRODUCT('Stocks Returns'!B1997:E1997,$H$10:$K$10)</f>
        <v>7.8540955169890481E-4</v>
      </c>
      <c r="C2001" s="5">
        <f t="shared" si="94"/>
        <v>-7.8540955169890481E-4</v>
      </c>
      <c r="D2001" s="24">
        <f t="shared" si="95"/>
        <v>1.000573630382279</v>
      </c>
      <c r="E2001" s="24">
        <f t="shared" si="96"/>
        <v>1.5951078639187664</v>
      </c>
    </row>
    <row r="2002" spans="1:5" ht="15" customHeight="1" x14ac:dyDescent="0.2">
      <c r="A2002" s="3">
        <f>'Stocks Returns'!A1998</f>
        <v>45092</v>
      </c>
      <c r="B2002" s="5">
        <f>SUMPRODUCT('Stocks Returns'!B1998:E1998,$H$10:$K$10)</f>
        <v>1.0659424637228583E-2</v>
      </c>
      <c r="C2002" s="5">
        <f t="shared" si="94"/>
        <v>-1.0659424637228583E-2</v>
      </c>
      <c r="D2002" s="24">
        <f t="shared" si="95"/>
        <v>1.0074261968516365</v>
      </c>
      <c r="E2002" s="24">
        <f t="shared" si="96"/>
        <v>1.6018502446519558</v>
      </c>
    </row>
    <row r="2003" spans="1:5" ht="15" customHeight="1" x14ac:dyDescent="0.2">
      <c r="A2003" s="3">
        <f>'Stocks Returns'!A1999</f>
        <v>45093</v>
      </c>
      <c r="B2003" s="5">
        <f>SUMPRODUCT('Stocks Returns'!B1999:E1999,$H$10:$K$10)</f>
        <v>1.1482905670297434E-2</v>
      </c>
      <c r="C2003" s="5">
        <f t="shared" si="94"/>
        <v>-1.1482905670297434E-2</v>
      </c>
      <c r="D2003" s="24">
        <f t="shared" si="95"/>
        <v>1.0079976926885863</v>
      </c>
      <c r="E2003" s="24">
        <f t="shared" si="96"/>
        <v>1.6024039746695991</v>
      </c>
    </row>
    <row r="2004" spans="1:5" ht="15" customHeight="1" x14ac:dyDescent="0.2">
      <c r="A2004" s="3">
        <f>'Stocks Returns'!A2000</f>
        <v>45096</v>
      </c>
      <c r="B2004" s="5">
        <f>SUMPRODUCT('Stocks Returns'!B2000:E2000,$H$10:$K$10)</f>
        <v>0</v>
      </c>
      <c r="C2004" s="5">
        <f t="shared" si="94"/>
        <v>0</v>
      </c>
      <c r="D2004" s="24">
        <f t="shared" si="95"/>
        <v>1.0000285561533999</v>
      </c>
      <c r="E2004" s="24">
        <f t="shared" si="96"/>
        <v>1.5945634464142966</v>
      </c>
    </row>
    <row r="2005" spans="1:5" ht="15" customHeight="1" x14ac:dyDescent="0.2">
      <c r="A2005" s="3">
        <f>'Stocks Returns'!A2001</f>
        <v>45097</v>
      </c>
      <c r="B2005" s="5">
        <f>SUMPRODUCT('Stocks Returns'!B2001:E2001,$H$10:$K$10)</f>
        <v>-1.0820265846412816E-2</v>
      </c>
      <c r="C2005" s="5">
        <f t="shared" si="94"/>
        <v>1.0820265846412816E-2</v>
      </c>
      <c r="D2005" s="24">
        <f t="shared" si="95"/>
        <v>0.99251929165598951</v>
      </c>
      <c r="E2005" s="24">
        <f t="shared" si="96"/>
        <v>1.5869428183859151</v>
      </c>
    </row>
    <row r="2006" spans="1:5" ht="15" customHeight="1" x14ac:dyDescent="0.2">
      <c r="A2006" s="3">
        <f>'Stocks Returns'!A2002</f>
        <v>45098</v>
      </c>
      <c r="B2006" s="5">
        <f>SUMPRODUCT('Stocks Returns'!B2002:E2002,$H$10:$K$10)</f>
        <v>2.2835254936404681E-3</v>
      </c>
      <c r="C2006" s="5">
        <f t="shared" si="94"/>
        <v>-2.2835254936404681E-3</v>
      </c>
      <c r="D2006" s="24">
        <f t="shared" si="95"/>
        <v>1.0016133228459865</v>
      </c>
      <c r="E2006" s="24">
        <f t="shared" si="96"/>
        <v>1.5961430035149056</v>
      </c>
    </row>
    <row r="2007" spans="1:5" ht="15" customHeight="1" x14ac:dyDescent="0.2">
      <c r="A2007" s="3">
        <f>'Stocks Returns'!A2003</f>
        <v>45099</v>
      </c>
      <c r="B2007" s="5">
        <f>SUMPRODUCT('Stocks Returns'!B2003:E2003,$H$10:$K$10)</f>
        <v>4.7848813856402432E-3</v>
      </c>
      <c r="C2007" s="5">
        <f t="shared" si="94"/>
        <v>-4.7848813856402432E-3</v>
      </c>
      <c r="D2007" s="24">
        <f t="shared" si="95"/>
        <v>1.0033492638350343</v>
      </c>
      <c r="E2007" s="24">
        <f t="shared" si="96"/>
        <v>1.5978616704444373</v>
      </c>
    </row>
    <row r="2008" spans="1:5" ht="15" customHeight="1" x14ac:dyDescent="0.2">
      <c r="A2008" s="3">
        <f>'Stocks Returns'!A2004</f>
        <v>45100</v>
      </c>
      <c r="B2008" s="5">
        <f>SUMPRODUCT('Stocks Returns'!B2004:E2004,$H$10:$K$10)</f>
        <v>3.9508194815801772E-3</v>
      </c>
      <c r="C2008" s="5">
        <f t="shared" si="94"/>
        <v>-3.9508194815801772E-3</v>
      </c>
      <c r="D2008" s="24">
        <f t="shared" si="95"/>
        <v>1.0027704248736167</v>
      </c>
      <c r="E2008" s="24">
        <f t="shared" si="96"/>
        <v>1.5972899378815584</v>
      </c>
    </row>
    <row r="2009" spans="1:5" ht="15" customHeight="1" x14ac:dyDescent="0.2">
      <c r="A2009" s="3">
        <f>'Stocks Returns'!A2005</f>
        <v>45103</v>
      </c>
      <c r="B2009" s="5">
        <f>SUMPRODUCT('Stocks Returns'!B2005:E2005,$H$10:$K$10)</f>
        <v>-1.267388400095632E-2</v>
      </c>
      <c r="C2009" s="5">
        <f t="shared" si="94"/>
        <v>1.267388400095632E-2</v>
      </c>
      <c r="D2009" s="24">
        <f t="shared" si="95"/>
        <v>0.99123288065673631</v>
      </c>
      <c r="E2009" s="24">
        <f t="shared" si="96"/>
        <v>1.5856149437333185</v>
      </c>
    </row>
    <row r="2010" spans="1:5" ht="15" customHeight="1" x14ac:dyDescent="0.2">
      <c r="A2010" s="3">
        <f>'Stocks Returns'!A2006</f>
        <v>45104</v>
      </c>
      <c r="B2010" s="5">
        <f>SUMPRODUCT('Stocks Returns'!B2006:E2006,$H$10:$K$10)</f>
        <v>7.0753271737112487E-3</v>
      </c>
      <c r="C2010" s="5">
        <f t="shared" si="94"/>
        <v>-7.0753271737112487E-3</v>
      </c>
      <c r="D2010" s="24">
        <f t="shared" si="95"/>
        <v>1.0049388332119555</v>
      </c>
      <c r="E2010" s="24">
        <f t="shared" si="96"/>
        <v>1.5994247800885679</v>
      </c>
    </row>
    <row r="2011" spans="1:5" ht="15" customHeight="1" x14ac:dyDescent="0.2">
      <c r="A2011" s="3">
        <f>'Stocks Returns'!A2007</f>
        <v>45105</v>
      </c>
      <c r="B2011" s="5">
        <f>SUMPRODUCT('Stocks Returns'!B2007:E2007,$H$10:$K$10)</f>
        <v>1.9932673316952251E-3</v>
      </c>
      <c r="C2011" s="5">
        <f t="shared" si="94"/>
        <v>-1.9932673316952251E-3</v>
      </c>
      <c r="D2011" s="24">
        <f t="shared" si="95"/>
        <v>1.0014118836815964</v>
      </c>
      <c r="E2011" s="24">
        <f t="shared" si="96"/>
        <v>1.5959427849880956</v>
      </c>
    </row>
    <row r="2012" spans="1:5" ht="15" customHeight="1" x14ac:dyDescent="0.2">
      <c r="A2012" s="3">
        <f>'Stocks Returns'!A2008</f>
        <v>45106</v>
      </c>
      <c r="B2012" s="5">
        <f>SUMPRODUCT('Stocks Returns'!B2008:E2008,$H$10:$K$10)</f>
        <v>2.6978480942669792E-2</v>
      </c>
      <c r="C2012" s="5">
        <f t="shared" si="94"/>
        <v>-2.6978480942669792E-2</v>
      </c>
      <c r="D2012" s="24">
        <f t="shared" si="95"/>
        <v>1.0187516219276127</v>
      </c>
      <c r="E2012" s="24">
        <f t="shared" si="96"/>
        <v>1.6125744276551954</v>
      </c>
    </row>
    <row r="2013" spans="1:5" ht="15" customHeight="1" x14ac:dyDescent="0.2">
      <c r="A2013" s="3">
        <f>'Stocks Returns'!A2009</f>
        <v>45107</v>
      </c>
      <c r="B2013" s="5">
        <f>SUMPRODUCT('Stocks Returns'!B2009:E2009,$H$10:$K$10)</f>
        <v>1.4430769402540549E-2</v>
      </c>
      <c r="C2013" s="5">
        <f t="shared" si="94"/>
        <v>-1.4430769402540549E-2</v>
      </c>
      <c r="D2013" s="24">
        <f t="shared" si="95"/>
        <v>1.010043510118763</v>
      </c>
      <c r="E2013" s="24">
        <f t="shared" si="96"/>
        <v>1.6043753029129328</v>
      </c>
    </row>
    <row r="2014" spans="1:5" ht="15" customHeight="1" x14ac:dyDescent="0.2">
      <c r="A2014" s="3">
        <f>'Stocks Returns'!A2010</f>
        <v>45110</v>
      </c>
      <c r="B2014" s="5">
        <f>SUMPRODUCT('Stocks Returns'!B2010:E2010,$H$10:$K$10)</f>
        <v>2.6649128599546676E-3</v>
      </c>
      <c r="C2014" s="5">
        <f t="shared" si="94"/>
        <v>-2.6649128599546676E-3</v>
      </c>
      <c r="D2014" s="24">
        <f t="shared" si="95"/>
        <v>1.0018780056782084</v>
      </c>
      <c r="E2014" s="24">
        <f t="shared" si="96"/>
        <v>1.5964058349228418</v>
      </c>
    </row>
    <row r="2015" spans="1:5" ht="15" customHeight="1" x14ac:dyDescent="0.2">
      <c r="A2015" s="3">
        <f>'Stocks Returns'!A2011</f>
        <v>45111</v>
      </c>
      <c r="B2015" s="5">
        <f>SUMPRODUCT('Stocks Returns'!B2011:E2011,$H$10:$K$10)</f>
        <v>0</v>
      </c>
      <c r="C2015" s="5">
        <f t="shared" si="94"/>
        <v>0</v>
      </c>
      <c r="D2015" s="24">
        <f t="shared" si="95"/>
        <v>1.0000285561533999</v>
      </c>
      <c r="E2015" s="24">
        <f t="shared" si="96"/>
        <v>1.5945634464142966</v>
      </c>
    </row>
    <row r="2016" spans="1:5" ht="15" customHeight="1" x14ac:dyDescent="0.2">
      <c r="A2016" s="3">
        <f>'Stocks Returns'!A2012</f>
        <v>45112</v>
      </c>
      <c r="B2016" s="5">
        <f>SUMPRODUCT('Stocks Returns'!B2012:E2012,$H$10:$K$10)</f>
        <v>4.3925776352387782E-3</v>
      </c>
      <c r="C2016" s="5">
        <f t="shared" si="94"/>
        <v>-4.3925776352387782E-3</v>
      </c>
      <c r="D2016" s="24">
        <f t="shared" si="95"/>
        <v>1.0030770050322557</v>
      </c>
      <c r="E2016" s="24">
        <f t="shared" si="96"/>
        <v>1.5975929221232481</v>
      </c>
    </row>
    <row r="2017" spans="1:5" ht="15" customHeight="1" x14ac:dyDescent="0.2">
      <c r="A2017" s="3">
        <f>'Stocks Returns'!A2013</f>
        <v>45113</v>
      </c>
      <c r="B2017" s="5">
        <f>SUMPRODUCT('Stocks Returns'!B2013:E2013,$H$10:$K$10)</f>
        <v>-3.3185581879725408E-3</v>
      </c>
      <c r="C2017" s="5">
        <f t="shared" si="94"/>
        <v>3.3185581879725408E-3</v>
      </c>
      <c r="D2017" s="24">
        <f t="shared" si="95"/>
        <v>0.99772547677094703</v>
      </c>
      <c r="E2017" s="24">
        <f t="shared" si="96"/>
        <v>1.592250037429233</v>
      </c>
    </row>
    <row r="2018" spans="1:5" ht="15" customHeight="1" x14ac:dyDescent="0.2">
      <c r="A2018" s="3">
        <f>'Stocks Returns'!A2014</f>
        <v>45114</v>
      </c>
      <c r="B2018" s="5">
        <f>SUMPRODUCT('Stocks Returns'!B2014:E2014,$H$10:$K$10)</f>
        <v>-9.6862241767495458E-3</v>
      </c>
      <c r="C2018" s="5">
        <f t="shared" si="94"/>
        <v>9.6862241767495458E-3</v>
      </c>
      <c r="D2018" s="24">
        <f t="shared" si="95"/>
        <v>0.99330631657473578</v>
      </c>
      <c r="E2018" s="24">
        <f t="shared" si="96"/>
        <v>1.5877519966997968</v>
      </c>
    </row>
    <row r="2019" spans="1:5" ht="15" customHeight="1" x14ac:dyDescent="0.2">
      <c r="A2019" s="3">
        <f>'Stocks Returns'!A2015</f>
        <v>45117</v>
      </c>
      <c r="B2019" s="5">
        <f>SUMPRODUCT('Stocks Returns'!B2015:E2015,$H$10:$K$10)</f>
        <v>8.3423426029475382E-3</v>
      </c>
      <c r="C2019" s="5">
        <f t="shared" si="94"/>
        <v>-8.3423426029475382E-3</v>
      </c>
      <c r="D2019" s="24">
        <f t="shared" si="95"/>
        <v>1.0058181419198455</v>
      </c>
      <c r="E2019" s="24">
        <f t="shared" si="96"/>
        <v>1.6002850691947801</v>
      </c>
    </row>
    <row r="2020" spans="1:5" ht="15" customHeight="1" x14ac:dyDescent="0.2">
      <c r="A2020" s="3">
        <f>'Stocks Returns'!A2016</f>
        <v>45118</v>
      </c>
      <c r="B2020" s="5">
        <f>SUMPRODUCT('Stocks Returns'!B2016:E2016,$H$10:$K$10)</f>
        <v>9.162502459034565E-3</v>
      </c>
      <c r="C2020" s="5">
        <f t="shared" si="94"/>
        <v>-9.162502459034565E-3</v>
      </c>
      <c r="D2020" s="24">
        <f t="shared" si="95"/>
        <v>1.00638733285997</v>
      </c>
      <c r="E2020" s="24">
        <f t="shared" si="96"/>
        <v>1.6008402805772477</v>
      </c>
    </row>
    <row r="2021" spans="1:5" ht="15" customHeight="1" x14ac:dyDescent="0.2">
      <c r="A2021" s="3">
        <f>'Stocks Returns'!A2017</f>
        <v>45119</v>
      </c>
      <c r="B2021" s="5">
        <f>SUMPRODUCT('Stocks Returns'!B2017:E2017,$H$10:$K$10)</f>
        <v>8.0461792452615529E-3</v>
      </c>
      <c r="C2021" s="5">
        <f t="shared" si="94"/>
        <v>-8.0461792452615529E-3</v>
      </c>
      <c r="D2021" s="24">
        <f t="shared" si="95"/>
        <v>1.0056126045496114</v>
      </c>
      <c r="E2021" s="24">
        <f t="shared" si="96"/>
        <v>1.6000842576369054</v>
      </c>
    </row>
    <row r="2022" spans="1:5" ht="15" customHeight="1" x14ac:dyDescent="0.2">
      <c r="A2022" s="3">
        <f>'Stocks Returns'!A2018</f>
        <v>45120</v>
      </c>
      <c r="B2022" s="5">
        <f>SUMPRODUCT('Stocks Returns'!B2018:E2018,$H$10:$K$10)</f>
        <v>5.3483294827993662E-3</v>
      </c>
      <c r="C2022" s="5">
        <f t="shared" si="94"/>
        <v>-5.3483294827993662E-3</v>
      </c>
      <c r="D2022" s="24">
        <f t="shared" si="95"/>
        <v>1.0037402968144626</v>
      </c>
      <c r="E2022" s="24">
        <f t="shared" si="96"/>
        <v>1.5982471392171638</v>
      </c>
    </row>
    <row r="2023" spans="1:5" ht="15" customHeight="1" x14ac:dyDescent="0.2">
      <c r="A2023" s="3">
        <f>'Stocks Returns'!A2019</f>
        <v>45121</v>
      </c>
      <c r="B2023" s="5">
        <f>SUMPRODUCT('Stocks Returns'!B2019:E2019,$H$10:$K$10)</f>
        <v>-2.3021694949513288E-3</v>
      </c>
      <c r="C2023" s="5">
        <f t="shared" si="94"/>
        <v>2.3021694949513288E-3</v>
      </c>
      <c r="D2023" s="24">
        <f t="shared" si="95"/>
        <v>0.99843085052390368</v>
      </c>
      <c r="E2023" s="24">
        <f t="shared" si="96"/>
        <v>1.5929608231045189</v>
      </c>
    </row>
    <row r="2024" spans="1:5" ht="15" customHeight="1" x14ac:dyDescent="0.2">
      <c r="A2024" s="3">
        <f>'Stocks Returns'!A2020</f>
        <v>45124</v>
      </c>
      <c r="B2024" s="5">
        <f>SUMPRODUCT('Stocks Returns'!B2020:E2020,$H$10:$K$10)</f>
        <v>4.7909549094195085E-3</v>
      </c>
      <c r="C2024" s="5">
        <f t="shared" si="94"/>
        <v>-4.7909549094195085E-3</v>
      </c>
      <c r="D2024" s="24">
        <f t="shared" si="95"/>
        <v>1.0033534788605372</v>
      </c>
      <c r="E2024" s="24">
        <f t="shared" si="96"/>
        <v>1.5978658287758496</v>
      </c>
    </row>
    <row r="2025" spans="1:5" ht="15" customHeight="1" x14ac:dyDescent="0.2">
      <c r="A2025" s="3">
        <f>'Stocks Returns'!A2021</f>
        <v>45125</v>
      </c>
      <c r="B2025" s="5">
        <f>SUMPRODUCT('Stocks Returns'!B2021:E2021,$H$10:$K$10)</f>
        <v>-1.1630543593258305E-2</v>
      </c>
      <c r="C2025" s="5">
        <f t="shared" si="94"/>
        <v>1.1630543593258305E-2</v>
      </c>
      <c r="D2025" s="24">
        <f t="shared" si="95"/>
        <v>0.99195695889967872</v>
      </c>
      <c r="E2025" s="24">
        <f t="shared" si="96"/>
        <v>1.5863631617248153</v>
      </c>
    </row>
    <row r="2026" spans="1:5" ht="15" customHeight="1" x14ac:dyDescent="0.2">
      <c r="A2026" s="3">
        <f>'Stocks Returns'!A2022</f>
        <v>45126</v>
      </c>
      <c r="B2026" s="5">
        <f>SUMPRODUCT('Stocks Returns'!B2022:E2022,$H$10:$K$10)</f>
        <v>1.5474281242508527E-3</v>
      </c>
      <c r="C2026" s="5">
        <f t="shared" si="94"/>
        <v>-1.5474281242508527E-3</v>
      </c>
      <c r="D2026" s="24">
        <f t="shared" si="95"/>
        <v>1.0011024712716301</v>
      </c>
      <c r="E2026" s="24">
        <f t="shared" si="96"/>
        <v>1.5956349304903883</v>
      </c>
    </row>
    <row r="2027" spans="1:5" ht="15" customHeight="1" x14ac:dyDescent="0.2">
      <c r="A2027" s="3">
        <f>'Stocks Returns'!A2023</f>
        <v>45127</v>
      </c>
      <c r="B2027" s="5">
        <f>SUMPRODUCT('Stocks Returns'!B2023:E2023,$H$10:$K$10)</f>
        <v>-9.1812531910085097E-3</v>
      </c>
      <c r="C2027" s="5">
        <f t="shared" si="94"/>
        <v>9.1812531910085097E-3</v>
      </c>
      <c r="D2027" s="24">
        <f t="shared" si="95"/>
        <v>0.99365676643884004</v>
      </c>
      <c r="E2027" s="24">
        <f t="shared" si="96"/>
        <v>1.5881115247245896</v>
      </c>
    </row>
    <row r="2028" spans="1:5" ht="15" customHeight="1" x14ac:dyDescent="0.2">
      <c r="A2028" s="3">
        <f>'Stocks Returns'!A2024</f>
        <v>45128</v>
      </c>
      <c r="B2028" s="5">
        <f>SUMPRODUCT('Stocks Returns'!B2024:E2024,$H$10:$K$10)</f>
        <v>-4.5522248713396768E-4</v>
      </c>
      <c r="C2028" s="5">
        <f t="shared" si="94"/>
        <v>4.5522248713396768E-4</v>
      </c>
      <c r="D2028" s="24">
        <f t="shared" si="95"/>
        <v>0.99971263174732894</v>
      </c>
      <c r="E2028" s="24">
        <f t="shared" si="96"/>
        <v>1.5942473585097778</v>
      </c>
    </row>
    <row r="2029" spans="1:5" ht="15" customHeight="1" x14ac:dyDescent="0.2">
      <c r="A2029" s="3">
        <f>'Stocks Returns'!A2025</f>
        <v>45131</v>
      </c>
      <c r="B2029" s="5">
        <f>SUMPRODUCT('Stocks Returns'!B2025:E2025,$H$10:$K$10)</f>
        <v>5.3340503837801404E-3</v>
      </c>
      <c r="C2029" s="5">
        <f t="shared" si="94"/>
        <v>-5.3340503837801404E-3</v>
      </c>
      <c r="D2029" s="24">
        <f t="shared" si="95"/>
        <v>1.0037303871197434</v>
      </c>
      <c r="E2029" s="24">
        <f t="shared" si="96"/>
        <v>1.5982373781407571</v>
      </c>
    </row>
    <row r="2030" spans="1:5" ht="15" customHeight="1" x14ac:dyDescent="0.2">
      <c r="A2030" s="3">
        <f>'Stocks Returns'!A2026</f>
        <v>45132</v>
      </c>
      <c r="B2030" s="5">
        <f>SUMPRODUCT('Stocks Returns'!B2026:E2026,$H$10:$K$10)</f>
        <v>-6.6901062837228676E-3</v>
      </c>
      <c r="C2030" s="5">
        <f t="shared" si="94"/>
        <v>6.6901062837228676E-3</v>
      </c>
      <c r="D2030" s="24">
        <f t="shared" si="95"/>
        <v>0.99538562239249628</v>
      </c>
      <c r="E2030" s="24">
        <f t="shared" si="96"/>
        <v>1.5898780601331302</v>
      </c>
    </row>
    <row r="2031" spans="1:5" ht="15" customHeight="1" x14ac:dyDescent="0.2">
      <c r="A2031" s="3">
        <f>'Stocks Returns'!A2027</f>
        <v>45133</v>
      </c>
      <c r="B2031" s="5">
        <f>SUMPRODUCT('Stocks Returns'!B2027:E2027,$H$10:$K$10)</f>
        <v>-7.8570375321523334E-3</v>
      </c>
      <c r="C2031" s="5">
        <f t="shared" si="94"/>
        <v>7.8570375321523334E-3</v>
      </c>
      <c r="D2031" s="24">
        <f t="shared" si="95"/>
        <v>0.99457577210608628</v>
      </c>
      <c r="E2031" s="24">
        <f t="shared" si="96"/>
        <v>1.5890520319247601</v>
      </c>
    </row>
    <row r="2032" spans="1:5" ht="15" customHeight="1" x14ac:dyDescent="0.2">
      <c r="A2032" s="3">
        <f>'Stocks Returns'!A2028</f>
        <v>45134</v>
      </c>
      <c r="B2032" s="5">
        <f>SUMPRODUCT('Stocks Returns'!B2028:E2028,$H$10:$K$10)</f>
        <v>-9.1797011753857079E-3</v>
      </c>
      <c r="C2032" s="5">
        <f t="shared" si="94"/>
        <v>9.1797011753857079E-3</v>
      </c>
      <c r="D2032" s="24">
        <f t="shared" si="95"/>
        <v>0.99365784353768227</v>
      </c>
      <c r="E2032" s="24">
        <f t="shared" si="96"/>
        <v>1.5881126289774143</v>
      </c>
    </row>
    <row r="2033" spans="1:5" ht="15" customHeight="1" x14ac:dyDescent="0.2">
      <c r="A2033" s="3">
        <f>'Stocks Returns'!A2029</f>
        <v>45135</v>
      </c>
      <c r="B2033" s="5">
        <f>SUMPRODUCT('Stocks Returns'!B2029:E2029,$H$10:$K$10)</f>
        <v>6.9714706419253787E-3</v>
      </c>
      <c r="C2033" s="5">
        <f t="shared" si="94"/>
        <v>-6.9714706419253787E-3</v>
      </c>
      <c r="D2033" s="24">
        <f t="shared" si="95"/>
        <v>1.0048667567788963</v>
      </c>
      <c r="E2033" s="24">
        <f t="shared" si="96"/>
        <v>1.5993541241035154</v>
      </c>
    </row>
    <row r="2034" spans="1:5" ht="15" customHeight="1" x14ac:dyDescent="0.2">
      <c r="A2034" s="3">
        <f>'Stocks Returns'!A2030</f>
        <v>45138</v>
      </c>
      <c r="B2034" s="5">
        <f>SUMPRODUCT('Stocks Returns'!B2030:E2030,$H$10:$K$10)</f>
        <v>8.4486277940203289E-3</v>
      </c>
      <c r="C2034" s="5">
        <f t="shared" si="94"/>
        <v>-8.4486277940203289E-3</v>
      </c>
      <c r="D2034" s="24">
        <f t="shared" si="95"/>
        <v>1.0058919038424501</v>
      </c>
      <c r="E2034" s="24">
        <f t="shared" si="96"/>
        <v>1.6003570934675977</v>
      </c>
    </row>
    <row r="2035" spans="1:5" ht="15" customHeight="1" x14ac:dyDescent="0.2">
      <c r="A2035" s="3">
        <f>'Stocks Returns'!A2031</f>
        <v>45139</v>
      </c>
      <c r="B2035" s="5">
        <f>SUMPRODUCT('Stocks Returns'!B2031:E2031,$H$10:$K$10)</f>
        <v>7.7342924401005275E-3</v>
      </c>
      <c r="C2035" s="5">
        <f t="shared" si="94"/>
        <v>-7.7342924401005275E-3</v>
      </c>
      <c r="D2035" s="24">
        <f t="shared" si="95"/>
        <v>1.0053961551068298</v>
      </c>
      <c r="E2035" s="24">
        <f t="shared" si="96"/>
        <v>1.5998726001681709</v>
      </c>
    </row>
    <row r="2036" spans="1:5" ht="15" customHeight="1" x14ac:dyDescent="0.2">
      <c r="A2036" s="3">
        <f>'Stocks Returns'!A2032</f>
        <v>45140</v>
      </c>
      <c r="B2036" s="5">
        <f>SUMPRODUCT('Stocks Returns'!B2032:E2032,$H$10:$K$10)</f>
        <v>-1.0650312954162744E-2</v>
      </c>
      <c r="C2036" s="5">
        <f t="shared" si="94"/>
        <v>1.0650312954162744E-2</v>
      </c>
      <c r="D2036" s="24">
        <f t="shared" si="95"/>
        <v>0.99263723896321099</v>
      </c>
      <c r="E2036" s="24">
        <f t="shared" si="96"/>
        <v>1.5870642412827931</v>
      </c>
    </row>
    <row r="2037" spans="1:5" ht="15" customHeight="1" x14ac:dyDescent="0.2">
      <c r="A2037" s="3">
        <f>'Stocks Returns'!A2033</f>
        <v>45141</v>
      </c>
      <c r="B2037" s="5">
        <f>SUMPRODUCT('Stocks Returns'!B2033:E2033,$H$10:$K$10)</f>
        <v>4.2546639200343548E-3</v>
      </c>
      <c r="C2037" s="5">
        <f t="shared" si="94"/>
        <v>-4.2546639200343548E-3</v>
      </c>
      <c r="D2037" s="24">
        <f t="shared" si="95"/>
        <v>1.0029812929139037</v>
      </c>
      <c r="E2037" s="24">
        <f t="shared" si="96"/>
        <v>1.5974983732275454</v>
      </c>
    </row>
    <row r="2038" spans="1:5" ht="15" customHeight="1" x14ac:dyDescent="0.2">
      <c r="A2038" s="3">
        <f>'Stocks Returns'!A2034</f>
        <v>45142</v>
      </c>
      <c r="B2038" s="5">
        <f>SUMPRODUCT('Stocks Returns'!B2034:E2034,$H$10:$K$10)</f>
        <v>-3.0525574025116781E-3</v>
      </c>
      <c r="C2038" s="5">
        <f t="shared" si="94"/>
        <v>3.0525574025116781E-3</v>
      </c>
      <c r="D2038" s="24">
        <f t="shared" si="95"/>
        <v>0.99791008131605685</v>
      </c>
      <c r="E2038" s="24">
        <f t="shared" si="96"/>
        <v>1.5924362498506941</v>
      </c>
    </row>
    <row r="2039" spans="1:5" ht="15" customHeight="1" x14ac:dyDescent="0.2">
      <c r="A2039" s="3">
        <f>'Stocks Returns'!A2035</f>
        <v>45145</v>
      </c>
      <c r="B2039" s="5">
        <f>SUMPRODUCT('Stocks Returns'!B2035:E2035,$H$10:$K$10)</f>
        <v>1.0864521273241766E-2</v>
      </c>
      <c r="C2039" s="5">
        <f t="shared" si="94"/>
        <v>-1.0864521273241766E-2</v>
      </c>
      <c r="D2039" s="24">
        <f t="shared" si="95"/>
        <v>1.0075685339170297</v>
      </c>
      <c r="E2039" s="24">
        <f t="shared" si="96"/>
        <v>1.6019882810043267</v>
      </c>
    </row>
    <row r="2040" spans="1:5" ht="15" customHeight="1" x14ac:dyDescent="0.2">
      <c r="A2040" s="3">
        <f>'Stocks Returns'!A2036</f>
        <v>45146</v>
      </c>
      <c r="B2040" s="5">
        <f>SUMPRODUCT('Stocks Returns'!B2036:E2036,$H$10:$K$10)</f>
        <v>-8.8130759056023137E-3</v>
      </c>
      <c r="C2040" s="5">
        <f t="shared" si="94"/>
        <v>8.8130759056023137E-3</v>
      </c>
      <c r="D2040" s="24">
        <f t="shared" si="95"/>
        <v>0.99391228147491195</v>
      </c>
      <c r="E2040" s="24">
        <f t="shared" si="96"/>
        <v>1.5883733529660518</v>
      </c>
    </row>
    <row r="2041" spans="1:5" ht="15" customHeight="1" x14ac:dyDescent="0.2">
      <c r="A2041" s="3">
        <f>'Stocks Returns'!A2037</f>
        <v>45147</v>
      </c>
      <c r="B2041" s="5">
        <f>SUMPRODUCT('Stocks Returns'!B2037:E2037,$H$10:$K$10)</f>
        <v>1.5370311681355193E-3</v>
      </c>
      <c r="C2041" s="5">
        <f t="shared" si="94"/>
        <v>-1.5370311681355193E-3</v>
      </c>
      <c r="D2041" s="24">
        <f t="shared" si="95"/>
        <v>1.001095255784086</v>
      </c>
      <c r="E2041" s="24">
        <f t="shared" si="96"/>
        <v>1.5956277467530557</v>
      </c>
    </row>
    <row r="2042" spans="1:5" ht="15" customHeight="1" x14ac:dyDescent="0.2">
      <c r="A2042" s="3">
        <f>'Stocks Returns'!A2038</f>
        <v>45148</v>
      </c>
      <c r="B2042" s="5">
        <f>SUMPRODUCT('Stocks Returns'!B2038:E2038,$H$10:$K$10)</f>
        <v>1.0391278845940965E-3</v>
      </c>
      <c r="C2042" s="5">
        <f t="shared" si="94"/>
        <v>-1.0391278845940965E-3</v>
      </c>
      <c r="D2042" s="24">
        <f t="shared" si="95"/>
        <v>1.0007497109053083</v>
      </c>
      <c r="E2042" s="24">
        <f t="shared" si="96"/>
        <v>1.5952834781022796</v>
      </c>
    </row>
    <row r="2043" spans="1:5" ht="15" customHeight="1" x14ac:dyDescent="0.2">
      <c r="A2043" s="3">
        <f>'Stocks Returns'!A2039</f>
        <v>45149</v>
      </c>
      <c r="B2043" s="5">
        <f>SUMPRODUCT('Stocks Returns'!B2039:E2039,$H$10:$K$10)</f>
        <v>-1.5114889675201604E-3</v>
      </c>
      <c r="C2043" s="5">
        <f t="shared" si="94"/>
        <v>1.5114889675201604E-3</v>
      </c>
      <c r="D2043" s="24">
        <f t="shared" si="95"/>
        <v>0.99897958280994092</v>
      </c>
      <c r="E2043" s="24">
        <f t="shared" si="96"/>
        <v>1.5935123936155207</v>
      </c>
    </row>
    <row r="2044" spans="1:5" ht="15" customHeight="1" x14ac:dyDescent="0.2">
      <c r="A2044" s="3">
        <f>'Stocks Returns'!A2040</f>
        <v>45152</v>
      </c>
      <c r="B2044" s="5">
        <f>SUMPRODUCT('Stocks Returns'!B2040:E2040,$H$10:$K$10)</f>
        <v>1.2099968530321904E-2</v>
      </c>
      <c r="C2044" s="5">
        <f t="shared" si="94"/>
        <v>-1.2099968530321904E-2</v>
      </c>
      <c r="D2044" s="24">
        <f t="shared" si="95"/>
        <v>1.0084259343134434</v>
      </c>
      <c r="E2044" s="24">
        <f t="shared" si="96"/>
        <v>1.6028180338133164</v>
      </c>
    </row>
    <row r="2045" spans="1:5" ht="15" customHeight="1" x14ac:dyDescent="0.2">
      <c r="A2045" s="3">
        <f>'Stocks Returns'!A2041</f>
        <v>45153</v>
      </c>
      <c r="B2045" s="5">
        <f>SUMPRODUCT('Stocks Returns'!B2041:E2041,$H$10:$K$10)</f>
        <v>-1.3420950475206313E-2</v>
      </c>
      <c r="C2045" s="5">
        <f t="shared" si="94"/>
        <v>1.3420950475206313E-2</v>
      </c>
      <c r="D2045" s="24">
        <f t="shared" si="95"/>
        <v>0.99071441652360681</v>
      </c>
      <c r="E2045" s="24">
        <f t="shared" si="96"/>
        <v>1.5850779285961496</v>
      </c>
    </row>
    <row r="2046" spans="1:5" ht="15" customHeight="1" x14ac:dyDescent="0.2">
      <c r="A2046" s="3">
        <f>'Stocks Returns'!A2042</f>
        <v>45154</v>
      </c>
      <c r="B2046" s="5">
        <f>SUMPRODUCT('Stocks Returns'!B2042:E2042,$H$10:$K$10)</f>
        <v>-2.9360276130878638E-3</v>
      </c>
      <c r="C2046" s="5">
        <f t="shared" si="94"/>
        <v>2.9360276130878638E-3</v>
      </c>
      <c r="D2046" s="24">
        <f t="shared" si="95"/>
        <v>0.99799095298991702</v>
      </c>
      <c r="E2046" s="24">
        <f t="shared" si="96"/>
        <v>1.5925177831472155</v>
      </c>
    </row>
    <row r="2047" spans="1:5" ht="15" customHeight="1" x14ac:dyDescent="0.2">
      <c r="A2047" s="3">
        <f>'Stocks Returns'!A2043</f>
        <v>45155</v>
      </c>
      <c r="B2047" s="5">
        <f>SUMPRODUCT('Stocks Returns'!B2043:E2043,$H$10:$K$10)</f>
        <v>-7.9947682426104276E-3</v>
      </c>
      <c r="C2047" s="5">
        <f t="shared" si="94"/>
        <v>7.9947682426104276E-3</v>
      </c>
      <c r="D2047" s="24">
        <f t="shared" si="95"/>
        <v>0.99448018699302831</v>
      </c>
      <c r="E2047" s="24">
        <f t="shared" si="96"/>
        <v>1.5889543660589349</v>
      </c>
    </row>
    <row r="2048" spans="1:5" ht="15" customHeight="1" x14ac:dyDescent="0.2">
      <c r="A2048" s="3">
        <f>'Stocks Returns'!A2044</f>
        <v>45156</v>
      </c>
      <c r="B2048" s="5">
        <f>SUMPRODUCT('Stocks Returns'!B2044:E2044,$H$10:$K$10)</f>
        <v>3.4049413989941796E-3</v>
      </c>
      <c r="C2048" s="5">
        <f t="shared" si="94"/>
        <v>-3.4049413989941796E-3</v>
      </c>
      <c r="D2048" s="24">
        <f t="shared" si="95"/>
        <v>1.002391585484302</v>
      </c>
      <c r="E2048" s="24">
        <f t="shared" si="96"/>
        <v>1.5969150197615516</v>
      </c>
    </row>
    <row r="2049" spans="1:5" ht="15" customHeight="1" x14ac:dyDescent="0.2">
      <c r="A2049" s="3">
        <f>'Stocks Returns'!A2045</f>
        <v>45159</v>
      </c>
      <c r="B2049" s="5">
        <f>SUMPRODUCT('Stocks Returns'!B2045:E2045,$H$10:$K$10)</f>
        <v>5.9023706805073498E-3</v>
      </c>
      <c r="C2049" s="5">
        <f t="shared" si="94"/>
        <v>-5.9023706805073498E-3</v>
      </c>
      <c r="D2049" s="24">
        <f t="shared" si="95"/>
        <v>1.0041248014056721</v>
      </c>
      <c r="E2049" s="24">
        <f t="shared" si="96"/>
        <v>1.5986255716328974</v>
      </c>
    </row>
    <row r="2050" spans="1:5" ht="15" customHeight="1" x14ac:dyDescent="0.2">
      <c r="A2050" s="3">
        <f>'Stocks Returns'!A2046</f>
        <v>45160</v>
      </c>
      <c r="B2050" s="5">
        <f>SUMPRODUCT('Stocks Returns'!B2046:E2046,$H$10:$K$10)</f>
        <v>4.1299775262271E-3</v>
      </c>
      <c r="C2050" s="5">
        <f t="shared" si="94"/>
        <v>-4.1299775262271E-3</v>
      </c>
      <c r="D2050" s="24">
        <f t="shared" si="95"/>
        <v>1.0028947605566016</v>
      </c>
      <c r="E2050" s="24">
        <f t="shared" si="96"/>
        <v>1.5974128607993783</v>
      </c>
    </row>
    <row r="2051" spans="1:5" ht="15" customHeight="1" x14ac:dyDescent="0.2">
      <c r="A2051" s="3">
        <f>'Stocks Returns'!A2047</f>
        <v>45161</v>
      </c>
      <c r="B2051" s="5">
        <f>SUMPRODUCT('Stocks Returns'!B2047:E2047,$H$10:$K$10)</f>
        <v>7.0144288744945623E-3</v>
      </c>
      <c r="C2051" s="5">
        <f t="shared" si="94"/>
        <v>-7.0144288744945623E-3</v>
      </c>
      <c r="D2051" s="24">
        <f t="shared" si="95"/>
        <v>1.0048965697922991</v>
      </c>
      <c r="E2051" s="24">
        <f t="shared" si="96"/>
        <v>1.5993833521210254</v>
      </c>
    </row>
    <row r="2052" spans="1:5" ht="15" customHeight="1" x14ac:dyDescent="0.2">
      <c r="A2052" s="3">
        <f>'Stocks Returns'!A2048</f>
        <v>45162</v>
      </c>
      <c r="B2052" s="5">
        <f>SUMPRODUCT('Stocks Returns'!B2048:E2048,$H$10:$K$10)</f>
        <v>-1.3036839004799419E-2</v>
      </c>
      <c r="C2052" s="5">
        <f t="shared" si="94"/>
        <v>1.3036839004799419E-2</v>
      </c>
      <c r="D2052" s="24">
        <f t="shared" si="95"/>
        <v>0.99098098988406913</v>
      </c>
      <c r="E2052" s="24">
        <f t="shared" si="96"/>
        <v>1.5853541720205624</v>
      </c>
    </row>
    <row r="2053" spans="1:5" ht="15" customHeight="1" x14ac:dyDescent="0.2">
      <c r="A2053" s="3">
        <f>'Stocks Returns'!A2049</f>
        <v>45163</v>
      </c>
      <c r="B2053" s="5">
        <f>SUMPRODUCT('Stocks Returns'!B2049:E2049,$H$10:$K$10)</f>
        <v>1.3400412204537155E-2</v>
      </c>
      <c r="C2053" s="5">
        <f t="shared" si="94"/>
        <v>-1.3400412204537155E-2</v>
      </c>
      <c r="D2053" s="24">
        <f t="shared" si="95"/>
        <v>1.0093284422233488</v>
      </c>
      <c r="E2053" s="24">
        <f t="shared" si="96"/>
        <v>1.6036882090463718</v>
      </c>
    </row>
    <row r="2054" spans="1:5" ht="15" customHeight="1" x14ac:dyDescent="0.2">
      <c r="A2054" s="3">
        <f>'Stocks Returns'!A2050</f>
        <v>45166</v>
      </c>
      <c r="B2054" s="5">
        <f>SUMPRODUCT('Stocks Returns'!B2050:E2050,$H$10:$K$10)</f>
        <v>5.5729139094462176E-3</v>
      </c>
      <c r="C2054" s="5">
        <f t="shared" ref="C2054:C2117" si="97">-B2054</f>
        <v>-5.5729139094462176E-3</v>
      </c>
      <c r="D2054" s="24">
        <f t="shared" ref="D2054:D2117" si="98">1+$H$13+$H$19*(B2054-$H$13)</f>
        <v>1.0038961584065555</v>
      </c>
      <c r="E2054" s="24">
        <f t="shared" ref="E2054:E2117" si="99">$H$22*D2054-$H$23*D2054^2-LN(1+$H$24*EXP(1-D2054^3))</f>
        <v>1.5984006112444882</v>
      </c>
    </row>
    <row r="2055" spans="1:5" ht="15" customHeight="1" x14ac:dyDescent="0.2">
      <c r="A2055" s="3">
        <f>'Stocks Returns'!A2051</f>
        <v>45167</v>
      </c>
      <c r="B2055" s="5">
        <f>SUMPRODUCT('Stocks Returns'!B2051:E2051,$H$10:$K$10)</f>
        <v>7.0397925273784304E-3</v>
      </c>
      <c r="C2055" s="5">
        <f t="shared" si="97"/>
        <v>-7.0397925273784304E-3</v>
      </c>
      <c r="D2055" s="24">
        <f t="shared" si="98"/>
        <v>1.0049141721674006</v>
      </c>
      <c r="E2055" s="24">
        <f t="shared" si="99"/>
        <v>1.5994006074137745</v>
      </c>
    </row>
    <row r="2056" spans="1:5" ht="15" customHeight="1" x14ac:dyDescent="0.2">
      <c r="A2056" s="3">
        <f>'Stocks Returns'!A2052</f>
        <v>45168</v>
      </c>
      <c r="B2056" s="5">
        <f>SUMPRODUCT('Stocks Returns'!B2052:E2052,$H$10:$K$10)</f>
        <v>3.4409430844351821E-3</v>
      </c>
      <c r="C2056" s="5">
        <f t="shared" si="97"/>
        <v>-3.4409430844351821E-3</v>
      </c>
      <c r="D2056" s="24">
        <f t="shared" si="98"/>
        <v>1.002416570653998</v>
      </c>
      <c r="E2056" s="24">
        <f t="shared" si="99"/>
        <v>1.5969397640878595</v>
      </c>
    </row>
    <row r="2057" spans="1:5" ht="15" customHeight="1" x14ac:dyDescent="0.2">
      <c r="A2057" s="3">
        <f>'Stocks Returns'!A2053</f>
        <v>45169</v>
      </c>
      <c r="B2057" s="5">
        <f>SUMPRODUCT('Stocks Returns'!B2053:E2053,$H$10:$K$10)</f>
        <v>-2.2004790806398069E-3</v>
      </c>
      <c r="C2057" s="5">
        <f t="shared" si="97"/>
        <v>2.2004790806398069E-3</v>
      </c>
      <c r="D2057" s="24">
        <f t="shared" si="98"/>
        <v>0.99850142367143591</v>
      </c>
      <c r="E2057" s="24">
        <f t="shared" si="99"/>
        <v>1.5930318285863336</v>
      </c>
    </row>
    <row r="2058" spans="1:5" ht="15" customHeight="1" x14ac:dyDescent="0.2">
      <c r="A2058" s="3">
        <f>'Stocks Returns'!A2054</f>
        <v>45170</v>
      </c>
      <c r="B2058" s="5">
        <f>SUMPRODUCT('Stocks Returns'!B2054:E2054,$H$10:$K$10)</f>
        <v>9.6669126495357461E-3</v>
      </c>
      <c r="C2058" s="5">
        <f t="shared" si="97"/>
        <v>-9.6669126495357461E-3</v>
      </c>
      <c r="D2058" s="24">
        <f t="shared" si="98"/>
        <v>1.0067373935321777</v>
      </c>
      <c r="E2058" s="24">
        <f t="shared" si="99"/>
        <v>1.6011810918728053</v>
      </c>
    </row>
    <row r="2059" spans="1:5" ht="15" customHeight="1" x14ac:dyDescent="0.2">
      <c r="A2059" s="3">
        <f>'Stocks Returns'!A2055</f>
        <v>45173</v>
      </c>
      <c r="B2059" s="5">
        <f>SUMPRODUCT('Stocks Returns'!B2055:E2055,$H$10:$K$10)</f>
        <v>0</v>
      </c>
      <c r="C2059" s="5">
        <f t="shared" si="97"/>
        <v>0</v>
      </c>
      <c r="D2059" s="24">
        <f t="shared" si="98"/>
        <v>1.0000285561533999</v>
      </c>
      <c r="E2059" s="24">
        <f t="shared" si="99"/>
        <v>1.5945634464142966</v>
      </c>
    </row>
    <row r="2060" spans="1:5" ht="15" customHeight="1" x14ac:dyDescent="0.2">
      <c r="A2060" s="3">
        <f>'Stocks Returns'!A2056</f>
        <v>45174</v>
      </c>
      <c r="B2060" s="5">
        <f>SUMPRODUCT('Stocks Returns'!B2056:E2056,$H$10:$K$10)</f>
        <v>-1.0998512711984643E-2</v>
      </c>
      <c r="C2060" s="5">
        <f t="shared" si="97"/>
        <v>1.0998512711984643E-2</v>
      </c>
      <c r="D2060" s="24">
        <f t="shared" si="98"/>
        <v>0.99239558833128261</v>
      </c>
      <c r="E2060" s="24">
        <f t="shared" si="99"/>
        <v>1.5868154109615893</v>
      </c>
    </row>
    <row r="2061" spans="1:5" ht="15" customHeight="1" x14ac:dyDescent="0.2">
      <c r="A2061" s="3">
        <f>'Stocks Returns'!A2057</f>
        <v>45175</v>
      </c>
      <c r="B2061" s="5">
        <f>SUMPRODUCT('Stocks Returns'!B2057:E2057,$H$10:$K$10)</f>
        <v>2.788770304687519E-3</v>
      </c>
      <c r="C2061" s="5">
        <f t="shared" si="97"/>
        <v>-2.788770304687519E-3</v>
      </c>
      <c r="D2061" s="24">
        <f t="shared" si="98"/>
        <v>1.0019639627448531</v>
      </c>
      <c r="E2061" s="24">
        <f t="shared" si="99"/>
        <v>1.5964911302308071</v>
      </c>
    </row>
    <row r="2062" spans="1:5" ht="15" customHeight="1" x14ac:dyDescent="0.2">
      <c r="A2062" s="3">
        <f>'Stocks Returns'!A2058</f>
        <v>45176</v>
      </c>
      <c r="B2062" s="5">
        <f>SUMPRODUCT('Stocks Returns'!B2058:E2058,$H$10:$K$10)</f>
        <v>2.3145083274391416E-3</v>
      </c>
      <c r="C2062" s="5">
        <f t="shared" si="97"/>
        <v>-2.3145083274391416E-3</v>
      </c>
      <c r="D2062" s="24">
        <f t="shared" si="98"/>
        <v>1.0016348249326428</v>
      </c>
      <c r="E2062" s="24">
        <f t="shared" si="99"/>
        <v>1.596164365690639</v>
      </c>
    </row>
    <row r="2063" spans="1:5" ht="15" customHeight="1" x14ac:dyDescent="0.2">
      <c r="A2063" s="3">
        <f>'Stocks Returns'!A2059</f>
        <v>45177</v>
      </c>
      <c r="B2063" s="5">
        <f>SUMPRODUCT('Stocks Returns'!B2059:E2059,$H$10:$K$10)</f>
        <v>3.512834663204036E-4</v>
      </c>
      <c r="C2063" s="5">
        <f t="shared" si="97"/>
        <v>-3.512834663204036E-4</v>
      </c>
      <c r="D2063" s="24">
        <f t="shared" si="98"/>
        <v>1.0002723468790262</v>
      </c>
      <c r="E2063" s="24">
        <f t="shared" si="99"/>
        <v>1.5948070903982803</v>
      </c>
    </row>
    <row r="2064" spans="1:5" ht="15" customHeight="1" x14ac:dyDescent="0.2">
      <c r="A2064" s="3">
        <f>'Stocks Returns'!A2060</f>
        <v>45180</v>
      </c>
      <c r="B2064" s="5">
        <f>SUMPRODUCT('Stocks Returns'!B2060:E2060,$H$10:$K$10)</f>
        <v>1.9992467264135023E-4</v>
      </c>
      <c r="C2064" s="5">
        <f t="shared" si="97"/>
        <v>-1.9992467264135023E-4</v>
      </c>
      <c r="D2064" s="24">
        <f t="shared" si="98"/>
        <v>1.0001673038762131</v>
      </c>
      <c r="E2064" s="24">
        <f t="shared" si="99"/>
        <v>1.5947021397806307</v>
      </c>
    </row>
    <row r="2065" spans="1:5" ht="15" customHeight="1" x14ac:dyDescent="0.2">
      <c r="A2065" s="3">
        <f>'Stocks Returns'!A2061</f>
        <v>45181</v>
      </c>
      <c r="B2065" s="5">
        <f>SUMPRODUCT('Stocks Returns'!B2061:E2061,$H$10:$K$10)</f>
        <v>-4.5111643163007326E-4</v>
      </c>
      <c r="C2065" s="5">
        <f t="shared" si="97"/>
        <v>4.5111643163007326E-4</v>
      </c>
      <c r="D2065" s="24">
        <f t="shared" si="98"/>
        <v>0.99971548134984867</v>
      </c>
      <c r="E2065" s="24">
        <f t="shared" si="99"/>
        <v>1.5942502113706665</v>
      </c>
    </row>
    <row r="2066" spans="1:5" ht="15" customHeight="1" x14ac:dyDescent="0.2">
      <c r="A2066" s="3">
        <f>'Stocks Returns'!A2062</f>
        <v>45182</v>
      </c>
      <c r="B2066" s="5">
        <f>SUMPRODUCT('Stocks Returns'!B2062:E2062,$H$10:$K$10)</f>
        <v>2.2248692649271492E-3</v>
      </c>
      <c r="C2066" s="5">
        <f t="shared" si="97"/>
        <v>-2.2248692649271492E-3</v>
      </c>
      <c r="D2066" s="24">
        <f t="shared" si="98"/>
        <v>1.0015726154232594</v>
      </c>
      <c r="E2066" s="24">
        <f t="shared" si="99"/>
        <v>1.5961025558883339</v>
      </c>
    </row>
    <row r="2067" spans="1:5" ht="15" customHeight="1" x14ac:dyDescent="0.2">
      <c r="A2067" s="3">
        <f>'Stocks Returns'!A2063</f>
        <v>45183</v>
      </c>
      <c r="B2067" s="5">
        <f>SUMPRODUCT('Stocks Returns'!B2063:E2063,$H$10:$K$10)</f>
        <v>-2.2967112215289305E-2</v>
      </c>
      <c r="C2067" s="5">
        <f t="shared" si="97"/>
        <v>2.2967112215289305E-2</v>
      </c>
      <c r="D2067" s="24">
        <f t="shared" si="98"/>
        <v>0.98408938027598913</v>
      </c>
      <c r="E2067" s="24">
        <f t="shared" si="99"/>
        <v>1.5781233187231356</v>
      </c>
    </row>
    <row r="2068" spans="1:5" ht="15" customHeight="1" x14ac:dyDescent="0.2">
      <c r="A2068" s="3">
        <f>'Stocks Returns'!A2064</f>
        <v>45184</v>
      </c>
      <c r="B2068" s="5">
        <f>SUMPRODUCT('Stocks Returns'!B2064:E2064,$H$10:$K$10)</f>
        <v>-3.4318632271612471E-3</v>
      </c>
      <c r="C2068" s="5">
        <f t="shared" si="97"/>
        <v>3.4318632271612471E-3</v>
      </c>
      <c r="D2068" s="24">
        <f t="shared" si="98"/>
        <v>0.99764684307375007</v>
      </c>
      <c r="E2068" s="24">
        <f t="shared" si="99"/>
        <v>1.5921706776313322</v>
      </c>
    </row>
    <row r="2069" spans="1:5" ht="15" customHeight="1" x14ac:dyDescent="0.2">
      <c r="A2069" s="3">
        <f>'Stocks Returns'!A2065</f>
        <v>45187</v>
      </c>
      <c r="B2069" s="5">
        <f>SUMPRODUCT('Stocks Returns'!B2065:E2065,$H$10:$K$10)</f>
        <v>1.4251106490485112E-2</v>
      </c>
      <c r="C2069" s="5">
        <f t="shared" si="97"/>
        <v>-1.4251106490485112E-2</v>
      </c>
      <c r="D2069" s="24">
        <f t="shared" si="98"/>
        <v>1.0099188240577965</v>
      </c>
      <c r="E2069" s="24">
        <f t="shared" si="99"/>
        <v>1.604255644786766</v>
      </c>
    </row>
    <row r="2070" spans="1:5" ht="15" customHeight="1" x14ac:dyDescent="0.2">
      <c r="A2070" s="3">
        <f>'Stocks Returns'!A2066</f>
        <v>45188</v>
      </c>
      <c r="B2070" s="5">
        <f>SUMPRODUCT('Stocks Returns'!B2066:E2066,$H$10:$K$10)</f>
        <v>-4.3732267854158496E-3</v>
      </c>
      <c r="C2070" s="5">
        <f t="shared" si="97"/>
        <v>4.3732267854158496E-3</v>
      </c>
      <c r="D2070" s="24">
        <f t="shared" si="98"/>
        <v>0.99699353676432134</v>
      </c>
      <c r="E2070" s="24">
        <f t="shared" si="99"/>
        <v>1.5915103872125713</v>
      </c>
    </row>
    <row r="2071" spans="1:5" ht="15" customHeight="1" x14ac:dyDescent="0.2">
      <c r="A2071" s="3">
        <f>'Stocks Returns'!A2067</f>
        <v>45189</v>
      </c>
      <c r="B2071" s="5">
        <f>SUMPRODUCT('Stocks Returns'!B2067:E2067,$H$10:$K$10)</f>
        <v>-7.3841633554310093E-3</v>
      </c>
      <c r="C2071" s="5">
        <f t="shared" si="97"/>
        <v>7.3841633554310093E-3</v>
      </c>
      <c r="D2071" s="24">
        <f t="shared" si="98"/>
        <v>0.99490394678473082</v>
      </c>
      <c r="E2071" s="24">
        <f t="shared" si="99"/>
        <v>1.589387075331659</v>
      </c>
    </row>
    <row r="2072" spans="1:5" ht="15" customHeight="1" x14ac:dyDescent="0.2">
      <c r="A2072" s="3">
        <f>'Stocks Returns'!A2068</f>
        <v>45190</v>
      </c>
      <c r="B2072" s="5">
        <f>SUMPRODUCT('Stocks Returns'!B2068:E2068,$H$10:$K$10)</f>
        <v>-2.0913562022424462E-2</v>
      </c>
      <c r="C2072" s="5">
        <f t="shared" si="97"/>
        <v>2.0913562022424462E-2</v>
      </c>
      <c r="D2072" s="24">
        <f t="shared" si="98"/>
        <v>0.98551454410983741</v>
      </c>
      <c r="E2072" s="24">
        <f t="shared" si="99"/>
        <v>1.5796338125156382</v>
      </c>
    </row>
    <row r="2073" spans="1:5" ht="15" customHeight="1" x14ac:dyDescent="0.2">
      <c r="A2073" s="3">
        <f>'Stocks Returns'!A2069</f>
        <v>45191</v>
      </c>
      <c r="B2073" s="5">
        <f>SUMPRODUCT('Stocks Returns'!B2069:E2069,$H$10:$K$10)</f>
        <v>-5.3197550311749123E-3</v>
      </c>
      <c r="C2073" s="5">
        <f t="shared" si="97"/>
        <v>5.3197550311749123E-3</v>
      </c>
      <c r="D2073" s="24">
        <f t="shared" si="98"/>
        <v>0.99633664616176454</v>
      </c>
      <c r="E2073" s="24">
        <f t="shared" si="99"/>
        <v>1.5908447632053382</v>
      </c>
    </row>
    <row r="2074" spans="1:5" ht="15" customHeight="1" x14ac:dyDescent="0.2">
      <c r="A2074" s="3">
        <f>'Stocks Returns'!A2070</f>
        <v>45194</v>
      </c>
      <c r="B2074" s="5">
        <f>SUMPRODUCT('Stocks Returns'!B2070:E2070,$H$10:$K$10)</f>
        <v>-6.5819767376921736E-3</v>
      </c>
      <c r="C2074" s="5">
        <f t="shared" si="97"/>
        <v>6.5819767376921736E-3</v>
      </c>
      <c r="D2074" s="24">
        <f t="shared" si="98"/>
        <v>0.99546066429744162</v>
      </c>
      <c r="E2074" s="24">
        <f t="shared" si="99"/>
        <v>1.5899544695865304</v>
      </c>
    </row>
    <row r="2075" spans="1:5" ht="15" customHeight="1" x14ac:dyDescent="0.2">
      <c r="A2075" s="3">
        <f>'Stocks Returns'!A2071</f>
        <v>45195</v>
      </c>
      <c r="B2075" s="5">
        <f>SUMPRODUCT('Stocks Returns'!B2071:E2071,$H$10:$K$10)</f>
        <v>-1.5994187570776218E-2</v>
      </c>
      <c r="C2075" s="5">
        <f t="shared" si="97"/>
        <v>1.5994187570776218E-2</v>
      </c>
      <c r="D2075" s="24">
        <f t="shared" si="98"/>
        <v>0.98892858997928124</v>
      </c>
      <c r="E2075" s="24">
        <f t="shared" si="99"/>
        <v>1.5832201325919799</v>
      </c>
    </row>
    <row r="2076" spans="1:5" ht="15" customHeight="1" x14ac:dyDescent="0.2">
      <c r="A2076" s="3">
        <f>'Stocks Returns'!A2072</f>
        <v>45196</v>
      </c>
      <c r="B2076" s="5">
        <f>SUMPRODUCT('Stocks Returns'!B2072:E2072,$H$10:$K$10)</f>
        <v>-2.223278101697757E-4</v>
      </c>
      <c r="C2076" s="5">
        <f t="shared" si="97"/>
        <v>2.223278101697757E-4</v>
      </c>
      <c r="D2076" s="24">
        <f t="shared" si="98"/>
        <v>0.99987426065314211</v>
      </c>
      <c r="E2076" s="24">
        <f t="shared" si="99"/>
        <v>1.5944091209268616</v>
      </c>
    </row>
    <row r="2077" spans="1:5" ht="15" customHeight="1" x14ac:dyDescent="0.2">
      <c r="A2077" s="3">
        <f>'Stocks Returns'!A2073</f>
        <v>45197</v>
      </c>
      <c r="B2077" s="5">
        <f>SUMPRODUCT('Stocks Returns'!B2073:E2073,$H$10:$K$10)</f>
        <v>1.0444325949801946E-2</v>
      </c>
      <c r="C2077" s="5">
        <f t="shared" si="97"/>
        <v>-1.0444325949801946E-2</v>
      </c>
      <c r="D2077" s="24">
        <f t="shared" si="98"/>
        <v>1.0072769183625625</v>
      </c>
      <c r="E2077" s="24">
        <f t="shared" si="99"/>
        <v>1.6017053882486465</v>
      </c>
    </row>
    <row r="2078" spans="1:5" ht="15" customHeight="1" x14ac:dyDescent="0.2">
      <c r="A2078" s="3">
        <f>'Stocks Returns'!A2074</f>
        <v>45198</v>
      </c>
      <c r="B2078" s="5">
        <f>SUMPRODUCT('Stocks Returns'!B2074:E2074,$H$10:$K$10)</f>
        <v>-7.1548376967991833E-3</v>
      </c>
      <c r="C2078" s="5">
        <f t="shared" si="97"/>
        <v>7.1548376967991833E-3</v>
      </c>
      <c r="D2078" s="24">
        <f t="shared" si="98"/>
        <v>0.99506309879182131</v>
      </c>
      <c r="E2078" s="24">
        <f t="shared" si="99"/>
        <v>1.5895494048810079</v>
      </c>
    </row>
    <row r="2079" spans="1:5" ht="15" customHeight="1" x14ac:dyDescent="0.2">
      <c r="A2079" s="3">
        <f>'Stocks Returns'!A2075</f>
        <v>45201</v>
      </c>
      <c r="B2079" s="5">
        <f>SUMPRODUCT('Stocks Returns'!B2075:E2075,$H$10:$K$10)</f>
        <v>5.343680599570925E-3</v>
      </c>
      <c r="C2079" s="5">
        <f t="shared" si="97"/>
        <v>-5.343680599570925E-3</v>
      </c>
      <c r="D2079" s="24">
        <f t="shared" si="98"/>
        <v>1.0037370704895021</v>
      </c>
      <c r="E2079" s="24">
        <f t="shared" si="99"/>
        <v>1.5982439613217003</v>
      </c>
    </row>
    <row r="2080" spans="1:5" ht="15" customHeight="1" x14ac:dyDescent="0.2">
      <c r="A2080" s="3">
        <f>'Stocks Returns'!A2076</f>
        <v>45202</v>
      </c>
      <c r="B2080" s="5">
        <f>SUMPRODUCT('Stocks Returns'!B2076:E2076,$H$10:$K$10)</f>
        <v>-1.1191570867026036E-2</v>
      </c>
      <c r="C2080" s="5">
        <f t="shared" si="97"/>
        <v>1.1191570867026036E-2</v>
      </c>
      <c r="D2080" s="24">
        <f t="shared" si="98"/>
        <v>0.99226160597168389</v>
      </c>
      <c r="E2080" s="24">
        <f t="shared" si="99"/>
        <v>1.5866773487077668</v>
      </c>
    </row>
    <row r="2081" spans="1:5" ht="15" customHeight="1" x14ac:dyDescent="0.2">
      <c r="A2081" s="3">
        <f>'Stocks Returns'!A2077</f>
        <v>45203</v>
      </c>
      <c r="B2081" s="5">
        <f>SUMPRODUCT('Stocks Returns'!B2077:E2077,$H$10:$K$10)</f>
        <v>1.0602452663182571E-2</v>
      </c>
      <c r="C2081" s="5">
        <f t="shared" si="97"/>
        <v>-1.0602452663182571E-2</v>
      </c>
      <c r="D2081" s="24">
        <f t="shared" si="98"/>
        <v>1.0073866583016486</v>
      </c>
      <c r="E2081" s="24">
        <f t="shared" si="99"/>
        <v>1.601811886161115</v>
      </c>
    </row>
    <row r="2082" spans="1:5" ht="15" customHeight="1" x14ac:dyDescent="0.2">
      <c r="A2082" s="3">
        <f>'Stocks Returns'!A2078</f>
        <v>45204</v>
      </c>
      <c r="B2082" s="5">
        <f>SUMPRODUCT('Stocks Returns'!B2078:E2078,$H$10:$K$10)</f>
        <v>8.8744474089676329E-3</v>
      </c>
      <c r="C2082" s="5">
        <f t="shared" si="97"/>
        <v>-8.8744474089676329E-3</v>
      </c>
      <c r="D2082" s="24">
        <f t="shared" si="98"/>
        <v>1.0061874226552234</v>
      </c>
      <c r="E2082" s="24">
        <f t="shared" si="99"/>
        <v>1.6006454297103621</v>
      </c>
    </row>
    <row r="2083" spans="1:5" ht="15" customHeight="1" x14ac:dyDescent="0.2">
      <c r="A2083" s="3">
        <f>'Stocks Returns'!A2079</f>
        <v>45205</v>
      </c>
      <c r="B2083" s="5">
        <f>SUMPRODUCT('Stocks Returns'!B2079:E2079,$H$10:$K$10)</f>
        <v>7.9590397010280266E-3</v>
      </c>
      <c r="C2083" s="5">
        <f t="shared" si="97"/>
        <v>-7.9590397010280266E-3</v>
      </c>
      <c r="D2083" s="24">
        <f t="shared" si="98"/>
        <v>1.0055521297059133</v>
      </c>
      <c r="E2083" s="24">
        <f t="shared" si="99"/>
        <v>1.6000251407197823</v>
      </c>
    </row>
    <row r="2084" spans="1:5" ht="15" customHeight="1" x14ac:dyDescent="0.2">
      <c r="A2084" s="3">
        <f>'Stocks Returns'!A2080</f>
        <v>45208</v>
      </c>
      <c r="B2084" s="5">
        <f>SUMPRODUCT('Stocks Returns'!B2080:E2080,$H$10:$K$10)</f>
        <v>-2.3709129452620784E-3</v>
      </c>
      <c r="C2084" s="5">
        <f t="shared" si="97"/>
        <v>2.3709129452620784E-3</v>
      </c>
      <c r="D2084" s="24">
        <f t="shared" si="98"/>
        <v>0.99838314256938809</v>
      </c>
      <c r="E2084" s="24">
        <f t="shared" si="99"/>
        <v>1.5929128116382372</v>
      </c>
    </row>
    <row r="2085" spans="1:5" ht="15" customHeight="1" x14ac:dyDescent="0.2">
      <c r="A2085" s="3">
        <f>'Stocks Returns'!A2081</f>
        <v>45209</v>
      </c>
      <c r="B2085" s="5">
        <f>SUMPRODUCT('Stocks Returns'!B2081:E2081,$H$10:$K$10)</f>
        <v>9.6254694835265046E-3</v>
      </c>
      <c r="C2085" s="5">
        <f t="shared" si="97"/>
        <v>-9.6254694835265046E-3</v>
      </c>
      <c r="D2085" s="24">
        <f t="shared" si="98"/>
        <v>1.0067086319749674</v>
      </c>
      <c r="E2085" s="24">
        <f t="shared" si="99"/>
        <v>1.6011531089869768</v>
      </c>
    </row>
    <row r="2086" spans="1:5" ht="15" customHeight="1" x14ac:dyDescent="0.2">
      <c r="A2086" s="3">
        <f>'Stocks Returns'!A2082</f>
        <v>45210</v>
      </c>
      <c r="B2086" s="5">
        <f>SUMPRODUCT('Stocks Returns'!B2082:E2082,$H$10:$K$10)</f>
        <v>-3.3364707661752121E-3</v>
      </c>
      <c r="C2086" s="5">
        <f t="shared" si="97"/>
        <v>3.3364707661752121E-3</v>
      </c>
      <c r="D2086" s="24">
        <f t="shared" si="98"/>
        <v>0.99771304544167438</v>
      </c>
      <c r="E2086" s="24">
        <f t="shared" si="99"/>
        <v>1.592237492947908</v>
      </c>
    </row>
    <row r="2087" spans="1:5" ht="15" customHeight="1" x14ac:dyDescent="0.2">
      <c r="A2087" s="3">
        <f>'Stocks Returns'!A2083</f>
        <v>45211</v>
      </c>
      <c r="B2087" s="5">
        <f>SUMPRODUCT('Stocks Returns'!B2083:E2083,$H$10:$K$10)</f>
        <v>3.8887257229606488E-3</v>
      </c>
      <c r="C2087" s="5">
        <f t="shared" si="97"/>
        <v>-3.8887257229606488E-3</v>
      </c>
      <c r="D2087" s="24">
        <f t="shared" si="98"/>
        <v>1.0027273318051346</v>
      </c>
      <c r="E2087" s="24">
        <f t="shared" si="99"/>
        <v>1.5972473199474897</v>
      </c>
    </row>
    <row r="2088" spans="1:5" ht="15" customHeight="1" x14ac:dyDescent="0.2">
      <c r="A2088" s="3">
        <f>'Stocks Returns'!A2084</f>
        <v>45212</v>
      </c>
      <c r="B2088" s="5">
        <f>SUMPRODUCT('Stocks Returns'!B2084:E2084,$H$10:$K$10)</f>
        <v>1.3898898962613005E-3</v>
      </c>
      <c r="C2088" s="5">
        <f t="shared" si="97"/>
        <v>-1.3898898962613005E-3</v>
      </c>
      <c r="D2088" s="24">
        <f t="shared" si="98"/>
        <v>1.0009931397414054</v>
      </c>
      <c r="E2088" s="24">
        <f t="shared" si="99"/>
        <v>1.595526057673665</v>
      </c>
    </row>
    <row r="2089" spans="1:5" ht="15" customHeight="1" x14ac:dyDescent="0.2">
      <c r="A2089" s="3">
        <f>'Stocks Returns'!A2085</f>
        <v>45215</v>
      </c>
      <c r="B2089" s="5">
        <f>SUMPRODUCT('Stocks Returns'!B2085:E2085,$H$10:$K$10)</f>
        <v>1.0616830381258975E-2</v>
      </c>
      <c r="C2089" s="5">
        <f t="shared" si="97"/>
        <v>-1.0616830381258975E-2</v>
      </c>
      <c r="D2089" s="24">
        <f t="shared" si="98"/>
        <v>1.0073966364379936</v>
      </c>
      <c r="E2089" s="24">
        <f t="shared" si="99"/>
        <v>1.6018215670908154</v>
      </c>
    </row>
    <row r="2090" spans="1:5" ht="15" customHeight="1" x14ac:dyDescent="0.2">
      <c r="A2090" s="3">
        <f>'Stocks Returns'!A2086</f>
        <v>45216</v>
      </c>
      <c r="B2090" s="5">
        <f>SUMPRODUCT('Stocks Returns'!B2086:E2086,$H$10:$K$10)</f>
        <v>4.3969961614843834E-3</v>
      </c>
      <c r="C2090" s="5">
        <f t="shared" si="97"/>
        <v>-4.3969961614843834E-3</v>
      </c>
      <c r="D2090" s="24">
        <f t="shared" si="98"/>
        <v>1.0030800714894701</v>
      </c>
      <c r="E2090" s="24">
        <f t="shared" si="99"/>
        <v>1.5975959507032438</v>
      </c>
    </row>
    <row r="2091" spans="1:5" ht="15" customHeight="1" x14ac:dyDescent="0.2">
      <c r="A2091" s="3">
        <f>'Stocks Returns'!A2087</f>
        <v>45217</v>
      </c>
      <c r="B2091" s="5">
        <f>SUMPRODUCT('Stocks Returns'!B2087:E2087,$H$10:$K$10)</f>
        <v>-1.5195706228536259E-2</v>
      </c>
      <c r="C2091" s="5">
        <f t="shared" si="97"/>
        <v>1.5195706228536259E-2</v>
      </c>
      <c r="D2091" s="24">
        <f t="shared" si="98"/>
        <v>0.98948273603079584</v>
      </c>
      <c r="E2091" s="24">
        <f t="shared" si="99"/>
        <v>1.5837979480873949</v>
      </c>
    </row>
    <row r="2092" spans="1:5" ht="15" customHeight="1" x14ac:dyDescent="0.2">
      <c r="A2092" s="3">
        <f>'Stocks Returns'!A2088</f>
        <v>45218</v>
      </c>
      <c r="B2092" s="5">
        <f>SUMPRODUCT('Stocks Returns'!B2088:E2088,$H$10:$K$10)</f>
        <v>-1.5384356848169935E-2</v>
      </c>
      <c r="C2092" s="5">
        <f t="shared" si="97"/>
        <v>1.5384356848169935E-2</v>
      </c>
      <c r="D2092" s="24">
        <f t="shared" si="98"/>
        <v>0.98935181250076998</v>
      </c>
      <c r="E2092" s="24">
        <f t="shared" si="99"/>
        <v>1.5836615408274062</v>
      </c>
    </row>
    <row r="2093" spans="1:5" ht="15" customHeight="1" x14ac:dyDescent="0.2">
      <c r="A2093" s="3">
        <f>'Stocks Returns'!A2089</f>
        <v>45219</v>
      </c>
      <c r="B2093" s="5">
        <f>SUMPRODUCT('Stocks Returns'!B2089:E2089,$H$10:$K$10)</f>
        <v>-2.8470040622653658E-3</v>
      </c>
      <c r="C2093" s="5">
        <f t="shared" si="97"/>
        <v>2.8470040622653658E-3</v>
      </c>
      <c r="D2093" s="24">
        <f t="shared" si="98"/>
        <v>0.99805273533418781</v>
      </c>
      <c r="E2093" s="24">
        <f t="shared" si="99"/>
        <v>1.5925800533855894</v>
      </c>
    </row>
    <row r="2094" spans="1:5" ht="15" customHeight="1" x14ac:dyDescent="0.2">
      <c r="A2094" s="3">
        <f>'Stocks Returns'!A2090</f>
        <v>45222</v>
      </c>
      <c r="B2094" s="5">
        <f>SUMPRODUCT('Stocks Returns'!B2090:E2090,$H$10:$K$10)</f>
        <v>-8.2415978146977761E-3</v>
      </c>
      <c r="C2094" s="5">
        <f t="shared" si="97"/>
        <v>8.2415978146977761E-3</v>
      </c>
      <c r="D2094" s="24">
        <f t="shared" si="98"/>
        <v>0.99430888726999966</v>
      </c>
      <c r="E2094" s="24">
        <f t="shared" si="99"/>
        <v>1.5887792469589281</v>
      </c>
    </row>
    <row r="2095" spans="1:5" ht="15" customHeight="1" x14ac:dyDescent="0.2">
      <c r="A2095" s="3">
        <f>'Stocks Returns'!A2091</f>
        <v>45223</v>
      </c>
      <c r="B2095" s="5">
        <f>SUMPRODUCT('Stocks Returns'!B2091:E2091,$H$10:$K$10)</f>
        <v>1.392570928947532E-2</v>
      </c>
      <c r="C2095" s="5">
        <f t="shared" si="97"/>
        <v>-1.392570928947532E-2</v>
      </c>
      <c r="D2095" s="24">
        <f t="shared" si="98"/>
        <v>1.0096929984002958</v>
      </c>
      <c r="E2095" s="24">
        <f t="shared" si="99"/>
        <v>1.604038764036344</v>
      </c>
    </row>
    <row r="2096" spans="1:5" ht="15" customHeight="1" x14ac:dyDescent="0.2">
      <c r="A2096" s="3">
        <f>'Stocks Returns'!A2092</f>
        <v>45224</v>
      </c>
      <c r="B2096" s="5">
        <f>SUMPRODUCT('Stocks Returns'!B2092:E2092,$H$10:$K$10)</f>
        <v>5.2632695564189423E-3</v>
      </c>
      <c r="C2096" s="5">
        <f t="shared" si="97"/>
        <v>-5.2632695564189423E-3</v>
      </c>
      <c r="D2096" s="24">
        <f t="shared" si="98"/>
        <v>1.0036812652255547</v>
      </c>
      <c r="E2096" s="24">
        <f t="shared" si="99"/>
        <v>1.5981889870979067</v>
      </c>
    </row>
    <row r="2097" spans="1:5" ht="15" customHeight="1" x14ac:dyDescent="0.2">
      <c r="A2097" s="3">
        <f>'Stocks Returns'!A2093</f>
        <v>45225</v>
      </c>
      <c r="B2097" s="5">
        <f>SUMPRODUCT('Stocks Returns'!B2093:E2093,$H$10:$K$10)</f>
        <v>-2.1013487037527014E-2</v>
      </c>
      <c r="C2097" s="5">
        <f t="shared" si="97"/>
        <v>2.1013487037527014E-2</v>
      </c>
      <c r="D2097" s="24">
        <f t="shared" si="98"/>
        <v>0.98544519614935622</v>
      </c>
      <c r="E2097" s="24">
        <f t="shared" si="99"/>
        <v>1.5795604948980935</v>
      </c>
    </row>
    <row r="2098" spans="1:5" ht="15" customHeight="1" x14ac:dyDescent="0.2">
      <c r="A2098" s="3">
        <f>'Stocks Returns'!A2094</f>
        <v>45226</v>
      </c>
      <c r="B2098" s="5">
        <f>SUMPRODUCT('Stocks Returns'!B2094:E2094,$H$10:$K$10)</f>
        <v>-8.576522586162318E-3</v>
      </c>
      <c r="C2098" s="5">
        <f t="shared" si="97"/>
        <v>8.576522586162318E-3</v>
      </c>
      <c r="D2098" s="24">
        <f t="shared" si="98"/>
        <v>0.9940764494786033</v>
      </c>
      <c r="E2098" s="24">
        <f t="shared" si="99"/>
        <v>1.5885414410765575</v>
      </c>
    </row>
    <row r="2099" spans="1:5" ht="15" customHeight="1" x14ac:dyDescent="0.2">
      <c r="A2099" s="3">
        <f>'Stocks Returns'!A2095</f>
        <v>45229</v>
      </c>
      <c r="B2099" s="5">
        <f>SUMPRODUCT('Stocks Returns'!B2095:E2095,$H$10:$K$10)</f>
        <v>1.4337472884245575E-2</v>
      </c>
      <c r="C2099" s="5">
        <f t="shared" si="97"/>
        <v>-1.4337472884245575E-2</v>
      </c>
      <c r="D2099" s="24">
        <f t="shared" si="98"/>
        <v>1.0099787623350664</v>
      </c>
      <c r="E2099" s="24">
        <f t="shared" si="99"/>
        <v>1.6043131739853014</v>
      </c>
    </row>
    <row r="2100" spans="1:5" ht="15" customHeight="1" x14ac:dyDescent="0.2">
      <c r="A2100" s="3">
        <f>'Stocks Returns'!A2096</f>
        <v>45230</v>
      </c>
      <c r="B2100" s="5">
        <f>SUMPRODUCT('Stocks Returns'!B2096:E2096,$H$10:$K$10)</f>
        <v>8.6750947163026573E-3</v>
      </c>
      <c r="C2100" s="5">
        <f t="shared" si="97"/>
        <v>-8.6750947163026573E-3</v>
      </c>
      <c r="D2100" s="24">
        <f t="shared" si="98"/>
        <v>1.006049071886514</v>
      </c>
      <c r="E2100" s="24">
        <f t="shared" si="99"/>
        <v>1.6005104855663301</v>
      </c>
    </row>
    <row r="2101" spans="1:5" ht="15" customHeight="1" x14ac:dyDescent="0.2">
      <c r="A2101" s="3">
        <f>'Stocks Returns'!A2097</f>
        <v>45231</v>
      </c>
      <c r="B2101" s="5">
        <f>SUMPRODUCT('Stocks Returns'!B2097:E2097,$H$10:$K$10)</f>
        <v>1.3674206166128857E-2</v>
      </c>
      <c r="C2101" s="5">
        <f t="shared" si="97"/>
        <v>-1.3674206166128857E-2</v>
      </c>
      <c r="D2101" s="24">
        <f t="shared" si="98"/>
        <v>1.0095184552326935</v>
      </c>
      <c r="E2101" s="24">
        <f t="shared" si="99"/>
        <v>1.6038709919940488</v>
      </c>
    </row>
    <row r="2102" spans="1:5" ht="15" customHeight="1" x14ac:dyDescent="0.2">
      <c r="A2102" s="3">
        <f>'Stocks Returns'!A2098</f>
        <v>45232</v>
      </c>
      <c r="B2102" s="5">
        <f>SUMPRODUCT('Stocks Returns'!B2098:E2098,$H$10:$K$10)</f>
        <v>2.0582262296872312E-2</v>
      </c>
      <c r="C2102" s="5">
        <f t="shared" si="97"/>
        <v>-2.0582262296872312E-2</v>
      </c>
      <c r="D2102" s="24">
        <f t="shared" si="98"/>
        <v>1.0143126461874292</v>
      </c>
      <c r="E2102" s="24">
        <f t="shared" si="99"/>
        <v>1.6084339084794324</v>
      </c>
    </row>
    <row r="2103" spans="1:5" ht="15" customHeight="1" x14ac:dyDescent="0.2">
      <c r="A2103" s="3">
        <f>'Stocks Returns'!A2099</f>
        <v>45233</v>
      </c>
      <c r="B2103" s="5">
        <f>SUMPRODUCT('Stocks Returns'!B2099:E2099,$H$10:$K$10)</f>
        <v>3.5523436631574217E-3</v>
      </c>
      <c r="C2103" s="5">
        <f t="shared" si="97"/>
        <v>-3.5523436631574217E-3</v>
      </c>
      <c r="D2103" s="24">
        <f t="shared" si="98"/>
        <v>1.0024938826556311</v>
      </c>
      <c r="E2103" s="24">
        <f t="shared" si="99"/>
        <v>1.5970163149493128</v>
      </c>
    </row>
    <row r="2104" spans="1:5" ht="15" customHeight="1" x14ac:dyDescent="0.2">
      <c r="A2104" s="3">
        <f>'Stocks Returns'!A2100</f>
        <v>45236</v>
      </c>
      <c r="B2104" s="5">
        <f>SUMPRODUCT('Stocks Returns'!B2100:E2100,$H$10:$K$10)</f>
        <v>-1.441798148355032E-3</v>
      </c>
      <c r="C2104" s="5">
        <f t="shared" si="97"/>
        <v>1.441798148355032E-3</v>
      </c>
      <c r="D2104" s="24">
        <f t="shared" si="98"/>
        <v>0.99902794823844154</v>
      </c>
      <c r="E2104" s="24">
        <f t="shared" si="99"/>
        <v>1.5935609515852853</v>
      </c>
    </row>
    <row r="2105" spans="1:5" ht="15" customHeight="1" x14ac:dyDescent="0.2">
      <c r="A2105" s="3">
        <f>'Stocks Returns'!A2101</f>
        <v>45237</v>
      </c>
      <c r="B2105" s="5">
        <f>SUMPRODUCT('Stocks Returns'!B2101:E2101,$H$10:$K$10)</f>
        <v>5.0355181879998623E-3</v>
      </c>
      <c r="C2105" s="5">
        <f t="shared" si="97"/>
        <v>-5.0355181879998623E-3</v>
      </c>
      <c r="D2105" s="24">
        <f t="shared" si="98"/>
        <v>1.0035232057758718</v>
      </c>
      <c r="E2105" s="24">
        <f t="shared" si="99"/>
        <v>1.5980332133350945</v>
      </c>
    </row>
    <row r="2106" spans="1:5" ht="15" customHeight="1" x14ac:dyDescent="0.2">
      <c r="A2106" s="3">
        <f>'Stocks Returns'!A2102</f>
        <v>45238</v>
      </c>
      <c r="B2106" s="5">
        <f>SUMPRODUCT('Stocks Returns'!B2102:E2102,$H$10:$K$10)</f>
        <v>-3.2772163784195295E-3</v>
      </c>
      <c r="C2106" s="5">
        <f t="shared" si="97"/>
        <v>3.2772163784195295E-3</v>
      </c>
      <c r="D2106" s="24">
        <f t="shared" si="98"/>
        <v>0.99775416798677674</v>
      </c>
      <c r="E2106" s="24">
        <f t="shared" si="99"/>
        <v>1.592278987448323</v>
      </c>
    </row>
    <row r="2107" spans="1:5" ht="15" customHeight="1" x14ac:dyDescent="0.2">
      <c r="A2107" s="3">
        <f>'Stocks Returns'!A2103</f>
        <v>45239</v>
      </c>
      <c r="B2107" s="5">
        <f>SUMPRODUCT('Stocks Returns'!B2103:E2103,$H$10:$K$10)</f>
        <v>-1.0033499950571997E-2</v>
      </c>
      <c r="C2107" s="5">
        <f t="shared" si="97"/>
        <v>1.0033499950571997E-2</v>
      </c>
      <c r="D2107" s="24">
        <f t="shared" si="98"/>
        <v>0.99306530718770303</v>
      </c>
      <c r="E2107" s="24">
        <f t="shared" si="99"/>
        <v>1.5875044628167467</v>
      </c>
    </row>
    <row r="2108" spans="1:5" ht="15" customHeight="1" x14ac:dyDescent="0.2">
      <c r="A2108" s="3">
        <f>'Stocks Returns'!A2104</f>
        <v>45240</v>
      </c>
      <c r="B2108" s="5">
        <f>SUMPRODUCT('Stocks Returns'!B2104:E2104,$H$10:$K$10)</f>
        <v>1.7112273060000883E-2</v>
      </c>
      <c r="C2108" s="5">
        <f t="shared" si="97"/>
        <v>-1.7112273060000883E-2</v>
      </c>
      <c r="D2108" s="24">
        <f t="shared" si="98"/>
        <v>1.0119044736570406</v>
      </c>
      <c r="E2108" s="24">
        <f t="shared" si="99"/>
        <v>1.6061536751236483</v>
      </c>
    </row>
    <row r="2109" spans="1:5" ht="15" customHeight="1" x14ac:dyDescent="0.2">
      <c r="A2109" s="3">
        <f>'Stocks Returns'!A2105</f>
        <v>45243</v>
      </c>
      <c r="B2109" s="5">
        <f>SUMPRODUCT('Stocks Returns'!B2105:E2105,$H$10:$K$10)</f>
        <v>-2.9317818286456626E-3</v>
      </c>
      <c r="C2109" s="5">
        <f t="shared" si="97"/>
        <v>2.9317818286456626E-3</v>
      </c>
      <c r="D2109" s="24">
        <f t="shared" si="98"/>
        <v>0.99799389956431983</v>
      </c>
      <c r="E2109" s="24">
        <f t="shared" si="99"/>
        <v>1.5925207533360166</v>
      </c>
    </row>
    <row r="2110" spans="1:5" ht="15" customHeight="1" x14ac:dyDescent="0.2">
      <c r="A2110" s="3">
        <f>'Stocks Returns'!A2106</f>
        <v>45244</v>
      </c>
      <c r="B2110" s="5">
        <f>SUMPRODUCT('Stocks Returns'!B2106:E2106,$H$10:$K$10)</f>
        <v>1.2260044572308235E-2</v>
      </c>
      <c r="C2110" s="5">
        <f t="shared" si="97"/>
        <v>-1.2260044572308235E-2</v>
      </c>
      <c r="D2110" s="24">
        <f t="shared" si="98"/>
        <v>1.0085370270865819</v>
      </c>
      <c r="E2110" s="24">
        <f t="shared" si="99"/>
        <v>1.6029253255862317</v>
      </c>
    </row>
    <row r="2111" spans="1:5" ht="15" customHeight="1" x14ac:dyDescent="0.2">
      <c r="A2111" s="3">
        <f>'Stocks Returns'!A2107</f>
        <v>45245</v>
      </c>
      <c r="B2111" s="5">
        <f>SUMPRODUCT('Stocks Returns'!B2107:E2107,$H$10:$K$10)</f>
        <v>5.3175965927583762E-3</v>
      </c>
      <c r="C2111" s="5">
        <f t="shared" si="97"/>
        <v>-5.3175965927583762E-3</v>
      </c>
      <c r="D2111" s="24">
        <f t="shared" si="98"/>
        <v>1.0037189681887742</v>
      </c>
      <c r="E2111" s="24">
        <f t="shared" si="99"/>
        <v>1.5982261299717742</v>
      </c>
    </row>
    <row r="2112" spans="1:5" ht="15" customHeight="1" x14ac:dyDescent="0.2">
      <c r="A2112" s="3">
        <f>'Stocks Returns'!A2108</f>
        <v>45246</v>
      </c>
      <c r="B2112" s="5">
        <f>SUMPRODUCT('Stocks Returns'!B2108:E2108,$H$10:$K$10)</f>
        <v>1.4518336968824778E-3</v>
      </c>
      <c r="C2112" s="5">
        <f t="shared" si="97"/>
        <v>-1.4518336968824778E-3</v>
      </c>
      <c r="D2112" s="24">
        <f t="shared" si="98"/>
        <v>1.0010361287390364</v>
      </c>
      <c r="E2112" s="24">
        <f t="shared" si="99"/>
        <v>1.5955688720217336</v>
      </c>
    </row>
    <row r="2113" spans="1:5" ht="15" customHeight="1" x14ac:dyDescent="0.2">
      <c r="A2113" s="3">
        <f>'Stocks Returns'!A2109</f>
        <v>45247</v>
      </c>
      <c r="B2113" s="5">
        <f>SUMPRODUCT('Stocks Returns'!B2109:E2109,$H$10:$K$10)</f>
        <v>4.7580394469505993E-3</v>
      </c>
      <c r="C2113" s="5">
        <f t="shared" si="97"/>
        <v>-4.7580394469505993E-3</v>
      </c>
      <c r="D2113" s="24">
        <f t="shared" si="98"/>
        <v>1.0033306355295837</v>
      </c>
      <c r="E2113" s="24">
        <f t="shared" si="99"/>
        <v>1.5978432918417556</v>
      </c>
    </row>
    <row r="2114" spans="1:5" ht="15" customHeight="1" x14ac:dyDescent="0.2">
      <c r="A2114" s="3">
        <f>'Stocks Returns'!A2110</f>
        <v>45250</v>
      </c>
      <c r="B2114" s="5">
        <f>SUMPRODUCT('Stocks Returns'!B2110:E2110,$H$10:$K$10)</f>
        <v>2.3791559701780932E-3</v>
      </c>
      <c r="C2114" s="5">
        <f t="shared" si="97"/>
        <v>-2.3791559701780932E-3</v>
      </c>
      <c r="D2114" s="24">
        <f t="shared" si="98"/>
        <v>1.0016796903967036</v>
      </c>
      <c r="E2114" s="24">
        <f t="shared" si="99"/>
        <v>1.5962089332469023</v>
      </c>
    </row>
    <row r="2115" spans="1:5" ht="15" customHeight="1" x14ac:dyDescent="0.2">
      <c r="A2115" s="3">
        <f>'Stocks Returns'!A2111</f>
        <v>45251</v>
      </c>
      <c r="B2115" s="5">
        <f>SUMPRODUCT('Stocks Returns'!B2111:E2111,$H$10:$K$10)</f>
        <v>6.9839411005911184E-3</v>
      </c>
      <c r="C2115" s="5">
        <f t="shared" si="97"/>
        <v>-6.9839411005911184E-3</v>
      </c>
      <c r="D2115" s="24">
        <f t="shared" si="98"/>
        <v>1.0048754112772103</v>
      </c>
      <c r="E2115" s="24">
        <f t="shared" si="99"/>
        <v>1.5993626091516455</v>
      </c>
    </row>
    <row r="2116" spans="1:5" ht="15" customHeight="1" x14ac:dyDescent="0.2">
      <c r="A2116" s="3">
        <f>'Stocks Returns'!A2112</f>
        <v>45252</v>
      </c>
      <c r="B2116" s="5">
        <f>SUMPRODUCT('Stocks Returns'!B2112:E2112,$H$10:$K$10)</f>
        <v>5.5117509440943246E-3</v>
      </c>
      <c r="C2116" s="5">
        <f t="shared" si="97"/>
        <v>-5.5117509440943246E-3</v>
      </c>
      <c r="D2116" s="24">
        <f t="shared" si="98"/>
        <v>1.0038537113086015</v>
      </c>
      <c r="E2116" s="24">
        <f t="shared" si="99"/>
        <v>1.5983588246189591</v>
      </c>
    </row>
    <row r="2117" spans="1:5" ht="15" customHeight="1" x14ac:dyDescent="0.2">
      <c r="A2117" s="3">
        <f>'Stocks Returns'!A2113</f>
        <v>45253</v>
      </c>
      <c r="B2117" s="5">
        <f>SUMPRODUCT('Stocks Returns'!B2113:E2113,$H$10:$K$10)</f>
        <v>0</v>
      </c>
      <c r="C2117" s="5">
        <f t="shared" si="97"/>
        <v>0</v>
      </c>
      <c r="D2117" s="24">
        <f t="shared" si="98"/>
        <v>1.0000285561533999</v>
      </c>
      <c r="E2117" s="24">
        <f t="shared" si="99"/>
        <v>1.5945634464142966</v>
      </c>
    </row>
    <row r="2118" spans="1:5" ht="15" customHeight="1" x14ac:dyDescent="0.2">
      <c r="A2118" s="3">
        <f>'Stocks Returns'!A2114</f>
        <v>45254</v>
      </c>
      <c r="B2118" s="5">
        <f>SUMPRODUCT('Stocks Returns'!B2114:E2114,$H$10:$K$10)</f>
        <v>2.7235681531058435E-3</v>
      </c>
      <c r="C2118" s="5">
        <f t="shared" ref="C2118:C2181" si="100">-B2118</f>
        <v>-2.7235681531058435E-3</v>
      </c>
      <c r="D2118" s="24">
        <f t="shared" ref="D2118:D2181" si="101">1+$H$13+$H$19*(B2118-$H$13)</f>
        <v>1.0019187124516553</v>
      </c>
      <c r="E2118" s="24">
        <f t="shared" ref="E2118:E2181" si="102">$H$22*D2118-$H$23*D2118^2-LN(1+$H$24*EXP(1-D2118^3))</f>
        <v>1.5964462320047252</v>
      </c>
    </row>
    <row r="2119" spans="1:5" ht="15" customHeight="1" x14ac:dyDescent="0.2">
      <c r="A2119" s="3">
        <f>'Stocks Returns'!A2115</f>
        <v>45257</v>
      </c>
      <c r="B2119" s="5">
        <f>SUMPRODUCT('Stocks Returns'!B2115:E2115,$H$10:$K$10)</f>
        <v>-1.6505614492661681E-3</v>
      </c>
      <c r="C2119" s="5">
        <f t="shared" si="100"/>
        <v>1.6505614492661681E-3</v>
      </c>
      <c r="D2119" s="24">
        <f t="shared" si="101"/>
        <v>0.99888306650760927</v>
      </c>
      <c r="E2119" s="24">
        <f t="shared" si="102"/>
        <v>1.5934154651758341</v>
      </c>
    </row>
    <row r="2120" spans="1:5" ht="15" customHeight="1" x14ac:dyDescent="0.2">
      <c r="A2120" s="3">
        <f>'Stocks Returns'!A2116</f>
        <v>45258</v>
      </c>
      <c r="B2120" s="5">
        <f>SUMPRODUCT('Stocks Returns'!B2116:E2116,$H$10:$K$10)</f>
        <v>-4.3923886446075953E-3</v>
      </c>
      <c r="C2120" s="5">
        <f t="shared" si="100"/>
        <v>4.3923886446075953E-3</v>
      </c>
      <c r="D2120" s="24">
        <f t="shared" si="101"/>
        <v>0.99698023843404227</v>
      </c>
      <c r="E2120" s="24">
        <f t="shared" si="102"/>
        <v>1.5914969290871575</v>
      </c>
    </row>
    <row r="2121" spans="1:5" ht="15" customHeight="1" x14ac:dyDescent="0.2">
      <c r="A2121" s="3">
        <f>'Stocks Returns'!A2117</f>
        <v>45259</v>
      </c>
      <c r="B2121" s="5">
        <f>SUMPRODUCT('Stocks Returns'!B2117:E2117,$H$10:$K$10)</f>
        <v>5.601016004953537E-3</v>
      </c>
      <c r="C2121" s="5">
        <f t="shared" si="100"/>
        <v>-5.601016004953537E-3</v>
      </c>
      <c r="D2121" s="24">
        <f t="shared" si="101"/>
        <v>1.0039156612608378</v>
      </c>
      <c r="E2121" s="24">
        <f t="shared" si="102"/>
        <v>1.5984198082011498</v>
      </c>
    </row>
    <row r="2122" spans="1:5" ht="15" customHeight="1" x14ac:dyDescent="0.2">
      <c r="A2122" s="3">
        <f>'Stocks Returns'!A2118</f>
        <v>45260</v>
      </c>
      <c r="B2122" s="5">
        <f>SUMPRODUCT('Stocks Returns'!B2118:E2118,$H$10:$K$10)</f>
        <v>9.4070553297868655E-3</v>
      </c>
      <c r="C2122" s="5">
        <f t="shared" si="100"/>
        <v>-9.4070553297868655E-3</v>
      </c>
      <c r="D2122" s="24">
        <f t="shared" si="101"/>
        <v>1.006557052552272</v>
      </c>
      <c r="E2122" s="24">
        <f t="shared" si="102"/>
        <v>1.6010055779213839</v>
      </c>
    </row>
    <row r="2123" spans="1:5" ht="15" customHeight="1" x14ac:dyDescent="0.2">
      <c r="A2123" s="3">
        <f>'Stocks Returns'!A2119</f>
        <v>45261</v>
      </c>
      <c r="B2123" s="5">
        <f>SUMPRODUCT('Stocks Returns'!B2119:E2119,$H$10:$K$10)</f>
        <v>2.6885150270576611E-6</v>
      </c>
      <c r="C2123" s="5">
        <f t="shared" si="100"/>
        <v>-2.6885150270576611E-6</v>
      </c>
      <c r="D2123" s="24">
        <f t="shared" si="101"/>
        <v>1.0000304219828287</v>
      </c>
      <c r="E2123" s="24">
        <f t="shared" si="102"/>
        <v>1.5945653120236327</v>
      </c>
    </row>
    <row r="2124" spans="1:5" ht="15" customHeight="1" x14ac:dyDescent="0.2">
      <c r="A2124" s="3">
        <f>'Stocks Returns'!A2120</f>
        <v>45264</v>
      </c>
      <c r="B2124" s="5">
        <f>SUMPRODUCT('Stocks Returns'!B2120:E2120,$H$10:$K$10)</f>
        <v>-7.495372017634493E-3</v>
      </c>
      <c r="C2124" s="5">
        <f t="shared" si="100"/>
        <v>7.495372017634493E-3</v>
      </c>
      <c r="D2124" s="24">
        <f t="shared" si="101"/>
        <v>0.99482676797316161</v>
      </c>
      <c r="E2124" s="24">
        <f t="shared" si="102"/>
        <v>1.5893083194991298</v>
      </c>
    </row>
    <row r="2125" spans="1:5" ht="15" customHeight="1" x14ac:dyDescent="0.2">
      <c r="A2125" s="3">
        <f>'Stocks Returns'!A2121</f>
        <v>45265</v>
      </c>
      <c r="B2125" s="5">
        <f>SUMPRODUCT('Stocks Returns'!B2121:E2121,$H$10:$K$10)</f>
        <v>-4.2449312987043224E-5</v>
      </c>
      <c r="C2125" s="5">
        <f t="shared" si="100"/>
        <v>4.2449312987043224E-5</v>
      </c>
      <c r="D2125" s="24">
        <f t="shared" si="101"/>
        <v>0.99999909633018691</v>
      </c>
      <c r="E2125" s="24">
        <f t="shared" si="102"/>
        <v>1.5945339882203895</v>
      </c>
    </row>
    <row r="2126" spans="1:5" ht="15" customHeight="1" x14ac:dyDescent="0.2">
      <c r="A2126" s="3">
        <f>'Stocks Returns'!A2122</f>
        <v>45266</v>
      </c>
      <c r="B2126" s="5">
        <f>SUMPRODUCT('Stocks Returns'!B2122:E2122,$H$10:$K$10)</f>
        <v>-1.1773936329130754E-3</v>
      </c>
      <c r="C2126" s="5">
        <f t="shared" si="100"/>
        <v>1.1773936329130754E-3</v>
      </c>
      <c r="D2126" s="24">
        <f t="shared" si="101"/>
        <v>0.9992114449721583</v>
      </c>
      <c r="E2126" s="24">
        <f t="shared" si="102"/>
        <v>1.5937450938795532</v>
      </c>
    </row>
    <row r="2127" spans="1:5" ht="15" customHeight="1" x14ac:dyDescent="0.2">
      <c r="A2127" s="3">
        <f>'Stocks Returns'!A2123</f>
        <v>45267</v>
      </c>
      <c r="B2127" s="5">
        <f>SUMPRODUCT('Stocks Returns'!B2123:E2123,$H$10:$K$10)</f>
        <v>7.1839637240151471E-3</v>
      </c>
      <c r="C2127" s="5">
        <f t="shared" si="100"/>
        <v>-7.1839637240151471E-3</v>
      </c>
      <c r="D2127" s="24">
        <f t="shared" si="101"/>
        <v>1.0050142269778664</v>
      </c>
      <c r="E2127" s="24">
        <f t="shared" si="102"/>
        <v>1.5994986655730341</v>
      </c>
    </row>
    <row r="2128" spans="1:5" ht="15" customHeight="1" x14ac:dyDescent="0.2">
      <c r="A2128" s="3">
        <f>'Stocks Returns'!A2124</f>
        <v>45268</v>
      </c>
      <c r="B2128" s="5">
        <f>SUMPRODUCT('Stocks Returns'!B2124:E2124,$H$10:$K$10)</f>
        <v>-8.9666171043845596E-5</v>
      </c>
      <c r="C2128" s="5">
        <f t="shared" si="100"/>
        <v>8.9666171043845596E-5</v>
      </c>
      <c r="D2128" s="24">
        <f t="shared" si="101"/>
        <v>0.9999663278306955</v>
      </c>
      <c r="E2128" s="24">
        <f t="shared" si="102"/>
        <v>1.5945012174549522</v>
      </c>
    </row>
    <row r="2129" spans="1:5" ht="15" customHeight="1" x14ac:dyDescent="0.2">
      <c r="A2129" s="3">
        <f>'Stocks Returns'!A2125</f>
        <v>45271</v>
      </c>
      <c r="B2129" s="5">
        <f>SUMPRODUCT('Stocks Returns'!B2125:E2125,$H$10:$K$10)</f>
        <v>4.7800413015370545E-3</v>
      </c>
      <c r="C2129" s="5">
        <f t="shared" si="100"/>
        <v>-4.7800413015370545E-3</v>
      </c>
      <c r="D2129" s="24">
        <f t="shared" si="101"/>
        <v>1.0033459048166666</v>
      </c>
      <c r="E2129" s="24">
        <f t="shared" si="102"/>
        <v>1.5978583565552347</v>
      </c>
    </row>
    <row r="2130" spans="1:5" ht="15" customHeight="1" x14ac:dyDescent="0.2">
      <c r="A2130" s="3">
        <f>'Stocks Returns'!A2126</f>
        <v>45272</v>
      </c>
      <c r="B2130" s="5">
        <f>SUMPRODUCT('Stocks Returns'!B2126:E2126,$H$10:$K$10)</f>
        <v>1.1329544765799166E-2</v>
      </c>
      <c r="C2130" s="5">
        <f t="shared" si="100"/>
        <v>-1.1329544765799166E-2</v>
      </c>
      <c r="D2130" s="24">
        <f t="shared" si="101"/>
        <v>1.0078912602208645</v>
      </c>
      <c r="E2130" s="24">
        <f t="shared" si="102"/>
        <v>1.6023009513589468</v>
      </c>
    </row>
    <row r="2131" spans="1:5" ht="15" customHeight="1" x14ac:dyDescent="0.2">
      <c r="A2131" s="3">
        <f>'Stocks Returns'!A2127</f>
        <v>45273</v>
      </c>
      <c r="B2131" s="5">
        <f>SUMPRODUCT('Stocks Returns'!B2127:E2127,$H$10:$K$10)</f>
        <v>1.0635342041619483E-2</v>
      </c>
      <c r="C2131" s="5">
        <f t="shared" si="100"/>
        <v>-1.0635342041619483E-2</v>
      </c>
      <c r="D2131" s="24">
        <f t="shared" si="101"/>
        <v>1.0074094835302838</v>
      </c>
      <c r="E2131" s="24">
        <f t="shared" si="102"/>
        <v>1.6018340309271588</v>
      </c>
    </row>
    <row r="2132" spans="1:5" ht="15" customHeight="1" x14ac:dyDescent="0.2">
      <c r="A2132" s="3">
        <f>'Stocks Returns'!A2128</f>
        <v>45274</v>
      </c>
      <c r="B2132" s="5">
        <f>SUMPRODUCT('Stocks Returns'!B2128:E2128,$H$10:$K$10)</f>
        <v>-1.1015214063053825E-2</v>
      </c>
      <c r="C2132" s="5">
        <f t="shared" si="100"/>
        <v>1.1015214063053825E-2</v>
      </c>
      <c r="D2132" s="24">
        <f t="shared" si="101"/>
        <v>0.9923839975936406</v>
      </c>
      <c r="E2132" s="24">
        <f t="shared" si="102"/>
        <v>1.58680347006863</v>
      </c>
    </row>
    <row r="2133" spans="1:5" ht="15" customHeight="1" x14ac:dyDescent="0.2">
      <c r="A2133" s="3">
        <f>'Stocks Returns'!A2129</f>
        <v>45275</v>
      </c>
      <c r="B2133" s="5">
        <f>SUMPRODUCT('Stocks Returns'!B2129:E2129,$H$10:$K$10)</f>
        <v>-3.025273894314309E-3</v>
      </c>
      <c r="C2133" s="5">
        <f t="shared" si="100"/>
        <v>3.025273894314309E-3</v>
      </c>
      <c r="D2133" s="24">
        <f t="shared" si="101"/>
        <v>0.9979290160707458</v>
      </c>
      <c r="E2133" s="24">
        <f t="shared" si="102"/>
        <v>1.5924553418491885</v>
      </c>
    </row>
    <row r="2134" spans="1:5" ht="15" customHeight="1" x14ac:dyDescent="0.2">
      <c r="A2134" s="3">
        <f>'Stocks Returns'!A2130</f>
        <v>45278</v>
      </c>
      <c r="B2134" s="5">
        <f>SUMPRODUCT('Stocks Returns'!B2130:E2130,$H$10:$K$10)</f>
        <v>6.8362801985221095E-4</v>
      </c>
      <c r="C2134" s="5">
        <f t="shared" si="100"/>
        <v>-6.8362801985221095E-4</v>
      </c>
      <c r="D2134" s="24">
        <f t="shared" si="101"/>
        <v>1.0005029939991774</v>
      </c>
      <c r="E2134" s="24">
        <f t="shared" si="102"/>
        <v>1.5950373797153814</v>
      </c>
    </row>
    <row r="2135" spans="1:5" ht="15" customHeight="1" x14ac:dyDescent="0.2">
      <c r="A2135" s="3">
        <f>'Stocks Returns'!A2131</f>
        <v>45279</v>
      </c>
      <c r="B2135" s="5">
        <f>SUMPRODUCT('Stocks Returns'!B2131:E2131,$H$10:$K$10)</f>
        <v>5.9706952880039989E-3</v>
      </c>
      <c r="C2135" s="5">
        <f t="shared" si="100"/>
        <v>-5.9706952880039989E-3</v>
      </c>
      <c r="D2135" s="24">
        <f t="shared" si="101"/>
        <v>1.0041722186832747</v>
      </c>
      <c r="E2135" s="24">
        <f t="shared" si="102"/>
        <v>1.5986721987964811</v>
      </c>
    </row>
    <row r="2136" spans="1:5" ht="15" customHeight="1" x14ac:dyDescent="0.2">
      <c r="A2136" s="3">
        <f>'Stocks Returns'!A2132</f>
        <v>45280</v>
      </c>
      <c r="B2136" s="5">
        <f>SUMPRODUCT('Stocks Returns'!B2132:E2132,$H$10:$K$10)</f>
        <v>-1.2215138071867413E-2</v>
      </c>
      <c r="C2136" s="5">
        <f t="shared" si="100"/>
        <v>1.2215138071867413E-2</v>
      </c>
      <c r="D2136" s="24">
        <f t="shared" si="101"/>
        <v>0.99155125033152391</v>
      </c>
      <c r="E2136" s="24">
        <f t="shared" si="102"/>
        <v>1.5859441814090394</v>
      </c>
    </row>
    <row r="2137" spans="1:5" ht="15" customHeight="1" x14ac:dyDescent="0.2">
      <c r="A2137" s="3">
        <f>'Stocks Returns'!A2133</f>
        <v>45281</v>
      </c>
      <c r="B2137" s="5">
        <f>SUMPRODUCT('Stocks Returns'!B2133:E2133,$H$10:$K$10)</f>
        <v>9.7586866245792849E-3</v>
      </c>
      <c r="C2137" s="5">
        <f t="shared" si="100"/>
        <v>-9.7586866245792849E-3</v>
      </c>
      <c r="D2137" s="24">
        <f t="shared" si="101"/>
        <v>1.0068010846708579</v>
      </c>
      <c r="E2137" s="24">
        <f t="shared" si="102"/>
        <v>1.6012430467432677</v>
      </c>
    </row>
    <row r="2138" spans="1:5" ht="15" customHeight="1" x14ac:dyDescent="0.2">
      <c r="A2138" s="3">
        <f>'Stocks Returns'!A2134</f>
        <v>45282</v>
      </c>
      <c r="B2138" s="5">
        <f>SUMPRODUCT('Stocks Returns'!B2134:E2134,$H$10:$K$10)</f>
        <v>-3.8058786474900281E-3</v>
      </c>
      <c r="C2138" s="5">
        <f t="shared" si="100"/>
        <v>3.8058786474900281E-3</v>
      </c>
      <c r="D2138" s="24">
        <f t="shared" si="101"/>
        <v>0.99738727637204183</v>
      </c>
      <c r="E2138" s="24">
        <f t="shared" si="102"/>
        <v>1.5919085393751771</v>
      </c>
    </row>
    <row r="2139" spans="1:5" ht="15" customHeight="1" x14ac:dyDescent="0.2">
      <c r="A2139" s="3">
        <f>'Stocks Returns'!A2135</f>
        <v>45285</v>
      </c>
      <c r="B2139" s="5">
        <f>SUMPRODUCT('Stocks Returns'!B2135:E2135,$H$10:$K$10)</f>
        <v>0</v>
      </c>
      <c r="C2139" s="5">
        <f t="shared" si="100"/>
        <v>0</v>
      </c>
      <c r="D2139" s="24">
        <f t="shared" si="101"/>
        <v>1.0000285561533999</v>
      </c>
      <c r="E2139" s="24">
        <f t="shared" si="102"/>
        <v>1.5945634464142966</v>
      </c>
    </row>
    <row r="2140" spans="1:5" ht="15" customHeight="1" x14ac:dyDescent="0.2">
      <c r="A2140" s="3">
        <f>'Stocks Returns'!A2136</f>
        <v>45286</v>
      </c>
      <c r="B2140" s="5">
        <f>SUMPRODUCT('Stocks Returns'!B2136:E2136,$H$10:$K$10)</f>
        <v>3.3995133022536347E-3</v>
      </c>
      <c r="C2140" s="5">
        <f t="shared" si="100"/>
        <v>-3.3995133022536347E-3</v>
      </c>
      <c r="D2140" s="24">
        <f t="shared" si="101"/>
        <v>1.002387818385164</v>
      </c>
      <c r="E2140" s="24">
        <f t="shared" si="102"/>
        <v>1.5969112887575254</v>
      </c>
    </row>
    <row r="2141" spans="1:5" ht="15" customHeight="1" x14ac:dyDescent="0.2">
      <c r="A2141" s="3">
        <f>'Stocks Returns'!A2137</f>
        <v>45287</v>
      </c>
      <c r="B2141" s="5">
        <f>SUMPRODUCT('Stocks Returns'!B2137:E2137,$H$10:$K$10)</f>
        <v>-9.6377491935494995E-4</v>
      </c>
      <c r="C2141" s="5">
        <f t="shared" si="100"/>
        <v>9.6377491935494995E-4</v>
      </c>
      <c r="D2141" s="24">
        <f t="shared" si="101"/>
        <v>0.99935969635936761</v>
      </c>
      <c r="E2141" s="24">
        <f t="shared" si="102"/>
        <v>1.5938937686236518</v>
      </c>
    </row>
    <row r="2142" spans="1:5" ht="15" customHeight="1" x14ac:dyDescent="0.2">
      <c r="A2142" s="3">
        <f>'Stocks Returns'!A2138</f>
        <v>45288</v>
      </c>
      <c r="B2142" s="5">
        <f>SUMPRODUCT('Stocks Returns'!B2138:E2138,$H$10:$K$10)</f>
        <v>5.1249123990537732E-3</v>
      </c>
      <c r="C2142" s="5">
        <f t="shared" si="100"/>
        <v>-5.1249123990537732E-3</v>
      </c>
      <c r="D2142" s="24">
        <f t="shared" si="101"/>
        <v>1.0035852453583434</v>
      </c>
      <c r="E2142" s="24">
        <f t="shared" si="102"/>
        <v>1.5980943677673687</v>
      </c>
    </row>
    <row r="2143" spans="1:5" ht="15" customHeight="1" x14ac:dyDescent="0.2">
      <c r="A2143" s="3">
        <f>'Stocks Returns'!A2139</f>
        <v>45289</v>
      </c>
      <c r="B2143" s="5">
        <f>SUMPRODUCT('Stocks Returns'!B2139:E2139,$H$10:$K$10)</f>
        <v>-6.0938731634183909E-4</v>
      </c>
      <c r="C2143" s="5">
        <f t="shared" si="100"/>
        <v>6.0938731634183909E-4</v>
      </c>
      <c r="D2143" s="24">
        <f t="shared" si="101"/>
        <v>0.99960564135585872</v>
      </c>
      <c r="E2143" s="24">
        <f t="shared" si="102"/>
        <v>1.5941402222919774</v>
      </c>
    </row>
    <row r="2144" spans="1:5" ht="15" customHeight="1" x14ac:dyDescent="0.2">
      <c r="A2144" s="3">
        <f>'Stocks Returns'!A2140</f>
        <v>45292</v>
      </c>
      <c r="B2144" s="5">
        <f>SUMPRODUCT('Stocks Returns'!B2140:E2140,$H$10:$K$10)</f>
        <v>0</v>
      </c>
      <c r="C2144" s="5">
        <f t="shared" si="100"/>
        <v>0</v>
      </c>
      <c r="D2144" s="24">
        <f t="shared" si="101"/>
        <v>1.0000285561533999</v>
      </c>
      <c r="E2144" s="24">
        <f t="shared" si="102"/>
        <v>1.5945634464142966</v>
      </c>
    </row>
    <row r="2145" spans="1:5" ht="15" customHeight="1" x14ac:dyDescent="0.2">
      <c r="A2145" s="3">
        <f>'Stocks Returns'!A2141</f>
        <v>45293</v>
      </c>
      <c r="B2145" s="5">
        <f>SUMPRODUCT('Stocks Returns'!B2141:E2141,$H$10:$K$10)</f>
        <v>-7.6520185804024136E-3</v>
      </c>
      <c r="C2145" s="5">
        <f t="shared" si="100"/>
        <v>7.6520185804024136E-3</v>
      </c>
      <c r="D2145" s="24">
        <f t="shared" si="101"/>
        <v>0.99471805525860069</v>
      </c>
      <c r="E2145" s="24">
        <f t="shared" si="102"/>
        <v>1.5891973454207087</v>
      </c>
    </row>
    <row r="2146" spans="1:5" ht="15" customHeight="1" x14ac:dyDescent="0.2">
      <c r="A2146" s="3">
        <f>'Stocks Returns'!A2142</f>
        <v>45294</v>
      </c>
      <c r="B2146" s="5">
        <f>SUMPRODUCT('Stocks Returns'!B2142:E2142,$H$10:$K$10)</f>
        <v>-4.5301704346545207E-3</v>
      </c>
      <c r="C2146" s="5">
        <f t="shared" si="100"/>
        <v>4.5301704346545207E-3</v>
      </c>
      <c r="D2146" s="24">
        <f t="shared" si="101"/>
        <v>0.99688461787174976</v>
      </c>
      <c r="E2146" s="24">
        <f t="shared" si="102"/>
        <v>1.5914001388278725</v>
      </c>
    </row>
    <row r="2147" spans="1:5" ht="15" customHeight="1" x14ac:dyDescent="0.2">
      <c r="A2147" s="3">
        <f>'Stocks Returns'!A2143</f>
        <v>45295</v>
      </c>
      <c r="B2147" s="5">
        <f>SUMPRODUCT('Stocks Returns'!B2143:E2143,$H$10:$K$10)</f>
        <v>5.078895031792984E-3</v>
      </c>
      <c r="C2147" s="5">
        <f t="shared" si="100"/>
        <v>-5.078895031792984E-3</v>
      </c>
      <c r="D2147" s="24">
        <f t="shared" si="101"/>
        <v>1.0035533093054643</v>
      </c>
      <c r="E2147" s="24">
        <f t="shared" si="102"/>
        <v>1.5980628892988302</v>
      </c>
    </row>
    <row r="2148" spans="1:5" ht="15" customHeight="1" x14ac:dyDescent="0.2">
      <c r="A2148" s="3">
        <f>'Stocks Returns'!A2144</f>
        <v>45296</v>
      </c>
      <c r="B2148" s="5">
        <f>SUMPRODUCT('Stocks Returns'!B2144:E2144,$H$10:$K$10)</f>
        <v>7.0112055988498121E-4</v>
      </c>
      <c r="C2148" s="5">
        <f t="shared" si="100"/>
        <v>-7.0112055988498121E-4</v>
      </c>
      <c r="D2148" s="24">
        <f t="shared" si="101"/>
        <v>1.0005151338219602</v>
      </c>
      <c r="E2148" s="24">
        <f t="shared" si="102"/>
        <v>1.5950494948057943</v>
      </c>
    </row>
    <row r="2149" spans="1:5" ht="15" customHeight="1" x14ac:dyDescent="0.2">
      <c r="A2149" s="3">
        <f>'Stocks Returns'!A2145</f>
        <v>45299</v>
      </c>
      <c r="B2149" s="5">
        <f>SUMPRODUCT('Stocks Returns'!B2145:E2145,$H$10:$K$10)</f>
        <v>1.1424246020174032E-2</v>
      </c>
      <c r="C2149" s="5">
        <f t="shared" si="100"/>
        <v>-1.1424246020174032E-2</v>
      </c>
      <c r="D2149" s="24">
        <f t="shared" si="101"/>
        <v>1.0079569828914008</v>
      </c>
      <c r="E2149" s="24">
        <f t="shared" si="102"/>
        <v>1.6023645742916628</v>
      </c>
    </row>
    <row r="2150" spans="1:5" ht="15" customHeight="1" x14ac:dyDescent="0.2">
      <c r="A2150" s="3">
        <f>'Stocks Returns'!A2146</f>
        <v>45300</v>
      </c>
      <c r="B2150" s="5">
        <f>SUMPRODUCT('Stocks Returns'!B2146:E2146,$H$10:$K$10)</f>
        <v>2.5955174749910451E-3</v>
      </c>
      <c r="C2150" s="5">
        <f t="shared" si="100"/>
        <v>-2.5955174749910451E-3</v>
      </c>
      <c r="D2150" s="24">
        <f t="shared" si="101"/>
        <v>1.0018298452810437</v>
      </c>
      <c r="E2150" s="24">
        <f t="shared" si="102"/>
        <v>1.5963580323314883</v>
      </c>
    </row>
    <row r="2151" spans="1:5" ht="15" customHeight="1" x14ac:dyDescent="0.2">
      <c r="A2151" s="3">
        <f>'Stocks Returns'!A2147</f>
        <v>45301</v>
      </c>
      <c r="B2151" s="5">
        <f>SUMPRODUCT('Stocks Returns'!B2147:E2147,$H$10:$K$10)</f>
        <v>4.4313173633226425E-3</v>
      </c>
      <c r="C2151" s="5">
        <f t="shared" si="100"/>
        <v>-4.4313173633226425E-3</v>
      </c>
      <c r="D2151" s="24">
        <f t="shared" si="101"/>
        <v>1.0031038904035459</v>
      </c>
      <c r="E2151" s="24">
        <f t="shared" si="102"/>
        <v>1.5976194741147747</v>
      </c>
    </row>
    <row r="2152" spans="1:5" ht="15" customHeight="1" x14ac:dyDescent="0.2">
      <c r="A2152" s="3">
        <f>'Stocks Returns'!A2148</f>
        <v>45302</v>
      </c>
      <c r="B2152" s="5">
        <f>SUMPRODUCT('Stocks Returns'!B2148:E2148,$H$10:$K$10)</f>
        <v>-1.7094875707235409E-3</v>
      </c>
      <c r="C2152" s="5">
        <f t="shared" si="100"/>
        <v>1.7094875707235409E-3</v>
      </c>
      <c r="D2152" s="24">
        <f t="shared" si="101"/>
        <v>0.99884217177931778</v>
      </c>
      <c r="E2152" s="24">
        <f t="shared" si="102"/>
        <v>1.5933743846075514</v>
      </c>
    </row>
    <row r="2153" spans="1:5" ht="15" customHeight="1" x14ac:dyDescent="0.2">
      <c r="A2153" s="3">
        <f>'Stocks Returns'!A2149</f>
        <v>45303</v>
      </c>
      <c r="B2153" s="5">
        <f>SUMPRODUCT('Stocks Returns'!B2149:E2149,$H$10:$K$10)</f>
        <v>3.1345407615414783E-4</v>
      </c>
      <c r="C2153" s="5">
        <f t="shared" si="100"/>
        <v>-3.1345407615414783E-4</v>
      </c>
      <c r="D2153" s="24">
        <f t="shared" si="101"/>
        <v>1.000246093282251</v>
      </c>
      <c r="E2153" s="24">
        <f t="shared" si="102"/>
        <v>1.5947808640304062</v>
      </c>
    </row>
    <row r="2154" spans="1:5" ht="15" customHeight="1" x14ac:dyDescent="0.2">
      <c r="A2154" s="3">
        <f>'Stocks Returns'!A2150</f>
        <v>45306</v>
      </c>
      <c r="B2154" s="5">
        <f>SUMPRODUCT('Stocks Returns'!B2150:E2150,$H$10:$K$10)</f>
        <v>0</v>
      </c>
      <c r="C2154" s="5">
        <f t="shared" si="100"/>
        <v>0</v>
      </c>
      <c r="D2154" s="24">
        <f t="shared" si="101"/>
        <v>1.0000285561533999</v>
      </c>
      <c r="E2154" s="24">
        <f t="shared" si="102"/>
        <v>1.5945634464142966</v>
      </c>
    </row>
    <row r="2155" spans="1:5" ht="15" customHeight="1" x14ac:dyDescent="0.2">
      <c r="A2155" s="3">
        <f>'Stocks Returns'!A2151</f>
        <v>45307</v>
      </c>
      <c r="B2155" s="5">
        <f>SUMPRODUCT('Stocks Returns'!B2151:E2151,$H$10:$K$10)</f>
        <v>3.5841948579212143E-3</v>
      </c>
      <c r="C2155" s="5">
        <f t="shared" si="100"/>
        <v>-3.5841948579212143E-3</v>
      </c>
      <c r="D2155" s="24">
        <f t="shared" si="101"/>
        <v>1.0025159873847973</v>
      </c>
      <c r="E2155" s="24">
        <f t="shared" si="102"/>
        <v>1.5970381976394594</v>
      </c>
    </row>
    <row r="2156" spans="1:5" ht="15" customHeight="1" x14ac:dyDescent="0.2">
      <c r="A2156" s="3">
        <f>'Stocks Returns'!A2152</f>
        <v>45308</v>
      </c>
      <c r="B2156" s="5">
        <f>SUMPRODUCT('Stocks Returns'!B2152:E2152,$H$10:$K$10)</f>
        <v>3.6634857899313753E-3</v>
      </c>
      <c r="C2156" s="5">
        <f t="shared" si="100"/>
        <v>-3.6634857899313753E-3</v>
      </c>
      <c r="D2156" s="24">
        <f t="shared" si="101"/>
        <v>1.0025710152916123</v>
      </c>
      <c r="E2156" s="24">
        <f t="shared" si="102"/>
        <v>1.5970926642665177</v>
      </c>
    </row>
    <row r="2157" spans="1:5" ht="15" customHeight="1" x14ac:dyDescent="0.2">
      <c r="A2157" s="3">
        <f>'Stocks Returns'!A2153</f>
        <v>45309</v>
      </c>
      <c r="B2157" s="5">
        <f>SUMPRODUCT('Stocks Returns'!B2153:E2153,$H$10:$K$10)</f>
        <v>7.2791395926882088E-3</v>
      </c>
      <c r="C2157" s="5">
        <f t="shared" si="100"/>
        <v>-7.2791395926882088E-3</v>
      </c>
      <c r="D2157" s="24">
        <f t="shared" si="101"/>
        <v>1.0050802790307256</v>
      </c>
      <c r="E2157" s="24">
        <f t="shared" si="102"/>
        <v>1.5995633773556168</v>
      </c>
    </row>
    <row r="2158" spans="1:5" ht="15" customHeight="1" x14ac:dyDescent="0.2">
      <c r="A2158" s="3">
        <f>'Stocks Returns'!A2154</f>
        <v>45310</v>
      </c>
      <c r="B2158" s="5">
        <f>SUMPRODUCT('Stocks Returns'!B2154:E2154,$H$10:$K$10)</f>
        <v>1.1905386208796E-2</v>
      </c>
      <c r="C2158" s="5">
        <f t="shared" si="100"/>
        <v>-1.1905386208796E-2</v>
      </c>
      <c r="D2158" s="24">
        <f t="shared" si="101"/>
        <v>1.0082908941823043</v>
      </c>
      <c r="E2158" s="24">
        <f t="shared" si="102"/>
        <v>1.6026875464324248</v>
      </c>
    </row>
    <row r="2159" spans="1:5" ht="15" customHeight="1" x14ac:dyDescent="0.2">
      <c r="A2159" s="3">
        <f>'Stocks Returns'!A2155</f>
        <v>45313</v>
      </c>
      <c r="B2159" s="5">
        <f>SUMPRODUCT('Stocks Returns'!B2155:E2155,$H$10:$K$10)</f>
        <v>1.8898437607961743E-3</v>
      </c>
      <c r="C2159" s="5">
        <f t="shared" si="100"/>
        <v>-1.8898437607961743E-3</v>
      </c>
      <c r="D2159" s="24">
        <f t="shared" si="101"/>
        <v>1.0013401077233925</v>
      </c>
      <c r="E2159" s="24">
        <f t="shared" si="102"/>
        <v>1.5958714046275575</v>
      </c>
    </row>
    <row r="2160" spans="1:5" ht="15" customHeight="1" x14ac:dyDescent="0.2">
      <c r="A2160" s="3">
        <f>'Stocks Returns'!A2156</f>
        <v>45314</v>
      </c>
      <c r="B2160" s="5">
        <f>SUMPRODUCT('Stocks Returns'!B2156:E2156,$H$10:$K$10)</f>
        <v>1.0077493163527975E-3</v>
      </c>
      <c r="C2160" s="5">
        <f t="shared" si="100"/>
        <v>-1.0077493163527975E-3</v>
      </c>
      <c r="D2160" s="24">
        <f t="shared" si="101"/>
        <v>1.0007279341789488</v>
      </c>
      <c r="E2160" s="24">
        <f t="shared" si="102"/>
        <v>1.5952617657800316</v>
      </c>
    </row>
    <row r="2161" spans="1:5" ht="15" customHeight="1" x14ac:dyDescent="0.2">
      <c r="A2161" s="3">
        <f>'Stocks Returns'!A2157</f>
        <v>45315</v>
      </c>
      <c r="B2161" s="5">
        <f>SUMPRODUCT('Stocks Returns'!B2157:E2157,$H$10:$K$10)</f>
        <v>4.77145819201092E-4</v>
      </c>
      <c r="C2161" s="5">
        <f t="shared" si="100"/>
        <v>-4.77145819201092E-4</v>
      </c>
      <c r="D2161" s="24">
        <f t="shared" si="101"/>
        <v>1.0003596953519256</v>
      </c>
      <c r="E2161" s="24">
        <f t="shared" si="102"/>
        <v>1.5948943284202117</v>
      </c>
    </row>
    <row r="2162" spans="1:5" ht="15" customHeight="1" x14ac:dyDescent="0.2">
      <c r="A2162" s="3">
        <f>'Stocks Returns'!A2158</f>
        <v>45316</v>
      </c>
      <c r="B2162" s="5">
        <f>SUMPRODUCT('Stocks Returns'!B2158:E2158,$H$10:$K$10)</f>
        <v>2.7799742936370653E-3</v>
      </c>
      <c r="C2162" s="5">
        <f t="shared" si="100"/>
        <v>-2.7799742936370653E-3</v>
      </c>
      <c r="D2162" s="24">
        <f t="shared" si="101"/>
        <v>1.0019578583131841</v>
      </c>
      <c r="E2162" s="24">
        <f t="shared" si="102"/>
        <v>1.5964850737740819</v>
      </c>
    </row>
    <row r="2163" spans="1:5" ht="15" customHeight="1" x14ac:dyDescent="0.2">
      <c r="A2163" s="3">
        <f>'Stocks Returns'!A2159</f>
        <v>45317</v>
      </c>
      <c r="B2163" s="5">
        <f>SUMPRODUCT('Stocks Returns'!B2159:E2159,$H$10:$K$10)</f>
        <v>-1.7869753509931714E-2</v>
      </c>
      <c r="C2163" s="5">
        <f t="shared" si="100"/>
        <v>1.7869753509931714E-2</v>
      </c>
      <c r="D2163" s="24">
        <f t="shared" si="101"/>
        <v>0.98762694721750732</v>
      </c>
      <c r="E2163" s="24">
        <f t="shared" si="102"/>
        <v>1.581858169695475</v>
      </c>
    </row>
    <row r="2164" spans="1:5" ht="15" customHeight="1" x14ac:dyDescent="0.2">
      <c r="A2164" s="3">
        <f>'Stocks Returns'!A2160</f>
        <v>45320</v>
      </c>
      <c r="B2164" s="5">
        <f>SUMPRODUCT('Stocks Returns'!B2160:E2160,$H$10:$K$10)</f>
        <v>2.0261900229853792E-2</v>
      </c>
      <c r="C2164" s="5">
        <f t="shared" si="100"/>
        <v>-2.0261900229853792E-2</v>
      </c>
      <c r="D2164" s="24">
        <f t="shared" si="101"/>
        <v>1.0140903149129186</v>
      </c>
      <c r="E2164" s="24">
        <f t="shared" si="102"/>
        <v>1.6082243872988244</v>
      </c>
    </row>
    <row r="2165" spans="1:5" ht="15" customHeight="1" x14ac:dyDescent="0.2">
      <c r="A2165" s="3">
        <f>'Stocks Returns'!A2161</f>
        <v>45321</v>
      </c>
      <c r="B2165" s="5">
        <f>SUMPRODUCT('Stocks Returns'!B2161:E2161,$H$10:$K$10)</f>
        <v>1.118263996653124E-2</v>
      </c>
      <c r="C2165" s="5">
        <f t="shared" si="100"/>
        <v>-1.118263996653124E-2</v>
      </c>
      <c r="D2165" s="24">
        <f t="shared" si="101"/>
        <v>1.0077893082901725</v>
      </c>
      <c r="E2165" s="24">
        <f t="shared" si="102"/>
        <v>1.6022022219041805</v>
      </c>
    </row>
    <row r="2166" spans="1:5" ht="15" customHeight="1" x14ac:dyDescent="0.2">
      <c r="A2166" s="3">
        <f>'Stocks Returns'!A2162</f>
        <v>45322</v>
      </c>
      <c r="B2166" s="5">
        <f>SUMPRODUCT('Stocks Returns'!B2162:E2162,$H$10:$K$10)</f>
        <v>-1.3756686496689367E-2</v>
      </c>
      <c r="C2166" s="5">
        <f t="shared" si="100"/>
        <v>1.3756686496689367E-2</v>
      </c>
      <c r="D2166" s="24">
        <f t="shared" si="101"/>
        <v>0.9904814157246975</v>
      </c>
      <c r="E2166" s="24">
        <f t="shared" si="102"/>
        <v>1.5848362470819943</v>
      </c>
    </row>
    <row r="2167" spans="1:5" ht="15" customHeight="1" x14ac:dyDescent="0.2">
      <c r="A2167" s="3">
        <f>'Stocks Returns'!A2163</f>
        <v>45323</v>
      </c>
      <c r="B2167" s="5">
        <f>SUMPRODUCT('Stocks Returns'!B2163:E2163,$H$10:$K$10)</f>
        <v>1.334860179641576E-2</v>
      </c>
      <c r="C2167" s="5">
        <f t="shared" si="100"/>
        <v>-1.334860179641576E-2</v>
      </c>
      <c r="D2167" s="24">
        <f t="shared" si="101"/>
        <v>1.0092924858001124</v>
      </c>
      <c r="E2167" s="24">
        <f t="shared" si="102"/>
        <v>1.6036536042210126</v>
      </c>
    </row>
    <row r="2168" spans="1:5" ht="15" customHeight="1" x14ac:dyDescent="0.2">
      <c r="A2168" s="3">
        <f>'Stocks Returns'!A2164</f>
        <v>45324</v>
      </c>
      <c r="B2168" s="5">
        <f>SUMPRODUCT('Stocks Returns'!B2164:E2164,$H$10:$K$10)</f>
        <v>-4.9567662734748431E-4</v>
      </c>
      <c r="C2168" s="5">
        <f t="shared" si="100"/>
        <v>4.9567662734748431E-4</v>
      </c>
      <c r="D2168" s="24">
        <f t="shared" si="101"/>
        <v>0.99968455657402078</v>
      </c>
      <c r="E2168" s="24">
        <f t="shared" si="102"/>
        <v>1.5942192494985929</v>
      </c>
    </row>
    <row r="2169" spans="1:5" ht="15" customHeight="1" x14ac:dyDescent="0.2">
      <c r="A2169" s="3">
        <f>'Stocks Returns'!A2165</f>
        <v>45327</v>
      </c>
      <c r="B2169" s="5">
        <f>SUMPRODUCT('Stocks Returns'!B2165:E2165,$H$10:$K$10)</f>
        <v>-4.6292876902035958E-3</v>
      </c>
      <c r="C2169" s="5">
        <f t="shared" si="100"/>
        <v>4.6292876902035958E-3</v>
      </c>
      <c r="D2169" s="24">
        <f t="shared" si="101"/>
        <v>0.99681583049639866</v>
      </c>
      <c r="E2169" s="24">
        <f t="shared" si="102"/>
        <v>1.5913304875195362</v>
      </c>
    </row>
    <row r="2170" spans="1:5" ht="15" customHeight="1" x14ac:dyDescent="0.2">
      <c r="A2170" s="3">
        <f>'Stocks Returns'!A2166</f>
        <v>45328</v>
      </c>
      <c r="B2170" s="5">
        <f>SUMPRODUCT('Stocks Returns'!B2166:E2166,$H$10:$K$10)</f>
        <v>2.5477591164882914E-3</v>
      </c>
      <c r="C2170" s="5">
        <f t="shared" si="100"/>
        <v>-2.5477591164882914E-3</v>
      </c>
      <c r="D2170" s="24">
        <f t="shared" si="101"/>
        <v>1.0017967009802429</v>
      </c>
      <c r="E2170" s="24">
        <f t="shared" si="102"/>
        <v>1.5963251288656151</v>
      </c>
    </row>
    <row r="2171" spans="1:5" ht="15" customHeight="1" x14ac:dyDescent="0.2">
      <c r="A2171" s="3">
        <f>'Stocks Returns'!A2167</f>
        <v>45329</v>
      </c>
      <c r="B2171" s="5">
        <f>SUMPRODUCT('Stocks Returns'!B2167:E2167,$H$10:$K$10)</f>
        <v>8.9872902041565946E-3</v>
      </c>
      <c r="C2171" s="5">
        <f t="shared" si="100"/>
        <v>-8.9872902041565946E-3</v>
      </c>
      <c r="D2171" s="24">
        <f t="shared" si="101"/>
        <v>1.0062657355550846</v>
      </c>
      <c r="E2171" s="24">
        <f t="shared" si="102"/>
        <v>1.6007217799486755</v>
      </c>
    </row>
    <row r="2172" spans="1:5" ht="15" customHeight="1" x14ac:dyDescent="0.2">
      <c r="A2172" s="3">
        <f>'Stocks Returns'!A2168</f>
        <v>45330</v>
      </c>
      <c r="B2172" s="5">
        <f>SUMPRODUCT('Stocks Returns'!B2168:E2168,$H$10:$K$10)</f>
        <v>-1.1391176777264532E-2</v>
      </c>
      <c r="C2172" s="5">
        <f t="shared" si="100"/>
        <v>1.1391176777264532E-2</v>
      </c>
      <c r="D2172" s="24">
        <f t="shared" si="101"/>
        <v>0.99212307946997835</v>
      </c>
      <c r="E2172" s="24">
        <f t="shared" si="102"/>
        <v>1.586534529601674</v>
      </c>
    </row>
    <row r="2173" spans="1:5" ht="15" customHeight="1" x14ac:dyDescent="0.2">
      <c r="A2173" s="3">
        <f>'Stocks Returns'!A2169</f>
        <v>45331</v>
      </c>
      <c r="B2173" s="5">
        <f>SUMPRODUCT('Stocks Returns'!B2169:E2169,$H$10:$K$10)</f>
        <v>2.9198861737862528E-3</v>
      </c>
      <c r="C2173" s="5">
        <f t="shared" si="100"/>
        <v>-2.9198861737862528E-3</v>
      </c>
      <c r="D2173" s="24">
        <f t="shared" si="101"/>
        <v>1.0020549571580075</v>
      </c>
      <c r="E2173" s="24">
        <f t="shared" si="102"/>
        <v>1.5965813917742577</v>
      </c>
    </row>
    <row r="2174" spans="1:5" ht="15" customHeight="1" x14ac:dyDescent="0.2">
      <c r="A2174" s="3">
        <f>'Stocks Returns'!A2170</f>
        <v>45334</v>
      </c>
      <c r="B2174" s="5">
        <f>SUMPRODUCT('Stocks Returns'!B2170:E2170,$H$10:$K$10)</f>
        <v>-5.6387174660238945E-3</v>
      </c>
      <c r="C2174" s="5">
        <f t="shared" si="100"/>
        <v>5.6387174660238945E-3</v>
      </c>
      <c r="D2174" s="24">
        <f t="shared" si="101"/>
        <v>0.99611528623197931</v>
      </c>
      <c r="E2174" s="24">
        <f t="shared" si="102"/>
        <v>1.5906200741911827</v>
      </c>
    </row>
    <row r="2175" spans="1:5" ht="15" customHeight="1" x14ac:dyDescent="0.2">
      <c r="A2175" s="3">
        <f>'Stocks Returns'!A2171</f>
        <v>45335</v>
      </c>
      <c r="B2175" s="5">
        <f>SUMPRODUCT('Stocks Returns'!B2171:E2171,$H$10:$K$10)</f>
        <v>2.3343425011725609E-4</v>
      </c>
      <c r="C2175" s="5">
        <f t="shared" si="100"/>
        <v>-2.3343425011725609E-4</v>
      </c>
      <c r="D2175" s="24">
        <f t="shared" si="101"/>
        <v>1.0001905595229814</v>
      </c>
      <c r="E2175" s="24">
        <f t="shared" si="102"/>
        <v>1.5947253787797266</v>
      </c>
    </row>
    <row r="2176" spans="1:5" ht="15" customHeight="1" x14ac:dyDescent="0.2">
      <c r="A2176" s="3">
        <f>'Stocks Returns'!A2172</f>
        <v>45336</v>
      </c>
      <c r="B2176" s="5">
        <f>SUMPRODUCT('Stocks Returns'!B2172:E2172,$H$10:$K$10)</f>
        <v>5.9050016268377649E-3</v>
      </c>
      <c r="C2176" s="5">
        <f t="shared" si="100"/>
        <v>-5.9050016268377649E-3</v>
      </c>
      <c r="D2176" s="24">
        <f t="shared" si="101"/>
        <v>1.0041266272824254</v>
      </c>
      <c r="E2176" s="24">
        <f t="shared" si="102"/>
        <v>1.5986273672529403</v>
      </c>
    </row>
    <row r="2177" spans="1:5" ht="15" customHeight="1" x14ac:dyDescent="0.2">
      <c r="A2177" s="3">
        <f>'Stocks Returns'!A2173</f>
        <v>45337</v>
      </c>
      <c r="B2177" s="5">
        <f>SUMPRODUCT('Stocks Returns'!B2173:E2173,$H$10:$K$10)</f>
        <v>1.2989209145964574E-2</v>
      </c>
      <c r="C2177" s="5">
        <f t="shared" si="100"/>
        <v>-1.2989209145964574E-2</v>
      </c>
      <c r="D2177" s="24">
        <f t="shared" si="101"/>
        <v>1.0090430673006994</v>
      </c>
      <c r="E2177" s="24">
        <f t="shared" si="102"/>
        <v>1.6034134163394305</v>
      </c>
    </row>
    <row r="2178" spans="1:5" ht="15" customHeight="1" x14ac:dyDescent="0.2">
      <c r="A2178" s="3">
        <f>'Stocks Returns'!A2174</f>
        <v>45338</v>
      </c>
      <c r="B2178" s="5">
        <f>SUMPRODUCT('Stocks Returns'!B2174:E2174,$H$10:$K$10)</f>
        <v>-8.7366674599080908E-3</v>
      </c>
      <c r="C2178" s="5">
        <f t="shared" si="100"/>
        <v>8.7366674599080908E-3</v>
      </c>
      <c r="D2178" s="24">
        <f t="shared" si="101"/>
        <v>0.9939653089362237</v>
      </c>
      <c r="E2178" s="24">
        <f t="shared" si="102"/>
        <v>1.5884276582961738</v>
      </c>
    </row>
    <row r="2179" spans="1:5" ht="15" customHeight="1" x14ac:dyDescent="0.2">
      <c r="A2179" s="3">
        <f>'Stocks Returns'!A2175</f>
        <v>45341</v>
      </c>
      <c r="B2179" s="5">
        <f>SUMPRODUCT('Stocks Returns'!B2175:E2175,$H$10:$K$10)</f>
        <v>0</v>
      </c>
      <c r="C2179" s="5">
        <f t="shared" si="100"/>
        <v>0</v>
      </c>
      <c r="D2179" s="24">
        <f t="shared" si="101"/>
        <v>1.0000285561533999</v>
      </c>
      <c r="E2179" s="24">
        <f t="shared" si="102"/>
        <v>1.5945634464142966</v>
      </c>
    </row>
    <row r="2180" spans="1:5" ht="15" customHeight="1" x14ac:dyDescent="0.2">
      <c r="A2180" s="3">
        <f>'Stocks Returns'!A2176</f>
        <v>45342</v>
      </c>
      <c r="B2180" s="5">
        <f>SUMPRODUCT('Stocks Returns'!B2176:E2176,$H$10:$K$10)</f>
        <v>-1.0961782093326364E-2</v>
      </c>
      <c r="C2180" s="5">
        <f t="shared" si="100"/>
        <v>1.0961782093326364E-2</v>
      </c>
      <c r="D2180" s="24">
        <f t="shared" si="101"/>
        <v>0.9924210793806314</v>
      </c>
      <c r="E2180" s="24">
        <f t="shared" si="102"/>
        <v>1.5868416702317181</v>
      </c>
    </row>
    <row r="2181" spans="1:5" ht="15" customHeight="1" x14ac:dyDescent="0.2">
      <c r="A2181" s="3">
        <f>'Stocks Returns'!A2177</f>
        <v>45343</v>
      </c>
      <c r="B2181" s="5">
        <f>SUMPRODUCT('Stocks Returns'!B2177:E2177,$H$10:$K$10)</f>
        <v>6.3211013522839433E-3</v>
      </c>
      <c r="C2181" s="5">
        <f t="shared" si="100"/>
        <v>-6.3211013522839433E-3</v>
      </c>
      <c r="D2181" s="24">
        <f t="shared" si="101"/>
        <v>1.004415400491885</v>
      </c>
      <c r="E2181" s="24">
        <f t="shared" si="102"/>
        <v>1.5989111859292724</v>
      </c>
    </row>
    <row r="2182" spans="1:5" ht="15" customHeight="1" x14ac:dyDescent="0.2">
      <c r="A2182" s="3">
        <f>'Stocks Returns'!A2178</f>
        <v>45344</v>
      </c>
      <c r="B2182" s="5">
        <f>SUMPRODUCT('Stocks Returns'!B2178:E2178,$H$10:$K$10)</f>
        <v>2.402041664434627E-2</v>
      </c>
      <c r="C2182" s="5">
        <f t="shared" ref="C2182:C2245" si="103">-B2182</f>
        <v>-2.402041664434627E-2</v>
      </c>
      <c r="D2182" s="24">
        <f t="shared" ref="D2182:D2245" si="104">1+$H$13+$H$19*(B2182-$H$13)</f>
        <v>1.0166987253045763</v>
      </c>
      <c r="E2182" s="24">
        <f t="shared" ref="E2182:E2245" si="105">$H$22*D2182-$H$23*D2182^2-LN(1+$H$24*EXP(1-D2182^3))</f>
        <v>1.6106696832855953</v>
      </c>
    </row>
    <row r="2183" spans="1:5" ht="15" customHeight="1" x14ac:dyDescent="0.2">
      <c r="A2183" s="3">
        <f>'Stocks Returns'!A2179</f>
        <v>45345</v>
      </c>
      <c r="B2183" s="5">
        <f>SUMPRODUCT('Stocks Returns'!B2179:E2179,$H$10:$K$10)</f>
        <v>-1.2434578667530206E-3</v>
      </c>
      <c r="C2183" s="5">
        <f t="shared" si="103"/>
        <v>1.2434578667530206E-3</v>
      </c>
      <c r="D2183" s="24">
        <f t="shared" si="104"/>
        <v>0.99916559639387337</v>
      </c>
      <c r="E2183" s="24">
        <f t="shared" si="105"/>
        <v>1.5936990966013322</v>
      </c>
    </row>
    <row r="2184" spans="1:5" ht="15" customHeight="1" x14ac:dyDescent="0.2">
      <c r="A2184" s="3">
        <f>'Stocks Returns'!A2180</f>
        <v>45348</v>
      </c>
      <c r="B2184" s="5">
        <f>SUMPRODUCT('Stocks Returns'!B2180:E2180,$H$10:$K$10)</f>
        <v>1.8800687498841326E-3</v>
      </c>
      <c r="C2184" s="5">
        <f t="shared" si="103"/>
        <v>-1.8800687498841326E-3</v>
      </c>
      <c r="D2184" s="24">
        <f t="shared" si="104"/>
        <v>1.0013333238658195</v>
      </c>
      <c r="E2184" s="24">
        <f t="shared" si="105"/>
        <v>1.5958646570908555</v>
      </c>
    </row>
    <row r="2185" spans="1:5" ht="15" customHeight="1" x14ac:dyDescent="0.2">
      <c r="A2185" s="3">
        <f>'Stocks Returns'!A2181</f>
        <v>45349</v>
      </c>
      <c r="B2185" s="5">
        <f>SUMPRODUCT('Stocks Returns'!B2181:E2181,$H$10:$K$10)</f>
        <v>-3.2275398265856504E-3</v>
      </c>
      <c r="C2185" s="5">
        <f t="shared" si="103"/>
        <v>3.2275398265856504E-3</v>
      </c>
      <c r="D2185" s="24">
        <f t="shared" si="104"/>
        <v>0.99778864351374952</v>
      </c>
      <c r="E2185" s="24">
        <f t="shared" si="105"/>
        <v>1.5923137696188598</v>
      </c>
    </row>
    <row r="2186" spans="1:5" ht="15" customHeight="1" x14ac:dyDescent="0.2">
      <c r="A2186" s="3">
        <f>'Stocks Returns'!A2182</f>
        <v>45350</v>
      </c>
      <c r="B2186" s="5">
        <f>SUMPRODUCT('Stocks Returns'!B2182:E2182,$H$10:$K$10)</f>
        <v>7.6399906470537111E-3</v>
      </c>
      <c r="C2186" s="5">
        <f t="shared" si="103"/>
        <v>-7.6399906470537111E-3</v>
      </c>
      <c r="D2186" s="24">
        <f t="shared" si="104"/>
        <v>1.0053307096624553</v>
      </c>
      <c r="E2186" s="24">
        <f t="shared" si="105"/>
        <v>1.5998085663197179</v>
      </c>
    </row>
    <row r="2187" spans="1:5" ht="15" customHeight="1" x14ac:dyDescent="0.2">
      <c r="A2187" s="3">
        <f>'Stocks Returns'!A2183</f>
        <v>45351</v>
      </c>
      <c r="B2187" s="5">
        <f>SUMPRODUCT('Stocks Returns'!B2183:E2183,$H$10:$K$10)</f>
        <v>-8.4435898217086643E-3</v>
      </c>
      <c r="C2187" s="5">
        <f t="shared" si="103"/>
        <v>8.4435898217086643E-3</v>
      </c>
      <c r="D2187" s="24">
        <f t="shared" si="104"/>
        <v>0.99416870481713415</v>
      </c>
      <c r="E2187" s="24">
        <f t="shared" si="105"/>
        <v>1.5886358525938498</v>
      </c>
    </row>
    <row r="2188" spans="1:5" ht="15" customHeight="1" x14ac:dyDescent="0.2">
      <c r="A2188" s="3">
        <f>'Stocks Returns'!A2184</f>
        <v>45352</v>
      </c>
      <c r="B2188" s="5">
        <f>SUMPRODUCT('Stocks Returns'!B2184:E2184,$H$10:$K$10)</f>
        <v>3.7350654511676329E-3</v>
      </c>
      <c r="C2188" s="5">
        <f t="shared" si="103"/>
        <v>-3.7350654511676329E-3</v>
      </c>
      <c r="D2188" s="24">
        <f t="shared" si="104"/>
        <v>1.0026206915765103</v>
      </c>
      <c r="E2188" s="24">
        <f t="shared" si="105"/>
        <v>1.5971418234015577</v>
      </c>
    </row>
    <row r="2189" spans="1:5" ht="15" customHeight="1" x14ac:dyDescent="0.2">
      <c r="A2189" s="3">
        <f>'Stocks Returns'!A2185</f>
        <v>45355</v>
      </c>
      <c r="B2189" s="5">
        <f>SUMPRODUCT('Stocks Returns'!B2185:E2185,$H$10:$K$10)</f>
        <v>-8.8271399605422286E-3</v>
      </c>
      <c r="C2189" s="5">
        <f t="shared" si="103"/>
        <v>8.8271399605422286E-3</v>
      </c>
      <c r="D2189" s="24">
        <f t="shared" si="104"/>
        <v>0.99390252102078369</v>
      </c>
      <c r="E2189" s="24">
        <f t="shared" si="105"/>
        <v>1.5883633560912505</v>
      </c>
    </row>
    <row r="2190" spans="1:5" ht="15" customHeight="1" x14ac:dyDescent="0.2">
      <c r="A2190" s="3">
        <f>'Stocks Returns'!A2186</f>
        <v>45356</v>
      </c>
      <c r="B2190" s="5">
        <f>SUMPRODUCT('Stocks Returns'!B2186:E2186,$H$10:$K$10)</f>
        <v>-4.7170177215016731E-3</v>
      </c>
      <c r="C2190" s="5">
        <f t="shared" si="103"/>
        <v>4.7170177215016731E-3</v>
      </c>
      <c r="D2190" s="24">
        <f t="shared" si="104"/>
        <v>0.99675494585467783</v>
      </c>
      <c r="E2190" s="24">
        <f t="shared" si="105"/>
        <v>1.5912688225091784</v>
      </c>
    </row>
    <row r="2191" spans="1:5" ht="15" customHeight="1" x14ac:dyDescent="0.2">
      <c r="A2191" s="3">
        <f>'Stocks Returns'!A2187</f>
        <v>45357</v>
      </c>
      <c r="B2191" s="5">
        <f>SUMPRODUCT('Stocks Returns'!B2187:E2187,$H$10:$K$10)</f>
        <v>5.0193485820480607E-3</v>
      </c>
      <c r="C2191" s="5">
        <f t="shared" si="103"/>
        <v>-5.0193485820480607E-3</v>
      </c>
      <c r="D2191" s="24">
        <f t="shared" si="104"/>
        <v>1.0035119840693414</v>
      </c>
      <c r="E2191" s="24">
        <f t="shared" si="105"/>
        <v>1.5980221500784442</v>
      </c>
    </row>
    <row r="2192" spans="1:5" ht="15" customHeight="1" x14ac:dyDescent="0.2">
      <c r="A2192" s="3">
        <f>'Stocks Returns'!A2188</f>
        <v>45358</v>
      </c>
      <c r="B2192" s="5">
        <f>SUMPRODUCT('Stocks Returns'!B2188:E2188,$H$10:$K$10)</f>
        <v>-3.5977539651178129E-3</v>
      </c>
      <c r="C2192" s="5">
        <f t="shared" si="103"/>
        <v>3.5977539651178129E-3</v>
      </c>
      <c r="D2192" s="24">
        <f t="shared" si="104"/>
        <v>0.99753171490160819</v>
      </c>
      <c r="E2192" s="24">
        <f t="shared" si="105"/>
        <v>1.5920544419656713</v>
      </c>
    </row>
    <row r="2193" spans="1:5" ht="15" customHeight="1" x14ac:dyDescent="0.2">
      <c r="A2193" s="3">
        <f>'Stocks Returns'!A2189</f>
        <v>45359</v>
      </c>
      <c r="B2193" s="5">
        <f>SUMPRODUCT('Stocks Returns'!B2189:E2189,$H$10:$K$10)</f>
        <v>3.2135224597671596E-3</v>
      </c>
      <c r="C2193" s="5">
        <f t="shared" si="103"/>
        <v>-3.2135224597671596E-3</v>
      </c>
      <c r="D2193" s="24">
        <f t="shared" si="104"/>
        <v>1.0022587407404784</v>
      </c>
      <c r="E2193" s="24">
        <f t="shared" si="105"/>
        <v>1.5967834134368979</v>
      </c>
    </row>
    <row r="2194" spans="1:5" ht="15" customHeight="1" x14ac:dyDescent="0.2">
      <c r="A2194" s="3">
        <f>'Stocks Returns'!A2190</f>
        <v>45362</v>
      </c>
      <c r="B2194" s="5">
        <f>SUMPRODUCT('Stocks Returns'!B2190:E2190,$H$10:$K$10)</f>
        <v>2.9165416503542049E-3</v>
      </c>
      <c r="C2194" s="5">
        <f t="shared" si="103"/>
        <v>-2.9165416503542049E-3</v>
      </c>
      <c r="D2194" s="24">
        <f t="shared" si="104"/>
        <v>1.0020526360587458</v>
      </c>
      <c r="E2194" s="24">
        <f t="shared" si="105"/>
        <v>1.5965790897824546</v>
      </c>
    </row>
    <row r="2195" spans="1:5" ht="15" customHeight="1" x14ac:dyDescent="0.2">
      <c r="A2195" s="3">
        <f>'Stocks Returns'!A2191</f>
        <v>45363</v>
      </c>
      <c r="B2195" s="5">
        <f>SUMPRODUCT('Stocks Returns'!B2191:E2191,$H$10:$K$10)</f>
        <v>1.2150797431420378E-2</v>
      </c>
      <c r="C2195" s="5">
        <f t="shared" si="103"/>
        <v>-1.2150797431420378E-2</v>
      </c>
      <c r="D2195" s="24">
        <f t="shared" si="104"/>
        <v>1.0084612095708057</v>
      </c>
      <c r="E2195" s="24">
        <f t="shared" si="105"/>
        <v>1.6028521075802182</v>
      </c>
    </row>
    <row r="2196" spans="1:5" ht="15" customHeight="1" x14ac:dyDescent="0.2">
      <c r="A2196" s="3">
        <f>'Stocks Returns'!A2192</f>
        <v>45364</v>
      </c>
      <c r="B2196" s="5">
        <f>SUMPRODUCT('Stocks Returns'!B2192:E2192,$H$10:$K$10)</f>
        <v>3.1772075159247236E-3</v>
      </c>
      <c r="C2196" s="5">
        <f t="shared" si="103"/>
        <v>-3.1772075159247236E-3</v>
      </c>
      <c r="D2196" s="24">
        <f t="shared" si="104"/>
        <v>1.0022335381694516</v>
      </c>
      <c r="E2196" s="24">
        <f t="shared" si="105"/>
        <v>1.5967584378089068</v>
      </c>
    </row>
    <row r="2197" spans="1:5" ht="15" customHeight="1" x14ac:dyDescent="0.2">
      <c r="A2197" s="3">
        <f>'Stocks Returns'!A2193</f>
        <v>45365</v>
      </c>
      <c r="B2197" s="5">
        <f>SUMPRODUCT('Stocks Returns'!B2193:E2193,$H$10:$K$10)</f>
        <v>3.221115342044428E-3</v>
      </c>
      <c r="C2197" s="5">
        <f t="shared" si="103"/>
        <v>-3.221115342044428E-3</v>
      </c>
      <c r="D2197" s="24">
        <f t="shared" si="104"/>
        <v>1.0022640102007787</v>
      </c>
      <c r="E2197" s="24">
        <f t="shared" si="105"/>
        <v>1.5967886351243965</v>
      </c>
    </row>
    <row r="2198" spans="1:5" ht="15" customHeight="1" x14ac:dyDescent="0.2">
      <c r="A2198" s="3">
        <f>'Stocks Returns'!A2194</f>
        <v>45366</v>
      </c>
      <c r="B2198" s="5">
        <f>SUMPRODUCT('Stocks Returns'!B2194:E2194,$H$10:$K$10)</f>
        <v>-1.1277038890223924E-2</v>
      </c>
      <c r="C2198" s="5">
        <f t="shared" si="103"/>
        <v>1.1277038890223924E-2</v>
      </c>
      <c r="D2198" s="24">
        <f t="shared" si="104"/>
        <v>0.99220229116358449</v>
      </c>
      <c r="E2198" s="24">
        <f t="shared" si="105"/>
        <v>1.586616205126806</v>
      </c>
    </row>
    <row r="2199" spans="1:5" ht="15" customHeight="1" x14ac:dyDescent="0.2">
      <c r="A2199" s="3">
        <f>'Stocks Returns'!A2195</f>
        <v>45369</v>
      </c>
      <c r="B2199" s="5">
        <f>SUMPRODUCT('Stocks Returns'!B2195:E2195,$H$10:$K$10)</f>
        <v>6.3109470616995707E-3</v>
      </c>
      <c r="C2199" s="5">
        <f t="shared" si="103"/>
        <v>-6.3109470616995707E-3</v>
      </c>
      <c r="D2199" s="24">
        <f t="shared" si="104"/>
        <v>1.0044083534142194</v>
      </c>
      <c r="E2199" s="24">
        <f t="shared" si="105"/>
        <v>1.5989042637646307</v>
      </c>
    </row>
    <row r="2200" spans="1:5" ht="15" customHeight="1" x14ac:dyDescent="0.2">
      <c r="A2200" s="3">
        <f>'Stocks Returns'!A2196</f>
        <v>45370</v>
      </c>
      <c r="B2200" s="5">
        <f>SUMPRODUCT('Stocks Returns'!B2196:E2196,$H$10:$K$10)</f>
        <v>7.0844340225722953E-3</v>
      </c>
      <c r="C2200" s="5">
        <f t="shared" si="103"/>
        <v>-7.0844340225722953E-3</v>
      </c>
      <c r="D2200" s="24">
        <f t="shared" si="104"/>
        <v>1.0049451533650651</v>
      </c>
      <c r="E2200" s="24">
        <f t="shared" si="105"/>
        <v>1.5994309746863797</v>
      </c>
    </row>
    <row r="2201" spans="1:5" ht="15" customHeight="1" x14ac:dyDescent="0.2">
      <c r="A2201" s="3">
        <f>'Stocks Returns'!A2197</f>
        <v>45371</v>
      </c>
      <c r="B2201" s="5">
        <f>SUMPRODUCT('Stocks Returns'!B2197:E2197,$H$10:$K$10)</f>
        <v>7.017134586955502E-3</v>
      </c>
      <c r="C2201" s="5">
        <f t="shared" si="103"/>
        <v>-7.017134586955502E-3</v>
      </c>
      <c r="D2201" s="24">
        <f t="shared" si="104"/>
        <v>1.0048984475567471</v>
      </c>
      <c r="E2201" s="24">
        <f t="shared" si="105"/>
        <v>1.5993851929194856</v>
      </c>
    </row>
    <row r="2202" spans="1:5" ht="15" customHeight="1" x14ac:dyDescent="0.2">
      <c r="A2202" s="3">
        <f>'Stocks Returns'!A2198</f>
        <v>45372</v>
      </c>
      <c r="B2202" s="5">
        <f>SUMPRODUCT('Stocks Returns'!B2198:E2198,$H$10:$K$10)</f>
        <v>3.9161705184376271E-3</v>
      </c>
      <c r="C2202" s="5">
        <f t="shared" si="103"/>
        <v>-3.9161705184376271E-3</v>
      </c>
      <c r="D2202" s="24">
        <f t="shared" si="104"/>
        <v>1.0027463784931956</v>
      </c>
      <c r="E2202" s="24">
        <f t="shared" si="105"/>
        <v>1.5972661575521327</v>
      </c>
    </row>
    <row r="2203" spans="1:5" ht="15" customHeight="1" x14ac:dyDescent="0.2">
      <c r="A2203" s="3">
        <f>'Stocks Returns'!A2199</f>
        <v>45373</v>
      </c>
      <c r="B2203" s="5">
        <f>SUMPRODUCT('Stocks Returns'!B2199:E2199,$H$10:$K$10)</f>
        <v>-2.3565684323752528E-2</v>
      </c>
      <c r="C2203" s="5">
        <f t="shared" si="103"/>
        <v>2.3565684323752528E-2</v>
      </c>
      <c r="D2203" s="24">
        <f t="shared" si="104"/>
        <v>0.98367397123271572</v>
      </c>
      <c r="E2203" s="24">
        <f t="shared" si="105"/>
        <v>1.5776815555123163</v>
      </c>
    </row>
    <row r="2204" spans="1:5" ht="15" customHeight="1" x14ac:dyDescent="0.2">
      <c r="A2204" s="3">
        <f>'Stocks Returns'!A2200</f>
        <v>45376</v>
      </c>
      <c r="B2204" s="5">
        <f>SUMPRODUCT('Stocks Returns'!B2200:E2200,$H$10:$K$10)</f>
        <v>-7.0095901608792756E-3</v>
      </c>
      <c r="C2204" s="5">
        <f t="shared" si="103"/>
        <v>7.0095901608792756E-3</v>
      </c>
      <c r="D2204" s="24">
        <f t="shared" si="104"/>
        <v>0.99516390058174975</v>
      </c>
      <c r="E2204" s="24">
        <f t="shared" si="105"/>
        <v>1.5896521673347823</v>
      </c>
    </row>
    <row r="2205" spans="1:5" ht="15" customHeight="1" x14ac:dyDescent="0.2">
      <c r="A2205" s="3">
        <f>'Stocks Returns'!A2201</f>
        <v>45377</v>
      </c>
      <c r="B2205" s="5">
        <f>SUMPRODUCT('Stocks Returns'!B2201:E2201,$H$10:$K$10)</f>
        <v>-2.9776525890212744E-3</v>
      </c>
      <c r="C2205" s="5">
        <f t="shared" si="103"/>
        <v>2.9776525890212744E-3</v>
      </c>
      <c r="D2205" s="24">
        <f t="shared" si="104"/>
        <v>0.99796206525661924</v>
      </c>
      <c r="E2205" s="24">
        <f t="shared" si="105"/>
        <v>1.5924886620703893</v>
      </c>
    </row>
    <row r="2206" spans="1:5" ht="15" customHeight="1" x14ac:dyDescent="0.2">
      <c r="A2206" s="3">
        <f>'Stocks Returns'!A2202</f>
        <v>45378</v>
      </c>
      <c r="B2206" s="5">
        <f>SUMPRODUCT('Stocks Returns'!B2202:E2202,$H$10:$K$10)</f>
        <v>-3.290603318633446E-3</v>
      </c>
      <c r="C2206" s="5">
        <f t="shared" si="103"/>
        <v>3.290603318633446E-3</v>
      </c>
      <c r="D2206" s="24">
        <f t="shared" si="104"/>
        <v>0.9977448774502683</v>
      </c>
      <c r="E2206" s="24">
        <f t="shared" si="105"/>
        <v>1.5922696134672847</v>
      </c>
    </row>
    <row r="2207" spans="1:5" ht="15" customHeight="1" x14ac:dyDescent="0.2">
      <c r="A2207" s="3">
        <f>'Stocks Returns'!A2203</f>
        <v>45379</v>
      </c>
      <c r="B2207" s="5">
        <f>SUMPRODUCT('Stocks Returns'!B2203:E2203,$H$10:$K$10)</f>
        <v>5.4819739381096739E-4</v>
      </c>
      <c r="C2207" s="5">
        <f t="shared" si="103"/>
        <v>-5.4819739381096739E-4</v>
      </c>
      <c r="D2207" s="24">
        <f t="shared" si="104"/>
        <v>1.0004090051447048</v>
      </c>
      <c r="E2207" s="24">
        <f t="shared" si="105"/>
        <v>1.5949435623748847</v>
      </c>
    </row>
    <row r="2208" spans="1:5" ht="15" customHeight="1" x14ac:dyDescent="0.2">
      <c r="A2208" s="3">
        <f>'Stocks Returns'!A2204</f>
        <v>45380</v>
      </c>
      <c r="B2208" s="5">
        <f>SUMPRODUCT('Stocks Returns'!B2204:E2204,$H$10:$K$10)</f>
        <v>0</v>
      </c>
      <c r="C2208" s="5">
        <f t="shared" si="103"/>
        <v>0</v>
      </c>
      <c r="D2208" s="24">
        <f t="shared" si="104"/>
        <v>1.0000285561533999</v>
      </c>
      <c r="E2208" s="24">
        <f t="shared" si="105"/>
        <v>1.5945634464142966</v>
      </c>
    </row>
    <row r="2209" spans="1:5" ht="15" customHeight="1" x14ac:dyDescent="0.2">
      <c r="A2209" s="3">
        <f>'Stocks Returns'!A2205</f>
        <v>45383</v>
      </c>
      <c r="B2209" s="5">
        <f>SUMPRODUCT('Stocks Returns'!B2205:E2205,$H$10:$K$10)</f>
        <v>-2.6539313231836881E-3</v>
      </c>
      <c r="C2209" s="5">
        <f t="shared" si="103"/>
        <v>2.6539313231836881E-3</v>
      </c>
      <c r="D2209" s="24">
        <f t="shared" si="104"/>
        <v>0.99818672781511042</v>
      </c>
      <c r="E2209" s="24">
        <f t="shared" si="105"/>
        <v>1.59271505173966</v>
      </c>
    </row>
    <row r="2210" spans="1:5" ht="15" customHeight="1" x14ac:dyDescent="0.2">
      <c r="A2210" s="3">
        <f>'Stocks Returns'!A2206</f>
        <v>45384</v>
      </c>
      <c r="B2210" s="5">
        <f>SUMPRODUCT('Stocks Returns'!B2206:E2206,$H$10:$K$10)</f>
        <v>-5.7045856130665765E-4</v>
      </c>
      <c r="C2210" s="5">
        <f t="shared" si="103"/>
        <v>5.7045856130665765E-4</v>
      </c>
      <c r="D2210" s="24">
        <f t="shared" si="104"/>
        <v>0.99963265791185307</v>
      </c>
      <c r="E2210" s="24">
        <f t="shared" si="105"/>
        <v>1.594167279989354</v>
      </c>
    </row>
    <row r="2211" spans="1:5" ht="15" customHeight="1" x14ac:dyDescent="0.2">
      <c r="A2211" s="3">
        <f>'Stocks Returns'!A2207</f>
        <v>45385</v>
      </c>
      <c r="B2211" s="5">
        <f>SUMPRODUCT('Stocks Returns'!B2207:E2207,$H$10:$K$10)</f>
        <v>-4.8756533245175385E-3</v>
      </c>
      <c r="C2211" s="5">
        <f t="shared" si="103"/>
        <v>4.8756533245175385E-3</v>
      </c>
      <c r="D2211" s="24">
        <f t="shared" si="104"/>
        <v>0.99664485274618475</v>
      </c>
      <c r="E2211" s="24">
        <f t="shared" si="105"/>
        <v>1.5911572809170127</v>
      </c>
    </row>
    <row r="2212" spans="1:5" ht="15" customHeight="1" x14ac:dyDescent="0.2">
      <c r="A2212" s="3">
        <f>'Stocks Returns'!A2208</f>
        <v>45386</v>
      </c>
      <c r="B2212" s="5">
        <f>SUMPRODUCT('Stocks Returns'!B2208:E2208,$H$10:$K$10)</f>
        <v>-1.1283871021483221E-2</v>
      </c>
      <c r="C2212" s="5">
        <f t="shared" si="103"/>
        <v>1.1283871021483221E-2</v>
      </c>
      <c r="D2212" s="24">
        <f t="shared" si="104"/>
        <v>0.99219754966449059</v>
      </c>
      <c r="E2212" s="24">
        <f t="shared" si="105"/>
        <v>1.5866113168414722</v>
      </c>
    </row>
    <row r="2213" spans="1:5" ht="15" customHeight="1" x14ac:dyDescent="0.2">
      <c r="A2213" s="3">
        <f>'Stocks Returns'!A2209</f>
        <v>45387</v>
      </c>
      <c r="B2213" s="5">
        <f>SUMPRODUCT('Stocks Returns'!B2209:E2209,$H$10:$K$10)</f>
        <v>1.168004579531323E-2</v>
      </c>
      <c r="C2213" s="5">
        <f t="shared" si="103"/>
        <v>-1.168004579531323E-2</v>
      </c>
      <c r="D2213" s="24">
        <f t="shared" si="104"/>
        <v>1.0081345079353474</v>
      </c>
      <c r="E2213" s="24">
        <f t="shared" si="105"/>
        <v>1.6025363399320744</v>
      </c>
    </row>
    <row r="2214" spans="1:5" ht="15" customHeight="1" x14ac:dyDescent="0.2">
      <c r="A2214" s="3">
        <f>'Stocks Returns'!A2210</f>
        <v>45390</v>
      </c>
      <c r="B2214" s="5">
        <f>SUMPRODUCT('Stocks Returns'!B2210:E2210,$H$10:$K$10)</f>
        <v>3.1363068284650038E-3</v>
      </c>
      <c r="C2214" s="5">
        <f t="shared" si="103"/>
        <v>-3.1363068284650038E-3</v>
      </c>
      <c r="D2214" s="24">
        <f t="shared" si="104"/>
        <v>1.0022051530923546</v>
      </c>
      <c r="E2214" s="24">
        <f t="shared" si="105"/>
        <v>1.5967303052767592</v>
      </c>
    </row>
    <row r="2215" spans="1:5" ht="15" customHeight="1" x14ac:dyDescent="0.2">
      <c r="A2215" s="3">
        <f>'Stocks Returns'!A2211</f>
        <v>45391</v>
      </c>
      <c r="B2215" s="5">
        <f>SUMPRODUCT('Stocks Returns'!B2211:E2211,$H$10:$K$10)</f>
        <v>-1.8780170546306341E-3</v>
      </c>
      <c r="C2215" s="5">
        <f t="shared" si="103"/>
        <v>1.8780170546306341E-3</v>
      </c>
      <c r="D2215" s="24">
        <f t="shared" si="104"/>
        <v>0.99872521231748634</v>
      </c>
      <c r="E2215" s="24">
        <f t="shared" si="105"/>
        <v>1.593256856803128</v>
      </c>
    </row>
    <row r="2216" spans="1:5" ht="15" customHeight="1" x14ac:dyDescent="0.2">
      <c r="A2216" s="3">
        <f>'Stocks Returns'!A2212</f>
        <v>45392</v>
      </c>
      <c r="B2216" s="5">
        <f>SUMPRODUCT('Stocks Returns'!B2212:E2212,$H$10:$K$10)</f>
        <v>-9.8710588151956057E-3</v>
      </c>
      <c r="C2216" s="5">
        <f t="shared" si="103"/>
        <v>9.8710588151956057E-3</v>
      </c>
      <c r="D2216" s="24">
        <f t="shared" si="104"/>
        <v>0.99317804133565424</v>
      </c>
      <c r="E2216" s="24">
        <f t="shared" si="105"/>
        <v>1.5876202773814811</v>
      </c>
    </row>
    <row r="2217" spans="1:5" ht="15" customHeight="1" x14ac:dyDescent="0.2">
      <c r="A2217" s="3">
        <f>'Stocks Returns'!A2213</f>
        <v>45393</v>
      </c>
      <c r="B2217" s="5">
        <f>SUMPRODUCT('Stocks Returns'!B2213:E2213,$H$10:$K$10)</f>
        <v>4.8958785640537293E-3</v>
      </c>
      <c r="C2217" s="5">
        <f t="shared" si="103"/>
        <v>-4.8958785640537293E-3</v>
      </c>
      <c r="D2217" s="24">
        <f t="shared" si="104"/>
        <v>1.0034262958768532</v>
      </c>
      <c r="E2217" s="24">
        <f t="shared" si="105"/>
        <v>1.597937655074382</v>
      </c>
    </row>
    <row r="2218" spans="1:5" ht="15" customHeight="1" x14ac:dyDescent="0.2">
      <c r="A2218" s="3">
        <f>'Stocks Returns'!A2214</f>
        <v>45394</v>
      </c>
      <c r="B2218" s="5">
        <f>SUMPRODUCT('Stocks Returns'!B2214:E2214,$H$10:$K$10)</f>
        <v>-1.4408764197893452E-3</v>
      </c>
      <c r="C2218" s="5">
        <f t="shared" si="103"/>
        <v>1.4408764197893452E-3</v>
      </c>
      <c r="D2218" s="24">
        <f t="shared" si="104"/>
        <v>0.99902858791806615</v>
      </c>
      <c r="E2218" s="24">
        <f t="shared" si="105"/>
        <v>1.5935615937488832</v>
      </c>
    </row>
    <row r="2219" spans="1:5" ht="15" customHeight="1" x14ac:dyDescent="0.2">
      <c r="A2219" s="3">
        <f>'Stocks Returns'!A2215</f>
        <v>45397</v>
      </c>
      <c r="B2219" s="5">
        <f>SUMPRODUCT('Stocks Returns'!B2215:E2215,$H$10:$K$10)</f>
        <v>-1.5913265761265696E-2</v>
      </c>
      <c r="C2219" s="5">
        <f t="shared" si="103"/>
        <v>1.5913265761265696E-2</v>
      </c>
      <c r="D2219" s="24">
        <f t="shared" si="104"/>
        <v>0.98898474971508155</v>
      </c>
      <c r="E2219" s="24">
        <f t="shared" si="105"/>
        <v>1.5832787458257598</v>
      </c>
    </row>
    <row r="2220" spans="1:5" ht="15" customHeight="1" x14ac:dyDescent="0.2">
      <c r="A2220" s="3">
        <f>'Stocks Returns'!A2216</f>
        <v>45398</v>
      </c>
      <c r="B2220" s="5">
        <f>SUMPRODUCT('Stocks Returns'!B2216:E2216,$H$10:$K$10)</f>
        <v>3.8824551666559459E-4</v>
      </c>
      <c r="C2220" s="5">
        <f t="shared" si="103"/>
        <v>-3.8824551666559459E-4</v>
      </c>
      <c r="D2220" s="24">
        <f t="shared" si="104"/>
        <v>1.0002979985419658</v>
      </c>
      <c r="E2220" s="24">
        <f t="shared" si="105"/>
        <v>1.5948327127922517</v>
      </c>
    </row>
    <row r="2221" spans="1:5" ht="15" customHeight="1" x14ac:dyDescent="0.2">
      <c r="A2221" s="3">
        <f>'Stocks Returns'!A2217</f>
        <v>45399</v>
      </c>
      <c r="B2221" s="5">
        <f>SUMPRODUCT('Stocks Returns'!B2217:E2217,$H$10:$K$10)</f>
        <v>4.0409583316483085E-3</v>
      </c>
      <c r="C2221" s="5">
        <f t="shared" si="103"/>
        <v>-4.0409583316483085E-3</v>
      </c>
      <c r="D2221" s="24">
        <f t="shared" si="104"/>
        <v>1.0028329812355639</v>
      </c>
      <c r="E2221" s="24">
        <f t="shared" si="105"/>
        <v>1.597351791219602</v>
      </c>
    </row>
    <row r="2222" spans="1:5" ht="15" customHeight="1" x14ac:dyDescent="0.2">
      <c r="A2222" s="3">
        <f>'Stocks Returns'!A2218</f>
        <v>45400</v>
      </c>
      <c r="B2222" s="5">
        <f>SUMPRODUCT('Stocks Returns'!B2218:E2218,$H$10:$K$10)</f>
        <v>-5.1448223229204788E-3</v>
      </c>
      <c r="C2222" s="5">
        <f t="shared" si="103"/>
        <v>5.1448223229204788E-3</v>
      </c>
      <c r="D2222" s="24">
        <f t="shared" si="104"/>
        <v>0.99645804946129313</v>
      </c>
      <c r="E2222" s="24">
        <f t="shared" si="105"/>
        <v>1.5909679097065059</v>
      </c>
    </row>
    <row r="2223" spans="1:5" ht="15" customHeight="1" x14ac:dyDescent="0.2">
      <c r="A2223" s="3">
        <f>'Stocks Returns'!A2219</f>
        <v>45401</v>
      </c>
      <c r="B2223" s="5">
        <f>SUMPRODUCT('Stocks Returns'!B2219:E2219,$H$10:$K$10)</f>
        <v>-7.2307521599840816E-3</v>
      </c>
      <c r="C2223" s="5">
        <f t="shared" si="103"/>
        <v>7.2307521599840816E-3</v>
      </c>
      <c r="D2223" s="24">
        <f t="shared" si="104"/>
        <v>0.99501041415437097</v>
      </c>
      <c r="E2223" s="24">
        <f t="shared" si="105"/>
        <v>1.5894956794771904</v>
      </c>
    </row>
    <row r="2224" spans="1:5" ht="15" customHeight="1" x14ac:dyDescent="0.2">
      <c r="A2224" s="3">
        <f>'Stocks Returns'!A2220</f>
        <v>45404</v>
      </c>
      <c r="B2224" s="5">
        <f>SUMPRODUCT('Stocks Returns'!B2220:E2220,$H$10:$K$10)</f>
        <v>1.0200880851268386E-2</v>
      </c>
      <c r="C2224" s="5">
        <f t="shared" si="103"/>
        <v>-1.0200880851268386E-2</v>
      </c>
      <c r="D2224" s="24">
        <f t="shared" si="104"/>
        <v>1.0071079674641803</v>
      </c>
      <c r="E2224" s="24">
        <f t="shared" si="105"/>
        <v>1.6015413330923471</v>
      </c>
    </row>
    <row r="2225" spans="1:5" ht="15" customHeight="1" x14ac:dyDescent="0.2">
      <c r="A2225" s="3">
        <f>'Stocks Returns'!A2221</f>
        <v>45405</v>
      </c>
      <c r="B2225" s="5">
        <f>SUMPRODUCT('Stocks Returns'!B2221:E2221,$H$10:$K$10)</f>
        <v>8.0028755139432157E-3</v>
      </c>
      <c r="C2225" s="5">
        <f t="shared" si="103"/>
        <v>-8.0028755139432157E-3</v>
      </c>
      <c r="D2225" s="24">
        <f t="shared" si="104"/>
        <v>1.0055825517600765</v>
      </c>
      <c r="E2225" s="24">
        <f t="shared" si="105"/>
        <v>1.6000548815138687</v>
      </c>
    </row>
    <row r="2226" spans="1:5" ht="15" customHeight="1" x14ac:dyDescent="0.2">
      <c r="A2226" s="3">
        <f>'Stocks Returns'!A2222</f>
        <v>45406</v>
      </c>
      <c r="B2226" s="5">
        <f>SUMPRODUCT('Stocks Returns'!B2222:E2222,$H$10:$K$10)</f>
        <v>6.140968452271525E-3</v>
      </c>
      <c r="C2226" s="5">
        <f t="shared" si="103"/>
        <v>-6.140968452271525E-3</v>
      </c>
      <c r="D2226" s="24">
        <f t="shared" si="104"/>
        <v>1.0042903882592764</v>
      </c>
      <c r="E2226" s="24">
        <f t="shared" si="105"/>
        <v>1.5987883598491321</v>
      </c>
    </row>
    <row r="2227" spans="1:5" ht="15" customHeight="1" x14ac:dyDescent="0.2">
      <c r="A2227" s="3">
        <f>'Stocks Returns'!A2223</f>
        <v>45407</v>
      </c>
      <c r="B2227" s="5">
        <f>SUMPRODUCT('Stocks Returns'!B2223:E2223,$H$10:$K$10)</f>
        <v>1.4716900371811545E-3</v>
      </c>
      <c r="C2227" s="5">
        <f t="shared" si="103"/>
        <v>-1.4716900371811545E-3</v>
      </c>
      <c r="D2227" s="24">
        <f t="shared" si="104"/>
        <v>1.0010499090392038</v>
      </c>
      <c r="E2227" s="24">
        <f t="shared" si="105"/>
        <v>1.5955825947694549</v>
      </c>
    </row>
    <row r="2228" spans="1:5" ht="15" customHeight="1" x14ac:dyDescent="0.2">
      <c r="A2228" s="3">
        <f>'Stocks Returns'!A2224</f>
        <v>45408</v>
      </c>
      <c r="B2228" s="5">
        <f>SUMPRODUCT('Stocks Returns'!B2224:E2224,$H$10:$K$10)</f>
        <v>-1.3073175052045801E-3</v>
      </c>
      <c r="C2228" s="5">
        <f t="shared" si="103"/>
        <v>1.3073175052045801E-3</v>
      </c>
      <c r="D2228" s="24">
        <f t="shared" si="104"/>
        <v>0.99912127780478799</v>
      </c>
      <c r="E2228" s="24">
        <f t="shared" si="105"/>
        <v>1.5936546262956588</v>
      </c>
    </row>
    <row r="2229" spans="1:5" ht="15" customHeight="1" x14ac:dyDescent="0.2">
      <c r="A2229" s="3">
        <f>'Stocks Returns'!A2225</f>
        <v>45411</v>
      </c>
      <c r="B2229" s="5">
        <f>SUMPRODUCT('Stocks Returns'!B2225:E2225,$H$10:$K$10)</f>
        <v>-9.4367990444179303E-3</v>
      </c>
      <c r="C2229" s="5">
        <f t="shared" si="103"/>
        <v>9.4367990444179303E-3</v>
      </c>
      <c r="D2229" s="24">
        <f t="shared" si="104"/>
        <v>0.99347941761657388</v>
      </c>
      <c r="E2229" s="24">
        <f t="shared" si="105"/>
        <v>1.587929642405455</v>
      </c>
    </row>
    <row r="2230" spans="1:5" ht="15" customHeight="1" x14ac:dyDescent="0.2">
      <c r="A2230" s="3">
        <f>'Stocks Returns'!A2226</f>
        <v>45412</v>
      </c>
      <c r="B2230" s="5">
        <f>SUMPRODUCT('Stocks Returns'!B2226:E2226,$H$10:$K$10)</f>
        <v>-1.1985279431234145E-2</v>
      </c>
      <c r="C2230" s="5">
        <f t="shared" si="103"/>
        <v>1.1985279431234145E-2</v>
      </c>
      <c r="D2230" s="24">
        <f t="shared" si="104"/>
        <v>0.99171077222812343</v>
      </c>
      <c r="E2230" s="24">
        <f t="shared" si="105"/>
        <v>1.5861089989218073</v>
      </c>
    </row>
    <row r="2231" spans="1:5" ht="15" customHeight="1" x14ac:dyDescent="0.2">
      <c r="A2231" s="3">
        <f>'Stocks Returns'!A2227</f>
        <v>45413</v>
      </c>
      <c r="B2231" s="5">
        <f>SUMPRODUCT('Stocks Returns'!B2227:E2227,$H$10:$K$10)</f>
        <v>-6.5503937195726981E-3</v>
      </c>
      <c r="C2231" s="5">
        <f t="shared" si="103"/>
        <v>6.5503937195726981E-3</v>
      </c>
      <c r="D2231" s="24">
        <f t="shared" si="104"/>
        <v>0.99548258291201652</v>
      </c>
      <c r="E2231" s="24">
        <f t="shared" si="105"/>
        <v>1.5899767834296372</v>
      </c>
    </row>
    <row r="2232" spans="1:5" ht="15" customHeight="1" x14ac:dyDescent="0.2">
      <c r="A2232" s="3">
        <f>'Stocks Returns'!A2228</f>
        <v>45414</v>
      </c>
      <c r="B2232" s="5">
        <f>SUMPRODUCT('Stocks Returns'!B2228:E2228,$H$10:$K$10)</f>
        <v>1.4259326821754906E-3</v>
      </c>
      <c r="C2232" s="5">
        <f t="shared" si="103"/>
        <v>-1.4259326821754906E-3</v>
      </c>
      <c r="D2232" s="24">
        <f t="shared" si="104"/>
        <v>1.0010181534348297</v>
      </c>
      <c r="E2232" s="24">
        <f t="shared" si="105"/>
        <v>1.5955509706461122</v>
      </c>
    </row>
    <row r="2233" spans="1:5" ht="15" customHeight="1" x14ac:dyDescent="0.2">
      <c r="A2233" s="3">
        <f>'Stocks Returns'!A2229</f>
        <v>45415</v>
      </c>
      <c r="B2233" s="5">
        <f>SUMPRODUCT('Stocks Returns'!B2229:E2229,$H$10:$K$10)</f>
        <v>4.3251444908203379E-3</v>
      </c>
      <c r="C2233" s="5">
        <f t="shared" si="103"/>
        <v>-4.3251444908203379E-3</v>
      </c>
      <c r="D2233" s="24">
        <f t="shared" si="104"/>
        <v>1.0030302064300292</v>
      </c>
      <c r="E2233" s="24">
        <f t="shared" si="105"/>
        <v>1.5975466968866632</v>
      </c>
    </row>
    <row r="2234" spans="1:5" ht="15" customHeight="1" x14ac:dyDescent="0.2">
      <c r="A2234" s="3">
        <f>'Stocks Returns'!A2230</f>
        <v>45418</v>
      </c>
      <c r="B2234" s="5">
        <f>SUMPRODUCT('Stocks Returns'!B2230:E2230,$H$10:$K$10)</f>
        <v>1.6181247691782391E-2</v>
      </c>
      <c r="C2234" s="5">
        <f t="shared" si="103"/>
        <v>-1.6181247691782391E-2</v>
      </c>
      <c r="D2234" s="24">
        <f t="shared" si="104"/>
        <v>1.0112583420514969</v>
      </c>
      <c r="E2234" s="24">
        <f t="shared" si="105"/>
        <v>1.6055378243131266</v>
      </c>
    </row>
    <row r="2235" spans="1:5" ht="15" customHeight="1" x14ac:dyDescent="0.2">
      <c r="A2235" s="3">
        <f>'Stocks Returns'!A2231</f>
        <v>45419</v>
      </c>
      <c r="B2235" s="5">
        <f>SUMPRODUCT('Stocks Returns'!B2231:E2231,$H$10:$K$10)</f>
        <v>1.2010272716161279E-2</v>
      </c>
      <c r="C2235" s="5">
        <f t="shared" si="103"/>
        <v>-1.2010272716161279E-2</v>
      </c>
      <c r="D2235" s="24">
        <f t="shared" si="104"/>
        <v>1.0083636854184159</v>
      </c>
      <c r="E2235" s="24">
        <f t="shared" si="105"/>
        <v>1.6027578927955126</v>
      </c>
    </row>
    <row r="2236" spans="1:5" ht="15" customHeight="1" x14ac:dyDescent="0.2">
      <c r="A2236" s="3">
        <f>'Stocks Returns'!A2232</f>
        <v>45420</v>
      </c>
      <c r="B2236" s="5">
        <f>SUMPRODUCT('Stocks Returns'!B2232:E2232,$H$10:$K$10)</f>
        <v>2.429796577323882E-3</v>
      </c>
      <c r="C2236" s="5">
        <f t="shared" si="103"/>
        <v>-2.429796577323882E-3</v>
      </c>
      <c r="D2236" s="24">
        <f t="shared" si="104"/>
        <v>1.0017148349780627</v>
      </c>
      <c r="E2236" s="24">
        <f t="shared" si="105"/>
        <v>1.5962438388246523</v>
      </c>
    </row>
    <row r="2237" spans="1:5" ht="15" customHeight="1" x14ac:dyDescent="0.2">
      <c r="A2237" s="3">
        <f>'Stocks Returns'!A2233</f>
        <v>45421</v>
      </c>
      <c r="B2237" s="5">
        <f>SUMPRODUCT('Stocks Returns'!B2233:E2233,$H$10:$K$10)</f>
        <v>4.2608115753969356E-3</v>
      </c>
      <c r="C2237" s="5">
        <f t="shared" si="103"/>
        <v>-4.2608115753969356E-3</v>
      </c>
      <c r="D2237" s="24">
        <f t="shared" si="104"/>
        <v>1.0029855593867254</v>
      </c>
      <c r="E2237" s="24">
        <f t="shared" si="105"/>
        <v>1.597502588633454</v>
      </c>
    </row>
    <row r="2238" spans="1:5" ht="15" customHeight="1" x14ac:dyDescent="0.2">
      <c r="A2238" s="3">
        <f>'Stocks Returns'!A2234</f>
        <v>45422</v>
      </c>
      <c r="B2238" s="5">
        <f>SUMPRODUCT('Stocks Returns'!B2234:E2234,$H$10:$K$10)</f>
        <v>7.4132603663997392E-3</v>
      </c>
      <c r="C2238" s="5">
        <f t="shared" si="103"/>
        <v>-7.4132603663997392E-3</v>
      </c>
      <c r="D2238" s="24">
        <f t="shared" si="104"/>
        <v>1.0051733588476814</v>
      </c>
      <c r="E2238" s="24">
        <f t="shared" si="105"/>
        <v>1.5996545385522412</v>
      </c>
    </row>
    <row r="2239" spans="1:5" ht="15" customHeight="1" x14ac:dyDescent="0.2">
      <c r="A2239" s="3">
        <f>'Stocks Returns'!A2235</f>
        <v>45425</v>
      </c>
      <c r="B2239" s="5">
        <f>SUMPRODUCT('Stocks Returns'!B2235:E2235,$H$10:$K$10)</f>
        <v>-3.8642570273648763E-3</v>
      </c>
      <c r="C2239" s="5">
        <f t="shared" si="103"/>
        <v>3.8642570273648763E-3</v>
      </c>
      <c r="D2239" s="24">
        <f t="shared" si="104"/>
        <v>0.99734676177640869</v>
      </c>
      <c r="E2239" s="24">
        <f t="shared" si="105"/>
        <v>1.5918675992051736</v>
      </c>
    </row>
    <row r="2240" spans="1:5" ht="15" customHeight="1" x14ac:dyDescent="0.2">
      <c r="A2240" s="3">
        <f>'Stocks Returns'!A2236</f>
        <v>45426</v>
      </c>
      <c r="B2240" s="5">
        <f>SUMPRODUCT('Stocks Returns'!B2236:E2236,$H$10:$K$10)</f>
        <v>-4.7298322804472433E-3</v>
      </c>
      <c r="C2240" s="5">
        <f t="shared" si="103"/>
        <v>4.7298322804472433E-3</v>
      </c>
      <c r="D2240" s="24">
        <f t="shared" si="104"/>
        <v>0.99674605255076953</v>
      </c>
      <c r="E2240" s="24">
        <f t="shared" si="105"/>
        <v>1.5912598139851888</v>
      </c>
    </row>
    <row r="2241" spans="1:5" ht="15" customHeight="1" x14ac:dyDescent="0.2">
      <c r="A2241" s="3">
        <f>'Stocks Returns'!A2237</f>
        <v>45427</v>
      </c>
      <c r="B2241" s="5">
        <f>SUMPRODUCT('Stocks Returns'!B2237:E2237,$H$10:$K$10)</f>
        <v>1.3648297453807513E-2</v>
      </c>
      <c r="C2241" s="5">
        <f t="shared" si="103"/>
        <v>-1.3648297453807513E-2</v>
      </c>
      <c r="D2241" s="24">
        <f t="shared" si="104"/>
        <v>1.0095004745863423</v>
      </c>
      <c r="E2241" s="24">
        <f t="shared" si="105"/>
        <v>1.6038537018216728</v>
      </c>
    </row>
    <row r="2242" spans="1:5" ht="15" customHeight="1" x14ac:dyDescent="0.2">
      <c r="A2242" s="3">
        <f>'Stocks Returns'!A2238</f>
        <v>45428</v>
      </c>
      <c r="B2242" s="5">
        <f>SUMPRODUCT('Stocks Returns'!B2238:E2238,$H$10:$K$10)</f>
        <v>-6.239245384041088E-3</v>
      </c>
      <c r="C2242" s="5">
        <f t="shared" si="103"/>
        <v>6.239245384041088E-3</v>
      </c>
      <c r="D2242" s="24">
        <f t="shared" si="104"/>
        <v>0.99569851985687541</v>
      </c>
      <c r="E2242" s="24">
        <f t="shared" si="105"/>
        <v>1.5901965122599866</v>
      </c>
    </row>
    <row r="2243" spans="1:5" ht="15" customHeight="1" x14ac:dyDescent="0.2">
      <c r="A2243" s="3">
        <f>'Stocks Returns'!A2239</f>
        <v>45429</v>
      </c>
      <c r="B2243" s="5">
        <f>SUMPRODUCT('Stocks Returns'!B2239:E2239,$H$10:$K$10)</f>
        <v>9.5916643542402183E-4</v>
      </c>
      <c r="C2243" s="5">
        <f t="shared" si="103"/>
        <v>-9.5916643542402183E-4</v>
      </c>
      <c r="D2243" s="24">
        <f t="shared" si="104"/>
        <v>1.0006942176595843</v>
      </c>
      <c r="E2243" s="24">
        <f t="shared" si="105"/>
        <v>1.5952281452289123</v>
      </c>
    </row>
    <row r="2244" spans="1:5" ht="15" customHeight="1" x14ac:dyDescent="0.2">
      <c r="A2244" s="3">
        <f>'Stocks Returns'!A2240</f>
        <v>45432</v>
      </c>
      <c r="B2244" s="5">
        <f>SUMPRODUCT('Stocks Returns'!B2240:E2240,$H$10:$K$10)</f>
        <v>-3.9351161888723412E-3</v>
      </c>
      <c r="C2244" s="5">
        <f t="shared" si="103"/>
        <v>3.9351161888723412E-3</v>
      </c>
      <c r="D2244" s="24">
        <f t="shared" si="104"/>
        <v>0.99729758551832259</v>
      </c>
      <c r="E2244" s="24">
        <f t="shared" si="105"/>
        <v>1.5918178976141397</v>
      </c>
    </row>
    <row r="2245" spans="1:5" ht="15" customHeight="1" x14ac:dyDescent="0.2">
      <c r="A2245" s="3">
        <f>'Stocks Returns'!A2241</f>
        <v>45433</v>
      </c>
      <c r="B2245" s="5">
        <f>SUMPRODUCT('Stocks Returns'!B2241:E2241,$H$10:$K$10)</f>
        <v>-9.1574001631023107E-3</v>
      </c>
      <c r="C2245" s="5">
        <f t="shared" si="103"/>
        <v>9.1574001631023107E-3</v>
      </c>
      <c r="D2245" s="24">
        <f t="shared" si="104"/>
        <v>0.99367332044020695</v>
      </c>
      <c r="E2245" s="24">
        <f t="shared" si="105"/>
        <v>1.588128495551316</v>
      </c>
    </row>
    <row r="2246" spans="1:5" ht="15" customHeight="1" x14ac:dyDescent="0.2">
      <c r="A2246" s="3">
        <f>'Stocks Returns'!A2242</f>
        <v>45434</v>
      </c>
      <c r="B2246" s="5">
        <f>SUMPRODUCT('Stocks Returns'!B2242:E2242,$H$10:$K$10)</f>
        <v>9.5683832090261481E-4</v>
      </c>
      <c r="C2246" s="5">
        <f t="shared" ref="C2246:C2309" si="106">-B2246</f>
        <v>-9.5683832090261481E-4</v>
      </c>
      <c r="D2246" s="24">
        <f t="shared" ref="D2246:D2309" si="107">1+$H$13+$H$19*(B2246-$H$13)</f>
        <v>1.0006926019481064</v>
      </c>
      <c r="E2246" s="24">
        <f t="shared" ref="E2246:E2309" si="108">$H$22*D2246-$H$23*D2246^2-LN(1+$H$24*EXP(1-D2246^3))</f>
        <v>1.5952265340019438</v>
      </c>
    </row>
    <row r="2247" spans="1:5" ht="15" customHeight="1" x14ac:dyDescent="0.2">
      <c r="A2247" s="3">
        <f>'Stocks Returns'!A2243</f>
        <v>45435</v>
      </c>
      <c r="B2247" s="5">
        <f>SUMPRODUCT('Stocks Returns'!B2243:E2243,$H$10:$K$10)</f>
        <v>-5.4026493098483395E-3</v>
      </c>
      <c r="C2247" s="5">
        <f t="shared" si="106"/>
        <v>5.4026493098483395E-3</v>
      </c>
      <c r="D2247" s="24">
        <f t="shared" si="107"/>
        <v>0.9962791175323652</v>
      </c>
      <c r="E2247" s="24">
        <f t="shared" si="108"/>
        <v>1.5907863880979738</v>
      </c>
    </row>
    <row r="2248" spans="1:5" ht="15" customHeight="1" x14ac:dyDescent="0.2">
      <c r="A2248" s="3">
        <f>'Stocks Returns'!A2244</f>
        <v>45436</v>
      </c>
      <c r="B2248" s="5">
        <f>SUMPRODUCT('Stocks Returns'!B2244:E2244,$H$10:$K$10)</f>
        <v>9.3789080168477925E-4</v>
      </c>
      <c r="C2248" s="5">
        <f t="shared" si="106"/>
        <v>-9.3789080168477925E-4</v>
      </c>
      <c r="D2248" s="24">
        <f t="shared" si="107"/>
        <v>1.0006794523697693</v>
      </c>
      <c r="E2248" s="24">
        <f t="shared" si="108"/>
        <v>1.5952134205322404</v>
      </c>
    </row>
    <row r="2249" spans="1:5" ht="15" customHeight="1" x14ac:dyDescent="0.2">
      <c r="A2249" s="3">
        <f>'Stocks Returns'!A2245</f>
        <v>45439</v>
      </c>
      <c r="B2249" s="5">
        <f>SUMPRODUCT('Stocks Returns'!B2245:E2245,$H$10:$K$10)</f>
        <v>0</v>
      </c>
      <c r="C2249" s="5">
        <f t="shared" si="106"/>
        <v>0</v>
      </c>
      <c r="D2249" s="24">
        <f t="shared" si="107"/>
        <v>1.0000285561533999</v>
      </c>
      <c r="E2249" s="24">
        <f t="shared" si="108"/>
        <v>1.5945634464142966</v>
      </c>
    </row>
    <row r="2250" spans="1:5" ht="15" customHeight="1" x14ac:dyDescent="0.2">
      <c r="A2250" s="3">
        <f>'Stocks Returns'!A2246</f>
        <v>45440</v>
      </c>
      <c r="B2250" s="5">
        <f>SUMPRODUCT('Stocks Returns'!B2246:E2246,$H$10:$K$10)</f>
        <v>-1.1641533657223454E-2</v>
      </c>
      <c r="C2250" s="5">
        <f t="shared" si="106"/>
        <v>1.1641533657223454E-2</v>
      </c>
      <c r="D2250" s="24">
        <f t="shared" si="107"/>
        <v>0.99194933179528688</v>
      </c>
      <c r="E2250" s="24">
        <f t="shared" si="108"/>
        <v>1.5863552910922509</v>
      </c>
    </row>
    <row r="2251" spans="1:5" ht="15" customHeight="1" x14ac:dyDescent="0.2">
      <c r="A2251" s="3">
        <f>'Stocks Returns'!A2247</f>
        <v>45441</v>
      </c>
      <c r="B2251" s="5">
        <f>SUMPRODUCT('Stocks Returns'!B2247:E2247,$H$10:$K$10)</f>
        <v>-9.3317140450725772E-3</v>
      </c>
      <c r="C2251" s="5">
        <f t="shared" si="106"/>
        <v>9.3317140450725772E-3</v>
      </c>
      <c r="D2251" s="24">
        <f t="shared" si="107"/>
        <v>0.99355234660611957</v>
      </c>
      <c r="E2251" s="24">
        <f t="shared" si="108"/>
        <v>1.5880044506847346</v>
      </c>
    </row>
    <row r="2252" spans="1:5" ht="15" customHeight="1" x14ac:dyDescent="0.2">
      <c r="A2252" s="3">
        <f>'Stocks Returns'!A2248</f>
        <v>45442</v>
      </c>
      <c r="B2252" s="5">
        <f>SUMPRODUCT('Stocks Returns'!B2248:E2248,$H$10:$K$10)</f>
        <v>8.9702333781895537E-3</v>
      </c>
      <c r="C2252" s="5">
        <f t="shared" si="106"/>
        <v>-8.9702333781895537E-3</v>
      </c>
      <c r="D2252" s="24">
        <f t="shared" si="107"/>
        <v>1.0062538981178635</v>
      </c>
      <c r="E2252" s="24">
        <f t="shared" si="108"/>
        <v>1.6007102407723339</v>
      </c>
    </row>
    <row r="2253" spans="1:5" ht="15" customHeight="1" x14ac:dyDescent="0.2">
      <c r="A2253" s="3">
        <f>'Stocks Returns'!A2249</f>
        <v>45443</v>
      </c>
      <c r="B2253" s="5">
        <f>SUMPRODUCT('Stocks Returns'!B2249:E2249,$H$10:$K$10)</f>
        <v>4.611496355684753E-3</v>
      </c>
      <c r="C2253" s="5">
        <f t="shared" si="106"/>
        <v>-4.611496355684753E-3</v>
      </c>
      <c r="D2253" s="24">
        <f t="shared" si="107"/>
        <v>1.0032289346242451</v>
      </c>
      <c r="E2253" s="24">
        <f t="shared" si="108"/>
        <v>1.5977429295470944</v>
      </c>
    </row>
    <row r="2254" spans="1:5" ht="15" customHeight="1" x14ac:dyDescent="0.2">
      <c r="A2254" s="3">
        <f>'Stocks Returns'!A2250</f>
        <v>45446</v>
      </c>
      <c r="B2254" s="5">
        <f>SUMPRODUCT('Stocks Returns'!B2250:E2250,$H$10:$K$10)</f>
        <v>-8.1820410249898116E-3</v>
      </c>
      <c r="C2254" s="5">
        <f t="shared" si="106"/>
        <v>8.1820410249898116E-3</v>
      </c>
      <c r="D2254" s="24">
        <f t="shared" si="107"/>
        <v>0.99435021968205706</v>
      </c>
      <c r="E2254" s="24">
        <f t="shared" si="108"/>
        <v>1.5888215115607487</v>
      </c>
    </row>
    <row r="2255" spans="1:5" ht="15" customHeight="1" x14ac:dyDescent="0.2">
      <c r="A2255" s="3">
        <f>'Stocks Returns'!A2251</f>
        <v>45447</v>
      </c>
      <c r="B2255" s="5">
        <f>SUMPRODUCT('Stocks Returns'!B2251:E2251,$H$10:$K$10)</f>
        <v>6.0792273591561349E-3</v>
      </c>
      <c r="C2255" s="5">
        <f t="shared" si="106"/>
        <v>-6.0792273591561349E-3</v>
      </c>
      <c r="D2255" s="24">
        <f t="shared" si="107"/>
        <v>1.0042475399406543</v>
      </c>
      <c r="E2255" s="24">
        <f t="shared" si="108"/>
        <v>1.5987462463312068</v>
      </c>
    </row>
    <row r="2256" spans="1:5" ht="15" customHeight="1" x14ac:dyDescent="0.2">
      <c r="A2256" s="3">
        <f>'Stocks Returns'!A2252</f>
        <v>45448</v>
      </c>
      <c r="B2256" s="5">
        <f>SUMPRODUCT('Stocks Returns'!B2252:E2252,$H$10:$K$10)</f>
        <v>7.361747054268424E-3</v>
      </c>
      <c r="C2256" s="5">
        <f t="shared" si="106"/>
        <v>-7.361747054268424E-3</v>
      </c>
      <c r="D2256" s="24">
        <f t="shared" si="107"/>
        <v>1.0051376086090622</v>
      </c>
      <c r="E2256" s="24">
        <f t="shared" si="108"/>
        <v>1.5996195293615396</v>
      </c>
    </row>
    <row r="2257" spans="1:5" ht="15" customHeight="1" x14ac:dyDescent="0.2">
      <c r="A2257" s="3">
        <f>'Stocks Returns'!A2253</f>
        <v>45449</v>
      </c>
      <c r="B2257" s="5">
        <f>SUMPRODUCT('Stocks Returns'!B2253:E2253,$H$10:$K$10)</f>
        <v>8.1170377470382409E-3</v>
      </c>
      <c r="C2257" s="5">
        <f t="shared" si="106"/>
        <v>-8.1170377470382409E-3</v>
      </c>
      <c r="D2257" s="24">
        <f t="shared" si="107"/>
        <v>1.0056617803498444</v>
      </c>
      <c r="E2257" s="24">
        <f t="shared" si="108"/>
        <v>1.6001323183181491</v>
      </c>
    </row>
    <row r="2258" spans="1:5" ht="15" customHeight="1" x14ac:dyDescent="0.2">
      <c r="A2258" s="3">
        <f>'Stocks Returns'!A2254</f>
        <v>45450</v>
      </c>
      <c r="B2258" s="5">
        <f>SUMPRODUCT('Stocks Returns'!B2254:E2254,$H$10:$K$10)</f>
        <v>5.2086607471943779E-3</v>
      </c>
      <c r="C2258" s="5">
        <f t="shared" si="106"/>
        <v>-5.2086607471943779E-3</v>
      </c>
      <c r="D2258" s="24">
        <f t="shared" si="107"/>
        <v>1.0036433667119529</v>
      </c>
      <c r="E2258" s="24">
        <f t="shared" si="108"/>
        <v>1.5981516458059672</v>
      </c>
    </row>
    <row r="2259" spans="1:5" ht="15" customHeight="1" x14ac:dyDescent="0.2">
      <c r="A2259" s="3">
        <f>'Stocks Returns'!A2255</f>
        <v>45453</v>
      </c>
      <c r="B2259" s="5">
        <f>SUMPRODUCT('Stocks Returns'!B2255:E2255,$H$10:$K$10)</f>
        <v>-1.1312580410334174E-2</v>
      </c>
      <c r="C2259" s="5">
        <f t="shared" si="106"/>
        <v>1.1312580410334174E-2</v>
      </c>
      <c r="D2259" s="24">
        <f t="shared" si="107"/>
        <v>0.99217762534862808</v>
      </c>
      <c r="E2259" s="24">
        <f t="shared" si="108"/>
        <v>1.586590774745587</v>
      </c>
    </row>
    <row r="2260" spans="1:5" ht="15" customHeight="1" x14ac:dyDescent="0.2">
      <c r="A2260" s="3">
        <f>'Stocks Returns'!A2256</f>
        <v>45454</v>
      </c>
      <c r="B2260" s="5">
        <f>SUMPRODUCT('Stocks Returns'!B2256:E2256,$H$10:$K$10)</f>
        <v>-1.7339573925223846E-3</v>
      </c>
      <c r="C2260" s="5">
        <f t="shared" si="106"/>
        <v>1.7339573925223846E-3</v>
      </c>
      <c r="D2260" s="24">
        <f t="shared" si="107"/>
        <v>0.99882518972298939</v>
      </c>
      <c r="E2260" s="24">
        <f t="shared" si="108"/>
        <v>1.5933573234175857</v>
      </c>
    </row>
    <row r="2261" spans="1:5" ht="15" customHeight="1" x14ac:dyDescent="0.2">
      <c r="A2261" s="3">
        <f>'Stocks Returns'!A2257</f>
        <v>45455</v>
      </c>
      <c r="B2261" s="5">
        <f>SUMPRODUCT('Stocks Returns'!B2257:E2257,$H$10:$K$10)</f>
        <v>-1.4293935320525333E-2</v>
      </c>
      <c r="C2261" s="5">
        <f t="shared" si="106"/>
        <v>1.4293935320525333E-2</v>
      </c>
      <c r="D2261" s="24">
        <f t="shared" si="107"/>
        <v>0.99010856504095535</v>
      </c>
      <c r="E2261" s="24">
        <f t="shared" si="108"/>
        <v>1.5844490622172964</v>
      </c>
    </row>
    <row r="2262" spans="1:5" ht="15" customHeight="1" x14ac:dyDescent="0.2">
      <c r="A2262" s="3">
        <f>'Stocks Returns'!A2258</f>
        <v>45456</v>
      </c>
      <c r="B2262" s="5">
        <f>SUMPRODUCT('Stocks Returns'!B2258:E2258,$H$10:$K$10)</f>
        <v>1.9498913507939488E-3</v>
      </c>
      <c r="C2262" s="5">
        <f t="shared" si="106"/>
        <v>-1.9498913507939488E-3</v>
      </c>
      <c r="D2262" s="24">
        <f t="shared" si="107"/>
        <v>1.0013817807508509</v>
      </c>
      <c r="E2262" s="24">
        <f t="shared" si="108"/>
        <v>1.5959128504874094</v>
      </c>
    </row>
    <row r="2263" spans="1:5" ht="15" customHeight="1" x14ac:dyDescent="0.2">
      <c r="A2263" s="3">
        <f>'Stocks Returns'!A2259</f>
        <v>45457</v>
      </c>
      <c r="B2263" s="5">
        <f>SUMPRODUCT('Stocks Returns'!B2259:E2259,$H$10:$K$10)</f>
        <v>-2.7778615889631425E-3</v>
      </c>
      <c r="C2263" s="5">
        <f t="shared" si="106"/>
        <v>2.7778615889631425E-3</v>
      </c>
      <c r="D2263" s="24">
        <f t="shared" si="107"/>
        <v>0.99810072021065954</v>
      </c>
      <c r="E2263" s="24">
        <f t="shared" si="108"/>
        <v>1.5926284067045395</v>
      </c>
    </row>
    <row r="2264" spans="1:5" ht="15" customHeight="1" x14ac:dyDescent="0.2">
      <c r="A2264" s="3">
        <f>'Stocks Returns'!A2260</f>
        <v>45460</v>
      </c>
      <c r="B2264" s="5">
        <f>SUMPRODUCT('Stocks Returns'!B2260:E2260,$H$10:$K$10)</f>
        <v>1.5636523448324274E-3</v>
      </c>
      <c r="C2264" s="5">
        <f t="shared" si="106"/>
        <v>-1.5636523448324274E-3</v>
      </c>
      <c r="D2264" s="24">
        <f t="shared" si="107"/>
        <v>1.0011137308807136</v>
      </c>
      <c r="E2264" s="24">
        <f t="shared" si="108"/>
        <v>1.5956461401370041</v>
      </c>
    </row>
    <row r="2265" spans="1:5" ht="15" customHeight="1" x14ac:dyDescent="0.2">
      <c r="A2265" s="3">
        <f>'Stocks Returns'!A2261</f>
        <v>45461</v>
      </c>
      <c r="B2265" s="5">
        <f>SUMPRODUCT('Stocks Returns'!B2261:E2261,$H$10:$K$10)</f>
        <v>1.0042922139995563E-2</v>
      </c>
      <c r="C2265" s="5">
        <f t="shared" si="106"/>
        <v>-1.0042922139995563E-2</v>
      </c>
      <c r="D2265" s="24">
        <f t="shared" si="107"/>
        <v>1.0069983441185568</v>
      </c>
      <c r="E2265" s="24">
        <f t="shared" si="108"/>
        <v>1.6014348243852086</v>
      </c>
    </row>
    <row r="2266" spans="1:5" ht="15" customHeight="1" x14ac:dyDescent="0.2">
      <c r="A2266" s="3">
        <f>'Stocks Returns'!A2262</f>
        <v>45462</v>
      </c>
      <c r="B2266" s="5">
        <f>SUMPRODUCT('Stocks Returns'!B2262:E2262,$H$10:$K$10)</f>
        <v>0</v>
      </c>
      <c r="C2266" s="5">
        <f t="shared" si="106"/>
        <v>0</v>
      </c>
      <c r="D2266" s="24">
        <f t="shared" si="107"/>
        <v>1.0000285561533999</v>
      </c>
      <c r="E2266" s="24">
        <f t="shared" si="108"/>
        <v>1.5945634464142966</v>
      </c>
    </row>
    <row r="2267" spans="1:5" ht="15" customHeight="1" x14ac:dyDescent="0.2">
      <c r="A2267" s="3">
        <f>'Stocks Returns'!A2263</f>
        <v>45463</v>
      </c>
      <c r="B2267" s="5">
        <f>SUMPRODUCT('Stocks Returns'!B2263:E2263,$H$10:$K$10)</f>
        <v>8.2696844814656827E-3</v>
      </c>
      <c r="C2267" s="5">
        <f t="shared" si="106"/>
        <v>-8.2696844814656827E-3</v>
      </c>
      <c r="D2267" s="24">
        <f t="shared" si="107"/>
        <v>1.0057677171835371</v>
      </c>
      <c r="E2267" s="24">
        <f t="shared" si="108"/>
        <v>1.6002358196708473</v>
      </c>
    </row>
    <row r="2268" spans="1:5" ht="15" customHeight="1" x14ac:dyDescent="0.2">
      <c r="A2268" s="3">
        <f>'Stocks Returns'!A2264</f>
        <v>45464</v>
      </c>
      <c r="B2268" s="5">
        <f>SUMPRODUCT('Stocks Returns'!B2264:E2264,$H$10:$K$10)</f>
        <v>-3.7605421720877858E-3</v>
      </c>
      <c r="C2268" s="5">
        <f t="shared" si="106"/>
        <v>3.7605421720877858E-3</v>
      </c>
      <c r="D2268" s="24">
        <f t="shared" si="107"/>
        <v>0.99741873988597107</v>
      </c>
      <c r="E2268" s="24">
        <f t="shared" si="108"/>
        <v>1.5919403288831784</v>
      </c>
    </row>
    <row r="2269" spans="1:5" ht="15" customHeight="1" x14ac:dyDescent="0.2">
      <c r="A2269" s="3">
        <f>'Stocks Returns'!A2265</f>
        <v>45467</v>
      </c>
      <c r="B2269" s="5">
        <f>SUMPRODUCT('Stocks Returns'!B2265:E2265,$H$10:$K$10)</f>
        <v>2.2309862666669432E-3</v>
      </c>
      <c r="C2269" s="5">
        <f t="shared" si="106"/>
        <v>-2.2309862666669432E-3</v>
      </c>
      <c r="D2269" s="24">
        <f t="shared" si="107"/>
        <v>1.0015768606224669</v>
      </c>
      <c r="E2269" s="24">
        <f t="shared" si="108"/>
        <v>1.5961067743050987</v>
      </c>
    </row>
    <row r="2270" spans="1:5" ht="15" customHeight="1" x14ac:dyDescent="0.2">
      <c r="A2270" s="3">
        <f>'Stocks Returns'!A2266</f>
        <v>45468</v>
      </c>
      <c r="B2270" s="5">
        <f>SUMPRODUCT('Stocks Returns'!B2266:E2266,$H$10:$K$10)</f>
        <v>-9.4455464661983395E-3</v>
      </c>
      <c r="C2270" s="5">
        <f t="shared" si="106"/>
        <v>9.4455464661983395E-3</v>
      </c>
      <c r="D2270" s="24">
        <f t="shared" si="107"/>
        <v>0.99347334690585831</v>
      </c>
      <c r="E2270" s="24">
        <f t="shared" si="108"/>
        <v>1.5879234143132879</v>
      </c>
    </row>
    <row r="2271" spans="1:5" ht="15" customHeight="1" x14ac:dyDescent="0.2">
      <c r="A2271" s="3">
        <f>'Stocks Returns'!A2267</f>
        <v>45469</v>
      </c>
      <c r="B2271" s="5">
        <f>SUMPRODUCT('Stocks Returns'!B2267:E2267,$H$10:$K$10)</f>
        <v>8.0470783788404556E-4</v>
      </c>
      <c r="C2271" s="5">
        <f t="shared" si="106"/>
        <v>-8.0470783788404556E-4</v>
      </c>
      <c r="D2271" s="24">
        <f t="shared" si="107"/>
        <v>1.0005870233928915</v>
      </c>
      <c r="E2271" s="24">
        <f t="shared" si="108"/>
        <v>1.5951212258220353</v>
      </c>
    </row>
    <row r="2272" spans="1:5" ht="15" customHeight="1" x14ac:dyDescent="0.2">
      <c r="A2272" s="3">
        <f>'Stocks Returns'!A2268</f>
        <v>45470</v>
      </c>
      <c r="B2272" s="5">
        <f>SUMPRODUCT('Stocks Returns'!B2268:E2268,$H$10:$K$10)</f>
        <v>-2.4476110961223294E-2</v>
      </c>
      <c r="C2272" s="5">
        <f t="shared" si="106"/>
        <v>2.4476110961223294E-2</v>
      </c>
      <c r="D2272" s="24">
        <f t="shared" si="107"/>
        <v>0.983042135146311</v>
      </c>
      <c r="E2272" s="24">
        <f t="shared" si="108"/>
        <v>1.5770083543469453</v>
      </c>
    </row>
    <row r="2273" spans="1:5" ht="15" customHeight="1" x14ac:dyDescent="0.2">
      <c r="A2273" s="3">
        <f>'Stocks Returns'!A2269</f>
        <v>45471</v>
      </c>
      <c r="B2273" s="5">
        <f>SUMPRODUCT('Stocks Returns'!B2269:E2269,$H$10:$K$10)</f>
        <v>-1.3173264869555111E-2</v>
      </c>
      <c r="C2273" s="5">
        <f t="shared" si="106"/>
        <v>1.3173264869555111E-2</v>
      </c>
      <c r="D2273" s="24">
        <f t="shared" si="107"/>
        <v>0.99088631033392871</v>
      </c>
      <c r="E2273" s="24">
        <f t="shared" si="108"/>
        <v>1.5852560898870482</v>
      </c>
    </row>
    <row r="2274" spans="1:5" ht="15" customHeight="1" x14ac:dyDescent="0.2">
      <c r="A2274" s="3">
        <f>'Stocks Returns'!A2270</f>
        <v>45474</v>
      </c>
      <c r="B2274" s="5">
        <f>SUMPRODUCT('Stocks Returns'!B2270:E2270,$H$10:$K$10)</f>
        <v>2.8142573457527E-3</v>
      </c>
      <c r="C2274" s="5">
        <f t="shared" si="106"/>
        <v>-2.8142573457527E-3</v>
      </c>
      <c r="D2274" s="24">
        <f t="shared" si="107"/>
        <v>1.0019816507513524</v>
      </c>
      <c r="E2274" s="24">
        <f t="shared" si="108"/>
        <v>1.5965086783816413</v>
      </c>
    </row>
    <row r="2275" spans="1:5" ht="15" customHeight="1" x14ac:dyDescent="0.2">
      <c r="A2275" s="3">
        <f>'Stocks Returns'!A2271</f>
        <v>45475</v>
      </c>
      <c r="B2275" s="5">
        <f>SUMPRODUCT('Stocks Returns'!B2271:E2271,$H$10:$K$10)</f>
        <v>1.8111447621117143E-2</v>
      </c>
      <c r="C2275" s="5">
        <f t="shared" si="106"/>
        <v>-1.8111447621117143E-2</v>
      </c>
      <c r="D2275" s="24">
        <f t="shared" si="107"/>
        <v>1.0125979008024553</v>
      </c>
      <c r="E2275" s="24">
        <f t="shared" si="108"/>
        <v>1.6068127026100569</v>
      </c>
    </row>
    <row r="2276" spans="1:5" ht="15" customHeight="1" x14ac:dyDescent="0.2">
      <c r="A2276" s="3">
        <f>'Stocks Returns'!A2272</f>
        <v>45476</v>
      </c>
      <c r="B2276" s="5">
        <f>SUMPRODUCT('Stocks Returns'!B2272:E2272,$H$10:$K$10)</f>
        <v>3.6342833311753448E-3</v>
      </c>
      <c r="C2276" s="5">
        <f t="shared" si="106"/>
        <v>-3.6342833311753448E-3</v>
      </c>
      <c r="D2276" s="24">
        <f t="shared" si="107"/>
        <v>1.0025507487852356</v>
      </c>
      <c r="E2276" s="24">
        <f t="shared" si="108"/>
        <v>1.5970726058928739</v>
      </c>
    </row>
    <row r="2277" spans="1:5" ht="15" customHeight="1" x14ac:dyDescent="0.2">
      <c r="A2277" s="3">
        <f>'Stocks Returns'!A2273</f>
        <v>45477</v>
      </c>
      <c r="B2277" s="5">
        <f>SUMPRODUCT('Stocks Returns'!B2273:E2273,$H$10:$K$10)</f>
        <v>0</v>
      </c>
      <c r="C2277" s="5">
        <f t="shared" si="106"/>
        <v>0</v>
      </c>
      <c r="D2277" s="24">
        <f t="shared" si="107"/>
        <v>1.0000285561533999</v>
      </c>
      <c r="E2277" s="24">
        <f t="shared" si="108"/>
        <v>1.5945634464142966</v>
      </c>
    </row>
    <row r="2278" spans="1:5" ht="15" customHeight="1" x14ac:dyDescent="0.2">
      <c r="A2278" s="3">
        <f>'Stocks Returns'!A2274</f>
        <v>45478</v>
      </c>
      <c r="B2278" s="5">
        <f>SUMPRODUCT('Stocks Returns'!B2274:E2274,$H$10:$K$10)</f>
        <v>3.8552167866639027E-3</v>
      </c>
      <c r="C2278" s="5">
        <f t="shared" si="106"/>
        <v>-3.8552167866639027E-3</v>
      </c>
      <c r="D2278" s="24">
        <f t="shared" si="107"/>
        <v>1.0027040766033446</v>
      </c>
      <c r="E2278" s="24">
        <f t="shared" si="108"/>
        <v>1.5972243180495012</v>
      </c>
    </row>
    <row r="2279" spans="1:5" ht="15" customHeight="1" x14ac:dyDescent="0.2">
      <c r="A2279" s="3">
        <f>'Stocks Returns'!A2275</f>
        <v>45481</v>
      </c>
      <c r="B2279" s="5">
        <f>SUMPRODUCT('Stocks Returns'!B2275:E2275,$H$10:$K$10)</f>
        <v>-1.3066411352902768E-2</v>
      </c>
      <c r="C2279" s="5">
        <f t="shared" si="106"/>
        <v>1.3066411352902768E-2</v>
      </c>
      <c r="D2279" s="24">
        <f t="shared" si="107"/>
        <v>0.99096046667448545</v>
      </c>
      <c r="E2279" s="24">
        <f t="shared" si="108"/>
        <v>1.5853329142391464</v>
      </c>
    </row>
    <row r="2280" spans="1:5" ht="15" customHeight="1" x14ac:dyDescent="0.2">
      <c r="A2280" s="3">
        <f>'Stocks Returns'!A2276</f>
        <v>45482</v>
      </c>
      <c r="B2280" s="5">
        <f>SUMPRODUCT('Stocks Returns'!B2276:E2276,$H$10:$K$10)</f>
        <v>-3.9786581368537605E-3</v>
      </c>
      <c r="C2280" s="5">
        <f t="shared" si="106"/>
        <v>3.9786581368537605E-3</v>
      </c>
      <c r="D2280" s="24">
        <f t="shared" si="107"/>
        <v>0.99726736740642341</v>
      </c>
      <c r="E2280" s="24">
        <f t="shared" si="108"/>
        <v>1.5917873519201409</v>
      </c>
    </row>
    <row r="2281" spans="1:5" ht="15" customHeight="1" x14ac:dyDescent="0.2">
      <c r="A2281" s="3">
        <f>'Stocks Returns'!A2277</f>
        <v>45483</v>
      </c>
      <c r="B2281" s="5">
        <f>SUMPRODUCT('Stocks Returns'!B2277:E2277,$H$10:$K$10)</f>
        <v>-6.3240371053486935E-3</v>
      </c>
      <c r="C2281" s="5">
        <f t="shared" si="106"/>
        <v>6.3240371053486935E-3</v>
      </c>
      <c r="D2281" s="24">
        <f t="shared" si="107"/>
        <v>0.99563967440228796</v>
      </c>
      <c r="E2281" s="24">
        <f t="shared" si="108"/>
        <v>1.5901366517965518</v>
      </c>
    </row>
    <row r="2282" spans="1:5" ht="15" customHeight="1" x14ac:dyDescent="0.2">
      <c r="A2282" s="3">
        <f>'Stocks Returns'!A2278</f>
        <v>45484</v>
      </c>
      <c r="B2282" s="5">
        <f>SUMPRODUCT('Stocks Returns'!B2278:E2278,$H$10:$K$10)</f>
        <v>-3.9399065633398548E-3</v>
      </c>
      <c r="C2282" s="5">
        <f t="shared" si="106"/>
        <v>3.9399065633398548E-3</v>
      </c>
      <c r="D2282" s="24">
        <f t="shared" si="107"/>
        <v>0.99729426099844209</v>
      </c>
      <c r="E2282" s="24">
        <f t="shared" si="108"/>
        <v>1.5918145372323567</v>
      </c>
    </row>
    <row r="2283" spans="1:5" ht="15" customHeight="1" x14ac:dyDescent="0.2">
      <c r="A2283" s="3">
        <f>'Stocks Returns'!A2279</f>
        <v>45485</v>
      </c>
      <c r="B2283" s="5">
        <f>SUMPRODUCT('Stocks Returns'!B2279:E2279,$H$10:$K$10)</f>
        <v>1.1733954566517376E-2</v>
      </c>
      <c r="C2283" s="5">
        <f t="shared" si="106"/>
        <v>-1.1733954566517376E-2</v>
      </c>
      <c r="D2283" s="24">
        <f t="shared" si="107"/>
        <v>1.008171920622563</v>
      </c>
      <c r="E2283" s="24">
        <f t="shared" si="108"/>
        <v>1.6025725225040186</v>
      </c>
    </row>
    <row r="2284" spans="1:5" ht="15" customHeight="1" x14ac:dyDescent="0.2">
      <c r="A2284" s="3">
        <f>'Stocks Returns'!A2280</f>
        <v>45488</v>
      </c>
      <c r="B2284" s="5">
        <f>SUMPRODUCT('Stocks Returns'!B2280:E2280,$H$10:$K$10)</f>
        <v>9.2831370858622326E-3</v>
      </c>
      <c r="C2284" s="5">
        <f t="shared" si="106"/>
        <v>-9.2831370858622326E-3</v>
      </c>
      <c r="D2284" s="24">
        <f t="shared" si="107"/>
        <v>1.0064710532909884</v>
      </c>
      <c r="E2284" s="24">
        <f t="shared" si="108"/>
        <v>1.6009218341105715</v>
      </c>
    </row>
    <row r="2285" spans="1:5" ht="15" customHeight="1" x14ac:dyDescent="0.2">
      <c r="A2285" s="3">
        <f>'Stocks Returns'!A2281</f>
        <v>45489</v>
      </c>
      <c r="B2285" s="5">
        <f>SUMPRODUCT('Stocks Returns'!B2281:E2281,$H$10:$K$10)</f>
        <v>4.5290299961350863E-3</v>
      </c>
      <c r="C2285" s="5">
        <f t="shared" si="106"/>
        <v>-4.5290299961350863E-3</v>
      </c>
      <c r="D2285" s="24">
        <f t="shared" si="107"/>
        <v>1.0031717029707177</v>
      </c>
      <c r="E2285" s="24">
        <f t="shared" si="108"/>
        <v>1.5976864328795353</v>
      </c>
    </row>
    <row r="2286" spans="1:5" ht="15" customHeight="1" x14ac:dyDescent="0.2">
      <c r="A2286" s="3">
        <f>'Stocks Returns'!A2282</f>
        <v>45490</v>
      </c>
      <c r="B2286" s="5">
        <f>SUMPRODUCT('Stocks Returns'!B2282:E2282,$H$10:$K$10)</f>
        <v>1.0040552931616922E-2</v>
      </c>
      <c r="C2286" s="5">
        <f t="shared" si="106"/>
        <v>-1.0040552931616922E-2</v>
      </c>
      <c r="D2286" s="24">
        <f t="shared" si="107"/>
        <v>1.006996699887942</v>
      </c>
      <c r="E2286" s="24">
        <f t="shared" si="108"/>
        <v>1.6014332264997051</v>
      </c>
    </row>
    <row r="2287" spans="1:5" ht="15" customHeight="1" x14ac:dyDescent="0.2">
      <c r="A2287" s="3">
        <f>'Stocks Returns'!A2283</f>
        <v>45491</v>
      </c>
      <c r="B2287" s="5">
        <f>SUMPRODUCT('Stocks Returns'!B2283:E2283,$H$10:$K$10)</f>
        <v>-1.2227292086995302E-2</v>
      </c>
      <c r="C2287" s="5">
        <f t="shared" si="106"/>
        <v>1.2227292086995302E-2</v>
      </c>
      <c r="D2287" s="24">
        <f t="shared" si="107"/>
        <v>0.99154281544502521</v>
      </c>
      <c r="E2287" s="24">
        <f t="shared" si="108"/>
        <v>1.5859354637252552</v>
      </c>
    </row>
    <row r="2288" spans="1:5" ht="15" customHeight="1" x14ac:dyDescent="0.2">
      <c r="A2288" s="3">
        <f>'Stocks Returns'!A2284</f>
        <v>45492</v>
      </c>
      <c r="B2288" s="5">
        <f>SUMPRODUCT('Stocks Returns'!B2284:E2284,$H$10:$K$10)</f>
        <v>-1.4670529881897872E-2</v>
      </c>
      <c r="C2288" s="5">
        <f t="shared" si="106"/>
        <v>1.4670529881897872E-2</v>
      </c>
      <c r="D2288" s="24">
        <f t="shared" si="107"/>
        <v>0.98984720841536278</v>
      </c>
      <c r="E2288" s="24">
        <f t="shared" si="108"/>
        <v>1.5841773327633253</v>
      </c>
    </row>
    <row r="2289" spans="1:5" ht="15" customHeight="1" x14ac:dyDescent="0.2">
      <c r="A2289" s="3">
        <f>'Stocks Returns'!A2285</f>
        <v>45495</v>
      </c>
      <c r="B2289" s="5">
        <f>SUMPRODUCT('Stocks Returns'!B2285:E2285,$H$10:$K$10)</f>
        <v>1.0781774487487053E-2</v>
      </c>
      <c r="C2289" s="5">
        <f t="shared" si="106"/>
        <v>-1.0781774487487053E-2</v>
      </c>
      <c r="D2289" s="24">
        <f t="shared" si="107"/>
        <v>1.0075111076477159</v>
      </c>
      <c r="E2289" s="24">
        <f t="shared" si="108"/>
        <v>1.6019325997683704</v>
      </c>
    </row>
    <row r="2290" spans="1:5" ht="15" customHeight="1" x14ac:dyDescent="0.2">
      <c r="A2290" s="3">
        <f>'Stocks Returns'!A2286</f>
        <v>45496</v>
      </c>
      <c r="B2290" s="5">
        <f>SUMPRODUCT('Stocks Returns'!B2286:E2286,$H$10:$K$10)</f>
        <v>-1.2407054551893974E-2</v>
      </c>
      <c r="C2290" s="5">
        <f t="shared" si="106"/>
        <v>1.2407054551893974E-2</v>
      </c>
      <c r="D2290" s="24">
        <f t="shared" si="107"/>
        <v>0.99141806029438551</v>
      </c>
      <c r="E2290" s="24">
        <f t="shared" si="108"/>
        <v>1.5858064932254261</v>
      </c>
    </row>
    <row r="2291" spans="1:5" ht="15" customHeight="1" x14ac:dyDescent="0.2">
      <c r="A2291" s="3">
        <f>'Stocks Returns'!A2287</f>
        <v>45497</v>
      </c>
      <c r="B2291" s="5">
        <f>SUMPRODUCT('Stocks Returns'!B2287:E2287,$H$10:$K$10)</f>
        <v>-3.9728048457792098E-2</v>
      </c>
      <c r="C2291" s="5">
        <f t="shared" si="106"/>
        <v>3.9728048457792098E-2</v>
      </c>
      <c r="D2291" s="24">
        <f t="shared" si="107"/>
        <v>0.97245729052369223</v>
      </c>
      <c r="E2291" s="24">
        <f t="shared" si="108"/>
        <v>1.5655025776770279</v>
      </c>
    </row>
    <row r="2292" spans="1:5" ht="15" customHeight="1" x14ac:dyDescent="0.2">
      <c r="A2292" s="3">
        <f>'Stocks Returns'!A2288</f>
        <v>45498</v>
      </c>
      <c r="B2292" s="5">
        <f>SUMPRODUCT('Stocks Returns'!B2288:E2288,$H$10:$K$10)</f>
        <v>-2.6257895455359106E-3</v>
      </c>
      <c r="C2292" s="5">
        <f t="shared" si="106"/>
        <v>2.6257895455359106E-3</v>
      </c>
      <c r="D2292" s="24">
        <f t="shared" si="107"/>
        <v>0.99820625820879805</v>
      </c>
      <c r="E2292" s="24">
        <f t="shared" si="108"/>
        <v>1.5927347227722422</v>
      </c>
    </row>
    <row r="2293" spans="1:5" ht="15" customHeight="1" x14ac:dyDescent="0.2">
      <c r="A2293" s="3">
        <f>'Stocks Returns'!A2289</f>
        <v>45499</v>
      </c>
      <c r="B2293" s="5">
        <f>SUMPRODUCT('Stocks Returns'!B2289:E2289,$H$10:$K$10)</f>
        <v>2.2416296352302068E-2</v>
      </c>
      <c r="C2293" s="5">
        <f t="shared" si="106"/>
        <v>-2.2416296352302068E-2</v>
      </c>
      <c r="D2293" s="24">
        <f t="shared" si="107"/>
        <v>1.0155854658218977</v>
      </c>
      <c r="E2293" s="24">
        <f t="shared" si="108"/>
        <v>1.6096294732089436</v>
      </c>
    </row>
    <row r="2294" spans="1:5" ht="15" customHeight="1" x14ac:dyDescent="0.2">
      <c r="A2294" s="3">
        <f>'Stocks Returns'!A2290</f>
        <v>45502</v>
      </c>
      <c r="B2294" s="5">
        <f>SUMPRODUCT('Stocks Returns'!B2290:E2290,$H$10:$K$10)</f>
        <v>8.4790814832431619E-3</v>
      </c>
      <c r="C2294" s="5">
        <f t="shared" si="106"/>
        <v>-8.4790814832431619E-3</v>
      </c>
      <c r="D2294" s="24">
        <f t="shared" si="107"/>
        <v>1.0059130387027706</v>
      </c>
      <c r="E2294" s="24">
        <f t="shared" si="108"/>
        <v>1.6003777263839472</v>
      </c>
    </row>
    <row r="2295" spans="1:5" ht="15" customHeight="1" x14ac:dyDescent="0.2">
      <c r="A2295" s="3">
        <f>'Stocks Returns'!A2291</f>
        <v>45503</v>
      </c>
      <c r="B2295" s="5">
        <f>SUMPRODUCT('Stocks Returns'!B2291:E2291,$H$10:$K$10)</f>
        <v>4.4646641162436424E-3</v>
      </c>
      <c r="C2295" s="5">
        <f t="shared" si="106"/>
        <v>-4.4646641162436424E-3</v>
      </c>
      <c r="D2295" s="24">
        <f t="shared" si="107"/>
        <v>1.003127033050073</v>
      </c>
      <c r="E2295" s="24">
        <f t="shared" si="108"/>
        <v>1.5976423274615292</v>
      </c>
    </row>
    <row r="2296" spans="1:5" ht="15" customHeight="1" x14ac:dyDescent="0.2">
      <c r="A2296" s="3">
        <f>'Stocks Returns'!A2292</f>
        <v>45504</v>
      </c>
      <c r="B2296" s="5">
        <f>SUMPRODUCT('Stocks Returns'!B2292:E2292,$H$10:$K$10)</f>
        <v>1.0708381252479051E-2</v>
      </c>
      <c r="C2296" s="5">
        <f t="shared" si="106"/>
        <v>-1.0708381252479051E-2</v>
      </c>
      <c r="D2296" s="24">
        <f t="shared" si="107"/>
        <v>1.0074601727426205</v>
      </c>
      <c r="E2296" s="24">
        <f t="shared" si="108"/>
        <v>1.6018832014357871</v>
      </c>
    </row>
    <row r="2297" spans="1:5" ht="15" customHeight="1" x14ac:dyDescent="0.2">
      <c r="A2297" s="3">
        <f>'Stocks Returns'!A2293</f>
        <v>45505</v>
      </c>
      <c r="B2297" s="5">
        <f>SUMPRODUCT('Stocks Returns'!B2293:E2293,$H$10:$K$10)</f>
        <v>-2.0175593553174789E-3</v>
      </c>
      <c r="C2297" s="5">
        <f t="shared" si="106"/>
        <v>2.0175593553174789E-3</v>
      </c>
      <c r="D2297" s="24">
        <f t="shared" si="107"/>
        <v>0.99862836996080961</v>
      </c>
      <c r="E2297" s="24">
        <f t="shared" si="108"/>
        <v>1.5931595025539578</v>
      </c>
    </row>
    <row r="2298" spans="1:5" ht="15" customHeight="1" x14ac:dyDescent="0.2">
      <c r="A2298" s="3">
        <f>'Stocks Returns'!A2294</f>
        <v>45506</v>
      </c>
      <c r="B2298" s="5">
        <f>SUMPRODUCT('Stocks Returns'!B2294:E2294,$H$10:$K$10)</f>
        <v>-3.9103875070022973E-3</v>
      </c>
      <c r="C2298" s="5">
        <f t="shared" si="106"/>
        <v>3.9103875070022973E-3</v>
      </c>
      <c r="D2298" s="24">
        <f t="shared" si="107"/>
        <v>0.99731474722354041</v>
      </c>
      <c r="E2298" s="24">
        <f t="shared" si="108"/>
        <v>1.5918352437448837</v>
      </c>
    </row>
    <row r="2299" spans="1:5" ht="15" customHeight="1" x14ac:dyDescent="0.2">
      <c r="A2299" s="3">
        <f>'Stocks Returns'!A2295</f>
        <v>45509</v>
      </c>
      <c r="B2299" s="5">
        <f>SUMPRODUCT('Stocks Returns'!B2295:E2295,$H$10:$K$10)</f>
        <v>-3.6984864833450801E-2</v>
      </c>
      <c r="C2299" s="5">
        <f t="shared" si="106"/>
        <v>3.6984864833450801E-2</v>
      </c>
      <c r="D2299" s="24">
        <f t="shared" si="107"/>
        <v>0.97436105995898514</v>
      </c>
      <c r="E2299" s="24">
        <f t="shared" si="108"/>
        <v>1.5676035178759775</v>
      </c>
    </row>
    <row r="2300" spans="1:5" ht="15" customHeight="1" x14ac:dyDescent="0.2">
      <c r="A2300" s="3">
        <f>'Stocks Returns'!A2296</f>
        <v>45510</v>
      </c>
      <c r="B2300" s="5">
        <f>SUMPRODUCT('Stocks Returns'!B2296:E2296,$H$10:$K$10)</f>
        <v>7.3315861304876226E-3</v>
      </c>
      <c r="C2300" s="5">
        <f t="shared" si="106"/>
        <v>-7.3315861304876226E-3</v>
      </c>
      <c r="D2300" s="24">
        <f t="shared" si="107"/>
        <v>1.0051166769279583</v>
      </c>
      <c r="E2300" s="24">
        <f t="shared" si="108"/>
        <v>1.5995990291648816</v>
      </c>
    </row>
    <row r="2301" spans="1:5" ht="15" customHeight="1" x14ac:dyDescent="0.2">
      <c r="A2301" s="3">
        <f>'Stocks Returns'!A2297</f>
        <v>45511</v>
      </c>
      <c r="B2301" s="5">
        <f>SUMPRODUCT('Stocks Returns'!B2297:E2297,$H$10:$K$10)</f>
        <v>-8.3912140720519973E-3</v>
      </c>
      <c r="C2301" s="5">
        <f t="shared" si="106"/>
        <v>8.3912140720519973E-3</v>
      </c>
      <c r="D2301" s="24">
        <f t="shared" si="107"/>
        <v>0.99420505358739586</v>
      </c>
      <c r="E2301" s="24">
        <f t="shared" si="108"/>
        <v>1.5886730416622128</v>
      </c>
    </row>
    <row r="2302" spans="1:5" ht="15" customHeight="1" x14ac:dyDescent="0.2">
      <c r="A2302" s="3">
        <f>'Stocks Returns'!A2298</f>
        <v>45512</v>
      </c>
      <c r="B2302" s="5">
        <f>SUMPRODUCT('Stocks Returns'!B2298:E2298,$H$10:$K$10)</f>
        <v>1.641713987051337E-2</v>
      </c>
      <c r="C2302" s="5">
        <f t="shared" si="106"/>
        <v>-1.641713987051337E-2</v>
      </c>
      <c r="D2302" s="24">
        <f t="shared" si="107"/>
        <v>1.0114220512235361</v>
      </c>
      <c r="E2302" s="24">
        <f t="shared" si="108"/>
        <v>1.6056940229163661</v>
      </c>
    </row>
    <row r="2303" spans="1:5" ht="15" customHeight="1" x14ac:dyDescent="0.2">
      <c r="A2303" s="3">
        <f>'Stocks Returns'!A2299</f>
        <v>45513</v>
      </c>
      <c r="B2303" s="5">
        <f>SUMPRODUCT('Stocks Returns'!B2299:E2299,$H$10:$K$10)</f>
        <v>-1.1429359286576502E-3</v>
      </c>
      <c r="C2303" s="5">
        <f t="shared" si="106"/>
        <v>1.1429359286576502E-3</v>
      </c>
      <c r="D2303" s="24">
        <f t="shared" si="107"/>
        <v>0.99923535861891155</v>
      </c>
      <c r="E2303" s="24">
        <f t="shared" si="108"/>
        <v>1.5937690817538115</v>
      </c>
    </row>
    <row r="2304" spans="1:5" ht="15" customHeight="1" x14ac:dyDescent="0.2">
      <c r="A2304" s="3">
        <f>'Stocks Returns'!A2300</f>
        <v>45516</v>
      </c>
      <c r="B2304" s="5">
        <f>SUMPRODUCT('Stocks Returns'!B2300:E2300,$H$10:$K$10)</f>
        <v>7.4752274879102032E-4</v>
      </c>
      <c r="C2304" s="5">
        <f t="shared" si="106"/>
        <v>-7.4752274879102032E-4</v>
      </c>
      <c r="D2304" s="24">
        <f t="shared" si="107"/>
        <v>1.0005473369410609</v>
      </c>
      <c r="E2304" s="24">
        <f t="shared" si="108"/>
        <v>1.5950816294587784</v>
      </c>
    </row>
    <row r="2305" spans="1:5" ht="15" customHeight="1" x14ac:dyDescent="0.2">
      <c r="A2305" s="3">
        <f>'Stocks Returns'!A2301</f>
        <v>45517</v>
      </c>
      <c r="B2305" s="5">
        <f>SUMPRODUCT('Stocks Returns'!B2301:E2301,$H$10:$K$10)</f>
        <v>2.9079945695384178E-3</v>
      </c>
      <c r="C2305" s="5">
        <f t="shared" si="106"/>
        <v>-2.9079945695384178E-3</v>
      </c>
      <c r="D2305" s="24">
        <f t="shared" si="107"/>
        <v>1.0020467043846597</v>
      </c>
      <c r="E2305" s="24">
        <f t="shared" si="108"/>
        <v>1.5965732068400351</v>
      </c>
    </row>
    <row r="2306" spans="1:5" ht="15" customHeight="1" x14ac:dyDescent="0.2">
      <c r="A2306" s="3">
        <f>'Stocks Returns'!A2302</f>
        <v>45518</v>
      </c>
      <c r="B2306" s="5">
        <f>SUMPRODUCT('Stocks Returns'!B2302:E2302,$H$10:$K$10)</f>
        <v>2.9028957188268712E-3</v>
      </c>
      <c r="C2306" s="5">
        <f t="shared" si="106"/>
        <v>-2.9028957188268712E-3</v>
      </c>
      <c r="D2306" s="24">
        <f t="shared" si="107"/>
        <v>1.0020431657822657</v>
      </c>
      <c r="E2306" s="24">
        <f t="shared" si="108"/>
        <v>1.5965696972417303</v>
      </c>
    </row>
    <row r="2307" spans="1:5" ht="15" customHeight="1" x14ac:dyDescent="0.2">
      <c r="A2307" s="3">
        <f>'Stocks Returns'!A2303</f>
        <v>45519</v>
      </c>
      <c r="B2307" s="5">
        <f>SUMPRODUCT('Stocks Returns'!B2303:E2303,$H$10:$K$10)</f>
        <v>2.2788492200806941E-2</v>
      </c>
      <c r="C2307" s="5">
        <f t="shared" si="106"/>
        <v>-2.2788492200806941E-2</v>
      </c>
      <c r="D2307" s="24">
        <f t="shared" si="107"/>
        <v>1.0158437697407601</v>
      </c>
      <c r="E2307" s="24">
        <f t="shared" si="108"/>
        <v>1.6098712838237301</v>
      </c>
    </row>
    <row r="2308" spans="1:5" ht="15" customHeight="1" x14ac:dyDescent="0.2">
      <c r="A2308" s="3">
        <f>'Stocks Returns'!A2304</f>
        <v>45520</v>
      </c>
      <c r="B2308" s="5">
        <f>SUMPRODUCT('Stocks Returns'!B2304:E2304,$H$10:$K$10)</f>
        <v>1.7202057940076416E-3</v>
      </c>
      <c r="C2308" s="5">
        <f t="shared" si="106"/>
        <v>-1.7202057940076416E-3</v>
      </c>
      <c r="D2308" s="24">
        <f t="shared" si="107"/>
        <v>1.0012223789744412</v>
      </c>
      <c r="E2308" s="24">
        <f t="shared" si="108"/>
        <v>1.5957542800093143</v>
      </c>
    </row>
    <row r="2309" spans="1:5" ht="15" customHeight="1" x14ac:dyDescent="0.2">
      <c r="A2309" s="3">
        <f>'Stocks Returns'!A2305</f>
        <v>45523</v>
      </c>
      <c r="B2309" s="5">
        <f>SUMPRODUCT('Stocks Returns'!B2305:E2305,$H$10:$K$10)</f>
        <v>-2.3401065075834729E-3</v>
      </c>
      <c r="C2309" s="5">
        <f t="shared" si="106"/>
        <v>2.3401065075834729E-3</v>
      </c>
      <c r="D2309" s="24">
        <f t="shared" si="107"/>
        <v>0.99840452223713705</v>
      </c>
      <c r="E2309" s="24">
        <f t="shared" si="108"/>
        <v>1.5929343284428308</v>
      </c>
    </row>
    <row r="2310" spans="1:5" ht="15" customHeight="1" x14ac:dyDescent="0.2">
      <c r="A2310" s="3">
        <f>'Stocks Returns'!A2306</f>
        <v>45524</v>
      </c>
      <c r="B2310" s="5">
        <f>SUMPRODUCT('Stocks Returns'!B2306:E2306,$H$10:$K$10)</f>
        <v>4.2645469990105975E-3</v>
      </c>
      <c r="C2310" s="5">
        <f t="shared" ref="C2310:C2373" si="109">-B2310</f>
        <v>-4.2645469990105975E-3</v>
      </c>
      <c r="D2310" s="24">
        <f t="shared" ref="D2310:D2373" si="110">1+$H$13+$H$19*(B2310-$H$13)</f>
        <v>1.0029881517707133</v>
      </c>
      <c r="E2310" s="24">
        <f t="shared" ref="E2310:E2373" si="111">$H$22*D2310-$H$23*D2310^2-LN(1+$H$24*EXP(1-D2310^3))</f>
        <v>1.5975051499525117</v>
      </c>
    </row>
    <row r="2311" spans="1:5" ht="15" customHeight="1" x14ac:dyDescent="0.2">
      <c r="A2311" s="3">
        <f>'Stocks Returns'!A2307</f>
        <v>45525</v>
      </c>
      <c r="B2311" s="5">
        <f>SUMPRODUCT('Stocks Returns'!B2307:E2307,$H$10:$K$10)</f>
        <v>2.3895982771152194E-3</v>
      </c>
      <c r="C2311" s="5">
        <f t="shared" si="109"/>
        <v>-2.3895982771152194E-3</v>
      </c>
      <c r="D2311" s="24">
        <f t="shared" si="110"/>
        <v>1.001686937357718</v>
      </c>
      <c r="E2311" s="24">
        <f t="shared" si="111"/>
        <v>1.5962161313300811</v>
      </c>
    </row>
    <row r="2312" spans="1:5" ht="15" customHeight="1" x14ac:dyDescent="0.2">
      <c r="A2312" s="3">
        <f>'Stocks Returns'!A2308</f>
        <v>45526</v>
      </c>
      <c r="B2312" s="5">
        <f>SUMPRODUCT('Stocks Returns'!B2308:E2308,$H$10:$K$10)</f>
        <v>-3.0330582716444491E-3</v>
      </c>
      <c r="C2312" s="5">
        <f t="shared" si="109"/>
        <v>3.0330582716444491E-3</v>
      </c>
      <c r="D2312" s="24">
        <f t="shared" si="110"/>
        <v>0.99792361371287874</v>
      </c>
      <c r="E2312" s="24">
        <f t="shared" si="111"/>
        <v>1.5924498947730086</v>
      </c>
    </row>
    <row r="2313" spans="1:5" ht="15" customHeight="1" x14ac:dyDescent="0.2">
      <c r="A2313" s="3">
        <f>'Stocks Returns'!A2309</f>
        <v>45527</v>
      </c>
      <c r="B2313" s="5">
        <f>SUMPRODUCT('Stocks Returns'!B2309:E2309,$H$10:$K$10)</f>
        <v>-2.6375007402581422E-4</v>
      </c>
      <c r="C2313" s="5">
        <f t="shared" si="109"/>
        <v>2.6375007402581422E-4</v>
      </c>
      <c r="D2313" s="24">
        <f t="shared" si="110"/>
        <v>0.999845513602026</v>
      </c>
      <c r="E2313" s="24">
        <f t="shared" si="111"/>
        <v>1.5943803577666831</v>
      </c>
    </row>
    <row r="2314" spans="1:5" ht="15" customHeight="1" x14ac:dyDescent="0.2">
      <c r="A2314" s="3">
        <f>'Stocks Returns'!A2310</f>
        <v>45530</v>
      </c>
      <c r="B2314" s="5">
        <f>SUMPRODUCT('Stocks Returns'!B2310:E2310,$H$10:$K$10)</f>
        <v>1.6846776679049181E-3</v>
      </c>
      <c r="C2314" s="5">
        <f t="shared" si="109"/>
        <v>-1.6846776679049181E-3</v>
      </c>
      <c r="D2314" s="24">
        <f t="shared" si="110"/>
        <v>1.001197722454926</v>
      </c>
      <c r="E2314" s="24">
        <f t="shared" si="111"/>
        <v>1.5957297429768431</v>
      </c>
    </row>
    <row r="2315" spans="1:5" ht="15" customHeight="1" x14ac:dyDescent="0.2">
      <c r="A2315" s="3">
        <f>'Stocks Returns'!A2311</f>
        <v>45531</v>
      </c>
      <c r="B2315" s="5">
        <f>SUMPRODUCT('Stocks Returns'!B2311:E2311,$H$10:$K$10)</f>
        <v>9.2402527596900791E-3</v>
      </c>
      <c r="C2315" s="5">
        <f t="shared" si="109"/>
        <v>-9.2402527596900791E-3</v>
      </c>
      <c r="D2315" s="24">
        <f t="shared" si="110"/>
        <v>1.0064412915686249</v>
      </c>
      <c r="E2315" s="24">
        <f t="shared" si="111"/>
        <v>1.6008928459505734</v>
      </c>
    </row>
    <row r="2316" spans="1:5" ht="15" customHeight="1" x14ac:dyDescent="0.2">
      <c r="A2316" s="3">
        <f>'Stocks Returns'!A2312</f>
        <v>45532</v>
      </c>
      <c r="B2316" s="5">
        <f>SUMPRODUCT('Stocks Returns'!B2312:E2312,$H$10:$K$10)</f>
        <v>-6.4235780735349933E-3</v>
      </c>
      <c r="C2316" s="5">
        <f t="shared" si="109"/>
        <v>6.4235780735349933E-3</v>
      </c>
      <c r="D2316" s="24">
        <f t="shared" si="110"/>
        <v>0.99557059297036665</v>
      </c>
      <c r="E2316" s="24">
        <f t="shared" si="111"/>
        <v>1.5900663612773422</v>
      </c>
    </row>
    <row r="2317" spans="1:5" ht="15" customHeight="1" x14ac:dyDescent="0.2">
      <c r="A2317" s="3">
        <f>'Stocks Returns'!A2313</f>
        <v>45533</v>
      </c>
      <c r="B2317" s="5">
        <f>SUMPRODUCT('Stocks Returns'!B2313:E2313,$H$10:$K$10)</f>
        <v>1.9108270731311754E-2</v>
      </c>
      <c r="C2317" s="5">
        <f t="shared" si="109"/>
        <v>-1.9108270731311754E-2</v>
      </c>
      <c r="D2317" s="24">
        <f t="shared" si="110"/>
        <v>1.0132896960409303</v>
      </c>
      <c r="E2317" s="24">
        <f t="shared" si="111"/>
        <v>1.6074682139245766</v>
      </c>
    </row>
    <row r="2318" spans="1:5" ht="15" customHeight="1" x14ac:dyDescent="0.2">
      <c r="A2318" s="3">
        <f>'Stocks Returns'!A2314</f>
        <v>45534</v>
      </c>
      <c r="B2318" s="5">
        <f>SUMPRODUCT('Stocks Returns'!B2314:E2314,$H$10:$K$10)</f>
        <v>7.8615289818930543E-3</v>
      </c>
      <c r="C2318" s="5">
        <f t="shared" si="109"/>
        <v>-7.8615289818930543E-3</v>
      </c>
      <c r="D2318" s="24">
        <f t="shared" si="110"/>
        <v>1.0054844572668338</v>
      </c>
      <c r="E2318" s="24">
        <f t="shared" si="111"/>
        <v>1.5999589702877572</v>
      </c>
    </row>
    <row r="2319" spans="1:5" ht="15" customHeight="1" x14ac:dyDescent="0.2">
      <c r="A2319" s="3">
        <f>'Stocks Returns'!A2315</f>
        <v>45537</v>
      </c>
      <c r="B2319" s="5">
        <f>SUMPRODUCT('Stocks Returns'!B2315:E2315,$H$10:$K$10)</f>
        <v>0</v>
      </c>
      <c r="C2319" s="5">
        <f t="shared" si="109"/>
        <v>0</v>
      </c>
      <c r="D2319" s="24">
        <f t="shared" si="110"/>
        <v>1.0000285561533999</v>
      </c>
      <c r="E2319" s="24">
        <f t="shared" si="111"/>
        <v>1.5945634464142966</v>
      </c>
    </row>
    <row r="2320" spans="1:5" ht="15" customHeight="1" x14ac:dyDescent="0.2">
      <c r="A2320" s="3">
        <f>'Stocks Returns'!A2316</f>
        <v>45538</v>
      </c>
      <c r="B2320" s="5">
        <f>SUMPRODUCT('Stocks Returns'!B2316:E2316,$H$10:$K$10)</f>
        <v>3.2359282167859237E-3</v>
      </c>
      <c r="C2320" s="5">
        <f t="shared" si="109"/>
        <v>-3.2359282167859237E-3</v>
      </c>
      <c r="D2320" s="24">
        <f t="shared" si="110"/>
        <v>1.0022742903358495</v>
      </c>
      <c r="E2320" s="24">
        <f t="shared" si="111"/>
        <v>1.596798821738852</v>
      </c>
    </row>
    <row r="2321" spans="1:5" ht="15" customHeight="1" x14ac:dyDescent="0.2">
      <c r="A2321" s="3">
        <f>'Stocks Returns'!A2317</f>
        <v>45539</v>
      </c>
      <c r="B2321" s="5">
        <f>SUMPRODUCT('Stocks Returns'!B2317:E2317,$H$10:$K$10)</f>
        <v>6.9303783433325352E-3</v>
      </c>
      <c r="C2321" s="5">
        <f t="shared" si="109"/>
        <v>-6.9303783433325352E-3</v>
      </c>
      <c r="D2321" s="24">
        <f t="shared" si="110"/>
        <v>1.0048382387236727</v>
      </c>
      <c r="E2321" s="24">
        <f t="shared" si="111"/>
        <v>1.5993261622748414</v>
      </c>
    </row>
    <row r="2322" spans="1:5" ht="15" customHeight="1" x14ac:dyDescent="0.2">
      <c r="A2322" s="3">
        <f>'Stocks Returns'!A2318</f>
        <v>45540</v>
      </c>
      <c r="B2322" s="5">
        <f>SUMPRODUCT('Stocks Returns'!B2318:E2318,$H$10:$K$10)</f>
        <v>-6.3916496265281593E-3</v>
      </c>
      <c r="C2322" s="5">
        <f t="shared" si="109"/>
        <v>6.3916496265281593E-3</v>
      </c>
      <c r="D2322" s="24">
        <f t="shared" si="110"/>
        <v>0.9955927513125894</v>
      </c>
      <c r="E2322" s="24">
        <f t="shared" si="111"/>
        <v>1.5900889095038226</v>
      </c>
    </row>
    <row r="2323" spans="1:5" ht="15" customHeight="1" x14ac:dyDescent="0.2">
      <c r="A2323" s="3">
        <f>'Stocks Returns'!A2319</f>
        <v>45541</v>
      </c>
      <c r="B2323" s="5">
        <f>SUMPRODUCT('Stocks Returns'!B2319:E2319,$H$10:$K$10)</f>
        <v>4.8897509364378945E-4</v>
      </c>
      <c r="C2323" s="5">
        <f t="shared" si="109"/>
        <v>-4.8897509364378945E-4</v>
      </c>
      <c r="D2323" s="24">
        <f t="shared" si="110"/>
        <v>1.0003679048683887</v>
      </c>
      <c r="E2323" s="24">
        <f t="shared" si="111"/>
        <v>1.5949025259858356</v>
      </c>
    </row>
    <row r="2324" spans="1:5" ht="15" customHeight="1" x14ac:dyDescent="0.2">
      <c r="A2324" s="3">
        <f>'Stocks Returns'!A2320</f>
        <v>45544</v>
      </c>
      <c r="B2324" s="5">
        <f>SUMPRODUCT('Stocks Returns'!B2320:E2320,$H$10:$K$10)</f>
        <v>2.2022253182771099E-2</v>
      </c>
      <c r="C2324" s="5">
        <f t="shared" si="109"/>
        <v>-2.2022253182771099E-2</v>
      </c>
      <c r="D2324" s="24">
        <f t="shared" si="110"/>
        <v>1.0153119998622431</v>
      </c>
      <c r="E2324" s="24">
        <f t="shared" si="111"/>
        <v>1.6093731686997437</v>
      </c>
    </row>
    <row r="2325" spans="1:5" ht="15" customHeight="1" x14ac:dyDescent="0.2">
      <c r="A2325" s="3">
        <f>'Stocks Returns'!A2321</f>
        <v>45545</v>
      </c>
      <c r="B2325" s="5">
        <f>SUMPRODUCT('Stocks Returns'!B2321:E2321,$H$10:$K$10)</f>
        <v>-1.0875062825759293E-3</v>
      </c>
      <c r="C2325" s="5">
        <f t="shared" si="109"/>
        <v>1.0875062825759293E-3</v>
      </c>
      <c r="D2325" s="24">
        <f t="shared" si="110"/>
        <v>0.99927382679329224</v>
      </c>
      <c r="E2325" s="24">
        <f t="shared" si="111"/>
        <v>1.5938076645405344</v>
      </c>
    </row>
    <row r="2326" spans="1:5" ht="15" customHeight="1" x14ac:dyDescent="0.2">
      <c r="A2326" s="3">
        <f>'Stocks Returns'!A2322</f>
        <v>45546</v>
      </c>
      <c r="B2326" s="5">
        <f>SUMPRODUCT('Stocks Returns'!B2322:E2322,$H$10:$K$10)</f>
        <v>-2.8248402424783186E-3</v>
      </c>
      <c r="C2326" s="5">
        <f t="shared" si="109"/>
        <v>2.8248402424783186E-3</v>
      </c>
      <c r="D2326" s="24">
        <f t="shared" si="110"/>
        <v>0.99806811702511999</v>
      </c>
      <c r="E2326" s="24">
        <f t="shared" si="111"/>
        <v>1.5925955541809489</v>
      </c>
    </row>
    <row r="2327" spans="1:5" ht="15" customHeight="1" x14ac:dyDescent="0.2">
      <c r="A2327" s="3">
        <f>'Stocks Returns'!A2323</f>
        <v>45547</v>
      </c>
      <c r="B2327" s="5">
        <f>SUMPRODUCT('Stocks Returns'!B2323:E2323,$H$10:$K$10)</f>
        <v>3.645080610149802E-3</v>
      </c>
      <c r="C2327" s="5">
        <f t="shared" si="109"/>
        <v>-3.645080610149802E-3</v>
      </c>
      <c r="D2327" s="24">
        <f t="shared" si="110"/>
        <v>1.002558242096844</v>
      </c>
      <c r="E2327" s="24">
        <f t="shared" si="111"/>
        <v>1.597080022442166</v>
      </c>
    </row>
    <row r="2328" spans="1:5" ht="15" customHeight="1" x14ac:dyDescent="0.2">
      <c r="A2328" s="3">
        <f>'Stocks Returns'!A2324</f>
        <v>45548</v>
      </c>
      <c r="B2328" s="5">
        <f>SUMPRODUCT('Stocks Returns'!B2324:E2324,$H$10:$K$10)</f>
        <v>7.7098179387130455E-3</v>
      </c>
      <c r="C2328" s="5">
        <f t="shared" si="109"/>
        <v>-7.7098179387130455E-3</v>
      </c>
      <c r="D2328" s="24">
        <f t="shared" si="110"/>
        <v>1.0053791698028669</v>
      </c>
      <c r="E2328" s="24">
        <f t="shared" si="111"/>
        <v>1.5998559828849961</v>
      </c>
    </row>
    <row r="2329" spans="1:5" ht="15" customHeight="1" x14ac:dyDescent="0.2">
      <c r="A2329" s="3">
        <f>'Stocks Returns'!A2325</f>
        <v>45551</v>
      </c>
      <c r="B2329" s="5">
        <f>SUMPRODUCT('Stocks Returns'!B2325:E2325,$H$10:$K$10)</f>
        <v>9.8116625245013196E-3</v>
      </c>
      <c r="C2329" s="5">
        <f t="shared" si="109"/>
        <v>-9.8116625245013196E-3</v>
      </c>
      <c r="D2329" s="24">
        <f t="shared" si="110"/>
        <v>1.0068378499454038</v>
      </c>
      <c r="E2329" s="24">
        <f t="shared" si="111"/>
        <v>1.6012788022814846</v>
      </c>
    </row>
    <row r="2330" spans="1:5" ht="15" customHeight="1" x14ac:dyDescent="0.2">
      <c r="A2330" s="3">
        <f>'Stocks Returns'!A2326</f>
        <v>45552</v>
      </c>
      <c r="B2330" s="5">
        <f>SUMPRODUCT('Stocks Returns'!B2326:E2326,$H$10:$K$10)</f>
        <v>3.5451391143656147E-3</v>
      </c>
      <c r="C2330" s="5">
        <f t="shared" si="109"/>
        <v>-3.5451391143656147E-3</v>
      </c>
      <c r="D2330" s="24">
        <f t="shared" si="110"/>
        <v>1.0024888826987697</v>
      </c>
      <c r="E2330" s="24">
        <f t="shared" si="111"/>
        <v>1.5970113649439412</v>
      </c>
    </row>
    <row r="2331" spans="1:5" ht="15" customHeight="1" x14ac:dyDescent="0.2">
      <c r="A2331" s="3">
        <f>'Stocks Returns'!A2327</f>
        <v>45553</v>
      </c>
      <c r="B2331" s="5">
        <f>SUMPRODUCT('Stocks Returns'!B2327:E2327,$H$10:$K$10)</f>
        <v>-1.040688193970322E-2</v>
      </c>
      <c r="C2331" s="5">
        <f t="shared" si="109"/>
        <v>1.040688193970322E-2</v>
      </c>
      <c r="D2331" s="24">
        <f t="shared" si="110"/>
        <v>0.99280618008724586</v>
      </c>
      <c r="E2331" s="24">
        <f t="shared" si="111"/>
        <v>1.5872380651298021</v>
      </c>
    </row>
    <row r="2332" spans="1:5" ht="15" customHeight="1" x14ac:dyDescent="0.2">
      <c r="A2332" s="3">
        <f>'Stocks Returns'!A2328</f>
        <v>45554</v>
      </c>
      <c r="B2332" s="5">
        <f>SUMPRODUCT('Stocks Returns'!B2328:E2328,$H$10:$K$10)</f>
        <v>-8.6410929684075481E-3</v>
      </c>
      <c r="C2332" s="5">
        <f t="shared" si="109"/>
        <v>8.6410929684075481E-3</v>
      </c>
      <c r="D2332" s="24">
        <f t="shared" si="110"/>
        <v>0.99403163763332514</v>
      </c>
      <c r="E2332" s="24">
        <f t="shared" si="111"/>
        <v>1.5884955697552772</v>
      </c>
    </row>
    <row r="2333" spans="1:5" ht="15" customHeight="1" x14ac:dyDescent="0.2">
      <c r="A2333" s="3">
        <f>'Stocks Returns'!A2329</f>
        <v>45555</v>
      </c>
      <c r="B2333" s="5">
        <f>SUMPRODUCT('Stocks Returns'!B2329:E2329,$H$10:$K$10)</f>
        <v>-2.903186905677983E-3</v>
      </c>
      <c r="C2333" s="5">
        <f t="shared" si="109"/>
        <v>2.903186905677983E-3</v>
      </c>
      <c r="D2333" s="24">
        <f t="shared" si="110"/>
        <v>0.99801374444085944</v>
      </c>
      <c r="E2333" s="24">
        <f t="shared" si="111"/>
        <v>1.592540756352137</v>
      </c>
    </row>
    <row r="2334" spans="1:5" ht="15" customHeight="1" x14ac:dyDescent="0.2">
      <c r="A2334" s="3">
        <f>'Stocks Returns'!A2330</f>
        <v>45558</v>
      </c>
      <c r="B2334" s="5">
        <f>SUMPRODUCT('Stocks Returns'!B2330:E2330,$H$10:$K$10)</f>
        <v>1.2774611318230905E-2</v>
      </c>
      <c r="C2334" s="5">
        <f t="shared" si="109"/>
        <v>-1.2774611318230905E-2</v>
      </c>
      <c r="D2334" s="24">
        <f t="shared" si="110"/>
        <v>1.0088941364082522</v>
      </c>
      <c r="E2334" s="24">
        <f t="shared" si="111"/>
        <v>1.6032698763452875</v>
      </c>
    </row>
    <row r="2335" spans="1:5" ht="15" customHeight="1" x14ac:dyDescent="0.2">
      <c r="A2335" s="3">
        <f>'Stocks Returns'!A2331</f>
        <v>45559</v>
      </c>
      <c r="B2335" s="5">
        <f>SUMPRODUCT('Stocks Returns'!B2331:E2331,$H$10:$K$10)</f>
        <v>-5.1296465516513123E-2</v>
      </c>
      <c r="C2335" s="5">
        <f t="shared" si="109"/>
        <v>5.1296465516513123E-2</v>
      </c>
      <c r="D2335" s="24">
        <f t="shared" si="110"/>
        <v>0.96442880908493989</v>
      </c>
      <c r="E2335" s="24">
        <f t="shared" si="111"/>
        <v>1.5564923482964905</v>
      </c>
    </row>
    <row r="2336" spans="1:5" ht="15" customHeight="1" x14ac:dyDescent="0.2">
      <c r="A2336" s="3">
        <f>'Stocks Returns'!A2332</f>
        <v>45560</v>
      </c>
      <c r="B2336" s="5">
        <f>SUMPRODUCT('Stocks Returns'!B2332:E2332,$H$10:$K$10)</f>
        <v>-1.1953711118751034E-2</v>
      </c>
      <c r="C2336" s="5">
        <f t="shared" si="109"/>
        <v>1.1953711118751034E-2</v>
      </c>
      <c r="D2336" s="24">
        <f t="shared" si="110"/>
        <v>0.99173268063698672</v>
      </c>
      <c r="E2336" s="24">
        <f t="shared" si="111"/>
        <v>1.5861316268017949</v>
      </c>
    </row>
    <row r="2337" spans="1:5" ht="15" customHeight="1" x14ac:dyDescent="0.2">
      <c r="A2337" s="3">
        <f>'Stocks Returns'!A2333</f>
        <v>45561</v>
      </c>
      <c r="B2337" s="5">
        <f>SUMPRODUCT('Stocks Returns'!B2333:E2333,$H$10:$K$10)</f>
        <v>1.0327385793383673E-2</v>
      </c>
      <c r="C2337" s="5">
        <f t="shared" si="109"/>
        <v>-1.0327385793383673E-2</v>
      </c>
      <c r="D2337" s="24">
        <f t="shared" si="110"/>
        <v>1.0071957618940082</v>
      </c>
      <c r="E2337" s="24">
        <f t="shared" si="111"/>
        <v>1.6016265979320861</v>
      </c>
    </row>
    <row r="2338" spans="1:5" ht="15" customHeight="1" x14ac:dyDescent="0.2">
      <c r="A2338" s="3">
        <f>'Stocks Returns'!A2334</f>
        <v>45562</v>
      </c>
      <c r="B2338" s="5">
        <f>SUMPRODUCT('Stocks Returns'!B2334:E2334,$H$10:$K$10)</f>
        <v>1.2287423871731366E-2</v>
      </c>
      <c r="C2338" s="5">
        <f t="shared" si="109"/>
        <v>-1.2287423871731366E-2</v>
      </c>
      <c r="D2338" s="24">
        <f t="shared" si="110"/>
        <v>1.0085560283203816</v>
      </c>
      <c r="E2338" s="24">
        <f t="shared" si="111"/>
        <v>1.6029436716710617</v>
      </c>
    </row>
    <row r="2339" spans="1:5" ht="15" customHeight="1" x14ac:dyDescent="0.2">
      <c r="A2339" s="3">
        <f>'Stocks Returns'!A2335</f>
        <v>45565</v>
      </c>
      <c r="B2339" s="5">
        <f>SUMPRODUCT('Stocks Returns'!B2335:E2335,$H$10:$K$10)</f>
        <v>-9.572465051733344E-4</v>
      </c>
      <c r="C2339" s="5">
        <f t="shared" si="109"/>
        <v>9.572465051733344E-4</v>
      </c>
      <c r="D2339" s="24">
        <f t="shared" si="110"/>
        <v>0.99936422707880967</v>
      </c>
      <c r="E2339" s="24">
        <f t="shared" si="111"/>
        <v>1.5938983108988076</v>
      </c>
    </row>
    <row r="2340" spans="1:5" ht="15" customHeight="1" x14ac:dyDescent="0.2">
      <c r="A2340" s="3">
        <f>'Stocks Returns'!A2336</f>
        <v>45566</v>
      </c>
      <c r="B2340" s="5">
        <f>SUMPRODUCT('Stocks Returns'!B2336:E2336,$H$10:$K$10)</f>
        <v>7.1066063124974165E-3</v>
      </c>
      <c r="C2340" s="5">
        <f t="shared" si="109"/>
        <v>-7.1066063124974165E-3</v>
      </c>
      <c r="D2340" s="24">
        <f t="shared" si="110"/>
        <v>1.0049605409342732</v>
      </c>
      <c r="E2340" s="24">
        <f t="shared" si="111"/>
        <v>1.5994460558935526</v>
      </c>
    </row>
    <row r="2341" spans="1:5" ht="15" customHeight="1" x14ac:dyDescent="0.2">
      <c r="A2341" s="3">
        <f>'Stocks Returns'!A2337</f>
        <v>45567</v>
      </c>
      <c r="B2341" s="5">
        <f>SUMPRODUCT('Stocks Returns'!B2337:E2337,$H$10:$K$10)</f>
        <v>-1.4665308838821519E-3</v>
      </c>
      <c r="C2341" s="5">
        <f t="shared" si="109"/>
        <v>1.4665308838821519E-3</v>
      </c>
      <c r="D2341" s="24">
        <f t="shared" si="110"/>
        <v>0.99901078371998575</v>
      </c>
      <c r="E2341" s="24">
        <f t="shared" si="111"/>
        <v>1.5935437198043858</v>
      </c>
    </row>
    <row r="2342" spans="1:5" ht="15" customHeight="1" x14ac:dyDescent="0.2">
      <c r="A2342" s="3">
        <f>'Stocks Returns'!A2338</f>
        <v>45568</v>
      </c>
      <c r="B2342" s="5">
        <f>SUMPRODUCT('Stocks Returns'!B2338:E2338,$H$10:$K$10)</f>
        <v>-1.1002355951763747E-3</v>
      </c>
      <c r="C2342" s="5">
        <f t="shared" si="109"/>
        <v>1.1002355951763747E-3</v>
      </c>
      <c r="D2342" s="24">
        <f t="shared" si="110"/>
        <v>0.99926499265034752</v>
      </c>
      <c r="E2342" s="24">
        <f t="shared" si="111"/>
        <v>1.5937988045998894</v>
      </c>
    </row>
    <row r="2343" spans="1:5" ht="15" customHeight="1" x14ac:dyDescent="0.2">
      <c r="A2343" s="3">
        <f>'Stocks Returns'!A2339</f>
        <v>45569</v>
      </c>
      <c r="B2343" s="5">
        <f>SUMPRODUCT('Stocks Returns'!B2339:E2339,$H$10:$K$10)</f>
        <v>3.9315523561708988E-3</v>
      </c>
      <c r="C2343" s="5">
        <f t="shared" si="109"/>
        <v>-3.9315523561708988E-3</v>
      </c>
      <c r="D2343" s="24">
        <f t="shared" si="110"/>
        <v>1.0027570534885826</v>
      </c>
      <c r="E2343" s="24">
        <f t="shared" si="111"/>
        <v>1.5972767147256091</v>
      </c>
    </row>
    <row r="2344" spans="1:5" ht="15" customHeight="1" x14ac:dyDescent="0.2">
      <c r="A2344" s="3">
        <f>'Stocks Returns'!A2340</f>
        <v>45572</v>
      </c>
      <c r="B2344" s="5">
        <f>SUMPRODUCT('Stocks Returns'!B2340:E2340,$H$10:$K$10)</f>
        <v>-1.491820774904971E-2</v>
      </c>
      <c r="C2344" s="5">
        <f t="shared" si="109"/>
        <v>1.491820774904971E-2</v>
      </c>
      <c r="D2344" s="24">
        <f t="shared" si="110"/>
        <v>0.98967531997555946</v>
      </c>
      <c r="E2344" s="24">
        <f t="shared" si="111"/>
        <v>1.5839984764006281</v>
      </c>
    </row>
    <row r="2345" spans="1:5" ht="15" customHeight="1" x14ac:dyDescent="0.2">
      <c r="A2345" s="3">
        <f>'Stocks Returns'!A2341</f>
        <v>45573</v>
      </c>
      <c r="B2345" s="5">
        <f>SUMPRODUCT('Stocks Returns'!B2341:E2341,$H$10:$K$10)</f>
        <v>4.6046128779250184E-3</v>
      </c>
      <c r="C2345" s="5">
        <f t="shared" si="109"/>
        <v>-4.6046128779250184E-3</v>
      </c>
      <c r="D2345" s="24">
        <f t="shared" si="110"/>
        <v>1.0032241574906799</v>
      </c>
      <c r="E2345" s="24">
        <f t="shared" si="111"/>
        <v>1.5977382142672902</v>
      </c>
    </row>
    <row r="2346" spans="1:5" ht="15" customHeight="1" x14ac:dyDescent="0.2">
      <c r="A2346" s="3">
        <f>'Stocks Returns'!A2342</f>
        <v>45574</v>
      </c>
      <c r="B2346" s="5">
        <f>SUMPRODUCT('Stocks Returns'!B2342:E2342,$H$10:$K$10)</f>
        <v>7.3987246512834245E-3</v>
      </c>
      <c r="C2346" s="5">
        <f t="shared" si="109"/>
        <v>-7.3987246512834245E-3</v>
      </c>
      <c r="D2346" s="24">
        <f t="shared" si="110"/>
        <v>1.0051632710613907</v>
      </c>
      <c r="E2346" s="24">
        <f t="shared" si="111"/>
        <v>1.5996446603934862</v>
      </c>
    </row>
    <row r="2347" spans="1:5" ht="15" customHeight="1" x14ac:dyDescent="0.2">
      <c r="A2347" s="3">
        <f>'Stocks Returns'!A2343</f>
        <v>45575</v>
      </c>
      <c r="B2347" s="5">
        <f>SUMPRODUCT('Stocks Returns'!B2343:E2343,$H$10:$K$10)</f>
        <v>1.2164964177685817E-3</v>
      </c>
      <c r="C2347" s="5">
        <f t="shared" si="109"/>
        <v>-1.2164964177685817E-3</v>
      </c>
      <c r="D2347" s="24">
        <f t="shared" si="110"/>
        <v>1.0008728046673314</v>
      </c>
      <c r="E2347" s="24">
        <f t="shared" si="111"/>
        <v>1.5954061720964283</v>
      </c>
    </row>
    <row r="2348" spans="1:5" ht="15" customHeight="1" x14ac:dyDescent="0.2">
      <c r="A2348" s="3">
        <f>'Stocks Returns'!A2344</f>
        <v>45576</v>
      </c>
      <c r="B2348" s="5">
        <f>SUMPRODUCT('Stocks Returns'!B2344:E2344,$H$10:$K$10)</f>
        <v>1.7111996354295886E-3</v>
      </c>
      <c r="C2348" s="5">
        <f t="shared" si="109"/>
        <v>-1.7111996354295886E-3</v>
      </c>
      <c r="D2348" s="24">
        <f t="shared" si="110"/>
        <v>1.001216128700388</v>
      </c>
      <c r="E2348" s="24">
        <f t="shared" si="111"/>
        <v>1.5957480602551286</v>
      </c>
    </row>
    <row r="2349" spans="1:5" ht="15" customHeight="1" x14ac:dyDescent="0.2">
      <c r="A2349" s="3">
        <f>'Stocks Returns'!A2345</f>
        <v>45579</v>
      </c>
      <c r="B2349" s="5">
        <f>SUMPRODUCT('Stocks Returns'!B2345:E2345,$H$10:$K$10)</f>
        <v>1.0342160579213298E-2</v>
      </c>
      <c r="C2349" s="5">
        <f t="shared" si="109"/>
        <v>-1.0342160579213298E-2</v>
      </c>
      <c r="D2349" s="24">
        <f t="shared" si="110"/>
        <v>1.0072060155953739</v>
      </c>
      <c r="E2349" s="24">
        <f t="shared" si="111"/>
        <v>1.601636554157484</v>
      </c>
    </row>
    <row r="2350" spans="1:5" ht="15" customHeight="1" x14ac:dyDescent="0.2">
      <c r="A2350" s="3">
        <f>'Stocks Returns'!A2346</f>
        <v>45580</v>
      </c>
      <c r="B2350" s="5">
        <f>SUMPRODUCT('Stocks Returns'!B2346:E2346,$H$10:$K$10)</f>
        <v>-7.4976738373985323E-3</v>
      </c>
      <c r="C2350" s="5">
        <f t="shared" si="109"/>
        <v>7.4976738373985323E-3</v>
      </c>
      <c r="D2350" s="24">
        <f t="shared" si="110"/>
        <v>0.99482517051024533</v>
      </c>
      <c r="E2350" s="24">
        <f t="shared" si="111"/>
        <v>1.5893066891456078</v>
      </c>
    </row>
    <row r="2351" spans="1:5" ht="15" customHeight="1" x14ac:dyDescent="0.2">
      <c r="A2351" s="3">
        <f>'Stocks Returns'!A2347</f>
        <v>45581</v>
      </c>
      <c r="B2351" s="5">
        <f>SUMPRODUCT('Stocks Returns'!B2347:E2347,$H$10:$K$10)</f>
        <v>2.8206252810630446E-2</v>
      </c>
      <c r="C2351" s="5">
        <f t="shared" si="109"/>
        <v>-2.8206252810630446E-2</v>
      </c>
      <c r="D2351" s="24">
        <f t="shared" si="110"/>
        <v>1.0196036956039776</v>
      </c>
      <c r="E2351" s="24">
        <f t="shared" si="111"/>
        <v>1.6133598753154434</v>
      </c>
    </row>
    <row r="2352" spans="1:5" ht="15" customHeight="1" x14ac:dyDescent="0.2">
      <c r="A2352" s="3">
        <f>'Stocks Returns'!A2348</f>
        <v>45582</v>
      </c>
      <c r="B2352" s="5">
        <f>SUMPRODUCT('Stocks Returns'!B2348:E2348,$H$10:$K$10)</f>
        <v>9.9287464230423447E-3</v>
      </c>
      <c r="C2352" s="5">
        <f t="shared" si="109"/>
        <v>-9.9287464230423447E-3</v>
      </c>
      <c r="D2352" s="24">
        <f t="shared" si="110"/>
        <v>1.0069191061709912</v>
      </c>
      <c r="E2352" s="24">
        <f t="shared" si="111"/>
        <v>1.6013578074094046</v>
      </c>
    </row>
    <row r="2353" spans="1:5" ht="15" customHeight="1" x14ac:dyDescent="0.2">
      <c r="A2353" s="3">
        <f>'Stocks Returns'!A2349</f>
        <v>45583</v>
      </c>
      <c r="B2353" s="5">
        <f>SUMPRODUCT('Stocks Returns'!B2349:E2349,$H$10:$K$10)</f>
        <v>1.3134460127967428E-3</v>
      </c>
      <c r="C2353" s="5">
        <f t="shared" si="109"/>
        <v>-1.3134460127967428E-3</v>
      </c>
      <c r="D2353" s="24">
        <f t="shared" si="110"/>
        <v>1.0009400876862808</v>
      </c>
      <c r="E2353" s="24">
        <f t="shared" si="111"/>
        <v>1.5954732109403209</v>
      </c>
    </row>
    <row r="2354" spans="1:5" ht="15" customHeight="1" x14ac:dyDescent="0.2">
      <c r="A2354" s="3">
        <f>'Stocks Returns'!A2350</f>
        <v>45586</v>
      </c>
      <c r="B2354" s="5">
        <f>SUMPRODUCT('Stocks Returns'!B2350:E2350,$H$10:$K$10)</f>
        <v>-1.3829330852701447E-2</v>
      </c>
      <c r="C2354" s="5">
        <f t="shared" si="109"/>
        <v>1.3829330852701447E-2</v>
      </c>
      <c r="D2354" s="24">
        <f t="shared" si="110"/>
        <v>0.99043100054162514</v>
      </c>
      <c r="E2354" s="24">
        <f t="shared" si="111"/>
        <v>1.5847839255829954</v>
      </c>
    </row>
    <row r="2355" spans="1:5" ht="15" customHeight="1" x14ac:dyDescent="0.2">
      <c r="A2355" s="3">
        <f>'Stocks Returns'!A2351</f>
        <v>45587</v>
      </c>
      <c r="B2355" s="5">
        <f>SUMPRODUCT('Stocks Returns'!B2351:E2351,$H$10:$K$10)</f>
        <v>-6.556725532586515E-3</v>
      </c>
      <c r="C2355" s="5">
        <f t="shared" si="109"/>
        <v>6.556725532586515E-3</v>
      </c>
      <c r="D2355" s="24">
        <f t="shared" si="110"/>
        <v>0.9954781886337849</v>
      </c>
      <c r="E2355" s="24">
        <f t="shared" si="111"/>
        <v>1.589972310067993</v>
      </c>
    </row>
    <row r="2356" spans="1:5" ht="15" customHeight="1" x14ac:dyDescent="0.2">
      <c r="A2356" s="3">
        <f>'Stocks Returns'!A2352</f>
        <v>45588</v>
      </c>
      <c r="B2356" s="5">
        <f>SUMPRODUCT('Stocks Returns'!B2352:E2352,$H$10:$K$10)</f>
        <v>-3.531766107344899E-3</v>
      </c>
      <c r="C2356" s="5">
        <f t="shared" si="109"/>
        <v>3.531766107344899E-3</v>
      </c>
      <c r="D2356" s="24">
        <f t="shared" si="110"/>
        <v>0.99757751047490262</v>
      </c>
      <c r="E2356" s="24">
        <f t="shared" si="111"/>
        <v>1.5921006843963017</v>
      </c>
    </row>
    <row r="2357" spans="1:5" ht="15" customHeight="1" x14ac:dyDescent="0.2">
      <c r="A2357" s="3">
        <f>'Stocks Returns'!A2353</f>
        <v>45589</v>
      </c>
      <c r="B2357" s="5">
        <f>SUMPRODUCT('Stocks Returns'!B2353:E2353,$H$10:$K$10)</f>
        <v>-1.335457132729901E-3</v>
      </c>
      <c r="C2357" s="5">
        <f t="shared" si="109"/>
        <v>1.335457132729901E-3</v>
      </c>
      <c r="D2357" s="24">
        <f t="shared" si="110"/>
        <v>0.9991017489032854</v>
      </c>
      <c r="E2357" s="24">
        <f t="shared" si="111"/>
        <v>1.593635028051128</v>
      </c>
    </row>
    <row r="2358" spans="1:5" ht="15" customHeight="1" x14ac:dyDescent="0.2">
      <c r="A2358" s="3">
        <f>'Stocks Returns'!A2354</f>
        <v>45590</v>
      </c>
      <c r="B2358" s="5">
        <f>SUMPRODUCT('Stocks Returns'!B2354:E2354,$H$10:$K$10)</f>
        <v>-4.6116862486195193E-3</v>
      </c>
      <c r="C2358" s="5">
        <f t="shared" si="109"/>
        <v>4.6116862486195193E-3</v>
      </c>
      <c r="D2358" s="24">
        <f t="shared" si="110"/>
        <v>0.99682804589685803</v>
      </c>
      <c r="E2358" s="24">
        <f t="shared" si="111"/>
        <v>1.5913428577123419</v>
      </c>
    </row>
    <row r="2359" spans="1:5" ht="15" customHeight="1" x14ac:dyDescent="0.2">
      <c r="A2359" s="3">
        <f>'Stocks Returns'!A2355</f>
        <v>45593</v>
      </c>
      <c r="B2359" s="5">
        <f>SUMPRODUCT('Stocks Returns'!B2355:E2355,$H$10:$K$10)</f>
        <v>8.8763520778315907E-3</v>
      </c>
      <c r="C2359" s="5">
        <f t="shared" si="109"/>
        <v>-8.8763520778315907E-3</v>
      </c>
      <c r="D2359" s="24">
        <f t="shared" si="110"/>
        <v>1.0061887444954152</v>
      </c>
      <c r="E2359" s="24">
        <f t="shared" si="111"/>
        <v>1.6006467186289499</v>
      </c>
    </row>
    <row r="2360" spans="1:5" ht="15" customHeight="1" x14ac:dyDescent="0.2">
      <c r="A2360" s="3">
        <f>'Stocks Returns'!A2356</f>
        <v>45594</v>
      </c>
      <c r="B2360" s="5">
        <f>SUMPRODUCT('Stocks Returns'!B2356:E2356,$H$10:$K$10)</f>
        <v>-6.2640879730699213E-3</v>
      </c>
      <c r="C2360" s="5">
        <f t="shared" si="109"/>
        <v>6.2640879730699213E-3</v>
      </c>
      <c r="D2360" s="24">
        <f t="shared" si="110"/>
        <v>0.99568127910008941</v>
      </c>
      <c r="E2360" s="24">
        <f t="shared" si="111"/>
        <v>1.5901789755444042</v>
      </c>
    </row>
    <row r="2361" spans="1:5" ht="15" customHeight="1" x14ac:dyDescent="0.2">
      <c r="A2361" s="3">
        <f>'Stocks Returns'!A2357</f>
        <v>45595</v>
      </c>
      <c r="B2361" s="5">
        <f>SUMPRODUCT('Stocks Returns'!B2357:E2357,$H$10:$K$10)</f>
        <v>2.5069155797206633E-2</v>
      </c>
      <c r="C2361" s="5">
        <f t="shared" si="109"/>
        <v>-2.5069155797206633E-2</v>
      </c>
      <c r="D2361" s="24">
        <f t="shared" si="110"/>
        <v>1.0174265502766613</v>
      </c>
      <c r="E2361" s="24">
        <f t="shared" si="111"/>
        <v>1.6113469805141138</v>
      </c>
    </row>
    <row r="2362" spans="1:5" ht="15" customHeight="1" x14ac:dyDescent="0.2">
      <c r="A2362" s="3">
        <f>'Stocks Returns'!A2358</f>
        <v>45596</v>
      </c>
      <c r="B2362" s="5">
        <f>SUMPRODUCT('Stocks Returns'!B2358:E2358,$H$10:$K$10)</f>
        <v>-2.5806287830505157E-3</v>
      </c>
      <c r="C2362" s="5">
        <f t="shared" si="109"/>
        <v>2.5806287830505157E-3</v>
      </c>
      <c r="D2362" s="24">
        <f t="shared" si="110"/>
        <v>0.99823759977796289</v>
      </c>
      <c r="E2362" s="24">
        <f t="shared" si="111"/>
        <v>1.5927662868554844</v>
      </c>
    </row>
    <row r="2363" spans="1:5" ht="15" customHeight="1" x14ac:dyDescent="0.2">
      <c r="A2363" s="3">
        <f>'Stocks Returns'!A2359</f>
        <v>45597</v>
      </c>
      <c r="B2363" s="5">
        <f>SUMPRODUCT('Stocks Returns'!B2359:E2359,$H$10:$K$10)</f>
        <v>3.996996217608499E-3</v>
      </c>
      <c r="C2363" s="5">
        <f t="shared" si="109"/>
        <v>-3.996996217608499E-3</v>
      </c>
      <c r="D2363" s="24">
        <f t="shared" si="110"/>
        <v>1.0028024715284203</v>
      </c>
      <c r="E2363" s="24">
        <f t="shared" si="111"/>
        <v>1.597321626354556</v>
      </c>
    </row>
    <row r="2364" spans="1:5" ht="15" customHeight="1" x14ac:dyDescent="0.2">
      <c r="A2364" s="3">
        <f>'Stocks Returns'!A2360</f>
        <v>45600</v>
      </c>
      <c r="B2364" s="5">
        <f>SUMPRODUCT('Stocks Returns'!B2360:E2360,$H$10:$K$10)</f>
        <v>3.3427879341008967E-3</v>
      </c>
      <c r="C2364" s="5">
        <f t="shared" si="109"/>
        <v>-3.3427879341008967E-3</v>
      </c>
      <c r="D2364" s="24">
        <f t="shared" si="110"/>
        <v>1.0023484509796661</v>
      </c>
      <c r="E2364" s="24">
        <f t="shared" si="111"/>
        <v>1.5968722951452832</v>
      </c>
    </row>
    <row r="2365" spans="1:5" ht="15" customHeight="1" x14ac:dyDescent="0.2">
      <c r="A2365" s="3">
        <f>'Stocks Returns'!A2361</f>
        <v>45601</v>
      </c>
      <c r="B2365" s="5">
        <f>SUMPRODUCT('Stocks Returns'!B2361:E2361,$H$10:$K$10)</f>
        <v>5.1276064278117494E-3</v>
      </c>
      <c r="C2365" s="5">
        <f t="shared" si="109"/>
        <v>-5.1276064278117494E-3</v>
      </c>
      <c r="D2365" s="24">
        <f t="shared" si="110"/>
        <v>1.0035871150143012</v>
      </c>
      <c r="E2365" s="24">
        <f t="shared" si="111"/>
        <v>1.598096210507312</v>
      </c>
    </row>
    <row r="2366" spans="1:5" ht="15" customHeight="1" x14ac:dyDescent="0.2">
      <c r="A2366" s="3">
        <f>'Stocks Returns'!A2362</f>
        <v>45602</v>
      </c>
      <c r="B2366" s="5">
        <f>SUMPRODUCT('Stocks Returns'!B2362:E2362,$H$10:$K$10)</f>
        <v>4.4258999815553209E-2</v>
      </c>
      <c r="C2366" s="5">
        <f t="shared" si="109"/>
        <v>-4.4258999815553209E-2</v>
      </c>
      <c r="D2366" s="24">
        <f t="shared" si="110"/>
        <v>1.0307443020253939</v>
      </c>
      <c r="E2366" s="24">
        <f t="shared" si="111"/>
        <v>1.6233496910149192</v>
      </c>
    </row>
    <row r="2367" spans="1:5" ht="15" customHeight="1" x14ac:dyDescent="0.2">
      <c r="A2367" s="3">
        <f>'Stocks Returns'!A2363</f>
        <v>45603</v>
      </c>
      <c r="B2367" s="5">
        <f>SUMPRODUCT('Stocks Returns'!B2363:E2363,$H$10:$K$10)</f>
        <v>-4.4476418962085939E-3</v>
      </c>
      <c r="C2367" s="5">
        <f t="shared" si="109"/>
        <v>4.4476418962085939E-3</v>
      </c>
      <c r="D2367" s="24">
        <f t="shared" si="110"/>
        <v>0.99694189267743116</v>
      </c>
      <c r="E2367" s="24">
        <f t="shared" si="111"/>
        <v>1.5914581186242973</v>
      </c>
    </row>
    <row r="2368" spans="1:5" ht="15" customHeight="1" x14ac:dyDescent="0.2">
      <c r="A2368" s="3">
        <f>'Stocks Returns'!A2364</f>
        <v>45604</v>
      </c>
      <c r="B2368" s="5">
        <f>SUMPRODUCT('Stocks Returns'!B2364:E2364,$H$10:$K$10)</f>
        <v>5.1989046806970498E-3</v>
      </c>
      <c r="C2368" s="5">
        <f t="shared" si="109"/>
        <v>-5.1989046806970498E-3</v>
      </c>
      <c r="D2368" s="24">
        <f t="shared" si="110"/>
        <v>1.0036365960018037</v>
      </c>
      <c r="E2368" s="24">
        <f t="shared" si="111"/>
        <v>1.5981449740362219</v>
      </c>
    </row>
    <row r="2369" spans="1:5" ht="15" customHeight="1" x14ac:dyDescent="0.2">
      <c r="A2369" s="3">
        <f>'Stocks Returns'!A2365</f>
        <v>45607</v>
      </c>
      <c r="B2369" s="5">
        <f>SUMPRODUCT('Stocks Returns'!B2365:E2365,$H$10:$K$10)</f>
        <v>6.9328679425588709E-3</v>
      </c>
      <c r="C2369" s="5">
        <f t="shared" si="109"/>
        <v>-6.9328679425588709E-3</v>
      </c>
      <c r="D2369" s="24">
        <f t="shared" si="110"/>
        <v>1.0048399665055359</v>
      </c>
      <c r="E2369" s="24">
        <f t="shared" si="111"/>
        <v>1.5993278564508928</v>
      </c>
    </row>
    <row r="2370" spans="1:5" ht="15" customHeight="1" x14ac:dyDescent="0.2">
      <c r="A2370" s="3">
        <f>'Stocks Returns'!A2366</f>
        <v>45608</v>
      </c>
      <c r="B2370" s="5">
        <f>SUMPRODUCT('Stocks Returns'!B2366:E2366,$H$10:$K$10)</f>
        <v>-5.405301828465328E-3</v>
      </c>
      <c r="C2370" s="5">
        <f t="shared" si="109"/>
        <v>5.405301828465328E-3</v>
      </c>
      <c r="D2370" s="24">
        <f t="shared" si="110"/>
        <v>0.99627727668444499</v>
      </c>
      <c r="E2370" s="24">
        <f t="shared" si="111"/>
        <v>1.5907845199467969</v>
      </c>
    </row>
    <row r="2371" spans="1:5" ht="15" customHeight="1" x14ac:dyDescent="0.2">
      <c r="A2371" s="3">
        <f>'Stocks Returns'!A2367</f>
        <v>45609</v>
      </c>
      <c r="B2371" s="5">
        <f>SUMPRODUCT('Stocks Returns'!B2367:E2367,$H$10:$K$10)</f>
        <v>-1.7155172769230057E-3</v>
      </c>
      <c r="C2371" s="5">
        <f t="shared" si="109"/>
        <v>1.7155172769230057E-3</v>
      </c>
      <c r="D2371" s="24">
        <f t="shared" si="110"/>
        <v>0.99883798716321537</v>
      </c>
      <c r="E2371" s="24">
        <f t="shared" si="111"/>
        <v>1.59337018059867</v>
      </c>
    </row>
    <row r="2372" spans="1:5" ht="15" customHeight="1" x14ac:dyDescent="0.2">
      <c r="A2372" s="3">
        <f>'Stocks Returns'!A2368</f>
        <v>45610</v>
      </c>
      <c r="B2372" s="5">
        <f>SUMPRODUCT('Stocks Returns'!B2368:E2368,$H$10:$K$10)</f>
        <v>-4.5810986173418959E-3</v>
      </c>
      <c r="C2372" s="5">
        <f t="shared" si="109"/>
        <v>4.5810986173418959E-3</v>
      </c>
      <c r="D2372" s="24">
        <f t="shared" si="110"/>
        <v>0.99684927371296472</v>
      </c>
      <c r="E2372" s="24">
        <f t="shared" si="111"/>
        <v>1.591364353114362</v>
      </c>
    </row>
    <row r="2373" spans="1:5" ht="15" customHeight="1" x14ac:dyDescent="0.2">
      <c r="A2373" s="3">
        <f>'Stocks Returns'!A2369</f>
        <v>45611</v>
      </c>
      <c r="B2373" s="5">
        <f>SUMPRODUCT('Stocks Returns'!B2369:E2369,$H$10:$K$10)</f>
        <v>1.7989576542077018E-3</v>
      </c>
      <c r="C2373" s="5">
        <f t="shared" si="109"/>
        <v>-1.7989576542077018E-3</v>
      </c>
      <c r="D2373" s="24">
        <f t="shared" si="110"/>
        <v>1.0012770327654201</v>
      </c>
      <c r="E2373" s="24">
        <f t="shared" si="111"/>
        <v>1.5958086602539827</v>
      </c>
    </row>
    <row r="2374" spans="1:5" ht="15" customHeight="1" x14ac:dyDescent="0.2">
      <c r="A2374" s="3">
        <f>'Stocks Returns'!A2370</f>
        <v>45614</v>
      </c>
      <c r="B2374" s="5">
        <f>SUMPRODUCT('Stocks Returns'!B2370:E2370,$H$10:$K$10)</f>
        <v>9.8852228729798229E-3</v>
      </c>
      <c r="C2374" s="5">
        <f t="shared" ref="C2374:C2437" si="112">-B2374</f>
        <v>-9.8852228729798229E-3</v>
      </c>
      <c r="D2374" s="24">
        <f t="shared" ref="D2374:D2437" si="113">1+$H$13+$H$19*(B2374-$H$13)</f>
        <v>1.0068889008272479</v>
      </c>
      <c r="E2374" s="24">
        <f t="shared" ref="E2374:E2437" si="114">$H$22*D2374-$H$23*D2374^2-LN(1+$H$24*EXP(1-D2374^3))</f>
        <v>1.6013284419919256</v>
      </c>
    </row>
    <row r="2375" spans="1:5" ht="15" customHeight="1" x14ac:dyDescent="0.2">
      <c r="A2375" s="3">
        <f>'Stocks Returns'!A2371</f>
        <v>45615</v>
      </c>
      <c r="B2375" s="5">
        <f>SUMPRODUCT('Stocks Returns'!B2371:E2371,$H$10:$K$10)</f>
        <v>-1.2739459288789586E-3</v>
      </c>
      <c r="C2375" s="5">
        <f t="shared" si="112"/>
        <v>1.2739459288789586E-3</v>
      </c>
      <c r="D2375" s="24">
        <f t="shared" si="113"/>
        <v>0.99914443767875794</v>
      </c>
      <c r="E2375" s="24">
        <f t="shared" si="114"/>
        <v>1.5936778664316125</v>
      </c>
    </row>
    <row r="2376" spans="1:5" ht="15" customHeight="1" x14ac:dyDescent="0.2">
      <c r="A2376" s="3">
        <f>'Stocks Returns'!A2372</f>
        <v>45616</v>
      </c>
      <c r="B2376" s="5">
        <f>SUMPRODUCT('Stocks Returns'!B2372:E2372,$H$10:$K$10)</f>
        <v>-1.3222100101982199E-2</v>
      </c>
      <c r="C2376" s="5">
        <f t="shared" si="112"/>
        <v>1.3222100101982199E-2</v>
      </c>
      <c r="D2376" s="24">
        <f t="shared" si="113"/>
        <v>0.9908524186826243</v>
      </c>
      <c r="E2376" s="24">
        <f t="shared" si="114"/>
        <v>1.5852209716838368</v>
      </c>
    </row>
    <row r="2377" spans="1:5" ht="15" customHeight="1" x14ac:dyDescent="0.2">
      <c r="A2377" s="3">
        <f>'Stocks Returns'!A2373</f>
        <v>45617</v>
      </c>
      <c r="B2377" s="5">
        <f>SUMPRODUCT('Stocks Returns'!B2373:E2373,$H$10:$K$10)</f>
        <v>8.8900309197052687E-3</v>
      </c>
      <c r="C2377" s="5">
        <f t="shared" si="112"/>
        <v>-8.8900309197052687E-3</v>
      </c>
      <c r="D2377" s="24">
        <f t="shared" si="113"/>
        <v>1.0061982376116754</v>
      </c>
      <c r="E2377" s="24">
        <f t="shared" si="114"/>
        <v>1.6006559751028298</v>
      </c>
    </row>
    <row r="2378" spans="1:5" ht="15" customHeight="1" x14ac:dyDescent="0.2">
      <c r="A2378" s="3">
        <f>'Stocks Returns'!A2374</f>
        <v>45618</v>
      </c>
      <c r="B2378" s="5">
        <f>SUMPRODUCT('Stocks Returns'!B2374:E2374,$H$10:$K$10)</f>
        <v>2.1544133265304614E-4</v>
      </c>
      <c r="C2378" s="5">
        <f t="shared" si="112"/>
        <v>-2.1544133265304614E-4</v>
      </c>
      <c r="D2378" s="24">
        <f t="shared" si="113"/>
        <v>1.0001780724382612</v>
      </c>
      <c r="E2378" s="24">
        <f t="shared" si="114"/>
        <v>1.594712900902981</v>
      </c>
    </row>
    <row r="2379" spans="1:5" ht="15" customHeight="1" x14ac:dyDescent="0.2">
      <c r="A2379" s="3">
        <f>'Stocks Returns'!A2375</f>
        <v>45621</v>
      </c>
      <c r="B2379" s="5">
        <f>SUMPRODUCT('Stocks Returns'!B2375:E2375,$H$10:$K$10)</f>
        <v>1.2574684374898226E-2</v>
      </c>
      <c r="C2379" s="5">
        <f t="shared" si="112"/>
        <v>-1.2574684374898226E-2</v>
      </c>
      <c r="D2379" s="24">
        <f t="shared" si="113"/>
        <v>1.0087553871095793</v>
      </c>
      <c r="E2379" s="24">
        <f t="shared" si="114"/>
        <v>1.6031360681396296</v>
      </c>
    </row>
    <row r="2380" spans="1:5" ht="15" customHeight="1" x14ac:dyDescent="0.2">
      <c r="A2380" s="3">
        <f>'Stocks Returns'!A2376</f>
        <v>45622</v>
      </c>
      <c r="B2380" s="5">
        <f>SUMPRODUCT('Stocks Returns'!B2376:E2376,$H$10:$K$10)</f>
        <v>-5.2973130658825213E-3</v>
      </c>
      <c r="C2380" s="5">
        <f t="shared" si="112"/>
        <v>5.2973130658825213E-3</v>
      </c>
      <c r="D2380" s="24">
        <f t="shared" si="113"/>
        <v>0.99635222088567743</v>
      </c>
      <c r="E2380" s="24">
        <f t="shared" si="114"/>
        <v>1.5908605648357814</v>
      </c>
    </row>
    <row r="2381" spans="1:5" ht="15" customHeight="1" x14ac:dyDescent="0.2">
      <c r="A2381" s="3">
        <f>'Stocks Returns'!A2377</f>
        <v>45623</v>
      </c>
      <c r="B2381" s="5">
        <f>SUMPRODUCT('Stocks Returns'!B2377:E2377,$H$10:$K$10)</f>
        <v>8.232879772545677E-3</v>
      </c>
      <c r="C2381" s="5">
        <f t="shared" si="112"/>
        <v>-8.232879772545677E-3</v>
      </c>
      <c r="D2381" s="24">
        <f t="shared" si="113"/>
        <v>1.0057421747155466</v>
      </c>
      <c r="E2381" s="24">
        <f t="shared" si="114"/>
        <v>1.6002108685766729</v>
      </c>
    </row>
    <row r="2382" spans="1:5" ht="15" customHeight="1" x14ac:dyDescent="0.2">
      <c r="A2382" s="3">
        <f>'Stocks Returns'!A2378</f>
        <v>45624</v>
      </c>
      <c r="B2382" s="5">
        <f>SUMPRODUCT('Stocks Returns'!B2378:E2378,$H$10:$K$10)</f>
        <v>0</v>
      </c>
      <c r="C2382" s="5">
        <f t="shared" si="112"/>
        <v>0</v>
      </c>
      <c r="D2382" s="24">
        <f t="shared" si="113"/>
        <v>1.0000285561533999</v>
      </c>
      <c r="E2382" s="24">
        <f t="shared" si="114"/>
        <v>1.5945634464142966</v>
      </c>
    </row>
    <row r="2383" spans="1:5" ht="15" customHeight="1" x14ac:dyDescent="0.2">
      <c r="A2383" s="3">
        <f>'Stocks Returns'!A2379</f>
        <v>45625</v>
      </c>
      <c r="B2383" s="5">
        <f>SUMPRODUCT('Stocks Returns'!B2379:E2379,$H$10:$K$10)</f>
        <v>1.4093981935434461E-3</v>
      </c>
      <c r="C2383" s="5">
        <f t="shared" si="112"/>
        <v>-1.4093981935434461E-3</v>
      </c>
      <c r="D2383" s="24">
        <f t="shared" si="113"/>
        <v>1.0010066784997191</v>
      </c>
      <c r="E2383" s="24">
        <f t="shared" si="114"/>
        <v>1.5955395422276988</v>
      </c>
    </row>
    <row r="2384" spans="1:5" ht="15" customHeight="1" x14ac:dyDescent="0.2">
      <c r="A2384" s="3">
        <f>'Stocks Returns'!A2380</f>
        <v>45628</v>
      </c>
      <c r="B2384" s="5">
        <f>SUMPRODUCT('Stocks Returns'!B2380:E2380,$H$10:$K$10)</f>
        <v>6.4690386829594736E-3</v>
      </c>
      <c r="C2384" s="5">
        <f t="shared" si="112"/>
        <v>-6.4690386829594736E-3</v>
      </c>
      <c r="D2384" s="24">
        <f t="shared" si="113"/>
        <v>1.0045180689993738</v>
      </c>
      <c r="E2384" s="24">
        <f t="shared" si="114"/>
        <v>1.5990120118558289</v>
      </c>
    </row>
    <row r="2385" spans="1:5" ht="15" customHeight="1" x14ac:dyDescent="0.2">
      <c r="A2385" s="3">
        <f>'Stocks Returns'!A2381</f>
        <v>45629</v>
      </c>
      <c r="B2385" s="5">
        <f>SUMPRODUCT('Stocks Returns'!B2381:E2381,$H$10:$K$10)</f>
        <v>-1.4875106199006016E-2</v>
      </c>
      <c r="C2385" s="5">
        <f t="shared" si="112"/>
        <v>1.4875106199006016E-2</v>
      </c>
      <c r="D2385" s="24">
        <f t="shared" si="113"/>
        <v>0.98970523245128983</v>
      </c>
      <c r="E2385" s="24">
        <f t="shared" si="114"/>
        <v>1.5840296097731588</v>
      </c>
    </row>
    <row r="2386" spans="1:5" ht="15" customHeight="1" x14ac:dyDescent="0.2">
      <c r="A2386" s="3">
        <f>'Stocks Returns'!A2382</f>
        <v>45630</v>
      </c>
      <c r="B2386" s="5">
        <f>SUMPRODUCT('Stocks Returns'!B2382:E2382,$H$10:$K$10)</f>
        <v>-1.272025073604038E-2</v>
      </c>
      <c r="C2386" s="5">
        <f t="shared" si="112"/>
        <v>1.272025073604038E-2</v>
      </c>
      <c r="D2386" s="24">
        <f t="shared" si="113"/>
        <v>0.99120070214258793</v>
      </c>
      <c r="E2386" s="24">
        <f t="shared" si="114"/>
        <v>1.585581644588705</v>
      </c>
    </row>
    <row r="2387" spans="1:5" ht="15" customHeight="1" x14ac:dyDescent="0.2">
      <c r="A2387" s="3">
        <f>'Stocks Returns'!A2383</f>
        <v>45631</v>
      </c>
      <c r="B2387" s="5">
        <f>SUMPRODUCT('Stocks Returns'!B2383:E2383,$H$10:$K$10)</f>
        <v>-5.6671180614666587E-3</v>
      </c>
      <c r="C2387" s="5">
        <f t="shared" si="112"/>
        <v>5.6671180614666587E-3</v>
      </c>
      <c r="D2387" s="24">
        <f t="shared" si="113"/>
        <v>0.99609557621874212</v>
      </c>
      <c r="E2387" s="24">
        <f t="shared" si="114"/>
        <v>1.5906000583237869</v>
      </c>
    </row>
    <row r="2388" spans="1:5" ht="15" customHeight="1" x14ac:dyDescent="0.2">
      <c r="A2388" s="3">
        <f>'Stocks Returns'!A2384</f>
        <v>45632</v>
      </c>
      <c r="B2388" s="5">
        <f>SUMPRODUCT('Stocks Returns'!B2384:E2384,$H$10:$K$10)</f>
        <v>6.8844586602490876E-3</v>
      </c>
      <c r="C2388" s="5">
        <f t="shared" si="112"/>
        <v>-6.8844586602490876E-3</v>
      </c>
      <c r="D2388" s="24">
        <f t="shared" si="113"/>
        <v>1.0048063704636128</v>
      </c>
      <c r="E2388" s="24">
        <f t="shared" si="114"/>
        <v>1.5992949116987905</v>
      </c>
    </row>
    <row r="2389" spans="1:5" ht="15" customHeight="1" x14ac:dyDescent="0.2">
      <c r="A2389" s="3">
        <f>'Stocks Returns'!A2385</f>
        <v>45635</v>
      </c>
      <c r="B2389" s="5">
        <f>SUMPRODUCT('Stocks Returns'!B2385:E2385,$H$10:$K$10)</f>
        <v>-5.6607088421728466E-3</v>
      </c>
      <c r="C2389" s="5">
        <f t="shared" si="112"/>
        <v>5.6607088421728466E-3</v>
      </c>
      <c r="D2389" s="24">
        <f t="shared" si="113"/>
        <v>0.996100024216932</v>
      </c>
      <c r="E2389" s="24">
        <f t="shared" si="114"/>
        <v>1.5906045754794131</v>
      </c>
    </row>
    <row r="2390" spans="1:5" ht="15" customHeight="1" x14ac:dyDescent="0.2">
      <c r="A2390" s="3">
        <f>'Stocks Returns'!A2386</f>
        <v>45636</v>
      </c>
      <c r="B2390" s="5">
        <f>SUMPRODUCT('Stocks Returns'!B2386:E2386,$H$10:$K$10)</f>
        <v>1.2470388618191875E-2</v>
      </c>
      <c r="C2390" s="5">
        <f t="shared" si="112"/>
        <v>-1.2470388618191875E-2</v>
      </c>
      <c r="D2390" s="24">
        <f t="shared" si="113"/>
        <v>1.0086830058544252</v>
      </c>
      <c r="E2390" s="24">
        <f t="shared" si="114"/>
        <v>1.6030662333980779</v>
      </c>
    </row>
    <row r="2391" spans="1:5" ht="15" customHeight="1" x14ac:dyDescent="0.2">
      <c r="A2391" s="3">
        <f>'Stocks Returns'!A2387</f>
        <v>45637</v>
      </c>
      <c r="B2391" s="5">
        <f>SUMPRODUCT('Stocks Returns'!B2387:E2387,$H$10:$K$10)</f>
        <v>3.8639655787949465E-3</v>
      </c>
      <c r="C2391" s="5">
        <f t="shared" si="112"/>
        <v>-3.8639655787949465E-3</v>
      </c>
      <c r="D2391" s="24">
        <f t="shared" si="113"/>
        <v>1.0027101482650835</v>
      </c>
      <c r="E2391" s="24">
        <f t="shared" si="114"/>
        <v>1.5972303237863743</v>
      </c>
    </row>
    <row r="2392" spans="1:5" ht="15" customHeight="1" x14ac:dyDescent="0.2">
      <c r="A2392" s="3">
        <f>'Stocks Returns'!A2388</f>
        <v>45638</v>
      </c>
      <c r="B2392" s="5">
        <f>SUMPRODUCT('Stocks Returns'!B2388:E2388,$H$10:$K$10)</f>
        <v>1.2748197099301142E-3</v>
      </c>
      <c r="C2392" s="5">
        <f t="shared" si="112"/>
        <v>-1.2748197099301142E-3</v>
      </c>
      <c r="D2392" s="24">
        <f t="shared" si="113"/>
        <v>1.0009132810320915</v>
      </c>
      <c r="E2392" s="24">
        <f t="shared" si="114"/>
        <v>1.5954465037434824</v>
      </c>
    </row>
    <row r="2393" spans="1:5" ht="15" customHeight="1" x14ac:dyDescent="0.2">
      <c r="A2393" s="3">
        <f>'Stocks Returns'!A2389</f>
        <v>45639</v>
      </c>
      <c r="B2393" s="5">
        <f>SUMPRODUCT('Stocks Returns'!B2389:E2389,$H$10:$K$10)</f>
        <v>4.3117029731413025E-5</v>
      </c>
      <c r="C2393" s="5">
        <f t="shared" si="112"/>
        <v>-4.3117029731413025E-5</v>
      </c>
      <c r="D2393" s="24">
        <f t="shared" si="113"/>
        <v>1.0000584793720335</v>
      </c>
      <c r="E2393" s="24">
        <f t="shared" si="114"/>
        <v>1.5945933644239287</v>
      </c>
    </row>
    <row r="2394" spans="1:5" ht="15" customHeight="1" x14ac:dyDescent="0.2">
      <c r="A2394" s="3">
        <f>'Stocks Returns'!A2390</f>
        <v>45642</v>
      </c>
      <c r="B2394" s="5">
        <f>SUMPRODUCT('Stocks Returns'!B2390:E2390,$H$10:$K$10)</f>
        <v>2.5814405790637843E-3</v>
      </c>
      <c r="C2394" s="5">
        <f t="shared" si="112"/>
        <v>-2.5814405790637843E-3</v>
      </c>
      <c r="D2394" s="24">
        <f t="shared" si="113"/>
        <v>1.0018200759152702</v>
      </c>
      <c r="E2394" s="24">
        <f t="shared" si="114"/>
        <v>1.5963483344107907</v>
      </c>
    </row>
    <row r="2395" spans="1:5" ht="15" customHeight="1" x14ac:dyDescent="0.2">
      <c r="A2395" s="3">
        <f>'Stocks Returns'!A2391</f>
        <v>45643</v>
      </c>
      <c r="B2395" s="5">
        <f>SUMPRODUCT('Stocks Returns'!B2391:E2391,$H$10:$K$10)</f>
        <v>6.36810912387103E-3</v>
      </c>
      <c r="C2395" s="5">
        <f t="shared" si="112"/>
        <v>-6.36810912387103E-3</v>
      </c>
      <c r="D2395" s="24">
        <f t="shared" si="113"/>
        <v>1.0044480238853664</v>
      </c>
      <c r="E2395" s="24">
        <f t="shared" si="114"/>
        <v>1.5989432284452341</v>
      </c>
    </row>
    <row r="2396" spans="1:5" ht="15" customHeight="1" x14ac:dyDescent="0.2">
      <c r="A2396" s="3">
        <f>'Stocks Returns'!A2392</f>
        <v>45644</v>
      </c>
      <c r="B2396" s="5">
        <f>SUMPRODUCT('Stocks Returns'!B2392:E2392,$H$10:$K$10)</f>
        <v>-2.7351192577388786E-2</v>
      </c>
      <c r="C2396" s="5">
        <f t="shared" si="112"/>
        <v>2.7351192577388786E-2</v>
      </c>
      <c r="D2396" s="24">
        <f t="shared" si="113"/>
        <v>0.98104682850469216</v>
      </c>
      <c r="E2396" s="24">
        <f t="shared" si="114"/>
        <v>1.5748722956907757</v>
      </c>
    </row>
    <row r="2397" spans="1:5" ht="15" customHeight="1" x14ac:dyDescent="0.2">
      <c r="A2397" s="3">
        <f>'Stocks Returns'!A2393</f>
        <v>45645</v>
      </c>
      <c r="B2397" s="5">
        <f>SUMPRODUCT('Stocks Returns'!B2393:E2393,$H$10:$K$10)</f>
        <v>1.5304896972621287E-2</v>
      </c>
      <c r="C2397" s="5">
        <f t="shared" si="112"/>
        <v>-1.5304896972621287E-2</v>
      </c>
      <c r="D2397" s="24">
        <f t="shared" si="113"/>
        <v>1.0106501546523992</v>
      </c>
      <c r="E2397" s="24">
        <f t="shared" si="114"/>
        <v>1.6049565791219043</v>
      </c>
    </row>
    <row r="2398" spans="1:5" ht="15" customHeight="1" x14ac:dyDescent="0.2">
      <c r="A2398" s="3">
        <f>'Stocks Returns'!A2394</f>
        <v>45646</v>
      </c>
      <c r="B2398" s="5">
        <f>SUMPRODUCT('Stocks Returns'!B2394:E2394,$H$10:$K$10)</f>
        <v>7.9480933775511117E-3</v>
      </c>
      <c r="C2398" s="5">
        <f t="shared" si="112"/>
        <v>-7.9480933775511117E-3</v>
      </c>
      <c r="D2398" s="24">
        <f t="shared" si="113"/>
        <v>1.0055445329574204</v>
      </c>
      <c r="E2398" s="24">
        <f t="shared" si="114"/>
        <v>1.6000177135059439</v>
      </c>
    </row>
    <row r="2399" spans="1:5" ht="15" customHeight="1" x14ac:dyDescent="0.2">
      <c r="A2399" s="3">
        <f>'Stocks Returns'!A2395</f>
        <v>45649</v>
      </c>
      <c r="B2399" s="5">
        <f>SUMPRODUCT('Stocks Returns'!B2395:E2395,$H$10:$K$10)</f>
        <v>1.0482644500857462E-3</v>
      </c>
      <c r="C2399" s="5">
        <f t="shared" si="112"/>
        <v>-1.0482644500857462E-3</v>
      </c>
      <c r="D2399" s="24">
        <f t="shared" si="113"/>
        <v>1.0007560516817595</v>
      </c>
      <c r="E2399" s="24">
        <f t="shared" si="114"/>
        <v>1.5952897997689419</v>
      </c>
    </row>
    <row r="2400" spans="1:5" ht="15" customHeight="1" x14ac:dyDescent="0.2">
      <c r="A2400" s="3">
        <f>'Stocks Returns'!A2396</f>
        <v>45650</v>
      </c>
      <c r="B2400" s="5">
        <f>SUMPRODUCT('Stocks Returns'!B2396:E2396,$H$10:$K$10)</f>
        <v>1.0870704133569303E-2</v>
      </c>
      <c r="C2400" s="5">
        <f t="shared" si="112"/>
        <v>-1.0870704133569303E-2</v>
      </c>
      <c r="D2400" s="24">
        <f t="shared" si="113"/>
        <v>1.007572824822097</v>
      </c>
      <c r="E2400" s="24">
        <f t="shared" si="114"/>
        <v>1.6019924409823898</v>
      </c>
    </row>
    <row r="2401" spans="1:5" ht="15" customHeight="1" x14ac:dyDescent="0.2">
      <c r="A2401" s="3">
        <f>'Stocks Returns'!A2397</f>
        <v>45651</v>
      </c>
      <c r="B2401" s="5">
        <f>SUMPRODUCT('Stocks Returns'!B2397:E2397,$H$10:$K$10)</f>
        <v>0</v>
      </c>
      <c r="C2401" s="5">
        <f t="shared" si="112"/>
        <v>0</v>
      </c>
      <c r="D2401" s="24">
        <f t="shared" si="113"/>
        <v>1.0000285561533999</v>
      </c>
      <c r="E2401" s="24">
        <f t="shared" si="114"/>
        <v>1.5945634464142966</v>
      </c>
    </row>
    <row r="2402" spans="1:5" ht="15" customHeight="1" x14ac:dyDescent="0.2">
      <c r="A2402" s="3">
        <f>'Stocks Returns'!A2398</f>
        <v>45652</v>
      </c>
      <c r="B2402" s="5">
        <f>SUMPRODUCT('Stocks Returns'!B2398:E2398,$H$10:$K$10)</f>
        <v>6.6837923214691051E-4</v>
      </c>
      <c r="C2402" s="5">
        <f t="shared" si="112"/>
        <v>-6.6837923214691051E-4</v>
      </c>
      <c r="D2402" s="24">
        <f t="shared" si="113"/>
        <v>1.0004924113405098</v>
      </c>
      <c r="E2402" s="24">
        <f t="shared" si="114"/>
        <v>1.5950268181352718</v>
      </c>
    </row>
    <row r="2403" spans="1:5" ht="15" customHeight="1" x14ac:dyDescent="0.2">
      <c r="A2403" s="3">
        <f>'Stocks Returns'!A2399</f>
        <v>45653</v>
      </c>
      <c r="B2403" s="5">
        <f>SUMPRODUCT('Stocks Returns'!B2399:E2399,$H$10:$K$10)</f>
        <v>-6.7187279281362023E-3</v>
      </c>
      <c r="C2403" s="5">
        <f t="shared" si="112"/>
        <v>6.7187279281362023E-3</v>
      </c>
      <c r="D2403" s="24">
        <f t="shared" si="113"/>
        <v>0.99536575897127344</v>
      </c>
      <c r="E2403" s="24">
        <f t="shared" si="114"/>
        <v>1.5898578309892131</v>
      </c>
    </row>
    <row r="2404" spans="1:5" ht="15" customHeight="1" x14ac:dyDescent="0.2">
      <c r="A2404" s="3">
        <f>'Stocks Returns'!A2400</f>
        <v>45656</v>
      </c>
      <c r="B2404" s="5">
        <f>SUMPRODUCT('Stocks Returns'!B2400:E2400,$H$10:$K$10)</f>
        <v>-1.109316344035067E-2</v>
      </c>
      <c r="C2404" s="5">
        <f t="shared" si="112"/>
        <v>1.109316344035067E-2</v>
      </c>
      <c r="D2404" s="24">
        <f t="shared" si="113"/>
        <v>0.99232990072579663</v>
      </c>
      <c r="E2404" s="24">
        <f t="shared" si="114"/>
        <v>1.5867477319393823</v>
      </c>
    </row>
    <row r="2405" spans="1:5" ht="15" customHeight="1" x14ac:dyDescent="0.2">
      <c r="A2405" s="3">
        <f>'Stocks Returns'!A2401</f>
        <v>45657</v>
      </c>
      <c r="B2405" s="5">
        <f>SUMPRODUCT('Stocks Returns'!B2401:E2401,$H$10:$K$10)</f>
        <v>2.4513747819793876E-3</v>
      </c>
      <c r="C2405" s="5">
        <f t="shared" si="112"/>
        <v>-2.4513747819793876E-3</v>
      </c>
      <c r="D2405" s="24">
        <f t="shared" si="113"/>
        <v>1.0017298102520937</v>
      </c>
      <c r="E2405" s="24">
        <f t="shared" si="114"/>
        <v>1.5962587107518527</v>
      </c>
    </row>
    <row r="2406" spans="1:5" ht="15" customHeight="1" x14ac:dyDescent="0.2">
      <c r="A2406" s="3">
        <f>'Stocks Returns'!A2402</f>
        <v>45658</v>
      </c>
      <c r="B2406" s="5">
        <f>SUMPRODUCT('Stocks Returns'!B2402:E2402,$H$10:$K$10)</f>
        <v>0</v>
      </c>
      <c r="C2406" s="5">
        <f t="shared" si="112"/>
        <v>0</v>
      </c>
      <c r="D2406" s="24">
        <f t="shared" si="113"/>
        <v>1.0000285561533999</v>
      </c>
      <c r="E2406" s="24">
        <f t="shared" si="114"/>
        <v>1.5945634464142966</v>
      </c>
    </row>
    <row r="2407" spans="1:5" ht="15" customHeight="1" x14ac:dyDescent="0.2">
      <c r="A2407" s="3">
        <f>'Stocks Returns'!A2403</f>
        <v>45659</v>
      </c>
      <c r="B2407" s="5">
        <f>SUMPRODUCT('Stocks Returns'!B2403:E2403,$H$10:$K$10)</f>
        <v>-5.3365233994713676E-3</v>
      </c>
      <c r="C2407" s="5">
        <f t="shared" si="112"/>
        <v>5.3365233994713676E-3</v>
      </c>
      <c r="D2407" s="24">
        <f t="shared" si="113"/>
        <v>0.99632500891416687</v>
      </c>
      <c r="E2407" s="24">
        <f t="shared" si="114"/>
        <v>1.5908329557871754</v>
      </c>
    </row>
    <row r="2408" spans="1:5" ht="15" customHeight="1" x14ac:dyDescent="0.2">
      <c r="A2408" s="3">
        <f>'Stocks Returns'!A2404</f>
        <v>45660</v>
      </c>
      <c r="B2408" s="5">
        <f>SUMPRODUCT('Stocks Returns'!B2404:E2404,$H$10:$K$10)</f>
        <v>2.3518412264328568E-3</v>
      </c>
      <c r="C2408" s="5">
        <f t="shared" si="112"/>
        <v>-2.3518412264328568E-3</v>
      </c>
      <c r="D2408" s="24">
        <f t="shared" si="113"/>
        <v>1.0016607339645442</v>
      </c>
      <c r="E2408" s="24">
        <f t="shared" si="114"/>
        <v>1.5961901036714714</v>
      </c>
    </row>
    <row r="2409" spans="1:5" ht="15" customHeight="1" x14ac:dyDescent="0.2">
      <c r="A2409" s="3">
        <f>'Stocks Returns'!A2405</f>
        <v>45663</v>
      </c>
      <c r="B2409" s="5">
        <f>SUMPRODUCT('Stocks Returns'!B2405:E2405,$H$10:$K$10)</f>
        <v>-4.9769997770424635E-3</v>
      </c>
      <c r="C2409" s="5">
        <f t="shared" si="112"/>
        <v>4.9769997770424635E-3</v>
      </c>
      <c r="D2409" s="24">
        <f t="shared" si="113"/>
        <v>0.99657451830813248</v>
      </c>
      <c r="E2409" s="24">
        <f t="shared" si="114"/>
        <v>1.5910859958847503</v>
      </c>
    </row>
    <row r="2410" spans="1:5" ht="15" customHeight="1" x14ac:dyDescent="0.2">
      <c r="A2410" s="3">
        <f>'Stocks Returns'!A2406</f>
        <v>45664</v>
      </c>
      <c r="B2410" s="5">
        <f>SUMPRODUCT('Stocks Returns'!B2406:E2406,$H$10:$K$10)</f>
        <v>-4.8993051702924985E-3</v>
      </c>
      <c r="C2410" s="5">
        <f t="shared" si="112"/>
        <v>4.8993051702924985E-3</v>
      </c>
      <c r="D2410" s="24">
        <f t="shared" si="113"/>
        <v>0.99662843836521697</v>
      </c>
      <c r="E2410" s="24">
        <f t="shared" si="114"/>
        <v>1.5911406464481939</v>
      </c>
    </row>
    <row r="2411" spans="1:5" ht="15" customHeight="1" x14ac:dyDescent="0.2">
      <c r="A2411" s="3">
        <f>'Stocks Returns'!A2407</f>
        <v>45665</v>
      </c>
      <c r="B2411" s="5">
        <f>SUMPRODUCT('Stocks Returns'!B2407:E2407,$H$10:$K$10)</f>
        <v>1.7013848306065007E-3</v>
      </c>
      <c r="C2411" s="5">
        <f t="shared" si="112"/>
        <v>-1.7013848306065007E-3</v>
      </c>
      <c r="D2411" s="24">
        <f t="shared" si="113"/>
        <v>1.0012093172258409</v>
      </c>
      <c r="E2411" s="24">
        <f t="shared" si="114"/>
        <v>1.5957412818623986</v>
      </c>
    </row>
    <row r="2412" spans="1:5" ht="15" customHeight="1" x14ac:dyDescent="0.2">
      <c r="A2412" s="3">
        <f>'Stocks Returns'!A2408</f>
        <v>45666</v>
      </c>
      <c r="B2412" s="5">
        <f>SUMPRODUCT('Stocks Returns'!B2408:E2408,$H$10:$K$10)</f>
        <v>0</v>
      </c>
      <c r="C2412" s="5">
        <f t="shared" si="112"/>
        <v>0</v>
      </c>
      <c r="D2412" s="24">
        <f t="shared" si="113"/>
        <v>1.0000285561533999</v>
      </c>
      <c r="E2412" s="24">
        <f t="shared" si="114"/>
        <v>1.5945634464142966</v>
      </c>
    </row>
    <row r="2413" spans="1:5" ht="15" customHeight="1" x14ac:dyDescent="0.2">
      <c r="A2413" s="3">
        <f>'Stocks Returns'!A2409</f>
        <v>45667</v>
      </c>
      <c r="B2413" s="5">
        <f>SUMPRODUCT('Stocks Returns'!B2409:E2409,$H$10:$K$10)</f>
        <v>-1.5925032038107606E-2</v>
      </c>
      <c r="C2413" s="5">
        <f t="shared" si="112"/>
        <v>1.5925032038107606E-2</v>
      </c>
      <c r="D2413" s="24">
        <f t="shared" si="113"/>
        <v>0.98897658391895327</v>
      </c>
      <c r="E2413" s="24">
        <f t="shared" si="114"/>
        <v>1.5832702240502174</v>
      </c>
    </row>
    <row r="2414" spans="1:5" ht="15" customHeight="1" x14ac:dyDescent="0.2">
      <c r="A2414" s="3">
        <f>'Stocks Returns'!A2410</f>
        <v>45670</v>
      </c>
      <c r="B2414" s="5">
        <f>SUMPRODUCT('Stocks Returns'!B2410:E2410,$H$10:$K$10)</f>
        <v>-1.6109250800849029E-3</v>
      </c>
      <c r="C2414" s="5">
        <f t="shared" si="112"/>
        <v>1.6109250800849029E-3</v>
      </c>
      <c r="D2414" s="24">
        <f t="shared" si="113"/>
        <v>0.99891057414782103</v>
      </c>
      <c r="E2414" s="24">
        <f t="shared" si="114"/>
        <v>1.593443094065671</v>
      </c>
    </row>
    <row r="2415" spans="1:5" ht="15" customHeight="1" x14ac:dyDescent="0.2">
      <c r="A2415" s="3">
        <f>'Stocks Returns'!A2411</f>
        <v>45671</v>
      </c>
      <c r="B2415" s="5">
        <f>SUMPRODUCT('Stocks Returns'!B2411:E2411,$H$10:$K$10)</f>
        <v>7.6669782002598361E-3</v>
      </c>
      <c r="C2415" s="5">
        <f t="shared" si="112"/>
        <v>-7.6669782002598361E-3</v>
      </c>
      <c r="D2415" s="24">
        <f t="shared" si="113"/>
        <v>1.0053494390243802</v>
      </c>
      <c r="E2415" s="24">
        <f t="shared" si="114"/>
        <v>1.5998268934758797</v>
      </c>
    </row>
    <row r="2416" spans="1:5" ht="15" customHeight="1" x14ac:dyDescent="0.2">
      <c r="A2416" s="3">
        <f>'Stocks Returns'!A2412</f>
        <v>45672</v>
      </c>
      <c r="B2416" s="5">
        <f>SUMPRODUCT('Stocks Returns'!B2412:E2412,$H$10:$K$10)</f>
        <v>2.1997579630793424E-2</v>
      </c>
      <c r="C2416" s="5">
        <f t="shared" si="112"/>
        <v>-2.1997579630793424E-2</v>
      </c>
      <c r="D2416" s="24">
        <f t="shared" si="113"/>
        <v>1.0152948764171705</v>
      </c>
      <c r="E2416" s="24">
        <f t="shared" si="114"/>
        <v>1.6093571095814285</v>
      </c>
    </row>
    <row r="2417" spans="1:5" ht="15" customHeight="1" x14ac:dyDescent="0.2">
      <c r="A2417" s="3">
        <f>'Stocks Returns'!A2413</f>
        <v>45673</v>
      </c>
      <c r="B2417" s="5">
        <f>SUMPRODUCT('Stocks Returns'!B2413:E2413,$H$10:$K$10)</f>
        <v>2.0586652692485955E-3</v>
      </c>
      <c r="C2417" s="5">
        <f t="shared" si="112"/>
        <v>-2.0586652692485955E-3</v>
      </c>
      <c r="D2417" s="24">
        <f t="shared" si="113"/>
        <v>1.0014572698502584</v>
      </c>
      <c r="E2417" s="24">
        <f t="shared" si="114"/>
        <v>1.5959879103431116</v>
      </c>
    </row>
    <row r="2418" spans="1:5" ht="15" customHeight="1" x14ac:dyDescent="0.2">
      <c r="A2418" s="3">
        <f>'Stocks Returns'!A2414</f>
        <v>45674</v>
      </c>
      <c r="B2418" s="5">
        <f>SUMPRODUCT('Stocks Returns'!B2414:E2414,$H$10:$K$10)</f>
        <v>8.8683788029311171E-3</v>
      </c>
      <c r="C2418" s="5">
        <f t="shared" si="112"/>
        <v>-8.8683788029311171E-3</v>
      </c>
      <c r="D2418" s="24">
        <f t="shared" si="113"/>
        <v>1.0061832110426341</v>
      </c>
      <c r="E2418" s="24">
        <f t="shared" si="114"/>
        <v>1.6006413229445373</v>
      </c>
    </row>
    <row r="2419" spans="1:5" ht="15" customHeight="1" x14ac:dyDescent="0.2">
      <c r="A2419" s="3">
        <f>'Stocks Returns'!A2415</f>
        <v>45677</v>
      </c>
      <c r="B2419" s="5">
        <f>SUMPRODUCT('Stocks Returns'!B2415:E2415,$H$10:$K$10)</f>
        <v>0</v>
      </c>
      <c r="C2419" s="5">
        <f t="shared" si="112"/>
        <v>0</v>
      </c>
      <c r="D2419" s="24">
        <f t="shared" si="113"/>
        <v>1.0000285561533999</v>
      </c>
      <c r="E2419" s="24">
        <f t="shared" si="114"/>
        <v>1.5945634464142966</v>
      </c>
    </row>
    <row r="2420" spans="1:5" ht="15" customHeight="1" x14ac:dyDescent="0.2">
      <c r="A2420" s="3">
        <f>'Stocks Returns'!A2416</f>
        <v>45678</v>
      </c>
      <c r="B2420" s="5">
        <f>SUMPRODUCT('Stocks Returns'!B2416:E2416,$H$10:$K$10)</f>
        <v>1.2304700699947976E-2</v>
      </c>
      <c r="C2420" s="5">
        <f t="shared" si="112"/>
        <v>-1.2304700699947976E-2</v>
      </c>
      <c r="D2420" s="24">
        <f t="shared" si="113"/>
        <v>1.0085680184391639</v>
      </c>
      <c r="E2420" s="24">
        <f t="shared" si="114"/>
        <v>1.6029552476231539</v>
      </c>
    </row>
    <row r="2421" spans="1:5" ht="15" customHeight="1" x14ac:dyDescent="0.2">
      <c r="A2421" s="3">
        <f>'Stocks Returns'!A2417</f>
        <v>45679</v>
      </c>
      <c r="B2421" s="5">
        <f>SUMPRODUCT('Stocks Returns'!B2417:E2417,$H$10:$K$10)</f>
        <v>-2.5517128260445861E-4</v>
      </c>
      <c r="C2421" s="5">
        <f t="shared" si="112"/>
        <v>2.5517128260445861E-4</v>
      </c>
      <c r="D2421" s="24">
        <f t="shared" si="113"/>
        <v>0.99985146728327245</v>
      </c>
      <c r="E2421" s="24">
        <f t="shared" si="114"/>
        <v>1.5943863150555413</v>
      </c>
    </row>
    <row r="2422" spans="1:5" ht="15" customHeight="1" x14ac:dyDescent="0.2">
      <c r="A2422" s="3">
        <f>'Stocks Returns'!A2418</f>
        <v>45680</v>
      </c>
      <c r="B2422" s="5">
        <f>SUMPRODUCT('Stocks Returns'!B2418:E2418,$H$10:$K$10)</f>
        <v>1.4608882745483661E-2</v>
      </c>
      <c r="C2422" s="5">
        <f t="shared" si="112"/>
        <v>-1.4608882745483661E-2</v>
      </c>
      <c r="D2422" s="24">
        <f t="shared" si="113"/>
        <v>1.0101671207787657</v>
      </c>
      <c r="E2422" s="24">
        <f t="shared" si="114"/>
        <v>1.6044938663788981</v>
      </c>
    </row>
    <row r="2423" spans="1:5" ht="15" customHeight="1" x14ac:dyDescent="0.2">
      <c r="A2423" s="3">
        <f>'Stocks Returns'!A2419</f>
        <v>45681</v>
      </c>
      <c r="B2423" s="5">
        <f>SUMPRODUCT('Stocks Returns'!B2419:E2419,$H$10:$K$10)</f>
        <v>2.5544801091595395E-3</v>
      </c>
      <c r="C2423" s="5">
        <f t="shared" si="112"/>
        <v>-2.5544801091595395E-3</v>
      </c>
      <c r="D2423" s="24">
        <f t="shared" si="113"/>
        <v>1.0018013653491566</v>
      </c>
      <c r="E2423" s="24">
        <f t="shared" si="114"/>
        <v>1.5963297596086812</v>
      </c>
    </row>
    <row r="2424" spans="1:5" ht="15" customHeight="1" x14ac:dyDescent="0.2">
      <c r="A2424" s="3">
        <f>'Stocks Returns'!A2420</f>
        <v>45684</v>
      </c>
      <c r="B2424" s="5">
        <f>SUMPRODUCT('Stocks Returns'!B2420:E2420,$H$10:$K$10)</f>
        <v>1.3236379839920371E-2</v>
      </c>
      <c r="C2424" s="5">
        <f t="shared" si="112"/>
        <v>-1.3236379839920371E-2</v>
      </c>
      <c r="D2424" s="24">
        <f t="shared" si="113"/>
        <v>1.0092146037623047</v>
      </c>
      <c r="E2424" s="24">
        <f t="shared" si="114"/>
        <v>1.6035786316973848</v>
      </c>
    </row>
    <row r="2425" spans="1:5" ht="15" customHeight="1" x14ac:dyDescent="0.2">
      <c r="A2425" s="3">
        <f>'Stocks Returns'!A2421</f>
        <v>45685</v>
      </c>
      <c r="B2425" s="5">
        <f>SUMPRODUCT('Stocks Returns'!B2421:E2421,$H$10:$K$10)</f>
        <v>-1.1585340793443927E-3</v>
      </c>
      <c r="C2425" s="5">
        <f t="shared" si="112"/>
        <v>1.1585340793443927E-3</v>
      </c>
      <c r="D2425" s="24">
        <f t="shared" si="113"/>
        <v>0.99922453350233498</v>
      </c>
      <c r="E2425" s="24">
        <f t="shared" si="114"/>
        <v>1.5937582233192087</v>
      </c>
    </row>
    <row r="2426" spans="1:5" ht="15" customHeight="1" x14ac:dyDescent="0.2">
      <c r="A2426" s="3">
        <f>'Stocks Returns'!A2422</f>
        <v>45686</v>
      </c>
      <c r="B2426" s="5">
        <f>SUMPRODUCT('Stocks Returns'!B2422:E2422,$H$10:$K$10)</f>
        <v>3.6789551278891557E-3</v>
      </c>
      <c r="C2426" s="5">
        <f t="shared" si="112"/>
        <v>-3.6789551278891557E-3</v>
      </c>
      <c r="D2426" s="24">
        <f t="shared" si="113"/>
        <v>1.0025817510121551</v>
      </c>
      <c r="E2426" s="24">
        <f t="shared" si="114"/>
        <v>1.5971032890643948</v>
      </c>
    </row>
    <row r="2427" spans="1:5" ht="15" customHeight="1" x14ac:dyDescent="0.2">
      <c r="A2427" s="3">
        <f>'Stocks Returns'!A2423</f>
        <v>45687</v>
      </c>
      <c r="B2427" s="5">
        <f>SUMPRODUCT('Stocks Returns'!B2423:E2423,$H$10:$K$10)</f>
        <v>1.9159734419288092E-2</v>
      </c>
      <c r="C2427" s="5">
        <f t="shared" si="112"/>
        <v>-1.9159734419288092E-2</v>
      </c>
      <c r="D2427" s="24">
        <f t="shared" si="113"/>
        <v>1.0133254118403858</v>
      </c>
      <c r="E2427" s="24">
        <f t="shared" si="114"/>
        <v>1.6075020031322969</v>
      </c>
    </row>
    <row r="2428" spans="1:5" ht="15" customHeight="1" x14ac:dyDescent="0.2">
      <c r="A2428" s="3">
        <f>'Stocks Returns'!A2424</f>
        <v>45688</v>
      </c>
      <c r="B2428" s="5">
        <f>SUMPRODUCT('Stocks Returns'!B2424:E2424,$H$10:$K$10)</f>
        <v>-4.38162276086289E-3</v>
      </c>
      <c r="C2428" s="5">
        <f t="shared" si="112"/>
        <v>4.38162276086289E-3</v>
      </c>
      <c r="D2428" s="24">
        <f t="shared" si="113"/>
        <v>0.99698770995736108</v>
      </c>
      <c r="E2428" s="24">
        <f t="shared" si="114"/>
        <v>1.5915044904761946</v>
      </c>
    </row>
    <row r="2429" spans="1:5" ht="15" customHeight="1" x14ac:dyDescent="0.2">
      <c r="A2429" s="3">
        <f>'Stocks Returns'!A2425</f>
        <v>45691</v>
      </c>
      <c r="B2429" s="5">
        <f>SUMPRODUCT('Stocks Returns'!B2425:E2425,$H$10:$K$10)</f>
        <v>8.8633560933769687E-3</v>
      </c>
      <c r="C2429" s="5">
        <f t="shared" si="112"/>
        <v>-8.8633560933769687E-3</v>
      </c>
      <c r="D2429" s="24">
        <f t="shared" si="113"/>
        <v>1.0061797252822036</v>
      </c>
      <c r="E2429" s="24">
        <f t="shared" si="114"/>
        <v>1.6006379239066821</v>
      </c>
    </row>
    <row r="2430" spans="1:5" ht="15" customHeight="1" x14ac:dyDescent="0.2">
      <c r="A2430" s="3">
        <f>'Stocks Returns'!A2426</f>
        <v>45692</v>
      </c>
      <c r="B2430" s="5">
        <f>SUMPRODUCT('Stocks Returns'!B2426:E2426,$H$10:$K$10)</f>
        <v>-1.4019756937286285E-3</v>
      </c>
      <c r="C2430" s="5">
        <f t="shared" si="112"/>
        <v>1.4019756937286285E-3</v>
      </c>
      <c r="D2430" s="24">
        <f t="shared" si="113"/>
        <v>0.99905558502195224</v>
      </c>
      <c r="E2430" s="24">
        <f t="shared" si="114"/>
        <v>1.5935886941972768</v>
      </c>
    </row>
    <row r="2431" spans="1:5" ht="15" customHeight="1" x14ac:dyDescent="0.2">
      <c r="A2431" s="3">
        <f>'Stocks Returns'!A2427</f>
        <v>45693</v>
      </c>
      <c r="B2431" s="5">
        <f>SUMPRODUCT('Stocks Returns'!B2427:E2427,$H$10:$K$10)</f>
        <v>1.2670410435702079E-2</v>
      </c>
      <c r="C2431" s="5">
        <f t="shared" si="112"/>
        <v>-1.2670410435702079E-2</v>
      </c>
      <c r="D2431" s="24">
        <f t="shared" si="113"/>
        <v>1.0088218209957771</v>
      </c>
      <c r="E2431" s="24">
        <f t="shared" si="114"/>
        <v>1.60320014598362</v>
      </c>
    </row>
    <row r="2432" spans="1:5" ht="15" customHeight="1" x14ac:dyDescent="0.2">
      <c r="A2432" s="3">
        <f>'Stocks Returns'!A2428</f>
        <v>45694</v>
      </c>
      <c r="B2432" s="5">
        <f>SUMPRODUCT('Stocks Returns'!B2428:E2428,$H$10:$K$10)</f>
        <v>-5.7008034018992803E-3</v>
      </c>
      <c r="C2432" s="5">
        <f t="shared" si="112"/>
        <v>5.7008034018992803E-3</v>
      </c>
      <c r="D2432" s="24">
        <f t="shared" si="113"/>
        <v>0.99607219859248186</v>
      </c>
      <c r="E2432" s="24">
        <f t="shared" si="114"/>
        <v>1.5905763159315567</v>
      </c>
    </row>
    <row r="2433" spans="1:5" ht="15" customHeight="1" x14ac:dyDescent="0.2">
      <c r="A2433" s="3">
        <f>'Stocks Returns'!A2429</f>
        <v>45695</v>
      </c>
      <c r="B2433" s="5">
        <f>SUMPRODUCT('Stocks Returns'!B2429:E2429,$H$10:$K$10)</f>
        <v>9.4299918252996074E-5</v>
      </c>
      <c r="C2433" s="5">
        <f t="shared" si="112"/>
        <v>-9.4299918252996074E-5</v>
      </c>
      <c r="D2433" s="24">
        <f t="shared" si="113"/>
        <v>1.0000940002966676</v>
      </c>
      <c r="E2433" s="24">
        <f t="shared" si="114"/>
        <v>1.5946288745152843</v>
      </c>
    </row>
    <row r="2434" spans="1:5" ht="15" customHeight="1" x14ac:dyDescent="0.2">
      <c r="A2434" s="3">
        <f>'Stocks Returns'!A2430</f>
        <v>45698</v>
      </c>
      <c r="B2434" s="5">
        <f>SUMPRODUCT('Stocks Returns'!B2430:E2430,$H$10:$K$10)</f>
        <v>8.8707407569204606E-3</v>
      </c>
      <c r="C2434" s="5">
        <f t="shared" si="112"/>
        <v>-8.8707407569204606E-3</v>
      </c>
      <c r="D2434" s="24">
        <f t="shared" si="113"/>
        <v>1.0061848502387027</v>
      </c>
      <c r="E2434" s="24">
        <f t="shared" si="114"/>
        <v>1.6006429213418762</v>
      </c>
    </row>
    <row r="2435" spans="1:5" ht="15" customHeight="1" x14ac:dyDescent="0.2">
      <c r="A2435" s="3">
        <f>'Stocks Returns'!A2431</f>
        <v>45699</v>
      </c>
      <c r="B2435" s="5">
        <f>SUMPRODUCT('Stocks Returns'!B2431:E2431,$H$10:$K$10)</f>
        <v>-7.2930459155284583E-4</v>
      </c>
      <c r="C2435" s="5">
        <f t="shared" si="112"/>
        <v>7.2930459155284583E-4</v>
      </c>
      <c r="D2435" s="24">
        <f t="shared" si="113"/>
        <v>0.99952241876686232</v>
      </c>
      <c r="E2435" s="24">
        <f t="shared" si="114"/>
        <v>1.5940568546362459</v>
      </c>
    </row>
    <row r="2436" spans="1:5" ht="15" customHeight="1" x14ac:dyDescent="0.2">
      <c r="A2436" s="3">
        <f>'Stocks Returns'!A2432</f>
        <v>45700</v>
      </c>
      <c r="B2436" s="5">
        <f>SUMPRODUCT('Stocks Returns'!B2432:E2432,$H$10:$K$10)</f>
        <v>3.4051446118586438E-3</v>
      </c>
      <c r="C2436" s="5">
        <f t="shared" si="112"/>
        <v>-3.4051446118586438E-3</v>
      </c>
      <c r="D2436" s="24">
        <f t="shared" si="113"/>
        <v>1.0023917265140299</v>
      </c>
      <c r="E2436" s="24">
        <f t="shared" si="114"/>
        <v>1.5969151594388711</v>
      </c>
    </row>
    <row r="2437" spans="1:5" ht="15" customHeight="1" x14ac:dyDescent="0.2">
      <c r="A2437" s="3">
        <f>'Stocks Returns'!A2433</f>
        <v>45701</v>
      </c>
      <c r="B2437" s="5">
        <f>SUMPRODUCT('Stocks Returns'!B2433:E2433,$H$10:$K$10)</f>
        <v>1.1483699550827358E-2</v>
      </c>
      <c r="C2437" s="5">
        <f t="shared" si="112"/>
        <v>-1.1483699550827358E-2</v>
      </c>
      <c r="D2437" s="24">
        <f t="shared" si="113"/>
        <v>1.0079982436416741</v>
      </c>
      <c r="E2437" s="24">
        <f t="shared" si="114"/>
        <v>1.6024045078552398</v>
      </c>
    </row>
    <row r="2438" spans="1:5" ht="15" customHeight="1" x14ac:dyDescent="0.2">
      <c r="A2438" s="3">
        <f>'Stocks Returns'!A2434</f>
        <v>45702</v>
      </c>
      <c r="B2438" s="5">
        <f>SUMPRODUCT('Stocks Returns'!B2434:E2434,$H$10:$K$10)</f>
        <v>-3.2148870773157177E-3</v>
      </c>
      <c r="C2438" s="5">
        <f t="shared" ref="C2438:C2501" si="115">-B2438</f>
        <v>3.2148870773157177E-3</v>
      </c>
      <c r="D2438" s="24">
        <f t="shared" ref="D2438:D2502" si="116">1+$H$13+$H$19*(B2438-$H$13)</f>
        <v>0.9977974245217428</v>
      </c>
      <c r="E2438" s="24">
        <f t="shared" ref="E2438:E2501" si="117">$H$22*D2438-$H$23*D2438^2-LN(1+$H$24*EXP(1-D2438^3))</f>
        <v>1.592322627973477</v>
      </c>
    </row>
    <row r="2439" spans="1:5" ht="15" customHeight="1" x14ac:dyDescent="0.2">
      <c r="A2439" s="3">
        <f>'Stocks Returns'!A2435</f>
        <v>45705</v>
      </c>
      <c r="B2439" s="5">
        <f>SUMPRODUCT('Stocks Returns'!B2435:E2435,$H$10:$K$10)</f>
        <v>0</v>
      </c>
      <c r="C2439" s="5">
        <f t="shared" si="115"/>
        <v>0</v>
      </c>
      <c r="D2439" s="24">
        <f t="shared" si="116"/>
        <v>1.0000285561533999</v>
      </c>
      <c r="E2439" s="24">
        <f t="shared" si="117"/>
        <v>1.5945634464142966</v>
      </c>
    </row>
    <row r="2440" spans="1:5" ht="15" customHeight="1" x14ac:dyDescent="0.2">
      <c r="A2440" s="3">
        <f>'Stocks Returns'!A2436</f>
        <v>45706</v>
      </c>
      <c r="B2440" s="5">
        <f>SUMPRODUCT('Stocks Returns'!B2436:E2436,$H$10:$K$10)</f>
        <v>9.9708076078909181E-3</v>
      </c>
      <c r="C2440" s="5">
        <f t="shared" si="115"/>
        <v>-9.9708076078909181E-3</v>
      </c>
      <c r="D2440" s="24">
        <f t="shared" si="116"/>
        <v>1.0069482966332763</v>
      </c>
      <c r="E2440" s="24">
        <f t="shared" si="117"/>
        <v>1.6013861826506806</v>
      </c>
    </row>
    <row r="2441" spans="1:5" ht="15" customHeight="1" x14ac:dyDescent="0.2">
      <c r="A2441" s="3">
        <f>'Stocks Returns'!A2437</f>
        <v>45707</v>
      </c>
      <c r="B2441" s="5">
        <f>SUMPRODUCT('Stocks Returns'!B2437:E2437,$H$10:$K$10)</f>
        <v>1.8486325742219528E-3</v>
      </c>
      <c r="C2441" s="5">
        <f t="shared" si="115"/>
        <v>-1.8486325742219528E-3</v>
      </c>
      <c r="D2441" s="24">
        <f t="shared" si="116"/>
        <v>1.0013115071599099</v>
      </c>
      <c r="E2441" s="24">
        <f t="shared" si="117"/>
        <v>1.5958429559406451</v>
      </c>
    </row>
    <row r="2442" spans="1:5" ht="15" customHeight="1" x14ac:dyDescent="0.2">
      <c r="A2442" s="3">
        <f>'Stocks Returns'!A2438</f>
        <v>45708</v>
      </c>
      <c r="B2442" s="5">
        <f>SUMPRODUCT('Stocks Returns'!B2438:E2438,$H$10:$K$10)</f>
        <v>-1.1845238685385093E-2</v>
      </c>
      <c r="C2442" s="5">
        <f t="shared" si="115"/>
        <v>1.1845238685385093E-2</v>
      </c>
      <c r="D2442" s="24">
        <f t="shared" si="116"/>
        <v>0.99180796050574271</v>
      </c>
      <c r="E2442" s="24">
        <f t="shared" si="117"/>
        <v>1.5862093644654067</v>
      </c>
    </row>
    <row r="2443" spans="1:5" ht="15" customHeight="1" x14ac:dyDescent="0.2">
      <c r="A2443" s="3">
        <f>'Stocks Returns'!A2439</f>
        <v>45709</v>
      </c>
      <c r="B2443" s="5">
        <f>SUMPRODUCT('Stocks Returns'!B2439:E2439,$H$10:$K$10)</f>
        <v>-8.2542605731877172E-3</v>
      </c>
      <c r="C2443" s="5">
        <f t="shared" si="115"/>
        <v>8.2542605731877172E-3</v>
      </c>
      <c r="D2443" s="24">
        <f t="shared" si="116"/>
        <v>0.9943000993156077</v>
      </c>
      <c r="E2443" s="24">
        <f t="shared" si="117"/>
        <v>1.5887702599346354</v>
      </c>
    </row>
    <row r="2444" spans="1:5" ht="15" customHeight="1" x14ac:dyDescent="0.2">
      <c r="A2444" s="3">
        <f>'Stocks Returns'!A2440</f>
        <v>45712</v>
      </c>
      <c r="B2444" s="5">
        <f>SUMPRODUCT('Stocks Returns'!B2440:E2440,$H$10:$K$10)</f>
        <v>3.3758692043349102E-3</v>
      </c>
      <c r="C2444" s="5">
        <f t="shared" si="115"/>
        <v>-3.3758692043349102E-3</v>
      </c>
      <c r="D2444" s="24">
        <f t="shared" si="116"/>
        <v>1.0023714093812084</v>
      </c>
      <c r="E2444" s="24">
        <f t="shared" si="117"/>
        <v>1.5968950363139789</v>
      </c>
    </row>
    <row r="2445" spans="1:5" ht="15" customHeight="1" x14ac:dyDescent="0.2">
      <c r="A2445" s="3">
        <f>'Stocks Returns'!A2441</f>
        <v>45713</v>
      </c>
      <c r="B2445" s="5">
        <f>SUMPRODUCT('Stocks Returns'!B2441:E2441,$H$10:$K$10)</f>
        <v>5.3260007419535741E-3</v>
      </c>
      <c r="C2445" s="5">
        <f t="shared" si="115"/>
        <v>-5.3260007419535741E-3</v>
      </c>
      <c r="D2445" s="24">
        <f t="shared" si="116"/>
        <v>1.0037248006683157</v>
      </c>
      <c r="E2445" s="24">
        <f t="shared" si="117"/>
        <v>1.5982318752963873</v>
      </c>
    </row>
    <row r="2446" spans="1:5" ht="15" customHeight="1" x14ac:dyDescent="0.2">
      <c r="A2446" s="3">
        <f>'Stocks Returns'!A2442</f>
        <v>45714</v>
      </c>
      <c r="B2446" s="5">
        <f>SUMPRODUCT('Stocks Returns'!B2442:E2442,$H$10:$K$10)</f>
        <v>-4.3035541056348535E-3</v>
      </c>
      <c r="C2446" s="5">
        <f t="shared" si="115"/>
        <v>4.3035541056348535E-3</v>
      </c>
      <c r="D2446" s="24">
        <f t="shared" si="116"/>
        <v>0.99704188960408935</v>
      </c>
      <c r="E2446" s="24">
        <f t="shared" si="117"/>
        <v>1.5915593151424052</v>
      </c>
    </row>
    <row r="2447" spans="1:5" ht="15" customHeight="1" x14ac:dyDescent="0.2">
      <c r="A2447" s="3">
        <f>'Stocks Returns'!A2443</f>
        <v>45715</v>
      </c>
      <c r="B2447" s="5">
        <f>SUMPRODUCT('Stocks Returns'!B2443:E2443,$H$10:$K$10)</f>
        <v>1.1145140795685415E-2</v>
      </c>
      <c r="C2447" s="5">
        <f t="shared" si="115"/>
        <v>-1.1145140795685415E-2</v>
      </c>
      <c r="D2447" s="24">
        <f t="shared" si="116"/>
        <v>1.0077632838656057</v>
      </c>
      <c r="E2447" s="24">
        <f t="shared" si="117"/>
        <v>1.6021770132887272</v>
      </c>
    </row>
    <row r="2448" spans="1:5" ht="15" customHeight="1" x14ac:dyDescent="0.2">
      <c r="A2448" s="3">
        <f>'Stocks Returns'!A2444</f>
        <v>45716</v>
      </c>
      <c r="B2448" s="5">
        <f>SUMPRODUCT('Stocks Returns'!B2444:E2444,$H$10:$K$10)</f>
        <v>2.022247117745048E-2</v>
      </c>
      <c r="C2448" s="5">
        <f t="shared" si="115"/>
        <v>-2.022247117745048E-2</v>
      </c>
      <c r="D2448" s="24">
        <f t="shared" si="116"/>
        <v>1.0140629511505506</v>
      </c>
      <c r="E2448" s="24">
        <f t="shared" si="117"/>
        <v>1.6081985861031933</v>
      </c>
    </row>
    <row r="2449" spans="1:5" ht="15" customHeight="1" x14ac:dyDescent="0.2">
      <c r="A2449" s="3">
        <f>'Stocks Returns'!A2445</f>
        <v>45719</v>
      </c>
      <c r="B2449" s="5">
        <f>SUMPRODUCT('Stocks Returns'!B2445:E2445,$H$10:$K$10)</f>
        <v>-3.3323194537357129E-3</v>
      </c>
      <c r="C2449" s="5">
        <f t="shared" si="115"/>
        <v>3.3323194537357129E-3</v>
      </c>
      <c r="D2449" s="24">
        <f t="shared" si="116"/>
        <v>0.9977159264525074</v>
      </c>
      <c r="E2449" s="24">
        <f t="shared" si="117"/>
        <v>1.5922404002369652</v>
      </c>
    </row>
    <row r="2450" spans="1:5" ht="15" customHeight="1" x14ac:dyDescent="0.2">
      <c r="A2450" s="3">
        <f>'Stocks Returns'!A2446</f>
        <v>45720</v>
      </c>
      <c r="B2450" s="5">
        <f>SUMPRODUCT('Stocks Returns'!B2446:E2446,$H$10:$K$10)</f>
        <v>-2.4763503972945567E-2</v>
      </c>
      <c r="C2450" s="5">
        <f t="shared" si="115"/>
        <v>2.4763503972945567E-2</v>
      </c>
      <c r="D2450" s="24">
        <f t="shared" si="116"/>
        <v>0.98284268439617573</v>
      </c>
      <c r="E2450" s="24">
        <f t="shared" si="117"/>
        <v>1.5767955253656265</v>
      </c>
    </row>
    <row r="2451" spans="1:5" ht="15" customHeight="1" x14ac:dyDescent="0.2">
      <c r="A2451" s="3">
        <f>'Stocks Returns'!A2447</f>
        <v>45721</v>
      </c>
      <c r="B2451" s="5">
        <f>SUMPRODUCT('Stocks Returns'!B2447:E2447,$H$10:$K$10)</f>
        <v>2.6632406996744133E-3</v>
      </c>
      <c r="C2451" s="5">
        <f t="shared" si="115"/>
        <v>-2.6632406996744133E-3</v>
      </c>
      <c r="D2451" s="24">
        <f t="shared" si="116"/>
        <v>1.0018768451989739</v>
      </c>
      <c r="E2451" s="24">
        <f t="shared" si="117"/>
        <v>1.5964046831748344</v>
      </c>
    </row>
    <row r="2452" spans="1:5" ht="15" customHeight="1" x14ac:dyDescent="0.2">
      <c r="A2452" s="3">
        <f>'Stocks Returns'!A2448</f>
        <v>45722</v>
      </c>
      <c r="B2452" s="5">
        <f>SUMPRODUCT('Stocks Returns'!B2448:E2448,$H$10:$K$10)</f>
        <v>-2.4057979095826798E-2</v>
      </c>
      <c r="C2452" s="5">
        <f t="shared" si="115"/>
        <v>2.4057979095826798E-2</v>
      </c>
      <c r="D2452" s="24">
        <f t="shared" si="116"/>
        <v>0.9833323186608961</v>
      </c>
      <c r="E2452" s="24">
        <f t="shared" si="117"/>
        <v>1.5773177273673737</v>
      </c>
    </row>
    <row r="2453" spans="1:5" ht="15" customHeight="1" x14ac:dyDescent="0.2">
      <c r="A2453" s="3">
        <f>'Stocks Returns'!A2449</f>
        <v>45723</v>
      </c>
      <c r="B2453" s="5">
        <f>SUMPRODUCT('Stocks Returns'!B2449:E2449,$H$10:$K$10)</f>
        <v>4.720042441012348E-3</v>
      </c>
      <c r="C2453" s="5">
        <f t="shared" si="115"/>
        <v>-4.720042441012348E-3</v>
      </c>
      <c r="D2453" s="24">
        <f t="shared" si="116"/>
        <v>1.0033042656074624</v>
      </c>
      <c r="E2453" s="24">
        <f t="shared" si="117"/>
        <v>1.5978172730057292</v>
      </c>
    </row>
    <row r="2454" spans="1:5" ht="15" customHeight="1" x14ac:dyDescent="0.2">
      <c r="A2454" s="3">
        <f>'Stocks Returns'!A2450</f>
        <v>45726</v>
      </c>
      <c r="B2454" s="5">
        <f>SUMPRODUCT('Stocks Returns'!B2450:E2450,$H$10:$K$10)</f>
        <v>-1.6552511024568652E-2</v>
      </c>
      <c r="C2454" s="5">
        <f t="shared" si="115"/>
        <v>1.6552511024568652E-2</v>
      </c>
      <c r="D2454" s="24">
        <f t="shared" si="116"/>
        <v>0.9885411135023493</v>
      </c>
      <c r="E2454" s="24">
        <f t="shared" si="117"/>
        <v>1.5828153919360679</v>
      </c>
    </row>
    <row r="2455" spans="1:5" ht="15" customHeight="1" x14ac:dyDescent="0.2">
      <c r="A2455" s="3">
        <f>'Stocks Returns'!A2451</f>
        <v>45727</v>
      </c>
      <c r="B2455" s="5">
        <f>SUMPRODUCT('Stocks Returns'!B2451:E2451,$H$10:$K$10)</f>
        <v>-2.6972512110193456E-2</v>
      </c>
      <c r="C2455" s="5">
        <f t="shared" si="115"/>
        <v>2.6972512110193456E-2</v>
      </c>
      <c r="D2455" s="24">
        <f t="shared" si="116"/>
        <v>0.98130963274892569</v>
      </c>
      <c r="E2455" s="24">
        <f t="shared" si="117"/>
        <v>1.575154516438388</v>
      </c>
    </row>
    <row r="2456" spans="1:5" ht="15" customHeight="1" x14ac:dyDescent="0.2">
      <c r="A2456" s="3">
        <f>'Stocks Returns'!A2452</f>
        <v>45728</v>
      </c>
      <c r="B2456" s="5">
        <f>SUMPRODUCT('Stocks Returns'!B2452:E2452,$H$10:$K$10)</f>
        <v>1.6504660504863904E-3</v>
      </c>
      <c r="C2456" s="5">
        <f t="shared" si="115"/>
        <v>-1.6504660504863904E-3</v>
      </c>
      <c r="D2456" s="24">
        <f t="shared" si="116"/>
        <v>1.0011739795924375</v>
      </c>
      <c r="E2456" s="24">
        <f t="shared" si="117"/>
        <v>1.595706112869969</v>
      </c>
    </row>
    <row r="2457" spans="1:5" ht="15" customHeight="1" x14ac:dyDescent="0.2">
      <c r="A2457" s="3">
        <f>'Stocks Returns'!A2453</f>
        <v>45729</v>
      </c>
      <c r="B2457" s="5">
        <f>SUMPRODUCT('Stocks Returns'!B2453:E2453,$H$10:$K$10)</f>
        <v>-1.2156994932394241E-2</v>
      </c>
      <c r="C2457" s="5">
        <f t="shared" si="115"/>
        <v>1.2156994932394241E-2</v>
      </c>
      <c r="D2457" s="24">
        <f t="shared" si="116"/>
        <v>0.99159160167031835</v>
      </c>
      <c r="E2457" s="24">
        <f t="shared" si="117"/>
        <v>1.5859858817401136</v>
      </c>
    </row>
    <row r="2458" spans="1:5" ht="15" customHeight="1" x14ac:dyDescent="0.2">
      <c r="A2458" s="3">
        <f>'Stocks Returns'!A2454</f>
        <v>45730</v>
      </c>
      <c r="B2458" s="5">
        <f>SUMPRODUCT('Stocks Returns'!B2454:E2454,$H$10:$K$10)</f>
        <v>1.1157347163378385E-2</v>
      </c>
      <c r="C2458" s="5">
        <f t="shared" si="115"/>
        <v>-1.1157347163378385E-2</v>
      </c>
      <c r="D2458" s="24">
        <f t="shared" si="116"/>
        <v>1.0077717550847844</v>
      </c>
      <c r="E2458" s="24">
        <f t="shared" si="117"/>
        <v>1.6021852192556476</v>
      </c>
    </row>
    <row r="2459" spans="1:5" ht="15" customHeight="1" x14ac:dyDescent="0.2">
      <c r="A2459" s="3">
        <f>'Stocks Returns'!A2455</f>
        <v>45733</v>
      </c>
      <c r="B2459" s="5">
        <f>SUMPRODUCT('Stocks Returns'!B2455:E2455,$H$10:$K$10)</f>
        <v>9.7111316309424975E-3</v>
      </c>
      <c r="C2459" s="5">
        <f t="shared" si="115"/>
        <v>-9.7111316309424975E-3</v>
      </c>
      <c r="D2459" s="24">
        <f t="shared" si="116"/>
        <v>1.006768081505274</v>
      </c>
      <c r="E2459" s="24">
        <f t="shared" si="117"/>
        <v>1.601210945321869</v>
      </c>
    </row>
    <row r="2460" spans="1:5" ht="15" customHeight="1" x14ac:dyDescent="0.2">
      <c r="A2460" s="3">
        <f>'Stocks Returns'!A2456</f>
        <v>45734</v>
      </c>
      <c r="B2460" s="5">
        <f>SUMPRODUCT('Stocks Returns'!B2456:E2456,$H$10:$K$10)</f>
        <v>-4.7457104453641912E-4</v>
      </c>
      <c r="C2460" s="5">
        <f t="shared" si="115"/>
        <v>4.7457104453641912E-4</v>
      </c>
      <c r="D2460" s="24">
        <f t="shared" si="116"/>
        <v>0.99969920384849165</v>
      </c>
      <c r="E2460" s="24">
        <f t="shared" si="117"/>
        <v>1.5942339148199616</v>
      </c>
    </row>
    <row r="2461" spans="1:5" ht="15" customHeight="1" x14ac:dyDescent="0.2">
      <c r="A2461" s="3">
        <f>'Stocks Returns'!A2457</f>
        <v>45735</v>
      </c>
      <c r="B2461" s="5">
        <f>SUMPRODUCT('Stocks Returns'!B2457:E2457,$H$10:$K$10)</f>
        <v>1.473162714896935E-2</v>
      </c>
      <c r="C2461" s="5">
        <f t="shared" si="115"/>
        <v>-1.473162714896935E-2</v>
      </c>
      <c r="D2461" s="24">
        <f t="shared" si="116"/>
        <v>1.0102523053947847</v>
      </c>
      <c r="E2461" s="24">
        <f t="shared" si="117"/>
        <v>1.6045755364903151</v>
      </c>
    </row>
    <row r="2462" spans="1:5" ht="15" customHeight="1" x14ac:dyDescent="0.2">
      <c r="A2462" s="3">
        <f>'Stocks Returns'!A2458</f>
        <v>45736</v>
      </c>
      <c r="B2462" s="5">
        <f>SUMPRODUCT('Stocks Returns'!B2458:E2458,$H$10:$K$10)</f>
        <v>-4.809030190890057E-3</v>
      </c>
      <c r="C2462" s="5">
        <f t="shared" si="115"/>
        <v>4.809030190890057E-3</v>
      </c>
      <c r="D2462" s="24">
        <f t="shared" si="116"/>
        <v>0.9966910892009222</v>
      </c>
      <c r="E2462" s="24">
        <f t="shared" si="117"/>
        <v>1.5912041315660994</v>
      </c>
    </row>
    <row r="2463" spans="1:5" ht="15" customHeight="1" x14ac:dyDescent="0.2">
      <c r="A2463" s="3">
        <f>'Stocks Returns'!A2459</f>
        <v>45737</v>
      </c>
      <c r="B2463" s="5">
        <f>SUMPRODUCT('Stocks Returns'!B2459:E2459,$H$10:$K$10)</f>
        <v>-9.8178492956022927E-3</v>
      </c>
      <c r="C2463" s="5">
        <f t="shared" si="115"/>
        <v>9.8178492956022927E-3</v>
      </c>
      <c r="D2463" s="24">
        <f t="shared" si="116"/>
        <v>0.99321496874225201</v>
      </c>
      <c r="E2463" s="24">
        <f t="shared" si="117"/>
        <v>1.5876582029125832</v>
      </c>
    </row>
    <row r="2464" spans="1:5" ht="15" customHeight="1" x14ac:dyDescent="0.2">
      <c r="A2464" s="3">
        <f>'Stocks Returns'!A2460</f>
        <v>45740</v>
      </c>
      <c r="B2464" s="5">
        <f>SUMPRODUCT('Stocks Returns'!B2460:E2460,$H$10:$K$10)</f>
        <v>2.5435122248701224E-2</v>
      </c>
      <c r="C2464" s="5">
        <f t="shared" si="115"/>
        <v>-2.5435122248701224E-2</v>
      </c>
      <c r="D2464" s="24">
        <f t="shared" si="116"/>
        <v>1.0176805309939987</v>
      </c>
      <c r="E2464" s="24">
        <f t="shared" si="117"/>
        <v>1.6115828130343102</v>
      </c>
    </row>
    <row r="2465" spans="1:5" ht="15" customHeight="1" x14ac:dyDescent="0.2">
      <c r="A2465" s="3">
        <f>'Stocks Returns'!A2461</f>
        <v>45741</v>
      </c>
      <c r="B2465" s="5">
        <f>SUMPRODUCT('Stocks Returns'!B2461:E2461,$H$10:$K$10)</f>
        <v>4.0586761326057472E-4</v>
      </c>
      <c r="C2465" s="5">
        <f t="shared" si="115"/>
        <v>-4.0586761326057472E-4</v>
      </c>
      <c r="D2465" s="24">
        <f t="shared" si="116"/>
        <v>1.0003102282770029</v>
      </c>
      <c r="E2465" s="24">
        <f t="shared" si="117"/>
        <v>1.5948449276458578</v>
      </c>
    </row>
    <row r="2466" spans="1:5" ht="15" customHeight="1" x14ac:dyDescent="0.2">
      <c r="A2466" s="3">
        <f>'Stocks Returns'!A2462</f>
        <v>45742</v>
      </c>
      <c r="B2466" s="5">
        <f>SUMPRODUCT('Stocks Returns'!B2462:E2462,$H$10:$K$10)</f>
        <v>-1.3993465875141412E-3</v>
      </c>
      <c r="C2466" s="5">
        <f t="shared" si="115"/>
        <v>1.3993465875141412E-3</v>
      </c>
      <c r="D2466" s="24">
        <f t="shared" si="116"/>
        <v>0.99905740962166512</v>
      </c>
      <c r="E2466" s="24">
        <f t="shared" si="117"/>
        <v>1.5935905256765541</v>
      </c>
    </row>
    <row r="2467" spans="1:5" ht="15" customHeight="1" x14ac:dyDescent="0.2">
      <c r="A2467" s="3">
        <f>'Stocks Returns'!A2463</f>
        <v>45743</v>
      </c>
      <c r="B2467" s="5">
        <f>SUMPRODUCT('Stocks Returns'!B2463:E2463,$H$10:$K$10)</f>
        <v>1.3966642247646556E-2</v>
      </c>
      <c r="C2467" s="5">
        <f t="shared" si="115"/>
        <v>-1.3966642247646556E-2</v>
      </c>
      <c r="D2467" s="24">
        <f t="shared" si="116"/>
        <v>1.0097214058732666</v>
      </c>
      <c r="E2467" s="24">
        <f t="shared" si="117"/>
        <v>1.6040660577321584</v>
      </c>
    </row>
    <row r="2468" spans="1:5" ht="15" customHeight="1" x14ac:dyDescent="0.2">
      <c r="A2468" s="3">
        <f>'Stocks Returns'!A2464</f>
        <v>45744</v>
      </c>
      <c r="B2468" s="5">
        <f>SUMPRODUCT('Stocks Returns'!B2464:E2464,$H$10:$K$10)</f>
        <v>-2.12340230909113E-2</v>
      </c>
      <c r="C2468" s="5">
        <f t="shared" si="115"/>
        <v>2.12340230909113E-2</v>
      </c>
      <c r="D2468" s="24">
        <f t="shared" si="116"/>
        <v>0.98529214412830746</v>
      </c>
      <c r="E2468" s="24">
        <f t="shared" si="117"/>
        <v>1.579398615670943</v>
      </c>
    </row>
    <row r="2469" spans="1:5" ht="15" customHeight="1" x14ac:dyDescent="0.2">
      <c r="A2469" s="3">
        <f>'Stocks Returns'!A2465</f>
        <v>45747</v>
      </c>
      <c r="B2469" s="5">
        <f>SUMPRODUCT('Stocks Returns'!B2465:E2465,$H$10:$K$10)</f>
        <v>2.0566158650905539E-2</v>
      </c>
      <c r="C2469" s="5">
        <f t="shared" si="115"/>
        <v>-2.0566158650905539E-2</v>
      </c>
      <c r="D2469" s="24">
        <f t="shared" si="116"/>
        <v>1.0143014702571285</v>
      </c>
      <c r="E2469" s="24">
        <f t="shared" si="117"/>
        <v>1.6084233813295397</v>
      </c>
    </row>
    <row r="2470" spans="1:5" ht="15" customHeight="1" x14ac:dyDescent="0.2">
      <c r="A2470" s="3">
        <f>'Stocks Returns'!A2466</f>
        <v>45748</v>
      </c>
      <c r="B2470" s="5">
        <f>SUMPRODUCT('Stocks Returns'!B2466:E2466,$H$10:$K$10)</f>
        <v>-1.0907605070811973E-2</v>
      </c>
      <c r="C2470" s="5">
        <f t="shared" si="115"/>
        <v>1.0907605070811973E-2</v>
      </c>
      <c r="D2470" s="24">
        <f t="shared" si="116"/>
        <v>0.99245867823425649</v>
      </c>
      <c r="E2470" s="24">
        <f t="shared" si="117"/>
        <v>1.5868803975249108</v>
      </c>
    </row>
    <row r="2471" spans="1:5" ht="15" customHeight="1" x14ac:dyDescent="0.2">
      <c r="A2471" s="3">
        <f>'Stocks Returns'!A2467</f>
        <v>45749</v>
      </c>
      <c r="B2471" s="5">
        <f>SUMPRODUCT('Stocks Returns'!B2467:E2467,$H$10:$K$10)</f>
        <v>4.7431900488461123E-4</v>
      </c>
      <c r="C2471" s="5">
        <f t="shared" si="115"/>
        <v>-4.7431900488461123E-4</v>
      </c>
      <c r="D2471" s="24">
        <f t="shared" si="116"/>
        <v>1.0003577335427898</v>
      </c>
      <c r="E2471" s="24">
        <f t="shared" si="117"/>
        <v>1.5948923694270027</v>
      </c>
    </row>
    <row r="2472" spans="1:5" ht="15" customHeight="1" x14ac:dyDescent="0.2">
      <c r="A2472" s="3">
        <f>'Stocks Returns'!A2468</f>
        <v>45750</v>
      </c>
      <c r="B2472" s="5">
        <f>SUMPRODUCT('Stocks Returns'!B2468:E2468,$H$10:$K$10)</f>
        <v>-2.8802031322599026E-2</v>
      </c>
      <c r="C2472" s="5">
        <f t="shared" si="115"/>
        <v>2.8802031322599026E-2</v>
      </c>
      <c r="D2472" s="24">
        <f t="shared" si="116"/>
        <v>0.98003994641551628</v>
      </c>
      <c r="E2472" s="24">
        <f t="shared" si="117"/>
        <v>1.5737885631754187</v>
      </c>
    </row>
    <row r="2473" spans="1:5" ht="15" customHeight="1" x14ac:dyDescent="0.2">
      <c r="A2473" s="3">
        <f>'Stocks Returns'!A2469</f>
        <v>45751</v>
      </c>
      <c r="B2473" s="5">
        <f>SUMPRODUCT('Stocks Returns'!B2469:E2469,$H$10:$K$10)</f>
        <v>-7.9320638375379393E-2</v>
      </c>
      <c r="C2473" s="5">
        <f t="shared" si="115"/>
        <v>7.9320638375379393E-2</v>
      </c>
      <c r="D2473" s="24">
        <f t="shared" si="116"/>
        <v>0.94498003312088663</v>
      </c>
      <c r="E2473" s="24">
        <f t="shared" si="117"/>
        <v>1.5336781139539672</v>
      </c>
    </row>
    <row r="2474" spans="1:5" ht="15" customHeight="1" x14ac:dyDescent="0.2">
      <c r="A2474" s="3">
        <f>'Stocks Returns'!A2470</f>
        <v>45754</v>
      </c>
      <c r="B2474" s="5">
        <f>SUMPRODUCT('Stocks Returns'!B2470:E2470,$H$10:$K$10)</f>
        <v>5.5757920868385047E-4</v>
      </c>
      <c r="C2474" s="5">
        <f t="shared" si="115"/>
        <v>-5.5757920868385047E-4</v>
      </c>
      <c r="D2474" s="24">
        <f t="shared" si="116"/>
        <v>1.0004155161242265</v>
      </c>
      <c r="E2474" s="24">
        <f t="shared" si="117"/>
        <v>1.5949500626130968</v>
      </c>
    </row>
    <row r="2475" spans="1:5" ht="15" customHeight="1" x14ac:dyDescent="0.2">
      <c r="A2475" s="3">
        <f>'Stocks Returns'!A2471</f>
        <v>45755</v>
      </c>
      <c r="B2475" s="5">
        <f>SUMPRODUCT('Stocks Returns'!B2471:E2471,$H$10:$K$10)</f>
        <v>-1.6454898043076937E-2</v>
      </c>
      <c r="C2475" s="5">
        <f t="shared" si="115"/>
        <v>1.6454898043076937E-2</v>
      </c>
      <c r="D2475" s="24">
        <f t="shared" si="116"/>
        <v>0.98860885691150457</v>
      </c>
      <c r="E2475" s="24">
        <f t="shared" si="117"/>
        <v>1.58288619602892</v>
      </c>
    </row>
    <row r="2476" spans="1:5" ht="15" customHeight="1" x14ac:dyDescent="0.2">
      <c r="A2476" s="3">
        <f>'Stocks Returns'!A2472</f>
        <v>45756</v>
      </c>
      <c r="B2476" s="5">
        <f>SUMPRODUCT('Stocks Returns'!B2472:E2472,$H$10:$K$10)</f>
        <v>8.9601193125382228E-2</v>
      </c>
      <c r="C2476" s="5">
        <f t="shared" si="115"/>
        <v>-8.9601193125382228E-2</v>
      </c>
      <c r="D2476" s="24">
        <f t="shared" si="116"/>
        <v>1.0622117841824152</v>
      </c>
      <c r="E2476" s="24">
        <f t="shared" si="117"/>
        <v>1.6486801835804523</v>
      </c>
    </row>
    <row r="2477" spans="1:5" ht="15" customHeight="1" x14ac:dyDescent="0.2">
      <c r="A2477" s="3">
        <f>'Stocks Returns'!A2473</f>
        <v>45757</v>
      </c>
      <c r="B2477" s="5">
        <f>SUMPRODUCT('Stocks Returns'!B2473:E2473,$H$10:$K$10)</f>
        <v>-3.0170766526343193E-2</v>
      </c>
      <c r="C2477" s="5">
        <f t="shared" si="115"/>
        <v>3.0170766526343193E-2</v>
      </c>
      <c r="D2477" s="24">
        <f t="shared" si="116"/>
        <v>0.97909004418411782</v>
      </c>
      <c r="E2477" s="24">
        <f t="shared" si="117"/>
        <v>1.572762588217226</v>
      </c>
    </row>
    <row r="2478" spans="1:5" ht="15" customHeight="1" x14ac:dyDescent="0.2">
      <c r="A2478" s="3">
        <f>'Stocks Returns'!A2474</f>
        <v>45758</v>
      </c>
      <c r="B2478" s="5">
        <f>SUMPRODUCT('Stocks Returns'!B2474:E2474,$H$10:$K$10)</f>
        <v>2.5373216465538435E-2</v>
      </c>
      <c r="C2478" s="5">
        <f t="shared" si="115"/>
        <v>-2.5373216465538435E-2</v>
      </c>
      <c r="D2478" s="24">
        <f t="shared" si="116"/>
        <v>1.0176375683804837</v>
      </c>
      <c r="E2478" s="24">
        <f t="shared" si="117"/>
        <v>1.6115429390908247</v>
      </c>
    </row>
    <row r="2479" spans="1:5" ht="15" customHeight="1" x14ac:dyDescent="0.2">
      <c r="A2479" s="3">
        <f>'Stocks Returns'!A2475</f>
        <v>45761</v>
      </c>
      <c r="B2479" s="5">
        <f>SUMPRODUCT('Stocks Returns'!B2475:E2475,$H$10:$K$10)</f>
        <v>5.274861568541428E-3</v>
      </c>
      <c r="C2479" s="5">
        <f t="shared" si="115"/>
        <v>-5.274861568541428E-3</v>
      </c>
      <c r="D2479" s="24">
        <f t="shared" si="116"/>
        <v>1.0036893100819677</v>
      </c>
      <c r="E2479" s="24">
        <f t="shared" si="117"/>
        <v>1.5981969129261788</v>
      </c>
    </row>
    <row r="2480" spans="1:5" ht="15" customHeight="1" x14ac:dyDescent="0.2">
      <c r="A2480" s="3">
        <f>'Stocks Returns'!A2476</f>
        <v>45762</v>
      </c>
      <c r="B2480" s="5">
        <f>SUMPRODUCT('Stocks Returns'!B2476:E2476,$H$10:$K$10)</f>
        <v>1.5265295331273008E-3</v>
      </c>
      <c r="C2480" s="5">
        <f t="shared" si="115"/>
        <v>-1.5265295331273008E-3</v>
      </c>
      <c r="D2480" s="24">
        <f t="shared" si="116"/>
        <v>1.0010879676493902</v>
      </c>
      <c r="E2480" s="24">
        <f t="shared" si="117"/>
        <v>1.5956204904763673</v>
      </c>
    </row>
    <row r="2481" spans="1:5" ht="15" customHeight="1" x14ac:dyDescent="0.2">
      <c r="A2481" s="3">
        <f>'Stocks Returns'!A2477</f>
        <v>45763</v>
      </c>
      <c r="B2481" s="5">
        <f>SUMPRODUCT('Stocks Returns'!B2477:E2477,$H$10:$K$10)</f>
        <v>-1.3695952935120619E-2</v>
      </c>
      <c r="C2481" s="5">
        <f t="shared" si="115"/>
        <v>1.3695952935120619E-2</v>
      </c>
      <c r="D2481" s="24">
        <f t="shared" si="116"/>
        <v>0.99052356481642623</v>
      </c>
      <c r="E2481" s="24">
        <f t="shared" si="117"/>
        <v>1.5848799822740709</v>
      </c>
    </row>
    <row r="2482" spans="1:5" ht="15" customHeight="1" x14ac:dyDescent="0.2">
      <c r="A2482" s="3">
        <f>'Stocks Returns'!A2478</f>
        <v>45764</v>
      </c>
      <c r="B2482" s="5">
        <f>SUMPRODUCT('Stocks Returns'!B2478:E2478,$H$10:$K$10)</f>
        <v>-3.8858882842242259E-3</v>
      </c>
      <c r="C2482" s="5">
        <f t="shared" si="115"/>
        <v>3.8858882842242259E-3</v>
      </c>
      <c r="D2482" s="24">
        <f t="shared" si="116"/>
        <v>0.99733174968414828</v>
      </c>
      <c r="E2482" s="24">
        <f t="shared" si="117"/>
        <v>1.5918524277642001</v>
      </c>
    </row>
    <row r="2483" spans="1:5" ht="15" customHeight="1" x14ac:dyDescent="0.2">
      <c r="A2483" s="3">
        <f>'Stocks Returns'!A2479</f>
        <v>45765</v>
      </c>
      <c r="B2483" s="5">
        <f>SUMPRODUCT('Stocks Returns'!B2479:E2479,$H$10:$K$10)</f>
        <v>0</v>
      </c>
      <c r="C2483" s="5">
        <f t="shared" si="115"/>
        <v>0</v>
      </c>
      <c r="D2483" s="24">
        <f t="shared" si="116"/>
        <v>1.0000285561533999</v>
      </c>
      <c r="E2483" s="24">
        <f t="shared" si="117"/>
        <v>1.5945634464142966</v>
      </c>
    </row>
    <row r="2484" spans="1:5" ht="15" customHeight="1" x14ac:dyDescent="0.2">
      <c r="A2484" s="3">
        <f>'Stocks Returns'!A2480</f>
        <v>45768</v>
      </c>
      <c r="B2484" s="5">
        <f>SUMPRODUCT('Stocks Returns'!B2480:E2480,$H$10:$K$10)</f>
        <v>-2.5837770889513806E-2</v>
      </c>
      <c r="C2484" s="5">
        <f t="shared" si="115"/>
        <v>2.5837770889513806E-2</v>
      </c>
      <c r="D2484" s="24">
        <f t="shared" si="116"/>
        <v>0.98209714315607732</v>
      </c>
      <c r="E2484" s="24">
        <f t="shared" si="117"/>
        <v>1.5759986159003563</v>
      </c>
    </row>
    <row r="2485" spans="1:5" ht="15" customHeight="1" x14ac:dyDescent="0.2">
      <c r="A2485" s="3">
        <f>'Stocks Returns'!A2481</f>
        <v>45769</v>
      </c>
      <c r="B2485" s="5">
        <f>SUMPRODUCT('Stocks Returns'!B2481:E2481,$H$10:$K$10)</f>
        <v>3.4496921998135158E-2</v>
      </c>
      <c r="C2485" s="5">
        <f t="shared" si="115"/>
        <v>-3.4496921998135158E-2</v>
      </c>
      <c r="D2485" s="24">
        <f t="shared" si="116"/>
        <v>1.0239694200201057</v>
      </c>
      <c r="E2485" s="24">
        <f t="shared" si="117"/>
        <v>1.6173367580231277</v>
      </c>
    </row>
    <row r="2486" spans="1:5" ht="15" customHeight="1" x14ac:dyDescent="0.2">
      <c r="A2486" s="3">
        <f>'Stocks Returns'!A2482</f>
        <v>45770</v>
      </c>
      <c r="B2486" s="5">
        <f>SUMPRODUCT('Stocks Returns'!B2482:E2482,$H$10:$K$10)</f>
        <v>1.0794734204068313E-2</v>
      </c>
      <c r="C2486" s="5">
        <f t="shared" si="115"/>
        <v>-1.0794734204068313E-2</v>
      </c>
      <c r="D2486" s="24">
        <f t="shared" si="116"/>
        <v>1.0075201016910234</v>
      </c>
      <c r="E2486" s="24">
        <f t="shared" si="117"/>
        <v>1.6019413213907343</v>
      </c>
    </row>
    <row r="2487" spans="1:5" ht="15" customHeight="1" x14ac:dyDescent="0.2">
      <c r="A2487" s="3">
        <f>'Stocks Returns'!A2483</f>
        <v>45771</v>
      </c>
      <c r="B2487" s="5">
        <f>SUMPRODUCT('Stocks Returns'!B2483:E2483,$H$10:$K$10)</f>
        <v>1.1004408827006576E-2</v>
      </c>
      <c r="C2487" s="5">
        <f t="shared" si="115"/>
        <v>-1.1004408827006576E-2</v>
      </c>
      <c r="D2487" s="24">
        <f t="shared" si="116"/>
        <v>1.0076656158793424</v>
      </c>
      <c r="E2487" s="24">
        <f t="shared" si="117"/>
        <v>1.6020823824441317</v>
      </c>
    </row>
    <row r="2488" spans="1:5" ht="15" customHeight="1" x14ac:dyDescent="0.2">
      <c r="A2488" s="3">
        <f>'Stocks Returns'!A2484</f>
        <v>45772</v>
      </c>
      <c r="B2488" s="5">
        <f>SUMPRODUCT('Stocks Returns'!B2484:E2484,$H$10:$K$10)</f>
        <v>-1.7976891385097092E-3</v>
      </c>
      <c r="C2488" s="5">
        <f t="shared" si="115"/>
        <v>1.7976891385097092E-3</v>
      </c>
      <c r="D2488" s="24">
        <f t="shared" si="116"/>
        <v>0.99878095989127424</v>
      </c>
      <c r="E2488" s="24">
        <f t="shared" si="117"/>
        <v>1.5933128820800331</v>
      </c>
    </row>
    <row r="2489" spans="1:5" ht="15" customHeight="1" x14ac:dyDescent="0.2">
      <c r="A2489" s="3">
        <f>'Stocks Returns'!A2485</f>
        <v>45775</v>
      </c>
      <c r="B2489" s="5">
        <f>SUMPRODUCT('Stocks Returns'!B2485:E2485,$H$10:$K$10)</f>
        <v>6.7366699589750572E-3</v>
      </c>
      <c r="C2489" s="5">
        <f t="shared" si="115"/>
        <v>-6.7366699589750572E-3</v>
      </c>
      <c r="D2489" s="24">
        <f t="shared" si="116"/>
        <v>1.0047038051049286</v>
      </c>
      <c r="E2489" s="24">
        <f t="shared" si="117"/>
        <v>1.5991943064639744</v>
      </c>
    </row>
    <row r="2490" spans="1:5" ht="15" customHeight="1" x14ac:dyDescent="0.2">
      <c r="A2490" s="3">
        <f>'Stocks Returns'!A2486</f>
        <v>45776</v>
      </c>
      <c r="B2490" s="5">
        <f>SUMPRODUCT('Stocks Returns'!B2486:E2486,$H$10:$K$10)</f>
        <v>9.7970824554266013E-3</v>
      </c>
      <c r="C2490" s="5">
        <f t="shared" si="115"/>
        <v>-9.7970824554266013E-3</v>
      </c>
      <c r="D2490" s="24">
        <f t="shared" si="116"/>
        <v>1.0068277313774661</v>
      </c>
      <c r="E2490" s="24">
        <f t="shared" si="117"/>
        <v>1.6012689621606189</v>
      </c>
    </row>
    <row r="2491" spans="1:5" ht="15" customHeight="1" x14ac:dyDescent="0.2">
      <c r="A2491" s="3">
        <f>'Stocks Returns'!A2487</f>
        <v>45777</v>
      </c>
      <c r="B2491" s="5">
        <f>SUMPRODUCT('Stocks Returns'!B2487:E2487,$H$10:$K$10)</f>
        <v>1.1098056634305417E-2</v>
      </c>
      <c r="C2491" s="5">
        <f t="shared" si="115"/>
        <v>-1.1098056634305417E-2</v>
      </c>
      <c r="D2491" s="24">
        <f t="shared" si="116"/>
        <v>1.007730607457608</v>
      </c>
      <c r="E2491" s="24">
        <f t="shared" si="117"/>
        <v>1.6021453573189699</v>
      </c>
    </row>
    <row r="2492" spans="1:5" ht="15" customHeight="1" x14ac:dyDescent="0.2">
      <c r="A2492" s="3">
        <f>'Stocks Returns'!A2488</f>
        <v>45778</v>
      </c>
      <c r="B2492" s="5">
        <f>SUMPRODUCT('Stocks Returns'!B2488:E2488,$H$10:$K$10)</f>
        <v>-8.3903438536838629E-3</v>
      </c>
      <c r="C2492" s="5">
        <f t="shared" si="115"/>
        <v>8.3903438536838629E-3</v>
      </c>
      <c r="D2492" s="24">
        <f t="shared" si="116"/>
        <v>0.9942056575189433</v>
      </c>
      <c r="E2492" s="24">
        <f t="shared" si="117"/>
        <v>1.5886736595111202</v>
      </c>
    </row>
    <row r="2493" spans="1:5" ht="15" customHeight="1" x14ac:dyDescent="0.2">
      <c r="A2493" s="3">
        <f>'Stocks Returns'!A2489</f>
        <v>45779</v>
      </c>
      <c r="B2493" s="5">
        <f>SUMPRODUCT('Stocks Returns'!B2489:E2489,$H$10:$K$10)</f>
        <v>1.659243201379838E-2</v>
      </c>
      <c r="C2493" s="5">
        <f t="shared" si="115"/>
        <v>-1.659243201379838E-2</v>
      </c>
      <c r="D2493" s="24">
        <f t="shared" si="116"/>
        <v>1.011543703970976</v>
      </c>
      <c r="E2493" s="24">
        <f t="shared" si="117"/>
        <v>1.6058100235141513</v>
      </c>
    </row>
    <row r="2494" spans="1:5" ht="15" customHeight="1" x14ac:dyDescent="0.2">
      <c r="A2494" s="3">
        <f>'Stocks Returns'!A2490</f>
        <v>45782</v>
      </c>
      <c r="B2494" s="5">
        <f>SUMPRODUCT('Stocks Returns'!B2490:E2490,$H$10:$K$10)</f>
        <v>2.5734118591464665E-3</v>
      </c>
      <c r="C2494" s="5">
        <f t="shared" si="115"/>
        <v>-2.5734118591464665E-3</v>
      </c>
      <c r="D2494" s="24">
        <f t="shared" si="116"/>
        <v>1.0018145039836477</v>
      </c>
      <c r="E2494" s="24">
        <f t="shared" si="117"/>
        <v>1.5963428030560909</v>
      </c>
    </row>
    <row r="2495" spans="1:5" ht="15" customHeight="1" x14ac:dyDescent="0.2">
      <c r="A2495" s="3">
        <f>'Stocks Returns'!A2491</f>
        <v>45783</v>
      </c>
      <c r="B2495" s="5">
        <f>SUMPRODUCT('Stocks Returns'!B2491:E2491,$H$10:$K$10)</f>
        <v>-3.1906825871990687E-3</v>
      </c>
      <c r="C2495" s="5">
        <f t="shared" si="115"/>
        <v>3.1906825871990687E-3</v>
      </c>
      <c r="D2495" s="24">
        <f t="shared" si="116"/>
        <v>0.99781422243788376</v>
      </c>
      <c r="E2495" s="24">
        <f t="shared" si="117"/>
        <v>1.5923395729967993</v>
      </c>
    </row>
    <row r="2496" spans="1:5" ht="15" customHeight="1" x14ac:dyDescent="0.2">
      <c r="A2496" s="3">
        <f>'Stocks Returns'!A2492</f>
        <v>45784</v>
      </c>
      <c r="B2496" s="5">
        <f>SUMPRODUCT('Stocks Returns'!B2492:E2492,$H$10:$K$10)</f>
        <v>6.8479944487422019E-3</v>
      </c>
      <c r="C2496" s="5">
        <f t="shared" si="115"/>
        <v>-6.8479944487422019E-3</v>
      </c>
      <c r="D2496" s="24">
        <f t="shared" si="116"/>
        <v>1.004781064300827</v>
      </c>
      <c r="E2496" s="24">
        <f t="shared" si="117"/>
        <v>1.5992700931090458</v>
      </c>
    </row>
    <row r="2497" spans="1:5" ht="15" customHeight="1" x14ac:dyDescent="0.2">
      <c r="A2497" s="3">
        <f>'Stocks Returns'!A2493</f>
        <v>45785</v>
      </c>
      <c r="B2497" s="5">
        <f>SUMPRODUCT('Stocks Returns'!B2493:E2493,$H$10:$K$10)</f>
        <v>5.1212364494270428E-3</v>
      </c>
      <c r="C2497" s="5">
        <f t="shared" si="115"/>
        <v>-5.1212364494270428E-3</v>
      </c>
      <c r="D2497" s="24">
        <f t="shared" si="116"/>
        <v>1.0035826942493022</v>
      </c>
      <c r="E2497" s="24">
        <f t="shared" si="117"/>
        <v>1.5980918533619857</v>
      </c>
    </row>
    <row r="2498" spans="1:5" ht="15" customHeight="1" x14ac:dyDescent="0.2">
      <c r="A2498" s="3">
        <f>'Stocks Returns'!A2494</f>
        <v>45786</v>
      </c>
      <c r="B2498" s="5">
        <f>SUMPRODUCT('Stocks Returns'!B2494:E2494,$H$10:$K$10)</f>
        <v>1.071820730709064E-2</v>
      </c>
      <c r="C2498" s="5">
        <f t="shared" si="115"/>
        <v>-1.071820730709064E-2</v>
      </c>
      <c r="D2498" s="24">
        <f t="shared" si="116"/>
        <v>1.0074669920245209</v>
      </c>
      <c r="E2498" s="24">
        <f t="shared" si="117"/>
        <v>1.6018898156085506</v>
      </c>
    </row>
    <row r="2499" spans="1:5" ht="15" customHeight="1" x14ac:dyDescent="0.2">
      <c r="A2499" s="3">
        <f>'Stocks Returns'!A2495</f>
        <v>45789</v>
      </c>
      <c r="B2499" s="5">
        <f>SUMPRODUCT('Stocks Returns'!B2495:E2495,$H$10:$K$10)</f>
        <v>1.4822481891299692E-2</v>
      </c>
      <c r="C2499" s="5">
        <f t="shared" si="115"/>
        <v>-1.4822481891299692E-2</v>
      </c>
      <c r="D2499" s="24">
        <f t="shared" si="116"/>
        <v>1.0103153585859619</v>
      </c>
      <c r="E2499" s="24">
        <f t="shared" si="117"/>
        <v>1.6046359691851571</v>
      </c>
    </row>
    <row r="2500" spans="1:5" ht="15" customHeight="1" x14ac:dyDescent="0.2">
      <c r="A2500" s="3">
        <f>'Stocks Returns'!A2496</f>
        <v>45790</v>
      </c>
      <c r="B2500" s="5">
        <f>SUMPRODUCT('Stocks Returns'!B2496:E2496,$H$10:$K$10)</f>
        <v>2.083535877692643E-3</v>
      </c>
      <c r="C2500" s="5">
        <f t="shared" si="115"/>
        <v>-2.083535877692643E-3</v>
      </c>
      <c r="D2500" s="24">
        <f t="shared" si="116"/>
        <v>1.0014745300525187</v>
      </c>
      <c r="E2500" s="24">
        <f t="shared" si="117"/>
        <v>1.5960050691900021</v>
      </c>
    </row>
    <row r="2501" spans="1:5" ht="15" customHeight="1" x14ac:dyDescent="0.2">
      <c r="A2501" s="3">
        <f>'Stocks Returns'!A2497</f>
        <v>45791</v>
      </c>
      <c r="B2501" s="5">
        <f>SUMPRODUCT('Stocks Returns'!B2497:E2497,$H$10:$K$10)</f>
        <v>-7.2817171885190997E-4</v>
      </c>
      <c r="C2501" s="5">
        <f t="shared" si="115"/>
        <v>7.2817171885190997E-4</v>
      </c>
      <c r="D2501" s="24">
        <f t="shared" si="116"/>
        <v>0.99952320498051672</v>
      </c>
      <c r="E2501" s="24">
        <f t="shared" si="117"/>
        <v>1.5940576423498716</v>
      </c>
    </row>
    <row r="2502" spans="1:5" ht="15" customHeight="1" x14ac:dyDescent="0.2">
      <c r="A2502" s="3">
        <f>'Stocks Returns'!A2498</f>
        <v>45792</v>
      </c>
      <c r="B2502" s="5">
        <f>SUMPRODUCT('Stocks Returns'!B2498:E2498,$H$10:$K$10)</f>
        <v>1.5550899363596953E-2</v>
      </c>
      <c r="C2502" s="5">
        <f t="shared" ref="C2502" si="118">-B2502</f>
        <v>-1.5550899363596953E-2</v>
      </c>
      <c r="D2502" s="24">
        <f t="shared" si="116"/>
        <v>1.0108208803117362</v>
      </c>
      <c r="E2502" s="24">
        <f t="shared" ref="E2502" si="119">$H$22*D2502-$H$23*D2502^2-LN(1+$H$24*EXP(1-D2502^3))</f>
        <v>1.6051198944251279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S2524"/>
  <sheetViews>
    <sheetView topLeftCell="G1" zoomScale="125" zoomScaleNormal="125" workbookViewId="0">
      <pane ySplit="5" topLeftCell="A6" activePane="bottomLeft" state="frozen"/>
      <selection activeCell="G1" sqref="G1"/>
      <selection pane="bottomLeft" activeCell="J20" sqref="J20"/>
    </sheetView>
  </sheetViews>
  <sheetFormatPr baseColWidth="10" defaultColWidth="8.6640625" defaultRowHeight="15" x14ac:dyDescent="0.2"/>
  <cols>
    <col min="1" max="1" width="12" customWidth="1"/>
    <col min="2" max="5" width="14" customWidth="1"/>
    <col min="7" max="7" width="46" customWidth="1"/>
    <col min="8" max="8" width="15" customWidth="1"/>
    <col min="9" max="11" width="14" customWidth="1"/>
    <col min="12" max="12" width="3" customWidth="1"/>
    <col min="13" max="14" width="12" customWidth="1"/>
    <col min="15" max="18" width="10" customWidth="1"/>
  </cols>
  <sheetData>
    <row r="2" spans="1:19" ht="15.75" customHeight="1" x14ac:dyDescent="0.2">
      <c r="A2" s="6" t="s">
        <v>100</v>
      </c>
    </row>
    <row r="3" spans="1:19" ht="15" customHeight="1" x14ac:dyDescent="0.2">
      <c r="A3" s="2"/>
      <c r="G3" s="8" t="s">
        <v>60</v>
      </c>
      <c r="H3" s="7">
        <v>45824</v>
      </c>
      <c r="M3" s="8" t="s">
        <v>61</v>
      </c>
    </row>
    <row r="4" spans="1:19" ht="15" customHeight="1" x14ac:dyDescent="0.2">
      <c r="G4" s="8" t="s">
        <v>62</v>
      </c>
      <c r="H4" s="12" t="s">
        <v>101</v>
      </c>
      <c r="M4" s="2"/>
    </row>
    <row r="5" spans="1:19" ht="23.25" customHeight="1" x14ac:dyDescent="0.2">
      <c r="A5" s="11" t="s">
        <v>0</v>
      </c>
      <c r="B5" s="11" t="s">
        <v>64</v>
      </c>
      <c r="C5" s="11" t="s">
        <v>65</v>
      </c>
      <c r="D5" s="11" t="s">
        <v>66</v>
      </c>
      <c r="E5" s="11" t="s">
        <v>67</v>
      </c>
      <c r="G5" s="8" t="s">
        <v>68</v>
      </c>
      <c r="H5" s="9">
        <f>COUNT($B$6:$B$2524)</f>
        <v>2519</v>
      </c>
      <c r="M5" s="11" t="s">
        <v>69</v>
      </c>
      <c r="N5" s="11" t="s">
        <v>70</v>
      </c>
      <c r="O5" s="11" t="s">
        <v>71</v>
      </c>
      <c r="P5" s="11" t="s">
        <v>72</v>
      </c>
      <c r="Q5" s="11" t="s">
        <v>73</v>
      </c>
      <c r="R5" s="11" t="s">
        <v>74</v>
      </c>
      <c r="S5" s="11" t="s">
        <v>75</v>
      </c>
    </row>
    <row r="6" spans="1:19" ht="15" customHeight="1" x14ac:dyDescent="0.2">
      <c r="A6" s="3">
        <f>'Stocks Returns'!A2</f>
        <v>42298</v>
      </c>
      <c r="B6" s="5">
        <f>SUMPRODUCT('Stocks Returns'!B2:E2,$H$10:$K$10)</f>
        <v>-1.0315384749554983E-2</v>
      </c>
      <c r="C6" s="5">
        <f t="shared" ref="C6:C69" si="0">-B6</f>
        <v>1.0315384749554983E-2</v>
      </c>
      <c r="D6" s="24">
        <f t="shared" ref="D6:D69" si="1">1+$H$13+$H$19*(B6-$H$13)</f>
        <v>0.9930171324967888</v>
      </c>
      <c r="E6" s="24">
        <f t="shared" ref="E6:E69" si="2">$H$22*D6-$H$23*D6^2-LN(1+$H$24*EXP(1-D6^3))</f>
        <v>1.5874549564810516</v>
      </c>
      <c r="G6" s="8" t="s">
        <v>76</v>
      </c>
      <c r="H6" s="25">
        <v>0.03</v>
      </c>
      <c r="M6" s="26">
        <v>6.40603907340717E-4</v>
      </c>
      <c r="N6" s="27">
        <v>4.1388883800043401E-2</v>
      </c>
      <c r="O6" s="28">
        <v>8.2538734438321396E-2</v>
      </c>
      <c r="P6" s="28">
        <v>0.778773156836014</v>
      </c>
      <c r="Q6" s="28">
        <v>0</v>
      </c>
      <c r="R6" s="28">
        <v>0.138688108725665</v>
      </c>
      <c r="S6" s="5">
        <f t="shared" ref="S6:S36" si="3">(M6-$H$13)/N6</f>
        <v>1.3092217337611234E-2</v>
      </c>
    </row>
    <row r="7" spans="1:19" ht="15" customHeight="1" x14ac:dyDescent="0.2">
      <c r="A7" s="3">
        <f>'Stocks Returns'!A3</f>
        <v>42299</v>
      </c>
      <c r="B7" s="5">
        <f>SUMPRODUCT('Stocks Returns'!B3:E3,$H$10:$K$10)</f>
        <v>1.4562536241314627E-2</v>
      </c>
      <c r="C7" s="5">
        <f t="shared" si="0"/>
        <v>-1.4562536241314627E-2</v>
      </c>
      <c r="D7" s="24">
        <f t="shared" si="1"/>
        <v>1.0099341187705801</v>
      </c>
      <c r="E7" s="24">
        <f t="shared" si="2"/>
        <v>1.6042703261573148</v>
      </c>
      <c r="G7" s="8" t="s">
        <v>77</v>
      </c>
      <c r="H7" s="9">
        <f>ROUNDUP(H5*H6,0)</f>
        <v>76</v>
      </c>
      <c r="M7" s="26">
        <v>6.4382268130406303E-4</v>
      </c>
      <c r="N7" s="27">
        <v>4.1572984493710302E-2</v>
      </c>
      <c r="O7" s="28">
        <v>8.0236722908890196E-2</v>
      </c>
      <c r="P7" s="28">
        <v>0.78881477294866698</v>
      </c>
      <c r="Q7" s="28">
        <v>0</v>
      </c>
      <c r="R7" s="28">
        <v>0.130948504142443</v>
      </c>
      <c r="S7" s="5">
        <f t="shared" si="3"/>
        <v>1.3111664766745804E-2</v>
      </c>
    </row>
    <row r="8" spans="1:19" ht="15" customHeight="1" x14ac:dyDescent="0.2">
      <c r="A8" s="3">
        <f>'Stocks Returns'!A4</f>
        <v>42300</v>
      </c>
      <c r="B8" s="5">
        <f>SUMPRODUCT('Stocks Returns'!B4:E4,$H$10:$K$10)</f>
        <v>8.2199748350353236E-3</v>
      </c>
      <c r="C8" s="5">
        <f t="shared" si="0"/>
        <v>-8.2199748350353236E-3</v>
      </c>
      <c r="D8" s="24">
        <f t="shared" si="1"/>
        <v>1.0056211770143102</v>
      </c>
      <c r="E8" s="24">
        <f t="shared" si="2"/>
        <v>1.6000926364149148</v>
      </c>
      <c r="M8" s="26">
        <v>6.4704145526740895E-4</v>
      </c>
      <c r="N8" s="27">
        <v>4.1581075016964598E-2</v>
      </c>
      <c r="O8" s="28">
        <v>7.5255022031950003E-2</v>
      </c>
      <c r="P8" s="28">
        <v>0.79232558925660901</v>
      </c>
      <c r="Q8" s="28">
        <v>0</v>
      </c>
      <c r="R8" s="28">
        <v>0.13241938871144099</v>
      </c>
      <c r="S8" s="5">
        <f t="shared" si="3"/>
        <v>1.3186523190520997E-2</v>
      </c>
    </row>
    <row r="9" spans="1:19" ht="23.25" customHeight="1" x14ac:dyDescent="0.2">
      <c r="A9" s="3">
        <f>'Stocks Returns'!A5</f>
        <v>42303</v>
      </c>
      <c r="B9" s="5">
        <f>SUMPRODUCT('Stocks Returns'!B5:E5,$H$10:$K$10)</f>
        <v>1.2218608336761111E-2</v>
      </c>
      <c r="C9" s="5">
        <f t="shared" si="0"/>
        <v>-1.2218608336761111E-2</v>
      </c>
      <c r="D9" s="24">
        <f t="shared" si="1"/>
        <v>1.0083402477954837</v>
      </c>
      <c r="E9" s="24">
        <f t="shared" si="2"/>
        <v>1.6027352447351011</v>
      </c>
      <c r="G9" s="8" t="s">
        <v>78</v>
      </c>
      <c r="H9" s="29" t="s">
        <v>79</v>
      </c>
      <c r="I9" s="29" t="s">
        <v>19</v>
      </c>
      <c r="J9" s="29" t="s">
        <v>20</v>
      </c>
      <c r="K9" s="29" t="s">
        <v>21</v>
      </c>
      <c r="M9" s="26">
        <v>6.5026022923075498E-4</v>
      </c>
      <c r="N9" s="27">
        <v>4.1595027960535998E-2</v>
      </c>
      <c r="O9" s="28">
        <v>7.1586777919709105E-2</v>
      </c>
      <c r="P9" s="28">
        <v>0.79903749422446202</v>
      </c>
      <c r="Q9" s="28">
        <v>0</v>
      </c>
      <c r="R9" s="28">
        <v>0.12937572785582899</v>
      </c>
      <c r="S9" s="5">
        <f t="shared" si="3"/>
        <v>1.325948342875536E-2</v>
      </c>
    </row>
    <row r="10" spans="1:19" ht="15" customHeight="1" x14ac:dyDescent="0.2">
      <c r="A10" s="3">
        <f>'Stocks Returns'!A6</f>
        <v>42304</v>
      </c>
      <c r="B10" s="5">
        <f>SUMPRODUCT('Stocks Returns'!B6:E6,$H$10:$K$10)</f>
        <v>-8.7623104498759097E-3</v>
      </c>
      <c r="C10" s="5">
        <f t="shared" si="0"/>
        <v>8.7623104498759097E-3</v>
      </c>
      <c r="D10" s="24">
        <f t="shared" si="1"/>
        <v>0.99407322302057055</v>
      </c>
      <c r="E10" s="24">
        <f t="shared" si="2"/>
        <v>1.5885381386013018</v>
      </c>
      <c r="H10" s="14">
        <v>0</v>
      </c>
      <c r="I10" s="14">
        <v>0.92027205896338704</v>
      </c>
      <c r="J10" s="14">
        <v>7.6343535572930998E-2</v>
      </c>
      <c r="K10" s="14">
        <v>3.3844054636816799E-3</v>
      </c>
      <c r="M10" s="26">
        <v>6.5347900319410101E-4</v>
      </c>
      <c r="N10" s="27">
        <v>4.1609352293813899E-2</v>
      </c>
      <c r="O10" s="28">
        <v>6.7535692245911202E-2</v>
      </c>
      <c r="P10" s="28">
        <v>0.80481635760755998</v>
      </c>
      <c r="Q10" s="28">
        <v>0</v>
      </c>
      <c r="R10" s="28">
        <v>0.12764795014652899</v>
      </c>
      <c r="S10" s="5">
        <f t="shared" si="3"/>
        <v>1.3332275734731006E-2</v>
      </c>
    </row>
    <row r="11" spans="1:19" ht="15" customHeight="1" x14ac:dyDescent="0.2">
      <c r="A11" s="3">
        <f>'Stocks Returns'!A7</f>
        <v>42305</v>
      </c>
      <c r="B11" s="5">
        <f>SUMPRODUCT('Stocks Returns'!B7:E7,$H$10:$K$10)</f>
        <v>1.7137915833694596E-2</v>
      </c>
      <c r="C11" s="5">
        <f t="shared" si="0"/>
        <v>-1.7137915833694596E-2</v>
      </c>
      <c r="D11" s="24">
        <f t="shared" si="1"/>
        <v>1.0116853768933984</v>
      </c>
      <c r="E11" s="24">
        <f t="shared" si="2"/>
        <v>1.6059450377753155</v>
      </c>
      <c r="G11" s="8" t="s">
        <v>80</v>
      </c>
      <c r="H11" s="20">
        <f>SUM(H10:K10)</f>
        <v>0.99999999999999967</v>
      </c>
      <c r="M11" s="26">
        <v>6.5669777715744704E-4</v>
      </c>
      <c r="N11" s="27">
        <v>4.1623888206227699E-2</v>
      </c>
      <c r="O11" s="28">
        <v>6.3266503363136994E-2</v>
      </c>
      <c r="P11" s="28">
        <v>0.81006367116906597</v>
      </c>
      <c r="Q11" s="28">
        <v>0</v>
      </c>
      <c r="R11" s="28">
        <v>0.12666982546779701</v>
      </c>
      <c r="S11" s="5">
        <f t="shared" si="3"/>
        <v>1.3404949800065843E-2</v>
      </c>
    </row>
    <row r="12" spans="1:19" ht="15" customHeight="1" x14ac:dyDescent="0.2">
      <c r="A12" s="3">
        <f>'Stocks Returns'!A8</f>
        <v>42306</v>
      </c>
      <c r="B12" s="5">
        <f>SUMPRODUCT('Stocks Returns'!B8:E8,$H$10:$K$10)</f>
        <v>-6.022205078244071E-3</v>
      </c>
      <c r="C12" s="5">
        <f t="shared" si="0"/>
        <v>6.022205078244071E-3</v>
      </c>
      <c r="D12" s="24">
        <f t="shared" si="1"/>
        <v>0.99593649467328027</v>
      </c>
      <c r="E12" s="24">
        <f t="shared" si="2"/>
        <v>1.5904384517614112</v>
      </c>
      <c r="G12" s="8" t="s">
        <v>81</v>
      </c>
      <c r="H12" s="30">
        <f>'1_Bonds'!E52</f>
        <v>2.5191215038123271E-2</v>
      </c>
      <c r="M12" s="26">
        <v>6.5991655112079297E-4</v>
      </c>
      <c r="N12" s="27">
        <v>4.1638936583831901E-2</v>
      </c>
      <c r="O12" s="28">
        <v>5.8469047352088903E-2</v>
      </c>
      <c r="P12" s="28">
        <v>0.81402351950204699</v>
      </c>
      <c r="Q12" s="28">
        <v>0</v>
      </c>
      <c r="R12" s="28">
        <v>0.12750743314586399</v>
      </c>
      <c r="S12" s="5">
        <f t="shared" si="3"/>
        <v>1.3477407251300578E-2</v>
      </c>
    </row>
    <row r="13" spans="1:19" ht="15" customHeight="1" x14ac:dyDescent="0.2">
      <c r="A13" s="3">
        <f>'Stocks Returns'!A9</f>
        <v>42307</v>
      </c>
      <c r="B13" s="5">
        <f>SUMPRODUCT('Stocks Returns'!B9:E9,$H$10:$K$10)</f>
        <v>-9.4683727597787235E-3</v>
      </c>
      <c r="C13" s="5">
        <f t="shared" si="0"/>
        <v>9.4683727597787235E-3</v>
      </c>
      <c r="D13" s="24">
        <f t="shared" si="1"/>
        <v>0.99359310064983664</v>
      </c>
      <c r="E13" s="24">
        <f t="shared" si="2"/>
        <v>1.5880462457627826</v>
      </c>
      <c r="G13" s="8" t="s">
        <v>82</v>
      </c>
      <c r="H13" s="22">
        <f>(1+H12)^(1/252)-1</f>
        <v>9.8731645269412027E-5</v>
      </c>
      <c r="M13" s="26">
        <v>6.6313532508413997E-4</v>
      </c>
      <c r="N13" s="27">
        <v>4.1471378893066103E-2</v>
      </c>
      <c r="O13" s="28">
        <v>5.4597318588259301E-2</v>
      </c>
      <c r="P13" s="28">
        <v>0.82023950223768605</v>
      </c>
      <c r="Q13" s="28">
        <v>0</v>
      </c>
      <c r="R13" s="28">
        <v>0.12516317917405501</v>
      </c>
      <c r="S13" s="5">
        <f t="shared" si="3"/>
        <v>1.3609474651663792E-2</v>
      </c>
    </row>
    <row r="14" spans="1:19" ht="15" customHeight="1" x14ac:dyDescent="0.2">
      <c r="A14" s="3">
        <f>'Stocks Returns'!A10</f>
        <v>42310</v>
      </c>
      <c r="B14" s="5">
        <f>SUMPRODUCT('Stocks Returns'!B10:E10,$H$10:$K$10)</f>
        <v>-2.6945441215609715E-2</v>
      </c>
      <c r="C14" s="5">
        <f t="shared" si="0"/>
        <v>2.6945441215609715E-2</v>
      </c>
      <c r="D14" s="24">
        <f t="shared" si="1"/>
        <v>0.9817086940998716</v>
      </c>
      <c r="E14" s="24">
        <f t="shared" si="2"/>
        <v>1.5755825524356757</v>
      </c>
      <c r="G14" s="8" t="s">
        <v>83</v>
      </c>
      <c r="H14" s="22">
        <f>AVERAGE($B$6:$B$2524)</f>
        <v>7.2751080435106156E-4</v>
      </c>
      <c r="M14" s="26">
        <v>6.66354099047486E-4</v>
      </c>
      <c r="N14" s="27">
        <v>4.16779554843291E-2</v>
      </c>
      <c r="O14" s="28">
        <v>4.9733953982035103E-2</v>
      </c>
      <c r="P14" s="28">
        <v>0.82403872156308999</v>
      </c>
      <c r="Q14" s="28">
        <v>0</v>
      </c>
      <c r="R14" s="28">
        <v>0.126227324454875</v>
      </c>
      <c r="S14" s="5">
        <f t="shared" si="3"/>
        <v>1.3619249005424459E-2</v>
      </c>
    </row>
    <row r="15" spans="1:19" ht="15" customHeight="1" x14ac:dyDescent="0.2">
      <c r="A15" s="3">
        <f>'Stocks Returns'!A11</f>
        <v>42311</v>
      </c>
      <c r="B15" s="5">
        <f>SUMPRODUCT('Stocks Returns'!B11:E11,$H$10:$K$10)</f>
        <v>3.2789169220200746E-2</v>
      </c>
      <c r="C15" s="5">
        <f t="shared" si="0"/>
        <v>-3.2789169220200746E-2</v>
      </c>
      <c r="D15" s="24">
        <f t="shared" si="1"/>
        <v>1.0223282291962228</v>
      </c>
      <c r="E15" s="24">
        <f t="shared" si="2"/>
        <v>1.6158510836092153</v>
      </c>
      <c r="G15" s="8" t="s">
        <v>84</v>
      </c>
      <c r="H15" s="5">
        <f>-SMALL($B$6:$B$2524,H7)</f>
        <v>2.9215281312787181E-2</v>
      </c>
      <c r="M15" s="26">
        <v>6.6957287301083203E-4</v>
      </c>
      <c r="N15" s="27">
        <v>4.17012634074038E-2</v>
      </c>
      <c r="O15" s="28">
        <v>4.4419522748165699E-2</v>
      </c>
      <c r="P15" s="28">
        <v>0.82673862471347703</v>
      </c>
      <c r="Q15" s="28">
        <v>0</v>
      </c>
      <c r="R15" s="28">
        <v>0.128841852538358</v>
      </c>
      <c r="S15" s="5">
        <f t="shared" si="3"/>
        <v>1.3688823337665848E-2</v>
      </c>
    </row>
    <row r="16" spans="1:19" ht="15" customHeight="1" x14ac:dyDescent="0.2">
      <c r="A16" s="3">
        <f>'Stocks Returns'!A12</f>
        <v>42312</v>
      </c>
      <c r="B16" s="5">
        <f>SUMPRODUCT('Stocks Returns'!B12:E12,$H$10:$K$10)</f>
        <v>5.5586525830010631E-3</v>
      </c>
      <c r="C16" s="5">
        <f t="shared" si="0"/>
        <v>-5.5586525830010631E-3</v>
      </c>
      <c r="D16" s="24">
        <f t="shared" si="1"/>
        <v>1.003811477882927</v>
      </c>
      <c r="E16" s="24">
        <f t="shared" si="2"/>
        <v>1.5983172411330338</v>
      </c>
      <c r="G16" s="8" t="s">
        <v>85</v>
      </c>
      <c r="H16" s="5">
        <f>-(SUMIF($B$6:$B$2524,"&lt;"&amp;-H15)+(-H15)*(H7-COUNTIF($B$6:$B$2524,"&lt;"&amp;-H15)))/H7</f>
        <v>4.2734434103870282E-2</v>
      </c>
      <c r="M16" s="26">
        <v>6.7279164697417796E-4</v>
      </c>
      <c r="N16" s="27">
        <v>4.1725982953996398E-2</v>
      </c>
      <c r="O16" s="28">
        <v>4.0723971920362097E-2</v>
      </c>
      <c r="P16" s="28">
        <v>0.83338397917134999</v>
      </c>
      <c r="Q16" s="28">
        <v>0</v>
      </c>
      <c r="R16" s="28">
        <v>0.12589204890828801</v>
      </c>
      <c r="S16" s="5">
        <f t="shared" si="3"/>
        <v>1.3757854484522913E-2</v>
      </c>
    </row>
    <row r="17" spans="1:19" ht="15" customHeight="1" x14ac:dyDescent="0.2">
      <c r="A17" s="3">
        <f>'Stocks Returns'!A13</f>
        <v>42313</v>
      </c>
      <c r="B17" s="5">
        <f>SUMPRODUCT('Stocks Returns'!B13:E13,$H$10:$K$10)</f>
        <v>9.0019243466532822E-3</v>
      </c>
      <c r="C17" s="5">
        <f t="shared" si="0"/>
        <v>-9.0019243466532822E-3</v>
      </c>
      <c r="D17" s="24">
        <f t="shared" si="1"/>
        <v>1.0061529026822105</v>
      </c>
      <c r="E17" s="24">
        <f t="shared" si="2"/>
        <v>1.6006117669827431</v>
      </c>
      <c r="G17" s="8" t="s">
        <v>86</v>
      </c>
      <c r="H17" s="5">
        <f>(H14-H13)/H16</f>
        <v>1.4713641873748448E-2</v>
      </c>
      <c r="M17" s="26">
        <v>6.7601042093752399E-4</v>
      </c>
      <c r="N17" s="27">
        <v>4.1755465199934602E-2</v>
      </c>
      <c r="O17" s="28">
        <v>4.0784231192772198E-2</v>
      </c>
      <c r="P17" s="28">
        <v>0.84918279908290095</v>
      </c>
      <c r="Q17" s="28">
        <v>0</v>
      </c>
      <c r="R17" s="28">
        <v>0.110032969724327</v>
      </c>
      <c r="S17" s="5">
        <f t="shared" si="3"/>
        <v>1.3825226779392128E-2</v>
      </c>
    </row>
    <row r="18" spans="1:19" ht="15" customHeight="1" x14ac:dyDescent="0.2">
      <c r="A18" s="3">
        <f>'Stocks Returns'!A14</f>
        <v>42314</v>
      </c>
      <c r="B18" s="5">
        <f>SUMPRODUCT('Stocks Returns'!B14:E14,$H$10:$K$10)</f>
        <v>-6.0477859331239166E-3</v>
      </c>
      <c r="C18" s="5">
        <f t="shared" si="0"/>
        <v>6.0477859331239166E-3</v>
      </c>
      <c r="D18" s="24">
        <f t="shared" si="1"/>
        <v>0.99591909969196191</v>
      </c>
      <c r="E18" s="24">
        <f t="shared" si="2"/>
        <v>1.5904207745883676</v>
      </c>
      <c r="M18" s="26">
        <v>6.7922919490087002E-4</v>
      </c>
      <c r="N18" s="27">
        <v>4.1784747333579397E-2</v>
      </c>
      <c r="O18" s="28">
        <v>3.4240760962039603E-2</v>
      </c>
      <c r="P18" s="28">
        <v>0.84888735217595401</v>
      </c>
      <c r="Q18" s="28">
        <v>0</v>
      </c>
      <c r="R18" s="28">
        <v>0.116871886862006</v>
      </c>
      <c r="S18" s="5">
        <f t="shared" si="3"/>
        <v>1.3892570535300422E-2</v>
      </c>
    </row>
    <row r="19" spans="1:19" ht="15" customHeight="1" x14ac:dyDescent="0.2">
      <c r="A19" s="3">
        <f>'Stocks Returns'!A15</f>
        <v>42317</v>
      </c>
      <c r="B19" s="5">
        <f>SUMPRODUCT('Stocks Returns'!B15:E15,$H$10:$K$10)</f>
        <v>-8.4214718012956789E-3</v>
      </c>
      <c r="C19" s="5">
        <f t="shared" si="0"/>
        <v>8.4214718012956789E-3</v>
      </c>
      <c r="D19" s="24">
        <f t="shared" si="1"/>
        <v>0.99430499330160516</v>
      </c>
      <c r="E19" s="24">
        <f t="shared" si="2"/>
        <v>1.5887752648197575</v>
      </c>
      <c r="G19" s="8" t="s">
        <v>87</v>
      </c>
      <c r="H19" s="14">
        <v>0.68</v>
      </c>
      <c r="M19" s="26">
        <v>6.8244796886421605E-4</v>
      </c>
      <c r="N19" s="27">
        <v>4.1818631175967201E-2</v>
      </c>
      <c r="O19" s="28">
        <v>2.90924052054716E-2</v>
      </c>
      <c r="P19" s="28">
        <v>0.85199200586047896</v>
      </c>
      <c r="Q19" s="28">
        <v>0</v>
      </c>
      <c r="R19" s="28">
        <v>0.11891558893404899</v>
      </c>
      <c r="S19" s="5">
        <f t="shared" si="3"/>
        <v>1.395828383618306E-2</v>
      </c>
    </row>
    <row r="20" spans="1:19" ht="15" customHeight="1" x14ac:dyDescent="0.2">
      <c r="A20" s="3">
        <f>'Stocks Returns'!A16</f>
        <v>42318</v>
      </c>
      <c r="B20" s="5">
        <f>SUMPRODUCT('Stocks Returns'!B16:E16,$H$10:$K$10)</f>
        <v>1.5935747386025396E-2</v>
      </c>
      <c r="C20" s="5">
        <f t="shared" si="0"/>
        <v>-1.5935747386025396E-2</v>
      </c>
      <c r="D20" s="24">
        <f t="shared" si="1"/>
        <v>1.0108679023489835</v>
      </c>
      <c r="E20" s="24">
        <f t="shared" si="2"/>
        <v>1.6051648545462465</v>
      </c>
      <c r="G20" s="8" t="s">
        <v>88</v>
      </c>
      <c r="H20" s="20">
        <f>1-H19</f>
        <v>0.31999999999999995</v>
      </c>
      <c r="M20" s="26">
        <v>6.8566674282756197E-4</v>
      </c>
      <c r="N20" s="27">
        <v>4.1854938099673403E-2</v>
      </c>
      <c r="O20" s="28">
        <v>2.59620467274615E-2</v>
      </c>
      <c r="P20" s="28">
        <v>0.86001481778038502</v>
      </c>
      <c r="Q20" s="28">
        <v>0</v>
      </c>
      <c r="R20" s="28">
        <v>0.114023135492154</v>
      </c>
      <c r="S20" s="5">
        <f t="shared" si="3"/>
        <v>1.4023078857754417E-2</v>
      </c>
    </row>
    <row r="21" spans="1:19" ht="15" customHeight="1" x14ac:dyDescent="0.2">
      <c r="A21" s="3">
        <f>'Stocks Returns'!A17</f>
        <v>42319</v>
      </c>
      <c r="B21" s="5">
        <f>SUMPRODUCT('Stocks Returns'!B17:E17,$H$10:$K$10)</f>
        <v>-3.6456615636834967E-3</v>
      </c>
      <c r="C21" s="5">
        <f t="shared" si="0"/>
        <v>3.6456615636834967E-3</v>
      </c>
      <c r="D21" s="24">
        <f t="shared" si="1"/>
        <v>0.99755254426318141</v>
      </c>
      <c r="E21" s="24">
        <f t="shared" si="2"/>
        <v>1.5920754756079176</v>
      </c>
      <c r="M21" s="26">
        <v>6.88885516790908E-4</v>
      </c>
      <c r="N21" s="27">
        <v>4.1890855217291599E-2</v>
      </c>
      <c r="O21" s="28">
        <v>2.2507048866217402E-2</v>
      </c>
      <c r="P21" s="28">
        <v>0.867246435443913</v>
      </c>
      <c r="Q21" s="28">
        <v>0</v>
      </c>
      <c r="R21" s="28">
        <v>0.110246515689869</v>
      </c>
      <c r="S21" s="5">
        <f t="shared" si="3"/>
        <v>1.4087892654860237E-2</v>
      </c>
    </row>
    <row r="22" spans="1:19" ht="15" customHeight="1" x14ac:dyDescent="0.2">
      <c r="A22" s="3">
        <f>'Stocks Returns'!A18</f>
        <v>42320</v>
      </c>
      <c r="B22" s="5">
        <f>SUMPRODUCT('Stocks Returns'!B18:E18,$H$10:$K$10)</f>
        <v>-1.1387942807459207E-2</v>
      </c>
      <c r="C22" s="5">
        <f t="shared" si="0"/>
        <v>1.1387942807459207E-2</v>
      </c>
      <c r="D22" s="24">
        <f t="shared" si="1"/>
        <v>0.99228779301741399</v>
      </c>
      <c r="E22" s="24">
        <f t="shared" si="2"/>
        <v>1.5867043387340589</v>
      </c>
      <c r="G22" s="8" t="s">
        <v>89</v>
      </c>
      <c r="H22" s="31">
        <v>4</v>
      </c>
      <c r="M22" s="26">
        <v>6.9210429075425501E-4</v>
      </c>
      <c r="N22" s="27">
        <v>4.1928485971990899E-2</v>
      </c>
      <c r="O22" s="28">
        <v>1.84882912606926E-2</v>
      </c>
      <c r="P22" s="28">
        <v>0.87310408711721399</v>
      </c>
      <c r="Q22" s="28">
        <v>0</v>
      </c>
      <c r="R22" s="28">
        <v>0.108407621622094</v>
      </c>
      <c r="S22" s="5">
        <f t="shared" si="3"/>
        <v>1.4152016981515341E-2</v>
      </c>
    </row>
    <row r="23" spans="1:19" ht="15" customHeight="1" x14ac:dyDescent="0.2">
      <c r="A23" s="3">
        <f>'Stocks Returns'!A19</f>
        <v>42321</v>
      </c>
      <c r="B23" s="5">
        <f>SUMPRODUCT('Stocks Returns'!B19:E19,$H$10:$K$10)</f>
        <v>-3.5613194976487094E-3</v>
      </c>
      <c r="C23" s="5">
        <f t="shared" si="0"/>
        <v>3.5613194976487094E-3</v>
      </c>
      <c r="D23" s="24">
        <f t="shared" si="1"/>
        <v>0.9976098968680851</v>
      </c>
      <c r="E23" s="24">
        <f t="shared" si="2"/>
        <v>1.5921333817651659</v>
      </c>
      <c r="G23" s="8" t="s">
        <v>90</v>
      </c>
      <c r="H23" s="31">
        <v>2</v>
      </c>
      <c r="M23" s="26">
        <v>6.9532306471760104E-4</v>
      </c>
      <c r="N23" s="27">
        <v>4.1969147465255499E-2</v>
      </c>
      <c r="O23" s="28">
        <v>1.44532134719718E-2</v>
      </c>
      <c r="P23" s="28">
        <v>0.87892196408702905</v>
      </c>
      <c r="Q23" s="28">
        <v>0</v>
      </c>
      <c r="R23" s="28">
        <v>0.10662482244099999</v>
      </c>
      <c r="S23" s="5">
        <f t="shared" si="3"/>
        <v>1.4214999719545937E-2</v>
      </c>
    </row>
    <row r="24" spans="1:19" ht="15" customHeight="1" x14ac:dyDescent="0.2">
      <c r="A24" s="3">
        <f>'Stocks Returns'!A20</f>
        <v>42324</v>
      </c>
      <c r="B24" s="5">
        <f>SUMPRODUCT('Stocks Returns'!B20:E20,$H$10:$K$10)</f>
        <v>9.9919827712294743E-3</v>
      </c>
      <c r="C24" s="5">
        <f t="shared" si="0"/>
        <v>-9.9919827712294743E-3</v>
      </c>
      <c r="D24" s="24">
        <f t="shared" si="1"/>
        <v>1.0068261424109222</v>
      </c>
      <c r="E24" s="24">
        <f t="shared" si="2"/>
        <v>1.6012674168822183</v>
      </c>
      <c r="G24" s="8" t="s">
        <v>91</v>
      </c>
      <c r="H24" s="31">
        <v>0.5</v>
      </c>
      <c r="M24" s="26">
        <v>6.9854183868094696E-4</v>
      </c>
      <c r="N24" s="27">
        <v>4.1822443580006703E-2</v>
      </c>
      <c r="O24" s="28">
        <v>1.0418135683250901E-2</v>
      </c>
      <c r="P24" s="28">
        <v>0.884739841056844</v>
      </c>
      <c r="Q24" s="28">
        <v>0</v>
      </c>
      <c r="R24" s="28">
        <v>0.10484202325990501</v>
      </c>
      <c r="S24" s="5">
        <f t="shared" si="3"/>
        <v>1.434182563398269E-2</v>
      </c>
    </row>
    <row r="25" spans="1:19" ht="15" customHeight="1" x14ac:dyDescent="0.2">
      <c r="A25" s="3">
        <f>'Stocks Returns'!A21</f>
        <v>42325</v>
      </c>
      <c r="B25" s="5">
        <f>SUMPRODUCT('Stocks Returns'!B21:E21,$H$10:$K$10)</f>
        <v>-6.2973259952472742E-4</v>
      </c>
      <c r="C25" s="5">
        <f t="shared" si="0"/>
        <v>6.2973259952472742E-4</v>
      </c>
      <c r="D25" s="24">
        <f t="shared" si="1"/>
        <v>0.99960337595880944</v>
      </c>
      <c r="E25" s="24">
        <f t="shared" si="2"/>
        <v>1.5941379533125655</v>
      </c>
      <c r="G25" s="8" t="s">
        <v>92</v>
      </c>
      <c r="M25" s="26">
        <v>7.0176061264429299E-4</v>
      </c>
      <c r="N25" s="27">
        <v>4.1864758986650603E-2</v>
      </c>
      <c r="O25" s="28">
        <v>6.71154040092483E-3</v>
      </c>
      <c r="P25" s="28">
        <v>0.89135827854335103</v>
      </c>
      <c r="Q25" s="28">
        <v>0</v>
      </c>
      <c r="R25" s="28">
        <v>0.101930181055724</v>
      </c>
      <c r="S25" s="5">
        <f t="shared" si="3"/>
        <v>1.4404214474689047E-2</v>
      </c>
    </row>
    <row r="26" spans="1:19" ht="15" customHeight="1" x14ac:dyDescent="0.2">
      <c r="A26" s="3">
        <f>'Stocks Returns'!A22</f>
        <v>42326</v>
      </c>
      <c r="B26" s="5">
        <f>SUMPRODUCT('Stocks Returns'!B22:E22,$H$10:$K$10)</f>
        <v>2.0556343128581196E-2</v>
      </c>
      <c r="C26" s="5">
        <f t="shared" si="0"/>
        <v>-2.0556343128581196E-2</v>
      </c>
      <c r="D26" s="24">
        <f t="shared" si="1"/>
        <v>1.0140099074539215</v>
      </c>
      <c r="E26" s="24">
        <f t="shared" si="2"/>
        <v>1.6081485626156251</v>
      </c>
      <c r="M26" s="26">
        <v>7.0497938660763902E-4</v>
      </c>
      <c r="N26" s="27">
        <v>4.1910385198501703E-2</v>
      </c>
      <c r="O26" s="28">
        <v>3.25607120241922E-3</v>
      </c>
      <c r="P26" s="28">
        <v>0.89858874748816697</v>
      </c>
      <c r="Q26" s="28">
        <v>0</v>
      </c>
      <c r="R26" s="28">
        <v>9.8155181309413503E-2</v>
      </c>
      <c r="S26" s="5">
        <f t="shared" si="3"/>
        <v>1.4465334509974878E-2</v>
      </c>
    </row>
    <row r="27" spans="1:19" ht="15" customHeight="1" x14ac:dyDescent="0.2">
      <c r="A27" s="3">
        <f>'Stocks Returns'!A23</f>
        <v>42327</v>
      </c>
      <c r="B27" s="5">
        <f>SUMPRODUCT('Stocks Returns'!B23:E23,$H$10:$K$10)</f>
        <v>-3.2778144581898693E-3</v>
      </c>
      <c r="C27" s="5">
        <f t="shared" si="0"/>
        <v>3.2778144581898693E-3</v>
      </c>
      <c r="D27" s="24">
        <f t="shared" si="1"/>
        <v>0.99780268029491714</v>
      </c>
      <c r="E27" s="24">
        <f t="shared" si="2"/>
        <v>1.5923279298947004</v>
      </c>
      <c r="G27" s="8" t="s">
        <v>93</v>
      </c>
      <c r="H27" s="24">
        <f>AVERAGE($E$6:$E$2524)</f>
        <v>1.5948477499279952</v>
      </c>
      <c r="M27" s="26">
        <v>7.0819816057098495E-4</v>
      </c>
      <c r="N27" s="27">
        <v>4.1962130422122802E-2</v>
      </c>
      <c r="O27" s="28">
        <v>3.49881019755887E-4</v>
      </c>
      <c r="P27" s="28">
        <v>0.90585840922432503</v>
      </c>
      <c r="Q27" s="28">
        <v>1.2409427605864201E-3</v>
      </c>
      <c r="R27" s="28">
        <v>9.2550766995332698E-2</v>
      </c>
      <c r="S27" s="5">
        <f t="shared" si="3"/>
        <v>1.4524203351225867E-2</v>
      </c>
    </row>
    <row r="28" spans="1:19" ht="15" customHeight="1" x14ac:dyDescent="0.2">
      <c r="A28" s="3">
        <f>'Stocks Returns'!A24</f>
        <v>42328</v>
      </c>
      <c r="B28" s="5">
        <f>SUMPRODUCT('Stocks Returns'!B24:E24,$H$10:$K$10)</f>
        <v>7.4309247566822388E-4</v>
      </c>
      <c r="C28" s="5">
        <f t="shared" si="0"/>
        <v>-7.4309247566822388E-4</v>
      </c>
      <c r="D28" s="24">
        <f t="shared" si="1"/>
        <v>1.0005368970099406</v>
      </c>
      <c r="E28" s="24">
        <f t="shared" si="2"/>
        <v>1.5950712121785895</v>
      </c>
      <c r="G28" s="8" t="s">
        <v>94</v>
      </c>
      <c r="H28" s="24">
        <f>AVERAGE($D$6:$D$2524)</f>
        <v>1.0005263014734473</v>
      </c>
      <c r="M28" s="26">
        <v>7.1141693453433098E-4</v>
      </c>
      <c r="N28" s="27">
        <v>4.2209894414331997E-2</v>
      </c>
      <c r="O28" s="28">
        <v>0</v>
      </c>
      <c r="P28" s="28">
        <v>0.89523436487573504</v>
      </c>
      <c r="Q28" s="28">
        <v>2.55189715208844E-2</v>
      </c>
      <c r="R28" s="28">
        <v>7.9246663603380396E-2</v>
      </c>
      <c r="S28" s="5">
        <f t="shared" si="3"/>
        <v>1.4515205445690172E-2</v>
      </c>
    </row>
    <row r="29" spans="1:19" ht="15" customHeight="1" x14ac:dyDescent="0.2">
      <c r="A29" s="3">
        <f>'Stocks Returns'!A25</f>
        <v>42331</v>
      </c>
      <c r="B29" s="5">
        <f>SUMPRODUCT('Stocks Returns'!B25:E25,$H$10:$K$10)</f>
        <v>-2.1525285169917076E-3</v>
      </c>
      <c r="C29" s="5">
        <f t="shared" si="0"/>
        <v>2.1525285169917076E-3</v>
      </c>
      <c r="D29" s="24">
        <f t="shared" si="1"/>
        <v>0.9985678747349318</v>
      </c>
      <c r="E29" s="24">
        <f t="shared" si="2"/>
        <v>1.5930986685758088</v>
      </c>
      <c r="G29" s="8" t="s">
        <v>95</v>
      </c>
      <c r="H29" s="32">
        <v>1.0003130540829599</v>
      </c>
      <c r="M29" s="26">
        <v>7.1463570849767701E-4</v>
      </c>
      <c r="N29" s="27">
        <v>4.2114832610514602E-2</v>
      </c>
      <c r="O29" s="28">
        <v>0</v>
      </c>
      <c r="P29" s="28">
        <v>0.88424529971196897</v>
      </c>
      <c r="Q29" s="28">
        <v>5.0959876804630898E-2</v>
      </c>
      <c r="R29" s="28">
        <v>6.4794823483400002E-2</v>
      </c>
      <c r="S29" s="5">
        <f t="shared" si="3"/>
        <v>1.462439774898916E-2</v>
      </c>
    </row>
    <row r="30" spans="1:19" ht="15" customHeight="1" x14ac:dyDescent="0.2">
      <c r="A30" s="3">
        <f>'Stocks Returns'!A26</f>
        <v>42332</v>
      </c>
      <c r="B30" s="5">
        <f>SUMPRODUCT('Stocks Returns'!B26:E26,$H$10:$K$10)</f>
        <v>-2.5143384212518742E-3</v>
      </c>
      <c r="C30" s="5">
        <f t="shared" si="0"/>
        <v>2.5143384212518742E-3</v>
      </c>
      <c r="D30" s="24">
        <f t="shared" si="1"/>
        <v>0.99832184400003499</v>
      </c>
      <c r="E30" s="24">
        <f t="shared" si="2"/>
        <v>1.5928511097748075</v>
      </c>
      <c r="G30" s="8" t="s">
        <v>96</v>
      </c>
      <c r="H30" s="33">
        <f>H22*H29-H23*H29^2-LN(1+H24*EXP(1-H29^3))-H27</f>
        <v>1.716404796070492E-13</v>
      </c>
      <c r="M30" s="26">
        <v>7.1785448246102304E-4</v>
      </c>
      <c r="N30" s="27">
        <v>4.2213682842315498E-2</v>
      </c>
      <c r="O30" s="28">
        <v>0</v>
      </c>
      <c r="P30" s="28">
        <v>0.89666066063944205</v>
      </c>
      <c r="Q30" s="28">
        <v>5.4050673450908603E-2</v>
      </c>
      <c r="R30" s="28">
        <v>4.9288665909649303E-2</v>
      </c>
      <c r="S30" s="5">
        <f t="shared" si="3"/>
        <v>1.4666401875057319E-2</v>
      </c>
    </row>
    <row r="31" spans="1:19" ht="15" customHeight="1" x14ac:dyDescent="0.2">
      <c r="A31" s="3">
        <f>'Stocks Returns'!A27</f>
        <v>42333</v>
      </c>
      <c r="B31" s="5">
        <f>SUMPRODUCT('Stocks Returns'!B27:E27,$H$10:$K$10)</f>
        <v>-2.8395672331835518E-3</v>
      </c>
      <c r="C31" s="5">
        <f t="shared" si="0"/>
        <v>2.8395672331835518E-3</v>
      </c>
      <c r="D31" s="24">
        <f t="shared" si="1"/>
        <v>0.99810068840792143</v>
      </c>
      <c r="E31" s="24">
        <f t="shared" si="2"/>
        <v>1.5926283746606487</v>
      </c>
      <c r="G31" s="8" t="s">
        <v>97</v>
      </c>
      <c r="H31" s="24">
        <f>H28-H29</f>
        <v>2.1324739048744767E-4</v>
      </c>
      <c r="M31" s="26">
        <v>7.2107325642436896E-4</v>
      </c>
      <c r="N31" s="27">
        <v>4.2317427526570299E-2</v>
      </c>
      <c r="O31" s="28">
        <v>0</v>
      </c>
      <c r="P31" s="28">
        <v>0.90185761807783105</v>
      </c>
      <c r="Q31" s="28">
        <v>6.4034700528950203E-2</v>
      </c>
      <c r="R31" s="28">
        <v>3.4107681393218597E-2</v>
      </c>
      <c r="S31" s="5">
        <f t="shared" si="3"/>
        <v>1.4706508583590072E-2</v>
      </c>
    </row>
    <row r="32" spans="1:19" ht="15" customHeight="1" x14ac:dyDescent="0.2">
      <c r="A32" s="3">
        <f>'Stocks Returns'!A28</f>
        <v>42334</v>
      </c>
      <c r="B32" s="5">
        <f>SUMPRODUCT('Stocks Returns'!B28:E28,$H$10:$K$10)</f>
        <v>0</v>
      </c>
      <c r="C32" s="5">
        <f t="shared" si="0"/>
        <v>0</v>
      </c>
      <c r="D32" s="24">
        <f t="shared" si="1"/>
        <v>1.0000315941264861</v>
      </c>
      <c r="E32" s="24">
        <f t="shared" si="2"/>
        <v>1.594566484021902</v>
      </c>
      <c r="G32" s="8" t="s">
        <v>98</v>
      </c>
      <c r="H32" s="20">
        <f>H31*252</f>
        <v>5.3738342402836814E-2</v>
      </c>
      <c r="M32" s="26">
        <v>7.2429203038771597E-4</v>
      </c>
      <c r="N32" s="27">
        <v>4.2606235106894902E-2</v>
      </c>
      <c r="O32" s="28">
        <v>0</v>
      </c>
      <c r="P32" s="28">
        <v>0.91218809571204795</v>
      </c>
      <c r="Q32" s="28">
        <v>6.9116461103121696E-2</v>
      </c>
      <c r="R32" s="28">
        <v>1.8695443184830001E-2</v>
      </c>
      <c r="S32" s="5">
        <f t="shared" si="3"/>
        <v>1.4682367112438678E-2</v>
      </c>
    </row>
    <row r="33" spans="1:19" ht="15" customHeight="1" x14ac:dyDescent="0.2">
      <c r="A33" s="3">
        <f>'Stocks Returns'!A29</f>
        <v>42335</v>
      </c>
      <c r="B33" s="5">
        <f>SUMPRODUCT('Stocks Returns'!B29:E29,$H$10:$K$10)</f>
        <v>4.0571008425463219E-3</v>
      </c>
      <c r="C33" s="5">
        <f t="shared" si="0"/>
        <v>-4.0571008425463219E-3</v>
      </c>
      <c r="D33" s="24">
        <f t="shared" si="1"/>
        <v>1.0027904226994178</v>
      </c>
      <c r="E33" s="24">
        <f t="shared" si="2"/>
        <v>1.5973097126785334</v>
      </c>
      <c r="G33" s="8" t="s">
        <v>99</v>
      </c>
      <c r="H33" s="4">
        <f>-( (H22*(H29+0.00001)-H23*(H29+0.00001)^2-LN(1+H24*EXP(1-(H29+0.00001)^3))) -2*(H22*H29-H23*H29^2-LN(1+H24*EXP(1-H29^3))) +(H22*(H29-0.00001)-H23*(H29-0.00001)^2-LN(1+H24*EXP(1-(H29-0.00001)^3))) )/0.00001^2 / ( ((H22*(H29+0.00001)-H23*(H29+0.00001)^2-LN(1+H24*EXP(1-(H29+0.00001)^3))) -(H22*(H29-0.00001)-H23*(H29-0.00001)^2-LN(1+H24*EXP(1-(H29-0.00001)^3))))/(2*0.00001) )</f>
        <v>4.0075270770733251</v>
      </c>
      <c r="M33" s="26">
        <v>7.27510804351062E-4</v>
      </c>
      <c r="N33" s="27">
        <v>4.2558860690999102E-2</v>
      </c>
      <c r="O33" s="28">
        <v>0</v>
      </c>
      <c r="P33" s="28">
        <v>0.92027205896338704</v>
      </c>
      <c r="Q33" s="28">
        <v>7.6343535572930998E-2</v>
      </c>
      <c r="R33" s="28">
        <v>3.3844054636816799E-3</v>
      </c>
      <c r="S33" s="5">
        <f t="shared" si="3"/>
        <v>1.4774341908420315E-2</v>
      </c>
    </row>
    <row r="34" spans="1:19" ht="15" customHeight="1" x14ac:dyDescent="0.2">
      <c r="A34" s="3">
        <f>'Stocks Returns'!A30</f>
        <v>42338</v>
      </c>
      <c r="B34" s="5">
        <f>SUMPRODUCT('Stocks Returns'!B30:E30,$H$10:$K$10)</f>
        <v>-8.5863957714373187E-3</v>
      </c>
      <c r="C34" s="5">
        <f t="shared" si="0"/>
        <v>8.5863957714373187E-3</v>
      </c>
      <c r="D34" s="24">
        <f t="shared" si="1"/>
        <v>0.99419284500190885</v>
      </c>
      <c r="E34" s="24">
        <f t="shared" si="2"/>
        <v>1.5886605514255456</v>
      </c>
      <c r="M34" s="26">
        <v>7.3072957831440803E-4</v>
      </c>
      <c r="N34" s="27">
        <v>4.4761694124124903E-2</v>
      </c>
      <c r="O34" s="28">
        <v>0</v>
      </c>
      <c r="P34" s="28">
        <v>0.66360086503788196</v>
      </c>
      <c r="Q34" s="28">
        <v>0.33639913496211798</v>
      </c>
      <c r="R34" s="28">
        <v>0</v>
      </c>
      <c r="S34" s="5">
        <f t="shared" si="3"/>
        <v>1.4119169200621753E-2</v>
      </c>
    </row>
    <row r="35" spans="1:19" ht="15" customHeight="1" x14ac:dyDescent="0.2">
      <c r="A35" s="3">
        <f>'Stocks Returns'!A31</f>
        <v>42339</v>
      </c>
      <c r="B35" s="5">
        <f>SUMPRODUCT('Stocks Returns'!B31:E31,$H$10:$K$10)</f>
        <v>1.084991611674673E-2</v>
      </c>
      <c r="C35" s="5">
        <f t="shared" si="0"/>
        <v>-1.084991611674673E-2</v>
      </c>
      <c r="D35" s="24">
        <f t="shared" si="1"/>
        <v>1.007409537085874</v>
      </c>
      <c r="E35" s="24">
        <f t="shared" si="2"/>
        <v>1.6018340828836704</v>
      </c>
      <c r="M35" s="26">
        <v>7.3394835227775395E-4</v>
      </c>
      <c r="N35" s="27">
        <v>5.3876991183288599E-2</v>
      </c>
      <c r="O35" s="28">
        <v>0</v>
      </c>
      <c r="P35" s="28">
        <v>0.33180043251894098</v>
      </c>
      <c r="Q35" s="28">
        <v>0.66819956748105902</v>
      </c>
      <c r="R35" s="28">
        <v>0</v>
      </c>
      <c r="S35" s="5">
        <f t="shared" si="3"/>
        <v>1.1790129572146032E-2</v>
      </c>
    </row>
    <row r="36" spans="1:19" ht="15" customHeight="1" x14ac:dyDescent="0.2">
      <c r="A36" s="3">
        <f>'Stocks Returns'!A32</f>
        <v>42340</v>
      </c>
      <c r="B36" s="5">
        <f>SUMPRODUCT('Stocks Returns'!B32:E32,$H$10:$K$10)</f>
        <v>-1.3028082110960347E-2</v>
      </c>
      <c r="C36" s="5">
        <f t="shared" si="0"/>
        <v>1.3028082110960347E-2</v>
      </c>
      <c r="D36" s="24">
        <f t="shared" si="1"/>
        <v>0.99117249829103315</v>
      </c>
      <c r="E36" s="24">
        <f t="shared" si="2"/>
        <v>1.5855524551795597</v>
      </c>
      <c r="M36" s="26">
        <v>7.3716712624109998E-4</v>
      </c>
      <c r="N36" s="27">
        <v>6.7478210049750895E-2</v>
      </c>
      <c r="O36" s="28">
        <v>0</v>
      </c>
      <c r="P36" s="28">
        <v>0</v>
      </c>
      <c r="Q36" s="28">
        <v>1</v>
      </c>
      <c r="R36" s="28">
        <v>0</v>
      </c>
      <c r="S36" s="5">
        <f t="shared" si="3"/>
        <v>9.4613576812570595E-3</v>
      </c>
    </row>
    <row r="37" spans="1:19" ht="15" customHeight="1" x14ac:dyDescent="0.2">
      <c r="A37" s="3">
        <f>'Stocks Returns'!A33</f>
        <v>42341</v>
      </c>
      <c r="B37" s="5">
        <f>SUMPRODUCT('Stocks Returns'!B33:E33,$H$10:$K$10)</f>
        <v>-9.1691962616414126E-3</v>
      </c>
      <c r="C37" s="5">
        <f t="shared" si="0"/>
        <v>9.1691962616414126E-3</v>
      </c>
      <c r="D37" s="24">
        <f t="shared" si="1"/>
        <v>0.99379654066857004</v>
      </c>
      <c r="E37" s="24">
        <f t="shared" si="2"/>
        <v>1.5882547844179324</v>
      </c>
    </row>
    <row r="38" spans="1:19" ht="15" customHeight="1" x14ac:dyDescent="0.2">
      <c r="A38" s="3">
        <f>'Stocks Returns'!A34</f>
        <v>42342</v>
      </c>
      <c r="B38" s="5">
        <f>SUMPRODUCT('Stocks Returns'!B34:E34,$H$10:$K$10)</f>
        <v>2.6320398517804423E-2</v>
      </c>
      <c r="C38" s="5">
        <f t="shared" si="0"/>
        <v>-2.6320398517804423E-2</v>
      </c>
      <c r="D38" s="24">
        <f t="shared" si="1"/>
        <v>1.0179294651185933</v>
      </c>
      <c r="E38" s="24">
        <f t="shared" si="2"/>
        <v>1.6118137002400004</v>
      </c>
    </row>
    <row r="39" spans="1:19" ht="15" customHeight="1" x14ac:dyDescent="0.2">
      <c r="A39" s="3">
        <f>'Stocks Returns'!A35</f>
        <v>42345</v>
      </c>
      <c r="B39" s="5">
        <f>SUMPRODUCT('Stocks Returns'!B35:E35,$H$10:$K$10)</f>
        <v>-1.0986730252394312E-2</v>
      </c>
      <c r="C39" s="5">
        <f t="shared" si="0"/>
        <v>1.0986730252394312E-2</v>
      </c>
      <c r="D39" s="24">
        <f t="shared" si="1"/>
        <v>0.99256061755485803</v>
      </c>
      <c r="E39" s="24">
        <f t="shared" si="2"/>
        <v>1.5869853682870589</v>
      </c>
    </row>
    <row r="40" spans="1:19" ht="15" customHeight="1" x14ac:dyDescent="0.2">
      <c r="A40" s="3">
        <f>'Stocks Returns'!A36</f>
        <v>42346</v>
      </c>
      <c r="B40" s="5">
        <f>SUMPRODUCT('Stocks Returns'!B36:E36,$H$10:$K$10)</f>
        <v>-6.3692037602900396E-3</v>
      </c>
      <c r="C40" s="5">
        <f t="shared" si="0"/>
        <v>6.3692037602900396E-3</v>
      </c>
      <c r="D40" s="24">
        <f t="shared" si="1"/>
        <v>0.99570053556948901</v>
      </c>
      <c r="E40" s="24">
        <f t="shared" si="2"/>
        <v>1.5901985624978223</v>
      </c>
    </row>
    <row r="41" spans="1:19" ht="15" customHeight="1" x14ac:dyDescent="0.2">
      <c r="A41" s="3">
        <f>'Stocks Returns'!A37</f>
        <v>42347</v>
      </c>
      <c r="B41" s="5">
        <f>SUMPRODUCT('Stocks Returns'!B37:E37,$H$10:$K$10)</f>
        <v>-1.4994611683632112E-2</v>
      </c>
      <c r="C41" s="5">
        <f t="shared" si="0"/>
        <v>1.4994611683632112E-2</v>
      </c>
      <c r="D41" s="24">
        <f t="shared" si="1"/>
        <v>0.98983525818161633</v>
      </c>
      <c r="E41" s="24">
        <f t="shared" si="2"/>
        <v>1.5841649018423434</v>
      </c>
    </row>
    <row r="42" spans="1:19" ht="15" customHeight="1" x14ac:dyDescent="0.2">
      <c r="A42" s="3">
        <f>'Stocks Returns'!A38</f>
        <v>42348</v>
      </c>
      <c r="B42" s="5">
        <f>SUMPRODUCT('Stocks Returns'!B38:E38,$H$10:$K$10)</f>
        <v>2.6199361299254491E-3</v>
      </c>
      <c r="C42" s="5">
        <f t="shared" si="0"/>
        <v>-2.6199361299254491E-3</v>
      </c>
      <c r="D42" s="24">
        <f t="shared" si="1"/>
        <v>1.0018131506948356</v>
      </c>
      <c r="E42" s="24">
        <f t="shared" si="2"/>
        <v>1.5963414596036303</v>
      </c>
    </row>
    <row r="43" spans="1:19" ht="15" customHeight="1" x14ac:dyDescent="0.2">
      <c r="A43" s="3">
        <f>'Stocks Returns'!A39</f>
        <v>42349</v>
      </c>
      <c r="B43" s="5">
        <f>SUMPRODUCT('Stocks Returns'!B39:E39,$H$10:$K$10)</f>
        <v>-2.4948459256275226E-2</v>
      </c>
      <c r="C43" s="5">
        <f t="shared" si="0"/>
        <v>2.4948459256275226E-2</v>
      </c>
      <c r="D43" s="24">
        <f t="shared" si="1"/>
        <v>0.98306664183221903</v>
      </c>
      <c r="E43" s="24">
        <f t="shared" si="2"/>
        <v>1.5770344942199865</v>
      </c>
    </row>
    <row r="44" spans="1:19" ht="15" customHeight="1" x14ac:dyDescent="0.2">
      <c r="A44" s="3">
        <f>'Stocks Returns'!A40</f>
        <v>42352</v>
      </c>
      <c r="B44" s="5">
        <f>SUMPRODUCT('Stocks Returns'!B40:E40,$H$10:$K$10)</f>
        <v>9.2365591772540587E-3</v>
      </c>
      <c r="C44" s="5">
        <f t="shared" si="0"/>
        <v>-9.2365591772540587E-3</v>
      </c>
      <c r="D44" s="24">
        <f t="shared" si="1"/>
        <v>1.006312454367019</v>
      </c>
      <c r="E44" s="24">
        <f t="shared" si="2"/>
        <v>1.6007673160741256</v>
      </c>
    </row>
    <row r="45" spans="1:19" ht="15" customHeight="1" x14ac:dyDescent="0.2">
      <c r="A45" s="3">
        <f>'Stocks Returns'!A41</f>
        <v>42353</v>
      </c>
      <c r="B45" s="5">
        <f>SUMPRODUCT('Stocks Returns'!B41:E41,$H$10:$K$10)</f>
        <v>2.3519603555038012E-2</v>
      </c>
      <c r="C45" s="5">
        <f t="shared" si="0"/>
        <v>-2.3519603555038012E-2</v>
      </c>
      <c r="D45" s="24">
        <f t="shared" si="1"/>
        <v>1.0160249245439121</v>
      </c>
      <c r="E45" s="24">
        <f t="shared" si="2"/>
        <v>1.6100407071702558</v>
      </c>
    </row>
    <row r="46" spans="1:19" ht="15" customHeight="1" x14ac:dyDescent="0.2">
      <c r="A46" s="3">
        <f>'Stocks Returns'!A42</f>
        <v>42354</v>
      </c>
      <c r="B46" s="5">
        <f>SUMPRODUCT('Stocks Returns'!B42:E42,$H$10:$K$10)</f>
        <v>1.6157003379104556E-2</v>
      </c>
      <c r="C46" s="5">
        <f t="shared" si="0"/>
        <v>-1.6157003379104556E-2</v>
      </c>
      <c r="D46" s="24">
        <f t="shared" si="1"/>
        <v>1.0110183564242774</v>
      </c>
      <c r="E46" s="24">
        <f t="shared" si="2"/>
        <v>1.6053086504848606</v>
      </c>
    </row>
    <row r="47" spans="1:19" ht="15" customHeight="1" x14ac:dyDescent="0.2">
      <c r="A47" s="3">
        <f>'Stocks Returns'!A43</f>
        <v>42355</v>
      </c>
      <c r="B47" s="5">
        <f>SUMPRODUCT('Stocks Returns'!B43:E43,$H$10:$K$10)</f>
        <v>-1.4710293553531565E-2</v>
      </c>
      <c r="C47" s="5">
        <f t="shared" si="0"/>
        <v>1.4710293553531565E-2</v>
      </c>
      <c r="D47" s="24">
        <f t="shared" si="1"/>
        <v>0.99002859451008474</v>
      </c>
      <c r="E47" s="24">
        <f t="shared" si="2"/>
        <v>1.5843659462177657</v>
      </c>
    </row>
    <row r="48" spans="1:19" ht="15" customHeight="1" x14ac:dyDescent="0.2">
      <c r="A48" s="3">
        <f>'Stocks Returns'!A44</f>
        <v>42356</v>
      </c>
      <c r="B48" s="5">
        <f>SUMPRODUCT('Stocks Returns'!B44:E44,$H$10:$K$10)</f>
        <v>-2.838893150317812E-2</v>
      </c>
      <c r="C48" s="5">
        <f t="shared" si="0"/>
        <v>2.838893150317812E-2</v>
      </c>
      <c r="D48" s="24">
        <f t="shared" si="1"/>
        <v>0.98072712070432511</v>
      </c>
      <c r="E48" s="24">
        <f t="shared" si="2"/>
        <v>1.5745286087190733</v>
      </c>
    </row>
    <row r="49" spans="1:5" ht="15" customHeight="1" x14ac:dyDescent="0.2">
      <c r="A49" s="3">
        <f>'Stocks Returns'!A45</f>
        <v>42359</v>
      </c>
      <c r="B49" s="5">
        <f>SUMPRODUCT('Stocks Returns'!B45:E45,$H$10:$K$10)</f>
        <v>1.1447066710785084E-2</v>
      </c>
      <c r="C49" s="5">
        <f t="shared" si="0"/>
        <v>-1.1447066710785084E-2</v>
      </c>
      <c r="D49" s="24">
        <f t="shared" si="1"/>
        <v>1.0078155994898201</v>
      </c>
      <c r="E49" s="24">
        <f t="shared" si="2"/>
        <v>1.6022276861379601</v>
      </c>
    </row>
    <row r="50" spans="1:5" ht="15" customHeight="1" x14ac:dyDescent="0.2">
      <c r="A50" s="3">
        <f>'Stocks Returns'!A46</f>
        <v>42360</v>
      </c>
      <c r="B50" s="5">
        <f>SUMPRODUCT('Stocks Returns'!B46:E46,$H$10:$K$10)</f>
        <v>3.1143037363026067E-3</v>
      </c>
      <c r="C50" s="5">
        <f t="shared" si="0"/>
        <v>-3.1143037363026067E-3</v>
      </c>
      <c r="D50" s="24">
        <f t="shared" si="1"/>
        <v>1.0021493206671719</v>
      </c>
      <c r="E50" s="24">
        <f t="shared" si="2"/>
        <v>1.5966749601529102</v>
      </c>
    </row>
    <row r="51" spans="1:5" ht="15" customHeight="1" x14ac:dyDescent="0.2">
      <c r="A51" s="3">
        <f>'Stocks Returns'!A47</f>
        <v>42361</v>
      </c>
      <c r="B51" s="5">
        <f>SUMPRODUCT('Stocks Returns'!B47:E47,$H$10:$K$10)</f>
        <v>1.4461304899558401E-2</v>
      </c>
      <c r="C51" s="5">
        <f t="shared" si="0"/>
        <v>-1.4461304899558401E-2</v>
      </c>
      <c r="D51" s="24">
        <f t="shared" si="1"/>
        <v>1.0098652814581859</v>
      </c>
      <c r="E51" s="24">
        <f t="shared" si="2"/>
        <v>1.6042042418119455</v>
      </c>
    </row>
    <row r="52" spans="1:5" ht="15" customHeight="1" x14ac:dyDescent="0.2">
      <c r="A52" s="3">
        <f>'Stocks Returns'!A48</f>
        <v>42362</v>
      </c>
      <c r="B52" s="5">
        <f>SUMPRODUCT('Stocks Returns'!B48:E48,$H$10:$K$10)</f>
        <v>-3.6253335492981566E-3</v>
      </c>
      <c r="C52" s="5">
        <f t="shared" si="0"/>
        <v>3.6253335492981566E-3</v>
      </c>
      <c r="D52" s="24">
        <f t="shared" si="1"/>
        <v>0.99756636731296344</v>
      </c>
      <c r="E52" s="24">
        <f t="shared" si="2"/>
        <v>1.5920894332717592</v>
      </c>
    </row>
    <row r="53" spans="1:5" ht="15" customHeight="1" x14ac:dyDescent="0.2">
      <c r="A53" s="3">
        <f>'Stocks Returns'!A49</f>
        <v>42363</v>
      </c>
      <c r="B53" s="5">
        <f>SUMPRODUCT('Stocks Returns'!B49:E49,$H$10:$K$10)</f>
        <v>0</v>
      </c>
      <c r="C53" s="5">
        <f t="shared" si="0"/>
        <v>0</v>
      </c>
      <c r="D53" s="24">
        <f t="shared" si="1"/>
        <v>1.0000315941264861</v>
      </c>
      <c r="E53" s="24">
        <f t="shared" si="2"/>
        <v>1.594566484021902</v>
      </c>
    </row>
    <row r="54" spans="1:5" ht="15" customHeight="1" x14ac:dyDescent="0.2">
      <c r="A54" s="3">
        <f>'Stocks Returns'!A50</f>
        <v>42366</v>
      </c>
      <c r="B54" s="5">
        <f>SUMPRODUCT('Stocks Returns'!B50:E50,$H$10:$K$10)</f>
        <v>3.5136171214117957E-3</v>
      </c>
      <c r="C54" s="5">
        <f t="shared" si="0"/>
        <v>-3.5136171214117957E-3</v>
      </c>
      <c r="D54" s="24">
        <f t="shared" si="1"/>
        <v>1.0024208537690462</v>
      </c>
      <c r="E54" s="24">
        <f t="shared" si="2"/>
        <v>1.5969440056640891</v>
      </c>
    </row>
    <row r="55" spans="1:5" ht="15" customHeight="1" x14ac:dyDescent="0.2">
      <c r="A55" s="3">
        <f>'Stocks Returns'!A51</f>
        <v>42367</v>
      </c>
      <c r="B55" s="5">
        <f>SUMPRODUCT('Stocks Returns'!B51:E51,$H$10:$K$10)</f>
        <v>8.9580034551589634E-3</v>
      </c>
      <c r="C55" s="5">
        <f t="shared" si="0"/>
        <v>-8.9580034551589634E-3</v>
      </c>
      <c r="D55" s="24">
        <f t="shared" si="1"/>
        <v>1.0061230364759943</v>
      </c>
      <c r="E55" s="24">
        <f t="shared" si="2"/>
        <v>1.6005826385600026</v>
      </c>
    </row>
    <row r="56" spans="1:5" ht="15" customHeight="1" x14ac:dyDescent="0.2">
      <c r="A56" s="3">
        <f>'Stocks Returns'!A52</f>
        <v>42368</v>
      </c>
      <c r="B56" s="5">
        <f>SUMPRODUCT('Stocks Returns'!B52:E52,$H$10:$K$10)</f>
        <v>-1.0677362800754408E-2</v>
      </c>
      <c r="C56" s="5">
        <f t="shared" si="0"/>
        <v>1.0677362800754408E-2</v>
      </c>
      <c r="D56" s="24">
        <f t="shared" si="1"/>
        <v>0.99277098742197323</v>
      </c>
      <c r="E56" s="24">
        <f t="shared" si="2"/>
        <v>1.5872018646067576</v>
      </c>
    </row>
    <row r="57" spans="1:5" ht="15" customHeight="1" x14ac:dyDescent="0.2">
      <c r="A57" s="3">
        <f>'Stocks Returns'!A53</f>
        <v>42369</v>
      </c>
      <c r="B57" s="5">
        <f>SUMPRODUCT('Stocks Returns'!B53:E53,$H$10:$K$10)</f>
        <v>-1.1308970369488434E-2</v>
      </c>
      <c r="C57" s="5">
        <f t="shared" si="0"/>
        <v>1.1308970369488434E-2</v>
      </c>
      <c r="D57" s="24">
        <f t="shared" si="1"/>
        <v>0.9923414942752341</v>
      </c>
      <c r="E57" s="24">
        <f t="shared" si="2"/>
        <v>1.5867596781995874</v>
      </c>
    </row>
    <row r="58" spans="1:5" ht="15" customHeight="1" x14ac:dyDescent="0.2">
      <c r="A58" s="3">
        <f>'Stocks Returns'!A54</f>
        <v>42370</v>
      </c>
      <c r="B58" s="5">
        <f>SUMPRODUCT('Stocks Returns'!B54:E54,$H$10:$K$10)</f>
        <v>0</v>
      </c>
      <c r="C58" s="5">
        <f t="shared" si="0"/>
        <v>0</v>
      </c>
      <c r="D58" s="24">
        <f t="shared" si="1"/>
        <v>1.0000315941264861</v>
      </c>
      <c r="E58" s="24">
        <f t="shared" si="2"/>
        <v>1.594566484021902</v>
      </c>
    </row>
    <row r="59" spans="1:5" ht="15" customHeight="1" x14ac:dyDescent="0.2">
      <c r="A59" s="3">
        <f>'Stocks Returns'!A55</f>
        <v>42373</v>
      </c>
      <c r="B59" s="5">
        <f>SUMPRODUCT('Stocks Returns'!B55:E55,$H$10:$K$10)</f>
        <v>-2.2858464340653101E-2</v>
      </c>
      <c r="C59" s="5">
        <f t="shared" si="0"/>
        <v>2.2858464340653101E-2</v>
      </c>
      <c r="D59" s="24">
        <f t="shared" si="1"/>
        <v>0.98448783837484211</v>
      </c>
      <c r="E59" s="24">
        <f t="shared" si="2"/>
        <v>1.5785464274350878</v>
      </c>
    </row>
    <row r="60" spans="1:5" ht="15" customHeight="1" x14ac:dyDescent="0.2">
      <c r="A60" s="3">
        <f>'Stocks Returns'!A56</f>
        <v>42374</v>
      </c>
      <c r="B60" s="5">
        <f>SUMPRODUCT('Stocks Returns'!B56:E56,$H$10:$K$10)</f>
        <v>6.4024098926800613E-3</v>
      </c>
      <c r="C60" s="5">
        <f t="shared" si="0"/>
        <v>-6.4024098926800613E-3</v>
      </c>
      <c r="D60" s="24">
        <f t="shared" si="1"/>
        <v>1.0043852328535086</v>
      </c>
      <c r="E60" s="24">
        <f t="shared" si="2"/>
        <v>1.5988815516202752</v>
      </c>
    </row>
    <row r="61" spans="1:5" ht="15" customHeight="1" x14ac:dyDescent="0.2">
      <c r="A61" s="3">
        <f>'Stocks Returns'!A57</f>
        <v>42375</v>
      </c>
      <c r="B61" s="5">
        <f>SUMPRODUCT('Stocks Returns'!B57:E57,$H$10:$K$10)</f>
        <v>-1.3399989329352997E-2</v>
      </c>
      <c r="C61" s="5">
        <f t="shared" si="0"/>
        <v>1.3399989329352997E-2</v>
      </c>
      <c r="D61" s="24">
        <f t="shared" si="1"/>
        <v>0.99091960138252622</v>
      </c>
      <c r="E61" s="24">
        <f t="shared" si="2"/>
        <v>1.5852905813593923</v>
      </c>
    </row>
    <row r="62" spans="1:5" ht="15" customHeight="1" x14ac:dyDescent="0.2">
      <c r="A62" s="3">
        <f>'Stocks Returns'!A58</f>
        <v>42376</v>
      </c>
      <c r="B62" s="5">
        <f>SUMPRODUCT('Stocks Returns'!B58:E58,$H$10:$K$10)</f>
        <v>-2.2048271713053774E-2</v>
      </c>
      <c r="C62" s="5">
        <f t="shared" si="0"/>
        <v>2.2048271713053774E-2</v>
      </c>
      <c r="D62" s="24">
        <f t="shared" si="1"/>
        <v>0.98503876936160961</v>
      </c>
      <c r="E62" s="24">
        <f t="shared" si="2"/>
        <v>1.5791304276841884</v>
      </c>
    </row>
    <row r="63" spans="1:5" ht="15" customHeight="1" x14ac:dyDescent="0.2">
      <c r="A63" s="3">
        <f>'Stocks Returns'!A59</f>
        <v>42377</v>
      </c>
      <c r="B63" s="5">
        <f>SUMPRODUCT('Stocks Returns'!B59:E59,$H$10:$K$10)</f>
        <v>-1.3430439151391062E-2</v>
      </c>
      <c r="C63" s="5">
        <f t="shared" si="0"/>
        <v>1.3430439151391062E-2</v>
      </c>
      <c r="D63" s="24">
        <f t="shared" si="1"/>
        <v>0.99089889550354027</v>
      </c>
      <c r="E63" s="24">
        <f t="shared" si="2"/>
        <v>1.5852691293701671</v>
      </c>
    </row>
    <row r="64" spans="1:5" ht="15" customHeight="1" x14ac:dyDescent="0.2">
      <c r="A64" s="3">
        <f>'Stocks Returns'!A60</f>
        <v>42380</v>
      </c>
      <c r="B64" s="5">
        <f>SUMPRODUCT('Stocks Returns'!B60:E60,$H$10:$K$10)</f>
        <v>1.2907514092603328E-2</v>
      </c>
      <c r="C64" s="5">
        <f t="shared" si="0"/>
        <v>-1.2907514092603328E-2</v>
      </c>
      <c r="D64" s="24">
        <f t="shared" si="1"/>
        <v>1.0088087037094564</v>
      </c>
      <c r="E64" s="24">
        <f t="shared" si="2"/>
        <v>1.6031874953183074</v>
      </c>
    </row>
    <row r="65" spans="1:5" ht="15" customHeight="1" x14ac:dyDescent="0.2">
      <c r="A65" s="3">
        <f>'Stocks Returns'!A61</f>
        <v>42381</v>
      </c>
      <c r="B65" s="5">
        <f>SUMPRODUCT('Stocks Returns'!B61:E61,$H$10:$K$10)</f>
        <v>1.1029892322163171E-2</v>
      </c>
      <c r="C65" s="5">
        <f t="shared" si="0"/>
        <v>-1.1029892322163171E-2</v>
      </c>
      <c r="D65" s="24">
        <f t="shared" si="1"/>
        <v>1.0075319209055571</v>
      </c>
      <c r="E65" s="24">
        <f t="shared" si="2"/>
        <v>1.6019527821131716</v>
      </c>
    </row>
    <row r="66" spans="1:5" ht="15" customHeight="1" x14ac:dyDescent="0.2">
      <c r="A66" s="3">
        <f>'Stocks Returns'!A62</f>
        <v>42382</v>
      </c>
      <c r="B66" s="5">
        <f>SUMPRODUCT('Stocks Returns'!B62:E62,$H$10:$K$10)</f>
        <v>-2.1524260923806094E-2</v>
      </c>
      <c r="C66" s="5">
        <f t="shared" si="0"/>
        <v>2.1524260923806094E-2</v>
      </c>
      <c r="D66" s="24">
        <f t="shared" si="1"/>
        <v>0.98539509669829806</v>
      </c>
      <c r="E66" s="24">
        <f t="shared" si="2"/>
        <v>1.579507516000882</v>
      </c>
    </row>
    <row r="67" spans="1:5" ht="15" customHeight="1" x14ac:dyDescent="0.2">
      <c r="A67" s="3">
        <f>'Stocks Returns'!A63</f>
        <v>42383</v>
      </c>
      <c r="B67" s="5">
        <f>SUMPRODUCT('Stocks Returns'!B63:E63,$H$10:$K$10)</f>
        <v>1.0356795825697557E-2</v>
      </c>
      <c r="C67" s="5">
        <f t="shared" si="0"/>
        <v>-1.0356795825697557E-2</v>
      </c>
      <c r="D67" s="24">
        <f t="shared" si="1"/>
        <v>1.0070742152879606</v>
      </c>
      <c r="E67" s="24">
        <f t="shared" si="2"/>
        <v>1.6015085450833721</v>
      </c>
    </row>
    <row r="68" spans="1:5" ht="15" customHeight="1" x14ac:dyDescent="0.2">
      <c r="A68" s="3">
        <f>'Stocks Returns'!A64</f>
        <v>42384</v>
      </c>
      <c r="B68" s="5">
        <f>SUMPRODUCT('Stocks Returns'!B64:E64,$H$10:$K$10)</f>
        <v>-2.748087523438782E-2</v>
      </c>
      <c r="C68" s="5">
        <f t="shared" si="0"/>
        <v>2.748087523438782E-2</v>
      </c>
      <c r="D68" s="24">
        <f t="shared" si="1"/>
        <v>0.98134459896710247</v>
      </c>
      <c r="E68" s="24">
        <f t="shared" si="2"/>
        <v>1.5751920459783677</v>
      </c>
    </row>
    <row r="69" spans="1:5" ht="15" customHeight="1" x14ac:dyDescent="0.2">
      <c r="A69" s="3">
        <f>'Stocks Returns'!A65</f>
        <v>42387</v>
      </c>
      <c r="B69" s="5">
        <f>SUMPRODUCT('Stocks Returns'!B65:E65,$H$10:$K$10)</f>
        <v>0</v>
      </c>
      <c r="C69" s="5">
        <f t="shared" si="0"/>
        <v>0</v>
      </c>
      <c r="D69" s="24">
        <f t="shared" si="1"/>
        <v>1.0000315941264861</v>
      </c>
      <c r="E69" s="24">
        <f t="shared" si="2"/>
        <v>1.594566484021902</v>
      </c>
    </row>
    <row r="70" spans="1:5" ht="15" customHeight="1" x14ac:dyDescent="0.2">
      <c r="A70" s="3">
        <f>'Stocks Returns'!A66</f>
        <v>42388</v>
      </c>
      <c r="B70" s="5">
        <f>SUMPRODUCT('Stocks Returns'!B66:E66,$H$10:$K$10)</f>
        <v>-3.6684808654686555E-3</v>
      </c>
      <c r="C70" s="5">
        <f t="shared" ref="C70:C133" si="4">-B70</f>
        <v>3.6684808654686555E-3</v>
      </c>
      <c r="D70" s="24">
        <f t="shared" ref="D70:D133" si="5">1+$H$13+$H$19*(B70-$H$13)</f>
        <v>0.99753702713796755</v>
      </c>
      <c r="E70" s="24">
        <f t="shared" ref="E70:E133" si="6">$H$22*D70-$H$23*D70^2-LN(1+$H$24*EXP(1-D70^3))</f>
        <v>1.5920598064650013</v>
      </c>
    </row>
    <row r="71" spans="1:5" ht="15" customHeight="1" x14ac:dyDescent="0.2">
      <c r="A71" s="3">
        <f>'Stocks Returns'!A67</f>
        <v>42389</v>
      </c>
      <c r="B71" s="5">
        <f>SUMPRODUCT('Stocks Returns'!B67:E67,$H$10:$K$10)</f>
        <v>-7.200463307182021E-3</v>
      </c>
      <c r="C71" s="5">
        <f t="shared" si="4"/>
        <v>7.200463307182021E-3</v>
      </c>
      <c r="D71" s="24">
        <f t="shared" si="5"/>
        <v>0.99513527907760246</v>
      </c>
      <c r="E71" s="24">
        <f t="shared" si="6"/>
        <v>1.5896229932144013</v>
      </c>
    </row>
    <row r="72" spans="1:5" ht="15" customHeight="1" x14ac:dyDescent="0.2">
      <c r="A72" s="3">
        <f>'Stocks Returns'!A68</f>
        <v>42390</v>
      </c>
      <c r="B72" s="5">
        <f>SUMPRODUCT('Stocks Returns'!B68:E68,$H$10:$K$10)</f>
        <v>1.3022249662351467E-2</v>
      </c>
      <c r="C72" s="5">
        <f t="shared" si="4"/>
        <v>-1.3022249662351467E-2</v>
      </c>
      <c r="D72" s="24">
        <f t="shared" si="5"/>
        <v>1.0088867238968853</v>
      </c>
      <c r="E72" s="24">
        <f t="shared" si="6"/>
        <v>1.6032627297874611</v>
      </c>
    </row>
    <row r="73" spans="1:5" ht="15" customHeight="1" x14ac:dyDescent="0.2">
      <c r="A73" s="3">
        <f>'Stocks Returns'!A69</f>
        <v>42391</v>
      </c>
      <c r="B73" s="5">
        <f>SUMPRODUCT('Stocks Returns'!B69:E69,$H$10:$K$10)</f>
        <v>1.3907473050751112E-2</v>
      </c>
      <c r="C73" s="5">
        <f t="shared" si="4"/>
        <v>-1.3907473050751112E-2</v>
      </c>
      <c r="D73" s="24">
        <f t="shared" si="5"/>
        <v>1.0094886758009969</v>
      </c>
      <c r="E73" s="24">
        <f t="shared" si="6"/>
        <v>1.6038423554047889</v>
      </c>
    </row>
    <row r="74" spans="1:5" ht="15" customHeight="1" x14ac:dyDescent="0.2">
      <c r="A74" s="3">
        <f>'Stocks Returns'!A70</f>
        <v>42394</v>
      </c>
      <c r="B74" s="5">
        <f>SUMPRODUCT('Stocks Returns'!B70:E70,$H$10:$K$10)</f>
        <v>-1.2357725093576796E-2</v>
      </c>
      <c r="C74" s="5">
        <f t="shared" si="4"/>
        <v>1.2357725093576796E-2</v>
      </c>
      <c r="D74" s="24">
        <f t="shared" si="5"/>
        <v>0.99162834106285402</v>
      </c>
      <c r="E74" s="24">
        <f t="shared" si="6"/>
        <v>1.5860238438035716</v>
      </c>
    </row>
    <row r="75" spans="1:5" ht="15" customHeight="1" x14ac:dyDescent="0.2">
      <c r="A75" s="3">
        <f>'Stocks Returns'!A71</f>
        <v>42395</v>
      </c>
      <c r="B75" s="5">
        <f>SUMPRODUCT('Stocks Returns'!B71:E71,$H$10:$K$10)</f>
        <v>3.765278250933085E-3</v>
      </c>
      <c r="C75" s="5">
        <f t="shared" si="4"/>
        <v>-3.765278250933085E-3</v>
      </c>
      <c r="D75" s="24">
        <f t="shared" si="5"/>
        <v>1.0025919833371206</v>
      </c>
      <c r="E75" s="24">
        <f t="shared" si="6"/>
        <v>1.5971134152365116</v>
      </c>
    </row>
    <row r="76" spans="1:5" ht="15" customHeight="1" x14ac:dyDescent="0.2">
      <c r="A76" s="3">
        <f>'Stocks Returns'!A72</f>
        <v>42396</v>
      </c>
      <c r="B76" s="5">
        <f>SUMPRODUCT('Stocks Returns'!B72:E72,$H$10:$K$10)</f>
        <v>-1.3923726810976582E-2</v>
      </c>
      <c r="C76" s="5">
        <f t="shared" si="4"/>
        <v>1.3923726810976582E-2</v>
      </c>
      <c r="D76" s="24">
        <f t="shared" si="5"/>
        <v>0.99056345989502215</v>
      </c>
      <c r="E76" s="24">
        <f t="shared" si="6"/>
        <v>1.5849213722098849</v>
      </c>
    </row>
    <row r="77" spans="1:5" ht="15" customHeight="1" x14ac:dyDescent="0.2">
      <c r="A77" s="3">
        <f>'Stocks Returns'!A73</f>
        <v>42397</v>
      </c>
      <c r="B77" s="5">
        <f>SUMPRODUCT('Stocks Returns'!B73:E73,$H$10:$K$10)</f>
        <v>-2.0635637385799276E-2</v>
      </c>
      <c r="C77" s="5">
        <f t="shared" si="4"/>
        <v>2.0635637385799276E-2</v>
      </c>
      <c r="D77" s="24">
        <f t="shared" si="5"/>
        <v>0.98599936070414274</v>
      </c>
      <c r="E77" s="24">
        <f t="shared" si="6"/>
        <v>1.5801458592015223</v>
      </c>
    </row>
    <row r="78" spans="1:5" ht="15" customHeight="1" x14ac:dyDescent="0.2">
      <c r="A78" s="3">
        <f>'Stocks Returns'!A74</f>
        <v>42398</v>
      </c>
      <c r="B78" s="5">
        <f>SUMPRODUCT('Stocks Returns'!B74:E74,$H$10:$K$10)</f>
        <v>7.150572993082549E-2</v>
      </c>
      <c r="C78" s="5">
        <f t="shared" si="4"/>
        <v>-7.150572993082549E-2</v>
      </c>
      <c r="D78" s="24">
        <f t="shared" si="5"/>
        <v>1.0486554904794476</v>
      </c>
      <c r="E78" s="24">
        <f t="shared" si="6"/>
        <v>1.6383001583991148</v>
      </c>
    </row>
    <row r="79" spans="1:5" ht="15" customHeight="1" x14ac:dyDescent="0.2">
      <c r="A79" s="3">
        <f>'Stocks Returns'!A75</f>
        <v>42401</v>
      </c>
      <c r="B79" s="5">
        <f>SUMPRODUCT('Stocks Returns'!B75:E75,$H$10:$K$10)</f>
        <v>-2.0479545868069085E-3</v>
      </c>
      <c r="C79" s="5">
        <f t="shared" si="4"/>
        <v>2.0479545868069085E-3</v>
      </c>
      <c r="D79" s="24">
        <f t="shared" si="5"/>
        <v>0.99863898500745751</v>
      </c>
      <c r="E79" s="24">
        <f t="shared" si="6"/>
        <v>1.5931701755356933</v>
      </c>
    </row>
    <row r="80" spans="1:5" ht="15" customHeight="1" x14ac:dyDescent="0.2">
      <c r="A80" s="3">
        <f>'Stocks Returns'!A76</f>
        <v>42402</v>
      </c>
      <c r="B80" s="5">
        <f>SUMPRODUCT('Stocks Returns'!B76:E76,$H$10:$K$10)</f>
        <v>-1.4449217161326529E-2</v>
      </c>
      <c r="C80" s="5">
        <f t="shared" si="4"/>
        <v>1.4449217161326529E-2</v>
      </c>
      <c r="D80" s="24">
        <f t="shared" si="5"/>
        <v>0.99020612645678419</v>
      </c>
      <c r="E80" s="24">
        <f t="shared" si="6"/>
        <v>1.5845504270412549</v>
      </c>
    </row>
    <row r="81" spans="1:5" ht="15" customHeight="1" x14ac:dyDescent="0.2">
      <c r="A81" s="3">
        <f>'Stocks Returns'!A77</f>
        <v>42403</v>
      </c>
      <c r="B81" s="5">
        <f>SUMPRODUCT('Stocks Returns'!B77:E77,$H$10:$K$10)</f>
        <v>1.0955195885880804E-2</v>
      </c>
      <c r="C81" s="5">
        <f t="shared" si="4"/>
        <v>-1.0955195885880804E-2</v>
      </c>
      <c r="D81" s="24">
        <f t="shared" si="5"/>
        <v>1.0074811273288851</v>
      </c>
      <c r="E81" s="24">
        <f t="shared" si="6"/>
        <v>1.6019035251524782</v>
      </c>
    </row>
    <row r="82" spans="1:5" ht="15" customHeight="1" x14ac:dyDescent="0.2">
      <c r="A82" s="3">
        <f>'Stocks Returns'!A78</f>
        <v>42404</v>
      </c>
      <c r="B82" s="5">
        <f>SUMPRODUCT('Stocks Returns'!B78:E78,$H$10:$K$10)</f>
        <v>-8.1931309281992586E-3</v>
      </c>
      <c r="C82" s="5">
        <f t="shared" si="4"/>
        <v>8.1931309281992586E-3</v>
      </c>
      <c r="D82" s="24">
        <f t="shared" si="5"/>
        <v>0.99446026509531071</v>
      </c>
      <c r="E82" s="24">
        <f t="shared" si="6"/>
        <v>1.588934005937829</v>
      </c>
    </row>
    <row r="83" spans="1:5" ht="15" customHeight="1" x14ac:dyDescent="0.2">
      <c r="A83" s="3">
        <f>'Stocks Returns'!A79</f>
        <v>42405</v>
      </c>
      <c r="B83" s="5">
        <f>SUMPRODUCT('Stocks Returns'!B79:E79,$H$10:$K$10)</f>
        <v>-2.7889585050246125E-2</v>
      </c>
      <c r="C83" s="5">
        <f t="shared" si="4"/>
        <v>2.7889585050246125E-2</v>
      </c>
      <c r="D83" s="24">
        <f t="shared" si="5"/>
        <v>0.98106667629231881</v>
      </c>
      <c r="E83" s="24">
        <f t="shared" si="6"/>
        <v>1.5748936191579297</v>
      </c>
    </row>
    <row r="84" spans="1:5" ht="15" customHeight="1" x14ac:dyDescent="0.2">
      <c r="A84" s="3">
        <f>'Stocks Returns'!A80</f>
        <v>42408</v>
      </c>
      <c r="B84" s="5">
        <f>SUMPRODUCT('Stocks Returns'!B80:E80,$H$10:$K$10)</f>
        <v>-5.0147146290663469E-2</v>
      </c>
      <c r="C84" s="5">
        <f t="shared" si="4"/>
        <v>5.0147146290663469E-2</v>
      </c>
      <c r="D84" s="24">
        <f t="shared" si="5"/>
        <v>0.96593153464883508</v>
      </c>
      <c r="E84" s="24">
        <f t="shared" si="6"/>
        <v>1.5581972043510994</v>
      </c>
    </row>
    <row r="85" spans="1:5" ht="15" customHeight="1" x14ac:dyDescent="0.2">
      <c r="A85" s="3">
        <f>'Stocks Returns'!A81</f>
        <v>42409</v>
      </c>
      <c r="B85" s="5">
        <f>SUMPRODUCT('Stocks Returns'!B81:E81,$H$10:$K$10)</f>
        <v>7.5949624895019019E-3</v>
      </c>
      <c r="C85" s="5">
        <f t="shared" si="4"/>
        <v>-7.5949624895019019E-3</v>
      </c>
      <c r="D85" s="24">
        <f t="shared" si="5"/>
        <v>1.0051961686193476</v>
      </c>
      <c r="E85" s="24">
        <f t="shared" si="6"/>
        <v>1.5996768728129458</v>
      </c>
    </row>
    <row r="86" spans="1:5" ht="15" customHeight="1" x14ac:dyDescent="0.2">
      <c r="A86" s="3">
        <f>'Stocks Returns'!A82</f>
        <v>42410</v>
      </c>
      <c r="B86" s="5">
        <f>SUMPRODUCT('Stocks Returns'!B82:E82,$H$10:$K$10)</f>
        <v>2.2555080544121253E-2</v>
      </c>
      <c r="C86" s="5">
        <f t="shared" si="4"/>
        <v>-2.2555080544121253E-2</v>
      </c>
      <c r="D86" s="24">
        <f t="shared" si="5"/>
        <v>1.0153690488964886</v>
      </c>
      <c r="E86" s="24">
        <f t="shared" si="6"/>
        <v>1.6094266630632728</v>
      </c>
    </row>
    <row r="87" spans="1:5" ht="15" customHeight="1" x14ac:dyDescent="0.2">
      <c r="A87" s="3">
        <f>'Stocks Returns'!A83</f>
        <v>42411</v>
      </c>
      <c r="B87" s="5">
        <f>SUMPRODUCT('Stocks Returns'!B83:E83,$H$10:$K$10)</f>
        <v>-2.3262832599369135E-2</v>
      </c>
      <c r="C87" s="5">
        <f t="shared" si="4"/>
        <v>2.3262832599369135E-2</v>
      </c>
      <c r="D87" s="24">
        <f t="shared" si="5"/>
        <v>0.98421286795891516</v>
      </c>
      <c r="E87" s="24">
        <f t="shared" si="6"/>
        <v>1.5782545117688305</v>
      </c>
    </row>
    <row r="88" spans="1:5" ht="15" customHeight="1" x14ac:dyDescent="0.2">
      <c r="A88" s="3">
        <f>'Stocks Returns'!A84</f>
        <v>42412</v>
      </c>
      <c r="B88" s="5">
        <f>SUMPRODUCT('Stocks Returns'!B84:E84,$H$10:$K$10)</f>
        <v>2.7780619476187724E-2</v>
      </c>
      <c r="C88" s="5">
        <f t="shared" si="4"/>
        <v>-2.7780619476187724E-2</v>
      </c>
      <c r="D88" s="24">
        <f t="shared" si="5"/>
        <v>1.0189224153702938</v>
      </c>
      <c r="E88" s="24">
        <f t="shared" si="6"/>
        <v>1.6127321079794195</v>
      </c>
    </row>
    <row r="89" spans="1:5" ht="15" customHeight="1" x14ac:dyDescent="0.2">
      <c r="A89" s="3">
        <f>'Stocks Returns'!A85</f>
        <v>42415</v>
      </c>
      <c r="B89" s="5">
        <f>SUMPRODUCT('Stocks Returns'!B85:E85,$H$10:$K$10)</f>
        <v>0</v>
      </c>
      <c r="C89" s="5">
        <f t="shared" si="4"/>
        <v>0</v>
      </c>
      <c r="D89" s="24">
        <f t="shared" si="5"/>
        <v>1.0000315941264861</v>
      </c>
      <c r="E89" s="24">
        <f t="shared" si="6"/>
        <v>1.594566484021902</v>
      </c>
    </row>
    <row r="90" spans="1:5" ht="15" customHeight="1" x14ac:dyDescent="0.2">
      <c r="A90" s="3">
        <f>'Stocks Returns'!A86</f>
        <v>42416</v>
      </c>
      <c r="B90" s="5">
        <f>SUMPRODUCT('Stocks Returns'!B86:E86,$H$10:$K$10)</f>
        <v>1.1176918279575692E-2</v>
      </c>
      <c r="C90" s="5">
        <f t="shared" si="4"/>
        <v>-1.1176918279575692E-2</v>
      </c>
      <c r="D90" s="24">
        <f t="shared" si="5"/>
        <v>1.0076318985565977</v>
      </c>
      <c r="E90" s="24">
        <f t="shared" si="6"/>
        <v>1.6020497046185078</v>
      </c>
    </row>
    <row r="91" spans="1:5" ht="15" customHeight="1" x14ac:dyDescent="0.2">
      <c r="A91" s="3">
        <f>'Stocks Returns'!A87</f>
        <v>42417</v>
      </c>
      <c r="B91" s="5">
        <f>SUMPRODUCT('Stocks Returns'!B87:E87,$H$10:$K$10)</f>
        <v>1.4044993702363614E-2</v>
      </c>
      <c r="C91" s="5">
        <f t="shared" si="4"/>
        <v>-1.4044993702363614E-2</v>
      </c>
      <c r="D91" s="24">
        <f t="shared" si="5"/>
        <v>1.0095821898440935</v>
      </c>
      <c r="E91" s="24">
        <f t="shared" si="6"/>
        <v>1.6039322685196538</v>
      </c>
    </row>
    <row r="92" spans="1:5" ht="15" customHeight="1" x14ac:dyDescent="0.2">
      <c r="A92" s="3">
        <f>'Stocks Returns'!A88</f>
        <v>42418</v>
      </c>
      <c r="B92" s="5">
        <f>SUMPRODUCT('Stocks Returns'!B88:E88,$H$10:$K$10)</f>
        <v>-1.1340046334159836E-2</v>
      </c>
      <c r="C92" s="5">
        <f t="shared" si="4"/>
        <v>1.1340046334159836E-2</v>
      </c>
      <c r="D92" s="24">
        <f t="shared" si="5"/>
        <v>0.99232036261925749</v>
      </c>
      <c r="E92" s="24">
        <f t="shared" si="6"/>
        <v>1.5867379032578928</v>
      </c>
    </row>
    <row r="93" spans="1:5" ht="15" customHeight="1" x14ac:dyDescent="0.2">
      <c r="A93" s="3">
        <f>'Stocks Returns'!A89</f>
        <v>42419</v>
      </c>
      <c r="B93" s="5">
        <f>SUMPRODUCT('Stocks Returns'!B89:E89,$H$10:$K$10)</f>
        <v>4.3812601258117487E-3</v>
      </c>
      <c r="C93" s="5">
        <f t="shared" si="4"/>
        <v>-4.3812601258117487E-3</v>
      </c>
      <c r="D93" s="24">
        <f t="shared" si="5"/>
        <v>1.0030108510120381</v>
      </c>
      <c r="E93" s="24">
        <f t="shared" si="6"/>
        <v>1.5975275760302998</v>
      </c>
    </row>
    <row r="94" spans="1:5" ht="15" customHeight="1" x14ac:dyDescent="0.2">
      <c r="A94" s="3">
        <f>'Stocks Returns'!A90</f>
        <v>42422</v>
      </c>
      <c r="B94" s="5">
        <f>SUMPRODUCT('Stocks Returns'!B90:E90,$H$10:$K$10)</f>
        <v>2.1108238906257244E-2</v>
      </c>
      <c r="C94" s="5">
        <f t="shared" si="4"/>
        <v>-2.1108238906257244E-2</v>
      </c>
      <c r="D94" s="24">
        <f t="shared" si="5"/>
        <v>1.0143851965827411</v>
      </c>
      <c r="E94" s="24">
        <f t="shared" si="6"/>
        <v>1.6085022347098157</v>
      </c>
    </row>
    <row r="95" spans="1:5" ht="15" customHeight="1" x14ac:dyDescent="0.2">
      <c r="A95" s="3">
        <f>'Stocks Returns'!A91</f>
        <v>42423</v>
      </c>
      <c r="B95" s="5">
        <f>SUMPRODUCT('Stocks Returns'!B91:E91,$H$10:$K$10)</f>
        <v>-1.3048534103414451E-2</v>
      </c>
      <c r="C95" s="5">
        <f t="shared" si="4"/>
        <v>1.3048534103414451E-2</v>
      </c>
      <c r="D95" s="24">
        <f t="shared" si="5"/>
        <v>0.99115859093616443</v>
      </c>
      <c r="E95" s="24">
        <f t="shared" si="6"/>
        <v>1.5855380606942342</v>
      </c>
    </row>
    <row r="96" spans="1:5" ht="15" customHeight="1" x14ac:dyDescent="0.2">
      <c r="A96" s="3">
        <f>'Stocks Returns'!A92</f>
        <v>42424</v>
      </c>
      <c r="B96" s="5">
        <f>SUMPRODUCT('Stocks Returns'!B92:E92,$H$10:$K$10)</f>
        <v>-1.2571243563201527E-3</v>
      </c>
      <c r="C96" s="5">
        <f t="shared" si="4"/>
        <v>1.2571243563201527E-3</v>
      </c>
      <c r="D96" s="24">
        <f t="shared" si="5"/>
        <v>0.99917674956418856</v>
      </c>
      <c r="E96" s="24">
        <f t="shared" si="6"/>
        <v>1.5937102867172066</v>
      </c>
    </row>
    <row r="97" spans="1:5" ht="15" customHeight="1" x14ac:dyDescent="0.2">
      <c r="A97" s="3">
        <f>'Stocks Returns'!A93</f>
        <v>42425</v>
      </c>
      <c r="B97" s="5">
        <f>SUMPRODUCT('Stocks Returns'!B93:E93,$H$10:$K$10)</f>
        <v>1.8425182219678399E-2</v>
      </c>
      <c r="C97" s="5">
        <f t="shared" si="4"/>
        <v>-1.8425182219678399E-2</v>
      </c>
      <c r="D97" s="24">
        <f t="shared" si="5"/>
        <v>1.0125607180358676</v>
      </c>
      <c r="E97" s="24">
        <f t="shared" si="6"/>
        <v>1.6067774144293123</v>
      </c>
    </row>
    <row r="98" spans="1:5" ht="15" customHeight="1" x14ac:dyDescent="0.2">
      <c r="A98" s="3">
        <f>'Stocks Returns'!A94</f>
        <v>42426</v>
      </c>
      <c r="B98" s="5">
        <f>SUMPRODUCT('Stocks Returns'!B94:E94,$H$10:$K$10)</f>
        <v>-4.8093048157638839E-3</v>
      </c>
      <c r="C98" s="5">
        <f t="shared" si="4"/>
        <v>4.8093048157638839E-3</v>
      </c>
      <c r="D98" s="24">
        <f t="shared" si="5"/>
        <v>0.9967612668517668</v>
      </c>
      <c r="E98" s="24">
        <f t="shared" si="6"/>
        <v>1.5912752252089009</v>
      </c>
    </row>
    <row r="99" spans="1:5" ht="15" customHeight="1" x14ac:dyDescent="0.2">
      <c r="A99" s="3">
        <f>'Stocks Returns'!A95</f>
        <v>42429</v>
      </c>
      <c r="B99" s="5">
        <f>SUMPRODUCT('Stocks Returns'!B95:E95,$H$10:$K$10)</f>
        <v>-4.9942890856273818E-3</v>
      </c>
      <c r="C99" s="5">
        <f t="shared" si="4"/>
        <v>4.9942890856273818E-3</v>
      </c>
      <c r="D99" s="24">
        <f t="shared" si="5"/>
        <v>0.99663547754825954</v>
      </c>
      <c r="E99" s="24">
        <f t="shared" si="6"/>
        <v>1.5911477801453466</v>
      </c>
    </row>
    <row r="100" spans="1:5" ht="15" customHeight="1" x14ac:dyDescent="0.2">
      <c r="A100" s="3">
        <f>'Stocks Returns'!A96</f>
        <v>42430</v>
      </c>
      <c r="B100" s="5">
        <f>SUMPRODUCT('Stocks Returns'!B96:E96,$H$10:$K$10)</f>
        <v>2.9919250630865011E-2</v>
      </c>
      <c r="C100" s="5">
        <f t="shared" si="4"/>
        <v>-2.9919250630865011E-2</v>
      </c>
      <c r="D100" s="24">
        <f t="shared" si="5"/>
        <v>1.0203766845554745</v>
      </c>
      <c r="E100" s="24">
        <f t="shared" si="6"/>
        <v>1.6140698103598554</v>
      </c>
    </row>
    <row r="101" spans="1:5" ht="15" customHeight="1" x14ac:dyDescent="0.2">
      <c r="A101" s="3">
        <f>'Stocks Returns'!A97</f>
        <v>42431</v>
      </c>
      <c r="B101" s="5">
        <f>SUMPRODUCT('Stocks Returns'!B97:E97,$H$10:$K$10)</f>
        <v>-3.1147501589460906E-3</v>
      </c>
      <c r="C101" s="5">
        <f t="shared" si="4"/>
        <v>3.1147501589460906E-3</v>
      </c>
      <c r="D101" s="24">
        <f t="shared" si="5"/>
        <v>0.99791356401840292</v>
      </c>
      <c r="E101" s="24">
        <f t="shared" si="6"/>
        <v>1.5924397615823489</v>
      </c>
    </row>
    <row r="102" spans="1:5" ht="15" customHeight="1" x14ac:dyDescent="0.2">
      <c r="A102" s="3">
        <f>'Stocks Returns'!A98</f>
        <v>42432</v>
      </c>
      <c r="B102" s="5">
        <f>SUMPRODUCT('Stocks Returns'!B98:E98,$H$10:$K$10)</f>
        <v>-4.0042603775444739E-3</v>
      </c>
      <c r="C102" s="5">
        <f t="shared" si="4"/>
        <v>4.0042603775444739E-3</v>
      </c>
      <c r="D102" s="24">
        <f t="shared" si="5"/>
        <v>0.997308697069756</v>
      </c>
      <c r="E102" s="24">
        <f t="shared" si="6"/>
        <v>1.5918291287078175</v>
      </c>
    </row>
    <row r="103" spans="1:5" ht="15" customHeight="1" x14ac:dyDescent="0.2">
      <c r="A103" s="3">
        <f>'Stocks Returns'!A99</f>
        <v>42433</v>
      </c>
      <c r="B103" s="5">
        <f>SUMPRODUCT('Stocks Returns'!B99:E99,$H$10:$K$10)</f>
        <v>1.2754582234772286E-3</v>
      </c>
      <c r="C103" s="5">
        <f t="shared" si="4"/>
        <v>-1.2754582234772286E-3</v>
      </c>
      <c r="D103" s="24">
        <f t="shared" si="5"/>
        <v>1.0008989057184507</v>
      </c>
      <c r="E103" s="24">
        <f t="shared" si="6"/>
        <v>1.5954321805785749</v>
      </c>
    </row>
    <row r="104" spans="1:5" ht="15" customHeight="1" x14ac:dyDescent="0.2">
      <c r="A104" s="3">
        <f>'Stocks Returns'!A100</f>
        <v>42436</v>
      </c>
      <c r="B104" s="5">
        <f>SUMPRODUCT('Stocks Returns'!B100:E100,$H$10:$K$10)</f>
        <v>-2.2933809218290274E-2</v>
      </c>
      <c r="C104" s="5">
        <f t="shared" si="4"/>
        <v>2.2933809218290274E-2</v>
      </c>
      <c r="D104" s="24">
        <f t="shared" si="5"/>
        <v>0.98443660385804888</v>
      </c>
      <c r="E104" s="24">
        <f t="shared" si="6"/>
        <v>1.57849205777157</v>
      </c>
    </row>
    <row r="105" spans="1:5" ht="15" customHeight="1" x14ac:dyDescent="0.2">
      <c r="A105" s="3">
        <f>'Stocks Returns'!A101</f>
        <v>42437</v>
      </c>
      <c r="B105" s="5">
        <f>SUMPRODUCT('Stocks Returns'!B101:E101,$H$10:$K$10)</f>
        <v>-1.879280161616026E-2</v>
      </c>
      <c r="C105" s="5">
        <f t="shared" si="4"/>
        <v>1.879280161616026E-2</v>
      </c>
      <c r="D105" s="24">
        <f t="shared" si="5"/>
        <v>0.98725248902749718</v>
      </c>
      <c r="E105" s="24">
        <f t="shared" si="6"/>
        <v>1.5814651333184333</v>
      </c>
    </row>
    <row r="106" spans="1:5" ht="15" customHeight="1" x14ac:dyDescent="0.2">
      <c r="A106" s="3">
        <f>'Stocks Returns'!A102</f>
        <v>42438</v>
      </c>
      <c r="B106" s="5">
        <f>SUMPRODUCT('Stocks Returns'!B102:E102,$H$10:$K$10)</f>
        <v>2.1936472973254316E-3</v>
      </c>
      <c r="C106" s="5">
        <f t="shared" si="4"/>
        <v>-2.1936472973254316E-3</v>
      </c>
      <c r="D106" s="24">
        <f t="shared" si="5"/>
        <v>1.0015232742886675</v>
      </c>
      <c r="E106" s="24">
        <f t="shared" si="6"/>
        <v>1.5960535207364188</v>
      </c>
    </row>
    <row r="107" spans="1:5" ht="15" customHeight="1" x14ac:dyDescent="0.2">
      <c r="A107" s="3">
        <f>'Stocks Returns'!A103</f>
        <v>42439</v>
      </c>
      <c r="B107" s="5">
        <f>SUMPRODUCT('Stocks Returns'!B103:E103,$H$10:$K$10)</f>
        <v>-6.6498800591040476E-3</v>
      </c>
      <c r="C107" s="5">
        <f t="shared" si="4"/>
        <v>6.6498800591040476E-3</v>
      </c>
      <c r="D107" s="24">
        <f t="shared" si="5"/>
        <v>0.99550967568629545</v>
      </c>
      <c r="E107" s="24">
        <f t="shared" si="6"/>
        <v>1.5900043620992308</v>
      </c>
    </row>
    <row r="108" spans="1:5" ht="15" customHeight="1" x14ac:dyDescent="0.2">
      <c r="A108" s="3">
        <f>'Stocks Returns'!A104</f>
        <v>42440</v>
      </c>
      <c r="B108" s="5">
        <f>SUMPRODUCT('Stocks Returns'!B104:E104,$H$10:$K$10)</f>
        <v>2.1055566152045464E-2</v>
      </c>
      <c r="C108" s="5">
        <f t="shared" si="4"/>
        <v>-2.1055566152045464E-2</v>
      </c>
      <c r="D108" s="24">
        <f t="shared" si="5"/>
        <v>1.0143493791098772</v>
      </c>
      <c r="E108" s="24">
        <f t="shared" si="6"/>
        <v>1.6084685053764036</v>
      </c>
    </row>
    <row r="109" spans="1:5" ht="15" customHeight="1" x14ac:dyDescent="0.2">
      <c r="A109" s="3">
        <f>'Stocks Returns'!A105</f>
        <v>42443</v>
      </c>
      <c r="B109" s="5">
        <f>SUMPRODUCT('Stocks Returns'!B105:E105,$H$10:$K$10)</f>
        <v>-2.642229473196945E-3</v>
      </c>
      <c r="C109" s="5">
        <f t="shared" si="4"/>
        <v>2.642229473196945E-3</v>
      </c>
      <c r="D109" s="24">
        <f t="shared" si="5"/>
        <v>0.99823487808471234</v>
      </c>
      <c r="E109" s="24">
        <f t="shared" si="6"/>
        <v>1.5927635459944096</v>
      </c>
    </row>
    <row r="110" spans="1:5" ht="15" customHeight="1" x14ac:dyDescent="0.2">
      <c r="A110" s="3">
        <f>'Stocks Returns'!A106</f>
        <v>42444</v>
      </c>
      <c r="B110" s="5">
        <f>SUMPRODUCT('Stocks Returns'!B106:E106,$H$10:$K$10)</f>
        <v>5.3754522186418834E-3</v>
      </c>
      <c r="C110" s="5">
        <f t="shared" si="4"/>
        <v>-5.3754522186418834E-3</v>
      </c>
      <c r="D110" s="24">
        <f t="shared" si="5"/>
        <v>1.0036869016351626</v>
      </c>
      <c r="E110" s="24">
        <f t="shared" si="6"/>
        <v>1.5981945401410391</v>
      </c>
    </row>
    <row r="111" spans="1:5" ht="15" customHeight="1" x14ac:dyDescent="0.2">
      <c r="A111" s="3">
        <f>'Stocks Returns'!A107</f>
        <v>42445</v>
      </c>
      <c r="B111" s="5">
        <f>SUMPRODUCT('Stocks Returns'!B107:E107,$H$10:$K$10)</f>
        <v>5.9649650807628999E-3</v>
      </c>
      <c r="C111" s="5">
        <f t="shared" si="4"/>
        <v>-5.9649650807628999E-3</v>
      </c>
      <c r="D111" s="24">
        <f t="shared" si="5"/>
        <v>1.0040877703814051</v>
      </c>
      <c r="E111" s="24">
        <f t="shared" si="6"/>
        <v>1.5985891513503432</v>
      </c>
    </row>
    <row r="112" spans="1:5" ht="15" customHeight="1" x14ac:dyDescent="0.2">
      <c r="A112" s="3">
        <f>'Stocks Returns'!A108</f>
        <v>42446</v>
      </c>
      <c r="B112" s="5">
        <f>SUMPRODUCT('Stocks Returns'!B108:E108,$H$10:$K$10)</f>
        <v>1.0519427483548121E-2</v>
      </c>
      <c r="C112" s="5">
        <f t="shared" si="4"/>
        <v>-1.0519427483548121E-2</v>
      </c>
      <c r="D112" s="24">
        <f t="shared" si="5"/>
        <v>1.0071848048152989</v>
      </c>
      <c r="E112" s="24">
        <f t="shared" si="6"/>
        <v>1.6016159582638909</v>
      </c>
    </row>
    <row r="113" spans="1:5" ht="15" customHeight="1" x14ac:dyDescent="0.2">
      <c r="A113" s="3">
        <f>'Stocks Returns'!A109</f>
        <v>42447</v>
      </c>
      <c r="B113" s="5">
        <f>SUMPRODUCT('Stocks Returns'!B109:E109,$H$10:$K$10)</f>
        <v>9.1254126703957106E-3</v>
      </c>
      <c r="C113" s="5">
        <f t="shared" si="4"/>
        <v>-9.1254126703957106E-3</v>
      </c>
      <c r="D113" s="24">
        <f t="shared" si="5"/>
        <v>1.0062368747423553</v>
      </c>
      <c r="E113" s="24">
        <f t="shared" si="6"/>
        <v>1.6006936453297649</v>
      </c>
    </row>
    <row r="114" spans="1:5" ht="15" customHeight="1" x14ac:dyDescent="0.2">
      <c r="A114" s="3">
        <f>'Stocks Returns'!A110</f>
        <v>42450</v>
      </c>
      <c r="B114" s="5">
        <f>SUMPRODUCT('Stocks Returns'!B110:E110,$H$10:$K$10)</f>
        <v>-7.1898189770459842E-4</v>
      </c>
      <c r="C114" s="5">
        <f t="shared" si="4"/>
        <v>7.1898189770459842E-4</v>
      </c>
      <c r="D114" s="24">
        <f t="shared" si="5"/>
        <v>0.99954268643604705</v>
      </c>
      <c r="E114" s="24">
        <f t="shared" si="6"/>
        <v>1.5940771601839936</v>
      </c>
    </row>
    <row r="115" spans="1:5" ht="15" customHeight="1" x14ac:dyDescent="0.2">
      <c r="A115" s="3">
        <f>'Stocks Returns'!A111</f>
        <v>42451</v>
      </c>
      <c r="B115" s="5">
        <f>SUMPRODUCT('Stocks Returns'!B111:E111,$H$10:$K$10)</f>
        <v>-1.0846162998012924E-2</v>
      </c>
      <c r="C115" s="5">
        <f t="shared" si="4"/>
        <v>1.0846162998012924E-2</v>
      </c>
      <c r="D115" s="24">
        <f t="shared" si="5"/>
        <v>0.99265620328783744</v>
      </c>
      <c r="E115" s="24">
        <f t="shared" si="6"/>
        <v>1.587083759318586</v>
      </c>
    </row>
    <row r="116" spans="1:5" ht="15" customHeight="1" x14ac:dyDescent="0.2">
      <c r="A116" s="3">
        <f>'Stocks Returns'!A112</f>
        <v>42452</v>
      </c>
      <c r="B116" s="5">
        <f>SUMPRODUCT('Stocks Returns'!B112:E112,$H$10:$K$10)</f>
        <v>1.1262488421809812E-2</v>
      </c>
      <c r="C116" s="5">
        <f t="shared" si="4"/>
        <v>-1.1262488421809812E-2</v>
      </c>
      <c r="D116" s="24">
        <f t="shared" si="5"/>
        <v>1.0076900862533169</v>
      </c>
      <c r="E116" s="24">
        <f t="shared" si="6"/>
        <v>1.6021060955106472</v>
      </c>
    </row>
    <row r="117" spans="1:5" ht="15" customHeight="1" x14ac:dyDescent="0.2">
      <c r="A117" s="3">
        <f>'Stocks Returns'!A113</f>
        <v>42453</v>
      </c>
      <c r="B117" s="5">
        <f>SUMPRODUCT('Stocks Returns'!B113:E113,$H$10:$K$10)</f>
        <v>3.1346151653241401E-3</v>
      </c>
      <c r="C117" s="5">
        <f t="shared" si="4"/>
        <v>-3.1346151653241401E-3</v>
      </c>
      <c r="D117" s="24">
        <f t="shared" si="5"/>
        <v>1.0021631324389066</v>
      </c>
      <c r="E117" s="24">
        <f t="shared" si="6"/>
        <v>1.5966886525423185</v>
      </c>
    </row>
    <row r="118" spans="1:5" ht="15" customHeight="1" x14ac:dyDescent="0.2">
      <c r="A118" s="3">
        <f>'Stocks Returns'!A114</f>
        <v>42454</v>
      </c>
      <c r="B118" s="5">
        <f>SUMPRODUCT('Stocks Returns'!B114:E114,$H$10:$K$10)</f>
        <v>0</v>
      </c>
      <c r="C118" s="5">
        <f t="shared" si="4"/>
        <v>0</v>
      </c>
      <c r="D118" s="24">
        <f t="shared" si="5"/>
        <v>1.0000315941264861</v>
      </c>
      <c r="E118" s="24">
        <f t="shared" si="6"/>
        <v>1.594566484021902</v>
      </c>
    </row>
    <row r="119" spans="1:5" ht="15" customHeight="1" x14ac:dyDescent="0.2">
      <c r="A119" s="3">
        <f>'Stocks Returns'!A115</f>
        <v>42457</v>
      </c>
      <c r="B119" s="5">
        <f>SUMPRODUCT('Stocks Returns'!B115:E115,$H$10:$K$10)</f>
        <v>-9.497043950926963E-4</v>
      </c>
      <c r="C119" s="5">
        <f t="shared" si="4"/>
        <v>9.497043950926963E-4</v>
      </c>
      <c r="D119" s="24">
        <f t="shared" si="5"/>
        <v>0.99938579513782322</v>
      </c>
      <c r="E119" s="24">
        <f t="shared" si="6"/>
        <v>1.5939199328433169</v>
      </c>
    </row>
    <row r="120" spans="1:5" ht="15" customHeight="1" x14ac:dyDescent="0.2">
      <c r="A120" s="3">
        <f>'Stocks Returns'!A116</f>
        <v>42458</v>
      </c>
      <c r="B120" s="5">
        <f>SUMPRODUCT('Stocks Returns'!B116:E116,$H$10:$K$10)</f>
        <v>1.7416492360651074E-2</v>
      </c>
      <c r="C120" s="5">
        <f t="shared" si="4"/>
        <v>-1.7416492360651074E-2</v>
      </c>
      <c r="D120" s="24">
        <f t="shared" si="5"/>
        <v>1.0118748089317289</v>
      </c>
      <c r="E120" s="24">
        <f t="shared" si="6"/>
        <v>1.6061254380630037</v>
      </c>
    </row>
    <row r="121" spans="1:5" ht="15" customHeight="1" x14ac:dyDescent="0.2">
      <c r="A121" s="3">
        <f>'Stocks Returns'!A117</f>
        <v>42459</v>
      </c>
      <c r="B121" s="5">
        <f>SUMPRODUCT('Stocks Returns'!B117:E117,$H$10:$K$10)</f>
        <v>1.7178030088305964E-2</v>
      </c>
      <c r="C121" s="5">
        <f t="shared" si="4"/>
        <v>-1.7178030088305964E-2</v>
      </c>
      <c r="D121" s="24">
        <f t="shared" si="5"/>
        <v>1.0117126545865343</v>
      </c>
      <c r="E121" s="24">
        <f t="shared" si="6"/>
        <v>1.6059710239770126</v>
      </c>
    </row>
    <row r="122" spans="1:5" ht="15" customHeight="1" x14ac:dyDescent="0.2">
      <c r="A122" s="3">
        <f>'Stocks Returns'!A118</f>
        <v>42460</v>
      </c>
      <c r="B122" s="5">
        <f>SUMPRODUCT('Stocks Returns'!B118:E118,$H$10:$K$10)</f>
        <v>-4.5801119756049748E-3</v>
      </c>
      <c r="C122" s="5">
        <f t="shared" si="4"/>
        <v>4.5801119756049748E-3</v>
      </c>
      <c r="D122" s="24">
        <f t="shared" si="5"/>
        <v>0.99691711798307481</v>
      </c>
      <c r="E122" s="24">
        <f t="shared" si="6"/>
        <v>1.5914330405807644</v>
      </c>
    </row>
    <row r="123" spans="1:5" ht="15" customHeight="1" x14ac:dyDescent="0.2">
      <c r="A123" s="3">
        <f>'Stocks Returns'!A119</f>
        <v>42461</v>
      </c>
      <c r="B123" s="5">
        <f>SUMPRODUCT('Stocks Returns'!B119:E119,$H$10:$K$10)</f>
        <v>1.3441989281915983E-2</v>
      </c>
      <c r="C123" s="5">
        <f t="shared" si="4"/>
        <v>-1.3441989281915983E-2</v>
      </c>
      <c r="D123" s="24">
        <f t="shared" si="5"/>
        <v>1.0091721468381891</v>
      </c>
      <c r="E123" s="24">
        <f t="shared" si="6"/>
        <v>1.6035377504693782</v>
      </c>
    </row>
    <row r="124" spans="1:5" ht="15" customHeight="1" x14ac:dyDescent="0.2">
      <c r="A124" s="3">
        <f>'Stocks Returns'!A120</f>
        <v>42464</v>
      </c>
      <c r="B124" s="5">
        <f>SUMPRODUCT('Stocks Returns'!B120:E120,$H$10:$K$10)</f>
        <v>2.9468426123971294E-3</v>
      </c>
      <c r="C124" s="5">
        <f t="shared" si="4"/>
        <v>-2.9468426123971294E-3</v>
      </c>
      <c r="D124" s="24">
        <f t="shared" si="5"/>
        <v>1.0020354471029163</v>
      </c>
      <c r="E124" s="24">
        <f t="shared" si="6"/>
        <v>1.5965620416539004</v>
      </c>
    </row>
    <row r="125" spans="1:5" ht="15" customHeight="1" x14ac:dyDescent="0.2">
      <c r="A125" s="3">
        <f>'Stocks Returns'!A121</f>
        <v>42465</v>
      </c>
      <c r="B125" s="5">
        <f>SUMPRODUCT('Stocks Returns'!B121:E121,$H$10:$K$10)</f>
        <v>-9.7478860766027041E-3</v>
      </c>
      <c r="C125" s="5">
        <f t="shared" si="4"/>
        <v>9.7478860766027041E-3</v>
      </c>
      <c r="D125" s="24">
        <f t="shared" si="5"/>
        <v>0.99340303159439636</v>
      </c>
      <c r="E125" s="24">
        <f t="shared" si="6"/>
        <v>1.5878512654952144</v>
      </c>
    </row>
    <row r="126" spans="1:5" ht="15" customHeight="1" x14ac:dyDescent="0.2">
      <c r="A126" s="3">
        <f>'Stocks Returns'!A122</f>
        <v>42466</v>
      </c>
      <c r="B126" s="5">
        <f>SUMPRODUCT('Stocks Returns'!B122:E122,$H$10:$K$10)</f>
        <v>1.4958290606433826E-2</v>
      </c>
      <c r="C126" s="5">
        <f t="shared" si="4"/>
        <v>-1.4958290606433826E-2</v>
      </c>
      <c r="D126" s="24">
        <f t="shared" si="5"/>
        <v>1.0102032317388612</v>
      </c>
      <c r="E126" s="24">
        <f t="shared" si="6"/>
        <v>1.6045284911079105</v>
      </c>
    </row>
    <row r="127" spans="1:5" ht="15" customHeight="1" x14ac:dyDescent="0.2">
      <c r="A127" s="3">
        <f>'Stocks Returns'!A123</f>
        <v>42467</v>
      </c>
      <c r="B127" s="5">
        <f>SUMPRODUCT('Stocks Returns'!B123:E123,$H$10:$K$10)</f>
        <v>-8.6424195472451781E-3</v>
      </c>
      <c r="C127" s="5">
        <f t="shared" si="4"/>
        <v>8.6424195472451781E-3</v>
      </c>
      <c r="D127" s="24">
        <f t="shared" si="5"/>
        <v>0.9941547488343595</v>
      </c>
      <c r="E127" s="24">
        <f t="shared" si="6"/>
        <v>1.5886215725937567</v>
      </c>
    </row>
    <row r="128" spans="1:5" ht="15" customHeight="1" x14ac:dyDescent="0.2">
      <c r="A128" s="3">
        <f>'Stocks Returns'!A124</f>
        <v>42468</v>
      </c>
      <c r="B128" s="5">
        <f>SUMPRODUCT('Stocks Returns'!B124:E124,$H$10:$K$10)</f>
        <v>6.3240992911298352E-3</v>
      </c>
      <c r="C128" s="5">
        <f t="shared" si="4"/>
        <v>-6.3240992911298352E-3</v>
      </c>
      <c r="D128" s="24">
        <f t="shared" si="5"/>
        <v>1.0043319816444545</v>
      </c>
      <c r="E128" s="24">
        <f t="shared" si="6"/>
        <v>1.5988292328694573</v>
      </c>
    </row>
    <row r="129" spans="1:5" ht="15" customHeight="1" x14ac:dyDescent="0.2">
      <c r="A129" s="3">
        <f>'Stocks Returns'!A125</f>
        <v>42471</v>
      </c>
      <c r="B129" s="5">
        <f>SUMPRODUCT('Stocks Returns'!B125:E125,$H$10:$K$10)</f>
        <v>-2.5587723034167058E-3</v>
      </c>
      <c r="C129" s="5">
        <f t="shared" si="4"/>
        <v>2.5587723034167058E-3</v>
      </c>
      <c r="D129" s="24">
        <f t="shared" si="5"/>
        <v>0.99829162896016288</v>
      </c>
      <c r="E129" s="24">
        <f t="shared" si="6"/>
        <v>1.5928206904331226</v>
      </c>
    </row>
    <row r="130" spans="1:5" ht="15" customHeight="1" x14ac:dyDescent="0.2">
      <c r="A130" s="3">
        <f>'Stocks Returns'!A126</f>
        <v>42472</v>
      </c>
      <c r="B130" s="5">
        <f>SUMPRODUCT('Stocks Returns'!B126:E126,$H$10:$K$10)</f>
        <v>8.3075580176944098E-3</v>
      </c>
      <c r="C130" s="5">
        <f t="shared" si="4"/>
        <v>-8.3075580176944098E-3</v>
      </c>
      <c r="D130" s="24">
        <f t="shared" si="5"/>
        <v>1.0056807335785185</v>
      </c>
      <c r="E130" s="24">
        <f t="shared" si="6"/>
        <v>1.6001508391482957</v>
      </c>
    </row>
    <row r="131" spans="1:5" ht="15" customHeight="1" x14ac:dyDescent="0.2">
      <c r="A131" s="3">
        <f>'Stocks Returns'!A127</f>
        <v>42473</v>
      </c>
      <c r="B131" s="5">
        <f>SUMPRODUCT('Stocks Returns'!B127:E127,$H$10:$K$10)</f>
        <v>1.5409794383559565E-2</v>
      </c>
      <c r="C131" s="5">
        <f t="shared" si="4"/>
        <v>-1.5409794383559565E-2</v>
      </c>
      <c r="D131" s="24">
        <f t="shared" si="5"/>
        <v>1.0105102543073068</v>
      </c>
      <c r="E131" s="24">
        <f t="shared" si="6"/>
        <v>1.6048226623805313</v>
      </c>
    </row>
    <row r="132" spans="1:5" ht="15" customHeight="1" x14ac:dyDescent="0.2">
      <c r="A132" s="3">
        <f>'Stocks Returns'!A128</f>
        <v>42474</v>
      </c>
      <c r="B132" s="5">
        <f>SUMPRODUCT('Stocks Returns'!B128:E128,$H$10:$K$10)</f>
        <v>7.2853119249786102E-3</v>
      </c>
      <c r="C132" s="5">
        <f t="shared" si="4"/>
        <v>-7.2853119249786102E-3</v>
      </c>
      <c r="D132" s="24">
        <f t="shared" si="5"/>
        <v>1.0049856062354716</v>
      </c>
      <c r="E132" s="24">
        <f t="shared" si="6"/>
        <v>1.5994706201037616</v>
      </c>
    </row>
    <row r="133" spans="1:5" ht="15" customHeight="1" x14ac:dyDescent="0.2">
      <c r="A133" s="3">
        <f>'Stocks Returns'!A129</f>
        <v>42475</v>
      </c>
      <c r="B133" s="5">
        <f>SUMPRODUCT('Stocks Returns'!B129:E129,$H$10:$K$10)</f>
        <v>-3.6940761521562435E-3</v>
      </c>
      <c r="C133" s="5">
        <f t="shared" si="4"/>
        <v>3.6940761521562435E-3</v>
      </c>
      <c r="D133" s="24">
        <f t="shared" si="5"/>
        <v>0.99751962234301994</v>
      </c>
      <c r="E133" s="24">
        <f t="shared" si="6"/>
        <v>1.5920422300189245</v>
      </c>
    </row>
    <row r="134" spans="1:5" ht="15" customHeight="1" x14ac:dyDescent="0.2">
      <c r="A134" s="3">
        <f>'Stocks Returns'!A130</f>
        <v>42478</v>
      </c>
      <c r="B134" s="5">
        <f>SUMPRODUCT('Stocks Returns'!B130:E130,$H$10:$K$10)</f>
        <v>1.6063793358980404E-2</v>
      </c>
      <c r="C134" s="5">
        <f t="shared" ref="C134:C197" si="7">-B134</f>
        <v>-1.6063793358980404E-2</v>
      </c>
      <c r="D134" s="24">
        <f t="shared" ref="D134:D197" si="8">1+$H$13+$H$19*(B134-$H$13)</f>
        <v>1.0109549736105929</v>
      </c>
      <c r="E134" s="24">
        <f t="shared" ref="E134:E197" si="9">$H$22*D134-$H$23*D134^2-LN(1+$H$24*EXP(1-D134^3))</f>
        <v>1.6052480838706447</v>
      </c>
    </row>
    <row r="135" spans="1:5" ht="15" customHeight="1" x14ac:dyDescent="0.2">
      <c r="A135" s="3">
        <f>'Stocks Returns'!A131</f>
        <v>42479</v>
      </c>
      <c r="B135" s="5">
        <f>SUMPRODUCT('Stocks Returns'!B131:E131,$H$10:$K$10)</f>
        <v>-8.3473614461991186E-3</v>
      </c>
      <c r="C135" s="5">
        <f t="shared" si="7"/>
        <v>8.3473614461991186E-3</v>
      </c>
      <c r="D135" s="24">
        <f t="shared" si="8"/>
        <v>0.9943553883430708</v>
      </c>
      <c r="E135" s="24">
        <f t="shared" si="9"/>
        <v>1.588826796317786</v>
      </c>
    </row>
    <row r="136" spans="1:5" ht="15" customHeight="1" x14ac:dyDescent="0.2">
      <c r="A136" s="3">
        <f>'Stocks Returns'!A132</f>
        <v>42480</v>
      </c>
      <c r="B136" s="5">
        <f>SUMPRODUCT('Stocks Returns'!B132:E132,$H$10:$K$10)</f>
        <v>6.2436473396286201E-3</v>
      </c>
      <c r="C136" s="5">
        <f t="shared" si="7"/>
        <v>-6.2436473396286201E-3</v>
      </c>
      <c r="D136" s="24">
        <f t="shared" si="8"/>
        <v>1.0042772743174337</v>
      </c>
      <c r="E136" s="24">
        <f t="shared" si="9"/>
        <v>1.5987754715832616</v>
      </c>
    </row>
    <row r="137" spans="1:5" ht="15" customHeight="1" x14ac:dyDescent="0.2">
      <c r="A137" s="3">
        <f>'Stocks Returns'!A133</f>
        <v>42481</v>
      </c>
      <c r="B137" s="5">
        <f>SUMPRODUCT('Stocks Returns'!B133:E133,$H$10:$K$10)</f>
        <v>-4.3899602425761545E-3</v>
      </c>
      <c r="C137" s="5">
        <f t="shared" si="7"/>
        <v>4.3899602425761545E-3</v>
      </c>
      <c r="D137" s="24">
        <f t="shared" si="8"/>
        <v>0.99704642116153441</v>
      </c>
      <c r="E137" s="24">
        <f t="shared" si="9"/>
        <v>1.5915639001199973</v>
      </c>
    </row>
    <row r="138" spans="1:5" ht="15" customHeight="1" x14ac:dyDescent="0.2">
      <c r="A138" s="3">
        <f>'Stocks Returns'!A134</f>
        <v>42482</v>
      </c>
      <c r="B138" s="5">
        <f>SUMPRODUCT('Stocks Returns'!B134:E134,$H$10:$K$10)</f>
        <v>-1.8602525070068543E-2</v>
      </c>
      <c r="C138" s="5">
        <f t="shared" si="7"/>
        <v>1.8602525070068543E-2</v>
      </c>
      <c r="D138" s="24">
        <f t="shared" si="8"/>
        <v>0.98738187707883962</v>
      </c>
      <c r="E138" s="24">
        <f t="shared" si="9"/>
        <v>1.5816010026019724</v>
      </c>
    </row>
    <row r="139" spans="1:5" ht="15" customHeight="1" x14ac:dyDescent="0.2">
      <c r="A139" s="3">
        <f>'Stocks Returns'!A135</f>
        <v>42485</v>
      </c>
      <c r="B139" s="5">
        <f>SUMPRODUCT('Stocks Returns'!B135:E135,$H$10:$K$10)</f>
        <v>-1.1594786266071539E-2</v>
      </c>
      <c r="C139" s="5">
        <f t="shared" si="7"/>
        <v>1.1594786266071539E-2</v>
      </c>
      <c r="D139" s="24">
        <f t="shared" si="8"/>
        <v>0.99214713946555755</v>
      </c>
      <c r="E139" s="24">
        <f t="shared" si="9"/>
        <v>1.5865593405812599</v>
      </c>
    </row>
    <row r="140" spans="1:5" ht="15" customHeight="1" x14ac:dyDescent="0.2">
      <c r="A140" s="3">
        <f>'Stocks Returns'!A136</f>
        <v>42486</v>
      </c>
      <c r="B140" s="5">
        <f>SUMPRODUCT('Stocks Returns'!B136:E136,$H$10:$K$10)</f>
        <v>5.5109671649755986E-3</v>
      </c>
      <c r="C140" s="5">
        <f t="shared" si="7"/>
        <v>-5.5109671649755986E-3</v>
      </c>
      <c r="D140" s="24">
        <f t="shared" si="8"/>
        <v>1.0037790517986696</v>
      </c>
      <c r="E140" s="24">
        <f t="shared" si="9"/>
        <v>1.59828530918227</v>
      </c>
    </row>
    <row r="141" spans="1:5" ht="15" customHeight="1" x14ac:dyDescent="0.2">
      <c r="A141" s="3">
        <f>'Stocks Returns'!A137</f>
        <v>42487</v>
      </c>
      <c r="B141" s="5">
        <f>SUMPRODUCT('Stocks Returns'!B137:E137,$H$10:$K$10)</f>
        <v>3.0937724178019283E-3</v>
      </c>
      <c r="C141" s="5">
        <f t="shared" si="7"/>
        <v>-3.0937724178019283E-3</v>
      </c>
      <c r="D141" s="24">
        <f t="shared" si="8"/>
        <v>1.0021353593705915</v>
      </c>
      <c r="E141" s="24">
        <f t="shared" si="9"/>
        <v>1.5966611187522433</v>
      </c>
    </row>
    <row r="142" spans="1:5" ht="15" customHeight="1" x14ac:dyDescent="0.2">
      <c r="A142" s="3">
        <f>'Stocks Returns'!A138</f>
        <v>42488</v>
      </c>
      <c r="B142" s="5">
        <f>SUMPRODUCT('Stocks Returns'!B138:E138,$H$10:$K$10)</f>
        <v>-1.3908967524113894E-2</v>
      </c>
      <c r="C142" s="5">
        <f t="shared" si="7"/>
        <v>1.3908967524113894E-2</v>
      </c>
      <c r="D142" s="24">
        <f t="shared" si="8"/>
        <v>0.99057349621008872</v>
      </c>
      <c r="E142" s="24">
        <f t="shared" si="9"/>
        <v>1.5849317835993784</v>
      </c>
    </row>
    <row r="143" spans="1:5" ht="15" customHeight="1" x14ac:dyDescent="0.2">
      <c r="A143" s="3">
        <f>'Stocks Returns'!A139</f>
        <v>42489</v>
      </c>
      <c r="B143" s="5">
        <f>SUMPRODUCT('Stocks Returns'!B139:E139,$H$10:$K$10)</f>
        <v>-6.6227675474359593E-3</v>
      </c>
      <c r="C143" s="5">
        <f t="shared" si="7"/>
        <v>6.6227675474359593E-3</v>
      </c>
      <c r="D143" s="24">
        <f t="shared" si="8"/>
        <v>0.99552811219422976</v>
      </c>
      <c r="E143" s="24">
        <f t="shared" si="9"/>
        <v>1.5900231275929266</v>
      </c>
    </row>
    <row r="144" spans="1:5" ht="15" customHeight="1" x14ac:dyDescent="0.2">
      <c r="A144" s="3">
        <f>'Stocks Returns'!A140</f>
        <v>42492</v>
      </c>
      <c r="B144" s="5">
        <f>SUMPRODUCT('Stocks Returns'!B140:E140,$H$10:$K$10)</f>
        <v>1.5663154113110173E-2</v>
      </c>
      <c r="C144" s="5">
        <f t="shared" si="7"/>
        <v>-1.5663154113110173E-2</v>
      </c>
      <c r="D144" s="24">
        <f t="shared" si="8"/>
        <v>1.0106825389234011</v>
      </c>
      <c r="E144" s="24">
        <f t="shared" si="9"/>
        <v>1.6049875669053857</v>
      </c>
    </row>
    <row r="145" spans="1:5" ht="15" customHeight="1" x14ac:dyDescent="0.2">
      <c r="A145" s="3">
        <f>'Stocks Returns'!A141</f>
        <v>42493</v>
      </c>
      <c r="B145" s="5">
        <f>SUMPRODUCT('Stocks Returns'!B141:E141,$H$10:$K$10)</f>
        <v>-1.5874771402762403E-2</v>
      </c>
      <c r="C145" s="5">
        <f t="shared" si="7"/>
        <v>1.5874771402762403E-2</v>
      </c>
      <c r="D145" s="24">
        <f t="shared" si="8"/>
        <v>0.98923674957260777</v>
      </c>
      <c r="E145" s="24">
        <f t="shared" si="9"/>
        <v>1.5835416030789449</v>
      </c>
    </row>
    <row r="146" spans="1:5" ht="15" customHeight="1" x14ac:dyDescent="0.2">
      <c r="A146" s="3">
        <f>'Stocks Returns'!A142</f>
        <v>42494</v>
      </c>
      <c r="B146" s="5">
        <f>SUMPRODUCT('Stocks Returns'!B142:E142,$H$10:$K$10)</f>
        <v>-2.1505145287437225E-3</v>
      </c>
      <c r="C146" s="5">
        <f t="shared" si="7"/>
        <v>2.1505145287437225E-3</v>
      </c>
      <c r="D146" s="24">
        <f t="shared" si="8"/>
        <v>0.99856924424694049</v>
      </c>
      <c r="E146" s="24">
        <f t="shared" si="9"/>
        <v>1.5931000459180997</v>
      </c>
    </row>
    <row r="147" spans="1:5" ht="15" customHeight="1" x14ac:dyDescent="0.2">
      <c r="A147" s="3">
        <f>'Stocks Returns'!A143</f>
        <v>42495</v>
      </c>
      <c r="B147" s="5">
        <f>SUMPRODUCT('Stocks Returns'!B143:E143,$H$10:$K$10)</f>
        <v>2.5012023963662442E-3</v>
      </c>
      <c r="C147" s="5">
        <f t="shared" si="7"/>
        <v>-2.5012023963662442E-3</v>
      </c>
      <c r="D147" s="24">
        <f t="shared" si="8"/>
        <v>1.0017324117560154</v>
      </c>
      <c r="E147" s="24">
        <f t="shared" si="9"/>
        <v>1.5962612942105998</v>
      </c>
    </row>
    <row r="148" spans="1:5" ht="15" customHeight="1" x14ac:dyDescent="0.2">
      <c r="A148" s="3">
        <f>'Stocks Returns'!A144</f>
        <v>42496</v>
      </c>
      <c r="B148" s="5">
        <f>SUMPRODUCT('Stocks Returns'!B144:E144,$H$10:$K$10)</f>
        <v>4.4548443212575652E-3</v>
      </c>
      <c r="C148" s="5">
        <f t="shared" si="7"/>
        <v>-4.4548443212575652E-3</v>
      </c>
      <c r="D148" s="24">
        <f t="shared" si="8"/>
        <v>1.0030608882649414</v>
      </c>
      <c r="E148" s="24">
        <f t="shared" si="9"/>
        <v>1.5975770038098762</v>
      </c>
    </row>
    <row r="149" spans="1:5" ht="15" customHeight="1" x14ac:dyDescent="0.2">
      <c r="A149" s="3">
        <f>'Stocks Returns'!A145</f>
        <v>42499</v>
      </c>
      <c r="B149" s="5">
        <f>SUMPRODUCT('Stocks Returns'!B145:E145,$H$10:$K$10)</f>
        <v>5.2275609115741148E-3</v>
      </c>
      <c r="C149" s="5">
        <f t="shared" si="7"/>
        <v>-5.2275609115741148E-3</v>
      </c>
      <c r="D149" s="24">
        <f t="shared" si="8"/>
        <v>1.0035863355463566</v>
      </c>
      <c r="E149" s="24">
        <f t="shared" si="9"/>
        <v>1.598095442262486</v>
      </c>
    </row>
    <row r="150" spans="1:5" ht="15" customHeight="1" x14ac:dyDescent="0.2">
      <c r="A150" s="3">
        <f>'Stocks Returns'!A146</f>
        <v>42500</v>
      </c>
      <c r="B150" s="5">
        <f>SUMPRODUCT('Stocks Returns'!B146:E146,$H$10:$K$10)</f>
        <v>1.2864755219252701E-2</v>
      </c>
      <c r="C150" s="5">
        <f t="shared" si="7"/>
        <v>-1.2864755219252701E-2</v>
      </c>
      <c r="D150" s="24">
        <f t="shared" si="8"/>
        <v>1.0087796276755781</v>
      </c>
      <c r="E150" s="24">
        <f t="shared" si="9"/>
        <v>1.6031594511086431</v>
      </c>
    </row>
    <row r="151" spans="1:5" ht="15" customHeight="1" x14ac:dyDescent="0.2">
      <c r="A151" s="3">
        <f>'Stocks Returns'!A147</f>
        <v>42501</v>
      </c>
      <c r="B151" s="5">
        <f>SUMPRODUCT('Stocks Returns'!B147:E147,$H$10:$K$10)</f>
        <v>-2.2044873730131666E-2</v>
      </c>
      <c r="C151" s="5">
        <f t="shared" si="7"/>
        <v>2.2044873730131666E-2</v>
      </c>
      <c r="D151" s="24">
        <f t="shared" si="8"/>
        <v>0.98504107998999668</v>
      </c>
      <c r="E151" s="24">
        <f t="shared" si="9"/>
        <v>1.5791328745264628</v>
      </c>
    </row>
    <row r="152" spans="1:5" ht="15" customHeight="1" x14ac:dyDescent="0.2">
      <c r="A152" s="3">
        <f>'Stocks Returns'!A148</f>
        <v>42502</v>
      </c>
      <c r="B152" s="5">
        <f>SUMPRODUCT('Stocks Returns'!B148:E148,$H$10:$K$10)</f>
        <v>5.4637851426808355E-3</v>
      </c>
      <c r="C152" s="5">
        <f t="shared" si="7"/>
        <v>-5.4637851426808355E-3</v>
      </c>
      <c r="D152" s="24">
        <f t="shared" si="8"/>
        <v>1.0037469680235092</v>
      </c>
      <c r="E152" s="24">
        <f t="shared" si="9"/>
        <v>1.5982537101534362</v>
      </c>
    </row>
    <row r="153" spans="1:5" ht="15" customHeight="1" x14ac:dyDescent="0.2">
      <c r="A153" s="3">
        <f>'Stocks Returns'!A149</f>
        <v>42503</v>
      </c>
      <c r="B153" s="5">
        <f>SUMPRODUCT('Stocks Returns'!B149:E149,$H$10:$K$10)</f>
        <v>-1.2853083324660513E-2</v>
      </c>
      <c r="C153" s="5">
        <f t="shared" si="7"/>
        <v>1.2853083324660513E-2</v>
      </c>
      <c r="D153" s="24">
        <f t="shared" si="8"/>
        <v>0.9912914974657171</v>
      </c>
      <c r="E153" s="24">
        <f t="shared" si="9"/>
        <v>1.5856755914387624</v>
      </c>
    </row>
    <row r="154" spans="1:5" ht="15" customHeight="1" x14ac:dyDescent="0.2">
      <c r="A154" s="3">
        <f>'Stocks Returns'!A150</f>
        <v>42506</v>
      </c>
      <c r="B154" s="5">
        <f>SUMPRODUCT('Stocks Returns'!B150:E150,$H$10:$K$10)</f>
        <v>1.2980947559420164E-2</v>
      </c>
      <c r="C154" s="5">
        <f t="shared" si="7"/>
        <v>-1.2980947559420164E-2</v>
      </c>
      <c r="D154" s="24">
        <f t="shared" si="8"/>
        <v>1.0088586384668918</v>
      </c>
      <c r="E154" s="24">
        <f t="shared" si="9"/>
        <v>1.6032356500052323</v>
      </c>
    </row>
    <row r="155" spans="1:5" ht="15" customHeight="1" x14ac:dyDescent="0.2">
      <c r="A155" s="3">
        <f>'Stocks Returns'!A151</f>
        <v>42507</v>
      </c>
      <c r="B155" s="5">
        <f>SUMPRODUCT('Stocks Returns'!B151:E151,$H$10:$K$10)</f>
        <v>-1.2240675511613874E-2</v>
      </c>
      <c r="C155" s="5">
        <f t="shared" si="7"/>
        <v>1.2240675511613874E-2</v>
      </c>
      <c r="D155" s="24">
        <f t="shared" si="8"/>
        <v>0.99170793477858876</v>
      </c>
      <c r="E155" s="24">
        <f t="shared" si="9"/>
        <v>1.5861060681524461</v>
      </c>
    </row>
    <row r="156" spans="1:5" ht="15" customHeight="1" x14ac:dyDescent="0.2">
      <c r="A156" s="3">
        <f>'Stocks Returns'!A152</f>
        <v>42508</v>
      </c>
      <c r="B156" s="5">
        <f>SUMPRODUCT('Stocks Returns'!B152:E152,$H$10:$K$10)</f>
        <v>8.5147158888774204E-3</v>
      </c>
      <c r="C156" s="5">
        <f t="shared" si="7"/>
        <v>-8.5147158888774204E-3</v>
      </c>
      <c r="D156" s="24">
        <f t="shared" si="8"/>
        <v>1.0058216009309229</v>
      </c>
      <c r="E156" s="24">
        <f t="shared" si="9"/>
        <v>1.6002884472121108</v>
      </c>
    </row>
    <row r="157" spans="1:5" ht="15" customHeight="1" x14ac:dyDescent="0.2">
      <c r="A157" s="3">
        <f>'Stocks Returns'!A153</f>
        <v>42509</v>
      </c>
      <c r="B157" s="5">
        <f>SUMPRODUCT('Stocks Returns'!B153:E153,$H$10:$K$10)</f>
        <v>-7.6252504256020433E-3</v>
      </c>
      <c r="C157" s="5">
        <f t="shared" si="7"/>
        <v>7.6252504256020433E-3</v>
      </c>
      <c r="D157" s="24">
        <f t="shared" si="8"/>
        <v>0.99484642383707678</v>
      </c>
      <c r="E157" s="24">
        <f t="shared" si="9"/>
        <v>1.5893283792361639</v>
      </c>
    </row>
    <row r="158" spans="1:5" ht="15" customHeight="1" x14ac:dyDescent="0.2">
      <c r="A158" s="3">
        <f>'Stocks Returns'!A154</f>
        <v>42510</v>
      </c>
      <c r="B158" s="5">
        <f>SUMPRODUCT('Stocks Returns'!B154:E154,$H$10:$K$10)</f>
        <v>1.1364622267464321E-2</v>
      </c>
      <c r="C158" s="5">
        <f t="shared" si="7"/>
        <v>-1.1364622267464321E-2</v>
      </c>
      <c r="D158" s="24">
        <f t="shared" si="8"/>
        <v>1.0077595372683619</v>
      </c>
      <c r="E158" s="24">
        <f t="shared" si="9"/>
        <v>1.602173383912596</v>
      </c>
    </row>
    <row r="159" spans="1:5" ht="15" customHeight="1" x14ac:dyDescent="0.2">
      <c r="A159" s="3">
        <f>'Stocks Returns'!A155</f>
        <v>42513</v>
      </c>
      <c r="B159" s="5">
        <f>SUMPRODUCT('Stocks Returns'!B155:E155,$H$10:$K$10)</f>
        <v>-5.3869768274750363E-3</v>
      </c>
      <c r="C159" s="5">
        <f t="shared" si="7"/>
        <v>5.3869768274750363E-3</v>
      </c>
      <c r="D159" s="24">
        <f t="shared" si="8"/>
        <v>0.99636844988380324</v>
      </c>
      <c r="E159" s="24">
        <f t="shared" si="9"/>
        <v>1.5908770292477186</v>
      </c>
    </row>
    <row r="160" spans="1:5" ht="15" customHeight="1" x14ac:dyDescent="0.2">
      <c r="A160" s="3">
        <f>'Stocks Returns'!A156</f>
        <v>42514</v>
      </c>
      <c r="B160" s="5">
        <f>SUMPRODUCT('Stocks Returns'!B156:E156,$H$10:$K$10)</f>
        <v>2.7573052309556596E-2</v>
      </c>
      <c r="C160" s="5">
        <f t="shared" si="7"/>
        <v>-2.7573052309556596E-2</v>
      </c>
      <c r="D160" s="24">
        <f t="shared" si="8"/>
        <v>1.0187812696969847</v>
      </c>
      <c r="E160" s="24">
        <f t="shared" si="9"/>
        <v>1.6126018078262323</v>
      </c>
    </row>
    <row r="161" spans="1:5" ht="15" customHeight="1" x14ac:dyDescent="0.2">
      <c r="A161" s="3">
        <f>'Stocks Returns'!A157</f>
        <v>42515</v>
      </c>
      <c r="B161" s="5">
        <f>SUMPRODUCT('Stocks Returns'!B157:E157,$H$10:$K$10)</f>
        <v>-3.2768013156820731E-3</v>
      </c>
      <c r="C161" s="5">
        <f t="shared" si="7"/>
        <v>3.2768013156820731E-3</v>
      </c>
      <c r="D161" s="24">
        <f t="shared" si="8"/>
        <v>0.99780336923182245</v>
      </c>
      <c r="E161" s="24">
        <f t="shared" si="9"/>
        <v>1.5923286248726261</v>
      </c>
    </row>
    <row r="162" spans="1:5" ht="15" customHeight="1" x14ac:dyDescent="0.2">
      <c r="A162" s="3">
        <f>'Stocks Returns'!A158</f>
        <v>42516</v>
      </c>
      <c r="B162" s="5">
        <f>SUMPRODUCT('Stocks Returns'!B158:E158,$H$10:$K$10)</f>
        <v>3.4407128162756196E-5</v>
      </c>
      <c r="C162" s="5">
        <f t="shared" si="7"/>
        <v>-3.4407128162756196E-5</v>
      </c>
      <c r="D162" s="24">
        <f t="shared" si="8"/>
        <v>1.0000549909736369</v>
      </c>
      <c r="E162" s="24">
        <f t="shared" si="9"/>
        <v>1.5945898768172362</v>
      </c>
    </row>
    <row r="163" spans="1:5" ht="15" customHeight="1" x14ac:dyDescent="0.2">
      <c r="A163" s="3">
        <f>'Stocks Returns'!A159</f>
        <v>42517</v>
      </c>
      <c r="B163" s="5">
        <f>SUMPRODUCT('Stocks Returns'!B159:E159,$H$10:$K$10)</f>
        <v>8.1553865877682027E-3</v>
      </c>
      <c r="C163" s="5">
        <f t="shared" si="7"/>
        <v>-8.1553865877682027E-3</v>
      </c>
      <c r="D163" s="24">
        <f t="shared" si="8"/>
        <v>1.0055772570061685</v>
      </c>
      <c r="E163" s="24">
        <f t="shared" si="9"/>
        <v>1.6000497055977554</v>
      </c>
    </row>
    <row r="164" spans="1:5" ht="15" customHeight="1" x14ac:dyDescent="0.2">
      <c r="A164" s="3">
        <f>'Stocks Returns'!A160</f>
        <v>42520</v>
      </c>
      <c r="B164" s="5">
        <f>SUMPRODUCT('Stocks Returns'!B160:E160,$H$10:$K$10)</f>
        <v>0</v>
      </c>
      <c r="C164" s="5">
        <f t="shared" si="7"/>
        <v>0</v>
      </c>
      <c r="D164" s="24">
        <f t="shared" si="8"/>
        <v>1.0000315941264861</v>
      </c>
      <c r="E164" s="24">
        <f t="shared" si="9"/>
        <v>1.594566484021902</v>
      </c>
    </row>
    <row r="165" spans="1:5" ht="15" customHeight="1" x14ac:dyDescent="0.2">
      <c r="A165" s="3">
        <f>'Stocks Returns'!A161</f>
        <v>42521</v>
      </c>
      <c r="B165" s="5">
        <f>SUMPRODUCT('Stocks Returns'!B161:E161,$H$10:$K$10)</f>
        <v>-7.3259401681093255E-3</v>
      </c>
      <c r="C165" s="5">
        <f t="shared" si="7"/>
        <v>7.3259401681093255E-3</v>
      </c>
      <c r="D165" s="24">
        <f t="shared" si="8"/>
        <v>0.99504995481217184</v>
      </c>
      <c r="E165" s="24">
        <f t="shared" si="9"/>
        <v>1.5895360022758596</v>
      </c>
    </row>
    <row r="166" spans="1:5" ht="15" customHeight="1" x14ac:dyDescent="0.2">
      <c r="A166" s="3">
        <f>'Stocks Returns'!A162</f>
        <v>42522</v>
      </c>
      <c r="B166" s="5">
        <f>SUMPRODUCT('Stocks Returns'!B162:E162,$H$10:$K$10)</f>
        <v>3.3293875002748871E-3</v>
      </c>
      <c r="C166" s="5">
        <f t="shared" si="7"/>
        <v>-3.3293875002748871E-3</v>
      </c>
      <c r="D166" s="24">
        <f t="shared" si="8"/>
        <v>1.0022955776266731</v>
      </c>
      <c r="E166" s="24">
        <f t="shared" si="9"/>
        <v>1.5968199140244792</v>
      </c>
    </row>
    <row r="167" spans="1:5" ht="15" customHeight="1" x14ac:dyDescent="0.2">
      <c r="A167" s="3">
        <f>'Stocks Returns'!A163</f>
        <v>42523</v>
      </c>
      <c r="B167" s="5">
        <f>SUMPRODUCT('Stocks Returns'!B163:E163,$H$10:$K$10)</f>
        <v>8.5195082633089409E-3</v>
      </c>
      <c r="C167" s="5">
        <f t="shared" si="7"/>
        <v>-8.5195082633089409E-3</v>
      </c>
      <c r="D167" s="24">
        <f t="shared" si="8"/>
        <v>1.0058248597455364</v>
      </c>
      <c r="E167" s="24">
        <f t="shared" si="9"/>
        <v>1.6002916296763403</v>
      </c>
    </row>
    <row r="168" spans="1:5" ht="15" customHeight="1" x14ac:dyDescent="0.2">
      <c r="A168" s="3">
        <f>'Stocks Returns'!A164</f>
        <v>42524</v>
      </c>
      <c r="B168" s="5">
        <f>SUMPRODUCT('Stocks Returns'!B164:E164,$H$10:$K$10)</f>
        <v>2.4904912794782479E-6</v>
      </c>
      <c r="C168" s="5">
        <f t="shared" si="7"/>
        <v>-2.4904912794782479E-6</v>
      </c>
      <c r="D168" s="24">
        <f t="shared" si="8"/>
        <v>1.0000332876605562</v>
      </c>
      <c r="E168" s="24">
        <f t="shared" si="9"/>
        <v>1.5945681773362059</v>
      </c>
    </row>
    <row r="169" spans="1:5" ht="15" customHeight="1" x14ac:dyDescent="0.2">
      <c r="A169" s="3">
        <f>'Stocks Returns'!A165</f>
        <v>42527</v>
      </c>
      <c r="B169" s="5">
        <f>SUMPRODUCT('Stocks Returns'!B165:E165,$H$10:$K$10)</f>
        <v>6.9361950054937661E-3</v>
      </c>
      <c r="C169" s="5">
        <f t="shared" si="7"/>
        <v>-6.9361950054937661E-3</v>
      </c>
      <c r="D169" s="24">
        <f t="shared" si="8"/>
        <v>1.004748206730222</v>
      </c>
      <c r="E169" s="24">
        <f t="shared" si="9"/>
        <v>1.5992378647453445</v>
      </c>
    </row>
    <row r="170" spans="1:5" ht="15" customHeight="1" x14ac:dyDescent="0.2">
      <c r="A170" s="3">
        <f>'Stocks Returns'!A166</f>
        <v>42528</v>
      </c>
      <c r="B170" s="5">
        <f>SUMPRODUCT('Stocks Returns'!B166:E166,$H$10:$K$10)</f>
        <v>2.3844631202349269E-3</v>
      </c>
      <c r="C170" s="5">
        <f t="shared" si="7"/>
        <v>-2.3844631202349269E-3</v>
      </c>
      <c r="D170" s="24">
        <f t="shared" si="8"/>
        <v>1.0016530290482459</v>
      </c>
      <c r="E170" s="24">
        <f t="shared" si="9"/>
        <v>1.5961824499043726</v>
      </c>
    </row>
    <row r="171" spans="1:5" ht="15" customHeight="1" x14ac:dyDescent="0.2">
      <c r="A171" s="3">
        <f>'Stocks Returns'!A167</f>
        <v>42529</v>
      </c>
      <c r="B171" s="5">
        <f>SUMPRODUCT('Stocks Returns'!B167:E167,$H$10:$K$10)</f>
        <v>1.224530909078576E-2</v>
      </c>
      <c r="C171" s="5">
        <f t="shared" si="7"/>
        <v>-1.224530909078576E-2</v>
      </c>
      <c r="D171" s="24">
        <f t="shared" si="8"/>
        <v>1.0083584043082205</v>
      </c>
      <c r="E171" s="24">
        <f t="shared" si="9"/>
        <v>1.602752789789422</v>
      </c>
    </row>
    <row r="172" spans="1:5" ht="15" customHeight="1" x14ac:dyDescent="0.2">
      <c r="A172" s="3">
        <f>'Stocks Returns'!A168</f>
        <v>42530</v>
      </c>
      <c r="B172" s="5">
        <f>SUMPRODUCT('Stocks Returns'!B168:E168,$H$10:$K$10)</f>
        <v>-4.7781875739361145E-3</v>
      </c>
      <c r="C172" s="5">
        <f t="shared" si="7"/>
        <v>4.7781875739361145E-3</v>
      </c>
      <c r="D172" s="24">
        <f t="shared" si="8"/>
        <v>0.99678242657620963</v>
      </c>
      <c r="E172" s="24">
        <f t="shared" si="9"/>
        <v>1.5912966572798593</v>
      </c>
    </row>
    <row r="173" spans="1:5" ht="15" customHeight="1" x14ac:dyDescent="0.2">
      <c r="A173" s="3">
        <f>'Stocks Returns'!A169</f>
        <v>42531</v>
      </c>
      <c r="B173" s="5">
        <f>SUMPRODUCT('Stocks Returns'!B169:E169,$H$10:$K$10)</f>
        <v>-1.3133037039546382E-2</v>
      </c>
      <c r="C173" s="5">
        <f t="shared" si="7"/>
        <v>1.3133037039546382E-2</v>
      </c>
      <c r="D173" s="24">
        <f t="shared" si="8"/>
        <v>0.99110112893959468</v>
      </c>
      <c r="E173" s="24">
        <f t="shared" si="9"/>
        <v>1.5854785779288634</v>
      </c>
    </row>
    <row r="174" spans="1:5" ht="15" customHeight="1" x14ac:dyDescent="0.2">
      <c r="A174" s="3">
        <f>'Stocks Returns'!A170</f>
        <v>42534</v>
      </c>
      <c r="B174" s="5">
        <f>SUMPRODUCT('Stocks Returns'!B170:E170,$H$10:$K$10)</f>
        <v>-2.0974769810722611E-2</v>
      </c>
      <c r="C174" s="5">
        <f t="shared" si="7"/>
        <v>2.0974769810722611E-2</v>
      </c>
      <c r="D174" s="24">
        <f t="shared" si="8"/>
        <v>0.98576875065519487</v>
      </c>
      <c r="E174" s="24">
        <f t="shared" si="9"/>
        <v>1.5799024107026356</v>
      </c>
    </row>
    <row r="175" spans="1:5" ht="15" customHeight="1" x14ac:dyDescent="0.2">
      <c r="A175" s="3">
        <f>'Stocks Returns'!A171</f>
        <v>42535</v>
      </c>
      <c r="B175" s="5">
        <f>SUMPRODUCT('Stocks Returns'!B171:E171,$H$10:$K$10)</f>
        <v>2.4559246907126849E-3</v>
      </c>
      <c r="C175" s="5">
        <f t="shared" si="7"/>
        <v>-2.4559246907126849E-3</v>
      </c>
      <c r="D175" s="24">
        <f t="shared" si="8"/>
        <v>1.0017016229161708</v>
      </c>
      <c r="E175" s="24">
        <f t="shared" si="9"/>
        <v>1.5962307171939902</v>
      </c>
    </row>
    <row r="176" spans="1:5" ht="15" customHeight="1" x14ac:dyDescent="0.2">
      <c r="A176" s="3">
        <f>'Stocks Returns'!A172</f>
        <v>42536</v>
      </c>
      <c r="B176" s="5">
        <f>SUMPRODUCT('Stocks Returns'!B172:E172,$H$10:$K$10)</f>
        <v>-4.8779399515874551E-3</v>
      </c>
      <c r="C176" s="5">
        <f t="shared" si="7"/>
        <v>4.8779399515874551E-3</v>
      </c>
      <c r="D176" s="24">
        <f t="shared" si="8"/>
        <v>0.99671459495940673</v>
      </c>
      <c r="E176" s="24">
        <f t="shared" si="9"/>
        <v>1.5912279463126464</v>
      </c>
    </row>
    <row r="177" spans="1:5" ht="15" customHeight="1" x14ac:dyDescent="0.2">
      <c r="A177" s="3">
        <f>'Stocks Returns'!A173</f>
        <v>42537</v>
      </c>
      <c r="B177" s="5">
        <f>SUMPRODUCT('Stocks Returns'!B173:E173,$H$10:$K$10)</f>
        <v>2.0032341341810565E-3</v>
      </c>
      <c r="C177" s="5">
        <f t="shared" si="7"/>
        <v>-2.0032341341810565E-3</v>
      </c>
      <c r="D177" s="24">
        <f t="shared" si="8"/>
        <v>1.0013937933377293</v>
      </c>
      <c r="E177" s="24">
        <f t="shared" si="9"/>
        <v>1.5959247962980414</v>
      </c>
    </row>
    <row r="178" spans="1:5" ht="15" customHeight="1" x14ac:dyDescent="0.2">
      <c r="A178" s="3">
        <f>'Stocks Returns'!A174</f>
        <v>42538</v>
      </c>
      <c r="B178" s="5">
        <f>SUMPRODUCT('Stocks Returns'!B174:E174,$H$10:$K$10)</f>
        <v>-1.7128516507090984E-2</v>
      </c>
      <c r="C178" s="5">
        <f t="shared" si="7"/>
        <v>1.7128516507090984E-2</v>
      </c>
      <c r="D178" s="24">
        <f t="shared" si="8"/>
        <v>0.98838420290166429</v>
      </c>
      <c r="E178" s="24">
        <f t="shared" si="9"/>
        <v>1.5826513231363217</v>
      </c>
    </row>
    <row r="179" spans="1:5" ht="15" customHeight="1" x14ac:dyDescent="0.2">
      <c r="A179" s="3">
        <f>'Stocks Returns'!A175</f>
        <v>42541</v>
      </c>
      <c r="B179" s="5">
        <f>SUMPRODUCT('Stocks Returns'!B175:E175,$H$10:$K$10)</f>
        <v>5.2089166202609113E-3</v>
      </c>
      <c r="C179" s="5">
        <f t="shared" si="7"/>
        <v>-5.2089166202609113E-3</v>
      </c>
      <c r="D179" s="24">
        <f t="shared" si="8"/>
        <v>1.0035736574282637</v>
      </c>
      <c r="E179" s="24">
        <f t="shared" si="9"/>
        <v>1.5980829463457717</v>
      </c>
    </row>
    <row r="180" spans="1:5" ht="15" customHeight="1" x14ac:dyDescent="0.2">
      <c r="A180" s="3">
        <f>'Stocks Returns'!A176</f>
        <v>42542</v>
      </c>
      <c r="B180" s="5">
        <f>SUMPRODUCT('Stocks Returns'!B176:E176,$H$10:$K$10)</f>
        <v>-5.1787082257991174E-5</v>
      </c>
      <c r="C180" s="5">
        <f t="shared" si="7"/>
        <v>5.1787082257991174E-5</v>
      </c>
      <c r="D180" s="24">
        <f t="shared" si="8"/>
        <v>0.99999637891055082</v>
      </c>
      <c r="E180" s="24">
        <f t="shared" si="9"/>
        <v>1.5945312707761619</v>
      </c>
    </row>
    <row r="181" spans="1:5" ht="15" customHeight="1" x14ac:dyDescent="0.2">
      <c r="A181" s="3">
        <f>'Stocks Returns'!A177</f>
        <v>42543</v>
      </c>
      <c r="B181" s="5">
        <f>SUMPRODUCT('Stocks Returns'!B177:E177,$H$10:$K$10)</f>
        <v>-1.0052278315744586E-2</v>
      </c>
      <c r="C181" s="5">
        <f t="shared" si="7"/>
        <v>1.0052278315744586E-2</v>
      </c>
      <c r="D181" s="24">
        <f t="shared" si="8"/>
        <v>0.99319604487177993</v>
      </c>
      <c r="E181" s="24">
        <f t="shared" si="9"/>
        <v>1.5876387682139927</v>
      </c>
    </row>
    <row r="182" spans="1:5" ht="15" customHeight="1" x14ac:dyDescent="0.2">
      <c r="A182" s="3">
        <f>'Stocks Returns'!A178</f>
        <v>42544</v>
      </c>
      <c r="B182" s="5">
        <f>SUMPRODUCT('Stocks Returns'!B178:E178,$H$10:$K$10)</f>
        <v>2.2418414076537423E-2</v>
      </c>
      <c r="C182" s="5">
        <f t="shared" si="7"/>
        <v>-2.2418414076537423E-2</v>
      </c>
      <c r="D182" s="24">
        <f t="shared" si="8"/>
        <v>1.0152761156985317</v>
      </c>
      <c r="E182" s="24">
        <f t="shared" si="9"/>
        <v>1.6093395135681361</v>
      </c>
    </row>
    <row r="183" spans="1:5" ht="15" customHeight="1" x14ac:dyDescent="0.2">
      <c r="A183" s="3">
        <f>'Stocks Returns'!A179</f>
        <v>42545</v>
      </c>
      <c r="B183" s="5">
        <f>SUMPRODUCT('Stocks Returns'!B179:E179,$H$10:$K$10)</f>
        <v>-4.1015126240208637E-2</v>
      </c>
      <c r="C183" s="5">
        <f t="shared" si="7"/>
        <v>4.1015126240208637E-2</v>
      </c>
      <c r="D183" s="24">
        <f t="shared" si="8"/>
        <v>0.97214130828314438</v>
      </c>
      <c r="E183" s="24">
        <f t="shared" si="9"/>
        <v>1.5651525411103966</v>
      </c>
    </row>
    <row r="184" spans="1:5" ht="15" customHeight="1" x14ac:dyDescent="0.2">
      <c r="A184" s="3">
        <f>'Stocks Returns'!A180</f>
        <v>42548</v>
      </c>
      <c r="B184" s="5">
        <f>SUMPRODUCT('Stocks Returns'!B180:E180,$H$10:$K$10)</f>
        <v>-2.4695198520517495E-2</v>
      </c>
      <c r="C184" s="5">
        <f t="shared" si="7"/>
        <v>2.4695198520517495E-2</v>
      </c>
      <c r="D184" s="24">
        <f t="shared" si="8"/>
        <v>0.98323885913253428</v>
      </c>
      <c r="E184" s="24">
        <f t="shared" si="9"/>
        <v>1.5772181230171132</v>
      </c>
    </row>
    <row r="185" spans="1:5" ht="15" customHeight="1" x14ac:dyDescent="0.2">
      <c r="A185" s="3">
        <f>'Stocks Returns'!A181</f>
        <v>42549</v>
      </c>
      <c r="B185" s="5">
        <f>SUMPRODUCT('Stocks Returns'!B181:E181,$H$10:$K$10)</f>
        <v>2.4885522644984167E-2</v>
      </c>
      <c r="C185" s="5">
        <f t="shared" si="7"/>
        <v>-2.4885522644984167E-2</v>
      </c>
      <c r="D185" s="24">
        <f t="shared" si="8"/>
        <v>1.0169537495250753</v>
      </c>
      <c r="E185" s="24">
        <f t="shared" si="9"/>
        <v>1.6109072524188508</v>
      </c>
    </row>
    <row r="186" spans="1:5" ht="15" customHeight="1" x14ac:dyDescent="0.2">
      <c r="A186" s="3">
        <f>'Stocks Returns'!A182</f>
        <v>42550</v>
      </c>
      <c r="B186" s="5">
        <f>SUMPRODUCT('Stocks Returns'!B182:E182,$H$10:$K$10)</f>
        <v>2.002978799187842E-2</v>
      </c>
      <c r="C186" s="5">
        <f t="shared" si="7"/>
        <v>-2.002978799187842E-2</v>
      </c>
      <c r="D186" s="24">
        <f t="shared" si="8"/>
        <v>1.0136518499609635</v>
      </c>
      <c r="E186" s="24">
        <f t="shared" si="9"/>
        <v>1.6078105895976376</v>
      </c>
    </row>
    <row r="187" spans="1:5" ht="15" customHeight="1" x14ac:dyDescent="0.2">
      <c r="A187" s="3">
        <f>'Stocks Returns'!A183</f>
        <v>42551</v>
      </c>
      <c r="B187" s="5">
        <f>SUMPRODUCT('Stocks Returns'!B183:E183,$H$10:$K$10)</f>
        <v>-2.9215281312787181E-2</v>
      </c>
      <c r="C187" s="5">
        <f t="shared" si="7"/>
        <v>2.9215281312787181E-2</v>
      </c>
      <c r="D187" s="24">
        <f t="shared" si="8"/>
        <v>0.98016520283379094</v>
      </c>
      <c r="E187" s="24">
        <f t="shared" si="9"/>
        <v>1.5739235921344008</v>
      </c>
    </row>
    <row r="188" spans="1:5" ht="15" customHeight="1" x14ac:dyDescent="0.2">
      <c r="A188" s="3">
        <f>'Stocks Returns'!A184</f>
        <v>42552</v>
      </c>
      <c r="B188" s="5">
        <f>SUMPRODUCT('Stocks Returns'!B184:E184,$H$10:$K$10)</f>
        <v>3.3280080562479845E-3</v>
      </c>
      <c r="C188" s="5">
        <f t="shared" si="7"/>
        <v>-3.3280080562479845E-3</v>
      </c>
      <c r="D188" s="24">
        <f t="shared" si="8"/>
        <v>1.0022946396047347</v>
      </c>
      <c r="E188" s="24">
        <f t="shared" si="9"/>
        <v>1.5968189846337728</v>
      </c>
    </row>
    <row r="189" spans="1:5" ht="15" customHeight="1" x14ac:dyDescent="0.2">
      <c r="A189" s="3">
        <f>'Stocks Returns'!A185</f>
        <v>42555</v>
      </c>
      <c r="B189" s="5">
        <f>SUMPRODUCT('Stocks Returns'!B185:E185,$H$10:$K$10)</f>
        <v>0</v>
      </c>
      <c r="C189" s="5">
        <f t="shared" si="7"/>
        <v>0</v>
      </c>
      <c r="D189" s="24">
        <f t="shared" si="8"/>
        <v>1.0000315941264861</v>
      </c>
      <c r="E189" s="24">
        <f t="shared" si="9"/>
        <v>1.594566484021902</v>
      </c>
    </row>
    <row r="190" spans="1:5" ht="15" customHeight="1" x14ac:dyDescent="0.2">
      <c r="A190" s="3">
        <f>'Stocks Returns'!A186</f>
        <v>42556</v>
      </c>
      <c r="B190" s="5">
        <f>SUMPRODUCT('Stocks Returns'!B186:E186,$H$10:$K$10)</f>
        <v>1.3286347158405994E-3</v>
      </c>
      <c r="C190" s="5">
        <f t="shared" si="7"/>
        <v>-1.3286347158405994E-3</v>
      </c>
      <c r="D190" s="24">
        <f t="shared" si="8"/>
        <v>1.0009350657332579</v>
      </c>
      <c r="E190" s="24">
        <f t="shared" si="9"/>
        <v>1.5954682078388278</v>
      </c>
    </row>
    <row r="191" spans="1:5" ht="15" customHeight="1" x14ac:dyDescent="0.2">
      <c r="A191" s="3">
        <f>'Stocks Returns'!A187</f>
        <v>42557</v>
      </c>
      <c r="B191" s="5">
        <f>SUMPRODUCT('Stocks Returns'!B187:E187,$H$10:$K$10)</f>
        <v>-8.0378466035764887E-3</v>
      </c>
      <c r="C191" s="5">
        <f t="shared" si="7"/>
        <v>8.0378466035764887E-3</v>
      </c>
      <c r="D191" s="24">
        <f t="shared" si="8"/>
        <v>0.99456585843605416</v>
      </c>
      <c r="E191" s="24">
        <f t="shared" si="9"/>
        <v>1.5890419041283028</v>
      </c>
    </row>
    <row r="192" spans="1:5" ht="15" customHeight="1" x14ac:dyDescent="0.2">
      <c r="A192" s="3">
        <f>'Stocks Returns'!A188</f>
        <v>42558</v>
      </c>
      <c r="B192" s="5">
        <f>SUMPRODUCT('Stocks Returns'!B188:E188,$H$10:$K$10)</f>
        <v>6.9639843677395136E-3</v>
      </c>
      <c r="C192" s="5">
        <f t="shared" si="7"/>
        <v>-6.9639843677395136E-3</v>
      </c>
      <c r="D192" s="24">
        <f t="shared" si="8"/>
        <v>1.0047671034965491</v>
      </c>
      <c r="E192" s="24">
        <f t="shared" si="9"/>
        <v>1.5992564001802243</v>
      </c>
    </row>
    <row r="193" spans="1:5" ht="15" customHeight="1" x14ac:dyDescent="0.2">
      <c r="A193" s="3">
        <f>'Stocks Returns'!A189</f>
        <v>42559</v>
      </c>
      <c r="B193" s="5">
        <f>SUMPRODUCT('Stocks Returns'!B189:E189,$H$10:$K$10)</f>
        <v>2.588148258631498E-2</v>
      </c>
      <c r="C193" s="5">
        <f t="shared" si="7"/>
        <v>-2.588148258631498E-2</v>
      </c>
      <c r="D193" s="24">
        <f t="shared" si="8"/>
        <v>1.0176310022851804</v>
      </c>
      <c r="E193" s="24">
        <f t="shared" si="9"/>
        <v>1.6115368443719158</v>
      </c>
    </row>
    <row r="194" spans="1:5" ht="15" customHeight="1" x14ac:dyDescent="0.2">
      <c r="A194" s="3">
        <f>'Stocks Returns'!A190</f>
        <v>42562</v>
      </c>
      <c r="B194" s="5">
        <f>SUMPRODUCT('Stocks Returns'!B190:E190,$H$10:$K$10)</f>
        <v>1.9227065228335605E-3</v>
      </c>
      <c r="C194" s="5">
        <f t="shared" si="7"/>
        <v>-1.9227065228335605E-3</v>
      </c>
      <c r="D194" s="24">
        <f t="shared" si="8"/>
        <v>1.001339034562013</v>
      </c>
      <c r="E194" s="24">
        <f t="shared" si="9"/>
        <v>1.5958703372241891</v>
      </c>
    </row>
    <row r="195" spans="1:5" ht="15" customHeight="1" x14ac:dyDescent="0.2">
      <c r="A195" s="3">
        <f>'Stocks Returns'!A191</f>
        <v>42563</v>
      </c>
      <c r="B195" s="5">
        <f>SUMPRODUCT('Stocks Returns'!B191:E191,$H$10:$K$10)</f>
        <v>1.2746871879902861E-2</v>
      </c>
      <c r="C195" s="5">
        <f t="shared" si="7"/>
        <v>-1.2746871879902861E-2</v>
      </c>
      <c r="D195" s="24">
        <f t="shared" si="8"/>
        <v>1.0086994670048202</v>
      </c>
      <c r="E195" s="24">
        <f t="shared" si="9"/>
        <v>1.6030821172863896</v>
      </c>
    </row>
    <row r="196" spans="1:5" ht="15" customHeight="1" x14ac:dyDescent="0.2">
      <c r="A196" s="3">
        <f>'Stocks Returns'!A192</f>
        <v>42564</v>
      </c>
      <c r="B196" s="5">
        <f>SUMPRODUCT('Stocks Returns'!B192:E192,$H$10:$K$10)</f>
        <v>-9.3751825999726236E-5</v>
      </c>
      <c r="C196" s="5">
        <f t="shared" si="7"/>
        <v>9.3751825999726236E-5</v>
      </c>
      <c r="D196" s="24">
        <f t="shared" si="8"/>
        <v>0.99996784288480645</v>
      </c>
      <c r="E196" s="24">
        <f t="shared" si="9"/>
        <v>1.5945027327085264</v>
      </c>
    </row>
    <row r="197" spans="1:5" ht="15" customHeight="1" x14ac:dyDescent="0.2">
      <c r="A197" s="3">
        <f>'Stocks Returns'!A193</f>
        <v>42565</v>
      </c>
      <c r="B197" s="5">
        <f>SUMPRODUCT('Stocks Returns'!B193:E193,$H$10:$K$10)</f>
        <v>8.606782050898442E-3</v>
      </c>
      <c r="C197" s="5">
        <f t="shared" si="7"/>
        <v>-8.606782050898442E-3</v>
      </c>
      <c r="D197" s="24">
        <f t="shared" si="8"/>
        <v>1.0058842059210971</v>
      </c>
      <c r="E197" s="24">
        <f t="shared" si="9"/>
        <v>1.6003495779194545</v>
      </c>
    </row>
    <row r="198" spans="1:5" ht="15" customHeight="1" x14ac:dyDescent="0.2">
      <c r="A198" s="3">
        <f>'Stocks Returns'!A194</f>
        <v>42566</v>
      </c>
      <c r="B198" s="5">
        <f>SUMPRODUCT('Stocks Returns'!B194:E194,$H$10:$K$10)</f>
        <v>2.1059103813833675E-3</v>
      </c>
      <c r="C198" s="5">
        <f t="shared" ref="C198:C261" si="10">-B198</f>
        <v>-2.1059103813833675E-3</v>
      </c>
      <c r="D198" s="24">
        <f t="shared" ref="D198:D261" si="11">1+$H$13+$H$19*(B198-$H$13)</f>
        <v>1.001463613185827</v>
      </c>
      <c r="E198" s="24">
        <f t="shared" ref="E198:E261" si="12">$H$22*D198-$H$23*D198^2-LN(1+$H$24*EXP(1-D198^3))</f>
        <v>1.5959942165682464</v>
      </c>
    </row>
    <row r="199" spans="1:5" ht="15" customHeight="1" x14ac:dyDescent="0.2">
      <c r="A199" s="3">
        <f>'Stocks Returns'!A195</f>
        <v>42569</v>
      </c>
      <c r="B199" s="5">
        <f>SUMPRODUCT('Stocks Returns'!B195:E195,$H$10:$K$10)</f>
        <v>4.8275409109947628E-4</v>
      </c>
      <c r="C199" s="5">
        <f t="shared" si="10"/>
        <v>-4.8275409109947628E-4</v>
      </c>
      <c r="D199" s="24">
        <f t="shared" si="11"/>
        <v>1.0003598669084339</v>
      </c>
      <c r="E199" s="24">
        <f t="shared" si="12"/>
        <v>1.5948944997297398</v>
      </c>
    </row>
    <row r="200" spans="1:5" ht="15" customHeight="1" x14ac:dyDescent="0.2">
      <c r="A200" s="3">
        <f>'Stocks Returns'!A196</f>
        <v>42570</v>
      </c>
      <c r="B200" s="5">
        <f>SUMPRODUCT('Stocks Returns'!B196:E196,$H$10:$K$10)</f>
        <v>4.2885866041919365E-3</v>
      </c>
      <c r="C200" s="5">
        <f t="shared" si="10"/>
        <v>-4.2885866041919365E-3</v>
      </c>
      <c r="D200" s="24">
        <f t="shared" si="11"/>
        <v>1.0029478330173367</v>
      </c>
      <c r="E200" s="24">
        <f t="shared" si="12"/>
        <v>1.5974653112845731</v>
      </c>
    </row>
    <row r="201" spans="1:5" ht="15" customHeight="1" x14ac:dyDescent="0.2">
      <c r="A201" s="3">
        <f>'Stocks Returns'!A197</f>
        <v>42571</v>
      </c>
      <c r="B201" s="5">
        <f>SUMPRODUCT('Stocks Returns'!B197:E197,$H$10:$K$10)</f>
        <v>8.3870608140842844E-3</v>
      </c>
      <c r="C201" s="5">
        <f t="shared" si="10"/>
        <v>-8.3870608140842844E-3</v>
      </c>
      <c r="D201" s="24">
        <f t="shared" si="11"/>
        <v>1.0057347954800635</v>
      </c>
      <c r="E201" s="24">
        <f t="shared" si="12"/>
        <v>1.6002036596979869</v>
      </c>
    </row>
    <row r="202" spans="1:5" ht="15" customHeight="1" x14ac:dyDescent="0.2">
      <c r="A202" s="3">
        <f>'Stocks Returns'!A198</f>
        <v>42572</v>
      </c>
      <c r="B202" s="5">
        <f>SUMPRODUCT('Stocks Returns'!B198:E198,$H$10:$K$10)</f>
        <v>-7.448193902033183E-3</v>
      </c>
      <c r="C202" s="5">
        <f t="shared" si="10"/>
        <v>7.448193902033183E-3</v>
      </c>
      <c r="D202" s="24">
        <f t="shared" si="11"/>
        <v>0.99496682227310362</v>
      </c>
      <c r="E202" s="24">
        <f t="shared" si="12"/>
        <v>1.5894512181434308</v>
      </c>
    </row>
    <row r="203" spans="1:5" ht="15" customHeight="1" x14ac:dyDescent="0.2">
      <c r="A203" s="3">
        <f>'Stocks Returns'!A199</f>
        <v>42573</v>
      </c>
      <c r="B203" s="5">
        <f>SUMPRODUCT('Stocks Returns'!B199:E199,$H$10:$K$10)</f>
        <v>1.3583617769721026E-2</v>
      </c>
      <c r="C203" s="5">
        <f t="shared" si="10"/>
        <v>-1.3583617769721026E-2</v>
      </c>
      <c r="D203" s="24">
        <f t="shared" si="11"/>
        <v>1.0092684542098964</v>
      </c>
      <c r="E203" s="24">
        <f t="shared" si="12"/>
        <v>1.6036304730384345</v>
      </c>
    </row>
    <row r="204" spans="1:5" ht="15" customHeight="1" x14ac:dyDescent="0.2">
      <c r="A204" s="3">
        <f>'Stocks Returns'!A200</f>
        <v>42576</v>
      </c>
      <c r="B204" s="5">
        <f>SUMPRODUCT('Stocks Returns'!B200:E200,$H$10:$K$10)</f>
        <v>-1.1073109609843064E-2</v>
      </c>
      <c r="C204" s="5">
        <f t="shared" si="10"/>
        <v>1.1073109609843064E-2</v>
      </c>
      <c r="D204" s="24">
        <f t="shared" si="11"/>
        <v>0.99250187959179292</v>
      </c>
      <c r="E204" s="24">
        <f t="shared" si="12"/>
        <v>1.5869248885911522</v>
      </c>
    </row>
    <row r="205" spans="1:5" ht="15" customHeight="1" x14ac:dyDescent="0.2">
      <c r="A205" s="3">
        <f>'Stocks Returns'!A201</f>
        <v>42577</v>
      </c>
      <c r="B205" s="5">
        <f>SUMPRODUCT('Stocks Returns'!B201:E201,$H$10:$K$10)</f>
        <v>-8.8110435524446358E-4</v>
      </c>
      <c r="C205" s="5">
        <f t="shared" si="10"/>
        <v>8.8110435524446358E-4</v>
      </c>
      <c r="D205" s="24">
        <f t="shared" si="11"/>
        <v>0.99943244316491997</v>
      </c>
      <c r="E205" s="24">
        <f t="shared" si="12"/>
        <v>1.5939666910589527</v>
      </c>
    </row>
    <row r="206" spans="1:5" ht="15" customHeight="1" x14ac:dyDescent="0.2">
      <c r="A206" s="3">
        <f>'Stocks Returns'!A202</f>
        <v>42578</v>
      </c>
      <c r="B206" s="5">
        <f>SUMPRODUCT('Stocks Returns'!B202:E202,$H$10:$K$10)</f>
        <v>6.3079932603460478E-5</v>
      </c>
      <c r="C206" s="5">
        <f t="shared" si="10"/>
        <v>-6.3079932603460478E-5</v>
      </c>
      <c r="D206" s="24">
        <f t="shared" si="11"/>
        <v>1.0000744884806565</v>
      </c>
      <c r="E206" s="24">
        <f t="shared" si="12"/>
        <v>1.5946093692748733</v>
      </c>
    </row>
    <row r="207" spans="1:5" ht="15" customHeight="1" x14ac:dyDescent="0.2">
      <c r="A207" s="3">
        <f>'Stocks Returns'!A203</f>
        <v>42579</v>
      </c>
      <c r="B207" s="5">
        <f>SUMPRODUCT('Stocks Returns'!B203:E203,$H$10:$K$10)</f>
        <v>7.2287928458751923E-3</v>
      </c>
      <c r="C207" s="5">
        <f t="shared" si="10"/>
        <v>-7.2287928458751923E-3</v>
      </c>
      <c r="D207" s="24">
        <f t="shared" si="11"/>
        <v>1.0049471732616813</v>
      </c>
      <c r="E207" s="24">
        <f t="shared" si="12"/>
        <v>1.5994329544219796</v>
      </c>
    </row>
    <row r="208" spans="1:5" ht="15" customHeight="1" x14ac:dyDescent="0.2">
      <c r="A208" s="3">
        <f>'Stocks Returns'!A204</f>
        <v>42580</v>
      </c>
      <c r="B208" s="5">
        <f>SUMPRODUCT('Stocks Returns'!B204:E204,$H$10:$K$10)</f>
        <v>-1.4614955850289792E-2</v>
      </c>
      <c r="C208" s="5">
        <f t="shared" si="10"/>
        <v>1.4614955850289792E-2</v>
      </c>
      <c r="D208" s="24">
        <f t="shared" si="11"/>
        <v>0.99009342414828916</v>
      </c>
      <c r="E208" s="24">
        <f t="shared" si="12"/>
        <v>1.5844333277146654</v>
      </c>
    </row>
    <row r="209" spans="1:5" ht="15" customHeight="1" x14ac:dyDescent="0.2">
      <c r="A209" s="3">
        <f>'Stocks Returns'!A205</f>
        <v>42583</v>
      </c>
      <c r="B209" s="5">
        <f>SUMPRODUCT('Stocks Returns'!B205:E205,$H$10:$K$10)</f>
        <v>2.6090033177771808E-3</v>
      </c>
      <c r="C209" s="5">
        <f t="shared" si="10"/>
        <v>-2.6090033177771808E-3</v>
      </c>
      <c r="D209" s="24">
        <f t="shared" si="11"/>
        <v>1.0018057163825747</v>
      </c>
      <c r="E209" s="24">
        <f t="shared" si="12"/>
        <v>1.5963340791963794</v>
      </c>
    </row>
    <row r="210" spans="1:5" ht="15" customHeight="1" x14ac:dyDescent="0.2">
      <c r="A210" s="3">
        <f>'Stocks Returns'!A206</f>
        <v>42584</v>
      </c>
      <c r="B210" s="5">
        <f>SUMPRODUCT('Stocks Returns'!B206:E206,$H$10:$K$10)</f>
        <v>-8.8480938794110607E-4</v>
      </c>
      <c r="C210" s="5">
        <f t="shared" si="10"/>
        <v>8.8480938794110607E-4</v>
      </c>
      <c r="D210" s="24">
        <f t="shared" si="11"/>
        <v>0.99942992374268624</v>
      </c>
      <c r="E210" s="24">
        <f t="shared" si="12"/>
        <v>1.5939641659076225</v>
      </c>
    </row>
    <row r="211" spans="1:5" ht="15" customHeight="1" x14ac:dyDescent="0.2">
      <c r="A211" s="3">
        <f>'Stocks Returns'!A207</f>
        <v>42585</v>
      </c>
      <c r="B211" s="5">
        <f>SUMPRODUCT('Stocks Returns'!B207:E207,$H$10:$K$10)</f>
        <v>5.5853767007719374E-3</v>
      </c>
      <c r="C211" s="5">
        <f t="shared" si="10"/>
        <v>-5.5853767007719374E-3</v>
      </c>
      <c r="D211" s="24">
        <f t="shared" si="11"/>
        <v>1.0038296502830111</v>
      </c>
      <c r="E211" s="24">
        <f t="shared" si="12"/>
        <v>1.5983351347551489</v>
      </c>
    </row>
    <row r="212" spans="1:5" ht="15" customHeight="1" x14ac:dyDescent="0.2">
      <c r="A212" s="3">
        <f>'Stocks Returns'!A208</f>
        <v>42586</v>
      </c>
      <c r="B212" s="5">
        <f>SUMPRODUCT('Stocks Returns'!B208:E208,$H$10:$K$10)</f>
        <v>9.5646669872178833E-3</v>
      </c>
      <c r="C212" s="5">
        <f t="shared" si="10"/>
        <v>-9.5646669872178833E-3</v>
      </c>
      <c r="D212" s="24">
        <f t="shared" si="11"/>
        <v>1.0065355676777943</v>
      </c>
      <c r="E212" s="24">
        <f t="shared" si="12"/>
        <v>1.6009846593261441</v>
      </c>
    </row>
    <row r="213" spans="1:5" ht="15" customHeight="1" x14ac:dyDescent="0.2">
      <c r="A213" s="3">
        <f>'Stocks Returns'!A209</f>
        <v>42587</v>
      </c>
      <c r="B213" s="5">
        <f>SUMPRODUCT('Stocks Returns'!B209:E209,$H$10:$K$10)</f>
        <v>8.7933230417863335E-3</v>
      </c>
      <c r="C213" s="5">
        <f t="shared" si="10"/>
        <v>-8.7933230417863335E-3</v>
      </c>
      <c r="D213" s="24">
        <f t="shared" si="11"/>
        <v>1.006011053794901</v>
      </c>
      <c r="E213" s="24">
        <f t="shared" si="12"/>
        <v>1.6004733900237995</v>
      </c>
    </row>
    <row r="214" spans="1:5" ht="15" customHeight="1" x14ac:dyDescent="0.2">
      <c r="A214" s="3">
        <f>'Stocks Returns'!A210</f>
        <v>42590</v>
      </c>
      <c r="B214" s="5">
        <f>SUMPRODUCT('Stocks Returns'!B210:E210,$H$10:$K$10)</f>
        <v>-2.0073180165467663E-3</v>
      </c>
      <c r="C214" s="5">
        <f t="shared" si="10"/>
        <v>2.0073180165467663E-3</v>
      </c>
      <c r="D214" s="24">
        <f t="shared" si="11"/>
        <v>0.99866661787523436</v>
      </c>
      <c r="E214" s="24">
        <f t="shared" si="12"/>
        <v>1.5931979571108066</v>
      </c>
    </row>
    <row r="215" spans="1:5" ht="15" customHeight="1" x14ac:dyDescent="0.2">
      <c r="A215" s="3">
        <f>'Stocks Returns'!A211</f>
        <v>42591</v>
      </c>
      <c r="B215" s="5">
        <f>SUMPRODUCT('Stocks Returns'!B211:E211,$H$10:$K$10)</f>
        <v>6.6325511707295776E-3</v>
      </c>
      <c r="C215" s="5">
        <f t="shared" si="10"/>
        <v>-6.6325511707295776E-3</v>
      </c>
      <c r="D215" s="24">
        <f t="shared" si="11"/>
        <v>1.0045417289225824</v>
      </c>
      <c r="E215" s="24">
        <f t="shared" si="12"/>
        <v>1.5990352411251871</v>
      </c>
    </row>
    <row r="216" spans="1:5" ht="15" customHeight="1" x14ac:dyDescent="0.2">
      <c r="A216" s="3">
        <f>'Stocks Returns'!A212</f>
        <v>42592</v>
      </c>
      <c r="B216" s="5">
        <f>SUMPRODUCT('Stocks Returns'!B212:E212,$H$10:$K$10)</f>
        <v>-4.7731064341490484E-3</v>
      </c>
      <c r="C216" s="5">
        <f t="shared" si="10"/>
        <v>4.7731064341490484E-3</v>
      </c>
      <c r="D216" s="24">
        <f t="shared" si="11"/>
        <v>0.99678588175126481</v>
      </c>
      <c r="E216" s="24">
        <f t="shared" si="12"/>
        <v>1.5913001567574208</v>
      </c>
    </row>
    <row r="217" spans="1:5" ht="15" customHeight="1" x14ac:dyDescent="0.2">
      <c r="A217" s="3">
        <f>'Stocks Returns'!A213</f>
        <v>42593</v>
      </c>
      <c r="B217" s="5">
        <f>SUMPRODUCT('Stocks Returns'!B213:E213,$H$10:$K$10)</f>
        <v>5.67898328087575E-3</v>
      </c>
      <c r="C217" s="5">
        <f t="shared" si="10"/>
        <v>-5.67898328087575E-3</v>
      </c>
      <c r="D217" s="24">
        <f t="shared" si="11"/>
        <v>1.0038933027574817</v>
      </c>
      <c r="E217" s="24">
        <f t="shared" si="12"/>
        <v>1.5983978002568946</v>
      </c>
    </row>
    <row r="218" spans="1:5" ht="15" customHeight="1" x14ac:dyDescent="0.2">
      <c r="A218" s="3">
        <f>'Stocks Returns'!A214</f>
        <v>42594</v>
      </c>
      <c r="B218" s="5">
        <f>SUMPRODUCT('Stocks Returns'!B214:E214,$H$10:$K$10)</f>
        <v>-1.4768827543130416E-3</v>
      </c>
      <c r="C218" s="5">
        <f t="shared" si="10"/>
        <v>1.4768827543130416E-3</v>
      </c>
      <c r="D218" s="24">
        <f t="shared" si="11"/>
        <v>0.99902731385355337</v>
      </c>
      <c r="E218" s="24">
        <f t="shared" si="12"/>
        <v>1.593560314735371</v>
      </c>
    </row>
    <row r="219" spans="1:5" ht="15" customHeight="1" x14ac:dyDescent="0.2">
      <c r="A219" s="3">
        <f>'Stocks Returns'!A215</f>
        <v>42597</v>
      </c>
      <c r="B219" s="5">
        <f>SUMPRODUCT('Stocks Returns'!B215:E215,$H$10:$K$10)</f>
        <v>1.1184900092120609E-2</v>
      </c>
      <c r="C219" s="5">
        <f t="shared" si="10"/>
        <v>-1.1184900092120609E-2</v>
      </c>
      <c r="D219" s="24">
        <f t="shared" si="11"/>
        <v>1.0076373261891283</v>
      </c>
      <c r="E219" s="24">
        <f t="shared" si="12"/>
        <v>1.6020549652302145</v>
      </c>
    </row>
    <row r="220" spans="1:5" ht="15" customHeight="1" x14ac:dyDescent="0.2">
      <c r="A220" s="3">
        <f>'Stocks Returns'!A216</f>
        <v>42598</v>
      </c>
      <c r="B220" s="5">
        <f>SUMPRODUCT('Stocks Returns'!B216:E216,$H$10:$K$10)</f>
        <v>-1.5567918684801544E-3</v>
      </c>
      <c r="C220" s="5">
        <f t="shared" si="10"/>
        <v>1.5567918684801544E-3</v>
      </c>
      <c r="D220" s="24">
        <f t="shared" si="11"/>
        <v>0.99897297565591969</v>
      </c>
      <c r="E220" s="24">
        <f t="shared" si="12"/>
        <v>1.5935057594336617</v>
      </c>
    </row>
    <row r="221" spans="1:5" ht="15" customHeight="1" x14ac:dyDescent="0.2">
      <c r="A221" s="3">
        <f>'Stocks Returns'!A217</f>
        <v>42599</v>
      </c>
      <c r="B221" s="5">
        <f>SUMPRODUCT('Stocks Returns'!B217:E217,$H$10:$K$10)</f>
        <v>5.1909443438513832E-4</v>
      </c>
      <c r="C221" s="5">
        <f t="shared" si="10"/>
        <v>-5.1909443438513832E-4</v>
      </c>
      <c r="D221" s="24">
        <f t="shared" si="11"/>
        <v>1.0003845783418681</v>
      </c>
      <c r="E221" s="24">
        <f t="shared" si="12"/>
        <v>1.5949191743568536</v>
      </c>
    </row>
    <row r="222" spans="1:5" ht="15" customHeight="1" x14ac:dyDescent="0.2">
      <c r="A222" s="3">
        <f>'Stocks Returns'!A218</f>
        <v>42600</v>
      </c>
      <c r="B222" s="5">
        <f>SUMPRODUCT('Stocks Returns'!B218:E218,$H$10:$K$10)</f>
        <v>-6.1075354807100671E-3</v>
      </c>
      <c r="C222" s="5">
        <f t="shared" si="10"/>
        <v>6.1075354807100671E-3</v>
      </c>
      <c r="D222" s="24">
        <f t="shared" si="11"/>
        <v>0.99587846999960339</v>
      </c>
      <c r="E222" s="24">
        <f t="shared" si="12"/>
        <v>1.5903794811003993</v>
      </c>
    </row>
    <row r="223" spans="1:5" ht="15" customHeight="1" x14ac:dyDescent="0.2">
      <c r="A223" s="3">
        <f>'Stocks Returns'!A219</f>
        <v>42601</v>
      </c>
      <c r="B223" s="5">
        <f>SUMPRODUCT('Stocks Returns'!B219:E219,$H$10:$K$10)</f>
        <v>2.3592564416156847E-3</v>
      </c>
      <c r="C223" s="5">
        <f t="shared" si="10"/>
        <v>-2.3592564416156847E-3</v>
      </c>
      <c r="D223" s="24">
        <f t="shared" si="11"/>
        <v>1.0016358885067849</v>
      </c>
      <c r="E223" s="24">
        <f t="shared" si="12"/>
        <v>1.5961654222961035</v>
      </c>
    </row>
    <row r="224" spans="1:5" ht="15" customHeight="1" x14ac:dyDescent="0.2">
      <c r="A224" s="3">
        <f>'Stocks Returns'!A220</f>
        <v>42604</v>
      </c>
      <c r="B224" s="5">
        <f>SUMPRODUCT('Stocks Returns'!B220:E220,$H$10:$K$10)</f>
        <v>6.6560966740487363E-3</v>
      </c>
      <c r="C224" s="5">
        <f t="shared" si="10"/>
        <v>-6.6560966740487363E-3</v>
      </c>
      <c r="D224" s="24">
        <f t="shared" si="11"/>
        <v>1.0045577398648393</v>
      </c>
      <c r="E224" s="24">
        <f t="shared" si="12"/>
        <v>1.599050959357128</v>
      </c>
    </row>
    <row r="225" spans="1:5" ht="15" customHeight="1" x14ac:dyDescent="0.2">
      <c r="A225" s="3">
        <f>'Stocks Returns'!A221</f>
        <v>42605</v>
      </c>
      <c r="B225" s="5">
        <f>SUMPRODUCT('Stocks Returns'!B221:E221,$H$10:$K$10)</f>
        <v>-2.7429505946705017E-3</v>
      </c>
      <c r="C225" s="5">
        <f t="shared" si="10"/>
        <v>2.7429505946705017E-3</v>
      </c>
      <c r="D225" s="24">
        <f t="shared" si="11"/>
        <v>0.9981663877221103</v>
      </c>
      <c r="E225" s="24">
        <f t="shared" si="12"/>
        <v>1.5926945635610357</v>
      </c>
    </row>
    <row r="226" spans="1:5" ht="15" customHeight="1" x14ac:dyDescent="0.2">
      <c r="A226" s="3">
        <f>'Stocks Returns'!A222</f>
        <v>42606</v>
      </c>
      <c r="B226" s="5">
        <f>SUMPRODUCT('Stocks Returns'!B222:E222,$H$10:$K$10)</f>
        <v>-6.3014920002138408E-3</v>
      </c>
      <c r="C226" s="5">
        <f t="shared" si="10"/>
        <v>6.3014920002138408E-3</v>
      </c>
      <c r="D226" s="24">
        <f t="shared" si="11"/>
        <v>0.99574657956634083</v>
      </c>
      <c r="E226" s="24">
        <f t="shared" si="12"/>
        <v>1.5902453907505563</v>
      </c>
    </row>
    <row r="227" spans="1:5" ht="15" customHeight="1" x14ac:dyDescent="0.2">
      <c r="A227" s="3">
        <f>'Stocks Returns'!A223</f>
        <v>42607</v>
      </c>
      <c r="B227" s="5">
        <f>SUMPRODUCT('Stocks Returns'!B223:E223,$H$10:$K$10)</f>
        <v>4.6729862416830162E-4</v>
      </c>
      <c r="C227" s="5">
        <f t="shared" si="10"/>
        <v>-4.6729862416830162E-4</v>
      </c>
      <c r="D227" s="24">
        <f t="shared" si="11"/>
        <v>1.0003493571909206</v>
      </c>
      <c r="E227" s="24">
        <f t="shared" si="12"/>
        <v>1.5948840049250039</v>
      </c>
    </row>
    <row r="228" spans="1:5" ht="15" customHeight="1" x14ac:dyDescent="0.2">
      <c r="A228" s="3">
        <f>'Stocks Returns'!A224</f>
        <v>42608</v>
      </c>
      <c r="B228" s="5">
        <f>SUMPRODUCT('Stocks Returns'!B224:E224,$H$10:$K$10)</f>
        <v>3.3884112479171248E-3</v>
      </c>
      <c r="C228" s="5">
        <f t="shared" si="10"/>
        <v>-3.3884112479171248E-3</v>
      </c>
      <c r="D228" s="24">
        <f t="shared" si="11"/>
        <v>1.0023357137750699</v>
      </c>
      <c r="E228" s="24">
        <f t="shared" si="12"/>
        <v>1.5968596775467594</v>
      </c>
    </row>
    <row r="229" spans="1:5" ht="15" customHeight="1" x14ac:dyDescent="0.2">
      <c r="A229" s="3">
        <f>'Stocks Returns'!A225</f>
        <v>42611</v>
      </c>
      <c r="B229" s="5">
        <f>SUMPRODUCT('Stocks Returns'!B225:E225,$H$10:$K$10)</f>
        <v>3.4554010475819894E-3</v>
      </c>
      <c r="C229" s="5">
        <f t="shared" si="10"/>
        <v>-3.4554010475819894E-3</v>
      </c>
      <c r="D229" s="24">
        <f t="shared" si="11"/>
        <v>1.0023812668388419</v>
      </c>
      <c r="E229" s="24">
        <f t="shared" si="12"/>
        <v>1.5969047998501251</v>
      </c>
    </row>
    <row r="230" spans="1:5" ht="15" customHeight="1" x14ac:dyDescent="0.2">
      <c r="A230" s="3">
        <f>'Stocks Returns'!A226</f>
        <v>42612</v>
      </c>
      <c r="B230" s="5">
        <f>SUMPRODUCT('Stocks Returns'!B226:E226,$H$10:$K$10)</f>
        <v>3.1936159790654944E-3</v>
      </c>
      <c r="C230" s="5">
        <f t="shared" si="10"/>
        <v>-3.1936159790654944E-3</v>
      </c>
      <c r="D230" s="24">
        <f t="shared" si="11"/>
        <v>1.0022032529922507</v>
      </c>
      <c r="E230" s="24">
        <f t="shared" si="12"/>
        <v>1.5967284219664413</v>
      </c>
    </row>
    <row r="231" spans="1:5" ht="15" customHeight="1" x14ac:dyDescent="0.2">
      <c r="A231" s="3">
        <f>'Stocks Returns'!A227</f>
        <v>42613</v>
      </c>
      <c r="B231" s="5">
        <f>SUMPRODUCT('Stocks Returns'!B227:E227,$H$10:$K$10)</f>
        <v>-2.5591857390943971E-3</v>
      </c>
      <c r="C231" s="5">
        <f t="shared" si="10"/>
        <v>2.5591857390943971E-3</v>
      </c>
      <c r="D231" s="24">
        <f t="shared" si="11"/>
        <v>0.99829134782390205</v>
      </c>
      <c r="E231" s="24">
        <f t="shared" si="12"/>
        <v>1.5928204073788437</v>
      </c>
    </row>
    <row r="232" spans="1:5" ht="15" customHeight="1" x14ac:dyDescent="0.2">
      <c r="A232" s="3">
        <f>'Stocks Returns'!A228</f>
        <v>42614</v>
      </c>
      <c r="B232" s="5">
        <f>SUMPRODUCT('Stocks Returns'!B228:E228,$H$10:$K$10)</f>
        <v>5.6105624772151983E-3</v>
      </c>
      <c r="C232" s="5">
        <f t="shared" si="10"/>
        <v>-5.6105624772151983E-3</v>
      </c>
      <c r="D232" s="24">
        <f t="shared" si="11"/>
        <v>1.0038467766109926</v>
      </c>
      <c r="E232" s="24">
        <f t="shared" si="12"/>
        <v>1.5983519971343196</v>
      </c>
    </row>
    <row r="233" spans="1:5" ht="15" customHeight="1" x14ac:dyDescent="0.2">
      <c r="A233" s="3">
        <f>'Stocks Returns'!A229</f>
        <v>42615</v>
      </c>
      <c r="B233" s="5">
        <f>SUMPRODUCT('Stocks Returns'!B229:E229,$H$10:$K$10)</f>
        <v>7.8165740274545505E-3</v>
      </c>
      <c r="C233" s="5">
        <f t="shared" si="10"/>
        <v>-7.8165740274545505E-3</v>
      </c>
      <c r="D233" s="24">
        <f t="shared" si="11"/>
        <v>1.0053468644651553</v>
      </c>
      <c r="E233" s="24">
        <f t="shared" si="12"/>
        <v>1.5998243742883875</v>
      </c>
    </row>
    <row r="234" spans="1:5" ht="15" customHeight="1" x14ac:dyDescent="0.2">
      <c r="A234" s="3">
        <f>'Stocks Returns'!A230</f>
        <v>42618</v>
      </c>
      <c r="B234" s="5">
        <f>SUMPRODUCT('Stocks Returns'!B230:E230,$H$10:$K$10)</f>
        <v>0</v>
      </c>
      <c r="C234" s="5">
        <f t="shared" si="10"/>
        <v>0</v>
      </c>
      <c r="D234" s="24">
        <f t="shared" si="11"/>
        <v>1.0000315941264861</v>
      </c>
      <c r="E234" s="24">
        <f t="shared" si="12"/>
        <v>1.594566484021902</v>
      </c>
    </row>
    <row r="235" spans="1:5" ht="15" customHeight="1" x14ac:dyDescent="0.2">
      <c r="A235" s="3">
        <f>'Stocks Returns'!A231</f>
        <v>42619</v>
      </c>
      <c r="B235" s="5">
        <f>SUMPRODUCT('Stocks Returns'!B231:E231,$H$10:$K$10)</f>
        <v>5.4432428427068167E-3</v>
      </c>
      <c r="C235" s="5">
        <f t="shared" si="10"/>
        <v>-5.4432428427068167E-3</v>
      </c>
      <c r="D235" s="24">
        <f t="shared" si="11"/>
        <v>1.0037329992595267</v>
      </c>
      <c r="E235" s="24">
        <f t="shared" si="12"/>
        <v>1.5982399511439993</v>
      </c>
    </row>
    <row r="236" spans="1:5" ht="15" customHeight="1" x14ac:dyDescent="0.2">
      <c r="A236" s="3">
        <f>'Stocks Returns'!A232</f>
        <v>42620</v>
      </c>
      <c r="B236" s="5">
        <f>SUMPRODUCT('Stocks Returns'!B232:E232,$H$10:$K$10)</f>
        <v>6.1299081617344634E-3</v>
      </c>
      <c r="C236" s="5">
        <f t="shared" si="10"/>
        <v>-6.1299081617344634E-3</v>
      </c>
      <c r="D236" s="24">
        <f t="shared" si="11"/>
        <v>1.0041999316764656</v>
      </c>
      <c r="E236" s="24">
        <f t="shared" si="12"/>
        <v>1.5986994458091619</v>
      </c>
    </row>
    <row r="237" spans="1:5" ht="15" customHeight="1" x14ac:dyDescent="0.2">
      <c r="A237" s="3">
        <f>'Stocks Returns'!A233</f>
        <v>42621</v>
      </c>
      <c r="B237" s="5">
        <f>SUMPRODUCT('Stocks Returns'!B233:E233,$H$10:$K$10)</f>
        <v>-2.98888804293983E-3</v>
      </c>
      <c r="C237" s="5">
        <f t="shared" si="10"/>
        <v>2.98888804293983E-3</v>
      </c>
      <c r="D237" s="24">
        <f t="shared" si="11"/>
        <v>0.99799915025728714</v>
      </c>
      <c r="E237" s="24">
        <f t="shared" si="12"/>
        <v>1.592526046023282</v>
      </c>
    </row>
    <row r="238" spans="1:5" ht="15" customHeight="1" x14ac:dyDescent="0.2">
      <c r="A238" s="3">
        <f>'Stocks Returns'!A234</f>
        <v>42622</v>
      </c>
      <c r="B238" s="5">
        <f>SUMPRODUCT('Stocks Returns'!B234:E234,$H$10:$K$10)</f>
        <v>-2.0964100725493314E-2</v>
      </c>
      <c r="C238" s="5">
        <f t="shared" si="10"/>
        <v>2.0964100725493314E-2</v>
      </c>
      <c r="D238" s="24">
        <f t="shared" si="11"/>
        <v>0.98577600563315071</v>
      </c>
      <c r="E238" s="24">
        <f t="shared" si="12"/>
        <v>1.5799100727274544</v>
      </c>
    </row>
    <row r="239" spans="1:5" ht="15" customHeight="1" x14ac:dyDescent="0.2">
      <c r="A239" s="3">
        <f>'Stocks Returns'!A235</f>
        <v>42625</v>
      </c>
      <c r="B239" s="5">
        <f>SUMPRODUCT('Stocks Returns'!B235:E235,$H$10:$K$10)</f>
        <v>2.0338835851555864E-2</v>
      </c>
      <c r="C239" s="5">
        <f t="shared" si="10"/>
        <v>-2.0338835851555864E-2</v>
      </c>
      <c r="D239" s="24">
        <f t="shared" si="11"/>
        <v>1.0138620025055443</v>
      </c>
      <c r="E239" s="24">
        <f t="shared" si="12"/>
        <v>1.6080090179811357</v>
      </c>
    </row>
    <row r="240" spans="1:5" ht="15" customHeight="1" x14ac:dyDescent="0.2">
      <c r="A240" s="3">
        <f>'Stocks Returns'!A236</f>
        <v>42626</v>
      </c>
      <c r="B240" s="5">
        <f>SUMPRODUCT('Stocks Returns'!B236:E236,$H$10:$K$10)</f>
        <v>-1.3041637089448643E-2</v>
      </c>
      <c r="C240" s="5">
        <f t="shared" si="10"/>
        <v>1.3041637089448643E-2</v>
      </c>
      <c r="D240" s="24">
        <f t="shared" si="11"/>
        <v>0.99116328090566108</v>
      </c>
      <c r="E240" s="24">
        <f t="shared" si="12"/>
        <v>1.5855429150234015</v>
      </c>
    </row>
    <row r="241" spans="1:5" ht="15" customHeight="1" x14ac:dyDescent="0.2">
      <c r="A241" s="3">
        <f>'Stocks Returns'!A237</f>
        <v>42627</v>
      </c>
      <c r="B241" s="5">
        <f>SUMPRODUCT('Stocks Returns'!B237:E237,$H$10:$K$10)</f>
        <v>-4.2178272106107237E-3</v>
      </c>
      <c r="C241" s="5">
        <f t="shared" si="10"/>
        <v>4.2178272106107237E-3</v>
      </c>
      <c r="D241" s="24">
        <f t="shared" si="11"/>
        <v>0.9971634716232709</v>
      </c>
      <c r="E241" s="24">
        <f t="shared" si="12"/>
        <v>1.5916823021312823</v>
      </c>
    </row>
    <row r="242" spans="1:5" ht="15" customHeight="1" x14ac:dyDescent="0.2">
      <c r="A242" s="3">
        <f>'Stocks Returns'!A238</f>
        <v>42628</v>
      </c>
      <c r="B242" s="5">
        <f>SUMPRODUCT('Stocks Returns'!B238:E238,$H$10:$K$10)</f>
        <v>7.1993595007096194E-3</v>
      </c>
      <c r="C242" s="5">
        <f t="shared" si="10"/>
        <v>-7.1993595007096194E-3</v>
      </c>
      <c r="D242" s="24">
        <f t="shared" si="11"/>
        <v>1.0049271585869688</v>
      </c>
      <c r="E242" s="24">
        <f t="shared" si="12"/>
        <v>1.599413336965759</v>
      </c>
    </row>
    <row r="243" spans="1:5" ht="15" customHeight="1" x14ac:dyDescent="0.2">
      <c r="A243" s="3">
        <f>'Stocks Returns'!A239</f>
        <v>42629</v>
      </c>
      <c r="B243" s="5">
        <f>SUMPRODUCT('Stocks Returns'!B239:E239,$H$10:$K$10)</f>
        <v>4.9555340427419846E-4</v>
      </c>
      <c r="C243" s="5">
        <f t="shared" si="10"/>
        <v>-4.9555340427419846E-4</v>
      </c>
      <c r="D243" s="24">
        <f t="shared" si="11"/>
        <v>1.0003685704413927</v>
      </c>
      <c r="E243" s="24">
        <f t="shared" si="12"/>
        <v>1.5949031905781224</v>
      </c>
    </row>
    <row r="244" spans="1:5" ht="15" customHeight="1" x14ac:dyDescent="0.2">
      <c r="A244" s="3">
        <f>'Stocks Returns'!A240</f>
        <v>42632</v>
      </c>
      <c r="B244" s="5">
        <f>SUMPRODUCT('Stocks Returns'!B240:E240,$H$10:$K$10)</f>
        <v>5.238189202670461E-3</v>
      </c>
      <c r="C244" s="5">
        <f t="shared" si="10"/>
        <v>-5.238189202670461E-3</v>
      </c>
      <c r="D244" s="24">
        <f t="shared" si="11"/>
        <v>1.0035935627843022</v>
      </c>
      <c r="E244" s="24">
        <f t="shared" si="12"/>
        <v>1.5981025653456444</v>
      </c>
    </row>
    <row r="245" spans="1:5" ht="15" customHeight="1" x14ac:dyDescent="0.2">
      <c r="A245" s="3">
        <f>'Stocks Returns'!A241</f>
        <v>42633</v>
      </c>
      <c r="B245" s="5">
        <f>SUMPRODUCT('Stocks Returns'!B241:E241,$H$10:$K$10)</f>
        <v>-8.4926817919211549E-4</v>
      </c>
      <c r="C245" s="5">
        <f t="shared" si="10"/>
        <v>8.4926817919211549E-4</v>
      </c>
      <c r="D245" s="24">
        <f t="shared" si="11"/>
        <v>0.99945409176463562</v>
      </c>
      <c r="E245" s="24">
        <f t="shared" si="12"/>
        <v>1.5939883878417502</v>
      </c>
    </row>
    <row r="246" spans="1:5" ht="15" customHeight="1" x14ac:dyDescent="0.2">
      <c r="A246" s="3">
        <f>'Stocks Returns'!A242</f>
        <v>42634</v>
      </c>
      <c r="B246" s="5">
        <f>SUMPRODUCT('Stocks Returns'!B242:E242,$H$10:$K$10)</f>
        <v>9.5143701798342216E-3</v>
      </c>
      <c r="C246" s="5">
        <f t="shared" si="10"/>
        <v>-9.5143701798342216E-3</v>
      </c>
      <c r="D246" s="24">
        <f t="shared" si="11"/>
        <v>1.0065013658487736</v>
      </c>
      <c r="E246" s="24">
        <f t="shared" si="12"/>
        <v>1.6009513550994265</v>
      </c>
    </row>
    <row r="247" spans="1:5" ht="15" customHeight="1" x14ac:dyDescent="0.2">
      <c r="A247" s="3">
        <f>'Stocks Returns'!A243</f>
        <v>42635</v>
      </c>
      <c r="B247" s="5">
        <f>SUMPRODUCT('Stocks Returns'!B243:E243,$H$10:$K$10)</f>
        <v>1.7042112054174497E-3</v>
      </c>
      <c r="C247" s="5">
        <f t="shared" si="10"/>
        <v>-1.7042112054174497E-3</v>
      </c>
      <c r="D247" s="24">
        <f t="shared" si="11"/>
        <v>1.0011904577461701</v>
      </c>
      <c r="E247" s="24">
        <f t="shared" si="12"/>
        <v>1.5957225130084089</v>
      </c>
    </row>
    <row r="248" spans="1:5" ht="15" customHeight="1" x14ac:dyDescent="0.2">
      <c r="A248" s="3">
        <f>'Stocks Returns'!A244</f>
        <v>42636</v>
      </c>
      <c r="B248" s="5">
        <f>SUMPRODUCT('Stocks Returns'!B244:E244,$H$10:$K$10)</f>
        <v>-9.8155266010895702E-3</v>
      </c>
      <c r="C248" s="5">
        <f t="shared" si="10"/>
        <v>9.8155266010895702E-3</v>
      </c>
      <c r="D248" s="24">
        <f t="shared" si="11"/>
        <v>0.99335703603774528</v>
      </c>
      <c r="E248" s="24">
        <f t="shared" si="12"/>
        <v>1.5878040600224446</v>
      </c>
    </row>
    <row r="249" spans="1:5" ht="15" customHeight="1" x14ac:dyDescent="0.2">
      <c r="A249" s="3">
        <f>'Stocks Returns'!A245</f>
        <v>42639</v>
      </c>
      <c r="B249" s="5">
        <f>SUMPRODUCT('Stocks Returns'!B245:E245,$H$10:$K$10)</f>
        <v>-8.3463119404207226E-3</v>
      </c>
      <c r="C249" s="5">
        <f t="shared" si="10"/>
        <v>8.3463119404207226E-3</v>
      </c>
      <c r="D249" s="24">
        <f t="shared" si="11"/>
        <v>0.99435610200700009</v>
      </c>
      <c r="E249" s="24">
        <f t="shared" si="12"/>
        <v>1.5888275260033962</v>
      </c>
    </row>
    <row r="250" spans="1:5" ht="15" customHeight="1" x14ac:dyDescent="0.2">
      <c r="A250" s="3">
        <f>'Stocks Returns'!A246</f>
        <v>42640</v>
      </c>
      <c r="B250" s="5">
        <f>SUMPRODUCT('Stocks Returns'!B246:E246,$H$10:$K$10)</f>
        <v>4.9603452986804958E-3</v>
      </c>
      <c r="C250" s="5">
        <f t="shared" si="10"/>
        <v>-4.9603452986804958E-3</v>
      </c>
      <c r="D250" s="24">
        <f t="shared" si="11"/>
        <v>1.003404628929589</v>
      </c>
      <c r="E250" s="24">
        <f t="shared" si="12"/>
        <v>1.5979162851501274</v>
      </c>
    </row>
    <row r="251" spans="1:5" ht="15" customHeight="1" x14ac:dyDescent="0.2">
      <c r="A251" s="3">
        <f>'Stocks Returns'!A247</f>
        <v>42641</v>
      </c>
      <c r="B251" s="5">
        <f>SUMPRODUCT('Stocks Returns'!B247:E247,$H$10:$K$10)</f>
        <v>9.7196814824009291E-3</v>
      </c>
      <c r="C251" s="5">
        <f t="shared" si="10"/>
        <v>-9.7196814824009291E-3</v>
      </c>
      <c r="D251" s="24">
        <f t="shared" si="11"/>
        <v>1.0066409775345189</v>
      </c>
      <c r="E251" s="24">
        <f t="shared" si="12"/>
        <v>1.6010872729567671</v>
      </c>
    </row>
    <row r="252" spans="1:5" ht="15" customHeight="1" x14ac:dyDescent="0.2">
      <c r="A252" s="3">
        <f>'Stocks Returns'!A248</f>
        <v>42642</v>
      </c>
      <c r="B252" s="5">
        <f>SUMPRODUCT('Stocks Returns'!B248:E248,$H$10:$K$10)</f>
        <v>-1.113118618061564E-2</v>
      </c>
      <c r="C252" s="5">
        <f t="shared" si="10"/>
        <v>1.113118618061564E-2</v>
      </c>
      <c r="D252" s="24">
        <f t="shared" si="11"/>
        <v>0.99246238752366756</v>
      </c>
      <c r="E252" s="24">
        <f t="shared" si="12"/>
        <v>1.5868842178379208</v>
      </c>
    </row>
    <row r="253" spans="1:5" ht="15" customHeight="1" x14ac:dyDescent="0.2">
      <c r="A253" s="3">
        <f>'Stocks Returns'!A249</f>
        <v>42643</v>
      </c>
      <c r="B253" s="5">
        <f>SUMPRODUCT('Stocks Returns'!B249:E249,$H$10:$K$10)</f>
        <v>8.9570581289703296E-3</v>
      </c>
      <c r="C253" s="5">
        <f t="shared" si="10"/>
        <v>-8.9570581289703296E-3</v>
      </c>
      <c r="D253" s="24">
        <f t="shared" si="11"/>
        <v>1.0061223936541861</v>
      </c>
      <c r="E253" s="24">
        <f t="shared" si="12"/>
        <v>1.6005820115780844</v>
      </c>
    </row>
    <row r="254" spans="1:5" ht="15" customHeight="1" x14ac:dyDescent="0.2">
      <c r="A254" s="3">
        <f>'Stocks Returns'!A250</f>
        <v>42646</v>
      </c>
      <c r="B254" s="5">
        <f>SUMPRODUCT('Stocks Returns'!B250:E250,$H$10:$K$10)</f>
        <v>1.384196149208155E-3</v>
      </c>
      <c r="C254" s="5">
        <f t="shared" si="10"/>
        <v>-1.384196149208155E-3</v>
      </c>
      <c r="D254" s="24">
        <f t="shared" si="11"/>
        <v>1.0009728475079478</v>
      </c>
      <c r="E254" s="24">
        <f t="shared" si="12"/>
        <v>1.5955058453072184</v>
      </c>
    </row>
    <row r="255" spans="1:5" ht="15" customHeight="1" x14ac:dyDescent="0.2">
      <c r="A255" s="3">
        <f>'Stocks Returns'!A251</f>
        <v>42647</v>
      </c>
      <c r="B255" s="5">
        <f>SUMPRODUCT('Stocks Returns'!B251:E251,$H$10:$K$10)</f>
        <v>-2.1049312403468019E-3</v>
      </c>
      <c r="C255" s="5">
        <f t="shared" si="10"/>
        <v>2.1049312403468019E-3</v>
      </c>
      <c r="D255" s="24">
        <f t="shared" si="11"/>
        <v>0.99860024088305044</v>
      </c>
      <c r="E255" s="24">
        <f t="shared" si="12"/>
        <v>1.5931312177788866</v>
      </c>
    </row>
    <row r="256" spans="1:5" ht="15" customHeight="1" x14ac:dyDescent="0.2">
      <c r="A256" s="3">
        <f>'Stocks Returns'!A252</f>
        <v>42648</v>
      </c>
      <c r="B256" s="5">
        <f>SUMPRODUCT('Stocks Returns'!B252:E252,$H$10:$K$10)</f>
        <v>7.9748620136341711E-3</v>
      </c>
      <c r="C256" s="5">
        <f t="shared" si="10"/>
        <v>-7.9748620136341711E-3</v>
      </c>
      <c r="D256" s="24">
        <f t="shared" si="11"/>
        <v>1.0054545002957576</v>
      </c>
      <c r="E256" s="24">
        <f t="shared" si="12"/>
        <v>1.5999296723054139</v>
      </c>
    </row>
    <row r="257" spans="1:5" ht="15" customHeight="1" x14ac:dyDescent="0.2">
      <c r="A257" s="3">
        <f>'Stocks Returns'!A253</f>
        <v>42649</v>
      </c>
      <c r="B257" s="5">
        <f>SUMPRODUCT('Stocks Returns'!B253:E253,$H$10:$K$10)</f>
        <v>7.2275250287112886E-4</v>
      </c>
      <c r="C257" s="5">
        <f t="shared" si="10"/>
        <v>-7.2275250287112886E-4</v>
      </c>
      <c r="D257" s="24">
        <f t="shared" si="11"/>
        <v>1.0005230658284385</v>
      </c>
      <c r="E257" s="24">
        <f t="shared" si="12"/>
        <v>1.5950574103337085</v>
      </c>
    </row>
    <row r="258" spans="1:5" ht="15" customHeight="1" x14ac:dyDescent="0.2">
      <c r="A258" s="3">
        <f>'Stocks Returns'!A254</f>
        <v>42650</v>
      </c>
      <c r="B258" s="5">
        <f>SUMPRODUCT('Stocks Returns'!B254:E254,$H$10:$K$10)</f>
        <v>-5.9562435507273474E-3</v>
      </c>
      <c r="C258" s="5">
        <f t="shared" si="10"/>
        <v>5.9562435507273474E-3</v>
      </c>
      <c r="D258" s="24">
        <f t="shared" si="11"/>
        <v>0.9959813485119916</v>
      </c>
      <c r="E258" s="24">
        <f t="shared" si="12"/>
        <v>1.5904840277067174</v>
      </c>
    </row>
    <row r="259" spans="1:5" ht="15" customHeight="1" x14ac:dyDescent="0.2">
      <c r="A259" s="3">
        <f>'Stocks Returns'!A255</f>
        <v>42653</v>
      </c>
      <c r="B259" s="5">
        <f>SUMPRODUCT('Stocks Returns'!B255:E255,$H$10:$K$10)</f>
        <v>1.7552738811912952E-3</v>
      </c>
      <c r="C259" s="5">
        <f t="shared" si="10"/>
        <v>-1.7552738811912952E-3</v>
      </c>
      <c r="D259" s="24">
        <f t="shared" si="11"/>
        <v>1.0012251803656962</v>
      </c>
      <c r="E259" s="24">
        <f t="shared" si="12"/>
        <v>1.5957570676706361</v>
      </c>
    </row>
    <row r="260" spans="1:5" ht="15" customHeight="1" x14ac:dyDescent="0.2">
      <c r="A260" s="3">
        <f>'Stocks Returns'!A256</f>
        <v>42654</v>
      </c>
      <c r="B260" s="5">
        <f>SUMPRODUCT('Stocks Returns'!B256:E256,$H$10:$K$10)</f>
        <v>-1.4055386287050138E-2</v>
      </c>
      <c r="C260" s="5">
        <f t="shared" si="10"/>
        <v>1.4055386287050138E-2</v>
      </c>
      <c r="D260" s="24">
        <f t="shared" si="11"/>
        <v>0.99047393145129214</v>
      </c>
      <c r="E260" s="24">
        <f t="shared" si="12"/>
        <v>1.5848284804411477</v>
      </c>
    </row>
    <row r="261" spans="1:5" ht="15" customHeight="1" x14ac:dyDescent="0.2">
      <c r="A261" s="3">
        <f>'Stocks Returns'!A257</f>
        <v>42655</v>
      </c>
      <c r="B261" s="5">
        <f>SUMPRODUCT('Stocks Returns'!B257:E257,$H$10:$K$10)</f>
        <v>1.4840699807047058E-3</v>
      </c>
      <c r="C261" s="5">
        <f t="shared" si="10"/>
        <v>-1.4840699807047058E-3</v>
      </c>
      <c r="D261" s="24">
        <f t="shared" si="11"/>
        <v>1.0010407617133654</v>
      </c>
      <c r="E261" s="24">
        <f t="shared" si="12"/>
        <v>1.5955734857317094</v>
      </c>
    </row>
    <row r="262" spans="1:5" ht="15" customHeight="1" x14ac:dyDescent="0.2">
      <c r="A262" s="3">
        <f>'Stocks Returns'!A258</f>
        <v>42656</v>
      </c>
      <c r="B262" s="5">
        <f>SUMPRODUCT('Stocks Returns'!B258:E258,$H$10:$K$10)</f>
        <v>-5.1179182879222164E-3</v>
      </c>
      <c r="C262" s="5">
        <f t="shared" ref="C262:C325" si="13">-B262</f>
        <v>5.1179182879222164E-3</v>
      </c>
      <c r="D262" s="24">
        <f t="shared" ref="D262:D325" si="14">1+$H$13+$H$19*(B262-$H$13)</f>
        <v>0.99655140969069911</v>
      </c>
      <c r="E262" s="24">
        <f t="shared" ref="E262:E325" si="15">$H$22*D262-$H$23*D262^2-LN(1+$H$24*EXP(1-D262^3))</f>
        <v>1.5910625706570829</v>
      </c>
    </row>
    <row r="263" spans="1:5" ht="15" customHeight="1" x14ac:dyDescent="0.2">
      <c r="A263" s="3">
        <f>'Stocks Returns'!A259</f>
        <v>42657</v>
      </c>
      <c r="B263" s="5">
        <f>SUMPRODUCT('Stocks Returns'!B259:E259,$H$10:$K$10)</f>
        <v>7.2521828596967524E-3</v>
      </c>
      <c r="C263" s="5">
        <f t="shared" si="13"/>
        <v>-7.2521828596967524E-3</v>
      </c>
      <c r="D263" s="24">
        <f t="shared" si="14"/>
        <v>1.0049630784710799</v>
      </c>
      <c r="E263" s="24">
        <f t="shared" si="15"/>
        <v>1.5994485428168623</v>
      </c>
    </row>
    <row r="264" spans="1:5" ht="15" customHeight="1" x14ac:dyDescent="0.2">
      <c r="A264" s="3">
        <f>'Stocks Returns'!A260</f>
        <v>42660</v>
      </c>
      <c r="B264" s="5">
        <f>SUMPRODUCT('Stocks Returns'!B260:E260,$H$10:$K$10)</f>
        <v>-3.7829556606511884E-3</v>
      </c>
      <c r="C264" s="5">
        <f t="shared" si="13"/>
        <v>3.7829556606511884E-3</v>
      </c>
      <c r="D264" s="24">
        <f t="shared" si="14"/>
        <v>0.99745918427724345</v>
      </c>
      <c r="E264" s="24">
        <f t="shared" si="15"/>
        <v>1.5919811865329665</v>
      </c>
    </row>
    <row r="265" spans="1:5" ht="15" customHeight="1" x14ac:dyDescent="0.2">
      <c r="A265" s="3">
        <f>'Stocks Returns'!A261</f>
        <v>42661</v>
      </c>
      <c r="B265" s="5">
        <f>SUMPRODUCT('Stocks Returns'!B261:E261,$H$10:$K$10)</f>
        <v>-6.2142967318765865E-3</v>
      </c>
      <c r="C265" s="5">
        <f t="shared" si="13"/>
        <v>6.2142967318765865E-3</v>
      </c>
      <c r="D265" s="24">
        <f t="shared" si="14"/>
        <v>0.99580587234881013</v>
      </c>
      <c r="E265" s="24">
        <f t="shared" si="15"/>
        <v>1.5903056810666016</v>
      </c>
    </row>
    <row r="266" spans="1:5" ht="15" customHeight="1" x14ac:dyDescent="0.2">
      <c r="A266" s="3">
        <f>'Stocks Returns'!A262</f>
        <v>42662</v>
      </c>
      <c r="B266" s="5">
        <f>SUMPRODUCT('Stocks Returns'!B262:E262,$H$10:$K$10)</f>
        <v>1.5455825264645735E-2</v>
      </c>
      <c r="C266" s="5">
        <f t="shared" si="13"/>
        <v>-1.5455825264645735E-2</v>
      </c>
      <c r="D266" s="24">
        <f t="shared" si="14"/>
        <v>1.0105415553064454</v>
      </c>
      <c r="E266" s="24">
        <f t="shared" si="15"/>
        <v>1.6048526315642913</v>
      </c>
    </row>
    <row r="267" spans="1:5" ht="15" customHeight="1" x14ac:dyDescent="0.2">
      <c r="A267" s="3">
        <f>'Stocks Returns'!A263</f>
        <v>42663</v>
      </c>
      <c r="B267" s="5">
        <f>SUMPRODUCT('Stocks Returns'!B263:E263,$H$10:$K$10)</f>
        <v>-3.8453590589431277E-3</v>
      </c>
      <c r="C267" s="5">
        <f t="shared" si="13"/>
        <v>3.8453590589431277E-3</v>
      </c>
      <c r="D267" s="24">
        <f t="shared" si="14"/>
        <v>0.99741674996640484</v>
      </c>
      <c r="E267" s="24">
        <f t="shared" si="15"/>
        <v>1.5919383184627103</v>
      </c>
    </row>
    <row r="268" spans="1:5" ht="15" customHeight="1" x14ac:dyDescent="0.2">
      <c r="A268" s="3">
        <f>'Stocks Returns'!A264</f>
        <v>42664</v>
      </c>
      <c r="B268" s="5">
        <f>SUMPRODUCT('Stocks Returns'!B264:E264,$H$10:$K$10)</f>
        <v>-1.9376434707635568E-3</v>
      </c>
      <c r="C268" s="5">
        <f t="shared" si="13"/>
        <v>1.9376434707635568E-3</v>
      </c>
      <c r="D268" s="24">
        <f t="shared" si="14"/>
        <v>0.99871399656636695</v>
      </c>
      <c r="E268" s="24">
        <f t="shared" si="15"/>
        <v>1.593245583683127</v>
      </c>
    </row>
    <row r="269" spans="1:5" ht="15" customHeight="1" x14ac:dyDescent="0.2">
      <c r="A269" s="3">
        <f>'Stocks Returns'!A265</f>
        <v>42667</v>
      </c>
      <c r="B269" s="5">
        <f>SUMPRODUCT('Stocks Returns'!B265:E265,$H$10:$K$10)</f>
        <v>1.0683355497328271E-2</v>
      </c>
      <c r="C269" s="5">
        <f t="shared" si="13"/>
        <v>-1.0683355497328271E-2</v>
      </c>
      <c r="D269" s="24">
        <f t="shared" si="14"/>
        <v>1.0072962758646695</v>
      </c>
      <c r="E269" s="24">
        <f t="shared" si="15"/>
        <v>1.6017241774262758</v>
      </c>
    </row>
    <row r="270" spans="1:5" ht="15" customHeight="1" x14ac:dyDescent="0.2">
      <c r="A270" s="3">
        <f>'Stocks Returns'!A266</f>
        <v>42668</v>
      </c>
      <c r="B270" s="5">
        <f>SUMPRODUCT('Stocks Returns'!B266:E266,$H$10:$K$10)</f>
        <v>-1.2308578190900211E-2</v>
      </c>
      <c r="C270" s="5">
        <f t="shared" si="13"/>
        <v>1.2308578190900211E-2</v>
      </c>
      <c r="D270" s="24">
        <f t="shared" si="14"/>
        <v>0.99166176095667402</v>
      </c>
      <c r="E270" s="24">
        <f t="shared" si="15"/>
        <v>1.586058371285513</v>
      </c>
    </row>
    <row r="271" spans="1:5" ht="15" customHeight="1" x14ac:dyDescent="0.2">
      <c r="A271" s="3">
        <f>'Stocks Returns'!A267</f>
        <v>42669</v>
      </c>
      <c r="B271" s="5">
        <f>SUMPRODUCT('Stocks Returns'!B267:E267,$H$10:$K$10)</f>
        <v>-3.5932703781980692E-3</v>
      </c>
      <c r="C271" s="5">
        <f t="shared" si="13"/>
        <v>3.5932703781980692E-3</v>
      </c>
      <c r="D271" s="24">
        <f t="shared" si="14"/>
        <v>0.99758817026931157</v>
      </c>
      <c r="E271" s="24">
        <f t="shared" si="15"/>
        <v>1.5921114470075364</v>
      </c>
    </row>
    <row r="272" spans="1:5" ht="15" customHeight="1" x14ac:dyDescent="0.2">
      <c r="A272" s="3">
        <f>'Stocks Returns'!A268</f>
        <v>42670</v>
      </c>
      <c r="B272" s="5">
        <f>SUMPRODUCT('Stocks Returns'!B268:E268,$H$10:$K$10)</f>
        <v>1.8522836242691855E-3</v>
      </c>
      <c r="C272" s="5">
        <f t="shared" si="13"/>
        <v>-1.8522836242691855E-3</v>
      </c>
      <c r="D272" s="24">
        <f t="shared" si="14"/>
        <v>1.0012911469909893</v>
      </c>
      <c r="E272" s="24">
        <f t="shared" si="15"/>
        <v>1.5958227018906739</v>
      </c>
    </row>
    <row r="273" spans="1:5" ht="15" customHeight="1" x14ac:dyDescent="0.2">
      <c r="A273" s="3">
        <f>'Stocks Returns'!A269</f>
        <v>42671</v>
      </c>
      <c r="B273" s="5">
        <f>SUMPRODUCT('Stocks Returns'!B269:E269,$H$10:$K$10)</f>
        <v>3.3688594851584278E-3</v>
      </c>
      <c r="C273" s="5">
        <f t="shared" si="13"/>
        <v>-3.3688594851584278E-3</v>
      </c>
      <c r="D273" s="24">
        <f t="shared" si="14"/>
        <v>1.0023224185763939</v>
      </c>
      <c r="E273" s="24">
        <f t="shared" si="15"/>
        <v>1.5968465064984336</v>
      </c>
    </row>
    <row r="274" spans="1:5" ht="15" customHeight="1" x14ac:dyDescent="0.2">
      <c r="A274" s="3">
        <f>'Stocks Returns'!A270</f>
        <v>42674</v>
      </c>
      <c r="B274" s="5">
        <f>SUMPRODUCT('Stocks Returns'!B270:E270,$H$10:$K$10)</f>
        <v>3.4480336806860827E-3</v>
      </c>
      <c r="C274" s="5">
        <f t="shared" si="13"/>
        <v>-3.4480336806860827E-3</v>
      </c>
      <c r="D274" s="24">
        <f t="shared" si="14"/>
        <v>1.0023762570293528</v>
      </c>
      <c r="E274" s="24">
        <f t="shared" si="15"/>
        <v>1.5968998378227159</v>
      </c>
    </row>
    <row r="275" spans="1:5" ht="15" customHeight="1" x14ac:dyDescent="0.2">
      <c r="A275" s="3">
        <f>'Stocks Returns'!A271</f>
        <v>42675</v>
      </c>
      <c r="B275" s="5">
        <f>SUMPRODUCT('Stocks Returns'!B271:E271,$H$10:$K$10)</f>
        <v>-1.038607873145447E-2</v>
      </c>
      <c r="C275" s="5">
        <f t="shared" si="13"/>
        <v>1.038607873145447E-2</v>
      </c>
      <c r="D275" s="24">
        <f t="shared" si="14"/>
        <v>0.99296906058909717</v>
      </c>
      <c r="E275" s="24">
        <f t="shared" si="15"/>
        <v>1.5874055466448427</v>
      </c>
    </row>
    <row r="276" spans="1:5" ht="15" customHeight="1" x14ac:dyDescent="0.2">
      <c r="A276" s="3">
        <f>'Stocks Returns'!A272</f>
        <v>42676</v>
      </c>
      <c r="B276" s="5">
        <f>SUMPRODUCT('Stocks Returns'!B272:E272,$H$10:$K$10)</f>
        <v>-1.2156127847956093E-2</v>
      </c>
      <c r="C276" s="5">
        <f t="shared" si="13"/>
        <v>1.2156127847956093E-2</v>
      </c>
      <c r="D276" s="24">
        <f t="shared" si="14"/>
        <v>0.99176542718987604</v>
      </c>
      <c r="E276" s="24">
        <f t="shared" si="15"/>
        <v>1.5861654452292695</v>
      </c>
    </row>
    <row r="277" spans="1:5" ht="15" customHeight="1" x14ac:dyDescent="0.2">
      <c r="A277" s="3">
        <f>'Stocks Returns'!A273</f>
        <v>42677</v>
      </c>
      <c r="B277" s="5">
        <f>SUMPRODUCT('Stocks Returns'!B273:E273,$H$10:$K$10)</f>
        <v>5.3507411943846635E-4</v>
      </c>
      <c r="C277" s="5">
        <f t="shared" si="13"/>
        <v>-5.3507411943846635E-4</v>
      </c>
      <c r="D277" s="24">
        <f t="shared" si="14"/>
        <v>1.0003954445277043</v>
      </c>
      <c r="E277" s="24">
        <f t="shared" si="15"/>
        <v>1.59493002358433</v>
      </c>
    </row>
    <row r="278" spans="1:5" ht="15" customHeight="1" x14ac:dyDescent="0.2">
      <c r="A278" s="3">
        <f>'Stocks Returns'!A274</f>
        <v>42678</v>
      </c>
      <c r="B278" s="5">
        <f>SUMPRODUCT('Stocks Returns'!B274:E274,$H$10:$K$10)</f>
        <v>-2.6189343746765782E-3</v>
      </c>
      <c r="C278" s="5">
        <f t="shared" si="13"/>
        <v>2.6189343746765782E-3</v>
      </c>
      <c r="D278" s="24">
        <f t="shared" si="14"/>
        <v>0.99825071875170612</v>
      </c>
      <c r="E278" s="24">
        <f t="shared" si="15"/>
        <v>1.5927794978068781</v>
      </c>
    </row>
    <row r="279" spans="1:5" ht="15" customHeight="1" x14ac:dyDescent="0.2">
      <c r="A279" s="3">
        <f>'Stocks Returns'!A275</f>
        <v>42681</v>
      </c>
      <c r="B279" s="5">
        <f>SUMPRODUCT('Stocks Returns'!B275:E275,$H$10:$K$10)</f>
        <v>2.7261492620888724E-2</v>
      </c>
      <c r="C279" s="5">
        <f t="shared" si="13"/>
        <v>-2.7261492620888724E-2</v>
      </c>
      <c r="D279" s="24">
        <f t="shared" si="14"/>
        <v>1.0185694091086905</v>
      </c>
      <c r="E279" s="24">
        <f t="shared" si="15"/>
        <v>1.6124060711890658</v>
      </c>
    </row>
    <row r="280" spans="1:5" ht="15" customHeight="1" x14ac:dyDescent="0.2">
      <c r="A280" s="3">
        <f>'Stocks Returns'!A276</f>
        <v>42682</v>
      </c>
      <c r="B280" s="5">
        <f>SUMPRODUCT('Stocks Returns'!B276:E276,$H$10:$K$10)</f>
        <v>6.2807321321740484E-3</v>
      </c>
      <c r="C280" s="5">
        <f t="shared" si="13"/>
        <v>-6.2807321321740484E-3</v>
      </c>
      <c r="D280" s="24">
        <f t="shared" si="14"/>
        <v>1.0043024919763646</v>
      </c>
      <c r="E280" s="24">
        <f t="shared" si="15"/>
        <v>1.5988002546593572</v>
      </c>
    </row>
    <row r="281" spans="1:5" ht="15" customHeight="1" x14ac:dyDescent="0.2">
      <c r="A281" s="3">
        <f>'Stocks Returns'!A277</f>
        <v>42683</v>
      </c>
      <c r="B281" s="5">
        <f>SUMPRODUCT('Stocks Returns'!B277:E277,$H$10:$K$10)</f>
        <v>4.5219695310101914E-3</v>
      </c>
      <c r="C281" s="5">
        <f t="shared" si="13"/>
        <v>-4.5219695310101914E-3</v>
      </c>
      <c r="D281" s="24">
        <f t="shared" si="14"/>
        <v>1.0031065334075731</v>
      </c>
      <c r="E281" s="24">
        <f t="shared" si="15"/>
        <v>1.5976220841883824</v>
      </c>
    </row>
    <row r="282" spans="1:5" ht="15" customHeight="1" x14ac:dyDescent="0.2">
      <c r="A282" s="3">
        <f>'Stocks Returns'!A278</f>
        <v>42684</v>
      </c>
      <c r="B282" s="5">
        <f>SUMPRODUCT('Stocks Returns'!B278:E278,$H$10:$K$10)</f>
        <v>-1.7436454432831434E-2</v>
      </c>
      <c r="C282" s="5">
        <f t="shared" si="13"/>
        <v>1.7436454432831434E-2</v>
      </c>
      <c r="D282" s="24">
        <f t="shared" si="14"/>
        <v>0.98817480511216083</v>
      </c>
      <c r="E282" s="24">
        <f t="shared" si="15"/>
        <v>1.5824322228364436</v>
      </c>
    </row>
    <row r="283" spans="1:5" ht="15" customHeight="1" x14ac:dyDescent="0.2">
      <c r="A283" s="3">
        <f>'Stocks Returns'!A279</f>
        <v>42685</v>
      </c>
      <c r="B283" s="5">
        <f>SUMPRODUCT('Stocks Returns'!B279:E279,$H$10:$K$10)</f>
        <v>9.1701649713257479E-4</v>
      </c>
      <c r="C283" s="5">
        <f t="shared" si="13"/>
        <v>-9.1701649713257479E-4</v>
      </c>
      <c r="D283" s="24">
        <f t="shared" si="14"/>
        <v>1.0006551653445364</v>
      </c>
      <c r="E283" s="24">
        <f t="shared" si="15"/>
        <v>1.5951891983780722</v>
      </c>
    </row>
    <row r="284" spans="1:5" ht="15" customHeight="1" x14ac:dyDescent="0.2">
      <c r="A284" s="3">
        <f>'Stocks Returns'!A280</f>
        <v>42688</v>
      </c>
      <c r="B284" s="5">
        <f>SUMPRODUCT('Stocks Returns'!B280:E280,$H$10:$K$10)</f>
        <v>-3.8863446524170717E-2</v>
      </c>
      <c r="C284" s="5">
        <f t="shared" si="13"/>
        <v>3.8863446524170717E-2</v>
      </c>
      <c r="D284" s="24">
        <f t="shared" si="14"/>
        <v>0.97360445049005007</v>
      </c>
      <c r="E284" s="24">
        <f t="shared" si="15"/>
        <v>1.5667701929716593</v>
      </c>
    </row>
    <row r="285" spans="1:5" ht="15" customHeight="1" x14ac:dyDescent="0.2">
      <c r="A285" s="3">
        <f>'Stocks Returns'!A281</f>
        <v>42689</v>
      </c>
      <c r="B285" s="5">
        <f>SUMPRODUCT('Stocks Returns'!B281:E281,$H$10:$K$10)</f>
        <v>4.3138255631319962E-3</v>
      </c>
      <c r="C285" s="5">
        <f t="shared" si="13"/>
        <v>-4.3138255631319962E-3</v>
      </c>
      <c r="D285" s="24">
        <f t="shared" si="14"/>
        <v>1.002964995509416</v>
      </c>
      <c r="E285" s="24">
        <f t="shared" si="15"/>
        <v>1.5974822702181484</v>
      </c>
    </row>
    <row r="286" spans="1:5" ht="15" customHeight="1" x14ac:dyDescent="0.2">
      <c r="A286" s="3">
        <f>'Stocks Returns'!A282</f>
        <v>42690</v>
      </c>
      <c r="B286" s="5">
        <f>SUMPRODUCT('Stocks Returns'!B282:E282,$H$10:$K$10)</f>
        <v>1.8157710436160615E-2</v>
      </c>
      <c r="C286" s="5">
        <f t="shared" si="13"/>
        <v>-1.8157710436160615E-2</v>
      </c>
      <c r="D286" s="24">
        <f t="shared" si="14"/>
        <v>1.0123788372230755</v>
      </c>
      <c r="E286" s="24">
        <f t="shared" si="15"/>
        <v>1.6066047193543651</v>
      </c>
    </row>
    <row r="287" spans="1:5" ht="15" customHeight="1" x14ac:dyDescent="0.2">
      <c r="A287" s="3">
        <f>'Stocks Returns'!A283</f>
        <v>42691</v>
      </c>
      <c r="B287" s="5">
        <f>SUMPRODUCT('Stocks Returns'!B283:E283,$H$10:$K$10)</f>
        <v>1.1085692359063469E-2</v>
      </c>
      <c r="C287" s="5">
        <f t="shared" si="13"/>
        <v>-1.1085692359063469E-2</v>
      </c>
      <c r="D287" s="24">
        <f t="shared" si="14"/>
        <v>1.0075698649306493</v>
      </c>
      <c r="E287" s="24">
        <f t="shared" si="15"/>
        <v>1.6019895714131556</v>
      </c>
    </row>
    <row r="288" spans="1:5" ht="15" customHeight="1" x14ac:dyDescent="0.2">
      <c r="A288" s="3">
        <f>'Stocks Returns'!A284</f>
        <v>42692</v>
      </c>
      <c r="B288" s="5">
        <f>SUMPRODUCT('Stocks Returns'!B284:E284,$H$10:$K$10)</f>
        <v>-3.7751139599614923E-3</v>
      </c>
      <c r="C288" s="5">
        <f t="shared" si="13"/>
        <v>3.7751139599614923E-3</v>
      </c>
      <c r="D288" s="24">
        <f t="shared" si="14"/>
        <v>0.99746451663371238</v>
      </c>
      <c r="E288" s="24">
        <f t="shared" si="15"/>
        <v>1.5919865728894464</v>
      </c>
    </row>
    <row r="289" spans="1:5" ht="15" customHeight="1" x14ac:dyDescent="0.2">
      <c r="A289" s="3">
        <f>'Stocks Returns'!A285</f>
        <v>42695</v>
      </c>
      <c r="B289" s="5">
        <f>SUMPRODUCT('Stocks Returns'!B285:E285,$H$10:$K$10)</f>
        <v>1.0772270155621945E-2</v>
      </c>
      <c r="C289" s="5">
        <f t="shared" si="13"/>
        <v>-1.0772270155621945E-2</v>
      </c>
      <c r="D289" s="24">
        <f t="shared" si="14"/>
        <v>1.0073567378323092</v>
      </c>
      <c r="E289" s="24">
        <f t="shared" si="15"/>
        <v>1.6017828544735382</v>
      </c>
    </row>
    <row r="290" spans="1:5" ht="15" customHeight="1" x14ac:dyDescent="0.2">
      <c r="A290" s="3">
        <f>'Stocks Returns'!A286</f>
        <v>42696</v>
      </c>
      <c r="B290" s="5">
        <f>SUMPRODUCT('Stocks Returns'!B286:E286,$H$10:$K$10)</f>
        <v>-1.9415069957068112E-2</v>
      </c>
      <c r="C290" s="5">
        <f t="shared" si="13"/>
        <v>1.9415069957068112E-2</v>
      </c>
      <c r="D290" s="24">
        <f t="shared" si="14"/>
        <v>0.98682934655567989</v>
      </c>
      <c r="E290" s="24">
        <f t="shared" si="15"/>
        <v>1.5810203393475541</v>
      </c>
    </row>
    <row r="291" spans="1:5" ht="15" customHeight="1" x14ac:dyDescent="0.2">
      <c r="A291" s="3">
        <f>'Stocks Returns'!A287</f>
        <v>42697</v>
      </c>
      <c r="B291" s="5">
        <f>SUMPRODUCT('Stocks Returns'!B287:E287,$H$10:$K$10)</f>
        <v>-3.4992295272950201E-3</v>
      </c>
      <c r="C291" s="5">
        <f t="shared" si="13"/>
        <v>3.4992295272950201E-3</v>
      </c>
      <c r="D291" s="24">
        <f t="shared" si="14"/>
        <v>0.99765211804792564</v>
      </c>
      <c r="E291" s="24">
        <f t="shared" si="15"/>
        <v>1.5921760020847648</v>
      </c>
    </row>
    <row r="292" spans="1:5" ht="15" customHeight="1" x14ac:dyDescent="0.2">
      <c r="A292" s="3">
        <f>'Stocks Returns'!A288</f>
        <v>42698</v>
      </c>
      <c r="B292" s="5">
        <f>SUMPRODUCT('Stocks Returns'!B288:E288,$H$10:$K$10)</f>
        <v>0</v>
      </c>
      <c r="C292" s="5">
        <f t="shared" si="13"/>
        <v>0</v>
      </c>
      <c r="D292" s="24">
        <f t="shared" si="14"/>
        <v>1.0000315941264861</v>
      </c>
      <c r="E292" s="24">
        <f t="shared" si="15"/>
        <v>1.594566484021902</v>
      </c>
    </row>
    <row r="293" spans="1:5" ht="15" customHeight="1" x14ac:dyDescent="0.2">
      <c r="A293" s="3">
        <f>'Stocks Returns'!A289</f>
        <v>42699</v>
      </c>
      <c r="B293" s="5">
        <f>SUMPRODUCT('Stocks Returns'!B289:E289,$H$10:$K$10)</f>
        <v>6.4018693774307986E-3</v>
      </c>
      <c r="C293" s="5">
        <f t="shared" si="13"/>
        <v>-6.4018693774307986E-3</v>
      </c>
      <c r="D293" s="24">
        <f t="shared" si="14"/>
        <v>1.0043848653031391</v>
      </c>
      <c r="E293" s="24">
        <f t="shared" si="15"/>
        <v>1.5988811905451321</v>
      </c>
    </row>
    <row r="294" spans="1:5" ht="15" customHeight="1" x14ac:dyDescent="0.2">
      <c r="A294" s="3">
        <f>'Stocks Returns'!A290</f>
        <v>42702</v>
      </c>
      <c r="B294" s="5">
        <f>SUMPRODUCT('Stocks Returns'!B290:E290,$H$10:$K$10)</f>
        <v>-1.2285426531231323E-2</v>
      </c>
      <c r="C294" s="5">
        <f t="shared" si="13"/>
        <v>1.2285426531231323E-2</v>
      </c>
      <c r="D294" s="24">
        <f t="shared" si="14"/>
        <v>0.99167750408524891</v>
      </c>
      <c r="E294" s="24">
        <f t="shared" si="15"/>
        <v>1.5860746346439927</v>
      </c>
    </row>
    <row r="295" spans="1:5" ht="15" customHeight="1" x14ac:dyDescent="0.2">
      <c r="A295" s="3">
        <f>'Stocks Returns'!A291</f>
        <v>42703</v>
      </c>
      <c r="B295" s="5">
        <f>SUMPRODUCT('Stocks Returns'!B291:E291,$H$10:$K$10)</f>
        <v>8.7074201324268026E-4</v>
      </c>
      <c r="C295" s="5">
        <f t="shared" si="13"/>
        <v>-8.7074201324268026E-4</v>
      </c>
      <c r="D295" s="24">
        <f t="shared" si="14"/>
        <v>1.0006236986954913</v>
      </c>
      <c r="E295" s="24">
        <f t="shared" si="15"/>
        <v>1.5951578122636465</v>
      </c>
    </row>
    <row r="296" spans="1:5" ht="15" customHeight="1" x14ac:dyDescent="0.2">
      <c r="A296" s="3">
        <f>'Stocks Returns'!A292</f>
        <v>42704</v>
      </c>
      <c r="B296" s="5">
        <f>SUMPRODUCT('Stocks Returns'!B292:E292,$H$10:$K$10)</f>
        <v>-2.0775601790721226E-2</v>
      </c>
      <c r="C296" s="5">
        <f t="shared" si="13"/>
        <v>2.0775601790721226E-2</v>
      </c>
      <c r="D296" s="24">
        <f t="shared" si="14"/>
        <v>0.98590418490879572</v>
      </c>
      <c r="E296" s="24">
        <f t="shared" si="15"/>
        <v>1.5800454098688705</v>
      </c>
    </row>
    <row r="297" spans="1:5" ht="15" customHeight="1" x14ac:dyDescent="0.2">
      <c r="A297" s="3">
        <f>'Stocks Returns'!A293</f>
        <v>42705</v>
      </c>
      <c r="B297" s="5">
        <f>SUMPRODUCT('Stocks Returns'!B293:E293,$H$10:$K$10)</f>
        <v>-2.8226127990773519E-2</v>
      </c>
      <c r="C297" s="5">
        <f t="shared" si="13"/>
        <v>2.8226127990773519E-2</v>
      </c>
      <c r="D297" s="24">
        <f t="shared" si="14"/>
        <v>0.98083782709276024</v>
      </c>
      <c r="E297" s="24">
        <f t="shared" si="15"/>
        <v>1.5746476629913302</v>
      </c>
    </row>
    <row r="298" spans="1:5" ht="15" customHeight="1" x14ac:dyDescent="0.2">
      <c r="A298" s="3">
        <f>'Stocks Returns'!A294</f>
        <v>42706</v>
      </c>
      <c r="B298" s="5">
        <f>SUMPRODUCT('Stocks Returns'!B294:E294,$H$10:$K$10)</f>
        <v>4.5534839146919026E-3</v>
      </c>
      <c r="C298" s="5">
        <f t="shared" si="13"/>
        <v>-4.5534839146919026E-3</v>
      </c>
      <c r="D298" s="24">
        <f t="shared" si="14"/>
        <v>1.0031279631884766</v>
      </c>
      <c r="E298" s="24">
        <f t="shared" si="15"/>
        <v>1.5976432459274699</v>
      </c>
    </row>
    <row r="299" spans="1:5" ht="15" customHeight="1" x14ac:dyDescent="0.2">
      <c r="A299" s="3">
        <f>'Stocks Returns'!A295</f>
        <v>42709</v>
      </c>
      <c r="B299" s="5">
        <f>SUMPRODUCT('Stocks Returns'!B295:E295,$H$10:$K$10)</f>
        <v>2.0829526640546381E-2</v>
      </c>
      <c r="C299" s="5">
        <f t="shared" si="13"/>
        <v>-2.0829526640546381E-2</v>
      </c>
      <c r="D299" s="24">
        <f t="shared" si="14"/>
        <v>1.0141956722420578</v>
      </c>
      <c r="E299" s="24">
        <f t="shared" si="15"/>
        <v>1.6083236995929704</v>
      </c>
    </row>
    <row r="300" spans="1:5" ht="15" customHeight="1" x14ac:dyDescent="0.2">
      <c r="A300" s="3">
        <f>'Stocks Returns'!A296</f>
        <v>42710</v>
      </c>
      <c r="B300" s="5">
        <f>SUMPRODUCT('Stocks Returns'!B296:E296,$H$10:$K$10)</f>
        <v>-1.996185931124187E-3</v>
      </c>
      <c r="C300" s="5">
        <f t="shared" si="13"/>
        <v>1.996185931124187E-3</v>
      </c>
      <c r="D300" s="24">
        <f t="shared" si="14"/>
        <v>0.99867418769332172</v>
      </c>
      <c r="E300" s="24">
        <f t="shared" si="15"/>
        <v>1.5932055671346312</v>
      </c>
    </row>
    <row r="301" spans="1:5" ht="15" customHeight="1" x14ac:dyDescent="0.2">
      <c r="A301" s="3">
        <f>'Stocks Returns'!A297</f>
        <v>42711</v>
      </c>
      <c r="B301" s="5">
        <f>SUMPRODUCT('Stocks Returns'!B297:E297,$H$10:$K$10)</f>
        <v>2.7470453120268634E-2</v>
      </c>
      <c r="C301" s="5">
        <f t="shared" si="13"/>
        <v>-2.7470453120268634E-2</v>
      </c>
      <c r="D301" s="24">
        <f t="shared" si="14"/>
        <v>1.0187115022482689</v>
      </c>
      <c r="E301" s="24">
        <f t="shared" si="15"/>
        <v>1.612537370704034</v>
      </c>
    </row>
    <row r="302" spans="1:5" ht="15" customHeight="1" x14ac:dyDescent="0.2">
      <c r="A302" s="3">
        <f>'Stocks Returns'!A298</f>
        <v>42712</v>
      </c>
      <c r="B302" s="5">
        <f>SUMPRODUCT('Stocks Returns'!B298:E298,$H$10:$K$10)</f>
        <v>4.6045501395238164E-4</v>
      </c>
      <c r="C302" s="5">
        <f t="shared" si="13"/>
        <v>-4.6045501395238164E-4</v>
      </c>
      <c r="D302" s="24">
        <f t="shared" si="14"/>
        <v>1.0003447035359738</v>
      </c>
      <c r="E302" s="24">
        <f t="shared" si="15"/>
        <v>1.5948793577321378</v>
      </c>
    </row>
    <row r="303" spans="1:5" ht="15" customHeight="1" x14ac:dyDescent="0.2">
      <c r="A303" s="3">
        <f>'Stocks Returns'!A299</f>
        <v>42713</v>
      </c>
      <c r="B303" s="5">
        <f>SUMPRODUCT('Stocks Returns'!B299:E299,$H$10:$K$10)</f>
        <v>-2.330715847627474E-3</v>
      </c>
      <c r="C303" s="5">
        <f t="shared" si="13"/>
        <v>2.330715847627474E-3</v>
      </c>
      <c r="D303" s="24">
        <f t="shared" si="14"/>
        <v>0.99844670735009955</v>
      </c>
      <c r="E303" s="24">
        <f t="shared" si="15"/>
        <v>1.5929767788002607</v>
      </c>
    </row>
    <row r="304" spans="1:5" ht="15" customHeight="1" x14ac:dyDescent="0.2">
      <c r="A304" s="3">
        <f>'Stocks Returns'!A300</f>
        <v>42716</v>
      </c>
      <c r="B304" s="5">
        <f>SUMPRODUCT('Stocks Returns'!B300:E300,$H$10:$K$10)</f>
        <v>-8.4899411833092714E-3</v>
      </c>
      <c r="C304" s="5">
        <f t="shared" si="13"/>
        <v>8.4899411833092714E-3</v>
      </c>
      <c r="D304" s="24">
        <f t="shared" si="14"/>
        <v>0.9942584341218359</v>
      </c>
      <c r="E304" s="24">
        <f t="shared" si="15"/>
        <v>1.5887276467600016</v>
      </c>
    </row>
    <row r="305" spans="1:5" ht="15" customHeight="1" x14ac:dyDescent="0.2">
      <c r="A305" s="3">
        <f>'Stocks Returns'!A301</f>
        <v>42717</v>
      </c>
      <c r="B305" s="5">
        <f>SUMPRODUCT('Stocks Returns'!B301:E301,$H$10:$K$10)</f>
        <v>1.0077514187963236E-2</v>
      </c>
      <c r="C305" s="5">
        <f t="shared" si="13"/>
        <v>-1.0077514187963236E-2</v>
      </c>
      <c r="D305" s="24">
        <f t="shared" si="14"/>
        <v>1.0068843037743012</v>
      </c>
      <c r="E305" s="24">
        <f t="shared" si="15"/>
        <v>1.6013239724457751</v>
      </c>
    </row>
    <row r="306" spans="1:5" ht="15" customHeight="1" x14ac:dyDescent="0.2">
      <c r="A306" s="3">
        <f>'Stocks Returns'!A302</f>
        <v>42718</v>
      </c>
      <c r="B306" s="5">
        <f>SUMPRODUCT('Stocks Returns'!B302:E302,$H$10:$K$10)</f>
        <v>-9.4594478667624281E-4</v>
      </c>
      <c r="C306" s="5">
        <f t="shared" si="13"/>
        <v>9.4594478667624281E-4</v>
      </c>
      <c r="D306" s="24">
        <f t="shared" si="14"/>
        <v>0.99938835167154638</v>
      </c>
      <c r="E306" s="24">
        <f t="shared" si="15"/>
        <v>1.5939224956410696</v>
      </c>
    </row>
    <row r="307" spans="1:5" ht="15" customHeight="1" x14ac:dyDescent="0.2">
      <c r="A307" s="3">
        <f>'Stocks Returns'!A303</f>
        <v>42719</v>
      </c>
      <c r="B307" s="5">
        <f>SUMPRODUCT('Stocks Returns'!B303:E303,$H$10:$K$10)</f>
        <v>5.2349045872565206E-3</v>
      </c>
      <c r="C307" s="5">
        <f t="shared" si="13"/>
        <v>-5.2349045872565206E-3</v>
      </c>
      <c r="D307" s="24">
        <f t="shared" si="14"/>
        <v>1.0035913292458207</v>
      </c>
      <c r="E307" s="24">
        <f t="shared" si="15"/>
        <v>1.5981003640181</v>
      </c>
    </row>
    <row r="308" spans="1:5" ht="15" customHeight="1" x14ac:dyDescent="0.2">
      <c r="A308" s="3">
        <f>'Stocks Returns'!A304</f>
        <v>42720</v>
      </c>
      <c r="B308" s="5">
        <f>SUMPRODUCT('Stocks Returns'!B304:E304,$H$10:$K$10)</f>
        <v>-1.4806648758149511E-2</v>
      </c>
      <c r="C308" s="5">
        <f t="shared" si="13"/>
        <v>1.4806648758149511E-2</v>
      </c>
      <c r="D308" s="24">
        <f t="shared" si="14"/>
        <v>0.98996307297094455</v>
      </c>
      <c r="E308" s="24">
        <f t="shared" si="15"/>
        <v>1.58429782884176</v>
      </c>
    </row>
    <row r="309" spans="1:5" ht="15" customHeight="1" x14ac:dyDescent="0.2">
      <c r="A309" s="3">
        <f>'Stocks Returns'!A305</f>
        <v>42723</v>
      </c>
      <c r="B309" s="5">
        <f>SUMPRODUCT('Stocks Returns'!B305:E305,$H$10:$K$10)</f>
        <v>-2.3659335091858551E-3</v>
      </c>
      <c r="C309" s="5">
        <f t="shared" si="13"/>
        <v>2.3659335091858551E-3</v>
      </c>
      <c r="D309" s="24">
        <f t="shared" si="14"/>
        <v>0.99842275934023983</v>
      </c>
      <c r="E309" s="24">
        <f t="shared" si="15"/>
        <v>1.5929526810848627</v>
      </c>
    </row>
    <row r="310" spans="1:5" ht="15" customHeight="1" x14ac:dyDescent="0.2">
      <c r="A310" s="3">
        <f>'Stocks Returns'!A306</f>
        <v>42724</v>
      </c>
      <c r="B310" s="5">
        <f>SUMPRODUCT('Stocks Returns'!B306:E306,$H$10:$K$10)</f>
        <v>3.3762058077595357E-3</v>
      </c>
      <c r="C310" s="5">
        <f t="shared" si="13"/>
        <v>-3.3762058077595357E-3</v>
      </c>
      <c r="D310" s="24">
        <f t="shared" si="14"/>
        <v>1.0023274140757628</v>
      </c>
      <c r="E310" s="24">
        <f t="shared" si="15"/>
        <v>1.5968514554332194</v>
      </c>
    </row>
    <row r="311" spans="1:5" ht="15" customHeight="1" x14ac:dyDescent="0.2">
      <c r="A311" s="3">
        <f>'Stocks Returns'!A307</f>
        <v>42725</v>
      </c>
      <c r="B311" s="5">
        <f>SUMPRODUCT('Stocks Returns'!B307:E307,$H$10:$K$10)</f>
        <v>-2.7402956054806502E-3</v>
      </c>
      <c r="C311" s="5">
        <f t="shared" si="13"/>
        <v>2.7402956054806502E-3</v>
      </c>
      <c r="D311" s="24">
        <f t="shared" si="14"/>
        <v>0.99816819311475935</v>
      </c>
      <c r="E311" s="24">
        <f t="shared" si="15"/>
        <v>1.5926963821644891</v>
      </c>
    </row>
    <row r="312" spans="1:5" ht="15" customHeight="1" x14ac:dyDescent="0.2">
      <c r="A312" s="3">
        <f>'Stocks Returns'!A308</f>
        <v>42726</v>
      </c>
      <c r="B312" s="5">
        <f>SUMPRODUCT('Stocks Returns'!B308:E308,$H$10:$K$10)</f>
        <v>-2.5765835941329524E-3</v>
      </c>
      <c r="C312" s="5">
        <f t="shared" si="13"/>
        <v>2.5765835941329524E-3</v>
      </c>
      <c r="D312" s="24">
        <f t="shared" si="14"/>
        <v>0.99827951728247577</v>
      </c>
      <c r="E312" s="24">
        <f t="shared" si="15"/>
        <v>1.592808495839388</v>
      </c>
    </row>
    <row r="313" spans="1:5" ht="15" customHeight="1" x14ac:dyDescent="0.2">
      <c r="A313" s="3">
        <f>'Stocks Returns'!A309</f>
        <v>42727</v>
      </c>
      <c r="B313" s="5">
        <f>SUMPRODUCT('Stocks Returns'!B309:E309,$H$10:$K$10)</f>
        <v>2.9655669478081503E-3</v>
      </c>
      <c r="C313" s="5">
        <f t="shared" si="13"/>
        <v>-2.9655669478081503E-3</v>
      </c>
      <c r="D313" s="24">
        <f t="shared" si="14"/>
        <v>1.0020481796509957</v>
      </c>
      <c r="E313" s="24">
        <f t="shared" si="15"/>
        <v>1.5965746699995238</v>
      </c>
    </row>
    <row r="314" spans="1:5" ht="15" customHeight="1" x14ac:dyDescent="0.2">
      <c r="A314" s="3">
        <f>'Stocks Returns'!A310</f>
        <v>42730</v>
      </c>
      <c r="B314" s="5">
        <f>SUMPRODUCT('Stocks Returns'!B310:E310,$H$10:$K$10)</f>
        <v>0</v>
      </c>
      <c r="C314" s="5">
        <f t="shared" si="13"/>
        <v>0</v>
      </c>
      <c r="D314" s="24">
        <f t="shared" si="14"/>
        <v>1.0000315941264861</v>
      </c>
      <c r="E314" s="24">
        <f t="shared" si="15"/>
        <v>1.594566484021902</v>
      </c>
    </row>
    <row r="315" spans="1:5" ht="15" customHeight="1" x14ac:dyDescent="0.2">
      <c r="A315" s="3">
        <f>'Stocks Returns'!A311</f>
        <v>42731</v>
      </c>
      <c r="B315" s="5">
        <f>SUMPRODUCT('Stocks Returns'!B311:E311,$H$10:$K$10)</f>
        <v>2.3702958962299229E-3</v>
      </c>
      <c r="C315" s="5">
        <f t="shared" si="13"/>
        <v>-2.3702958962299229E-3</v>
      </c>
      <c r="D315" s="24">
        <f t="shared" si="14"/>
        <v>1.0016433953359225</v>
      </c>
      <c r="E315" s="24">
        <f t="shared" si="15"/>
        <v>1.5961728798104129</v>
      </c>
    </row>
    <row r="316" spans="1:5" ht="15" customHeight="1" x14ac:dyDescent="0.2">
      <c r="A316" s="3">
        <f>'Stocks Returns'!A312</f>
        <v>42732</v>
      </c>
      <c r="B316" s="5">
        <f>SUMPRODUCT('Stocks Returns'!B312:E312,$H$10:$K$10)</f>
        <v>-1.4938744377615328E-3</v>
      </c>
      <c r="C316" s="5">
        <f t="shared" si="13"/>
        <v>1.4938744377615328E-3</v>
      </c>
      <c r="D316" s="24">
        <f t="shared" si="14"/>
        <v>0.99901575950880839</v>
      </c>
      <c r="E316" s="24">
        <f t="shared" si="15"/>
        <v>1.5935487152128462</v>
      </c>
    </row>
    <row r="317" spans="1:5" ht="15" customHeight="1" x14ac:dyDescent="0.2">
      <c r="A317" s="3">
        <f>'Stocks Returns'!A313</f>
        <v>42733</v>
      </c>
      <c r="B317" s="5">
        <f>SUMPRODUCT('Stocks Returns'!B313:E313,$H$10:$K$10)</f>
        <v>4.4350834438983914E-4</v>
      </c>
      <c r="C317" s="5">
        <f t="shared" si="13"/>
        <v>-4.4350834438983914E-4</v>
      </c>
      <c r="D317" s="24">
        <f t="shared" si="14"/>
        <v>1.0003331798006714</v>
      </c>
      <c r="E317" s="24">
        <f t="shared" si="15"/>
        <v>1.5948678496256283</v>
      </c>
    </row>
    <row r="318" spans="1:5" ht="15" customHeight="1" x14ac:dyDescent="0.2">
      <c r="A318" s="3">
        <f>'Stocks Returns'!A314</f>
        <v>42734</v>
      </c>
      <c r="B318" s="5">
        <f>SUMPRODUCT('Stocks Returns'!B314:E314,$H$10:$K$10)</f>
        <v>-4.3879785537850689E-3</v>
      </c>
      <c r="C318" s="5">
        <f t="shared" si="13"/>
        <v>4.3879785537850689E-3</v>
      </c>
      <c r="D318" s="24">
        <f t="shared" si="14"/>
        <v>0.99704776870991241</v>
      </c>
      <c r="E318" s="24">
        <f t="shared" si="15"/>
        <v>1.591565263538163</v>
      </c>
    </row>
    <row r="319" spans="1:5" ht="15" customHeight="1" x14ac:dyDescent="0.2">
      <c r="A319" s="3">
        <f>'Stocks Returns'!A315</f>
        <v>42737</v>
      </c>
      <c r="B319" s="5">
        <f>SUMPRODUCT('Stocks Returns'!B315:E315,$H$10:$K$10)</f>
        <v>0</v>
      </c>
      <c r="C319" s="5">
        <f t="shared" si="13"/>
        <v>0</v>
      </c>
      <c r="D319" s="24">
        <f t="shared" si="14"/>
        <v>1.0000315941264861</v>
      </c>
      <c r="E319" s="24">
        <f t="shared" si="15"/>
        <v>1.594566484021902</v>
      </c>
    </row>
    <row r="320" spans="1:5" ht="15" customHeight="1" x14ac:dyDescent="0.2">
      <c r="A320" s="3">
        <f>'Stocks Returns'!A316</f>
        <v>42738</v>
      </c>
      <c r="B320" s="5">
        <f>SUMPRODUCT('Stocks Returns'!B316:E316,$H$10:$K$10)</f>
        <v>1.7131797255797752E-2</v>
      </c>
      <c r="C320" s="5">
        <f t="shared" si="13"/>
        <v>-1.7131797255797752E-2</v>
      </c>
      <c r="D320" s="24">
        <f t="shared" si="14"/>
        <v>1.0116812162604287</v>
      </c>
      <c r="E320" s="24">
        <f t="shared" si="15"/>
        <v>1.6059410738641797</v>
      </c>
    </row>
    <row r="321" spans="1:5" ht="15" customHeight="1" x14ac:dyDescent="0.2">
      <c r="A321" s="3">
        <f>'Stocks Returns'!A317</f>
        <v>42739</v>
      </c>
      <c r="B321" s="5">
        <f>SUMPRODUCT('Stocks Returns'!B317:E317,$H$10:$K$10)</f>
        <v>7.5197968230008736E-3</v>
      </c>
      <c r="C321" s="5">
        <f t="shared" si="13"/>
        <v>-7.5197968230008736E-3</v>
      </c>
      <c r="D321" s="24">
        <f t="shared" si="14"/>
        <v>1.0051450559661268</v>
      </c>
      <c r="E321" s="24">
        <f t="shared" si="15"/>
        <v>1.5996268227721722</v>
      </c>
    </row>
    <row r="322" spans="1:5" ht="15" customHeight="1" x14ac:dyDescent="0.2">
      <c r="A322" s="3">
        <f>'Stocks Returns'!A318</f>
        <v>42740</v>
      </c>
      <c r="B322" s="5">
        <f>SUMPRODUCT('Stocks Returns'!B318:E318,$H$10:$K$10)</f>
        <v>9.311655809303215E-3</v>
      </c>
      <c r="C322" s="5">
        <f t="shared" si="13"/>
        <v>-9.311655809303215E-3</v>
      </c>
      <c r="D322" s="24">
        <f t="shared" si="14"/>
        <v>1.0063635200768124</v>
      </c>
      <c r="E322" s="24">
        <f t="shared" si="15"/>
        <v>1.600817078942274</v>
      </c>
    </row>
    <row r="323" spans="1:5" ht="15" customHeight="1" x14ac:dyDescent="0.2">
      <c r="A323" s="3">
        <f>'Stocks Returns'!A319</f>
        <v>42741</v>
      </c>
      <c r="B323" s="5">
        <f>SUMPRODUCT('Stocks Returns'!B319:E319,$H$10:$K$10)</f>
        <v>1.4027517396117909E-2</v>
      </c>
      <c r="C323" s="5">
        <f t="shared" si="13"/>
        <v>-1.4027517396117909E-2</v>
      </c>
      <c r="D323" s="24">
        <f t="shared" si="14"/>
        <v>1.0095703059558463</v>
      </c>
      <c r="E323" s="24">
        <f t="shared" si="15"/>
        <v>1.6039208442195496</v>
      </c>
    </row>
    <row r="324" spans="1:5" ht="15" customHeight="1" x14ac:dyDescent="0.2">
      <c r="A324" s="3">
        <f>'Stocks Returns'!A320</f>
        <v>42744</v>
      </c>
      <c r="B324" s="5">
        <f>SUMPRODUCT('Stocks Returns'!B320:E320,$H$10:$K$10)</f>
        <v>-4.3341936158818482E-3</v>
      </c>
      <c r="C324" s="5">
        <f t="shared" si="13"/>
        <v>4.3341936158818482E-3</v>
      </c>
      <c r="D324" s="24">
        <f t="shared" si="14"/>
        <v>0.99708434246768651</v>
      </c>
      <c r="E324" s="24">
        <f t="shared" si="15"/>
        <v>1.5916022652596564</v>
      </c>
    </row>
    <row r="325" spans="1:5" ht="15" customHeight="1" x14ac:dyDescent="0.2">
      <c r="A325" s="3">
        <f>'Stocks Returns'!A321</f>
        <v>42745</v>
      </c>
      <c r="B325" s="5">
        <f>SUMPRODUCT('Stocks Returns'!B321:E321,$H$10:$K$10)</f>
        <v>-4.4435572979459144E-3</v>
      </c>
      <c r="C325" s="5">
        <f t="shared" si="13"/>
        <v>4.4435572979459144E-3</v>
      </c>
      <c r="D325" s="24">
        <f t="shared" si="14"/>
        <v>0.99700997516388301</v>
      </c>
      <c r="E325" s="24">
        <f t="shared" si="15"/>
        <v>1.5915270221671234</v>
      </c>
    </row>
    <row r="326" spans="1:5" ht="15" customHeight="1" x14ac:dyDescent="0.2">
      <c r="A326" s="3">
        <f>'Stocks Returns'!A322</f>
        <v>42746</v>
      </c>
      <c r="B326" s="5">
        <f>SUMPRODUCT('Stocks Returns'!B322:E322,$H$10:$K$10)</f>
        <v>7.5710585947523544E-3</v>
      </c>
      <c r="C326" s="5">
        <f t="shared" ref="C326:C389" si="16">-B326</f>
        <v>-7.5710585947523544E-3</v>
      </c>
      <c r="D326" s="24">
        <f t="shared" ref="D326:D389" si="17">1+$H$13+$H$19*(B326-$H$13)</f>
        <v>1.0051799139709179</v>
      </c>
      <c r="E326" s="24">
        <f t="shared" ref="E326:E389" si="18">$H$22*D326-$H$23*D326^2-LN(1+$H$24*EXP(1-D326^3))</f>
        <v>1.5996609572373912</v>
      </c>
    </row>
    <row r="327" spans="1:5" ht="15" customHeight="1" x14ac:dyDescent="0.2">
      <c r="A327" s="3">
        <f>'Stocks Returns'!A323</f>
        <v>42747</v>
      </c>
      <c r="B327" s="5">
        <f>SUMPRODUCT('Stocks Returns'!B323:E323,$H$10:$K$10)</f>
        <v>-4.908317126289391E-3</v>
      </c>
      <c r="C327" s="5">
        <f t="shared" si="16"/>
        <v>4.908317126289391E-3</v>
      </c>
      <c r="D327" s="24">
        <f t="shared" si="17"/>
        <v>0.99669393848060939</v>
      </c>
      <c r="E327" s="24">
        <f t="shared" si="18"/>
        <v>1.5912070184170952</v>
      </c>
    </row>
    <row r="328" spans="1:5" ht="15" customHeight="1" x14ac:dyDescent="0.2">
      <c r="A328" s="3">
        <f>'Stocks Returns'!A324</f>
        <v>42748</v>
      </c>
      <c r="B328" s="5">
        <f>SUMPRODUCT('Stocks Returns'!B324:E324,$H$10:$K$10)</f>
        <v>-2.393022248529966E-3</v>
      </c>
      <c r="C328" s="5">
        <f t="shared" si="16"/>
        <v>2.393022248529966E-3</v>
      </c>
      <c r="D328" s="24">
        <f t="shared" si="17"/>
        <v>0.99840433899748582</v>
      </c>
      <c r="E328" s="24">
        <f t="shared" si="18"/>
        <v>1.5929341440355582</v>
      </c>
    </row>
    <row r="329" spans="1:5" ht="15" customHeight="1" x14ac:dyDescent="0.2">
      <c r="A329" s="3">
        <f>'Stocks Returns'!A325</f>
        <v>42751</v>
      </c>
      <c r="B329" s="5">
        <f>SUMPRODUCT('Stocks Returns'!B325:E325,$H$10:$K$10)</f>
        <v>0</v>
      </c>
      <c r="C329" s="5">
        <f t="shared" si="16"/>
        <v>0</v>
      </c>
      <c r="D329" s="24">
        <f t="shared" si="17"/>
        <v>1.0000315941264861</v>
      </c>
      <c r="E329" s="24">
        <f t="shared" si="18"/>
        <v>1.594566484021902</v>
      </c>
    </row>
    <row r="330" spans="1:5" ht="15" customHeight="1" x14ac:dyDescent="0.2">
      <c r="A330" s="3">
        <f>'Stocks Returns'!A326</f>
        <v>42752</v>
      </c>
      <c r="B330" s="5">
        <f>SUMPRODUCT('Stocks Returns'!B326:E326,$H$10:$K$10)</f>
        <v>-6.0865322496402344E-4</v>
      </c>
      <c r="C330" s="5">
        <f t="shared" si="16"/>
        <v>6.0865322496402344E-4</v>
      </c>
      <c r="D330" s="24">
        <f t="shared" si="17"/>
        <v>0.99961770993351062</v>
      </c>
      <c r="E330" s="24">
        <f t="shared" si="18"/>
        <v>1.5941523096084407</v>
      </c>
    </row>
    <row r="331" spans="1:5" ht="15" customHeight="1" x14ac:dyDescent="0.2">
      <c r="A331" s="3">
        <f>'Stocks Returns'!A327</f>
        <v>42753</v>
      </c>
      <c r="B331" s="5">
        <f>SUMPRODUCT('Stocks Returns'!B327:E327,$H$10:$K$10)</f>
        <v>5.5672598271869446E-3</v>
      </c>
      <c r="C331" s="5">
        <f t="shared" si="16"/>
        <v>-5.5672598271869446E-3</v>
      </c>
      <c r="D331" s="24">
        <f t="shared" si="17"/>
        <v>1.0038173308089733</v>
      </c>
      <c r="E331" s="24">
        <f t="shared" si="18"/>
        <v>1.5983230044162084</v>
      </c>
    </row>
    <row r="332" spans="1:5" ht="15" customHeight="1" x14ac:dyDescent="0.2">
      <c r="A332" s="3">
        <f>'Stocks Returns'!A328</f>
        <v>42754</v>
      </c>
      <c r="B332" s="5">
        <f>SUMPRODUCT('Stocks Returns'!B328:E328,$H$10:$K$10)</f>
        <v>6.2158988430798044E-4</v>
      </c>
      <c r="C332" s="5">
        <f t="shared" si="16"/>
        <v>-6.2158988430798044E-4</v>
      </c>
      <c r="D332" s="24">
        <f t="shared" si="17"/>
        <v>1.0004542752478156</v>
      </c>
      <c r="E332" s="24">
        <f t="shared" si="18"/>
        <v>1.5949887542826362</v>
      </c>
    </row>
    <row r="333" spans="1:5" ht="15" customHeight="1" x14ac:dyDescent="0.2">
      <c r="A333" s="3">
        <f>'Stocks Returns'!A329</f>
        <v>42755</v>
      </c>
      <c r="B333" s="5">
        <f>SUMPRODUCT('Stocks Returns'!B329:E329,$H$10:$K$10)</f>
        <v>2.7387454922212597E-3</v>
      </c>
      <c r="C333" s="5">
        <f t="shared" si="16"/>
        <v>-2.7387454922212597E-3</v>
      </c>
      <c r="D333" s="24">
        <f t="shared" si="17"/>
        <v>1.0018939410611967</v>
      </c>
      <c r="E333" s="24">
        <f t="shared" si="18"/>
        <v>1.5964216498640984</v>
      </c>
    </row>
    <row r="334" spans="1:5" ht="15" customHeight="1" x14ac:dyDescent="0.2">
      <c r="A334" s="3">
        <f>'Stocks Returns'!A330</f>
        <v>42758</v>
      </c>
      <c r="B334" s="5">
        <f>SUMPRODUCT('Stocks Returns'!B330:E330,$H$10:$K$10)</f>
        <v>3.5472396327460767E-3</v>
      </c>
      <c r="C334" s="5">
        <f t="shared" si="16"/>
        <v>-3.5472396327460767E-3</v>
      </c>
      <c r="D334" s="24">
        <f t="shared" si="17"/>
        <v>1.0024437170767535</v>
      </c>
      <c r="E334" s="24">
        <f t="shared" si="18"/>
        <v>1.5969666459898511</v>
      </c>
    </row>
    <row r="335" spans="1:5" ht="15" customHeight="1" x14ac:dyDescent="0.2">
      <c r="A335" s="3">
        <f>'Stocks Returns'!A331</f>
        <v>42759</v>
      </c>
      <c r="B335" s="5">
        <f>SUMPRODUCT('Stocks Returns'!B331:E331,$H$10:$K$10)</f>
        <v>1.3111771678859968E-2</v>
      </c>
      <c r="C335" s="5">
        <f t="shared" si="16"/>
        <v>-1.3111771678859968E-2</v>
      </c>
      <c r="D335" s="24">
        <f t="shared" si="17"/>
        <v>1.0089475988681109</v>
      </c>
      <c r="E335" s="24">
        <f t="shared" si="18"/>
        <v>1.6033214139995757</v>
      </c>
    </row>
    <row r="336" spans="1:5" ht="15" customHeight="1" x14ac:dyDescent="0.2">
      <c r="A336" s="3">
        <f>'Stocks Returns'!A332</f>
        <v>42760</v>
      </c>
      <c r="B336" s="5">
        <f>SUMPRODUCT('Stocks Returns'!B332:E332,$H$10:$K$10)</f>
        <v>8.4708541141427715E-3</v>
      </c>
      <c r="C336" s="5">
        <f t="shared" si="16"/>
        <v>-8.4708541141427715E-3</v>
      </c>
      <c r="D336" s="24">
        <f t="shared" si="17"/>
        <v>1.0057917749241032</v>
      </c>
      <c r="E336" s="24">
        <f t="shared" si="18"/>
        <v>1.6002593179986944</v>
      </c>
    </row>
    <row r="337" spans="1:5" ht="15" customHeight="1" x14ac:dyDescent="0.2">
      <c r="A337" s="3">
        <f>'Stocks Returns'!A333</f>
        <v>42761</v>
      </c>
      <c r="B337" s="5">
        <f>SUMPRODUCT('Stocks Returns'!B333:E333,$H$10:$K$10)</f>
        <v>-8.5634263879391104E-3</v>
      </c>
      <c r="C337" s="5">
        <f t="shared" si="16"/>
        <v>8.5634263879391104E-3</v>
      </c>
      <c r="D337" s="24">
        <f t="shared" si="17"/>
        <v>0.9942084641826876</v>
      </c>
      <c r="E337" s="24">
        <f t="shared" si="18"/>
        <v>1.5886765308343795</v>
      </c>
    </row>
    <row r="338" spans="1:5" ht="15" customHeight="1" x14ac:dyDescent="0.2">
      <c r="A338" s="3">
        <f>'Stocks Returns'!A334</f>
        <v>42762</v>
      </c>
      <c r="B338" s="5">
        <f>SUMPRODUCT('Stocks Returns'!B334:E334,$H$10:$K$10)</f>
        <v>7.0548685483998556E-3</v>
      </c>
      <c r="C338" s="5">
        <f t="shared" si="16"/>
        <v>-7.0548685483998556E-3</v>
      </c>
      <c r="D338" s="24">
        <f t="shared" si="17"/>
        <v>1.0048289047393981</v>
      </c>
      <c r="E338" s="24">
        <f t="shared" si="18"/>
        <v>1.5993170096305129</v>
      </c>
    </row>
    <row r="339" spans="1:5" ht="15" customHeight="1" x14ac:dyDescent="0.2">
      <c r="A339" s="3">
        <f>'Stocks Returns'!A335</f>
        <v>42765</v>
      </c>
      <c r="B339" s="5">
        <f>SUMPRODUCT('Stocks Returns'!B335:E335,$H$10:$K$10)</f>
        <v>-5.6942586717660985E-4</v>
      </c>
      <c r="C339" s="5">
        <f t="shared" si="16"/>
        <v>5.6942586717660985E-4</v>
      </c>
      <c r="D339" s="24">
        <f t="shared" si="17"/>
        <v>0.99964438453680615</v>
      </c>
      <c r="E339" s="24">
        <f t="shared" si="18"/>
        <v>1.5941790235638824</v>
      </c>
    </row>
    <row r="340" spans="1:5" ht="15" customHeight="1" x14ac:dyDescent="0.2">
      <c r="A340" s="3">
        <f>'Stocks Returns'!A336</f>
        <v>42766</v>
      </c>
      <c r="B340" s="5">
        <f>SUMPRODUCT('Stocks Returns'!B336:E336,$H$10:$K$10)</f>
        <v>-1.2684047281901983E-2</v>
      </c>
      <c r="C340" s="5">
        <f t="shared" si="16"/>
        <v>1.2684047281901983E-2</v>
      </c>
      <c r="D340" s="24">
        <f t="shared" si="17"/>
        <v>0.99140644197479288</v>
      </c>
      <c r="E340" s="24">
        <f t="shared" si="18"/>
        <v>1.585794479219661</v>
      </c>
    </row>
    <row r="341" spans="1:5" ht="15" customHeight="1" x14ac:dyDescent="0.2">
      <c r="A341" s="3">
        <f>'Stocks Returns'!A337</f>
        <v>42767</v>
      </c>
      <c r="B341" s="5">
        <f>SUMPRODUCT('Stocks Returns'!B337:E337,$H$10:$K$10)</f>
        <v>-1.8206526272507857E-3</v>
      </c>
      <c r="C341" s="5">
        <f t="shared" si="16"/>
        <v>1.8206526272507857E-3</v>
      </c>
      <c r="D341" s="24">
        <f t="shared" si="17"/>
        <v>0.99879355033995565</v>
      </c>
      <c r="E341" s="24">
        <f t="shared" si="18"/>
        <v>1.5933255335306904</v>
      </c>
    </row>
    <row r="342" spans="1:5" ht="15" customHeight="1" x14ac:dyDescent="0.2">
      <c r="A342" s="3">
        <f>'Stocks Returns'!A338</f>
        <v>42768</v>
      </c>
      <c r="B342" s="5">
        <f>SUMPRODUCT('Stocks Returns'!B338:E338,$H$10:$K$10)</f>
        <v>-1.1366428400171728E-3</v>
      </c>
      <c r="C342" s="5">
        <f t="shared" si="16"/>
        <v>1.1366428400171728E-3</v>
      </c>
      <c r="D342" s="24">
        <f t="shared" si="17"/>
        <v>0.99925867699527449</v>
      </c>
      <c r="E342" s="24">
        <f t="shared" si="18"/>
        <v>1.593792470310591</v>
      </c>
    </row>
    <row r="343" spans="1:5" ht="15" customHeight="1" x14ac:dyDescent="0.2">
      <c r="A343" s="3">
        <f>'Stocks Returns'!A339</f>
        <v>42769</v>
      </c>
      <c r="B343" s="5">
        <f>SUMPRODUCT('Stocks Returns'!B339:E339,$H$10:$K$10)</f>
        <v>4.3110084271398508E-2</v>
      </c>
      <c r="C343" s="5">
        <f t="shared" si="16"/>
        <v>-4.3110084271398508E-2</v>
      </c>
      <c r="D343" s="24">
        <f t="shared" si="17"/>
        <v>1.0293464514310371</v>
      </c>
      <c r="E343" s="24">
        <f t="shared" si="18"/>
        <v>1.6221249394789337</v>
      </c>
    </row>
    <row r="344" spans="1:5" ht="15" customHeight="1" x14ac:dyDescent="0.2">
      <c r="A344" s="3">
        <f>'Stocks Returns'!A340</f>
        <v>42772</v>
      </c>
      <c r="B344" s="5">
        <f>SUMPRODUCT('Stocks Returns'!B340:E340,$H$10:$K$10)</f>
        <v>-2.981430606528254E-3</v>
      </c>
      <c r="C344" s="5">
        <f t="shared" si="16"/>
        <v>2.981430606528254E-3</v>
      </c>
      <c r="D344" s="24">
        <f t="shared" si="17"/>
        <v>0.99800422131404698</v>
      </c>
      <c r="E344" s="24">
        <f t="shared" si="18"/>
        <v>1.5925311575333687</v>
      </c>
    </row>
    <row r="345" spans="1:5" ht="15" customHeight="1" x14ac:dyDescent="0.2">
      <c r="A345" s="3">
        <f>'Stocks Returns'!A341</f>
        <v>42773</v>
      </c>
      <c r="B345" s="5">
        <f>SUMPRODUCT('Stocks Returns'!B341:E341,$H$10:$K$10)</f>
        <v>-8.4702232366357008E-5</v>
      </c>
      <c r="C345" s="5">
        <f t="shared" si="16"/>
        <v>8.4702232366357008E-5</v>
      </c>
      <c r="D345" s="24">
        <f t="shared" si="17"/>
        <v>0.99997399660847708</v>
      </c>
      <c r="E345" s="24">
        <f t="shared" si="18"/>
        <v>1.5945088871479833</v>
      </c>
    </row>
    <row r="346" spans="1:5" ht="15" customHeight="1" x14ac:dyDescent="0.2">
      <c r="A346" s="3">
        <f>'Stocks Returns'!A342</f>
        <v>42774</v>
      </c>
      <c r="B346" s="5">
        <f>SUMPRODUCT('Stocks Returns'!B342:E342,$H$10:$K$10)</f>
        <v>-2.8065054184205633E-3</v>
      </c>
      <c r="C346" s="5">
        <f t="shared" si="16"/>
        <v>2.8065054184205633E-3</v>
      </c>
      <c r="D346" s="24">
        <f t="shared" si="17"/>
        <v>0.99812317044196019</v>
      </c>
      <c r="E346" s="24">
        <f t="shared" si="18"/>
        <v>1.5926510261650288</v>
      </c>
    </row>
    <row r="347" spans="1:5" ht="15" customHeight="1" x14ac:dyDescent="0.2">
      <c r="A347" s="3">
        <f>'Stocks Returns'!A343</f>
        <v>42775</v>
      </c>
      <c r="B347" s="5">
        <f>SUMPRODUCT('Stocks Returns'!B343:E343,$H$10:$K$10)</f>
        <v>2.3449003943939095E-3</v>
      </c>
      <c r="C347" s="5">
        <f t="shared" si="16"/>
        <v>-2.3449003943939095E-3</v>
      </c>
      <c r="D347" s="24">
        <f t="shared" si="17"/>
        <v>1.001626126394674</v>
      </c>
      <c r="E347" s="24">
        <f t="shared" si="18"/>
        <v>1.5961557239762494</v>
      </c>
    </row>
    <row r="348" spans="1:5" ht="15" customHeight="1" x14ac:dyDescent="0.2">
      <c r="A348" s="3">
        <f>'Stocks Returns'!A344</f>
        <v>42776</v>
      </c>
      <c r="B348" s="5">
        <f>SUMPRODUCT('Stocks Returns'!B344:E344,$H$10:$K$10)</f>
        <v>3.4312059823193219E-3</v>
      </c>
      <c r="C348" s="5">
        <f t="shared" si="16"/>
        <v>-3.4312059823193219E-3</v>
      </c>
      <c r="D348" s="24">
        <f t="shared" si="17"/>
        <v>1.0023648141944634</v>
      </c>
      <c r="E348" s="24">
        <f t="shared" si="18"/>
        <v>1.5968885037478784</v>
      </c>
    </row>
    <row r="349" spans="1:5" ht="15" customHeight="1" x14ac:dyDescent="0.2">
      <c r="A349" s="3">
        <f>'Stocks Returns'!A345</f>
        <v>42779</v>
      </c>
      <c r="B349" s="5">
        <f>SUMPRODUCT('Stocks Returns'!B345:E345,$H$10:$K$10)</f>
        <v>5.4970531702568798E-3</v>
      </c>
      <c r="C349" s="5">
        <f t="shared" si="16"/>
        <v>-5.4970531702568798E-3</v>
      </c>
      <c r="D349" s="24">
        <f t="shared" si="17"/>
        <v>1.003769590282261</v>
      </c>
      <c r="E349" s="24">
        <f t="shared" si="18"/>
        <v>1.5982759910490336</v>
      </c>
    </row>
    <row r="350" spans="1:5" ht="15" customHeight="1" x14ac:dyDescent="0.2">
      <c r="A350" s="3">
        <f>'Stocks Returns'!A346</f>
        <v>42780</v>
      </c>
      <c r="B350" s="5">
        <f>SUMPRODUCT('Stocks Returns'!B346:E346,$H$10:$K$10)</f>
        <v>4.5246256636414404E-3</v>
      </c>
      <c r="C350" s="5">
        <f t="shared" si="16"/>
        <v>-4.5246256636414404E-3</v>
      </c>
      <c r="D350" s="24">
        <f t="shared" si="17"/>
        <v>1.0031083395777625</v>
      </c>
      <c r="E350" s="24">
        <f t="shared" si="18"/>
        <v>1.5976238678384833</v>
      </c>
    </row>
    <row r="351" spans="1:5" ht="15" customHeight="1" x14ac:dyDescent="0.2">
      <c r="A351" s="3">
        <f>'Stocks Returns'!A347</f>
        <v>42781</v>
      </c>
      <c r="B351" s="5">
        <f>SUMPRODUCT('Stocks Returns'!B347:E347,$H$10:$K$10)</f>
        <v>8.4667014427997137E-3</v>
      </c>
      <c r="C351" s="5">
        <f t="shared" si="16"/>
        <v>-8.4667014427997137E-3</v>
      </c>
      <c r="D351" s="24">
        <f t="shared" si="17"/>
        <v>1.0057889511075899</v>
      </c>
      <c r="E351" s="24">
        <f t="shared" si="18"/>
        <v>1.6002565599654741</v>
      </c>
    </row>
    <row r="352" spans="1:5" ht="15" customHeight="1" x14ac:dyDescent="0.2">
      <c r="A352" s="3">
        <f>'Stocks Returns'!A348</f>
        <v>42782</v>
      </c>
      <c r="B352" s="5">
        <f>SUMPRODUCT('Stocks Returns'!B348:E348,$H$10:$K$10)</f>
        <v>-1.6383159678982058E-3</v>
      </c>
      <c r="C352" s="5">
        <f t="shared" si="16"/>
        <v>1.6383159678982058E-3</v>
      </c>
      <c r="D352" s="24">
        <f t="shared" si="17"/>
        <v>0.99891753926831539</v>
      </c>
      <c r="E352" s="24">
        <f t="shared" si="18"/>
        <v>1.5934500894082286</v>
      </c>
    </row>
    <row r="353" spans="1:5" ht="15" customHeight="1" x14ac:dyDescent="0.2">
      <c r="A353" s="3">
        <f>'Stocks Returns'!A349</f>
        <v>42783</v>
      </c>
      <c r="B353" s="5">
        <f>SUMPRODUCT('Stocks Returns'!B349:E349,$H$10:$K$10)</f>
        <v>4.3636235620195328E-4</v>
      </c>
      <c r="C353" s="5">
        <f t="shared" si="16"/>
        <v>-4.3636235620195328E-4</v>
      </c>
      <c r="D353" s="24">
        <f t="shared" si="17"/>
        <v>1.0003283205287035</v>
      </c>
      <c r="E353" s="24">
        <f t="shared" si="18"/>
        <v>1.5948629967846069</v>
      </c>
    </row>
    <row r="354" spans="1:5" ht="15" customHeight="1" x14ac:dyDescent="0.2">
      <c r="A354" s="3">
        <f>'Stocks Returns'!A350</f>
        <v>42786</v>
      </c>
      <c r="B354" s="5">
        <f>SUMPRODUCT('Stocks Returns'!B350:E350,$H$10:$K$10)</f>
        <v>0</v>
      </c>
      <c r="C354" s="5">
        <f t="shared" si="16"/>
        <v>0</v>
      </c>
      <c r="D354" s="24">
        <f t="shared" si="17"/>
        <v>1.0000315941264861</v>
      </c>
      <c r="E354" s="24">
        <f t="shared" si="18"/>
        <v>1.594566484021902</v>
      </c>
    </row>
    <row r="355" spans="1:5" ht="15" customHeight="1" x14ac:dyDescent="0.2">
      <c r="A355" s="3">
        <f>'Stocks Returns'!A351</f>
        <v>42787</v>
      </c>
      <c r="B355" s="5">
        <f>SUMPRODUCT('Stocks Returns'!B351:E351,$H$10:$K$10)</f>
        <v>5.7364288384208258E-3</v>
      </c>
      <c r="C355" s="5">
        <f t="shared" si="16"/>
        <v>-5.7364288384208258E-3</v>
      </c>
      <c r="D355" s="24">
        <f t="shared" si="17"/>
        <v>1.0039323657366124</v>
      </c>
      <c r="E355" s="24">
        <f t="shared" si="18"/>
        <v>1.5984362494520608</v>
      </c>
    </row>
    <row r="356" spans="1:5" ht="15" customHeight="1" x14ac:dyDescent="0.2">
      <c r="A356" s="3">
        <f>'Stocks Returns'!A352</f>
        <v>42788</v>
      </c>
      <c r="B356" s="5">
        <f>SUMPRODUCT('Stocks Returns'!B352:E352,$H$10:$K$10)</f>
        <v>-7.3863514153643E-4</v>
      </c>
      <c r="C356" s="5">
        <f t="shared" si="16"/>
        <v>7.3863514153643E-4</v>
      </c>
      <c r="D356" s="24">
        <f t="shared" si="17"/>
        <v>0.99952932223024149</v>
      </c>
      <c r="E356" s="24">
        <f t="shared" si="18"/>
        <v>1.5940637711859611</v>
      </c>
    </row>
    <row r="357" spans="1:5" ht="15" customHeight="1" x14ac:dyDescent="0.2">
      <c r="A357" s="3">
        <f>'Stocks Returns'!A353</f>
        <v>42789</v>
      </c>
      <c r="B357" s="5">
        <f>SUMPRODUCT('Stocks Returns'!B353:E353,$H$10:$K$10)</f>
        <v>3.6523997774647815E-3</v>
      </c>
      <c r="C357" s="5">
        <f t="shared" si="16"/>
        <v>-3.6523997774647815E-3</v>
      </c>
      <c r="D357" s="24">
        <f t="shared" si="17"/>
        <v>1.0025152259751622</v>
      </c>
      <c r="E357" s="24">
        <f t="shared" si="18"/>
        <v>1.5970374439107466</v>
      </c>
    </row>
    <row r="358" spans="1:5" ht="15" customHeight="1" x14ac:dyDescent="0.2">
      <c r="A358" s="3">
        <f>'Stocks Returns'!A354</f>
        <v>42790</v>
      </c>
      <c r="B358" s="5">
        <f>SUMPRODUCT('Stocks Returns'!B354:E354,$H$10:$K$10)</f>
        <v>2.7164657798369502E-3</v>
      </c>
      <c r="C358" s="5">
        <f t="shared" si="16"/>
        <v>-2.7164657798369502E-3</v>
      </c>
      <c r="D358" s="24">
        <f t="shared" si="17"/>
        <v>1.0018787908567754</v>
      </c>
      <c r="E358" s="24">
        <f t="shared" si="18"/>
        <v>1.5964066141908062</v>
      </c>
    </row>
    <row r="359" spans="1:5" ht="15" customHeight="1" x14ac:dyDescent="0.2">
      <c r="A359" s="3">
        <f>'Stocks Returns'!A355</f>
        <v>42793</v>
      </c>
      <c r="B359" s="5">
        <f>SUMPRODUCT('Stocks Returns'!B355:E355,$H$10:$K$10)</f>
        <v>-4.1374217909300372E-3</v>
      </c>
      <c r="C359" s="5">
        <f t="shared" si="16"/>
        <v>4.1374217909300372E-3</v>
      </c>
      <c r="D359" s="24">
        <f t="shared" si="17"/>
        <v>0.99721814730865377</v>
      </c>
      <c r="E359" s="24">
        <f t="shared" si="18"/>
        <v>1.5917375904704225</v>
      </c>
    </row>
    <row r="360" spans="1:5" ht="15" customHeight="1" x14ac:dyDescent="0.2">
      <c r="A360" s="3">
        <f>'Stocks Returns'!A356</f>
        <v>42794</v>
      </c>
      <c r="B360" s="5">
        <f>SUMPRODUCT('Stocks Returns'!B356:E356,$H$10:$K$10)</f>
        <v>-1.2492564529743458E-3</v>
      </c>
      <c r="C360" s="5">
        <f t="shared" si="16"/>
        <v>1.2492564529743458E-3</v>
      </c>
      <c r="D360" s="24">
        <f t="shared" si="17"/>
        <v>0.99918209973846361</v>
      </c>
      <c r="E360" s="24">
        <f t="shared" si="18"/>
        <v>1.5937156544379609</v>
      </c>
    </row>
    <row r="361" spans="1:5" ht="15" customHeight="1" x14ac:dyDescent="0.2">
      <c r="A361" s="3">
        <f>'Stocks Returns'!A357</f>
        <v>42795</v>
      </c>
      <c r="B361" s="5">
        <f>SUMPRODUCT('Stocks Returns'!B357:E357,$H$10:$K$10)</f>
        <v>1.2272357229743224E-2</v>
      </c>
      <c r="C361" s="5">
        <f t="shared" si="16"/>
        <v>-1.2272357229743224E-2</v>
      </c>
      <c r="D361" s="24">
        <f t="shared" si="17"/>
        <v>1.0083767970427115</v>
      </c>
      <c r="E361" s="24">
        <f t="shared" si="18"/>
        <v>1.6027705617431689</v>
      </c>
    </row>
    <row r="362" spans="1:5" ht="15" customHeight="1" x14ac:dyDescent="0.2">
      <c r="A362" s="3">
        <f>'Stocks Returns'!A358</f>
        <v>42796</v>
      </c>
      <c r="B362" s="5">
        <f>SUMPRODUCT('Stocks Returns'!B358:E358,$H$10:$K$10)</f>
        <v>-5.4680851651623674E-3</v>
      </c>
      <c r="C362" s="5">
        <f t="shared" si="16"/>
        <v>5.4680851651623674E-3</v>
      </c>
      <c r="D362" s="24">
        <f t="shared" si="17"/>
        <v>0.99631329621417575</v>
      </c>
      <c r="E362" s="24">
        <f t="shared" si="18"/>
        <v>1.5908210712703135</v>
      </c>
    </row>
    <row r="363" spans="1:5" ht="15" customHeight="1" x14ac:dyDescent="0.2">
      <c r="A363" s="3">
        <f>'Stocks Returns'!A359</f>
        <v>42797</v>
      </c>
      <c r="B363" s="5">
        <f>SUMPRODUCT('Stocks Returns'!B359:E359,$H$10:$K$10)</f>
        <v>2.9785704411578705E-3</v>
      </c>
      <c r="C363" s="5">
        <f t="shared" si="16"/>
        <v>-2.9785704411578705E-3</v>
      </c>
      <c r="D363" s="24">
        <f t="shared" si="17"/>
        <v>1.0020570220264735</v>
      </c>
      <c r="E363" s="24">
        <f t="shared" si="18"/>
        <v>1.5965834396263883</v>
      </c>
    </row>
    <row r="364" spans="1:5" ht="15" customHeight="1" x14ac:dyDescent="0.2">
      <c r="A364" s="3">
        <f>'Stocks Returns'!A360</f>
        <v>42800</v>
      </c>
      <c r="B364" s="5">
        <f>SUMPRODUCT('Stocks Returns'!B360:E360,$H$10:$K$10)</f>
        <v>2.2358190266105432E-3</v>
      </c>
      <c r="C364" s="5">
        <f t="shared" si="16"/>
        <v>-2.2358190266105432E-3</v>
      </c>
      <c r="D364" s="24">
        <f t="shared" si="17"/>
        <v>1.0015519510645814</v>
      </c>
      <c r="E364" s="24">
        <f t="shared" si="18"/>
        <v>1.5960820208658588</v>
      </c>
    </row>
    <row r="365" spans="1:5" ht="15" customHeight="1" x14ac:dyDescent="0.2">
      <c r="A365" s="3">
        <f>'Stocks Returns'!A361</f>
        <v>42801</v>
      </c>
      <c r="B365" s="5">
        <f>SUMPRODUCT('Stocks Returns'!B361:E361,$H$10:$K$10)</f>
        <v>1.1170055526589866E-3</v>
      </c>
      <c r="C365" s="5">
        <f t="shared" si="16"/>
        <v>-1.1170055526589866E-3</v>
      </c>
      <c r="D365" s="24">
        <f t="shared" si="17"/>
        <v>1.0007911579022943</v>
      </c>
      <c r="E365" s="24">
        <f t="shared" si="18"/>
        <v>1.5953247972720344</v>
      </c>
    </row>
    <row r="366" spans="1:5" ht="15" customHeight="1" x14ac:dyDescent="0.2">
      <c r="A366" s="3">
        <f>'Stocks Returns'!A362</f>
        <v>42802</v>
      </c>
      <c r="B366" s="5">
        <f>SUMPRODUCT('Stocks Returns'!B362:E362,$H$10:$K$10)</f>
        <v>-1.4821965499873591E-3</v>
      </c>
      <c r="C366" s="5">
        <f t="shared" si="16"/>
        <v>1.4821965499873591E-3</v>
      </c>
      <c r="D366" s="24">
        <f t="shared" si="17"/>
        <v>0.99902370047249478</v>
      </c>
      <c r="E366" s="24">
        <f t="shared" si="18"/>
        <v>1.5935566872831763</v>
      </c>
    </row>
    <row r="367" spans="1:5" ht="15" customHeight="1" x14ac:dyDescent="0.2">
      <c r="A367" s="3">
        <f>'Stocks Returns'!A363</f>
        <v>42803</v>
      </c>
      <c r="B367" s="5">
        <f>SUMPRODUCT('Stocks Returns'!B363:E363,$H$10:$K$10)</f>
        <v>1.5418239464626143E-3</v>
      </c>
      <c r="C367" s="5">
        <f t="shared" si="16"/>
        <v>-1.5418239464626143E-3</v>
      </c>
      <c r="D367" s="24">
        <f t="shared" si="17"/>
        <v>1.0010800344100808</v>
      </c>
      <c r="E367" s="24">
        <f t="shared" si="18"/>
        <v>1.5956125916729211</v>
      </c>
    </row>
    <row r="368" spans="1:5" ht="15" customHeight="1" x14ac:dyDescent="0.2">
      <c r="A368" s="3">
        <f>'Stocks Returns'!A364</f>
        <v>42804</v>
      </c>
      <c r="B368" s="5">
        <f>SUMPRODUCT('Stocks Returns'!B364:E364,$H$10:$K$10)</f>
        <v>6.8323067233645443E-3</v>
      </c>
      <c r="C368" s="5">
        <f t="shared" si="16"/>
        <v>-6.8323067233645443E-3</v>
      </c>
      <c r="D368" s="24">
        <f t="shared" si="17"/>
        <v>1.0046775626983742</v>
      </c>
      <c r="E368" s="24">
        <f t="shared" si="18"/>
        <v>1.5991685587507807</v>
      </c>
    </row>
    <row r="369" spans="1:5" ht="15" customHeight="1" x14ac:dyDescent="0.2">
      <c r="A369" s="3">
        <f>'Stocks Returns'!A365</f>
        <v>42807</v>
      </c>
      <c r="B369" s="5">
        <f>SUMPRODUCT('Stocks Returns'!B365:E365,$H$10:$K$10)</f>
        <v>4.4776847745945916E-3</v>
      </c>
      <c r="C369" s="5">
        <f t="shared" si="16"/>
        <v>-4.4776847745945916E-3</v>
      </c>
      <c r="D369" s="24">
        <f t="shared" si="17"/>
        <v>1.0030764197732105</v>
      </c>
      <c r="E369" s="24">
        <f t="shared" si="18"/>
        <v>1.5975923440890865</v>
      </c>
    </row>
    <row r="370" spans="1:5" ht="15" customHeight="1" x14ac:dyDescent="0.2">
      <c r="A370" s="3">
        <f>'Stocks Returns'!A366</f>
        <v>42808</v>
      </c>
      <c r="B370" s="5">
        <f>SUMPRODUCT('Stocks Returns'!B366:E366,$H$10:$K$10)</f>
        <v>-6.3082151146436919E-3</v>
      </c>
      <c r="C370" s="5">
        <f t="shared" si="16"/>
        <v>6.3082151146436919E-3</v>
      </c>
      <c r="D370" s="24">
        <f t="shared" si="17"/>
        <v>0.99574200784852851</v>
      </c>
      <c r="E370" s="24">
        <f t="shared" si="18"/>
        <v>1.5902407415397875</v>
      </c>
    </row>
    <row r="371" spans="1:5" ht="15" customHeight="1" x14ac:dyDescent="0.2">
      <c r="A371" s="3">
        <f>'Stocks Returns'!A367</f>
        <v>42809</v>
      </c>
      <c r="B371" s="5">
        <f>SUMPRODUCT('Stocks Returns'!B367:E367,$H$10:$K$10)</f>
        <v>4.4169896113040955E-3</v>
      </c>
      <c r="C371" s="5">
        <f t="shared" si="16"/>
        <v>-4.4169896113040955E-3</v>
      </c>
      <c r="D371" s="24">
        <f t="shared" si="17"/>
        <v>1.003035147062173</v>
      </c>
      <c r="E371" s="24">
        <f t="shared" si="18"/>
        <v>1.5975515774034608</v>
      </c>
    </row>
    <row r="372" spans="1:5" ht="15" customHeight="1" x14ac:dyDescent="0.2">
      <c r="A372" s="3">
        <f>'Stocks Returns'!A368</f>
        <v>42810</v>
      </c>
      <c r="B372" s="5">
        <f>SUMPRODUCT('Stocks Returns'!B368:E368,$H$10:$K$10)</f>
        <v>8.1833290780254349E-4</v>
      </c>
      <c r="C372" s="5">
        <f t="shared" si="16"/>
        <v>-8.1833290780254349E-4</v>
      </c>
      <c r="D372" s="24">
        <f t="shared" si="17"/>
        <v>1.000588060503792</v>
      </c>
      <c r="E372" s="24">
        <f t="shared" si="18"/>
        <v>1.5951222604941189</v>
      </c>
    </row>
    <row r="373" spans="1:5" ht="15" customHeight="1" x14ac:dyDescent="0.2">
      <c r="A373" s="3">
        <f>'Stocks Returns'!A369</f>
        <v>42811</v>
      </c>
      <c r="B373" s="5">
        <f>SUMPRODUCT('Stocks Returns'!B369:E369,$H$10:$K$10)</f>
        <v>2.1978657487391373E-3</v>
      </c>
      <c r="C373" s="5">
        <f t="shared" si="16"/>
        <v>-2.1978657487391373E-3</v>
      </c>
      <c r="D373" s="24">
        <f t="shared" si="17"/>
        <v>1.0015261428356288</v>
      </c>
      <c r="E373" s="24">
        <f t="shared" si="18"/>
        <v>1.5960563717618963</v>
      </c>
    </row>
    <row r="374" spans="1:5" ht="15" customHeight="1" x14ac:dyDescent="0.2">
      <c r="A374" s="3">
        <f>'Stocks Returns'!A370</f>
        <v>42814</v>
      </c>
      <c r="B374" s="5">
        <f>SUMPRODUCT('Stocks Returns'!B370:E370,$H$10:$K$10)</f>
        <v>-1.0725396234137164E-2</v>
      </c>
      <c r="C374" s="5">
        <f t="shared" si="16"/>
        <v>1.0725396234137164E-2</v>
      </c>
      <c r="D374" s="24">
        <f t="shared" si="17"/>
        <v>0.99273832468727297</v>
      </c>
      <c r="E374" s="24">
        <f t="shared" si="18"/>
        <v>1.5871682620982654</v>
      </c>
    </row>
    <row r="375" spans="1:5" ht="15" customHeight="1" x14ac:dyDescent="0.2">
      <c r="A375" s="3">
        <f>'Stocks Returns'!A371</f>
        <v>42815</v>
      </c>
      <c r="B375" s="5">
        <f>SUMPRODUCT('Stocks Returns'!B371:E371,$H$10:$K$10)</f>
        <v>-1.3671653784631721E-2</v>
      </c>
      <c r="C375" s="5">
        <f t="shared" si="16"/>
        <v>1.3671653784631721E-2</v>
      </c>
      <c r="D375" s="24">
        <f t="shared" si="17"/>
        <v>0.99073486955293666</v>
      </c>
      <c r="E375" s="24">
        <f t="shared" si="18"/>
        <v>1.5850991334518503</v>
      </c>
    </row>
    <row r="376" spans="1:5" ht="15" customHeight="1" x14ac:dyDescent="0.2">
      <c r="A376" s="3">
        <f>'Stocks Returns'!A372</f>
        <v>42816</v>
      </c>
      <c r="B376" s="5">
        <f>SUMPRODUCT('Stocks Returns'!B372:E372,$H$10:$K$10)</f>
        <v>5.9917316554758257E-3</v>
      </c>
      <c r="C376" s="5">
        <f t="shared" si="16"/>
        <v>-5.9917316554758257E-3</v>
      </c>
      <c r="D376" s="24">
        <f t="shared" si="17"/>
        <v>1.0041059716522098</v>
      </c>
      <c r="E376" s="24">
        <f t="shared" si="18"/>
        <v>1.5986070531240748</v>
      </c>
    </row>
    <row r="377" spans="1:5" ht="15" customHeight="1" x14ac:dyDescent="0.2">
      <c r="A377" s="3">
        <f>'Stocks Returns'!A373</f>
        <v>42817</v>
      </c>
      <c r="B377" s="5">
        <f>SUMPRODUCT('Stocks Returns'!B373:E373,$H$10:$K$10)</f>
        <v>2.7428082472716608E-3</v>
      </c>
      <c r="C377" s="5">
        <f t="shared" si="16"/>
        <v>-2.7428082472716608E-3</v>
      </c>
      <c r="D377" s="24">
        <f t="shared" si="17"/>
        <v>1.0018967037346309</v>
      </c>
      <c r="E377" s="24">
        <f t="shared" si="18"/>
        <v>1.5964243915531773</v>
      </c>
    </row>
    <row r="378" spans="1:5" ht="15" customHeight="1" x14ac:dyDescent="0.2">
      <c r="A378" s="3">
        <f>'Stocks Returns'!A374</f>
        <v>42818</v>
      </c>
      <c r="B378" s="5">
        <f>SUMPRODUCT('Stocks Returns'!B374:E374,$H$10:$K$10)</f>
        <v>3.8084654809495732E-3</v>
      </c>
      <c r="C378" s="5">
        <f t="shared" si="16"/>
        <v>-3.8084654809495732E-3</v>
      </c>
      <c r="D378" s="24">
        <f t="shared" si="17"/>
        <v>1.002621350653532</v>
      </c>
      <c r="E378" s="24">
        <f t="shared" si="18"/>
        <v>1.5971424755506298</v>
      </c>
    </row>
    <row r="379" spans="1:5" ht="15" customHeight="1" x14ac:dyDescent="0.2">
      <c r="A379" s="3">
        <f>'Stocks Returns'!A375</f>
        <v>42821</v>
      </c>
      <c r="B379" s="5">
        <f>SUMPRODUCT('Stocks Returns'!B375:E375,$H$10:$K$10)</f>
        <v>-2.806171526002594E-3</v>
      </c>
      <c r="C379" s="5">
        <f t="shared" si="16"/>
        <v>2.806171526002594E-3</v>
      </c>
      <c r="D379" s="24">
        <f t="shared" si="17"/>
        <v>0.99812339748880441</v>
      </c>
      <c r="E379" s="24">
        <f t="shared" si="18"/>
        <v>1.5926512549130867</v>
      </c>
    </row>
    <row r="380" spans="1:5" ht="15" customHeight="1" x14ac:dyDescent="0.2">
      <c r="A380" s="3">
        <f>'Stocks Returns'!A376</f>
        <v>42822</v>
      </c>
      <c r="B380" s="5">
        <f>SUMPRODUCT('Stocks Returns'!B376:E376,$H$10:$K$10)</f>
        <v>2.555006219901965E-3</v>
      </c>
      <c r="C380" s="5">
        <f t="shared" si="16"/>
        <v>-2.555006219901965E-3</v>
      </c>
      <c r="D380" s="24">
        <f t="shared" si="17"/>
        <v>1.0017689983560196</v>
      </c>
      <c r="E380" s="24">
        <f t="shared" si="18"/>
        <v>1.5962976241523332</v>
      </c>
    </row>
    <row r="381" spans="1:5" ht="15" customHeight="1" x14ac:dyDescent="0.2">
      <c r="A381" s="3">
        <f>'Stocks Returns'!A377</f>
        <v>42823</v>
      </c>
      <c r="B381" s="5">
        <f>SUMPRODUCT('Stocks Returns'!B377:E377,$H$10:$K$10)</f>
        <v>8.4904667241429352E-4</v>
      </c>
      <c r="C381" s="5">
        <f t="shared" si="16"/>
        <v>-8.4904667241429352E-4</v>
      </c>
      <c r="D381" s="24">
        <f t="shared" si="17"/>
        <v>1.0006089458637279</v>
      </c>
      <c r="E381" s="24">
        <f t="shared" si="18"/>
        <v>1.5951430958243016</v>
      </c>
    </row>
    <row r="382" spans="1:5" ht="15" customHeight="1" x14ac:dyDescent="0.2">
      <c r="A382" s="3">
        <f>'Stocks Returns'!A378</f>
        <v>42824</v>
      </c>
      <c r="B382" s="5">
        <f>SUMPRODUCT('Stocks Returns'!B378:E378,$H$10:$K$10)</f>
        <v>-1.2487459852572238E-3</v>
      </c>
      <c r="C382" s="5">
        <f t="shared" si="16"/>
        <v>1.2487459852572238E-3</v>
      </c>
      <c r="D382" s="24">
        <f t="shared" si="17"/>
        <v>0.99918244685651125</v>
      </c>
      <c r="E382" s="24">
        <f t="shared" si="18"/>
        <v>1.5937160026904713</v>
      </c>
    </row>
    <row r="383" spans="1:5" ht="15" customHeight="1" x14ac:dyDescent="0.2">
      <c r="A383" s="3">
        <f>'Stocks Returns'!A379</f>
        <v>42825</v>
      </c>
      <c r="B383" s="5">
        <f>SUMPRODUCT('Stocks Returns'!B379:E379,$H$10:$K$10)</f>
        <v>-1.5595902972565391E-3</v>
      </c>
      <c r="C383" s="5">
        <f t="shared" si="16"/>
        <v>1.5595902972565391E-3</v>
      </c>
      <c r="D383" s="24">
        <f t="shared" si="17"/>
        <v>0.99897107272435182</v>
      </c>
      <c r="E383" s="24">
        <f t="shared" si="18"/>
        <v>1.5935038486854636</v>
      </c>
    </row>
    <row r="384" spans="1:5" ht="15" customHeight="1" x14ac:dyDescent="0.2">
      <c r="A384" s="3">
        <f>'Stocks Returns'!A380</f>
        <v>42828</v>
      </c>
      <c r="B384" s="5">
        <f>SUMPRODUCT('Stocks Returns'!B380:E380,$H$10:$K$10)</f>
        <v>4.4557698204005973E-3</v>
      </c>
      <c r="C384" s="5">
        <f t="shared" si="16"/>
        <v>-4.4557698204005973E-3</v>
      </c>
      <c r="D384" s="24">
        <f t="shared" si="17"/>
        <v>1.0030615176043587</v>
      </c>
      <c r="E384" s="24">
        <f t="shared" si="18"/>
        <v>1.5975776254195311</v>
      </c>
    </row>
    <row r="385" spans="1:5" ht="15" customHeight="1" x14ac:dyDescent="0.2">
      <c r="A385" s="3">
        <f>'Stocks Returns'!A381</f>
        <v>42829</v>
      </c>
      <c r="B385" s="5">
        <f>SUMPRODUCT('Stocks Returns'!B381:E381,$H$10:$K$10)</f>
        <v>-5.7036817085995509E-3</v>
      </c>
      <c r="C385" s="5">
        <f t="shared" si="16"/>
        <v>5.7036817085995509E-3</v>
      </c>
      <c r="D385" s="24">
        <f t="shared" si="17"/>
        <v>0.99615309056463852</v>
      </c>
      <c r="E385" s="24">
        <f t="shared" si="18"/>
        <v>1.5906584608453676</v>
      </c>
    </row>
    <row r="386" spans="1:5" ht="15" customHeight="1" x14ac:dyDescent="0.2">
      <c r="A386" s="3">
        <f>'Stocks Returns'!A382</f>
        <v>42830</v>
      </c>
      <c r="B386" s="5">
        <f>SUMPRODUCT('Stocks Returns'!B382:E382,$H$10:$K$10)</f>
        <v>2.1023055106147233E-3</v>
      </c>
      <c r="C386" s="5">
        <f t="shared" si="16"/>
        <v>-2.1023055106147233E-3</v>
      </c>
      <c r="D386" s="24">
        <f t="shared" si="17"/>
        <v>1.0014611618737042</v>
      </c>
      <c r="E386" s="24">
        <f t="shared" si="18"/>
        <v>1.5959917796161784</v>
      </c>
    </row>
    <row r="387" spans="1:5" ht="15" customHeight="1" x14ac:dyDescent="0.2">
      <c r="A387" s="3">
        <f>'Stocks Returns'!A383</f>
        <v>42831</v>
      </c>
      <c r="B387" s="5">
        <f>SUMPRODUCT('Stocks Returns'!B383:E383,$H$10:$K$10)</f>
        <v>1.1911971358699136E-3</v>
      </c>
      <c r="C387" s="5">
        <f t="shared" si="16"/>
        <v>-1.1911971358699136E-3</v>
      </c>
      <c r="D387" s="24">
        <f t="shared" si="17"/>
        <v>1.0008416081788778</v>
      </c>
      <c r="E387" s="24">
        <f t="shared" si="18"/>
        <v>1.5953750826670319</v>
      </c>
    </row>
    <row r="388" spans="1:5" ht="15" customHeight="1" x14ac:dyDescent="0.2">
      <c r="A388" s="3">
        <f>'Stocks Returns'!A384</f>
        <v>42832</v>
      </c>
      <c r="B388" s="5">
        <f>SUMPRODUCT('Stocks Returns'!B384:E384,$H$10:$K$10)</f>
        <v>-3.072998211717237E-3</v>
      </c>
      <c r="C388" s="5">
        <f t="shared" si="16"/>
        <v>3.072998211717237E-3</v>
      </c>
      <c r="D388" s="24">
        <f t="shared" si="17"/>
        <v>0.99794195534251851</v>
      </c>
      <c r="E388" s="24">
        <f t="shared" si="18"/>
        <v>1.5924683877537982</v>
      </c>
    </row>
    <row r="389" spans="1:5" ht="15" customHeight="1" x14ac:dyDescent="0.2">
      <c r="A389" s="3">
        <f>'Stocks Returns'!A385</f>
        <v>42835</v>
      </c>
      <c r="B389" s="5">
        <f>SUMPRODUCT('Stocks Returns'!B385:E385,$H$10:$K$10)</f>
        <v>6.1608304319879883E-4</v>
      </c>
      <c r="C389" s="5">
        <f t="shared" si="16"/>
        <v>-6.1608304319879883E-4</v>
      </c>
      <c r="D389" s="24">
        <f t="shared" si="17"/>
        <v>1.0004505305958613</v>
      </c>
      <c r="E389" s="24">
        <f t="shared" si="18"/>
        <v>1.5949850164101136</v>
      </c>
    </row>
    <row r="390" spans="1:5" ht="15" customHeight="1" x14ac:dyDescent="0.2">
      <c r="A390" s="3">
        <f>'Stocks Returns'!A386</f>
        <v>42836</v>
      </c>
      <c r="B390" s="5">
        <f>SUMPRODUCT('Stocks Returns'!B386:E386,$H$10:$K$10)</f>
        <v>-8.835350003375907E-4</v>
      </c>
      <c r="C390" s="5">
        <f t="shared" ref="C390:C453" si="19">-B390</f>
        <v>8.835350003375907E-4</v>
      </c>
      <c r="D390" s="24">
        <f t="shared" ref="D390:D453" si="20">1+$H$13+$H$19*(B390-$H$13)</f>
        <v>0.9994307903262567</v>
      </c>
      <c r="E390" s="24">
        <f t="shared" ref="E390:E453" si="21">$H$22*D390-$H$23*D390^2-LN(1+$H$24*EXP(1-D390^3))</f>
        <v>1.5939650344646417</v>
      </c>
    </row>
    <row r="391" spans="1:5" ht="15" customHeight="1" x14ac:dyDescent="0.2">
      <c r="A391" s="3">
        <f>'Stocks Returns'!A387</f>
        <v>42837</v>
      </c>
      <c r="B391" s="5">
        <f>SUMPRODUCT('Stocks Returns'!B387:E387,$H$10:$K$10)</f>
        <v>-2.3445601806361951E-3</v>
      </c>
      <c r="C391" s="5">
        <f t="shared" si="19"/>
        <v>2.3445601806361951E-3</v>
      </c>
      <c r="D391" s="24">
        <f t="shared" si="20"/>
        <v>0.9984372932036536</v>
      </c>
      <c r="E391" s="24">
        <f t="shared" si="21"/>
        <v>1.5929673060762115</v>
      </c>
    </row>
    <row r="392" spans="1:5" ht="15" customHeight="1" x14ac:dyDescent="0.2">
      <c r="A392" s="3">
        <f>'Stocks Returns'!A388</f>
        <v>42838</v>
      </c>
      <c r="B392" s="5">
        <f>SUMPRODUCT('Stocks Returns'!B388:E388,$H$10:$K$10)</f>
        <v>2.0108131394057762E-3</v>
      </c>
      <c r="C392" s="5">
        <f t="shared" si="19"/>
        <v>-2.0108131394057762E-3</v>
      </c>
      <c r="D392" s="24">
        <f t="shared" si="20"/>
        <v>1.0013989470612821</v>
      </c>
      <c r="E392" s="24">
        <f t="shared" si="21"/>
        <v>1.5959299211953513</v>
      </c>
    </row>
    <row r="393" spans="1:5" ht="15" customHeight="1" x14ac:dyDescent="0.2">
      <c r="A393" s="3">
        <f>'Stocks Returns'!A389</f>
        <v>42839</v>
      </c>
      <c r="B393" s="5">
        <f>SUMPRODUCT('Stocks Returns'!B389:E389,$H$10:$K$10)</f>
        <v>0</v>
      </c>
      <c r="C393" s="5">
        <f t="shared" si="19"/>
        <v>0</v>
      </c>
      <c r="D393" s="24">
        <f t="shared" si="20"/>
        <v>1.0000315941264861</v>
      </c>
      <c r="E393" s="24">
        <f t="shared" si="21"/>
        <v>1.594566484021902</v>
      </c>
    </row>
    <row r="394" spans="1:5" ht="15" customHeight="1" x14ac:dyDescent="0.2">
      <c r="A394" s="3">
        <f>'Stocks Returns'!A390</f>
        <v>42842</v>
      </c>
      <c r="B394" s="5">
        <f>SUMPRODUCT('Stocks Returns'!B390:E390,$H$10:$K$10)</f>
        <v>1.0581223842542469E-2</v>
      </c>
      <c r="C394" s="5">
        <f t="shared" si="19"/>
        <v>-1.0581223842542469E-2</v>
      </c>
      <c r="D394" s="24">
        <f t="shared" si="20"/>
        <v>1.0072268263394151</v>
      </c>
      <c r="E394" s="24">
        <f t="shared" si="21"/>
        <v>1.60165675983751</v>
      </c>
    </row>
    <row r="395" spans="1:5" ht="15" customHeight="1" x14ac:dyDescent="0.2">
      <c r="A395" s="3">
        <f>'Stocks Returns'!A391</f>
        <v>42843</v>
      </c>
      <c r="B395" s="5">
        <f>SUMPRODUCT('Stocks Returns'!B391:E391,$H$10:$K$10)</f>
        <v>3.2279550539692837E-4</v>
      </c>
      <c r="C395" s="5">
        <f t="shared" si="19"/>
        <v>-3.2279550539692837E-4</v>
      </c>
      <c r="D395" s="24">
        <f t="shared" si="20"/>
        <v>1.0002510950701562</v>
      </c>
      <c r="E395" s="24">
        <f t="shared" si="21"/>
        <v>1.5947858608434133</v>
      </c>
    </row>
    <row r="396" spans="1:5" ht="15" customHeight="1" x14ac:dyDescent="0.2">
      <c r="A396" s="3">
        <f>'Stocks Returns'!A392</f>
        <v>42844</v>
      </c>
      <c r="B396" s="5">
        <f>SUMPRODUCT('Stocks Returns'!B392:E392,$H$10:$K$10)</f>
        <v>9.0895681475955078E-4</v>
      </c>
      <c r="C396" s="5">
        <f t="shared" si="19"/>
        <v>-9.0895681475955078E-4</v>
      </c>
      <c r="D396" s="24">
        <f t="shared" si="20"/>
        <v>1.0006496847605226</v>
      </c>
      <c r="E396" s="24">
        <f t="shared" si="21"/>
        <v>1.5951837321060738</v>
      </c>
    </row>
    <row r="397" spans="1:5" ht="15" customHeight="1" x14ac:dyDescent="0.2">
      <c r="A397" s="3">
        <f>'Stocks Returns'!A393</f>
        <v>42845</v>
      </c>
      <c r="B397" s="5">
        <f>SUMPRODUCT('Stocks Returns'!B393:E393,$H$10:$K$10)</f>
        <v>1.5136952774224534E-2</v>
      </c>
      <c r="C397" s="5">
        <f t="shared" si="19"/>
        <v>-1.5136952774224534E-2</v>
      </c>
      <c r="D397" s="24">
        <f t="shared" si="20"/>
        <v>1.010324722012959</v>
      </c>
      <c r="E397" s="24">
        <f t="shared" si="21"/>
        <v>1.6046449420830464</v>
      </c>
    </row>
    <row r="398" spans="1:5" ht="15" customHeight="1" x14ac:dyDescent="0.2">
      <c r="A398" s="3">
        <f>'Stocks Returns'!A394</f>
        <v>42846</v>
      </c>
      <c r="B398" s="5">
        <f>SUMPRODUCT('Stocks Returns'!B394:E394,$H$10:$K$10)</f>
        <v>-1.2261436825382788E-3</v>
      </c>
      <c r="C398" s="5">
        <f t="shared" si="19"/>
        <v>1.2261436825382788E-3</v>
      </c>
      <c r="D398" s="24">
        <f t="shared" si="20"/>
        <v>0.99919781642236016</v>
      </c>
      <c r="E398" s="24">
        <f t="shared" si="21"/>
        <v>1.5937314220053103</v>
      </c>
    </row>
    <row r="399" spans="1:5" ht="15" customHeight="1" x14ac:dyDescent="0.2">
      <c r="A399" s="3">
        <f>'Stocks Returns'!A395</f>
        <v>42849</v>
      </c>
      <c r="B399" s="5">
        <f>SUMPRODUCT('Stocks Returns'!B395:E395,$H$10:$K$10)</f>
        <v>8.6384960296426779E-3</v>
      </c>
      <c r="C399" s="5">
        <f t="shared" si="19"/>
        <v>-8.6384960296426779E-3</v>
      </c>
      <c r="D399" s="24">
        <f t="shared" si="20"/>
        <v>1.0059057714266433</v>
      </c>
      <c r="E399" s="24">
        <f t="shared" si="21"/>
        <v>1.6003706319064941</v>
      </c>
    </row>
    <row r="400" spans="1:5" ht="15" customHeight="1" x14ac:dyDescent="0.2">
      <c r="A400" s="3">
        <f>'Stocks Returns'!A396</f>
        <v>42850</v>
      </c>
      <c r="B400" s="5">
        <f>SUMPRODUCT('Stocks Returns'!B396:E396,$H$10:$K$10)</f>
        <v>3.4512217389008563E-3</v>
      </c>
      <c r="C400" s="5">
        <f t="shared" si="19"/>
        <v>-3.4512217389008563E-3</v>
      </c>
      <c r="D400" s="24">
        <f t="shared" si="20"/>
        <v>1.0023784249089387</v>
      </c>
      <c r="E400" s="24">
        <f t="shared" si="21"/>
        <v>1.5969019850380888</v>
      </c>
    </row>
    <row r="401" spans="1:5" ht="15" customHeight="1" x14ac:dyDescent="0.2">
      <c r="A401" s="3">
        <f>'Stocks Returns'!A397</f>
        <v>42851</v>
      </c>
      <c r="B401" s="5">
        <f>SUMPRODUCT('Stocks Returns'!B397:E397,$H$10:$K$10)</f>
        <v>-3.5056870818551081E-3</v>
      </c>
      <c r="C401" s="5">
        <f t="shared" si="19"/>
        <v>3.5056870818551081E-3</v>
      </c>
      <c r="D401" s="24">
        <f t="shared" si="20"/>
        <v>0.99764772691082471</v>
      </c>
      <c r="E401" s="24">
        <f t="shared" si="21"/>
        <v>1.5921715697665242</v>
      </c>
    </row>
    <row r="402" spans="1:5" ht="15" customHeight="1" x14ac:dyDescent="0.2">
      <c r="A402" s="3">
        <f>'Stocks Returns'!A398</f>
        <v>42852</v>
      </c>
      <c r="B402" s="5">
        <f>SUMPRODUCT('Stocks Returns'!B398:E398,$H$10:$K$10)</f>
        <v>-1.6370457463384203E-3</v>
      </c>
      <c r="C402" s="5">
        <f t="shared" si="19"/>
        <v>1.6370457463384203E-3</v>
      </c>
      <c r="D402" s="24">
        <f t="shared" si="20"/>
        <v>0.99891840301897605</v>
      </c>
      <c r="E402" s="24">
        <f t="shared" si="21"/>
        <v>1.5934509568932587</v>
      </c>
    </row>
    <row r="403" spans="1:5" ht="15" customHeight="1" x14ac:dyDescent="0.2">
      <c r="A403" s="3">
        <f>'Stocks Returns'!A399</f>
        <v>42853</v>
      </c>
      <c r="B403" s="5">
        <f>SUMPRODUCT('Stocks Returns'!B399:E399,$H$10:$K$10)</f>
        <v>-4.977990514898941E-3</v>
      </c>
      <c r="C403" s="5">
        <f t="shared" si="19"/>
        <v>4.977990514898941E-3</v>
      </c>
      <c r="D403" s="24">
        <f t="shared" si="20"/>
        <v>0.99664656057635492</v>
      </c>
      <c r="E403" s="24">
        <f t="shared" si="21"/>
        <v>1.5911590115846836</v>
      </c>
    </row>
    <row r="404" spans="1:5" ht="15" customHeight="1" x14ac:dyDescent="0.2">
      <c r="A404" s="3">
        <f>'Stocks Returns'!A400</f>
        <v>42856</v>
      </c>
      <c r="B404" s="5">
        <f>SUMPRODUCT('Stocks Returns'!B400:E400,$H$10:$K$10)</f>
        <v>9.5902337669927435E-4</v>
      </c>
      <c r="C404" s="5">
        <f t="shared" si="19"/>
        <v>-9.5902337669927435E-4</v>
      </c>
      <c r="D404" s="24">
        <f t="shared" si="20"/>
        <v>1.0006837300226417</v>
      </c>
      <c r="E404" s="24">
        <f t="shared" si="21"/>
        <v>1.5952176865147192</v>
      </c>
    </row>
    <row r="405" spans="1:5" ht="15" customHeight="1" x14ac:dyDescent="0.2">
      <c r="A405" s="3">
        <f>'Stocks Returns'!A401</f>
        <v>42857</v>
      </c>
      <c r="B405" s="5">
        <f>SUMPRODUCT('Stocks Returns'!B401:E401,$H$10:$K$10)</f>
        <v>1.2380875677876916E-2</v>
      </c>
      <c r="C405" s="5">
        <f t="shared" si="19"/>
        <v>-1.2380875677876916E-2</v>
      </c>
      <c r="D405" s="24">
        <f t="shared" si="20"/>
        <v>1.0084505895874425</v>
      </c>
      <c r="E405" s="24">
        <f t="shared" si="21"/>
        <v>1.6028418498506303</v>
      </c>
    </row>
    <row r="406" spans="1:5" ht="15" customHeight="1" x14ac:dyDescent="0.2">
      <c r="A406" s="3">
        <f>'Stocks Returns'!A402</f>
        <v>42858</v>
      </c>
      <c r="B406" s="5">
        <f>SUMPRODUCT('Stocks Returns'!B402:E402,$H$10:$K$10)</f>
        <v>-1.4107187401867539E-3</v>
      </c>
      <c r="C406" s="5">
        <f t="shared" si="19"/>
        <v>1.4107187401867539E-3</v>
      </c>
      <c r="D406" s="24">
        <f t="shared" si="20"/>
        <v>0.99907230538315916</v>
      </c>
      <c r="E406" s="24">
        <f t="shared" si="21"/>
        <v>1.5936054771046011</v>
      </c>
    </row>
    <row r="407" spans="1:5" ht="15" customHeight="1" x14ac:dyDescent="0.2">
      <c r="A407" s="3">
        <f>'Stocks Returns'!A403</f>
        <v>42859</v>
      </c>
      <c r="B407" s="5">
        <f>SUMPRODUCT('Stocks Returns'!B403:E403,$H$10:$K$10)</f>
        <v>1.4650862778061559E-3</v>
      </c>
      <c r="C407" s="5">
        <f t="shared" si="19"/>
        <v>-1.4650862778061559E-3</v>
      </c>
      <c r="D407" s="24">
        <f t="shared" si="20"/>
        <v>1.0010278527953944</v>
      </c>
      <c r="E407" s="24">
        <f t="shared" si="21"/>
        <v>1.595560630276152</v>
      </c>
    </row>
    <row r="408" spans="1:5" ht="15" customHeight="1" x14ac:dyDescent="0.2">
      <c r="A408" s="3">
        <f>'Stocks Returns'!A404</f>
        <v>42860</v>
      </c>
      <c r="B408" s="5">
        <f>SUMPRODUCT('Stocks Returns'!B404:E404,$H$10:$K$10)</f>
        <v>-5.0405871315071689E-3</v>
      </c>
      <c r="C408" s="5">
        <f t="shared" si="19"/>
        <v>5.0405871315071689E-3</v>
      </c>
      <c r="D408" s="24">
        <f t="shared" si="20"/>
        <v>0.99660399487706131</v>
      </c>
      <c r="E408" s="24">
        <f t="shared" si="21"/>
        <v>1.5911158732320769</v>
      </c>
    </row>
    <row r="409" spans="1:5" ht="15" customHeight="1" x14ac:dyDescent="0.2">
      <c r="A409" s="3">
        <f>'Stocks Returns'!A405</f>
        <v>42863</v>
      </c>
      <c r="B409" s="5">
        <f>SUMPRODUCT('Stocks Returns'!B405:E405,$H$10:$K$10)</f>
        <v>-1.3782628121314791E-3</v>
      </c>
      <c r="C409" s="5">
        <f t="shared" si="19"/>
        <v>1.3782628121314791E-3</v>
      </c>
      <c r="D409" s="24">
        <f t="shared" si="20"/>
        <v>0.99909437541423685</v>
      </c>
      <c r="E409" s="24">
        <f t="shared" si="21"/>
        <v>1.5936276279843484</v>
      </c>
    </row>
    <row r="410" spans="1:5" ht="15" customHeight="1" x14ac:dyDescent="0.2">
      <c r="A410" s="3">
        <f>'Stocks Returns'!A406</f>
        <v>42864</v>
      </c>
      <c r="B410" s="5">
        <f>SUMPRODUCT('Stocks Returns'!B406:E406,$H$10:$K$10)</f>
        <v>1.7407680081068624E-3</v>
      </c>
      <c r="C410" s="5">
        <f t="shared" si="19"/>
        <v>-1.7407680081068624E-3</v>
      </c>
      <c r="D410" s="24">
        <f t="shared" si="20"/>
        <v>1.0012153163719988</v>
      </c>
      <c r="E410" s="24">
        <f t="shared" si="21"/>
        <v>1.5957472518818079</v>
      </c>
    </row>
    <row r="411" spans="1:5" ht="15" customHeight="1" x14ac:dyDescent="0.2">
      <c r="A411" s="3">
        <f>'Stocks Returns'!A407</f>
        <v>42865</v>
      </c>
      <c r="B411" s="5">
        <f>SUMPRODUCT('Stocks Returns'!B407:E407,$H$10:$K$10)</f>
        <v>4.6558844340671805E-3</v>
      </c>
      <c r="C411" s="5">
        <f t="shared" si="19"/>
        <v>-4.6558844340671805E-3</v>
      </c>
      <c r="D411" s="24">
        <f t="shared" si="20"/>
        <v>1.0031975955416519</v>
      </c>
      <c r="E411" s="24">
        <f t="shared" si="21"/>
        <v>1.5977119945636531</v>
      </c>
    </row>
    <row r="412" spans="1:5" ht="15" customHeight="1" x14ac:dyDescent="0.2">
      <c r="A412" s="3">
        <f>'Stocks Returns'!A408</f>
        <v>42866</v>
      </c>
      <c r="B412" s="5">
        <f>SUMPRODUCT('Stocks Returns'!B408:E408,$H$10:$K$10)</f>
        <v>-9.9450889723458487E-4</v>
      </c>
      <c r="C412" s="5">
        <f t="shared" si="19"/>
        <v>9.9450889723458487E-4</v>
      </c>
      <c r="D412" s="24">
        <f t="shared" si="20"/>
        <v>0.99935532807636673</v>
      </c>
      <c r="E412" s="24">
        <f t="shared" si="21"/>
        <v>1.5938893891215877</v>
      </c>
    </row>
    <row r="413" spans="1:5" ht="15" customHeight="1" x14ac:dyDescent="0.2">
      <c r="A413" s="3">
        <f>'Stocks Returns'!A409</f>
        <v>42867</v>
      </c>
      <c r="B413" s="5">
        <f>SUMPRODUCT('Stocks Returns'!B409:E409,$H$10:$K$10)</f>
        <v>6.2242683260850607E-3</v>
      </c>
      <c r="C413" s="5">
        <f t="shared" si="19"/>
        <v>-6.2242683260850607E-3</v>
      </c>
      <c r="D413" s="24">
        <f t="shared" si="20"/>
        <v>1.0042640965882241</v>
      </c>
      <c r="E413" s="24">
        <f t="shared" si="21"/>
        <v>1.5987625199288593</v>
      </c>
    </row>
    <row r="414" spans="1:5" ht="15" customHeight="1" x14ac:dyDescent="0.2">
      <c r="A414" s="3">
        <f>'Stocks Returns'!A410</f>
        <v>42870</v>
      </c>
      <c r="B414" s="5">
        <f>SUMPRODUCT('Stocks Returns'!B410:E410,$H$10:$K$10)</f>
        <v>6.0879734959327081E-3</v>
      </c>
      <c r="C414" s="5">
        <f t="shared" si="19"/>
        <v>-6.0879734959327081E-3</v>
      </c>
      <c r="D414" s="24">
        <f t="shared" si="20"/>
        <v>1.0041714161037205</v>
      </c>
      <c r="E414" s="24">
        <f t="shared" si="21"/>
        <v>1.5986714096657564</v>
      </c>
    </row>
    <row r="415" spans="1:5" ht="15" customHeight="1" x14ac:dyDescent="0.2">
      <c r="A415" s="3">
        <f>'Stocks Returns'!A411</f>
        <v>42871</v>
      </c>
      <c r="B415" s="5">
        <f>SUMPRODUCT('Stocks Returns'!B411:E411,$H$10:$K$10)</f>
        <v>6.1732442997397639E-4</v>
      </c>
      <c r="C415" s="5">
        <f t="shared" si="19"/>
        <v>-6.1732442997397639E-4</v>
      </c>
      <c r="D415" s="24">
        <f t="shared" si="20"/>
        <v>1.0004513747388686</v>
      </c>
      <c r="E415" s="24">
        <f t="shared" si="21"/>
        <v>1.5949858590297603</v>
      </c>
    </row>
    <row r="416" spans="1:5" ht="15" customHeight="1" x14ac:dyDescent="0.2">
      <c r="A416" s="3">
        <f>'Stocks Returns'!A412</f>
        <v>42872</v>
      </c>
      <c r="B416" s="5">
        <f>SUMPRODUCT('Stocks Returns'!B412:E412,$H$10:$K$10)</f>
        <v>-1.6861093316761604E-2</v>
      </c>
      <c r="C416" s="5">
        <f t="shared" si="19"/>
        <v>1.6861093316761604E-2</v>
      </c>
      <c r="D416" s="24">
        <f t="shared" si="20"/>
        <v>0.98856605067108827</v>
      </c>
      <c r="E416" s="24">
        <f t="shared" si="21"/>
        <v>1.5828414578660235</v>
      </c>
    </row>
    <row r="417" spans="1:5" ht="15" customHeight="1" x14ac:dyDescent="0.2">
      <c r="A417" s="3">
        <f>'Stocks Returns'!A413</f>
        <v>42873</v>
      </c>
      <c r="B417" s="5">
        <f>SUMPRODUCT('Stocks Returns'!B413:E413,$H$10:$K$10)</f>
        <v>4.7378862531793719E-4</v>
      </c>
      <c r="C417" s="5">
        <f t="shared" si="19"/>
        <v>-4.7378862531793719E-4</v>
      </c>
      <c r="D417" s="24">
        <f t="shared" si="20"/>
        <v>1.0003537703917025</v>
      </c>
      <c r="E417" s="24">
        <f t="shared" si="21"/>
        <v>1.5948884119175175</v>
      </c>
    </row>
    <row r="418" spans="1:5" ht="15" customHeight="1" x14ac:dyDescent="0.2">
      <c r="A418" s="3">
        <f>'Stocks Returns'!A414</f>
        <v>42874</v>
      </c>
      <c r="B418" s="5">
        <f>SUMPRODUCT('Stocks Returns'!B414:E414,$H$10:$K$10)</f>
        <v>8.6121909485427032E-3</v>
      </c>
      <c r="C418" s="5">
        <f t="shared" si="19"/>
        <v>-8.6121909485427032E-3</v>
      </c>
      <c r="D418" s="24">
        <f t="shared" si="20"/>
        <v>1.0058878839714953</v>
      </c>
      <c r="E418" s="24">
        <f t="shared" si="21"/>
        <v>1.6003531688622421</v>
      </c>
    </row>
    <row r="419" spans="1:5" ht="15" customHeight="1" x14ac:dyDescent="0.2">
      <c r="A419" s="3">
        <f>'Stocks Returns'!A415</f>
        <v>42877</v>
      </c>
      <c r="B419" s="5">
        <f>SUMPRODUCT('Stocks Returns'!B415:E415,$H$10:$K$10)</f>
        <v>9.105658984333409E-3</v>
      </c>
      <c r="C419" s="5">
        <f t="shared" si="19"/>
        <v>-9.105658984333409E-3</v>
      </c>
      <c r="D419" s="24">
        <f t="shared" si="20"/>
        <v>1.0062234422358329</v>
      </c>
      <c r="E419" s="24">
        <f t="shared" si="21"/>
        <v>1.6006805496606149</v>
      </c>
    </row>
    <row r="420" spans="1:5" ht="15" customHeight="1" x14ac:dyDescent="0.2">
      <c r="A420" s="3">
        <f>'Stocks Returns'!A416</f>
        <v>42878</v>
      </c>
      <c r="B420" s="5">
        <f>SUMPRODUCT('Stocks Returns'!B416:E416,$H$10:$K$10)</f>
        <v>5.6380244428828946E-3</v>
      </c>
      <c r="C420" s="5">
        <f t="shared" si="19"/>
        <v>-5.6380244428828946E-3</v>
      </c>
      <c r="D420" s="24">
        <f t="shared" si="20"/>
        <v>1.0038654507476465</v>
      </c>
      <c r="E420" s="24">
        <f t="shared" si="21"/>
        <v>1.598370382120132</v>
      </c>
    </row>
    <row r="421" spans="1:5" ht="15" customHeight="1" x14ac:dyDescent="0.2">
      <c r="A421" s="3">
        <f>'Stocks Returns'!A417</f>
        <v>42879</v>
      </c>
      <c r="B421" s="5">
        <f>SUMPRODUCT('Stocks Returns'!B417:E417,$H$10:$K$10)</f>
        <v>9.5989023777141875E-3</v>
      </c>
      <c r="C421" s="5">
        <f t="shared" si="19"/>
        <v>-9.5989023777141875E-3</v>
      </c>
      <c r="D421" s="24">
        <f t="shared" si="20"/>
        <v>1.0065588477433318</v>
      </c>
      <c r="E421" s="24">
        <f t="shared" si="21"/>
        <v>1.6010073257117088</v>
      </c>
    </row>
    <row r="422" spans="1:5" ht="15" customHeight="1" x14ac:dyDescent="0.2">
      <c r="A422" s="3">
        <f>'Stocks Returns'!A418</f>
        <v>42880</v>
      </c>
      <c r="B422" s="5">
        <f>SUMPRODUCT('Stocks Returns'!B418:E418,$H$10:$K$10)</f>
        <v>2.2178517106753986E-3</v>
      </c>
      <c r="C422" s="5">
        <f t="shared" si="19"/>
        <v>-2.2178517106753986E-3</v>
      </c>
      <c r="D422" s="24">
        <f t="shared" si="20"/>
        <v>1.0015397332897455</v>
      </c>
      <c r="E422" s="24">
        <f t="shared" si="21"/>
        <v>1.5960698787548886</v>
      </c>
    </row>
    <row r="423" spans="1:5" ht="15" customHeight="1" x14ac:dyDescent="0.2">
      <c r="A423" s="3">
        <f>'Stocks Returns'!A419</f>
        <v>42881</v>
      </c>
      <c r="B423" s="5">
        <f>SUMPRODUCT('Stocks Returns'!B419:E419,$H$10:$K$10)</f>
        <v>-3.6255259451148498E-3</v>
      </c>
      <c r="C423" s="5">
        <f t="shared" si="19"/>
        <v>3.6255259451148498E-3</v>
      </c>
      <c r="D423" s="24">
        <f t="shared" si="20"/>
        <v>0.99756623648380816</v>
      </c>
      <c r="E423" s="24">
        <f t="shared" si="21"/>
        <v>1.5920893011721056</v>
      </c>
    </row>
    <row r="424" spans="1:5" ht="15" customHeight="1" x14ac:dyDescent="0.2">
      <c r="A424" s="3">
        <f>'Stocks Returns'!A420</f>
        <v>42884</v>
      </c>
      <c r="B424" s="5">
        <f>SUMPRODUCT('Stocks Returns'!B420:E420,$H$10:$K$10)</f>
        <v>0</v>
      </c>
      <c r="C424" s="5">
        <f t="shared" si="19"/>
        <v>0</v>
      </c>
      <c r="D424" s="24">
        <f t="shared" si="20"/>
        <v>1.0000315941264861</v>
      </c>
      <c r="E424" s="24">
        <f t="shared" si="21"/>
        <v>1.594566484021902</v>
      </c>
    </row>
    <row r="425" spans="1:5" ht="15" customHeight="1" x14ac:dyDescent="0.2">
      <c r="A425" s="3">
        <f>'Stocks Returns'!A421</f>
        <v>42885</v>
      </c>
      <c r="B425" s="5">
        <f>SUMPRODUCT('Stocks Returns'!B421:E421,$H$10:$K$10)</f>
        <v>1.2011443689391584E-3</v>
      </c>
      <c r="C425" s="5">
        <f t="shared" si="19"/>
        <v>-1.2011443689391584E-3</v>
      </c>
      <c r="D425" s="24">
        <f t="shared" si="20"/>
        <v>1.0008483722973649</v>
      </c>
      <c r="E425" s="24">
        <f t="shared" si="21"/>
        <v>1.5953818239037372</v>
      </c>
    </row>
    <row r="426" spans="1:5" ht="15" customHeight="1" x14ac:dyDescent="0.2">
      <c r="A426" s="3">
        <f>'Stocks Returns'!A422</f>
        <v>42886</v>
      </c>
      <c r="B426" s="5">
        <f>SUMPRODUCT('Stocks Returns'!B422:E422,$H$10:$K$10)</f>
        <v>5.6784145667569891E-3</v>
      </c>
      <c r="C426" s="5">
        <f t="shared" si="19"/>
        <v>-5.6784145667569891E-3</v>
      </c>
      <c r="D426" s="24">
        <f t="shared" si="20"/>
        <v>1.003892916031881</v>
      </c>
      <c r="E426" s="24">
        <f t="shared" si="21"/>
        <v>1.5983974195770372</v>
      </c>
    </row>
    <row r="427" spans="1:5" ht="15" customHeight="1" x14ac:dyDescent="0.2">
      <c r="A427" s="3">
        <f>'Stocks Returns'!A423</f>
        <v>42887</v>
      </c>
      <c r="B427" s="5">
        <f>SUMPRODUCT('Stocks Returns'!B423:E423,$H$10:$K$10)</f>
        <v>1.7748430591486618E-3</v>
      </c>
      <c r="C427" s="5">
        <f t="shared" si="19"/>
        <v>-1.7748430591486618E-3</v>
      </c>
      <c r="D427" s="24">
        <f t="shared" si="20"/>
        <v>1.0012384874067073</v>
      </c>
      <c r="E427" s="24">
        <f t="shared" si="21"/>
        <v>1.5957703090625799</v>
      </c>
    </row>
    <row r="428" spans="1:5" ht="15" customHeight="1" x14ac:dyDescent="0.2">
      <c r="A428" s="3">
        <f>'Stocks Returns'!A424</f>
        <v>42888</v>
      </c>
      <c r="B428" s="5">
        <f>SUMPRODUCT('Stocks Returns'!B424:E424,$H$10:$K$10)</f>
        <v>8.0222824664878331E-3</v>
      </c>
      <c r="C428" s="5">
        <f t="shared" si="19"/>
        <v>-8.0222824664878331E-3</v>
      </c>
      <c r="D428" s="24">
        <f t="shared" si="20"/>
        <v>1.005486746203698</v>
      </c>
      <c r="E428" s="24">
        <f t="shared" si="21"/>
        <v>1.5999612087237094</v>
      </c>
    </row>
    <row r="429" spans="1:5" ht="15" customHeight="1" x14ac:dyDescent="0.2">
      <c r="A429" s="3">
        <f>'Stocks Returns'!A425</f>
        <v>42891</v>
      </c>
      <c r="B429" s="5">
        <f>SUMPRODUCT('Stocks Returns'!B425:E425,$H$10:$K$10)</f>
        <v>3.9640148735744238E-3</v>
      </c>
      <c r="C429" s="5">
        <f t="shared" si="19"/>
        <v>-3.9640148735744238E-3</v>
      </c>
      <c r="D429" s="24">
        <f t="shared" si="20"/>
        <v>1.0027271242405169</v>
      </c>
      <c r="E429" s="24">
        <f t="shared" si="21"/>
        <v>1.5972471146533582</v>
      </c>
    </row>
    <row r="430" spans="1:5" ht="15" customHeight="1" x14ac:dyDescent="0.2">
      <c r="A430" s="3">
        <f>'Stocks Returns'!A426</f>
        <v>42892</v>
      </c>
      <c r="B430" s="5">
        <f>SUMPRODUCT('Stocks Returns'!B426:E426,$H$10:$K$10)</f>
        <v>-6.5943293073656498E-3</v>
      </c>
      <c r="C430" s="5">
        <f t="shared" si="19"/>
        <v>6.5943293073656498E-3</v>
      </c>
      <c r="D430" s="24">
        <f t="shared" si="20"/>
        <v>0.99554745019747759</v>
      </c>
      <c r="E430" s="24">
        <f t="shared" si="21"/>
        <v>1.5900428092205099</v>
      </c>
    </row>
    <row r="431" spans="1:5" ht="15" customHeight="1" x14ac:dyDescent="0.2">
      <c r="A431" s="3">
        <f>'Stocks Returns'!A427</f>
        <v>42893</v>
      </c>
      <c r="B431" s="5">
        <f>SUMPRODUCT('Stocks Returns'!B427:E427,$H$10:$K$10)</f>
        <v>3.8068869432599612E-3</v>
      </c>
      <c r="C431" s="5">
        <f t="shared" si="19"/>
        <v>-3.8068869432599612E-3</v>
      </c>
      <c r="D431" s="24">
        <f t="shared" si="20"/>
        <v>1.0026202772479029</v>
      </c>
      <c r="E431" s="24">
        <f t="shared" si="21"/>
        <v>1.5971414134273101</v>
      </c>
    </row>
    <row r="432" spans="1:5" ht="15" customHeight="1" x14ac:dyDescent="0.2">
      <c r="A432" s="3">
        <f>'Stocks Returns'!A428</f>
        <v>42894</v>
      </c>
      <c r="B432" s="5">
        <f>SUMPRODUCT('Stocks Returns'!B428:E428,$H$10:$K$10)</f>
        <v>4.5732190638852457E-4</v>
      </c>
      <c r="C432" s="5">
        <f t="shared" si="19"/>
        <v>-4.5732190638852457E-4</v>
      </c>
      <c r="D432" s="24">
        <f t="shared" si="20"/>
        <v>1.0003425730228304</v>
      </c>
      <c r="E432" s="24">
        <f t="shared" si="21"/>
        <v>1.5948772301485041</v>
      </c>
    </row>
    <row r="433" spans="1:5" ht="15" customHeight="1" x14ac:dyDescent="0.2">
      <c r="A433" s="3">
        <f>'Stocks Returns'!A429</f>
        <v>42895</v>
      </c>
      <c r="B433" s="5">
        <f>SUMPRODUCT('Stocks Returns'!B429:E429,$H$10:$K$10)</f>
        <v>-1.7486355870667183E-2</v>
      </c>
      <c r="C433" s="5">
        <f t="shared" si="19"/>
        <v>1.7486355870667183E-2</v>
      </c>
      <c r="D433" s="24">
        <f t="shared" si="20"/>
        <v>0.98814087213443258</v>
      </c>
      <c r="E433" s="24">
        <f t="shared" si="21"/>
        <v>1.5823967014355615</v>
      </c>
    </row>
    <row r="434" spans="1:5" ht="15" customHeight="1" x14ac:dyDescent="0.2">
      <c r="A434" s="3">
        <f>'Stocks Returns'!A430</f>
        <v>42898</v>
      </c>
      <c r="B434" s="5">
        <f>SUMPRODUCT('Stocks Returns'!B430:E430,$H$10:$K$10)</f>
        <v>-1.0613923699757617E-2</v>
      </c>
      <c r="C434" s="5">
        <f t="shared" si="19"/>
        <v>1.0613923699757617E-2</v>
      </c>
      <c r="D434" s="24">
        <f t="shared" si="20"/>
        <v>0.992814126010651</v>
      </c>
      <c r="E434" s="24">
        <f t="shared" si="21"/>
        <v>1.5872462379351482</v>
      </c>
    </row>
    <row r="435" spans="1:5" ht="15" customHeight="1" x14ac:dyDescent="0.2">
      <c r="A435" s="3">
        <f>'Stocks Returns'!A431</f>
        <v>42899</v>
      </c>
      <c r="B435" s="5">
        <f>SUMPRODUCT('Stocks Returns'!B431:E431,$H$10:$K$10)</f>
        <v>1.6017191070955047E-2</v>
      </c>
      <c r="C435" s="5">
        <f t="shared" si="19"/>
        <v>-1.6017191070955047E-2</v>
      </c>
      <c r="D435" s="24">
        <f t="shared" si="20"/>
        <v>1.0109232840547357</v>
      </c>
      <c r="E435" s="24">
        <f t="shared" si="21"/>
        <v>1.6052177961736804</v>
      </c>
    </row>
    <row r="436" spans="1:5" ht="15" customHeight="1" x14ac:dyDescent="0.2">
      <c r="A436" s="3">
        <f>'Stocks Returns'!A432</f>
        <v>42900</v>
      </c>
      <c r="B436" s="5">
        <f>SUMPRODUCT('Stocks Returns'!B432:E432,$H$10:$K$10)</f>
        <v>1.1251425751678244E-3</v>
      </c>
      <c r="C436" s="5">
        <f t="shared" si="19"/>
        <v>-1.1251425751678244E-3</v>
      </c>
      <c r="D436" s="24">
        <f t="shared" si="20"/>
        <v>1.0007966910776003</v>
      </c>
      <c r="E436" s="24">
        <f t="shared" si="21"/>
        <v>1.5953303128616911</v>
      </c>
    </row>
    <row r="437" spans="1:5" ht="15" customHeight="1" x14ac:dyDescent="0.2">
      <c r="A437" s="3">
        <f>'Stocks Returns'!A433</f>
        <v>42901</v>
      </c>
      <c r="B437" s="5">
        <f>SUMPRODUCT('Stocks Returns'!B433:E433,$H$10:$K$10)</f>
        <v>-1.1782138397792552E-2</v>
      </c>
      <c r="C437" s="5">
        <f t="shared" si="19"/>
        <v>1.1782138397792552E-2</v>
      </c>
      <c r="D437" s="24">
        <f t="shared" si="20"/>
        <v>0.99201974001598725</v>
      </c>
      <c r="E437" s="24">
        <f t="shared" si="21"/>
        <v>1.5864279386993108</v>
      </c>
    </row>
    <row r="438" spans="1:5" ht="15" customHeight="1" x14ac:dyDescent="0.2">
      <c r="A438" s="3">
        <f>'Stocks Returns'!A434</f>
        <v>42902</v>
      </c>
      <c r="B438" s="5">
        <f>SUMPRODUCT('Stocks Returns'!B434:E434,$H$10:$K$10)</f>
        <v>-2.3321346442774688E-4</v>
      </c>
      <c r="C438" s="5">
        <f t="shared" si="19"/>
        <v>2.3321346442774688E-4</v>
      </c>
      <c r="D438" s="24">
        <f t="shared" si="20"/>
        <v>0.99987300897067533</v>
      </c>
      <c r="E438" s="24">
        <f t="shared" si="21"/>
        <v>1.5944078686117984</v>
      </c>
    </row>
    <row r="439" spans="1:5" ht="15" customHeight="1" x14ac:dyDescent="0.2">
      <c r="A439" s="3">
        <f>'Stocks Returns'!A435</f>
        <v>42905</v>
      </c>
      <c r="B439" s="5">
        <f>SUMPRODUCT('Stocks Returns'!B435:E435,$H$10:$K$10)</f>
        <v>7.3435416419751999E-3</v>
      </c>
      <c r="C439" s="5">
        <f t="shared" si="19"/>
        <v>-7.3435416419751999E-3</v>
      </c>
      <c r="D439" s="24">
        <f t="shared" si="20"/>
        <v>1.0050252024430293</v>
      </c>
      <c r="E439" s="24">
        <f t="shared" si="21"/>
        <v>1.599509419554898</v>
      </c>
    </row>
    <row r="440" spans="1:5" ht="15" customHeight="1" x14ac:dyDescent="0.2">
      <c r="A440" s="3">
        <f>'Stocks Returns'!A436</f>
        <v>42906</v>
      </c>
      <c r="B440" s="5">
        <f>SUMPRODUCT('Stocks Returns'!B436:E436,$H$10:$K$10)</f>
        <v>-6.1084863579059555E-3</v>
      </c>
      <c r="C440" s="5">
        <f t="shared" si="19"/>
        <v>6.1084863579059555E-3</v>
      </c>
      <c r="D440" s="24">
        <f t="shared" si="20"/>
        <v>0.99587782340311015</v>
      </c>
      <c r="E440" s="24">
        <f t="shared" si="21"/>
        <v>1.5903788238870675</v>
      </c>
    </row>
    <row r="441" spans="1:5" ht="15" customHeight="1" x14ac:dyDescent="0.2">
      <c r="A441" s="3">
        <f>'Stocks Returns'!A437</f>
        <v>42907</v>
      </c>
      <c r="B441" s="5">
        <f>SUMPRODUCT('Stocks Returns'!B437:E437,$H$10:$K$10)</f>
        <v>1.9519187451268035E-3</v>
      </c>
      <c r="C441" s="5">
        <f t="shared" si="19"/>
        <v>-1.9519187451268035E-3</v>
      </c>
      <c r="D441" s="24">
        <f t="shared" si="20"/>
        <v>1.0013588988731725</v>
      </c>
      <c r="E441" s="24">
        <f t="shared" si="21"/>
        <v>1.5958900942054974</v>
      </c>
    </row>
    <row r="442" spans="1:5" ht="15" customHeight="1" x14ac:dyDescent="0.2">
      <c r="A442" s="3">
        <f>'Stocks Returns'!A438</f>
        <v>42908</v>
      </c>
      <c r="B442" s="5">
        <f>SUMPRODUCT('Stocks Returns'!B438:E438,$H$10:$K$10)</f>
        <v>-6.4715401542431578E-3</v>
      </c>
      <c r="C442" s="5">
        <f t="shared" si="19"/>
        <v>6.4715401542431578E-3</v>
      </c>
      <c r="D442" s="24">
        <f t="shared" si="20"/>
        <v>0.99563094682160092</v>
      </c>
      <c r="E442" s="24">
        <f t="shared" si="21"/>
        <v>1.5901277725069773</v>
      </c>
    </row>
    <row r="443" spans="1:5" ht="15" customHeight="1" x14ac:dyDescent="0.2">
      <c r="A443" s="3">
        <f>'Stocks Returns'!A439</f>
        <v>42909</v>
      </c>
      <c r="B443" s="5">
        <f>SUMPRODUCT('Stocks Returns'!B439:E439,$H$10:$K$10)</f>
        <v>1.7417171506825025E-2</v>
      </c>
      <c r="C443" s="5">
        <f t="shared" si="19"/>
        <v>-1.7417171506825025E-2</v>
      </c>
      <c r="D443" s="24">
        <f t="shared" si="20"/>
        <v>1.0118752707511272</v>
      </c>
      <c r="E443" s="24">
        <f t="shared" si="21"/>
        <v>1.6061258776841876</v>
      </c>
    </row>
    <row r="444" spans="1:5" ht="15" customHeight="1" x14ac:dyDescent="0.2">
      <c r="A444" s="3">
        <f>'Stocks Returns'!A440</f>
        <v>42912</v>
      </c>
      <c r="B444" s="5">
        <f>SUMPRODUCT('Stocks Returns'!B440:E440,$H$10:$K$10)</f>
        <v>-4.7185307101213353E-3</v>
      </c>
      <c r="C444" s="5">
        <f t="shared" si="19"/>
        <v>4.7185307101213353E-3</v>
      </c>
      <c r="D444" s="24">
        <f t="shared" si="20"/>
        <v>0.99682299324360368</v>
      </c>
      <c r="E444" s="24">
        <f t="shared" si="21"/>
        <v>1.5913377411042879</v>
      </c>
    </row>
    <row r="445" spans="1:5" ht="15" customHeight="1" x14ac:dyDescent="0.2">
      <c r="A445" s="3">
        <f>'Stocks Returns'!A441</f>
        <v>42913</v>
      </c>
      <c r="B445" s="5">
        <f>SUMPRODUCT('Stocks Returns'!B441:E441,$H$10:$K$10)</f>
        <v>-4.6242555437273729E-3</v>
      </c>
      <c r="C445" s="5">
        <f t="shared" si="19"/>
        <v>4.6242555437273729E-3</v>
      </c>
      <c r="D445" s="24">
        <f t="shared" si="20"/>
        <v>0.99688710035675154</v>
      </c>
      <c r="E445" s="24">
        <f t="shared" si="21"/>
        <v>1.5914026521399338</v>
      </c>
    </row>
    <row r="446" spans="1:5" ht="15" customHeight="1" x14ac:dyDescent="0.2">
      <c r="A446" s="3">
        <f>'Stocks Returns'!A442</f>
        <v>42914</v>
      </c>
      <c r="B446" s="5">
        <f>SUMPRODUCT('Stocks Returns'!B442:E442,$H$10:$K$10)</f>
        <v>1.3982941825428608E-2</v>
      </c>
      <c r="C446" s="5">
        <f t="shared" si="19"/>
        <v>-1.3982941825428608E-2</v>
      </c>
      <c r="D446" s="24">
        <f t="shared" si="20"/>
        <v>1.0095399945677777</v>
      </c>
      <c r="E446" s="24">
        <f t="shared" si="21"/>
        <v>1.6038917024630508</v>
      </c>
    </row>
    <row r="447" spans="1:5" ht="15" customHeight="1" x14ac:dyDescent="0.2">
      <c r="A447" s="3">
        <f>'Stocks Returns'!A443</f>
        <v>42915</v>
      </c>
      <c r="B447" s="5">
        <f>SUMPRODUCT('Stocks Returns'!B443:E443,$H$10:$K$10)</f>
        <v>-1.9643253175905127E-2</v>
      </c>
      <c r="C447" s="5">
        <f t="shared" si="19"/>
        <v>1.9643253175905127E-2</v>
      </c>
      <c r="D447" s="24">
        <f t="shared" si="20"/>
        <v>0.98667418196687073</v>
      </c>
      <c r="E447" s="24">
        <f t="shared" si="21"/>
        <v>1.5808570604324301</v>
      </c>
    </row>
    <row r="448" spans="1:5" ht="15" customHeight="1" x14ac:dyDescent="0.2">
      <c r="A448" s="3">
        <f>'Stocks Returns'!A444</f>
        <v>42916</v>
      </c>
      <c r="B448" s="5">
        <f>SUMPRODUCT('Stocks Returns'!B444:E444,$H$10:$K$10)</f>
        <v>-6.4443455831336002E-3</v>
      </c>
      <c r="C448" s="5">
        <f t="shared" si="19"/>
        <v>6.4443455831336002E-3</v>
      </c>
      <c r="D448" s="24">
        <f t="shared" si="20"/>
        <v>0.9956494391299554</v>
      </c>
      <c r="E448" s="24">
        <f t="shared" si="21"/>
        <v>1.5901465859035135</v>
      </c>
    </row>
    <row r="449" spans="1:5" ht="15" customHeight="1" x14ac:dyDescent="0.2">
      <c r="A449" s="3">
        <f>'Stocks Returns'!A445</f>
        <v>42919</v>
      </c>
      <c r="B449" s="5">
        <f>SUMPRODUCT('Stocks Returns'!B445:E445,$H$10:$K$10)</f>
        <v>-5.4439029534653523E-3</v>
      </c>
      <c r="C449" s="5">
        <f t="shared" si="19"/>
        <v>5.4439029534653523E-3</v>
      </c>
      <c r="D449" s="24">
        <f t="shared" si="20"/>
        <v>0.9963297401181298</v>
      </c>
      <c r="E449" s="24">
        <f t="shared" si="21"/>
        <v>1.5908377562400347</v>
      </c>
    </row>
    <row r="450" spans="1:5" ht="15" customHeight="1" x14ac:dyDescent="0.2">
      <c r="A450" s="3">
        <f>'Stocks Returns'!A446</f>
        <v>42920</v>
      </c>
      <c r="B450" s="5">
        <f>SUMPRODUCT('Stocks Returns'!B446:E446,$H$10:$K$10)</f>
        <v>0</v>
      </c>
      <c r="C450" s="5">
        <f t="shared" si="19"/>
        <v>0</v>
      </c>
      <c r="D450" s="24">
        <f t="shared" si="20"/>
        <v>1.0000315941264861</v>
      </c>
      <c r="E450" s="24">
        <f t="shared" si="21"/>
        <v>1.594566484021902</v>
      </c>
    </row>
    <row r="451" spans="1:5" ht="15" customHeight="1" x14ac:dyDescent="0.2">
      <c r="A451" s="3">
        <f>'Stocks Returns'!A447</f>
        <v>42921</v>
      </c>
      <c r="B451" s="5">
        <f>SUMPRODUCT('Stocks Returns'!B447:E447,$H$10:$K$10)</f>
        <v>8.5402839393218886E-3</v>
      </c>
      <c r="C451" s="5">
        <f t="shared" si="19"/>
        <v>-8.5402839393218886E-3</v>
      </c>
      <c r="D451" s="24">
        <f t="shared" si="20"/>
        <v>1.0058389872052251</v>
      </c>
      <c r="E451" s="24">
        <f t="shared" si="21"/>
        <v>1.6003054256484441</v>
      </c>
    </row>
    <row r="452" spans="1:5" ht="15" customHeight="1" x14ac:dyDescent="0.2">
      <c r="A452" s="3">
        <f>'Stocks Returns'!A448</f>
        <v>42922</v>
      </c>
      <c r="B452" s="5">
        <f>SUMPRODUCT('Stocks Returns'!B448:E448,$H$10:$K$10)</f>
        <v>-8.3080534497390231E-3</v>
      </c>
      <c r="C452" s="5">
        <f t="shared" si="19"/>
        <v>8.3080534497390231E-3</v>
      </c>
      <c r="D452" s="24">
        <f t="shared" si="20"/>
        <v>0.99438211778066365</v>
      </c>
      <c r="E452" s="24">
        <f t="shared" si="21"/>
        <v>1.5888541244533088</v>
      </c>
    </row>
    <row r="453" spans="1:5" ht="15" customHeight="1" x14ac:dyDescent="0.2">
      <c r="A453" s="3">
        <f>'Stocks Returns'!A449</f>
        <v>42923</v>
      </c>
      <c r="B453" s="5">
        <f>SUMPRODUCT('Stocks Returns'!B449:E449,$H$10:$K$10)</f>
        <v>7.8154332016912003E-3</v>
      </c>
      <c r="C453" s="5">
        <f t="shared" si="19"/>
        <v>-7.8154332016912003E-3</v>
      </c>
      <c r="D453" s="24">
        <f t="shared" si="20"/>
        <v>1.0053460887036363</v>
      </c>
      <c r="E453" s="24">
        <f t="shared" si="21"/>
        <v>1.5998236152061249</v>
      </c>
    </row>
    <row r="454" spans="1:5" ht="15" customHeight="1" x14ac:dyDescent="0.2">
      <c r="A454" s="3">
        <f>'Stocks Returns'!A450</f>
        <v>42926</v>
      </c>
      <c r="B454" s="5">
        <f>SUMPRODUCT('Stocks Returns'!B450:E450,$H$10:$K$10)</f>
        <v>1.187280323681043E-2</v>
      </c>
      <c r="C454" s="5">
        <f t="shared" ref="C454:C517" si="22">-B454</f>
        <v>-1.187280323681043E-2</v>
      </c>
      <c r="D454" s="24">
        <f t="shared" ref="D454:D517" si="23">1+$H$13+$H$19*(B454-$H$13)</f>
        <v>1.0081051003275172</v>
      </c>
      <c r="E454" s="24">
        <f t="shared" ref="E454:E517" si="24">$H$22*D454-$H$23*D454^2-LN(1+$H$24*EXP(1-D454^3))</f>
        <v>1.6025078952411576</v>
      </c>
    </row>
    <row r="455" spans="1:5" ht="15" customHeight="1" x14ac:dyDescent="0.2">
      <c r="A455" s="3">
        <f>'Stocks Returns'!A451</f>
        <v>42927</v>
      </c>
      <c r="B455" s="5">
        <f>SUMPRODUCT('Stocks Returns'!B451:E451,$H$10:$K$10)</f>
        <v>3.444801092870388E-3</v>
      </c>
      <c r="C455" s="5">
        <f t="shared" si="22"/>
        <v>-3.444801092870388E-3</v>
      </c>
      <c r="D455" s="24">
        <f t="shared" si="23"/>
        <v>1.0023740588696382</v>
      </c>
      <c r="E455" s="24">
        <f t="shared" si="24"/>
        <v>1.5968976605965586</v>
      </c>
    </row>
    <row r="456" spans="1:5" ht="15" customHeight="1" x14ac:dyDescent="0.2">
      <c r="A456" s="3">
        <f>'Stocks Returns'!A452</f>
        <v>42928</v>
      </c>
      <c r="B456" s="5">
        <f>SUMPRODUCT('Stocks Returns'!B452:E452,$H$10:$K$10)</f>
        <v>8.4316876556039221E-3</v>
      </c>
      <c r="C456" s="5">
        <f t="shared" si="22"/>
        <v>-8.4316876556039221E-3</v>
      </c>
      <c r="D456" s="24">
        <f t="shared" si="23"/>
        <v>1.0057651417322968</v>
      </c>
      <c r="E456" s="24">
        <f t="shared" si="24"/>
        <v>1.6002333039675938</v>
      </c>
    </row>
    <row r="457" spans="1:5" ht="15" customHeight="1" x14ac:dyDescent="0.2">
      <c r="A457" s="3">
        <f>'Stocks Returns'!A453</f>
        <v>42929</v>
      </c>
      <c r="B457" s="5">
        <f>SUMPRODUCT('Stocks Returns'!B453:E453,$H$10:$K$10)</f>
        <v>-2.9336926514635306E-3</v>
      </c>
      <c r="C457" s="5">
        <f t="shared" si="22"/>
        <v>2.9336926514635306E-3</v>
      </c>
      <c r="D457" s="24">
        <f t="shared" si="23"/>
        <v>0.99803668312349103</v>
      </c>
      <c r="E457" s="24">
        <f t="shared" si="24"/>
        <v>1.5925638758732155</v>
      </c>
    </row>
    <row r="458" spans="1:5" ht="15" customHeight="1" x14ac:dyDescent="0.2">
      <c r="A458" s="3">
        <f>'Stocks Returns'!A454</f>
        <v>42930</v>
      </c>
      <c r="B458" s="5">
        <f>SUMPRODUCT('Stocks Returns'!B454:E454,$H$10:$K$10)</f>
        <v>1.0808453938750592E-2</v>
      </c>
      <c r="C458" s="5">
        <f t="shared" si="22"/>
        <v>-1.0808453938750592E-2</v>
      </c>
      <c r="D458" s="24">
        <f t="shared" si="23"/>
        <v>1.0073813428048366</v>
      </c>
      <c r="E458" s="24">
        <f t="shared" si="24"/>
        <v>1.6018067288255593</v>
      </c>
    </row>
    <row r="459" spans="1:5" ht="15" customHeight="1" x14ac:dyDescent="0.2">
      <c r="A459" s="3">
        <f>'Stocks Returns'!A455</f>
        <v>42933</v>
      </c>
      <c r="B459" s="5">
        <f>SUMPRODUCT('Stocks Returns'!B455:E455,$H$10:$K$10)</f>
        <v>-7.902392752861773E-4</v>
      </c>
      <c r="C459" s="5">
        <f t="shared" si="22"/>
        <v>7.902392752861773E-4</v>
      </c>
      <c r="D459" s="24">
        <f t="shared" si="23"/>
        <v>0.99949423141929161</v>
      </c>
      <c r="E459" s="24">
        <f t="shared" si="24"/>
        <v>1.5940286118798874</v>
      </c>
    </row>
    <row r="460" spans="1:5" ht="15" customHeight="1" x14ac:dyDescent="0.2">
      <c r="A460" s="3">
        <f>'Stocks Returns'!A456</f>
        <v>42934</v>
      </c>
      <c r="B460" s="5">
        <f>SUMPRODUCT('Stocks Returns'!B456:E456,$H$10:$K$10)</f>
        <v>7.6273631462061885E-3</v>
      </c>
      <c r="C460" s="5">
        <f t="shared" si="22"/>
        <v>-7.6273631462061885E-3</v>
      </c>
      <c r="D460" s="24">
        <f t="shared" si="23"/>
        <v>1.0052182010659063</v>
      </c>
      <c r="E460" s="24">
        <f t="shared" si="24"/>
        <v>1.5996984439567252</v>
      </c>
    </row>
    <row r="461" spans="1:5" ht="15" customHeight="1" x14ac:dyDescent="0.2">
      <c r="A461" s="3">
        <f>'Stocks Returns'!A457</f>
        <v>42935</v>
      </c>
      <c r="B461" s="5">
        <f>SUMPRODUCT('Stocks Returns'!B457:E457,$H$10:$K$10)</f>
        <v>7.0576836395511442E-3</v>
      </c>
      <c r="C461" s="5">
        <f t="shared" si="22"/>
        <v>-7.0576836395511442E-3</v>
      </c>
      <c r="D461" s="24">
        <f t="shared" si="23"/>
        <v>1.004830819001381</v>
      </c>
      <c r="E461" s="24">
        <f t="shared" si="24"/>
        <v>1.5993188867310395</v>
      </c>
    </row>
    <row r="462" spans="1:5" ht="15" customHeight="1" x14ac:dyDescent="0.2">
      <c r="A462" s="3">
        <f>'Stocks Returns'!A458</f>
        <v>42936</v>
      </c>
      <c r="B462" s="5">
        <f>SUMPRODUCT('Stocks Returns'!B458:E458,$H$10:$K$10)</f>
        <v>-6.6757762029743617E-4</v>
      </c>
      <c r="C462" s="5">
        <f t="shared" si="22"/>
        <v>6.6757762029743617E-4</v>
      </c>
      <c r="D462" s="24">
        <f t="shared" si="23"/>
        <v>0.99957764134468396</v>
      </c>
      <c r="E462" s="24">
        <f t="shared" si="24"/>
        <v>1.5941121765632964</v>
      </c>
    </row>
    <row r="463" spans="1:5" ht="15" customHeight="1" x14ac:dyDescent="0.2">
      <c r="A463" s="3">
        <f>'Stocks Returns'!A459</f>
        <v>42937</v>
      </c>
      <c r="B463" s="5">
        <f>SUMPRODUCT('Stocks Returns'!B459:E459,$H$10:$K$10)</f>
        <v>1.1944982179513354E-2</v>
      </c>
      <c r="C463" s="5">
        <f t="shared" si="22"/>
        <v>-1.1944982179513354E-2</v>
      </c>
      <c r="D463" s="24">
        <f t="shared" si="23"/>
        <v>1.0081541820085553</v>
      </c>
      <c r="E463" s="24">
        <f t="shared" si="24"/>
        <v>1.6025553678384752</v>
      </c>
    </row>
    <row r="464" spans="1:5" ht="15" customHeight="1" x14ac:dyDescent="0.2">
      <c r="A464" s="3">
        <f>'Stocks Returns'!A460</f>
        <v>42940</v>
      </c>
      <c r="B464" s="5">
        <f>SUMPRODUCT('Stocks Returns'!B460:E460,$H$10:$K$10)</f>
        <v>6.7998882595855827E-3</v>
      </c>
      <c r="C464" s="5">
        <f t="shared" si="22"/>
        <v>-6.7998882595855827E-3</v>
      </c>
      <c r="D464" s="24">
        <f t="shared" si="23"/>
        <v>1.0046555181430044</v>
      </c>
      <c r="E464" s="24">
        <f t="shared" si="24"/>
        <v>1.5991469276065307</v>
      </c>
    </row>
    <row r="465" spans="1:5" ht="15" customHeight="1" x14ac:dyDescent="0.2">
      <c r="A465" s="3">
        <f>'Stocks Returns'!A461</f>
        <v>42941</v>
      </c>
      <c r="B465" s="5">
        <f>SUMPRODUCT('Stocks Returns'!B461:E461,$H$10:$K$10)</f>
        <v>-3.031904398853892E-3</v>
      </c>
      <c r="C465" s="5">
        <f t="shared" si="22"/>
        <v>3.031904398853892E-3</v>
      </c>
      <c r="D465" s="24">
        <f t="shared" si="23"/>
        <v>0.99796989913526557</v>
      </c>
      <c r="E465" s="24">
        <f t="shared" si="24"/>
        <v>1.5924965595564986</v>
      </c>
    </row>
    <row r="466" spans="1:5" ht="15" customHeight="1" x14ac:dyDescent="0.2">
      <c r="A466" s="3">
        <f>'Stocks Returns'!A462</f>
        <v>42942</v>
      </c>
      <c r="B466" s="5">
        <f>SUMPRODUCT('Stocks Returns'!B462:E462,$H$10:$K$10)</f>
        <v>9.5696280283270648E-3</v>
      </c>
      <c r="C466" s="5">
        <f t="shared" si="22"/>
        <v>-9.5696280283270648E-3</v>
      </c>
      <c r="D466" s="24">
        <f t="shared" si="23"/>
        <v>1.0065389411857486</v>
      </c>
      <c r="E466" s="24">
        <f t="shared" si="24"/>
        <v>1.6009879440419754</v>
      </c>
    </row>
    <row r="467" spans="1:5" ht="15" customHeight="1" x14ac:dyDescent="0.2">
      <c r="A467" s="3">
        <f>'Stocks Returns'!A463</f>
        <v>42943</v>
      </c>
      <c r="B467" s="5">
        <f>SUMPRODUCT('Stocks Returns'!B463:E463,$H$10:$K$10)</f>
        <v>-1.3230772006463167E-2</v>
      </c>
      <c r="C467" s="5">
        <f t="shared" si="22"/>
        <v>1.3230772006463167E-2</v>
      </c>
      <c r="D467" s="24">
        <f t="shared" si="23"/>
        <v>0.99103466916209126</v>
      </c>
      <c r="E467" s="24">
        <f t="shared" si="24"/>
        <v>1.5854097647770802</v>
      </c>
    </row>
    <row r="468" spans="1:5" ht="15" customHeight="1" x14ac:dyDescent="0.2">
      <c r="A468" s="3">
        <f>'Stocks Returns'!A464</f>
        <v>42944</v>
      </c>
      <c r="B468" s="5">
        <f>SUMPRODUCT('Stocks Returns'!B464:E464,$H$10:$K$10)</f>
        <v>-4.0533310283107776E-3</v>
      </c>
      <c r="C468" s="5">
        <f t="shared" si="22"/>
        <v>4.0533310283107776E-3</v>
      </c>
      <c r="D468" s="24">
        <f t="shared" si="23"/>
        <v>0.99727532902723492</v>
      </c>
      <c r="E468" s="24">
        <f t="shared" si="24"/>
        <v>1.591795400202074</v>
      </c>
    </row>
    <row r="469" spans="1:5" ht="15" customHeight="1" x14ac:dyDescent="0.2">
      <c r="A469" s="3">
        <f>'Stocks Returns'!A465</f>
        <v>42947</v>
      </c>
      <c r="B469" s="5">
        <f>SUMPRODUCT('Stocks Returns'!B465:E465,$H$10:$K$10)</f>
        <v>3.1893164109409646E-3</v>
      </c>
      <c r="C469" s="5">
        <f t="shared" si="22"/>
        <v>-3.1893164109409646E-3</v>
      </c>
      <c r="D469" s="24">
        <f t="shared" si="23"/>
        <v>1.0022003292859261</v>
      </c>
      <c r="E469" s="24">
        <f t="shared" si="24"/>
        <v>1.5967255240664262</v>
      </c>
    </row>
    <row r="470" spans="1:5" ht="15" customHeight="1" x14ac:dyDescent="0.2">
      <c r="A470" s="3">
        <f>'Stocks Returns'!A466</f>
        <v>42948</v>
      </c>
      <c r="B470" s="5">
        <f>SUMPRODUCT('Stocks Returns'!B466:E466,$H$10:$K$10)</f>
        <v>1.2339200579793397E-2</v>
      </c>
      <c r="C470" s="5">
        <f t="shared" si="22"/>
        <v>-1.2339200579793397E-2</v>
      </c>
      <c r="D470" s="24">
        <f t="shared" si="23"/>
        <v>1.0084222505207456</v>
      </c>
      <c r="E470" s="24">
        <f t="shared" si="24"/>
        <v>1.6028144752002833</v>
      </c>
    </row>
    <row r="471" spans="1:5" ht="15" customHeight="1" x14ac:dyDescent="0.2">
      <c r="A471" s="3">
        <f>'Stocks Returns'!A467</f>
        <v>42949</v>
      </c>
      <c r="B471" s="5">
        <f>SUMPRODUCT('Stocks Returns'!B467:E467,$H$10:$K$10)</f>
        <v>3.3209228593963146E-3</v>
      </c>
      <c r="C471" s="5">
        <f t="shared" si="22"/>
        <v>-3.3209228593963146E-3</v>
      </c>
      <c r="D471" s="24">
        <f t="shared" si="23"/>
        <v>1.0022898216708758</v>
      </c>
      <c r="E471" s="24">
        <f t="shared" si="24"/>
        <v>1.596814210976532</v>
      </c>
    </row>
    <row r="472" spans="1:5" ht="15" customHeight="1" x14ac:dyDescent="0.2">
      <c r="A472" s="3">
        <f>'Stocks Returns'!A468</f>
        <v>42950</v>
      </c>
      <c r="B472" s="5">
        <f>SUMPRODUCT('Stocks Returns'!B468:E468,$H$10:$K$10)</f>
        <v>-5.4990244651297931E-3</v>
      </c>
      <c r="C472" s="5">
        <f t="shared" si="22"/>
        <v>5.4990244651297931E-3</v>
      </c>
      <c r="D472" s="24">
        <f t="shared" si="23"/>
        <v>0.99629225749019801</v>
      </c>
      <c r="E472" s="24">
        <f t="shared" si="24"/>
        <v>1.5907997225554618</v>
      </c>
    </row>
    <row r="473" spans="1:5" ht="15" customHeight="1" x14ac:dyDescent="0.2">
      <c r="A473" s="3">
        <f>'Stocks Returns'!A469</f>
        <v>42951</v>
      </c>
      <c r="B473" s="5">
        <f>SUMPRODUCT('Stocks Returns'!B469:E469,$H$10:$K$10)</f>
        <v>5.4525722065316504E-3</v>
      </c>
      <c r="C473" s="5">
        <f t="shared" si="22"/>
        <v>-5.4525722065316504E-3</v>
      </c>
      <c r="D473" s="24">
        <f t="shared" si="23"/>
        <v>1.0037393432269277</v>
      </c>
      <c r="E473" s="24">
        <f t="shared" si="24"/>
        <v>1.5982461999480422</v>
      </c>
    </row>
    <row r="474" spans="1:5" ht="15" customHeight="1" x14ac:dyDescent="0.2">
      <c r="A474" s="3">
        <f>'Stocks Returns'!A470</f>
        <v>42954</v>
      </c>
      <c r="B474" s="5">
        <f>SUMPRODUCT('Stocks Returns'!B470:E470,$H$10:$K$10)</f>
        <v>6.8064133392825629E-3</v>
      </c>
      <c r="C474" s="5">
        <f t="shared" si="22"/>
        <v>-6.8064133392825629E-3</v>
      </c>
      <c r="D474" s="24">
        <f t="shared" si="23"/>
        <v>1.0046599551971984</v>
      </c>
      <c r="E474" s="24">
        <f t="shared" si="24"/>
        <v>1.599151281608433</v>
      </c>
    </row>
    <row r="475" spans="1:5" ht="15" customHeight="1" x14ac:dyDescent="0.2">
      <c r="A475" s="3">
        <f>'Stocks Returns'!A471</f>
        <v>42955</v>
      </c>
      <c r="B475" s="5">
        <f>SUMPRODUCT('Stocks Returns'!B471:E471,$H$10:$K$10)</f>
        <v>-2.1931462465967291E-3</v>
      </c>
      <c r="C475" s="5">
        <f t="shared" si="22"/>
        <v>2.1931462465967291E-3</v>
      </c>
      <c r="D475" s="24">
        <f t="shared" si="23"/>
        <v>0.99854025467880048</v>
      </c>
      <c r="E475" s="24">
        <f t="shared" si="24"/>
        <v>1.593070889003273</v>
      </c>
    </row>
    <row r="476" spans="1:5" ht="15" customHeight="1" x14ac:dyDescent="0.2">
      <c r="A476" s="3">
        <f>'Stocks Returns'!A472</f>
        <v>42956</v>
      </c>
      <c r="B476" s="5">
        <f>SUMPRODUCT('Stocks Returns'!B472:E472,$H$10:$K$10)</f>
        <v>-3.7355415026915396E-3</v>
      </c>
      <c r="C476" s="5">
        <f t="shared" si="22"/>
        <v>3.7355415026915396E-3</v>
      </c>
      <c r="D476" s="24">
        <f t="shared" si="23"/>
        <v>0.997491425904656</v>
      </c>
      <c r="E476" s="24">
        <f t="shared" si="24"/>
        <v>1.5920137529402889</v>
      </c>
    </row>
    <row r="477" spans="1:5" ht="15" customHeight="1" x14ac:dyDescent="0.2">
      <c r="A477" s="3">
        <f>'Stocks Returns'!A473</f>
        <v>42957</v>
      </c>
      <c r="B477" s="5">
        <f>SUMPRODUCT('Stocks Returns'!B473:E473,$H$10:$K$10)</f>
        <v>-1.5694747778426669E-2</v>
      </c>
      <c r="C477" s="5">
        <f t="shared" si="22"/>
        <v>1.5694747778426669E-2</v>
      </c>
      <c r="D477" s="24">
        <f t="shared" si="23"/>
        <v>0.98935916563715609</v>
      </c>
      <c r="E477" s="24">
        <f t="shared" si="24"/>
        <v>1.5836692037287894</v>
      </c>
    </row>
    <row r="478" spans="1:5" ht="15" customHeight="1" x14ac:dyDescent="0.2">
      <c r="A478" s="3">
        <f>'Stocks Returns'!A474</f>
        <v>42958</v>
      </c>
      <c r="B478" s="5">
        <f>SUMPRODUCT('Stocks Returns'!B474:E474,$H$10:$K$10)</f>
        <v>6.4479269319519155E-3</v>
      </c>
      <c r="C478" s="5">
        <f t="shared" si="22"/>
        <v>-6.4479269319519155E-3</v>
      </c>
      <c r="D478" s="24">
        <f t="shared" si="23"/>
        <v>1.0044161844402135</v>
      </c>
      <c r="E478" s="24">
        <f t="shared" si="24"/>
        <v>1.5989119559693326</v>
      </c>
    </row>
    <row r="479" spans="1:5" ht="15" customHeight="1" x14ac:dyDescent="0.2">
      <c r="A479" s="3">
        <f>'Stocks Returns'!A475</f>
        <v>42961</v>
      </c>
      <c r="B479" s="5">
        <f>SUMPRODUCT('Stocks Returns'!B475:E475,$H$10:$K$10)</f>
        <v>1.8028062046398556E-2</v>
      </c>
      <c r="C479" s="5">
        <f t="shared" si="22"/>
        <v>-1.8028062046398556E-2</v>
      </c>
      <c r="D479" s="24">
        <f t="shared" si="23"/>
        <v>1.0122906763180373</v>
      </c>
      <c r="E479" s="24">
        <f t="shared" si="24"/>
        <v>1.6065209621373184</v>
      </c>
    </row>
    <row r="480" spans="1:5" ht="15" customHeight="1" x14ac:dyDescent="0.2">
      <c r="A480" s="3">
        <f>'Stocks Returns'!A476</f>
        <v>42962</v>
      </c>
      <c r="B480" s="5">
        <f>SUMPRODUCT('Stocks Returns'!B476:E476,$H$10:$K$10)</f>
        <v>7.1079715359061236E-3</v>
      </c>
      <c r="C480" s="5">
        <f t="shared" si="22"/>
        <v>-7.1079715359061236E-3</v>
      </c>
      <c r="D480" s="24">
        <f t="shared" si="23"/>
        <v>1.0048650147709024</v>
      </c>
      <c r="E480" s="24">
        <f t="shared" si="24"/>
        <v>1.5993524161664776</v>
      </c>
    </row>
    <row r="481" spans="1:5" ht="15" customHeight="1" x14ac:dyDescent="0.2">
      <c r="A481" s="3">
        <f>'Stocks Returns'!A477</f>
        <v>42963</v>
      </c>
      <c r="B481" s="5">
        <f>SUMPRODUCT('Stocks Returns'!B477:E477,$H$10:$K$10)</f>
        <v>6.0078070327843633E-3</v>
      </c>
      <c r="C481" s="5">
        <f t="shared" si="22"/>
        <v>-6.0078070327843633E-3</v>
      </c>
      <c r="D481" s="24">
        <f t="shared" si="23"/>
        <v>1.0041169029087795</v>
      </c>
      <c r="E481" s="24">
        <f t="shared" si="24"/>
        <v>1.5986178038675729</v>
      </c>
    </row>
    <row r="482" spans="1:5" ht="15" customHeight="1" x14ac:dyDescent="0.2">
      <c r="A482" s="3">
        <f>'Stocks Returns'!A478</f>
        <v>42964</v>
      </c>
      <c r="B482" s="5">
        <f>SUMPRODUCT('Stocks Returns'!B478:E478,$H$10:$K$10)</f>
        <v>-1.2662460042438204E-2</v>
      </c>
      <c r="C482" s="5">
        <f t="shared" si="22"/>
        <v>1.2662460042438204E-2</v>
      </c>
      <c r="D482" s="24">
        <f t="shared" si="23"/>
        <v>0.99142112129762827</v>
      </c>
      <c r="E482" s="24">
        <f t="shared" si="24"/>
        <v>1.5858096583892032</v>
      </c>
    </row>
    <row r="483" spans="1:5" ht="15" customHeight="1" x14ac:dyDescent="0.2">
      <c r="A483" s="3">
        <f>'Stocks Returns'!A479</f>
        <v>42965</v>
      </c>
      <c r="B483" s="5">
        <f>SUMPRODUCT('Stocks Returns'!B479:E479,$H$10:$K$10)</f>
        <v>3.096057740638565E-3</v>
      </c>
      <c r="C483" s="5">
        <f t="shared" si="22"/>
        <v>-3.096057740638565E-3</v>
      </c>
      <c r="D483" s="24">
        <f t="shared" si="23"/>
        <v>1.0021369133901203</v>
      </c>
      <c r="E483" s="24">
        <f t="shared" si="24"/>
        <v>1.5966626594649922</v>
      </c>
    </row>
    <row r="484" spans="1:5" ht="15" customHeight="1" x14ac:dyDescent="0.2">
      <c r="A484" s="3">
        <f>'Stocks Returns'!A480</f>
        <v>42968</v>
      </c>
      <c r="B484" s="5">
        <f>SUMPRODUCT('Stocks Returns'!B480:E480,$H$10:$K$10)</f>
        <v>6.2792661619769921E-3</v>
      </c>
      <c r="C484" s="5">
        <f t="shared" si="22"/>
        <v>-6.2792661619769921E-3</v>
      </c>
      <c r="D484" s="24">
        <f t="shared" si="23"/>
        <v>1.0043014951166305</v>
      </c>
      <c r="E484" s="24">
        <f t="shared" si="24"/>
        <v>1.5987992750274855</v>
      </c>
    </row>
    <row r="485" spans="1:5" ht="15" customHeight="1" x14ac:dyDescent="0.2">
      <c r="A485" s="3">
        <f>'Stocks Returns'!A481</f>
        <v>42969</v>
      </c>
      <c r="B485" s="5">
        <f>SUMPRODUCT('Stocks Returns'!B481:E481,$H$10:$K$10)</f>
        <v>8.7381735953402668E-3</v>
      </c>
      <c r="C485" s="5">
        <f t="shared" si="22"/>
        <v>-8.7381735953402668E-3</v>
      </c>
      <c r="D485" s="24">
        <f t="shared" si="23"/>
        <v>1.0059735521713176</v>
      </c>
      <c r="E485" s="24">
        <f t="shared" si="24"/>
        <v>1.6004367926840883</v>
      </c>
    </row>
    <row r="486" spans="1:5" ht="15" customHeight="1" x14ac:dyDescent="0.2">
      <c r="A486" s="3">
        <f>'Stocks Returns'!A482</f>
        <v>42970</v>
      </c>
      <c r="B486" s="5">
        <f>SUMPRODUCT('Stocks Returns'!B482:E482,$H$10:$K$10)</f>
        <v>-7.655552436262307E-3</v>
      </c>
      <c r="C486" s="5">
        <f t="shared" si="22"/>
        <v>7.655552436262307E-3</v>
      </c>
      <c r="D486" s="24">
        <f t="shared" si="23"/>
        <v>0.99482581846982787</v>
      </c>
      <c r="E486" s="24">
        <f t="shared" si="24"/>
        <v>1.5893073504474273</v>
      </c>
    </row>
    <row r="487" spans="1:5" ht="15" customHeight="1" x14ac:dyDescent="0.2">
      <c r="A487" s="3">
        <f>'Stocks Returns'!A483</f>
        <v>42971</v>
      </c>
      <c r="B487" s="5">
        <f>SUMPRODUCT('Stocks Returns'!B483:E483,$H$10:$K$10)</f>
        <v>1.3316140263022275E-4</v>
      </c>
      <c r="C487" s="5">
        <f t="shared" si="22"/>
        <v>-1.3316140263022275E-4</v>
      </c>
      <c r="D487" s="24">
        <f t="shared" si="23"/>
        <v>1.0001221438802748</v>
      </c>
      <c r="E487" s="24">
        <f t="shared" si="24"/>
        <v>1.5946570059314256</v>
      </c>
    </row>
    <row r="488" spans="1:5" ht="15" customHeight="1" x14ac:dyDescent="0.2">
      <c r="A488" s="3">
        <f>'Stocks Returns'!A484</f>
        <v>42972</v>
      </c>
      <c r="B488" s="5">
        <f>SUMPRODUCT('Stocks Returns'!B484:E484,$H$10:$K$10)</f>
        <v>1.125523125799243E-3</v>
      </c>
      <c r="C488" s="5">
        <f t="shared" si="22"/>
        <v>-1.125523125799243E-3</v>
      </c>
      <c r="D488" s="24">
        <f t="shared" si="23"/>
        <v>1.0007969498520297</v>
      </c>
      <c r="E488" s="24">
        <f t="shared" si="24"/>
        <v>1.5953305708106762</v>
      </c>
    </row>
    <row r="489" spans="1:5" ht="15" customHeight="1" x14ac:dyDescent="0.2">
      <c r="A489" s="3">
        <f>'Stocks Returns'!A485</f>
        <v>42975</v>
      </c>
      <c r="B489" s="5">
        <f>SUMPRODUCT('Stocks Returns'!B485:E485,$H$10:$K$10)</f>
        <v>4.8317720143509872E-3</v>
      </c>
      <c r="C489" s="5">
        <f t="shared" si="22"/>
        <v>-4.8317720143509872E-3</v>
      </c>
      <c r="D489" s="24">
        <f t="shared" si="23"/>
        <v>1.0033171990962448</v>
      </c>
      <c r="E489" s="24">
        <f t="shared" si="24"/>
        <v>1.5978300346494074</v>
      </c>
    </row>
    <row r="490" spans="1:5" ht="15" customHeight="1" x14ac:dyDescent="0.2">
      <c r="A490" s="3">
        <f>'Stocks Returns'!A486</f>
        <v>42976</v>
      </c>
      <c r="B490" s="5">
        <f>SUMPRODUCT('Stocks Returns'!B486:E486,$H$10:$K$10)</f>
        <v>-4.0596514211611681E-5</v>
      </c>
      <c r="C490" s="5">
        <f t="shared" si="22"/>
        <v>4.0596514211611681E-5</v>
      </c>
      <c r="D490" s="24">
        <f t="shared" si="23"/>
        <v>1.0000039884968224</v>
      </c>
      <c r="E490" s="24">
        <f t="shared" si="24"/>
        <v>1.5945388803568417</v>
      </c>
    </row>
    <row r="491" spans="1:5" ht="15" customHeight="1" x14ac:dyDescent="0.2">
      <c r="A491" s="3">
        <f>'Stocks Returns'!A487</f>
        <v>42977</v>
      </c>
      <c r="B491" s="5">
        <f>SUMPRODUCT('Stocks Returns'!B487:E487,$H$10:$K$10)</f>
        <v>1.3742801372011828E-3</v>
      </c>
      <c r="C491" s="5">
        <f t="shared" si="22"/>
        <v>-1.3742801372011828E-3</v>
      </c>
      <c r="D491" s="24">
        <f t="shared" si="23"/>
        <v>1.0009661046197831</v>
      </c>
      <c r="E491" s="24">
        <f t="shared" si="24"/>
        <v>1.5954991285926887</v>
      </c>
    </row>
    <row r="492" spans="1:5" ht="15" customHeight="1" x14ac:dyDescent="0.2">
      <c r="A492" s="3">
        <f>'Stocks Returns'!A488</f>
        <v>42978</v>
      </c>
      <c r="B492" s="5">
        <f>SUMPRODUCT('Stocks Returns'!B488:E488,$H$10:$K$10)</f>
        <v>-8.4563285037380026E-4</v>
      </c>
      <c r="C492" s="5">
        <f t="shared" si="22"/>
        <v>8.4563285037380026E-4</v>
      </c>
      <c r="D492" s="24">
        <f t="shared" si="23"/>
        <v>0.999456563788232</v>
      </c>
      <c r="E492" s="24">
        <f t="shared" si="24"/>
        <v>1.5939908652481845</v>
      </c>
    </row>
    <row r="493" spans="1:5" ht="15" customHeight="1" x14ac:dyDescent="0.2">
      <c r="A493" s="3">
        <f>'Stocks Returns'!A489</f>
        <v>42979</v>
      </c>
      <c r="B493" s="5">
        <f>SUMPRODUCT('Stocks Returns'!B489:E489,$H$10:$K$10)</f>
        <v>4.3465944109446755E-3</v>
      </c>
      <c r="C493" s="5">
        <f t="shared" si="22"/>
        <v>-4.3465944109446755E-3</v>
      </c>
      <c r="D493" s="24">
        <f t="shared" si="23"/>
        <v>1.0029872783259286</v>
      </c>
      <c r="E493" s="24">
        <f t="shared" si="24"/>
        <v>1.5975042869773688</v>
      </c>
    </row>
    <row r="494" spans="1:5" ht="15" customHeight="1" x14ac:dyDescent="0.2">
      <c r="A494" s="3">
        <f>'Stocks Returns'!A490</f>
        <v>42982</v>
      </c>
      <c r="B494" s="5">
        <f>SUMPRODUCT('Stocks Returns'!B490:E490,$H$10:$K$10)</f>
        <v>0</v>
      </c>
      <c r="C494" s="5">
        <f t="shared" si="22"/>
        <v>0</v>
      </c>
      <c r="D494" s="24">
        <f t="shared" si="23"/>
        <v>1.0000315941264861</v>
      </c>
      <c r="E494" s="24">
        <f t="shared" si="24"/>
        <v>1.594566484021902</v>
      </c>
    </row>
    <row r="495" spans="1:5" ht="15" customHeight="1" x14ac:dyDescent="0.2">
      <c r="A495" s="3">
        <f>'Stocks Returns'!A491</f>
        <v>42983</v>
      </c>
      <c r="B495" s="5">
        <f>SUMPRODUCT('Stocks Returns'!B491:E491,$H$10:$K$10)</f>
        <v>-9.0533789494408254E-3</v>
      </c>
      <c r="C495" s="5">
        <f t="shared" si="22"/>
        <v>9.0533789494408254E-3</v>
      </c>
      <c r="D495" s="24">
        <f t="shared" si="23"/>
        <v>0.99387529644086647</v>
      </c>
      <c r="E495" s="24">
        <f t="shared" si="24"/>
        <v>1.5883354700800023</v>
      </c>
    </row>
    <row r="496" spans="1:5" ht="15" customHeight="1" x14ac:dyDescent="0.2">
      <c r="A496" s="3">
        <f>'Stocks Returns'!A492</f>
        <v>42984</v>
      </c>
      <c r="B496" s="5">
        <f>SUMPRODUCT('Stocks Returns'!B492:E492,$H$10:$K$10)</f>
        <v>1.243236748187618E-3</v>
      </c>
      <c r="C496" s="5">
        <f t="shared" si="22"/>
        <v>-1.243236748187618E-3</v>
      </c>
      <c r="D496" s="24">
        <f t="shared" si="23"/>
        <v>1.0008769951152539</v>
      </c>
      <c r="E496" s="24">
        <f t="shared" si="24"/>
        <v>1.5954103478666262</v>
      </c>
    </row>
    <row r="497" spans="1:5" ht="15" customHeight="1" x14ac:dyDescent="0.2">
      <c r="A497" s="3">
        <f>'Stocks Returns'!A493</f>
        <v>42985</v>
      </c>
      <c r="B497" s="5">
        <f>SUMPRODUCT('Stocks Returns'!B493:E493,$H$10:$K$10)</f>
        <v>1.3437932161839942E-2</v>
      </c>
      <c r="C497" s="5">
        <f t="shared" si="22"/>
        <v>-1.3437932161839942E-2</v>
      </c>
      <c r="D497" s="24">
        <f t="shared" si="23"/>
        <v>1.0091693879965373</v>
      </c>
      <c r="E497" s="24">
        <f t="shared" si="24"/>
        <v>1.6035350937620212</v>
      </c>
    </row>
    <row r="498" spans="1:5" ht="15" customHeight="1" x14ac:dyDescent="0.2">
      <c r="A498" s="3">
        <f>'Stocks Returns'!A494</f>
        <v>42986</v>
      </c>
      <c r="B498" s="5">
        <f>SUMPRODUCT('Stocks Returns'!B494:E494,$H$10:$K$10)</f>
        <v>-1.9085440454247018E-3</v>
      </c>
      <c r="C498" s="5">
        <f t="shared" si="22"/>
        <v>1.9085440454247018E-3</v>
      </c>
      <c r="D498" s="24">
        <f t="shared" si="23"/>
        <v>0.99873378417559744</v>
      </c>
      <c r="E498" s="24">
        <f t="shared" si="24"/>
        <v>1.5932654721681654</v>
      </c>
    </row>
    <row r="499" spans="1:5" ht="15" customHeight="1" x14ac:dyDescent="0.2">
      <c r="A499" s="3">
        <f>'Stocks Returns'!A495</f>
        <v>42989</v>
      </c>
      <c r="B499" s="5">
        <f>SUMPRODUCT('Stocks Returns'!B495:E495,$H$10:$K$10)</f>
        <v>1.6788409003831769E-2</v>
      </c>
      <c r="C499" s="5">
        <f t="shared" si="22"/>
        <v>-1.6788409003831769E-2</v>
      </c>
      <c r="D499" s="24">
        <f t="shared" si="23"/>
        <v>1.0114477122490919</v>
      </c>
      <c r="E499" s="24">
        <f t="shared" si="24"/>
        <v>1.6057184967365636</v>
      </c>
    </row>
    <row r="500" spans="1:5" ht="15" customHeight="1" x14ac:dyDescent="0.2">
      <c r="A500" s="3">
        <f>'Stocks Returns'!A496</f>
        <v>42990</v>
      </c>
      <c r="B500" s="5">
        <f>SUMPRODUCT('Stocks Returns'!B496:E496,$H$10:$K$10)</f>
        <v>5.806393254480088E-4</v>
      </c>
      <c r="C500" s="5">
        <f t="shared" si="22"/>
        <v>-5.806393254480088E-4</v>
      </c>
      <c r="D500" s="24">
        <f t="shared" si="23"/>
        <v>1.0004264288677909</v>
      </c>
      <c r="E500" s="24">
        <f t="shared" si="24"/>
        <v>1.5949609569730641</v>
      </c>
    </row>
    <row r="501" spans="1:5" ht="15" customHeight="1" x14ac:dyDescent="0.2">
      <c r="A501" s="3">
        <f>'Stocks Returns'!A497</f>
        <v>42991</v>
      </c>
      <c r="B501" s="5">
        <f>SUMPRODUCT('Stocks Returns'!B497:E497,$H$10:$K$10)</f>
        <v>-3.3400539208091073E-3</v>
      </c>
      <c r="C501" s="5">
        <f t="shared" si="22"/>
        <v>3.3400539208091073E-3</v>
      </c>
      <c r="D501" s="24">
        <f t="shared" si="23"/>
        <v>0.99776035746033598</v>
      </c>
      <c r="E501" s="24">
        <f t="shared" si="24"/>
        <v>1.5922852323229228</v>
      </c>
    </row>
    <row r="502" spans="1:5" ht="15" customHeight="1" x14ac:dyDescent="0.2">
      <c r="A502" s="3">
        <f>'Stocks Returns'!A498</f>
        <v>42992</v>
      </c>
      <c r="B502" s="5">
        <f>SUMPRODUCT('Stocks Returns'!B498:E498,$H$10:$K$10)</f>
        <v>2.9717774084966819E-3</v>
      </c>
      <c r="C502" s="5">
        <f t="shared" si="22"/>
        <v>-2.9717774084966819E-3</v>
      </c>
      <c r="D502" s="24">
        <f t="shared" si="23"/>
        <v>1.0020524027642639</v>
      </c>
      <c r="E502" s="24">
        <f t="shared" si="24"/>
        <v>1.5965788584072733</v>
      </c>
    </row>
    <row r="503" spans="1:5" ht="15" customHeight="1" x14ac:dyDescent="0.2">
      <c r="A503" s="3">
        <f>'Stocks Returns'!A499</f>
        <v>42993</v>
      </c>
      <c r="B503" s="5">
        <f>SUMPRODUCT('Stocks Returns'!B499:E499,$H$10:$K$10)</f>
        <v>-6.3914058630099822E-3</v>
      </c>
      <c r="C503" s="5">
        <f t="shared" si="22"/>
        <v>6.3914058630099822E-3</v>
      </c>
      <c r="D503" s="24">
        <f t="shared" si="23"/>
        <v>0.99568543813963939</v>
      </c>
      <c r="E503" s="24">
        <f t="shared" si="24"/>
        <v>1.5901832060868626</v>
      </c>
    </row>
    <row r="504" spans="1:5" ht="15" customHeight="1" x14ac:dyDescent="0.2">
      <c r="A504" s="3">
        <f>'Stocks Returns'!A500</f>
        <v>42996</v>
      </c>
      <c r="B504" s="5">
        <f>SUMPRODUCT('Stocks Returns'!B500:E500,$H$10:$K$10)</f>
        <v>-2.8812891227669598E-3</v>
      </c>
      <c r="C504" s="5">
        <f t="shared" si="22"/>
        <v>2.8812891227669598E-3</v>
      </c>
      <c r="D504" s="24">
        <f t="shared" si="23"/>
        <v>0.99807231752300463</v>
      </c>
      <c r="E504" s="24">
        <f t="shared" si="24"/>
        <v>1.5925997870405055</v>
      </c>
    </row>
    <row r="505" spans="1:5" ht="15" customHeight="1" x14ac:dyDescent="0.2">
      <c r="A505" s="3">
        <f>'Stocks Returns'!A501</f>
        <v>42997</v>
      </c>
      <c r="B505" s="5">
        <f>SUMPRODUCT('Stocks Returns'!B501:E501,$H$10:$K$10)</f>
        <v>5.0995464171446582E-3</v>
      </c>
      <c r="C505" s="5">
        <f t="shared" si="22"/>
        <v>-5.0995464171446582E-3</v>
      </c>
      <c r="D505" s="24">
        <f t="shared" si="23"/>
        <v>1.0034992856901446</v>
      </c>
      <c r="E505" s="24">
        <f t="shared" si="24"/>
        <v>1.5980096303878961</v>
      </c>
    </row>
    <row r="506" spans="1:5" ht="15" customHeight="1" x14ac:dyDescent="0.2">
      <c r="A506" s="3">
        <f>'Stocks Returns'!A502</f>
        <v>42998</v>
      </c>
      <c r="B506" s="5">
        <f>SUMPRODUCT('Stocks Returns'!B502:E502,$H$10:$K$10)</f>
        <v>-6.0179322578607442E-3</v>
      </c>
      <c r="C506" s="5">
        <f t="shared" si="22"/>
        <v>6.0179322578607442E-3</v>
      </c>
      <c r="D506" s="24">
        <f t="shared" si="23"/>
        <v>0.99593940019114091</v>
      </c>
      <c r="E506" s="24">
        <f t="shared" si="24"/>
        <v>1.5904414042972999</v>
      </c>
    </row>
    <row r="507" spans="1:5" ht="15" customHeight="1" x14ac:dyDescent="0.2">
      <c r="A507" s="3">
        <f>'Stocks Returns'!A503</f>
        <v>42999</v>
      </c>
      <c r="B507" s="5">
        <f>SUMPRODUCT('Stocks Returns'!B503:E503,$H$10:$K$10)</f>
        <v>3.0578537624254324E-3</v>
      </c>
      <c r="C507" s="5">
        <f t="shared" si="22"/>
        <v>-3.0578537624254324E-3</v>
      </c>
      <c r="D507" s="24">
        <f t="shared" si="23"/>
        <v>1.0021109346849355</v>
      </c>
      <c r="E507" s="24">
        <f t="shared" si="24"/>
        <v>1.596636901936175</v>
      </c>
    </row>
    <row r="508" spans="1:5" ht="15" customHeight="1" x14ac:dyDescent="0.2">
      <c r="A508" s="3">
        <f>'Stocks Returns'!A504</f>
        <v>43000</v>
      </c>
      <c r="B508" s="5">
        <f>SUMPRODUCT('Stocks Returns'!B504:E504,$H$10:$K$10)</f>
        <v>3.3433737834892628E-3</v>
      </c>
      <c r="C508" s="5">
        <f t="shared" si="22"/>
        <v>-3.3433737834892628E-3</v>
      </c>
      <c r="D508" s="24">
        <f t="shared" si="23"/>
        <v>1.002305088299259</v>
      </c>
      <c r="E508" s="24">
        <f t="shared" si="24"/>
        <v>1.5968293369847153</v>
      </c>
    </row>
    <row r="509" spans="1:5" ht="15" customHeight="1" x14ac:dyDescent="0.2">
      <c r="A509" s="3">
        <f>'Stocks Returns'!A505</f>
        <v>43003</v>
      </c>
      <c r="B509" s="5">
        <f>SUMPRODUCT('Stocks Returns'!B505:E505,$H$10:$K$10)</f>
        <v>-2.3460591568385255E-2</v>
      </c>
      <c r="C509" s="5">
        <f t="shared" si="22"/>
        <v>2.3460591568385255E-2</v>
      </c>
      <c r="D509" s="24">
        <f t="shared" si="23"/>
        <v>0.98407839185998425</v>
      </c>
      <c r="E509" s="24">
        <f t="shared" si="24"/>
        <v>1.5781116417913275</v>
      </c>
    </row>
    <row r="510" spans="1:5" ht="15" customHeight="1" x14ac:dyDescent="0.2">
      <c r="A510" s="3">
        <f>'Stocks Returns'!A506</f>
        <v>43004</v>
      </c>
      <c r="B510" s="5">
        <f>SUMPRODUCT('Stocks Returns'!B506:E506,$H$10:$K$10)</f>
        <v>-1.0043510584565566E-3</v>
      </c>
      <c r="C510" s="5">
        <f t="shared" si="22"/>
        <v>1.0043510584565566E-3</v>
      </c>
      <c r="D510" s="24">
        <f t="shared" si="23"/>
        <v>0.9993486354067358</v>
      </c>
      <c r="E510" s="24">
        <f t="shared" si="24"/>
        <v>1.5938826791153073</v>
      </c>
    </row>
    <row r="511" spans="1:5" ht="15" customHeight="1" x14ac:dyDescent="0.2">
      <c r="A511" s="3">
        <f>'Stocks Returns'!A507</f>
        <v>43005</v>
      </c>
      <c r="B511" s="5">
        <f>SUMPRODUCT('Stocks Returns'!B507:E507,$H$10:$K$10)</f>
        <v>9.5394679845080526E-3</v>
      </c>
      <c r="C511" s="5">
        <f t="shared" si="22"/>
        <v>-9.5394679845080526E-3</v>
      </c>
      <c r="D511" s="24">
        <f t="shared" si="23"/>
        <v>1.0065184323559517</v>
      </c>
      <c r="E511" s="24">
        <f t="shared" si="24"/>
        <v>1.6009679743009839</v>
      </c>
    </row>
    <row r="512" spans="1:5" ht="15" customHeight="1" x14ac:dyDescent="0.2">
      <c r="A512" s="3">
        <f>'Stocks Returns'!A508</f>
        <v>43006</v>
      </c>
      <c r="B512" s="5">
        <f>SUMPRODUCT('Stocks Returns'!B508:E508,$H$10:$K$10)</f>
        <v>6.2861738905086338E-3</v>
      </c>
      <c r="C512" s="5">
        <f t="shared" si="22"/>
        <v>-6.2861738905086338E-3</v>
      </c>
      <c r="D512" s="24">
        <f t="shared" si="23"/>
        <v>1.004306192372032</v>
      </c>
      <c r="E512" s="24">
        <f t="shared" si="24"/>
        <v>1.598803891069231</v>
      </c>
    </row>
    <row r="513" spans="1:5" ht="15" customHeight="1" x14ac:dyDescent="0.2">
      <c r="A513" s="3">
        <f>'Stocks Returns'!A509</f>
        <v>43007</v>
      </c>
      <c r="B513" s="5">
        <f>SUMPRODUCT('Stocks Returns'!B509:E509,$H$10:$K$10)</f>
        <v>6.3593078299110355E-3</v>
      </c>
      <c r="C513" s="5">
        <f t="shared" si="22"/>
        <v>-6.3593078299110355E-3</v>
      </c>
      <c r="D513" s="24">
        <f t="shared" si="23"/>
        <v>1.0043559234508257</v>
      </c>
      <c r="E513" s="24">
        <f t="shared" si="24"/>
        <v>1.5988527568572104</v>
      </c>
    </row>
    <row r="514" spans="1:5" ht="15" customHeight="1" x14ac:dyDescent="0.2">
      <c r="A514" s="3">
        <f>'Stocks Returns'!A510</f>
        <v>43010</v>
      </c>
      <c r="B514" s="5">
        <f>SUMPRODUCT('Stocks Returns'!B510:E510,$H$10:$K$10)</f>
        <v>2.4212448864455588E-3</v>
      </c>
      <c r="C514" s="5">
        <f t="shared" si="22"/>
        <v>-2.4212448864455588E-3</v>
      </c>
      <c r="D514" s="24">
        <f t="shared" si="23"/>
        <v>1.0016780406492691</v>
      </c>
      <c r="E514" s="24">
        <f t="shared" si="24"/>
        <v>1.5962072945968973</v>
      </c>
    </row>
    <row r="515" spans="1:5" ht="15" customHeight="1" x14ac:dyDescent="0.2">
      <c r="A515" s="3">
        <f>'Stocks Returns'!A511</f>
        <v>43011</v>
      </c>
      <c r="B515" s="5">
        <f>SUMPRODUCT('Stocks Returns'!B511:E511,$H$10:$K$10)</f>
        <v>1.3805368061803342E-3</v>
      </c>
      <c r="C515" s="5">
        <f t="shared" si="22"/>
        <v>-1.3805368061803342E-3</v>
      </c>
      <c r="D515" s="24">
        <f t="shared" si="23"/>
        <v>1.0009703591546888</v>
      </c>
      <c r="E515" s="24">
        <f t="shared" si="24"/>
        <v>1.5955033666341283</v>
      </c>
    </row>
    <row r="516" spans="1:5" ht="15" customHeight="1" x14ac:dyDescent="0.2">
      <c r="A516" s="3">
        <f>'Stocks Returns'!A512</f>
        <v>43012</v>
      </c>
      <c r="B516" s="5">
        <f>SUMPRODUCT('Stocks Returns'!B512:E512,$H$10:$K$10)</f>
        <v>-1.6949893423409206E-3</v>
      </c>
      <c r="C516" s="5">
        <f t="shared" si="22"/>
        <v>1.6949893423409206E-3</v>
      </c>
      <c r="D516" s="24">
        <f t="shared" si="23"/>
        <v>0.99887900137369434</v>
      </c>
      <c r="E516" s="24">
        <f t="shared" si="24"/>
        <v>1.5934113818672817</v>
      </c>
    </row>
    <row r="517" spans="1:5" ht="15" customHeight="1" x14ac:dyDescent="0.2">
      <c r="A517" s="3">
        <f>'Stocks Returns'!A513</f>
        <v>43013</v>
      </c>
      <c r="B517" s="5">
        <f>SUMPRODUCT('Stocks Returns'!B513:E513,$H$10:$K$10)</f>
        <v>7.9037214758920105E-3</v>
      </c>
      <c r="C517" s="5">
        <f t="shared" si="22"/>
        <v>-7.9037214758920105E-3</v>
      </c>
      <c r="D517" s="24">
        <f t="shared" si="23"/>
        <v>1.0054061247300927</v>
      </c>
      <c r="E517" s="24">
        <f t="shared" si="24"/>
        <v>1.5998823532362074</v>
      </c>
    </row>
    <row r="518" spans="1:5" ht="15" customHeight="1" x14ac:dyDescent="0.2">
      <c r="A518" s="3">
        <f>'Stocks Returns'!A514</f>
        <v>43014</v>
      </c>
      <c r="B518" s="5">
        <f>SUMPRODUCT('Stocks Returns'!B514:E514,$H$10:$K$10)</f>
        <v>4.3963222882597557E-3</v>
      </c>
      <c r="C518" s="5">
        <f t="shared" ref="C518:C581" si="25">-B518</f>
        <v>-4.3963222882597557E-3</v>
      </c>
      <c r="D518" s="24">
        <f t="shared" ref="D518:D581" si="26">1+$H$13+$H$19*(B518-$H$13)</f>
        <v>1.0030210932825028</v>
      </c>
      <c r="E518" s="24">
        <f t="shared" ref="E518:E581" si="27">$H$22*D518-$H$23*D518^2-LN(1+$H$24*EXP(1-D518^3))</f>
        <v>1.5975376943660338</v>
      </c>
    </row>
    <row r="519" spans="1:5" ht="15" customHeight="1" x14ac:dyDescent="0.2">
      <c r="A519" s="3">
        <f>'Stocks Returns'!A515</f>
        <v>43017</v>
      </c>
      <c r="B519" s="5">
        <f>SUMPRODUCT('Stocks Returns'!B515:E515,$H$10:$K$10)</f>
        <v>2.3677100521128083E-3</v>
      </c>
      <c r="C519" s="5">
        <f t="shared" si="25"/>
        <v>-2.3677100521128083E-3</v>
      </c>
      <c r="D519" s="24">
        <f t="shared" si="26"/>
        <v>1.001641636961923</v>
      </c>
      <c r="E519" s="24">
        <f t="shared" si="27"/>
        <v>1.5961711330080326</v>
      </c>
    </row>
    <row r="520" spans="1:5" ht="15" customHeight="1" x14ac:dyDescent="0.2">
      <c r="A520" s="3">
        <f>'Stocks Returns'!A516</f>
        <v>43018</v>
      </c>
      <c r="B520" s="5">
        <f>SUMPRODUCT('Stocks Returns'!B516:E516,$H$10:$K$10)</f>
        <v>2.9581480770992231E-3</v>
      </c>
      <c r="C520" s="5">
        <f t="shared" si="25"/>
        <v>-2.9581480770992231E-3</v>
      </c>
      <c r="D520" s="24">
        <f t="shared" si="26"/>
        <v>1.0020431348189136</v>
      </c>
      <c r="E520" s="24">
        <f t="shared" si="27"/>
        <v>1.5965696665319469</v>
      </c>
    </row>
    <row r="521" spans="1:5" ht="15" customHeight="1" x14ac:dyDescent="0.2">
      <c r="A521" s="3">
        <f>'Stocks Returns'!A517</f>
        <v>43019</v>
      </c>
      <c r="B521" s="5">
        <f>SUMPRODUCT('Stocks Returns'!B517:E517,$H$10:$K$10)</f>
        <v>9.7271997245806738E-3</v>
      </c>
      <c r="C521" s="5">
        <f t="shared" si="25"/>
        <v>-9.7271997245806738E-3</v>
      </c>
      <c r="D521" s="24">
        <f t="shared" si="26"/>
        <v>1.0066460899392011</v>
      </c>
      <c r="E521" s="24">
        <f t="shared" si="27"/>
        <v>1.6010922485987142</v>
      </c>
    </row>
    <row r="522" spans="1:5" ht="15" customHeight="1" x14ac:dyDescent="0.2">
      <c r="A522" s="3">
        <f>'Stocks Returns'!A518</f>
        <v>43020</v>
      </c>
      <c r="B522" s="5">
        <f>SUMPRODUCT('Stocks Returns'!B518:E518,$H$10:$K$10)</f>
        <v>-2.9107716239561623E-3</v>
      </c>
      <c r="C522" s="5">
        <f t="shared" si="25"/>
        <v>2.9107716239561623E-3</v>
      </c>
      <c r="D522" s="24">
        <f t="shared" si="26"/>
        <v>0.99805226942219605</v>
      </c>
      <c r="E522" s="24">
        <f t="shared" si="27"/>
        <v>1.5925795838512102</v>
      </c>
    </row>
    <row r="523" spans="1:5" ht="15" customHeight="1" x14ac:dyDescent="0.2">
      <c r="A523" s="3">
        <f>'Stocks Returns'!A519</f>
        <v>43021</v>
      </c>
      <c r="B523" s="5">
        <f>SUMPRODUCT('Stocks Returns'!B519:E519,$H$10:$K$10)</f>
        <v>4.6373079802913015E-3</v>
      </c>
      <c r="C523" s="5">
        <f t="shared" si="25"/>
        <v>-4.6373079802913015E-3</v>
      </c>
      <c r="D523" s="24">
        <f t="shared" si="26"/>
        <v>1.0031849635530843</v>
      </c>
      <c r="E523" s="24">
        <f t="shared" si="27"/>
        <v>1.5976995243391783</v>
      </c>
    </row>
    <row r="524" spans="1:5" ht="15" customHeight="1" x14ac:dyDescent="0.2">
      <c r="A524" s="3">
        <f>'Stocks Returns'!A520</f>
        <v>43024</v>
      </c>
      <c r="B524" s="5">
        <f>SUMPRODUCT('Stocks Returns'!B520:E520,$H$10:$K$10)</f>
        <v>-2.9188589490414816E-3</v>
      </c>
      <c r="C524" s="5">
        <f t="shared" si="25"/>
        <v>2.9188589490414816E-3</v>
      </c>
      <c r="D524" s="24">
        <f t="shared" si="26"/>
        <v>0.99804677004113795</v>
      </c>
      <c r="E524" s="24">
        <f t="shared" si="27"/>
        <v>1.5925740416480334</v>
      </c>
    </row>
    <row r="525" spans="1:5" ht="15" customHeight="1" x14ac:dyDescent="0.2">
      <c r="A525" s="3">
        <f>'Stocks Returns'!A521</f>
        <v>43025</v>
      </c>
      <c r="B525" s="5">
        <f>SUMPRODUCT('Stocks Returns'!B521:E521,$H$10:$K$10)</f>
        <v>-6.6159042733231139E-3</v>
      </c>
      <c r="C525" s="5">
        <f t="shared" si="25"/>
        <v>6.6159042733231139E-3</v>
      </c>
      <c r="D525" s="24">
        <f t="shared" si="26"/>
        <v>0.99553277922062644</v>
      </c>
      <c r="E525" s="24">
        <f t="shared" si="27"/>
        <v>1.5900278776852113</v>
      </c>
    </row>
    <row r="526" spans="1:5" ht="15" customHeight="1" x14ac:dyDescent="0.2">
      <c r="A526" s="3">
        <f>'Stocks Returns'!A522</f>
        <v>43026</v>
      </c>
      <c r="B526" s="5">
        <f>SUMPRODUCT('Stocks Returns'!B522:E522,$H$10:$K$10)</f>
        <v>2.5739307505653597E-3</v>
      </c>
      <c r="C526" s="5">
        <f t="shared" si="25"/>
        <v>-2.5739307505653597E-3</v>
      </c>
      <c r="D526" s="24">
        <f t="shared" si="26"/>
        <v>1.0017818670368706</v>
      </c>
      <c r="E526" s="24">
        <f t="shared" si="27"/>
        <v>1.5963104012809008</v>
      </c>
    </row>
    <row r="527" spans="1:5" ht="15" customHeight="1" x14ac:dyDescent="0.2">
      <c r="A527" s="3">
        <f>'Stocks Returns'!A523</f>
        <v>43027</v>
      </c>
      <c r="B527" s="5">
        <f>SUMPRODUCT('Stocks Returns'!B523:E523,$H$10:$K$10)</f>
        <v>-5.8880120469432086E-3</v>
      </c>
      <c r="C527" s="5">
        <f t="shared" si="25"/>
        <v>5.8880120469432086E-3</v>
      </c>
      <c r="D527" s="24">
        <f t="shared" si="26"/>
        <v>0.99602774593456478</v>
      </c>
      <c r="E527" s="24">
        <f t="shared" si="27"/>
        <v>1.5905311636864288</v>
      </c>
    </row>
    <row r="528" spans="1:5" ht="15" customHeight="1" x14ac:dyDescent="0.2">
      <c r="A528" s="3">
        <f>'Stocks Returns'!A524</f>
        <v>43028</v>
      </c>
      <c r="B528" s="5">
        <f>SUMPRODUCT('Stocks Returns'!B524:E524,$H$10:$K$10)</f>
        <v>4.3317235920906222E-3</v>
      </c>
      <c r="C528" s="5">
        <f t="shared" si="25"/>
        <v>-4.3317235920906222E-3</v>
      </c>
      <c r="D528" s="24">
        <f t="shared" si="26"/>
        <v>1.0029771661691078</v>
      </c>
      <c r="E528" s="24">
        <f t="shared" si="27"/>
        <v>1.5974942958075218</v>
      </c>
    </row>
    <row r="529" spans="1:5" ht="15" customHeight="1" x14ac:dyDescent="0.2">
      <c r="A529" s="3">
        <f>'Stocks Returns'!A525</f>
        <v>43031</v>
      </c>
      <c r="B529" s="5">
        <f>SUMPRODUCT('Stocks Returns'!B525:E525,$H$10:$K$10)</f>
        <v>-2.6925490657299264E-4</v>
      </c>
      <c r="C529" s="5">
        <f t="shared" si="25"/>
        <v>2.6925490657299264E-4</v>
      </c>
      <c r="D529" s="24">
        <f t="shared" si="26"/>
        <v>0.99984850079001653</v>
      </c>
      <c r="E529" s="24">
        <f t="shared" si="27"/>
        <v>1.5943833467824671</v>
      </c>
    </row>
    <row r="530" spans="1:5" ht="15" customHeight="1" x14ac:dyDescent="0.2">
      <c r="A530" s="3">
        <f>'Stocks Returns'!A526</f>
        <v>43032</v>
      </c>
      <c r="B530" s="5">
        <f>SUMPRODUCT('Stocks Returns'!B526:E526,$H$10:$K$10)</f>
        <v>8.1574934718913212E-3</v>
      </c>
      <c r="C530" s="5">
        <f t="shared" si="25"/>
        <v>-8.1574934718913212E-3</v>
      </c>
      <c r="D530" s="24">
        <f t="shared" si="26"/>
        <v>1.0055786896873724</v>
      </c>
      <c r="E530" s="24">
        <f t="shared" si="27"/>
        <v>1.6000511061344198</v>
      </c>
    </row>
    <row r="531" spans="1:5" ht="15" customHeight="1" x14ac:dyDescent="0.2">
      <c r="A531" s="3">
        <f>'Stocks Returns'!A527</f>
        <v>43033</v>
      </c>
      <c r="B531" s="5">
        <f>SUMPRODUCT('Stocks Returns'!B527:E527,$H$10:$K$10)</f>
        <v>8.2895620538461466E-3</v>
      </c>
      <c r="C531" s="5">
        <f t="shared" si="25"/>
        <v>-8.2895620538461466E-3</v>
      </c>
      <c r="D531" s="24">
        <f t="shared" si="26"/>
        <v>1.0056684963231015</v>
      </c>
      <c r="E531" s="24">
        <f t="shared" si="27"/>
        <v>1.600138881239586</v>
      </c>
    </row>
    <row r="532" spans="1:5" ht="15" customHeight="1" x14ac:dyDescent="0.2">
      <c r="A532" s="3">
        <f>'Stocks Returns'!A528</f>
        <v>43034</v>
      </c>
      <c r="B532" s="5">
        <f>SUMPRODUCT('Stocks Returns'!B528:E528,$H$10:$K$10)</f>
        <v>3.3687435968376973E-3</v>
      </c>
      <c r="C532" s="5">
        <f t="shared" si="25"/>
        <v>-3.3687435968376973E-3</v>
      </c>
      <c r="D532" s="24">
        <f t="shared" si="26"/>
        <v>1.0023223397723358</v>
      </c>
      <c r="E532" s="24">
        <f t="shared" si="27"/>
        <v>1.5968464284281287</v>
      </c>
    </row>
    <row r="533" spans="1:5" ht="15" customHeight="1" x14ac:dyDescent="0.2">
      <c r="A533" s="3">
        <f>'Stocks Returns'!A529</f>
        <v>43035</v>
      </c>
      <c r="B533" s="5">
        <f>SUMPRODUCT('Stocks Returns'!B529:E529,$H$10:$K$10)</f>
        <v>5.4098131450491512E-4</v>
      </c>
      <c r="C533" s="5">
        <f t="shared" si="25"/>
        <v>-5.4098131450491512E-4</v>
      </c>
      <c r="D533" s="24">
        <f t="shared" si="26"/>
        <v>1.0003994614203495</v>
      </c>
      <c r="E533" s="24">
        <f t="shared" si="27"/>
        <v>1.5949340340883329</v>
      </c>
    </row>
    <row r="534" spans="1:5" ht="15" customHeight="1" x14ac:dyDescent="0.2">
      <c r="A534" s="3">
        <f>'Stocks Returns'!A530</f>
        <v>43038</v>
      </c>
      <c r="B534" s="5">
        <f>SUMPRODUCT('Stocks Returns'!B530:E530,$H$10:$K$10)</f>
        <v>3.1749458508740815E-3</v>
      </c>
      <c r="C534" s="5">
        <f t="shared" si="25"/>
        <v>-3.1749458508740815E-3</v>
      </c>
      <c r="D534" s="24">
        <f t="shared" si="26"/>
        <v>1.0021905573050807</v>
      </c>
      <c r="E534" s="24">
        <f t="shared" si="27"/>
        <v>1.5967158380894739</v>
      </c>
    </row>
    <row r="535" spans="1:5" ht="15" customHeight="1" x14ac:dyDescent="0.2">
      <c r="A535" s="3">
        <f>'Stocks Returns'!A531</f>
        <v>43039</v>
      </c>
      <c r="B535" s="5">
        <f>SUMPRODUCT('Stocks Returns'!B531:E531,$H$10:$K$10)</f>
        <v>-8.4634576077379561E-4</v>
      </c>
      <c r="C535" s="5">
        <f t="shared" si="25"/>
        <v>8.4634576077379561E-4</v>
      </c>
      <c r="D535" s="24">
        <f t="shared" si="26"/>
        <v>0.99945607900916</v>
      </c>
      <c r="E535" s="24">
        <f t="shared" si="27"/>
        <v>1.5939903794154295</v>
      </c>
    </row>
    <row r="536" spans="1:5" ht="15" customHeight="1" x14ac:dyDescent="0.2">
      <c r="A536" s="3">
        <f>'Stocks Returns'!A532</f>
        <v>43040</v>
      </c>
      <c r="B536" s="5">
        <f>SUMPRODUCT('Stocks Returns'!B532:E532,$H$10:$K$10)</f>
        <v>7.7259618585968758E-3</v>
      </c>
      <c r="C536" s="5">
        <f t="shared" si="25"/>
        <v>-7.7259618585968758E-3</v>
      </c>
      <c r="D536" s="24">
        <f t="shared" si="26"/>
        <v>1.005285248190332</v>
      </c>
      <c r="E536" s="24">
        <f t="shared" si="27"/>
        <v>1.5997640752162865</v>
      </c>
    </row>
    <row r="537" spans="1:5" ht="15" customHeight="1" x14ac:dyDescent="0.2">
      <c r="A537" s="3">
        <f>'Stocks Returns'!A533</f>
        <v>43041</v>
      </c>
      <c r="B537" s="5">
        <f>SUMPRODUCT('Stocks Returns'!B533:E533,$H$10:$K$10)</f>
        <v>-3.3514789248994658E-4</v>
      </c>
      <c r="C537" s="5">
        <f t="shared" si="25"/>
        <v>3.3514789248994658E-4</v>
      </c>
      <c r="D537" s="24">
        <f t="shared" si="26"/>
        <v>0.99980369355959309</v>
      </c>
      <c r="E537" s="24">
        <f t="shared" si="27"/>
        <v>1.5943385083890775</v>
      </c>
    </row>
    <row r="538" spans="1:5" ht="15" customHeight="1" x14ac:dyDescent="0.2">
      <c r="A538" s="3">
        <f>'Stocks Returns'!A534</f>
        <v>43042</v>
      </c>
      <c r="B538" s="5">
        <f>SUMPRODUCT('Stocks Returns'!B534:E534,$H$10:$K$10)</f>
        <v>3.3453751790690554E-3</v>
      </c>
      <c r="C538" s="5">
        <f t="shared" si="25"/>
        <v>-3.3453751790690554E-3</v>
      </c>
      <c r="D538" s="24">
        <f t="shared" si="26"/>
        <v>1.0023064492482532</v>
      </c>
      <c r="E538" s="24">
        <f t="shared" si="27"/>
        <v>1.5968306853526051</v>
      </c>
    </row>
    <row r="539" spans="1:5" ht="15" customHeight="1" x14ac:dyDescent="0.2">
      <c r="A539" s="3">
        <f>'Stocks Returns'!A535</f>
        <v>43045</v>
      </c>
      <c r="B539" s="5">
        <f>SUMPRODUCT('Stocks Returns'!B535:E535,$H$10:$K$10)</f>
        <v>6.0588704431956799E-3</v>
      </c>
      <c r="C539" s="5">
        <f t="shared" si="25"/>
        <v>-6.0588704431956799E-3</v>
      </c>
      <c r="D539" s="24">
        <f t="shared" si="26"/>
        <v>1.0041516260278593</v>
      </c>
      <c r="E539" s="24">
        <f t="shared" si="27"/>
        <v>1.5986519503904217</v>
      </c>
    </row>
    <row r="540" spans="1:5" ht="15" customHeight="1" x14ac:dyDescent="0.2">
      <c r="A540" s="3">
        <f>'Stocks Returns'!A536</f>
        <v>43046</v>
      </c>
      <c r="B540" s="5">
        <f>SUMPRODUCT('Stocks Returns'!B536:E536,$H$10:$K$10)</f>
        <v>-1.7524242592766351E-3</v>
      </c>
      <c r="C540" s="5">
        <f t="shared" si="25"/>
        <v>1.7524242592766351E-3</v>
      </c>
      <c r="D540" s="24">
        <f t="shared" si="26"/>
        <v>0.99883994563017808</v>
      </c>
      <c r="E540" s="24">
        <f t="shared" si="27"/>
        <v>1.5933721481504615</v>
      </c>
    </row>
    <row r="541" spans="1:5" ht="15" customHeight="1" x14ac:dyDescent="0.2">
      <c r="A541" s="3">
        <f>'Stocks Returns'!A537</f>
        <v>43047</v>
      </c>
      <c r="B541" s="5">
        <f>SUMPRODUCT('Stocks Returns'!B537:E537,$H$10:$K$10)</f>
        <v>4.2661931422418456E-3</v>
      </c>
      <c r="C541" s="5">
        <f t="shared" si="25"/>
        <v>-4.2661931422418456E-3</v>
      </c>
      <c r="D541" s="24">
        <f t="shared" si="26"/>
        <v>1.0029326054632106</v>
      </c>
      <c r="E541" s="24">
        <f t="shared" si="27"/>
        <v>1.5974502633470382</v>
      </c>
    </row>
    <row r="542" spans="1:5" ht="15" customHeight="1" x14ac:dyDescent="0.2">
      <c r="A542" s="3">
        <f>'Stocks Returns'!A538</f>
        <v>43048</v>
      </c>
      <c r="B542" s="5">
        <f>SUMPRODUCT('Stocks Returns'!B538:E538,$H$10:$K$10)</f>
        <v>-4.3447099312809078E-3</v>
      </c>
      <c r="C542" s="5">
        <f t="shared" si="25"/>
        <v>4.3447099312809078E-3</v>
      </c>
      <c r="D542" s="24">
        <f t="shared" si="26"/>
        <v>0.99707719137321515</v>
      </c>
      <c r="E542" s="24">
        <f t="shared" si="27"/>
        <v>1.5915950309058031</v>
      </c>
    </row>
    <row r="543" spans="1:5" ht="15" customHeight="1" x14ac:dyDescent="0.2">
      <c r="A543" s="3">
        <f>'Stocks Returns'!A539</f>
        <v>43049</v>
      </c>
      <c r="B543" s="5">
        <f>SUMPRODUCT('Stocks Returns'!B539:E539,$H$10:$K$10)</f>
        <v>-1.5372985254906682E-3</v>
      </c>
      <c r="C543" s="5">
        <f t="shared" si="25"/>
        <v>1.5372985254906682E-3</v>
      </c>
      <c r="D543" s="24">
        <f t="shared" si="26"/>
        <v>0.99898623112915252</v>
      </c>
      <c r="E543" s="24">
        <f t="shared" si="27"/>
        <v>1.5935190689550702</v>
      </c>
    </row>
    <row r="544" spans="1:5" ht="15" customHeight="1" x14ac:dyDescent="0.2">
      <c r="A544" s="3">
        <f>'Stocks Returns'!A540</f>
        <v>43052</v>
      </c>
      <c r="B544" s="5">
        <f>SUMPRODUCT('Stocks Returns'!B540:E540,$H$10:$K$10)</f>
        <v>-4.4253350223837466E-3</v>
      </c>
      <c r="C544" s="5">
        <f t="shared" si="25"/>
        <v>4.4253350223837466E-3</v>
      </c>
      <c r="D544" s="24">
        <f t="shared" si="26"/>
        <v>0.99702236631126528</v>
      </c>
      <c r="E544" s="24">
        <f t="shared" si="27"/>
        <v>1.5915395607660479</v>
      </c>
    </row>
    <row r="545" spans="1:5" ht="15" customHeight="1" x14ac:dyDescent="0.2">
      <c r="A545" s="3">
        <f>'Stocks Returns'!A541</f>
        <v>43053</v>
      </c>
      <c r="B545" s="5">
        <f>SUMPRODUCT('Stocks Returns'!B541:E541,$H$10:$K$10)</f>
        <v>4.6967071523769492E-3</v>
      </c>
      <c r="C545" s="5">
        <f t="shared" si="25"/>
        <v>-4.6967071523769492E-3</v>
      </c>
      <c r="D545" s="24">
        <f t="shared" si="26"/>
        <v>1.0032253549901025</v>
      </c>
      <c r="E545" s="24">
        <f t="shared" si="27"/>
        <v>1.59773939627026</v>
      </c>
    </row>
    <row r="546" spans="1:5" ht="15" customHeight="1" x14ac:dyDescent="0.2">
      <c r="A546" s="3">
        <f>'Stocks Returns'!A542</f>
        <v>43054</v>
      </c>
      <c r="B546" s="5">
        <f>SUMPRODUCT('Stocks Returns'!B542:E542,$H$10:$K$10)</f>
        <v>-1.5457505880915212E-2</v>
      </c>
      <c r="C546" s="5">
        <f t="shared" si="25"/>
        <v>1.5457505880915212E-2</v>
      </c>
      <c r="D546" s="24">
        <f t="shared" si="26"/>
        <v>0.9895204901274639</v>
      </c>
      <c r="E546" s="24">
        <f t="shared" si="27"/>
        <v>1.5838372710440785</v>
      </c>
    </row>
    <row r="547" spans="1:5" ht="15" customHeight="1" x14ac:dyDescent="0.2">
      <c r="A547" s="3">
        <f>'Stocks Returns'!A543</f>
        <v>43055</v>
      </c>
      <c r="B547" s="5">
        <f>SUMPRODUCT('Stocks Returns'!B543:E543,$H$10:$K$10)</f>
        <v>7.4232492519404102E-3</v>
      </c>
      <c r="C547" s="5">
        <f t="shared" si="25"/>
        <v>-7.4232492519404102E-3</v>
      </c>
      <c r="D547" s="24">
        <f t="shared" si="26"/>
        <v>1.0050794036178057</v>
      </c>
      <c r="E547" s="24">
        <f t="shared" si="27"/>
        <v>1.5995625198210783</v>
      </c>
    </row>
    <row r="548" spans="1:5" ht="15" customHeight="1" x14ac:dyDescent="0.2">
      <c r="A548" s="3">
        <f>'Stocks Returns'!A544</f>
        <v>43056</v>
      </c>
      <c r="B548" s="5">
        <f>SUMPRODUCT('Stocks Returns'!B544:E544,$H$10:$K$10)</f>
        <v>-9.5158540993574778E-3</v>
      </c>
      <c r="C548" s="5">
        <f t="shared" si="25"/>
        <v>9.5158540993574778E-3</v>
      </c>
      <c r="D548" s="24">
        <f t="shared" si="26"/>
        <v>0.9935608133389231</v>
      </c>
      <c r="E548" s="24">
        <f t="shared" si="27"/>
        <v>1.5880131342342025</v>
      </c>
    </row>
    <row r="549" spans="1:5" ht="15" customHeight="1" x14ac:dyDescent="0.2">
      <c r="A549" s="3">
        <f>'Stocks Returns'!A545</f>
        <v>43059</v>
      </c>
      <c r="B549" s="5">
        <f>SUMPRODUCT('Stocks Returns'!B545:E545,$H$10:$K$10)</f>
        <v>1.1612577366457823E-3</v>
      </c>
      <c r="C549" s="5">
        <f t="shared" si="25"/>
        <v>-1.1612577366457823E-3</v>
      </c>
      <c r="D549" s="24">
        <f t="shared" si="26"/>
        <v>1.0008212493874054</v>
      </c>
      <c r="E549" s="24">
        <f t="shared" si="27"/>
        <v>1.5953547916394166</v>
      </c>
    </row>
    <row r="550" spans="1:5" ht="15" customHeight="1" x14ac:dyDescent="0.2">
      <c r="A550" s="3">
        <f>'Stocks Returns'!A546</f>
        <v>43060</v>
      </c>
      <c r="B550" s="5">
        <f>SUMPRODUCT('Stocks Returns'!B546:E546,$H$10:$K$10)</f>
        <v>1.2951113323479918E-2</v>
      </c>
      <c r="C550" s="5">
        <f t="shared" si="25"/>
        <v>-1.2951113323479918E-2</v>
      </c>
      <c r="D550" s="24">
        <f t="shared" si="26"/>
        <v>1.0088383511864525</v>
      </c>
      <c r="E550" s="24">
        <f t="shared" si="27"/>
        <v>1.603216087148555</v>
      </c>
    </row>
    <row r="551" spans="1:5" ht="15" customHeight="1" x14ac:dyDescent="0.2">
      <c r="A551" s="3">
        <f>'Stocks Returns'!A547</f>
        <v>43061</v>
      </c>
      <c r="B551" s="5">
        <f>SUMPRODUCT('Stocks Returns'!B547:E547,$H$10:$K$10)</f>
        <v>-6.4094276299582857E-3</v>
      </c>
      <c r="C551" s="5">
        <f t="shared" si="25"/>
        <v>6.4094276299582857E-3</v>
      </c>
      <c r="D551" s="24">
        <f t="shared" si="26"/>
        <v>0.99567318333811461</v>
      </c>
      <c r="E551" s="24">
        <f t="shared" si="27"/>
        <v>1.5901707404020116</v>
      </c>
    </row>
    <row r="552" spans="1:5" ht="15" customHeight="1" x14ac:dyDescent="0.2">
      <c r="A552" s="3">
        <f>'Stocks Returns'!A548</f>
        <v>43062</v>
      </c>
      <c r="B552" s="5">
        <f>SUMPRODUCT('Stocks Returns'!B548:E548,$H$10:$K$10)</f>
        <v>0</v>
      </c>
      <c r="C552" s="5">
        <f t="shared" si="25"/>
        <v>0</v>
      </c>
      <c r="D552" s="24">
        <f t="shared" si="26"/>
        <v>1.0000315941264861</v>
      </c>
      <c r="E552" s="24">
        <f t="shared" si="27"/>
        <v>1.594566484021902</v>
      </c>
    </row>
    <row r="553" spans="1:5" ht="15" customHeight="1" x14ac:dyDescent="0.2">
      <c r="A553" s="3">
        <f>'Stocks Returns'!A549</f>
        <v>43063</v>
      </c>
      <c r="B553" s="5">
        <f>SUMPRODUCT('Stocks Returns'!B549:E549,$H$10:$K$10)</f>
        <v>1.0048053916179462E-2</v>
      </c>
      <c r="C553" s="5">
        <f t="shared" si="25"/>
        <v>-1.0048053916179462E-2</v>
      </c>
      <c r="D553" s="24">
        <f t="shared" si="26"/>
        <v>1.0068642707894881</v>
      </c>
      <c r="E553" s="24">
        <f t="shared" si="27"/>
        <v>1.6013044941081636</v>
      </c>
    </row>
    <row r="554" spans="1:5" ht="15" customHeight="1" x14ac:dyDescent="0.2">
      <c r="A554" s="3">
        <f>'Stocks Returns'!A550</f>
        <v>43066</v>
      </c>
      <c r="B554" s="5">
        <f>SUMPRODUCT('Stocks Returns'!B550:E550,$H$10:$K$10)</f>
        <v>1.5699081153208909E-3</v>
      </c>
      <c r="C554" s="5">
        <f t="shared" si="25"/>
        <v>-1.5699081153208909E-3</v>
      </c>
      <c r="D554" s="24">
        <f t="shared" si="26"/>
        <v>1.0010991316449045</v>
      </c>
      <c r="E554" s="24">
        <f t="shared" si="27"/>
        <v>1.5956316055849213</v>
      </c>
    </row>
    <row r="555" spans="1:5" ht="15" customHeight="1" x14ac:dyDescent="0.2">
      <c r="A555" s="3">
        <f>'Stocks Returns'!A551</f>
        <v>43067</v>
      </c>
      <c r="B555" s="5">
        <f>SUMPRODUCT('Stocks Returns'!B551:E551,$H$10:$K$10)</f>
        <v>9.5084034406700112E-3</v>
      </c>
      <c r="C555" s="5">
        <f t="shared" si="25"/>
        <v>-9.5084034406700112E-3</v>
      </c>
      <c r="D555" s="24">
        <f t="shared" si="26"/>
        <v>1.0064973084661417</v>
      </c>
      <c r="E555" s="24">
        <f t="shared" si="27"/>
        <v>1.6009474038853477</v>
      </c>
    </row>
    <row r="556" spans="1:5" ht="15" customHeight="1" x14ac:dyDescent="0.2">
      <c r="A556" s="3">
        <f>'Stocks Returns'!A552</f>
        <v>43068</v>
      </c>
      <c r="B556" s="5">
        <f>SUMPRODUCT('Stocks Returns'!B552:E552,$H$10:$K$10)</f>
        <v>-3.1744293198601614E-2</v>
      </c>
      <c r="C556" s="5">
        <f t="shared" si="25"/>
        <v>3.1744293198601614E-2</v>
      </c>
      <c r="D556" s="24">
        <f t="shared" si="26"/>
        <v>0.97844547475143706</v>
      </c>
      <c r="E556" s="24">
        <f t="shared" si="27"/>
        <v>1.5720644273797109</v>
      </c>
    </row>
    <row r="557" spans="1:5" ht="15" customHeight="1" x14ac:dyDescent="0.2">
      <c r="A557" s="3">
        <f>'Stocks Returns'!A553</f>
        <v>43069</v>
      </c>
      <c r="B557" s="5">
        <f>SUMPRODUCT('Stocks Returns'!B553:E553,$H$10:$K$10)</f>
        <v>2.3240117039828468E-2</v>
      </c>
      <c r="C557" s="5">
        <f t="shared" si="25"/>
        <v>-2.3240117039828468E-2</v>
      </c>
      <c r="D557" s="24">
        <f t="shared" si="26"/>
        <v>1.0158348737135696</v>
      </c>
      <c r="E557" s="24">
        <f t="shared" si="27"/>
        <v>1.6098629604070525</v>
      </c>
    </row>
    <row r="558" spans="1:5" ht="15" customHeight="1" x14ac:dyDescent="0.2">
      <c r="A558" s="3">
        <f>'Stocks Returns'!A554</f>
        <v>43070</v>
      </c>
      <c r="B558" s="5">
        <f>SUMPRODUCT('Stocks Returns'!B554:E554,$H$10:$K$10)</f>
        <v>-1.5137021212004101E-2</v>
      </c>
      <c r="C558" s="5">
        <f t="shared" si="25"/>
        <v>1.5137021212004101E-2</v>
      </c>
      <c r="D558" s="24">
        <f t="shared" si="26"/>
        <v>0.98973841970232346</v>
      </c>
      <c r="E558" s="24">
        <f t="shared" si="27"/>
        <v>1.5840641474804626</v>
      </c>
    </row>
    <row r="559" spans="1:5" ht="15" customHeight="1" x14ac:dyDescent="0.2">
      <c r="A559" s="3">
        <f>'Stocks Returns'!A555</f>
        <v>43073</v>
      </c>
      <c r="B559" s="5">
        <f>SUMPRODUCT('Stocks Returns'!B555:E555,$H$10:$K$10)</f>
        <v>-2.8069845484969626E-2</v>
      </c>
      <c r="C559" s="5">
        <f t="shared" si="25"/>
        <v>2.8069845484969626E-2</v>
      </c>
      <c r="D559" s="24">
        <f t="shared" si="26"/>
        <v>0.98094409919670689</v>
      </c>
      <c r="E559" s="24">
        <f t="shared" si="27"/>
        <v>1.5747619042357648</v>
      </c>
    </row>
    <row r="560" spans="1:5" ht="15" customHeight="1" x14ac:dyDescent="0.2">
      <c r="A560" s="3">
        <f>'Stocks Returns'!A556</f>
        <v>43074</v>
      </c>
      <c r="B560" s="5">
        <f>SUMPRODUCT('Stocks Returns'!B556:E556,$H$10:$K$10)</f>
        <v>9.7676097829634701E-3</v>
      </c>
      <c r="C560" s="5">
        <f t="shared" si="25"/>
        <v>-9.7676097829634701E-3</v>
      </c>
      <c r="D560" s="24">
        <f t="shared" si="26"/>
        <v>1.0066735687789015</v>
      </c>
      <c r="E560" s="24">
        <f t="shared" si="27"/>
        <v>1.60111899053262</v>
      </c>
    </row>
    <row r="561" spans="1:5" ht="15" customHeight="1" x14ac:dyDescent="0.2">
      <c r="A561" s="3">
        <f>'Stocks Returns'!A557</f>
        <v>43075</v>
      </c>
      <c r="B561" s="5">
        <f>SUMPRODUCT('Stocks Returns'!B557:E557,$H$10:$K$10)</f>
        <v>9.8640060370625265E-3</v>
      </c>
      <c r="C561" s="5">
        <f t="shared" si="25"/>
        <v>-9.8640060370625265E-3</v>
      </c>
      <c r="D561" s="24">
        <f t="shared" si="26"/>
        <v>1.0067391182316887</v>
      </c>
      <c r="E561" s="24">
        <f t="shared" si="27"/>
        <v>1.6011827697723622</v>
      </c>
    </row>
    <row r="562" spans="1:5" ht="15" customHeight="1" x14ac:dyDescent="0.2">
      <c r="A562" s="3">
        <f>'Stocks Returns'!A558</f>
        <v>43076</v>
      </c>
      <c r="B562" s="5">
        <f>SUMPRODUCT('Stocks Returns'!B558:E558,$H$10:$K$10)</f>
        <v>1.4886683021454581E-2</v>
      </c>
      <c r="C562" s="5">
        <f t="shared" si="25"/>
        <v>-1.4886683021454581E-2</v>
      </c>
      <c r="D562" s="24">
        <f t="shared" si="26"/>
        <v>1.0101545385810753</v>
      </c>
      <c r="E562" s="24">
        <f t="shared" si="27"/>
        <v>1.6044818007805841</v>
      </c>
    </row>
    <row r="563" spans="1:5" ht="15" customHeight="1" x14ac:dyDescent="0.2">
      <c r="A563" s="3">
        <f>'Stocks Returns'!A559</f>
        <v>43077</v>
      </c>
      <c r="B563" s="5">
        <f>SUMPRODUCT('Stocks Returns'!B559:E559,$H$10:$K$10)</f>
        <v>9.9996097611920239E-3</v>
      </c>
      <c r="C563" s="5">
        <f t="shared" si="25"/>
        <v>-9.9996097611920239E-3</v>
      </c>
      <c r="D563" s="24">
        <f t="shared" si="26"/>
        <v>1.0068313287640969</v>
      </c>
      <c r="E563" s="24">
        <f t="shared" si="27"/>
        <v>1.601272460600391</v>
      </c>
    </row>
    <row r="564" spans="1:5" ht="15" customHeight="1" x14ac:dyDescent="0.2">
      <c r="A564" s="3">
        <f>'Stocks Returns'!A560</f>
        <v>43080</v>
      </c>
      <c r="B564" s="5">
        <f>SUMPRODUCT('Stocks Returns'!B560:E560,$H$10:$K$10)</f>
        <v>-1.8893668168881569E-3</v>
      </c>
      <c r="C564" s="5">
        <f t="shared" si="25"/>
        <v>1.8893668168881569E-3</v>
      </c>
      <c r="D564" s="24">
        <f t="shared" si="26"/>
        <v>0.99874682469100229</v>
      </c>
      <c r="E564" s="24">
        <f t="shared" si="27"/>
        <v>1.5932785783091585</v>
      </c>
    </row>
    <row r="565" spans="1:5" ht="15" customHeight="1" x14ac:dyDescent="0.2">
      <c r="A565" s="3">
        <f>'Stocks Returns'!A561</f>
        <v>43081</v>
      </c>
      <c r="B565" s="5">
        <f>SUMPRODUCT('Stocks Returns'!B561:E561,$H$10:$K$10)</f>
        <v>7.5903338570134735E-3</v>
      </c>
      <c r="C565" s="5">
        <f t="shared" si="25"/>
        <v>-7.5903338570134735E-3</v>
      </c>
      <c r="D565" s="24">
        <f t="shared" si="26"/>
        <v>1.0051930211492555</v>
      </c>
      <c r="E565" s="24">
        <f t="shared" si="27"/>
        <v>1.5996737910826238</v>
      </c>
    </row>
    <row r="566" spans="1:5" ht="15" customHeight="1" x14ac:dyDescent="0.2">
      <c r="A566" s="3">
        <f>'Stocks Returns'!A562</f>
        <v>43082</v>
      </c>
      <c r="B566" s="5">
        <f>SUMPRODUCT('Stocks Returns'!B562:E562,$H$10:$K$10)</f>
        <v>-7.3683780891728055E-4</v>
      </c>
      <c r="C566" s="5">
        <f t="shared" si="25"/>
        <v>7.3683780891728055E-4</v>
      </c>
      <c r="D566" s="24">
        <f t="shared" si="26"/>
        <v>0.99953054441642242</v>
      </c>
      <c r="E566" s="24">
        <f t="shared" si="27"/>
        <v>1.594064995669098</v>
      </c>
    </row>
    <row r="567" spans="1:5" ht="15" customHeight="1" x14ac:dyDescent="0.2">
      <c r="A567" s="3">
        <f>'Stocks Returns'!A563</f>
        <v>43083</v>
      </c>
      <c r="B567" s="5">
        <f>SUMPRODUCT('Stocks Returns'!B563:E563,$H$10:$K$10)</f>
        <v>-3.9479667517065622E-3</v>
      </c>
      <c r="C567" s="5">
        <f t="shared" si="25"/>
        <v>3.9479667517065622E-3</v>
      </c>
      <c r="D567" s="24">
        <f t="shared" si="26"/>
        <v>0.9973469767353258</v>
      </c>
      <c r="E567" s="24">
        <f t="shared" si="27"/>
        <v>1.5918678164393016</v>
      </c>
    </row>
    <row r="568" spans="1:5" ht="15" customHeight="1" x14ac:dyDescent="0.2">
      <c r="A568" s="3">
        <f>'Stocks Returns'!A564</f>
        <v>43084</v>
      </c>
      <c r="B568" s="5">
        <f>SUMPRODUCT('Stocks Returns'!B564:E564,$H$10:$K$10)</f>
        <v>8.4690573135889954E-3</v>
      </c>
      <c r="C568" s="5">
        <f t="shared" si="25"/>
        <v>-8.4690573135889954E-3</v>
      </c>
      <c r="D568" s="24">
        <f t="shared" si="26"/>
        <v>1.0057905530997266</v>
      </c>
      <c r="E568" s="24">
        <f t="shared" si="27"/>
        <v>1.6002581246417527</v>
      </c>
    </row>
    <row r="569" spans="1:5" ht="15" customHeight="1" x14ac:dyDescent="0.2">
      <c r="A569" s="3">
        <f>'Stocks Returns'!A565</f>
        <v>43087</v>
      </c>
      <c r="B569" s="5">
        <f>SUMPRODUCT('Stocks Returns'!B565:E565,$H$10:$K$10)</f>
        <v>-2.1831979536001585E-4</v>
      </c>
      <c r="C569" s="5">
        <f t="shared" si="25"/>
        <v>2.1831979536001585E-4</v>
      </c>
      <c r="D569" s="24">
        <f t="shared" si="26"/>
        <v>0.99988313666564144</v>
      </c>
      <c r="E569" s="24">
        <f t="shared" si="27"/>
        <v>1.5944180012455271</v>
      </c>
    </row>
    <row r="570" spans="1:5" ht="15" customHeight="1" x14ac:dyDescent="0.2">
      <c r="A570" s="3">
        <f>'Stocks Returns'!A566</f>
        <v>43088</v>
      </c>
      <c r="B570" s="5">
        <f>SUMPRODUCT('Stocks Returns'!B566:E566,$H$10:$K$10)</f>
        <v>-1.0873424789868457E-2</v>
      </c>
      <c r="C570" s="5">
        <f t="shared" si="25"/>
        <v>1.0873424789868457E-2</v>
      </c>
      <c r="D570" s="24">
        <f t="shared" si="26"/>
        <v>0.99263766526937569</v>
      </c>
      <c r="E570" s="24">
        <f t="shared" si="27"/>
        <v>1.5870646800516133</v>
      </c>
    </row>
    <row r="571" spans="1:5" ht="15" customHeight="1" x14ac:dyDescent="0.2">
      <c r="A571" s="3">
        <f>'Stocks Returns'!A567</f>
        <v>43089</v>
      </c>
      <c r="B571" s="5">
        <f>SUMPRODUCT('Stocks Returns'!B567:E567,$H$10:$K$10)</f>
        <v>4.7358528609481743E-4</v>
      </c>
      <c r="C571" s="5">
        <f t="shared" si="25"/>
        <v>-4.7358528609481743E-4</v>
      </c>
      <c r="D571" s="24">
        <f t="shared" si="26"/>
        <v>1.0003536321210307</v>
      </c>
      <c r="E571" s="24">
        <f t="shared" si="27"/>
        <v>1.5948882738425409</v>
      </c>
    </row>
    <row r="572" spans="1:5" ht="15" customHeight="1" x14ac:dyDescent="0.2">
      <c r="A572" s="3">
        <f>'Stocks Returns'!A568</f>
        <v>43090</v>
      </c>
      <c r="B572" s="5">
        <f>SUMPRODUCT('Stocks Returns'!B568:E568,$H$10:$K$10)</f>
        <v>1.8432453732050511E-3</v>
      </c>
      <c r="C572" s="5">
        <f t="shared" si="25"/>
        <v>-1.8432453732050511E-3</v>
      </c>
      <c r="D572" s="24">
        <f t="shared" si="26"/>
        <v>1.0012850009802656</v>
      </c>
      <c r="E572" s="24">
        <f t="shared" si="27"/>
        <v>1.595816587586826</v>
      </c>
    </row>
    <row r="573" spans="1:5" ht="15" customHeight="1" x14ac:dyDescent="0.2">
      <c r="A573" s="3">
        <f>'Stocks Returns'!A569</f>
        <v>43091</v>
      </c>
      <c r="B573" s="5">
        <f>SUMPRODUCT('Stocks Returns'!B569:E569,$H$10:$K$10)</f>
        <v>1.8042421435562252E-3</v>
      </c>
      <c r="C573" s="5">
        <f t="shared" si="25"/>
        <v>-1.8042421435562252E-3</v>
      </c>
      <c r="D573" s="24">
        <f t="shared" si="26"/>
        <v>1.0012584787841043</v>
      </c>
      <c r="E573" s="24">
        <f t="shared" si="27"/>
        <v>1.59579020047968</v>
      </c>
    </row>
    <row r="574" spans="1:5" ht="15" customHeight="1" x14ac:dyDescent="0.2">
      <c r="A574" s="3">
        <f>'Stocks Returns'!A570</f>
        <v>43094</v>
      </c>
      <c r="B574" s="5">
        <f>SUMPRODUCT('Stocks Returns'!B570:E570,$H$10:$K$10)</f>
        <v>0</v>
      </c>
      <c r="C574" s="5">
        <f t="shared" si="25"/>
        <v>0</v>
      </c>
      <c r="D574" s="24">
        <f t="shared" si="26"/>
        <v>1.0000315941264861</v>
      </c>
      <c r="E574" s="24">
        <f t="shared" si="27"/>
        <v>1.594566484021902</v>
      </c>
    </row>
    <row r="575" spans="1:5" ht="15" customHeight="1" x14ac:dyDescent="0.2">
      <c r="A575" s="3">
        <f>'Stocks Returns'!A571</f>
        <v>43095</v>
      </c>
      <c r="B575" s="5">
        <f>SUMPRODUCT('Stocks Returns'!B571:E571,$H$10:$K$10)</f>
        <v>2.2454531421077272E-3</v>
      </c>
      <c r="C575" s="5">
        <f t="shared" si="25"/>
        <v>-2.2454531421077272E-3</v>
      </c>
      <c r="D575" s="24">
        <f t="shared" si="26"/>
        <v>1.0015585022631195</v>
      </c>
      <c r="E575" s="24">
        <f t="shared" si="27"/>
        <v>1.5960885312465793</v>
      </c>
    </row>
    <row r="576" spans="1:5" ht="15" customHeight="1" x14ac:dyDescent="0.2">
      <c r="A576" s="3">
        <f>'Stocks Returns'!A572</f>
        <v>43096</v>
      </c>
      <c r="B576" s="5">
        <f>SUMPRODUCT('Stocks Returns'!B572:E572,$H$10:$K$10)</f>
        <v>8.1524263119903458E-3</v>
      </c>
      <c r="C576" s="5">
        <f t="shared" si="25"/>
        <v>-8.1524263119903458E-3</v>
      </c>
      <c r="D576" s="24">
        <f t="shared" si="26"/>
        <v>1.0055752440186396</v>
      </c>
      <c r="E576" s="24">
        <f t="shared" si="27"/>
        <v>1.6000477377608568</v>
      </c>
    </row>
    <row r="577" spans="1:5" ht="15" customHeight="1" x14ac:dyDescent="0.2">
      <c r="A577" s="3">
        <f>'Stocks Returns'!A573</f>
        <v>43097</v>
      </c>
      <c r="B577" s="5">
        <f>SUMPRODUCT('Stocks Returns'!B573:E573,$H$10:$K$10)</f>
        <v>2.819875798458701E-3</v>
      </c>
      <c r="C577" s="5">
        <f t="shared" si="25"/>
        <v>-2.819875798458701E-3</v>
      </c>
      <c r="D577" s="24">
        <f t="shared" si="26"/>
        <v>1.0019491096694382</v>
      </c>
      <c r="E577" s="24">
        <f t="shared" si="27"/>
        <v>1.5964763936253288</v>
      </c>
    </row>
    <row r="578" spans="1:5" ht="15" customHeight="1" x14ac:dyDescent="0.2">
      <c r="A578" s="3">
        <f>'Stocks Returns'!A574</f>
        <v>43098</v>
      </c>
      <c r="B578" s="5">
        <f>SUMPRODUCT('Stocks Returns'!B574:E574,$H$10:$K$10)</f>
        <v>-3.3025231225349951E-3</v>
      </c>
      <c r="C578" s="5">
        <f t="shared" si="25"/>
        <v>3.3025231225349951E-3</v>
      </c>
      <c r="D578" s="24">
        <f t="shared" si="26"/>
        <v>0.99778587840316246</v>
      </c>
      <c r="E578" s="24">
        <f t="shared" si="27"/>
        <v>1.592310980088504</v>
      </c>
    </row>
    <row r="579" spans="1:5" ht="15" customHeight="1" x14ac:dyDescent="0.2">
      <c r="A579" s="3">
        <f>'Stocks Returns'!A575</f>
        <v>43101</v>
      </c>
      <c r="B579" s="5">
        <f>SUMPRODUCT('Stocks Returns'!B575:E575,$H$10:$K$10)</f>
        <v>0</v>
      </c>
      <c r="C579" s="5">
        <f t="shared" si="25"/>
        <v>0</v>
      </c>
      <c r="D579" s="24">
        <f t="shared" si="26"/>
        <v>1.0000315941264861</v>
      </c>
      <c r="E579" s="24">
        <f t="shared" si="27"/>
        <v>1.594566484021902</v>
      </c>
    </row>
    <row r="580" spans="1:5" ht="15" customHeight="1" x14ac:dyDescent="0.2">
      <c r="A580" s="3">
        <f>'Stocks Returns'!A576</f>
        <v>43102</v>
      </c>
      <c r="B580" s="5">
        <f>SUMPRODUCT('Stocks Returns'!B576:E576,$H$10:$K$10)</f>
        <v>6.1792481772018851E-3</v>
      </c>
      <c r="C580" s="5">
        <f t="shared" si="25"/>
        <v>-6.1792481772018851E-3</v>
      </c>
      <c r="D580" s="24">
        <f t="shared" si="26"/>
        <v>1.0042334828869834</v>
      </c>
      <c r="E580" s="24">
        <f t="shared" si="27"/>
        <v>1.5987324287267695</v>
      </c>
    </row>
    <row r="581" spans="1:5" ht="15" customHeight="1" x14ac:dyDescent="0.2">
      <c r="A581" s="3">
        <f>'Stocks Returns'!A577</f>
        <v>43103</v>
      </c>
      <c r="B581" s="5">
        <f>SUMPRODUCT('Stocks Returns'!B577:E577,$H$10:$K$10)</f>
        <v>1.0372540185644843E-2</v>
      </c>
      <c r="C581" s="5">
        <f t="shared" si="25"/>
        <v>-1.0372540185644843E-2</v>
      </c>
      <c r="D581" s="24">
        <f t="shared" si="26"/>
        <v>1.0070849214527247</v>
      </c>
      <c r="E581" s="24">
        <f t="shared" si="27"/>
        <v>1.6015189459155108</v>
      </c>
    </row>
    <row r="582" spans="1:5" ht="15" customHeight="1" x14ac:dyDescent="0.2">
      <c r="A582" s="3">
        <f>'Stocks Returns'!A578</f>
        <v>43104</v>
      </c>
      <c r="B582" s="5">
        <f>SUMPRODUCT('Stocks Returns'!B578:E578,$H$10:$K$10)</f>
        <v>3.6437417339007317E-3</v>
      </c>
      <c r="C582" s="5">
        <f t="shared" ref="C582:C645" si="28">-B582</f>
        <v>-3.6437417339007317E-3</v>
      </c>
      <c r="D582" s="24">
        <f t="shared" ref="D582:D645" si="29">1+$H$13+$H$19*(B582-$H$13)</f>
        <v>1.0025093385055388</v>
      </c>
      <c r="E582" s="24">
        <f t="shared" ref="E582:E645" si="30">$H$22*D582-$H$23*D582^2-LN(1+$H$24*EXP(1-D582^3))</f>
        <v>1.5970316157538553</v>
      </c>
    </row>
    <row r="583" spans="1:5" ht="15" customHeight="1" x14ac:dyDescent="0.2">
      <c r="A583" s="3">
        <f>'Stocks Returns'!A579</f>
        <v>43105</v>
      </c>
      <c r="B583" s="5">
        <f>SUMPRODUCT('Stocks Returns'!B579:E579,$H$10:$K$10)</f>
        <v>2.2257139756089544E-2</v>
      </c>
      <c r="C583" s="5">
        <f t="shared" si="28"/>
        <v>-2.2257139756089544E-2</v>
      </c>
      <c r="D583" s="24">
        <f t="shared" si="29"/>
        <v>1.0151664491606271</v>
      </c>
      <c r="E583" s="24">
        <f t="shared" si="30"/>
        <v>1.6092366263276296</v>
      </c>
    </row>
    <row r="584" spans="1:5" ht="15" customHeight="1" x14ac:dyDescent="0.2">
      <c r="A584" s="3">
        <f>'Stocks Returns'!A580</f>
        <v>43108</v>
      </c>
      <c r="B584" s="5">
        <f>SUMPRODUCT('Stocks Returns'!B580:E580,$H$10:$K$10)</f>
        <v>4.0487981427192498E-3</v>
      </c>
      <c r="C584" s="5">
        <f t="shared" si="28"/>
        <v>-4.0487981427192498E-3</v>
      </c>
      <c r="D584" s="24">
        <f t="shared" si="29"/>
        <v>1.0027847768635354</v>
      </c>
      <c r="E584" s="24">
        <f t="shared" si="30"/>
        <v>1.5973041299716648</v>
      </c>
    </row>
    <row r="585" spans="1:5" ht="15" customHeight="1" x14ac:dyDescent="0.2">
      <c r="A585" s="3">
        <f>'Stocks Returns'!A581</f>
        <v>43109</v>
      </c>
      <c r="B585" s="5">
        <f>SUMPRODUCT('Stocks Returns'!B581:E581,$H$10:$K$10)</f>
        <v>-1.8365958210442373E-3</v>
      </c>
      <c r="C585" s="5">
        <f t="shared" si="28"/>
        <v>1.8365958210442373E-3</v>
      </c>
      <c r="D585" s="24">
        <f t="shared" si="29"/>
        <v>0.99878270896817611</v>
      </c>
      <c r="E585" s="24">
        <f t="shared" si="30"/>
        <v>1.593314639669219</v>
      </c>
    </row>
    <row r="586" spans="1:5" ht="15" customHeight="1" x14ac:dyDescent="0.2">
      <c r="A586" s="3">
        <f>'Stocks Returns'!A582</f>
        <v>43110</v>
      </c>
      <c r="B586" s="5">
        <f>SUMPRODUCT('Stocks Returns'!B582:E582,$H$10:$K$10)</f>
        <v>-2.3081532630630859E-3</v>
      </c>
      <c r="C586" s="5">
        <f t="shared" si="28"/>
        <v>2.3081532630630859E-3</v>
      </c>
      <c r="D586" s="24">
        <f t="shared" si="29"/>
        <v>0.99846204990760334</v>
      </c>
      <c r="E586" s="24">
        <f t="shared" si="30"/>
        <v>1.5929922160663872</v>
      </c>
    </row>
    <row r="587" spans="1:5" ht="15" customHeight="1" x14ac:dyDescent="0.2">
      <c r="A587" s="3">
        <f>'Stocks Returns'!A583</f>
        <v>43111</v>
      </c>
      <c r="B587" s="5">
        <f>SUMPRODUCT('Stocks Returns'!B583:E583,$H$10:$K$10)</f>
        <v>7.7153492373727454E-3</v>
      </c>
      <c r="C587" s="5">
        <f t="shared" si="28"/>
        <v>-7.7153492373727454E-3</v>
      </c>
      <c r="D587" s="24">
        <f t="shared" si="29"/>
        <v>1.0052780316078997</v>
      </c>
      <c r="E587" s="24">
        <f t="shared" si="30"/>
        <v>1.5997570119023925</v>
      </c>
    </row>
    <row r="588" spans="1:5" ht="15" customHeight="1" x14ac:dyDescent="0.2">
      <c r="A588" s="3">
        <f>'Stocks Returns'!A584</f>
        <v>43112</v>
      </c>
      <c r="B588" s="5">
        <f>SUMPRODUCT('Stocks Returns'!B584:E584,$H$10:$K$10)</f>
        <v>3.0718909905982925E-3</v>
      </c>
      <c r="C588" s="5">
        <f t="shared" si="28"/>
        <v>-3.0718909905982925E-3</v>
      </c>
      <c r="D588" s="24">
        <f t="shared" si="29"/>
        <v>1.0021204800000931</v>
      </c>
      <c r="E588" s="24">
        <f t="shared" si="30"/>
        <v>1.596646366299902</v>
      </c>
    </row>
    <row r="589" spans="1:5" ht="15" customHeight="1" x14ac:dyDescent="0.2">
      <c r="A589" s="3">
        <f>'Stocks Returns'!A585</f>
        <v>43115</v>
      </c>
      <c r="B589" s="5">
        <f>SUMPRODUCT('Stocks Returns'!B585:E585,$H$10:$K$10)</f>
        <v>0</v>
      </c>
      <c r="C589" s="5">
        <f t="shared" si="28"/>
        <v>0</v>
      </c>
      <c r="D589" s="24">
        <f t="shared" si="29"/>
        <v>1.0000315941264861</v>
      </c>
      <c r="E589" s="24">
        <f t="shared" si="30"/>
        <v>1.594566484021902</v>
      </c>
    </row>
    <row r="590" spans="1:5" ht="15" customHeight="1" x14ac:dyDescent="0.2">
      <c r="A590" s="3">
        <f>'Stocks Returns'!A586</f>
        <v>43116</v>
      </c>
      <c r="B590" s="5">
        <f>SUMPRODUCT('Stocks Returns'!B586:E586,$H$10:$K$10)</f>
        <v>2.140886985965775E-3</v>
      </c>
      <c r="C590" s="5">
        <f t="shared" si="28"/>
        <v>-2.140886985965775E-3</v>
      </c>
      <c r="D590" s="24">
        <f t="shared" si="29"/>
        <v>1.0014873972769429</v>
      </c>
      <c r="E590" s="24">
        <f t="shared" si="30"/>
        <v>1.5960178600779047</v>
      </c>
    </row>
    <row r="591" spans="1:5" ht="15" customHeight="1" x14ac:dyDescent="0.2">
      <c r="A591" s="3">
        <f>'Stocks Returns'!A587</f>
        <v>43117</v>
      </c>
      <c r="B591" s="5">
        <f>SUMPRODUCT('Stocks Returns'!B587:E587,$H$10:$K$10)</f>
        <v>1.4413181450240932E-2</v>
      </c>
      <c r="C591" s="5">
        <f t="shared" si="28"/>
        <v>-1.4413181450240932E-2</v>
      </c>
      <c r="D591" s="24">
        <f t="shared" si="29"/>
        <v>1.0098325575126501</v>
      </c>
      <c r="E591" s="24">
        <f t="shared" si="30"/>
        <v>1.6041728197953893</v>
      </c>
    </row>
    <row r="592" spans="1:5" ht="15" customHeight="1" x14ac:dyDescent="0.2">
      <c r="A592" s="3">
        <f>'Stocks Returns'!A588</f>
        <v>43118</v>
      </c>
      <c r="B592" s="5">
        <f>SUMPRODUCT('Stocks Returns'!B588:E588,$H$10:$K$10)</f>
        <v>9.5293260674192467E-3</v>
      </c>
      <c r="C592" s="5">
        <f t="shared" si="28"/>
        <v>-9.5293260674192467E-3</v>
      </c>
      <c r="D592" s="24">
        <f t="shared" si="29"/>
        <v>1.0065115358523313</v>
      </c>
      <c r="E592" s="24">
        <f t="shared" si="30"/>
        <v>1.600961258693788</v>
      </c>
    </row>
    <row r="593" spans="1:5" ht="15" customHeight="1" x14ac:dyDescent="0.2">
      <c r="A593" s="3">
        <f>'Stocks Returns'!A589</f>
        <v>43119</v>
      </c>
      <c r="B593" s="5">
        <f>SUMPRODUCT('Stocks Returns'!B589:E589,$H$10:$K$10)</f>
        <v>-2.9398468362122126E-3</v>
      </c>
      <c r="C593" s="5">
        <f t="shared" si="28"/>
        <v>2.9398468362122126E-3</v>
      </c>
      <c r="D593" s="24">
        <f t="shared" si="29"/>
        <v>0.99803249827786189</v>
      </c>
      <c r="E593" s="24">
        <f t="shared" si="30"/>
        <v>1.5925596581924564</v>
      </c>
    </row>
    <row r="594" spans="1:5" ht="15" customHeight="1" x14ac:dyDescent="0.2">
      <c r="A594" s="3">
        <f>'Stocks Returns'!A590</f>
        <v>43122</v>
      </c>
      <c r="B594" s="5">
        <f>SUMPRODUCT('Stocks Returns'!B590:E590,$H$10:$K$10)</f>
        <v>1.3248835728840776E-2</v>
      </c>
      <c r="C594" s="5">
        <f t="shared" si="28"/>
        <v>-1.3248835728840776E-2</v>
      </c>
      <c r="D594" s="24">
        <f t="shared" si="29"/>
        <v>1.009040802422098</v>
      </c>
      <c r="E594" s="24">
        <f t="shared" si="30"/>
        <v>1.6034112341197255</v>
      </c>
    </row>
    <row r="595" spans="1:5" ht="15" customHeight="1" x14ac:dyDescent="0.2">
      <c r="A595" s="3">
        <f>'Stocks Returns'!A591</f>
        <v>43123</v>
      </c>
      <c r="B595" s="5">
        <f>SUMPRODUCT('Stocks Returns'!B591:E591,$H$10:$K$10)</f>
        <v>2.2259286082102429E-3</v>
      </c>
      <c r="C595" s="5">
        <f t="shared" si="28"/>
        <v>-2.2259286082102429E-3</v>
      </c>
      <c r="D595" s="24">
        <f t="shared" si="29"/>
        <v>1.0015452255800692</v>
      </c>
      <c r="E595" s="24">
        <f t="shared" si="30"/>
        <v>1.5960753371059293</v>
      </c>
    </row>
    <row r="596" spans="1:5" ht="15" customHeight="1" x14ac:dyDescent="0.2">
      <c r="A596" s="3">
        <f>'Stocks Returns'!A592</f>
        <v>43124</v>
      </c>
      <c r="B596" s="5">
        <f>SUMPRODUCT('Stocks Returns'!B592:E592,$H$10:$K$10)</f>
        <v>-3.1858619092422938E-3</v>
      </c>
      <c r="C596" s="5">
        <f t="shared" si="28"/>
        <v>3.1858619092422938E-3</v>
      </c>
      <c r="D596" s="24">
        <f t="shared" si="29"/>
        <v>0.99786520802820144</v>
      </c>
      <c r="E596" s="24">
        <f t="shared" si="30"/>
        <v>1.5923909982097493</v>
      </c>
    </row>
    <row r="597" spans="1:5" ht="15" customHeight="1" x14ac:dyDescent="0.2">
      <c r="A597" s="3">
        <f>'Stocks Returns'!A593</f>
        <v>43125</v>
      </c>
      <c r="B597" s="5">
        <f>SUMPRODUCT('Stocks Returns'!B593:E593,$H$10:$K$10)</f>
        <v>2.5882933826431162E-3</v>
      </c>
      <c r="C597" s="5">
        <f t="shared" si="28"/>
        <v>-2.5882933826431162E-3</v>
      </c>
      <c r="D597" s="24">
        <f t="shared" si="29"/>
        <v>1.0017916336266834</v>
      </c>
      <c r="E597" s="24">
        <f t="shared" si="30"/>
        <v>1.5963200979440724</v>
      </c>
    </row>
    <row r="598" spans="1:5" ht="15" customHeight="1" x14ac:dyDescent="0.2">
      <c r="A598" s="3">
        <f>'Stocks Returns'!A594</f>
        <v>43126</v>
      </c>
      <c r="B598" s="5">
        <f>SUMPRODUCT('Stocks Returns'!B594:E594,$H$10:$K$10)</f>
        <v>1.1792971947597614E-2</v>
      </c>
      <c r="C598" s="5">
        <f t="shared" si="28"/>
        <v>-1.1792971947597614E-2</v>
      </c>
      <c r="D598" s="24">
        <f t="shared" si="29"/>
        <v>1.0080508150508527</v>
      </c>
      <c r="E598" s="24">
        <f t="shared" si="30"/>
        <v>1.6024553782364526</v>
      </c>
    </row>
    <row r="599" spans="1:5" ht="15" customHeight="1" x14ac:dyDescent="0.2">
      <c r="A599" s="3">
        <f>'Stocks Returns'!A595</f>
        <v>43129</v>
      </c>
      <c r="B599" s="5">
        <f>SUMPRODUCT('Stocks Returns'!B595:E595,$H$10:$K$10)</f>
        <v>-1.0846705894289124E-2</v>
      </c>
      <c r="C599" s="5">
        <f t="shared" si="28"/>
        <v>1.0846705894289124E-2</v>
      </c>
      <c r="D599" s="24">
        <f t="shared" si="29"/>
        <v>0.99265583411836966</v>
      </c>
      <c r="E599" s="24">
        <f t="shared" si="30"/>
        <v>1.5870833793838157</v>
      </c>
    </row>
    <row r="600" spans="1:5" ht="15" customHeight="1" x14ac:dyDescent="0.2">
      <c r="A600" s="3">
        <f>'Stocks Returns'!A596</f>
        <v>43130</v>
      </c>
      <c r="B600" s="5">
        <f>SUMPRODUCT('Stocks Returns'!B596:E596,$H$10:$K$10)</f>
        <v>-1.1066814397455259E-2</v>
      </c>
      <c r="C600" s="5">
        <f t="shared" si="28"/>
        <v>1.1066814397455259E-2</v>
      </c>
      <c r="D600" s="24">
        <f t="shared" si="29"/>
        <v>0.99250616033621664</v>
      </c>
      <c r="E600" s="24">
        <f t="shared" si="30"/>
        <v>1.5869292967300395</v>
      </c>
    </row>
    <row r="601" spans="1:5" ht="15" customHeight="1" x14ac:dyDescent="0.2">
      <c r="A601" s="3">
        <f>'Stocks Returns'!A597</f>
        <v>43131</v>
      </c>
      <c r="B601" s="5">
        <f>SUMPRODUCT('Stocks Returns'!B597:E597,$H$10:$K$10)</f>
        <v>5.2701480098730656E-3</v>
      </c>
      <c r="C601" s="5">
        <f t="shared" si="28"/>
        <v>-5.2701480098730656E-3</v>
      </c>
      <c r="D601" s="24">
        <f t="shared" si="29"/>
        <v>1.0036152947732</v>
      </c>
      <c r="E601" s="24">
        <f t="shared" si="30"/>
        <v>1.5981239828778842</v>
      </c>
    </row>
    <row r="602" spans="1:5" ht="15" customHeight="1" x14ac:dyDescent="0.2">
      <c r="A602" s="3">
        <f>'Stocks Returns'!A598</f>
        <v>43132</v>
      </c>
      <c r="B602" s="5">
        <f>SUMPRODUCT('Stocks Returns'!B598:E598,$H$10:$K$10)</f>
        <v>1.0523514331367017E-2</v>
      </c>
      <c r="C602" s="5">
        <f t="shared" si="28"/>
        <v>-1.0523514331367017E-2</v>
      </c>
      <c r="D602" s="24">
        <f t="shared" si="29"/>
        <v>1.0071875838718158</v>
      </c>
      <c r="E602" s="24">
        <f t="shared" si="30"/>
        <v>1.6016186568613238</v>
      </c>
    </row>
    <row r="603" spans="1:5" ht="15" customHeight="1" x14ac:dyDescent="0.2">
      <c r="A603" s="3">
        <f>'Stocks Returns'!A599</f>
        <v>43133</v>
      </c>
      <c r="B603" s="5">
        <f>SUMPRODUCT('Stocks Returns'!B599:E599,$H$10:$K$10)</f>
        <v>-3.6295470782668864E-2</v>
      </c>
      <c r="C603" s="5">
        <f t="shared" si="28"/>
        <v>3.6295470782668864E-2</v>
      </c>
      <c r="D603" s="24">
        <f t="shared" si="29"/>
        <v>0.97535067399427133</v>
      </c>
      <c r="E603" s="24">
        <f t="shared" si="30"/>
        <v>1.5686901898396743</v>
      </c>
    </row>
    <row r="604" spans="1:5" ht="15" customHeight="1" x14ac:dyDescent="0.2">
      <c r="A604" s="3">
        <f>'Stocks Returns'!A600</f>
        <v>43136</v>
      </c>
      <c r="B604" s="5">
        <f>SUMPRODUCT('Stocks Returns'!B600:E600,$H$10:$K$10)</f>
        <v>-3.8537641230351527E-2</v>
      </c>
      <c r="C604" s="5">
        <f t="shared" si="28"/>
        <v>3.8537641230351527E-2</v>
      </c>
      <c r="D604" s="24">
        <f t="shared" si="29"/>
        <v>0.97382599808984716</v>
      </c>
      <c r="E604" s="24">
        <f t="shared" si="30"/>
        <v>1.5670144290549266</v>
      </c>
    </row>
    <row r="605" spans="1:5" ht="15" customHeight="1" x14ac:dyDescent="0.2">
      <c r="A605" s="3">
        <f>'Stocks Returns'!A601</f>
        <v>43137</v>
      </c>
      <c r="B605" s="5">
        <f>SUMPRODUCT('Stocks Returns'!B601:E601,$H$10:$K$10)</f>
        <v>3.134960213468669E-2</v>
      </c>
      <c r="C605" s="5">
        <f t="shared" si="28"/>
        <v>-3.134960213468669E-2</v>
      </c>
      <c r="D605" s="24">
        <f t="shared" si="29"/>
        <v>1.0213493235780731</v>
      </c>
      <c r="E605" s="24">
        <f t="shared" si="30"/>
        <v>1.6149595735757152</v>
      </c>
    </row>
    <row r="606" spans="1:5" ht="15" customHeight="1" x14ac:dyDescent="0.2">
      <c r="A606" s="3">
        <f>'Stocks Returns'!A602</f>
        <v>43138</v>
      </c>
      <c r="B606" s="5">
        <f>SUMPRODUCT('Stocks Returns'!B602:E602,$H$10:$K$10)</f>
        <v>-9.9566223742806378E-3</v>
      </c>
      <c r="C606" s="5">
        <f t="shared" si="28"/>
        <v>9.9566223742806378E-3</v>
      </c>
      <c r="D606" s="24">
        <f t="shared" si="29"/>
        <v>0.99326109091197534</v>
      </c>
      <c r="E606" s="24">
        <f t="shared" si="30"/>
        <v>1.5877055641780577</v>
      </c>
    </row>
    <row r="607" spans="1:5" ht="15" customHeight="1" x14ac:dyDescent="0.2">
      <c r="A607" s="3">
        <f>'Stocks Returns'!A603</f>
        <v>43139</v>
      </c>
      <c r="B607" s="5">
        <f>SUMPRODUCT('Stocks Returns'!B603:E603,$H$10:$K$10)</f>
        <v>-4.7450025363748864E-2</v>
      </c>
      <c r="C607" s="5">
        <f t="shared" si="28"/>
        <v>4.7450025363748864E-2</v>
      </c>
      <c r="D607" s="24">
        <f t="shared" si="29"/>
        <v>0.967765576879137</v>
      </c>
      <c r="E607" s="24">
        <f t="shared" si="30"/>
        <v>1.56026651307196</v>
      </c>
    </row>
    <row r="608" spans="1:5" ht="15" customHeight="1" x14ac:dyDescent="0.2">
      <c r="A608" s="3">
        <f>'Stocks Returns'!A604</f>
        <v>43140</v>
      </c>
      <c r="B608" s="5">
        <f>SUMPRODUCT('Stocks Returns'!B604:E604,$H$10:$K$10)</f>
        <v>2.0894622904619169E-2</v>
      </c>
      <c r="C608" s="5">
        <f t="shared" si="28"/>
        <v>-2.0894622904619169E-2</v>
      </c>
      <c r="D608" s="24">
        <f t="shared" si="29"/>
        <v>1.0142399377016273</v>
      </c>
      <c r="E608" s="24">
        <f t="shared" si="30"/>
        <v>1.6083654116304797</v>
      </c>
    </row>
    <row r="609" spans="1:5" ht="15" customHeight="1" x14ac:dyDescent="0.2">
      <c r="A609" s="3">
        <f>'Stocks Returns'!A605</f>
        <v>43143</v>
      </c>
      <c r="B609" s="5">
        <f>SUMPRODUCT('Stocks Returns'!B605:E605,$H$10:$K$10)</f>
        <v>1.8965530085867453E-2</v>
      </c>
      <c r="C609" s="5">
        <f t="shared" si="28"/>
        <v>-1.8965530085867453E-2</v>
      </c>
      <c r="D609" s="24">
        <f t="shared" si="29"/>
        <v>1.0129281545848761</v>
      </c>
      <c r="E609" s="24">
        <f t="shared" si="30"/>
        <v>1.6071258799596893</v>
      </c>
    </row>
    <row r="610" spans="1:5" ht="15" customHeight="1" x14ac:dyDescent="0.2">
      <c r="A610" s="3">
        <f>'Stocks Returns'!A606</f>
        <v>43144</v>
      </c>
      <c r="B610" s="5">
        <f>SUMPRODUCT('Stocks Returns'!B606:E606,$H$10:$K$10)</f>
        <v>-2.9701319534346212E-3</v>
      </c>
      <c r="C610" s="5">
        <f t="shared" si="28"/>
        <v>2.9701319534346212E-3</v>
      </c>
      <c r="D610" s="24">
        <f t="shared" si="29"/>
        <v>0.99801190439815068</v>
      </c>
      <c r="E610" s="24">
        <f t="shared" si="30"/>
        <v>1.5925389017125167</v>
      </c>
    </row>
    <row r="611" spans="1:5" ht="15" customHeight="1" x14ac:dyDescent="0.2">
      <c r="A611" s="3">
        <f>'Stocks Returns'!A607</f>
        <v>43145</v>
      </c>
      <c r="B611" s="5">
        <f>SUMPRODUCT('Stocks Returns'!B607:E607,$H$10:$K$10)</f>
        <v>2.0745739673817643E-2</v>
      </c>
      <c r="C611" s="5">
        <f t="shared" si="28"/>
        <v>-2.0745739673817643E-2</v>
      </c>
      <c r="D611" s="24">
        <f t="shared" si="29"/>
        <v>1.0141386971046822</v>
      </c>
      <c r="E611" s="24">
        <f t="shared" si="30"/>
        <v>1.6082699991600304</v>
      </c>
    </row>
    <row r="612" spans="1:5" ht="15" customHeight="1" x14ac:dyDescent="0.2">
      <c r="A612" s="3">
        <f>'Stocks Returns'!A608</f>
        <v>43146</v>
      </c>
      <c r="B612" s="5">
        <f>SUMPRODUCT('Stocks Returns'!B608:E608,$H$10:$K$10)</f>
        <v>1.1244448483609506E-2</v>
      </c>
      <c r="C612" s="5">
        <f t="shared" si="28"/>
        <v>-1.1244448483609506E-2</v>
      </c>
      <c r="D612" s="24">
        <f t="shared" si="29"/>
        <v>1.0076778190953406</v>
      </c>
      <c r="E612" s="24">
        <f t="shared" si="30"/>
        <v>1.6020942082998526</v>
      </c>
    </row>
    <row r="613" spans="1:5" ht="15" customHeight="1" x14ac:dyDescent="0.2">
      <c r="A613" s="3">
        <f>'Stocks Returns'!A609</f>
        <v>43147</v>
      </c>
      <c r="B613" s="5">
        <f>SUMPRODUCT('Stocks Returns'!B609:E609,$H$10:$K$10)</f>
        <v>-2.3778794071716326E-3</v>
      </c>
      <c r="C613" s="5">
        <f t="shared" si="28"/>
        <v>2.3778794071716326E-3</v>
      </c>
      <c r="D613" s="24">
        <f t="shared" si="29"/>
        <v>0.99841463612960946</v>
      </c>
      <c r="E613" s="24">
        <f t="shared" si="30"/>
        <v>1.5929445065744217</v>
      </c>
    </row>
    <row r="614" spans="1:5" ht="15" customHeight="1" x14ac:dyDescent="0.2">
      <c r="A614" s="3">
        <f>'Stocks Returns'!A610</f>
        <v>43150</v>
      </c>
      <c r="B614" s="5">
        <f>SUMPRODUCT('Stocks Returns'!B610:E610,$H$10:$K$10)</f>
        <v>0</v>
      </c>
      <c r="C614" s="5">
        <f t="shared" si="28"/>
        <v>0</v>
      </c>
      <c r="D614" s="24">
        <f t="shared" si="29"/>
        <v>1.0000315941264861</v>
      </c>
      <c r="E614" s="24">
        <f t="shared" si="30"/>
        <v>1.594566484021902</v>
      </c>
    </row>
    <row r="615" spans="1:5" ht="15" customHeight="1" x14ac:dyDescent="0.2">
      <c r="A615" s="3">
        <f>'Stocks Returns'!A611</f>
        <v>43151</v>
      </c>
      <c r="B615" s="5">
        <f>SUMPRODUCT('Stocks Returns'!B611:E611,$H$10:$K$10)</f>
        <v>2.5473229082284155E-3</v>
      </c>
      <c r="C615" s="5">
        <f t="shared" si="28"/>
        <v>-2.5473229082284155E-3</v>
      </c>
      <c r="D615" s="24">
        <f t="shared" si="29"/>
        <v>1.0017637737040814</v>
      </c>
      <c r="E615" s="24">
        <f t="shared" si="30"/>
        <v>1.5962924364806577</v>
      </c>
    </row>
    <row r="616" spans="1:5" ht="15" customHeight="1" x14ac:dyDescent="0.2">
      <c r="A616" s="3">
        <f>'Stocks Returns'!A612</f>
        <v>43152</v>
      </c>
      <c r="B616" s="5">
        <f>SUMPRODUCT('Stocks Returns'!B612:E612,$H$10:$K$10)</f>
        <v>-1.2623314222501588E-2</v>
      </c>
      <c r="C616" s="5">
        <f t="shared" si="28"/>
        <v>1.2623314222501588E-2</v>
      </c>
      <c r="D616" s="24">
        <f t="shared" si="29"/>
        <v>0.99144774045518513</v>
      </c>
      <c r="E616" s="24">
        <f t="shared" si="30"/>
        <v>1.5858371817964947</v>
      </c>
    </row>
    <row r="617" spans="1:5" ht="15" customHeight="1" x14ac:dyDescent="0.2">
      <c r="A617" s="3">
        <f>'Stocks Returns'!A613</f>
        <v>43153</v>
      </c>
      <c r="B617" s="5">
        <f>SUMPRODUCT('Stocks Returns'!B613:E613,$H$10:$K$10)</f>
        <v>-5.1770064582481209E-4</v>
      </c>
      <c r="C617" s="5">
        <f t="shared" si="28"/>
        <v>5.1770064582481209E-4</v>
      </c>
      <c r="D617" s="24">
        <f t="shared" si="29"/>
        <v>0.9996795576873253</v>
      </c>
      <c r="E617" s="24">
        <f t="shared" si="30"/>
        <v>1.5942142442564771</v>
      </c>
    </row>
    <row r="618" spans="1:5" ht="15" customHeight="1" x14ac:dyDescent="0.2">
      <c r="A618" s="3">
        <f>'Stocks Returns'!A614</f>
        <v>43154</v>
      </c>
      <c r="B618" s="5">
        <f>SUMPRODUCT('Stocks Returns'!B614:E614,$H$10:$K$10)</f>
        <v>2.0754000405491406E-2</v>
      </c>
      <c r="C618" s="5">
        <f t="shared" si="28"/>
        <v>-2.0754000405491406E-2</v>
      </c>
      <c r="D618" s="24">
        <f t="shared" si="29"/>
        <v>1.0141443144022204</v>
      </c>
      <c r="E618" s="24">
        <f t="shared" si="30"/>
        <v>1.6082752941910901</v>
      </c>
    </row>
    <row r="619" spans="1:5" ht="15" customHeight="1" x14ac:dyDescent="0.2">
      <c r="A619" s="3">
        <f>'Stocks Returns'!A615</f>
        <v>43157</v>
      </c>
      <c r="B619" s="5">
        <f>SUMPRODUCT('Stocks Returns'!B615:E615,$H$10:$K$10)</f>
        <v>1.3493410877393161E-2</v>
      </c>
      <c r="C619" s="5">
        <f t="shared" si="28"/>
        <v>-1.3493410877393161E-2</v>
      </c>
      <c r="D619" s="24">
        <f t="shared" si="29"/>
        <v>1.0092071135231135</v>
      </c>
      <c r="E619" s="24">
        <f t="shared" si="30"/>
        <v>1.6035714199755859</v>
      </c>
    </row>
    <row r="620" spans="1:5" ht="15" customHeight="1" x14ac:dyDescent="0.2">
      <c r="A620" s="3">
        <f>'Stocks Returns'!A616</f>
        <v>43158</v>
      </c>
      <c r="B620" s="5">
        <f>SUMPRODUCT('Stocks Returns'!B616:E616,$H$10:$K$10)</f>
        <v>-7.1389966756314266E-3</v>
      </c>
      <c r="C620" s="5">
        <f t="shared" si="28"/>
        <v>7.1389966756314266E-3</v>
      </c>
      <c r="D620" s="24">
        <f t="shared" si="29"/>
        <v>0.99517707638705688</v>
      </c>
      <c r="E620" s="24">
        <f t="shared" si="30"/>
        <v>1.5896655964441671</v>
      </c>
    </row>
    <row r="621" spans="1:5" ht="15" customHeight="1" x14ac:dyDescent="0.2">
      <c r="A621" s="3">
        <f>'Stocks Returns'!A617</f>
        <v>43159</v>
      </c>
      <c r="B621" s="5">
        <f>SUMPRODUCT('Stocks Returns'!B617:E617,$H$10:$K$10)</f>
        <v>-2.9720869921733622E-3</v>
      </c>
      <c r="C621" s="5">
        <f t="shared" si="28"/>
        <v>2.9720869921733622E-3</v>
      </c>
      <c r="D621" s="24">
        <f t="shared" si="29"/>
        <v>0.99801057497180834</v>
      </c>
      <c r="E621" s="24">
        <f t="shared" si="30"/>
        <v>1.5925375617315476</v>
      </c>
    </row>
    <row r="622" spans="1:5" ht="15" customHeight="1" x14ac:dyDescent="0.2">
      <c r="A622" s="3">
        <f>'Stocks Returns'!A618</f>
        <v>43160</v>
      </c>
      <c r="B622" s="5">
        <f>SUMPRODUCT('Stocks Returns'!B618:E618,$H$10:$K$10)</f>
        <v>-1.896280084629913E-2</v>
      </c>
      <c r="C622" s="5">
        <f t="shared" si="28"/>
        <v>1.896280084629913E-2</v>
      </c>
      <c r="D622" s="24">
        <f t="shared" si="29"/>
        <v>0.98713688955100276</v>
      </c>
      <c r="E622" s="24">
        <f t="shared" si="30"/>
        <v>1.581343688089508</v>
      </c>
    </row>
    <row r="623" spans="1:5" ht="15" customHeight="1" x14ac:dyDescent="0.2">
      <c r="A623" s="3">
        <f>'Stocks Returns'!A619</f>
        <v>43161</v>
      </c>
      <c r="B623" s="5">
        <f>SUMPRODUCT('Stocks Returns'!B619:E619,$H$10:$K$10)</f>
        <v>4.7861366446769879E-3</v>
      </c>
      <c r="C623" s="5">
        <f t="shared" si="28"/>
        <v>-4.7861366446769879E-3</v>
      </c>
      <c r="D623" s="24">
        <f t="shared" si="29"/>
        <v>1.0032861670448665</v>
      </c>
      <c r="E623" s="24">
        <f t="shared" si="30"/>
        <v>1.5977994137850045</v>
      </c>
    </row>
    <row r="624" spans="1:5" ht="15" customHeight="1" x14ac:dyDescent="0.2">
      <c r="A624" s="3">
        <f>'Stocks Returns'!A620</f>
        <v>43164</v>
      </c>
      <c r="B624" s="5">
        <f>SUMPRODUCT('Stocks Returns'!B620:E620,$H$10:$K$10)</f>
        <v>1.1113214677951226E-2</v>
      </c>
      <c r="C624" s="5">
        <f t="shared" si="28"/>
        <v>-1.1113214677951226E-2</v>
      </c>
      <c r="D624" s="24">
        <f t="shared" si="29"/>
        <v>1.0075885801074931</v>
      </c>
      <c r="E624" s="24">
        <f t="shared" si="30"/>
        <v>1.6020077148905547</v>
      </c>
    </row>
    <row r="625" spans="1:5" ht="15" customHeight="1" x14ac:dyDescent="0.2">
      <c r="A625" s="3">
        <f>'Stocks Returns'!A621</f>
        <v>43165</v>
      </c>
      <c r="B625" s="5">
        <f>SUMPRODUCT('Stocks Returns'!B621:E621,$H$10:$K$10)</f>
        <v>-4.4900754078131258E-3</v>
      </c>
      <c r="C625" s="5">
        <f t="shared" si="28"/>
        <v>4.4900754078131258E-3</v>
      </c>
      <c r="D625" s="24">
        <f t="shared" si="29"/>
        <v>0.9969783428491733</v>
      </c>
      <c r="E625" s="24">
        <f t="shared" si="30"/>
        <v>1.5914950106673431</v>
      </c>
    </row>
    <row r="626" spans="1:5" ht="15" customHeight="1" x14ac:dyDescent="0.2">
      <c r="A626" s="3">
        <f>'Stocks Returns'!A622</f>
        <v>43166</v>
      </c>
      <c r="B626" s="5">
        <f>SUMPRODUCT('Stocks Returns'!B622:E622,$H$10:$K$10)</f>
        <v>5.2154847158189617E-3</v>
      </c>
      <c r="C626" s="5">
        <f t="shared" si="28"/>
        <v>-5.2154847158189617E-3</v>
      </c>
      <c r="D626" s="24">
        <f t="shared" si="29"/>
        <v>1.0035781237332431</v>
      </c>
      <c r="E626" s="24">
        <f t="shared" si="30"/>
        <v>1.5980873485379017</v>
      </c>
    </row>
    <row r="627" spans="1:5" ht="15" customHeight="1" x14ac:dyDescent="0.2">
      <c r="A627" s="3">
        <f>'Stocks Returns'!A623</f>
        <v>43167</v>
      </c>
      <c r="B627" s="5">
        <f>SUMPRODUCT('Stocks Returns'!B623:E623,$H$10:$K$10)</f>
        <v>2.5793989397594162E-3</v>
      </c>
      <c r="C627" s="5">
        <f t="shared" si="28"/>
        <v>-2.5793989397594162E-3</v>
      </c>
      <c r="D627" s="24">
        <f t="shared" si="29"/>
        <v>1.0017855854055226</v>
      </c>
      <c r="E627" s="24">
        <f t="shared" si="30"/>
        <v>1.5963140930719886</v>
      </c>
    </row>
    <row r="628" spans="1:5" ht="15" customHeight="1" x14ac:dyDescent="0.2">
      <c r="A628" s="3">
        <f>'Stocks Returns'!A624</f>
        <v>43168</v>
      </c>
      <c r="B628" s="5">
        <f>SUMPRODUCT('Stocks Returns'!B624:E624,$H$10:$K$10)</f>
        <v>2.0243723219348878E-2</v>
      </c>
      <c r="C628" s="5">
        <f t="shared" si="28"/>
        <v>-2.0243723219348878E-2</v>
      </c>
      <c r="D628" s="24">
        <f t="shared" si="29"/>
        <v>1.0137973259156434</v>
      </c>
      <c r="E628" s="24">
        <f t="shared" si="30"/>
        <v>1.6079479689615752</v>
      </c>
    </row>
    <row r="629" spans="1:5" ht="15" customHeight="1" x14ac:dyDescent="0.2">
      <c r="A629" s="3">
        <f>'Stocks Returns'!A625</f>
        <v>43171</v>
      </c>
      <c r="B629" s="5">
        <f>SUMPRODUCT('Stocks Returns'!B625:E625,$H$10:$K$10)</f>
        <v>-1.0356267377580719E-3</v>
      </c>
      <c r="C629" s="5">
        <f t="shared" si="28"/>
        <v>1.0356267377580719E-3</v>
      </c>
      <c r="D629" s="24">
        <f t="shared" si="29"/>
        <v>0.9993273679448107</v>
      </c>
      <c r="E629" s="24">
        <f t="shared" si="30"/>
        <v>1.5938613553745595</v>
      </c>
    </row>
    <row r="630" spans="1:5" ht="15" customHeight="1" x14ac:dyDescent="0.2">
      <c r="A630" s="3">
        <f>'Stocks Returns'!A626</f>
        <v>43172</v>
      </c>
      <c r="B630" s="5">
        <f>SUMPRODUCT('Stocks Returns'!B626:E626,$H$10:$K$10)</f>
        <v>-9.4348783811737183E-3</v>
      </c>
      <c r="C630" s="5">
        <f t="shared" si="28"/>
        <v>9.4348783811737183E-3</v>
      </c>
      <c r="D630" s="24">
        <f t="shared" si="29"/>
        <v>0.99361587682728814</v>
      </c>
      <c r="E630" s="24">
        <f t="shared" si="30"/>
        <v>1.5880696008852095</v>
      </c>
    </row>
    <row r="631" spans="1:5" ht="15" customHeight="1" x14ac:dyDescent="0.2">
      <c r="A631" s="3">
        <f>'Stocks Returns'!A627</f>
        <v>43173</v>
      </c>
      <c r="B631" s="5">
        <f>SUMPRODUCT('Stocks Returns'!B627:E627,$H$10:$K$10)</f>
        <v>-5.238685526737832E-3</v>
      </c>
      <c r="C631" s="5">
        <f t="shared" si="28"/>
        <v>5.238685526737832E-3</v>
      </c>
      <c r="D631" s="24">
        <f t="shared" si="29"/>
        <v>0.99646928796830447</v>
      </c>
      <c r="E631" s="24">
        <f t="shared" si="30"/>
        <v>1.5909793066245144</v>
      </c>
    </row>
    <row r="632" spans="1:5" ht="15" customHeight="1" x14ac:dyDescent="0.2">
      <c r="A632" s="3">
        <f>'Stocks Returns'!A628</f>
        <v>43174</v>
      </c>
      <c r="B632" s="5">
        <f>SUMPRODUCT('Stocks Returns'!B628:E628,$H$10:$K$10)</f>
        <v>6.4554403676488877E-3</v>
      </c>
      <c r="C632" s="5">
        <f t="shared" si="28"/>
        <v>-6.4554403676488877E-3</v>
      </c>
      <c r="D632" s="24">
        <f t="shared" si="29"/>
        <v>1.0044212935764874</v>
      </c>
      <c r="E632" s="24">
        <f t="shared" si="30"/>
        <v>1.5989169744020979</v>
      </c>
    </row>
    <row r="633" spans="1:5" ht="15" customHeight="1" x14ac:dyDescent="0.2">
      <c r="A633" s="3">
        <f>'Stocks Returns'!A629</f>
        <v>43175</v>
      </c>
      <c r="B633" s="5">
        <f>SUMPRODUCT('Stocks Returns'!B629:E629,$H$10:$K$10)</f>
        <v>8.9170492668704023E-3</v>
      </c>
      <c r="C633" s="5">
        <f t="shared" si="28"/>
        <v>-8.9170492668704023E-3</v>
      </c>
      <c r="D633" s="24">
        <f t="shared" si="29"/>
        <v>1.006095187627958</v>
      </c>
      <c r="E633" s="24">
        <f t="shared" si="30"/>
        <v>1.6005554744066275</v>
      </c>
    </row>
    <row r="634" spans="1:5" ht="15" customHeight="1" x14ac:dyDescent="0.2">
      <c r="A634" s="3">
        <f>'Stocks Returns'!A630</f>
        <v>43178</v>
      </c>
      <c r="B634" s="5">
        <f>SUMPRODUCT('Stocks Returns'!B630:E630,$H$10:$K$10)</f>
        <v>-1.0779425380407263E-2</v>
      </c>
      <c r="C634" s="5">
        <f t="shared" si="28"/>
        <v>1.0779425380407263E-2</v>
      </c>
      <c r="D634" s="24">
        <f t="shared" si="29"/>
        <v>0.99270158486780924</v>
      </c>
      <c r="E634" s="24">
        <f t="shared" si="30"/>
        <v>1.5871304601729825</v>
      </c>
    </row>
    <row r="635" spans="1:5" ht="15" customHeight="1" x14ac:dyDescent="0.2">
      <c r="A635" s="3">
        <f>'Stocks Returns'!A631</f>
        <v>43179</v>
      </c>
      <c r="B635" s="5">
        <f>SUMPRODUCT('Stocks Returns'!B631:E631,$H$10:$K$10)</f>
        <v>1.4004964600935031E-2</v>
      </c>
      <c r="C635" s="5">
        <f t="shared" si="28"/>
        <v>-1.4004964600935031E-2</v>
      </c>
      <c r="D635" s="24">
        <f t="shared" si="29"/>
        <v>1.0095549700551221</v>
      </c>
      <c r="E635" s="24">
        <f t="shared" si="30"/>
        <v>1.6039061005564341</v>
      </c>
    </row>
    <row r="636" spans="1:5" ht="15" customHeight="1" x14ac:dyDescent="0.2">
      <c r="A636" s="3">
        <f>'Stocks Returns'!A632</f>
        <v>43180</v>
      </c>
      <c r="B636" s="5">
        <f>SUMPRODUCT('Stocks Returns'!B632:E632,$H$10:$K$10)</f>
        <v>-1.1787181945824014E-2</v>
      </c>
      <c r="C636" s="5">
        <f t="shared" si="28"/>
        <v>1.1787181945824014E-2</v>
      </c>
      <c r="D636" s="24">
        <f t="shared" si="29"/>
        <v>0.99201631040332583</v>
      </c>
      <c r="E636" s="24">
        <f t="shared" si="30"/>
        <v>1.5864244004573465</v>
      </c>
    </row>
    <row r="637" spans="1:5" ht="15" customHeight="1" x14ac:dyDescent="0.2">
      <c r="A637" s="3">
        <f>'Stocks Returns'!A633</f>
        <v>43181</v>
      </c>
      <c r="B637" s="5">
        <f>SUMPRODUCT('Stocks Returns'!B633:E633,$H$10:$K$10)</f>
        <v>-2.6202295385715835E-2</v>
      </c>
      <c r="C637" s="5">
        <f t="shared" si="28"/>
        <v>2.6202295385715835E-2</v>
      </c>
      <c r="D637" s="24">
        <f t="shared" si="29"/>
        <v>0.98221403326419943</v>
      </c>
      <c r="E637" s="24">
        <f t="shared" si="30"/>
        <v>1.5761237016559471</v>
      </c>
    </row>
    <row r="638" spans="1:5" ht="15" customHeight="1" x14ac:dyDescent="0.2">
      <c r="A638" s="3">
        <f>'Stocks Returns'!A634</f>
        <v>43182</v>
      </c>
      <c r="B638" s="5">
        <f>SUMPRODUCT('Stocks Returns'!B634:E634,$H$10:$K$10)</f>
        <v>-2.4866162081620558E-2</v>
      </c>
      <c r="C638" s="5">
        <f t="shared" si="28"/>
        <v>2.4866162081620558E-2</v>
      </c>
      <c r="D638" s="24">
        <f t="shared" si="29"/>
        <v>0.98312260391098427</v>
      </c>
      <c r="E638" s="24">
        <f t="shared" si="30"/>
        <v>1.5770941770472153</v>
      </c>
    </row>
    <row r="639" spans="1:5" ht="15" customHeight="1" x14ac:dyDescent="0.2">
      <c r="A639" s="3">
        <f>'Stocks Returns'!A635</f>
        <v>43185</v>
      </c>
      <c r="B639" s="5">
        <f>SUMPRODUCT('Stocks Returns'!B635:E635,$H$10:$K$10)</f>
        <v>3.1941303752229033E-2</v>
      </c>
      <c r="C639" s="5">
        <f t="shared" si="28"/>
        <v>-3.1941303752229033E-2</v>
      </c>
      <c r="D639" s="24">
        <f t="shared" si="29"/>
        <v>1.021751680678002</v>
      </c>
      <c r="E639" s="24">
        <f t="shared" si="30"/>
        <v>1.6153264931245892</v>
      </c>
    </row>
    <row r="640" spans="1:5" ht="15" customHeight="1" x14ac:dyDescent="0.2">
      <c r="A640" s="3">
        <f>'Stocks Returns'!A636</f>
        <v>43186</v>
      </c>
      <c r="B640" s="5">
        <f>SUMPRODUCT('Stocks Returns'!B636:E636,$H$10:$K$10)</f>
        <v>-2.750904398258219E-2</v>
      </c>
      <c r="C640" s="5">
        <f t="shared" si="28"/>
        <v>2.750904398258219E-2</v>
      </c>
      <c r="D640" s="24">
        <f t="shared" si="29"/>
        <v>0.98132544421833034</v>
      </c>
      <c r="E640" s="24">
        <f t="shared" si="30"/>
        <v>1.5751714876066565</v>
      </c>
    </row>
    <row r="641" spans="1:5" ht="15" customHeight="1" x14ac:dyDescent="0.2">
      <c r="A641" s="3">
        <f>'Stocks Returns'!A637</f>
        <v>43187</v>
      </c>
      <c r="B641" s="5">
        <f>SUMPRODUCT('Stocks Returns'!B637:E637,$H$10:$K$10)</f>
        <v>-5.8576258004285463E-3</v>
      </c>
      <c r="C641" s="5">
        <f t="shared" si="28"/>
        <v>5.8576258004285463E-3</v>
      </c>
      <c r="D641" s="24">
        <f t="shared" si="29"/>
        <v>0.99604840858219479</v>
      </c>
      <c r="E641" s="24">
        <f t="shared" si="30"/>
        <v>1.5905521524941353</v>
      </c>
    </row>
    <row r="642" spans="1:5" ht="15" customHeight="1" x14ac:dyDescent="0.2">
      <c r="A642" s="3">
        <f>'Stocks Returns'!A638</f>
        <v>43188</v>
      </c>
      <c r="B642" s="5">
        <f>SUMPRODUCT('Stocks Returns'!B638:E638,$H$10:$K$10)</f>
        <v>2.0887989965082076E-2</v>
      </c>
      <c r="C642" s="5">
        <f t="shared" si="28"/>
        <v>-2.0887989965082076E-2</v>
      </c>
      <c r="D642" s="24">
        <f t="shared" si="29"/>
        <v>1.0142354273027421</v>
      </c>
      <c r="E642" s="24">
        <f t="shared" si="30"/>
        <v>1.6083611617797051</v>
      </c>
    </row>
    <row r="643" spans="1:5" ht="15" customHeight="1" x14ac:dyDescent="0.2">
      <c r="A643" s="3">
        <f>'Stocks Returns'!A639</f>
        <v>43189</v>
      </c>
      <c r="B643" s="5">
        <f>SUMPRODUCT('Stocks Returns'!B639:E639,$H$10:$K$10)</f>
        <v>0</v>
      </c>
      <c r="C643" s="5">
        <f t="shared" si="28"/>
        <v>0</v>
      </c>
      <c r="D643" s="24">
        <f t="shared" si="29"/>
        <v>1.0000315941264861</v>
      </c>
      <c r="E643" s="24">
        <f t="shared" si="30"/>
        <v>1.594566484021902</v>
      </c>
    </row>
    <row r="644" spans="1:5" ht="15" customHeight="1" x14ac:dyDescent="0.2">
      <c r="A644" s="3">
        <f>'Stocks Returns'!A640</f>
        <v>43192</v>
      </c>
      <c r="B644" s="5">
        <f>SUMPRODUCT('Stocks Returns'!B640:E640,$H$10:$K$10)</f>
        <v>-1.2648168033317192E-2</v>
      </c>
      <c r="C644" s="5">
        <f t="shared" si="28"/>
        <v>1.2648168033317192E-2</v>
      </c>
      <c r="D644" s="24">
        <f t="shared" si="29"/>
        <v>0.99143083986383052</v>
      </c>
      <c r="E644" s="24">
        <f t="shared" si="30"/>
        <v>1.5858197074168892</v>
      </c>
    </row>
    <row r="645" spans="1:5" ht="15" customHeight="1" x14ac:dyDescent="0.2">
      <c r="A645" s="3">
        <f>'Stocks Returns'!A641</f>
        <v>43193</v>
      </c>
      <c r="B645" s="5">
        <f>SUMPRODUCT('Stocks Returns'!B641:E641,$H$10:$K$10)</f>
        <v>7.6290235233788207E-3</v>
      </c>
      <c r="C645" s="5">
        <f t="shared" si="28"/>
        <v>-7.6290235233788207E-3</v>
      </c>
      <c r="D645" s="24">
        <f t="shared" si="29"/>
        <v>1.0052193301223837</v>
      </c>
      <c r="E645" s="24">
        <f t="shared" si="30"/>
        <v>1.5996995493208153</v>
      </c>
    </row>
    <row r="646" spans="1:5" ht="15" customHeight="1" x14ac:dyDescent="0.2">
      <c r="A646" s="3">
        <f>'Stocks Returns'!A642</f>
        <v>43194</v>
      </c>
      <c r="B646" s="5">
        <f>SUMPRODUCT('Stocks Returns'!B642:E642,$H$10:$K$10)</f>
        <v>5.6690770238262203E-3</v>
      </c>
      <c r="C646" s="5">
        <f t="shared" ref="C646:C709" si="31">-B646</f>
        <v>-5.6690770238262203E-3</v>
      </c>
      <c r="D646" s="24">
        <f t="shared" ref="D646:D709" si="32">1+$H$13+$H$19*(B646-$H$13)</f>
        <v>1.0038865665026881</v>
      </c>
      <c r="E646" s="24">
        <f t="shared" ref="E646:E709" si="33">$H$22*D646-$H$23*D646^2-LN(1+$H$24*EXP(1-D646^3))</f>
        <v>1.5983911692248349</v>
      </c>
    </row>
    <row r="647" spans="1:5" ht="15" customHeight="1" x14ac:dyDescent="0.2">
      <c r="A647" s="3">
        <f>'Stocks Returns'!A643</f>
        <v>43195</v>
      </c>
      <c r="B647" s="5">
        <f>SUMPRODUCT('Stocks Returns'!B643:E643,$H$10:$K$10)</f>
        <v>1.0176974701696895E-2</v>
      </c>
      <c r="C647" s="5">
        <f t="shared" si="31"/>
        <v>-1.0176974701696895E-2</v>
      </c>
      <c r="D647" s="24">
        <f t="shared" si="32"/>
        <v>1.0069519369236402</v>
      </c>
      <c r="E647" s="24">
        <f t="shared" si="33"/>
        <v>1.6013897210339318</v>
      </c>
    </row>
    <row r="648" spans="1:5" ht="15" customHeight="1" x14ac:dyDescent="0.2">
      <c r="A648" s="3">
        <f>'Stocks Returns'!A644</f>
        <v>43196</v>
      </c>
      <c r="B648" s="5">
        <f>SUMPRODUCT('Stocks Returns'!B644:E644,$H$10:$K$10)</f>
        <v>-2.9422668053978803E-2</v>
      </c>
      <c r="C648" s="5">
        <f t="shared" si="31"/>
        <v>2.9422668053978803E-2</v>
      </c>
      <c r="D648" s="24">
        <f t="shared" si="32"/>
        <v>0.98002417984978063</v>
      </c>
      <c r="E648" s="24">
        <f t="shared" si="33"/>
        <v>1.5737715622256763</v>
      </c>
    </row>
    <row r="649" spans="1:5" ht="15" customHeight="1" x14ac:dyDescent="0.2">
      <c r="A649" s="3">
        <f>'Stocks Returns'!A645</f>
        <v>43199</v>
      </c>
      <c r="B649" s="5">
        <f>SUMPRODUCT('Stocks Returns'!B645:E645,$H$10:$K$10)</f>
        <v>8.5382110356185849E-3</v>
      </c>
      <c r="C649" s="5">
        <f t="shared" si="31"/>
        <v>-8.5382110356185849E-3</v>
      </c>
      <c r="D649" s="24">
        <f t="shared" si="32"/>
        <v>1.0058375776307069</v>
      </c>
      <c r="E649" s="24">
        <f t="shared" si="33"/>
        <v>1.6003040491845426</v>
      </c>
    </row>
    <row r="650" spans="1:5" ht="15" customHeight="1" x14ac:dyDescent="0.2">
      <c r="A650" s="3">
        <f>'Stocks Returns'!A646</f>
        <v>43200</v>
      </c>
      <c r="B650" s="5">
        <f>SUMPRODUCT('Stocks Returns'!B646:E646,$H$10:$K$10)</f>
        <v>1.7288543008322377E-2</v>
      </c>
      <c r="C650" s="5">
        <f t="shared" si="31"/>
        <v>-1.7288543008322377E-2</v>
      </c>
      <c r="D650" s="24">
        <f t="shared" si="32"/>
        <v>1.0117878033721455</v>
      </c>
      <c r="E650" s="24">
        <f t="shared" si="33"/>
        <v>1.606042599005288</v>
      </c>
    </row>
    <row r="651" spans="1:5" ht="15" customHeight="1" x14ac:dyDescent="0.2">
      <c r="A651" s="3">
        <f>'Stocks Returns'!A647</f>
        <v>43201</v>
      </c>
      <c r="B651" s="5">
        <f>SUMPRODUCT('Stocks Returns'!B647:E647,$H$10:$K$10)</f>
        <v>-7.3153779817948465E-3</v>
      </c>
      <c r="C651" s="5">
        <f t="shared" si="31"/>
        <v>7.3153779817948465E-3</v>
      </c>
      <c r="D651" s="24">
        <f t="shared" si="32"/>
        <v>0.99505713709886567</v>
      </c>
      <c r="E651" s="24">
        <f t="shared" si="33"/>
        <v>1.5895433259685086</v>
      </c>
    </row>
    <row r="652" spans="1:5" ht="15" customHeight="1" x14ac:dyDescent="0.2">
      <c r="A652" s="3">
        <f>'Stocks Returns'!A648</f>
        <v>43202</v>
      </c>
      <c r="B652" s="5">
        <f>SUMPRODUCT('Stocks Returns'!B648:E648,$H$10:$K$10)</f>
        <v>1.0394707966979501E-2</v>
      </c>
      <c r="C652" s="5">
        <f t="shared" si="31"/>
        <v>-1.0394707966979501E-2</v>
      </c>
      <c r="D652" s="24">
        <f t="shared" si="32"/>
        <v>1.0070999955440323</v>
      </c>
      <c r="E652" s="24">
        <f t="shared" si="33"/>
        <v>1.6015335893155722</v>
      </c>
    </row>
    <row r="653" spans="1:5" ht="15" customHeight="1" x14ac:dyDescent="0.2">
      <c r="A653" s="3">
        <f>'Stocks Returns'!A649</f>
        <v>43203</v>
      </c>
      <c r="B653" s="5">
        <f>SUMPRODUCT('Stocks Returns'!B649:E649,$H$10:$K$10)</f>
        <v>-3.826513544174672E-3</v>
      </c>
      <c r="C653" s="5">
        <f t="shared" si="31"/>
        <v>3.826513544174672E-3</v>
      </c>
      <c r="D653" s="24">
        <f t="shared" si="32"/>
        <v>0.99742956491644741</v>
      </c>
      <c r="E653" s="24">
        <f t="shared" si="33"/>
        <v>1.5919512651611849</v>
      </c>
    </row>
    <row r="654" spans="1:5" ht="15" customHeight="1" x14ac:dyDescent="0.2">
      <c r="A654" s="3">
        <f>'Stocks Returns'!A650</f>
        <v>43206</v>
      </c>
      <c r="B654" s="5">
        <f>SUMPRODUCT('Stocks Returns'!B650:E650,$H$10:$K$10)</f>
        <v>7.693737043060948E-3</v>
      </c>
      <c r="C654" s="5">
        <f t="shared" si="31"/>
        <v>-7.693737043060948E-3</v>
      </c>
      <c r="D654" s="24">
        <f t="shared" si="32"/>
        <v>1.0052633353157676</v>
      </c>
      <c r="E654" s="24">
        <f t="shared" si="33"/>
        <v>1.5997426270848405</v>
      </c>
    </row>
    <row r="655" spans="1:5" ht="15" customHeight="1" x14ac:dyDescent="0.2">
      <c r="A655" s="3">
        <f>'Stocks Returns'!A651</f>
        <v>43207</v>
      </c>
      <c r="B655" s="5">
        <f>SUMPRODUCT('Stocks Returns'!B651:E651,$H$10:$K$10)</f>
        <v>1.7051779075955273E-2</v>
      </c>
      <c r="C655" s="5">
        <f t="shared" si="31"/>
        <v>-1.7051779075955273E-2</v>
      </c>
      <c r="D655" s="24">
        <f t="shared" si="32"/>
        <v>1.0116268038981358</v>
      </c>
      <c r="E655" s="24">
        <f t="shared" si="33"/>
        <v>1.6058892276874139</v>
      </c>
    </row>
    <row r="656" spans="1:5" ht="15" customHeight="1" x14ac:dyDescent="0.2">
      <c r="A656" s="3">
        <f>'Stocks Returns'!A652</f>
        <v>43208</v>
      </c>
      <c r="B656" s="5">
        <f>SUMPRODUCT('Stocks Returns'!B652:E652,$H$10:$K$10)</f>
        <v>4.133109745793272E-3</v>
      </c>
      <c r="C656" s="5">
        <f t="shared" si="31"/>
        <v>-4.133109745793272E-3</v>
      </c>
      <c r="D656" s="24">
        <f t="shared" si="32"/>
        <v>1.0028421087536257</v>
      </c>
      <c r="E656" s="24">
        <f t="shared" si="33"/>
        <v>1.597360814844381</v>
      </c>
    </row>
    <row r="657" spans="1:5" ht="15" customHeight="1" x14ac:dyDescent="0.2">
      <c r="A657" s="3">
        <f>'Stocks Returns'!A653</f>
        <v>43209</v>
      </c>
      <c r="B657" s="5">
        <f>SUMPRODUCT('Stocks Returns'!B653:E653,$H$10:$K$10)</f>
        <v>-6.3310940674306268E-3</v>
      </c>
      <c r="C657" s="5">
        <f t="shared" si="31"/>
        <v>6.3310940674306268E-3</v>
      </c>
      <c r="D657" s="24">
        <f t="shared" si="32"/>
        <v>0.99572645016063344</v>
      </c>
      <c r="E657" s="24">
        <f t="shared" si="33"/>
        <v>1.5902249195201101</v>
      </c>
    </row>
    <row r="658" spans="1:5" ht="15" customHeight="1" x14ac:dyDescent="0.2">
      <c r="A658" s="3">
        <f>'Stocks Returns'!A654</f>
        <v>43210</v>
      </c>
      <c r="B658" s="5">
        <f>SUMPRODUCT('Stocks Returns'!B654:E654,$H$10:$K$10)</f>
        <v>2.2394146013125569E-3</v>
      </c>
      <c r="C658" s="5">
        <f t="shared" si="31"/>
        <v>-2.2394146013125569E-3</v>
      </c>
      <c r="D658" s="24">
        <f t="shared" si="32"/>
        <v>1.0015543960553788</v>
      </c>
      <c r="E658" s="24">
        <f t="shared" si="33"/>
        <v>1.596084450643068</v>
      </c>
    </row>
    <row r="659" spans="1:5" ht="15" customHeight="1" x14ac:dyDescent="0.2">
      <c r="A659" s="3">
        <f>'Stocks Returns'!A655</f>
        <v>43213</v>
      </c>
      <c r="B659" s="5">
        <f>SUMPRODUCT('Stocks Returns'!B655:E655,$H$10:$K$10)</f>
        <v>7.7002859015430365E-4</v>
      </c>
      <c r="C659" s="5">
        <f t="shared" si="31"/>
        <v>-7.7002859015430365E-4</v>
      </c>
      <c r="D659" s="24">
        <f t="shared" si="32"/>
        <v>1.0005552135677911</v>
      </c>
      <c r="E659" s="24">
        <f t="shared" si="33"/>
        <v>1.5950894887071738</v>
      </c>
    </row>
    <row r="660" spans="1:5" ht="15" customHeight="1" x14ac:dyDescent="0.2">
      <c r="A660" s="3">
        <f>'Stocks Returns'!A656</f>
        <v>43214</v>
      </c>
      <c r="B660" s="5">
        <f>SUMPRODUCT('Stocks Returns'!B656:E656,$H$10:$K$10)</f>
        <v>-2.5368933207097332E-2</v>
      </c>
      <c r="C660" s="5">
        <f t="shared" si="31"/>
        <v>2.5368933207097332E-2</v>
      </c>
      <c r="D660" s="24">
        <f t="shared" si="32"/>
        <v>0.98278071954566004</v>
      </c>
      <c r="E660" s="24">
        <f t="shared" si="33"/>
        <v>1.5767293728989491</v>
      </c>
    </row>
    <row r="661" spans="1:5" ht="15" customHeight="1" x14ac:dyDescent="0.2">
      <c r="A661" s="3">
        <f>'Stocks Returns'!A657</f>
        <v>43215</v>
      </c>
      <c r="B661" s="5">
        <f>SUMPRODUCT('Stocks Returns'!B657:E657,$H$10:$K$10)</f>
        <v>3.1794413746274039E-5</v>
      </c>
      <c r="C661" s="5">
        <f t="shared" si="31"/>
        <v>-3.1794413746274039E-5</v>
      </c>
      <c r="D661" s="24">
        <f t="shared" si="32"/>
        <v>1.0000532143278338</v>
      </c>
      <c r="E661" s="24">
        <f t="shared" si="33"/>
        <v>1.5945881005559392</v>
      </c>
    </row>
    <row r="662" spans="1:5" ht="15" customHeight="1" x14ac:dyDescent="0.2">
      <c r="A662" s="3">
        <f>'Stocks Returns'!A658</f>
        <v>43216</v>
      </c>
      <c r="B662" s="5">
        <f>SUMPRODUCT('Stocks Returns'!B658:E658,$H$10:$K$10)</f>
        <v>4.6433057585924593E-2</v>
      </c>
      <c r="C662" s="5">
        <f t="shared" si="31"/>
        <v>-4.6433057585924593E-2</v>
      </c>
      <c r="D662" s="24">
        <f t="shared" si="32"/>
        <v>1.031606073284915</v>
      </c>
      <c r="E662" s="24">
        <f t="shared" si="33"/>
        <v>1.6241006107959004</v>
      </c>
    </row>
    <row r="663" spans="1:5" ht="15" customHeight="1" x14ac:dyDescent="0.2">
      <c r="A663" s="3">
        <f>'Stocks Returns'!A659</f>
        <v>43217</v>
      </c>
      <c r="B663" s="5">
        <f>SUMPRODUCT('Stocks Returns'!B659:E659,$H$10:$K$10)</f>
        <v>-8.0664873722492876E-3</v>
      </c>
      <c r="C663" s="5">
        <f t="shared" si="31"/>
        <v>8.0664873722492876E-3</v>
      </c>
      <c r="D663" s="24">
        <f t="shared" si="32"/>
        <v>0.99454638271335671</v>
      </c>
      <c r="E663" s="24">
        <f t="shared" si="33"/>
        <v>1.5890220066150227</v>
      </c>
    </row>
    <row r="664" spans="1:5" ht="15" customHeight="1" x14ac:dyDescent="0.2">
      <c r="A664" s="3">
        <f>'Stocks Returns'!A660</f>
        <v>43220</v>
      </c>
      <c r="B664" s="5">
        <f>SUMPRODUCT('Stocks Returns'!B660:E660,$H$10:$K$10)</f>
        <v>5.4806482038319473E-3</v>
      </c>
      <c r="C664" s="5">
        <f t="shared" si="31"/>
        <v>-5.4806482038319473E-3</v>
      </c>
      <c r="D664" s="24">
        <f t="shared" si="32"/>
        <v>1.0037584349050919</v>
      </c>
      <c r="E664" s="24">
        <f t="shared" si="33"/>
        <v>1.5982650042609494</v>
      </c>
    </row>
    <row r="665" spans="1:5" ht="15" customHeight="1" x14ac:dyDescent="0.2">
      <c r="A665" s="3">
        <f>'Stocks Returns'!A661</f>
        <v>43221</v>
      </c>
      <c r="B665" s="5">
        <f>SUMPRODUCT('Stocks Returns'!B661:E661,$H$10:$K$10)</f>
        <v>5.8213590037500167E-3</v>
      </c>
      <c r="C665" s="5">
        <f t="shared" si="31"/>
        <v>-5.8213590037500167E-3</v>
      </c>
      <c r="D665" s="24">
        <f t="shared" si="32"/>
        <v>1.0039901182490363</v>
      </c>
      <c r="E665" s="24">
        <f t="shared" si="33"/>
        <v>1.5984930832469491</v>
      </c>
    </row>
    <row r="666" spans="1:5" ht="15" customHeight="1" x14ac:dyDescent="0.2">
      <c r="A666" s="3">
        <f>'Stocks Returns'!A662</f>
        <v>43222</v>
      </c>
      <c r="B666" s="5">
        <f>SUMPRODUCT('Stocks Returns'!B662:E662,$H$10:$K$10)</f>
        <v>-8.3843958901927331E-3</v>
      </c>
      <c r="C666" s="5">
        <f t="shared" si="31"/>
        <v>8.3843958901927331E-3</v>
      </c>
      <c r="D666" s="24">
        <f t="shared" si="32"/>
        <v>0.9943302049211552</v>
      </c>
      <c r="E666" s="24">
        <f t="shared" si="33"/>
        <v>1.588801046241014</v>
      </c>
    </row>
    <row r="667" spans="1:5" ht="15" customHeight="1" x14ac:dyDescent="0.2">
      <c r="A667" s="3">
        <f>'Stocks Returns'!A663</f>
        <v>43223</v>
      </c>
      <c r="B667" s="5">
        <f>SUMPRODUCT('Stocks Returns'!B663:E663,$H$10:$K$10)</f>
        <v>7.0510033275366707E-3</v>
      </c>
      <c r="C667" s="5">
        <f t="shared" si="31"/>
        <v>-7.0510033275366707E-3</v>
      </c>
      <c r="D667" s="24">
        <f t="shared" si="32"/>
        <v>1.0048262763892111</v>
      </c>
      <c r="E667" s="24">
        <f t="shared" si="33"/>
        <v>1.599314432280224</v>
      </c>
    </row>
    <row r="668" spans="1:5" ht="15" customHeight="1" x14ac:dyDescent="0.2">
      <c r="A668" s="3">
        <f>'Stocks Returns'!A664</f>
        <v>43224</v>
      </c>
      <c r="B668" s="5">
        <f>SUMPRODUCT('Stocks Returns'!B664:E664,$H$10:$K$10)</f>
        <v>8.3770948648140969E-3</v>
      </c>
      <c r="C668" s="5">
        <f t="shared" si="31"/>
        <v>-8.3770948648140969E-3</v>
      </c>
      <c r="D668" s="24">
        <f t="shared" si="32"/>
        <v>1.0057280186345599</v>
      </c>
      <c r="E668" s="24">
        <f t="shared" si="33"/>
        <v>1.6001970391084497</v>
      </c>
    </row>
    <row r="669" spans="1:5" ht="15" customHeight="1" x14ac:dyDescent="0.2">
      <c r="A669" s="3">
        <f>'Stocks Returns'!A665</f>
        <v>43227</v>
      </c>
      <c r="B669" s="5">
        <f>SUMPRODUCT('Stocks Returns'!B665:E665,$H$10:$K$10)</f>
        <v>8.9672082292638049E-3</v>
      </c>
      <c r="C669" s="5">
        <f t="shared" si="31"/>
        <v>-8.9672082292638049E-3</v>
      </c>
      <c r="D669" s="24">
        <f t="shared" si="32"/>
        <v>1.0061292957223855</v>
      </c>
      <c r="E669" s="24">
        <f t="shared" si="33"/>
        <v>1.6005887434836901</v>
      </c>
    </row>
    <row r="670" spans="1:5" ht="15" customHeight="1" x14ac:dyDescent="0.2">
      <c r="A670" s="3">
        <f>'Stocks Returns'!A666</f>
        <v>43228</v>
      </c>
      <c r="B670" s="5">
        <f>SUMPRODUCT('Stocks Returns'!B666:E666,$H$10:$K$10)</f>
        <v>6.2488581220201478E-3</v>
      </c>
      <c r="C670" s="5">
        <f t="shared" si="31"/>
        <v>-6.2488581220201478E-3</v>
      </c>
      <c r="D670" s="24">
        <f t="shared" si="32"/>
        <v>1.00428081764946</v>
      </c>
      <c r="E670" s="24">
        <f t="shared" si="33"/>
        <v>1.5987789540069937</v>
      </c>
    </row>
    <row r="671" spans="1:5" ht="15" customHeight="1" x14ac:dyDescent="0.2">
      <c r="A671" s="3">
        <f>'Stocks Returns'!A667</f>
        <v>43229</v>
      </c>
      <c r="B671" s="5">
        <f>SUMPRODUCT('Stocks Returns'!B667:E667,$H$10:$K$10)</f>
        <v>7.7263974451231652E-3</v>
      </c>
      <c r="C671" s="5">
        <f t="shared" si="31"/>
        <v>-7.7263974451231652E-3</v>
      </c>
      <c r="D671" s="24">
        <f t="shared" si="32"/>
        <v>1.0052855443891699</v>
      </c>
      <c r="E671" s="24">
        <f t="shared" si="33"/>
        <v>1.5997643651198423</v>
      </c>
    </row>
    <row r="672" spans="1:5" ht="15" customHeight="1" x14ac:dyDescent="0.2">
      <c r="A672" s="3">
        <f>'Stocks Returns'!A668</f>
        <v>43230</v>
      </c>
      <c r="B672" s="5">
        <f>SUMPRODUCT('Stocks Returns'!B668:E668,$H$10:$K$10)</f>
        <v>2.2373110296614843E-3</v>
      </c>
      <c r="C672" s="5">
        <f t="shared" si="31"/>
        <v>-2.2373110296614843E-3</v>
      </c>
      <c r="D672" s="24">
        <f t="shared" si="32"/>
        <v>1.001552965626656</v>
      </c>
      <c r="E672" s="24">
        <f t="shared" si="33"/>
        <v>1.5960830291178851</v>
      </c>
    </row>
    <row r="673" spans="1:5" ht="15" customHeight="1" x14ac:dyDescent="0.2">
      <c r="A673" s="3">
        <f>'Stocks Returns'!A669</f>
        <v>43231</v>
      </c>
      <c r="B673" s="5">
        <f>SUMPRODUCT('Stocks Returns'!B669:E669,$H$10:$K$10)</f>
        <v>5.5932699196767086E-3</v>
      </c>
      <c r="C673" s="5">
        <f t="shared" si="31"/>
        <v>-5.5932699196767086E-3</v>
      </c>
      <c r="D673" s="24">
        <f t="shared" si="32"/>
        <v>1.0038350176718664</v>
      </c>
      <c r="E673" s="24">
        <f t="shared" si="33"/>
        <v>1.5983404195496838</v>
      </c>
    </row>
    <row r="674" spans="1:5" ht="15" customHeight="1" x14ac:dyDescent="0.2">
      <c r="A674" s="3">
        <f>'Stocks Returns'!A670</f>
        <v>43234</v>
      </c>
      <c r="B674" s="5">
        <f>SUMPRODUCT('Stocks Returns'!B670:E670,$H$10:$K$10)</f>
        <v>-3.832385459550401E-3</v>
      </c>
      <c r="C674" s="5">
        <f t="shared" si="31"/>
        <v>3.832385459550401E-3</v>
      </c>
      <c r="D674" s="24">
        <f t="shared" si="32"/>
        <v>0.99742557201399196</v>
      </c>
      <c r="E674" s="24">
        <f t="shared" si="33"/>
        <v>1.5919472312784329</v>
      </c>
    </row>
    <row r="675" spans="1:5" ht="15" customHeight="1" x14ac:dyDescent="0.2">
      <c r="A675" s="3">
        <f>'Stocks Returns'!A671</f>
        <v>43235</v>
      </c>
      <c r="B675" s="5">
        <f>SUMPRODUCT('Stocks Returns'!B671:E671,$H$10:$K$10)</f>
        <v>-8.2887979200562268E-4</v>
      </c>
      <c r="C675" s="5">
        <f t="shared" si="31"/>
        <v>8.2887979200562268E-4</v>
      </c>
      <c r="D675" s="24">
        <f t="shared" si="32"/>
        <v>0.99946795586792236</v>
      </c>
      <c r="E675" s="24">
        <f t="shared" si="33"/>
        <v>1.5940022818186159</v>
      </c>
    </row>
    <row r="676" spans="1:5" ht="15" customHeight="1" x14ac:dyDescent="0.2">
      <c r="A676" s="3">
        <f>'Stocks Returns'!A672</f>
        <v>43236</v>
      </c>
      <c r="B676" s="5">
        <f>SUMPRODUCT('Stocks Returns'!B672:E672,$H$10:$K$10)</f>
        <v>-1.363048856743823E-3</v>
      </c>
      <c r="C676" s="5">
        <f t="shared" si="31"/>
        <v>1.363048856743823E-3</v>
      </c>
      <c r="D676" s="24">
        <f t="shared" si="32"/>
        <v>0.99910472090390046</v>
      </c>
      <c r="E676" s="24">
        <f t="shared" si="33"/>
        <v>1.5936380107029322</v>
      </c>
    </row>
    <row r="677" spans="1:5" ht="15" customHeight="1" x14ac:dyDescent="0.2">
      <c r="A677" s="3">
        <f>'Stocks Returns'!A673</f>
        <v>43237</v>
      </c>
      <c r="B677" s="5">
        <f>SUMPRODUCT('Stocks Returns'!B673:E673,$H$10:$K$10)</f>
        <v>-6.8246985351565403E-3</v>
      </c>
      <c r="C677" s="5">
        <f t="shared" si="31"/>
        <v>6.8246985351565403E-3</v>
      </c>
      <c r="D677" s="24">
        <f t="shared" si="32"/>
        <v>0.99539079912257977</v>
      </c>
      <c r="E677" s="24">
        <f t="shared" si="33"/>
        <v>1.5898833319196215</v>
      </c>
    </row>
    <row r="678" spans="1:5" ht="15" customHeight="1" x14ac:dyDescent="0.2">
      <c r="A678" s="3">
        <f>'Stocks Returns'!A674</f>
        <v>43238</v>
      </c>
      <c r="B678" s="5">
        <f>SUMPRODUCT('Stocks Returns'!B674:E674,$H$10:$K$10)</f>
        <v>-5.1922350793079494E-4</v>
      </c>
      <c r="C678" s="5">
        <f t="shared" si="31"/>
        <v>5.1922350793079494E-4</v>
      </c>
      <c r="D678" s="24">
        <f t="shared" si="32"/>
        <v>0.99967852214109332</v>
      </c>
      <c r="E678" s="24">
        <f t="shared" si="33"/>
        <v>1.5942132073811957</v>
      </c>
    </row>
    <row r="679" spans="1:5" ht="15" customHeight="1" x14ac:dyDescent="0.2">
      <c r="A679" s="3">
        <f>'Stocks Returns'!A675</f>
        <v>43241</v>
      </c>
      <c r="B679" s="5">
        <f>SUMPRODUCT('Stocks Returns'!B675:E675,$H$10:$K$10)</f>
        <v>6.0553739773413235E-3</v>
      </c>
      <c r="C679" s="5">
        <f t="shared" si="31"/>
        <v>-6.0553739773413235E-3</v>
      </c>
      <c r="D679" s="24">
        <f t="shared" si="32"/>
        <v>1.0041492484310783</v>
      </c>
      <c r="E679" s="24">
        <f t="shared" si="33"/>
        <v>1.5986496124300111</v>
      </c>
    </row>
    <row r="680" spans="1:5" ht="15" customHeight="1" x14ac:dyDescent="0.2">
      <c r="A680" s="3">
        <f>'Stocks Returns'!A676</f>
        <v>43242</v>
      </c>
      <c r="B680" s="5">
        <f>SUMPRODUCT('Stocks Returns'!B676:E676,$H$10:$K$10)</f>
        <v>7.4995876012670518E-4</v>
      </c>
      <c r="C680" s="5">
        <f t="shared" si="31"/>
        <v>-7.4995876012670518E-4</v>
      </c>
      <c r="D680" s="24">
        <f t="shared" si="32"/>
        <v>1.0005415660833723</v>
      </c>
      <c r="E680" s="24">
        <f t="shared" si="33"/>
        <v>1.5950758711757431</v>
      </c>
    </row>
    <row r="681" spans="1:5" ht="15" customHeight="1" x14ac:dyDescent="0.2">
      <c r="A681" s="3">
        <f>'Stocks Returns'!A677</f>
        <v>43243</v>
      </c>
      <c r="B681" s="5">
        <f>SUMPRODUCT('Stocks Returns'!B677:E677,$H$10:$K$10)</f>
        <v>7.9863867068525052E-3</v>
      </c>
      <c r="C681" s="5">
        <f t="shared" si="31"/>
        <v>-7.9863867068525052E-3</v>
      </c>
      <c r="D681" s="24">
        <f t="shared" si="32"/>
        <v>1.0054623370871458</v>
      </c>
      <c r="E681" s="24">
        <f t="shared" si="33"/>
        <v>1.5999373370548051</v>
      </c>
    </row>
    <row r="682" spans="1:5" ht="15" customHeight="1" x14ac:dyDescent="0.2">
      <c r="A682" s="3">
        <f>'Stocks Returns'!A678</f>
        <v>43244</v>
      </c>
      <c r="B682" s="5">
        <f>SUMPRODUCT('Stocks Returns'!B678:E678,$H$10:$K$10)</f>
        <v>6.6181048850386126E-4</v>
      </c>
      <c r="C682" s="5">
        <f t="shared" si="31"/>
        <v>-6.6181048850386126E-4</v>
      </c>
      <c r="D682" s="24">
        <f t="shared" si="32"/>
        <v>1.0004816252586688</v>
      </c>
      <c r="E682" s="24">
        <f t="shared" si="33"/>
        <v>1.5950160530757436</v>
      </c>
    </row>
    <row r="683" spans="1:5" ht="15" customHeight="1" x14ac:dyDescent="0.2">
      <c r="A683" s="3">
        <f>'Stocks Returns'!A679</f>
        <v>43245</v>
      </c>
      <c r="B683" s="5">
        <f>SUMPRODUCT('Stocks Returns'!B679:E679,$H$10:$K$10)</f>
        <v>-3.6309693078806415E-3</v>
      </c>
      <c r="C683" s="5">
        <f t="shared" si="31"/>
        <v>3.6309693078806415E-3</v>
      </c>
      <c r="D683" s="24">
        <f t="shared" si="32"/>
        <v>0.99756253499712733</v>
      </c>
      <c r="E683" s="24">
        <f t="shared" si="33"/>
        <v>1.5920855637115918</v>
      </c>
    </row>
    <row r="684" spans="1:5" ht="15" customHeight="1" x14ac:dyDescent="0.2">
      <c r="A684" s="3">
        <f>'Stocks Returns'!A680</f>
        <v>43248</v>
      </c>
      <c r="B684" s="5">
        <f>SUMPRODUCT('Stocks Returns'!B680:E680,$H$10:$K$10)</f>
        <v>0</v>
      </c>
      <c r="C684" s="5">
        <f t="shared" si="31"/>
        <v>0</v>
      </c>
      <c r="D684" s="24">
        <f t="shared" si="32"/>
        <v>1.0000315941264861</v>
      </c>
      <c r="E684" s="24">
        <f t="shared" si="33"/>
        <v>1.594566484021902</v>
      </c>
    </row>
    <row r="685" spans="1:5" ht="15" customHeight="1" x14ac:dyDescent="0.2">
      <c r="A685" s="3">
        <f>'Stocks Returns'!A681</f>
        <v>43249</v>
      </c>
      <c r="B685" s="5">
        <f>SUMPRODUCT('Stocks Returns'!B681:E681,$H$10:$K$10)</f>
        <v>-1.1595641347125355E-2</v>
      </c>
      <c r="C685" s="5">
        <f t="shared" si="31"/>
        <v>1.1595641347125355E-2</v>
      </c>
      <c r="D685" s="24">
        <f t="shared" si="32"/>
        <v>0.99214655801044094</v>
      </c>
      <c r="E685" s="24">
        <f t="shared" si="33"/>
        <v>1.5865587410040765</v>
      </c>
    </row>
    <row r="686" spans="1:5" ht="15" customHeight="1" x14ac:dyDescent="0.2">
      <c r="A686" s="3">
        <f>'Stocks Returns'!A682</f>
        <v>43250</v>
      </c>
      <c r="B686" s="5">
        <f>SUMPRODUCT('Stocks Returns'!B682:E682,$H$10:$K$10)</f>
        <v>8.6894818031387332E-3</v>
      </c>
      <c r="C686" s="5">
        <f t="shared" si="31"/>
        <v>-8.6894818031387332E-3</v>
      </c>
      <c r="D686" s="24">
        <f t="shared" si="32"/>
        <v>1.0059404417526205</v>
      </c>
      <c r="E686" s="24">
        <f t="shared" si="33"/>
        <v>1.6004044759312264</v>
      </c>
    </row>
    <row r="687" spans="1:5" ht="15" customHeight="1" x14ac:dyDescent="0.2">
      <c r="A687" s="3">
        <f>'Stocks Returns'!A683</f>
        <v>43251</v>
      </c>
      <c r="B687" s="5">
        <f>SUMPRODUCT('Stocks Returns'!B683:E683,$H$10:$K$10)</f>
        <v>4.2894143511044004E-4</v>
      </c>
      <c r="C687" s="5">
        <f t="shared" si="31"/>
        <v>-4.2894143511044004E-4</v>
      </c>
      <c r="D687" s="24">
        <f t="shared" si="32"/>
        <v>1.0003232743023613</v>
      </c>
      <c r="E687" s="24">
        <f t="shared" si="33"/>
        <v>1.5948579571365977</v>
      </c>
    </row>
    <row r="688" spans="1:5" ht="15" customHeight="1" x14ac:dyDescent="0.2">
      <c r="A688" s="3">
        <f>'Stocks Returns'!A684</f>
        <v>43252</v>
      </c>
      <c r="B688" s="5">
        <f>SUMPRODUCT('Stocks Returns'!B684:E684,$H$10:$K$10)</f>
        <v>3.8375924420484633E-3</v>
      </c>
      <c r="C688" s="5">
        <f t="shared" si="31"/>
        <v>-3.8375924420484633E-3</v>
      </c>
      <c r="D688" s="24">
        <f t="shared" si="32"/>
        <v>1.0026411569870792</v>
      </c>
      <c r="E688" s="24">
        <f t="shared" si="33"/>
        <v>1.5971620728731004</v>
      </c>
    </row>
    <row r="689" spans="1:5" ht="15" customHeight="1" x14ac:dyDescent="0.2">
      <c r="A689" s="3">
        <f>'Stocks Returns'!A685</f>
        <v>43255</v>
      </c>
      <c r="B689" s="5">
        <f>SUMPRODUCT('Stocks Returns'!B685:E685,$H$10:$K$10)</f>
        <v>1.5865980812404708E-2</v>
      </c>
      <c r="C689" s="5">
        <f t="shared" si="31"/>
        <v>-1.5865980812404708E-2</v>
      </c>
      <c r="D689" s="24">
        <f t="shared" si="32"/>
        <v>1.0108204610789213</v>
      </c>
      <c r="E689" s="24">
        <f t="shared" si="33"/>
        <v>1.6051194935350248</v>
      </c>
    </row>
    <row r="690" spans="1:5" ht="15" customHeight="1" x14ac:dyDescent="0.2">
      <c r="A690" s="3">
        <f>'Stocks Returns'!A686</f>
        <v>43256</v>
      </c>
      <c r="B690" s="5">
        <f>SUMPRODUCT('Stocks Returns'!B686:E686,$H$10:$K$10)</f>
        <v>3.9213045624405599E-3</v>
      </c>
      <c r="C690" s="5">
        <f t="shared" si="31"/>
        <v>-3.9213045624405599E-3</v>
      </c>
      <c r="D690" s="24">
        <f t="shared" si="32"/>
        <v>1.0026980812289459</v>
      </c>
      <c r="E690" s="24">
        <f t="shared" si="33"/>
        <v>1.5972183876261796</v>
      </c>
    </row>
    <row r="691" spans="1:5" ht="15" customHeight="1" x14ac:dyDescent="0.2">
      <c r="A691" s="3">
        <f>'Stocks Returns'!A687</f>
        <v>43257</v>
      </c>
      <c r="B691" s="5">
        <f>SUMPRODUCT('Stocks Returns'!B687:E687,$H$10:$K$10)</f>
        <v>1.9632224431061836E-2</v>
      </c>
      <c r="C691" s="5">
        <f t="shared" si="31"/>
        <v>-1.9632224431061836E-2</v>
      </c>
      <c r="D691" s="24">
        <f t="shared" si="32"/>
        <v>1.0133815067396084</v>
      </c>
      <c r="E691" s="24">
        <f t="shared" si="33"/>
        <v>1.6075550615676475</v>
      </c>
    </row>
    <row r="692" spans="1:5" ht="15" customHeight="1" x14ac:dyDescent="0.2">
      <c r="A692" s="3">
        <f>'Stocks Returns'!A688</f>
        <v>43258</v>
      </c>
      <c r="B692" s="5">
        <f>SUMPRODUCT('Stocks Returns'!B688:E688,$H$10:$K$10)</f>
        <v>-1.7202549705611664E-2</v>
      </c>
      <c r="C692" s="5">
        <f t="shared" si="31"/>
        <v>1.7202549705611664E-2</v>
      </c>
      <c r="D692" s="24">
        <f t="shared" si="32"/>
        <v>0.98833386032667025</v>
      </c>
      <c r="E692" s="24">
        <f t="shared" si="33"/>
        <v>1.5825986635653799</v>
      </c>
    </row>
    <row r="693" spans="1:5" ht="15" customHeight="1" x14ac:dyDescent="0.2">
      <c r="A693" s="3">
        <f>'Stocks Returns'!A689</f>
        <v>43259</v>
      </c>
      <c r="B693" s="5">
        <f>SUMPRODUCT('Stocks Returns'!B689:E689,$H$10:$K$10)</f>
        <v>6.1336053921320277E-3</v>
      </c>
      <c r="C693" s="5">
        <f t="shared" si="31"/>
        <v>-6.1336053921320277E-3</v>
      </c>
      <c r="D693" s="24">
        <f t="shared" si="32"/>
        <v>1.004202445793136</v>
      </c>
      <c r="E693" s="24">
        <f t="shared" si="33"/>
        <v>1.5987019174989157</v>
      </c>
    </row>
    <row r="694" spans="1:5" ht="15" customHeight="1" x14ac:dyDescent="0.2">
      <c r="A694" s="3">
        <f>'Stocks Returns'!A690</f>
        <v>43262</v>
      </c>
      <c r="B694" s="5">
        <f>SUMPRODUCT('Stocks Returns'!B690:E690,$H$10:$K$10)</f>
        <v>-5.4303747572762451E-3</v>
      </c>
      <c r="C694" s="5">
        <f t="shared" si="31"/>
        <v>5.4303747572762451E-3</v>
      </c>
      <c r="D694" s="24">
        <f t="shared" si="32"/>
        <v>0.99633893929153838</v>
      </c>
      <c r="E694" s="24">
        <f t="shared" si="33"/>
        <v>1.5908470898039493</v>
      </c>
    </row>
    <row r="695" spans="1:5" ht="15" customHeight="1" x14ac:dyDescent="0.2">
      <c r="A695" s="3">
        <f>'Stocks Returns'!A691</f>
        <v>43263</v>
      </c>
      <c r="B695" s="5">
        <f>SUMPRODUCT('Stocks Returns'!B691:E691,$H$10:$K$10)</f>
        <v>6.6940157481292914E-3</v>
      </c>
      <c r="C695" s="5">
        <f t="shared" si="31"/>
        <v>-6.6940157481292914E-3</v>
      </c>
      <c r="D695" s="24">
        <f t="shared" si="32"/>
        <v>1.0045835248352142</v>
      </c>
      <c r="E695" s="24">
        <f t="shared" si="33"/>
        <v>1.5990762707543327</v>
      </c>
    </row>
    <row r="696" spans="1:5" ht="15" customHeight="1" x14ac:dyDescent="0.2">
      <c r="A696" s="3">
        <f>'Stocks Returns'!A692</f>
        <v>43264</v>
      </c>
      <c r="B696" s="5">
        <f>SUMPRODUCT('Stocks Returns'!B692:E692,$H$10:$K$10)</f>
        <v>-3.5832319378591979E-3</v>
      </c>
      <c r="C696" s="5">
        <f t="shared" si="31"/>
        <v>3.5832319378591979E-3</v>
      </c>
      <c r="D696" s="24">
        <f t="shared" si="32"/>
        <v>0.99759499640874194</v>
      </c>
      <c r="E696" s="24">
        <f t="shared" si="33"/>
        <v>1.5921183387494997</v>
      </c>
    </row>
    <row r="697" spans="1:5" ht="15" customHeight="1" x14ac:dyDescent="0.2">
      <c r="A697" s="3">
        <f>'Stocks Returns'!A693</f>
        <v>43265</v>
      </c>
      <c r="B697" s="5">
        <f>SUMPRODUCT('Stocks Returns'!B693:E693,$H$10:$K$10)</f>
        <v>4.4023856491290283E-3</v>
      </c>
      <c r="C697" s="5">
        <f t="shared" si="31"/>
        <v>-4.4023856491290283E-3</v>
      </c>
      <c r="D697" s="24">
        <f t="shared" si="32"/>
        <v>1.0030252163678939</v>
      </c>
      <c r="E697" s="24">
        <f t="shared" si="33"/>
        <v>1.5975417674416041</v>
      </c>
    </row>
    <row r="698" spans="1:5" ht="15" customHeight="1" x14ac:dyDescent="0.2">
      <c r="A698" s="3">
        <f>'Stocks Returns'!A694</f>
        <v>43266</v>
      </c>
      <c r="B698" s="5">
        <f>SUMPRODUCT('Stocks Returns'!B694:E694,$H$10:$K$10)</f>
        <v>1.0494037893797934E-4</v>
      </c>
      <c r="C698" s="5">
        <f t="shared" si="31"/>
        <v>-1.0494037893797934E-4</v>
      </c>
      <c r="D698" s="24">
        <f t="shared" si="32"/>
        <v>1.0001029535841641</v>
      </c>
      <c r="E698" s="24">
        <f t="shared" si="33"/>
        <v>1.5946378242756638</v>
      </c>
    </row>
    <row r="699" spans="1:5" ht="15" customHeight="1" x14ac:dyDescent="0.2">
      <c r="A699" s="3">
        <f>'Stocks Returns'!A695</f>
        <v>43269</v>
      </c>
      <c r="B699" s="5">
        <f>SUMPRODUCT('Stocks Returns'!B695:E695,$H$10:$K$10)</f>
        <v>7.302642797630072E-3</v>
      </c>
      <c r="C699" s="5">
        <f t="shared" si="31"/>
        <v>-7.302642797630072E-3</v>
      </c>
      <c r="D699" s="24">
        <f t="shared" si="32"/>
        <v>1.0049973912288748</v>
      </c>
      <c r="E699" s="24">
        <f t="shared" si="33"/>
        <v>1.5994821686211598</v>
      </c>
    </row>
    <row r="700" spans="1:5" ht="15" customHeight="1" x14ac:dyDescent="0.2">
      <c r="A700" s="3">
        <f>'Stocks Returns'!A696</f>
        <v>43270</v>
      </c>
      <c r="B700" s="5">
        <f>SUMPRODUCT('Stocks Returns'!B696:E696,$H$10:$K$10)</f>
        <v>-8.3135420503266527E-3</v>
      </c>
      <c r="C700" s="5">
        <f t="shared" si="31"/>
        <v>8.3135420503266527E-3</v>
      </c>
      <c r="D700" s="24">
        <f t="shared" si="32"/>
        <v>0.9943783855322641</v>
      </c>
      <c r="E700" s="24">
        <f t="shared" si="33"/>
        <v>1.5888503087780732</v>
      </c>
    </row>
    <row r="701" spans="1:5" ht="15" customHeight="1" x14ac:dyDescent="0.2">
      <c r="A701" s="3">
        <f>'Stocks Returns'!A697</f>
        <v>43271</v>
      </c>
      <c r="B701" s="5">
        <f>SUMPRODUCT('Stocks Returns'!B697:E697,$H$10:$K$10)</f>
        <v>3.3493300536751834E-3</v>
      </c>
      <c r="C701" s="5">
        <f t="shared" si="31"/>
        <v>-3.3493300536751834E-3</v>
      </c>
      <c r="D701" s="24">
        <f t="shared" si="32"/>
        <v>1.0023091385629854</v>
      </c>
      <c r="E701" s="24">
        <f t="shared" si="33"/>
        <v>1.5968333497844536</v>
      </c>
    </row>
    <row r="702" spans="1:5" ht="15" customHeight="1" x14ac:dyDescent="0.2">
      <c r="A702" s="3">
        <f>'Stocks Returns'!A698</f>
        <v>43272</v>
      </c>
      <c r="B702" s="5">
        <f>SUMPRODUCT('Stocks Returns'!B698:E698,$H$10:$K$10)</f>
        <v>-8.6143296673339923E-3</v>
      </c>
      <c r="C702" s="5">
        <f t="shared" si="31"/>
        <v>8.6143296673339923E-3</v>
      </c>
      <c r="D702" s="24">
        <f t="shared" si="32"/>
        <v>0.99417384995269908</v>
      </c>
      <c r="E702" s="24">
        <f t="shared" si="33"/>
        <v>1.5886411169902233</v>
      </c>
    </row>
    <row r="703" spans="1:5" ht="15" customHeight="1" x14ac:dyDescent="0.2">
      <c r="A703" s="3">
        <f>'Stocks Returns'!A699</f>
        <v>43273</v>
      </c>
      <c r="B703" s="5">
        <f>SUMPRODUCT('Stocks Returns'!B699:E699,$H$10:$K$10)</f>
        <v>4.2344891033364064E-3</v>
      </c>
      <c r="C703" s="5">
        <f t="shared" si="31"/>
        <v>-4.2344891033364064E-3</v>
      </c>
      <c r="D703" s="24">
        <f t="shared" si="32"/>
        <v>1.002911046716755</v>
      </c>
      <c r="E703" s="24">
        <f t="shared" si="33"/>
        <v>1.5974289573012963</v>
      </c>
    </row>
    <row r="704" spans="1:5" ht="15" customHeight="1" x14ac:dyDescent="0.2">
      <c r="A704" s="3">
        <f>'Stocks Returns'!A700</f>
        <v>43276</v>
      </c>
      <c r="B704" s="5">
        <f>SUMPRODUCT('Stocks Returns'!B700:E700,$H$10:$K$10)</f>
        <v>-3.2901523885676486E-2</v>
      </c>
      <c r="C704" s="5">
        <f t="shared" si="31"/>
        <v>3.2901523885676486E-2</v>
      </c>
      <c r="D704" s="24">
        <f t="shared" si="32"/>
        <v>0.97765855788422618</v>
      </c>
      <c r="E704" s="24">
        <f t="shared" si="33"/>
        <v>1.57120992686548</v>
      </c>
    </row>
    <row r="705" spans="1:5" ht="15" customHeight="1" x14ac:dyDescent="0.2">
      <c r="A705" s="3">
        <f>'Stocks Returns'!A701</f>
        <v>43277</v>
      </c>
      <c r="B705" s="5">
        <f>SUMPRODUCT('Stocks Returns'!B701:E701,$H$10:$K$10)</f>
        <v>1.1366073914185617E-2</v>
      </c>
      <c r="C705" s="5">
        <f t="shared" si="31"/>
        <v>-1.1366073914185617E-2</v>
      </c>
      <c r="D705" s="24">
        <f t="shared" si="32"/>
        <v>1.0077605243881325</v>
      </c>
      <c r="E705" s="24">
        <f t="shared" si="33"/>
        <v>1.6021743401535344</v>
      </c>
    </row>
    <row r="706" spans="1:5" ht="15" customHeight="1" x14ac:dyDescent="0.2">
      <c r="A706" s="3">
        <f>'Stocks Returns'!A702</f>
        <v>43278</v>
      </c>
      <c r="B706" s="5">
        <f>SUMPRODUCT('Stocks Returns'!B702:E702,$H$10:$K$10)</f>
        <v>-1.2880014069355121E-2</v>
      </c>
      <c r="C706" s="5">
        <f t="shared" si="31"/>
        <v>1.2880014069355121E-2</v>
      </c>
      <c r="D706" s="24">
        <f t="shared" si="32"/>
        <v>0.99127318455932478</v>
      </c>
      <c r="E706" s="24">
        <f t="shared" si="33"/>
        <v>1.585656645495664</v>
      </c>
    </row>
    <row r="707" spans="1:5" ht="15" customHeight="1" x14ac:dyDescent="0.2">
      <c r="A707" s="3">
        <f>'Stocks Returns'!A703</f>
        <v>43279</v>
      </c>
      <c r="B707" s="5">
        <f>SUMPRODUCT('Stocks Returns'!B703:E703,$H$10:$K$10)</f>
        <v>1.2183231500684488E-2</v>
      </c>
      <c r="C707" s="5">
        <f t="shared" si="31"/>
        <v>-1.2183231500684488E-2</v>
      </c>
      <c r="D707" s="24">
        <f t="shared" si="32"/>
        <v>1.0083161915469516</v>
      </c>
      <c r="E707" s="24">
        <f t="shared" si="33"/>
        <v>1.6027119965658871</v>
      </c>
    </row>
    <row r="708" spans="1:5" ht="15" customHeight="1" x14ac:dyDescent="0.2">
      <c r="A708" s="3">
        <f>'Stocks Returns'!A704</f>
        <v>43280</v>
      </c>
      <c r="B708" s="5">
        <f>SUMPRODUCT('Stocks Returns'!B704:E704,$H$10:$K$10)</f>
        <v>-1.5201683870033193E-3</v>
      </c>
      <c r="C708" s="5">
        <f t="shared" si="31"/>
        <v>1.5201683870033193E-3</v>
      </c>
      <c r="D708" s="24">
        <f t="shared" si="32"/>
        <v>0.99899787962332398</v>
      </c>
      <c r="E708" s="24">
        <f t="shared" si="33"/>
        <v>1.5935307643660721</v>
      </c>
    </row>
    <row r="709" spans="1:5" ht="15" customHeight="1" x14ac:dyDescent="0.2">
      <c r="A709" s="3">
        <f>'Stocks Returns'!A705</f>
        <v>43283</v>
      </c>
      <c r="B709" s="5">
        <f>SUMPRODUCT('Stocks Returns'!B705:E705,$H$10:$K$10)</f>
        <v>7.3382125182818434E-4</v>
      </c>
      <c r="C709" s="5">
        <f t="shared" si="31"/>
        <v>-7.3382125182818434E-4</v>
      </c>
      <c r="D709" s="24">
        <f t="shared" si="32"/>
        <v>1.0005305925777295</v>
      </c>
      <c r="E709" s="24">
        <f t="shared" si="33"/>
        <v>1.5950649212133956</v>
      </c>
    </row>
    <row r="710" spans="1:5" ht="15" customHeight="1" x14ac:dyDescent="0.2">
      <c r="A710" s="3">
        <f>'Stocks Returns'!A706</f>
        <v>43284</v>
      </c>
      <c r="B710" s="5">
        <f>SUMPRODUCT('Stocks Returns'!B706:E706,$H$10:$K$10)</f>
        <v>-8.3883017474428809E-3</v>
      </c>
      <c r="C710" s="5">
        <f t="shared" ref="C710:C773" si="34">-B710</f>
        <v>8.3883017474428809E-3</v>
      </c>
      <c r="D710" s="24">
        <f t="shared" ref="D710:D773" si="35">1+$H$13+$H$19*(B710-$H$13)</f>
        <v>0.99432754893822506</v>
      </c>
      <c r="E710" s="24">
        <f t="shared" ref="E710:E773" si="36">$H$22*D710-$H$23*D710^2-LN(1+$H$24*EXP(1-D710^3))</f>
        <v>1.5887983303493158</v>
      </c>
    </row>
    <row r="711" spans="1:5" ht="15" customHeight="1" x14ac:dyDescent="0.2">
      <c r="A711" s="3">
        <f>'Stocks Returns'!A707</f>
        <v>43285</v>
      </c>
      <c r="B711" s="5">
        <f>SUMPRODUCT('Stocks Returns'!B707:E707,$H$10:$K$10)</f>
        <v>0</v>
      </c>
      <c r="C711" s="5">
        <f t="shared" si="34"/>
        <v>0</v>
      </c>
      <c r="D711" s="24">
        <f t="shared" si="35"/>
        <v>1.0000315941264861</v>
      </c>
      <c r="E711" s="24">
        <f t="shared" si="36"/>
        <v>1.594566484021902</v>
      </c>
    </row>
    <row r="712" spans="1:5" ht="15" customHeight="1" x14ac:dyDescent="0.2">
      <c r="A712" s="3">
        <f>'Stocks Returns'!A708</f>
        <v>43286</v>
      </c>
      <c r="B712" s="5">
        <f>SUMPRODUCT('Stocks Returns'!B708:E708,$H$10:$K$10)</f>
        <v>1.457111590651539E-2</v>
      </c>
      <c r="C712" s="5">
        <f t="shared" si="34"/>
        <v>-1.457111590651539E-2</v>
      </c>
      <c r="D712" s="24">
        <f t="shared" si="35"/>
        <v>1.0099399529429167</v>
      </c>
      <c r="E712" s="24">
        <f t="shared" si="36"/>
        <v>1.604275926118625</v>
      </c>
    </row>
    <row r="713" spans="1:5" ht="15" customHeight="1" x14ac:dyDescent="0.2">
      <c r="A713" s="3">
        <f>'Stocks Returns'!A709</f>
        <v>43287</v>
      </c>
      <c r="B713" s="5">
        <f>SUMPRODUCT('Stocks Returns'!B709:E709,$H$10:$K$10)</f>
        <v>6.6194510205595455E-3</v>
      </c>
      <c r="C713" s="5">
        <f t="shared" si="34"/>
        <v>-6.6194510205595455E-3</v>
      </c>
      <c r="D713" s="24">
        <f t="shared" si="35"/>
        <v>1.0045328208204667</v>
      </c>
      <c r="E713" s="24">
        <f t="shared" si="36"/>
        <v>1.5990264954320226</v>
      </c>
    </row>
    <row r="714" spans="1:5" ht="15" customHeight="1" x14ac:dyDescent="0.2">
      <c r="A714" s="3">
        <f>'Stocks Returns'!A710</f>
        <v>43290</v>
      </c>
      <c r="B714" s="5">
        <f>SUMPRODUCT('Stocks Returns'!B710:E710,$H$10:$K$10)</f>
        <v>9.855301938900796E-3</v>
      </c>
      <c r="C714" s="5">
        <f t="shared" si="34"/>
        <v>-9.855301938900796E-3</v>
      </c>
      <c r="D714" s="24">
        <f t="shared" si="35"/>
        <v>1.0067331994449387</v>
      </c>
      <c r="E714" s="24">
        <f t="shared" si="36"/>
        <v>1.6011770115423707</v>
      </c>
    </row>
    <row r="715" spans="1:5" ht="15" customHeight="1" x14ac:dyDescent="0.2">
      <c r="A715" s="3">
        <f>'Stocks Returns'!A711</f>
        <v>43291</v>
      </c>
      <c r="B715" s="5">
        <f>SUMPRODUCT('Stocks Returns'!B711:E711,$H$10:$K$10)</f>
        <v>8.9777823232987716E-3</v>
      </c>
      <c r="C715" s="5">
        <f t="shared" si="34"/>
        <v>-8.9777823232987716E-3</v>
      </c>
      <c r="D715" s="24">
        <f t="shared" si="35"/>
        <v>1.0061364861063293</v>
      </c>
      <c r="E715" s="24">
        <f t="shared" si="36"/>
        <v>1.6005957563917916</v>
      </c>
    </row>
    <row r="716" spans="1:5" ht="15" customHeight="1" x14ac:dyDescent="0.2">
      <c r="A716" s="3">
        <f>'Stocks Returns'!A712</f>
        <v>43292</v>
      </c>
      <c r="B716" s="5">
        <f>SUMPRODUCT('Stocks Returns'!B712:E712,$H$10:$K$10)</f>
        <v>7.6596268704384584E-3</v>
      </c>
      <c r="C716" s="5">
        <f t="shared" si="34"/>
        <v>-7.6596268704384584E-3</v>
      </c>
      <c r="D716" s="24">
        <f t="shared" si="35"/>
        <v>1.0052401403983844</v>
      </c>
      <c r="E716" s="24">
        <f t="shared" si="36"/>
        <v>1.5997199219863711</v>
      </c>
    </row>
    <row r="717" spans="1:5" ht="15" customHeight="1" x14ac:dyDescent="0.2">
      <c r="A717" s="3">
        <f>'Stocks Returns'!A713</f>
        <v>43293</v>
      </c>
      <c r="B717" s="5">
        <f>SUMPRODUCT('Stocks Returns'!B713:E713,$H$10:$K$10)</f>
        <v>1.3608574379505979E-2</v>
      </c>
      <c r="C717" s="5">
        <f t="shared" si="34"/>
        <v>-1.3608574379505979E-2</v>
      </c>
      <c r="D717" s="24">
        <f t="shared" si="35"/>
        <v>1.0092854247045502</v>
      </c>
      <c r="E717" s="24">
        <f t="shared" si="36"/>
        <v>1.6036468079323671</v>
      </c>
    </row>
    <row r="718" spans="1:5" ht="15" customHeight="1" x14ac:dyDescent="0.2">
      <c r="A718" s="3">
        <f>'Stocks Returns'!A714</f>
        <v>43294</v>
      </c>
      <c r="B718" s="5">
        <f>SUMPRODUCT('Stocks Returns'!B714:E714,$H$10:$K$10)</f>
        <v>-3.3338600301639574E-3</v>
      </c>
      <c r="C718" s="5">
        <f t="shared" si="34"/>
        <v>3.3338600301639574E-3</v>
      </c>
      <c r="D718" s="24">
        <f t="shared" si="35"/>
        <v>0.99776456930597468</v>
      </c>
      <c r="E718" s="24">
        <f t="shared" si="36"/>
        <v>1.5922894817809288</v>
      </c>
    </row>
    <row r="719" spans="1:5" ht="15" customHeight="1" x14ac:dyDescent="0.2">
      <c r="A719" s="3">
        <f>'Stocks Returns'!A715</f>
        <v>43297</v>
      </c>
      <c r="B719" s="5">
        <f>SUMPRODUCT('Stocks Returns'!B715:E715,$H$10:$K$10)</f>
        <v>-6.3384844773217933E-3</v>
      </c>
      <c r="C719" s="5">
        <f t="shared" si="34"/>
        <v>6.3384844773217933E-3</v>
      </c>
      <c r="D719" s="24">
        <f t="shared" si="35"/>
        <v>0.99572142468190739</v>
      </c>
      <c r="E719" s="24">
        <f t="shared" si="36"/>
        <v>1.5902198084512289</v>
      </c>
    </row>
    <row r="720" spans="1:5" ht="15" customHeight="1" x14ac:dyDescent="0.2">
      <c r="A720" s="3">
        <f>'Stocks Returns'!A716</f>
        <v>43298</v>
      </c>
      <c r="B720" s="5">
        <f>SUMPRODUCT('Stocks Returns'!B716:E716,$H$10:$K$10)</f>
        <v>8.591007750804484E-3</v>
      </c>
      <c r="C720" s="5">
        <f t="shared" si="34"/>
        <v>-8.591007750804484E-3</v>
      </c>
      <c r="D720" s="24">
        <f t="shared" si="35"/>
        <v>1.0058734793970332</v>
      </c>
      <c r="E720" s="24">
        <f t="shared" si="36"/>
        <v>1.6003391051199896</v>
      </c>
    </row>
    <row r="721" spans="1:5" ht="15" customHeight="1" x14ac:dyDescent="0.2">
      <c r="A721" s="3">
        <f>'Stocks Returns'!A717</f>
        <v>43299</v>
      </c>
      <c r="B721" s="5">
        <f>SUMPRODUCT('Stocks Returns'!B717:E717,$H$10:$K$10)</f>
        <v>8.8774394196914942E-3</v>
      </c>
      <c r="C721" s="5">
        <f t="shared" si="34"/>
        <v>-8.8774394196914942E-3</v>
      </c>
      <c r="D721" s="24">
        <f t="shared" si="35"/>
        <v>1.0060682529318765</v>
      </c>
      <c r="E721" s="24">
        <f t="shared" si="36"/>
        <v>1.6005291989425063</v>
      </c>
    </row>
    <row r="722" spans="1:5" ht="15" customHeight="1" x14ac:dyDescent="0.2">
      <c r="A722" s="3">
        <f>'Stocks Returns'!A718</f>
        <v>43300</v>
      </c>
      <c r="B722" s="5">
        <f>SUMPRODUCT('Stocks Returns'!B718:E718,$H$10:$K$10)</f>
        <v>-5.8262660510701898E-3</v>
      </c>
      <c r="C722" s="5">
        <f t="shared" si="34"/>
        <v>5.8262660510701898E-3</v>
      </c>
      <c r="D722" s="24">
        <f t="shared" si="35"/>
        <v>0.99606973321175851</v>
      </c>
      <c r="E722" s="24">
        <f t="shared" si="36"/>
        <v>1.5905738119565558</v>
      </c>
    </row>
    <row r="723" spans="1:5" ht="15" customHeight="1" x14ac:dyDescent="0.2">
      <c r="A723" s="3">
        <f>'Stocks Returns'!A719</f>
        <v>43301</v>
      </c>
      <c r="B723" s="5">
        <f>SUMPRODUCT('Stocks Returns'!B719:E719,$H$10:$K$10)</f>
        <v>5.3171117738494136E-3</v>
      </c>
      <c r="C723" s="5">
        <f t="shared" si="34"/>
        <v>-5.3171117738494136E-3</v>
      </c>
      <c r="D723" s="24">
        <f t="shared" si="35"/>
        <v>1.0036472301327037</v>
      </c>
      <c r="E723" s="24">
        <f t="shared" si="36"/>
        <v>1.598155452687773</v>
      </c>
    </row>
    <row r="724" spans="1:5" ht="15" customHeight="1" x14ac:dyDescent="0.2">
      <c r="A724" s="3">
        <f>'Stocks Returns'!A720</f>
        <v>43304</v>
      </c>
      <c r="B724" s="5">
        <f>SUMPRODUCT('Stocks Returns'!B720:E720,$H$10:$K$10)</f>
        <v>-6.4051035295048147E-3</v>
      </c>
      <c r="C724" s="5">
        <f t="shared" si="34"/>
        <v>6.4051035295048147E-3</v>
      </c>
      <c r="D724" s="24">
        <f t="shared" si="35"/>
        <v>0.99567612372642289</v>
      </c>
      <c r="E724" s="24">
        <f t="shared" si="36"/>
        <v>1.5901737314434738</v>
      </c>
    </row>
    <row r="725" spans="1:5" ht="15" customHeight="1" x14ac:dyDescent="0.2">
      <c r="A725" s="3">
        <f>'Stocks Returns'!A721</f>
        <v>43305</v>
      </c>
      <c r="B725" s="5">
        <f>SUMPRODUCT('Stocks Returns'!B721:E721,$H$10:$K$10)</f>
        <v>-7.1973912729380392E-4</v>
      </c>
      <c r="C725" s="5">
        <f t="shared" si="34"/>
        <v>7.1973912729380392E-4</v>
      </c>
      <c r="D725" s="24">
        <f t="shared" si="35"/>
        <v>0.99954217151992641</v>
      </c>
      <c r="E725" s="24">
        <f t="shared" si="36"/>
        <v>1.5940766443258614</v>
      </c>
    </row>
    <row r="726" spans="1:5" ht="15" customHeight="1" x14ac:dyDescent="0.2">
      <c r="A726" s="3">
        <f>'Stocks Returns'!A722</f>
        <v>43306</v>
      </c>
      <c r="B726" s="5">
        <f>SUMPRODUCT('Stocks Returns'!B722:E722,$H$10:$K$10)</f>
        <v>1.6914211016774622E-2</v>
      </c>
      <c r="C726" s="5">
        <f t="shared" si="34"/>
        <v>-1.6914211016774622E-2</v>
      </c>
      <c r="D726" s="24">
        <f t="shared" si="35"/>
        <v>1.011533257617893</v>
      </c>
      <c r="E726" s="24">
        <f t="shared" si="36"/>
        <v>1.6058000648898278</v>
      </c>
    </row>
    <row r="727" spans="1:5" ht="15" customHeight="1" x14ac:dyDescent="0.2">
      <c r="A727" s="3">
        <f>'Stocks Returns'!A723</f>
        <v>43307</v>
      </c>
      <c r="B727" s="5">
        <f>SUMPRODUCT('Stocks Returns'!B723:E723,$H$10:$K$10)</f>
        <v>5.3992434308374718E-4</v>
      </c>
      <c r="C727" s="5">
        <f t="shared" si="34"/>
        <v>-5.3992434308374718E-4</v>
      </c>
      <c r="D727" s="24">
        <f t="shared" si="35"/>
        <v>1.0003987426797831</v>
      </c>
      <c r="E727" s="24">
        <f t="shared" si="36"/>
        <v>1.5949333164956279</v>
      </c>
    </row>
    <row r="728" spans="1:5" ht="15" customHeight="1" x14ac:dyDescent="0.2">
      <c r="A728" s="3">
        <f>'Stocks Returns'!A724</f>
        <v>43308</v>
      </c>
      <c r="B728" s="5">
        <f>SUMPRODUCT('Stocks Returns'!B724:E724,$H$10:$K$10)</f>
        <v>-1.1060299330579674E-2</v>
      </c>
      <c r="C728" s="5">
        <f t="shared" si="34"/>
        <v>1.1060299330579674E-2</v>
      </c>
      <c r="D728" s="24">
        <f t="shared" si="35"/>
        <v>0.992510590581692</v>
      </c>
      <c r="E728" s="24">
        <f t="shared" si="36"/>
        <v>1.5869338587430799</v>
      </c>
    </row>
    <row r="729" spans="1:5" ht="15" customHeight="1" x14ac:dyDescent="0.2">
      <c r="A729" s="3">
        <f>'Stocks Returns'!A725</f>
        <v>43311</v>
      </c>
      <c r="B729" s="5">
        <f>SUMPRODUCT('Stocks Returns'!B725:E725,$H$10:$K$10)</f>
        <v>-2.9308325188669524E-2</v>
      </c>
      <c r="C729" s="5">
        <f t="shared" si="34"/>
        <v>2.9308325188669524E-2</v>
      </c>
      <c r="D729" s="24">
        <f t="shared" si="35"/>
        <v>0.98010193299819093</v>
      </c>
      <c r="E729" s="24">
        <f t="shared" si="36"/>
        <v>1.573855393504495</v>
      </c>
    </row>
    <row r="730" spans="1:5" ht="15" customHeight="1" x14ac:dyDescent="0.2">
      <c r="A730" s="3">
        <f>'Stocks Returns'!A726</f>
        <v>43312</v>
      </c>
      <c r="B730" s="5">
        <f>SUMPRODUCT('Stocks Returns'!B726:E726,$H$10:$K$10)</f>
        <v>1.9286637594643657E-3</v>
      </c>
      <c r="C730" s="5">
        <f t="shared" si="34"/>
        <v>-1.9286637594643657E-3</v>
      </c>
      <c r="D730" s="24">
        <f t="shared" si="35"/>
        <v>1.0013430854829219</v>
      </c>
      <c r="E730" s="24">
        <f t="shared" si="36"/>
        <v>1.5958743663858281</v>
      </c>
    </row>
    <row r="731" spans="1:5" ht="15" customHeight="1" x14ac:dyDescent="0.2">
      <c r="A731" s="3">
        <f>'Stocks Returns'!A727</f>
        <v>43313</v>
      </c>
      <c r="B731" s="5">
        <f>SUMPRODUCT('Stocks Returns'!B727:E727,$H$10:$K$10)</f>
        <v>1.0276288014095315E-2</v>
      </c>
      <c r="C731" s="5">
        <f t="shared" si="34"/>
        <v>-1.0276288014095315E-2</v>
      </c>
      <c r="D731" s="24">
        <f t="shared" si="35"/>
        <v>1.0070194699760711</v>
      </c>
      <c r="E731" s="24">
        <f t="shared" si="36"/>
        <v>1.601455353803062</v>
      </c>
    </row>
    <row r="732" spans="1:5" ht="15" customHeight="1" x14ac:dyDescent="0.2">
      <c r="A732" s="3">
        <f>'Stocks Returns'!A728</f>
        <v>43314</v>
      </c>
      <c r="B732" s="5">
        <f>SUMPRODUCT('Stocks Returns'!B728:E728,$H$10:$K$10)</f>
        <v>5.2801631666237591E-3</v>
      </c>
      <c r="C732" s="5">
        <f t="shared" si="34"/>
        <v>-5.2801631666237591E-3</v>
      </c>
      <c r="D732" s="24">
        <f t="shared" si="35"/>
        <v>1.0036221050797904</v>
      </c>
      <c r="E732" s="24">
        <f t="shared" si="36"/>
        <v>1.5981306942493974</v>
      </c>
    </row>
    <row r="733" spans="1:5" ht="15" customHeight="1" x14ac:dyDescent="0.2">
      <c r="A733" s="3">
        <f>'Stocks Returns'!A729</f>
        <v>43315</v>
      </c>
      <c r="B733" s="5">
        <f>SUMPRODUCT('Stocks Returns'!B729:E729,$H$10:$K$10)</f>
        <v>6.3365837244231515E-3</v>
      </c>
      <c r="C733" s="5">
        <f t="shared" si="34"/>
        <v>-6.3365837244231515E-3</v>
      </c>
      <c r="D733" s="24">
        <f t="shared" si="35"/>
        <v>1.004340471059094</v>
      </c>
      <c r="E733" s="24">
        <f t="shared" si="36"/>
        <v>1.5988375743963694</v>
      </c>
    </row>
    <row r="734" spans="1:5" ht="15" customHeight="1" x14ac:dyDescent="0.2">
      <c r="A734" s="3">
        <f>'Stocks Returns'!A730</f>
        <v>43318</v>
      </c>
      <c r="B734" s="5">
        <f>SUMPRODUCT('Stocks Returns'!B730:E730,$H$10:$K$10)</f>
        <v>-2.9365696401139582E-4</v>
      </c>
      <c r="C734" s="5">
        <f t="shared" si="34"/>
        <v>2.9365696401139582E-4</v>
      </c>
      <c r="D734" s="24">
        <f t="shared" si="35"/>
        <v>0.99983190739095851</v>
      </c>
      <c r="E734" s="24">
        <f t="shared" si="36"/>
        <v>1.5943667427788759</v>
      </c>
    </row>
    <row r="735" spans="1:5" ht="15" customHeight="1" x14ac:dyDescent="0.2">
      <c r="A735" s="3">
        <f>'Stocks Returns'!A731</f>
        <v>43319</v>
      </c>
      <c r="B735" s="5">
        <f>SUMPRODUCT('Stocks Returns'!B731:E731,$H$10:$K$10)</f>
        <v>5.1354333703931684E-3</v>
      </c>
      <c r="C735" s="5">
        <f t="shared" si="34"/>
        <v>-5.1354333703931684E-3</v>
      </c>
      <c r="D735" s="24">
        <f t="shared" si="35"/>
        <v>1.0035236888183536</v>
      </c>
      <c r="E735" s="24">
        <f t="shared" si="36"/>
        <v>1.5980336895456557</v>
      </c>
    </row>
    <row r="736" spans="1:5" ht="15" customHeight="1" x14ac:dyDescent="0.2">
      <c r="A736" s="3">
        <f>'Stocks Returns'!A732</f>
        <v>43320</v>
      </c>
      <c r="B736" s="5">
        <f>SUMPRODUCT('Stocks Returns'!B732:E732,$H$10:$K$10)</f>
        <v>2.9464697072260734E-3</v>
      </c>
      <c r="C736" s="5">
        <f t="shared" si="34"/>
        <v>-2.9464697072260734E-3</v>
      </c>
      <c r="D736" s="24">
        <f t="shared" si="35"/>
        <v>1.0020351935273999</v>
      </c>
      <c r="E736" s="24">
        <f t="shared" si="36"/>
        <v>1.5965617901470188</v>
      </c>
    </row>
    <row r="737" spans="1:5" ht="15" customHeight="1" x14ac:dyDescent="0.2">
      <c r="A737" s="3">
        <f>'Stocks Returns'!A733</f>
        <v>43321</v>
      </c>
      <c r="B737" s="5">
        <f>SUMPRODUCT('Stocks Returns'!B733:E733,$H$10:$K$10)</f>
        <v>-4.1159072828976916E-3</v>
      </c>
      <c r="C737" s="5">
        <f t="shared" si="34"/>
        <v>4.1159072828976916E-3</v>
      </c>
      <c r="D737" s="24">
        <f t="shared" si="35"/>
        <v>0.99723277717411574</v>
      </c>
      <c r="E737" s="24">
        <f t="shared" si="36"/>
        <v>1.5917523822503803</v>
      </c>
    </row>
    <row r="738" spans="1:5" ht="15" customHeight="1" x14ac:dyDescent="0.2">
      <c r="A738" s="3">
        <f>'Stocks Returns'!A734</f>
        <v>43322</v>
      </c>
      <c r="B738" s="5">
        <f>SUMPRODUCT('Stocks Returns'!B734:E734,$H$10:$K$10)</f>
        <v>-1.0136767809726879E-2</v>
      </c>
      <c r="C738" s="5">
        <f t="shared" si="34"/>
        <v>1.0136767809726879E-2</v>
      </c>
      <c r="D738" s="24">
        <f t="shared" si="35"/>
        <v>0.99313859201587196</v>
      </c>
      <c r="E738" s="24">
        <f t="shared" si="36"/>
        <v>1.5875797558273175</v>
      </c>
    </row>
    <row r="739" spans="1:5" ht="15" customHeight="1" x14ac:dyDescent="0.2">
      <c r="A739" s="3">
        <f>'Stocks Returns'!A735</f>
        <v>43325</v>
      </c>
      <c r="B739" s="5">
        <f>SUMPRODUCT('Stocks Returns'!B735:E735,$H$10:$K$10)</f>
        <v>2.7884958616004834E-3</v>
      </c>
      <c r="C739" s="5">
        <f t="shared" si="34"/>
        <v>-2.7884958616004834E-3</v>
      </c>
      <c r="D739" s="24">
        <f t="shared" si="35"/>
        <v>1.0019277713123746</v>
      </c>
      <c r="E739" s="24">
        <f t="shared" si="36"/>
        <v>1.5964552210417868</v>
      </c>
    </row>
    <row r="740" spans="1:5" ht="15" customHeight="1" x14ac:dyDescent="0.2">
      <c r="A740" s="3">
        <f>'Stocks Returns'!A736</f>
        <v>43326</v>
      </c>
      <c r="B740" s="5">
        <f>SUMPRODUCT('Stocks Returns'!B736:E736,$H$10:$K$10)</f>
        <v>1.0736022185816165E-3</v>
      </c>
      <c r="C740" s="5">
        <f t="shared" si="34"/>
        <v>-1.0736022185816165E-3</v>
      </c>
      <c r="D740" s="24">
        <f t="shared" si="35"/>
        <v>1.0007616436351217</v>
      </c>
      <c r="E740" s="24">
        <f t="shared" si="36"/>
        <v>1.5952953747356564</v>
      </c>
    </row>
    <row r="741" spans="1:5" ht="15" customHeight="1" x14ac:dyDescent="0.2">
      <c r="A741" s="3">
        <f>'Stocks Returns'!A737</f>
        <v>43327</v>
      </c>
      <c r="B741" s="5">
        <f>SUMPRODUCT('Stocks Returns'!B737:E737,$H$10:$K$10)</f>
        <v>-7.2748279987843592E-3</v>
      </c>
      <c r="C741" s="5">
        <f t="shared" si="34"/>
        <v>7.2748279987843592E-3</v>
      </c>
      <c r="D741" s="24">
        <f t="shared" si="35"/>
        <v>0.99508471108731289</v>
      </c>
      <c r="E741" s="24">
        <f t="shared" si="36"/>
        <v>1.5895714409399684</v>
      </c>
    </row>
    <row r="742" spans="1:5" ht="15" customHeight="1" x14ac:dyDescent="0.2">
      <c r="A742" s="3">
        <f>'Stocks Returns'!A738</f>
        <v>43328</v>
      </c>
      <c r="B742" s="5">
        <f>SUMPRODUCT('Stocks Returns'!B738:E738,$H$10:$K$10)</f>
        <v>4.3707045583848154E-3</v>
      </c>
      <c r="C742" s="5">
        <f t="shared" si="34"/>
        <v>-4.3707045583848154E-3</v>
      </c>
      <c r="D742" s="24">
        <f t="shared" si="35"/>
        <v>1.003003673226188</v>
      </c>
      <c r="E742" s="24">
        <f t="shared" si="36"/>
        <v>1.597520484846358</v>
      </c>
    </row>
    <row r="743" spans="1:5" ht="15" customHeight="1" x14ac:dyDescent="0.2">
      <c r="A743" s="3">
        <f>'Stocks Returns'!A739</f>
        <v>43329</v>
      </c>
      <c r="B743" s="5">
        <f>SUMPRODUCT('Stocks Returns'!B739:E739,$H$10:$K$10)</f>
        <v>5.6055483373673417E-3</v>
      </c>
      <c r="C743" s="5">
        <f t="shared" si="34"/>
        <v>-5.6055483373673417E-3</v>
      </c>
      <c r="D743" s="24">
        <f t="shared" si="35"/>
        <v>1.0038433669958959</v>
      </c>
      <c r="E743" s="24">
        <f t="shared" si="36"/>
        <v>1.5983486401620393</v>
      </c>
    </row>
    <row r="744" spans="1:5" ht="15" customHeight="1" x14ac:dyDescent="0.2">
      <c r="A744" s="3">
        <f>'Stocks Returns'!A740</f>
        <v>43332</v>
      </c>
      <c r="B744" s="5">
        <f>SUMPRODUCT('Stocks Returns'!B740:E740,$H$10:$K$10)</f>
        <v>-2.9721511648070761E-3</v>
      </c>
      <c r="C744" s="5">
        <f t="shared" si="34"/>
        <v>2.9721511648070761E-3</v>
      </c>
      <c r="D744" s="24">
        <f t="shared" si="35"/>
        <v>0.99801053133441742</v>
      </c>
      <c r="E744" s="24">
        <f t="shared" si="36"/>
        <v>1.59253751774759</v>
      </c>
    </row>
    <row r="745" spans="1:5" ht="15" customHeight="1" x14ac:dyDescent="0.2">
      <c r="A745" s="3">
        <f>'Stocks Returns'!A741</f>
        <v>43333</v>
      </c>
      <c r="B745" s="5">
        <f>SUMPRODUCT('Stocks Returns'!B741:E741,$H$10:$K$10)</f>
        <v>-3.5268725572691882E-3</v>
      </c>
      <c r="C745" s="5">
        <f t="shared" si="34"/>
        <v>3.5268725572691882E-3</v>
      </c>
      <c r="D745" s="24">
        <f t="shared" si="35"/>
        <v>0.99763332078754319</v>
      </c>
      <c r="E745" s="24">
        <f t="shared" si="36"/>
        <v>1.5921570280001109</v>
      </c>
    </row>
    <row r="746" spans="1:5" ht="15" customHeight="1" x14ac:dyDescent="0.2">
      <c r="A746" s="3">
        <f>'Stocks Returns'!A742</f>
        <v>43334</v>
      </c>
      <c r="B746" s="5">
        <f>SUMPRODUCT('Stocks Returns'!B742:E742,$H$10:$K$10)</f>
        <v>7.6408161218620005E-3</v>
      </c>
      <c r="C746" s="5">
        <f t="shared" si="34"/>
        <v>-7.6408161218620005E-3</v>
      </c>
      <c r="D746" s="24">
        <f t="shared" si="35"/>
        <v>1.0052273490893524</v>
      </c>
      <c r="E746" s="24">
        <f t="shared" si="36"/>
        <v>1.5997073998676359</v>
      </c>
    </row>
    <row r="747" spans="1:5" ht="15" customHeight="1" x14ac:dyDescent="0.2">
      <c r="A747" s="3">
        <f>'Stocks Returns'!A743</f>
        <v>43335</v>
      </c>
      <c r="B747" s="5">
        <f>SUMPRODUCT('Stocks Returns'!B743:E743,$H$10:$K$10)</f>
        <v>6.4852530864208096E-3</v>
      </c>
      <c r="C747" s="5">
        <f t="shared" si="34"/>
        <v>-6.4852530864208096E-3</v>
      </c>
      <c r="D747" s="24">
        <f t="shared" si="35"/>
        <v>1.0044415662252524</v>
      </c>
      <c r="E747" s="24">
        <f t="shared" si="36"/>
        <v>1.5989368861082653</v>
      </c>
    </row>
    <row r="748" spans="1:5" ht="15" customHeight="1" x14ac:dyDescent="0.2">
      <c r="A748" s="3">
        <f>'Stocks Returns'!A744</f>
        <v>43336</v>
      </c>
      <c r="B748" s="5">
        <f>SUMPRODUCT('Stocks Returns'!B744:E744,$H$10:$K$10)</f>
        <v>1.4793771427317991E-2</v>
      </c>
      <c r="C748" s="5">
        <f t="shared" si="34"/>
        <v>-1.4793771427317991E-2</v>
      </c>
      <c r="D748" s="24">
        <f t="shared" si="35"/>
        <v>1.0100913586970623</v>
      </c>
      <c r="E748" s="24">
        <f t="shared" si="36"/>
        <v>1.6044212051652198</v>
      </c>
    </row>
    <row r="749" spans="1:5" ht="15" customHeight="1" x14ac:dyDescent="0.2">
      <c r="A749" s="3">
        <f>'Stocks Returns'!A745</f>
        <v>43339</v>
      </c>
      <c r="B749" s="5">
        <f>SUMPRODUCT('Stocks Returns'!B745:E745,$H$10:$K$10)</f>
        <v>8.889039779892154E-3</v>
      </c>
      <c r="C749" s="5">
        <f t="shared" si="34"/>
        <v>-8.889039779892154E-3</v>
      </c>
      <c r="D749" s="24">
        <f t="shared" si="35"/>
        <v>1.0060761411768129</v>
      </c>
      <c r="E749" s="24">
        <f t="shared" si="36"/>
        <v>1.6005368944252567</v>
      </c>
    </row>
    <row r="750" spans="1:5" ht="15" customHeight="1" x14ac:dyDescent="0.2">
      <c r="A750" s="3">
        <f>'Stocks Returns'!A746</f>
        <v>43340</v>
      </c>
      <c r="B750" s="5">
        <f>SUMPRODUCT('Stocks Returns'!B746:E746,$H$10:$K$10)</f>
        <v>-2.054154802449016E-3</v>
      </c>
      <c r="C750" s="5">
        <f t="shared" si="34"/>
        <v>2.054154802449016E-3</v>
      </c>
      <c r="D750" s="24">
        <f t="shared" si="35"/>
        <v>0.99863476886082092</v>
      </c>
      <c r="E750" s="24">
        <f t="shared" si="36"/>
        <v>1.593165936431868</v>
      </c>
    </row>
    <row r="751" spans="1:5" ht="15" customHeight="1" x14ac:dyDescent="0.2">
      <c r="A751" s="3">
        <f>'Stocks Returns'!A747</f>
        <v>43341</v>
      </c>
      <c r="B751" s="5">
        <f>SUMPRODUCT('Stocks Returns'!B747:E747,$H$10:$K$10)</f>
        <v>1.1075161617852909E-2</v>
      </c>
      <c r="C751" s="5">
        <f t="shared" si="34"/>
        <v>-1.1075161617852909E-2</v>
      </c>
      <c r="D751" s="24">
        <f t="shared" si="35"/>
        <v>1.0075627040266262</v>
      </c>
      <c r="E751" s="24">
        <f t="shared" si="36"/>
        <v>1.6019826288796912</v>
      </c>
    </row>
    <row r="752" spans="1:5" ht="15" customHeight="1" x14ac:dyDescent="0.2">
      <c r="A752" s="3">
        <f>'Stocks Returns'!A748</f>
        <v>43342</v>
      </c>
      <c r="B752" s="5">
        <f>SUMPRODUCT('Stocks Returns'!B748:E748,$H$10:$K$10)</f>
        <v>-2.9309624759955169E-3</v>
      </c>
      <c r="C752" s="5">
        <f t="shared" si="34"/>
        <v>2.9309624759955169E-3</v>
      </c>
      <c r="D752" s="24">
        <f t="shared" si="35"/>
        <v>0.99803853964280931</v>
      </c>
      <c r="E752" s="24">
        <f t="shared" si="36"/>
        <v>1.5925657469368091</v>
      </c>
    </row>
    <row r="753" spans="1:5" ht="15" customHeight="1" x14ac:dyDescent="0.2">
      <c r="A753" s="3">
        <f>'Stocks Returns'!A749</f>
        <v>43343</v>
      </c>
      <c r="B753" s="5">
        <f>SUMPRODUCT('Stocks Returns'!B749:E749,$H$10:$K$10)</f>
        <v>1.3630806272337424E-3</v>
      </c>
      <c r="C753" s="5">
        <f t="shared" si="34"/>
        <v>-1.3630806272337424E-3</v>
      </c>
      <c r="D753" s="24">
        <f t="shared" si="35"/>
        <v>1.0009584889530052</v>
      </c>
      <c r="E753" s="24">
        <f t="shared" si="36"/>
        <v>1.5954915422682578</v>
      </c>
    </row>
    <row r="754" spans="1:5" ht="15" customHeight="1" x14ac:dyDescent="0.2">
      <c r="A754" s="3">
        <f>'Stocks Returns'!A750</f>
        <v>43346</v>
      </c>
      <c r="B754" s="5">
        <f>SUMPRODUCT('Stocks Returns'!B750:E750,$H$10:$K$10)</f>
        <v>0</v>
      </c>
      <c r="C754" s="5">
        <f t="shared" si="34"/>
        <v>0</v>
      </c>
      <c r="D754" s="24">
        <f t="shared" si="35"/>
        <v>1.0000315941264861</v>
      </c>
      <c r="E754" s="24">
        <f t="shared" si="36"/>
        <v>1.594566484021902</v>
      </c>
    </row>
    <row r="755" spans="1:5" ht="15" customHeight="1" x14ac:dyDescent="0.2">
      <c r="A755" s="3">
        <f>'Stocks Returns'!A751</f>
        <v>43347</v>
      </c>
      <c r="B755" s="5">
        <f>SUMPRODUCT('Stocks Returns'!B751:E751,$H$10:$K$10)</f>
        <v>5.7396839503511092E-3</v>
      </c>
      <c r="C755" s="5">
        <f t="shared" si="34"/>
        <v>-5.7396839503511092E-3</v>
      </c>
      <c r="D755" s="24">
        <f t="shared" si="35"/>
        <v>1.003934579212725</v>
      </c>
      <c r="E755" s="24">
        <f t="shared" si="36"/>
        <v>1.5984384279643737</v>
      </c>
    </row>
    <row r="756" spans="1:5" ht="15" customHeight="1" x14ac:dyDescent="0.2">
      <c r="A756" s="3">
        <f>'Stocks Returns'!A752</f>
        <v>43348</v>
      </c>
      <c r="B756" s="5">
        <f>SUMPRODUCT('Stocks Returns'!B752:E752,$H$10:$K$10)</f>
        <v>-3.2789324151622647E-2</v>
      </c>
      <c r="C756" s="5">
        <f t="shared" si="34"/>
        <v>3.2789324151622647E-2</v>
      </c>
      <c r="D756" s="24">
        <f t="shared" si="35"/>
        <v>0.97773485370338276</v>
      </c>
      <c r="E756" s="24">
        <f t="shared" si="36"/>
        <v>1.5712928790083518</v>
      </c>
    </row>
    <row r="757" spans="1:5" ht="15" customHeight="1" x14ac:dyDescent="0.2">
      <c r="A757" s="3">
        <f>'Stocks Returns'!A753</f>
        <v>43349</v>
      </c>
      <c r="B757" s="5">
        <f>SUMPRODUCT('Stocks Returns'!B753:E753,$H$10:$K$10)</f>
        <v>1.0578212563633857E-2</v>
      </c>
      <c r="C757" s="5">
        <f t="shared" si="34"/>
        <v>-1.0578212563633857E-2</v>
      </c>
      <c r="D757" s="24">
        <f t="shared" si="35"/>
        <v>1.0072247786697572</v>
      </c>
      <c r="E757" s="24">
        <f t="shared" si="36"/>
        <v>1.6016547717809795</v>
      </c>
    </row>
    <row r="758" spans="1:5" ht="15" customHeight="1" x14ac:dyDescent="0.2">
      <c r="A758" s="3">
        <f>'Stocks Returns'!A754</f>
        <v>43350</v>
      </c>
      <c r="B758" s="5">
        <f>SUMPRODUCT('Stocks Returns'!B754:E754,$H$10:$K$10)</f>
        <v>-9.0680619669903529E-3</v>
      </c>
      <c r="C758" s="5">
        <f t="shared" si="34"/>
        <v>9.0680619669903529E-3</v>
      </c>
      <c r="D758" s="24">
        <f t="shared" si="35"/>
        <v>0.9938653119889328</v>
      </c>
      <c r="E758" s="24">
        <f t="shared" si="36"/>
        <v>1.5883252423181156</v>
      </c>
    </row>
    <row r="759" spans="1:5" ht="15" customHeight="1" x14ac:dyDescent="0.2">
      <c r="A759" s="3">
        <f>'Stocks Returns'!A755</f>
        <v>43353</v>
      </c>
      <c r="B759" s="5">
        <f>SUMPRODUCT('Stocks Returns'!B755:E755,$H$10:$K$10)</f>
        <v>6.5917969597511922E-3</v>
      </c>
      <c r="C759" s="5">
        <f t="shared" si="34"/>
        <v>-6.5917969597511922E-3</v>
      </c>
      <c r="D759" s="24">
        <f t="shared" si="35"/>
        <v>1.0045140160591171</v>
      </c>
      <c r="E759" s="24">
        <f t="shared" si="36"/>
        <v>1.599008032459817</v>
      </c>
    </row>
    <row r="760" spans="1:5" ht="15" customHeight="1" x14ac:dyDescent="0.2">
      <c r="A760" s="3">
        <f>'Stocks Returns'!A756</f>
        <v>43354</v>
      </c>
      <c r="B760" s="5">
        <f>SUMPRODUCT('Stocks Returns'!B756:E756,$H$10:$K$10)</f>
        <v>8.3033935493294509E-3</v>
      </c>
      <c r="C760" s="5">
        <f t="shared" si="34"/>
        <v>-8.3033935493294509E-3</v>
      </c>
      <c r="D760" s="24">
        <f t="shared" si="35"/>
        <v>1.0056779017400301</v>
      </c>
      <c r="E760" s="24">
        <f t="shared" si="36"/>
        <v>1.6001480720076522</v>
      </c>
    </row>
    <row r="761" spans="1:5" ht="15" customHeight="1" x14ac:dyDescent="0.2">
      <c r="A761" s="3">
        <f>'Stocks Returns'!A757</f>
        <v>43355</v>
      </c>
      <c r="B761" s="5">
        <f>SUMPRODUCT('Stocks Returns'!B757:E757,$H$10:$K$10)</f>
        <v>7.0751743595472184E-3</v>
      </c>
      <c r="C761" s="5">
        <f t="shared" si="34"/>
        <v>-7.0751743595472184E-3</v>
      </c>
      <c r="D761" s="24">
        <f t="shared" si="35"/>
        <v>1.0048427126909782</v>
      </c>
      <c r="E761" s="24">
        <f t="shared" si="36"/>
        <v>1.5993305491974943</v>
      </c>
    </row>
    <row r="762" spans="1:5" ht="15" customHeight="1" x14ac:dyDescent="0.2">
      <c r="A762" s="3">
        <f>'Stocks Returns'!A758</f>
        <v>43356</v>
      </c>
      <c r="B762" s="5">
        <f>SUMPRODUCT('Stocks Returns'!B758:E758,$H$10:$K$10)</f>
        <v>6.957105060336909E-3</v>
      </c>
      <c r="C762" s="5">
        <f t="shared" si="34"/>
        <v>-6.957105060336909E-3</v>
      </c>
      <c r="D762" s="24">
        <f t="shared" si="35"/>
        <v>1.0047624255675154</v>
      </c>
      <c r="E762" s="24">
        <f t="shared" si="36"/>
        <v>1.5992518118337498</v>
      </c>
    </row>
    <row r="763" spans="1:5" ht="15" customHeight="1" x14ac:dyDescent="0.2">
      <c r="A763" s="3">
        <f>'Stocks Returns'!A759</f>
        <v>43357</v>
      </c>
      <c r="B763" s="5">
        <f>SUMPRODUCT('Stocks Returns'!B759:E759,$H$10:$K$10)</f>
        <v>1.1984519291794082E-3</v>
      </c>
      <c r="C763" s="5">
        <f t="shared" si="34"/>
        <v>-1.1984519291794082E-3</v>
      </c>
      <c r="D763" s="24">
        <f t="shared" si="35"/>
        <v>1.0008465414383283</v>
      </c>
      <c r="E763" s="24">
        <f t="shared" si="36"/>
        <v>1.5953799992562583</v>
      </c>
    </row>
    <row r="764" spans="1:5" ht="15" customHeight="1" x14ac:dyDescent="0.2">
      <c r="A764" s="3">
        <f>'Stocks Returns'!A760</f>
        <v>43360</v>
      </c>
      <c r="B764" s="5">
        <f>SUMPRODUCT('Stocks Returns'!B760:E760,$H$10:$K$10)</f>
        <v>-1.2782971575080584E-2</v>
      </c>
      <c r="C764" s="5">
        <f t="shared" si="34"/>
        <v>1.2782971575080584E-2</v>
      </c>
      <c r="D764" s="24">
        <f t="shared" si="35"/>
        <v>0.99133917345543143</v>
      </c>
      <c r="E764" s="24">
        <f t="shared" si="36"/>
        <v>1.5857249092987591</v>
      </c>
    </row>
    <row r="765" spans="1:5" ht="15" customHeight="1" x14ac:dyDescent="0.2">
      <c r="A765" s="3">
        <f>'Stocks Returns'!A761</f>
        <v>43361</v>
      </c>
      <c r="B765" s="5">
        <f>SUMPRODUCT('Stocks Returns'!B761:E761,$H$10:$K$10)</f>
        <v>8.7023874353946221E-3</v>
      </c>
      <c r="C765" s="5">
        <f t="shared" si="34"/>
        <v>-8.7023874353946221E-3</v>
      </c>
      <c r="D765" s="24">
        <f t="shared" si="35"/>
        <v>1.0059492175825546</v>
      </c>
      <c r="E765" s="24">
        <f t="shared" si="36"/>
        <v>1.6004130418343225</v>
      </c>
    </row>
    <row r="766" spans="1:5" ht="15" customHeight="1" x14ac:dyDescent="0.2">
      <c r="A766" s="3">
        <f>'Stocks Returns'!A762</f>
        <v>43362</v>
      </c>
      <c r="B766" s="5">
        <f>SUMPRODUCT('Stocks Returns'!B762:E762,$H$10:$K$10)</f>
        <v>-3.5629314447286199E-4</v>
      </c>
      <c r="C766" s="5">
        <f t="shared" si="34"/>
        <v>3.5629314447286199E-4</v>
      </c>
      <c r="D766" s="24">
        <f t="shared" si="35"/>
        <v>0.99978931478824462</v>
      </c>
      <c r="E766" s="24">
        <f t="shared" si="36"/>
        <v>1.5943241179160319</v>
      </c>
    </row>
    <row r="767" spans="1:5" ht="15" customHeight="1" x14ac:dyDescent="0.2">
      <c r="A767" s="3">
        <f>'Stocks Returns'!A763</f>
        <v>43363</v>
      </c>
      <c r="B767" s="5">
        <f>SUMPRODUCT('Stocks Returns'!B763:E763,$H$10:$K$10)</f>
        <v>1.3239602338403088E-2</v>
      </c>
      <c r="C767" s="5">
        <f t="shared" si="34"/>
        <v>-1.3239602338403088E-2</v>
      </c>
      <c r="D767" s="24">
        <f t="shared" si="35"/>
        <v>1.0090345237166003</v>
      </c>
      <c r="E767" s="24">
        <f t="shared" si="36"/>
        <v>1.6034051844523141</v>
      </c>
    </row>
    <row r="768" spans="1:5" ht="15" customHeight="1" x14ac:dyDescent="0.2">
      <c r="A768" s="3">
        <f>'Stocks Returns'!A764</f>
        <v>43364</v>
      </c>
      <c r="B768" s="5">
        <f>SUMPRODUCT('Stocks Returns'!B764:E764,$H$10:$K$10)</f>
        <v>4.4592589333894489E-3</v>
      </c>
      <c r="C768" s="5">
        <f t="shared" si="34"/>
        <v>-4.4592589333894489E-3</v>
      </c>
      <c r="D768" s="24">
        <f t="shared" si="35"/>
        <v>1.003063890201191</v>
      </c>
      <c r="E768" s="24">
        <f t="shared" si="36"/>
        <v>1.5975799688609835</v>
      </c>
    </row>
    <row r="769" spans="1:5" ht="15" customHeight="1" x14ac:dyDescent="0.2">
      <c r="A769" s="3">
        <f>'Stocks Returns'!A765</f>
        <v>43367</v>
      </c>
      <c r="B769" s="5">
        <f>SUMPRODUCT('Stocks Returns'!B765:E765,$H$10:$K$10)</f>
        <v>-6.1456705638094321E-3</v>
      </c>
      <c r="C769" s="5">
        <f t="shared" si="34"/>
        <v>6.1456705638094321E-3</v>
      </c>
      <c r="D769" s="24">
        <f t="shared" si="35"/>
        <v>0.99585253814309582</v>
      </c>
      <c r="E769" s="24">
        <f t="shared" si="36"/>
        <v>1.5903531221532914</v>
      </c>
    </row>
    <row r="770" spans="1:5" ht="15" customHeight="1" x14ac:dyDescent="0.2">
      <c r="A770" s="3">
        <f>'Stocks Returns'!A766</f>
        <v>43368</v>
      </c>
      <c r="B770" s="5">
        <f>SUMPRODUCT('Stocks Returns'!B766:E766,$H$10:$K$10)</f>
        <v>-3.276710007755654E-4</v>
      </c>
      <c r="C770" s="5">
        <f t="shared" si="34"/>
        <v>3.276710007755654E-4</v>
      </c>
      <c r="D770" s="24">
        <f t="shared" si="35"/>
        <v>0.99980877784595878</v>
      </c>
      <c r="E770" s="24">
        <f t="shared" si="36"/>
        <v>1.5943435966152923</v>
      </c>
    </row>
    <row r="771" spans="1:5" ht="15" customHeight="1" x14ac:dyDescent="0.2">
      <c r="A771" s="3">
        <f>'Stocks Returns'!A767</f>
        <v>43369</v>
      </c>
      <c r="B771" s="5">
        <f>SUMPRODUCT('Stocks Returns'!B767:E767,$H$10:$K$10)</f>
        <v>-1.9238147658774359E-3</v>
      </c>
      <c r="C771" s="5">
        <f t="shared" si="34"/>
        <v>1.9238147658774359E-3</v>
      </c>
      <c r="D771" s="24">
        <f t="shared" si="35"/>
        <v>0.99872340008568961</v>
      </c>
      <c r="E771" s="24">
        <f t="shared" si="36"/>
        <v>1.5932550353357104</v>
      </c>
    </row>
    <row r="772" spans="1:5" ht="15" customHeight="1" x14ac:dyDescent="0.2">
      <c r="A772" s="3">
        <f>'Stocks Returns'!A768</f>
        <v>43370</v>
      </c>
      <c r="B772" s="5">
        <f>SUMPRODUCT('Stocks Returns'!B768:E768,$H$10:$K$10)</f>
        <v>4.4599627509806653E-3</v>
      </c>
      <c r="C772" s="5">
        <f t="shared" si="34"/>
        <v>-4.4599627509806653E-3</v>
      </c>
      <c r="D772" s="24">
        <f t="shared" si="35"/>
        <v>1.003064368797153</v>
      </c>
      <c r="E772" s="24">
        <f t="shared" si="36"/>
        <v>1.597580441573029</v>
      </c>
    </row>
    <row r="773" spans="1:5" ht="15" customHeight="1" x14ac:dyDescent="0.2">
      <c r="A773" s="3">
        <f>'Stocks Returns'!A769</f>
        <v>43371</v>
      </c>
      <c r="B773" s="5">
        <f>SUMPRODUCT('Stocks Returns'!B769:E769,$H$10:$K$10)</f>
        <v>7.1551449556292457E-4</v>
      </c>
      <c r="C773" s="5">
        <f t="shared" si="34"/>
        <v>-7.1551449556292457E-4</v>
      </c>
      <c r="D773" s="24">
        <f t="shared" si="35"/>
        <v>1.0005181439834689</v>
      </c>
      <c r="E773" s="24">
        <f t="shared" si="36"/>
        <v>1.5950524987434223</v>
      </c>
    </row>
    <row r="774" spans="1:5" ht="15" customHeight="1" x14ac:dyDescent="0.2">
      <c r="A774" s="3">
        <f>'Stocks Returns'!A770</f>
        <v>43374</v>
      </c>
      <c r="B774" s="5">
        <f>SUMPRODUCT('Stocks Returns'!B770:E770,$H$10:$K$10)</f>
        <v>2.707822787593424E-3</v>
      </c>
      <c r="C774" s="5">
        <f t="shared" ref="C774:C837" si="37">-B774</f>
        <v>-2.707822787593424E-3</v>
      </c>
      <c r="D774" s="24">
        <f t="shared" ref="D774:D837" si="38">1+$H$13+$H$19*(B774-$H$13)</f>
        <v>1.0018729136220497</v>
      </c>
      <c r="E774" s="24">
        <f t="shared" ref="E774:E837" si="39">$H$22*D774-$H$23*D774^2-LN(1+$H$24*EXP(1-D774^3))</f>
        <v>1.5964007811381642</v>
      </c>
    </row>
    <row r="775" spans="1:5" ht="15" customHeight="1" x14ac:dyDescent="0.2">
      <c r="A775" s="3">
        <f>'Stocks Returns'!A771</f>
        <v>43375</v>
      </c>
      <c r="B775" s="5">
        <f>SUMPRODUCT('Stocks Returns'!B771:E771,$H$10:$K$10)</f>
        <v>-6.4187549679414228E-3</v>
      </c>
      <c r="C775" s="5">
        <f t="shared" si="37"/>
        <v>6.4187549679414228E-3</v>
      </c>
      <c r="D775" s="24">
        <f t="shared" si="38"/>
        <v>0.99566684074828604</v>
      </c>
      <c r="E775" s="24">
        <f t="shared" si="39"/>
        <v>1.5901642884336225</v>
      </c>
    </row>
    <row r="776" spans="1:5" ht="15" customHeight="1" x14ac:dyDescent="0.2">
      <c r="A776" s="3">
        <f>'Stocks Returns'!A772</f>
        <v>43376</v>
      </c>
      <c r="B776" s="5">
        <f>SUMPRODUCT('Stocks Returns'!B772:E772,$H$10:$K$10)</f>
        <v>-4.3194968517308464E-3</v>
      </c>
      <c r="C776" s="5">
        <f t="shared" si="37"/>
        <v>4.3194968517308464E-3</v>
      </c>
      <c r="D776" s="24">
        <f t="shared" si="38"/>
        <v>0.99709433626730926</v>
      </c>
      <c r="E776" s="24">
        <f t="shared" si="39"/>
        <v>1.5916123750752633</v>
      </c>
    </row>
    <row r="777" spans="1:5" ht="15" customHeight="1" x14ac:dyDescent="0.2">
      <c r="A777" s="3">
        <f>'Stocks Returns'!A773</f>
        <v>43377</v>
      </c>
      <c r="B777" s="5">
        <f>SUMPRODUCT('Stocks Returns'!B773:E773,$H$10:$K$10)</f>
        <v>-1.9842864511356438E-2</v>
      </c>
      <c r="C777" s="5">
        <f t="shared" si="37"/>
        <v>1.9842864511356438E-2</v>
      </c>
      <c r="D777" s="24">
        <f t="shared" si="38"/>
        <v>0.98653844625876386</v>
      </c>
      <c r="E777" s="24">
        <f t="shared" si="39"/>
        <v>1.580714149544354</v>
      </c>
    </row>
    <row r="778" spans="1:5" ht="15" customHeight="1" x14ac:dyDescent="0.2">
      <c r="A778" s="3">
        <f>'Stocks Returns'!A774</f>
        <v>43378</v>
      </c>
      <c r="B778" s="5">
        <f>SUMPRODUCT('Stocks Returns'!B774:E774,$H$10:$K$10)</f>
        <v>-1.1071967236492824E-2</v>
      </c>
      <c r="C778" s="5">
        <f t="shared" si="37"/>
        <v>1.1071967236492824E-2</v>
      </c>
      <c r="D778" s="24">
        <f t="shared" si="38"/>
        <v>0.99250265640567115</v>
      </c>
      <c r="E778" s="24">
        <f t="shared" si="39"/>
        <v>1.586925688528285</v>
      </c>
    </row>
    <row r="779" spans="1:5" ht="15" customHeight="1" x14ac:dyDescent="0.2">
      <c r="A779" s="3">
        <f>'Stocks Returns'!A775</f>
        <v>43381</v>
      </c>
      <c r="B779" s="5">
        <f>SUMPRODUCT('Stocks Returns'!B775:E775,$H$10:$K$10)</f>
        <v>-2.3714360003277618E-2</v>
      </c>
      <c r="C779" s="5">
        <f t="shared" si="37"/>
        <v>2.3714360003277618E-2</v>
      </c>
      <c r="D779" s="24">
        <f t="shared" si="38"/>
        <v>0.98390582932425741</v>
      </c>
      <c r="E779" s="24">
        <f t="shared" si="39"/>
        <v>1.5779282054291808</v>
      </c>
    </row>
    <row r="780" spans="1:5" ht="15" customHeight="1" x14ac:dyDescent="0.2">
      <c r="A780" s="3">
        <f>'Stocks Returns'!A776</f>
        <v>43382</v>
      </c>
      <c r="B780" s="5">
        <f>SUMPRODUCT('Stocks Returns'!B776:E776,$H$10:$K$10)</f>
        <v>2.411608673759068E-3</v>
      </c>
      <c r="C780" s="5">
        <f t="shared" si="37"/>
        <v>-2.411608673759068E-3</v>
      </c>
      <c r="D780" s="24">
        <f t="shared" si="38"/>
        <v>1.0016714880246425</v>
      </c>
      <c r="E780" s="24">
        <f t="shared" si="39"/>
        <v>1.596200785942246</v>
      </c>
    </row>
    <row r="781" spans="1:5" ht="15" customHeight="1" x14ac:dyDescent="0.2">
      <c r="A781" s="3">
        <f>'Stocks Returns'!A777</f>
        <v>43383</v>
      </c>
      <c r="B781" s="5">
        <f>SUMPRODUCT('Stocks Returns'!B777:E777,$H$10:$K$10)</f>
        <v>-4.5157461817685492E-2</v>
      </c>
      <c r="C781" s="5">
        <f t="shared" si="37"/>
        <v>4.5157461817685492E-2</v>
      </c>
      <c r="D781" s="24">
        <f t="shared" si="38"/>
        <v>0.96932452009046011</v>
      </c>
      <c r="E781" s="24">
        <f t="shared" si="39"/>
        <v>1.5620155225132679</v>
      </c>
    </row>
    <row r="782" spans="1:5" ht="15" customHeight="1" x14ac:dyDescent="0.2">
      <c r="A782" s="3">
        <f>'Stocks Returns'!A778</f>
        <v>43384</v>
      </c>
      <c r="B782" s="5">
        <f>SUMPRODUCT('Stocks Returns'!B778:E778,$H$10:$K$10)</f>
        <v>-1.0811154026002009E-2</v>
      </c>
      <c r="C782" s="5">
        <f t="shared" si="37"/>
        <v>1.0811154026002009E-2</v>
      </c>
      <c r="D782" s="24">
        <f t="shared" si="38"/>
        <v>0.99268000938880485</v>
      </c>
      <c r="E782" s="24">
        <f t="shared" si="39"/>
        <v>1.5871082584919272</v>
      </c>
    </row>
    <row r="783" spans="1:5" ht="15" customHeight="1" x14ac:dyDescent="0.2">
      <c r="A783" s="3">
        <f>'Stocks Returns'!A779</f>
        <v>43385</v>
      </c>
      <c r="B783" s="5">
        <f>SUMPRODUCT('Stocks Returns'!B779:E779,$H$10:$K$10)</f>
        <v>4.4240176814725973E-2</v>
      </c>
      <c r="C783" s="5">
        <f t="shared" si="37"/>
        <v>-4.4240176814725973E-2</v>
      </c>
      <c r="D783" s="24">
        <f t="shared" si="38"/>
        <v>1.0301149143605</v>
      </c>
      <c r="E783" s="24">
        <f t="shared" si="39"/>
        <v>1.6227992682669892</v>
      </c>
    </row>
    <row r="784" spans="1:5" ht="15" customHeight="1" x14ac:dyDescent="0.2">
      <c r="A784" s="3">
        <f>'Stocks Returns'!A780</f>
        <v>43388</v>
      </c>
      <c r="B784" s="5">
        <f>SUMPRODUCT('Stocks Returns'!B780:E780,$H$10:$K$10)</f>
        <v>-1.8665080788550819E-2</v>
      </c>
      <c r="C784" s="5">
        <f t="shared" si="37"/>
        <v>1.8665080788550819E-2</v>
      </c>
      <c r="D784" s="24">
        <f t="shared" si="38"/>
        <v>0.98733933919027161</v>
      </c>
      <c r="E784" s="24">
        <f t="shared" si="39"/>
        <v>1.5815563411329621</v>
      </c>
    </row>
    <row r="785" spans="1:5" ht="15" customHeight="1" x14ac:dyDescent="0.2">
      <c r="A785" s="3">
        <f>'Stocks Returns'!A781</f>
        <v>43389</v>
      </c>
      <c r="B785" s="5">
        <f>SUMPRODUCT('Stocks Returns'!B781:E781,$H$10:$K$10)</f>
        <v>3.1309536538812355E-2</v>
      </c>
      <c r="C785" s="5">
        <f t="shared" si="37"/>
        <v>-3.1309536538812355E-2</v>
      </c>
      <c r="D785" s="24">
        <f t="shared" si="38"/>
        <v>1.0213220789728785</v>
      </c>
      <c r="E785" s="24">
        <f t="shared" si="39"/>
        <v>1.6149347041098727</v>
      </c>
    </row>
    <row r="786" spans="1:5" ht="15" customHeight="1" x14ac:dyDescent="0.2">
      <c r="A786" s="3">
        <f>'Stocks Returns'!A782</f>
        <v>43390</v>
      </c>
      <c r="B786" s="5">
        <f>SUMPRODUCT('Stocks Returns'!B782:E782,$H$10:$K$10)</f>
        <v>4.4388638945517585E-3</v>
      </c>
      <c r="C786" s="5">
        <f t="shared" si="37"/>
        <v>-4.4388638945517585E-3</v>
      </c>
      <c r="D786" s="24">
        <f t="shared" si="38"/>
        <v>1.0030500215747815</v>
      </c>
      <c r="E786" s="24">
        <f t="shared" si="39"/>
        <v>1.5975662703367515</v>
      </c>
    </row>
    <row r="787" spans="1:5" ht="15" customHeight="1" x14ac:dyDescent="0.2">
      <c r="A787" s="3">
        <f>'Stocks Returns'!A783</f>
        <v>43391</v>
      </c>
      <c r="B787" s="5">
        <f>SUMPRODUCT('Stocks Returns'!B783:E783,$H$10:$K$10)</f>
        <v>-2.2067903485382977E-2</v>
      </c>
      <c r="C787" s="5">
        <f t="shared" si="37"/>
        <v>2.2067903485382977E-2</v>
      </c>
      <c r="D787" s="24">
        <f t="shared" si="38"/>
        <v>0.98502541975642577</v>
      </c>
      <c r="E787" s="24">
        <f t="shared" si="39"/>
        <v>1.5791162907005076</v>
      </c>
    </row>
    <row r="788" spans="1:5" ht="15" customHeight="1" x14ac:dyDescent="0.2">
      <c r="A788" s="3">
        <f>'Stocks Returns'!A784</f>
        <v>43392</v>
      </c>
      <c r="B788" s="5">
        <f>SUMPRODUCT('Stocks Returns'!B784:E784,$H$10:$K$10)</f>
        <v>4.6270787391523112E-3</v>
      </c>
      <c r="C788" s="5">
        <f t="shared" si="37"/>
        <v>-4.6270787391523112E-3</v>
      </c>
      <c r="D788" s="24">
        <f t="shared" si="38"/>
        <v>1.0031780076691097</v>
      </c>
      <c r="E788" s="24">
        <f t="shared" si="39"/>
        <v>1.5976926572573766</v>
      </c>
    </row>
    <row r="789" spans="1:5" ht="15" customHeight="1" x14ac:dyDescent="0.2">
      <c r="A789" s="3">
        <f>'Stocks Returns'!A785</f>
        <v>43395</v>
      </c>
      <c r="B789" s="5">
        <f>SUMPRODUCT('Stocks Returns'!B785:E785,$H$10:$K$10)</f>
        <v>3.4306541288157744E-3</v>
      </c>
      <c r="C789" s="5">
        <f t="shared" si="37"/>
        <v>-3.4306541288157744E-3</v>
      </c>
      <c r="D789" s="24">
        <f t="shared" si="38"/>
        <v>1.0023644389340809</v>
      </c>
      <c r="E789" s="24">
        <f t="shared" si="39"/>
        <v>1.5968881320452994</v>
      </c>
    </row>
    <row r="790" spans="1:5" ht="15" customHeight="1" x14ac:dyDescent="0.2">
      <c r="A790" s="3">
        <f>'Stocks Returns'!A786</f>
        <v>43396</v>
      </c>
      <c r="B790" s="5">
        <f>SUMPRODUCT('Stocks Returns'!B786:E786,$H$10:$K$10)</f>
        <v>-9.6334729784412088E-3</v>
      </c>
      <c r="C790" s="5">
        <f t="shared" si="37"/>
        <v>9.6334729784412088E-3</v>
      </c>
      <c r="D790" s="24">
        <f t="shared" si="38"/>
        <v>0.99348083250114616</v>
      </c>
      <c r="E790" s="24">
        <f t="shared" si="39"/>
        <v>1.5879310939496005</v>
      </c>
    </row>
    <row r="791" spans="1:5" ht="15" customHeight="1" x14ac:dyDescent="0.2">
      <c r="A791" s="3">
        <f>'Stocks Returns'!A787</f>
        <v>43397</v>
      </c>
      <c r="B791" s="5">
        <f>SUMPRODUCT('Stocks Returns'!B787:E787,$H$10:$K$10)</f>
        <v>-3.904475933298391E-2</v>
      </c>
      <c r="C791" s="5">
        <f t="shared" si="37"/>
        <v>3.904475933298391E-2</v>
      </c>
      <c r="D791" s="24">
        <f t="shared" si="38"/>
        <v>0.97348115778005717</v>
      </c>
      <c r="E791" s="24">
        <f t="shared" si="39"/>
        <v>1.5666341933363372</v>
      </c>
    </row>
    <row r="792" spans="1:5" ht="15" customHeight="1" x14ac:dyDescent="0.2">
      <c r="A792" s="3">
        <f>'Stocks Returns'!A788</f>
        <v>43398</v>
      </c>
      <c r="B792" s="5">
        <f>SUMPRODUCT('Stocks Returns'!B788:E788,$H$10:$K$10)</f>
        <v>4.4535546472195132E-2</v>
      </c>
      <c r="C792" s="5">
        <f t="shared" si="37"/>
        <v>-4.4535546472195132E-2</v>
      </c>
      <c r="D792" s="24">
        <f t="shared" si="38"/>
        <v>1.030315765727579</v>
      </c>
      <c r="E792" s="24">
        <f t="shared" si="39"/>
        <v>1.6229751029729911</v>
      </c>
    </row>
    <row r="793" spans="1:5" ht="15" customHeight="1" x14ac:dyDescent="0.2">
      <c r="A793" s="3">
        <f>'Stocks Returns'!A789</f>
        <v>43399</v>
      </c>
      <c r="B793" s="5">
        <f>SUMPRODUCT('Stocks Returns'!B789:E789,$H$10:$K$10)</f>
        <v>-1.8354444542667065E-2</v>
      </c>
      <c r="C793" s="5">
        <f t="shared" si="37"/>
        <v>1.8354444542667065E-2</v>
      </c>
      <c r="D793" s="24">
        <f t="shared" si="38"/>
        <v>0.98755057183747263</v>
      </c>
      <c r="E793" s="24">
        <f t="shared" si="39"/>
        <v>1.5817780494658664</v>
      </c>
    </row>
    <row r="794" spans="1:5" ht="15" customHeight="1" x14ac:dyDescent="0.2">
      <c r="A794" s="3">
        <f>'Stocks Returns'!A790</f>
        <v>43402</v>
      </c>
      <c r="B794" s="5">
        <f>SUMPRODUCT('Stocks Returns'!B790:E790,$H$10:$K$10)</f>
        <v>-2.2936750455697742E-2</v>
      </c>
      <c r="C794" s="5">
        <f t="shared" si="37"/>
        <v>2.2936750455697742E-2</v>
      </c>
      <c r="D794" s="24">
        <f t="shared" si="38"/>
        <v>0.98443460381661174</v>
      </c>
      <c r="E794" s="24">
        <f t="shared" si="39"/>
        <v>1.5784899351370429</v>
      </c>
    </row>
    <row r="795" spans="1:5" ht="15" customHeight="1" x14ac:dyDescent="0.2">
      <c r="A795" s="3">
        <f>'Stocks Returns'!A791</f>
        <v>43403</v>
      </c>
      <c r="B795" s="5">
        <f>SUMPRODUCT('Stocks Returns'!B791:E791,$H$10:$K$10)</f>
        <v>-7.5091857067586037E-3</v>
      </c>
      <c r="C795" s="5">
        <f t="shared" si="37"/>
        <v>7.5091857067586037E-3</v>
      </c>
      <c r="D795" s="24">
        <f t="shared" si="38"/>
        <v>0.99492534784589037</v>
      </c>
      <c r="E795" s="24">
        <f t="shared" si="39"/>
        <v>1.5894089095115869</v>
      </c>
    </row>
    <row r="796" spans="1:5" ht="15" customHeight="1" x14ac:dyDescent="0.2">
      <c r="A796" s="3">
        <f>'Stocks Returns'!A792</f>
        <v>43404</v>
      </c>
      <c r="B796" s="5">
        <f>SUMPRODUCT('Stocks Returns'!B792:E792,$H$10:$K$10)</f>
        <v>3.639642887305989E-2</v>
      </c>
      <c r="C796" s="5">
        <f t="shared" si="37"/>
        <v>-3.639642887305989E-2</v>
      </c>
      <c r="D796" s="24">
        <f t="shared" si="38"/>
        <v>1.0247811657601669</v>
      </c>
      <c r="E796" s="24">
        <f t="shared" si="39"/>
        <v>1.6180674107035662</v>
      </c>
    </row>
    <row r="797" spans="1:5" ht="15" customHeight="1" x14ac:dyDescent="0.2">
      <c r="A797" s="3">
        <f>'Stocks Returns'!A793</f>
        <v>43405</v>
      </c>
      <c r="B797" s="5">
        <f>SUMPRODUCT('Stocks Returns'!B793:E793,$H$10:$K$10)</f>
        <v>2.520577484720244E-2</v>
      </c>
      <c r="C797" s="5">
        <f t="shared" si="37"/>
        <v>-2.520577484720244E-2</v>
      </c>
      <c r="D797" s="24">
        <f t="shared" si="38"/>
        <v>1.0171715210225838</v>
      </c>
      <c r="E797" s="24">
        <f t="shared" si="39"/>
        <v>1.6111099056184028</v>
      </c>
    </row>
    <row r="798" spans="1:5" ht="15" customHeight="1" x14ac:dyDescent="0.2">
      <c r="A798" s="3">
        <f>'Stocks Returns'!A794</f>
        <v>43406</v>
      </c>
      <c r="B798" s="5">
        <f>SUMPRODUCT('Stocks Returns'!B794:E794,$H$10:$K$10)</f>
        <v>-7.629475966860884E-3</v>
      </c>
      <c r="C798" s="5">
        <f t="shared" si="37"/>
        <v>7.629475966860884E-3</v>
      </c>
      <c r="D798" s="24">
        <f t="shared" si="38"/>
        <v>0.99484355046902084</v>
      </c>
      <c r="E798" s="24">
        <f t="shared" si="39"/>
        <v>1.58932544692387</v>
      </c>
    </row>
    <row r="799" spans="1:5" ht="15" customHeight="1" x14ac:dyDescent="0.2">
      <c r="A799" s="3">
        <f>'Stocks Returns'!A795</f>
        <v>43409</v>
      </c>
      <c r="B799" s="5">
        <f>SUMPRODUCT('Stocks Returns'!B795:E795,$H$10:$K$10)</f>
        <v>-2.5778091139165267E-4</v>
      </c>
      <c r="C799" s="5">
        <f t="shared" si="37"/>
        <v>2.5778091139165267E-4</v>
      </c>
      <c r="D799" s="24">
        <f t="shared" si="38"/>
        <v>0.9998563031067399</v>
      </c>
      <c r="E799" s="24">
        <f t="shared" si="39"/>
        <v>1.5943911537049371</v>
      </c>
    </row>
    <row r="800" spans="1:5" ht="15" customHeight="1" x14ac:dyDescent="0.2">
      <c r="A800" s="3">
        <f>'Stocks Returns'!A796</f>
        <v>43410</v>
      </c>
      <c r="B800" s="5">
        <f>SUMPRODUCT('Stocks Returns'!B796:E796,$H$10:$K$10)</f>
        <v>7.3108043735280069E-3</v>
      </c>
      <c r="C800" s="5">
        <f t="shared" si="37"/>
        <v>-7.3108043735280069E-3</v>
      </c>
      <c r="D800" s="24">
        <f t="shared" si="38"/>
        <v>1.0050029411004853</v>
      </c>
      <c r="E800" s="24">
        <f t="shared" si="39"/>
        <v>1.5994876069354937</v>
      </c>
    </row>
    <row r="801" spans="1:5" ht="15" customHeight="1" x14ac:dyDescent="0.2">
      <c r="A801" s="3">
        <f>'Stocks Returns'!A797</f>
        <v>43411</v>
      </c>
      <c r="B801" s="5">
        <f>SUMPRODUCT('Stocks Returns'!B797:E797,$H$10:$K$10)</f>
        <v>2.6400735578617919E-2</v>
      </c>
      <c r="C801" s="5">
        <f t="shared" si="37"/>
        <v>-2.6400735578617919E-2</v>
      </c>
      <c r="D801" s="24">
        <f t="shared" si="38"/>
        <v>1.0179840943199463</v>
      </c>
      <c r="E801" s="24">
        <f t="shared" si="39"/>
        <v>1.6118643346372106</v>
      </c>
    </row>
    <row r="802" spans="1:5" ht="15" customHeight="1" x14ac:dyDescent="0.2">
      <c r="A802" s="3">
        <f>'Stocks Returns'!A798</f>
        <v>43412</v>
      </c>
      <c r="B802" s="5">
        <f>SUMPRODUCT('Stocks Returns'!B798:E798,$H$10:$K$10)</f>
        <v>7.2163397457789928E-3</v>
      </c>
      <c r="C802" s="5">
        <f t="shared" si="37"/>
        <v>-7.2163397457789928E-3</v>
      </c>
      <c r="D802" s="24">
        <f t="shared" si="38"/>
        <v>1.0049387051536158</v>
      </c>
      <c r="E802" s="24">
        <f t="shared" si="39"/>
        <v>1.5994246545725495</v>
      </c>
    </row>
    <row r="803" spans="1:5" ht="15" customHeight="1" x14ac:dyDescent="0.2">
      <c r="A803" s="3">
        <f>'Stocks Returns'!A799</f>
        <v>43413</v>
      </c>
      <c r="B803" s="5">
        <f>SUMPRODUCT('Stocks Returns'!B799:E799,$H$10:$K$10)</f>
        <v>-1.0625759137727437E-2</v>
      </c>
      <c r="C803" s="5">
        <f t="shared" si="37"/>
        <v>1.0625759137727437E-2</v>
      </c>
      <c r="D803" s="24">
        <f t="shared" si="38"/>
        <v>0.9928060779128316</v>
      </c>
      <c r="E803" s="24">
        <f t="shared" si="39"/>
        <v>1.5872379600363553</v>
      </c>
    </row>
    <row r="804" spans="1:5" ht="15" customHeight="1" x14ac:dyDescent="0.2">
      <c r="A804" s="3">
        <f>'Stocks Returns'!A800</f>
        <v>43416</v>
      </c>
      <c r="B804" s="5">
        <f>SUMPRODUCT('Stocks Returns'!B800:E800,$H$10:$K$10)</f>
        <v>-2.9613190055399374E-2</v>
      </c>
      <c r="C804" s="5">
        <f t="shared" si="37"/>
        <v>2.9613190055399374E-2</v>
      </c>
      <c r="D804" s="24">
        <f t="shared" si="38"/>
        <v>0.97989462488881462</v>
      </c>
      <c r="E804" s="24">
        <f t="shared" si="39"/>
        <v>1.5736318280779933</v>
      </c>
    </row>
    <row r="805" spans="1:5" ht="15" customHeight="1" x14ac:dyDescent="0.2">
      <c r="A805" s="3">
        <f>'Stocks Returns'!A801</f>
        <v>43417</v>
      </c>
      <c r="B805" s="5">
        <f>SUMPRODUCT('Stocks Returns'!B801:E801,$H$10:$K$10)</f>
        <v>1.2413567809937917E-3</v>
      </c>
      <c r="C805" s="5">
        <f t="shared" si="37"/>
        <v>-1.2413567809937917E-3</v>
      </c>
      <c r="D805" s="24">
        <f t="shared" si="38"/>
        <v>1.0008757167375619</v>
      </c>
      <c r="E805" s="24">
        <f t="shared" si="39"/>
        <v>1.595409073974118</v>
      </c>
    </row>
    <row r="806" spans="1:5" ht="15" customHeight="1" x14ac:dyDescent="0.2">
      <c r="A806" s="3">
        <f>'Stocks Returns'!A802</f>
        <v>43418</v>
      </c>
      <c r="B806" s="5">
        <f>SUMPRODUCT('Stocks Returns'!B802:E802,$H$10:$K$10)</f>
        <v>-2.4389268864281568E-4</v>
      </c>
      <c r="C806" s="5">
        <f t="shared" si="37"/>
        <v>2.4389268864281568E-4</v>
      </c>
      <c r="D806" s="24">
        <f t="shared" si="38"/>
        <v>0.99986574709820908</v>
      </c>
      <c r="E806" s="24">
        <f t="shared" si="39"/>
        <v>1.5944006029455877</v>
      </c>
    </row>
    <row r="807" spans="1:5" ht="15" customHeight="1" x14ac:dyDescent="0.2">
      <c r="A807" s="3">
        <f>'Stocks Returns'!A803</f>
        <v>43419</v>
      </c>
      <c r="B807" s="5">
        <f>SUMPRODUCT('Stocks Returns'!B803:E803,$H$10:$K$10)</f>
        <v>1.9091343120135714E-2</v>
      </c>
      <c r="C807" s="5">
        <f t="shared" si="37"/>
        <v>-1.9091343120135714E-2</v>
      </c>
      <c r="D807" s="24">
        <f t="shared" si="38"/>
        <v>1.0130137074481784</v>
      </c>
      <c r="E807" s="24">
        <f t="shared" si="39"/>
        <v>1.6072069361524925</v>
      </c>
    </row>
    <row r="808" spans="1:5" ht="15" customHeight="1" x14ac:dyDescent="0.2">
      <c r="A808" s="3">
        <f>'Stocks Returns'!A804</f>
        <v>43420</v>
      </c>
      <c r="B808" s="5">
        <f>SUMPRODUCT('Stocks Returns'!B804:E804,$H$10:$K$10)</f>
        <v>-1.0459588124606654E-2</v>
      </c>
      <c r="C808" s="5">
        <f t="shared" si="37"/>
        <v>1.0459588124606654E-2</v>
      </c>
      <c r="D808" s="24">
        <f t="shared" si="38"/>
        <v>0.99291907420175374</v>
      </c>
      <c r="E808" s="24">
        <f t="shared" si="39"/>
        <v>1.5873541593796094</v>
      </c>
    </row>
    <row r="809" spans="1:5" ht="15" customHeight="1" x14ac:dyDescent="0.2">
      <c r="A809" s="3">
        <f>'Stocks Returns'!A805</f>
        <v>43423</v>
      </c>
      <c r="B809" s="5">
        <f>SUMPRODUCT('Stocks Returns'!B805:E805,$H$10:$K$10)</f>
        <v>-3.7312331488662302E-2</v>
      </c>
      <c r="C809" s="5">
        <f t="shared" si="37"/>
        <v>3.7312331488662302E-2</v>
      </c>
      <c r="D809" s="24">
        <f t="shared" si="38"/>
        <v>0.97465920871419587</v>
      </c>
      <c r="E809" s="24">
        <f t="shared" si="39"/>
        <v>1.5679312999346247</v>
      </c>
    </row>
    <row r="810" spans="1:5" ht="15" customHeight="1" x14ac:dyDescent="0.2">
      <c r="A810" s="3">
        <f>'Stocks Returns'!A806</f>
        <v>43424</v>
      </c>
      <c r="B810" s="5">
        <f>SUMPRODUCT('Stocks Returns'!B806:E806,$H$10:$K$10)</f>
        <v>-1.0526413845077826E-2</v>
      </c>
      <c r="C810" s="5">
        <f t="shared" si="37"/>
        <v>1.0526413845077826E-2</v>
      </c>
      <c r="D810" s="24">
        <f t="shared" si="38"/>
        <v>0.99287363271183326</v>
      </c>
      <c r="E810" s="24">
        <f t="shared" si="39"/>
        <v>1.587307435832864</v>
      </c>
    </row>
    <row r="811" spans="1:5" ht="15" customHeight="1" x14ac:dyDescent="0.2">
      <c r="A811" s="3">
        <f>'Stocks Returns'!A807</f>
        <v>43425</v>
      </c>
      <c r="B811" s="5">
        <f>SUMPRODUCT('Stocks Returns'!B807:E807,$H$10:$K$10)</f>
        <v>7.3239555511344532E-3</v>
      </c>
      <c r="C811" s="5">
        <f t="shared" si="37"/>
        <v>-7.3239555511344532E-3</v>
      </c>
      <c r="D811" s="24">
        <f t="shared" si="38"/>
        <v>1.0050118839012576</v>
      </c>
      <c r="E811" s="24">
        <f t="shared" si="39"/>
        <v>1.5994963697163316</v>
      </c>
    </row>
    <row r="812" spans="1:5" ht="15" customHeight="1" x14ac:dyDescent="0.2">
      <c r="A812" s="3">
        <f>'Stocks Returns'!A808</f>
        <v>43426</v>
      </c>
      <c r="B812" s="5">
        <f>SUMPRODUCT('Stocks Returns'!B808:E808,$H$10:$K$10)</f>
        <v>0</v>
      </c>
      <c r="C812" s="5">
        <f t="shared" si="37"/>
        <v>0</v>
      </c>
      <c r="D812" s="24">
        <f t="shared" si="38"/>
        <v>1.0000315941264861</v>
      </c>
      <c r="E812" s="24">
        <f t="shared" si="39"/>
        <v>1.594566484021902</v>
      </c>
    </row>
    <row r="813" spans="1:5" ht="15" customHeight="1" x14ac:dyDescent="0.2">
      <c r="A813" s="3">
        <f>'Stocks Returns'!A809</f>
        <v>43427</v>
      </c>
      <c r="B813" s="5">
        <f>SUMPRODUCT('Stocks Returns'!B809:E809,$H$10:$K$10)</f>
        <v>-9.3075936823379009E-3</v>
      </c>
      <c r="C813" s="5">
        <f t="shared" si="37"/>
        <v>9.3075936823379009E-3</v>
      </c>
      <c r="D813" s="24">
        <f t="shared" si="38"/>
        <v>0.9937024304224964</v>
      </c>
      <c r="E813" s="24">
        <f t="shared" si="39"/>
        <v>1.5881583358901548</v>
      </c>
    </row>
    <row r="814" spans="1:5" ht="15" customHeight="1" x14ac:dyDescent="0.2">
      <c r="A814" s="3">
        <f>'Stocks Returns'!A810</f>
        <v>43430</v>
      </c>
      <c r="B814" s="5">
        <f>SUMPRODUCT('Stocks Returns'!B810:E810,$H$10:$K$10)</f>
        <v>2.2759091696816326E-2</v>
      </c>
      <c r="C814" s="5">
        <f t="shared" si="37"/>
        <v>-2.2759091696816326E-2</v>
      </c>
      <c r="D814" s="24">
        <f t="shared" si="38"/>
        <v>1.0155077764803213</v>
      </c>
      <c r="E814" s="24">
        <f t="shared" si="39"/>
        <v>1.6095566906576257</v>
      </c>
    </row>
    <row r="815" spans="1:5" ht="15" customHeight="1" x14ac:dyDescent="0.2">
      <c r="A815" s="3">
        <f>'Stocks Returns'!A811</f>
        <v>43431</v>
      </c>
      <c r="B815" s="5">
        <f>SUMPRODUCT('Stocks Returns'!B811:E811,$H$10:$K$10)</f>
        <v>-2.2189275424148625E-3</v>
      </c>
      <c r="C815" s="5">
        <f t="shared" si="37"/>
        <v>2.2189275424148625E-3</v>
      </c>
      <c r="D815" s="24">
        <f t="shared" si="38"/>
        <v>0.99852272339764414</v>
      </c>
      <c r="E815" s="24">
        <f t="shared" si="39"/>
        <v>1.5930532548937375</v>
      </c>
    </row>
    <row r="816" spans="1:5" ht="15" customHeight="1" x14ac:dyDescent="0.2">
      <c r="A816" s="3">
        <f>'Stocks Returns'!A812</f>
        <v>43432</v>
      </c>
      <c r="B816" s="5">
        <f>SUMPRODUCT('Stocks Returns'!B812:E812,$H$10:$K$10)</f>
        <v>3.9351755578084555E-2</v>
      </c>
      <c r="C816" s="5">
        <f t="shared" si="37"/>
        <v>-3.9351755578084555E-2</v>
      </c>
      <c r="D816" s="24">
        <f t="shared" si="38"/>
        <v>1.0267907879195837</v>
      </c>
      <c r="E816" s="24">
        <f t="shared" si="39"/>
        <v>1.6198643539422197</v>
      </c>
    </row>
    <row r="817" spans="1:5" ht="15" customHeight="1" x14ac:dyDescent="0.2">
      <c r="A817" s="3">
        <f>'Stocks Returns'!A813</f>
        <v>43433</v>
      </c>
      <c r="B817" s="5">
        <f>SUMPRODUCT('Stocks Returns'!B813:E813,$H$10:$K$10)</f>
        <v>-1.6293258674869034E-2</v>
      </c>
      <c r="C817" s="5">
        <f t="shared" si="37"/>
        <v>1.6293258674869034E-2</v>
      </c>
      <c r="D817" s="24">
        <f t="shared" si="38"/>
        <v>0.98895217822757531</v>
      </c>
      <c r="E817" s="24">
        <f t="shared" si="39"/>
        <v>1.5832447528629849</v>
      </c>
    </row>
    <row r="818" spans="1:5" ht="15" customHeight="1" x14ac:dyDescent="0.2">
      <c r="A818" s="3">
        <f>'Stocks Returns'!A814</f>
        <v>43434</v>
      </c>
      <c r="B818" s="5">
        <f>SUMPRODUCT('Stocks Returns'!B814:E814,$H$10:$K$10)</f>
        <v>1.7827575113129795E-2</v>
      </c>
      <c r="C818" s="5">
        <f t="shared" si="37"/>
        <v>-1.7827575113129795E-2</v>
      </c>
      <c r="D818" s="24">
        <f t="shared" si="38"/>
        <v>1.0121543452034145</v>
      </c>
      <c r="E818" s="24">
        <f t="shared" si="39"/>
        <v>1.6063913781165267</v>
      </c>
    </row>
    <row r="819" spans="1:5" ht="15" customHeight="1" x14ac:dyDescent="0.2">
      <c r="A819" s="3">
        <f>'Stocks Returns'!A815</f>
        <v>43437</v>
      </c>
      <c r="B819" s="5">
        <f>SUMPRODUCT('Stocks Returns'!B815:E815,$H$10:$K$10)</f>
        <v>2.4324710470016053E-2</v>
      </c>
      <c r="C819" s="5">
        <f t="shared" si="37"/>
        <v>-2.4324710470016053E-2</v>
      </c>
      <c r="D819" s="24">
        <f t="shared" si="38"/>
        <v>1.0165723972460972</v>
      </c>
      <c r="E819" s="24">
        <f t="shared" si="39"/>
        <v>1.6105519021209205</v>
      </c>
    </row>
    <row r="820" spans="1:5" ht="15" customHeight="1" x14ac:dyDescent="0.2">
      <c r="A820" s="3">
        <f>'Stocks Returns'!A816</f>
        <v>43438</v>
      </c>
      <c r="B820" s="5">
        <f>SUMPRODUCT('Stocks Returns'!B816:E816,$H$10:$K$10)</f>
        <v>-4.3692535644996228E-2</v>
      </c>
      <c r="C820" s="5">
        <f t="shared" si="37"/>
        <v>4.3692535644996228E-2</v>
      </c>
      <c r="D820" s="24">
        <f t="shared" si="38"/>
        <v>0.97032066988788879</v>
      </c>
      <c r="E820" s="24">
        <f t="shared" si="39"/>
        <v>1.5631283394462625</v>
      </c>
    </row>
    <row r="821" spans="1:5" ht="15" customHeight="1" x14ac:dyDescent="0.2">
      <c r="A821" s="3">
        <f>'Stocks Returns'!A817</f>
        <v>43439</v>
      </c>
      <c r="B821" s="5">
        <f>SUMPRODUCT('Stocks Returns'!B817:E817,$H$10:$K$10)</f>
        <v>0</v>
      </c>
      <c r="C821" s="5">
        <f t="shared" si="37"/>
        <v>0</v>
      </c>
      <c r="D821" s="24">
        <f t="shared" si="38"/>
        <v>1.0000315941264861</v>
      </c>
      <c r="E821" s="24">
        <f t="shared" si="39"/>
        <v>1.594566484021902</v>
      </c>
    </row>
    <row r="822" spans="1:5" ht="15" customHeight="1" x14ac:dyDescent="0.2">
      <c r="A822" s="3">
        <f>'Stocks Returns'!A818</f>
        <v>43440</v>
      </c>
      <c r="B822" s="5">
        <f>SUMPRODUCT('Stocks Returns'!B818:E818,$H$10:$K$10)</f>
        <v>1.4874527623366501E-2</v>
      </c>
      <c r="C822" s="5">
        <f t="shared" si="37"/>
        <v>-1.4874527623366501E-2</v>
      </c>
      <c r="D822" s="24">
        <f t="shared" si="38"/>
        <v>1.0101462729103754</v>
      </c>
      <c r="E822" s="24">
        <f t="shared" si="39"/>
        <v>1.604473874129781</v>
      </c>
    </row>
    <row r="823" spans="1:5" ht="15" customHeight="1" x14ac:dyDescent="0.2">
      <c r="A823" s="3">
        <f>'Stocks Returns'!A819</f>
        <v>43441</v>
      </c>
      <c r="B823" s="5">
        <f>SUMPRODUCT('Stocks Returns'!B819:E819,$H$10:$K$10)</f>
        <v>-2.9007776783861478E-2</v>
      </c>
      <c r="C823" s="5">
        <f t="shared" si="37"/>
        <v>2.9007776783861478E-2</v>
      </c>
      <c r="D823" s="24">
        <f t="shared" si="38"/>
        <v>0.98030630591346035</v>
      </c>
      <c r="E823" s="24">
        <f t="shared" si="39"/>
        <v>1.5740756318875593</v>
      </c>
    </row>
    <row r="824" spans="1:5" ht="15" customHeight="1" x14ac:dyDescent="0.2">
      <c r="A824" s="3">
        <f>'Stocks Returns'!A820</f>
        <v>43444</v>
      </c>
      <c r="B824" s="5">
        <f>SUMPRODUCT('Stocks Returns'!B820:E820,$H$10:$K$10)</f>
        <v>6.9137257765110446E-3</v>
      </c>
      <c r="C824" s="5">
        <f t="shared" si="37"/>
        <v>-6.9137257765110446E-3</v>
      </c>
      <c r="D824" s="24">
        <f t="shared" si="38"/>
        <v>1.0047329276545138</v>
      </c>
      <c r="E824" s="24">
        <f t="shared" si="39"/>
        <v>1.5992228767717007</v>
      </c>
    </row>
    <row r="825" spans="1:5" ht="15" customHeight="1" x14ac:dyDescent="0.2">
      <c r="A825" s="3">
        <f>'Stocks Returns'!A821</f>
        <v>43445</v>
      </c>
      <c r="B825" s="5">
        <f>SUMPRODUCT('Stocks Returns'!B821:E821,$H$10:$K$10)</f>
        <v>-6.8106544925390132E-3</v>
      </c>
      <c r="C825" s="5">
        <f t="shared" si="37"/>
        <v>6.8106544925390132E-3</v>
      </c>
      <c r="D825" s="24">
        <f t="shared" si="38"/>
        <v>0.99540034907155972</v>
      </c>
      <c r="E825" s="24">
        <f t="shared" si="39"/>
        <v>1.5898930569484508</v>
      </c>
    </row>
    <row r="826" spans="1:5" ht="15" customHeight="1" x14ac:dyDescent="0.2">
      <c r="A826" s="3">
        <f>'Stocks Returns'!A822</f>
        <v>43446</v>
      </c>
      <c r="B826" s="5">
        <f>SUMPRODUCT('Stocks Returns'!B822:E822,$H$10:$K$10)</f>
        <v>8.1097825525346754E-3</v>
      </c>
      <c r="C826" s="5">
        <f t="shared" si="37"/>
        <v>-8.1097825525346754E-3</v>
      </c>
      <c r="D826" s="24">
        <f t="shared" si="38"/>
        <v>1.0055462462622098</v>
      </c>
      <c r="E826" s="24">
        <f t="shared" si="39"/>
        <v>1.6000193885957419</v>
      </c>
    </row>
    <row r="827" spans="1:5" ht="15" customHeight="1" x14ac:dyDescent="0.2">
      <c r="A827" s="3">
        <f>'Stocks Returns'!A823</f>
        <v>43447</v>
      </c>
      <c r="B827" s="5">
        <f>SUMPRODUCT('Stocks Returns'!B823:E823,$H$10:$K$10)</f>
        <v>-2.88496130069752E-3</v>
      </c>
      <c r="C827" s="5">
        <f t="shared" si="37"/>
        <v>2.88496130069752E-3</v>
      </c>
      <c r="D827" s="24">
        <f t="shared" si="38"/>
        <v>0.99806982044201187</v>
      </c>
      <c r="E827" s="24">
        <f t="shared" si="39"/>
        <v>1.592597270729859</v>
      </c>
    </row>
    <row r="828" spans="1:5" ht="15" customHeight="1" x14ac:dyDescent="0.2">
      <c r="A828" s="3">
        <f>'Stocks Returns'!A824</f>
        <v>43448</v>
      </c>
      <c r="B828" s="5">
        <f>SUMPRODUCT('Stocks Returns'!B824:E824,$H$10:$K$10)</f>
        <v>-1.730635265194427E-2</v>
      </c>
      <c r="C828" s="5">
        <f t="shared" si="37"/>
        <v>1.730635265194427E-2</v>
      </c>
      <c r="D828" s="24">
        <f t="shared" si="38"/>
        <v>0.98826327432316408</v>
      </c>
      <c r="E828" s="24">
        <f t="shared" si="39"/>
        <v>1.5825248121943261</v>
      </c>
    </row>
    <row r="829" spans="1:5" ht="15" customHeight="1" x14ac:dyDescent="0.2">
      <c r="A829" s="3">
        <f>'Stocks Returns'!A825</f>
        <v>43451</v>
      </c>
      <c r="B829" s="5">
        <f>SUMPRODUCT('Stocks Returns'!B825:E825,$H$10:$K$10)</f>
        <v>-2.567055241816267E-2</v>
      </c>
      <c r="C829" s="5">
        <f t="shared" si="37"/>
        <v>2.567055241816267E-2</v>
      </c>
      <c r="D829" s="24">
        <f t="shared" si="38"/>
        <v>0.98257561848213559</v>
      </c>
      <c r="E829" s="24">
        <f t="shared" si="39"/>
        <v>1.5765103051885843</v>
      </c>
    </row>
    <row r="830" spans="1:5" ht="15" customHeight="1" x14ac:dyDescent="0.2">
      <c r="A830" s="3">
        <f>'Stocks Returns'!A826</f>
        <v>43452</v>
      </c>
      <c r="B830" s="5">
        <f>SUMPRODUCT('Stocks Returns'!B826:E826,$H$10:$K$10)</f>
        <v>9.7566918848423258E-3</v>
      </c>
      <c r="C830" s="5">
        <f t="shared" si="37"/>
        <v>-9.7566918848423258E-3</v>
      </c>
      <c r="D830" s="24">
        <f t="shared" si="38"/>
        <v>1.006666144608179</v>
      </c>
      <c r="E830" s="24">
        <f t="shared" si="39"/>
        <v>1.6011117657591996</v>
      </c>
    </row>
    <row r="831" spans="1:5" ht="15" customHeight="1" x14ac:dyDescent="0.2">
      <c r="A831" s="3">
        <f>'Stocks Returns'!A827</f>
        <v>43453</v>
      </c>
      <c r="B831" s="5">
        <f>SUMPRODUCT('Stocks Returns'!B827:E827,$H$10:$K$10)</f>
        <v>-1.3482031697799577E-2</v>
      </c>
      <c r="C831" s="5">
        <f t="shared" si="37"/>
        <v>1.3482031697799577E-2</v>
      </c>
      <c r="D831" s="24">
        <f t="shared" si="38"/>
        <v>0.99086381257198253</v>
      </c>
      <c r="E831" s="24">
        <f t="shared" si="39"/>
        <v>1.5852327784258033</v>
      </c>
    </row>
    <row r="832" spans="1:5" ht="15" customHeight="1" x14ac:dyDescent="0.2">
      <c r="A832" s="3">
        <f>'Stocks Returns'!A828</f>
        <v>43454</v>
      </c>
      <c r="B832" s="5">
        <f>SUMPRODUCT('Stocks Returns'!B828:E828,$H$10:$K$10)</f>
        <v>-1.7487076968794653E-2</v>
      </c>
      <c r="C832" s="5">
        <f t="shared" si="37"/>
        <v>1.7487076968794653E-2</v>
      </c>
      <c r="D832" s="24">
        <f t="shared" si="38"/>
        <v>0.9881403817877058</v>
      </c>
      <c r="E832" s="24">
        <f t="shared" si="39"/>
        <v>1.5823961881024435</v>
      </c>
    </row>
    <row r="833" spans="1:5" ht="15" customHeight="1" x14ac:dyDescent="0.2">
      <c r="A833" s="3">
        <f>'Stocks Returns'!A829</f>
        <v>43455</v>
      </c>
      <c r="B833" s="5">
        <f>SUMPRODUCT('Stocks Returns'!B829:E829,$H$10:$K$10)</f>
        <v>-3.2973622443789083E-2</v>
      </c>
      <c r="C833" s="5">
        <f t="shared" si="37"/>
        <v>3.2973622443789083E-2</v>
      </c>
      <c r="D833" s="24">
        <f t="shared" si="38"/>
        <v>0.97760953086470959</v>
      </c>
      <c r="E833" s="24">
        <f t="shared" si="39"/>
        <v>1.5711566108029853</v>
      </c>
    </row>
    <row r="834" spans="1:5" ht="15" customHeight="1" x14ac:dyDescent="0.2">
      <c r="A834" s="3">
        <f>'Stocks Returns'!A830</f>
        <v>43458</v>
      </c>
      <c r="B834" s="5">
        <f>SUMPRODUCT('Stocks Returns'!B830:E830,$H$10:$K$10)</f>
        <v>-2.1432805117555739E-2</v>
      </c>
      <c r="C834" s="5">
        <f t="shared" si="37"/>
        <v>2.1432805117555739E-2</v>
      </c>
      <c r="D834" s="24">
        <f t="shared" si="38"/>
        <v>0.9854572866465483</v>
      </c>
      <c r="E834" s="24">
        <f t="shared" si="39"/>
        <v>1.5795732788314019</v>
      </c>
    </row>
    <row r="835" spans="1:5" ht="15" customHeight="1" x14ac:dyDescent="0.2">
      <c r="A835" s="3">
        <f>'Stocks Returns'!A831</f>
        <v>43459</v>
      </c>
      <c r="B835" s="5">
        <f>SUMPRODUCT('Stocks Returns'!B831:E831,$H$10:$K$10)</f>
        <v>0</v>
      </c>
      <c r="C835" s="5">
        <f t="shared" si="37"/>
        <v>0</v>
      </c>
      <c r="D835" s="24">
        <f t="shared" si="38"/>
        <v>1.0000315941264861</v>
      </c>
      <c r="E835" s="24">
        <f t="shared" si="39"/>
        <v>1.594566484021902</v>
      </c>
    </row>
    <row r="836" spans="1:5" ht="15" customHeight="1" x14ac:dyDescent="0.2">
      <c r="A836" s="3">
        <f>'Stocks Returns'!A832</f>
        <v>43460</v>
      </c>
      <c r="B836" s="5">
        <f>SUMPRODUCT('Stocks Returns'!B832:E832,$H$10:$K$10)</f>
        <v>6.9926922139303002E-2</v>
      </c>
      <c r="C836" s="5">
        <f t="shared" si="37"/>
        <v>-6.9926922139303002E-2</v>
      </c>
      <c r="D836" s="24">
        <f t="shared" si="38"/>
        <v>1.0475819011812122</v>
      </c>
      <c r="E836" s="24">
        <f t="shared" si="39"/>
        <v>1.6374433078976325</v>
      </c>
    </row>
    <row r="837" spans="1:5" ht="15" customHeight="1" x14ac:dyDescent="0.2">
      <c r="A837" s="3">
        <f>'Stocks Returns'!A833</f>
        <v>43461</v>
      </c>
      <c r="B837" s="5">
        <f>SUMPRODUCT('Stocks Returns'!B833:E833,$H$10:$K$10)</f>
        <v>1.3822620784122736E-2</v>
      </c>
      <c r="C837" s="5">
        <f t="shared" si="37"/>
        <v>-1.3822620784122736E-2</v>
      </c>
      <c r="D837" s="24">
        <f t="shared" si="38"/>
        <v>1.0094309762596896</v>
      </c>
      <c r="E837" s="24">
        <f t="shared" si="39"/>
        <v>1.603786859905874</v>
      </c>
    </row>
    <row r="838" spans="1:5" ht="15" customHeight="1" x14ac:dyDescent="0.2">
      <c r="A838" s="3">
        <f>'Stocks Returns'!A834</f>
        <v>43462</v>
      </c>
      <c r="B838" s="5">
        <f>SUMPRODUCT('Stocks Returns'!B834:E834,$H$10:$K$10)</f>
        <v>-7.3294881673438986E-3</v>
      </c>
      <c r="C838" s="5">
        <f t="shared" ref="C838:C901" si="40">-B838</f>
        <v>7.3294881673438986E-3</v>
      </c>
      <c r="D838" s="24">
        <f t="shared" ref="D838:D901" si="41">1+$H$13+$H$19*(B838-$H$13)</f>
        <v>0.99504754217269231</v>
      </c>
      <c r="E838" s="24">
        <f t="shared" ref="E838:E901" si="42">$H$22*D838-$H$23*D838^2-LN(1+$H$24*EXP(1-D838^3))</f>
        <v>1.5895335420901247</v>
      </c>
    </row>
    <row r="839" spans="1:5" ht="15" customHeight="1" x14ac:dyDescent="0.2">
      <c r="A839" s="3">
        <f>'Stocks Returns'!A835</f>
        <v>43465</v>
      </c>
      <c r="B839" s="5">
        <f>SUMPRODUCT('Stocks Returns'!B835:E835,$H$10:$K$10)</f>
        <v>7.3638979284531446E-3</v>
      </c>
      <c r="C839" s="5">
        <f t="shared" si="40"/>
        <v>-7.3638979284531446E-3</v>
      </c>
      <c r="D839" s="24">
        <f t="shared" si="41"/>
        <v>1.0050390447178343</v>
      </c>
      <c r="E839" s="24">
        <f t="shared" si="42"/>
        <v>1.5995229818006045</v>
      </c>
    </row>
    <row r="840" spans="1:5" ht="15" customHeight="1" x14ac:dyDescent="0.2">
      <c r="A840" s="3">
        <f>'Stocks Returns'!A836</f>
        <v>43466</v>
      </c>
      <c r="B840" s="5">
        <f>SUMPRODUCT('Stocks Returns'!B836:E836,$H$10:$K$10)</f>
        <v>0</v>
      </c>
      <c r="C840" s="5">
        <f t="shared" si="40"/>
        <v>0</v>
      </c>
      <c r="D840" s="24">
        <f t="shared" si="41"/>
        <v>1.0000315941264861</v>
      </c>
      <c r="E840" s="24">
        <f t="shared" si="42"/>
        <v>1.594566484021902</v>
      </c>
    </row>
    <row r="841" spans="1:5" ht="15" customHeight="1" x14ac:dyDescent="0.2">
      <c r="A841" s="3">
        <f>'Stocks Returns'!A837</f>
        <v>43467</v>
      </c>
      <c r="B841" s="5">
        <f>SUMPRODUCT('Stocks Returns'!B837:E837,$H$10:$K$10)</f>
        <v>6.2862804490330633E-3</v>
      </c>
      <c r="C841" s="5">
        <f t="shared" si="40"/>
        <v>-6.2862804490330633E-3</v>
      </c>
      <c r="D841" s="24">
        <f t="shared" si="41"/>
        <v>1.0043062648318286</v>
      </c>
      <c r="E841" s="24">
        <f t="shared" si="42"/>
        <v>1.5988039622755297</v>
      </c>
    </row>
    <row r="842" spans="1:5" ht="15" customHeight="1" x14ac:dyDescent="0.2">
      <c r="A842" s="3">
        <f>'Stocks Returns'!A838</f>
        <v>43468</v>
      </c>
      <c r="B842" s="5">
        <f>SUMPRODUCT('Stocks Returns'!B838:E838,$H$10:$K$10)</f>
        <v>-3.8609691190626766E-2</v>
      </c>
      <c r="C842" s="5">
        <f t="shared" si="40"/>
        <v>3.8609691190626766E-2</v>
      </c>
      <c r="D842" s="24">
        <f t="shared" si="41"/>
        <v>0.97377700411685997</v>
      </c>
      <c r="E842" s="24">
        <f t="shared" si="42"/>
        <v>1.5669604336914504</v>
      </c>
    </row>
    <row r="843" spans="1:5" ht="15" customHeight="1" x14ac:dyDescent="0.2">
      <c r="A843" s="3">
        <f>'Stocks Returns'!A839</f>
        <v>43469</v>
      </c>
      <c r="B843" s="5">
        <f>SUMPRODUCT('Stocks Returns'!B839:E839,$H$10:$K$10)</f>
        <v>4.2828484180887486E-2</v>
      </c>
      <c r="C843" s="5">
        <f t="shared" si="40"/>
        <v>-4.2828484180887486E-2</v>
      </c>
      <c r="D843" s="24">
        <f t="shared" si="41"/>
        <v>1.0291549633694896</v>
      </c>
      <c r="E843" s="24">
        <f t="shared" si="42"/>
        <v>1.6219565183767182</v>
      </c>
    </row>
    <row r="844" spans="1:5" ht="15" customHeight="1" x14ac:dyDescent="0.2">
      <c r="A844" s="3">
        <f>'Stocks Returns'!A840</f>
        <v>43472</v>
      </c>
      <c r="B844" s="5">
        <f>SUMPRODUCT('Stocks Returns'!B840:E840,$H$10:$K$10)</f>
        <v>1.8814301476195758E-2</v>
      </c>
      <c r="C844" s="5">
        <f t="shared" si="40"/>
        <v>-1.8814301476195758E-2</v>
      </c>
      <c r="D844" s="24">
        <f t="shared" si="41"/>
        <v>1.0128253191302994</v>
      </c>
      <c r="E844" s="24">
        <f t="shared" si="42"/>
        <v>1.6070284097961709</v>
      </c>
    </row>
    <row r="845" spans="1:5" ht="15" customHeight="1" x14ac:dyDescent="0.2">
      <c r="A845" s="3">
        <f>'Stocks Returns'!A841</f>
        <v>43473</v>
      </c>
      <c r="B845" s="5">
        <f>SUMPRODUCT('Stocks Returns'!B841:E841,$H$10:$K$10)</f>
        <v>7.1248563525997755E-3</v>
      </c>
      <c r="C845" s="5">
        <f t="shared" si="40"/>
        <v>-7.1248563525997755E-3</v>
      </c>
      <c r="D845" s="24">
        <f t="shared" si="41"/>
        <v>1.004876496446254</v>
      </c>
      <c r="E845" s="24">
        <f t="shared" si="42"/>
        <v>1.5993636730523477</v>
      </c>
    </row>
    <row r="846" spans="1:5" ht="15" customHeight="1" x14ac:dyDescent="0.2">
      <c r="A846" s="3">
        <f>'Stocks Returns'!A842</f>
        <v>43474</v>
      </c>
      <c r="B846" s="5">
        <f>SUMPRODUCT('Stocks Returns'!B842:E842,$H$10:$K$10)</f>
        <v>1.3966788470541365E-2</v>
      </c>
      <c r="C846" s="5">
        <f t="shared" si="40"/>
        <v>-1.3966788470541365E-2</v>
      </c>
      <c r="D846" s="24">
        <f t="shared" si="41"/>
        <v>1.0095290102864543</v>
      </c>
      <c r="E846" s="24">
        <f t="shared" si="42"/>
        <v>1.6038811411097538</v>
      </c>
    </row>
    <row r="847" spans="1:5" ht="15" customHeight="1" x14ac:dyDescent="0.2">
      <c r="A847" s="3">
        <f>'Stocks Returns'!A843</f>
        <v>43475</v>
      </c>
      <c r="B847" s="5">
        <f>SUMPRODUCT('Stocks Returns'!B843:E843,$H$10:$K$10)</f>
        <v>2.5796081676396129E-3</v>
      </c>
      <c r="C847" s="5">
        <f t="shared" si="40"/>
        <v>-2.5796081676396129E-3</v>
      </c>
      <c r="D847" s="24">
        <f t="shared" si="41"/>
        <v>1.0017857276804811</v>
      </c>
      <c r="E847" s="24">
        <f t="shared" si="42"/>
        <v>1.5963142343289141</v>
      </c>
    </row>
    <row r="848" spans="1:5" ht="15" customHeight="1" x14ac:dyDescent="0.2">
      <c r="A848" s="3">
        <f>'Stocks Returns'!A844</f>
        <v>43476</v>
      </c>
      <c r="B848" s="5">
        <f>SUMPRODUCT('Stocks Returns'!B844:E844,$H$10:$K$10)</f>
        <v>-3.6172677443055091E-3</v>
      </c>
      <c r="C848" s="5">
        <f t="shared" si="40"/>
        <v>3.6172677443055091E-3</v>
      </c>
      <c r="D848" s="24">
        <f t="shared" si="41"/>
        <v>0.99757185206035848</v>
      </c>
      <c r="E848" s="24">
        <f t="shared" si="42"/>
        <v>1.5920949712209218</v>
      </c>
    </row>
    <row r="849" spans="1:5" ht="15" customHeight="1" x14ac:dyDescent="0.2">
      <c r="A849" s="3">
        <f>'Stocks Returns'!A845</f>
        <v>43479</v>
      </c>
      <c r="B849" s="5">
        <f>SUMPRODUCT('Stocks Returns'!B845:E845,$H$10:$K$10)</f>
        <v>-9.299404721670089E-3</v>
      </c>
      <c r="C849" s="5">
        <f t="shared" si="40"/>
        <v>9.299404721670089E-3</v>
      </c>
      <c r="D849" s="24">
        <f t="shared" si="41"/>
        <v>0.99370799891575057</v>
      </c>
      <c r="E849" s="24">
        <f t="shared" si="42"/>
        <v>1.5881640437130726</v>
      </c>
    </row>
    <row r="850" spans="1:5" ht="15" customHeight="1" x14ac:dyDescent="0.2">
      <c r="A850" s="3">
        <f>'Stocks Returns'!A846</f>
        <v>43480</v>
      </c>
      <c r="B850" s="5">
        <f>SUMPRODUCT('Stocks Returns'!B846:E846,$H$10:$K$10)</f>
        <v>2.4244620626381079E-3</v>
      </c>
      <c r="C850" s="5">
        <f t="shared" si="40"/>
        <v>-2.4244620626381079E-3</v>
      </c>
      <c r="D850" s="24">
        <f t="shared" si="41"/>
        <v>1.0016802283290802</v>
      </c>
      <c r="E850" s="24">
        <f t="shared" si="42"/>
        <v>1.5962094675583842</v>
      </c>
    </row>
    <row r="851" spans="1:5" ht="15" customHeight="1" x14ac:dyDescent="0.2">
      <c r="A851" s="3">
        <f>'Stocks Returns'!A847</f>
        <v>43481</v>
      </c>
      <c r="B851" s="5">
        <f>SUMPRODUCT('Stocks Returns'!B847:E847,$H$10:$K$10)</f>
        <v>5.2279905382950102E-5</v>
      </c>
      <c r="C851" s="5">
        <f t="shared" si="40"/>
        <v>-5.2279905382950102E-5</v>
      </c>
      <c r="D851" s="24">
        <f t="shared" si="41"/>
        <v>1.0000671444621467</v>
      </c>
      <c r="E851" s="24">
        <f t="shared" si="42"/>
        <v>1.5946020273368211</v>
      </c>
    </row>
    <row r="852" spans="1:5" ht="15" customHeight="1" x14ac:dyDescent="0.2">
      <c r="A852" s="3">
        <f>'Stocks Returns'!A848</f>
        <v>43482</v>
      </c>
      <c r="B852" s="5">
        <f>SUMPRODUCT('Stocks Returns'!B848:E848,$H$10:$K$10)</f>
        <v>7.5812830480277899E-4</v>
      </c>
      <c r="C852" s="5">
        <f t="shared" si="40"/>
        <v>-7.5812830480277899E-4</v>
      </c>
      <c r="D852" s="24">
        <f t="shared" si="41"/>
        <v>1.000547121373752</v>
      </c>
      <c r="E852" s="24">
        <f t="shared" si="42"/>
        <v>1.595081414363587</v>
      </c>
    </row>
    <row r="853" spans="1:5" ht="15" customHeight="1" x14ac:dyDescent="0.2">
      <c r="A853" s="3">
        <f>'Stocks Returns'!A849</f>
        <v>43483</v>
      </c>
      <c r="B853" s="5">
        <f>SUMPRODUCT('Stocks Returns'!B849:E849,$H$10:$K$10)</f>
        <v>9.7145886790742063E-3</v>
      </c>
      <c r="C853" s="5">
        <f t="shared" si="40"/>
        <v>-9.7145886790742063E-3</v>
      </c>
      <c r="D853" s="24">
        <f t="shared" si="41"/>
        <v>1.0066375144282567</v>
      </c>
      <c r="E853" s="24">
        <f t="shared" si="42"/>
        <v>1.6010839024324124</v>
      </c>
    </row>
    <row r="854" spans="1:5" ht="15" customHeight="1" x14ac:dyDescent="0.2">
      <c r="A854" s="3">
        <f>'Stocks Returns'!A850</f>
        <v>43486</v>
      </c>
      <c r="B854" s="5">
        <f>SUMPRODUCT('Stocks Returns'!B850:E850,$H$10:$K$10)</f>
        <v>0</v>
      </c>
      <c r="C854" s="5">
        <f t="shared" si="40"/>
        <v>0</v>
      </c>
      <c r="D854" s="24">
        <f t="shared" si="41"/>
        <v>1.0000315941264861</v>
      </c>
      <c r="E854" s="24">
        <f t="shared" si="42"/>
        <v>1.594566484021902</v>
      </c>
    </row>
    <row r="855" spans="1:5" ht="15" customHeight="1" x14ac:dyDescent="0.2">
      <c r="A855" s="3">
        <f>'Stocks Returns'!A851</f>
        <v>43487</v>
      </c>
      <c r="B855" s="5">
        <f>SUMPRODUCT('Stocks Returns'!B851:E851,$H$10:$K$10)</f>
        <v>-5.5161400689068543E-3</v>
      </c>
      <c r="C855" s="5">
        <f t="shared" si="40"/>
        <v>5.5161400689068543E-3</v>
      </c>
      <c r="D855" s="24">
        <f t="shared" si="41"/>
        <v>0.9962806188796296</v>
      </c>
      <c r="E855" s="24">
        <f t="shared" si="42"/>
        <v>1.5907879117030967</v>
      </c>
    </row>
    <row r="856" spans="1:5" ht="15" customHeight="1" x14ac:dyDescent="0.2">
      <c r="A856" s="3">
        <f>'Stocks Returns'!A852</f>
        <v>43488</v>
      </c>
      <c r="B856" s="5">
        <f>SUMPRODUCT('Stocks Returns'!B852:E852,$H$10:$K$10)</f>
        <v>-7.7599004637040605E-3</v>
      </c>
      <c r="C856" s="5">
        <f t="shared" si="40"/>
        <v>7.7599004637040605E-3</v>
      </c>
      <c r="D856" s="24">
        <f t="shared" si="41"/>
        <v>0.99475486181116746</v>
      </c>
      <c r="E856" s="24">
        <f t="shared" si="42"/>
        <v>1.5892349228347831</v>
      </c>
    </row>
    <row r="857" spans="1:5" ht="15" customHeight="1" x14ac:dyDescent="0.2">
      <c r="A857" s="3">
        <f>'Stocks Returns'!A853</f>
        <v>43489</v>
      </c>
      <c r="B857" s="5">
        <f>SUMPRODUCT('Stocks Returns'!B853:E853,$H$10:$K$10)</f>
        <v>8.8368024650871124E-3</v>
      </c>
      <c r="C857" s="5">
        <f t="shared" si="40"/>
        <v>-8.8368024650871124E-3</v>
      </c>
      <c r="D857" s="24">
        <f t="shared" si="41"/>
        <v>1.0060406198027454</v>
      </c>
      <c r="E857" s="24">
        <f t="shared" si="42"/>
        <v>1.6005022390871284</v>
      </c>
    </row>
    <row r="858" spans="1:5" ht="15" customHeight="1" x14ac:dyDescent="0.2">
      <c r="A858" s="3">
        <f>'Stocks Returns'!A854</f>
        <v>43490</v>
      </c>
      <c r="B858" s="5">
        <f>SUMPRODUCT('Stocks Returns'!B854:E854,$H$10:$K$10)</f>
        <v>8.6586712912103195E-3</v>
      </c>
      <c r="C858" s="5">
        <f t="shared" si="40"/>
        <v>-8.6586712912103195E-3</v>
      </c>
      <c r="D858" s="24">
        <f t="shared" si="41"/>
        <v>1.0059194906045092</v>
      </c>
      <c r="E858" s="24">
        <f t="shared" si="42"/>
        <v>1.6003840246955601</v>
      </c>
    </row>
    <row r="859" spans="1:5" ht="15" customHeight="1" x14ac:dyDescent="0.2">
      <c r="A859" s="3">
        <f>'Stocks Returns'!A855</f>
        <v>43493</v>
      </c>
      <c r="B859" s="5">
        <f>SUMPRODUCT('Stocks Returns'!B855:E855,$H$10:$K$10)</f>
        <v>-1.8228252666622962E-2</v>
      </c>
      <c r="C859" s="5">
        <f t="shared" si="40"/>
        <v>1.8228252666622962E-2</v>
      </c>
      <c r="D859" s="24">
        <f t="shared" si="41"/>
        <v>0.98763638231318263</v>
      </c>
      <c r="E859" s="24">
        <f t="shared" si="42"/>
        <v>1.5818680658347868</v>
      </c>
    </row>
    <row r="860" spans="1:5" ht="15" customHeight="1" x14ac:dyDescent="0.2">
      <c r="A860" s="3">
        <f>'Stocks Returns'!A856</f>
        <v>43494</v>
      </c>
      <c r="B860" s="5">
        <f>SUMPRODUCT('Stocks Returns'!B856:E856,$H$10:$K$10)</f>
        <v>-7.4251255108532055E-3</v>
      </c>
      <c r="C860" s="5">
        <f t="shared" si="40"/>
        <v>7.4251255108532055E-3</v>
      </c>
      <c r="D860" s="24">
        <f t="shared" si="41"/>
        <v>0.99498250877910599</v>
      </c>
      <c r="E860" s="24">
        <f t="shared" si="42"/>
        <v>1.5894672183879905</v>
      </c>
    </row>
    <row r="861" spans="1:5" ht="15" customHeight="1" x14ac:dyDescent="0.2">
      <c r="A861" s="3">
        <f>'Stocks Returns'!A857</f>
        <v>43495</v>
      </c>
      <c r="B861" s="5">
        <f>SUMPRODUCT('Stocks Returns'!B857:E857,$H$10:$K$10)</f>
        <v>1.8704388166082404E-2</v>
      </c>
      <c r="C861" s="5">
        <f t="shared" si="40"/>
        <v>-1.8704388166082404E-2</v>
      </c>
      <c r="D861" s="24">
        <f t="shared" si="41"/>
        <v>1.0127505780794221</v>
      </c>
      <c r="E861" s="24">
        <f t="shared" si="42"/>
        <v>1.6069575410205359</v>
      </c>
    </row>
    <row r="862" spans="1:5" ht="15" customHeight="1" x14ac:dyDescent="0.2">
      <c r="A862" s="3">
        <f>'Stocks Returns'!A858</f>
        <v>43496</v>
      </c>
      <c r="B862" s="5">
        <f>SUMPRODUCT('Stocks Returns'!B858:E858,$H$10:$K$10)</f>
        <v>-1.7332757784308348E-2</v>
      </c>
      <c r="C862" s="5">
        <f t="shared" si="40"/>
        <v>1.7332757784308348E-2</v>
      </c>
      <c r="D862" s="24">
        <f t="shared" si="41"/>
        <v>0.98824531883315658</v>
      </c>
      <c r="E862" s="24">
        <f t="shared" si="42"/>
        <v>1.5825060229626677</v>
      </c>
    </row>
    <row r="863" spans="1:5" ht="15" customHeight="1" x14ac:dyDescent="0.2">
      <c r="A863" s="3">
        <f>'Stocks Returns'!A859</f>
        <v>43497</v>
      </c>
      <c r="B863" s="5">
        <f>SUMPRODUCT('Stocks Returns'!B859:E859,$H$10:$K$10)</f>
        <v>3.6510261260421943E-2</v>
      </c>
      <c r="C863" s="5">
        <f t="shared" si="40"/>
        <v>-3.6510261260421943E-2</v>
      </c>
      <c r="D863" s="24">
        <f t="shared" si="41"/>
        <v>1.0248585717835732</v>
      </c>
      <c r="E863" s="24">
        <f t="shared" si="42"/>
        <v>1.6181369394026275</v>
      </c>
    </row>
    <row r="864" spans="1:5" ht="15" customHeight="1" x14ac:dyDescent="0.2">
      <c r="A864" s="3">
        <f>'Stocks Returns'!A860</f>
        <v>43500</v>
      </c>
      <c r="B864" s="5">
        <f>SUMPRODUCT('Stocks Returns'!B860:E860,$H$10:$K$10)</f>
        <v>9.5882245461677493E-3</v>
      </c>
      <c r="C864" s="5">
        <f t="shared" si="40"/>
        <v>-9.5882245461677493E-3</v>
      </c>
      <c r="D864" s="24">
        <f t="shared" si="41"/>
        <v>1.0065515868178803</v>
      </c>
      <c r="E864" s="24">
        <f t="shared" si="42"/>
        <v>1.6010002564253796</v>
      </c>
    </row>
    <row r="865" spans="1:5" ht="15" customHeight="1" x14ac:dyDescent="0.2">
      <c r="A865" s="3">
        <f>'Stocks Returns'!A861</f>
        <v>43501</v>
      </c>
      <c r="B865" s="5">
        <f>SUMPRODUCT('Stocks Returns'!B861:E861,$H$10:$K$10)</f>
        <v>7.2765307429048035E-3</v>
      </c>
      <c r="C865" s="5">
        <f t="shared" si="40"/>
        <v>-7.2765307429048035E-3</v>
      </c>
      <c r="D865" s="24">
        <f t="shared" si="41"/>
        <v>1.0049796350316615</v>
      </c>
      <c r="E865" s="24">
        <f t="shared" si="42"/>
        <v>1.5994647685031063</v>
      </c>
    </row>
    <row r="866" spans="1:5" ht="15" customHeight="1" x14ac:dyDescent="0.2">
      <c r="A866" s="3">
        <f>'Stocks Returns'!A862</f>
        <v>43502</v>
      </c>
      <c r="B866" s="5">
        <f>SUMPRODUCT('Stocks Returns'!B862:E862,$H$10:$K$10)</f>
        <v>-1.1551893452130854E-3</v>
      </c>
      <c r="C866" s="5">
        <f t="shared" si="40"/>
        <v>1.1551893452130854E-3</v>
      </c>
      <c r="D866" s="24">
        <f t="shared" si="41"/>
        <v>0.99924606537174132</v>
      </c>
      <c r="E866" s="24">
        <f t="shared" si="42"/>
        <v>1.593779820999994</v>
      </c>
    </row>
    <row r="867" spans="1:5" ht="15" customHeight="1" x14ac:dyDescent="0.2">
      <c r="A867" s="3">
        <f>'Stocks Returns'!A863</f>
        <v>43503</v>
      </c>
      <c r="B867" s="5">
        <f>SUMPRODUCT('Stocks Returns'!B863:E863,$H$10:$K$10)</f>
        <v>-9.7252707417104251E-3</v>
      </c>
      <c r="C867" s="5">
        <f t="shared" si="40"/>
        <v>9.7252707417104251E-3</v>
      </c>
      <c r="D867" s="24">
        <f t="shared" si="41"/>
        <v>0.99341841002212317</v>
      </c>
      <c r="E867" s="24">
        <f t="shared" si="42"/>
        <v>1.5878670465906526</v>
      </c>
    </row>
    <row r="868" spans="1:5" ht="15" customHeight="1" x14ac:dyDescent="0.2">
      <c r="A868" s="3">
        <f>'Stocks Returns'!A864</f>
        <v>43504</v>
      </c>
      <c r="B868" s="5">
        <f>SUMPRODUCT('Stocks Returns'!B864:E864,$H$10:$K$10)</f>
        <v>7.4542436647766588E-4</v>
      </c>
      <c r="C868" s="5">
        <f t="shared" si="40"/>
        <v>-7.4542436647766588E-4</v>
      </c>
      <c r="D868" s="24">
        <f t="shared" si="41"/>
        <v>1.0005384826956911</v>
      </c>
      <c r="E868" s="24">
        <f t="shared" si="42"/>
        <v>1.5950727944520775</v>
      </c>
    </row>
    <row r="869" spans="1:5" ht="15" customHeight="1" x14ac:dyDescent="0.2">
      <c r="A869" s="3">
        <f>'Stocks Returns'!A865</f>
        <v>43507</v>
      </c>
      <c r="B869" s="5">
        <f>SUMPRODUCT('Stocks Returns'!B865:E865,$H$10:$K$10)</f>
        <v>4.1316237367106335E-3</v>
      </c>
      <c r="C869" s="5">
        <f t="shared" si="40"/>
        <v>-4.1316237367106335E-3</v>
      </c>
      <c r="D869" s="24">
        <f t="shared" si="41"/>
        <v>1.0028410982674494</v>
      </c>
      <c r="E869" s="24">
        <f t="shared" si="42"/>
        <v>1.5973598158764843</v>
      </c>
    </row>
    <row r="870" spans="1:5" ht="15" customHeight="1" x14ac:dyDescent="0.2">
      <c r="A870" s="3">
        <f>'Stocks Returns'!A866</f>
        <v>43508</v>
      </c>
      <c r="B870" s="5">
        <f>SUMPRODUCT('Stocks Returns'!B866:E866,$H$10:$K$10)</f>
        <v>1.0002226350393124E-2</v>
      </c>
      <c r="C870" s="5">
        <f t="shared" si="40"/>
        <v>-1.0002226350393124E-2</v>
      </c>
      <c r="D870" s="24">
        <f t="shared" si="41"/>
        <v>1.0068331080447535</v>
      </c>
      <c r="E870" s="24">
        <f t="shared" si="42"/>
        <v>1.6012741909221715</v>
      </c>
    </row>
    <row r="871" spans="1:5" ht="15" customHeight="1" x14ac:dyDescent="0.2">
      <c r="A871" s="3">
        <f>'Stocks Returns'!A867</f>
        <v>43509</v>
      </c>
      <c r="B871" s="5">
        <f>SUMPRODUCT('Stocks Returns'!B867:E867,$H$10:$K$10)</f>
        <v>9.4714619985464318E-3</v>
      </c>
      <c r="C871" s="5">
        <f t="shared" si="40"/>
        <v>-9.4714619985464318E-3</v>
      </c>
      <c r="D871" s="24">
        <f t="shared" si="41"/>
        <v>1.0064721882854979</v>
      </c>
      <c r="E871" s="24">
        <f t="shared" si="42"/>
        <v>1.6009229395334235</v>
      </c>
    </row>
    <row r="872" spans="1:5" ht="15" customHeight="1" x14ac:dyDescent="0.2">
      <c r="A872" s="3">
        <f>'Stocks Returns'!A868</f>
        <v>43510</v>
      </c>
      <c r="B872" s="5">
        <f>SUMPRODUCT('Stocks Returns'!B868:E868,$H$10:$K$10)</f>
        <v>-2.5444853100499102E-3</v>
      </c>
      <c r="C872" s="5">
        <f t="shared" si="40"/>
        <v>2.5444853100499102E-3</v>
      </c>
      <c r="D872" s="24">
        <f t="shared" si="41"/>
        <v>0.9983013441156523</v>
      </c>
      <c r="E872" s="24">
        <f t="shared" si="42"/>
        <v>1.5928304716755128</v>
      </c>
    </row>
    <row r="873" spans="1:5" ht="15" customHeight="1" x14ac:dyDescent="0.2">
      <c r="A873" s="3">
        <f>'Stocks Returns'!A869</f>
        <v>43511</v>
      </c>
      <c r="B873" s="5">
        <f>SUMPRODUCT('Stocks Returns'!B869:E869,$H$10:$K$10)</f>
        <v>1.1723702397969299E-2</v>
      </c>
      <c r="C873" s="5">
        <f t="shared" si="40"/>
        <v>-1.1723702397969299E-2</v>
      </c>
      <c r="D873" s="24">
        <f t="shared" si="41"/>
        <v>1.0080037117571052</v>
      </c>
      <c r="E873" s="24">
        <f t="shared" si="42"/>
        <v>1.6024097995649049</v>
      </c>
    </row>
    <row r="874" spans="1:5" ht="15" customHeight="1" x14ac:dyDescent="0.2">
      <c r="A874" s="3">
        <f>'Stocks Returns'!A870</f>
        <v>43514</v>
      </c>
      <c r="B874" s="5">
        <f>SUMPRODUCT('Stocks Returns'!B870:E870,$H$10:$K$10)</f>
        <v>0</v>
      </c>
      <c r="C874" s="5">
        <f t="shared" si="40"/>
        <v>0</v>
      </c>
      <c r="D874" s="24">
        <f t="shared" si="41"/>
        <v>1.0000315941264861</v>
      </c>
      <c r="E874" s="24">
        <f t="shared" si="42"/>
        <v>1.594566484021902</v>
      </c>
    </row>
    <row r="875" spans="1:5" ht="15" customHeight="1" x14ac:dyDescent="0.2">
      <c r="A875" s="3">
        <f>'Stocks Returns'!A871</f>
        <v>43515</v>
      </c>
      <c r="B875" s="5">
        <f>SUMPRODUCT('Stocks Returns'!B871:E871,$H$10:$K$10)</f>
        <v>-3.3616662633127112E-3</v>
      </c>
      <c r="C875" s="5">
        <f t="shared" si="40"/>
        <v>3.3616662633127112E-3</v>
      </c>
      <c r="D875" s="24">
        <f t="shared" si="41"/>
        <v>0.99774566106743356</v>
      </c>
      <c r="E875" s="24">
        <f t="shared" si="42"/>
        <v>1.5922704041359128</v>
      </c>
    </row>
    <row r="876" spans="1:5" ht="15" customHeight="1" x14ac:dyDescent="0.2">
      <c r="A876" s="3">
        <f>'Stocks Returns'!A872</f>
        <v>43516</v>
      </c>
      <c r="B876" s="5">
        <f>SUMPRODUCT('Stocks Returns'!B872:E872,$H$10:$K$10)</f>
        <v>1.0286960792723237E-3</v>
      </c>
      <c r="C876" s="5">
        <f t="shared" si="40"/>
        <v>-1.0286960792723237E-3</v>
      </c>
      <c r="D876" s="24">
        <f t="shared" si="41"/>
        <v>1.0007311074603913</v>
      </c>
      <c r="E876" s="24">
        <f t="shared" si="42"/>
        <v>1.5952649297948174</v>
      </c>
    </row>
    <row r="877" spans="1:5" ht="15" customHeight="1" x14ac:dyDescent="0.2">
      <c r="A877" s="3">
        <f>'Stocks Returns'!A873</f>
        <v>43517</v>
      </c>
      <c r="B877" s="5">
        <f>SUMPRODUCT('Stocks Returns'!B873:E873,$H$10:$K$10)</f>
        <v>-5.2149001850635753E-3</v>
      </c>
      <c r="C877" s="5">
        <f t="shared" si="40"/>
        <v>5.2149001850635753E-3</v>
      </c>
      <c r="D877" s="24">
        <f t="shared" si="41"/>
        <v>0.99648546200064303</v>
      </c>
      <c r="E877" s="24">
        <f t="shared" si="42"/>
        <v>1.590995707755444</v>
      </c>
    </row>
    <row r="878" spans="1:5" ht="15" customHeight="1" x14ac:dyDescent="0.2">
      <c r="A878" s="3">
        <f>'Stocks Returns'!A874</f>
        <v>43518</v>
      </c>
      <c r="B878" s="5">
        <f>SUMPRODUCT('Stocks Returns'!B874:E874,$H$10:$K$10)</f>
        <v>1.1972057380277908E-2</v>
      </c>
      <c r="C878" s="5">
        <f t="shared" si="40"/>
        <v>-1.1972057380277908E-2</v>
      </c>
      <c r="D878" s="24">
        <f t="shared" si="41"/>
        <v>1.0081725931450751</v>
      </c>
      <c r="E878" s="24">
        <f t="shared" si="42"/>
        <v>1.6025731728621735</v>
      </c>
    </row>
    <row r="879" spans="1:5" ht="15" customHeight="1" x14ac:dyDescent="0.2">
      <c r="A879" s="3">
        <f>'Stocks Returns'!A875</f>
        <v>43521</v>
      </c>
      <c r="B879" s="5">
        <f>SUMPRODUCT('Stocks Returns'!B875:E875,$H$10:$K$10)</f>
        <v>1.8240592204423534E-3</v>
      </c>
      <c r="C879" s="5">
        <f t="shared" si="40"/>
        <v>-1.8240592204423534E-3</v>
      </c>
      <c r="D879" s="24">
        <f t="shared" si="41"/>
        <v>1.0012719543963871</v>
      </c>
      <c r="E879" s="24">
        <f t="shared" si="42"/>
        <v>1.5958036078073581</v>
      </c>
    </row>
    <row r="880" spans="1:5" ht="15" customHeight="1" x14ac:dyDescent="0.2">
      <c r="A880" s="3">
        <f>'Stocks Returns'!A876</f>
        <v>43522</v>
      </c>
      <c r="B880" s="5">
        <f>SUMPRODUCT('Stocks Returns'!B876:E876,$H$10:$K$10)</f>
        <v>5.5209611906963975E-3</v>
      </c>
      <c r="C880" s="5">
        <f t="shared" si="40"/>
        <v>-5.5209611906963975E-3</v>
      </c>
      <c r="D880" s="24">
        <f t="shared" si="41"/>
        <v>1.0037858477361599</v>
      </c>
      <c r="E880" s="24">
        <f t="shared" si="42"/>
        <v>1.5982920019090723</v>
      </c>
    </row>
    <row r="881" spans="1:5" ht="15" customHeight="1" x14ac:dyDescent="0.2">
      <c r="A881" s="3">
        <f>'Stocks Returns'!A877</f>
        <v>43523</v>
      </c>
      <c r="B881" s="5">
        <f>SUMPRODUCT('Stocks Returns'!B877:E877,$H$10:$K$10)</f>
        <v>-5.6456804136323293E-4</v>
      </c>
      <c r="C881" s="5">
        <f t="shared" si="40"/>
        <v>5.6456804136323293E-4</v>
      </c>
      <c r="D881" s="24">
        <f t="shared" si="41"/>
        <v>0.99964768785835922</v>
      </c>
      <c r="E881" s="24">
        <f t="shared" si="42"/>
        <v>1.594182331560805</v>
      </c>
    </row>
    <row r="882" spans="1:5" ht="15" customHeight="1" x14ac:dyDescent="0.2">
      <c r="A882" s="3">
        <f>'Stocks Returns'!A878</f>
        <v>43524</v>
      </c>
      <c r="B882" s="5">
        <f>SUMPRODUCT('Stocks Returns'!B878:E878,$H$10:$K$10)</f>
        <v>5.3835536867788405E-3</v>
      </c>
      <c r="C882" s="5">
        <f t="shared" si="40"/>
        <v>-5.3835536867788405E-3</v>
      </c>
      <c r="D882" s="24">
        <f t="shared" si="41"/>
        <v>1.0036924106334959</v>
      </c>
      <c r="E882" s="24">
        <f t="shared" si="42"/>
        <v>1.5981999675336918</v>
      </c>
    </row>
    <row r="883" spans="1:5" ht="15" customHeight="1" x14ac:dyDescent="0.2">
      <c r="A883" s="3">
        <f>'Stocks Returns'!A879</f>
        <v>43525</v>
      </c>
      <c r="B883" s="5">
        <f>SUMPRODUCT('Stocks Returns'!B879:E879,$H$10:$K$10)</f>
        <v>9.996964341027214E-3</v>
      </c>
      <c r="C883" s="5">
        <f t="shared" si="40"/>
        <v>-9.996964341027214E-3</v>
      </c>
      <c r="D883" s="24">
        <f t="shared" si="41"/>
        <v>1.0068295298783847</v>
      </c>
      <c r="E883" s="24">
        <f t="shared" si="42"/>
        <v>1.6012707111999591</v>
      </c>
    </row>
    <row r="884" spans="1:5" ht="15" customHeight="1" x14ac:dyDescent="0.2">
      <c r="A884" s="3">
        <f>'Stocks Returns'!A880</f>
        <v>43528</v>
      </c>
      <c r="B884" s="5">
        <f>SUMPRODUCT('Stocks Returns'!B880:E880,$H$10:$K$10)</f>
        <v>-9.3095843358336136E-3</v>
      </c>
      <c r="C884" s="5">
        <f t="shared" si="40"/>
        <v>9.3095843358336136E-3</v>
      </c>
      <c r="D884" s="24">
        <f t="shared" si="41"/>
        <v>0.99370107677811936</v>
      </c>
      <c r="E884" s="24">
        <f t="shared" si="42"/>
        <v>1.588156948357641</v>
      </c>
    </row>
    <row r="885" spans="1:5" ht="15" customHeight="1" x14ac:dyDescent="0.2">
      <c r="A885" s="3">
        <f>'Stocks Returns'!A881</f>
        <v>43529</v>
      </c>
      <c r="B885" s="5">
        <f>SUMPRODUCT('Stocks Returns'!B881:E881,$H$10:$K$10)</f>
        <v>-1.2258333723835389E-3</v>
      </c>
      <c r="C885" s="5">
        <f t="shared" si="40"/>
        <v>1.2258333723835389E-3</v>
      </c>
      <c r="D885" s="24">
        <f t="shared" si="41"/>
        <v>0.99919802743326536</v>
      </c>
      <c r="E885" s="24">
        <f t="shared" si="42"/>
        <v>1.5937316336926615</v>
      </c>
    </row>
    <row r="886" spans="1:5" ht="15" customHeight="1" x14ac:dyDescent="0.2">
      <c r="A886" s="3">
        <f>'Stocks Returns'!A882</f>
        <v>43530</v>
      </c>
      <c r="B886" s="5">
        <f>SUMPRODUCT('Stocks Returns'!B882:E882,$H$10:$K$10)</f>
        <v>-1.5972218802445975E-3</v>
      </c>
      <c r="C886" s="5">
        <f t="shared" si="40"/>
        <v>1.5972218802445975E-3</v>
      </c>
      <c r="D886" s="24">
        <f t="shared" si="41"/>
        <v>0.99894548324791987</v>
      </c>
      <c r="E886" s="24">
        <f t="shared" si="42"/>
        <v>1.5934781526915822</v>
      </c>
    </row>
    <row r="887" spans="1:5" ht="15" customHeight="1" x14ac:dyDescent="0.2">
      <c r="A887" s="3">
        <f>'Stocks Returns'!A883</f>
        <v>43531</v>
      </c>
      <c r="B887" s="5">
        <f>SUMPRODUCT('Stocks Returns'!B883:E883,$H$10:$K$10)</f>
        <v>-7.9104368989255172E-3</v>
      </c>
      <c r="C887" s="5">
        <f t="shared" si="40"/>
        <v>7.9104368989255172E-3</v>
      </c>
      <c r="D887" s="24">
        <f t="shared" si="41"/>
        <v>0.99465249703521685</v>
      </c>
      <c r="E887" s="24">
        <f t="shared" si="42"/>
        <v>1.589130400892339</v>
      </c>
    </row>
    <row r="888" spans="1:5" ht="15" customHeight="1" x14ac:dyDescent="0.2">
      <c r="A888" s="3">
        <f>'Stocks Returns'!A884</f>
        <v>43532</v>
      </c>
      <c r="B888" s="5">
        <f>SUMPRODUCT('Stocks Returns'!B884:E884,$H$10:$K$10)</f>
        <v>3.6760440942237419E-3</v>
      </c>
      <c r="C888" s="5">
        <f t="shared" si="40"/>
        <v>-3.6760440942237419E-3</v>
      </c>
      <c r="D888" s="24">
        <f t="shared" si="41"/>
        <v>1.0025313041105584</v>
      </c>
      <c r="E888" s="24">
        <f t="shared" si="42"/>
        <v>1.5970533593586582</v>
      </c>
    </row>
    <row r="889" spans="1:5" ht="15" customHeight="1" x14ac:dyDescent="0.2">
      <c r="A889" s="3">
        <f>'Stocks Returns'!A885</f>
        <v>43535</v>
      </c>
      <c r="B889" s="5">
        <f>SUMPRODUCT('Stocks Returns'!B885:E885,$H$10:$K$10)</f>
        <v>2.2328620591669391E-2</v>
      </c>
      <c r="C889" s="5">
        <f t="shared" si="40"/>
        <v>-2.2328620591669391E-2</v>
      </c>
      <c r="D889" s="24">
        <f t="shared" si="41"/>
        <v>1.0152150561288213</v>
      </c>
      <c r="E889" s="24">
        <f t="shared" si="42"/>
        <v>1.6092822346587736</v>
      </c>
    </row>
    <row r="890" spans="1:5" ht="15" customHeight="1" x14ac:dyDescent="0.2">
      <c r="A890" s="3">
        <f>'Stocks Returns'!A886</f>
        <v>43536</v>
      </c>
      <c r="B890" s="5">
        <f>SUMPRODUCT('Stocks Returns'!B886:E886,$H$10:$K$10)</f>
        <v>6.0222390495793142E-3</v>
      </c>
      <c r="C890" s="5">
        <f t="shared" si="40"/>
        <v>-6.0222390495793142E-3</v>
      </c>
      <c r="D890" s="24">
        <f t="shared" si="41"/>
        <v>1.0041267166802001</v>
      </c>
      <c r="E890" s="24">
        <f t="shared" si="42"/>
        <v>1.5986274551689541</v>
      </c>
    </row>
    <row r="891" spans="1:5" ht="15" customHeight="1" x14ac:dyDescent="0.2">
      <c r="A891" s="3">
        <f>'Stocks Returns'!A887</f>
        <v>43537</v>
      </c>
      <c r="B891" s="5">
        <f>SUMPRODUCT('Stocks Returns'!B887:E887,$H$10:$K$10)</f>
        <v>3.4800005834292108E-3</v>
      </c>
      <c r="C891" s="5">
        <f t="shared" si="40"/>
        <v>-3.4800005834292108E-3</v>
      </c>
      <c r="D891" s="24">
        <f t="shared" si="41"/>
        <v>1.002397994523218</v>
      </c>
      <c r="E891" s="24">
        <f t="shared" si="42"/>
        <v>1.5969213672600893</v>
      </c>
    </row>
    <row r="892" spans="1:5" ht="15" customHeight="1" x14ac:dyDescent="0.2">
      <c r="A892" s="3">
        <f>'Stocks Returns'!A888</f>
        <v>43538</v>
      </c>
      <c r="B892" s="5">
        <f>SUMPRODUCT('Stocks Returns'!B888:E888,$H$10:$K$10)</f>
        <v>9.4739016872932118E-3</v>
      </c>
      <c r="C892" s="5">
        <f t="shared" si="40"/>
        <v>-9.4739016872932118E-3</v>
      </c>
      <c r="D892" s="24">
        <f t="shared" si="41"/>
        <v>1.0064738472738457</v>
      </c>
      <c r="E892" s="24">
        <f t="shared" si="42"/>
        <v>1.6009245552883515</v>
      </c>
    </row>
    <row r="893" spans="1:5" ht="15" customHeight="1" x14ac:dyDescent="0.2">
      <c r="A893" s="3">
        <f>'Stocks Returns'!A889</f>
        <v>43539</v>
      </c>
      <c r="B893" s="5">
        <f>SUMPRODUCT('Stocks Returns'!B889:E889,$H$10:$K$10)</f>
        <v>9.4571052777718545E-3</v>
      </c>
      <c r="C893" s="5">
        <f t="shared" si="40"/>
        <v>-9.4571052777718545E-3</v>
      </c>
      <c r="D893" s="24">
        <f t="shared" si="41"/>
        <v>1.0064624257153711</v>
      </c>
      <c r="E893" s="24">
        <f t="shared" si="42"/>
        <v>1.600913431151048</v>
      </c>
    </row>
    <row r="894" spans="1:5" ht="15" customHeight="1" x14ac:dyDescent="0.2">
      <c r="A894" s="3">
        <f>'Stocks Returns'!A890</f>
        <v>43542</v>
      </c>
      <c r="B894" s="5">
        <f>SUMPRODUCT('Stocks Returns'!B890:E890,$H$10:$K$10)</f>
        <v>-3.6415811316211051E-3</v>
      </c>
      <c r="C894" s="5">
        <f t="shared" si="40"/>
        <v>3.6415811316211051E-3</v>
      </c>
      <c r="D894" s="24">
        <f t="shared" si="41"/>
        <v>0.99755531895698391</v>
      </c>
      <c r="E894" s="24">
        <f t="shared" si="42"/>
        <v>1.5920782773837447</v>
      </c>
    </row>
    <row r="895" spans="1:5" ht="15" customHeight="1" x14ac:dyDescent="0.2">
      <c r="A895" s="3">
        <f>'Stocks Returns'!A891</f>
        <v>43543</v>
      </c>
      <c r="B895" s="5">
        <f>SUMPRODUCT('Stocks Returns'!B891:E891,$H$10:$K$10)</f>
        <v>-1.5214525067914679E-3</v>
      </c>
      <c r="C895" s="5">
        <f t="shared" si="40"/>
        <v>1.5214525067914679E-3</v>
      </c>
      <c r="D895" s="24">
        <f t="shared" si="41"/>
        <v>0.99899700642186806</v>
      </c>
      <c r="E895" s="24">
        <f t="shared" si="42"/>
        <v>1.5935298876663886</v>
      </c>
    </row>
    <row r="896" spans="1:5" ht="15" customHeight="1" x14ac:dyDescent="0.2">
      <c r="A896" s="3">
        <f>'Stocks Returns'!A892</f>
        <v>43544</v>
      </c>
      <c r="B896" s="5">
        <f>SUMPRODUCT('Stocks Returns'!B892:E892,$H$10:$K$10)</f>
        <v>-6.6047260866959464E-3</v>
      </c>
      <c r="C896" s="5">
        <f t="shared" si="40"/>
        <v>6.6047260866959464E-3</v>
      </c>
      <c r="D896" s="24">
        <f t="shared" si="41"/>
        <v>0.99554038038753301</v>
      </c>
      <c r="E896" s="24">
        <f t="shared" si="42"/>
        <v>1.5900356139563474</v>
      </c>
    </row>
    <row r="897" spans="1:5" ht="15" customHeight="1" x14ac:dyDescent="0.2">
      <c r="A897" s="3">
        <f>'Stocks Returns'!A893</f>
        <v>43545</v>
      </c>
      <c r="B897" s="5">
        <f>SUMPRODUCT('Stocks Returns'!B893:E893,$H$10:$K$10)</f>
        <v>1.510843964436572E-2</v>
      </c>
      <c r="C897" s="5">
        <f t="shared" si="40"/>
        <v>-1.510843964436572E-2</v>
      </c>
      <c r="D897" s="24">
        <f t="shared" si="41"/>
        <v>1.010305333084655</v>
      </c>
      <c r="E897" s="24">
        <f t="shared" si="42"/>
        <v>1.6046263614298673</v>
      </c>
    </row>
    <row r="898" spans="1:5" ht="15" customHeight="1" x14ac:dyDescent="0.2">
      <c r="A898" s="3">
        <f>'Stocks Returns'!A894</f>
        <v>43546</v>
      </c>
      <c r="B898" s="5">
        <f>SUMPRODUCT('Stocks Returns'!B894:E894,$H$10:$K$10)</f>
        <v>-1.794069196597594E-2</v>
      </c>
      <c r="C898" s="5">
        <f t="shared" si="40"/>
        <v>1.794069196597594E-2</v>
      </c>
      <c r="D898" s="24">
        <f t="shared" si="41"/>
        <v>0.98783192358962257</v>
      </c>
      <c r="E898" s="24">
        <f t="shared" si="42"/>
        <v>1.5820730839811166</v>
      </c>
    </row>
    <row r="899" spans="1:5" ht="15" customHeight="1" x14ac:dyDescent="0.2">
      <c r="A899" s="3">
        <f>'Stocks Returns'!A895</f>
        <v>43549</v>
      </c>
      <c r="B899" s="5">
        <f>SUMPRODUCT('Stocks Returns'!B895:E895,$H$10:$K$10)</f>
        <v>-1.6192483948472903E-3</v>
      </c>
      <c r="C899" s="5">
        <f t="shared" si="40"/>
        <v>1.6192483948472903E-3</v>
      </c>
      <c r="D899" s="24">
        <f t="shared" si="41"/>
        <v>0.99893050521799009</v>
      </c>
      <c r="E899" s="24">
        <f t="shared" si="42"/>
        <v>1.5934631111021791</v>
      </c>
    </row>
    <row r="900" spans="1:5" ht="15" customHeight="1" x14ac:dyDescent="0.2">
      <c r="A900" s="3">
        <f>'Stocks Returns'!A896</f>
        <v>43550</v>
      </c>
      <c r="B900" s="5">
        <f>SUMPRODUCT('Stocks Returns'!B896:E896,$H$10:$K$10)</f>
        <v>1.4117864977361786E-2</v>
      </c>
      <c r="C900" s="5">
        <f t="shared" si="40"/>
        <v>-1.4117864977361786E-2</v>
      </c>
      <c r="D900" s="24">
        <f t="shared" si="41"/>
        <v>1.0096317423110923</v>
      </c>
      <c r="E900" s="24">
        <f t="shared" si="42"/>
        <v>1.6039798984273888</v>
      </c>
    </row>
    <row r="901" spans="1:5" ht="15" customHeight="1" x14ac:dyDescent="0.2">
      <c r="A901" s="3">
        <f>'Stocks Returns'!A897</f>
        <v>43551</v>
      </c>
      <c r="B901" s="5">
        <f>SUMPRODUCT('Stocks Returns'!B897:E897,$H$10:$K$10)</f>
        <v>-9.0416437457065176E-3</v>
      </c>
      <c r="C901" s="5">
        <f t="shared" si="40"/>
        <v>9.0416437457065176E-3</v>
      </c>
      <c r="D901" s="24">
        <f t="shared" si="41"/>
        <v>0.99388327637940577</v>
      </c>
      <c r="E901" s="24">
        <f t="shared" si="42"/>
        <v>1.5883436441975287</v>
      </c>
    </row>
    <row r="902" spans="1:5" ht="15" customHeight="1" x14ac:dyDescent="0.2">
      <c r="A902" s="3">
        <f>'Stocks Returns'!A898</f>
        <v>43552</v>
      </c>
      <c r="B902" s="5">
        <f>SUMPRODUCT('Stocks Returns'!B898:E898,$H$10:$K$10)</f>
        <v>2.4524471993254181E-3</v>
      </c>
      <c r="C902" s="5">
        <f t="shared" ref="C902:C965" si="43">-B902</f>
        <v>-2.4524471993254181E-3</v>
      </c>
      <c r="D902" s="24">
        <f t="shared" ref="D902:D965" si="44">1+$H$13+$H$19*(B902-$H$13)</f>
        <v>1.0016992582220274</v>
      </c>
      <c r="E902" s="24">
        <f t="shared" ref="E902:E965" si="45">$H$22*D902-$H$23*D902^2-LN(1+$H$24*EXP(1-D902^3))</f>
        <v>1.5962283686113035</v>
      </c>
    </row>
    <row r="903" spans="1:5" ht="15" customHeight="1" x14ac:dyDescent="0.2">
      <c r="A903" s="3">
        <f>'Stocks Returns'!A899</f>
        <v>43553</v>
      </c>
      <c r="B903" s="5">
        <f>SUMPRODUCT('Stocks Returns'!B899:E899,$H$10:$K$10)</f>
        <v>1.0714506572616739E-2</v>
      </c>
      <c r="C903" s="5">
        <f t="shared" si="43"/>
        <v>-1.0714506572616739E-2</v>
      </c>
      <c r="D903" s="24">
        <f t="shared" si="44"/>
        <v>1.0073174585958655</v>
      </c>
      <c r="E903" s="24">
        <f t="shared" si="45"/>
        <v>1.6017447365026993</v>
      </c>
    </row>
    <row r="904" spans="1:5" ht="15" customHeight="1" x14ac:dyDescent="0.2">
      <c r="A904" s="3">
        <f>'Stocks Returns'!A900</f>
        <v>43556</v>
      </c>
      <c r="B904" s="5">
        <f>SUMPRODUCT('Stocks Returns'!B900:E900,$H$10:$K$10)</f>
        <v>1.0493721814516547E-2</v>
      </c>
      <c r="C904" s="5">
        <f t="shared" si="43"/>
        <v>-1.0493721814516547E-2</v>
      </c>
      <c r="D904" s="24">
        <f t="shared" si="44"/>
        <v>1.0071673249603574</v>
      </c>
      <c r="E904" s="24">
        <f t="shared" si="45"/>
        <v>1.6015989837662432</v>
      </c>
    </row>
    <row r="905" spans="1:5" ht="15" customHeight="1" x14ac:dyDescent="0.2">
      <c r="A905" s="3">
        <f>'Stocks Returns'!A901</f>
        <v>43557</v>
      </c>
      <c r="B905" s="5">
        <f>SUMPRODUCT('Stocks Returns'!B901:E901,$H$10:$K$10)</f>
        <v>3.202950473679648E-3</v>
      </c>
      <c r="C905" s="5">
        <f t="shared" si="43"/>
        <v>-3.202950473679648E-3</v>
      </c>
      <c r="D905" s="24">
        <f t="shared" si="44"/>
        <v>1.0022096004485883</v>
      </c>
      <c r="E905" s="24">
        <f t="shared" si="45"/>
        <v>1.5967347132782717</v>
      </c>
    </row>
    <row r="906" spans="1:5" ht="15" customHeight="1" x14ac:dyDescent="0.2">
      <c r="A906" s="3">
        <f>'Stocks Returns'!A902</f>
        <v>43558</v>
      </c>
      <c r="B906" s="5">
        <f>SUMPRODUCT('Stocks Returns'!B902:E902,$H$10:$K$10)</f>
        <v>6.1687381693998422E-3</v>
      </c>
      <c r="C906" s="5">
        <f t="shared" si="43"/>
        <v>-6.1687381693998422E-3</v>
      </c>
      <c r="D906" s="24">
        <f t="shared" si="44"/>
        <v>1.0042263360816781</v>
      </c>
      <c r="E906" s="24">
        <f t="shared" si="45"/>
        <v>1.5987254033551941</v>
      </c>
    </row>
    <row r="907" spans="1:5" ht="15" customHeight="1" x14ac:dyDescent="0.2">
      <c r="A907" s="3">
        <f>'Stocks Returns'!A903</f>
        <v>43559</v>
      </c>
      <c r="B907" s="5">
        <f>SUMPRODUCT('Stocks Returns'!B903:E903,$H$10:$K$10)</f>
        <v>-3.9602325611699327E-3</v>
      </c>
      <c r="C907" s="5">
        <f t="shared" si="43"/>
        <v>3.9602325611699327E-3</v>
      </c>
      <c r="D907" s="24">
        <f t="shared" si="44"/>
        <v>0.9973386359848907</v>
      </c>
      <c r="E907" s="24">
        <f t="shared" si="45"/>
        <v>1.5918593872722124</v>
      </c>
    </row>
    <row r="908" spans="1:5" ht="15" customHeight="1" x14ac:dyDescent="0.2">
      <c r="A908" s="3">
        <f>'Stocks Returns'!A904</f>
        <v>43560</v>
      </c>
      <c r="B908" s="5">
        <f>SUMPRODUCT('Stocks Returns'!B904:E904,$H$10:$K$10)</f>
        <v>1.4883963591652881E-3</v>
      </c>
      <c r="C908" s="5">
        <f t="shared" si="43"/>
        <v>-1.4883963591652881E-3</v>
      </c>
      <c r="D908" s="24">
        <f t="shared" si="44"/>
        <v>1.0010437036507187</v>
      </c>
      <c r="E908" s="24">
        <f t="shared" si="45"/>
        <v>1.5955764153915413</v>
      </c>
    </row>
    <row r="909" spans="1:5" ht="15" customHeight="1" x14ac:dyDescent="0.2">
      <c r="A909" s="3">
        <f>'Stocks Returns'!A905</f>
        <v>43563</v>
      </c>
      <c r="B909" s="5">
        <f>SUMPRODUCT('Stocks Returns'!B905:E905,$H$10:$K$10)</f>
        <v>1.5423833573162792E-3</v>
      </c>
      <c r="C909" s="5">
        <f t="shared" si="43"/>
        <v>-1.5423833573162792E-3</v>
      </c>
      <c r="D909" s="24">
        <f t="shared" si="44"/>
        <v>1.0010804148094612</v>
      </c>
      <c r="E909" s="24">
        <f t="shared" si="45"/>
        <v>1.5956129704268582</v>
      </c>
    </row>
    <row r="910" spans="1:5" ht="15" customHeight="1" x14ac:dyDescent="0.2">
      <c r="A910" s="3">
        <f>'Stocks Returns'!A906</f>
        <v>43564</v>
      </c>
      <c r="B910" s="5">
        <f>SUMPRODUCT('Stocks Returns'!B906:E906,$H$10:$K$10)</f>
        <v>-2.5015092656784747E-3</v>
      </c>
      <c r="C910" s="5">
        <f t="shared" si="43"/>
        <v>2.5015092656784747E-3</v>
      </c>
      <c r="D910" s="24">
        <f t="shared" si="44"/>
        <v>0.99833056782582485</v>
      </c>
      <c r="E910" s="24">
        <f t="shared" si="45"/>
        <v>1.5928598919104557</v>
      </c>
    </row>
    <row r="911" spans="1:5" ht="15" customHeight="1" x14ac:dyDescent="0.2">
      <c r="A911" s="3">
        <f>'Stocks Returns'!A907</f>
        <v>43565</v>
      </c>
      <c r="B911" s="5">
        <f>SUMPRODUCT('Stocks Returns'!B907:E907,$H$10:$K$10)</f>
        <v>7.427231040461473E-3</v>
      </c>
      <c r="C911" s="5">
        <f t="shared" si="43"/>
        <v>-7.427231040461473E-3</v>
      </c>
      <c r="D911" s="24">
        <f t="shared" si="44"/>
        <v>1.005082111234</v>
      </c>
      <c r="E911" s="24">
        <f t="shared" si="45"/>
        <v>1.5995651721301505</v>
      </c>
    </row>
    <row r="912" spans="1:5" ht="15" customHeight="1" x14ac:dyDescent="0.2">
      <c r="A912" s="3">
        <f>'Stocks Returns'!A908</f>
        <v>43566</v>
      </c>
      <c r="B912" s="5">
        <f>SUMPRODUCT('Stocks Returns'!B908:E908,$H$10:$K$10)</f>
        <v>-4.3198798154530198E-3</v>
      </c>
      <c r="C912" s="5">
        <f t="shared" si="43"/>
        <v>4.3198798154530198E-3</v>
      </c>
      <c r="D912" s="24">
        <f t="shared" si="44"/>
        <v>0.99709407585197818</v>
      </c>
      <c r="E912" s="24">
        <f t="shared" si="45"/>
        <v>1.591612111641864</v>
      </c>
    </row>
    <row r="913" spans="1:5" ht="15" customHeight="1" x14ac:dyDescent="0.2">
      <c r="A913" s="3">
        <f>'Stocks Returns'!A909</f>
        <v>43567</v>
      </c>
      <c r="B913" s="5">
        <f>SUMPRODUCT('Stocks Returns'!B909:E909,$H$10:$K$10)</f>
        <v>1.1557079712017639E-2</v>
      </c>
      <c r="C913" s="5">
        <f t="shared" si="43"/>
        <v>-1.1557079712017639E-2</v>
      </c>
      <c r="D913" s="24">
        <f t="shared" si="44"/>
        <v>1.0078904083306581</v>
      </c>
      <c r="E913" s="24">
        <f t="shared" si="45"/>
        <v>1.6023001265700847</v>
      </c>
    </row>
    <row r="914" spans="1:5" ht="15" customHeight="1" x14ac:dyDescent="0.2">
      <c r="A914" s="3">
        <f>'Stocks Returns'!A910</f>
        <v>43570</v>
      </c>
      <c r="B914" s="5">
        <f>SUMPRODUCT('Stocks Returns'!B910:E910,$H$10:$K$10)</f>
        <v>4.7521332992057465E-3</v>
      </c>
      <c r="C914" s="5">
        <f t="shared" si="43"/>
        <v>-4.7521332992057465E-3</v>
      </c>
      <c r="D914" s="24">
        <f t="shared" si="44"/>
        <v>1.0032630447699462</v>
      </c>
      <c r="E914" s="24">
        <f t="shared" si="45"/>
        <v>1.5977765953685394</v>
      </c>
    </row>
    <row r="915" spans="1:5" ht="15" customHeight="1" x14ac:dyDescent="0.2">
      <c r="A915" s="3">
        <f>'Stocks Returns'!A911</f>
        <v>43571</v>
      </c>
      <c r="B915" s="5">
        <f>SUMPRODUCT('Stocks Returns'!B911:E911,$H$10:$K$10)</f>
        <v>5.028498186785389E-4</v>
      </c>
      <c r="C915" s="5">
        <f t="shared" si="43"/>
        <v>-5.028498186785389E-4</v>
      </c>
      <c r="D915" s="24">
        <f t="shared" si="44"/>
        <v>1.0003735320031877</v>
      </c>
      <c r="E915" s="24">
        <f t="shared" si="45"/>
        <v>1.5949081447732105</v>
      </c>
    </row>
    <row r="916" spans="1:5" ht="15" customHeight="1" x14ac:dyDescent="0.2">
      <c r="A916" s="3">
        <f>'Stocks Returns'!A912</f>
        <v>43572</v>
      </c>
      <c r="B916" s="5">
        <f>SUMPRODUCT('Stocks Returns'!B912:E912,$H$10:$K$10)</f>
        <v>2.3743114743701448E-3</v>
      </c>
      <c r="C916" s="5">
        <f t="shared" si="43"/>
        <v>-2.3743114743701448E-3</v>
      </c>
      <c r="D916" s="24">
        <f t="shared" si="44"/>
        <v>1.0016461259290579</v>
      </c>
      <c r="E916" s="24">
        <f t="shared" si="45"/>
        <v>1.5961755924092922</v>
      </c>
    </row>
    <row r="917" spans="1:5" ht="15" customHeight="1" x14ac:dyDescent="0.2">
      <c r="A917" s="3">
        <f>'Stocks Returns'!A913</f>
        <v>43573</v>
      </c>
      <c r="B917" s="5">
        <f>SUMPRODUCT('Stocks Returns'!B913:E913,$H$10:$K$10)</f>
        <v>-2.0305530683214215E-3</v>
      </c>
      <c r="C917" s="5">
        <f t="shared" si="43"/>
        <v>2.0305530683214215E-3</v>
      </c>
      <c r="D917" s="24">
        <f t="shared" si="44"/>
        <v>0.99865081804002764</v>
      </c>
      <c r="E917" s="24">
        <f t="shared" si="45"/>
        <v>1.5931820726210941</v>
      </c>
    </row>
    <row r="918" spans="1:5" ht="15" customHeight="1" x14ac:dyDescent="0.2">
      <c r="A918" s="3">
        <f>'Stocks Returns'!A914</f>
        <v>43574</v>
      </c>
      <c r="B918" s="5">
        <f>SUMPRODUCT('Stocks Returns'!B914:E914,$H$10:$K$10)</f>
        <v>0</v>
      </c>
      <c r="C918" s="5">
        <f t="shared" si="43"/>
        <v>0</v>
      </c>
      <c r="D918" s="24">
        <f t="shared" si="44"/>
        <v>1.0000315941264861</v>
      </c>
      <c r="E918" s="24">
        <f t="shared" si="45"/>
        <v>1.594566484021902</v>
      </c>
    </row>
    <row r="919" spans="1:5" ht="15" customHeight="1" x14ac:dyDescent="0.2">
      <c r="A919" s="3">
        <f>'Stocks Returns'!A915</f>
        <v>43577</v>
      </c>
      <c r="B919" s="5">
        <f>SUMPRODUCT('Stocks Returns'!B915:E915,$H$10:$K$10)</f>
        <v>5.749794075716137E-4</v>
      </c>
      <c r="C919" s="5">
        <f t="shared" si="43"/>
        <v>-5.749794075716137E-4</v>
      </c>
      <c r="D919" s="24">
        <f t="shared" si="44"/>
        <v>1.0004225801236348</v>
      </c>
      <c r="E919" s="24">
        <f t="shared" si="45"/>
        <v>1.5949571147669195</v>
      </c>
    </row>
    <row r="920" spans="1:5" ht="15" customHeight="1" x14ac:dyDescent="0.2">
      <c r="A920" s="3">
        <f>'Stocks Returns'!A916</f>
        <v>43578</v>
      </c>
      <c r="B920" s="5">
        <f>SUMPRODUCT('Stocks Returns'!B916:E916,$H$10:$K$10)</f>
        <v>7.641329187621392E-3</v>
      </c>
      <c r="C920" s="5">
        <f t="shared" si="43"/>
        <v>-7.641329187621392E-3</v>
      </c>
      <c r="D920" s="24">
        <f t="shared" si="44"/>
        <v>1.0052276979740689</v>
      </c>
      <c r="E920" s="24">
        <f t="shared" si="45"/>
        <v>1.5997077414189227</v>
      </c>
    </row>
    <row r="921" spans="1:5" ht="15" customHeight="1" x14ac:dyDescent="0.2">
      <c r="A921" s="3">
        <f>'Stocks Returns'!A917</f>
        <v>43579</v>
      </c>
      <c r="B921" s="5">
        <f>SUMPRODUCT('Stocks Returns'!B917:E917,$H$10:$K$10)</f>
        <v>-5.2801178880147433E-4</v>
      </c>
      <c r="C921" s="5">
        <f t="shared" si="43"/>
        <v>5.2801178880147433E-4</v>
      </c>
      <c r="D921" s="24">
        <f t="shared" si="44"/>
        <v>0.99967254611010126</v>
      </c>
      <c r="E921" s="24">
        <f t="shared" si="45"/>
        <v>1.5942072235966473</v>
      </c>
    </row>
    <row r="922" spans="1:5" ht="15" customHeight="1" x14ac:dyDescent="0.2">
      <c r="A922" s="3">
        <f>'Stocks Returns'!A918</f>
        <v>43580</v>
      </c>
      <c r="B922" s="5">
        <f>SUMPRODUCT('Stocks Returns'!B918:E918,$H$10:$K$10)</f>
        <v>-3.7670000819195891E-3</v>
      </c>
      <c r="C922" s="5">
        <f t="shared" si="43"/>
        <v>3.7670000819195891E-3</v>
      </c>
      <c r="D922" s="24">
        <f t="shared" si="44"/>
        <v>0.99747003407078094</v>
      </c>
      <c r="E922" s="24">
        <f t="shared" si="45"/>
        <v>1.5919921460816904</v>
      </c>
    </row>
    <row r="923" spans="1:5" ht="15" customHeight="1" x14ac:dyDescent="0.2">
      <c r="A923" s="3">
        <f>'Stocks Returns'!A919</f>
        <v>43581</v>
      </c>
      <c r="B923" s="5">
        <f>SUMPRODUCT('Stocks Returns'!B919:E919,$H$10:$K$10)</f>
        <v>1.1581548183674286E-2</v>
      </c>
      <c r="C923" s="5">
        <f t="shared" si="43"/>
        <v>-1.1581548183674286E-2</v>
      </c>
      <c r="D923" s="24">
        <f t="shared" si="44"/>
        <v>1.0079070468913847</v>
      </c>
      <c r="E923" s="24">
        <f t="shared" si="45"/>
        <v>1.6023162352714584</v>
      </c>
    </row>
    <row r="924" spans="1:5" ht="15" customHeight="1" x14ac:dyDescent="0.2">
      <c r="A924" s="3">
        <f>'Stocks Returns'!A920</f>
        <v>43584</v>
      </c>
      <c r="B924" s="5">
        <f>SUMPRODUCT('Stocks Returns'!B920:E920,$H$10:$K$10)</f>
        <v>7.1243656802339106E-3</v>
      </c>
      <c r="C924" s="5">
        <f t="shared" si="43"/>
        <v>-7.1243656802339106E-3</v>
      </c>
      <c r="D924" s="24">
        <f t="shared" si="44"/>
        <v>1.0048761627890452</v>
      </c>
      <c r="E924" s="24">
        <f t="shared" si="45"/>
        <v>1.5993633459350283</v>
      </c>
    </row>
    <row r="925" spans="1:5" ht="15" customHeight="1" x14ac:dyDescent="0.2">
      <c r="A925" s="3">
        <f>'Stocks Returns'!A921</f>
        <v>43585</v>
      </c>
      <c r="B925" s="5">
        <f>SUMPRODUCT('Stocks Returns'!B921:E921,$H$10:$K$10)</f>
        <v>2.4999510519673365E-3</v>
      </c>
      <c r="C925" s="5">
        <f t="shared" si="43"/>
        <v>-2.4999510519673365E-3</v>
      </c>
      <c r="D925" s="24">
        <f t="shared" si="44"/>
        <v>1.001731560841824</v>
      </c>
      <c r="E925" s="24">
        <f t="shared" si="45"/>
        <v>1.5962604492017127</v>
      </c>
    </row>
    <row r="926" spans="1:5" ht="15" customHeight="1" x14ac:dyDescent="0.2">
      <c r="A926" s="3">
        <f>'Stocks Returns'!A922</f>
        <v>43586</v>
      </c>
      <c r="B926" s="5">
        <f>SUMPRODUCT('Stocks Returns'!B922:E922,$H$10:$K$10)</f>
        <v>-9.9135597061841829E-3</v>
      </c>
      <c r="C926" s="5">
        <f t="shared" si="43"/>
        <v>9.9135597061841829E-3</v>
      </c>
      <c r="D926" s="24">
        <f t="shared" si="44"/>
        <v>0.99329037352628091</v>
      </c>
      <c r="E926" s="24">
        <f t="shared" si="45"/>
        <v>1.5877356291280296</v>
      </c>
    </row>
    <row r="927" spans="1:5" ht="15" customHeight="1" x14ac:dyDescent="0.2">
      <c r="A927" s="3">
        <f>'Stocks Returns'!A923</f>
        <v>43587</v>
      </c>
      <c r="B927" s="5">
        <f>SUMPRODUCT('Stocks Returns'!B923:E923,$H$10:$K$10)</f>
        <v>-8.6203501872603918E-3</v>
      </c>
      <c r="C927" s="5">
        <f t="shared" si="43"/>
        <v>8.6203501872603918E-3</v>
      </c>
      <c r="D927" s="24">
        <f t="shared" si="44"/>
        <v>0.99416975599914914</v>
      </c>
      <c r="E927" s="24">
        <f t="shared" si="45"/>
        <v>1.5886369281500694</v>
      </c>
    </row>
    <row r="928" spans="1:5" ht="15" customHeight="1" x14ac:dyDescent="0.2">
      <c r="A928" s="3">
        <f>'Stocks Returns'!A924</f>
        <v>43588</v>
      </c>
      <c r="B928" s="5">
        <f>SUMPRODUCT('Stocks Returns'!B924:E924,$H$10:$K$10)</f>
        <v>5.7749267487888873E-3</v>
      </c>
      <c r="C928" s="5">
        <f t="shared" si="43"/>
        <v>-5.7749267487888873E-3</v>
      </c>
      <c r="D928" s="24">
        <f t="shared" si="44"/>
        <v>1.0039585443156627</v>
      </c>
      <c r="E928" s="24">
        <f t="shared" si="45"/>
        <v>1.5984620132527978</v>
      </c>
    </row>
    <row r="929" spans="1:5" ht="15" customHeight="1" x14ac:dyDescent="0.2">
      <c r="A929" s="3">
        <f>'Stocks Returns'!A925</f>
        <v>43591</v>
      </c>
      <c r="B929" s="5">
        <f>SUMPRODUCT('Stocks Returns'!B925:E925,$H$10:$K$10)</f>
        <v>-1.5007915741020292E-3</v>
      </c>
      <c r="C929" s="5">
        <f t="shared" si="43"/>
        <v>1.5007915741020292E-3</v>
      </c>
      <c r="D929" s="24">
        <f t="shared" si="44"/>
        <v>0.99901105585609684</v>
      </c>
      <c r="E929" s="24">
        <f t="shared" si="45"/>
        <v>1.5935439930160902</v>
      </c>
    </row>
    <row r="930" spans="1:5" ht="15" customHeight="1" x14ac:dyDescent="0.2">
      <c r="A930" s="3">
        <f>'Stocks Returns'!A926</f>
        <v>43592</v>
      </c>
      <c r="B930" s="5">
        <f>SUMPRODUCT('Stocks Returns'!B926:E926,$H$10:$K$10)</f>
        <v>-1.4014674224024441E-2</v>
      </c>
      <c r="C930" s="5">
        <f t="shared" si="43"/>
        <v>1.4014674224024441E-2</v>
      </c>
      <c r="D930" s="24">
        <f t="shared" si="44"/>
        <v>0.99050161565414963</v>
      </c>
      <c r="E930" s="24">
        <f t="shared" si="45"/>
        <v>1.5848572080191858</v>
      </c>
    </row>
    <row r="931" spans="1:5" ht="15" customHeight="1" x14ac:dyDescent="0.2">
      <c r="A931" s="3">
        <f>'Stocks Returns'!A927</f>
        <v>43593</v>
      </c>
      <c r="B931" s="5">
        <f>SUMPRODUCT('Stocks Returns'!B927:E927,$H$10:$K$10)</f>
        <v>1.0667717535305747E-3</v>
      </c>
      <c r="C931" s="5">
        <f t="shared" si="43"/>
        <v>-1.0667717535305747E-3</v>
      </c>
      <c r="D931" s="24">
        <f t="shared" si="44"/>
        <v>1.0007569989188869</v>
      </c>
      <c r="E931" s="24">
        <f t="shared" si="45"/>
        <v>1.5952907441374649</v>
      </c>
    </row>
    <row r="932" spans="1:5" ht="15" customHeight="1" x14ac:dyDescent="0.2">
      <c r="A932" s="3">
        <f>'Stocks Returns'!A928</f>
        <v>43594</v>
      </c>
      <c r="B932" s="5">
        <f>SUMPRODUCT('Stocks Returns'!B928:E928,$H$10:$K$10)</f>
        <v>-7.2336437440172451E-3</v>
      </c>
      <c r="C932" s="5">
        <f t="shared" si="43"/>
        <v>7.2336437440172451E-3</v>
      </c>
      <c r="D932" s="24">
        <f t="shared" si="44"/>
        <v>0.99511271638055443</v>
      </c>
      <c r="E932" s="24">
        <f t="shared" si="45"/>
        <v>1.5895999925956079</v>
      </c>
    </row>
    <row r="933" spans="1:5" ht="15" customHeight="1" x14ac:dyDescent="0.2">
      <c r="A933" s="3">
        <f>'Stocks Returns'!A929</f>
        <v>43595</v>
      </c>
      <c r="B933" s="5">
        <f>SUMPRODUCT('Stocks Returns'!B929:E929,$H$10:$K$10)</f>
        <v>5.0840025642272454E-3</v>
      </c>
      <c r="C933" s="5">
        <f t="shared" si="43"/>
        <v>-5.0840025642272454E-3</v>
      </c>
      <c r="D933" s="24">
        <f t="shared" si="44"/>
        <v>1.0034887158701606</v>
      </c>
      <c r="E933" s="24">
        <f t="shared" si="45"/>
        <v>1.597999208808637</v>
      </c>
    </row>
    <row r="934" spans="1:5" ht="15" customHeight="1" x14ac:dyDescent="0.2">
      <c r="A934" s="3">
        <f>'Stocks Returns'!A930</f>
        <v>43598</v>
      </c>
      <c r="B934" s="5">
        <f>SUMPRODUCT('Stocks Returns'!B930:E930,$H$10:$K$10)</f>
        <v>-2.4211144150802617E-2</v>
      </c>
      <c r="C934" s="5">
        <f t="shared" si="43"/>
        <v>2.4211144150802617E-2</v>
      </c>
      <c r="D934" s="24">
        <f t="shared" si="44"/>
        <v>0.9835680161039404</v>
      </c>
      <c r="E934" s="24">
        <f t="shared" si="45"/>
        <v>1.5775687714952451</v>
      </c>
    </row>
    <row r="935" spans="1:5" ht="15" customHeight="1" x14ac:dyDescent="0.2">
      <c r="A935" s="3">
        <f>'Stocks Returns'!A931</f>
        <v>43599</v>
      </c>
      <c r="B935" s="5">
        <f>SUMPRODUCT('Stocks Returns'!B931:E931,$H$10:$K$10)</f>
        <v>1.7867260500564319E-2</v>
      </c>
      <c r="C935" s="5">
        <f t="shared" si="43"/>
        <v>-1.7867260500564319E-2</v>
      </c>
      <c r="D935" s="24">
        <f t="shared" si="44"/>
        <v>1.0121813312668699</v>
      </c>
      <c r="E935" s="24">
        <f t="shared" si="45"/>
        <v>1.606417034673155</v>
      </c>
    </row>
    <row r="936" spans="1:5" ht="15" customHeight="1" x14ac:dyDescent="0.2">
      <c r="A936" s="3">
        <f>'Stocks Returns'!A932</f>
        <v>43600</v>
      </c>
      <c r="B936" s="5">
        <f>SUMPRODUCT('Stocks Returns'!B932:E932,$H$10:$K$10)</f>
        <v>1.5832743445792583E-2</v>
      </c>
      <c r="C936" s="5">
        <f t="shared" si="43"/>
        <v>-1.5832743445792583E-2</v>
      </c>
      <c r="D936" s="24">
        <f t="shared" si="44"/>
        <v>1.0107978596696252</v>
      </c>
      <c r="E936" s="24">
        <f t="shared" si="45"/>
        <v>1.6050978799429321</v>
      </c>
    </row>
    <row r="937" spans="1:5" ht="15" customHeight="1" x14ac:dyDescent="0.2">
      <c r="A937" s="3">
        <f>'Stocks Returns'!A933</f>
        <v>43601</v>
      </c>
      <c r="B937" s="5">
        <f>SUMPRODUCT('Stocks Returns'!B933:E933,$H$10:$K$10)</f>
        <v>1.1146765459351029E-2</v>
      </c>
      <c r="C937" s="5">
        <f t="shared" si="43"/>
        <v>-1.1146765459351029E-2</v>
      </c>
      <c r="D937" s="24">
        <f t="shared" si="44"/>
        <v>1.007611394638845</v>
      </c>
      <c r="E937" s="24">
        <f t="shared" si="45"/>
        <v>1.6020298305741023</v>
      </c>
    </row>
    <row r="938" spans="1:5" ht="15" customHeight="1" x14ac:dyDescent="0.2">
      <c r="A938" s="3">
        <f>'Stocks Returns'!A934</f>
        <v>43602</v>
      </c>
      <c r="B938" s="5">
        <f>SUMPRODUCT('Stocks Returns'!B934:E934,$H$10:$K$10)</f>
        <v>-6.0123423077567606E-3</v>
      </c>
      <c r="C938" s="5">
        <f t="shared" si="43"/>
        <v>6.0123423077567606E-3</v>
      </c>
      <c r="D938" s="24">
        <f t="shared" si="44"/>
        <v>0.99594320135721159</v>
      </c>
      <c r="E938" s="24">
        <f t="shared" si="45"/>
        <v>1.5904452669244933</v>
      </c>
    </row>
    <row r="939" spans="1:5" ht="15" customHeight="1" x14ac:dyDescent="0.2">
      <c r="A939" s="3">
        <f>'Stocks Returns'!A935</f>
        <v>43605</v>
      </c>
      <c r="B939" s="5">
        <f>SUMPRODUCT('Stocks Returns'!B935:E935,$H$10:$K$10)</f>
        <v>-6.8690714323525583E-3</v>
      </c>
      <c r="C939" s="5">
        <f t="shared" si="43"/>
        <v>6.8690714323525583E-3</v>
      </c>
      <c r="D939" s="24">
        <f t="shared" si="44"/>
        <v>0.9953606255524865</v>
      </c>
      <c r="E939" s="24">
        <f t="shared" si="45"/>
        <v>1.5898526028003266</v>
      </c>
    </row>
    <row r="940" spans="1:5" ht="15" customHeight="1" x14ac:dyDescent="0.2">
      <c r="A940" s="3">
        <f>'Stocks Returns'!A936</f>
        <v>43606</v>
      </c>
      <c r="B940" s="5">
        <f>SUMPRODUCT('Stocks Returns'!B936:E936,$H$10:$K$10)</f>
        <v>4.5721036286930613E-3</v>
      </c>
      <c r="C940" s="5">
        <f t="shared" si="43"/>
        <v>-4.5721036286930613E-3</v>
      </c>
      <c r="D940" s="24">
        <f t="shared" si="44"/>
        <v>1.0031406245939976</v>
      </c>
      <c r="E940" s="24">
        <f t="shared" si="45"/>
        <v>1.5976557480965528</v>
      </c>
    </row>
    <row r="941" spans="1:5" ht="15" customHeight="1" x14ac:dyDescent="0.2">
      <c r="A941" s="3">
        <f>'Stocks Returns'!A937</f>
        <v>43607</v>
      </c>
      <c r="B941" s="5">
        <f>SUMPRODUCT('Stocks Returns'!B937:E937,$H$10:$K$10)</f>
        <v>1.9920467286301132E-3</v>
      </c>
      <c r="C941" s="5">
        <f t="shared" si="43"/>
        <v>-1.9920467286301132E-3</v>
      </c>
      <c r="D941" s="24">
        <f t="shared" si="44"/>
        <v>1.0013861859019546</v>
      </c>
      <c r="E941" s="24">
        <f t="shared" si="45"/>
        <v>1.5959172312181202</v>
      </c>
    </row>
    <row r="942" spans="1:5" ht="15" customHeight="1" x14ac:dyDescent="0.2">
      <c r="A942" s="3">
        <f>'Stocks Returns'!A938</f>
        <v>43608</v>
      </c>
      <c r="B942" s="5">
        <f>SUMPRODUCT('Stocks Returns'!B938:E938,$H$10:$K$10)</f>
        <v>-1.5711243426017731E-2</v>
      </c>
      <c r="C942" s="5">
        <f t="shared" si="43"/>
        <v>1.5711243426017731E-2</v>
      </c>
      <c r="D942" s="24">
        <f t="shared" si="44"/>
        <v>0.9893479485967942</v>
      </c>
      <c r="E942" s="24">
        <f t="shared" si="45"/>
        <v>1.583657514064202</v>
      </c>
    </row>
    <row r="943" spans="1:5" ht="15" customHeight="1" x14ac:dyDescent="0.2">
      <c r="A943" s="3">
        <f>'Stocks Returns'!A939</f>
        <v>43609</v>
      </c>
      <c r="B943" s="5">
        <f>SUMPRODUCT('Stocks Returns'!B939:E939,$H$10:$K$10)</f>
        <v>5.3655055464740852E-3</v>
      </c>
      <c r="C943" s="5">
        <f t="shared" si="43"/>
        <v>-5.3655055464740852E-3</v>
      </c>
      <c r="D943" s="24">
        <f t="shared" si="44"/>
        <v>1.0036801378980886</v>
      </c>
      <c r="E943" s="24">
        <f t="shared" si="45"/>
        <v>1.5981878764290469</v>
      </c>
    </row>
    <row r="944" spans="1:5" ht="15" customHeight="1" x14ac:dyDescent="0.2">
      <c r="A944" s="3">
        <f>'Stocks Returns'!A940</f>
        <v>43612</v>
      </c>
      <c r="B944" s="5">
        <f>SUMPRODUCT('Stocks Returns'!B940:E940,$H$10:$K$10)</f>
        <v>0</v>
      </c>
      <c r="C944" s="5">
        <f t="shared" si="43"/>
        <v>0</v>
      </c>
      <c r="D944" s="24">
        <f t="shared" si="44"/>
        <v>1.0000315941264861</v>
      </c>
      <c r="E944" s="24">
        <f t="shared" si="45"/>
        <v>1.594566484021902</v>
      </c>
    </row>
    <row r="945" spans="1:5" ht="15" customHeight="1" x14ac:dyDescent="0.2">
      <c r="A945" s="3">
        <f>'Stocks Returns'!A941</f>
        <v>43613</v>
      </c>
      <c r="B945" s="5">
        <f>SUMPRODUCT('Stocks Returns'!B941:E941,$H$10:$K$10)</f>
        <v>4.8204332927817648E-3</v>
      </c>
      <c r="C945" s="5">
        <f t="shared" si="43"/>
        <v>-4.8204332927817648E-3</v>
      </c>
      <c r="D945" s="24">
        <f t="shared" si="44"/>
        <v>1.0033094887655778</v>
      </c>
      <c r="E945" s="24">
        <f t="shared" si="45"/>
        <v>1.5978224268456942</v>
      </c>
    </row>
    <row r="946" spans="1:5" ht="15" customHeight="1" x14ac:dyDescent="0.2">
      <c r="A946" s="3">
        <f>'Stocks Returns'!A942</f>
        <v>43614</v>
      </c>
      <c r="B946" s="5">
        <f>SUMPRODUCT('Stocks Returns'!B942:E942,$H$10:$K$10)</f>
        <v>-4.1142122864306621E-3</v>
      </c>
      <c r="C946" s="5">
        <f t="shared" si="43"/>
        <v>4.1142122864306621E-3</v>
      </c>
      <c r="D946" s="24">
        <f t="shared" si="44"/>
        <v>0.99723392977171332</v>
      </c>
      <c r="E946" s="24">
        <f t="shared" si="45"/>
        <v>1.5917535475680502</v>
      </c>
    </row>
    <row r="947" spans="1:5" ht="15" customHeight="1" x14ac:dyDescent="0.2">
      <c r="A947" s="3">
        <f>'Stocks Returns'!A943</f>
        <v>43615</v>
      </c>
      <c r="B947" s="5">
        <f>SUMPRODUCT('Stocks Returns'!B943:E943,$H$10:$K$10)</f>
        <v>8.5143326106217694E-4</v>
      </c>
      <c r="C947" s="5">
        <f t="shared" si="43"/>
        <v>-8.5143326106217694E-4</v>
      </c>
      <c r="D947" s="24">
        <f t="shared" si="44"/>
        <v>1.0006105687440086</v>
      </c>
      <c r="E947" s="24">
        <f t="shared" si="45"/>
        <v>1.5951447147439155</v>
      </c>
    </row>
    <row r="948" spans="1:5" ht="15" customHeight="1" x14ac:dyDescent="0.2">
      <c r="A948" s="3">
        <f>'Stocks Returns'!A944</f>
        <v>43616</v>
      </c>
      <c r="B948" s="5">
        <f>SUMPRODUCT('Stocks Returns'!B944:E944,$H$10:$K$10)</f>
        <v>-9.3144140273387598E-3</v>
      </c>
      <c r="C948" s="5">
        <f t="shared" si="43"/>
        <v>9.3144140273387598E-3</v>
      </c>
      <c r="D948" s="24">
        <f t="shared" si="44"/>
        <v>0.99369779258789581</v>
      </c>
      <c r="E948" s="24">
        <f t="shared" si="45"/>
        <v>1.5881535819184833</v>
      </c>
    </row>
    <row r="949" spans="1:5" ht="15" customHeight="1" x14ac:dyDescent="0.2">
      <c r="A949" s="3">
        <f>'Stocks Returns'!A945</f>
        <v>43619</v>
      </c>
      <c r="B949" s="5">
        <f>SUMPRODUCT('Stocks Returns'!B945:E945,$H$10:$K$10)</f>
        <v>-1.581339140686009E-2</v>
      </c>
      <c r="C949" s="5">
        <f t="shared" si="43"/>
        <v>1.581339140686009E-2</v>
      </c>
      <c r="D949" s="24">
        <f t="shared" si="44"/>
        <v>0.98927848796982132</v>
      </c>
      <c r="E949" s="24">
        <f t="shared" si="45"/>
        <v>1.583585115779119</v>
      </c>
    </row>
    <row r="950" spans="1:5" ht="15" customHeight="1" x14ac:dyDescent="0.2">
      <c r="A950" s="3">
        <f>'Stocks Returns'!A946</f>
        <v>43620</v>
      </c>
      <c r="B950" s="5">
        <f>SUMPRODUCT('Stocks Returns'!B946:E946,$H$10:$K$10)</f>
        <v>2.5942352767342094E-2</v>
      </c>
      <c r="C950" s="5">
        <f t="shared" si="43"/>
        <v>-2.5942352767342094E-2</v>
      </c>
      <c r="D950" s="24">
        <f t="shared" si="44"/>
        <v>1.0176723940082788</v>
      </c>
      <c r="E950" s="24">
        <f t="shared" si="45"/>
        <v>1.6115752616200834</v>
      </c>
    </row>
    <row r="951" spans="1:5" ht="15" customHeight="1" x14ac:dyDescent="0.2">
      <c r="A951" s="3">
        <f>'Stocks Returns'!A947</f>
        <v>43621</v>
      </c>
      <c r="B951" s="5">
        <f>SUMPRODUCT('Stocks Returns'!B947:E947,$H$10:$K$10)</f>
        <v>1.548323114405149E-2</v>
      </c>
      <c r="C951" s="5">
        <f t="shared" si="43"/>
        <v>-1.548323114405149E-2</v>
      </c>
      <c r="D951" s="24">
        <f t="shared" si="44"/>
        <v>1.0105601913044413</v>
      </c>
      <c r="E951" s="24">
        <f t="shared" si="45"/>
        <v>1.6048704727249388</v>
      </c>
    </row>
    <row r="952" spans="1:5" ht="15" customHeight="1" x14ac:dyDescent="0.2">
      <c r="A952" s="3">
        <f>'Stocks Returns'!A948</f>
        <v>43622</v>
      </c>
      <c r="B952" s="5">
        <f>SUMPRODUCT('Stocks Returns'!B948:E948,$H$10:$K$10)</f>
        <v>9.3215464164239231E-3</v>
      </c>
      <c r="C952" s="5">
        <f t="shared" si="43"/>
        <v>-9.3215464164239231E-3</v>
      </c>
      <c r="D952" s="24">
        <f t="shared" si="44"/>
        <v>1.0063702456896544</v>
      </c>
      <c r="E952" s="24">
        <f t="shared" si="45"/>
        <v>1.6008236321769946</v>
      </c>
    </row>
    <row r="953" spans="1:5" ht="15" customHeight="1" x14ac:dyDescent="0.2">
      <c r="A953" s="3">
        <f>'Stocks Returns'!A949</f>
        <v>43623</v>
      </c>
      <c r="B953" s="5">
        <f>SUMPRODUCT('Stocks Returns'!B949:E949,$H$10:$K$10)</f>
        <v>1.7796590549961175E-2</v>
      </c>
      <c r="C953" s="5">
        <f t="shared" si="43"/>
        <v>-1.7796590549961175E-2</v>
      </c>
      <c r="D953" s="24">
        <f t="shared" si="44"/>
        <v>1.0121332757004597</v>
      </c>
      <c r="E953" s="24">
        <f t="shared" si="45"/>
        <v>1.6063713445580292</v>
      </c>
    </row>
    <row r="954" spans="1:5" ht="15" customHeight="1" x14ac:dyDescent="0.2">
      <c r="A954" s="3">
        <f>'Stocks Returns'!A950</f>
        <v>43626</v>
      </c>
      <c r="B954" s="5">
        <f>SUMPRODUCT('Stocks Returns'!B950:E950,$H$10:$K$10)</f>
        <v>6.0821532635238684E-3</v>
      </c>
      <c r="C954" s="5">
        <f t="shared" si="43"/>
        <v>-6.0821532635238684E-3</v>
      </c>
      <c r="D954" s="24">
        <f t="shared" si="44"/>
        <v>1.0041674583456826</v>
      </c>
      <c r="E954" s="24">
        <f t="shared" si="45"/>
        <v>1.5986675181898928</v>
      </c>
    </row>
    <row r="955" spans="1:5" ht="15" customHeight="1" x14ac:dyDescent="0.2">
      <c r="A955" s="3">
        <f>'Stocks Returns'!A951</f>
        <v>43627</v>
      </c>
      <c r="B955" s="5">
        <f>SUMPRODUCT('Stocks Returns'!B951:E951,$H$10:$K$10)</f>
        <v>-3.1428566078240063E-3</v>
      </c>
      <c r="C955" s="5">
        <f t="shared" si="43"/>
        <v>3.1428566078240063E-3</v>
      </c>
      <c r="D955" s="24">
        <f t="shared" si="44"/>
        <v>0.99789445163316592</v>
      </c>
      <c r="E955" s="24">
        <f t="shared" si="45"/>
        <v>1.5924204892950353</v>
      </c>
    </row>
    <row r="956" spans="1:5" ht="15" customHeight="1" x14ac:dyDescent="0.2">
      <c r="A956" s="3">
        <f>'Stocks Returns'!A952</f>
        <v>43628</v>
      </c>
      <c r="B956" s="5">
        <f>SUMPRODUCT('Stocks Returns'!B952:E952,$H$10:$K$10)</f>
        <v>5.5374132572086621E-3</v>
      </c>
      <c r="C956" s="5">
        <f t="shared" si="43"/>
        <v>-5.5374132572086621E-3</v>
      </c>
      <c r="D956" s="24">
        <f t="shared" si="44"/>
        <v>1.0037970351413881</v>
      </c>
      <c r="E956" s="24">
        <f t="shared" si="45"/>
        <v>1.5983030190044563</v>
      </c>
    </row>
    <row r="957" spans="1:5" ht="15" customHeight="1" x14ac:dyDescent="0.2">
      <c r="A957" s="3">
        <f>'Stocks Returns'!A953</f>
        <v>43629</v>
      </c>
      <c r="B957" s="5">
        <f>SUMPRODUCT('Stocks Returns'!B953:E953,$H$10:$K$10)</f>
        <v>-1.1719931093820961E-2</v>
      </c>
      <c r="C957" s="5">
        <f t="shared" si="43"/>
        <v>1.1719931093820961E-2</v>
      </c>
      <c r="D957" s="24">
        <f t="shared" si="44"/>
        <v>0.99206204098268791</v>
      </c>
      <c r="E957" s="24">
        <f t="shared" si="45"/>
        <v>1.586471575696198</v>
      </c>
    </row>
    <row r="958" spans="1:5" ht="15" customHeight="1" x14ac:dyDescent="0.2">
      <c r="A958" s="3">
        <f>'Stocks Returns'!A954</f>
        <v>43630</v>
      </c>
      <c r="B958" s="5">
        <f>SUMPRODUCT('Stocks Returns'!B954:E954,$H$10:$K$10)</f>
        <v>8.4475958659368828E-4</v>
      </c>
      <c r="C958" s="5">
        <f t="shared" si="43"/>
        <v>-8.4475958659368828E-4</v>
      </c>
      <c r="D958" s="24">
        <f t="shared" si="44"/>
        <v>1.0006060306453699</v>
      </c>
      <c r="E958" s="24">
        <f t="shared" si="45"/>
        <v>1.5951401876940914</v>
      </c>
    </row>
    <row r="959" spans="1:5" ht="15" customHeight="1" x14ac:dyDescent="0.2">
      <c r="A959" s="3">
        <f>'Stocks Returns'!A955</f>
        <v>43633</v>
      </c>
      <c r="B959" s="5">
        <f>SUMPRODUCT('Stocks Returns'!B955:E955,$H$10:$K$10)</f>
        <v>-2.3301827722399535E-3</v>
      </c>
      <c r="C959" s="5">
        <f t="shared" si="43"/>
        <v>2.3301827722399535E-3</v>
      </c>
      <c r="D959" s="24">
        <f t="shared" si="44"/>
        <v>0.998447069841363</v>
      </c>
      <c r="E959" s="24">
        <f t="shared" si="45"/>
        <v>1.5929771435399862</v>
      </c>
    </row>
    <row r="960" spans="1:5" ht="15" customHeight="1" x14ac:dyDescent="0.2">
      <c r="A960" s="3">
        <f>'Stocks Returns'!A956</f>
        <v>43634</v>
      </c>
      <c r="B960" s="5">
        <f>SUMPRODUCT('Stocks Returns'!B956:E956,$H$10:$K$10)</f>
        <v>2.0705662619507656E-3</v>
      </c>
      <c r="C960" s="5">
        <f t="shared" si="43"/>
        <v>-2.0705662619507656E-3</v>
      </c>
      <c r="D960" s="24">
        <f t="shared" si="44"/>
        <v>1.0014395791846127</v>
      </c>
      <c r="E960" s="24">
        <f t="shared" si="45"/>
        <v>1.5959703223203874</v>
      </c>
    </row>
    <row r="961" spans="1:5" ht="15" customHeight="1" x14ac:dyDescent="0.2">
      <c r="A961" s="3">
        <f>'Stocks Returns'!A957</f>
        <v>43635</v>
      </c>
      <c r="B961" s="5">
        <f>SUMPRODUCT('Stocks Returns'!B957:E957,$H$10:$K$10)</f>
        <v>7.4305876887679678E-3</v>
      </c>
      <c r="C961" s="5">
        <f t="shared" si="43"/>
        <v>-7.4305876887679678E-3</v>
      </c>
      <c r="D961" s="24">
        <f t="shared" si="44"/>
        <v>1.0050843937548484</v>
      </c>
      <c r="E961" s="24">
        <f t="shared" si="45"/>
        <v>1.5995674080040747</v>
      </c>
    </row>
    <row r="962" spans="1:5" ht="15" customHeight="1" x14ac:dyDescent="0.2">
      <c r="A962" s="3">
        <f>'Stocks Returns'!A958</f>
        <v>43636</v>
      </c>
      <c r="B962" s="5">
        <f>SUMPRODUCT('Stocks Returns'!B958:E958,$H$10:$K$10)</f>
        <v>1.7251265853414313E-2</v>
      </c>
      <c r="C962" s="5">
        <f t="shared" si="43"/>
        <v>-1.7251265853414313E-2</v>
      </c>
      <c r="D962" s="24">
        <f t="shared" si="44"/>
        <v>1.0117624549068081</v>
      </c>
      <c r="E962" s="24">
        <f t="shared" si="45"/>
        <v>1.6060184585898738</v>
      </c>
    </row>
    <row r="963" spans="1:5" ht="15" customHeight="1" x14ac:dyDescent="0.2">
      <c r="A963" s="3">
        <f>'Stocks Returns'!A959</f>
        <v>43637</v>
      </c>
      <c r="B963" s="5">
        <f>SUMPRODUCT('Stocks Returns'!B959:E959,$H$10:$K$10)</f>
        <v>-2.0378748634766056E-3</v>
      </c>
      <c r="C963" s="5">
        <f t="shared" si="43"/>
        <v>2.0378748634766056E-3</v>
      </c>
      <c r="D963" s="24">
        <f t="shared" si="44"/>
        <v>0.99864583921932215</v>
      </c>
      <c r="E963" s="24">
        <f t="shared" si="45"/>
        <v>1.593177066917836</v>
      </c>
    </row>
    <row r="964" spans="1:5" ht="15" customHeight="1" x14ac:dyDescent="0.2">
      <c r="A964" s="3">
        <f>'Stocks Returns'!A960</f>
        <v>43640</v>
      </c>
      <c r="B964" s="5">
        <f>SUMPRODUCT('Stocks Returns'!B960:E960,$H$10:$K$10)</f>
        <v>2.2130304025741641E-3</v>
      </c>
      <c r="C964" s="5">
        <f t="shared" si="43"/>
        <v>-2.2130304025741641E-3</v>
      </c>
      <c r="D964" s="24">
        <f t="shared" si="44"/>
        <v>1.0015364548002366</v>
      </c>
      <c r="E964" s="24">
        <f t="shared" si="45"/>
        <v>1.5960666204669243</v>
      </c>
    </row>
    <row r="965" spans="1:5" ht="15" customHeight="1" x14ac:dyDescent="0.2">
      <c r="A965" s="3">
        <f>'Stocks Returns'!A961</f>
        <v>43641</v>
      </c>
      <c r="B965" s="5">
        <f>SUMPRODUCT('Stocks Returns'!B961:E961,$H$10:$K$10)</f>
        <v>-1.4713370811727017E-2</v>
      </c>
      <c r="C965" s="5">
        <f t="shared" si="43"/>
        <v>1.4713370811727017E-2</v>
      </c>
      <c r="D965" s="24">
        <f t="shared" si="44"/>
        <v>0.99002650197451181</v>
      </c>
      <c r="E965" s="24">
        <f t="shared" si="45"/>
        <v>1.5843637710401577</v>
      </c>
    </row>
    <row r="966" spans="1:5" ht="15" customHeight="1" x14ac:dyDescent="0.2">
      <c r="A966" s="3">
        <f>'Stocks Returns'!A962</f>
        <v>43642</v>
      </c>
      <c r="B966" s="5">
        <f>SUMPRODUCT('Stocks Returns'!B962:E962,$H$10:$K$10)</f>
        <v>1.9243877893020405E-3</v>
      </c>
      <c r="C966" s="5">
        <f t="shared" ref="C966:C1029" si="46">-B966</f>
        <v>-1.9243877893020405E-3</v>
      </c>
      <c r="D966" s="24">
        <f t="shared" ref="D966:D1029" si="47">1+$H$13+$H$19*(B966-$H$13)</f>
        <v>1.0013401778232116</v>
      </c>
      <c r="E966" s="24">
        <f t="shared" ref="E966:E1029" si="48">$H$22*D966-$H$23*D966^2-LN(1+$H$24*EXP(1-D966^3))</f>
        <v>1.5958714743510976</v>
      </c>
    </row>
    <row r="967" spans="1:5" ht="15" customHeight="1" x14ac:dyDescent="0.2">
      <c r="A967" s="3">
        <f>'Stocks Returns'!A963</f>
        <v>43643</v>
      </c>
      <c r="B967" s="5">
        <f>SUMPRODUCT('Stocks Returns'!B963:E963,$H$10:$K$10)</f>
        <v>8.0847200472489167E-4</v>
      </c>
      <c r="C967" s="5">
        <f t="shared" si="46"/>
        <v>-8.0847200472489167E-4</v>
      </c>
      <c r="D967" s="24">
        <f t="shared" si="47"/>
        <v>1.0005813550896991</v>
      </c>
      <c r="E967" s="24">
        <f t="shared" si="48"/>
        <v>1.5951155707720297</v>
      </c>
    </row>
    <row r="968" spans="1:5" ht="15" customHeight="1" x14ac:dyDescent="0.2">
      <c r="A968" s="3">
        <f>'Stocks Returns'!A964</f>
        <v>43644</v>
      </c>
      <c r="B968" s="5">
        <f>SUMPRODUCT('Stocks Returns'!B964:E964,$H$10:$K$10)</f>
        <v>1.2068392489440789E-2</v>
      </c>
      <c r="C968" s="5">
        <f t="shared" si="46"/>
        <v>-1.2068392489440789E-2</v>
      </c>
      <c r="D968" s="24">
        <f t="shared" si="47"/>
        <v>1.008238101019306</v>
      </c>
      <c r="E968" s="24">
        <f t="shared" si="48"/>
        <v>1.6026365129767552</v>
      </c>
    </row>
    <row r="969" spans="1:5" ht="15" customHeight="1" x14ac:dyDescent="0.2">
      <c r="A969" s="3">
        <f>'Stocks Returns'!A965</f>
        <v>43647</v>
      </c>
      <c r="B969" s="5">
        <f>SUMPRODUCT('Stocks Returns'!B965:E965,$H$10:$K$10)</f>
        <v>6.27595656934175E-3</v>
      </c>
      <c r="C969" s="5">
        <f t="shared" si="46"/>
        <v>-6.27595656934175E-3</v>
      </c>
      <c r="D969" s="24">
        <f t="shared" si="47"/>
        <v>1.0042992445936385</v>
      </c>
      <c r="E969" s="24">
        <f t="shared" si="48"/>
        <v>1.5987970633835886</v>
      </c>
    </row>
    <row r="970" spans="1:5" ht="15" customHeight="1" x14ac:dyDescent="0.2">
      <c r="A970" s="3">
        <f>'Stocks Returns'!A966</f>
        <v>43648</v>
      </c>
      <c r="B970" s="5">
        <f>SUMPRODUCT('Stocks Returns'!B966:E966,$H$10:$K$10)</f>
        <v>5.5861606010768981E-3</v>
      </c>
      <c r="C970" s="5">
        <f t="shared" si="46"/>
        <v>-5.5861606010768981E-3</v>
      </c>
      <c r="D970" s="24">
        <f t="shared" si="47"/>
        <v>1.0038301833352186</v>
      </c>
      <c r="E970" s="24">
        <f t="shared" si="48"/>
        <v>1.5983356596098492</v>
      </c>
    </row>
    <row r="971" spans="1:5" ht="15" customHeight="1" x14ac:dyDescent="0.2">
      <c r="A971" s="3">
        <f>'Stocks Returns'!A967</f>
        <v>43649</v>
      </c>
      <c r="B971" s="5">
        <f>SUMPRODUCT('Stocks Returns'!B967:E967,$H$10:$K$10)</f>
        <v>8.3960189726267134E-3</v>
      </c>
      <c r="C971" s="5">
        <f t="shared" si="46"/>
        <v>-8.3960189726267134E-3</v>
      </c>
      <c r="D971" s="24">
        <f t="shared" si="47"/>
        <v>1.0057408870278723</v>
      </c>
      <c r="E971" s="24">
        <f t="shared" si="48"/>
        <v>1.6002096106323842</v>
      </c>
    </row>
    <row r="972" spans="1:5" ht="15" customHeight="1" x14ac:dyDescent="0.2">
      <c r="A972" s="3">
        <f>'Stocks Returns'!A968</f>
        <v>43650</v>
      </c>
      <c r="B972" s="5">
        <f>SUMPRODUCT('Stocks Returns'!B968:E968,$H$10:$K$10)</f>
        <v>0</v>
      </c>
      <c r="C972" s="5">
        <f t="shared" si="46"/>
        <v>0</v>
      </c>
      <c r="D972" s="24">
        <f t="shared" si="47"/>
        <v>1.0000315941264861</v>
      </c>
      <c r="E972" s="24">
        <f t="shared" si="48"/>
        <v>1.594566484021902</v>
      </c>
    </row>
    <row r="973" spans="1:5" ht="15" customHeight="1" x14ac:dyDescent="0.2">
      <c r="A973" s="3">
        <f>'Stocks Returns'!A969</f>
        <v>43651</v>
      </c>
      <c r="B973" s="5">
        <f>SUMPRODUCT('Stocks Returns'!B969:E969,$H$10:$K$10)</f>
        <v>-1.5854498825986392E-3</v>
      </c>
      <c r="C973" s="5">
        <f t="shared" si="46"/>
        <v>1.5854498825986392E-3</v>
      </c>
      <c r="D973" s="24">
        <f t="shared" si="47"/>
        <v>0.99895348820631913</v>
      </c>
      <c r="E973" s="24">
        <f t="shared" si="48"/>
        <v>1.5934861912519525</v>
      </c>
    </row>
    <row r="974" spans="1:5" ht="15" customHeight="1" x14ac:dyDescent="0.2">
      <c r="A974" s="3">
        <f>'Stocks Returns'!A970</f>
        <v>43654</v>
      </c>
      <c r="B974" s="5">
        <f>SUMPRODUCT('Stocks Returns'!B970:E970,$H$10:$K$10)</f>
        <v>-3.5611842752859462E-3</v>
      </c>
      <c r="C974" s="5">
        <f t="shared" si="46"/>
        <v>3.5611842752859462E-3</v>
      </c>
      <c r="D974" s="24">
        <f t="shared" si="47"/>
        <v>0.99760998881929175</v>
      </c>
      <c r="E974" s="24">
        <f t="shared" si="48"/>
        <v>1.5921334745933482</v>
      </c>
    </row>
    <row r="975" spans="1:5" ht="15" customHeight="1" x14ac:dyDescent="0.2">
      <c r="A975" s="3">
        <f>'Stocks Returns'!A971</f>
        <v>43655</v>
      </c>
      <c r="B975" s="5">
        <f>SUMPRODUCT('Stocks Returns'!B971:E971,$H$10:$K$10)</f>
        <v>9.1637147309141138E-3</v>
      </c>
      <c r="C975" s="5">
        <f t="shared" si="46"/>
        <v>-9.1637147309141138E-3</v>
      </c>
      <c r="D975" s="24">
        <f t="shared" si="47"/>
        <v>1.0062629201435078</v>
      </c>
      <c r="E975" s="24">
        <f t="shared" si="48"/>
        <v>1.6007190355267931</v>
      </c>
    </row>
    <row r="976" spans="1:5" ht="15" customHeight="1" x14ac:dyDescent="0.2">
      <c r="A976" s="3">
        <f>'Stocks Returns'!A972</f>
        <v>43656</v>
      </c>
      <c r="B976" s="5">
        <f>SUMPRODUCT('Stocks Returns'!B972:E972,$H$10:$K$10)</f>
        <v>8.375505107170755E-3</v>
      </c>
      <c r="C976" s="5">
        <f t="shared" si="46"/>
        <v>-8.375505107170755E-3</v>
      </c>
      <c r="D976" s="24">
        <f t="shared" si="47"/>
        <v>1.0057269375993623</v>
      </c>
      <c r="E976" s="24">
        <f t="shared" si="48"/>
        <v>1.6001959829818533</v>
      </c>
    </row>
    <row r="977" spans="1:5" ht="15" customHeight="1" x14ac:dyDescent="0.2">
      <c r="A977" s="3">
        <f>'Stocks Returns'!A973</f>
        <v>43657</v>
      </c>
      <c r="B977" s="5">
        <f>SUMPRODUCT('Stocks Returns'!B973:E973,$H$10:$K$10)</f>
        <v>7.6691113234942723E-3</v>
      </c>
      <c r="C977" s="5">
        <f t="shared" si="46"/>
        <v>-7.6691113234942723E-3</v>
      </c>
      <c r="D977" s="24">
        <f t="shared" si="47"/>
        <v>1.0052465898264624</v>
      </c>
      <c r="E977" s="24">
        <f t="shared" si="48"/>
        <v>1.5997262354368562</v>
      </c>
    </row>
    <row r="978" spans="1:5" ht="15" customHeight="1" x14ac:dyDescent="0.2">
      <c r="A978" s="3">
        <f>'Stocks Returns'!A974</f>
        <v>43658</v>
      </c>
      <c r="B978" s="5">
        <f>SUMPRODUCT('Stocks Returns'!B974:E974,$H$10:$K$10)</f>
        <v>-3.864612618290258E-4</v>
      </c>
      <c r="C978" s="5">
        <f t="shared" si="46"/>
        <v>3.864612618290258E-4</v>
      </c>
      <c r="D978" s="24">
        <f t="shared" si="47"/>
        <v>0.99976880046844252</v>
      </c>
      <c r="E978" s="24">
        <f t="shared" si="48"/>
        <v>1.594303585470308</v>
      </c>
    </row>
    <row r="979" spans="1:5" ht="15" customHeight="1" x14ac:dyDescent="0.2">
      <c r="A979" s="3">
        <f>'Stocks Returns'!A975</f>
        <v>43661</v>
      </c>
      <c r="B979" s="5">
        <f>SUMPRODUCT('Stocks Returns'!B975:E975,$H$10:$K$10)</f>
        <v>1.9048328340240445E-3</v>
      </c>
      <c r="C979" s="5">
        <f t="shared" si="46"/>
        <v>-1.9048328340240445E-3</v>
      </c>
      <c r="D979" s="24">
        <f t="shared" si="47"/>
        <v>1.0013268804536226</v>
      </c>
      <c r="E979" s="24">
        <f t="shared" si="48"/>
        <v>1.5958582480058678</v>
      </c>
    </row>
    <row r="980" spans="1:5" ht="15" customHeight="1" x14ac:dyDescent="0.2">
      <c r="A980" s="3">
        <f>'Stocks Returns'!A976</f>
        <v>43662</v>
      </c>
      <c r="B980" s="5">
        <f>SUMPRODUCT('Stocks Returns'!B976:E976,$H$10:$K$10)</f>
        <v>-7.9970132760209152E-3</v>
      </c>
      <c r="C980" s="5">
        <f t="shared" si="46"/>
        <v>7.9970132760209152E-3</v>
      </c>
      <c r="D980" s="24">
        <f t="shared" si="47"/>
        <v>0.99459362509879201</v>
      </c>
      <c r="E980" s="24">
        <f t="shared" si="48"/>
        <v>1.5890702695454513</v>
      </c>
    </row>
    <row r="981" spans="1:5" ht="15" customHeight="1" x14ac:dyDescent="0.2">
      <c r="A981" s="3">
        <f>'Stocks Returns'!A977</f>
        <v>43663</v>
      </c>
      <c r="B981" s="5">
        <f>SUMPRODUCT('Stocks Returns'!B977:E977,$H$10:$K$10)</f>
        <v>-8.1105562251204428E-4</v>
      </c>
      <c r="C981" s="5">
        <f t="shared" si="46"/>
        <v>8.1105562251204428E-4</v>
      </c>
      <c r="D981" s="24">
        <f t="shared" si="47"/>
        <v>0.99948007630317803</v>
      </c>
      <c r="E981" s="24">
        <f t="shared" si="48"/>
        <v>1.5940144277410768</v>
      </c>
    </row>
    <row r="982" spans="1:5" ht="15" customHeight="1" x14ac:dyDescent="0.2">
      <c r="A982" s="3">
        <f>'Stocks Returns'!A978</f>
        <v>43664</v>
      </c>
      <c r="B982" s="5">
        <f>SUMPRODUCT('Stocks Returns'!B978:E978,$H$10:$K$10)</f>
        <v>8.919545156088891E-3</v>
      </c>
      <c r="C982" s="5">
        <f t="shared" si="46"/>
        <v>-8.919545156088891E-3</v>
      </c>
      <c r="D982" s="24">
        <f t="shared" si="47"/>
        <v>1.0060968848326266</v>
      </c>
      <c r="E982" s="24">
        <f t="shared" si="48"/>
        <v>1.6005571299735035</v>
      </c>
    </row>
    <row r="983" spans="1:5" ht="15" customHeight="1" x14ac:dyDescent="0.2">
      <c r="A983" s="3">
        <f>'Stocks Returns'!A979</f>
        <v>43665</v>
      </c>
      <c r="B983" s="5">
        <f>SUMPRODUCT('Stocks Returns'!B979:E979,$H$10:$K$10)</f>
        <v>-7.0602108833648994E-3</v>
      </c>
      <c r="C983" s="5">
        <f t="shared" si="46"/>
        <v>7.0602108833648994E-3</v>
      </c>
      <c r="D983" s="24">
        <f t="shared" si="47"/>
        <v>0.99523065072579808</v>
      </c>
      <c r="E983" s="24">
        <f t="shared" si="48"/>
        <v>1.589720193662796</v>
      </c>
    </row>
    <row r="984" spans="1:5" ht="15" customHeight="1" x14ac:dyDescent="0.2">
      <c r="A984" s="3">
        <f>'Stocks Returns'!A980</f>
        <v>43668</v>
      </c>
      <c r="B984" s="5">
        <f>SUMPRODUCT('Stocks Returns'!B980:E980,$H$10:$K$10)</f>
        <v>7.8685836120863002E-3</v>
      </c>
      <c r="C984" s="5">
        <f t="shared" si="46"/>
        <v>-7.8685836120863002E-3</v>
      </c>
      <c r="D984" s="24">
        <f t="shared" si="47"/>
        <v>1.005382230982705</v>
      </c>
      <c r="E984" s="24">
        <f t="shared" si="48"/>
        <v>1.599858977824383</v>
      </c>
    </row>
    <row r="985" spans="1:5" ht="15" customHeight="1" x14ac:dyDescent="0.2">
      <c r="A985" s="3">
        <f>'Stocks Returns'!A981</f>
        <v>43669</v>
      </c>
      <c r="B985" s="5">
        <f>SUMPRODUCT('Stocks Returns'!B981:E981,$H$10:$K$10)</f>
        <v>3.3130096351235067E-3</v>
      </c>
      <c r="C985" s="5">
        <f t="shared" si="46"/>
        <v>-3.3130096351235067E-3</v>
      </c>
      <c r="D985" s="24">
        <f t="shared" si="47"/>
        <v>1.0022844406783702</v>
      </c>
      <c r="E985" s="24">
        <f t="shared" si="48"/>
        <v>1.5968088793248669</v>
      </c>
    </row>
    <row r="986" spans="1:5" ht="15" customHeight="1" x14ac:dyDescent="0.2">
      <c r="A986" s="3">
        <f>'Stocks Returns'!A982</f>
        <v>43670</v>
      </c>
      <c r="B986" s="5">
        <f>SUMPRODUCT('Stocks Returns'!B982:E982,$H$10:$K$10)</f>
        <v>1.5761609697781252E-2</v>
      </c>
      <c r="C986" s="5">
        <f t="shared" si="46"/>
        <v>-1.5761609697781252E-2</v>
      </c>
      <c r="D986" s="24">
        <f t="shared" si="47"/>
        <v>1.0107494887209774</v>
      </c>
      <c r="E986" s="24">
        <f t="shared" si="48"/>
        <v>1.6050516160798889</v>
      </c>
    </row>
    <row r="987" spans="1:5" ht="15" customHeight="1" x14ac:dyDescent="0.2">
      <c r="A987" s="3">
        <f>'Stocks Returns'!A983</f>
        <v>43671</v>
      </c>
      <c r="B987" s="5">
        <f>SUMPRODUCT('Stocks Returns'!B983:E983,$H$10:$K$10)</f>
        <v>-1.0161701441788738E-2</v>
      </c>
      <c r="C987" s="5">
        <f t="shared" si="46"/>
        <v>1.0161701441788738E-2</v>
      </c>
      <c r="D987" s="24">
        <f t="shared" si="47"/>
        <v>0.99312163714606982</v>
      </c>
      <c r="E987" s="24">
        <f t="shared" si="48"/>
        <v>1.5875623382368005</v>
      </c>
    </row>
    <row r="988" spans="1:5" ht="15" customHeight="1" x14ac:dyDescent="0.2">
      <c r="A988" s="3">
        <f>'Stocks Returns'!A984</f>
        <v>43672</v>
      </c>
      <c r="B988" s="5">
        <f>SUMPRODUCT('Stocks Returns'!B984:E984,$H$10:$K$10)</f>
        <v>1.0672591778853914E-2</v>
      </c>
      <c r="C988" s="5">
        <f t="shared" si="46"/>
        <v>-1.0672591778853914E-2</v>
      </c>
      <c r="D988" s="24">
        <f t="shared" si="47"/>
        <v>1.0072889565361069</v>
      </c>
      <c r="E988" s="24">
        <f t="shared" si="48"/>
        <v>1.6017170731675463</v>
      </c>
    </row>
    <row r="989" spans="1:5" ht="15" customHeight="1" x14ac:dyDescent="0.2">
      <c r="A989" s="3">
        <f>'Stocks Returns'!A985</f>
        <v>43675</v>
      </c>
      <c r="B989" s="5">
        <f>SUMPRODUCT('Stocks Returns'!B985:E985,$H$10:$K$10)</f>
        <v>-2.2269226778411132E-3</v>
      </c>
      <c r="C989" s="5">
        <f t="shared" si="46"/>
        <v>2.2269226778411132E-3</v>
      </c>
      <c r="D989" s="24">
        <f t="shared" si="47"/>
        <v>0.99851728670555429</v>
      </c>
      <c r="E989" s="24">
        <f t="shared" si="48"/>
        <v>1.5930477860641448</v>
      </c>
    </row>
    <row r="990" spans="1:5" ht="15" customHeight="1" x14ac:dyDescent="0.2">
      <c r="A990" s="3">
        <f>'Stocks Returns'!A986</f>
        <v>43676</v>
      </c>
      <c r="B990" s="5">
        <f>SUMPRODUCT('Stocks Returns'!B986:E986,$H$10:$K$10)</f>
        <v>-9.4405918177395045E-3</v>
      </c>
      <c r="C990" s="5">
        <f t="shared" si="46"/>
        <v>9.4405918177395045E-3</v>
      </c>
      <c r="D990" s="24">
        <f t="shared" si="47"/>
        <v>0.99361199169042336</v>
      </c>
      <c r="E990" s="24">
        <f t="shared" si="48"/>
        <v>1.5880656171374272</v>
      </c>
    </row>
    <row r="991" spans="1:5" ht="15" customHeight="1" x14ac:dyDescent="0.2">
      <c r="A991" s="3">
        <f>'Stocks Returns'!A987</f>
        <v>43677</v>
      </c>
      <c r="B991" s="5">
        <f>SUMPRODUCT('Stocks Returns'!B987:E987,$H$10:$K$10)</f>
        <v>-1.9942819643337013E-2</v>
      </c>
      <c r="C991" s="5">
        <f t="shared" si="46"/>
        <v>1.9942819643337013E-2</v>
      </c>
      <c r="D991" s="24">
        <f t="shared" si="47"/>
        <v>0.986470476769017</v>
      </c>
      <c r="E991" s="24">
        <f t="shared" si="48"/>
        <v>1.580642560138112</v>
      </c>
    </row>
    <row r="992" spans="1:5" ht="15" customHeight="1" x14ac:dyDescent="0.2">
      <c r="A992" s="3">
        <f>'Stocks Returns'!A988</f>
        <v>43678</v>
      </c>
      <c r="B992" s="5">
        <f>SUMPRODUCT('Stocks Returns'!B988:E988,$H$10:$K$10)</f>
        <v>3.7528211231014161E-3</v>
      </c>
      <c r="C992" s="5">
        <f t="shared" si="46"/>
        <v>-3.7528211231014161E-3</v>
      </c>
      <c r="D992" s="24">
        <f t="shared" si="47"/>
        <v>1.0025835124901952</v>
      </c>
      <c r="E992" s="24">
        <f t="shared" si="48"/>
        <v>1.5971050322983924</v>
      </c>
    </row>
    <row r="993" spans="1:5" ht="15" customHeight="1" x14ac:dyDescent="0.2">
      <c r="A993" s="3">
        <f>'Stocks Returns'!A989</f>
        <v>43679</v>
      </c>
      <c r="B993" s="5">
        <f>SUMPRODUCT('Stocks Returns'!B989:E989,$H$10:$K$10)</f>
        <v>-1.2073040826233495E-2</v>
      </c>
      <c r="C993" s="5">
        <f t="shared" si="46"/>
        <v>1.2073040826233495E-2</v>
      </c>
      <c r="D993" s="24">
        <f t="shared" si="47"/>
        <v>0.99182192636464739</v>
      </c>
      <c r="E993" s="24">
        <f t="shared" si="48"/>
        <v>1.5862237838403153</v>
      </c>
    </row>
    <row r="994" spans="1:5" ht="15" customHeight="1" x14ac:dyDescent="0.2">
      <c r="A994" s="3">
        <f>'Stocks Returns'!A990</f>
        <v>43682</v>
      </c>
      <c r="B994" s="5">
        <f>SUMPRODUCT('Stocks Returns'!B990:E990,$H$10:$K$10)</f>
        <v>-4.8356989170177764E-2</v>
      </c>
      <c r="C994" s="5">
        <f t="shared" si="46"/>
        <v>4.8356989170177764E-2</v>
      </c>
      <c r="D994" s="24">
        <f t="shared" si="47"/>
        <v>0.9671488414907653</v>
      </c>
      <c r="E994" s="24">
        <f t="shared" si="48"/>
        <v>1.559572069037048</v>
      </c>
    </row>
    <row r="995" spans="1:5" ht="15" customHeight="1" x14ac:dyDescent="0.2">
      <c r="A995" s="3">
        <f>'Stocks Returns'!A991</f>
        <v>43683</v>
      </c>
      <c r="B995" s="5">
        <f>SUMPRODUCT('Stocks Returns'!B991:E991,$H$10:$K$10)</f>
        <v>2.1015520802201034E-2</v>
      </c>
      <c r="C995" s="5">
        <f t="shared" si="46"/>
        <v>-2.1015520802201034E-2</v>
      </c>
      <c r="D995" s="24">
        <f t="shared" si="47"/>
        <v>1.0143221482719829</v>
      </c>
      <c r="E995" s="24">
        <f t="shared" si="48"/>
        <v>1.6084428585486585</v>
      </c>
    </row>
    <row r="996" spans="1:5" ht="15" customHeight="1" x14ac:dyDescent="0.2">
      <c r="A996" s="3">
        <f>'Stocks Returns'!A992</f>
        <v>43684</v>
      </c>
      <c r="B996" s="5">
        <f>SUMPRODUCT('Stocks Returns'!B992:E992,$H$10:$K$10)</f>
        <v>1.8111797364809178E-2</v>
      </c>
      <c r="C996" s="5">
        <f t="shared" si="46"/>
        <v>-1.8111797364809178E-2</v>
      </c>
      <c r="D996" s="24">
        <f t="shared" si="47"/>
        <v>1.0123476163345564</v>
      </c>
      <c r="E996" s="24">
        <f t="shared" si="48"/>
        <v>1.6065750616110179</v>
      </c>
    </row>
    <row r="997" spans="1:5" ht="15" customHeight="1" x14ac:dyDescent="0.2">
      <c r="A997" s="3">
        <f>'Stocks Returns'!A993</f>
        <v>43685</v>
      </c>
      <c r="B997" s="5">
        <f>SUMPRODUCT('Stocks Returns'!B993:E993,$H$10:$K$10)</f>
        <v>2.6206890538762875E-2</v>
      </c>
      <c r="C997" s="5">
        <f t="shared" si="46"/>
        <v>-2.6206890538762875E-2</v>
      </c>
      <c r="D997" s="24">
        <f t="shared" si="47"/>
        <v>1.0178522796928449</v>
      </c>
      <c r="E997" s="24">
        <f t="shared" si="48"/>
        <v>1.611742137975368</v>
      </c>
    </row>
    <row r="998" spans="1:5" ht="15" customHeight="1" x14ac:dyDescent="0.2">
      <c r="A998" s="3">
        <f>'Stocks Returns'!A994</f>
        <v>43686</v>
      </c>
      <c r="B998" s="5">
        <f>SUMPRODUCT('Stocks Returns'!B994:E994,$H$10:$K$10)</f>
        <v>-6.8936127347866841E-3</v>
      </c>
      <c r="C998" s="5">
        <f t="shared" si="46"/>
        <v>6.8936127347866841E-3</v>
      </c>
      <c r="D998" s="24">
        <f t="shared" si="47"/>
        <v>0.99534393746683125</v>
      </c>
      <c r="E998" s="24">
        <f t="shared" si="48"/>
        <v>1.589835605907665</v>
      </c>
    </row>
    <row r="999" spans="1:5" ht="15" customHeight="1" x14ac:dyDescent="0.2">
      <c r="A999" s="3">
        <f>'Stocks Returns'!A995</f>
        <v>43689</v>
      </c>
      <c r="B999" s="5">
        <f>SUMPRODUCT('Stocks Returns'!B995:E995,$H$10:$K$10)</f>
        <v>-1.4462451290978727E-2</v>
      </c>
      <c r="C999" s="5">
        <f t="shared" si="46"/>
        <v>1.4462451290978727E-2</v>
      </c>
      <c r="D999" s="24">
        <f t="shared" si="47"/>
        <v>0.99019712724862063</v>
      </c>
      <c r="E999" s="24">
        <f t="shared" si="48"/>
        <v>1.5845410785639911</v>
      </c>
    </row>
    <row r="1000" spans="1:5" ht="15" customHeight="1" x14ac:dyDescent="0.2">
      <c r="A1000" s="3">
        <f>'Stocks Returns'!A996</f>
        <v>43690</v>
      </c>
      <c r="B1000" s="5">
        <f>SUMPRODUCT('Stocks Returns'!B996:E996,$H$10:$K$10)</f>
        <v>1.4587765931987823E-2</v>
      </c>
      <c r="C1000" s="5">
        <f t="shared" si="46"/>
        <v>-1.4587765931987823E-2</v>
      </c>
      <c r="D1000" s="24">
        <f t="shared" si="47"/>
        <v>1.009951274960238</v>
      </c>
      <c r="E1000" s="24">
        <f t="shared" si="48"/>
        <v>1.6042867932208424</v>
      </c>
    </row>
    <row r="1001" spans="1:5" ht="15" customHeight="1" x14ac:dyDescent="0.2">
      <c r="A1001" s="3">
        <f>'Stocks Returns'!A997</f>
        <v>43691</v>
      </c>
      <c r="B1001" s="5">
        <f>SUMPRODUCT('Stocks Returns'!B997:E997,$H$10:$K$10)</f>
        <v>-2.933969094624303E-2</v>
      </c>
      <c r="C1001" s="5">
        <f t="shared" si="46"/>
        <v>2.933969094624303E-2</v>
      </c>
      <c r="D1001" s="24">
        <f t="shared" si="47"/>
        <v>0.980080604283041</v>
      </c>
      <c r="E1001" s="24">
        <f t="shared" si="48"/>
        <v>1.5738323997902293</v>
      </c>
    </row>
    <row r="1002" spans="1:5" ht="15" customHeight="1" x14ac:dyDescent="0.2">
      <c r="A1002" s="3">
        <f>'Stocks Returns'!A998</f>
        <v>43692</v>
      </c>
      <c r="B1002" s="5">
        <f>SUMPRODUCT('Stocks Returns'!B998:E998,$H$10:$K$10)</f>
        <v>1.4520288900586294E-2</v>
      </c>
      <c r="C1002" s="5">
        <f t="shared" si="46"/>
        <v>-1.4520288900586294E-2</v>
      </c>
      <c r="D1002" s="24">
        <f t="shared" si="47"/>
        <v>1.0099053905788848</v>
      </c>
      <c r="E1002" s="24">
        <f t="shared" si="48"/>
        <v>1.6042427492244187</v>
      </c>
    </row>
    <row r="1003" spans="1:5" ht="15" customHeight="1" x14ac:dyDescent="0.2">
      <c r="A1003" s="3">
        <f>'Stocks Returns'!A999</f>
        <v>43693</v>
      </c>
      <c r="B1003" s="5">
        <f>SUMPRODUCT('Stocks Returns'!B999:E999,$H$10:$K$10)</f>
        <v>1.1623872248894697E-2</v>
      </c>
      <c r="C1003" s="5">
        <f t="shared" si="46"/>
        <v>-1.1623872248894697E-2</v>
      </c>
      <c r="D1003" s="24">
        <f t="shared" si="47"/>
        <v>1.0079358272557346</v>
      </c>
      <c r="E1003" s="24">
        <f t="shared" si="48"/>
        <v>1.6023440964616118</v>
      </c>
    </row>
    <row r="1004" spans="1:5" ht="15" customHeight="1" x14ac:dyDescent="0.2">
      <c r="A1004" s="3">
        <f>'Stocks Returns'!A1000</f>
        <v>43696</v>
      </c>
      <c r="B1004" s="5">
        <f>SUMPRODUCT('Stocks Returns'!B1000:E1000,$H$10:$K$10)</f>
        <v>9.401705360669449E-3</v>
      </c>
      <c r="C1004" s="5">
        <f t="shared" si="46"/>
        <v>-9.401705360669449E-3</v>
      </c>
      <c r="D1004" s="24">
        <f t="shared" si="47"/>
        <v>1.0064247537717415</v>
      </c>
      <c r="E1004" s="24">
        <f t="shared" si="48"/>
        <v>1.6008767364505025</v>
      </c>
    </row>
    <row r="1005" spans="1:5" ht="15" customHeight="1" x14ac:dyDescent="0.2">
      <c r="A1005" s="3">
        <f>'Stocks Returns'!A1001</f>
        <v>43697</v>
      </c>
      <c r="B1005" s="5">
        <f>SUMPRODUCT('Stocks Returns'!B1001:E1001,$H$10:$K$10)</f>
        <v>-3.6206210448158195E-3</v>
      </c>
      <c r="C1005" s="5">
        <f t="shared" si="46"/>
        <v>3.6206210448158195E-3</v>
      </c>
      <c r="D1005" s="24">
        <f t="shared" si="47"/>
        <v>0.99756957181601147</v>
      </c>
      <c r="E1005" s="24">
        <f t="shared" si="48"/>
        <v>1.5920926688728652</v>
      </c>
    </row>
    <row r="1006" spans="1:5" ht="15" customHeight="1" x14ac:dyDescent="0.2">
      <c r="A1006" s="3">
        <f>'Stocks Returns'!A1002</f>
        <v>43698</v>
      </c>
      <c r="B1006" s="5">
        <f>SUMPRODUCT('Stocks Returns'!B1002:E1002,$H$10:$K$10)</f>
        <v>8.8348255866132867E-3</v>
      </c>
      <c r="C1006" s="5">
        <f t="shared" si="46"/>
        <v>-8.8348255866132867E-3</v>
      </c>
      <c r="D1006" s="24">
        <f t="shared" si="47"/>
        <v>1.0060392755253833</v>
      </c>
      <c r="E1006" s="24">
        <f t="shared" si="48"/>
        <v>1.6005009274838691</v>
      </c>
    </row>
    <row r="1007" spans="1:5" ht="15" customHeight="1" x14ac:dyDescent="0.2">
      <c r="A1007" s="3">
        <f>'Stocks Returns'!A1003</f>
        <v>43699</v>
      </c>
      <c r="B1007" s="5">
        <f>SUMPRODUCT('Stocks Returns'!B1003:E1003,$H$10:$K$10)</f>
        <v>-3.8666898907506243E-3</v>
      </c>
      <c r="C1007" s="5">
        <f t="shared" si="46"/>
        <v>3.8666898907506243E-3</v>
      </c>
      <c r="D1007" s="24">
        <f t="shared" si="47"/>
        <v>0.99740224500077579</v>
      </c>
      <c r="E1007" s="24">
        <f t="shared" si="48"/>
        <v>1.5919236635854115</v>
      </c>
    </row>
    <row r="1008" spans="1:5" ht="15" customHeight="1" x14ac:dyDescent="0.2">
      <c r="A1008" s="3">
        <f>'Stocks Returns'!A1004</f>
        <v>43700</v>
      </c>
      <c r="B1008" s="5">
        <f>SUMPRODUCT('Stocks Returns'!B1004:E1004,$H$10:$K$10)</f>
        <v>-2.9215281312787181E-2</v>
      </c>
      <c r="C1008" s="5">
        <f t="shared" si="46"/>
        <v>2.9215281312787181E-2</v>
      </c>
      <c r="D1008" s="24">
        <f t="shared" si="47"/>
        <v>0.98016520283379094</v>
      </c>
      <c r="E1008" s="24">
        <f t="shared" si="48"/>
        <v>1.5739235921344008</v>
      </c>
    </row>
    <row r="1009" spans="1:5" ht="15" customHeight="1" x14ac:dyDescent="0.2">
      <c r="A1009" s="3">
        <f>'Stocks Returns'!A1005</f>
        <v>43703</v>
      </c>
      <c r="B1009" s="5">
        <f>SUMPRODUCT('Stocks Returns'!B1005:E1005,$H$10:$K$10)</f>
        <v>1.2593397422977218E-2</v>
      </c>
      <c r="C1009" s="5">
        <f t="shared" si="46"/>
        <v>-1.2593397422977218E-2</v>
      </c>
      <c r="D1009" s="24">
        <f t="shared" si="47"/>
        <v>1.0085951043741108</v>
      </c>
      <c r="E1009" s="24">
        <f t="shared" si="48"/>
        <v>1.6029813957933807</v>
      </c>
    </row>
    <row r="1010" spans="1:5" ht="15" customHeight="1" x14ac:dyDescent="0.2">
      <c r="A1010" s="3">
        <f>'Stocks Returns'!A1006</f>
        <v>43704</v>
      </c>
      <c r="B1010" s="5">
        <f>SUMPRODUCT('Stocks Returns'!B1006:E1006,$H$10:$K$10)</f>
        <v>3.725700584876528E-3</v>
      </c>
      <c r="C1010" s="5">
        <f t="shared" si="46"/>
        <v>-3.725700584876528E-3</v>
      </c>
      <c r="D1010" s="24">
        <f t="shared" si="47"/>
        <v>1.0025650705242022</v>
      </c>
      <c r="E1010" s="24">
        <f t="shared" si="48"/>
        <v>1.5970867807217639</v>
      </c>
    </row>
    <row r="1011" spans="1:5" ht="15" customHeight="1" x14ac:dyDescent="0.2">
      <c r="A1011" s="3">
        <f>'Stocks Returns'!A1007</f>
        <v>43705</v>
      </c>
      <c r="B1011" s="5">
        <f>SUMPRODUCT('Stocks Returns'!B1007:E1007,$H$10:$K$10)</f>
        <v>2.0402136243260747E-3</v>
      </c>
      <c r="C1011" s="5">
        <f t="shared" si="46"/>
        <v>-2.0402136243260747E-3</v>
      </c>
      <c r="D1011" s="24">
        <f t="shared" si="47"/>
        <v>1.001418939391028</v>
      </c>
      <c r="E1011" s="24">
        <f t="shared" si="48"/>
        <v>1.5959498006940227</v>
      </c>
    </row>
    <row r="1012" spans="1:5" ht="15" customHeight="1" x14ac:dyDescent="0.2">
      <c r="A1012" s="3">
        <f>'Stocks Returns'!A1008</f>
        <v>43706</v>
      </c>
      <c r="B1012" s="5">
        <f>SUMPRODUCT('Stocks Returns'!B1008:E1008,$H$10:$K$10)</f>
        <v>1.4418886040603734E-2</v>
      </c>
      <c r="C1012" s="5">
        <f t="shared" si="46"/>
        <v>-1.4418886040603734E-2</v>
      </c>
      <c r="D1012" s="24">
        <f t="shared" si="47"/>
        <v>1.0098364366340968</v>
      </c>
      <c r="E1012" s="24">
        <f t="shared" si="48"/>
        <v>1.6041765448133996</v>
      </c>
    </row>
    <row r="1013" spans="1:5" ht="15" customHeight="1" x14ac:dyDescent="0.2">
      <c r="A1013" s="3">
        <f>'Stocks Returns'!A1009</f>
        <v>43707</v>
      </c>
      <c r="B1013" s="5">
        <f>SUMPRODUCT('Stocks Returns'!B1009:E1009,$H$10:$K$10)</f>
        <v>-1.9966303422101575E-3</v>
      </c>
      <c r="C1013" s="5">
        <f t="shared" si="46"/>
        <v>1.9966303422101575E-3</v>
      </c>
      <c r="D1013" s="24">
        <f t="shared" si="47"/>
        <v>0.99867388549378333</v>
      </c>
      <c r="E1013" s="24">
        <f t="shared" si="48"/>
        <v>1.5932052633343947</v>
      </c>
    </row>
    <row r="1014" spans="1:5" ht="15" customHeight="1" x14ac:dyDescent="0.2">
      <c r="A1014" s="3">
        <f>'Stocks Returns'!A1010</f>
        <v>43710</v>
      </c>
      <c r="B1014" s="5">
        <f>SUMPRODUCT('Stocks Returns'!B1010:E1010,$H$10:$K$10)</f>
        <v>0</v>
      </c>
      <c r="C1014" s="5">
        <f t="shared" si="46"/>
        <v>0</v>
      </c>
      <c r="D1014" s="24">
        <f t="shared" si="47"/>
        <v>1.0000315941264861</v>
      </c>
      <c r="E1014" s="24">
        <f t="shared" si="48"/>
        <v>1.594566484021902</v>
      </c>
    </row>
    <row r="1015" spans="1:5" ht="15" customHeight="1" x14ac:dyDescent="0.2">
      <c r="A1015" s="3">
        <f>'Stocks Returns'!A1011</f>
        <v>43711</v>
      </c>
      <c r="B1015" s="5">
        <f>SUMPRODUCT('Stocks Returns'!B1011:E1011,$H$10:$K$10)</f>
        <v>-9.5273928805299536E-3</v>
      </c>
      <c r="C1015" s="5">
        <f t="shared" si="46"/>
        <v>9.5273928805299536E-3</v>
      </c>
      <c r="D1015" s="24">
        <f t="shared" si="47"/>
        <v>0.99355296696772588</v>
      </c>
      <c r="E1015" s="24">
        <f t="shared" si="48"/>
        <v>1.5880050869422129</v>
      </c>
    </row>
    <row r="1016" spans="1:5" ht="15" customHeight="1" x14ac:dyDescent="0.2">
      <c r="A1016" s="3">
        <f>'Stocks Returns'!A1012</f>
        <v>43712</v>
      </c>
      <c r="B1016" s="5">
        <f>SUMPRODUCT('Stocks Returns'!B1012:E1012,$H$10:$K$10)</f>
        <v>1.4745938488384945E-2</v>
      </c>
      <c r="C1016" s="5">
        <f t="shared" si="46"/>
        <v>-1.4745938488384945E-2</v>
      </c>
      <c r="D1016" s="24">
        <f t="shared" si="47"/>
        <v>1.0100588322985879</v>
      </c>
      <c r="E1016" s="24">
        <f t="shared" si="48"/>
        <v>1.6043900028527793</v>
      </c>
    </row>
    <row r="1017" spans="1:5" ht="15" customHeight="1" x14ac:dyDescent="0.2">
      <c r="A1017" s="3">
        <f>'Stocks Returns'!A1013</f>
        <v>43713</v>
      </c>
      <c r="B1017" s="5">
        <f>SUMPRODUCT('Stocks Returns'!B1013:E1013,$H$10:$K$10)</f>
        <v>1.7033188310247162E-2</v>
      </c>
      <c r="C1017" s="5">
        <f t="shared" si="46"/>
        <v>-1.7033188310247162E-2</v>
      </c>
      <c r="D1017" s="24">
        <f t="shared" si="47"/>
        <v>1.0116141621774544</v>
      </c>
      <c r="E1017" s="24">
        <f t="shared" si="48"/>
        <v>1.6058771804380731</v>
      </c>
    </row>
    <row r="1018" spans="1:5" ht="15" customHeight="1" x14ac:dyDescent="0.2">
      <c r="A1018" s="3">
        <f>'Stocks Returns'!A1014</f>
        <v>43714</v>
      </c>
      <c r="B1018" s="5">
        <f>SUMPRODUCT('Stocks Returns'!B1014:E1014,$H$10:$K$10)</f>
        <v>6.496007906302996E-3</v>
      </c>
      <c r="C1018" s="5">
        <f t="shared" si="46"/>
        <v>-6.496007906302996E-3</v>
      </c>
      <c r="D1018" s="24">
        <f t="shared" si="47"/>
        <v>1.0044488795027722</v>
      </c>
      <c r="E1018" s="24">
        <f t="shared" si="48"/>
        <v>1.5989440687700998</v>
      </c>
    </row>
    <row r="1019" spans="1:5" ht="15" customHeight="1" x14ac:dyDescent="0.2">
      <c r="A1019" s="3">
        <f>'Stocks Returns'!A1015</f>
        <v>43717</v>
      </c>
      <c r="B1019" s="5">
        <f>SUMPRODUCT('Stocks Returns'!B1015:E1015,$H$10:$K$10)</f>
        <v>-1.9536741599375886E-2</v>
      </c>
      <c r="C1019" s="5">
        <f t="shared" si="46"/>
        <v>1.9536741599375886E-2</v>
      </c>
      <c r="D1019" s="24">
        <f t="shared" si="47"/>
        <v>0.9867466098389106</v>
      </c>
      <c r="E1019" s="24">
        <f t="shared" si="48"/>
        <v>1.580933287587418</v>
      </c>
    </row>
    <row r="1020" spans="1:5" ht="15" customHeight="1" x14ac:dyDescent="0.2">
      <c r="A1020" s="3">
        <f>'Stocks Returns'!A1016</f>
        <v>43718</v>
      </c>
      <c r="B1020" s="5">
        <f>SUMPRODUCT('Stocks Returns'!B1016:E1016,$H$10:$K$10)</f>
        <v>-2.5693846112744383E-2</v>
      </c>
      <c r="C1020" s="5">
        <f t="shared" si="46"/>
        <v>2.5693846112744383E-2</v>
      </c>
      <c r="D1020" s="24">
        <f t="shared" si="47"/>
        <v>0.98255977876982004</v>
      </c>
      <c r="E1020" s="24">
        <f t="shared" si="48"/>
        <v>1.5764933800895351</v>
      </c>
    </row>
    <row r="1021" spans="1:5" ht="15" customHeight="1" x14ac:dyDescent="0.2">
      <c r="A1021" s="3">
        <f>'Stocks Returns'!A1017</f>
        <v>43719</v>
      </c>
      <c r="B1021" s="5">
        <f>SUMPRODUCT('Stocks Returns'!B1017:E1017,$H$10:$K$10)</f>
        <v>-4.7459552169195479E-3</v>
      </c>
      <c r="C1021" s="5">
        <f t="shared" si="46"/>
        <v>4.7459552169195479E-3</v>
      </c>
      <c r="D1021" s="24">
        <f t="shared" si="47"/>
        <v>0.99680434457898093</v>
      </c>
      <c r="E1021" s="24">
        <f t="shared" si="48"/>
        <v>1.5913188555127065</v>
      </c>
    </row>
    <row r="1022" spans="1:5" ht="15" customHeight="1" x14ac:dyDescent="0.2">
      <c r="A1022" s="3">
        <f>'Stocks Returns'!A1018</f>
        <v>43720</v>
      </c>
      <c r="B1022" s="5">
        <f>SUMPRODUCT('Stocks Returns'!B1018:E1018,$H$10:$K$10)</f>
        <v>1.5767606837544162E-2</v>
      </c>
      <c r="C1022" s="5">
        <f t="shared" si="46"/>
        <v>-1.5767606837544162E-2</v>
      </c>
      <c r="D1022" s="24">
        <f t="shared" si="47"/>
        <v>1.0107535667760161</v>
      </c>
      <c r="E1022" s="24">
        <f t="shared" si="48"/>
        <v>1.6050555168599669</v>
      </c>
    </row>
    <row r="1023" spans="1:5" ht="15" customHeight="1" x14ac:dyDescent="0.2">
      <c r="A1023" s="3">
        <f>'Stocks Returns'!A1019</f>
        <v>43721</v>
      </c>
      <c r="B1023" s="5">
        <f>SUMPRODUCT('Stocks Returns'!B1019:E1019,$H$10:$K$10)</f>
        <v>-3.9875409377375737E-3</v>
      </c>
      <c r="C1023" s="5">
        <f t="shared" si="46"/>
        <v>3.9875409377375737E-3</v>
      </c>
      <c r="D1023" s="24">
        <f t="shared" si="47"/>
        <v>0.99732006628882464</v>
      </c>
      <c r="E1023" s="24">
        <f t="shared" si="48"/>
        <v>1.591840619732785</v>
      </c>
    </row>
    <row r="1024" spans="1:5" ht="15" customHeight="1" x14ac:dyDescent="0.2">
      <c r="A1024" s="3">
        <f>'Stocks Returns'!A1020</f>
        <v>43724</v>
      </c>
      <c r="B1024" s="5">
        <f>SUMPRODUCT('Stocks Returns'!B1020:E1020,$H$10:$K$10)</f>
        <v>-6.1576325606878908E-3</v>
      </c>
      <c r="C1024" s="5">
        <f t="shared" si="46"/>
        <v>6.1576325606878908E-3</v>
      </c>
      <c r="D1024" s="24">
        <f t="shared" si="47"/>
        <v>0.99584440398521845</v>
      </c>
      <c r="E1024" s="24">
        <f t="shared" si="48"/>
        <v>1.590344853478435</v>
      </c>
    </row>
    <row r="1025" spans="1:5" ht="15" customHeight="1" x14ac:dyDescent="0.2">
      <c r="A1025" s="3">
        <f>'Stocks Returns'!A1021</f>
        <v>43725</v>
      </c>
      <c r="B1025" s="5">
        <f>SUMPRODUCT('Stocks Returns'!B1021:E1021,$H$10:$K$10)</f>
        <v>1.148060678775711E-3</v>
      </c>
      <c r="C1025" s="5">
        <f t="shared" si="46"/>
        <v>-1.148060678775711E-3</v>
      </c>
      <c r="D1025" s="24">
        <f t="shared" si="47"/>
        <v>1.0008122753880537</v>
      </c>
      <c r="E1025" s="24">
        <f t="shared" si="48"/>
        <v>1.5953458469825201</v>
      </c>
    </row>
    <row r="1026" spans="1:5" ht="15" customHeight="1" x14ac:dyDescent="0.2">
      <c r="A1026" s="3">
        <f>'Stocks Returns'!A1022</f>
        <v>43726</v>
      </c>
      <c r="B1026" s="5">
        <f>SUMPRODUCT('Stocks Returns'!B1022:E1022,$H$10:$K$10)</f>
        <v>-6.2715592651583505E-3</v>
      </c>
      <c r="C1026" s="5">
        <f t="shared" si="46"/>
        <v>6.2715592651583505E-3</v>
      </c>
      <c r="D1026" s="24">
        <f t="shared" si="47"/>
        <v>0.99576693382617854</v>
      </c>
      <c r="E1026" s="24">
        <f t="shared" si="48"/>
        <v>1.5902660890194134</v>
      </c>
    </row>
    <row r="1027" spans="1:5" ht="15" customHeight="1" x14ac:dyDescent="0.2">
      <c r="A1027" s="3">
        <f>'Stocks Returns'!A1023</f>
        <v>43727</v>
      </c>
      <c r="B1027" s="5">
        <f>SUMPRODUCT('Stocks Returns'!B1023:E1023,$H$10:$K$10)</f>
        <v>2.6340730449264829E-3</v>
      </c>
      <c r="C1027" s="5">
        <f t="shared" si="46"/>
        <v>-2.6340730449264829E-3</v>
      </c>
      <c r="D1027" s="24">
        <f t="shared" si="47"/>
        <v>1.0018227637970363</v>
      </c>
      <c r="E1027" s="24">
        <f t="shared" si="48"/>
        <v>1.5963510026738159</v>
      </c>
    </row>
    <row r="1028" spans="1:5" ht="15" customHeight="1" x14ac:dyDescent="0.2">
      <c r="A1028" s="3">
        <f>'Stocks Returns'!A1024</f>
        <v>43728</v>
      </c>
      <c r="B1028" s="5">
        <f>SUMPRODUCT('Stocks Returns'!B1024:E1024,$H$10:$K$10)</f>
        <v>-1.1572910365062961E-2</v>
      </c>
      <c r="C1028" s="5">
        <f t="shared" si="46"/>
        <v>1.1572910365062961E-2</v>
      </c>
      <c r="D1028" s="24">
        <f t="shared" si="47"/>
        <v>0.99216201507824342</v>
      </c>
      <c r="E1028" s="24">
        <f t="shared" si="48"/>
        <v>1.5865746793657767</v>
      </c>
    </row>
    <row r="1029" spans="1:5" ht="15" customHeight="1" x14ac:dyDescent="0.2">
      <c r="A1029" s="3">
        <f>'Stocks Returns'!A1025</f>
        <v>43731</v>
      </c>
      <c r="B1029" s="5">
        <f>SUMPRODUCT('Stocks Returns'!B1025:E1025,$H$10:$K$10)</f>
        <v>5.6991593360837542E-3</v>
      </c>
      <c r="C1029" s="5">
        <f t="shared" si="46"/>
        <v>-5.6991593360837542E-3</v>
      </c>
      <c r="D1029" s="24">
        <f t="shared" si="47"/>
        <v>1.0039070224750231</v>
      </c>
      <c r="E1029" s="24">
        <f t="shared" si="48"/>
        <v>1.5984113051018061</v>
      </c>
    </row>
    <row r="1030" spans="1:5" ht="15" customHeight="1" x14ac:dyDescent="0.2">
      <c r="A1030" s="3">
        <f>'Stocks Returns'!A1026</f>
        <v>43732</v>
      </c>
      <c r="B1030" s="5">
        <f>SUMPRODUCT('Stocks Returns'!B1026:E1026,$H$10:$K$10)</f>
        <v>-3.3749882769023671E-3</v>
      </c>
      <c r="C1030" s="5">
        <f t="shared" ref="C1030:C1093" si="49">-B1030</f>
        <v>3.3749882769023671E-3</v>
      </c>
      <c r="D1030" s="24">
        <f t="shared" ref="D1030:D1093" si="50">1+$H$13+$H$19*(B1030-$H$13)</f>
        <v>0.99773660209819259</v>
      </c>
      <c r="E1030" s="24">
        <f t="shared" ref="E1030:E1093" si="51">$H$22*D1030-$H$23*D1030^2-LN(1+$H$24*EXP(1-D1030^3))</f>
        <v>1.5922612634993114</v>
      </c>
    </row>
    <row r="1031" spans="1:5" ht="15" customHeight="1" x14ac:dyDescent="0.2">
      <c r="A1031" s="3">
        <f>'Stocks Returns'!A1027</f>
        <v>43733</v>
      </c>
      <c r="B1031" s="5">
        <f>SUMPRODUCT('Stocks Returns'!B1027:E1027,$H$10:$K$10)</f>
        <v>6.2259536624475137E-3</v>
      </c>
      <c r="C1031" s="5">
        <f t="shared" si="49"/>
        <v>-6.2259536624475137E-3</v>
      </c>
      <c r="D1031" s="24">
        <f t="shared" si="50"/>
        <v>1.0042652426169505</v>
      </c>
      <c r="E1031" s="24">
        <f t="shared" si="51"/>
        <v>1.5987636463243315</v>
      </c>
    </row>
    <row r="1032" spans="1:5" ht="15" customHeight="1" x14ac:dyDescent="0.2">
      <c r="A1032" s="3">
        <f>'Stocks Returns'!A1028</f>
        <v>43734</v>
      </c>
      <c r="B1032" s="5">
        <f>SUMPRODUCT('Stocks Returns'!B1028:E1028,$H$10:$K$10)</f>
        <v>1.3148717068883996E-3</v>
      </c>
      <c r="C1032" s="5">
        <f t="shared" si="49"/>
        <v>-1.3148717068883996E-3</v>
      </c>
      <c r="D1032" s="24">
        <f t="shared" si="50"/>
        <v>1.0009257068871704</v>
      </c>
      <c r="E1032" s="24">
        <f t="shared" si="51"/>
        <v>1.5954588838545269</v>
      </c>
    </row>
    <row r="1033" spans="1:5" ht="15" customHeight="1" x14ac:dyDescent="0.2">
      <c r="A1033" s="3">
        <f>'Stocks Returns'!A1029</f>
        <v>43735</v>
      </c>
      <c r="B1033" s="5">
        <f>SUMPRODUCT('Stocks Returns'!B1029:E1029,$H$10:$K$10)</f>
        <v>-9.5244500305034126E-3</v>
      </c>
      <c r="C1033" s="5">
        <f t="shared" si="49"/>
        <v>9.5244500305034126E-3</v>
      </c>
      <c r="D1033" s="24">
        <f t="shared" si="50"/>
        <v>0.99355496810574384</v>
      </c>
      <c r="E1033" s="24">
        <f t="shared" si="51"/>
        <v>1.5880071393461512</v>
      </c>
    </row>
    <row r="1034" spans="1:5" ht="15" customHeight="1" x14ac:dyDescent="0.2">
      <c r="A1034" s="3">
        <f>'Stocks Returns'!A1030</f>
        <v>43738</v>
      </c>
      <c r="B1034" s="5">
        <f>SUMPRODUCT('Stocks Returns'!B1030:E1030,$H$10:$K$10)</f>
        <v>-9.2239616130492825E-3</v>
      </c>
      <c r="C1034" s="5">
        <f t="shared" si="49"/>
        <v>9.2239616130492825E-3</v>
      </c>
      <c r="D1034" s="24">
        <f t="shared" si="50"/>
        <v>0.99375930022961267</v>
      </c>
      <c r="E1034" s="24">
        <f t="shared" si="51"/>
        <v>1.5882166228787002</v>
      </c>
    </row>
    <row r="1035" spans="1:5" ht="15" customHeight="1" x14ac:dyDescent="0.2">
      <c r="A1035" s="3">
        <f>'Stocks Returns'!A1031</f>
        <v>43739</v>
      </c>
      <c r="B1035" s="5">
        <f>SUMPRODUCT('Stocks Returns'!B1031:E1031,$H$10:$K$10)</f>
        <v>1.2097767567285244E-2</v>
      </c>
      <c r="C1035" s="5">
        <f t="shared" si="49"/>
        <v>-1.2097767567285244E-2</v>
      </c>
      <c r="D1035" s="24">
        <f t="shared" si="50"/>
        <v>1.0082580760722402</v>
      </c>
      <c r="E1035" s="24">
        <f t="shared" si="51"/>
        <v>1.6026558235519577</v>
      </c>
    </row>
    <row r="1036" spans="1:5" ht="15" customHeight="1" x14ac:dyDescent="0.2">
      <c r="A1036" s="3">
        <f>'Stocks Returns'!A1032</f>
        <v>43740</v>
      </c>
      <c r="B1036" s="5">
        <f>SUMPRODUCT('Stocks Returns'!B1032:E1032,$H$10:$K$10)</f>
        <v>-2.5632397586192183E-2</v>
      </c>
      <c r="C1036" s="5">
        <f t="shared" si="49"/>
        <v>2.5632397586192183E-2</v>
      </c>
      <c r="D1036" s="24">
        <f t="shared" si="50"/>
        <v>0.98260156376787555</v>
      </c>
      <c r="E1036" s="24">
        <f t="shared" si="51"/>
        <v>1.5765380262330195</v>
      </c>
    </row>
    <row r="1037" spans="1:5" ht="15" customHeight="1" x14ac:dyDescent="0.2">
      <c r="A1037" s="3">
        <f>'Stocks Returns'!A1033</f>
        <v>43741</v>
      </c>
      <c r="B1037" s="5">
        <f>SUMPRODUCT('Stocks Returns'!B1033:E1033,$H$10:$K$10)</f>
        <v>1.7488843285222492E-2</v>
      </c>
      <c r="C1037" s="5">
        <f t="shared" si="49"/>
        <v>-1.7488843285222492E-2</v>
      </c>
      <c r="D1037" s="24">
        <f t="shared" si="50"/>
        <v>1.0119240075604374</v>
      </c>
      <c r="E1037" s="24">
        <f t="shared" si="51"/>
        <v>1.6061722669570271</v>
      </c>
    </row>
    <row r="1038" spans="1:5" ht="15" customHeight="1" x14ac:dyDescent="0.2">
      <c r="A1038" s="3">
        <f>'Stocks Returns'!A1034</f>
        <v>43742</v>
      </c>
      <c r="B1038" s="5">
        <f>SUMPRODUCT('Stocks Returns'!B1034:E1034,$H$10:$K$10)</f>
        <v>1.8244341750477504E-2</v>
      </c>
      <c r="C1038" s="5">
        <f t="shared" si="49"/>
        <v>-1.8244341750477504E-2</v>
      </c>
      <c r="D1038" s="24">
        <f t="shared" si="50"/>
        <v>1.0124377465168108</v>
      </c>
      <c r="E1038" s="24">
        <f t="shared" si="51"/>
        <v>1.6066606683356106</v>
      </c>
    </row>
    <row r="1039" spans="1:5" ht="15" customHeight="1" x14ac:dyDescent="0.2">
      <c r="A1039" s="3">
        <f>'Stocks Returns'!A1035</f>
        <v>43745</v>
      </c>
      <c r="B1039" s="5">
        <f>SUMPRODUCT('Stocks Returns'!B1035:E1035,$H$10:$K$10)</f>
        <v>-6.7183649673195518E-3</v>
      </c>
      <c r="C1039" s="5">
        <f t="shared" si="49"/>
        <v>6.7183649673195518E-3</v>
      </c>
      <c r="D1039" s="24">
        <f t="shared" si="50"/>
        <v>0.9954631059487089</v>
      </c>
      <c r="E1039" s="24">
        <f t="shared" si="51"/>
        <v>1.5899569553590229</v>
      </c>
    </row>
    <row r="1040" spans="1:5" ht="15" customHeight="1" x14ac:dyDescent="0.2">
      <c r="A1040" s="3">
        <f>'Stocks Returns'!A1036</f>
        <v>43746</v>
      </c>
      <c r="B1040" s="5">
        <f>SUMPRODUCT('Stocks Returns'!B1036:E1036,$H$10:$K$10)</f>
        <v>-1.5614051232272948E-2</v>
      </c>
      <c r="C1040" s="5">
        <f t="shared" si="49"/>
        <v>1.5614051232272948E-2</v>
      </c>
      <c r="D1040" s="24">
        <f t="shared" si="50"/>
        <v>0.98941403928854066</v>
      </c>
      <c r="E1040" s="24">
        <f t="shared" si="51"/>
        <v>1.5837263823530376</v>
      </c>
    </row>
    <row r="1041" spans="1:5" ht="15" customHeight="1" x14ac:dyDescent="0.2">
      <c r="A1041" s="3">
        <f>'Stocks Returns'!A1037</f>
        <v>43747</v>
      </c>
      <c r="B1041" s="5">
        <f>SUMPRODUCT('Stocks Returns'!B1037:E1037,$H$10:$K$10)</f>
        <v>1.4819783590824002E-2</v>
      </c>
      <c r="C1041" s="5">
        <f t="shared" si="49"/>
        <v>-1.4819783590824002E-2</v>
      </c>
      <c r="D1041" s="24">
        <f t="shared" si="50"/>
        <v>1.0101090469682465</v>
      </c>
      <c r="E1041" s="24">
        <f t="shared" si="51"/>
        <v>1.6044381715690272</v>
      </c>
    </row>
    <row r="1042" spans="1:5" ht="15" customHeight="1" x14ac:dyDescent="0.2">
      <c r="A1042" s="3">
        <f>'Stocks Returns'!A1038</f>
        <v>43748</v>
      </c>
      <c r="B1042" s="5">
        <f>SUMPRODUCT('Stocks Returns'!B1038:E1038,$H$10:$K$10)</f>
        <v>1.0792799371076942E-3</v>
      </c>
      <c r="C1042" s="5">
        <f t="shared" si="49"/>
        <v>-1.0792799371076942E-3</v>
      </c>
      <c r="D1042" s="24">
        <f t="shared" si="50"/>
        <v>1.0007655044837194</v>
      </c>
      <c r="E1042" s="24">
        <f t="shared" si="51"/>
        <v>1.5952992237830719</v>
      </c>
    </row>
    <row r="1043" spans="1:5" ht="15" customHeight="1" x14ac:dyDescent="0.2">
      <c r="A1043" s="3">
        <f>'Stocks Returns'!A1039</f>
        <v>43749</v>
      </c>
      <c r="B1043" s="5">
        <f>SUMPRODUCT('Stocks Returns'!B1039:E1039,$H$10:$K$10)</f>
        <v>1.4074431298181136E-2</v>
      </c>
      <c r="C1043" s="5">
        <f t="shared" si="49"/>
        <v>-1.4074431298181136E-2</v>
      </c>
      <c r="D1043" s="24">
        <f t="shared" si="50"/>
        <v>1.0096022074092494</v>
      </c>
      <c r="E1043" s="24">
        <f t="shared" si="51"/>
        <v>1.6039515106394453</v>
      </c>
    </row>
    <row r="1044" spans="1:5" ht="15" customHeight="1" x14ac:dyDescent="0.2">
      <c r="A1044" s="3">
        <f>'Stocks Returns'!A1040</f>
        <v>43752</v>
      </c>
      <c r="B1044" s="5">
        <f>SUMPRODUCT('Stocks Returns'!B1040:E1040,$H$10:$K$10)</f>
        <v>1.6691406227605276E-3</v>
      </c>
      <c r="C1044" s="5">
        <f t="shared" si="49"/>
        <v>-1.6691406227605276E-3</v>
      </c>
      <c r="D1044" s="24">
        <f t="shared" si="50"/>
        <v>1.0011666097499634</v>
      </c>
      <c r="E1044" s="24">
        <f t="shared" si="51"/>
        <v>1.5956987775674387</v>
      </c>
    </row>
    <row r="1045" spans="1:5" ht="15" customHeight="1" x14ac:dyDescent="0.2">
      <c r="A1045" s="3">
        <f>'Stocks Returns'!A1041</f>
        <v>43753</v>
      </c>
      <c r="B1045" s="5">
        <f>SUMPRODUCT('Stocks Returns'!B1041:E1041,$H$10:$K$10)</f>
        <v>8.1031053512226787E-3</v>
      </c>
      <c r="C1045" s="5">
        <f t="shared" si="49"/>
        <v>-8.1031053512226787E-3</v>
      </c>
      <c r="D1045" s="24">
        <f t="shared" si="50"/>
        <v>1.0055417057653175</v>
      </c>
      <c r="E1045" s="24">
        <f t="shared" si="51"/>
        <v>1.600014949347953</v>
      </c>
    </row>
    <row r="1046" spans="1:5" ht="15" customHeight="1" x14ac:dyDescent="0.2">
      <c r="A1046" s="3">
        <f>'Stocks Returns'!A1042</f>
        <v>43754</v>
      </c>
      <c r="B1046" s="5">
        <f>SUMPRODUCT('Stocks Returns'!B1042:E1042,$H$10:$K$10)</f>
        <v>-5.1872982341944667E-3</v>
      </c>
      <c r="C1046" s="5">
        <f t="shared" si="49"/>
        <v>5.1872982341944667E-3</v>
      </c>
      <c r="D1046" s="24">
        <f t="shared" si="50"/>
        <v>0.99650423132723398</v>
      </c>
      <c r="E1046" s="24">
        <f t="shared" si="51"/>
        <v>1.5910147393184635</v>
      </c>
    </row>
    <row r="1047" spans="1:5" ht="15" customHeight="1" x14ac:dyDescent="0.2">
      <c r="A1047" s="3">
        <f>'Stocks Returns'!A1043</f>
        <v>43755</v>
      </c>
      <c r="B1047" s="5">
        <f>SUMPRODUCT('Stocks Returns'!B1043:E1043,$H$10:$K$10)</f>
        <v>4.7323946333717126E-5</v>
      </c>
      <c r="C1047" s="5">
        <f t="shared" si="49"/>
        <v>-4.7323946333717126E-5</v>
      </c>
      <c r="D1047" s="24">
        <f t="shared" si="50"/>
        <v>1.0000637744099932</v>
      </c>
      <c r="E1047" s="24">
        <f t="shared" si="51"/>
        <v>1.5945986581671323</v>
      </c>
    </row>
    <row r="1048" spans="1:5" ht="15" customHeight="1" x14ac:dyDescent="0.2">
      <c r="A1048" s="3">
        <f>'Stocks Returns'!A1044</f>
        <v>43756</v>
      </c>
      <c r="B1048" s="5">
        <f>SUMPRODUCT('Stocks Returns'!B1044:E1044,$H$10:$K$10)</f>
        <v>-1.2115644061954253E-2</v>
      </c>
      <c r="C1048" s="5">
        <f t="shared" si="49"/>
        <v>1.2115644061954253E-2</v>
      </c>
      <c r="D1048" s="24">
        <f t="shared" si="50"/>
        <v>0.99179295616435736</v>
      </c>
      <c r="E1048" s="24">
        <f t="shared" si="51"/>
        <v>1.5861938720299882</v>
      </c>
    </row>
    <row r="1049" spans="1:5" ht="15" customHeight="1" x14ac:dyDescent="0.2">
      <c r="A1049" s="3">
        <f>'Stocks Returns'!A1045</f>
        <v>43759</v>
      </c>
      <c r="B1049" s="5">
        <f>SUMPRODUCT('Stocks Returns'!B1045:E1045,$H$10:$K$10)</f>
        <v>6.1269721852377874E-3</v>
      </c>
      <c r="C1049" s="5">
        <f t="shared" si="49"/>
        <v>-6.1269721852377874E-3</v>
      </c>
      <c r="D1049" s="24">
        <f t="shared" si="50"/>
        <v>1.0041979352124479</v>
      </c>
      <c r="E1049" s="24">
        <f t="shared" si="51"/>
        <v>1.598697483018263</v>
      </c>
    </row>
    <row r="1050" spans="1:5" ht="15" customHeight="1" x14ac:dyDescent="0.2">
      <c r="A1050" s="3">
        <f>'Stocks Returns'!A1046</f>
        <v>43760</v>
      </c>
      <c r="B1050" s="5">
        <f>SUMPRODUCT('Stocks Returns'!B1046:E1046,$H$10:$K$10)</f>
        <v>-3.01193417057357E-2</v>
      </c>
      <c r="C1050" s="5">
        <f t="shared" si="49"/>
        <v>3.01193417057357E-2</v>
      </c>
      <c r="D1050" s="24">
        <f t="shared" si="50"/>
        <v>0.9795504417665859</v>
      </c>
      <c r="E1050" s="24">
        <f t="shared" si="51"/>
        <v>1.5732602892158403</v>
      </c>
    </row>
    <row r="1051" spans="1:5" ht="15" customHeight="1" x14ac:dyDescent="0.2">
      <c r="A1051" s="3">
        <f>'Stocks Returns'!A1047</f>
        <v>43761</v>
      </c>
      <c r="B1051" s="5">
        <f>SUMPRODUCT('Stocks Returns'!B1047:E1047,$H$10:$K$10)</f>
        <v>-2.1735358154432029E-4</v>
      </c>
      <c r="C1051" s="5">
        <f t="shared" si="49"/>
        <v>2.1735358154432029E-4</v>
      </c>
      <c r="D1051" s="24">
        <f t="shared" si="50"/>
        <v>0.99988379369103608</v>
      </c>
      <c r="E1051" s="24">
        <f t="shared" si="51"/>
        <v>1.5944186585771516</v>
      </c>
    </row>
    <row r="1052" spans="1:5" ht="15" customHeight="1" x14ac:dyDescent="0.2">
      <c r="A1052" s="3">
        <f>'Stocks Returns'!A1048</f>
        <v>43762</v>
      </c>
      <c r="B1052" s="5">
        <f>SUMPRODUCT('Stocks Returns'!B1048:E1048,$H$10:$K$10)</f>
        <v>2.6962162746578131E-2</v>
      </c>
      <c r="C1052" s="5">
        <f t="shared" si="49"/>
        <v>-2.6962162746578131E-2</v>
      </c>
      <c r="D1052" s="24">
        <f t="shared" si="50"/>
        <v>1.0183658647941594</v>
      </c>
      <c r="E1052" s="24">
        <f t="shared" si="51"/>
        <v>1.6122178424508316</v>
      </c>
    </row>
    <row r="1053" spans="1:5" ht="15" customHeight="1" x14ac:dyDescent="0.2">
      <c r="A1053" s="3">
        <f>'Stocks Returns'!A1049</f>
        <v>43763</v>
      </c>
      <c r="B1053" s="5">
        <f>SUMPRODUCT('Stocks Returns'!B1049:E1049,$H$10:$K$10)</f>
        <v>8.6212385521603138E-3</v>
      </c>
      <c r="C1053" s="5">
        <f t="shared" si="49"/>
        <v>-8.6212385521603138E-3</v>
      </c>
      <c r="D1053" s="24">
        <f t="shared" si="50"/>
        <v>1.0058940363419553</v>
      </c>
      <c r="E1053" s="24">
        <f t="shared" si="51"/>
        <v>1.6003591754031488</v>
      </c>
    </row>
    <row r="1054" spans="1:5" ht="15" customHeight="1" x14ac:dyDescent="0.2">
      <c r="A1054" s="3">
        <f>'Stocks Returns'!A1050</f>
        <v>43766</v>
      </c>
      <c r="B1054" s="5">
        <f>SUMPRODUCT('Stocks Returns'!B1050:E1050,$H$10:$K$10)</f>
        <v>1.163089270160776E-2</v>
      </c>
      <c r="C1054" s="5">
        <f t="shared" si="49"/>
        <v>-1.163089270160776E-2</v>
      </c>
      <c r="D1054" s="24">
        <f t="shared" si="50"/>
        <v>1.0079406011635794</v>
      </c>
      <c r="E1054" s="24">
        <f t="shared" si="51"/>
        <v>1.6023487175770836</v>
      </c>
    </row>
    <row r="1055" spans="1:5" ht="15" customHeight="1" x14ac:dyDescent="0.2">
      <c r="A1055" s="3">
        <f>'Stocks Returns'!A1051</f>
        <v>43767</v>
      </c>
      <c r="B1055" s="5">
        <f>SUMPRODUCT('Stocks Returns'!B1051:E1051,$H$10:$K$10)</f>
        <v>-1.1846195749921804E-2</v>
      </c>
      <c r="C1055" s="5">
        <f t="shared" si="49"/>
        <v>1.1846195749921804E-2</v>
      </c>
      <c r="D1055" s="24">
        <f t="shared" si="50"/>
        <v>0.99197618101653939</v>
      </c>
      <c r="E1055" s="24">
        <f t="shared" si="51"/>
        <v>1.5863829965748948</v>
      </c>
    </row>
    <row r="1056" spans="1:5" ht="15" customHeight="1" x14ac:dyDescent="0.2">
      <c r="A1056" s="3">
        <f>'Stocks Returns'!A1052</f>
        <v>43768</v>
      </c>
      <c r="B1056" s="5">
        <f>SUMPRODUCT('Stocks Returns'!B1052:E1052,$H$10:$K$10)</f>
        <v>8.7465115265498387E-3</v>
      </c>
      <c r="C1056" s="5">
        <f t="shared" si="49"/>
        <v>-8.7465115265498387E-3</v>
      </c>
      <c r="D1056" s="24">
        <f t="shared" si="50"/>
        <v>1.00597922196454</v>
      </c>
      <c r="E1056" s="24">
        <f t="shared" si="51"/>
        <v>1.6004423261257932</v>
      </c>
    </row>
    <row r="1057" spans="1:5" ht="15" customHeight="1" x14ac:dyDescent="0.2">
      <c r="A1057" s="3">
        <f>'Stocks Returns'!A1053</f>
        <v>43769</v>
      </c>
      <c r="B1057" s="5">
        <f>SUMPRODUCT('Stocks Returns'!B1053:E1053,$H$10:$K$10)</f>
        <v>-2.88070102121505E-3</v>
      </c>
      <c r="C1057" s="5">
        <f t="shared" si="49"/>
        <v>2.88070102121505E-3</v>
      </c>
      <c r="D1057" s="24">
        <f t="shared" si="50"/>
        <v>0.99807271743205994</v>
      </c>
      <c r="E1057" s="24">
        <f t="shared" si="51"/>
        <v>1.5926001900268938</v>
      </c>
    </row>
    <row r="1058" spans="1:5" ht="15" customHeight="1" x14ac:dyDescent="0.2">
      <c r="A1058" s="3">
        <f>'Stocks Returns'!A1054</f>
        <v>43770</v>
      </c>
      <c r="B1058" s="5">
        <f>SUMPRODUCT('Stocks Returns'!B1054:E1054,$H$10:$K$10)</f>
        <v>1.2956242045790562E-2</v>
      </c>
      <c r="C1058" s="5">
        <f t="shared" si="49"/>
        <v>-1.2956242045790562E-2</v>
      </c>
      <c r="D1058" s="24">
        <f t="shared" si="50"/>
        <v>1.0088418387176239</v>
      </c>
      <c r="E1058" s="24">
        <f t="shared" si="51"/>
        <v>1.6032194502652719</v>
      </c>
    </row>
    <row r="1059" spans="1:5" ht="15" customHeight="1" x14ac:dyDescent="0.2">
      <c r="A1059" s="3">
        <f>'Stocks Returns'!A1055</f>
        <v>43773</v>
      </c>
      <c r="B1059" s="5">
        <f>SUMPRODUCT('Stocks Returns'!B1055:E1055,$H$10:$K$10)</f>
        <v>-7.8245357625213625E-3</v>
      </c>
      <c r="C1059" s="5">
        <f t="shared" si="49"/>
        <v>7.8245357625213625E-3</v>
      </c>
      <c r="D1059" s="24">
        <f t="shared" si="50"/>
        <v>0.99471090980797172</v>
      </c>
      <c r="E1059" s="24">
        <f t="shared" si="51"/>
        <v>1.5891900496971467</v>
      </c>
    </row>
    <row r="1060" spans="1:5" ht="15" customHeight="1" x14ac:dyDescent="0.2">
      <c r="A1060" s="3">
        <f>'Stocks Returns'!A1056</f>
        <v>43774</v>
      </c>
      <c r="B1060" s="5">
        <f>SUMPRODUCT('Stocks Returns'!B1056:E1056,$H$10:$K$10)</f>
        <v>-1.3054574731775731E-2</v>
      </c>
      <c r="C1060" s="5">
        <f t="shared" si="49"/>
        <v>1.3054574731775731E-2</v>
      </c>
      <c r="D1060" s="24">
        <f t="shared" si="50"/>
        <v>0.99115448330887868</v>
      </c>
      <c r="E1060" s="24">
        <f t="shared" si="51"/>
        <v>1.585533809044418</v>
      </c>
    </row>
    <row r="1061" spans="1:5" ht="15" customHeight="1" x14ac:dyDescent="0.2">
      <c r="A1061" s="3">
        <f>'Stocks Returns'!A1057</f>
        <v>43775</v>
      </c>
      <c r="B1061" s="5">
        <f>SUMPRODUCT('Stocks Returns'!B1057:E1057,$H$10:$K$10)</f>
        <v>-1.3222062199732974E-3</v>
      </c>
      <c r="C1061" s="5">
        <f t="shared" si="49"/>
        <v>1.3222062199732974E-3</v>
      </c>
      <c r="D1061" s="24">
        <f t="shared" si="50"/>
        <v>0.99913249389690439</v>
      </c>
      <c r="E1061" s="24">
        <f t="shared" si="51"/>
        <v>1.5936658815253004</v>
      </c>
    </row>
    <row r="1062" spans="1:5" ht="15" customHeight="1" x14ac:dyDescent="0.2">
      <c r="A1062" s="3">
        <f>'Stocks Returns'!A1058</f>
        <v>43776</v>
      </c>
      <c r="B1062" s="5">
        <f>SUMPRODUCT('Stocks Returns'!B1058:E1058,$H$10:$K$10)</f>
        <v>8.5466119472800209E-3</v>
      </c>
      <c r="C1062" s="5">
        <f t="shared" si="49"/>
        <v>-8.5466119472800209E-3</v>
      </c>
      <c r="D1062" s="24">
        <f t="shared" si="50"/>
        <v>1.0058432902506367</v>
      </c>
      <c r="E1062" s="24">
        <f t="shared" si="51"/>
        <v>1.6003096275664606</v>
      </c>
    </row>
    <row r="1063" spans="1:5" ht="15" customHeight="1" x14ac:dyDescent="0.2">
      <c r="A1063" s="3">
        <f>'Stocks Returns'!A1059</f>
        <v>43777</v>
      </c>
      <c r="B1063" s="5">
        <f>SUMPRODUCT('Stocks Returns'!B1059:E1059,$H$10:$K$10)</f>
        <v>3.444003364373865E-3</v>
      </c>
      <c r="C1063" s="5">
        <f t="shared" si="49"/>
        <v>-3.444003364373865E-3</v>
      </c>
      <c r="D1063" s="24">
        <f t="shared" si="50"/>
        <v>1.0023735164142604</v>
      </c>
      <c r="E1063" s="24">
        <f t="shared" si="51"/>
        <v>1.5968971233041149</v>
      </c>
    </row>
    <row r="1064" spans="1:5" ht="15" customHeight="1" x14ac:dyDescent="0.2">
      <c r="A1064" s="3">
        <f>'Stocks Returns'!A1060</f>
        <v>43780</v>
      </c>
      <c r="B1064" s="5">
        <f>SUMPRODUCT('Stocks Returns'!B1060:E1060,$H$10:$K$10)</f>
        <v>1.6153092275278727E-3</v>
      </c>
      <c r="C1064" s="5">
        <f t="shared" si="49"/>
        <v>-1.6153092275278727E-3</v>
      </c>
      <c r="D1064" s="24">
        <f t="shared" si="50"/>
        <v>1.0011300044012053</v>
      </c>
      <c r="E1064" s="24">
        <f t="shared" si="51"/>
        <v>1.5956623405485855</v>
      </c>
    </row>
    <row r="1065" spans="1:5" ht="15" customHeight="1" x14ac:dyDescent="0.2">
      <c r="A1065" s="3">
        <f>'Stocks Returns'!A1061</f>
        <v>43781</v>
      </c>
      <c r="B1065" s="5">
        <f>SUMPRODUCT('Stocks Returns'!B1061:E1061,$H$10:$K$10)</f>
        <v>2.6760761367612961E-4</v>
      </c>
      <c r="C1065" s="5">
        <f t="shared" si="49"/>
        <v>-2.6760761367612961E-4</v>
      </c>
      <c r="D1065" s="24">
        <f t="shared" si="50"/>
        <v>1.000213567303786</v>
      </c>
      <c r="E1065" s="24">
        <f t="shared" si="51"/>
        <v>1.5947483679606465</v>
      </c>
    </row>
    <row r="1066" spans="1:5" ht="15" customHeight="1" x14ac:dyDescent="0.2">
      <c r="A1066" s="3">
        <f>'Stocks Returns'!A1062</f>
        <v>43782</v>
      </c>
      <c r="B1066" s="5">
        <f>SUMPRODUCT('Stocks Returns'!B1062:E1062,$H$10:$K$10)</f>
        <v>-1.3944220702543195E-3</v>
      </c>
      <c r="C1066" s="5">
        <f t="shared" si="49"/>
        <v>1.3944220702543195E-3</v>
      </c>
      <c r="D1066" s="24">
        <f t="shared" si="50"/>
        <v>0.99908338711871325</v>
      </c>
      <c r="E1066" s="24">
        <f t="shared" si="51"/>
        <v>1.593616599678731</v>
      </c>
    </row>
    <row r="1067" spans="1:5" ht="15" customHeight="1" x14ac:dyDescent="0.2">
      <c r="A1067" s="3">
        <f>'Stocks Returns'!A1063</f>
        <v>43783</v>
      </c>
      <c r="B1067" s="5">
        <f>SUMPRODUCT('Stocks Returns'!B1063:E1063,$H$10:$K$10)</f>
        <v>1.3444282449121478E-3</v>
      </c>
      <c r="C1067" s="5">
        <f t="shared" si="49"/>
        <v>-1.3444282449121478E-3</v>
      </c>
      <c r="D1067" s="24">
        <f t="shared" si="50"/>
        <v>1.0009458053330265</v>
      </c>
      <c r="E1067" s="24">
        <f t="shared" si="51"/>
        <v>1.5954789070009832</v>
      </c>
    </row>
    <row r="1068" spans="1:5" ht="15" customHeight="1" x14ac:dyDescent="0.2">
      <c r="A1068" s="3">
        <f>'Stocks Returns'!A1064</f>
        <v>43784</v>
      </c>
      <c r="B1068" s="5">
        <f>SUMPRODUCT('Stocks Returns'!B1064:E1064,$H$10:$K$10)</f>
        <v>9.606635018884653E-4</v>
      </c>
      <c r="C1068" s="5">
        <f t="shared" si="49"/>
        <v>-9.606635018884653E-4</v>
      </c>
      <c r="D1068" s="24">
        <f t="shared" si="50"/>
        <v>1.0006848453077704</v>
      </c>
      <c r="E1068" s="24">
        <f t="shared" si="51"/>
        <v>1.595218798745055</v>
      </c>
    </row>
    <row r="1069" spans="1:5" ht="15" customHeight="1" x14ac:dyDescent="0.2">
      <c r="A1069" s="3">
        <f>'Stocks Returns'!A1065</f>
        <v>43787</v>
      </c>
      <c r="B1069" s="5">
        <f>SUMPRODUCT('Stocks Returns'!B1065:E1065,$H$10:$K$10)</f>
        <v>-2.4043857847620281E-3</v>
      </c>
      <c r="C1069" s="5">
        <f t="shared" si="49"/>
        <v>2.4043857847620281E-3</v>
      </c>
      <c r="D1069" s="24">
        <f t="shared" si="50"/>
        <v>0.998396611792848</v>
      </c>
      <c r="E1069" s="24">
        <f t="shared" si="51"/>
        <v>1.5929263674705312</v>
      </c>
    </row>
    <row r="1070" spans="1:5" ht="15" customHeight="1" x14ac:dyDescent="0.2">
      <c r="A1070" s="3">
        <f>'Stocks Returns'!A1066</f>
        <v>43788</v>
      </c>
      <c r="B1070" s="5">
        <f>SUMPRODUCT('Stocks Returns'!B1066:E1066,$H$10:$K$10)</f>
        <v>1.6131852659442301E-2</v>
      </c>
      <c r="C1070" s="5">
        <f t="shared" si="49"/>
        <v>-1.6131852659442301E-2</v>
      </c>
      <c r="D1070" s="24">
        <f t="shared" si="50"/>
        <v>1.0110012539349069</v>
      </c>
      <c r="E1070" s="24">
        <f t="shared" si="51"/>
        <v>1.6052923095044018</v>
      </c>
    </row>
    <row r="1071" spans="1:5" ht="15" customHeight="1" x14ac:dyDescent="0.2">
      <c r="A1071" s="3">
        <f>'Stocks Returns'!A1067</f>
        <v>43789</v>
      </c>
      <c r="B1071" s="5">
        <f>SUMPRODUCT('Stocks Returns'!B1067:E1067,$H$10:$K$10)</f>
        <v>-6.6872482282603271E-3</v>
      </c>
      <c r="C1071" s="5">
        <f t="shared" si="49"/>
        <v>6.6872482282603271E-3</v>
      </c>
      <c r="D1071" s="24">
        <f t="shared" si="50"/>
        <v>0.99548426533126921</v>
      </c>
      <c r="E1071" s="24">
        <f t="shared" si="51"/>
        <v>1.5899784961069683</v>
      </c>
    </row>
    <row r="1072" spans="1:5" ht="15" customHeight="1" x14ac:dyDescent="0.2">
      <c r="A1072" s="3">
        <f>'Stocks Returns'!A1068</f>
        <v>43790</v>
      </c>
      <c r="B1072" s="5">
        <f>SUMPRODUCT('Stocks Returns'!B1068:E1068,$H$10:$K$10)</f>
        <v>-9.0438207035907024E-3</v>
      </c>
      <c r="C1072" s="5">
        <f t="shared" si="49"/>
        <v>9.0438207035907024E-3</v>
      </c>
      <c r="D1072" s="24">
        <f t="shared" si="50"/>
        <v>0.9938817960480445</v>
      </c>
      <c r="E1072" s="24">
        <f t="shared" si="51"/>
        <v>1.5883421278636902</v>
      </c>
    </row>
    <row r="1073" spans="1:5" ht="15" customHeight="1" x14ac:dyDescent="0.2">
      <c r="A1073" s="3">
        <f>'Stocks Returns'!A1069</f>
        <v>43791</v>
      </c>
      <c r="B1073" s="5">
        <f>SUMPRODUCT('Stocks Returns'!B1069:E1069,$H$10:$K$10)</f>
        <v>-1.6123392522464427E-3</v>
      </c>
      <c r="C1073" s="5">
        <f t="shared" si="49"/>
        <v>1.6123392522464427E-3</v>
      </c>
      <c r="D1073" s="24">
        <f t="shared" si="50"/>
        <v>0.99893520343495867</v>
      </c>
      <c r="E1073" s="24">
        <f t="shared" si="51"/>
        <v>1.5934678293524835</v>
      </c>
    </row>
    <row r="1074" spans="1:5" ht="15" customHeight="1" x14ac:dyDescent="0.2">
      <c r="A1074" s="3">
        <f>'Stocks Returns'!A1070</f>
        <v>43794</v>
      </c>
      <c r="B1074" s="5">
        <f>SUMPRODUCT('Stocks Returns'!B1070:E1070,$H$10:$K$10)</f>
        <v>9.3890396461935952E-3</v>
      </c>
      <c r="C1074" s="5">
        <f t="shared" si="49"/>
        <v>-9.3890396461935952E-3</v>
      </c>
      <c r="D1074" s="24">
        <f t="shared" si="50"/>
        <v>1.0064161410858978</v>
      </c>
      <c r="E1074" s="24">
        <f t="shared" si="51"/>
        <v>1.6008683463776738</v>
      </c>
    </row>
    <row r="1075" spans="1:5" ht="15" customHeight="1" x14ac:dyDescent="0.2">
      <c r="A1075" s="3">
        <f>'Stocks Returns'!A1071</f>
        <v>43795</v>
      </c>
      <c r="B1075" s="5">
        <f>SUMPRODUCT('Stocks Returns'!B1071:E1071,$H$10:$K$10)</f>
        <v>9.4095935799144697E-3</v>
      </c>
      <c r="C1075" s="5">
        <f t="shared" si="49"/>
        <v>-9.4095935799144697E-3</v>
      </c>
      <c r="D1075" s="24">
        <f t="shared" si="50"/>
        <v>1.0064301177608281</v>
      </c>
      <c r="E1075" s="24">
        <f t="shared" si="51"/>
        <v>1.6008819616441121</v>
      </c>
    </row>
    <row r="1076" spans="1:5" ht="15" customHeight="1" x14ac:dyDescent="0.2">
      <c r="A1076" s="3">
        <f>'Stocks Returns'!A1072</f>
        <v>43796</v>
      </c>
      <c r="B1076" s="5">
        <f>SUMPRODUCT('Stocks Returns'!B1072:E1072,$H$10:$K$10)</f>
        <v>9.3720584121228315E-3</v>
      </c>
      <c r="C1076" s="5">
        <f t="shared" si="49"/>
        <v>-9.3720584121228315E-3</v>
      </c>
      <c r="D1076" s="24">
        <f t="shared" si="50"/>
        <v>1.0064045938467296</v>
      </c>
      <c r="E1076" s="24">
        <f t="shared" si="51"/>
        <v>1.6008570971296558</v>
      </c>
    </row>
    <row r="1077" spans="1:5" ht="15" customHeight="1" x14ac:dyDescent="0.2">
      <c r="A1077" s="3">
        <f>'Stocks Returns'!A1073</f>
        <v>43797</v>
      </c>
      <c r="B1077" s="5">
        <f>SUMPRODUCT('Stocks Returns'!B1073:E1073,$H$10:$K$10)</f>
        <v>0</v>
      </c>
      <c r="C1077" s="5">
        <f t="shared" si="49"/>
        <v>0</v>
      </c>
      <c r="D1077" s="24">
        <f t="shared" si="50"/>
        <v>1.0000315941264861</v>
      </c>
      <c r="E1077" s="24">
        <f t="shared" si="51"/>
        <v>1.594566484021902</v>
      </c>
    </row>
    <row r="1078" spans="1:5" ht="15" customHeight="1" x14ac:dyDescent="0.2">
      <c r="A1078" s="3">
        <f>'Stocks Returns'!A1074</f>
        <v>43798</v>
      </c>
      <c r="B1078" s="5">
        <f>SUMPRODUCT('Stocks Returns'!B1074:E1074,$H$10:$K$10)</f>
        <v>-1.701206667995952E-4</v>
      </c>
      <c r="C1078" s="5">
        <f t="shared" si="49"/>
        <v>1.701206667995952E-4</v>
      </c>
      <c r="D1078" s="24">
        <f t="shared" si="50"/>
        <v>0.99991591207306252</v>
      </c>
      <c r="E1078" s="24">
        <f t="shared" si="51"/>
        <v>1.594450789824132</v>
      </c>
    </row>
    <row r="1079" spans="1:5" ht="15" customHeight="1" x14ac:dyDescent="0.2">
      <c r="A1079" s="3">
        <f>'Stocks Returns'!A1075</f>
        <v>43801</v>
      </c>
      <c r="B1079" s="5">
        <f>SUMPRODUCT('Stocks Returns'!B1075:E1075,$H$10:$K$10)</f>
        <v>-1.3808623657432718E-2</v>
      </c>
      <c r="C1079" s="5">
        <f t="shared" si="49"/>
        <v>1.3808623657432718E-2</v>
      </c>
      <c r="D1079" s="24">
        <f t="shared" si="50"/>
        <v>0.99064173003943201</v>
      </c>
      <c r="E1079" s="24">
        <f t="shared" si="51"/>
        <v>1.5850025569631399</v>
      </c>
    </row>
    <row r="1080" spans="1:5" ht="15" customHeight="1" x14ac:dyDescent="0.2">
      <c r="A1080" s="3">
        <f>'Stocks Returns'!A1076</f>
        <v>43802</v>
      </c>
      <c r="B1080" s="5">
        <f>SUMPRODUCT('Stocks Returns'!B1076:E1076,$H$10:$K$10)</f>
        <v>-1.4223499204028501E-3</v>
      </c>
      <c r="C1080" s="5">
        <f t="shared" si="49"/>
        <v>1.4223499204028501E-3</v>
      </c>
      <c r="D1080" s="24">
        <f t="shared" si="50"/>
        <v>0.99906439618061227</v>
      </c>
      <c r="E1080" s="24">
        <f t="shared" si="51"/>
        <v>1.5935975384550938</v>
      </c>
    </row>
    <row r="1081" spans="1:5" ht="15" customHeight="1" x14ac:dyDescent="0.2">
      <c r="A1081" s="3">
        <f>'Stocks Returns'!A1077</f>
        <v>43803</v>
      </c>
      <c r="B1081" s="5">
        <f>SUMPRODUCT('Stocks Returns'!B1077:E1077,$H$10:$K$10)</f>
        <v>-2.596239944981879E-3</v>
      </c>
      <c r="C1081" s="5">
        <f t="shared" si="49"/>
        <v>2.596239944981879E-3</v>
      </c>
      <c r="D1081" s="24">
        <f t="shared" si="50"/>
        <v>0.99826615096389848</v>
      </c>
      <c r="E1081" s="24">
        <f t="shared" si="51"/>
        <v>1.5927950373367907</v>
      </c>
    </row>
    <row r="1082" spans="1:5" ht="15" customHeight="1" x14ac:dyDescent="0.2">
      <c r="A1082" s="3">
        <f>'Stocks Returns'!A1078</f>
        <v>43804</v>
      </c>
      <c r="B1082" s="5">
        <f>SUMPRODUCT('Stocks Returns'!B1078:E1078,$H$10:$K$10)</f>
        <v>6.6637090213636256E-3</v>
      </c>
      <c r="C1082" s="5">
        <f t="shared" si="49"/>
        <v>-6.6637090213636256E-3</v>
      </c>
      <c r="D1082" s="24">
        <f t="shared" si="50"/>
        <v>1.0045629162610135</v>
      </c>
      <c r="E1082" s="24">
        <f t="shared" si="51"/>
        <v>1.5990560408976353</v>
      </c>
    </row>
    <row r="1083" spans="1:5" ht="15" customHeight="1" x14ac:dyDescent="0.2">
      <c r="A1083" s="3">
        <f>'Stocks Returns'!A1079</f>
        <v>43805</v>
      </c>
      <c r="B1083" s="5">
        <f>SUMPRODUCT('Stocks Returns'!B1079:E1079,$H$10:$K$10)</f>
        <v>3.155411054970044E-3</v>
      </c>
      <c r="C1083" s="5">
        <f t="shared" si="49"/>
        <v>-3.155411054970044E-3</v>
      </c>
      <c r="D1083" s="24">
        <f t="shared" si="50"/>
        <v>1.0021772736438659</v>
      </c>
      <c r="E1083" s="24">
        <f t="shared" si="51"/>
        <v>1.5967026707234862</v>
      </c>
    </row>
    <row r="1084" spans="1:5" ht="15" customHeight="1" x14ac:dyDescent="0.2">
      <c r="A1084" s="3">
        <f>'Stocks Returns'!A1080</f>
        <v>43808</v>
      </c>
      <c r="B1084" s="5">
        <f>SUMPRODUCT('Stocks Returns'!B1080:E1080,$H$10:$K$10)</f>
        <v>3.9821304388450458E-3</v>
      </c>
      <c r="C1084" s="5">
        <f t="shared" si="49"/>
        <v>-3.9821304388450458E-3</v>
      </c>
      <c r="D1084" s="24">
        <f t="shared" si="50"/>
        <v>1.0027394428249008</v>
      </c>
      <c r="E1084" s="24">
        <f t="shared" si="51"/>
        <v>1.597259298188471</v>
      </c>
    </row>
    <row r="1085" spans="1:5" ht="15" customHeight="1" x14ac:dyDescent="0.2">
      <c r="A1085" s="3">
        <f>'Stocks Returns'!A1081</f>
        <v>43809</v>
      </c>
      <c r="B1085" s="5">
        <f>SUMPRODUCT('Stocks Returns'!B1081:E1081,$H$10:$K$10)</f>
        <v>-3.7560521599453306E-3</v>
      </c>
      <c r="C1085" s="5">
        <f t="shared" si="49"/>
        <v>3.7560521599453306E-3</v>
      </c>
      <c r="D1085" s="24">
        <f t="shared" si="50"/>
        <v>0.9974774786577234</v>
      </c>
      <c r="E1085" s="24">
        <f t="shared" si="51"/>
        <v>1.5919996657061541</v>
      </c>
    </row>
    <row r="1086" spans="1:5" ht="15" customHeight="1" x14ac:dyDescent="0.2">
      <c r="A1086" s="3">
        <f>'Stocks Returns'!A1082</f>
        <v>43810</v>
      </c>
      <c r="B1086" s="5">
        <f>SUMPRODUCT('Stocks Returns'!B1082:E1082,$H$10:$K$10)</f>
        <v>-5.7660584866422331E-4</v>
      </c>
      <c r="C1086" s="5">
        <f t="shared" si="49"/>
        <v>5.7660584866422331E-4</v>
      </c>
      <c r="D1086" s="24">
        <f t="shared" si="50"/>
        <v>0.99963950214939457</v>
      </c>
      <c r="E1086" s="24">
        <f t="shared" si="51"/>
        <v>1.5941741341862892</v>
      </c>
    </row>
    <row r="1087" spans="1:5" ht="15" customHeight="1" x14ac:dyDescent="0.2">
      <c r="A1087" s="3">
        <f>'Stocks Returns'!A1083</f>
        <v>43811</v>
      </c>
      <c r="B1087" s="5">
        <f>SUMPRODUCT('Stocks Returns'!B1083:E1083,$H$10:$K$10)</f>
        <v>6.1630330362964364E-3</v>
      </c>
      <c r="C1087" s="5">
        <f t="shared" si="49"/>
        <v>-6.1630330362964364E-3</v>
      </c>
      <c r="D1087" s="24">
        <f t="shared" si="50"/>
        <v>1.0042224565911677</v>
      </c>
      <c r="E1087" s="24">
        <f t="shared" si="51"/>
        <v>1.5987215896961107</v>
      </c>
    </row>
    <row r="1088" spans="1:5" ht="15" customHeight="1" x14ac:dyDescent="0.2">
      <c r="A1088" s="3">
        <f>'Stocks Returns'!A1084</f>
        <v>43812</v>
      </c>
      <c r="B1088" s="5">
        <f>SUMPRODUCT('Stocks Returns'!B1084:E1084,$H$10:$K$10)</f>
        <v>1.1810897981142899E-2</v>
      </c>
      <c r="C1088" s="5">
        <f t="shared" si="49"/>
        <v>-1.1810897981142899E-2</v>
      </c>
      <c r="D1088" s="24">
        <f t="shared" si="50"/>
        <v>1.0080630047536634</v>
      </c>
      <c r="E1088" s="24">
        <f t="shared" si="51"/>
        <v>1.6024671719185357</v>
      </c>
    </row>
    <row r="1089" spans="1:5" ht="15" customHeight="1" x14ac:dyDescent="0.2">
      <c r="A1089" s="3">
        <f>'Stocks Returns'!A1085</f>
        <v>43815</v>
      </c>
      <c r="B1089" s="5">
        <f>SUMPRODUCT('Stocks Returns'!B1085:E1085,$H$10:$K$10)</f>
        <v>6.349160753360319E-3</v>
      </c>
      <c r="C1089" s="5">
        <f t="shared" si="49"/>
        <v>-6.349160753360319E-3</v>
      </c>
      <c r="D1089" s="24">
        <f t="shared" si="50"/>
        <v>1.0043490234387713</v>
      </c>
      <c r="E1089" s="24">
        <f t="shared" si="51"/>
        <v>1.5988459774974197</v>
      </c>
    </row>
    <row r="1090" spans="1:5" ht="15" customHeight="1" x14ac:dyDescent="0.2">
      <c r="A1090" s="3">
        <f>'Stocks Returns'!A1086</f>
        <v>43816</v>
      </c>
      <c r="B1090" s="5">
        <f>SUMPRODUCT('Stocks Returns'!B1086:E1086,$H$10:$K$10)</f>
        <v>-4.1041136972721961E-3</v>
      </c>
      <c r="C1090" s="5">
        <f t="shared" si="49"/>
        <v>4.1041136972721961E-3</v>
      </c>
      <c r="D1090" s="24">
        <f t="shared" si="50"/>
        <v>0.99724079681234112</v>
      </c>
      <c r="E1090" s="24">
        <f t="shared" si="51"/>
        <v>1.5917604902838347</v>
      </c>
    </row>
    <row r="1091" spans="1:5" ht="15" customHeight="1" x14ac:dyDescent="0.2">
      <c r="A1091" s="3">
        <f>'Stocks Returns'!A1087</f>
        <v>43817</v>
      </c>
      <c r="B1091" s="5">
        <f>SUMPRODUCT('Stocks Returns'!B1087:E1087,$H$10:$K$10)</f>
        <v>-3.517229064912196E-3</v>
      </c>
      <c r="C1091" s="5">
        <f t="shared" si="49"/>
        <v>3.517229064912196E-3</v>
      </c>
      <c r="D1091" s="24">
        <f t="shared" si="50"/>
        <v>0.99763987836234591</v>
      </c>
      <c r="E1091" s="24">
        <f t="shared" si="51"/>
        <v>1.5921636474212457</v>
      </c>
    </row>
    <row r="1092" spans="1:5" ht="15" customHeight="1" x14ac:dyDescent="0.2">
      <c r="A1092" s="3">
        <f>'Stocks Returns'!A1088</f>
        <v>43818</v>
      </c>
      <c r="B1092" s="5">
        <f>SUMPRODUCT('Stocks Returns'!B1088:E1088,$H$10:$K$10)</f>
        <v>8.5140883526982677E-3</v>
      </c>
      <c r="C1092" s="5">
        <f t="shared" si="49"/>
        <v>-8.5140883526982677E-3</v>
      </c>
      <c r="D1092" s="24">
        <f t="shared" si="50"/>
        <v>1.005821174206321</v>
      </c>
      <c r="E1092" s="24">
        <f t="shared" si="51"/>
        <v>1.6002880304820075</v>
      </c>
    </row>
    <row r="1093" spans="1:5" ht="15" customHeight="1" x14ac:dyDescent="0.2">
      <c r="A1093" s="3">
        <f>'Stocks Returns'!A1089</f>
        <v>43819</v>
      </c>
      <c r="B1093" s="5">
        <f>SUMPRODUCT('Stocks Returns'!B1089:E1089,$H$10:$K$10)</f>
        <v>8.9463660105013627E-3</v>
      </c>
      <c r="C1093" s="5">
        <f t="shared" si="49"/>
        <v>-8.9463660105013627E-3</v>
      </c>
      <c r="D1093" s="24">
        <f t="shared" si="50"/>
        <v>1.0061151230136272</v>
      </c>
      <c r="E1093" s="24">
        <f t="shared" si="51"/>
        <v>1.6005749199782269</v>
      </c>
    </row>
    <row r="1094" spans="1:5" ht="15" customHeight="1" x14ac:dyDescent="0.2">
      <c r="A1094" s="3">
        <f>'Stocks Returns'!A1090</f>
        <v>43822</v>
      </c>
      <c r="B1094" s="5">
        <f>SUMPRODUCT('Stocks Returns'!B1090:E1090,$H$10:$K$10)</f>
        <v>-4.2306131304978263E-3</v>
      </c>
      <c r="C1094" s="5">
        <f t="shared" ref="C1094:C1157" si="52">-B1094</f>
        <v>4.2306131304978263E-3</v>
      </c>
      <c r="D1094" s="24">
        <f t="shared" ref="D1094:D1157" si="53">1+$H$13+$H$19*(B1094-$H$13)</f>
        <v>0.9971547771977477</v>
      </c>
      <c r="E1094" s="24">
        <f t="shared" ref="E1094:E1157" si="54">$H$22*D1094-$H$23*D1094^2-LN(1+$H$24*EXP(1-D1094^3))</f>
        <v>1.591673509186974</v>
      </c>
    </row>
    <row r="1095" spans="1:5" ht="15" customHeight="1" x14ac:dyDescent="0.2">
      <c r="A1095" s="3">
        <f>'Stocks Returns'!A1091</f>
        <v>43823</v>
      </c>
      <c r="B1095" s="5">
        <f>SUMPRODUCT('Stocks Returns'!B1091:E1091,$H$10:$K$10)</f>
        <v>2.4649495907295301E-3</v>
      </c>
      <c r="C1095" s="5">
        <f t="shared" si="52"/>
        <v>-2.4649495907295301E-3</v>
      </c>
      <c r="D1095" s="24">
        <f t="shared" si="53"/>
        <v>1.0017077598481823</v>
      </c>
      <c r="E1095" s="24">
        <f t="shared" si="54"/>
        <v>1.5962368122083159</v>
      </c>
    </row>
    <row r="1096" spans="1:5" ht="15" customHeight="1" x14ac:dyDescent="0.2">
      <c r="A1096" s="3">
        <f>'Stocks Returns'!A1092</f>
        <v>43824</v>
      </c>
      <c r="B1096" s="5">
        <f>SUMPRODUCT('Stocks Returns'!B1092:E1092,$H$10:$K$10)</f>
        <v>0</v>
      </c>
      <c r="C1096" s="5">
        <f t="shared" si="52"/>
        <v>0</v>
      </c>
      <c r="D1096" s="24">
        <f t="shared" si="53"/>
        <v>1.0000315941264861</v>
      </c>
      <c r="E1096" s="24">
        <f t="shared" si="54"/>
        <v>1.594566484021902</v>
      </c>
    </row>
    <row r="1097" spans="1:5" ht="15" customHeight="1" x14ac:dyDescent="0.2">
      <c r="A1097" s="3">
        <f>'Stocks Returns'!A1093</f>
        <v>43825</v>
      </c>
      <c r="B1097" s="5">
        <f>SUMPRODUCT('Stocks Returns'!B1093:E1093,$H$10:$K$10)</f>
        <v>8.457791733112693E-3</v>
      </c>
      <c r="C1097" s="5">
        <f t="shared" si="52"/>
        <v>-8.457791733112693E-3</v>
      </c>
      <c r="D1097" s="24">
        <f t="shared" si="53"/>
        <v>1.0057828925050027</v>
      </c>
      <c r="E1097" s="24">
        <f t="shared" si="54"/>
        <v>1.6002506423944904</v>
      </c>
    </row>
    <row r="1098" spans="1:5" ht="15" customHeight="1" x14ac:dyDescent="0.2">
      <c r="A1098" s="3">
        <f>'Stocks Returns'!A1094</f>
        <v>43826</v>
      </c>
      <c r="B1098" s="5">
        <f>SUMPRODUCT('Stocks Returns'!B1094:E1094,$H$10:$K$10)</f>
        <v>7.9360508807576507E-4</v>
      </c>
      <c r="C1098" s="5">
        <f t="shared" si="52"/>
        <v>-7.9360508807576507E-4</v>
      </c>
      <c r="D1098" s="24">
        <f t="shared" si="53"/>
        <v>1.0005712455863778</v>
      </c>
      <c r="E1098" s="24">
        <f t="shared" si="54"/>
        <v>1.5951054845865826</v>
      </c>
    </row>
    <row r="1099" spans="1:5" ht="15" customHeight="1" x14ac:dyDescent="0.2">
      <c r="A1099" s="3">
        <f>'Stocks Returns'!A1095</f>
        <v>43829</v>
      </c>
      <c r="B1099" s="5">
        <f>SUMPRODUCT('Stocks Returns'!B1095:E1095,$H$10:$K$10)</f>
        <v>-7.9541741533728245E-3</v>
      </c>
      <c r="C1099" s="5">
        <f t="shared" si="52"/>
        <v>7.9541741533728245E-3</v>
      </c>
      <c r="D1099" s="24">
        <f t="shared" si="53"/>
        <v>0.99462275570219272</v>
      </c>
      <c r="E1099" s="24">
        <f t="shared" si="54"/>
        <v>1.5891000250358016</v>
      </c>
    </row>
    <row r="1100" spans="1:5" ht="15" customHeight="1" x14ac:dyDescent="0.2">
      <c r="A1100" s="3">
        <f>'Stocks Returns'!A1096</f>
        <v>43830</v>
      </c>
      <c r="B1100" s="5">
        <f>SUMPRODUCT('Stocks Returns'!B1096:E1096,$H$10:$K$10)</f>
        <v>1.6863443973264119E-4</v>
      </c>
      <c r="C1100" s="5">
        <f t="shared" si="52"/>
        <v>-1.6863443973264119E-4</v>
      </c>
      <c r="D1100" s="24">
        <f t="shared" si="53"/>
        <v>1.0001462655455045</v>
      </c>
      <c r="E1100" s="24">
        <f t="shared" si="54"/>
        <v>1.5946811146459483</v>
      </c>
    </row>
    <row r="1101" spans="1:5" ht="15" customHeight="1" x14ac:dyDescent="0.2">
      <c r="A1101" s="3">
        <f>'Stocks Returns'!A1097</f>
        <v>43831</v>
      </c>
      <c r="B1101" s="5">
        <f>SUMPRODUCT('Stocks Returns'!B1097:E1097,$H$10:$K$10)</f>
        <v>0</v>
      </c>
      <c r="C1101" s="5">
        <f t="shared" si="52"/>
        <v>0</v>
      </c>
      <c r="D1101" s="24">
        <f t="shared" si="53"/>
        <v>1.0000315941264861</v>
      </c>
      <c r="E1101" s="24">
        <f t="shared" si="54"/>
        <v>1.594566484021902</v>
      </c>
    </row>
    <row r="1102" spans="1:5" ht="15" customHeight="1" x14ac:dyDescent="0.2">
      <c r="A1102" s="3">
        <f>'Stocks Returns'!A1098</f>
        <v>43832</v>
      </c>
      <c r="B1102" s="5">
        <f>SUMPRODUCT('Stocks Returns'!B1098:E1098,$H$10:$K$10)</f>
        <v>1.7892466951524938E-2</v>
      </c>
      <c r="C1102" s="5">
        <f t="shared" si="52"/>
        <v>-1.7892466951524938E-2</v>
      </c>
      <c r="D1102" s="24">
        <f t="shared" si="53"/>
        <v>1.0121984716535233</v>
      </c>
      <c r="E1102" s="24">
        <f t="shared" si="54"/>
        <v>1.6064333290644703</v>
      </c>
    </row>
    <row r="1103" spans="1:5" ht="15" customHeight="1" x14ac:dyDescent="0.2">
      <c r="A1103" s="3">
        <f>'Stocks Returns'!A1099</f>
        <v>43833</v>
      </c>
      <c r="B1103" s="5">
        <f>SUMPRODUCT('Stocks Returns'!B1099:E1099,$H$10:$K$10)</f>
        <v>-8.9810735405746883E-3</v>
      </c>
      <c r="C1103" s="5">
        <f t="shared" si="52"/>
        <v>8.9810735405746883E-3</v>
      </c>
      <c r="D1103" s="24">
        <f t="shared" si="53"/>
        <v>0.99392446411889546</v>
      </c>
      <c r="E1103" s="24">
        <f t="shared" si="54"/>
        <v>1.5883858301735569</v>
      </c>
    </row>
    <row r="1104" spans="1:5" ht="15" customHeight="1" x14ac:dyDescent="0.2">
      <c r="A1104" s="3">
        <f>'Stocks Returns'!A1100</f>
        <v>43836</v>
      </c>
      <c r="B1104" s="5">
        <f>SUMPRODUCT('Stocks Returns'!B1100:E1100,$H$10:$K$10)</f>
        <v>-3.0452486371370146E-3</v>
      </c>
      <c r="C1104" s="5">
        <f t="shared" si="52"/>
        <v>3.0452486371370146E-3</v>
      </c>
      <c r="D1104" s="24">
        <f t="shared" si="53"/>
        <v>0.99796082505323302</v>
      </c>
      <c r="E1104" s="24">
        <f t="shared" si="54"/>
        <v>1.5924874117747105</v>
      </c>
    </row>
    <row r="1105" spans="1:5" ht="15" customHeight="1" x14ac:dyDescent="0.2">
      <c r="A1105" s="3">
        <f>'Stocks Returns'!A1101</f>
        <v>43837</v>
      </c>
      <c r="B1105" s="5">
        <f>SUMPRODUCT('Stocks Returns'!B1101:E1101,$H$10:$K$10)</f>
        <v>2.6903057927446061E-3</v>
      </c>
      <c r="C1105" s="5">
        <f t="shared" si="52"/>
        <v>-2.6903057927446061E-3</v>
      </c>
      <c r="D1105" s="24">
        <f t="shared" si="53"/>
        <v>1.0018610020655525</v>
      </c>
      <c r="E1105" s="24">
        <f t="shared" si="54"/>
        <v>1.5963889587013633</v>
      </c>
    </row>
    <row r="1106" spans="1:5" ht="15" customHeight="1" x14ac:dyDescent="0.2">
      <c r="A1106" s="3">
        <f>'Stocks Returns'!A1102</f>
        <v>43838</v>
      </c>
      <c r="B1106" s="5">
        <f>SUMPRODUCT('Stocks Returns'!B1102:E1102,$H$10:$K$10)</f>
        <v>1.4709252031317942E-2</v>
      </c>
      <c r="C1106" s="5">
        <f t="shared" si="52"/>
        <v>-1.4709252031317942E-2</v>
      </c>
      <c r="D1106" s="24">
        <f t="shared" si="53"/>
        <v>1.0100338855077824</v>
      </c>
      <c r="E1106" s="24">
        <f t="shared" si="54"/>
        <v>1.604366068671423</v>
      </c>
    </row>
    <row r="1107" spans="1:5" ht="15" customHeight="1" x14ac:dyDescent="0.2">
      <c r="A1107" s="3">
        <f>'Stocks Returns'!A1103</f>
        <v>43839</v>
      </c>
      <c r="B1107" s="5">
        <f>SUMPRODUCT('Stocks Returns'!B1103:E1103,$H$10:$K$10)</f>
        <v>7.155846597093533E-3</v>
      </c>
      <c r="C1107" s="5">
        <f t="shared" si="52"/>
        <v>-7.155846597093533E-3</v>
      </c>
      <c r="D1107" s="24">
        <f t="shared" si="53"/>
        <v>1.0048975698125098</v>
      </c>
      <c r="E1107" s="24">
        <f t="shared" si="54"/>
        <v>1.5993843324564423</v>
      </c>
    </row>
    <row r="1108" spans="1:5" ht="15" customHeight="1" x14ac:dyDescent="0.2">
      <c r="A1108" s="3">
        <f>'Stocks Returns'!A1104</f>
        <v>43840</v>
      </c>
      <c r="B1108" s="5">
        <f>SUMPRODUCT('Stocks Returns'!B1104:E1104,$H$10:$K$10)</f>
        <v>2.7959156019064422E-3</v>
      </c>
      <c r="C1108" s="5">
        <f t="shared" si="52"/>
        <v>-2.7959156019064422E-3</v>
      </c>
      <c r="D1108" s="24">
        <f t="shared" si="53"/>
        <v>1.0019328167357826</v>
      </c>
      <c r="E1108" s="24">
        <f t="shared" si="54"/>
        <v>1.5964602274333346</v>
      </c>
    </row>
    <row r="1109" spans="1:5" ht="15" customHeight="1" x14ac:dyDescent="0.2">
      <c r="A1109" s="3">
        <f>'Stocks Returns'!A1105</f>
        <v>43843</v>
      </c>
      <c r="B1109" s="5">
        <f>SUMPRODUCT('Stocks Returns'!B1105:E1105,$H$10:$K$10)</f>
        <v>7.6556640164479944E-3</v>
      </c>
      <c r="C1109" s="5">
        <f t="shared" si="52"/>
        <v>-7.6556640164479944E-3</v>
      </c>
      <c r="D1109" s="24">
        <f t="shared" si="53"/>
        <v>1.0052374456576709</v>
      </c>
      <c r="E1109" s="24">
        <f t="shared" si="54"/>
        <v>1.5997172840108724</v>
      </c>
    </row>
    <row r="1110" spans="1:5" ht="15" customHeight="1" x14ac:dyDescent="0.2">
      <c r="A1110" s="3">
        <f>'Stocks Returns'!A1106</f>
        <v>43844</v>
      </c>
      <c r="B1110" s="5">
        <f>SUMPRODUCT('Stocks Returns'!B1106:E1106,$H$10:$K$10)</f>
        <v>2.6444424878003989E-3</v>
      </c>
      <c r="C1110" s="5">
        <f t="shared" si="52"/>
        <v>-2.6444424878003989E-3</v>
      </c>
      <c r="D1110" s="24">
        <f t="shared" si="53"/>
        <v>1.0018298150181906</v>
      </c>
      <c r="E1110" s="24">
        <f t="shared" si="54"/>
        <v>1.5963580022905441</v>
      </c>
    </row>
    <row r="1111" spans="1:5" ht="15" customHeight="1" x14ac:dyDescent="0.2">
      <c r="A1111" s="3">
        <f>'Stocks Returns'!A1107</f>
        <v>43845</v>
      </c>
      <c r="B1111" s="5">
        <f>SUMPRODUCT('Stocks Returns'!B1107:E1107,$H$10:$K$10)</f>
        <v>1.5834561069964892E-2</v>
      </c>
      <c r="C1111" s="5">
        <f t="shared" si="52"/>
        <v>-1.5834561069964892E-2</v>
      </c>
      <c r="D1111" s="24">
        <f t="shared" si="53"/>
        <v>1.0107990956540622</v>
      </c>
      <c r="E1111" s="24">
        <f t="shared" si="54"/>
        <v>1.6050990619613961</v>
      </c>
    </row>
    <row r="1112" spans="1:5" ht="15" customHeight="1" x14ac:dyDescent="0.2">
      <c r="A1112" s="3">
        <f>'Stocks Returns'!A1108</f>
        <v>43846</v>
      </c>
      <c r="B1112" s="5">
        <f>SUMPRODUCT('Stocks Returns'!B1108:E1108,$H$10:$K$10)</f>
        <v>6.1804648970896795E-3</v>
      </c>
      <c r="C1112" s="5">
        <f t="shared" si="52"/>
        <v>-6.1804648970896795E-3</v>
      </c>
      <c r="D1112" s="24">
        <f t="shared" si="53"/>
        <v>1.0042343102565072</v>
      </c>
      <c r="E1112" s="24">
        <f t="shared" si="54"/>
        <v>1.5987332420248772</v>
      </c>
    </row>
    <row r="1113" spans="1:5" ht="15" customHeight="1" x14ac:dyDescent="0.2">
      <c r="A1113" s="3">
        <f>'Stocks Returns'!A1109</f>
        <v>43847</v>
      </c>
      <c r="B1113" s="5">
        <f>SUMPRODUCT('Stocks Returns'!B1109:E1109,$H$10:$K$10)</f>
        <v>1.7587446040551027E-2</v>
      </c>
      <c r="C1113" s="5">
        <f t="shared" si="52"/>
        <v>-1.7587446040551027E-2</v>
      </c>
      <c r="D1113" s="24">
        <f t="shared" si="53"/>
        <v>1.0119910574340609</v>
      </c>
      <c r="E1113" s="24">
        <f t="shared" si="54"/>
        <v>1.6062360712973081</v>
      </c>
    </row>
    <row r="1114" spans="1:5" ht="15" customHeight="1" x14ac:dyDescent="0.2">
      <c r="A1114" s="3">
        <f>'Stocks Returns'!A1110</f>
        <v>43850</v>
      </c>
      <c r="B1114" s="5">
        <f>SUMPRODUCT('Stocks Returns'!B1110:E1110,$H$10:$K$10)</f>
        <v>0</v>
      </c>
      <c r="C1114" s="5">
        <f t="shared" si="52"/>
        <v>0</v>
      </c>
      <c r="D1114" s="24">
        <f t="shared" si="53"/>
        <v>1.0000315941264861</v>
      </c>
      <c r="E1114" s="24">
        <f t="shared" si="54"/>
        <v>1.594566484021902</v>
      </c>
    </row>
    <row r="1115" spans="1:5" ht="15" customHeight="1" x14ac:dyDescent="0.2">
      <c r="A1115" s="3">
        <f>'Stocks Returns'!A1111</f>
        <v>43851</v>
      </c>
      <c r="B1115" s="5">
        <f>SUMPRODUCT('Stocks Returns'!B1111:E1111,$H$10:$K$10)</f>
        <v>1.1471177766411609E-2</v>
      </c>
      <c r="C1115" s="5">
        <f t="shared" si="52"/>
        <v>-1.1471177766411609E-2</v>
      </c>
      <c r="D1115" s="24">
        <f t="shared" si="53"/>
        <v>1.0078319950076462</v>
      </c>
      <c r="E1115" s="24">
        <f t="shared" si="54"/>
        <v>1.6022435645279116</v>
      </c>
    </row>
    <row r="1116" spans="1:5" ht="15" customHeight="1" x14ac:dyDescent="0.2">
      <c r="A1116" s="3">
        <f>'Stocks Returns'!A1112</f>
        <v>43852</v>
      </c>
      <c r="B1116" s="5">
        <f>SUMPRODUCT('Stocks Returns'!B1112:E1112,$H$10:$K$10)</f>
        <v>2.7240912211216653E-3</v>
      </c>
      <c r="C1116" s="5">
        <f t="shared" si="52"/>
        <v>-2.7240912211216653E-3</v>
      </c>
      <c r="D1116" s="24">
        <f t="shared" si="53"/>
        <v>1.001883976156849</v>
      </c>
      <c r="E1116" s="24">
        <f t="shared" si="54"/>
        <v>1.596411760395255</v>
      </c>
    </row>
    <row r="1117" spans="1:5" ht="15" customHeight="1" x14ac:dyDescent="0.2">
      <c r="A1117" s="3">
        <f>'Stocks Returns'!A1113</f>
        <v>43853</v>
      </c>
      <c r="B1117" s="5">
        <f>SUMPRODUCT('Stocks Returns'!B1113:E1113,$H$10:$K$10)</f>
        <v>-5.4592416433452261E-3</v>
      </c>
      <c r="C1117" s="5">
        <f t="shared" si="52"/>
        <v>5.4592416433452261E-3</v>
      </c>
      <c r="D1117" s="24">
        <f t="shared" si="53"/>
        <v>0.99631930980901151</v>
      </c>
      <c r="E1117" s="24">
        <f t="shared" si="54"/>
        <v>1.5908271731482941</v>
      </c>
    </row>
    <row r="1118" spans="1:5" ht="15" customHeight="1" x14ac:dyDescent="0.2">
      <c r="A1118" s="3">
        <f>'Stocks Returns'!A1114</f>
        <v>43854</v>
      </c>
      <c r="B1118" s="5">
        <f>SUMPRODUCT('Stocks Returns'!B1114:E1114,$H$10:$K$10)</f>
        <v>-8.9060147610473539E-3</v>
      </c>
      <c r="C1118" s="5">
        <f t="shared" si="52"/>
        <v>8.9060147610473539E-3</v>
      </c>
      <c r="D1118" s="24">
        <f t="shared" si="53"/>
        <v>0.99397550408897406</v>
      </c>
      <c r="E1118" s="24">
        <f t="shared" si="54"/>
        <v>1.5884380978606301</v>
      </c>
    </row>
    <row r="1119" spans="1:5" ht="15" customHeight="1" x14ac:dyDescent="0.2">
      <c r="A1119" s="3">
        <f>'Stocks Returns'!A1115</f>
        <v>43857</v>
      </c>
      <c r="B1119" s="5">
        <f>SUMPRODUCT('Stocks Returns'!B1115:E1115,$H$10:$K$10)</f>
        <v>-1.7963415222290668E-2</v>
      </c>
      <c r="C1119" s="5">
        <f t="shared" si="52"/>
        <v>1.7963415222290668E-2</v>
      </c>
      <c r="D1119" s="24">
        <f t="shared" si="53"/>
        <v>0.98781647177532861</v>
      </c>
      <c r="E1119" s="24">
        <f t="shared" si="54"/>
        <v>1.5820568887279585</v>
      </c>
    </row>
    <row r="1120" spans="1:5" ht="15" customHeight="1" x14ac:dyDescent="0.2">
      <c r="A1120" s="3">
        <f>'Stocks Returns'!A1116</f>
        <v>43858</v>
      </c>
      <c r="B1120" s="5">
        <f>SUMPRODUCT('Stocks Returns'!B1116:E1116,$H$10:$K$10)</f>
        <v>6.2050545852689563E-3</v>
      </c>
      <c r="C1120" s="5">
        <f t="shared" si="52"/>
        <v>-6.2050545852689563E-3</v>
      </c>
      <c r="D1120" s="24">
        <f t="shared" si="53"/>
        <v>1.004251031244469</v>
      </c>
      <c r="E1120" s="24">
        <f t="shared" si="54"/>
        <v>1.5987496780402333</v>
      </c>
    </row>
    <row r="1121" spans="1:5" ht="15" customHeight="1" x14ac:dyDescent="0.2">
      <c r="A1121" s="3">
        <f>'Stocks Returns'!A1117</f>
        <v>43859</v>
      </c>
      <c r="B1121" s="5">
        <f>SUMPRODUCT('Stocks Returns'!B1117:E1117,$H$10:$K$10)</f>
        <v>7.8057869573075157E-3</v>
      </c>
      <c r="C1121" s="5">
        <f t="shared" si="52"/>
        <v>-7.8057869573075157E-3</v>
      </c>
      <c r="D1121" s="24">
        <f t="shared" si="53"/>
        <v>1.0053395292574554</v>
      </c>
      <c r="E1121" s="24">
        <f t="shared" si="54"/>
        <v>1.5998171966940187</v>
      </c>
    </row>
    <row r="1122" spans="1:5" ht="15" customHeight="1" x14ac:dyDescent="0.2">
      <c r="A1122" s="3">
        <f>'Stocks Returns'!A1118</f>
        <v>43860</v>
      </c>
      <c r="B1122" s="5">
        <f>SUMPRODUCT('Stocks Returns'!B1118:E1118,$H$10:$K$10)</f>
        <v>1.4400654214638762E-2</v>
      </c>
      <c r="C1122" s="5">
        <f t="shared" si="52"/>
        <v>-1.4400654214638762E-2</v>
      </c>
      <c r="D1122" s="24">
        <f t="shared" si="53"/>
        <v>1.0098240389924407</v>
      </c>
      <c r="E1122" s="24">
        <f t="shared" si="54"/>
        <v>1.6041646394697198</v>
      </c>
    </row>
    <row r="1123" spans="1:5" ht="15" customHeight="1" x14ac:dyDescent="0.2">
      <c r="A1123" s="3">
        <f>'Stocks Returns'!A1119</f>
        <v>43861</v>
      </c>
      <c r="B1123" s="5">
        <f>SUMPRODUCT('Stocks Returns'!B1119:E1119,$H$10:$K$10)</f>
        <v>-4.3988205323943139E-2</v>
      </c>
      <c r="C1123" s="5">
        <f t="shared" si="52"/>
        <v>4.3988205323943139E-2</v>
      </c>
      <c r="D1123" s="24">
        <f t="shared" si="53"/>
        <v>0.97011961450620487</v>
      </c>
      <c r="E1123" s="24">
        <f t="shared" si="54"/>
        <v>1.5629040377508783</v>
      </c>
    </row>
    <row r="1124" spans="1:5" ht="15" customHeight="1" x14ac:dyDescent="0.2">
      <c r="A1124" s="3">
        <f>'Stocks Returns'!A1120</f>
        <v>43864</v>
      </c>
      <c r="B1124" s="5">
        <f>SUMPRODUCT('Stocks Returns'!B1120:E1120,$H$10:$K$10)</f>
        <v>8.550916196533689E-3</v>
      </c>
      <c r="C1124" s="5">
        <f t="shared" si="52"/>
        <v>-8.550916196533689E-3</v>
      </c>
      <c r="D1124" s="24">
        <f t="shared" si="53"/>
        <v>1.0058462171401292</v>
      </c>
      <c r="E1124" s="24">
        <f t="shared" si="54"/>
        <v>1.6003124856272672</v>
      </c>
    </row>
    <row r="1125" spans="1:5" ht="15" customHeight="1" x14ac:dyDescent="0.2">
      <c r="A1125" s="3">
        <f>'Stocks Returns'!A1121</f>
        <v>43865</v>
      </c>
      <c r="B1125" s="5">
        <f>SUMPRODUCT('Stocks Returns'!B1121:E1121,$H$10:$K$10)</f>
        <v>1.5704517882236445E-2</v>
      </c>
      <c r="C1125" s="5">
        <f t="shared" si="52"/>
        <v>-1.5704517882236445E-2</v>
      </c>
      <c r="D1125" s="24">
        <f t="shared" si="53"/>
        <v>1.0107106662864069</v>
      </c>
      <c r="E1125" s="24">
        <f t="shared" si="54"/>
        <v>1.6050144778717255</v>
      </c>
    </row>
    <row r="1126" spans="1:5" ht="15" customHeight="1" x14ac:dyDescent="0.2">
      <c r="A1126" s="3">
        <f>'Stocks Returns'!A1122</f>
        <v>43866</v>
      </c>
      <c r="B1126" s="5">
        <f>SUMPRODUCT('Stocks Returns'!B1122:E1122,$H$10:$K$10)</f>
        <v>1.8506118108545509E-3</v>
      </c>
      <c r="C1126" s="5">
        <f t="shared" si="52"/>
        <v>-1.8506118108545509E-3</v>
      </c>
      <c r="D1126" s="24">
        <f t="shared" si="53"/>
        <v>1.0012900101578672</v>
      </c>
      <c r="E1126" s="24">
        <f t="shared" si="54"/>
        <v>1.5958215709338193</v>
      </c>
    </row>
    <row r="1127" spans="1:5" ht="15" customHeight="1" x14ac:dyDescent="0.2">
      <c r="A1127" s="3">
        <f>'Stocks Returns'!A1123</f>
        <v>43867</v>
      </c>
      <c r="B1127" s="5">
        <f>SUMPRODUCT('Stocks Returns'!B1123:E1123,$H$10:$K$10)</f>
        <v>1.0012390496216101E-3</v>
      </c>
      <c r="C1127" s="5">
        <f t="shared" si="52"/>
        <v>-1.0012390496216101E-3</v>
      </c>
      <c r="D1127" s="24">
        <f t="shared" si="53"/>
        <v>1.0007124366802289</v>
      </c>
      <c r="E1127" s="24">
        <f t="shared" si="54"/>
        <v>1.5952463129577659</v>
      </c>
    </row>
    <row r="1128" spans="1:5" ht="15" customHeight="1" x14ac:dyDescent="0.2">
      <c r="A1128" s="3">
        <f>'Stocks Returns'!A1124</f>
        <v>43868</v>
      </c>
      <c r="B1128" s="5">
        <f>SUMPRODUCT('Stocks Returns'!B1124:E1124,$H$10:$K$10)</f>
        <v>-2.9816036673120934E-3</v>
      </c>
      <c r="C1128" s="5">
        <f t="shared" si="52"/>
        <v>2.9816036673120934E-3</v>
      </c>
      <c r="D1128" s="24">
        <f t="shared" si="53"/>
        <v>0.99800410363271397</v>
      </c>
      <c r="E1128" s="24">
        <f t="shared" si="54"/>
        <v>1.5925310389144181</v>
      </c>
    </row>
    <row r="1129" spans="1:5" ht="15" customHeight="1" x14ac:dyDescent="0.2">
      <c r="A1129" s="3">
        <f>'Stocks Returns'!A1125</f>
        <v>43871</v>
      </c>
      <c r="B1129" s="5">
        <f>SUMPRODUCT('Stocks Returns'!B1125:E1125,$H$10:$K$10)</f>
        <v>1.6139778947073441E-2</v>
      </c>
      <c r="C1129" s="5">
        <f t="shared" si="52"/>
        <v>-1.6139778947073441E-2</v>
      </c>
      <c r="D1129" s="24">
        <f t="shared" si="53"/>
        <v>1.0110066438104961</v>
      </c>
      <c r="E1129" s="24">
        <f t="shared" si="54"/>
        <v>1.605297459518354</v>
      </c>
    </row>
    <row r="1130" spans="1:5" ht="15" customHeight="1" x14ac:dyDescent="0.2">
      <c r="A1130" s="3">
        <f>'Stocks Returns'!A1126</f>
        <v>43872</v>
      </c>
      <c r="B1130" s="5">
        <f>SUMPRODUCT('Stocks Returns'!B1126:E1126,$H$10:$K$10)</f>
        <v>-8.608174181110784E-3</v>
      </c>
      <c r="C1130" s="5">
        <f t="shared" si="52"/>
        <v>8.608174181110784E-3</v>
      </c>
      <c r="D1130" s="24">
        <f t="shared" si="53"/>
        <v>0.99417803568333085</v>
      </c>
      <c r="E1130" s="24">
        <f t="shared" si="54"/>
        <v>1.5886453996660912</v>
      </c>
    </row>
    <row r="1131" spans="1:5" ht="15" customHeight="1" x14ac:dyDescent="0.2">
      <c r="A1131" s="3">
        <f>'Stocks Returns'!A1127</f>
        <v>43873</v>
      </c>
      <c r="B1131" s="5">
        <f>SUMPRODUCT('Stocks Returns'!B1127:E1127,$H$10:$K$10)</f>
        <v>1.6443247181122375E-2</v>
      </c>
      <c r="C1131" s="5">
        <f t="shared" si="52"/>
        <v>-1.6443247181122375E-2</v>
      </c>
      <c r="D1131" s="24">
        <f t="shared" si="53"/>
        <v>1.0112130022096495</v>
      </c>
      <c r="E1131" s="24">
        <f t="shared" si="54"/>
        <v>1.6054945451625631</v>
      </c>
    </row>
    <row r="1132" spans="1:5" ht="15" customHeight="1" x14ac:dyDescent="0.2">
      <c r="A1132" s="3">
        <f>'Stocks Returns'!A1128</f>
        <v>43874</v>
      </c>
      <c r="B1132" s="5">
        <f>SUMPRODUCT('Stocks Returns'!B1128:E1128,$H$10:$K$10)</f>
        <v>2.3558474111979037E-4</v>
      </c>
      <c r="C1132" s="5">
        <f t="shared" si="52"/>
        <v>-2.3558474111979037E-4</v>
      </c>
      <c r="D1132" s="24">
        <f t="shared" si="53"/>
        <v>1.0001917917504477</v>
      </c>
      <c r="E1132" s="24">
        <f t="shared" si="54"/>
        <v>1.594726610064725</v>
      </c>
    </row>
    <row r="1133" spans="1:5" ht="15" customHeight="1" x14ac:dyDescent="0.2">
      <c r="A1133" s="3">
        <f>'Stocks Returns'!A1129</f>
        <v>43875</v>
      </c>
      <c r="B1133" s="5">
        <f>SUMPRODUCT('Stocks Returns'!B1129:E1129,$H$10:$K$10)</f>
        <v>1.2113332896894523E-2</v>
      </c>
      <c r="C1133" s="5">
        <f t="shared" si="52"/>
        <v>-1.2113332896894523E-2</v>
      </c>
      <c r="D1133" s="24">
        <f t="shared" si="53"/>
        <v>1.0082686604963744</v>
      </c>
      <c r="E1133" s="24">
        <f t="shared" si="54"/>
        <v>1.6026660552235565</v>
      </c>
    </row>
    <row r="1134" spans="1:5" ht="15" customHeight="1" x14ac:dyDescent="0.2">
      <c r="A1134" s="3">
        <f>'Stocks Returns'!A1130</f>
        <v>43878</v>
      </c>
      <c r="B1134" s="5">
        <f>SUMPRODUCT('Stocks Returns'!B1130:E1130,$H$10:$K$10)</f>
        <v>0</v>
      </c>
      <c r="C1134" s="5">
        <f t="shared" si="52"/>
        <v>0</v>
      </c>
      <c r="D1134" s="24">
        <f t="shared" si="53"/>
        <v>1.0000315941264861</v>
      </c>
      <c r="E1134" s="24">
        <f t="shared" si="54"/>
        <v>1.594566484021902</v>
      </c>
    </row>
    <row r="1135" spans="1:5" ht="15" customHeight="1" x14ac:dyDescent="0.2">
      <c r="A1135" s="3">
        <f>'Stocks Returns'!A1131</f>
        <v>43879</v>
      </c>
      <c r="B1135" s="5">
        <f>SUMPRODUCT('Stocks Returns'!B1131:E1131,$H$10:$K$10)</f>
        <v>2.2884460014617508E-3</v>
      </c>
      <c r="C1135" s="5">
        <f t="shared" si="52"/>
        <v>-2.2884460014617508E-3</v>
      </c>
      <c r="D1135" s="24">
        <f t="shared" si="53"/>
        <v>1.0015877374074802</v>
      </c>
      <c r="E1135" s="24">
        <f t="shared" si="54"/>
        <v>1.5961175821398077</v>
      </c>
    </row>
    <row r="1136" spans="1:5" ht="15" customHeight="1" x14ac:dyDescent="0.2">
      <c r="A1136" s="3">
        <f>'Stocks Returns'!A1132</f>
        <v>43880</v>
      </c>
      <c r="B1136" s="5">
        <f>SUMPRODUCT('Stocks Returns'!B1132:E1132,$H$10:$K$10)</f>
        <v>1.1291082724088495E-2</v>
      </c>
      <c r="C1136" s="5">
        <f t="shared" si="52"/>
        <v>-1.1291082724088495E-2</v>
      </c>
      <c r="D1136" s="24">
        <f t="shared" si="53"/>
        <v>1.0077095303788663</v>
      </c>
      <c r="E1136" s="24">
        <f t="shared" si="54"/>
        <v>1.6021249361465915</v>
      </c>
    </row>
    <row r="1137" spans="1:5" ht="15" customHeight="1" x14ac:dyDescent="0.2">
      <c r="A1137" s="3">
        <f>'Stocks Returns'!A1133</f>
        <v>43881</v>
      </c>
      <c r="B1137" s="5">
        <f>SUMPRODUCT('Stocks Returns'!B1133:E1133,$H$10:$K$10)</f>
        <v>-9.2210387019405309E-3</v>
      </c>
      <c r="C1137" s="5">
        <f t="shared" si="52"/>
        <v>9.2210387019405309E-3</v>
      </c>
      <c r="D1137" s="24">
        <f t="shared" si="53"/>
        <v>0.99376128780916662</v>
      </c>
      <c r="E1137" s="24">
        <f t="shared" si="54"/>
        <v>1.5882186597571912</v>
      </c>
    </row>
    <row r="1138" spans="1:5" ht="15" customHeight="1" x14ac:dyDescent="0.2">
      <c r="A1138" s="3">
        <f>'Stocks Returns'!A1134</f>
        <v>43882</v>
      </c>
      <c r="B1138" s="5">
        <f>SUMPRODUCT('Stocks Returns'!B1134:E1134,$H$10:$K$10)</f>
        <v>-1.3668497127456077E-2</v>
      </c>
      <c r="C1138" s="5">
        <f t="shared" si="52"/>
        <v>1.3668497127456077E-2</v>
      </c>
      <c r="D1138" s="24">
        <f t="shared" si="53"/>
        <v>0.99073701607981612</v>
      </c>
      <c r="E1138" s="24">
        <f t="shared" si="54"/>
        <v>1.5851013587869924</v>
      </c>
    </row>
    <row r="1139" spans="1:5" ht="15" customHeight="1" x14ac:dyDescent="0.2">
      <c r="A1139" s="3">
        <f>'Stocks Returns'!A1135</f>
        <v>43885</v>
      </c>
      <c r="B1139" s="5">
        <f>SUMPRODUCT('Stocks Returns'!B1135:E1135,$H$10:$K$10)</f>
        <v>-4.7875978087690715E-2</v>
      </c>
      <c r="C1139" s="5">
        <f t="shared" si="52"/>
        <v>4.7875978087690715E-2</v>
      </c>
      <c r="D1139" s="24">
        <f t="shared" si="53"/>
        <v>0.96747592902685653</v>
      </c>
      <c r="E1139" s="24">
        <f t="shared" si="54"/>
        <v>1.5599405470411203</v>
      </c>
    </row>
    <row r="1140" spans="1:5" ht="15" customHeight="1" x14ac:dyDescent="0.2">
      <c r="A1140" s="3">
        <f>'Stocks Returns'!A1136</f>
        <v>43886</v>
      </c>
      <c r="B1140" s="5">
        <f>SUMPRODUCT('Stocks Returns'!B1136:E1136,$H$10:$K$10)</f>
        <v>-5.0501416158304384E-2</v>
      </c>
      <c r="C1140" s="5">
        <f t="shared" si="52"/>
        <v>5.0501416158304384E-2</v>
      </c>
      <c r="D1140" s="24">
        <f t="shared" si="53"/>
        <v>0.96569063113883924</v>
      </c>
      <c r="E1140" s="24">
        <f t="shared" si="54"/>
        <v>1.5579244639963574</v>
      </c>
    </row>
    <row r="1141" spans="1:5" ht="15" customHeight="1" x14ac:dyDescent="0.2">
      <c r="A1141" s="3">
        <f>'Stocks Returns'!A1137</f>
        <v>43887</v>
      </c>
      <c r="B1141" s="5">
        <f>SUMPRODUCT('Stocks Returns'!B1137:E1137,$H$10:$K$10)</f>
        <v>-7.873267965206595E-3</v>
      </c>
      <c r="C1141" s="5">
        <f t="shared" si="52"/>
        <v>7.873267965206595E-3</v>
      </c>
      <c r="D1141" s="24">
        <f t="shared" si="53"/>
        <v>0.99467777191014572</v>
      </c>
      <c r="E1141" s="24">
        <f t="shared" si="54"/>
        <v>1.5891562122486667</v>
      </c>
    </row>
    <row r="1142" spans="1:5" ht="15" customHeight="1" x14ac:dyDescent="0.2">
      <c r="A1142" s="3">
        <f>'Stocks Returns'!A1138</f>
        <v>43888</v>
      </c>
      <c r="B1142" s="5">
        <f>SUMPRODUCT('Stocks Returns'!B1138:E1138,$H$10:$K$10)</f>
        <v>-3.9599615940308822E-2</v>
      </c>
      <c r="C1142" s="5">
        <f t="shared" si="52"/>
        <v>3.9599615940308822E-2</v>
      </c>
      <c r="D1142" s="24">
        <f t="shared" si="53"/>
        <v>0.97310385528707621</v>
      </c>
      <c r="E1142" s="24">
        <f t="shared" si="54"/>
        <v>1.5662176468545783</v>
      </c>
    </row>
    <row r="1143" spans="1:5" ht="15" customHeight="1" x14ac:dyDescent="0.2">
      <c r="A1143" s="3">
        <f>'Stocks Returns'!A1139</f>
        <v>43889</v>
      </c>
      <c r="B1143" s="5">
        <f>SUMPRODUCT('Stocks Returns'!B1139:E1139,$H$10:$K$10)</f>
        <v>9.7442243800569817E-3</v>
      </c>
      <c r="C1143" s="5">
        <f t="shared" si="52"/>
        <v>-9.7442243800569817E-3</v>
      </c>
      <c r="D1143" s="24">
        <f t="shared" si="53"/>
        <v>1.006657666704925</v>
      </c>
      <c r="E1143" s="24">
        <f t="shared" si="54"/>
        <v>1.6011035152810016</v>
      </c>
    </row>
    <row r="1144" spans="1:5" ht="15" customHeight="1" x14ac:dyDescent="0.2">
      <c r="A1144" s="3">
        <f>'Stocks Returns'!A1140</f>
        <v>43892</v>
      </c>
      <c r="B1144" s="5">
        <f>SUMPRODUCT('Stocks Returns'!B1140:E1140,$H$10:$K$10)</f>
        <v>5.7369473497971786E-2</v>
      </c>
      <c r="C1144" s="5">
        <f t="shared" si="52"/>
        <v>-5.7369473497971786E-2</v>
      </c>
      <c r="D1144" s="24">
        <f t="shared" si="53"/>
        <v>1.0390428361051069</v>
      </c>
      <c r="E1144" s="24">
        <f t="shared" si="54"/>
        <v>1.6304488542439615</v>
      </c>
    </row>
    <row r="1145" spans="1:5" ht="15" customHeight="1" x14ac:dyDescent="0.2">
      <c r="A1145" s="3">
        <f>'Stocks Returns'!A1141</f>
        <v>43893</v>
      </c>
      <c r="B1145" s="5">
        <f>SUMPRODUCT('Stocks Returns'!B1141:E1141,$H$10:$K$10)</f>
        <v>-3.631460518422417E-2</v>
      </c>
      <c r="C1145" s="5">
        <f t="shared" si="52"/>
        <v>3.631460518422417E-2</v>
      </c>
      <c r="D1145" s="24">
        <f t="shared" si="53"/>
        <v>0.9753376626012138</v>
      </c>
      <c r="E1145" s="24">
        <f t="shared" si="54"/>
        <v>1.5686759265006953</v>
      </c>
    </row>
    <row r="1146" spans="1:5" ht="15" customHeight="1" x14ac:dyDescent="0.2">
      <c r="A1146" s="3">
        <f>'Stocks Returns'!A1142</f>
        <v>43894</v>
      </c>
      <c r="B1146" s="5">
        <f>SUMPRODUCT('Stocks Returns'!B1142:E1142,$H$10:$K$10)</f>
        <v>4.5793367015181968E-2</v>
      </c>
      <c r="C1146" s="5">
        <f t="shared" si="52"/>
        <v>-4.5793367015181968E-2</v>
      </c>
      <c r="D1146" s="24">
        <f t="shared" si="53"/>
        <v>1.03117108369681</v>
      </c>
      <c r="E1146" s="24">
        <f t="shared" si="54"/>
        <v>1.6237219696560192</v>
      </c>
    </row>
    <row r="1147" spans="1:5" ht="15" customHeight="1" x14ac:dyDescent="0.2">
      <c r="A1147" s="3">
        <f>'Stocks Returns'!A1143</f>
        <v>43895</v>
      </c>
      <c r="B1147" s="5">
        <f>SUMPRODUCT('Stocks Returns'!B1143:E1143,$H$10:$K$10)</f>
        <v>-3.8586887187957004E-2</v>
      </c>
      <c r="C1147" s="5">
        <f t="shared" si="52"/>
        <v>3.8586887187957004E-2</v>
      </c>
      <c r="D1147" s="24">
        <f t="shared" si="53"/>
        <v>0.97379251083867546</v>
      </c>
      <c r="E1147" s="24">
        <f t="shared" si="54"/>
        <v>1.5669775243517114</v>
      </c>
    </row>
    <row r="1148" spans="1:5" ht="15" customHeight="1" x14ac:dyDescent="0.2">
      <c r="A1148" s="3">
        <f>'Stocks Returns'!A1144</f>
        <v>43896</v>
      </c>
      <c r="B1148" s="5">
        <f>SUMPRODUCT('Stocks Returns'!B1144:E1144,$H$10:$K$10)</f>
        <v>-1.4446847137481324E-2</v>
      </c>
      <c r="C1148" s="5">
        <f t="shared" si="52"/>
        <v>1.4446847137481324E-2</v>
      </c>
      <c r="D1148" s="24">
        <f t="shared" si="53"/>
        <v>0.99020773807299889</v>
      </c>
      <c r="E1148" s="24">
        <f t="shared" si="54"/>
        <v>1.5845521011725203</v>
      </c>
    </row>
    <row r="1149" spans="1:5" ht="15" customHeight="1" x14ac:dyDescent="0.2">
      <c r="A1149" s="3">
        <f>'Stocks Returns'!A1145</f>
        <v>43899</v>
      </c>
      <c r="B1149" s="5">
        <f>SUMPRODUCT('Stocks Returns'!B1145:E1145,$H$10:$K$10)</f>
        <v>-7.4782280535974258E-2</v>
      </c>
      <c r="C1149" s="5">
        <f t="shared" si="52"/>
        <v>7.4782280535974258E-2</v>
      </c>
      <c r="D1149" s="24">
        <f t="shared" si="53"/>
        <v>0.94917964336202376</v>
      </c>
      <c r="E1149" s="24">
        <f t="shared" si="54"/>
        <v>1.5387208887778558</v>
      </c>
    </row>
    <row r="1150" spans="1:5" ht="15" customHeight="1" x14ac:dyDescent="0.2">
      <c r="A1150" s="3">
        <f>'Stocks Returns'!A1146</f>
        <v>43900</v>
      </c>
      <c r="B1150" s="5">
        <f>SUMPRODUCT('Stocks Returns'!B1146:E1146,$H$10:$K$10)</f>
        <v>6.5208775196658852E-2</v>
      </c>
      <c r="C1150" s="5">
        <f t="shared" si="52"/>
        <v>-6.5208775196658852E-2</v>
      </c>
      <c r="D1150" s="24">
        <f t="shared" si="53"/>
        <v>1.0443735612602143</v>
      </c>
      <c r="E1150" s="24">
        <f t="shared" si="54"/>
        <v>1.6348525699532968</v>
      </c>
    </row>
    <row r="1151" spans="1:5" ht="15" customHeight="1" x14ac:dyDescent="0.2">
      <c r="A1151" s="3">
        <f>'Stocks Returns'!A1147</f>
        <v>43901</v>
      </c>
      <c r="B1151" s="5">
        <f>SUMPRODUCT('Stocks Returns'!B1147:E1147,$H$10:$K$10)</f>
        <v>-5.6430061773928598E-2</v>
      </c>
      <c r="C1151" s="5">
        <f t="shared" si="52"/>
        <v>5.6430061773928598E-2</v>
      </c>
      <c r="D1151" s="24">
        <f t="shared" si="53"/>
        <v>0.9616591521202148</v>
      </c>
      <c r="E1151" s="24">
        <f t="shared" si="54"/>
        <v>1.5533281386792814</v>
      </c>
    </row>
    <row r="1152" spans="1:5" ht="15" customHeight="1" x14ac:dyDescent="0.2">
      <c r="A1152" s="3">
        <f>'Stocks Returns'!A1148</f>
        <v>43902</v>
      </c>
      <c r="B1152" s="5">
        <f>SUMPRODUCT('Stocks Returns'!B1148:E1148,$H$10:$K$10)</f>
        <v>-8.0459182047187147E-2</v>
      </c>
      <c r="C1152" s="5">
        <f t="shared" si="52"/>
        <v>8.0459182047187147E-2</v>
      </c>
      <c r="D1152" s="24">
        <f t="shared" si="53"/>
        <v>0.94531935033439896</v>
      </c>
      <c r="E1152" s="24">
        <f t="shared" si="54"/>
        <v>1.5340879079682166</v>
      </c>
    </row>
    <row r="1153" spans="1:5" ht="15" customHeight="1" x14ac:dyDescent="0.2">
      <c r="A1153" s="3">
        <f>'Stocks Returns'!A1149</f>
        <v>43903</v>
      </c>
      <c r="B1153" s="5">
        <f>SUMPRODUCT('Stocks Returns'!B1149:E1149,$H$10:$K$10)</f>
        <v>0.10029709301930689</v>
      </c>
      <c r="C1153" s="5">
        <f t="shared" si="52"/>
        <v>-0.10029709301930689</v>
      </c>
      <c r="D1153" s="24">
        <f t="shared" si="53"/>
        <v>1.068233617379615</v>
      </c>
      <c r="E1153" s="24">
        <f t="shared" si="54"/>
        <v>1.6530264781310904</v>
      </c>
    </row>
    <row r="1154" spans="1:5" ht="15" customHeight="1" x14ac:dyDescent="0.2">
      <c r="A1154" s="3">
        <f>'Stocks Returns'!A1150</f>
        <v>43906</v>
      </c>
      <c r="B1154" s="5">
        <f>SUMPRODUCT('Stocks Returns'!B1150:E1150,$H$10:$K$10)</f>
        <v>-0.14073596660541582</v>
      </c>
      <c r="C1154" s="5">
        <f t="shared" si="52"/>
        <v>0.14073596660541582</v>
      </c>
      <c r="D1154" s="24">
        <f t="shared" si="53"/>
        <v>0.90433113683480348</v>
      </c>
      <c r="E1154" s="24">
        <f t="shared" si="54"/>
        <v>1.4816833075066487</v>
      </c>
    </row>
    <row r="1155" spans="1:5" ht="15" customHeight="1" x14ac:dyDescent="0.2">
      <c r="A1155" s="3">
        <f>'Stocks Returns'!A1151</f>
        <v>43907</v>
      </c>
      <c r="B1155" s="5">
        <f>SUMPRODUCT('Stocks Returns'!B1151:E1151,$H$10:$K$10)</f>
        <v>4.4832411941552679E-2</v>
      </c>
      <c r="C1155" s="5">
        <f t="shared" si="52"/>
        <v>-4.4832411941552679E-2</v>
      </c>
      <c r="D1155" s="24">
        <f t="shared" si="53"/>
        <v>1.0305176342467421</v>
      </c>
      <c r="E1155" s="24">
        <f t="shared" si="54"/>
        <v>1.623151655537046</v>
      </c>
    </row>
    <row r="1156" spans="1:5" ht="15" customHeight="1" x14ac:dyDescent="0.2">
      <c r="A1156" s="3">
        <f>'Stocks Returns'!A1152</f>
        <v>43908</v>
      </c>
      <c r="B1156" s="5">
        <f>SUMPRODUCT('Stocks Returns'!B1152:E1152,$H$10:$K$10)</f>
        <v>-6.086617037455385E-2</v>
      </c>
      <c r="C1156" s="5">
        <f t="shared" si="52"/>
        <v>6.086617037455385E-2</v>
      </c>
      <c r="D1156" s="24">
        <f t="shared" si="53"/>
        <v>0.95864259827178955</v>
      </c>
      <c r="E1156" s="24">
        <f t="shared" si="54"/>
        <v>1.5498495564388457</v>
      </c>
    </row>
    <row r="1157" spans="1:5" ht="15" customHeight="1" x14ac:dyDescent="0.2">
      <c r="A1157" s="3">
        <f>'Stocks Returns'!A1153</f>
        <v>43909</v>
      </c>
      <c r="B1157" s="5">
        <f>SUMPRODUCT('Stocks Returns'!B1153:E1153,$H$10:$K$10)</f>
        <v>2.7240632955768378E-2</v>
      </c>
      <c r="C1157" s="5">
        <f t="shared" si="52"/>
        <v>-2.7240632955768378E-2</v>
      </c>
      <c r="D1157" s="24">
        <f t="shared" si="53"/>
        <v>1.0185552245364087</v>
      </c>
      <c r="E1157" s="24">
        <f t="shared" si="54"/>
        <v>1.6123929594996187</v>
      </c>
    </row>
    <row r="1158" spans="1:5" ht="15" customHeight="1" x14ac:dyDescent="0.2">
      <c r="A1158" s="3">
        <f>'Stocks Returns'!A1154</f>
        <v>43910</v>
      </c>
      <c r="B1158" s="5">
        <f>SUMPRODUCT('Stocks Returns'!B1154:E1154,$H$10:$K$10)</f>
        <v>-3.3755538400427124E-2</v>
      </c>
      <c r="C1158" s="5">
        <f t="shared" ref="C1158:C1221" si="55">-B1158</f>
        <v>3.3755538400427124E-2</v>
      </c>
      <c r="D1158" s="24">
        <f t="shared" ref="D1158:D1221" si="56">1+$H$13+$H$19*(B1158-$H$13)</f>
        <v>0.97707782801419574</v>
      </c>
      <c r="E1158" s="24">
        <f t="shared" ref="E1158:E1221" si="57">$H$22*D1158-$H$23*D1158^2-LN(1+$H$24*EXP(1-D1158^3))</f>
        <v>1.5705778027201134</v>
      </c>
    </row>
    <row r="1159" spans="1:5" ht="15" customHeight="1" x14ac:dyDescent="0.2">
      <c r="A1159" s="3">
        <f>'Stocks Returns'!A1155</f>
        <v>43913</v>
      </c>
      <c r="B1159" s="5">
        <f>SUMPRODUCT('Stocks Returns'!B1155:E1155,$H$10:$K$10)</f>
        <v>-6.2282442670634305E-2</v>
      </c>
      <c r="C1159" s="5">
        <f t="shared" si="55"/>
        <v>6.2282442670634305E-2</v>
      </c>
      <c r="D1159" s="24">
        <f t="shared" si="56"/>
        <v>0.95767953311045484</v>
      </c>
      <c r="E1159" s="24">
        <f t="shared" si="57"/>
        <v>1.548731923050032</v>
      </c>
    </row>
    <row r="1160" spans="1:5" ht="15" customHeight="1" x14ac:dyDescent="0.2">
      <c r="A1160" s="3">
        <f>'Stocks Returns'!A1156</f>
        <v>43914</v>
      </c>
      <c r="B1160" s="5">
        <f>SUMPRODUCT('Stocks Returns'!B1156:E1156,$H$10:$K$10)</f>
        <v>0.1401417407722782</v>
      </c>
      <c r="C1160" s="5">
        <f t="shared" si="55"/>
        <v>-0.1401417407722782</v>
      </c>
      <c r="D1160" s="24">
        <f t="shared" si="56"/>
        <v>1.0953279778516354</v>
      </c>
      <c r="E1160" s="24">
        <f t="shared" si="57"/>
        <v>1.6705107164959991</v>
      </c>
    </row>
    <row r="1161" spans="1:5" ht="15" customHeight="1" x14ac:dyDescent="0.2">
      <c r="A1161" s="3">
        <f>'Stocks Returns'!A1157</f>
        <v>43915</v>
      </c>
      <c r="B1161" s="5">
        <f>SUMPRODUCT('Stocks Returns'!B1157:E1157,$H$10:$K$10)</f>
        <v>4.2401417984306612E-2</v>
      </c>
      <c r="C1161" s="5">
        <f t="shared" si="55"/>
        <v>-4.2401417984306612E-2</v>
      </c>
      <c r="D1161" s="24">
        <f t="shared" si="56"/>
        <v>1.0288645583558147</v>
      </c>
      <c r="E1161" s="24">
        <f t="shared" si="57"/>
        <v>1.6217007995814388</v>
      </c>
    </row>
    <row r="1162" spans="1:5" ht="15" customHeight="1" x14ac:dyDescent="0.2">
      <c r="A1162" s="3">
        <f>'Stocks Returns'!A1158</f>
        <v>43916</v>
      </c>
      <c r="B1162" s="5">
        <f>SUMPRODUCT('Stocks Returns'!B1158:E1158,$H$10:$K$10)</f>
        <v>4.0095818250661761E-2</v>
      </c>
      <c r="C1162" s="5">
        <f t="shared" si="55"/>
        <v>-4.0095818250661761E-2</v>
      </c>
      <c r="D1162" s="24">
        <f t="shared" si="56"/>
        <v>1.0272967505369361</v>
      </c>
      <c r="E1162" s="24">
        <f t="shared" si="57"/>
        <v>1.6203140890950714</v>
      </c>
    </row>
    <row r="1163" spans="1:5" ht="15" customHeight="1" x14ac:dyDescent="0.2">
      <c r="A1163" s="3">
        <f>'Stocks Returns'!A1159</f>
        <v>43917</v>
      </c>
      <c r="B1163" s="5">
        <f>SUMPRODUCT('Stocks Returns'!B1159:E1159,$H$10:$K$10)</f>
        <v>-4.6662804470406528E-2</v>
      </c>
      <c r="C1163" s="5">
        <f t="shared" si="55"/>
        <v>4.6662804470406528E-2</v>
      </c>
      <c r="D1163" s="24">
        <f t="shared" si="56"/>
        <v>0.96830088708660977</v>
      </c>
      <c r="E1163" s="24">
        <f t="shared" si="57"/>
        <v>1.560868116650596</v>
      </c>
    </row>
    <row r="1164" spans="1:5" ht="15" customHeight="1" x14ac:dyDescent="0.2">
      <c r="A1164" s="3">
        <f>'Stocks Returns'!A1160</f>
        <v>43920</v>
      </c>
      <c r="B1164" s="5">
        <f>SUMPRODUCT('Stocks Returns'!B1160:E1160,$H$10:$K$10)</f>
        <v>2.3730572277376266E-2</v>
      </c>
      <c r="C1164" s="5">
        <f t="shared" si="55"/>
        <v>-2.3730572277376266E-2</v>
      </c>
      <c r="D1164" s="24">
        <f t="shared" si="56"/>
        <v>1.0161683832751021</v>
      </c>
      <c r="E1164" s="24">
        <f t="shared" si="57"/>
        <v>1.6101747794686516</v>
      </c>
    </row>
    <row r="1165" spans="1:5" ht="15" customHeight="1" x14ac:dyDescent="0.2">
      <c r="A1165" s="3">
        <f>'Stocks Returns'!A1161</f>
        <v>43921</v>
      </c>
      <c r="B1165" s="5">
        <f>SUMPRODUCT('Stocks Returns'!B1161:E1161,$H$10:$K$10)</f>
        <v>-2.5876376298815458E-2</v>
      </c>
      <c r="C1165" s="5">
        <f t="shared" si="55"/>
        <v>2.5876376298815458E-2</v>
      </c>
      <c r="D1165" s="24">
        <f t="shared" si="56"/>
        <v>0.98243565824329171</v>
      </c>
      <c r="E1165" s="24">
        <f t="shared" si="57"/>
        <v>1.5763607208914723</v>
      </c>
    </row>
    <row r="1166" spans="1:5" ht="15" customHeight="1" x14ac:dyDescent="0.2">
      <c r="A1166" s="3">
        <f>'Stocks Returns'!A1162</f>
        <v>43922</v>
      </c>
      <c r="B1166" s="5">
        <f>SUMPRODUCT('Stocks Returns'!B1162:E1162,$H$10:$K$10)</f>
        <v>-5.1521840546050766E-2</v>
      </c>
      <c r="C1166" s="5">
        <f t="shared" si="55"/>
        <v>5.1521840546050766E-2</v>
      </c>
      <c r="D1166" s="24">
        <f t="shared" si="56"/>
        <v>0.96499674255517165</v>
      </c>
      <c r="E1166" s="24">
        <f t="shared" si="57"/>
        <v>1.5571376637161589</v>
      </c>
    </row>
    <row r="1167" spans="1:5" ht="15" customHeight="1" x14ac:dyDescent="0.2">
      <c r="A1167" s="3">
        <f>'Stocks Returns'!A1163</f>
        <v>43923</v>
      </c>
      <c r="B1167" s="5">
        <f>SUMPRODUCT('Stocks Returns'!B1163:E1163,$H$10:$K$10)</f>
        <v>2.8872251434879075E-2</v>
      </c>
      <c r="C1167" s="5">
        <f t="shared" si="55"/>
        <v>-2.8872251434879075E-2</v>
      </c>
      <c r="D1167" s="24">
        <f t="shared" si="56"/>
        <v>1.019664725102204</v>
      </c>
      <c r="E1167" s="24">
        <f t="shared" si="57"/>
        <v>1.6134160169373886</v>
      </c>
    </row>
    <row r="1168" spans="1:5" ht="15" customHeight="1" x14ac:dyDescent="0.2">
      <c r="A1168" s="3">
        <f>'Stocks Returns'!A1164</f>
        <v>43924</v>
      </c>
      <c r="B1168" s="5">
        <f>SUMPRODUCT('Stocks Returns'!B1164:E1164,$H$10:$K$10)</f>
        <v>-3.3592168098406899E-2</v>
      </c>
      <c r="C1168" s="5">
        <f t="shared" si="55"/>
        <v>3.3592168098406899E-2</v>
      </c>
      <c r="D1168" s="24">
        <f t="shared" si="56"/>
        <v>0.97718891981956957</v>
      </c>
      <c r="E1168" s="24">
        <f t="shared" si="57"/>
        <v>1.5706988257752399</v>
      </c>
    </row>
    <row r="1169" spans="1:5" ht="15" customHeight="1" x14ac:dyDescent="0.2">
      <c r="A1169" s="3">
        <f>'Stocks Returns'!A1165</f>
        <v>43927</v>
      </c>
      <c r="B1169" s="5">
        <f>SUMPRODUCT('Stocks Returns'!B1165:E1165,$H$10:$K$10)</f>
        <v>0.11844086005167612</v>
      </c>
      <c r="C1169" s="5">
        <f t="shared" si="55"/>
        <v>-0.11844086005167612</v>
      </c>
      <c r="D1169" s="24">
        <f t="shared" si="56"/>
        <v>1.080571378961626</v>
      </c>
      <c r="E1169" s="24">
        <f t="shared" si="57"/>
        <v>1.6614129968245668</v>
      </c>
    </row>
    <row r="1170" spans="1:5" ht="15" customHeight="1" x14ac:dyDescent="0.2">
      <c r="A1170" s="3">
        <f>'Stocks Returns'!A1166</f>
        <v>43928</v>
      </c>
      <c r="B1170" s="5">
        <f>SUMPRODUCT('Stocks Returns'!B1166:E1166,$H$10:$K$10)</f>
        <v>-5.2285186733480914E-3</v>
      </c>
      <c r="C1170" s="5">
        <f t="shared" si="55"/>
        <v>5.2285186733480914E-3</v>
      </c>
      <c r="D1170" s="24">
        <f t="shared" si="56"/>
        <v>0.99647620142860949</v>
      </c>
      <c r="E1170" s="24">
        <f t="shared" si="57"/>
        <v>1.5909863172834346</v>
      </c>
    </row>
    <row r="1171" spans="1:5" ht="15" customHeight="1" x14ac:dyDescent="0.2">
      <c r="A1171" s="3">
        <f>'Stocks Returns'!A1167</f>
        <v>43929</v>
      </c>
      <c r="B1171" s="5">
        <f>SUMPRODUCT('Stocks Returns'!B1167:E1167,$H$10:$K$10)</f>
        <v>4.1340613232981611E-2</v>
      </c>
      <c r="C1171" s="5">
        <f t="shared" si="55"/>
        <v>-4.1340613232981611E-2</v>
      </c>
      <c r="D1171" s="24">
        <f t="shared" si="56"/>
        <v>1.0281432111249138</v>
      </c>
      <c r="E1171" s="24">
        <f t="shared" si="57"/>
        <v>1.6210640659246707</v>
      </c>
    </row>
    <row r="1172" spans="1:5" ht="15" customHeight="1" x14ac:dyDescent="0.2">
      <c r="A1172" s="3">
        <f>'Stocks Returns'!A1168</f>
        <v>43930</v>
      </c>
      <c r="B1172" s="5">
        <f>SUMPRODUCT('Stocks Returns'!B1168:E1168,$H$10:$K$10)</f>
        <v>-7.6929963810780733E-3</v>
      </c>
      <c r="C1172" s="5">
        <f t="shared" si="55"/>
        <v>7.6929963810780733E-3</v>
      </c>
      <c r="D1172" s="24">
        <f t="shared" si="56"/>
        <v>0.99480035658735311</v>
      </c>
      <c r="E1172" s="24">
        <f t="shared" si="57"/>
        <v>1.5892813630247955</v>
      </c>
    </row>
    <row r="1173" spans="1:5" ht="15" customHeight="1" x14ac:dyDescent="0.2">
      <c r="A1173" s="3">
        <f>'Stocks Returns'!A1169</f>
        <v>43931</v>
      </c>
      <c r="B1173" s="5">
        <f>SUMPRODUCT('Stocks Returns'!B1169:E1169,$H$10:$K$10)</f>
        <v>0</v>
      </c>
      <c r="C1173" s="5">
        <f t="shared" si="55"/>
        <v>0</v>
      </c>
      <c r="D1173" s="24">
        <f t="shared" si="56"/>
        <v>1.0000315941264861</v>
      </c>
      <c r="E1173" s="24">
        <f t="shared" si="57"/>
        <v>1.594566484021902</v>
      </c>
    </row>
    <row r="1174" spans="1:5" ht="15" customHeight="1" x14ac:dyDescent="0.2">
      <c r="A1174" s="3">
        <f>'Stocks Returns'!A1170</f>
        <v>43934</v>
      </c>
      <c r="B1174" s="5">
        <f>SUMPRODUCT('Stocks Returns'!B1170:E1170,$H$10:$K$10)</f>
        <v>-2.386399733003906E-2</v>
      </c>
      <c r="C1174" s="5">
        <f t="shared" si="55"/>
        <v>2.386399733003906E-2</v>
      </c>
      <c r="D1174" s="24">
        <f t="shared" si="56"/>
        <v>0.98380407594205965</v>
      </c>
      <c r="E1174" s="24">
        <f t="shared" si="57"/>
        <v>1.5778199861260942</v>
      </c>
    </row>
    <row r="1175" spans="1:5" ht="15" customHeight="1" x14ac:dyDescent="0.2">
      <c r="A1175" s="3">
        <f>'Stocks Returns'!A1171</f>
        <v>43935</v>
      </c>
      <c r="B1175" s="5">
        <f>SUMPRODUCT('Stocks Returns'!B1171:E1171,$H$10:$K$10)</f>
        <v>3.2921471563455602E-2</v>
      </c>
      <c r="C1175" s="5">
        <f t="shared" si="55"/>
        <v>-3.2921471563455602E-2</v>
      </c>
      <c r="D1175" s="24">
        <f t="shared" si="56"/>
        <v>1.022418194789636</v>
      </c>
      <c r="E1175" s="24">
        <f t="shared" si="57"/>
        <v>1.6159328162769393</v>
      </c>
    </row>
    <row r="1176" spans="1:5" ht="15" customHeight="1" x14ac:dyDescent="0.2">
      <c r="A1176" s="3">
        <f>'Stocks Returns'!A1172</f>
        <v>43936</v>
      </c>
      <c r="B1176" s="5">
        <f>SUMPRODUCT('Stocks Returns'!B1172:E1172,$H$10:$K$10)</f>
        <v>-4.8965951890656827E-2</v>
      </c>
      <c r="C1176" s="5">
        <f t="shared" si="55"/>
        <v>4.8965951890656827E-2</v>
      </c>
      <c r="D1176" s="24">
        <f t="shared" si="56"/>
        <v>0.9667347468408396</v>
      </c>
      <c r="E1176" s="24">
        <f t="shared" si="57"/>
        <v>1.5591049993739137</v>
      </c>
    </row>
    <row r="1177" spans="1:5" ht="15" customHeight="1" x14ac:dyDescent="0.2">
      <c r="A1177" s="3">
        <f>'Stocks Returns'!A1173</f>
        <v>43937</v>
      </c>
      <c r="B1177" s="5">
        <f>SUMPRODUCT('Stocks Returns'!B1173:E1173,$H$10:$K$10)</f>
        <v>-2.0729957722163486E-2</v>
      </c>
      <c r="C1177" s="5">
        <f t="shared" si="55"/>
        <v>2.0729957722163486E-2</v>
      </c>
      <c r="D1177" s="24">
        <f t="shared" si="56"/>
        <v>0.98593522287541502</v>
      </c>
      <c r="E1177" s="24">
        <f t="shared" si="57"/>
        <v>1.5800781714697243</v>
      </c>
    </row>
    <row r="1178" spans="1:5" ht="15" customHeight="1" x14ac:dyDescent="0.2">
      <c r="A1178" s="3">
        <f>'Stocks Returns'!A1174</f>
        <v>43938</v>
      </c>
      <c r="B1178" s="5">
        <f>SUMPRODUCT('Stocks Returns'!B1174:E1174,$H$10:$K$10)</f>
        <v>4.3534742865496988E-2</v>
      </c>
      <c r="C1178" s="5">
        <f t="shared" si="55"/>
        <v>-4.3534742865496988E-2</v>
      </c>
      <c r="D1178" s="24">
        <f t="shared" si="56"/>
        <v>1.0296352192750242</v>
      </c>
      <c r="E1178" s="24">
        <f t="shared" si="57"/>
        <v>1.6223786279752597</v>
      </c>
    </row>
    <row r="1179" spans="1:5" ht="15" customHeight="1" x14ac:dyDescent="0.2">
      <c r="A1179" s="3">
        <f>'Stocks Returns'!A1175</f>
        <v>43941</v>
      </c>
      <c r="B1179" s="5">
        <f>SUMPRODUCT('Stocks Returns'!B1175:E1175,$H$10:$K$10)</f>
        <v>-3.1442641894184019E-2</v>
      </c>
      <c r="C1179" s="5">
        <f t="shared" si="55"/>
        <v>3.1442641894184019E-2</v>
      </c>
      <c r="D1179" s="24">
        <f t="shared" si="56"/>
        <v>0.97865059763844109</v>
      </c>
      <c r="E1179" s="24">
        <f t="shared" si="57"/>
        <v>1.5722867775142106</v>
      </c>
    </row>
    <row r="1180" spans="1:5" ht="15" customHeight="1" x14ac:dyDescent="0.2">
      <c r="A1180" s="3">
        <f>'Stocks Returns'!A1176</f>
        <v>43942</v>
      </c>
      <c r="B1180" s="5">
        <f>SUMPRODUCT('Stocks Returns'!B1176:E1176,$H$10:$K$10)</f>
        <v>-2.3623193458246431E-2</v>
      </c>
      <c r="C1180" s="5">
        <f t="shared" si="55"/>
        <v>2.3623193458246431E-2</v>
      </c>
      <c r="D1180" s="24">
        <f t="shared" si="56"/>
        <v>0.98396782257487869</v>
      </c>
      <c r="E1180" s="24">
        <f t="shared" si="57"/>
        <v>1.5779941183867587</v>
      </c>
    </row>
    <row r="1181" spans="1:5" ht="15" customHeight="1" x14ac:dyDescent="0.2">
      <c r="A1181" s="3">
        <f>'Stocks Returns'!A1177</f>
        <v>43943</v>
      </c>
      <c r="B1181" s="5">
        <f>SUMPRODUCT('Stocks Returns'!B1177:E1177,$H$10:$K$10)</f>
        <v>3.9186161200924115E-2</v>
      </c>
      <c r="C1181" s="5">
        <f t="shared" si="55"/>
        <v>-3.9186161200924115E-2</v>
      </c>
      <c r="D1181" s="24">
        <f t="shared" si="56"/>
        <v>1.0266781837431147</v>
      </c>
      <c r="E1181" s="24">
        <f t="shared" si="57"/>
        <v>1.6197641165186203</v>
      </c>
    </row>
    <row r="1182" spans="1:5" ht="15" customHeight="1" x14ac:dyDescent="0.2">
      <c r="A1182" s="3">
        <f>'Stocks Returns'!A1178</f>
        <v>43944</v>
      </c>
      <c r="B1182" s="5">
        <f>SUMPRODUCT('Stocks Returns'!B1178:E1178,$H$10:$K$10)</f>
        <v>-1.2661549429429893E-3</v>
      </c>
      <c r="C1182" s="5">
        <f t="shared" si="55"/>
        <v>1.2661549429429893E-3</v>
      </c>
      <c r="D1182" s="24">
        <f t="shared" si="56"/>
        <v>0.99917060876528496</v>
      </c>
      <c r="E1182" s="24">
        <f t="shared" si="57"/>
        <v>1.5937041256379887</v>
      </c>
    </row>
    <row r="1183" spans="1:5" ht="15" customHeight="1" x14ac:dyDescent="0.2">
      <c r="A1183" s="3">
        <f>'Stocks Returns'!A1179</f>
        <v>43945</v>
      </c>
      <c r="B1183" s="5">
        <f>SUMPRODUCT('Stocks Returns'!B1179:E1179,$H$10:$K$10)</f>
        <v>8.3007916155648561E-3</v>
      </c>
      <c r="C1183" s="5">
        <f t="shared" si="55"/>
        <v>-8.3007916155648561E-3</v>
      </c>
      <c r="D1183" s="24">
        <f t="shared" si="56"/>
        <v>1.0056761324250703</v>
      </c>
      <c r="E1183" s="24">
        <f t="shared" si="57"/>
        <v>1.6001463430990335</v>
      </c>
    </row>
    <row r="1184" spans="1:5" ht="15" customHeight="1" x14ac:dyDescent="0.2">
      <c r="A1184" s="3">
        <f>'Stocks Returns'!A1180</f>
        <v>43948</v>
      </c>
      <c r="B1184" s="5">
        <f>SUMPRODUCT('Stocks Returns'!B1180:E1180,$H$10:$K$10)</f>
        <v>2.7033167470457715E-2</v>
      </c>
      <c r="C1184" s="5">
        <f t="shared" si="55"/>
        <v>-2.7033167470457715E-2</v>
      </c>
      <c r="D1184" s="24">
        <f t="shared" si="56"/>
        <v>1.0184141480063975</v>
      </c>
      <c r="E1184" s="24">
        <f t="shared" si="57"/>
        <v>1.6122625081721385</v>
      </c>
    </row>
    <row r="1185" spans="1:5" ht="15" customHeight="1" x14ac:dyDescent="0.2">
      <c r="A1185" s="3">
        <f>'Stocks Returns'!A1181</f>
        <v>43949</v>
      </c>
      <c r="B1185" s="5">
        <f>SUMPRODUCT('Stocks Returns'!B1181:E1181,$H$10:$K$10)</f>
        <v>-2.321041752467112E-4</v>
      </c>
      <c r="C1185" s="5">
        <f t="shared" si="55"/>
        <v>2.321041752467112E-4</v>
      </c>
      <c r="D1185" s="24">
        <f t="shared" si="56"/>
        <v>0.99987376328731847</v>
      </c>
      <c r="E1185" s="24">
        <f t="shared" si="57"/>
        <v>1.5944086233104211</v>
      </c>
    </row>
    <row r="1186" spans="1:5" ht="15" customHeight="1" x14ac:dyDescent="0.2">
      <c r="A1186" s="3">
        <f>'Stocks Returns'!A1182</f>
        <v>43950</v>
      </c>
      <c r="B1186" s="5">
        <f>SUMPRODUCT('Stocks Returns'!B1182:E1182,$H$10:$K$10)</f>
        <v>6.1268515814815558E-2</v>
      </c>
      <c r="C1186" s="5">
        <f t="shared" si="55"/>
        <v>-6.1268515814815558E-2</v>
      </c>
      <c r="D1186" s="24">
        <f t="shared" si="56"/>
        <v>1.0416941848805608</v>
      </c>
      <c r="E1186" s="24">
        <f t="shared" si="57"/>
        <v>1.6326545514024262</v>
      </c>
    </row>
    <row r="1187" spans="1:5" ht="15" customHeight="1" x14ac:dyDescent="0.2">
      <c r="A1187" s="3">
        <f>'Stocks Returns'!A1183</f>
        <v>43951</v>
      </c>
      <c r="B1187" s="5">
        <f>SUMPRODUCT('Stocks Returns'!B1183:E1183,$H$10:$K$10)</f>
        <v>-1.9306385828291334E-2</v>
      </c>
      <c r="C1187" s="5">
        <f t="shared" si="55"/>
        <v>1.9306385828291334E-2</v>
      </c>
      <c r="D1187" s="24">
        <f t="shared" si="56"/>
        <v>0.98690325176324811</v>
      </c>
      <c r="E1187" s="24">
        <f t="shared" si="57"/>
        <v>1.5810980764520703</v>
      </c>
    </row>
    <row r="1188" spans="1:5" ht="15" customHeight="1" x14ac:dyDescent="0.2">
      <c r="A1188" s="3">
        <f>'Stocks Returns'!A1184</f>
        <v>43952</v>
      </c>
      <c r="B1188" s="5">
        <f>SUMPRODUCT('Stocks Returns'!B1184:E1184,$H$10:$K$10)</f>
        <v>-2.1862062410613316E-2</v>
      </c>
      <c r="C1188" s="5">
        <f t="shared" si="55"/>
        <v>2.1862062410613316E-2</v>
      </c>
      <c r="D1188" s="24">
        <f t="shared" si="56"/>
        <v>0.98516539168726913</v>
      </c>
      <c r="E1188" s="24">
        <f t="shared" si="57"/>
        <v>1.5792644839729375</v>
      </c>
    </row>
    <row r="1189" spans="1:5" ht="15" customHeight="1" x14ac:dyDescent="0.2">
      <c r="A1189" s="3">
        <f>'Stocks Returns'!A1185</f>
        <v>43955</v>
      </c>
      <c r="B1189" s="5">
        <f>SUMPRODUCT('Stocks Returns'!B1185:E1185,$H$10:$K$10)</f>
        <v>3.6138851555718951E-3</v>
      </c>
      <c r="C1189" s="5">
        <f t="shared" si="55"/>
        <v>-3.6138851555718951E-3</v>
      </c>
      <c r="D1189" s="24">
        <f t="shared" si="56"/>
        <v>1.0024890360322751</v>
      </c>
      <c r="E1189" s="24">
        <f t="shared" si="57"/>
        <v>1.5970115167470795</v>
      </c>
    </row>
    <row r="1190" spans="1:5" ht="15" customHeight="1" x14ac:dyDescent="0.2">
      <c r="A1190" s="3">
        <f>'Stocks Returns'!A1186</f>
        <v>43956</v>
      </c>
      <c r="B1190" s="5">
        <f>SUMPRODUCT('Stocks Returns'!B1186:E1186,$H$10:$K$10)</f>
        <v>1.3360405000898135E-2</v>
      </c>
      <c r="C1190" s="5">
        <f t="shared" si="55"/>
        <v>-1.3360405000898135E-2</v>
      </c>
      <c r="D1190" s="24">
        <f t="shared" si="56"/>
        <v>1.009116669527097</v>
      </c>
      <c r="E1190" s="24">
        <f t="shared" si="57"/>
        <v>1.6034843210110734</v>
      </c>
    </row>
    <row r="1191" spans="1:5" ht="15" customHeight="1" x14ac:dyDescent="0.2">
      <c r="A1191" s="3">
        <f>'Stocks Returns'!A1187</f>
        <v>43957</v>
      </c>
      <c r="B1191" s="5">
        <f>SUMPRODUCT('Stocks Returns'!B1187:E1187,$H$10:$K$10)</f>
        <v>1.9831646991710665E-3</v>
      </c>
      <c r="C1191" s="5">
        <f t="shared" si="55"/>
        <v>-1.9831646991710665E-3</v>
      </c>
      <c r="D1191" s="24">
        <f t="shared" si="56"/>
        <v>1.0013801461219225</v>
      </c>
      <c r="E1191" s="24">
        <f t="shared" si="57"/>
        <v>1.5959112249004082</v>
      </c>
    </row>
    <row r="1192" spans="1:5" ht="15" customHeight="1" x14ac:dyDescent="0.2">
      <c r="A1192" s="3">
        <f>'Stocks Returns'!A1188</f>
        <v>43958</v>
      </c>
      <c r="B1192" s="5">
        <f>SUMPRODUCT('Stocks Returns'!B1188:E1188,$H$10:$K$10)</f>
        <v>2.2028448696382957E-2</v>
      </c>
      <c r="C1192" s="5">
        <f t="shared" si="55"/>
        <v>-2.2028448696382957E-2</v>
      </c>
      <c r="D1192" s="24">
        <f t="shared" si="56"/>
        <v>1.0150109392400266</v>
      </c>
      <c r="E1192" s="24">
        <f t="shared" si="57"/>
        <v>1.609090644626046</v>
      </c>
    </row>
    <row r="1193" spans="1:5" ht="15" customHeight="1" x14ac:dyDescent="0.2">
      <c r="A1193" s="3">
        <f>'Stocks Returns'!A1189</f>
        <v>43959</v>
      </c>
      <c r="B1193" s="5">
        <f>SUMPRODUCT('Stocks Returns'!B1189:E1189,$H$10:$K$10)</f>
        <v>1.5739406754970146E-2</v>
      </c>
      <c r="C1193" s="5">
        <f t="shared" si="55"/>
        <v>-1.5739406754970146E-2</v>
      </c>
      <c r="D1193" s="24">
        <f t="shared" si="56"/>
        <v>1.0107343907198658</v>
      </c>
      <c r="E1193" s="24">
        <f t="shared" si="57"/>
        <v>1.6050371738043872</v>
      </c>
    </row>
    <row r="1194" spans="1:5" ht="15" customHeight="1" x14ac:dyDescent="0.2">
      <c r="A1194" s="3">
        <f>'Stocks Returns'!A1190</f>
        <v>43962</v>
      </c>
      <c r="B1194" s="5">
        <f>SUMPRODUCT('Stocks Returns'!B1190:E1190,$H$10:$K$10)</f>
        <v>-8.8623701173373027E-3</v>
      </c>
      <c r="C1194" s="5">
        <f t="shared" si="55"/>
        <v>8.8623701173373027E-3</v>
      </c>
      <c r="D1194" s="24">
        <f t="shared" si="56"/>
        <v>0.99400518244669689</v>
      </c>
      <c r="E1194" s="24">
        <f t="shared" si="57"/>
        <v>1.5884684853688702</v>
      </c>
    </row>
    <row r="1195" spans="1:5" ht="15" customHeight="1" x14ac:dyDescent="0.2">
      <c r="A1195" s="3">
        <f>'Stocks Returns'!A1191</f>
        <v>43963</v>
      </c>
      <c r="B1195" s="5">
        <f>SUMPRODUCT('Stocks Returns'!B1191:E1191,$H$10:$K$10)</f>
        <v>-2.2557536224269887E-2</v>
      </c>
      <c r="C1195" s="5">
        <f t="shared" si="55"/>
        <v>2.2557536224269887E-2</v>
      </c>
      <c r="D1195" s="24">
        <f t="shared" si="56"/>
        <v>0.9846924694939827</v>
      </c>
      <c r="E1195" s="24">
        <f t="shared" si="57"/>
        <v>1.5787634788462657</v>
      </c>
    </row>
    <row r="1196" spans="1:5" ht="15" customHeight="1" x14ac:dyDescent="0.2">
      <c r="A1196" s="3">
        <f>'Stocks Returns'!A1192</f>
        <v>43964</v>
      </c>
      <c r="B1196" s="5">
        <f>SUMPRODUCT('Stocks Returns'!B1192:E1192,$H$10:$K$10)</f>
        <v>-1.4152683481989907E-2</v>
      </c>
      <c r="C1196" s="5">
        <f t="shared" si="55"/>
        <v>1.4152683481989907E-2</v>
      </c>
      <c r="D1196" s="24">
        <f t="shared" si="56"/>
        <v>0.99040776935873309</v>
      </c>
      <c r="E1196" s="24">
        <f t="shared" si="57"/>
        <v>1.5847598126179991</v>
      </c>
    </row>
    <row r="1197" spans="1:5" ht="15" customHeight="1" x14ac:dyDescent="0.2">
      <c r="A1197" s="3">
        <f>'Stocks Returns'!A1193</f>
        <v>43965</v>
      </c>
      <c r="B1197" s="5">
        <f>SUMPRODUCT('Stocks Returns'!B1193:E1193,$H$10:$K$10)</f>
        <v>2.148494927490522E-2</v>
      </c>
      <c r="C1197" s="5">
        <f t="shared" si="55"/>
        <v>-2.148494927490522E-2</v>
      </c>
      <c r="D1197" s="24">
        <f t="shared" si="56"/>
        <v>1.0146413596334218</v>
      </c>
      <c r="E1197" s="24">
        <f t="shared" si="57"/>
        <v>1.6087433096412955</v>
      </c>
    </row>
    <row r="1198" spans="1:5" ht="15" customHeight="1" x14ac:dyDescent="0.2">
      <c r="A1198" s="3">
        <f>'Stocks Returns'!A1194</f>
        <v>43966</v>
      </c>
      <c r="B1198" s="5">
        <f>SUMPRODUCT('Stocks Returns'!B1194:E1194,$H$10:$K$10)</f>
        <v>1.1253470500359873E-2</v>
      </c>
      <c r="C1198" s="5">
        <f t="shared" si="55"/>
        <v>-1.1253470500359873E-2</v>
      </c>
      <c r="D1198" s="24">
        <f t="shared" si="56"/>
        <v>1.0076839540667308</v>
      </c>
      <c r="E1198" s="24">
        <f t="shared" si="57"/>
        <v>1.6021001533309287</v>
      </c>
    </row>
    <row r="1199" spans="1:5" ht="15" customHeight="1" x14ac:dyDescent="0.2">
      <c r="A1199" s="3">
        <f>'Stocks Returns'!A1195</f>
        <v>43969</v>
      </c>
      <c r="B1199" s="5">
        <f>SUMPRODUCT('Stocks Returns'!B1195:E1195,$H$10:$K$10)</f>
        <v>4.4795610507603577E-2</v>
      </c>
      <c r="C1199" s="5">
        <f t="shared" si="55"/>
        <v>-4.4795610507603577E-2</v>
      </c>
      <c r="D1199" s="24">
        <f t="shared" si="56"/>
        <v>1.0304926092716566</v>
      </c>
      <c r="E1199" s="24">
        <f t="shared" si="57"/>
        <v>1.6231297782957901</v>
      </c>
    </row>
    <row r="1200" spans="1:5" ht="15" customHeight="1" x14ac:dyDescent="0.2">
      <c r="A1200" s="3">
        <f>'Stocks Returns'!A1196</f>
        <v>43970</v>
      </c>
      <c r="B1200" s="5">
        <f>SUMPRODUCT('Stocks Returns'!B1196:E1196,$H$10:$K$10)</f>
        <v>-1.054027326307601E-2</v>
      </c>
      <c r="C1200" s="5">
        <f t="shared" si="55"/>
        <v>1.054027326307601E-2</v>
      </c>
      <c r="D1200" s="24">
        <f t="shared" si="56"/>
        <v>0.99286420830759448</v>
      </c>
      <c r="E1200" s="24">
        <f t="shared" si="57"/>
        <v>1.5872977445150658</v>
      </c>
    </row>
    <row r="1201" spans="1:5" ht="15" customHeight="1" x14ac:dyDescent="0.2">
      <c r="A1201" s="3">
        <f>'Stocks Returns'!A1197</f>
        <v>43971</v>
      </c>
      <c r="B1201" s="5">
        <f>SUMPRODUCT('Stocks Returns'!B1197:E1197,$H$10:$K$10)</f>
        <v>2.4724043069548108E-2</v>
      </c>
      <c r="C1201" s="5">
        <f t="shared" si="55"/>
        <v>-2.4724043069548108E-2</v>
      </c>
      <c r="D1201" s="24">
        <f t="shared" si="56"/>
        <v>1.0168439434137788</v>
      </c>
      <c r="E1201" s="24">
        <f t="shared" si="57"/>
        <v>1.6108049949427108</v>
      </c>
    </row>
    <row r="1202" spans="1:5" ht="15" customHeight="1" x14ac:dyDescent="0.2">
      <c r="A1202" s="3">
        <f>'Stocks Returns'!A1198</f>
        <v>43972</v>
      </c>
      <c r="B1202" s="5">
        <f>SUMPRODUCT('Stocks Returns'!B1198:E1198,$H$10:$K$10)</f>
        <v>-1.8482346736501294E-2</v>
      </c>
      <c r="C1202" s="5">
        <f t="shared" si="55"/>
        <v>1.8482346736501294E-2</v>
      </c>
      <c r="D1202" s="24">
        <f t="shared" si="56"/>
        <v>0.98746359834566533</v>
      </c>
      <c r="E1202" s="24">
        <f t="shared" si="57"/>
        <v>1.581686783763957</v>
      </c>
    </row>
    <row r="1203" spans="1:5" ht="15" customHeight="1" x14ac:dyDescent="0.2">
      <c r="A1203" s="3">
        <f>'Stocks Returns'!A1199</f>
        <v>43973</v>
      </c>
      <c r="B1203" s="5">
        <f>SUMPRODUCT('Stocks Returns'!B1199:E1199,$H$10:$K$10)</f>
        <v>1.2814237690066865E-3</v>
      </c>
      <c r="C1203" s="5">
        <f t="shared" si="55"/>
        <v>-1.2814237690066865E-3</v>
      </c>
      <c r="D1203" s="24">
        <f t="shared" si="56"/>
        <v>1.0009029622894108</v>
      </c>
      <c r="E1203" s="24">
        <f t="shared" si="57"/>
        <v>1.5954362225175487</v>
      </c>
    </row>
    <row r="1204" spans="1:5" ht="15" customHeight="1" x14ac:dyDescent="0.2">
      <c r="A1204" s="3">
        <f>'Stocks Returns'!A1200</f>
        <v>43976</v>
      </c>
      <c r="B1204" s="5">
        <f>SUMPRODUCT('Stocks Returns'!B1200:E1200,$H$10:$K$10)</f>
        <v>0</v>
      </c>
      <c r="C1204" s="5">
        <f t="shared" si="55"/>
        <v>0</v>
      </c>
      <c r="D1204" s="24">
        <f t="shared" si="56"/>
        <v>1.0000315941264861</v>
      </c>
      <c r="E1204" s="24">
        <f t="shared" si="57"/>
        <v>1.594566484021902</v>
      </c>
    </row>
    <row r="1205" spans="1:5" ht="15" customHeight="1" x14ac:dyDescent="0.2">
      <c r="A1205" s="3">
        <f>'Stocks Returns'!A1201</f>
        <v>43977</v>
      </c>
      <c r="B1205" s="5">
        <f>SUMPRODUCT('Stocks Returns'!B1201:E1201,$H$10:$K$10)</f>
        <v>1.6661019484029416E-2</v>
      </c>
      <c r="C1205" s="5">
        <f t="shared" si="55"/>
        <v>-1.6661019484029416E-2</v>
      </c>
      <c r="D1205" s="24">
        <f t="shared" si="56"/>
        <v>1.0113610873756262</v>
      </c>
      <c r="E1205" s="24">
        <f t="shared" si="57"/>
        <v>1.6056358687515457</v>
      </c>
    </row>
    <row r="1206" spans="1:5" ht="15" customHeight="1" x14ac:dyDescent="0.2">
      <c r="A1206" s="3">
        <f>'Stocks Returns'!A1202</f>
        <v>43978</v>
      </c>
      <c r="B1206" s="5">
        <f>SUMPRODUCT('Stocks Returns'!B1202:E1202,$H$10:$K$10)</f>
        <v>5.3141531743599137E-4</v>
      </c>
      <c r="C1206" s="5">
        <f t="shared" si="55"/>
        <v>-5.3141531743599137E-4</v>
      </c>
      <c r="D1206" s="24">
        <f t="shared" si="56"/>
        <v>1.0003929565423426</v>
      </c>
      <c r="E1206" s="24">
        <f t="shared" si="57"/>
        <v>1.5949275395235754</v>
      </c>
    </row>
    <row r="1207" spans="1:5" ht="15" customHeight="1" x14ac:dyDescent="0.2">
      <c r="A1207" s="3">
        <f>'Stocks Returns'!A1203</f>
        <v>43979</v>
      </c>
      <c r="B1207" s="5">
        <f>SUMPRODUCT('Stocks Returns'!B1203:E1203,$H$10:$K$10)</f>
        <v>5.7053328489726626E-3</v>
      </c>
      <c r="C1207" s="5">
        <f t="shared" si="55"/>
        <v>-5.7053328489726626E-3</v>
      </c>
      <c r="D1207" s="24">
        <f t="shared" si="56"/>
        <v>1.0039112204637877</v>
      </c>
      <c r="E1207" s="24">
        <f t="shared" si="57"/>
        <v>1.598415437191766</v>
      </c>
    </row>
    <row r="1208" spans="1:5" ht="15" customHeight="1" x14ac:dyDescent="0.2">
      <c r="A1208" s="3">
        <f>'Stocks Returns'!A1204</f>
        <v>43980</v>
      </c>
      <c r="B1208" s="5">
        <f>SUMPRODUCT('Stocks Returns'!B1204:E1204,$H$10:$K$10)</f>
        <v>5.0492604124369152E-3</v>
      </c>
      <c r="C1208" s="5">
        <f t="shared" si="55"/>
        <v>-5.0492604124369152E-3</v>
      </c>
      <c r="D1208" s="24">
        <f t="shared" si="56"/>
        <v>1.0034650912069434</v>
      </c>
      <c r="E1208" s="24">
        <f t="shared" si="57"/>
        <v>1.5979759138521359</v>
      </c>
    </row>
    <row r="1209" spans="1:5" ht="15" customHeight="1" x14ac:dyDescent="0.2">
      <c r="A1209" s="3">
        <f>'Stocks Returns'!A1205</f>
        <v>43983</v>
      </c>
      <c r="B1209" s="5">
        <f>SUMPRODUCT('Stocks Returns'!B1205:E1205,$H$10:$K$10)</f>
        <v>-4.3205881651638273E-3</v>
      </c>
      <c r="C1209" s="5">
        <f t="shared" si="55"/>
        <v>4.3205881651638273E-3</v>
      </c>
      <c r="D1209" s="24">
        <f t="shared" si="56"/>
        <v>0.99709359417417476</v>
      </c>
      <c r="E1209" s="24">
        <f t="shared" si="57"/>
        <v>1.5916116243809724</v>
      </c>
    </row>
    <row r="1210" spans="1:5" ht="15" customHeight="1" x14ac:dyDescent="0.2">
      <c r="A1210" s="3">
        <f>'Stocks Returns'!A1206</f>
        <v>43984</v>
      </c>
      <c r="B1210" s="5">
        <f>SUMPRODUCT('Stocks Returns'!B1206:E1206,$H$10:$K$10)</f>
        <v>1.0457931587300627E-2</v>
      </c>
      <c r="C1210" s="5">
        <f t="shared" si="55"/>
        <v>-1.0457931587300627E-2</v>
      </c>
      <c r="D1210" s="24">
        <f t="shared" si="56"/>
        <v>1.0071429876058506</v>
      </c>
      <c r="E1210" s="24">
        <f t="shared" si="57"/>
        <v>1.60157534796037</v>
      </c>
    </row>
    <row r="1211" spans="1:5" ht="15" customHeight="1" x14ac:dyDescent="0.2">
      <c r="A1211" s="3">
        <f>'Stocks Returns'!A1207</f>
        <v>43985</v>
      </c>
      <c r="B1211" s="5">
        <f>SUMPRODUCT('Stocks Returns'!B1207:E1207,$H$10:$K$10)</f>
        <v>1.1881388085777161E-2</v>
      </c>
      <c r="C1211" s="5">
        <f t="shared" si="55"/>
        <v>-1.1881388085777161E-2</v>
      </c>
      <c r="D1211" s="24">
        <f t="shared" si="56"/>
        <v>1.0081109380248148</v>
      </c>
      <c r="E1211" s="24">
        <f t="shared" si="57"/>
        <v>1.6025135420697225</v>
      </c>
    </row>
    <row r="1212" spans="1:5" ht="15" customHeight="1" x14ac:dyDescent="0.2">
      <c r="A1212" s="3">
        <f>'Stocks Returns'!A1208</f>
        <v>43986</v>
      </c>
      <c r="B1212" s="5">
        <f>SUMPRODUCT('Stocks Returns'!B1208:E1208,$H$10:$K$10)</f>
        <v>-1.6490839637023778E-2</v>
      </c>
      <c r="C1212" s="5">
        <f t="shared" si="55"/>
        <v>1.6490839637023778E-2</v>
      </c>
      <c r="D1212" s="24">
        <f t="shared" si="56"/>
        <v>0.98881782317331002</v>
      </c>
      <c r="E1212" s="24">
        <f t="shared" si="57"/>
        <v>1.5831044904569773</v>
      </c>
    </row>
    <row r="1213" spans="1:5" ht="15" customHeight="1" x14ac:dyDescent="0.2">
      <c r="A1213" s="3">
        <f>'Stocks Returns'!A1209</f>
        <v>43987</v>
      </c>
      <c r="B1213" s="5">
        <f>SUMPRODUCT('Stocks Returns'!B1209:E1209,$H$10:$K$10)</f>
        <v>3.0916717518511397E-2</v>
      </c>
      <c r="C1213" s="5">
        <f t="shared" si="55"/>
        <v>-3.0916717518511397E-2</v>
      </c>
      <c r="D1213" s="24">
        <f t="shared" si="56"/>
        <v>1.0210549620390739</v>
      </c>
      <c r="E1213" s="24">
        <f t="shared" si="57"/>
        <v>1.6146907099693626</v>
      </c>
    </row>
    <row r="1214" spans="1:5" ht="15" customHeight="1" x14ac:dyDescent="0.2">
      <c r="A1214" s="3">
        <f>'Stocks Returns'!A1210</f>
        <v>43990</v>
      </c>
      <c r="B1214" s="5">
        <f>SUMPRODUCT('Stocks Returns'!B1210:E1210,$H$10:$K$10)</f>
        <v>-9.8817071807173816E-4</v>
      </c>
      <c r="C1214" s="5">
        <f t="shared" si="55"/>
        <v>9.8817071807173816E-4</v>
      </c>
      <c r="D1214" s="24">
        <f t="shared" si="56"/>
        <v>0.99935963803819738</v>
      </c>
      <c r="E1214" s="24">
        <f t="shared" si="57"/>
        <v>1.5938937101531971</v>
      </c>
    </row>
    <row r="1215" spans="1:5" ht="15" customHeight="1" x14ac:dyDescent="0.2">
      <c r="A1215" s="3">
        <f>'Stocks Returns'!A1211</f>
        <v>43991</v>
      </c>
      <c r="B1215" s="5">
        <f>SUMPRODUCT('Stocks Returns'!B1211:E1211,$H$10:$K$10)</f>
        <v>-4.4389890378111474E-3</v>
      </c>
      <c r="C1215" s="5">
        <f t="shared" si="55"/>
        <v>4.4389890378111474E-3</v>
      </c>
      <c r="D1215" s="24">
        <f t="shared" si="56"/>
        <v>0.99701308158077462</v>
      </c>
      <c r="E1215" s="24">
        <f t="shared" si="57"/>
        <v>1.5915301656069367</v>
      </c>
    </row>
    <row r="1216" spans="1:5" ht="15" customHeight="1" x14ac:dyDescent="0.2">
      <c r="A1216" s="3">
        <f>'Stocks Returns'!A1212</f>
        <v>43992</v>
      </c>
      <c r="B1216" s="5">
        <f>SUMPRODUCT('Stocks Returns'!B1212:E1212,$H$10:$K$10)</f>
        <v>5.2859311594263365E-3</v>
      </c>
      <c r="C1216" s="5">
        <f t="shared" si="55"/>
        <v>-5.2859311594263365E-3</v>
      </c>
      <c r="D1216" s="24">
        <f t="shared" si="56"/>
        <v>1.003626027314896</v>
      </c>
      <c r="E1216" s="24">
        <f t="shared" si="57"/>
        <v>1.598134559420382</v>
      </c>
    </row>
    <row r="1217" spans="1:5" ht="15" customHeight="1" x14ac:dyDescent="0.2">
      <c r="A1217" s="3">
        <f>'Stocks Returns'!A1213</f>
        <v>43993</v>
      </c>
      <c r="B1217" s="5">
        <f>SUMPRODUCT('Stocks Returns'!B1213:E1213,$H$10:$K$10)</f>
        <v>-5.8575487595978415E-2</v>
      </c>
      <c r="C1217" s="5">
        <f t="shared" si="55"/>
        <v>5.8575487595978415E-2</v>
      </c>
      <c r="D1217" s="24">
        <f t="shared" si="56"/>
        <v>0.96020026256122093</v>
      </c>
      <c r="E1217" s="24">
        <f t="shared" si="57"/>
        <v>1.5516499930820027</v>
      </c>
    </row>
    <row r="1218" spans="1:5" ht="15" customHeight="1" x14ac:dyDescent="0.2">
      <c r="A1218" s="3">
        <f>'Stocks Returns'!A1214</f>
        <v>43994</v>
      </c>
      <c r="B1218" s="5">
        <f>SUMPRODUCT('Stocks Returns'!B1214:E1214,$H$10:$K$10)</f>
        <v>1.8305436361038433E-2</v>
      </c>
      <c r="C1218" s="5">
        <f t="shared" si="55"/>
        <v>-1.8305436361038433E-2</v>
      </c>
      <c r="D1218" s="24">
        <f t="shared" si="56"/>
        <v>1.0124792908519924</v>
      </c>
      <c r="E1218" s="24">
        <f t="shared" si="57"/>
        <v>1.6067001164274002</v>
      </c>
    </row>
    <row r="1219" spans="1:5" ht="15" customHeight="1" x14ac:dyDescent="0.2">
      <c r="A1219" s="3">
        <f>'Stocks Returns'!A1215</f>
        <v>43997</v>
      </c>
      <c r="B1219" s="5">
        <f>SUMPRODUCT('Stocks Returns'!B1215:E1215,$H$10:$K$10)</f>
        <v>-1.1813520131193963E-3</v>
      </c>
      <c r="C1219" s="5">
        <f t="shared" si="55"/>
        <v>1.1813520131193963E-3</v>
      </c>
      <c r="D1219" s="24">
        <f t="shared" si="56"/>
        <v>0.99922827475756504</v>
      </c>
      <c r="E1219" s="24">
        <f t="shared" si="57"/>
        <v>1.5937619761423645</v>
      </c>
    </row>
    <row r="1220" spans="1:5" ht="15" customHeight="1" x14ac:dyDescent="0.2">
      <c r="A1220" s="3">
        <f>'Stocks Returns'!A1216</f>
        <v>43998</v>
      </c>
      <c r="B1220" s="5">
        <f>SUMPRODUCT('Stocks Returns'!B1216:E1216,$H$10:$K$10)</f>
        <v>7.4200243504249979E-3</v>
      </c>
      <c r="C1220" s="5">
        <f t="shared" si="55"/>
        <v>-7.4200243504249979E-3</v>
      </c>
      <c r="D1220" s="24">
        <f t="shared" si="56"/>
        <v>1.0050772106847752</v>
      </c>
      <c r="E1220" s="24">
        <f t="shared" si="57"/>
        <v>1.599560371660282</v>
      </c>
    </row>
    <row r="1221" spans="1:5" ht="15" customHeight="1" x14ac:dyDescent="0.2">
      <c r="A1221" s="3">
        <f>'Stocks Returns'!A1217</f>
        <v>43999</v>
      </c>
      <c r="B1221" s="5">
        <f>SUMPRODUCT('Stocks Returns'!B1217:E1217,$H$10:$K$10)</f>
        <v>3.7585078291455512E-3</v>
      </c>
      <c r="C1221" s="5">
        <f t="shared" si="55"/>
        <v>-3.7585078291455512E-3</v>
      </c>
      <c r="D1221" s="24">
        <f t="shared" si="56"/>
        <v>1.0025873794503053</v>
      </c>
      <c r="E1221" s="24">
        <f t="shared" si="57"/>
        <v>1.5971088591637312</v>
      </c>
    </row>
    <row r="1222" spans="1:5" ht="15" customHeight="1" x14ac:dyDescent="0.2">
      <c r="A1222" s="3">
        <f>'Stocks Returns'!A1218</f>
        <v>44000</v>
      </c>
      <c r="B1222" s="5">
        <f>SUMPRODUCT('Stocks Returns'!B1218:E1218,$H$10:$K$10)</f>
        <v>1.4781391908405767E-3</v>
      </c>
      <c r="C1222" s="5">
        <f t="shared" ref="C1222:C1285" si="58">-B1222</f>
        <v>-1.4781391908405767E-3</v>
      </c>
      <c r="D1222" s="24">
        <f t="shared" ref="D1222:D1285" si="59">1+$H$13+$H$19*(B1222-$H$13)</f>
        <v>1.0010367287762578</v>
      </c>
      <c r="E1222" s="24">
        <f t="shared" ref="E1222:E1285" si="60">$H$22*D1222-$H$23*D1222^2-LN(1+$H$24*EXP(1-D1222^3))</f>
        <v>1.5955694695687921</v>
      </c>
    </row>
    <row r="1223" spans="1:5" ht="15" customHeight="1" x14ac:dyDescent="0.2">
      <c r="A1223" s="3">
        <f>'Stocks Returns'!A1219</f>
        <v>44001</v>
      </c>
      <c r="B1223" s="5">
        <f>SUMPRODUCT('Stocks Returns'!B1219:E1219,$H$10:$K$10)</f>
        <v>-8.7874522174670733E-3</v>
      </c>
      <c r="C1223" s="5">
        <f t="shared" si="58"/>
        <v>8.7874522174670733E-3</v>
      </c>
      <c r="D1223" s="24">
        <f t="shared" si="59"/>
        <v>0.99405612661860865</v>
      </c>
      <c r="E1223" s="24">
        <f t="shared" si="60"/>
        <v>1.5885206387115081</v>
      </c>
    </row>
    <row r="1224" spans="1:5" ht="15" customHeight="1" x14ac:dyDescent="0.2">
      <c r="A1224" s="3">
        <f>'Stocks Returns'!A1220</f>
        <v>44004</v>
      </c>
      <c r="B1224" s="5">
        <f>SUMPRODUCT('Stocks Returns'!B1220:E1220,$H$10:$K$10)</f>
        <v>1.3396176137430381E-2</v>
      </c>
      <c r="C1224" s="5">
        <f t="shared" si="58"/>
        <v>-1.3396176137430381E-2</v>
      </c>
      <c r="D1224" s="24">
        <f t="shared" si="59"/>
        <v>1.0091409938999389</v>
      </c>
      <c r="E1224" s="24">
        <f t="shared" si="60"/>
        <v>1.6035077490335121</v>
      </c>
    </row>
    <row r="1225" spans="1:5" ht="15" customHeight="1" x14ac:dyDescent="0.2">
      <c r="A1225" s="3">
        <f>'Stocks Returns'!A1221</f>
        <v>44005</v>
      </c>
      <c r="B1225" s="5">
        <f>SUMPRODUCT('Stocks Returns'!B1221:E1221,$H$10:$K$10)</f>
        <v>1.4499929712281029E-2</v>
      </c>
      <c r="C1225" s="5">
        <f t="shared" si="58"/>
        <v>-1.4499929712281029E-2</v>
      </c>
      <c r="D1225" s="24">
        <f t="shared" si="59"/>
        <v>1.0098915463308373</v>
      </c>
      <c r="E1225" s="24">
        <f t="shared" si="60"/>
        <v>1.6042294585710275</v>
      </c>
    </row>
    <row r="1226" spans="1:5" ht="15" customHeight="1" x14ac:dyDescent="0.2">
      <c r="A1226" s="3">
        <f>'Stocks Returns'!A1222</f>
        <v>44006</v>
      </c>
      <c r="B1226" s="5">
        <f>SUMPRODUCT('Stocks Returns'!B1222:E1222,$H$10:$K$10)</f>
        <v>-3.2912817122829105E-2</v>
      </c>
      <c r="C1226" s="5">
        <f t="shared" si="58"/>
        <v>3.2912817122829105E-2</v>
      </c>
      <c r="D1226" s="24">
        <f t="shared" si="59"/>
        <v>0.97765087848296239</v>
      </c>
      <c r="E1226" s="24">
        <f t="shared" si="60"/>
        <v>1.5712015762523353</v>
      </c>
    </row>
    <row r="1227" spans="1:5" ht="15" customHeight="1" x14ac:dyDescent="0.2">
      <c r="A1227" s="3">
        <f>'Stocks Returns'!A1223</f>
        <v>44007</v>
      </c>
      <c r="B1227" s="5">
        <f>SUMPRODUCT('Stocks Returns'!B1223:E1223,$H$10:$K$10)</f>
        <v>1.3124291302394132E-2</v>
      </c>
      <c r="C1227" s="5">
        <f t="shared" si="58"/>
        <v>-1.3124291302394132E-2</v>
      </c>
      <c r="D1227" s="24">
        <f t="shared" si="59"/>
        <v>1.0089561122121142</v>
      </c>
      <c r="E1227" s="24">
        <f t="shared" si="60"/>
        <v>1.6033296197639975</v>
      </c>
    </row>
    <row r="1228" spans="1:5" ht="15" customHeight="1" x14ac:dyDescent="0.2">
      <c r="A1228" s="3">
        <f>'Stocks Returns'!A1224</f>
        <v>44008</v>
      </c>
      <c r="B1228" s="5">
        <f>SUMPRODUCT('Stocks Returns'!B1224:E1224,$H$10:$K$10)</f>
        <v>-2.3927411054385343E-2</v>
      </c>
      <c r="C1228" s="5">
        <f t="shared" si="58"/>
        <v>2.3927411054385343E-2</v>
      </c>
      <c r="D1228" s="24">
        <f t="shared" si="59"/>
        <v>0.98376095460950419</v>
      </c>
      <c r="E1228" s="24">
        <f t="shared" si="60"/>
        <v>1.5777741125529159</v>
      </c>
    </row>
    <row r="1229" spans="1:5" ht="15" customHeight="1" x14ac:dyDescent="0.2">
      <c r="A1229" s="3">
        <f>'Stocks Returns'!A1225</f>
        <v>44011</v>
      </c>
      <c r="B1229" s="5">
        <f>SUMPRODUCT('Stocks Returns'!B1225:E1225,$H$10:$K$10)</f>
        <v>1.2261858685042074E-2</v>
      </c>
      <c r="C1229" s="5">
        <f t="shared" si="58"/>
        <v>-1.2261858685042074E-2</v>
      </c>
      <c r="D1229" s="24">
        <f t="shared" si="59"/>
        <v>1.0083696580323149</v>
      </c>
      <c r="E1229" s="24">
        <f t="shared" si="60"/>
        <v>1.6027636638478313</v>
      </c>
    </row>
    <row r="1230" spans="1:5" ht="15" customHeight="1" x14ac:dyDescent="0.2">
      <c r="A1230" s="3">
        <f>'Stocks Returns'!A1226</f>
        <v>44012</v>
      </c>
      <c r="B1230" s="5">
        <f>SUMPRODUCT('Stocks Returns'!B1226:E1226,$H$10:$K$10)</f>
        <v>1.0705816521396287E-2</v>
      </c>
      <c r="C1230" s="5">
        <f t="shared" si="58"/>
        <v>-1.0705816521396287E-2</v>
      </c>
      <c r="D1230" s="24">
        <f t="shared" si="59"/>
        <v>1.0073115493610356</v>
      </c>
      <c r="E1230" s="24">
        <f t="shared" si="60"/>
        <v>1.6017390014287123</v>
      </c>
    </row>
    <row r="1231" spans="1:5" ht="15" customHeight="1" x14ac:dyDescent="0.2">
      <c r="A1231" s="3">
        <f>'Stocks Returns'!A1227</f>
        <v>44013</v>
      </c>
      <c r="B1231" s="5">
        <f>SUMPRODUCT('Stocks Returns'!B1227:E1227,$H$10:$K$10)</f>
        <v>1.2153566843375264E-3</v>
      </c>
      <c r="C1231" s="5">
        <f t="shared" si="58"/>
        <v>-1.2153566843375264E-3</v>
      </c>
      <c r="D1231" s="24">
        <f t="shared" si="59"/>
        <v>1.0008580366718358</v>
      </c>
      <c r="E1231" s="24">
        <f t="shared" si="60"/>
        <v>1.5953914552673061</v>
      </c>
    </row>
    <row r="1232" spans="1:5" ht="15" customHeight="1" x14ac:dyDescent="0.2">
      <c r="A1232" s="3">
        <f>'Stocks Returns'!A1228</f>
        <v>44014</v>
      </c>
      <c r="B1232" s="5">
        <f>SUMPRODUCT('Stocks Returns'!B1228:E1228,$H$10:$K$10)</f>
        <v>1.016521382883568E-2</v>
      </c>
      <c r="C1232" s="5">
        <f t="shared" si="58"/>
        <v>-1.016521382883568E-2</v>
      </c>
      <c r="D1232" s="24">
        <f t="shared" si="59"/>
        <v>1.0069439395300945</v>
      </c>
      <c r="E1232" s="24">
        <f t="shared" si="60"/>
        <v>1.6013819474505688</v>
      </c>
    </row>
    <row r="1233" spans="1:5" ht="15" customHeight="1" x14ac:dyDescent="0.2">
      <c r="A1233" s="3">
        <f>'Stocks Returns'!A1229</f>
        <v>44015</v>
      </c>
      <c r="B1233" s="5">
        <f>SUMPRODUCT('Stocks Returns'!B1229:E1229,$H$10:$K$10)</f>
        <v>0</v>
      </c>
      <c r="C1233" s="5">
        <f t="shared" si="58"/>
        <v>0</v>
      </c>
      <c r="D1233" s="24">
        <f t="shared" si="59"/>
        <v>1.0000315941264861</v>
      </c>
      <c r="E1233" s="24">
        <f t="shared" si="60"/>
        <v>1.594566484021902</v>
      </c>
    </row>
    <row r="1234" spans="1:5" ht="15" customHeight="1" x14ac:dyDescent="0.2">
      <c r="A1234" s="3">
        <f>'Stocks Returns'!A1230</f>
        <v>44018</v>
      </c>
      <c r="B1234" s="5">
        <f>SUMPRODUCT('Stocks Returns'!B1230:E1230,$H$10:$K$10)</f>
        <v>1.2109050951985986E-2</v>
      </c>
      <c r="C1234" s="5">
        <f t="shared" si="58"/>
        <v>-1.2109050951985986E-2</v>
      </c>
      <c r="D1234" s="24">
        <f t="shared" si="59"/>
        <v>1.0082657487738367</v>
      </c>
      <c r="E1234" s="24">
        <f t="shared" si="60"/>
        <v>1.6026632405869137</v>
      </c>
    </row>
    <row r="1235" spans="1:5" ht="15" customHeight="1" x14ac:dyDescent="0.2">
      <c r="A1235" s="3">
        <f>'Stocks Returns'!A1231</f>
        <v>44019</v>
      </c>
      <c r="B1235" s="5">
        <f>SUMPRODUCT('Stocks Returns'!B1231:E1231,$H$10:$K$10)</f>
        <v>-1.8602398624880501E-2</v>
      </c>
      <c r="C1235" s="5">
        <f t="shared" si="58"/>
        <v>1.8602398624880501E-2</v>
      </c>
      <c r="D1235" s="24">
        <f t="shared" si="59"/>
        <v>0.98738196306156745</v>
      </c>
      <c r="E1235" s="24">
        <f t="shared" si="60"/>
        <v>1.5816010928699917</v>
      </c>
    </row>
    <row r="1236" spans="1:5" ht="15" customHeight="1" x14ac:dyDescent="0.2">
      <c r="A1236" s="3">
        <f>'Stocks Returns'!A1232</f>
        <v>44020</v>
      </c>
      <c r="B1236" s="5">
        <f>SUMPRODUCT('Stocks Returns'!B1232:E1232,$H$10:$K$10)</f>
        <v>3.4216320319539455E-3</v>
      </c>
      <c r="C1236" s="5">
        <f t="shared" si="58"/>
        <v>-3.4216320319539455E-3</v>
      </c>
      <c r="D1236" s="24">
        <f t="shared" si="59"/>
        <v>1.0023583039082149</v>
      </c>
      <c r="E1236" s="24">
        <f t="shared" si="60"/>
        <v>1.5968820551047034</v>
      </c>
    </row>
    <row r="1237" spans="1:5" ht="15" customHeight="1" x14ac:dyDescent="0.2">
      <c r="A1237" s="3">
        <f>'Stocks Returns'!A1233</f>
        <v>44021</v>
      </c>
      <c r="B1237" s="5">
        <f>SUMPRODUCT('Stocks Returns'!B1233:E1233,$H$10:$K$10)</f>
        <v>-1.109317093212148E-2</v>
      </c>
      <c r="C1237" s="5">
        <f t="shared" si="58"/>
        <v>1.109317093212148E-2</v>
      </c>
      <c r="D1237" s="24">
        <f t="shared" si="59"/>
        <v>0.99248823789264362</v>
      </c>
      <c r="E1237" s="24">
        <f t="shared" si="60"/>
        <v>1.5869108404349141</v>
      </c>
    </row>
    <row r="1238" spans="1:5" ht="15" customHeight="1" x14ac:dyDescent="0.2">
      <c r="A1238" s="3">
        <f>'Stocks Returns'!A1234</f>
        <v>44022</v>
      </c>
      <c r="B1238" s="5">
        <f>SUMPRODUCT('Stocks Returns'!B1234:E1234,$H$10:$K$10)</f>
        <v>1.0788718559876446E-3</v>
      </c>
      <c r="C1238" s="5">
        <f t="shared" si="58"/>
        <v>-1.0788718559876446E-3</v>
      </c>
      <c r="D1238" s="24">
        <f t="shared" si="59"/>
        <v>1.0007652269885579</v>
      </c>
      <c r="E1238" s="24">
        <f t="shared" si="60"/>
        <v>1.5952989471381021</v>
      </c>
    </row>
    <row r="1239" spans="1:5" ht="15" customHeight="1" x14ac:dyDescent="0.2">
      <c r="A1239" s="3">
        <f>'Stocks Returns'!A1235</f>
        <v>44025</v>
      </c>
      <c r="B1239" s="5">
        <f>SUMPRODUCT('Stocks Returns'!B1235:E1235,$H$10:$K$10)</f>
        <v>-1.833466045358028E-2</v>
      </c>
      <c r="C1239" s="5">
        <f t="shared" si="58"/>
        <v>1.833466045358028E-2</v>
      </c>
      <c r="D1239" s="24">
        <f t="shared" si="59"/>
        <v>0.98756402501805163</v>
      </c>
      <c r="E1239" s="24">
        <f t="shared" si="60"/>
        <v>1.5817921639362027</v>
      </c>
    </row>
    <row r="1240" spans="1:5" ht="15" customHeight="1" x14ac:dyDescent="0.2">
      <c r="A1240" s="3">
        <f>'Stocks Returns'!A1236</f>
        <v>44026</v>
      </c>
      <c r="B1240" s="5">
        <f>SUMPRODUCT('Stocks Returns'!B1236:E1236,$H$10:$K$10)</f>
        <v>2.3314894633797222E-2</v>
      </c>
      <c r="C1240" s="5">
        <f t="shared" si="58"/>
        <v>-2.3314894633797222E-2</v>
      </c>
      <c r="D1240" s="24">
        <f t="shared" si="59"/>
        <v>1.0158857224774682</v>
      </c>
      <c r="E1240" s="24">
        <f t="shared" si="60"/>
        <v>1.6099105317859657</v>
      </c>
    </row>
    <row r="1241" spans="1:5" ht="15" customHeight="1" x14ac:dyDescent="0.2">
      <c r="A1241" s="3">
        <f>'Stocks Returns'!A1237</f>
        <v>44027</v>
      </c>
      <c r="B1241" s="5">
        <f>SUMPRODUCT('Stocks Returns'!B1237:E1237,$H$10:$K$10)</f>
        <v>1.5572961644983608E-2</v>
      </c>
      <c r="C1241" s="5">
        <f t="shared" si="58"/>
        <v>-1.5572961644983608E-2</v>
      </c>
      <c r="D1241" s="24">
        <f t="shared" si="59"/>
        <v>1.0106212080450752</v>
      </c>
      <c r="E1241" s="24">
        <f t="shared" si="60"/>
        <v>1.6049288771350367</v>
      </c>
    </row>
    <row r="1242" spans="1:5" ht="15" customHeight="1" x14ac:dyDescent="0.2">
      <c r="A1242" s="3">
        <f>'Stocks Returns'!A1238</f>
        <v>44028</v>
      </c>
      <c r="B1242" s="5">
        <f>SUMPRODUCT('Stocks Returns'!B1238:E1238,$H$10:$K$10)</f>
        <v>-1.5868109602148937E-2</v>
      </c>
      <c r="C1242" s="5">
        <f t="shared" si="58"/>
        <v>1.5868109602148937E-2</v>
      </c>
      <c r="D1242" s="24">
        <f t="shared" si="59"/>
        <v>0.9892412795970249</v>
      </c>
      <c r="E1242" s="24">
        <f t="shared" si="60"/>
        <v>1.5835463260050158</v>
      </c>
    </row>
    <row r="1243" spans="1:5" ht="15" customHeight="1" x14ac:dyDescent="0.2">
      <c r="A1243" s="3">
        <f>'Stocks Returns'!A1239</f>
        <v>44029</v>
      </c>
      <c r="B1243" s="5">
        <f>SUMPRODUCT('Stocks Returns'!B1239:E1239,$H$10:$K$10)</f>
        <v>7.4509637349132176E-3</v>
      </c>
      <c r="C1243" s="5">
        <f t="shared" si="58"/>
        <v>-7.4509637349132176E-3</v>
      </c>
      <c r="D1243" s="24">
        <f t="shared" si="59"/>
        <v>1.0050982494662273</v>
      </c>
      <c r="E1243" s="24">
        <f t="shared" si="60"/>
        <v>1.599580980100294</v>
      </c>
    </row>
    <row r="1244" spans="1:5" ht="15" customHeight="1" x14ac:dyDescent="0.2">
      <c r="A1244" s="3">
        <f>'Stocks Returns'!A1240</f>
        <v>44032</v>
      </c>
      <c r="B1244" s="5">
        <f>SUMPRODUCT('Stocks Returns'!B1240:E1240,$H$10:$K$10)</f>
        <v>1.7342833017049759E-2</v>
      </c>
      <c r="C1244" s="5">
        <f t="shared" si="58"/>
        <v>-1.7342833017049759E-2</v>
      </c>
      <c r="D1244" s="24">
        <f t="shared" si="59"/>
        <v>1.0118247205780802</v>
      </c>
      <c r="E1244" s="24">
        <f t="shared" si="60"/>
        <v>1.6060777521150489</v>
      </c>
    </row>
    <row r="1245" spans="1:5" ht="15" customHeight="1" x14ac:dyDescent="0.2">
      <c r="A1245" s="3">
        <f>'Stocks Returns'!A1241</f>
        <v>44033</v>
      </c>
      <c r="B1245" s="5">
        <f>SUMPRODUCT('Stocks Returns'!B1241:E1241,$H$10:$K$10)</f>
        <v>-9.7286912393311827E-3</v>
      </c>
      <c r="C1245" s="5">
        <f t="shared" si="58"/>
        <v>9.7286912393311827E-3</v>
      </c>
      <c r="D1245" s="24">
        <f t="shared" si="59"/>
        <v>0.99341608408374105</v>
      </c>
      <c r="E1245" s="24">
        <f t="shared" si="60"/>
        <v>1.5878646598099793</v>
      </c>
    </row>
    <row r="1246" spans="1:5" ht="15" customHeight="1" x14ac:dyDescent="0.2">
      <c r="A1246" s="3">
        <f>'Stocks Returns'!A1242</f>
        <v>44034</v>
      </c>
      <c r="B1246" s="5">
        <f>SUMPRODUCT('Stocks Returns'!B1242:E1242,$H$10:$K$10)</f>
        <v>9.5106374327850862E-3</v>
      </c>
      <c r="C1246" s="5">
        <f t="shared" si="58"/>
        <v>-9.5106374327850862E-3</v>
      </c>
      <c r="D1246" s="24">
        <f t="shared" si="59"/>
        <v>1.00649882758078</v>
      </c>
      <c r="E1246" s="24">
        <f t="shared" si="60"/>
        <v>1.6009488832574921</v>
      </c>
    </row>
    <row r="1247" spans="1:5" ht="15" customHeight="1" x14ac:dyDescent="0.2">
      <c r="A1247" s="3">
        <f>'Stocks Returns'!A1243</f>
        <v>44035</v>
      </c>
      <c r="B1247" s="5">
        <f>SUMPRODUCT('Stocks Returns'!B1243:E1243,$H$10:$K$10)</f>
        <v>-8.8159213827740165E-3</v>
      </c>
      <c r="C1247" s="5">
        <f t="shared" si="58"/>
        <v>8.8159213827740165E-3</v>
      </c>
      <c r="D1247" s="24">
        <f t="shared" si="59"/>
        <v>0.99403676758619985</v>
      </c>
      <c r="E1247" s="24">
        <f t="shared" si="60"/>
        <v>1.5885008213967358</v>
      </c>
    </row>
    <row r="1248" spans="1:5" ht="15" customHeight="1" x14ac:dyDescent="0.2">
      <c r="A1248" s="3">
        <f>'Stocks Returns'!A1244</f>
        <v>44036</v>
      </c>
      <c r="B1248" s="5">
        <f>SUMPRODUCT('Stocks Returns'!B1244:E1244,$H$10:$K$10)</f>
        <v>-1.1635272340729731E-2</v>
      </c>
      <c r="C1248" s="5">
        <f t="shared" si="58"/>
        <v>1.1635272340729731E-2</v>
      </c>
      <c r="D1248" s="24">
        <f t="shared" si="59"/>
        <v>0.99211960893479001</v>
      </c>
      <c r="E1248" s="24">
        <f t="shared" si="60"/>
        <v>1.5865309505526635</v>
      </c>
    </row>
    <row r="1249" spans="1:5" ht="15" customHeight="1" x14ac:dyDescent="0.2">
      <c r="A1249" s="3">
        <f>'Stocks Returns'!A1245</f>
        <v>44039</v>
      </c>
      <c r="B1249" s="5">
        <f>SUMPRODUCT('Stocks Returns'!B1245:E1245,$H$10:$K$10)</f>
        <v>1.0450895927801523E-2</v>
      </c>
      <c r="C1249" s="5">
        <f t="shared" si="58"/>
        <v>-1.0450895927801523E-2</v>
      </c>
      <c r="D1249" s="24">
        <f t="shared" si="59"/>
        <v>1.0071382033573912</v>
      </c>
      <c r="E1249" s="24">
        <f t="shared" si="60"/>
        <v>1.6015707013400162</v>
      </c>
    </row>
    <row r="1250" spans="1:5" ht="15" customHeight="1" x14ac:dyDescent="0.2">
      <c r="A1250" s="3">
        <f>'Stocks Returns'!A1246</f>
        <v>44040</v>
      </c>
      <c r="B1250" s="5">
        <f>SUMPRODUCT('Stocks Returns'!B1246:E1246,$H$10:$K$10)</f>
        <v>-2.7666563201791993E-3</v>
      </c>
      <c r="C1250" s="5">
        <f t="shared" si="58"/>
        <v>2.7666563201791993E-3</v>
      </c>
      <c r="D1250" s="24">
        <f t="shared" si="59"/>
        <v>0.99815026782876437</v>
      </c>
      <c r="E1250" s="24">
        <f t="shared" si="60"/>
        <v>1.5926783251359815</v>
      </c>
    </row>
    <row r="1251" spans="1:5" ht="15" customHeight="1" x14ac:dyDescent="0.2">
      <c r="A1251" s="3">
        <f>'Stocks Returns'!A1247</f>
        <v>44041</v>
      </c>
      <c r="B1251" s="5">
        <f>SUMPRODUCT('Stocks Returns'!B1247:E1247,$H$10:$K$10)</f>
        <v>1.0340009709958768E-2</v>
      </c>
      <c r="C1251" s="5">
        <f t="shared" si="58"/>
        <v>-1.0340009709958768E-2</v>
      </c>
      <c r="D1251" s="24">
        <f t="shared" si="59"/>
        <v>1.0070628007292581</v>
      </c>
      <c r="E1251" s="24">
        <f t="shared" si="60"/>
        <v>1.6014974555480435</v>
      </c>
    </row>
    <row r="1252" spans="1:5" ht="15" customHeight="1" x14ac:dyDescent="0.2">
      <c r="A1252" s="3">
        <f>'Stocks Returns'!A1248</f>
        <v>44042</v>
      </c>
      <c r="B1252" s="5">
        <f>SUMPRODUCT('Stocks Returns'!B1248:E1248,$H$10:$K$10)</f>
        <v>-2.1468879213921703E-2</v>
      </c>
      <c r="C1252" s="5">
        <f t="shared" si="58"/>
        <v>2.1468879213921703E-2</v>
      </c>
      <c r="D1252" s="24">
        <f t="shared" si="59"/>
        <v>0.98543275626101945</v>
      </c>
      <c r="E1252" s="24">
        <f t="shared" si="60"/>
        <v>1.5795473409420069</v>
      </c>
    </row>
    <row r="1253" spans="1:5" ht="15" customHeight="1" x14ac:dyDescent="0.2">
      <c r="A1253" s="3">
        <f>'Stocks Returns'!A1249</f>
        <v>44043</v>
      </c>
      <c r="B1253" s="5">
        <f>SUMPRODUCT('Stocks Returns'!B1249:E1249,$H$10:$K$10)</f>
        <v>-1.7767195236195812E-2</v>
      </c>
      <c r="C1253" s="5">
        <f t="shared" si="58"/>
        <v>1.7767195236195812E-2</v>
      </c>
      <c r="D1253" s="24">
        <f t="shared" si="59"/>
        <v>0.98794990136587302</v>
      </c>
      <c r="E1253" s="24">
        <f t="shared" si="60"/>
        <v>1.5821967073402081</v>
      </c>
    </row>
    <row r="1254" spans="1:5" ht="15" customHeight="1" x14ac:dyDescent="0.2">
      <c r="A1254" s="3">
        <f>'Stocks Returns'!A1250</f>
        <v>44046</v>
      </c>
      <c r="B1254" s="5">
        <f>SUMPRODUCT('Stocks Returns'!B1250:E1250,$H$10:$K$10)</f>
        <v>3.6965447122330303E-3</v>
      </c>
      <c r="C1254" s="5">
        <f t="shared" si="58"/>
        <v>-3.6965447122330303E-3</v>
      </c>
      <c r="D1254" s="24">
        <f t="shared" si="59"/>
        <v>1.0025452445308047</v>
      </c>
      <c r="E1254" s="24">
        <f t="shared" si="60"/>
        <v>1.5970671578808213</v>
      </c>
    </row>
    <row r="1255" spans="1:5" ht="15" customHeight="1" x14ac:dyDescent="0.2">
      <c r="A1255" s="3">
        <f>'Stocks Returns'!A1251</f>
        <v>44047</v>
      </c>
      <c r="B1255" s="5">
        <f>SUMPRODUCT('Stocks Returns'!B1251:E1251,$H$10:$K$10)</f>
        <v>9.5909146575859291E-3</v>
      </c>
      <c r="C1255" s="5">
        <f t="shared" si="58"/>
        <v>-9.5909146575859291E-3</v>
      </c>
      <c r="D1255" s="24">
        <f t="shared" si="59"/>
        <v>1.0065534160936447</v>
      </c>
      <c r="E1255" s="24">
        <f t="shared" si="60"/>
        <v>1.60100203744082</v>
      </c>
    </row>
    <row r="1256" spans="1:5" ht="15" customHeight="1" x14ac:dyDescent="0.2">
      <c r="A1256" s="3">
        <f>'Stocks Returns'!A1252</f>
        <v>44048</v>
      </c>
      <c r="B1256" s="5">
        <f>SUMPRODUCT('Stocks Returns'!B1252:E1252,$H$10:$K$10)</f>
        <v>1.1994048858565597E-2</v>
      </c>
      <c r="C1256" s="5">
        <f t="shared" si="58"/>
        <v>-1.1994048858565597E-2</v>
      </c>
      <c r="D1256" s="24">
        <f t="shared" si="59"/>
        <v>1.0081875473503108</v>
      </c>
      <c r="E1256" s="24">
        <f t="shared" si="60"/>
        <v>1.602587633745892</v>
      </c>
    </row>
    <row r="1257" spans="1:5" ht="15" customHeight="1" x14ac:dyDescent="0.2">
      <c r="A1257" s="3">
        <f>'Stocks Returns'!A1253</f>
        <v>44049</v>
      </c>
      <c r="B1257" s="5">
        <f>SUMPRODUCT('Stocks Returns'!B1253:E1253,$H$10:$K$10)</f>
        <v>1.3067429103783511E-2</v>
      </c>
      <c r="C1257" s="5">
        <f t="shared" si="58"/>
        <v>-1.3067429103783511E-2</v>
      </c>
      <c r="D1257" s="24">
        <f t="shared" si="59"/>
        <v>1.0089174459170589</v>
      </c>
      <c r="E1257" s="24">
        <f t="shared" si="60"/>
        <v>1.6032923480742292</v>
      </c>
    </row>
    <row r="1258" spans="1:5" ht="15" customHeight="1" x14ac:dyDescent="0.2">
      <c r="A1258" s="3">
        <f>'Stocks Returns'!A1254</f>
        <v>44050</v>
      </c>
      <c r="B1258" s="5">
        <f>SUMPRODUCT('Stocks Returns'!B1254:E1254,$H$10:$K$10)</f>
        <v>-1.1304990154620132E-2</v>
      </c>
      <c r="C1258" s="5">
        <f t="shared" si="58"/>
        <v>1.1304990154620132E-2</v>
      </c>
      <c r="D1258" s="24">
        <f t="shared" si="59"/>
        <v>0.99234420082134456</v>
      </c>
      <c r="E1258" s="24">
        <f t="shared" si="60"/>
        <v>1.5867624670107725</v>
      </c>
    </row>
    <row r="1259" spans="1:5" ht="15" customHeight="1" x14ac:dyDescent="0.2">
      <c r="A1259" s="3">
        <f>'Stocks Returns'!A1255</f>
        <v>44053</v>
      </c>
      <c r="B1259" s="5">
        <f>SUMPRODUCT('Stocks Returns'!B1255:E1255,$H$10:$K$10)</f>
        <v>3.1287536590472427E-3</v>
      </c>
      <c r="C1259" s="5">
        <f t="shared" si="58"/>
        <v>-3.1287536590472427E-3</v>
      </c>
      <c r="D1259" s="24">
        <f t="shared" si="59"/>
        <v>1.0021591466146382</v>
      </c>
      <c r="E1259" s="24">
        <f t="shared" si="60"/>
        <v>1.5966847012482699</v>
      </c>
    </row>
    <row r="1260" spans="1:5" ht="15" customHeight="1" x14ac:dyDescent="0.2">
      <c r="A1260" s="3">
        <f>'Stocks Returns'!A1256</f>
        <v>44054</v>
      </c>
      <c r="B1260" s="5">
        <f>SUMPRODUCT('Stocks Returns'!B1256:E1256,$H$10:$K$10)</f>
        <v>4.8782180636360827E-3</v>
      </c>
      <c r="C1260" s="5">
        <f t="shared" si="58"/>
        <v>-4.8782180636360827E-3</v>
      </c>
      <c r="D1260" s="24">
        <f t="shared" si="59"/>
        <v>1.0033487824097587</v>
      </c>
      <c r="E1260" s="24">
        <f t="shared" si="60"/>
        <v>1.5978611954900075</v>
      </c>
    </row>
    <row r="1261" spans="1:5" ht="15" customHeight="1" x14ac:dyDescent="0.2">
      <c r="A1261" s="3">
        <f>'Stocks Returns'!A1257</f>
        <v>44055</v>
      </c>
      <c r="B1261" s="5">
        <f>SUMPRODUCT('Stocks Returns'!B1257:E1257,$H$10:$K$10)</f>
        <v>5.7797829631604271E-3</v>
      </c>
      <c r="C1261" s="5">
        <f t="shared" si="58"/>
        <v>-5.7797829631604271E-3</v>
      </c>
      <c r="D1261" s="24">
        <f t="shared" si="59"/>
        <v>1.0039618465414353</v>
      </c>
      <c r="E1261" s="24">
        <f t="shared" si="60"/>
        <v>1.5984652629612399</v>
      </c>
    </row>
    <row r="1262" spans="1:5" ht="15" customHeight="1" x14ac:dyDescent="0.2">
      <c r="A1262" s="3">
        <f>'Stocks Returns'!A1258</f>
        <v>44056</v>
      </c>
      <c r="B1262" s="5">
        <f>SUMPRODUCT('Stocks Returns'!B1258:E1258,$H$10:$K$10)</f>
        <v>-6.5842811368977709E-3</v>
      </c>
      <c r="C1262" s="5">
        <f t="shared" si="58"/>
        <v>6.5842811368977709E-3</v>
      </c>
      <c r="D1262" s="24">
        <f t="shared" si="59"/>
        <v>0.99555428295339576</v>
      </c>
      <c r="E1262" s="24">
        <f t="shared" si="60"/>
        <v>1.590049763035809</v>
      </c>
    </row>
    <row r="1263" spans="1:5" ht="15" customHeight="1" x14ac:dyDescent="0.2">
      <c r="A1263" s="3">
        <f>'Stocks Returns'!A1259</f>
        <v>44057</v>
      </c>
      <c r="B1263" s="5">
        <f>SUMPRODUCT('Stocks Returns'!B1259:E1259,$H$10:$K$10)</f>
        <v>-4.6508614399238569E-3</v>
      </c>
      <c r="C1263" s="5">
        <f t="shared" si="58"/>
        <v>4.6508614399238569E-3</v>
      </c>
      <c r="D1263" s="24">
        <f t="shared" si="59"/>
        <v>0.99686900834733794</v>
      </c>
      <c r="E1263" s="24">
        <f t="shared" si="60"/>
        <v>1.5913843349058507</v>
      </c>
    </row>
    <row r="1264" spans="1:5" ht="15" customHeight="1" x14ac:dyDescent="0.2">
      <c r="A1264" s="3">
        <f>'Stocks Returns'!A1260</f>
        <v>44060</v>
      </c>
      <c r="B1264" s="5">
        <f>SUMPRODUCT('Stocks Returns'!B1260:E1260,$H$10:$K$10)</f>
        <v>1.5454846620415639E-2</v>
      </c>
      <c r="C1264" s="5">
        <f t="shared" si="58"/>
        <v>-1.5454846620415639E-2</v>
      </c>
      <c r="D1264" s="24">
        <f t="shared" si="59"/>
        <v>1.0105408898283688</v>
      </c>
      <c r="E1264" s="24">
        <f t="shared" si="60"/>
        <v>1.6048519944430495</v>
      </c>
    </row>
    <row r="1265" spans="1:5" ht="15" customHeight="1" x14ac:dyDescent="0.2">
      <c r="A1265" s="3">
        <f>'Stocks Returns'!A1261</f>
        <v>44061</v>
      </c>
      <c r="B1265" s="5">
        <f>SUMPRODUCT('Stocks Returns'!B1261:E1261,$H$10:$K$10)</f>
        <v>9.7822279625666038E-4</v>
      </c>
      <c r="C1265" s="5">
        <f t="shared" si="58"/>
        <v>-9.7822279625666038E-4</v>
      </c>
      <c r="D1265" s="24">
        <f t="shared" si="59"/>
        <v>1.0006967856279407</v>
      </c>
      <c r="E1265" s="24">
        <f t="shared" si="60"/>
        <v>1.5952307060481936</v>
      </c>
    </row>
    <row r="1266" spans="1:5" ht="15" customHeight="1" x14ac:dyDescent="0.2">
      <c r="A1266" s="3">
        <f>'Stocks Returns'!A1262</f>
        <v>44062</v>
      </c>
      <c r="B1266" s="5">
        <f>SUMPRODUCT('Stocks Returns'!B1262:E1262,$H$10:$K$10)</f>
        <v>9.64654840238258E-3</v>
      </c>
      <c r="C1266" s="5">
        <f t="shared" si="58"/>
        <v>-9.64654840238258E-3</v>
      </c>
      <c r="D1266" s="24">
        <f t="shared" si="59"/>
        <v>1.0065912470401064</v>
      </c>
      <c r="E1266" s="24">
        <f t="shared" si="60"/>
        <v>1.6010388672832601</v>
      </c>
    </row>
    <row r="1267" spans="1:5" ht="15" customHeight="1" x14ac:dyDescent="0.2">
      <c r="A1267" s="3">
        <f>'Stocks Returns'!A1263</f>
        <v>44063</v>
      </c>
      <c r="B1267" s="5">
        <f>SUMPRODUCT('Stocks Returns'!B1263:E1263,$H$10:$K$10)</f>
        <v>1.2134044297758282E-2</v>
      </c>
      <c r="C1267" s="5">
        <f t="shared" si="58"/>
        <v>-1.2134044297758282E-2</v>
      </c>
      <c r="D1267" s="24">
        <f t="shared" si="59"/>
        <v>1.0082827442489619</v>
      </c>
      <c r="E1267" s="24">
        <f t="shared" si="60"/>
        <v>1.6026796688933027</v>
      </c>
    </row>
    <row r="1268" spans="1:5" ht="15" customHeight="1" x14ac:dyDescent="0.2">
      <c r="A1268" s="3">
        <f>'Stocks Returns'!A1264</f>
        <v>44064</v>
      </c>
      <c r="B1268" s="5">
        <f>SUMPRODUCT('Stocks Returns'!B1264:E1264,$H$10:$K$10)</f>
        <v>2.0467773294280366E-3</v>
      </c>
      <c r="C1268" s="5">
        <f t="shared" si="58"/>
        <v>-2.0467773294280366E-3</v>
      </c>
      <c r="D1268" s="24">
        <f t="shared" si="59"/>
        <v>1.0014234027104973</v>
      </c>
      <c r="E1268" s="24">
        <f t="shared" si="60"/>
        <v>1.5959542386048504</v>
      </c>
    </row>
    <row r="1269" spans="1:5" ht="15" customHeight="1" x14ac:dyDescent="0.2">
      <c r="A1269" s="3">
        <f>'Stocks Returns'!A1265</f>
        <v>44067</v>
      </c>
      <c r="B1269" s="5">
        <f>SUMPRODUCT('Stocks Returns'!B1265:E1265,$H$10:$K$10)</f>
        <v>9.9810682086379533E-3</v>
      </c>
      <c r="C1269" s="5">
        <f t="shared" si="58"/>
        <v>-9.9810682086379533E-3</v>
      </c>
      <c r="D1269" s="24">
        <f t="shared" si="59"/>
        <v>1.0068187205083601</v>
      </c>
      <c r="E1269" s="24">
        <f t="shared" si="60"/>
        <v>1.6012601989069828</v>
      </c>
    </row>
    <row r="1270" spans="1:5" ht="15" customHeight="1" x14ac:dyDescent="0.2">
      <c r="A1270" s="3">
        <f>'Stocks Returns'!A1266</f>
        <v>44068</v>
      </c>
      <c r="B1270" s="5">
        <f>SUMPRODUCT('Stocks Returns'!B1266:E1266,$H$10:$K$10)</f>
        <v>8.6559749776067216E-3</v>
      </c>
      <c r="C1270" s="5">
        <f t="shared" si="58"/>
        <v>-8.6559749776067216E-3</v>
      </c>
      <c r="D1270" s="24">
        <f t="shared" si="59"/>
        <v>1.0059176571112587</v>
      </c>
      <c r="E1270" s="24">
        <f t="shared" si="60"/>
        <v>1.6003822348664936</v>
      </c>
    </row>
    <row r="1271" spans="1:5" ht="15" customHeight="1" x14ac:dyDescent="0.2">
      <c r="A1271" s="3">
        <f>'Stocks Returns'!A1267</f>
        <v>44069</v>
      </c>
      <c r="B1271" s="5">
        <f>SUMPRODUCT('Stocks Returns'!B1267:E1267,$H$10:$K$10)</f>
        <v>8.4801539035865899E-3</v>
      </c>
      <c r="C1271" s="5">
        <f t="shared" si="58"/>
        <v>-8.4801539035865899E-3</v>
      </c>
      <c r="D1271" s="24">
        <f t="shared" si="59"/>
        <v>1.0057980987809252</v>
      </c>
      <c r="E1271" s="24">
        <f t="shared" si="60"/>
        <v>1.600265494418659</v>
      </c>
    </row>
    <row r="1272" spans="1:5" ht="15" customHeight="1" x14ac:dyDescent="0.2">
      <c r="A1272" s="3">
        <f>'Stocks Returns'!A1268</f>
        <v>44070</v>
      </c>
      <c r="B1272" s="5">
        <f>SUMPRODUCT('Stocks Returns'!B1268:E1268,$H$10:$K$10)</f>
        <v>3.2672720019633027E-3</v>
      </c>
      <c r="C1272" s="5">
        <f t="shared" si="58"/>
        <v>-3.2672720019633027E-3</v>
      </c>
      <c r="D1272" s="24">
        <f t="shared" si="59"/>
        <v>1.0022533390878212</v>
      </c>
      <c r="E1272" s="24">
        <f t="shared" si="60"/>
        <v>1.5967780606396909</v>
      </c>
    </row>
    <row r="1273" spans="1:5" ht="15" customHeight="1" x14ac:dyDescent="0.2">
      <c r="A1273" s="3">
        <f>'Stocks Returns'!A1269</f>
        <v>44071</v>
      </c>
      <c r="B1273" s="5">
        <f>SUMPRODUCT('Stocks Returns'!B1269:E1269,$H$10:$K$10)</f>
        <v>2.2639710665282909E-2</v>
      </c>
      <c r="C1273" s="5">
        <f t="shared" si="58"/>
        <v>-2.2639710665282909E-2</v>
      </c>
      <c r="D1273" s="24">
        <f t="shared" si="59"/>
        <v>1.0154265973788785</v>
      </c>
      <c r="E1273" s="24">
        <f t="shared" si="60"/>
        <v>1.6094806121560017</v>
      </c>
    </row>
    <row r="1274" spans="1:5" ht="15" customHeight="1" x14ac:dyDescent="0.2">
      <c r="A1274" s="3">
        <f>'Stocks Returns'!A1270</f>
        <v>44074</v>
      </c>
      <c r="B1274" s="5">
        <f>SUMPRODUCT('Stocks Returns'!B1270:E1270,$H$10:$K$10)</f>
        <v>-1.6480075057824076E-2</v>
      </c>
      <c r="C1274" s="5">
        <f t="shared" si="58"/>
        <v>1.6480075057824076E-2</v>
      </c>
      <c r="D1274" s="24">
        <f t="shared" si="59"/>
        <v>0.98882514308716585</v>
      </c>
      <c r="E1274" s="24">
        <f t="shared" si="60"/>
        <v>1.5831121340330319</v>
      </c>
    </row>
    <row r="1275" spans="1:5" ht="15" customHeight="1" x14ac:dyDescent="0.2">
      <c r="A1275" s="3">
        <f>'Stocks Returns'!A1271</f>
        <v>44075</v>
      </c>
      <c r="B1275" s="5">
        <f>SUMPRODUCT('Stocks Returns'!B1271:E1271,$H$10:$K$10)</f>
        <v>7.6829204533238517E-3</v>
      </c>
      <c r="C1275" s="5">
        <f t="shared" si="58"/>
        <v>-7.6829204533238517E-3</v>
      </c>
      <c r="D1275" s="24">
        <f t="shared" si="59"/>
        <v>1.0052559800347465</v>
      </c>
      <c r="E1275" s="24">
        <f t="shared" si="60"/>
        <v>1.5997354273645104</v>
      </c>
    </row>
    <row r="1276" spans="1:5" ht="15" customHeight="1" x14ac:dyDescent="0.2">
      <c r="A1276" s="3">
        <f>'Stocks Returns'!A1272</f>
        <v>44076</v>
      </c>
      <c r="B1276" s="5">
        <f>SUMPRODUCT('Stocks Returns'!B1272:E1272,$H$10:$K$10)</f>
        <v>1.5020087744896094E-2</v>
      </c>
      <c r="C1276" s="5">
        <f t="shared" si="58"/>
        <v>-1.5020087744896094E-2</v>
      </c>
      <c r="D1276" s="24">
        <f t="shared" si="59"/>
        <v>1.0102452537930156</v>
      </c>
      <c r="E1276" s="24">
        <f t="shared" si="60"/>
        <v>1.6045687769446193</v>
      </c>
    </row>
    <row r="1277" spans="1:5" ht="15" customHeight="1" x14ac:dyDescent="0.2">
      <c r="A1277" s="3">
        <f>'Stocks Returns'!A1273</f>
        <v>44077</v>
      </c>
      <c r="B1277" s="5">
        <f>SUMPRODUCT('Stocks Returns'!B1273:E1273,$H$10:$K$10)</f>
        <v>-3.5785241386580104E-2</v>
      </c>
      <c r="C1277" s="5">
        <f t="shared" si="58"/>
        <v>3.5785241386580104E-2</v>
      </c>
      <c r="D1277" s="24">
        <f t="shared" si="59"/>
        <v>0.97569762998361176</v>
      </c>
      <c r="E1277" s="24">
        <f t="shared" si="60"/>
        <v>1.5690702919187964</v>
      </c>
    </row>
    <row r="1278" spans="1:5" ht="15" customHeight="1" x14ac:dyDescent="0.2">
      <c r="A1278" s="3">
        <f>'Stocks Returns'!A1274</f>
        <v>44078</v>
      </c>
      <c r="B1278" s="5">
        <f>SUMPRODUCT('Stocks Returns'!B1274:E1274,$H$10:$K$10)</f>
        <v>-1.955196453890734E-2</v>
      </c>
      <c r="C1278" s="5">
        <f t="shared" si="58"/>
        <v>1.955196453890734E-2</v>
      </c>
      <c r="D1278" s="24">
        <f t="shared" si="59"/>
        <v>0.9867362582400292</v>
      </c>
      <c r="E1278" s="24">
        <f t="shared" si="60"/>
        <v>1.5809223942354829</v>
      </c>
    </row>
    <row r="1279" spans="1:5" ht="15" customHeight="1" x14ac:dyDescent="0.2">
      <c r="A1279" s="3">
        <f>'Stocks Returns'!A1275</f>
        <v>44081</v>
      </c>
      <c r="B1279" s="5">
        <f>SUMPRODUCT('Stocks Returns'!B1275:E1275,$H$10:$K$10)</f>
        <v>0</v>
      </c>
      <c r="C1279" s="5">
        <f t="shared" si="58"/>
        <v>0</v>
      </c>
      <c r="D1279" s="24">
        <f t="shared" si="59"/>
        <v>1.0000315941264861</v>
      </c>
      <c r="E1279" s="24">
        <f t="shared" si="60"/>
        <v>1.594566484021902</v>
      </c>
    </row>
    <row r="1280" spans="1:5" ht="15" customHeight="1" x14ac:dyDescent="0.2">
      <c r="A1280" s="3">
        <f>'Stocks Returns'!A1276</f>
        <v>44082</v>
      </c>
      <c r="B1280" s="5">
        <f>SUMPRODUCT('Stocks Returns'!B1276:E1276,$H$10:$K$10)</f>
        <v>-2.4304513358164949E-2</v>
      </c>
      <c r="C1280" s="5">
        <f t="shared" si="58"/>
        <v>2.4304513358164949E-2</v>
      </c>
      <c r="D1280" s="24">
        <f t="shared" si="59"/>
        <v>0.98350452504293406</v>
      </c>
      <c r="E1280" s="24">
        <f t="shared" si="60"/>
        <v>1.5775011675692401</v>
      </c>
    </row>
    <row r="1281" spans="1:5" ht="15" customHeight="1" x14ac:dyDescent="0.2">
      <c r="A1281" s="3">
        <f>'Stocks Returns'!A1277</f>
        <v>44083</v>
      </c>
      <c r="B1281" s="5">
        <f>SUMPRODUCT('Stocks Returns'!B1277:E1277,$H$10:$K$10)</f>
        <v>1.7097083464250502E-2</v>
      </c>
      <c r="C1281" s="5">
        <f t="shared" si="58"/>
        <v>-1.7097083464250502E-2</v>
      </c>
      <c r="D1281" s="24">
        <f t="shared" si="59"/>
        <v>1.0116576108821766</v>
      </c>
      <c r="E1281" s="24">
        <f t="shared" si="60"/>
        <v>1.6059185832468614</v>
      </c>
    </row>
    <row r="1282" spans="1:5" ht="15" customHeight="1" x14ac:dyDescent="0.2">
      <c r="A1282" s="3">
        <f>'Stocks Returns'!A1278</f>
        <v>44084</v>
      </c>
      <c r="B1282" s="5">
        <f>SUMPRODUCT('Stocks Returns'!B1278:E1278,$H$10:$K$10)</f>
        <v>-1.2155616613115015E-2</v>
      </c>
      <c r="C1282" s="5">
        <f t="shared" si="58"/>
        <v>1.2155616613115015E-2</v>
      </c>
      <c r="D1282" s="24">
        <f t="shared" si="59"/>
        <v>0.99176577482956796</v>
      </c>
      <c r="E1282" s="24">
        <f t="shared" si="60"/>
        <v>1.5861658042254245</v>
      </c>
    </row>
    <row r="1283" spans="1:5" ht="15" customHeight="1" x14ac:dyDescent="0.2">
      <c r="A1283" s="3">
        <f>'Stocks Returns'!A1279</f>
        <v>44085</v>
      </c>
      <c r="B1283" s="5">
        <f>SUMPRODUCT('Stocks Returns'!B1279:E1279,$H$10:$K$10)</f>
        <v>-3.8315109427964869E-3</v>
      </c>
      <c r="C1283" s="5">
        <f t="shared" si="58"/>
        <v>3.8315109427964869E-3</v>
      </c>
      <c r="D1283" s="24">
        <f t="shared" si="59"/>
        <v>0.99742616668538464</v>
      </c>
      <c r="E1283" s="24">
        <f t="shared" si="60"/>
        <v>1.5919478320571288</v>
      </c>
    </row>
    <row r="1284" spans="1:5" ht="15" customHeight="1" x14ac:dyDescent="0.2">
      <c r="A1284" s="3">
        <f>'Stocks Returns'!A1280</f>
        <v>44088</v>
      </c>
      <c r="B1284" s="5">
        <f>SUMPRODUCT('Stocks Returns'!B1280:E1280,$H$10:$K$10)</f>
        <v>2.0905488276309434E-2</v>
      </c>
      <c r="C1284" s="5">
        <f t="shared" si="58"/>
        <v>-2.0905488276309434E-2</v>
      </c>
      <c r="D1284" s="24">
        <f t="shared" si="59"/>
        <v>1.0142473261543765</v>
      </c>
      <c r="E1284" s="24">
        <f t="shared" si="60"/>
        <v>1.6083723731003201</v>
      </c>
    </row>
    <row r="1285" spans="1:5" ht="15" customHeight="1" x14ac:dyDescent="0.2">
      <c r="A1285" s="3">
        <f>'Stocks Returns'!A1281</f>
        <v>44089</v>
      </c>
      <c r="B1285" s="5">
        <f>SUMPRODUCT('Stocks Returns'!B1281:E1281,$H$10:$K$10)</f>
        <v>2.9221632113997469E-3</v>
      </c>
      <c r="C1285" s="5">
        <f t="shared" si="58"/>
        <v>-2.9221632113997469E-3</v>
      </c>
      <c r="D1285" s="24">
        <f t="shared" si="59"/>
        <v>1.0020186651102381</v>
      </c>
      <c r="E1285" s="24">
        <f t="shared" si="60"/>
        <v>1.5965453960094436</v>
      </c>
    </row>
    <row r="1286" spans="1:5" ht="15" customHeight="1" x14ac:dyDescent="0.2">
      <c r="A1286" s="3">
        <f>'Stocks Returns'!A1282</f>
        <v>44090</v>
      </c>
      <c r="B1286" s="5">
        <f>SUMPRODUCT('Stocks Returns'!B1282:E1282,$H$10:$K$10)</f>
        <v>-1.0773132693706491E-3</v>
      </c>
      <c r="C1286" s="5">
        <f t="shared" ref="C1286:C1349" si="61">-B1286</f>
        <v>1.0773132693706491E-3</v>
      </c>
      <c r="D1286" s="24">
        <f t="shared" ref="D1286:D1349" si="62">1+$H$13+$H$19*(B1286-$H$13)</f>
        <v>0.99929902110331414</v>
      </c>
      <c r="E1286" s="24">
        <f t="shared" ref="E1286:E1349" si="63">$H$22*D1286-$H$23*D1286^2-LN(1+$H$24*EXP(1-D1286^3))</f>
        <v>1.5938329307114762</v>
      </c>
    </row>
    <row r="1287" spans="1:5" ht="15" customHeight="1" x14ac:dyDescent="0.2">
      <c r="A1287" s="3">
        <f>'Stocks Returns'!A1283</f>
        <v>44091</v>
      </c>
      <c r="B1287" s="5">
        <f>SUMPRODUCT('Stocks Returns'!B1283:E1283,$H$10:$K$10)</f>
        <v>6.9234972406283257E-4</v>
      </c>
      <c r="C1287" s="5">
        <f t="shared" si="61"/>
        <v>-6.9234972406283257E-4</v>
      </c>
      <c r="D1287" s="24">
        <f t="shared" si="62"/>
        <v>1.0005023919388489</v>
      </c>
      <c r="E1287" s="24">
        <f t="shared" si="63"/>
        <v>1.5950367788662674</v>
      </c>
    </row>
    <row r="1288" spans="1:5" ht="15" customHeight="1" x14ac:dyDescent="0.2">
      <c r="A1288" s="3">
        <f>'Stocks Returns'!A1284</f>
        <v>44092</v>
      </c>
      <c r="B1288" s="5">
        <f>SUMPRODUCT('Stocks Returns'!B1284:E1284,$H$10:$K$10)</f>
        <v>-1.3509464933819148E-2</v>
      </c>
      <c r="C1288" s="5">
        <f t="shared" si="61"/>
        <v>1.3509464933819148E-2</v>
      </c>
      <c r="D1288" s="24">
        <f t="shared" si="62"/>
        <v>0.9908451579714892</v>
      </c>
      <c r="E1288" s="24">
        <f t="shared" si="63"/>
        <v>1.5852134476180371</v>
      </c>
    </row>
    <row r="1289" spans="1:5" ht="15" customHeight="1" x14ac:dyDescent="0.2">
      <c r="A1289" s="3">
        <f>'Stocks Returns'!A1285</f>
        <v>44095</v>
      </c>
      <c r="B1289" s="5">
        <f>SUMPRODUCT('Stocks Returns'!B1285:E1285,$H$10:$K$10)</f>
        <v>-2.5763030618279715E-2</v>
      </c>
      <c r="C1289" s="5">
        <f t="shared" si="61"/>
        <v>2.5763030618279715E-2</v>
      </c>
      <c r="D1289" s="24">
        <f t="shared" si="62"/>
        <v>0.98251273330605604</v>
      </c>
      <c r="E1289" s="24">
        <f t="shared" si="63"/>
        <v>1.5764431052102554</v>
      </c>
    </row>
    <row r="1290" spans="1:5" ht="15" customHeight="1" x14ac:dyDescent="0.2">
      <c r="A1290" s="3">
        <f>'Stocks Returns'!A1286</f>
        <v>44096</v>
      </c>
      <c r="B1290" s="5">
        <f>SUMPRODUCT('Stocks Returns'!B1286:E1286,$H$10:$K$10)</f>
        <v>1.5031675293914552E-2</v>
      </c>
      <c r="C1290" s="5">
        <f t="shared" si="61"/>
        <v>-1.5031675293914552E-2</v>
      </c>
      <c r="D1290" s="24">
        <f t="shared" si="62"/>
        <v>1.010253133326348</v>
      </c>
      <c r="E1290" s="24">
        <f t="shared" si="63"/>
        <v>1.6045763301181342</v>
      </c>
    </row>
    <row r="1291" spans="1:5" ht="15" customHeight="1" x14ac:dyDescent="0.2">
      <c r="A1291" s="3">
        <f>'Stocks Returns'!A1287</f>
        <v>44097</v>
      </c>
      <c r="B1291" s="5">
        <f>SUMPRODUCT('Stocks Returns'!B1287:E1287,$H$10:$K$10)</f>
        <v>-2.514341299461231E-2</v>
      </c>
      <c r="C1291" s="5">
        <f t="shared" si="61"/>
        <v>2.514341299461231E-2</v>
      </c>
      <c r="D1291" s="24">
        <f t="shared" si="62"/>
        <v>0.98293407329014981</v>
      </c>
      <c r="E1291" s="24">
        <f t="shared" si="63"/>
        <v>1.5768930632879492</v>
      </c>
    </row>
    <row r="1292" spans="1:5" ht="15" customHeight="1" x14ac:dyDescent="0.2">
      <c r="A1292" s="3">
        <f>'Stocks Returns'!A1288</f>
        <v>44098</v>
      </c>
      <c r="B1292" s="5">
        <f>SUMPRODUCT('Stocks Returns'!B1288:E1288,$H$10:$K$10)</f>
        <v>8.5465045357599825E-4</v>
      </c>
      <c r="C1292" s="5">
        <f t="shared" si="61"/>
        <v>-8.5465045357599825E-4</v>
      </c>
      <c r="D1292" s="24">
        <f t="shared" si="62"/>
        <v>1.0006127564349179</v>
      </c>
      <c r="E1292" s="24">
        <f t="shared" si="63"/>
        <v>1.5951468970790352</v>
      </c>
    </row>
    <row r="1293" spans="1:5" ht="15" customHeight="1" x14ac:dyDescent="0.2">
      <c r="A1293" s="3">
        <f>'Stocks Returns'!A1289</f>
        <v>44099</v>
      </c>
      <c r="B1293" s="5">
        <f>SUMPRODUCT('Stocks Returns'!B1289:E1289,$H$10:$K$10)</f>
        <v>9.1681340137108863E-3</v>
      </c>
      <c r="C1293" s="5">
        <f t="shared" si="61"/>
        <v>-9.1681340137108863E-3</v>
      </c>
      <c r="D1293" s="24">
        <f t="shared" si="62"/>
        <v>1.0062659252558097</v>
      </c>
      <c r="E1293" s="24">
        <f t="shared" si="63"/>
        <v>1.6007219648650031</v>
      </c>
    </row>
    <row r="1294" spans="1:5" ht="15" customHeight="1" x14ac:dyDescent="0.2">
      <c r="A1294" s="3">
        <f>'Stocks Returns'!A1290</f>
        <v>44102</v>
      </c>
      <c r="B1294" s="5">
        <f>SUMPRODUCT('Stocks Returns'!B1290:E1290,$H$10:$K$10)</f>
        <v>1.7422568626796545E-2</v>
      </c>
      <c r="C1294" s="5">
        <f t="shared" si="61"/>
        <v>-1.7422568626796545E-2</v>
      </c>
      <c r="D1294" s="24">
        <f t="shared" si="62"/>
        <v>1.0118789407927078</v>
      </c>
      <c r="E1294" s="24">
        <f t="shared" si="63"/>
        <v>1.6061293712872893</v>
      </c>
    </row>
    <row r="1295" spans="1:5" ht="15" customHeight="1" x14ac:dyDescent="0.2">
      <c r="A1295" s="3">
        <f>'Stocks Returns'!A1291</f>
        <v>44103</v>
      </c>
      <c r="B1295" s="5">
        <f>SUMPRODUCT('Stocks Returns'!B1291:E1291,$H$10:$K$10)</f>
        <v>-4.4126554576526065E-3</v>
      </c>
      <c r="C1295" s="5">
        <f t="shared" si="61"/>
        <v>4.4126554576526065E-3</v>
      </c>
      <c r="D1295" s="24">
        <f t="shared" si="62"/>
        <v>0.99703098841528248</v>
      </c>
      <c r="E1295" s="24">
        <f t="shared" si="63"/>
        <v>1.5915482851107356</v>
      </c>
    </row>
    <row r="1296" spans="1:5" ht="15" customHeight="1" x14ac:dyDescent="0.2">
      <c r="A1296" s="3">
        <f>'Stocks Returns'!A1292</f>
        <v>44104</v>
      </c>
      <c r="B1296" s="5">
        <f>SUMPRODUCT('Stocks Returns'!B1292:E1292,$H$10:$K$10)</f>
        <v>2.5000503235990683E-3</v>
      </c>
      <c r="C1296" s="5">
        <f t="shared" si="61"/>
        <v>-2.5000503235990683E-3</v>
      </c>
      <c r="D1296" s="24">
        <f t="shared" si="62"/>
        <v>1.0017316283465336</v>
      </c>
      <c r="E1296" s="24">
        <f t="shared" si="63"/>
        <v>1.5962605162380492</v>
      </c>
    </row>
    <row r="1297" spans="1:5" ht="15" customHeight="1" x14ac:dyDescent="0.2">
      <c r="A1297" s="3">
        <f>'Stocks Returns'!A1293</f>
        <v>44105</v>
      </c>
      <c r="B1297" s="5">
        <f>SUMPRODUCT('Stocks Returns'!B1293:E1293,$H$10:$K$10)</f>
        <v>1.8699849232708069E-2</v>
      </c>
      <c r="C1297" s="5">
        <f t="shared" si="61"/>
        <v>-1.8699849232708069E-2</v>
      </c>
      <c r="D1297" s="24">
        <f t="shared" si="62"/>
        <v>1.0127474916047277</v>
      </c>
      <c r="E1297" s="24">
        <f t="shared" si="63"/>
        <v>1.6069546139608848</v>
      </c>
    </row>
    <row r="1298" spans="1:5" ht="15" customHeight="1" x14ac:dyDescent="0.2">
      <c r="A1298" s="3">
        <f>'Stocks Returns'!A1294</f>
        <v>44106</v>
      </c>
      <c r="B1298" s="5">
        <f>SUMPRODUCT('Stocks Returns'!B1294:E1294,$H$10:$K$10)</f>
        <v>-1.0832801468750021E-2</v>
      </c>
      <c r="C1298" s="5">
        <f t="shared" si="61"/>
        <v>1.0832801468750021E-2</v>
      </c>
      <c r="D1298" s="24">
        <f t="shared" si="62"/>
        <v>0.99266528912773622</v>
      </c>
      <c r="E1298" s="24">
        <f t="shared" si="63"/>
        <v>1.5870931099401737</v>
      </c>
    </row>
    <row r="1299" spans="1:5" ht="15" customHeight="1" x14ac:dyDescent="0.2">
      <c r="A1299" s="3">
        <f>'Stocks Returns'!A1295</f>
        <v>44109</v>
      </c>
      <c r="B1299" s="5">
        <f>SUMPRODUCT('Stocks Returns'!B1295:E1295,$H$10:$K$10)</f>
        <v>1.2237285765724895E-2</v>
      </c>
      <c r="C1299" s="5">
        <f t="shared" si="61"/>
        <v>-1.2237285765724895E-2</v>
      </c>
      <c r="D1299" s="24">
        <f t="shared" si="62"/>
        <v>1.0083529484471792</v>
      </c>
      <c r="E1299" s="24">
        <f t="shared" si="63"/>
        <v>1.6027475178067869</v>
      </c>
    </row>
    <row r="1300" spans="1:5" ht="15" customHeight="1" x14ac:dyDescent="0.2">
      <c r="A1300" s="3">
        <f>'Stocks Returns'!A1296</f>
        <v>44110</v>
      </c>
      <c r="B1300" s="5">
        <f>SUMPRODUCT('Stocks Returns'!B1296:E1296,$H$10:$K$10)</f>
        <v>-1.4651044240962295E-2</v>
      </c>
      <c r="C1300" s="5">
        <f t="shared" si="61"/>
        <v>1.4651044240962295E-2</v>
      </c>
      <c r="D1300" s="24">
        <f t="shared" si="62"/>
        <v>0.99006888404263182</v>
      </c>
      <c r="E1300" s="24">
        <f t="shared" si="63"/>
        <v>1.5844078235866985</v>
      </c>
    </row>
    <row r="1301" spans="1:5" ht="15" customHeight="1" x14ac:dyDescent="0.2">
      <c r="A1301" s="3">
        <f>'Stocks Returns'!A1297</f>
        <v>44111</v>
      </c>
      <c r="B1301" s="5">
        <f>SUMPRODUCT('Stocks Returns'!B1297:E1297,$H$10:$K$10)</f>
        <v>1.1027452830953896E-2</v>
      </c>
      <c r="C1301" s="5">
        <f t="shared" si="61"/>
        <v>-1.1027452830953896E-2</v>
      </c>
      <c r="D1301" s="24">
        <f t="shared" si="62"/>
        <v>1.007530262051535</v>
      </c>
      <c r="E1301" s="24">
        <f t="shared" si="63"/>
        <v>1.601951173608561</v>
      </c>
    </row>
    <row r="1302" spans="1:5" ht="15" customHeight="1" x14ac:dyDescent="0.2">
      <c r="A1302" s="3">
        <f>'Stocks Returns'!A1298</f>
        <v>44112</v>
      </c>
      <c r="B1302" s="5">
        <f>SUMPRODUCT('Stocks Returns'!B1298:E1298,$H$10:$K$10)</f>
        <v>4.3942534506475209E-3</v>
      </c>
      <c r="C1302" s="5">
        <f t="shared" si="61"/>
        <v>-4.3942534506475209E-3</v>
      </c>
      <c r="D1302" s="24">
        <f t="shared" si="62"/>
        <v>1.0030196864729266</v>
      </c>
      <c r="E1302" s="24">
        <f t="shared" si="63"/>
        <v>1.597536304604311</v>
      </c>
    </row>
    <row r="1303" spans="1:5" ht="15" customHeight="1" x14ac:dyDescent="0.2">
      <c r="A1303" s="3">
        <f>'Stocks Returns'!A1299</f>
        <v>44113</v>
      </c>
      <c r="B1303" s="5">
        <f>SUMPRODUCT('Stocks Returns'!B1299:E1299,$H$10:$K$10)</f>
        <v>1.8197720869358169E-2</v>
      </c>
      <c r="C1303" s="5">
        <f t="shared" si="61"/>
        <v>-1.8197720869358169E-2</v>
      </c>
      <c r="D1303" s="24">
        <f t="shared" si="62"/>
        <v>1.0124060443176497</v>
      </c>
      <c r="E1303" s="24">
        <f t="shared" si="63"/>
        <v>1.6066305610049585</v>
      </c>
    </row>
    <row r="1304" spans="1:5" ht="15" customHeight="1" x14ac:dyDescent="0.2">
      <c r="A1304" s="3">
        <f>'Stocks Returns'!A1300</f>
        <v>44116</v>
      </c>
      <c r="B1304" s="5">
        <f>SUMPRODUCT('Stocks Returns'!B1300:E1300,$H$10:$K$10)</f>
        <v>-9.2405514976987696E-4</v>
      </c>
      <c r="C1304" s="5">
        <f t="shared" si="61"/>
        <v>9.2405514976987696E-4</v>
      </c>
      <c r="D1304" s="24">
        <f t="shared" si="62"/>
        <v>0.9994032366246427</v>
      </c>
      <c r="E1304" s="24">
        <f t="shared" si="63"/>
        <v>1.5939374165467375</v>
      </c>
    </row>
    <row r="1305" spans="1:5" ht="15" customHeight="1" x14ac:dyDescent="0.2">
      <c r="A1305" s="3">
        <f>'Stocks Returns'!A1301</f>
        <v>44117</v>
      </c>
      <c r="B1305" s="5">
        <f>SUMPRODUCT('Stocks Returns'!B1301:E1301,$H$10:$K$10)</f>
        <v>-1.1047315655641852E-2</v>
      </c>
      <c r="C1305" s="5">
        <f t="shared" si="61"/>
        <v>1.1047315655641852E-2</v>
      </c>
      <c r="D1305" s="24">
        <f t="shared" si="62"/>
        <v>0.9925194194806497</v>
      </c>
      <c r="E1305" s="24">
        <f t="shared" si="63"/>
        <v>1.5869429500068983</v>
      </c>
    </row>
    <row r="1306" spans="1:5" ht="15" customHeight="1" x14ac:dyDescent="0.2">
      <c r="A1306" s="3">
        <f>'Stocks Returns'!A1302</f>
        <v>44118</v>
      </c>
      <c r="B1306" s="5">
        <f>SUMPRODUCT('Stocks Returns'!B1302:E1302,$H$10:$K$10)</f>
        <v>-1.0150483551497296E-2</v>
      </c>
      <c r="C1306" s="5">
        <f t="shared" si="61"/>
        <v>1.0150483551497296E-2</v>
      </c>
      <c r="D1306" s="24">
        <f t="shared" si="62"/>
        <v>0.99312926531146806</v>
      </c>
      <c r="E1306" s="24">
        <f t="shared" si="63"/>
        <v>1.5875701747252184</v>
      </c>
    </row>
    <row r="1307" spans="1:5" ht="15" customHeight="1" x14ac:dyDescent="0.2">
      <c r="A1307" s="3">
        <f>'Stocks Returns'!A1303</f>
        <v>44119</v>
      </c>
      <c r="B1307" s="5">
        <f>SUMPRODUCT('Stocks Returns'!B1303:E1303,$H$10:$K$10)</f>
        <v>-1.1568956805874477E-2</v>
      </c>
      <c r="C1307" s="5">
        <f t="shared" si="61"/>
        <v>1.1568956805874477E-2</v>
      </c>
      <c r="D1307" s="24">
        <f t="shared" si="62"/>
        <v>0.99216470349849162</v>
      </c>
      <c r="E1307" s="24">
        <f t="shared" si="63"/>
        <v>1.5865774514005717</v>
      </c>
    </row>
    <row r="1308" spans="1:5" ht="15" customHeight="1" x14ac:dyDescent="0.2">
      <c r="A1308" s="3">
        <f>'Stocks Returns'!A1304</f>
        <v>44120</v>
      </c>
      <c r="B1308" s="5">
        <f>SUMPRODUCT('Stocks Returns'!B1304:E1304,$H$10:$K$10)</f>
        <v>2.755087399893494E-3</v>
      </c>
      <c r="C1308" s="5">
        <f t="shared" si="61"/>
        <v>-2.755087399893494E-3</v>
      </c>
      <c r="D1308" s="24">
        <f t="shared" si="62"/>
        <v>1.0019050535584137</v>
      </c>
      <c r="E1308" s="24">
        <f t="shared" si="63"/>
        <v>1.5964326777681752</v>
      </c>
    </row>
    <row r="1309" spans="1:5" ht="15" customHeight="1" x14ac:dyDescent="0.2">
      <c r="A1309" s="3">
        <f>'Stocks Returns'!A1305</f>
        <v>44123</v>
      </c>
      <c r="B1309" s="5">
        <f>SUMPRODUCT('Stocks Returns'!B1305:E1305,$H$10:$K$10)</f>
        <v>-1.4640440480397348E-2</v>
      </c>
      <c r="C1309" s="5">
        <f t="shared" si="61"/>
        <v>1.4640440480397348E-2</v>
      </c>
      <c r="D1309" s="24">
        <f t="shared" si="62"/>
        <v>0.99007609459981605</v>
      </c>
      <c r="E1309" s="24">
        <f t="shared" si="63"/>
        <v>1.5844153176451052</v>
      </c>
    </row>
    <row r="1310" spans="1:5" ht="15" customHeight="1" x14ac:dyDescent="0.2">
      <c r="A1310" s="3">
        <f>'Stocks Returns'!A1306</f>
        <v>44124</v>
      </c>
      <c r="B1310" s="5">
        <f>SUMPRODUCT('Stocks Returns'!B1306:E1306,$H$10:$K$10)</f>
        <v>3.1042476102833825E-3</v>
      </c>
      <c r="C1310" s="5">
        <f t="shared" si="61"/>
        <v>-3.1042476102833825E-3</v>
      </c>
      <c r="D1310" s="24">
        <f t="shared" si="62"/>
        <v>1.0021424825014789</v>
      </c>
      <c r="E1310" s="24">
        <f t="shared" si="63"/>
        <v>1.5966681808094076</v>
      </c>
    </row>
    <row r="1311" spans="1:5" ht="15" customHeight="1" x14ac:dyDescent="0.2">
      <c r="A1311" s="3">
        <f>'Stocks Returns'!A1307</f>
        <v>44125</v>
      </c>
      <c r="B1311" s="5">
        <f>SUMPRODUCT('Stocks Returns'!B1307:E1307,$H$10:$K$10)</f>
        <v>2.6817758604058741E-3</v>
      </c>
      <c r="C1311" s="5">
        <f t="shared" si="61"/>
        <v>-2.6817758604058741E-3</v>
      </c>
      <c r="D1311" s="24">
        <f t="shared" si="62"/>
        <v>1.0018552017115623</v>
      </c>
      <c r="E1311" s="24">
        <f t="shared" si="63"/>
        <v>1.5963832015381336</v>
      </c>
    </row>
    <row r="1312" spans="1:5" ht="15" customHeight="1" x14ac:dyDescent="0.2">
      <c r="A1312" s="3">
        <f>'Stocks Returns'!A1308</f>
        <v>44126</v>
      </c>
      <c r="B1312" s="5">
        <f>SUMPRODUCT('Stocks Returns'!B1308:E1308,$H$10:$K$10)</f>
        <v>-4.9066259951863179E-4</v>
      </c>
      <c r="C1312" s="5">
        <f t="shared" si="61"/>
        <v>4.9066259951863179E-4</v>
      </c>
      <c r="D1312" s="24">
        <f t="shared" si="62"/>
        <v>0.99969794355881358</v>
      </c>
      <c r="E1312" s="24">
        <f t="shared" si="63"/>
        <v>1.5942326530112039</v>
      </c>
    </row>
    <row r="1313" spans="1:5" ht="15" customHeight="1" x14ac:dyDescent="0.2">
      <c r="A1313" s="3">
        <f>'Stocks Returns'!A1309</f>
        <v>44127</v>
      </c>
      <c r="B1313" s="5">
        <f>SUMPRODUCT('Stocks Returns'!B1309:E1309,$H$10:$K$10)</f>
        <v>1.5977987799866398E-4</v>
      </c>
      <c r="C1313" s="5">
        <f t="shared" si="61"/>
        <v>-1.5977987799866398E-4</v>
      </c>
      <c r="D1313" s="24">
        <f t="shared" si="62"/>
        <v>1.0001402444435252</v>
      </c>
      <c r="E1313" s="24">
        <f t="shared" si="63"/>
        <v>1.594675096994675</v>
      </c>
    </row>
    <row r="1314" spans="1:5" ht="15" customHeight="1" x14ac:dyDescent="0.2">
      <c r="A1314" s="3">
        <f>'Stocks Returns'!A1310</f>
        <v>44130</v>
      </c>
      <c r="B1314" s="5">
        <f>SUMPRODUCT('Stocks Returns'!B1310:E1310,$H$10:$K$10)</f>
        <v>-2.5083043431871746E-2</v>
      </c>
      <c r="C1314" s="5">
        <f t="shared" si="61"/>
        <v>2.5083043431871746E-2</v>
      </c>
      <c r="D1314" s="24">
        <f t="shared" si="62"/>
        <v>0.98297512459281344</v>
      </c>
      <c r="E1314" s="24">
        <f t="shared" si="63"/>
        <v>1.5769368661880279</v>
      </c>
    </row>
    <row r="1315" spans="1:5" ht="15" customHeight="1" x14ac:dyDescent="0.2">
      <c r="A1315" s="3">
        <f>'Stocks Returns'!A1311</f>
        <v>44131</v>
      </c>
      <c r="B1315" s="5">
        <f>SUMPRODUCT('Stocks Returns'!B1311:E1311,$H$10:$K$10)</f>
        <v>-1.5592340198586321E-2</v>
      </c>
      <c r="C1315" s="5">
        <f t="shared" si="61"/>
        <v>1.5592340198586321E-2</v>
      </c>
      <c r="D1315" s="24">
        <f t="shared" si="62"/>
        <v>0.98942880279144751</v>
      </c>
      <c r="E1315" s="24">
        <f t="shared" si="63"/>
        <v>1.5837417639853721</v>
      </c>
    </row>
    <row r="1316" spans="1:5" ht="15" customHeight="1" x14ac:dyDescent="0.2">
      <c r="A1316" s="3">
        <f>'Stocks Returns'!A1312</f>
        <v>44132</v>
      </c>
      <c r="B1316" s="5">
        <f>SUMPRODUCT('Stocks Returns'!B1312:E1312,$H$10:$K$10)</f>
        <v>-4.8488482315020912E-2</v>
      </c>
      <c r="C1316" s="5">
        <f t="shared" si="61"/>
        <v>4.8488482315020912E-2</v>
      </c>
      <c r="D1316" s="24">
        <f t="shared" si="62"/>
        <v>0.96705942615227203</v>
      </c>
      <c r="E1316" s="24">
        <f t="shared" si="63"/>
        <v>1.5594712691406829</v>
      </c>
    </row>
    <row r="1317" spans="1:5" ht="15" customHeight="1" x14ac:dyDescent="0.2">
      <c r="A1317" s="3">
        <f>'Stocks Returns'!A1313</f>
        <v>44133</v>
      </c>
      <c r="B1317" s="5">
        <f>SUMPRODUCT('Stocks Returns'!B1313:E1313,$H$10:$K$10)</f>
        <v>2.3232255020667034E-2</v>
      </c>
      <c r="C1317" s="5">
        <f t="shared" si="61"/>
        <v>-2.3232255020667034E-2</v>
      </c>
      <c r="D1317" s="24">
        <f t="shared" si="62"/>
        <v>1.0158295275405398</v>
      </c>
      <c r="E1317" s="24">
        <f t="shared" si="63"/>
        <v>1.6098579581939514</v>
      </c>
    </row>
    <row r="1318" spans="1:5" ht="15" customHeight="1" x14ac:dyDescent="0.2">
      <c r="A1318" s="3">
        <f>'Stocks Returns'!A1314</f>
        <v>44134</v>
      </c>
      <c r="B1318" s="5">
        <f>SUMPRODUCT('Stocks Returns'!B1314:E1314,$H$10:$K$10)</f>
        <v>-1.6704641298046937E-2</v>
      </c>
      <c r="C1318" s="5">
        <f t="shared" si="61"/>
        <v>1.6704641298046937E-2</v>
      </c>
      <c r="D1318" s="24">
        <f t="shared" si="62"/>
        <v>0.98867243804381433</v>
      </c>
      <c r="E1318" s="24">
        <f t="shared" si="63"/>
        <v>1.5829526334691102</v>
      </c>
    </row>
    <row r="1319" spans="1:5" ht="15" customHeight="1" x14ac:dyDescent="0.2">
      <c r="A1319" s="3">
        <f>'Stocks Returns'!A1315</f>
        <v>44137</v>
      </c>
      <c r="B1319" s="5">
        <f>SUMPRODUCT('Stocks Returns'!B1315:E1315,$H$10:$K$10)</f>
        <v>1.5557647835314927E-2</v>
      </c>
      <c r="C1319" s="5">
        <f t="shared" si="61"/>
        <v>-1.5557647835314927E-2</v>
      </c>
      <c r="D1319" s="24">
        <f t="shared" si="62"/>
        <v>1.0106107946545004</v>
      </c>
      <c r="E1319" s="24">
        <f t="shared" si="63"/>
        <v>1.6049189106528869</v>
      </c>
    </row>
    <row r="1320" spans="1:5" ht="15" customHeight="1" x14ac:dyDescent="0.2">
      <c r="A1320" s="3">
        <f>'Stocks Returns'!A1316</f>
        <v>44138</v>
      </c>
      <c r="B1320" s="5">
        <f>SUMPRODUCT('Stocks Returns'!B1316:E1316,$H$10:$K$10)</f>
        <v>2.0633798145327103E-2</v>
      </c>
      <c r="C1320" s="5">
        <f t="shared" si="61"/>
        <v>-2.0633798145327103E-2</v>
      </c>
      <c r="D1320" s="24">
        <f t="shared" si="62"/>
        <v>1.0140625768653087</v>
      </c>
      <c r="E1320" s="24">
        <f t="shared" si="63"/>
        <v>1.6081982331695972</v>
      </c>
    </row>
    <row r="1321" spans="1:5" ht="15" customHeight="1" x14ac:dyDescent="0.2">
      <c r="A1321" s="3">
        <f>'Stocks Returns'!A1317</f>
        <v>44139</v>
      </c>
      <c r="B1321" s="5">
        <f>SUMPRODUCT('Stocks Returns'!B1317:E1317,$H$10:$K$10)</f>
        <v>3.0680588348964279E-2</v>
      </c>
      <c r="C1321" s="5">
        <f t="shared" si="61"/>
        <v>-3.0680588348964279E-2</v>
      </c>
      <c r="D1321" s="24">
        <f t="shared" si="62"/>
        <v>1.020894394203782</v>
      </c>
      <c r="E1321" s="24">
        <f t="shared" si="63"/>
        <v>1.6145438983729519</v>
      </c>
    </row>
    <row r="1322" spans="1:5" ht="15" customHeight="1" x14ac:dyDescent="0.2">
      <c r="A1322" s="3">
        <f>'Stocks Returns'!A1318</f>
        <v>44140</v>
      </c>
      <c r="B1322" s="5">
        <f>SUMPRODUCT('Stocks Returns'!B1318:E1318,$H$10:$K$10)</f>
        <v>2.0791913709051292E-2</v>
      </c>
      <c r="C1322" s="5">
        <f t="shared" si="61"/>
        <v>-2.0791913709051292E-2</v>
      </c>
      <c r="D1322" s="24">
        <f t="shared" si="62"/>
        <v>1.014170095448641</v>
      </c>
      <c r="E1322" s="24">
        <f t="shared" si="63"/>
        <v>1.6082995945039984</v>
      </c>
    </row>
    <row r="1323" spans="1:5" ht="15" customHeight="1" x14ac:dyDescent="0.2">
      <c r="A1323" s="3">
        <f>'Stocks Returns'!A1319</f>
        <v>44141</v>
      </c>
      <c r="B1323" s="5">
        <f>SUMPRODUCT('Stocks Returns'!B1319:E1319,$H$10:$K$10)</f>
        <v>8.210060263470419E-3</v>
      </c>
      <c r="C1323" s="5">
        <f t="shared" si="61"/>
        <v>-8.210060263470419E-3</v>
      </c>
      <c r="D1323" s="24">
        <f t="shared" si="62"/>
        <v>1.0056144351056462</v>
      </c>
      <c r="E1323" s="24">
        <f t="shared" si="63"/>
        <v>1.6000860468582283</v>
      </c>
    </row>
    <row r="1324" spans="1:5" ht="15" customHeight="1" x14ac:dyDescent="0.2">
      <c r="A1324" s="3">
        <f>'Stocks Returns'!A1320</f>
        <v>44144</v>
      </c>
      <c r="B1324" s="5">
        <f>SUMPRODUCT('Stocks Returns'!B1320:E1320,$H$10:$K$10)</f>
        <v>6.7124730365833066E-2</v>
      </c>
      <c r="C1324" s="5">
        <f t="shared" si="61"/>
        <v>-6.7124730365833066E-2</v>
      </c>
      <c r="D1324" s="24">
        <f t="shared" si="62"/>
        <v>1.0456764107752528</v>
      </c>
      <c r="E1324" s="24">
        <f t="shared" si="63"/>
        <v>1.6359100524917327</v>
      </c>
    </row>
    <row r="1325" spans="1:5" ht="15" customHeight="1" x14ac:dyDescent="0.2">
      <c r="A1325" s="3">
        <f>'Stocks Returns'!A1321</f>
        <v>44145</v>
      </c>
      <c r="B1325" s="5">
        <f>SUMPRODUCT('Stocks Returns'!B1321:E1321,$H$10:$K$10)</f>
        <v>1.7414130752965018E-4</v>
      </c>
      <c r="C1325" s="5">
        <f t="shared" si="61"/>
        <v>-1.7414130752965018E-4</v>
      </c>
      <c r="D1325" s="24">
        <f t="shared" si="62"/>
        <v>1.0001500102156065</v>
      </c>
      <c r="E1325" s="24">
        <f t="shared" si="63"/>
        <v>1.5946848570968115</v>
      </c>
    </row>
    <row r="1326" spans="1:5" ht="15" customHeight="1" x14ac:dyDescent="0.2">
      <c r="A1326" s="3">
        <f>'Stocks Returns'!A1322</f>
        <v>44146</v>
      </c>
      <c r="B1326" s="5">
        <f>SUMPRODUCT('Stocks Returns'!B1322:E1322,$H$10:$K$10)</f>
        <v>5.5843202257397219E-5</v>
      </c>
      <c r="C1326" s="5">
        <f t="shared" si="61"/>
        <v>-5.5843202257397219E-5</v>
      </c>
      <c r="D1326" s="24">
        <f t="shared" si="62"/>
        <v>1.0000695675040212</v>
      </c>
      <c r="E1326" s="24">
        <f t="shared" si="63"/>
        <v>1.5946044497161327</v>
      </c>
    </row>
    <row r="1327" spans="1:5" ht="15" customHeight="1" x14ac:dyDescent="0.2">
      <c r="A1327" s="3">
        <f>'Stocks Returns'!A1323</f>
        <v>44147</v>
      </c>
      <c r="B1327" s="5">
        <f>SUMPRODUCT('Stocks Returns'!B1323:E1323,$H$10:$K$10)</f>
        <v>-2.1019139956925195E-2</v>
      </c>
      <c r="C1327" s="5">
        <f t="shared" si="61"/>
        <v>2.1019139956925195E-2</v>
      </c>
      <c r="D1327" s="24">
        <f t="shared" si="62"/>
        <v>0.9857385789557771</v>
      </c>
      <c r="E1327" s="24">
        <f t="shared" si="63"/>
        <v>1.5798705439989629</v>
      </c>
    </row>
    <row r="1328" spans="1:5" ht="15" customHeight="1" x14ac:dyDescent="0.2">
      <c r="A1328" s="3">
        <f>'Stocks Returns'!A1324</f>
        <v>44148</v>
      </c>
      <c r="B1328" s="5">
        <f>SUMPRODUCT('Stocks Returns'!B1324:E1324,$H$10:$K$10)</f>
        <v>1.16076194763775E-2</v>
      </c>
      <c r="C1328" s="5">
        <f t="shared" si="61"/>
        <v>-1.16076194763775E-2</v>
      </c>
      <c r="D1328" s="24">
        <f t="shared" si="62"/>
        <v>1.007924775370423</v>
      </c>
      <c r="E1328" s="24">
        <f t="shared" si="63"/>
        <v>1.6023333979444954</v>
      </c>
    </row>
    <row r="1329" spans="1:5" ht="15" customHeight="1" x14ac:dyDescent="0.2">
      <c r="A1329" s="3">
        <f>'Stocks Returns'!A1325</f>
        <v>44151</v>
      </c>
      <c r="B1329" s="5">
        <f>SUMPRODUCT('Stocks Returns'!B1325:E1325,$H$10:$K$10)</f>
        <v>1.2084875332516249E-2</v>
      </c>
      <c r="C1329" s="5">
        <f t="shared" si="61"/>
        <v>-1.2084875332516249E-2</v>
      </c>
      <c r="D1329" s="24">
        <f t="shared" si="62"/>
        <v>1.0082493093525973</v>
      </c>
      <c r="E1329" s="24">
        <f t="shared" si="63"/>
        <v>1.6026473486603561</v>
      </c>
    </row>
    <row r="1330" spans="1:5" ht="15" customHeight="1" x14ac:dyDescent="0.2">
      <c r="A1330" s="3">
        <f>'Stocks Returns'!A1326</f>
        <v>44152</v>
      </c>
      <c r="B1330" s="5">
        <f>SUMPRODUCT('Stocks Returns'!B1326:E1326,$H$10:$K$10)</f>
        <v>-9.8841017444035485E-3</v>
      </c>
      <c r="C1330" s="5">
        <f t="shared" si="61"/>
        <v>9.8841017444035485E-3</v>
      </c>
      <c r="D1330" s="24">
        <f t="shared" si="62"/>
        <v>0.99331040494029177</v>
      </c>
      <c r="E1330" s="24">
        <f t="shared" si="63"/>
        <v>1.5877561937666458</v>
      </c>
    </row>
    <row r="1331" spans="1:5" ht="15" customHeight="1" x14ac:dyDescent="0.2">
      <c r="A1331" s="3">
        <f>'Stocks Returns'!A1327</f>
        <v>44153</v>
      </c>
      <c r="B1331" s="5">
        <f>SUMPRODUCT('Stocks Returns'!B1327:E1327,$H$10:$K$10)</f>
        <v>-1.4060046903913832E-2</v>
      </c>
      <c r="C1331" s="5">
        <f t="shared" si="61"/>
        <v>1.4060046903913832E-2</v>
      </c>
      <c r="D1331" s="24">
        <f t="shared" si="62"/>
        <v>0.99047076223182484</v>
      </c>
      <c r="E1331" s="24">
        <f t="shared" si="63"/>
        <v>1.5848251915867921</v>
      </c>
    </row>
    <row r="1332" spans="1:5" ht="15" customHeight="1" x14ac:dyDescent="0.2">
      <c r="A1332" s="3">
        <f>'Stocks Returns'!A1328</f>
        <v>44154</v>
      </c>
      <c r="B1332" s="5">
        <f>SUMPRODUCT('Stocks Returns'!B1328:E1328,$H$10:$K$10)</f>
        <v>5.0031173753116226E-4</v>
      </c>
      <c r="C1332" s="5">
        <f t="shared" si="61"/>
        <v>-5.0031173753116226E-4</v>
      </c>
      <c r="D1332" s="24">
        <f t="shared" si="62"/>
        <v>1.0003718061080074</v>
      </c>
      <c r="E1332" s="24">
        <f t="shared" si="63"/>
        <v>1.5949064214517401</v>
      </c>
    </row>
    <row r="1333" spans="1:5" ht="15" customHeight="1" x14ac:dyDescent="0.2">
      <c r="A1333" s="3">
        <f>'Stocks Returns'!A1329</f>
        <v>44155</v>
      </c>
      <c r="B1333" s="5">
        <f>SUMPRODUCT('Stocks Returns'!B1329:E1329,$H$10:$K$10)</f>
        <v>-1.426678792395682E-2</v>
      </c>
      <c r="C1333" s="5">
        <f t="shared" si="61"/>
        <v>1.426678792395682E-2</v>
      </c>
      <c r="D1333" s="24">
        <f t="shared" si="62"/>
        <v>0.99033017833819559</v>
      </c>
      <c r="E1333" s="24">
        <f t="shared" si="63"/>
        <v>1.5846792611411615</v>
      </c>
    </row>
    <row r="1334" spans="1:5" ht="15" customHeight="1" x14ac:dyDescent="0.2">
      <c r="A1334" s="3">
        <f>'Stocks Returns'!A1330</f>
        <v>44158</v>
      </c>
      <c r="B1334" s="5">
        <f>SUMPRODUCT('Stocks Returns'!B1330:E1330,$H$10:$K$10)</f>
        <v>1.9953258280194838E-2</v>
      </c>
      <c r="C1334" s="5">
        <f t="shared" si="61"/>
        <v>-1.9953258280194838E-2</v>
      </c>
      <c r="D1334" s="24">
        <f t="shared" si="62"/>
        <v>1.0135998097570187</v>
      </c>
      <c r="E1334" s="24">
        <f t="shared" si="63"/>
        <v>1.6077614246119185</v>
      </c>
    </row>
    <row r="1335" spans="1:5" ht="15" customHeight="1" x14ac:dyDescent="0.2">
      <c r="A1335" s="3">
        <f>'Stocks Returns'!A1331</f>
        <v>44159</v>
      </c>
      <c r="B1335" s="5">
        <f>SUMPRODUCT('Stocks Returns'!B1331:E1331,$H$10:$K$10)</f>
        <v>7.9798644933217807E-3</v>
      </c>
      <c r="C1335" s="5">
        <f t="shared" si="61"/>
        <v>-7.9798644933217807E-3</v>
      </c>
      <c r="D1335" s="24">
        <f t="shared" si="62"/>
        <v>1.005457901981945</v>
      </c>
      <c r="E1335" s="24">
        <f t="shared" si="63"/>
        <v>1.5999329993444911</v>
      </c>
    </row>
    <row r="1336" spans="1:5" ht="15" customHeight="1" x14ac:dyDescent="0.2">
      <c r="A1336" s="3">
        <f>'Stocks Returns'!A1332</f>
        <v>44160</v>
      </c>
      <c r="B1336" s="5">
        <f>SUMPRODUCT('Stocks Returns'!B1332:E1332,$H$10:$K$10)</f>
        <v>4.3137380832886799E-3</v>
      </c>
      <c r="C1336" s="5">
        <f t="shared" si="61"/>
        <v>-4.3137380832886799E-3</v>
      </c>
      <c r="D1336" s="24">
        <f t="shared" si="62"/>
        <v>1.0029649360231225</v>
      </c>
      <c r="E1336" s="24">
        <f t="shared" si="63"/>
        <v>1.5974822114394487</v>
      </c>
    </row>
    <row r="1337" spans="1:5" ht="15" customHeight="1" x14ac:dyDescent="0.2">
      <c r="A1337" s="3">
        <f>'Stocks Returns'!A1333</f>
        <v>44161</v>
      </c>
      <c r="B1337" s="5">
        <f>SUMPRODUCT('Stocks Returns'!B1333:E1333,$H$10:$K$10)</f>
        <v>0</v>
      </c>
      <c r="C1337" s="5">
        <f t="shared" si="61"/>
        <v>0</v>
      </c>
      <c r="D1337" s="24">
        <f t="shared" si="62"/>
        <v>1.0000315941264861</v>
      </c>
      <c r="E1337" s="24">
        <f t="shared" si="63"/>
        <v>1.594566484021902</v>
      </c>
    </row>
    <row r="1338" spans="1:5" ht="15" customHeight="1" x14ac:dyDescent="0.2">
      <c r="A1338" s="3">
        <f>'Stocks Returns'!A1334</f>
        <v>44162</v>
      </c>
      <c r="B1338" s="5">
        <f>SUMPRODUCT('Stocks Returns'!B1334:E1334,$H$10:$K$10)</f>
        <v>1.0448727433476765E-3</v>
      </c>
      <c r="C1338" s="5">
        <f t="shared" si="61"/>
        <v>-1.0448727433476765E-3</v>
      </c>
      <c r="D1338" s="24">
        <f t="shared" si="62"/>
        <v>1.0007421075919627</v>
      </c>
      <c r="E1338" s="24">
        <f t="shared" si="63"/>
        <v>1.5952758974913879</v>
      </c>
    </row>
    <row r="1339" spans="1:5" ht="15" customHeight="1" x14ac:dyDescent="0.2">
      <c r="A1339" s="3">
        <f>'Stocks Returns'!A1335</f>
        <v>44165</v>
      </c>
      <c r="B1339" s="5">
        <f>SUMPRODUCT('Stocks Returns'!B1335:E1335,$H$10:$K$10)</f>
        <v>-2.2976251368752323E-3</v>
      </c>
      <c r="C1339" s="5">
        <f t="shared" si="61"/>
        <v>2.2976251368752323E-3</v>
      </c>
      <c r="D1339" s="24">
        <f t="shared" si="62"/>
        <v>0.99846920903341108</v>
      </c>
      <c r="E1339" s="24">
        <f t="shared" si="63"/>
        <v>1.5929994190638261</v>
      </c>
    </row>
    <row r="1340" spans="1:5" ht="15" customHeight="1" x14ac:dyDescent="0.2">
      <c r="A1340" s="3">
        <f>'Stocks Returns'!A1336</f>
        <v>44166</v>
      </c>
      <c r="B1340" s="5">
        <f>SUMPRODUCT('Stocks Returns'!B1336:E1336,$H$10:$K$10)</f>
        <v>5.1595352896827438E-3</v>
      </c>
      <c r="C1340" s="5">
        <f t="shared" si="61"/>
        <v>-5.1595352896827438E-3</v>
      </c>
      <c r="D1340" s="24">
        <f t="shared" si="62"/>
        <v>1.0035400781234705</v>
      </c>
      <c r="E1340" s="24">
        <f t="shared" si="63"/>
        <v>1.5980498464913482</v>
      </c>
    </row>
    <row r="1341" spans="1:5" ht="15" customHeight="1" x14ac:dyDescent="0.2">
      <c r="A1341" s="3">
        <f>'Stocks Returns'!A1337</f>
        <v>44167</v>
      </c>
      <c r="B1341" s="5">
        <f>SUMPRODUCT('Stocks Returns'!B1337:E1337,$H$10:$K$10)</f>
        <v>-4.1556442599262385E-3</v>
      </c>
      <c r="C1341" s="5">
        <f t="shared" si="61"/>
        <v>4.1556442599262385E-3</v>
      </c>
      <c r="D1341" s="24">
        <f t="shared" si="62"/>
        <v>0.99720575602973638</v>
      </c>
      <c r="E1341" s="24">
        <f t="shared" si="63"/>
        <v>1.5917250613863949</v>
      </c>
    </row>
    <row r="1342" spans="1:5" ht="15" customHeight="1" x14ac:dyDescent="0.2">
      <c r="A1342" s="3">
        <f>'Stocks Returns'!A1338</f>
        <v>44168</v>
      </c>
      <c r="B1342" s="5">
        <f>SUMPRODUCT('Stocks Returns'!B1338:E1338,$H$10:$K$10)</f>
        <v>-8.5940924787224118E-3</v>
      </c>
      <c r="C1342" s="5">
        <f t="shared" si="61"/>
        <v>8.5940924787224118E-3</v>
      </c>
      <c r="D1342" s="24">
        <f t="shared" si="62"/>
        <v>0.994187611240955</v>
      </c>
      <c r="E1342" s="24">
        <f t="shared" si="63"/>
        <v>1.5886551967416405</v>
      </c>
    </row>
    <row r="1343" spans="1:5" ht="15" customHeight="1" x14ac:dyDescent="0.2">
      <c r="A1343" s="3">
        <f>'Stocks Returns'!A1339</f>
        <v>44169</v>
      </c>
      <c r="B1343" s="5">
        <f>SUMPRODUCT('Stocks Returns'!B1339:E1339,$H$10:$K$10)</f>
        <v>2.3890411099209734E-2</v>
      </c>
      <c r="C1343" s="5">
        <f t="shared" si="61"/>
        <v>-2.3890411099209734E-2</v>
      </c>
      <c r="D1343" s="24">
        <f t="shared" si="62"/>
        <v>1.0162770736739488</v>
      </c>
      <c r="E1343" s="24">
        <f t="shared" si="63"/>
        <v>1.6102763017094699</v>
      </c>
    </row>
    <row r="1344" spans="1:5" ht="15" customHeight="1" x14ac:dyDescent="0.2">
      <c r="A1344" s="3">
        <f>'Stocks Returns'!A1340</f>
        <v>44172</v>
      </c>
      <c r="B1344" s="5">
        <f>SUMPRODUCT('Stocks Returns'!B1340:E1340,$H$10:$K$10)</f>
        <v>1.5629885591562952E-4</v>
      </c>
      <c r="C1344" s="5">
        <f t="shared" si="61"/>
        <v>-1.5629885591562952E-4</v>
      </c>
      <c r="D1344" s="24">
        <f t="shared" si="62"/>
        <v>1.0001378773485088</v>
      </c>
      <c r="E1344" s="24">
        <f t="shared" si="63"/>
        <v>1.594672731216523</v>
      </c>
    </row>
    <row r="1345" spans="1:5" ht="15" customHeight="1" x14ac:dyDescent="0.2">
      <c r="A1345" s="3">
        <f>'Stocks Returns'!A1341</f>
        <v>44173</v>
      </c>
      <c r="B1345" s="5">
        <f>SUMPRODUCT('Stocks Returns'!B1341:E1341,$H$10:$K$10)</f>
        <v>3.8188072502309448E-4</v>
      </c>
      <c r="C1345" s="5">
        <f t="shared" si="61"/>
        <v>-3.8188072502309448E-4</v>
      </c>
      <c r="D1345" s="24">
        <f t="shared" si="62"/>
        <v>1.0002912730195019</v>
      </c>
      <c r="E1345" s="24">
        <f t="shared" si="63"/>
        <v>1.594825995198442</v>
      </c>
    </row>
    <row r="1346" spans="1:5" ht="15" customHeight="1" x14ac:dyDescent="0.2">
      <c r="A1346" s="3">
        <f>'Stocks Returns'!A1342</f>
        <v>44174</v>
      </c>
      <c r="B1346" s="5">
        <f>SUMPRODUCT('Stocks Returns'!B1342:E1342,$H$10:$K$10)</f>
        <v>-1.640650246460279E-2</v>
      </c>
      <c r="C1346" s="5">
        <f t="shared" si="61"/>
        <v>1.640650246460279E-2</v>
      </c>
      <c r="D1346" s="24">
        <f t="shared" si="62"/>
        <v>0.98887517245055634</v>
      </c>
      <c r="E1346" s="24">
        <f t="shared" si="63"/>
        <v>1.5831643699170006</v>
      </c>
    </row>
    <row r="1347" spans="1:5" ht="15" customHeight="1" x14ac:dyDescent="0.2">
      <c r="A1347" s="3">
        <f>'Stocks Returns'!A1343</f>
        <v>44175</v>
      </c>
      <c r="B1347" s="5">
        <f>SUMPRODUCT('Stocks Returns'!B1343:E1343,$H$10:$K$10)</f>
        <v>-8.4872208944092361E-3</v>
      </c>
      <c r="C1347" s="5">
        <f t="shared" si="61"/>
        <v>8.4872208944092361E-3</v>
      </c>
      <c r="D1347" s="24">
        <f t="shared" si="62"/>
        <v>0.99426028391828791</v>
      </c>
      <c r="E1347" s="24">
        <f t="shared" si="63"/>
        <v>1.5887295387892806</v>
      </c>
    </row>
    <row r="1348" spans="1:5" ht="15" customHeight="1" x14ac:dyDescent="0.2">
      <c r="A1348" s="3">
        <f>'Stocks Returns'!A1344</f>
        <v>44176</v>
      </c>
      <c r="B1348" s="5">
        <f>SUMPRODUCT('Stocks Returns'!B1344:E1344,$H$10:$K$10)</f>
        <v>-5.730828093279911E-3</v>
      </c>
      <c r="C1348" s="5">
        <f t="shared" si="61"/>
        <v>5.730828093279911E-3</v>
      </c>
      <c r="D1348" s="24">
        <f t="shared" si="62"/>
        <v>0.99613463102305588</v>
      </c>
      <c r="E1348" s="24">
        <f t="shared" si="63"/>
        <v>1.5906397176697054</v>
      </c>
    </row>
    <row r="1349" spans="1:5" ht="15" customHeight="1" x14ac:dyDescent="0.2">
      <c r="A1349" s="3">
        <f>'Stocks Returns'!A1345</f>
        <v>44179</v>
      </c>
      <c r="B1349" s="5">
        <f>SUMPRODUCT('Stocks Returns'!B1345:E1345,$H$10:$K$10)</f>
        <v>4.8996918669807921E-3</v>
      </c>
      <c r="C1349" s="5">
        <f t="shared" si="61"/>
        <v>-4.8996918669807921E-3</v>
      </c>
      <c r="D1349" s="24">
        <f t="shared" si="62"/>
        <v>1.0033633845960332</v>
      </c>
      <c r="E1349" s="24">
        <f t="shared" si="63"/>
        <v>1.5978756009928734</v>
      </c>
    </row>
    <row r="1350" spans="1:5" ht="15" customHeight="1" x14ac:dyDescent="0.2">
      <c r="A1350" s="3">
        <f>'Stocks Returns'!A1346</f>
        <v>44180</v>
      </c>
      <c r="B1350" s="5">
        <f>SUMPRODUCT('Stocks Returns'!B1346:E1346,$H$10:$K$10)</f>
        <v>4.7837856494280066E-3</v>
      </c>
      <c r="C1350" s="5">
        <f t="shared" ref="C1350:C1413" si="64">-B1350</f>
        <v>-4.7837856494280066E-3</v>
      </c>
      <c r="D1350" s="24">
        <f t="shared" ref="D1350:D1413" si="65">1+$H$13+$H$19*(B1350-$H$13)</f>
        <v>1.0032845683680973</v>
      </c>
      <c r="E1350" s="24">
        <f t="shared" ref="E1350:E1413" si="66">$H$22*D1350-$H$23*D1350^2-LN(1+$H$24*EXP(1-D1350^3))</f>
        <v>1.5977978361863145</v>
      </c>
    </row>
    <row r="1351" spans="1:5" ht="15" customHeight="1" x14ac:dyDescent="0.2">
      <c r="A1351" s="3">
        <f>'Stocks Returns'!A1347</f>
        <v>44181</v>
      </c>
      <c r="B1351" s="5">
        <f>SUMPRODUCT('Stocks Returns'!B1347:E1347,$H$10:$K$10)</f>
        <v>-1.7010043464052492E-3</v>
      </c>
      <c r="C1351" s="5">
        <f t="shared" si="64"/>
        <v>1.7010043464052492E-3</v>
      </c>
      <c r="D1351" s="24">
        <f t="shared" si="65"/>
        <v>0.99887491117093063</v>
      </c>
      <c r="E1351" s="24">
        <f t="shared" si="66"/>
        <v>1.5934072733112368</v>
      </c>
    </row>
    <row r="1352" spans="1:5" ht="15" customHeight="1" x14ac:dyDescent="0.2">
      <c r="A1352" s="3">
        <f>'Stocks Returns'!A1348</f>
        <v>44182</v>
      </c>
      <c r="B1352" s="5">
        <f>SUMPRODUCT('Stocks Returns'!B1348:E1348,$H$10:$K$10)</f>
        <v>1.3325230519095474E-2</v>
      </c>
      <c r="C1352" s="5">
        <f t="shared" si="64"/>
        <v>-1.3325230519095474E-2</v>
      </c>
      <c r="D1352" s="24">
        <f t="shared" si="65"/>
        <v>1.0090927508794711</v>
      </c>
      <c r="E1352" s="24">
        <f t="shared" si="66"/>
        <v>1.6034612814127998</v>
      </c>
    </row>
    <row r="1353" spans="1:5" ht="15" customHeight="1" x14ac:dyDescent="0.2">
      <c r="A1353" s="3">
        <f>'Stocks Returns'!A1349</f>
        <v>44183</v>
      </c>
      <c r="B1353" s="5">
        <f>SUMPRODUCT('Stocks Returns'!B1349:E1349,$H$10:$K$10)</f>
        <v>-4.4767376554343078E-4</v>
      </c>
      <c r="C1353" s="5">
        <f t="shared" si="64"/>
        <v>4.4767376554343078E-4</v>
      </c>
      <c r="D1353" s="24">
        <f t="shared" si="65"/>
        <v>0.99972717596591665</v>
      </c>
      <c r="E1353" s="24">
        <f t="shared" si="66"/>
        <v>1.5942619190189191</v>
      </c>
    </row>
    <row r="1354" spans="1:5" ht="15" customHeight="1" x14ac:dyDescent="0.2">
      <c r="A1354" s="3">
        <f>'Stocks Returns'!A1350</f>
        <v>44186</v>
      </c>
      <c r="B1354" s="5">
        <f>SUMPRODUCT('Stocks Returns'!B1350:E1350,$H$10:$K$10)</f>
        <v>-1.0083331076274999E-2</v>
      </c>
      <c r="C1354" s="5">
        <f t="shared" si="64"/>
        <v>1.0083331076274999E-2</v>
      </c>
      <c r="D1354" s="24">
        <f t="shared" si="65"/>
        <v>0.99317492899461923</v>
      </c>
      <c r="E1354" s="24">
        <f t="shared" si="66"/>
        <v>1.5876170806699768</v>
      </c>
    </row>
    <row r="1355" spans="1:5" ht="15" customHeight="1" x14ac:dyDescent="0.2">
      <c r="A1355" s="3">
        <f>'Stocks Returns'!A1351</f>
        <v>44187</v>
      </c>
      <c r="B1355" s="5">
        <f>SUMPRODUCT('Stocks Returns'!B1351:E1351,$H$10:$K$10)</f>
        <v>-1.4640167992524331E-2</v>
      </c>
      <c r="C1355" s="5">
        <f t="shared" si="64"/>
        <v>1.4640167992524331E-2</v>
      </c>
      <c r="D1355" s="24">
        <f t="shared" si="65"/>
        <v>0.99007627989156965</v>
      </c>
      <c r="E1355" s="24">
        <f t="shared" si="66"/>
        <v>1.5844155102193842</v>
      </c>
    </row>
    <row r="1356" spans="1:5" ht="15" customHeight="1" x14ac:dyDescent="0.2">
      <c r="A1356" s="3">
        <f>'Stocks Returns'!A1352</f>
        <v>44188</v>
      </c>
      <c r="B1356" s="5">
        <f>SUMPRODUCT('Stocks Returns'!B1352:E1352,$H$10:$K$10)</f>
        <v>-2.852772973985741E-3</v>
      </c>
      <c r="C1356" s="5">
        <f t="shared" si="64"/>
        <v>2.852772973985741E-3</v>
      </c>
      <c r="D1356" s="24">
        <f t="shared" si="65"/>
        <v>0.99809170850417595</v>
      </c>
      <c r="E1356" s="24">
        <f t="shared" si="66"/>
        <v>1.5926193265031698</v>
      </c>
    </row>
    <row r="1357" spans="1:5" ht="15" customHeight="1" x14ac:dyDescent="0.2">
      <c r="A1357" s="3">
        <f>'Stocks Returns'!A1353</f>
        <v>44189</v>
      </c>
      <c r="B1357" s="5">
        <f>SUMPRODUCT('Stocks Returns'!B1353:E1353,$H$10:$K$10)</f>
        <v>1.5623164048488073E-2</v>
      </c>
      <c r="C1357" s="5">
        <f t="shared" si="64"/>
        <v>-1.5623164048488073E-2</v>
      </c>
      <c r="D1357" s="24">
        <f t="shared" si="65"/>
        <v>1.010655345679458</v>
      </c>
      <c r="E1357" s="24">
        <f t="shared" si="66"/>
        <v>1.6049615465877927</v>
      </c>
    </row>
    <row r="1358" spans="1:5" ht="15" customHeight="1" x14ac:dyDescent="0.2">
      <c r="A1358" s="3">
        <f>'Stocks Returns'!A1354</f>
        <v>44190</v>
      </c>
      <c r="B1358" s="5">
        <f>SUMPRODUCT('Stocks Returns'!B1354:E1354,$H$10:$K$10)</f>
        <v>0</v>
      </c>
      <c r="C1358" s="5">
        <f t="shared" si="64"/>
        <v>0</v>
      </c>
      <c r="D1358" s="24">
        <f t="shared" si="65"/>
        <v>1.0000315941264861</v>
      </c>
      <c r="E1358" s="24">
        <f t="shared" si="66"/>
        <v>1.594566484021902</v>
      </c>
    </row>
    <row r="1359" spans="1:5" ht="15" customHeight="1" x14ac:dyDescent="0.2">
      <c r="A1359" s="3">
        <f>'Stocks Returns'!A1355</f>
        <v>44193</v>
      </c>
      <c r="B1359" s="5">
        <f>SUMPRODUCT('Stocks Returns'!B1355:E1355,$H$10:$K$10)</f>
        <v>1.7022970258733703E-2</v>
      </c>
      <c r="C1359" s="5">
        <f t="shared" si="64"/>
        <v>-1.7022970258733703E-2</v>
      </c>
      <c r="D1359" s="24">
        <f t="shared" si="65"/>
        <v>1.011607213902425</v>
      </c>
      <c r="E1359" s="24">
        <f t="shared" si="66"/>
        <v>1.6058705586240127</v>
      </c>
    </row>
    <row r="1360" spans="1:5" ht="15" customHeight="1" x14ac:dyDescent="0.2">
      <c r="A1360" s="3">
        <f>'Stocks Returns'!A1356</f>
        <v>44194</v>
      </c>
      <c r="B1360" s="5">
        <f>SUMPRODUCT('Stocks Returns'!B1356:E1356,$H$10:$K$10)</f>
        <v>6.9002418398563664E-3</v>
      </c>
      <c r="C1360" s="5">
        <f t="shared" si="64"/>
        <v>-6.9002418398563664E-3</v>
      </c>
      <c r="D1360" s="24">
        <f t="shared" si="65"/>
        <v>1.0047237585775886</v>
      </c>
      <c r="E1360" s="24">
        <f t="shared" si="66"/>
        <v>1.5992138819345061</v>
      </c>
    </row>
    <row r="1361" spans="1:5" ht="15" customHeight="1" x14ac:dyDescent="0.2">
      <c r="A1361" s="3">
        <f>'Stocks Returns'!A1357</f>
        <v>44195</v>
      </c>
      <c r="B1361" s="5">
        <f>SUMPRODUCT('Stocks Returns'!B1357:E1357,$H$10:$K$10)</f>
        <v>1.8130841456995547E-2</v>
      </c>
      <c r="C1361" s="5">
        <f t="shared" si="64"/>
        <v>-1.8130841456995547E-2</v>
      </c>
      <c r="D1361" s="24">
        <f t="shared" si="65"/>
        <v>1.0123605663172432</v>
      </c>
      <c r="E1361" s="24">
        <f t="shared" si="66"/>
        <v>1.6065873637082104</v>
      </c>
    </row>
    <row r="1362" spans="1:5" ht="15" customHeight="1" x14ac:dyDescent="0.2">
      <c r="A1362" s="3">
        <f>'Stocks Returns'!A1358</f>
        <v>44196</v>
      </c>
      <c r="B1362" s="5">
        <f>SUMPRODUCT('Stocks Returns'!B1358:E1358,$H$10:$K$10)</f>
        <v>2.2943647833981815E-3</v>
      </c>
      <c r="C1362" s="5">
        <f t="shared" si="64"/>
        <v>-2.2943647833981815E-3</v>
      </c>
      <c r="D1362" s="24">
        <f t="shared" si="65"/>
        <v>1.001591762179197</v>
      </c>
      <c r="E1362" s="24">
        <f t="shared" si="66"/>
        <v>1.5961215812772902</v>
      </c>
    </row>
    <row r="1363" spans="1:5" ht="15" customHeight="1" x14ac:dyDescent="0.2">
      <c r="A1363" s="3">
        <f>'Stocks Returns'!A1359</f>
        <v>44197</v>
      </c>
      <c r="B1363" s="5">
        <f>SUMPRODUCT('Stocks Returns'!B1359:E1359,$H$10:$K$10)</f>
        <v>0</v>
      </c>
      <c r="C1363" s="5">
        <f t="shared" si="64"/>
        <v>0</v>
      </c>
      <c r="D1363" s="24">
        <f t="shared" si="65"/>
        <v>1.0000315941264861</v>
      </c>
      <c r="E1363" s="24">
        <f t="shared" si="66"/>
        <v>1.594566484021902</v>
      </c>
    </row>
    <row r="1364" spans="1:5" ht="15" customHeight="1" x14ac:dyDescent="0.2">
      <c r="A1364" s="3">
        <f>'Stocks Returns'!A1360</f>
        <v>44200</v>
      </c>
      <c r="B1364" s="5">
        <f>SUMPRODUCT('Stocks Returns'!B1360:E1360,$H$10:$K$10)</f>
        <v>-4.6307467899075741E-3</v>
      </c>
      <c r="C1364" s="5">
        <f t="shared" si="64"/>
        <v>4.6307467899075741E-3</v>
      </c>
      <c r="D1364" s="24">
        <f t="shared" si="65"/>
        <v>0.99688268630934906</v>
      </c>
      <c r="E1364" s="24">
        <f t="shared" si="66"/>
        <v>1.5913981832627258</v>
      </c>
    </row>
    <row r="1365" spans="1:5" ht="15" customHeight="1" x14ac:dyDescent="0.2">
      <c r="A1365" s="3">
        <f>'Stocks Returns'!A1361</f>
        <v>44201</v>
      </c>
      <c r="B1365" s="5">
        <f>SUMPRODUCT('Stocks Returns'!B1361:E1361,$H$10:$K$10)</f>
        <v>-1.1865493084357951E-2</v>
      </c>
      <c r="C1365" s="5">
        <f t="shared" si="64"/>
        <v>1.1865493084357951E-2</v>
      </c>
      <c r="D1365" s="24">
        <f t="shared" si="65"/>
        <v>0.99196305882912283</v>
      </c>
      <c r="E1365" s="24">
        <f t="shared" si="66"/>
        <v>1.5863694562560031</v>
      </c>
    </row>
    <row r="1366" spans="1:5" ht="15" customHeight="1" x14ac:dyDescent="0.2">
      <c r="A1366" s="3">
        <f>'Stocks Returns'!A1362</f>
        <v>44202</v>
      </c>
      <c r="B1366" s="5">
        <f>SUMPRODUCT('Stocks Returns'!B1362:E1362,$H$10:$K$10)</f>
        <v>-6.5083294134536621E-3</v>
      </c>
      <c r="C1366" s="5">
        <f t="shared" si="64"/>
        <v>6.5083294134536621E-3</v>
      </c>
      <c r="D1366" s="24">
        <f t="shared" si="65"/>
        <v>0.99560593012533771</v>
      </c>
      <c r="E1366" s="24">
        <f t="shared" si="66"/>
        <v>1.5901023192794621</v>
      </c>
    </row>
    <row r="1367" spans="1:5" ht="15" customHeight="1" x14ac:dyDescent="0.2">
      <c r="A1367" s="3">
        <f>'Stocks Returns'!A1363</f>
        <v>44203</v>
      </c>
      <c r="B1367" s="5">
        <f>SUMPRODUCT('Stocks Returns'!B1363:E1363,$H$10:$K$10)</f>
        <v>8.3529166348929838E-3</v>
      </c>
      <c r="C1367" s="5">
        <f t="shared" si="64"/>
        <v>-8.3529166348929838E-3</v>
      </c>
      <c r="D1367" s="24">
        <f t="shared" si="65"/>
        <v>1.0057115774382135</v>
      </c>
      <c r="E1367" s="24">
        <f t="shared" si="66"/>
        <v>1.6001809762299639</v>
      </c>
    </row>
    <row r="1368" spans="1:5" ht="15" customHeight="1" x14ac:dyDescent="0.2">
      <c r="A1368" s="3">
        <f>'Stocks Returns'!A1364</f>
        <v>44204</v>
      </c>
      <c r="B1368" s="5">
        <f>SUMPRODUCT('Stocks Returns'!B1364:E1364,$H$10:$K$10)</f>
        <v>6.3913910496421747E-3</v>
      </c>
      <c r="C1368" s="5">
        <f t="shared" si="64"/>
        <v>-6.3913910496421747E-3</v>
      </c>
      <c r="D1368" s="24">
        <f t="shared" si="65"/>
        <v>1.0043777400402429</v>
      </c>
      <c r="E1368" s="24">
        <f t="shared" si="66"/>
        <v>1.5988741907020505</v>
      </c>
    </row>
    <row r="1369" spans="1:5" ht="15" customHeight="1" x14ac:dyDescent="0.2">
      <c r="A1369" s="3">
        <f>'Stocks Returns'!A1365</f>
        <v>44207</v>
      </c>
      <c r="B1369" s="5">
        <f>SUMPRODUCT('Stocks Returns'!B1365:E1365,$H$10:$K$10)</f>
        <v>-1.067244706850122E-2</v>
      </c>
      <c r="C1369" s="5">
        <f t="shared" si="64"/>
        <v>1.067244706850122E-2</v>
      </c>
      <c r="D1369" s="24">
        <f t="shared" si="65"/>
        <v>0.99277433011990535</v>
      </c>
      <c r="E1369" s="24">
        <f t="shared" si="66"/>
        <v>1.5872053032437154</v>
      </c>
    </row>
    <row r="1370" spans="1:5" ht="15" customHeight="1" x14ac:dyDescent="0.2">
      <c r="A1370" s="3">
        <f>'Stocks Returns'!A1366</f>
        <v>44208</v>
      </c>
      <c r="B1370" s="5">
        <f>SUMPRODUCT('Stocks Returns'!B1366:E1366,$H$10:$K$10)</f>
        <v>-1.6487104202705605E-2</v>
      </c>
      <c r="C1370" s="5">
        <f t="shared" si="64"/>
        <v>1.6487104202705605E-2</v>
      </c>
      <c r="D1370" s="24">
        <f t="shared" si="65"/>
        <v>0.98882036326864642</v>
      </c>
      <c r="E1370" s="24">
        <f t="shared" si="66"/>
        <v>1.5831071428906087</v>
      </c>
    </row>
    <row r="1371" spans="1:5" ht="15" customHeight="1" x14ac:dyDescent="0.2">
      <c r="A1371" s="3">
        <f>'Stocks Returns'!A1367</f>
        <v>44209</v>
      </c>
      <c r="B1371" s="5">
        <f>SUMPRODUCT('Stocks Returns'!B1367:E1367,$H$10:$K$10)</f>
        <v>2.8367463075659096E-3</v>
      </c>
      <c r="C1371" s="5">
        <f t="shared" si="64"/>
        <v>-2.8367463075659096E-3</v>
      </c>
      <c r="D1371" s="24">
        <f t="shared" si="65"/>
        <v>1.001960581615631</v>
      </c>
      <c r="E1371" s="24">
        <f t="shared" si="66"/>
        <v>1.5964877756924867</v>
      </c>
    </row>
    <row r="1372" spans="1:5" ht="15" customHeight="1" x14ac:dyDescent="0.2">
      <c r="A1372" s="3">
        <f>'Stocks Returns'!A1368</f>
        <v>44210</v>
      </c>
      <c r="B1372" s="5">
        <f>SUMPRODUCT('Stocks Returns'!B1368:E1368,$H$10:$K$10)</f>
        <v>-3.1557489224099664E-2</v>
      </c>
      <c r="C1372" s="5">
        <f t="shared" si="64"/>
        <v>3.1557489224099664E-2</v>
      </c>
      <c r="D1372" s="24">
        <f t="shared" si="65"/>
        <v>0.97857250145409846</v>
      </c>
      <c r="E1372" s="24">
        <f t="shared" si="66"/>
        <v>1.5722021414235594</v>
      </c>
    </row>
    <row r="1373" spans="1:5" ht="15" customHeight="1" x14ac:dyDescent="0.2">
      <c r="A1373" s="3">
        <f>'Stocks Returns'!A1369</f>
        <v>44211</v>
      </c>
      <c r="B1373" s="5">
        <f>SUMPRODUCT('Stocks Returns'!B1369:E1369,$H$10:$K$10)</f>
        <v>-3.7762153991976102E-3</v>
      </c>
      <c r="C1373" s="5">
        <f t="shared" si="64"/>
        <v>3.7762153991976102E-3</v>
      </c>
      <c r="D1373" s="24">
        <f t="shared" si="65"/>
        <v>0.99746376765503186</v>
      </c>
      <c r="E1373" s="24">
        <f t="shared" si="66"/>
        <v>1.5919858163327967</v>
      </c>
    </row>
    <row r="1374" spans="1:5" ht="15" customHeight="1" x14ac:dyDescent="0.2">
      <c r="A1374" s="3">
        <f>'Stocks Returns'!A1370</f>
        <v>44214</v>
      </c>
      <c r="B1374" s="5">
        <f>SUMPRODUCT('Stocks Returns'!B1370:E1370,$H$10:$K$10)</f>
        <v>0</v>
      </c>
      <c r="C1374" s="5">
        <f t="shared" si="64"/>
        <v>0</v>
      </c>
      <c r="D1374" s="24">
        <f t="shared" si="65"/>
        <v>1.0000315941264861</v>
      </c>
      <c r="E1374" s="24">
        <f t="shared" si="66"/>
        <v>1.594566484021902</v>
      </c>
    </row>
    <row r="1375" spans="1:5" ht="15" customHeight="1" x14ac:dyDescent="0.2">
      <c r="A1375" s="3">
        <f>'Stocks Returns'!A1371</f>
        <v>44215</v>
      </c>
      <c r="B1375" s="5">
        <f>SUMPRODUCT('Stocks Returns'!B1371:E1371,$H$10:$K$10)</f>
        <v>2.7957079418120105E-3</v>
      </c>
      <c r="C1375" s="5">
        <f t="shared" si="64"/>
        <v>-2.7957079418120105E-3</v>
      </c>
      <c r="D1375" s="24">
        <f t="shared" si="65"/>
        <v>1.0019326755269184</v>
      </c>
      <c r="E1375" s="24">
        <f t="shared" si="66"/>
        <v>1.5964600873182653</v>
      </c>
    </row>
    <row r="1376" spans="1:5" ht="15" customHeight="1" x14ac:dyDescent="0.2">
      <c r="A1376" s="3">
        <f>'Stocks Returns'!A1372</f>
        <v>44216</v>
      </c>
      <c r="B1376" s="5">
        <f>SUMPRODUCT('Stocks Returns'!B1372:E1372,$H$10:$K$10)</f>
        <v>1.9370663207648839E-2</v>
      </c>
      <c r="C1376" s="5">
        <f t="shared" si="64"/>
        <v>-1.9370663207648839E-2</v>
      </c>
      <c r="D1376" s="24">
        <f t="shared" si="65"/>
        <v>1.0132036451076873</v>
      </c>
      <c r="E1376" s="24">
        <f t="shared" si="66"/>
        <v>1.6073867832582176</v>
      </c>
    </row>
    <row r="1377" spans="1:5" ht="15" customHeight="1" x14ac:dyDescent="0.2">
      <c r="A1377" s="3">
        <f>'Stocks Returns'!A1373</f>
        <v>44217</v>
      </c>
      <c r="B1377" s="5">
        <f>SUMPRODUCT('Stocks Returns'!B1373:E1373,$H$10:$K$10)</f>
        <v>-4.0783659611097894E-3</v>
      </c>
      <c r="C1377" s="5">
        <f t="shared" si="64"/>
        <v>4.0783659611097894E-3</v>
      </c>
      <c r="D1377" s="24">
        <f t="shared" si="65"/>
        <v>0.99725830527293158</v>
      </c>
      <c r="E1377" s="24">
        <f t="shared" si="66"/>
        <v>1.5917781908397424</v>
      </c>
    </row>
    <row r="1378" spans="1:5" ht="15" customHeight="1" x14ac:dyDescent="0.2">
      <c r="A1378" s="3">
        <f>'Stocks Returns'!A1374</f>
        <v>44218</v>
      </c>
      <c r="B1378" s="5">
        <f>SUMPRODUCT('Stocks Returns'!B1374:E1374,$H$10:$K$10)</f>
        <v>-1.5133352451084773E-2</v>
      </c>
      <c r="C1378" s="5">
        <f t="shared" si="64"/>
        <v>1.5133352451084773E-2</v>
      </c>
      <c r="D1378" s="24">
        <f t="shared" si="65"/>
        <v>0.98974091445974854</v>
      </c>
      <c r="E1378" s="24">
        <f t="shared" si="66"/>
        <v>1.5840667435802025</v>
      </c>
    </row>
    <row r="1379" spans="1:5" ht="15" customHeight="1" x14ac:dyDescent="0.2">
      <c r="A1379" s="3">
        <f>'Stocks Returns'!A1375</f>
        <v>44221</v>
      </c>
      <c r="B1379" s="5">
        <f>SUMPRODUCT('Stocks Returns'!B1375:E1375,$H$10:$K$10)</f>
        <v>-5.2293763286378166E-3</v>
      </c>
      <c r="C1379" s="5">
        <f t="shared" si="64"/>
        <v>5.2293763286378166E-3</v>
      </c>
      <c r="D1379" s="24">
        <f t="shared" si="65"/>
        <v>0.99647561822301245</v>
      </c>
      <c r="E1379" s="24">
        <f t="shared" si="66"/>
        <v>1.5909857258856897</v>
      </c>
    </row>
    <row r="1380" spans="1:5" ht="15" customHeight="1" x14ac:dyDescent="0.2">
      <c r="A1380" s="3">
        <f>'Stocks Returns'!A1376</f>
        <v>44222</v>
      </c>
      <c r="B1380" s="5">
        <f>SUMPRODUCT('Stocks Returns'!B1376:E1376,$H$10:$K$10)</f>
        <v>2.4953872887199594E-3</v>
      </c>
      <c r="C1380" s="5">
        <f t="shared" si="64"/>
        <v>-2.4953872887199594E-3</v>
      </c>
      <c r="D1380" s="24">
        <f t="shared" si="65"/>
        <v>1.0017284574828158</v>
      </c>
      <c r="E1380" s="24">
        <f t="shared" si="66"/>
        <v>1.596257367355242</v>
      </c>
    </row>
    <row r="1381" spans="1:5" ht="15" customHeight="1" x14ac:dyDescent="0.2">
      <c r="A1381" s="3">
        <f>'Stocks Returns'!A1377</f>
        <v>44223</v>
      </c>
      <c r="B1381" s="5">
        <f>SUMPRODUCT('Stocks Returns'!B1377:E1377,$H$10:$K$10)</f>
        <v>-3.8442258545514967E-2</v>
      </c>
      <c r="C1381" s="5">
        <f t="shared" si="64"/>
        <v>3.8442258545514967E-2</v>
      </c>
      <c r="D1381" s="24">
        <f t="shared" si="65"/>
        <v>0.97389085831553601</v>
      </c>
      <c r="E1381" s="24">
        <f t="shared" si="66"/>
        <v>1.5670858963152638</v>
      </c>
    </row>
    <row r="1382" spans="1:5" ht="15" customHeight="1" x14ac:dyDescent="0.2">
      <c r="A1382" s="3">
        <f>'Stocks Returns'!A1378</f>
        <v>44224</v>
      </c>
      <c r="B1382" s="5">
        <f>SUMPRODUCT('Stocks Returns'!B1378:E1378,$H$10:$K$10)</f>
        <v>1.859776257933482E-2</v>
      </c>
      <c r="C1382" s="5">
        <f t="shared" si="64"/>
        <v>-1.859776257933482E-2</v>
      </c>
      <c r="D1382" s="24">
        <f t="shared" si="65"/>
        <v>1.0126780726804339</v>
      </c>
      <c r="E1382" s="24">
        <f t="shared" si="66"/>
        <v>1.6068887701685324</v>
      </c>
    </row>
    <row r="1383" spans="1:5" ht="15" customHeight="1" x14ac:dyDescent="0.2">
      <c r="A1383" s="3">
        <f>'Stocks Returns'!A1379</f>
        <v>44225</v>
      </c>
      <c r="B1383" s="5">
        <f>SUMPRODUCT('Stocks Returns'!B1379:E1379,$H$10:$K$10)</f>
        <v>-2.4561608114985763E-2</v>
      </c>
      <c r="C1383" s="5">
        <f t="shared" si="64"/>
        <v>2.4561608114985763E-2</v>
      </c>
      <c r="D1383" s="24">
        <f t="shared" si="65"/>
        <v>0.98332970060829594</v>
      </c>
      <c r="E1383" s="24">
        <f t="shared" si="66"/>
        <v>1.5773149376417455</v>
      </c>
    </row>
    <row r="1384" spans="1:5" ht="15" customHeight="1" x14ac:dyDescent="0.2">
      <c r="A1384" s="3">
        <f>'Stocks Returns'!A1380</f>
        <v>44228</v>
      </c>
      <c r="B1384" s="5">
        <f>SUMPRODUCT('Stocks Returns'!B1380:E1380,$H$10:$K$10)</f>
        <v>2.7835623774367116E-2</v>
      </c>
      <c r="C1384" s="5">
        <f t="shared" si="64"/>
        <v>-2.7835623774367116E-2</v>
      </c>
      <c r="D1384" s="24">
        <f t="shared" si="65"/>
        <v>1.0189598182930559</v>
      </c>
      <c r="E1384" s="24">
        <f t="shared" si="66"/>
        <v>1.6127666230253215</v>
      </c>
    </row>
    <row r="1385" spans="1:5" ht="15" customHeight="1" x14ac:dyDescent="0.2">
      <c r="A1385" s="3">
        <f>'Stocks Returns'!A1381</f>
        <v>44229</v>
      </c>
      <c r="B1385" s="5">
        <f>SUMPRODUCT('Stocks Returns'!B1381:E1381,$H$10:$K$10)</f>
        <v>2.0635344488698006E-2</v>
      </c>
      <c r="C1385" s="5">
        <f t="shared" si="64"/>
        <v>-2.0635344488698006E-2</v>
      </c>
      <c r="D1385" s="24">
        <f t="shared" si="65"/>
        <v>1.0140636283788009</v>
      </c>
      <c r="E1385" s="24">
        <f t="shared" si="66"/>
        <v>1.6081992246965082</v>
      </c>
    </row>
    <row r="1386" spans="1:5" ht="15" customHeight="1" x14ac:dyDescent="0.2">
      <c r="A1386" s="3">
        <f>'Stocks Returns'!A1382</f>
        <v>44230</v>
      </c>
      <c r="B1386" s="5">
        <f>SUMPRODUCT('Stocks Returns'!B1382:E1382,$H$10:$K$10)</f>
        <v>-7.6409235601468013E-3</v>
      </c>
      <c r="C1386" s="5">
        <f t="shared" si="64"/>
        <v>7.6409235601468013E-3</v>
      </c>
      <c r="D1386" s="24">
        <f t="shared" si="65"/>
        <v>0.99483576610558644</v>
      </c>
      <c r="E1386" s="24">
        <f t="shared" si="66"/>
        <v>1.5893175027078759</v>
      </c>
    </row>
    <row r="1387" spans="1:5" ht="15" customHeight="1" x14ac:dyDescent="0.2">
      <c r="A1387" s="3">
        <f>'Stocks Returns'!A1383</f>
        <v>44231</v>
      </c>
      <c r="B1387" s="5">
        <f>SUMPRODUCT('Stocks Returns'!B1383:E1383,$H$10:$K$10)</f>
        <v>3.8234502489711233E-2</v>
      </c>
      <c r="C1387" s="5">
        <f t="shared" si="64"/>
        <v>-3.8234502489711233E-2</v>
      </c>
      <c r="D1387" s="24">
        <f t="shared" si="65"/>
        <v>1.0260310558194898</v>
      </c>
      <c r="E1387" s="24">
        <f t="shared" si="66"/>
        <v>1.6191870232840635</v>
      </c>
    </row>
    <row r="1388" spans="1:5" ht="15" customHeight="1" x14ac:dyDescent="0.2">
      <c r="A1388" s="3">
        <f>'Stocks Returns'!A1384</f>
        <v>44232</v>
      </c>
      <c r="B1388" s="5">
        <f>SUMPRODUCT('Stocks Returns'!B1384:E1384,$H$10:$K$10)</f>
        <v>-1.1765809021916599E-3</v>
      </c>
      <c r="C1388" s="5">
        <f t="shared" si="64"/>
        <v>1.1765809021916599E-3</v>
      </c>
      <c r="D1388" s="24">
        <f t="shared" si="65"/>
        <v>0.9992315191129959</v>
      </c>
      <c r="E1388" s="24">
        <f t="shared" si="66"/>
        <v>1.5937652304840535</v>
      </c>
    </row>
    <row r="1389" spans="1:5" ht="15" customHeight="1" x14ac:dyDescent="0.2">
      <c r="A1389" s="3">
        <f>'Stocks Returns'!A1385</f>
        <v>44235</v>
      </c>
      <c r="B1389" s="5">
        <f>SUMPRODUCT('Stocks Returns'!B1385:E1385,$H$10:$K$10)</f>
        <v>-4.4172068174194229E-3</v>
      </c>
      <c r="C1389" s="5">
        <f t="shared" si="64"/>
        <v>4.4172068174194229E-3</v>
      </c>
      <c r="D1389" s="24">
        <f t="shared" si="65"/>
        <v>0.99702789349064103</v>
      </c>
      <c r="E1389" s="24">
        <f t="shared" si="66"/>
        <v>1.5915451535205727</v>
      </c>
    </row>
    <row r="1390" spans="1:5" ht="15" customHeight="1" x14ac:dyDescent="0.2">
      <c r="A1390" s="3">
        <f>'Stocks Returns'!A1386</f>
        <v>44236</v>
      </c>
      <c r="B1390" s="5">
        <f>SUMPRODUCT('Stocks Returns'!B1386:E1386,$H$10:$K$10)</f>
        <v>-1.8488695650362471E-3</v>
      </c>
      <c r="C1390" s="5">
        <f t="shared" si="64"/>
        <v>1.8488695650362471E-3</v>
      </c>
      <c r="D1390" s="24">
        <f t="shared" si="65"/>
        <v>0.99877436282226162</v>
      </c>
      <c r="E1390" s="24">
        <f t="shared" si="66"/>
        <v>1.5933062527950177</v>
      </c>
    </row>
    <row r="1391" spans="1:5" ht="15" customHeight="1" x14ac:dyDescent="0.2">
      <c r="A1391" s="3">
        <f>'Stocks Returns'!A1387</f>
        <v>44237</v>
      </c>
      <c r="B1391" s="5">
        <f>SUMPRODUCT('Stocks Returns'!B1387:E1387,$H$10:$K$10)</f>
        <v>-5.3563487042752162E-4</v>
      </c>
      <c r="C1391" s="5">
        <f t="shared" si="64"/>
        <v>5.3563487042752162E-4</v>
      </c>
      <c r="D1391" s="24">
        <f t="shared" si="65"/>
        <v>0.99966736241459553</v>
      </c>
      <c r="E1391" s="24">
        <f t="shared" si="66"/>
        <v>1.5942020330599738</v>
      </c>
    </row>
    <row r="1392" spans="1:5" ht="15" customHeight="1" x14ac:dyDescent="0.2">
      <c r="A1392" s="3">
        <f>'Stocks Returns'!A1388</f>
        <v>44238</v>
      </c>
      <c r="B1392" s="5">
        <f>SUMPRODUCT('Stocks Returns'!B1388:E1388,$H$10:$K$10)</f>
        <v>2.1769656265225104E-2</v>
      </c>
      <c r="C1392" s="5">
        <f t="shared" si="64"/>
        <v>-2.1769656265225104E-2</v>
      </c>
      <c r="D1392" s="24">
        <f t="shared" si="65"/>
        <v>1.0148349603868392</v>
      </c>
      <c r="E1392" s="24">
        <f t="shared" si="66"/>
        <v>1.608925327938916</v>
      </c>
    </row>
    <row r="1393" spans="1:5" ht="15" customHeight="1" x14ac:dyDescent="0.2">
      <c r="A1393" s="3">
        <f>'Stocks Returns'!A1389</f>
        <v>44239</v>
      </c>
      <c r="B1393" s="5">
        <f>SUMPRODUCT('Stocks Returns'!B1389:E1389,$H$10:$K$10)</f>
        <v>-2.0755948680802822E-3</v>
      </c>
      <c r="C1393" s="5">
        <f t="shared" si="64"/>
        <v>2.0755948680802822E-3</v>
      </c>
      <c r="D1393" s="24">
        <f t="shared" si="65"/>
        <v>0.99862018961619159</v>
      </c>
      <c r="E1393" s="24">
        <f t="shared" si="66"/>
        <v>1.593151277255771</v>
      </c>
    </row>
    <row r="1394" spans="1:5" ht="15" customHeight="1" x14ac:dyDescent="0.2">
      <c r="A1394" s="3">
        <f>'Stocks Returns'!A1390</f>
        <v>44242</v>
      </c>
      <c r="B1394" s="5">
        <f>SUMPRODUCT('Stocks Returns'!B1390:E1390,$H$10:$K$10)</f>
        <v>0</v>
      </c>
      <c r="C1394" s="5">
        <f t="shared" si="64"/>
        <v>0</v>
      </c>
      <c r="D1394" s="24">
        <f t="shared" si="65"/>
        <v>1.0000315941264861</v>
      </c>
      <c r="E1394" s="24">
        <f t="shared" si="66"/>
        <v>1.594566484021902</v>
      </c>
    </row>
    <row r="1395" spans="1:5" ht="15" customHeight="1" x14ac:dyDescent="0.2">
      <c r="A1395" s="3">
        <f>'Stocks Returns'!A1391</f>
        <v>44243</v>
      </c>
      <c r="B1395" s="5">
        <f>SUMPRODUCT('Stocks Returns'!B1391:E1391,$H$10:$K$10)</f>
        <v>-7.6207230169335867E-3</v>
      </c>
      <c r="C1395" s="5">
        <f t="shared" si="64"/>
        <v>7.6207230169335867E-3</v>
      </c>
      <c r="D1395" s="24">
        <f t="shared" si="65"/>
        <v>0.99484950247497139</v>
      </c>
      <c r="E1395" s="24">
        <f t="shared" si="66"/>
        <v>1.589331520992928</v>
      </c>
    </row>
    <row r="1396" spans="1:5" ht="15" customHeight="1" x14ac:dyDescent="0.2">
      <c r="A1396" s="3">
        <f>'Stocks Returns'!A1392</f>
        <v>44244</v>
      </c>
      <c r="B1396" s="5">
        <f>SUMPRODUCT('Stocks Returns'!B1392:E1392,$H$10:$K$10)</f>
        <v>-1.3098534662756359E-3</v>
      </c>
      <c r="C1396" s="5">
        <f t="shared" si="64"/>
        <v>1.3098534662756359E-3</v>
      </c>
      <c r="D1396" s="24">
        <f t="shared" si="65"/>
        <v>0.99914089376941873</v>
      </c>
      <c r="E1396" s="24">
        <f t="shared" si="66"/>
        <v>1.5936743103794293</v>
      </c>
    </row>
    <row r="1397" spans="1:5" ht="15" customHeight="1" x14ac:dyDescent="0.2">
      <c r="A1397" s="3">
        <f>'Stocks Returns'!A1393</f>
        <v>44245</v>
      </c>
      <c r="B1397" s="5">
        <f>SUMPRODUCT('Stocks Returns'!B1393:E1393,$H$10:$K$10)</f>
        <v>4.9974639389746027E-3</v>
      </c>
      <c r="C1397" s="5">
        <f t="shared" si="64"/>
        <v>-4.9974639389746027E-3</v>
      </c>
      <c r="D1397" s="24">
        <f t="shared" si="65"/>
        <v>1.003429869604989</v>
      </c>
      <c r="E1397" s="24">
        <f t="shared" si="66"/>
        <v>1.5979411796301484</v>
      </c>
    </row>
    <row r="1398" spans="1:5" ht="15" customHeight="1" x14ac:dyDescent="0.2">
      <c r="A1398" s="3">
        <f>'Stocks Returns'!A1394</f>
        <v>44246</v>
      </c>
      <c r="B1398" s="5">
        <f>SUMPRODUCT('Stocks Returns'!B1394:E1394,$H$10:$K$10)</f>
        <v>-1.7423541213337924E-2</v>
      </c>
      <c r="C1398" s="5">
        <f t="shared" si="64"/>
        <v>1.7423541213337924E-2</v>
      </c>
      <c r="D1398" s="24">
        <f t="shared" si="65"/>
        <v>0.98818358610141643</v>
      </c>
      <c r="E1398" s="24">
        <f t="shared" si="66"/>
        <v>1.5824414141365746</v>
      </c>
    </row>
    <row r="1399" spans="1:5" ht="15" customHeight="1" x14ac:dyDescent="0.2">
      <c r="A1399" s="3">
        <f>'Stocks Returns'!A1395</f>
        <v>44249</v>
      </c>
      <c r="B1399" s="5">
        <f>SUMPRODUCT('Stocks Returns'!B1395:E1395,$H$10:$K$10)</f>
        <v>1.2942262478578976E-2</v>
      </c>
      <c r="C1399" s="5">
        <f t="shared" si="64"/>
        <v>-1.2942262478578976E-2</v>
      </c>
      <c r="D1399" s="24">
        <f t="shared" si="65"/>
        <v>1.00883233261192</v>
      </c>
      <c r="E1399" s="24">
        <f t="shared" si="66"/>
        <v>1.6032102831646518</v>
      </c>
    </row>
    <row r="1400" spans="1:5" ht="15" customHeight="1" x14ac:dyDescent="0.2">
      <c r="A1400" s="3">
        <f>'Stocks Returns'!A1396</f>
        <v>44250</v>
      </c>
      <c r="B1400" s="5">
        <f>SUMPRODUCT('Stocks Returns'!B1396:E1396,$H$10:$K$10)</f>
        <v>1.6695908719143785E-2</v>
      </c>
      <c r="C1400" s="5">
        <f t="shared" si="64"/>
        <v>-1.6695908719143785E-2</v>
      </c>
      <c r="D1400" s="24">
        <f t="shared" si="65"/>
        <v>1.011384812055504</v>
      </c>
      <c r="E1400" s="24">
        <f t="shared" si="66"/>
        <v>1.6056585018231591</v>
      </c>
    </row>
    <row r="1401" spans="1:5" ht="15" customHeight="1" x14ac:dyDescent="0.2">
      <c r="A1401" s="3">
        <f>'Stocks Returns'!A1397</f>
        <v>44251</v>
      </c>
      <c r="B1401" s="5">
        <f>SUMPRODUCT('Stocks Returns'!B1397:E1397,$H$10:$K$10)</f>
        <v>3.3069106073983473E-2</v>
      </c>
      <c r="C1401" s="5">
        <f t="shared" si="64"/>
        <v>-3.3069106073983473E-2</v>
      </c>
      <c r="D1401" s="24">
        <f t="shared" si="65"/>
        <v>1.0225185862567949</v>
      </c>
      <c r="E1401" s="24">
        <f t="shared" si="66"/>
        <v>1.6160239807712626</v>
      </c>
    </row>
    <row r="1402" spans="1:5" ht="15" customHeight="1" x14ac:dyDescent="0.2">
      <c r="A1402" s="3">
        <f>'Stocks Returns'!A1398</f>
        <v>44252</v>
      </c>
      <c r="B1402" s="5">
        <f>SUMPRODUCT('Stocks Returns'!B1398:E1398,$H$10:$K$10)</f>
        <v>-2.8549730403744689E-2</v>
      </c>
      <c r="C1402" s="5">
        <f t="shared" si="64"/>
        <v>2.8549730403744689E-2</v>
      </c>
      <c r="D1402" s="24">
        <f t="shared" si="65"/>
        <v>0.98061777745193979</v>
      </c>
      <c r="E1402" s="24">
        <f t="shared" si="66"/>
        <v>1.5744109740792374</v>
      </c>
    </row>
    <row r="1403" spans="1:5" ht="15" customHeight="1" x14ac:dyDescent="0.2">
      <c r="A1403" s="3">
        <f>'Stocks Returns'!A1399</f>
        <v>44253</v>
      </c>
      <c r="B1403" s="5">
        <f>SUMPRODUCT('Stocks Returns'!B1399:E1399,$H$10:$K$10)</f>
        <v>-3.3828460953939724E-3</v>
      </c>
      <c r="C1403" s="5">
        <f t="shared" si="64"/>
        <v>3.3828460953939724E-3</v>
      </c>
      <c r="D1403" s="24">
        <f t="shared" si="65"/>
        <v>0.99773125878161828</v>
      </c>
      <c r="E1403" s="24">
        <f t="shared" si="66"/>
        <v>1.5922558718590776</v>
      </c>
    </row>
    <row r="1404" spans="1:5" ht="15" customHeight="1" x14ac:dyDescent="0.2">
      <c r="A1404" s="3">
        <f>'Stocks Returns'!A1400</f>
        <v>44256</v>
      </c>
      <c r="B1404" s="5">
        <f>SUMPRODUCT('Stocks Returns'!B1400:E1400,$H$10:$K$10)</f>
        <v>2.1146710276892449E-2</v>
      </c>
      <c r="C1404" s="5">
        <f t="shared" si="64"/>
        <v>-2.1146710276892449E-2</v>
      </c>
      <c r="D1404" s="24">
        <f t="shared" si="65"/>
        <v>1.014411357114773</v>
      </c>
      <c r="E1404" s="24">
        <f t="shared" si="66"/>
        <v>1.6085268667600672</v>
      </c>
    </row>
    <row r="1405" spans="1:5" ht="15" customHeight="1" x14ac:dyDescent="0.2">
      <c r="A1405" s="3">
        <f>'Stocks Returns'!A1401</f>
        <v>44257</v>
      </c>
      <c r="B1405" s="5">
        <f>SUMPRODUCT('Stocks Returns'!B1401:E1401,$H$10:$K$10)</f>
        <v>-6.5767360553517836E-3</v>
      </c>
      <c r="C1405" s="5">
        <f t="shared" si="64"/>
        <v>6.5767360553517836E-3</v>
      </c>
      <c r="D1405" s="24">
        <f t="shared" si="65"/>
        <v>0.99555941360884703</v>
      </c>
      <c r="E1405" s="24">
        <f t="shared" si="66"/>
        <v>1.5900549844719976</v>
      </c>
    </row>
    <row r="1406" spans="1:5" ht="15" customHeight="1" x14ac:dyDescent="0.2">
      <c r="A1406" s="3">
        <f>'Stocks Returns'!A1402</f>
        <v>44258</v>
      </c>
      <c r="B1406" s="5">
        <f>SUMPRODUCT('Stocks Returns'!B1402:E1402,$H$10:$K$10)</f>
        <v>-5.701821534527818E-3</v>
      </c>
      <c r="C1406" s="5">
        <f t="shared" si="64"/>
        <v>5.701821534527818E-3</v>
      </c>
      <c r="D1406" s="24">
        <f t="shared" si="65"/>
        <v>0.99615435548300735</v>
      </c>
      <c r="E1406" s="24">
        <f t="shared" si="66"/>
        <v>1.5906597451499118</v>
      </c>
    </row>
    <row r="1407" spans="1:5" ht="15" customHeight="1" x14ac:dyDescent="0.2">
      <c r="A1407" s="3">
        <f>'Stocks Returns'!A1403</f>
        <v>44259</v>
      </c>
      <c r="B1407" s="5">
        <f>SUMPRODUCT('Stocks Returns'!B1403:E1403,$H$10:$K$10)</f>
        <v>-1.8485974236911323E-2</v>
      </c>
      <c r="C1407" s="5">
        <f t="shared" si="64"/>
        <v>1.8485974236911323E-2</v>
      </c>
      <c r="D1407" s="24">
        <f t="shared" si="65"/>
        <v>0.98746113164538651</v>
      </c>
      <c r="E1407" s="24">
        <f t="shared" si="66"/>
        <v>1.5816841948997848</v>
      </c>
    </row>
    <row r="1408" spans="1:5" ht="15" customHeight="1" x14ac:dyDescent="0.2">
      <c r="A1408" s="3">
        <f>'Stocks Returns'!A1404</f>
        <v>44260</v>
      </c>
      <c r="B1408" s="5">
        <f>SUMPRODUCT('Stocks Returns'!B1404:E1404,$H$10:$K$10)</f>
        <v>2.0094115285602693E-2</v>
      </c>
      <c r="C1408" s="5">
        <f t="shared" si="64"/>
        <v>-2.0094115285602693E-2</v>
      </c>
      <c r="D1408" s="24">
        <f t="shared" si="65"/>
        <v>1.0136955925206961</v>
      </c>
      <c r="E1408" s="24">
        <f t="shared" si="66"/>
        <v>1.6078519067733907</v>
      </c>
    </row>
    <row r="1409" spans="1:5" ht="15" customHeight="1" x14ac:dyDescent="0.2">
      <c r="A1409" s="3">
        <f>'Stocks Returns'!A1405</f>
        <v>44263</v>
      </c>
      <c r="B1409" s="5">
        <f>SUMPRODUCT('Stocks Returns'!B1405:E1405,$H$10:$K$10)</f>
        <v>1.6226854540810451E-2</v>
      </c>
      <c r="C1409" s="5">
        <f t="shared" si="64"/>
        <v>-1.6226854540810451E-2</v>
      </c>
      <c r="D1409" s="24">
        <f t="shared" si="65"/>
        <v>1.0110658552142373</v>
      </c>
      <c r="E1409" s="24">
        <f t="shared" si="66"/>
        <v>1.6053540280608602</v>
      </c>
    </row>
    <row r="1410" spans="1:5" ht="15" customHeight="1" x14ac:dyDescent="0.2">
      <c r="A1410" s="3">
        <f>'Stocks Returns'!A1406</f>
        <v>44264</v>
      </c>
      <c r="B1410" s="5">
        <f>SUMPRODUCT('Stocks Returns'!B1406:E1406,$H$10:$K$10)</f>
        <v>5.1878841638798969E-3</v>
      </c>
      <c r="C1410" s="5">
        <f t="shared" si="64"/>
        <v>-5.1878841638798969E-3</v>
      </c>
      <c r="D1410" s="24">
        <f t="shared" si="65"/>
        <v>1.0035593553579245</v>
      </c>
      <c r="E1410" s="24">
        <f t="shared" si="66"/>
        <v>1.5980688490378869</v>
      </c>
    </row>
    <row r="1411" spans="1:5" ht="15" customHeight="1" x14ac:dyDescent="0.2">
      <c r="A1411" s="3">
        <f>'Stocks Returns'!A1407</f>
        <v>44265</v>
      </c>
      <c r="B1411" s="5">
        <f>SUMPRODUCT('Stocks Returns'!B1407:E1407,$H$10:$K$10)</f>
        <v>9.6511825528839655E-3</v>
      </c>
      <c r="C1411" s="5">
        <f t="shared" si="64"/>
        <v>-9.6511825528839655E-3</v>
      </c>
      <c r="D1411" s="24">
        <f t="shared" si="65"/>
        <v>1.0065943982624472</v>
      </c>
      <c r="E1411" s="24">
        <f t="shared" si="66"/>
        <v>1.6010419348544629</v>
      </c>
    </row>
    <row r="1412" spans="1:5" ht="15" customHeight="1" x14ac:dyDescent="0.2">
      <c r="A1412" s="3">
        <f>'Stocks Returns'!A1408</f>
        <v>44266</v>
      </c>
      <c r="B1412" s="5">
        <f>SUMPRODUCT('Stocks Returns'!B1408:E1408,$H$10:$K$10)</f>
        <v>1.6033889134270757E-2</v>
      </c>
      <c r="C1412" s="5">
        <f t="shared" si="64"/>
        <v>-1.6033889134270757E-2</v>
      </c>
      <c r="D1412" s="24">
        <f t="shared" si="65"/>
        <v>1.0109346387377904</v>
      </c>
      <c r="E1412" s="24">
        <f t="shared" si="66"/>
        <v>1.6052286490287089</v>
      </c>
    </row>
    <row r="1413" spans="1:5" ht="15" customHeight="1" x14ac:dyDescent="0.2">
      <c r="A1413" s="3">
        <f>'Stocks Returns'!A1409</f>
        <v>44267</v>
      </c>
      <c r="B1413" s="5">
        <f>SUMPRODUCT('Stocks Returns'!B1409:E1409,$H$10:$K$10)</f>
        <v>-7.7117277181357391E-3</v>
      </c>
      <c r="C1413" s="5">
        <f t="shared" si="64"/>
        <v>7.7117277181357391E-3</v>
      </c>
      <c r="D1413" s="24">
        <f t="shared" si="65"/>
        <v>0.99478761927815396</v>
      </c>
      <c r="E1413" s="24">
        <f t="shared" si="66"/>
        <v>1.589268361851049</v>
      </c>
    </row>
    <row r="1414" spans="1:5" ht="15" customHeight="1" x14ac:dyDescent="0.2">
      <c r="A1414" s="3">
        <f>'Stocks Returns'!A1410</f>
        <v>44270</v>
      </c>
      <c r="B1414" s="5">
        <f>SUMPRODUCT('Stocks Returns'!B1410:E1410,$H$10:$K$10)</f>
        <v>-3.4373471133306811E-3</v>
      </c>
      <c r="C1414" s="5">
        <f t="shared" ref="C1414:C1477" si="67">-B1414</f>
        <v>3.4373471133306811E-3</v>
      </c>
      <c r="D1414" s="24">
        <f t="shared" ref="D1414:D1477" si="68">1+$H$13+$H$19*(B1414-$H$13)</f>
        <v>0.99769419808942139</v>
      </c>
      <c r="E1414" s="24">
        <f t="shared" ref="E1414:E1477" si="69">$H$22*D1414-$H$23*D1414^2-LN(1+$H$24*EXP(1-D1414^3))</f>
        <v>1.59221847287023</v>
      </c>
    </row>
    <row r="1415" spans="1:5" ht="15" customHeight="1" x14ac:dyDescent="0.2">
      <c r="A1415" s="3">
        <f>'Stocks Returns'!A1411</f>
        <v>44271</v>
      </c>
      <c r="B1415" s="5">
        <f>SUMPRODUCT('Stocks Returns'!B1411:E1411,$H$10:$K$10)</f>
        <v>5.9757719373835722E-3</v>
      </c>
      <c r="C1415" s="5">
        <f t="shared" si="67"/>
        <v>-5.9757719373835722E-3</v>
      </c>
      <c r="D1415" s="24">
        <f t="shared" si="68"/>
        <v>1.0040951190439071</v>
      </c>
      <c r="E1415" s="24">
        <f t="shared" si="69"/>
        <v>1.5985963792533713</v>
      </c>
    </row>
    <row r="1416" spans="1:5" ht="15" customHeight="1" x14ac:dyDescent="0.2">
      <c r="A1416" s="3">
        <f>'Stocks Returns'!A1412</f>
        <v>44272</v>
      </c>
      <c r="B1416" s="5">
        <f>SUMPRODUCT('Stocks Returns'!B1412:E1412,$H$10:$K$10)</f>
        <v>-4.8691426627745392E-3</v>
      </c>
      <c r="C1416" s="5">
        <f t="shared" si="67"/>
        <v>4.8691426627745392E-3</v>
      </c>
      <c r="D1416" s="24">
        <f t="shared" si="68"/>
        <v>0.99672057711579953</v>
      </c>
      <c r="E1416" s="24">
        <f t="shared" si="69"/>
        <v>1.5912340067552386</v>
      </c>
    </row>
    <row r="1417" spans="1:5" ht="15" customHeight="1" x14ac:dyDescent="0.2">
      <c r="A1417" s="3">
        <f>'Stocks Returns'!A1413</f>
        <v>44273</v>
      </c>
      <c r="B1417" s="5">
        <f>SUMPRODUCT('Stocks Returns'!B1413:E1413,$H$10:$K$10)</f>
        <v>-1.4078110599297292E-2</v>
      </c>
      <c r="C1417" s="5">
        <f t="shared" si="67"/>
        <v>1.4078110599297292E-2</v>
      </c>
      <c r="D1417" s="24">
        <f t="shared" si="68"/>
        <v>0.9904584789189641</v>
      </c>
      <c r="E1417" s="24">
        <f t="shared" si="69"/>
        <v>1.5848124442186422</v>
      </c>
    </row>
    <row r="1418" spans="1:5" ht="15" customHeight="1" x14ac:dyDescent="0.2">
      <c r="A1418" s="3">
        <f>'Stocks Returns'!A1414</f>
        <v>44274</v>
      </c>
      <c r="B1418" s="5">
        <f>SUMPRODUCT('Stocks Returns'!B1414:E1414,$H$10:$K$10)</f>
        <v>-5.5038093931160048E-2</v>
      </c>
      <c r="C1418" s="5">
        <f t="shared" si="67"/>
        <v>5.5038093931160048E-2</v>
      </c>
      <c r="D1418" s="24">
        <f t="shared" si="68"/>
        <v>0.96260569025329734</v>
      </c>
      <c r="E1418" s="24">
        <f t="shared" si="69"/>
        <v>1.5544127186223051</v>
      </c>
    </row>
    <row r="1419" spans="1:5" ht="15" customHeight="1" x14ac:dyDescent="0.2">
      <c r="A1419" s="3">
        <f>'Stocks Returns'!A1415</f>
        <v>44277</v>
      </c>
      <c r="B1419" s="5">
        <f>SUMPRODUCT('Stocks Returns'!B1415:E1415,$H$10:$K$10)</f>
        <v>7.3115513356754184E-3</v>
      </c>
      <c r="C1419" s="5">
        <f t="shared" si="67"/>
        <v>-7.3115513356754184E-3</v>
      </c>
      <c r="D1419" s="24">
        <f t="shared" si="68"/>
        <v>1.0050034490347455</v>
      </c>
      <c r="E1419" s="24">
        <f t="shared" si="69"/>
        <v>1.5994881046536151</v>
      </c>
    </row>
    <row r="1420" spans="1:5" ht="15" customHeight="1" x14ac:dyDescent="0.2">
      <c r="A1420" s="3">
        <f>'Stocks Returns'!A1416</f>
        <v>44278</v>
      </c>
      <c r="B1420" s="5">
        <f>SUMPRODUCT('Stocks Returns'!B1416:E1416,$H$10:$K$10)</f>
        <v>-1.7764416615980749E-3</v>
      </c>
      <c r="C1420" s="5">
        <f t="shared" si="67"/>
        <v>1.7764416615980749E-3</v>
      </c>
      <c r="D1420" s="24">
        <f t="shared" si="68"/>
        <v>0.99882361379659956</v>
      </c>
      <c r="E1420" s="24">
        <f t="shared" si="69"/>
        <v>1.5933557400892784</v>
      </c>
    </row>
    <row r="1421" spans="1:5" ht="15" customHeight="1" x14ac:dyDescent="0.2">
      <c r="A1421" s="3">
        <f>'Stocks Returns'!A1417</f>
        <v>44279</v>
      </c>
      <c r="B1421" s="5">
        <f>SUMPRODUCT('Stocks Returns'!B1417:E1417,$H$10:$K$10)</f>
        <v>-1.8945809016444922E-3</v>
      </c>
      <c r="C1421" s="5">
        <f t="shared" si="67"/>
        <v>1.8945809016444922E-3</v>
      </c>
      <c r="D1421" s="24">
        <f t="shared" si="68"/>
        <v>0.99874327911336791</v>
      </c>
      <c r="E1421" s="24">
        <f t="shared" si="69"/>
        <v>1.5932750149557844</v>
      </c>
    </row>
    <row r="1422" spans="1:5" ht="15" customHeight="1" x14ac:dyDescent="0.2">
      <c r="A1422" s="3">
        <f>'Stocks Returns'!A1418</f>
        <v>44280</v>
      </c>
      <c r="B1422" s="5">
        <f>SUMPRODUCT('Stocks Returns'!B1418:E1418,$H$10:$K$10)</f>
        <v>-2.1131472493841988E-4</v>
      </c>
      <c r="C1422" s="5">
        <f t="shared" si="67"/>
        <v>2.1131472493841988E-4</v>
      </c>
      <c r="D1422" s="24">
        <f t="shared" si="68"/>
        <v>0.99988790011352813</v>
      </c>
      <c r="E1422" s="24">
        <f t="shared" si="69"/>
        <v>1.5944227668744728</v>
      </c>
    </row>
    <row r="1423" spans="1:5" ht="15" customHeight="1" x14ac:dyDescent="0.2">
      <c r="A1423" s="3">
        <f>'Stocks Returns'!A1419</f>
        <v>44281</v>
      </c>
      <c r="B1423" s="5">
        <f>SUMPRODUCT('Stocks Returns'!B1419:E1419,$H$10:$K$10)</f>
        <v>2.8981114674869812E-2</v>
      </c>
      <c r="C1423" s="5">
        <f t="shared" si="67"/>
        <v>-2.8981114674869812E-2</v>
      </c>
      <c r="D1423" s="24">
        <f t="shared" si="68"/>
        <v>1.0197387521053978</v>
      </c>
      <c r="E1423" s="24">
        <f t="shared" si="69"/>
        <v>1.613484094298258</v>
      </c>
    </row>
    <row r="1424" spans="1:5" ht="15" customHeight="1" x14ac:dyDescent="0.2">
      <c r="A1424" s="3">
        <f>'Stocks Returns'!A1420</f>
        <v>44284</v>
      </c>
      <c r="B1424" s="5">
        <f>SUMPRODUCT('Stocks Returns'!B1420:E1420,$H$10:$K$10)</f>
        <v>1.9049980107289804E-3</v>
      </c>
      <c r="C1424" s="5">
        <f t="shared" si="67"/>
        <v>-1.9049980107289804E-3</v>
      </c>
      <c r="D1424" s="24">
        <f t="shared" si="68"/>
        <v>1.001326992773782</v>
      </c>
      <c r="E1424" s="24">
        <f t="shared" si="69"/>
        <v>1.5958583597290685</v>
      </c>
    </row>
    <row r="1425" spans="1:5" ht="15" customHeight="1" x14ac:dyDescent="0.2">
      <c r="A1425" s="3">
        <f>'Stocks Returns'!A1421</f>
        <v>44285</v>
      </c>
      <c r="B1425" s="5">
        <f>SUMPRODUCT('Stocks Returns'!B1421:E1421,$H$10:$K$10)</f>
        <v>-1.1597472632818661E-2</v>
      </c>
      <c r="C1425" s="5">
        <f t="shared" si="67"/>
        <v>1.1597472632818661E-2</v>
      </c>
      <c r="D1425" s="24">
        <f t="shared" si="68"/>
        <v>0.99214531273616957</v>
      </c>
      <c r="E1425" s="24">
        <f t="shared" si="69"/>
        <v>1.5865574569141736</v>
      </c>
    </row>
    <row r="1426" spans="1:5" ht="15" customHeight="1" x14ac:dyDescent="0.2">
      <c r="A1426" s="3">
        <f>'Stocks Returns'!A1422</f>
        <v>44286</v>
      </c>
      <c r="B1426" s="5">
        <f>SUMPRODUCT('Stocks Returns'!B1422:E1422,$H$10:$K$10)</f>
        <v>1.8314239945564732E-3</v>
      </c>
      <c r="C1426" s="5">
        <f t="shared" si="67"/>
        <v>-1.8314239945564732E-3</v>
      </c>
      <c r="D1426" s="24">
        <f t="shared" si="68"/>
        <v>1.0012769624427846</v>
      </c>
      <c r="E1426" s="24">
        <f t="shared" si="69"/>
        <v>1.5958085902910137</v>
      </c>
    </row>
    <row r="1427" spans="1:5" ht="15" customHeight="1" x14ac:dyDescent="0.2">
      <c r="A1427" s="3">
        <f>'Stocks Returns'!A1423</f>
        <v>44287</v>
      </c>
      <c r="B1427" s="5">
        <f>SUMPRODUCT('Stocks Returns'!B1423:E1423,$H$10:$K$10)</f>
        <v>2.4798944585728459E-2</v>
      </c>
      <c r="C1427" s="5">
        <f t="shared" si="67"/>
        <v>-2.4798944585728459E-2</v>
      </c>
      <c r="D1427" s="24">
        <f t="shared" si="68"/>
        <v>1.0168948764447816</v>
      </c>
      <c r="E1427" s="24">
        <f t="shared" si="69"/>
        <v>1.6108524327777607</v>
      </c>
    </row>
    <row r="1428" spans="1:5" ht="15" customHeight="1" x14ac:dyDescent="0.2">
      <c r="A1428" s="3">
        <f>'Stocks Returns'!A1424</f>
        <v>44288</v>
      </c>
      <c r="B1428" s="5">
        <f>SUMPRODUCT('Stocks Returns'!B1424:E1424,$H$10:$K$10)</f>
        <v>0</v>
      </c>
      <c r="C1428" s="5">
        <f t="shared" si="67"/>
        <v>0</v>
      </c>
      <c r="D1428" s="24">
        <f t="shared" si="68"/>
        <v>1.0000315941264861</v>
      </c>
      <c r="E1428" s="24">
        <f t="shared" si="69"/>
        <v>1.594566484021902</v>
      </c>
    </row>
    <row r="1429" spans="1:5" ht="15" customHeight="1" x14ac:dyDescent="0.2">
      <c r="A1429" s="3">
        <f>'Stocks Returns'!A1425</f>
        <v>44291</v>
      </c>
      <c r="B1429" s="5">
        <f>SUMPRODUCT('Stocks Returns'!B1425:E1425,$H$10:$K$10)</f>
        <v>1.0877438065847535E-2</v>
      </c>
      <c r="C1429" s="5">
        <f t="shared" si="67"/>
        <v>-1.0877438065847535E-2</v>
      </c>
      <c r="D1429" s="24">
        <f t="shared" si="68"/>
        <v>1.0074282520112625</v>
      </c>
      <c r="E1429" s="24">
        <f t="shared" si="69"/>
        <v>1.6018522383002156</v>
      </c>
    </row>
    <row r="1430" spans="1:5" ht="15" customHeight="1" x14ac:dyDescent="0.2">
      <c r="A1430" s="3">
        <f>'Stocks Returns'!A1426</f>
        <v>44292</v>
      </c>
      <c r="B1430" s="5">
        <f>SUMPRODUCT('Stocks Returns'!B1426:E1426,$H$10:$K$10)</f>
        <v>-3.0499011064485469E-3</v>
      </c>
      <c r="C1430" s="5">
        <f t="shared" si="67"/>
        <v>3.0499011064485469E-3</v>
      </c>
      <c r="D1430" s="24">
        <f t="shared" si="68"/>
        <v>0.99795766137410125</v>
      </c>
      <c r="E1430" s="24">
        <f t="shared" si="69"/>
        <v>1.592484222323038</v>
      </c>
    </row>
    <row r="1431" spans="1:5" ht="15" customHeight="1" x14ac:dyDescent="0.2">
      <c r="A1431" s="3">
        <f>'Stocks Returns'!A1427</f>
        <v>44293</v>
      </c>
      <c r="B1431" s="5">
        <f>SUMPRODUCT('Stocks Returns'!B1427:E1427,$H$10:$K$10)</f>
        <v>2.1074345457123508E-3</v>
      </c>
      <c r="C1431" s="5">
        <f t="shared" si="67"/>
        <v>-2.1074345457123508E-3</v>
      </c>
      <c r="D1431" s="24">
        <f t="shared" si="68"/>
        <v>1.0014646496175705</v>
      </c>
      <c r="E1431" s="24">
        <f t="shared" si="69"/>
        <v>1.5959952469212084</v>
      </c>
    </row>
    <row r="1432" spans="1:5" ht="15" customHeight="1" x14ac:dyDescent="0.2">
      <c r="A1432" s="3">
        <f>'Stocks Returns'!A1428</f>
        <v>44294</v>
      </c>
      <c r="B1432" s="5">
        <f>SUMPRODUCT('Stocks Returns'!B1428:E1428,$H$10:$K$10)</f>
        <v>6.922292823136761E-3</v>
      </c>
      <c r="C1432" s="5">
        <f t="shared" si="67"/>
        <v>-6.922292823136761E-3</v>
      </c>
      <c r="D1432" s="24">
        <f t="shared" si="68"/>
        <v>1.0047387532462193</v>
      </c>
      <c r="E1432" s="24">
        <f t="shared" si="69"/>
        <v>1.5992285914834747</v>
      </c>
    </row>
    <row r="1433" spans="1:5" ht="15" customHeight="1" x14ac:dyDescent="0.2">
      <c r="A1433" s="3">
        <f>'Stocks Returns'!A1429</f>
        <v>44295</v>
      </c>
      <c r="B1433" s="5">
        <f>SUMPRODUCT('Stocks Returns'!B1429:E1429,$H$10:$K$10)</f>
        <v>7.5600403162123641E-3</v>
      </c>
      <c r="C1433" s="5">
        <f t="shared" si="67"/>
        <v>-7.5600403162123641E-3</v>
      </c>
      <c r="D1433" s="24">
        <f t="shared" si="68"/>
        <v>1.0051724215415105</v>
      </c>
      <c r="E1433" s="24">
        <f t="shared" si="69"/>
        <v>1.5996536207409338</v>
      </c>
    </row>
    <row r="1434" spans="1:5" ht="15" customHeight="1" x14ac:dyDescent="0.2">
      <c r="A1434" s="3">
        <f>'Stocks Returns'!A1430</f>
        <v>44298</v>
      </c>
      <c r="B1434" s="5">
        <f>SUMPRODUCT('Stocks Returns'!B1430:E1430,$H$10:$K$10)</f>
        <v>-5.7641575364512634E-3</v>
      </c>
      <c r="C1434" s="5">
        <f t="shared" si="67"/>
        <v>5.7641575364512634E-3</v>
      </c>
      <c r="D1434" s="24">
        <f t="shared" si="68"/>
        <v>0.99611196700169935</v>
      </c>
      <c r="E1434" s="24">
        <f t="shared" si="69"/>
        <v>1.5906167035620333</v>
      </c>
    </row>
    <row r="1435" spans="1:5" ht="15" customHeight="1" x14ac:dyDescent="0.2">
      <c r="A1435" s="3">
        <f>'Stocks Returns'!A1431</f>
        <v>44299</v>
      </c>
      <c r="B1435" s="5">
        <f>SUMPRODUCT('Stocks Returns'!B1431:E1431,$H$10:$K$10)</f>
        <v>-2.5525279651190834E-3</v>
      </c>
      <c r="C1435" s="5">
        <f t="shared" si="67"/>
        <v>2.5525279651190834E-3</v>
      </c>
      <c r="D1435" s="24">
        <f t="shared" si="68"/>
        <v>0.99829587511020523</v>
      </c>
      <c r="E1435" s="24">
        <f t="shared" si="69"/>
        <v>1.5928249655136926</v>
      </c>
    </row>
    <row r="1436" spans="1:5" ht="15" customHeight="1" x14ac:dyDescent="0.2">
      <c r="A1436" s="3">
        <f>'Stocks Returns'!A1432</f>
        <v>44300</v>
      </c>
      <c r="B1436" s="5">
        <f>SUMPRODUCT('Stocks Returns'!B1432:E1432,$H$10:$K$10)</f>
        <v>3.6192489728930481E-3</v>
      </c>
      <c r="C1436" s="5">
        <f t="shared" si="67"/>
        <v>-3.6192489728930481E-3</v>
      </c>
      <c r="D1436" s="24">
        <f t="shared" si="68"/>
        <v>1.0024926834280534</v>
      </c>
      <c r="E1436" s="24">
        <f t="shared" si="69"/>
        <v>1.5970151277116407</v>
      </c>
    </row>
    <row r="1437" spans="1:5" ht="15" customHeight="1" x14ac:dyDescent="0.2">
      <c r="A1437" s="3">
        <f>'Stocks Returns'!A1433</f>
        <v>44301</v>
      </c>
      <c r="B1437" s="5">
        <f>SUMPRODUCT('Stocks Returns'!B1433:E1433,$H$10:$K$10)</f>
        <v>1.9778309155712416E-2</v>
      </c>
      <c r="C1437" s="5">
        <f t="shared" si="67"/>
        <v>-1.9778309155712416E-2</v>
      </c>
      <c r="D1437" s="24">
        <f t="shared" si="68"/>
        <v>1.0134808443523706</v>
      </c>
      <c r="E1437" s="24">
        <f t="shared" si="69"/>
        <v>1.6076489902379112</v>
      </c>
    </row>
    <row r="1438" spans="1:5" ht="15" customHeight="1" x14ac:dyDescent="0.2">
      <c r="A1438" s="3">
        <f>'Stocks Returns'!A1434</f>
        <v>44302</v>
      </c>
      <c r="B1438" s="5">
        <f>SUMPRODUCT('Stocks Returns'!B1434:E1434,$H$10:$K$10)</f>
        <v>-5.3777765308062921E-4</v>
      </c>
      <c r="C1438" s="5">
        <f t="shared" si="67"/>
        <v>5.3777765308062921E-4</v>
      </c>
      <c r="D1438" s="24">
        <f t="shared" si="68"/>
        <v>0.99966590532239141</v>
      </c>
      <c r="E1438" s="24">
        <f t="shared" si="69"/>
        <v>1.5942005740254364</v>
      </c>
    </row>
    <row r="1439" spans="1:5" ht="15" customHeight="1" x14ac:dyDescent="0.2">
      <c r="A1439" s="3">
        <f>'Stocks Returns'!A1435</f>
        <v>44305</v>
      </c>
      <c r="B1439" s="5">
        <f>SUMPRODUCT('Stocks Returns'!B1435:E1435,$H$10:$K$10)</f>
        <v>-4.5879223823933873E-3</v>
      </c>
      <c r="C1439" s="5">
        <f t="shared" si="67"/>
        <v>4.5879223823933873E-3</v>
      </c>
      <c r="D1439" s="24">
        <f t="shared" si="68"/>
        <v>0.99691180690645875</v>
      </c>
      <c r="E1439" s="24">
        <f t="shared" si="69"/>
        <v>1.5914276641560368</v>
      </c>
    </row>
    <row r="1440" spans="1:5" ht="15" customHeight="1" x14ac:dyDescent="0.2">
      <c r="A1440" s="3">
        <f>'Stocks Returns'!A1436</f>
        <v>44306</v>
      </c>
      <c r="B1440" s="5">
        <f>SUMPRODUCT('Stocks Returns'!B1436:E1436,$H$10:$K$10)</f>
        <v>-1.2510451291260971E-2</v>
      </c>
      <c r="C1440" s="5">
        <f t="shared" si="67"/>
        <v>1.2510451291260971E-2</v>
      </c>
      <c r="D1440" s="24">
        <f t="shared" si="68"/>
        <v>0.99152448724842879</v>
      </c>
      <c r="E1440" s="24">
        <f t="shared" si="69"/>
        <v>1.585916520072844</v>
      </c>
    </row>
    <row r="1441" spans="1:5" ht="15" customHeight="1" x14ac:dyDescent="0.2">
      <c r="A1441" s="3">
        <f>'Stocks Returns'!A1437</f>
        <v>44307</v>
      </c>
      <c r="B1441" s="5">
        <f>SUMPRODUCT('Stocks Returns'!B1437:E1437,$H$10:$K$10)</f>
        <v>1.9792375331980441E-2</v>
      </c>
      <c r="C1441" s="5">
        <f t="shared" si="67"/>
        <v>-1.9792375331980441E-2</v>
      </c>
      <c r="D1441" s="24">
        <f t="shared" si="68"/>
        <v>1.013490409352233</v>
      </c>
      <c r="E1441" s="24">
        <f t="shared" si="69"/>
        <v>1.6076580322828316</v>
      </c>
    </row>
    <row r="1442" spans="1:5" ht="15" customHeight="1" x14ac:dyDescent="0.2">
      <c r="A1442" s="3">
        <f>'Stocks Returns'!A1438</f>
        <v>44308</v>
      </c>
      <c r="B1442" s="5">
        <f>SUMPRODUCT('Stocks Returns'!B1438:E1438,$H$10:$K$10)</f>
        <v>-1.1728867258368055E-3</v>
      </c>
      <c r="C1442" s="5">
        <f t="shared" si="67"/>
        <v>1.1728867258368055E-3</v>
      </c>
      <c r="D1442" s="24">
        <f t="shared" si="68"/>
        <v>0.9992340311529172</v>
      </c>
      <c r="E1442" s="24">
        <f t="shared" si="69"/>
        <v>1.59376775022726</v>
      </c>
    </row>
    <row r="1443" spans="1:5" ht="15" customHeight="1" x14ac:dyDescent="0.2">
      <c r="A1443" s="3">
        <f>'Stocks Returns'!A1439</f>
        <v>44309</v>
      </c>
      <c r="B1443" s="5">
        <f>SUMPRODUCT('Stocks Returns'!B1439:E1439,$H$10:$K$10)</f>
        <v>1.2371282606284548E-2</v>
      </c>
      <c r="C1443" s="5">
        <f t="shared" si="67"/>
        <v>-1.2371282606284548E-2</v>
      </c>
      <c r="D1443" s="24">
        <f t="shared" si="68"/>
        <v>1.0084440662987597</v>
      </c>
      <c r="E1443" s="24">
        <f t="shared" si="69"/>
        <v>1.6028355488476371</v>
      </c>
    </row>
    <row r="1444" spans="1:5" ht="15" customHeight="1" x14ac:dyDescent="0.2">
      <c r="A1444" s="3">
        <f>'Stocks Returns'!A1440</f>
        <v>44312</v>
      </c>
      <c r="B1444" s="5">
        <f>SUMPRODUCT('Stocks Returns'!B1440:E1440,$H$10:$K$10)</f>
        <v>2.7536539170101102E-3</v>
      </c>
      <c r="C1444" s="5">
        <f t="shared" si="67"/>
        <v>-2.7536539170101102E-3</v>
      </c>
      <c r="D1444" s="24">
        <f t="shared" si="68"/>
        <v>1.0019040787900531</v>
      </c>
      <c r="E1444" s="24">
        <f t="shared" si="69"/>
        <v>1.5964317104400123</v>
      </c>
    </row>
    <row r="1445" spans="1:5" ht="15" customHeight="1" x14ac:dyDescent="0.2">
      <c r="A1445" s="3">
        <f>'Stocks Returns'!A1441</f>
        <v>44313</v>
      </c>
      <c r="B1445" s="5">
        <f>SUMPRODUCT('Stocks Returns'!B1441:E1441,$H$10:$K$10)</f>
        <v>-2.4482912238669328E-3</v>
      </c>
      <c r="C1445" s="5">
        <f t="shared" si="67"/>
        <v>2.4482912238669328E-3</v>
      </c>
      <c r="D1445" s="24">
        <f t="shared" si="68"/>
        <v>0.99836675609425674</v>
      </c>
      <c r="E1445" s="24">
        <f t="shared" si="69"/>
        <v>1.5928963188206726</v>
      </c>
    </row>
    <row r="1446" spans="1:5" ht="15" customHeight="1" x14ac:dyDescent="0.2">
      <c r="A1446" s="3">
        <f>'Stocks Returns'!A1442</f>
        <v>44314</v>
      </c>
      <c r="B1446" s="5">
        <f>SUMPRODUCT('Stocks Returns'!B1442:E1442,$H$10:$K$10)</f>
        <v>1.2893287517029783E-2</v>
      </c>
      <c r="C1446" s="5">
        <f t="shared" si="67"/>
        <v>-1.2893287517029783E-2</v>
      </c>
      <c r="D1446" s="24">
        <f t="shared" si="68"/>
        <v>1.0087990296380664</v>
      </c>
      <c r="E1446" s="24">
        <f t="shared" si="69"/>
        <v>1.6031781649337176</v>
      </c>
    </row>
    <row r="1447" spans="1:5" ht="15" customHeight="1" x14ac:dyDescent="0.2">
      <c r="A1447" s="3">
        <f>'Stocks Returns'!A1443</f>
        <v>44315</v>
      </c>
      <c r="B1447" s="5">
        <f>SUMPRODUCT('Stocks Returns'!B1443:E1443,$H$10:$K$10)</f>
        <v>1.4085077129120979E-2</v>
      </c>
      <c r="C1447" s="5">
        <f t="shared" si="67"/>
        <v>-1.4085077129120979E-2</v>
      </c>
      <c r="D1447" s="24">
        <f t="shared" si="68"/>
        <v>1.0096094465742884</v>
      </c>
      <c r="E1447" s="24">
        <f t="shared" si="69"/>
        <v>1.6039584689696773</v>
      </c>
    </row>
    <row r="1448" spans="1:5" ht="15" customHeight="1" x14ac:dyDescent="0.2">
      <c r="A1448" s="3">
        <f>'Stocks Returns'!A1444</f>
        <v>44316</v>
      </c>
      <c r="B1448" s="5">
        <f>SUMPRODUCT('Stocks Returns'!B1444:E1444,$H$10:$K$10)</f>
        <v>-1.570016498546481E-2</v>
      </c>
      <c r="C1448" s="5">
        <f t="shared" si="67"/>
        <v>1.570016498546481E-2</v>
      </c>
      <c r="D1448" s="24">
        <f t="shared" si="68"/>
        <v>0.98935548193637013</v>
      </c>
      <c r="E1448" s="24">
        <f t="shared" si="69"/>
        <v>1.5836653648714933</v>
      </c>
    </row>
    <row r="1449" spans="1:5" ht="15" customHeight="1" x14ac:dyDescent="0.2">
      <c r="A1449" s="3">
        <f>'Stocks Returns'!A1445</f>
        <v>44319</v>
      </c>
      <c r="B1449" s="5">
        <f>SUMPRODUCT('Stocks Returns'!B1445:E1445,$H$10:$K$10)</f>
        <v>-4.7345245694196351E-3</v>
      </c>
      <c r="C1449" s="5">
        <f t="shared" si="67"/>
        <v>4.7345245694196351E-3</v>
      </c>
      <c r="D1449" s="24">
        <f t="shared" si="68"/>
        <v>0.99681211741928089</v>
      </c>
      <c r="E1449" s="24">
        <f t="shared" si="69"/>
        <v>1.5913267272731362</v>
      </c>
    </row>
    <row r="1450" spans="1:5" ht="15" customHeight="1" x14ac:dyDescent="0.2">
      <c r="A1450" s="3">
        <f>'Stocks Returns'!A1446</f>
        <v>44320</v>
      </c>
      <c r="B1450" s="5">
        <f>SUMPRODUCT('Stocks Returns'!B1446:E1446,$H$10:$K$10)</f>
        <v>-3.9805474636908254E-3</v>
      </c>
      <c r="C1450" s="5">
        <f t="shared" si="67"/>
        <v>3.9805474636908254E-3</v>
      </c>
      <c r="D1450" s="24">
        <f t="shared" si="68"/>
        <v>0.99732482185117644</v>
      </c>
      <c r="E1450" s="24">
        <f t="shared" si="69"/>
        <v>1.5918454260920509</v>
      </c>
    </row>
    <row r="1451" spans="1:5" ht="15" customHeight="1" x14ac:dyDescent="0.2">
      <c r="A1451" s="3">
        <f>'Stocks Returns'!A1447</f>
        <v>44321</v>
      </c>
      <c r="B1451" s="5">
        <f>SUMPRODUCT('Stocks Returns'!B1447:E1447,$H$10:$K$10)</f>
        <v>-1.0599374592099619E-2</v>
      </c>
      <c r="C1451" s="5">
        <f t="shared" si="67"/>
        <v>1.0599374592099619E-2</v>
      </c>
      <c r="D1451" s="24">
        <f t="shared" si="68"/>
        <v>0.99282401940385845</v>
      </c>
      <c r="E1451" s="24">
        <f t="shared" si="69"/>
        <v>1.5872564134689551</v>
      </c>
    </row>
    <row r="1452" spans="1:5" ht="15" customHeight="1" x14ac:dyDescent="0.2">
      <c r="A1452" s="3">
        <f>'Stocks Returns'!A1448</f>
        <v>44322</v>
      </c>
      <c r="B1452" s="5">
        <f>SUMPRODUCT('Stocks Returns'!B1448:E1448,$H$10:$K$10)</f>
        <v>8.9435142707121884E-3</v>
      </c>
      <c r="C1452" s="5">
        <f t="shared" si="67"/>
        <v>-8.9435142707121884E-3</v>
      </c>
      <c r="D1452" s="24">
        <f t="shared" si="68"/>
        <v>1.0061131838305706</v>
      </c>
      <c r="E1452" s="24">
        <f t="shared" si="69"/>
        <v>1.6005730285117095</v>
      </c>
    </row>
    <row r="1453" spans="1:5" ht="15" customHeight="1" x14ac:dyDescent="0.2">
      <c r="A1453" s="3">
        <f>'Stocks Returns'!A1449</f>
        <v>44323</v>
      </c>
      <c r="B1453" s="5">
        <f>SUMPRODUCT('Stocks Returns'!B1449:E1449,$H$10:$K$10)</f>
        <v>4.9560478371641625E-3</v>
      </c>
      <c r="C1453" s="5">
        <f t="shared" si="67"/>
        <v>-4.9560478371641625E-3</v>
      </c>
      <c r="D1453" s="24">
        <f t="shared" si="68"/>
        <v>1.0034017066557579</v>
      </c>
      <c r="E1453" s="24">
        <f t="shared" si="69"/>
        <v>1.597913402791816</v>
      </c>
    </row>
    <row r="1454" spans="1:5" ht="15" customHeight="1" x14ac:dyDescent="0.2">
      <c r="A1454" s="3">
        <f>'Stocks Returns'!A1450</f>
        <v>44326</v>
      </c>
      <c r="B1454" s="5">
        <f>SUMPRODUCT('Stocks Returns'!B1450:E1450,$H$10:$K$10)</f>
        <v>-2.7671612827733592E-2</v>
      </c>
      <c r="C1454" s="5">
        <f t="shared" si="67"/>
        <v>2.7671612827733592E-2</v>
      </c>
      <c r="D1454" s="24">
        <f t="shared" si="68"/>
        <v>0.98121489740362733</v>
      </c>
      <c r="E1454" s="24">
        <f t="shared" si="69"/>
        <v>1.5750528125179586</v>
      </c>
    </row>
    <row r="1455" spans="1:5" ht="15" customHeight="1" x14ac:dyDescent="0.2">
      <c r="A1455" s="3">
        <f>'Stocks Returns'!A1451</f>
        <v>44327</v>
      </c>
      <c r="B1455" s="5">
        <f>SUMPRODUCT('Stocks Returns'!B1451:E1451,$H$10:$K$10)</f>
        <v>-8.9957042112882868E-4</v>
      </c>
      <c r="C1455" s="5">
        <f t="shared" si="67"/>
        <v>8.9957042112882868E-4</v>
      </c>
      <c r="D1455" s="24">
        <f t="shared" si="68"/>
        <v>0.99941988624011857</v>
      </c>
      <c r="E1455" s="24">
        <f t="shared" si="69"/>
        <v>1.5939541053282604</v>
      </c>
    </row>
    <row r="1456" spans="1:5" ht="15" customHeight="1" x14ac:dyDescent="0.2">
      <c r="A1456" s="3">
        <f>'Stocks Returns'!A1452</f>
        <v>44328</v>
      </c>
      <c r="B1456" s="5">
        <f>SUMPRODUCT('Stocks Returns'!B1452:E1452,$H$10:$K$10)</f>
        <v>-2.3138664422605759E-2</v>
      </c>
      <c r="C1456" s="5">
        <f t="shared" si="67"/>
        <v>2.3138664422605759E-2</v>
      </c>
      <c r="D1456" s="24">
        <f t="shared" si="68"/>
        <v>0.98429730231911428</v>
      </c>
      <c r="E1456" s="24">
        <f t="shared" si="69"/>
        <v>1.5783441806355114</v>
      </c>
    </row>
    <row r="1457" spans="1:5" ht="15" customHeight="1" x14ac:dyDescent="0.2">
      <c r="A1457" s="3">
        <f>'Stocks Returns'!A1453</f>
        <v>44329</v>
      </c>
      <c r="B1457" s="5">
        <f>SUMPRODUCT('Stocks Returns'!B1453:E1453,$H$10:$K$10)</f>
        <v>1.4519103899609104E-2</v>
      </c>
      <c r="C1457" s="5">
        <f t="shared" si="67"/>
        <v>-1.4519103899609104E-2</v>
      </c>
      <c r="D1457" s="24">
        <f t="shared" si="68"/>
        <v>1.0099045847782204</v>
      </c>
      <c r="E1457" s="24">
        <f t="shared" si="69"/>
        <v>1.6042419756670105</v>
      </c>
    </row>
    <row r="1458" spans="1:5" ht="15" customHeight="1" x14ac:dyDescent="0.2">
      <c r="A1458" s="3">
        <f>'Stocks Returns'!A1454</f>
        <v>44330</v>
      </c>
      <c r="B1458" s="5">
        <f>SUMPRODUCT('Stocks Returns'!B1454:E1454,$H$10:$K$10)</f>
        <v>1.5103827420321091E-2</v>
      </c>
      <c r="C1458" s="5">
        <f t="shared" si="67"/>
        <v>-1.5103827420321091E-2</v>
      </c>
      <c r="D1458" s="24">
        <f t="shared" si="68"/>
        <v>1.0103021967723045</v>
      </c>
      <c r="E1458" s="24">
        <f t="shared" si="69"/>
        <v>1.6046233557181806</v>
      </c>
    </row>
    <row r="1459" spans="1:5" ht="15" customHeight="1" x14ac:dyDescent="0.2">
      <c r="A1459" s="3">
        <f>'Stocks Returns'!A1455</f>
        <v>44333</v>
      </c>
      <c r="B1459" s="5">
        <f>SUMPRODUCT('Stocks Returns'!B1455:E1455,$H$10:$K$10)</f>
        <v>-2.9443526603772519E-3</v>
      </c>
      <c r="C1459" s="5">
        <f t="shared" si="67"/>
        <v>2.9443526603772519E-3</v>
      </c>
      <c r="D1459" s="24">
        <f t="shared" si="68"/>
        <v>0.99802943431742963</v>
      </c>
      <c r="E1459" s="24">
        <f t="shared" si="69"/>
        <v>1.5925565701473363</v>
      </c>
    </row>
    <row r="1460" spans="1:5" ht="15" customHeight="1" x14ac:dyDescent="0.2">
      <c r="A1460" s="3">
        <f>'Stocks Returns'!A1456</f>
        <v>44334</v>
      </c>
      <c r="B1460" s="5">
        <f>SUMPRODUCT('Stocks Returns'!B1456:E1456,$H$10:$K$10)</f>
        <v>-4.1741993746251425E-3</v>
      </c>
      <c r="C1460" s="5">
        <f t="shared" si="67"/>
        <v>4.1741993746251425E-3</v>
      </c>
      <c r="D1460" s="24">
        <f t="shared" si="68"/>
        <v>0.99719313855174108</v>
      </c>
      <c r="E1460" s="24">
        <f t="shared" si="69"/>
        <v>1.5917123029601246</v>
      </c>
    </row>
    <row r="1461" spans="1:5" ht="15" customHeight="1" x14ac:dyDescent="0.2">
      <c r="A1461" s="3">
        <f>'Stocks Returns'!A1457</f>
        <v>44335</v>
      </c>
      <c r="B1461" s="5">
        <f>SUMPRODUCT('Stocks Returns'!B1457:E1457,$H$10:$K$10)</f>
        <v>-1.6549918049943459E-3</v>
      </c>
      <c r="C1461" s="5">
        <f t="shared" si="67"/>
        <v>1.6549918049943459E-3</v>
      </c>
      <c r="D1461" s="24">
        <f t="shared" si="68"/>
        <v>0.99890619969909</v>
      </c>
      <c r="E1461" s="24">
        <f t="shared" si="69"/>
        <v>1.5934387005369595</v>
      </c>
    </row>
    <row r="1462" spans="1:5" ht="15" customHeight="1" x14ac:dyDescent="0.2">
      <c r="A1462" s="3">
        <f>'Stocks Returns'!A1458</f>
        <v>44336</v>
      </c>
      <c r="B1462" s="5">
        <f>SUMPRODUCT('Stocks Returns'!B1458:E1458,$H$10:$K$10)</f>
        <v>9.7295422466515836E-3</v>
      </c>
      <c r="C1462" s="5">
        <f t="shared" si="67"/>
        <v>-9.7295422466515836E-3</v>
      </c>
      <c r="D1462" s="24">
        <f t="shared" si="68"/>
        <v>1.0066476828542092</v>
      </c>
      <c r="E1462" s="24">
        <f t="shared" si="69"/>
        <v>1.6010937988797578</v>
      </c>
    </row>
    <row r="1463" spans="1:5" ht="15" customHeight="1" x14ac:dyDescent="0.2">
      <c r="A1463" s="3">
        <f>'Stocks Returns'!A1459</f>
        <v>44337</v>
      </c>
      <c r="B1463" s="5">
        <f>SUMPRODUCT('Stocks Returns'!B1459:E1459,$H$10:$K$10)</f>
        <v>6.8022200969127E-4</v>
      </c>
      <c r="C1463" s="5">
        <f t="shared" si="67"/>
        <v>-6.8022200969127E-4</v>
      </c>
      <c r="D1463" s="24">
        <f t="shared" si="68"/>
        <v>1.0004941450930762</v>
      </c>
      <c r="E1463" s="24">
        <f t="shared" si="69"/>
        <v>1.5950285484652611</v>
      </c>
    </row>
    <row r="1464" spans="1:5" ht="15" customHeight="1" x14ac:dyDescent="0.2">
      <c r="A1464" s="3">
        <f>'Stocks Returns'!A1460</f>
        <v>44340</v>
      </c>
      <c r="B1464" s="5">
        <f>SUMPRODUCT('Stocks Returns'!B1460:E1460,$H$10:$K$10)</f>
        <v>1.2561904493277747E-2</v>
      </c>
      <c r="C1464" s="5">
        <f t="shared" si="67"/>
        <v>-1.2561904493277747E-2</v>
      </c>
      <c r="D1464" s="24">
        <f t="shared" si="68"/>
        <v>1.008573689181915</v>
      </c>
      <c r="E1464" s="24">
        <f t="shared" si="69"/>
        <v>1.6029607222814644</v>
      </c>
    </row>
    <row r="1465" spans="1:5" ht="15" customHeight="1" x14ac:dyDescent="0.2">
      <c r="A1465" s="3">
        <f>'Stocks Returns'!A1461</f>
        <v>44341</v>
      </c>
      <c r="B1465" s="5">
        <f>SUMPRODUCT('Stocks Returns'!B1461:E1461,$H$10:$K$10)</f>
        <v>-9.5549441499130942E-4</v>
      </c>
      <c r="C1465" s="5">
        <f t="shared" si="67"/>
        <v>9.5549441499130942E-4</v>
      </c>
      <c r="D1465" s="24">
        <f t="shared" si="68"/>
        <v>0.99938185792429213</v>
      </c>
      <c r="E1465" s="24">
        <f t="shared" si="69"/>
        <v>1.5939159859317378</v>
      </c>
    </row>
    <row r="1466" spans="1:5" ht="15" customHeight="1" x14ac:dyDescent="0.2">
      <c r="A1466" s="3">
        <f>'Stocks Returns'!A1462</f>
        <v>44342</v>
      </c>
      <c r="B1466" s="5">
        <f>SUMPRODUCT('Stocks Returns'!B1462:E1462,$H$10:$K$10)</f>
        <v>-7.4126577231445612E-3</v>
      </c>
      <c r="C1466" s="5">
        <f t="shared" si="67"/>
        <v>7.4126577231445612E-3</v>
      </c>
      <c r="D1466" s="24">
        <f t="shared" si="68"/>
        <v>0.99499098687474796</v>
      </c>
      <c r="E1466" s="24">
        <f t="shared" si="69"/>
        <v>1.5894758656444663</v>
      </c>
    </row>
    <row r="1467" spans="1:5" ht="15" customHeight="1" x14ac:dyDescent="0.2">
      <c r="A1467" s="3">
        <f>'Stocks Returns'!A1463</f>
        <v>44343</v>
      </c>
      <c r="B1467" s="5">
        <f>SUMPRODUCT('Stocks Returns'!B1463:E1463,$H$10:$K$10)</f>
        <v>-7.4129896127471276E-4</v>
      </c>
      <c r="C1467" s="5">
        <f t="shared" si="67"/>
        <v>7.4129896127471276E-4</v>
      </c>
      <c r="D1467" s="24">
        <f t="shared" si="68"/>
        <v>0.99952751083281943</v>
      </c>
      <c r="E1467" s="24">
        <f t="shared" si="69"/>
        <v>1.5940619563732499</v>
      </c>
    </row>
    <row r="1468" spans="1:5" ht="15" customHeight="1" x14ac:dyDescent="0.2">
      <c r="A1468" s="3">
        <f>'Stocks Returns'!A1464</f>
        <v>44344</v>
      </c>
      <c r="B1468" s="5">
        <f>SUMPRODUCT('Stocks Returns'!B1464:E1464,$H$10:$K$10)</f>
        <v>2.3858875981449899E-3</v>
      </c>
      <c r="C1468" s="5">
        <f t="shared" si="67"/>
        <v>-2.3858875981449899E-3</v>
      </c>
      <c r="D1468" s="24">
        <f t="shared" si="68"/>
        <v>1.0016539976932248</v>
      </c>
      <c r="E1468" s="24">
        <f t="shared" si="69"/>
        <v>1.5961834121320808</v>
      </c>
    </row>
    <row r="1469" spans="1:5" ht="15" customHeight="1" x14ac:dyDescent="0.2">
      <c r="A1469" s="3">
        <f>'Stocks Returns'!A1465</f>
        <v>44347</v>
      </c>
      <c r="B1469" s="5">
        <f>SUMPRODUCT('Stocks Returns'!B1465:E1465,$H$10:$K$10)</f>
        <v>0</v>
      </c>
      <c r="C1469" s="5">
        <f t="shared" si="67"/>
        <v>0</v>
      </c>
      <c r="D1469" s="24">
        <f t="shared" si="68"/>
        <v>1.0000315941264861</v>
      </c>
      <c r="E1469" s="24">
        <f t="shared" si="69"/>
        <v>1.594566484021902</v>
      </c>
    </row>
    <row r="1470" spans="1:5" ht="15" customHeight="1" x14ac:dyDescent="0.2">
      <c r="A1470" s="3">
        <f>'Stocks Returns'!A1466</f>
        <v>44348</v>
      </c>
      <c r="B1470" s="5">
        <f>SUMPRODUCT('Stocks Returns'!B1466:E1466,$H$10:$K$10)</f>
        <v>-3.3518844267202172E-3</v>
      </c>
      <c r="C1470" s="5">
        <f t="shared" si="67"/>
        <v>3.3518844267202172E-3</v>
      </c>
      <c r="D1470" s="24">
        <f t="shared" si="68"/>
        <v>0.99775231271631648</v>
      </c>
      <c r="E1470" s="24">
        <f t="shared" si="69"/>
        <v>1.5922771155419013</v>
      </c>
    </row>
    <row r="1471" spans="1:5" ht="15" customHeight="1" x14ac:dyDescent="0.2">
      <c r="A1471" s="3">
        <f>'Stocks Returns'!A1467</f>
        <v>44349</v>
      </c>
      <c r="B1471" s="5">
        <f>SUMPRODUCT('Stocks Returns'!B1467:E1467,$H$10:$K$10)</f>
        <v>1.2429240159775536E-2</v>
      </c>
      <c r="C1471" s="5">
        <f t="shared" si="67"/>
        <v>-1.2429240159775536E-2</v>
      </c>
      <c r="D1471" s="24">
        <f t="shared" si="68"/>
        <v>1.0084834774351337</v>
      </c>
      <c r="E1471" s="24">
        <f t="shared" si="69"/>
        <v>1.6028736143852074</v>
      </c>
    </row>
    <row r="1472" spans="1:5" ht="15" customHeight="1" x14ac:dyDescent="0.2">
      <c r="A1472" s="3">
        <f>'Stocks Returns'!A1468</f>
        <v>44350</v>
      </c>
      <c r="B1472" s="5">
        <f>SUMPRODUCT('Stocks Returns'!B1468:E1468,$H$10:$K$10)</f>
        <v>-8.0394061838217571E-3</v>
      </c>
      <c r="C1472" s="5">
        <f t="shared" si="67"/>
        <v>8.0394061838217571E-3</v>
      </c>
      <c r="D1472" s="24">
        <f t="shared" si="68"/>
        <v>0.99456479792148744</v>
      </c>
      <c r="E1472" s="24">
        <f t="shared" si="69"/>
        <v>1.5890408206845432</v>
      </c>
    </row>
    <row r="1473" spans="1:5" ht="15" customHeight="1" x14ac:dyDescent="0.2">
      <c r="A1473" s="3">
        <f>'Stocks Returns'!A1469</f>
        <v>44351</v>
      </c>
      <c r="B1473" s="5">
        <f>SUMPRODUCT('Stocks Returns'!B1469:E1469,$H$10:$K$10)</f>
        <v>1.005814288346025E-2</v>
      </c>
      <c r="C1473" s="5">
        <f t="shared" si="67"/>
        <v>-1.005814288346025E-2</v>
      </c>
      <c r="D1473" s="24">
        <f t="shared" si="68"/>
        <v>1.0068711312872392</v>
      </c>
      <c r="E1473" s="24">
        <f t="shared" si="69"/>
        <v>1.6013111648446192</v>
      </c>
    </row>
    <row r="1474" spans="1:5" ht="15" customHeight="1" x14ac:dyDescent="0.2">
      <c r="A1474" s="3">
        <f>'Stocks Returns'!A1470</f>
        <v>44354</v>
      </c>
      <c r="B1474" s="5">
        <f>SUMPRODUCT('Stocks Returns'!B1470:E1470,$H$10:$K$10)</f>
        <v>3.8269464875849966E-3</v>
      </c>
      <c r="C1474" s="5">
        <f t="shared" si="67"/>
        <v>-3.8269464875849966E-3</v>
      </c>
      <c r="D1474" s="24">
        <f t="shared" si="68"/>
        <v>1.0026339177380441</v>
      </c>
      <c r="E1474" s="24">
        <f t="shared" si="69"/>
        <v>1.5971549102008857</v>
      </c>
    </row>
    <row r="1475" spans="1:5" ht="15" customHeight="1" x14ac:dyDescent="0.2">
      <c r="A1475" s="3">
        <f>'Stocks Returns'!A1471</f>
        <v>44355</v>
      </c>
      <c r="B1475" s="5">
        <f>SUMPRODUCT('Stocks Returns'!B1471:E1471,$H$10:$K$10)</f>
        <v>2.4643023486296926E-3</v>
      </c>
      <c r="C1475" s="5">
        <f t="shared" si="67"/>
        <v>-2.4643023486296926E-3</v>
      </c>
      <c r="D1475" s="24">
        <f t="shared" si="68"/>
        <v>1.0017073197235544</v>
      </c>
      <c r="E1475" s="24">
        <f t="shared" si="69"/>
        <v>1.596236375094946</v>
      </c>
    </row>
    <row r="1476" spans="1:5" ht="15" customHeight="1" x14ac:dyDescent="0.2">
      <c r="A1476" s="3">
        <f>'Stocks Returns'!A1472</f>
        <v>44356</v>
      </c>
      <c r="B1476" s="5">
        <f>SUMPRODUCT('Stocks Returns'!B1472:E1472,$H$10:$K$10)</f>
        <v>5.8670015691885411E-4</v>
      </c>
      <c r="C1476" s="5">
        <f t="shared" si="67"/>
        <v>-5.8670015691885411E-4</v>
      </c>
      <c r="D1476" s="24">
        <f t="shared" si="68"/>
        <v>1.0004305502331909</v>
      </c>
      <c r="E1476" s="24">
        <f t="shared" si="69"/>
        <v>1.594965071271589</v>
      </c>
    </row>
    <row r="1477" spans="1:5" ht="15" customHeight="1" x14ac:dyDescent="0.2">
      <c r="A1477" s="3">
        <f>'Stocks Returns'!A1473</f>
        <v>44357</v>
      </c>
      <c r="B1477" s="5">
        <f>SUMPRODUCT('Stocks Returns'!B1473:E1473,$H$10:$K$10)</f>
        <v>7.344186642703557E-3</v>
      </c>
      <c r="C1477" s="5">
        <f t="shared" si="67"/>
        <v>-7.344186642703557E-3</v>
      </c>
      <c r="D1477" s="24">
        <f t="shared" si="68"/>
        <v>1.0050256410435245</v>
      </c>
      <c r="E1477" s="24">
        <f t="shared" si="69"/>
        <v>1.5995098492943851</v>
      </c>
    </row>
    <row r="1478" spans="1:5" ht="15" customHeight="1" x14ac:dyDescent="0.2">
      <c r="A1478" s="3">
        <f>'Stocks Returns'!A1474</f>
        <v>44358</v>
      </c>
      <c r="B1478" s="5">
        <f>SUMPRODUCT('Stocks Returns'!B1474:E1474,$H$10:$K$10)</f>
        <v>4.2851191159025024E-3</v>
      </c>
      <c r="C1478" s="5">
        <f t="shared" ref="C1478:C1541" si="70">-B1478</f>
        <v>-4.2851191159025024E-3</v>
      </c>
      <c r="D1478" s="24">
        <f t="shared" ref="D1478:D1541" si="71">1+$H$13+$H$19*(B1478-$H$13)</f>
        <v>1.0029454751253</v>
      </c>
      <c r="E1478" s="24">
        <f t="shared" ref="E1478:E1541" si="72">$H$22*D1478-$H$23*D1478^2-LN(1+$H$24*EXP(1-D1478^3))</f>
        <v>1.5974629812660968</v>
      </c>
    </row>
    <row r="1479" spans="1:5" ht="15" customHeight="1" x14ac:dyDescent="0.2">
      <c r="A1479" s="3">
        <f>'Stocks Returns'!A1475</f>
        <v>44361</v>
      </c>
      <c r="B1479" s="5">
        <f>SUMPRODUCT('Stocks Returns'!B1475:E1475,$H$10:$K$10)</f>
        <v>-2.600126286386653E-3</v>
      </c>
      <c r="C1479" s="5">
        <f t="shared" si="70"/>
        <v>2.600126286386653E-3</v>
      </c>
      <c r="D1479" s="24">
        <f t="shared" si="71"/>
        <v>0.99826350825174326</v>
      </c>
      <c r="E1479" s="24">
        <f t="shared" si="72"/>
        <v>1.5927923763142156</v>
      </c>
    </row>
    <row r="1480" spans="1:5" ht="15" customHeight="1" x14ac:dyDescent="0.2">
      <c r="A1480" s="3">
        <f>'Stocks Returns'!A1476</f>
        <v>44362</v>
      </c>
      <c r="B1480" s="5">
        <f>SUMPRODUCT('Stocks Returns'!B1476:E1476,$H$10:$K$10)</f>
        <v>-5.1634718820366679E-3</v>
      </c>
      <c r="C1480" s="5">
        <f t="shared" si="70"/>
        <v>5.1634718820366679E-3</v>
      </c>
      <c r="D1480" s="24">
        <f t="shared" si="71"/>
        <v>0.99652043324670125</v>
      </c>
      <c r="E1480" s="24">
        <f t="shared" si="72"/>
        <v>1.5910311664784285</v>
      </c>
    </row>
    <row r="1481" spans="1:5" ht="15" customHeight="1" x14ac:dyDescent="0.2">
      <c r="A1481" s="3">
        <f>'Stocks Returns'!A1477</f>
        <v>44363</v>
      </c>
      <c r="B1481" s="5">
        <f>SUMPRODUCT('Stocks Returns'!B1477:E1477,$H$10:$K$10)</f>
        <v>-1.4126829747532451E-2</v>
      </c>
      <c r="C1481" s="5">
        <f t="shared" si="70"/>
        <v>1.4126829747532451E-2</v>
      </c>
      <c r="D1481" s="24">
        <f t="shared" si="71"/>
        <v>0.99042534989816411</v>
      </c>
      <c r="E1481" s="24">
        <f t="shared" si="72"/>
        <v>1.584778060653911</v>
      </c>
    </row>
    <row r="1482" spans="1:5" ht="15" customHeight="1" x14ac:dyDescent="0.2">
      <c r="A1482" s="3">
        <f>'Stocks Returns'!A1478</f>
        <v>44364</v>
      </c>
      <c r="B1482" s="5">
        <f>SUMPRODUCT('Stocks Returns'!B1478:E1478,$H$10:$K$10)</f>
        <v>9.0213144051862707E-3</v>
      </c>
      <c r="C1482" s="5">
        <f t="shared" si="70"/>
        <v>-9.0213144051862707E-3</v>
      </c>
      <c r="D1482" s="24">
        <f t="shared" si="71"/>
        <v>1.0061660879220129</v>
      </c>
      <c r="E1482" s="24">
        <f t="shared" si="72"/>
        <v>1.6006246253588947</v>
      </c>
    </row>
    <row r="1483" spans="1:5" ht="15" customHeight="1" x14ac:dyDescent="0.2">
      <c r="A1483" s="3">
        <f>'Stocks Returns'!A1479</f>
        <v>44365</v>
      </c>
      <c r="B1483" s="5">
        <f>SUMPRODUCT('Stocks Returns'!B1479:E1479,$H$10:$K$10)</f>
        <v>-9.3251625510596681E-3</v>
      </c>
      <c r="C1483" s="5">
        <f t="shared" si="70"/>
        <v>9.3251625510596681E-3</v>
      </c>
      <c r="D1483" s="24">
        <f t="shared" si="71"/>
        <v>0.99369048359176559</v>
      </c>
      <c r="E1483" s="24">
        <f t="shared" si="72"/>
        <v>1.588146089723673</v>
      </c>
    </row>
    <row r="1484" spans="1:5" ht="15" customHeight="1" x14ac:dyDescent="0.2">
      <c r="A1484" s="3">
        <f>'Stocks Returns'!A1480</f>
        <v>44368</v>
      </c>
      <c r="B1484" s="5">
        <f>SUMPRODUCT('Stocks Returns'!B1480:E1480,$H$10:$K$10)</f>
        <v>1.6905251116893828E-2</v>
      </c>
      <c r="C1484" s="5">
        <f t="shared" si="70"/>
        <v>-1.6905251116893828E-2</v>
      </c>
      <c r="D1484" s="24">
        <f t="shared" si="71"/>
        <v>1.0115271648859741</v>
      </c>
      <c r="E1484" s="24">
        <f t="shared" si="72"/>
        <v>1.6057942564146579</v>
      </c>
    </row>
    <row r="1485" spans="1:5" ht="15" customHeight="1" x14ac:dyDescent="0.2">
      <c r="A1485" s="3">
        <f>'Stocks Returns'!A1481</f>
        <v>44369</v>
      </c>
      <c r="B1485" s="5">
        <f>SUMPRODUCT('Stocks Returns'!B1481:E1481,$H$10:$K$10)</f>
        <v>5.375931835570706E-3</v>
      </c>
      <c r="C1485" s="5">
        <f t="shared" si="70"/>
        <v>-5.375931835570706E-3</v>
      </c>
      <c r="D1485" s="24">
        <f t="shared" si="71"/>
        <v>1.0036872277746742</v>
      </c>
      <c r="E1485" s="24">
        <f t="shared" si="72"/>
        <v>1.5981948614527988</v>
      </c>
    </row>
    <row r="1486" spans="1:5" ht="15" customHeight="1" x14ac:dyDescent="0.2">
      <c r="A1486" s="3">
        <f>'Stocks Returns'!A1482</f>
        <v>44370</v>
      </c>
      <c r="B1486" s="5">
        <f>SUMPRODUCT('Stocks Returns'!B1482:E1482,$H$10:$K$10)</f>
        <v>-4.5739067434048463E-3</v>
      </c>
      <c r="C1486" s="5">
        <f t="shared" si="70"/>
        <v>4.5739067434048463E-3</v>
      </c>
      <c r="D1486" s="24">
        <f t="shared" si="71"/>
        <v>0.9969213375409709</v>
      </c>
      <c r="E1486" s="24">
        <f t="shared" si="72"/>
        <v>1.5914373119766621</v>
      </c>
    </row>
    <row r="1487" spans="1:5" ht="15" customHeight="1" x14ac:dyDescent="0.2">
      <c r="A1487" s="3">
        <f>'Stocks Returns'!A1483</f>
        <v>44371</v>
      </c>
      <c r="B1487" s="5">
        <f>SUMPRODUCT('Stocks Returns'!B1483:E1483,$H$10:$K$10)</f>
        <v>7.5390097430437075E-3</v>
      </c>
      <c r="C1487" s="5">
        <f t="shared" si="70"/>
        <v>-7.5390097430437075E-3</v>
      </c>
      <c r="D1487" s="24">
        <f t="shared" si="71"/>
        <v>1.0051581207517559</v>
      </c>
      <c r="E1487" s="24">
        <f t="shared" si="72"/>
        <v>1.5996396169504008</v>
      </c>
    </row>
    <row r="1488" spans="1:5" ht="15" customHeight="1" x14ac:dyDescent="0.2">
      <c r="A1488" s="3">
        <f>'Stocks Returns'!A1484</f>
        <v>44372</v>
      </c>
      <c r="B1488" s="5">
        <f>SUMPRODUCT('Stocks Returns'!B1484:E1484,$H$10:$K$10)</f>
        <v>4.023539554850966E-3</v>
      </c>
      <c r="C1488" s="5">
        <f t="shared" si="70"/>
        <v>-4.023539554850966E-3</v>
      </c>
      <c r="D1488" s="24">
        <f t="shared" si="71"/>
        <v>1.0027676010237849</v>
      </c>
      <c r="E1488" s="24">
        <f t="shared" si="72"/>
        <v>1.5972871453955393</v>
      </c>
    </row>
    <row r="1489" spans="1:5" ht="15" customHeight="1" x14ac:dyDescent="0.2">
      <c r="A1489" s="3">
        <f>'Stocks Returns'!A1485</f>
        <v>44375</v>
      </c>
      <c r="B1489" s="5">
        <f>SUMPRODUCT('Stocks Returns'!B1485:E1485,$H$10:$K$10)</f>
        <v>-1.0798404164124897E-2</v>
      </c>
      <c r="C1489" s="5">
        <f t="shared" si="70"/>
        <v>1.0798404164124897E-2</v>
      </c>
      <c r="D1489" s="24">
        <f t="shared" si="71"/>
        <v>0.99268867929488125</v>
      </c>
      <c r="E1489" s="24">
        <f t="shared" si="72"/>
        <v>1.5871171802520123</v>
      </c>
    </row>
    <row r="1490" spans="1:5" ht="15" customHeight="1" x14ac:dyDescent="0.2">
      <c r="A1490" s="3">
        <f>'Stocks Returns'!A1486</f>
        <v>44376</v>
      </c>
      <c r="B1490" s="5">
        <f>SUMPRODUCT('Stocks Returns'!B1486:E1486,$H$10:$K$10)</f>
        <v>7.5321039043492726E-3</v>
      </c>
      <c r="C1490" s="5">
        <f t="shared" si="70"/>
        <v>-7.5321039043492726E-3</v>
      </c>
      <c r="D1490" s="24">
        <f t="shared" si="71"/>
        <v>1.0051534247814438</v>
      </c>
      <c r="E1490" s="24">
        <f t="shared" si="72"/>
        <v>1.5996350183258741</v>
      </c>
    </row>
    <row r="1491" spans="1:5" ht="15" customHeight="1" x14ac:dyDescent="0.2">
      <c r="A1491" s="3">
        <f>'Stocks Returns'!A1487</f>
        <v>44377</v>
      </c>
      <c r="B1491" s="5">
        <f>SUMPRODUCT('Stocks Returns'!B1487:E1487,$H$10:$K$10)</f>
        <v>-9.7402344799607209E-3</v>
      </c>
      <c r="C1491" s="5">
        <f t="shared" si="70"/>
        <v>9.7402344799607209E-3</v>
      </c>
      <c r="D1491" s="24">
        <f t="shared" si="71"/>
        <v>0.99340823468011297</v>
      </c>
      <c r="E1491" s="24">
        <f t="shared" si="72"/>
        <v>1.5878566049226721</v>
      </c>
    </row>
    <row r="1492" spans="1:5" ht="15" customHeight="1" x14ac:dyDescent="0.2">
      <c r="A1492" s="3">
        <f>'Stocks Returns'!A1488</f>
        <v>44378</v>
      </c>
      <c r="B1492" s="5">
        <f>SUMPRODUCT('Stocks Returns'!B1488:E1488,$H$10:$K$10)</f>
        <v>4.3045927648945022E-3</v>
      </c>
      <c r="C1492" s="5">
        <f t="shared" si="70"/>
        <v>-4.3045927648945022E-3</v>
      </c>
      <c r="D1492" s="24">
        <f t="shared" si="71"/>
        <v>1.0029587172066146</v>
      </c>
      <c r="E1492" s="24">
        <f t="shared" si="72"/>
        <v>1.5974760665176477</v>
      </c>
    </row>
    <row r="1493" spans="1:5" ht="15" customHeight="1" x14ac:dyDescent="0.2">
      <c r="A1493" s="3">
        <f>'Stocks Returns'!A1489</f>
        <v>44379</v>
      </c>
      <c r="B1493" s="5">
        <f>SUMPRODUCT('Stocks Returns'!B1489:E1489,$H$10:$K$10)</f>
        <v>1.389645380842271E-2</v>
      </c>
      <c r="C1493" s="5">
        <f t="shared" si="70"/>
        <v>-1.389645380842271E-2</v>
      </c>
      <c r="D1493" s="24">
        <f t="shared" si="71"/>
        <v>1.0094811827162136</v>
      </c>
      <c r="E1493" s="24">
        <f t="shared" si="72"/>
        <v>1.6038351493121723</v>
      </c>
    </row>
    <row r="1494" spans="1:5" ht="15" customHeight="1" x14ac:dyDescent="0.2">
      <c r="A1494" s="3">
        <f>'Stocks Returns'!A1490</f>
        <v>44382</v>
      </c>
      <c r="B1494" s="5">
        <f>SUMPRODUCT('Stocks Returns'!B1490:E1490,$H$10:$K$10)</f>
        <v>0</v>
      </c>
      <c r="C1494" s="5">
        <f t="shared" si="70"/>
        <v>0</v>
      </c>
      <c r="D1494" s="24">
        <f t="shared" si="71"/>
        <v>1.0000315941264861</v>
      </c>
      <c r="E1494" s="24">
        <f t="shared" si="72"/>
        <v>1.594566484021902</v>
      </c>
    </row>
    <row r="1495" spans="1:5" ht="15" customHeight="1" x14ac:dyDescent="0.2">
      <c r="A1495" s="3">
        <f>'Stocks Returns'!A1491</f>
        <v>44383</v>
      </c>
      <c r="B1495" s="5">
        <f>SUMPRODUCT('Stocks Returns'!B1491:E1491,$H$10:$K$10)</f>
        <v>2.5158423001756776E-3</v>
      </c>
      <c r="C1495" s="5">
        <f t="shared" si="70"/>
        <v>-2.5158423001756776E-3</v>
      </c>
      <c r="D1495" s="24">
        <f t="shared" si="71"/>
        <v>1.0017423668906056</v>
      </c>
      <c r="E1495" s="24">
        <f t="shared" si="72"/>
        <v>1.596271180041126</v>
      </c>
    </row>
    <row r="1496" spans="1:5" ht="15" customHeight="1" x14ac:dyDescent="0.2">
      <c r="A1496" s="3">
        <f>'Stocks Returns'!A1492</f>
        <v>44384</v>
      </c>
      <c r="B1496" s="5">
        <f>SUMPRODUCT('Stocks Returns'!B1492:E1492,$H$10:$K$10)</f>
        <v>9.6261858044179483E-5</v>
      </c>
      <c r="C1496" s="5">
        <f t="shared" si="70"/>
        <v>-9.6261858044179483E-5</v>
      </c>
      <c r="D1496" s="24">
        <f t="shared" si="71"/>
        <v>1.0000970521899561</v>
      </c>
      <c r="E1496" s="24">
        <f t="shared" si="72"/>
        <v>1.594631925242318</v>
      </c>
    </row>
    <row r="1497" spans="1:5" ht="15" customHeight="1" x14ac:dyDescent="0.2">
      <c r="A1497" s="3">
        <f>'Stocks Returns'!A1493</f>
        <v>44385</v>
      </c>
      <c r="B1497" s="5">
        <f>SUMPRODUCT('Stocks Returns'!B1493:E1493,$H$10:$K$10)</f>
        <v>-1.4311986553650019E-2</v>
      </c>
      <c r="C1497" s="5">
        <f t="shared" si="70"/>
        <v>1.4311986553650019E-2</v>
      </c>
      <c r="D1497" s="24">
        <f t="shared" si="71"/>
        <v>0.99029944327000419</v>
      </c>
      <c r="E1497" s="24">
        <f t="shared" si="72"/>
        <v>1.5846473468568996</v>
      </c>
    </row>
    <row r="1498" spans="1:5" ht="15" customHeight="1" x14ac:dyDescent="0.2">
      <c r="A1498" s="3">
        <f>'Stocks Returns'!A1494</f>
        <v>44386</v>
      </c>
      <c r="B1498" s="5">
        <f>SUMPRODUCT('Stocks Returns'!B1494:E1494,$H$10:$K$10)</f>
        <v>8.9109796261057916E-3</v>
      </c>
      <c r="C1498" s="5">
        <f t="shared" si="70"/>
        <v>-8.9109796261057916E-3</v>
      </c>
      <c r="D1498" s="24">
        <f t="shared" si="71"/>
        <v>1.0060910602722382</v>
      </c>
      <c r="E1498" s="24">
        <f t="shared" si="72"/>
        <v>1.6005514482593146</v>
      </c>
    </row>
    <row r="1499" spans="1:5" ht="15" customHeight="1" x14ac:dyDescent="0.2">
      <c r="A1499" s="3">
        <f>'Stocks Returns'!A1495</f>
        <v>44389</v>
      </c>
      <c r="B1499" s="5">
        <f>SUMPRODUCT('Stocks Returns'!B1495:E1495,$H$10:$K$10)</f>
        <v>-1.1837201659064822E-3</v>
      </c>
      <c r="C1499" s="5">
        <f t="shared" si="70"/>
        <v>1.1837201659064822E-3</v>
      </c>
      <c r="D1499" s="24">
        <f t="shared" si="71"/>
        <v>0.99922666441366981</v>
      </c>
      <c r="E1499" s="24">
        <f t="shared" si="72"/>
        <v>1.5937603608261537</v>
      </c>
    </row>
    <row r="1500" spans="1:5" ht="15" customHeight="1" x14ac:dyDescent="0.2">
      <c r="A1500" s="3">
        <f>'Stocks Returns'!A1496</f>
        <v>44390</v>
      </c>
      <c r="B1500" s="5">
        <f>SUMPRODUCT('Stocks Returns'!B1496:E1496,$H$10:$K$10)</f>
        <v>1.6132772721410268E-2</v>
      </c>
      <c r="C1500" s="5">
        <f t="shared" si="70"/>
        <v>-1.6132772721410268E-2</v>
      </c>
      <c r="D1500" s="24">
        <f t="shared" si="71"/>
        <v>1.0110018795770452</v>
      </c>
      <c r="E1500" s="24">
        <f t="shared" si="72"/>
        <v>1.6052929073101452</v>
      </c>
    </row>
    <row r="1501" spans="1:5" ht="15" customHeight="1" x14ac:dyDescent="0.2">
      <c r="A1501" s="3">
        <f>'Stocks Returns'!A1497</f>
        <v>44391</v>
      </c>
      <c r="B1501" s="5">
        <f>SUMPRODUCT('Stocks Returns'!B1497:E1497,$H$10:$K$10)</f>
        <v>1.3513368625867286E-2</v>
      </c>
      <c r="C1501" s="5">
        <f t="shared" si="70"/>
        <v>-1.3513368625867286E-2</v>
      </c>
      <c r="D1501" s="24">
        <f t="shared" si="71"/>
        <v>1.0092206847920759</v>
      </c>
      <c r="E1501" s="24">
        <f t="shared" si="72"/>
        <v>1.6035844864417581</v>
      </c>
    </row>
    <row r="1502" spans="1:5" ht="15" customHeight="1" x14ac:dyDescent="0.2">
      <c r="A1502" s="3">
        <f>'Stocks Returns'!A1498</f>
        <v>44392</v>
      </c>
      <c r="B1502" s="5">
        <f>SUMPRODUCT('Stocks Returns'!B1498:E1498,$H$10:$K$10)</f>
        <v>6.3035373657971102E-3</v>
      </c>
      <c r="C1502" s="5">
        <f t="shared" si="70"/>
        <v>-6.3035373657971102E-3</v>
      </c>
      <c r="D1502" s="24">
        <f t="shared" si="71"/>
        <v>1.0043179995352283</v>
      </c>
      <c r="E1502" s="24">
        <f t="shared" si="72"/>
        <v>1.598815493698218</v>
      </c>
    </row>
    <row r="1503" spans="1:5" ht="15" customHeight="1" x14ac:dyDescent="0.2">
      <c r="A1503" s="3">
        <f>'Stocks Returns'!A1499</f>
        <v>44393</v>
      </c>
      <c r="B1503" s="5">
        <f>SUMPRODUCT('Stocks Returns'!B1499:E1499,$H$10:$K$10)</f>
        <v>-3.7353121598009994E-3</v>
      </c>
      <c r="C1503" s="5">
        <f t="shared" si="70"/>
        <v>3.7353121598009994E-3</v>
      </c>
      <c r="D1503" s="24">
        <f t="shared" si="71"/>
        <v>0.9974915818578215</v>
      </c>
      <c r="E1503" s="24">
        <f t="shared" si="72"/>
        <v>1.5920139104543649</v>
      </c>
    </row>
    <row r="1504" spans="1:5" ht="15" customHeight="1" x14ac:dyDescent="0.2">
      <c r="A1504" s="3">
        <f>'Stocks Returns'!A1500</f>
        <v>44396</v>
      </c>
      <c r="B1504" s="5">
        <f>SUMPRODUCT('Stocks Returns'!B1500:E1500,$H$10:$K$10)</f>
        <v>-2.9721933686705365E-2</v>
      </c>
      <c r="C1504" s="5">
        <f t="shared" si="70"/>
        <v>2.9721933686705365E-2</v>
      </c>
      <c r="D1504" s="24">
        <f t="shared" si="71"/>
        <v>0.97982067921952654</v>
      </c>
      <c r="E1504" s="24">
        <f t="shared" si="72"/>
        <v>1.5735520435632022</v>
      </c>
    </row>
    <row r="1505" spans="1:5" ht="15" customHeight="1" x14ac:dyDescent="0.2">
      <c r="A1505" s="3">
        <f>'Stocks Returns'!A1501</f>
        <v>44397</v>
      </c>
      <c r="B1505" s="5">
        <f>SUMPRODUCT('Stocks Returns'!B1501:E1501,$H$10:$K$10)</f>
        <v>1.1735643972663256E-2</v>
      </c>
      <c r="C1505" s="5">
        <f t="shared" si="70"/>
        <v>-1.1735643972663256E-2</v>
      </c>
      <c r="D1505" s="24">
        <f t="shared" si="71"/>
        <v>1.0080118320278972</v>
      </c>
      <c r="E1505" s="24">
        <f t="shared" si="72"/>
        <v>1.6024176576450511</v>
      </c>
    </row>
    <row r="1506" spans="1:5" ht="15" customHeight="1" x14ac:dyDescent="0.2">
      <c r="A1506" s="3">
        <f>'Stocks Returns'!A1502</f>
        <v>44398</v>
      </c>
      <c r="B1506" s="5">
        <f>SUMPRODUCT('Stocks Returns'!B1502:E1502,$H$10:$K$10)</f>
        <v>5.8209590381649553E-3</v>
      </c>
      <c r="C1506" s="5">
        <f t="shared" si="70"/>
        <v>-5.8209590381649553E-3</v>
      </c>
      <c r="D1506" s="24">
        <f t="shared" si="71"/>
        <v>1.0039898462724384</v>
      </c>
      <c r="E1506" s="24">
        <f t="shared" si="72"/>
        <v>1.5984928156284259</v>
      </c>
    </row>
    <row r="1507" spans="1:5" ht="15" customHeight="1" x14ac:dyDescent="0.2">
      <c r="A1507" s="3">
        <f>'Stocks Returns'!A1503</f>
        <v>44399</v>
      </c>
      <c r="B1507" s="5">
        <f>SUMPRODUCT('Stocks Returns'!B1503:E1503,$H$10:$K$10)</f>
        <v>5.5464808794200549E-4</v>
      </c>
      <c r="C1507" s="5">
        <f t="shared" si="70"/>
        <v>-5.5464808794200549E-4</v>
      </c>
      <c r="D1507" s="24">
        <f t="shared" si="71"/>
        <v>1.0004087548262868</v>
      </c>
      <c r="E1507" s="24">
        <f t="shared" si="72"/>
        <v>1.5949433124660346</v>
      </c>
    </row>
    <row r="1508" spans="1:5" ht="15" customHeight="1" x14ac:dyDescent="0.2">
      <c r="A1508" s="3">
        <f>'Stocks Returns'!A1504</f>
        <v>44400</v>
      </c>
      <c r="B1508" s="5">
        <f>SUMPRODUCT('Stocks Returns'!B1504:E1504,$H$10:$K$10)</f>
        <v>1.8778881108848035E-2</v>
      </c>
      <c r="C1508" s="5">
        <f t="shared" si="70"/>
        <v>-1.8778881108848035E-2</v>
      </c>
      <c r="D1508" s="24">
        <f t="shared" si="71"/>
        <v>1.012801233280503</v>
      </c>
      <c r="E1508" s="24">
        <f t="shared" si="72"/>
        <v>1.6070055743184066</v>
      </c>
    </row>
    <row r="1509" spans="1:5" ht="15" customHeight="1" x14ac:dyDescent="0.2">
      <c r="A1509" s="3">
        <f>'Stocks Returns'!A1505</f>
        <v>44403</v>
      </c>
      <c r="B1509" s="5">
        <f>SUMPRODUCT('Stocks Returns'!B1505:E1505,$H$10:$K$10)</f>
        <v>4.7323489361204233E-3</v>
      </c>
      <c r="C1509" s="5">
        <f t="shared" si="70"/>
        <v>-4.7323489361204233E-3</v>
      </c>
      <c r="D1509" s="24">
        <f t="shared" si="71"/>
        <v>1.0032495914030481</v>
      </c>
      <c r="E1509" s="24">
        <f t="shared" si="72"/>
        <v>1.5977633178067903</v>
      </c>
    </row>
    <row r="1510" spans="1:5" ht="15" customHeight="1" x14ac:dyDescent="0.2">
      <c r="A1510" s="3">
        <f>'Stocks Returns'!A1506</f>
        <v>44404</v>
      </c>
      <c r="B1510" s="5">
        <f>SUMPRODUCT('Stocks Returns'!B1506:E1506,$H$10:$K$10)</f>
        <v>5.8442434731619138E-4</v>
      </c>
      <c r="C1510" s="5">
        <f t="shared" si="70"/>
        <v>-5.8442434731619138E-4</v>
      </c>
      <c r="D1510" s="24">
        <f t="shared" si="71"/>
        <v>1.0004290026826612</v>
      </c>
      <c r="E1510" s="24">
        <f t="shared" si="72"/>
        <v>1.5949635263826059</v>
      </c>
    </row>
    <row r="1511" spans="1:5" ht="15" customHeight="1" x14ac:dyDescent="0.2">
      <c r="A1511" s="3">
        <f>'Stocks Returns'!A1507</f>
        <v>44405</v>
      </c>
      <c r="B1511" s="5">
        <f>SUMPRODUCT('Stocks Returns'!B1507:E1507,$H$10:$K$10)</f>
        <v>-1.3525871974804005E-2</v>
      </c>
      <c r="C1511" s="5">
        <f t="shared" si="70"/>
        <v>1.3525871974804005E-2</v>
      </c>
      <c r="D1511" s="24">
        <f t="shared" si="71"/>
        <v>0.99083400118361953</v>
      </c>
      <c r="E1511" s="24">
        <f t="shared" si="72"/>
        <v>1.5852018857566657</v>
      </c>
    </row>
    <row r="1512" spans="1:5" ht="15" customHeight="1" x14ac:dyDescent="0.2">
      <c r="A1512" s="3">
        <f>'Stocks Returns'!A1508</f>
        <v>44406</v>
      </c>
      <c r="B1512" s="5">
        <f>SUMPRODUCT('Stocks Returns'!B1508:E1508,$H$10:$K$10)</f>
        <v>5.417790557380479E-3</v>
      </c>
      <c r="C1512" s="5">
        <f t="shared" si="70"/>
        <v>-5.417790557380479E-3</v>
      </c>
      <c r="D1512" s="24">
        <f t="shared" si="71"/>
        <v>1.003715691705505</v>
      </c>
      <c r="E1512" s="24">
        <f t="shared" si="72"/>
        <v>1.5982229023889634</v>
      </c>
    </row>
    <row r="1513" spans="1:5" ht="15" customHeight="1" x14ac:dyDescent="0.2">
      <c r="A1513" s="3">
        <f>'Stocks Returns'!A1509</f>
        <v>44407</v>
      </c>
      <c r="B1513" s="5">
        <f>SUMPRODUCT('Stocks Returns'!B1509:E1509,$H$10:$K$10)</f>
        <v>-4.6084188537368733E-3</v>
      </c>
      <c r="C1513" s="5">
        <f t="shared" si="70"/>
        <v>4.6084188537368733E-3</v>
      </c>
      <c r="D1513" s="24">
        <f t="shared" si="71"/>
        <v>0.99689786930594515</v>
      </c>
      <c r="E1513" s="24">
        <f t="shared" si="72"/>
        <v>1.5914135545323966</v>
      </c>
    </row>
    <row r="1514" spans="1:5" ht="15" customHeight="1" x14ac:dyDescent="0.2">
      <c r="A1514" s="3">
        <f>'Stocks Returns'!A1510</f>
        <v>44410</v>
      </c>
      <c r="B1514" s="5">
        <f>SUMPRODUCT('Stocks Returns'!B1510:E1510,$H$10:$K$10)</f>
        <v>-2.3732045997805994E-2</v>
      </c>
      <c r="C1514" s="5">
        <f t="shared" si="70"/>
        <v>2.3732045997805994E-2</v>
      </c>
      <c r="D1514" s="24">
        <f t="shared" si="71"/>
        <v>0.98389380284797812</v>
      </c>
      <c r="E1514" s="24">
        <f t="shared" si="72"/>
        <v>1.5779154168195335</v>
      </c>
    </row>
    <row r="1515" spans="1:5" ht="15" customHeight="1" x14ac:dyDescent="0.2">
      <c r="A1515" s="3">
        <f>'Stocks Returns'!A1511</f>
        <v>44411</v>
      </c>
      <c r="B1515" s="5">
        <f>SUMPRODUCT('Stocks Returns'!B1511:E1511,$H$10:$K$10)</f>
        <v>-9.2836036615594371E-3</v>
      </c>
      <c r="C1515" s="5">
        <f t="shared" si="70"/>
        <v>9.2836036615594371E-3</v>
      </c>
      <c r="D1515" s="24">
        <f t="shared" si="71"/>
        <v>0.99371874363662582</v>
      </c>
      <c r="E1515" s="24">
        <f t="shared" si="72"/>
        <v>1.5881750569322</v>
      </c>
    </row>
    <row r="1516" spans="1:5" ht="15" customHeight="1" x14ac:dyDescent="0.2">
      <c r="A1516" s="3">
        <f>'Stocks Returns'!A1512</f>
        <v>44412</v>
      </c>
      <c r="B1516" s="5">
        <f>SUMPRODUCT('Stocks Returns'!B1512:E1512,$H$10:$K$10)</f>
        <v>-1.373633754315286E-3</v>
      </c>
      <c r="C1516" s="5">
        <f t="shared" si="70"/>
        <v>1.373633754315286E-3</v>
      </c>
      <c r="D1516" s="24">
        <f t="shared" si="71"/>
        <v>0.99909752317355183</v>
      </c>
      <c r="E1516" s="24">
        <f t="shared" si="72"/>
        <v>1.5936307871163127</v>
      </c>
    </row>
    <row r="1517" spans="1:5" ht="15" customHeight="1" x14ac:dyDescent="0.2">
      <c r="A1517" s="3">
        <f>'Stocks Returns'!A1513</f>
        <v>44413</v>
      </c>
      <c r="B1517" s="5">
        <f>SUMPRODUCT('Stocks Returns'!B1513:E1513,$H$10:$K$10)</f>
        <v>1.5002682022033618E-2</v>
      </c>
      <c r="C1517" s="5">
        <f t="shared" si="70"/>
        <v>-1.5002682022033618E-2</v>
      </c>
      <c r="D1517" s="24">
        <f t="shared" si="71"/>
        <v>1.0102334179014691</v>
      </c>
      <c r="E1517" s="24">
        <f t="shared" si="72"/>
        <v>1.604557430803681</v>
      </c>
    </row>
    <row r="1518" spans="1:5" ht="15" customHeight="1" x14ac:dyDescent="0.2">
      <c r="A1518" s="3">
        <f>'Stocks Returns'!A1514</f>
        <v>44414</v>
      </c>
      <c r="B1518" s="5">
        <f>SUMPRODUCT('Stocks Returns'!B1514:E1514,$H$10:$K$10)</f>
        <v>4.5668106553478057E-3</v>
      </c>
      <c r="C1518" s="5">
        <f t="shared" si="70"/>
        <v>-4.5668106553478057E-3</v>
      </c>
      <c r="D1518" s="24">
        <f t="shared" si="71"/>
        <v>1.0031370253721228</v>
      </c>
      <c r="E1518" s="24">
        <f t="shared" si="72"/>
        <v>1.5976521942060127</v>
      </c>
    </row>
    <row r="1519" spans="1:5" ht="15" customHeight="1" x14ac:dyDescent="0.2">
      <c r="A1519" s="3">
        <f>'Stocks Returns'!A1515</f>
        <v>44417</v>
      </c>
      <c r="B1519" s="5">
        <f>SUMPRODUCT('Stocks Returns'!B1515:E1515,$H$10:$K$10)</f>
        <v>-5.5172876812547194E-3</v>
      </c>
      <c r="C1519" s="5">
        <f t="shared" si="70"/>
        <v>5.5172876812547194E-3</v>
      </c>
      <c r="D1519" s="24">
        <f t="shared" si="71"/>
        <v>0.99627983850323298</v>
      </c>
      <c r="E1519" s="24">
        <f t="shared" si="72"/>
        <v>1.5907871197585366</v>
      </c>
    </row>
    <row r="1520" spans="1:5" ht="15" customHeight="1" x14ac:dyDescent="0.2">
      <c r="A1520" s="3">
        <f>'Stocks Returns'!A1516</f>
        <v>44418</v>
      </c>
      <c r="B1520" s="5">
        <f>SUMPRODUCT('Stocks Returns'!B1516:E1516,$H$10:$K$10)</f>
        <v>-6.8269957166973956E-3</v>
      </c>
      <c r="C1520" s="5">
        <f t="shared" si="70"/>
        <v>6.8269957166973956E-3</v>
      </c>
      <c r="D1520" s="24">
        <f t="shared" si="71"/>
        <v>0.99538923703913196</v>
      </c>
      <c r="E1520" s="24">
        <f t="shared" si="72"/>
        <v>1.5898817411639969</v>
      </c>
    </row>
    <row r="1521" spans="1:5" ht="15" customHeight="1" x14ac:dyDescent="0.2">
      <c r="A1521" s="3">
        <f>'Stocks Returns'!A1517</f>
        <v>44419</v>
      </c>
      <c r="B1521" s="5">
        <f>SUMPRODUCT('Stocks Returns'!B1517:E1517,$H$10:$K$10)</f>
        <v>-1.1607985936007289E-2</v>
      </c>
      <c r="C1521" s="5">
        <f t="shared" si="70"/>
        <v>1.1607985936007289E-2</v>
      </c>
      <c r="D1521" s="24">
        <f t="shared" si="71"/>
        <v>0.9921381636900013</v>
      </c>
      <c r="E1521" s="24">
        <f t="shared" si="72"/>
        <v>1.5865500849116063</v>
      </c>
    </row>
    <row r="1522" spans="1:5" ht="15" customHeight="1" x14ac:dyDescent="0.2">
      <c r="A1522" s="3">
        <f>'Stocks Returns'!A1518</f>
        <v>44420</v>
      </c>
      <c r="B1522" s="5">
        <f>SUMPRODUCT('Stocks Returns'!B1518:E1518,$H$10:$K$10)</f>
        <v>-1.2466086224210568E-2</v>
      </c>
      <c r="C1522" s="5">
        <f t="shared" si="70"/>
        <v>1.2466086224210568E-2</v>
      </c>
      <c r="D1522" s="24">
        <f t="shared" si="71"/>
        <v>0.991554655494023</v>
      </c>
      <c r="E1522" s="24">
        <f t="shared" si="72"/>
        <v>1.5859477006574834</v>
      </c>
    </row>
    <row r="1523" spans="1:5" ht="15" customHeight="1" x14ac:dyDescent="0.2">
      <c r="A1523" s="3">
        <f>'Stocks Returns'!A1519</f>
        <v>44421</v>
      </c>
      <c r="B1523" s="5">
        <f>SUMPRODUCT('Stocks Returns'!B1519:E1519,$H$10:$K$10)</f>
        <v>3.5630922403574639E-3</v>
      </c>
      <c r="C1523" s="5">
        <f t="shared" si="70"/>
        <v>-3.5630922403574639E-3</v>
      </c>
      <c r="D1523" s="24">
        <f t="shared" si="71"/>
        <v>1.0024544968499294</v>
      </c>
      <c r="E1523" s="24">
        <f t="shared" si="72"/>
        <v>1.5969773199008612</v>
      </c>
    </row>
    <row r="1524" spans="1:5" ht="15" customHeight="1" x14ac:dyDescent="0.2">
      <c r="A1524" s="3">
        <f>'Stocks Returns'!A1520</f>
        <v>44424</v>
      </c>
      <c r="B1524" s="5">
        <f>SUMPRODUCT('Stocks Returns'!B1520:E1520,$H$10:$K$10)</f>
        <v>1.0065278303812078E-2</v>
      </c>
      <c r="C1524" s="5">
        <f t="shared" si="70"/>
        <v>-1.0065278303812078E-2</v>
      </c>
      <c r="D1524" s="24">
        <f t="shared" si="71"/>
        <v>1.0068759833730785</v>
      </c>
      <c r="E1524" s="24">
        <f t="shared" si="72"/>
        <v>1.6013158826065863</v>
      </c>
    </row>
    <row r="1525" spans="1:5" ht="15" customHeight="1" x14ac:dyDescent="0.2">
      <c r="A1525" s="3">
        <f>'Stocks Returns'!A1521</f>
        <v>44425</v>
      </c>
      <c r="B1525" s="5">
        <f>SUMPRODUCT('Stocks Returns'!B1521:E1521,$H$10:$K$10)</f>
        <v>-5.6589861590433024E-3</v>
      </c>
      <c r="C1525" s="5">
        <f t="shared" si="70"/>
        <v>5.6589861590433024E-3</v>
      </c>
      <c r="D1525" s="24">
        <f t="shared" si="71"/>
        <v>0.99618348353833674</v>
      </c>
      <c r="E1525" s="24">
        <f t="shared" si="72"/>
        <v>1.5906893178656341</v>
      </c>
    </row>
    <row r="1526" spans="1:5" ht="15" customHeight="1" x14ac:dyDescent="0.2">
      <c r="A1526" s="3">
        <f>'Stocks Returns'!A1522</f>
        <v>44426</v>
      </c>
      <c r="B1526" s="5">
        <f>SUMPRODUCT('Stocks Returns'!B1522:E1522,$H$10:$K$10)</f>
        <v>-1.2499270457487837E-2</v>
      </c>
      <c r="C1526" s="5">
        <f t="shared" si="70"/>
        <v>1.2499270457487837E-2</v>
      </c>
      <c r="D1526" s="24">
        <f t="shared" si="71"/>
        <v>0.99153209021539446</v>
      </c>
      <c r="E1526" s="24">
        <f t="shared" si="72"/>
        <v>1.585924378505696</v>
      </c>
    </row>
    <row r="1527" spans="1:5" ht="15" customHeight="1" x14ac:dyDescent="0.2">
      <c r="A1527" s="3">
        <f>'Stocks Returns'!A1523</f>
        <v>44427</v>
      </c>
      <c r="B1527" s="5">
        <f>SUMPRODUCT('Stocks Returns'!B1523:E1523,$H$10:$K$10)</f>
        <v>9.0485431494673771E-7</v>
      </c>
      <c r="C1527" s="5">
        <f t="shared" si="70"/>
        <v>-9.0485431494673771E-7</v>
      </c>
      <c r="D1527" s="24">
        <f t="shared" si="71"/>
        <v>1.0000322094274203</v>
      </c>
      <c r="E1527" s="24">
        <f t="shared" si="72"/>
        <v>1.5945670992443171</v>
      </c>
    </row>
    <row r="1528" spans="1:5" ht="15" customHeight="1" x14ac:dyDescent="0.2">
      <c r="A1528" s="3">
        <f>'Stocks Returns'!A1524</f>
        <v>44428</v>
      </c>
      <c r="B1528" s="5">
        <f>SUMPRODUCT('Stocks Returns'!B1524:E1524,$H$10:$K$10)</f>
        <v>-5.0099961100235051E-4</v>
      </c>
      <c r="C1528" s="5">
        <f t="shared" si="70"/>
        <v>5.0099961100235051E-4</v>
      </c>
      <c r="D1528" s="24">
        <f t="shared" si="71"/>
        <v>0.99969091439100466</v>
      </c>
      <c r="E1528" s="24">
        <f t="shared" si="72"/>
        <v>1.5942256152543801</v>
      </c>
    </row>
    <row r="1529" spans="1:5" ht="15" customHeight="1" x14ac:dyDescent="0.2">
      <c r="A1529" s="3">
        <f>'Stocks Returns'!A1525</f>
        <v>44431</v>
      </c>
      <c r="B1529" s="5">
        <f>SUMPRODUCT('Stocks Returns'!B1525:E1525,$H$10:$K$10)</f>
        <v>1.2789805085974782E-2</v>
      </c>
      <c r="C1529" s="5">
        <f t="shared" si="70"/>
        <v>-1.2789805085974782E-2</v>
      </c>
      <c r="D1529" s="24">
        <f t="shared" si="71"/>
        <v>1.0087286615849491</v>
      </c>
      <c r="E1529" s="24">
        <f t="shared" si="72"/>
        <v>1.6031102853541728</v>
      </c>
    </row>
    <row r="1530" spans="1:5" ht="15" customHeight="1" x14ac:dyDescent="0.2">
      <c r="A1530" s="3">
        <f>'Stocks Returns'!A1526</f>
        <v>44432</v>
      </c>
      <c r="B1530" s="5">
        <f>SUMPRODUCT('Stocks Returns'!B1526:E1526,$H$10:$K$10)</f>
        <v>5.1910426903162233E-4</v>
      </c>
      <c r="C1530" s="5">
        <f t="shared" si="70"/>
        <v>-5.1910426903162233E-4</v>
      </c>
      <c r="D1530" s="24">
        <f t="shared" si="71"/>
        <v>1.0003845850294277</v>
      </c>
      <c r="E1530" s="24">
        <f t="shared" si="72"/>
        <v>1.5949191810341214</v>
      </c>
    </row>
    <row r="1531" spans="1:5" ht="15" customHeight="1" x14ac:dyDescent="0.2">
      <c r="A1531" s="3">
        <f>'Stocks Returns'!A1527</f>
        <v>44433</v>
      </c>
      <c r="B1531" s="5">
        <f>SUMPRODUCT('Stocks Returns'!B1527:E1527,$H$10:$K$10)</f>
        <v>-4.6919451302100288E-3</v>
      </c>
      <c r="C1531" s="5">
        <f t="shared" si="70"/>
        <v>4.6919451302100288E-3</v>
      </c>
      <c r="D1531" s="24">
        <f t="shared" si="71"/>
        <v>0.99684107143794343</v>
      </c>
      <c r="E1531" s="24">
        <f t="shared" si="72"/>
        <v>1.5913560476584041</v>
      </c>
    </row>
    <row r="1532" spans="1:5" ht="15" customHeight="1" x14ac:dyDescent="0.2">
      <c r="A1532" s="3">
        <f>'Stocks Returns'!A1528</f>
        <v>44434</v>
      </c>
      <c r="B1532" s="5">
        <f>SUMPRODUCT('Stocks Returns'!B1528:E1528,$H$10:$K$10)</f>
        <v>-5.9806506378854776E-3</v>
      </c>
      <c r="C1532" s="5">
        <f t="shared" si="70"/>
        <v>5.9806506378854776E-3</v>
      </c>
      <c r="D1532" s="24">
        <f t="shared" si="71"/>
        <v>0.99596475169272414</v>
      </c>
      <c r="E1532" s="24">
        <f t="shared" si="72"/>
        <v>1.5904671646239334</v>
      </c>
    </row>
    <row r="1533" spans="1:5" ht="15" customHeight="1" x14ac:dyDescent="0.2">
      <c r="A1533" s="3">
        <f>'Stocks Returns'!A1529</f>
        <v>44435</v>
      </c>
      <c r="B1533" s="5">
        <f>SUMPRODUCT('Stocks Returns'!B1529:E1529,$H$10:$K$10)</f>
        <v>1.044593868460802E-2</v>
      </c>
      <c r="C1533" s="5">
        <f t="shared" si="70"/>
        <v>-1.044593868460802E-2</v>
      </c>
      <c r="D1533" s="24">
        <f t="shared" si="71"/>
        <v>1.0071348324320197</v>
      </c>
      <c r="E1533" s="24">
        <f t="shared" si="72"/>
        <v>1.6015674273300244</v>
      </c>
    </row>
    <row r="1534" spans="1:5" ht="15" customHeight="1" x14ac:dyDescent="0.2">
      <c r="A1534" s="3">
        <f>'Stocks Returns'!A1530</f>
        <v>44438</v>
      </c>
      <c r="B1534" s="5">
        <f>SUMPRODUCT('Stocks Returns'!B1530:E1530,$H$10:$K$10)</f>
        <v>-5.9836349251521943E-3</v>
      </c>
      <c r="C1534" s="5">
        <f t="shared" si="70"/>
        <v>5.9836349251521943E-3</v>
      </c>
      <c r="D1534" s="24">
        <f t="shared" si="71"/>
        <v>0.9959627223773827</v>
      </c>
      <c r="E1534" s="24">
        <f t="shared" si="72"/>
        <v>1.5904651026772061</v>
      </c>
    </row>
    <row r="1535" spans="1:5" ht="15" customHeight="1" x14ac:dyDescent="0.2">
      <c r="A1535" s="3">
        <f>'Stocks Returns'!A1531</f>
        <v>44439</v>
      </c>
      <c r="B1535" s="5">
        <f>SUMPRODUCT('Stocks Returns'!B1531:E1531,$H$10:$K$10)</f>
        <v>-9.3097272993797522E-3</v>
      </c>
      <c r="C1535" s="5">
        <f t="shared" si="70"/>
        <v>9.3097272993797522E-3</v>
      </c>
      <c r="D1535" s="24">
        <f t="shared" si="71"/>
        <v>0.99370097956290793</v>
      </c>
      <c r="E1535" s="24">
        <f t="shared" si="72"/>
        <v>1.5881568487083932</v>
      </c>
    </row>
    <row r="1536" spans="1:5" ht="15" customHeight="1" x14ac:dyDescent="0.2">
      <c r="A1536" s="3">
        <f>'Stocks Returns'!A1532</f>
        <v>44440</v>
      </c>
      <c r="B1536" s="5">
        <f>SUMPRODUCT('Stocks Returns'!B1532:E1532,$H$10:$K$10)</f>
        <v>3.1945893560330132E-3</v>
      </c>
      <c r="C1536" s="5">
        <f t="shared" si="70"/>
        <v>-3.1945893560330132E-3</v>
      </c>
      <c r="D1536" s="24">
        <f t="shared" si="71"/>
        <v>1.0022039148885886</v>
      </c>
      <c r="E1536" s="24">
        <f t="shared" si="72"/>
        <v>1.5967290780157346</v>
      </c>
    </row>
    <row r="1537" spans="1:5" ht="15" customHeight="1" x14ac:dyDescent="0.2">
      <c r="A1537" s="3">
        <f>'Stocks Returns'!A1533</f>
        <v>44441</v>
      </c>
      <c r="B1537" s="5">
        <f>SUMPRODUCT('Stocks Returns'!B1533:E1533,$H$10:$K$10)</f>
        <v>-2.3310070075737949E-2</v>
      </c>
      <c r="C1537" s="5">
        <f t="shared" si="70"/>
        <v>2.3310070075737949E-2</v>
      </c>
      <c r="D1537" s="24">
        <f t="shared" si="71"/>
        <v>0.98418074647498444</v>
      </c>
      <c r="E1537" s="24">
        <f t="shared" si="72"/>
        <v>1.5782203916598818</v>
      </c>
    </row>
    <row r="1538" spans="1:5" ht="15" customHeight="1" x14ac:dyDescent="0.2">
      <c r="A1538" s="3">
        <f>'Stocks Returns'!A1534</f>
        <v>44442</v>
      </c>
      <c r="B1538" s="5">
        <f>SUMPRODUCT('Stocks Returns'!B1534:E1534,$H$10:$K$10)</f>
        <v>4.0697585487232913E-3</v>
      </c>
      <c r="C1538" s="5">
        <f t="shared" si="70"/>
        <v>-4.0697585487232913E-3</v>
      </c>
      <c r="D1538" s="24">
        <f t="shared" si="71"/>
        <v>1.0027990299396181</v>
      </c>
      <c r="E1538" s="24">
        <f t="shared" si="72"/>
        <v>1.5973182234299939</v>
      </c>
    </row>
    <row r="1539" spans="1:5" ht="15" customHeight="1" x14ac:dyDescent="0.2">
      <c r="A1539" s="3">
        <f>'Stocks Returns'!A1535</f>
        <v>44445</v>
      </c>
      <c r="B1539" s="5">
        <f>SUMPRODUCT('Stocks Returns'!B1535:E1535,$H$10:$K$10)</f>
        <v>0</v>
      </c>
      <c r="C1539" s="5">
        <f t="shared" si="70"/>
        <v>0</v>
      </c>
      <c r="D1539" s="24">
        <f t="shared" si="71"/>
        <v>1.0000315941264861</v>
      </c>
      <c r="E1539" s="24">
        <f t="shared" si="72"/>
        <v>1.594566484021902</v>
      </c>
    </row>
    <row r="1540" spans="1:5" ht="15" customHeight="1" x14ac:dyDescent="0.2">
      <c r="A1540" s="3">
        <f>'Stocks Returns'!A1536</f>
        <v>44446</v>
      </c>
      <c r="B1540" s="5">
        <f>SUMPRODUCT('Stocks Returns'!B1536:E1536,$H$10:$K$10)</f>
        <v>4.3371157382819849E-3</v>
      </c>
      <c r="C1540" s="5">
        <f t="shared" si="70"/>
        <v>-4.3371157382819849E-3</v>
      </c>
      <c r="D1540" s="24">
        <f t="shared" si="71"/>
        <v>1.0029808328285179</v>
      </c>
      <c r="E1540" s="24">
        <f t="shared" si="72"/>
        <v>1.597497918644708</v>
      </c>
    </row>
    <row r="1541" spans="1:5" ht="15" customHeight="1" x14ac:dyDescent="0.2">
      <c r="A1541" s="3">
        <f>'Stocks Returns'!A1537</f>
        <v>44447</v>
      </c>
      <c r="B1541" s="5">
        <f>SUMPRODUCT('Stocks Returns'!B1537:E1537,$H$10:$K$10)</f>
        <v>1.0575657918637172E-2</v>
      </c>
      <c r="C1541" s="5">
        <f t="shared" si="70"/>
        <v>-1.0575657918637172E-2</v>
      </c>
      <c r="D1541" s="24">
        <f t="shared" si="71"/>
        <v>1.0072230415111596</v>
      </c>
      <c r="E1541" s="24">
        <f t="shared" si="72"/>
        <v>1.6016530851823632</v>
      </c>
    </row>
    <row r="1542" spans="1:5" ht="15" customHeight="1" x14ac:dyDescent="0.2">
      <c r="A1542" s="3">
        <f>'Stocks Returns'!A1538</f>
        <v>44448</v>
      </c>
      <c r="B1542" s="5">
        <f>SUMPRODUCT('Stocks Returns'!B1538:E1538,$H$10:$K$10)</f>
        <v>-5.5776823504005571E-3</v>
      </c>
      <c r="C1542" s="5">
        <f t="shared" ref="C1542:C1605" si="73">-B1542</f>
        <v>5.5776823504005571E-3</v>
      </c>
      <c r="D1542" s="24">
        <f t="shared" ref="D1542:D1605" si="74">1+$H$13+$H$19*(B1542-$H$13)</f>
        <v>0.99623877012821382</v>
      </c>
      <c r="E1542" s="24">
        <f t="shared" ref="E1542:E1605" si="75">$H$22*D1542-$H$23*D1542^2-LN(1+$H$24*EXP(1-D1542^3))</f>
        <v>1.5907454391813751</v>
      </c>
    </row>
    <row r="1543" spans="1:5" ht="15" customHeight="1" x14ac:dyDescent="0.2">
      <c r="A1543" s="3">
        <f>'Stocks Returns'!A1539</f>
        <v>44449</v>
      </c>
      <c r="B1543" s="5">
        <f>SUMPRODUCT('Stocks Returns'!B1539:E1539,$H$10:$K$10)</f>
        <v>-9.6887084026000842E-3</v>
      </c>
      <c r="C1543" s="5">
        <f t="shared" si="73"/>
        <v>9.6887084026000842E-3</v>
      </c>
      <c r="D1543" s="24">
        <f t="shared" si="74"/>
        <v>0.99344327241271813</v>
      </c>
      <c r="E1543" s="24">
        <f t="shared" si="75"/>
        <v>1.5878925580016496</v>
      </c>
    </row>
    <row r="1544" spans="1:5" ht="15" customHeight="1" x14ac:dyDescent="0.2">
      <c r="A1544" s="3">
        <f>'Stocks Returns'!A1540</f>
        <v>44452</v>
      </c>
      <c r="B1544" s="5">
        <f>SUMPRODUCT('Stocks Returns'!B1540:E1540,$H$10:$K$10)</f>
        <v>5.2826888396110671E-4</v>
      </c>
      <c r="C1544" s="5">
        <f t="shared" si="73"/>
        <v>-5.2826888396110671E-4</v>
      </c>
      <c r="D1544" s="24">
        <f t="shared" si="74"/>
        <v>1.0003908169675797</v>
      </c>
      <c r="E1544" s="24">
        <f t="shared" si="75"/>
        <v>1.5949254033040112</v>
      </c>
    </row>
    <row r="1545" spans="1:5" ht="15" customHeight="1" x14ac:dyDescent="0.2">
      <c r="A1545" s="3">
        <f>'Stocks Returns'!A1541</f>
        <v>44453</v>
      </c>
      <c r="B1545" s="5">
        <f>SUMPRODUCT('Stocks Returns'!B1541:E1541,$H$10:$K$10)</f>
        <v>-6.6168882328393099E-3</v>
      </c>
      <c r="C1545" s="5">
        <f t="shared" si="73"/>
        <v>6.6168882328393099E-3</v>
      </c>
      <c r="D1545" s="24">
        <f t="shared" si="74"/>
        <v>0.99553211012815546</v>
      </c>
      <c r="E1545" s="24">
        <f t="shared" si="75"/>
        <v>1.5900271966892261</v>
      </c>
    </row>
    <row r="1546" spans="1:5" ht="15" customHeight="1" x14ac:dyDescent="0.2">
      <c r="A1546" s="3">
        <f>'Stocks Returns'!A1542</f>
        <v>44454</v>
      </c>
      <c r="B1546" s="5">
        <f>SUMPRODUCT('Stocks Returns'!B1542:E1542,$H$10:$K$10)</f>
        <v>4.0917519765323752E-3</v>
      </c>
      <c r="C1546" s="5">
        <f t="shared" si="73"/>
        <v>-4.0917519765323752E-3</v>
      </c>
      <c r="D1546" s="24">
        <f t="shared" si="74"/>
        <v>1.0028139854705282</v>
      </c>
      <c r="E1546" s="24">
        <f t="shared" si="75"/>
        <v>1.5973330105979198</v>
      </c>
    </row>
    <row r="1547" spans="1:5" ht="15" customHeight="1" x14ac:dyDescent="0.2">
      <c r="A1547" s="3">
        <f>'Stocks Returns'!A1543</f>
        <v>44455</v>
      </c>
      <c r="B1547" s="5">
        <f>SUMPRODUCT('Stocks Returns'!B1543:E1543,$H$10:$K$10)</f>
        <v>2.5660726511925291E-3</v>
      </c>
      <c r="C1547" s="5">
        <f t="shared" si="73"/>
        <v>-2.5660726511925291E-3</v>
      </c>
      <c r="D1547" s="24">
        <f t="shared" si="74"/>
        <v>1.001776523529297</v>
      </c>
      <c r="E1547" s="24">
        <f t="shared" si="75"/>
        <v>1.596305095869611</v>
      </c>
    </row>
    <row r="1548" spans="1:5" ht="15" customHeight="1" x14ac:dyDescent="0.2">
      <c r="A1548" s="3">
        <f>'Stocks Returns'!A1544</f>
        <v>44456</v>
      </c>
      <c r="B1548" s="5">
        <f>SUMPRODUCT('Stocks Returns'!B1544:E1544,$H$10:$K$10)</f>
        <v>-1.1542462338094922E-2</v>
      </c>
      <c r="C1548" s="5">
        <f t="shared" si="73"/>
        <v>1.1542462338094922E-2</v>
      </c>
      <c r="D1548" s="24">
        <f t="shared" si="74"/>
        <v>0.99218271973658168</v>
      </c>
      <c r="E1548" s="24">
        <f t="shared" si="75"/>
        <v>1.5865960272405923</v>
      </c>
    </row>
    <row r="1549" spans="1:5" ht="15" customHeight="1" x14ac:dyDescent="0.2">
      <c r="A1549" s="3">
        <f>'Stocks Returns'!A1545</f>
        <v>44459</v>
      </c>
      <c r="B1549" s="5">
        <f>SUMPRODUCT('Stocks Returns'!B1545:E1545,$H$10:$K$10)</f>
        <v>-9.3364895721030072E-3</v>
      </c>
      <c r="C1549" s="5">
        <f t="shared" si="73"/>
        <v>9.3364895721030072E-3</v>
      </c>
      <c r="D1549" s="24">
        <f t="shared" si="74"/>
        <v>0.99368278121745612</v>
      </c>
      <c r="E1549" s="24">
        <f t="shared" si="75"/>
        <v>1.5881381940623895</v>
      </c>
    </row>
    <row r="1550" spans="1:5" ht="15" customHeight="1" x14ac:dyDescent="0.2">
      <c r="A1550" s="3">
        <f>'Stocks Returns'!A1546</f>
        <v>44460</v>
      </c>
      <c r="B1550" s="5">
        <f>SUMPRODUCT('Stocks Returns'!B1546:E1546,$H$10:$K$10)</f>
        <v>1.0163504582046824E-3</v>
      </c>
      <c r="C1550" s="5">
        <f t="shared" si="73"/>
        <v>-1.0163504582046824E-3</v>
      </c>
      <c r="D1550" s="24">
        <f t="shared" si="74"/>
        <v>1.0007227124380653</v>
      </c>
      <c r="E1550" s="24">
        <f t="shared" si="75"/>
        <v>1.5952565591999415</v>
      </c>
    </row>
    <row r="1551" spans="1:5" ht="15" customHeight="1" x14ac:dyDescent="0.2">
      <c r="A1551" s="3">
        <f>'Stocks Returns'!A1547</f>
        <v>44461</v>
      </c>
      <c r="B1551" s="5">
        <f>SUMPRODUCT('Stocks Returns'!B1547:E1547,$H$10:$K$10)</f>
        <v>1.2989632220367496E-2</v>
      </c>
      <c r="C1551" s="5">
        <f t="shared" si="73"/>
        <v>-1.2989632220367496E-2</v>
      </c>
      <c r="D1551" s="24">
        <f t="shared" si="74"/>
        <v>1.0088645440363362</v>
      </c>
      <c r="E1551" s="24">
        <f t="shared" si="75"/>
        <v>1.6032413443821123</v>
      </c>
    </row>
    <row r="1552" spans="1:5" ht="15" customHeight="1" x14ac:dyDescent="0.2">
      <c r="A1552" s="3">
        <f>'Stocks Returns'!A1548</f>
        <v>44462</v>
      </c>
      <c r="B1552" s="5">
        <f>SUMPRODUCT('Stocks Returns'!B1548:E1548,$H$10:$K$10)</f>
        <v>2.4789172855192582E-2</v>
      </c>
      <c r="C1552" s="5">
        <f t="shared" si="73"/>
        <v>-2.4789172855192582E-2</v>
      </c>
      <c r="D1552" s="24">
        <f t="shared" si="74"/>
        <v>1.0168882316680172</v>
      </c>
      <c r="E1552" s="24">
        <f t="shared" si="75"/>
        <v>1.6108462445965599</v>
      </c>
    </row>
    <row r="1553" spans="1:5" ht="15" customHeight="1" x14ac:dyDescent="0.2">
      <c r="A1553" s="3">
        <f>'Stocks Returns'!A1549</f>
        <v>44463</v>
      </c>
      <c r="B1553" s="5">
        <f>SUMPRODUCT('Stocks Returns'!B1549:E1549,$H$10:$K$10)</f>
        <v>1.3350703016510554E-2</v>
      </c>
      <c r="C1553" s="5">
        <f t="shared" si="73"/>
        <v>-1.3350703016510554E-2</v>
      </c>
      <c r="D1553" s="24">
        <f t="shared" si="74"/>
        <v>1.0091100721777133</v>
      </c>
      <c r="E1553" s="24">
        <f t="shared" si="75"/>
        <v>1.6034779663577854</v>
      </c>
    </row>
    <row r="1554" spans="1:5" ht="15" customHeight="1" x14ac:dyDescent="0.2">
      <c r="A1554" s="3">
        <f>'Stocks Returns'!A1550</f>
        <v>44466</v>
      </c>
      <c r="B1554" s="5">
        <f>SUMPRODUCT('Stocks Returns'!B1550:E1550,$H$10:$K$10)</f>
        <v>-7.4594785087002723E-3</v>
      </c>
      <c r="C1554" s="5">
        <f t="shared" si="73"/>
        <v>7.4594785087002723E-3</v>
      </c>
      <c r="D1554" s="24">
        <f t="shared" si="74"/>
        <v>0.99495914874057001</v>
      </c>
      <c r="E1554" s="24">
        <f t="shared" si="75"/>
        <v>1.5894433907812062</v>
      </c>
    </row>
    <row r="1555" spans="1:5" ht="15" customHeight="1" x14ac:dyDescent="0.2">
      <c r="A1555" s="3">
        <f>'Stocks Returns'!A1551</f>
        <v>44467</v>
      </c>
      <c r="B1555" s="5">
        <f>SUMPRODUCT('Stocks Returns'!B1551:E1551,$H$10:$K$10)</f>
        <v>-1.9695558987583163E-2</v>
      </c>
      <c r="C1555" s="5">
        <f t="shared" si="73"/>
        <v>1.9695558987583163E-2</v>
      </c>
      <c r="D1555" s="24">
        <f t="shared" si="74"/>
        <v>0.98663861401492969</v>
      </c>
      <c r="E1555" s="24">
        <f t="shared" si="75"/>
        <v>1.580819619245164</v>
      </c>
    </row>
    <row r="1556" spans="1:5" ht="15" customHeight="1" x14ac:dyDescent="0.2">
      <c r="A1556" s="3">
        <f>'Stocks Returns'!A1552</f>
        <v>44468</v>
      </c>
      <c r="B1556" s="5">
        <f>SUMPRODUCT('Stocks Returns'!B1552:E1552,$H$10:$K$10)</f>
        <v>2.0405896078222298E-3</v>
      </c>
      <c r="C1556" s="5">
        <f t="shared" si="73"/>
        <v>-2.0405896078222298E-3</v>
      </c>
      <c r="D1556" s="24">
        <f t="shared" si="74"/>
        <v>1.0014191950598053</v>
      </c>
      <c r="E1556" s="24">
        <f t="shared" si="75"/>
        <v>1.5959500549094945</v>
      </c>
    </row>
    <row r="1557" spans="1:5" ht="15" customHeight="1" x14ac:dyDescent="0.2">
      <c r="A1557" s="3">
        <f>'Stocks Returns'!A1553</f>
        <v>44469</v>
      </c>
      <c r="B1557" s="5">
        <f>SUMPRODUCT('Stocks Returns'!B1553:E1553,$H$10:$K$10)</f>
        <v>-1.575891049482591E-2</v>
      </c>
      <c r="C1557" s="5">
        <f t="shared" si="73"/>
        <v>1.575891049482591E-2</v>
      </c>
      <c r="D1557" s="24">
        <f t="shared" si="74"/>
        <v>0.98931553499000457</v>
      </c>
      <c r="E1557" s="24">
        <f t="shared" si="75"/>
        <v>1.5836237319581834</v>
      </c>
    </row>
    <row r="1558" spans="1:5" ht="15" customHeight="1" x14ac:dyDescent="0.2">
      <c r="A1558" s="3">
        <f>'Stocks Returns'!A1554</f>
        <v>44470</v>
      </c>
      <c r="B1558" s="5">
        <f>SUMPRODUCT('Stocks Returns'!B1554:E1554,$H$10:$K$10)</f>
        <v>3.1581587138149361E-2</v>
      </c>
      <c r="C1558" s="5">
        <f t="shared" si="73"/>
        <v>-3.1581587138149361E-2</v>
      </c>
      <c r="D1558" s="24">
        <f t="shared" si="74"/>
        <v>1.0215070733804277</v>
      </c>
      <c r="E1558" s="24">
        <f t="shared" si="75"/>
        <v>1.6151035101206703</v>
      </c>
    </row>
    <row r="1559" spans="1:5" ht="15" customHeight="1" x14ac:dyDescent="0.2">
      <c r="A1559" s="3">
        <f>'Stocks Returns'!A1555</f>
        <v>44473</v>
      </c>
      <c r="B1559" s="5">
        <f>SUMPRODUCT('Stocks Returns'!B1555:E1555,$H$10:$K$10)</f>
        <v>-2.5858449836345603E-2</v>
      </c>
      <c r="C1559" s="5">
        <f t="shared" si="73"/>
        <v>2.5858449836345603E-2</v>
      </c>
      <c r="D1559" s="24">
        <f t="shared" si="74"/>
        <v>0.9824478482377712</v>
      </c>
      <c r="E1559" s="24">
        <f t="shared" si="75"/>
        <v>1.5763737521113708</v>
      </c>
    </row>
    <row r="1560" spans="1:5" ht="15" customHeight="1" x14ac:dyDescent="0.2">
      <c r="A1560" s="3">
        <f>'Stocks Returns'!A1556</f>
        <v>44474</v>
      </c>
      <c r="B1560" s="5">
        <f>SUMPRODUCT('Stocks Returns'!B1556:E1556,$H$10:$K$10)</f>
        <v>-1.1024279009728155E-3</v>
      </c>
      <c r="C1560" s="5">
        <f t="shared" si="73"/>
        <v>1.1024279009728155E-3</v>
      </c>
      <c r="D1560" s="24">
        <f t="shared" si="74"/>
        <v>0.99928194315382468</v>
      </c>
      <c r="E1560" s="24">
        <f t="shared" si="75"/>
        <v>1.5938158043279262</v>
      </c>
    </row>
    <row r="1561" spans="1:5" ht="15" customHeight="1" x14ac:dyDescent="0.2">
      <c r="A1561" s="3">
        <f>'Stocks Returns'!A1557</f>
        <v>44475</v>
      </c>
      <c r="B1561" s="5">
        <f>SUMPRODUCT('Stocks Returns'!B1557:E1557,$H$10:$K$10)</f>
        <v>9.0147173212770434E-3</v>
      </c>
      <c r="C1561" s="5">
        <f t="shared" si="73"/>
        <v>-9.0147173212770434E-3</v>
      </c>
      <c r="D1561" s="24">
        <f t="shared" si="74"/>
        <v>1.0061616019049546</v>
      </c>
      <c r="E1561" s="24">
        <f t="shared" si="75"/>
        <v>1.6006202506297438</v>
      </c>
    </row>
    <row r="1562" spans="1:5" ht="15" customHeight="1" x14ac:dyDescent="0.2">
      <c r="A1562" s="3">
        <f>'Stocks Returns'!A1558</f>
        <v>44476</v>
      </c>
      <c r="B1562" s="5">
        <f>SUMPRODUCT('Stocks Returns'!B1558:E1558,$H$10:$K$10)</f>
        <v>1.7174763244598382E-2</v>
      </c>
      <c r="C1562" s="5">
        <f t="shared" si="73"/>
        <v>-1.7174763244598382E-2</v>
      </c>
      <c r="D1562" s="24">
        <f t="shared" si="74"/>
        <v>1.0117104331328131</v>
      </c>
      <c r="E1562" s="24">
        <f t="shared" si="75"/>
        <v>1.6059689078143302</v>
      </c>
    </row>
    <row r="1563" spans="1:5" ht="15" customHeight="1" x14ac:dyDescent="0.2">
      <c r="A1563" s="3">
        <f>'Stocks Returns'!A1559</f>
        <v>44477</v>
      </c>
      <c r="B1563" s="5">
        <f>SUMPRODUCT('Stocks Returns'!B1559:E1559,$H$10:$K$10)</f>
        <v>-2.5470810264265494E-3</v>
      </c>
      <c r="C1563" s="5">
        <f t="shared" si="73"/>
        <v>2.5470810264265494E-3</v>
      </c>
      <c r="D1563" s="24">
        <f t="shared" si="74"/>
        <v>0.99829957902851618</v>
      </c>
      <c r="E1563" s="24">
        <f t="shared" si="75"/>
        <v>1.5928286946094219</v>
      </c>
    </row>
    <row r="1564" spans="1:5" ht="15" customHeight="1" x14ac:dyDescent="0.2">
      <c r="A1564" s="3">
        <f>'Stocks Returns'!A1560</f>
        <v>44480</v>
      </c>
      <c r="B1564" s="5">
        <f>SUMPRODUCT('Stocks Returns'!B1560:E1560,$H$10:$K$10)</f>
        <v>-2.1829762177121882E-2</v>
      </c>
      <c r="C1564" s="5">
        <f t="shared" si="73"/>
        <v>2.1829762177121882E-2</v>
      </c>
      <c r="D1564" s="24">
        <f t="shared" si="74"/>
        <v>0.98518735584604333</v>
      </c>
      <c r="E1564" s="24">
        <f t="shared" si="75"/>
        <v>1.5792877313066402</v>
      </c>
    </row>
    <row r="1565" spans="1:5" ht="15" customHeight="1" x14ac:dyDescent="0.2">
      <c r="A1565" s="3">
        <f>'Stocks Returns'!A1561</f>
        <v>44481</v>
      </c>
      <c r="B1565" s="5">
        <f>SUMPRODUCT('Stocks Returns'!B1561:E1561,$H$10:$K$10)</f>
        <v>-5.9080528851211478E-3</v>
      </c>
      <c r="C1565" s="5">
        <f t="shared" si="73"/>
        <v>5.9080528851211478E-3</v>
      </c>
      <c r="D1565" s="24">
        <f t="shared" si="74"/>
        <v>0.99601411816460383</v>
      </c>
      <c r="E1565" s="24">
        <f t="shared" si="75"/>
        <v>1.5905173198747959</v>
      </c>
    </row>
    <row r="1566" spans="1:5" ht="15" customHeight="1" x14ac:dyDescent="0.2">
      <c r="A1566" s="3">
        <f>'Stocks Returns'!A1562</f>
        <v>44482</v>
      </c>
      <c r="B1566" s="5">
        <f>SUMPRODUCT('Stocks Returns'!B1562:E1562,$H$10:$K$10)</f>
        <v>-6.8044551420140204E-3</v>
      </c>
      <c r="C1566" s="5">
        <f t="shared" si="73"/>
        <v>6.8044551420140204E-3</v>
      </c>
      <c r="D1566" s="24">
        <f t="shared" si="74"/>
        <v>0.99540456462991667</v>
      </c>
      <c r="E1566" s="24">
        <f t="shared" si="75"/>
        <v>1.5898973496759261</v>
      </c>
    </row>
    <row r="1567" spans="1:5" ht="15" customHeight="1" x14ac:dyDescent="0.2">
      <c r="A1567" s="3">
        <f>'Stocks Returns'!A1563</f>
        <v>44483</v>
      </c>
      <c r="B1567" s="5">
        <f>SUMPRODUCT('Stocks Returns'!B1563:E1563,$H$10:$K$10)</f>
        <v>1.3704176056404201E-2</v>
      </c>
      <c r="C1567" s="5">
        <f t="shared" si="73"/>
        <v>-1.3704176056404201E-2</v>
      </c>
      <c r="D1567" s="24">
        <f t="shared" si="74"/>
        <v>1.0093504338448411</v>
      </c>
      <c r="E1567" s="24">
        <f t="shared" si="75"/>
        <v>1.6037093714087698</v>
      </c>
    </row>
    <row r="1568" spans="1:5" ht="15" customHeight="1" x14ac:dyDescent="0.2">
      <c r="A1568" s="3">
        <f>'Stocks Returns'!A1564</f>
        <v>44484</v>
      </c>
      <c r="B1568" s="5">
        <f>SUMPRODUCT('Stocks Returns'!B1564:E1564,$H$10:$K$10)</f>
        <v>2.4073755637509166E-2</v>
      </c>
      <c r="C1568" s="5">
        <f t="shared" si="73"/>
        <v>-2.4073755637509166E-2</v>
      </c>
      <c r="D1568" s="24">
        <f t="shared" si="74"/>
        <v>1.0164017479599925</v>
      </c>
      <c r="E1568" s="24">
        <f t="shared" si="75"/>
        <v>1.610392693594737</v>
      </c>
    </row>
    <row r="1569" spans="1:5" ht="15" customHeight="1" x14ac:dyDescent="0.2">
      <c r="A1569" s="3">
        <f>'Stocks Returns'!A1565</f>
        <v>44487</v>
      </c>
      <c r="B1569" s="5">
        <f>SUMPRODUCT('Stocks Returns'!B1565:E1565,$H$10:$K$10)</f>
        <v>-2.5770603267525401E-4</v>
      </c>
      <c r="C1569" s="5">
        <f t="shared" si="73"/>
        <v>2.5770603267525401E-4</v>
      </c>
      <c r="D1569" s="24">
        <f t="shared" si="74"/>
        <v>0.99985635402426709</v>
      </c>
      <c r="E1569" s="24">
        <f t="shared" si="75"/>
        <v>1.5943912046517217</v>
      </c>
    </row>
    <row r="1570" spans="1:5" ht="15" customHeight="1" x14ac:dyDescent="0.2">
      <c r="A1570" s="3">
        <f>'Stocks Returns'!A1566</f>
        <v>44488</v>
      </c>
      <c r="B1570" s="5">
        <f>SUMPRODUCT('Stocks Returns'!B1566:E1566,$H$10:$K$10)</f>
        <v>1.2563982484544619E-2</v>
      </c>
      <c r="C1570" s="5">
        <f t="shared" si="73"/>
        <v>-1.2563982484544619E-2</v>
      </c>
      <c r="D1570" s="24">
        <f t="shared" si="74"/>
        <v>1.0085751022159766</v>
      </c>
      <c r="E1570" s="24">
        <f t="shared" si="75"/>
        <v>1.6029620864348963</v>
      </c>
    </row>
    <row r="1571" spans="1:5" ht="15" customHeight="1" x14ac:dyDescent="0.2">
      <c r="A1571" s="3">
        <f>'Stocks Returns'!A1567</f>
        <v>44489</v>
      </c>
      <c r="B1571" s="5">
        <f>SUMPRODUCT('Stocks Returns'!B1567:E1567,$H$10:$K$10)</f>
        <v>-8.213775674547532E-3</v>
      </c>
      <c r="C1571" s="5">
        <f t="shared" si="73"/>
        <v>8.213775674547532E-3</v>
      </c>
      <c r="D1571" s="24">
        <f t="shared" si="74"/>
        <v>0.99444622666779392</v>
      </c>
      <c r="E1571" s="24">
        <f t="shared" si="75"/>
        <v>1.588919657763056</v>
      </c>
    </row>
    <row r="1572" spans="1:5" ht="15" customHeight="1" x14ac:dyDescent="0.2">
      <c r="A1572" s="3">
        <f>'Stocks Returns'!A1568</f>
        <v>44490</v>
      </c>
      <c r="B1572" s="5">
        <f>SUMPRODUCT('Stocks Returns'!B1568:E1568,$H$10:$K$10)</f>
        <v>-3.6040027229003839E-3</v>
      </c>
      <c r="C1572" s="5">
        <f t="shared" si="73"/>
        <v>3.6040027229003839E-3</v>
      </c>
      <c r="D1572" s="24">
        <f t="shared" si="74"/>
        <v>0.99758087227491399</v>
      </c>
      <c r="E1572" s="24">
        <f t="shared" si="75"/>
        <v>1.5921040786706864</v>
      </c>
    </row>
    <row r="1573" spans="1:5" ht="15" customHeight="1" x14ac:dyDescent="0.2">
      <c r="A1573" s="3">
        <f>'Stocks Returns'!A1569</f>
        <v>44491</v>
      </c>
      <c r="B1573" s="5">
        <f>SUMPRODUCT('Stocks Returns'!B1569:E1569,$H$10:$K$10)</f>
        <v>3.1947596256996606E-3</v>
      </c>
      <c r="C1573" s="5">
        <f t="shared" si="73"/>
        <v>-3.1947596256996606E-3</v>
      </c>
      <c r="D1573" s="24">
        <f t="shared" si="74"/>
        <v>1.002204030671962</v>
      </c>
      <c r="E1573" s="24">
        <f t="shared" si="75"/>
        <v>1.5967291927761231</v>
      </c>
    </row>
    <row r="1574" spans="1:5" ht="15" customHeight="1" x14ac:dyDescent="0.2">
      <c r="A1574" s="3">
        <f>'Stocks Returns'!A1570</f>
        <v>44494</v>
      </c>
      <c r="B1574" s="5">
        <f>SUMPRODUCT('Stocks Returns'!B1570:E1570,$H$10:$K$10)</f>
        <v>1.1191613512438303E-2</v>
      </c>
      <c r="C1574" s="5">
        <f t="shared" si="73"/>
        <v>-1.1191613512438303E-2</v>
      </c>
      <c r="D1574" s="24">
        <f t="shared" si="74"/>
        <v>1.0076418913149443</v>
      </c>
      <c r="E1574" s="24">
        <f t="shared" si="75"/>
        <v>1.6020593897838995</v>
      </c>
    </row>
    <row r="1575" spans="1:5" ht="15" customHeight="1" x14ac:dyDescent="0.2">
      <c r="A1575" s="3">
        <f>'Stocks Returns'!A1571</f>
        <v>44495</v>
      </c>
      <c r="B1575" s="5">
        <f>SUMPRODUCT('Stocks Returns'!B1571:E1571,$H$10:$K$10)</f>
        <v>-1.0107553324536729E-2</v>
      </c>
      <c r="C1575" s="5">
        <f t="shared" si="73"/>
        <v>1.0107553324536729E-2</v>
      </c>
      <c r="D1575" s="24">
        <f t="shared" si="74"/>
        <v>0.99315845786580126</v>
      </c>
      <c r="E1575" s="24">
        <f t="shared" si="75"/>
        <v>1.5876001623994744</v>
      </c>
    </row>
    <row r="1576" spans="1:5" ht="15" customHeight="1" x14ac:dyDescent="0.2">
      <c r="A1576" s="3">
        <f>'Stocks Returns'!A1572</f>
        <v>44496</v>
      </c>
      <c r="B1576" s="5">
        <f>SUMPRODUCT('Stocks Returns'!B1572:E1572,$H$10:$K$10)</f>
        <v>-6.5258483094610339E-2</v>
      </c>
      <c r="C1576" s="5">
        <f t="shared" si="73"/>
        <v>6.5258483094610339E-2</v>
      </c>
      <c r="D1576" s="24">
        <f t="shared" si="74"/>
        <v>0.95565582562215123</v>
      </c>
      <c r="E1576" s="24">
        <f t="shared" si="75"/>
        <v>1.5463723276411812</v>
      </c>
    </row>
    <row r="1577" spans="1:5" ht="15" customHeight="1" x14ac:dyDescent="0.2">
      <c r="A1577" s="3">
        <f>'Stocks Returns'!A1573</f>
        <v>44497</v>
      </c>
      <c r="B1577" s="5">
        <f>SUMPRODUCT('Stocks Returns'!B1573:E1573,$H$10:$K$10)</f>
        <v>-2.3127438902270085E-2</v>
      </c>
      <c r="C1577" s="5">
        <f t="shared" si="73"/>
        <v>2.3127438902270085E-2</v>
      </c>
      <c r="D1577" s="24">
        <f t="shared" si="74"/>
        <v>0.98430493567294253</v>
      </c>
      <c r="E1577" s="24">
        <f t="shared" si="75"/>
        <v>1.5783522858571297</v>
      </c>
    </row>
    <row r="1578" spans="1:5" ht="15" customHeight="1" x14ac:dyDescent="0.2">
      <c r="A1578" s="3">
        <f>'Stocks Returns'!A1574</f>
        <v>44498</v>
      </c>
      <c r="B1578" s="5">
        <f>SUMPRODUCT('Stocks Returns'!B1574:E1574,$H$10:$K$10)</f>
        <v>8.0857229027109408E-3</v>
      </c>
      <c r="C1578" s="5">
        <f t="shared" si="73"/>
        <v>-8.0857229027109408E-3</v>
      </c>
      <c r="D1578" s="24">
        <f t="shared" si="74"/>
        <v>1.0055298857003296</v>
      </c>
      <c r="E1578" s="24">
        <f t="shared" si="75"/>
        <v>1.6000033924689951</v>
      </c>
    </row>
    <row r="1579" spans="1:5" ht="15" customHeight="1" x14ac:dyDescent="0.2">
      <c r="A1579" s="3">
        <f>'Stocks Returns'!A1575</f>
        <v>44501</v>
      </c>
      <c r="B1579" s="5">
        <f>SUMPRODUCT('Stocks Returns'!B1575:E1575,$H$10:$K$10)</f>
        <v>5.8984910955019619E-3</v>
      </c>
      <c r="C1579" s="5">
        <f t="shared" si="73"/>
        <v>-5.8984910955019619E-3</v>
      </c>
      <c r="D1579" s="24">
        <f t="shared" si="74"/>
        <v>1.0040425680714276</v>
      </c>
      <c r="E1579" s="24">
        <f t="shared" si="75"/>
        <v>1.5985446870535087</v>
      </c>
    </row>
    <row r="1580" spans="1:5" ht="15" customHeight="1" x14ac:dyDescent="0.2">
      <c r="A1580" s="3">
        <f>'Stocks Returns'!A1576</f>
        <v>44502</v>
      </c>
      <c r="B1580" s="5">
        <f>SUMPRODUCT('Stocks Returns'!B1576:E1576,$H$10:$K$10)</f>
        <v>-1.2584991167586436E-2</v>
      </c>
      <c r="C1580" s="5">
        <f t="shared" si="73"/>
        <v>1.2584991167586436E-2</v>
      </c>
      <c r="D1580" s="24">
        <f t="shared" si="74"/>
        <v>0.99147380013252739</v>
      </c>
      <c r="E1580" s="24">
        <f t="shared" si="75"/>
        <v>1.585864124019206</v>
      </c>
    </row>
    <row r="1581" spans="1:5" ht="15" customHeight="1" x14ac:dyDescent="0.2">
      <c r="A1581" s="3">
        <f>'Stocks Returns'!A1577</f>
        <v>44503</v>
      </c>
      <c r="B1581" s="5">
        <f>SUMPRODUCT('Stocks Returns'!B1577:E1577,$H$10:$K$10)</f>
        <v>-3.630336316791201E-3</v>
      </c>
      <c r="C1581" s="5">
        <f t="shared" si="73"/>
        <v>3.630336316791201E-3</v>
      </c>
      <c r="D1581" s="24">
        <f t="shared" si="74"/>
        <v>0.99756296543106815</v>
      </c>
      <c r="E1581" s="24">
        <f t="shared" si="75"/>
        <v>1.592085998331616</v>
      </c>
    </row>
    <row r="1582" spans="1:5" ht="15" customHeight="1" x14ac:dyDescent="0.2">
      <c r="A1582" s="3">
        <f>'Stocks Returns'!A1578</f>
        <v>44504</v>
      </c>
      <c r="B1582" s="5">
        <f>SUMPRODUCT('Stocks Returns'!B1578:E1578,$H$10:$K$10)</f>
        <v>6.0483505877929472E-3</v>
      </c>
      <c r="C1582" s="5">
        <f t="shared" si="73"/>
        <v>-6.0483505877929472E-3</v>
      </c>
      <c r="D1582" s="24">
        <f t="shared" si="74"/>
        <v>1.0041444725261854</v>
      </c>
      <c r="E1582" s="24">
        <f t="shared" si="75"/>
        <v>1.5986449160742351</v>
      </c>
    </row>
    <row r="1583" spans="1:5" ht="15" customHeight="1" x14ac:dyDescent="0.2">
      <c r="A1583" s="3">
        <f>'Stocks Returns'!A1579</f>
        <v>44505</v>
      </c>
      <c r="B1583" s="5">
        <f>SUMPRODUCT('Stocks Returns'!B1579:E1579,$H$10:$K$10)</f>
        <v>3.7491530855168549E-2</v>
      </c>
      <c r="C1583" s="5">
        <f t="shared" si="73"/>
        <v>-3.7491530855168549E-2</v>
      </c>
      <c r="D1583" s="24">
        <f t="shared" si="74"/>
        <v>1.0255258351080008</v>
      </c>
      <c r="E1583" s="24">
        <f t="shared" si="75"/>
        <v>1.6187352535647128</v>
      </c>
    </row>
    <row r="1584" spans="1:5" ht="15" customHeight="1" x14ac:dyDescent="0.2">
      <c r="A1584" s="3">
        <f>'Stocks Returns'!A1580</f>
        <v>44508</v>
      </c>
      <c r="B1584" s="5">
        <f>SUMPRODUCT('Stocks Returns'!B1580:E1580,$H$10:$K$10)</f>
        <v>1.4830968001433199E-2</v>
      </c>
      <c r="C1584" s="5">
        <f t="shared" si="73"/>
        <v>-1.4830968001433199E-2</v>
      </c>
      <c r="D1584" s="24">
        <f t="shared" si="74"/>
        <v>1.0101166523674607</v>
      </c>
      <c r="E1584" s="24">
        <f t="shared" si="75"/>
        <v>1.6044454661954579</v>
      </c>
    </row>
    <row r="1585" spans="1:5" ht="15" customHeight="1" x14ac:dyDescent="0.2">
      <c r="A1585" s="3">
        <f>'Stocks Returns'!A1581</f>
        <v>44509</v>
      </c>
      <c r="B1585" s="5">
        <f>SUMPRODUCT('Stocks Returns'!B1581:E1581,$H$10:$K$10)</f>
        <v>-3.0775479942856825E-2</v>
      </c>
      <c r="C1585" s="5">
        <f t="shared" si="73"/>
        <v>3.0775479942856825E-2</v>
      </c>
      <c r="D1585" s="24">
        <f t="shared" si="74"/>
        <v>0.97910426776534354</v>
      </c>
      <c r="E1585" s="24">
        <f t="shared" si="75"/>
        <v>1.5727779764281316</v>
      </c>
    </row>
    <row r="1586" spans="1:5" ht="15" customHeight="1" x14ac:dyDescent="0.2">
      <c r="A1586" s="3">
        <f>'Stocks Returns'!A1582</f>
        <v>44510</v>
      </c>
      <c r="B1586" s="5">
        <f>SUMPRODUCT('Stocks Returns'!B1582:E1582,$H$10:$K$10)</f>
        <v>7.4309897907927263E-3</v>
      </c>
      <c r="C1586" s="5">
        <f t="shared" si="73"/>
        <v>-7.4309897907927263E-3</v>
      </c>
      <c r="D1586" s="24">
        <f t="shared" si="74"/>
        <v>1.0050846671842253</v>
      </c>
      <c r="E1586" s="24">
        <f t="shared" si="75"/>
        <v>1.5995676758440776</v>
      </c>
    </row>
    <row r="1587" spans="1:5" ht="15" customHeight="1" x14ac:dyDescent="0.2">
      <c r="A1587" s="3">
        <f>'Stocks Returns'!A1583</f>
        <v>44511</v>
      </c>
      <c r="B1587" s="5">
        <f>SUMPRODUCT('Stocks Returns'!B1583:E1583,$H$10:$K$10)</f>
        <v>-1.958847266098835E-2</v>
      </c>
      <c r="C1587" s="5">
        <f t="shared" si="73"/>
        <v>1.958847266098835E-2</v>
      </c>
      <c r="D1587" s="24">
        <f t="shared" si="74"/>
        <v>0.98671143271701411</v>
      </c>
      <c r="E1587" s="24">
        <f t="shared" si="75"/>
        <v>1.5808962677629759</v>
      </c>
    </row>
    <row r="1588" spans="1:5" ht="15" customHeight="1" x14ac:dyDescent="0.2">
      <c r="A1588" s="3">
        <f>'Stocks Returns'!A1584</f>
        <v>44512</v>
      </c>
      <c r="B1588" s="5">
        <f>SUMPRODUCT('Stocks Returns'!B1584:E1584,$H$10:$K$10)</f>
        <v>7.1769235938050615E-3</v>
      </c>
      <c r="C1588" s="5">
        <f t="shared" si="73"/>
        <v>-7.1769235938050615E-3</v>
      </c>
      <c r="D1588" s="24">
        <f t="shared" si="74"/>
        <v>1.0049119021702737</v>
      </c>
      <c r="E1588" s="24">
        <f t="shared" si="75"/>
        <v>1.59939838224658</v>
      </c>
    </row>
    <row r="1589" spans="1:5" ht="15" customHeight="1" x14ac:dyDescent="0.2">
      <c r="A1589" s="3">
        <f>'Stocks Returns'!A1585</f>
        <v>44515</v>
      </c>
      <c r="B1589" s="5">
        <f>SUMPRODUCT('Stocks Returns'!B1585:E1585,$H$10:$K$10)</f>
        <v>7.9980976011170346E-4</v>
      </c>
      <c r="C1589" s="5">
        <f t="shared" si="73"/>
        <v>-7.9980976011170346E-4</v>
      </c>
      <c r="D1589" s="24">
        <f t="shared" si="74"/>
        <v>1.0005754647633622</v>
      </c>
      <c r="E1589" s="24">
        <f t="shared" si="75"/>
        <v>1.5951096940816702</v>
      </c>
    </row>
    <row r="1590" spans="1:5" ht="15" customHeight="1" x14ac:dyDescent="0.2">
      <c r="A1590" s="3">
        <f>'Stocks Returns'!A1586</f>
        <v>44516</v>
      </c>
      <c r="B1590" s="5">
        <f>SUMPRODUCT('Stocks Returns'!B1586:E1586,$H$10:$K$10)</f>
        <v>1.3443773957268148E-2</v>
      </c>
      <c r="C1590" s="5">
        <f t="shared" si="73"/>
        <v>-1.3443773957268148E-2</v>
      </c>
      <c r="D1590" s="24">
        <f t="shared" si="74"/>
        <v>1.0091733604174284</v>
      </c>
      <c r="E1590" s="24">
        <f t="shared" si="75"/>
        <v>1.6035389191112253</v>
      </c>
    </row>
    <row r="1591" spans="1:5" ht="15" customHeight="1" x14ac:dyDescent="0.2">
      <c r="A1591" s="3">
        <f>'Stocks Returns'!A1587</f>
        <v>44517</v>
      </c>
      <c r="B1591" s="5">
        <f>SUMPRODUCT('Stocks Returns'!B1587:E1587,$H$10:$K$10)</f>
        <v>-4.4580439096469519E-2</v>
      </c>
      <c r="C1591" s="5">
        <f t="shared" si="73"/>
        <v>4.4580439096469519E-2</v>
      </c>
      <c r="D1591" s="24">
        <f t="shared" si="74"/>
        <v>0.96971689554088691</v>
      </c>
      <c r="E1591" s="24">
        <f t="shared" si="75"/>
        <v>1.5624542980279197</v>
      </c>
    </row>
    <row r="1592" spans="1:5" ht="15" customHeight="1" x14ac:dyDescent="0.2">
      <c r="A1592" s="3">
        <f>'Stocks Returns'!A1588</f>
        <v>44518</v>
      </c>
      <c r="B1592" s="5">
        <f>SUMPRODUCT('Stocks Returns'!B1588:E1588,$H$10:$K$10)</f>
        <v>-7.3140469863756602E-3</v>
      </c>
      <c r="C1592" s="5">
        <f t="shared" si="73"/>
        <v>7.3140469863756602E-3</v>
      </c>
      <c r="D1592" s="24">
        <f t="shared" si="74"/>
        <v>0.99505804217575078</v>
      </c>
      <c r="E1592" s="24">
        <f t="shared" si="75"/>
        <v>1.5895442488501905</v>
      </c>
    </row>
    <row r="1593" spans="1:5" ht="15" customHeight="1" x14ac:dyDescent="0.2">
      <c r="A1593" s="3">
        <f>'Stocks Returns'!A1589</f>
        <v>44519</v>
      </c>
      <c r="B1593" s="5">
        <f>SUMPRODUCT('Stocks Returns'!B1589:E1589,$H$10:$K$10)</f>
        <v>-1.1901284709163979E-2</v>
      </c>
      <c r="C1593" s="5">
        <f t="shared" si="73"/>
        <v>1.1901284709163979E-2</v>
      </c>
      <c r="D1593" s="24">
        <f t="shared" si="74"/>
        <v>0.99193872052425469</v>
      </c>
      <c r="E1593" s="24">
        <f t="shared" si="75"/>
        <v>1.5863443406298035</v>
      </c>
    </row>
    <row r="1594" spans="1:5" ht="15" customHeight="1" x14ac:dyDescent="0.2">
      <c r="A1594" s="3">
        <f>'Stocks Returns'!A1590</f>
        <v>44522</v>
      </c>
      <c r="B1594" s="5">
        <f>SUMPRODUCT('Stocks Returns'!B1590:E1590,$H$10:$K$10)</f>
        <v>-2.4071074223480936E-2</v>
      </c>
      <c r="C1594" s="5">
        <f t="shared" si="73"/>
        <v>2.4071074223480936E-2</v>
      </c>
      <c r="D1594" s="24">
        <f t="shared" si="74"/>
        <v>0.98366326365451917</v>
      </c>
      <c r="E1594" s="24">
        <f t="shared" si="75"/>
        <v>1.5776701597963205</v>
      </c>
    </row>
    <row r="1595" spans="1:5" ht="15" customHeight="1" x14ac:dyDescent="0.2">
      <c r="A1595" s="3">
        <f>'Stocks Returns'!A1591</f>
        <v>44523</v>
      </c>
      <c r="B1595" s="5">
        <f>SUMPRODUCT('Stocks Returns'!B1591:E1591,$H$10:$K$10)</f>
        <v>1.4353955653006309E-2</v>
      </c>
      <c r="C1595" s="5">
        <f t="shared" si="73"/>
        <v>-1.4353955653006309E-2</v>
      </c>
      <c r="D1595" s="24">
        <f t="shared" si="74"/>
        <v>1.0097922839705304</v>
      </c>
      <c r="E1595" s="24">
        <f t="shared" si="75"/>
        <v>1.6041341425485187</v>
      </c>
    </row>
    <row r="1596" spans="1:5" ht="15" customHeight="1" x14ac:dyDescent="0.2">
      <c r="A1596" s="3">
        <f>'Stocks Returns'!A1592</f>
        <v>44524</v>
      </c>
      <c r="B1596" s="5">
        <f>SUMPRODUCT('Stocks Returns'!B1592:E1592,$H$10:$K$10)</f>
        <v>2.2667089254231953E-2</v>
      </c>
      <c r="C1596" s="5">
        <f t="shared" si="73"/>
        <v>-2.2667089254231953E-2</v>
      </c>
      <c r="D1596" s="24">
        <f t="shared" si="74"/>
        <v>1.015445214819364</v>
      </c>
      <c r="E1596" s="24">
        <f t="shared" si="75"/>
        <v>1.6094980622380337</v>
      </c>
    </row>
    <row r="1597" spans="1:5" ht="15" customHeight="1" x14ac:dyDescent="0.2">
      <c r="A1597" s="3">
        <f>'Stocks Returns'!A1593</f>
        <v>44525</v>
      </c>
      <c r="B1597" s="5">
        <f>SUMPRODUCT('Stocks Returns'!B1593:E1593,$H$10:$K$10)</f>
        <v>0</v>
      </c>
      <c r="C1597" s="5">
        <f t="shared" si="73"/>
        <v>0</v>
      </c>
      <c r="D1597" s="24">
        <f t="shared" si="74"/>
        <v>1.0000315941264861</v>
      </c>
      <c r="E1597" s="24">
        <f t="shared" si="75"/>
        <v>1.594566484021902</v>
      </c>
    </row>
    <row r="1598" spans="1:5" ht="15" customHeight="1" x14ac:dyDescent="0.2">
      <c r="A1598" s="3">
        <f>'Stocks Returns'!A1594</f>
        <v>44526</v>
      </c>
      <c r="B1598" s="5">
        <f>SUMPRODUCT('Stocks Returns'!B1594:E1594,$H$10:$K$10)</f>
        <v>-2.9000836349352289E-2</v>
      </c>
      <c r="C1598" s="5">
        <f t="shared" si="73"/>
        <v>2.9000836349352289E-2</v>
      </c>
      <c r="D1598" s="24">
        <f t="shared" si="74"/>
        <v>0.98031102540892667</v>
      </c>
      <c r="E1598" s="24">
        <f t="shared" si="75"/>
        <v>1.5740807158607306</v>
      </c>
    </row>
    <row r="1599" spans="1:5" ht="15" customHeight="1" x14ac:dyDescent="0.2">
      <c r="A1599" s="3">
        <f>'Stocks Returns'!A1595</f>
        <v>44529</v>
      </c>
      <c r="B1599" s="5">
        <f>SUMPRODUCT('Stocks Returns'!B1595:E1595,$H$10:$K$10)</f>
        <v>-2.172049660880949E-3</v>
      </c>
      <c r="C1599" s="5">
        <f t="shared" si="73"/>
        <v>2.172049660880949E-3</v>
      </c>
      <c r="D1599" s="24">
        <f t="shared" si="74"/>
        <v>0.99855460035708721</v>
      </c>
      <c r="E1599" s="24">
        <f t="shared" si="75"/>
        <v>1.5930853179131068</v>
      </c>
    </row>
    <row r="1600" spans="1:5" ht="15" customHeight="1" x14ac:dyDescent="0.2">
      <c r="A1600" s="3">
        <f>'Stocks Returns'!A1596</f>
        <v>44530</v>
      </c>
      <c r="B1600" s="5">
        <f>SUMPRODUCT('Stocks Returns'!B1596:E1596,$H$10:$K$10)</f>
        <v>-1.2786750464674562E-2</v>
      </c>
      <c r="C1600" s="5">
        <f t="shared" si="73"/>
        <v>1.2786750464674562E-2</v>
      </c>
      <c r="D1600" s="24">
        <f t="shared" si="74"/>
        <v>0.99133660381050748</v>
      </c>
      <c r="E1600" s="24">
        <f t="shared" si="75"/>
        <v>1.5857222513879723</v>
      </c>
    </row>
    <row r="1601" spans="1:5" ht="15" customHeight="1" x14ac:dyDescent="0.2">
      <c r="A1601" s="3">
        <f>'Stocks Returns'!A1597</f>
        <v>44531</v>
      </c>
      <c r="B1601" s="5">
        <f>SUMPRODUCT('Stocks Returns'!B1597:E1597,$H$10:$K$10)</f>
        <v>-1.6238194187497768E-2</v>
      </c>
      <c r="C1601" s="5">
        <f t="shared" si="73"/>
        <v>1.6238194187497768E-2</v>
      </c>
      <c r="D1601" s="24">
        <f t="shared" si="74"/>
        <v>0.98898962207898777</v>
      </c>
      <c r="E1601" s="24">
        <f t="shared" si="75"/>
        <v>1.5832838304710435</v>
      </c>
    </row>
    <row r="1602" spans="1:5" ht="15" customHeight="1" x14ac:dyDescent="0.2">
      <c r="A1602" s="3">
        <f>'Stocks Returns'!A1598</f>
        <v>44532</v>
      </c>
      <c r="B1602" s="5">
        <f>SUMPRODUCT('Stocks Returns'!B1598:E1598,$H$10:$K$10)</f>
        <v>3.9237701434349397E-2</v>
      </c>
      <c r="C1602" s="5">
        <f t="shared" si="73"/>
        <v>-3.9237701434349397E-2</v>
      </c>
      <c r="D1602" s="24">
        <f t="shared" si="74"/>
        <v>1.0267132311018439</v>
      </c>
      <c r="E1602" s="24">
        <f t="shared" si="75"/>
        <v>1.6197953205324409</v>
      </c>
    </row>
    <row r="1603" spans="1:5" ht="15" customHeight="1" x14ac:dyDescent="0.2">
      <c r="A1603" s="3">
        <f>'Stocks Returns'!A1599</f>
        <v>44533</v>
      </c>
      <c r="B1603" s="5">
        <f>SUMPRODUCT('Stocks Returns'!B1599:E1599,$H$10:$K$10)</f>
        <v>-8.2165250605375443E-3</v>
      </c>
      <c r="C1603" s="5">
        <f t="shared" si="73"/>
        <v>8.2165250605375443E-3</v>
      </c>
      <c r="D1603" s="24">
        <f t="shared" si="74"/>
        <v>0.99444435708532064</v>
      </c>
      <c r="E1603" s="24">
        <f t="shared" si="75"/>
        <v>1.5889177468708386</v>
      </c>
    </row>
    <row r="1604" spans="1:5" ht="15" customHeight="1" x14ac:dyDescent="0.2">
      <c r="A1604" s="3">
        <f>'Stocks Returns'!A1600</f>
        <v>44536</v>
      </c>
      <c r="B1604" s="5">
        <f>SUMPRODUCT('Stocks Returns'!B1600:E1600,$H$10:$K$10)</f>
        <v>2.8712308136348799E-2</v>
      </c>
      <c r="C1604" s="5">
        <f t="shared" si="73"/>
        <v>-2.8712308136348799E-2</v>
      </c>
      <c r="D1604" s="24">
        <f t="shared" si="74"/>
        <v>1.0195559636592033</v>
      </c>
      <c r="E1604" s="24">
        <f t="shared" si="75"/>
        <v>1.6133159554463319</v>
      </c>
    </row>
    <row r="1605" spans="1:5" ht="15" customHeight="1" x14ac:dyDescent="0.2">
      <c r="A1605" s="3">
        <f>'Stocks Returns'!A1601</f>
        <v>44537</v>
      </c>
      <c r="B1605" s="5">
        <f>SUMPRODUCT('Stocks Returns'!B1601:E1601,$H$10:$K$10)</f>
        <v>2.5869237003608776E-2</v>
      </c>
      <c r="C1605" s="5">
        <f t="shared" si="73"/>
        <v>-2.5869237003608776E-2</v>
      </c>
      <c r="D1605" s="24">
        <f t="shared" si="74"/>
        <v>1.0176226752889401</v>
      </c>
      <c r="E1605" s="24">
        <f t="shared" si="75"/>
        <v>1.6115291149093243</v>
      </c>
    </row>
    <row r="1606" spans="1:5" ht="15" customHeight="1" x14ac:dyDescent="0.2">
      <c r="A1606" s="3">
        <f>'Stocks Returns'!A1602</f>
        <v>44538</v>
      </c>
      <c r="B1606" s="5">
        <f>SUMPRODUCT('Stocks Returns'!B1602:E1602,$H$10:$K$10)</f>
        <v>5.8371776103639146E-3</v>
      </c>
      <c r="C1606" s="5">
        <f t="shared" ref="C1606:C1669" si="76">-B1606</f>
        <v>-5.8371776103639146E-3</v>
      </c>
      <c r="D1606" s="24">
        <f t="shared" ref="D1606:D1669" si="77">1+$H$13+$H$19*(B1606-$H$13)</f>
        <v>1.0040008749015337</v>
      </c>
      <c r="E1606" s="24">
        <f t="shared" ref="E1606:E1669" si="78">$H$22*D1606-$H$23*D1606^2-LN(1+$H$24*EXP(1-D1606^3))</f>
        <v>1.5985036672987727</v>
      </c>
    </row>
    <row r="1607" spans="1:5" ht="15" customHeight="1" x14ac:dyDescent="0.2">
      <c r="A1607" s="3">
        <f>'Stocks Returns'!A1603</f>
        <v>44539</v>
      </c>
      <c r="B1607" s="5">
        <f>SUMPRODUCT('Stocks Returns'!B1603:E1603,$H$10:$K$10)</f>
        <v>9.8763739666502016E-3</v>
      </c>
      <c r="C1607" s="5">
        <f t="shared" si="76"/>
        <v>-9.8763739666502016E-3</v>
      </c>
      <c r="D1607" s="24">
        <f t="shared" si="77"/>
        <v>1.0067475284238083</v>
      </c>
      <c r="E1607" s="24">
        <f t="shared" si="78"/>
        <v>1.6011909515800022</v>
      </c>
    </row>
    <row r="1608" spans="1:5" ht="15" customHeight="1" x14ac:dyDescent="0.2">
      <c r="A1608" s="3">
        <f>'Stocks Returns'!A1604</f>
        <v>44540</v>
      </c>
      <c r="B1608" s="5">
        <f>SUMPRODUCT('Stocks Returns'!B1604:E1604,$H$10:$K$10)</f>
        <v>9.2348791917602913E-3</v>
      </c>
      <c r="C1608" s="5">
        <f t="shared" si="76"/>
        <v>-9.2348791917602913E-3</v>
      </c>
      <c r="D1608" s="24">
        <f t="shared" si="77"/>
        <v>1.0063113119768832</v>
      </c>
      <c r="E1608" s="24">
        <f t="shared" si="78"/>
        <v>1.6007662027090388</v>
      </c>
    </row>
    <row r="1609" spans="1:5" ht="15" customHeight="1" x14ac:dyDescent="0.2">
      <c r="A1609" s="3">
        <f>'Stocks Returns'!A1605</f>
        <v>44543</v>
      </c>
      <c r="B1609" s="5">
        <f>SUMPRODUCT('Stocks Returns'!B1605:E1605,$H$10:$K$10)</f>
        <v>-1.2103446898662596E-2</v>
      </c>
      <c r="C1609" s="5">
        <f t="shared" si="76"/>
        <v>1.2103446898662596E-2</v>
      </c>
      <c r="D1609" s="24">
        <f t="shared" si="77"/>
        <v>0.99180125023539567</v>
      </c>
      <c r="E1609" s="24">
        <f t="shared" si="78"/>
        <v>1.5862024360182048</v>
      </c>
    </row>
    <row r="1610" spans="1:5" ht="15" customHeight="1" x14ac:dyDescent="0.2">
      <c r="A1610" s="3">
        <f>'Stocks Returns'!A1606</f>
        <v>44544</v>
      </c>
      <c r="B1610" s="5">
        <f>SUMPRODUCT('Stocks Returns'!B1606:E1606,$H$10:$K$10)</f>
        <v>-4.7937580293071023E-3</v>
      </c>
      <c r="C1610" s="5">
        <f t="shared" si="76"/>
        <v>4.7937580293071023E-3</v>
      </c>
      <c r="D1610" s="24">
        <f t="shared" si="77"/>
        <v>0.99677183866655739</v>
      </c>
      <c r="E1610" s="24">
        <f t="shared" si="78"/>
        <v>1.5912859333157952</v>
      </c>
    </row>
    <row r="1611" spans="1:5" ht="15" customHeight="1" x14ac:dyDescent="0.2">
      <c r="A1611" s="3">
        <f>'Stocks Returns'!A1607</f>
        <v>44545</v>
      </c>
      <c r="B1611" s="5">
        <f>SUMPRODUCT('Stocks Returns'!B1607:E1607,$H$10:$K$10)</f>
        <v>1.2955982015029878E-2</v>
      </c>
      <c r="C1611" s="5">
        <f t="shared" si="76"/>
        <v>-1.2955982015029878E-2</v>
      </c>
      <c r="D1611" s="24">
        <f t="shared" si="77"/>
        <v>1.0088416618967064</v>
      </c>
      <c r="E1611" s="24">
        <f t="shared" si="78"/>
        <v>1.603219279753469</v>
      </c>
    </row>
    <row r="1612" spans="1:5" ht="15" customHeight="1" x14ac:dyDescent="0.2">
      <c r="A1612" s="3">
        <f>'Stocks Returns'!A1608</f>
        <v>44546</v>
      </c>
      <c r="B1612" s="5">
        <f>SUMPRODUCT('Stocks Returns'!B1608:E1608,$H$10:$K$10)</f>
        <v>6.016263508297824E-3</v>
      </c>
      <c r="C1612" s="5">
        <f t="shared" si="76"/>
        <v>-6.016263508297824E-3</v>
      </c>
      <c r="D1612" s="24">
        <f t="shared" si="77"/>
        <v>1.0041226533121288</v>
      </c>
      <c r="E1612" s="24">
        <f t="shared" si="78"/>
        <v>1.5986234591183237</v>
      </c>
    </row>
    <row r="1613" spans="1:5" ht="15" customHeight="1" x14ac:dyDescent="0.2">
      <c r="A1613" s="3">
        <f>'Stocks Returns'!A1609</f>
        <v>44547</v>
      </c>
      <c r="B1613" s="5">
        <f>SUMPRODUCT('Stocks Returns'!B1609:E1609,$H$10:$K$10)</f>
        <v>-1.0988748010761945E-2</v>
      </c>
      <c r="C1613" s="5">
        <f t="shared" si="76"/>
        <v>1.0988748010761945E-2</v>
      </c>
      <c r="D1613" s="24">
        <f t="shared" si="77"/>
        <v>0.99255924547916807</v>
      </c>
      <c r="E1613" s="24">
        <f t="shared" si="78"/>
        <v>1.586983955680852</v>
      </c>
    </row>
    <row r="1614" spans="1:5" ht="15" customHeight="1" x14ac:dyDescent="0.2">
      <c r="A1614" s="3">
        <f>'Stocks Returns'!A1610</f>
        <v>44550</v>
      </c>
      <c r="B1614" s="5">
        <f>SUMPRODUCT('Stocks Returns'!B1610:E1610,$H$10:$K$10)</f>
        <v>-1.523141040157659E-2</v>
      </c>
      <c r="C1614" s="5">
        <f t="shared" si="76"/>
        <v>1.523141040157659E-2</v>
      </c>
      <c r="D1614" s="24">
        <f t="shared" si="77"/>
        <v>0.98967423505341412</v>
      </c>
      <c r="E1614" s="24">
        <f t="shared" si="78"/>
        <v>1.5839973471308113</v>
      </c>
    </row>
    <row r="1615" spans="1:5" ht="15" customHeight="1" x14ac:dyDescent="0.2">
      <c r="A1615" s="3">
        <f>'Stocks Returns'!A1611</f>
        <v>44551</v>
      </c>
      <c r="B1615" s="5">
        <f>SUMPRODUCT('Stocks Returns'!B1611:E1611,$H$10:$K$10)</f>
        <v>3.1908847315982147E-2</v>
      </c>
      <c r="C1615" s="5">
        <f t="shared" si="76"/>
        <v>-3.1908847315982147E-2</v>
      </c>
      <c r="D1615" s="24">
        <f t="shared" si="77"/>
        <v>1.021729610301354</v>
      </c>
      <c r="E1615" s="24">
        <f t="shared" si="78"/>
        <v>1.6153063841138007</v>
      </c>
    </row>
    <row r="1616" spans="1:5" ht="15" customHeight="1" x14ac:dyDescent="0.2">
      <c r="A1616" s="3">
        <f>'Stocks Returns'!A1612</f>
        <v>44552</v>
      </c>
      <c r="B1616" s="5">
        <f>SUMPRODUCT('Stocks Returns'!B1612:E1612,$H$10:$K$10)</f>
        <v>1.1964352560007932E-2</v>
      </c>
      <c r="C1616" s="5">
        <f t="shared" si="76"/>
        <v>-1.1964352560007932E-2</v>
      </c>
      <c r="D1616" s="24">
        <f t="shared" si="77"/>
        <v>1.0081673538672915</v>
      </c>
      <c r="E1616" s="24">
        <f t="shared" si="78"/>
        <v>1.6025681062068826</v>
      </c>
    </row>
    <row r="1617" spans="1:5" ht="15" customHeight="1" x14ac:dyDescent="0.2">
      <c r="A1617" s="3">
        <f>'Stocks Returns'!A1613</f>
        <v>44553</v>
      </c>
      <c r="B1617" s="5">
        <f>SUMPRODUCT('Stocks Returns'!B1613:E1613,$H$10:$K$10)</f>
        <v>-5.157527653441317E-3</v>
      </c>
      <c r="C1617" s="5">
        <f t="shared" si="76"/>
        <v>5.157527653441317E-3</v>
      </c>
      <c r="D1617" s="24">
        <f t="shared" si="77"/>
        <v>0.99652447532214616</v>
      </c>
      <c r="E1617" s="24">
        <f t="shared" si="78"/>
        <v>1.5910352645846406</v>
      </c>
    </row>
    <row r="1618" spans="1:5" ht="15" customHeight="1" x14ac:dyDescent="0.2">
      <c r="A1618" s="3">
        <f>'Stocks Returns'!A1614</f>
        <v>44554</v>
      </c>
      <c r="B1618" s="5">
        <f>SUMPRODUCT('Stocks Returns'!B1614:E1614,$H$10:$K$10)</f>
        <v>0</v>
      </c>
      <c r="C1618" s="5">
        <f t="shared" si="76"/>
        <v>0</v>
      </c>
      <c r="D1618" s="24">
        <f t="shared" si="77"/>
        <v>1.0000315941264861</v>
      </c>
      <c r="E1618" s="24">
        <f t="shared" si="78"/>
        <v>1.594566484021902</v>
      </c>
    </row>
    <row r="1619" spans="1:5" ht="15" customHeight="1" x14ac:dyDescent="0.2">
      <c r="A1619" s="3">
        <f>'Stocks Returns'!A1615</f>
        <v>44557</v>
      </c>
      <c r="B1619" s="5">
        <f>SUMPRODUCT('Stocks Returns'!B1615:E1615,$H$10:$K$10)</f>
        <v>6.5121283124991089E-3</v>
      </c>
      <c r="C1619" s="5">
        <f t="shared" si="76"/>
        <v>-6.5121283124991089E-3</v>
      </c>
      <c r="D1619" s="24">
        <f t="shared" si="77"/>
        <v>1.0044598413789856</v>
      </c>
      <c r="E1619" s="24">
        <f t="shared" si="78"/>
        <v>1.5989548344621449</v>
      </c>
    </row>
    <row r="1620" spans="1:5" ht="15" customHeight="1" x14ac:dyDescent="0.2">
      <c r="A1620" s="3">
        <f>'Stocks Returns'!A1616</f>
        <v>44558</v>
      </c>
      <c r="B1620" s="5">
        <f>SUMPRODUCT('Stocks Returns'!B1616:E1616,$H$10:$K$10)</f>
        <v>6.4400418961717168E-4</v>
      </c>
      <c r="C1620" s="5">
        <f t="shared" si="76"/>
        <v>-6.4400418961717168E-4</v>
      </c>
      <c r="D1620" s="24">
        <f t="shared" si="77"/>
        <v>1.0004695169754259</v>
      </c>
      <c r="E1620" s="24">
        <f t="shared" si="78"/>
        <v>1.5950039678368566</v>
      </c>
    </row>
    <row r="1621" spans="1:5" ht="15" customHeight="1" x14ac:dyDescent="0.2">
      <c r="A1621" s="3">
        <f>'Stocks Returns'!A1617</f>
        <v>44559</v>
      </c>
      <c r="B1621" s="5">
        <f>SUMPRODUCT('Stocks Returns'!B1617:E1617,$H$10:$K$10)</f>
        <v>6.793198398280816E-4</v>
      </c>
      <c r="C1621" s="5">
        <f t="shared" si="76"/>
        <v>-6.793198398280816E-4</v>
      </c>
      <c r="D1621" s="24">
        <f t="shared" si="77"/>
        <v>1.0004935316175694</v>
      </c>
      <c r="E1621" s="24">
        <f t="shared" si="78"/>
        <v>1.5950279362021833</v>
      </c>
    </row>
    <row r="1622" spans="1:5" ht="15" customHeight="1" x14ac:dyDescent="0.2">
      <c r="A1622" s="3">
        <f>'Stocks Returns'!A1618</f>
        <v>44560</v>
      </c>
      <c r="B1622" s="5">
        <f>SUMPRODUCT('Stocks Returns'!B1618:E1618,$H$10:$K$10)</f>
        <v>-2.2987561667178946E-3</v>
      </c>
      <c r="C1622" s="5">
        <f t="shared" si="76"/>
        <v>2.2987561667178946E-3</v>
      </c>
      <c r="D1622" s="24">
        <f t="shared" si="77"/>
        <v>0.99846843993311807</v>
      </c>
      <c r="E1622" s="24">
        <f t="shared" si="78"/>
        <v>1.5929986452602309</v>
      </c>
    </row>
    <row r="1623" spans="1:5" ht="15" customHeight="1" x14ac:dyDescent="0.2">
      <c r="A1623" s="3">
        <f>'Stocks Returns'!A1619</f>
        <v>44561</v>
      </c>
      <c r="B1623" s="5">
        <f>SUMPRODUCT('Stocks Returns'!B1619:E1619,$H$10:$K$10)</f>
        <v>-4.9219988545434754E-3</v>
      </c>
      <c r="C1623" s="5">
        <f t="shared" si="76"/>
        <v>4.9219988545434754E-3</v>
      </c>
      <c r="D1623" s="24">
        <f t="shared" si="77"/>
        <v>0.9966846349053966</v>
      </c>
      <c r="E1623" s="24">
        <f t="shared" si="78"/>
        <v>1.5911975920433301</v>
      </c>
    </row>
    <row r="1624" spans="1:5" ht="15" customHeight="1" x14ac:dyDescent="0.2">
      <c r="A1624" s="3">
        <f>'Stocks Returns'!A1620</f>
        <v>44564</v>
      </c>
      <c r="B1624" s="5">
        <f>SUMPRODUCT('Stocks Returns'!B1620:E1620,$H$10:$K$10)</f>
        <v>2.094260938468049E-2</v>
      </c>
      <c r="C1624" s="5">
        <f t="shared" si="76"/>
        <v>-2.094260938468049E-2</v>
      </c>
      <c r="D1624" s="24">
        <f t="shared" si="77"/>
        <v>1.0142725685080689</v>
      </c>
      <c r="E1624" s="24">
        <f t="shared" si="78"/>
        <v>1.6083961549892605</v>
      </c>
    </row>
    <row r="1625" spans="1:5" ht="15" customHeight="1" x14ac:dyDescent="0.2">
      <c r="A1625" s="3">
        <f>'Stocks Returns'!A1621</f>
        <v>44565</v>
      </c>
      <c r="B1625" s="5">
        <f>SUMPRODUCT('Stocks Returns'!B1621:E1621,$H$10:$K$10)</f>
        <v>3.9677344394409026E-3</v>
      </c>
      <c r="C1625" s="5">
        <f t="shared" si="76"/>
        <v>-3.9677344394409026E-3</v>
      </c>
      <c r="D1625" s="24">
        <f t="shared" si="77"/>
        <v>1.0027296535453061</v>
      </c>
      <c r="E1625" s="24">
        <f t="shared" si="78"/>
        <v>1.5972496162790411</v>
      </c>
    </row>
    <row r="1626" spans="1:5" ht="15" customHeight="1" x14ac:dyDescent="0.2">
      <c r="A1626" s="3">
        <f>'Stocks Returns'!A1622</f>
        <v>44566</v>
      </c>
      <c r="B1626" s="5">
        <f>SUMPRODUCT('Stocks Returns'!B1622:E1622,$H$10:$K$10)</f>
        <v>-1.2809314348424722E-2</v>
      </c>
      <c r="C1626" s="5">
        <f t="shared" si="76"/>
        <v>1.2809314348424722E-2</v>
      </c>
      <c r="D1626" s="24">
        <f t="shared" si="77"/>
        <v>0.99132126036955737</v>
      </c>
      <c r="E1626" s="24">
        <f t="shared" si="78"/>
        <v>1.5857063803682043</v>
      </c>
    </row>
    <row r="1627" spans="1:5" ht="15" customHeight="1" x14ac:dyDescent="0.2">
      <c r="A1627" s="3">
        <f>'Stocks Returns'!A1623</f>
        <v>44567</v>
      </c>
      <c r="B1627" s="5">
        <f>SUMPRODUCT('Stocks Returns'!B1623:E1623,$H$10:$K$10)</f>
        <v>-2.1416588978894196E-4</v>
      </c>
      <c r="C1627" s="5">
        <f t="shared" si="76"/>
        <v>2.1416588978894196E-4</v>
      </c>
      <c r="D1627" s="24">
        <f t="shared" si="77"/>
        <v>0.99988596132142971</v>
      </c>
      <c r="E1627" s="24">
        <f t="shared" si="78"/>
        <v>1.5944208272056022</v>
      </c>
    </row>
    <row r="1628" spans="1:5" ht="15" customHeight="1" x14ac:dyDescent="0.2">
      <c r="A1628" s="3">
        <f>'Stocks Returns'!A1624</f>
        <v>44568</v>
      </c>
      <c r="B1628" s="5">
        <f>SUMPRODUCT('Stocks Returns'!B1624:E1624,$H$10:$K$10)</f>
        <v>-1.4607445890690834E-2</v>
      </c>
      <c r="C1628" s="5">
        <f t="shared" si="76"/>
        <v>1.4607445890690834E-2</v>
      </c>
      <c r="D1628" s="24">
        <f t="shared" si="77"/>
        <v>0.99009853092081646</v>
      </c>
      <c r="E1628" s="24">
        <f t="shared" si="78"/>
        <v>1.5844386348024782</v>
      </c>
    </row>
    <row r="1629" spans="1:5" ht="15" customHeight="1" x14ac:dyDescent="0.2">
      <c r="A1629" s="3">
        <f>'Stocks Returns'!A1625</f>
        <v>44571</v>
      </c>
      <c r="B1629" s="5">
        <f>SUMPRODUCT('Stocks Returns'!B1625:E1625,$H$10:$K$10)</f>
        <v>-2.0217735812800036E-2</v>
      </c>
      <c r="C1629" s="5">
        <f t="shared" si="76"/>
        <v>2.0217735812800036E-2</v>
      </c>
      <c r="D1629" s="24">
        <f t="shared" si="77"/>
        <v>0.9862835337737822</v>
      </c>
      <c r="E1629" s="24">
        <f t="shared" si="78"/>
        <v>1.5804455681946736</v>
      </c>
    </row>
    <row r="1630" spans="1:5" ht="15" customHeight="1" x14ac:dyDescent="0.2">
      <c r="A1630" s="3">
        <f>'Stocks Returns'!A1626</f>
        <v>44572</v>
      </c>
      <c r="B1630" s="5">
        <f>SUMPRODUCT('Stocks Returns'!B1626:E1626,$H$10:$K$10)</f>
        <v>1.2116559339402953E-2</v>
      </c>
      <c r="C1630" s="5">
        <f t="shared" si="76"/>
        <v>-1.2116559339402953E-2</v>
      </c>
      <c r="D1630" s="24">
        <f t="shared" si="77"/>
        <v>1.0082708544772803</v>
      </c>
      <c r="E1630" s="24">
        <f t="shared" si="78"/>
        <v>1.6026681760275316</v>
      </c>
    </row>
    <row r="1631" spans="1:5" ht="15" customHeight="1" x14ac:dyDescent="0.2">
      <c r="A1631" s="3">
        <f>'Stocks Returns'!A1627</f>
        <v>44573</v>
      </c>
      <c r="B1631" s="5">
        <f>SUMPRODUCT('Stocks Returns'!B1627:E1627,$H$10:$K$10)</f>
        <v>6.301530733466028E-3</v>
      </c>
      <c r="C1631" s="5">
        <f t="shared" si="76"/>
        <v>-6.301530733466028E-3</v>
      </c>
      <c r="D1631" s="24">
        <f t="shared" si="77"/>
        <v>1.004316635025243</v>
      </c>
      <c r="E1631" s="24">
        <f t="shared" si="78"/>
        <v>1.5988141528542361</v>
      </c>
    </row>
    <row r="1632" spans="1:5" ht="15" customHeight="1" x14ac:dyDescent="0.2">
      <c r="A1632" s="3">
        <f>'Stocks Returns'!A1628</f>
        <v>44574</v>
      </c>
      <c r="B1632" s="5">
        <f>SUMPRODUCT('Stocks Returns'!B1628:E1628,$H$10:$K$10)</f>
        <v>-4.4397454331469091E-3</v>
      </c>
      <c r="C1632" s="5">
        <f t="shared" si="76"/>
        <v>4.4397454331469091E-3</v>
      </c>
      <c r="D1632" s="24">
        <f t="shared" si="77"/>
        <v>0.99701256723194631</v>
      </c>
      <c r="E1632" s="24">
        <f t="shared" si="78"/>
        <v>1.5915296451306427</v>
      </c>
    </row>
    <row r="1633" spans="1:5" ht="15" customHeight="1" x14ac:dyDescent="0.2">
      <c r="A1633" s="3">
        <f>'Stocks Returns'!A1629</f>
        <v>44575</v>
      </c>
      <c r="B1633" s="5">
        <f>SUMPRODUCT('Stocks Returns'!B1629:E1629,$H$10:$K$10)</f>
        <v>-7.3890197705394028E-4</v>
      </c>
      <c r="C1633" s="5">
        <f t="shared" si="76"/>
        <v>7.3890197705394028E-4</v>
      </c>
      <c r="D1633" s="24">
        <f t="shared" si="77"/>
        <v>0.99952914078208954</v>
      </c>
      <c r="E1633" s="24">
        <f t="shared" si="78"/>
        <v>1.5940635893962898</v>
      </c>
    </row>
    <row r="1634" spans="1:5" ht="15" customHeight="1" x14ac:dyDescent="0.2">
      <c r="A1634" s="3">
        <f>'Stocks Returns'!A1630</f>
        <v>44578</v>
      </c>
      <c r="B1634" s="5">
        <f>SUMPRODUCT('Stocks Returns'!B1630:E1630,$H$10:$K$10)</f>
        <v>0</v>
      </c>
      <c r="C1634" s="5">
        <f t="shared" si="76"/>
        <v>0</v>
      </c>
      <c r="D1634" s="24">
        <f t="shared" si="77"/>
        <v>1.0000315941264861</v>
      </c>
      <c r="E1634" s="24">
        <f t="shared" si="78"/>
        <v>1.594566484021902</v>
      </c>
    </row>
    <row r="1635" spans="1:5" ht="15" customHeight="1" x14ac:dyDescent="0.2">
      <c r="A1635" s="3">
        <f>'Stocks Returns'!A1631</f>
        <v>44579</v>
      </c>
      <c r="B1635" s="5">
        <f>SUMPRODUCT('Stocks Returns'!B1631:E1631,$H$10:$K$10)</f>
        <v>-3.9591515544692346E-6</v>
      </c>
      <c r="C1635" s="5">
        <f t="shared" si="76"/>
        <v>3.9591515544692346E-6</v>
      </c>
      <c r="D1635" s="24">
        <f t="shared" si="77"/>
        <v>1.0000289019034292</v>
      </c>
      <c r="E1635" s="24">
        <f t="shared" si="78"/>
        <v>1.5945637921245925</v>
      </c>
    </row>
    <row r="1636" spans="1:5" ht="15" customHeight="1" x14ac:dyDescent="0.2">
      <c r="A1636" s="3">
        <f>'Stocks Returns'!A1632</f>
        <v>44580</v>
      </c>
      <c r="B1636" s="5">
        <f>SUMPRODUCT('Stocks Returns'!B1632:E1632,$H$10:$K$10)</f>
        <v>-6.9726140922931716E-3</v>
      </c>
      <c r="C1636" s="5">
        <f t="shared" si="76"/>
        <v>6.9726140922931716E-3</v>
      </c>
      <c r="D1636" s="24">
        <f t="shared" si="77"/>
        <v>0.99529021654372685</v>
      </c>
      <c r="E1636" s="24">
        <f t="shared" si="78"/>
        <v>1.5897808834038001</v>
      </c>
    </row>
    <row r="1637" spans="1:5" ht="15" customHeight="1" x14ac:dyDescent="0.2">
      <c r="A1637" s="3">
        <f>'Stocks Returns'!A1633</f>
        <v>44581</v>
      </c>
      <c r="B1637" s="5">
        <f>SUMPRODUCT('Stocks Returns'!B1633:E1633,$H$10:$K$10)</f>
        <v>-4.1574924220395869E-3</v>
      </c>
      <c r="C1637" s="5">
        <f t="shared" si="76"/>
        <v>4.1574924220395869E-3</v>
      </c>
      <c r="D1637" s="24">
        <f t="shared" si="77"/>
        <v>0.99720449927949928</v>
      </c>
      <c r="E1637" s="24">
        <f t="shared" si="78"/>
        <v>1.5917237906255532</v>
      </c>
    </row>
    <row r="1638" spans="1:5" ht="15" customHeight="1" x14ac:dyDescent="0.2">
      <c r="A1638" s="3">
        <f>'Stocks Returns'!A1634</f>
        <v>44582</v>
      </c>
      <c r="B1638" s="5">
        <f>SUMPRODUCT('Stocks Returns'!B1634:E1634,$H$10:$K$10)</f>
        <v>-3.6925261719616277E-2</v>
      </c>
      <c r="C1638" s="5">
        <f t="shared" si="76"/>
        <v>3.6925261719616277E-2</v>
      </c>
      <c r="D1638" s="24">
        <f t="shared" si="77"/>
        <v>0.97492241615714714</v>
      </c>
      <c r="E1638" s="24">
        <f t="shared" si="78"/>
        <v>1.5682203870361133</v>
      </c>
    </row>
    <row r="1639" spans="1:5" ht="15" customHeight="1" x14ac:dyDescent="0.2">
      <c r="A1639" s="3">
        <f>'Stocks Returns'!A1635</f>
        <v>44585</v>
      </c>
      <c r="B1639" s="5">
        <f>SUMPRODUCT('Stocks Returns'!B1635:E1635,$H$10:$K$10)</f>
        <v>-1.6638203825122374E-2</v>
      </c>
      <c r="C1639" s="5">
        <f t="shared" si="76"/>
        <v>1.6638203825122374E-2</v>
      </c>
      <c r="D1639" s="24">
        <f t="shared" si="77"/>
        <v>0.98871761552540305</v>
      </c>
      <c r="E1639" s="24">
        <f t="shared" si="78"/>
        <v>1.5829998308903233</v>
      </c>
    </row>
    <row r="1640" spans="1:5" ht="15" customHeight="1" x14ac:dyDescent="0.2">
      <c r="A1640" s="3">
        <f>'Stocks Returns'!A1636</f>
        <v>44586</v>
      </c>
      <c r="B1640" s="5">
        <f>SUMPRODUCT('Stocks Returns'!B1636:E1636,$H$10:$K$10)</f>
        <v>-1.5054813724089482E-3</v>
      </c>
      <c r="C1640" s="5">
        <f t="shared" si="76"/>
        <v>1.5054813724089482E-3</v>
      </c>
      <c r="D1640" s="24">
        <f t="shared" si="77"/>
        <v>0.99900786679324816</v>
      </c>
      <c r="E1640" s="24">
        <f t="shared" si="78"/>
        <v>1.5935407913301916</v>
      </c>
    </row>
    <row r="1641" spans="1:5" ht="15" customHeight="1" x14ac:dyDescent="0.2">
      <c r="A1641" s="3">
        <f>'Stocks Returns'!A1637</f>
        <v>44587</v>
      </c>
      <c r="B1641" s="5">
        <f>SUMPRODUCT('Stocks Returns'!B1637:E1637,$H$10:$K$10)</f>
        <v>1.9576014405411565E-2</v>
      </c>
      <c r="C1641" s="5">
        <f t="shared" si="76"/>
        <v>-1.9576014405411565E-2</v>
      </c>
      <c r="D1641" s="24">
        <f t="shared" si="77"/>
        <v>1.0133432839221661</v>
      </c>
      <c r="E1641" s="24">
        <f t="shared" si="78"/>
        <v>1.6075189091863256</v>
      </c>
    </row>
    <row r="1642" spans="1:5" ht="15" customHeight="1" x14ac:dyDescent="0.2">
      <c r="A1642" s="3">
        <f>'Stocks Returns'!A1638</f>
        <v>44588</v>
      </c>
      <c r="B1642" s="5">
        <f>SUMPRODUCT('Stocks Returns'!B1638:E1638,$H$10:$K$10)</f>
        <v>-2.0852548947066104E-3</v>
      </c>
      <c r="C1642" s="5">
        <f t="shared" si="76"/>
        <v>2.0852548947066104E-3</v>
      </c>
      <c r="D1642" s="24">
        <f t="shared" si="77"/>
        <v>0.99861362079808569</v>
      </c>
      <c r="E1642" s="24">
        <f t="shared" si="78"/>
        <v>1.5931446721467069</v>
      </c>
    </row>
    <row r="1643" spans="1:5" ht="15" customHeight="1" x14ac:dyDescent="0.2">
      <c r="A1643" s="3">
        <f>'Stocks Returns'!A1639</f>
        <v>44589</v>
      </c>
      <c r="B1643" s="5">
        <f>SUMPRODUCT('Stocks Returns'!B1639:E1639,$H$10:$K$10)</f>
        <v>9.8791841390696383E-2</v>
      </c>
      <c r="C1643" s="5">
        <f t="shared" si="76"/>
        <v>-9.8791841390696383E-2</v>
      </c>
      <c r="D1643" s="24">
        <f t="shared" si="77"/>
        <v>1.0672100462721597</v>
      </c>
      <c r="E1643" s="24">
        <f t="shared" si="78"/>
        <v>1.6522993227937708</v>
      </c>
    </row>
    <row r="1644" spans="1:5" ht="15" customHeight="1" x14ac:dyDescent="0.2">
      <c r="A1644" s="3">
        <f>'Stocks Returns'!A1640</f>
        <v>44592</v>
      </c>
      <c r="B1644" s="5">
        <f>SUMPRODUCT('Stocks Returns'!B1640:E1640,$H$10:$K$10)</f>
        <v>-1.8488246048779927E-3</v>
      </c>
      <c r="C1644" s="5">
        <f t="shared" si="76"/>
        <v>1.8488246048779927E-3</v>
      </c>
      <c r="D1644" s="24">
        <f t="shared" si="77"/>
        <v>0.99877439339516916</v>
      </c>
      <c r="E1644" s="24">
        <f t="shared" si="78"/>
        <v>1.593306283517625</v>
      </c>
    </row>
    <row r="1645" spans="1:5" ht="15" customHeight="1" x14ac:dyDescent="0.2">
      <c r="A1645" s="3">
        <f>'Stocks Returns'!A1641</f>
        <v>44593</v>
      </c>
      <c r="B1645" s="5">
        <f>SUMPRODUCT('Stocks Returns'!B1641:E1641,$H$10:$K$10)</f>
        <v>2.6096369940417349E-2</v>
      </c>
      <c r="C1645" s="5">
        <f t="shared" si="76"/>
        <v>-2.6096369940417349E-2</v>
      </c>
      <c r="D1645" s="24">
        <f t="shared" si="77"/>
        <v>1.01777712568597</v>
      </c>
      <c r="E1645" s="24">
        <f t="shared" si="78"/>
        <v>1.6116724354118039</v>
      </c>
    </row>
    <row r="1646" spans="1:5" ht="15" customHeight="1" x14ac:dyDescent="0.2">
      <c r="A1646" s="3">
        <f>'Stocks Returns'!A1642</f>
        <v>44594</v>
      </c>
      <c r="B1646" s="5">
        <f>SUMPRODUCT('Stocks Returns'!B1642:E1642,$H$10:$K$10)</f>
        <v>1.2875389845654943E-2</v>
      </c>
      <c r="C1646" s="5">
        <f t="shared" si="76"/>
        <v>-1.2875389845654943E-2</v>
      </c>
      <c r="D1646" s="24">
        <f t="shared" si="77"/>
        <v>1.0087868592215317</v>
      </c>
      <c r="E1646" s="24">
        <f t="shared" si="78"/>
        <v>1.6031664263495029</v>
      </c>
    </row>
    <row r="1647" spans="1:5" ht="15" customHeight="1" x14ac:dyDescent="0.2">
      <c r="A1647" s="3">
        <f>'Stocks Returns'!A1643</f>
        <v>44595</v>
      </c>
      <c r="B1647" s="5">
        <f>SUMPRODUCT('Stocks Returns'!B1643:E1643,$H$10:$K$10)</f>
        <v>-1.9920213189112513E-2</v>
      </c>
      <c r="C1647" s="5">
        <f t="shared" si="76"/>
        <v>1.9920213189112513E-2</v>
      </c>
      <c r="D1647" s="24">
        <f t="shared" si="77"/>
        <v>0.98648584915788973</v>
      </c>
      <c r="E1647" s="24">
        <f t="shared" si="78"/>
        <v>1.5806587528029008</v>
      </c>
    </row>
    <row r="1648" spans="1:5" ht="15" customHeight="1" x14ac:dyDescent="0.2">
      <c r="A1648" s="3">
        <f>'Stocks Returns'!A1644</f>
        <v>44596</v>
      </c>
      <c r="B1648" s="5">
        <f>SUMPRODUCT('Stocks Returns'!B1644:E1644,$H$10:$K$10)</f>
        <v>-1.350166440588813E-2</v>
      </c>
      <c r="C1648" s="5">
        <f t="shared" si="76"/>
        <v>1.350166440588813E-2</v>
      </c>
      <c r="D1648" s="24">
        <f t="shared" si="77"/>
        <v>0.99085046233048224</v>
      </c>
      <c r="E1648" s="24">
        <f t="shared" si="78"/>
        <v>1.5852189443928428</v>
      </c>
    </row>
    <row r="1649" spans="1:5" ht="15" customHeight="1" x14ac:dyDescent="0.2">
      <c r="A1649" s="3">
        <f>'Stocks Returns'!A1645</f>
        <v>44599</v>
      </c>
      <c r="B1649" s="5">
        <f>SUMPRODUCT('Stocks Returns'!B1645:E1645,$H$10:$K$10)</f>
        <v>-4.4264122837427118E-3</v>
      </c>
      <c r="C1649" s="5">
        <f t="shared" si="76"/>
        <v>4.4264122837427118E-3</v>
      </c>
      <c r="D1649" s="24">
        <f t="shared" si="77"/>
        <v>0.99702163377354114</v>
      </c>
      <c r="E1649" s="24">
        <f t="shared" si="78"/>
        <v>1.5915388195282878</v>
      </c>
    </row>
    <row r="1650" spans="1:5" ht="15" customHeight="1" x14ac:dyDescent="0.2">
      <c r="A1650" s="3">
        <f>'Stocks Returns'!A1646</f>
        <v>44600</v>
      </c>
      <c r="B1650" s="5">
        <f>SUMPRODUCT('Stocks Returns'!B1646:E1646,$H$10:$K$10)</f>
        <v>4.9567770363461734E-3</v>
      </c>
      <c r="C1650" s="5">
        <f t="shared" si="76"/>
        <v>-4.9567770363461734E-3</v>
      </c>
      <c r="D1650" s="24">
        <f t="shared" si="77"/>
        <v>1.0034022025112017</v>
      </c>
      <c r="E1650" s="24">
        <f t="shared" si="78"/>
        <v>1.5979138918767624</v>
      </c>
    </row>
    <row r="1651" spans="1:5" ht="15" customHeight="1" x14ac:dyDescent="0.2">
      <c r="A1651" s="3">
        <f>'Stocks Returns'!A1647</f>
        <v>44601</v>
      </c>
      <c r="B1651" s="5">
        <f>SUMPRODUCT('Stocks Returns'!B1647:E1647,$H$10:$K$10)</f>
        <v>1.4915259235740233E-2</v>
      </c>
      <c r="C1651" s="5">
        <f t="shared" si="76"/>
        <v>-1.4915259235740233E-2</v>
      </c>
      <c r="D1651" s="24">
        <f t="shared" si="77"/>
        <v>1.0101739704067896</v>
      </c>
      <c r="E1651" s="24">
        <f t="shared" si="78"/>
        <v>1.6045004345035185</v>
      </c>
    </row>
    <row r="1652" spans="1:5" ht="15" customHeight="1" x14ac:dyDescent="0.2">
      <c r="A1652" s="3">
        <f>'Stocks Returns'!A1648</f>
        <v>44602</v>
      </c>
      <c r="B1652" s="5">
        <f>SUMPRODUCT('Stocks Returns'!B1648:E1648,$H$10:$K$10)</f>
        <v>-2.4491391714652831E-2</v>
      </c>
      <c r="C1652" s="5">
        <f t="shared" si="76"/>
        <v>2.4491391714652831E-2</v>
      </c>
      <c r="D1652" s="24">
        <f t="shared" si="77"/>
        <v>0.98337744776052227</v>
      </c>
      <c r="E1652" s="24">
        <f t="shared" si="78"/>
        <v>1.5773658115405622</v>
      </c>
    </row>
    <row r="1653" spans="1:5" ht="15" customHeight="1" x14ac:dyDescent="0.2">
      <c r="A1653" s="3">
        <f>'Stocks Returns'!A1649</f>
        <v>44603</v>
      </c>
      <c r="B1653" s="5">
        <f>SUMPRODUCT('Stocks Returns'!B1649:E1649,$H$10:$K$10)</f>
        <v>-7.2800888507798586E-3</v>
      </c>
      <c r="C1653" s="5">
        <f t="shared" si="76"/>
        <v>7.2800888507798586E-3</v>
      </c>
      <c r="D1653" s="24">
        <f t="shared" si="77"/>
        <v>0.99508113370795592</v>
      </c>
      <c r="E1653" s="24">
        <f t="shared" si="78"/>
        <v>1.5895677935448507</v>
      </c>
    </row>
    <row r="1654" spans="1:5" ht="15" customHeight="1" x14ac:dyDescent="0.2">
      <c r="A1654" s="3">
        <f>'Stocks Returns'!A1650</f>
        <v>44606</v>
      </c>
      <c r="B1654" s="5">
        <f>SUMPRODUCT('Stocks Returns'!B1650:E1650,$H$10:$K$10)</f>
        <v>2.4410990359625944E-3</v>
      </c>
      <c r="C1654" s="5">
        <f t="shared" si="76"/>
        <v>-2.4410990359625944E-3</v>
      </c>
      <c r="D1654" s="24">
        <f t="shared" si="77"/>
        <v>1.0016915414709409</v>
      </c>
      <c r="E1654" s="24">
        <f t="shared" si="78"/>
        <v>1.5962207042809171</v>
      </c>
    </row>
    <row r="1655" spans="1:5" ht="15" customHeight="1" x14ac:dyDescent="0.2">
      <c r="A1655" s="3">
        <f>'Stocks Returns'!A1651</f>
        <v>44607</v>
      </c>
      <c r="B1655" s="5">
        <f>SUMPRODUCT('Stocks Returns'!B1651:E1651,$H$10:$K$10)</f>
        <v>1.4123371511238967E-2</v>
      </c>
      <c r="C1655" s="5">
        <f t="shared" si="76"/>
        <v>-1.4123371511238967E-2</v>
      </c>
      <c r="D1655" s="24">
        <f t="shared" si="77"/>
        <v>1.0096354867541286</v>
      </c>
      <c r="E1655" s="24">
        <f t="shared" si="78"/>
        <v>1.603983497184958</v>
      </c>
    </row>
    <row r="1656" spans="1:5" ht="15" customHeight="1" x14ac:dyDescent="0.2">
      <c r="A1656" s="3">
        <f>'Stocks Returns'!A1652</f>
        <v>44608</v>
      </c>
      <c r="B1656" s="5">
        <f>SUMPRODUCT('Stocks Returns'!B1652:E1652,$H$10:$K$10)</f>
        <v>4.5889278881684308E-3</v>
      </c>
      <c r="C1656" s="5">
        <f t="shared" si="76"/>
        <v>-4.5889278881684308E-3</v>
      </c>
      <c r="D1656" s="24">
        <f t="shared" si="77"/>
        <v>1.0031520650904406</v>
      </c>
      <c r="E1656" s="24">
        <f t="shared" si="78"/>
        <v>1.5976670441564016</v>
      </c>
    </row>
    <row r="1657" spans="1:5" ht="15" customHeight="1" x14ac:dyDescent="0.2">
      <c r="A1657" s="3">
        <f>'Stocks Returns'!A1653</f>
        <v>44609</v>
      </c>
      <c r="B1657" s="5">
        <f>SUMPRODUCT('Stocks Returns'!B1653:E1653,$H$10:$K$10)</f>
        <v>-2.1274584087534323E-2</v>
      </c>
      <c r="C1657" s="5">
        <f t="shared" si="76"/>
        <v>2.1274584087534323E-2</v>
      </c>
      <c r="D1657" s="24">
        <f t="shared" si="77"/>
        <v>0.98556487694696282</v>
      </c>
      <c r="E1657" s="24">
        <f t="shared" si="78"/>
        <v>1.5796870148328859</v>
      </c>
    </row>
    <row r="1658" spans="1:5" ht="15" customHeight="1" x14ac:dyDescent="0.2">
      <c r="A1658" s="3">
        <f>'Stocks Returns'!A1654</f>
        <v>44610</v>
      </c>
      <c r="B1658" s="5">
        <f>SUMPRODUCT('Stocks Returns'!B1654:E1654,$H$10:$K$10)</f>
        <v>-7.2690839722189789E-3</v>
      </c>
      <c r="C1658" s="5">
        <f t="shared" si="76"/>
        <v>7.2690839722189789E-3</v>
      </c>
      <c r="D1658" s="24">
        <f t="shared" si="77"/>
        <v>0.99508861702537732</v>
      </c>
      <c r="E1658" s="24">
        <f t="shared" si="78"/>
        <v>1.5895754232663937</v>
      </c>
    </row>
    <row r="1659" spans="1:5" ht="15" customHeight="1" x14ac:dyDescent="0.2">
      <c r="A1659" s="3">
        <f>'Stocks Returns'!A1655</f>
        <v>44613</v>
      </c>
      <c r="B1659" s="5">
        <f>SUMPRODUCT('Stocks Returns'!B1655:E1655,$H$10:$K$10)</f>
        <v>0</v>
      </c>
      <c r="C1659" s="5">
        <f t="shared" si="76"/>
        <v>0</v>
      </c>
      <c r="D1659" s="24">
        <f t="shared" si="77"/>
        <v>1.0000315941264861</v>
      </c>
      <c r="E1659" s="24">
        <f t="shared" si="78"/>
        <v>1.594566484021902</v>
      </c>
    </row>
    <row r="1660" spans="1:5" ht="15" customHeight="1" x14ac:dyDescent="0.2">
      <c r="A1660" s="3">
        <f>'Stocks Returns'!A1656</f>
        <v>44614</v>
      </c>
      <c r="B1660" s="5">
        <f>SUMPRODUCT('Stocks Returns'!B1656:E1656,$H$10:$K$10)</f>
        <v>-5.7188914247644825E-3</v>
      </c>
      <c r="C1660" s="5">
        <f t="shared" si="76"/>
        <v>5.7188914247644825E-3</v>
      </c>
      <c r="D1660" s="24">
        <f t="shared" si="77"/>
        <v>0.99614274795764635</v>
      </c>
      <c r="E1660" s="24">
        <f t="shared" si="78"/>
        <v>1.5906479594890217</v>
      </c>
    </row>
    <row r="1661" spans="1:5" ht="15" customHeight="1" x14ac:dyDescent="0.2">
      <c r="A1661" s="3">
        <f>'Stocks Returns'!A1657</f>
        <v>44615</v>
      </c>
      <c r="B1661" s="5">
        <f>SUMPRODUCT('Stocks Returns'!B1657:E1657,$H$10:$K$10)</f>
        <v>-2.3898125269017769E-2</v>
      </c>
      <c r="C1661" s="5">
        <f t="shared" si="76"/>
        <v>2.3898125269017769E-2</v>
      </c>
      <c r="D1661" s="24">
        <f t="shared" si="77"/>
        <v>0.9837808689435541</v>
      </c>
      <c r="E1661" s="24">
        <f t="shared" si="78"/>
        <v>1.5777952988239534</v>
      </c>
    </row>
    <row r="1662" spans="1:5" ht="15" customHeight="1" x14ac:dyDescent="0.2">
      <c r="A1662" s="3">
        <f>'Stocks Returns'!A1658</f>
        <v>44616</v>
      </c>
      <c r="B1662" s="5">
        <f>SUMPRODUCT('Stocks Returns'!B1658:E1658,$H$10:$K$10)</f>
        <v>6.7763817180429599E-3</v>
      </c>
      <c r="C1662" s="5">
        <f t="shared" si="76"/>
        <v>-6.7763817180429599E-3</v>
      </c>
      <c r="D1662" s="24">
        <f t="shared" si="77"/>
        <v>1.0046395336947553</v>
      </c>
      <c r="E1662" s="24">
        <f t="shared" si="78"/>
        <v>1.5991312416944785</v>
      </c>
    </row>
    <row r="1663" spans="1:5" ht="15" customHeight="1" x14ac:dyDescent="0.2">
      <c r="A1663" s="3">
        <f>'Stocks Returns'!A1659</f>
        <v>44617</v>
      </c>
      <c r="B1663" s="5">
        <f>SUMPRODUCT('Stocks Returns'!B1659:E1659,$H$10:$K$10)</f>
        <v>9.4330645596053305E-3</v>
      </c>
      <c r="C1663" s="5">
        <f t="shared" si="76"/>
        <v>-9.4330645596053305E-3</v>
      </c>
      <c r="D1663" s="24">
        <f t="shared" si="77"/>
        <v>1.0064460780270179</v>
      </c>
      <c r="E1663" s="24">
        <f t="shared" si="78"/>
        <v>1.6008975082422185</v>
      </c>
    </row>
    <row r="1664" spans="1:5" ht="15" customHeight="1" x14ac:dyDescent="0.2">
      <c r="A1664" s="3">
        <f>'Stocks Returns'!A1660</f>
        <v>44620</v>
      </c>
      <c r="B1664" s="5">
        <f>SUMPRODUCT('Stocks Returns'!B1660:E1660,$H$10:$K$10)</f>
        <v>-1.5013151854767237E-2</v>
      </c>
      <c r="C1664" s="5">
        <f t="shared" si="76"/>
        <v>1.5013151854767237E-2</v>
      </c>
      <c r="D1664" s="24">
        <f t="shared" si="77"/>
        <v>0.98982265086524446</v>
      </c>
      <c r="E1664" s="24">
        <f t="shared" si="78"/>
        <v>1.5841517868014825</v>
      </c>
    </row>
    <row r="1665" spans="1:5" ht="15" customHeight="1" x14ac:dyDescent="0.2">
      <c r="A1665" s="3">
        <f>'Stocks Returns'!A1661</f>
        <v>44621</v>
      </c>
      <c r="B1665" s="5">
        <f>SUMPRODUCT('Stocks Returns'!B1661:E1661,$H$10:$K$10)</f>
        <v>-3.3008647517761926E-2</v>
      </c>
      <c r="C1665" s="5">
        <f t="shared" si="76"/>
        <v>3.3008647517761926E-2</v>
      </c>
      <c r="D1665" s="24">
        <f t="shared" si="77"/>
        <v>0.97758571381440806</v>
      </c>
      <c r="E1665" s="24">
        <f t="shared" si="78"/>
        <v>1.5711307068427556</v>
      </c>
    </row>
    <row r="1666" spans="1:5" ht="15" customHeight="1" x14ac:dyDescent="0.2">
      <c r="A1666" s="3">
        <f>'Stocks Returns'!A1662</f>
        <v>44622</v>
      </c>
      <c r="B1666" s="5">
        <f>SUMPRODUCT('Stocks Returns'!B1662:E1662,$H$10:$K$10)</f>
        <v>-5.1379177034852222E-5</v>
      </c>
      <c r="C1666" s="5">
        <f t="shared" si="76"/>
        <v>5.1379177034852222E-5</v>
      </c>
      <c r="D1666" s="24">
        <f t="shared" si="77"/>
        <v>0.99999665628610246</v>
      </c>
      <c r="E1666" s="24">
        <f t="shared" si="78"/>
        <v>1.5945315481555773</v>
      </c>
    </row>
    <row r="1667" spans="1:5" ht="15" customHeight="1" x14ac:dyDescent="0.2">
      <c r="A1667" s="3">
        <f>'Stocks Returns'!A1663</f>
        <v>44623</v>
      </c>
      <c r="B1667" s="5">
        <f>SUMPRODUCT('Stocks Returns'!B1663:E1663,$H$10:$K$10)</f>
        <v>-6.3057774191353526E-3</v>
      </c>
      <c r="C1667" s="5">
        <f t="shared" si="76"/>
        <v>6.3057774191353526E-3</v>
      </c>
      <c r="D1667" s="24">
        <f t="shared" si="77"/>
        <v>0.99574366548147419</v>
      </c>
      <c r="E1667" s="24">
        <f t="shared" si="78"/>
        <v>1.5902424272800388</v>
      </c>
    </row>
    <row r="1668" spans="1:5" ht="15" customHeight="1" x14ac:dyDescent="0.2">
      <c r="A1668" s="3">
        <f>'Stocks Returns'!A1664</f>
        <v>44624</v>
      </c>
      <c r="B1668" s="5">
        <f>SUMPRODUCT('Stocks Returns'!B1664:E1664,$H$10:$K$10)</f>
        <v>-3.2135361719980958E-2</v>
      </c>
      <c r="C1668" s="5">
        <f t="shared" si="76"/>
        <v>3.2135361719980958E-2</v>
      </c>
      <c r="D1668" s="24">
        <f t="shared" si="77"/>
        <v>0.97817954815689911</v>
      </c>
      <c r="E1668" s="24">
        <f t="shared" si="78"/>
        <v>1.571775927055808</v>
      </c>
    </row>
    <row r="1669" spans="1:5" ht="15" customHeight="1" x14ac:dyDescent="0.2">
      <c r="A1669" s="3">
        <f>'Stocks Returns'!A1665</f>
        <v>44627</v>
      </c>
      <c r="B1669" s="5">
        <f>SUMPRODUCT('Stocks Returns'!B1665:E1665,$H$10:$K$10)</f>
        <v>-4.6981290685537781E-2</v>
      </c>
      <c r="C1669" s="5">
        <f t="shared" si="76"/>
        <v>4.6981290685537781E-2</v>
      </c>
      <c r="D1669" s="24">
        <f t="shared" si="77"/>
        <v>0.96808431646032056</v>
      </c>
      <c r="E1669" s="24">
        <f t="shared" si="78"/>
        <v>1.560624855137235</v>
      </c>
    </row>
    <row r="1670" spans="1:5" ht="15" customHeight="1" x14ac:dyDescent="0.2">
      <c r="A1670" s="3">
        <f>'Stocks Returns'!A1666</f>
        <v>44628</v>
      </c>
      <c r="B1670" s="5">
        <f>SUMPRODUCT('Stocks Returns'!B1666:E1666,$H$10:$K$10)</f>
        <v>8.7645208166300809E-3</v>
      </c>
      <c r="C1670" s="5">
        <f t="shared" ref="C1670:C1733" si="79">-B1670</f>
        <v>-8.7645208166300809E-3</v>
      </c>
      <c r="D1670" s="24">
        <f t="shared" ref="D1670:D1733" si="80">1+$H$13+$H$19*(B1670-$H$13)</f>
        <v>1.0059914682817948</v>
      </c>
      <c r="E1670" s="24">
        <f t="shared" ref="E1670:E1733" si="81">$H$22*D1670-$H$23*D1670^2-LN(1+$H$24*EXP(1-D1670^3))</f>
        <v>1.6004542774901762</v>
      </c>
    </row>
    <row r="1671" spans="1:5" ht="15" customHeight="1" x14ac:dyDescent="0.2">
      <c r="A1671" s="3">
        <f>'Stocks Returns'!A1667</f>
        <v>44629</v>
      </c>
      <c r="B1671" s="5">
        <f>SUMPRODUCT('Stocks Returns'!B1667:E1667,$H$10:$K$10)</f>
        <v>4.1171907372528758E-2</v>
      </c>
      <c r="C1671" s="5">
        <f t="shared" si="79"/>
        <v>-4.1171907372528758E-2</v>
      </c>
      <c r="D1671" s="24">
        <f t="shared" si="80"/>
        <v>1.0280284911398059</v>
      </c>
      <c r="E1671" s="24">
        <f t="shared" si="81"/>
        <v>1.6209625996587729</v>
      </c>
    </row>
    <row r="1672" spans="1:5" ht="15" customHeight="1" x14ac:dyDescent="0.2">
      <c r="A1672" s="3">
        <f>'Stocks Returns'!A1668</f>
        <v>44630</v>
      </c>
      <c r="B1672" s="5">
        <f>SUMPRODUCT('Stocks Returns'!B1668:E1668,$H$10:$K$10)</f>
        <v>-9.2322522234184485E-3</v>
      </c>
      <c r="C1672" s="5">
        <f t="shared" si="79"/>
        <v>9.2322522234184485E-3</v>
      </c>
      <c r="D1672" s="24">
        <f t="shared" si="80"/>
        <v>0.99375366261456166</v>
      </c>
      <c r="E1672" s="24">
        <f t="shared" si="81"/>
        <v>1.5882108453461365</v>
      </c>
    </row>
    <row r="1673" spans="1:5" ht="15" customHeight="1" x14ac:dyDescent="0.2">
      <c r="A1673" s="3">
        <f>'Stocks Returns'!A1669</f>
        <v>44631</v>
      </c>
      <c r="B1673" s="5">
        <f>SUMPRODUCT('Stocks Returns'!B1669:E1669,$H$10:$K$10)</f>
        <v>-6.7869252301171797E-3</v>
      </c>
      <c r="C1673" s="5">
        <f t="shared" si="79"/>
        <v>6.7869252301171797E-3</v>
      </c>
      <c r="D1673" s="24">
        <f t="shared" si="80"/>
        <v>0.99541648497000657</v>
      </c>
      <c r="E1673" s="24">
        <f t="shared" si="81"/>
        <v>1.589909487846068</v>
      </c>
    </row>
    <row r="1674" spans="1:5" ht="15" customHeight="1" x14ac:dyDescent="0.2">
      <c r="A1674" s="3">
        <f>'Stocks Returns'!A1670</f>
        <v>44634</v>
      </c>
      <c r="B1674" s="5">
        <f>SUMPRODUCT('Stocks Returns'!B1670:E1670,$H$10:$K$10)</f>
        <v>1.5865280262111852E-2</v>
      </c>
      <c r="C1674" s="5">
        <f t="shared" si="79"/>
        <v>-1.5865280262111852E-2</v>
      </c>
      <c r="D1674" s="24">
        <f t="shared" si="80"/>
        <v>1.0108199847047223</v>
      </c>
      <c r="E1674" s="24">
        <f t="shared" si="81"/>
        <v>1.6051190380027749</v>
      </c>
    </row>
    <row r="1675" spans="1:5" ht="15" customHeight="1" x14ac:dyDescent="0.2">
      <c r="A1675" s="3">
        <f>'Stocks Returns'!A1671</f>
        <v>44635</v>
      </c>
      <c r="B1675" s="5">
        <f>SUMPRODUCT('Stocks Returns'!B1671:E1671,$H$10:$K$10)</f>
        <v>3.0548028212750034E-2</v>
      </c>
      <c r="C1675" s="5">
        <f t="shared" si="79"/>
        <v>-3.0548028212750034E-2</v>
      </c>
      <c r="D1675" s="24">
        <f t="shared" si="80"/>
        <v>1.0208042533111563</v>
      </c>
      <c r="E1675" s="24">
        <f t="shared" si="81"/>
        <v>1.6144614329600862</v>
      </c>
    </row>
    <row r="1676" spans="1:5" ht="15" customHeight="1" x14ac:dyDescent="0.2">
      <c r="A1676" s="3">
        <f>'Stocks Returns'!A1672</f>
        <v>44636</v>
      </c>
      <c r="B1676" s="5">
        <f>SUMPRODUCT('Stocks Returns'!B1672:E1672,$H$10:$K$10)</f>
        <v>2.8908716516681327E-2</v>
      </c>
      <c r="C1676" s="5">
        <f t="shared" si="79"/>
        <v>-2.8908716516681327E-2</v>
      </c>
      <c r="D1676" s="24">
        <f t="shared" si="80"/>
        <v>1.0196895213578294</v>
      </c>
      <c r="E1676" s="24">
        <f t="shared" si="81"/>
        <v>1.6134388228258141</v>
      </c>
    </row>
    <row r="1677" spans="1:5" ht="15" customHeight="1" x14ac:dyDescent="0.2">
      <c r="A1677" s="3">
        <f>'Stocks Returns'!A1673</f>
        <v>44637</v>
      </c>
      <c r="B1677" s="5">
        <f>SUMPRODUCT('Stocks Returns'!B1673:E1673,$H$10:$K$10)</f>
        <v>7.6902516502187889E-3</v>
      </c>
      <c r="C1677" s="5">
        <f t="shared" si="79"/>
        <v>-7.6902516502187889E-3</v>
      </c>
      <c r="D1677" s="24">
        <f t="shared" si="80"/>
        <v>1.0052609652486351</v>
      </c>
      <c r="E1677" s="24">
        <f t="shared" si="81"/>
        <v>1.599740307167379</v>
      </c>
    </row>
    <row r="1678" spans="1:5" ht="15" customHeight="1" x14ac:dyDescent="0.2">
      <c r="A1678" s="3">
        <f>'Stocks Returns'!A1674</f>
        <v>44638</v>
      </c>
      <c r="B1678" s="5">
        <f>SUMPRODUCT('Stocks Returns'!B1674:E1674,$H$10:$K$10)</f>
        <v>2.6321889900909456E-2</v>
      </c>
      <c r="C1678" s="5">
        <f t="shared" si="79"/>
        <v>-2.6321889900909456E-2</v>
      </c>
      <c r="D1678" s="24">
        <f t="shared" si="80"/>
        <v>1.0179304792591046</v>
      </c>
      <c r="E1678" s="24">
        <f t="shared" si="81"/>
        <v>1.6118146403333631</v>
      </c>
    </row>
    <row r="1679" spans="1:5" ht="15" customHeight="1" x14ac:dyDescent="0.2">
      <c r="A1679" s="3">
        <f>'Stocks Returns'!A1675</f>
        <v>44641</v>
      </c>
      <c r="B1679" s="5">
        <f>SUMPRODUCT('Stocks Returns'!B1675:E1675,$H$10:$K$10)</f>
        <v>-9.2979014599509652E-3</v>
      </c>
      <c r="C1679" s="5">
        <f t="shared" si="79"/>
        <v>9.2979014599509652E-3</v>
      </c>
      <c r="D1679" s="24">
        <f t="shared" si="80"/>
        <v>0.99370902113371951</v>
      </c>
      <c r="E1679" s="24">
        <f t="shared" si="81"/>
        <v>1.5881650914947245</v>
      </c>
    </row>
    <row r="1680" spans="1:5" ht="15" customHeight="1" x14ac:dyDescent="0.2">
      <c r="A1680" s="3">
        <f>'Stocks Returns'!A1676</f>
        <v>44642</v>
      </c>
      <c r="B1680" s="5">
        <f>SUMPRODUCT('Stocks Returns'!B1676:E1676,$H$10:$K$10)</f>
        <v>5.8512746476695188E-3</v>
      </c>
      <c r="C1680" s="5">
        <f t="shared" si="79"/>
        <v>-5.8512746476695188E-3</v>
      </c>
      <c r="D1680" s="24">
        <f t="shared" si="80"/>
        <v>1.0040104608869014</v>
      </c>
      <c r="E1680" s="24">
        <f t="shared" si="81"/>
        <v>1.5985130990747927</v>
      </c>
    </row>
    <row r="1681" spans="1:5" ht="15" customHeight="1" x14ac:dyDescent="0.2">
      <c r="A1681" s="3">
        <f>'Stocks Returns'!A1677</f>
        <v>44643</v>
      </c>
      <c r="B1681" s="5">
        <f>SUMPRODUCT('Stocks Returns'!B1677:E1677,$H$10:$K$10)</f>
        <v>-1.8496747960839027E-2</v>
      </c>
      <c r="C1681" s="5">
        <f t="shared" si="79"/>
        <v>1.8496747960839027E-2</v>
      </c>
      <c r="D1681" s="24">
        <f t="shared" si="80"/>
        <v>0.98745380551311568</v>
      </c>
      <c r="E1681" s="24">
        <f t="shared" si="81"/>
        <v>1.5816765057992248</v>
      </c>
    </row>
    <row r="1682" spans="1:5" ht="15" customHeight="1" x14ac:dyDescent="0.2">
      <c r="A1682" s="3">
        <f>'Stocks Returns'!A1678</f>
        <v>44644</v>
      </c>
      <c r="B1682" s="5">
        <f>SUMPRODUCT('Stocks Returns'!B1678:E1678,$H$10:$K$10)</f>
        <v>1.5325978066753029E-2</v>
      </c>
      <c r="C1682" s="5">
        <f t="shared" si="79"/>
        <v>-1.5325978066753029E-2</v>
      </c>
      <c r="D1682" s="24">
        <f t="shared" si="80"/>
        <v>1.0104532592118782</v>
      </c>
      <c r="E1682" s="24">
        <f t="shared" si="81"/>
        <v>1.6047680820721029</v>
      </c>
    </row>
    <row r="1683" spans="1:5" ht="15" customHeight="1" x14ac:dyDescent="0.2">
      <c r="A1683" s="3">
        <f>'Stocks Returns'!A1679</f>
        <v>44645</v>
      </c>
      <c r="B1683" s="5">
        <f>SUMPRODUCT('Stocks Returns'!B1679:E1679,$H$10:$K$10)</f>
        <v>4.32778982064183E-3</v>
      </c>
      <c r="C1683" s="5">
        <f t="shared" si="79"/>
        <v>-4.32778982064183E-3</v>
      </c>
      <c r="D1683" s="24">
        <f t="shared" si="80"/>
        <v>1.0029744912045226</v>
      </c>
      <c r="E1683" s="24">
        <f t="shared" si="81"/>
        <v>1.5974916527787513</v>
      </c>
    </row>
    <row r="1684" spans="1:5" ht="15" customHeight="1" x14ac:dyDescent="0.2">
      <c r="A1684" s="3">
        <f>'Stocks Returns'!A1680</f>
        <v>44648</v>
      </c>
      <c r="B1684" s="5">
        <f>SUMPRODUCT('Stocks Returns'!B1680:E1680,$H$10:$K$10)</f>
        <v>1.0019703571453854E-2</v>
      </c>
      <c r="C1684" s="5">
        <f t="shared" si="79"/>
        <v>-1.0019703571453854E-2</v>
      </c>
      <c r="D1684" s="24">
        <f t="shared" si="80"/>
        <v>1.0068449925550749</v>
      </c>
      <c r="E1684" s="24">
        <f t="shared" si="81"/>
        <v>1.601285748087808</v>
      </c>
    </row>
    <row r="1685" spans="1:5" ht="15" customHeight="1" x14ac:dyDescent="0.2">
      <c r="A1685" s="3">
        <f>'Stocks Returns'!A1681</f>
        <v>44649</v>
      </c>
      <c r="B1685" s="5">
        <f>SUMPRODUCT('Stocks Returns'!B1681:E1681,$H$10:$K$10)</f>
        <v>3.284304652829776E-2</v>
      </c>
      <c r="C1685" s="5">
        <f t="shared" si="79"/>
        <v>-3.284304652829776E-2</v>
      </c>
      <c r="D1685" s="24">
        <f t="shared" si="80"/>
        <v>1.0223648657657287</v>
      </c>
      <c r="E1685" s="24">
        <f t="shared" si="81"/>
        <v>1.6158843715798297</v>
      </c>
    </row>
    <row r="1686" spans="1:5" ht="15" customHeight="1" x14ac:dyDescent="0.2">
      <c r="A1686" s="3">
        <f>'Stocks Returns'!A1682</f>
        <v>44650</v>
      </c>
      <c r="B1686" s="5">
        <f>SUMPRODUCT('Stocks Returns'!B1682:E1682,$H$10:$K$10)</f>
        <v>-2.0052634976587051E-2</v>
      </c>
      <c r="C1686" s="5">
        <f t="shared" si="79"/>
        <v>2.0052634976587051E-2</v>
      </c>
      <c r="D1686" s="24">
        <f t="shared" si="80"/>
        <v>0.98639580234240698</v>
      </c>
      <c r="E1686" s="24">
        <f t="shared" si="81"/>
        <v>1.5805638879713402</v>
      </c>
    </row>
    <row r="1687" spans="1:5" ht="15" customHeight="1" x14ac:dyDescent="0.2">
      <c r="A1687" s="3">
        <f>'Stocks Returns'!A1683</f>
        <v>44651</v>
      </c>
      <c r="B1687" s="5">
        <f>SUMPRODUCT('Stocks Returns'!B1683:E1683,$H$10:$K$10)</f>
        <v>-1.0244281834409508E-2</v>
      </c>
      <c r="C1687" s="5">
        <f t="shared" si="79"/>
        <v>1.0244281834409508E-2</v>
      </c>
      <c r="D1687" s="24">
        <f t="shared" si="80"/>
        <v>0.99306548247908777</v>
      </c>
      <c r="E1687" s="24">
        <f t="shared" si="81"/>
        <v>1.5875046429368198</v>
      </c>
    </row>
    <row r="1688" spans="1:5" ht="15" customHeight="1" x14ac:dyDescent="0.2">
      <c r="A1688" s="3">
        <f>'Stocks Returns'!A1684</f>
        <v>44652</v>
      </c>
      <c r="B1688" s="5">
        <f>SUMPRODUCT('Stocks Returns'!B1684:E1684,$H$10:$K$10)</f>
        <v>1.7877869360560829E-2</v>
      </c>
      <c r="C1688" s="5">
        <f t="shared" si="79"/>
        <v>-1.7877869360560829E-2</v>
      </c>
      <c r="D1688" s="24">
        <f t="shared" si="80"/>
        <v>1.0121885452916677</v>
      </c>
      <c r="E1688" s="24">
        <f t="shared" si="81"/>
        <v>1.6064238927832124</v>
      </c>
    </row>
    <row r="1689" spans="1:5" ht="15" customHeight="1" x14ac:dyDescent="0.2">
      <c r="A1689" s="3">
        <f>'Stocks Returns'!A1685</f>
        <v>44655</v>
      </c>
      <c r="B1689" s="5">
        <f>SUMPRODUCT('Stocks Returns'!B1685:E1685,$H$10:$K$10)</f>
        <v>6.0325699392589143E-3</v>
      </c>
      <c r="C1689" s="5">
        <f t="shared" si="79"/>
        <v>-6.0325699392589143E-3</v>
      </c>
      <c r="D1689" s="24">
        <f t="shared" si="80"/>
        <v>1.0041337416851823</v>
      </c>
      <c r="E1689" s="24">
        <f t="shared" si="81"/>
        <v>1.598634363634251</v>
      </c>
    </row>
    <row r="1690" spans="1:5" ht="15" customHeight="1" x14ac:dyDescent="0.2">
      <c r="A1690" s="3">
        <f>'Stocks Returns'!A1686</f>
        <v>44656</v>
      </c>
      <c r="B1690" s="5">
        <f>SUMPRODUCT('Stocks Returns'!B1686:E1686,$H$10:$K$10)</f>
        <v>-1.115486460095203E-2</v>
      </c>
      <c r="C1690" s="5">
        <f t="shared" si="79"/>
        <v>1.115486460095203E-2</v>
      </c>
      <c r="D1690" s="24">
        <f t="shared" si="80"/>
        <v>0.99244628619783881</v>
      </c>
      <c r="E1690" s="24">
        <f t="shared" si="81"/>
        <v>1.5868676341865213</v>
      </c>
    </row>
    <row r="1691" spans="1:5" ht="15" customHeight="1" x14ac:dyDescent="0.2">
      <c r="A1691" s="3">
        <f>'Stocks Returns'!A1687</f>
        <v>44657</v>
      </c>
      <c r="B1691" s="5">
        <f>SUMPRODUCT('Stocks Returns'!B1687:E1687,$H$10:$K$10)</f>
        <v>-3.0807380211055713E-2</v>
      </c>
      <c r="C1691" s="5">
        <f t="shared" si="79"/>
        <v>3.0807380211055713E-2</v>
      </c>
      <c r="D1691" s="24">
        <f t="shared" si="80"/>
        <v>0.9790825755829683</v>
      </c>
      <c r="E1691" s="24">
        <f t="shared" si="81"/>
        <v>1.5727545077748495</v>
      </c>
    </row>
    <row r="1692" spans="1:5" ht="15" customHeight="1" x14ac:dyDescent="0.2">
      <c r="A1692" s="3">
        <f>'Stocks Returns'!A1688</f>
        <v>44658</v>
      </c>
      <c r="B1692" s="5">
        <f>SUMPRODUCT('Stocks Returns'!B1688:E1688,$H$10:$K$10)</f>
        <v>-1.2034276369829172E-2</v>
      </c>
      <c r="C1692" s="5">
        <f t="shared" si="79"/>
        <v>1.2034276369829172E-2</v>
      </c>
      <c r="D1692" s="24">
        <f t="shared" si="80"/>
        <v>0.99184828619500243</v>
      </c>
      <c r="E1692" s="24">
        <f t="shared" si="81"/>
        <v>1.5862509975670886</v>
      </c>
    </row>
    <row r="1693" spans="1:5" ht="15" customHeight="1" x14ac:dyDescent="0.2">
      <c r="A1693" s="3">
        <f>'Stocks Returns'!A1689</f>
        <v>44659</v>
      </c>
      <c r="B1693" s="5">
        <f>SUMPRODUCT('Stocks Returns'!B1689:E1689,$H$10:$K$10)</f>
        <v>1.5447990916263271E-3</v>
      </c>
      <c r="C1693" s="5">
        <f t="shared" si="79"/>
        <v>-1.5447990916263271E-3</v>
      </c>
      <c r="D1693" s="24">
        <f t="shared" si="80"/>
        <v>1.0010820575087922</v>
      </c>
      <c r="E1693" s="24">
        <f t="shared" si="81"/>
        <v>1.5956146060139202</v>
      </c>
    </row>
    <row r="1694" spans="1:5" ht="15" customHeight="1" x14ac:dyDescent="0.2">
      <c r="A1694" s="3">
        <f>'Stocks Returns'!A1690</f>
        <v>44662</v>
      </c>
      <c r="B1694" s="5">
        <f>SUMPRODUCT('Stocks Returns'!B1690:E1690,$H$10:$K$10)</f>
        <v>-1.0211637048664386E-2</v>
      </c>
      <c r="C1694" s="5">
        <f t="shared" si="79"/>
        <v>1.0211637048664386E-2</v>
      </c>
      <c r="D1694" s="24">
        <f t="shared" si="80"/>
        <v>0.99308768093339439</v>
      </c>
      <c r="E1694" s="24">
        <f t="shared" si="81"/>
        <v>1.5875274519042795</v>
      </c>
    </row>
    <row r="1695" spans="1:5" ht="15" customHeight="1" x14ac:dyDescent="0.2">
      <c r="A1695" s="3">
        <f>'Stocks Returns'!A1691</f>
        <v>44663</v>
      </c>
      <c r="B1695" s="5">
        <f>SUMPRODUCT('Stocks Returns'!B1691:E1691,$H$10:$K$10)</f>
        <v>-1.4680461486785484E-2</v>
      </c>
      <c r="C1695" s="5">
        <f t="shared" si="79"/>
        <v>1.4680461486785484E-2</v>
      </c>
      <c r="D1695" s="24">
        <f t="shared" si="80"/>
        <v>0.99004888031547211</v>
      </c>
      <c r="E1695" s="24">
        <f t="shared" si="81"/>
        <v>1.5843870322953251</v>
      </c>
    </row>
    <row r="1696" spans="1:5" ht="15" customHeight="1" x14ac:dyDescent="0.2">
      <c r="A1696" s="3">
        <f>'Stocks Returns'!A1692</f>
        <v>44664</v>
      </c>
      <c r="B1696" s="5">
        <f>SUMPRODUCT('Stocks Returns'!B1692:E1692,$H$10:$K$10)</f>
        <v>9.6525661599949318E-3</v>
      </c>
      <c r="C1696" s="5">
        <f t="shared" si="79"/>
        <v>-9.6525661599949318E-3</v>
      </c>
      <c r="D1696" s="24">
        <f t="shared" si="80"/>
        <v>1.0065953391152829</v>
      </c>
      <c r="E1696" s="24">
        <f t="shared" si="81"/>
        <v>1.6010428507239785</v>
      </c>
    </row>
    <row r="1697" spans="1:5" ht="15" customHeight="1" x14ac:dyDescent="0.2">
      <c r="A1697" s="3">
        <f>'Stocks Returns'!A1693</f>
        <v>44665</v>
      </c>
      <c r="B1697" s="5">
        <f>SUMPRODUCT('Stocks Returns'!B1693:E1693,$H$10:$K$10)</f>
        <v>-3.7938035148771749E-3</v>
      </c>
      <c r="C1697" s="5">
        <f t="shared" si="79"/>
        <v>3.7938035148771749E-3</v>
      </c>
      <c r="D1697" s="24">
        <f t="shared" si="80"/>
        <v>0.99745180773636977</v>
      </c>
      <c r="E1697" s="24">
        <f t="shared" si="81"/>
        <v>1.591973735104375</v>
      </c>
    </row>
    <row r="1698" spans="1:5" ht="15" customHeight="1" x14ac:dyDescent="0.2">
      <c r="A1698" s="3">
        <f>'Stocks Returns'!A1694</f>
        <v>44666</v>
      </c>
      <c r="B1698" s="5">
        <f>SUMPRODUCT('Stocks Returns'!B1694:E1694,$H$10:$K$10)</f>
        <v>0</v>
      </c>
      <c r="C1698" s="5">
        <f t="shared" si="79"/>
        <v>0</v>
      </c>
      <c r="D1698" s="24">
        <f t="shared" si="80"/>
        <v>1.0000315941264861</v>
      </c>
      <c r="E1698" s="24">
        <f t="shared" si="81"/>
        <v>1.594566484021902</v>
      </c>
    </row>
    <row r="1699" spans="1:5" ht="15" customHeight="1" x14ac:dyDescent="0.2">
      <c r="A1699" s="3">
        <f>'Stocks Returns'!A1695</f>
        <v>44669</v>
      </c>
      <c r="B1699" s="5">
        <f>SUMPRODUCT('Stocks Returns'!B1695:E1695,$H$10:$K$10)</f>
        <v>4.0780513658078919E-3</v>
      </c>
      <c r="C1699" s="5">
        <f t="shared" si="79"/>
        <v>-4.0780513658078919E-3</v>
      </c>
      <c r="D1699" s="24">
        <f t="shared" si="80"/>
        <v>1.0028046690552357</v>
      </c>
      <c r="E1699" s="24">
        <f t="shared" si="81"/>
        <v>1.5973237991685179</v>
      </c>
    </row>
    <row r="1700" spans="1:5" ht="15" customHeight="1" x14ac:dyDescent="0.2">
      <c r="A1700" s="3">
        <f>'Stocks Returns'!A1696</f>
        <v>44670</v>
      </c>
      <c r="B1700" s="5">
        <f>SUMPRODUCT('Stocks Returns'!B1696:E1696,$H$10:$K$10)</f>
        <v>1.2744484709390358E-2</v>
      </c>
      <c r="C1700" s="5">
        <f t="shared" si="79"/>
        <v>-1.2744484709390358E-2</v>
      </c>
      <c r="D1700" s="24">
        <f t="shared" si="80"/>
        <v>1.0086978437288716</v>
      </c>
      <c r="E1700" s="24">
        <f t="shared" si="81"/>
        <v>1.6030805509847386</v>
      </c>
    </row>
    <row r="1701" spans="1:5" ht="15" customHeight="1" x14ac:dyDescent="0.2">
      <c r="A1701" s="3">
        <f>'Stocks Returns'!A1697</f>
        <v>44671</v>
      </c>
      <c r="B1701" s="5">
        <f>SUMPRODUCT('Stocks Returns'!B1697:E1697,$H$10:$K$10)</f>
        <v>9.2308671476003697E-3</v>
      </c>
      <c r="C1701" s="5">
        <f t="shared" si="79"/>
        <v>-9.2308671476003697E-3</v>
      </c>
      <c r="D1701" s="24">
        <f t="shared" si="80"/>
        <v>1.0063085837868544</v>
      </c>
      <c r="E1701" s="24">
        <f t="shared" si="81"/>
        <v>1.6007635438135652</v>
      </c>
    </row>
    <row r="1702" spans="1:5" ht="15" customHeight="1" x14ac:dyDescent="0.2">
      <c r="A1702" s="3">
        <f>'Stocks Returns'!A1698</f>
        <v>44672</v>
      </c>
      <c r="B1702" s="5">
        <f>SUMPRODUCT('Stocks Returns'!B1698:E1698,$H$10:$K$10)</f>
        <v>-7.4831910452268727E-3</v>
      </c>
      <c r="C1702" s="5">
        <f t="shared" si="79"/>
        <v>7.4831910452268727E-3</v>
      </c>
      <c r="D1702" s="24">
        <f t="shared" si="80"/>
        <v>0.99494302421573189</v>
      </c>
      <c r="E1702" s="24">
        <f t="shared" si="81"/>
        <v>1.589426942251666</v>
      </c>
    </row>
    <row r="1703" spans="1:5" ht="15" customHeight="1" x14ac:dyDescent="0.2">
      <c r="A1703" s="3">
        <f>'Stocks Returns'!A1699</f>
        <v>44673</v>
      </c>
      <c r="B1703" s="5">
        <f>SUMPRODUCT('Stocks Returns'!B1699:E1699,$H$10:$K$10)</f>
        <v>-3.704495583298234E-2</v>
      </c>
      <c r="C1703" s="5">
        <f t="shared" si="79"/>
        <v>3.704495583298234E-2</v>
      </c>
      <c r="D1703" s="24">
        <f t="shared" si="80"/>
        <v>0.97484102416005824</v>
      </c>
      <c r="E1703" s="24">
        <f t="shared" si="81"/>
        <v>1.5681310203689911</v>
      </c>
    </row>
    <row r="1704" spans="1:5" ht="15" customHeight="1" x14ac:dyDescent="0.2">
      <c r="A1704" s="3">
        <f>'Stocks Returns'!A1700</f>
        <v>44676</v>
      </c>
      <c r="B1704" s="5">
        <f>SUMPRODUCT('Stocks Returns'!B1700:E1700,$H$10:$K$10)</f>
        <v>1.0061288111391422E-2</v>
      </c>
      <c r="C1704" s="5">
        <f t="shared" si="79"/>
        <v>-1.0061288111391422E-2</v>
      </c>
      <c r="D1704" s="24">
        <f t="shared" si="80"/>
        <v>1.0068732700422325</v>
      </c>
      <c r="E1704" s="24">
        <f t="shared" si="81"/>
        <v>1.6013132444026466</v>
      </c>
    </row>
    <row r="1705" spans="1:5" ht="15" customHeight="1" x14ac:dyDescent="0.2">
      <c r="A1705" s="3">
        <f>'Stocks Returns'!A1701</f>
        <v>44677</v>
      </c>
      <c r="B1705" s="5">
        <f>SUMPRODUCT('Stocks Returns'!B1701:E1701,$H$10:$K$10)</f>
        <v>-4.208936193087176E-2</v>
      </c>
      <c r="C1705" s="5">
        <f t="shared" si="79"/>
        <v>4.208936193087176E-2</v>
      </c>
      <c r="D1705" s="24">
        <f t="shared" si="80"/>
        <v>0.97141082801349343</v>
      </c>
      <c r="E1705" s="24">
        <f t="shared" si="81"/>
        <v>1.5643418898946397</v>
      </c>
    </row>
    <row r="1706" spans="1:5" ht="15" customHeight="1" x14ac:dyDescent="0.2">
      <c r="A1706" s="3">
        <f>'Stocks Returns'!A1702</f>
        <v>44678</v>
      </c>
      <c r="B1706" s="5">
        <f>SUMPRODUCT('Stocks Returns'!B1702:E1702,$H$10:$K$10)</f>
        <v>5.8687001450312769E-2</v>
      </c>
      <c r="C1706" s="5">
        <f t="shared" si="79"/>
        <v>-5.8687001450312769E-2</v>
      </c>
      <c r="D1706" s="24">
        <f t="shared" si="80"/>
        <v>1.0399387551126988</v>
      </c>
      <c r="E1706" s="24">
        <f t="shared" si="81"/>
        <v>1.6311975861466914</v>
      </c>
    </row>
    <row r="1707" spans="1:5" ht="15" customHeight="1" x14ac:dyDescent="0.2">
      <c r="A1707" s="3">
        <f>'Stocks Returns'!A1703</f>
        <v>44679</v>
      </c>
      <c r="B1707" s="5">
        <f>SUMPRODUCT('Stocks Returns'!B1703:E1703,$H$10:$K$10)</f>
        <v>3.2809612759322968E-2</v>
      </c>
      <c r="C1707" s="5">
        <f t="shared" si="79"/>
        <v>-3.2809612759322968E-2</v>
      </c>
      <c r="D1707" s="24">
        <f t="shared" si="80"/>
        <v>1.0223421308028258</v>
      </c>
      <c r="E1707" s="24">
        <f t="shared" si="81"/>
        <v>1.6158637152634339</v>
      </c>
    </row>
    <row r="1708" spans="1:5" ht="15" customHeight="1" x14ac:dyDescent="0.2">
      <c r="A1708" s="3">
        <f>'Stocks Returns'!A1704</f>
        <v>44680</v>
      </c>
      <c r="B1708" s="5">
        <f>SUMPRODUCT('Stocks Returns'!B1704:E1704,$H$10:$K$10)</f>
        <v>-3.4811429557897969E-2</v>
      </c>
      <c r="C1708" s="5">
        <f t="shared" si="79"/>
        <v>3.4811429557897969E-2</v>
      </c>
      <c r="D1708" s="24">
        <f t="shared" si="80"/>
        <v>0.97635982202711558</v>
      </c>
      <c r="E1708" s="24">
        <f t="shared" si="81"/>
        <v>1.569794472882194</v>
      </c>
    </row>
    <row r="1709" spans="1:5" ht="15" customHeight="1" x14ac:dyDescent="0.2">
      <c r="A1709" s="3">
        <f>'Stocks Returns'!A1705</f>
        <v>44683</v>
      </c>
      <c r="B1709" s="5">
        <f>SUMPRODUCT('Stocks Returns'!B1705:E1705,$H$10:$K$10)</f>
        <v>-3.7798237681746262E-3</v>
      </c>
      <c r="C1709" s="5">
        <f t="shared" si="79"/>
        <v>3.7798237681746262E-3</v>
      </c>
      <c r="D1709" s="24">
        <f t="shared" si="80"/>
        <v>0.99746131396412752</v>
      </c>
      <c r="E1709" s="24">
        <f t="shared" si="81"/>
        <v>1.5919833378004571</v>
      </c>
    </row>
    <row r="1710" spans="1:5" ht="15" customHeight="1" x14ac:dyDescent="0.2">
      <c r="A1710" s="3">
        <f>'Stocks Returns'!A1706</f>
        <v>44684</v>
      </c>
      <c r="B1710" s="5">
        <f>SUMPRODUCT('Stocks Returns'!B1706:E1706,$H$10:$K$10)</f>
        <v>-1.2443677801292895E-2</v>
      </c>
      <c r="C1710" s="5">
        <f t="shared" si="79"/>
        <v>1.2443677801292895E-2</v>
      </c>
      <c r="D1710" s="24">
        <f t="shared" si="80"/>
        <v>0.99156989322160705</v>
      </c>
      <c r="E1710" s="24">
        <f t="shared" si="81"/>
        <v>1.5859634483485099</v>
      </c>
    </row>
    <row r="1711" spans="1:5" ht="15" customHeight="1" x14ac:dyDescent="0.2">
      <c r="A1711" s="3">
        <f>'Stocks Returns'!A1707</f>
        <v>44685</v>
      </c>
      <c r="B1711" s="5">
        <f>SUMPRODUCT('Stocks Returns'!B1707:E1707,$H$10:$K$10)</f>
        <v>2.9277308876543045E-2</v>
      </c>
      <c r="C1711" s="5">
        <f t="shared" si="79"/>
        <v>-2.9277308876543045E-2</v>
      </c>
      <c r="D1711" s="24">
        <f t="shared" si="80"/>
        <v>1.0199401641625354</v>
      </c>
      <c r="E1711" s="24">
        <f t="shared" si="81"/>
        <v>1.6136692032267455</v>
      </c>
    </row>
    <row r="1712" spans="1:5" ht="15" customHeight="1" x14ac:dyDescent="0.2">
      <c r="A1712" s="3">
        <f>'Stocks Returns'!A1708</f>
        <v>44686</v>
      </c>
      <c r="B1712" s="5">
        <f>SUMPRODUCT('Stocks Returns'!B1708:E1708,$H$10:$K$10)</f>
        <v>-4.2650517120241441E-2</v>
      </c>
      <c r="C1712" s="5">
        <f t="shared" si="79"/>
        <v>4.2650517120241441E-2</v>
      </c>
      <c r="D1712" s="24">
        <f t="shared" si="80"/>
        <v>0.971029242484722</v>
      </c>
      <c r="E1712" s="24">
        <f t="shared" si="81"/>
        <v>1.5639176236096781</v>
      </c>
    </row>
    <row r="1713" spans="1:5" ht="15" customHeight="1" x14ac:dyDescent="0.2">
      <c r="A1713" s="3">
        <f>'Stocks Returns'!A1709</f>
        <v>44687</v>
      </c>
      <c r="B1713" s="5">
        <f>SUMPRODUCT('Stocks Returns'!B1709:E1709,$H$10:$K$10)</f>
        <v>-1.1297441439916516E-2</v>
      </c>
      <c r="C1713" s="5">
        <f t="shared" si="79"/>
        <v>1.1297441439916516E-2</v>
      </c>
      <c r="D1713" s="24">
        <f t="shared" si="80"/>
        <v>0.99234933394734293</v>
      </c>
      <c r="E1713" s="24">
        <f t="shared" si="81"/>
        <v>1.5867677560781293</v>
      </c>
    </row>
    <row r="1714" spans="1:5" ht="15" customHeight="1" x14ac:dyDescent="0.2">
      <c r="A1714" s="3">
        <f>'Stocks Returns'!A1710</f>
        <v>44690</v>
      </c>
      <c r="B1714" s="5">
        <f>SUMPRODUCT('Stocks Returns'!B1710:E1710,$H$10:$K$10)</f>
        <v>-4.855931065951305E-2</v>
      </c>
      <c r="C1714" s="5">
        <f t="shared" si="79"/>
        <v>4.855931065951305E-2</v>
      </c>
      <c r="D1714" s="24">
        <f t="shared" si="80"/>
        <v>0.96701126287801731</v>
      </c>
      <c r="E1714" s="24">
        <f t="shared" si="81"/>
        <v>1.559416961211358</v>
      </c>
    </row>
    <row r="1715" spans="1:5" ht="15" customHeight="1" x14ac:dyDescent="0.2">
      <c r="A1715" s="3">
        <f>'Stocks Returns'!A1711</f>
        <v>44691</v>
      </c>
      <c r="B1715" s="5">
        <f>SUMPRODUCT('Stocks Returns'!B1711:E1711,$H$10:$K$10)</f>
        <v>7.4706831253566874E-3</v>
      </c>
      <c r="C1715" s="5">
        <f t="shared" si="79"/>
        <v>-7.4706831253566874E-3</v>
      </c>
      <c r="D1715" s="24">
        <f t="shared" si="80"/>
        <v>1.0051116586517288</v>
      </c>
      <c r="E1715" s="24">
        <f t="shared" si="81"/>
        <v>1.5995941140719789</v>
      </c>
    </row>
    <row r="1716" spans="1:5" ht="15" customHeight="1" x14ac:dyDescent="0.2">
      <c r="A1716" s="3">
        <f>'Stocks Returns'!A1712</f>
        <v>44692</v>
      </c>
      <c r="B1716" s="5">
        <f>SUMPRODUCT('Stocks Returns'!B1712:E1712,$H$10:$K$10)</f>
        <v>1.0835773799988008E-2</v>
      </c>
      <c r="C1716" s="5">
        <f t="shared" si="79"/>
        <v>-1.0835773799988008E-2</v>
      </c>
      <c r="D1716" s="24">
        <f t="shared" si="80"/>
        <v>1.007399920310478</v>
      </c>
      <c r="E1716" s="24">
        <f t="shared" si="81"/>
        <v>1.6018247530621776</v>
      </c>
    </row>
    <row r="1717" spans="1:5" ht="15" customHeight="1" x14ac:dyDescent="0.2">
      <c r="A1717" s="3">
        <f>'Stocks Returns'!A1713</f>
        <v>44693</v>
      </c>
      <c r="B1717" s="5">
        <f>SUMPRODUCT('Stocks Returns'!B1713:E1713,$H$10:$K$10)</f>
        <v>-1.1816792877935259E-2</v>
      </c>
      <c r="C1717" s="5">
        <f t="shared" si="79"/>
        <v>1.1816792877935259E-2</v>
      </c>
      <c r="D1717" s="24">
        <f t="shared" si="80"/>
        <v>0.99199617496949022</v>
      </c>
      <c r="E1717" s="24">
        <f t="shared" si="81"/>
        <v>1.5864036263213381</v>
      </c>
    </row>
    <row r="1718" spans="1:5" ht="15" customHeight="1" x14ac:dyDescent="0.2">
      <c r="A1718" s="3">
        <f>'Stocks Returns'!A1714</f>
        <v>44694</v>
      </c>
      <c r="B1718" s="5">
        <f>SUMPRODUCT('Stocks Returns'!B1714:E1714,$H$10:$K$10)</f>
        <v>2.6934914557012888E-2</v>
      </c>
      <c r="C1718" s="5">
        <f t="shared" si="79"/>
        <v>-2.6934914557012888E-2</v>
      </c>
      <c r="D1718" s="24">
        <f t="shared" si="80"/>
        <v>1.0183473360252551</v>
      </c>
      <c r="E1718" s="24">
        <f t="shared" si="81"/>
        <v>1.6122006993327176</v>
      </c>
    </row>
    <row r="1719" spans="1:5" ht="15" customHeight="1" x14ac:dyDescent="0.2">
      <c r="A1719" s="3">
        <f>'Stocks Returns'!A1715</f>
        <v>44697</v>
      </c>
      <c r="B1719" s="5">
        <f>SUMPRODUCT('Stocks Returns'!B1715:E1715,$H$10:$K$10)</f>
        <v>-7.7268473978296306E-3</v>
      </c>
      <c r="C1719" s="5">
        <f t="shared" si="79"/>
        <v>7.7268473978296306E-3</v>
      </c>
      <c r="D1719" s="24">
        <f t="shared" si="80"/>
        <v>0.99477733789596201</v>
      </c>
      <c r="E1719" s="24">
        <f t="shared" si="81"/>
        <v>1.5892578670125839</v>
      </c>
    </row>
    <row r="1720" spans="1:5" ht="15" customHeight="1" x14ac:dyDescent="0.2">
      <c r="A1720" s="3">
        <f>'Stocks Returns'!A1716</f>
        <v>44698</v>
      </c>
      <c r="B1720" s="5">
        <f>SUMPRODUCT('Stocks Returns'!B1716:E1716,$H$10:$K$10)</f>
        <v>3.2633007898718452E-2</v>
      </c>
      <c r="C1720" s="5">
        <f t="shared" si="79"/>
        <v>-3.2633007898718452E-2</v>
      </c>
      <c r="D1720" s="24">
        <f t="shared" si="80"/>
        <v>1.0222220394976147</v>
      </c>
      <c r="E1720" s="24">
        <f t="shared" si="81"/>
        <v>1.615754567993775</v>
      </c>
    </row>
    <row r="1721" spans="1:5" ht="15" customHeight="1" x14ac:dyDescent="0.2">
      <c r="A1721" s="3">
        <f>'Stocks Returns'!A1717</f>
        <v>44699</v>
      </c>
      <c r="B1721" s="5">
        <f>SUMPRODUCT('Stocks Returns'!B1717:E1717,$H$10:$K$10)</f>
        <v>-2.1545871294982394E-2</v>
      </c>
      <c r="C1721" s="5">
        <f t="shared" si="79"/>
        <v>2.1545871294982394E-2</v>
      </c>
      <c r="D1721" s="24">
        <f t="shared" si="80"/>
        <v>0.98538040164589813</v>
      </c>
      <c r="E1721" s="24">
        <f t="shared" si="81"/>
        <v>1.5794919745068665</v>
      </c>
    </row>
    <row r="1722" spans="1:5" ht="15" customHeight="1" x14ac:dyDescent="0.2">
      <c r="A1722" s="3">
        <f>'Stocks Returns'!A1718</f>
        <v>44700</v>
      </c>
      <c r="B1722" s="5">
        <f>SUMPRODUCT('Stocks Returns'!B1718:E1718,$H$10:$K$10)</f>
        <v>-1.2202011041128665E-2</v>
      </c>
      <c r="C1722" s="5">
        <f t="shared" si="79"/>
        <v>1.2202011041128665E-2</v>
      </c>
      <c r="D1722" s="24">
        <f t="shared" si="80"/>
        <v>0.99173422661851873</v>
      </c>
      <c r="E1722" s="24">
        <f t="shared" si="81"/>
        <v>1.5861332234819616</v>
      </c>
    </row>
    <row r="1723" spans="1:5" ht="15" customHeight="1" x14ac:dyDescent="0.2">
      <c r="A1723" s="3">
        <f>'Stocks Returns'!A1719</f>
        <v>44701</v>
      </c>
      <c r="B1723" s="5">
        <f>SUMPRODUCT('Stocks Returns'!B1719:E1719,$H$10:$K$10)</f>
        <v>8.5166238774127163E-3</v>
      </c>
      <c r="C1723" s="5">
        <f t="shared" si="79"/>
        <v>-8.5166238774127163E-3</v>
      </c>
      <c r="D1723" s="24">
        <f t="shared" si="80"/>
        <v>1.0058228983631268</v>
      </c>
      <c r="E1723" s="24">
        <f t="shared" si="81"/>
        <v>1.6002897142520773</v>
      </c>
    </row>
    <row r="1724" spans="1:5" ht="15" customHeight="1" x14ac:dyDescent="0.2">
      <c r="A1724" s="3">
        <f>'Stocks Returns'!A1720</f>
        <v>44704</v>
      </c>
      <c r="B1724" s="5">
        <f>SUMPRODUCT('Stocks Returns'!B1720:E1720,$H$10:$K$10)</f>
        <v>3.9947678424826945E-2</v>
      </c>
      <c r="C1724" s="5">
        <f t="shared" si="79"/>
        <v>-3.9947678424826945E-2</v>
      </c>
      <c r="D1724" s="24">
        <f t="shared" si="80"/>
        <v>1.0271960154553685</v>
      </c>
      <c r="E1724" s="24">
        <f t="shared" si="81"/>
        <v>1.6202246347993079</v>
      </c>
    </row>
    <row r="1725" spans="1:5" ht="15" customHeight="1" x14ac:dyDescent="0.2">
      <c r="A1725" s="3">
        <f>'Stocks Returns'!A1721</f>
        <v>44705</v>
      </c>
      <c r="B1725" s="5">
        <f>SUMPRODUCT('Stocks Returns'!B1721:E1721,$H$10:$K$10)</f>
        <v>-2.1730230826875398E-2</v>
      </c>
      <c r="C1725" s="5">
        <f t="shared" si="79"/>
        <v>2.1730230826875398E-2</v>
      </c>
      <c r="D1725" s="24">
        <f t="shared" si="80"/>
        <v>0.98525503716421092</v>
      </c>
      <c r="E1725" s="24">
        <f t="shared" si="81"/>
        <v>1.5793593548769589</v>
      </c>
    </row>
    <row r="1726" spans="1:5" ht="15" customHeight="1" x14ac:dyDescent="0.2">
      <c r="A1726" s="3">
        <f>'Stocks Returns'!A1722</f>
        <v>44706</v>
      </c>
      <c r="B1726" s="5">
        <f>SUMPRODUCT('Stocks Returns'!B1722:E1722,$H$10:$K$10)</f>
        <v>6.6408001413523496E-3</v>
      </c>
      <c r="C1726" s="5">
        <f t="shared" si="79"/>
        <v>-6.6408001413523496E-3</v>
      </c>
      <c r="D1726" s="24">
        <f t="shared" si="80"/>
        <v>1.0045473382226058</v>
      </c>
      <c r="E1726" s="24">
        <f t="shared" si="81"/>
        <v>1.5990407479943498</v>
      </c>
    </row>
    <row r="1727" spans="1:5" ht="15" customHeight="1" x14ac:dyDescent="0.2">
      <c r="A1727" s="3">
        <f>'Stocks Returns'!A1723</f>
        <v>44707</v>
      </c>
      <c r="B1727" s="5">
        <f>SUMPRODUCT('Stocks Returns'!B1723:E1723,$H$10:$K$10)</f>
        <v>2.3566903040237567E-2</v>
      </c>
      <c r="C1727" s="5">
        <f t="shared" si="79"/>
        <v>-2.3566903040237567E-2</v>
      </c>
      <c r="D1727" s="24">
        <f t="shared" si="80"/>
        <v>1.0160570881938478</v>
      </c>
      <c r="E1727" s="24">
        <f t="shared" si="81"/>
        <v>1.6100707737604201</v>
      </c>
    </row>
    <row r="1728" spans="1:5" ht="15" customHeight="1" x14ac:dyDescent="0.2">
      <c r="A1728" s="3">
        <f>'Stocks Returns'!A1724</f>
        <v>44708</v>
      </c>
      <c r="B1728" s="5">
        <f>SUMPRODUCT('Stocks Returns'!B1724:E1724,$H$10:$K$10)</f>
        <v>2.2125281785512992E-2</v>
      </c>
      <c r="C1728" s="5">
        <f t="shared" si="79"/>
        <v>-2.2125281785512992E-2</v>
      </c>
      <c r="D1728" s="24">
        <f t="shared" si="80"/>
        <v>1.0150767857406351</v>
      </c>
      <c r="E1728" s="24">
        <f t="shared" si="81"/>
        <v>1.6091524688254863</v>
      </c>
    </row>
    <row r="1729" spans="1:5" ht="15" customHeight="1" x14ac:dyDescent="0.2">
      <c r="A1729" s="3">
        <f>'Stocks Returns'!A1725</f>
        <v>44711</v>
      </c>
      <c r="B1729" s="5">
        <f>SUMPRODUCT('Stocks Returns'!B1725:E1725,$H$10:$K$10)</f>
        <v>0</v>
      </c>
      <c r="C1729" s="5">
        <f t="shared" si="79"/>
        <v>0</v>
      </c>
      <c r="D1729" s="24">
        <f t="shared" si="80"/>
        <v>1.0000315941264861</v>
      </c>
      <c r="E1729" s="24">
        <f t="shared" si="81"/>
        <v>1.594566484021902</v>
      </c>
    </row>
    <row r="1730" spans="1:5" ht="15" customHeight="1" x14ac:dyDescent="0.2">
      <c r="A1730" s="3">
        <f>'Stocks Returns'!A1726</f>
        <v>44712</v>
      </c>
      <c r="B1730" s="5">
        <f>SUMPRODUCT('Stocks Returns'!B1726:E1726,$H$10:$K$10)</f>
        <v>-3.2822898034999622E-3</v>
      </c>
      <c r="C1730" s="5">
        <f t="shared" si="79"/>
        <v>3.2822898034999622E-3</v>
      </c>
      <c r="D1730" s="24">
        <f t="shared" si="80"/>
        <v>0.99779963706010621</v>
      </c>
      <c r="E1730" s="24">
        <f t="shared" si="81"/>
        <v>1.5923248599523283</v>
      </c>
    </row>
    <row r="1731" spans="1:5" ht="15" customHeight="1" x14ac:dyDescent="0.2">
      <c r="A1731" s="3">
        <f>'Stocks Returns'!A1727</f>
        <v>44713</v>
      </c>
      <c r="B1731" s="5">
        <f>SUMPRODUCT('Stocks Returns'!B1727:E1727,$H$10:$K$10)</f>
        <v>-1.1179479607375595E-2</v>
      </c>
      <c r="C1731" s="5">
        <f t="shared" si="79"/>
        <v>1.1179479607375595E-2</v>
      </c>
      <c r="D1731" s="24">
        <f t="shared" si="80"/>
        <v>0.99242954799347083</v>
      </c>
      <c r="E1731" s="24">
        <f t="shared" si="81"/>
        <v>1.5868503934956542</v>
      </c>
    </row>
    <row r="1732" spans="1:5" ht="15" customHeight="1" x14ac:dyDescent="0.2">
      <c r="A1732" s="3">
        <f>'Stocks Returns'!A1728</f>
        <v>44714</v>
      </c>
      <c r="B1732" s="5">
        <f>SUMPRODUCT('Stocks Returns'!B1728:E1728,$H$10:$K$10)</f>
        <v>2.4738833747928516E-2</v>
      </c>
      <c r="C1732" s="5">
        <f t="shared" si="79"/>
        <v>-2.4738833747928516E-2</v>
      </c>
      <c r="D1732" s="24">
        <f t="shared" si="80"/>
        <v>1.0168540010750775</v>
      </c>
      <c r="E1732" s="24">
        <f t="shared" si="81"/>
        <v>1.6108143632636693</v>
      </c>
    </row>
    <row r="1733" spans="1:5" ht="15" customHeight="1" x14ac:dyDescent="0.2">
      <c r="A1733" s="3">
        <f>'Stocks Returns'!A1729</f>
        <v>44715</v>
      </c>
      <c r="B1733" s="5">
        <f>SUMPRODUCT('Stocks Returns'!B1729:E1729,$H$10:$K$10)</f>
        <v>-1.2343160034658896E-2</v>
      </c>
      <c r="C1733" s="5">
        <f t="shared" si="79"/>
        <v>1.2343160034658896E-2</v>
      </c>
      <c r="D1733" s="24">
        <f t="shared" si="80"/>
        <v>0.99163824530291811</v>
      </c>
      <c r="E1733" s="24">
        <f t="shared" si="81"/>
        <v>1.5860340767438774</v>
      </c>
    </row>
    <row r="1734" spans="1:5" ht="15" customHeight="1" x14ac:dyDescent="0.2">
      <c r="A1734" s="3">
        <f>'Stocks Returns'!A1730</f>
        <v>44718</v>
      </c>
      <c r="B1734" s="5">
        <f>SUMPRODUCT('Stocks Returns'!B1730:E1730,$H$10:$K$10)</f>
        <v>1.5145711359384079E-4</v>
      </c>
      <c r="C1734" s="5">
        <f t="shared" ref="C1734:C1797" si="82">-B1734</f>
        <v>-1.5145711359384079E-4</v>
      </c>
      <c r="D1734" s="24">
        <f t="shared" ref="D1734:D1797" si="83">1+$H$13+$H$19*(B1734-$H$13)</f>
        <v>1.00013458496373</v>
      </c>
      <c r="E1734" s="24">
        <f t="shared" ref="E1734:E1797" si="84">$H$22*D1734-$H$23*D1734^2-LN(1+$H$24*EXP(1-D1734^3))</f>
        <v>1.59466944062609</v>
      </c>
    </row>
    <row r="1735" spans="1:5" ht="15" customHeight="1" x14ac:dyDescent="0.2">
      <c r="A1735" s="3">
        <f>'Stocks Returns'!A1731</f>
        <v>44719</v>
      </c>
      <c r="B1735" s="5">
        <f>SUMPRODUCT('Stocks Returns'!B1731:E1731,$H$10:$K$10)</f>
        <v>7.384771777695775E-3</v>
      </c>
      <c r="C1735" s="5">
        <f t="shared" si="82"/>
        <v>-7.384771777695775E-3</v>
      </c>
      <c r="D1735" s="24">
        <f t="shared" si="83"/>
        <v>1.0050532389353193</v>
      </c>
      <c r="E1735" s="24">
        <f t="shared" si="84"/>
        <v>1.5995368880652356</v>
      </c>
    </row>
    <row r="1736" spans="1:5" ht="15" customHeight="1" x14ac:dyDescent="0.2">
      <c r="A1736" s="3">
        <f>'Stocks Returns'!A1732</f>
        <v>44720</v>
      </c>
      <c r="B1736" s="5">
        <f>SUMPRODUCT('Stocks Returns'!B1732:E1732,$H$10:$K$10)</f>
        <v>-6.2255848472729568E-3</v>
      </c>
      <c r="C1736" s="5">
        <f t="shared" si="82"/>
        <v>6.2255848472729568E-3</v>
      </c>
      <c r="D1736" s="24">
        <f t="shared" si="83"/>
        <v>0.99579819643034062</v>
      </c>
      <c r="E1736" s="24">
        <f t="shared" si="84"/>
        <v>1.5902978767952902</v>
      </c>
    </row>
    <row r="1737" spans="1:5" ht="15" customHeight="1" x14ac:dyDescent="0.2">
      <c r="A1737" s="3">
        <f>'Stocks Returns'!A1733</f>
        <v>44721</v>
      </c>
      <c r="B1737" s="5">
        <f>SUMPRODUCT('Stocks Returns'!B1733:E1733,$H$10:$K$10)</f>
        <v>-3.4471514665473518E-2</v>
      </c>
      <c r="C1737" s="5">
        <f t="shared" si="82"/>
        <v>3.4471514665473518E-2</v>
      </c>
      <c r="D1737" s="24">
        <f t="shared" si="83"/>
        <v>0.97659096415396418</v>
      </c>
      <c r="E1737" s="24">
        <f t="shared" si="84"/>
        <v>1.5700468589553793</v>
      </c>
    </row>
    <row r="1738" spans="1:5" ht="15" customHeight="1" x14ac:dyDescent="0.2">
      <c r="A1738" s="3">
        <f>'Stocks Returns'!A1734</f>
        <v>44722</v>
      </c>
      <c r="B1738" s="5">
        <f>SUMPRODUCT('Stocks Returns'!B1734:E1734,$H$10:$K$10)</f>
        <v>-3.2359635719785451E-2</v>
      </c>
      <c r="C1738" s="5">
        <f t="shared" si="82"/>
        <v>3.2359635719785451E-2</v>
      </c>
      <c r="D1738" s="24">
        <f t="shared" si="83"/>
        <v>0.97802704183703215</v>
      </c>
      <c r="E1738" s="24">
        <f t="shared" si="84"/>
        <v>1.5716103527693981</v>
      </c>
    </row>
    <row r="1739" spans="1:5" ht="15" customHeight="1" x14ac:dyDescent="0.2">
      <c r="A1739" s="3">
        <f>'Stocks Returns'!A1735</f>
        <v>44725</v>
      </c>
      <c r="B1739" s="5">
        <f>SUMPRODUCT('Stocks Returns'!B1735:E1735,$H$10:$K$10)</f>
        <v>-3.8551292838256271E-2</v>
      </c>
      <c r="C1739" s="5">
        <f t="shared" si="82"/>
        <v>3.8551292838256271E-2</v>
      </c>
      <c r="D1739" s="24">
        <f t="shared" si="83"/>
        <v>0.97381671499647193</v>
      </c>
      <c r="E1739" s="24">
        <f t="shared" si="84"/>
        <v>1.5670041990265151</v>
      </c>
    </row>
    <row r="1740" spans="1:5" ht="15" customHeight="1" x14ac:dyDescent="0.2">
      <c r="A1740" s="3">
        <f>'Stocks Returns'!A1736</f>
        <v>44726</v>
      </c>
      <c r="B1740" s="5">
        <f>SUMPRODUCT('Stocks Returns'!B1736:E1736,$H$10:$K$10)</f>
        <v>7.2575739280665522E-3</v>
      </c>
      <c r="C1740" s="5">
        <f t="shared" si="82"/>
        <v>-7.2575739280665522E-3</v>
      </c>
      <c r="D1740" s="24">
        <f t="shared" si="83"/>
        <v>1.0049667443975714</v>
      </c>
      <c r="E1740" s="24">
        <f t="shared" si="84"/>
        <v>1.5994521355771552</v>
      </c>
    </row>
    <row r="1741" spans="1:5" ht="15" customHeight="1" x14ac:dyDescent="0.2">
      <c r="A1741" s="3">
        <f>'Stocks Returns'!A1737</f>
        <v>44727</v>
      </c>
      <c r="B1741" s="5">
        <f>SUMPRODUCT('Stocks Returns'!B1737:E1737,$H$10:$K$10)</f>
        <v>1.3240318973352906E-2</v>
      </c>
      <c r="C1741" s="5">
        <f t="shared" si="82"/>
        <v>-1.3240318973352906E-2</v>
      </c>
      <c r="D1741" s="24">
        <f t="shared" si="83"/>
        <v>1.0090350110283661</v>
      </c>
      <c r="E1741" s="24">
        <f t="shared" si="84"/>
        <v>1.6034056539933994</v>
      </c>
    </row>
    <row r="1742" spans="1:5" ht="15" customHeight="1" x14ac:dyDescent="0.2">
      <c r="A1742" s="3">
        <f>'Stocks Returns'!A1738</f>
        <v>44728</v>
      </c>
      <c r="B1742" s="5">
        <f>SUMPRODUCT('Stocks Returns'!B1738:E1738,$H$10:$K$10)</f>
        <v>-3.9052360565413113E-2</v>
      </c>
      <c r="C1742" s="5">
        <f t="shared" si="82"/>
        <v>3.9052360565413113E-2</v>
      </c>
      <c r="D1742" s="24">
        <f t="shared" si="83"/>
        <v>0.97347598894200527</v>
      </c>
      <c r="E1742" s="24">
        <f t="shared" si="84"/>
        <v>1.5666284905229655</v>
      </c>
    </row>
    <row r="1743" spans="1:5" ht="15" customHeight="1" x14ac:dyDescent="0.2">
      <c r="A1743" s="3">
        <f>'Stocks Returns'!A1739</f>
        <v>44729</v>
      </c>
      <c r="B1743" s="5">
        <f>SUMPRODUCT('Stocks Returns'!B1739:E1739,$H$10:$K$10)</f>
        <v>5.0144031450177293E-3</v>
      </c>
      <c r="C1743" s="5">
        <f t="shared" si="82"/>
        <v>-5.0144031450177293E-3</v>
      </c>
      <c r="D1743" s="24">
        <f t="shared" si="83"/>
        <v>1.0034413882650983</v>
      </c>
      <c r="E1743" s="24">
        <f t="shared" si="84"/>
        <v>1.597952539450278</v>
      </c>
    </row>
    <row r="1744" spans="1:5" ht="15" customHeight="1" x14ac:dyDescent="0.2">
      <c r="A1744" s="3">
        <f>'Stocks Returns'!A1740</f>
        <v>44732</v>
      </c>
      <c r="B1744" s="5">
        <f>SUMPRODUCT('Stocks Returns'!B1740:E1740,$H$10:$K$10)</f>
        <v>0</v>
      </c>
      <c r="C1744" s="5">
        <f t="shared" si="82"/>
        <v>0</v>
      </c>
      <c r="D1744" s="24">
        <f t="shared" si="83"/>
        <v>1.0000315941264861</v>
      </c>
      <c r="E1744" s="24">
        <f t="shared" si="84"/>
        <v>1.594566484021902</v>
      </c>
    </row>
    <row r="1745" spans="1:5" ht="15" customHeight="1" x14ac:dyDescent="0.2">
      <c r="A1745" s="3">
        <f>'Stocks Returns'!A1741</f>
        <v>44733</v>
      </c>
      <c r="B1745" s="5">
        <f>SUMPRODUCT('Stocks Returns'!B1741:E1741,$H$10:$K$10)</f>
        <v>2.3733058415501343E-2</v>
      </c>
      <c r="C1745" s="5">
        <f t="shared" si="82"/>
        <v>-2.3733058415501343E-2</v>
      </c>
      <c r="D1745" s="24">
        <f t="shared" si="83"/>
        <v>1.0161700738490271</v>
      </c>
      <c r="E1745" s="24">
        <f t="shared" si="84"/>
        <v>1.6101763589224336</v>
      </c>
    </row>
    <row r="1746" spans="1:5" ht="15" customHeight="1" x14ac:dyDescent="0.2">
      <c r="A1746" s="3">
        <f>'Stocks Returns'!A1742</f>
        <v>44734</v>
      </c>
      <c r="B1746" s="5">
        <f>SUMPRODUCT('Stocks Returns'!B1742:E1742,$H$10:$K$10)</f>
        <v>-3.4121717767650749E-3</v>
      </c>
      <c r="C1746" s="5">
        <f t="shared" si="82"/>
        <v>3.4121717767650749E-3</v>
      </c>
      <c r="D1746" s="24">
        <f t="shared" si="83"/>
        <v>0.997711317318286</v>
      </c>
      <c r="E1746" s="24">
        <f t="shared" si="84"/>
        <v>1.5922357490461341</v>
      </c>
    </row>
    <row r="1747" spans="1:5" ht="15" customHeight="1" x14ac:dyDescent="0.2">
      <c r="A1747" s="3">
        <f>'Stocks Returns'!A1743</f>
        <v>44735</v>
      </c>
      <c r="B1747" s="5">
        <f>SUMPRODUCT('Stocks Returns'!B1743:E1743,$H$10:$K$10)</f>
        <v>1.1841973448740653E-2</v>
      </c>
      <c r="C1747" s="5">
        <f t="shared" si="82"/>
        <v>-1.1841973448740653E-2</v>
      </c>
      <c r="D1747" s="24">
        <f t="shared" si="83"/>
        <v>1.0080841360716299</v>
      </c>
      <c r="E1747" s="24">
        <f t="shared" si="84"/>
        <v>1.6024876152883012</v>
      </c>
    </row>
    <row r="1748" spans="1:5" ht="15" customHeight="1" x14ac:dyDescent="0.2">
      <c r="A1748" s="3">
        <f>'Stocks Returns'!A1744</f>
        <v>44736</v>
      </c>
      <c r="B1748" s="5">
        <f>SUMPRODUCT('Stocks Returns'!B1744:E1744,$H$10:$K$10)</f>
        <v>4.5147647403099657E-2</v>
      </c>
      <c r="C1748" s="5">
        <f t="shared" si="82"/>
        <v>-4.5147647403099657E-2</v>
      </c>
      <c r="D1748" s="24">
        <f t="shared" si="83"/>
        <v>1.0307319943605939</v>
      </c>
      <c r="E1748" s="24">
        <f t="shared" si="84"/>
        <v>1.6233389436393098</v>
      </c>
    </row>
    <row r="1749" spans="1:5" ht="15" customHeight="1" x14ac:dyDescent="0.2">
      <c r="A1749" s="3">
        <f>'Stocks Returns'!A1745</f>
        <v>44739</v>
      </c>
      <c r="B1749" s="5">
        <f>SUMPRODUCT('Stocks Returns'!B1745:E1745,$H$10:$K$10)</f>
        <v>-8.5695236734067495E-3</v>
      </c>
      <c r="C1749" s="5">
        <f t="shared" si="82"/>
        <v>8.5695236734067495E-3</v>
      </c>
      <c r="D1749" s="24">
        <f t="shared" si="83"/>
        <v>0.99420431802856957</v>
      </c>
      <c r="E1749" s="24">
        <f t="shared" si="84"/>
        <v>1.588672289150781</v>
      </c>
    </row>
    <row r="1750" spans="1:5" ht="15" customHeight="1" x14ac:dyDescent="0.2">
      <c r="A1750" s="3">
        <f>'Stocks Returns'!A1746</f>
        <v>44740</v>
      </c>
      <c r="B1750" s="5">
        <f>SUMPRODUCT('Stocks Returns'!B1746:E1746,$H$10:$K$10)</f>
        <v>-2.6019090210807682E-2</v>
      </c>
      <c r="C1750" s="5">
        <f t="shared" si="82"/>
        <v>2.6019090210807682E-2</v>
      </c>
      <c r="D1750" s="24">
        <f t="shared" si="83"/>
        <v>0.98233861278313694</v>
      </c>
      <c r="E1750" s="24">
        <f t="shared" si="84"/>
        <v>1.5762569579080494</v>
      </c>
    </row>
    <row r="1751" spans="1:5" ht="15" customHeight="1" x14ac:dyDescent="0.2">
      <c r="A1751" s="3">
        <f>'Stocks Returns'!A1747</f>
        <v>44741</v>
      </c>
      <c r="B1751" s="5">
        <f>SUMPRODUCT('Stocks Returns'!B1747:E1747,$H$10:$K$10)</f>
        <v>4.4786614672983251E-3</v>
      </c>
      <c r="C1751" s="5">
        <f t="shared" si="82"/>
        <v>-4.4786614672983251E-3</v>
      </c>
      <c r="D1751" s="24">
        <f t="shared" si="83"/>
        <v>1.0030770839242491</v>
      </c>
      <c r="E1751" s="24">
        <f t="shared" si="84"/>
        <v>1.5975930000412333</v>
      </c>
    </row>
    <row r="1752" spans="1:5" ht="15" customHeight="1" x14ac:dyDescent="0.2">
      <c r="A1752" s="3">
        <f>'Stocks Returns'!A1748</f>
        <v>44742</v>
      </c>
      <c r="B1752" s="5">
        <f>SUMPRODUCT('Stocks Returns'!B1748:E1748,$H$10:$K$10)</f>
        <v>-1.2061252423677806E-2</v>
      </c>
      <c r="C1752" s="5">
        <f t="shared" si="82"/>
        <v>1.2061252423677806E-2</v>
      </c>
      <c r="D1752" s="24">
        <f t="shared" si="83"/>
        <v>0.9918299424783853</v>
      </c>
      <c r="E1752" s="24">
        <f t="shared" si="84"/>
        <v>1.5862320599161603</v>
      </c>
    </row>
    <row r="1753" spans="1:5" ht="15" customHeight="1" x14ac:dyDescent="0.2">
      <c r="A1753" s="3">
        <f>'Stocks Returns'!A1749</f>
        <v>44743</v>
      </c>
      <c r="B1753" s="5">
        <f>SUMPRODUCT('Stocks Returns'!B1749:E1749,$H$10:$K$10)</f>
        <v>8.2238924695709412E-3</v>
      </c>
      <c r="C1753" s="5">
        <f t="shared" si="82"/>
        <v>-8.2238924695709412E-3</v>
      </c>
      <c r="D1753" s="24">
        <f t="shared" si="83"/>
        <v>1.0056238410057945</v>
      </c>
      <c r="E1753" s="24">
        <f t="shared" si="84"/>
        <v>1.6000952401555015</v>
      </c>
    </row>
    <row r="1754" spans="1:5" ht="15" customHeight="1" x14ac:dyDescent="0.2">
      <c r="A1754" s="3">
        <f>'Stocks Returns'!A1750</f>
        <v>44746</v>
      </c>
      <c r="B1754" s="5">
        <f>SUMPRODUCT('Stocks Returns'!B1750:E1750,$H$10:$K$10)</f>
        <v>0</v>
      </c>
      <c r="C1754" s="5">
        <f t="shared" si="82"/>
        <v>0</v>
      </c>
      <c r="D1754" s="24">
        <f t="shared" si="83"/>
        <v>1.0000315941264861</v>
      </c>
      <c r="E1754" s="24">
        <f t="shared" si="84"/>
        <v>1.594566484021902</v>
      </c>
    </row>
    <row r="1755" spans="1:5" ht="15" customHeight="1" x14ac:dyDescent="0.2">
      <c r="A1755" s="3">
        <f>'Stocks Returns'!A1751</f>
        <v>44747</v>
      </c>
      <c r="B1755" s="5">
        <f>SUMPRODUCT('Stocks Returns'!B1751:E1751,$H$10:$K$10)</f>
        <v>6.0205804663483672E-3</v>
      </c>
      <c r="C1755" s="5">
        <f t="shared" si="82"/>
        <v>-6.0205804663483672E-3</v>
      </c>
      <c r="D1755" s="24">
        <f t="shared" si="83"/>
        <v>1.0041255888436031</v>
      </c>
      <c r="E1755" s="24">
        <f t="shared" si="84"/>
        <v>1.5986263460237975</v>
      </c>
    </row>
    <row r="1756" spans="1:5" ht="15" customHeight="1" x14ac:dyDescent="0.2">
      <c r="A1756" s="3">
        <f>'Stocks Returns'!A1752</f>
        <v>44748</v>
      </c>
      <c r="B1756" s="5">
        <f>SUMPRODUCT('Stocks Returns'!B1752:E1752,$H$10:$K$10)</f>
        <v>2.6232197682061016E-3</v>
      </c>
      <c r="C1756" s="5">
        <f t="shared" si="82"/>
        <v>-2.6232197682061016E-3</v>
      </c>
      <c r="D1756" s="24">
        <f t="shared" si="83"/>
        <v>1.0018153835688663</v>
      </c>
      <c r="E1756" s="24">
        <f t="shared" si="84"/>
        <v>1.5963436762441208</v>
      </c>
    </row>
    <row r="1757" spans="1:5" ht="15" customHeight="1" x14ac:dyDescent="0.2">
      <c r="A1757" s="3">
        <f>'Stocks Returns'!A1753</f>
        <v>44749</v>
      </c>
      <c r="B1757" s="5">
        <f>SUMPRODUCT('Stocks Returns'!B1753:E1753,$H$10:$K$10)</f>
        <v>1.1344524120025774E-2</v>
      </c>
      <c r="C1757" s="5">
        <f t="shared" si="82"/>
        <v>-1.1344524120025774E-2</v>
      </c>
      <c r="D1757" s="24">
        <f t="shared" si="83"/>
        <v>1.0077458705281037</v>
      </c>
      <c r="E1757" s="24">
        <f t="shared" si="84"/>
        <v>1.6021601442850877</v>
      </c>
    </row>
    <row r="1758" spans="1:5" ht="15" customHeight="1" x14ac:dyDescent="0.2">
      <c r="A1758" s="3">
        <f>'Stocks Returns'!A1754</f>
        <v>44750</v>
      </c>
      <c r="B1758" s="5">
        <f>SUMPRODUCT('Stocks Returns'!B1754:E1754,$H$10:$K$10)</f>
        <v>4.4080660616733951E-3</v>
      </c>
      <c r="C1758" s="5">
        <f t="shared" si="82"/>
        <v>-4.4080660616733951E-3</v>
      </c>
      <c r="D1758" s="24">
        <f t="shared" si="83"/>
        <v>1.0030290790484242</v>
      </c>
      <c r="E1758" s="24">
        <f t="shared" si="84"/>
        <v>1.5975455832087557</v>
      </c>
    </row>
    <row r="1759" spans="1:5" ht="15" customHeight="1" x14ac:dyDescent="0.2">
      <c r="A1759" s="3">
        <f>'Stocks Returns'!A1755</f>
        <v>44753</v>
      </c>
      <c r="B1759" s="5">
        <f>SUMPRODUCT('Stocks Returns'!B1755:E1755,$H$10:$K$10)</f>
        <v>5.9553567539506616E-3</v>
      </c>
      <c r="C1759" s="5">
        <f t="shared" si="82"/>
        <v>-5.9553567539506616E-3</v>
      </c>
      <c r="D1759" s="24">
        <f t="shared" si="83"/>
        <v>1.0040812367191727</v>
      </c>
      <c r="E1759" s="24">
        <f t="shared" si="84"/>
        <v>1.5985827248719151</v>
      </c>
    </row>
    <row r="1760" spans="1:5" ht="15" customHeight="1" x14ac:dyDescent="0.2">
      <c r="A1760" s="3">
        <f>'Stocks Returns'!A1756</f>
        <v>44754</v>
      </c>
      <c r="B1760" s="5">
        <f>SUMPRODUCT('Stocks Returns'!B1756:E1756,$H$10:$K$10)</f>
        <v>-7.3220444726380702E-4</v>
      </c>
      <c r="C1760" s="5">
        <f t="shared" si="82"/>
        <v>7.3220444726380702E-4</v>
      </c>
      <c r="D1760" s="24">
        <f t="shared" si="83"/>
        <v>0.9995336951023468</v>
      </c>
      <c r="E1760" s="24">
        <f t="shared" si="84"/>
        <v>1.5940681522488387</v>
      </c>
    </row>
    <row r="1761" spans="1:5" ht="15" customHeight="1" x14ac:dyDescent="0.2">
      <c r="A1761" s="3">
        <f>'Stocks Returns'!A1757</f>
        <v>44755</v>
      </c>
      <c r="B1761" s="5">
        <f>SUMPRODUCT('Stocks Returns'!B1757:E1757,$H$10:$K$10)</f>
        <v>-2.8436086056732495E-3</v>
      </c>
      <c r="C1761" s="5">
        <f t="shared" si="82"/>
        <v>2.8436086056732495E-3</v>
      </c>
      <c r="D1761" s="24">
        <f t="shared" si="83"/>
        <v>0.99809794027462839</v>
      </c>
      <c r="E1761" s="24">
        <f t="shared" si="84"/>
        <v>1.5926256056736856</v>
      </c>
    </row>
    <row r="1762" spans="1:5" ht="15" customHeight="1" x14ac:dyDescent="0.2">
      <c r="A1762" s="3">
        <f>'Stocks Returns'!A1758</f>
        <v>44756</v>
      </c>
      <c r="B1762" s="5">
        <f>SUMPRODUCT('Stocks Returns'!B1758:E1758,$H$10:$K$10)</f>
        <v>9.9182907748393816E-3</v>
      </c>
      <c r="C1762" s="5">
        <f t="shared" si="82"/>
        <v>-9.9182907748393816E-3</v>
      </c>
      <c r="D1762" s="24">
        <f t="shared" si="83"/>
        <v>1.0067760318533769</v>
      </c>
      <c r="E1762" s="24">
        <f t="shared" si="84"/>
        <v>1.6012186788467082</v>
      </c>
    </row>
    <row r="1763" spans="1:5" ht="15" customHeight="1" x14ac:dyDescent="0.2">
      <c r="A1763" s="3">
        <f>'Stocks Returns'!A1759</f>
        <v>44757</v>
      </c>
      <c r="B1763" s="5">
        <f>SUMPRODUCT('Stocks Returns'!B1759:E1759,$H$10:$K$10)</f>
        <v>2.0328069289553923E-2</v>
      </c>
      <c r="C1763" s="5">
        <f t="shared" si="82"/>
        <v>-2.0328069289553923E-2</v>
      </c>
      <c r="D1763" s="24">
        <f t="shared" si="83"/>
        <v>1.0138546812433828</v>
      </c>
      <c r="E1763" s="24">
        <f t="shared" si="84"/>
        <v>1.608002108216023</v>
      </c>
    </row>
    <row r="1764" spans="1:5" ht="15" customHeight="1" x14ac:dyDescent="0.2">
      <c r="A1764" s="3">
        <f>'Stocks Returns'!A1760</f>
        <v>44760</v>
      </c>
      <c r="B1764" s="5">
        <f>SUMPRODUCT('Stocks Returns'!B1760:E1760,$H$10:$K$10)</f>
        <v>-1.3081413391315798E-2</v>
      </c>
      <c r="C1764" s="5">
        <f t="shared" si="82"/>
        <v>1.3081413391315798E-2</v>
      </c>
      <c r="D1764" s="24">
        <f t="shared" si="83"/>
        <v>0.99113623302039144</v>
      </c>
      <c r="E1764" s="24">
        <f t="shared" si="84"/>
        <v>1.5855149180585901</v>
      </c>
    </row>
    <row r="1765" spans="1:5" ht="15" customHeight="1" x14ac:dyDescent="0.2">
      <c r="A1765" s="3">
        <f>'Stocks Returns'!A1761</f>
        <v>44761</v>
      </c>
      <c r="B1765" s="5">
        <f>SUMPRODUCT('Stocks Returns'!B1761:E1761,$H$10:$K$10)</f>
        <v>3.2206386475596455E-2</v>
      </c>
      <c r="C1765" s="5">
        <f t="shared" si="82"/>
        <v>-3.2206386475596455E-2</v>
      </c>
      <c r="D1765" s="24">
        <f t="shared" si="83"/>
        <v>1.0219319369298918</v>
      </c>
      <c r="E1765" s="24">
        <f t="shared" si="84"/>
        <v>1.6154906540762695</v>
      </c>
    </row>
    <row r="1766" spans="1:5" ht="15" customHeight="1" x14ac:dyDescent="0.2">
      <c r="A1766" s="3">
        <f>'Stocks Returns'!A1762</f>
        <v>44762</v>
      </c>
      <c r="B1766" s="5">
        <f>SUMPRODUCT('Stocks Returns'!B1762:E1762,$H$10:$K$10)</f>
        <v>5.4967893101831074E-5</v>
      </c>
      <c r="C1766" s="5">
        <f t="shared" si="82"/>
        <v>-5.4967893101831074E-5</v>
      </c>
      <c r="D1766" s="24">
        <f t="shared" si="83"/>
        <v>1.0000689722937954</v>
      </c>
      <c r="E1766" s="24">
        <f t="shared" si="84"/>
        <v>1.594603854670839</v>
      </c>
    </row>
    <row r="1767" spans="1:5" ht="15" customHeight="1" x14ac:dyDescent="0.2">
      <c r="A1767" s="3">
        <f>'Stocks Returns'!A1763</f>
        <v>44763</v>
      </c>
      <c r="B1767" s="5">
        <f>SUMPRODUCT('Stocks Returns'!B1763:E1763,$H$10:$K$10)</f>
        <v>1.2853373423927091E-2</v>
      </c>
      <c r="C1767" s="5">
        <f t="shared" si="82"/>
        <v>-1.2853373423927091E-2</v>
      </c>
      <c r="D1767" s="24">
        <f t="shared" si="83"/>
        <v>1.0087718880547567</v>
      </c>
      <c r="E1767" s="24">
        <f t="shared" si="84"/>
        <v>1.6031519855645995</v>
      </c>
    </row>
    <row r="1768" spans="1:5" ht="15" customHeight="1" x14ac:dyDescent="0.2">
      <c r="A1768" s="3">
        <f>'Stocks Returns'!A1764</f>
        <v>44764</v>
      </c>
      <c r="B1768" s="5">
        <f>SUMPRODUCT('Stocks Returns'!B1764:E1764,$H$10:$K$10)</f>
        <v>-1.2336587747606613E-2</v>
      </c>
      <c r="C1768" s="5">
        <f t="shared" si="82"/>
        <v>1.2336587747606613E-2</v>
      </c>
      <c r="D1768" s="24">
        <f t="shared" si="83"/>
        <v>0.99164271445811369</v>
      </c>
      <c r="E1768" s="24">
        <f t="shared" si="84"/>
        <v>1.5860386940943019</v>
      </c>
    </row>
    <row r="1769" spans="1:5" ht="15" customHeight="1" x14ac:dyDescent="0.2">
      <c r="A1769" s="3">
        <f>'Stocks Returns'!A1765</f>
        <v>44767</v>
      </c>
      <c r="B1769" s="5">
        <f>SUMPRODUCT('Stocks Returns'!B1765:E1765,$H$10:$K$10)</f>
        <v>2.4636188289930516E-3</v>
      </c>
      <c r="C1769" s="5">
        <f t="shared" si="82"/>
        <v>-2.4636188289930516E-3</v>
      </c>
      <c r="D1769" s="24">
        <f t="shared" si="83"/>
        <v>1.0017068549302015</v>
      </c>
      <c r="E1769" s="24">
        <f t="shared" si="84"/>
        <v>1.5962359134807862</v>
      </c>
    </row>
    <row r="1770" spans="1:5" ht="15" customHeight="1" x14ac:dyDescent="0.2">
      <c r="A1770" s="3">
        <f>'Stocks Returns'!A1766</f>
        <v>44768</v>
      </c>
      <c r="B1770" s="5">
        <f>SUMPRODUCT('Stocks Returns'!B1766:E1766,$H$10:$K$10)</f>
        <v>-8.9920354276399345E-3</v>
      </c>
      <c r="C1770" s="5">
        <f t="shared" si="82"/>
        <v>8.9920354276399345E-3</v>
      </c>
      <c r="D1770" s="24">
        <f t="shared" si="83"/>
        <v>0.99391701003569111</v>
      </c>
      <c r="E1770" s="24">
        <f t="shared" si="84"/>
        <v>1.5883781959280987</v>
      </c>
    </row>
    <row r="1771" spans="1:5" ht="15" customHeight="1" x14ac:dyDescent="0.2">
      <c r="A1771" s="3">
        <f>'Stocks Returns'!A1767</f>
        <v>44769</v>
      </c>
      <c r="B1771" s="5">
        <f>SUMPRODUCT('Stocks Returns'!B1767:E1767,$H$10:$K$10)</f>
        <v>-4.8436225034465463E-3</v>
      </c>
      <c r="C1771" s="5">
        <f t="shared" si="82"/>
        <v>4.8436225034465463E-3</v>
      </c>
      <c r="D1771" s="24">
        <f t="shared" si="83"/>
        <v>0.99673793082414253</v>
      </c>
      <c r="E1771" s="24">
        <f t="shared" si="84"/>
        <v>1.5912515867603121</v>
      </c>
    </row>
    <row r="1772" spans="1:5" ht="15" customHeight="1" x14ac:dyDescent="0.2">
      <c r="A1772" s="3">
        <f>'Stocks Returns'!A1768</f>
        <v>44770</v>
      </c>
      <c r="B1772" s="5">
        <f>SUMPRODUCT('Stocks Returns'!B1768:E1768,$H$10:$K$10)</f>
        <v>4.6779995559292431E-3</v>
      </c>
      <c r="C1772" s="5">
        <f t="shared" si="82"/>
        <v>-4.6779995559292431E-3</v>
      </c>
      <c r="D1772" s="24">
        <f t="shared" si="83"/>
        <v>1.0032126338245182</v>
      </c>
      <c r="E1772" s="24">
        <f t="shared" si="84"/>
        <v>1.5977268394300805</v>
      </c>
    </row>
    <row r="1773" spans="1:5" ht="15" customHeight="1" x14ac:dyDescent="0.2">
      <c r="A1773" s="3">
        <f>'Stocks Returns'!A1769</f>
        <v>44771</v>
      </c>
      <c r="B1773" s="5">
        <f>SUMPRODUCT('Stocks Returns'!B1769:E1769,$H$10:$K$10)</f>
        <v>5.1189566073097416E-3</v>
      </c>
      <c r="C1773" s="5">
        <f t="shared" si="82"/>
        <v>-5.1189566073097416E-3</v>
      </c>
      <c r="D1773" s="24">
        <f t="shared" si="83"/>
        <v>1.0035124846194567</v>
      </c>
      <c r="E1773" s="24">
        <f t="shared" si="84"/>
        <v>1.5980226435716278</v>
      </c>
    </row>
    <row r="1774" spans="1:5" ht="15" customHeight="1" x14ac:dyDescent="0.2">
      <c r="A1774" s="3">
        <f>'Stocks Returns'!A1770</f>
        <v>44774</v>
      </c>
      <c r="B1774" s="5">
        <f>SUMPRODUCT('Stocks Returns'!B1770:E1770,$H$10:$K$10)</f>
        <v>-3.0023245205910857E-3</v>
      </c>
      <c r="C1774" s="5">
        <f t="shared" si="82"/>
        <v>3.0023245205910857E-3</v>
      </c>
      <c r="D1774" s="24">
        <f t="shared" si="83"/>
        <v>0.99799001345248428</v>
      </c>
      <c r="E1774" s="24">
        <f t="shared" si="84"/>
        <v>1.592516836072881</v>
      </c>
    </row>
    <row r="1775" spans="1:5" ht="15" customHeight="1" x14ac:dyDescent="0.2">
      <c r="A1775" s="3">
        <f>'Stocks Returns'!A1771</f>
        <v>44775</v>
      </c>
      <c r="B1775" s="5">
        <f>SUMPRODUCT('Stocks Returns'!B1771:E1771,$H$10:$K$10)</f>
        <v>-2.2098109975752421E-2</v>
      </c>
      <c r="C1775" s="5">
        <f t="shared" si="82"/>
        <v>2.2098109975752421E-2</v>
      </c>
      <c r="D1775" s="24">
        <f t="shared" si="83"/>
        <v>0.98500487934297454</v>
      </c>
      <c r="E1775" s="24">
        <f t="shared" si="84"/>
        <v>1.5790945374336203</v>
      </c>
    </row>
    <row r="1776" spans="1:5" ht="15" customHeight="1" x14ac:dyDescent="0.2">
      <c r="A1776" s="3">
        <f>'Stocks Returns'!A1772</f>
        <v>44776</v>
      </c>
      <c r="B1776" s="5">
        <f>SUMPRODUCT('Stocks Returns'!B1772:E1772,$H$10:$K$10)</f>
        <v>1.4137209857940597E-2</v>
      </c>
      <c r="C1776" s="5">
        <f t="shared" si="82"/>
        <v>-1.4137209857940597E-2</v>
      </c>
      <c r="D1776" s="24">
        <f t="shared" si="83"/>
        <v>1.0096448968298859</v>
      </c>
      <c r="E1776" s="24">
        <f t="shared" si="84"/>
        <v>1.6039925408894691</v>
      </c>
    </row>
    <row r="1777" spans="1:5" ht="15" customHeight="1" x14ac:dyDescent="0.2">
      <c r="A1777" s="3">
        <f>'Stocks Returns'!A1773</f>
        <v>44777</v>
      </c>
      <c r="B1777" s="5">
        <f>SUMPRODUCT('Stocks Returns'!B1773:E1773,$H$10:$K$10)</f>
        <v>2.149385828013714E-2</v>
      </c>
      <c r="C1777" s="5">
        <f t="shared" si="82"/>
        <v>-2.149385828013714E-2</v>
      </c>
      <c r="D1777" s="24">
        <f t="shared" si="83"/>
        <v>1.0146474177569795</v>
      </c>
      <c r="E1777" s="24">
        <f t="shared" si="84"/>
        <v>1.6087490076682311</v>
      </c>
    </row>
    <row r="1778" spans="1:5" ht="15" customHeight="1" x14ac:dyDescent="0.2">
      <c r="A1778" s="3">
        <f>'Stocks Returns'!A1774</f>
        <v>44778</v>
      </c>
      <c r="B1778" s="5">
        <f>SUMPRODUCT('Stocks Returns'!B1774:E1774,$H$10:$K$10)</f>
        <v>9.0942400867219594E-3</v>
      </c>
      <c r="C1778" s="5">
        <f t="shared" si="82"/>
        <v>-9.0942400867219594E-3</v>
      </c>
      <c r="D1778" s="24">
        <f t="shared" si="83"/>
        <v>1.0062156773854571</v>
      </c>
      <c r="E1778" s="24">
        <f t="shared" si="84"/>
        <v>1.6006729791905439</v>
      </c>
    </row>
    <row r="1779" spans="1:5" ht="15" customHeight="1" x14ac:dyDescent="0.2">
      <c r="A1779" s="3">
        <f>'Stocks Returns'!A1775</f>
        <v>44781</v>
      </c>
      <c r="B1779" s="5">
        <f>SUMPRODUCT('Stocks Returns'!B1775:E1775,$H$10:$K$10)</f>
        <v>-1.1440704456038413E-2</v>
      </c>
      <c r="C1779" s="5">
        <f t="shared" si="82"/>
        <v>1.1440704456038413E-2</v>
      </c>
      <c r="D1779" s="24">
        <f t="shared" si="83"/>
        <v>0.99225191509638011</v>
      </c>
      <c r="E1779" s="24">
        <f t="shared" si="84"/>
        <v>1.5866673599938204</v>
      </c>
    </row>
    <row r="1780" spans="1:5" ht="15" customHeight="1" x14ac:dyDescent="0.2">
      <c r="A1780" s="3">
        <f>'Stocks Returns'!A1776</f>
        <v>44782</v>
      </c>
      <c r="B1780" s="5">
        <f>SUMPRODUCT('Stocks Returns'!B1776:E1776,$H$10:$K$10)</f>
        <v>-1.625567700547215E-2</v>
      </c>
      <c r="C1780" s="5">
        <f t="shared" si="82"/>
        <v>1.625567700547215E-2</v>
      </c>
      <c r="D1780" s="24">
        <f t="shared" si="83"/>
        <v>0.9889777337627651</v>
      </c>
      <c r="E1780" s="24">
        <f t="shared" si="84"/>
        <v>1.5832714240360592</v>
      </c>
    </row>
    <row r="1781" spans="1:5" ht="15" customHeight="1" x14ac:dyDescent="0.2">
      <c r="A1781" s="3">
        <f>'Stocks Returns'!A1777</f>
        <v>44783</v>
      </c>
      <c r="B1781" s="5">
        <f>SUMPRODUCT('Stocks Returns'!B1777:E1777,$H$10:$K$10)</f>
        <v>1.1090080246176141E-2</v>
      </c>
      <c r="C1781" s="5">
        <f t="shared" si="82"/>
        <v>-1.1090080246176141E-2</v>
      </c>
      <c r="D1781" s="24">
        <f t="shared" si="83"/>
        <v>1.007572848693886</v>
      </c>
      <c r="E1781" s="24">
        <f t="shared" si="84"/>
        <v>1.6019924641255774</v>
      </c>
    </row>
    <row r="1782" spans="1:5" ht="15" customHeight="1" x14ac:dyDescent="0.2">
      <c r="A1782" s="3">
        <f>'Stocks Returns'!A1778</f>
        <v>44784</v>
      </c>
      <c r="B1782" s="5">
        <f>SUMPRODUCT('Stocks Returns'!B1778:E1778,$H$10:$K$10)</f>
        <v>-3.536806828328637E-3</v>
      </c>
      <c r="C1782" s="5">
        <f t="shared" si="82"/>
        <v>3.536806828328637E-3</v>
      </c>
      <c r="D1782" s="24">
        <f t="shared" si="83"/>
        <v>0.9976265654832227</v>
      </c>
      <c r="E1782" s="24">
        <f t="shared" si="84"/>
        <v>1.5921502088056001</v>
      </c>
    </row>
    <row r="1783" spans="1:5" ht="15" customHeight="1" x14ac:dyDescent="0.2">
      <c r="A1783" s="3">
        <f>'Stocks Returns'!A1779</f>
        <v>44785</v>
      </c>
      <c r="B1783" s="5">
        <f>SUMPRODUCT('Stocks Returns'!B1779:E1779,$H$10:$K$10)</f>
        <v>3.6736203654357683E-3</v>
      </c>
      <c r="C1783" s="5">
        <f t="shared" si="82"/>
        <v>-3.6736203654357683E-3</v>
      </c>
      <c r="D1783" s="24">
        <f t="shared" si="83"/>
        <v>1.0025296559749826</v>
      </c>
      <c r="E1783" s="24">
        <f t="shared" si="84"/>
        <v>1.5970517279476373</v>
      </c>
    </row>
    <row r="1784" spans="1:5" ht="15" customHeight="1" x14ac:dyDescent="0.2">
      <c r="A1784" s="3">
        <f>'Stocks Returns'!A1780</f>
        <v>44788</v>
      </c>
      <c r="B1784" s="5">
        <f>SUMPRODUCT('Stocks Returns'!B1780:E1780,$H$10:$K$10)</f>
        <v>2.2690409229223319E-2</v>
      </c>
      <c r="C1784" s="5">
        <f t="shared" si="82"/>
        <v>-2.2690409229223319E-2</v>
      </c>
      <c r="D1784" s="24">
        <f t="shared" si="83"/>
        <v>1.0154610724023581</v>
      </c>
      <c r="E1784" s="24">
        <f t="shared" si="84"/>
        <v>1.6095129243848496</v>
      </c>
    </row>
    <row r="1785" spans="1:5" ht="15" customHeight="1" x14ac:dyDescent="0.2">
      <c r="A1785" s="3">
        <f>'Stocks Returns'!A1781</f>
        <v>44789</v>
      </c>
      <c r="B1785" s="5">
        <f>SUMPRODUCT('Stocks Returns'!B1781:E1781,$H$10:$K$10)</f>
        <v>2.8438398347693026E-3</v>
      </c>
      <c r="C1785" s="5">
        <f t="shared" si="82"/>
        <v>-2.8438398347693026E-3</v>
      </c>
      <c r="D1785" s="24">
        <f t="shared" si="83"/>
        <v>1.0019654052141294</v>
      </c>
      <c r="E1785" s="24">
        <f t="shared" si="84"/>
        <v>1.5964925613418086</v>
      </c>
    </row>
    <row r="1786" spans="1:5" ht="15" customHeight="1" x14ac:dyDescent="0.2">
      <c r="A1786" s="3">
        <f>'Stocks Returns'!A1782</f>
        <v>44790</v>
      </c>
      <c r="B1786" s="5">
        <f>SUMPRODUCT('Stocks Returns'!B1782:E1782,$H$10:$K$10)</f>
        <v>-1.3534352976511543E-2</v>
      </c>
      <c r="C1786" s="5">
        <f t="shared" si="82"/>
        <v>1.3534352976511543E-2</v>
      </c>
      <c r="D1786" s="24">
        <f t="shared" si="83"/>
        <v>0.99082823410245835</v>
      </c>
      <c r="E1786" s="24">
        <f t="shared" si="84"/>
        <v>1.5851959090963728</v>
      </c>
    </row>
    <row r="1787" spans="1:5" ht="15" customHeight="1" x14ac:dyDescent="0.2">
      <c r="A1787" s="3">
        <f>'Stocks Returns'!A1783</f>
        <v>44791</v>
      </c>
      <c r="B1787" s="5">
        <f>SUMPRODUCT('Stocks Returns'!B1783:E1783,$H$10:$K$10)</f>
        <v>4.3140807742275689E-3</v>
      </c>
      <c r="C1787" s="5">
        <f t="shared" si="82"/>
        <v>-4.3140807742275689E-3</v>
      </c>
      <c r="D1787" s="24">
        <f t="shared" si="83"/>
        <v>1.0029651690529611</v>
      </c>
      <c r="E1787" s="24">
        <f t="shared" si="84"/>
        <v>1.5974824416972995</v>
      </c>
    </row>
    <row r="1788" spans="1:5" ht="15" customHeight="1" x14ac:dyDescent="0.2">
      <c r="A1788" s="3">
        <f>'Stocks Returns'!A1784</f>
        <v>44792</v>
      </c>
      <c r="B1788" s="5">
        <f>SUMPRODUCT('Stocks Returns'!B1784:E1784,$H$10:$K$10)</f>
        <v>-1.2323728489943028E-2</v>
      </c>
      <c r="C1788" s="5">
        <f t="shared" si="82"/>
        <v>1.2323728489943028E-2</v>
      </c>
      <c r="D1788" s="24">
        <f t="shared" si="83"/>
        <v>0.99165145875332494</v>
      </c>
      <c r="E1788" s="24">
        <f t="shared" si="84"/>
        <v>1.5860477281192686</v>
      </c>
    </row>
    <row r="1789" spans="1:5" ht="15" customHeight="1" x14ac:dyDescent="0.2">
      <c r="A1789" s="3">
        <f>'Stocks Returns'!A1785</f>
        <v>44795</v>
      </c>
      <c r="B1789" s="5">
        <f>SUMPRODUCT('Stocks Returns'!B1785:E1785,$H$10:$K$10)</f>
        <v>-2.11652268276173E-2</v>
      </c>
      <c r="C1789" s="5">
        <f t="shared" si="82"/>
        <v>2.11652268276173E-2</v>
      </c>
      <c r="D1789" s="24">
        <f t="shared" si="83"/>
        <v>0.9856392398837065</v>
      </c>
      <c r="E1789" s="24">
        <f t="shared" si="84"/>
        <v>1.5797655991925721</v>
      </c>
    </row>
    <row r="1790" spans="1:5" ht="15" customHeight="1" x14ac:dyDescent="0.2">
      <c r="A1790" s="3">
        <f>'Stocks Returns'!A1786</f>
        <v>44796</v>
      </c>
      <c r="B1790" s="5">
        <f>SUMPRODUCT('Stocks Returns'!B1786:E1786,$H$10:$K$10)</f>
        <v>-6.7266382408097359E-3</v>
      </c>
      <c r="C1790" s="5">
        <f t="shared" si="82"/>
        <v>6.7266382408097359E-3</v>
      </c>
      <c r="D1790" s="24">
        <f t="shared" si="83"/>
        <v>0.99545748012273561</v>
      </c>
      <c r="E1790" s="24">
        <f t="shared" si="84"/>
        <v>1.5899512278375192</v>
      </c>
    </row>
    <row r="1791" spans="1:5" ht="15" customHeight="1" x14ac:dyDescent="0.2">
      <c r="A1791" s="3">
        <f>'Stocks Returns'!A1787</f>
        <v>44797</v>
      </c>
      <c r="B1791" s="5">
        <f>SUMPRODUCT('Stocks Returns'!B1787:E1787,$H$10:$K$10)</f>
        <v>-1.1766132719246032E-3</v>
      </c>
      <c r="C1791" s="5">
        <f t="shared" si="82"/>
        <v>1.1766132719246032E-3</v>
      </c>
      <c r="D1791" s="24">
        <f t="shared" si="83"/>
        <v>0.99923149710157744</v>
      </c>
      <c r="E1791" s="24">
        <f t="shared" si="84"/>
        <v>1.5937652084050247</v>
      </c>
    </row>
    <row r="1792" spans="1:5" ht="15" customHeight="1" x14ac:dyDescent="0.2">
      <c r="A1792" s="3">
        <f>'Stocks Returns'!A1788</f>
        <v>44798</v>
      </c>
      <c r="B1792" s="5">
        <f>SUMPRODUCT('Stocks Returns'!B1788:E1788,$H$10:$K$10)</f>
        <v>1.6369480766087602E-2</v>
      </c>
      <c r="C1792" s="5">
        <f t="shared" si="82"/>
        <v>-1.6369480766087602E-2</v>
      </c>
      <c r="D1792" s="24">
        <f t="shared" si="83"/>
        <v>1.0111628410474258</v>
      </c>
      <c r="E1792" s="24">
        <f t="shared" si="84"/>
        <v>1.6054466540230319</v>
      </c>
    </row>
    <row r="1793" spans="1:5" ht="15" customHeight="1" x14ac:dyDescent="0.2">
      <c r="A1793" s="3">
        <f>'Stocks Returns'!A1789</f>
        <v>44799</v>
      </c>
      <c r="B1793" s="5">
        <f>SUMPRODUCT('Stocks Returns'!B1789:E1789,$H$10:$K$10)</f>
        <v>-3.5391090393655678E-2</v>
      </c>
      <c r="C1793" s="5">
        <f t="shared" si="82"/>
        <v>3.5391090393655678E-2</v>
      </c>
      <c r="D1793" s="24">
        <f t="shared" si="83"/>
        <v>0.97596565265880031</v>
      </c>
      <c r="E1793" s="24">
        <f t="shared" si="84"/>
        <v>1.569363605976845</v>
      </c>
    </row>
    <row r="1794" spans="1:5" ht="15" customHeight="1" x14ac:dyDescent="0.2">
      <c r="A1794" s="3">
        <f>'Stocks Returns'!A1790</f>
        <v>44802</v>
      </c>
      <c r="B1794" s="5">
        <f>SUMPRODUCT('Stocks Returns'!B1790:E1790,$H$10:$K$10)</f>
        <v>-3.9475938240784037E-3</v>
      </c>
      <c r="C1794" s="5">
        <f t="shared" si="82"/>
        <v>3.9475938240784037E-3</v>
      </c>
      <c r="D1794" s="24">
        <f t="shared" si="83"/>
        <v>0.99734723032611294</v>
      </c>
      <c r="E1794" s="24">
        <f t="shared" si="84"/>
        <v>1.5918680727139582</v>
      </c>
    </row>
    <row r="1795" spans="1:5" ht="15" customHeight="1" x14ac:dyDescent="0.2">
      <c r="A1795" s="3">
        <f>'Stocks Returns'!A1791</f>
        <v>44803</v>
      </c>
      <c r="B1795" s="5">
        <f>SUMPRODUCT('Stocks Returns'!B1791:E1791,$H$10:$K$10)</f>
        <v>-3.9597685226655686E-3</v>
      </c>
      <c r="C1795" s="5">
        <f t="shared" si="82"/>
        <v>3.9597685226655686E-3</v>
      </c>
      <c r="D1795" s="24">
        <f t="shared" si="83"/>
        <v>0.99733895153107366</v>
      </c>
      <c r="E1795" s="24">
        <f t="shared" si="84"/>
        <v>1.5918597061684003</v>
      </c>
    </row>
    <row r="1796" spans="1:5" ht="15" customHeight="1" x14ac:dyDescent="0.2">
      <c r="A1796" s="3">
        <f>'Stocks Returns'!A1792</f>
        <v>44804</v>
      </c>
      <c r="B1796" s="5">
        <f>SUMPRODUCT('Stocks Returns'!B1792:E1792,$H$10:$K$10)</f>
        <v>-1.2045938837606674E-2</v>
      </c>
      <c r="C1796" s="5">
        <f t="shared" si="82"/>
        <v>1.2045938837606674E-2</v>
      </c>
      <c r="D1796" s="24">
        <f t="shared" si="83"/>
        <v>0.99184035571691365</v>
      </c>
      <c r="E1796" s="24">
        <f t="shared" si="84"/>
        <v>1.5862428104778341</v>
      </c>
    </row>
    <row r="1797" spans="1:5" ht="15" customHeight="1" x14ac:dyDescent="0.2">
      <c r="A1797" s="3">
        <f>'Stocks Returns'!A1793</f>
        <v>44805</v>
      </c>
      <c r="B1797" s="5">
        <f>SUMPRODUCT('Stocks Returns'!B1793:E1793,$H$10:$K$10)</f>
        <v>6.1425738819203372E-3</v>
      </c>
      <c r="C1797" s="5">
        <f t="shared" si="82"/>
        <v>-6.1425738819203372E-3</v>
      </c>
      <c r="D1797" s="24">
        <f t="shared" si="83"/>
        <v>1.0042085443661921</v>
      </c>
      <c r="E1797" s="24">
        <f t="shared" si="84"/>
        <v>1.5987079130497117</v>
      </c>
    </row>
    <row r="1798" spans="1:5" ht="15" customHeight="1" x14ac:dyDescent="0.2">
      <c r="A1798" s="3">
        <f>'Stocks Returns'!A1794</f>
        <v>44806</v>
      </c>
      <c r="B1798" s="5">
        <f>SUMPRODUCT('Stocks Returns'!B1794:E1794,$H$10:$K$10)</f>
        <v>-1.1317802257427501E-2</v>
      </c>
      <c r="C1798" s="5">
        <f t="shared" ref="C1798:C1861" si="85">-B1798</f>
        <v>1.1317802257427501E-2</v>
      </c>
      <c r="D1798" s="24">
        <f t="shared" ref="D1798:D1861" si="86">1+$H$13+$H$19*(B1798-$H$13)</f>
        <v>0.9923354885914355</v>
      </c>
      <c r="E1798" s="24">
        <f t="shared" ref="E1798:E1861" si="87">$H$22*D1798-$H$23*D1798^2-LN(1+$H$24*EXP(1-D1798^3))</f>
        <v>1.5867534898708544</v>
      </c>
    </row>
    <row r="1799" spans="1:5" ht="15" customHeight="1" x14ac:dyDescent="0.2">
      <c r="A1799" s="3">
        <f>'Stocks Returns'!A1795</f>
        <v>44809</v>
      </c>
      <c r="B1799" s="5">
        <f>SUMPRODUCT('Stocks Returns'!B1795:E1795,$H$10:$K$10)</f>
        <v>0</v>
      </c>
      <c r="C1799" s="5">
        <f t="shared" si="85"/>
        <v>0</v>
      </c>
      <c r="D1799" s="24">
        <f t="shared" si="86"/>
        <v>1.0000315941264861</v>
      </c>
      <c r="E1799" s="24">
        <f t="shared" si="87"/>
        <v>1.594566484021902</v>
      </c>
    </row>
    <row r="1800" spans="1:5" ht="15" customHeight="1" x14ac:dyDescent="0.2">
      <c r="A1800" s="3">
        <f>'Stocks Returns'!A1796</f>
        <v>44810</v>
      </c>
      <c r="B1800" s="5">
        <f>SUMPRODUCT('Stocks Returns'!B1796:E1796,$H$10:$K$10)</f>
        <v>3.1573137442074224E-3</v>
      </c>
      <c r="C1800" s="5">
        <f t="shared" si="85"/>
        <v>-3.1573137442074224E-3</v>
      </c>
      <c r="D1800" s="24">
        <f t="shared" si="86"/>
        <v>1.0021785674725472</v>
      </c>
      <c r="E1800" s="24">
        <f t="shared" si="87"/>
        <v>1.5967039532561729</v>
      </c>
    </row>
    <row r="1801" spans="1:5" ht="15" customHeight="1" x14ac:dyDescent="0.2">
      <c r="A1801" s="3">
        <f>'Stocks Returns'!A1797</f>
        <v>44811</v>
      </c>
      <c r="B1801" s="5">
        <f>SUMPRODUCT('Stocks Returns'!B1797:E1797,$H$10:$K$10)</f>
        <v>9.7210954466265265E-3</v>
      </c>
      <c r="C1801" s="5">
        <f t="shared" si="85"/>
        <v>-9.7210954466265265E-3</v>
      </c>
      <c r="D1801" s="24">
        <f t="shared" si="86"/>
        <v>1.0066419390301922</v>
      </c>
      <c r="E1801" s="24">
        <f t="shared" si="87"/>
        <v>1.601088208739408</v>
      </c>
    </row>
    <row r="1802" spans="1:5" ht="15" customHeight="1" x14ac:dyDescent="0.2">
      <c r="A1802" s="3">
        <f>'Stocks Returns'!A1798</f>
        <v>44812</v>
      </c>
      <c r="B1802" s="5">
        <f>SUMPRODUCT('Stocks Returns'!B1798:E1798,$H$10:$K$10)</f>
        <v>2.2145733967424783E-3</v>
      </c>
      <c r="C1802" s="5">
        <f t="shared" si="85"/>
        <v>-2.2145733967424783E-3</v>
      </c>
      <c r="D1802" s="24">
        <f t="shared" si="86"/>
        <v>1.0015375040362711</v>
      </c>
      <c r="E1802" s="24">
        <f t="shared" si="87"/>
        <v>1.5960676632424216</v>
      </c>
    </row>
    <row r="1803" spans="1:5" ht="15" customHeight="1" x14ac:dyDescent="0.2">
      <c r="A1803" s="3">
        <f>'Stocks Returns'!A1799</f>
        <v>44813</v>
      </c>
      <c r="B1803" s="5">
        <f>SUMPRODUCT('Stocks Returns'!B1799:E1799,$H$10:$K$10)</f>
        <v>2.2117846197690742E-2</v>
      </c>
      <c r="C1803" s="5">
        <f t="shared" si="85"/>
        <v>-2.2117846197690742E-2</v>
      </c>
      <c r="D1803" s="24">
        <f t="shared" si="86"/>
        <v>1.015071729540916</v>
      </c>
      <c r="E1803" s="24">
        <f t="shared" si="87"/>
        <v>1.609147722122326</v>
      </c>
    </row>
    <row r="1804" spans="1:5" ht="15" customHeight="1" x14ac:dyDescent="0.2">
      <c r="A1804" s="3">
        <f>'Stocks Returns'!A1800</f>
        <v>44816</v>
      </c>
      <c r="B1804" s="5">
        <f>SUMPRODUCT('Stocks Returns'!B1800:E1800,$H$10:$K$10)</f>
        <v>7.0108116549378848E-3</v>
      </c>
      <c r="C1804" s="5">
        <f t="shared" si="85"/>
        <v>-7.0108116549378848E-3</v>
      </c>
      <c r="D1804" s="24">
        <f t="shared" si="86"/>
        <v>1.0047989460518441</v>
      </c>
      <c r="E1804" s="24">
        <f t="shared" si="87"/>
        <v>1.5992876306010064</v>
      </c>
    </row>
    <row r="1805" spans="1:5" ht="15" customHeight="1" x14ac:dyDescent="0.2">
      <c r="A1805" s="3">
        <f>'Stocks Returns'!A1801</f>
        <v>44817</v>
      </c>
      <c r="B1805" s="5">
        <f>SUMPRODUCT('Stocks Returns'!B1801:E1801,$H$10:$K$10)</f>
        <v>-3.5882678471477268E-2</v>
      </c>
      <c r="C1805" s="5">
        <f t="shared" si="85"/>
        <v>3.5882678471477268E-2</v>
      </c>
      <c r="D1805" s="24">
        <f t="shared" si="86"/>
        <v>0.97563137276588163</v>
      </c>
      <c r="E1805" s="24">
        <f t="shared" si="87"/>
        <v>1.5689977402946715</v>
      </c>
    </row>
    <row r="1806" spans="1:5" ht="15" customHeight="1" x14ac:dyDescent="0.2">
      <c r="A1806" s="3">
        <f>'Stocks Returns'!A1802</f>
        <v>44818</v>
      </c>
      <c r="B1806" s="5">
        <f>SUMPRODUCT('Stocks Returns'!B1802:E1802,$H$10:$K$10)</f>
        <v>2.0218566700491228E-3</v>
      </c>
      <c r="C1806" s="5">
        <f t="shared" si="85"/>
        <v>-2.0218566700491228E-3</v>
      </c>
      <c r="D1806" s="24">
        <f t="shared" si="86"/>
        <v>1.0014064566621197</v>
      </c>
      <c r="E1806" s="24">
        <f t="shared" si="87"/>
        <v>1.5959373886021271</v>
      </c>
    </row>
    <row r="1807" spans="1:5" ht="15" customHeight="1" x14ac:dyDescent="0.2">
      <c r="A1807" s="3">
        <f>'Stocks Returns'!A1803</f>
        <v>44819</v>
      </c>
      <c r="B1807" s="5">
        <f>SUMPRODUCT('Stocks Returns'!B1803:E1803,$H$10:$K$10)</f>
        <v>-1.9973088855839972E-2</v>
      </c>
      <c r="C1807" s="5">
        <f t="shared" si="85"/>
        <v>1.9973088855839972E-2</v>
      </c>
      <c r="D1807" s="24">
        <f t="shared" si="86"/>
        <v>0.98644989370451508</v>
      </c>
      <c r="E1807" s="24">
        <f t="shared" si="87"/>
        <v>1.5806208773138095</v>
      </c>
    </row>
    <row r="1808" spans="1:5" ht="15" customHeight="1" x14ac:dyDescent="0.2">
      <c r="A1808" s="3">
        <f>'Stocks Returns'!A1804</f>
        <v>44820</v>
      </c>
      <c r="B1808" s="5">
        <f>SUMPRODUCT('Stocks Returns'!B1804:E1804,$H$10:$K$10)</f>
        <v>-8.5217409111098576E-3</v>
      </c>
      <c r="C1808" s="5">
        <f t="shared" si="85"/>
        <v>8.5217409111098576E-3</v>
      </c>
      <c r="D1808" s="24">
        <f t="shared" si="86"/>
        <v>0.99423681030693156</v>
      </c>
      <c r="E1808" s="24">
        <f t="shared" si="87"/>
        <v>1.5887055282467797</v>
      </c>
    </row>
    <row r="1809" spans="1:5" ht="15" customHeight="1" x14ac:dyDescent="0.2">
      <c r="A1809" s="3">
        <f>'Stocks Returns'!A1805</f>
        <v>44823</v>
      </c>
      <c r="B1809" s="5">
        <f>SUMPRODUCT('Stocks Returns'!B1805:E1805,$H$10:$K$10)</f>
        <v>5.6565999269477527E-4</v>
      </c>
      <c r="C1809" s="5">
        <f t="shared" si="85"/>
        <v>-5.6565999269477527E-4</v>
      </c>
      <c r="D1809" s="24">
        <f t="shared" si="86"/>
        <v>1.0004162429215187</v>
      </c>
      <c r="E1809" s="24">
        <f t="shared" si="87"/>
        <v>1.5949507882008456</v>
      </c>
    </row>
    <row r="1810" spans="1:5" ht="15" customHeight="1" x14ac:dyDescent="0.2">
      <c r="A1810" s="3">
        <f>'Stocks Returns'!A1806</f>
        <v>44824</v>
      </c>
      <c r="B1810" s="5">
        <f>SUMPRODUCT('Stocks Returns'!B1806:E1806,$H$10:$K$10)</f>
        <v>-6.8097507123410306E-3</v>
      </c>
      <c r="C1810" s="5">
        <f t="shared" si="85"/>
        <v>6.8097507123410306E-3</v>
      </c>
      <c r="D1810" s="24">
        <f t="shared" si="86"/>
        <v>0.99540096364209429</v>
      </c>
      <c r="E1810" s="24">
        <f t="shared" si="87"/>
        <v>1.5898936827735692</v>
      </c>
    </row>
    <row r="1811" spans="1:5" ht="15" customHeight="1" x14ac:dyDescent="0.2">
      <c r="A1811" s="3">
        <f>'Stocks Returns'!A1807</f>
        <v>44825</v>
      </c>
      <c r="B1811" s="5">
        <f>SUMPRODUCT('Stocks Returns'!B1807:E1807,$H$10:$K$10)</f>
        <v>-2.4973281448514635E-2</v>
      </c>
      <c r="C1811" s="5">
        <f t="shared" si="85"/>
        <v>2.4973281448514635E-2</v>
      </c>
      <c r="D1811" s="24">
        <f t="shared" si="86"/>
        <v>0.98304976274149625</v>
      </c>
      <c r="E1811" s="24">
        <f t="shared" si="87"/>
        <v>1.5770164905131085</v>
      </c>
    </row>
    <row r="1812" spans="1:5" ht="15" customHeight="1" x14ac:dyDescent="0.2">
      <c r="A1812" s="3">
        <f>'Stocks Returns'!A1808</f>
        <v>44826</v>
      </c>
      <c r="B1812" s="5">
        <f>SUMPRODUCT('Stocks Returns'!B1808:E1808,$H$10:$K$10)</f>
        <v>-7.7586278114504525E-3</v>
      </c>
      <c r="C1812" s="5">
        <f t="shared" si="85"/>
        <v>7.7586278114504525E-3</v>
      </c>
      <c r="D1812" s="24">
        <f t="shared" si="86"/>
        <v>0.99475572721469996</v>
      </c>
      <c r="E1812" s="24">
        <f t="shared" si="87"/>
        <v>1.5892358062984564</v>
      </c>
    </row>
    <row r="1813" spans="1:5" ht="15" customHeight="1" x14ac:dyDescent="0.2">
      <c r="A1813" s="3">
        <f>'Stocks Returns'!A1809</f>
        <v>44827</v>
      </c>
      <c r="B1813" s="5">
        <f>SUMPRODUCT('Stocks Returns'!B1809:E1809,$H$10:$K$10)</f>
        <v>-1.0718362874593278E-2</v>
      </c>
      <c r="C1813" s="5">
        <f t="shared" si="85"/>
        <v>1.0718362874593278E-2</v>
      </c>
      <c r="D1813" s="24">
        <f t="shared" si="86"/>
        <v>0.99274310737176275</v>
      </c>
      <c r="E1813" s="24">
        <f t="shared" si="87"/>
        <v>1.5871731826532209</v>
      </c>
    </row>
    <row r="1814" spans="1:5" ht="15" customHeight="1" x14ac:dyDescent="0.2">
      <c r="A1814" s="3">
        <f>'Stocks Returns'!A1810</f>
        <v>44830</v>
      </c>
      <c r="B1814" s="5">
        <f>SUMPRODUCT('Stocks Returns'!B1810:E1810,$H$10:$K$10)</f>
        <v>-1.7789418679680528E-2</v>
      </c>
      <c r="C1814" s="5">
        <f t="shared" si="85"/>
        <v>1.7789418679680528E-2</v>
      </c>
      <c r="D1814" s="24">
        <f t="shared" si="86"/>
        <v>0.98793478942430346</v>
      </c>
      <c r="E1814" s="24">
        <f t="shared" si="87"/>
        <v>1.5821808752822915</v>
      </c>
    </row>
    <row r="1815" spans="1:5" ht="15" customHeight="1" x14ac:dyDescent="0.2">
      <c r="A1815" s="3">
        <f>'Stocks Returns'!A1811</f>
        <v>44831</v>
      </c>
      <c r="B1815" s="5">
        <f>SUMPRODUCT('Stocks Returns'!B1811:E1811,$H$10:$K$10)</f>
        <v>-1.2571637334300976E-2</v>
      </c>
      <c r="C1815" s="5">
        <f t="shared" si="85"/>
        <v>1.2571637334300976E-2</v>
      </c>
      <c r="D1815" s="24">
        <f t="shared" si="86"/>
        <v>0.99148288073916158</v>
      </c>
      <c r="E1815" s="24">
        <f t="shared" si="87"/>
        <v>1.5858735115252078</v>
      </c>
    </row>
    <row r="1816" spans="1:5" ht="15" customHeight="1" x14ac:dyDescent="0.2">
      <c r="A1816" s="3">
        <f>'Stocks Returns'!A1812</f>
        <v>44832</v>
      </c>
      <c r="B1816" s="5">
        <f>SUMPRODUCT('Stocks Returns'!B1812:E1812,$H$10:$K$10)</f>
        <v>8.62064791434115E-3</v>
      </c>
      <c r="C1816" s="5">
        <f t="shared" si="85"/>
        <v>-8.62064791434115E-3</v>
      </c>
      <c r="D1816" s="24">
        <f t="shared" si="86"/>
        <v>1.0058936347082381</v>
      </c>
      <c r="E1816" s="24">
        <f t="shared" si="87"/>
        <v>1.600358783294024</v>
      </c>
    </row>
    <row r="1817" spans="1:5" ht="15" customHeight="1" x14ac:dyDescent="0.2">
      <c r="A1817" s="3">
        <f>'Stocks Returns'!A1813</f>
        <v>44833</v>
      </c>
      <c r="B1817" s="5">
        <f>SUMPRODUCT('Stocks Returns'!B1813:E1813,$H$10:$K$10)</f>
        <v>2.2594411332644902E-3</v>
      </c>
      <c r="C1817" s="5">
        <f t="shared" si="85"/>
        <v>-2.2594411332644902E-3</v>
      </c>
      <c r="D1817" s="24">
        <f t="shared" si="86"/>
        <v>1.0015680140971062</v>
      </c>
      <c r="E1817" s="24">
        <f t="shared" si="87"/>
        <v>1.5960979835097171</v>
      </c>
    </row>
    <row r="1818" spans="1:5" ht="15" customHeight="1" x14ac:dyDescent="0.2">
      <c r="A1818" s="3">
        <f>'Stocks Returns'!A1814</f>
        <v>44834</v>
      </c>
      <c r="B1818" s="5">
        <f>SUMPRODUCT('Stocks Returns'!B1814:E1814,$H$10:$K$10)</f>
        <v>-1.3542695527423258E-2</v>
      </c>
      <c r="C1818" s="5">
        <f t="shared" si="85"/>
        <v>1.3542695527423258E-2</v>
      </c>
      <c r="D1818" s="24">
        <f t="shared" si="86"/>
        <v>0.9908225611678384</v>
      </c>
      <c r="E1818" s="24">
        <f t="shared" si="87"/>
        <v>1.5851900298765313</v>
      </c>
    </row>
    <row r="1819" spans="1:5" ht="15" customHeight="1" x14ac:dyDescent="0.2">
      <c r="A1819" s="3">
        <f>'Stocks Returns'!A1815</f>
        <v>44837</v>
      </c>
      <c r="B1819" s="5">
        <f>SUMPRODUCT('Stocks Returns'!B1815:E1815,$H$10:$K$10)</f>
        <v>2.4263255043387562E-2</v>
      </c>
      <c r="C1819" s="5">
        <f t="shared" si="85"/>
        <v>-2.4263255043387562E-2</v>
      </c>
      <c r="D1819" s="24">
        <f t="shared" si="86"/>
        <v>1.0165306075559897</v>
      </c>
      <c r="E1819" s="24">
        <f t="shared" si="87"/>
        <v>1.610512925246139</v>
      </c>
    </row>
    <row r="1820" spans="1:5" ht="15" customHeight="1" x14ac:dyDescent="0.2">
      <c r="A1820" s="3">
        <f>'Stocks Returns'!A1816</f>
        <v>44838</v>
      </c>
      <c r="B1820" s="5">
        <f>SUMPRODUCT('Stocks Returns'!B1816:E1816,$H$10:$K$10)</f>
        <v>2.4084298611429834E-2</v>
      </c>
      <c r="C1820" s="5">
        <f t="shared" si="85"/>
        <v>-2.4084298611429834E-2</v>
      </c>
      <c r="D1820" s="24">
        <f t="shared" si="86"/>
        <v>1.0164089171822586</v>
      </c>
      <c r="E1820" s="24">
        <f t="shared" si="87"/>
        <v>1.6103993845961413</v>
      </c>
    </row>
    <row r="1821" spans="1:5" ht="15" customHeight="1" x14ac:dyDescent="0.2">
      <c r="A1821" s="3">
        <f>'Stocks Returns'!A1817</f>
        <v>44839</v>
      </c>
      <c r="B1821" s="5">
        <f>SUMPRODUCT('Stocks Returns'!B1817:E1817,$H$10:$K$10)</f>
        <v>1.0812029471658156E-2</v>
      </c>
      <c r="C1821" s="5">
        <f t="shared" si="85"/>
        <v>-1.0812029471658156E-2</v>
      </c>
      <c r="D1821" s="24">
        <f t="shared" si="86"/>
        <v>1.0073837741672138</v>
      </c>
      <c r="E1821" s="24">
        <f t="shared" si="87"/>
        <v>1.6018090878576001</v>
      </c>
    </row>
    <row r="1822" spans="1:5" ht="15" customHeight="1" x14ac:dyDescent="0.2">
      <c r="A1822" s="3">
        <f>'Stocks Returns'!A1818</f>
        <v>44840</v>
      </c>
      <c r="B1822" s="5">
        <f>SUMPRODUCT('Stocks Returns'!B1818:E1818,$H$10:$K$10)</f>
        <v>-1.0455296773227948E-2</v>
      </c>
      <c r="C1822" s="5">
        <f t="shared" si="85"/>
        <v>1.0455296773227948E-2</v>
      </c>
      <c r="D1822" s="24">
        <f t="shared" si="86"/>
        <v>0.99292199232069123</v>
      </c>
      <c r="E1822" s="24">
        <f t="shared" si="87"/>
        <v>1.5873571595502167</v>
      </c>
    </row>
    <row r="1823" spans="1:5" ht="15" customHeight="1" x14ac:dyDescent="0.2">
      <c r="A1823" s="3">
        <f>'Stocks Returns'!A1819</f>
        <v>44841</v>
      </c>
      <c r="B1823" s="5">
        <f>SUMPRODUCT('Stocks Returns'!B1819:E1819,$H$10:$K$10)</f>
        <v>-1.2455929967694729E-2</v>
      </c>
      <c r="C1823" s="5">
        <f t="shared" si="85"/>
        <v>1.2455929967694729E-2</v>
      </c>
      <c r="D1823" s="24">
        <f t="shared" si="86"/>
        <v>0.99156156174845378</v>
      </c>
      <c r="E1823" s="24">
        <f t="shared" si="87"/>
        <v>1.5859548381577724</v>
      </c>
    </row>
    <row r="1824" spans="1:5" ht="15" customHeight="1" x14ac:dyDescent="0.2">
      <c r="A1824" s="3">
        <f>'Stocks Returns'!A1820</f>
        <v>44844</v>
      </c>
      <c r="B1824" s="5">
        <f>SUMPRODUCT('Stocks Returns'!B1820:E1820,$H$10:$K$10)</f>
        <v>-1.1407146640538993E-2</v>
      </c>
      <c r="C1824" s="5">
        <f t="shared" si="85"/>
        <v>1.1407146640538993E-2</v>
      </c>
      <c r="D1824" s="24">
        <f t="shared" si="86"/>
        <v>0.99227473441091973</v>
      </c>
      <c r="E1824" s="24">
        <f t="shared" si="87"/>
        <v>1.5866908800455413</v>
      </c>
    </row>
    <row r="1825" spans="1:5" ht="15" customHeight="1" x14ac:dyDescent="0.2">
      <c r="A1825" s="3">
        <f>'Stocks Returns'!A1821</f>
        <v>44845</v>
      </c>
      <c r="B1825" s="5">
        <f>SUMPRODUCT('Stocks Returns'!B1821:E1821,$H$10:$K$10)</f>
        <v>-1.7486418516129604E-2</v>
      </c>
      <c r="C1825" s="5">
        <f t="shared" si="85"/>
        <v>1.7486418516129604E-2</v>
      </c>
      <c r="D1825" s="24">
        <f t="shared" si="86"/>
        <v>0.98814082953551807</v>
      </c>
      <c r="E1825" s="24">
        <f t="shared" si="87"/>
        <v>1.5823966568397396</v>
      </c>
    </row>
    <row r="1826" spans="1:5" ht="15" customHeight="1" x14ac:dyDescent="0.2">
      <c r="A1826" s="3">
        <f>'Stocks Returns'!A1822</f>
        <v>44846</v>
      </c>
      <c r="B1826" s="5">
        <f>SUMPRODUCT('Stocks Returns'!B1822:E1822,$H$10:$K$10)</f>
        <v>-6.7945996300901347E-3</v>
      </c>
      <c r="C1826" s="5">
        <f t="shared" si="85"/>
        <v>6.7945996300901347E-3</v>
      </c>
      <c r="D1826" s="24">
        <f t="shared" si="86"/>
        <v>0.99541126637802491</v>
      </c>
      <c r="E1826" s="24">
        <f t="shared" si="87"/>
        <v>1.5899041739598259</v>
      </c>
    </row>
    <row r="1827" spans="1:5" ht="15" customHeight="1" x14ac:dyDescent="0.2">
      <c r="A1827" s="3">
        <f>'Stocks Returns'!A1823</f>
        <v>44847</v>
      </c>
      <c r="B1827" s="5">
        <f>SUMPRODUCT('Stocks Returns'!B1823:E1823,$H$10:$K$10)</f>
        <v>3.5446404711123598E-2</v>
      </c>
      <c r="C1827" s="5">
        <f t="shared" si="85"/>
        <v>-3.5446404711123598E-2</v>
      </c>
      <c r="D1827" s="24">
        <f t="shared" si="86"/>
        <v>1.0241351493300503</v>
      </c>
      <c r="E1827" s="24">
        <f t="shared" si="87"/>
        <v>1.6174861557121356</v>
      </c>
    </row>
    <row r="1828" spans="1:5" ht="15" customHeight="1" x14ac:dyDescent="0.2">
      <c r="A1828" s="3">
        <f>'Stocks Returns'!A1824</f>
        <v>44848</v>
      </c>
      <c r="B1828" s="5">
        <f>SUMPRODUCT('Stocks Returns'!B1824:E1824,$H$10:$K$10)</f>
        <v>-1.3034080975775537E-2</v>
      </c>
      <c r="C1828" s="5">
        <f t="shared" si="85"/>
        <v>1.3034080975775537E-2</v>
      </c>
      <c r="D1828" s="24">
        <f t="shared" si="86"/>
        <v>0.99116841906295883</v>
      </c>
      <c r="E1828" s="24">
        <f t="shared" si="87"/>
        <v>1.5855482331478596</v>
      </c>
    </row>
    <row r="1829" spans="1:5" ht="15" customHeight="1" x14ac:dyDescent="0.2">
      <c r="A1829" s="3">
        <f>'Stocks Returns'!A1825</f>
        <v>44851</v>
      </c>
      <c r="B1829" s="5">
        <f>SUMPRODUCT('Stocks Returns'!B1825:E1825,$H$10:$K$10)</f>
        <v>1.5436112941433634E-2</v>
      </c>
      <c r="C1829" s="5">
        <f t="shared" si="85"/>
        <v>-1.5436112941433634E-2</v>
      </c>
      <c r="D1829" s="24">
        <f t="shared" si="86"/>
        <v>1.010528150926661</v>
      </c>
      <c r="E1829" s="24">
        <f t="shared" si="87"/>
        <v>1.6048397980127727</v>
      </c>
    </row>
    <row r="1830" spans="1:5" ht="15" customHeight="1" x14ac:dyDescent="0.2">
      <c r="A1830" s="3">
        <f>'Stocks Returns'!A1826</f>
        <v>44852</v>
      </c>
      <c r="B1830" s="5">
        <f>SUMPRODUCT('Stocks Returns'!B1826:E1826,$H$10:$K$10)</f>
        <v>9.9520440361496459E-3</v>
      </c>
      <c r="C1830" s="5">
        <f t="shared" si="85"/>
        <v>-9.9520440361496459E-3</v>
      </c>
      <c r="D1830" s="24">
        <f t="shared" si="86"/>
        <v>1.006798984071068</v>
      </c>
      <c r="E1830" s="24">
        <f t="shared" si="87"/>
        <v>1.6012410036696809</v>
      </c>
    </row>
    <row r="1831" spans="1:5" ht="15" customHeight="1" x14ac:dyDescent="0.2">
      <c r="A1831" s="3">
        <f>'Stocks Returns'!A1827</f>
        <v>44853</v>
      </c>
      <c r="B1831" s="5">
        <f>SUMPRODUCT('Stocks Returns'!B1827:E1827,$H$10:$K$10)</f>
        <v>-3.5799026120340773E-3</v>
      </c>
      <c r="C1831" s="5">
        <f t="shared" si="85"/>
        <v>3.5799026120340773E-3</v>
      </c>
      <c r="D1831" s="24">
        <f t="shared" si="86"/>
        <v>0.99759726035030305</v>
      </c>
      <c r="E1831" s="24">
        <f t="shared" si="87"/>
        <v>1.5921206244076835</v>
      </c>
    </row>
    <row r="1832" spans="1:5" ht="15" customHeight="1" x14ac:dyDescent="0.2">
      <c r="A1832" s="3">
        <f>'Stocks Returns'!A1828</f>
        <v>44854</v>
      </c>
      <c r="B1832" s="5">
        <f>SUMPRODUCT('Stocks Returns'!B1828:E1828,$H$10:$K$10)</f>
        <v>3.9411645200925797E-3</v>
      </c>
      <c r="C1832" s="5">
        <f t="shared" si="85"/>
        <v>-3.9411645200925797E-3</v>
      </c>
      <c r="D1832" s="24">
        <f t="shared" si="86"/>
        <v>1.0027115860001492</v>
      </c>
      <c r="E1832" s="24">
        <f t="shared" si="87"/>
        <v>1.5972317458890952</v>
      </c>
    </row>
    <row r="1833" spans="1:5" ht="15" customHeight="1" x14ac:dyDescent="0.2">
      <c r="A1833" s="3">
        <f>'Stocks Returns'!A1829</f>
        <v>44855</v>
      </c>
      <c r="B1833" s="5">
        <f>SUMPRODUCT('Stocks Returns'!B1829:E1829,$H$10:$K$10)</f>
        <v>1.8894802770233414E-2</v>
      </c>
      <c r="C1833" s="5">
        <f t="shared" si="85"/>
        <v>-1.8894802770233414E-2</v>
      </c>
      <c r="D1833" s="24">
        <f t="shared" si="86"/>
        <v>1.012880060010245</v>
      </c>
      <c r="E1833" s="24">
        <f t="shared" si="87"/>
        <v>1.6070803000520106</v>
      </c>
    </row>
    <row r="1834" spans="1:5" ht="15" customHeight="1" x14ac:dyDescent="0.2">
      <c r="A1834" s="3">
        <f>'Stocks Returns'!A1830</f>
        <v>44858</v>
      </c>
      <c r="B1834" s="5">
        <f>SUMPRODUCT('Stocks Returns'!B1830:E1830,$H$10:$K$10)</f>
        <v>2.377186450070999E-3</v>
      </c>
      <c r="C1834" s="5">
        <f t="shared" si="85"/>
        <v>-2.377186450070999E-3</v>
      </c>
      <c r="D1834" s="24">
        <f t="shared" si="86"/>
        <v>1.0016480809125345</v>
      </c>
      <c r="E1834" s="24">
        <f t="shared" si="87"/>
        <v>1.5961775344912992</v>
      </c>
    </row>
    <row r="1835" spans="1:5" ht="15" customHeight="1" x14ac:dyDescent="0.2">
      <c r="A1835" s="3">
        <f>'Stocks Returns'!A1831</f>
        <v>44859</v>
      </c>
      <c r="B1835" s="5">
        <f>SUMPRODUCT('Stocks Returns'!B1831:E1831,$H$10:$K$10)</f>
        <v>2.0184025081460891E-2</v>
      </c>
      <c r="C1835" s="5">
        <f t="shared" si="85"/>
        <v>-2.0184025081460891E-2</v>
      </c>
      <c r="D1835" s="24">
        <f t="shared" si="86"/>
        <v>1.0137567311818796</v>
      </c>
      <c r="E1835" s="24">
        <f t="shared" si="87"/>
        <v>1.6079096423140324</v>
      </c>
    </row>
    <row r="1836" spans="1:5" ht="15" customHeight="1" x14ac:dyDescent="0.2">
      <c r="A1836" s="3">
        <f>'Stocks Returns'!A1832</f>
        <v>44860</v>
      </c>
      <c r="B1836" s="5">
        <f>SUMPRODUCT('Stocks Returns'!B1832:E1832,$H$10:$K$10)</f>
        <v>4.0183251907674036E-2</v>
      </c>
      <c r="C1836" s="5">
        <f t="shared" si="85"/>
        <v>-4.0183251907674036E-2</v>
      </c>
      <c r="D1836" s="24">
        <f t="shared" si="86"/>
        <v>1.0273562054237046</v>
      </c>
      <c r="E1836" s="24">
        <f t="shared" si="87"/>
        <v>1.6203668658430039</v>
      </c>
    </row>
    <row r="1837" spans="1:5" ht="15" customHeight="1" x14ac:dyDescent="0.2">
      <c r="A1837" s="3">
        <f>'Stocks Returns'!A1833</f>
        <v>44861</v>
      </c>
      <c r="B1837" s="5">
        <f>SUMPRODUCT('Stocks Returns'!B1833:E1833,$H$10:$K$10)</f>
        <v>2.7240610878452986E-3</v>
      </c>
      <c r="C1837" s="5">
        <f t="shared" si="85"/>
        <v>-2.7240610878452986E-3</v>
      </c>
      <c r="D1837" s="24">
        <f t="shared" si="86"/>
        <v>1.0018839556662209</v>
      </c>
      <c r="E1837" s="24">
        <f t="shared" si="87"/>
        <v>1.5964117400593325</v>
      </c>
    </row>
    <row r="1838" spans="1:5" ht="15" customHeight="1" x14ac:dyDescent="0.2">
      <c r="A1838" s="3">
        <f>'Stocks Returns'!A1834</f>
        <v>44862</v>
      </c>
      <c r="B1838" s="5">
        <f>SUMPRODUCT('Stocks Returns'!B1834:E1834,$H$10:$K$10)</f>
        <v>2.4957135852569323E-2</v>
      </c>
      <c r="C1838" s="5">
        <f t="shared" si="85"/>
        <v>-2.4957135852569323E-2</v>
      </c>
      <c r="D1838" s="24">
        <f t="shared" si="86"/>
        <v>1.0170024465062333</v>
      </c>
      <c r="E1838" s="24">
        <f t="shared" si="87"/>
        <v>1.6109525857547717</v>
      </c>
    </row>
    <row r="1839" spans="1:5" ht="15" customHeight="1" x14ac:dyDescent="0.2">
      <c r="A1839" s="3">
        <f>'Stocks Returns'!A1835</f>
        <v>44865</v>
      </c>
      <c r="B1839" s="5">
        <f>SUMPRODUCT('Stocks Returns'!B1835:E1835,$H$10:$K$10)</f>
        <v>-1.1139032749195404E-2</v>
      </c>
      <c r="C1839" s="5">
        <f t="shared" si="85"/>
        <v>1.1139032749195404E-2</v>
      </c>
      <c r="D1839" s="24">
        <f t="shared" si="86"/>
        <v>0.99245705185703337</v>
      </c>
      <c r="E1839" s="24">
        <f t="shared" si="87"/>
        <v>1.58687872245112</v>
      </c>
    </row>
    <row r="1840" spans="1:5" ht="15" customHeight="1" x14ac:dyDescent="0.2">
      <c r="A1840" s="3">
        <f>'Stocks Returns'!A1836</f>
        <v>44866</v>
      </c>
      <c r="B1840" s="5">
        <f>SUMPRODUCT('Stocks Returns'!B1836:E1836,$H$10:$K$10)</f>
        <v>-2.0972281361035519E-4</v>
      </c>
      <c r="C1840" s="5">
        <f t="shared" si="85"/>
        <v>2.0972281361035519E-4</v>
      </c>
      <c r="D1840" s="24">
        <f t="shared" si="86"/>
        <v>0.99988898261323123</v>
      </c>
      <c r="E1840" s="24">
        <f t="shared" si="87"/>
        <v>1.5944238498571708</v>
      </c>
    </row>
    <row r="1841" spans="1:5" ht="15" customHeight="1" x14ac:dyDescent="0.2">
      <c r="A1841" s="3">
        <f>'Stocks Returns'!A1837</f>
        <v>44867</v>
      </c>
      <c r="B1841" s="5">
        <f>SUMPRODUCT('Stocks Returns'!B1837:E1837,$H$10:$K$10)</f>
        <v>-2.8733958921101053E-2</v>
      </c>
      <c r="C1841" s="5">
        <f t="shared" si="85"/>
        <v>2.8733958921101053E-2</v>
      </c>
      <c r="D1841" s="24">
        <f t="shared" si="86"/>
        <v>0.98049250206013749</v>
      </c>
      <c r="E1841" s="24">
        <f t="shared" si="87"/>
        <v>1.57427614264698</v>
      </c>
    </row>
    <row r="1842" spans="1:5" ht="15" customHeight="1" x14ac:dyDescent="0.2">
      <c r="A1842" s="3">
        <f>'Stocks Returns'!A1838</f>
        <v>44868</v>
      </c>
      <c r="B1842" s="5">
        <f>SUMPRODUCT('Stocks Returns'!B1838:E1838,$H$10:$K$10)</f>
        <v>-2.9683583417058294E-2</v>
      </c>
      <c r="C1842" s="5">
        <f t="shared" si="85"/>
        <v>2.9683583417058294E-2</v>
      </c>
      <c r="D1842" s="24">
        <f t="shared" si="86"/>
        <v>0.97984675740288663</v>
      </c>
      <c r="E1842" s="24">
        <f t="shared" si="87"/>
        <v>1.5735801833109928</v>
      </c>
    </row>
    <row r="1843" spans="1:5" ht="15" customHeight="1" x14ac:dyDescent="0.2">
      <c r="A1843" s="3">
        <f>'Stocks Returns'!A1839</f>
        <v>44869</v>
      </c>
      <c r="B1843" s="5">
        <f>SUMPRODUCT('Stocks Returns'!B1839:E1839,$H$10:$K$10)</f>
        <v>1.614908086263157E-2</v>
      </c>
      <c r="C1843" s="5">
        <f t="shared" si="85"/>
        <v>-1.614908086263157E-2</v>
      </c>
      <c r="D1843" s="24">
        <f t="shared" si="86"/>
        <v>1.0110129691130756</v>
      </c>
      <c r="E1843" s="24">
        <f t="shared" si="87"/>
        <v>1.6053035031791945</v>
      </c>
    </row>
    <row r="1844" spans="1:5" ht="15" customHeight="1" x14ac:dyDescent="0.2">
      <c r="A1844" s="3">
        <f>'Stocks Returns'!A1840</f>
        <v>44872</v>
      </c>
      <c r="B1844" s="5">
        <f>SUMPRODUCT('Stocks Returns'!B1840:E1840,$H$10:$K$10)</f>
        <v>1.6639816203731575E-2</v>
      </c>
      <c r="C1844" s="5">
        <f t="shared" si="85"/>
        <v>-1.6639816203731575E-2</v>
      </c>
      <c r="D1844" s="24">
        <f t="shared" si="86"/>
        <v>1.0113466691450237</v>
      </c>
      <c r="E1844" s="24">
        <f t="shared" si="87"/>
        <v>1.6056221128003842</v>
      </c>
    </row>
    <row r="1845" spans="1:5" ht="15" customHeight="1" x14ac:dyDescent="0.2">
      <c r="A1845" s="3">
        <f>'Stocks Returns'!A1841</f>
        <v>44873</v>
      </c>
      <c r="B1845" s="5">
        <f>SUMPRODUCT('Stocks Returns'!B1841:E1841,$H$10:$K$10)</f>
        <v>1.0311868617965162E-2</v>
      </c>
      <c r="C1845" s="5">
        <f t="shared" si="85"/>
        <v>-1.0311868617965162E-2</v>
      </c>
      <c r="D1845" s="24">
        <f t="shared" si="86"/>
        <v>1.0070436647867025</v>
      </c>
      <c r="E1845" s="24">
        <f t="shared" si="87"/>
        <v>1.6014788633052766</v>
      </c>
    </row>
    <row r="1846" spans="1:5" ht="15" customHeight="1" x14ac:dyDescent="0.2">
      <c r="A1846" s="3">
        <f>'Stocks Returns'!A1842</f>
        <v>44874</v>
      </c>
      <c r="B1846" s="5">
        <f>SUMPRODUCT('Stocks Returns'!B1842:E1842,$H$10:$K$10)</f>
        <v>-3.7452749556691922E-2</v>
      </c>
      <c r="C1846" s="5">
        <f t="shared" si="85"/>
        <v>3.7452749556691922E-2</v>
      </c>
      <c r="D1846" s="24">
        <f t="shared" si="86"/>
        <v>0.97456372442793571</v>
      </c>
      <c r="E1846" s="24">
        <f t="shared" si="87"/>
        <v>1.5678263621361326</v>
      </c>
    </row>
    <row r="1847" spans="1:5" ht="15" customHeight="1" x14ac:dyDescent="0.2">
      <c r="A1847" s="3">
        <f>'Stocks Returns'!A1843</f>
        <v>44875</v>
      </c>
      <c r="B1847" s="5">
        <f>SUMPRODUCT('Stocks Returns'!B1843:E1843,$H$10:$K$10)</f>
        <v>6.3868065467790544E-2</v>
      </c>
      <c r="C1847" s="5">
        <f t="shared" si="85"/>
        <v>-6.3868065467790544E-2</v>
      </c>
      <c r="D1847" s="24">
        <f t="shared" si="86"/>
        <v>1.0434618786445837</v>
      </c>
      <c r="E1847" s="24">
        <f t="shared" si="87"/>
        <v>1.6341081808337625</v>
      </c>
    </row>
    <row r="1848" spans="1:5" ht="15" customHeight="1" x14ac:dyDescent="0.2">
      <c r="A1848" s="3">
        <f>'Stocks Returns'!A1844</f>
        <v>44876</v>
      </c>
      <c r="B1848" s="5">
        <f>SUMPRODUCT('Stocks Returns'!B1844:E1844,$H$10:$K$10)</f>
        <v>-4.6144796114866833E-4</v>
      </c>
      <c r="C1848" s="5">
        <f t="shared" si="85"/>
        <v>4.6144796114866833E-4</v>
      </c>
      <c r="D1848" s="24">
        <f t="shared" si="86"/>
        <v>0.99971780951290512</v>
      </c>
      <c r="E1848" s="24">
        <f t="shared" si="87"/>
        <v>1.5942525421717577</v>
      </c>
    </row>
    <row r="1849" spans="1:5" ht="15" customHeight="1" x14ac:dyDescent="0.2">
      <c r="A1849" s="3">
        <f>'Stocks Returns'!A1845</f>
        <v>44879</v>
      </c>
      <c r="B1849" s="5">
        <f>SUMPRODUCT('Stocks Returns'!B1845:E1845,$H$10:$K$10)</f>
        <v>7.3799238491120975E-3</v>
      </c>
      <c r="C1849" s="5">
        <f t="shared" si="85"/>
        <v>-7.3799238491120975E-3</v>
      </c>
      <c r="D1849" s="24">
        <f t="shared" si="86"/>
        <v>1.0050499423438823</v>
      </c>
      <c r="E1849" s="24">
        <f t="shared" si="87"/>
        <v>1.5995336584231108</v>
      </c>
    </row>
    <row r="1850" spans="1:5" ht="15" customHeight="1" x14ac:dyDescent="0.2">
      <c r="A1850" s="3">
        <f>'Stocks Returns'!A1846</f>
        <v>44880</v>
      </c>
      <c r="B1850" s="5">
        <f>SUMPRODUCT('Stocks Returns'!B1846:E1846,$H$10:$K$10)</f>
        <v>1.6041398188278006E-2</v>
      </c>
      <c r="C1850" s="5">
        <f t="shared" si="85"/>
        <v>-1.6041398188278006E-2</v>
      </c>
      <c r="D1850" s="24">
        <f t="shared" si="86"/>
        <v>1.0109397448945152</v>
      </c>
      <c r="E1850" s="24">
        <f t="shared" si="87"/>
        <v>1.6052335293435238</v>
      </c>
    </row>
    <row r="1851" spans="1:5" ht="15" customHeight="1" x14ac:dyDescent="0.2">
      <c r="A1851" s="3">
        <f>'Stocks Returns'!A1847</f>
        <v>44881</v>
      </c>
      <c r="B1851" s="5">
        <f>SUMPRODUCT('Stocks Returns'!B1847:E1847,$H$10:$K$10)</f>
        <v>-2.7394618706930206E-3</v>
      </c>
      <c r="C1851" s="5">
        <f t="shared" si="85"/>
        <v>2.7394618706930206E-3</v>
      </c>
      <c r="D1851" s="24">
        <f t="shared" si="86"/>
        <v>0.99816876005441491</v>
      </c>
      <c r="E1851" s="24">
        <f t="shared" si="87"/>
        <v>1.5926969532499959</v>
      </c>
    </row>
    <row r="1852" spans="1:5" ht="15" customHeight="1" x14ac:dyDescent="0.2">
      <c r="A1852" s="3">
        <f>'Stocks Returns'!A1848</f>
        <v>44882</v>
      </c>
      <c r="B1852" s="5">
        <f>SUMPRODUCT('Stocks Returns'!B1848:E1848,$H$10:$K$10)</f>
        <v>3.9290006391427962E-3</v>
      </c>
      <c r="C1852" s="5">
        <f t="shared" si="85"/>
        <v>-3.9290006391427962E-3</v>
      </c>
      <c r="D1852" s="24">
        <f t="shared" si="86"/>
        <v>1.0027033145611033</v>
      </c>
      <c r="E1852" s="24">
        <f t="shared" si="87"/>
        <v>1.5972235642708876</v>
      </c>
    </row>
    <row r="1853" spans="1:5" ht="15" customHeight="1" x14ac:dyDescent="0.2">
      <c r="A1853" s="3">
        <f>'Stocks Returns'!A1849</f>
        <v>44883</v>
      </c>
      <c r="B1853" s="5">
        <f>SUMPRODUCT('Stocks Returns'!B1849:E1849,$H$10:$K$10)</f>
        <v>-5.0264433187503365E-4</v>
      </c>
      <c r="C1853" s="5">
        <f t="shared" si="85"/>
        <v>5.0264433187503365E-4</v>
      </c>
      <c r="D1853" s="24">
        <f t="shared" si="86"/>
        <v>0.9996897959808112</v>
      </c>
      <c r="E1853" s="24">
        <f t="shared" si="87"/>
        <v>1.5942244954593758</v>
      </c>
    </row>
    <row r="1854" spans="1:5" ht="15" customHeight="1" x14ac:dyDescent="0.2">
      <c r="A1854" s="3">
        <f>'Stocks Returns'!A1850</f>
        <v>44886</v>
      </c>
      <c r="B1854" s="5">
        <f>SUMPRODUCT('Stocks Returns'!B1850:E1850,$H$10:$K$10)</f>
        <v>-2.1615819231064062E-2</v>
      </c>
      <c r="C1854" s="5">
        <f t="shared" si="85"/>
        <v>2.1615819231064062E-2</v>
      </c>
      <c r="D1854" s="24">
        <f t="shared" si="86"/>
        <v>0.9853328370493627</v>
      </c>
      <c r="E1854" s="24">
        <f t="shared" si="87"/>
        <v>1.5794416644170988</v>
      </c>
    </row>
    <row r="1855" spans="1:5" ht="15" customHeight="1" x14ac:dyDescent="0.2">
      <c r="A1855" s="3">
        <f>'Stocks Returns'!A1851</f>
        <v>44887</v>
      </c>
      <c r="B1855" s="5">
        <f>SUMPRODUCT('Stocks Returns'!B1851:E1851,$H$10:$K$10)</f>
        <v>2.1103350203464492E-2</v>
      </c>
      <c r="C1855" s="5">
        <f t="shared" si="85"/>
        <v>-2.1103350203464492E-2</v>
      </c>
      <c r="D1855" s="24">
        <f t="shared" si="86"/>
        <v>1.0143818722648421</v>
      </c>
      <c r="E1855" s="24">
        <f t="shared" si="87"/>
        <v>1.6084991044201629</v>
      </c>
    </row>
    <row r="1856" spans="1:5" ht="15" customHeight="1" x14ac:dyDescent="0.2">
      <c r="A1856" s="3">
        <f>'Stocks Returns'!A1852</f>
        <v>44888</v>
      </c>
      <c r="B1856" s="5">
        <f>SUMPRODUCT('Stocks Returns'!B1852:E1852,$H$10:$K$10)</f>
        <v>7.5034448597150246E-3</v>
      </c>
      <c r="C1856" s="5">
        <f t="shared" si="85"/>
        <v>-7.5034448597150246E-3</v>
      </c>
      <c r="D1856" s="24">
        <f t="shared" si="86"/>
        <v>1.0051339366310925</v>
      </c>
      <c r="E1856" s="24">
        <f t="shared" si="87"/>
        <v>1.5996159332055671</v>
      </c>
    </row>
    <row r="1857" spans="1:5" ht="15" customHeight="1" x14ac:dyDescent="0.2">
      <c r="A1857" s="3">
        <f>'Stocks Returns'!A1853</f>
        <v>44889</v>
      </c>
      <c r="B1857" s="5">
        <f>SUMPRODUCT('Stocks Returns'!B1853:E1853,$H$10:$K$10)</f>
        <v>0</v>
      </c>
      <c r="C1857" s="5">
        <f t="shared" si="85"/>
        <v>0</v>
      </c>
      <c r="D1857" s="24">
        <f t="shared" si="86"/>
        <v>1.0000315941264861</v>
      </c>
      <c r="E1857" s="24">
        <f t="shared" si="87"/>
        <v>1.594566484021902</v>
      </c>
    </row>
    <row r="1858" spans="1:5" ht="15" customHeight="1" x14ac:dyDescent="0.2">
      <c r="A1858" s="3">
        <f>'Stocks Returns'!A1854</f>
        <v>44890</v>
      </c>
      <c r="B1858" s="5">
        <f>SUMPRODUCT('Stocks Returns'!B1854:E1854,$H$10:$K$10)</f>
        <v>8.0089665801470929E-3</v>
      </c>
      <c r="C1858" s="5">
        <f t="shared" si="85"/>
        <v>-8.0089665801470929E-3</v>
      </c>
      <c r="D1858" s="24">
        <f t="shared" si="86"/>
        <v>1.0054776914009862</v>
      </c>
      <c r="E1858" s="24">
        <f t="shared" si="87"/>
        <v>1.5999523535736231</v>
      </c>
    </row>
    <row r="1859" spans="1:5" ht="15" customHeight="1" x14ac:dyDescent="0.2">
      <c r="A1859" s="3">
        <f>'Stocks Returns'!A1855</f>
        <v>44893</v>
      </c>
      <c r="B1859" s="5">
        <f>SUMPRODUCT('Stocks Returns'!B1855:E1855,$H$10:$K$10)</f>
        <v>-1.2311642871412207E-2</v>
      </c>
      <c r="C1859" s="5">
        <f t="shared" si="85"/>
        <v>1.2311642871412207E-2</v>
      </c>
      <c r="D1859" s="24">
        <f t="shared" si="86"/>
        <v>0.99165967697392587</v>
      </c>
      <c r="E1859" s="24">
        <f t="shared" si="87"/>
        <v>1.5860562183647195</v>
      </c>
    </row>
    <row r="1860" spans="1:5" ht="15" customHeight="1" x14ac:dyDescent="0.2">
      <c r="A1860" s="3">
        <f>'Stocks Returns'!A1856</f>
        <v>44894</v>
      </c>
      <c r="B1860" s="5">
        <f>SUMPRODUCT('Stocks Returns'!B1856:E1856,$H$10:$K$10)</f>
        <v>-9.6954739977456149E-3</v>
      </c>
      <c r="C1860" s="5">
        <f t="shared" si="85"/>
        <v>9.6954739977456149E-3</v>
      </c>
      <c r="D1860" s="24">
        <f t="shared" si="86"/>
        <v>0.99343867180801915</v>
      </c>
      <c r="E1860" s="24">
        <f t="shared" si="87"/>
        <v>1.5878878374844367</v>
      </c>
    </row>
    <row r="1861" spans="1:5" ht="15" customHeight="1" x14ac:dyDescent="0.2">
      <c r="A1861" s="3">
        <f>'Stocks Returns'!A1857</f>
        <v>44895</v>
      </c>
      <c r="B1861" s="5">
        <f>SUMPRODUCT('Stocks Returns'!B1857:E1857,$H$10:$K$10)</f>
        <v>4.0043539754762665E-2</v>
      </c>
      <c r="C1861" s="5">
        <f t="shared" si="85"/>
        <v>-4.0043539754762665E-2</v>
      </c>
      <c r="D1861" s="24">
        <f t="shared" si="86"/>
        <v>1.0272612011597249</v>
      </c>
      <c r="E1861" s="24">
        <f t="shared" si="87"/>
        <v>1.6202825255942994</v>
      </c>
    </row>
    <row r="1862" spans="1:5" ht="15" customHeight="1" x14ac:dyDescent="0.2">
      <c r="A1862" s="3">
        <f>'Stocks Returns'!A1858</f>
        <v>44896</v>
      </c>
      <c r="B1862" s="5">
        <f>SUMPRODUCT('Stocks Returns'!B1858:E1858,$H$10:$K$10)</f>
        <v>-8.5105891439691661E-4</v>
      </c>
      <c r="C1862" s="5">
        <f t="shared" ref="C1862:C1925" si="88">-B1862</f>
        <v>8.5105891439691661E-4</v>
      </c>
      <c r="D1862" s="24">
        <f t="shared" ref="D1862:D1925" si="89">1+$H$13+$H$19*(B1862-$H$13)</f>
        <v>0.99945287406469629</v>
      </c>
      <c r="E1862" s="24">
        <f t="shared" ref="E1862:E1925" si="90">$H$22*D1862-$H$23*D1862^2-LN(1+$H$24*EXP(1-D1862^3))</f>
        <v>1.59398716748129</v>
      </c>
    </row>
    <row r="1863" spans="1:5" ht="15" customHeight="1" x14ac:dyDescent="0.2">
      <c r="A1863" s="3">
        <f>'Stocks Returns'!A1859</f>
        <v>44897</v>
      </c>
      <c r="B1863" s="5">
        <f>SUMPRODUCT('Stocks Returns'!B1859:E1859,$H$10:$K$10)</f>
        <v>1.7902704294339303E-3</v>
      </c>
      <c r="C1863" s="5">
        <f t="shared" si="88"/>
        <v>-1.7902704294339303E-3</v>
      </c>
      <c r="D1863" s="24">
        <f t="shared" si="89"/>
        <v>1.0012489780185012</v>
      </c>
      <c r="E1863" s="24">
        <f t="shared" si="90"/>
        <v>1.5957807474193613</v>
      </c>
    </row>
    <row r="1864" spans="1:5" ht="15" customHeight="1" x14ac:dyDescent="0.2">
      <c r="A1864" s="3">
        <f>'Stocks Returns'!A1860</f>
        <v>44900</v>
      </c>
      <c r="B1864" s="5">
        <f>SUMPRODUCT('Stocks Returns'!B1860:E1860,$H$10:$K$10)</f>
        <v>-1.7626253616799804E-2</v>
      </c>
      <c r="C1864" s="5">
        <f t="shared" si="88"/>
        <v>1.7626253616799804E-2</v>
      </c>
      <c r="D1864" s="24">
        <f t="shared" si="89"/>
        <v>0.98804574166706238</v>
      </c>
      <c r="E1864" s="24">
        <f t="shared" si="90"/>
        <v>1.5822970938767074</v>
      </c>
    </row>
    <row r="1865" spans="1:5" ht="15" customHeight="1" x14ac:dyDescent="0.2">
      <c r="A1865" s="3">
        <f>'Stocks Returns'!A1861</f>
        <v>44901</v>
      </c>
      <c r="B1865" s="5">
        <f>SUMPRODUCT('Stocks Returns'!B1861:E1861,$H$10:$K$10)</f>
        <v>-2.13533310473762E-2</v>
      </c>
      <c r="C1865" s="5">
        <f t="shared" si="88"/>
        <v>2.13533310473762E-2</v>
      </c>
      <c r="D1865" s="24">
        <f t="shared" si="89"/>
        <v>0.98551132901427041</v>
      </c>
      <c r="E1865" s="24">
        <f t="shared" si="90"/>
        <v>1.5796304137926924</v>
      </c>
    </row>
    <row r="1866" spans="1:5" ht="15" customHeight="1" x14ac:dyDescent="0.2">
      <c r="A1866" s="3">
        <f>'Stocks Returns'!A1862</f>
        <v>44902</v>
      </c>
      <c r="B1866" s="5">
        <f>SUMPRODUCT('Stocks Returns'!B1862:E1862,$H$10:$K$10)</f>
        <v>-5.5198728219419393E-3</v>
      </c>
      <c r="C1866" s="5">
        <f t="shared" si="88"/>
        <v>5.5198728219419393E-3</v>
      </c>
      <c r="D1866" s="24">
        <f t="shared" si="89"/>
        <v>0.99627808060756573</v>
      </c>
      <c r="E1866" s="24">
        <f t="shared" si="90"/>
        <v>1.5907853357952728</v>
      </c>
    </row>
    <row r="1867" spans="1:5" ht="15" customHeight="1" x14ac:dyDescent="0.2">
      <c r="A1867" s="3">
        <f>'Stocks Returns'!A1863</f>
        <v>44903</v>
      </c>
      <c r="B1867" s="5">
        <f>SUMPRODUCT('Stocks Returns'!B1863:E1863,$H$10:$K$10)</f>
        <v>7.2590400020443539E-3</v>
      </c>
      <c r="C1867" s="5">
        <f t="shared" si="88"/>
        <v>-7.2590400020443539E-3</v>
      </c>
      <c r="D1867" s="24">
        <f t="shared" si="89"/>
        <v>1.0049677413278764</v>
      </c>
      <c r="E1867" s="24">
        <f t="shared" si="90"/>
        <v>1.59945311260089</v>
      </c>
    </row>
    <row r="1868" spans="1:5" ht="15" customHeight="1" x14ac:dyDescent="0.2">
      <c r="A1868" s="3">
        <f>'Stocks Returns'!A1864</f>
        <v>44904</v>
      </c>
      <c r="B1868" s="5">
        <f>SUMPRODUCT('Stocks Returns'!B1864:E1864,$H$10:$K$10)</f>
        <v>-2.7721604799816209E-3</v>
      </c>
      <c r="C1868" s="5">
        <f t="shared" si="88"/>
        <v>2.7721604799816209E-3</v>
      </c>
      <c r="D1868" s="24">
        <f t="shared" si="89"/>
        <v>0.99814652500009871</v>
      </c>
      <c r="E1868" s="24">
        <f t="shared" si="90"/>
        <v>1.5926745546376644</v>
      </c>
    </row>
    <row r="1869" spans="1:5" ht="15" customHeight="1" x14ac:dyDescent="0.2">
      <c r="A1869" s="3">
        <f>'Stocks Returns'!A1865</f>
        <v>44907</v>
      </c>
      <c r="B1869" s="5">
        <f>SUMPRODUCT('Stocks Returns'!B1865:E1865,$H$10:$K$10)</f>
        <v>2.7485218943254144E-2</v>
      </c>
      <c r="C1869" s="5">
        <f t="shared" si="88"/>
        <v>-2.7485218943254144E-2</v>
      </c>
      <c r="D1869" s="24">
        <f t="shared" si="89"/>
        <v>1.0187215430078991</v>
      </c>
      <c r="E1869" s="24">
        <f t="shared" si="90"/>
        <v>1.612546645581002</v>
      </c>
    </row>
    <row r="1870" spans="1:5" ht="15" customHeight="1" x14ac:dyDescent="0.2">
      <c r="A1870" s="3">
        <f>'Stocks Returns'!A1866</f>
        <v>44908</v>
      </c>
      <c r="B1870" s="5">
        <f>SUMPRODUCT('Stocks Returns'!B1866:E1866,$H$10:$K$10)</f>
        <v>-6.5188639382556526E-3</v>
      </c>
      <c r="C1870" s="5">
        <f t="shared" si="88"/>
        <v>6.5188639382556526E-3</v>
      </c>
      <c r="D1870" s="24">
        <f t="shared" si="89"/>
        <v>0.99559876664847236</v>
      </c>
      <c r="E1870" s="24">
        <f t="shared" si="90"/>
        <v>1.5900950303458079</v>
      </c>
    </row>
    <row r="1871" spans="1:5" ht="15" customHeight="1" x14ac:dyDescent="0.2">
      <c r="A1871" s="3">
        <f>'Stocks Returns'!A1867</f>
        <v>44909</v>
      </c>
      <c r="B1871" s="5">
        <f>SUMPRODUCT('Stocks Returns'!B1867:E1867,$H$10:$K$10)</f>
        <v>-8.8684748534359923E-5</v>
      </c>
      <c r="C1871" s="5">
        <f t="shared" si="88"/>
        <v>8.8684748534359923E-5</v>
      </c>
      <c r="D1871" s="24">
        <f t="shared" si="89"/>
        <v>0.99997128849748285</v>
      </c>
      <c r="E1871" s="24">
        <f t="shared" si="90"/>
        <v>1.5945061787406494</v>
      </c>
    </row>
    <row r="1872" spans="1:5" ht="15" customHeight="1" x14ac:dyDescent="0.2">
      <c r="A1872" s="3">
        <f>'Stocks Returns'!A1868</f>
        <v>44910</v>
      </c>
      <c r="B1872" s="5">
        <f>SUMPRODUCT('Stocks Returns'!B1868:E1868,$H$10:$K$10)</f>
        <v>-2.6759010671810992E-2</v>
      </c>
      <c r="C1872" s="5">
        <f t="shared" si="88"/>
        <v>2.6759010671810992E-2</v>
      </c>
      <c r="D1872" s="24">
        <f t="shared" si="89"/>
        <v>0.98183546686965473</v>
      </c>
      <c r="E1872" s="24">
        <f t="shared" si="90"/>
        <v>1.5757184013121717</v>
      </c>
    </row>
    <row r="1873" spans="1:5" ht="15" customHeight="1" x14ac:dyDescent="0.2">
      <c r="A1873" s="3">
        <f>'Stocks Returns'!A1869</f>
        <v>44911</v>
      </c>
      <c r="B1873" s="5">
        <f>SUMPRODUCT('Stocks Returns'!B1869:E1869,$H$10:$K$10)</f>
        <v>-4.6202732521782447E-3</v>
      </c>
      <c r="C1873" s="5">
        <f t="shared" si="88"/>
        <v>4.6202732521782447E-3</v>
      </c>
      <c r="D1873" s="24">
        <f t="shared" si="89"/>
        <v>0.99688980831500495</v>
      </c>
      <c r="E1873" s="24">
        <f t="shared" si="90"/>
        <v>1.5914053936971972</v>
      </c>
    </row>
    <row r="1874" spans="1:5" ht="15" customHeight="1" x14ac:dyDescent="0.2">
      <c r="A1874" s="3">
        <f>'Stocks Returns'!A1870</f>
        <v>44914</v>
      </c>
      <c r="B1874" s="5">
        <f>SUMPRODUCT('Stocks Returns'!B1870:E1870,$H$10:$K$10)</f>
        <v>-1.0457769122702659E-2</v>
      </c>
      <c r="C1874" s="5">
        <f t="shared" si="88"/>
        <v>1.0457769122702659E-2</v>
      </c>
      <c r="D1874" s="24">
        <f t="shared" si="89"/>
        <v>0.99292031112304835</v>
      </c>
      <c r="E1874" s="24">
        <f t="shared" si="90"/>
        <v>1.5873554310847582</v>
      </c>
    </row>
    <row r="1875" spans="1:5" ht="15" customHeight="1" x14ac:dyDescent="0.2">
      <c r="A1875" s="3">
        <f>'Stocks Returns'!A1871</f>
        <v>44915</v>
      </c>
      <c r="B1875" s="5">
        <f>SUMPRODUCT('Stocks Returns'!B1871:E1871,$H$10:$K$10)</f>
        <v>2.2162960040188035E-3</v>
      </c>
      <c r="C1875" s="5">
        <f t="shared" si="88"/>
        <v>-2.2162960040188035E-3</v>
      </c>
      <c r="D1875" s="24">
        <f t="shared" si="89"/>
        <v>1.001538675409219</v>
      </c>
      <c r="E1875" s="24">
        <f t="shared" si="90"/>
        <v>1.5960688273975712</v>
      </c>
    </row>
    <row r="1876" spans="1:5" ht="15" customHeight="1" x14ac:dyDescent="0.2">
      <c r="A1876" s="3">
        <f>'Stocks Returns'!A1872</f>
        <v>44916</v>
      </c>
      <c r="B1876" s="5">
        <f>SUMPRODUCT('Stocks Returns'!B1872:E1872,$H$10:$K$10)</f>
        <v>8.4720634775345867E-3</v>
      </c>
      <c r="C1876" s="5">
        <f t="shared" si="88"/>
        <v>-8.4720634775345867E-3</v>
      </c>
      <c r="D1876" s="24">
        <f t="shared" si="89"/>
        <v>1.0057925972912096</v>
      </c>
      <c r="E1876" s="24">
        <f t="shared" si="90"/>
        <v>1.600260121201968</v>
      </c>
    </row>
    <row r="1877" spans="1:5" ht="15" customHeight="1" x14ac:dyDescent="0.2">
      <c r="A1877" s="3">
        <f>'Stocks Returns'!A1873</f>
        <v>44917</v>
      </c>
      <c r="B1877" s="5">
        <f>SUMPRODUCT('Stocks Returns'!B1873:E1873,$H$10:$K$10)</f>
        <v>-1.1077047000069161E-2</v>
      </c>
      <c r="C1877" s="5">
        <f t="shared" si="88"/>
        <v>1.1077047000069161E-2</v>
      </c>
      <c r="D1877" s="24">
        <f t="shared" si="89"/>
        <v>0.99249920216643917</v>
      </c>
      <c r="E1877" s="24">
        <f t="shared" si="90"/>
        <v>1.5869221314492228</v>
      </c>
    </row>
    <row r="1878" spans="1:5" ht="15" customHeight="1" x14ac:dyDescent="0.2">
      <c r="A1878" s="3">
        <f>'Stocks Returns'!A1874</f>
        <v>44918</v>
      </c>
      <c r="B1878" s="5">
        <f>SUMPRODUCT('Stocks Returns'!B1874:E1874,$H$10:$K$10)</f>
        <v>3.601865383997929E-3</v>
      </c>
      <c r="C1878" s="5">
        <f t="shared" si="88"/>
        <v>-3.601865383997929E-3</v>
      </c>
      <c r="D1878" s="24">
        <f t="shared" si="89"/>
        <v>1.0024808625876047</v>
      </c>
      <c r="E1878" s="24">
        <f t="shared" si="90"/>
        <v>1.5970034247468823</v>
      </c>
    </row>
    <row r="1879" spans="1:5" ht="15" customHeight="1" x14ac:dyDescent="0.2">
      <c r="A1879" s="3">
        <f>'Stocks Returns'!A1875</f>
        <v>44921</v>
      </c>
      <c r="B1879" s="5">
        <f>SUMPRODUCT('Stocks Returns'!B1875:E1875,$H$10:$K$10)</f>
        <v>0</v>
      </c>
      <c r="C1879" s="5">
        <f t="shared" si="88"/>
        <v>0</v>
      </c>
      <c r="D1879" s="24">
        <f t="shared" si="89"/>
        <v>1.0000315941264861</v>
      </c>
      <c r="E1879" s="24">
        <f t="shared" si="90"/>
        <v>1.594566484021902</v>
      </c>
    </row>
    <row r="1880" spans="1:5" ht="15" customHeight="1" x14ac:dyDescent="0.2">
      <c r="A1880" s="3">
        <f>'Stocks Returns'!A1876</f>
        <v>44922</v>
      </c>
      <c r="B1880" s="5">
        <f>SUMPRODUCT('Stocks Returns'!B1876:E1876,$H$10:$K$10)</f>
        <v>1.1151895560000196E-3</v>
      </c>
      <c r="C1880" s="5">
        <f t="shared" si="88"/>
        <v>-1.1151895560000196E-3</v>
      </c>
      <c r="D1880" s="24">
        <f t="shared" si="89"/>
        <v>1.0007899230245663</v>
      </c>
      <c r="E1880" s="24">
        <f t="shared" si="90"/>
        <v>1.5953235663022776</v>
      </c>
    </row>
    <row r="1881" spans="1:5" ht="15" customHeight="1" x14ac:dyDescent="0.2">
      <c r="A1881" s="3">
        <f>'Stocks Returns'!A1877</f>
        <v>44923</v>
      </c>
      <c r="B1881" s="5">
        <f>SUMPRODUCT('Stocks Returns'!B1877:E1877,$H$10:$K$10)</f>
        <v>-7.1725503712895544E-3</v>
      </c>
      <c r="C1881" s="5">
        <f t="shared" si="88"/>
        <v>7.1725503712895544E-3</v>
      </c>
      <c r="D1881" s="24">
        <f t="shared" si="89"/>
        <v>0.99515425987400929</v>
      </c>
      <c r="E1881" s="24">
        <f t="shared" si="90"/>
        <v>1.5896423408493119</v>
      </c>
    </row>
    <row r="1882" spans="1:5" ht="15" customHeight="1" x14ac:dyDescent="0.2">
      <c r="A1882" s="3">
        <f>'Stocks Returns'!A1878</f>
        <v>44924</v>
      </c>
      <c r="B1882" s="5">
        <f>SUMPRODUCT('Stocks Returns'!B1878:E1878,$H$10:$K$10)</f>
        <v>1.6716117775987065E-2</v>
      </c>
      <c r="C1882" s="5">
        <f t="shared" si="88"/>
        <v>-1.6716117775987065E-2</v>
      </c>
      <c r="D1882" s="24">
        <f t="shared" si="89"/>
        <v>1.0113985542141575</v>
      </c>
      <c r="E1882" s="24">
        <f t="shared" si="90"/>
        <v>1.6056716106310425</v>
      </c>
    </row>
    <row r="1883" spans="1:5" ht="15" customHeight="1" x14ac:dyDescent="0.2">
      <c r="A1883" s="3">
        <f>'Stocks Returns'!A1879</f>
        <v>44925</v>
      </c>
      <c r="B1883" s="5">
        <f>SUMPRODUCT('Stocks Returns'!B1879:E1879,$H$10:$K$10)</f>
        <v>-1.4968480007405964E-3</v>
      </c>
      <c r="C1883" s="5">
        <f t="shared" si="88"/>
        <v>1.4968480007405964E-3</v>
      </c>
      <c r="D1883" s="24">
        <f t="shared" si="89"/>
        <v>0.99901373748598266</v>
      </c>
      <c r="E1883" s="24">
        <f t="shared" si="90"/>
        <v>1.5935466852290645</v>
      </c>
    </row>
    <row r="1884" spans="1:5" ht="15" customHeight="1" x14ac:dyDescent="0.2">
      <c r="A1884" s="3">
        <f>'Stocks Returns'!A1880</f>
        <v>44928</v>
      </c>
      <c r="B1884" s="5">
        <f>SUMPRODUCT('Stocks Returns'!B1880:E1880,$H$10:$K$10)</f>
        <v>0</v>
      </c>
      <c r="C1884" s="5">
        <f t="shared" si="88"/>
        <v>0</v>
      </c>
      <c r="D1884" s="24">
        <f t="shared" si="89"/>
        <v>1.0000315941264861</v>
      </c>
      <c r="E1884" s="24">
        <f t="shared" si="90"/>
        <v>1.594566484021902</v>
      </c>
    </row>
    <row r="1885" spans="1:5" ht="15" customHeight="1" x14ac:dyDescent="0.2">
      <c r="A1885" s="3">
        <f>'Stocks Returns'!A1881</f>
        <v>44929</v>
      </c>
      <c r="B1885" s="5">
        <f>SUMPRODUCT('Stocks Returns'!B1881:E1881,$H$10:$K$10)</f>
        <v>-3.0286305373681552E-3</v>
      </c>
      <c r="C1885" s="5">
        <f t="shared" si="88"/>
        <v>3.0286305373681552E-3</v>
      </c>
      <c r="D1885" s="24">
        <f t="shared" si="89"/>
        <v>0.99797212536107582</v>
      </c>
      <c r="E1885" s="24">
        <f t="shared" si="90"/>
        <v>1.5924988038136201</v>
      </c>
    </row>
    <row r="1886" spans="1:5" ht="15" customHeight="1" x14ac:dyDescent="0.2">
      <c r="A1886" s="3">
        <f>'Stocks Returns'!A1882</f>
        <v>44930</v>
      </c>
      <c r="B1886" s="5">
        <f>SUMPRODUCT('Stocks Returns'!B1882:E1882,$H$10:$K$10)</f>
        <v>2.5036959268940073E-2</v>
      </c>
      <c r="C1886" s="5">
        <f t="shared" si="88"/>
        <v>-2.5036959268940073E-2</v>
      </c>
      <c r="D1886" s="24">
        <f t="shared" si="89"/>
        <v>1.0170567264293655</v>
      </c>
      <c r="E1886" s="24">
        <f t="shared" si="90"/>
        <v>1.6110031048392841</v>
      </c>
    </row>
    <row r="1887" spans="1:5" ht="15" customHeight="1" x14ac:dyDescent="0.2">
      <c r="A1887" s="3">
        <f>'Stocks Returns'!A1883</f>
        <v>44931</v>
      </c>
      <c r="B1887" s="5">
        <f>SUMPRODUCT('Stocks Returns'!B1883:E1883,$H$10:$K$10)</f>
        <v>-8.2128370710674737E-3</v>
      </c>
      <c r="C1887" s="5">
        <f t="shared" si="88"/>
        <v>8.2128370710674737E-3</v>
      </c>
      <c r="D1887" s="24">
        <f t="shared" si="89"/>
        <v>0.99444686491816037</v>
      </c>
      <c r="E1887" s="24">
        <f t="shared" si="90"/>
        <v>1.5889203101128491</v>
      </c>
    </row>
    <row r="1888" spans="1:5" ht="15" customHeight="1" x14ac:dyDescent="0.2">
      <c r="A1888" s="3">
        <f>'Stocks Returns'!A1884</f>
        <v>44932</v>
      </c>
      <c r="B1888" s="5">
        <f>SUMPRODUCT('Stocks Returns'!B1884:E1884,$H$10:$K$10)</f>
        <v>3.3042160855018377E-2</v>
      </c>
      <c r="C1888" s="5">
        <f t="shared" si="88"/>
        <v>-3.3042160855018377E-2</v>
      </c>
      <c r="D1888" s="24">
        <f t="shared" si="89"/>
        <v>1.0225002635078988</v>
      </c>
      <c r="E1888" s="24">
        <f t="shared" si="90"/>
        <v>1.616007345209264</v>
      </c>
    </row>
    <row r="1889" spans="1:5" ht="15" customHeight="1" x14ac:dyDescent="0.2">
      <c r="A1889" s="3">
        <f>'Stocks Returns'!A1885</f>
        <v>44935</v>
      </c>
      <c r="B1889" s="5">
        <f>SUMPRODUCT('Stocks Returns'!B1885:E1885,$H$10:$K$10)</f>
        <v>4.6480125993050925E-3</v>
      </c>
      <c r="C1889" s="5">
        <f t="shared" si="88"/>
        <v>-4.6480125993050925E-3</v>
      </c>
      <c r="D1889" s="24">
        <f t="shared" si="89"/>
        <v>1.0031922426940136</v>
      </c>
      <c r="E1889" s="24">
        <f t="shared" si="90"/>
        <v>1.5977067103425198</v>
      </c>
    </row>
    <row r="1890" spans="1:5" ht="15" customHeight="1" x14ac:dyDescent="0.2">
      <c r="A1890" s="3">
        <f>'Stocks Returns'!A1886</f>
        <v>44936</v>
      </c>
      <c r="B1890" s="5">
        <f>SUMPRODUCT('Stocks Returns'!B1886:E1886,$H$10:$K$10)</f>
        <v>1.2210144277876218E-2</v>
      </c>
      <c r="C1890" s="5">
        <f t="shared" si="88"/>
        <v>-1.2210144277876218E-2</v>
      </c>
      <c r="D1890" s="24">
        <f t="shared" si="89"/>
        <v>1.008334492235442</v>
      </c>
      <c r="E1890" s="24">
        <f t="shared" si="90"/>
        <v>1.6027296827256703</v>
      </c>
    </row>
    <row r="1891" spans="1:5" ht="15" customHeight="1" x14ac:dyDescent="0.2">
      <c r="A1891" s="3">
        <f>'Stocks Returns'!A1887</f>
        <v>44937</v>
      </c>
      <c r="B1891" s="5">
        <f>SUMPRODUCT('Stocks Returns'!B1887:E1887,$H$10:$K$10)</f>
        <v>4.1580499519019249E-3</v>
      </c>
      <c r="C1891" s="5">
        <f t="shared" si="88"/>
        <v>-4.1580499519019249E-3</v>
      </c>
      <c r="D1891" s="24">
        <f t="shared" si="89"/>
        <v>1.0028590680937794</v>
      </c>
      <c r="E1891" s="24">
        <f t="shared" si="90"/>
        <v>1.5973775802562549</v>
      </c>
    </row>
    <row r="1892" spans="1:5" ht="15" customHeight="1" x14ac:dyDescent="0.2">
      <c r="A1892" s="3">
        <f>'Stocks Returns'!A1888</f>
        <v>44938</v>
      </c>
      <c r="B1892" s="5">
        <f>SUMPRODUCT('Stocks Returns'!B1888:E1888,$H$10:$K$10)</f>
        <v>6.1910791708008513E-3</v>
      </c>
      <c r="C1892" s="5">
        <f t="shared" si="88"/>
        <v>-6.1910791708008513E-3</v>
      </c>
      <c r="D1892" s="24">
        <f t="shared" si="89"/>
        <v>1.0042415279626309</v>
      </c>
      <c r="E1892" s="24">
        <f t="shared" si="90"/>
        <v>1.5987403368593642</v>
      </c>
    </row>
    <row r="1893" spans="1:5" ht="15" customHeight="1" x14ac:dyDescent="0.2">
      <c r="A1893" s="3">
        <f>'Stocks Returns'!A1889</f>
        <v>44939</v>
      </c>
      <c r="B1893" s="5">
        <f>SUMPRODUCT('Stocks Returns'!B1889:E1889,$H$10:$K$10)</f>
        <v>-2.5923858888143156E-3</v>
      </c>
      <c r="C1893" s="5">
        <f t="shared" si="88"/>
        <v>2.5923858888143156E-3</v>
      </c>
      <c r="D1893" s="24">
        <f t="shared" si="89"/>
        <v>0.9982687717220925</v>
      </c>
      <c r="E1893" s="24">
        <f t="shared" si="90"/>
        <v>1.5927976762258003</v>
      </c>
    </row>
    <row r="1894" spans="1:5" ht="15" customHeight="1" x14ac:dyDescent="0.2">
      <c r="A1894" s="3">
        <f>'Stocks Returns'!A1890</f>
        <v>44942</v>
      </c>
      <c r="B1894" s="5">
        <f>SUMPRODUCT('Stocks Returns'!B1890:E1890,$H$10:$K$10)</f>
        <v>0</v>
      </c>
      <c r="C1894" s="5">
        <f t="shared" si="88"/>
        <v>0</v>
      </c>
      <c r="D1894" s="24">
        <f t="shared" si="89"/>
        <v>1.0000315941264861</v>
      </c>
      <c r="E1894" s="24">
        <f t="shared" si="90"/>
        <v>1.594566484021902</v>
      </c>
    </row>
    <row r="1895" spans="1:5" ht="15" customHeight="1" x14ac:dyDescent="0.2">
      <c r="A1895" s="3">
        <f>'Stocks Returns'!A1891</f>
        <v>44943</v>
      </c>
      <c r="B1895" s="5">
        <f>SUMPRODUCT('Stocks Returns'!B1891:E1891,$H$10:$K$10)</f>
        <v>-7.1998089249941341E-4</v>
      </c>
      <c r="C1895" s="5">
        <f t="shared" si="88"/>
        <v>7.1998089249941341E-4</v>
      </c>
      <c r="D1895" s="24">
        <f t="shared" si="89"/>
        <v>0.99954200711958663</v>
      </c>
      <c r="E1895" s="24">
        <f t="shared" si="90"/>
        <v>1.5940764796245368</v>
      </c>
    </row>
    <row r="1896" spans="1:5" ht="15" customHeight="1" x14ac:dyDescent="0.2">
      <c r="A1896" s="3">
        <f>'Stocks Returns'!A1892</f>
        <v>44944</v>
      </c>
      <c r="B1896" s="5">
        <f>SUMPRODUCT('Stocks Returns'!B1892:E1892,$H$10:$K$10)</f>
        <v>-1.5261052638762655E-2</v>
      </c>
      <c r="C1896" s="5">
        <f t="shared" si="88"/>
        <v>1.5261052638762655E-2</v>
      </c>
      <c r="D1896" s="24">
        <f t="shared" si="89"/>
        <v>0.9896540783321276</v>
      </c>
      <c r="E1896" s="24">
        <f t="shared" si="90"/>
        <v>1.5839763656373149</v>
      </c>
    </row>
    <row r="1897" spans="1:5" ht="15" customHeight="1" x14ac:dyDescent="0.2">
      <c r="A1897" s="3">
        <f>'Stocks Returns'!A1893</f>
        <v>44945</v>
      </c>
      <c r="B1897" s="5">
        <f>SUMPRODUCT('Stocks Returns'!B1893:E1893,$H$10:$K$10)</f>
        <v>1.7937072021692246E-3</v>
      </c>
      <c r="C1897" s="5">
        <f t="shared" si="88"/>
        <v>-1.7937072021692246E-3</v>
      </c>
      <c r="D1897" s="24">
        <f t="shared" si="89"/>
        <v>1.0012513150239613</v>
      </c>
      <c r="E1897" s="24">
        <f t="shared" si="90"/>
        <v>1.5957830727238071</v>
      </c>
    </row>
    <row r="1898" spans="1:5" ht="15" customHeight="1" x14ac:dyDescent="0.2">
      <c r="A1898" s="3">
        <f>'Stocks Returns'!A1894</f>
        <v>44946</v>
      </c>
      <c r="B1898" s="5">
        <f>SUMPRODUCT('Stocks Returns'!B1894:E1894,$H$10:$K$10)</f>
        <v>1.8313109324043893E-2</v>
      </c>
      <c r="C1898" s="5">
        <f t="shared" si="88"/>
        <v>-1.8313109324043893E-2</v>
      </c>
      <c r="D1898" s="24">
        <f t="shared" si="89"/>
        <v>1.0124845084668361</v>
      </c>
      <c r="E1898" s="24">
        <f t="shared" si="90"/>
        <v>1.6067050702716918</v>
      </c>
    </row>
    <row r="1899" spans="1:5" ht="15" customHeight="1" x14ac:dyDescent="0.2">
      <c r="A1899" s="3">
        <f>'Stocks Returns'!A1895</f>
        <v>44949</v>
      </c>
      <c r="B1899" s="5">
        <f>SUMPRODUCT('Stocks Returns'!B1895:E1895,$H$10:$K$10)</f>
        <v>2.231266833412196E-3</v>
      </c>
      <c r="C1899" s="5">
        <f t="shared" si="88"/>
        <v>-2.231266833412196E-3</v>
      </c>
      <c r="D1899" s="24">
        <f t="shared" si="89"/>
        <v>1.0015488555732066</v>
      </c>
      <c r="E1899" s="24">
        <f t="shared" si="90"/>
        <v>1.5960789446013068</v>
      </c>
    </row>
    <row r="1900" spans="1:5" ht="15" customHeight="1" x14ac:dyDescent="0.2">
      <c r="A1900" s="3">
        <f>'Stocks Returns'!A1896</f>
        <v>44950</v>
      </c>
      <c r="B1900" s="5">
        <f>SUMPRODUCT('Stocks Returns'!B1896:E1896,$H$10:$K$10)</f>
        <v>-1.8179144797329974E-3</v>
      </c>
      <c r="C1900" s="5">
        <f t="shared" si="88"/>
        <v>1.8179144797329974E-3</v>
      </c>
      <c r="D1900" s="24">
        <f t="shared" si="89"/>
        <v>0.9987954122802678</v>
      </c>
      <c r="E1900" s="24">
        <f t="shared" si="90"/>
        <v>1.5933274044385999</v>
      </c>
    </row>
    <row r="1901" spans="1:5" ht="15" customHeight="1" x14ac:dyDescent="0.2">
      <c r="A1901" s="3">
        <f>'Stocks Returns'!A1897</f>
        <v>44951</v>
      </c>
      <c r="B1901" s="5">
        <f>SUMPRODUCT('Stocks Returns'!B1897:E1897,$H$10:$K$10)</f>
        <v>4.6092938496708038E-3</v>
      </c>
      <c r="C1901" s="5">
        <f t="shared" si="88"/>
        <v>-4.6092938496708038E-3</v>
      </c>
      <c r="D1901" s="24">
        <f t="shared" si="89"/>
        <v>1.0031659139442624</v>
      </c>
      <c r="E1901" s="24">
        <f t="shared" si="90"/>
        <v>1.5976807174631658</v>
      </c>
    </row>
    <row r="1902" spans="1:5" ht="15" customHeight="1" x14ac:dyDescent="0.2">
      <c r="A1902" s="3">
        <f>'Stocks Returns'!A1898</f>
        <v>44952</v>
      </c>
      <c r="B1902" s="5">
        <f>SUMPRODUCT('Stocks Returns'!B1898:E1898,$H$10:$K$10)</f>
        <v>1.4788496438470312E-3</v>
      </c>
      <c r="C1902" s="5">
        <f t="shared" si="88"/>
        <v>-1.4788496438470312E-3</v>
      </c>
      <c r="D1902" s="24">
        <f t="shared" si="89"/>
        <v>1.0010372118843023</v>
      </c>
      <c r="E1902" s="24">
        <f t="shared" si="90"/>
        <v>1.5955699506708829</v>
      </c>
    </row>
    <row r="1903" spans="1:5" ht="15" customHeight="1" x14ac:dyDescent="0.2">
      <c r="A1903" s="3">
        <f>'Stocks Returns'!A1899</f>
        <v>44953</v>
      </c>
      <c r="B1903" s="5">
        <f>SUMPRODUCT('Stocks Returns'!B1899:E1899,$H$10:$K$10)</f>
        <v>2.6967849984843299E-2</v>
      </c>
      <c r="C1903" s="5">
        <f t="shared" si="88"/>
        <v>-2.6967849984843299E-2</v>
      </c>
      <c r="D1903" s="24">
        <f t="shared" si="89"/>
        <v>1.0183697321161798</v>
      </c>
      <c r="E1903" s="24">
        <f t="shared" si="90"/>
        <v>1.6122214203803631</v>
      </c>
    </row>
    <row r="1904" spans="1:5" ht="15" customHeight="1" x14ac:dyDescent="0.2">
      <c r="A1904" s="3">
        <f>'Stocks Returns'!A1900</f>
        <v>44956</v>
      </c>
      <c r="B1904" s="5">
        <f>SUMPRODUCT('Stocks Returns'!B1900:E1900,$H$10:$K$10)</f>
        <v>-1.1354433567319997E-2</v>
      </c>
      <c r="C1904" s="5">
        <f t="shared" si="88"/>
        <v>1.1354433567319997E-2</v>
      </c>
      <c r="D1904" s="24">
        <f t="shared" si="89"/>
        <v>0.99231057930070865</v>
      </c>
      <c r="E1904" s="24">
        <f t="shared" si="90"/>
        <v>1.5867278215218212</v>
      </c>
    </row>
    <row r="1905" spans="1:5" ht="15" customHeight="1" x14ac:dyDescent="0.2">
      <c r="A1905" s="3">
        <f>'Stocks Returns'!A1901</f>
        <v>44957</v>
      </c>
      <c r="B1905" s="5">
        <f>SUMPRODUCT('Stocks Returns'!B1901:E1901,$H$10:$K$10)</f>
        <v>6.4533958842051412E-3</v>
      </c>
      <c r="C1905" s="5">
        <f t="shared" si="88"/>
        <v>-6.4533958842051412E-3</v>
      </c>
      <c r="D1905" s="24">
        <f t="shared" si="89"/>
        <v>1.0044199033277457</v>
      </c>
      <c r="E1905" s="24">
        <f t="shared" si="90"/>
        <v>1.5989156088451495</v>
      </c>
    </row>
    <row r="1906" spans="1:5" ht="15" customHeight="1" x14ac:dyDescent="0.2">
      <c r="A1906" s="3">
        <f>'Stocks Returns'!A1902</f>
        <v>44958</v>
      </c>
      <c r="B1906" s="5">
        <f>SUMPRODUCT('Stocks Returns'!B1902:E1902,$H$10:$K$10)</f>
        <v>6.1242787847307113E-3</v>
      </c>
      <c r="C1906" s="5">
        <f t="shared" si="88"/>
        <v>-6.1242787847307113E-3</v>
      </c>
      <c r="D1906" s="24">
        <f t="shared" si="89"/>
        <v>1.004196103700103</v>
      </c>
      <c r="E1906" s="24">
        <f t="shared" si="90"/>
        <v>1.5986956823827594</v>
      </c>
    </row>
    <row r="1907" spans="1:5" ht="15" customHeight="1" x14ac:dyDescent="0.2">
      <c r="A1907" s="3">
        <f>'Stocks Returns'!A1903</f>
        <v>44959</v>
      </c>
      <c r="B1907" s="5">
        <f>SUMPRODUCT('Stocks Returns'!B1903:E1903,$H$10:$K$10)</f>
        <v>-2.354709200140383E-3</v>
      </c>
      <c r="C1907" s="5">
        <f t="shared" si="88"/>
        <v>2.354709200140383E-3</v>
      </c>
      <c r="D1907" s="24">
        <f t="shared" si="89"/>
        <v>0.99843039187039073</v>
      </c>
      <c r="E1907" s="24">
        <f t="shared" si="90"/>
        <v>1.5929603615763175</v>
      </c>
    </row>
    <row r="1908" spans="1:5" ht="15" customHeight="1" x14ac:dyDescent="0.2">
      <c r="A1908" s="3">
        <f>'Stocks Returns'!A1904</f>
        <v>44960</v>
      </c>
      <c r="B1908" s="5">
        <f>SUMPRODUCT('Stocks Returns'!B1904:E1904,$H$10:$K$10)</f>
        <v>2.9195982958106618E-3</v>
      </c>
      <c r="C1908" s="5">
        <f t="shared" si="88"/>
        <v>-2.9195982958106618E-3</v>
      </c>
      <c r="D1908" s="24">
        <f t="shared" si="89"/>
        <v>1.0020169209676375</v>
      </c>
      <c r="E1908" s="24">
        <f t="shared" si="90"/>
        <v>1.5965436659725469</v>
      </c>
    </row>
    <row r="1909" spans="1:5" ht="15" customHeight="1" x14ac:dyDescent="0.2">
      <c r="A1909" s="3">
        <f>'Stocks Returns'!A1905</f>
        <v>44963</v>
      </c>
      <c r="B1909" s="5">
        <f>SUMPRODUCT('Stocks Returns'!B1905:E1905,$H$10:$K$10)</f>
        <v>-3.5569512217212946E-3</v>
      </c>
      <c r="C1909" s="5">
        <f t="shared" si="88"/>
        <v>3.5569512217212946E-3</v>
      </c>
      <c r="D1909" s="24">
        <f t="shared" si="89"/>
        <v>0.99761286729571574</v>
      </c>
      <c r="E1909" s="24">
        <f t="shared" si="90"/>
        <v>1.5921363805059405</v>
      </c>
    </row>
    <row r="1910" spans="1:5" ht="15" customHeight="1" x14ac:dyDescent="0.2">
      <c r="A1910" s="3">
        <f>'Stocks Returns'!A1906</f>
        <v>44964</v>
      </c>
      <c r="B1910" s="5">
        <f>SUMPRODUCT('Stocks Returns'!B1906:E1906,$H$10:$K$10)</f>
        <v>9.5359930764493291E-3</v>
      </c>
      <c r="C1910" s="5">
        <f t="shared" si="88"/>
        <v>-9.5359930764493291E-3</v>
      </c>
      <c r="D1910" s="24">
        <f t="shared" si="89"/>
        <v>1.0065160694184718</v>
      </c>
      <c r="E1910" s="24">
        <f t="shared" si="90"/>
        <v>1.6009656733654483</v>
      </c>
    </row>
    <row r="1911" spans="1:5" ht="15" customHeight="1" x14ac:dyDescent="0.2">
      <c r="A1911" s="3">
        <f>'Stocks Returns'!A1907</f>
        <v>44965</v>
      </c>
      <c r="B1911" s="5">
        <f>SUMPRODUCT('Stocks Returns'!B1907:E1907,$H$10:$K$10)</f>
        <v>-6.0194318108482405E-3</v>
      </c>
      <c r="C1911" s="5">
        <f t="shared" si="88"/>
        <v>6.0194318108482405E-3</v>
      </c>
      <c r="D1911" s="24">
        <f t="shared" si="89"/>
        <v>0.99593838049510941</v>
      </c>
      <c r="E1911" s="24">
        <f t="shared" si="90"/>
        <v>1.5904403681040327</v>
      </c>
    </row>
    <row r="1912" spans="1:5" ht="15" customHeight="1" x14ac:dyDescent="0.2">
      <c r="A1912" s="3">
        <f>'Stocks Returns'!A1908</f>
        <v>44966</v>
      </c>
      <c r="B1912" s="5">
        <f>SUMPRODUCT('Stocks Returns'!B1908:E1908,$H$10:$K$10)</f>
        <v>-3.3342834588581706E-3</v>
      </c>
      <c r="C1912" s="5">
        <f t="shared" si="88"/>
        <v>3.3342834588581706E-3</v>
      </c>
      <c r="D1912" s="24">
        <f t="shared" si="89"/>
        <v>0.9977642813744626</v>
      </c>
      <c r="E1912" s="24">
        <f t="shared" si="90"/>
        <v>1.5922891912803978</v>
      </c>
    </row>
    <row r="1913" spans="1:5" ht="15" customHeight="1" x14ac:dyDescent="0.2">
      <c r="A1913" s="3">
        <f>'Stocks Returns'!A1909</f>
        <v>44967</v>
      </c>
      <c r="B1913" s="5">
        <f>SUMPRODUCT('Stocks Returns'!B1909:E1909,$H$10:$K$10)</f>
        <v>-1.0528436561580704E-2</v>
      </c>
      <c r="C1913" s="5">
        <f t="shared" si="88"/>
        <v>1.0528436561580704E-2</v>
      </c>
      <c r="D1913" s="24">
        <f t="shared" si="89"/>
        <v>0.99287225726461137</v>
      </c>
      <c r="E1913" s="24">
        <f t="shared" si="90"/>
        <v>1.5873060214526982</v>
      </c>
    </row>
    <row r="1914" spans="1:5" ht="15" customHeight="1" x14ac:dyDescent="0.2">
      <c r="A1914" s="3">
        <f>'Stocks Returns'!A1910</f>
        <v>44970</v>
      </c>
      <c r="B1914" s="5">
        <f>SUMPRODUCT('Stocks Returns'!B1910:E1910,$H$10:$K$10)</f>
        <v>8.3229020430773994E-3</v>
      </c>
      <c r="C1914" s="5">
        <f t="shared" si="88"/>
        <v>-8.3229020430773994E-3</v>
      </c>
      <c r="D1914" s="24">
        <f t="shared" si="89"/>
        <v>1.0056911675157789</v>
      </c>
      <c r="E1914" s="24">
        <f t="shared" si="90"/>
        <v>1.6001610344257138</v>
      </c>
    </row>
    <row r="1915" spans="1:5" ht="15" customHeight="1" x14ac:dyDescent="0.2">
      <c r="A1915" s="3">
        <f>'Stocks Returns'!A1911</f>
        <v>44971</v>
      </c>
      <c r="B1915" s="5">
        <f>SUMPRODUCT('Stocks Returns'!B1911:E1911,$H$10:$K$10)</f>
        <v>2.5858678178432943E-3</v>
      </c>
      <c r="C1915" s="5">
        <f t="shared" si="88"/>
        <v>-2.5858678178432943E-3</v>
      </c>
      <c r="D1915" s="24">
        <f t="shared" si="89"/>
        <v>1.0017899842426197</v>
      </c>
      <c r="E1915" s="24">
        <f t="shared" si="90"/>
        <v>1.5963184603961094</v>
      </c>
    </row>
    <row r="1916" spans="1:5" ht="15" customHeight="1" x14ac:dyDescent="0.2">
      <c r="A1916" s="3">
        <f>'Stocks Returns'!A1912</f>
        <v>44972</v>
      </c>
      <c r="B1916" s="5">
        <f>SUMPRODUCT('Stocks Returns'!B1912:E1912,$H$10:$K$10)</f>
        <v>-1.0157751745247304E-3</v>
      </c>
      <c r="C1916" s="5">
        <f t="shared" si="88"/>
        <v>1.0157751745247304E-3</v>
      </c>
      <c r="D1916" s="24">
        <f t="shared" si="89"/>
        <v>0.99934086700780944</v>
      </c>
      <c r="E1916" s="24">
        <f t="shared" si="90"/>
        <v>1.5938748903687827</v>
      </c>
    </row>
    <row r="1917" spans="1:5" ht="15" customHeight="1" x14ac:dyDescent="0.2">
      <c r="A1917" s="3">
        <f>'Stocks Returns'!A1913</f>
        <v>44973</v>
      </c>
      <c r="B1917" s="5">
        <f>SUMPRODUCT('Stocks Returns'!B1913:E1913,$H$10:$K$10)</f>
        <v>-1.365029272807217E-2</v>
      </c>
      <c r="C1917" s="5">
        <f t="shared" si="88"/>
        <v>1.365029272807217E-2</v>
      </c>
      <c r="D1917" s="24">
        <f t="shared" si="89"/>
        <v>0.99074939507139714</v>
      </c>
      <c r="E1917" s="24">
        <f t="shared" si="90"/>
        <v>1.5851141919117595</v>
      </c>
    </row>
    <row r="1918" spans="1:5" ht="15" customHeight="1" x14ac:dyDescent="0.2">
      <c r="A1918" s="3">
        <f>'Stocks Returns'!A1914</f>
        <v>44974</v>
      </c>
      <c r="B1918" s="5">
        <f>SUMPRODUCT('Stocks Returns'!B1914:E1914,$H$10:$K$10)</f>
        <v>-1.0618538446675986E-2</v>
      </c>
      <c r="C1918" s="5">
        <f t="shared" si="88"/>
        <v>1.0618538446675986E-2</v>
      </c>
      <c r="D1918" s="24">
        <f t="shared" si="89"/>
        <v>0.99281098798274658</v>
      </c>
      <c r="E1918" s="24">
        <f t="shared" si="90"/>
        <v>1.5872430103360897</v>
      </c>
    </row>
    <row r="1919" spans="1:5" ht="15" customHeight="1" x14ac:dyDescent="0.2">
      <c r="A1919" s="3">
        <f>'Stocks Returns'!A1915</f>
        <v>44977</v>
      </c>
      <c r="B1919" s="5">
        <f>SUMPRODUCT('Stocks Returns'!B1915:E1915,$H$10:$K$10)</f>
        <v>0</v>
      </c>
      <c r="C1919" s="5">
        <f t="shared" si="88"/>
        <v>0</v>
      </c>
      <c r="D1919" s="24">
        <f t="shared" si="89"/>
        <v>1.0000315941264861</v>
      </c>
      <c r="E1919" s="24">
        <f t="shared" si="90"/>
        <v>1.594566484021902</v>
      </c>
    </row>
    <row r="1920" spans="1:5" ht="15" customHeight="1" x14ac:dyDescent="0.2">
      <c r="A1920" s="3">
        <f>'Stocks Returns'!A1916</f>
        <v>44978</v>
      </c>
      <c r="B1920" s="5">
        <f>SUMPRODUCT('Stocks Returns'!B1916:E1916,$H$10:$K$10)</f>
        <v>-1.4438224209351395E-2</v>
      </c>
      <c r="C1920" s="5">
        <f t="shared" si="88"/>
        <v>1.4438224209351395E-2</v>
      </c>
      <c r="D1920" s="24">
        <f t="shared" si="89"/>
        <v>0.99021360166412731</v>
      </c>
      <c r="E1920" s="24">
        <f t="shared" si="90"/>
        <v>1.584558192128056</v>
      </c>
    </row>
    <row r="1921" spans="1:5" ht="15" customHeight="1" x14ac:dyDescent="0.2">
      <c r="A1921" s="3">
        <f>'Stocks Returns'!A1917</f>
        <v>44979</v>
      </c>
      <c r="B1921" s="5">
        <f>SUMPRODUCT('Stocks Returns'!B1917:E1917,$H$10:$K$10)</f>
        <v>-3.3939347420542183E-3</v>
      </c>
      <c r="C1921" s="5">
        <f t="shared" si="88"/>
        <v>3.3939347420542183E-3</v>
      </c>
      <c r="D1921" s="24">
        <f t="shared" si="89"/>
        <v>0.99772371850188935</v>
      </c>
      <c r="E1921" s="24">
        <f t="shared" si="90"/>
        <v>1.5922482631934758</v>
      </c>
    </row>
    <row r="1922" spans="1:5" ht="15" customHeight="1" x14ac:dyDescent="0.2">
      <c r="A1922" s="3">
        <f>'Stocks Returns'!A1918</f>
        <v>44980</v>
      </c>
      <c r="B1922" s="5">
        <f>SUMPRODUCT('Stocks Returns'!B1918:E1918,$H$10:$K$10)</f>
        <v>6.0455017427924317E-3</v>
      </c>
      <c r="C1922" s="5">
        <f t="shared" si="88"/>
        <v>-6.0455017427924317E-3</v>
      </c>
      <c r="D1922" s="24">
        <f t="shared" si="89"/>
        <v>1.0041425353115851</v>
      </c>
      <c r="E1922" s="24">
        <f t="shared" si="90"/>
        <v>1.5986430111003227</v>
      </c>
    </row>
    <row r="1923" spans="1:5" ht="15" customHeight="1" x14ac:dyDescent="0.2">
      <c r="A1923" s="3">
        <f>'Stocks Returns'!A1919</f>
        <v>44981</v>
      </c>
      <c r="B1923" s="5">
        <f>SUMPRODUCT('Stocks Returns'!B1919:E1919,$H$10:$K$10)</f>
        <v>-8.0103216778131415E-3</v>
      </c>
      <c r="C1923" s="5">
        <f t="shared" si="88"/>
        <v>8.0103216778131415E-3</v>
      </c>
      <c r="D1923" s="24">
        <f t="shared" si="89"/>
        <v>0.99458457538557332</v>
      </c>
      <c r="E1923" s="24">
        <f t="shared" si="90"/>
        <v>1.5890610250212489</v>
      </c>
    </row>
    <row r="1924" spans="1:5" ht="15" customHeight="1" x14ac:dyDescent="0.2">
      <c r="A1924" s="3">
        <f>'Stocks Returns'!A1920</f>
        <v>44984</v>
      </c>
      <c r="B1924" s="5">
        <f>SUMPRODUCT('Stocks Returns'!B1920:E1920,$H$10:$K$10)</f>
        <v>4.2735570603194316E-3</v>
      </c>
      <c r="C1924" s="5">
        <f t="shared" si="88"/>
        <v>-4.2735570603194316E-3</v>
      </c>
      <c r="D1924" s="24">
        <f t="shared" si="89"/>
        <v>1.0029376129275034</v>
      </c>
      <c r="E1924" s="24">
        <f t="shared" si="90"/>
        <v>1.5974552118487497</v>
      </c>
    </row>
    <row r="1925" spans="1:5" ht="15" customHeight="1" x14ac:dyDescent="0.2">
      <c r="A1925" s="3">
        <f>'Stocks Returns'!A1921</f>
        <v>44985</v>
      </c>
      <c r="B1925" s="5">
        <f>SUMPRODUCT('Stocks Returns'!B1921:E1921,$H$10:$K$10)</f>
        <v>-1.4043227980626409E-3</v>
      </c>
      <c r="C1925" s="5">
        <f t="shared" si="88"/>
        <v>1.4043227980626409E-3</v>
      </c>
      <c r="D1925" s="24">
        <f t="shared" si="89"/>
        <v>0.99907665462380357</v>
      </c>
      <c r="E1925" s="24">
        <f t="shared" si="90"/>
        <v>1.5936098424315859</v>
      </c>
    </row>
    <row r="1926" spans="1:5" ht="15" customHeight="1" x14ac:dyDescent="0.2">
      <c r="A1926" s="3">
        <f>'Stocks Returns'!A1922</f>
        <v>44986</v>
      </c>
      <c r="B1926" s="5">
        <f>SUMPRODUCT('Stocks Returns'!B1922:E1922,$H$10:$K$10)</f>
        <v>-6.7516041876154939E-3</v>
      </c>
      <c r="C1926" s="5">
        <f t="shared" ref="C1926:C1989" si="91">-B1926</f>
        <v>6.7516041876154939E-3</v>
      </c>
      <c r="D1926" s="24">
        <f t="shared" ref="D1926:D1989" si="92">1+$H$13+$H$19*(B1926-$H$13)</f>
        <v>0.99544050327890765</v>
      </c>
      <c r="E1926" s="24">
        <f t="shared" ref="E1926:E1989" si="93">$H$22*D1926-$H$23*D1926^2-LN(1+$H$24*EXP(1-D1926^3))</f>
        <v>1.5899339433504216</v>
      </c>
    </row>
    <row r="1927" spans="1:5" ht="15" customHeight="1" x14ac:dyDescent="0.2">
      <c r="A1927" s="3">
        <f>'Stocks Returns'!A1923</f>
        <v>44987</v>
      </c>
      <c r="B1927" s="5">
        <f>SUMPRODUCT('Stocks Returns'!B1923:E1923,$H$10:$K$10)</f>
        <v>3.2715564738218001E-3</v>
      </c>
      <c r="C1927" s="5">
        <f t="shared" si="91"/>
        <v>-3.2715564738218001E-3</v>
      </c>
      <c r="D1927" s="24">
        <f t="shared" si="92"/>
        <v>1.0022562525286851</v>
      </c>
      <c r="E1927" s="24">
        <f t="shared" si="93"/>
        <v>1.5967809477443935</v>
      </c>
    </row>
    <row r="1928" spans="1:5" ht="15" customHeight="1" x14ac:dyDescent="0.2">
      <c r="A1928" s="3">
        <f>'Stocks Returns'!A1924</f>
        <v>44988</v>
      </c>
      <c r="B1928" s="5">
        <f>SUMPRODUCT('Stocks Returns'!B1924:E1924,$H$10:$K$10)</f>
        <v>2.1256409968981725E-2</v>
      </c>
      <c r="C1928" s="5">
        <f t="shared" si="91"/>
        <v>-2.1256409968981725E-2</v>
      </c>
      <c r="D1928" s="24">
        <f t="shared" si="92"/>
        <v>1.0144859529053938</v>
      </c>
      <c r="E1928" s="24">
        <f t="shared" si="93"/>
        <v>1.6085970886720302</v>
      </c>
    </row>
    <row r="1929" spans="1:5" ht="15" customHeight="1" x14ac:dyDescent="0.2">
      <c r="A1929" s="3">
        <f>'Stocks Returns'!A1925</f>
        <v>44991</v>
      </c>
      <c r="B1929" s="5">
        <f>SUMPRODUCT('Stocks Returns'!B1925:E1925,$H$10:$K$10)</f>
        <v>1.1701867909377658E-2</v>
      </c>
      <c r="C1929" s="5">
        <f t="shared" si="91"/>
        <v>-1.1701867909377658E-2</v>
      </c>
      <c r="D1929" s="24">
        <f t="shared" si="92"/>
        <v>1.0079888643048631</v>
      </c>
      <c r="E1929" s="24">
        <f t="shared" si="93"/>
        <v>1.6023954308203221</v>
      </c>
    </row>
    <row r="1930" spans="1:5" ht="15" customHeight="1" x14ac:dyDescent="0.2">
      <c r="A1930" s="3">
        <f>'Stocks Returns'!A1926</f>
        <v>44992</v>
      </c>
      <c r="B1930" s="5">
        <f>SUMPRODUCT('Stocks Returns'!B1926:E1926,$H$10:$K$10)</f>
        <v>-1.4458154689323028E-2</v>
      </c>
      <c r="C1930" s="5">
        <f t="shared" si="91"/>
        <v>1.4458154689323028E-2</v>
      </c>
      <c r="D1930" s="24">
        <f t="shared" si="92"/>
        <v>0.9902000489377466</v>
      </c>
      <c r="E1930" s="24">
        <f t="shared" si="93"/>
        <v>1.5845441136818856</v>
      </c>
    </row>
    <row r="1931" spans="1:5" ht="15" customHeight="1" x14ac:dyDescent="0.2">
      <c r="A1931" s="3">
        <f>'Stocks Returns'!A1927</f>
        <v>44993</v>
      </c>
      <c r="B1931" s="5">
        <f>SUMPRODUCT('Stocks Returns'!B1927:E1927,$H$10:$K$10)</f>
        <v>-1.813619335666118E-3</v>
      </c>
      <c r="C1931" s="5">
        <f t="shared" si="91"/>
        <v>1.813619335666118E-3</v>
      </c>
      <c r="D1931" s="24">
        <f t="shared" si="92"/>
        <v>0.99879833297823328</v>
      </c>
      <c r="E1931" s="24">
        <f t="shared" si="93"/>
        <v>1.5933303391755496</v>
      </c>
    </row>
    <row r="1932" spans="1:5" ht="15" customHeight="1" x14ac:dyDescent="0.2">
      <c r="A1932" s="3">
        <f>'Stocks Returns'!A1928</f>
        <v>44994</v>
      </c>
      <c r="B1932" s="5">
        <f>SUMPRODUCT('Stocks Returns'!B1928:E1928,$H$10:$K$10)</f>
        <v>-1.0212103936427176E-2</v>
      </c>
      <c r="C1932" s="5">
        <f t="shared" si="91"/>
        <v>1.0212103936427176E-2</v>
      </c>
      <c r="D1932" s="24">
        <f t="shared" si="92"/>
        <v>0.99308736344971571</v>
      </c>
      <c r="E1932" s="24">
        <f t="shared" si="93"/>
        <v>1.5875271257027062</v>
      </c>
    </row>
    <row r="1933" spans="1:5" ht="15" customHeight="1" x14ac:dyDescent="0.2">
      <c r="A1933" s="3">
        <f>'Stocks Returns'!A1929</f>
        <v>44995</v>
      </c>
      <c r="B1933" s="5">
        <f>SUMPRODUCT('Stocks Returns'!B1929:E1929,$H$10:$K$10)</f>
        <v>-1.7788154124076666E-2</v>
      </c>
      <c r="C1933" s="5">
        <f t="shared" si="91"/>
        <v>1.7788154124076666E-2</v>
      </c>
      <c r="D1933" s="24">
        <f t="shared" si="92"/>
        <v>0.98793564932211408</v>
      </c>
      <c r="E1933" s="24">
        <f t="shared" si="93"/>
        <v>1.5821817761799966</v>
      </c>
    </row>
    <row r="1934" spans="1:5" ht="15" customHeight="1" x14ac:dyDescent="0.2">
      <c r="A1934" s="3">
        <f>'Stocks Returns'!A1930</f>
        <v>44998</v>
      </c>
      <c r="B1934" s="5">
        <f>SUMPRODUCT('Stocks Returns'!B1930:E1930,$H$10:$K$10)</f>
        <v>-7.4968332531771169E-3</v>
      </c>
      <c r="C1934" s="5">
        <f t="shared" si="91"/>
        <v>7.4968332531771169E-3</v>
      </c>
      <c r="D1934" s="24">
        <f t="shared" si="92"/>
        <v>0.99493374751432573</v>
      </c>
      <c r="E1934" s="24">
        <f t="shared" si="93"/>
        <v>1.5894174786785547</v>
      </c>
    </row>
    <row r="1935" spans="1:5" ht="15" customHeight="1" x14ac:dyDescent="0.2">
      <c r="A1935" s="3">
        <f>'Stocks Returns'!A1931</f>
        <v>44999</v>
      </c>
      <c r="B1935" s="5">
        <f>SUMPRODUCT('Stocks Returns'!B1931:E1931,$H$10:$K$10)</f>
        <v>1.9842744212128324E-2</v>
      </c>
      <c r="C1935" s="5">
        <f t="shared" si="91"/>
        <v>-1.9842744212128324E-2</v>
      </c>
      <c r="D1935" s="24">
        <f t="shared" si="92"/>
        <v>1.0135246601907335</v>
      </c>
      <c r="E1935" s="24">
        <f t="shared" si="93"/>
        <v>1.6076904074145308</v>
      </c>
    </row>
    <row r="1936" spans="1:5" ht="15" customHeight="1" x14ac:dyDescent="0.2">
      <c r="A1936" s="3">
        <f>'Stocks Returns'!A1932</f>
        <v>45000</v>
      </c>
      <c r="B1936" s="5">
        <f>SUMPRODUCT('Stocks Returns'!B1932:E1932,$H$10:$K$10)</f>
        <v>-1.2346064094073178E-2</v>
      </c>
      <c r="C1936" s="5">
        <f t="shared" si="91"/>
        <v>1.2346064094073178E-2</v>
      </c>
      <c r="D1936" s="24">
        <f t="shared" si="92"/>
        <v>0.99163627054251646</v>
      </c>
      <c r="E1936" s="24">
        <f t="shared" si="93"/>
        <v>1.5860320364762583</v>
      </c>
    </row>
    <row r="1937" spans="1:5" ht="15" customHeight="1" x14ac:dyDescent="0.2">
      <c r="A1937" s="3">
        <f>'Stocks Returns'!A1933</f>
        <v>45001</v>
      </c>
      <c r="B1937" s="5">
        <f>SUMPRODUCT('Stocks Returns'!B1933:E1933,$H$10:$K$10)</f>
        <v>6.2846664930889676E-3</v>
      </c>
      <c r="C1937" s="5">
        <f t="shared" si="91"/>
        <v>-6.2846664930889676E-3</v>
      </c>
      <c r="D1937" s="24">
        <f t="shared" si="92"/>
        <v>1.0043051673417867</v>
      </c>
      <c r="E1937" s="24">
        <f t="shared" si="93"/>
        <v>1.5988028837689394</v>
      </c>
    </row>
    <row r="1938" spans="1:5" ht="15" customHeight="1" x14ac:dyDescent="0.2">
      <c r="A1938" s="3">
        <f>'Stocks Returns'!A1934</f>
        <v>45002</v>
      </c>
      <c r="B1938" s="5">
        <f>SUMPRODUCT('Stocks Returns'!B1934:E1934,$H$10:$K$10)</f>
        <v>-1.753904367317874E-3</v>
      </c>
      <c r="C1938" s="5">
        <f t="shared" si="91"/>
        <v>1.753904367317874E-3</v>
      </c>
      <c r="D1938" s="24">
        <f t="shared" si="92"/>
        <v>0.99883893915671007</v>
      </c>
      <c r="E1938" s="24">
        <f t="shared" si="93"/>
        <v>1.5933711370101316</v>
      </c>
    </row>
    <row r="1939" spans="1:5" ht="15" customHeight="1" x14ac:dyDescent="0.2">
      <c r="A1939" s="3">
        <f>'Stocks Returns'!A1935</f>
        <v>45005</v>
      </c>
      <c r="B1939" s="5">
        <f>SUMPRODUCT('Stocks Returns'!B1935:E1935,$H$10:$K$10)</f>
        <v>4.7752757013361973E-3</v>
      </c>
      <c r="C1939" s="5">
        <f t="shared" si="91"/>
        <v>-4.7752757013361973E-3</v>
      </c>
      <c r="D1939" s="24">
        <f t="shared" si="92"/>
        <v>1.0032787816033948</v>
      </c>
      <c r="E1939" s="24">
        <f t="shared" si="93"/>
        <v>1.597792125632352</v>
      </c>
    </row>
    <row r="1940" spans="1:5" ht="15" customHeight="1" x14ac:dyDescent="0.2">
      <c r="A1940" s="3">
        <f>'Stocks Returns'!A1936</f>
        <v>45006</v>
      </c>
      <c r="B1940" s="5">
        <f>SUMPRODUCT('Stocks Returns'!B1936:E1936,$H$10:$K$10)</f>
        <v>1.6155353714945583E-2</v>
      </c>
      <c r="C1940" s="5">
        <f t="shared" si="91"/>
        <v>-1.6155353714945583E-2</v>
      </c>
      <c r="D1940" s="24">
        <f t="shared" si="92"/>
        <v>1.0110172346526491</v>
      </c>
      <c r="E1940" s="24">
        <f t="shared" si="93"/>
        <v>1.6053075786981119</v>
      </c>
    </row>
    <row r="1941" spans="1:5" ht="15" customHeight="1" x14ac:dyDescent="0.2">
      <c r="A1941" s="3">
        <f>'Stocks Returns'!A1937</f>
        <v>45007</v>
      </c>
      <c r="B1941" s="5">
        <f>SUMPRODUCT('Stocks Returns'!B1937:E1937,$H$10:$K$10)</f>
        <v>-9.5606314431103366E-3</v>
      </c>
      <c r="C1941" s="5">
        <f t="shared" si="91"/>
        <v>9.5606314431103366E-3</v>
      </c>
      <c r="D1941" s="24">
        <f t="shared" si="92"/>
        <v>0.9935303647451712</v>
      </c>
      <c r="E1941" s="24">
        <f t="shared" si="93"/>
        <v>1.5879819045893777</v>
      </c>
    </row>
    <row r="1942" spans="1:5" ht="15" customHeight="1" x14ac:dyDescent="0.2">
      <c r="A1942" s="3">
        <f>'Stocks Returns'!A1938</f>
        <v>45008</v>
      </c>
      <c r="B1942" s="5">
        <f>SUMPRODUCT('Stocks Returns'!B1938:E1938,$H$10:$K$10)</f>
        <v>1.2237010551227749E-2</v>
      </c>
      <c r="C1942" s="5">
        <f t="shared" si="91"/>
        <v>-1.2237010551227749E-2</v>
      </c>
      <c r="D1942" s="24">
        <f t="shared" si="92"/>
        <v>1.008352761301321</v>
      </c>
      <c r="E1942" s="24">
        <f t="shared" si="93"/>
        <v>1.6027473369661411</v>
      </c>
    </row>
    <row r="1943" spans="1:5" ht="15" customHeight="1" x14ac:dyDescent="0.2">
      <c r="A1943" s="3">
        <f>'Stocks Returns'!A1939</f>
        <v>45009</v>
      </c>
      <c r="B1943" s="5">
        <f>SUMPRODUCT('Stocks Returns'!B1939:E1939,$H$10:$K$10)</f>
        <v>-9.1053252226115013E-3</v>
      </c>
      <c r="C1943" s="5">
        <f t="shared" si="91"/>
        <v>9.1053252226115013E-3</v>
      </c>
      <c r="D1943" s="24">
        <f t="shared" si="92"/>
        <v>0.9938399729751104</v>
      </c>
      <c r="E1943" s="24">
        <f t="shared" si="93"/>
        <v>1.5882992840525707</v>
      </c>
    </row>
    <row r="1944" spans="1:5" ht="15" customHeight="1" x14ac:dyDescent="0.2">
      <c r="A1944" s="3">
        <f>'Stocks Returns'!A1940</f>
        <v>45012</v>
      </c>
      <c r="B1944" s="5">
        <f>SUMPRODUCT('Stocks Returns'!B1940:E1940,$H$10:$K$10)</f>
        <v>1.4715527710281134E-3</v>
      </c>
      <c r="C1944" s="5">
        <f t="shared" si="91"/>
        <v>-1.4715527710281134E-3</v>
      </c>
      <c r="D1944" s="24">
        <f t="shared" si="92"/>
        <v>1.0010322500107853</v>
      </c>
      <c r="E1944" s="24">
        <f t="shared" si="93"/>
        <v>1.5955650093554414</v>
      </c>
    </row>
    <row r="1945" spans="1:5" ht="15" customHeight="1" x14ac:dyDescent="0.2">
      <c r="A1945" s="3">
        <f>'Stocks Returns'!A1941</f>
        <v>45013</v>
      </c>
      <c r="B1945" s="5">
        <f>SUMPRODUCT('Stocks Returns'!B1941:E1941,$H$10:$K$10)</f>
        <v>-5.8196015675937452E-3</v>
      </c>
      <c r="C1945" s="5">
        <f t="shared" si="91"/>
        <v>5.8196015675937452E-3</v>
      </c>
      <c r="D1945" s="24">
        <f t="shared" si="92"/>
        <v>0.99607426506052243</v>
      </c>
      <c r="E1945" s="24">
        <f t="shared" si="93"/>
        <v>1.5905784147305173</v>
      </c>
    </row>
    <row r="1946" spans="1:5" ht="15" customHeight="1" x14ac:dyDescent="0.2">
      <c r="A1946" s="3">
        <f>'Stocks Returns'!A1942</f>
        <v>45014</v>
      </c>
      <c r="B1946" s="5">
        <f>SUMPRODUCT('Stocks Returns'!B1942:E1942,$H$10:$K$10)</f>
        <v>1.5419338171681177E-2</v>
      </c>
      <c r="C1946" s="5">
        <f t="shared" si="91"/>
        <v>-1.5419338171681177E-2</v>
      </c>
      <c r="D1946" s="24">
        <f t="shared" si="92"/>
        <v>1.0105167440832294</v>
      </c>
      <c r="E1946" s="24">
        <f t="shared" si="93"/>
        <v>1.6048288763540823</v>
      </c>
    </row>
    <row r="1947" spans="1:5" ht="15" customHeight="1" x14ac:dyDescent="0.2">
      <c r="A1947" s="3">
        <f>'Stocks Returns'!A1943</f>
        <v>45015</v>
      </c>
      <c r="B1947" s="5">
        <f>SUMPRODUCT('Stocks Returns'!B1943:E1943,$H$10:$K$10)</f>
        <v>-2.0878332592115284E-3</v>
      </c>
      <c r="C1947" s="5">
        <f t="shared" si="91"/>
        <v>2.0878332592115284E-3</v>
      </c>
      <c r="D1947" s="24">
        <f t="shared" si="92"/>
        <v>0.99861186751022235</v>
      </c>
      <c r="E1947" s="24">
        <f t="shared" si="93"/>
        <v>1.5931429091432971</v>
      </c>
    </row>
    <row r="1948" spans="1:5" ht="15" customHeight="1" x14ac:dyDescent="0.2">
      <c r="A1948" s="3">
        <f>'Stocks Returns'!A1944</f>
        <v>45016</v>
      </c>
      <c r="B1948" s="5">
        <f>SUMPRODUCT('Stocks Returns'!B1944:E1944,$H$10:$K$10)</f>
        <v>1.3750722870418683E-2</v>
      </c>
      <c r="C1948" s="5">
        <f t="shared" si="91"/>
        <v>-1.3750722870418683E-2</v>
      </c>
      <c r="D1948" s="24">
        <f t="shared" si="92"/>
        <v>1.0093820856783708</v>
      </c>
      <c r="E1948" s="24">
        <f t="shared" si="93"/>
        <v>1.6037398262566496</v>
      </c>
    </row>
    <row r="1949" spans="1:5" ht="15" customHeight="1" x14ac:dyDescent="0.2">
      <c r="A1949" s="3">
        <f>'Stocks Returns'!A1945</f>
        <v>45019</v>
      </c>
      <c r="B1949" s="5">
        <f>SUMPRODUCT('Stocks Returns'!B1945:E1945,$H$10:$K$10)</f>
        <v>1.3788567000717903E-2</v>
      </c>
      <c r="C1949" s="5">
        <f t="shared" si="91"/>
        <v>-1.3788567000717903E-2</v>
      </c>
      <c r="D1949" s="24">
        <f t="shared" si="92"/>
        <v>1.0094078196869745</v>
      </c>
      <c r="E1949" s="24">
        <f t="shared" si="93"/>
        <v>1.6037645840662813</v>
      </c>
    </row>
    <row r="1950" spans="1:5" ht="15" customHeight="1" x14ac:dyDescent="0.2">
      <c r="A1950" s="3">
        <f>'Stocks Returns'!A1946</f>
        <v>45020</v>
      </c>
      <c r="B1950" s="5">
        <f>SUMPRODUCT('Stocks Returns'!B1946:E1946,$H$10:$K$10)</f>
        <v>-6.4388138769863913E-3</v>
      </c>
      <c r="C1950" s="5">
        <f t="shared" si="91"/>
        <v>6.4388138769863913E-3</v>
      </c>
      <c r="D1950" s="24">
        <f t="shared" si="92"/>
        <v>0.99565320069013552</v>
      </c>
      <c r="E1950" s="24">
        <f t="shared" si="93"/>
        <v>1.5901504126109662</v>
      </c>
    </row>
    <row r="1951" spans="1:5" ht="15" customHeight="1" x14ac:dyDescent="0.2">
      <c r="A1951" s="3">
        <f>'Stocks Returns'!A1947</f>
        <v>45021</v>
      </c>
      <c r="B1951" s="5">
        <f>SUMPRODUCT('Stocks Returns'!B1947:E1947,$H$10:$K$10)</f>
        <v>1.2527983051499052E-4</v>
      </c>
      <c r="C1951" s="5">
        <f t="shared" si="91"/>
        <v>-1.2527983051499052E-4</v>
      </c>
      <c r="D1951" s="24">
        <f t="shared" si="92"/>
        <v>1.0001167844112364</v>
      </c>
      <c r="E1951" s="24">
        <f t="shared" si="93"/>
        <v>1.5946516490237508</v>
      </c>
    </row>
    <row r="1952" spans="1:5" ht="15" customHeight="1" x14ac:dyDescent="0.2">
      <c r="A1952" s="3">
        <f>'Stocks Returns'!A1948</f>
        <v>45022</v>
      </c>
      <c r="B1952" s="5">
        <f>SUMPRODUCT('Stocks Returns'!B1948:E1948,$H$10:$K$10)</f>
        <v>-9.6265819580081107E-3</v>
      </c>
      <c r="C1952" s="5">
        <f t="shared" si="91"/>
        <v>9.6265819580081107E-3</v>
      </c>
      <c r="D1952" s="24">
        <f t="shared" si="92"/>
        <v>0.99348551839504073</v>
      </c>
      <c r="E1952" s="24">
        <f t="shared" si="93"/>
        <v>1.5879359011982885</v>
      </c>
    </row>
    <row r="1953" spans="1:5" ht="15" customHeight="1" x14ac:dyDescent="0.2">
      <c r="A1953" s="3">
        <f>'Stocks Returns'!A1949</f>
        <v>45023</v>
      </c>
      <c r="B1953" s="5">
        <f>SUMPRODUCT('Stocks Returns'!B1949:E1949,$H$10:$K$10)</f>
        <v>0</v>
      </c>
      <c r="C1953" s="5">
        <f t="shared" si="91"/>
        <v>0</v>
      </c>
      <c r="D1953" s="24">
        <f t="shared" si="92"/>
        <v>1.0000315941264861</v>
      </c>
      <c r="E1953" s="24">
        <f t="shared" si="93"/>
        <v>1.594566484021902</v>
      </c>
    </row>
    <row r="1954" spans="1:5" ht="15" customHeight="1" x14ac:dyDescent="0.2">
      <c r="A1954" s="3">
        <f>'Stocks Returns'!A1950</f>
        <v>45026</v>
      </c>
      <c r="B1954" s="5">
        <f>SUMPRODUCT('Stocks Returns'!B1950:E1950,$H$10:$K$10)</f>
        <v>3.5764924424764211E-3</v>
      </c>
      <c r="C1954" s="5">
        <f t="shared" si="91"/>
        <v>-3.5764924424764211E-3</v>
      </c>
      <c r="D1954" s="24">
        <f t="shared" si="92"/>
        <v>1.0024636089873702</v>
      </c>
      <c r="E1954" s="24">
        <f t="shared" si="93"/>
        <v>1.5969863421887636</v>
      </c>
    </row>
    <row r="1955" spans="1:5" ht="15" customHeight="1" x14ac:dyDescent="0.2">
      <c r="A1955" s="3">
        <f>'Stocks Returns'!A1951</f>
        <v>45027</v>
      </c>
      <c r="B1955" s="5">
        <f>SUMPRODUCT('Stocks Returns'!B1951:E1951,$H$10:$K$10)</f>
        <v>8.2353748097626651E-3</v>
      </c>
      <c r="C1955" s="5">
        <f t="shared" si="91"/>
        <v>-8.2353748097626651E-3</v>
      </c>
      <c r="D1955" s="24">
        <f t="shared" si="92"/>
        <v>1.0056316489971249</v>
      </c>
      <c r="E1955" s="24">
        <f t="shared" si="93"/>
        <v>1.6001028713898677</v>
      </c>
    </row>
    <row r="1956" spans="1:5" ht="15" customHeight="1" x14ac:dyDescent="0.2">
      <c r="A1956" s="3">
        <f>'Stocks Returns'!A1952</f>
        <v>45028</v>
      </c>
      <c r="B1956" s="5">
        <f>SUMPRODUCT('Stocks Returns'!B1952:E1952,$H$10:$K$10)</f>
        <v>-3.8044695017061163E-3</v>
      </c>
      <c r="C1956" s="5">
        <f t="shared" si="91"/>
        <v>3.8044695017061163E-3</v>
      </c>
      <c r="D1956" s="24">
        <f t="shared" si="92"/>
        <v>0.99744455486532602</v>
      </c>
      <c r="E1956" s="24">
        <f t="shared" si="93"/>
        <v>1.5919664083899969</v>
      </c>
    </row>
    <row r="1957" spans="1:5" ht="15" customHeight="1" x14ac:dyDescent="0.2">
      <c r="A1957" s="3">
        <f>'Stocks Returns'!A1953</f>
        <v>45029</v>
      </c>
      <c r="B1957" s="5">
        <f>SUMPRODUCT('Stocks Returns'!B1953:E1953,$H$10:$K$10)</f>
        <v>2.0628216501106598E-2</v>
      </c>
      <c r="C1957" s="5">
        <f t="shared" si="91"/>
        <v>-2.0628216501106598E-2</v>
      </c>
      <c r="D1957" s="24">
        <f t="shared" si="92"/>
        <v>1.0140587813472386</v>
      </c>
      <c r="E1957" s="24">
        <f t="shared" si="93"/>
        <v>1.6081946541398271</v>
      </c>
    </row>
    <row r="1958" spans="1:5" ht="15" customHeight="1" x14ac:dyDescent="0.2">
      <c r="A1958" s="3">
        <f>'Stocks Returns'!A1954</f>
        <v>45030</v>
      </c>
      <c r="B1958" s="5">
        <f>SUMPRODUCT('Stocks Returns'!B1954:E1954,$H$10:$K$10)</f>
        <v>4.6716452367667419E-3</v>
      </c>
      <c r="C1958" s="5">
        <f t="shared" si="91"/>
        <v>-4.6716452367667419E-3</v>
      </c>
      <c r="D1958" s="24">
        <f t="shared" si="92"/>
        <v>1.0032083128874876</v>
      </c>
      <c r="E1958" s="24">
        <f t="shared" si="93"/>
        <v>1.5977225741604439</v>
      </c>
    </row>
    <row r="1959" spans="1:5" ht="15" customHeight="1" x14ac:dyDescent="0.2">
      <c r="A1959" s="3">
        <f>'Stocks Returns'!A1955</f>
        <v>45033</v>
      </c>
      <c r="B1959" s="5">
        <f>SUMPRODUCT('Stocks Returns'!B1955:E1955,$H$10:$K$10)</f>
        <v>-1.2441369466864181E-3</v>
      </c>
      <c r="C1959" s="5">
        <f t="shared" si="91"/>
        <v>1.2441369466864181E-3</v>
      </c>
      <c r="D1959" s="24">
        <f t="shared" si="92"/>
        <v>0.99918558100273946</v>
      </c>
      <c r="E1959" s="24">
        <f t="shared" si="93"/>
        <v>1.5937191470580336</v>
      </c>
    </row>
    <row r="1960" spans="1:5" ht="15" customHeight="1" x14ac:dyDescent="0.2">
      <c r="A1960" s="3">
        <f>'Stocks Returns'!A1956</f>
        <v>45034</v>
      </c>
      <c r="B1960" s="5">
        <f>SUMPRODUCT('Stocks Returns'!B1956:E1956,$H$10:$K$10)</f>
        <v>6.6985099316466969E-4</v>
      </c>
      <c r="C1960" s="5">
        <f t="shared" si="91"/>
        <v>-6.6985099316466969E-4</v>
      </c>
      <c r="D1960" s="24">
        <f t="shared" si="92"/>
        <v>1.0004870928018381</v>
      </c>
      <c r="E1960" s="24">
        <f t="shared" si="93"/>
        <v>1.5950215100207652</v>
      </c>
    </row>
    <row r="1961" spans="1:5" ht="15" customHeight="1" x14ac:dyDescent="0.2">
      <c r="A1961" s="3">
        <f>'Stocks Returns'!A1957</f>
        <v>45035</v>
      </c>
      <c r="B1961" s="5">
        <f>SUMPRODUCT('Stocks Returns'!B1957:E1957,$H$10:$K$10)</f>
        <v>-5.3615329902956255E-3</v>
      </c>
      <c r="C1961" s="5">
        <f t="shared" si="91"/>
        <v>5.3615329902956255E-3</v>
      </c>
      <c r="D1961" s="24">
        <f t="shared" si="92"/>
        <v>0.99638575169308519</v>
      </c>
      <c r="E1961" s="24">
        <f t="shared" si="93"/>
        <v>1.590894580880863</v>
      </c>
    </row>
    <row r="1962" spans="1:5" ht="15" customHeight="1" x14ac:dyDescent="0.2">
      <c r="A1962" s="3">
        <f>'Stocks Returns'!A1958</f>
        <v>45036</v>
      </c>
      <c r="B1962" s="5">
        <f>SUMPRODUCT('Stocks Returns'!B1958:E1958,$H$10:$K$10)</f>
        <v>6.1769732188545513E-3</v>
      </c>
      <c r="C1962" s="5">
        <f t="shared" si="91"/>
        <v>-6.1769732188545513E-3</v>
      </c>
      <c r="D1962" s="24">
        <f t="shared" si="92"/>
        <v>1.0042319359153073</v>
      </c>
      <c r="E1962" s="24">
        <f t="shared" si="93"/>
        <v>1.5987309080576728</v>
      </c>
    </row>
    <row r="1963" spans="1:5" ht="15" customHeight="1" x14ac:dyDescent="0.2">
      <c r="A1963" s="3">
        <f>'Stocks Returns'!A1959</f>
        <v>45037</v>
      </c>
      <c r="B1963" s="5">
        <f>SUMPRODUCT('Stocks Returns'!B1959:E1959,$H$10:$K$10)</f>
        <v>-2.8966243249099748E-3</v>
      </c>
      <c r="C1963" s="5">
        <f t="shared" si="91"/>
        <v>2.8966243249099748E-3</v>
      </c>
      <c r="D1963" s="24">
        <f t="shared" si="92"/>
        <v>0.99806188958554742</v>
      </c>
      <c r="E1963" s="24">
        <f t="shared" si="93"/>
        <v>1.5925892786342679</v>
      </c>
    </row>
    <row r="1964" spans="1:5" ht="15" customHeight="1" x14ac:dyDescent="0.2">
      <c r="A1964" s="3">
        <f>'Stocks Returns'!A1960</f>
        <v>45040</v>
      </c>
      <c r="B1964" s="5">
        <f>SUMPRODUCT('Stocks Returns'!B1960:E1960,$H$10:$K$10)</f>
        <v>-4.5590007898938271E-3</v>
      </c>
      <c r="C1964" s="5">
        <f t="shared" si="91"/>
        <v>4.5590007898938271E-3</v>
      </c>
      <c r="D1964" s="24">
        <f t="shared" si="92"/>
        <v>0.99693147358935841</v>
      </c>
      <c r="E1964" s="24">
        <f t="shared" si="93"/>
        <v>1.5914475722589334</v>
      </c>
    </row>
    <row r="1965" spans="1:5" ht="15" customHeight="1" x14ac:dyDescent="0.2">
      <c r="A1965" s="3">
        <f>'Stocks Returns'!A1961</f>
        <v>45041</v>
      </c>
      <c r="B1965" s="5">
        <f>SUMPRODUCT('Stocks Returns'!B1961:E1961,$H$10:$K$10)</f>
        <v>-1.5449516102452342E-2</v>
      </c>
      <c r="C1965" s="5">
        <f t="shared" si="91"/>
        <v>1.5449516102452342E-2</v>
      </c>
      <c r="D1965" s="24">
        <f t="shared" si="92"/>
        <v>0.98952592317681864</v>
      </c>
      <c r="E1965" s="24">
        <f t="shared" si="93"/>
        <v>1.5838429294026497</v>
      </c>
    </row>
    <row r="1966" spans="1:5" ht="15" customHeight="1" x14ac:dyDescent="0.2">
      <c r="A1966" s="3">
        <f>'Stocks Returns'!A1962</f>
        <v>45042</v>
      </c>
      <c r="B1966" s="5">
        <f>SUMPRODUCT('Stocks Returns'!B1962:E1962,$H$10:$K$10)</f>
        <v>-6.0925970112952086E-3</v>
      </c>
      <c r="C1966" s="5">
        <f t="shared" si="91"/>
        <v>6.0925970112952086E-3</v>
      </c>
      <c r="D1966" s="24">
        <f t="shared" si="92"/>
        <v>0.99588862815880552</v>
      </c>
      <c r="E1966" s="24">
        <f t="shared" si="93"/>
        <v>1.5903898058345312</v>
      </c>
    </row>
    <row r="1967" spans="1:5" ht="15" customHeight="1" x14ac:dyDescent="0.2">
      <c r="A1967" s="3">
        <f>'Stocks Returns'!A1963</f>
        <v>45043</v>
      </c>
      <c r="B1967" s="5">
        <f>SUMPRODUCT('Stocks Returns'!B1963:E1963,$H$10:$K$10)</f>
        <v>1.1149015565547519E-3</v>
      </c>
      <c r="C1967" s="5">
        <f t="shared" si="91"/>
        <v>-1.1149015565547519E-3</v>
      </c>
      <c r="D1967" s="24">
        <f t="shared" si="92"/>
        <v>1.0007897271849435</v>
      </c>
      <c r="E1967" s="24">
        <f t="shared" si="93"/>
        <v>1.5953233710818597</v>
      </c>
    </row>
    <row r="1968" spans="1:5" ht="15" customHeight="1" x14ac:dyDescent="0.2">
      <c r="A1968" s="3">
        <f>'Stocks Returns'!A1964</f>
        <v>45044</v>
      </c>
      <c r="B1968" s="5">
        <f>SUMPRODUCT('Stocks Returns'!B1964:E1964,$H$10:$K$10)</f>
        <v>1.6269547077879077E-2</v>
      </c>
      <c r="C1968" s="5">
        <f t="shared" si="91"/>
        <v>-1.6269547077879077E-2</v>
      </c>
      <c r="D1968" s="24">
        <f t="shared" si="92"/>
        <v>1.011094886139444</v>
      </c>
      <c r="E1968" s="24">
        <f t="shared" si="93"/>
        <v>1.6053817579726846</v>
      </c>
    </row>
    <row r="1969" spans="1:5" ht="15" customHeight="1" x14ac:dyDescent="0.2">
      <c r="A1969" s="3">
        <f>'Stocks Returns'!A1965</f>
        <v>45047</v>
      </c>
      <c r="B1969" s="5">
        <f>SUMPRODUCT('Stocks Returns'!B1965:E1965,$H$10:$K$10)</f>
        <v>1.6180327556210101E-3</v>
      </c>
      <c r="C1969" s="5">
        <f t="shared" si="91"/>
        <v>-1.6180327556210101E-3</v>
      </c>
      <c r="D1969" s="24">
        <f t="shared" si="92"/>
        <v>1.0011318564003084</v>
      </c>
      <c r="E1969" s="24">
        <f t="shared" si="93"/>
        <v>1.595664184160281</v>
      </c>
    </row>
    <row r="1970" spans="1:5" ht="15" customHeight="1" x14ac:dyDescent="0.2">
      <c r="A1970" s="3">
        <f>'Stocks Returns'!A1966</f>
        <v>45048</v>
      </c>
      <c r="B1970" s="5">
        <f>SUMPRODUCT('Stocks Returns'!B1966:E1966,$H$10:$K$10)</f>
        <v>-2.126662581372837E-2</v>
      </c>
      <c r="C1970" s="5">
        <f t="shared" si="91"/>
        <v>2.126662581372837E-2</v>
      </c>
      <c r="D1970" s="24">
        <f t="shared" si="92"/>
        <v>0.98557028857315088</v>
      </c>
      <c r="E1970" s="24">
        <f t="shared" si="93"/>
        <v>1.5796927343903588</v>
      </c>
    </row>
    <row r="1971" spans="1:5" ht="15" customHeight="1" x14ac:dyDescent="0.2">
      <c r="A1971" s="3">
        <f>'Stocks Returns'!A1967</f>
        <v>45049</v>
      </c>
      <c r="B1971" s="5">
        <f>SUMPRODUCT('Stocks Returns'!B1967:E1967,$H$10:$K$10)</f>
        <v>-4.0115296243080504E-3</v>
      </c>
      <c r="C1971" s="5">
        <f t="shared" si="91"/>
        <v>4.0115296243080504E-3</v>
      </c>
      <c r="D1971" s="24">
        <f t="shared" si="92"/>
        <v>0.9973037539819567</v>
      </c>
      <c r="E1971" s="24">
        <f t="shared" si="93"/>
        <v>1.5918241325010769</v>
      </c>
    </row>
    <row r="1972" spans="1:5" ht="15" customHeight="1" x14ac:dyDescent="0.2">
      <c r="A1972" s="3">
        <f>'Stocks Returns'!A1968</f>
        <v>45050</v>
      </c>
      <c r="B1972" s="5">
        <f>SUMPRODUCT('Stocks Returns'!B1968:E1968,$H$10:$K$10)</f>
        <v>-1.7230359902106892E-3</v>
      </c>
      <c r="C1972" s="5">
        <f t="shared" si="91"/>
        <v>1.7230359902106892E-3</v>
      </c>
      <c r="D1972" s="24">
        <f t="shared" si="92"/>
        <v>0.99885992965314296</v>
      </c>
      <c r="E1972" s="24">
        <f t="shared" si="93"/>
        <v>1.5933922239992382</v>
      </c>
    </row>
    <row r="1973" spans="1:5" ht="15" customHeight="1" x14ac:dyDescent="0.2">
      <c r="A1973" s="3">
        <f>'Stocks Returns'!A1969</f>
        <v>45051</v>
      </c>
      <c r="B1973" s="5">
        <f>SUMPRODUCT('Stocks Returns'!B1969:E1969,$H$10:$K$10)</f>
        <v>2.446070798779618E-2</v>
      </c>
      <c r="C1973" s="5">
        <f t="shared" si="91"/>
        <v>-2.446070798779618E-2</v>
      </c>
      <c r="D1973" s="24">
        <f t="shared" si="92"/>
        <v>1.0166648755581875</v>
      </c>
      <c r="E1973" s="24">
        <f t="shared" si="93"/>
        <v>1.610638130160202</v>
      </c>
    </row>
    <row r="1974" spans="1:5" ht="15" customHeight="1" x14ac:dyDescent="0.2">
      <c r="A1974" s="3">
        <f>'Stocks Returns'!A1970</f>
        <v>45054</v>
      </c>
      <c r="B1974" s="5">
        <f>SUMPRODUCT('Stocks Returns'!B1970:E1970,$H$10:$K$10)</f>
        <v>8.804922096868307E-4</v>
      </c>
      <c r="C1974" s="5">
        <f t="shared" si="91"/>
        <v>-8.804922096868307E-4</v>
      </c>
      <c r="D1974" s="24">
        <f t="shared" si="92"/>
        <v>1.0006303288290732</v>
      </c>
      <c r="E1974" s="24">
        <f t="shared" si="93"/>
        <v>1.5951644257580595</v>
      </c>
    </row>
    <row r="1975" spans="1:5" ht="15" customHeight="1" x14ac:dyDescent="0.2">
      <c r="A1975" s="3">
        <f>'Stocks Returns'!A1971</f>
        <v>45055</v>
      </c>
      <c r="B1975" s="5">
        <f>SUMPRODUCT('Stocks Returns'!B1971:E1971,$H$10:$K$10)</f>
        <v>2.4992222590682271E-3</v>
      </c>
      <c r="C1975" s="5">
        <f t="shared" si="91"/>
        <v>-2.4992222590682271E-3</v>
      </c>
      <c r="D1975" s="24">
        <f t="shared" si="92"/>
        <v>1.0017310652626525</v>
      </c>
      <c r="E1975" s="24">
        <f t="shared" si="93"/>
        <v>1.5962599570604983</v>
      </c>
    </row>
    <row r="1976" spans="1:5" ht="15" customHeight="1" x14ac:dyDescent="0.2">
      <c r="A1976" s="3">
        <f>'Stocks Returns'!A1972</f>
        <v>45056</v>
      </c>
      <c r="B1976" s="5">
        <f>SUMPRODUCT('Stocks Returns'!B1972:E1972,$H$10:$K$10)</f>
        <v>-6.3534470004555877E-3</v>
      </c>
      <c r="C1976" s="5">
        <f t="shared" si="91"/>
        <v>6.3534470004555877E-3</v>
      </c>
      <c r="D1976" s="24">
        <f t="shared" si="92"/>
        <v>0.99571125016617645</v>
      </c>
      <c r="E1976" s="24">
        <f t="shared" si="93"/>
        <v>1.5902094603441721</v>
      </c>
    </row>
    <row r="1977" spans="1:5" ht="15" customHeight="1" x14ac:dyDescent="0.2">
      <c r="A1977" s="3">
        <f>'Stocks Returns'!A1973</f>
        <v>45057</v>
      </c>
      <c r="B1977" s="5">
        <f>SUMPRODUCT('Stocks Returns'!B1973:E1973,$H$10:$K$10)</f>
        <v>-2.1040233829603609E-3</v>
      </c>
      <c r="C1977" s="5">
        <f t="shared" si="91"/>
        <v>2.1040233829603609E-3</v>
      </c>
      <c r="D1977" s="24">
        <f t="shared" si="92"/>
        <v>0.99860085822607314</v>
      </c>
      <c r="E1977" s="24">
        <f t="shared" si="93"/>
        <v>1.5931318385728397</v>
      </c>
    </row>
    <row r="1978" spans="1:5" ht="15" customHeight="1" x14ac:dyDescent="0.2">
      <c r="A1978" s="3">
        <f>'Stocks Returns'!A1974</f>
        <v>45058</v>
      </c>
      <c r="B1978" s="5">
        <f>SUMPRODUCT('Stocks Returns'!B1974:E1974,$H$10:$K$10)</f>
        <v>2.147193476732809E-3</v>
      </c>
      <c r="C1978" s="5">
        <f t="shared" si="91"/>
        <v>-2.147193476732809E-3</v>
      </c>
      <c r="D1978" s="24">
        <f t="shared" si="92"/>
        <v>1.0014916856906646</v>
      </c>
      <c r="E1978" s="24">
        <f t="shared" si="93"/>
        <v>1.5960221229024629</v>
      </c>
    </row>
    <row r="1979" spans="1:5" ht="15" customHeight="1" x14ac:dyDescent="0.2">
      <c r="A1979" s="3">
        <f>'Stocks Returns'!A1975</f>
        <v>45061</v>
      </c>
      <c r="B1979" s="5">
        <f>SUMPRODUCT('Stocks Returns'!B1975:E1975,$H$10:$K$10)</f>
        <v>7.3407292478102678E-3</v>
      </c>
      <c r="C1979" s="5">
        <f t="shared" si="91"/>
        <v>-7.3407292478102678E-3</v>
      </c>
      <c r="D1979" s="24">
        <f t="shared" si="92"/>
        <v>1.0050232900149971</v>
      </c>
      <c r="E1979" s="24">
        <f t="shared" si="93"/>
        <v>1.5995075457544008</v>
      </c>
    </row>
    <row r="1980" spans="1:5" ht="15" customHeight="1" x14ac:dyDescent="0.2">
      <c r="A1980" s="3">
        <f>'Stocks Returns'!A1976</f>
        <v>45062</v>
      </c>
      <c r="B1980" s="5">
        <f>SUMPRODUCT('Stocks Returns'!B1976:E1976,$H$10:$K$10)</f>
        <v>-1.0671677071879163E-2</v>
      </c>
      <c r="C1980" s="5">
        <f t="shared" si="91"/>
        <v>1.0671677071879163E-2</v>
      </c>
      <c r="D1980" s="24">
        <f t="shared" si="92"/>
        <v>0.99277485371760843</v>
      </c>
      <c r="E1980" s="24">
        <f t="shared" si="93"/>
        <v>1.587205841865245</v>
      </c>
    </row>
    <row r="1981" spans="1:5" ht="15" customHeight="1" x14ac:dyDescent="0.2">
      <c r="A1981" s="3">
        <f>'Stocks Returns'!A1977</f>
        <v>45063</v>
      </c>
      <c r="B1981" s="5">
        <f>SUMPRODUCT('Stocks Returns'!B1977:E1977,$H$10:$K$10)</f>
        <v>1.1424877889116678E-2</v>
      </c>
      <c r="C1981" s="5">
        <f t="shared" si="91"/>
        <v>-1.1424877889116678E-2</v>
      </c>
      <c r="D1981" s="24">
        <f t="shared" si="92"/>
        <v>1.0078005110910855</v>
      </c>
      <c r="E1981" s="24">
        <f t="shared" si="93"/>
        <v>1.6022130726745036</v>
      </c>
    </row>
    <row r="1982" spans="1:5" ht="15" customHeight="1" x14ac:dyDescent="0.2">
      <c r="A1982" s="3">
        <f>'Stocks Returns'!A1978</f>
        <v>45064</v>
      </c>
      <c r="B1982" s="5">
        <f>SUMPRODUCT('Stocks Returns'!B1978:E1978,$H$10:$K$10)</f>
        <v>5.4531434136006517E-3</v>
      </c>
      <c r="C1982" s="5">
        <f t="shared" si="91"/>
        <v>-5.4531434136006517E-3</v>
      </c>
      <c r="D1982" s="24">
        <f t="shared" si="92"/>
        <v>1.0037397316477346</v>
      </c>
      <c r="E1982" s="24">
        <f t="shared" si="93"/>
        <v>1.5982465825370324</v>
      </c>
    </row>
    <row r="1983" spans="1:5" ht="15" customHeight="1" x14ac:dyDescent="0.2">
      <c r="A1983" s="3">
        <f>'Stocks Returns'!A1979</f>
        <v>45065</v>
      </c>
      <c r="B1983" s="5">
        <f>SUMPRODUCT('Stocks Returns'!B1979:E1979,$H$10:$K$10)</f>
        <v>-1.4992291852840354E-3</v>
      </c>
      <c r="C1983" s="5">
        <f t="shared" si="91"/>
        <v>1.4992291852840354E-3</v>
      </c>
      <c r="D1983" s="24">
        <f t="shared" si="92"/>
        <v>0.99901211828049308</v>
      </c>
      <c r="E1983" s="24">
        <f t="shared" si="93"/>
        <v>1.5935450596367924</v>
      </c>
    </row>
    <row r="1984" spans="1:5" ht="15" customHeight="1" x14ac:dyDescent="0.2">
      <c r="A1984" s="3">
        <f>'Stocks Returns'!A1980</f>
        <v>45068</v>
      </c>
      <c r="B1984" s="5">
        <f>SUMPRODUCT('Stocks Returns'!B1980:E1980,$H$10:$K$10)</f>
        <v>-6.6757685895938714E-3</v>
      </c>
      <c r="C1984" s="5">
        <f t="shared" si="91"/>
        <v>6.6757685895938714E-3</v>
      </c>
      <c r="D1984" s="24">
        <f t="shared" si="92"/>
        <v>0.9954920714855624</v>
      </c>
      <c r="E1984" s="24">
        <f t="shared" si="93"/>
        <v>1.5899864425070653</v>
      </c>
    </row>
    <row r="1985" spans="1:5" ht="15" customHeight="1" x14ac:dyDescent="0.2">
      <c r="A1985" s="3">
        <f>'Stocks Returns'!A1981</f>
        <v>45069</v>
      </c>
      <c r="B1985" s="5">
        <f>SUMPRODUCT('Stocks Returns'!B1981:E1981,$H$10:$K$10)</f>
        <v>-2.8151591840730864E-2</v>
      </c>
      <c r="C1985" s="5">
        <f t="shared" si="91"/>
        <v>2.8151591840730864E-2</v>
      </c>
      <c r="D1985" s="24">
        <f t="shared" si="92"/>
        <v>0.98088851167478919</v>
      </c>
      <c r="E1985" s="24">
        <f t="shared" si="93"/>
        <v>1.5747021537349322</v>
      </c>
    </row>
    <row r="1986" spans="1:5" ht="15" customHeight="1" x14ac:dyDescent="0.2">
      <c r="A1986" s="3">
        <f>'Stocks Returns'!A1982</f>
        <v>45070</v>
      </c>
      <c r="B1986" s="5">
        <f>SUMPRODUCT('Stocks Returns'!B1982:E1982,$H$10:$K$10)</f>
        <v>-1.3495263240149531E-2</v>
      </c>
      <c r="C1986" s="5">
        <f t="shared" si="91"/>
        <v>1.3495263240149531E-2</v>
      </c>
      <c r="D1986" s="24">
        <f t="shared" si="92"/>
        <v>0.99085481512318452</v>
      </c>
      <c r="E1986" s="24">
        <f t="shared" si="93"/>
        <v>1.5852234550007149</v>
      </c>
    </row>
    <row r="1987" spans="1:5" ht="15" customHeight="1" x14ac:dyDescent="0.2">
      <c r="A1987" s="3">
        <f>'Stocks Returns'!A1983</f>
        <v>45071</v>
      </c>
      <c r="B1987" s="5">
        <f>SUMPRODUCT('Stocks Returns'!B1983:E1983,$H$10:$K$10)</f>
        <v>5.1436993495889817E-3</v>
      </c>
      <c r="C1987" s="5">
        <f t="shared" si="91"/>
        <v>-5.1436993495889817E-3</v>
      </c>
      <c r="D1987" s="24">
        <f t="shared" si="92"/>
        <v>1.0035293096842066</v>
      </c>
      <c r="E1987" s="24">
        <f t="shared" si="93"/>
        <v>1.598039230843578</v>
      </c>
    </row>
    <row r="1988" spans="1:5" ht="15" customHeight="1" x14ac:dyDescent="0.2">
      <c r="A1988" s="3">
        <f>'Stocks Returns'!A1984</f>
        <v>45072</v>
      </c>
      <c r="B1988" s="5">
        <f>SUMPRODUCT('Stocks Returns'!B1984:E1984,$H$10:$K$10)</f>
        <v>1.1024769310569189E-2</v>
      </c>
      <c r="C1988" s="5">
        <f t="shared" si="91"/>
        <v>-1.1024769310569189E-2</v>
      </c>
      <c r="D1988" s="24">
        <f t="shared" si="92"/>
        <v>1.0075284372576732</v>
      </c>
      <c r="E1988" s="24">
        <f t="shared" si="93"/>
        <v>1.6019494041877977</v>
      </c>
    </row>
    <row r="1989" spans="1:5" ht="15" customHeight="1" x14ac:dyDescent="0.2">
      <c r="A1989" s="3">
        <f>'Stocks Returns'!A1985</f>
        <v>45075</v>
      </c>
      <c r="B1989" s="5">
        <f>SUMPRODUCT('Stocks Returns'!B1985:E1985,$H$10:$K$10)</f>
        <v>0</v>
      </c>
      <c r="C1989" s="5">
        <f t="shared" si="91"/>
        <v>0</v>
      </c>
      <c r="D1989" s="24">
        <f t="shared" si="92"/>
        <v>1.0000315941264861</v>
      </c>
      <c r="E1989" s="24">
        <f t="shared" si="93"/>
        <v>1.594566484021902</v>
      </c>
    </row>
    <row r="1990" spans="1:5" ht="15" customHeight="1" x14ac:dyDescent="0.2">
      <c r="A1990" s="3">
        <f>'Stocks Returns'!A1986</f>
        <v>45076</v>
      </c>
      <c r="B1990" s="5">
        <f>SUMPRODUCT('Stocks Returns'!B1986:E1986,$H$10:$K$10)</f>
        <v>-1.5237520307072983E-2</v>
      </c>
      <c r="C1990" s="5">
        <f t="shared" ref="C1990:C2053" si="94">-B1990</f>
        <v>1.5237520307072983E-2</v>
      </c>
      <c r="D1990" s="24">
        <f t="shared" ref="D1990:D2053" si="95">1+$H$13+$H$19*(B1990-$H$13)</f>
        <v>0.98967008031767656</v>
      </c>
      <c r="E1990" s="24">
        <f t="shared" ref="E1990:E2053" si="96">$H$22*D1990-$H$23*D1990^2-LN(1+$H$24*EXP(1-D1990^3))</f>
        <v>1.5839930225219407</v>
      </c>
    </row>
    <row r="1991" spans="1:5" ht="15" customHeight="1" x14ac:dyDescent="0.2">
      <c r="A1991" s="3">
        <f>'Stocks Returns'!A1987</f>
        <v>45077</v>
      </c>
      <c r="B1991" s="5">
        <f>SUMPRODUCT('Stocks Returns'!B1987:E1987,$H$10:$K$10)</f>
        <v>-4.1758453274540397E-3</v>
      </c>
      <c r="C1991" s="5">
        <f t="shared" si="94"/>
        <v>4.1758453274540397E-3</v>
      </c>
      <c r="D1991" s="24">
        <f t="shared" si="95"/>
        <v>0.99719201930381751</v>
      </c>
      <c r="E1991" s="24">
        <f t="shared" si="96"/>
        <v>1.5917111711786442</v>
      </c>
    </row>
    <row r="1992" spans="1:5" ht="15" customHeight="1" x14ac:dyDescent="0.2">
      <c r="A1992" s="3">
        <f>'Stocks Returns'!A1988</f>
        <v>45078</v>
      </c>
      <c r="B1992" s="5">
        <f>SUMPRODUCT('Stocks Returns'!B1988:E1988,$H$10:$K$10)</f>
        <v>2.420267803357808E-2</v>
      </c>
      <c r="C1992" s="5">
        <f t="shared" si="94"/>
        <v>-2.420267803357808E-2</v>
      </c>
      <c r="D1992" s="24">
        <f t="shared" si="95"/>
        <v>1.0164894151893193</v>
      </c>
      <c r="E1992" s="24">
        <f t="shared" si="96"/>
        <v>1.610474498425061</v>
      </c>
    </row>
    <row r="1993" spans="1:5" ht="15" customHeight="1" x14ac:dyDescent="0.2">
      <c r="A1993" s="3">
        <f>'Stocks Returns'!A1989</f>
        <v>45079</v>
      </c>
      <c r="B1993" s="5">
        <f>SUMPRODUCT('Stocks Returns'!B1989:E1989,$H$10:$K$10)</f>
        <v>9.9379575893303387E-3</v>
      </c>
      <c r="C1993" s="5">
        <f t="shared" si="94"/>
        <v>-9.9379575893303387E-3</v>
      </c>
      <c r="D1993" s="24">
        <f t="shared" si="95"/>
        <v>1.0067894052872308</v>
      </c>
      <c r="E1993" s="24">
        <f t="shared" si="96"/>
        <v>1.6012316869798617</v>
      </c>
    </row>
    <row r="1994" spans="1:5" ht="15" customHeight="1" x14ac:dyDescent="0.2">
      <c r="A1994" s="3">
        <f>'Stocks Returns'!A1990</f>
        <v>45082</v>
      </c>
      <c r="B1994" s="5">
        <f>SUMPRODUCT('Stocks Returns'!B1990:E1990,$H$10:$K$10)</f>
        <v>-1.0042981804958544E-2</v>
      </c>
      <c r="C1994" s="5">
        <f t="shared" si="94"/>
        <v>1.0042981804958544E-2</v>
      </c>
      <c r="D1994" s="24">
        <f t="shared" si="95"/>
        <v>0.99320236649911442</v>
      </c>
      <c r="E1994" s="24">
        <f t="shared" si="96"/>
        <v>1.5876452606435638</v>
      </c>
    </row>
    <row r="1995" spans="1:5" ht="15" customHeight="1" x14ac:dyDescent="0.2">
      <c r="A1995" s="3">
        <f>'Stocks Returns'!A1991</f>
        <v>45083</v>
      </c>
      <c r="B1995" s="5">
        <f>SUMPRODUCT('Stocks Returns'!B1991:E1991,$H$10:$K$10)</f>
        <v>8.1418467148653747E-3</v>
      </c>
      <c r="C1995" s="5">
        <f t="shared" si="94"/>
        <v>-8.1418467148653747E-3</v>
      </c>
      <c r="D1995" s="24">
        <f t="shared" si="95"/>
        <v>1.0055680498925947</v>
      </c>
      <c r="E1995" s="24">
        <f t="shared" si="96"/>
        <v>1.6000407048626748</v>
      </c>
    </row>
    <row r="1996" spans="1:5" ht="15" customHeight="1" x14ac:dyDescent="0.2">
      <c r="A1996" s="3">
        <f>'Stocks Returns'!A1992</f>
        <v>45084</v>
      </c>
      <c r="B1996" s="5">
        <f>SUMPRODUCT('Stocks Returns'!B1992:E1992,$H$10:$K$10)</f>
        <v>-8.3623449460807648E-3</v>
      </c>
      <c r="C1996" s="5">
        <f t="shared" si="94"/>
        <v>8.3623449460807648E-3</v>
      </c>
      <c r="D1996" s="24">
        <f t="shared" si="95"/>
        <v>0.99434519956315126</v>
      </c>
      <c r="E1996" s="24">
        <f t="shared" si="96"/>
        <v>1.5888163785811553</v>
      </c>
    </row>
    <row r="1997" spans="1:5" ht="15" customHeight="1" x14ac:dyDescent="0.2">
      <c r="A1997" s="3">
        <f>'Stocks Returns'!A1993</f>
        <v>45085</v>
      </c>
      <c r="B1997" s="5">
        <f>SUMPRODUCT('Stocks Returns'!B1993:E1993,$H$10:$K$10)</f>
        <v>-9.3040842182319037E-3</v>
      </c>
      <c r="C1997" s="5">
        <f t="shared" si="94"/>
        <v>9.3040842182319037E-3</v>
      </c>
      <c r="D1997" s="24">
        <f t="shared" si="95"/>
        <v>0.99370481685808854</v>
      </c>
      <c r="E1997" s="24">
        <f t="shared" si="96"/>
        <v>1.5881607820519181</v>
      </c>
    </row>
    <row r="1998" spans="1:5" ht="15" customHeight="1" x14ac:dyDescent="0.2">
      <c r="A1998" s="3">
        <f>'Stocks Returns'!A1994</f>
        <v>45086</v>
      </c>
      <c r="B1998" s="5">
        <f>SUMPRODUCT('Stocks Returns'!B1994:E1994,$H$10:$K$10)</f>
        <v>1.4402500792721742E-3</v>
      </c>
      <c r="C1998" s="5">
        <f t="shared" si="94"/>
        <v>-1.4402500792721742E-3</v>
      </c>
      <c r="D1998" s="24">
        <f t="shared" si="95"/>
        <v>1.0010109641803913</v>
      </c>
      <c r="E1998" s="24">
        <f t="shared" si="96"/>
        <v>1.5955438105969724</v>
      </c>
    </row>
    <row r="1999" spans="1:5" ht="15" customHeight="1" x14ac:dyDescent="0.2">
      <c r="A1999" s="3">
        <f>'Stocks Returns'!A1995</f>
        <v>45089</v>
      </c>
      <c r="B1999" s="5">
        <f>SUMPRODUCT('Stocks Returns'!B1995:E1995,$H$10:$K$10)</f>
        <v>1.3426420522958799E-2</v>
      </c>
      <c r="C1999" s="5">
        <f t="shared" si="94"/>
        <v>-1.3426420522958799E-2</v>
      </c>
      <c r="D1999" s="24">
        <f t="shared" si="95"/>
        <v>1.0091615600820982</v>
      </c>
      <c r="E1999" s="24">
        <f t="shared" si="96"/>
        <v>1.6035275554737827</v>
      </c>
    </row>
    <row r="2000" spans="1:5" ht="15" customHeight="1" x14ac:dyDescent="0.2">
      <c r="A2000" s="3">
        <f>'Stocks Returns'!A1996</f>
        <v>45090</v>
      </c>
      <c r="B2000" s="5">
        <f>SUMPRODUCT('Stocks Returns'!B1996:E1996,$H$10:$K$10)</f>
        <v>-8.6828197920707246E-3</v>
      </c>
      <c r="C2000" s="5">
        <f t="shared" si="94"/>
        <v>8.6828197920707246E-3</v>
      </c>
      <c r="D2000" s="24">
        <f t="shared" si="95"/>
        <v>0.99412727666787815</v>
      </c>
      <c r="E2000" s="24">
        <f t="shared" si="96"/>
        <v>1.5885934603537817</v>
      </c>
    </row>
    <row r="2001" spans="1:5" ht="15" customHeight="1" x14ac:dyDescent="0.2">
      <c r="A2001" s="3">
        <f>'Stocks Returns'!A1997</f>
        <v>45091</v>
      </c>
      <c r="B2001" s="5">
        <f>SUMPRODUCT('Stocks Returns'!B1997:E1997,$H$10:$K$10)</f>
        <v>9.6892569767152974E-4</v>
      </c>
      <c r="C2001" s="5">
        <f t="shared" si="94"/>
        <v>-9.6892569767152974E-4</v>
      </c>
      <c r="D2001" s="24">
        <f t="shared" si="95"/>
        <v>1.0006904636009029</v>
      </c>
      <c r="E2001" s="24">
        <f t="shared" si="96"/>
        <v>1.5952244015737802</v>
      </c>
    </row>
    <row r="2002" spans="1:5" ht="15" customHeight="1" x14ac:dyDescent="0.2">
      <c r="A2002" s="3">
        <f>'Stocks Returns'!A1998</f>
        <v>45092</v>
      </c>
      <c r="B2002" s="5">
        <f>SUMPRODUCT('Stocks Returns'!B1998:E1998,$H$10:$K$10)</f>
        <v>1.0173641376535888E-2</v>
      </c>
      <c r="C2002" s="5">
        <f t="shared" si="94"/>
        <v>-1.0173641376535888E-2</v>
      </c>
      <c r="D2002" s="24">
        <f t="shared" si="95"/>
        <v>1.0069496702625307</v>
      </c>
      <c r="E2002" s="24">
        <f t="shared" si="96"/>
        <v>1.6013875178325605</v>
      </c>
    </row>
    <row r="2003" spans="1:5" ht="15" customHeight="1" x14ac:dyDescent="0.2">
      <c r="A2003" s="3">
        <f>'Stocks Returns'!A1999</f>
        <v>45093</v>
      </c>
      <c r="B2003" s="5">
        <f>SUMPRODUCT('Stocks Returns'!B1999:E1999,$H$10:$K$10)</f>
        <v>1.128122789329908E-2</v>
      </c>
      <c r="C2003" s="5">
        <f t="shared" si="94"/>
        <v>-1.128122789329908E-2</v>
      </c>
      <c r="D2003" s="24">
        <f t="shared" si="95"/>
        <v>1.0077028290939296</v>
      </c>
      <c r="E2003" s="24">
        <f t="shared" si="96"/>
        <v>1.6021184430236504</v>
      </c>
    </row>
    <row r="2004" spans="1:5" ht="15" customHeight="1" x14ac:dyDescent="0.2">
      <c r="A2004" s="3">
        <f>'Stocks Returns'!A2000</f>
        <v>45096</v>
      </c>
      <c r="B2004" s="5">
        <f>SUMPRODUCT('Stocks Returns'!B2000:E2000,$H$10:$K$10)</f>
        <v>0</v>
      </c>
      <c r="C2004" s="5">
        <f t="shared" si="94"/>
        <v>0</v>
      </c>
      <c r="D2004" s="24">
        <f t="shared" si="95"/>
        <v>1.0000315941264861</v>
      </c>
      <c r="E2004" s="24">
        <f t="shared" si="96"/>
        <v>1.594566484021902</v>
      </c>
    </row>
    <row r="2005" spans="1:5" ht="15" customHeight="1" x14ac:dyDescent="0.2">
      <c r="A2005" s="3">
        <f>'Stocks Returns'!A2001</f>
        <v>45097</v>
      </c>
      <c r="B2005" s="5">
        <f>SUMPRODUCT('Stocks Returns'!B2001:E2001,$H$10:$K$10)</f>
        <v>-1.0884909276283295E-2</v>
      </c>
      <c r="C2005" s="5">
        <f t="shared" si="94"/>
        <v>1.0884909276283295E-2</v>
      </c>
      <c r="D2005" s="24">
        <f t="shared" si="95"/>
        <v>0.99262985581861352</v>
      </c>
      <c r="E2005" s="24">
        <f t="shared" si="96"/>
        <v>1.5870566421853594</v>
      </c>
    </row>
    <row r="2006" spans="1:5" ht="15" customHeight="1" x14ac:dyDescent="0.2">
      <c r="A2006" s="3">
        <f>'Stocks Returns'!A2002</f>
        <v>45098</v>
      </c>
      <c r="B2006" s="5">
        <f>SUMPRODUCT('Stocks Returns'!B2002:E2002,$H$10:$K$10)</f>
        <v>1.9313121058896446E-3</v>
      </c>
      <c r="C2006" s="5">
        <f t="shared" si="94"/>
        <v>-1.9313121058896446E-3</v>
      </c>
      <c r="D2006" s="24">
        <f t="shared" si="95"/>
        <v>1.0013448863584911</v>
      </c>
      <c r="E2006" s="24">
        <f t="shared" si="96"/>
        <v>1.5958761575669729</v>
      </c>
    </row>
    <row r="2007" spans="1:5" ht="15" customHeight="1" x14ac:dyDescent="0.2">
      <c r="A2007" s="3">
        <f>'Stocks Returns'!A2003</f>
        <v>45099</v>
      </c>
      <c r="B2007" s="5">
        <f>SUMPRODUCT('Stocks Returns'!B2003:E2003,$H$10:$K$10)</f>
        <v>4.6897006583405962E-3</v>
      </c>
      <c r="C2007" s="5">
        <f t="shared" si="94"/>
        <v>-4.6897006583405962E-3</v>
      </c>
      <c r="D2007" s="24">
        <f t="shared" si="95"/>
        <v>1.0032205905741578</v>
      </c>
      <c r="E2007" s="24">
        <f t="shared" si="96"/>
        <v>1.5977346934748717</v>
      </c>
    </row>
    <row r="2008" spans="1:5" ht="15" customHeight="1" x14ac:dyDescent="0.2">
      <c r="A2008" s="3">
        <f>'Stocks Returns'!A2004</f>
        <v>45100</v>
      </c>
      <c r="B2008" s="5">
        <f>SUMPRODUCT('Stocks Returns'!B2004:E2004,$H$10:$K$10)</f>
        <v>3.5854800806232605E-3</v>
      </c>
      <c r="C2008" s="5">
        <f t="shared" si="94"/>
        <v>-3.5854800806232605E-3</v>
      </c>
      <c r="D2008" s="24">
        <f t="shared" si="95"/>
        <v>1.00246972058131</v>
      </c>
      <c r="E2008" s="24">
        <f t="shared" si="96"/>
        <v>1.5969923933327956</v>
      </c>
    </row>
    <row r="2009" spans="1:5" ht="15" customHeight="1" x14ac:dyDescent="0.2">
      <c r="A2009" s="3">
        <f>'Stocks Returns'!A2005</f>
        <v>45103</v>
      </c>
      <c r="B2009" s="5">
        <f>SUMPRODUCT('Stocks Returns'!B2005:E2005,$H$10:$K$10)</f>
        <v>-1.2190418032453708E-2</v>
      </c>
      <c r="C2009" s="5">
        <f t="shared" si="94"/>
        <v>1.2190418032453708E-2</v>
      </c>
      <c r="D2009" s="24">
        <f t="shared" si="95"/>
        <v>0.99174210986441769</v>
      </c>
      <c r="E2009" s="24">
        <f t="shared" si="96"/>
        <v>1.5861413651033589</v>
      </c>
    </row>
    <row r="2010" spans="1:5" ht="15" customHeight="1" x14ac:dyDescent="0.2">
      <c r="A2010" s="3">
        <f>'Stocks Returns'!A2006</f>
        <v>45104</v>
      </c>
      <c r="B2010" s="5">
        <f>SUMPRODUCT('Stocks Returns'!B2006:E2006,$H$10:$K$10)</f>
        <v>7.8429128457295286E-3</v>
      </c>
      <c r="C2010" s="5">
        <f t="shared" si="94"/>
        <v>-7.8429128457295286E-3</v>
      </c>
      <c r="D2010" s="24">
        <f t="shared" si="95"/>
        <v>1.0053647748615824</v>
      </c>
      <c r="E2010" s="24">
        <f t="shared" si="96"/>
        <v>1.5998418989258933</v>
      </c>
    </row>
    <row r="2011" spans="1:5" ht="15" customHeight="1" x14ac:dyDescent="0.2">
      <c r="A2011" s="3">
        <f>'Stocks Returns'!A2007</f>
        <v>45105</v>
      </c>
      <c r="B2011" s="5">
        <f>SUMPRODUCT('Stocks Returns'!B2007:E2007,$H$10:$K$10)</f>
        <v>1.775751921775317E-3</v>
      </c>
      <c r="C2011" s="5">
        <f t="shared" si="94"/>
        <v>-1.775751921775317E-3</v>
      </c>
      <c r="D2011" s="24">
        <f t="shared" si="95"/>
        <v>1.0012391054332934</v>
      </c>
      <c r="E2011" s="24">
        <f t="shared" si="96"/>
        <v>1.5957709240229336</v>
      </c>
    </row>
    <row r="2012" spans="1:5" ht="15" customHeight="1" x14ac:dyDescent="0.2">
      <c r="A2012" s="3">
        <f>'Stocks Returns'!A2008</f>
        <v>45106</v>
      </c>
      <c r="B2012" s="5">
        <f>SUMPRODUCT('Stocks Returns'!B2008:E2008,$H$10:$K$10)</f>
        <v>2.6671261317768844E-2</v>
      </c>
      <c r="C2012" s="5">
        <f t="shared" si="94"/>
        <v>-2.6671261317768844E-2</v>
      </c>
      <c r="D2012" s="24">
        <f t="shared" si="95"/>
        <v>1.0181680518225691</v>
      </c>
      <c r="E2012" s="24">
        <f t="shared" si="96"/>
        <v>1.612034749123594</v>
      </c>
    </row>
    <row r="2013" spans="1:5" ht="15" customHeight="1" x14ac:dyDescent="0.2">
      <c r="A2013" s="3">
        <f>'Stocks Returns'!A2009</f>
        <v>45107</v>
      </c>
      <c r="B2013" s="5">
        <f>SUMPRODUCT('Stocks Returns'!B2009:E2009,$H$10:$K$10)</f>
        <v>1.4719528017824175E-2</v>
      </c>
      <c r="C2013" s="5">
        <f t="shared" si="94"/>
        <v>-1.4719528017824175E-2</v>
      </c>
      <c r="D2013" s="24">
        <f t="shared" si="95"/>
        <v>1.0100408731786066</v>
      </c>
      <c r="E2013" s="24">
        <f t="shared" si="96"/>
        <v>1.6043727729633641</v>
      </c>
    </row>
    <row r="2014" spans="1:5" ht="15" customHeight="1" x14ac:dyDescent="0.2">
      <c r="A2014" s="3">
        <f>'Stocks Returns'!A2010</f>
        <v>45110</v>
      </c>
      <c r="B2014" s="5">
        <f>SUMPRODUCT('Stocks Returns'!B2010:E2010,$H$10:$K$10)</f>
        <v>2.8564365167880338E-3</v>
      </c>
      <c r="C2014" s="5">
        <f t="shared" si="94"/>
        <v>-2.8564365167880338E-3</v>
      </c>
      <c r="D2014" s="24">
        <f t="shared" si="95"/>
        <v>1.0019739709579021</v>
      </c>
      <c r="E2014" s="24">
        <f t="shared" si="96"/>
        <v>1.5965010594651701</v>
      </c>
    </row>
    <row r="2015" spans="1:5" ht="15" customHeight="1" x14ac:dyDescent="0.2">
      <c r="A2015" s="3">
        <f>'Stocks Returns'!A2011</f>
        <v>45111</v>
      </c>
      <c r="B2015" s="5">
        <f>SUMPRODUCT('Stocks Returns'!B2011:E2011,$H$10:$K$10)</f>
        <v>0</v>
      </c>
      <c r="C2015" s="5">
        <f t="shared" si="94"/>
        <v>0</v>
      </c>
      <c r="D2015" s="24">
        <f t="shared" si="95"/>
        <v>1.0000315941264861</v>
      </c>
      <c r="E2015" s="24">
        <f t="shared" si="96"/>
        <v>1.594566484021902</v>
      </c>
    </row>
    <row r="2016" spans="1:5" ht="15" customHeight="1" x14ac:dyDescent="0.2">
      <c r="A2016" s="3">
        <f>'Stocks Returns'!A2012</f>
        <v>45112</v>
      </c>
      <c r="B2016" s="5">
        <f>SUMPRODUCT('Stocks Returns'!B2012:E2012,$H$10:$K$10)</f>
        <v>3.8141175388459975E-3</v>
      </c>
      <c r="C2016" s="5">
        <f t="shared" si="94"/>
        <v>-3.8141175388459975E-3</v>
      </c>
      <c r="D2016" s="24">
        <f t="shared" si="95"/>
        <v>1.0026251940529014</v>
      </c>
      <c r="E2016" s="24">
        <f t="shared" si="96"/>
        <v>1.5971462785149575</v>
      </c>
    </row>
    <row r="2017" spans="1:5" ht="15" customHeight="1" x14ac:dyDescent="0.2">
      <c r="A2017" s="3">
        <f>'Stocks Returns'!A2013</f>
        <v>45113</v>
      </c>
      <c r="B2017" s="5">
        <f>SUMPRODUCT('Stocks Returns'!B2013:E2013,$H$10:$K$10)</f>
        <v>-3.6399146542665829E-3</v>
      </c>
      <c r="C2017" s="5">
        <f t="shared" si="94"/>
        <v>3.6399146542665829E-3</v>
      </c>
      <c r="D2017" s="24">
        <f t="shared" si="95"/>
        <v>0.99755645216158495</v>
      </c>
      <c r="E2017" s="24">
        <f t="shared" si="96"/>
        <v>1.5920794216400231</v>
      </c>
    </row>
    <row r="2018" spans="1:5" ht="15" customHeight="1" x14ac:dyDescent="0.2">
      <c r="A2018" s="3">
        <f>'Stocks Returns'!A2014</f>
        <v>45114</v>
      </c>
      <c r="B2018" s="5">
        <f>SUMPRODUCT('Stocks Returns'!B2014:E2014,$H$10:$K$10)</f>
        <v>-9.5011915876095643E-3</v>
      </c>
      <c r="C2018" s="5">
        <f t="shared" si="94"/>
        <v>9.5011915876095643E-3</v>
      </c>
      <c r="D2018" s="24">
        <f t="shared" si="95"/>
        <v>0.99357078384691166</v>
      </c>
      <c r="E2018" s="24">
        <f t="shared" si="96"/>
        <v>1.5880233597046891</v>
      </c>
    </row>
    <row r="2019" spans="1:5" ht="15" customHeight="1" x14ac:dyDescent="0.2">
      <c r="A2019" s="3">
        <f>'Stocks Returns'!A2015</f>
        <v>45117</v>
      </c>
      <c r="B2019" s="5">
        <f>SUMPRODUCT('Stocks Returns'!B2015:E2015,$H$10:$K$10)</f>
        <v>8.6927925979684347E-3</v>
      </c>
      <c r="C2019" s="5">
        <f t="shared" si="94"/>
        <v>-8.6927925979684347E-3</v>
      </c>
      <c r="D2019" s="24">
        <f t="shared" si="95"/>
        <v>1.0059426930931048</v>
      </c>
      <c r="E2019" s="24">
        <f t="shared" si="96"/>
        <v>1.6004066734470692</v>
      </c>
    </row>
    <row r="2020" spans="1:5" ht="15" customHeight="1" x14ac:dyDescent="0.2">
      <c r="A2020" s="3">
        <f>'Stocks Returns'!A2016</f>
        <v>45118</v>
      </c>
      <c r="B2020" s="5">
        <f>SUMPRODUCT('Stocks Returns'!B2016:E2016,$H$10:$K$10)</f>
        <v>8.9059705583429873E-3</v>
      </c>
      <c r="C2020" s="5">
        <f t="shared" si="94"/>
        <v>-8.9059705583429873E-3</v>
      </c>
      <c r="D2020" s="24">
        <f t="shared" si="95"/>
        <v>1.0060876541061594</v>
      </c>
      <c r="E2020" s="24">
        <f t="shared" si="96"/>
        <v>1.6005481255651379</v>
      </c>
    </row>
    <row r="2021" spans="1:5" ht="15" customHeight="1" x14ac:dyDescent="0.2">
      <c r="A2021" s="3">
        <f>'Stocks Returns'!A2017</f>
        <v>45119</v>
      </c>
      <c r="B2021" s="5">
        <f>SUMPRODUCT('Stocks Returns'!B2017:E2017,$H$10:$K$10)</f>
        <v>8.413379943684459E-3</v>
      </c>
      <c r="C2021" s="5">
        <f t="shared" si="94"/>
        <v>-8.413379943684459E-3</v>
      </c>
      <c r="D2021" s="24">
        <f t="shared" si="95"/>
        <v>1.0057526924881917</v>
      </c>
      <c r="E2021" s="24">
        <f t="shared" si="96"/>
        <v>1.6002211431555373</v>
      </c>
    </row>
    <row r="2022" spans="1:5" ht="15" customHeight="1" x14ac:dyDescent="0.2">
      <c r="A2022" s="3">
        <f>'Stocks Returns'!A2018</f>
        <v>45120</v>
      </c>
      <c r="B2022" s="5">
        <f>SUMPRODUCT('Stocks Returns'!B2018:E2018,$H$10:$K$10)</f>
        <v>5.606496713203543E-3</v>
      </c>
      <c r="C2022" s="5">
        <f t="shared" si="94"/>
        <v>-5.606496713203543E-3</v>
      </c>
      <c r="D2022" s="24">
        <f t="shared" si="95"/>
        <v>1.0038440118914647</v>
      </c>
      <c r="E2022" s="24">
        <f t="shared" si="96"/>
        <v>1.598349275104324</v>
      </c>
    </row>
    <row r="2023" spans="1:5" ht="15" customHeight="1" x14ac:dyDescent="0.2">
      <c r="A2023" s="3">
        <f>'Stocks Returns'!A2019</f>
        <v>45121</v>
      </c>
      <c r="B2023" s="5">
        <f>SUMPRODUCT('Stocks Returns'!B2019:E2019,$H$10:$K$10)</f>
        <v>-2.8554592510616709E-3</v>
      </c>
      <c r="C2023" s="5">
        <f t="shared" si="94"/>
        <v>2.8554592510616709E-3</v>
      </c>
      <c r="D2023" s="24">
        <f t="shared" si="95"/>
        <v>0.9980898818357643</v>
      </c>
      <c r="E2023" s="24">
        <f t="shared" si="96"/>
        <v>1.5926174859114339</v>
      </c>
    </row>
    <row r="2024" spans="1:5" ht="15" customHeight="1" x14ac:dyDescent="0.2">
      <c r="A2024" s="3">
        <f>'Stocks Returns'!A2020</f>
        <v>45124</v>
      </c>
      <c r="B2024" s="5">
        <f>SUMPRODUCT('Stocks Returns'!B2020:E2020,$H$10:$K$10)</f>
        <v>5.2139411750924992E-3</v>
      </c>
      <c r="C2024" s="5">
        <f t="shared" si="94"/>
        <v>-5.2139411750924992E-3</v>
      </c>
      <c r="D2024" s="24">
        <f t="shared" si="95"/>
        <v>1.0035770741255492</v>
      </c>
      <c r="E2024" s="24">
        <f t="shared" si="96"/>
        <v>1.5980863140043247</v>
      </c>
    </row>
    <row r="2025" spans="1:5" ht="15" customHeight="1" x14ac:dyDescent="0.2">
      <c r="A2025" s="3">
        <f>'Stocks Returns'!A2021</f>
        <v>45125</v>
      </c>
      <c r="B2025" s="5">
        <f>SUMPRODUCT('Stocks Returns'!B2021:E2021,$H$10:$K$10)</f>
        <v>-1.111090928079826E-2</v>
      </c>
      <c r="C2025" s="5">
        <f t="shared" si="94"/>
        <v>1.111090928079826E-2</v>
      </c>
      <c r="D2025" s="24">
        <f t="shared" si="95"/>
        <v>0.99247617581554337</v>
      </c>
      <c r="E2025" s="24">
        <f t="shared" si="96"/>
        <v>1.5868984183550601</v>
      </c>
    </row>
    <row r="2026" spans="1:5" ht="15" customHeight="1" x14ac:dyDescent="0.2">
      <c r="A2026" s="3">
        <f>'Stocks Returns'!A2022</f>
        <v>45126</v>
      </c>
      <c r="B2026" s="5">
        <f>SUMPRODUCT('Stocks Returns'!B2022:E2022,$H$10:$K$10)</f>
        <v>1.1903189838149526E-3</v>
      </c>
      <c r="C2026" s="5">
        <f t="shared" si="94"/>
        <v>-1.1903189838149526E-3</v>
      </c>
      <c r="D2026" s="24">
        <f t="shared" si="95"/>
        <v>1.0008410110354804</v>
      </c>
      <c r="E2026" s="24">
        <f t="shared" si="96"/>
        <v>1.5953744875348557</v>
      </c>
    </row>
    <row r="2027" spans="1:5" ht="15" customHeight="1" x14ac:dyDescent="0.2">
      <c r="A2027" s="3">
        <f>'Stocks Returns'!A2023</f>
        <v>45127</v>
      </c>
      <c r="B2027" s="5">
        <f>SUMPRODUCT('Stocks Returns'!B2023:E2023,$H$10:$K$10)</f>
        <v>-9.6977246184510799E-3</v>
      </c>
      <c r="C2027" s="5">
        <f t="shared" si="94"/>
        <v>9.6977246184510799E-3</v>
      </c>
      <c r="D2027" s="24">
        <f t="shared" si="95"/>
        <v>0.99343714138593953</v>
      </c>
      <c r="E2027" s="24">
        <f t="shared" si="96"/>
        <v>1.5878862671541323</v>
      </c>
    </row>
    <row r="2028" spans="1:5" ht="15" customHeight="1" x14ac:dyDescent="0.2">
      <c r="A2028" s="3">
        <f>'Stocks Returns'!A2024</f>
        <v>45128</v>
      </c>
      <c r="B2028" s="5">
        <f>SUMPRODUCT('Stocks Returns'!B2024:E2024,$H$10:$K$10)</f>
        <v>-1.0417326775585034E-4</v>
      </c>
      <c r="C2028" s="5">
        <f t="shared" si="94"/>
        <v>1.0417326775585034E-4</v>
      </c>
      <c r="D2028" s="24">
        <f t="shared" si="95"/>
        <v>0.99996075630441228</v>
      </c>
      <c r="E2028" s="24">
        <f t="shared" si="96"/>
        <v>1.5944956451161931</v>
      </c>
    </row>
    <row r="2029" spans="1:5" ht="15" customHeight="1" x14ac:dyDescent="0.2">
      <c r="A2029" s="3">
        <f>'Stocks Returns'!A2025</f>
        <v>45131</v>
      </c>
      <c r="B2029" s="5">
        <f>SUMPRODUCT('Stocks Returns'!B2025:E2025,$H$10:$K$10)</f>
        <v>5.062856248436956E-3</v>
      </c>
      <c r="C2029" s="5">
        <f t="shared" si="94"/>
        <v>-5.062856248436956E-3</v>
      </c>
      <c r="D2029" s="24">
        <f t="shared" si="95"/>
        <v>1.0034743363754233</v>
      </c>
      <c r="E2029" s="24">
        <f t="shared" si="96"/>
        <v>1.5979850302624197</v>
      </c>
    </row>
    <row r="2030" spans="1:5" ht="15" customHeight="1" x14ac:dyDescent="0.2">
      <c r="A2030" s="3">
        <f>'Stocks Returns'!A2026</f>
        <v>45132</v>
      </c>
      <c r="B2030" s="5">
        <f>SUMPRODUCT('Stocks Returns'!B2026:E2026,$H$10:$K$10)</f>
        <v>-6.1010993135393616E-3</v>
      </c>
      <c r="C2030" s="5">
        <f t="shared" si="94"/>
        <v>6.1010993135393616E-3</v>
      </c>
      <c r="D2030" s="24">
        <f t="shared" si="95"/>
        <v>0.99588284659327941</v>
      </c>
      <c r="E2030" s="24">
        <f t="shared" si="96"/>
        <v>1.5903839295122681</v>
      </c>
    </row>
    <row r="2031" spans="1:5" ht="15" customHeight="1" x14ac:dyDescent="0.2">
      <c r="A2031" s="3">
        <f>'Stocks Returns'!A2027</f>
        <v>45133</v>
      </c>
      <c r="B2031" s="5">
        <f>SUMPRODUCT('Stocks Returns'!B2027:E2027,$H$10:$K$10)</f>
        <v>-8.220776650426781E-3</v>
      </c>
      <c r="C2031" s="5">
        <f t="shared" si="94"/>
        <v>8.220776650426781E-3</v>
      </c>
      <c r="D2031" s="24">
        <f t="shared" si="95"/>
        <v>0.99444146600419603</v>
      </c>
      <c r="E2031" s="24">
        <f t="shared" si="96"/>
        <v>1.5889147918820143</v>
      </c>
    </row>
    <row r="2032" spans="1:5" ht="15" customHeight="1" x14ac:dyDescent="0.2">
      <c r="A2032" s="3">
        <f>'Stocks Returns'!A2028</f>
        <v>45134</v>
      </c>
      <c r="B2032" s="5">
        <f>SUMPRODUCT('Stocks Returns'!B2028:E2028,$H$10:$K$10)</f>
        <v>-8.5398246321950113E-3</v>
      </c>
      <c r="C2032" s="5">
        <f t="shared" si="94"/>
        <v>8.5398246321950113E-3</v>
      </c>
      <c r="D2032" s="24">
        <f t="shared" si="95"/>
        <v>0.99422451337659357</v>
      </c>
      <c r="E2032" s="24">
        <f t="shared" si="96"/>
        <v>1.5886929491690389</v>
      </c>
    </row>
    <row r="2033" spans="1:5" ht="15" customHeight="1" x14ac:dyDescent="0.2">
      <c r="A2033" s="3">
        <f>'Stocks Returns'!A2029</f>
        <v>45135</v>
      </c>
      <c r="B2033" s="5">
        <f>SUMPRODUCT('Stocks Returns'!B2029:E2029,$H$10:$K$10)</f>
        <v>7.4007545582701418E-3</v>
      </c>
      <c r="C2033" s="5">
        <f t="shared" si="94"/>
        <v>-7.4007545582701418E-3</v>
      </c>
      <c r="D2033" s="24">
        <f t="shared" si="95"/>
        <v>1.0050641072261099</v>
      </c>
      <c r="E2033" s="24">
        <f t="shared" si="96"/>
        <v>1.5995475353247259</v>
      </c>
    </row>
    <row r="2034" spans="1:5" ht="15" customHeight="1" x14ac:dyDescent="0.2">
      <c r="A2034" s="3">
        <f>'Stocks Returns'!A2030</f>
        <v>45138</v>
      </c>
      <c r="B2034" s="5">
        <f>SUMPRODUCT('Stocks Returns'!B2030:E2030,$H$10:$K$10)</f>
        <v>8.4701844836291579E-3</v>
      </c>
      <c r="C2034" s="5">
        <f t="shared" si="94"/>
        <v>-8.4701844836291579E-3</v>
      </c>
      <c r="D2034" s="24">
        <f t="shared" si="95"/>
        <v>1.0057913195753541</v>
      </c>
      <c r="E2034" s="24">
        <f t="shared" si="96"/>
        <v>1.6002588732598775</v>
      </c>
    </row>
    <row r="2035" spans="1:5" ht="15" customHeight="1" x14ac:dyDescent="0.2">
      <c r="A2035" s="3">
        <f>'Stocks Returns'!A2031</f>
        <v>45139</v>
      </c>
      <c r="B2035" s="5">
        <f>SUMPRODUCT('Stocks Returns'!B2031:E2031,$H$10:$K$10)</f>
        <v>7.4464573805167631E-3</v>
      </c>
      <c r="C2035" s="5">
        <f t="shared" si="94"/>
        <v>-7.4464573805167631E-3</v>
      </c>
      <c r="D2035" s="24">
        <f t="shared" si="95"/>
        <v>1.0050951851452377</v>
      </c>
      <c r="E2035" s="24">
        <f t="shared" si="96"/>
        <v>1.5995779785702788</v>
      </c>
    </row>
    <row r="2036" spans="1:5" ht="15" customHeight="1" x14ac:dyDescent="0.2">
      <c r="A2036" s="3">
        <f>'Stocks Returns'!A2032</f>
        <v>45140</v>
      </c>
      <c r="B2036" s="5">
        <f>SUMPRODUCT('Stocks Returns'!B2032:E2032,$H$10:$K$10)</f>
        <v>-1.109082460353954E-2</v>
      </c>
      <c r="C2036" s="5">
        <f t="shared" si="94"/>
        <v>1.109082460353954E-2</v>
      </c>
      <c r="D2036" s="24">
        <f t="shared" si="95"/>
        <v>0.99248983339607932</v>
      </c>
      <c r="E2036" s="24">
        <f t="shared" si="96"/>
        <v>1.5869124835145514</v>
      </c>
    </row>
    <row r="2037" spans="1:5" ht="15" customHeight="1" x14ac:dyDescent="0.2">
      <c r="A2037" s="3">
        <f>'Stocks Returns'!A2033</f>
        <v>45141</v>
      </c>
      <c r="B2037" s="5">
        <f>SUMPRODUCT('Stocks Returns'!B2033:E2033,$H$10:$K$10)</f>
        <v>3.9967603897680289E-3</v>
      </c>
      <c r="C2037" s="5">
        <f t="shared" si="94"/>
        <v>-3.9967603897680289E-3</v>
      </c>
      <c r="D2037" s="24">
        <f t="shared" si="95"/>
        <v>1.0027493911915284</v>
      </c>
      <c r="E2037" s="24">
        <f t="shared" si="96"/>
        <v>1.5972691370451764</v>
      </c>
    </row>
    <row r="2038" spans="1:5" ht="15" customHeight="1" x14ac:dyDescent="0.2">
      <c r="A2038" s="3">
        <f>'Stocks Returns'!A2034</f>
        <v>45142</v>
      </c>
      <c r="B2038" s="5">
        <f>SUMPRODUCT('Stocks Returns'!B2034:E2034,$H$10:$K$10)</f>
        <v>-4.3191930428380194E-3</v>
      </c>
      <c r="C2038" s="5">
        <f t="shared" si="94"/>
        <v>4.3191930428380194E-3</v>
      </c>
      <c r="D2038" s="24">
        <f t="shared" si="95"/>
        <v>0.99709454285735633</v>
      </c>
      <c r="E2038" s="24">
        <f t="shared" si="96"/>
        <v>1.5916125840593822</v>
      </c>
    </row>
    <row r="2039" spans="1:5" ht="15" customHeight="1" x14ac:dyDescent="0.2">
      <c r="A2039" s="3">
        <f>'Stocks Returns'!A2035</f>
        <v>45145</v>
      </c>
      <c r="B2039" s="5">
        <f>SUMPRODUCT('Stocks Returns'!B2035:E2035,$H$10:$K$10)</f>
        <v>1.0961499120580375E-2</v>
      </c>
      <c r="C2039" s="5">
        <f t="shared" si="94"/>
        <v>-1.0961499120580375E-2</v>
      </c>
      <c r="D2039" s="24">
        <f t="shared" si="95"/>
        <v>1.007485413528481</v>
      </c>
      <c r="E2039" s="24">
        <f t="shared" si="96"/>
        <v>1.6019076820899165</v>
      </c>
    </row>
    <row r="2040" spans="1:5" ht="15" customHeight="1" x14ac:dyDescent="0.2">
      <c r="A2040" s="3">
        <f>'Stocks Returns'!A2036</f>
        <v>45146</v>
      </c>
      <c r="B2040" s="5">
        <f>SUMPRODUCT('Stocks Returns'!B2036:E2036,$H$10:$K$10)</f>
        <v>-8.6785262275531905E-3</v>
      </c>
      <c r="C2040" s="5">
        <f t="shared" si="94"/>
        <v>8.6785262275531905E-3</v>
      </c>
      <c r="D2040" s="24">
        <f t="shared" si="95"/>
        <v>0.99413019629175003</v>
      </c>
      <c r="E2040" s="24">
        <f t="shared" si="96"/>
        <v>1.5885964481436097</v>
      </c>
    </row>
    <row r="2041" spans="1:5" ht="15" customHeight="1" x14ac:dyDescent="0.2">
      <c r="A2041" s="3">
        <f>'Stocks Returns'!A2037</f>
        <v>45147</v>
      </c>
      <c r="B2041" s="5">
        <f>SUMPRODUCT('Stocks Returns'!B2037:E2037,$H$10:$K$10)</f>
        <v>1.4079522824599791E-3</v>
      </c>
      <c r="C2041" s="5">
        <f t="shared" si="94"/>
        <v>-1.4079522824599791E-3</v>
      </c>
      <c r="D2041" s="24">
        <f t="shared" si="95"/>
        <v>1.000989001678559</v>
      </c>
      <c r="E2041" s="24">
        <f t="shared" si="96"/>
        <v>1.5955219360315347</v>
      </c>
    </row>
    <row r="2042" spans="1:5" ht="15" customHeight="1" x14ac:dyDescent="0.2">
      <c r="A2042" s="3">
        <f>'Stocks Returns'!A2038</f>
        <v>45148</v>
      </c>
      <c r="B2042" s="5">
        <f>SUMPRODUCT('Stocks Returns'!B2038:E2038,$H$10:$K$10)</f>
        <v>8.3643986115046758E-4</v>
      </c>
      <c r="C2042" s="5">
        <f t="shared" si="94"/>
        <v>-8.3643986115046758E-4</v>
      </c>
      <c r="D2042" s="24">
        <f t="shared" si="95"/>
        <v>1.0006003732320685</v>
      </c>
      <c r="E2042" s="24">
        <f t="shared" si="96"/>
        <v>1.5951345439392766</v>
      </c>
    </row>
    <row r="2043" spans="1:5" ht="15" customHeight="1" x14ac:dyDescent="0.2">
      <c r="A2043" s="3">
        <f>'Stocks Returns'!A2039</f>
        <v>45149</v>
      </c>
      <c r="B2043" s="5">
        <f>SUMPRODUCT('Stocks Returns'!B2039:E2039,$H$10:$K$10)</f>
        <v>-1.8132000716662502E-3</v>
      </c>
      <c r="C2043" s="5">
        <f t="shared" si="94"/>
        <v>1.8132000716662502E-3</v>
      </c>
      <c r="D2043" s="24">
        <f t="shared" si="95"/>
        <v>0.99879861807775316</v>
      </c>
      <c r="E2043" s="24">
        <f t="shared" si="96"/>
        <v>1.5933306256436399</v>
      </c>
    </row>
    <row r="2044" spans="1:5" ht="15" customHeight="1" x14ac:dyDescent="0.2">
      <c r="A2044" s="3">
        <f>'Stocks Returns'!A2040</f>
        <v>45152</v>
      </c>
      <c r="B2044" s="5">
        <f>SUMPRODUCT('Stocks Returns'!B2040:E2040,$H$10:$K$10)</f>
        <v>1.2147020173772439E-2</v>
      </c>
      <c r="C2044" s="5">
        <f t="shared" si="94"/>
        <v>-1.2147020173772439E-2</v>
      </c>
      <c r="D2044" s="24">
        <f t="shared" si="95"/>
        <v>1.0082915678446516</v>
      </c>
      <c r="E2044" s="24">
        <f t="shared" si="96"/>
        <v>1.6026881975669518</v>
      </c>
    </row>
    <row r="2045" spans="1:5" ht="15" customHeight="1" x14ac:dyDescent="0.2">
      <c r="A2045" s="3">
        <f>'Stocks Returns'!A2041</f>
        <v>45153</v>
      </c>
      <c r="B2045" s="5">
        <f>SUMPRODUCT('Stocks Returns'!B2041:E2041,$H$10:$K$10)</f>
        <v>-1.3670579996208103E-2</v>
      </c>
      <c r="C2045" s="5">
        <f t="shared" si="94"/>
        <v>1.3670579996208103E-2</v>
      </c>
      <c r="D2045" s="24">
        <f t="shared" si="95"/>
        <v>0.99073559972906466</v>
      </c>
      <c r="E2045" s="24">
        <f t="shared" si="96"/>
        <v>1.5850998904379245</v>
      </c>
    </row>
    <row r="2046" spans="1:5" ht="15" customHeight="1" x14ac:dyDescent="0.2">
      <c r="A2046" s="3">
        <f>'Stocks Returns'!A2042</f>
        <v>45154</v>
      </c>
      <c r="B2046" s="5">
        <f>SUMPRODUCT('Stocks Returns'!B2042:E2042,$H$10:$K$10)</f>
        <v>-3.1546203919693271E-3</v>
      </c>
      <c r="C2046" s="5">
        <f t="shared" si="94"/>
        <v>3.1546203919693271E-3</v>
      </c>
      <c r="D2046" s="24">
        <f t="shared" si="95"/>
        <v>0.9978864522599471</v>
      </c>
      <c r="E2046" s="24">
        <f t="shared" si="96"/>
        <v>1.5924124225638367</v>
      </c>
    </row>
    <row r="2047" spans="1:5" ht="15" customHeight="1" x14ac:dyDescent="0.2">
      <c r="A2047" s="3">
        <f>'Stocks Returns'!A2043</f>
        <v>45155</v>
      </c>
      <c r="B2047" s="5">
        <f>SUMPRODUCT('Stocks Returns'!B2043:E2043,$H$10:$K$10)</f>
        <v>-7.9635404447883622E-3</v>
      </c>
      <c r="C2047" s="5">
        <f t="shared" si="94"/>
        <v>7.9635404447883622E-3</v>
      </c>
      <c r="D2047" s="24">
        <f t="shared" si="95"/>
        <v>0.99461638662403018</v>
      </c>
      <c r="E2047" s="24">
        <f t="shared" si="96"/>
        <v>1.5890935196199751</v>
      </c>
    </row>
    <row r="2048" spans="1:5" ht="15" customHeight="1" x14ac:dyDescent="0.2">
      <c r="A2048" s="3">
        <f>'Stocks Returns'!A2044</f>
        <v>45156</v>
      </c>
      <c r="B2048" s="5">
        <f>SUMPRODUCT('Stocks Returns'!B2044:E2044,$H$10:$K$10)</f>
        <v>3.4169949750752055E-3</v>
      </c>
      <c r="C2048" s="5">
        <f t="shared" si="94"/>
        <v>-3.4169949750752055E-3</v>
      </c>
      <c r="D2048" s="24">
        <f t="shared" si="95"/>
        <v>1.0023551507095374</v>
      </c>
      <c r="E2048" s="24">
        <f t="shared" si="96"/>
        <v>1.5968789317010654</v>
      </c>
    </row>
    <row r="2049" spans="1:5" ht="15" customHeight="1" x14ac:dyDescent="0.2">
      <c r="A2049" s="3">
        <f>'Stocks Returns'!A2045</f>
        <v>45159</v>
      </c>
      <c r="B2049" s="5">
        <f>SUMPRODUCT('Stocks Returns'!B2045:E2045,$H$10:$K$10)</f>
        <v>6.0492971796739367E-3</v>
      </c>
      <c r="C2049" s="5">
        <f t="shared" si="94"/>
        <v>-6.0492971796739367E-3</v>
      </c>
      <c r="D2049" s="24">
        <f t="shared" si="95"/>
        <v>1.0041451162086645</v>
      </c>
      <c r="E2049" s="24">
        <f t="shared" si="96"/>
        <v>1.5986455490406808</v>
      </c>
    </row>
    <row r="2050" spans="1:5" ht="15" customHeight="1" x14ac:dyDescent="0.2">
      <c r="A2050" s="3">
        <f>'Stocks Returns'!A2046</f>
        <v>45160</v>
      </c>
      <c r="B2050" s="5">
        <f>SUMPRODUCT('Stocks Returns'!B2046:E2046,$H$10:$K$10)</f>
        <v>3.9602911618713821E-3</v>
      </c>
      <c r="C2050" s="5">
        <f t="shared" si="94"/>
        <v>-3.9602911618713821E-3</v>
      </c>
      <c r="D2050" s="24">
        <f t="shared" si="95"/>
        <v>1.0027245921165588</v>
      </c>
      <c r="E2050" s="24">
        <f t="shared" si="96"/>
        <v>1.5972446102135858</v>
      </c>
    </row>
    <row r="2051" spans="1:5" ht="15" customHeight="1" x14ac:dyDescent="0.2">
      <c r="A2051" s="3">
        <f>'Stocks Returns'!A2047</f>
        <v>45161</v>
      </c>
      <c r="B2051" s="5">
        <f>SUMPRODUCT('Stocks Returns'!B2047:E2047,$H$10:$K$10)</f>
        <v>6.9505642703088146E-3</v>
      </c>
      <c r="C2051" s="5">
        <f t="shared" si="94"/>
        <v>-6.9505642703088146E-3</v>
      </c>
      <c r="D2051" s="24">
        <f t="shared" si="95"/>
        <v>1.0047579778302962</v>
      </c>
      <c r="E2051" s="24">
        <f t="shared" si="96"/>
        <v>1.5992474491889535</v>
      </c>
    </row>
    <row r="2052" spans="1:5" ht="15" customHeight="1" x14ac:dyDescent="0.2">
      <c r="A2052" s="3">
        <f>'Stocks Returns'!A2048</f>
        <v>45162</v>
      </c>
      <c r="B2052" s="5">
        <f>SUMPRODUCT('Stocks Returns'!B2048:E2048,$H$10:$K$10)</f>
        <v>-1.3458931658727209E-2</v>
      </c>
      <c r="C2052" s="5">
        <f t="shared" si="94"/>
        <v>1.3458931658727209E-2</v>
      </c>
      <c r="D2052" s="24">
        <f t="shared" si="95"/>
        <v>0.99087952059855167</v>
      </c>
      <c r="E2052" s="24">
        <f t="shared" si="96"/>
        <v>1.5852490547898859</v>
      </c>
    </row>
    <row r="2053" spans="1:5" ht="15" customHeight="1" x14ac:dyDescent="0.2">
      <c r="A2053" s="3">
        <f>'Stocks Returns'!A2049</f>
        <v>45163</v>
      </c>
      <c r="B2053" s="5">
        <f>SUMPRODUCT('Stocks Returns'!B2049:E2049,$H$10:$K$10)</f>
        <v>1.3544535250112261E-2</v>
      </c>
      <c r="C2053" s="5">
        <f t="shared" si="94"/>
        <v>-1.3544535250112261E-2</v>
      </c>
      <c r="D2053" s="24">
        <f t="shared" si="95"/>
        <v>1.0092418780965626</v>
      </c>
      <c r="E2053" s="24">
        <f t="shared" si="96"/>
        <v>1.6036048899300419</v>
      </c>
    </row>
    <row r="2054" spans="1:5" ht="15" customHeight="1" x14ac:dyDescent="0.2">
      <c r="A2054" s="3">
        <f>'Stocks Returns'!A2050</f>
        <v>45166</v>
      </c>
      <c r="B2054" s="5">
        <f>SUMPRODUCT('Stocks Returns'!B2050:E2050,$H$10:$K$10)</f>
        <v>5.6942050108650753E-3</v>
      </c>
      <c r="C2054" s="5">
        <f t="shared" ref="C2054:C2117" si="97">-B2054</f>
        <v>-5.6942050108650753E-3</v>
      </c>
      <c r="D2054" s="24">
        <f t="shared" ref="D2054:D2117" si="98">1+$H$13+$H$19*(B2054-$H$13)</f>
        <v>1.0039036535338746</v>
      </c>
      <c r="E2054" s="24">
        <f t="shared" ref="E2054:E2117" si="99">$H$22*D2054-$H$23*D2054^2-LN(1+$H$24*EXP(1-D2054^3))</f>
        <v>1.59840798899393</v>
      </c>
    </row>
    <row r="2055" spans="1:5" ht="15" customHeight="1" x14ac:dyDescent="0.2">
      <c r="A2055" s="3">
        <f>'Stocks Returns'!A2051</f>
        <v>45167</v>
      </c>
      <c r="B2055" s="5">
        <f>SUMPRODUCT('Stocks Returns'!B2051:E2051,$H$10:$K$10)</f>
        <v>7.3005523322089063E-3</v>
      </c>
      <c r="C2055" s="5">
        <f t="shared" si="97"/>
        <v>-7.3005523322089063E-3</v>
      </c>
      <c r="D2055" s="24">
        <f t="shared" si="98"/>
        <v>1.0049959697123882</v>
      </c>
      <c r="E2055" s="24">
        <f t="shared" si="99"/>
        <v>1.5994807756583802</v>
      </c>
    </row>
    <row r="2056" spans="1:5" ht="15" customHeight="1" x14ac:dyDescent="0.2">
      <c r="A2056" s="3">
        <f>'Stocks Returns'!A2052</f>
        <v>45168</v>
      </c>
      <c r="B2056" s="5">
        <f>SUMPRODUCT('Stocks Returns'!B2052:E2052,$H$10:$K$10)</f>
        <v>3.3869382787641814E-3</v>
      </c>
      <c r="C2056" s="5">
        <f t="shared" si="97"/>
        <v>-3.3869382787641814E-3</v>
      </c>
      <c r="D2056" s="24">
        <f t="shared" si="98"/>
        <v>1.0023347121560457</v>
      </c>
      <c r="E2056" s="24">
        <f t="shared" si="99"/>
        <v>1.5968586853055795</v>
      </c>
    </row>
    <row r="2057" spans="1:5" ht="15" customHeight="1" x14ac:dyDescent="0.2">
      <c r="A2057" s="3">
        <f>'Stocks Returns'!A2053</f>
        <v>45169</v>
      </c>
      <c r="B2057" s="5">
        <f>SUMPRODUCT('Stocks Returns'!B2053:E2053,$H$10:$K$10)</f>
        <v>-2.1858577269673247E-3</v>
      </c>
      <c r="C2057" s="5">
        <f t="shared" si="97"/>
        <v>2.1858577269673247E-3</v>
      </c>
      <c r="D2057" s="24">
        <f t="shared" si="98"/>
        <v>0.99854521087214843</v>
      </c>
      <c r="E2057" s="24">
        <f t="shared" si="99"/>
        <v>1.5930758740445388</v>
      </c>
    </row>
    <row r="2058" spans="1:5" ht="15" customHeight="1" x14ac:dyDescent="0.2">
      <c r="A2058" s="3">
        <f>'Stocks Returns'!A2054</f>
        <v>45170</v>
      </c>
      <c r="B2058" s="5">
        <f>SUMPRODUCT('Stocks Returns'!B2054:E2054,$H$10:$K$10)</f>
        <v>9.6105375231263345E-3</v>
      </c>
      <c r="C2058" s="5">
        <f t="shared" si="97"/>
        <v>-9.6105375231263345E-3</v>
      </c>
      <c r="D2058" s="24">
        <f t="shared" si="98"/>
        <v>1.0065667596422121</v>
      </c>
      <c r="E2058" s="24">
        <f t="shared" si="99"/>
        <v>1.6010150285469351</v>
      </c>
    </row>
    <row r="2059" spans="1:5" ht="15" customHeight="1" x14ac:dyDescent="0.2">
      <c r="A2059" s="3">
        <f>'Stocks Returns'!A2055</f>
        <v>45173</v>
      </c>
      <c r="B2059" s="5">
        <f>SUMPRODUCT('Stocks Returns'!B2055:E2055,$H$10:$K$10)</f>
        <v>0</v>
      </c>
      <c r="C2059" s="5">
        <f t="shared" si="97"/>
        <v>0</v>
      </c>
      <c r="D2059" s="24">
        <f t="shared" si="98"/>
        <v>1.0000315941264861</v>
      </c>
      <c r="E2059" s="24">
        <f t="shared" si="99"/>
        <v>1.594566484021902</v>
      </c>
    </row>
    <row r="2060" spans="1:5" ht="15" customHeight="1" x14ac:dyDescent="0.2">
      <c r="A2060" s="3">
        <f>'Stocks Returns'!A2056</f>
        <v>45174</v>
      </c>
      <c r="B2060" s="5">
        <f>SUMPRODUCT('Stocks Returns'!B2056:E2056,$H$10:$K$10)</f>
        <v>-1.0932417184626038E-2</v>
      </c>
      <c r="C2060" s="5">
        <f t="shared" si="97"/>
        <v>1.0932417184626038E-2</v>
      </c>
      <c r="D2060" s="24">
        <f t="shared" si="98"/>
        <v>0.99259755044094056</v>
      </c>
      <c r="E2060" s="24">
        <f t="shared" si="99"/>
        <v>1.5870233893668726</v>
      </c>
    </row>
    <row r="2061" spans="1:5" ht="15" customHeight="1" x14ac:dyDescent="0.2">
      <c r="A2061" s="3">
        <f>'Stocks Returns'!A2057</f>
        <v>45175</v>
      </c>
      <c r="B2061" s="5">
        <f>SUMPRODUCT('Stocks Returns'!B2057:E2057,$H$10:$K$10)</f>
        <v>2.6144179091903931E-3</v>
      </c>
      <c r="C2061" s="5">
        <f t="shared" si="97"/>
        <v>-2.6144179091903931E-3</v>
      </c>
      <c r="D2061" s="24">
        <f t="shared" si="98"/>
        <v>1.0018093983047356</v>
      </c>
      <c r="E2061" s="24">
        <f t="shared" si="99"/>
        <v>1.5963377344492433</v>
      </c>
    </row>
    <row r="2062" spans="1:5" ht="15" customHeight="1" x14ac:dyDescent="0.2">
      <c r="A2062" s="3">
        <f>'Stocks Returns'!A2058</f>
        <v>45176</v>
      </c>
      <c r="B2062" s="5">
        <f>SUMPRODUCT('Stocks Returns'!B2058:E2058,$H$10:$K$10)</f>
        <v>1.7803840748508053E-3</v>
      </c>
      <c r="C2062" s="5">
        <f t="shared" si="97"/>
        <v>-1.7803840748508053E-3</v>
      </c>
      <c r="D2062" s="24">
        <f t="shared" si="98"/>
        <v>1.0012422552973848</v>
      </c>
      <c r="E2062" s="24">
        <f t="shared" si="99"/>
        <v>1.5957740582357229</v>
      </c>
    </row>
    <row r="2063" spans="1:5" ht="15" customHeight="1" x14ac:dyDescent="0.2">
      <c r="A2063" s="3">
        <f>'Stocks Returns'!A2059</f>
        <v>45177</v>
      </c>
      <c r="B2063" s="5">
        <f>SUMPRODUCT('Stocks Returns'!B2059:E2059,$H$10:$K$10)</f>
        <v>2.777895911617159E-4</v>
      </c>
      <c r="C2063" s="5">
        <f t="shared" si="97"/>
        <v>-2.777895911617159E-4</v>
      </c>
      <c r="D2063" s="24">
        <f t="shared" si="98"/>
        <v>1.0002204910484762</v>
      </c>
      <c r="E2063" s="24">
        <f t="shared" si="99"/>
        <v>1.5947552856934133</v>
      </c>
    </row>
    <row r="2064" spans="1:5" ht="15" customHeight="1" x14ac:dyDescent="0.2">
      <c r="A2064" s="3">
        <f>'Stocks Returns'!A2060</f>
        <v>45180</v>
      </c>
      <c r="B2064" s="5">
        <f>SUMPRODUCT('Stocks Returns'!B2060:E2060,$H$10:$K$10)</f>
        <v>3.3559087950792903E-4</v>
      </c>
      <c r="C2064" s="5">
        <f t="shared" si="97"/>
        <v>-3.3559087950792903E-4</v>
      </c>
      <c r="D2064" s="24">
        <f t="shared" si="98"/>
        <v>1.0002597959245516</v>
      </c>
      <c r="E2064" s="24">
        <f t="shared" si="99"/>
        <v>1.594794552805161</v>
      </c>
    </row>
    <row r="2065" spans="1:5" ht="15" customHeight="1" x14ac:dyDescent="0.2">
      <c r="A2065" s="3">
        <f>'Stocks Returns'!A2061</f>
        <v>45181</v>
      </c>
      <c r="B2065" s="5">
        <f>SUMPRODUCT('Stocks Returns'!B2061:E2061,$H$10:$K$10)</f>
        <v>-6.7526611909249151E-4</v>
      </c>
      <c r="C2065" s="5">
        <f t="shared" si="97"/>
        <v>6.7526611909249151E-4</v>
      </c>
      <c r="D2065" s="24">
        <f t="shared" si="98"/>
        <v>0.99957241316550327</v>
      </c>
      <c r="E2065" s="24">
        <f t="shared" si="99"/>
        <v>1.5941069395005574</v>
      </c>
    </row>
    <row r="2066" spans="1:5" ht="15" customHeight="1" x14ac:dyDescent="0.2">
      <c r="A2066" s="3">
        <f>'Stocks Returns'!A2062</f>
        <v>45182</v>
      </c>
      <c r="B2066" s="5">
        <f>SUMPRODUCT('Stocks Returns'!B2062:E2062,$H$10:$K$10)</f>
        <v>2.2433469066243839E-3</v>
      </c>
      <c r="C2066" s="5">
        <f t="shared" si="97"/>
        <v>-2.2433469066243839E-3</v>
      </c>
      <c r="D2066" s="24">
        <f t="shared" si="98"/>
        <v>1.0015570700229908</v>
      </c>
      <c r="E2066" s="24">
        <f t="shared" si="99"/>
        <v>1.5960871079448573</v>
      </c>
    </row>
    <row r="2067" spans="1:5" ht="15" customHeight="1" x14ac:dyDescent="0.2">
      <c r="A2067" s="3">
        <f>'Stocks Returns'!A2063</f>
        <v>45183</v>
      </c>
      <c r="B2067" s="5">
        <f>SUMPRODUCT('Stocks Returns'!B2063:E2063,$H$10:$K$10)</f>
        <v>-2.2124934321094605E-2</v>
      </c>
      <c r="C2067" s="5">
        <f t="shared" si="97"/>
        <v>2.2124934321094605E-2</v>
      </c>
      <c r="D2067" s="24">
        <f t="shared" si="98"/>
        <v>0.98498663878814186</v>
      </c>
      <c r="E2067" s="24">
        <f t="shared" si="99"/>
        <v>1.579075218452735</v>
      </c>
    </row>
    <row r="2068" spans="1:5" ht="15" customHeight="1" x14ac:dyDescent="0.2">
      <c r="A2068" s="3">
        <f>'Stocks Returns'!A2064</f>
        <v>45184</v>
      </c>
      <c r="B2068" s="5">
        <f>SUMPRODUCT('Stocks Returns'!B2064:E2064,$H$10:$K$10)</f>
        <v>-3.9533082749203226E-3</v>
      </c>
      <c r="C2068" s="5">
        <f t="shared" si="97"/>
        <v>3.9533082749203226E-3</v>
      </c>
      <c r="D2068" s="24">
        <f t="shared" si="98"/>
        <v>0.99734334449954043</v>
      </c>
      <c r="E2068" s="24">
        <f t="shared" si="99"/>
        <v>1.5918641457337939</v>
      </c>
    </row>
    <row r="2069" spans="1:5" ht="15" customHeight="1" x14ac:dyDescent="0.2">
      <c r="A2069" s="3">
        <f>'Stocks Returns'!A2065</f>
        <v>45187</v>
      </c>
      <c r="B2069" s="5">
        <f>SUMPRODUCT('Stocks Returns'!B2065:E2065,$H$10:$K$10)</f>
        <v>1.4044257018040992E-2</v>
      </c>
      <c r="C2069" s="5">
        <f t="shared" si="97"/>
        <v>-1.4044257018040992E-2</v>
      </c>
      <c r="D2069" s="24">
        <f t="shared" si="98"/>
        <v>1.0095816888987541</v>
      </c>
      <c r="E2069" s="24">
        <f t="shared" si="99"/>
        <v>1.6039317869591043</v>
      </c>
    </row>
    <row r="2070" spans="1:5" ht="15" customHeight="1" x14ac:dyDescent="0.2">
      <c r="A2070" s="3">
        <f>'Stocks Returns'!A2066</f>
        <v>45188</v>
      </c>
      <c r="B2070" s="5">
        <f>SUMPRODUCT('Stocks Returns'!B2066:E2066,$H$10:$K$10)</f>
        <v>-4.3399607797587249E-3</v>
      </c>
      <c r="C2070" s="5">
        <f t="shared" si="97"/>
        <v>4.3399607797587249E-3</v>
      </c>
      <c r="D2070" s="24">
        <f t="shared" si="98"/>
        <v>0.99708042079625026</v>
      </c>
      <c r="E2070" s="24">
        <f t="shared" si="99"/>
        <v>1.5915982979538261</v>
      </c>
    </row>
    <row r="2071" spans="1:5" ht="15" customHeight="1" x14ac:dyDescent="0.2">
      <c r="A2071" s="3">
        <f>'Stocks Returns'!A2067</f>
        <v>45189</v>
      </c>
      <c r="B2071" s="5">
        <f>SUMPRODUCT('Stocks Returns'!B2067:E2067,$H$10:$K$10)</f>
        <v>-7.5184228796010425E-3</v>
      </c>
      <c r="C2071" s="5">
        <f t="shared" si="97"/>
        <v>7.5184228796010425E-3</v>
      </c>
      <c r="D2071" s="24">
        <f t="shared" si="98"/>
        <v>0.99491906656835749</v>
      </c>
      <c r="E2071" s="24">
        <f t="shared" si="99"/>
        <v>1.5894025013003761</v>
      </c>
    </row>
    <row r="2072" spans="1:5" ht="15" customHeight="1" x14ac:dyDescent="0.2">
      <c r="A2072" s="3">
        <f>'Stocks Returns'!A2068</f>
        <v>45190</v>
      </c>
      <c r="B2072" s="5">
        <f>SUMPRODUCT('Stocks Returns'!B2068:E2068,$H$10:$K$10)</f>
        <v>-2.0661700036386576E-2</v>
      </c>
      <c r="C2072" s="5">
        <f t="shared" si="97"/>
        <v>2.0661700036386576E-2</v>
      </c>
      <c r="D2072" s="24">
        <f t="shared" si="98"/>
        <v>0.98598163810174333</v>
      </c>
      <c r="E2072" s="24">
        <f t="shared" si="99"/>
        <v>1.5801271572873032</v>
      </c>
    </row>
    <row r="2073" spans="1:5" ht="15" customHeight="1" x14ac:dyDescent="0.2">
      <c r="A2073" s="3">
        <f>'Stocks Returns'!A2069</f>
        <v>45191</v>
      </c>
      <c r="B2073" s="5">
        <f>SUMPRODUCT('Stocks Returns'!B2069:E2069,$H$10:$K$10)</f>
        <v>-4.9549324167418663E-3</v>
      </c>
      <c r="C2073" s="5">
        <f t="shared" si="97"/>
        <v>4.9549324167418663E-3</v>
      </c>
      <c r="D2073" s="24">
        <f t="shared" si="98"/>
        <v>0.99666224008310178</v>
      </c>
      <c r="E2073" s="24">
        <f t="shared" si="99"/>
        <v>1.5911749002198272</v>
      </c>
    </row>
    <row r="2074" spans="1:5" ht="15" customHeight="1" x14ac:dyDescent="0.2">
      <c r="A2074" s="3">
        <f>'Stocks Returns'!A2070</f>
        <v>45194</v>
      </c>
      <c r="B2074" s="5">
        <f>SUMPRODUCT('Stocks Returns'!B2070:E2070,$H$10:$K$10)</f>
        <v>-6.332411968874861E-3</v>
      </c>
      <c r="C2074" s="5">
        <f t="shared" si="97"/>
        <v>6.332411968874861E-3</v>
      </c>
      <c r="D2074" s="24">
        <f t="shared" si="98"/>
        <v>0.99572555398765128</v>
      </c>
      <c r="E2074" s="24">
        <f t="shared" si="99"/>
        <v>1.5902240080915249</v>
      </c>
    </row>
    <row r="2075" spans="1:5" ht="15" customHeight="1" x14ac:dyDescent="0.2">
      <c r="A2075" s="3">
        <f>'Stocks Returns'!A2071</f>
        <v>45195</v>
      </c>
      <c r="B2075" s="5">
        <f>SUMPRODUCT('Stocks Returns'!B2071:E2071,$H$10:$K$10)</f>
        <v>-1.6017287429684179E-2</v>
      </c>
      <c r="C2075" s="5">
        <f t="shared" si="97"/>
        <v>1.6017287429684179E-2</v>
      </c>
      <c r="D2075" s="24">
        <f t="shared" si="98"/>
        <v>0.989139838674301</v>
      </c>
      <c r="E2075" s="24">
        <f t="shared" si="99"/>
        <v>1.5834405461918521</v>
      </c>
    </row>
    <row r="2076" spans="1:5" ht="15" customHeight="1" x14ac:dyDescent="0.2">
      <c r="A2076" s="3">
        <f>'Stocks Returns'!A2072</f>
        <v>45196</v>
      </c>
      <c r="B2076" s="5">
        <f>SUMPRODUCT('Stocks Returns'!B2072:E2072,$H$10:$K$10)</f>
        <v>-6.6252224168296137E-5</v>
      </c>
      <c r="C2076" s="5">
        <f t="shared" si="97"/>
        <v>6.6252224168296137E-5</v>
      </c>
      <c r="D2076" s="24">
        <f t="shared" si="98"/>
        <v>0.99998654261405173</v>
      </c>
      <c r="E2076" s="24">
        <f t="shared" si="99"/>
        <v>1.594521434143688</v>
      </c>
    </row>
    <row r="2077" spans="1:5" ht="15" customHeight="1" x14ac:dyDescent="0.2">
      <c r="A2077" s="3">
        <f>'Stocks Returns'!A2073</f>
        <v>45197</v>
      </c>
      <c r="B2077" s="5">
        <f>SUMPRODUCT('Stocks Returns'!B2073:E2073,$H$10:$K$10)</f>
        <v>1.0756895241562018E-2</v>
      </c>
      <c r="C2077" s="5">
        <f t="shared" si="97"/>
        <v>-1.0756895241562018E-2</v>
      </c>
      <c r="D2077" s="24">
        <f t="shared" si="98"/>
        <v>1.0073462828907485</v>
      </c>
      <c r="E2077" s="24">
        <f t="shared" si="99"/>
        <v>1.6017727092372644</v>
      </c>
    </row>
    <row r="2078" spans="1:5" ht="15" customHeight="1" x14ac:dyDescent="0.2">
      <c r="A2078" s="3">
        <f>'Stocks Returns'!A2074</f>
        <v>45198</v>
      </c>
      <c r="B2078" s="5">
        <f>SUMPRODUCT('Stocks Returns'!B2074:E2074,$H$10:$K$10)</f>
        <v>-7.1790270630527099E-3</v>
      </c>
      <c r="C2078" s="5">
        <f t="shared" si="97"/>
        <v>7.1790270630527099E-3</v>
      </c>
      <c r="D2078" s="24">
        <f t="shared" si="98"/>
        <v>0.99514985572361037</v>
      </c>
      <c r="E2078" s="24">
        <f t="shared" si="99"/>
        <v>1.5896378517078282</v>
      </c>
    </row>
    <row r="2079" spans="1:5" ht="15" customHeight="1" x14ac:dyDescent="0.2">
      <c r="A2079" s="3">
        <f>'Stocks Returns'!A2075</f>
        <v>45201</v>
      </c>
      <c r="B2079" s="5">
        <f>SUMPRODUCT('Stocks Returns'!B2075:E2075,$H$10:$K$10)</f>
        <v>5.2779985794195409E-3</v>
      </c>
      <c r="C2079" s="5">
        <f t="shared" si="97"/>
        <v>-5.2779985794195409E-3</v>
      </c>
      <c r="D2079" s="24">
        <f t="shared" si="98"/>
        <v>1.0036206331604915</v>
      </c>
      <c r="E2079" s="24">
        <f t="shared" si="99"/>
        <v>1.5981292437288785</v>
      </c>
    </row>
    <row r="2080" spans="1:5" ht="15" customHeight="1" x14ac:dyDescent="0.2">
      <c r="A2080" s="3">
        <f>'Stocks Returns'!A2076</f>
        <v>45202</v>
      </c>
      <c r="B2080" s="5">
        <f>SUMPRODUCT('Stocks Returns'!B2076:E2076,$H$10:$K$10)</f>
        <v>-1.1352518004786158E-2</v>
      </c>
      <c r="C2080" s="5">
        <f t="shared" si="97"/>
        <v>1.1352518004786158E-2</v>
      </c>
      <c r="D2080" s="24">
        <f t="shared" si="98"/>
        <v>0.99231188188323161</v>
      </c>
      <c r="E2080" s="24">
        <f t="shared" si="99"/>
        <v>1.5867291638583694</v>
      </c>
    </row>
    <row r="2081" spans="1:5" ht="15" customHeight="1" x14ac:dyDescent="0.2">
      <c r="A2081" s="3">
        <f>'Stocks Returns'!A2077</f>
        <v>45203</v>
      </c>
      <c r="B2081" s="5">
        <f>SUMPRODUCT('Stocks Returns'!B2077:E2077,$H$10:$K$10)</f>
        <v>1.0584713428149544E-2</v>
      </c>
      <c r="C2081" s="5">
        <f t="shared" si="97"/>
        <v>-1.0584713428149544E-2</v>
      </c>
      <c r="D2081" s="24">
        <f t="shared" si="98"/>
        <v>1.0072291992576279</v>
      </c>
      <c r="E2081" s="24">
        <f t="shared" si="99"/>
        <v>1.6016590636524581</v>
      </c>
    </row>
    <row r="2082" spans="1:5" ht="15" customHeight="1" x14ac:dyDescent="0.2">
      <c r="A2082" s="3">
        <f>'Stocks Returns'!A2078</f>
        <v>45204</v>
      </c>
      <c r="B2082" s="5">
        <f>SUMPRODUCT('Stocks Returns'!B2078:E2078,$H$10:$K$10)</f>
        <v>8.5853522473016974E-3</v>
      </c>
      <c r="C2082" s="5">
        <f t="shared" si="97"/>
        <v>-8.5853522473016974E-3</v>
      </c>
      <c r="D2082" s="24">
        <f t="shared" si="98"/>
        <v>1.0058696336546513</v>
      </c>
      <c r="E2082" s="24">
        <f t="shared" si="99"/>
        <v>1.6003353502311781</v>
      </c>
    </row>
    <row r="2083" spans="1:5" ht="15" customHeight="1" x14ac:dyDescent="0.2">
      <c r="A2083" s="3">
        <f>'Stocks Returns'!A2079</f>
        <v>45205</v>
      </c>
      <c r="B2083" s="5">
        <f>SUMPRODUCT('Stocks Returns'!B2079:E2079,$H$10:$K$10)</f>
        <v>8.3673087971925016E-3</v>
      </c>
      <c r="C2083" s="5">
        <f t="shared" si="97"/>
        <v>-8.3673087971925016E-3</v>
      </c>
      <c r="D2083" s="24">
        <f t="shared" si="98"/>
        <v>1.0057213641085772</v>
      </c>
      <c r="E2083" s="24">
        <f t="shared" si="99"/>
        <v>1.6001905378372574</v>
      </c>
    </row>
    <row r="2084" spans="1:5" ht="15" customHeight="1" x14ac:dyDescent="0.2">
      <c r="A2084" s="3">
        <f>'Stocks Returns'!A2080</f>
        <v>45208</v>
      </c>
      <c r="B2084" s="5">
        <f>SUMPRODUCT('Stocks Returns'!B2080:E2080,$H$10:$K$10)</f>
        <v>-2.2643586898554156E-3</v>
      </c>
      <c r="C2084" s="5">
        <f t="shared" si="97"/>
        <v>2.2643586898554156E-3</v>
      </c>
      <c r="D2084" s="24">
        <f t="shared" si="98"/>
        <v>0.99849183021738452</v>
      </c>
      <c r="E2084" s="24">
        <f t="shared" si="99"/>
        <v>1.5930221775287963</v>
      </c>
    </row>
    <row r="2085" spans="1:5" ht="15" customHeight="1" x14ac:dyDescent="0.2">
      <c r="A2085" s="3">
        <f>'Stocks Returns'!A2081</f>
        <v>45209</v>
      </c>
      <c r="B2085" s="5">
        <f>SUMPRODUCT('Stocks Returns'!B2081:E2081,$H$10:$K$10)</f>
        <v>9.7366896850256957E-3</v>
      </c>
      <c r="C2085" s="5">
        <f t="shared" si="97"/>
        <v>-9.7366896850256957E-3</v>
      </c>
      <c r="D2085" s="24">
        <f t="shared" si="98"/>
        <v>1.0066525431123037</v>
      </c>
      <c r="E2085" s="24">
        <f t="shared" si="99"/>
        <v>1.6010985289907156</v>
      </c>
    </row>
    <row r="2086" spans="1:5" ht="15" customHeight="1" x14ac:dyDescent="0.2">
      <c r="A2086" s="3">
        <f>'Stocks Returns'!A2082</f>
        <v>45210</v>
      </c>
      <c r="B2086" s="5">
        <f>SUMPRODUCT('Stocks Returns'!B2082:E2082,$H$10:$K$10)</f>
        <v>-3.1629569651392114E-3</v>
      </c>
      <c r="C2086" s="5">
        <f t="shared" si="97"/>
        <v>3.1629569651392114E-3</v>
      </c>
      <c r="D2086" s="24">
        <f t="shared" si="98"/>
        <v>0.99788078339019159</v>
      </c>
      <c r="E2086" s="24">
        <f t="shared" si="99"/>
        <v>1.5924067058055764</v>
      </c>
    </row>
    <row r="2087" spans="1:5" ht="15" customHeight="1" x14ac:dyDescent="0.2">
      <c r="A2087" s="3">
        <f>'Stocks Returns'!A2083</f>
        <v>45211</v>
      </c>
      <c r="B2087" s="5">
        <f>SUMPRODUCT('Stocks Returns'!B2083:E2083,$H$10:$K$10)</f>
        <v>3.6487075156928337E-3</v>
      </c>
      <c r="C2087" s="5">
        <f t="shared" si="97"/>
        <v>-3.6487075156928337E-3</v>
      </c>
      <c r="D2087" s="24">
        <f t="shared" si="98"/>
        <v>1.0025127152371573</v>
      </c>
      <c r="E2087" s="24">
        <f t="shared" si="99"/>
        <v>1.5970349584839658</v>
      </c>
    </row>
    <row r="2088" spans="1:5" ht="15" customHeight="1" x14ac:dyDescent="0.2">
      <c r="A2088" s="3">
        <f>'Stocks Returns'!A2084</f>
        <v>45212</v>
      </c>
      <c r="B2088" s="5">
        <f>SUMPRODUCT('Stocks Returns'!B2084:E2084,$H$10:$K$10)</f>
        <v>6.7171849888641273E-4</v>
      </c>
      <c r="C2088" s="5">
        <f t="shared" si="97"/>
        <v>-6.7171849888641273E-4</v>
      </c>
      <c r="D2088" s="24">
        <f t="shared" si="98"/>
        <v>1.0004883627057291</v>
      </c>
      <c r="E2088" s="24">
        <f t="shared" si="99"/>
        <v>1.595022777445978</v>
      </c>
    </row>
    <row r="2089" spans="1:5" ht="15" customHeight="1" x14ac:dyDescent="0.2">
      <c r="A2089" s="3">
        <f>'Stocks Returns'!A2085</f>
        <v>45215</v>
      </c>
      <c r="B2089" s="5">
        <f>SUMPRODUCT('Stocks Returns'!B2085:E2085,$H$10:$K$10)</f>
        <v>1.077366105189085E-2</v>
      </c>
      <c r="C2089" s="5">
        <f t="shared" si="97"/>
        <v>-1.077366105189085E-2</v>
      </c>
      <c r="D2089" s="24">
        <f t="shared" si="98"/>
        <v>1.0073576836417719</v>
      </c>
      <c r="E2089" s="24">
        <f t="shared" si="99"/>
        <v>1.6017837722435337</v>
      </c>
    </row>
    <row r="2090" spans="1:5" ht="15" customHeight="1" x14ac:dyDescent="0.2">
      <c r="A2090" s="3">
        <f>'Stocks Returns'!A2086</f>
        <v>45216</v>
      </c>
      <c r="B2090" s="5">
        <f>SUMPRODUCT('Stocks Returns'!B2086:E2086,$H$10:$K$10)</f>
        <v>4.2970560071666818E-3</v>
      </c>
      <c r="C2090" s="5">
        <f t="shared" si="97"/>
        <v>-4.2970560071666818E-3</v>
      </c>
      <c r="D2090" s="24">
        <f t="shared" si="98"/>
        <v>1.0029535922113595</v>
      </c>
      <c r="E2090" s="24">
        <f t="shared" si="99"/>
        <v>1.5974710023028722</v>
      </c>
    </row>
    <row r="2091" spans="1:5" ht="15" customHeight="1" x14ac:dyDescent="0.2">
      <c r="A2091" s="3">
        <f>'Stocks Returns'!A2087</f>
        <v>45217</v>
      </c>
      <c r="B2091" s="5">
        <f>SUMPRODUCT('Stocks Returns'!B2087:E2087,$H$10:$K$10)</f>
        <v>-1.5090999683195175E-2</v>
      </c>
      <c r="C2091" s="5">
        <f t="shared" si="97"/>
        <v>1.5090999683195175E-2</v>
      </c>
      <c r="D2091" s="24">
        <f t="shared" si="98"/>
        <v>0.98976971434191352</v>
      </c>
      <c r="E2091" s="24">
        <f t="shared" si="99"/>
        <v>1.5840967116085385</v>
      </c>
    </row>
    <row r="2092" spans="1:5" ht="15" customHeight="1" x14ac:dyDescent="0.2">
      <c r="A2092" s="3">
        <f>'Stocks Returns'!A2088</f>
        <v>45218</v>
      </c>
      <c r="B2092" s="5">
        <f>SUMPRODUCT('Stocks Returns'!B2088:E2088,$H$10:$K$10)</f>
        <v>-1.5363949319964047E-2</v>
      </c>
      <c r="C2092" s="5">
        <f t="shared" si="97"/>
        <v>1.5363949319964047E-2</v>
      </c>
      <c r="D2092" s="24">
        <f t="shared" si="98"/>
        <v>0.98958410858891066</v>
      </c>
      <c r="E2092" s="24">
        <f t="shared" si="99"/>
        <v>1.5839035205212706</v>
      </c>
    </row>
    <row r="2093" spans="1:5" ht="15" customHeight="1" x14ac:dyDescent="0.2">
      <c r="A2093" s="3">
        <f>'Stocks Returns'!A2089</f>
        <v>45219</v>
      </c>
      <c r="B2093" s="5">
        <f>SUMPRODUCT('Stocks Returns'!B2089:E2089,$H$10:$K$10)</f>
        <v>-3.1762869655368366E-3</v>
      </c>
      <c r="C2093" s="5">
        <f t="shared" si="97"/>
        <v>3.1762869655368366E-3</v>
      </c>
      <c r="D2093" s="24">
        <f t="shared" si="98"/>
        <v>0.99787171898992111</v>
      </c>
      <c r="E2093" s="24">
        <f t="shared" si="99"/>
        <v>1.5923975645666562</v>
      </c>
    </row>
    <row r="2094" spans="1:5" ht="15" customHeight="1" x14ac:dyDescent="0.2">
      <c r="A2094" s="3">
        <f>'Stocks Returns'!A2090</f>
        <v>45222</v>
      </c>
      <c r="B2094" s="5">
        <f>SUMPRODUCT('Stocks Returns'!B2090:E2090,$H$10:$K$10)</f>
        <v>-8.35184605060286E-3</v>
      </c>
      <c r="C2094" s="5">
        <f t="shared" si="97"/>
        <v>8.35184605060286E-3</v>
      </c>
      <c r="D2094" s="24">
        <f t="shared" si="98"/>
        <v>0.9943523388120763</v>
      </c>
      <c r="E2094" s="24">
        <f t="shared" si="99"/>
        <v>1.5888236783024452</v>
      </c>
    </row>
    <row r="2095" spans="1:5" ht="15" customHeight="1" x14ac:dyDescent="0.2">
      <c r="A2095" s="3">
        <f>'Stocks Returns'!A2091</f>
        <v>45223</v>
      </c>
      <c r="B2095" s="5">
        <f>SUMPRODUCT('Stocks Returns'!B2091:E2091,$H$10:$K$10)</f>
        <v>1.4045493455673345E-2</v>
      </c>
      <c r="C2095" s="5">
        <f t="shared" si="97"/>
        <v>-1.4045493455673345E-2</v>
      </c>
      <c r="D2095" s="24">
        <f t="shared" si="98"/>
        <v>1.0095825296763441</v>
      </c>
      <c r="E2095" s="24">
        <f t="shared" si="99"/>
        <v>1.6039325952010313</v>
      </c>
    </row>
    <row r="2096" spans="1:5" ht="15" customHeight="1" x14ac:dyDescent="0.2">
      <c r="A2096" s="3">
        <f>'Stocks Returns'!A2092</f>
        <v>45224</v>
      </c>
      <c r="B2096" s="5">
        <f>SUMPRODUCT('Stocks Returns'!B2092:E2092,$H$10:$K$10)</f>
        <v>3.971966453568062E-3</v>
      </c>
      <c r="C2096" s="5">
        <f t="shared" si="97"/>
        <v>-3.971966453568062E-3</v>
      </c>
      <c r="D2096" s="24">
        <f t="shared" si="98"/>
        <v>1.0027325313149125</v>
      </c>
      <c r="E2096" s="24">
        <f t="shared" si="99"/>
        <v>1.5972524625248719</v>
      </c>
    </row>
    <row r="2097" spans="1:5" ht="15" customHeight="1" x14ac:dyDescent="0.2">
      <c r="A2097" s="3">
        <f>'Stocks Returns'!A2093</f>
        <v>45225</v>
      </c>
      <c r="B2097" s="5">
        <f>SUMPRODUCT('Stocks Returns'!B2093:E2093,$H$10:$K$10)</f>
        <v>-2.022509704154437E-2</v>
      </c>
      <c r="C2097" s="5">
        <f t="shared" si="97"/>
        <v>2.022509704154437E-2</v>
      </c>
      <c r="D2097" s="24">
        <f t="shared" si="98"/>
        <v>0.98627852813823602</v>
      </c>
      <c r="E2097" s="24">
        <f t="shared" si="99"/>
        <v>1.5804402916161593</v>
      </c>
    </row>
    <row r="2098" spans="1:5" ht="15" customHeight="1" x14ac:dyDescent="0.2">
      <c r="A2098" s="3">
        <f>'Stocks Returns'!A2094</f>
        <v>45226</v>
      </c>
      <c r="B2098" s="5">
        <f>SUMPRODUCT('Stocks Returns'!B2094:E2094,$H$10:$K$10)</f>
        <v>-8.5370825995254116E-3</v>
      </c>
      <c r="C2098" s="5">
        <f t="shared" si="97"/>
        <v>8.5370825995254116E-3</v>
      </c>
      <c r="D2098" s="24">
        <f t="shared" si="98"/>
        <v>0.99422637795880897</v>
      </c>
      <c r="E2098" s="24">
        <f t="shared" si="99"/>
        <v>1.5886948565716912</v>
      </c>
    </row>
    <row r="2099" spans="1:5" ht="15" customHeight="1" x14ac:dyDescent="0.2">
      <c r="A2099" s="3">
        <f>'Stocks Returns'!A2095</f>
        <v>45229</v>
      </c>
      <c r="B2099" s="5">
        <f>SUMPRODUCT('Stocks Returns'!B2095:E2095,$H$10:$K$10)</f>
        <v>1.3612395022686364E-2</v>
      </c>
      <c r="C2099" s="5">
        <f t="shared" si="97"/>
        <v>-1.3612395022686364E-2</v>
      </c>
      <c r="D2099" s="24">
        <f t="shared" si="98"/>
        <v>1.009288022741913</v>
      </c>
      <c r="E2099" s="24">
        <f t="shared" si="99"/>
        <v>1.6036493085611268</v>
      </c>
    </row>
    <row r="2100" spans="1:5" ht="15" customHeight="1" x14ac:dyDescent="0.2">
      <c r="A2100" s="3">
        <f>'Stocks Returns'!A2096</f>
        <v>45230</v>
      </c>
      <c r="B2100" s="5">
        <f>SUMPRODUCT('Stocks Returns'!B2096:E2096,$H$10:$K$10)</f>
        <v>8.6751672188979407E-3</v>
      </c>
      <c r="C2100" s="5">
        <f t="shared" si="97"/>
        <v>-8.6751672188979407E-3</v>
      </c>
      <c r="D2100" s="24">
        <f t="shared" si="98"/>
        <v>1.0059307078353368</v>
      </c>
      <c r="E2100" s="24">
        <f t="shared" si="99"/>
        <v>1.6003949744945702</v>
      </c>
    </row>
    <row r="2101" spans="1:5" ht="15" customHeight="1" x14ac:dyDescent="0.2">
      <c r="A2101" s="3">
        <f>'Stocks Returns'!A2097</f>
        <v>45231</v>
      </c>
      <c r="B2101" s="5">
        <f>SUMPRODUCT('Stocks Returns'!B2097:E2097,$H$10:$K$10)</f>
        <v>1.3293660201520691E-2</v>
      </c>
      <c r="C2101" s="5">
        <f t="shared" si="97"/>
        <v>-1.3293660201520691E-2</v>
      </c>
      <c r="D2101" s="24">
        <f t="shared" si="98"/>
        <v>1.0090712830635202</v>
      </c>
      <c r="E2101" s="24">
        <f t="shared" si="99"/>
        <v>1.603440600589807</v>
      </c>
    </row>
    <row r="2102" spans="1:5" ht="15" customHeight="1" x14ac:dyDescent="0.2">
      <c r="A2102" s="3">
        <f>'Stocks Returns'!A2098</f>
        <v>45232</v>
      </c>
      <c r="B2102" s="5">
        <f>SUMPRODUCT('Stocks Returns'!B2098:E2098,$H$10:$K$10)</f>
        <v>2.0919853725578516E-2</v>
      </c>
      <c r="C2102" s="5">
        <f t="shared" si="97"/>
        <v>-2.0919853725578516E-2</v>
      </c>
      <c r="D2102" s="24">
        <f t="shared" si="98"/>
        <v>1.0142570946598797</v>
      </c>
      <c r="E2102" s="24">
        <f t="shared" si="99"/>
        <v>1.6083815767334801</v>
      </c>
    </row>
    <row r="2103" spans="1:5" ht="15" customHeight="1" x14ac:dyDescent="0.2">
      <c r="A2103" s="3">
        <f>'Stocks Returns'!A2099</f>
        <v>45233</v>
      </c>
      <c r="B2103" s="5">
        <f>SUMPRODUCT('Stocks Returns'!B2099:E2099,$H$10:$K$10)</f>
        <v>4.1966625709846045E-3</v>
      </c>
      <c r="C2103" s="5">
        <f t="shared" si="97"/>
        <v>-4.1966625709846045E-3</v>
      </c>
      <c r="D2103" s="24">
        <f t="shared" si="98"/>
        <v>1.0028853246747558</v>
      </c>
      <c r="E2103" s="24">
        <f t="shared" si="99"/>
        <v>1.5974035343135571</v>
      </c>
    </row>
    <row r="2104" spans="1:5" ht="15" customHeight="1" x14ac:dyDescent="0.2">
      <c r="A2104" s="3">
        <f>'Stocks Returns'!A2100</f>
        <v>45236</v>
      </c>
      <c r="B2104" s="5">
        <f>SUMPRODUCT('Stocks Returns'!B2100:E2100,$H$10:$K$10)</f>
        <v>-1.7602516927285846E-3</v>
      </c>
      <c r="C2104" s="5">
        <f t="shared" si="97"/>
        <v>1.7602516927285846E-3</v>
      </c>
      <c r="D2104" s="24">
        <f t="shared" si="98"/>
        <v>0.9988346229754308</v>
      </c>
      <c r="E2104" s="24">
        <f t="shared" si="99"/>
        <v>1.5933668007695465</v>
      </c>
    </row>
    <row r="2105" spans="1:5" ht="15" customHeight="1" x14ac:dyDescent="0.2">
      <c r="A2105" s="3">
        <f>'Stocks Returns'!A2101</f>
        <v>45237</v>
      </c>
      <c r="B2105" s="5">
        <f>SUMPRODUCT('Stocks Returns'!B2101:E2101,$H$10:$K$10)</f>
        <v>4.9388753804187231E-3</v>
      </c>
      <c r="C2105" s="5">
        <f t="shared" si="97"/>
        <v>-4.9388753804187231E-3</v>
      </c>
      <c r="D2105" s="24">
        <f t="shared" si="98"/>
        <v>1.003390029385171</v>
      </c>
      <c r="E2105" s="24">
        <f t="shared" si="99"/>
        <v>1.5979018846785054</v>
      </c>
    </row>
    <row r="2106" spans="1:5" ht="15" customHeight="1" x14ac:dyDescent="0.2">
      <c r="A2106" s="3">
        <f>'Stocks Returns'!A2102</f>
        <v>45238</v>
      </c>
      <c r="B2106" s="5">
        <f>SUMPRODUCT('Stocks Returns'!B2102:E2102,$H$10:$K$10)</f>
        <v>-3.2061845856088283E-3</v>
      </c>
      <c r="C2106" s="5">
        <f t="shared" si="97"/>
        <v>3.2061845856088283E-3</v>
      </c>
      <c r="D2106" s="24">
        <f t="shared" si="98"/>
        <v>0.99785138860827216</v>
      </c>
      <c r="E2106" s="24">
        <f t="shared" si="99"/>
        <v>1.5923770606548455</v>
      </c>
    </row>
    <row r="2107" spans="1:5" ht="15" customHeight="1" x14ac:dyDescent="0.2">
      <c r="A2107" s="3">
        <f>'Stocks Returns'!A2103</f>
        <v>45239</v>
      </c>
      <c r="B2107" s="5">
        <f>SUMPRODUCT('Stocks Returns'!B2103:E2103,$H$10:$K$10)</f>
        <v>-1.0255242787722343E-2</v>
      </c>
      <c r="C2107" s="5">
        <f t="shared" si="97"/>
        <v>1.0255242787722343E-2</v>
      </c>
      <c r="D2107" s="24">
        <f t="shared" si="98"/>
        <v>0.99305802903083507</v>
      </c>
      <c r="E2107" s="24">
        <f t="shared" si="99"/>
        <v>1.5874969840641322</v>
      </c>
    </row>
    <row r="2108" spans="1:5" ht="15" customHeight="1" x14ac:dyDescent="0.2">
      <c r="A2108" s="3">
        <f>'Stocks Returns'!A2104</f>
        <v>45240</v>
      </c>
      <c r="B2108" s="5">
        <f>SUMPRODUCT('Stocks Returns'!B2104:E2104,$H$10:$K$10)</f>
        <v>1.7790218637027871E-2</v>
      </c>
      <c r="C2108" s="5">
        <f t="shared" si="97"/>
        <v>-1.7790218637027871E-2</v>
      </c>
      <c r="D2108" s="24">
        <f t="shared" si="98"/>
        <v>1.0121289427996651</v>
      </c>
      <c r="E2108" s="24">
        <f t="shared" si="99"/>
        <v>1.606367224471609</v>
      </c>
    </row>
    <row r="2109" spans="1:5" ht="15" customHeight="1" x14ac:dyDescent="0.2">
      <c r="A2109" s="3">
        <f>'Stocks Returns'!A2105</f>
        <v>45243</v>
      </c>
      <c r="B2109" s="5">
        <f>SUMPRODUCT('Stocks Returns'!B2105:E2105,$H$10:$K$10)</f>
        <v>-3.1089579038424062E-3</v>
      </c>
      <c r="C2109" s="5">
        <f t="shared" si="97"/>
        <v>3.1089579038424062E-3</v>
      </c>
      <c r="D2109" s="24">
        <f t="shared" si="98"/>
        <v>0.99791750275187341</v>
      </c>
      <c r="E2109" s="24">
        <f t="shared" si="99"/>
        <v>1.5924437330880576</v>
      </c>
    </row>
    <row r="2110" spans="1:5" ht="15" customHeight="1" x14ac:dyDescent="0.2">
      <c r="A2110" s="3">
        <f>'Stocks Returns'!A2106</f>
        <v>45244</v>
      </c>
      <c r="B2110" s="5">
        <f>SUMPRODUCT('Stocks Returns'!B2106:E2106,$H$10:$K$10)</f>
        <v>1.318656897886627E-2</v>
      </c>
      <c r="C2110" s="5">
        <f t="shared" si="97"/>
        <v>-1.318656897886627E-2</v>
      </c>
      <c r="D2110" s="24">
        <f t="shared" si="98"/>
        <v>1.0089984610321152</v>
      </c>
      <c r="E2110" s="24">
        <f t="shared" si="99"/>
        <v>1.6033704341730464</v>
      </c>
    </row>
    <row r="2111" spans="1:5" ht="15" customHeight="1" x14ac:dyDescent="0.2">
      <c r="A2111" s="3">
        <f>'Stocks Returns'!A2107</f>
        <v>45245</v>
      </c>
      <c r="B2111" s="5">
        <f>SUMPRODUCT('Stocks Returns'!B2107:E2107,$H$10:$K$10)</f>
        <v>5.4912080974273119E-3</v>
      </c>
      <c r="C2111" s="5">
        <f t="shared" si="97"/>
        <v>-5.4912080974273119E-3</v>
      </c>
      <c r="D2111" s="24">
        <f t="shared" si="98"/>
        <v>1.0037656156327368</v>
      </c>
      <c r="E2111" s="24">
        <f t="shared" si="99"/>
        <v>1.5982720765251415</v>
      </c>
    </row>
    <row r="2112" spans="1:5" ht="15" customHeight="1" x14ac:dyDescent="0.2">
      <c r="A2112" s="3">
        <f>'Stocks Returns'!A2108</f>
        <v>45246</v>
      </c>
      <c r="B2112" s="5">
        <f>SUMPRODUCT('Stocks Returns'!B2108:E2108,$H$10:$K$10)</f>
        <v>1.3021288623869124E-3</v>
      </c>
      <c r="C2112" s="5">
        <f t="shared" si="97"/>
        <v>-1.3021288623869124E-3</v>
      </c>
      <c r="D2112" s="24">
        <f t="shared" si="98"/>
        <v>1.0009170417529094</v>
      </c>
      <c r="E2112" s="24">
        <f t="shared" si="99"/>
        <v>1.5954502506850308</v>
      </c>
    </row>
    <row r="2113" spans="1:5" ht="15" customHeight="1" x14ac:dyDescent="0.2">
      <c r="A2113" s="3">
        <f>'Stocks Returns'!A2109</f>
        <v>45247</v>
      </c>
      <c r="B2113" s="5">
        <f>SUMPRODUCT('Stocks Returns'!B2109:E2109,$H$10:$K$10)</f>
        <v>5.0168278417100269E-3</v>
      </c>
      <c r="C2113" s="5">
        <f t="shared" si="97"/>
        <v>-5.0168278417100269E-3</v>
      </c>
      <c r="D2113" s="24">
        <f t="shared" si="98"/>
        <v>1.003443037058849</v>
      </c>
      <c r="E2113" s="24">
        <f t="shared" si="99"/>
        <v>1.5979541654637783</v>
      </c>
    </row>
    <row r="2114" spans="1:5" ht="15" customHeight="1" x14ac:dyDescent="0.2">
      <c r="A2114" s="3">
        <f>'Stocks Returns'!A2110</f>
        <v>45250</v>
      </c>
      <c r="B2114" s="5">
        <f>SUMPRODUCT('Stocks Returns'!B2110:E2110,$H$10:$K$10)</f>
        <v>2.6140143148160378E-3</v>
      </c>
      <c r="C2114" s="5">
        <f t="shared" si="97"/>
        <v>-2.6140143148160378E-3</v>
      </c>
      <c r="D2114" s="24">
        <f t="shared" si="98"/>
        <v>1.0018091238605611</v>
      </c>
      <c r="E2114" s="24">
        <f t="shared" si="99"/>
        <v>1.5963374619948296</v>
      </c>
    </row>
    <row r="2115" spans="1:5" ht="15" customHeight="1" x14ac:dyDescent="0.2">
      <c r="A2115" s="3">
        <f>'Stocks Returns'!A2111</f>
        <v>45251</v>
      </c>
      <c r="B2115" s="5">
        <f>SUMPRODUCT('Stocks Returns'!B2111:E2111,$H$10:$K$10)</f>
        <v>6.3310903228525296E-3</v>
      </c>
      <c r="C2115" s="5">
        <f t="shared" si="97"/>
        <v>-6.3310903228525296E-3</v>
      </c>
      <c r="D2115" s="24">
        <f t="shared" si="98"/>
        <v>1.004336735546026</v>
      </c>
      <c r="E2115" s="24">
        <f t="shared" si="99"/>
        <v>1.5988339039926995</v>
      </c>
    </row>
    <row r="2116" spans="1:5" ht="15" customHeight="1" x14ac:dyDescent="0.2">
      <c r="A2116" s="3">
        <f>'Stocks Returns'!A2112</f>
        <v>45252</v>
      </c>
      <c r="B2116" s="5">
        <f>SUMPRODUCT('Stocks Returns'!B2112:E2112,$H$10:$K$10)</f>
        <v>5.3806626361443443E-3</v>
      </c>
      <c r="C2116" s="5">
        <f t="shared" si="97"/>
        <v>-5.3806626361443443E-3</v>
      </c>
      <c r="D2116" s="24">
        <f t="shared" si="98"/>
        <v>1.0036904447190644</v>
      </c>
      <c r="E2116" s="24">
        <f t="shared" si="99"/>
        <v>1.5981980307547017</v>
      </c>
    </row>
    <row r="2117" spans="1:5" ht="15" customHeight="1" x14ac:dyDescent="0.2">
      <c r="A2117" s="3">
        <f>'Stocks Returns'!A2113</f>
        <v>45253</v>
      </c>
      <c r="B2117" s="5">
        <f>SUMPRODUCT('Stocks Returns'!B2113:E2113,$H$10:$K$10)</f>
        <v>0</v>
      </c>
      <c r="C2117" s="5">
        <f t="shared" si="97"/>
        <v>0</v>
      </c>
      <c r="D2117" s="24">
        <f t="shared" si="98"/>
        <v>1.0000315941264861</v>
      </c>
      <c r="E2117" s="24">
        <f t="shared" si="99"/>
        <v>1.594566484021902</v>
      </c>
    </row>
    <row r="2118" spans="1:5" ht="15" customHeight="1" x14ac:dyDescent="0.2">
      <c r="A2118" s="3">
        <f>'Stocks Returns'!A2114</f>
        <v>45254</v>
      </c>
      <c r="B2118" s="5">
        <f>SUMPRODUCT('Stocks Returns'!B2114:E2114,$H$10:$K$10)</f>
        <v>2.8632473189710277E-3</v>
      </c>
      <c r="C2118" s="5">
        <f t="shared" ref="C2118:C2181" si="100">-B2118</f>
        <v>-2.8632473189710277E-3</v>
      </c>
      <c r="D2118" s="24">
        <f t="shared" ref="D2118:D2181" si="101">1+$H$13+$H$19*(B2118-$H$13)</f>
        <v>1.0019786023033865</v>
      </c>
      <c r="E2118" s="24">
        <f t="shared" ref="E2118:E2181" si="102">$H$22*D2118-$H$23*D2118^2-LN(1+$H$24*EXP(1-D2118^3))</f>
        <v>1.5965056541267759</v>
      </c>
    </row>
    <row r="2119" spans="1:5" ht="15" customHeight="1" x14ac:dyDescent="0.2">
      <c r="A2119" s="3">
        <f>'Stocks Returns'!A2115</f>
        <v>45257</v>
      </c>
      <c r="B2119" s="5">
        <f>SUMPRODUCT('Stocks Returns'!B2115:E2115,$H$10:$K$10)</f>
        <v>-1.9746293225679093E-3</v>
      </c>
      <c r="C2119" s="5">
        <f t="shared" si="100"/>
        <v>1.9746293225679093E-3</v>
      </c>
      <c r="D2119" s="24">
        <f t="shared" si="101"/>
        <v>0.99868884618714004</v>
      </c>
      <c r="E2119" s="24">
        <f t="shared" si="102"/>
        <v>1.5932203028344787</v>
      </c>
    </row>
    <row r="2120" spans="1:5" ht="15" customHeight="1" x14ac:dyDescent="0.2">
      <c r="A2120" s="3">
        <f>'Stocks Returns'!A2116</f>
        <v>45258</v>
      </c>
      <c r="B2120" s="5">
        <f>SUMPRODUCT('Stocks Returns'!B2116:E2116,$H$10:$K$10)</f>
        <v>-4.2840152791550458E-3</v>
      </c>
      <c r="C2120" s="5">
        <f t="shared" si="100"/>
        <v>4.2840152791550458E-3</v>
      </c>
      <c r="D2120" s="24">
        <f t="shared" si="101"/>
        <v>0.9971184637366608</v>
      </c>
      <c r="E2120" s="24">
        <f t="shared" si="102"/>
        <v>1.5916367809985079</v>
      </c>
    </row>
    <row r="2121" spans="1:5" ht="15" customHeight="1" x14ac:dyDescent="0.2">
      <c r="A2121" s="3">
        <f>'Stocks Returns'!A2117</f>
        <v>45259</v>
      </c>
      <c r="B2121" s="5">
        <f>SUMPRODUCT('Stocks Returns'!B2117:E2117,$H$10:$K$10)</f>
        <v>5.7460378811256645E-3</v>
      </c>
      <c r="C2121" s="5">
        <f t="shared" si="100"/>
        <v>-5.7460378811256645E-3</v>
      </c>
      <c r="D2121" s="24">
        <f t="shared" si="101"/>
        <v>1.0039388998856518</v>
      </c>
      <c r="E2121" s="24">
        <f t="shared" si="102"/>
        <v>1.598442680331567</v>
      </c>
    </row>
    <row r="2122" spans="1:5" ht="15" customHeight="1" x14ac:dyDescent="0.2">
      <c r="A2122" s="3">
        <f>'Stocks Returns'!A2118</f>
        <v>45260</v>
      </c>
      <c r="B2122" s="5">
        <f>SUMPRODUCT('Stocks Returns'!B2118:E2118,$H$10:$K$10)</f>
        <v>9.3389709851110642E-3</v>
      </c>
      <c r="C2122" s="5">
        <f t="shared" si="100"/>
        <v>-9.3389709851110642E-3</v>
      </c>
      <c r="D2122" s="24">
        <f t="shared" si="101"/>
        <v>1.0063820943963617</v>
      </c>
      <c r="E2122" s="24">
        <f t="shared" si="102"/>
        <v>1.6008351767543845</v>
      </c>
    </row>
    <row r="2123" spans="1:5" ht="15" customHeight="1" x14ac:dyDescent="0.2">
      <c r="A2123" s="3">
        <f>'Stocks Returns'!A2119</f>
        <v>45261</v>
      </c>
      <c r="B2123" s="5">
        <f>SUMPRODUCT('Stocks Returns'!B2119:E2119,$H$10:$K$10)</f>
        <v>2.8202552273243089E-4</v>
      </c>
      <c r="C2123" s="5">
        <f t="shared" si="100"/>
        <v>-2.8202552273243089E-4</v>
      </c>
      <c r="D2123" s="24">
        <f t="shared" si="101"/>
        <v>1.0002233714819442</v>
      </c>
      <c r="E2123" s="24">
        <f t="shared" si="102"/>
        <v>1.5947581635692807</v>
      </c>
    </row>
    <row r="2124" spans="1:5" ht="15" customHeight="1" x14ac:dyDescent="0.2">
      <c r="A2124" s="3">
        <f>'Stocks Returns'!A2120</f>
        <v>45264</v>
      </c>
      <c r="B2124" s="5">
        <f>SUMPRODUCT('Stocks Returns'!B2120:E2120,$H$10:$K$10)</f>
        <v>-7.3867545534647026E-3</v>
      </c>
      <c r="C2124" s="5">
        <f t="shared" si="100"/>
        <v>7.3867545534647026E-3</v>
      </c>
      <c r="D2124" s="24">
        <f t="shared" si="101"/>
        <v>0.99500860103013022</v>
      </c>
      <c r="E2124" s="24">
        <f t="shared" si="102"/>
        <v>1.5894938303396589</v>
      </c>
    </row>
    <row r="2125" spans="1:5" ht="15" customHeight="1" x14ac:dyDescent="0.2">
      <c r="A2125" s="3">
        <f>'Stocks Returns'!A2121</f>
        <v>45265</v>
      </c>
      <c r="B2125" s="5">
        <f>SUMPRODUCT('Stocks Returns'!B2121:E2121,$H$10:$K$10)</f>
        <v>-2.7557591864169149E-4</v>
      </c>
      <c r="C2125" s="5">
        <f t="shared" si="100"/>
        <v>2.7557591864169149E-4</v>
      </c>
      <c r="D2125" s="24">
        <f t="shared" si="101"/>
        <v>0.99984420250180983</v>
      </c>
      <c r="E2125" s="24">
        <f t="shared" si="102"/>
        <v>1.5943790458529667</v>
      </c>
    </row>
    <row r="2126" spans="1:5" ht="15" customHeight="1" x14ac:dyDescent="0.2">
      <c r="A2126" s="3">
        <f>'Stocks Returns'!A2122</f>
        <v>45266</v>
      </c>
      <c r="B2126" s="5">
        <f>SUMPRODUCT('Stocks Returns'!B2122:E2122,$H$10:$K$10)</f>
        <v>-1.1710310781924181E-3</v>
      </c>
      <c r="C2126" s="5">
        <f t="shared" si="100"/>
        <v>1.1710310781924181E-3</v>
      </c>
      <c r="D2126" s="24">
        <f t="shared" si="101"/>
        <v>0.99923529299331537</v>
      </c>
      <c r="E2126" s="24">
        <f t="shared" si="102"/>
        <v>1.5937690159276396</v>
      </c>
    </row>
    <row r="2127" spans="1:5" ht="15" customHeight="1" x14ac:dyDescent="0.2">
      <c r="A2127" s="3">
        <f>'Stocks Returns'!A2123</f>
        <v>45267</v>
      </c>
      <c r="B2127" s="5">
        <f>SUMPRODUCT('Stocks Returns'!B2123:E2123,$H$10:$K$10)</f>
        <v>7.5465847565595653E-3</v>
      </c>
      <c r="C2127" s="5">
        <f t="shared" si="100"/>
        <v>-7.5465847565595653E-3</v>
      </c>
      <c r="D2127" s="24">
        <f t="shared" si="101"/>
        <v>1.0051632717609467</v>
      </c>
      <c r="E2127" s="24">
        <f t="shared" si="102"/>
        <v>1.5996446610785193</v>
      </c>
    </row>
    <row r="2128" spans="1:5" ht="15" customHeight="1" x14ac:dyDescent="0.2">
      <c r="A2128" s="3">
        <f>'Stocks Returns'!A2124</f>
        <v>45268</v>
      </c>
      <c r="B2128" s="5">
        <f>SUMPRODUCT('Stocks Returns'!B2124:E2124,$H$10:$K$10)</f>
        <v>-1.0325165208905875E-5</v>
      </c>
      <c r="C2128" s="5">
        <f t="shared" si="100"/>
        <v>1.0325165208905875E-5</v>
      </c>
      <c r="D2128" s="24">
        <f t="shared" si="101"/>
        <v>1.0000245730141442</v>
      </c>
      <c r="E2128" s="24">
        <f t="shared" si="102"/>
        <v>1.594559463698294</v>
      </c>
    </row>
    <row r="2129" spans="1:5" ht="15" customHeight="1" x14ac:dyDescent="0.2">
      <c r="A2129" s="3">
        <f>'Stocks Returns'!A2125</f>
        <v>45271</v>
      </c>
      <c r="B2129" s="5">
        <f>SUMPRODUCT('Stocks Returns'!B2125:E2125,$H$10:$K$10)</f>
        <v>5.3194226622261045E-3</v>
      </c>
      <c r="C2129" s="5">
        <f t="shared" si="100"/>
        <v>-5.3194226622261045E-3</v>
      </c>
      <c r="D2129" s="24">
        <f t="shared" si="101"/>
        <v>1.0036488015367999</v>
      </c>
      <c r="E2129" s="24">
        <f t="shared" si="102"/>
        <v>1.598157001078067</v>
      </c>
    </row>
    <row r="2130" spans="1:5" ht="15" customHeight="1" x14ac:dyDescent="0.2">
      <c r="A2130" s="3">
        <f>'Stocks Returns'!A2126</f>
        <v>45272</v>
      </c>
      <c r="B2130" s="5">
        <f>SUMPRODUCT('Stocks Returns'!B2126:E2126,$H$10:$K$10)</f>
        <v>1.1148015673220001E-2</v>
      </c>
      <c r="C2130" s="5">
        <f t="shared" si="100"/>
        <v>-1.1148015673220001E-2</v>
      </c>
      <c r="D2130" s="24">
        <f t="shared" si="101"/>
        <v>1.0076122447842759</v>
      </c>
      <c r="E2130" s="24">
        <f t="shared" si="102"/>
        <v>1.6020306546372847</v>
      </c>
    </row>
    <row r="2131" spans="1:5" ht="15" customHeight="1" x14ac:dyDescent="0.2">
      <c r="A2131" s="3">
        <f>'Stocks Returns'!A2127</f>
        <v>45273</v>
      </c>
      <c r="B2131" s="5">
        <f>SUMPRODUCT('Stocks Returns'!B2127:E2127,$H$10:$K$10)</f>
        <v>1.0560710163794347E-2</v>
      </c>
      <c r="C2131" s="5">
        <f t="shared" si="100"/>
        <v>-1.0560710163794347E-2</v>
      </c>
      <c r="D2131" s="24">
        <f t="shared" si="101"/>
        <v>1.0072128770378663</v>
      </c>
      <c r="E2131" s="24">
        <f t="shared" si="102"/>
        <v>1.6016432163004937</v>
      </c>
    </row>
    <row r="2132" spans="1:5" ht="15" customHeight="1" x14ac:dyDescent="0.2">
      <c r="A2132" s="3">
        <f>'Stocks Returns'!A2128</f>
        <v>45274</v>
      </c>
      <c r="B2132" s="5">
        <f>SUMPRODUCT('Stocks Returns'!B2128:E2128,$H$10:$K$10)</f>
        <v>-1.0074161673616614E-2</v>
      </c>
      <c r="C2132" s="5">
        <f t="shared" si="100"/>
        <v>1.0074161673616614E-2</v>
      </c>
      <c r="D2132" s="24">
        <f t="shared" si="101"/>
        <v>0.99318116418842695</v>
      </c>
      <c r="E2132" s="24">
        <f t="shared" si="102"/>
        <v>1.5876234848512651</v>
      </c>
    </row>
    <row r="2133" spans="1:5" ht="15" customHeight="1" x14ac:dyDescent="0.2">
      <c r="A2133" s="3">
        <f>'Stocks Returns'!A2129</f>
        <v>45275</v>
      </c>
      <c r="B2133" s="5">
        <f>SUMPRODUCT('Stocks Returns'!B2129:E2129,$H$10:$K$10)</f>
        <v>-3.1260398414970402E-3</v>
      </c>
      <c r="C2133" s="5">
        <f t="shared" si="100"/>
        <v>3.1260398414970402E-3</v>
      </c>
      <c r="D2133" s="24">
        <f t="shared" si="101"/>
        <v>0.99790588703426819</v>
      </c>
      <c r="E2133" s="24">
        <f t="shared" si="102"/>
        <v>1.592432020544251</v>
      </c>
    </row>
    <row r="2134" spans="1:5" ht="15" customHeight="1" x14ac:dyDescent="0.2">
      <c r="A2134" s="3">
        <f>'Stocks Returns'!A2130</f>
        <v>45278</v>
      </c>
      <c r="B2134" s="5">
        <f>SUMPRODUCT('Stocks Returns'!B2130:E2130,$H$10:$K$10)</f>
        <v>4.8667580429094813E-4</v>
      </c>
      <c r="C2134" s="5">
        <f t="shared" si="100"/>
        <v>-4.8667580429094813E-4</v>
      </c>
      <c r="D2134" s="24">
        <f t="shared" si="101"/>
        <v>1.0003625336734041</v>
      </c>
      <c r="E2134" s="24">
        <f t="shared" si="102"/>
        <v>1.5948971626403732</v>
      </c>
    </row>
    <row r="2135" spans="1:5" ht="15" customHeight="1" x14ac:dyDescent="0.2">
      <c r="A2135" s="3">
        <f>'Stocks Returns'!A2131</f>
        <v>45279</v>
      </c>
      <c r="B2135" s="5">
        <f>SUMPRODUCT('Stocks Returns'!B2131:E2131,$H$10:$K$10)</f>
        <v>5.8835401331222489E-3</v>
      </c>
      <c r="C2135" s="5">
        <f t="shared" si="100"/>
        <v>-5.8835401331222489E-3</v>
      </c>
      <c r="D2135" s="24">
        <f t="shared" si="101"/>
        <v>1.0040324014170094</v>
      </c>
      <c r="E2135" s="24">
        <f t="shared" si="102"/>
        <v>1.5985346852539535</v>
      </c>
    </row>
    <row r="2136" spans="1:5" ht="15" customHeight="1" x14ac:dyDescent="0.2">
      <c r="A2136" s="3">
        <f>'Stocks Returns'!A2132</f>
        <v>45280</v>
      </c>
      <c r="B2136" s="5">
        <f>SUMPRODUCT('Stocks Returns'!B2132:E2132,$H$10:$K$10)</f>
        <v>-1.2560432228560398E-2</v>
      </c>
      <c r="C2136" s="5">
        <f t="shared" si="100"/>
        <v>1.2560432228560398E-2</v>
      </c>
      <c r="D2136" s="24">
        <f t="shared" si="101"/>
        <v>0.99149050021106511</v>
      </c>
      <c r="E2136" s="24">
        <f t="shared" si="102"/>
        <v>1.5858813882639895</v>
      </c>
    </row>
    <row r="2137" spans="1:5" ht="15" customHeight="1" x14ac:dyDescent="0.2">
      <c r="A2137" s="3">
        <f>'Stocks Returns'!A2133</f>
        <v>45281</v>
      </c>
      <c r="B2137" s="5">
        <f>SUMPRODUCT('Stocks Returns'!B2133:E2133,$H$10:$K$10)</f>
        <v>9.8480432892666808E-3</v>
      </c>
      <c r="C2137" s="5">
        <f t="shared" si="100"/>
        <v>-9.8480432892666808E-3</v>
      </c>
      <c r="D2137" s="24">
        <f t="shared" si="101"/>
        <v>1.0067282635631876</v>
      </c>
      <c r="E2137" s="24">
        <f t="shared" si="102"/>
        <v>1.6011722094458711</v>
      </c>
    </row>
    <row r="2138" spans="1:5" ht="15" customHeight="1" x14ac:dyDescent="0.2">
      <c r="A2138" s="3">
        <f>'Stocks Returns'!A2134</f>
        <v>45282</v>
      </c>
      <c r="B2138" s="5">
        <f>SUMPRODUCT('Stocks Returns'!B2134:E2134,$H$10:$K$10)</f>
        <v>-3.6488156214029492E-3</v>
      </c>
      <c r="C2138" s="5">
        <f t="shared" si="100"/>
        <v>3.6488156214029492E-3</v>
      </c>
      <c r="D2138" s="24">
        <f t="shared" si="101"/>
        <v>0.99755039950393221</v>
      </c>
      <c r="E2138" s="24">
        <f t="shared" si="102"/>
        <v>1.5920733098940358</v>
      </c>
    </row>
    <row r="2139" spans="1:5" ht="15" customHeight="1" x14ac:dyDescent="0.2">
      <c r="A2139" s="3">
        <f>'Stocks Returns'!A2135</f>
        <v>45285</v>
      </c>
      <c r="B2139" s="5">
        <f>SUMPRODUCT('Stocks Returns'!B2135:E2135,$H$10:$K$10)</f>
        <v>0</v>
      </c>
      <c r="C2139" s="5">
        <f t="shared" si="100"/>
        <v>0</v>
      </c>
      <c r="D2139" s="24">
        <f t="shared" si="101"/>
        <v>1.0000315941264861</v>
      </c>
      <c r="E2139" s="24">
        <f t="shared" si="102"/>
        <v>1.594566484021902</v>
      </c>
    </row>
    <row r="2140" spans="1:5" ht="15" customHeight="1" x14ac:dyDescent="0.2">
      <c r="A2140" s="3">
        <f>'Stocks Returns'!A2136</f>
        <v>45286</v>
      </c>
      <c r="B2140" s="5">
        <f>SUMPRODUCT('Stocks Returns'!B2136:E2136,$H$10:$K$10)</f>
        <v>3.586709866223098E-3</v>
      </c>
      <c r="C2140" s="5">
        <f t="shared" si="100"/>
        <v>-3.586709866223098E-3</v>
      </c>
      <c r="D2140" s="24">
        <f t="shared" si="101"/>
        <v>1.0024705568355179</v>
      </c>
      <c r="E2140" s="24">
        <f t="shared" si="102"/>
        <v>1.5969932213039173</v>
      </c>
    </row>
    <row r="2141" spans="1:5" ht="15" customHeight="1" x14ac:dyDescent="0.2">
      <c r="A2141" s="3">
        <f>'Stocks Returns'!A2137</f>
        <v>45287</v>
      </c>
      <c r="B2141" s="5">
        <f>SUMPRODUCT('Stocks Returns'!B2137:E2137,$H$10:$K$10)</f>
        <v>-9.9065408571774117E-4</v>
      </c>
      <c r="C2141" s="5">
        <f t="shared" si="100"/>
        <v>9.9065408571774117E-4</v>
      </c>
      <c r="D2141" s="24">
        <f t="shared" si="101"/>
        <v>0.9993579493481981</v>
      </c>
      <c r="E2141" s="24">
        <f t="shared" si="102"/>
        <v>1.5938920171347797</v>
      </c>
    </row>
    <row r="2142" spans="1:5" ht="15" customHeight="1" x14ac:dyDescent="0.2">
      <c r="A2142" s="3">
        <f>'Stocks Returns'!A2138</f>
        <v>45288</v>
      </c>
      <c r="B2142" s="5">
        <f>SUMPRODUCT('Stocks Returns'!B2138:E2138,$H$10:$K$10)</f>
        <v>4.9331460138923814E-3</v>
      </c>
      <c r="C2142" s="5">
        <f t="shared" si="100"/>
        <v>-4.9331460138923814E-3</v>
      </c>
      <c r="D2142" s="24">
        <f t="shared" si="101"/>
        <v>1.0033861334159331</v>
      </c>
      <c r="E2142" s="24">
        <f t="shared" si="102"/>
        <v>1.5978980416878485</v>
      </c>
    </row>
    <row r="2143" spans="1:5" ht="15" customHeight="1" x14ac:dyDescent="0.2">
      <c r="A2143" s="3">
        <f>'Stocks Returns'!A2139</f>
        <v>45289</v>
      </c>
      <c r="B2143" s="5">
        <f>SUMPRODUCT('Stocks Returns'!B2139:E2139,$H$10:$K$10)</f>
        <v>-7.4316421647989352E-4</v>
      </c>
      <c r="C2143" s="5">
        <f t="shared" si="100"/>
        <v>7.4316421647989352E-4</v>
      </c>
      <c r="D2143" s="24">
        <f t="shared" si="101"/>
        <v>0.9995262424592799</v>
      </c>
      <c r="E2143" s="24">
        <f t="shared" si="102"/>
        <v>1.5940606856004571</v>
      </c>
    </row>
    <row r="2144" spans="1:5" ht="15" customHeight="1" x14ac:dyDescent="0.2">
      <c r="A2144" s="3">
        <f>'Stocks Returns'!A2140</f>
        <v>45292</v>
      </c>
      <c r="B2144" s="5">
        <f>SUMPRODUCT('Stocks Returns'!B2140:E2140,$H$10:$K$10)</f>
        <v>0</v>
      </c>
      <c r="C2144" s="5">
        <f t="shared" si="100"/>
        <v>0</v>
      </c>
      <c r="D2144" s="24">
        <f t="shared" si="101"/>
        <v>1.0000315941264861</v>
      </c>
      <c r="E2144" s="24">
        <f t="shared" si="102"/>
        <v>1.594566484021902</v>
      </c>
    </row>
    <row r="2145" spans="1:5" ht="15" customHeight="1" x14ac:dyDescent="0.2">
      <c r="A2145" s="3">
        <f>'Stocks Returns'!A2141</f>
        <v>45293</v>
      </c>
      <c r="B2145" s="5">
        <f>SUMPRODUCT('Stocks Returns'!B2141:E2141,$H$10:$K$10)</f>
        <v>-8.2516842633700068E-3</v>
      </c>
      <c r="C2145" s="5">
        <f t="shared" si="100"/>
        <v>8.2516842633700068E-3</v>
      </c>
      <c r="D2145" s="24">
        <f t="shared" si="101"/>
        <v>0.99442044882739455</v>
      </c>
      <c r="E2145" s="24">
        <f t="shared" si="102"/>
        <v>1.5888933091241397</v>
      </c>
    </row>
    <row r="2146" spans="1:5" ht="15" customHeight="1" x14ac:dyDescent="0.2">
      <c r="A2146" s="3">
        <f>'Stocks Returns'!A2142</f>
        <v>45294</v>
      </c>
      <c r="B2146" s="5">
        <f>SUMPRODUCT('Stocks Returns'!B2142:E2142,$H$10:$K$10)</f>
        <v>-4.8520438674319937E-3</v>
      </c>
      <c r="C2146" s="5">
        <f t="shared" si="100"/>
        <v>4.8520438674319937E-3</v>
      </c>
      <c r="D2146" s="24">
        <f t="shared" si="101"/>
        <v>0.99673220429663245</v>
      </c>
      <c r="E2146" s="24">
        <f t="shared" si="102"/>
        <v>1.5912457856897377</v>
      </c>
    </row>
    <row r="2147" spans="1:5" ht="15" customHeight="1" x14ac:dyDescent="0.2">
      <c r="A2147" s="3">
        <f>'Stocks Returns'!A2143</f>
        <v>45295</v>
      </c>
      <c r="B2147" s="5">
        <f>SUMPRODUCT('Stocks Returns'!B2143:E2143,$H$10:$K$10)</f>
        <v>4.661381548802441E-3</v>
      </c>
      <c r="C2147" s="5">
        <f t="shared" si="100"/>
        <v>-4.661381548802441E-3</v>
      </c>
      <c r="D2147" s="24">
        <f t="shared" si="101"/>
        <v>1.0032013335796719</v>
      </c>
      <c r="E2147" s="24">
        <f t="shared" si="102"/>
        <v>1.5977156846095322</v>
      </c>
    </row>
    <row r="2148" spans="1:5" ht="15" customHeight="1" x14ac:dyDescent="0.2">
      <c r="A2148" s="3">
        <f>'Stocks Returns'!A2144</f>
        <v>45296</v>
      </c>
      <c r="B2148" s="5">
        <f>SUMPRODUCT('Stocks Returns'!B2144:E2144,$H$10:$K$10)</f>
        <v>8.2440989021341569E-4</v>
      </c>
      <c r="C2148" s="5">
        <f t="shared" si="100"/>
        <v>-8.2440989021341569E-4</v>
      </c>
      <c r="D2148" s="24">
        <f t="shared" si="101"/>
        <v>1.0005921928518313</v>
      </c>
      <c r="E2148" s="24">
        <f t="shared" si="102"/>
        <v>1.5951263830819649</v>
      </c>
    </row>
    <row r="2149" spans="1:5" ht="15" customHeight="1" x14ac:dyDescent="0.2">
      <c r="A2149" s="3">
        <f>'Stocks Returns'!A2145</f>
        <v>45299</v>
      </c>
      <c r="B2149" s="5">
        <f>SUMPRODUCT('Stocks Returns'!B2145:E2145,$H$10:$K$10)</f>
        <v>1.1540823698668214E-2</v>
      </c>
      <c r="C2149" s="5">
        <f t="shared" si="100"/>
        <v>-1.1540823698668214E-2</v>
      </c>
      <c r="D2149" s="24">
        <f t="shared" si="101"/>
        <v>1.0078793542415807</v>
      </c>
      <c r="E2149" s="24">
        <f t="shared" si="102"/>
        <v>1.6022894238794447</v>
      </c>
    </row>
    <row r="2150" spans="1:5" ht="15" customHeight="1" x14ac:dyDescent="0.2">
      <c r="A2150" s="3">
        <f>'Stocks Returns'!A2146</f>
        <v>45300</v>
      </c>
      <c r="B2150" s="5">
        <f>SUMPRODUCT('Stocks Returns'!B2146:E2146,$H$10:$K$10)</f>
        <v>2.4506439415006597E-3</v>
      </c>
      <c r="C2150" s="5">
        <f t="shared" si="100"/>
        <v>-2.4506439415006597E-3</v>
      </c>
      <c r="D2150" s="24">
        <f t="shared" si="101"/>
        <v>1.0016980320067066</v>
      </c>
      <c r="E2150" s="24">
        <f t="shared" si="102"/>
        <v>1.5962271507417638</v>
      </c>
    </row>
    <row r="2151" spans="1:5" ht="15" customHeight="1" x14ac:dyDescent="0.2">
      <c r="A2151" s="3">
        <f>'Stocks Returns'!A2147</f>
        <v>45301</v>
      </c>
      <c r="B2151" s="5">
        <f>SUMPRODUCT('Stocks Returns'!B2147:E2147,$H$10:$K$10)</f>
        <v>4.3405743218043755E-3</v>
      </c>
      <c r="C2151" s="5">
        <f t="shared" si="100"/>
        <v>-4.3405743218043755E-3</v>
      </c>
      <c r="D2151" s="24">
        <f t="shared" si="101"/>
        <v>1.0029831846653132</v>
      </c>
      <c r="E2151" s="24">
        <f t="shared" si="102"/>
        <v>1.5975002423449554</v>
      </c>
    </row>
    <row r="2152" spans="1:5" ht="15" customHeight="1" x14ac:dyDescent="0.2">
      <c r="A2152" s="3">
        <f>'Stocks Returns'!A2148</f>
        <v>45302</v>
      </c>
      <c r="B2152" s="5">
        <f>SUMPRODUCT('Stocks Returns'!B2148:E2148,$H$10:$K$10)</f>
        <v>-1.6171128795311384E-3</v>
      </c>
      <c r="C2152" s="5">
        <f t="shared" si="100"/>
        <v>1.6171128795311384E-3</v>
      </c>
      <c r="D2152" s="24">
        <f t="shared" si="101"/>
        <v>0.99893195736840501</v>
      </c>
      <c r="E2152" s="24">
        <f t="shared" si="102"/>
        <v>1.5934645694540137</v>
      </c>
    </row>
    <row r="2153" spans="1:5" ht="15" customHeight="1" x14ac:dyDescent="0.2">
      <c r="A2153" s="3">
        <f>'Stocks Returns'!A2149</f>
        <v>45303</v>
      </c>
      <c r="B2153" s="5">
        <f>SUMPRODUCT('Stocks Returns'!B2149:E2149,$H$10:$K$10)</f>
        <v>2.5062347479608131E-4</v>
      </c>
      <c r="C2153" s="5">
        <f t="shared" si="100"/>
        <v>-2.5062347479608131E-4</v>
      </c>
      <c r="D2153" s="24">
        <f t="shared" si="101"/>
        <v>1.0002020180893476</v>
      </c>
      <c r="E2153" s="24">
        <f t="shared" si="102"/>
        <v>1.5947368283475729</v>
      </c>
    </row>
    <row r="2154" spans="1:5" ht="15" customHeight="1" x14ac:dyDescent="0.2">
      <c r="A2154" s="3">
        <f>'Stocks Returns'!A2150</f>
        <v>45306</v>
      </c>
      <c r="B2154" s="5">
        <f>SUMPRODUCT('Stocks Returns'!B2150:E2150,$H$10:$K$10)</f>
        <v>0</v>
      </c>
      <c r="C2154" s="5">
        <f t="shared" si="100"/>
        <v>0</v>
      </c>
      <c r="D2154" s="24">
        <f t="shared" si="101"/>
        <v>1.0000315941264861</v>
      </c>
      <c r="E2154" s="24">
        <f t="shared" si="102"/>
        <v>1.594566484021902</v>
      </c>
    </row>
    <row r="2155" spans="1:5" ht="15" customHeight="1" x14ac:dyDescent="0.2">
      <c r="A2155" s="3">
        <f>'Stocks Returns'!A2151</f>
        <v>45307</v>
      </c>
      <c r="B2155" s="5">
        <f>SUMPRODUCT('Stocks Returns'!B2151:E2151,$H$10:$K$10)</f>
        <v>3.4116629673781838E-3</v>
      </c>
      <c r="C2155" s="5">
        <f t="shared" si="100"/>
        <v>-3.4116629673781838E-3</v>
      </c>
      <c r="D2155" s="24">
        <f t="shared" si="101"/>
        <v>1.0023515249443034</v>
      </c>
      <c r="E2155" s="24">
        <f t="shared" si="102"/>
        <v>1.5968753401468321</v>
      </c>
    </row>
    <row r="2156" spans="1:5" ht="15" customHeight="1" x14ac:dyDescent="0.2">
      <c r="A2156" s="3">
        <f>'Stocks Returns'!A2152</f>
        <v>45308</v>
      </c>
      <c r="B2156" s="5">
        <f>SUMPRODUCT('Stocks Returns'!B2152:E2152,$H$10:$K$10)</f>
        <v>3.1574609316057738E-3</v>
      </c>
      <c r="C2156" s="5">
        <f t="shared" si="100"/>
        <v>-3.1574609316057738E-3</v>
      </c>
      <c r="D2156" s="24">
        <f t="shared" si="101"/>
        <v>1.0021786675599782</v>
      </c>
      <c r="E2156" s="24">
        <f t="shared" si="102"/>
        <v>1.5967040524694931</v>
      </c>
    </row>
    <row r="2157" spans="1:5" ht="15" customHeight="1" x14ac:dyDescent="0.2">
      <c r="A2157" s="3">
        <f>'Stocks Returns'!A2153</f>
        <v>45309</v>
      </c>
      <c r="B2157" s="5">
        <f>SUMPRODUCT('Stocks Returns'!B2153:E2153,$H$10:$K$10)</f>
        <v>7.7748817814470104E-3</v>
      </c>
      <c r="C2157" s="5">
        <f t="shared" si="100"/>
        <v>-7.7748817814470104E-3</v>
      </c>
      <c r="D2157" s="24">
        <f t="shared" si="101"/>
        <v>1.0053185137378702</v>
      </c>
      <c r="E2157" s="24">
        <f t="shared" si="102"/>
        <v>1.5997966315354735</v>
      </c>
    </row>
    <row r="2158" spans="1:5" ht="15" customHeight="1" x14ac:dyDescent="0.2">
      <c r="A2158" s="3">
        <f>'Stocks Returns'!A2154</f>
        <v>45310</v>
      </c>
      <c r="B2158" s="5">
        <f>SUMPRODUCT('Stocks Returns'!B2154:E2154,$H$10:$K$10)</f>
        <v>1.2408535381400623E-2</v>
      </c>
      <c r="C2158" s="5">
        <f t="shared" si="100"/>
        <v>-1.2408535381400623E-2</v>
      </c>
      <c r="D2158" s="24">
        <f t="shared" si="101"/>
        <v>1.0084693981858386</v>
      </c>
      <c r="E2158" s="24">
        <f t="shared" si="102"/>
        <v>1.6028600165635847</v>
      </c>
    </row>
    <row r="2159" spans="1:5" ht="15" customHeight="1" x14ac:dyDescent="0.2">
      <c r="A2159" s="3">
        <f>'Stocks Returns'!A2155</f>
        <v>45313</v>
      </c>
      <c r="B2159" s="5">
        <f>SUMPRODUCT('Stocks Returns'!B2155:E2155,$H$10:$K$10)</f>
        <v>2.1350731386213565E-3</v>
      </c>
      <c r="C2159" s="5">
        <f t="shared" si="100"/>
        <v>-2.1350731386213565E-3</v>
      </c>
      <c r="D2159" s="24">
        <f t="shared" si="101"/>
        <v>1.0014834438607487</v>
      </c>
      <c r="E2159" s="24">
        <f t="shared" si="102"/>
        <v>1.5960139301865675</v>
      </c>
    </row>
    <row r="2160" spans="1:5" ht="15" customHeight="1" x14ac:dyDescent="0.2">
      <c r="A2160" s="3">
        <f>'Stocks Returns'!A2156</f>
        <v>45314</v>
      </c>
      <c r="B2160" s="5">
        <f>SUMPRODUCT('Stocks Returns'!B2156:E2156,$H$10:$K$10)</f>
        <v>1.2530873733403436E-3</v>
      </c>
      <c r="C2160" s="5">
        <f t="shared" si="100"/>
        <v>-1.2530873733403436E-3</v>
      </c>
      <c r="D2160" s="24">
        <f t="shared" si="101"/>
        <v>1.0008836935403576</v>
      </c>
      <c r="E2160" s="24">
        <f t="shared" si="102"/>
        <v>1.5954170226832747</v>
      </c>
    </row>
    <row r="2161" spans="1:5" ht="15" customHeight="1" x14ac:dyDescent="0.2">
      <c r="A2161" s="3">
        <f>'Stocks Returns'!A2157</f>
        <v>45315</v>
      </c>
      <c r="B2161" s="5">
        <f>SUMPRODUCT('Stocks Returns'!B2157:E2157,$H$10:$K$10)</f>
        <v>1.8864620333918113E-4</v>
      </c>
      <c r="C2161" s="5">
        <f t="shared" si="100"/>
        <v>-1.8864620333918113E-4</v>
      </c>
      <c r="D2161" s="24">
        <f t="shared" si="101"/>
        <v>1.0001598735447568</v>
      </c>
      <c r="E2161" s="24">
        <f t="shared" si="102"/>
        <v>1.5946947143120431</v>
      </c>
    </row>
    <row r="2162" spans="1:5" ht="15" customHeight="1" x14ac:dyDescent="0.2">
      <c r="A2162" s="3">
        <f>'Stocks Returns'!A2158</f>
        <v>45316</v>
      </c>
      <c r="B2162" s="5">
        <f>SUMPRODUCT('Stocks Returns'!B2158:E2158,$H$10:$K$10)</f>
        <v>2.5591845332478477E-3</v>
      </c>
      <c r="C2162" s="5">
        <f t="shared" si="100"/>
        <v>-2.5591845332478477E-3</v>
      </c>
      <c r="D2162" s="24">
        <f t="shared" si="101"/>
        <v>1.0017718396090947</v>
      </c>
      <c r="E2162" s="24">
        <f t="shared" si="102"/>
        <v>1.5963004452489264</v>
      </c>
    </row>
    <row r="2163" spans="1:5" ht="15" customHeight="1" x14ac:dyDescent="0.2">
      <c r="A2163" s="3">
        <f>'Stocks Returns'!A2159</f>
        <v>45317</v>
      </c>
      <c r="B2163" s="5">
        <f>SUMPRODUCT('Stocks Returns'!B2159:E2159,$H$10:$K$10)</f>
        <v>-1.8084931490102433E-2</v>
      </c>
      <c r="C2163" s="5">
        <f t="shared" si="100"/>
        <v>1.8084931490102433E-2</v>
      </c>
      <c r="D2163" s="24">
        <f t="shared" si="101"/>
        <v>0.98773384071321657</v>
      </c>
      <c r="E2163" s="24">
        <f t="shared" si="102"/>
        <v>1.581970266190043</v>
      </c>
    </row>
    <row r="2164" spans="1:5" ht="15" customHeight="1" x14ac:dyDescent="0.2">
      <c r="A2164" s="3">
        <f>'Stocks Returns'!A2160</f>
        <v>45320</v>
      </c>
      <c r="B2164" s="5">
        <f>SUMPRODUCT('Stocks Returns'!B2160:E2160,$H$10:$K$10)</f>
        <v>1.9899314018472621E-2</v>
      </c>
      <c r="C2164" s="5">
        <f t="shared" si="100"/>
        <v>-1.9899314018472621E-2</v>
      </c>
      <c r="D2164" s="24">
        <f t="shared" si="101"/>
        <v>1.0135631276590475</v>
      </c>
      <c r="E2164" s="24">
        <f t="shared" si="102"/>
        <v>1.6077267625101783</v>
      </c>
    </row>
    <row r="2165" spans="1:5" ht="15" customHeight="1" x14ac:dyDescent="0.2">
      <c r="A2165" s="3">
        <f>'Stocks Returns'!A2161</f>
        <v>45321</v>
      </c>
      <c r="B2165" s="5">
        <f>SUMPRODUCT('Stocks Returns'!B2161:E2161,$H$10:$K$10)</f>
        <v>1.0699078563053304E-2</v>
      </c>
      <c r="C2165" s="5">
        <f t="shared" si="100"/>
        <v>-1.0699078563053304E-2</v>
      </c>
      <c r="D2165" s="24">
        <f t="shared" si="101"/>
        <v>1.0073069675493624</v>
      </c>
      <c r="E2165" s="24">
        <f t="shared" si="102"/>
        <v>1.6017345545576485</v>
      </c>
    </row>
    <row r="2166" spans="1:5" ht="15" customHeight="1" x14ac:dyDescent="0.2">
      <c r="A2166" s="3">
        <f>'Stocks Returns'!A2162</f>
        <v>45322</v>
      </c>
      <c r="B2166" s="5">
        <f>SUMPRODUCT('Stocks Returns'!B2162:E2162,$H$10:$K$10)</f>
        <v>-1.3673785503679169E-2</v>
      </c>
      <c r="C2166" s="5">
        <f t="shared" si="100"/>
        <v>1.3673785503679169E-2</v>
      </c>
      <c r="D2166" s="24">
        <f t="shared" si="101"/>
        <v>0.99073341998398434</v>
      </c>
      <c r="E2166" s="24">
        <f t="shared" si="102"/>
        <v>1.5850976306527342</v>
      </c>
    </row>
    <row r="2167" spans="1:5" ht="15" customHeight="1" x14ac:dyDescent="0.2">
      <c r="A2167" s="3">
        <f>'Stocks Returns'!A2163</f>
        <v>45323</v>
      </c>
      <c r="B2167" s="5">
        <f>SUMPRODUCT('Stocks Returns'!B2163:E2163,$H$10:$K$10)</f>
        <v>1.3170200944847259E-2</v>
      </c>
      <c r="C2167" s="5">
        <f t="shared" si="100"/>
        <v>-1.3170200944847259E-2</v>
      </c>
      <c r="D2167" s="24">
        <f t="shared" si="101"/>
        <v>1.0089873307689823</v>
      </c>
      <c r="E2167" s="24">
        <f t="shared" si="102"/>
        <v>1.6033597078965889</v>
      </c>
    </row>
    <row r="2168" spans="1:5" ht="15" customHeight="1" x14ac:dyDescent="0.2">
      <c r="A2168" s="3">
        <f>'Stocks Returns'!A2164</f>
        <v>45324</v>
      </c>
      <c r="B2168" s="5">
        <f>SUMPRODUCT('Stocks Returns'!B2164:E2164,$H$10:$K$10)</f>
        <v>-8.035296667861186E-4</v>
      </c>
      <c r="C2168" s="5">
        <f t="shared" si="100"/>
        <v>8.035296667861186E-4</v>
      </c>
      <c r="D2168" s="24">
        <f t="shared" si="101"/>
        <v>0.99948519395307167</v>
      </c>
      <c r="E2168" s="24">
        <f t="shared" si="102"/>
        <v>1.5940195559762615</v>
      </c>
    </row>
    <row r="2169" spans="1:5" ht="15" customHeight="1" x14ac:dyDescent="0.2">
      <c r="A2169" s="3">
        <f>'Stocks Returns'!A2165</f>
        <v>45327</v>
      </c>
      <c r="B2169" s="5">
        <f>SUMPRODUCT('Stocks Returns'!B2165:E2165,$H$10:$K$10)</f>
        <v>-4.2720296902287016E-3</v>
      </c>
      <c r="C2169" s="5">
        <f t="shared" si="100"/>
        <v>4.2720296902287016E-3</v>
      </c>
      <c r="D2169" s="24">
        <f t="shared" si="101"/>
        <v>0.99712661393713065</v>
      </c>
      <c r="E2169" s="24">
        <f t="shared" si="102"/>
        <v>1.5916450247369189</v>
      </c>
    </row>
    <row r="2170" spans="1:5" ht="15" customHeight="1" x14ac:dyDescent="0.2">
      <c r="A2170" s="3">
        <f>'Stocks Returns'!A2166</f>
        <v>45328</v>
      </c>
      <c r="B2170" s="5">
        <f>SUMPRODUCT('Stocks Returns'!B2166:E2166,$H$10:$K$10)</f>
        <v>2.0136121152527489E-3</v>
      </c>
      <c r="C2170" s="5">
        <f t="shared" si="100"/>
        <v>-2.0136121152527489E-3</v>
      </c>
      <c r="D2170" s="24">
        <f t="shared" si="101"/>
        <v>1.0014008503648582</v>
      </c>
      <c r="E2170" s="24">
        <f t="shared" si="102"/>
        <v>1.5959318138262699</v>
      </c>
    </row>
    <row r="2171" spans="1:5" ht="15" customHeight="1" x14ac:dyDescent="0.2">
      <c r="A2171" s="3">
        <f>'Stocks Returns'!A2167</f>
        <v>45329</v>
      </c>
      <c r="B2171" s="5">
        <f>SUMPRODUCT('Stocks Returns'!B2167:E2167,$H$10:$K$10)</f>
        <v>8.824146413761556E-3</v>
      </c>
      <c r="C2171" s="5">
        <f t="shared" si="100"/>
        <v>-8.824146413761556E-3</v>
      </c>
      <c r="D2171" s="24">
        <f t="shared" si="101"/>
        <v>1.006032013687844</v>
      </c>
      <c r="E2171" s="24">
        <f t="shared" si="102"/>
        <v>1.6004938420265706</v>
      </c>
    </row>
    <row r="2172" spans="1:5" ht="15" customHeight="1" x14ac:dyDescent="0.2">
      <c r="A2172" s="3">
        <f>'Stocks Returns'!A2168</f>
        <v>45330</v>
      </c>
      <c r="B2172" s="5">
        <f>SUMPRODUCT('Stocks Returns'!B2168:E2168,$H$10:$K$10)</f>
        <v>-1.0889873664197525E-2</v>
      </c>
      <c r="C2172" s="5">
        <f t="shared" si="100"/>
        <v>1.0889873664197525E-2</v>
      </c>
      <c r="D2172" s="24">
        <f t="shared" si="101"/>
        <v>0.99262648003483189</v>
      </c>
      <c r="E2172" s="24">
        <f t="shared" si="102"/>
        <v>1.5870531675902222</v>
      </c>
    </row>
    <row r="2173" spans="1:5" ht="15" customHeight="1" x14ac:dyDescent="0.2">
      <c r="A2173" s="3">
        <f>'Stocks Returns'!A2169</f>
        <v>45331</v>
      </c>
      <c r="B2173" s="5">
        <f>SUMPRODUCT('Stocks Returns'!B2169:E2169,$H$10:$K$10)</f>
        <v>3.0738244152206501E-3</v>
      </c>
      <c r="C2173" s="5">
        <f t="shared" si="100"/>
        <v>-3.0738244152206501E-3</v>
      </c>
      <c r="D2173" s="24">
        <f t="shared" si="101"/>
        <v>1.0021217947288363</v>
      </c>
      <c r="E2173" s="24">
        <f t="shared" si="102"/>
        <v>1.5966476698500824</v>
      </c>
    </row>
    <row r="2174" spans="1:5" ht="15" customHeight="1" x14ac:dyDescent="0.2">
      <c r="A2174" s="3">
        <f>'Stocks Returns'!A2170</f>
        <v>45334</v>
      </c>
      <c r="B2174" s="5">
        <f>SUMPRODUCT('Stocks Returns'!B2170:E2170,$H$10:$K$10)</f>
        <v>-5.8601480956319719E-3</v>
      </c>
      <c r="C2174" s="5">
        <f t="shared" si="100"/>
        <v>5.8601480956319719E-3</v>
      </c>
      <c r="D2174" s="24">
        <f t="shared" si="101"/>
        <v>0.99604669342145646</v>
      </c>
      <c r="E2174" s="24">
        <f t="shared" si="102"/>
        <v>1.590550410324052</v>
      </c>
    </row>
    <row r="2175" spans="1:5" ht="15" customHeight="1" x14ac:dyDescent="0.2">
      <c r="A2175" s="3">
        <f>'Stocks Returns'!A2171</f>
        <v>45335</v>
      </c>
      <c r="B2175" s="5">
        <f>SUMPRODUCT('Stocks Returns'!B2171:E2171,$H$10:$K$10)</f>
        <v>-5.4758679853880666E-4</v>
      </c>
      <c r="C2175" s="5">
        <f t="shared" si="100"/>
        <v>5.4758679853880666E-4</v>
      </c>
      <c r="D2175" s="24">
        <f t="shared" si="101"/>
        <v>0.99965923510347987</v>
      </c>
      <c r="E2175" s="24">
        <f t="shared" si="102"/>
        <v>1.5941938948066401</v>
      </c>
    </row>
    <row r="2176" spans="1:5" ht="15" customHeight="1" x14ac:dyDescent="0.2">
      <c r="A2176" s="3">
        <f>'Stocks Returns'!A2172</f>
        <v>45336</v>
      </c>
      <c r="B2176" s="5">
        <f>SUMPRODUCT('Stocks Returns'!B2172:E2172,$H$10:$K$10)</f>
        <v>5.7646938566911577E-3</v>
      </c>
      <c r="C2176" s="5">
        <f t="shared" si="100"/>
        <v>-5.7646938566911577E-3</v>
      </c>
      <c r="D2176" s="24">
        <f t="shared" si="101"/>
        <v>1.0039515859490362</v>
      </c>
      <c r="E2176" s="24">
        <f t="shared" si="102"/>
        <v>1.5984551654054358</v>
      </c>
    </row>
    <row r="2177" spans="1:5" ht="15" customHeight="1" x14ac:dyDescent="0.2">
      <c r="A2177" s="3">
        <f>'Stocks Returns'!A2173</f>
        <v>45337</v>
      </c>
      <c r="B2177" s="5">
        <f>SUMPRODUCT('Stocks Returns'!B2173:E2173,$H$10:$K$10)</f>
        <v>1.3194520627649623E-2</v>
      </c>
      <c r="C2177" s="5">
        <f t="shared" si="100"/>
        <v>-1.3194520627649623E-2</v>
      </c>
      <c r="D2177" s="24">
        <f t="shared" si="101"/>
        <v>1.009003868153288</v>
      </c>
      <c r="E2177" s="24">
        <f t="shared" si="102"/>
        <v>1.6033756448539898</v>
      </c>
    </row>
    <row r="2178" spans="1:5" ht="15" customHeight="1" x14ac:dyDescent="0.2">
      <c r="A2178" s="3">
        <f>'Stocks Returns'!A2174</f>
        <v>45338</v>
      </c>
      <c r="B2178" s="5">
        <f>SUMPRODUCT('Stocks Returns'!B2174:E2174,$H$10:$K$10)</f>
        <v>-8.7715596720069518E-3</v>
      </c>
      <c r="C2178" s="5">
        <f t="shared" si="100"/>
        <v>8.7715596720069518E-3</v>
      </c>
      <c r="D2178" s="24">
        <f t="shared" si="101"/>
        <v>0.99406693354952147</v>
      </c>
      <c r="E2178" s="24">
        <f t="shared" si="102"/>
        <v>1.5885317008283795</v>
      </c>
    </row>
    <row r="2179" spans="1:5" ht="15" customHeight="1" x14ac:dyDescent="0.2">
      <c r="A2179" s="3">
        <f>'Stocks Returns'!A2175</f>
        <v>45341</v>
      </c>
      <c r="B2179" s="5">
        <f>SUMPRODUCT('Stocks Returns'!B2175:E2175,$H$10:$K$10)</f>
        <v>0</v>
      </c>
      <c r="C2179" s="5">
        <f t="shared" si="100"/>
        <v>0</v>
      </c>
      <c r="D2179" s="24">
        <f t="shared" si="101"/>
        <v>1.0000315941264861</v>
      </c>
      <c r="E2179" s="24">
        <f t="shared" si="102"/>
        <v>1.594566484021902</v>
      </c>
    </row>
    <row r="2180" spans="1:5" ht="15" customHeight="1" x14ac:dyDescent="0.2">
      <c r="A2180" s="3">
        <f>'Stocks Returns'!A2176</f>
        <v>45342</v>
      </c>
      <c r="B2180" s="5">
        <f>SUMPRODUCT('Stocks Returns'!B2176:E2176,$H$10:$K$10)</f>
        <v>-1.0558700068698338E-2</v>
      </c>
      <c r="C2180" s="5">
        <f t="shared" si="100"/>
        <v>1.0558700068698338E-2</v>
      </c>
      <c r="D2180" s="24">
        <f t="shared" si="101"/>
        <v>0.99285167807977137</v>
      </c>
      <c r="E2180" s="24">
        <f t="shared" si="102"/>
        <v>1.5872848588696269</v>
      </c>
    </row>
    <row r="2181" spans="1:5" ht="15" customHeight="1" x14ac:dyDescent="0.2">
      <c r="A2181" s="3">
        <f>'Stocks Returns'!A2177</f>
        <v>45343</v>
      </c>
      <c r="B2181" s="5">
        <f>SUMPRODUCT('Stocks Returns'!B2177:E2177,$H$10:$K$10)</f>
        <v>6.4886784221520298E-3</v>
      </c>
      <c r="C2181" s="5">
        <f t="shared" si="100"/>
        <v>-6.4886784221520298E-3</v>
      </c>
      <c r="D2181" s="24">
        <f t="shared" si="101"/>
        <v>1.0044438954535495</v>
      </c>
      <c r="E2181" s="24">
        <f t="shared" si="102"/>
        <v>1.5989391737597953</v>
      </c>
    </row>
    <row r="2182" spans="1:5" ht="15" customHeight="1" x14ac:dyDescent="0.2">
      <c r="A2182" s="3">
        <f>'Stocks Returns'!A2178</f>
        <v>45344</v>
      </c>
      <c r="B2182" s="5">
        <f>SUMPRODUCT('Stocks Returns'!B2178:E2178,$H$10:$K$10)</f>
        <v>2.3607493203432452E-2</v>
      </c>
      <c r="C2182" s="5">
        <f t="shared" ref="C2182:C2245" si="103">-B2182</f>
        <v>-2.3607493203432452E-2</v>
      </c>
      <c r="D2182" s="24">
        <f t="shared" ref="D2182:D2245" si="104">1+$H$13+$H$19*(B2182-$H$13)</f>
        <v>1.0160846895048203</v>
      </c>
      <c r="E2182" s="24">
        <f t="shared" ref="E2182:E2245" si="105">$H$22*D2182-$H$23*D2182^2-LN(1+$H$24*EXP(1-D2182^3))</f>
        <v>1.6100965720685869</v>
      </c>
    </row>
    <row r="2183" spans="1:5" ht="15" customHeight="1" x14ac:dyDescent="0.2">
      <c r="A2183" s="3">
        <f>'Stocks Returns'!A2179</f>
        <v>45345</v>
      </c>
      <c r="B2183" s="5">
        <f>SUMPRODUCT('Stocks Returns'!B2179:E2179,$H$10:$K$10)</f>
        <v>-1.4721067216824579E-3</v>
      </c>
      <c r="C2183" s="5">
        <f t="shared" si="103"/>
        <v>1.4721067216824579E-3</v>
      </c>
      <c r="D2183" s="24">
        <f t="shared" si="104"/>
        <v>0.9990305615557421</v>
      </c>
      <c r="E2183" s="24">
        <f t="shared" si="105"/>
        <v>1.5935635750401991</v>
      </c>
    </row>
    <row r="2184" spans="1:5" ht="15" customHeight="1" x14ac:dyDescent="0.2">
      <c r="A2184" s="3">
        <f>'Stocks Returns'!A2180</f>
        <v>45348</v>
      </c>
      <c r="B2184" s="5">
        <f>SUMPRODUCT('Stocks Returns'!B2180:E2180,$H$10:$K$10)</f>
        <v>1.8669949170217891E-3</v>
      </c>
      <c r="C2184" s="5">
        <f t="shared" si="103"/>
        <v>-1.8669949170217891E-3</v>
      </c>
      <c r="D2184" s="24">
        <f t="shared" si="104"/>
        <v>1.0013011506700611</v>
      </c>
      <c r="E2184" s="24">
        <f t="shared" si="105"/>
        <v>1.5958326536374565</v>
      </c>
    </row>
    <row r="2185" spans="1:5" ht="15" customHeight="1" x14ac:dyDescent="0.2">
      <c r="A2185" s="3">
        <f>'Stocks Returns'!A2181</f>
        <v>45349</v>
      </c>
      <c r="B2185" s="5">
        <f>SUMPRODUCT('Stocks Returns'!B2181:E2181,$H$10:$K$10)</f>
        <v>-3.1614600514659925E-3</v>
      </c>
      <c r="C2185" s="5">
        <f t="shared" si="103"/>
        <v>3.1614600514659925E-3</v>
      </c>
      <c r="D2185" s="24">
        <f t="shared" si="104"/>
        <v>0.99788180129148929</v>
      </c>
      <c r="E2185" s="24">
        <f t="shared" si="105"/>
        <v>1.5924077323151546</v>
      </c>
    </row>
    <row r="2186" spans="1:5" ht="15" customHeight="1" x14ac:dyDescent="0.2">
      <c r="A2186" s="3">
        <f>'Stocks Returns'!A2182</f>
        <v>45350</v>
      </c>
      <c r="B2186" s="5">
        <f>SUMPRODUCT('Stocks Returns'!B2182:E2182,$H$10:$K$10)</f>
        <v>7.308222530837117E-3</v>
      </c>
      <c r="C2186" s="5">
        <f t="shared" si="103"/>
        <v>-7.308222530837117E-3</v>
      </c>
      <c r="D2186" s="24">
        <f t="shared" si="104"/>
        <v>1.0050011854474554</v>
      </c>
      <c r="E2186" s="24">
        <f t="shared" si="105"/>
        <v>1.5994858865860826</v>
      </c>
    </row>
    <row r="2187" spans="1:5" ht="15" customHeight="1" x14ac:dyDescent="0.2">
      <c r="A2187" s="3">
        <f>'Stocks Returns'!A2183</f>
        <v>45351</v>
      </c>
      <c r="B2187" s="5">
        <f>SUMPRODUCT('Stocks Returns'!B2183:E2183,$H$10:$K$10)</f>
        <v>-7.7975889639115463E-3</v>
      </c>
      <c r="C2187" s="5">
        <f t="shared" si="103"/>
        <v>7.7975889639115463E-3</v>
      </c>
      <c r="D2187" s="24">
        <f t="shared" si="104"/>
        <v>0.99472923363102639</v>
      </c>
      <c r="E2187" s="24">
        <f t="shared" si="105"/>
        <v>1.5892087584753809</v>
      </c>
    </row>
    <row r="2188" spans="1:5" ht="15" customHeight="1" x14ac:dyDescent="0.2">
      <c r="A2188" s="3">
        <f>'Stocks Returns'!A2184</f>
        <v>45352</v>
      </c>
      <c r="B2188" s="5">
        <f>SUMPRODUCT('Stocks Returns'!B2184:E2184,$H$10:$K$10)</f>
        <v>4.3392282238506131E-3</v>
      </c>
      <c r="C2188" s="5">
        <f t="shared" si="103"/>
        <v>-4.3392282238506131E-3</v>
      </c>
      <c r="D2188" s="24">
        <f t="shared" si="104"/>
        <v>1.0029822693187047</v>
      </c>
      <c r="E2188" s="24">
        <f t="shared" si="105"/>
        <v>1.5974993379518772</v>
      </c>
    </row>
    <row r="2189" spans="1:5" ht="15" customHeight="1" x14ac:dyDescent="0.2">
      <c r="A2189" s="3">
        <f>'Stocks Returns'!A2185</f>
        <v>45355</v>
      </c>
      <c r="B2189" s="5">
        <f>SUMPRODUCT('Stocks Returns'!B2185:E2185,$H$10:$K$10)</f>
        <v>-8.6944241284649965E-3</v>
      </c>
      <c r="C2189" s="5">
        <f t="shared" si="103"/>
        <v>8.6944241284649965E-3</v>
      </c>
      <c r="D2189" s="24">
        <f t="shared" si="104"/>
        <v>0.99411938571913006</v>
      </c>
      <c r="E2189" s="24">
        <f t="shared" si="105"/>
        <v>1.5885853850023923</v>
      </c>
    </row>
    <row r="2190" spans="1:5" ht="15" customHeight="1" x14ac:dyDescent="0.2">
      <c r="A2190" s="3">
        <f>'Stocks Returns'!A2186</f>
        <v>45356</v>
      </c>
      <c r="B2190" s="5">
        <f>SUMPRODUCT('Stocks Returns'!B2186:E2186,$H$10:$K$10)</f>
        <v>-4.9098574414029742E-3</v>
      </c>
      <c r="C2190" s="5">
        <f t="shared" si="103"/>
        <v>4.9098574414029742E-3</v>
      </c>
      <c r="D2190" s="24">
        <f t="shared" si="104"/>
        <v>0.99669289106633219</v>
      </c>
      <c r="E2190" s="24">
        <f t="shared" si="105"/>
        <v>1.5912059571951032</v>
      </c>
    </row>
    <row r="2191" spans="1:5" ht="15" customHeight="1" x14ac:dyDescent="0.2">
      <c r="A2191" s="3">
        <f>'Stocks Returns'!A2187</f>
        <v>45357</v>
      </c>
      <c r="B2191" s="5">
        <f>SUMPRODUCT('Stocks Returns'!B2187:E2187,$H$10:$K$10)</f>
        <v>5.4165512867316995E-3</v>
      </c>
      <c r="C2191" s="5">
        <f t="shared" si="103"/>
        <v>-5.4165512867316995E-3</v>
      </c>
      <c r="D2191" s="24">
        <f t="shared" si="104"/>
        <v>1.0037148490014638</v>
      </c>
      <c r="E2191" s="24">
        <f t="shared" si="105"/>
        <v>1.5982220722550147</v>
      </c>
    </row>
    <row r="2192" spans="1:5" ht="15" customHeight="1" x14ac:dyDescent="0.2">
      <c r="A2192" s="3">
        <f>'Stocks Returns'!A2188</f>
        <v>45358</v>
      </c>
      <c r="B2192" s="5">
        <f>SUMPRODUCT('Stocks Returns'!B2188:E2188,$H$10:$K$10)</f>
        <v>-2.2903034683956513E-3</v>
      </c>
      <c r="C2192" s="5">
        <f t="shared" si="103"/>
        <v>2.2903034683956513E-3</v>
      </c>
      <c r="D2192" s="24">
        <f t="shared" si="104"/>
        <v>0.99847418776797714</v>
      </c>
      <c r="E2192" s="24">
        <f t="shared" si="105"/>
        <v>1.5930044281879385</v>
      </c>
    </row>
    <row r="2193" spans="1:5" ht="15" customHeight="1" x14ac:dyDescent="0.2">
      <c r="A2193" s="3">
        <f>'Stocks Returns'!A2189</f>
        <v>45359</v>
      </c>
      <c r="B2193" s="5">
        <f>SUMPRODUCT('Stocks Returns'!B2189:E2189,$H$10:$K$10)</f>
        <v>2.2141026723720503E-3</v>
      </c>
      <c r="C2193" s="5">
        <f t="shared" si="103"/>
        <v>-2.2141026723720503E-3</v>
      </c>
      <c r="D2193" s="24">
        <f t="shared" si="104"/>
        <v>1.0015371839436993</v>
      </c>
      <c r="E2193" s="24">
        <f t="shared" si="105"/>
        <v>1.596067345121247</v>
      </c>
    </row>
    <row r="2194" spans="1:5" ht="15" customHeight="1" x14ac:dyDescent="0.2">
      <c r="A2194" s="3">
        <f>'Stocks Returns'!A2190</f>
        <v>45362</v>
      </c>
      <c r="B2194" s="5">
        <f>SUMPRODUCT('Stocks Returns'!B2190:E2190,$H$10:$K$10)</f>
        <v>3.2632035086408088E-3</v>
      </c>
      <c r="C2194" s="5">
        <f t="shared" si="103"/>
        <v>-3.2632035086408088E-3</v>
      </c>
      <c r="D2194" s="24">
        <f t="shared" si="104"/>
        <v>1.002250572512362</v>
      </c>
      <c r="E2194" s="24">
        <f t="shared" si="105"/>
        <v>1.5967753190412268</v>
      </c>
    </row>
    <row r="2195" spans="1:5" ht="15" customHeight="1" x14ac:dyDescent="0.2">
      <c r="A2195" s="3">
        <f>'Stocks Returns'!A2191</f>
        <v>45363</v>
      </c>
      <c r="B2195" s="5">
        <f>SUMPRODUCT('Stocks Returns'!B2191:E2191,$H$10:$K$10)</f>
        <v>1.2193900373498658E-2</v>
      </c>
      <c r="C2195" s="5">
        <f t="shared" si="103"/>
        <v>-1.2193900373498658E-2</v>
      </c>
      <c r="D2195" s="24">
        <f t="shared" si="104"/>
        <v>1.0083234463804653</v>
      </c>
      <c r="E2195" s="24">
        <f t="shared" si="105"/>
        <v>1.6027190079483797</v>
      </c>
    </row>
    <row r="2196" spans="1:5" ht="15" customHeight="1" x14ac:dyDescent="0.2">
      <c r="A2196" s="3">
        <f>'Stocks Returns'!A2192</f>
        <v>45364</v>
      </c>
      <c r="B2196" s="5">
        <f>SUMPRODUCT('Stocks Returns'!B2192:E2192,$H$10:$K$10)</f>
        <v>2.8418094995155802E-3</v>
      </c>
      <c r="C2196" s="5">
        <f t="shared" si="103"/>
        <v>-2.8418094995155802E-3</v>
      </c>
      <c r="D2196" s="24">
        <f t="shared" si="104"/>
        <v>1.0019640245861567</v>
      </c>
      <c r="E2196" s="24">
        <f t="shared" si="105"/>
        <v>1.5964911915853319</v>
      </c>
    </row>
    <row r="2197" spans="1:5" ht="15" customHeight="1" x14ac:dyDescent="0.2">
      <c r="A2197" s="3">
        <f>'Stocks Returns'!A2193</f>
        <v>45365</v>
      </c>
      <c r="B2197" s="5">
        <f>SUMPRODUCT('Stocks Returns'!B2193:E2193,$H$10:$K$10)</f>
        <v>2.8476582217326065E-3</v>
      </c>
      <c r="C2197" s="5">
        <f t="shared" si="103"/>
        <v>-2.8476582217326065E-3</v>
      </c>
      <c r="D2197" s="24">
        <f t="shared" si="104"/>
        <v>1.0019680017172643</v>
      </c>
      <c r="E2197" s="24">
        <f t="shared" si="105"/>
        <v>1.5964951373785317</v>
      </c>
    </row>
    <row r="2198" spans="1:5" ht="15" customHeight="1" x14ac:dyDescent="0.2">
      <c r="A2198" s="3">
        <f>'Stocks Returns'!A2194</f>
        <v>45366</v>
      </c>
      <c r="B2198" s="5">
        <f>SUMPRODUCT('Stocks Returns'!B2194:E2194,$H$10:$K$10)</f>
        <v>-1.1112293302411643E-2</v>
      </c>
      <c r="C2198" s="5">
        <f t="shared" si="103"/>
        <v>1.1112293302411643E-2</v>
      </c>
      <c r="D2198" s="24">
        <f t="shared" si="104"/>
        <v>0.99247523468084631</v>
      </c>
      <c r="E2198" s="24">
        <f t="shared" si="105"/>
        <v>1.5868974491073038</v>
      </c>
    </row>
    <row r="2199" spans="1:5" ht="15" customHeight="1" x14ac:dyDescent="0.2">
      <c r="A2199" s="3">
        <f>'Stocks Returns'!A2195</f>
        <v>45369</v>
      </c>
      <c r="B2199" s="5">
        <f>SUMPRODUCT('Stocks Returns'!B2195:E2195,$H$10:$K$10)</f>
        <v>6.0591721152381661E-3</v>
      </c>
      <c r="C2199" s="5">
        <f t="shared" si="103"/>
        <v>-6.0591721152381661E-3</v>
      </c>
      <c r="D2199" s="24">
        <f t="shared" si="104"/>
        <v>1.0041518311648481</v>
      </c>
      <c r="E2199" s="24">
        <f t="shared" si="105"/>
        <v>1.5986521521065504</v>
      </c>
    </row>
    <row r="2200" spans="1:5" ht="15" customHeight="1" x14ac:dyDescent="0.2">
      <c r="A2200" s="3">
        <f>'Stocks Returns'!A2196</f>
        <v>45370</v>
      </c>
      <c r="B2200" s="5">
        <f>SUMPRODUCT('Stocks Returns'!B2196:E2196,$H$10:$K$10)</f>
        <v>6.7819059557508998E-3</v>
      </c>
      <c r="C2200" s="5">
        <f t="shared" si="103"/>
        <v>-6.7819059557508998E-3</v>
      </c>
      <c r="D2200" s="24">
        <f t="shared" si="104"/>
        <v>1.0046432901763969</v>
      </c>
      <c r="E2200" s="24">
        <f t="shared" si="105"/>
        <v>1.5991349281102925</v>
      </c>
    </row>
    <row r="2201" spans="1:5" ht="15" customHeight="1" x14ac:dyDescent="0.2">
      <c r="A2201" s="3">
        <f>'Stocks Returns'!A2197</f>
        <v>45371</v>
      </c>
      <c r="B2201" s="5">
        <f>SUMPRODUCT('Stocks Returns'!B2197:E2197,$H$10:$K$10)</f>
        <v>7.104856408592021E-3</v>
      </c>
      <c r="C2201" s="5">
        <f t="shared" si="103"/>
        <v>-7.104856408592021E-3</v>
      </c>
      <c r="D2201" s="24">
        <f t="shared" si="104"/>
        <v>1.0048628964843287</v>
      </c>
      <c r="E2201" s="24">
        <f t="shared" si="105"/>
        <v>1.5993503392937676</v>
      </c>
    </row>
    <row r="2202" spans="1:5" ht="15" customHeight="1" x14ac:dyDescent="0.2">
      <c r="A2202" s="3">
        <f>'Stocks Returns'!A2198</f>
        <v>45372</v>
      </c>
      <c r="B2202" s="5">
        <f>SUMPRODUCT('Stocks Returns'!B2198:E2198,$H$10:$K$10)</f>
        <v>3.9703259056890986E-3</v>
      </c>
      <c r="C2202" s="5">
        <f t="shared" si="103"/>
        <v>-3.9703259056890986E-3</v>
      </c>
      <c r="D2202" s="24">
        <f t="shared" si="104"/>
        <v>1.0027314157423548</v>
      </c>
      <c r="E2202" s="24">
        <f t="shared" si="105"/>
        <v>1.5972513591765156</v>
      </c>
    </row>
    <row r="2203" spans="1:5" ht="15" customHeight="1" x14ac:dyDescent="0.2">
      <c r="A2203" s="3">
        <f>'Stocks Returns'!A2199</f>
        <v>45373</v>
      </c>
      <c r="B2203" s="5">
        <f>SUMPRODUCT('Stocks Returns'!B2199:E2199,$H$10:$K$10)</f>
        <v>-2.326025355403754E-2</v>
      </c>
      <c r="C2203" s="5">
        <f t="shared" si="103"/>
        <v>2.326025355403754E-2</v>
      </c>
      <c r="D2203" s="24">
        <f t="shared" si="104"/>
        <v>0.98421462170974072</v>
      </c>
      <c r="E2203" s="24">
        <f t="shared" si="105"/>
        <v>1.5782563745243638</v>
      </c>
    </row>
    <row r="2204" spans="1:5" ht="15" customHeight="1" x14ac:dyDescent="0.2">
      <c r="A2204" s="3">
        <f>'Stocks Returns'!A2200</f>
        <v>45376</v>
      </c>
      <c r="B2204" s="5">
        <f>SUMPRODUCT('Stocks Returns'!B2200:E2200,$H$10:$K$10)</f>
        <v>-6.9103216666073471E-3</v>
      </c>
      <c r="C2204" s="5">
        <f t="shared" si="103"/>
        <v>6.9103216666073471E-3</v>
      </c>
      <c r="D2204" s="24">
        <f t="shared" si="104"/>
        <v>0.9953325753931932</v>
      </c>
      <c r="E2204" s="24">
        <f t="shared" si="105"/>
        <v>1.5898240329514521</v>
      </c>
    </row>
    <row r="2205" spans="1:5" ht="15" customHeight="1" x14ac:dyDescent="0.2">
      <c r="A2205" s="3">
        <f>'Stocks Returns'!A2201</f>
        <v>45377</v>
      </c>
      <c r="B2205" s="5">
        <f>SUMPRODUCT('Stocks Returns'!B2201:E2201,$H$10:$K$10)</f>
        <v>-3.230475443656909E-3</v>
      </c>
      <c r="C2205" s="5">
        <f t="shared" si="103"/>
        <v>3.230475443656909E-3</v>
      </c>
      <c r="D2205" s="24">
        <f t="shared" si="104"/>
        <v>0.99783487082479949</v>
      </c>
      <c r="E2205" s="24">
        <f t="shared" si="105"/>
        <v>1.5923604006715992</v>
      </c>
    </row>
    <row r="2206" spans="1:5" ht="15" customHeight="1" x14ac:dyDescent="0.2">
      <c r="A2206" s="3">
        <f>'Stocks Returns'!A2202</f>
        <v>45378</v>
      </c>
      <c r="B2206" s="5">
        <f>SUMPRODUCT('Stocks Returns'!B2202:E2202,$H$10:$K$10)</f>
        <v>-2.5478797945119483E-3</v>
      </c>
      <c r="C2206" s="5">
        <f t="shared" si="103"/>
        <v>2.5478797945119483E-3</v>
      </c>
      <c r="D2206" s="24">
        <f t="shared" si="104"/>
        <v>0.99829903586621804</v>
      </c>
      <c r="E2206" s="24">
        <f t="shared" si="105"/>
        <v>1.5928281477583952</v>
      </c>
    </row>
    <row r="2207" spans="1:5" ht="15" customHeight="1" x14ac:dyDescent="0.2">
      <c r="A2207" s="3">
        <f>'Stocks Returns'!A2203</f>
        <v>45379</v>
      </c>
      <c r="B2207" s="5">
        <f>SUMPRODUCT('Stocks Returns'!B2203:E2203,$H$10:$K$10)</f>
        <v>6.5506579728330982E-4</v>
      </c>
      <c r="C2207" s="5">
        <f t="shared" si="103"/>
        <v>-6.5506579728330982E-4</v>
      </c>
      <c r="D2207" s="24">
        <f t="shared" si="104"/>
        <v>1.0004770388686388</v>
      </c>
      <c r="E2207" s="24">
        <f t="shared" si="105"/>
        <v>1.5950114754835447</v>
      </c>
    </row>
    <row r="2208" spans="1:5" ht="15" customHeight="1" x14ac:dyDescent="0.2">
      <c r="A2208" s="3">
        <f>'Stocks Returns'!A2204</f>
        <v>45380</v>
      </c>
      <c r="B2208" s="5">
        <f>SUMPRODUCT('Stocks Returns'!B2204:E2204,$H$10:$K$10)</f>
        <v>0</v>
      </c>
      <c r="C2208" s="5">
        <f t="shared" si="103"/>
        <v>0</v>
      </c>
      <c r="D2208" s="24">
        <f t="shared" si="104"/>
        <v>1.0000315941264861</v>
      </c>
      <c r="E2208" s="24">
        <f t="shared" si="105"/>
        <v>1.594566484021902</v>
      </c>
    </row>
    <row r="2209" spans="1:5" ht="15" customHeight="1" x14ac:dyDescent="0.2">
      <c r="A2209" s="3">
        <f>'Stocks Returns'!A2205</f>
        <v>45383</v>
      </c>
      <c r="B2209" s="5">
        <f>SUMPRODUCT('Stocks Returns'!B2205:E2205,$H$10:$K$10)</f>
        <v>-2.5755888733576906E-3</v>
      </c>
      <c r="C2209" s="5">
        <f t="shared" si="103"/>
        <v>2.5755888733576906E-3</v>
      </c>
      <c r="D2209" s="24">
        <f t="shared" si="104"/>
        <v>0.99828019369260301</v>
      </c>
      <c r="E2209" s="24">
        <f t="shared" si="105"/>
        <v>1.5928091768956079</v>
      </c>
    </row>
    <row r="2210" spans="1:5" ht="15" customHeight="1" x14ac:dyDescent="0.2">
      <c r="A2210" s="3">
        <f>'Stocks Returns'!A2206</f>
        <v>45384</v>
      </c>
      <c r="B2210" s="5">
        <f>SUMPRODUCT('Stocks Returns'!B2206:E2206,$H$10:$K$10)</f>
        <v>-9.1613745013992287E-4</v>
      </c>
      <c r="C2210" s="5">
        <f t="shared" si="103"/>
        <v>9.1613745013992287E-4</v>
      </c>
      <c r="D2210" s="24">
        <f t="shared" si="104"/>
        <v>0.99940862066039104</v>
      </c>
      <c r="E2210" s="24">
        <f t="shared" si="105"/>
        <v>1.5939428133688929</v>
      </c>
    </row>
    <row r="2211" spans="1:5" ht="15" customHeight="1" x14ac:dyDescent="0.2">
      <c r="A2211" s="3">
        <f>'Stocks Returns'!A2207</f>
        <v>45385</v>
      </c>
      <c r="B2211" s="5">
        <f>SUMPRODUCT('Stocks Returns'!B2207:E2207,$H$10:$K$10)</f>
        <v>-4.7275169583422139E-3</v>
      </c>
      <c r="C2211" s="5">
        <f t="shared" si="103"/>
        <v>4.7275169583422139E-3</v>
      </c>
      <c r="D2211" s="24">
        <f t="shared" si="104"/>
        <v>0.99681688259481349</v>
      </c>
      <c r="E2211" s="24">
        <f t="shared" si="105"/>
        <v>1.5913315529733789</v>
      </c>
    </row>
    <row r="2212" spans="1:5" ht="15" customHeight="1" x14ac:dyDescent="0.2">
      <c r="A2212" s="3">
        <f>'Stocks Returns'!A2208</f>
        <v>45386</v>
      </c>
      <c r="B2212" s="5">
        <f>SUMPRODUCT('Stocks Returns'!B2208:E2208,$H$10:$K$10)</f>
        <v>-1.146067394222094E-2</v>
      </c>
      <c r="C2212" s="5">
        <f t="shared" si="103"/>
        <v>1.146067394222094E-2</v>
      </c>
      <c r="D2212" s="24">
        <f t="shared" si="104"/>
        <v>0.99223833584577592</v>
      </c>
      <c r="E2212" s="24">
        <f t="shared" si="105"/>
        <v>1.5866533627772994</v>
      </c>
    </row>
    <row r="2213" spans="1:5" ht="15" customHeight="1" x14ac:dyDescent="0.2">
      <c r="A2213" s="3">
        <f>'Stocks Returns'!A2209</f>
        <v>45387</v>
      </c>
      <c r="B2213" s="5">
        <f>SUMPRODUCT('Stocks Returns'!B2209:E2209,$H$10:$K$10)</f>
        <v>1.1750717672555219E-2</v>
      </c>
      <c r="C2213" s="5">
        <f t="shared" si="103"/>
        <v>-1.1750717672555219E-2</v>
      </c>
      <c r="D2213" s="24">
        <f t="shared" si="104"/>
        <v>1.0080220821438237</v>
      </c>
      <c r="E2213" s="24">
        <f t="shared" si="105"/>
        <v>1.6024275764183538</v>
      </c>
    </row>
    <row r="2214" spans="1:5" ht="15" customHeight="1" x14ac:dyDescent="0.2">
      <c r="A2214" s="3">
        <f>'Stocks Returns'!A2210</f>
        <v>45390</v>
      </c>
      <c r="B2214" s="5">
        <f>SUMPRODUCT('Stocks Returns'!B2210:E2210,$H$10:$K$10)</f>
        <v>3.4086688473423292E-3</v>
      </c>
      <c r="C2214" s="5">
        <f t="shared" si="103"/>
        <v>-3.4086688473423292E-3</v>
      </c>
      <c r="D2214" s="24">
        <f t="shared" si="104"/>
        <v>1.0023494889426789</v>
      </c>
      <c r="E2214" s="24">
        <f t="shared" si="105"/>
        <v>1.5968733233327896</v>
      </c>
    </row>
    <row r="2215" spans="1:5" ht="15" customHeight="1" x14ac:dyDescent="0.2">
      <c r="A2215" s="3">
        <f>'Stocks Returns'!A2211</f>
        <v>45391</v>
      </c>
      <c r="B2215" s="5">
        <f>SUMPRODUCT('Stocks Returns'!B2211:E2211,$H$10:$K$10)</f>
        <v>-1.2920638859973588E-3</v>
      </c>
      <c r="C2215" s="5">
        <f t="shared" si="103"/>
        <v>1.2920638859973588E-3</v>
      </c>
      <c r="D2215" s="24">
        <f t="shared" si="104"/>
        <v>0.99915299068400798</v>
      </c>
      <c r="E2215" s="24">
        <f t="shared" si="105"/>
        <v>1.5936864485362863</v>
      </c>
    </row>
    <row r="2216" spans="1:5" ht="15" customHeight="1" x14ac:dyDescent="0.2">
      <c r="A2216" s="3">
        <f>'Stocks Returns'!A2212</f>
        <v>45392</v>
      </c>
      <c r="B2216" s="5">
        <f>SUMPRODUCT('Stocks Returns'!B2212:E2212,$H$10:$K$10)</f>
        <v>-1.0416308168336092E-2</v>
      </c>
      <c r="C2216" s="5">
        <f t="shared" si="103"/>
        <v>1.0416308168336092E-2</v>
      </c>
      <c r="D2216" s="24">
        <f t="shared" si="104"/>
        <v>0.99294850457201767</v>
      </c>
      <c r="E2216" s="24">
        <f t="shared" si="105"/>
        <v>1.587384415734475</v>
      </c>
    </row>
    <row r="2217" spans="1:5" ht="15" customHeight="1" x14ac:dyDescent="0.2">
      <c r="A2217" s="3">
        <f>'Stocks Returns'!A2213</f>
        <v>45393</v>
      </c>
      <c r="B2217" s="5">
        <f>SUMPRODUCT('Stocks Returns'!B2213:E2213,$H$10:$K$10)</f>
        <v>5.0568712813140399E-3</v>
      </c>
      <c r="C2217" s="5">
        <f t="shared" si="103"/>
        <v>-5.0568712813140399E-3</v>
      </c>
      <c r="D2217" s="24">
        <f t="shared" si="104"/>
        <v>1.0034702665977797</v>
      </c>
      <c r="E2217" s="24">
        <f t="shared" si="105"/>
        <v>1.5979810172073112</v>
      </c>
    </row>
    <row r="2218" spans="1:5" ht="15" customHeight="1" x14ac:dyDescent="0.2">
      <c r="A2218" s="3">
        <f>'Stocks Returns'!A2214</f>
        <v>45394</v>
      </c>
      <c r="B2218" s="5">
        <f>SUMPRODUCT('Stocks Returns'!B2214:E2214,$H$10:$K$10)</f>
        <v>-2.221339861231313E-3</v>
      </c>
      <c r="C2218" s="5">
        <f t="shared" si="103"/>
        <v>2.221339861231313E-3</v>
      </c>
      <c r="D2218" s="24">
        <f t="shared" si="104"/>
        <v>0.99852108302084897</v>
      </c>
      <c r="E2218" s="24">
        <f t="shared" si="105"/>
        <v>1.5930516048327261</v>
      </c>
    </row>
    <row r="2219" spans="1:5" ht="15" customHeight="1" x14ac:dyDescent="0.2">
      <c r="A2219" s="3">
        <f>'Stocks Returns'!A2215</f>
        <v>45397</v>
      </c>
      <c r="B2219" s="5">
        <f>SUMPRODUCT('Stocks Returns'!B2215:E2215,$H$10:$K$10)</f>
        <v>-1.557789419420464E-2</v>
      </c>
      <c r="C2219" s="5">
        <f t="shared" si="103"/>
        <v>1.557789419420464E-2</v>
      </c>
      <c r="D2219" s="24">
        <f t="shared" si="104"/>
        <v>0.98943862607442701</v>
      </c>
      <c r="E2219" s="24">
        <f t="shared" si="105"/>
        <v>1.583751998084038</v>
      </c>
    </row>
    <row r="2220" spans="1:5" ht="15" customHeight="1" x14ac:dyDescent="0.2">
      <c r="A2220" s="3">
        <f>'Stocks Returns'!A2216</f>
        <v>45398</v>
      </c>
      <c r="B2220" s="5">
        <f>SUMPRODUCT('Stocks Returns'!B2216:E2216,$H$10:$K$10)</f>
        <v>4.2398341391507372E-4</v>
      </c>
      <c r="C2220" s="5">
        <f t="shared" si="103"/>
        <v>-4.2398341391507372E-4</v>
      </c>
      <c r="D2220" s="24">
        <f t="shared" si="104"/>
        <v>1.0003199028479484</v>
      </c>
      <c r="E2220" s="24">
        <f t="shared" si="105"/>
        <v>1.5948545900204643</v>
      </c>
    </row>
    <row r="2221" spans="1:5" ht="15" customHeight="1" x14ac:dyDescent="0.2">
      <c r="A2221" s="3">
        <f>'Stocks Returns'!A2217</f>
        <v>45399</v>
      </c>
      <c r="B2221" s="5">
        <f>SUMPRODUCT('Stocks Returns'!B2217:E2217,$H$10:$K$10)</f>
        <v>3.7484621260314072E-3</v>
      </c>
      <c r="C2221" s="5">
        <f t="shared" si="103"/>
        <v>-3.7484621260314072E-3</v>
      </c>
      <c r="D2221" s="24">
        <f t="shared" si="104"/>
        <v>1.0025805483721875</v>
      </c>
      <c r="E2221" s="24">
        <f t="shared" si="105"/>
        <v>1.597102098873286</v>
      </c>
    </row>
    <row r="2222" spans="1:5" ht="15" customHeight="1" x14ac:dyDescent="0.2">
      <c r="A2222" s="3">
        <f>'Stocks Returns'!A2218</f>
        <v>45400</v>
      </c>
      <c r="B2222" s="5">
        <f>SUMPRODUCT('Stocks Returns'!B2218:E2218,$H$10:$K$10)</f>
        <v>-5.2395474076586974E-3</v>
      </c>
      <c r="C2222" s="5">
        <f t="shared" si="103"/>
        <v>5.2395474076586974E-3</v>
      </c>
      <c r="D2222" s="24">
        <f t="shared" si="104"/>
        <v>0.99646870188927827</v>
      </c>
      <c r="E2222" s="24">
        <f t="shared" si="105"/>
        <v>1.5909787122968813</v>
      </c>
    </row>
    <row r="2223" spans="1:5" ht="15" customHeight="1" x14ac:dyDescent="0.2">
      <c r="A2223" s="3">
        <f>'Stocks Returns'!A2219</f>
        <v>45401</v>
      </c>
      <c r="B2223" s="5">
        <f>SUMPRODUCT('Stocks Returns'!B2219:E2219,$H$10:$K$10)</f>
        <v>-7.6444443988293422E-3</v>
      </c>
      <c r="C2223" s="5">
        <f t="shared" si="103"/>
        <v>7.6444443988293422E-3</v>
      </c>
      <c r="D2223" s="24">
        <f t="shared" si="104"/>
        <v>0.99483337193528221</v>
      </c>
      <c r="E2223" s="24">
        <f t="shared" si="105"/>
        <v>1.5893150593248457</v>
      </c>
    </row>
    <row r="2224" spans="1:5" ht="15" customHeight="1" x14ac:dyDescent="0.2">
      <c r="A2224" s="3">
        <f>'Stocks Returns'!A2220</f>
        <v>45404</v>
      </c>
      <c r="B2224" s="5">
        <f>SUMPRODUCT('Stocks Returns'!B2220:E2220,$H$10:$K$10)</f>
        <v>1.0426711704131106E-2</v>
      </c>
      <c r="C2224" s="5">
        <f t="shared" si="103"/>
        <v>-1.0426711704131106E-2</v>
      </c>
      <c r="D2224" s="24">
        <f t="shared" si="104"/>
        <v>1.0071217580852954</v>
      </c>
      <c r="E2224" s="24">
        <f t="shared" si="105"/>
        <v>1.6015547284395333</v>
      </c>
    </row>
    <row r="2225" spans="1:5" ht="15" customHeight="1" x14ac:dyDescent="0.2">
      <c r="A2225" s="3">
        <f>'Stocks Returns'!A2221</f>
        <v>45405</v>
      </c>
      <c r="B2225" s="5">
        <f>SUMPRODUCT('Stocks Returns'!B2221:E2221,$H$10:$K$10)</f>
        <v>8.459562928482477E-3</v>
      </c>
      <c r="C2225" s="5">
        <f t="shared" si="103"/>
        <v>-8.459562928482477E-3</v>
      </c>
      <c r="D2225" s="24">
        <f t="shared" si="104"/>
        <v>1.0057840969178542</v>
      </c>
      <c r="E2225" s="24">
        <f t="shared" si="105"/>
        <v>1.6002518187829569</v>
      </c>
    </row>
    <row r="2226" spans="1:5" ht="15" customHeight="1" x14ac:dyDescent="0.2">
      <c r="A2226" s="3">
        <f>'Stocks Returns'!A2222</f>
        <v>45406</v>
      </c>
      <c r="B2226" s="5">
        <f>SUMPRODUCT('Stocks Returns'!B2222:E2222,$H$10:$K$10)</f>
        <v>7.0172739069435039E-3</v>
      </c>
      <c r="C2226" s="5">
        <f t="shared" si="103"/>
        <v>-7.0172739069435039E-3</v>
      </c>
      <c r="D2226" s="24">
        <f t="shared" si="104"/>
        <v>1.0048033403832077</v>
      </c>
      <c r="E2226" s="24">
        <f t="shared" si="105"/>
        <v>1.5992919401351446</v>
      </c>
    </row>
    <row r="2227" spans="1:5" ht="15" customHeight="1" x14ac:dyDescent="0.2">
      <c r="A2227" s="3">
        <f>'Stocks Returns'!A2223</f>
        <v>45407</v>
      </c>
      <c r="B2227" s="5">
        <f>SUMPRODUCT('Stocks Returns'!B2223:E2223,$H$10:$K$10)</f>
        <v>1.7779696533234011E-3</v>
      </c>
      <c r="C2227" s="5">
        <f t="shared" si="103"/>
        <v>-1.7779696533234011E-3</v>
      </c>
      <c r="D2227" s="24">
        <f t="shared" si="104"/>
        <v>1.0012406134907461</v>
      </c>
      <c r="E2227" s="24">
        <f t="shared" si="105"/>
        <v>1.5957724245919918</v>
      </c>
    </row>
    <row r="2228" spans="1:5" ht="15" customHeight="1" x14ac:dyDescent="0.2">
      <c r="A2228" s="3">
        <f>'Stocks Returns'!A2224</f>
        <v>45408</v>
      </c>
      <c r="B2228" s="5">
        <f>SUMPRODUCT('Stocks Returns'!B2224:E2224,$H$10:$K$10)</f>
        <v>-9.8593911661708352E-4</v>
      </c>
      <c r="C2228" s="5">
        <f t="shared" si="103"/>
        <v>9.8593911661708352E-4</v>
      </c>
      <c r="D2228" s="24">
        <f t="shared" si="104"/>
        <v>0.99936115552718663</v>
      </c>
      <c r="E2228" s="24">
        <f t="shared" si="105"/>
        <v>1.5938952315220674</v>
      </c>
    </row>
    <row r="2229" spans="1:5" ht="15" customHeight="1" x14ac:dyDescent="0.2">
      <c r="A2229" s="3">
        <f>'Stocks Returns'!A2225</f>
        <v>45411</v>
      </c>
      <c r="B2229" s="5">
        <f>SUMPRODUCT('Stocks Returns'!B2225:E2225,$H$10:$K$10)</f>
        <v>-9.3269025827596632E-3</v>
      </c>
      <c r="C2229" s="5">
        <f t="shared" si="103"/>
        <v>9.3269025827596632E-3</v>
      </c>
      <c r="D2229" s="24">
        <f t="shared" si="104"/>
        <v>0.99368930037020964</v>
      </c>
      <c r="E2229" s="24">
        <f t="shared" si="105"/>
        <v>1.5881448768250366</v>
      </c>
    </row>
    <row r="2230" spans="1:5" ht="15" customHeight="1" x14ac:dyDescent="0.2">
      <c r="A2230" s="3">
        <f>'Stocks Returns'!A2226</f>
        <v>45412</v>
      </c>
      <c r="B2230" s="5">
        <f>SUMPRODUCT('Stocks Returns'!B2226:E2226,$H$10:$K$10)</f>
        <v>-1.2037387355655765E-2</v>
      </c>
      <c r="C2230" s="5">
        <f t="shared" si="103"/>
        <v>1.2037387355655765E-2</v>
      </c>
      <c r="D2230" s="24">
        <f t="shared" si="104"/>
        <v>0.99184617072464032</v>
      </c>
      <c r="E2230" s="24">
        <f t="shared" si="105"/>
        <v>1.586248813669406</v>
      </c>
    </row>
    <row r="2231" spans="1:5" ht="15" customHeight="1" x14ac:dyDescent="0.2">
      <c r="A2231" s="3">
        <f>'Stocks Returns'!A2227</f>
        <v>45413</v>
      </c>
      <c r="B2231" s="5">
        <f>SUMPRODUCT('Stocks Returns'!B2227:E2227,$H$10:$K$10)</f>
        <v>-7.1017965120844561E-3</v>
      </c>
      <c r="C2231" s="5">
        <f t="shared" si="103"/>
        <v>7.1017965120844561E-3</v>
      </c>
      <c r="D2231" s="24">
        <f t="shared" si="104"/>
        <v>0.99520237249826882</v>
      </c>
      <c r="E2231" s="24">
        <f t="shared" si="105"/>
        <v>1.5896913769439416</v>
      </c>
    </row>
    <row r="2232" spans="1:5" ht="15" customHeight="1" x14ac:dyDescent="0.2">
      <c r="A2232" s="3">
        <f>'Stocks Returns'!A2228</f>
        <v>45414</v>
      </c>
      <c r="B2232" s="5">
        <f>SUMPRODUCT('Stocks Returns'!B2228:E2228,$H$10:$K$10)</f>
        <v>1.5175421960687532E-3</v>
      </c>
      <c r="C2232" s="5">
        <f t="shared" si="103"/>
        <v>-1.5175421960687532E-3</v>
      </c>
      <c r="D2232" s="24">
        <f t="shared" si="104"/>
        <v>1.001063522819813</v>
      </c>
      <c r="E2232" s="24">
        <f t="shared" si="105"/>
        <v>1.5955961509456338</v>
      </c>
    </row>
    <row r="2233" spans="1:5" ht="15" customHeight="1" x14ac:dyDescent="0.2">
      <c r="A2233" s="3">
        <f>'Stocks Returns'!A2229</f>
        <v>45415</v>
      </c>
      <c r="B2233" s="5">
        <f>SUMPRODUCT('Stocks Returns'!B2229:E2229,$H$10:$K$10)</f>
        <v>4.6467193505190839E-3</v>
      </c>
      <c r="C2233" s="5">
        <f t="shared" si="103"/>
        <v>-4.6467193505190839E-3</v>
      </c>
      <c r="D2233" s="24">
        <f t="shared" si="104"/>
        <v>1.0031913632848393</v>
      </c>
      <c r="E2233" s="24">
        <f t="shared" si="105"/>
        <v>1.5977058421968318</v>
      </c>
    </row>
    <row r="2234" spans="1:5" ht="15" customHeight="1" x14ac:dyDescent="0.2">
      <c r="A2234" s="3">
        <f>'Stocks Returns'!A2230</f>
        <v>45418</v>
      </c>
      <c r="B2234" s="5">
        <f>SUMPRODUCT('Stocks Returns'!B2230:E2230,$H$10:$K$10)</f>
        <v>1.6369030044550793E-2</v>
      </c>
      <c r="C2234" s="5">
        <f t="shared" si="103"/>
        <v>-1.6369030044550793E-2</v>
      </c>
      <c r="D2234" s="24">
        <f t="shared" si="104"/>
        <v>1.0111625345567807</v>
      </c>
      <c r="E2234" s="24">
        <f t="shared" si="105"/>
        <v>1.6054463613708623</v>
      </c>
    </row>
    <row r="2235" spans="1:5" ht="15" customHeight="1" x14ac:dyDescent="0.2">
      <c r="A2235" s="3">
        <f>'Stocks Returns'!A2231</f>
        <v>45419</v>
      </c>
      <c r="B2235" s="5">
        <f>SUMPRODUCT('Stocks Returns'!B2231:E2231,$H$10:$K$10)</f>
        <v>1.1407253376565644E-2</v>
      </c>
      <c r="C2235" s="5">
        <f t="shared" si="103"/>
        <v>-1.1407253376565644E-2</v>
      </c>
      <c r="D2235" s="24">
        <f t="shared" si="104"/>
        <v>1.0077885264225508</v>
      </c>
      <c r="E2235" s="24">
        <f t="shared" si="105"/>
        <v>1.6022014645864984</v>
      </c>
    </row>
    <row r="2236" spans="1:5" ht="15" customHeight="1" x14ac:dyDescent="0.2">
      <c r="A2236" s="3">
        <f>'Stocks Returns'!A2232</f>
        <v>45420</v>
      </c>
      <c r="B2236" s="5">
        <f>SUMPRODUCT('Stocks Returns'!B2232:E2232,$H$10:$K$10)</f>
        <v>2.3584707078101474E-3</v>
      </c>
      <c r="C2236" s="5">
        <f t="shared" si="103"/>
        <v>-2.3584707078101474E-3</v>
      </c>
      <c r="D2236" s="24">
        <f t="shared" si="104"/>
        <v>1.0016353542077971</v>
      </c>
      <c r="E2236" s="24">
        <f t="shared" si="105"/>
        <v>1.5961648914984805</v>
      </c>
    </row>
    <row r="2237" spans="1:5" ht="15" customHeight="1" x14ac:dyDescent="0.2">
      <c r="A2237" s="3">
        <f>'Stocks Returns'!A2233</f>
        <v>45421</v>
      </c>
      <c r="B2237" s="5">
        <f>SUMPRODUCT('Stocks Returns'!B2233:E2233,$H$10:$K$10)</f>
        <v>4.0681606983548431E-3</v>
      </c>
      <c r="C2237" s="5">
        <f t="shared" si="103"/>
        <v>-4.0681606983548431E-3</v>
      </c>
      <c r="D2237" s="24">
        <f t="shared" si="104"/>
        <v>1.0027979434013674</v>
      </c>
      <c r="E2237" s="24">
        <f t="shared" si="105"/>
        <v>1.5973171490884708</v>
      </c>
    </row>
    <row r="2238" spans="1:5" ht="15" customHeight="1" x14ac:dyDescent="0.2">
      <c r="A2238" s="3">
        <f>'Stocks Returns'!A2234</f>
        <v>45422</v>
      </c>
      <c r="B2238" s="5">
        <f>SUMPRODUCT('Stocks Returns'!B2234:E2234,$H$10:$K$10)</f>
        <v>7.2447061878176183E-3</v>
      </c>
      <c r="C2238" s="5">
        <f t="shared" si="103"/>
        <v>-7.2447061878176183E-3</v>
      </c>
      <c r="D2238" s="24">
        <f t="shared" si="104"/>
        <v>1.0049579943342022</v>
      </c>
      <c r="E2238" s="24">
        <f t="shared" si="105"/>
        <v>1.5994435600616013</v>
      </c>
    </row>
    <row r="2239" spans="1:5" ht="15" customHeight="1" x14ac:dyDescent="0.2">
      <c r="A2239" s="3">
        <f>'Stocks Returns'!A2235</f>
        <v>45425</v>
      </c>
      <c r="B2239" s="5">
        <f>SUMPRODUCT('Stocks Returns'!B2235:E2235,$H$10:$K$10)</f>
        <v>-3.566812163944904E-3</v>
      </c>
      <c r="C2239" s="5">
        <f t="shared" si="103"/>
        <v>3.566812163944904E-3</v>
      </c>
      <c r="D2239" s="24">
        <f t="shared" si="104"/>
        <v>0.99760616185500373</v>
      </c>
      <c r="E2239" s="24">
        <f t="shared" si="105"/>
        <v>1.5921296111013119</v>
      </c>
    </row>
    <row r="2240" spans="1:5" ht="15" customHeight="1" x14ac:dyDescent="0.2">
      <c r="A2240" s="3">
        <f>'Stocks Returns'!A2236</f>
        <v>45426</v>
      </c>
      <c r="B2240" s="5">
        <f>SUMPRODUCT('Stocks Returns'!B2236:E2236,$H$10:$K$10)</f>
        <v>-4.3608816266543738E-3</v>
      </c>
      <c r="C2240" s="5">
        <f t="shared" si="103"/>
        <v>4.3608816266543738E-3</v>
      </c>
      <c r="D2240" s="24">
        <f t="shared" si="104"/>
        <v>0.99706619462036128</v>
      </c>
      <c r="E2240" s="24">
        <f t="shared" si="105"/>
        <v>1.5915839057221979</v>
      </c>
    </row>
    <row r="2241" spans="1:5" ht="15" customHeight="1" x14ac:dyDescent="0.2">
      <c r="A2241" s="3">
        <f>'Stocks Returns'!A2237</f>
        <v>45427</v>
      </c>
      <c r="B2241" s="5">
        <f>SUMPRODUCT('Stocks Returns'!B2237:E2237,$H$10:$K$10)</f>
        <v>1.3669055214995273E-2</v>
      </c>
      <c r="C2241" s="5">
        <f t="shared" si="103"/>
        <v>-1.3669055214995273E-2</v>
      </c>
      <c r="D2241" s="24">
        <f t="shared" si="104"/>
        <v>1.009326551672683</v>
      </c>
      <c r="E2241" s="24">
        <f t="shared" si="105"/>
        <v>1.6036863896925111</v>
      </c>
    </row>
    <row r="2242" spans="1:5" ht="15" customHeight="1" x14ac:dyDescent="0.2">
      <c r="A2242" s="3">
        <f>'Stocks Returns'!A2238</f>
        <v>45428</v>
      </c>
      <c r="B2242" s="5">
        <f>SUMPRODUCT('Stocks Returns'!B2238:E2238,$H$10:$K$10)</f>
        <v>-6.347546335007964E-3</v>
      </c>
      <c r="C2242" s="5">
        <f t="shared" si="103"/>
        <v>6.347546335007964E-3</v>
      </c>
      <c r="D2242" s="24">
        <f t="shared" si="104"/>
        <v>0.99571526261868082</v>
      </c>
      <c r="E2242" s="24">
        <f t="shared" si="105"/>
        <v>1.5902135413036991</v>
      </c>
    </row>
    <row r="2243" spans="1:5" ht="15" customHeight="1" x14ac:dyDescent="0.2">
      <c r="A2243" s="3">
        <f>'Stocks Returns'!A2239</f>
        <v>45429</v>
      </c>
      <c r="B2243" s="5">
        <f>SUMPRODUCT('Stocks Returns'!B2239:E2239,$H$10:$K$10)</f>
        <v>9.8103292011738198E-4</v>
      </c>
      <c r="C2243" s="5">
        <f t="shared" si="103"/>
        <v>-9.8103292011738198E-4</v>
      </c>
      <c r="D2243" s="24">
        <f t="shared" si="104"/>
        <v>1.000698696512166</v>
      </c>
      <c r="E2243" s="24">
        <f t="shared" si="105"/>
        <v>1.5952326115954871</v>
      </c>
    </row>
    <row r="2244" spans="1:5" ht="15" customHeight="1" x14ac:dyDescent="0.2">
      <c r="A2244" s="3">
        <f>'Stocks Returns'!A2240</f>
        <v>45432</v>
      </c>
      <c r="B2244" s="5">
        <f>SUMPRODUCT('Stocks Returns'!B2240:E2240,$H$10:$K$10)</f>
        <v>-3.4246679287309395E-3</v>
      </c>
      <c r="C2244" s="5">
        <f t="shared" si="103"/>
        <v>3.4246679287309395E-3</v>
      </c>
      <c r="D2244" s="24">
        <f t="shared" si="104"/>
        <v>0.99770281993494914</v>
      </c>
      <c r="E2244" s="24">
        <f t="shared" si="105"/>
        <v>1.5922271739056588</v>
      </c>
    </row>
    <row r="2245" spans="1:5" ht="15" customHeight="1" x14ac:dyDescent="0.2">
      <c r="A2245" s="3">
        <f>'Stocks Returns'!A2241</f>
        <v>45433</v>
      </c>
      <c r="B2245" s="5">
        <f>SUMPRODUCT('Stocks Returns'!B2241:E2241,$H$10:$K$10)</f>
        <v>-9.1087617472000813E-3</v>
      </c>
      <c r="C2245" s="5">
        <f t="shared" si="103"/>
        <v>9.1087617472000813E-3</v>
      </c>
      <c r="D2245" s="24">
        <f t="shared" si="104"/>
        <v>0.99383763613839016</v>
      </c>
      <c r="E2245" s="24">
        <f t="shared" si="105"/>
        <v>1.5882968899789134</v>
      </c>
    </row>
    <row r="2246" spans="1:5" ht="15" customHeight="1" x14ac:dyDescent="0.2">
      <c r="A2246" s="3">
        <f>'Stocks Returns'!A2242</f>
        <v>45434</v>
      </c>
      <c r="B2246" s="5">
        <f>SUMPRODUCT('Stocks Returns'!B2242:E2242,$H$10:$K$10)</f>
        <v>1.6611499214469699E-3</v>
      </c>
      <c r="C2246" s="5">
        <f t="shared" ref="C2246:C2309" si="106">-B2246</f>
        <v>-1.6611499214469699E-3</v>
      </c>
      <c r="D2246" s="24">
        <f t="shared" ref="D2246:D2309" si="107">1+$H$13+$H$19*(B2246-$H$13)</f>
        <v>1.0011611760730701</v>
      </c>
      <c r="E2246" s="24">
        <f t="shared" ref="E2246:E2309" si="108">$H$22*D2246-$H$23*D2246^2-LN(1+$H$24*EXP(1-D2246^3))</f>
        <v>1.5956933692168747</v>
      </c>
    </row>
    <row r="2247" spans="1:5" ht="15" customHeight="1" x14ac:dyDescent="0.2">
      <c r="A2247" s="3">
        <f>'Stocks Returns'!A2243</f>
        <v>45435</v>
      </c>
      <c r="B2247" s="5">
        <f>SUMPRODUCT('Stocks Returns'!B2243:E2243,$H$10:$K$10)</f>
        <v>-5.5599073039491508E-3</v>
      </c>
      <c r="C2247" s="5">
        <f t="shared" si="106"/>
        <v>5.5599073039491508E-3</v>
      </c>
      <c r="D2247" s="24">
        <f t="shared" si="107"/>
        <v>0.99625085715980077</v>
      </c>
      <c r="E2247" s="24">
        <f t="shared" si="108"/>
        <v>1.5907577070884922</v>
      </c>
    </row>
    <row r="2248" spans="1:5" ht="15" customHeight="1" x14ac:dyDescent="0.2">
      <c r="A2248" s="3">
        <f>'Stocks Returns'!A2244</f>
        <v>45436</v>
      </c>
      <c r="B2248" s="5">
        <f>SUMPRODUCT('Stocks Returns'!B2244:E2244,$H$10:$K$10)</f>
        <v>9.3102315590352989E-4</v>
      </c>
      <c r="C2248" s="5">
        <f t="shared" si="106"/>
        <v>-9.3102315590352989E-4</v>
      </c>
      <c r="D2248" s="24">
        <f t="shared" si="107"/>
        <v>1.0006646898725007</v>
      </c>
      <c r="E2248" s="24">
        <f t="shared" si="108"/>
        <v>1.5951986977474439</v>
      </c>
    </row>
    <row r="2249" spans="1:5" ht="15" customHeight="1" x14ac:dyDescent="0.2">
      <c r="A2249" s="3">
        <f>'Stocks Returns'!A2245</f>
        <v>45439</v>
      </c>
      <c r="B2249" s="5">
        <f>SUMPRODUCT('Stocks Returns'!B2245:E2245,$H$10:$K$10)</f>
        <v>0</v>
      </c>
      <c r="C2249" s="5">
        <f t="shared" si="106"/>
        <v>0</v>
      </c>
      <c r="D2249" s="24">
        <f t="shared" si="107"/>
        <v>1.0000315941264861</v>
      </c>
      <c r="E2249" s="24">
        <f t="shared" si="108"/>
        <v>1.594566484021902</v>
      </c>
    </row>
    <row r="2250" spans="1:5" ht="15" customHeight="1" x14ac:dyDescent="0.2">
      <c r="A2250" s="3">
        <f>'Stocks Returns'!A2246</f>
        <v>45440</v>
      </c>
      <c r="B2250" s="5">
        <f>SUMPRODUCT('Stocks Returns'!B2246:E2246,$H$10:$K$10)</f>
        <v>-1.125993992192682E-2</v>
      </c>
      <c r="C2250" s="5">
        <f t="shared" si="106"/>
        <v>1.125993992192682E-2</v>
      </c>
      <c r="D2250" s="24">
        <f t="shared" si="107"/>
        <v>0.99237483497957601</v>
      </c>
      <c r="E2250" s="24">
        <f t="shared" si="108"/>
        <v>1.5867940302781331</v>
      </c>
    </row>
    <row r="2251" spans="1:5" ht="15" customHeight="1" x14ac:dyDescent="0.2">
      <c r="A2251" s="3">
        <f>'Stocks Returns'!A2247</f>
        <v>45441</v>
      </c>
      <c r="B2251" s="5">
        <f>SUMPRODUCT('Stocks Returns'!B2247:E2247,$H$10:$K$10)</f>
        <v>-9.8234350550146961E-3</v>
      </c>
      <c r="C2251" s="5">
        <f t="shared" si="106"/>
        <v>9.8234350550146961E-3</v>
      </c>
      <c r="D2251" s="24">
        <f t="shared" si="107"/>
        <v>0.99335165828907623</v>
      </c>
      <c r="E2251" s="24">
        <f t="shared" si="108"/>
        <v>1.5877985402664951</v>
      </c>
    </row>
    <row r="2252" spans="1:5" ht="15" customHeight="1" x14ac:dyDescent="0.2">
      <c r="A2252" s="3">
        <f>'Stocks Returns'!A2248</f>
        <v>45442</v>
      </c>
      <c r="B2252" s="5">
        <f>SUMPRODUCT('Stocks Returns'!B2248:E2248,$H$10:$K$10)</f>
        <v>8.9175678334395391E-3</v>
      </c>
      <c r="C2252" s="5">
        <f t="shared" si="106"/>
        <v>-8.9175678334395391E-3</v>
      </c>
      <c r="D2252" s="24">
        <f t="shared" si="107"/>
        <v>1.006095540253225</v>
      </c>
      <c r="E2252" s="24">
        <f t="shared" si="108"/>
        <v>1.6005558183818427</v>
      </c>
    </row>
    <row r="2253" spans="1:5" ht="15" customHeight="1" x14ac:dyDescent="0.2">
      <c r="A2253" s="3">
        <f>'Stocks Returns'!A2249</f>
        <v>45443</v>
      </c>
      <c r="B2253" s="5">
        <f>SUMPRODUCT('Stocks Returns'!B2249:E2249,$H$10:$K$10)</f>
        <v>4.7344977007791403E-3</v>
      </c>
      <c r="C2253" s="5">
        <f t="shared" si="106"/>
        <v>-4.7344977007791403E-3</v>
      </c>
      <c r="D2253" s="24">
        <f t="shared" si="107"/>
        <v>1.0032510525630161</v>
      </c>
      <c r="E2253" s="24">
        <f t="shared" si="108"/>
        <v>1.5977647599079683</v>
      </c>
    </row>
    <row r="2254" spans="1:5" ht="15" customHeight="1" x14ac:dyDescent="0.2">
      <c r="A2254" s="3">
        <f>'Stocks Returns'!A2250</f>
        <v>45446</v>
      </c>
      <c r="B2254" s="5">
        <f>SUMPRODUCT('Stocks Returns'!B2250:E2250,$H$10:$K$10)</f>
        <v>-8.3658141226775166E-3</v>
      </c>
      <c r="C2254" s="5">
        <f t="shared" si="106"/>
        <v>8.3658141226775166E-3</v>
      </c>
      <c r="D2254" s="24">
        <f t="shared" si="107"/>
        <v>0.99434284052306554</v>
      </c>
      <c r="E2254" s="24">
        <f t="shared" si="108"/>
        <v>1.5888139664714713</v>
      </c>
    </row>
    <row r="2255" spans="1:5" ht="15" customHeight="1" x14ac:dyDescent="0.2">
      <c r="A2255" s="3">
        <f>'Stocks Returns'!A2251</f>
        <v>45447</v>
      </c>
      <c r="B2255" s="5">
        <f>SUMPRODUCT('Stocks Returns'!B2251:E2251,$H$10:$K$10)</f>
        <v>5.6024254561815069E-3</v>
      </c>
      <c r="C2255" s="5">
        <f t="shared" si="106"/>
        <v>-5.6024254561815069E-3</v>
      </c>
      <c r="D2255" s="24">
        <f t="shared" si="107"/>
        <v>1.0038412434366897</v>
      </c>
      <c r="E2255" s="24">
        <f t="shared" si="108"/>
        <v>1.5983465493658837</v>
      </c>
    </row>
    <row r="2256" spans="1:5" ht="15" customHeight="1" x14ac:dyDescent="0.2">
      <c r="A2256" s="3">
        <f>'Stocks Returns'!A2252</f>
        <v>45448</v>
      </c>
      <c r="B2256" s="5">
        <f>SUMPRODUCT('Stocks Returns'!B2252:E2252,$H$10:$K$10)</f>
        <v>7.2693089529771594E-3</v>
      </c>
      <c r="C2256" s="5">
        <f t="shared" si="106"/>
        <v>-7.2693089529771594E-3</v>
      </c>
      <c r="D2256" s="24">
        <f t="shared" si="107"/>
        <v>1.0049747242145106</v>
      </c>
      <c r="E2256" s="24">
        <f t="shared" si="108"/>
        <v>1.5994599559416285</v>
      </c>
    </row>
    <row r="2257" spans="1:5" ht="15" customHeight="1" x14ac:dyDescent="0.2">
      <c r="A2257" s="3">
        <f>'Stocks Returns'!A2253</f>
        <v>45449</v>
      </c>
      <c r="B2257" s="5">
        <f>SUMPRODUCT('Stocks Returns'!B2253:E2253,$H$10:$K$10)</f>
        <v>7.7535387267868008E-3</v>
      </c>
      <c r="C2257" s="5">
        <f t="shared" si="106"/>
        <v>-7.7535387267868008E-3</v>
      </c>
      <c r="D2257" s="24">
        <f t="shared" si="107"/>
        <v>1.0053040004607012</v>
      </c>
      <c r="E2257" s="24">
        <f t="shared" si="108"/>
        <v>1.5997824282344792</v>
      </c>
    </row>
    <row r="2258" spans="1:5" ht="15" customHeight="1" x14ac:dyDescent="0.2">
      <c r="A2258" s="3">
        <f>'Stocks Returns'!A2254</f>
        <v>45450</v>
      </c>
      <c r="B2258" s="5">
        <f>SUMPRODUCT('Stocks Returns'!B2254:E2254,$H$10:$K$10)</f>
        <v>4.9911287294921074E-3</v>
      </c>
      <c r="C2258" s="5">
        <f t="shared" si="106"/>
        <v>-4.9911287294921074E-3</v>
      </c>
      <c r="D2258" s="24">
        <f t="shared" si="107"/>
        <v>1.0034255616625409</v>
      </c>
      <c r="E2258" s="24">
        <f t="shared" si="108"/>
        <v>1.5979369309560518</v>
      </c>
    </row>
    <row r="2259" spans="1:5" ht="15" customHeight="1" x14ac:dyDescent="0.2">
      <c r="A2259" s="3">
        <f>'Stocks Returns'!A2255</f>
        <v>45453</v>
      </c>
      <c r="B2259" s="5">
        <f>SUMPRODUCT('Stocks Returns'!B2255:E2255,$H$10:$K$10)</f>
        <v>-1.075577646597818E-2</v>
      </c>
      <c r="C2259" s="5">
        <f t="shared" si="106"/>
        <v>1.075577646597818E-2</v>
      </c>
      <c r="D2259" s="24">
        <f t="shared" si="107"/>
        <v>0.99271766612962109</v>
      </c>
      <c r="E2259" s="24">
        <f t="shared" si="108"/>
        <v>1.5871470069803335</v>
      </c>
    </row>
    <row r="2260" spans="1:5" ht="15" customHeight="1" x14ac:dyDescent="0.2">
      <c r="A2260" s="3">
        <f>'Stocks Returns'!A2256</f>
        <v>45454</v>
      </c>
      <c r="B2260" s="5">
        <f>SUMPRODUCT('Stocks Returns'!B2256:E2256,$H$10:$K$10)</f>
        <v>-1.8518590115346836E-3</v>
      </c>
      <c r="C2260" s="5">
        <f t="shared" si="106"/>
        <v>1.8518590115346836E-3</v>
      </c>
      <c r="D2260" s="24">
        <f t="shared" si="107"/>
        <v>0.99877232999864263</v>
      </c>
      <c r="E2260" s="24">
        <f t="shared" si="108"/>
        <v>1.5933042100093457</v>
      </c>
    </row>
    <row r="2261" spans="1:5" ht="15" customHeight="1" x14ac:dyDescent="0.2">
      <c r="A2261" s="3">
        <f>'Stocks Returns'!A2257</f>
        <v>45455</v>
      </c>
      <c r="B2261" s="5">
        <f>SUMPRODUCT('Stocks Returns'!B2257:E2257,$H$10:$K$10)</f>
        <v>-1.3808660936477811E-2</v>
      </c>
      <c r="C2261" s="5">
        <f t="shared" si="106"/>
        <v>1.3808660936477811E-2</v>
      </c>
      <c r="D2261" s="24">
        <f t="shared" si="107"/>
        <v>0.99064170468968127</v>
      </c>
      <c r="E2261" s="24">
        <f t="shared" si="108"/>
        <v>1.5850025306733129</v>
      </c>
    </row>
    <row r="2262" spans="1:5" ht="15" customHeight="1" x14ac:dyDescent="0.2">
      <c r="A2262" s="3">
        <f>'Stocks Returns'!A2258</f>
        <v>45456</v>
      </c>
      <c r="B2262" s="5">
        <f>SUMPRODUCT('Stocks Returns'!B2258:E2258,$H$10:$K$10)</f>
        <v>1.5407499200947919E-3</v>
      </c>
      <c r="C2262" s="5">
        <f t="shared" si="106"/>
        <v>-1.5407499200947919E-3</v>
      </c>
      <c r="D2262" s="24">
        <f t="shared" si="107"/>
        <v>1.0010793040721506</v>
      </c>
      <c r="E2262" s="24">
        <f t="shared" si="108"/>
        <v>1.5956118644924913</v>
      </c>
    </row>
    <row r="2263" spans="1:5" ht="15" customHeight="1" x14ac:dyDescent="0.2">
      <c r="A2263" s="3">
        <f>'Stocks Returns'!A2259</f>
        <v>45457</v>
      </c>
      <c r="B2263" s="5">
        <f>SUMPRODUCT('Stocks Returns'!B2259:E2259,$H$10:$K$10)</f>
        <v>-3.0452793428852446E-3</v>
      </c>
      <c r="C2263" s="5">
        <f t="shared" si="106"/>
        <v>3.0452793428852446E-3</v>
      </c>
      <c r="D2263" s="24">
        <f t="shared" si="107"/>
        <v>0.99796080417332422</v>
      </c>
      <c r="E2263" s="24">
        <f t="shared" si="108"/>
        <v>1.5924873907248369</v>
      </c>
    </row>
    <row r="2264" spans="1:5" ht="15" customHeight="1" x14ac:dyDescent="0.2">
      <c r="A2264" s="3">
        <f>'Stocks Returns'!A2260</f>
        <v>45460</v>
      </c>
      <c r="B2264" s="5">
        <f>SUMPRODUCT('Stocks Returns'!B2260:E2260,$H$10:$K$10)</f>
        <v>1.4629048903211802E-3</v>
      </c>
      <c r="C2264" s="5">
        <f t="shared" si="106"/>
        <v>-1.4629048903211802E-3</v>
      </c>
      <c r="D2264" s="24">
        <f t="shared" si="107"/>
        <v>1.0010263694519046</v>
      </c>
      <c r="E2264" s="24">
        <f t="shared" si="108"/>
        <v>1.5955591530331588</v>
      </c>
    </row>
    <row r="2265" spans="1:5" ht="15" customHeight="1" x14ac:dyDescent="0.2">
      <c r="A2265" s="3">
        <f>'Stocks Returns'!A2261</f>
        <v>45461</v>
      </c>
      <c r="B2265" s="5">
        <f>SUMPRODUCT('Stocks Returns'!B2261:E2261,$H$10:$K$10)</f>
        <v>1.0349428345362904E-2</v>
      </c>
      <c r="C2265" s="5">
        <f t="shared" si="106"/>
        <v>-1.0349428345362904E-2</v>
      </c>
      <c r="D2265" s="24">
        <f t="shared" si="107"/>
        <v>1.007069205401333</v>
      </c>
      <c r="E2265" s="24">
        <f t="shared" si="108"/>
        <v>1.6015036779156362</v>
      </c>
    </row>
    <row r="2266" spans="1:5" ht="15" customHeight="1" x14ac:dyDescent="0.2">
      <c r="A2266" s="3">
        <f>'Stocks Returns'!A2262</f>
        <v>45462</v>
      </c>
      <c r="B2266" s="5">
        <f>SUMPRODUCT('Stocks Returns'!B2262:E2262,$H$10:$K$10)</f>
        <v>0</v>
      </c>
      <c r="C2266" s="5">
        <f t="shared" si="106"/>
        <v>0</v>
      </c>
      <c r="D2266" s="24">
        <f t="shared" si="107"/>
        <v>1.0000315941264861</v>
      </c>
      <c r="E2266" s="24">
        <f t="shared" si="108"/>
        <v>1.594566484021902</v>
      </c>
    </row>
    <row r="2267" spans="1:5" ht="15" customHeight="1" x14ac:dyDescent="0.2">
      <c r="A2267" s="3">
        <f>'Stocks Returns'!A2263</f>
        <v>45463</v>
      </c>
      <c r="B2267" s="5">
        <f>SUMPRODUCT('Stocks Returns'!B2263:E2263,$H$10:$K$10)</f>
        <v>7.2029494836584277E-3</v>
      </c>
      <c r="C2267" s="5">
        <f t="shared" si="106"/>
        <v>-7.2029494836584277E-3</v>
      </c>
      <c r="D2267" s="24">
        <f t="shared" si="107"/>
        <v>1.004929599775374</v>
      </c>
      <c r="E2267" s="24">
        <f t="shared" si="108"/>
        <v>1.5994157297921037</v>
      </c>
    </row>
    <row r="2268" spans="1:5" ht="15" customHeight="1" x14ac:dyDescent="0.2">
      <c r="A2268" s="3">
        <f>'Stocks Returns'!A2264</f>
        <v>45464</v>
      </c>
      <c r="B2268" s="5">
        <f>SUMPRODUCT('Stocks Returns'!B2264:E2264,$H$10:$K$10)</f>
        <v>-3.1236783391153152E-3</v>
      </c>
      <c r="C2268" s="5">
        <f t="shared" si="106"/>
        <v>3.1236783391153152E-3</v>
      </c>
      <c r="D2268" s="24">
        <f t="shared" si="107"/>
        <v>0.99790749285588776</v>
      </c>
      <c r="E2268" s="24">
        <f t="shared" si="108"/>
        <v>1.5924336397836789</v>
      </c>
    </row>
    <row r="2269" spans="1:5" ht="15" customHeight="1" x14ac:dyDescent="0.2">
      <c r="A2269" s="3">
        <f>'Stocks Returns'!A2265</f>
        <v>45467</v>
      </c>
      <c r="B2269" s="5">
        <f>SUMPRODUCT('Stocks Returns'!B2265:E2265,$H$10:$K$10)</f>
        <v>1.7269868298462193E-3</v>
      </c>
      <c r="C2269" s="5">
        <f t="shared" si="106"/>
        <v>-1.7269868298462193E-3</v>
      </c>
      <c r="D2269" s="24">
        <f t="shared" si="107"/>
        <v>1.0012059451707815</v>
      </c>
      <c r="E2269" s="24">
        <f t="shared" si="108"/>
        <v>1.5957379261158153</v>
      </c>
    </row>
    <row r="2270" spans="1:5" ht="15" customHeight="1" x14ac:dyDescent="0.2">
      <c r="A2270" s="3">
        <f>'Stocks Returns'!A2266</f>
        <v>45468</v>
      </c>
      <c r="B2270" s="5">
        <f>SUMPRODUCT('Stocks Returns'!B2266:E2266,$H$10:$K$10)</f>
        <v>-9.2570068269998661E-3</v>
      </c>
      <c r="C2270" s="5">
        <f t="shared" si="106"/>
        <v>9.2570068269998661E-3</v>
      </c>
      <c r="D2270" s="24">
        <f t="shared" si="107"/>
        <v>0.99373682948412634</v>
      </c>
      <c r="E2270" s="24">
        <f t="shared" si="108"/>
        <v>1.5881935936944795</v>
      </c>
    </row>
    <row r="2271" spans="1:5" ht="15" customHeight="1" x14ac:dyDescent="0.2">
      <c r="A2271" s="3">
        <f>'Stocks Returns'!A2267</f>
        <v>45469</v>
      </c>
      <c r="B2271" s="5">
        <f>SUMPRODUCT('Stocks Returns'!B2267:E2267,$H$10:$K$10)</f>
        <v>9.659443471819228E-4</v>
      </c>
      <c r="C2271" s="5">
        <f t="shared" si="106"/>
        <v>-9.659443471819228E-4</v>
      </c>
      <c r="D2271" s="24">
        <f t="shared" si="107"/>
        <v>1.0006884362825699</v>
      </c>
      <c r="E2271" s="24">
        <f t="shared" si="108"/>
        <v>1.5952223798502407</v>
      </c>
    </row>
    <row r="2272" spans="1:5" ht="15" customHeight="1" x14ac:dyDescent="0.2">
      <c r="A2272" s="3">
        <f>'Stocks Returns'!A2268</f>
        <v>45470</v>
      </c>
      <c r="B2272" s="5">
        <f>SUMPRODUCT('Stocks Returns'!B2268:E2268,$H$10:$K$10)</f>
        <v>-2.4093505158232796E-2</v>
      </c>
      <c r="C2272" s="5">
        <f t="shared" si="106"/>
        <v>2.4093505158232796E-2</v>
      </c>
      <c r="D2272" s="24">
        <f t="shared" si="107"/>
        <v>0.98364801061888796</v>
      </c>
      <c r="E2272" s="24">
        <f t="shared" si="108"/>
        <v>1.5776539257362134</v>
      </c>
    </row>
    <row r="2273" spans="1:5" ht="15" customHeight="1" x14ac:dyDescent="0.2">
      <c r="A2273" s="3">
        <f>'Stocks Returns'!A2269</f>
        <v>45471</v>
      </c>
      <c r="B2273" s="5">
        <f>SUMPRODUCT('Stocks Returns'!B2269:E2269,$H$10:$K$10)</f>
        <v>-1.2443363991098999E-2</v>
      </c>
      <c r="C2273" s="5">
        <f t="shared" si="106"/>
        <v>1.2443363991098999E-2</v>
      </c>
      <c r="D2273" s="24">
        <f t="shared" si="107"/>
        <v>0.99157010661253886</v>
      </c>
      <c r="E2273" s="24">
        <f t="shared" si="108"/>
        <v>1.5859636688745464</v>
      </c>
    </row>
    <row r="2274" spans="1:5" ht="15" customHeight="1" x14ac:dyDescent="0.2">
      <c r="A2274" s="3">
        <f>'Stocks Returns'!A2270</f>
        <v>45474</v>
      </c>
      <c r="B2274" s="5">
        <f>SUMPRODUCT('Stocks Returns'!B2270:E2270,$H$10:$K$10)</f>
        <v>2.7742734712745895E-3</v>
      </c>
      <c r="C2274" s="5">
        <f t="shared" si="106"/>
        <v>-2.7742734712745895E-3</v>
      </c>
      <c r="D2274" s="24">
        <f t="shared" si="107"/>
        <v>1.001918100086953</v>
      </c>
      <c r="E2274" s="24">
        <f t="shared" si="108"/>
        <v>1.596445624348102</v>
      </c>
    </row>
    <row r="2275" spans="1:5" ht="15" customHeight="1" x14ac:dyDescent="0.2">
      <c r="A2275" s="3">
        <f>'Stocks Returns'!A2271</f>
        <v>45475</v>
      </c>
      <c r="B2275" s="5">
        <f>SUMPRODUCT('Stocks Returns'!B2271:E2271,$H$10:$K$10)</f>
        <v>1.7829415166581115E-2</v>
      </c>
      <c r="C2275" s="5">
        <f t="shared" si="106"/>
        <v>-1.7829415166581115E-2</v>
      </c>
      <c r="D2275" s="24">
        <f t="shared" si="107"/>
        <v>1.0121555964397613</v>
      </c>
      <c r="E2275" s="24">
        <f t="shared" si="108"/>
        <v>1.606392567774912</v>
      </c>
    </row>
    <row r="2276" spans="1:5" ht="15" customHeight="1" x14ac:dyDescent="0.2">
      <c r="A2276" s="3">
        <f>'Stocks Returns'!A2272</f>
        <v>45476</v>
      </c>
      <c r="B2276" s="5">
        <f>SUMPRODUCT('Stocks Returns'!B2272:E2272,$H$10:$K$10)</f>
        <v>3.8872716313264415E-3</v>
      </c>
      <c r="C2276" s="5">
        <f t="shared" si="106"/>
        <v>-3.8872716313264415E-3</v>
      </c>
      <c r="D2276" s="24">
        <f t="shared" si="107"/>
        <v>1.0026749388357883</v>
      </c>
      <c r="E2276" s="24">
        <f t="shared" si="108"/>
        <v>1.597195494590957</v>
      </c>
    </row>
    <row r="2277" spans="1:5" ht="15" customHeight="1" x14ac:dyDescent="0.2">
      <c r="A2277" s="3">
        <f>'Stocks Returns'!A2273</f>
        <v>45477</v>
      </c>
      <c r="B2277" s="5">
        <f>SUMPRODUCT('Stocks Returns'!B2273:E2273,$H$10:$K$10)</f>
        <v>0</v>
      </c>
      <c r="C2277" s="5">
        <f t="shared" si="106"/>
        <v>0</v>
      </c>
      <c r="D2277" s="24">
        <f t="shared" si="107"/>
        <v>1.0000315941264861</v>
      </c>
      <c r="E2277" s="24">
        <f t="shared" si="108"/>
        <v>1.594566484021902</v>
      </c>
    </row>
    <row r="2278" spans="1:5" ht="15" customHeight="1" x14ac:dyDescent="0.2">
      <c r="A2278" s="3">
        <f>'Stocks Returns'!A2274</f>
        <v>45478</v>
      </c>
      <c r="B2278" s="5">
        <f>SUMPRODUCT('Stocks Returns'!B2274:E2274,$H$10:$K$10)</f>
        <v>3.4471721792795952E-3</v>
      </c>
      <c r="C2278" s="5">
        <f t="shared" si="106"/>
        <v>-3.4471721792795952E-3</v>
      </c>
      <c r="D2278" s="24">
        <f t="shared" si="107"/>
        <v>1.0023756712083964</v>
      </c>
      <c r="E2278" s="24">
        <f t="shared" si="108"/>
        <v>1.5968992575825594</v>
      </c>
    </row>
    <row r="2279" spans="1:5" ht="15" customHeight="1" x14ac:dyDescent="0.2">
      <c r="A2279" s="3">
        <f>'Stocks Returns'!A2275</f>
        <v>45481</v>
      </c>
      <c r="B2279" s="5">
        <f>SUMPRODUCT('Stocks Returns'!B2275:E2275,$H$10:$K$10)</f>
        <v>-1.2561661920648561E-2</v>
      </c>
      <c r="C2279" s="5">
        <f t="shared" si="106"/>
        <v>1.2561661920648561E-2</v>
      </c>
      <c r="D2279" s="24">
        <f t="shared" si="107"/>
        <v>0.99148966402044514</v>
      </c>
      <c r="E2279" s="24">
        <f t="shared" si="108"/>
        <v>1.5858805238510494</v>
      </c>
    </row>
    <row r="2280" spans="1:5" ht="15" customHeight="1" x14ac:dyDescent="0.2">
      <c r="A2280" s="3">
        <f>'Stocks Returns'!A2276</f>
        <v>45482</v>
      </c>
      <c r="B2280" s="5">
        <f>SUMPRODUCT('Stocks Returns'!B2276:E2276,$H$10:$K$10)</f>
        <v>-4.1007800446325087E-3</v>
      </c>
      <c r="C2280" s="5">
        <f t="shared" si="106"/>
        <v>4.1007800446325087E-3</v>
      </c>
      <c r="D2280" s="24">
        <f t="shared" si="107"/>
        <v>0.99724306369613613</v>
      </c>
      <c r="E2280" s="24">
        <f t="shared" si="108"/>
        <v>1.5917627821076281</v>
      </c>
    </row>
    <row r="2281" spans="1:5" ht="15" customHeight="1" x14ac:dyDescent="0.2">
      <c r="A2281" s="3">
        <f>'Stocks Returns'!A2277</f>
        <v>45483</v>
      </c>
      <c r="B2281" s="5">
        <f>SUMPRODUCT('Stocks Returns'!B2277:E2277,$H$10:$K$10)</f>
        <v>-5.4088453235549431E-3</v>
      </c>
      <c r="C2281" s="5">
        <f t="shared" si="106"/>
        <v>5.4088453235549431E-3</v>
      </c>
      <c r="D2281" s="24">
        <f t="shared" si="107"/>
        <v>0.99635357930646884</v>
      </c>
      <c r="E2281" s="24">
        <f t="shared" si="108"/>
        <v>1.5908619430015944</v>
      </c>
    </row>
    <row r="2282" spans="1:5" ht="15" customHeight="1" x14ac:dyDescent="0.2">
      <c r="A2282" s="3">
        <f>'Stocks Returns'!A2278</f>
        <v>45484</v>
      </c>
      <c r="B2282" s="5">
        <f>SUMPRODUCT('Stocks Returns'!B2278:E2278,$H$10:$K$10)</f>
        <v>-4.6248479294855854E-3</v>
      </c>
      <c r="C2282" s="5">
        <f t="shared" si="106"/>
        <v>4.6248479294855854E-3</v>
      </c>
      <c r="D2282" s="24">
        <f t="shared" si="107"/>
        <v>0.99688669753443604</v>
      </c>
      <c r="E2282" s="24">
        <f t="shared" si="108"/>
        <v>1.5914022443171072</v>
      </c>
    </row>
    <row r="2283" spans="1:5" ht="15" customHeight="1" x14ac:dyDescent="0.2">
      <c r="A2283" s="3">
        <f>'Stocks Returns'!A2279</f>
        <v>45485</v>
      </c>
      <c r="B2283" s="5">
        <f>SUMPRODUCT('Stocks Returns'!B2279:E2279,$H$10:$K$10)</f>
        <v>1.1587215266681118E-2</v>
      </c>
      <c r="C2283" s="5">
        <f t="shared" si="106"/>
        <v>-1.1587215266681118E-2</v>
      </c>
      <c r="D2283" s="24">
        <f t="shared" si="107"/>
        <v>1.0079109005078293</v>
      </c>
      <c r="E2283" s="24">
        <f t="shared" si="108"/>
        <v>1.6023199660080254</v>
      </c>
    </row>
    <row r="2284" spans="1:5" ht="15" customHeight="1" x14ac:dyDescent="0.2">
      <c r="A2284" s="3">
        <f>'Stocks Returns'!A2280</f>
        <v>45488</v>
      </c>
      <c r="B2284" s="5">
        <f>SUMPRODUCT('Stocks Returns'!B2280:E2280,$H$10:$K$10)</f>
        <v>8.9989887456558178E-3</v>
      </c>
      <c r="C2284" s="5">
        <f t="shared" si="106"/>
        <v>-8.9989887456558178E-3</v>
      </c>
      <c r="D2284" s="24">
        <f t="shared" si="107"/>
        <v>1.0061509064735321</v>
      </c>
      <c r="E2284" s="24">
        <f t="shared" si="108"/>
        <v>1.6006098201989536</v>
      </c>
    </row>
    <row r="2285" spans="1:5" ht="15" customHeight="1" x14ac:dyDescent="0.2">
      <c r="A2285" s="3">
        <f>'Stocks Returns'!A2281</f>
        <v>45489</v>
      </c>
      <c r="B2285" s="5">
        <f>SUMPRODUCT('Stocks Returns'!B2281:E2281,$H$10:$K$10)</f>
        <v>5.0156980490062989E-3</v>
      </c>
      <c r="C2285" s="5">
        <f t="shared" si="106"/>
        <v>-5.0156980490062989E-3</v>
      </c>
      <c r="D2285" s="24">
        <f t="shared" si="107"/>
        <v>1.0034422687998106</v>
      </c>
      <c r="E2285" s="24">
        <f t="shared" si="108"/>
        <v>1.5979534078206097</v>
      </c>
    </row>
    <row r="2286" spans="1:5" ht="15" customHeight="1" x14ac:dyDescent="0.2">
      <c r="A2286" s="3">
        <f>'Stocks Returns'!A2282</f>
        <v>45490</v>
      </c>
      <c r="B2286" s="5">
        <f>SUMPRODUCT('Stocks Returns'!B2282:E2282,$H$10:$K$10)</f>
        <v>9.1687404098672147E-3</v>
      </c>
      <c r="C2286" s="5">
        <f t="shared" si="106"/>
        <v>-9.1687404098672147E-3</v>
      </c>
      <c r="D2286" s="24">
        <f t="shared" si="107"/>
        <v>1.0062663376051959</v>
      </c>
      <c r="E2286" s="24">
        <f t="shared" si="108"/>
        <v>1.6007223668141206</v>
      </c>
    </row>
    <row r="2287" spans="1:5" ht="15" customHeight="1" x14ac:dyDescent="0.2">
      <c r="A2287" s="3">
        <f>'Stocks Returns'!A2283</f>
        <v>45491</v>
      </c>
      <c r="B2287" s="5">
        <f>SUMPRODUCT('Stocks Returns'!B2283:E2283,$H$10:$K$10)</f>
        <v>-1.1964957533360731E-2</v>
      </c>
      <c r="C2287" s="5">
        <f t="shared" si="106"/>
        <v>1.1964957533360731E-2</v>
      </c>
      <c r="D2287" s="24">
        <f t="shared" si="107"/>
        <v>0.99189542300380096</v>
      </c>
      <c r="E2287" s="24">
        <f t="shared" si="108"/>
        <v>1.5862996545021233</v>
      </c>
    </row>
    <row r="2288" spans="1:5" ht="15" customHeight="1" x14ac:dyDescent="0.2">
      <c r="A2288" s="3">
        <f>'Stocks Returns'!A2284</f>
        <v>45492</v>
      </c>
      <c r="B2288" s="5">
        <f>SUMPRODUCT('Stocks Returns'!B2284:E2284,$H$10:$K$10)</f>
        <v>-1.4976002763605858E-2</v>
      </c>
      <c r="C2288" s="5">
        <f t="shared" si="106"/>
        <v>1.4976002763605858E-2</v>
      </c>
      <c r="D2288" s="24">
        <f t="shared" si="107"/>
        <v>0.98984791224723423</v>
      </c>
      <c r="E2288" s="24">
        <f t="shared" si="108"/>
        <v>1.5841780648887371</v>
      </c>
    </row>
    <row r="2289" spans="1:5" ht="15" customHeight="1" x14ac:dyDescent="0.2">
      <c r="A2289" s="3">
        <f>'Stocks Returns'!A2285</f>
        <v>45495</v>
      </c>
      <c r="B2289" s="5">
        <f>SUMPRODUCT('Stocks Returns'!B2285:E2285,$H$10:$K$10)</f>
        <v>1.1481074649913081E-2</v>
      </c>
      <c r="C2289" s="5">
        <f t="shared" si="106"/>
        <v>-1.1481074649913081E-2</v>
      </c>
      <c r="D2289" s="24">
        <f t="shared" si="107"/>
        <v>1.0078387248884271</v>
      </c>
      <c r="E2289" s="24">
        <f t="shared" si="108"/>
        <v>1.6022500818266581</v>
      </c>
    </row>
    <row r="2290" spans="1:5" ht="15" customHeight="1" x14ac:dyDescent="0.2">
      <c r="A2290" s="3">
        <f>'Stocks Returns'!A2286</f>
        <v>45496</v>
      </c>
      <c r="B2290" s="5">
        <f>SUMPRODUCT('Stocks Returns'!B2286:E2286,$H$10:$K$10)</f>
        <v>-1.2878258596646389E-2</v>
      </c>
      <c r="C2290" s="5">
        <f t="shared" si="106"/>
        <v>1.2878258596646389E-2</v>
      </c>
      <c r="D2290" s="24">
        <f t="shared" si="107"/>
        <v>0.9912743782807667</v>
      </c>
      <c r="E2290" s="24">
        <f t="shared" si="108"/>
        <v>1.5856578805215804</v>
      </c>
    </row>
    <row r="2291" spans="1:5" ht="15" customHeight="1" x14ac:dyDescent="0.2">
      <c r="A2291" s="3">
        <f>'Stocks Returns'!A2287</f>
        <v>45497</v>
      </c>
      <c r="B2291" s="5">
        <f>SUMPRODUCT('Stocks Returns'!B2287:E2287,$H$10:$K$10)</f>
        <v>-3.9573492389965E-2</v>
      </c>
      <c r="C2291" s="5">
        <f t="shared" si="106"/>
        <v>3.9573492389965E-2</v>
      </c>
      <c r="D2291" s="24">
        <f t="shared" si="107"/>
        <v>0.97312161930131003</v>
      </c>
      <c r="E2291" s="24">
        <f t="shared" si="108"/>
        <v>1.5662372706425827</v>
      </c>
    </row>
    <row r="2292" spans="1:5" ht="15" customHeight="1" x14ac:dyDescent="0.2">
      <c r="A2292" s="3">
        <f>'Stocks Returns'!A2288</f>
        <v>45498</v>
      </c>
      <c r="B2292" s="5">
        <f>SUMPRODUCT('Stocks Returns'!B2288:E2288,$H$10:$K$10)</f>
        <v>-2.9171119406101623E-3</v>
      </c>
      <c r="C2292" s="5">
        <f t="shared" si="106"/>
        <v>2.9171119406101623E-3</v>
      </c>
      <c r="D2292" s="24">
        <f t="shared" si="107"/>
        <v>0.99804795800687129</v>
      </c>
      <c r="E2292" s="24">
        <f t="shared" si="108"/>
        <v>1.5925752388743222</v>
      </c>
    </row>
    <row r="2293" spans="1:5" ht="15" customHeight="1" x14ac:dyDescent="0.2">
      <c r="A2293" s="3">
        <f>'Stocks Returns'!A2289</f>
        <v>45499</v>
      </c>
      <c r="B2293" s="5">
        <f>SUMPRODUCT('Stocks Returns'!B2289:E2289,$H$10:$K$10)</f>
        <v>2.235640675989058E-2</v>
      </c>
      <c r="C2293" s="5">
        <f t="shared" si="106"/>
        <v>-2.235640675989058E-2</v>
      </c>
      <c r="D2293" s="24">
        <f t="shared" si="107"/>
        <v>1.0152339507232118</v>
      </c>
      <c r="E2293" s="24">
        <f t="shared" si="108"/>
        <v>1.6092999609881153</v>
      </c>
    </row>
    <row r="2294" spans="1:5" ht="15" customHeight="1" x14ac:dyDescent="0.2">
      <c r="A2294" s="3">
        <f>'Stocks Returns'!A2290</f>
        <v>45502</v>
      </c>
      <c r="B2294" s="5">
        <f>SUMPRODUCT('Stocks Returns'!B2290:E2290,$H$10:$K$10)</f>
        <v>8.5310761175667778E-3</v>
      </c>
      <c r="C2294" s="5">
        <f t="shared" si="106"/>
        <v>-8.5310761175667778E-3</v>
      </c>
      <c r="D2294" s="24">
        <f t="shared" si="107"/>
        <v>1.0058327258864317</v>
      </c>
      <c r="E2294" s="24">
        <f t="shared" si="108"/>
        <v>1.6002993113452786</v>
      </c>
    </row>
    <row r="2295" spans="1:5" ht="15" customHeight="1" x14ac:dyDescent="0.2">
      <c r="A2295" s="3">
        <f>'Stocks Returns'!A2291</f>
        <v>45503</v>
      </c>
      <c r="B2295" s="5">
        <f>SUMPRODUCT('Stocks Returns'!B2291:E2291,$H$10:$K$10)</f>
        <v>4.0688222504270937E-3</v>
      </c>
      <c r="C2295" s="5">
        <f t="shared" si="106"/>
        <v>-4.0688222504270937E-3</v>
      </c>
      <c r="D2295" s="24">
        <f t="shared" si="107"/>
        <v>1.0027983932567766</v>
      </c>
      <c r="E2295" s="24">
        <f t="shared" si="108"/>
        <v>1.5973175938946902</v>
      </c>
    </row>
    <row r="2296" spans="1:5" ht="15" customHeight="1" x14ac:dyDescent="0.2">
      <c r="A2296" s="3">
        <f>'Stocks Returns'!A2292</f>
        <v>45504</v>
      </c>
      <c r="B2296" s="5">
        <f>SUMPRODUCT('Stocks Returns'!B2292:E2292,$H$10:$K$10)</f>
        <v>1.1004448829741512E-2</v>
      </c>
      <c r="C2296" s="5">
        <f t="shared" si="106"/>
        <v>-1.1004448829741512E-2</v>
      </c>
      <c r="D2296" s="24">
        <f t="shared" si="107"/>
        <v>1.0075146193307105</v>
      </c>
      <c r="E2296" s="24">
        <f t="shared" si="108"/>
        <v>1.6019360051249418</v>
      </c>
    </row>
    <row r="2297" spans="1:5" ht="15" customHeight="1" x14ac:dyDescent="0.2">
      <c r="A2297" s="3">
        <f>'Stocks Returns'!A2293</f>
        <v>45505</v>
      </c>
      <c r="B2297" s="5">
        <f>SUMPRODUCT('Stocks Returns'!B2293:E2293,$H$10:$K$10)</f>
        <v>-2.9771306409644622E-3</v>
      </c>
      <c r="C2297" s="5">
        <f t="shared" si="106"/>
        <v>2.9771306409644622E-3</v>
      </c>
      <c r="D2297" s="24">
        <f t="shared" si="107"/>
        <v>0.99800714529063039</v>
      </c>
      <c r="E2297" s="24">
        <f t="shared" si="108"/>
        <v>1.5925341047888144</v>
      </c>
    </row>
    <row r="2298" spans="1:5" ht="15" customHeight="1" x14ac:dyDescent="0.2">
      <c r="A2298" s="3">
        <f>'Stocks Returns'!A2294</f>
        <v>45506</v>
      </c>
      <c r="B2298" s="5">
        <f>SUMPRODUCT('Stocks Returns'!B2294:E2294,$H$10:$K$10)</f>
        <v>-5.9212388452990795E-3</v>
      </c>
      <c r="C2298" s="5">
        <f t="shared" si="106"/>
        <v>5.9212388452990795E-3</v>
      </c>
      <c r="D2298" s="24">
        <f t="shared" si="107"/>
        <v>0.9960051517116828</v>
      </c>
      <c r="E2298" s="24">
        <f t="shared" si="108"/>
        <v>1.5905082108743196</v>
      </c>
    </row>
    <row r="2299" spans="1:5" ht="15" customHeight="1" x14ac:dyDescent="0.2">
      <c r="A2299" s="3">
        <f>'Stocks Returns'!A2295</f>
        <v>45509</v>
      </c>
      <c r="B2299" s="5">
        <f>SUMPRODUCT('Stocks Returns'!B2295:E2295,$H$10:$K$10)</f>
        <v>-3.6632810542007357E-2</v>
      </c>
      <c r="C2299" s="5">
        <f t="shared" si="106"/>
        <v>3.6632810542007357E-2</v>
      </c>
      <c r="D2299" s="24">
        <f t="shared" si="107"/>
        <v>0.97512128295792122</v>
      </c>
      <c r="E2299" s="24">
        <f t="shared" si="108"/>
        <v>1.56843863253247</v>
      </c>
    </row>
    <row r="2300" spans="1:5" ht="15" customHeight="1" x14ac:dyDescent="0.2">
      <c r="A2300" s="3">
        <f>'Stocks Returns'!A2296</f>
        <v>45510</v>
      </c>
      <c r="B2300" s="5">
        <f>SUMPRODUCT('Stocks Returns'!B2296:E2296,$H$10:$K$10)</f>
        <v>7.4087399449947119E-3</v>
      </c>
      <c r="C2300" s="5">
        <f t="shared" si="106"/>
        <v>-7.4087399449947119E-3</v>
      </c>
      <c r="D2300" s="24">
        <f t="shared" si="107"/>
        <v>1.0050695372890825</v>
      </c>
      <c r="E2300" s="24">
        <f t="shared" si="108"/>
        <v>1.5995528547762736</v>
      </c>
    </row>
    <row r="2301" spans="1:5" ht="15" customHeight="1" x14ac:dyDescent="0.2">
      <c r="A2301" s="3">
        <f>'Stocks Returns'!A2297</f>
        <v>45511</v>
      </c>
      <c r="B2301" s="5">
        <f>SUMPRODUCT('Stocks Returns'!B2297:E2297,$H$10:$K$10)</f>
        <v>-8.8939316033335488E-3</v>
      </c>
      <c r="C2301" s="5">
        <f t="shared" si="106"/>
        <v>8.8939316033335488E-3</v>
      </c>
      <c r="D2301" s="24">
        <f t="shared" si="107"/>
        <v>0.99398372063621943</v>
      </c>
      <c r="E2301" s="24">
        <f t="shared" si="108"/>
        <v>1.5884465110868999</v>
      </c>
    </row>
    <row r="2302" spans="1:5" ht="15" customHeight="1" x14ac:dyDescent="0.2">
      <c r="A2302" s="3">
        <f>'Stocks Returns'!A2298</f>
        <v>45512</v>
      </c>
      <c r="B2302" s="5">
        <f>SUMPRODUCT('Stocks Returns'!B2298:E2298,$H$10:$K$10)</f>
        <v>1.7516006217292941E-2</v>
      </c>
      <c r="C2302" s="5">
        <f t="shared" si="106"/>
        <v>-1.7516006217292941E-2</v>
      </c>
      <c r="D2302" s="24">
        <f t="shared" si="107"/>
        <v>1.0119424783542454</v>
      </c>
      <c r="E2302" s="24">
        <f t="shared" si="108"/>
        <v>1.6061898455141974</v>
      </c>
    </row>
    <row r="2303" spans="1:5" ht="15" customHeight="1" x14ac:dyDescent="0.2">
      <c r="A2303" s="3">
        <f>'Stocks Returns'!A2299</f>
        <v>45513</v>
      </c>
      <c r="B2303" s="5">
        <f>SUMPRODUCT('Stocks Returns'!B2299:E2299,$H$10:$K$10)</f>
        <v>-1.4132335130252682E-3</v>
      </c>
      <c r="C2303" s="5">
        <f t="shared" si="106"/>
        <v>1.4132335130252682E-3</v>
      </c>
      <c r="D2303" s="24">
        <f t="shared" si="107"/>
        <v>0.99907059533762899</v>
      </c>
      <c r="E2303" s="24">
        <f t="shared" si="108"/>
        <v>1.5936037607135176</v>
      </c>
    </row>
    <row r="2304" spans="1:5" ht="15" customHeight="1" x14ac:dyDescent="0.2">
      <c r="A2304" s="3">
        <f>'Stocks Returns'!A2300</f>
        <v>45516</v>
      </c>
      <c r="B2304" s="5">
        <f>SUMPRODUCT('Stocks Returns'!B2300:E2300,$H$10:$K$10)</f>
        <v>8.3555520204687454E-4</v>
      </c>
      <c r="C2304" s="5">
        <f t="shared" si="106"/>
        <v>-8.3555520204687454E-4</v>
      </c>
      <c r="D2304" s="24">
        <f t="shared" si="107"/>
        <v>1.0005997716638781</v>
      </c>
      <c r="E2304" s="24">
        <f t="shared" si="108"/>
        <v>1.5951339438158911</v>
      </c>
    </row>
    <row r="2305" spans="1:5" ht="15" customHeight="1" x14ac:dyDescent="0.2">
      <c r="A2305" s="3">
        <f>'Stocks Returns'!A2301</f>
        <v>45517</v>
      </c>
      <c r="B2305" s="5">
        <f>SUMPRODUCT('Stocks Returns'!B2301:E2301,$H$10:$K$10)</f>
        <v>3.5151375968257175E-3</v>
      </c>
      <c r="C2305" s="5">
        <f t="shared" si="106"/>
        <v>-3.5151375968257175E-3</v>
      </c>
      <c r="D2305" s="24">
        <f t="shared" si="107"/>
        <v>1.0024218876923277</v>
      </c>
      <c r="E2305" s="24">
        <f t="shared" si="108"/>
        <v>1.5969450295490526</v>
      </c>
    </row>
    <row r="2306" spans="1:5" ht="15" customHeight="1" x14ac:dyDescent="0.2">
      <c r="A2306" s="3">
        <f>'Stocks Returns'!A2302</f>
        <v>45518</v>
      </c>
      <c r="B2306" s="5">
        <f>SUMPRODUCT('Stocks Returns'!B2302:E2302,$H$10:$K$10)</f>
        <v>2.6007932599223941E-3</v>
      </c>
      <c r="C2306" s="5">
        <f t="shared" si="106"/>
        <v>-2.6007932599223941E-3</v>
      </c>
      <c r="D2306" s="24">
        <f t="shared" si="107"/>
        <v>1.0018001335432334</v>
      </c>
      <c r="E2306" s="24">
        <f t="shared" si="108"/>
        <v>1.5963285366914426</v>
      </c>
    </row>
    <row r="2307" spans="1:5" ht="15" customHeight="1" x14ac:dyDescent="0.2">
      <c r="A2307" s="3">
        <f>'Stocks Returns'!A2303</f>
        <v>45519</v>
      </c>
      <c r="B2307" s="5">
        <f>SUMPRODUCT('Stocks Returns'!B2303:E2303,$H$10:$K$10)</f>
        <v>2.3133366975898604E-2</v>
      </c>
      <c r="C2307" s="5">
        <f t="shared" si="106"/>
        <v>-2.3133366975898604E-2</v>
      </c>
      <c r="D2307" s="24">
        <f t="shared" si="107"/>
        <v>1.0157622836700972</v>
      </c>
      <c r="E2307" s="24">
        <f t="shared" si="108"/>
        <v>1.6097950305586739</v>
      </c>
    </row>
    <row r="2308" spans="1:5" ht="15" customHeight="1" x14ac:dyDescent="0.2">
      <c r="A2308" s="3">
        <f>'Stocks Returns'!A2304</f>
        <v>45520</v>
      </c>
      <c r="B2308" s="5">
        <f>SUMPRODUCT('Stocks Returns'!B2304:E2304,$H$10:$K$10)</f>
        <v>1.5761594533093733E-3</v>
      </c>
      <c r="C2308" s="5">
        <f t="shared" si="106"/>
        <v>-1.5761594533093733E-3</v>
      </c>
      <c r="D2308" s="24">
        <f t="shared" si="107"/>
        <v>1.0011033825547366</v>
      </c>
      <c r="E2308" s="24">
        <f t="shared" si="108"/>
        <v>1.5956358377487441</v>
      </c>
    </row>
    <row r="2309" spans="1:5" ht="15" customHeight="1" x14ac:dyDescent="0.2">
      <c r="A2309" s="3">
        <f>'Stocks Returns'!A2305</f>
        <v>45523</v>
      </c>
      <c r="B2309" s="5">
        <f>SUMPRODUCT('Stocks Returns'!B2305:E2305,$H$10:$K$10)</f>
        <v>-2.0004318502524253E-3</v>
      </c>
      <c r="C2309" s="5">
        <f t="shared" si="106"/>
        <v>2.0004318502524253E-3</v>
      </c>
      <c r="D2309" s="24">
        <f t="shared" si="107"/>
        <v>0.99867130046831454</v>
      </c>
      <c r="E2309" s="24">
        <f t="shared" si="108"/>
        <v>1.5932026646016115</v>
      </c>
    </row>
    <row r="2310" spans="1:5" ht="15" customHeight="1" x14ac:dyDescent="0.2">
      <c r="A2310" s="3">
        <f>'Stocks Returns'!A2306</f>
        <v>45524</v>
      </c>
      <c r="B2310" s="5">
        <f>SUMPRODUCT('Stocks Returns'!B2306:E2306,$H$10:$K$10)</f>
        <v>3.7361689042355144E-3</v>
      </c>
      <c r="C2310" s="5">
        <f t="shared" ref="C2310:C2373" si="109">-B2310</f>
        <v>-3.7361689042355144E-3</v>
      </c>
      <c r="D2310" s="24">
        <f t="shared" ref="D2310:D2373" si="110">1+$H$13+$H$19*(B2310-$H$13)</f>
        <v>1.0025721889813664</v>
      </c>
      <c r="E2310" s="24">
        <f t="shared" ref="E2310:E2373" si="111">$H$22*D2310-$H$23*D2310^2-LN(1+$H$24*EXP(1-D2310^3))</f>
        <v>1.5970938258521392</v>
      </c>
    </row>
    <row r="2311" spans="1:5" ht="15" customHeight="1" x14ac:dyDescent="0.2">
      <c r="A2311" s="3">
        <f>'Stocks Returns'!A2307</f>
        <v>45525</v>
      </c>
      <c r="B2311" s="5">
        <f>SUMPRODUCT('Stocks Returns'!B2307:E2307,$H$10:$K$10)</f>
        <v>2.9481915275602426E-3</v>
      </c>
      <c r="C2311" s="5">
        <f t="shared" si="109"/>
        <v>-2.9481915275602426E-3</v>
      </c>
      <c r="D2311" s="24">
        <f t="shared" si="110"/>
        <v>1.0020363643652273</v>
      </c>
      <c r="E2311" s="24">
        <f t="shared" si="111"/>
        <v>1.5965629514311521</v>
      </c>
    </row>
    <row r="2312" spans="1:5" ht="15" customHeight="1" x14ac:dyDescent="0.2">
      <c r="A2312" s="3">
        <f>'Stocks Returns'!A2308</f>
        <v>45526</v>
      </c>
      <c r="B2312" s="5">
        <f>SUMPRODUCT('Stocks Returns'!B2308:E2308,$H$10:$K$10)</f>
        <v>-3.6750661796210991E-3</v>
      </c>
      <c r="C2312" s="5">
        <f t="shared" si="109"/>
        <v>3.6750661796210991E-3</v>
      </c>
      <c r="D2312" s="24">
        <f t="shared" si="110"/>
        <v>0.99753254912434386</v>
      </c>
      <c r="E2312" s="24">
        <f t="shared" si="111"/>
        <v>1.5920552844031115</v>
      </c>
    </row>
    <row r="2313" spans="1:5" ht="15" customHeight="1" x14ac:dyDescent="0.2">
      <c r="A2313" s="3">
        <f>'Stocks Returns'!A2309</f>
        <v>45527</v>
      </c>
      <c r="B2313" s="5">
        <f>SUMPRODUCT('Stocks Returns'!B2309:E2309,$H$10:$K$10)</f>
        <v>2.5011941540744725E-4</v>
      </c>
      <c r="C2313" s="5">
        <f t="shared" si="109"/>
        <v>-2.5011941540744725E-4</v>
      </c>
      <c r="D2313" s="24">
        <f t="shared" si="110"/>
        <v>1.0002016753289633</v>
      </c>
      <c r="E2313" s="24">
        <f t="shared" si="111"/>
        <v>1.5947364858639845</v>
      </c>
    </row>
    <row r="2314" spans="1:5" ht="15" customHeight="1" x14ac:dyDescent="0.2">
      <c r="A2314" s="3">
        <f>'Stocks Returns'!A2310</f>
        <v>45530</v>
      </c>
      <c r="B2314" s="5">
        <f>SUMPRODUCT('Stocks Returns'!B2310:E2310,$H$10:$K$10)</f>
        <v>1.3247893894011338E-3</v>
      </c>
      <c r="C2314" s="5">
        <f t="shared" si="109"/>
        <v>-1.3247893894011338E-3</v>
      </c>
      <c r="D2314" s="24">
        <f t="shared" si="110"/>
        <v>1.0009324509112789</v>
      </c>
      <c r="E2314" s="24">
        <f t="shared" si="111"/>
        <v>1.595465602792419</v>
      </c>
    </row>
    <row r="2315" spans="1:5" ht="15" customHeight="1" x14ac:dyDescent="0.2">
      <c r="A2315" s="3">
        <f>'Stocks Returns'!A2311</f>
        <v>45531</v>
      </c>
      <c r="B2315" s="5">
        <f>SUMPRODUCT('Stocks Returns'!B2311:E2311,$H$10:$K$10)</f>
        <v>9.1870069220410262E-3</v>
      </c>
      <c r="C2315" s="5">
        <f t="shared" si="109"/>
        <v>-9.1870069220410262E-3</v>
      </c>
      <c r="D2315" s="24">
        <f t="shared" si="110"/>
        <v>1.0062787588334741</v>
      </c>
      <c r="E2315" s="24">
        <f t="shared" si="111"/>
        <v>1.6007344744315668</v>
      </c>
    </row>
    <row r="2316" spans="1:5" ht="15" customHeight="1" x14ac:dyDescent="0.2">
      <c r="A2316" s="3">
        <f>'Stocks Returns'!A2312</f>
        <v>45532</v>
      </c>
      <c r="B2316" s="5">
        <f>SUMPRODUCT('Stocks Returns'!B2312:E2312,$H$10:$K$10)</f>
        <v>-6.6623198894558708E-3</v>
      </c>
      <c r="C2316" s="5">
        <f t="shared" si="109"/>
        <v>6.6623198894558708E-3</v>
      </c>
      <c r="D2316" s="24">
        <f t="shared" si="110"/>
        <v>0.99550121660165625</v>
      </c>
      <c r="E2316" s="24">
        <f t="shared" si="111"/>
        <v>1.58999575161757</v>
      </c>
    </row>
    <row r="2317" spans="1:5" ht="15" customHeight="1" x14ac:dyDescent="0.2">
      <c r="A2317" s="3">
        <f>'Stocks Returns'!A2313</f>
        <v>45533</v>
      </c>
      <c r="B2317" s="5">
        <f>SUMPRODUCT('Stocks Returns'!B2313:E2313,$H$10:$K$10)</f>
        <v>1.9124645411777157E-2</v>
      </c>
      <c r="C2317" s="5">
        <f t="shared" si="109"/>
        <v>-1.9124645411777157E-2</v>
      </c>
      <c r="D2317" s="24">
        <f t="shared" si="110"/>
        <v>1.0130363530064947</v>
      </c>
      <c r="E2317" s="24">
        <f t="shared" si="111"/>
        <v>1.6072283864283623</v>
      </c>
    </row>
    <row r="2318" spans="1:5" ht="15" customHeight="1" x14ac:dyDescent="0.2">
      <c r="A2318" s="3">
        <f>'Stocks Returns'!A2314</f>
        <v>45534</v>
      </c>
      <c r="B2318" s="5">
        <f>SUMPRODUCT('Stocks Returns'!B2314:E2314,$H$10:$K$10)</f>
        <v>7.972489427838245E-3</v>
      </c>
      <c r="C2318" s="5">
        <f t="shared" si="109"/>
        <v>-7.972489427838245E-3</v>
      </c>
      <c r="D2318" s="24">
        <f t="shared" si="110"/>
        <v>1.0054528869374162</v>
      </c>
      <c r="E2318" s="24">
        <f t="shared" si="111"/>
        <v>1.5999280943344896</v>
      </c>
    </row>
    <row r="2319" spans="1:5" ht="15" customHeight="1" x14ac:dyDescent="0.2">
      <c r="A2319" s="3">
        <f>'Stocks Returns'!A2315</f>
        <v>45537</v>
      </c>
      <c r="B2319" s="5">
        <f>SUMPRODUCT('Stocks Returns'!B2315:E2315,$H$10:$K$10)</f>
        <v>0</v>
      </c>
      <c r="C2319" s="5">
        <f t="shared" si="109"/>
        <v>0</v>
      </c>
      <c r="D2319" s="24">
        <f t="shared" si="110"/>
        <v>1.0000315941264861</v>
      </c>
      <c r="E2319" s="24">
        <f t="shared" si="111"/>
        <v>1.594566484021902</v>
      </c>
    </row>
    <row r="2320" spans="1:5" ht="15" customHeight="1" x14ac:dyDescent="0.2">
      <c r="A2320" s="3">
        <f>'Stocks Returns'!A2316</f>
        <v>45538</v>
      </c>
      <c r="B2320" s="5">
        <f>SUMPRODUCT('Stocks Returns'!B2316:E2316,$H$10:$K$10)</f>
        <v>1.7560398351831202E-3</v>
      </c>
      <c r="C2320" s="5">
        <f t="shared" si="109"/>
        <v>-1.7560398351831202E-3</v>
      </c>
      <c r="D2320" s="24">
        <f t="shared" si="110"/>
        <v>1.0012257012144108</v>
      </c>
      <c r="E2320" s="24">
        <f t="shared" si="111"/>
        <v>1.5957575859631437</v>
      </c>
    </row>
    <row r="2321" spans="1:5" ht="15" customHeight="1" x14ac:dyDescent="0.2">
      <c r="A2321" s="3">
        <f>'Stocks Returns'!A2317</f>
        <v>45539</v>
      </c>
      <c r="B2321" s="5">
        <f>SUMPRODUCT('Stocks Returns'!B2317:E2317,$H$10:$K$10)</f>
        <v>6.8925250904354292E-3</v>
      </c>
      <c r="C2321" s="5">
        <f t="shared" si="109"/>
        <v>-6.8925250904354292E-3</v>
      </c>
      <c r="D2321" s="24">
        <f t="shared" si="110"/>
        <v>1.0047185111879824</v>
      </c>
      <c r="E2321" s="24">
        <f t="shared" si="111"/>
        <v>1.5992087341081769</v>
      </c>
    </row>
    <row r="2322" spans="1:5" ht="15" customHeight="1" x14ac:dyDescent="0.2">
      <c r="A2322" s="3">
        <f>'Stocks Returns'!A2318</f>
        <v>45540</v>
      </c>
      <c r="B2322" s="5">
        <f>SUMPRODUCT('Stocks Returns'!B2318:E2318,$H$10:$K$10)</f>
        <v>-6.3086474371474386E-3</v>
      </c>
      <c r="C2322" s="5">
        <f t="shared" si="109"/>
        <v>6.3086474371474386E-3</v>
      </c>
      <c r="D2322" s="24">
        <f t="shared" si="110"/>
        <v>0.99574171386922594</v>
      </c>
      <c r="E2322" s="24">
        <f t="shared" si="111"/>
        <v>1.5902404425745484</v>
      </c>
    </row>
    <row r="2323" spans="1:5" ht="15" customHeight="1" x14ac:dyDescent="0.2">
      <c r="A2323" s="3">
        <f>'Stocks Returns'!A2319</f>
        <v>45541</v>
      </c>
      <c r="B2323" s="5">
        <f>SUMPRODUCT('Stocks Returns'!B2319:E2319,$H$10:$K$10)</f>
        <v>-2.1373144861280949E-4</v>
      </c>
      <c r="C2323" s="5">
        <f t="shared" si="109"/>
        <v>2.1373144861280949E-4</v>
      </c>
      <c r="D2323" s="24">
        <f t="shared" si="110"/>
        <v>0.9998862567414295</v>
      </c>
      <c r="E2323" s="24">
        <f t="shared" si="111"/>
        <v>1.5944211227601695</v>
      </c>
    </row>
    <row r="2324" spans="1:5" ht="15" customHeight="1" x14ac:dyDescent="0.2">
      <c r="A2324" s="3">
        <f>'Stocks Returns'!A2320</f>
        <v>45544</v>
      </c>
      <c r="B2324" s="5">
        <f>SUMPRODUCT('Stocks Returns'!B2320:E2320,$H$10:$K$10)</f>
        <v>2.1901903937477679E-2</v>
      </c>
      <c r="C2324" s="5">
        <f t="shared" si="109"/>
        <v>-2.1901903937477679E-2</v>
      </c>
      <c r="D2324" s="24">
        <f t="shared" si="110"/>
        <v>1.014924888803971</v>
      </c>
      <c r="E2324" s="24">
        <f t="shared" si="111"/>
        <v>1.609009823736542</v>
      </c>
    </row>
    <row r="2325" spans="1:5" ht="15" customHeight="1" x14ac:dyDescent="0.2">
      <c r="A2325" s="3">
        <f>'Stocks Returns'!A2321</f>
        <v>45545</v>
      </c>
      <c r="B2325" s="5">
        <f>SUMPRODUCT('Stocks Returns'!B2321:E2321,$H$10:$K$10)</f>
        <v>-1.1439766851644953E-3</v>
      </c>
      <c r="C2325" s="5">
        <f t="shared" si="109"/>
        <v>1.1439766851644953E-3</v>
      </c>
      <c r="D2325" s="24">
        <f t="shared" si="110"/>
        <v>0.9992536899805744</v>
      </c>
      <c r="E2325" s="24">
        <f t="shared" si="111"/>
        <v>1.5937874684692286</v>
      </c>
    </row>
    <row r="2326" spans="1:5" ht="15" customHeight="1" x14ac:dyDescent="0.2">
      <c r="A2326" s="3">
        <f>'Stocks Returns'!A2322</f>
        <v>45546</v>
      </c>
      <c r="B2326" s="5">
        <f>SUMPRODUCT('Stocks Returns'!B2322:E2322,$H$10:$K$10)</f>
        <v>-2.2029290169364966E-3</v>
      </c>
      <c r="C2326" s="5">
        <f t="shared" si="109"/>
        <v>2.2029290169364966E-3</v>
      </c>
      <c r="D2326" s="24">
        <f t="shared" si="110"/>
        <v>0.99853360239496936</v>
      </c>
      <c r="E2326" s="24">
        <f t="shared" si="111"/>
        <v>1.5930641978452993</v>
      </c>
    </row>
    <row r="2327" spans="1:5" ht="15" customHeight="1" x14ac:dyDescent="0.2">
      <c r="A2327" s="3">
        <f>'Stocks Returns'!A2323</f>
        <v>45547</v>
      </c>
      <c r="B2327" s="5">
        <f>SUMPRODUCT('Stocks Returns'!B2323:E2323,$H$10:$K$10)</f>
        <v>3.2303848011044304E-3</v>
      </c>
      <c r="C2327" s="5">
        <f t="shared" si="109"/>
        <v>-3.2303848011044304E-3</v>
      </c>
      <c r="D2327" s="24">
        <f t="shared" si="110"/>
        <v>1.0022282557912372</v>
      </c>
      <c r="E2327" s="24">
        <f t="shared" si="111"/>
        <v>1.5967532026737152</v>
      </c>
    </row>
    <row r="2328" spans="1:5" ht="15" customHeight="1" x14ac:dyDescent="0.2">
      <c r="A2328" s="3">
        <f>'Stocks Returns'!A2324</f>
        <v>45548</v>
      </c>
      <c r="B2328" s="5">
        <f>SUMPRODUCT('Stocks Returns'!B2324:E2324,$H$10:$K$10)</f>
        <v>7.9502458627798995E-3</v>
      </c>
      <c r="C2328" s="5">
        <f t="shared" si="109"/>
        <v>-7.9502458627798995E-3</v>
      </c>
      <c r="D2328" s="24">
        <f t="shared" si="110"/>
        <v>1.0054377613131766</v>
      </c>
      <c r="E2328" s="24">
        <f t="shared" si="111"/>
        <v>1.5999132999639263</v>
      </c>
    </row>
    <row r="2329" spans="1:5" ht="15" customHeight="1" x14ac:dyDescent="0.2">
      <c r="A2329" s="3">
        <f>'Stocks Returns'!A2325</f>
        <v>45551</v>
      </c>
      <c r="B2329" s="5">
        <f>SUMPRODUCT('Stocks Returns'!B2325:E2325,$H$10:$K$10)</f>
        <v>9.4810982032222414E-3</v>
      </c>
      <c r="C2329" s="5">
        <f t="shared" si="109"/>
        <v>-9.4810982032222414E-3</v>
      </c>
      <c r="D2329" s="24">
        <f t="shared" si="110"/>
        <v>1.0064787409046774</v>
      </c>
      <c r="E2329" s="24">
        <f t="shared" si="111"/>
        <v>1.600929321325657</v>
      </c>
    </row>
    <row r="2330" spans="1:5" ht="15" customHeight="1" x14ac:dyDescent="0.2">
      <c r="A2330" s="3">
        <f>'Stocks Returns'!A2326</f>
        <v>45552</v>
      </c>
      <c r="B2330" s="5">
        <f>SUMPRODUCT('Stocks Returns'!B2326:E2326,$H$10:$K$10)</f>
        <v>3.5097302908280773E-3</v>
      </c>
      <c r="C2330" s="5">
        <f t="shared" si="109"/>
        <v>-3.5097302908280773E-3</v>
      </c>
      <c r="D2330" s="24">
        <f t="shared" si="110"/>
        <v>1.0024182107242494</v>
      </c>
      <c r="E2330" s="24">
        <f t="shared" si="111"/>
        <v>1.5969413882609735</v>
      </c>
    </row>
    <row r="2331" spans="1:5" ht="15" customHeight="1" x14ac:dyDescent="0.2">
      <c r="A2331" s="3">
        <f>'Stocks Returns'!A2327</f>
        <v>45553</v>
      </c>
      <c r="B2331" s="5">
        <f>SUMPRODUCT('Stocks Returns'!B2327:E2327,$H$10:$K$10)</f>
        <v>-1.0346170710977889E-2</v>
      </c>
      <c r="C2331" s="5">
        <f t="shared" si="109"/>
        <v>1.0346170710977889E-2</v>
      </c>
      <c r="D2331" s="24">
        <f t="shared" si="110"/>
        <v>0.99299619804302119</v>
      </c>
      <c r="E2331" s="24">
        <f t="shared" si="111"/>
        <v>1.5874334405037742</v>
      </c>
    </row>
    <row r="2332" spans="1:5" ht="15" customHeight="1" x14ac:dyDescent="0.2">
      <c r="A2332" s="3">
        <f>'Stocks Returns'!A2328</f>
        <v>45554</v>
      </c>
      <c r="B2332" s="5">
        <f>SUMPRODUCT('Stocks Returns'!B2328:E2328,$H$10:$K$10)</f>
        <v>-7.8062314864354417E-3</v>
      </c>
      <c r="C2332" s="5">
        <f t="shared" si="109"/>
        <v>7.8062314864354417E-3</v>
      </c>
      <c r="D2332" s="24">
        <f t="shared" si="110"/>
        <v>0.99472335671571011</v>
      </c>
      <c r="E2332" s="24">
        <f t="shared" si="111"/>
        <v>1.5892027582399237</v>
      </c>
    </row>
    <row r="2333" spans="1:5" ht="15" customHeight="1" x14ac:dyDescent="0.2">
      <c r="A2333" s="3">
        <f>'Stocks Returns'!A2329</f>
        <v>45555</v>
      </c>
      <c r="B2333" s="5">
        <f>SUMPRODUCT('Stocks Returns'!B2329:E2329,$H$10:$K$10)</f>
        <v>-3.2997757553834411E-3</v>
      </c>
      <c r="C2333" s="5">
        <f t="shared" si="109"/>
        <v>3.2997757553834411E-3</v>
      </c>
      <c r="D2333" s="24">
        <f t="shared" si="110"/>
        <v>0.99778774661282543</v>
      </c>
      <c r="E2333" s="24">
        <f t="shared" si="111"/>
        <v>1.5923128648003906</v>
      </c>
    </row>
    <row r="2334" spans="1:5" ht="15" customHeight="1" x14ac:dyDescent="0.2">
      <c r="A2334" s="3">
        <f>'Stocks Returns'!A2330</f>
        <v>45558</v>
      </c>
      <c r="B2334" s="5">
        <f>SUMPRODUCT('Stocks Returns'!B2330:E2330,$H$10:$K$10)</f>
        <v>1.2517801878098951E-2</v>
      </c>
      <c r="C2334" s="5">
        <f t="shared" si="109"/>
        <v>-1.2517801878098951E-2</v>
      </c>
      <c r="D2334" s="24">
        <f t="shared" si="110"/>
        <v>1.0085436994035935</v>
      </c>
      <c r="E2334" s="24">
        <f t="shared" si="111"/>
        <v>1.6029317680138693</v>
      </c>
    </row>
    <row r="2335" spans="1:5" ht="15" customHeight="1" x14ac:dyDescent="0.2">
      <c r="A2335" s="3">
        <f>'Stocks Returns'!A2331</f>
        <v>45559</v>
      </c>
      <c r="B2335" s="5">
        <f>SUMPRODUCT('Stocks Returns'!B2331:E2331,$H$10:$K$10)</f>
        <v>-5.0124224724121536E-2</v>
      </c>
      <c r="C2335" s="5">
        <f t="shared" si="109"/>
        <v>5.0124224724121536E-2</v>
      </c>
      <c r="D2335" s="24">
        <f t="shared" si="110"/>
        <v>0.96594712131408356</v>
      </c>
      <c r="E2335" s="24">
        <f t="shared" si="111"/>
        <v>1.5582148434242704</v>
      </c>
    </row>
    <row r="2336" spans="1:5" ht="15" customHeight="1" x14ac:dyDescent="0.2">
      <c r="A2336" s="3">
        <f>'Stocks Returns'!A2332</f>
        <v>45560</v>
      </c>
      <c r="B2336" s="5">
        <f>SUMPRODUCT('Stocks Returns'!B2332:E2332,$H$10:$K$10)</f>
        <v>-1.2095502624117509E-2</v>
      </c>
      <c r="C2336" s="5">
        <f t="shared" si="109"/>
        <v>1.2095502624117509E-2</v>
      </c>
      <c r="D2336" s="24">
        <f t="shared" si="110"/>
        <v>0.99180665234208631</v>
      </c>
      <c r="E2336" s="24">
        <f t="shared" si="111"/>
        <v>1.586208013782191</v>
      </c>
    </row>
    <row r="2337" spans="1:5" ht="15" customHeight="1" x14ac:dyDescent="0.2">
      <c r="A2337" s="3">
        <f>'Stocks Returns'!A2333</f>
        <v>45561</v>
      </c>
      <c r="B2337" s="5">
        <f>SUMPRODUCT('Stocks Returns'!B2333:E2333,$H$10:$K$10)</f>
        <v>1.1134386052480421E-2</v>
      </c>
      <c r="C2337" s="5">
        <f t="shared" si="109"/>
        <v>-1.1134386052480421E-2</v>
      </c>
      <c r="D2337" s="24">
        <f t="shared" si="110"/>
        <v>1.0076029766421728</v>
      </c>
      <c r="E2337" s="24">
        <f t="shared" si="111"/>
        <v>1.6020216706810322</v>
      </c>
    </row>
    <row r="2338" spans="1:5" ht="15" customHeight="1" x14ac:dyDescent="0.2">
      <c r="A2338" s="3">
        <f>'Stocks Returns'!A2334</f>
        <v>45562</v>
      </c>
      <c r="B2338" s="5">
        <f>SUMPRODUCT('Stocks Returns'!B2334:E2334,$H$10:$K$10)</f>
        <v>1.2133401157190625E-2</v>
      </c>
      <c r="C2338" s="5">
        <f t="shared" si="109"/>
        <v>-1.2133401157190625E-2</v>
      </c>
      <c r="D2338" s="24">
        <f t="shared" si="110"/>
        <v>1.0082823069133759</v>
      </c>
      <c r="E2338" s="24">
        <f t="shared" si="111"/>
        <v>1.6026792461670942</v>
      </c>
    </row>
    <row r="2339" spans="1:5" ht="15" customHeight="1" x14ac:dyDescent="0.2">
      <c r="A2339" s="3">
        <f>'Stocks Returns'!A2335</f>
        <v>45565</v>
      </c>
      <c r="B2339" s="5">
        <f>SUMPRODUCT('Stocks Returns'!B2335:E2335,$H$10:$K$10)</f>
        <v>-1.0015225565516992E-3</v>
      </c>
      <c r="C2339" s="5">
        <f t="shared" si="109"/>
        <v>1.0015225565516992E-3</v>
      </c>
      <c r="D2339" s="24">
        <f t="shared" si="110"/>
        <v>0.99935055878803103</v>
      </c>
      <c r="E2339" s="24">
        <f t="shared" si="111"/>
        <v>1.5938846074972397</v>
      </c>
    </row>
    <row r="2340" spans="1:5" ht="15" customHeight="1" x14ac:dyDescent="0.2">
      <c r="A2340" s="3">
        <f>'Stocks Returns'!A2336</f>
        <v>45566</v>
      </c>
      <c r="B2340" s="5">
        <f>SUMPRODUCT('Stocks Returns'!B2336:E2336,$H$10:$K$10)</f>
        <v>6.3391309737696024E-3</v>
      </c>
      <c r="C2340" s="5">
        <f t="shared" si="109"/>
        <v>-6.3391309737696024E-3</v>
      </c>
      <c r="D2340" s="24">
        <f t="shared" si="110"/>
        <v>1.0043422031886495</v>
      </c>
      <c r="E2340" s="24">
        <f t="shared" si="111"/>
        <v>1.5988392763160766</v>
      </c>
    </row>
    <row r="2341" spans="1:5" ht="15" customHeight="1" x14ac:dyDescent="0.2">
      <c r="A2341" s="3">
        <f>'Stocks Returns'!A2337</f>
        <v>45567</v>
      </c>
      <c r="B2341" s="5">
        <f>SUMPRODUCT('Stocks Returns'!B2337:E2337,$H$10:$K$10)</f>
        <v>-1.2395566837112644E-3</v>
      </c>
      <c r="C2341" s="5">
        <f t="shared" si="109"/>
        <v>1.2395566837112644E-3</v>
      </c>
      <c r="D2341" s="24">
        <f t="shared" si="110"/>
        <v>0.99918869558156254</v>
      </c>
      <c r="E2341" s="24">
        <f t="shared" si="111"/>
        <v>1.5937222717555151</v>
      </c>
    </row>
    <row r="2342" spans="1:5" ht="15" customHeight="1" x14ac:dyDescent="0.2">
      <c r="A2342" s="3">
        <f>'Stocks Returns'!A2338</f>
        <v>45568</v>
      </c>
      <c r="B2342" s="5">
        <f>SUMPRODUCT('Stocks Returns'!B2338:E2338,$H$10:$K$10)</f>
        <v>-1.2702625706419611E-3</v>
      </c>
      <c r="C2342" s="5">
        <f t="shared" si="109"/>
        <v>1.2702625706419611E-3</v>
      </c>
      <c r="D2342" s="24">
        <f t="shared" si="110"/>
        <v>0.99916781557844969</v>
      </c>
      <c r="E2342" s="24">
        <f t="shared" si="111"/>
        <v>1.5937013231766799</v>
      </c>
    </row>
    <row r="2343" spans="1:5" ht="15" customHeight="1" x14ac:dyDescent="0.2">
      <c r="A2343" s="3">
        <f>'Stocks Returns'!A2339</f>
        <v>45569</v>
      </c>
      <c r="B2343" s="5">
        <f>SUMPRODUCT('Stocks Returns'!B2339:E2339,$H$10:$K$10)</f>
        <v>3.9653308613204772E-3</v>
      </c>
      <c r="C2343" s="5">
        <f t="shared" si="109"/>
        <v>-3.9653308613204772E-3</v>
      </c>
      <c r="D2343" s="24">
        <f t="shared" si="110"/>
        <v>1.0027280191121841</v>
      </c>
      <c r="E2343" s="24">
        <f t="shared" si="111"/>
        <v>1.597247999735059</v>
      </c>
    </row>
    <row r="2344" spans="1:5" ht="15" customHeight="1" x14ac:dyDescent="0.2">
      <c r="A2344" s="3">
        <f>'Stocks Returns'!A2340</f>
        <v>45572</v>
      </c>
      <c r="B2344" s="5">
        <f>SUMPRODUCT('Stocks Returns'!B2340:E2340,$H$10:$K$10)</f>
        <v>-1.4911416037967957E-2</v>
      </c>
      <c r="C2344" s="5">
        <f t="shared" si="109"/>
        <v>1.4911416037967957E-2</v>
      </c>
      <c r="D2344" s="24">
        <f t="shared" si="110"/>
        <v>0.98989183122066804</v>
      </c>
      <c r="E2344" s="24">
        <f t="shared" si="111"/>
        <v>1.584223745533037</v>
      </c>
    </row>
    <row r="2345" spans="1:5" ht="15" customHeight="1" x14ac:dyDescent="0.2">
      <c r="A2345" s="3">
        <f>'Stocks Returns'!A2341</f>
        <v>45573</v>
      </c>
      <c r="B2345" s="5">
        <f>SUMPRODUCT('Stocks Returns'!B2341:E2341,$H$10:$K$10)</f>
        <v>4.6757996426324651E-3</v>
      </c>
      <c r="C2345" s="5">
        <f t="shared" si="109"/>
        <v>-4.6757996426324651E-3</v>
      </c>
      <c r="D2345" s="24">
        <f t="shared" si="110"/>
        <v>1.0032111378834763</v>
      </c>
      <c r="E2345" s="24">
        <f t="shared" si="111"/>
        <v>1.5977253627700176</v>
      </c>
    </row>
    <row r="2346" spans="1:5" ht="15" customHeight="1" x14ac:dyDescent="0.2">
      <c r="A2346" s="3">
        <f>'Stocks Returns'!A2342</f>
        <v>45574</v>
      </c>
      <c r="B2346" s="5">
        <f>SUMPRODUCT('Stocks Returns'!B2342:E2342,$H$10:$K$10)</f>
        <v>7.4673104026707323E-3</v>
      </c>
      <c r="C2346" s="5">
        <f t="shared" si="109"/>
        <v>-7.4673104026707323E-3</v>
      </c>
      <c r="D2346" s="24">
        <f t="shared" si="110"/>
        <v>1.0051093652003023</v>
      </c>
      <c r="E2346" s="24">
        <f t="shared" si="111"/>
        <v>1.5995918677434906</v>
      </c>
    </row>
    <row r="2347" spans="1:5" ht="15" customHeight="1" x14ac:dyDescent="0.2">
      <c r="A2347" s="3">
        <f>'Stocks Returns'!A2343</f>
        <v>45575</v>
      </c>
      <c r="B2347" s="5">
        <f>SUMPRODUCT('Stocks Returns'!B2343:E2343,$H$10:$K$10)</f>
        <v>9.9203500556358632E-4</v>
      </c>
      <c r="C2347" s="5">
        <f t="shared" si="109"/>
        <v>-9.9203500556358632E-4</v>
      </c>
      <c r="D2347" s="24">
        <f t="shared" si="110"/>
        <v>1.0007061779302695</v>
      </c>
      <c r="E2347" s="24">
        <f t="shared" si="111"/>
        <v>1.5952400719779138</v>
      </c>
    </row>
    <row r="2348" spans="1:5" ht="15" customHeight="1" x14ac:dyDescent="0.2">
      <c r="A2348" s="3">
        <f>'Stocks Returns'!A2344</f>
        <v>45576</v>
      </c>
      <c r="B2348" s="5">
        <f>SUMPRODUCT('Stocks Returns'!B2344:E2344,$H$10:$K$10)</f>
        <v>1.817797508197517E-3</v>
      </c>
      <c r="C2348" s="5">
        <f t="shared" si="109"/>
        <v>-1.817797508197517E-3</v>
      </c>
      <c r="D2348" s="24">
        <f t="shared" si="110"/>
        <v>1.0012676964320606</v>
      </c>
      <c r="E2348" s="24">
        <f t="shared" si="111"/>
        <v>1.5957993714979943</v>
      </c>
    </row>
    <row r="2349" spans="1:5" ht="15" customHeight="1" x14ac:dyDescent="0.2">
      <c r="A2349" s="3">
        <f>'Stocks Returns'!A2345</f>
        <v>45579</v>
      </c>
      <c r="B2349" s="5">
        <f>SUMPRODUCT('Stocks Returns'!B2345:E2345,$H$10:$K$10)</f>
        <v>1.0363649540584136E-2</v>
      </c>
      <c r="C2349" s="5">
        <f t="shared" si="109"/>
        <v>-1.0363649540584136E-2</v>
      </c>
      <c r="D2349" s="24">
        <f t="shared" si="110"/>
        <v>1.0070788758140834</v>
      </c>
      <c r="E2349" s="24">
        <f t="shared" si="111"/>
        <v>1.6015130727515743</v>
      </c>
    </row>
    <row r="2350" spans="1:5" ht="15" customHeight="1" x14ac:dyDescent="0.2">
      <c r="A2350" s="3">
        <f>'Stocks Returns'!A2346</f>
        <v>45580</v>
      </c>
      <c r="B2350" s="5">
        <f>SUMPRODUCT('Stocks Returns'!B2346:E2346,$H$10:$K$10)</f>
        <v>-8.3228282648588978E-3</v>
      </c>
      <c r="C2350" s="5">
        <f t="shared" si="109"/>
        <v>8.3228282648588978E-3</v>
      </c>
      <c r="D2350" s="24">
        <f t="shared" si="110"/>
        <v>0.99437207090638213</v>
      </c>
      <c r="E2350" s="24">
        <f t="shared" si="111"/>
        <v>1.588843852876086</v>
      </c>
    </row>
    <row r="2351" spans="1:5" ht="15" customHeight="1" x14ac:dyDescent="0.2">
      <c r="A2351" s="3">
        <f>'Stocks Returns'!A2347</f>
        <v>45581</v>
      </c>
      <c r="B2351" s="5">
        <f>SUMPRODUCT('Stocks Returns'!B2347:E2347,$H$10:$K$10)</f>
        <v>2.7786349890744154E-2</v>
      </c>
      <c r="C2351" s="5">
        <f t="shared" si="109"/>
        <v>-2.7786349890744154E-2</v>
      </c>
      <c r="D2351" s="24">
        <f t="shared" si="110"/>
        <v>1.0189263120521923</v>
      </c>
      <c r="E2351" s="24">
        <f t="shared" si="111"/>
        <v>1.6127357040699208</v>
      </c>
    </row>
    <row r="2352" spans="1:5" ht="15" customHeight="1" x14ac:dyDescent="0.2">
      <c r="A2352" s="3">
        <f>'Stocks Returns'!A2348</f>
        <v>45582</v>
      </c>
      <c r="B2352" s="5">
        <f>SUMPRODUCT('Stocks Returns'!B2348:E2348,$H$10:$K$10)</f>
        <v>9.911741906047461E-3</v>
      </c>
      <c r="C2352" s="5">
        <f t="shared" si="109"/>
        <v>-9.911741906047461E-3</v>
      </c>
      <c r="D2352" s="24">
        <f t="shared" si="110"/>
        <v>1.0067715786225986</v>
      </c>
      <c r="E2352" s="24">
        <f t="shared" si="111"/>
        <v>1.6012143470967775</v>
      </c>
    </row>
    <row r="2353" spans="1:5" ht="15" customHeight="1" x14ac:dyDescent="0.2">
      <c r="A2353" s="3">
        <f>'Stocks Returns'!A2349</f>
        <v>45583</v>
      </c>
      <c r="B2353" s="5">
        <f>SUMPRODUCT('Stocks Returns'!B2349:E2349,$H$10:$K$10)</f>
        <v>1.4718740921253913E-3</v>
      </c>
      <c r="C2353" s="5">
        <f t="shared" si="109"/>
        <v>-1.4718740921253913E-3</v>
      </c>
      <c r="D2353" s="24">
        <f t="shared" si="110"/>
        <v>1.0010324685091314</v>
      </c>
      <c r="E2353" s="24">
        <f t="shared" si="111"/>
        <v>1.5955652269505807</v>
      </c>
    </row>
    <row r="2354" spans="1:5" ht="15" customHeight="1" x14ac:dyDescent="0.2">
      <c r="A2354" s="3">
        <f>'Stocks Returns'!A2350</f>
        <v>45586</v>
      </c>
      <c r="B2354" s="5">
        <f>SUMPRODUCT('Stocks Returns'!B2350:E2350,$H$10:$K$10)</f>
        <v>-1.4091959207876585E-2</v>
      </c>
      <c r="C2354" s="5">
        <f t="shared" si="109"/>
        <v>1.4091959207876585E-2</v>
      </c>
      <c r="D2354" s="24">
        <f t="shared" si="110"/>
        <v>0.99044906186513015</v>
      </c>
      <c r="E2354" s="24">
        <f t="shared" si="111"/>
        <v>1.5848026709938976</v>
      </c>
    </row>
    <row r="2355" spans="1:5" ht="15" customHeight="1" x14ac:dyDescent="0.2">
      <c r="A2355" s="3">
        <f>'Stocks Returns'!A2351</f>
        <v>45587</v>
      </c>
      <c r="B2355" s="5">
        <f>SUMPRODUCT('Stocks Returns'!B2351:E2351,$H$10:$K$10)</f>
        <v>-6.3550181975501998E-3</v>
      </c>
      <c r="C2355" s="5">
        <f t="shared" si="109"/>
        <v>6.3550181975501998E-3</v>
      </c>
      <c r="D2355" s="24">
        <f t="shared" si="110"/>
        <v>0.99571018175215209</v>
      </c>
      <c r="E2355" s="24">
        <f t="shared" si="111"/>
        <v>1.5902083736777064</v>
      </c>
    </row>
    <row r="2356" spans="1:5" ht="15" customHeight="1" x14ac:dyDescent="0.2">
      <c r="A2356" s="3">
        <f>'Stocks Returns'!A2352</f>
        <v>45588</v>
      </c>
      <c r="B2356" s="5">
        <f>SUMPRODUCT('Stocks Returns'!B2352:E2352,$H$10:$K$10)</f>
        <v>-3.5060796364669968E-3</v>
      </c>
      <c r="C2356" s="5">
        <f t="shared" si="109"/>
        <v>3.5060796364669968E-3</v>
      </c>
      <c r="D2356" s="24">
        <f t="shared" si="110"/>
        <v>0.99764745997368864</v>
      </c>
      <c r="E2356" s="24">
        <f t="shared" si="111"/>
        <v>1.5921713003235123</v>
      </c>
    </row>
    <row r="2357" spans="1:5" ht="15" customHeight="1" x14ac:dyDescent="0.2">
      <c r="A2357" s="3">
        <f>'Stocks Returns'!A2353</f>
        <v>45589</v>
      </c>
      <c r="B2357" s="5">
        <f>SUMPRODUCT('Stocks Returns'!B2353:E2353,$H$10:$K$10)</f>
        <v>-1.1574118806444613E-3</v>
      </c>
      <c r="C2357" s="5">
        <f t="shared" si="109"/>
        <v>1.1574118806444613E-3</v>
      </c>
      <c r="D2357" s="24">
        <f t="shared" si="110"/>
        <v>0.999244554047648</v>
      </c>
      <c r="E2357" s="24">
        <f t="shared" si="111"/>
        <v>1.5937783051170162</v>
      </c>
    </row>
    <row r="2358" spans="1:5" ht="15" customHeight="1" x14ac:dyDescent="0.2">
      <c r="A2358" s="3">
        <f>'Stocks Returns'!A2354</f>
        <v>45590</v>
      </c>
      <c r="B2358" s="5">
        <f>SUMPRODUCT('Stocks Returns'!B2354:E2354,$H$10:$K$10)</f>
        <v>-4.402582979782247E-3</v>
      </c>
      <c r="C2358" s="5">
        <f t="shared" si="109"/>
        <v>4.402582979782247E-3</v>
      </c>
      <c r="D2358" s="24">
        <f t="shared" si="110"/>
        <v>0.99703783770023424</v>
      </c>
      <c r="E2358" s="24">
        <f t="shared" si="111"/>
        <v>1.591555215403639</v>
      </c>
    </row>
    <row r="2359" spans="1:5" ht="15" customHeight="1" x14ac:dyDescent="0.2">
      <c r="A2359" s="3">
        <f>'Stocks Returns'!A2355</f>
        <v>45593</v>
      </c>
      <c r="B2359" s="5">
        <f>SUMPRODUCT('Stocks Returns'!B2355:E2355,$H$10:$K$10)</f>
        <v>8.9038322928802534E-3</v>
      </c>
      <c r="C2359" s="5">
        <f t="shared" si="109"/>
        <v>-8.9038322928802534E-3</v>
      </c>
      <c r="D2359" s="24">
        <f t="shared" si="110"/>
        <v>1.0060862000856448</v>
      </c>
      <c r="E2359" s="24">
        <f t="shared" si="111"/>
        <v>1.6005467071627129</v>
      </c>
    </row>
    <row r="2360" spans="1:5" ht="15" customHeight="1" x14ac:dyDescent="0.2">
      <c r="A2360" s="3">
        <f>'Stocks Returns'!A2356</f>
        <v>45594</v>
      </c>
      <c r="B2360" s="5">
        <f>SUMPRODUCT('Stocks Returns'!B2356:E2356,$H$10:$K$10)</f>
        <v>-5.6816427864335352E-3</v>
      </c>
      <c r="C2360" s="5">
        <f t="shared" si="109"/>
        <v>5.6816427864335352E-3</v>
      </c>
      <c r="D2360" s="24">
        <f t="shared" si="110"/>
        <v>0.9961680770317114</v>
      </c>
      <c r="E2360" s="24">
        <f t="shared" si="111"/>
        <v>1.5906736765873448</v>
      </c>
    </row>
    <row r="2361" spans="1:5" ht="15" customHeight="1" x14ac:dyDescent="0.2">
      <c r="A2361" s="3">
        <f>'Stocks Returns'!A2357</f>
        <v>45595</v>
      </c>
      <c r="B2361" s="5">
        <f>SUMPRODUCT('Stocks Returns'!B2357:E2357,$H$10:$K$10)</f>
        <v>2.3702901044159085E-2</v>
      </c>
      <c r="C2361" s="5">
        <f t="shared" si="109"/>
        <v>-2.3702901044159085E-2</v>
      </c>
      <c r="D2361" s="24">
        <f t="shared" si="110"/>
        <v>1.0161495668365144</v>
      </c>
      <c r="E2361" s="24">
        <f t="shared" si="111"/>
        <v>1.6101571990233998</v>
      </c>
    </row>
    <row r="2362" spans="1:5" ht="15" customHeight="1" x14ac:dyDescent="0.2">
      <c r="A2362" s="3">
        <f>'Stocks Returns'!A2358</f>
        <v>45596</v>
      </c>
      <c r="B2362" s="5">
        <f>SUMPRODUCT('Stocks Returns'!B2358:E2358,$H$10:$K$10)</f>
        <v>-2.9992965082402323E-3</v>
      </c>
      <c r="C2362" s="5">
        <f t="shared" si="109"/>
        <v>2.9992965082402323E-3</v>
      </c>
      <c r="D2362" s="24">
        <f t="shared" si="110"/>
        <v>0.99799207250088284</v>
      </c>
      <c r="E2362" s="24">
        <f t="shared" si="111"/>
        <v>1.592518911634226</v>
      </c>
    </row>
    <row r="2363" spans="1:5" ht="15" customHeight="1" x14ac:dyDescent="0.2">
      <c r="A2363" s="3">
        <f>'Stocks Returns'!A2359</f>
        <v>45597</v>
      </c>
      <c r="B2363" s="5">
        <f>SUMPRODUCT('Stocks Returns'!B2359:E2359,$H$10:$K$10)</f>
        <v>4.2712624847609315E-3</v>
      </c>
      <c r="C2363" s="5">
        <f t="shared" si="109"/>
        <v>-4.2712624847609315E-3</v>
      </c>
      <c r="D2363" s="24">
        <f t="shared" si="110"/>
        <v>1.0029360526161237</v>
      </c>
      <c r="E2363" s="24">
        <f t="shared" si="111"/>
        <v>1.59745366992076</v>
      </c>
    </row>
    <row r="2364" spans="1:5" ht="15" customHeight="1" x14ac:dyDescent="0.2">
      <c r="A2364" s="3">
        <f>'Stocks Returns'!A2360</f>
        <v>45600</v>
      </c>
      <c r="B2364" s="5">
        <f>SUMPRODUCT('Stocks Returns'!B2360:E2360,$H$10:$K$10)</f>
        <v>3.1988133673539801E-3</v>
      </c>
      <c r="C2364" s="5">
        <f t="shared" si="109"/>
        <v>-3.1988133673539801E-3</v>
      </c>
      <c r="D2364" s="24">
        <f t="shared" si="110"/>
        <v>1.002206787216287</v>
      </c>
      <c r="E2364" s="24">
        <f t="shared" si="111"/>
        <v>1.5967319249495395</v>
      </c>
    </row>
    <row r="2365" spans="1:5" ht="15" customHeight="1" x14ac:dyDescent="0.2">
      <c r="A2365" s="3">
        <f>'Stocks Returns'!A2361</f>
        <v>45601</v>
      </c>
      <c r="B2365" s="5">
        <f>SUMPRODUCT('Stocks Returns'!B2361:E2361,$H$10:$K$10)</f>
        <v>5.186823067537101E-3</v>
      </c>
      <c r="C2365" s="5">
        <f t="shared" si="109"/>
        <v>-5.186823067537101E-3</v>
      </c>
      <c r="D2365" s="24">
        <f t="shared" si="110"/>
        <v>1.0035586338124114</v>
      </c>
      <c r="E2365" s="24">
        <f t="shared" si="111"/>
        <v>1.5980681378008912</v>
      </c>
    </row>
    <row r="2366" spans="1:5" ht="15" customHeight="1" x14ac:dyDescent="0.2">
      <c r="A2366" s="3">
        <f>'Stocks Returns'!A2362</f>
        <v>45602</v>
      </c>
      <c r="B2366" s="5">
        <f>SUMPRODUCT('Stocks Returns'!B2362:E2362,$H$10:$K$10)</f>
        <v>4.3048009861720277E-2</v>
      </c>
      <c r="C2366" s="5">
        <f t="shared" si="109"/>
        <v>-4.3048009861720277E-2</v>
      </c>
      <c r="D2366" s="24">
        <f t="shared" si="110"/>
        <v>1.029304240832456</v>
      </c>
      <c r="E2366" s="24">
        <f t="shared" si="111"/>
        <v>1.6220878269878654</v>
      </c>
    </row>
    <row r="2367" spans="1:5" ht="15" customHeight="1" x14ac:dyDescent="0.2">
      <c r="A2367" s="3">
        <f>'Stocks Returns'!A2363</f>
        <v>45603</v>
      </c>
      <c r="B2367" s="5">
        <f>SUMPRODUCT('Stocks Returns'!B2363:E2363,$H$10:$K$10)</f>
        <v>-4.2155539305306173E-3</v>
      </c>
      <c r="C2367" s="5">
        <f t="shared" si="109"/>
        <v>4.2155539305306173E-3</v>
      </c>
      <c r="D2367" s="24">
        <f t="shared" si="110"/>
        <v>0.99716501745372543</v>
      </c>
      <c r="E2367" s="24">
        <f t="shared" si="111"/>
        <v>1.5916838654464616</v>
      </c>
    </row>
    <row r="2368" spans="1:5" ht="15" customHeight="1" x14ac:dyDescent="0.2">
      <c r="A2368" s="3">
        <f>'Stocks Returns'!A2364</f>
        <v>45604</v>
      </c>
      <c r="B2368" s="5">
        <f>SUMPRODUCT('Stocks Returns'!B2364:E2364,$H$10:$K$10)</f>
        <v>4.6957349462558419E-3</v>
      </c>
      <c r="C2368" s="5">
        <f t="shared" si="109"/>
        <v>-4.6957349462558419E-3</v>
      </c>
      <c r="D2368" s="24">
        <f t="shared" si="110"/>
        <v>1.0032246938899403</v>
      </c>
      <c r="E2368" s="24">
        <f t="shared" si="111"/>
        <v>1.597738743725895</v>
      </c>
    </row>
    <row r="2369" spans="1:5" ht="15" customHeight="1" x14ac:dyDescent="0.2">
      <c r="A2369" s="3">
        <f>'Stocks Returns'!A2365</f>
        <v>45607</v>
      </c>
      <c r="B2369" s="5">
        <f>SUMPRODUCT('Stocks Returns'!B2365:E2365,$H$10:$K$10)</f>
        <v>5.9977562482570199E-3</v>
      </c>
      <c r="C2369" s="5">
        <f t="shared" si="109"/>
        <v>-5.9977562482570199E-3</v>
      </c>
      <c r="D2369" s="24">
        <f t="shared" si="110"/>
        <v>1.004110068375301</v>
      </c>
      <c r="E2369" s="24">
        <f t="shared" si="111"/>
        <v>1.5986110822524768</v>
      </c>
    </row>
    <row r="2370" spans="1:5" ht="15" customHeight="1" x14ac:dyDescent="0.2">
      <c r="A2370" s="3">
        <f>'Stocks Returns'!A2366</f>
        <v>45608</v>
      </c>
      <c r="B2370" s="5">
        <f>SUMPRODUCT('Stocks Returns'!B2366:E2366,$H$10:$K$10)</f>
        <v>-6.0276578344998413E-3</v>
      </c>
      <c r="C2370" s="5">
        <f t="shared" si="109"/>
        <v>6.0276578344998413E-3</v>
      </c>
      <c r="D2370" s="24">
        <f t="shared" si="110"/>
        <v>0.9959327867990263</v>
      </c>
      <c r="E2370" s="24">
        <f t="shared" si="111"/>
        <v>1.5904346838364933</v>
      </c>
    </row>
    <row r="2371" spans="1:5" ht="15" customHeight="1" x14ac:dyDescent="0.2">
      <c r="A2371" s="3">
        <f>'Stocks Returns'!A2367</f>
        <v>45609</v>
      </c>
      <c r="B2371" s="5">
        <f>SUMPRODUCT('Stocks Returns'!B2367:E2367,$H$10:$K$10)</f>
        <v>-1.8685294725241887E-3</v>
      </c>
      <c r="C2371" s="5">
        <f t="shared" si="109"/>
        <v>1.8685294725241887E-3</v>
      </c>
      <c r="D2371" s="24">
        <f t="shared" si="110"/>
        <v>0.99876099408516972</v>
      </c>
      <c r="E2371" s="24">
        <f t="shared" si="111"/>
        <v>1.5932928182407615</v>
      </c>
    </row>
    <row r="2372" spans="1:5" ht="15" customHeight="1" x14ac:dyDescent="0.2">
      <c r="A2372" s="3">
        <f>'Stocks Returns'!A2368</f>
        <v>45610</v>
      </c>
      <c r="B2372" s="5">
        <f>SUMPRODUCT('Stocks Returns'!B2368:E2368,$H$10:$K$10)</f>
        <v>-4.759250821782011E-3</v>
      </c>
      <c r="C2372" s="5">
        <f t="shared" si="109"/>
        <v>4.759250821782011E-3</v>
      </c>
      <c r="D2372" s="24">
        <f t="shared" si="110"/>
        <v>0.99679530356767443</v>
      </c>
      <c r="E2372" s="24">
        <f t="shared" si="111"/>
        <v>1.5913096991399533</v>
      </c>
    </row>
    <row r="2373" spans="1:5" ht="15" customHeight="1" x14ac:dyDescent="0.2">
      <c r="A2373" s="3">
        <f>'Stocks Returns'!A2369</f>
        <v>45611</v>
      </c>
      <c r="B2373" s="5">
        <f>SUMPRODUCT('Stocks Returns'!B2369:E2369,$H$10:$K$10)</f>
        <v>9.4278678886793748E-4</v>
      </c>
      <c r="C2373" s="5">
        <f t="shared" si="109"/>
        <v>-9.4278678886793748E-4</v>
      </c>
      <c r="D2373" s="24">
        <f t="shared" si="110"/>
        <v>1.0006726891429165</v>
      </c>
      <c r="E2373" s="24">
        <f t="shared" si="111"/>
        <v>1.5952066756074357</v>
      </c>
    </row>
    <row r="2374" spans="1:5" ht="15" customHeight="1" x14ac:dyDescent="0.2">
      <c r="A2374" s="3">
        <f>'Stocks Returns'!A2370</f>
        <v>45614</v>
      </c>
      <c r="B2374" s="5">
        <f>SUMPRODUCT('Stocks Returns'!B2370:E2370,$H$10:$K$10)</f>
        <v>1.043566860102982E-2</v>
      </c>
      <c r="C2374" s="5">
        <f t="shared" ref="C2374:C2437" si="112">-B2374</f>
        <v>-1.043566860102982E-2</v>
      </c>
      <c r="D2374" s="24">
        <f t="shared" ref="D2374:D2437" si="113">1+$H$13+$H$19*(B2374-$H$13)</f>
        <v>1.0071278487751865</v>
      </c>
      <c r="E2374" s="24">
        <f t="shared" ref="E2374:E2437" si="114">$H$22*D2374-$H$23*D2374^2-LN(1+$H$24*EXP(1-D2374^3))</f>
        <v>1.6015606443092696</v>
      </c>
    </row>
    <row r="2375" spans="1:5" ht="15" customHeight="1" x14ac:dyDescent="0.2">
      <c r="A2375" s="3">
        <f>'Stocks Returns'!A2371</f>
        <v>45615</v>
      </c>
      <c r="B2375" s="5">
        <f>SUMPRODUCT('Stocks Returns'!B2371:E2371,$H$10:$K$10)</f>
        <v>-1.3661535272089182E-3</v>
      </c>
      <c r="C2375" s="5">
        <f t="shared" si="112"/>
        <v>1.3661535272089182E-3</v>
      </c>
      <c r="D2375" s="24">
        <f t="shared" si="113"/>
        <v>0.99910260972798415</v>
      </c>
      <c r="E2375" s="24">
        <f t="shared" si="114"/>
        <v>1.593635891964517</v>
      </c>
    </row>
    <row r="2376" spans="1:5" ht="15" customHeight="1" x14ac:dyDescent="0.2">
      <c r="A2376" s="3">
        <f>'Stocks Returns'!A2372</f>
        <v>45616</v>
      </c>
      <c r="B2376" s="5">
        <f>SUMPRODUCT('Stocks Returns'!B2372:E2372,$H$10:$K$10)</f>
        <v>-1.2869504474076268E-2</v>
      </c>
      <c r="C2376" s="5">
        <f t="shared" si="112"/>
        <v>1.2869504474076268E-2</v>
      </c>
      <c r="D2376" s="24">
        <f t="shared" si="113"/>
        <v>0.9912803310841144</v>
      </c>
      <c r="E2376" s="24">
        <f t="shared" si="114"/>
        <v>1.5856640392168577</v>
      </c>
    </row>
    <row r="2377" spans="1:5" ht="15" customHeight="1" x14ac:dyDescent="0.2">
      <c r="A2377" s="3">
        <f>'Stocks Returns'!A2373</f>
        <v>45617</v>
      </c>
      <c r="B2377" s="5">
        <f>SUMPRODUCT('Stocks Returns'!B2373:E2373,$H$10:$K$10)</f>
        <v>9.0984229383870383E-3</v>
      </c>
      <c r="C2377" s="5">
        <f t="shared" si="112"/>
        <v>-9.0984229383870383E-3</v>
      </c>
      <c r="D2377" s="24">
        <f t="shared" si="113"/>
        <v>1.0062185217245894</v>
      </c>
      <c r="E2377" s="24">
        <f t="shared" si="114"/>
        <v>1.6006757523546475</v>
      </c>
    </row>
    <row r="2378" spans="1:5" ht="15" customHeight="1" x14ac:dyDescent="0.2">
      <c r="A2378" s="3">
        <f>'Stocks Returns'!A2374</f>
        <v>45618</v>
      </c>
      <c r="B2378" s="5">
        <f>SUMPRODUCT('Stocks Returns'!B2374:E2374,$H$10:$K$10)</f>
        <v>2.6146791888438057E-4</v>
      </c>
      <c r="C2378" s="5">
        <f t="shared" si="112"/>
        <v>-2.6146791888438057E-4</v>
      </c>
      <c r="D2378" s="24">
        <f t="shared" si="113"/>
        <v>1.0002093923113275</v>
      </c>
      <c r="E2378" s="24">
        <f t="shared" si="114"/>
        <v>1.5947441965006415</v>
      </c>
    </row>
    <row r="2379" spans="1:5" ht="15" customHeight="1" x14ac:dyDescent="0.2">
      <c r="A2379" s="3">
        <f>'Stocks Returns'!A2375</f>
        <v>45621</v>
      </c>
      <c r="B2379" s="5">
        <f>SUMPRODUCT('Stocks Returns'!B2375:E2375,$H$10:$K$10)</f>
        <v>1.3156199196457174E-2</v>
      </c>
      <c r="C2379" s="5">
        <f t="shared" si="112"/>
        <v>-1.3156199196457174E-2</v>
      </c>
      <c r="D2379" s="24">
        <f t="shared" si="113"/>
        <v>1.008977809580077</v>
      </c>
      <c r="E2379" s="24">
        <f t="shared" si="114"/>
        <v>1.6033505318906596</v>
      </c>
    </row>
    <row r="2380" spans="1:5" ht="15" customHeight="1" x14ac:dyDescent="0.2">
      <c r="A2380" s="3">
        <f>'Stocks Returns'!A2376</f>
        <v>45622</v>
      </c>
      <c r="B2380" s="5">
        <f>SUMPRODUCT('Stocks Returns'!B2376:E2376,$H$10:$K$10)</f>
        <v>-5.5771751714462957E-3</v>
      </c>
      <c r="C2380" s="5">
        <f t="shared" si="112"/>
        <v>5.5771751714462957E-3</v>
      </c>
      <c r="D2380" s="24">
        <f t="shared" si="113"/>
        <v>0.9962391150099027</v>
      </c>
      <c r="E2380" s="24">
        <f t="shared" si="114"/>
        <v>1.5907457892320602</v>
      </c>
    </row>
    <row r="2381" spans="1:5" ht="15" customHeight="1" x14ac:dyDescent="0.2">
      <c r="A2381" s="3">
        <f>'Stocks Returns'!A2377</f>
        <v>45623</v>
      </c>
      <c r="B2381" s="5">
        <f>SUMPRODUCT('Stocks Returns'!B2377:E2377,$H$10:$K$10)</f>
        <v>7.9161348433019977E-3</v>
      </c>
      <c r="C2381" s="5">
        <f t="shared" si="112"/>
        <v>-7.9161348433019977E-3</v>
      </c>
      <c r="D2381" s="24">
        <f t="shared" si="113"/>
        <v>1.0054145658199316</v>
      </c>
      <c r="E2381" s="24">
        <f t="shared" si="114"/>
        <v>1.5998906106586828</v>
      </c>
    </row>
    <row r="2382" spans="1:5" ht="15" customHeight="1" x14ac:dyDescent="0.2">
      <c r="A2382" s="3">
        <f>'Stocks Returns'!A2378</f>
        <v>45624</v>
      </c>
      <c r="B2382" s="5">
        <f>SUMPRODUCT('Stocks Returns'!B2378:E2378,$H$10:$K$10)</f>
        <v>0</v>
      </c>
      <c r="C2382" s="5">
        <f t="shared" si="112"/>
        <v>0</v>
      </c>
      <c r="D2382" s="24">
        <f t="shared" si="113"/>
        <v>1.0000315941264861</v>
      </c>
      <c r="E2382" s="24">
        <f t="shared" si="114"/>
        <v>1.594566484021902</v>
      </c>
    </row>
    <row r="2383" spans="1:5" ht="15" customHeight="1" x14ac:dyDescent="0.2">
      <c r="A2383" s="3">
        <f>'Stocks Returns'!A2379</f>
        <v>45625</v>
      </c>
      <c r="B2383" s="5">
        <f>SUMPRODUCT('Stocks Returns'!B2379:E2379,$H$10:$K$10)</f>
        <v>1.4789143935709543E-3</v>
      </c>
      <c r="C2383" s="5">
        <f t="shared" si="112"/>
        <v>-1.4789143935709543E-3</v>
      </c>
      <c r="D2383" s="24">
        <f t="shared" si="113"/>
        <v>1.0010372559141145</v>
      </c>
      <c r="E2383" s="24">
        <f t="shared" si="114"/>
        <v>1.5955699945178288</v>
      </c>
    </row>
    <row r="2384" spans="1:5" ht="15" customHeight="1" x14ac:dyDescent="0.2">
      <c r="A2384" s="3">
        <f>'Stocks Returns'!A2380</f>
        <v>45628</v>
      </c>
      <c r="B2384" s="5">
        <f>SUMPRODUCT('Stocks Returns'!B2380:E2380,$H$10:$K$10)</f>
        <v>6.9128618770446064E-3</v>
      </c>
      <c r="C2384" s="5">
        <f t="shared" si="112"/>
        <v>-6.9128618770446064E-3</v>
      </c>
      <c r="D2384" s="24">
        <f t="shared" si="113"/>
        <v>1.0047323402028765</v>
      </c>
      <c r="E2384" s="24">
        <f t="shared" si="114"/>
        <v>1.5992223004935697</v>
      </c>
    </row>
    <row r="2385" spans="1:5" ht="15" customHeight="1" x14ac:dyDescent="0.2">
      <c r="A2385" s="3">
        <f>'Stocks Returns'!A2381</f>
        <v>45629</v>
      </c>
      <c r="B2385" s="5">
        <f>SUMPRODUCT('Stocks Returns'!B2381:E2381,$H$10:$K$10)</f>
        <v>-1.5923626004320679E-2</v>
      </c>
      <c r="C2385" s="5">
        <f t="shared" si="112"/>
        <v>1.5923626004320679E-2</v>
      </c>
      <c r="D2385" s="24">
        <f t="shared" si="113"/>
        <v>0.9892035284435482</v>
      </c>
      <c r="E2385" s="24">
        <f t="shared" si="114"/>
        <v>1.5835069648426878</v>
      </c>
    </row>
    <row r="2386" spans="1:5" ht="15" customHeight="1" x14ac:dyDescent="0.2">
      <c r="A2386" s="3">
        <f>'Stocks Returns'!A2382</f>
        <v>45630</v>
      </c>
      <c r="B2386" s="5">
        <f>SUMPRODUCT('Stocks Returns'!B2382:E2382,$H$10:$K$10)</f>
        <v>-1.3603144673883044E-2</v>
      </c>
      <c r="C2386" s="5">
        <f t="shared" si="112"/>
        <v>1.3603144673883044E-2</v>
      </c>
      <c r="D2386" s="24">
        <f t="shared" si="113"/>
        <v>0.99078145574824572</v>
      </c>
      <c r="E2386" s="24">
        <f t="shared" si="114"/>
        <v>1.5851474259629565</v>
      </c>
    </row>
    <row r="2387" spans="1:5" ht="15" customHeight="1" x14ac:dyDescent="0.2">
      <c r="A2387" s="3">
        <f>'Stocks Returns'!A2383</f>
        <v>45631</v>
      </c>
      <c r="B2387" s="5">
        <f>SUMPRODUCT('Stocks Returns'!B2383:E2383,$H$10:$K$10)</f>
        <v>-6.602699485000179E-3</v>
      </c>
      <c r="C2387" s="5">
        <f t="shared" si="112"/>
        <v>6.602699485000179E-3</v>
      </c>
      <c r="D2387" s="24">
        <f t="shared" si="113"/>
        <v>0.99554175847668613</v>
      </c>
      <c r="E2387" s="24">
        <f t="shared" si="114"/>
        <v>1.5900370165153266</v>
      </c>
    </row>
    <row r="2388" spans="1:5" ht="15" customHeight="1" x14ac:dyDescent="0.2">
      <c r="A2388" s="3">
        <f>'Stocks Returns'!A2384</f>
        <v>45632</v>
      </c>
      <c r="B2388" s="5">
        <f>SUMPRODUCT('Stocks Returns'!B2384:E2384,$H$10:$K$10)</f>
        <v>7.0696991794687762E-3</v>
      </c>
      <c r="C2388" s="5">
        <f t="shared" si="112"/>
        <v>-7.0696991794687762E-3</v>
      </c>
      <c r="D2388" s="24">
        <f t="shared" si="113"/>
        <v>1.004838989568525</v>
      </c>
      <c r="E2388" s="24">
        <f t="shared" si="114"/>
        <v>1.599326898517045</v>
      </c>
    </row>
    <row r="2389" spans="1:5" ht="15" customHeight="1" x14ac:dyDescent="0.2">
      <c r="A2389" s="3">
        <f>'Stocks Returns'!A2385</f>
        <v>45635</v>
      </c>
      <c r="B2389" s="5">
        <f>SUMPRODUCT('Stocks Returns'!B2385:E2385,$H$10:$K$10)</f>
        <v>-4.6987170385778898E-3</v>
      </c>
      <c r="C2389" s="5">
        <f t="shared" si="112"/>
        <v>4.6987170385778898E-3</v>
      </c>
      <c r="D2389" s="24">
        <f t="shared" si="113"/>
        <v>0.99683646654025326</v>
      </c>
      <c r="E2389" s="24">
        <f t="shared" si="114"/>
        <v>1.5913513847159608</v>
      </c>
    </row>
    <row r="2390" spans="1:5" ht="15" customHeight="1" x14ac:dyDescent="0.2">
      <c r="A2390" s="3">
        <f>'Stocks Returns'!A2386</f>
        <v>45636</v>
      </c>
      <c r="B2390" s="5">
        <f>SUMPRODUCT('Stocks Returns'!B2386:E2386,$H$10:$K$10)</f>
        <v>1.2213906820332436E-2</v>
      </c>
      <c r="C2390" s="5">
        <f t="shared" si="112"/>
        <v>-1.2213906820332436E-2</v>
      </c>
      <c r="D2390" s="24">
        <f t="shared" si="113"/>
        <v>1.0083370507643123</v>
      </c>
      <c r="E2390" s="24">
        <f t="shared" si="114"/>
        <v>1.6027321552317926</v>
      </c>
    </row>
    <row r="2391" spans="1:5" ht="15" customHeight="1" x14ac:dyDescent="0.2">
      <c r="A2391" s="3">
        <f>'Stocks Returns'!A2387</f>
        <v>45637</v>
      </c>
      <c r="B2391" s="5">
        <f>SUMPRODUCT('Stocks Returns'!B2387:E2387,$H$10:$K$10)</f>
        <v>3.6553624113915837E-3</v>
      </c>
      <c r="C2391" s="5">
        <f t="shared" si="112"/>
        <v>-3.6553624113915837E-3</v>
      </c>
      <c r="D2391" s="24">
        <f t="shared" si="113"/>
        <v>1.0025172405662326</v>
      </c>
      <c r="E2391" s="24">
        <f t="shared" si="114"/>
        <v>1.5970394381740189</v>
      </c>
    </row>
    <row r="2392" spans="1:5" ht="15" customHeight="1" x14ac:dyDescent="0.2">
      <c r="A2392" s="3">
        <f>'Stocks Returns'!A2388</f>
        <v>45638</v>
      </c>
      <c r="B2392" s="5">
        <f>SUMPRODUCT('Stocks Returns'!B2388:E2388,$H$10:$K$10)</f>
        <v>1.2232051210459636E-3</v>
      </c>
      <c r="C2392" s="5">
        <f t="shared" si="112"/>
        <v>-1.2232051210459636E-3</v>
      </c>
      <c r="D2392" s="24">
        <f t="shared" si="113"/>
        <v>1.0008633736087975</v>
      </c>
      <c r="E2392" s="24">
        <f t="shared" si="114"/>
        <v>1.5953967738143313</v>
      </c>
    </row>
    <row r="2393" spans="1:5" ht="15" customHeight="1" x14ac:dyDescent="0.2">
      <c r="A2393" s="3">
        <f>'Stocks Returns'!A2389</f>
        <v>45639</v>
      </c>
      <c r="B2393" s="5">
        <f>SUMPRODUCT('Stocks Returns'!B2389:E2389,$H$10:$K$10)</f>
        <v>-4.5162791484348012E-4</v>
      </c>
      <c r="C2393" s="5">
        <f t="shared" si="112"/>
        <v>4.5162791484348012E-4</v>
      </c>
      <c r="D2393" s="24">
        <f t="shared" si="113"/>
        <v>0.99972448714439266</v>
      </c>
      <c r="E2393" s="24">
        <f t="shared" si="114"/>
        <v>1.5942592272494431</v>
      </c>
    </row>
    <row r="2394" spans="1:5" ht="15" customHeight="1" x14ac:dyDescent="0.2">
      <c r="A2394" s="3">
        <f>'Stocks Returns'!A2390</f>
        <v>45642</v>
      </c>
      <c r="B2394" s="5">
        <f>SUMPRODUCT('Stocks Returns'!B2390:E2390,$H$10:$K$10)</f>
        <v>2.2308313313269528E-3</v>
      </c>
      <c r="C2394" s="5">
        <f t="shared" si="112"/>
        <v>-2.2308313313269528E-3</v>
      </c>
      <c r="D2394" s="24">
        <f t="shared" si="113"/>
        <v>1.0015485594317886</v>
      </c>
      <c r="E2394" s="24">
        <f t="shared" si="114"/>
        <v>1.5960786502972775</v>
      </c>
    </row>
    <row r="2395" spans="1:5" ht="15" customHeight="1" x14ac:dyDescent="0.2">
      <c r="A2395" s="3">
        <f>'Stocks Returns'!A2391</f>
        <v>45643</v>
      </c>
      <c r="B2395" s="5">
        <f>SUMPRODUCT('Stocks Returns'!B2391:E2391,$H$10:$K$10)</f>
        <v>5.9558981493098174E-3</v>
      </c>
      <c r="C2395" s="5">
        <f t="shared" si="112"/>
        <v>-5.9558981493098174E-3</v>
      </c>
      <c r="D2395" s="24">
        <f t="shared" si="113"/>
        <v>1.0040816048680168</v>
      </c>
      <c r="E2395" s="24">
        <f t="shared" si="114"/>
        <v>1.5985830869859061</v>
      </c>
    </row>
    <row r="2396" spans="1:5" ht="15" customHeight="1" x14ac:dyDescent="0.2">
      <c r="A2396" s="3">
        <f>'Stocks Returns'!A2392</f>
        <v>45644</v>
      </c>
      <c r="B2396" s="5">
        <f>SUMPRODUCT('Stocks Returns'!B2392:E2392,$H$10:$K$10)</f>
        <v>-2.7532011876085873E-2</v>
      </c>
      <c r="C2396" s="5">
        <f t="shared" si="112"/>
        <v>2.7532011876085873E-2</v>
      </c>
      <c r="D2396" s="24">
        <f t="shared" si="113"/>
        <v>0.98130982605074779</v>
      </c>
      <c r="E2396" s="24">
        <f t="shared" si="114"/>
        <v>1.5751547239238288</v>
      </c>
    </row>
    <row r="2397" spans="1:5" ht="15" customHeight="1" x14ac:dyDescent="0.2">
      <c r="A2397" s="3">
        <f>'Stocks Returns'!A2393</f>
        <v>45645</v>
      </c>
      <c r="B2397" s="5">
        <f>SUMPRODUCT('Stocks Returns'!B2393:E2393,$H$10:$K$10)</f>
        <v>1.4922775771674878E-2</v>
      </c>
      <c r="C2397" s="5">
        <f t="shared" si="112"/>
        <v>-1.4922775771674878E-2</v>
      </c>
      <c r="D2397" s="24">
        <f t="shared" si="113"/>
        <v>1.0101790816512251</v>
      </c>
      <c r="E2397" s="24">
        <f t="shared" si="114"/>
        <v>1.6045053355632046</v>
      </c>
    </row>
    <row r="2398" spans="1:5" ht="15" customHeight="1" x14ac:dyDescent="0.2">
      <c r="A2398" s="3">
        <f>'Stocks Returns'!A2394</f>
        <v>45646</v>
      </c>
      <c r="B2398" s="5">
        <f>SUMPRODUCT('Stocks Returns'!B2394:E2394,$H$10:$K$10)</f>
        <v>7.6146632675912025E-3</v>
      </c>
      <c r="C2398" s="5">
        <f t="shared" si="112"/>
        <v>-7.6146632675912025E-3</v>
      </c>
      <c r="D2398" s="24">
        <f t="shared" si="113"/>
        <v>1.0052095651484483</v>
      </c>
      <c r="E2398" s="24">
        <f t="shared" si="114"/>
        <v>1.5996899890869738</v>
      </c>
    </row>
    <row r="2399" spans="1:5" ht="15" customHeight="1" x14ac:dyDescent="0.2">
      <c r="A2399" s="3">
        <f>'Stocks Returns'!A2395</f>
        <v>45649</v>
      </c>
      <c r="B2399" s="5">
        <f>SUMPRODUCT('Stocks Returns'!B2395:E2395,$H$10:$K$10)</f>
        <v>1.8712425438377487E-3</v>
      </c>
      <c r="C2399" s="5">
        <f t="shared" si="112"/>
        <v>-1.8712425438377487E-3</v>
      </c>
      <c r="D2399" s="24">
        <f t="shared" si="113"/>
        <v>1.0013040390562959</v>
      </c>
      <c r="E2399" s="24">
        <f t="shared" si="114"/>
        <v>1.595835526954489</v>
      </c>
    </row>
    <row r="2400" spans="1:5" ht="15" customHeight="1" x14ac:dyDescent="0.2">
      <c r="A2400" s="3">
        <f>'Stocks Returns'!A2396</f>
        <v>45650</v>
      </c>
      <c r="B2400" s="5">
        <f>SUMPRODUCT('Stocks Returns'!B2396:E2396,$H$10:$K$10)</f>
        <v>1.0886221152983707E-2</v>
      </c>
      <c r="C2400" s="5">
        <f t="shared" si="112"/>
        <v>-1.0886221152983707E-2</v>
      </c>
      <c r="D2400" s="24">
        <f t="shared" si="113"/>
        <v>1.0074342245105152</v>
      </c>
      <c r="E2400" s="24">
        <f t="shared" si="114"/>
        <v>1.601858031943969</v>
      </c>
    </row>
    <row r="2401" spans="1:5" ht="15" customHeight="1" x14ac:dyDescent="0.2">
      <c r="A2401" s="3">
        <f>'Stocks Returns'!A2397</f>
        <v>45651</v>
      </c>
      <c r="B2401" s="5">
        <f>SUMPRODUCT('Stocks Returns'!B2397:E2397,$H$10:$K$10)</f>
        <v>0</v>
      </c>
      <c r="C2401" s="5">
        <f t="shared" si="112"/>
        <v>0</v>
      </c>
      <c r="D2401" s="24">
        <f t="shared" si="113"/>
        <v>1.0000315941264861</v>
      </c>
      <c r="E2401" s="24">
        <f t="shared" si="114"/>
        <v>1.594566484021902</v>
      </c>
    </row>
    <row r="2402" spans="1:5" ht="15" customHeight="1" x14ac:dyDescent="0.2">
      <c r="A2402" s="3">
        <f>'Stocks Returns'!A2398</f>
        <v>45652</v>
      </c>
      <c r="B2402" s="5">
        <f>SUMPRODUCT('Stocks Returns'!B2398:E2398,$H$10:$K$10)</f>
        <v>6.2120702132405139E-4</v>
      </c>
      <c r="C2402" s="5">
        <f t="shared" si="112"/>
        <v>-6.2120702132405139E-4</v>
      </c>
      <c r="D2402" s="24">
        <f t="shared" si="113"/>
        <v>1.0004540149009866</v>
      </c>
      <c r="E2402" s="24">
        <f t="shared" si="114"/>
        <v>1.5949884944089627</v>
      </c>
    </row>
    <row r="2403" spans="1:5" ht="15" customHeight="1" x14ac:dyDescent="0.2">
      <c r="A2403" s="3">
        <f>'Stocks Returns'!A2399</f>
        <v>45653</v>
      </c>
      <c r="B2403" s="5">
        <f>SUMPRODUCT('Stocks Returns'!B2399:E2399,$H$10:$K$10)</f>
        <v>-6.6210075922634665E-3</v>
      </c>
      <c r="C2403" s="5">
        <f t="shared" si="112"/>
        <v>6.6210075922634665E-3</v>
      </c>
      <c r="D2403" s="24">
        <f t="shared" si="113"/>
        <v>0.99552930896374703</v>
      </c>
      <c r="E2403" s="24">
        <f t="shared" si="114"/>
        <v>1.5900243456713321</v>
      </c>
    </row>
    <row r="2404" spans="1:5" ht="15" customHeight="1" x14ac:dyDescent="0.2">
      <c r="A2404" s="3">
        <f>'Stocks Returns'!A2400</f>
        <v>45656</v>
      </c>
      <c r="B2404" s="5">
        <f>SUMPRODUCT('Stocks Returns'!B2400:E2400,$H$10:$K$10)</f>
        <v>-1.1264587727542149E-2</v>
      </c>
      <c r="C2404" s="5">
        <f t="shared" si="112"/>
        <v>1.1264587727542149E-2</v>
      </c>
      <c r="D2404" s="24">
        <f t="shared" si="113"/>
        <v>0.99237167447175756</v>
      </c>
      <c r="E2404" s="24">
        <f t="shared" si="114"/>
        <v>1.5867907740857028</v>
      </c>
    </row>
    <row r="2405" spans="1:5" ht="15" customHeight="1" x14ac:dyDescent="0.2">
      <c r="A2405" s="3">
        <f>'Stocks Returns'!A2401</f>
        <v>45657</v>
      </c>
      <c r="B2405" s="5">
        <f>SUMPRODUCT('Stocks Returns'!B2401:E2401,$H$10:$K$10)</f>
        <v>2.5102158994287495E-3</v>
      </c>
      <c r="C2405" s="5">
        <f t="shared" si="112"/>
        <v>-2.5102158994287495E-3</v>
      </c>
      <c r="D2405" s="24">
        <f t="shared" si="113"/>
        <v>1.0017385409380977</v>
      </c>
      <c r="E2405" s="24">
        <f t="shared" si="114"/>
        <v>1.5962673807705854</v>
      </c>
    </row>
    <row r="2406" spans="1:5" ht="15" customHeight="1" x14ac:dyDescent="0.2">
      <c r="A2406" s="3">
        <f>'Stocks Returns'!A2402</f>
        <v>45658</v>
      </c>
      <c r="B2406" s="5">
        <f>SUMPRODUCT('Stocks Returns'!B2402:E2402,$H$10:$K$10)</f>
        <v>0</v>
      </c>
      <c r="C2406" s="5">
        <f t="shared" si="112"/>
        <v>0</v>
      </c>
      <c r="D2406" s="24">
        <f t="shared" si="113"/>
        <v>1.0000315941264861</v>
      </c>
      <c r="E2406" s="24">
        <f t="shared" si="114"/>
        <v>1.594566484021902</v>
      </c>
    </row>
    <row r="2407" spans="1:5" ht="15" customHeight="1" x14ac:dyDescent="0.2">
      <c r="A2407" s="3">
        <f>'Stocks Returns'!A2403</f>
        <v>45659</v>
      </c>
      <c r="B2407" s="5">
        <f>SUMPRODUCT('Stocks Returns'!B2403:E2403,$H$10:$K$10)</f>
        <v>-5.3703839099189304E-3</v>
      </c>
      <c r="C2407" s="5">
        <f t="shared" si="112"/>
        <v>5.3703839099189304E-3</v>
      </c>
      <c r="D2407" s="24">
        <f t="shared" si="113"/>
        <v>0.9963797330677413</v>
      </c>
      <c r="E2407" s="24">
        <f t="shared" si="114"/>
        <v>1.5908884754863677</v>
      </c>
    </row>
    <row r="2408" spans="1:5" ht="15" customHeight="1" x14ac:dyDescent="0.2">
      <c r="A2408" s="3">
        <f>'Stocks Returns'!A2404</f>
        <v>45660</v>
      </c>
      <c r="B2408" s="5">
        <f>SUMPRODUCT('Stocks Returns'!B2404:E2404,$H$10:$K$10)</f>
        <v>2.5872902580499034E-3</v>
      </c>
      <c r="C2408" s="5">
        <f t="shared" si="112"/>
        <v>-2.5872902580499034E-3</v>
      </c>
      <c r="D2408" s="24">
        <f t="shared" si="113"/>
        <v>1.0017909515019601</v>
      </c>
      <c r="E2408" s="24">
        <f t="shared" si="114"/>
        <v>1.5963194207156501</v>
      </c>
    </row>
    <row r="2409" spans="1:5" ht="15" customHeight="1" x14ac:dyDescent="0.2">
      <c r="A2409" s="3">
        <f>'Stocks Returns'!A2405</f>
        <v>45663</v>
      </c>
      <c r="B2409" s="5">
        <f>SUMPRODUCT('Stocks Returns'!B2405:E2405,$H$10:$K$10)</f>
        <v>-4.6805444021522057E-3</v>
      </c>
      <c r="C2409" s="5">
        <f t="shared" si="112"/>
        <v>4.6805444021522057E-3</v>
      </c>
      <c r="D2409" s="24">
        <f t="shared" si="113"/>
        <v>0.99684882393302277</v>
      </c>
      <c r="E2409" s="24">
        <f t="shared" si="114"/>
        <v>1.5913638976833202</v>
      </c>
    </row>
    <row r="2410" spans="1:5" ht="15" customHeight="1" x14ac:dyDescent="0.2">
      <c r="A2410" s="3">
        <f>'Stocks Returns'!A2406</f>
        <v>45664</v>
      </c>
      <c r="B2410" s="5">
        <f>SUMPRODUCT('Stocks Returns'!B2406:E2406,$H$10:$K$10)</f>
        <v>-5.0449132365511552E-3</v>
      </c>
      <c r="C2410" s="5">
        <f t="shared" si="112"/>
        <v>5.0449132365511552E-3</v>
      </c>
      <c r="D2410" s="24">
        <f t="shared" si="113"/>
        <v>0.99660105312563141</v>
      </c>
      <c r="E2410" s="24">
        <f t="shared" si="114"/>
        <v>1.5911128916381569</v>
      </c>
    </row>
    <row r="2411" spans="1:5" ht="15" customHeight="1" x14ac:dyDescent="0.2">
      <c r="A2411" s="3">
        <f>'Stocks Returns'!A2407</f>
        <v>45665</v>
      </c>
      <c r="B2411" s="5">
        <f>SUMPRODUCT('Stocks Returns'!B2407:E2407,$H$10:$K$10)</f>
        <v>1.2969867506418045E-3</v>
      </c>
      <c r="C2411" s="5">
        <f t="shared" si="112"/>
        <v>-1.2969867506418045E-3</v>
      </c>
      <c r="D2411" s="24">
        <f t="shared" si="113"/>
        <v>1.0009135451169227</v>
      </c>
      <c r="E2411" s="24">
        <f t="shared" si="114"/>
        <v>1.5954467668625576</v>
      </c>
    </row>
    <row r="2412" spans="1:5" ht="15" customHeight="1" x14ac:dyDescent="0.2">
      <c r="A2412" s="3">
        <f>'Stocks Returns'!A2408</f>
        <v>45666</v>
      </c>
      <c r="B2412" s="5">
        <f>SUMPRODUCT('Stocks Returns'!B2408:E2408,$H$10:$K$10)</f>
        <v>0</v>
      </c>
      <c r="C2412" s="5">
        <f t="shared" si="112"/>
        <v>0</v>
      </c>
      <c r="D2412" s="24">
        <f t="shared" si="113"/>
        <v>1.0000315941264861</v>
      </c>
      <c r="E2412" s="24">
        <f t="shared" si="114"/>
        <v>1.594566484021902</v>
      </c>
    </row>
    <row r="2413" spans="1:5" ht="15" customHeight="1" x14ac:dyDescent="0.2">
      <c r="A2413" s="3">
        <f>'Stocks Returns'!A2409</f>
        <v>45667</v>
      </c>
      <c r="B2413" s="5">
        <f>SUMPRODUCT('Stocks Returns'!B2409:E2409,$H$10:$K$10)</f>
        <v>-1.5997474813022213E-2</v>
      </c>
      <c r="C2413" s="5">
        <f t="shared" si="112"/>
        <v>1.5997474813022213E-2</v>
      </c>
      <c r="D2413" s="24">
        <f t="shared" si="113"/>
        <v>0.98915331125363115</v>
      </c>
      <c r="E2413" s="24">
        <f t="shared" si="114"/>
        <v>1.5834545973476066</v>
      </c>
    </row>
    <row r="2414" spans="1:5" ht="15" customHeight="1" x14ac:dyDescent="0.2">
      <c r="A2414" s="3">
        <f>'Stocks Returns'!A2410</f>
        <v>45670</v>
      </c>
      <c r="B2414" s="5">
        <f>SUMPRODUCT('Stocks Returns'!B2410:E2410,$H$10:$K$10)</f>
        <v>-1.2902890623751222E-3</v>
      </c>
      <c r="C2414" s="5">
        <f t="shared" si="112"/>
        <v>1.2902890623751222E-3</v>
      </c>
      <c r="D2414" s="24">
        <f t="shared" si="113"/>
        <v>0.99915419756407109</v>
      </c>
      <c r="E2414" s="24">
        <f t="shared" si="114"/>
        <v>1.5936876594989338</v>
      </c>
    </row>
    <row r="2415" spans="1:5" ht="15" customHeight="1" x14ac:dyDescent="0.2">
      <c r="A2415" s="3">
        <f>'Stocks Returns'!A2411</f>
        <v>45671</v>
      </c>
      <c r="B2415" s="5">
        <f>SUMPRODUCT('Stocks Returns'!B2411:E2411,$H$10:$K$10)</f>
        <v>7.8527655681215319E-3</v>
      </c>
      <c r="C2415" s="5">
        <f t="shared" si="112"/>
        <v>-7.8527655681215319E-3</v>
      </c>
      <c r="D2415" s="24">
        <f t="shared" si="113"/>
        <v>1.0053714747128089</v>
      </c>
      <c r="E2415" s="24">
        <f t="shared" si="114"/>
        <v>1.5998484541406102</v>
      </c>
    </row>
    <row r="2416" spans="1:5" ht="15" customHeight="1" x14ac:dyDescent="0.2">
      <c r="A2416" s="3">
        <f>'Stocks Returns'!A2412</f>
        <v>45672</v>
      </c>
      <c r="B2416" s="5">
        <f>SUMPRODUCT('Stocks Returns'!B2412:E2412,$H$10:$K$10)</f>
        <v>2.1587334300318367E-2</v>
      </c>
      <c r="C2416" s="5">
        <f t="shared" si="112"/>
        <v>-2.1587334300318367E-2</v>
      </c>
      <c r="D2416" s="24">
        <f t="shared" si="113"/>
        <v>1.0147109814507027</v>
      </c>
      <c r="E2416" s="24">
        <f t="shared" si="114"/>
        <v>1.6088087840049141</v>
      </c>
    </row>
    <row r="2417" spans="1:5" ht="15" customHeight="1" x14ac:dyDescent="0.2">
      <c r="A2417" s="3">
        <f>'Stocks Returns'!A2413</f>
        <v>45673</v>
      </c>
      <c r="B2417" s="5">
        <f>SUMPRODUCT('Stocks Returns'!B2413:E2413,$H$10:$K$10)</f>
        <v>1.7416742301156829E-3</v>
      </c>
      <c r="C2417" s="5">
        <f t="shared" si="112"/>
        <v>-1.7416742301156829E-3</v>
      </c>
      <c r="D2417" s="24">
        <f t="shared" si="113"/>
        <v>1.0012159326029648</v>
      </c>
      <c r="E2417" s="24">
        <f t="shared" si="114"/>
        <v>1.5957478651127077</v>
      </c>
    </row>
    <row r="2418" spans="1:5" ht="15" customHeight="1" x14ac:dyDescent="0.2">
      <c r="A2418" s="3">
        <f>'Stocks Returns'!A2414</f>
        <v>45674</v>
      </c>
      <c r="B2418" s="5">
        <f>SUMPRODUCT('Stocks Returns'!B2414:E2414,$H$10:$K$10)</f>
        <v>9.3012552486980062E-3</v>
      </c>
      <c r="C2418" s="5">
        <f t="shared" si="112"/>
        <v>-9.3012552486980062E-3</v>
      </c>
      <c r="D2418" s="24">
        <f t="shared" si="113"/>
        <v>1.0063564476956008</v>
      </c>
      <c r="E2418" s="24">
        <f t="shared" si="114"/>
        <v>1.6008101876292287</v>
      </c>
    </row>
    <row r="2419" spans="1:5" ht="15" customHeight="1" x14ac:dyDescent="0.2">
      <c r="A2419" s="3">
        <f>'Stocks Returns'!A2415</f>
        <v>45677</v>
      </c>
      <c r="B2419" s="5">
        <f>SUMPRODUCT('Stocks Returns'!B2415:E2415,$H$10:$K$10)</f>
        <v>0</v>
      </c>
      <c r="C2419" s="5">
        <f t="shared" si="112"/>
        <v>0</v>
      </c>
      <c r="D2419" s="24">
        <f t="shared" si="113"/>
        <v>1.0000315941264861</v>
      </c>
      <c r="E2419" s="24">
        <f t="shared" si="114"/>
        <v>1.594566484021902</v>
      </c>
    </row>
    <row r="2420" spans="1:5" ht="15" customHeight="1" x14ac:dyDescent="0.2">
      <c r="A2420" s="3">
        <f>'Stocks Returns'!A2416</f>
        <v>45678</v>
      </c>
      <c r="B2420" s="5">
        <f>SUMPRODUCT('Stocks Returns'!B2416:E2416,$H$10:$K$10)</f>
        <v>1.2206244421864751E-2</v>
      </c>
      <c r="C2420" s="5">
        <f t="shared" si="112"/>
        <v>-1.2206244421864751E-2</v>
      </c>
      <c r="D2420" s="24">
        <f t="shared" si="113"/>
        <v>1.0083318403333543</v>
      </c>
      <c r="E2420" s="24">
        <f t="shared" si="114"/>
        <v>1.602727119957623</v>
      </c>
    </row>
    <row r="2421" spans="1:5" ht="15" customHeight="1" x14ac:dyDescent="0.2">
      <c r="A2421" s="3">
        <f>'Stocks Returns'!A2417</f>
        <v>45679</v>
      </c>
      <c r="B2421" s="5">
        <f>SUMPRODUCT('Stocks Returns'!B2417:E2417,$H$10:$K$10)</f>
        <v>-2.7722178204367479E-4</v>
      </c>
      <c r="C2421" s="5">
        <f t="shared" si="112"/>
        <v>2.7722178204367479E-4</v>
      </c>
      <c r="D2421" s="24">
        <f t="shared" si="113"/>
        <v>0.99984308331469651</v>
      </c>
      <c r="E2421" s="24">
        <f t="shared" si="114"/>
        <v>1.5943779259659914</v>
      </c>
    </row>
    <row r="2422" spans="1:5" ht="15" customHeight="1" x14ac:dyDescent="0.2">
      <c r="A2422" s="3">
        <f>'Stocks Returns'!A2418</f>
        <v>45680</v>
      </c>
      <c r="B2422" s="5">
        <f>SUMPRODUCT('Stocks Returns'!B2418:E2418,$H$10:$K$10)</f>
        <v>1.4678776603947813E-2</v>
      </c>
      <c r="C2422" s="5">
        <f t="shared" si="112"/>
        <v>-1.4678776603947813E-2</v>
      </c>
      <c r="D2422" s="24">
        <f t="shared" si="113"/>
        <v>1.0100131622171706</v>
      </c>
      <c r="E2422" s="24">
        <f t="shared" si="114"/>
        <v>1.6043461846240514</v>
      </c>
    </row>
    <row r="2423" spans="1:5" ht="15" customHeight="1" x14ac:dyDescent="0.2">
      <c r="A2423" s="3">
        <f>'Stocks Returns'!A2419</f>
        <v>45681</v>
      </c>
      <c r="B2423" s="5">
        <f>SUMPRODUCT('Stocks Returns'!B2419:E2419,$H$10:$K$10)</f>
        <v>1.4340727147523226E-3</v>
      </c>
      <c r="C2423" s="5">
        <f t="shared" si="112"/>
        <v>-1.4340727147523226E-3</v>
      </c>
      <c r="D2423" s="24">
        <f t="shared" si="113"/>
        <v>1.0010067635725177</v>
      </c>
      <c r="E2423" s="24">
        <f t="shared" si="114"/>
        <v>1.5955396269575739</v>
      </c>
    </row>
    <row r="2424" spans="1:5" ht="15" customHeight="1" x14ac:dyDescent="0.2">
      <c r="A2424" s="3">
        <f>'Stocks Returns'!A2420</f>
        <v>45684</v>
      </c>
      <c r="B2424" s="5">
        <f>SUMPRODUCT('Stocks Returns'!B2420:E2420,$H$10:$K$10)</f>
        <v>1.3261457074605593E-2</v>
      </c>
      <c r="C2424" s="5">
        <f t="shared" si="112"/>
        <v>-1.3261457074605593E-2</v>
      </c>
      <c r="D2424" s="24">
        <f t="shared" si="113"/>
        <v>1.009049384937218</v>
      </c>
      <c r="E2424" s="24">
        <f t="shared" si="114"/>
        <v>1.6034195032973881</v>
      </c>
    </row>
    <row r="2425" spans="1:5" ht="15" customHeight="1" x14ac:dyDescent="0.2">
      <c r="A2425" s="3">
        <f>'Stocks Returns'!A2421</f>
        <v>45685</v>
      </c>
      <c r="B2425" s="5">
        <f>SUMPRODUCT('Stocks Returns'!B2421:E2421,$H$10:$K$10)</f>
        <v>-1.4755044854593336E-3</v>
      </c>
      <c r="C2425" s="5">
        <f t="shared" si="112"/>
        <v>1.4755044854593336E-3</v>
      </c>
      <c r="D2425" s="24">
        <f t="shared" si="113"/>
        <v>0.99902825107637383</v>
      </c>
      <c r="E2425" s="24">
        <f t="shared" si="114"/>
        <v>1.593561255599387</v>
      </c>
    </row>
    <row r="2426" spans="1:5" ht="15" customHeight="1" x14ac:dyDescent="0.2">
      <c r="A2426" s="3">
        <f>'Stocks Returns'!A2422</f>
        <v>45686</v>
      </c>
      <c r="B2426" s="5">
        <f>SUMPRODUCT('Stocks Returns'!B2422:E2422,$H$10:$K$10)</f>
        <v>3.5185022725408603E-3</v>
      </c>
      <c r="C2426" s="5">
        <f t="shared" si="112"/>
        <v>-3.5185022725408603E-3</v>
      </c>
      <c r="D2426" s="24">
        <f t="shared" si="113"/>
        <v>1.002424175671814</v>
      </c>
      <c r="E2426" s="24">
        <f t="shared" si="114"/>
        <v>1.5969472952993664</v>
      </c>
    </row>
    <row r="2427" spans="1:5" ht="15" customHeight="1" x14ac:dyDescent="0.2">
      <c r="A2427" s="3">
        <f>'Stocks Returns'!A2423</f>
        <v>45687</v>
      </c>
      <c r="B2427" s="5">
        <f>SUMPRODUCT('Stocks Returns'!B2423:E2423,$H$10:$K$10)</f>
        <v>1.8456495565578043E-2</v>
      </c>
      <c r="C2427" s="5">
        <f t="shared" si="112"/>
        <v>-1.8456495565578043E-2</v>
      </c>
      <c r="D2427" s="24">
        <f t="shared" si="113"/>
        <v>1.0125820111110793</v>
      </c>
      <c r="E2427" s="24">
        <f t="shared" si="114"/>
        <v>1.6067976232452281</v>
      </c>
    </row>
    <row r="2428" spans="1:5" ht="15" customHeight="1" x14ac:dyDescent="0.2">
      <c r="A2428" s="3">
        <f>'Stocks Returns'!A2424</f>
        <v>45688</v>
      </c>
      <c r="B2428" s="5">
        <f>SUMPRODUCT('Stocks Returns'!B2424:E2424,$H$10:$K$10)</f>
        <v>-4.6312740247140107E-3</v>
      </c>
      <c r="C2428" s="5">
        <f t="shared" si="112"/>
        <v>4.6312740247140107E-3</v>
      </c>
      <c r="D2428" s="24">
        <f t="shared" si="113"/>
        <v>0.99688232778968067</v>
      </c>
      <c r="E2428" s="24">
        <f t="shared" si="114"/>
        <v>1.5913978202862464</v>
      </c>
    </row>
    <row r="2429" spans="1:5" ht="15" customHeight="1" x14ac:dyDescent="0.2">
      <c r="A2429" s="3">
        <f>'Stocks Returns'!A2425</f>
        <v>45691</v>
      </c>
      <c r="B2429" s="5">
        <f>SUMPRODUCT('Stocks Returns'!B2425:E2425,$H$10:$K$10)</f>
        <v>7.9436912065236759E-3</v>
      </c>
      <c r="C2429" s="5">
        <f t="shared" si="112"/>
        <v>-7.9436912065236759E-3</v>
      </c>
      <c r="D2429" s="24">
        <f t="shared" si="113"/>
        <v>1.0054333041469223</v>
      </c>
      <c r="E2429" s="24">
        <f t="shared" si="114"/>
        <v>1.599908940233878</v>
      </c>
    </row>
    <row r="2430" spans="1:5" ht="15" customHeight="1" x14ac:dyDescent="0.2">
      <c r="A2430" s="3">
        <f>'Stocks Returns'!A2426</f>
        <v>45692</v>
      </c>
      <c r="B2430" s="5">
        <f>SUMPRODUCT('Stocks Returns'!B2426:E2426,$H$10:$K$10)</f>
        <v>-1.2146336370479E-3</v>
      </c>
      <c r="C2430" s="5">
        <f t="shared" si="112"/>
        <v>1.2146336370479E-3</v>
      </c>
      <c r="D2430" s="24">
        <f t="shared" si="113"/>
        <v>0.99920564325329364</v>
      </c>
      <c r="E2430" s="24">
        <f t="shared" si="114"/>
        <v>1.5937392738080025</v>
      </c>
    </row>
    <row r="2431" spans="1:5" ht="15" customHeight="1" x14ac:dyDescent="0.2">
      <c r="A2431" s="3">
        <f>'Stocks Returns'!A2427</f>
        <v>45693</v>
      </c>
      <c r="B2431" s="5">
        <f>SUMPRODUCT('Stocks Returns'!B2427:E2427,$H$10:$K$10)</f>
        <v>1.273222120999714E-2</v>
      </c>
      <c r="C2431" s="5">
        <f t="shared" si="112"/>
        <v>-1.273222120999714E-2</v>
      </c>
      <c r="D2431" s="24">
        <f t="shared" si="113"/>
        <v>1.0086895045492843</v>
      </c>
      <c r="E2431" s="24">
        <f t="shared" si="114"/>
        <v>1.6030725043274823</v>
      </c>
    </row>
    <row r="2432" spans="1:5" ht="15" customHeight="1" x14ac:dyDescent="0.2">
      <c r="A2432" s="3">
        <f>'Stocks Returns'!A2428</f>
        <v>45694</v>
      </c>
      <c r="B2432" s="5">
        <f>SUMPRODUCT('Stocks Returns'!B2428:E2428,$H$10:$K$10)</f>
        <v>-5.7271622178294264E-3</v>
      </c>
      <c r="C2432" s="5">
        <f t="shared" si="112"/>
        <v>5.7271622178294264E-3</v>
      </c>
      <c r="D2432" s="24">
        <f t="shared" si="113"/>
        <v>0.99613712381836217</v>
      </c>
      <c r="E2432" s="24">
        <f t="shared" si="114"/>
        <v>1.5906422488462375</v>
      </c>
    </row>
    <row r="2433" spans="1:5" ht="15" customHeight="1" x14ac:dyDescent="0.2">
      <c r="A2433" s="3">
        <f>'Stocks Returns'!A2429</f>
        <v>45695</v>
      </c>
      <c r="B2433" s="5">
        <f>SUMPRODUCT('Stocks Returns'!B2429:E2429,$H$10:$K$10)</f>
        <v>-3.7706234694196919E-4</v>
      </c>
      <c r="C2433" s="5">
        <f t="shared" si="112"/>
        <v>3.7706234694196919E-4</v>
      </c>
      <c r="D2433" s="24">
        <f t="shared" si="113"/>
        <v>0.99977519173056573</v>
      </c>
      <c r="E2433" s="24">
        <f t="shared" si="114"/>
        <v>1.5943099825600329</v>
      </c>
    </row>
    <row r="2434" spans="1:5" ht="15" customHeight="1" x14ac:dyDescent="0.2">
      <c r="A2434" s="3">
        <f>'Stocks Returns'!A2430</f>
        <v>45698</v>
      </c>
      <c r="B2434" s="5">
        <f>SUMPRODUCT('Stocks Returns'!B2430:E2430,$H$10:$K$10)</f>
        <v>8.7621670808725651E-3</v>
      </c>
      <c r="C2434" s="5">
        <f t="shared" si="112"/>
        <v>-8.7621670808725651E-3</v>
      </c>
      <c r="D2434" s="24">
        <f t="shared" si="113"/>
        <v>1.0059898677414796</v>
      </c>
      <c r="E2434" s="24">
        <f t="shared" si="114"/>
        <v>1.6004527155334038</v>
      </c>
    </row>
    <row r="2435" spans="1:5" ht="15" customHeight="1" x14ac:dyDescent="0.2">
      <c r="A2435" s="3">
        <f>'Stocks Returns'!A2431</f>
        <v>45699</v>
      </c>
      <c r="B2435" s="5">
        <f>SUMPRODUCT('Stocks Returns'!B2431:E2431,$H$10:$K$10)</f>
        <v>-4.8303573309313479E-4</v>
      </c>
      <c r="C2435" s="5">
        <f t="shared" si="112"/>
        <v>4.8303573309313479E-4</v>
      </c>
      <c r="D2435" s="24">
        <f t="shared" si="113"/>
        <v>0.99970312982798293</v>
      </c>
      <c r="E2435" s="24">
        <f t="shared" si="114"/>
        <v>1.5942378454909023</v>
      </c>
    </row>
    <row r="2436" spans="1:5" ht="15" customHeight="1" x14ac:dyDescent="0.2">
      <c r="A2436" s="3">
        <f>'Stocks Returns'!A2432</f>
        <v>45700</v>
      </c>
      <c r="B2436" s="5">
        <f>SUMPRODUCT('Stocks Returns'!B2432:E2432,$H$10:$K$10)</f>
        <v>3.754278382278434E-3</v>
      </c>
      <c r="C2436" s="5">
        <f t="shared" si="112"/>
        <v>-3.754278382278434E-3</v>
      </c>
      <c r="D2436" s="24">
        <f t="shared" si="113"/>
        <v>1.0025845034264356</v>
      </c>
      <c r="E2436" s="24">
        <f t="shared" si="114"/>
        <v>1.5971060129657899</v>
      </c>
    </row>
    <row r="2437" spans="1:5" ht="15" customHeight="1" x14ac:dyDescent="0.2">
      <c r="A2437" s="3">
        <f>'Stocks Returns'!A2433</f>
        <v>45701</v>
      </c>
      <c r="B2437" s="5">
        <f>SUMPRODUCT('Stocks Returns'!B2433:E2433,$H$10:$K$10)</f>
        <v>1.1368765689821694E-2</v>
      </c>
      <c r="C2437" s="5">
        <f t="shared" si="112"/>
        <v>-1.1368765689821694E-2</v>
      </c>
      <c r="D2437" s="24">
        <f t="shared" si="113"/>
        <v>1.007762354795565</v>
      </c>
      <c r="E2437" s="24">
        <f t="shared" si="114"/>
        <v>1.6021761132921464</v>
      </c>
    </row>
    <row r="2438" spans="1:5" ht="15" customHeight="1" x14ac:dyDescent="0.2">
      <c r="A2438" s="3">
        <f>'Stocks Returns'!A2434</f>
        <v>45702</v>
      </c>
      <c r="B2438" s="5">
        <f>SUMPRODUCT('Stocks Returns'!B2434:E2434,$H$10:$K$10)</f>
        <v>-2.6210013022567465E-3</v>
      </c>
      <c r="C2438" s="5">
        <f t="shared" ref="C2438:C2501" si="115">-B2438</f>
        <v>2.6210013022567465E-3</v>
      </c>
      <c r="D2438" s="24">
        <f t="shared" ref="D2438:D2501" si="116">1+$H$13+$H$19*(B2438-$H$13)</f>
        <v>0.99824931324095167</v>
      </c>
      <c r="E2438" s="24">
        <f t="shared" ref="E2438:E2501" si="117">$H$22*D2438-$H$23*D2438^2-LN(1+$H$24*EXP(1-D2438^3))</f>
        <v>1.5927780824748428</v>
      </c>
    </row>
    <row r="2439" spans="1:5" ht="15" customHeight="1" x14ac:dyDescent="0.2">
      <c r="A2439" s="3">
        <f>'Stocks Returns'!A2435</f>
        <v>45705</v>
      </c>
      <c r="B2439" s="5">
        <f>SUMPRODUCT('Stocks Returns'!B2435:E2435,$H$10:$K$10)</f>
        <v>0</v>
      </c>
      <c r="C2439" s="5">
        <f t="shared" si="115"/>
        <v>0</v>
      </c>
      <c r="D2439" s="24">
        <f t="shared" si="116"/>
        <v>1.0000315941264861</v>
      </c>
      <c r="E2439" s="24">
        <f t="shared" si="117"/>
        <v>1.594566484021902</v>
      </c>
    </row>
    <row r="2440" spans="1:5" ht="15" customHeight="1" x14ac:dyDescent="0.2">
      <c r="A2440" s="3">
        <f>'Stocks Returns'!A2436</f>
        <v>45706</v>
      </c>
      <c r="B2440" s="5">
        <f>SUMPRODUCT('Stocks Returns'!B2436:E2436,$H$10:$K$10)</f>
        <v>1.0511802943067071E-2</v>
      </c>
      <c r="C2440" s="5">
        <f t="shared" si="115"/>
        <v>-1.0511802943067071E-2</v>
      </c>
      <c r="D2440" s="24">
        <f t="shared" si="116"/>
        <v>1.0071796201277718</v>
      </c>
      <c r="E2440" s="24">
        <f t="shared" si="117"/>
        <v>1.6016109235993676</v>
      </c>
    </row>
    <row r="2441" spans="1:5" ht="15" customHeight="1" x14ac:dyDescent="0.2">
      <c r="A2441" s="3">
        <f>'Stocks Returns'!A2437</f>
        <v>45707</v>
      </c>
      <c r="B2441" s="5">
        <f>SUMPRODUCT('Stocks Returns'!B2437:E2437,$H$10:$K$10)</f>
        <v>3.7644751614670873E-3</v>
      </c>
      <c r="C2441" s="5">
        <f t="shared" si="115"/>
        <v>-3.7644751614670873E-3</v>
      </c>
      <c r="D2441" s="24">
        <f t="shared" si="116"/>
        <v>1.0025914372362839</v>
      </c>
      <c r="E2441" s="24">
        <f t="shared" si="117"/>
        <v>1.5971128748117038</v>
      </c>
    </row>
    <row r="2442" spans="1:5" ht="15" customHeight="1" x14ac:dyDescent="0.2">
      <c r="A2442" s="3">
        <f>'Stocks Returns'!A2438</f>
        <v>45708</v>
      </c>
      <c r="B2442" s="5">
        <f>SUMPRODUCT('Stocks Returns'!B2438:E2438,$H$10:$K$10)</f>
        <v>-1.1344627432463433E-2</v>
      </c>
      <c r="C2442" s="5">
        <f t="shared" si="115"/>
        <v>1.1344627432463433E-2</v>
      </c>
      <c r="D2442" s="24">
        <f t="shared" si="116"/>
        <v>0.99231724747241112</v>
      </c>
      <c r="E2442" s="24">
        <f t="shared" si="117"/>
        <v>1.5867346931316004</v>
      </c>
    </row>
    <row r="2443" spans="1:5" ht="15" customHeight="1" x14ac:dyDescent="0.2">
      <c r="A2443" s="3">
        <f>'Stocks Returns'!A2439</f>
        <v>45709</v>
      </c>
      <c r="B2443" s="5">
        <f>SUMPRODUCT('Stocks Returns'!B2439:E2439,$H$10:$K$10)</f>
        <v>-9.1160176062762902E-3</v>
      </c>
      <c r="C2443" s="5">
        <f t="shared" si="115"/>
        <v>9.1160176062762902E-3</v>
      </c>
      <c r="D2443" s="24">
        <f t="shared" si="116"/>
        <v>0.99383270215421837</v>
      </c>
      <c r="E2443" s="24">
        <f t="shared" si="117"/>
        <v>1.5882918350741204</v>
      </c>
    </row>
    <row r="2444" spans="1:5" ht="15" customHeight="1" x14ac:dyDescent="0.2">
      <c r="A2444" s="3">
        <f>'Stocks Returns'!A2440</f>
        <v>45712</v>
      </c>
      <c r="B2444" s="5">
        <f>SUMPRODUCT('Stocks Returns'!B2440:E2440,$H$10:$K$10)</f>
        <v>3.2424328360901224E-3</v>
      </c>
      <c r="C2444" s="5">
        <f t="shared" si="115"/>
        <v>-3.2424328360901224E-3</v>
      </c>
      <c r="D2444" s="24">
        <f t="shared" si="116"/>
        <v>1.0022364484550275</v>
      </c>
      <c r="E2444" s="24">
        <f t="shared" si="117"/>
        <v>1.596761322018404</v>
      </c>
    </row>
    <row r="2445" spans="1:5" ht="15" customHeight="1" x14ac:dyDescent="0.2">
      <c r="A2445" s="3">
        <f>'Stocks Returns'!A2441</f>
        <v>45713</v>
      </c>
      <c r="B2445" s="5">
        <f>SUMPRODUCT('Stocks Returns'!B2441:E2441,$H$10:$K$10)</f>
        <v>4.9778800338971443E-3</v>
      </c>
      <c r="C2445" s="5">
        <f t="shared" si="115"/>
        <v>-4.9778800338971443E-3</v>
      </c>
      <c r="D2445" s="24">
        <f t="shared" si="116"/>
        <v>1.0034165525495362</v>
      </c>
      <c r="E2445" s="24">
        <f t="shared" si="117"/>
        <v>1.5979280455481577</v>
      </c>
    </row>
    <row r="2446" spans="1:5" ht="15" customHeight="1" x14ac:dyDescent="0.2">
      <c r="A2446" s="3">
        <f>'Stocks Returns'!A2442</f>
        <v>45714</v>
      </c>
      <c r="B2446" s="5">
        <f>SUMPRODUCT('Stocks Returns'!B2442:E2442,$H$10:$K$10)</f>
        <v>-4.3572213418901877E-3</v>
      </c>
      <c r="C2446" s="5">
        <f t="shared" si="115"/>
        <v>4.3572213418901877E-3</v>
      </c>
      <c r="D2446" s="24">
        <f t="shared" si="116"/>
        <v>0.99706868361400092</v>
      </c>
      <c r="E2446" s="24">
        <f t="shared" si="117"/>
        <v>1.5915864238268247</v>
      </c>
    </row>
    <row r="2447" spans="1:5" ht="15" customHeight="1" x14ac:dyDescent="0.2">
      <c r="A2447" s="3">
        <f>'Stocks Returns'!A2443</f>
        <v>45715</v>
      </c>
      <c r="B2447" s="5">
        <f>SUMPRODUCT('Stocks Returns'!B2443:E2443,$H$10:$K$10)</f>
        <v>1.0070938562170999E-2</v>
      </c>
      <c r="C2447" s="5">
        <f t="shared" si="115"/>
        <v>-1.0070938562170999E-2</v>
      </c>
      <c r="D2447" s="24">
        <f t="shared" si="116"/>
        <v>1.0068798323487624</v>
      </c>
      <c r="E2447" s="24">
        <f t="shared" si="117"/>
        <v>1.6013196249603314</v>
      </c>
    </row>
    <row r="2448" spans="1:5" ht="15" customHeight="1" x14ac:dyDescent="0.2">
      <c r="A2448" s="3">
        <f>'Stocks Returns'!A2444</f>
        <v>45716</v>
      </c>
      <c r="B2448" s="5">
        <f>SUMPRODUCT('Stocks Returns'!B2444:E2444,$H$10:$K$10)</f>
        <v>2.0418315181946645E-2</v>
      </c>
      <c r="C2448" s="5">
        <f t="shared" si="115"/>
        <v>-2.0418315181946645E-2</v>
      </c>
      <c r="D2448" s="24">
        <f t="shared" si="116"/>
        <v>1.0139160484502099</v>
      </c>
      <c r="E2448" s="24">
        <f t="shared" si="117"/>
        <v>1.6080600194139423</v>
      </c>
    </row>
    <row r="2449" spans="1:5" ht="15" customHeight="1" x14ac:dyDescent="0.2">
      <c r="A2449" s="3">
        <f>'Stocks Returns'!A2445</f>
        <v>45719</v>
      </c>
      <c r="B2449" s="5">
        <f>SUMPRODUCT('Stocks Returns'!B2445:E2445,$H$10:$K$10)</f>
        <v>-3.6607223607892257E-3</v>
      </c>
      <c r="C2449" s="5">
        <f t="shared" si="115"/>
        <v>3.6607223607892257E-3</v>
      </c>
      <c r="D2449" s="24">
        <f t="shared" si="116"/>
        <v>0.99754230292114954</v>
      </c>
      <c r="E2449" s="24">
        <f t="shared" si="117"/>
        <v>1.5920651340413485</v>
      </c>
    </row>
    <row r="2450" spans="1:5" ht="15" customHeight="1" x14ac:dyDescent="0.2">
      <c r="A2450" s="3">
        <f>'Stocks Returns'!A2446</f>
        <v>45720</v>
      </c>
      <c r="B2450" s="5">
        <f>SUMPRODUCT('Stocks Returns'!B2446:E2446,$H$10:$K$10)</f>
        <v>-2.4214360671707715E-2</v>
      </c>
      <c r="C2450" s="5">
        <f t="shared" si="115"/>
        <v>2.4214360671707715E-2</v>
      </c>
      <c r="D2450" s="24">
        <f t="shared" si="116"/>
        <v>0.98356582886972499</v>
      </c>
      <c r="E2450" s="24">
        <f t="shared" si="117"/>
        <v>1.5775664428344032</v>
      </c>
    </row>
    <row r="2451" spans="1:5" ht="15" customHeight="1" x14ac:dyDescent="0.2">
      <c r="A2451" s="3">
        <f>'Stocks Returns'!A2447</f>
        <v>45721</v>
      </c>
      <c r="B2451" s="5">
        <f>SUMPRODUCT('Stocks Returns'!B2447:E2447,$H$10:$K$10)</f>
        <v>3.0793855222501099E-3</v>
      </c>
      <c r="C2451" s="5">
        <f t="shared" si="115"/>
        <v>-3.0793855222501099E-3</v>
      </c>
      <c r="D2451" s="24">
        <f t="shared" si="116"/>
        <v>1.0021255762816164</v>
      </c>
      <c r="E2451" s="24">
        <f t="shared" si="117"/>
        <v>1.5966514192112675</v>
      </c>
    </row>
    <row r="2452" spans="1:5" ht="15" customHeight="1" x14ac:dyDescent="0.2">
      <c r="A2452" s="3">
        <f>'Stocks Returns'!A2448</f>
        <v>45722</v>
      </c>
      <c r="B2452" s="5">
        <f>SUMPRODUCT('Stocks Returns'!B2448:E2448,$H$10:$K$10)</f>
        <v>-2.4008987616657616E-2</v>
      </c>
      <c r="C2452" s="5">
        <f t="shared" si="115"/>
        <v>2.4008987616657616E-2</v>
      </c>
      <c r="D2452" s="24">
        <f t="shared" si="116"/>
        <v>0.98370548254715906</v>
      </c>
      <c r="E2452" s="24">
        <f t="shared" si="117"/>
        <v>1.577715089371498</v>
      </c>
    </row>
    <row r="2453" spans="1:5" ht="15" customHeight="1" x14ac:dyDescent="0.2">
      <c r="A2453" s="3">
        <f>'Stocks Returns'!A2449</f>
        <v>45723</v>
      </c>
      <c r="B2453" s="5">
        <f>SUMPRODUCT('Stocks Returns'!B2449:E2449,$H$10:$K$10)</f>
        <v>5.1585738130397706E-3</v>
      </c>
      <c r="C2453" s="5">
        <f t="shared" si="115"/>
        <v>-5.1585738130397706E-3</v>
      </c>
      <c r="D2453" s="24">
        <f t="shared" si="116"/>
        <v>1.0035394243193532</v>
      </c>
      <c r="E2453" s="24">
        <f t="shared" si="117"/>
        <v>1.5980492019772625</v>
      </c>
    </row>
    <row r="2454" spans="1:5" ht="15" customHeight="1" x14ac:dyDescent="0.2">
      <c r="A2454" s="3">
        <f>'Stocks Returns'!A2450</f>
        <v>45726</v>
      </c>
      <c r="B2454" s="5">
        <f>SUMPRODUCT('Stocks Returns'!B2450:E2450,$H$10:$K$10)</f>
        <v>-1.8221494372824099E-2</v>
      </c>
      <c r="C2454" s="5">
        <f t="shared" si="115"/>
        <v>1.8221494372824099E-2</v>
      </c>
      <c r="D2454" s="24">
        <f t="shared" si="116"/>
        <v>0.98764097795296579</v>
      </c>
      <c r="E2454" s="24">
        <f t="shared" si="117"/>
        <v>1.5818728859135833</v>
      </c>
    </row>
    <row r="2455" spans="1:5" ht="15" customHeight="1" x14ac:dyDescent="0.2">
      <c r="A2455" s="3">
        <f>'Stocks Returns'!A2451</f>
        <v>45727</v>
      </c>
      <c r="B2455" s="5">
        <f>SUMPRODUCT('Stocks Returns'!B2451:E2451,$H$10:$K$10)</f>
        <v>-2.6807939580081673E-2</v>
      </c>
      <c r="C2455" s="5">
        <f t="shared" si="115"/>
        <v>2.6807939580081673E-2</v>
      </c>
      <c r="D2455" s="24">
        <f t="shared" si="116"/>
        <v>0.98180219521203071</v>
      </c>
      <c r="E2455" s="24">
        <f t="shared" si="117"/>
        <v>1.5756827536180331</v>
      </c>
    </row>
    <row r="2456" spans="1:5" ht="15" customHeight="1" x14ac:dyDescent="0.2">
      <c r="A2456" s="3">
        <f>'Stocks Returns'!A2452</f>
        <v>45728</v>
      </c>
      <c r="B2456" s="5">
        <f>SUMPRODUCT('Stocks Returns'!B2452:E2452,$H$10:$K$10)</f>
        <v>1.5261985389178933E-3</v>
      </c>
      <c r="C2456" s="5">
        <f t="shared" si="115"/>
        <v>-1.5261985389178933E-3</v>
      </c>
      <c r="D2456" s="24">
        <f t="shared" si="116"/>
        <v>1.0010694091329504</v>
      </c>
      <c r="E2456" s="24">
        <f t="shared" si="117"/>
        <v>1.5956020121217698</v>
      </c>
    </row>
    <row r="2457" spans="1:5" ht="15" customHeight="1" x14ac:dyDescent="0.2">
      <c r="A2457" s="3">
        <f>'Stocks Returns'!A2453</f>
        <v>45729</v>
      </c>
      <c r="B2457" s="5">
        <f>SUMPRODUCT('Stocks Returns'!B2453:E2453,$H$10:$K$10)</f>
        <v>-1.1930451013522355E-2</v>
      </c>
      <c r="C2457" s="5">
        <f t="shared" si="115"/>
        <v>1.1930451013522355E-2</v>
      </c>
      <c r="D2457" s="24">
        <f t="shared" si="116"/>
        <v>0.99191888743729106</v>
      </c>
      <c r="E2457" s="24">
        <f t="shared" si="117"/>
        <v>1.5863238723859843</v>
      </c>
    </row>
    <row r="2458" spans="1:5" ht="15" customHeight="1" x14ac:dyDescent="0.2">
      <c r="A2458" s="3">
        <f>'Stocks Returns'!A2454</f>
        <v>45730</v>
      </c>
      <c r="B2458" s="5">
        <f>SUMPRODUCT('Stocks Returns'!B2454:E2454,$H$10:$K$10)</f>
        <v>1.1569118247159031E-2</v>
      </c>
      <c r="C2458" s="5">
        <f t="shared" si="115"/>
        <v>-1.1569118247159031E-2</v>
      </c>
      <c r="D2458" s="24">
        <f t="shared" si="116"/>
        <v>1.0078985945345544</v>
      </c>
      <c r="E2458" s="24">
        <f t="shared" si="117"/>
        <v>1.6023080522227413</v>
      </c>
    </row>
    <row r="2459" spans="1:5" ht="15" customHeight="1" x14ac:dyDescent="0.2">
      <c r="A2459" s="3">
        <f>'Stocks Returns'!A2455</f>
        <v>45733</v>
      </c>
      <c r="B2459" s="5">
        <f>SUMPRODUCT('Stocks Returns'!B2455:E2455,$H$10:$K$10)</f>
        <v>1.0152841785572183E-2</v>
      </c>
      <c r="C2459" s="5">
        <f t="shared" si="115"/>
        <v>-1.0152841785572183E-2</v>
      </c>
      <c r="D2459" s="24">
        <f t="shared" si="116"/>
        <v>1.0069355265406752</v>
      </c>
      <c r="E2459" s="24">
        <f t="shared" si="117"/>
        <v>1.6013737696219739</v>
      </c>
    </row>
    <row r="2460" spans="1:5" ht="15" customHeight="1" x14ac:dyDescent="0.2">
      <c r="A2460" s="3">
        <f>'Stocks Returns'!A2456</f>
        <v>45734</v>
      </c>
      <c r="B2460" s="5">
        <f>SUMPRODUCT('Stocks Returns'!B2456:E2456,$H$10:$K$10)</f>
        <v>-8.1940211538863994E-4</v>
      </c>
      <c r="C2460" s="5">
        <f t="shared" si="115"/>
        <v>8.1940211538863994E-4</v>
      </c>
      <c r="D2460" s="24">
        <f t="shared" si="116"/>
        <v>0.99947440068802196</v>
      </c>
      <c r="E2460" s="24">
        <f t="shared" si="117"/>
        <v>1.5940087402641512</v>
      </c>
    </row>
    <row r="2461" spans="1:5" ht="15" customHeight="1" x14ac:dyDescent="0.2">
      <c r="A2461" s="3">
        <f>'Stocks Returns'!A2457</f>
        <v>45735</v>
      </c>
      <c r="B2461" s="5">
        <f>SUMPRODUCT('Stocks Returns'!B2457:E2457,$H$10:$K$10)</f>
        <v>1.4568109189296432E-2</v>
      </c>
      <c r="C2461" s="5">
        <f t="shared" si="115"/>
        <v>-1.4568109189296432E-2</v>
      </c>
      <c r="D2461" s="24">
        <f t="shared" si="116"/>
        <v>1.0099379083752078</v>
      </c>
      <c r="E2461" s="24">
        <f t="shared" si="117"/>
        <v>1.6042739636452541</v>
      </c>
    </row>
    <row r="2462" spans="1:5" ht="15" customHeight="1" x14ac:dyDescent="0.2">
      <c r="A2462" s="3">
        <f>'Stocks Returns'!A2458</f>
        <v>45736</v>
      </c>
      <c r="B2462" s="5">
        <f>SUMPRODUCT('Stocks Returns'!B2458:E2458,$H$10:$K$10)</f>
        <v>-5.9638311406849951E-3</v>
      </c>
      <c r="C2462" s="5">
        <f t="shared" si="115"/>
        <v>5.9638311406849951E-3</v>
      </c>
      <c r="D2462" s="24">
        <f t="shared" si="116"/>
        <v>0.99597618895082041</v>
      </c>
      <c r="E2462" s="24">
        <f t="shared" si="117"/>
        <v>1.5904787854875493</v>
      </c>
    </row>
    <row r="2463" spans="1:5" ht="15" customHeight="1" x14ac:dyDescent="0.2">
      <c r="A2463" s="3">
        <f>'Stocks Returns'!A2459</f>
        <v>45737</v>
      </c>
      <c r="B2463" s="5">
        <f>SUMPRODUCT('Stocks Returns'!B2459:E2459,$H$10:$K$10)</f>
        <v>-9.3443493482704264E-3</v>
      </c>
      <c r="C2463" s="5">
        <f t="shared" si="115"/>
        <v>9.3443493482704264E-3</v>
      </c>
      <c r="D2463" s="24">
        <f t="shared" si="116"/>
        <v>0.99367743656966234</v>
      </c>
      <c r="E2463" s="24">
        <f t="shared" si="117"/>
        <v>1.588132715155802</v>
      </c>
    </row>
    <row r="2464" spans="1:5" ht="15" customHeight="1" x14ac:dyDescent="0.2">
      <c r="A2464" s="3">
        <f>'Stocks Returns'!A2460</f>
        <v>45740</v>
      </c>
      <c r="B2464" s="5">
        <f>SUMPRODUCT('Stocks Returns'!B2460:E2460,$H$10:$K$10)</f>
        <v>2.572182952895035E-2</v>
      </c>
      <c r="C2464" s="5">
        <f t="shared" si="115"/>
        <v>-2.572182952895035E-2</v>
      </c>
      <c r="D2464" s="24">
        <f t="shared" si="116"/>
        <v>1.0175224382061725</v>
      </c>
      <c r="E2464" s="24">
        <f t="shared" si="117"/>
        <v>1.6114360481623557</v>
      </c>
    </row>
    <row r="2465" spans="1:5" ht="15" customHeight="1" x14ac:dyDescent="0.2">
      <c r="A2465" s="3">
        <f>'Stocks Returns'!A2461</f>
        <v>45741</v>
      </c>
      <c r="B2465" s="5">
        <f>SUMPRODUCT('Stocks Returns'!B2461:E2461,$H$10:$K$10)</f>
        <v>-1.483942876055585E-4</v>
      </c>
      <c r="C2465" s="5">
        <f t="shared" si="115"/>
        <v>1.483942876055585E-4</v>
      </c>
      <c r="D2465" s="24">
        <f t="shared" si="116"/>
        <v>0.99993068601091439</v>
      </c>
      <c r="E2465" s="24">
        <f t="shared" si="117"/>
        <v>1.5944655682943358</v>
      </c>
    </row>
    <row r="2466" spans="1:5" ht="15" customHeight="1" x14ac:dyDescent="0.2">
      <c r="A2466" s="3">
        <f>'Stocks Returns'!A2462</f>
        <v>45742</v>
      </c>
      <c r="B2466" s="5">
        <f>SUMPRODUCT('Stocks Returns'!B2462:E2462,$H$10:$K$10)</f>
        <v>-1.4310862372007209E-3</v>
      </c>
      <c r="C2466" s="5">
        <f t="shared" si="115"/>
        <v>1.4310862372007209E-3</v>
      </c>
      <c r="D2466" s="24">
        <f t="shared" si="116"/>
        <v>0.99905845548518968</v>
      </c>
      <c r="E2466" s="24">
        <f t="shared" si="117"/>
        <v>1.5935915754774634</v>
      </c>
    </row>
    <row r="2467" spans="1:5" ht="15" customHeight="1" x14ac:dyDescent="0.2">
      <c r="A2467" s="3">
        <f>'Stocks Returns'!A2463</f>
        <v>45743</v>
      </c>
      <c r="B2467" s="5">
        <f>SUMPRODUCT('Stocks Returns'!B2463:E2463,$H$10:$K$10)</f>
        <v>1.3155882240560936E-2</v>
      </c>
      <c r="C2467" s="5">
        <f t="shared" si="115"/>
        <v>-1.3155882240560936E-2</v>
      </c>
      <c r="D2467" s="24">
        <f t="shared" si="116"/>
        <v>1.0089775940500676</v>
      </c>
      <c r="E2467" s="24">
        <f t="shared" si="117"/>
        <v>1.6033503241702429</v>
      </c>
    </row>
    <row r="2468" spans="1:5" ht="15" customHeight="1" x14ac:dyDescent="0.2">
      <c r="A2468" s="3">
        <f>'Stocks Returns'!A2464</f>
        <v>45744</v>
      </c>
      <c r="B2468" s="5">
        <f>SUMPRODUCT('Stocks Returns'!B2464:E2464,$H$10:$K$10)</f>
        <v>-2.1595440875387062E-2</v>
      </c>
      <c r="C2468" s="5">
        <f t="shared" si="115"/>
        <v>2.1595440875387062E-2</v>
      </c>
      <c r="D2468" s="24">
        <f t="shared" si="116"/>
        <v>0.98534669433122302</v>
      </c>
      <c r="E2468" s="24">
        <f t="shared" si="117"/>
        <v>1.5794563224672125</v>
      </c>
    </row>
    <row r="2469" spans="1:5" ht="15" customHeight="1" x14ac:dyDescent="0.2">
      <c r="A2469" s="3">
        <f>'Stocks Returns'!A2465</f>
        <v>45747</v>
      </c>
      <c r="B2469" s="5">
        <f>SUMPRODUCT('Stocks Returns'!B2465:E2465,$H$10:$K$10)</f>
        <v>2.0059354370115728E-2</v>
      </c>
      <c r="C2469" s="5">
        <f t="shared" si="115"/>
        <v>-2.0059354370115728E-2</v>
      </c>
      <c r="D2469" s="24">
        <f t="shared" si="116"/>
        <v>1.013671955098165</v>
      </c>
      <c r="E2469" s="24">
        <f t="shared" si="117"/>
        <v>1.6078295809464325</v>
      </c>
    </row>
    <row r="2470" spans="1:5" ht="15" customHeight="1" x14ac:dyDescent="0.2">
      <c r="A2470" s="3">
        <f>'Stocks Returns'!A2466</f>
        <v>45748</v>
      </c>
      <c r="B2470" s="5">
        <f>SUMPRODUCT('Stocks Returns'!B2466:E2466,$H$10:$K$10)</f>
        <v>-1.0638320858715185E-2</v>
      </c>
      <c r="C2470" s="5">
        <f t="shared" si="115"/>
        <v>1.0638320858715185E-2</v>
      </c>
      <c r="D2470" s="24">
        <f t="shared" si="116"/>
        <v>0.99279753594255993</v>
      </c>
      <c r="E2470" s="24">
        <f t="shared" si="117"/>
        <v>1.5872291738839821</v>
      </c>
    </row>
    <row r="2471" spans="1:5" ht="15" customHeight="1" x14ac:dyDescent="0.2">
      <c r="A2471" s="3">
        <f>'Stocks Returns'!A2467</f>
        <v>45749</v>
      </c>
      <c r="B2471" s="5">
        <f>SUMPRODUCT('Stocks Returns'!B2467:E2467,$H$10:$K$10)</f>
        <v>6.4651940688844126E-4</v>
      </c>
      <c r="C2471" s="5">
        <f t="shared" si="115"/>
        <v>-6.4651940688844126E-4</v>
      </c>
      <c r="D2471" s="24">
        <f t="shared" si="116"/>
        <v>1.0004712273231704</v>
      </c>
      <c r="E2471" s="24">
        <f t="shared" si="117"/>
        <v>1.5950056749650874</v>
      </c>
    </row>
    <row r="2472" spans="1:5" ht="15" customHeight="1" x14ac:dyDescent="0.2">
      <c r="A2472" s="3">
        <f>'Stocks Returns'!A2468</f>
        <v>45750</v>
      </c>
      <c r="B2472" s="5">
        <f>SUMPRODUCT('Stocks Returns'!B2468:E2468,$H$10:$K$10)</f>
        <v>-3.1613009573547068E-2</v>
      </c>
      <c r="C2472" s="5">
        <f t="shared" si="115"/>
        <v>3.1613009573547068E-2</v>
      </c>
      <c r="D2472" s="24">
        <f t="shared" si="116"/>
        <v>0.97853474761647419</v>
      </c>
      <c r="E2472" s="24">
        <f t="shared" si="117"/>
        <v>1.5721612176373143</v>
      </c>
    </row>
    <row r="2473" spans="1:5" ht="15" customHeight="1" x14ac:dyDescent="0.2">
      <c r="A2473" s="3">
        <f>'Stocks Returns'!A2469</f>
        <v>45751</v>
      </c>
      <c r="B2473" s="5">
        <f>SUMPRODUCT('Stocks Returns'!B2469:E2469,$H$10:$K$10)</f>
        <v>-7.9943724763638327E-2</v>
      </c>
      <c r="C2473" s="5">
        <f t="shared" si="115"/>
        <v>7.9943724763638327E-2</v>
      </c>
      <c r="D2473" s="24">
        <f t="shared" si="116"/>
        <v>0.94566986128721209</v>
      </c>
      <c r="E2473" s="24">
        <f t="shared" si="117"/>
        <v>1.5345107876588511</v>
      </c>
    </row>
    <row r="2474" spans="1:5" ht="15" customHeight="1" x14ac:dyDescent="0.2">
      <c r="A2474" s="3">
        <f>'Stocks Returns'!A2470</f>
        <v>45754</v>
      </c>
      <c r="B2474" s="5">
        <f>SUMPRODUCT('Stocks Returns'!B2470:E2470,$H$10:$K$10)</f>
        <v>1.5372592122588214E-3</v>
      </c>
      <c r="C2474" s="5">
        <f t="shared" si="115"/>
        <v>-1.5372592122588214E-3</v>
      </c>
      <c r="D2474" s="24">
        <f t="shared" si="116"/>
        <v>1.0010769303908222</v>
      </c>
      <c r="E2474" s="24">
        <f t="shared" si="117"/>
        <v>1.5956095010586309</v>
      </c>
    </row>
    <row r="2475" spans="1:5" ht="15" customHeight="1" x14ac:dyDescent="0.2">
      <c r="A2475" s="3">
        <f>'Stocks Returns'!A2471</f>
        <v>45755</v>
      </c>
      <c r="B2475" s="5">
        <f>SUMPRODUCT('Stocks Returns'!B2471:E2471,$H$10:$K$10)</f>
        <v>-1.756460779651672E-2</v>
      </c>
      <c r="C2475" s="5">
        <f t="shared" si="115"/>
        <v>1.756460779651672E-2</v>
      </c>
      <c r="D2475" s="24">
        <f t="shared" si="116"/>
        <v>0.98808766082485489</v>
      </c>
      <c r="E2475" s="24">
        <f t="shared" si="117"/>
        <v>1.5823409902167105</v>
      </c>
    </row>
    <row r="2476" spans="1:5" ht="15" customHeight="1" x14ac:dyDescent="0.2">
      <c r="A2476" s="3">
        <f>'Stocks Returns'!A2472</f>
        <v>45756</v>
      </c>
      <c r="B2476" s="5">
        <f>SUMPRODUCT('Stocks Returns'!B2472:E2472,$H$10:$K$10)</f>
        <v>9.3138473048520617E-2</v>
      </c>
      <c r="C2476" s="5">
        <f t="shared" si="115"/>
        <v>-9.3138473048520617E-2</v>
      </c>
      <c r="D2476" s="24">
        <f t="shared" si="116"/>
        <v>1.0633657557994802</v>
      </c>
      <c r="E2476" s="24">
        <f t="shared" si="117"/>
        <v>1.6495257911269667</v>
      </c>
    </row>
    <row r="2477" spans="1:5" ht="15" customHeight="1" x14ac:dyDescent="0.2">
      <c r="A2477" s="3">
        <f>'Stocks Returns'!A2473</f>
        <v>45757</v>
      </c>
      <c r="B2477" s="5">
        <f>SUMPRODUCT('Stocks Returns'!B2473:E2473,$H$10:$K$10)</f>
        <v>-3.2306546447230848E-2</v>
      </c>
      <c r="C2477" s="5">
        <f t="shared" si="115"/>
        <v>3.2306546447230848E-2</v>
      </c>
      <c r="D2477" s="24">
        <f t="shared" si="116"/>
        <v>0.97806314254236926</v>
      </c>
      <c r="E2477" s="24">
        <f t="shared" si="117"/>
        <v>1.5716495549151641</v>
      </c>
    </row>
    <row r="2478" spans="1:5" ht="15" customHeight="1" x14ac:dyDescent="0.2">
      <c r="A2478" s="3">
        <f>'Stocks Returns'!A2474</f>
        <v>45758</v>
      </c>
      <c r="B2478" s="5">
        <f>SUMPRODUCT('Stocks Returns'!B2474:E2474,$H$10:$K$10)</f>
        <v>2.4848403071092682E-2</v>
      </c>
      <c r="C2478" s="5">
        <f t="shared" si="115"/>
        <v>-2.4848403071092682E-2</v>
      </c>
      <c r="D2478" s="24">
        <f t="shared" si="116"/>
        <v>1.0169285082148292</v>
      </c>
      <c r="E2478" s="24">
        <f t="shared" si="117"/>
        <v>1.6108837507405007</v>
      </c>
    </row>
    <row r="2479" spans="1:5" ht="15" customHeight="1" x14ac:dyDescent="0.2">
      <c r="A2479" s="3">
        <f>'Stocks Returns'!A2475</f>
        <v>45761</v>
      </c>
      <c r="B2479" s="5">
        <f>SUMPRODUCT('Stocks Returns'!B2475:E2475,$H$10:$K$10)</f>
        <v>5.2508947346028255E-3</v>
      </c>
      <c r="C2479" s="5">
        <f t="shared" si="115"/>
        <v>-5.2508947346028255E-3</v>
      </c>
      <c r="D2479" s="24">
        <f t="shared" si="116"/>
        <v>1.0036022025460161</v>
      </c>
      <c r="E2479" s="24">
        <f t="shared" si="117"/>
        <v>1.5981110803199434</v>
      </c>
    </row>
    <row r="2480" spans="1:5" ht="15" customHeight="1" x14ac:dyDescent="0.2">
      <c r="A2480" s="3">
        <f>'Stocks Returns'!A2476</f>
        <v>45762</v>
      </c>
      <c r="B2480" s="5">
        <f>SUMPRODUCT('Stocks Returns'!B2476:E2476,$H$10:$K$10)</f>
        <v>1.407167317165536E-3</v>
      </c>
      <c r="C2480" s="5">
        <f t="shared" si="115"/>
        <v>-1.407167317165536E-3</v>
      </c>
      <c r="D2480" s="24">
        <f t="shared" si="116"/>
        <v>1.0009884679021588</v>
      </c>
      <c r="E2480" s="24">
        <f t="shared" si="117"/>
        <v>1.5955214043682757</v>
      </c>
    </row>
    <row r="2481" spans="1:5" ht="15" customHeight="1" x14ac:dyDescent="0.2">
      <c r="A2481" s="3">
        <f>'Stocks Returns'!A2477</f>
        <v>45763</v>
      </c>
      <c r="B2481" s="5">
        <f>SUMPRODUCT('Stocks Returns'!B2477:E2477,$H$10:$K$10)</f>
        <v>-1.3789479451993217E-2</v>
      </c>
      <c r="C2481" s="5">
        <f t="shared" si="115"/>
        <v>1.3789479451993217E-2</v>
      </c>
      <c r="D2481" s="24">
        <f t="shared" si="116"/>
        <v>0.99065474809913079</v>
      </c>
      <c r="E2481" s="24">
        <f t="shared" si="117"/>
        <v>1.5850160574544085</v>
      </c>
    </row>
    <row r="2482" spans="1:5" ht="15" customHeight="1" x14ac:dyDescent="0.2">
      <c r="A2482" s="3">
        <f>'Stocks Returns'!A2478</f>
        <v>45764</v>
      </c>
      <c r="B2482" s="5">
        <f>SUMPRODUCT('Stocks Returns'!B2478:E2478,$H$10:$K$10)</f>
        <v>-3.4475082573013176E-3</v>
      </c>
      <c r="C2482" s="5">
        <f t="shared" si="115"/>
        <v>3.4475082573013176E-3</v>
      </c>
      <c r="D2482" s="24">
        <f t="shared" si="116"/>
        <v>0.99768728851152133</v>
      </c>
      <c r="E2482" s="24">
        <f t="shared" si="117"/>
        <v>1.5922114996156167</v>
      </c>
    </row>
    <row r="2483" spans="1:5" ht="15" customHeight="1" x14ac:dyDescent="0.2">
      <c r="A2483" s="3">
        <f>'Stocks Returns'!A2479</f>
        <v>45765</v>
      </c>
      <c r="B2483" s="5">
        <f>SUMPRODUCT('Stocks Returns'!B2479:E2479,$H$10:$K$10)</f>
        <v>0</v>
      </c>
      <c r="C2483" s="5">
        <f t="shared" si="115"/>
        <v>0</v>
      </c>
      <c r="D2483" s="24">
        <f t="shared" si="116"/>
        <v>1.0000315941264861</v>
      </c>
      <c r="E2483" s="24">
        <f t="shared" si="117"/>
        <v>1.594566484021902</v>
      </c>
    </row>
    <row r="2484" spans="1:5" ht="15" customHeight="1" x14ac:dyDescent="0.2">
      <c r="A2484" s="3">
        <f>'Stocks Returns'!A2480</f>
        <v>45768</v>
      </c>
      <c r="B2484" s="5">
        <f>SUMPRODUCT('Stocks Returns'!B2480:E2480,$H$10:$K$10)</f>
        <v>-2.4883848685195609E-2</v>
      </c>
      <c r="C2484" s="5">
        <f t="shared" si="115"/>
        <v>2.4883848685195609E-2</v>
      </c>
      <c r="D2484" s="24">
        <f t="shared" si="116"/>
        <v>0.98311057702055316</v>
      </c>
      <c r="E2484" s="24">
        <f t="shared" si="117"/>
        <v>1.5770813515469069</v>
      </c>
    </row>
    <row r="2485" spans="1:5" ht="15" customHeight="1" x14ac:dyDescent="0.2">
      <c r="A2485" s="3">
        <f>'Stocks Returns'!A2481</f>
        <v>45769</v>
      </c>
      <c r="B2485" s="5">
        <f>SUMPRODUCT('Stocks Returns'!B2481:E2481,$H$10:$K$10)</f>
        <v>3.4236915251511041E-2</v>
      </c>
      <c r="C2485" s="5">
        <f t="shared" si="115"/>
        <v>-3.4236915251511041E-2</v>
      </c>
      <c r="D2485" s="24">
        <f t="shared" si="116"/>
        <v>1.0233126964975137</v>
      </c>
      <c r="E2485" s="24">
        <f t="shared" si="117"/>
        <v>1.6167436182920105</v>
      </c>
    </row>
    <row r="2486" spans="1:5" ht="15" customHeight="1" x14ac:dyDescent="0.2">
      <c r="A2486" s="3">
        <f>'Stocks Returns'!A2482</f>
        <v>45770</v>
      </c>
      <c r="B2486" s="5">
        <f>SUMPRODUCT('Stocks Returns'!B2482:E2482,$H$10:$K$10)</f>
        <v>1.1361982224906806E-2</v>
      </c>
      <c r="C2486" s="5">
        <f t="shared" si="115"/>
        <v>-1.1361982224906806E-2</v>
      </c>
      <c r="D2486" s="24">
        <f t="shared" si="116"/>
        <v>1.0077577420394228</v>
      </c>
      <c r="E2486" s="24">
        <f t="shared" si="117"/>
        <v>1.6021716448314116</v>
      </c>
    </row>
    <row r="2487" spans="1:5" ht="15" customHeight="1" x14ac:dyDescent="0.2">
      <c r="A2487" s="3">
        <f>'Stocks Returns'!A2483</f>
        <v>45771</v>
      </c>
      <c r="B2487" s="5">
        <f>SUMPRODUCT('Stocks Returns'!B2483:E2483,$H$10:$K$10)</f>
        <v>1.3207751889775875E-2</v>
      </c>
      <c r="C2487" s="5">
        <f t="shared" si="115"/>
        <v>-1.3207751889775875E-2</v>
      </c>
      <c r="D2487" s="24">
        <f t="shared" si="116"/>
        <v>1.0090128654115338</v>
      </c>
      <c r="E2487" s="24">
        <f t="shared" si="117"/>
        <v>1.6033843149787539</v>
      </c>
    </row>
    <row r="2488" spans="1:5" ht="15" customHeight="1" x14ac:dyDescent="0.2">
      <c r="A2488" s="3">
        <f>'Stocks Returns'!A2484</f>
        <v>45772</v>
      </c>
      <c r="B2488" s="5">
        <f>SUMPRODUCT('Stocks Returns'!B2484:E2484,$H$10:$K$10)</f>
        <v>-1.856154386430285E-3</v>
      </c>
      <c r="C2488" s="5">
        <f t="shared" si="115"/>
        <v>1.856154386430285E-3</v>
      </c>
      <c r="D2488" s="24">
        <f t="shared" si="116"/>
        <v>0.99876940914371359</v>
      </c>
      <c r="E2488" s="24">
        <f t="shared" si="117"/>
        <v>1.593301274811612</v>
      </c>
    </row>
    <row r="2489" spans="1:5" ht="15" customHeight="1" x14ac:dyDescent="0.2">
      <c r="A2489" s="3">
        <f>'Stocks Returns'!A2485</f>
        <v>45775</v>
      </c>
      <c r="B2489" s="5">
        <f>SUMPRODUCT('Stocks Returns'!B2485:E2485,$H$10:$K$10)</f>
        <v>6.6652101986819914E-3</v>
      </c>
      <c r="C2489" s="5">
        <f t="shared" si="115"/>
        <v>-6.6652101986819914E-3</v>
      </c>
      <c r="D2489" s="24">
        <f t="shared" si="116"/>
        <v>1.00456393706159</v>
      </c>
      <c r="E2489" s="24">
        <f t="shared" si="117"/>
        <v>1.5990570429796271</v>
      </c>
    </row>
    <row r="2490" spans="1:5" ht="15" customHeight="1" x14ac:dyDescent="0.2">
      <c r="A2490" s="3">
        <f>'Stocks Returns'!A2486</f>
        <v>45776</v>
      </c>
      <c r="B2490" s="5">
        <f>SUMPRODUCT('Stocks Returns'!B2486:E2486,$H$10:$K$10)</f>
        <v>9.1254879810913278E-3</v>
      </c>
      <c r="C2490" s="5">
        <f t="shared" si="115"/>
        <v>-9.1254879810913278E-3</v>
      </c>
      <c r="D2490" s="24">
        <f t="shared" si="116"/>
        <v>1.0062369259536283</v>
      </c>
      <c r="E2490" s="24">
        <f t="shared" si="117"/>
        <v>1.6006936952554509</v>
      </c>
    </row>
    <row r="2491" spans="1:5" ht="15" customHeight="1" x14ac:dyDescent="0.2">
      <c r="A2491" s="3">
        <f>'Stocks Returns'!A2487</f>
        <v>45777</v>
      </c>
      <c r="B2491" s="5">
        <f>SUMPRODUCT('Stocks Returns'!B2487:E2487,$H$10:$K$10)</f>
        <v>1.0888991536826511E-2</v>
      </c>
      <c r="C2491" s="5">
        <f t="shared" si="115"/>
        <v>-1.0888991536826511E-2</v>
      </c>
      <c r="D2491" s="24">
        <f t="shared" si="116"/>
        <v>1.0074361083715282</v>
      </c>
      <c r="E2491" s="24">
        <f t="shared" si="117"/>
        <v>1.6018598593598798</v>
      </c>
    </row>
    <row r="2492" spans="1:5" ht="15" customHeight="1" x14ac:dyDescent="0.2">
      <c r="A2492" s="3">
        <f>'Stocks Returns'!A2488</f>
        <v>45778</v>
      </c>
      <c r="B2492" s="5">
        <f>SUMPRODUCT('Stocks Returns'!B2488:E2488,$H$10:$K$10)</f>
        <v>-8.2315376947493767E-3</v>
      </c>
      <c r="C2492" s="5">
        <f t="shared" si="115"/>
        <v>8.2315376947493767E-3</v>
      </c>
      <c r="D2492" s="24">
        <f t="shared" si="116"/>
        <v>0.99443414849405665</v>
      </c>
      <c r="E2492" s="24">
        <f t="shared" si="117"/>
        <v>1.5889073124696758</v>
      </c>
    </row>
    <row r="2493" spans="1:5" ht="15" customHeight="1" x14ac:dyDescent="0.2">
      <c r="A2493" s="3">
        <f>'Stocks Returns'!A2489</f>
        <v>45779</v>
      </c>
      <c r="B2493" s="5">
        <f>SUMPRODUCT('Stocks Returns'!B2489:E2489,$H$10:$K$10)</f>
        <v>1.707283354898019E-2</v>
      </c>
      <c r="C2493" s="5">
        <f t="shared" si="115"/>
        <v>-1.707283354898019E-2</v>
      </c>
      <c r="D2493" s="24">
        <f t="shared" si="116"/>
        <v>1.0116411209397926</v>
      </c>
      <c r="E2493" s="24">
        <f t="shared" si="117"/>
        <v>1.6059028706864875</v>
      </c>
    </row>
    <row r="2494" spans="1:5" ht="15" customHeight="1" x14ac:dyDescent="0.2">
      <c r="A2494" s="3">
        <f>'Stocks Returns'!A2490</f>
        <v>45782</v>
      </c>
      <c r="B2494" s="5">
        <f>SUMPRODUCT('Stocks Returns'!B2490:E2490,$H$10:$K$10)</f>
        <v>2.4050277929866535E-3</v>
      </c>
      <c r="C2494" s="5">
        <f t="shared" si="115"/>
        <v>-2.4050277929866535E-3</v>
      </c>
      <c r="D2494" s="24">
        <f t="shared" si="116"/>
        <v>1.001667013025717</v>
      </c>
      <c r="E2494" s="24">
        <f t="shared" si="117"/>
        <v>1.5961963408728086</v>
      </c>
    </row>
    <row r="2495" spans="1:5" ht="15" customHeight="1" x14ac:dyDescent="0.2">
      <c r="A2495" s="3">
        <f>'Stocks Returns'!A2491</f>
        <v>45783</v>
      </c>
      <c r="B2495" s="5">
        <f>SUMPRODUCT('Stocks Returns'!B2491:E2491,$H$10:$K$10)</f>
        <v>-3.3430126710028958E-3</v>
      </c>
      <c r="C2495" s="5">
        <f t="shared" si="115"/>
        <v>3.3430126710028958E-3</v>
      </c>
      <c r="D2495" s="24">
        <f t="shared" si="116"/>
        <v>0.99775834551020426</v>
      </c>
      <c r="E2495" s="24">
        <f t="shared" si="117"/>
        <v>1.5922832023808648</v>
      </c>
    </row>
    <row r="2496" spans="1:5" ht="15" customHeight="1" x14ac:dyDescent="0.2">
      <c r="A2496" s="3">
        <f>'Stocks Returns'!A2492</f>
        <v>45784</v>
      </c>
      <c r="B2496" s="5">
        <f>SUMPRODUCT('Stocks Returns'!B2492:E2492,$H$10:$K$10)</f>
        <v>7.051354578976615E-3</v>
      </c>
      <c r="C2496" s="5">
        <f t="shared" si="115"/>
        <v>-7.051354578976615E-3</v>
      </c>
      <c r="D2496" s="24">
        <f t="shared" si="116"/>
        <v>1.0048265152401903</v>
      </c>
      <c r="E2496" s="24">
        <f t="shared" si="117"/>
        <v>1.5993146664977467</v>
      </c>
    </row>
    <row r="2497" spans="1:5" ht="15" customHeight="1" x14ac:dyDescent="0.2">
      <c r="A2497" s="3">
        <f>'Stocks Returns'!A2493</f>
        <v>45785</v>
      </c>
      <c r="B2497" s="5">
        <f>SUMPRODUCT('Stocks Returns'!B2493:E2493,$H$10:$K$10)</f>
        <v>5.4609572878125149E-3</v>
      </c>
      <c r="C2497" s="5">
        <f t="shared" si="115"/>
        <v>-5.4609572878125149E-3</v>
      </c>
      <c r="D2497" s="24">
        <f t="shared" si="116"/>
        <v>1.0037450450821988</v>
      </c>
      <c r="E2497" s="24">
        <f t="shared" si="117"/>
        <v>1.5982518161336299</v>
      </c>
    </row>
    <row r="2498" spans="1:5" ht="15" customHeight="1" x14ac:dyDescent="0.2">
      <c r="A2498" s="3">
        <f>'Stocks Returns'!A2494</f>
        <v>45786</v>
      </c>
      <c r="B2498" s="5">
        <f>SUMPRODUCT('Stocks Returns'!B2494:E2494,$H$10:$K$10)</f>
        <v>1.2935173566404369E-2</v>
      </c>
      <c r="C2498" s="5">
        <f t="shared" si="115"/>
        <v>-1.2935173566404369E-2</v>
      </c>
      <c r="D2498" s="24">
        <f t="shared" si="116"/>
        <v>1.0088275121516412</v>
      </c>
      <c r="E2498" s="24">
        <f t="shared" si="117"/>
        <v>1.6032056344702121</v>
      </c>
    </row>
    <row r="2499" spans="1:5" ht="15" customHeight="1" x14ac:dyDescent="0.2">
      <c r="A2499" s="3">
        <f>'Stocks Returns'!A2495</f>
        <v>45789</v>
      </c>
      <c r="B2499" s="5">
        <f>SUMPRODUCT('Stocks Returns'!B2495:E2495,$H$10:$K$10)</f>
        <v>1.6549480334169673E-2</v>
      </c>
      <c r="C2499" s="5">
        <f t="shared" si="115"/>
        <v>-1.6549480334169673E-2</v>
      </c>
      <c r="D2499" s="24">
        <f t="shared" si="116"/>
        <v>1.0112852407537216</v>
      </c>
      <c r="E2499" s="24">
        <f t="shared" si="117"/>
        <v>1.6055634964977428</v>
      </c>
    </row>
    <row r="2500" spans="1:5" ht="15" customHeight="1" x14ac:dyDescent="0.2">
      <c r="A2500" s="3">
        <f>'Stocks Returns'!A2496</f>
        <v>45790</v>
      </c>
      <c r="B2500" s="5">
        <f>SUMPRODUCT('Stocks Returns'!B2496:E2496,$H$10:$K$10)</f>
        <v>2.4973043373852847E-3</v>
      </c>
      <c r="C2500" s="5">
        <f t="shared" si="115"/>
        <v>-2.4973043373852847E-3</v>
      </c>
      <c r="D2500" s="24">
        <f t="shared" si="116"/>
        <v>1.0017297610759082</v>
      </c>
      <c r="E2500" s="24">
        <f t="shared" si="117"/>
        <v>1.5962586619165133</v>
      </c>
    </row>
    <row r="2501" spans="1:5" ht="15" customHeight="1" x14ac:dyDescent="0.2">
      <c r="A2501" s="3">
        <f>'Stocks Returns'!A2497</f>
        <v>45791</v>
      </c>
      <c r="B2501" s="5">
        <f>SUMPRODUCT('Stocks Returns'!B2497:E2497,$H$10:$K$10)</f>
        <v>-1.2522981587771561E-3</v>
      </c>
      <c r="C2501" s="5">
        <f t="shared" si="115"/>
        <v>1.2522981587771561E-3</v>
      </c>
      <c r="D2501" s="24">
        <f t="shared" si="116"/>
        <v>0.99918003137851774</v>
      </c>
      <c r="E2501" s="24">
        <f t="shared" si="117"/>
        <v>1.5937135793081572</v>
      </c>
    </row>
    <row r="2502" spans="1:5" ht="15" customHeight="1" x14ac:dyDescent="0.2">
      <c r="A2502" s="3">
        <f>'Stocks Returns'!A2498</f>
        <v>45792</v>
      </c>
      <c r="B2502" s="5">
        <f>SUMPRODUCT('Stocks Returns'!B2498:E2498,$H$10:$K$10)</f>
        <v>1.528018811002285E-2</v>
      </c>
      <c r="C2502" s="5">
        <f t="shared" ref="C2502:C2524" si="118">-B2502</f>
        <v>-1.528018811002285E-2</v>
      </c>
      <c r="D2502" s="24">
        <f t="shared" ref="D2502:D2524" si="119">1+$H$13+$H$19*(B2502-$H$13)</f>
        <v>1.0104221220413017</v>
      </c>
      <c r="E2502" s="24">
        <f t="shared" ref="E2502:E2524" si="120">$H$22*D2502-$H$23*D2502^2-LN(1+$H$24*EXP(1-D2502^3))</f>
        <v>1.6047382585275165</v>
      </c>
    </row>
    <row r="2503" spans="1:5" ht="15" customHeight="1" x14ac:dyDescent="0.2">
      <c r="A2503" s="3">
        <f>'Stocks Returns'!A2499</f>
        <v>45793</v>
      </c>
      <c r="B2503" s="5">
        <f>SUMPRODUCT('Stocks Returns'!B2499:E2499,$H$10:$K$10)</f>
        <v>7.6588088091478585E-3</v>
      </c>
      <c r="C2503" s="5">
        <f t="shared" si="118"/>
        <v>-7.6588088091478585E-3</v>
      </c>
      <c r="D2503" s="24">
        <f t="shared" si="119"/>
        <v>1.0052395841167068</v>
      </c>
      <c r="E2503" s="24">
        <f t="shared" si="120"/>
        <v>1.5997193774252749</v>
      </c>
    </row>
    <row r="2504" spans="1:5" ht="15" customHeight="1" x14ac:dyDescent="0.2">
      <c r="A2504" s="3">
        <f>'Stocks Returns'!A2500</f>
        <v>45796</v>
      </c>
      <c r="B2504" s="5">
        <f>SUMPRODUCT('Stocks Returns'!B2500:E2500,$H$10:$K$10)</f>
        <v>6.1341883495674744E-3</v>
      </c>
      <c r="C2504" s="5">
        <f t="shared" si="118"/>
        <v>-6.1341883495674744E-3</v>
      </c>
      <c r="D2504" s="24">
        <f t="shared" si="119"/>
        <v>1.0042028422041922</v>
      </c>
      <c r="E2504" s="24">
        <f t="shared" si="120"/>
        <v>1.5987023072180198</v>
      </c>
    </row>
    <row r="2505" spans="1:5" ht="15" customHeight="1" x14ac:dyDescent="0.2">
      <c r="A2505" s="3">
        <f>'Stocks Returns'!A2501</f>
        <v>45797</v>
      </c>
      <c r="B2505" s="5">
        <f>SUMPRODUCT('Stocks Returns'!B2501:E2501,$H$10:$K$10)</f>
        <v>-2.3880608568475807E-3</v>
      </c>
      <c r="C2505" s="5">
        <f t="shared" si="118"/>
        <v>2.3880608568475807E-3</v>
      </c>
      <c r="D2505" s="24">
        <f t="shared" si="119"/>
        <v>0.99840771274382989</v>
      </c>
      <c r="E2505" s="24">
        <f t="shared" si="120"/>
        <v>1.5929375392582954</v>
      </c>
    </row>
    <row r="2506" spans="1:5" ht="15" customHeight="1" x14ac:dyDescent="0.2">
      <c r="A2506" s="3">
        <f>'Stocks Returns'!A2502</f>
        <v>45798</v>
      </c>
      <c r="B2506" s="5">
        <f>SUMPRODUCT('Stocks Returns'!B2502:E2502,$H$10:$K$10)</f>
        <v>-2.3466193727680815E-2</v>
      </c>
      <c r="C2506" s="5">
        <f t="shared" si="118"/>
        <v>2.3466193727680815E-2</v>
      </c>
      <c r="D2506" s="24">
        <f t="shared" si="119"/>
        <v>0.98407458239166323</v>
      </c>
      <c r="E2506" s="24">
        <f t="shared" si="120"/>
        <v>1.5781075935188875</v>
      </c>
    </row>
    <row r="2507" spans="1:5" ht="15" customHeight="1" x14ac:dyDescent="0.2">
      <c r="A2507" s="3">
        <f>'Stocks Returns'!A2503</f>
        <v>45799</v>
      </c>
      <c r="B2507" s="5">
        <f>SUMPRODUCT('Stocks Returns'!B2503:E2503,$H$10:$K$10)</f>
        <v>-2.4333943369757617E-3</v>
      </c>
      <c r="C2507" s="5">
        <f t="shared" si="118"/>
        <v>2.4333943369757617E-3</v>
      </c>
      <c r="D2507" s="24">
        <f t="shared" si="119"/>
        <v>0.99837688597734264</v>
      </c>
      <c r="E2507" s="24">
        <f t="shared" si="120"/>
        <v>1.5929065145694661</v>
      </c>
    </row>
    <row r="2508" spans="1:5" ht="15" customHeight="1" x14ac:dyDescent="0.2">
      <c r="A2508" s="3">
        <f>'Stocks Returns'!A2504</f>
        <v>45800</v>
      </c>
      <c r="B2508" s="5">
        <f>SUMPRODUCT('Stocks Returns'!B2504:E2504,$H$10:$K$10)</f>
        <v>-1.3871764404870562E-2</v>
      </c>
      <c r="C2508" s="5">
        <f t="shared" si="118"/>
        <v>1.3871764404870562E-2</v>
      </c>
      <c r="D2508" s="24">
        <f t="shared" si="119"/>
        <v>0.99059879433117426</v>
      </c>
      <c r="E2508" s="24">
        <f t="shared" si="120"/>
        <v>1.5849580254006281</v>
      </c>
    </row>
    <row r="2509" spans="1:5" ht="15" customHeight="1" x14ac:dyDescent="0.2">
      <c r="A2509" s="3">
        <f>'Stocks Returns'!A2505</f>
        <v>45803</v>
      </c>
      <c r="B2509" s="5">
        <f>SUMPRODUCT('Stocks Returns'!B2505:E2505,$H$10:$K$10)</f>
        <v>0</v>
      </c>
      <c r="C2509" s="5">
        <f t="shared" si="118"/>
        <v>0</v>
      </c>
      <c r="D2509" s="24">
        <f t="shared" si="119"/>
        <v>1.0000315941264861</v>
      </c>
      <c r="E2509" s="24">
        <f t="shared" si="120"/>
        <v>1.594566484021902</v>
      </c>
    </row>
    <row r="2510" spans="1:5" ht="15" customHeight="1" x14ac:dyDescent="0.2">
      <c r="A2510" s="3">
        <f>'Stocks Returns'!A2506</f>
        <v>45804</v>
      </c>
      <c r="B2510" s="5">
        <f>SUMPRODUCT('Stocks Returns'!B2506:E2506,$H$10:$K$10)</f>
        <v>1.8390785644317433E-2</v>
      </c>
      <c r="C2510" s="5">
        <f t="shared" si="118"/>
        <v>-1.8390785644317433E-2</v>
      </c>
      <c r="D2510" s="24">
        <f t="shared" si="119"/>
        <v>1.012537328364622</v>
      </c>
      <c r="E2510" s="24">
        <f t="shared" si="120"/>
        <v>1.6067552136344798</v>
      </c>
    </row>
    <row r="2511" spans="1:5" ht="15" customHeight="1" x14ac:dyDescent="0.2">
      <c r="A2511" s="3">
        <f>'Stocks Returns'!A2507</f>
        <v>45805</v>
      </c>
      <c r="B2511" s="5">
        <f>SUMPRODUCT('Stocks Returns'!B2507:E2507,$H$10:$K$10)</f>
        <v>-5.2425615360571741E-4</v>
      </c>
      <c r="C2511" s="5">
        <f t="shared" si="118"/>
        <v>5.2425615360571741E-4</v>
      </c>
      <c r="D2511" s="24">
        <f t="shared" si="119"/>
        <v>0.9996750999420343</v>
      </c>
      <c r="E2511" s="24">
        <f t="shared" si="120"/>
        <v>1.5942097807594984</v>
      </c>
    </row>
    <row r="2512" spans="1:5" ht="15" customHeight="1" x14ac:dyDescent="0.2">
      <c r="A2512" s="3">
        <f>'Stocks Returns'!A2508</f>
        <v>45806</v>
      </c>
      <c r="B2512" s="5">
        <f>SUMPRODUCT('Stocks Returns'!B2508:E2508,$H$10:$K$10)</f>
        <v>7.7346473296516236E-3</v>
      </c>
      <c r="C2512" s="5">
        <f t="shared" si="118"/>
        <v>-7.7346473296516236E-3</v>
      </c>
      <c r="D2512" s="24">
        <f t="shared" si="119"/>
        <v>1.0052911543106493</v>
      </c>
      <c r="E2512" s="24">
        <f t="shared" si="120"/>
        <v>1.5997698557435092</v>
      </c>
    </row>
    <row r="2513" spans="1:5" ht="15" customHeight="1" x14ac:dyDescent="0.2">
      <c r="A2513" s="3">
        <f>'Stocks Returns'!A2509</f>
        <v>45807</v>
      </c>
      <c r="B2513" s="5">
        <f>SUMPRODUCT('Stocks Returns'!B2509:E2509,$H$10:$K$10)</f>
        <v>6.9830292091538687E-3</v>
      </c>
      <c r="C2513" s="5">
        <f t="shared" si="118"/>
        <v>-6.9830292091538687E-3</v>
      </c>
      <c r="D2513" s="24">
        <f t="shared" si="119"/>
        <v>1.0047800539887108</v>
      </c>
      <c r="E2513" s="24">
        <f t="shared" si="120"/>
        <v>1.5992691022088947</v>
      </c>
    </row>
    <row r="2514" spans="1:5" ht="15" customHeight="1" x14ac:dyDescent="0.2">
      <c r="A2514" s="3">
        <f>'Stocks Returns'!A2510</f>
        <v>45810</v>
      </c>
      <c r="B2514" s="5">
        <f>SUMPRODUCT('Stocks Returns'!B2510:E2510,$H$10:$K$10)</f>
        <v>2.9605336386351738E-3</v>
      </c>
      <c r="C2514" s="5">
        <f t="shared" si="118"/>
        <v>-2.9605336386351738E-3</v>
      </c>
      <c r="D2514" s="24">
        <f t="shared" si="119"/>
        <v>1.0020447570007582</v>
      </c>
      <c r="E2514" s="24">
        <f t="shared" si="120"/>
        <v>1.5965712754240529</v>
      </c>
    </row>
    <row r="2515" spans="1:5" ht="15" customHeight="1" x14ac:dyDescent="0.2">
      <c r="A2515" s="3">
        <f>'Stocks Returns'!A2511</f>
        <v>45811</v>
      </c>
      <c r="B2515" s="5">
        <f>SUMPRODUCT('Stocks Returns'!B2511:E2511,$H$10:$K$10)</f>
        <v>6.2927336068200855E-3</v>
      </c>
      <c r="C2515" s="5">
        <f t="shared" si="118"/>
        <v>-6.2927336068200855E-3</v>
      </c>
      <c r="D2515" s="24">
        <f t="shared" si="119"/>
        <v>1.0043106529791239</v>
      </c>
      <c r="E2515" s="24">
        <f t="shared" si="120"/>
        <v>1.5988082744718159</v>
      </c>
    </row>
    <row r="2516" spans="1:5" ht="15" customHeight="1" x14ac:dyDescent="0.2">
      <c r="A2516" s="3">
        <f>'Stocks Returns'!A2512</f>
        <v>45812</v>
      </c>
      <c r="B2516" s="5">
        <f>SUMPRODUCT('Stocks Returns'!B2512:E2512,$H$10:$K$10)</f>
        <v>6.299736238117754E-3</v>
      </c>
      <c r="C2516" s="5">
        <f t="shared" si="118"/>
        <v>-6.299736238117754E-3</v>
      </c>
      <c r="D2516" s="24">
        <f t="shared" si="119"/>
        <v>1.0043154147684064</v>
      </c>
      <c r="E2516" s="24">
        <f t="shared" si="120"/>
        <v>1.5988129537551197</v>
      </c>
    </row>
    <row r="2517" spans="1:5" ht="15" customHeight="1" x14ac:dyDescent="0.2">
      <c r="A2517" s="3">
        <f>'Stocks Returns'!A2513</f>
        <v>45813</v>
      </c>
      <c r="B2517" s="5">
        <f>SUMPRODUCT('Stocks Returns'!B2513:E2513,$H$10:$K$10)</f>
        <v>-3.4536879806442312E-3</v>
      </c>
      <c r="C2517" s="5">
        <f t="shared" si="118"/>
        <v>3.4536879806442312E-3</v>
      </c>
      <c r="D2517" s="24">
        <f t="shared" si="119"/>
        <v>0.99768308629964808</v>
      </c>
      <c r="E2517" s="24">
        <f t="shared" si="120"/>
        <v>1.5922072585843914</v>
      </c>
    </row>
    <row r="2518" spans="1:5" ht="15" customHeight="1" x14ac:dyDescent="0.2">
      <c r="A2518" s="3">
        <f>'Stocks Returns'!A2514</f>
        <v>45814</v>
      </c>
      <c r="B2518" s="5">
        <f>SUMPRODUCT('Stocks Returns'!B2514:E2514,$H$10:$K$10)</f>
        <v>9.774325282022862E-3</v>
      </c>
      <c r="C2518" s="5">
        <f t="shared" si="118"/>
        <v>-9.774325282022862E-3</v>
      </c>
      <c r="D2518" s="24">
        <f t="shared" si="119"/>
        <v>1.0066781353182617</v>
      </c>
      <c r="E2518" s="24">
        <f t="shared" si="120"/>
        <v>1.6011234343135483</v>
      </c>
    </row>
    <row r="2519" spans="1:5" ht="15" customHeight="1" x14ac:dyDescent="0.2">
      <c r="A2519" s="3">
        <f>'Stocks Returns'!A2515</f>
        <v>45817</v>
      </c>
      <c r="B2519" s="5">
        <f>SUMPRODUCT('Stocks Returns'!B2515:E2515,$H$10:$K$10)</f>
        <v>-5.5416334280053272E-3</v>
      </c>
      <c r="C2519" s="5">
        <f t="shared" si="118"/>
        <v>5.5416334280053272E-3</v>
      </c>
      <c r="D2519" s="24">
        <f t="shared" si="119"/>
        <v>0.99626328339544257</v>
      </c>
      <c r="E2519" s="24">
        <f t="shared" si="120"/>
        <v>1.5907703186710007</v>
      </c>
    </row>
    <row r="2520" spans="1:5" ht="15" customHeight="1" x14ac:dyDescent="0.2">
      <c r="A2520" s="3">
        <f>'Stocks Returns'!A2516</f>
        <v>45818</v>
      </c>
      <c r="B2520" s="5">
        <f>SUMPRODUCT('Stocks Returns'!B2516:E2516,$H$10:$K$10)</f>
        <v>1.1988556040315188E-2</v>
      </c>
      <c r="C2520" s="5">
        <f t="shared" si="118"/>
        <v>-1.1988556040315188E-2</v>
      </c>
      <c r="D2520" s="24">
        <f t="shared" si="119"/>
        <v>1.0081838122339006</v>
      </c>
      <c r="E2520" s="24">
        <f t="shared" si="120"/>
        <v>1.6025840219317349</v>
      </c>
    </row>
    <row r="2521" spans="1:5" ht="15" customHeight="1" x14ac:dyDescent="0.2">
      <c r="A2521" s="3">
        <f>'Stocks Returns'!A2517</f>
        <v>45819</v>
      </c>
      <c r="B2521" s="5">
        <f>SUMPRODUCT('Stocks Returns'!B2517:E2517,$H$10:$K$10)</f>
        <v>6.5711550015870356E-3</v>
      </c>
      <c r="C2521" s="5">
        <f t="shared" si="118"/>
        <v>-6.5711550015870356E-3</v>
      </c>
      <c r="D2521" s="24">
        <f t="shared" si="119"/>
        <v>1.0044999795275653</v>
      </c>
      <c r="E2521" s="24">
        <f t="shared" si="120"/>
        <v>1.5989942501213319</v>
      </c>
    </row>
    <row r="2522" spans="1:5" ht="15" customHeight="1" x14ac:dyDescent="0.2">
      <c r="A2522" s="3">
        <f>'Stocks Returns'!A2518</f>
        <v>45820</v>
      </c>
      <c r="B2522" s="5">
        <f>SUMPRODUCT('Stocks Returns'!B2518:E2518,$H$10:$K$10)</f>
        <v>-6.492188019538654E-3</v>
      </c>
      <c r="C2522" s="5">
        <f t="shared" si="118"/>
        <v>6.492188019538654E-3</v>
      </c>
      <c r="D2522" s="24">
        <f t="shared" si="119"/>
        <v>0.99561690627319988</v>
      </c>
      <c r="E2522" s="24">
        <f t="shared" si="120"/>
        <v>1.5901134872622025</v>
      </c>
    </row>
    <row r="2523" spans="1:5" ht="15" customHeight="1" x14ac:dyDescent="0.2">
      <c r="A2523" s="3">
        <f>'Stocks Returns'!A2519</f>
        <v>45821</v>
      </c>
      <c r="B2523" s="5">
        <f>SUMPRODUCT('Stocks Returns'!B2519:E2519,$H$10:$K$10)</f>
        <v>-4.8354911718834E-2</v>
      </c>
      <c r="C2523" s="5">
        <f t="shared" si="118"/>
        <v>4.8354911718834E-2</v>
      </c>
      <c r="D2523" s="24">
        <f t="shared" si="119"/>
        <v>0.96715025415767908</v>
      </c>
      <c r="E2523" s="24">
        <f t="shared" si="120"/>
        <v>1.5595736613276732</v>
      </c>
    </row>
    <row r="2524" spans="1:5" ht="15" customHeight="1" x14ac:dyDescent="0.2">
      <c r="A2524" s="3">
        <f>'Stocks Returns'!A2520</f>
        <v>45824</v>
      </c>
      <c r="B2524" s="5">
        <f>SUMPRODUCT('Stocks Returns'!B2520:E2520,$H$10:$K$10)</f>
        <v>9.6478761378156249E-3</v>
      </c>
      <c r="C2524" s="5">
        <f t="shared" si="118"/>
        <v>-9.6478761378156249E-3</v>
      </c>
      <c r="D2524" s="24">
        <f t="shared" si="119"/>
        <v>1.0065921499002008</v>
      </c>
      <c r="E2524" s="24">
        <f t="shared" si="120"/>
        <v>1.6010397461804908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S2545"/>
  <sheetViews>
    <sheetView topLeftCell="G1" zoomScale="125" zoomScaleNormal="125" workbookViewId="0">
      <pane ySplit="5" topLeftCell="A6" activePane="bottomLeft" state="frozen"/>
      <selection pane="bottomLeft" activeCell="K20" sqref="K20"/>
    </sheetView>
  </sheetViews>
  <sheetFormatPr baseColWidth="10" defaultColWidth="8.6640625" defaultRowHeight="15" x14ac:dyDescent="0.2"/>
  <cols>
    <col min="1" max="1" width="12" customWidth="1"/>
    <col min="2" max="5" width="14" customWidth="1"/>
    <col min="7" max="7" width="46" customWidth="1"/>
    <col min="8" max="8" width="15" customWidth="1"/>
    <col min="9" max="11" width="14" customWidth="1"/>
    <col min="12" max="12" width="3" customWidth="1"/>
    <col min="13" max="14" width="12" customWidth="1"/>
    <col min="15" max="18" width="10" customWidth="1"/>
  </cols>
  <sheetData>
    <row r="2" spans="1:19" ht="15.75" customHeight="1" x14ac:dyDescent="0.2">
      <c r="A2" s="6" t="s">
        <v>102</v>
      </c>
    </row>
    <row r="3" spans="1:19" ht="15" customHeight="1" x14ac:dyDescent="0.2">
      <c r="A3" s="2"/>
      <c r="G3" s="8" t="s">
        <v>60</v>
      </c>
      <c r="H3" s="7">
        <v>45853</v>
      </c>
      <c r="M3" s="8" t="s">
        <v>61</v>
      </c>
    </row>
    <row r="4" spans="1:19" ht="15" customHeight="1" x14ac:dyDescent="0.2">
      <c r="G4" s="8" t="s">
        <v>62</v>
      </c>
      <c r="H4" s="12" t="s">
        <v>103</v>
      </c>
      <c r="M4" s="2"/>
    </row>
    <row r="5" spans="1:19" ht="23.25" customHeight="1" x14ac:dyDescent="0.2">
      <c r="A5" s="11" t="s">
        <v>0</v>
      </c>
      <c r="B5" s="11" t="s">
        <v>64</v>
      </c>
      <c r="C5" s="11" t="s">
        <v>65</v>
      </c>
      <c r="D5" s="11" t="s">
        <v>66</v>
      </c>
      <c r="E5" s="11" t="s">
        <v>67</v>
      </c>
      <c r="G5" s="8" t="s">
        <v>68</v>
      </c>
      <c r="H5" s="9">
        <f>COUNT($B$6:$B$2545)</f>
        <v>2540</v>
      </c>
      <c r="M5" s="11" t="s">
        <v>69</v>
      </c>
      <c r="N5" s="11" t="s">
        <v>70</v>
      </c>
      <c r="O5" s="11" t="s">
        <v>71</v>
      </c>
      <c r="P5" s="11" t="s">
        <v>72</v>
      </c>
      <c r="Q5" s="11" t="s">
        <v>73</v>
      </c>
      <c r="R5" s="11" t="s">
        <v>74</v>
      </c>
      <c r="S5" s="11" t="s">
        <v>75</v>
      </c>
    </row>
    <row r="6" spans="1:19" ht="15" customHeight="1" x14ac:dyDescent="0.2">
      <c r="A6" s="3">
        <f>'Stocks Returns'!A2</f>
        <v>42298</v>
      </c>
      <c r="B6" s="5">
        <f>SUMPRODUCT('Stocks Returns'!B2:E2,$H$10:$K$10)</f>
        <v>-1.0013056338382528E-2</v>
      </c>
      <c r="C6" s="5">
        <f t="shared" ref="C6:C69" si="0">-B6</f>
        <v>1.0013056338382528E-2</v>
      </c>
      <c r="D6" s="24">
        <f t="shared" ref="D6:D69" si="1">1+$H$13+$H$19*(B6-$H$13)</f>
        <v>0.99336492393088616</v>
      </c>
      <c r="E6" s="24">
        <f t="shared" ref="E6:E69" si="2">$H$22*D6-$H$23*D6^2-LN(1+$H$24*EXP(1-D6^3))</f>
        <v>1.5878121560003762</v>
      </c>
      <c r="G6" s="8" t="s">
        <v>76</v>
      </c>
      <c r="H6" s="25">
        <v>0.03</v>
      </c>
      <c r="M6" s="26">
        <v>6.2458207755593199E-4</v>
      </c>
      <c r="N6" s="27">
        <v>4.1555753646615803E-2</v>
      </c>
      <c r="O6" s="28">
        <v>8.9992057626133201E-2</v>
      </c>
      <c r="P6" s="28">
        <v>0.76267839461092302</v>
      </c>
      <c r="Q6" s="28">
        <v>0</v>
      </c>
      <c r="R6" s="28">
        <v>0.14732954776294399</v>
      </c>
      <c r="S6" s="5">
        <f t="shared" ref="S6:S36" si="3">(M6-$H$13)/N6</f>
        <v>1.260776159542039E-2</v>
      </c>
    </row>
    <row r="7" spans="1:19" ht="15" customHeight="1" x14ac:dyDescent="0.2">
      <c r="A7" s="3">
        <f>'Stocks Returns'!A3</f>
        <v>42299</v>
      </c>
      <c r="B7" s="5">
        <f>SUMPRODUCT('Stocks Returns'!B3:E3,$H$10:$K$10)</f>
        <v>1.5744271318218789E-2</v>
      </c>
      <c r="C7" s="5">
        <f t="shared" si="0"/>
        <v>-1.5744271318218789E-2</v>
      </c>
      <c r="D7" s="24">
        <f t="shared" si="1"/>
        <v>1.0105193041501825</v>
      </c>
      <c r="E7" s="24">
        <f t="shared" si="2"/>
        <v>1.6048313275760426</v>
      </c>
      <c r="G7" s="8" t="s">
        <v>77</v>
      </c>
      <c r="H7" s="9">
        <f>ROUNDUP(H5*H6,0)</f>
        <v>77</v>
      </c>
      <c r="M7" s="26">
        <v>6.2907736244074096E-4</v>
      </c>
      <c r="N7" s="27">
        <v>4.1557403401862099E-2</v>
      </c>
      <c r="O7" s="28">
        <v>8.4908967102487395E-2</v>
      </c>
      <c r="P7" s="28">
        <v>0.77365485857004201</v>
      </c>
      <c r="Q7" s="28">
        <v>0</v>
      </c>
      <c r="R7" s="28">
        <v>0.14143617432746999</v>
      </c>
      <c r="S7" s="5">
        <f t="shared" si="3"/>
        <v>1.271543158434401E-2</v>
      </c>
    </row>
    <row r="8" spans="1:19" ht="15" customHeight="1" x14ac:dyDescent="0.2">
      <c r="A8" s="3">
        <f>'Stocks Returns'!A4</f>
        <v>42300</v>
      </c>
      <c r="B8" s="5">
        <f>SUMPRODUCT('Stocks Returns'!B4:E4,$H$10:$K$10)</f>
        <v>8.0665167509785096E-3</v>
      </c>
      <c r="C8" s="5">
        <f t="shared" si="0"/>
        <v>-8.0665167509785096E-3</v>
      </c>
      <c r="D8" s="24">
        <f t="shared" si="1"/>
        <v>1.0054059196084006</v>
      </c>
      <c r="E8" s="24">
        <f t="shared" si="2"/>
        <v>1.5998821525741165</v>
      </c>
      <c r="M8" s="26">
        <v>6.3357264732555004E-4</v>
      </c>
      <c r="N8" s="27">
        <v>4.1562506402907498E-2</v>
      </c>
      <c r="O8" s="28">
        <v>8.0995291189505603E-2</v>
      </c>
      <c r="P8" s="28">
        <v>0.78716250273029498</v>
      </c>
      <c r="Q8" s="28">
        <v>0</v>
      </c>
      <c r="R8" s="28">
        <v>0.1318422060802</v>
      </c>
      <c r="S8" s="5">
        <f t="shared" si="3"/>
        <v>1.2822027610608478E-2</v>
      </c>
    </row>
    <row r="9" spans="1:19" ht="23.25" customHeight="1" x14ac:dyDescent="0.2">
      <c r="A9" s="3">
        <f>'Stocks Returns'!A5</f>
        <v>42303</v>
      </c>
      <c r="B9" s="5">
        <f>SUMPRODUCT('Stocks Returns'!B5:E5,$H$10:$K$10)</f>
        <v>1.0953330168746582E-2</v>
      </c>
      <c r="C9" s="5">
        <f t="shared" si="0"/>
        <v>-1.0953330168746582E-2</v>
      </c>
      <c r="D9" s="24">
        <f t="shared" si="1"/>
        <v>1.0073285373446341</v>
      </c>
      <c r="E9" s="24">
        <f t="shared" si="2"/>
        <v>1.6017554883493759</v>
      </c>
      <c r="G9" s="8" t="s">
        <v>78</v>
      </c>
      <c r="H9" s="29" t="s">
        <v>79</v>
      </c>
      <c r="I9" s="29" t="s">
        <v>19</v>
      </c>
      <c r="J9" s="29" t="s">
        <v>20</v>
      </c>
      <c r="K9" s="29" t="s">
        <v>21</v>
      </c>
      <c r="M9" s="26">
        <v>6.3806793221035901E-4</v>
      </c>
      <c r="N9" s="27">
        <v>4.1580129022544501E-2</v>
      </c>
      <c r="O9" s="28">
        <v>7.3590648494669703E-2</v>
      </c>
      <c r="P9" s="28">
        <v>0.79311400220031603</v>
      </c>
      <c r="Q9" s="28">
        <v>0</v>
      </c>
      <c r="R9" s="28">
        <v>0.13329534930501399</v>
      </c>
      <c r="S9" s="5">
        <f t="shared" si="3"/>
        <v>1.2924704713099845E-2</v>
      </c>
    </row>
    <row r="10" spans="1:19" ht="15" customHeight="1" x14ac:dyDescent="0.2">
      <c r="A10" s="3">
        <f>'Stocks Returns'!A6</f>
        <v>42304</v>
      </c>
      <c r="B10" s="5">
        <f>SUMPRODUCT('Stocks Returns'!B6:E6,$H$10:$K$10)</f>
        <v>-8.8973986417503308E-3</v>
      </c>
      <c r="C10" s="5">
        <f t="shared" si="0"/>
        <v>8.8973986417503308E-3</v>
      </c>
      <c r="D10" s="24">
        <f t="shared" si="1"/>
        <v>0.99410795195684321</v>
      </c>
      <c r="E10" s="24">
        <f t="shared" si="2"/>
        <v>1.5885736836091466</v>
      </c>
      <c r="H10" s="14">
        <v>0</v>
      </c>
      <c r="I10" s="14">
        <v>0.87042952789346395</v>
      </c>
      <c r="J10" s="14">
        <v>0.12957047210653699</v>
      </c>
      <c r="K10" s="14">
        <v>0</v>
      </c>
      <c r="M10" s="26">
        <v>6.4256321709516701E-4</v>
      </c>
      <c r="N10" s="27">
        <v>4.16072680752528E-2</v>
      </c>
      <c r="O10" s="28">
        <v>6.5559967774832195E-2</v>
      </c>
      <c r="P10" s="28">
        <v>0.79771045185345202</v>
      </c>
      <c r="Q10" s="28">
        <v>0</v>
      </c>
      <c r="R10" s="28">
        <v>0.13672958037171601</v>
      </c>
      <c r="S10" s="5">
        <f t="shared" si="3"/>
        <v>1.3024315209873245E-2</v>
      </c>
    </row>
    <row r="11" spans="1:19" ht="15" customHeight="1" x14ac:dyDescent="0.2">
      <c r="A11" s="3">
        <f>'Stocks Returns'!A7</f>
        <v>42305</v>
      </c>
      <c r="B11" s="5">
        <f>SUMPRODUCT('Stocks Returns'!B7:E7,$H$10:$K$10)</f>
        <v>1.6861505089245069E-2</v>
      </c>
      <c r="C11" s="5">
        <f t="shared" si="0"/>
        <v>-1.6861505089245069E-2</v>
      </c>
      <c r="D11" s="24">
        <f t="shared" si="1"/>
        <v>1.0112633818416861</v>
      </c>
      <c r="E11" s="24">
        <f t="shared" si="2"/>
        <v>1.6055426345260542</v>
      </c>
      <c r="G11" s="8" t="s">
        <v>80</v>
      </c>
      <c r="H11" s="20">
        <f>SUM(H10:K10)</f>
        <v>1.0000000000000009</v>
      </c>
      <c r="M11" s="26">
        <v>6.4705850197997598E-4</v>
      </c>
      <c r="N11" s="27">
        <v>4.16336122518009E-2</v>
      </c>
      <c r="O11" s="28">
        <v>5.9171860718634998E-2</v>
      </c>
      <c r="P11" s="28">
        <v>0.80586222730669199</v>
      </c>
      <c r="Q11" s="28">
        <v>0</v>
      </c>
      <c r="R11" s="28">
        <v>0.134965911974673</v>
      </c>
      <c r="S11" s="5">
        <f t="shared" si="3"/>
        <v>1.3124046407838716E-2</v>
      </c>
    </row>
    <row r="12" spans="1:19" ht="15" customHeight="1" x14ac:dyDescent="0.2">
      <c r="A12" s="3">
        <f>'Stocks Returns'!A8</f>
        <v>42306</v>
      </c>
      <c r="B12" s="5">
        <f>SUMPRODUCT('Stocks Returns'!B8:E8,$H$10:$K$10)</f>
        <v>-7.0949108126185864E-3</v>
      </c>
      <c r="C12" s="5">
        <f t="shared" si="0"/>
        <v>7.0949108126185864E-3</v>
      </c>
      <c r="D12" s="24">
        <f t="shared" si="1"/>
        <v>0.99530840885104488</v>
      </c>
      <c r="E12" s="24">
        <f t="shared" si="2"/>
        <v>1.5897994161717779</v>
      </c>
      <c r="G12" s="8" t="s">
        <v>81</v>
      </c>
      <c r="H12" s="30">
        <f>'1_Bonds'!E77</f>
        <v>2.5688709047045233E-2</v>
      </c>
      <c r="M12" s="26">
        <v>6.5155378686478495E-4</v>
      </c>
      <c r="N12" s="27">
        <v>4.1660855638328803E-2</v>
      </c>
      <c r="O12" s="28">
        <v>5.3278120677147697E-2</v>
      </c>
      <c r="P12" s="28">
        <v>0.81508405267064599</v>
      </c>
      <c r="Q12" s="28">
        <v>0</v>
      </c>
      <c r="R12" s="28">
        <v>0.131637826652206</v>
      </c>
      <c r="S12" s="5">
        <f t="shared" si="3"/>
        <v>1.3223366053398354E-2</v>
      </c>
    </row>
    <row r="13" spans="1:19" ht="15" customHeight="1" x14ac:dyDescent="0.2">
      <c r="A13" s="3">
        <f>'Stocks Returns'!A9</f>
        <v>42307</v>
      </c>
      <c r="B13" s="5">
        <f>SUMPRODUCT('Stocks Returns'!B9:E9,$H$10:$K$10)</f>
        <v>-7.8500635921949814E-3</v>
      </c>
      <c r="C13" s="5">
        <f t="shared" si="0"/>
        <v>7.8500635921949814E-3</v>
      </c>
      <c r="D13" s="24">
        <f t="shared" si="1"/>
        <v>0.99480547709984701</v>
      </c>
      <c r="E13" s="24">
        <f t="shared" si="2"/>
        <v>1.5892865894322168</v>
      </c>
      <c r="G13" s="8" t="s">
        <v>82</v>
      </c>
      <c r="H13" s="22">
        <f>(1+H12)^(1/252)-1</f>
        <v>1.0065704266137843E-4</v>
      </c>
      <c r="M13" s="26">
        <v>6.5604907174959403E-4</v>
      </c>
      <c r="N13" s="27">
        <v>4.1697972100573001E-2</v>
      </c>
      <c r="O13" s="28">
        <v>4.7253415096425701E-2</v>
      </c>
      <c r="P13" s="28">
        <v>0.82402240510984004</v>
      </c>
      <c r="Q13" s="28">
        <v>0</v>
      </c>
      <c r="R13" s="28">
        <v>0.12872417979373399</v>
      </c>
      <c r="S13" s="5">
        <f t="shared" si="3"/>
        <v>1.3319401426732299E-2</v>
      </c>
    </row>
    <row r="14" spans="1:19" ht="15" customHeight="1" x14ac:dyDescent="0.2">
      <c r="A14" s="3">
        <f>'Stocks Returns'!A10</f>
        <v>42310</v>
      </c>
      <c r="B14" s="5">
        <f>SUMPRODUCT('Stocks Returns'!B10:E10,$H$10:$K$10)</f>
        <v>-2.4868745847090538E-2</v>
      </c>
      <c r="C14" s="5">
        <f t="shared" si="0"/>
        <v>2.4868745847090538E-2</v>
      </c>
      <c r="D14" s="24">
        <f t="shared" si="1"/>
        <v>0.98347103471808661</v>
      </c>
      <c r="E14" s="24">
        <f t="shared" si="2"/>
        <v>1.5774655015023684</v>
      </c>
      <c r="G14" s="8" t="s">
        <v>83</v>
      </c>
      <c r="H14" s="22">
        <f>AVERAGE($B$6:$B$2545)</f>
        <v>7.1898306013691798E-4</v>
      </c>
      <c r="M14" s="26">
        <v>6.60544356634403E-4</v>
      </c>
      <c r="N14" s="27">
        <v>4.1553377455109002E-2</v>
      </c>
      <c r="O14" s="28">
        <v>3.9714342642640302E-2</v>
      </c>
      <c r="P14" s="28">
        <v>0.82968293340403199</v>
      </c>
      <c r="Q14" s="28">
        <v>0</v>
      </c>
      <c r="R14" s="28">
        <v>0.130602723953328</v>
      </c>
      <c r="S14" s="5">
        <f t="shared" si="3"/>
        <v>1.3473930358076976E-2</v>
      </c>
    </row>
    <row r="15" spans="1:19" ht="15" customHeight="1" x14ac:dyDescent="0.2">
      <c r="A15" s="3">
        <f>'Stocks Returns'!A11</f>
        <v>42311</v>
      </c>
      <c r="B15" s="5">
        <f>SUMPRODUCT('Stocks Returns'!B11:E11,$H$10:$K$10)</f>
        <v>3.0826861677367628E-2</v>
      </c>
      <c r="C15" s="5">
        <f t="shared" si="0"/>
        <v>-3.0826861677367628E-2</v>
      </c>
      <c r="D15" s="24">
        <f t="shared" si="1"/>
        <v>1.0205643093293757</v>
      </c>
      <c r="E15" s="24">
        <f t="shared" si="2"/>
        <v>1.6142417551086092</v>
      </c>
      <c r="G15" s="8" t="s">
        <v>84</v>
      </c>
      <c r="H15" s="5">
        <f>-SMALL($B$6:$B$2545,H7)</f>
        <v>2.9377075699417148E-2</v>
      </c>
      <c r="M15" s="26">
        <v>6.6503964151921197E-4</v>
      </c>
      <c r="N15" s="27">
        <v>4.1787443958894097E-2</v>
      </c>
      <c r="O15" s="28">
        <v>3.7170537989415803E-2</v>
      </c>
      <c r="P15" s="28">
        <v>0.84615564314426295</v>
      </c>
      <c r="Q15" s="28">
        <v>0</v>
      </c>
      <c r="R15" s="28">
        <v>0.116673818866322</v>
      </c>
      <c r="S15" s="5">
        <f t="shared" si="3"/>
        <v>1.3506033042198303E-2</v>
      </c>
    </row>
    <row r="16" spans="1:19" ht="15" customHeight="1" x14ac:dyDescent="0.2">
      <c r="A16" s="3">
        <f>'Stocks Returns'!A12</f>
        <v>42312</v>
      </c>
      <c r="B16" s="5">
        <f>SUMPRODUCT('Stocks Returns'!B12:E12,$H$10:$K$10)</f>
        <v>5.4793428008571687E-3</v>
      </c>
      <c r="C16" s="5">
        <f t="shared" si="0"/>
        <v>-5.4793428008571687E-3</v>
      </c>
      <c r="D16" s="24">
        <f t="shared" si="1"/>
        <v>1.0036828617576197</v>
      </c>
      <c r="E16" s="24">
        <f t="shared" si="2"/>
        <v>1.5981905600291304</v>
      </c>
      <c r="G16" s="8" t="s">
        <v>85</v>
      </c>
      <c r="H16" s="5">
        <f>-(SUMIF($B$6:$B$2545,"&lt;"&amp;-H15)+(-H15)*(H7-COUNTIF($B$6:$B$2545,"&lt;"&amp;-H15)))/H7</f>
        <v>4.2857275294662343E-2</v>
      </c>
      <c r="M16" s="26">
        <v>6.6953492640401996E-4</v>
      </c>
      <c r="N16" s="27">
        <v>4.1657208748794597E-2</v>
      </c>
      <c r="O16" s="28">
        <v>3.41004124650435E-2</v>
      </c>
      <c r="P16" s="28">
        <v>0.85076350725396399</v>
      </c>
      <c r="Q16" s="28">
        <v>8.7395369886739804E-3</v>
      </c>
      <c r="R16" s="28">
        <v>0.106396543292318</v>
      </c>
      <c r="S16" s="5">
        <f t="shared" si="3"/>
        <v>1.3656169024025229E-2</v>
      </c>
    </row>
    <row r="17" spans="1:19" ht="15" customHeight="1" x14ac:dyDescent="0.2">
      <c r="A17" s="3">
        <f>'Stocks Returns'!A13</f>
        <v>42313</v>
      </c>
      <c r="B17" s="5">
        <f>SUMPRODUCT('Stocks Returns'!B13:E13,$H$10:$K$10)</f>
        <v>7.2532254362253981E-3</v>
      </c>
      <c r="C17" s="5">
        <f t="shared" si="0"/>
        <v>-7.2532254362253981E-3</v>
      </c>
      <c r="D17" s="24">
        <f t="shared" si="1"/>
        <v>1.004864267592775</v>
      </c>
      <c r="E17" s="24">
        <f t="shared" si="2"/>
        <v>1.5993516835982318</v>
      </c>
      <c r="G17" s="8" t="s">
        <v>86</v>
      </c>
      <c r="H17" s="5">
        <f>(H14-H13)/H16</f>
        <v>1.4427562490248859E-2</v>
      </c>
      <c r="M17" s="26">
        <v>6.7403021128882904E-4</v>
      </c>
      <c r="N17" s="27">
        <v>4.1703806701440201E-2</v>
      </c>
      <c r="O17" s="28">
        <v>2.87186593893792E-2</v>
      </c>
      <c r="P17" s="28">
        <v>0.849159311600864</v>
      </c>
      <c r="Q17" s="28">
        <v>1.8463855386190001E-2</v>
      </c>
      <c r="R17" s="28">
        <v>0.103658173623567</v>
      </c>
      <c r="S17" s="5">
        <f t="shared" si="3"/>
        <v>1.3748700993467096E-2</v>
      </c>
    </row>
    <row r="18" spans="1:19" ht="15" customHeight="1" x14ac:dyDescent="0.2">
      <c r="A18" s="3">
        <f>'Stocks Returns'!A14</f>
        <v>42314</v>
      </c>
      <c r="B18" s="5">
        <f>SUMPRODUCT('Stocks Returns'!B14:E14,$H$10:$K$10)</f>
        <v>-5.7630629410156406E-3</v>
      </c>
      <c r="C18" s="5">
        <f t="shared" si="0"/>
        <v>5.7630629410156406E-3</v>
      </c>
      <c r="D18" s="24">
        <f t="shared" si="1"/>
        <v>0.99619541953353252</v>
      </c>
      <c r="E18" s="24">
        <f t="shared" si="2"/>
        <v>1.5907014350994446</v>
      </c>
      <c r="M18" s="26">
        <v>6.7852549617363801E-4</v>
      </c>
      <c r="N18" s="27">
        <v>4.1933110882098897E-2</v>
      </c>
      <c r="O18" s="28">
        <v>2.3336906313714999E-2</v>
      </c>
      <c r="P18" s="28">
        <v>0.847555115947763</v>
      </c>
      <c r="Q18" s="28">
        <v>2.8188173783706E-2</v>
      </c>
      <c r="R18" s="28">
        <v>0.10091980395481601</v>
      </c>
      <c r="S18" s="5">
        <f t="shared" si="3"/>
        <v>1.3780719850168561E-2</v>
      </c>
    </row>
    <row r="19" spans="1:19" ht="15" customHeight="1" x14ac:dyDescent="0.2">
      <c r="A19" s="3">
        <f>'Stocks Returns'!A15</f>
        <v>42317</v>
      </c>
      <c r="B19" s="5">
        <f>SUMPRODUCT('Stocks Returns'!B15:E15,$H$10:$K$10)</f>
        <v>-7.9424567327480329E-3</v>
      </c>
      <c r="C19" s="5">
        <f t="shared" si="0"/>
        <v>7.9424567327480329E-3</v>
      </c>
      <c r="D19" s="24">
        <f t="shared" si="1"/>
        <v>0.99474394326823867</v>
      </c>
      <c r="E19" s="24">
        <f t="shared" si="2"/>
        <v>1.5892237761777102</v>
      </c>
      <c r="G19" s="8" t="s">
        <v>87</v>
      </c>
      <c r="H19" s="14">
        <v>0.66600000000000004</v>
      </c>
      <c r="M19" s="26">
        <v>6.8302078105844698E-4</v>
      </c>
      <c r="N19" s="27">
        <v>4.1988567343386199E-2</v>
      </c>
      <c r="O19" s="28">
        <v>1.6941672794145601E-2</v>
      </c>
      <c r="P19" s="28">
        <v>0.84670101710231604</v>
      </c>
      <c r="Q19" s="28">
        <v>3.5513836506909702E-2</v>
      </c>
      <c r="R19" s="28">
        <v>0.100843473596629</v>
      </c>
      <c r="S19" s="5">
        <f t="shared" si="3"/>
        <v>1.3869578679225864E-2</v>
      </c>
    </row>
    <row r="20" spans="1:19" ht="15" customHeight="1" x14ac:dyDescent="0.2">
      <c r="A20" s="3">
        <f>'Stocks Returns'!A16</f>
        <v>42318</v>
      </c>
      <c r="B20" s="5">
        <f>SUMPRODUCT('Stocks Returns'!B16:E16,$H$10:$K$10)</f>
        <v>1.4286293704136005E-2</v>
      </c>
      <c r="C20" s="5">
        <f t="shared" si="0"/>
        <v>-1.4286293704136005E-2</v>
      </c>
      <c r="D20" s="24">
        <f t="shared" si="1"/>
        <v>1.0095482910592035</v>
      </c>
      <c r="E20" s="24">
        <f t="shared" si="2"/>
        <v>1.6038996791884206</v>
      </c>
      <c r="G20" s="8" t="s">
        <v>88</v>
      </c>
      <c r="H20" s="20">
        <f>1-H19</f>
        <v>0.33399999999999996</v>
      </c>
      <c r="M20" s="26">
        <v>6.8751606594325595E-4</v>
      </c>
      <c r="N20" s="27">
        <v>4.2048113608757202E-2</v>
      </c>
      <c r="O20" s="28">
        <v>1.2491495773268401E-2</v>
      </c>
      <c r="P20" s="28">
        <v>0.84727784416860197</v>
      </c>
      <c r="Q20" s="28">
        <v>4.5104001369520502E-2</v>
      </c>
      <c r="R20" s="28">
        <v>9.51266586886092E-2</v>
      </c>
      <c r="S20" s="5">
        <f t="shared" si="3"/>
        <v>1.3956845454290597E-2</v>
      </c>
    </row>
    <row r="21" spans="1:19" ht="15" customHeight="1" x14ac:dyDescent="0.2">
      <c r="A21" s="3">
        <f>'Stocks Returns'!A17</f>
        <v>42319</v>
      </c>
      <c r="B21" s="5">
        <f>SUMPRODUCT('Stocks Returns'!B17:E17,$H$10:$K$10)</f>
        <v>-3.4503141891810648E-3</v>
      </c>
      <c r="C21" s="5">
        <f t="shared" si="0"/>
        <v>3.4503141891810648E-3</v>
      </c>
      <c r="D21" s="24">
        <f t="shared" si="1"/>
        <v>0.99773571020225427</v>
      </c>
      <c r="E21" s="24">
        <f t="shared" si="2"/>
        <v>1.5922603635451869</v>
      </c>
      <c r="M21" s="26">
        <v>6.9201135082806503E-4</v>
      </c>
      <c r="N21" s="27">
        <v>4.19375393470088E-2</v>
      </c>
      <c r="O21" s="28">
        <v>8.7465523507215502E-3</v>
      </c>
      <c r="P21" s="28">
        <v>0.85237423516183697</v>
      </c>
      <c r="Q21" s="28">
        <v>5.2255309733804801E-2</v>
      </c>
      <c r="R21" s="28">
        <v>8.6623902753636794E-2</v>
      </c>
      <c r="S21" s="5">
        <f t="shared" si="3"/>
        <v>1.4100834654927483E-2</v>
      </c>
    </row>
    <row r="22" spans="1:19" ht="15" customHeight="1" x14ac:dyDescent="0.2">
      <c r="A22" s="3">
        <f>'Stocks Returns'!A18</f>
        <v>42320</v>
      </c>
      <c r="B22" s="5">
        <f>SUMPRODUCT('Stocks Returns'!B18:E18,$H$10:$K$10)</f>
        <v>-1.1572156389325421E-2</v>
      </c>
      <c r="C22" s="5">
        <f t="shared" si="0"/>
        <v>1.1572156389325421E-2</v>
      </c>
      <c r="D22" s="24">
        <f t="shared" si="1"/>
        <v>0.99232656329695812</v>
      </c>
      <c r="E22" s="24">
        <f t="shared" si="2"/>
        <v>1.5867442928777433</v>
      </c>
      <c r="G22" s="8" t="s">
        <v>89</v>
      </c>
      <c r="H22" s="31">
        <v>4</v>
      </c>
      <c r="M22" s="26">
        <v>6.9650663571287302E-4</v>
      </c>
      <c r="N22" s="27">
        <v>4.2014016502326397E-2</v>
      </c>
      <c r="O22" s="28">
        <v>4.9950753772869203E-3</v>
      </c>
      <c r="P22" s="28">
        <v>0.85749655319613904</v>
      </c>
      <c r="Q22" s="28">
        <v>5.9373968938568701E-2</v>
      </c>
      <c r="R22" s="28">
        <v>7.8134402488005794E-2</v>
      </c>
      <c r="S22" s="5">
        <f t="shared" si="3"/>
        <v>1.4182162112934412E-2</v>
      </c>
    </row>
    <row r="23" spans="1:19" ht="15" customHeight="1" x14ac:dyDescent="0.2">
      <c r="A23" s="3">
        <f>'Stocks Returns'!A19</f>
        <v>42321</v>
      </c>
      <c r="B23" s="5">
        <f>SUMPRODUCT('Stocks Returns'!B19:E19,$H$10:$K$10)</f>
        <v>-4.2628552545138313E-3</v>
      </c>
      <c r="C23" s="5">
        <f t="shared" si="0"/>
        <v>4.2628552545138313E-3</v>
      </c>
      <c r="D23" s="24">
        <f t="shared" si="1"/>
        <v>0.99719455785274269</v>
      </c>
      <c r="E23" s="24">
        <f t="shared" si="2"/>
        <v>1.5917137381475701</v>
      </c>
      <c r="G23" s="8" t="s">
        <v>90</v>
      </c>
      <c r="H23" s="31">
        <v>2</v>
      </c>
      <c r="M23" s="26">
        <v>7.0100192059768199E-4</v>
      </c>
      <c r="N23" s="27">
        <v>4.2274529774564903E-2</v>
      </c>
      <c r="O23" s="28">
        <v>0</v>
      </c>
      <c r="P23" s="28">
        <v>0.86215696381052898</v>
      </c>
      <c r="Q23" s="28">
        <v>6.4675691793090198E-2</v>
      </c>
      <c r="R23" s="28">
        <v>7.3167344396381104E-2</v>
      </c>
      <c r="S23" s="5">
        <f t="shared" si="3"/>
        <v>1.4201101257370105E-2</v>
      </c>
    </row>
    <row r="24" spans="1:19" ht="15" customHeight="1" x14ac:dyDescent="0.2">
      <c r="A24" s="3">
        <f>'Stocks Returns'!A20</f>
        <v>42324</v>
      </c>
      <c r="B24" s="5">
        <f>SUMPRODUCT('Stocks Returns'!B20:E20,$H$10:$K$10)</f>
        <v>9.6835535467999657E-3</v>
      </c>
      <c r="C24" s="5">
        <f t="shared" si="0"/>
        <v>-9.6835535467999657E-3</v>
      </c>
      <c r="D24" s="24">
        <f t="shared" si="1"/>
        <v>1.0064828661144176</v>
      </c>
      <c r="E24" s="24">
        <f t="shared" si="2"/>
        <v>1.6009333389018341</v>
      </c>
      <c r="G24" s="8" t="s">
        <v>91</v>
      </c>
      <c r="H24" s="31">
        <v>0.5</v>
      </c>
      <c r="M24" s="26">
        <v>7.0549720548249097E-4</v>
      </c>
      <c r="N24" s="27">
        <v>4.2391643194611597E-2</v>
      </c>
      <c r="O24" s="28">
        <v>0</v>
      </c>
      <c r="P24" s="28">
        <v>0.86867268589254398</v>
      </c>
      <c r="Q24" s="28">
        <v>7.7275376752647104E-2</v>
      </c>
      <c r="R24" s="28">
        <v>5.4051937354808802E-2</v>
      </c>
      <c r="S24" s="5">
        <f t="shared" si="3"/>
        <v>1.4267910305915997E-2</v>
      </c>
    </row>
    <row r="25" spans="1:19" ht="15" customHeight="1" x14ac:dyDescent="0.2">
      <c r="A25" s="3">
        <f>'Stocks Returns'!A21</f>
        <v>42325</v>
      </c>
      <c r="B25" s="5">
        <f>SUMPRODUCT('Stocks Returns'!B21:E21,$H$10:$K$10)</f>
        <v>-4.0566832137561555E-4</v>
      </c>
      <c r="C25" s="5">
        <f t="shared" si="0"/>
        <v>4.0566832137561555E-4</v>
      </c>
      <c r="D25" s="24">
        <f t="shared" si="1"/>
        <v>0.99976344435021269</v>
      </c>
      <c r="E25" s="24">
        <f t="shared" si="2"/>
        <v>1.5942982243425461</v>
      </c>
      <c r="G25" s="8" t="s">
        <v>92</v>
      </c>
      <c r="M25" s="26">
        <v>7.0999249036730004E-4</v>
      </c>
      <c r="N25" s="27">
        <v>4.2522671777638597E-2</v>
      </c>
      <c r="O25" s="28">
        <v>0</v>
      </c>
      <c r="P25" s="28">
        <v>0.86997974484938301</v>
      </c>
      <c r="Q25" s="28">
        <v>9.41192222145074E-2</v>
      </c>
      <c r="R25" s="28">
        <v>3.5901032936109398E-2</v>
      </c>
      <c r="S25" s="5">
        <f t="shared" si="3"/>
        <v>1.4329660443075756E-2</v>
      </c>
    </row>
    <row r="26" spans="1:19" ht="15" customHeight="1" x14ac:dyDescent="0.2">
      <c r="A26" s="3">
        <f>'Stocks Returns'!A22</f>
        <v>42326</v>
      </c>
      <c r="B26" s="5">
        <f>SUMPRODUCT('Stocks Returns'!B22:E22,$H$10:$K$10)</f>
        <v>2.0528898964750884E-2</v>
      </c>
      <c r="C26" s="5">
        <f t="shared" si="0"/>
        <v>-2.0528898964750884E-2</v>
      </c>
      <c r="D26" s="24">
        <f t="shared" si="1"/>
        <v>1.0137058661627729</v>
      </c>
      <c r="E26" s="24">
        <f t="shared" si="2"/>
        <v>1.607861609634619</v>
      </c>
      <c r="M26" s="26">
        <v>7.1448777525210901E-4</v>
      </c>
      <c r="N26" s="27">
        <v>4.2675362641859803E-2</v>
      </c>
      <c r="O26" s="28">
        <v>0</v>
      </c>
      <c r="P26" s="28">
        <v>0.88247925406431504</v>
      </c>
      <c r="Q26" s="28">
        <v>0.10184315453017299</v>
      </c>
      <c r="R26" s="28">
        <v>1.56775914055114E-2</v>
      </c>
      <c r="S26" s="5">
        <f t="shared" si="3"/>
        <v>1.4383726220257837E-2</v>
      </c>
    </row>
    <row r="27" spans="1:19" ht="15" customHeight="1" x14ac:dyDescent="0.2">
      <c r="A27" s="3">
        <f>'Stocks Returns'!A23</f>
        <v>42327</v>
      </c>
      <c r="B27" s="5">
        <f>SUMPRODUCT('Stocks Returns'!B23:E23,$H$10:$K$10)</f>
        <v>-2.8020326082655138E-3</v>
      </c>
      <c r="C27" s="5">
        <f t="shared" si="0"/>
        <v>2.8020326082655138E-3</v>
      </c>
      <c r="D27" s="24">
        <f t="shared" si="1"/>
        <v>0.99816746573514403</v>
      </c>
      <c r="E27" s="24">
        <f t="shared" si="2"/>
        <v>1.5926956494638989</v>
      </c>
      <c r="G27" s="8" t="s">
        <v>93</v>
      </c>
      <c r="H27" s="24">
        <f>AVERAGE($E$6:$E$2545)</f>
        <v>1.5948413705260731</v>
      </c>
      <c r="M27" s="26">
        <v>7.1898306013691798E-4</v>
      </c>
      <c r="N27" s="27">
        <v>4.2857275294662302E-2</v>
      </c>
      <c r="O27" s="28">
        <v>0</v>
      </c>
      <c r="P27" s="28">
        <v>0.87042952789346395</v>
      </c>
      <c r="Q27" s="28">
        <v>0.12957047210653699</v>
      </c>
      <c r="R27" s="28">
        <v>0</v>
      </c>
      <c r="S27" s="5">
        <f t="shared" si="3"/>
        <v>1.4427562490248874E-2</v>
      </c>
    </row>
    <row r="28" spans="1:19" ht="15" customHeight="1" x14ac:dyDescent="0.2">
      <c r="A28" s="3">
        <f>'Stocks Returns'!A24</f>
        <v>42328</v>
      </c>
      <c r="B28" s="5">
        <f>SUMPRODUCT('Stocks Returns'!B24:E24,$H$10:$K$10)</f>
        <v>9.836604249894704E-4</v>
      </c>
      <c r="C28" s="5">
        <f t="shared" si="0"/>
        <v>-9.836604249894704E-4</v>
      </c>
      <c r="D28" s="24">
        <f t="shared" si="1"/>
        <v>1.000688737295292</v>
      </c>
      <c r="E28" s="24">
        <f t="shared" si="2"/>
        <v>1.5952226800332983</v>
      </c>
      <c r="G28" s="8" t="s">
        <v>94</v>
      </c>
      <c r="H28" s="24">
        <f>AVERAGE($D$6:$D$2545)</f>
        <v>1.0005124621702979</v>
      </c>
      <c r="M28" s="26">
        <v>7.2347834502172696E-4</v>
      </c>
      <c r="N28" s="27">
        <v>4.3229024425793197E-2</v>
      </c>
      <c r="O28" s="28">
        <v>0</v>
      </c>
      <c r="P28" s="28">
        <v>0.77371513590530105</v>
      </c>
      <c r="Q28" s="28">
        <v>0.226284864094699</v>
      </c>
      <c r="R28" s="28">
        <v>0</v>
      </c>
      <c r="S28" s="5">
        <f t="shared" si="3"/>
        <v>1.4407479942775057E-2</v>
      </c>
    </row>
    <row r="29" spans="1:19" ht="15" customHeight="1" x14ac:dyDescent="0.2">
      <c r="A29" s="3">
        <f>'Stocks Returns'!A25</f>
        <v>42331</v>
      </c>
      <c r="B29" s="5">
        <f>SUMPRODUCT('Stocks Returns'!B25:E25,$H$10:$K$10)</f>
        <v>-3.0014395122320374E-3</v>
      </c>
      <c r="C29" s="5">
        <f t="shared" si="0"/>
        <v>3.0014395122320374E-3</v>
      </c>
      <c r="D29" s="24">
        <f t="shared" si="1"/>
        <v>0.99803466073710234</v>
      </c>
      <c r="E29" s="24">
        <f t="shared" si="2"/>
        <v>1.5925618376274937</v>
      </c>
      <c r="G29" s="8" t="s">
        <v>95</v>
      </c>
      <c r="H29" s="32">
        <v>1.0003066667618701</v>
      </c>
      <c r="M29" s="26">
        <v>7.2797362990653495E-4</v>
      </c>
      <c r="N29" s="27">
        <v>4.4341940422309302E-2</v>
      </c>
      <c r="O29" s="28">
        <v>0</v>
      </c>
      <c r="P29" s="28">
        <v>0.67700074391713905</v>
      </c>
      <c r="Q29" s="28">
        <v>0.32299925608286101</v>
      </c>
      <c r="R29" s="28">
        <v>0</v>
      </c>
      <c r="S29" s="5">
        <f t="shared" si="3"/>
        <v>1.4147251592299313E-2</v>
      </c>
    </row>
    <row r="30" spans="1:19" ht="15" customHeight="1" x14ac:dyDescent="0.2">
      <c r="A30" s="3">
        <f>'Stocks Returns'!A26</f>
        <v>42332</v>
      </c>
      <c r="B30" s="5">
        <f>SUMPRODUCT('Stocks Returns'!B26:E26,$H$10:$K$10)</f>
        <v>-1.7252335153060917E-3</v>
      </c>
      <c r="C30" s="5">
        <f t="shared" si="0"/>
        <v>1.7252335153060917E-3</v>
      </c>
      <c r="D30" s="24">
        <f t="shared" si="1"/>
        <v>0.99888461393105499</v>
      </c>
      <c r="E30" s="24">
        <f t="shared" si="2"/>
        <v>1.5934170195002595</v>
      </c>
      <c r="G30" s="8" t="s">
        <v>96</v>
      </c>
      <c r="H30" s="33">
        <f>H22*H29-H23*H29^2-LN(1+H24*EXP(1-H29^3))-H27</f>
        <v>1.6942003355779889E-13</v>
      </c>
      <c r="M30" s="26">
        <v>7.3246891479134403E-4</v>
      </c>
      <c r="N30" s="27">
        <v>4.6360124753188098E-2</v>
      </c>
      <c r="O30" s="28">
        <v>0</v>
      </c>
      <c r="P30" s="28">
        <v>0.58028635192897704</v>
      </c>
      <c r="Q30" s="28">
        <v>0.41971364807102302</v>
      </c>
      <c r="R30" s="28">
        <v>0</v>
      </c>
      <c r="S30" s="5">
        <f t="shared" si="3"/>
        <v>1.3628347108503349E-2</v>
      </c>
    </row>
    <row r="31" spans="1:19" ht="15" customHeight="1" x14ac:dyDescent="0.2">
      <c r="A31" s="3">
        <f>'Stocks Returns'!A27</f>
        <v>42333</v>
      </c>
      <c r="B31" s="5">
        <f>SUMPRODUCT('Stocks Returns'!B27:E27,$H$10:$K$10)</f>
        <v>-2.7285426796963318E-3</v>
      </c>
      <c r="C31" s="5">
        <f t="shared" si="0"/>
        <v>2.7285426796963318E-3</v>
      </c>
      <c r="D31" s="24">
        <f t="shared" si="1"/>
        <v>0.99821641002757111</v>
      </c>
      <c r="E31" s="24">
        <f t="shared" si="2"/>
        <v>1.592744947094044</v>
      </c>
      <c r="G31" s="8" t="s">
        <v>97</v>
      </c>
      <c r="H31" s="24">
        <f>H28-H29</f>
        <v>2.057954084278002E-4</v>
      </c>
      <c r="M31" s="26">
        <v>7.36964199676153E-4</v>
      </c>
      <c r="N31" s="27">
        <v>4.8826518436309002E-2</v>
      </c>
      <c r="O31" s="28">
        <v>0</v>
      </c>
      <c r="P31" s="28">
        <v>0.48357195994081098</v>
      </c>
      <c r="Q31" s="28">
        <v>0.51642804005918896</v>
      </c>
      <c r="R31" s="28">
        <v>0</v>
      </c>
      <c r="S31" s="5">
        <f t="shared" si="3"/>
        <v>1.3031999360036199E-2</v>
      </c>
    </row>
    <row r="32" spans="1:19" ht="15" customHeight="1" x14ac:dyDescent="0.2">
      <c r="A32" s="3">
        <f>'Stocks Returns'!A28</f>
        <v>42334</v>
      </c>
      <c r="B32" s="5">
        <f>SUMPRODUCT('Stocks Returns'!B28:E28,$H$10:$K$10)</f>
        <v>0</v>
      </c>
      <c r="C32" s="5">
        <f t="shared" si="0"/>
        <v>0</v>
      </c>
      <c r="D32" s="24">
        <f t="shared" si="1"/>
        <v>1.000033619452249</v>
      </c>
      <c r="E32" s="24">
        <f t="shared" si="2"/>
        <v>1.5945685090834987</v>
      </c>
      <c r="G32" s="8" t="s">
        <v>98</v>
      </c>
      <c r="H32" s="20">
        <f>H31*252</f>
        <v>5.186044292380565E-2</v>
      </c>
      <c r="M32" s="26">
        <v>7.4145948456096197E-4</v>
      </c>
      <c r="N32" s="27">
        <v>5.1807602476994202E-2</v>
      </c>
      <c r="O32" s="28">
        <v>0</v>
      </c>
      <c r="P32" s="28">
        <v>0.38685756795264897</v>
      </c>
      <c r="Q32" s="28">
        <v>0.61314243204735097</v>
      </c>
      <c r="R32" s="28">
        <v>0</v>
      </c>
      <c r="S32" s="5">
        <f t="shared" si="3"/>
        <v>1.2368888179763572E-2</v>
      </c>
    </row>
    <row r="33" spans="1:19" ht="15" customHeight="1" x14ac:dyDescent="0.2">
      <c r="A33" s="3">
        <f>'Stocks Returns'!A29</f>
        <v>42335</v>
      </c>
      <c r="B33" s="5">
        <f>SUMPRODUCT('Stocks Returns'!B29:E29,$H$10:$K$10)</f>
        <v>4.547297804435366E-3</v>
      </c>
      <c r="C33" s="5">
        <f t="shared" si="0"/>
        <v>-4.547297804435366E-3</v>
      </c>
      <c r="D33" s="24">
        <f t="shared" si="1"/>
        <v>1.0030621197900029</v>
      </c>
      <c r="E33" s="24">
        <f t="shared" si="2"/>
        <v>1.5975782202074325</v>
      </c>
      <c r="G33" s="8" t="s">
        <v>99</v>
      </c>
      <c r="H33" s="4">
        <f>-( (H22*(H29+0.00001)-H23*(H29+0.00001)^2-LN(1+H24*EXP(1-(H29+0.00001)^3))) -2*(H22*H29-H23*H29^2-LN(1+H24*EXP(1-H29^3))) +(H22*(H29-0.00001)-H23*(H29-0.00001)^2-LN(1+H24*EXP(1-(H29-0.00001)^3))) )/0.00001^2 / ( ((H22*(H29+0.00001)-H23*(H29+0.00001)^2-LN(1+H24*EXP(1-(H29+0.00001)^3))) -(H22*(H29-0.00001)-H23*(H29-0.00001)^2-LN(1+H24*EXP(1-(H29-0.00001)^3))))/(2*0.00001) )</f>
        <v>4.0073733653058188</v>
      </c>
      <c r="M33" s="26">
        <v>7.4595476944577105E-4</v>
      </c>
      <c r="N33" s="27">
        <v>5.5148203015045603E-2</v>
      </c>
      <c r="O33" s="28">
        <v>0</v>
      </c>
      <c r="P33" s="28">
        <v>0.29014317596448702</v>
      </c>
      <c r="Q33" s="28">
        <v>0.70985682403551298</v>
      </c>
      <c r="R33" s="28">
        <v>0</v>
      </c>
      <c r="S33" s="5">
        <f t="shared" si="3"/>
        <v>1.1701156003366813E-2</v>
      </c>
    </row>
    <row r="34" spans="1:19" ht="15" customHeight="1" x14ac:dyDescent="0.2">
      <c r="A34" s="3">
        <f>'Stocks Returns'!A30</f>
        <v>42338</v>
      </c>
      <c r="B34" s="5">
        <f>SUMPRODUCT('Stocks Returns'!B30:E30,$H$10:$K$10)</f>
        <v>-7.4458142650594521E-3</v>
      </c>
      <c r="C34" s="5">
        <f t="shared" si="0"/>
        <v>7.4458142650594521E-3</v>
      </c>
      <c r="D34" s="24">
        <f t="shared" si="1"/>
        <v>0.99507470715171931</v>
      </c>
      <c r="E34" s="24">
        <f t="shared" si="2"/>
        <v>1.5895612410820072</v>
      </c>
      <c r="M34" s="26">
        <v>7.5045005433058002E-4</v>
      </c>
      <c r="N34" s="27">
        <v>5.88796329200564E-2</v>
      </c>
      <c r="O34" s="28">
        <v>0</v>
      </c>
      <c r="P34" s="28">
        <v>0.19342878397632399</v>
      </c>
      <c r="Q34" s="28">
        <v>0.80657121602367599</v>
      </c>
      <c r="R34" s="28">
        <v>0</v>
      </c>
      <c r="S34" s="5">
        <f t="shared" si="3"/>
        <v>1.1035955549374019E-2</v>
      </c>
    </row>
    <row r="35" spans="1:19" ht="15" customHeight="1" x14ac:dyDescent="0.2">
      <c r="A35" s="3">
        <f>'Stocks Returns'!A31</f>
        <v>42339</v>
      </c>
      <c r="B35" s="5">
        <f>SUMPRODUCT('Stocks Returns'!B31:E31,$H$10:$K$10)</f>
        <v>1.04786139401632E-2</v>
      </c>
      <c r="C35" s="5">
        <f t="shared" si="0"/>
        <v>-1.04786139401632E-2</v>
      </c>
      <c r="D35" s="24">
        <f t="shared" si="1"/>
        <v>1.0070123763363976</v>
      </c>
      <c r="E35" s="24">
        <f t="shared" si="2"/>
        <v>1.6014484606377581</v>
      </c>
      <c r="M35" s="26">
        <v>7.5494533921538801E-4</v>
      </c>
      <c r="N35" s="27">
        <v>6.2916333297325294E-2</v>
      </c>
      <c r="O35" s="28">
        <v>0</v>
      </c>
      <c r="P35" s="28">
        <v>9.6714391988163603E-2</v>
      </c>
      <c r="Q35" s="28">
        <v>0.90328560801183599</v>
      </c>
      <c r="R35" s="28">
        <v>0</v>
      </c>
      <c r="S35" s="5">
        <f t="shared" si="3"/>
        <v>1.0399339285428841E-2</v>
      </c>
    </row>
    <row r="36" spans="1:19" ht="15" customHeight="1" x14ac:dyDescent="0.2">
      <c r="A36" s="3">
        <f>'Stocks Returns'!A32</f>
        <v>42340</v>
      </c>
      <c r="B36" s="5">
        <f>SUMPRODUCT('Stocks Returns'!B32:E32,$H$10:$K$10)</f>
        <v>-1.4366538219647625E-2</v>
      </c>
      <c r="C36" s="5">
        <f t="shared" si="0"/>
        <v>1.4366538219647625E-2</v>
      </c>
      <c r="D36" s="24">
        <f t="shared" si="1"/>
        <v>0.9904655049979636</v>
      </c>
      <c r="E36" s="24">
        <f t="shared" si="2"/>
        <v>1.5848197358106511</v>
      </c>
      <c r="M36" s="26">
        <v>7.5944062410019698E-4</v>
      </c>
      <c r="N36" s="27">
        <v>6.7175374317786002E-2</v>
      </c>
      <c r="O36" s="28">
        <v>0</v>
      </c>
      <c r="P36" s="28">
        <v>0</v>
      </c>
      <c r="Q36" s="28">
        <v>1</v>
      </c>
      <c r="R36" s="28">
        <v>0</v>
      </c>
      <c r="S36" s="5">
        <f t="shared" si="3"/>
        <v>9.8069208862509114E-3</v>
      </c>
    </row>
    <row r="37" spans="1:19" ht="15" customHeight="1" x14ac:dyDescent="0.2">
      <c r="A37" s="3">
        <f>'Stocks Returns'!A33</f>
        <v>42341</v>
      </c>
      <c r="B37" s="5">
        <f>SUMPRODUCT('Stocks Returns'!B33:E33,$H$10:$K$10)</f>
        <v>-8.8980780660117605E-3</v>
      </c>
      <c r="C37" s="5">
        <f t="shared" si="0"/>
        <v>8.8980780660117605E-3</v>
      </c>
      <c r="D37" s="24">
        <f t="shared" si="1"/>
        <v>0.99410749946028509</v>
      </c>
      <c r="E37" s="24">
        <f t="shared" si="2"/>
        <v>1.5885732205103358</v>
      </c>
    </row>
    <row r="38" spans="1:19" ht="15" customHeight="1" x14ac:dyDescent="0.2">
      <c r="A38" s="3">
        <f>'Stocks Returns'!A34</f>
        <v>42342</v>
      </c>
      <c r="B38" s="5">
        <f>SUMPRODUCT('Stocks Returns'!B34:E34,$H$10:$K$10)</f>
        <v>2.6082238246774525E-2</v>
      </c>
      <c r="C38" s="5">
        <f t="shared" si="0"/>
        <v>-2.6082238246774525E-2</v>
      </c>
      <c r="D38" s="24">
        <f t="shared" si="1"/>
        <v>1.0174043901246008</v>
      </c>
      <c r="E38" s="24">
        <f t="shared" si="2"/>
        <v>1.6113263911448499</v>
      </c>
    </row>
    <row r="39" spans="1:19" ht="15" customHeight="1" x14ac:dyDescent="0.2">
      <c r="A39" s="3">
        <f>'Stocks Returns'!A35</f>
        <v>42345</v>
      </c>
      <c r="B39" s="5">
        <f>SUMPRODUCT('Stocks Returns'!B35:E35,$H$10:$K$10)</f>
        <v>-1.1089649188207382E-2</v>
      </c>
      <c r="C39" s="5">
        <f t="shared" si="0"/>
        <v>1.1089649188207382E-2</v>
      </c>
      <c r="D39" s="24">
        <f t="shared" si="1"/>
        <v>0.99264791309290279</v>
      </c>
      <c r="E39" s="24">
        <f t="shared" si="2"/>
        <v>1.5870752272449455</v>
      </c>
    </row>
    <row r="40" spans="1:19" ht="15" customHeight="1" x14ac:dyDescent="0.2">
      <c r="A40" s="3">
        <f>'Stocks Returns'!A36</f>
        <v>42346</v>
      </c>
      <c r="B40" s="5">
        <f>SUMPRODUCT('Stocks Returns'!B36:E36,$H$10:$K$10)</f>
        <v>-6.5567073599373891E-3</v>
      </c>
      <c r="C40" s="5">
        <f t="shared" si="0"/>
        <v>6.5567073599373891E-3</v>
      </c>
      <c r="D40" s="24">
        <f t="shared" si="1"/>
        <v>0.99566685235053065</v>
      </c>
      <c r="E40" s="24">
        <f t="shared" si="2"/>
        <v>1.5901643002360948</v>
      </c>
    </row>
    <row r="41" spans="1:19" ht="15" customHeight="1" x14ac:dyDescent="0.2">
      <c r="A41" s="3">
        <f>'Stocks Returns'!A37</f>
        <v>42347</v>
      </c>
      <c r="B41" s="5">
        <f>SUMPRODUCT('Stocks Returns'!B37:E37,$H$10:$K$10)</f>
        <v>-1.5062689996193103E-2</v>
      </c>
      <c r="C41" s="5">
        <f t="shared" si="0"/>
        <v>1.5062689996193103E-2</v>
      </c>
      <c r="D41" s="24">
        <f t="shared" si="1"/>
        <v>0.99000186791478428</v>
      </c>
      <c r="E41" s="24">
        <f t="shared" si="2"/>
        <v>1.58433816279887</v>
      </c>
    </row>
    <row r="42" spans="1:19" ht="15" customHeight="1" x14ac:dyDescent="0.2">
      <c r="A42" s="3">
        <f>'Stocks Returns'!A38</f>
        <v>42348</v>
      </c>
      <c r="B42" s="5">
        <f>SUMPRODUCT('Stocks Returns'!B38:E38,$H$10:$K$10)</f>
        <v>2.2268391140883559E-3</v>
      </c>
      <c r="C42" s="5">
        <f t="shared" si="0"/>
        <v>-2.2268391140883559E-3</v>
      </c>
      <c r="D42" s="24">
        <f t="shared" si="1"/>
        <v>1.0015166943022318</v>
      </c>
      <c r="E42" s="24">
        <f t="shared" si="2"/>
        <v>1.5960469808167339</v>
      </c>
    </row>
    <row r="43" spans="1:19" ht="15" customHeight="1" x14ac:dyDescent="0.2">
      <c r="A43" s="3">
        <f>'Stocks Returns'!A39</f>
        <v>42349</v>
      </c>
      <c r="B43" s="5">
        <f>SUMPRODUCT('Stocks Returns'!B39:E39,$H$10:$K$10)</f>
        <v>-2.4424400681822275E-2</v>
      </c>
      <c r="C43" s="5">
        <f t="shared" si="0"/>
        <v>2.4424400681822275E-2</v>
      </c>
      <c r="D43" s="24">
        <f t="shared" si="1"/>
        <v>0.98376696859815527</v>
      </c>
      <c r="E43" s="24">
        <f t="shared" si="2"/>
        <v>1.5777805108194065</v>
      </c>
    </row>
    <row r="44" spans="1:19" ht="15" customHeight="1" x14ac:dyDescent="0.2">
      <c r="A44" s="3">
        <f>'Stocks Returns'!A40</f>
        <v>42352</v>
      </c>
      <c r="B44" s="5">
        <f>SUMPRODUCT('Stocks Returns'!B40:E40,$H$10:$K$10)</f>
        <v>8.6046382347011313E-3</v>
      </c>
      <c r="C44" s="5">
        <f t="shared" si="0"/>
        <v>-8.6046382347011313E-3</v>
      </c>
      <c r="D44" s="24">
        <f t="shared" si="1"/>
        <v>1.00576430851656</v>
      </c>
      <c r="E44" s="24">
        <f t="shared" si="2"/>
        <v>1.6002324900759131</v>
      </c>
    </row>
    <row r="45" spans="1:19" ht="15" customHeight="1" x14ac:dyDescent="0.2">
      <c r="A45" s="3">
        <f>'Stocks Returns'!A41</f>
        <v>42353</v>
      </c>
      <c r="B45" s="5">
        <f>SUMPRODUCT('Stocks Returns'!B41:E41,$H$10:$K$10)</f>
        <v>2.4056538558268406E-2</v>
      </c>
      <c r="C45" s="5">
        <f t="shared" si="0"/>
        <v>-2.4056538558268406E-2</v>
      </c>
      <c r="D45" s="24">
        <f t="shared" si="1"/>
        <v>1.0160552741320557</v>
      </c>
      <c r="E45" s="24">
        <f t="shared" si="2"/>
        <v>1.6100690780885591</v>
      </c>
    </row>
    <row r="46" spans="1:19" ht="15" customHeight="1" x14ac:dyDescent="0.2">
      <c r="A46" s="3">
        <f>'Stocks Returns'!A42</f>
        <v>42354</v>
      </c>
      <c r="B46" s="5">
        <f>SUMPRODUCT('Stocks Returns'!B42:E42,$H$10:$K$10)</f>
        <v>1.6653442186972206E-2</v>
      </c>
      <c r="C46" s="5">
        <f t="shared" si="0"/>
        <v>-1.6653442186972206E-2</v>
      </c>
      <c r="D46" s="24">
        <f t="shared" si="1"/>
        <v>1.0111248119487724</v>
      </c>
      <c r="E46" s="24">
        <f t="shared" si="2"/>
        <v>1.605410339057165</v>
      </c>
    </row>
    <row r="47" spans="1:19" ht="15" customHeight="1" x14ac:dyDescent="0.2">
      <c r="A47" s="3">
        <f>'Stocks Returns'!A43</f>
        <v>42355</v>
      </c>
      <c r="B47" s="5">
        <f>SUMPRODUCT('Stocks Returns'!B43:E43,$H$10:$K$10)</f>
        <v>-1.4595104055140506E-2</v>
      </c>
      <c r="C47" s="5">
        <f t="shared" si="0"/>
        <v>1.4595104055140506E-2</v>
      </c>
      <c r="D47" s="24">
        <f t="shared" si="1"/>
        <v>0.99031328015152531</v>
      </c>
      <c r="E47" s="24">
        <f t="shared" si="2"/>
        <v>1.5846617150783595</v>
      </c>
    </row>
    <row r="48" spans="1:19" ht="15" customHeight="1" x14ac:dyDescent="0.2">
      <c r="A48" s="3">
        <f>'Stocks Returns'!A44</f>
        <v>42356</v>
      </c>
      <c r="B48" s="5">
        <f>SUMPRODUCT('Stocks Returns'!B44:E44,$H$10:$K$10)</f>
        <v>-2.7192279443719037E-2</v>
      </c>
      <c r="C48" s="5">
        <f t="shared" si="0"/>
        <v>2.7192279443719037E-2</v>
      </c>
      <c r="D48" s="24">
        <f t="shared" si="1"/>
        <v>0.98192356134273207</v>
      </c>
      <c r="E48" s="24">
        <f t="shared" si="2"/>
        <v>1.5758127662790573</v>
      </c>
    </row>
    <row r="49" spans="1:5" ht="15" customHeight="1" x14ac:dyDescent="0.2">
      <c r="A49" s="3">
        <f>'Stocks Returns'!A45</f>
        <v>42359</v>
      </c>
      <c r="B49" s="5">
        <f>SUMPRODUCT('Stocks Returns'!B45:E45,$H$10:$K$10)</f>
        <v>1.1830798530859638E-2</v>
      </c>
      <c r="C49" s="5">
        <f t="shared" si="0"/>
        <v>-1.1830798530859638E-2</v>
      </c>
      <c r="D49" s="24">
        <f t="shared" si="1"/>
        <v>1.0079129312738013</v>
      </c>
      <c r="E49" s="24">
        <f t="shared" si="2"/>
        <v>1.6023219319948889</v>
      </c>
    </row>
    <row r="50" spans="1:5" ht="15" customHeight="1" x14ac:dyDescent="0.2">
      <c r="A50" s="3">
        <f>'Stocks Returns'!A46</f>
        <v>42360</v>
      </c>
      <c r="B50" s="5">
        <f>SUMPRODUCT('Stocks Returns'!B46:E46,$H$10:$K$10)</f>
        <v>3.2536756094128172E-3</v>
      </c>
      <c r="C50" s="5">
        <f t="shared" si="0"/>
        <v>-3.2536756094128172E-3</v>
      </c>
      <c r="D50" s="24">
        <f t="shared" si="1"/>
        <v>1.0022005674081178</v>
      </c>
      <c r="E50" s="24">
        <f t="shared" si="2"/>
        <v>1.5967257600880993</v>
      </c>
    </row>
    <row r="51" spans="1:5" ht="15" customHeight="1" x14ac:dyDescent="0.2">
      <c r="A51" s="3">
        <f>'Stocks Returns'!A47</f>
        <v>42361</v>
      </c>
      <c r="B51" s="5">
        <f>SUMPRODUCT('Stocks Returns'!B47:E47,$H$10:$K$10)</f>
        <v>1.3658107728854441E-2</v>
      </c>
      <c r="C51" s="5">
        <f t="shared" si="0"/>
        <v>-1.3658107728854441E-2</v>
      </c>
      <c r="D51" s="24">
        <f t="shared" si="1"/>
        <v>1.0091299191996659</v>
      </c>
      <c r="E51" s="24">
        <f t="shared" si="2"/>
        <v>1.603497082733558</v>
      </c>
    </row>
    <row r="52" spans="1:5" ht="15" customHeight="1" x14ac:dyDescent="0.2">
      <c r="A52" s="3">
        <f>'Stocks Returns'!A48</f>
        <v>42362</v>
      </c>
      <c r="B52" s="5">
        <f>SUMPRODUCT('Stocks Returns'!B48:E48,$H$10:$K$10)</f>
        <v>-3.4608794013621562E-3</v>
      </c>
      <c r="C52" s="5">
        <f t="shared" si="0"/>
        <v>3.4608794013621562E-3</v>
      </c>
      <c r="D52" s="24">
        <f t="shared" si="1"/>
        <v>0.99772867377094165</v>
      </c>
      <c r="E52" s="24">
        <f t="shared" si="2"/>
        <v>1.5922532634293871</v>
      </c>
    </row>
    <row r="53" spans="1:5" ht="15" customHeight="1" x14ac:dyDescent="0.2">
      <c r="A53" s="3">
        <f>'Stocks Returns'!A49</f>
        <v>42363</v>
      </c>
      <c r="B53" s="5">
        <f>SUMPRODUCT('Stocks Returns'!B49:E49,$H$10:$K$10)</f>
        <v>0</v>
      </c>
      <c r="C53" s="5">
        <f t="shared" si="0"/>
        <v>0</v>
      </c>
      <c r="D53" s="24">
        <f t="shared" si="1"/>
        <v>1.000033619452249</v>
      </c>
      <c r="E53" s="24">
        <f t="shared" si="2"/>
        <v>1.5945685090834987</v>
      </c>
    </row>
    <row r="54" spans="1:5" ht="15" customHeight="1" x14ac:dyDescent="0.2">
      <c r="A54" s="3">
        <f>'Stocks Returns'!A50</f>
        <v>42366</v>
      </c>
      <c r="B54" s="5">
        <f>SUMPRODUCT('Stocks Returns'!B50:E50,$H$10:$K$10)</f>
        <v>3.7432612699931783E-3</v>
      </c>
      <c r="C54" s="5">
        <f t="shared" si="0"/>
        <v>-3.7432612699931783E-3</v>
      </c>
      <c r="D54" s="24">
        <f t="shared" si="1"/>
        <v>1.0025266314580643</v>
      </c>
      <c r="E54" s="24">
        <f t="shared" si="2"/>
        <v>1.5970487340937782</v>
      </c>
    </row>
    <row r="55" spans="1:5" ht="15" customHeight="1" x14ac:dyDescent="0.2">
      <c r="A55" s="3">
        <f>'Stocks Returns'!A51</f>
        <v>42367</v>
      </c>
      <c r="B55" s="5">
        <f>SUMPRODUCT('Stocks Returns'!B51:E51,$H$10:$K$10)</f>
        <v>9.1455318765876186E-3</v>
      </c>
      <c r="C55" s="5">
        <f t="shared" si="0"/>
        <v>-9.1455318765876186E-3</v>
      </c>
      <c r="D55" s="24">
        <f t="shared" si="1"/>
        <v>1.0061245436820563</v>
      </c>
      <c r="E55" s="24">
        <f t="shared" si="2"/>
        <v>1.6005841086201631</v>
      </c>
    </row>
    <row r="56" spans="1:5" ht="15" customHeight="1" x14ac:dyDescent="0.2">
      <c r="A56" s="3">
        <f>'Stocks Returns'!A52</f>
        <v>42368</v>
      </c>
      <c r="B56" s="5">
        <f>SUMPRODUCT('Stocks Returns'!B52:E52,$H$10:$K$10)</f>
        <v>-1.047364874200718E-2</v>
      </c>
      <c r="C56" s="5">
        <f t="shared" si="0"/>
        <v>1.047364874200718E-2</v>
      </c>
      <c r="D56" s="24">
        <f t="shared" si="1"/>
        <v>0.99305816939007208</v>
      </c>
      <c r="E56" s="24">
        <f t="shared" si="2"/>
        <v>1.5874971282938337</v>
      </c>
    </row>
    <row r="57" spans="1:5" ht="15" customHeight="1" x14ac:dyDescent="0.2">
      <c r="A57" s="3">
        <f>'Stocks Returns'!A53</f>
        <v>42369</v>
      </c>
      <c r="B57" s="5">
        <f>SUMPRODUCT('Stocks Returns'!B53:E53,$H$10:$K$10)</f>
        <v>-1.214450543420652E-2</v>
      </c>
      <c r="C57" s="5">
        <f t="shared" si="0"/>
        <v>1.214450543420652E-2</v>
      </c>
      <c r="D57" s="24">
        <f t="shared" si="1"/>
        <v>0.99194537883306733</v>
      </c>
      <c r="E57" s="24">
        <f t="shared" si="2"/>
        <v>1.5863512118245944</v>
      </c>
    </row>
    <row r="58" spans="1:5" ht="15" customHeight="1" x14ac:dyDescent="0.2">
      <c r="A58" s="3">
        <f>'Stocks Returns'!A54</f>
        <v>42370</v>
      </c>
      <c r="B58" s="5">
        <f>SUMPRODUCT('Stocks Returns'!B54:E54,$H$10:$K$10)</f>
        <v>0</v>
      </c>
      <c r="C58" s="5">
        <f t="shared" si="0"/>
        <v>0</v>
      </c>
      <c r="D58" s="24">
        <f t="shared" si="1"/>
        <v>1.000033619452249</v>
      </c>
      <c r="E58" s="24">
        <f t="shared" si="2"/>
        <v>1.5945685090834987</v>
      </c>
    </row>
    <row r="59" spans="1:5" ht="15" customHeight="1" x14ac:dyDescent="0.2">
      <c r="A59" s="3">
        <f>'Stocks Returns'!A55</f>
        <v>42373</v>
      </c>
      <c r="B59" s="5">
        <f>SUMPRODUCT('Stocks Returns'!B55:E55,$H$10:$K$10)</f>
        <v>-2.232367611362417E-2</v>
      </c>
      <c r="C59" s="5">
        <f t="shared" si="0"/>
        <v>2.232367611362417E-2</v>
      </c>
      <c r="D59" s="24">
        <f t="shared" si="1"/>
        <v>0.98516605116057521</v>
      </c>
      <c r="E59" s="24">
        <f t="shared" si="2"/>
        <v>1.5792651820008126</v>
      </c>
    </row>
    <row r="60" spans="1:5" ht="15" customHeight="1" x14ac:dyDescent="0.2">
      <c r="A60" s="3">
        <f>'Stocks Returns'!A56</f>
        <v>42374</v>
      </c>
      <c r="B60" s="5">
        <f>SUMPRODUCT('Stocks Returns'!B56:E56,$H$10:$K$10)</f>
        <v>5.5959815144688424E-3</v>
      </c>
      <c r="C60" s="5">
        <f t="shared" si="0"/>
        <v>-5.5959815144688424E-3</v>
      </c>
      <c r="D60" s="24">
        <f t="shared" si="1"/>
        <v>1.0037605431408851</v>
      </c>
      <c r="E60" s="24">
        <f t="shared" si="2"/>
        <v>1.5982670806738128</v>
      </c>
    </row>
    <row r="61" spans="1:5" ht="15" customHeight="1" x14ac:dyDescent="0.2">
      <c r="A61" s="3">
        <f>'Stocks Returns'!A57</f>
        <v>42375</v>
      </c>
      <c r="B61" s="5">
        <f>SUMPRODUCT('Stocks Returns'!B57:E57,$H$10:$K$10)</f>
        <v>-1.3428142635545934E-2</v>
      </c>
      <c r="C61" s="5">
        <f t="shared" si="0"/>
        <v>1.3428142635545934E-2</v>
      </c>
      <c r="D61" s="24">
        <f t="shared" si="1"/>
        <v>0.99109047645697534</v>
      </c>
      <c r="E61" s="24">
        <f t="shared" si="2"/>
        <v>1.5854675494043302</v>
      </c>
    </row>
    <row r="62" spans="1:5" ht="15" customHeight="1" x14ac:dyDescent="0.2">
      <c r="A62" s="3">
        <f>'Stocks Returns'!A58</f>
        <v>42376</v>
      </c>
      <c r="B62" s="5">
        <f>SUMPRODUCT('Stocks Returns'!B58:E58,$H$10:$K$10)</f>
        <v>-2.3661156117258733E-2</v>
      </c>
      <c r="C62" s="5">
        <f t="shared" si="0"/>
        <v>2.3661156117258733E-2</v>
      </c>
      <c r="D62" s="24">
        <f t="shared" si="1"/>
        <v>0.98427528947815457</v>
      </c>
      <c r="E62" s="24">
        <f t="shared" si="2"/>
        <v>1.5783208057714873</v>
      </c>
    </row>
    <row r="63" spans="1:5" ht="15" customHeight="1" x14ac:dyDescent="0.2">
      <c r="A63" s="3">
        <f>'Stocks Returns'!A59</f>
        <v>42377</v>
      </c>
      <c r="B63" s="5">
        <f>SUMPRODUCT('Stocks Returns'!B59:E59,$H$10:$K$10)</f>
        <v>-1.4166522390284151E-2</v>
      </c>
      <c r="C63" s="5">
        <f t="shared" si="0"/>
        <v>1.4166522390284151E-2</v>
      </c>
      <c r="D63" s="24">
        <f t="shared" si="1"/>
        <v>0.99059871554031964</v>
      </c>
      <c r="E63" s="24">
        <f t="shared" si="2"/>
        <v>1.5849579436745866</v>
      </c>
    </row>
    <row r="64" spans="1:5" ht="15" customHeight="1" x14ac:dyDescent="0.2">
      <c r="A64" s="3">
        <f>'Stocks Returns'!A60</f>
        <v>42380</v>
      </c>
      <c r="B64" s="5">
        <f>SUMPRODUCT('Stocks Returns'!B60:E60,$H$10:$K$10)</f>
        <v>1.2327460286514364E-2</v>
      </c>
      <c r="C64" s="5">
        <f t="shared" si="0"/>
        <v>-1.2327460286514364E-2</v>
      </c>
      <c r="D64" s="24">
        <f t="shared" si="1"/>
        <v>1.0082437080030675</v>
      </c>
      <c r="E64" s="24">
        <f t="shared" si="2"/>
        <v>1.6026419336058635</v>
      </c>
    </row>
    <row r="65" spans="1:5" ht="15" customHeight="1" x14ac:dyDescent="0.2">
      <c r="A65" s="3">
        <f>'Stocks Returns'!A61</f>
        <v>42381</v>
      </c>
      <c r="B65" s="5">
        <f>SUMPRODUCT('Stocks Returns'!B61:E61,$H$10:$K$10)</f>
        <v>1.0984007652919053E-2</v>
      </c>
      <c r="C65" s="5">
        <f t="shared" si="0"/>
        <v>-1.0984007652919053E-2</v>
      </c>
      <c r="D65" s="24">
        <f t="shared" si="1"/>
        <v>1.0073489685490931</v>
      </c>
      <c r="E65" s="24">
        <f t="shared" si="2"/>
        <v>1.601775315381071</v>
      </c>
    </row>
    <row r="66" spans="1:5" ht="15" customHeight="1" x14ac:dyDescent="0.2">
      <c r="A66" s="3">
        <f>'Stocks Returns'!A62</f>
        <v>42382</v>
      </c>
      <c r="B66" s="5">
        <f>SUMPRODUCT('Stocks Returns'!B62:E62,$H$10:$K$10)</f>
        <v>-2.09992314776195E-2</v>
      </c>
      <c r="C66" s="5">
        <f t="shared" si="0"/>
        <v>2.09992314776195E-2</v>
      </c>
      <c r="D66" s="24">
        <f t="shared" si="1"/>
        <v>0.98604813128815427</v>
      </c>
      <c r="E66" s="24">
        <f t="shared" si="2"/>
        <v>1.5801973184341063</v>
      </c>
    </row>
    <row r="67" spans="1:5" ht="15" customHeight="1" x14ac:dyDescent="0.2">
      <c r="A67" s="3">
        <f>'Stocks Returns'!A63</f>
        <v>42383</v>
      </c>
      <c r="B67" s="5">
        <f>SUMPRODUCT('Stocks Returns'!B63:E63,$H$10:$K$10)</f>
        <v>1.0624840760946514E-2</v>
      </c>
      <c r="C67" s="5">
        <f t="shared" si="0"/>
        <v>-1.0624840760946514E-2</v>
      </c>
      <c r="D67" s="24">
        <f t="shared" si="1"/>
        <v>1.0071097633990393</v>
      </c>
      <c r="E67" s="24">
        <f t="shared" si="2"/>
        <v>1.6015430775948893</v>
      </c>
    </row>
    <row r="68" spans="1:5" ht="15" customHeight="1" x14ac:dyDescent="0.2">
      <c r="A68" s="3">
        <f>'Stocks Returns'!A64</f>
        <v>42384</v>
      </c>
      <c r="B68" s="5">
        <f>SUMPRODUCT('Stocks Returns'!B64:E64,$H$10:$K$10)</f>
        <v>-2.7919798367191259E-2</v>
      </c>
      <c r="C68" s="5">
        <f t="shared" si="0"/>
        <v>2.7919798367191259E-2</v>
      </c>
      <c r="D68" s="24">
        <f t="shared" si="1"/>
        <v>0.98143903373969954</v>
      </c>
      <c r="E68" s="24">
        <f t="shared" si="2"/>
        <v>1.5752933800839453</v>
      </c>
    </row>
    <row r="69" spans="1:5" ht="15" customHeight="1" x14ac:dyDescent="0.2">
      <c r="A69" s="3">
        <f>'Stocks Returns'!A65</f>
        <v>42387</v>
      </c>
      <c r="B69" s="5">
        <f>SUMPRODUCT('Stocks Returns'!B65:E65,$H$10:$K$10)</f>
        <v>0</v>
      </c>
      <c r="C69" s="5">
        <f t="shared" si="0"/>
        <v>0</v>
      </c>
      <c r="D69" s="24">
        <f t="shared" si="1"/>
        <v>1.000033619452249</v>
      </c>
      <c r="E69" s="24">
        <f t="shared" si="2"/>
        <v>1.5945685090834987</v>
      </c>
    </row>
    <row r="70" spans="1:5" ht="15" customHeight="1" x14ac:dyDescent="0.2">
      <c r="A70" s="3">
        <f>'Stocks Returns'!A66</f>
        <v>42388</v>
      </c>
      <c r="B70" s="5">
        <f>SUMPRODUCT('Stocks Returns'!B66:E66,$H$10:$K$10)</f>
        <v>-1.5586043873745399E-3</v>
      </c>
      <c r="C70" s="5">
        <f t="shared" ref="C70:C133" si="4">-B70</f>
        <v>1.5586043873745399E-3</v>
      </c>
      <c r="D70" s="24">
        <f t="shared" ref="D70:D133" si="5">1+$H$13+$H$19*(B70-$H$13)</f>
        <v>0.99899558893025742</v>
      </c>
      <c r="E70" s="24">
        <f t="shared" ref="E70:E133" si="6">$H$22*D70-$H$23*D70^2-LN(1+$H$24*EXP(1-D70^3))</f>
        <v>1.5935284644895291</v>
      </c>
    </row>
    <row r="71" spans="1:5" ht="15" customHeight="1" x14ac:dyDescent="0.2">
      <c r="A71" s="3">
        <f>'Stocks Returns'!A67</f>
        <v>42389</v>
      </c>
      <c r="B71" s="5">
        <f>SUMPRODUCT('Stocks Returns'!B67:E67,$H$10:$K$10)</f>
        <v>-5.0834577480818478E-3</v>
      </c>
      <c r="C71" s="5">
        <f t="shared" si="4"/>
        <v>5.0834577480818478E-3</v>
      </c>
      <c r="D71" s="24">
        <f t="shared" si="5"/>
        <v>0.99664803659202639</v>
      </c>
      <c r="E71" s="24">
        <f t="shared" si="6"/>
        <v>1.5911605073286434</v>
      </c>
    </row>
    <row r="72" spans="1:5" ht="15" customHeight="1" x14ac:dyDescent="0.2">
      <c r="A72" s="3">
        <f>'Stocks Returns'!A68</f>
        <v>42390</v>
      </c>
      <c r="B72" s="5">
        <f>SUMPRODUCT('Stocks Returns'!B68:E68,$H$10:$K$10)</f>
        <v>1.3135365723423824E-2</v>
      </c>
      <c r="C72" s="5">
        <f t="shared" si="4"/>
        <v>-1.3135365723423824E-2</v>
      </c>
      <c r="D72" s="24">
        <f t="shared" si="5"/>
        <v>1.0087817730240491</v>
      </c>
      <c r="E72" s="24">
        <f t="shared" si="6"/>
        <v>1.6031615204425056</v>
      </c>
    </row>
    <row r="73" spans="1:5" ht="15" customHeight="1" x14ac:dyDescent="0.2">
      <c r="A73" s="3">
        <f>'Stocks Returns'!A69</f>
        <v>42391</v>
      </c>
      <c r="B73" s="5">
        <f>SUMPRODUCT('Stocks Returns'!B69:E69,$H$10:$K$10)</f>
        <v>1.2470115196251083E-2</v>
      </c>
      <c r="C73" s="5">
        <f t="shared" si="4"/>
        <v>-1.2470115196251083E-2</v>
      </c>
      <c r="D73" s="24">
        <f t="shared" si="5"/>
        <v>1.0083387161729522</v>
      </c>
      <c r="E73" s="24">
        <f t="shared" si="6"/>
        <v>1.6027337646318296</v>
      </c>
    </row>
    <row r="74" spans="1:5" ht="15" customHeight="1" x14ac:dyDescent="0.2">
      <c r="A74" s="3">
        <f>'Stocks Returns'!A70</f>
        <v>42394</v>
      </c>
      <c r="B74" s="5">
        <f>SUMPRODUCT('Stocks Returns'!B70:E70,$H$10:$K$10)</f>
        <v>-1.1313770730994733E-2</v>
      </c>
      <c r="C74" s="5">
        <f t="shared" si="4"/>
        <v>1.1313770730994733E-2</v>
      </c>
      <c r="D74" s="24">
        <f t="shared" si="5"/>
        <v>0.99249864814540645</v>
      </c>
      <c r="E74" s="24">
        <f t="shared" si="6"/>
        <v>1.5869215609294656</v>
      </c>
    </row>
    <row r="75" spans="1:5" ht="15" customHeight="1" x14ac:dyDescent="0.2">
      <c r="A75" s="3">
        <f>'Stocks Returns'!A71</f>
        <v>42395</v>
      </c>
      <c r="B75" s="5">
        <f>SUMPRODUCT('Stocks Returns'!B71:E71,$H$10:$K$10)</f>
        <v>4.8479181306302337E-3</v>
      </c>
      <c r="C75" s="5">
        <f t="shared" si="4"/>
        <v>-4.8479181306302337E-3</v>
      </c>
      <c r="D75" s="24">
        <f t="shared" si="5"/>
        <v>1.0032623329272485</v>
      </c>
      <c r="E75" s="24">
        <f t="shared" si="6"/>
        <v>1.597775892846278</v>
      </c>
    </row>
    <row r="76" spans="1:5" ht="15" customHeight="1" x14ac:dyDescent="0.2">
      <c r="A76" s="3">
        <f>'Stocks Returns'!A72</f>
        <v>42396</v>
      </c>
      <c r="B76" s="5">
        <f>SUMPRODUCT('Stocks Returns'!B72:E72,$H$10:$K$10)</f>
        <v>-1.4440091584915143E-2</v>
      </c>
      <c r="C76" s="5">
        <f t="shared" si="4"/>
        <v>1.4440091584915143E-2</v>
      </c>
      <c r="D76" s="24">
        <f t="shared" si="5"/>
        <v>0.99041651845669543</v>
      </c>
      <c r="E76" s="24">
        <f t="shared" si="6"/>
        <v>1.584768894052587</v>
      </c>
    </row>
    <row r="77" spans="1:5" ht="15" customHeight="1" x14ac:dyDescent="0.2">
      <c r="A77" s="3">
        <f>'Stocks Returns'!A73</f>
        <v>42397</v>
      </c>
      <c r="B77" s="5">
        <f>SUMPRODUCT('Stocks Returns'!B73:E73,$H$10:$K$10)</f>
        <v>-1.9903060761037289E-2</v>
      </c>
      <c r="C77" s="5">
        <f t="shared" si="4"/>
        <v>1.9903060761037289E-2</v>
      </c>
      <c r="D77" s="24">
        <f t="shared" si="5"/>
        <v>0.98677818098539805</v>
      </c>
      <c r="E77" s="24">
        <f t="shared" si="6"/>
        <v>1.5809665084387501</v>
      </c>
    </row>
    <row r="78" spans="1:5" ht="15" customHeight="1" x14ac:dyDescent="0.2">
      <c r="A78" s="3">
        <f>'Stocks Returns'!A74</f>
        <v>42398</v>
      </c>
      <c r="B78" s="5">
        <f>SUMPRODUCT('Stocks Returns'!B74:E74,$H$10:$K$10)</f>
        <v>6.9736617019829E-2</v>
      </c>
      <c r="C78" s="5">
        <f t="shared" si="4"/>
        <v>-6.9736617019829E-2</v>
      </c>
      <c r="D78" s="24">
        <f t="shared" si="5"/>
        <v>1.0464782063874549</v>
      </c>
      <c r="E78" s="24">
        <f t="shared" si="6"/>
        <v>1.6365571566050829</v>
      </c>
    </row>
    <row r="79" spans="1:5" ht="15" customHeight="1" x14ac:dyDescent="0.2">
      <c r="A79" s="3">
        <f>'Stocks Returns'!A75</f>
        <v>42401</v>
      </c>
      <c r="B79" s="5">
        <f>SUMPRODUCT('Stocks Returns'!B75:E75,$H$10:$K$10)</f>
        <v>-2.3841604824527715E-3</v>
      </c>
      <c r="C79" s="5">
        <f t="shared" si="4"/>
        <v>2.3841604824527715E-3</v>
      </c>
      <c r="D79" s="24">
        <f t="shared" si="5"/>
        <v>0.99844576857093537</v>
      </c>
      <c r="E79" s="24">
        <f t="shared" si="6"/>
        <v>1.5929758341955984</v>
      </c>
    </row>
    <row r="80" spans="1:5" ht="15" customHeight="1" x14ac:dyDescent="0.2">
      <c r="A80" s="3">
        <f>'Stocks Returns'!A76</f>
        <v>42402</v>
      </c>
      <c r="B80" s="5">
        <f>SUMPRODUCT('Stocks Returns'!B76:E76,$H$10:$K$10)</f>
        <v>-1.5113772355463273E-2</v>
      </c>
      <c r="C80" s="5">
        <f t="shared" si="4"/>
        <v>1.5113772355463273E-2</v>
      </c>
      <c r="D80" s="24">
        <f t="shared" si="5"/>
        <v>0.98996784706351038</v>
      </c>
      <c r="E80" s="24">
        <f t="shared" si="6"/>
        <v>1.5843027926431434</v>
      </c>
    </row>
    <row r="81" spans="1:5" ht="15" customHeight="1" x14ac:dyDescent="0.2">
      <c r="A81" s="3">
        <f>'Stocks Returns'!A77</f>
        <v>42403</v>
      </c>
      <c r="B81" s="5">
        <f>SUMPRODUCT('Stocks Returns'!B77:E77,$H$10:$K$10)</f>
        <v>9.0409317541857697E-3</v>
      </c>
      <c r="C81" s="5">
        <f t="shared" si="4"/>
        <v>-9.0409317541857697E-3</v>
      </c>
      <c r="D81" s="24">
        <f t="shared" si="5"/>
        <v>1.0060548800005367</v>
      </c>
      <c r="E81" s="24">
        <f t="shared" si="6"/>
        <v>1.6005161522250757</v>
      </c>
    </row>
    <row r="82" spans="1:5" ht="15" customHeight="1" x14ac:dyDescent="0.2">
      <c r="A82" s="3">
        <f>'Stocks Returns'!A78</f>
        <v>42404</v>
      </c>
      <c r="B82" s="5">
        <f>SUMPRODUCT('Stocks Returns'!B78:E78,$H$10:$K$10)</f>
        <v>-6.9058198733652591E-3</v>
      </c>
      <c r="C82" s="5">
        <f t="shared" si="4"/>
        <v>6.9058198733652591E-3</v>
      </c>
      <c r="D82" s="24">
        <f t="shared" si="5"/>
        <v>0.99543434341658765</v>
      </c>
      <c r="E82" s="24">
        <f t="shared" si="6"/>
        <v>1.5899276715806538</v>
      </c>
    </row>
    <row r="83" spans="1:5" ht="15" customHeight="1" x14ac:dyDescent="0.2">
      <c r="A83" s="3">
        <f>'Stocks Returns'!A79</f>
        <v>42405</v>
      </c>
      <c r="B83" s="5">
        <f>SUMPRODUCT('Stocks Returns'!B79:E79,$H$10:$K$10)</f>
        <v>-2.6857635710462568E-2</v>
      </c>
      <c r="C83" s="5">
        <f t="shared" si="4"/>
        <v>2.6857635710462568E-2</v>
      </c>
      <c r="D83" s="24">
        <f t="shared" si="5"/>
        <v>0.98214643406908086</v>
      </c>
      <c r="E83" s="24">
        <f t="shared" si="6"/>
        <v>1.576051369231612</v>
      </c>
    </row>
    <row r="84" spans="1:5" ht="15" customHeight="1" x14ac:dyDescent="0.2">
      <c r="A84" s="3">
        <f>'Stocks Returns'!A80</f>
        <v>42408</v>
      </c>
      <c r="B84" s="5">
        <f>SUMPRODUCT('Stocks Returns'!B80:E80,$H$10:$K$10)</f>
        <v>-4.8938649591105651E-2</v>
      </c>
      <c r="C84" s="5">
        <f t="shared" si="4"/>
        <v>4.8938649591105651E-2</v>
      </c>
      <c r="D84" s="24">
        <f t="shared" si="5"/>
        <v>0.96744047882457251</v>
      </c>
      <c r="E84" s="24">
        <f t="shared" si="6"/>
        <v>1.5599006302419045</v>
      </c>
    </row>
    <row r="85" spans="1:5" ht="15" customHeight="1" x14ac:dyDescent="0.2">
      <c r="A85" s="3">
        <f>'Stocks Returns'!A81</f>
        <v>42409</v>
      </c>
      <c r="B85" s="5">
        <f>SUMPRODUCT('Stocks Returns'!B81:E81,$H$10:$K$10)</f>
        <v>7.3183065227031534E-3</v>
      </c>
      <c r="C85" s="5">
        <f t="shared" si="4"/>
        <v>-7.3183065227031534E-3</v>
      </c>
      <c r="D85" s="24">
        <f t="shared" si="5"/>
        <v>1.0049076115963691</v>
      </c>
      <c r="E85" s="24">
        <f t="shared" si="6"/>
        <v>1.5993941763499124</v>
      </c>
    </row>
    <row r="86" spans="1:5" ht="15" customHeight="1" x14ac:dyDescent="0.2">
      <c r="A86" s="3">
        <f>'Stocks Returns'!A82</f>
        <v>42410</v>
      </c>
      <c r="B86" s="5">
        <f>SUMPRODUCT('Stocks Returns'!B82:E82,$H$10:$K$10)</f>
        <v>2.0075340717551002E-2</v>
      </c>
      <c r="C86" s="5">
        <f t="shared" si="4"/>
        <v>-2.0075340717551002E-2</v>
      </c>
      <c r="D86" s="24">
        <f t="shared" si="5"/>
        <v>1.0134037963701379</v>
      </c>
      <c r="E86" s="24">
        <f t="shared" si="6"/>
        <v>1.6075761410533247</v>
      </c>
    </row>
    <row r="87" spans="1:5" ht="15" customHeight="1" x14ac:dyDescent="0.2">
      <c r="A87" s="3">
        <f>'Stocks Returns'!A83</f>
        <v>42411</v>
      </c>
      <c r="B87" s="5">
        <f>SUMPRODUCT('Stocks Returns'!B83:E83,$H$10:$K$10)</f>
        <v>-2.2840516340653191E-2</v>
      </c>
      <c r="C87" s="5">
        <f t="shared" si="4"/>
        <v>2.2840516340653191E-2</v>
      </c>
      <c r="D87" s="24">
        <f t="shared" si="5"/>
        <v>0.98482183556937386</v>
      </c>
      <c r="E87" s="24">
        <f t="shared" si="6"/>
        <v>1.5789006131325984</v>
      </c>
    </row>
    <row r="88" spans="1:5" ht="15" customHeight="1" x14ac:dyDescent="0.2">
      <c r="A88" s="3">
        <f>'Stocks Returns'!A84</f>
        <v>42412</v>
      </c>
      <c r="B88" s="5">
        <f>SUMPRODUCT('Stocks Returns'!B84:E84,$H$10:$K$10)</f>
        <v>2.7273077722022289E-2</v>
      </c>
      <c r="C88" s="5">
        <f t="shared" si="4"/>
        <v>-2.7273077722022289E-2</v>
      </c>
      <c r="D88" s="24">
        <f t="shared" si="5"/>
        <v>1.0181974892151158</v>
      </c>
      <c r="E88" s="24">
        <f t="shared" si="6"/>
        <v>1.6120620063015094</v>
      </c>
    </row>
    <row r="89" spans="1:5" ht="15" customHeight="1" x14ac:dyDescent="0.2">
      <c r="A89" s="3">
        <f>'Stocks Returns'!A85</f>
        <v>42415</v>
      </c>
      <c r="B89" s="5">
        <f>SUMPRODUCT('Stocks Returns'!B85:E85,$H$10:$K$10)</f>
        <v>0</v>
      </c>
      <c r="C89" s="5">
        <f t="shared" si="4"/>
        <v>0</v>
      </c>
      <c r="D89" s="24">
        <f t="shared" si="5"/>
        <v>1.000033619452249</v>
      </c>
      <c r="E89" s="24">
        <f t="shared" si="6"/>
        <v>1.5945685090834987</v>
      </c>
    </row>
    <row r="90" spans="1:5" ht="15" customHeight="1" x14ac:dyDescent="0.2">
      <c r="A90" s="3">
        <f>'Stocks Returns'!A86</f>
        <v>42416</v>
      </c>
      <c r="B90" s="5">
        <f>SUMPRODUCT('Stocks Returns'!B86:E86,$H$10:$K$10)</f>
        <v>1.2316973521716384E-2</v>
      </c>
      <c r="C90" s="5">
        <f t="shared" si="4"/>
        <v>-1.2316973521716384E-2</v>
      </c>
      <c r="D90" s="24">
        <f t="shared" si="5"/>
        <v>1.0082367238177121</v>
      </c>
      <c r="E90" s="24">
        <f t="shared" si="6"/>
        <v>1.6026351815285094</v>
      </c>
    </row>
    <row r="91" spans="1:5" ht="15" customHeight="1" x14ac:dyDescent="0.2">
      <c r="A91" s="3">
        <f>'Stocks Returns'!A87</f>
        <v>42417</v>
      </c>
      <c r="B91" s="5">
        <f>SUMPRODUCT('Stocks Returns'!B87:E87,$H$10:$K$10)</f>
        <v>1.4591168310053285E-2</v>
      </c>
      <c r="C91" s="5">
        <f t="shared" si="4"/>
        <v>-1.4591168310053285E-2</v>
      </c>
      <c r="D91" s="24">
        <f t="shared" si="5"/>
        <v>1.0097513375467444</v>
      </c>
      <c r="E91" s="24">
        <f t="shared" si="6"/>
        <v>1.6040948123081917</v>
      </c>
    </row>
    <row r="92" spans="1:5" ht="15" customHeight="1" x14ac:dyDescent="0.2">
      <c r="A92" s="3">
        <f>'Stocks Returns'!A88</f>
        <v>42418</v>
      </c>
      <c r="B92" s="5">
        <f>SUMPRODUCT('Stocks Returns'!B88:E88,$H$10:$K$10)</f>
        <v>-1.1627106995009902E-2</v>
      </c>
      <c r="C92" s="5">
        <f t="shared" si="4"/>
        <v>1.1627106995009902E-2</v>
      </c>
      <c r="D92" s="24">
        <f t="shared" si="5"/>
        <v>0.99228996619357235</v>
      </c>
      <c r="E92" s="24">
        <f t="shared" si="6"/>
        <v>1.5867065784255439</v>
      </c>
    </row>
    <row r="93" spans="1:5" ht="15" customHeight="1" x14ac:dyDescent="0.2">
      <c r="A93" s="3">
        <f>'Stocks Returns'!A89</f>
        <v>42419</v>
      </c>
      <c r="B93" s="5">
        <f>SUMPRODUCT('Stocks Returns'!B89:E89,$H$10:$K$10)</f>
        <v>4.7626034074348947E-3</v>
      </c>
      <c r="C93" s="5">
        <f t="shared" si="4"/>
        <v>-4.7626034074348947E-3</v>
      </c>
      <c r="D93" s="24">
        <f t="shared" si="5"/>
        <v>1.0032055133216005</v>
      </c>
      <c r="E93" s="24">
        <f t="shared" si="6"/>
        <v>1.597719810621733</v>
      </c>
    </row>
    <row r="94" spans="1:5" ht="15" customHeight="1" x14ac:dyDescent="0.2">
      <c r="A94" s="3">
        <f>'Stocks Returns'!A90</f>
        <v>42422</v>
      </c>
      <c r="B94" s="5">
        <f>SUMPRODUCT('Stocks Returns'!B90:E90,$H$10:$K$10)</f>
        <v>2.0758812459832923E-2</v>
      </c>
      <c r="C94" s="5">
        <f t="shared" si="4"/>
        <v>-2.0758812459832923E-2</v>
      </c>
      <c r="D94" s="24">
        <f t="shared" si="5"/>
        <v>1.0138589885504976</v>
      </c>
      <c r="E94" s="24">
        <f t="shared" si="6"/>
        <v>1.60800617345439</v>
      </c>
    </row>
    <row r="95" spans="1:5" ht="15" customHeight="1" x14ac:dyDescent="0.2">
      <c r="A95" s="3">
        <f>'Stocks Returns'!A91</f>
        <v>42423</v>
      </c>
      <c r="B95" s="5">
        <f>SUMPRODUCT('Stocks Returns'!B91:E91,$H$10:$K$10)</f>
        <v>-1.327842817646587E-2</v>
      </c>
      <c r="C95" s="5">
        <f t="shared" si="4"/>
        <v>1.327842817646587E-2</v>
      </c>
      <c r="D95" s="24">
        <f t="shared" si="5"/>
        <v>0.99119018628672262</v>
      </c>
      <c r="E95" s="24">
        <f t="shared" si="6"/>
        <v>1.5855707616314416</v>
      </c>
    </row>
    <row r="96" spans="1:5" ht="15" customHeight="1" x14ac:dyDescent="0.2">
      <c r="A96" s="3">
        <f>'Stocks Returns'!A92</f>
        <v>42424</v>
      </c>
      <c r="B96" s="5">
        <f>SUMPRODUCT('Stocks Returns'!B92:E92,$H$10:$K$10)</f>
        <v>7.3451449253603791E-4</v>
      </c>
      <c r="C96" s="5">
        <f t="shared" si="4"/>
        <v>-7.3451449253603791E-4</v>
      </c>
      <c r="D96" s="24">
        <f t="shared" si="5"/>
        <v>1.0005228061042779</v>
      </c>
      <c r="E96" s="24">
        <f t="shared" si="6"/>
        <v>1.595057151153108</v>
      </c>
    </row>
    <row r="97" spans="1:5" ht="15" customHeight="1" x14ac:dyDescent="0.2">
      <c r="A97" s="3">
        <f>'Stocks Returns'!A93</f>
        <v>42425</v>
      </c>
      <c r="B97" s="5">
        <f>SUMPRODUCT('Stocks Returns'!B93:E93,$H$10:$K$10)</f>
        <v>1.7588269823432746E-2</v>
      </c>
      <c r="C97" s="5">
        <f t="shared" si="4"/>
        <v>-1.7588269823432746E-2</v>
      </c>
      <c r="D97" s="24">
        <f t="shared" si="5"/>
        <v>1.0117474071546551</v>
      </c>
      <c r="E97" s="24">
        <f t="shared" si="6"/>
        <v>1.6060041267346468</v>
      </c>
    </row>
    <row r="98" spans="1:5" ht="15" customHeight="1" x14ac:dyDescent="0.2">
      <c r="A98" s="3">
        <f>'Stocks Returns'!A94</f>
        <v>42426</v>
      </c>
      <c r="B98" s="5">
        <f>SUMPRODUCT('Stocks Returns'!B94:E94,$H$10:$K$10)</f>
        <v>-3.2504832624647762E-3</v>
      </c>
      <c r="C98" s="5">
        <f t="shared" si="4"/>
        <v>3.2504832624647762E-3</v>
      </c>
      <c r="D98" s="24">
        <f t="shared" si="5"/>
        <v>0.99786879759944735</v>
      </c>
      <c r="E98" s="24">
        <f t="shared" si="6"/>
        <v>1.5923946183419098</v>
      </c>
    </row>
    <row r="99" spans="1:5" ht="15" customHeight="1" x14ac:dyDescent="0.2">
      <c r="A99" s="3">
        <f>'Stocks Returns'!A95</f>
        <v>42429</v>
      </c>
      <c r="B99" s="5">
        <f>SUMPRODUCT('Stocks Returns'!B95:E95,$H$10:$K$10)</f>
        <v>-5.1950520673465766E-3</v>
      </c>
      <c r="C99" s="5">
        <f t="shared" si="4"/>
        <v>5.1950520673465766E-3</v>
      </c>
      <c r="D99" s="24">
        <f t="shared" si="5"/>
        <v>0.99657371477539614</v>
      </c>
      <c r="E99" s="24">
        <f t="shared" si="6"/>
        <v>1.5910851813784446</v>
      </c>
    </row>
    <row r="100" spans="1:5" ht="15" customHeight="1" x14ac:dyDescent="0.2">
      <c r="A100" s="3">
        <f>'Stocks Returns'!A96</f>
        <v>42430</v>
      </c>
      <c r="B100" s="5">
        <f>SUMPRODUCT('Stocks Returns'!B96:E96,$H$10:$K$10)</f>
        <v>2.9180394036213562E-2</v>
      </c>
      <c r="C100" s="5">
        <f t="shared" si="4"/>
        <v>-2.9180394036213562E-2</v>
      </c>
      <c r="D100" s="24">
        <f t="shared" si="5"/>
        <v>1.0194677618803671</v>
      </c>
      <c r="E100" s="24">
        <f t="shared" si="6"/>
        <v>1.6132347729092811</v>
      </c>
    </row>
    <row r="101" spans="1:5" ht="15" customHeight="1" x14ac:dyDescent="0.2">
      <c r="A101" s="3">
        <f>'Stocks Returns'!A97</f>
        <v>42431</v>
      </c>
      <c r="B101" s="5">
        <f>SUMPRODUCT('Stocks Returns'!B97:E97,$H$10:$K$10)</f>
        <v>-2.4750046236026889E-3</v>
      </c>
      <c r="C101" s="5">
        <f t="shared" si="4"/>
        <v>2.4750046236026889E-3</v>
      </c>
      <c r="D101" s="24">
        <f t="shared" si="5"/>
        <v>0.99838526637292946</v>
      </c>
      <c r="E101" s="24">
        <f t="shared" si="6"/>
        <v>1.5929149491461434</v>
      </c>
    </row>
    <row r="102" spans="1:5" ht="15" customHeight="1" x14ac:dyDescent="0.2">
      <c r="A102" s="3">
        <f>'Stocks Returns'!A98</f>
        <v>42432</v>
      </c>
      <c r="B102" s="5">
        <f>SUMPRODUCT('Stocks Returns'!B98:E98,$H$10:$K$10)</f>
        <v>-3.4924273445686689E-3</v>
      </c>
      <c r="C102" s="5">
        <f t="shared" si="4"/>
        <v>3.4924273445686689E-3</v>
      </c>
      <c r="D102" s="24">
        <f t="shared" si="5"/>
        <v>0.99770766284076617</v>
      </c>
      <c r="E102" s="24">
        <f t="shared" si="6"/>
        <v>1.5922320611627643</v>
      </c>
    </row>
    <row r="103" spans="1:5" ht="15" customHeight="1" x14ac:dyDescent="0.2">
      <c r="A103" s="3">
        <f>'Stocks Returns'!A99</f>
        <v>42433</v>
      </c>
      <c r="B103" s="5">
        <f>SUMPRODUCT('Stocks Returns'!B99:E99,$H$10:$K$10)</f>
        <v>1.8769196899084452E-3</v>
      </c>
      <c r="C103" s="5">
        <f t="shared" si="4"/>
        <v>-1.8769196899084452E-3</v>
      </c>
      <c r="D103" s="24">
        <f t="shared" si="5"/>
        <v>1.0012836479657279</v>
      </c>
      <c r="E103" s="24">
        <f t="shared" si="6"/>
        <v>1.5958152415320592</v>
      </c>
    </row>
    <row r="104" spans="1:5" ht="15" customHeight="1" x14ac:dyDescent="0.2">
      <c r="A104" s="3">
        <f>'Stocks Returns'!A100</f>
        <v>42436</v>
      </c>
      <c r="B104" s="5">
        <f>SUMPRODUCT('Stocks Returns'!B100:E100,$H$10:$K$10)</f>
        <v>-2.0623341637903404E-2</v>
      </c>
      <c r="C104" s="5">
        <f t="shared" si="4"/>
        <v>2.0623341637903404E-2</v>
      </c>
      <c r="D104" s="24">
        <f t="shared" si="5"/>
        <v>0.98629847392140524</v>
      </c>
      <c r="E104" s="24">
        <f t="shared" si="6"/>
        <v>1.5804613164366295</v>
      </c>
    </row>
    <row r="105" spans="1:5" ht="15" customHeight="1" x14ac:dyDescent="0.2">
      <c r="A105" s="3">
        <f>'Stocks Returns'!A101</f>
        <v>42437</v>
      </c>
      <c r="B105" s="5">
        <f>SUMPRODUCT('Stocks Returns'!B101:E101,$H$10:$K$10)</f>
        <v>-1.8822168820171341E-2</v>
      </c>
      <c r="C105" s="5">
        <f t="shared" si="4"/>
        <v>1.8822168820171341E-2</v>
      </c>
      <c r="D105" s="24">
        <f t="shared" si="5"/>
        <v>0.9874980550180148</v>
      </c>
      <c r="E105" s="24">
        <f t="shared" si="6"/>
        <v>1.5817229444295553</v>
      </c>
    </row>
    <row r="106" spans="1:5" ht="15" customHeight="1" x14ac:dyDescent="0.2">
      <c r="A106" s="3">
        <f>'Stocks Returns'!A102</f>
        <v>42438</v>
      </c>
      <c r="B106" s="5">
        <f>SUMPRODUCT('Stocks Returns'!B102:E102,$H$10:$K$10)</f>
        <v>3.0716342283794887E-3</v>
      </c>
      <c r="C106" s="5">
        <f t="shared" si="4"/>
        <v>-3.0716342283794887E-3</v>
      </c>
      <c r="D106" s="24">
        <f t="shared" si="5"/>
        <v>1.0020793278483497</v>
      </c>
      <c r="E106" s="24">
        <f t="shared" si="6"/>
        <v>1.5966055605369285</v>
      </c>
    </row>
    <row r="107" spans="1:5" ht="15" customHeight="1" x14ac:dyDescent="0.2">
      <c r="A107" s="3">
        <f>'Stocks Returns'!A103</f>
        <v>42439</v>
      </c>
      <c r="B107" s="5">
        <f>SUMPRODUCT('Stocks Returns'!B103:E103,$H$10:$K$10)</f>
        <v>-6.7830970316622675E-3</v>
      </c>
      <c r="C107" s="5">
        <f t="shared" si="4"/>
        <v>6.7830970316622675E-3</v>
      </c>
      <c r="D107" s="24">
        <f t="shared" si="5"/>
        <v>0.99551607682916188</v>
      </c>
      <c r="E107" s="24">
        <f t="shared" si="6"/>
        <v>1.5900108776184303</v>
      </c>
    </row>
    <row r="108" spans="1:5" ht="15" customHeight="1" x14ac:dyDescent="0.2">
      <c r="A108" s="3">
        <f>'Stocks Returns'!A104</f>
        <v>42440</v>
      </c>
      <c r="B108" s="5">
        <f>SUMPRODUCT('Stocks Returns'!B104:E104,$H$10:$K$10)</f>
        <v>2.1631964565544216E-2</v>
      </c>
      <c r="C108" s="5">
        <f t="shared" si="4"/>
        <v>-2.1631964565544216E-2</v>
      </c>
      <c r="D108" s="24">
        <f t="shared" si="5"/>
        <v>1.0144405078529013</v>
      </c>
      <c r="E108" s="24">
        <f t="shared" si="6"/>
        <v>1.6085543109891522</v>
      </c>
    </row>
    <row r="109" spans="1:5" ht="15" customHeight="1" x14ac:dyDescent="0.2">
      <c r="A109" s="3">
        <f>'Stocks Returns'!A105</f>
        <v>42443</v>
      </c>
      <c r="B109" s="5">
        <f>SUMPRODUCT('Stocks Returns'!B105:E105,$H$10:$K$10)</f>
        <v>-3.0606547908706471E-3</v>
      </c>
      <c r="C109" s="5">
        <f t="shared" si="4"/>
        <v>3.0606547908706471E-3</v>
      </c>
      <c r="D109" s="24">
        <f t="shared" si="5"/>
        <v>0.99799522336152902</v>
      </c>
      <c r="E109" s="24">
        <f t="shared" si="6"/>
        <v>1.5925220877311235</v>
      </c>
    </row>
    <row r="110" spans="1:5" ht="15" customHeight="1" x14ac:dyDescent="0.2">
      <c r="A110" s="3">
        <f>'Stocks Returns'!A106</f>
        <v>42444</v>
      </c>
      <c r="B110" s="5">
        <f>SUMPRODUCT('Stocks Returns'!B106:E106,$H$10:$K$10)</f>
        <v>5.0867900900013309E-3</v>
      </c>
      <c r="C110" s="5">
        <f t="shared" si="4"/>
        <v>-5.0867900900013309E-3</v>
      </c>
      <c r="D110" s="24">
        <f t="shared" si="5"/>
        <v>1.0034214216521897</v>
      </c>
      <c r="E110" s="24">
        <f t="shared" si="6"/>
        <v>1.5979328478332262</v>
      </c>
    </row>
    <row r="111" spans="1:5" ht="15" customHeight="1" x14ac:dyDescent="0.2">
      <c r="A111" s="3">
        <f>'Stocks Returns'!A107</f>
        <v>42445</v>
      </c>
      <c r="B111" s="5">
        <f>SUMPRODUCT('Stocks Returns'!B107:E107,$H$10:$K$10)</f>
        <v>5.4063776086273815E-3</v>
      </c>
      <c r="C111" s="5">
        <f t="shared" si="4"/>
        <v>-5.4063776086273815E-3</v>
      </c>
      <c r="D111" s="24">
        <f t="shared" si="5"/>
        <v>1.0036342669395948</v>
      </c>
      <c r="E111" s="24">
        <f t="shared" si="6"/>
        <v>1.5981426789659077</v>
      </c>
    </row>
    <row r="112" spans="1:5" ht="15" customHeight="1" x14ac:dyDescent="0.2">
      <c r="A112" s="3">
        <f>'Stocks Returns'!A108</f>
        <v>42446</v>
      </c>
      <c r="B112" s="5">
        <f>SUMPRODUCT('Stocks Returns'!B108:E108,$H$10:$K$10)</f>
        <v>1.0340247624464227E-2</v>
      </c>
      <c r="C112" s="5">
        <f t="shared" si="4"/>
        <v>-1.0340247624464227E-2</v>
      </c>
      <c r="D112" s="24">
        <f t="shared" si="5"/>
        <v>1.0069202243701421</v>
      </c>
      <c r="E112" s="24">
        <f t="shared" si="6"/>
        <v>1.6013588944435355</v>
      </c>
    </row>
    <row r="113" spans="1:5" ht="15" customHeight="1" x14ac:dyDescent="0.2">
      <c r="A113" s="3">
        <f>'Stocks Returns'!A109</f>
        <v>42447</v>
      </c>
      <c r="B113" s="5">
        <f>SUMPRODUCT('Stocks Returns'!B109:E109,$H$10:$K$10)</f>
        <v>9.4358398270294255E-3</v>
      </c>
      <c r="C113" s="5">
        <f t="shared" si="4"/>
        <v>-9.4358398270294255E-3</v>
      </c>
      <c r="D113" s="24">
        <f t="shared" si="5"/>
        <v>1.0063178887770505</v>
      </c>
      <c r="E113" s="24">
        <f t="shared" si="6"/>
        <v>1.6007726123380834</v>
      </c>
    </row>
    <row r="114" spans="1:5" ht="15" customHeight="1" x14ac:dyDescent="0.2">
      <c r="A114" s="3">
        <f>'Stocks Returns'!A110</f>
        <v>42450</v>
      </c>
      <c r="B114" s="5">
        <f>SUMPRODUCT('Stocks Returns'!B110:E110,$H$10:$K$10)</f>
        <v>-1.067790442353118E-3</v>
      </c>
      <c r="C114" s="5">
        <f t="shared" si="4"/>
        <v>1.067790442353118E-3</v>
      </c>
      <c r="D114" s="24">
        <f t="shared" si="5"/>
        <v>0.99932247101764171</v>
      </c>
      <c r="E114" s="24">
        <f t="shared" si="6"/>
        <v>1.5938564452330342</v>
      </c>
    </row>
    <row r="115" spans="1:5" ht="15" customHeight="1" x14ac:dyDescent="0.2">
      <c r="A115" s="3">
        <f>'Stocks Returns'!A111</f>
        <v>42451</v>
      </c>
      <c r="B115" s="5">
        <f>SUMPRODUCT('Stocks Returns'!B111:E111,$H$10:$K$10)</f>
        <v>-1.0726836500892869E-2</v>
      </c>
      <c r="C115" s="5">
        <f t="shared" si="4"/>
        <v>1.0726836500892869E-2</v>
      </c>
      <c r="D115" s="24">
        <f t="shared" si="5"/>
        <v>0.99288954634265425</v>
      </c>
      <c r="E115" s="24">
        <f t="shared" si="6"/>
        <v>1.5873237993670757</v>
      </c>
    </row>
    <row r="116" spans="1:5" ht="15" customHeight="1" x14ac:dyDescent="0.2">
      <c r="A116" s="3">
        <f>'Stocks Returns'!A112</f>
        <v>42452</v>
      </c>
      <c r="B116" s="5">
        <f>SUMPRODUCT('Stocks Returns'!B112:E112,$H$10:$K$10)</f>
        <v>1.0394995698976976E-2</v>
      </c>
      <c r="C116" s="5">
        <f t="shared" si="4"/>
        <v>-1.0394995698976976E-2</v>
      </c>
      <c r="D116" s="24">
        <f t="shared" si="5"/>
        <v>1.0069566865877675</v>
      </c>
      <c r="E116" s="24">
        <f t="shared" si="6"/>
        <v>1.601394337654074</v>
      </c>
    </row>
    <row r="117" spans="1:5" ht="15" customHeight="1" x14ac:dyDescent="0.2">
      <c r="A117" s="3">
        <f>'Stocks Returns'!A113</f>
        <v>42453</v>
      </c>
      <c r="B117" s="5">
        <f>SUMPRODUCT('Stocks Returns'!B113:E113,$H$10:$K$10)</f>
        <v>3.1409452097282192E-3</v>
      </c>
      <c r="C117" s="5">
        <f t="shared" si="4"/>
        <v>-3.1409452097282192E-3</v>
      </c>
      <c r="D117" s="24">
        <f t="shared" si="5"/>
        <v>1.002125488961928</v>
      </c>
      <c r="E117" s="24">
        <f t="shared" si="6"/>
        <v>1.596651332635562</v>
      </c>
    </row>
    <row r="118" spans="1:5" ht="15" customHeight="1" x14ac:dyDescent="0.2">
      <c r="A118" s="3">
        <f>'Stocks Returns'!A114</f>
        <v>42454</v>
      </c>
      <c r="B118" s="5">
        <f>SUMPRODUCT('Stocks Returns'!B114:E114,$H$10:$K$10)</f>
        <v>0</v>
      </c>
      <c r="C118" s="5">
        <f t="shared" si="4"/>
        <v>0</v>
      </c>
      <c r="D118" s="24">
        <f t="shared" si="5"/>
        <v>1.000033619452249</v>
      </c>
      <c r="E118" s="24">
        <f t="shared" si="6"/>
        <v>1.5945685090834987</v>
      </c>
    </row>
    <row r="119" spans="1:5" ht="15" customHeight="1" x14ac:dyDescent="0.2">
      <c r="A119" s="3">
        <f>'Stocks Returns'!A115</f>
        <v>42457</v>
      </c>
      <c r="B119" s="5">
        <f>SUMPRODUCT('Stocks Returns'!B115:E115,$H$10:$K$10)</f>
        <v>-1.0006128351990502E-3</v>
      </c>
      <c r="C119" s="5">
        <f t="shared" si="4"/>
        <v>1.0006128351990502E-3</v>
      </c>
      <c r="D119" s="24">
        <f t="shared" si="5"/>
        <v>0.9993672113040063</v>
      </c>
      <c r="E119" s="24">
        <f t="shared" si="6"/>
        <v>1.5939013026905502</v>
      </c>
    </row>
    <row r="120" spans="1:5" ht="15" customHeight="1" x14ac:dyDescent="0.2">
      <c r="A120" s="3">
        <f>'Stocks Returns'!A116</f>
        <v>42458</v>
      </c>
      <c r="B120" s="5">
        <f>SUMPRODUCT('Stocks Returns'!B116:E116,$H$10:$K$10)</f>
        <v>1.7433874293910728E-2</v>
      </c>
      <c r="C120" s="5">
        <f t="shared" si="4"/>
        <v>-1.7433874293910728E-2</v>
      </c>
      <c r="D120" s="24">
        <f t="shared" si="5"/>
        <v>1.0116445797319935</v>
      </c>
      <c r="E120" s="24">
        <f t="shared" si="6"/>
        <v>1.6059061665138075</v>
      </c>
    </row>
    <row r="121" spans="1:5" ht="15" customHeight="1" x14ac:dyDescent="0.2">
      <c r="A121" s="3">
        <f>'Stocks Returns'!A117</f>
        <v>42459</v>
      </c>
      <c r="B121" s="5">
        <f>SUMPRODUCT('Stocks Returns'!B117:E117,$H$10:$K$10)</f>
        <v>1.6245747225107538E-2</v>
      </c>
      <c r="C121" s="5">
        <f t="shared" si="4"/>
        <v>-1.6245747225107538E-2</v>
      </c>
      <c r="D121" s="24">
        <f t="shared" si="5"/>
        <v>1.0108532871041704</v>
      </c>
      <c r="E121" s="24">
        <f t="shared" si="6"/>
        <v>1.6051508811478026</v>
      </c>
    </row>
    <row r="122" spans="1:5" ht="15" customHeight="1" x14ac:dyDescent="0.2">
      <c r="A122" s="3">
        <f>'Stocks Returns'!A118</f>
        <v>42460</v>
      </c>
      <c r="B122" s="5">
        <f>SUMPRODUCT('Stocks Returns'!B118:E118,$H$10:$K$10)</f>
        <v>-5.0988941850601448E-3</v>
      </c>
      <c r="C122" s="5">
        <f t="shared" si="4"/>
        <v>5.0988941850601448E-3</v>
      </c>
      <c r="D122" s="24">
        <f t="shared" si="5"/>
        <v>0.99663775592499881</v>
      </c>
      <c r="E122" s="24">
        <f t="shared" si="6"/>
        <v>1.5911500890713541</v>
      </c>
    </row>
    <row r="123" spans="1:5" ht="15" customHeight="1" x14ac:dyDescent="0.2">
      <c r="A123" s="3">
        <f>'Stocks Returns'!A119</f>
        <v>42461</v>
      </c>
      <c r="B123" s="5">
        <f>SUMPRODUCT('Stocks Returns'!B119:E119,$H$10:$K$10)</f>
        <v>1.2848119264736748E-2</v>
      </c>
      <c r="C123" s="5">
        <f t="shared" si="4"/>
        <v>-1.2848119264736748E-2</v>
      </c>
      <c r="D123" s="24">
        <f t="shared" si="5"/>
        <v>1.0085904668825636</v>
      </c>
      <c r="E123" s="24">
        <f t="shared" si="6"/>
        <v>1.6029769190720937</v>
      </c>
    </row>
    <row r="124" spans="1:5" ht="15" customHeight="1" x14ac:dyDescent="0.2">
      <c r="A124" s="3">
        <f>'Stocks Returns'!A120</f>
        <v>42464</v>
      </c>
      <c r="B124" s="5">
        <f>SUMPRODUCT('Stocks Returns'!B120:E120,$H$10:$K$10)</f>
        <v>2.9607700191875306E-3</v>
      </c>
      <c r="C124" s="5">
        <f t="shared" si="4"/>
        <v>-2.9607700191875306E-3</v>
      </c>
      <c r="D124" s="24">
        <f t="shared" si="5"/>
        <v>1.0020054922850279</v>
      </c>
      <c r="E124" s="24">
        <f t="shared" si="6"/>
        <v>1.5965323294167739</v>
      </c>
    </row>
    <row r="125" spans="1:5" ht="15" customHeight="1" x14ac:dyDescent="0.2">
      <c r="A125" s="3">
        <f>'Stocks Returns'!A121</f>
        <v>42465</v>
      </c>
      <c r="B125" s="5">
        <f>SUMPRODUCT('Stocks Returns'!B121:E121,$H$10:$K$10)</f>
        <v>-8.8948965426932161E-3</v>
      </c>
      <c r="C125" s="5">
        <f t="shared" si="4"/>
        <v>8.8948965426932161E-3</v>
      </c>
      <c r="D125" s="24">
        <f t="shared" si="5"/>
        <v>0.99410961835481526</v>
      </c>
      <c r="E125" s="24">
        <f t="shared" si="6"/>
        <v>1.5885753890447956</v>
      </c>
    </row>
    <row r="126" spans="1:5" ht="15" customHeight="1" x14ac:dyDescent="0.2">
      <c r="A126" s="3">
        <f>'Stocks Returns'!A122</f>
        <v>42466</v>
      </c>
      <c r="B126" s="5">
        <f>SUMPRODUCT('Stocks Returns'!B122:E122,$H$10:$K$10)</f>
        <v>1.3996136909314984E-2</v>
      </c>
      <c r="C126" s="5">
        <f t="shared" si="4"/>
        <v>-1.3996136909314984E-2</v>
      </c>
      <c r="D126" s="24">
        <f t="shared" si="5"/>
        <v>1.0093550466338528</v>
      </c>
      <c r="E126" s="24">
        <f t="shared" si="6"/>
        <v>1.6037138100088828</v>
      </c>
    </row>
    <row r="127" spans="1:5" ht="15" customHeight="1" x14ac:dyDescent="0.2">
      <c r="A127" s="3">
        <f>'Stocks Returns'!A123</f>
        <v>42467</v>
      </c>
      <c r="B127" s="5">
        <f>SUMPRODUCT('Stocks Returns'!B123:E123,$H$10:$K$10)</f>
        <v>-9.036053811076852E-3</v>
      </c>
      <c r="C127" s="5">
        <f t="shared" si="4"/>
        <v>9.036053811076852E-3</v>
      </c>
      <c r="D127" s="24">
        <f t="shared" si="5"/>
        <v>0.99401560761407171</v>
      </c>
      <c r="E127" s="24">
        <f t="shared" si="6"/>
        <v>1.5884791588145832</v>
      </c>
    </row>
    <row r="128" spans="1:5" ht="15" customHeight="1" x14ac:dyDescent="0.2">
      <c r="A128" s="3">
        <f>'Stocks Returns'!A124</f>
        <v>42468</v>
      </c>
      <c r="B128" s="5">
        <f>SUMPRODUCT('Stocks Returns'!B124:E124,$H$10:$K$10)</f>
        <v>6.5914007937118791E-3</v>
      </c>
      <c r="C128" s="5">
        <f t="shared" si="4"/>
        <v>-6.5914007937118791E-3</v>
      </c>
      <c r="D128" s="24">
        <f t="shared" si="5"/>
        <v>1.004423492380861</v>
      </c>
      <c r="E128" s="24">
        <f t="shared" si="6"/>
        <v>1.5989191341382396</v>
      </c>
    </row>
    <row r="129" spans="1:5" ht="15" customHeight="1" x14ac:dyDescent="0.2">
      <c r="A129" s="3">
        <f>'Stocks Returns'!A125</f>
        <v>42471</v>
      </c>
      <c r="B129" s="5">
        <f>SUMPRODUCT('Stocks Returns'!B125:E125,$H$10:$K$10)</f>
        <v>-2.4762787852297681E-3</v>
      </c>
      <c r="C129" s="5">
        <f t="shared" si="4"/>
        <v>2.4762787852297681E-3</v>
      </c>
      <c r="D129" s="24">
        <f t="shared" si="5"/>
        <v>0.99838441778128584</v>
      </c>
      <c r="E129" s="24">
        <f t="shared" si="6"/>
        <v>1.5929140950809106</v>
      </c>
    </row>
    <row r="130" spans="1:5" ht="15" customHeight="1" x14ac:dyDescent="0.2">
      <c r="A130" s="3">
        <f>'Stocks Returns'!A126</f>
        <v>42472</v>
      </c>
      <c r="B130" s="5">
        <f>SUMPRODUCT('Stocks Returns'!B126:E126,$H$10:$K$10)</f>
        <v>7.5619078014047157E-3</v>
      </c>
      <c r="C130" s="5">
        <f t="shared" si="4"/>
        <v>-7.5619078014047157E-3</v>
      </c>
      <c r="D130" s="24">
        <f t="shared" si="5"/>
        <v>1.0050698500479844</v>
      </c>
      <c r="E130" s="24">
        <f t="shared" si="6"/>
        <v>1.5995531611605882</v>
      </c>
    </row>
    <row r="131" spans="1:5" ht="15" customHeight="1" x14ac:dyDescent="0.2">
      <c r="A131" s="3">
        <f>'Stocks Returns'!A127</f>
        <v>42473</v>
      </c>
      <c r="B131" s="5">
        <f>SUMPRODUCT('Stocks Returns'!B127:E127,$H$10:$K$10)</f>
        <v>1.565969439995854E-2</v>
      </c>
      <c r="C131" s="5">
        <f t="shared" si="4"/>
        <v>-1.565969439995854E-2</v>
      </c>
      <c r="D131" s="24">
        <f t="shared" si="5"/>
        <v>1.0104629759226214</v>
      </c>
      <c r="E131" s="24">
        <f t="shared" si="6"/>
        <v>1.6047773880401894</v>
      </c>
    </row>
    <row r="132" spans="1:5" ht="15" customHeight="1" x14ac:dyDescent="0.2">
      <c r="A132" s="3">
        <f>'Stocks Returns'!A128</f>
        <v>42474</v>
      </c>
      <c r="B132" s="5">
        <f>SUMPRODUCT('Stocks Returns'!B128:E128,$H$10:$K$10)</f>
        <v>6.9019952410761202E-3</v>
      </c>
      <c r="C132" s="5">
        <f t="shared" si="4"/>
        <v>-6.9019952410761202E-3</v>
      </c>
      <c r="D132" s="24">
        <f t="shared" si="5"/>
        <v>1.0046303482828056</v>
      </c>
      <c r="E132" s="24">
        <f t="shared" si="6"/>
        <v>1.5991222273687014</v>
      </c>
    </row>
    <row r="133" spans="1:5" ht="15" customHeight="1" x14ac:dyDescent="0.2">
      <c r="A133" s="3">
        <f>'Stocks Returns'!A129</f>
        <v>42475</v>
      </c>
      <c r="B133" s="5">
        <f>SUMPRODUCT('Stocks Returns'!B129:E129,$H$10:$K$10)</f>
        <v>-4.0501183284240658E-3</v>
      </c>
      <c r="C133" s="5">
        <f t="shared" si="4"/>
        <v>4.0501183284240658E-3</v>
      </c>
      <c r="D133" s="24">
        <f t="shared" si="5"/>
        <v>0.99733624064551851</v>
      </c>
      <c r="E133" s="24">
        <f t="shared" si="6"/>
        <v>1.5918569664897331</v>
      </c>
    </row>
    <row r="134" spans="1:5" ht="15" customHeight="1" x14ac:dyDescent="0.2">
      <c r="A134" s="3">
        <f>'Stocks Returns'!A130</f>
        <v>42478</v>
      </c>
      <c r="B134" s="5">
        <f>SUMPRODUCT('Stocks Returns'!B130:E130,$H$10:$K$10)</f>
        <v>1.5263237955542731E-2</v>
      </c>
      <c r="C134" s="5">
        <f t="shared" ref="C134:C197" si="7">-B134</f>
        <v>-1.5263237955542731E-2</v>
      </c>
      <c r="D134" s="24">
        <f t="shared" ref="D134:D197" si="8">1+$H$13+$H$19*(B134-$H$13)</f>
        <v>1.0101989359306403</v>
      </c>
      <c r="E134" s="24">
        <f t="shared" ref="E134:E197" si="9">$H$22*D134-$H$23*D134^2-LN(1+$H$24*EXP(1-D134^3))</f>
        <v>1.6045243723826794</v>
      </c>
    </row>
    <row r="135" spans="1:5" ht="15" customHeight="1" x14ac:dyDescent="0.2">
      <c r="A135" s="3">
        <f>'Stocks Returns'!A131</f>
        <v>42479</v>
      </c>
      <c r="B135" s="5">
        <f>SUMPRODUCT('Stocks Returns'!B131:E131,$H$10:$K$10)</f>
        <v>-8.4875583078087343E-3</v>
      </c>
      <c r="C135" s="5">
        <f t="shared" si="7"/>
        <v>8.4875583078087343E-3</v>
      </c>
      <c r="D135" s="24">
        <f t="shared" si="8"/>
        <v>0.9943809056192483</v>
      </c>
      <c r="E135" s="24">
        <f t="shared" si="9"/>
        <v>1.5888528852025268</v>
      </c>
    </row>
    <row r="136" spans="1:5" ht="15" customHeight="1" x14ac:dyDescent="0.2">
      <c r="A136" s="3">
        <f>'Stocks Returns'!A132</f>
        <v>42480</v>
      </c>
      <c r="B136" s="5">
        <f>SUMPRODUCT('Stocks Returns'!B132:E132,$H$10:$K$10)</f>
        <v>7.1691119664781915E-3</v>
      </c>
      <c r="C136" s="5">
        <f t="shared" si="7"/>
        <v>-7.1691119664781915E-3</v>
      </c>
      <c r="D136" s="24">
        <f t="shared" si="8"/>
        <v>1.0048082480219234</v>
      </c>
      <c r="E136" s="24">
        <f t="shared" si="9"/>
        <v>1.5992967529791839</v>
      </c>
    </row>
    <row r="137" spans="1:5" ht="15" customHeight="1" x14ac:dyDescent="0.2">
      <c r="A137" s="3">
        <f>'Stocks Returns'!A133</f>
        <v>42481</v>
      </c>
      <c r="B137" s="5">
        <f>SUMPRODUCT('Stocks Returns'!B133:E133,$H$10:$K$10)</f>
        <v>-4.2794784425379045E-3</v>
      </c>
      <c r="C137" s="5">
        <f t="shared" si="7"/>
        <v>4.2794784425379045E-3</v>
      </c>
      <c r="D137" s="24">
        <f t="shared" si="8"/>
        <v>0.99718348680951863</v>
      </c>
      <c r="E137" s="24">
        <f t="shared" si="9"/>
        <v>1.5917025429720264</v>
      </c>
    </row>
    <row r="138" spans="1:5" ht="15" customHeight="1" x14ac:dyDescent="0.2">
      <c r="A138" s="3">
        <f>'Stocks Returns'!A134</f>
        <v>42482</v>
      </c>
      <c r="B138" s="5">
        <f>SUMPRODUCT('Stocks Returns'!B134:E134,$H$10:$K$10)</f>
        <v>-1.7366318014102926E-2</v>
      </c>
      <c r="C138" s="5">
        <f t="shared" si="7"/>
        <v>1.7366318014102926E-2</v>
      </c>
      <c r="D138" s="24">
        <f t="shared" si="8"/>
        <v>0.98846765165485639</v>
      </c>
      <c r="E138" s="24">
        <f t="shared" si="9"/>
        <v>1.5827385907682741</v>
      </c>
    </row>
    <row r="139" spans="1:5" ht="15" customHeight="1" x14ac:dyDescent="0.2">
      <c r="A139" s="3">
        <f>'Stocks Returns'!A135</f>
        <v>42485</v>
      </c>
      <c r="B139" s="5">
        <f>SUMPRODUCT('Stocks Returns'!B135:E135,$H$10:$K$10)</f>
        <v>-1.1037605543171791E-2</v>
      </c>
      <c r="C139" s="5">
        <f t="shared" si="7"/>
        <v>1.1037605543171791E-2</v>
      </c>
      <c r="D139" s="24">
        <f t="shared" si="8"/>
        <v>0.99268257416049643</v>
      </c>
      <c r="E139" s="24">
        <f t="shared" si="9"/>
        <v>1.5871108977990962</v>
      </c>
    </row>
    <row r="140" spans="1:5" ht="15" customHeight="1" x14ac:dyDescent="0.2">
      <c r="A140" s="3">
        <f>'Stocks Returns'!A136</f>
        <v>42486</v>
      </c>
      <c r="B140" s="5">
        <f>SUMPRODUCT('Stocks Returns'!B136:E136,$H$10:$K$10)</f>
        <v>5.6774334201704661E-3</v>
      </c>
      <c r="C140" s="5">
        <f t="shared" si="7"/>
        <v>-5.6774334201704661E-3</v>
      </c>
      <c r="D140" s="24">
        <f t="shared" si="8"/>
        <v>1.0038147901100825</v>
      </c>
      <c r="E140" s="24">
        <f t="shared" si="9"/>
        <v>1.5983205026473852</v>
      </c>
    </row>
    <row r="141" spans="1:5" ht="15" customHeight="1" x14ac:dyDescent="0.2">
      <c r="A141" s="3">
        <f>'Stocks Returns'!A137</f>
        <v>42487</v>
      </c>
      <c r="B141" s="5">
        <f>SUMPRODUCT('Stocks Returns'!B137:E137,$H$10:$K$10)</f>
        <v>3.2220189602824873E-3</v>
      </c>
      <c r="C141" s="5">
        <f t="shared" si="7"/>
        <v>-3.2220189602824873E-3</v>
      </c>
      <c r="D141" s="24">
        <f t="shared" si="8"/>
        <v>1.0021794840797971</v>
      </c>
      <c r="E141" s="24">
        <f t="shared" si="9"/>
        <v>1.5967048618567552</v>
      </c>
    </row>
    <row r="142" spans="1:5" ht="15" customHeight="1" x14ac:dyDescent="0.2">
      <c r="A142" s="3">
        <f>'Stocks Returns'!A138</f>
        <v>42488</v>
      </c>
      <c r="B142" s="5">
        <f>SUMPRODUCT('Stocks Returns'!B138:E138,$H$10:$K$10)</f>
        <v>-1.4072146288647966E-2</v>
      </c>
      <c r="C142" s="5">
        <f t="shared" si="7"/>
        <v>1.4072146288647966E-2</v>
      </c>
      <c r="D142" s="24">
        <f t="shared" si="8"/>
        <v>0.99066157002400934</v>
      </c>
      <c r="E142" s="24">
        <f t="shared" si="9"/>
        <v>1.5850231319248713</v>
      </c>
    </row>
    <row r="143" spans="1:5" ht="15" customHeight="1" x14ac:dyDescent="0.2">
      <c r="A143" s="3">
        <f>'Stocks Returns'!A139</f>
        <v>42489</v>
      </c>
      <c r="B143" s="5">
        <f>SUMPRODUCT('Stocks Returns'!B139:E139,$H$10:$K$10)</f>
        <v>-7.338034400050434E-3</v>
      </c>
      <c r="C143" s="5">
        <f t="shared" si="7"/>
        <v>7.338034400050434E-3</v>
      </c>
      <c r="D143" s="24">
        <f t="shared" si="8"/>
        <v>0.99514648854181531</v>
      </c>
      <c r="E143" s="24">
        <f t="shared" si="9"/>
        <v>1.58963441949449</v>
      </c>
    </row>
    <row r="144" spans="1:5" ht="15" customHeight="1" x14ac:dyDescent="0.2">
      <c r="A144" s="3">
        <f>'Stocks Returns'!A140</f>
        <v>42492</v>
      </c>
      <c r="B144" s="5">
        <f>SUMPRODUCT('Stocks Returns'!B140:E140,$H$10:$K$10)</f>
        <v>1.5774990945972601E-2</v>
      </c>
      <c r="C144" s="5">
        <f t="shared" si="7"/>
        <v>-1.5774990945972601E-2</v>
      </c>
      <c r="D144" s="24">
        <f t="shared" si="8"/>
        <v>1.0105397634222666</v>
      </c>
      <c r="E144" s="24">
        <f t="shared" si="9"/>
        <v>1.6048509160303668</v>
      </c>
    </row>
    <row r="145" spans="1:5" ht="15" customHeight="1" x14ac:dyDescent="0.2">
      <c r="A145" s="3">
        <f>'Stocks Returns'!A141</f>
        <v>42493</v>
      </c>
      <c r="B145" s="5">
        <f>SUMPRODUCT('Stocks Returns'!B141:E141,$H$10:$K$10)</f>
        <v>-1.5533335355226448E-2</v>
      </c>
      <c r="C145" s="5">
        <f t="shared" si="7"/>
        <v>1.5533335355226448E-2</v>
      </c>
      <c r="D145" s="24">
        <f t="shared" si="8"/>
        <v>0.9896884181056681</v>
      </c>
      <c r="E145" s="24">
        <f t="shared" si="9"/>
        <v>1.584012109570734</v>
      </c>
    </row>
    <row r="146" spans="1:5" ht="15" customHeight="1" x14ac:dyDescent="0.2">
      <c r="A146" s="3">
        <f>'Stocks Returns'!A142</f>
        <v>42494</v>
      </c>
      <c r="B146" s="5">
        <f>SUMPRODUCT('Stocks Returns'!B142:E142,$H$10:$K$10)</f>
        <v>-2.3621249453837836E-3</v>
      </c>
      <c r="C146" s="5">
        <f t="shared" si="7"/>
        <v>2.3621249453837836E-3</v>
      </c>
      <c r="D146" s="24">
        <f t="shared" si="8"/>
        <v>0.99846044423862335</v>
      </c>
      <c r="E146" s="24">
        <f t="shared" si="9"/>
        <v>1.5929906005296934</v>
      </c>
    </row>
    <row r="147" spans="1:5" ht="15" customHeight="1" x14ac:dyDescent="0.2">
      <c r="A147" s="3">
        <f>'Stocks Returns'!A143</f>
        <v>42495</v>
      </c>
      <c r="B147" s="5">
        <f>SUMPRODUCT('Stocks Returns'!B143:E143,$H$10:$K$10)</f>
        <v>1.6696815084245816E-3</v>
      </c>
      <c r="C147" s="5">
        <f t="shared" si="7"/>
        <v>-1.6696815084245816E-3</v>
      </c>
      <c r="D147" s="24">
        <f t="shared" si="8"/>
        <v>1.0011456273368597</v>
      </c>
      <c r="E147" s="24">
        <f t="shared" si="9"/>
        <v>1.595677892299201</v>
      </c>
    </row>
    <row r="148" spans="1:5" ht="15" customHeight="1" x14ac:dyDescent="0.2">
      <c r="A148" s="3">
        <f>'Stocks Returns'!A144</f>
        <v>42496</v>
      </c>
      <c r="B148" s="5">
        <f>SUMPRODUCT('Stocks Returns'!B144:E144,$H$10:$K$10)</f>
        <v>4.4028436989431586E-3</v>
      </c>
      <c r="C148" s="5">
        <f t="shared" si="7"/>
        <v>-4.4028436989431586E-3</v>
      </c>
      <c r="D148" s="24">
        <f t="shared" si="8"/>
        <v>1.0029659133557451</v>
      </c>
      <c r="E148" s="24">
        <f t="shared" si="9"/>
        <v>1.5974831771448266</v>
      </c>
    </row>
    <row r="149" spans="1:5" ht="15" customHeight="1" x14ac:dyDescent="0.2">
      <c r="A149" s="3">
        <f>'Stocks Returns'!A145</f>
        <v>42499</v>
      </c>
      <c r="B149" s="5">
        <f>SUMPRODUCT('Stocks Returns'!B145:E145,$H$10:$K$10)</f>
        <v>4.5729423706608822E-3</v>
      </c>
      <c r="C149" s="5">
        <f t="shared" si="7"/>
        <v>-4.5729423706608822E-3</v>
      </c>
      <c r="D149" s="24">
        <f t="shared" si="8"/>
        <v>1.003079199071109</v>
      </c>
      <c r="E149" s="24">
        <f t="shared" si="9"/>
        <v>1.5975950890649424</v>
      </c>
    </row>
    <row r="150" spans="1:5" ht="15" customHeight="1" x14ac:dyDescent="0.2">
      <c r="A150" s="3">
        <f>'Stocks Returns'!A146</f>
        <v>42500</v>
      </c>
      <c r="B150" s="5">
        <f>SUMPRODUCT('Stocks Returns'!B146:E146,$H$10:$K$10)</f>
        <v>1.3002721791129658E-2</v>
      </c>
      <c r="C150" s="5">
        <f t="shared" si="7"/>
        <v>-1.3002721791129658E-2</v>
      </c>
      <c r="D150" s="24">
        <f t="shared" si="8"/>
        <v>1.0086934321651413</v>
      </c>
      <c r="E150" s="24">
        <f t="shared" si="9"/>
        <v>1.603076294205412</v>
      </c>
    </row>
    <row r="151" spans="1:5" ht="15" customHeight="1" x14ac:dyDescent="0.2">
      <c r="A151" s="3">
        <f>'Stocks Returns'!A147</f>
        <v>42501</v>
      </c>
      <c r="B151" s="5">
        <f>SUMPRODUCT('Stocks Returns'!B147:E147,$H$10:$K$10)</f>
        <v>-2.0935124425554657E-2</v>
      </c>
      <c r="C151" s="5">
        <f t="shared" si="7"/>
        <v>2.0935124425554657E-2</v>
      </c>
      <c r="D151" s="24">
        <f t="shared" si="8"/>
        <v>0.98609082658482949</v>
      </c>
      <c r="E151" s="24">
        <f t="shared" si="9"/>
        <v>1.5802423598635418</v>
      </c>
    </row>
    <row r="152" spans="1:5" ht="15" customHeight="1" x14ac:dyDescent="0.2">
      <c r="A152" s="3">
        <f>'Stocks Returns'!A148</f>
        <v>42502</v>
      </c>
      <c r="B152" s="5">
        <f>SUMPRODUCT('Stocks Returns'!B148:E148,$H$10:$K$10)</f>
        <v>3.9889476061681995E-3</v>
      </c>
      <c r="C152" s="5">
        <f t="shared" si="7"/>
        <v>-3.9889476061681995E-3</v>
      </c>
      <c r="D152" s="24">
        <f t="shared" si="8"/>
        <v>1.0026902585579569</v>
      </c>
      <c r="E152" s="24">
        <f t="shared" si="9"/>
        <v>1.5972106494849867</v>
      </c>
    </row>
    <row r="153" spans="1:5" ht="15" customHeight="1" x14ac:dyDescent="0.2">
      <c r="A153" s="3">
        <f>'Stocks Returns'!A149</f>
        <v>42503</v>
      </c>
      <c r="B153" s="5">
        <f>SUMPRODUCT('Stocks Returns'!B149:E149,$H$10:$K$10)</f>
        <v>-1.2311010969685158E-2</v>
      </c>
      <c r="C153" s="5">
        <f t="shared" si="7"/>
        <v>1.2311010969685158E-2</v>
      </c>
      <c r="D153" s="24">
        <f t="shared" si="8"/>
        <v>0.99183448614643854</v>
      </c>
      <c r="E153" s="24">
        <f t="shared" si="9"/>
        <v>1.5862367508228274</v>
      </c>
    </row>
    <row r="154" spans="1:5" ht="15" customHeight="1" x14ac:dyDescent="0.2">
      <c r="A154" s="3">
        <f>'Stocks Returns'!A150</f>
        <v>42506</v>
      </c>
      <c r="B154" s="5">
        <f>SUMPRODUCT('Stocks Returns'!B150:E150,$H$10:$K$10)</f>
        <v>1.315991126748476E-2</v>
      </c>
      <c r="C154" s="5">
        <f t="shared" si="7"/>
        <v>-1.315991126748476E-2</v>
      </c>
      <c r="D154" s="24">
        <f t="shared" si="8"/>
        <v>1.0087981203563938</v>
      </c>
      <c r="E154" s="24">
        <f t="shared" si="9"/>
        <v>1.6031772879361377</v>
      </c>
    </row>
    <row r="155" spans="1:5" ht="15" customHeight="1" x14ac:dyDescent="0.2">
      <c r="A155" s="3">
        <f>'Stocks Returns'!A151</f>
        <v>42507</v>
      </c>
      <c r="B155" s="5">
        <f>SUMPRODUCT('Stocks Returns'!B151:E151,$H$10:$K$10)</f>
        <v>-1.1759294542890146E-2</v>
      </c>
      <c r="C155" s="5">
        <f t="shared" si="7"/>
        <v>1.1759294542890146E-2</v>
      </c>
      <c r="D155" s="24">
        <f t="shared" si="8"/>
        <v>0.99220192928668405</v>
      </c>
      <c r="E155" s="24">
        <f t="shared" si="9"/>
        <v>1.5866158320501242</v>
      </c>
    </row>
    <row r="156" spans="1:5" ht="15" customHeight="1" x14ac:dyDescent="0.2">
      <c r="A156" s="3">
        <f>'Stocks Returns'!A152</f>
        <v>42508</v>
      </c>
      <c r="B156" s="5">
        <f>SUMPRODUCT('Stocks Returns'!B152:E152,$H$10:$K$10)</f>
        <v>8.7460216892273051E-3</v>
      </c>
      <c r="C156" s="5">
        <f t="shared" si="7"/>
        <v>-8.7460216892273051E-3</v>
      </c>
      <c r="D156" s="24">
        <f t="shared" si="8"/>
        <v>1.0058584698972743</v>
      </c>
      <c r="E156" s="24">
        <f t="shared" si="9"/>
        <v>1.6003244498724214</v>
      </c>
    </row>
    <row r="157" spans="1:5" ht="15" customHeight="1" x14ac:dyDescent="0.2">
      <c r="A157" s="3">
        <f>'Stocks Returns'!A153</f>
        <v>42509</v>
      </c>
      <c r="B157" s="5">
        <f>SUMPRODUCT('Stocks Returns'!B153:E153,$H$10:$K$10)</f>
        <v>-8.0326840635283406E-3</v>
      </c>
      <c r="C157" s="5">
        <f t="shared" si="7"/>
        <v>8.0326840635283406E-3</v>
      </c>
      <c r="D157" s="24">
        <f t="shared" si="8"/>
        <v>0.99468385186593899</v>
      </c>
      <c r="E157" s="24">
        <f t="shared" si="9"/>
        <v>1.5891624208796342</v>
      </c>
    </row>
    <row r="158" spans="1:5" ht="15" customHeight="1" x14ac:dyDescent="0.2">
      <c r="A158" s="3">
        <f>'Stocks Returns'!A154</f>
        <v>42510</v>
      </c>
      <c r="B158" s="5">
        <f>SUMPRODUCT('Stocks Returns'!B154:E154,$H$10:$K$10)</f>
        <v>1.2153664258063149E-2</v>
      </c>
      <c r="C158" s="5">
        <f t="shared" si="7"/>
        <v>-1.2153664258063149E-2</v>
      </c>
      <c r="D158" s="24">
        <f t="shared" si="8"/>
        <v>1.008127959848119</v>
      </c>
      <c r="E158" s="24">
        <f t="shared" si="9"/>
        <v>1.6025300065583827</v>
      </c>
    </row>
    <row r="159" spans="1:5" ht="15" customHeight="1" x14ac:dyDescent="0.2">
      <c r="A159" s="3">
        <f>'Stocks Returns'!A155</f>
        <v>42513</v>
      </c>
      <c r="B159" s="5">
        <f>SUMPRODUCT('Stocks Returns'!B155:E155,$H$10:$K$10)</f>
        <v>-5.0489506389860593E-3</v>
      </c>
      <c r="C159" s="5">
        <f t="shared" si="7"/>
        <v>5.0489506389860593E-3</v>
      </c>
      <c r="D159" s="24">
        <f t="shared" si="8"/>
        <v>0.99667101832668414</v>
      </c>
      <c r="E159" s="24">
        <f t="shared" si="9"/>
        <v>1.5911837951183689</v>
      </c>
    </row>
    <row r="160" spans="1:5" ht="15" customHeight="1" x14ac:dyDescent="0.2">
      <c r="A160" s="3">
        <f>'Stocks Returns'!A156</f>
        <v>42514</v>
      </c>
      <c r="B160" s="5">
        <f>SUMPRODUCT('Stocks Returns'!B156:E156,$H$10:$K$10)</f>
        <v>2.738062721298503E-2</v>
      </c>
      <c r="C160" s="5">
        <f t="shared" si="7"/>
        <v>-2.738062721298503E-2</v>
      </c>
      <c r="D160" s="24">
        <f t="shared" si="8"/>
        <v>1.0182691171760969</v>
      </c>
      <c r="E160" s="24">
        <f t="shared" si="9"/>
        <v>1.6121283142868656</v>
      </c>
    </row>
    <row r="161" spans="1:5" ht="15" customHeight="1" x14ac:dyDescent="0.2">
      <c r="A161" s="3">
        <f>'Stocks Returns'!A157</f>
        <v>42515</v>
      </c>
      <c r="B161" s="5">
        <f>SUMPRODUCT('Stocks Returns'!B157:E157,$H$10:$K$10)</f>
        <v>-2.9642804927783027E-3</v>
      </c>
      <c r="C161" s="5">
        <f t="shared" si="7"/>
        <v>2.9642804927783027E-3</v>
      </c>
      <c r="D161" s="24">
        <f t="shared" si="8"/>
        <v>0.99805940864405851</v>
      </c>
      <c r="E161" s="24">
        <f t="shared" si="9"/>
        <v>1.5925867784844085</v>
      </c>
    </row>
    <row r="162" spans="1:5" ht="15" customHeight="1" x14ac:dyDescent="0.2">
      <c r="A162" s="3">
        <f>'Stocks Returns'!A158</f>
        <v>42516</v>
      </c>
      <c r="B162" s="5">
        <f>SUMPRODUCT('Stocks Returns'!B158:E158,$H$10:$K$10)</f>
        <v>6.0490395954010151E-4</v>
      </c>
      <c r="C162" s="5">
        <f t="shared" si="7"/>
        <v>-6.0490395954010151E-4</v>
      </c>
      <c r="D162" s="24">
        <f t="shared" si="8"/>
        <v>1.0004364854893026</v>
      </c>
      <c r="E162" s="24">
        <f t="shared" si="9"/>
        <v>1.5949709962310799</v>
      </c>
    </row>
    <row r="163" spans="1:5" ht="15" customHeight="1" x14ac:dyDescent="0.2">
      <c r="A163" s="3">
        <f>'Stocks Returns'!A159</f>
        <v>42517</v>
      </c>
      <c r="B163" s="5">
        <f>SUMPRODUCT('Stocks Returns'!B159:E159,$H$10:$K$10)</f>
        <v>8.1159668903765716E-3</v>
      </c>
      <c r="C163" s="5">
        <f t="shared" si="7"/>
        <v>-8.1159668903765716E-3</v>
      </c>
      <c r="D163" s="24">
        <f t="shared" si="8"/>
        <v>1.0054388534012397</v>
      </c>
      <c r="E163" s="24">
        <f t="shared" si="9"/>
        <v>1.5999143681660664</v>
      </c>
    </row>
    <row r="164" spans="1:5" ht="15" customHeight="1" x14ac:dyDescent="0.2">
      <c r="A164" s="3">
        <f>'Stocks Returns'!A160</f>
        <v>42520</v>
      </c>
      <c r="B164" s="5">
        <f>SUMPRODUCT('Stocks Returns'!B160:E160,$H$10:$K$10)</f>
        <v>0</v>
      </c>
      <c r="C164" s="5">
        <f t="shared" si="7"/>
        <v>0</v>
      </c>
      <c r="D164" s="24">
        <f t="shared" si="8"/>
        <v>1.000033619452249</v>
      </c>
      <c r="E164" s="24">
        <f t="shared" si="9"/>
        <v>1.5945685090834987</v>
      </c>
    </row>
    <row r="165" spans="1:5" ht="15" customHeight="1" x14ac:dyDescent="0.2">
      <c r="A165" s="3">
        <f>'Stocks Returns'!A161</f>
        <v>42521</v>
      </c>
      <c r="B165" s="5">
        <f>SUMPRODUCT('Stocks Returns'!B161:E161,$H$10:$K$10)</f>
        <v>-6.1139457186380674E-3</v>
      </c>
      <c r="C165" s="5">
        <f t="shared" si="7"/>
        <v>6.1139457186380674E-3</v>
      </c>
      <c r="D165" s="24">
        <f t="shared" si="8"/>
        <v>0.99596173160363599</v>
      </c>
      <c r="E165" s="24">
        <f t="shared" si="9"/>
        <v>1.5904640959658836</v>
      </c>
    </row>
    <row r="166" spans="1:5" ht="15" customHeight="1" x14ac:dyDescent="0.2">
      <c r="A166" s="3">
        <f>'Stocks Returns'!A162</f>
        <v>42522</v>
      </c>
      <c r="B166" s="5">
        <f>SUMPRODUCT('Stocks Returns'!B162:E162,$H$10:$K$10)</f>
        <v>3.1626266080110161E-3</v>
      </c>
      <c r="C166" s="5">
        <f t="shared" si="7"/>
        <v>-3.1626266080110161E-3</v>
      </c>
      <c r="D166" s="24">
        <f t="shared" si="8"/>
        <v>1.0021399287731843</v>
      </c>
      <c r="E166" s="24">
        <f t="shared" si="9"/>
        <v>1.5966656490002167</v>
      </c>
    </row>
    <row r="167" spans="1:5" ht="15" customHeight="1" x14ac:dyDescent="0.2">
      <c r="A167" s="3">
        <f>'Stocks Returns'!A163</f>
        <v>42523</v>
      </c>
      <c r="B167" s="5">
        <f>SUMPRODUCT('Stocks Returns'!B163:E163,$H$10:$K$10)</f>
        <v>8.0459300935483424E-3</v>
      </c>
      <c r="C167" s="5">
        <f t="shared" si="7"/>
        <v>-8.0459300935483424E-3</v>
      </c>
      <c r="D167" s="24">
        <f t="shared" si="8"/>
        <v>1.0053922088945522</v>
      </c>
      <c r="E167" s="24">
        <f t="shared" si="9"/>
        <v>1.5998687395625457</v>
      </c>
    </row>
    <row r="168" spans="1:5" ht="15" customHeight="1" x14ac:dyDescent="0.2">
      <c r="A168" s="3">
        <f>'Stocks Returns'!A164</f>
        <v>42524</v>
      </c>
      <c r="B168" s="5">
        <f>SUMPRODUCT('Stocks Returns'!B164:E164,$H$10:$K$10)</f>
        <v>1.1659892329644867E-4</v>
      </c>
      <c r="C168" s="5">
        <f t="shared" si="7"/>
        <v>-1.1659892329644867E-4</v>
      </c>
      <c r="D168" s="24">
        <f t="shared" si="8"/>
        <v>1.0001112743351643</v>
      </c>
      <c r="E168" s="24">
        <f t="shared" si="9"/>
        <v>1.5946461414612074</v>
      </c>
    </row>
    <row r="169" spans="1:5" ht="15" customHeight="1" x14ac:dyDescent="0.2">
      <c r="A169" s="3">
        <f>'Stocks Returns'!A165</f>
        <v>42527</v>
      </c>
      <c r="B169" s="5">
        <f>SUMPRODUCT('Stocks Returns'!B165:E165,$H$10:$K$10)</f>
        <v>6.4080774166531077E-3</v>
      </c>
      <c r="C169" s="5">
        <f t="shared" si="7"/>
        <v>-6.4080774166531077E-3</v>
      </c>
      <c r="D169" s="24">
        <f t="shared" si="8"/>
        <v>1.00430139901174</v>
      </c>
      <c r="E169" s="24">
        <f t="shared" si="9"/>
        <v>1.5987991805832809</v>
      </c>
    </row>
    <row r="170" spans="1:5" ht="15" customHeight="1" x14ac:dyDescent="0.2">
      <c r="A170" s="3">
        <f>'Stocks Returns'!A166</f>
        <v>42528</v>
      </c>
      <c r="B170" s="5">
        <f>SUMPRODUCT('Stocks Returns'!B166:E166,$H$10:$K$10)</f>
        <v>3.2769033273037612E-3</v>
      </c>
      <c r="C170" s="5">
        <f t="shared" si="7"/>
        <v>-3.2769033273037612E-3</v>
      </c>
      <c r="D170" s="24">
        <f t="shared" si="8"/>
        <v>1.0022160370682331</v>
      </c>
      <c r="E170" s="24">
        <f t="shared" si="9"/>
        <v>1.5967410927994412</v>
      </c>
    </row>
    <row r="171" spans="1:5" ht="15" customHeight="1" x14ac:dyDescent="0.2">
      <c r="A171" s="3">
        <f>'Stocks Returns'!A167</f>
        <v>42529</v>
      </c>
      <c r="B171" s="5">
        <f>SUMPRODUCT('Stocks Returns'!B167:E167,$H$10:$K$10)</f>
        <v>1.1780976360730024E-2</v>
      </c>
      <c r="C171" s="5">
        <f t="shared" si="7"/>
        <v>-1.1780976360730024E-2</v>
      </c>
      <c r="D171" s="24">
        <f t="shared" si="8"/>
        <v>1.007879749708495</v>
      </c>
      <c r="E171" s="24">
        <f t="shared" si="9"/>
        <v>1.6022898067834253</v>
      </c>
    </row>
    <row r="172" spans="1:5" ht="15" customHeight="1" x14ac:dyDescent="0.2">
      <c r="A172" s="3">
        <f>'Stocks Returns'!A168</f>
        <v>42530</v>
      </c>
      <c r="B172" s="5">
        <f>SUMPRODUCT('Stocks Returns'!B168:E168,$H$10:$K$10)</f>
        <v>-4.695534774750135E-3</v>
      </c>
      <c r="C172" s="5">
        <f t="shared" si="7"/>
        <v>4.695534774750135E-3</v>
      </c>
      <c r="D172" s="24">
        <f t="shared" si="8"/>
        <v>0.99690639329226527</v>
      </c>
      <c r="E172" s="24">
        <f t="shared" si="9"/>
        <v>1.5914221838166944</v>
      </c>
    </row>
    <row r="173" spans="1:5" ht="15" customHeight="1" x14ac:dyDescent="0.2">
      <c r="A173" s="3">
        <f>'Stocks Returns'!A169</f>
        <v>42531</v>
      </c>
      <c r="B173" s="5">
        <f>SUMPRODUCT('Stocks Returns'!B169:E169,$H$10:$K$10)</f>
        <v>-1.2845391567287763E-2</v>
      </c>
      <c r="C173" s="5">
        <f t="shared" si="7"/>
        <v>1.2845391567287763E-2</v>
      </c>
      <c r="D173" s="24">
        <f t="shared" si="8"/>
        <v>0.9914785886684353</v>
      </c>
      <c r="E173" s="24">
        <f t="shared" si="9"/>
        <v>1.5858690744347808</v>
      </c>
    </row>
    <row r="174" spans="1:5" ht="15" customHeight="1" x14ac:dyDescent="0.2">
      <c r="A174" s="3">
        <f>'Stocks Returns'!A170</f>
        <v>42534</v>
      </c>
      <c r="B174" s="5">
        <f>SUMPRODUCT('Stocks Returns'!B170:E170,$H$10:$K$10)</f>
        <v>-2.0166716943318327E-2</v>
      </c>
      <c r="C174" s="5">
        <f t="shared" si="7"/>
        <v>2.0166716943318327E-2</v>
      </c>
      <c r="D174" s="24">
        <f t="shared" si="8"/>
        <v>0.98660258596799888</v>
      </c>
      <c r="E174" s="24">
        <f t="shared" si="9"/>
        <v>1.580781688709068</v>
      </c>
    </row>
    <row r="175" spans="1:5" ht="15" customHeight="1" x14ac:dyDescent="0.2">
      <c r="A175" s="3">
        <f>'Stocks Returns'!A171</f>
        <v>42535</v>
      </c>
      <c r="B175" s="5">
        <f>SUMPRODUCT('Stocks Returns'!B171:E171,$H$10:$K$10)</f>
        <v>2.6112683521654083E-3</v>
      </c>
      <c r="C175" s="5">
        <f t="shared" si="7"/>
        <v>-2.6112683521654083E-3</v>
      </c>
      <c r="D175" s="24">
        <f t="shared" si="8"/>
        <v>1.0017727241747911</v>
      </c>
      <c r="E175" s="24">
        <f t="shared" si="9"/>
        <v>1.5963013235327022</v>
      </c>
    </row>
    <row r="176" spans="1:5" ht="15" customHeight="1" x14ac:dyDescent="0.2">
      <c r="A176" s="3">
        <f>'Stocks Returns'!A172</f>
        <v>42536</v>
      </c>
      <c r="B176" s="5">
        <f>SUMPRODUCT('Stocks Returns'!B172:E172,$H$10:$K$10)</f>
        <v>-4.6795774619201912E-3</v>
      </c>
      <c r="C176" s="5">
        <f t="shared" si="7"/>
        <v>4.6795774619201912E-3</v>
      </c>
      <c r="D176" s="24">
        <f t="shared" si="8"/>
        <v>0.99691702086261003</v>
      </c>
      <c r="E176" s="24">
        <f t="shared" si="9"/>
        <v>1.5914329422663245</v>
      </c>
    </row>
    <row r="177" spans="1:5" ht="15" customHeight="1" x14ac:dyDescent="0.2">
      <c r="A177" s="3">
        <f>'Stocks Returns'!A173</f>
        <v>42537</v>
      </c>
      <c r="B177" s="5">
        <f>SUMPRODUCT('Stocks Returns'!B173:E173,$H$10:$K$10)</f>
        <v>1.8799672848355277E-3</v>
      </c>
      <c r="C177" s="5">
        <f t="shared" si="7"/>
        <v>-1.8799672848355277E-3</v>
      </c>
      <c r="D177" s="24">
        <f t="shared" si="8"/>
        <v>1.0012856776639494</v>
      </c>
      <c r="E177" s="24">
        <f t="shared" si="9"/>
        <v>1.5958172607869632</v>
      </c>
    </row>
    <row r="178" spans="1:5" ht="15" customHeight="1" x14ac:dyDescent="0.2">
      <c r="A178" s="3">
        <f>'Stocks Returns'!A174</f>
        <v>42538</v>
      </c>
      <c r="B178" s="5">
        <f>SUMPRODUCT('Stocks Returns'!B174:E174,$H$10:$K$10)</f>
        <v>-1.7199974368502659E-2</v>
      </c>
      <c r="C178" s="5">
        <f t="shared" si="7"/>
        <v>1.7199974368502659E-2</v>
      </c>
      <c r="D178" s="24">
        <f t="shared" si="8"/>
        <v>0.98857843652282618</v>
      </c>
      <c r="E178" s="24">
        <f t="shared" si="9"/>
        <v>1.5828544034499774</v>
      </c>
    </row>
    <row r="179" spans="1:5" ht="15" customHeight="1" x14ac:dyDescent="0.2">
      <c r="A179" s="3">
        <f>'Stocks Returns'!A175</f>
        <v>42541</v>
      </c>
      <c r="B179" s="5">
        <f>SUMPRODUCT('Stocks Returns'!B175:E175,$H$10:$K$10)</f>
        <v>5.6269299627891662E-3</v>
      </c>
      <c r="C179" s="5">
        <f t="shared" si="7"/>
        <v>-5.6269299627891662E-3</v>
      </c>
      <c r="D179" s="24">
        <f t="shared" si="8"/>
        <v>1.0037811548074664</v>
      </c>
      <c r="E179" s="24">
        <f t="shared" si="9"/>
        <v>1.5982873802723174</v>
      </c>
    </row>
    <row r="180" spans="1:5" ht="15" customHeight="1" x14ac:dyDescent="0.2">
      <c r="A180" s="3">
        <f>'Stocks Returns'!A176</f>
        <v>42542</v>
      </c>
      <c r="B180" s="5">
        <f>SUMPRODUCT('Stocks Returns'!B176:E176,$H$10:$K$10)</f>
        <v>-1.2626447763358791E-5</v>
      </c>
      <c r="C180" s="5">
        <f t="shared" si="7"/>
        <v>1.2626447763358791E-5</v>
      </c>
      <c r="D180" s="24">
        <f t="shared" si="8"/>
        <v>1.0000252102380385</v>
      </c>
      <c r="E180" s="24">
        <f t="shared" si="9"/>
        <v>1.5945601008587407</v>
      </c>
    </row>
    <row r="181" spans="1:5" ht="15" customHeight="1" x14ac:dyDescent="0.2">
      <c r="A181" s="3">
        <f>'Stocks Returns'!A177</f>
        <v>42543</v>
      </c>
      <c r="B181" s="5">
        <f>SUMPRODUCT('Stocks Returns'!B177:E177,$H$10:$K$10)</f>
        <v>-9.8035707159204195E-3</v>
      </c>
      <c r="C181" s="5">
        <f t="shared" si="7"/>
        <v>9.8035707159204195E-3</v>
      </c>
      <c r="D181" s="24">
        <f t="shared" si="8"/>
        <v>0.99350444135544591</v>
      </c>
      <c r="E181" s="24">
        <f t="shared" si="9"/>
        <v>1.587955313341642</v>
      </c>
    </row>
    <row r="182" spans="1:5" ht="15" customHeight="1" x14ac:dyDescent="0.2">
      <c r="A182" s="3">
        <f>'Stocks Returns'!A178</f>
        <v>42544</v>
      </c>
      <c r="B182" s="5">
        <f>SUMPRODUCT('Stocks Returns'!B178:E178,$H$10:$K$10)</f>
        <v>2.2474723921142782E-2</v>
      </c>
      <c r="C182" s="5">
        <f t="shared" si="7"/>
        <v>-2.2474723921142782E-2</v>
      </c>
      <c r="D182" s="24">
        <f t="shared" si="8"/>
        <v>1.0150017855837299</v>
      </c>
      <c r="E182" s="24">
        <f t="shared" si="9"/>
        <v>1.6090820487155739</v>
      </c>
    </row>
    <row r="183" spans="1:5" ht="15" customHeight="1" x14ac:dyDescent="0.2">
      <c r="A183" s="3">
        <f>'Stocks Returns'!A179</f>
        <v>42545</v>
      </c>
      <c r="B183" s="5">
        <f>SUMPRODUCT('Stocks Returns'!B179:E179,$H$10:$K$10)</f>
        <v>-4.1193954187121622E-2</v>
      </c>
      <c r="C183" s="5">
        <f t="shared" si="7"/>
        <v>4.1193954187121622E-2</v>
      </c>
      <c r="D183" s="24">
        <f t="shared" si="8"/>
        <v>0.97259844596362588</v>
      </c>
      <c r="E183" s="24">
        <f t="shared" si="9"/>
        <v>1.5656588237775479</v>
      </c>
    </row>
    <row r="184" spans="1:5" ht="15" customHeight="1" x14ac:dyDescent="0.2">
      <c r="A184" s="3">
        <f>'Stocks Returns'!A180</f>
        <v>42548</v>
      </c>
      <c r="B184" s="5">
        <f>SUMPRODUCT('Stocks Returns'!B180:E180,$H$10:$K$10)</f>
        <v>-2.5839999790481794E-2</v>
      </c>
      <c r="C184" s="5">
        <f t="shared" si="7"/>
        <v>2.5839999790481794E-2</v>
      </c>
      <c r="D184" s="24">
        <f t="shared" si="8"/>
        <v>0.98282417959178803</v>
      </c>
      <c r="E184" s="24">
        <f t="shared" si="9"/>
        <v>1.5767757715509423</v>
      </c>
    </row>
    <row r="185" spans="1:5" ht="15" customHeight="1" x14ac:dyDescent="0.2">
      <c r="A185" s="3">
        <f>'Stocks Returns'!A181</f>
        <v>42549</v>
      </c>
      <c r="B185" s="5">
        <f>SUMPRODUCT('Stocks Returns'!B181:E181,$H$10:$K$10)</f>
        <v>2.4911789910459579E-2</v>
      </c>
      <c r="C185" s="5">
        <f t="shared" si="7"/>
        <v>-2.4911789910459579E-2</v>
      </c>
      <c r="D185" s="24">
        <f t="shared" si="8"/>
        <v>1.0166248715326149</v>
      </c>
      <c r="E185" s="24">
        <f t="shared" si="9"/>
        <v>1.6106008342004743</v>
      </c>
    </row>
    <row r="186" spans="1:5" ht="15" customHeight="1" x14ac:dyDescent="0.2">
      <c r="A186" s="3">
        <f>'Stocks Returns'!A182</f>
        <v>42550</v>
      </c>
      <c r="B186" s="5">
        <f>SUMPRODUCT('Stocks Returns'!B182:E182,$H$10:$K$10)</f>
        <v>1.9190516211923764E-2</v>
      </c>
      <c r="C186" s="5">
        <f t="shared" si="7"/>
        <v>-1.9190516211923764E-2</v>
      </c>
      <c r="D186" s="24">
        <f t="shared" si="8"/>
        <v>1.01281450324939</v>
      </c>
      <c r="E186" s="24">
        <f t="shared" si="9"/>
        <v>1.6070181556960386</v>
      </c>
    </row>
    <row r="187" spans="1:5" ht="15" customHeight="1" x14ac:dyDescent="0.2">
      <c r="A187" s="3">
        <f>'Stocks Returns'!A183</f>
        <v>42551</v>
      </c>
      <c r="B187" s="5">
        <f>SUMPRODUCT('Stocks Returns'!B183:E183,$H$10:$K$10)</f>
        <v>-2.6386953689056639E-2</v>
      </c>
      <c r="C187" s="5">
        <f t="shared" si="7"/>
        <v>2.6386953689056639E-2</v>
      </c>
      <c r="D187" s="24">
        <f t="shared" si="8"/>
        <v>0.98245990829533714</v>
      </c>
      <c r="E187" s="24">
        <f t="shared" si="9"/>
        <v>1.5763866438628464</v>
      </c>
    </row>
    <row r="188" spans="1:5" ht="15" customHeight="1" x14ac:dyDescent="0.2">
      <c r="A188" s="3">
        <f>'Stocks Returns'!A184</f>
        <v>42552</v>
      </c>
      <c r="B188" s="5">
        <f>SUMPRODUCT('Stocks Returns'!B184:E184,$H$10:$K$10)</f>
        <v>2.770148994188829E-3</v>
      </c>
      <c r="C188" s="5">
        <f t="shared" si="7"/>
        <v>-2.770148994188829E-3</v>
      </c>
      <c r="D188" s="24">
        <f t="shared" si="8"/>
        <v>1.0018785386823787</v>
      </c>
      <c r="E188" s="24">
        <f t="shared" si="9"/>
        <v>1.596406363914977</v>
      </c>
    </row>
    <row r="189" spans="1:5" ht="15" customHeight="1" x14ac:dyDescent="0.2">
      <c r="A189" s="3">
        <f>'Stocks Returns'!A185</f>
        <v>42555</v>
      </c>
      <c r="B189" s="5">
        <f>SUMPRODUCT('Stocks Returns'!B185:E185,$H$10:$K$10)</f>
        <v>0</v>
      </c>
      <c r="C189" s="5">
        <f t="shared" si="7"/>
        <v>0</v>
      </c>
      <c r="D189" s="24">
        <f t="shared" si="8"/>
        <v>1.000033619452249</v>
      </c>
      <c r="E189" s="24">
        <f t="shared" si="9"/>
        <v>1.5945685090834987</v>
      </c>
    </row>
    <row r="190" spans="1:5" ht="15" customHeight="1" x14ac:dyDescent="0.2">
      <c r="A190" s="3">
        <f>'Stocks Returns'!A186</f>
        <v>42556</v>
      </c>
      <c r="B190" s="5">
        <f>SUMPRODUCT('Stocks Returns'!B186:E186,$H$10:$K$10)</f>
        <v>7.2998619040082853E-4</v>
      </c>
      <c r="C190" s="5">
        <f t="shared" si="7"/>
        <v>-7.2998619040082853E-4</v>
      </c>
      <c r="D190" s="24">
        <f t="shared" si="8"/>
        <v>1.0005197902550558</v>
      </c>
      <c r="E190" s="24">
        <f t="shared" si="9"/>
        <v>1.595054141595792</v>
      </c>
    </row>
    <row r="191" spans="1:5" ht="15" customHeight="1" x14ac:dyDescent="0.2">
      <c r="A191" s="3">
        <f>'Stocks Returns'!A187</f>
        <v>42557</v>
      </c>
      <c r="B191" s="5">
        <f>SUMPRODUCT('Stocks Returns'!B187:E187,$H$10:$K$10)</f>
        <v>-8.02068593037201E-3</v>
      </c>
      <c r="C191" s="5">
        <f t="shared" si="7"/>
        <v>8.02068593037201E-3</v>
      </c>
      <c r="D191" s="24">
        <f t="shared" si="8"/>
        <v>0.99469184262262111</v>
      </c>
      <c r="E191" s="24">
        <f t="shared" si="9"/>
        <v>1.5891705805288743</v>
      </c>
    </row>
    <row r="192" spans="1:5" ht="15" customHeight="1" x14ac:dyDescent="0.2">
      <c r="A192" s="3">
        <f>'Stocks Returns'!A188</f>
        <v>42558</v>
      </c>
      <c r="B192" s="5">
        <f>SUMPRODUCT('Stocks Returns'!B188:E188,$H$10:$K$10)</f>
        <v>7.671348194572181E-3</v>
      </c>
      <c r="C192" s="5">
        <f t="shared" si="7"/>
        <v>-7.671348194572181E-3</v>
      </c>
      <c r="D192" s="24">
        <f t="shared" si="8"/>
        <v>1.0051427373498341</v>
      </c>
      <c r="E192" s="24">
        <f t="shared" si="9"/>
        <v>1.5996245521086836</v>
      </c>
    </row>
    <row r="193" spans="1:5" ht="15" customHeight="1" x14ac:dyDescent="0.2">
      <c r="A193" s="3">
        <f>'Stocks Returns'!A189</f>
        <v>42559</v>
      </c>
      <c r="B193" s="5">
        <f>SUMPRODUCT('Stocks Returns'!B189:E189,$H$10:$K$10)</f>
        <v>2.6091853818445431E-2</v>
      </c>
      <c r="C193" s="5">
        <f t="shared" si="7"/>
        <v>-2.6091853818445431E-2</v>
      </c>
      <c r="D193" s="24">
        <f t="shared" si="8"/>
        <v>1.0174107940953336</v>
      </c>
      <c r="E193" s="24">
        <f t="shared" si="9"/>
        <v>1.6113323413904572</v>
      </c>
    </row>
    <row r="194" spans="1:5" ht="15" customHeight="1" x14ac:dyDescent="0.2">
      <c r="A194" s="3">
        <f>'Stocks Returns'!A190</f>
        <v>42562</v>
      </c>
      <c r="B194" s="5">
        <f>SUMPRODUCT('Stocks Returns'!B190:E190,$H$10:$K$10)</f>
        <v>2.3380402041900646E-3</v>
      </c>
      <c r="C194" s="5">
        <f t="shared" si="7"/>
        <v>-2.3380402041900646E-3</v>
      </c>
      <c r="D194" s="24">
        <f t="shared" si="8"/>
        <v>1.0015907542282394</v>
      </c>
      <c r="E194" s="24">
        <f t="shared" si="9"/>
        <v>1.5961205797521896</v>
      </c>
    </row>
    <row r="195" spans="1:5" ht="15" customHeight="1" x14ac:dyDescent="0.2">
      <c r="A195" s="3">
        <f>'Stocks Returns'!A191</f>
        <v>42563</v>
      </c>
      <c r="B195" s="5">
        <f>SUMPRODUCT('Stocks Returns'!B191:E191,$H$10:$K$10)</f>
        <v>1.2776492751801913E-2</v>
      </c>
      <c r="C195" s="5">
        <f t="shared" si="7"/>
        <v>-1.2776492751801913E-2</v>
      </c>
      <c r="D195" s="24">
        <f t="shared" si="8"/>
        <v>1.0085427636249489</v>
      </c>
      <c r="E195" s="24">
        <f t="shared" si="9"/>
        <v>1.6029308644876541</v>
      </c>
    </row>
    <row r="196" spans="1:5" ht="15" customHeight="1" x14ac:dyDescent="0.2">
      <c r="A196" s="3">
        <f>'Stocks Returns'!A192</f>
        <v>42564</v>
      </c>
      <c r="B196" s="5">
        <f>SUMPRODUCT('Stocks Returns'!B192:E192,$H$10:$K$10)</f>
        <v>1.4133332463146792E-4</v>
      </c>
      <c r="C196" s="5">
        <f t="shared" si="7"/>
        <v>-1.4133332463146792E-4</v>
      </c>
      <c r="D196" s="24">
        <f t="shared" si="8"/>
        <v>1.0001277474464534</v>
      </c>
      <c r="E196" s="24">
        <f t="shared" si="9"/>
        <v>1.5946626066966891</v>
      </c>
    </row>
    <row r="197" spans="1:5" ht="15" customHeight="1" x14ac:dyDescent="0.2">
      <c r="A197" s="3">
        <f>'Stocks Returns'!A193</f>
        <v>42565</v>
      </c>
      <c r="B197" s="5">
        <f>SUMPRODUCT('Stocks Returns'!B193:E193,$H$10:$K$10)</f>
        <v>8.5172304135156512E-3</v>
      </c>
      <c r="C197" s="5">
        <f t="shared" si="7"/>
        <v>-8.5172304135156512E-3</v>
      </c>
      <c r="D197" s="24">
        <f t="shared" si="8"/>
        <v>1.0057060949076504</v>
      </c>
      <c r="E197" s="24">
        <f t="shared" si="9"/>
        <v>1.6001756196112549</v>
      </c>
    </row>
    <row r="198" spans="1:5" ht="15" customHeight="1" x14ac:dyDescent="0.2">
      <c r="A198" s="3">
        <f>'Stocks Returns'!A194</f>
        <v>42566</v>
      </c>
      <c r="B198" s="5">
        <f>SUMPRODUCT('Stocks Returns'!B194:E194,$H$10:$K$10)</f>
        <v>2.1690028541609448E-3</v>
      </c>
      <c r="C198" s="5">
        <f t="shared" ref="C198:C261" si="10">-B198</f>
        <v>-2.1690028541609448E-3</v>
      </c>
      <c r="D198" s="24">
        <f t="shared" ref="D198:D261" si="11">1+$H$13+$H$19*(B198-$H$13)</f>
        <v>1.0014781753531201</v>
      </c>
      <c r="E198" s="24">
        <f t="shared" ref="E198:E261" si="12">$H$22*D198-$H$23*D198^2-LN(1+$H$24*EXP(1-D198^3))</f>
        <v>1.5960086929318051</v>
      </c>
    </row>
    <row r="199" spans="1:5" ht="15" customHeight="1" x14ac:dyDescent="0.2">
      <c r="A199" s="3">
        <f>'Stocks Returns'!A195</f>
        <v>42569</v>
      </c>
      <c r="B199" s="5">
        <f>SUMPRODUCT('Stocks Returns'!B195:E195,$H$10:$K$10)</f>
        <v>7.6178950265023688E-4</v>
      </c>
      <c r="C199" s="5">
        <f t="shared" si="10"/>
        <v>-7.6178950265023688E-4</v>
      </c>
      <c r="D199" s="24">
        <f t="shared" si="11"/>
        <v>1.000540971261014</v>
      </c>
      <c r="E199" s="24">
        <f t="shared" si="12"/>
        <v>1.5950752776419168</v>
      </c>
    </row>
    <row r="200" spans="1:5" ht="15" customHeight="1" x14ac:dyDescent="0.2">
      <c r="A200" s="3">
        <f>'Stocks Returns'!A196</f>
        <v>42570</v>
      </c>
      <c r="B200" s="5">
        <f>SUMPRODUCT('Stocks Returns'!B196:E196,$H$10:$K$10)</f>
        <v>3.7659892062198849E-3</v>
      </c>
      <c r="C200" s="5">
        <f t="shared" si="10"/>
        <v>-3.7659892062198849E-3</v>
      </c>
      <c r="D200" s="24">
        <f t="shared" si="11"/>
        <v>1.0025417682635913</v>
      </c>
      <c r="E200" s="24">
        <f t="shared" si="12"/>
        <v>1.5970637170712918</v>
      </c>
    </row>
    <row r="201" spans="1:5" ht="15" customHeight="1" x14ac:dyDescent="0.2">
      <c r="A201" s="3">
        <f>'Stocks Returns'!A197</f>
        <v>42571</v>
      </c>
      <c r="B201" s="5">
        <f>SUMPRODUCT('Stocks Returns'!B197:E197,$H$10:$K$10)</f>
        <v>8.5964803191322728E-3</v>
      </c>
      <c r="C201" s="5">
        <f t="shared" si="10"/>
        <v>-8.5964803191322728E-3</v>
      </c>
      <c r="D201" s="24">
        <f t="shared" si="11"/>
        <v>1.005758875344791</v>
      </c>
      <c r="E201" s="24">
        <f t="shared" si="12"/>
        <v>1.6002271828421448</v>
      </c>
    </row>
    <row r="202" spans="1:5" ht="15" customHeight="1" x14ac:dyDescent="0.2">
      <c r="A202" s="3">
        <f>'Stocks Returns'!A198</f>
        <v>42572</v>
      </c>
      <c r="B202" s="5">
        <f>SUMPRODUCT('Stocks Returns'!B198:E198,$H$10:$K$10)</f>
        <v>-7.5394226110384478E-3</v>
      </c>
      <c r="C202" s="5">
        <f t="shared" si="10"/>
        <v>7.5394226110384478E-3</v>
      </c>
      <c r="D202" s="24">
        <f t="shared" si="11"/>
        <v>0.99501236399329729</v>
      </c>
      <c r="E202" s="24">
        <f t="shared" si="12"/>
        <v>1.5894976680303832</v>
      </c>
    </row>
    <row r="203" spans="1:5" ht="15" customHeight="1" x14ac:dyDescent="0.2">
      <c r="A203" s="3">
        <f>'Stocks Returns'!A199</f>
        <v>42573</v>
      </c>
      <c r="B203" s="5">
        <f>SUMPRODUCT('Stocks Returns'!B199:E199,$H$10:$K$10)</f>
        <v>1.3264255438493168E-2</v>
      </c>
      <c r="C203" s="5">
        <f t="shared" si="10"/>
        <v>-1.3264255438493168E-2</v>
      </c>
      <c r="D203" s="24">
        <f t="shared" si="11"/>
        <v>1.0088676135742853</v>
      </c>
      <c r="E203" s="24">
        <f t="shared" si="12"/>
        <v>1.6032443040924171</v>
      </c>
    </row>
    <row r="204" spans="1:5" ht="15" customHeight="1" x14ac:dyDescent="0.2">
      <c r="A204" s="3">
        <f>'Stocks Returns'!A200</f>
        <v>42576</v>
      </c>
      <c r="B204" s="5">
        <f>SUMPRODUCT('Stocks Returns'!B200:E200,$H$10:$K$10)</f>
        <v>-1.0326652294983297E-2</v>
      </c>
      <c r="C204" s="5">
        <f t="shared" si="10"/>
        <v>1.0326652294983297E-2</v>
      </c>
      <c r="D204" s="24">
        <f t="shared" si="11"/>
        <v>0.99315606902379006</v>
      </c>
      <c r="E204" s="24">
        <f t="shared" si="12"/>
        <v>1.5875977086186961</v>
      </c>
    </row>
    <row r="205" spans="1:5" ht="15" customHeight="1" x14ac:dyDescent="0.2">
      <c r="A205" s="3">
        <f>'Stocks Returns'!A201</f>
        <v>42577</v>
      </c>
      <c r="B205" s="5">
        <f>SUMPRODUCT('Stocks Returns'!B201:E201,$H$10:$K$10)</f>
        <v>2.3677614992500722E-3</v>
      </c>
      <c r="C205" s="5">
        <f t="shared" si="10"/>
        <v>-2.3677614992500722E-3</v>
      </c>
      <c r="D205" s="24">
        <f t="shared" si="11"/>
        <v>1.0016105486107494</v>
      </c>
      <c r="E205" s="24">
        <f t="shared" si="12"/>
        <v>1.5961402471960771</v>
      </c>
    </row>
    <row r="206" spans="1:5" ht="15" customHeight="1" x14ac:dyDescent="0.2">
      <c r="A206" s="3">
        <f>'Stocks Returns'!A202</f>
        <v>42578</v>
      </c>
      <c r="B206" s="5">
        <f>SUMPRODUCT('Stocks Returns'!B202:E202,$H$10:$K$10)</f>
        <v>-1.4393123095407452E-4</v>
      </c>
      <c r="C206" s="5">
        <f t="shared" si="10"/>
        <v>1.4393123095407452E-4</v>
      </c>
      <c r="D206" s="24">
        <f t="shared" si="11"/>
        <v>0.9999377612524335</v>
      </c>
      <c r="E206" s="24">
        <f t="shared" si="12"/>
        <v>1.5944726453972673</v>
      </c>
    </row>
    <row r="207" spans="1:5" ht="15" customHeight="1" x14ac:dyDescent="0.2">
      <c r="A207" s="3">
        <f>'Stocks Returns'!A203</f>
        <v>42579</v>
      </c>
      <c r="B207" s="5">
        <f>SUMPRODUCT('Stocks Returns'!B203:E203,$H$10:$K$10)</f>
        <v>6.430172985984116E-3</v>
      </c>
      <c r="C207" s="5">
        <f t="shared" si="10"/>
        <v>-6.430172985984116E-3</v>
      </c>
      <c r="D207" s="24">
        <f t="shared" si="11"/>
        <v>1.0043161146609143</v>
      </c>
      <c r="E207" s="24">
        <f t="shared" si="12"/>
        <v>1.5988136415131053</v>
      </c>
    </row>
    <row r="208" spans="1:5" ht="15" customHeight="1" x14ac:dyDescent="0.2">
      <c r="A208" s="3">
        <f>'Stocks Returns'!A204</f>
        <v>42580</v>
      </c>
      <c r="B208" s="5">
        <f>SUMPRODUCT('Stocks Returns'!B204:E204,$H$10:$K$10)</f>
        <v>-1.4930368449813047E-2</v>
      </c>
      <c r="C208" s="5">
        <f t="shared" si="10"/>
        <v>1.4930368449813047E-2</v>
      </c>
      <c r="D208" s="24">
        <f t="shared" si="11"/>
        <v>0.99008999406467346</v>
      </c>
      <c r="E208" s="24">
        <f t="shared" si="12"/>
        <v>1.5844297630271758</v>
      </c>
    </row>
    <row r="209" spans="1:5" ht="15" customHeight="1" x14ac:dyDescent="0.2">
      <c r="A209" s="3">
        <f>'Stocks Returns'!A205</f>
        <v>42583</v>
      </c>
      <c r="B209" s="5">
        <f>SUMPRODUCT('Stocks Returns'!B205:E205,$H$10:$K$10)</f>
        <v>2.7378467564350946E-3</v>
      </c>
      <c r="C209" s="5">
        <f t="shared" si="10"/>
        <v>-2.7378467564350946E-3</v>
      </c>
      <c r="D209" s="24">
        <f t="shared" si="11"/>
        <v>1.0018570253920347</v>
      </c>
      <c r="E209" s="24">
        <f t="shared" si="12"/>
        <v>1.5963850116536231</v>
      </c>
    </row>
    <row r="210" spans="1:5" ht="15" customHeight="1" x14ac:dyDescent="0.2">
      <c r="A210" s="3">
        <f>'Stocks Returns'!A206</f>
        <v>42584</v>
      </c>
      <c r="B210" s="5">
        <f>SUMPRODUCT('Stocks Returns'!B206:E206,$H$10:$K$10)</f>
        <v>-1.7045118152424921E-3</v>
      </c>
      <c r="C210" s="5">
        <f t="shared" si="10"/>
        <v>1.7045118152424921E-3</v>
      </c>
      <c r="D210" s="24">
        <f t="shared" si="11"/>
        <v>0.99889841458329742</v>
      </c>
      <c r="E210" s="24">
        <f t="shared" si="12"/>
        <v>1.5934308812760078</v>
      </c>
    </row>
    <row r="211" spans="1:5" ht="15" customHeight="1" x14ac:dyDescent="0.2">
      <c r="A211" s="3">
        <f>'Stocks Returns'!A207</f>
        <v>42585</v>
      </c>
      <c r="B211" s="5">
        <f>SUMPRODUCT('Stocks Returns'!B207:E207,$H$10:$K$10)</f>
        <v>5.6061972169548892E-3</v>
      </c>
      <c r="C211" s="5">
        <f t="shared" si="10"/>
        <v>-5.6061972169548892E-3</v>
      </c>
      <c r="D211" s="24">
        <f t="shared" si="11"/>
        <v>1.0037673467987409</v>
      </c>
      <c r="E211" s="24">
        <f t="shared" si="12"/>
        <v>1.598273781511141</v>
      </c>
    </row>
    <row r="212" spans="1:5" ht="15" customHeight="1" x14ac:dyDescent="0.2">
      <c r="A212" s="3">
        <f>'Stocks Returns'!A208</f>
        <v>42586</v>
      </c>
      <c r="B212" s="5">
        <f>SUMPRODUCT('Stocks Returns'!B208:E208,$H$10:$K$10)</f>
        <v>9.4987376374269256E-3</v>
      </c>
      <c r="C212" s="5">
        <f t="shared" si="10"/>
        <v>-9.4987376374269256E-3</v>
      </c>
      <c r="D212" s="24">
        <f t="shared" si="11"/>
        <v>1.0063597787187752</v>
      </c>
      <c r="E212" s="24">
        <f t="shared" si="12"/>
        <v>1.6008134333962909</v>
      </c>
    </row>
    <row r="213" spans="1:5" ht="15" customHeight="1" x14ac:dyDescent="0.2">
      <c r="A213" s="3">
        <f>'Stocks Returns'!A209</f>
        <v>42587</v>
      </c>
      <c r="B213" s="5">
        <f>SUMPRODUCT('Stocks Returns'!B209:E209,$H$10:$K$10)</f>
        <v>9.1105743359847884E-3</v>
      </c>
      <c r="C213" s="5">
        <f t="shared" si="10"/>
        <v>-9.1105743359847884E-3</v>
      </c>
      <c r="D213" s="24">
        <f t="shared" si="11"/>
        <v>1.0061012619600147</v>
      </c>
      <c r="E213" s="24">
        <f t="shared" si="12"/>
        <v>1.6005613996623012</v>
      </c>
    </row>
    <row r="214" spans="1:5" ht="15" customHeight="1" x14ac:dyDescent="0.2">
      <c r="A214" s="3">
        <f>'Stocks Returns'!A210</f>
        <v>42590</v>
      </c>
      <c r="B214" s="5">
        <f>SUMPRODUCT('Stocks Returns'!B210:E210,$H$10:$K$10)</f>
        <v>-1.9032992307951289E-3</v>
      </c>
      <c r="C214" s="5">
        <f t="shared" si="10"/>
        <v>1.9032992307951289E-3</v>
      </c>
      <c r="D214" s="24">
        <f t="shared" si="11"/>
        <v>0.99876602216453936</v>
      </c>
      <c r="E214" s="24">
        <f t="shared" si="12"/>
        <v>1.5932978711581143</v>
      </c>
    </row>
    <row r="215" spans="1:5" ht="15" customHeight="1" x14ac:dyDescent="0.2">
      <c r="A215" s="3">
        <f>'Stocks Returns'!A211</f>
        <v>42591</v>
      </c>
      <c r="B215" s="5">
        <f>SUMPRODUCT('Stocks Returns'!B211:E211,$H$10:$K$10)</f>
        <v>1.0349661995788169E-2</v>
      </c>
      <c r="C215" s="5">
        <f t="shared" si="10"/>
        <v>-1.0349661995788169E-2</v>
      </c>
      <c r="D215" s="24">
        <f t="shared" si="11"/>
        <v>1.0069264943414438</v>
      </c>
      <c r="E215" s="24">
        <f t="shared" si="12"/>
        <v>1.6013649895722624</v>
      </c>
    </row>
    <row r="216" spans="1:5" ht="15" customHeight="1" x14ac:dyDescent="0.2">
      <c r="A216" s="3">
        <f>'Stocks Returns'!A212</f>
        <v>42592</v>
      </c>
      <c r="B216" s="5">
        <f>SUMPRODUCT('Stocks Returns'!B212:E212,$H$10:$K$10)</f>
        <v>-4.7298208975765366E-3</v>
      </c>
      <c r="C216" s="5">
        <f t="shared" si="10"/>
        <v>4.7298208975765366E-3</v>
      </c>
      <c r="D216" s="24">
        <f t="shared" si="11"/>
        <v>0.99688355873446288</v>
      </c>
      <c r="E216" s="24">
        <f t="shared" si="12"/>
        <v>1.591399066530951</v>
      </c>
    </row>
    <row r="217" spans="1:5" ht="15" customHeight="1" x14ac:dyDescent="0.2">
      <c r="A217" s="3">
        <f>'Stocks Returns'!A213</f>
        <v>42593</v>
      </c>
      <c r="B217" s="5">
        <f>SUMPRODUCT('Stocks Returns'!B213:E213,$H$10:$K$10)</f>
        <v>5.7083219528927427E-3</v>
      </c>
      <c r="C217" s="5">
        <f t="shared" si="10"/>
        <v>-5.7083219528927427E-3</v>
      </c>
      <c r="D217" s="24">
        <f t="shared" si="11"/>
        <v>1.0038353618728755</v>
      </c>
      <c r="E217" s="24">
        <f t="shared" si="12"/>
        <v>1.5983407584501048</v>
      </c>
    </row>
    <row r="218" spans="1:5" ht="15" customHeight="1" x14ac:dyDescent="0.2">
      <c r="A218" s="3">
        <f>'Stocks Returns'!A214</f>
        <v>42594</v>
      </c>
      <c r="B218" s="5">
        <f>SUMPRODUCT('Stocks Returns'!B214:E214,$H$10:$K$10)</f>
        <v>-1.6407650864403353E-3</v>
      </c>
      <c r="C218" s="5">
        <f t="shared" si="10"/>
        <v>1.6407650864403353E-3</v>
      </c>
      <c r="D218" s="24">
        <f t="shared" si="11"/>
        <v>0.99894086990467967</v>
      </c>
      <c r="E218" s="24">
        <f t="shared" si="12"/>
        <v>1.5934735198669863</v>
      </c>
    </row>
    <row r="219" spans="1:5" ht="15" customHeight="1" x14ac:dyDescent="0.2">
      <c r="A219" s="3">
        <f>'Stocks Returns'!A215</f>
        <v>42597</v>
      </c>
      <c r="B219" s="5">
        <f>SUMPRODUCT('Stocks Returns'!B215:E215,$H$10:$K$10)</f>
        <v>1.118002295344148E-2</v>
      </c>
      <c r="C219" s="5">
        <f t="shared" si="10"/>
        <v>-1.118002295344148E-2</v>
      </c>
      <c r="D219" s="24">
        <f t="shared" si="11"/>
        <v>1.007479514739241</v>
      </c>
      <c r="E219" s="24">
        <f t="shared" si="12"/>
        <v>1.6019019611756069</v>
      </c>
    </row>
    <row r="220" spans="1:5" ht="15" customHeight="1" x14ac:dyDescent="0.2">
      <c r="A220" s="3">
        <f>'Stocks Returns'!A216</f>
        <v>42598</v>
      </c>
      <c r="B220" s="5">
        <f>SUMPRODUCT('Stocks Returns'!B216:E216,$H$10:$K$10)</f>
        <v>-1.8801907911799487E-3</v>
      </c>
      <c r="C220" s="5">
        <f t="shared" si="10"/>
        <v>1.8801907911799487E-3</v>
      </c>
      <c r="D220" s="24">
        <f t="shared" si="11"/>
        <v>0.99878141238532303</v>
      </c>
      <c r="E220" s="24">
        <f t="shared" si="12"/>
        <v>1.5933133367774184</v>
      </c>
    </row>
    <row r="221" spans="1:5" ht="15" customHeight="1" x14ac:dyDescent="0.2">
      <c r="A221" s="3">
        <f>'Stocks Returns'!A217</f>
        <v>42599</v>
      </c>
      <c r="B221" s="5">
        <f>SUMPRODUCT('Stocks Returns'!B217:E217,$H$10:$K$10)</f>
        <v>5.7874436169480016E-4</v>
      </c>
      <c r="C221" s="5">
        <f t="shared" si="10"/>
        <v>-5.7874436169480016E-4</v>
      </c>
      <c r="D221" s="24">
        <f t="shared" si="11"/>
        <v>1.0004190631971377</v>
      </c>
      <c r="E221" s="24">
        <f t="shared" si="12"/>
        <v>1.5949536037629097</v>
      </c>
    </row>
    <row r="222" spans="1:5" ht="15" customHeight="1" x14ac:dyDescent="0.2">
      <c r="A222" s="3">
        <f>'Stocks Returns'!A218</f>
        <v>42600</v>
      </c>
      <c r="B222" s="5">
        <f>SUMPRODUCT('Stocks Returns'!B218:E218,$H$10:$K$10)</f>
        <v>-5.542130414301496E-3</v>
      </c>
      <c r="C222" s="5">
        <f t="shared" si="10"/>
        <v>5.542130414301496E-3</v>
      </c>
      <c r="D222" s="24">
        <f t="shared" si="11"/>
        <v>0.99634256059632409</v>
      </c>
      <c r="E222" s="24">
        <f t="shared" si="12"/>
        <v>1.5908507639201155</v>
      </c>
    </row>
    <row r="223" spans="1:5" ht="15" customHeight="1" x14ac:dyDescent="0.2">
      <c r="A223" s="3">
        <f>'Stocks Returns'!A219</f>
        <v>42601</v>
      </c>
      <c r="B223" s="5">
        <f>SUMPRODUCT('Stocks Returns'!B219:E219,$H$10:$K$10)</f>
        <v>2.3168831822321804E-3</v>
      </c>
      <c r="C223" s="5">
        <f t="shared" si="10"/>
        <v>-2.3168831822321804E-3</v>
      </c>
      <c r="D223" s="24">
        <f t="shared" si="11"/>
        <v>1.0015766636516155</v>
      </c>
      <c r="E223" s="24">
        <f t="shared" si="12"/>
        <v>1.596106578578512</v>
      </c>
    </row>
    <row r="224" spans="1:5" ht="15" customHeight="1" x14ac:dyDescent="0.2">
      <c r="A224" s="3">
        <f>'Stocks Returns'!A220</f>
        <v>42604</v>
      </c>
      <c r="B224" s="5">
        <f>SUMPRODUCT('Stocks Returns'!B220:E220,$H$10:$K$10)</f>
        <v>6.3185126408878351E-3</v>
      </c>
      <c r="C224" s="5">
        <f t="shared" si="10"/>
        <v>-6.3185126408878351E-3</v>
      </c>
      <c r="D224" s="24">
        <f t="shared" si="11"/>
        <v>1.0042417488710802</v>
      </c>
      <c r="E224" s="24">
        <f t="shared" si="12"/>
        <v>1.5987405540038329</v>
      </c>
    </row>
    <row r="225" spans="1:5" ht="15" customHeight="1" x14ac:dyDescent="0.2">
      <c r="A225" s="3">
        <f>'Stocks Returns'!A221</f>
        <v>42605</v>
      </c>
      <c r="B225" s="5">
        <f>SUMPRODUCT('Stocks Returns'!B221:E221,$H$10:$K$10)</f>
        <v>-2.5169863001142149E-3</v>
      </c>
      <c r="C225" s="5">
        <f t="shared" si="10"/>
        <v>2.5169863001142149E-3</v>
      </c>
      <c r="D225" s="24">
        <f t="shared" si="11"/>
        <v>0.99835730657637278</v>
      </c>
      <c r="E225" s="24">
        <f t="shared" si="12"/>
        <v>1.5928868074920728</v>
      </c>
    </row>
    <row r="226" spans="1:5" ht="15" customHeight="1" x14ac:dyDescent="0.2">
      <c r="A226" s="3">
        <f>'Stocks Returns'!A222</f>
        <v>42606</v>
      </c>
      <c r="B226" s="5">
        <f>SUMPRODUCT('Stocks Returns'!B222:E222,$H$10:$K$10)</f>
        <v>-6.2959497073270419E-3</v>
      </c>
      <c r="C226" s="5">
        <f t="shared" si="10"/>
        <v>6.2959497073270419E-3</v>
      </c>
      <c r="D226" s="24">
        <f t="shared" si="11"/>
        <v>0.99584051694716913</v>
      </c>
      <c r="E226" s="24">
        <f t="shared" si="12"/>
        <v>1.5903409020666066</v>
      </c>
    </row>
    <row r="227" spans="1:5" ht="15" customHeight="1" x14ac:dyDescent="0.2">
      <c r="A227" s="3">
        <f>'Stocks Returns'!A223</f>
        <v>42607</v>
      </c>
      <c r="B227" s="5">
        <f>SUMPRODUCT('Stocks Returns'!B223:E223,$H$10:$K$10)</f>
        <v>5.5880719558896259E-4</v>
      </c>
      <c r="C227" s="5">
        <f t="shared" si="10"/>
        <v>-5.5880719558896259E-4</v>
      </c>
      <c r="D227" s="24">
        <f t="shared" si="11"/>
        <v>1.0004057850445112</v>
      </c>
      <c r="E227" s="24">
        <f t="shared" si="12"/>
        <v>1.5949403475242412</v>
      </c>
    </row>
    <row r="228" spans="1:5" ht="15" customHeight="1" x14ac:dyDescent="0.2">
      <c r="A228" s="3">
        <f>'Stocks Returns'!A224</f>
        <v>42608</v>
      </c>
      <c r="B228" s="5">
        <f>SUMPRODUCT('Stocks Returns'!B224:E224,$H$10:$K$10)</f>
        <v>3.6630702781567112E-3</v>
      </c>
      <c r="C228" s="5">
        <f t="shared" si="10"/>
        <v>-3.6630702781567112E-3</v>
      </c>
      <c r="D228" s="24">
        <f t="shared" si="11"/>
        <v>1.0024732242575012</v>
      </c>
      <c r="E228" s="24">
        <f t="shared" si="12"/>
        <v>1.5969958622863389</v>
      </c>
    </row>
    <row r="229" spans="1:5" ht="15" customHeight="1" x14ac:dyDescent="0.2">
      <c r="A229" s="3">
        <f>'Stocks Returns'!A225</f>
        <v>42611</v>
      </c>
      <c r="B229" s="5">
        <f>SUMPRODUCT('Stocks Returns'!B225:E225,$H$10:$K$10)</f>
        <v>3.2831004710666203E-3</v>
      </c>
      <c r="C229" s="5">
        <f t="shared" si="10"/>
        <v>-3.2831004710666203E-3</v>
      </c>
      <c r="D229" s="24">
        <f t="shared" si="11"/>
        <v>1.0022201643659792</v>
      </c>
      <c r="E229" s="24">
        <f t="shared" si="12"/>
        <v>1.5967451833968396</v>
      </c>
    </row>
    <row r="230" spans="1:5" ht="15" customHeight="1" x14ac:dyDescent="0.2">
      <c r="A230" s="3">
        <f>'Stocks Returns'!A226</f>
        <v>42612</v>
      </c>
      <c r="B230" s="5">
        <f>SUMPRODUCT('Stocks Returns'!B226:E226,$H$10:$K$10)</f>
        <v>2.8714145562297329E-3</v>
      </c>
      <c r="C230" s="5">
        <f t="shared" si="10"/>
        <v>-2.8714145562297329E-3</v>
      </c>
      <c r="D230" s="24">
        <f t="shared" si="11"/>
        <v>1.001945981546698</v>
      </c>
      <c r="E230" s="24">
        <f t="shared" si="12"/>
        <v>1.5964732899187328</v>
      </c>
    </row>
    <row r="231" spans="1:5" ht="15" customHeight="1" x14ac:dyDescent="0.2">
      <c r="A231" s="3">
        <f>'Stocks Returns'!A227</f>
        <v>42613</v>
      </c>
      <c r="B231" s="5">
        <f>SUMPRODUCT('Stocks Returns'!B227:E227,$H$10:$K$10)</f>
        <v>-1.8829209909436114E-3</v>
      </c>
      <c r="C231" s="5">
        <f t="shared" si="10"/>
        <v>1.8829209909436114E-3</v>
      </c>
      <c r="D231" s="24">
        <f t="shared" si="11"/>
        <v>0.99877959407228045</v>
      </c>
      <c r="E231" s="24">
        <f t="shared" si="12"/>
        <v>1.5933115096054793</v>
      </c>
    </row>
    <row r="232" spans="1:5" ht="15" customHeight="1" x14ac:dyDescent="0.2">
      <c r="A232" s="3">
        <f>'Stocks Returns'!A228</f>
        <v>42614</v>
      </c>
      <c r="B232" s="5">
        <f>SUMPRODUCT('Stocks Returns'!B228:E228,$H$10:$K$10)</f>
        <v>6.1663977696593299E-3</v>
      </c>
      <c r="C232" s="5">
        <f t="shared" si="10"/>
        <v>-6.1663977696593299E-3</v>
      </c>
      <c r="D232" s="24">
        <f t="shared" si="11"/>
        <v>1.0041404403668419</v>
      </c>
      <c r="E232" s="24">
        <f t="shared" si="12"/>
        <v>1.5986409510043051</v>
      </c>
    </row>
    <row r="233" spans="1:5" ht="15" customHeight="1" x14ac:dyDescent="0.2">
      <c r="A233" s="3">
        <f>'Stocks Returns'!A229</f>
        <v>42615</v>
      </c>
      <c r="B233" s="5">
        <f>SUMPRODUCT('Stocks Returns'!B229:E229,$H$10:$K$10)</f>
        <v>7.2675185313003663E-3</v>
      </c>
      <c r="C233" s="5">
        <f t="shared" si="10"/>
        <v>-7.2675185313003663E-3</v>
      </c>
      <c r="D233" s="24">
        <f t="shared" si="11"/>
        <v>1.0048737867940949</v>
      </c>
      <c r="E233" s="24">
        <f t="shared" si="12"/>
        <v>1.5993610164980545</v>
      </c>
    </row>
    <row r="234" spans="1:5" ht="15" customHeight="1" x14ac:dyDescent="0.2">
      <c r="A234" s="3">
        <f>'Stocks Returns'!A230</f>
        <v>42618</v>
      </c>
      <c r="B234" s="5">
        <f>SUMPRODUCT('Stocks Returns'!B230:E230,$H$10:$K$10)</f>
        <v>0</v>
      </c>
      <c r="C234" s="5">
        <f t="shared" si="10"/>
        <v>0</v>
      </c>
      <c r="D234" s="24">
        <f t="shared" si="11"/>
        <v>1.000033619452249</v>
      </c>
      <c r="E234" s="24">
        <f t="shared" si="12"/>
        <v>1.5945685090834987</v>
      </c>
    </row>
    <row r="235" spans="1:5" ht="15" customHeight="1" x14ac:dyDescent="0.2">
      <c r="A235" s="3">
        <f>'Stocks Returns'!A231</f>
        <v>42619</v>
      </c>
      <c r="B235" s="5">
        <f>SUMPRODUCT('Stocks Returns'!B231:E231,$H$10:$K$10)</f>
        <v>4.7578723228860025E-3</v>
      </c>
      <c r="C235" s="5">
        <f t="shared" si="10"/>
        <v>-4.7578723228860025E-3</v>
      </c>
      <c r="D235" s="24">
        <f t="shared" si="11"/>
        <v>1.0032023624192909</v>
      </c>
      <c r="E235" s="24">
        <f t="shared" si="12"/>
        <v>1.5977167002301536</v>
      </c>
    </row>
    <row r="236" spans="1:5" ht="15" customHeight="1" x14ac:dyDescent="0.2">
      <c r="A236" s="3">
        <f>'Stocks Returns'!A232</f>
        <v>42620</v>
      </c>
      <c r="B236" s="5">
        <f>SUMPRODUCT('Stocks Returns'!B232:E232,$H$10:$K$10)</f>
        <v>4.3878768572463769E-3</v>
      </c>
      <c r="C236" s="5">
        <f t="shared" si="10"/>
        <v>-4.3878768572463769E-3</v>
      </c>
      <c r="D236" s="24">
        <f t="shared" si="11"/>
        <v>1.002955945439175</v>
      </c>
      <c r="E236" s="24">
        <f t="shared" si="12"/>
        <v>1.5974733276354303</v>
      </c>
    </row>
    <row r="237" spans="1:5" ht="15" customHeight="1" x14ac:dyDescent="0.2">
      <c r="A237" s="3">
        <f>'Stocks Returns'!A233</f>
        <v>42621</v>
      </c>
      <c r="B237" s="5">
        <f>SUMPRODUCT('Stocks Returns'!B233:E233,$H$10:$K$10)</f>
        <v>-3.0791691713922048E-3</v>
      </c>
      <c r="C237" s="5">
        <f t="shared" si="10"/>
        <v>3.0791691713922048E-3</v>
      </c>
      <c r="D237" s="24">
        <f t="shared" si="11"/>
        <v>0.99798289278410168</v>
      </c>
      <c r="E237" s="24">
        <f t="shared" si="12"/>
        <v>1.5925096581686815</v>
      </c>
    </row>
    <row r="238" spans="1:5" ht="15" customHeight="1" x14ac:dyDescent="0.2">
      <c r="A238" s="3">
        <f>'Stocks Returns'!A234</f>
        <v>42622</v>
      </c>
      <c r="B238" s="5">
        <f>SUMPRODUCT('Stocks Returns'!B234:E234,$H$10:$K$10)</f>
        <v>-2.177613232406694E-2</v>
      </c>
      <c r="C238" s="5">
        <f t="shared" si="10"/>
        <v>2.177613232406694E-2</v>
      </c>
      <c r="D238" s="24">
        <f t="shared" si="11"/>
        <v>0.98553071532442027</v>
      </c>
      <c r="E238" s="24">
        <f t="shared" si="12"/>
        <v>1.5796509067260176</v>
      </c>
    </row>
    <row r="239" spans="1:5" ht="15" customHeight="1" x14ac:dyDescent="0.2">
      <c r="A239" s="3">
        <f>'Stocks Returns'!A235</f>
        <v>42625</v>
      </c>
      <c r="B239" s="5">
        <f>SUMPRODUCT('Stocks Returns'!B235:E235,$H$10:$K$10)</f>
        <v>2.0518927953460487E-2</v>
      </c>
      <c r="C239" s="5">
        <f t="shared" si="10"/>
        <v>-2.0518927953460487E-2</v>
      </c>
      <c r="D239" s="24">
        <f t="shared" si="11"/>
        <v>1.0136992254692536</v>
      </c>
      <c r="E239" s="24">
        <f t="shared" si="12"/>
        <v>1.6078553379329386</v>
      </c>
    </row>
    <row r="240" spans="1:5" ht="15" customHeight="1" x14ac:dyDescent="0.2">
      <c r="A240" s="3">
        <f>'Stocks Returns'!A236</f>
        <v>42626</v>
      </c>
      <c r="B240" s="5">
        <f>SUMPRODUCT('Stocks Returns'!B236:E236,$H$10:$K$10)</f>
        <v>-1.291029391477444E-2</v>
      </c>
      <c r="C240" s="5">
        <f t="shared" si="10"/>
        <v>1.291029391477444E-2</v>
      </c>
      <c r="D240" s="24">
        <f t="shared" si="11"/>
        <v>0.99143536370500918</v>
      </c>
      <c r="E240" s="24">
        <f t="shared" si="12"/>
        <v>1.5858243849560765</v>
      </c>
    </row>
    <row r="241" spans="1:5" ht="15" customHeight="1" x14ac:dyDescent="0.2">
      <c r="A241" s="3">
        <f>'Stocks Returns'!A237</f>
        <v>42627</v>
      </c>
      <c r="B241" s="5">
        <f>SUMPRODUCT('Stocks Returns'!B237:E237,$H$10:$K$10)</f>
        <v>-3.6381423928006072E-3</v>
      </c>
      <c r="C241" s="5">
        <f t="shared" si="10"/>
        <v>3.6381423928006072E-3</v>
      </c>
      <c r="D241" s="24">
        <f t="shared" si="11"/>
        <v>0.9976106166186437</v>
      </c>
      <c r="E241" s="24">
        <f t="shared" si="12"/>
        <v>1.5921341083793756</v>
      </c>
    </row>
    <row r="242" spans="1:5" ht="15" customHeight="1" x14ac:dyDescent="0.2">
      <c r="A242" s="3">
        <f>'Stocks Returns'!A238</f>
        <v>42628</v>
      </c>
      <c r="B242" s="5">
        <f>SUMPRODUCT('Stocks Returns'!B238:E238,$H$10:$K$10)</f>
        <v>7.8007248385949784E-3</v>
      </c>
      <c r="C242" s="5">
        <f t="shared" si="10"/>
        <v>-7.8007248385949784E-3</v>
      </c>
      <c r="D242" s="24">
        <f t="shared" si="11"/>
        <v>1.0052289021947531</v>
      </c>
      <c r="E242" s="24">
        <f t="shared" si="12"/>
        <v>1.5997089203235484</v>
      </c>
    </row>
    <row r="243" spans="1:5" ht="15" customHeight="1" x14ac:dyDescent="0.2">
      <c r="A243" s="3">
        <f>'Stocks Returns'!A239</f>
        <v>42629</v>
      </c>
      <c r="B243" s="5">
        <f>SUMPRODUCT('Stocks Returns'!B239:E239,$H$10:$K$10)</f>
        <v>3.5812971382296309E-4</v>
      </c>
      <c r="C243" s="5">
        <f t="shared" si="10"/>
        <v>-3.5812971382296309E-4</v>
      </c>
      <c r="D243" s="24">
        <f t="shared" si="11"/>
        <v>1.0002721338416549</v>
      </c>
      <c r="E243" s="24">
        <f t="shared" si="12"/>
        <v>1.5948068775929616</v>
      </c>
    </row>
    <row r="244" spans="1:5" ht="15" customHeight="1" x14ac:dyDescent="0.2">
      <c r="A244" s="3">
        <f>'Stocks Returns'!A240</f>
        <v>42632</v>
      </c>
      <c r="B244" s="5">
        <f>SUMPRODUCT('Stocks Returns'!B240:E240,$H$10:$K$10)</f>
        <v>5.2681679453306859E-3</v>
      </c>
      <c r="C244" s="5">
        <f t="shared" si="10"/>
        <v>-5.2681679453306859E-3</v>
      </c>
      <c r="D244" s="24">
        <f t="shared" si="11"/>
        <v>1.0035422193038392</v>
      </c>
      <c r="E244" s="24">
        <f t="shared" si="12"/>
        <v>1.5980519572352092</v>
      </c>
    </row>
    <row r="245" spans="1:5" ht="15" customHeight="1" x14ac:dyDescent="0.2">
      <c r="A245" s="3">
        <f>'Stocks Returns'!A241</f>
        <v>42633</v>
      </c>
      <c r="B245" s="5">
        <f>SUMPRODUCT('Stocks Returns'!B241:E241,$H$10:$K$10)</f>
        <v>-1.1504884667955424E-3</v>
      </c>
      <c r="C245" s="5">
        <f t="shared" si="10"/>
        <v>1.1504884667955424E-3</v>
      </c>
      <c r="D245" s="24">
        <f t="shared" si="11"/>
        <v>0.99926739413336307</v>
      </c>
      <c r="E245" s="24">
        <f t="shared" si="12"/>
        <v>1.5938012131266306</v>
      </c>
    </row>
    <row r="246" spans="1:5" ht="15" customHeight="1" x14ac:dyDescent="0.2">
      <c r="A246" s="3">
        <f>'Stocks Returns'!A242</f>
        <v>42634</v>
      </c>
      <c r="B246" s="5">
        <f>SUMPRODUCT('Stocks Returns'!B242:E242,$H$10:$K$10)</f>
        <v>9.7895290320652514E-3</v>
      </c>
      <c r="C246" s="5">
        <f t="shared" si="10"/>
        <v>-9.7895290320652514E-3</v>
      </c>
      <c r="D246" s="24">
        <f t="shared" si="11"/>
        <v>1.0065534457876044</v>
      </c>
      <c r="E246" s="24">
        <f t="shared" si="12"/>
        <v>1.6010020663512761</v>
      </c>
    </row>
    <row r="247" spans="1:5" ht="15" customHeight="1" x14ac:dyDescent="0.2">
      <c r="A247" s="3">
        <f>'Stocks Returns'!A243</f>
        <v>42635</v>
      </c>
      <c r="B247" s="5">
        <f>SUMPRODUCT('Stocks Returns'!B243:E243,$H$10:$K$10)</f>
        <v>1.5915092167234006E-3</v>
      </c>
      <c r="C247" s="5">
        <f t="shared" si="10"/>
        <v>-1.5915092167234006E-3</v>
      </c>
      <c r="D247" s="24">
        <f t="shared" si="11"/>
        <v>1.0010935645905867</v>
      </c>
      <c r="E247" s="24">
        <f t="shared" si="12"/>
        <v>1.5956260629710999</v>
      </c>
    </row>
    <row r="248" spans="1:5" ht="15" customHeight="1" x14ac:dyDescent="0.2">
      <c r="A248" s="3">
        <f>'Stocks Returns'!A244</f>
        <v>42636</v>
      </c>
      <c r="B248" s="5">
        <f>SUMPRODUCT('Stocks Returns'!B244:E244,$H$10:$K$10)</f>
        <v>-9.7059292336959344E-3</v>
      </c>
      <c r="C248" s="5">
        <f t="shared" si="10"/>
        <v>9.7059292336959344E-3</v>
      </c>
      <c r="D248" s="24">
        <f t="shared" si="11"/>
        <v>0.99356947058260736</v>
      </c>
      <c r="E248" s="24">
        <f t="shared" si="12"/>
        <v>1.5880220128804761</v>
      </c>
    </row>
    <row r="249" spans="1:5" ht="15" customHeight="1" x14ac:dyDescent="0.2">
      <c r="A249" s="3">
        <f>'Stocks Returns'!A245</f>
        <v>42639</v>
      </c>
      <c r="B249" s="5">
        <f>SUMPRODUCT('Stocks Returns'!B245:E245,$H$10:$K$10)</f>
        <v>-8.0614917632624329E-3</v>
      </c>
      <c r="C249" s="5">
        <f t="shared" si="10"/>
        <v>8.0614917632624329E-3</v>
      </c>
      <c r="D249" s="24">
        <f t="shared" si="11"/>
        <v>0.99466466593791614</v>
      </c>
      <c r="E249" s="24">
        <f t="shared" si="12"/>
        <v>1.589142828406255</v>
      </c>
    </row>
    <row r="250" spans="1:5" ht="15" customHeight="1" x14ac:dyDescent="0.2">
      <c r="A250" s="3">
        <f>'Stocks Returns'!A246</f>
        <v>42640</v>
      </c>
      <c r="B250" s="5">
        <f>SUMPRODUCT('Stocks Returns'!B246:E246,$H$10:$K$10)</f>
        <v>5.5451912020390301E-3</v>
      </c>
      <c r="C250" s="5">
        <f t="shared" si="10"/>
        <v>-5.5451912020390301E-3</v>
      </c>
      <c r="D250" s="24">
        <f t="shared" si="11"/>
        <v>1.0037267167928068</v>
      </c>
      <c r="E250" s="24">
        <f t="shared" si="12"/>
        <v>1.5982337627582526</v>
      </c>
    </row>
    <row r="251" spans="1:5" ht="15" customHeight="1" x14ac:dyDescent="0.2">
      <c r="A251" s="3">
        <f>'Stocks Returns'!A247</f>
        <v>42641</v>
      </c>
      <c r="B251" s="5">
        <f>SUMPRODUCT('Stocks Returns'!B247:E247,$H$10:$K$10)</f>
        <v>9.2786982004026252E-3</v>
      </c>
      <c r="C251" s="5">
        <f t="shared" si="10"/>
        <v>-9.2786982004026252E-3</v>
      </c>
      <c r="D251" s="24">
        <f t="shared" si="11"/>
        <v>1.006213232453717</v>
      </c>
      <c r="E251" s="24">
        <f t="shared" si="12"/>
        <v>1.6006705954131155</v>
      </c>
    </row>
    <row r="252" spans="1:5" ht="15" customHeight="1" x14ac:dyDescent="0.2">
      <c r="A252" s="3">
        <f>'Stocks Returns'!A248</f>
        <v>42642</v>
      </c>
      <c r="B252" s="5">
        <f>SUMPRODUCT('Stocks Returns'!B248:E248,$H$10:$K$10)</f>
        <v>-1.0342891904420275E-2</v>
      </c>
      <c r="C252" s="5">
        <f t="shared" si="10"/>
        <v>1.0342891904420275E-2</v>
      </c>
      <c r="D252" s="24">
        <f t="shared" si="11"/>
        <v>0.99314525344390503</v>
      </c>
      <c r="E252" s="24">
        <f t="shared" si="12"/>
        <v>1.5875865987441542</v>
      </c>
    </row>
    <row r="253" spans="1:5" ht="15" customHeight="1" x14ac:dyDescent="0.2">
      <c r="A253" s="3">
        <f>'Stocks Returns'!A249</f>
        <v>42643</v>
      </c>
      <c r="B253" s="5">
        <f>SUMPRODUCT('Stocks Returns'!B249:E249,$H$10:$K$10)</f>
        <v>8.643227014441774E-3</v>
      </c>
      <c r="C253" s="5">
        <f t="shared" si="10"/>
        <v>-8.643227014441774E-3</v>
      </c>
      <c r="D253" s="24">
        <f t="shared" si="11"/>
        <v>1.0057900086438671</v>
      </c>
      <c r="E253" s="24">
        <f t="shared" si="12"/>
        <v>1.6002575928692915</v>
      </c>
    </row>
    <row r="254" spans="1:5" ht="15" customHeight="1" x14ac:dyDescent="0.2">
      <c r="A254" s="3">
        <f>'Stocks Returns'!A250</f>
        <v>42646</v>
      </c>
      <c r="B254" s="5">
        <f>SUMPRODUCT('Stocks Returns'!B250:E250,$H$10:$K$10)</f>
        <v>1.0167791269587922E-3</v>
      </c>
      <c r="C254" s="5">
        <f t="shared" si="10"/>
        <v>-1.0167791269587922E-3</v>
      </c>
      <c r="D254" s="24">
        <f t="shared" si="11"/>
        <v>1.0007107943508033</v>
      </c>
      <c r="E254" s="24">
        <f t="shared" si="12"/>
        <v>1.5952446753064964</v>
      </c>
    </row>
    <row r="255" spans="1:5" ht="15" customHeight="1" x14ac:dyDescent="0.2">
      <c r="A255" s="3">
        <f>'Stocks Returns'!A251</f>
        <v>42647</v>
      </c>
      <c r="B255" s="5">
        <f>SUMPRODUCT('Stocks Returns'!B251:E251,$H$10:$K$10)</f>
        <v>-2.4135924669220548E-3</v>
      </c>
      <c r="C255" s="5">
        <f t="shared" si="10"/>
        <v>2.4135924669220548E-3</v>
      </c>
      <c r="D255" s="24">
        <f t="shared" si="11"/>
        <v>0.99842616686927876</v>
      </c>
      <c r="E255" s="24">
        <f t="shared" si="12"/>
        <v>1.5929561100548404</v>
      </c>
    </row>
    <row r="256" spans="1:5" ht="15" customHeight="1" x14ac:dyDescent="0.2">
      <c r="A256" s="3">
        <f>'Stocks Returns'!A252</f>
        <v>42648</v>
      </c>
      <c r="B256" s="5">
        <f>SUMPRODUCT('Stocks Returns'!B252:E252,$H$10:$K$10)</f>
        <v>8.2136409461967784E-3</v>
      </c>
      <c r="C256" s="5">
        <f t="shared" si="10"/>
        <v>-8.2136409461967784E-3</v>
      </c>
      <c r="D256" s="24">
        <f t="shared" si="11"/>
        <v>1.0055039043224159</v>
      </c>
      <c r="E256" s="24">
        <f t="shared" si="12"/>
        <v>1.5999779876074138</v>
      </c>
    </row>
    <row r="257" spans="1:5" ht="15" customHeight="1" x14ac:dyDescent="0.2">
      <c r="A257" s="3">
        <f>'Stocks Returns'!A253</f>
        <v>42649</v>
      </c>
      <c r="B257" s="5">
        <f>SUMPRODUCT('Stocks Returns'!B253:E253,$H$10:$K$10)</f>
        <v>1.0639029232977746E-3</v>
      </c>
      <c r="C257" s="5">
        <f t="shared" si="10"/>
        <v>-1.0639029232977746E-3</v>
      </c>
      <c r="D257" s="24">
        <f t="shared" si="11"/>
        <v>1.0007421787991653</v>
      </c>
      <c r="E257" s="24">
        <f t="shared" si="12"/>
        <v>1.5952759684870497</v>
      </c>
    </row>
    <row r="258" spans="1:5" ht="15" customHeight="1" x14ac:dyDescent="0.2">
      <c r="A258" s="3">
        <f>'Stocks Returns'!A254</f>
        <v>42650</v>
      </c>
      <c r="B258" s="5">
        <f>SUMPRODUCT('Stocks Returns'!B254:E254,$H$10:$K$10)</f>
        <v>-6.0887184364036423E-3</v>
      </c>
      <c r="C258" s="5">
        <f t="shared" si="10"/>
        <v>6.0887184364036423E-3</v>
      </c>
      <c r="D258" s="24">
        <f t="shared" si="11"/>
        <v>0.99597853297360406</v>
      </c>
      <c r="E258" s="24">
        <f t="shared" si="12"/>
        <v>1.5904811670755015</v>
      </c>
    </row>
    <row r="259" spans="1:5" ht="15" customHeight="1" x14ac:dyDescent="0.2">
      <c r="A259" s="3">
        <f>'Stocks Returns'!A255</f>
        <v>42653</v>
      </c>
      <c r="B259" s="5">
        <f>SUMPRODUCT('Stocks Returns'!B255:E255,$H$10:$K$10)</f>
        <v>9.5467944019221075E-4</v>
      </c>
      <c r="C259" s="5">
        <f t="shared" si="10"/>
        <v>-9.5467944019221075E-4</v>
      </c>
      <c r="D259" s="24">
        <f t="shared" si="11"/>
        <v>1.0006694359594168</v>
      </c>
      <c r="E259" s="24">
        <f t="shared" si="12"/>
        <v>1.5952034311621559</v>
      </c>
    </row>
    <row r="260" spans="1:5" ht="15" customHeight="1" x14ac:dyDescent="0.2">
      <c r="A260" s="3">
        <f>'Stocks Returns'!A256</f>
        <v>42654</v>
      </c>
      <c r="B260" s="5">
        <f>SUMPRODUCT('Stocks Returns'!B256:E256,$H$10:$K$10)</f>
        <v>-1.473337255351178E-2</v>
      </c>
      <c r="C260" s="5">
        <f t="shared" si="10"/>
        <v>1.473337255351178E-2</v>
      </c>
      <c r="D260" s="24">
        <f t="shared" si="11"/>
        <v>0.99022119333161007</v>
      </c>
      <c r="E260" s="24">
        <f t="shared" si="12"/>
        <v>1.5845660779668624</v>
      </c>
    </row>
    <row r="261" spans="1:5" ht="15" customHeight="1" x14ac:dyDescent="0.2">
      <c r="A261" s="3">
        <f>'Stocks Returns'!A257</f>
        <v>42655</v>
      </c>
      <c r="B261" s="5">
        <f>SUMPRODUCT('Stocks Returns'!B257:E257,$H$10:$K$10)</f>
        <v>7.3026287377799546E-4</v>
      </c>
      <c r="C261" s="5">
        <f t="shared" si="10"/>
        <v>-7.3026287377799546E-4</v>
      </c>
      <c r="D261" s="24">
        <f t="shared" si="11"/>
        <v>1.000519974526185</v>
      </c>
      <c r="E261" s="24">
        <f t="shared" si="12"/>
        <v>1.5950543254835248</v>
      </c>
    </row>
    <row r="262" spans="1:5" ht="15" customHeight="1" x14ac:dyDescent="0.2">
      <c r="A262" s="3">
        <f>'Stocks Returns'!A258</f>
        <v>42656</v>
      </c>
      <c r="B262" s="5">
        <f>SUMPRODUCT('Stocks Returns'!B258:E258,$H$10:$K$10)</f>
        <v>-5.3171420535822814E-3</v>
      </c>
      <c r="C262" s="5">
        <f t="shared" ref="C262:C325" si="13">-B262</f>
        <v>5.3171420535822814E-3</v>
      </c>
      <c r="D262" s="24">
        <f t="shared" ref="D262:D325" si="14">1+$H$13+$H$19*(B262-$H$13)</f>
        <v>0.99649240284456309</v>
      </c>
      <c r="E262" s="24">
        <f t="shared" ref="E262:E325" si="15">$H$22*D262-$H$23*D262^2-LN(1+$H$24*EXP(1-D262^3))</f>
        <v>1.5910027457367046</v>
      </c>
    </row>
    <row r="263" spans="1:5" ht="15" customHeight="1" x14ac:dyDescent="0.2">
      <c r="A263" s="3">
        <f>'Stocks Returns'!A259</f>
        <v>42657</v>
      </c>
      <c r="B263" s="5">
        <f>SUMPRODUCT('Stocks Returns'!B259:E259,$H$10:$K$10)</f>
        <v>7.475265423627293E-3</v>
      </c>
      <c r="C263" s="5">
        <f t="shared" si="13"/>
        <v>-7.475265423627293E-3</v>
      </c>
      <c r="D263" s="24">
        <f t="shared" si="14"/>
        <v>1.0050121462243846</v>
      </c>
      <c r="E263" s="24">
        <f t="shared" si="15"/>
        <v>1.5994966267539761</v>
      </c>
    </row>
    <row r="264" spans="1:5" ht="15" customHeight="1" x14ac:dyDescent="0.2">
      <c r="A264" s="3">
        <f>'Stocks Returns'!A260</f>
        <v>42660</v>
      </c>
      <c r="B264" s="5">
        <f>SUMPRODUCT('Stocks Returns'!B260:E260,$H$10:$K$10)</f>
        <v>-3.8259506575673797E-3</v>
      </c>
      <c r="C264" s="5">
        <f t="shared" si="13"/>
        <v>3.8259506575673797E-3</v>
      </c>
      <c r="D264" s="24">
        <f t="shared" si="14"/>
        <v>0.99748553631430903</v>
      </c>
      <c r="E264" s="24">
        <f t="shared" si="15"/>
        <v>1.5920078043311148</v>
      </c>
    </row>
    <row r="265" spans="1:5" ht="15" customHeight="1" x14ac:dyDescent="0.2">
      <c r="A265" s="3">
        <f>'Stocks Returns'!A261</f>
        <v>42661</v>
      </c>
      <c r="B265" s="5">
        <f>SUMPRODUCT('Stocks Returns'!B261:E261,$H$10:$K$10)</f>
        <v>-5.6863255063647165E-3</v>
      </c>
      <c r="C265" s="5">
        <f t="shared" si="13"/>
        <v>5.6863255063647165E-3</v>
      </c>
      <c r="D265" s="24">
        <f t="shared" si="14"/>
        <v>0.99624652666501001</v>
      </c>
      <c r="E265" s="24">
        <f t="shared" si="15"/>
        <v>1.5907533118569941</v>
      </c>
    </row>
    <row r="266" spans="1:5" ht="15" customHeight="1" x14ac:dyDescent="0.2">
      <c r="A266" s="3">
        <f>'Stocks Returns'!A262</f>
        <v>42662</v>
      </c>
      <c r="B266" s="5">
        <f>SUMPRODUCT('Stocks Returns'!B262:E262,$H$10:$K$10)</f>
        <v>1.5655194852425745E-2</v>
      </c>
      <c r="C266" s="5">
        <f t="shared" si="13"/>
        <v>-1.5655194852425745E-2</v>
      </c>
      <c r="D266" s="24">
        <f t="shared" si="14"/>
        <v>1.0104599792239644</v>
      </c>
      <c r="E266" s="24">
        <f t="shared" si="15"/>
        <v>1.6047745180584414</v>
      </c>
    </row>
    <row r="267" spans="1:5" ht="15" customHeight="1" x14ac:dyDescent="0.2">
      <c r="A267" s="3">
        <f>'Stocks Returns'!A263</f>
        <v>42663</v>
      </c>
      <c r="B267" s="5">
        <f>SUMPRODUCT('Stocks Returns'!B263:E263,$H$10:$K$10)</f>
        <v>-3.906205381842207E-3</v>
      </c>
      <c r="C267" s="5">
        <f t="shared" si="13"/>
        <v>3.906205381842207E-3</v>
      </c>
      <c r="D267" s="24">
        <f t="shared" si="14"/>
        <v>0.99743208666794203</v>
      </c>
      <c r="E267" s="24">
        <f t="shared" si="15"/>
        <v>1.5919538127614463</v>
      </c>
    </row>
    <row r="268" spans="1:5" ht="15" customHeight="1" x14ac:dyDescent="0.2">
      <c r="A268" s="3">
        <f>'Stocks Returns'!A264</f>
        <v>42664</v>
      </c>
      <c r="B268" s="5">
        <f>SUMPRODUCT('Stocks Returns'!B264:E264,$H$10:$K$10)</f>
        <v>-2.0382983401235491E-3</v>
      </c>
      <c r="C268" s="5">
        <f t="shared" si="13"/>
        <v>2.0382983401235491E-3</v>
      </c>
      <c r="D268" s="24">
        <f t="shared" si="14"/>
        <v>0.99867611275772661</v>
      </c>
      <c r="E268" s="24">
        <f t="shared" si="15"/>
        <v>1.5932075023872123</v>
      </c>
    </row>
    <row r="269" spans="1:5" ht="15" customHeight="1" x14ac:dyDescent="0.2">
      <c r="A269" s="3">
        <f>'Stocks Returns'!A265</f>
        <v>42667</v>
      </c>
      <c r="B269" s="5">
        <f>SUMPRODUCT('Stocks Returns'!B265:E265,$H$10:$K$10)</f>
        <v>1.1149827395225746E-2</v>
      </c>
      <c r="C269" s="5">
        <f t="shared" si="13"/>
        <v>-1.1149827395225746E-2</v>
      </c>
      <c r="D269" s="24">
        <f t="shared" si="14"/>
        <v>1.0074594044974692</v>
      </c>
      <c r="E269" s="24">
        <f t="shared" si="15"/>
        <v>1.6018824562859428</v>
      </c>
    </row>
    <row r="270" spans="1:5" ht="15" customHeight="1" x14ac:dyDescent="0.2">
      <c r="A270" s="3">
        <f>'Stocks Returns'!A266</f>
        <v>42668</v>
      </c>
      <c r="B270" s="5">
        <f>SUMPRODUCT('Stocks Returns'!B266:E266,$H$10:$K$10)</f>
        <v>-1.1353947046280642E-2</v>
      </c>
      <c r="C270" s="5">
        <f t="shared" si="13"/>
        <v>1.1353947046280642E-2</v>
      </c>
      <c r="D270" s="24">
        <f t="shared" si="14"/>
        <v>0.99247189071942599</v>
      </c>
      <c r="E270" s="24">
        <f t="shared" si="15"/>
        <v>1.5868940052286731</v>
      </c>
    </row>
    <row r="271" spans="1:5" ht="15" customHeight="1" x14ac:dyDescent="0.2">
      <c r="A271" s="3">
        <f>'Stocks Returns'!A267</f>
        <v>42669</v>
      </c>
      <c r="B271" s="5">
        <f>SUMPRODUCT('Stocks Returns'!B267:E267,$H$10:$K$10)</f>
        <v>-3.7369194727624199E-3</v>
      </c>
      <c r="C271" s="5">
        <f t="shared" si="13"/>
        <v>3.7369194727624199E-3</v>
      </c>
      <c r="D271" s="24">
        <f t="shared" si="14"/>
        <v>0.99754483108338909</v>
      </c>
      <c r="E271" s="24">
        <f t="shared" si="15"/>
        <v>1.5920676869836754</v>
      </c>
    </row>
    <row r="272" spans="1:5" ht="15" customHeight="1" x14ac:dyDescent="0.2">
      <c r="A272" s="3">
        <f>'Stocks Returns'!A268</f>
        <v>42670</v>
      </c>
      <c r="B272" s="5">
        <f>SUMPRODUCT('Stocks Returns'!B268:E268,$H$10:$K$10)</f>
        <v>1.4034880036721382E-3</v>
      </c>
      <c r="C272" s="5">
        <f t="shared" si="13"/>
        <v>-1.4034880036721382E-3</v>
      </c>
      <c r="D272" s="24">
        <f t="shared" si="14"/>
        <v>1.0009683424626945</v>
      </c>
      <c r="E272" s="24">
        <f t="shared" si="15"/>
        <v>1.5955013577692452</v>
      </c>
    </row>
    <row r="273" spans="1:5" ht="15" customHeight="1" x14ac:dyDescent="0.2">
      <c r="A273" s="3">
        <f>'Stocks Returns'!A269</f>
        <v>42671</v>
      </c>
      <c r="B273" s="5">
        <f>SUMPRODUCT('Stocks Returns'!B269:E269,$H$10:$K$10)</f>
        <v>3.058810448384876E-3</v>
      </c>
      <c r="C273" s="5">
        <f t="shared" si="13"/>
        <v>-3.058810448384876E-3</v>
      </c>
      <c r="D273" s="24">
        <f t="shared" si="14"/>
        <v>1.0020707872108732</v>
      </c>
      <c r="E273" s="24">
        <f t="shared" si="15"/>
        <v>1.5965970909359339</v>
      </c>
    </row>
    <row r="274" spans="1:5" ht="15" customHeight="1" x14ac:dyDescent="0.2">
      <c r="A274" s="3">
        <f>'Stocks Returns'!A270</f>
        <v>42674</v>
      </c>
      <c r="B274" s="5">
        <f>SUMPRODUCT('Stocks Returns'!B270:E270,$H$10:$K$10)</f>
        <v>3.6073024580379649E-3</v>
      </c>
      <c r="C274" s="5">
        <f t="shared" si="13"/>
        <v>-3.6073024580379649E-3</v>
      </c>
      <c r="D274" s="24">
        <f t="shared" si="14"/>
        <v>1.0024360828893022</v>
      </c>
      <c r="E274" s="24">
        <f t="shared" si="15"/>
        <v>1.5969590864909868</v>
      </c>
    </row>
    <row r="275" spans="1:5" ht="15" customHeight="1" x14ac:dyDescent="0.2">
      <c r="A275" s="3">
        <f>'Stocks Returns'!A271</f>
        <v>42675</v>
      </c>
      <c r="B275" s="5">
        <f>SUMPRODUCT('Stocks Returns'!B271:E271,$H$10:$K$10)</f>
        <v>-1.0180710296049765E-2</v>
      </c>
      <c r="C275" s="5">
        <f t="shared" si="13"/>
        <v>1.0180710296049765E-2</v>
      </c>
      <c r="D275" s="24">
        <f t="shared" si="14"/>
        <v>0.99325326639507971</v>
      </c>
      <c r="E275" s="24">
        <f t="shared" si="15"/>
        <v>1.5876975300427594</v>
      </c>
    </row>
    <row r="276" spans="1:5" ht="15" customHeight="1" x14ac:dyDescent="0.2">
      <c r="A276" s="3">
        <f>'Stocks Returns'!A272</f>
        <v>42676</v>
      </c>
      <c r="B276" s="5">
        <f>SUMPRODUCT('Stocks Returns'!B272:E272,$H$10:$K$10)</f>
        <v>-1.1779966880140763E-2</v>
      </c>
      <c r="C276" s="5">
        <f t="shared" si="13"/>
        <v>1.1779966880140763E-2</v>
      </c>
      <c r="D276" s="24">
        <f t="shared" si="14"/>
        <v>0.99218816151007516</v>
      </c>
      <c r="E276" s="24">
        <f t="shared" si="15"/>
        <v>1.5866016377895462</v>
      </c>
    </row>
    <row r="277" spans="1:5" ht="15" customHeight="1" x14ac:dyDescent="0.2">
      <c r="A277" s="3">
        <f>'Stocks Returns'!A273</f>
        <v>42677</v>
      </c>
      <c r="B277" s="5">
        <f>SUMPRODUCT('Stocks Returns'!B273:E273,$H$10:$K$10)</f>
        <v>2.5829533825800902E-4</v>
      </c>
      <c r="C277" s="5">
        <f t="shared" si="13"/>
        <v>-2.5829533825800902E-4</v>
      </c>
      <c r="D277" s="24">
        <f t="shared" si="14"/>
        <v>1.0002056441475287</v>
      </c>
      <c r="E277" s="24">
        <f t="shared" si="15"/>
        <v>1.5947404514487373</v>
      </c>
    </row>
    <row r="278" spans="1:5" ht="15" customHeight="1" x14ac:dyDescent="0.2">
      <c r="A278" s="3">
        <f>'Stocks Returns'!A274</f>
        <v>42678</v>
      </c>
      <c r="B278" s="5">
        <f>SUMPRODUCT('Stocks Returns'!B274:E274,$H$10:$K$10)</f>
        <v>-1.8478613856584268E-3</v>
      </c>
      <c r="C278" s="5">
        <f t="shared" si="13"/>
        <v>1.8478613856584268E-3</v>
      </c>
      <c r="D278" s="24">
        <f t="shared" si="14"/>
        <v>0.99880294376940038</v>
      </c>
      <c r="E278" s="24">
        <f t="shared" si="15"/>
        <v>1.5933349720602239</v>
      </c>
    </row>
    <row r="279" spans="1:5" ht="15" customHeight="1" x14ac:dyDescent="0.2">
      <c r="A279" s="3">
        <f>'Stocks Returns'!A275</f>
        <v>42681</v>
      </c>
      <c r="B279" s="5">
        <f>SUMPRODUCT('Stocks Returns'!B275:E275,$H$10:$K$10)</f>
        <v>2.7612750959543311E-2</v>
      </c>
      <c r="C279" s="5">
        <f t="shared" si="13"/>
        <v>-2.7612750959543311E-2</v>
      </c>
      <c r="D279" s="24">
        <f t="shared" si="14"/>
        <v>1.0184237115913048</v>
      </c>
      <c r="E279" s="24">
        <f t="shared" si="15"/>
        <v>1.612271354083364</v>
      </c>
    </row>
    <row r="280" spans="1:5" ht="15" customHeight="1" x14ac:dyDescent="0.2">
      <c r="A280" s="3">
        <f>'Stocks Returns'!A276</f>
        <v>42682</v>
      </c>
      <c r="B280" s="5">
        <f>SUMPRODUCT('Stocks Returns'!B276:E276,$H$10:$K$10)</f>
        <v>7.5053430428267225E-3</v>
      </c>
      <c r="C280" s="5">
        <f t="shared" si="13"/>
        <v>-7.5053430428267225E-3</v>
      </c>
      <c r="D280" s="24">
        <f t="shared" si="14"/>
        <v>1.0050321779187714</v>
      </c>
      <c r="E280" s="24">
        <f t="shared" si="15"/>
        <v>1.5995162540135923</v>
      </c>
    </row>
    <row r="281" spans="1:5" ht="15" customHeight="1" x14ac:dyDescent="0.2">
      <c r="A281" s="3">
        <f>'Stocks Returns'!A277</f>
        <v>42683</v>
      </c>
      <c r="B281" s="5">
        <f>SUMPRODUCT('Stocks Returns'!B277:E277,$H$10:$K$10)</f>
        <v>4.4898549030422605E-3</v>
      </c>
      <c r="C281" s="5">
        <f t="shared" si="13"/>
        <v>-4.4898549030422605E-3</v>
      </c>
      <c r="D281" s="24">
        <f t="shared" si="14"/>
        <v>1.0030238628176751</v>
      </c>
      <c r="E281" s="24">
        <f t="shared" si="15"/>
        <v>1.5975404303164402</v>
      </c>
    </row>
    <row r="282" spans="1:5" ht="15" customHeight="1" x14ac:dyDescent="0.2">
      <c r="A282" s="3">
        <f>'Stocks Returns'!A278</f>
        <v>42684</v>
      </c>
      <c r="B282" s="5">
        <f>SUMPRODUCT('Stocks Returns'!B278:E278,$H$10:$K$10)</f>
        <v>-1.8093544190373071E-2</v>
      </c>
      <c r="C282" s="5">
        <f t="shared" si="13"/>
        <v>1.8093544190373071E-2</v>
      </c>
      <c r="D282" s="24">
        <f t="shared" si="14"/>
        <v>0.98798331902146042</v>
      </c>
      <c r="E282" s="24">
        <f t="shared" si="15"/>
        <v>1.5822317142525912</v>
      </c>
    </row>
    <row r="283" spans="1:5" ht="15" customHeight="1" x14ac:dyDescent="0.2">
      <c r="A283" s="3">
        <f>'Stocks Returns'!A279</f>
        <v>42685</v>
      </c>
      <c r="B283" s="5">
        <f>SUMPRODUCT('Stocks Returns'!B279:E279,$H$10:$K$10)</f>
        <v>1.5796534608357689E-3</v>
      </c>
      <c r="C283" s="5">
        <f t="shared" si="13"/>
        <v>-1.5796534608357689E-3</v>
      </c>
      <c r="D283" s="24">
        <f t="shared" si="14"/>
        <v>1.0010856686571654</v>
      </c>
      <c r="E283" s="24">
        <f t="shared" si="15"/>
        <v>1.5956182014893554</v>
      </c>
    </row>
    <row r="284" spans="1:5" ht="15" customHeight="1" x14ac:dyDescent="0.2">
      <c r="A284" s="3">
        <f>'Stocks Returns'!A280</f>
        <v>42688</v>
      </c>
      <c r="B284" s="5">
        <f>SUMPRODUCT('Stocks Returns'!B280:E280,$H$10:$K$10)</f>
        <v>-3.6427249213038568E-2</v>
      </c>
      <c r="C284" s="5">
        <f t="shared" si="13"/>
        <v>3.6427249213038568E-2</v>
      </c>
      <c r="D284" s="24">
        <f t="shared" si="14"/>
        <v>0.97577307147636516</v>
      </c>
      <c r="E284" s="24">
        <f t="shared" si="15"/>
        <v>1.56915287996125</v>
      </c>
    </row>
    <row r="285" spans="1:5" ht="15" customHeight="1" x14ac:dyDescent="0.2">
      <c r="A285" s="3">
        <f>'Stocks Returns'!A281</f>
        <v>42689</v>
      </c>
      <c r="B285" s="5">
        <f>SUMPRODUCT('Stocks Returns'!B281:E281,$H$10:$K$10)</f>
        <v>5.4955946786953112E-3</v>
      </c>
      <c r="C285" s="5">
        <f t="shared" si="13"/>
        <v>-5.4955946786953112E-3</v>
      </c>
      <c r="D285" s="24">
        <f t="shared" si="14"/>
        <v>1.0036936855082599</v>
      </c>
      <c r="E285" s="24">
        <f t="shared" si="15"/>
        <v>1.5982012235061054</v>
      </c>
    </row>
    <row r="286" spans="1:5" ht="15" customHeight="1" x14ac:dyDescent="0.2">
      <c r="A286" s="3">
        <f>'Stocks Returns'!A282</f>
        <v>42690</v>
      </c>
      <c r="B286" s="5">
        <f>SUMPRODUCT('Stocks Returns'!B282:E282,$H$10:$K$10)</f>
        <v>1.7642664810053034E-2</v>
      </c>
      <c r="C286" s="5">
        <f t="shared" si="13"/>
        <v>-1.7642664810053034E-2</v>
      </c>
      <c r="D286" s="24">
        <f t="shared" si="14"/>
        <v>1.0117836342157442</v>
      </c>
      <c r="E286" s="24">
        <f t="shared" si="15"/>
        <v>1.6060386287221402</v>
      </c>
    </row>
    <row r="287" spans="1:5" ht="15" customHeight="1" x14ac:dyDescent="0.2">
      <c r="A287" s="3">
        <f>'Stocks Returns'!A283</f>
        <v>42691</v>
      </c>
      <c r="B287" s="5">
        <f>SUMPRODUCT('Stocks Returns'!B283:E283,$H$10:$K$10)</f>
        <v>1.0366073538016685E-2</v>
      </c>
      <c r="C287" s="5">
        <f t="shared" si="13"/>
        <v>-1.0366073538016685E-2</v>
      </c>
      <c r="D287" s="24">
        <f t="shared" si="14"/>
        <v>1.006937424428568</v>
      </c>
      <c r="E287" s="24">
        <f t="shared" si="15"/>
        <v>1.601375614484966</v>
      </c>
    </row>
    <row r="288" spans="1:5" ht="15" customHeight="1" x14ac:dyDescent="0.2">
      <c r="A288" s="3">
        <f>'Stocks Returns'!A284</f>
        <v>42692</v>
      </c>
      <c r="B288" s="5">
        <f>SUMPRODUCT('Stocks Returns'!B284:E284,$H$10:$K$10)</f>
        <v>-4.4263152118476333E-3</v>
      </c>
      <c r="C288" s="5">
        <f t="shared" si="13"/>
        <v>4.4263152118476333E-3</v>
      </c>
      <c r="D288" s="24">
        <f t="shared" si="14"/>
        <v>0.99708569352115839</v>
      </c>
      <c r="E288" s="24">
        <f t="shared" si="15"/>
        <v>1.5916036320204507</v>
      </c>
    </row>
    <row r="289" spans="1:5" ht="15" customHeight="1" x14ac:dyDescent="0.2">
      <c r="A289" s="3">
        <f>'Stocks Returns'!A285</f>
        <v>42695</v>
      </c>
      <c r="B289" s="5">
        <f>SUMPRODUCT('Stocks Returns'!B285:E285,$H$10:$K$10)</f>
        <v>1.0634079900481526E-2</v>
      </c>
      <c r="C289" s="5">
        <f t="shared" si="13"/>
        <v>-1.0634079900481526E-2</v>
      </c>
      <c r="D289" s="24">
        <f t="shared" si="14"/>
        <v>1.0071159166659696</v>
      </c>
      <c r="E289" s="24">
        <f t="shared" si="15"/>
        <v>1.6015490545441917</v>
      </c>
    </row>
    <row r="290" spans="1:5" ht="15" customHeight="1" x14ac:dyDescent="0.2">
      <c r="A290" s="3">
        <f>'Stocks Returns'!A286</f>
        <v>42696</v>
      </c>
      <c r="B290" s="5">
        <f>SUMPRODUCT('Stocks Returns'!B286:E286,$H$10:$K$10)</f>
        <v>-1.8017993881227712E-2</v>
      </c>
      <c r="C290" s="5">
        <f t="shared" si="13"/>
        <v>1.8017993881227712E-2</v>
      </c>
      <c r="D290" s="24">
        <f t="shared" si="14"/>
        <v>0.98803363552735124</v>
      </c>
      <c r="E290" s="24">
        <f t="shared" si="15"/>
        <v>1.5822844154550304</v>
      </c>
    </row>
    <row r="291" spans="1:5" ht="15" customHeight="1" x14ac:dyDescent="0.2">
      <c r="A291" s="3">
        <f>'Stocks Returns'!A287</f>
        <v>42697</v>
      </c>
      <c r="B291" s="5">
        <f>SUMPRODUCT('Stocks Returns'!B287:E287,$H$10:$K$10)</f>
        <v>-2.8532889987513627E-3</v>
      </c>
      <c r="C291" s="5">
        <f t="shared" si="13"/>
        <v>2.8532889987513627E-3</v>
      </c>
      <c r="D291" s="24">
        <f t="shared" si="14"/>
        <v>0.99813332897908047</v>
      </c>
      <c r="E291" s="24">
        <f t="shared" si="15"/>
        <v>1.5926612606168802</v>
      </c>
    </row>
    <row r="292" spans="1:5" ht="15" customHeight="1" x14ac:dyDescent="0.2">
      <c r="A292" s="3">
        <f>'Stocks Returns'!A288</f>
        <v>42698</v>
      </c>
      <c r="B292" s="5">
        <f>SUMPRODUCT('Stocks Returns'!B288:E288,$H$10:$K$10)</f>
        <v>0</v>
      </c>
      <c r="C292" s="5">
        <f t="shared" si="13"/>
        <v>0</v>
      </c>
      <c r="D292" s="24">
        <f t="shared" si="14"/>
        <v>1.000033619452249</v>
      </c>
      <c r="E292" s="24">
        <f t="shared" si="15"/>
        <v>1.5945685090834987</v>
      </c>
    </row>
    <row r="293" spans="1:5" ht="15" customHeight="1" x14ac:dyDescent="0.2">
      <c r="A293" s="3">
        <f>'Stocks Returns'!A289</f>
        <v>42699</v>
      </c>
      <c r="B293" s="5">
        <f>SUMPRODUCT('Stocks Returns'!B289:E289,$H$10:$K$10)</f>
        <v>6.0671359152736299E-3</v>
      </c>
      <c r="C293" s="5">
        <f t="shared" si="13"/>
        <v>-6.0671359152736299E-3</v>
      </c>
      <c r="D293" s="24">
        <f t="shared" si="14"/>
        <v>1.0040743319718211</v>
      </c>
      <c r="E293" s="24">
        <f t="shared" si="15"/>
        <v>1.59857593320887</v>
      </c>
    </row>
    <row r="294" spans="1:5" ht="15" customHeight="1" x14ac:dyDescent="0.2">
      <c r="A294" s="3">
        <f>'Stocks Returns'!A290</f>
        <v>42702</v>
      </c>
      <c r="B294" s="5">
        <f>SUMPRODUCT('Stocks Returns'!B290:E290,$H$10:$K$10)</f>
        <v>-1.175879924366649E-2</v>
      </c>
      <c r="C294" s="5">
        <f t="shared" si="13"/>
        <v>1.175879924366649E-2</v>
      </c>
      <c r="D294" s="24">
        <f t="shared" si="14"/>
        <v>0.99220225915596705</v>
      </c>
      <c r="E294" s="24">
        <f t="shared" si="15"/>
        <v>1.586616172128601</v>
      </c>
    </row>
    <row r="295" spans="1:5" ht="15" customHeight="1" x14ac:dyDescent="0.2">
      <c r="A295" s="3">
        <f>'Stocks Returns'!A291</f>
        <v>42703</v>
      </c>
      <c r="B295" s="5">
        <f>SUMPRODUCT('Stocks Returns'!B291:E291,$H$10:$K$10)</f>
        <v>1.0260882726500623E-3</v>
      </c>
      <c r="C295" s="5">
        <f t="shared" si="13"/>
        <v>-1.0260882726500623E-3</v>
      </c>
      <c r="D295" s="24">
        <f t="shared" si="14"/>
        <v>1.0007169942418339</v>
      </c>
      <c r="E295" s="24">
        <f t="shared" si="15"/>
        <v>1.5952508574806168</v>
      </c>
    </row>
    <row r="296" spans="1:5" ht="15" customHeight="1" x14ac:dyDescent="0.2">
      <c r="A296" s="3">
        <f>'Stocks Returns'!A292</f>
        <v>42704</v>
      </c>
      <c r="B296" s="5">
        <f>SUMPRODUCT('Stocks Returns'!B292:E292,$H$10:$K$10)</f>
        <v>-1.9830557987333002E-2</v>
      </c>
      <c r="C296" s="5">
        <f t="shared" si="13"/>
        <v>1.9830557987333002E-2</v>
      </c>
      <c r="D296" s="24">
        <f t="shared" si="14"/>
        <v>0.98682646783268513</v>
      </c>
      <c r="E296" s="24">
        <f t="shared" si="15"/>
        <v>1.5810173109356445</v>
      </c>
    </row>
    <row r="297" spans="1:5" ht="15" customHeight="1" x14ac:dyDescent="0.2">
      <c r="A297" s="3">
        <f>'Stocks Returns'!A293</f>
        <v>42705</v>
      </c>
      <c r="B297" s="5">
        <f>SUMPRODUCT('Stocks Returns'!B293:E293,$H$10:$K$10)</f>
        <v>-3.0968020345608263E-2</v>
      </c>
      <c r="C297" s="5">
        <f t="shared" si="13"/>
        <v>3.0968020345608263E-2</v>
      </c>
      <c r="D297" s="24">
        <f t="shared" si="14"/>
        <v>0.97940891790207374</v>
      </c>
      <c r="E297" s="24">
        <f t="shared" si="15"/>
        <v>1.5731073850542194</v>
      </c>
    </row>
    <row r="298" spans="1:5" ht="15" customHeight="1" x14ac:dyDescent="0.2">
      <c r="A298" s="3">
        <f>'Stocks Returns'!A294</f>
        <v>42706</v>
      </c>
      <c r="B298" s="5">
        <f>SUMPRODUCT('Stocks Returns'!B294:E294,$H$10:$K$10)</f>
        <v>5.0816987409184862E-3</v>
      </c>
      <c r="C298" s="5">
        <f t="shared" si="13"/>
        <v>-5.0816987409184862E-3</v>
      </c>
      <c r="D298" s="24">
        <f t="shared" si="14"/>
        <v>1.0034180308137006</v>
      </c>
      <c r="E298" s="24">
        <f t="shared" si="15"/>
        <v>1.597929503536534</v>
      </c>
    </row>
    <row r="299" spans="1:5" ht="15" customHeight="1" x14ac:dyDescent="0.2">
      <c r="A299" s="3">
        <f>'Stocks Returns'!A295</f>
        <v>42709</v>
      </c>
      <c r="B299" s="5">
        <f>SUMPRODUCT('Stocks Returns'!B295:E295,$H$10:$K$10)</f>
        <v>2.0741672181648858E-2</v>
      </c>
      <c r="C299" s="5">
        <f t="shared" si="13"/>
        <v>-2.0741672181648858E-2</v>
      </c>
      <c r="D299" s="24">
        <f t="shared" si="14"/>
        <v>1.013847573125227</v>
      </c>
      <c r="E299" s="24">
        <f t="shared" si="15"/>
        <v>1.6079953994041354</v>
      </c>
    </row>
    <row r="300" spans="1:5" ht="15" customHeight="1" x14ac:dyDescent="0.2">
      <c r="A300" s="3">
        <f>'Stocks Returns'!A296</f>
        <v>42710</v>
      </c>
      <c r="B300" s="5">
        <f>SUMPRODUCT('Stocks Returns'!B296:E296,$H$10:$K$10)</f>
        <v>-1.7190000927552189E-3</v>
      </c>
      <c r="C300" s="5">
        <f t="shared" si="13"/>
        <v>1.7190000927552189E-3</v>
      </c>
      <c r="D300" s="24">
        <f t="shared" si="14"/>
        <v>0.99888876539047389</v>
      </c>
      <c r="E300" s="24">
        <f t="shared" si="15"/>
        <v>1.5934211894265564</v>
      </c>
    </row>
    <row r="301" spans="1:5" ht="15" customHeight="1" x14ac:dyDescent="0.2">
      <c r="A301" s="3">
        <f>'Stocks Returns'!A297</f>
        <v>42711</v>
      </c>
      <c r="B301" s="5">
        <f>SUMPRODUCT('Stocks Returns'!B297:E297,$H$10:$K$10)</f>
        <v>2.6895147302680451E-2</v>
      </c>
      <c r="C301" s="5">
        <f t="shared" si="13"/>
        <v>-2.6895147302680451E-2</v>
      </c>
      <c r="D301" s="24">
        <f t="shared" si="14"/>
        <v>1.017945787555834</v>
      </c>
      <c r="E301" s="24">
        <f t="shared" si="15"/>
        <v>1.6118288303818047</v>
      </c>
    </row>
    <row r="302" spans="1:5" ht="15" customHeight="1" x14ac:dyDescent="0.2">
      <c r="A302" s="3">
        <f>'Stocks Returns'!A298</f>
        <v>42712</v>
      </c>
      <c r="B302" s="5">
        <f>SUMPRODUCT('Stocks Returns'!B298:E298,$H$10:$K$10)</f>
        <v>1.0568518632189431E-3</v>
      </c>
      <c r="C302" s="5">
        <f t="shared" si="13"/>
        <v>-1.0568518632189431E-3</v>
      </c>
      <c r="D302" s="24">
        <f t="shared" si="14"/>
        <v>1.0007374827931528</v>
      </c>
      <c r="E302" s="24">
        <f t="shared" si="15"/>
        <v>1.5952712863883214</v>
      </c>
    </row>
    <row r="303" spans="1:5" ht="15" customHeight="1" x14ac:dyDescent="0.2">
      <c r="A303" s="3">
        <f>'Stocks Returns'!A299</f>
        <v>42713</v>
      </c>
      <c r="B303" s="5">
        <f>SUMPRODUCT('Stocks Returns'!B299:E299,$H$10:$K$10)</f>
        <v>-2.8488895782537594E-3</v>
      </c>
      <c r="C303" s="5">
        <f t="shared" si="13"/>
        <v>2.8488895782537594E-3</v>
      </c>
      <c r="D303" s="24">
        <f t="shared" si="14"/>
        <v>0.99813625899313185</v>
      </c>
      <c r="E303" s="24">
        <f t="shared" si="15"/>
        <v>1.5926642124505088</v>
      </c>
    </row>
    <row r="304" spans="1:5" ht="15" customHeight="1" x14ac:dyDescent="0.2">
      <c r="A304" s="3">
        <f>'Stocks Returns'!A300</f>
        <v>42716</v>
      </c>
      <c r="B304" s="5">
        <f>SUMPRODUCT('Stocks Returns'!B300:E300,$H$10:$K$10)</f>
        <v>-8.8863843868244689E-3</v>
      </c>
      <c r="C304" s="5">
        <f t="shared" si="13"/>
        <v>8.8863843868244689E-3</v>
      </c>
      <c r="D304" s="24">
        <f t="shared" si="14"/>
        <v>0.99411528745062383</v>
      </c>
      <c r="E304" s="24">
        <f t="shared" si="15"/>
        <v>1.5885811908648184</v>
      </c>
    </row>
    <row r="305" spans="1:5" ht="15" customHeight="1" x14ac:dyDescent="0.2">
      <c r="A305" s="3">
        <f>'Stocks Returns'!A301</f>
        <v>42717</v>
      </c>
      <c r="B305" s="5">
        <f>SUMPRODUCT('Stocks Returns'!B301:E301,$H$10:$K$10)</f>
        <v>1.0796849403451424E-2</v>
      </c>
      <c r="C305" s="5">
        <f t="shared" si="13"/>
        <v>-1.0796849403451424E-2</v>
      </c>
      <c r="D305" s="24">
        <f t="shared" si="14"/>
        <v>1.0072243211549476</v>
      </c>
      <c r="E305" s="24">
        <f t="shared" si="15"/>
        <v>1.601654327583321</v>
      </c>
    </row>
    <row r="306" spans="1:5" ht="15" customHeight="1" x14ac:dyDescent="0.2">
      <c r="A306" s="3">
        <f>'Stocks Returns'!A302</f>
        <v>42718</v>
      </c>
      <c r="B306" s="5">
        <f>SUMPRODUCT('Stocks Returns'!B302:E302,$H$10:$K$10)</f>
        <v>-8.6883551881188038E-4</v>
      </c>
      <c r="C306" s="5">
        <f t="shared" si="13"/>
        <v>8.6883551881188038E-4</v>
      </c>
      <c r="D306" s="24">
        <f t="shared" si="14"/>
        <v>0.9994549749967202</v>
      </c>
      <c r="E306" s="24">
        <f t="shared" si="15"/>
        <v>1.5939892729998784</v>
      </c>
    </row>
    <row r="307" spans="1:5" ht="15" customHeight="1" x14ac:dyDescent="0.2">
      <c r="A307" s="3">
        <f>'Stocks Returns'!A303</f>
        <v>42719</v>
      </c>
      <c r="B307" s="5">
        <f>SUMPRODUCT('Stocks Returns'!B303:E303,$H$10:$K$10)</f>
        <v>5.6236483419718581E-3</v>
      </c>
      <c r="C307" s="5">
        <f t="shared" si="13"/>
        <v>-5.6236483419718581E-3</v>
      </c>
      <c r="D307" s="24">
        <f t="shared" si="14"/>
        <v>1.0037789692480021</v>
      </c>
      <c r="E307" s="24">
        <f t="shared" si="15"/>
        <v>1.5982852278841646</v>
      </c>
    </row>
    <row r="308" spans="1:5" ht="15" customHeight="1" x14ac:dyDescent="0.2">
      <c r="A308" s="3">
        <f>'Stocks Returns'!A304</f>
        <v>42720</v>
      </c>
      <c r="B308" s="5">
        <f>SUMPRODUCT('Stocks Returns'!B304:E304,$H$10:$K$10)</f>
        <v>-1.5149855304184846E-2</v>
      </c>
      <c r="C308" s="5">
        <f t="shared" si="13"/>
        <v>1.5149855304184846E-2</v>
      </c>
      <c r="D308" s="24">
        <f t="shared" si="14"/>
        <v>0.98994381581966184</v>
      </c>
      <c r="E308" s="24">
        <f t="shared" si="15"/>
        <v>1.5842778055591464</v>
      </c>
    </row>
    <row r="309" spans="1:5" ht="15" customHeight="1" x14ac:dyDescent="0.2">
      <c r="A309" s="3">
        <f>'Stocks Returns'!A305</f>
        <v>42723</v>
      </c>
      <c r="B309" s="5">
        <f>SUMPRODUCT('Stocks Returns'!B305:E305,$H$10:$K$10)</f>
        <v>-1.8135785512976123E-3</v>
      </c>
      <c r="C309" s="5">
        <f t="shared" si="13"/>
        <v>1.8135785512976123E-3</v>
      </c>
      <c r="D309" s="24">
        <f t="shared" si="14"/>
        <v>0.99882577613708468</v>
      </c>
      <c r="E309" s="24">
        <f t="shared" si="15"/>
        <v>1.5933579125834603</v>
      </c>
    </row>
    <row r="310" spans="1:5" ht="15" customHeight="1" x14ac:dyDescent="0.2">
      <c r="A310" s="3">
        <f>'Stocks Returns'!A306</f>
        <v>42724</v>
      </c>
      <c r="B310" s="5">
        <f>SUMPRODUCT('Stocks Returns'!B306:E306,$H$10:$K$10)</f>
        <v>3.4757114607037436E-3</v>
      </c>
      <c r="C310" s="5">
        <f t="shared" si="13"/>
        <v>-3.4757114607037436E-3</v>
      </c>
      <c r="D310" s="24">
        <f t="shared" si="14"/>
        <v>1.0023484432850776</v>
      </c>
      <c r="E310" s="24">
        <f t="shared" si="15"/>
        <v>1.5968722875231458</v>
      </c>
    </row>
    <row r="311" spans="1:5" ht="15" customHeight="1" x14ac:dyDescent="0.2">
      <c r="A311" s="3">
        <f>'Stocks Returns'!A307</f>
        <v>42725</v>
      </c>
      <c r="B311" s="5">
        <f>SUMPRODUCT('Stocks Returns'!B307:E307,$H$10:$K$10)</f>
        <v>-2.7017290682131616E-3</v>
      </c>
      <c r="C311" s="5">
        <f t="shared" si="13"/>
        <v>2.7017290682131616E-3</v>
      </c>
      <c r="D311" s="24">
        <f t="shared" si="14"/>
        <v>0.99823426789281888</v>
      </c>
      <c r="E311" s="24">
        <f t="shared" si="15"/>
        <v>1.5927629315011207</v>
      </c>
    </row>
    <row r="312" spans="1:5" ht="15" customHeight="1" x14ac:dyDescent="0.2">
      <c r="A312" s="3">
        <f>'Stocks Returns'!A308</f>
        <v>42726</v>
      </c>
      <c r="B312" s="5">
        <f>SUMPRODUCT('Stocks Returns'!B308:E308,$H$10:$K$10)</f>
        <v>-2.2559258897357393E-3</v>
      </c>
      <c r="C312" s="5">
        <f t="shared" si="13"/>
        <v>2.2559258897357393E-3</v>
      </c>
      <c r="D312" s="24">
        <f t="shared" si="14"/>
        <v>0.99853117280968495</v>
      </c>
      <c r="E312" s="24">
        <f t="shared" si="15"/>
        <v>1.5930617540181762</v>
      </c>
    </row>
    <row r="313" spans="1:5" ht="15" customHeight="1" x14ac:dyDescent="0.2">
      <c r="A313" s="3">
        <f>'Stocks Returns'!A309</f>
        <v>42727</v>
      </c>
      <c r="B313" s="5">
        <f>SUMPRODUCT('Stocks Returns'!B309:E309,$H$10:$K$10)</f>
        <v>2.8330556562505237E-3</v>
      </c>
      <c r="C313" s="5">
        <f t="shared" si="13"/>
        <v>-2.8330556562505237E-3</v>
      </c>
      <c r="D313" s="24">
        <f t="shared" si="14"/>
        <v>1.0019204345193118</v>
      </c>
      <c r="E313" s="24">
        <f t="shared" si="15"/>
        <v>1.5964479408244383</v>
      </c>
    </row>
    <row r="314" spans="1:5" ht="15" customHeight="1" x14ac:dyDescent="0.2">
      <c r="A314" s="3">
        <f>'Stocks Returns'!A310</f>
        <v>42730</v>
      </c>
      <c r="B314" s="5">
        <f>SUMPRODUCT('Stocks Returns'!B310:E310,$H$10:$K$10)</f>
        <v>0</v>
      </c>
      <c r="C314" s="5">
        <f t="shared" si="13"/>
        <v>0</v>
      </c>
      <c r="D314" s="24">
        <f t="shared" si="14"/>
        <v>1.000033619452249</v>
      </c>
      <c r="E314" s="24">
        <f t="shared" si="15"/>
        <v>1.5945685090834987</v>
      </c>
    </row>
    <row r="315" spans="1:5" ht="15" customHeight="1" x14ac:dyDescent="0.2">
      <c r="A315" s="3">
        <f>'Stocks Returns'!A311</f>
        <v>42731</v>
      </c>
      <c r="B315" s="5">
        <f>SUMPRODUCT('Stocks Returns'!B311:E311,$H$10:$K$10)</f>
        <v>2.2275867636427707E-3</v>
      </c>
      <c r="C315" s="5">
        <f t="shared" si="13"/>
        <v>-2.2275867636427707E-3</v>
      </c>
      <c r="D315" s="24">
        <f t="shared" si="14"/>
        <v>1.0015171922368349</v>
      </c>
      <c r="E315" s="24">
        <f t="shared" si="15"/>
        <v>1.5960474757253968</v>
      </c>
    </row>
    <row r="316" spans="1:5" ht="15" customHeight="1" x14ac:dyDescent="0.2">
      <c r="A316" s="3">
        <f>'Stocks Returns'!A312</f>
        <v>42732</v>
      </c>
      <c r="B316" s="5">
        <f>SUMPRODUCT('Stocks Returns'!B312:E312,$H$10:$K$10)</f>
        <v>-2.0017510413713946E-3</v>
      </c>
      <c r="C316" s="5">
        <f t="shared" si="13"/>
        <v>2.0017510413713946E-3</v>
      </c>
      <c r="D316" s="24">
        <f t="shared" si="14"/>
        <v>0.9987004532586955</v>
      </c>
      <c r="E316" s="24">
        <f t="shared" si="15"/>
        <v>1.5932319704321423</v>
      </c>
    </row>
    <row r="317" spans="1:5" ht="15" customHeight="1" x14ac:dyDescent="0.2">
      <c r="A317" s="3">
        <f>'Stocks Returns'!A313</f>
        <v>42733</v>
      </c>
      <c r="B317" s="5">
        <f>SUMPRODUCT('Stocks Returns'!B313:E313,$H$10:$K$10)</f>
        <v>5.1381864702248451E-4</v>
      </c>
      <c r="C317" s="5">
        <f t="shared" si="13"/>
        <v>-5.1381864702248451E-4</v>
      </c>
      <c r="D317" s="24">
        <f t="shared" si="14"/>
        <v>1.0003758226711659</v>
      </c>
      <c r="E317" s="24">
        <f t="shared" si="15"/>
        <v>1.5949104320068566</v>
      </c>
    </row>
    <row r="318" spans="1:5" ht="15" customHeight="1" x14ac:dyDescent="0.2">
      <c r="A318" s="3">
        <f>'Stocks Returns'!A314</f>
        <v>42734</v>
      </c>
      <c r="B318" s="5">
        <f>SUMPRODUCT('Stocks Returns'!B314:E314,$H$10:$K$10)</f>
        <v>-4.665300562191747E-3</v>
      </c>
      <c r="C318" s="5">
        <f t="shared" si="13"/>
        <v>4.665300562191747E-3</v>
      </c>
      <c r="D318" s="24">
        <f t="shared" si="14"/>
        <v>0.99692652927782921</v>
      </c>
      <c r="E318" s="24">
        <f t="shared" si="15"/>
        <v>1.5914425673977879</v>
      </c>
    </row>
    <row r="319" spans="1:5" ht="15" customHeight="1" x14ac:dyDescent="0.2">
      <c r="A319" s="3">
        <f>'Stocks Returns'!A315</f>
        <v>42737</v>
      </c>
      <c r="B319" s="5">
        <f>SUMPRODUCT('Stocks Returns'!B315:E315,$H$10:$K$10)</f>
        <v>0</v>
      </c>
      <c r="C319" s="5">
        <f t="shared" si="13"/>
        <v>0</v>
      </c>
      <c r="D319" s="24">
        <f t="shared" si="14"/>
        <v>1.000033619452249</v>
      </c>
      <c r="E319" s="24">
        <f t="shared" si="15"/>
        <v>1.5945685090834987</v>
      </c>
    </row>
    <row r="320" spans="1:5" ht="15" customHeight="1" x14ac:dyDescent="0.2">
      <c r="A320" s="3">
        <f>'Stocks Returns'!A316</f>
        <v>42738</v>
      </c>
      <c r="B320" s="5">
        <f>SUMPRODUCT('Stocks Returns'!B316:E316,$H$10:$K$10)</f>
        <v>1.5905667165529987E-2</v>
      </c>
      <c r="C320" s="5">
        <f t="shared" si="13"/>
        <v>-1.5905667165529987E-2</v>
      </c>
      <c r="D320" s="24">
        <f t="shared" si="14"/>
        <v>1.0106267937844919</v>
      </c>
      <c r="E320" s="24">
        <f t="shared" si="15"/>
        <v>1.6049342229703616</v>
      </c>
    </row>
    <row r="321" spans="1:5" ht="15" customHeight="1" x14ac:dyDescent="0.2">
      <c r="A321" s="3">
        <f>'Stocks Returns'!A317</f>
        <v>42739</v>
      </c>
      <c r="B321" s="5">
        <f>SUMPRODUCT('Stocks Returns'!B317:E317,$H$10:$K$10)</f>
        <v>7.0558405668601993E-3</v>
      </c>
      <c r="C321" s="5">
        <f t="shared" si="13"/>
        <v>-7.0558405668601993E-3</v>
      </c>
      <c r="D321" s="24">
        <f t="shared" si="14"/>
        <v>1.0047328092697778</v>
      </c>
      <c r="E321" s="24">
        <f t="shared" si="15"/>
        <v>1.5992227606387899</v>
      </c>
    </row>
    <row r="322" spans="1:5" ht="15" customHeight="1" x14ac:dyDescent="0.2">
      <c r="A322" s="3">
        <f>'Stocks Returns'!A318</f>
        <v>42740</v>
      </c>
      <c r="B322" s="5">
        <f>SUMPRODUCT('Stocks Returns'!B318:E318,$H$10:$K$10)</f>
        <v>7.7112002887418183E-3</v>
      </c>
      <c r="C322" s="5">
        <f t="shared" si="13"/>
        <v>-7.7112002887418183E-3</v>
      </c>
      <c r="D322" s="24">
        <f t="shared" si="14"/>
        <v>1.005169278844551</v>
      </c>
      <c r="E322" s="24">
        <f t="shared" si="15"/>
        <v>1.5996505433824568</v>
      </c>
    </row>
    <row r="323" spans="1:5" ht="15" customHeight="1" x14ac:dyDescent="0.2">
      <c r="A323" s="3">
        <f>'Stocks Returns'!A319</f>
        <v>42741</v>
      </c>
      <c r="B323" s="5">
        <f>SUMPRODUCT('Stocks Returns'!B319:E319,$H$10:$K$10)</f>
        <v>1.4278670500308309E-2</v>
      </c>
      <c r="C323" s="5">
        <f t="shared" si="13"/>
        <v>-1.4278670500308309E-2</v>
      </c>
      <c r="D323" s="24">
        <f t="shared" si="14"/>
        <v>1.0095432140054543</v>
      </c>
      <c r="E323" s="24">
        <f t="shared" si="15"/>
        <v>1.6038947978494371</v>
      </c>
    </row>
    <row r="324" spans="1:5" ht="15" customHeight="1" x14ac:dyDescent="0.2">
      <c r="A324" s="3">
        <f>'Stocks Returns'!A320</f>
        <v>42744</v>
      </c>
      <c r="B324" s="5">
        <f>SUMPRODUCT('Stocks Returns'!B320:E320,$H$10:$K$10)</f>
        <v>-3.3647372948948082E-3</v>
      </c>
      <c r="C324" s="5">
        <f t="shared" si="13"/>
        <v>3.3647372948948082E-3</v>
      </c>
      <c r="D324" s="24">
        <f t="shared" si="14"/>
        <v>0.99779270441384893</v>
      </c>
      <c r="E324" s="24">
        <f t="shared" si="15"/>
        <v>1.5923178663271553</v>
      </c>
    </row>
    <row r="325" spans="1:5" ht="15" customHeight="1" x14ac:dyDescent="0.2">
      <c r="A325" s="3">
        <f>'Stocks Returns'!A321</f>
        <v>42745</v>
      </c>
      <c r="B325" s="5">
        <f>SUMPRODUCT('Stocks Returns'!B321:E321,$H$10:$K$10)</f>
        <v>-3.8200047778027242E-3</v>
      </c>
      <c r="C325" s="5">
        <f t="shared" si="13"/>
        <v>3.8200047778027242E-3</v>
      </c>
      <c r="D325" s="24">
        <f t="shared" si="14"/>
        <v>0.99748949627023231</v>
      </c>
      <c r="E325" s="24">
        <f t="shared" si="15"/>
        <v>1.5920118039844526</v>
      </c>
    </row>
    <row r="326" spans="1:5" ht="15" customHeight="1" x14ac:dyDescent="0.2">
      <c r="A326" s="3">
        <f>'Stocks Returns'!A322</f>
        <v>42746</v>
      </c>
      <c r="B326" s="5">
        <f>SUMPRODUCT('Stocks Returns'!B322:E322,$H$10:$K$10)</f>
        <v>8.5022303505782465E-3</v>
      </c>
      <c r="C326" s="5">
        <f t="shared" ref="C326:C389" si="16">-B326</f>
        <v>-8.5022303505782465E-3</v>
      </c>
      <c r="D326" s="24">
        <f t="shared" ref="D326:D389" si="17">1+$H$13+$H$19*(B326-$H$13)</f>
        <v>1.005696104865734</v>
      </c>
      <c r="E326" s="24">
        <f t="shared" ref="E326:E389" si="18">$H$22*D326-$H$23*D326^2-LN(1+$H$24*EXP(1-D326^3))</f>
        <v>1.6001658586880629</v>
      </c>
    </row>
    <row r="327" spans="1:5" ht="15" customHeight="1" x14ac:dyDescent="0.2">
      <c r="A327" s="3">
        <f>'Stocks Returns'!A323</f>
        <v>42747</v>
      </c>
      <c r="B327" s="5">
        <f>SUMPRODUCT('Stocks Returns'!B323:E323,$H$10:$K$10)</f>
        <v>-4.5756075427161556E-3</v>
      </c>
      <c r="C327" s="5">
        <f t="shared" si="16"/>
        <v>4.5756075427161556E-3</v>
      </c>
      <c r="D327" s="24">
        <f t="shared" si="17"/>
        <v>0.99698626482879993</v>
      </c>
      <c r="E327" s="24">
        <f t="shared" si="18"/>
        <v>1.5915030279832814</v>
      </c>
    </row>
    <row r="328" spans="1:5" ht="15" customHeight="1" x14ac:dyDescent="0.2">
      <c r="A328" s="3">
        <f>'Stocks Returns'!A324</f>
        <v>42748</v>
      </c>
      <c r="B328" s="5">
        <f>SUMPRODUCT('Stocks Returns'!B324:E324,$H$10:$K$10)</f>
        <v>-2.4122979836379852E-3</v>
      </c>
      <c r="C328" s="5">
        <f t="shared" si="16"/>
        <v>2.4122979836379852E-3</v>
      </c>
      <c r="D328" s="24">
        <f t="shared" si="17"/>
        <v>0.99842702899514602</v>
      </c>
      <c r="E328" s="24">
        <f t="shared" si="18"/>
        <v>1.5929569775980588</v>
      </c>
    </row>
    <row r="329" spans="1:5" ht="15" customHeight="1" x14ac:dyDescent="0.2">
      <c r="A329" s="3">
        <f>'Stocks Returns'!A325</f>
        <v>42751</v>
      </c>
      <c r="B329" s="5">
        <f>SUMPRODUCT('Stocks Returns'!B325:E325,$H$10:$K$10)</f>
        <v>0</v>
      </c>
      <c r="C329" s="5">
        <f t="shared" si="16"/>
        <v>0</v>
      </c>
      <c r="D329" s="24">
        <f t="shared" si="17"/>
        <v>1.000033619452249</v>
      </c>
      <c r="E329" s="24">
        <f t="shared" si="18"/>
        <v>1.5945685090834987</v>
      </c>
    </row>
    <row r="330" spans="1:5" ht="15" customHeight="1" x14ac:dyDescent="0.2">
      <c r="A330" s="3">
        <f>'Stocks Returns'!A326</f>
        <v>42752</v>
      </c>
      <c r="B330" s="5">
        <f>SUMPRODUCT('Stocks Returns'!B326:E326,$H$10:$K$10)</f>
        <v>-1.74972873135887E-3</v>
      </c>
      <c r="C330" s="5">
        <f t="shared" si="16"/>
        <v>1.74972873135887E-3</v>
      </c>
      <c r="D330" s="24">
        <f t="shared" si="17"/>
        <v>0.99886830011716388</v>
      </c>
      <c r="E330" s="24">
        <f t="shared" si="18"/>
        <v>1.5934006324516219</v>
      </c>
    </row>
    <row r="331" spans="1:5" ht="15" customHeight="1" x14ac:dyDescent="0.2">
      <c r="A331" s="3">
        <f>'Stocks Returns'!A327</f>
        <v>42753</v>
      </c>
      <c r="B331" s="5">
        <f>SUMPRODUCT('Stocks Returns'!B327:E327,$H$10:$K$10)</f>
        <v>6.6269839252972324E-3</v>
      </c>
      <c r="C331" s="5">
        <f t="shared" si="16"/>
        <v>-6.6269839252972324E-3</v>
      </c>
      <c r="D331" s="24">
        <f t="shared" si="17"/>
        <v>1.0044471907464969</v>
      </c>
      <c r="E331" s="24">
        <f t="shared" si="18"/>
        <v>1.5989424101943044</v>
      </c>
    </row>
    <row r="332" spans="1:5" ht="15" customHeight="1" x14ac:dyDescent="0.2">
      <c r="A332" s="3">
        <f>'Stocks Returns'!A328</f>
        <v>42754</v>
      </c>
      <c r="B332" s="5">
        <f>SUMPRODUCT('Stocks Returns'!B328:E328,$H$10:$K$10)</f>
        <v>-8.4659773992173254E-5</v>
      </c>
      <c r="C332" s="5">
        <f t="shared" si="16"/>
        <v>8.4659773992173254E-5</v>
      </c>
      <c r="D332" s="24">
        <f t="shared" si="17"/>
        <v>0.99997723604277011</v>
      </c>
      <c r="E332" s="24">
        <f t="shared" si="18"/>
        <v>1.5945121268982261</v>
      </c>
    </row>
    <row r="333" spans="1:5" ht="15" customHeight="1" x14ac:dyDescent="0.2">
      <c r="A333" s="3">
        <f>'Stocks Returns'!A329</f>
        <v>42755</v>
      </c>
      <c r="B333" s="5">
        <f>SUMPRODUCT('Stocks Returns'!B329:E329,$H$10:$K$10)</f>
        <v>3.6173491389470888E-3</v>
      </c>
      <c r="C333" s="5">
        <f t="shared" si="16"/>
        <v>-3.6173491389470888E-3</v>
      </c>
      <c r="D333" s="24">
        <f t="shared" si="17"/>
        <v>1.0024427739787876</v>
      </c>
      <c r="E333" s="24">
        <f t="shared" si="18"/>
        <v>1.5969657121313066</v>
      </c>
    </row>
    <row r="334" spans="1:5" ht="15" customHeight="1" x14ac:dyDescent="0.2">
      <c r="A334" s="3">
        <f>'Stocks Returns'!A330</f>
        <v>42758</v>
      </c>
      <c r="B334" s="5">
        <f>SUMPRODUCT('Stocks Returns'!B330:E330,$H$10:$K$10)</f>
        <v>3.4906725686676145E-3</v>
      </c>
      <c r="C334" s="5">
        <f t="shared" si="16"/>
        <v>-3.4906725686676145E-3</v>
      </c>
      <c r="D334" s="24">
        <f t="shared" si="17"/>
        <v>1.0023584073829814</v>
      </c>
      <c r="E334" s="24">
        <f t="shared" si="18"/>
        <v>1.5968821576010446</v>
      </c>
    </row>
    <row r="335" spans="1:5" ht="15" customHeight="1" x14ac:dyDescent="0.2">
      <c r="A335" s="3">
        <f>'Stocks Returns'!A331</f>
        <v>42759</v>
      </c>
      <c r="B335" s="5">
        <f>SUMPRODUCT('Stocks Returns'!B331:E331,$H$10:$K$10)</f>
        <v>1.312499022417267E-2</v>
      </c>
      <c r="C335" s="5">
        <f t="shared" si="16"/>
        <v>-1.312499022417267E-2</v>
      </c>
      <c r="D335" s="24">
        <f t="shared" si="17"/>
        <v>1.0087748629415478</v>
      </c>
      <c r="E335" s="24">
        <f t="shared" si="18"/>
        <v>1.6031548551330395</v>
      </c>
    </row>
    <row r="336" spans="1:5" ht="15" customHeight="1" x14ac:dyDescent="0.2">
      <c r="A336" s="3">
        <f>'Stocks Returns'!A332</f>
        <v>42760</v>
      </c>
      <c r="B336" s="5">
        <f>SUMPRODUCT('Stocks Returns'!B332:E332,$H$10:$K$10)</f>
        <v>8.7625360379554006E-3</v>
      </c>
      <c r="C336" s="5">
        <f t="shared" si="16"/>
        <v>-8.7625360379554006E-3</v>
      </c>
      <c r="D336" s="24">
        <f t="shared" si="17"/>
        <v>1.0058694684535272</v>
      </c>
      <c r="E336" s="24">
        <f t="shared" si="18"/>
        <v>1.6003351889314996</v>
      </c>
    </row>
    <row r="337" spans="1:5" ht="15" customHeight="1" x14ac:dyDescent="0.2">
      <c r="A337" s="3">
        <f>'Stocks Returns'!A333</f>
        <v>42761</v>
      </c>
      <c r="B337" s="5">
        <f>SUMPRODUCT('Stocks Returns'!B333:E333,$H$10:$K$10)</f>
        <v>-9.0877065038719902E-3</v>
      </c>
      <c r="C337" s="5">
        <f t="shared" si="16"/>
        <v>9.0877065038719902E-3</v>
      </c>
      <c r="D337" s="24">
        <f t="shared" si="17"/>
        <v>0.99398120692067016</v>
      </c>
      <c r="E337" s="24">
        <f t="shared" si="18"/>
        <v>1.5884439372290113</v>
      </c>
    </row>
    <row r="338" spans="1:5" ht="15" customHeight="1" x14ac:dyDescent="0.2">
      <c r="A338" s="3">
        <f>'Stocks Returns'!A334</f>
        <v>42762</v>
      </c>
      <c r="B338" s="5">
        <f>SUMPRODUCT('Stocks Returns'!B334:E334,$H$10:$K$10)</f>
        <v>7.70707516755916E-3</v>
      </c>
      <c r="C338" s="5">
        <f t="shared" si="16"/>
        <v>-7.70707516755916E-3</v>
      </c>
      <c r="D338" s="24">
        <f t="shared" si="17"/>
        <v>1.0051665315138434</v>
      </c>
      <c r="E338" s="24">
        <f t="shared" si="18"/>
        <v>1.5996478531376401</v>
      </c>
    </row>
    <row r="339" spans="1:5" ht="15" customHeight="1" x14ac:dyDescent="0.2">
      <c r="A339" s="3">
        <f>'Stocks Returns'!A335</f>
        <v>42765</v>
      </c>
      <c r="B339" s="5">
        <f>SUMPRODUCT('Stocks Returns'!B335:E335,$H$10:$K$10)</f>
        <v>-1.6203329616455567E-4</v>
      </c>
      <c r="C339" s="5">
        <f t="shared" si="16"/>
        <v>1.6203329616455567E-4</v>
      </c>
      <c r="D339" s="24">
        <f t="shared" si="17"/>
        <v>0.99992570527700331</v>
      </c>
      <c r="E339" s="24">
        <f t="shared" si="18"/>
        <v>1.5944605861299739</v>
      </c>
    </row>
    <row r="340" spans="1:5" ht="15" customHeight="1" x14ac:dyDescent="0.2">
      <c r="A340" s="3">
        <f>'Stocks Returns'!A336</f>
        <v>42766</v>
      </c>
      <c r="B340" s="5">
        <f>SUMPRODUCT('Stocks Returns'!B336:E336,$H$10:$K$10)</f>
        <v>-1.3503707496840565E-2</v>
      </c>
      <c r="C340" s="5">
        <f t="shared" si="16"/>
        <v>1.3503707496840565E-2</v>
      </c>
      <c r="D340" s="24">
        <f t="shared" si="17"/>
        <v>0.9910401502593531</v>
      </c>
      <c r="E340" s="24">
        <f t="shared" si="18"/>
        <v>1.5854154406193401</v>
      </c>
    </row>
    <row r="341" spans="1:5" ht="15" customHeight="1" x14ac:dyDescent="0.2">
      <c r="A341" s="3">
        <f>'Stocks Returns'!A337</f>
        <v>42767</v>
      </c>
      <c r="B341" s="5">
        <f>SUMPRODUCT('Stocks Returns'!B337:E337,$H$10:$K$10)</f>
        <v>-8.0217767469413807E-4</v>
      </c>
      <c r="C341" s="5">
        <f t="shared" si="16"/>
        <v>8.0217767469413807E-4</v>
      </c>
      <c r="D341" s="24">
        <f t="shared" si="17"/>
        <v>0.99949936912090265</v>
      </c>
      <c r="E341" s="24">
        <f t="shared" si="18"/>
        <v>1.5940337599174561</v>
      </c>
    </row>
    <row r="342" spans="1:5" ht="15" customHeight="1" x14ac:dyDescent="0.2">
      <c r="A342" s="3">
        <f>'Stocks Returns'!A338</f>
        <v>42768</v>
      </c>
      <c r="B342" s="5">
        <f>SUMPRODUCT('Stocks Returns'!B338:E338,$H$10:$K$10)</f>
        <v>-7.7737711321210516E-4</v>
      </c>
      <c r="C342" s="5">
        <f t="shared" si="16"/>
        <v>7.7737711321210516E-4</v>
      </c>
      <c r="D342" s="24">
        <f t="shared" si="17"/>
        <v>0.99951588629484966</v>
      </c>
      <c r="E342" s="24">
        <f t="shared" si="18"/>
        <v>1.594050309605783</v>
      </c>
    </row>
    <row r="343" spans="1:5" ht="15" customHeight="1" x14ac:dyDescent="0.2">
      <c r="A343" s="3">
        <f>'Stocks Returns'!A339</f>
        <v>42769</v>
      </c>
      <c r="B343" s="5">
        <f>SUMPRODUCT('Stocks Returns'!B339:E339,$H$10:$K$10)</f>
        <v>4.1202911333177383E-2</v>
      </c>
      <c r="C343" s="5">
        <f t="shared" si="16"/>
        <v>-4.1202911333177383E-2</v>
      </c>
      <c r="D343" s="24">
        <f t="shared" si="17"/>
        <v>1.0274747584001451</v>
      </c>
      <c r="E343" s="24">
        <f t="shared" si="18"/>
        <v>1.6204720580674414</v>
      </c>
    </row>
    <row r="344" spans="1:5" ht="15" customHeight="1" x14ac:dyDescent="0.2">
      <c r="A344" s="3">
        <f>'Stocks Returns'!A340</f>
        <v>42772</v>
      </c>
      <c r="B344" s="5">
        <f>SUMPRODUCT('Stocks Returns'!B340:E340,$H$10:$K$10)</f>
        <v>-3.0131795698411261E-3</v>
      </c>
      <c r="C344" s="5">
        <f t="shared" si="16"/>
        <v>3.0131795698411261E-3</v>
      </c>
      <c r="D344" s="24">
        <f t="shared" si="17"/>
        <v>0.99802684185873469</v>
      </c>
      <c r="E344" s="24">
        <f t="shared" si="18"/>
        <v>1.5925539572810463</v>
      </c>
    </row>
    <row r="345" spans="1:5" ht="15" customHeight="1" x14ac:dyDescent="0.2">
      <c r="A345" s="3">
        <f>'Stocks Returns'!A341</f>
        <v>42773</v>
      </c>
      <c r="B345" s="5">
        <f>SUMPRODUCT('Stocks Returns'!B341:E341,$H$10:$K$10)</f>
        <v>3.3588197089325046E-4</v>
      </c>
      <c r="C345" s="5">
        <f t="shared" si="16"/>
        <v>-3.3588197089325046E-4</v>
      </c>
      <c r="D345" s="24">
        <f t="shared" si="17"/>
        <v>1.0002573168448639</v>
      </c>
      <c r="E345" s="24">
        <f t="shared" si="18"/>
        <v>1.5947920762900638</v>
      </c>
    </row>
    <row r="346" spans="1:5" ht="15" customHeight="1" x14ac:dyDescent="0.2">
      <c r="A346" s="3">
        <f>'Stocks Returns'!A342</f>
        <v>42774</v>
      </c>
      <c r="B346" s="5">
        <f>SUMPRODUCT('Stocks Returns'!B342:E342,$H$10:$K$10)</f>
        <v>7.7784962012887506E-4</v>
      </c>
      <c r="C346" s="5">
        <f t="shared" si="16"/>
        <v>-7.7784962012887506E-4</v>
      </c>
      <c r="D346" s="24">
        <f t="shared" si="17"/>
        <v>1.0005516672992547</v>
      </c>
      <c r="E346" s="24">
        <f t="shared" si="18"/>
        <v>1.5950859502935766</v>
      </c>
    </row>
    <row r="347" spans="1:5" ht="15" customHeight="1" x14ac:dyDescent="0.2">
      <c r="A347" s="3">
        <f>'Stocks Returns'!A343</f>
        <v>42775</v>
      </c>
      <c r="B347" s="5">
        <f>SUMPRODUCT('Stocks Returns'!B343:E343,$H$10:$K$10)</f>
        <v>-2.6388787076007253E-5</v>
      </c>
      <c r="C347" s="5">
        <f t="shared" si="16"/>
        <v>2.6388787076007253E-5</v>
      </c>
      <c r="D347" s="24">
        <f t="shared" si="17"/>
        <v>1.0000160445200563</v>
      </c>
      <c r="E347" s="24">
        <f t="shared" si="18"/>
        <v>1.5945509358970333</v>
      </c>
    </row>
    <row r="348" spans="1:5" ht="15" customHeight="1" x14ac:dyDescent="0.2">
      <c r="A348" s="3">
        <f>'Stocks Returns'!A344</f>
        <v>42776</v>
      </c>
      <c r="B348" s="5">
        <f>SUMPRODUCT('Stocks Returns'!B344:E344,$H$10:$K$10)</f>
        <v>3.1999004878215179E-3</v>
      </c>
      <c r="C348" s="5">
        <f t="shared" si="16"/>
        <v>-3.1999004878215179E-3</v>
      </c>
      <c r="D348" s="24">
        <f t="shared" si="17"/>
        <v>1.002164753177138</v>
      </c>
      <c r="E348" s="24">
        <f t="shared" si="18"/>
        <v>1.5966902592214263</v>
      </c>
    </row>
    <row r="349" spans="1:5" ht="15" customHeight="1" x14ac:dyDescent="0.2">
      <c r="A349" s="3">
        <f>'Stocks Returns'!A345</f>
        <v>42779</v>
      </c>
      <c r="B349" s="5">
        <f>SUMPRODUCT('Stocks Returns'!B345:E345,$H$10:$K$10)</f>
        <v>5.0332479056041639E-3</v>
      </c>
      <c r="C349" s="5">
        <f t="shared" si="16"/>
        <v>-5.0332479056041639E-3</v>
      </c>
      <c r="D349" s="24">
        <f t="shared" si="17"/>
        <v>1.0033857625573812</v>
      </c>
      <c r="E349" s="24">
        <f t="shared" si="18"/>
        <v>1.5978976758691585</v>
      </c>
    </row>
    <row r="350" spans="1:5" ht="15" customHeight="1" x14ac:dyDescent="0.2">
      <c r="A350" s="3">
        <f>'Stocks Returns'!A346</f>
        <v>42780</v>
      </c>
      <c r="B350" s="5">
        <f>SUMPRODUCT('Stocks Returns'!B346:E346,$H$10:$K$10)</f>
        <v>4.3486451917449064E-3</v>
      </c>
      <c r="C350" s="5">
        <f t="shared" si="16"/>
        <v>-4.3486451917449064E-3</v>
      </c>
      <c r="D350" s="24">
        <f t="shared" si="17"/>
        <v>1.002929817149951</v>
      </c>
      <c r="E350" s="24">
        <f t="shared" si="18"/>
        <v>1.5974475078222641</v>
      </c>
    </row>
    <row r="351" spans="1:5" ht="15" customHeight="1" x14ac:dyDescent="0.2">
      <c r="A351" s="3">
        <f>'Stocks Returns'!A347</f>
        <v>42781</v>
      </c>
      <c r="B351" s="5">
        <f>SUMPRODUCT('Stocks Returns'!B347:E347,$H$10:$K$10)</f>
        <v>8.9656111417613406E-3</v>
      </c>
      <c r="C351" s="5">
        <f t="shared" si="16"/>
        <v>-8.9656111417613406E-3</v>
      </c>
      <c r="D351" s="24">
        <f t="shared" si="17"/>
        <v>1.006004716472662</v>
      </c>
      <c r="E351" s="24">
        <f t="shared" si="18"/>
        <v>1.600467205914383</v>
      </c>
    </row>
    <row r="352" spans="1:5" ht="15" customHeight="1" x14ac:dyDescent="0.2">
      <c r="A352" s="3">
        <f>'Stocks Returns'!A348</f>
        <v>42782</v>
      </c>
      <c r="B352" s="5">
        <f>SUMPRODUCT('Stocks Returns'!B348:E348,$H$10:$K$10)</f>
        <v>-1.635016304341529E-3</v>
      </c>
      <c r="C352" s="5">
        <f t="shared" si="16"/>
        <v>1.635016304341529E-3</v>
      </c>
      <c r="D352" s="24">
        <f t="shared" si="17"/>
        <v>0.99894469859355739</v>
      </c>
      <c r="E352" s="24">
        <f t="shared" si="18"/>
        <v>1.5934773647297549</v>
      </c>
    </row>
    <row r="353" spans="1:5" ht="15" customHeight="1" x14ac:dyDescent="0.2">
      <c r="A353" s="3">
        <f>'Stocks Returns'!A349</f>
        <v>42783</v>
      </c>
      <c r="B353" s="5">
        <f>SUMPRODUCT('Stocks Returns'!B349:E349,$H$10:$K$10)</f>
        <v>4.4369440126756834E-4</v>
      </c>
      <c r="C353" s="5">
        <f t="shared" si="16"/>
        <v>-4.4369440126756834E-4</v>
      </c>
      <c r="D353" s="24">
        <f t="shared" si="17"/>
        <v>1.0003291199234932</v>
      </c>
      <c r="E353" s="24">
        <f t="shared" si="18"/>
        <v>1.5948637951279419</v>
      </c>
    </row>
    <row r="354" spans="1:5" ht="15" customHeight="1" x14ac:dyDescent="0.2">
      <c r="A354" s="3">
        <f>'Stocks Returns'!A350</f>
        <v>42786</v>
      </c>
      <c r="B354" s="5">
        <f>SUMPRODUCT('Stocks Returns'!B350:E350,$H$10:$K$10)</f>
        <v>0</v>
      </c>
      <c r="C354" s="5">
        <f t="shared" si="16"/>
        <v>0</v>
      </c>
      <c r="D354" s="24">
        <f t="shared" si="17"/>
        <v>1.000033619452249</v>
      </c>
      <c r="E354" s="24">
        <f t="shared" si="18"/>
        <v>1.5945685090834987</v>
      </c>
    </row>
    <row r="355" spans="1:5" ht="15" customHeight="1" x14ac:dyDescent="0.2">
      <c r="A355" s="3">
        <f>'Stocks Returns'!A351</f>
        <v>42787</v>
      </c>
      <c r="B355" s="5">
        <f>SUMPRODUCT('Stocks Returns'!B351:E351,$H$10:$K$10)</f>
        <v>6.0241642240655624E-3</v>
      </c>
      <c r="C355" s="5">
        <f t="shared" si="16"/>
        <v>-6.0241642240655624E-3</v>
      </c>
      <c r="D355" s="24">
        <f t="shared" si="17"/>
        <v>1.0040457128254765</v>
      </c>
      <c r="E355" s="24">
        <f t="shared" si="18"/>
        <v>1.5985477807301782</v>
      </c>
    </row>
    <row r="356" spans="1:5" ht="15" customHeight="1" x14ac:dyDescent="0.2">
      <c r="A356" s="3">
        <f>'Stocks Returns'!A352</f>
        <v>42788</v>
      </c>
      <c r="B356" s="5">
        <f>SUMPRODUCT('Stocks Returns'!B352:E352,$H$10:$K$10)</f>
        <v>-1.8693302007616775E-4</v>
      </c>
      <c r="C356" s="5">
        <f t="shared" si="16"/>
        <v>1.8693302007616775E-4</v>
      </c>
      <c r="D356" s="24">
        <f t="shared" si="17"/>
        <v>0.99990912206087812</v>
      </c>
      <c r="E356" s="24">
        <f t="shared" si="18"/>
        <v>1.5944439974361146</v>
      </c>
    </row>
    <row r="357" spans="1:5" ht="15" customHeight="1" x14ac:dyDescent="0.2">
      <c r="A357" s="3">
        <f>'Stocks Returns'!A353</f>
        <v>42789</v>
      </c>
      <c r="B357" s="5">
        <f>SUMPRODUCT('Stocks Returns'!B353:E353,$H$10:$K$10)</f>
        <v>3.1818260992470754E-3</v>
      </c>
      <c r="C357" s="5">
        <f t="shared" si="16"/>
        <v>-3.1818260992470754E-3</v>
      </c>
      <c r="D357" s="24">
        <f t="shared" si="17"/>
        <v>1.0021527156343475</v>
      </c>
      <c r="E357" s="24">
        <f t="shared" si="18"/>
        <v>1.5966783258466537</v>
      </c>
    </row>
    <row r="358" spans="1:5" ht="15" customHeight="1" x14ac:dyDescent="0.2">
      <c r="A358" s="3">
        <f>'Stocks Returns'!A354</f>
        <v>42790</v>
      </c>
      <c r="B358" s="5">
        <f>SUMPRODUCT('Stocks Returns'!B354:E354,$H$10:$K$10)</f>
        <v>2.6816055272668557E-3</v>
      </c>
      <c r="C358" s="5">
        <f t="shared" si="16"/>
        <v>-2.6816055272668557E-3</v>
      </c>
      <c r="D358" s="24">
        <f t="shared" si="17"/>
        <v>1.0018195687334086</v>
      </c>
      <c r="E358" s="24">
        <f t="shared" si="18"/>
        <v>1.596347830927576</v>
      </c>
    </row>
    <row r="359" spans="1:5" ht="15" customHeight="1" x14ac:dyDescent="0.2">
      <c r="A359" s="3">
        <f>'Stocks Returns'!A355</f>
        <v>42793</v>
      </c>
      <c r="B359" s="5">
        <f>SUMPRODUCT('Stocks Returns'!B355:E355,$H$10:$K$10)</f>
        <v>-3.6988290862534712E-3</v>
      </c>
      <c r="C359" s="5">
        <f t="shared" si="16"/>
        <v>3.6988290862534712E-3</v>
      </c>
      <c r="D359" s="24">
        <f t="shared" si="17"/>
        <v>0.99757019928080404</v>
      </c>
      <c r="E359" s="24">
        <f t="shared" si="18"/>
        <v>1.592093302422096</v>
      </c>
    </row>
    <row r="360" spans="1:5" ht="15" customHeight="1" x14ac:dyDescent="0.2">
      <c r="A360" s="3">
        <f>'Stocks Returns'!A356</f>
        <v>42794</v>
      </c>
      <c r="B360" s="5">
        <f>SUMPRODUCT('Stocks Returns'!B356:E356,$H$10:$K$10)</f>
        <v>-1.6742621522646563E-3</v>
      </c>
      <c r="C360" s="5">
        <f t="shared" si="16"/>
        <v>1.6742621522646563E-3</v>
      </c>
      <c r="D360" s="24">
        <f t="shared" si="17"/>
        <v>0.99891856085884068</v>
      </c>
      <c r="E360" s="24">
        <f t="shared" si="18"/>
        <v>1.5934511154152116</v>
      </c>
    </row>
    <row r="361" spans="1:5" ht="15" customHeight="1" x14ac:dyDescent="0.2">
      <c r="A361" s="3">
        <f>'Stocks Returns'!A357</f>
        <v>42795</v>
      </c>
      <c r="B361" s="5">
        <f>SUMPRODUCT('Stocks Returns'!B357:E357,$H$10:$K$10)</f>
        <v>1.2393981302573825E-2</v>
      </c>
      <c r="C361" s="5">
        <f t="shared" si="16"/>
        <v>-1.2393981302573825E-2</v>
      </c>
      <c r="D361" s="24">
        <f t="shared" si="17"/>
        <v>1.0082880109997632</v>
      </c>
      <c r="E361" s="24">
        <f t="shared" si="18"/>
        <v>1.6026847596450151</v>
      </c>
    </row>
    <row r="362" spans="1:5" ht="15" customHeight="1" x14ac:dyDescent="0.2">
      <c r="A362" s="3">
        <f>'Stocks Returns'!A358</f>
        <v>42796</v>
      </c>
      <c r="B362" s="5">
        <f>SUMPRODUCT('Stocks Returns'!B358:E358,$H$10:$K$10)</f>
        <v>-5.6078474228642783E-3</v>
      </c>
      <c r="C362" s="5">
        <f t="shared" si="16"/>
        <v>5.6078474228642783E-3</v>
      </c>
      <c r="D362" s="24">
        <f t="shared" si="17"/>
        <v>0.99629879306862124</v>
      </c>
      <c r="E362" s="24">
        <f t="shared" si="18"/>
        <v>1.5908063546192333</v>
      </c>
    </row>
    <row r="363" spans="1:5" ht="15" customHeight="1" x14ac:dyDescent="0.2">
      <c r="A363" s="3">
        <f>'Stocks Returns'!A359</f>
        <v>42797</v>
      </c>
      <c r="B363" s="5">
        <f>SUMPRODUCT('Stocks Returns'!B359:E359,$H$10:$K$10)</f>
        <v>3.0709890524385219E-3</v>
      </c>
      <c r="C363" s="5">
        <f t="shared" si="16"/>
        <v>-3.0709890524385219E-3</v>
      </c>
      <c r="D363" s="24">
        <f t="shared" si="17"/>
        <v>1.002078898161173</v>
      </c>
      <c r="E363" s="24">
        <f t="shared" si="18"/>
        <v>1.5966051344306607</v>
      </c>
    </row>
    <row r="364" spans="1:5" ht="15" customHeight="1" x14ac:dyDescent="0.2">
      <c r="A364" s="3">
        <f>'Stocks Returns'!A360</f>
        <v>42800</v>
      </c>
      <c r="B364" s="5">
        <f>SUMPRODUCT('Stocks Returns'!B360:E360,$H$10:$K$10)</f>
        <v>2.5664433522509587E-3</v>
      </c>
      <c r="C364" s="5">
        <f t="shared" si="16"/>
        <v>-2.5664433522509587E-3</v>
      </c>
      <c r="D364" s="24">
        <f t="shared" si="17"/>
        <v>1.0017428707248481</v>
      </c>
      <c r="E364" s="24">
        <f t="shared" si="18"/>
        <v>1.5962716803572801</v>
      </c>
    </row>
    <row r="365" spans="1:5" ht="15" customHeight="1" x14ac:dyDescent="0.2">
      <c r="A365" s="3">
        <f>'Stocks Returns'!A361</f>
        <v>42801</v>
      </c>
      <c r="B365" s="5">
        <f>SUMPRODUCT('Stocks Returns'!B361:E361,$H$10:$K$10)</f>
        <v>1.0341767963576278E-3</v>
      </c>
      <c r="C365" s="5">
        <f t="shared" si="16"/>
        <v>-1.0341767963576278E-3</v>
      </c>
      <c r="D365" s="24">
        <f t="shared" si="17"/>
        <v>1.000722381198623</v>
      </c>
      <c r="E365" s="24">
        <f t="shared" si="18"/>
        <v>1.595256228918535</v>
      </c>
    </row>
    <row r="366" spans="1:5" ht="15" customHeight="1" x14ac:dyDescent="0.2">
      <c r="A366" s="3">
        <f>'Stocks Returns'!A362</f>
        <v>42802</v>
      </c>
      <c r="B366" s="5">
        <f>SUMPRODUCT('Stocks Returns'!B362:E362,$H$10:$K$10)</f>
        <v>-1.5213231919450436E-3</v>
      </c>
      <c r="C366" s="5">
        <f t="shared" si="16"/>
        <v>1.5213231919450436E-3</v>
      </c>
      <c r="D366" s="24">
        <f t="shared" si="17"/>
        <v>0.99902041820641352</v>
      </c>
      <c r="E366" s="24">
        <f t="shared" si="18"/>
        <v>1.5935533921902003</v>
      </c>
    </row>
    <row r="367" spans="1:5" ht="15" customHeight="1" x14ac:dyDescent="0.2">
      <c r="A367" s="3">
        <f>'Stocks Returns'!A363</f>
        <v>42803</v>
      </c>
      <c r="B367" s="5">
        <f>SUMPRODUCT('Stocks Returns'!B363:E363,$H$10:$K$10)</f>
        <v>1.3795684715954112E-3</v>
      </c>
      <c r="C367" s="5">
        <f t="shared" si="16"/>
        <v>-1.3795684715954112E-3</v>
      </c>
      <c r="D367" s="24">
        <f t="shared" si="17"/>
        <v>1.0009524120543314</v>
      </c>
      <c r="E367" s="24">
        <f t="shared" si="18"/>
        <v>1.5954854886164864</v>
      </c>
    </row>
    <row r="368" spans="1:5" ht="15" customHeight="1" x14ac:dyDescent="0.2">
      <c r="A368" s="3">
        <f>'Stocks Returns'!A364</f>
        <v>42804</v>
      </c>
      <c r="B368" s="5">
        <f>SUMPRODUCT('Stocks Returns'!B364:E364,$H$10:$K$10)</f>
        <v>6.8849525983866273E-3</v>
      </c>
      <c r="C368" s="5">
        <f t="shared" si="16"/>
        <v>-6.8849525983866273E-3</v>
      </c>
      <c r="D368" s="24">
        <f t="shared" si="17"/>
        <v>1.0046189978827744</v>
      </c>
      <c r="E368" s="24">
        <f t="shared" si="18"/>
        <v>1.5991110879090942</v>
      </c>
    </row>
    <row r="369" spans="1:5" ht="15" customHeight="1" x14ac:dyDescent="0.2">
      <c r="A369" s="3">
        <f>'Stocks Returns'!A365</f>
        <v>42807</v>
      </c>
      <c r="B369" s="5">
        <f>SUMPRODUCT('Stocks Returns'!B365:E365,$H$10:$K$10)</f>
        <v>4.6498804229530739E-3</v>
      </c>
      <c r="C369" s="5">
        <f t="shared" si="16"/>
        <v>-4.6498804229530739E-3</v>
      </c>
      <c r="D369" s="24">
        <f t="shared" si="17"/>
        <v>1.0031304398139356</v>
      </c>
      <c r="E369" s="24">
        <f t="shared" si="18"/>
        <v>1.5976456914563602</v>
      </c>
    </row>
    <row r="370" spans="1:5" ht="15" customHeight="1" x14ac:dyDescent="0.2">
      <c r="A370" s="3">
        <f>'Stocks Returns'!A366</f>
        <v>42808</v>
      </c>
      <c r="B370" s="5">
        <f>SUMPRODUCT('Stocks Returns'!B366:E366,$H$10:$K$10)</f>
        <v>-6.2963869628233074E-3</v>
      </c>
      <c r="C370" s="5">
        <f t="shared" si="16"/>
        <v>6.2963869628233074E-3</v>
      </c>
      <c r="D370" s="24">
        <f t="shared" si="17"/>
        <v>0.99584022573500852</v>
      </c>
      <c r="E370" s="24">
        <f t="shared" si="18"/>
        <v>1.5903406060292276</v>
      </c>
    </row>
    <row r="371" spans="1:5" ht="15" customHeight="1" x14ac:dyDescent="0.2">
      <c r="A371" s="3">
        <f>'Stocks Returns'!A367</f>
        <v>42809</v>
      </c>
      <c r="B371" s="5">
        <f>SUMPRODUCT('Stocks Returns'!B367:E367,$H$10:$K$10)</f>
        <v>4.5245447320932629E-3</v>
      </c>
      <c r="C371" s="5">
        <f t="shared" si="16"/>
        <v>-4.5245447320932629E-3</v>
      </c>
      <c r="D371" s="24">
        <f t="shared" si="17"/>
        <v>1.0030469662438231</v>
      </c>
      <c r="E371" s="24">
        <f t="shared" si="18"/>
        <v>1.5975632523761434</v>
      </c>
    </row>
    <row r="372" spans="1:5" ht="15" customHeight="1" x14ac:dyDescent="0.2">
      <c r="A372" s="3">
        <f>'Stocks Returns'!A368</f>
        <v>42810</v>
      </c>
      <c r="B372" s="5">
        <f>SUMPRODUCT('Stocks Returns'!B368:E368,$H$10:$K$10)</f>
        <v>4.6611156441357529E-4</v>
      </c>
      <c r="C372" s="5">
        <f t="shared" si="16"/>
        <v>-4.6611156441357529E-4</v>
      </c>
      <c r="D372" s="24">
        <f t="shared" si="17"/>
        <v>1.0003440497541483</v>
      </c>
      <c r="E372" s="24">
        <f t="shared" si="18"/>
        <v>1.594878704851211</v>
      </c>
    </row>
    <row r="373" spans="1:5" ht="15" customHeight="1" x14ac:dyDescent="0.2">
      <c r="A373" s="3">
        <f>'Stocks Returns'!A369</f>
        <v>42811</v>
      </c>
      <c r="B373" s="5">
        <f>SUMPRODUCT('Stocks Returns'!B369:E369,$H$10:$K$10)</f>
        <v>2.2131273446806305E-3</v>
      </c>
      <c r="C373" s="5">
        <f t="shared" si="16"/>
        <v>-2.2131273446806305E-3</v>
      </c>
      <c r="D373" s="24">
        <f t="shared" si="17"/>
        <v>1.0015075622638061</v>
      </c>
      <c r="E373" s="24">
        <f t="shared" si="18"/>
        <v>1.596037904097138</v>
      </c>
    </row>
    <row r="374" spans="1:5" ht="15" customHeight="1" x14ac:dyDescent="0.2">
      <c r="A374" s="3">
        <f>'Stocks Returns'!A370</f>
        <v>42814</v>
      </c>
      <c r="B374" s="5">
        <f>SUMPRODUCT('Stocks Returns'!B370:E370,$H$10:$K$10)</f>
        <v>-1.0102355677989573E-2</v>
      </c>
      <c r="C374" s="5">
        <f t="shared" si="16"/>
        <v>1.0102355677989573E-2</v>
      </c>
      <c r="D374" s="24">
        <f t="shared" si="17"/>
        <v>0.99330545057070785</v>
      </c>
      <c r="E374" s="24">
        <f t="shared" si="18"/>
        <v>1.5877511076620232</v>
      </c>
    </row>
    <row r="375" spans="1:5" ht="15" customHeight="1" x14ac:dyDescent="0.2">
      <c r="A375" s="3">
        <f>'Stocks Returns'!A371</f>
        <v>42815</v>
      </c>
      <c r="B375" s="5">
        <f>SUMPRODUCT('Stocks Returns'!B371:E371,$H$10:$K$10)</f>
        <v>-1.4434457682163924E-2</v>
      </c>
      <c r="C375" s="5">
        <f t="shared" si="16"/>
        <v>1.4434457682163924E-2</v>
      </c>
      <c r="D375" s="24">
        <f t="shared" si="17"/>
        <v>0.99042027063592775</v>
      </c>
      <c r="E375" s="24">
        <f t="shared" si="18"/>
        <v>1.5847727886672383</v>
      </c>
    </row>
    <row r="376" spans="1:5" ht="15" customHeight="1" x14ac:dyDescent="0.2">
      <c r="A376" s="3">
        <f>'Stocks Returns'!A372</f>
        <v>42816</v>
      </c>
      <c r="B376" s="5">
        <f>SUMPRODUCT('Stocks Returns'!B372:E372,$H$10:$K$10)</f>
        <v>6.6245852429341447E-3</v>
      </c>
      <c r="C376" s="5">
        <f t="shared" si="16"/>
        <v>-6.6245852429341447E-3</v>
      </c>
      <c r="D376" s="24">
        <f t="shared" si="17"/>
        <v>1.004445593224043</v>
      </c>
      <c r="E376" s="24">
        <f t="shared" si="18"/>
        <v>1.5989408412112589</v>
      </c>
    </row>
    <row r="377" spans="1:5" ht="15" customHeight="1" x14ac:dyDescent="0.2">
      <c r="A377" s="3">
        <f>'Stocks Returns'!A373</f>
        <v>42817</v>
      </c>
      <c r="B377" s="5">
        <f>SUMPRODUCT('Stocks Returns'!B373:E373,$H$10:$K$10)</f>
        <v>2.0211198297789799E-3</v>
      </c>
      <c r="C377" s="5">
        <f t="shared" si="16"/>
        <v>-2.0211198297789799E-3</v>
      </c>
      <c r="D377" s="24">
        <f t="shared" si="17"/>
        <v>1.0013796852588817</v>
      </c>
      <c r="E377" s="24">
        <f t="shared" si="18"/>
        <v>1.5959107665846883</v>
      </c>
    </row>
    <row r="378" spans="1:5" ht="15" customHeight="1" x14ac:dyDescent="0.2">
      <c r="A378" s="3">
        <f>'Stocks Returns'!A374</f>
        <v>42818</v>
      </c>
      <c r="B378" s="5">
        <f>SUMPRODUCT('Stocks Returns'!B374:E374,$H$10:$K$10)</f>
        <v>3.9449351582755299E-3</v>
      </c>
      <c r="C378" s="5">
        <f t="shared" si="16"/>
        <v>-3.9449351582755299E-3</v>
      </c>
      <c r="D378" s="24">
        <f t="shared" si="17"/>
        <v>1.0026609462676603</v>
      </c>
      <c r="E378" s="24">
        <f t="shared" si="18"/>
        <v>1.5971816517471309</v>
      </c>
    </row>
    <row r="379" spans="1:5" ht="15" customHeight="1" x14ac:dyDescent="0.2">
      <c r="A379" s="3">
        <f>'Stocks Returns'!A375</f>
        <v>42821</v>
      </c>
      <c r="B379" s="5">
        <f>SUMPRODUCT('Stocks Returns'!B375:E375,$H$10:$K$10)</f>
        <v>-2.9267538822390477E-3</v>
      </c>
      <c r="C379" s="5">
        <f t="shared" si="16"/>
        <v>2.9267538822390477E-3</v>
      </c>
      <c r="D379" s="24">
        <f t="shared" si="17"/>
        <v>0.99808440136667764</v>
      </c>
      <c r="E379" s="24">
        <f t="shared" si="18"/>
        <v>1.5926119635890501</v>
      </c>
    </row>
    <row r="380" spans="1:5" ht="15" customHeight="1" x14ac:dyDescent="0.2">
      <c r="A380" s="3">
        <f>'Stocks Returns'!A376</f>
        <v>42822</v>
      </c>
      <c r="B380" s="5">
        <f>SUMPRODUCT('Stocks Returns'!B376:E376,$H$10:$K$10)</f>
        <v>2.8734940186764873E-3</v>
      </c>
      <c r="C380" s="5">
        <f t="shared" si="16"/>
        <v>-2.8734940186764873E-3</v>
      </c>
      <c r="D380" s="24">
        <f t="shared" si="17"/>
        <v>1.0019473664686875</v>
      </c>
      <c r="E380" s="24">
        <f t="shared" si="18"/>
        <v>1.5964746640357461</v>
      </c>
    </row>
    <row r="381" spans="1:5" ht="15" customHeight="1" x14ac:dyDescent="0.2">
      <c r="A381" s="3">
        <f>'Stocks Returns'!A377</f>
        <v>42823</v>
      </c>
      <c r="B381" s="5">
        <f>SUMPRODUCT('Stocks Returns'!B377:E377,$H$10:$K$10)</f>
        <v>9.0333173087033154E-4</v>
      </c>
      <c r="C381" s="5">
        <f t="shared" si="16"/>
        <v>-9.0333173087033154E-4</v>
      </c>
      <c r="D381" s="24">
        <f t="shared" si="17"/>
        <v>1.0006352383850086</v>
      </c>
      <c r="E381" s="24">
        <f t="shared" si="18"/>
        <v>1.5951693228793831</v>
      </c>
    </row>
    <row r="382" spans="1:5" ht="15" customHeight="1" x14ac:dyDescent="0.2">
      <c r="A382" s="3">
        <f>'Stocks Returns'!A378</f>
        <v>42824</v>
      </c>
      <c r="B382" s="5">
        <f>SUMPRODUCT('Stocks Returns'!B378:E378,$H$10:$K$10)</f>
        <v>-1.3075510085511874E-3</v>
      </c>
      <c r="C382" s="5">
        <f t="shared" si="16"/>
        <v>1.3075510085511874E-3</v>
      </c>
      <c r="D382" s="24">
        <f t="shared" si="17"/>
        <v>0.99916279048055379</v>
      </c>
      <c r="E382" s="24">
        <f t="shared" si="18"/>
        <v>1.5936962813150475</v>
      </c>
    </row>
    <row r="383" spans="1:5" ht="15" customHeight="1" x14ac:dyDescent="0.2">
      <c r="A383" s="3">
        <f>'Stocks Returns'!A379</f>
        <v>42825</v>
      </c>
      <c r="B383" s="5">
        <f>SUMPRODUCT('Stocks Returns'!B379:E379,$H$10:$K$10)</f>
        <v>-1.5444407925804861E-3</v>
      </c>
      <c r="C383" s="5">
        <f t="shared" si="16"/>
        <v>1.5444407925804861E-3</v>
      </c>
      <c r="D383" s="24">
        <f t="shared" si="17"/>
        <v>0.99900502188439033</v>
      </c>
      <c r="E383" s="24">
        <f t="shared" si="18"/>
        <v>1.5935379351262615</v>
      </c>
    </row>
    <row r="384" spans="1:5" ht="15" customHeight="1" x14ac:dyDescent="0.2">
      <c r="A384" s="3">
        <f>'Stocks Returns'!A380</f>
        <v>42828</v>
      </c>
      <c r="B384" s="5">
        <f>SUMPRODUCT('Stocks Returns'!B380:E380,$H$10:$K$10)</f>
        <v>3.7982437882130939E-3</v>
      </c>
      <c r="C384" s="5">
        <f t="shared" si="16"/>
        <v>-3.7982437882130939E-3</v>
      </c>
      <c r="D384" s="24">
        <f t="shared" si="17"/>
        <v>1.0025632498151988</v>
      </c>
      <c r="E384" s="24">
        <f t="shared" si="18"/>
        <v>1.5970849787350534</v>
      </c>
    </row>
    <row r="385" spans="1:5" ht="15" customHeight="1" x14ac:dyDescent="0.2">
      <c r="A385" s="3">
        <f>'Stocks Returns'!A381</f>
        <v>42829</v>
      </c>
      <c r="B385" s="5">
        <f>SUMPRODUCT('Stocks Returns'!B381:E381,$H$10:$K$10)</f>
        <v>-5.2248465456310204E-3</v>
      </c>
      <c r="C385" s="5">
        <f t="shared" si="16"/>
        <v>5.2248465456310204E-3</v>
      </c>
      <c r="D385" s="24">
        <f t="shared" si="17"/>
        <v>0.99655387165285869</v>
      </c>
      <c r="E385" s="24">
        <f t="shared" si="18"/>
        <v>1.5910650664514514</v>
      </c>
    </row>
    <row r="386" spans="1:5" ht="15" customHeight="1" x14ac:dyDescent="0.2">
      <c r="A386" s="3">
        <f>'Stocks Returns'!A382</f>
        <v>42830</v>
      </c>
      <c r="B386" s="5">
        <f>SUMPRODUCT('Stocks Returns'!B382:E382,$H$10:$K$10)</f>
        <v>1.6925382750743677E-3</v>
      </c>
      <c r="C386" s="5">
        <f t="shared" si="16"/>
        <v>-1.6925382750743677E-3</v>
      </c>
      <c r="D386" s="24">
        <f t="shared" si="17"/>
        <v>1.0011608499434483</v>
      </c>
      <c r="E386" s="24">
        <f t="shared" si="18"/>
        <v>1.5956930446035749</v>
      </c>
    </row>
    <row r="387" spans="1:5" ht="15" customHeight="1" x14ac:dyDescent="0.2">
      <c r="A387" s="3">
        <f>'Stocks Returns'!A383</f>
        <v>42831</v>
      </c>
      <c r="B387" s="5">
        <f>SUMPRODUCT('Stocks Returns'!B383:E383,$H$10:$K$10)</f>
        <v>1.4738346014716362E-3</v>
      </c>
      <c r="C387" s="5">
        <f t="shared" si="16"/>
        <v>-1.4738346014716362E-3</v>
      </c>
      <c r="D387" s="24">
        <f t="shared" si="17"/>
        <v>1.001015193296829</v>
      </c>
      <c r="E387" s="24">
        <f t="shared" si="18"/>
        <v>1.5955480225583294</v>
      </c>
    </row>
    <row r="388" spans="1:5" ht="15" customHeight="1" x14ac:dyDescent="0.2">
      <c r="A388" s="3">
        <f>'Stocks Returns'!A384</f>
        <v>42832</v>
      </c>
      <c r="B388" s="5">
        <f>SUMPRODUCT('Stocks Returns'!B384:E384,$H$10:$K$10)</f>
        <v>-2.4678921044024478E-3</v>
      </c>
      <c r="C388" s="5">
        <f t="shared" si="16"/>
        <v>2.4678921044024478E-3</v>
      </c>
      <c r="D388" s="24">
        <f t="shared" si="17"/>
        <v>0.99839000331071692</v>
      </c>
      <c r="E388" s="24">
        <f t="shared" si="18"/>
        <v>1.592919716585399</v>
      </c>
    </row>
    <row r="389" spans="1:5" ht="15" customHeight="1" x14ac:dyDescent="0.2">
      <c r="A389" s="3">
        <f>'Stocks Returns'!A385</f>
        <v>42835</v>
      </c>
      <c r="B389" s="5">
        <f>SUMPRODUCT('Stocks Returns'!B385:E385,$H$10:$K$10)</f>
        <v>3.9854463633695212E-5</v>
      </c>
      <c r="C389" s="5">
        <f t="shared" si="16"/>
        <v>-3.9854463633695212E-5</v>
      </c>
      <c r="D389" s="24">
        <f t="shared" si="17"/>
        <v>1.0000601625250289</v>
      </c>
      <c r="E389" s="24">
        <f t="shared" si="18"/>
        <v>1.5945950471775154</v>
      </c>
    </row>
    <row r="390" spans="1:5" ht="15" customHeight="1" x14ac:dyDescent="0.2">
      <c r="A390" s="3">
        <f>'Stocks Returns'!A386</f>
        <v>42836</v>
      </c>
      <c r="B390" s="5">
        <f>SUMPRODUCT('Stocks Returns'!B386:E386,$H$10:$K$10)</f>
        <v>-1.4217237730327719E-3</v>
      </c>
      <c r="C390" s="5">
        <f t="shared" ref="C390:C453" si="19">-B390</f>
        <v>1.4217237730327719E-3</v>
      </c>
      <c r="D390" s="24">
        <f t="shared" ref="D390:D453" si="20">1+$H$13+$H$19*(B390-$H$13)</f>
        <v>0.99908675141940906</v>
      </c>
      <c r="E390" s="24">
        <f t="shared" ref="E390:E453" si="21">$H$22*D390-$H$23*D390^2-LN(1+$H$24*EXP(1-D390^3))</f>
        <v>1.5936199762805745</v>
      </c>
    </row>
    <row r="391" spans="1:5" ht="15" customHeight="1" x14ac:dyDescent="0.2">
      <c r="A391" s="3">
        <f>'Stocks Returns'!A387</f>
        <v>42837</v>
      </c>
      <c r="B391" s="5">
        <f>SUMPRODUCT('Stocks Returns'!B387:E387,$H$10:$K$10)</f>
        <v>-2.5748792763397349E-3</v>
      </c>
      <c r="C391" s="5">
        <f t="shared" si="19"/>
        <v>2.5748792763397349E-3</v>
      </c>
      <c r="D391" s="24">
        <f t="shared" si="20"/>
        <v>0.99831874985420666</v>
      </c>
      <c r="E391" s="24">
        <f t="shared" si="21"/>
        <v>1.592847994874889</v>
      </c>
    </row>
    <row r="392" spans="1:5" ht="15" customHeight="1" x14ac:dyDescent="0.2">
      <c r="A392" s="3">
        <f>'Stocks Returns'!A388</f>
        <v>42838</v>
      </c>
      <c r="B392" s="5">
        <f>SUMPRODUCT('Stocks Returns'!B388:E388,$H$10:$K$10)</f>
        <v>2.0265520597787783E-3</v>
      </c>
      <c r="C392" s="5">
        <f t="shared" si="19"/>
        <v>-2.0265520597787783E-3</v>
      </c>
      <c r="D392" s="24">
        <f t="shared" si="20"/>
        <v>1.0013833031240615</v>
      </c>
      <c r="E392" s="24">
        <f t="shared" si="21"/>
        <v>1.5959143644299942</v>
      </c>
    </row>
    <row r="393" spans="1:5" ht="15" customHeight="1" x14ac:dyDescent="0.2">
      <c r="A393" s="3">
        <f>'Stocks Returns'!A389</f>
        <v>42839</v>
      </c>
      <c r="B393" s="5">
        <f>SUMPRODUCT('Stocks Returns'!B389:E389,$H$10:$K$10)</f>
        <v>0</v>
      </c>
      <c r="C393" s="5">
        <f t="shared" si="19"/>
        <v>0</v>
      </c>
      <c r="D393" s="24">
        <f t="shared" si="20"/>
        <v>1.000033619452249</v>
      </c>
      <c r="E393" s="24">
        <f t="shared" si="21"/>
        <v>1.5945685090834987</v>
      </c>
    </row>
    <row r="394" spans="1:5" ht="15" customHeight="1" x14ac:dyDescent="0.2">
      <c r="A394" s="3">
        <f>'Stocks Returns'!A390</f>
        <v>42842</v>
      </c>
      <c r="B394" s="5">
        <f>SUMPRODUCT('Stocks Returns'!B390:E390,$H$10:$K$10)</f>
        <v>1.0605765416973206E-2</v>
      </c>
      <c r="C394" s="5">
        <f t="shared" si="19"/>
        <v>-1.0605765416973206E-2</v>
      </c>
      <c r="D394" s="24">
        <f t="shared" si="20"/>
        <v>1.0070970592199531</v>
      </c>
      <c r="E394" s="24">
        <f t="shared" si="21"/>
        <v>1.6015307369593323</v>
      </c>
    </row>
    <row r="395" spans="1:5" ht="15" customHeight="1" x14ac:dyDescent="0.2">
      <c r="A395" s="3">
        <f>'Stocks Returns'!A391</f>
        <v>42843</v>
      </c>
      <c r="B395" s="5">
        <f>SUMPRODUCT('Stocks Returns'!B391:E391,$H$10:$K$10)</f>
        <v>1.1942895332877409E-3</v>
      </c>
      <c r="C395" s="5">
        <f t="shared" si="19"/>
        <v>-1.1942895332877409E-3</v>
      </c>
      <c r="D395" s="24">
        <f t="shared" si="20"/>
        <v>1.0008290162814186</v>
      </c>
      <c r="E395" s="24">
        <f t="shared" si="21"/>
        <v>1.595362532877393</v>
      </c>
    </row>
    <row r="396" spans="1:5" ht="15" customHeight="1" x14ac:dyDescent="0.2">
      <c r="A396" s="3">
        <f>'Stocks Returns'!A392</f>
        <v>42844</v>
      </c>
      <c r="B396" s="5">
        <f>SUMPRODUCT('Stocks Returns'!B392:E392,$H$10:$K$10)</f>
        <v>1.4699644740239987E-3</v>
      </c>
      <c r="C396" s="5">
        <f t="shared" si="19"/>
        <v>-1.4699644740239987E-3</v>
      </c>
      <c r="D396" s="24">
        <f t="shared" si="20"/>
        <v>1.0010126157919488</v>
      </c>
      <c r="E396" s="24">
        <f t="shared" si="21"/>
        <v>1.5955454555174278</v>
      </c>
    </row>
    <row r="397" spans="1:5" ht="15" customHeight="1" x14ac:dyDescent="0.2">
      <c r="A397" s="3">
        <f>'Stocks Returns'!A393</f>
        <v>42845</v>
      </c>
      <c r="B397" s="5">
        <f>SUMPRODUCT('Stocks Returns'!B393:E393,$H$10:$K$10)</f>
        <v>1.4910475434173506E-2</v>
      </c>
      <c r="C397" s="5">
        <f t="shared" si="19"/>
        <v>-1.4910475434173506E-2</v>
      </c>
      <c r="D397" s="24">
        <f t="shared" si="20"/>
        <v>1.0099639960914084</v>
      </c>
      <c r="E397" s="24">
        <f t="shared" si="21"/>
        <v>1.6042990025969943</v>
      </c>
    </row>
    <row r="398" spans="1:5" ht="15" customHeight="1" x14ac:dyDescent="0.2">
      <c r="A398" s="3">
        <f>'Stocks Returns'!A394</f>
        <v>42846</v>
      </c>
      <c r="B398" s="5">
        <f>SUMPRODUCT('Stocks Returns'!B394:E394,$H$10:$K$10)</f>
        <v>-2.055858343618181E-3</v>
      </c>
      <c r="C398" s="5">
        <f t="shared" si="19"/>
        <v>2.055858343618181E-3</v>
      </c>
      <c r="D398" s="24">
        <f t="shared" si="20"/>
        <v>0.99866441779539916</v>
      </c>
      <c r="E398" s="24">
        <f t="shared" si="21"/>
        <v>1.593195745302765</v>
      </c>
    </row>
    <row r="399" spans="1:5" ht="15" customHeight="1" x14ac:dyDescent="0.2">
      <c r="A399" s="3">
        <f>'Stocks Returns'!A395</f>
        <v>42849</v>
      </c>
      <c r="B399" s="5">
        <f>SUMPRODUCT('Stocks Returns'!B395:E395,$H$10:$K$10)</f>
        <v>9.3306649058636087E-3</v>
      </c>
      <c r="C399" s="5">
        <f t="shared" si="19"/>
        <v>-9.3306649058636087E-3</v>
      </c>
      <c r="D399" s="24">
        <f t="shared" si="20"/>
        <v>1.006247842279554</v>
      </c>
      <c r="E399" s="24">
        <f t="shared" si="21"/>
        <v>1.600704337299949</v>
      </c>
    </row>
    <row r="400" spans="1:5" ht="15" customHeight="1" x14ac:dyDescent="0.2">
      <c r="A400" s="3">
        <f>'Stocks Returns'!A396</f>
        <v>42850</v>
      </c>
      <c r="B400" s="5">
        <f>SUMPRODUCT('Stocks Returns'!B396:E396,$H$10:$K$10)</f>
        <v>3.7946044668732059E-3</v>
      </c>
      <c r="C400" s="5">
        <f t="shared" si="19"/>
        <v>-3.7946044668732059E-3</v>
      </c>
      <c r="D400" s="24">
        <f t="shared" si="20"/>
        <v>1.0025608260271865</v>
      </c>
      <c r="E400" s="24">
        <f t="shared" si="21"/>
        <v>1.5970825798500945</v>
      </c>
    </row>
    <row r="401" spans="1:5" ht="15" customHeight="1" x14ac:dyDescent="0.2">
      <c r="A401" s="3">
        <f>'Stocks Returns'!A397</f>
        <v>42851</v>
      </c>
      <c r="B401" s="5">
        <f>SUMPRODUCT('Stocks Returns'!B397:E397,$H$10:$K$10)</f>
        <v>-3.7198883068631601E-3</v>
      </c>
      <c r="C401" s="5">
        <f t="shared" si="19"/>
        <v>3.7198883068631601E-3</v>
      </c>
      <c r="D401" s="24">
        <f t="shared" si="20"/>
        <v>0.99755617383987805</v>
      </c>
      <c r="E401" s="24">
        <f t="shared" si="21"/>
        <v>1.592079140604433</v>
      </c>
    </row>
    <row r="402" spans="1:5" ht="15" customHeight="1" x14ac:dyDescent="0.2">
      <c r="A402" s="3">
        <f>'Stocks Returns'!A398</f>
        <v>42852</v>
      </c>
      <c r="B402" s="5">
        <f>SUMPRODUCT('Stocks Returns'!B398:E398,$H$10:$K$10)</f>
        <v>-1.0646324972373759E-3</v>
      </c>
      <c r="C402" s="5">
        <f t="shared" si="19"/>
        <v>1.0646324972373759E-3</v>
      </c>
      <c r="D402" s="24">
        <f t="shared" si="20"/>
        <v>0.99932457420908882</v>
      </c>
      <c r="E402" s="24">
        <f t="shared" si="21"/>
        <v>1.5938585541116783</v>
      </c>
    </row>
    <row r="403" spans="1:5" ht="15" customHeight="1" x14ac:dyDescent="0.2">
      <c r="A403" s="3">
        <f>'Stocks Returns'!A399</f>
        <v>42853</v>
      </c>
      <c r="B403" s="5">
        <f>SUMPRODUCT('Stocks Returns'!B399:E399,$H$10:$K$10)</f>
        <v>-5.586163295679362E-3</v>
      </c>
      <c r="C403" s="5">
        <f t="shared" si="19"/>
        <v>5.586163295679362E-3</v>
      </c>
      <c r="D403" s="24">
        <f t="shared" si="20"/>
        <v>0.99631323469732647</v>
      </c>
      <c r="E403" s="24">
        <f t="shared" si="21"/>
        <v>1.5908210088496184</v>
      </c>
    </row>
    <row r="404" spans="1:5" ht="15" customHeight="1" x14ac:dyDescent="0.2">
      <c r="A404" s="3">
        <f>'Stocks Returns'!A400</f>
        <v>42856</v>
      </c>
      <c r="B404" s="5">
        <f>SUMPRODUCT('Stocks Returns'!B400:E400,$H$10:$K$10)</f>
        <v>1.376005859988926E-3</v>
      </c>
      <c r="C404" s="5">
        <f t="shared" si="19"/>
        <v>-1.376005859988926E-3</v>
      </c>
      <c r="D404" s="24">
        <f t="shared" si="20"/>
        <v>1.0009500393550015</v>
      </c>
      <c r="E404" s="24">
        <f t="shared" si="21"/>
        <v>1.5954831249536379</v>
      </c>
    </row>
    <row r="405" spans="1:5" ht="15" customHeight="1" x14ac:dyDescent="0.2">
      <c r="A405" s="3">
        <f>'Stocks Returns'!A401</f>
        <v>42857</v>
      </c>
      <c r="B405" s="5">
        <f>SUMPRODUCT('Stocks Returns'!B401:E401,$H$10:$K$10)</f>
        <v>1.1408915161637138E-2</v>
      </c>
      <c r="C405" s="5">
        <f t="shared" si="19"/>
        <v>-1.1408915161637138E-2</v>
      </c>
      <c r="D405" s="24">
        <f t="shared" si="20"/>
        <v>1.0076319569498993</v>
      </c>
      <c r="E405" s="24">
        <f t="shared" si="21"/>
        <v>1.6020497612155493</v>
      </c>
    </row>
    <row r="406" spans="1:5" ht="15" customHeight="1" x14ac:dyDescent="0.2">
      <c r="A406" s="3">
        <f>'Stocks Returns'!A402</f>
        <v>42858</v>
      </c>
      <c r="B406" s="5">
        <f>SUMPRODUCT('Stocks Returns'!B402:E402,$H$10:$K$10)</f>
        <v>-1.6938153215860429E-3</v>
      </c>
      <c r="C406" s="5">
        <f t="shared" si="19"/>
        <v>1.6938153215860429E-3</v>
      </c>
      <c r="D406" s="24">
        <f t="shared" si="20"/>
        <v>0.99890553844807262</v>
      </c>
      <c r="E406" s="24">
        <f t="shared" si="21"/>
        <v>1.5934380363951262</v>
      </c>
    </row>
    <row r="407" spans="1:5" ht="15" customHeight="1" x14ac:dyDescent="0.2">
      <c r="A407" s="3">
        <f>'Stocks Returns'!A403</f>
        <v>42859</v>
      </c>
      <c r="B407" s="5">
        <f>SUMPRODUCT('Stocks Returns'!B403:E403,$H$10:$K$10)</f>
        <v>1.2816601936069553E-3</v>
      </c>
      <c r="C407" s="5">
        <f t="shared" si="19"/>
        <v>-1.2816601936069553E-3</v>
      </c>
      <c r="D407" s="24">
        <f t="shared" si="20"/>
        <v>1.0008872051411912</v>
      </c>
      <c r="E407" s="24">
        <f t="shared" si="21"/>
        <v>1.5954205218357131</v>
      </c>
    </row>
    <row r="408" spans="1:5" ht="15" customHeight="1" x14ac:dyDescent="0.2">
      <c r="A408" s="3">
        <f>'Stocks Returns'!A404</f>
        <v>42860</v>
      </c>
      <c r="B408" s="5">
        <f>SUMPRODUCT('Stocks Returns'!B404:E404,$H$10:$K$10)</f>
        <v>-4.7044841253616942E-3</v>
      </c>
      <c r="C408" s="5">
        <f t="shared" si="19"/>
        <v>4.7044841253616942E-3</v>
      </c>
      <c r="D408" s="24">
        <f t="shared" si="20"/>
        <v>0.99690043302475806</v>
      </c>
      <c r="E408" s="24">
        <f t="shared" si="21"/>
        <v>1.5914161499515533</v>
      </c>
    </row>
    <row r="409" spans="1:5" ht="15" customHeight="1" x14ac:dyDescent="0.2">
      <c r="A409" s="3">
        <f>'Stocks Returns'!A405</f>
        <v>42863</v>
      </c>
      <c r="B409" s="5">
        <f>SUMPRODUCT('Stocks Returns'!B405:E405,$H$10:$K$10)</f>
        <v>-1.10695770859787E-3</v>
      </c>
      <c r="C409" s="5">
        <f t="shared" si="19"/>
        <v>1.10695770859787E-3</v>
      </c>
      <c r="D409" s="24">
        <f t="shared" si="20"/>
        <v>0.99929638561832268</v>
      </c>
      <c r="E409" s="24">
        <f t="shared" si="21"/>
        <v>1.5938302878281139</v>
      </c>
    </row>
    <row r="410" spans="1:5" ht="15" customHeight="1" x14ac:dyDescent="0.2">
      <c r="A410" s="3">
        <f>'Stocks Returns'!A406</f>
        <v>42864</v>
      </c>
      <c r="B410" s="5">
        <f>SUMPRODUCT('Stocks Returns'!B406:E406,$H$10:$K$10)</f>
        <v>2.4574581372426973E-3</v>
      </c>
      <c r="C410" s="5">
        <f t="shared" si="19"/>
        <v>-2.4574581372426973E-3</v>
      </c>
      <c r="D410" s="24">
        <f t="shared" si="20"/>
        <v>1.0016702865716525</v>
      </c>
      <c r="E410" s="24">
        <f t="shared" si="21"/>
        <v>1.5961995925326524</v>
      </c>
    </row>
    <row r="411" spans="1:5" ht="15" customHeight="1" x14ac:dyDescent="0.2">
      <c r="A411" s="3">
        <f>'Stocks Returns'!A407</f>
        <v>42865</v>
      </c>
      <c r="B411" s="5">
        <f>SUMPRODUCT('Stocks Returns'!B407:E407,$H$10:$K$10)</f>
        <v>5.8566667935131302E-3</v>
      </c>
      <c r="C411" s="5">
        <f t="shared" si="19"/>
        <v>-5.8566667935131302E-3</v>
      </c>
      <c r="D411" s="24">
        <f t="shared" si="20"/>
        <v>1.0039341595367286</v>
      </c>
      <c r="E411" s="24">
        <f t="shared" si="21"/>
        <v>1.598438014919046</v>
      </c>
    </row>
    <row r="412" spans="1:5" ht="15" customHeight="1" x14ac:dyDescent="0.2">
      <c r="A412" s="3">
        <f>'Stocks Returns'!A408</f>
        <v>42866</v>
      </c>
      <c r="B412" s="5">
        <f>SUMPRODUCT('Stocks Returns'!B408:E408,$H$10:$K$10)</f>
        <v>-5.40636982742462E-4</v>
      </c>
      <c r="C412" s="5">
        <f t="shared" si="19"/>
        <v>5.40636982742462E-4</v>
      </c>
      <c r="D412" s="24">
        <f t="shared" si="20"/>
        <v>0.99967355522174239</v>
      </c>
      <c r="E412" s="24">
        <f t="shared" si="21"/>
        <v>1.5942082340275709</v>
      </c>
    </row>
    <row r="413" spans="1:5" ht="15" customHeight="1" x14ac:dyDescent="0.2">
      <c r="A413" s="3">
        <f>'Stocks Returns'!A409</f>
        <v>42867</v>
      </c>
      <c r="B413" s="5">
        <f>SUMPRODUCT('Stocks Returns'!B409:E409,$H$10:$K$10)</f>
        <v>5.8885061025631307E-3</v>
      </c>
      <c r="C413" s="5">
        <f t="shared" si="19"/>
        <v>-5.8885061025631307E-3</v>
      </c>
      <c r="D413" s="24">
        <f t="shared" si="20"/>
        <v>1.003955364516556</v>
      </c>
      <c r="E413" s="24">
        <f t="shared" si="21"/>
        <v>1.5984588839824454</v>
      </c>
    </row>
    <row r="414" spans="1:5" ht="15" customHeight="1" x14ac:dyDescent="0.2">
      <c r="A414" s="3">
        <f>'Stocks Returns'!A410</f>
        <v>42870</v>
      </c>
      <c r="B414" s="5">
        <f>SUMPRODUCT('Stocks Returns'!B410:E410,$H$10:$K$10)</f>
        <v>6.5467043034190342E-3</v>
      </c>
      <c r="C414" s="5">
        <f t="shared" si="19"/>
        <v>-6.5467043034190342E-3</v>
      </c>
      <c r="D414" s="24">
        <f t="shared" si="20"/>
        <v>1.0043937245183259</v>
      </c>
      <c r="E414" s="24">
        <f t="shared" si="21"/>
        <v>1.5988898935335376</v>
      </c>
    </row>
    <row r="415" spans="1:5" ht="15" customHeight="1" x14ac:dyDescent="0.2">
      <c r="A415" s="3">
        <f>'Stocks Returns'!A411</f>
        <v>42871</v>
      </c>
      <c r="B415" s="5">
        <f>SUMPRODUCT('Stocks Returns'!B411:E411,$H$10:$K$10)</f>
        <v>1.6785955186506113E-3</v>
      </c>
      <c r="C415" s="5">
        <f t="shared" si="19"/>
        <v>-1.6785955186506113E-3</v>
      </c>
      <c r="D415" s="24">
        <f t="shared" si="20"/>
        <v>1.0011515640676703</v>
      </c>
      <c r="E415" s="24">
        <f t="shared" si="21"/>
        <v>1.5956838017230535</v>
      </c>
    </row>
    <row r="416" spans="1:5" ht="15" customHeight="1" x14ac:dyDescent="0.2">
      <c r="A416" s="3">
        <f>'Stocks Returns'!A412</f>
        <v>42872</v>
      </c>
      <c r="B416" s="5">
        <f>SUMPRODUCT('Stocks Returns'!B412:E412,$H$10:$K$10)</f>
        <v>-1.8210879795124851E-2</v>
      </c>
      <c r="C416" s="5">
        <f t="shared" si="19"/>
        <v>1.8210879795124851E-2</v>
      </c>
      <c r="D416" s="24">
        <f t="shared" si="20"/>
        <v>0.98790517350869578</v>
      </c>
      <c r="E416" s="24">
        <f t="shared" si="21"/>
        <v>1.5821498455190699</v>
      </c>
    </row>
    <row r="417" spans="1:5" ht="15" customHeight="1" x14ac:dyDescent="0.2">
      <c r="A417" s="3">
        <f>'Stocks Returns'!A413</f>
        <v>42873</v>
      </c>
      <c r="B417" s="5">
        <f>SUMPRODUCT('Stocks Returns'!B413:E413,$H$10:$K$10)</f>
        <v>1.1796535494543645E-3</v>
      </c>
      <c r="C417" s="5">
        <f t="shared" si="19"/>
        <v>-1.1796535494543645E-3</v>
      </c>
      <c r="D417" s="24">
        <f t="shared" si="20"/>
        <v>1.0008192687161854</v>
      </c>
      <c r="E417" s="24">
        <f t="shared" si="21"/>
        <v>1.5953528174721832</v>
      </c>
    </row>
    <row r="418" spans="1:5" ht="15" customHeight="1" x14ac:dyDescent="0.2">
      <c r="A418" s="3">
        <f>'Stocks Returns'!A414</f>
        <v>42874</v>
      </c>
      <c r="B418" s="5">
        <f>SUMPRODUCT('Stocks Returns'!B414:E414,$H$10:$K$10)</f>
        <v>8.6799606388446599E-3</v>
      </c>
      <c r="C418" s="5">
        <f t="shared" si="19"/>
        <v>-8.6799606388446599E-3</v>
      </c>
      <c r="D418" s="24">
        <f t="shared" si="20"/>
        <v>1.0058144732377194</v>
      </c>
      <c r="E418" s="24">
        <f t="shared" si="21"/>
        <v>1.6002814863629995</v>
      </c>
    </row>
    <row r="419" spans="1:5" ht="15" customHeight="1" x14ac:dyDescent="0.2">
      <c r="A419" s="3">
        <f>'Stocks Returns'!A415</f>
        <v>42877</v>
      </c>
      <c r="B419" s="5">
        <f>SUMPRODUCT('Stocks Returns'!B415:E415,$H$10:$K$10)</f>
        <v>9.3149049850552949E-3</v>
      </c>
      <c r="C419" s="5">
        <f t="shared" si="19"/>
        <v>-9.3149049850552949E-3</v>
      </c>
      <c r="D419" s="24">
        <f t="shared" si="20"/>
        <v>1.0062373461722958</v>
      </c>
      <c r="E419" s="24">
        <f t="shared" si="21"/>
        <v>1.6006941049247199</v>
      </c>
    </row>
    <row r="420" spans="1:5" ht="15" customHeight="1" x14ac:dyDescent="0.2">
      <c r="A420" s="3">
        <f>'Stocks Returns'!A416</f>
        <v>42878</v>
      </c>
      <c r="B420" s="5">
        <f>SUMPRODUCT('Stocks Returns'!B416:E416,$H$10:$K$10)</f>
        <v>5.513991365019121E-3</v>
      </c>
      <c r="C420" s="5">
        <f t="shared" si="19"/>
        <v>-5.513991365019121E-3</v>
      </c>
      <c r="D420" s="24">
        <f t="shared" si="20"/>
        <v>1.0037059377013515</v>
      </c>
      <c r="E420" s="24">
        <f t="shared" si="21"/>
        <v>1.598213293704092</v>
      </c>
    </row>
    <row r="421" spans="1:5" ht="15" customHeight="1" x14ac:dyDescent="0.2">
      <c r="A421" s="3">
        <f>'Stocks Returns'!A417</f>
        <v>42879</v>
      </c>
      <c r="B421" s="5">
        <f>SUMPRODUCT('Stocks Returns'!B417:E417,$H$10:$K$10)</f>
        <v>9.3037689537899017E-3</v>
      </c>
      <c r="C421" s="5">
        <f t="shared" si="19"/>
        <v>-9.3037689537899017E-3</v>
      </c>
      <c r="D421" s="24">
        <f t="shared" si="20"/>
        <v>1.0062299295754731</v>
      </c>
      <c r="E421" s="24">
        <f t="shared" si="21"/>
        <v>1.6006868744131104</v>
      </c>
    </row>
    <row r="422" spans="1:5" ht="15" customHeight="1" x14ac:dyDescent="0.2">
      <c r="A422" s="3">
        <f>'Stocks Returns'!A418</f>
        <v>42880</v>
      </c>
      <c r="B422" s="5">
        <f>SUMPRODUCT('Stocks Returns'!B418:E418,$H$10:$K$10)</f>
        <v>2.2861165978445676E-3</v>
      </c>
      <c r="C422" s="5">
        <f t="shared" si="19"/>
        <v>-2.2861165978445676E-3</v>
      </c>
      <c r="D422" s="24">
        <f t="shared" si="20"/>
        <v>1.0015561731064133</v>
      </c>
      <c r="E422" s="24">
        <f t="shared" si="21"/>
        <v>1.5960862166216172</v>
      </c>
    </row>
    <row r="423" spans="1:5" ht="15" customHeight="1" x14ac:dyDescent="0.2">
      <c r="A423" s="3">
        <f>'Stocks Returns'!A419</f>
        <v>42881</v>
      </c>
      <c r="B423" s="5">
        <f>SUMPRODUCT('Stocks Returns'!B419:E419,$H$10:$K$10)</f>
        <v>-3.4995872003603583E-3</v>
      </c>
      <c r="C423" s="5">
        <f t="shared" si="19"/>
        <v>3.4995872003603583E-3</v>
      </c>
      <c r="D423" s="24">
        <f t="shared" si="20"/>
        <v>0.99770289437680892</v>
      </c>
      <c r="E423" s="24">
        <f t="shared" si="21"/>
        <v>1.5922272490299632</v>
      </c>
    </row>
    <row r="424" spans="1:5" ht="15" customHeight="1" x14ac:dyDescent="0.2">
      <c r="A424" s="3">
        <f>'Stocks Returns'!A420</f>
        <v>42884</v>
      </c>
      <c r="B424" s="5">
        <f>SUMPRODUCT('Stocks Returns'!B420:E420,$H$10:$K$10)</f>
        <v>0</v>
      </c>
      <c r="C424" s="5">
        <f t="shared" si="19"/>
        <v>0</v>
      </c>
      <c r="D424" s="24">
        <f t="shared" si="20"/>
        <v>1.000033619452249</v>
      </c>
      <c r="E424" s="24">
        <f t="shared" si="21"/>
        <v>1.5945685090834987</v>
      </c>
    </row>
    <row r="425" spans="1:5" ht="15" customHeight="1" x14ac:dyDescent="0.2">
      <c r="A425" s="3">
        <f>'Stocks Returns'!A421</f>
        <v>42885</v>
      </c>
      <c r="B425" s="5">
        <f>SUMPRODUCT('Stocks Returns'!B421:E421,$H$10:$K$10)</f>
        <v>1.7443209301612303E-3</v>
      </c>
      <c r="C425" s="5">
        <f t="shared" si="19"/>
        <v>-1.7443209301612303E-3</v>
      </c>
      <c r="D425" s="24">
        <f t="shared" si="20"/>
        <v>1.0011953371917364</v>
      </c>
      <c r="E425" s="24">
        <f t="shared" si="21"/>
        <v>1.5957273691434744</v>
      </c>
    </row>
    <row r="426" spans="1:5" ht="15" customHeight="1" x14ac:dyDescent="0.2">
      <c r="A426" s="3">
        <f>'Stocks Returns'!A422</f>
        <v>42886</v>
      </c>
      <c r="B426" s="5">
        <f>SUMPRODUCT('Stocks Returns'!B422:E422,$H$10:$K$10)</f>
        <v>5.9272305291664332E-3</v>
      </c>
      <c r="C426" s="5">
        <f t="shared" si="19"/>
        <v>-5.9272305291664332E-3</v>
      </c>
      <c r="D426" s="24">
        <f t="shared" si="20"/>
        <v>1.0039811549846738</v>
      </c>
      <c r="E426" s="24">
        <f t="shared" si="21"/>
        <v>1.5984842634503116</v>
      </c>
    </row>
    <row r="427" spans="1:5" ht="15" customHeight="1" x14ac:dyDescent="0.2">
      <c r="A427" s="3">
        <f>'Stocks Returns'!A423</f>
        <v>42887</v>
      </c>
      <c r="B427" s="5">
        <f>SUMPRODUCT('Stocks Returns'!B423:E423,$H$10:$K$10)</f>
        <v>1.7560596052510467E-3</v>
      </c>
      <c r="C427" s="5">
        <f t="shared" si="19"/>
        <v>-1.7560596052510467E-3</v>
      </c>
      <c r="D427" s="24">
        <f t="shared" si="20"/>
        <v>1.0012031551493461</v>
      </c>
      <c r="E427" s="24">
        <f t="shared" si="21"/>
        <v>1.595735149553464</v>
      </c>
    </row>
    <row r="428" spans="1:5" ht="15" customHeight="1" x14ac:dyDescent="0.2">
      <c r="A428" s="3">
        <f>'Stocks Returns'!A424</f>
        <v>42888</v>
      </c>
      <c r="B428" s="5">
        <f>SUMPRODUCT('Stocks Returns'!B424:E424,$H$10:$K$10)</f>
        <v>8.2562695951401161E-3</v>
      </c>
      <c r="C428" s="5">
        <f t="shared" si="19"/>
        <v>-8.2562695951401161E-3</v>
      </c>
      <c r="D428" s="24">
        <f t="shared" si="20"/>
        <v>1.0055322950026122</v>
      </c>
      <c r="E428" s="24">
        <f t="shared" si="21"/>
        <v>1.6000057481715086</v>
      </c>
    </row>
    <row r="429" spans="1:5" ht="15" customHeight="1" x14ac:dyDescent="0.2">
      <c r="A429" s="3">
        <f>'Stocks Returns'!A425</f>
        <v>42891</v>
      </c>
      <c r="B429" s="5">
        <f>SUMPRODUCT('Stocks Returns'!B425:E425,$H$10:$K$10)</f>
        <v>3.8823005247722248E-3</v>
      </c>
      <c r="C429" s="5">
        <f t="shared" si="19"/>
        <v>-3.8823005247722248E-3</v>
      </c>
      <c r="D429" s="24">
        <f t="shared" si="20"/>
        <v>1.0026192316017473</v>
      </c>
      <c r="E429" s="24">
        <f t="shared" si="21"/>
        <v>1.5971403787672354</v>
      </c>
    </row>
    <row r="430" spans="1:5" ht="15" customHeight="1" x14ac:dyDescent="0.2">
      <c r="A430" s="3">
        <f>'Stocks Returns'!A426</f>
        <v>42892</v>
      </c>
      <c r="B430" s="5">
        <f>SUMPRODUCT('Stocks Returns'!B426:E426,$H$10:$K$10)</f>
        <v>-5.8090722973036472E-3</v>
      </c>
      <c r="C430" s="5">
        <f t="shared" si="19"/>
        <v>5.8090722973036472E-3</v>
      </c>
      <c r="D430" s="24">
        <f t="shared" si="20"/>
        <v>0.99616477730224462</v>
      </c>
      <c r="E430" s="24">
        <f t="shared" si="21"/>
        <v>1.5906703264525253</v>
      </c>
    </row>
    <row r="431" spans="1:5" ht="15" customHeight="1" x14ac:dyDescent="0.2">
      <c r="A431" s="3">
        <f>'Stocks Returns'!A427</f>
        <v>42893</v>
      </c>
      <c r="B431" s="5">
        <f>SUMPRODUCT('Stocks Returns'!B427:E427,$H$10:$K$10)</f>
        <v>4.4143196840289453E-3</v>
      </c>
      <c r="C431" s="5">
        <f t="shared" si="19"/>
        <v>-4.4143196840289453E-3</v>
      </c>
      <c r="D431" s="24">
        <f t="shared" si="20"/>
        <v>1.0029735563618121</v>
      </c>
      <c r="E431" s="24">
        <f t="shared" si="21"/>
        <v>1.597490729090133</v>
      </c>
    </row>
    <row r="432" spans="1:5" ht="15" customHeight="1" x14ac:dyDescent="0.2">
      <c r="A432" s="3">
        <f>'Stocks Returns'!A428</f>
        <v>42894</v>
      </c>
      <c r="B432" s="5">
        <f>SUMPRODUCT('Stocks Returns'!B428:E428,$H$10:$K$10)</f>
        <v>8.4078174252213078E-4</v>
      </c>
      <c r="C432" s="5">
        <f t="shared" si="19"/>
        <v>-8.4078174252213078E-4</v>
      </c>
      <c r="D432" s="24">
        <f t="shared" si="20"/>
        <v>1.0005935800927686</v>
      </c>
      <c r="E432" s="24">
        <f t="shared" si="21"/>
        <v>1.5951277670310458</v>
      </c>
    </row>
    <row r="433" spans="1:5" ht="15" customHeight="1" x14ac:dyDescent="0.2">
      <c r="A433" s="3">
        <f>'Stocks Returns'!A429</f>
        <v>42895</v>
      </c>
      <c r="B433" s="5">
        <f>SUMPRODUCT('Stocks Returns'!B429:E429,$H$10:$K$10)</f>
        <v>-1.8901478212543864E-2</v>
      </c>
      <c r="C433" s="5">
        <f t="shared" si="19"/>
        <v>1.8901478212543864E-2</v>
      </c>
      <c r="D433" s="24">
        <f t="shared" si="20"/>
        <v>0.98744523496269465</v>
      </c>
      <c r="E433" s="24">
        <f t="shared" si="21"/>
        <v>1.581667510360949</v>
      </c>
    </row>
    <row r="434" spans="1:5" ht="15" customHeight="1" x14ac:dyDescent="0.2">
      <c r="A434" s="3">
        <f>'Stocks Returns'!A430</f>
        <v>42898</v>
      </c>
      <c r="B434" s="5">
        <f>SUMPRODUCT('Stocks Returns'!B430:E430,$H$10:$K$10)</f>
        <v>-1.0378198576700024E-2</v>
      </c>
      <c r="C434" s="5">
        <f t="shared" si="19"/>
        <v>1.0378198576700024E-2</v>
      </c>
      <c r="D434" s="24">
        <f t="shared" si="20"/>
        <v>0.99312173920016666</v>
      </c>
      <c r="E434" s="24">
        <f t="shared" si="21"/>
        <v>1.5875624430794806</v>
      </c>
    </row>
    <row r="435" spans="1:5" ht="15" customHeight="1" x14ac:dyDescent="0.2">
      <c r="A435" s="3">
        <f>'Stocks Returns'!A431</f>
        <v>42899</v>
      </c>
      <c r="B435" s="5">
        <f>SUMPRODUCT('Stocks Returns'!B431:E431,$H$10:$K$10)</f>
        <v>1.5410676674522448E-2</v>
      </c>
      <c r="C435" s="5">
        <f t="shared" si="19"/>
        <v>-1.5410676674522448E-2</v>
      </c>
      <c r="D435" s="24">
        <f t="shared" si="20"/>
        <v>1.0102971301174808</v>
      </c>
      <c r="E435" s="24">
        <f t="shared" si="21"/>
        <v>1.6046184999614779</v>
      </c>
    </row>
    <row r="436" spans="1:5" ht="15" customHeight="1" x14ac:dyDescent="0.2">
      <c r="A436" s="3">
        <f>'Stocks Returns'!A432</f>
        <v>42900</v>
      </c>
      <c r="B436" s="5">
        <f>SUMPRODUCT('Stocks Returns'!B432:E432,$H$10:$K$10)</f>
        <v>2.8917225664819583E-4</v>
      </c>
      <c r="C436" s="5">
        <f t="shared" si="19"/>
        <v>-2.8917225664819583E-4</v>
      </c>
      <c r="D436" s="24">
        <f t="shared" si="20"/>
        <v>1.0002262081751765</v>
      </c>
      <c r="E436" s="24">
        <f t="shared" si="21"/>
        <v>1.5947609977113004</v>
      </c>
    </row>
    <row r="437" spans="1:5" ht="15" customHeight="1" x14ac:dyDescent="0.2">
      <c r="A437" s="3">
        <f>'Stocks Returns'!A433</f>
        <v>42901</v>
      </c>
      <c r="B437" s="5">
        <f>SUMPRODUCT('Stocks Returns'!B433:E433,$H$10:$K$10)</f>
        <v>-1.1650693853937671E-2</v>
      </c>
      <c r="C437" s="5">
        <f t="shared" si="19"/>
        <v>1.1650693853937671E-2</v>
      </c>
      <c r="D437" s="24">
        <f t="shared" si="20"/>
        <v>0.99227425734552643</v>
      </c>
      <c r="E437" s="24">
        <f t="shared" si="21"/>
        <v>1.5866903883513783</v>
      </c>
    </row>
    <row r="438" spans="1:5" ht="15" customHeight="1" x14ac:dyDescent="0.2">
      <c r="A438" s="3">
        <f>'Stocks Returns'!A434</f>
        <v>42902</v>
      </c>
      <c r="B438" s="5">
        <f>SUMPRODUCT('Stocks Returns'!B434:E434,$H$10:$K$10)</f>
        <v>-5.4007552428860645E-4</v>
      </c>
      <c r="C438" s="5">
        <f t="shared" si="19"/>
        <v>5.4007552428860645E-4</v>
      </c>
      <c r="D438" s="24">
        <f t="shared" si="20"/>
        <v>0.99967392915307274</v>
      </c>
      <c r="E438" s="24">
        <f t="shared" si="21"/>
        <v>1.594208608446734</v>
      </c>
    </row>
    <row r="439" spans="1:5" ht="15" customHeight="1" x14ac:dyDescent="0.2">
      <c r="A439" s="3">
        <f>'Stocks Returns'!A435</f>
        <v>42905</v>
      </c>
      <c r="B439" s="5">
        <f>SUMPRODUCT('Stocks Returns'!B435:E435,$H$10:$K$10)</f>
        <v>7.9320132551987822E-3</v>
      </c>
      <c r="C439" s="5">
        <f t="shared" si="19"/>
        <v>-7.9320132551987822E-3</v>
      </c>
      <c r="D439" s="24">
        <f t="shared" si="20"/>
        <v>1.0053163402802112</v>
      </c>
      <c r="E439" s="24">
        <f t="shared" si="21"/>
        <v>1.5997945045529749</v>
      </c>
    </row>
    <row r="440" spans="1:5" ht="15" customHeight="1" x14ac:dyDescent="0.2">
      <c r="A440" s="3">
        <f>'Stocks Returns'!A436</f>
        <v>42906</v>
      </c>
      <c r="B440" s="5">
        <f>SUMPRODUCT('Stocks Returns'!B436:E436,$H$10:$K$10)</f>
        <v>-7.3096324010440772E-3</v>
      </c>
      <c r="C440" s="5">
        <f t="shared" si="19"/>
        <v>7.3096324010440772E-3</v>
      </c>
      <c r="D440" s="24">
        <f t="shared" si="20"/>
        <v>0.99516540427315359</v>
      </c>
      <c r="E440" s="24">
        <f t="shared" si="21"/>
        <v>1.5896536999693289</v>
      </c>
    </row>
    <row r="441" spans="1:5" ht="15" customHeight="1" x14ac:dyDescent="0.2">
      <c r="A441" s="3">
        <f>'Stocks Returns'!A437</f>
        <v>42907</v>
      </c>
      <c r="B441" s="5">
        <f>SUMPRODUCT('Stocks Returns'!B437:E437,$H$10:$K$10)</f>
        <v>2.2496533385551023E-3</v>
      </c>
      <c r="C441" s="5">
        <f t="shared" si="19"/>
        <v>-2.2496533385551023E-3</v>
      </c>
      <c r="D441" s="24">
        <f t="shared" si="20"/>
        <v>1.0015318885757265</v>
      </c>
      <c r="E441" s="24">
        <f t="shared" si="21"/>
        <v>1.5960620823069209</v>
      </c>
    </row>
    <row r="442" spans="1:5" ht="15" customHeight="1" x14ac:dyDescent="0.2">
      <c r="A442" s="3">
        <f>'Stocks Returns'!A438</f>
        <v>42908</v>
      </c>
      <c r="B442" s="5">
        <f>SUMPRODUCT('Stocks Returns'!B438:E438,$H$10:$K$10)</f>
        <v>-6.6504082584251147E-3</v>
      </c>
      <c r="C442" s="5">
        <f t="shared" si="19"/>
        <v>6.6504082584251147E-3</v>
      </c>
      <c r="D442" s="24">
        <f t="shared" si="20"/>
        <v>0.99560444755213773</v>
      </c>
      <c r="E442" s="24">
        <f t="shared" si="21"/>
        <v>1.5901008107580712</v>
      </c>
    </row>
    <row r="443" spans="1:5" ht="15" customHeight="1" x14ac:dyDescent="0.2">
      <c r="A443" s="3">
        <f>'Stocks Returns'!A439</f>
        <v>42909</v>
      </c>
      <c r="B443" s="5">
        <f>SUMPRODUCT('Stocks Returns'!B439:E439,$H$10:$K$10)</f>
        <v>1.7561337946532314E-2</v>
      </c>
      <c r="C443" s="5">
        <f t="shared" si="19"/>
        <v>-1.7561337946532314E-2</v>
      </c>
      <c r="D443" s="24">
        <f t="shared" si="20"/>
        <v>1.0117294705246394</v>
      </c>
      <c r="E443" s="24">
        <f t="shared" si="21"/>
        <v>1.6059870422286986</v>
      </c>
    </row>
    <row r="444" spans="1:5" ht="15" customHeight="1" x14ac:dyDescent="0.2">
      <c r="A444" s="3">
        <f>'Stocks Returns'!A440</f>
        <v>42912</v>
      </c>
      <c r="B444" s="5">
        <f>SUMPRODUCT('Stocks Returns'!B440:E440,$H$10:$K$10)</f>
        <v>-5.3270617487306531E-3</v>
      </c>
      <c r="C444" s="5">
        <f t="shared" si="19"/>
        <v>5.3270617487306531E-3</v>
      </c>
      <c r="D444" s="24">
        <f t="shared" si="20"/>
        <v>0.99648579632759426</v>
      </c>
      <c r="E444" s="24">
        <f t="shared" si="21"/>
        <v>1.5909960467656987</v>
      </c>
    </row>
    <row r="445" spans="1:5" ht="15" customHeight="1" x14ac:dyDescent="0.2">
      <c r="A445" s="3">
        <f>'Stocks Returns'!A441</f>
        <v>42913</v>
      </c>
      <c r="B445" s="5">
        <f>SUMPRODUCT('Stocks Returns'!B441:E441,$H$10:$K$10)</f>
        <v>-5.4907911640402728E-3</v>
      </c>
      <c r="C445" s="5">
        <f t="shared" si="19"/>
        <v>5.4907911640402728E-3</v>
      </c>
      <c r="D445" s="24">
        <f t="shared" si="20"/>
        <v>0.99637675253699809</v>
      </c>
      <c r="E445" s="24">
        <f t="shared" si="21"/>
        <v>1.5908854519327345</v>
      </c>
    </row>
    <row r="446" spans="1:5" ht="15" customHeight="1" x14ac:dyDescent="0.2">
      <c r="A446" s="3">
        <f>'Stocks Returns'!A442</f>
        <v>42914</v>
      </c>
      <c r="B446" s="5">
        <f>SUMPRODUCT('Stocks Returns'!B442:E442,$H$10:$K$10)</f>
        <v>1.404257082843849E-2</v>
      </c>
      <c r="C446" s="5">
        <f t="shared" si="19"/>
        <v>-1.404257082843849E-2</v>
      </c>
      <c r="D446" s="24">
        <f t="shared" si="20"/>
        <v>1.009385971623989</v>
      </c>
      <c r="E446" s="24">
        <f t="shared" si="21"/>
        <v>1.6037435649650462</v>
      </c>
    </row>
    <row r="447" spans="1:5" ht="15" customHeight="1" x14ac:dyDescent="0.2">
      <c r="A447" s="3">
        <f>'Stocks Returns'!A443</f>
        <v>42915</v>
      </c>
      <c r="B447" s="5">
        <f>SUMPRODUCT('Stocks Returns'!B443:E443,$H$10:$K$10)</f>
        <v>-2.0348544678241723E-2</v>
      </c>
      <c r="C447" s="5">
        <f t="shared" si="19"/>
        <v>2.0348544678241723E-2</v>
      </c>
      <c r="D447" s="24">
        <f t="shared" si="20"/>
        <v>0.98648148869653995</v>
      </c>
      <c r="E447" s="24">
        <f t="shared" si="21"/>
        <v>1.5806541597593065</v>
      </c>
    </row>
    <row r="448" spans="1:5" ht="15" customHeight="1" x14ac:dyDescent="0.2">
      <c r="A448" s="3">
        <f>'Stocks Returns'!A444</f>
        <v>42916</v>
      </c>
      <c r="B448" s="5">
        <f>SUMPRODUCT('Stocks Returns'!B444:E444,$H$10:$K$10)</f>
        <v>-6.2348611025917202E-3</v>
      </c>
      <c r="C448" s="5">
        <f t="shared" si="19"/>
        <v>6.2348611025917202E-3</v>
      </c>
      <c r="D448" s="24">
        <f t="shared" si="20"/>
        <v>0.99588120195792285</v>
      </c>
      <c r="E448" s="24">
        <f t="shared" si="21"/>
        <v>1.5903822578980003</v>
      </c>
    </row>
    <row r="449" spans="1:5" ht="15" customHeight="1" x14ac:dyDescent="0.2">
      <c r="A449" s="3">
        <f>'Stocks Returns'!A445</f>
        <v>42919</v>
      </c>
      <c r="B449" s="5">
        <f>SUMPRODUCT('Stocks Returns'!B445:E445,$H$10:$K$10)</f>
        <v>-6.291061165908338E-3</v>
      </c>
      <c r="C449" s="5">
        <f t="shared" si="19"/>
        <v>6.291061165908338E-3</v>
      </c>
      <c r="D449" s="24">
        <f t="shared" si="20"/>
        <v>0.99584377271575397</v>
      </c>
      <c r="E449" s="24">
        <f t="shared" si="21"/>
        <v>1.5903442117585054</v>
      </c>
    </row>
    <row r="450" spans="1:5" ht="15" customHeight="1" x14ac:dyDescent="0.2">
      <c r="A450" s="3">
        <f>'Stocks Returns'!A446</f>
        <v>42920</v>
      </c>
      <c r="B450" s="5">
        <f>SUMPRODUCT('Stocks Returns'!B446:E446,$H$10:$K$10)</f>
        <v>0</v>
      </c>
      <c r="C450" s="5">
        <f t="shared" si="19"/>
        <v>0</v>
      </c>
      <c r="D450" s="24">
        <f t="shared" si="20"/>
        <v>1.000033619452249</v>
      </c>
      <c r="E450" s="24">
        <f t="shared" si="21"/>
        <v>1.5945685090834987</v>
      </c>
    </row>
    <row r="451" spans="1:5" ht="15" customHeight="1" x14ac:dyDescent="0.2">
      <c r="A451" s="3">
        <f>'Stocks Returns'!A447</f>
        <v>42921</v>
      </c>
      <c r="B451" s="5">
        <f>SUMPRODUCT('Stocks Returns'!B447:E447,$H$10:$K$10)</f>
        <v>9.7945654685693464E-3</v>
      </c>
      <c r="C451" s="5">
        <f t="shared" si="19"/>
        <v>-9.7945654685693464E-3</v>
      </c>
      <c r="D451" s="24">
        <f t="shared" si="20"/>
        <v>1.0065568000543161</v>
      </c>
      <c r="E451" s="24">
        <f t="shared" si="21"/>
        <v>1.6010053320894084</v>
      </c>
    </row>
    <row r="452" spans="1:5" ht="15" customHeight="1" x14ac:dyDescent="0.2">
      <c r="A452" s="3">
        <f>'Stocks Returns'!A448</f>
        <v>42922</v>
      </c>
      <c r="B452" s="5">
        <f>SUMPRODUCT('Stocks Returns'!B448:E448,$H$10:$K$10)</f>
        <v>-8.3999664718943604E-3</v>
      </c>
      <c r="C452" s="5">
        <f t="shared" si="19"/>
        <v>8.3999664718943604E-3</v>
      </c>
      <c r="D452" s="24">
        <f t="shared" si="20"/>
        <v>0.9944392417819673</v>
      </c>
      <c r="E452" s="24">
        <f t="shared" si="21"/>
        <v>1.5889125184705795</v>
      </c>
    </row>
    <row r="453" spans="1:5" ht="15" customHeight="1" x14ac:dyDescent="0.2">
      <c r="A453" s="3">
        <f>'Stocks Returns'!A449</f>
        <v>42923</v>
      </c>
      <c r="B453" s="5">
        <f>SUMPRODUCT('Stocks Returns'!B449:E449,$H$10:$K$10)</f>
        <v>8.3373671431237022E-3</v>
      </c>
      <c r="C453" s="5">
        <f t="shared" si="19"/>
        <v>-8.3373671431237022E-3</v>
      </c>
      <c r="D453" s="24">
        <f t="shared" si="20"/>
        <v>1.0055863059695693</v>
      </c>
      <c r="E453" s="24">
        <f t="shared" si="21"/>
        <v>1.6000585513935217</v>
      </c>
    </row>
    <row r="454" spans="1:5" ht="15" customHeight="1" x14ac:dyDescent="0.2">
      <c r="A454" s="3">
        <f>'Stocks Returns'!A450</f>
        <v>42926</v>
      </c>
      <c r="B454" s="5">
        <f>SUMPRODUCT('Stocks Returns'!B450:E450,$H$10:$K$10)</f>
        <v>1.1504709286433032E-2</v>
      </c>
      <c r="C454" s="5">
        <f t="shared" ref="C454:C517" si="22">-B454</f>
        <v>-1.1504709286433032E-2</v>
      </c>
      <c r="D454" s="24">
        <f t="shared" ref="D454:D517" si="23">1+$H$13+$H$19*(B454-$H$13)</f>
        <v>1.0076957558370132</v>
      </c>
      <c r="E454" s="24">
        <f t="shared" ref="E454:E517" si="24">$H$22*D454-$H$23*D454^2-LN(1+$H$24*EXP(1-D454^3))</f>
        <v>1.6021115892854172</v>
      </c>
    </row>
    <row r="455" spans="1:5" ht="15" customHeight="1" x14ac:dyDescent="0.2">
      <c r="A455" s="3">
        <f>'Stocks Returns'!A451</f>
        <v>42927</v>
      </c>
      <c r="B455" s="5">
        <f>SUMPRODUCT('Stocks Returns'!B451:E451,$H$10:$K$10)</f>
        <v>3.5049937648038718E-3</v>
      </c>
      <c r="C455" s="5">
        <f t="shared" si="22"/>
        <v>-3.5049937648038718E-3</v>
      </c>
      <c r="D455" s="24">
        <f t="shared" si="23"/>
        <v>1.0023679452996084</v>
      </c>
      <c r="E455" s="24">
        <f t="shared" si="24"/>
        <v>1.5968916051452859</v>
      </c>
    </row>
    <row r="456" spans="1:5" ht="15" customHeight="1" x14ac:dyDescent="0.2">
      <c r="A456" s="3">
        <f>'Stocks Returns'!A452</f>
        <v>42928</v>
      </c>
      <c r="B456" s="5">
        <f>SUMPRODUCT('Stocks Returns'!B452:E452,$H$10:$K$10)</f>
        <v>8.7444876769046734E-3</v>
      </c>
      <c r="C456" s="5">
        <f t="shared" si="22"/>
        <v>-8.7444876769046734E-3</v>
      </c>
      <c r="D456" s="24">
        <f t="shared" si="23"/>
        <v>1.0058574482450675</v>
      </c>
      <c r="E456" s="24">
        <f t="shared" si="24"/>
        <v>1.6003234522999705</v>
      </c>
    </row>
    <row r="457" spans="1:5" ht="15" customHeight="1" x14ac:dyDescent="0.2">
      <c r="A457" s="3">
        <f>'Stocks Returns'!A453</f>
        <v>42929</v>
      </c>
      <c r="B457" s="5">
        <f>SUMPRODUCT('Stocks Returns'!B453:E453,$H$10:$K$10)</f>
        <v>-3.2549880476952886E-3</v>
      </c>
      <c r="C457" s="5">
        <f t="shared" si="22"/>
        <v>3.2549880476952886E-3</v>
      </c>
      <c r="D457" s="24">
        <f t="shared" si="23"/>
        <v>0.99786579741248382</v>
      </c>
      <c r="E457" s="24">
        <f t="shared" si="24"/>
        <v>1.592391592615457</v>
      </c>
    </row>
    <row r="458" spans="1:5" ht="15" customHeight="1" x14ac:dyDescent="0.2">
      <c r="A458" s="3">
        <f>'Stocks Returns'!A454</f>
        <v>42930</v>
      </c>
      <c r="B458" s="5">
        <f>SUMPRODUCT('Stocks Returns'!B454:E454,$H$10:$K$10)</f>
        <v>1.1182448301440667E-2</v>
      </c>
      <c r="C458" s="5">
        <f t="shared" si="22"/>
        <v>-1.1182448301440667E-2</v>
      </c>
      <c r="D458" s="24">
        <f t="shared" si="23"/>
        <v>1.0074811300210085</v>
      </c>
      <c r="E458" s="24">
        <f t="shared" si="24"/>
        <v>1.6019035277634366</v>
      </c>
    </row>
    <row r="459" spans="1:5" ht="15" customHeight="1" x14ac:dyDescent="0.2">
      <c r="A459" s="3">
        <f>'Stocks Returns'!A455</f>
        <v>42933</v>
      </c>
      <c r="B459" s="5">
        <f>SUMPRODUCT('Stocks Returns'!B455:E455,$H$10:$K$10)</f>
        <v>-5.9346578631056445E-4</v>
      </c>
      <c r="C459" s="5">
        <f t="shared" si="22"/>
        <v>5.9346578631056445E-4</v>
      </c>
      <c r="D459" s="24">
        <f t="shared" si="23"/>
        <v>0.99963837123856603</v>
      </c>
      <c r="E459" s="24">
        <f t="shared" si="24"/>
        <v>1.5941730016427285</v>
      </c>
    </row>
    <row r="460" spans="1:5" ht="15" customHeight="1" x14ac:dyDescent="0.2">
      <c r="A460" s="3">
        <f>'Stocks Returns'!A456</f>
        <v>42934</v>
      </c>
      <c r="B460" s="5">
        <f>SUMPRODUCT('Stocks Returns'!B456:E456,$H$10:$K$10)</f>
        <v>7.6054243272705695E-3</v>
      </c>
      <c r="C460" s="5">
        <f t="shared" si="22"/>
        <v>-7.6054243272705695E-3</v>
      </c>
      <c r="D460" s="24">
        <f t="shared" si="23"/>
        <v>1.0050988320542111</v>
      </c>
      <c r="E460" s="24">
        <f t="shared" si="24"/>
        <v>1.5995815507461797</v>
      </c>
    </row>
    <row r="461" spans="1:5" ht="15" customHeight="1" x14ac:dyDescent="0.2">
      <c r="A461" s="3">
        <f>'Stocks Returns'!A457</f>
        <v>42935</v>
      </c>
      <c r="B461" s="5">
        <f>SUMPRODUCT('Stocks Returns'!B457:E457,$H$10:$K$10)</f>
        <v>7.1519678575224874E-3</v>
      </c>
      <c r="C461" s="5">
        <f t="shared" si="22"/>
        <v>-7.1519678575224874E-3</v>
      </c>
      <c r="D461" s="24">
        <f t="shared" si="23"/>
        <v>1.0047968300453589</v>
      </c>
      <c r="E461" s="24">
        <f t="shared" si="24"/>
        <v>1.5992855553991911</v>
      </c>
    </row>
    <row r="462" spans="1:5" ht="15" customHeight="1" x14ac:dyDescent="0.2">
      <c r="A462" s="3">
        <f>'Stocks Returns'!A458</f>
        <v>42936</v>
      </c>
      <c r="B462" s="5">
        <f>SUMPRODUCT('Stocks Returns'!B458:E458,$H$10:$K$10)</f>
        <v>-9.115782246491423E-5</v>
      </c>
      <c r="C462" s="5">
        <f t="shared" si="22"/>
        <v>9.115782246491423E-5</v>
      </c>
      <c r="D462" s="24">
        <f t="shared" si="23"/>
        <v>0.99997290834248731</v>
      </c>
      <c r="E462" s="24">
        <f t="shared" si="24"/>
        <v>1.5945077987664336</v>
      </c>
    </row>
    <row r="463" spans="1:5" ht="15" customHeight="1" x14ac:dyDescent="0.2">
      <c r="A463" s="3">
        <f>'Stocks Returns'!A459</f>
        <v>42937</v>
      </c>
      <c r="B463" s="5">
        <f>SUMPRODUCT('Stocks Returns'!B459:E459,$H$10:$K$10)</f>
        <v>9.8489134716914194E-3</v>
      </c>
      <c r="C463" s="5">
        <f t="shared" si="22"/>
        <v>-9.8489134716914194E-3</v>
      </c>
      <c r="D463" s="24">
        <f t="shared" si="23"/>
        <v>1.0065929958243953</v>
      </c>
      <c r="E463" s="24">
        <f t="shared" si="24"/>
        <v>1.6010405696499628</v>
      </c>
    </row>
    <row r="464" spans="1:5" ht="15" customHeight="1" x14ac:dyDescent="0.2">
      <c r="A464" s="3">
        <f>'Stocks Returns'!A460</f>
        <v>42940</v>
      </c>
      <c r="B464" s="5">
        <f>SUMPRODUCT('Stocks Returns'!B460:E460,$H$10:$K$10)</f>
        <v>6.2005613563477979E-3</v>
      </c>
      <c r="C464" s="5">
        <f t="shared" si="22"/>
        <v>-6.2005613563477979E-3</v>
      </c>
      <c r="D464" s="24">
        <f t="shared" si="23"/>
        <v>1.0041631933155766</v>
      </c>
      <c r="E464" s="24">
        <f t="shared" si="24"/>
        <v>1.5986633245172439</v>
      </c>
    </row>
    <row r="465" spans="1:5" ht="15" customHeight="1" x14ac:dyDescent="0.2">
      <c r="A465" s="3">
        <f>'Stocks Returns'!A461</f>
        <v>42941</v>
      </c>
      <c r="B465" s="5">
        <f>SUMPRODUCT('Stocks Returns'!B461:E461,$H$10:$K$10)</f>
        <v>-2.6680960134666913E-3</v>
      </c>
      <c r="C465" s="5">
        <f t="shared" si="22"/>
        <v>2.6680960134666913E-3</v>
      </c>
      <c r="D465" s="24">
        <f t="shared" si="23"/>
        <v>0.99825666750728004</v>
      </c>
      <c r="E465" s="24">
        <f t="shared" si="24"/>
        <v>1.5927854880433512</v>
      </c>
    </row>
    <row r="466" spans="1:5" ht="15" customHeight="1" x14ac:dyDescent="0.2">
      <c r="A466" s="3">
        <f>'Stocks Returns'!A462</f>
        <v>42942</v>
      </c>
      <c r="B466" s="5">
        <f>SUMPRODUCT('Stocks Returns'!B462:E462,$H$10:$K$10)</f>
        <v>1.0287879774486142E-2</v>
      </c>
      <c r="C466" s="5">
        <f t="shared" si="22"/>
        <v>-1.0287879774486142E-2</v>
      </c>
      <c r="D466" s="24">
        <f t="shared" si="23"/>
        <v>1.0068853473820567</v>
      </c>
      <c r="E466" s="24">
        <f t="shared" si="24"/>
        <v>1.6013249871148791</v>
      </c>
    </row>
    <row r="467" spans="1:5" ht="15" customHeight="1" x14ac:dyDescent="0.2">
      <c r="A467" s="3">
        <f>'Stocks Returns'!A463</f>
        <v>42943</v>
      </c>
      <c r="B467" s="5">
        <f>SUMPRODUCT('Stocks Returns'!B463:E463,$H$10:$K$10)</f>
        <v>-1.3805412144522874E-2</v>
      </c>
      <c r="C467" s="5">
        <f t="shared" si="22"/>
        <v>1.3805412144522874E-2</v>
      </c>
      <c r="D467" s="24">
        <f t="shared" si="23"/>
        <v>0.99083921496399663</v>
      </c>
      <c r="E467" s="24">
        <f t="shared" si="24"/>
        <v>1.585207288896481</v>
      </c>
    </row>
    <row r="468" spans="1:5" ht="15" customHeight="1" x14ac:dyDescent="0.2">
      <c r="A468" s="3">
        <f>'Stocks Returns'!A464</f>
        <v>42944</v>
      </c>
      <c r="B468" s="5">
        <f>SUMPRODUCT('Stocks Returns'!B464:E464,$H$10:$K$10)</f>
        <v>-4.0398262447681769E-3</v>
      </c>
      <c r="C468" s="5">
        <f t="shared" si="22"/>
        <v>4.0398262447681769E-3</v>
      </c>
      <c r="D468" s="24">
        <f t="shared" si="23"/>
        <v>0.99734309517323327</v>
      </c>
      <c r="E468" s="24">
        <f t="shared" si="24"/>
        <v>1.5918638937648975</v>
      </c>
    </row>
    <row r="469" spans="1:5" ht="15" customHeight="1" x14ac:dyDescent="0.2">
      <c r="A469" s="3">
        <f>'Stocks Returns'!A465</f>
        <v>42947</v>
      </c>
      <c r="B469" s="5">
        <f>SUMPRODUCT('Stocks Returns'!B465:E465,$H$10:$K$10)</f>
        <v>2.5396714283593587E-3</v>
      </c>
      <c r="C469" s="5">
        <f t="shared" si="22"/>
        <v>-2.5396714283593587E-3</v>
      </c>
      <c r="D469" s="24">
        <f t="shared" si="23"/>
        <v>1.0017250406235363</v>
      </c>
      <c r="E469" s="24">
        <f t="shared" si="24"/>
        <v>1.596253974136977</v>
      </c>
    </row>
    <row r="470" spans="1:5" ht="15" customHeight="1" x14ac:dyDescent="0.2">
      <c r="A470" s="3">
        <f>'Stocks Returns'!A466</f>
        <v>42948</v>
      </c>
      <c r="B470" s="5">
        <f>SUMPRODUCT('Stocks Returns'!B466:E466,$H$10:$K$10)</f>
        <v>1.1922478336131342E-2</v>
      </c>
      <c r="C470" s="5">
        <f t="shared" si="22"/>
        <v>-1.1922478336131342E-2</v>
      </c>
      <c r="D470" s="24">
        <f t="shared" si="23"/>
        <v>1.0079739900241125</v>
      </c>
      <c r="E470" s="24">
        <f t="shared" si="24"/>
        <v>1.6023810352138552</v>
      </c>
    </row>
    <row r="471" spans="1:5" ht="15" customHeight="1" x14ac:dyDescent="0.2">
      <c r="A471" s="3">
        <f>'Stocks Returns'!A467</f>
        <v>42949</v>
      </c>
      <c r="B471" s="5">
        <f>SUMPRODUCT('Stocks Returns'!B467:E467,$H$10:$K$10)</f>
        <v>2.7153621743195452E-3</v>
      </c>
      <c r="C471" s="5">
        <f t="shared" si="22"/>
        <v>-2.7153621743195452E-3</v>
      </c>
      <c r="D471" s="24">
        <f t="shared" si="23"/>
        <v>1.0018420506603458</v>
      </c>
      <c r="E471" s="24">
        <f t="shared" si="24"/>
        <v>1.5963701479123364</v>
      </c>
    </row>
    <row r="472" spans="1:5" ht="15" customHeight="1" x14ac:dyDescent="0.2">
      <c r="A472" s="3">
        <f>'Stocks Returns'!A468</f>
        <v>42950</v>
      </c>
      <c r="B472" s="5">
        <f>SUMPRODUCT('Stocks Returns'!B468:E468,$H$10:$K$10)</f>
        <v>-4.53403535911688E-3</v>
      </c>
      <c r="C472" s="5">
        <f t="shared" si="22"/>
        <v>4.53403535911688E-3</v>
      </c>
      <c r="D472" s="24">
        <f t="shared" si="23"/>
        <v>0.99701395190307707</v>
      </c>
      <c r="E472" s="24">
        <f t="shared" si="24"/>
        <v>1.5915310462950403</v>
      </c>
    </row>
    <row r="473" spans="1:5" ht="15" customHeight="1" x14ac:dyDescent="0.2">
      <c r="A473" s="3">
        <f>'Stocks Returns'!A469</f>
        <v>42951</v>
      </c>
      <c r="B473" s="5">
        <f>SUMPRODUCT('Stocks Returns'!B469:E469,$H$10:$K$10)</f>
        <v>7.1087763455867309E-3</v>
      </c>
      <c r="C473" s="5">
        <f t="shared" si="22"/>
        <v>-7.1087763455867309E-3</v>
      </c>
      <c r="D473" s="24">
        <f t="shared" si="23"/>
        <v>1.0047680644984096</v>
      </c>
      <c r="E473" s="24">
        <f t="shared" si="24"/>
        <v>1.5992573427679124</v>
      </c>
    </row>
    <row r="474" spans="1:5" ht="15" customHeight="1" x14ac:dyDescent="0.2">
      <c r="A474" s="3">
        <f>'Stocks Returns'!A470</f>
        <v>42954</v>
      </c>
      <c r="B474" s="5">
        <f>SUMPRODUCT('Stocks Returns'!B470:E470,$H$10:$K$10)</f>
        <v>7.4888790420698185E-3</v>
      </c>
      <c r="C474" s="5">
        <f t="shared" si="22"/>
        <v>-7.4888790420698185E-3</v>
      </c>
      <c r="D474" s="24">
        <f t="shared" si="23"/>
        <v>1.0050212128942675</v>
      </c>
      <c r="E474" s="24">
        <f t="shared" si="24"/>
        <v>1.5995055105709557</v>
      </c>
    </row>
    <row r="475" spans="1:5" ht="15" customHeight="1" x14ac:dyDescent="0.2">
      <c r="A475" s="3">
        <f>'Stocks Returns'!A471</f>
        <v>42955</v>
      </c>
      <c r="B475" s="5">
        <f>SUMPRODUCT('Stocks Returns'!B471:E471,$H$10:$K$10)</f>
        <v>-2.3499643341922658E-3</v>
      </c>
      <c r="C475" s="5">
        <f t="shared" si="22"/>
        <v>2.3499643341922658E-3</v>
      </c>
      <c r="D475" s="24">
        <f t="shared" si="23"/>
        <v>0.99846854320567691</v>
      </c>
      <c r="E475" s="24">
        <f t="shared" si="24"/>
        <v>1.5929987491644728</v>
      </c>
    </row>
    <row r="476" spans="1:5" ht="15" customHeight="1" x14ac:dyDescent="0.2">
      <c r="A476" s="3">
        <f>'Stocks Returns'!A472</f>
        <v>42956</v>
      </c>
      <c r="B476" s="5">
        <f>SUMPRODUCT('Stocks Returns'!B472:E472,$H$10:$K$10)</f>
        <v>-4.2260573551072995E-3</v>
      </c>
      <c r="C476" s="5">
        <f t="shared" si="22"/>
        <v>4.2260573551072995E-3</v>
      </c>
      <c r="D476" s="24">
        <f t="shared" si="23"/>
        <v>0.99721906525374748</v>
      </c>
      <c r="E476" s="24">
        <f t="shared" si="24"/>
        <v>1.591738518599811</v>
      </c>
    </row>
    <row r="477" spans="1:5" ht="15" customHeight="1" x14ac:dyDescent="0.2">
      <c r="A477" s="3">
        <f>'Stocks Returns'!A473</f>
        <v>42957</v>
      </c>
      <c r="B477" s="5">
        <f>SUMPRODUCT('Stocks Returns'!B473:E473,$H$10:$K$10)</f>
        <v>-1.6416329637100508E-2</v>
      </c>
      <c r="C477" s="5">
        <f t="shared" si="22"/>
        <v>1.6416329637100508E-2</v>
      </c>
      <c r="D477" s="24">
        <f t="shared" si="23"/>
        <v>0.98910034391393997</v>
      </c>
      <c r="E477" s="24">
        <f t="shared" si="24"/>
        <v>1.5833993512456805</v>
      </c>
    </row>
    <row r="478" spans="1:5" ht="15" customHeight="1" x14ac:dyDescent="0.2">
      <c r="A478" s="3">
        <f>'Stocks Returns'!A474</f>
        <v>42958</v>
      </c>
      <c r="B478" s="5">
        <f>SUMPRODUCT('Stocks Returns'!B474:E474,$H$10:$K$10)</f>
        <v>6.796411351935051E-3</v>
      </c>
      <c r="C478" s="5">
        <f t="shared" si="22"/>
        <v>-6.796411351935051E-3</v>
      </c>
      <c r="D478" s="24">
        <f t="shared" si="23"/>
        <v>1.0045600294126376</v>
      </c>
      <c r="E478" s="24">
        <f t="shared" si="24"/>
        <v>1.5990532069630958</v>
      </c>
    </row>
    <row r="479" spans="1:5" ht="15" customHeight="1" x14ac:dyDescent="0.2">
      <c r="A479" s="3">
        <f>'Stocks Returns'!A475</f>
        <v>42961</v>
      </c>
      <c r="B479" s="5">
        <f>SUMPRODUCT('Stocks Returns'!B475:E475,$H$10:$K$10)</f>
        <v>1.8332439246479211E-2</v>
      </c>
      <c r="C479" s="5">
        <f t="shared" si="22"/>
        <v>-1.8332439246479211E-2</v>
      </c>
      <c r="D479" s="24">
        <f t="shared" si="23"/>
        <v>1.0122430239904041</v>
      </c>
      <c r="E479" s="24">
        <f t="shared" si="24"/>
        <v>1.6064756768064699</v>
      </c>
    </row>
    <row r="480" spans="1:5" ht="15" customHeight="1" x14ac:dyDescent="0.2">
      <c r="A480" s="3">
        <f>'Stocks Returns'!A476</f>
        <v>42962</v>
      </c>
      <c r="B480" s="5">
        <f>SUMPRODUCT('Stocks Returns'!B476:E476,$H$10:$K$10)</f>
        <v>6.9102071748408135E-3</v>
      </c>
      <c r="C480" s="5">
        <f t="shared" si="22"/>
        <v>-6.9102071748408135E-3</v>
      </c>
      <c r="D480" s="24">
        <f t="shared" si="23"/>
        <v>1.0046358174306929</v>
      </c>
      <c r="E480" s="24">
        <f t="shared" si="24"/>
        <v>1.5991275946900476</v>
      </c>
    </row>
    <row r="481" spans="1:5" ht="15" customHeight="1" x14ac:dyDescent="0.2">
      <c r="A481" s="3">
        <f>'Stocks Returns'!A477</f>
        <v>42963</v>
      </c>
      <c r="B481" s="5">
        <f>SUMPRODUCT('Stocks Returns'!B477:E477,$H$10:$K$10)</f>
        <v>5.6522188824978713E-3</v>
      </c>
      <c r="C481" s="5">
        <f t="shared" si="22"/>
        <v>-5.6522188824978713E-3</v>
      </c>
      <c r="D481" s="24">
        <f t="shared" si="23"/>
        <v>1.0037979972279925</v>
      </c>
      <c r="E481" s="24">
        <f t="shared" si="24"/>
        <v>1.598303966421319</v>
      </c>
    </row>
    <row r="482" spans="1:5" ht="15" customHeight="1" x14ac:dyDescent="0.2">
      <c r="A482" s="3">
        <f>'Stocks Returns'!A478</f>
        <v>42964</v>
      </c>
      <c r="B482" s="5">
        <f>SUMPRODUCT('Stocks Returns'!B478:E478,$H$10:$K$10)</f>
        <v>-1.3636862863393381E-2</v>
      </c>
      <c r="C482" s="5">
        <f t="shared" si="22"/>
        <v>1.3636862863393381E-2</v>
      </c>
      <c r="D482" s="24">
        <f t="shared" si="23"/>
        <v>0.99095146878522888</v>
      </c>
      <c r="E482" s="24">
        <f t="shared" si="24"/>
        <v>1.5853235937734835</v>
      </c>
    </row>
    <row r="483" spans="1:5" ht="15" customHeight="1" x14ac:dyDescent="0.2">
      <c r="A483" s="3">
        <f>'Stocks Returns'!A479</f>
        <v>42965</v>
      </c>
      <c r="B483" s="5">
        <f>SUMPRODUCT('Stocks Returns'!B479:E479,$H$10:$K$10)</f>
        <v>2.8710071246438765E-3</v>
      </c>
      <c r="C483" s="5">
        <f t="shared" si="22"/>
        <v>-2.8710071246438765E-3</v>
      </c>
      <c r="D483" s="24">
        <f t="shared" si="23"/>
        <v>1.0019457101972618</v>
      </c>
      <c r="E483" s="24">
        <f t="shared" si="24"/>
        <v>1.5964730206854263</v>
      </c>
    </row>
    <row r="484" spans="1:5" ht="15" customHeight="1" x14ac:dyDescent="0.2">
      <c r="A484" s="3">
        <f>'Stocks Returns'!A480</f>
        <v>42968</v>
      </c>
      <c r="B484" s="5">
        <f>SUMPRODUCT('Stocks Returns'!B480:E480,$H$10:$K$10)</f>
        <v>5.9493154255207317E-3</v>
      </c>
      <c r="C484" s="5">
        <f t="shared" si="22"/>
        <v>-5.9493154255207317E-3</v>
      </c>
      <c r="D484" s="24">
        <f t="shared" si="23"/>
        <v>1.0039958635256456</v>
      </c>
      <c r="E484" s="24">
        <f t="shared" si="24"/>
        <v>1.5984987363931999</v>
      </c>
    </row>
    <row r="485" spans="1:5" ht="15" customHeight="1" x14ac:dyDescent="0.2">
      <c r="A485" s="3">
        <f>'Stocks Returns'!A481</f>
        <v>42969</v>
      </c>
      <c r="B485" s="5">
        <f>SUMPRODUCT('Stocks Returns'!B481:E481,$H$10:$K$10)</f>
        <v>9.0431456983533689E-3</v>
      </c>
      <c r="C485" s="5">
        <f t="shared" si="22"/>
        <v>-9.0431456983533689E-3</v>
      </c>
      <c r="D485" s="24">
        <f t="shared" si="23"/>
        <v>1.0060563544873522</v>
      </c>
      <c r="E485" s="24">
        <f t="shared" si="24"/>
        <v>1.6005175907793676</v>
      </c>
    </row>
    <row r="486" spans="1:5" ht="15" customHeight="1" x14ac:dyDescent="0.2">
      <c r="A486" s="3">
        <f>'Stocks Returns'!A482</f>
        <v>42970</v>
      </c>
      <c r="B486" s="5">
        <f>SUMPRODUCT('Stocks Returns'!B482:E482,$H$10:$K$10)</f>
        <v>-7.1462107098119853E-3</v>
      </c>
      <c r="C486" s="5">
        <f t="shared" si="22"/>
        <v>7.1462107098119853E-3</v>
      </c>
      <c r="D486" s="24">
        <f t="shared" si="23"/>
        <v>0.99527424311951407</v>
      </c>
      <c r="E486" s="24">
        <f t="shared" si="24"/>
        <v>1.5897646099630656</v>
      </c>
    </row>
    <row r="487" spans="1:5" ht="15" customHeight="1" x14ac:dyDescent="0.2">
      <c r="A487" s="3">
        <f>'Stocks Returns'!A483</f>
        <v>42971</v>
      </c>
      <c r="B487" s="5">
        <f>SUMPRODUCT('Stocks Returns'!B483:E483,$H$10:$K$10)</f>
        <v>9.2168252215107959E-6</v>
      </c>
      <c r="C487" s="5">
        <f t="shared" si="22"/>
        <v>-9.2168252215107959E-6</v>
      </c>
      <c r="D487" s="24">
        <f t="shared" si="23"/>
        <v>1.0000397578578464</v>
      </c>
      <c r="E487" s="24">
        <f t="shared" si="24"/>
        <v>1.5945746465882236</v>
      </c>
    </row>
    <row r="488" spans="1:5" ht="15" customHeight="1" x14ac:dyDescent="0.2">
      <c r="A488" s="3">
        <f>'Stocks Returns'!A484</f>
        <v>42972</v>
      </c>
      <c r="B488" s="5">
        <f>SUMPRODUCT('Stocks Returns'!B484:E484,$H$10:$K$10)</f>
        <v>1.0022423035864767E-3</v>
      </c>
      <c r="C488" s="5">
        <f t="shared" si="22"/>
        <v>-1.0022423035864767E-3</v>
      </c>
      <c r="D488" s="24">
        <f t="shared" si="23"/>
        <v>1.0007011128264376</v>
      </c>
      <c r="E488" s="24">
        <f t="shared" si="24"/>
        <v>1.5952350211402639</v>
      </c>
    </row>
    <row r="489" spans="1:5" ht="15" customHeight="1" x14ac:dyDescent="0.2">
      <c r="A489" s="3">
        <f>'Stocks Returns'!A485</f>
        <v>42975</v>
      </c>
      <c r="B489" s="5">
        <f>SUMPRODUCT('Stocks Returns'!B485:E485,$H$10:$K$10)</f>
        <v>5.3934565506844829E-3</v>
      </c>
      <c r="C489" s="5">
        <f t="shared" si="22"/>
        <v>-5.3934565506844829E-3</v>
      </c>
      <c r="D489" s="24">
        <f t="shared" si="23"/>
        <v>1.0036256615150048</v>
      </c>
      <c r="E489" s="24">
        <f t="shared" si="24"/>
        <v>1.5981341989450895</v>
      </c>
    </row>
    <row r="490" spans="1:5" ht="15" customHeight="1" x14ac:dyDescent="0.2">
      <c r="A490" s="3">
        <f>'Stocks Returns'!A486</f>
        <v>42976</v>
      </c>
      <c r="B490" s="5">
        <f>SUMPRODUCT('Stocks Returns'!B486:E486,$H$10:$K$10)</f>
        <v>2.4412208847114796E-5</v>
      </c>
      <c r="C490" s="5">
        <f t="shared" si="22"/>
        <v>-2.4412208847114796E-5</v>
      </c>
      <c r="D490" s="24">
        <f t="shared" si="23"/>
        <v>1.0000498779833411</v>
      </c>
      <c r="E490" s="24">
        <f t="shared" si="24"/>
        <v>1.5945847648993847</v>
      </c>
    </row>
    <row r="491" spans="1:5" ht="15" customHeight="1" x14ac:dyDescent="0.2">
      <c r="A491" s="3">
        <f>'Stocks Returns'!A487</f>
        <v>42977</v>
      </c>
      <c r="B491" s="5">
        <f>SUMPRODUCT('Stocks Returns'!B487:E487,$H$10:$K$10)</f>
        <v>2.5238997149104195E-3</v>
      </c>
      <c r="C491" s="5">
        <f t="shared" si="22"/>
        <v>-2.5238997149104195E-3</v>
      </c>
      <c r="D491" s="24">
        <f t="shared" si="23"/>
        <v>1.0017145366623792</v>
      </c>
      <c r="E491" s="24">
        <f t="shared" si="24"/>
        <v>1.5962435425585504</v>
      </c>
    </row>
    <row r="492" spans="1:5" ht="15" customHeight="1" x14ac:dyDescent="0.2">
      <c r="A492" s="3">
        <f>'Stocks Returns'!A488</f>
        <v>42978</v>
      </c>
      <c r="B492" s="5">
        <f>SUMPRODUCT('Stocks Returns'!B488:E488,$H$10:$K$10)</f>
        <v>-6.8441295746773673E-5</v>
      </c>
      <c r="C492" s="5">
        <f t="shared" si="22"/>
        <v>6.8441295746773673E-5</v>
      </c>
      <c r="D492" s="24">
        <f t="shared" si="23"/>
        <v>0.99998803754928156</v>
      </c>
      <c r="E492" s="24">
        <f t="shared" si="24"/>
        <v>1.594522929154919</v>
      </c>
    </row>
    <row r="493" spans="1:5" ht="15" customHeight="1" x14ac:dyDescent="0.2">
      <c r="A493" s="3">
        <f>'Stocks Returns'!A489</f>
        <v>42979</v>
      </c>
      <c r="B493" s="5">
        <f>SUMPRODUCT('Stocks Returns'!B489:E489,$H$10:$K$10)</f>
        <v>4.7625472296956572E-3</v>
      </c>
      <c r="C493" s="5">
        <f t="shared" si="22"/>
        <v>-4.7625472296956572E-3</v>
      </c>
      <c r="D493" s="24">
        <f t="shared" si="23"/>
        <v>1.0032054759072262</v>
      </c>
      <c r="E493" s="24">
        <f t="shared" si="24"/>
        <v>1.5977197736886248</v>
      </c>
    </row>
    <row r="494" spans="1:5" ht="15" customHeight="1" x14ac:dyDescent="0.2">
      <c r="A494" s="3">
        <f>'Stocks Returns'!A490</f>
        <v>42982</v>
      </c>
      <c r="B494" s="5">
        <f>SUMPRODUCT('Stocks Returns'!B490:E490,$H$10:$K$10)</f>
        <v>0</v>
      </c>
      <c r="C494" s="5">
        <f t="shared" si="22"/>
        <v>0</v>
      </c>
      <c r="D494" s="24">
        <f t="shared" si="23"/>
        <v>1.000033619452249</v>
      </c>
      <c r="E494" s="24">
        <f t="shared" si="24"/>
        <v>1.5945685090834987</v>
      </c>
    </row>
    <row r="495" spans="1:5" ht="15" customHeight="1" x14ac:dyDescent="0.2">
      <c r="A495" s="3">
        <f>'Stocks Returns'!A491</f>
        <v>42983</v>
      </c>
      <c r="B495" s="5">
        <f>SUMPRODUCT('Stocks Returns'!B491:E491,$H$10:$K$10)</f>
        <v>-9.4619091923995816E-3</v>
      </c>
      <c r="C495" s="5">
        <f t="shared" si="22"/>
        <v>9.4619091923995816E-3</v>
      </c>
      <c r="D495" s="24">
        <f t="shared" si="23"/>
        <v>0.99373198793011075</v>
      </c>
      <c r="E495" s="24">
        <f t="shared" si="24"/>
        <v>1.5881886315579039</v>
      </c>
    </row>
    <row r="496" spans="1:5" ht="15" customHeight="1" x14ac:dyDescent="0.2">
      <c r="A496" s="3">
        <f>'Stocks Returns'!A492</f>
        <v>42984</v>
      </c>
      <c r="B496" s="5">
        <f>SUMPRODUCT('Stocks Returns'!B492:E492,$H$10:$K$10)</f>
        <v>8.8219563670792749E-4</v>
      </c>
      <c r="C496" s="5">
        <f t="shared" si="22"/>
        <v>-8.8219563670792749E-4</v>
      </c>
      <c r="D496" s="24">
        <f t="shared" si="23"/>
        <v>1.0006211617462963</v>
      </c>
      <c r="E496" s="24">
        <f t="shared" si="24"/>
        <v>1.5951552816346797</v>
      </c>
    </row>
    <row r="497" spans="1:5" ht="15" customHeight="1" x14ac:dyDescent="0.2">
      <c r="A497" s="3">
        <f>'Stocks Returns'!A493</f>
        <v>42985</v>
      </c>
      <c r="B497" s="5">
        <f>SUMPRODUCT('Stocks Returns'!B493:E493,$H$10:$K$10)</f>
        <v>1.3552479003993763E-2</v>
      </c>
      <c r="C497" s="5">
        <f t="shared" si="22"/>
        <v>-1.3552479003993763E-2</v>
      </c>
      <c r="D497" s="24">
        <f t="shared" si="23"/>
        <v>1.0090595704689087</v>
      </c>
      <c r="E497" s="24">
        <f t="shared" si="24"/>
        <v>1.6034293165781037</v>
      </c>
    </row>
    <row r="498" spans="1:5" ht="15" customHeight="1" x14ac:dyDescent="0.2">
      <c r="A498" s="3">
        <f>'Stocks Returns'!A494</f>
        <v>42986</v>
      </c>
      <c r="B498" s="5">
        <f>SUMPRODUCT('Stocks Returns'!B494:E494,$H$10:$K$10)</f>
        <v>-2.2979984718328947E-3</v>
      </c>
      <c r="C498" s="5">
        <f t="shared" si="22"/>
        <v>2.2979984718328947E-3</v>
      </c>
      <c r="D498" s="24">
        <f t="shared" si="23"/>
        <v>0.9985031524700082</v>
      </c>
      <c r="E498" s="24">
        <f t="shared" si="24"/>
        <v>1.5930335677263727</v>
      </c>
    </row>
    <row r="499" spans="1:5" ht="15" customHeight="1" x14ac:dyDescent="0.2">
      <c r="A499" s="3">
        <f>'Stocks Returns'!A495</f>
        <v>42989</v>
      </c>
      <c r="B499" s="5">
        <f>SUMPRODUCT('Stocks Returns'!B495:E495,$H$10:$K$10)</f>
        <v>1.7045341331970765E-2</v>
      </c>
      <c r="C499" s="5">
        <f t="shared" si="22"/>
        <v>-1.7045341331970765E-2</v>
      </c>
      <c r="D499" s="24">
        <f t="shared" si="23"/>
        <v>1.0113858167793415</v>
      </c>
      <c r="E499" s="24">
        <f t="shared" si="24"/>
        <v>1.6056594602673084</v>
      </c>
    </row>
    <row r="500" spans="1:5" ht="15" customHeight="1" x14ac:dyDescent="0.2">
      <c r="A500" s="3">
        <f>'Stocks Returns'!A496</f>
        <v>42990</v>
      </c>
      <c r="B500" s="5">
        <f>SUMPRODUCT('Stocks Returns'!B496:E496,$H$10:$K$10)</f>
        <v>5.9462400388134769E-4</v>
      </c>
      <c r="C500" s="5">
        <f t="shared" si="22"/>
        <v>-5.9462400388134769E-4</v>
      </c>
      <c r="D500" s="24">
        <f t="shared" si="23"/>
        <v>1.0004296390388339</v>
      </c>
      <c r="E500" s="24">
        <f t="shared" si="24"/>
        <v>1.5949641616455053</v>
      </c>
    </row>
    <row r="501" spans="1:5" ht="15" customHeight="1" x14ac:dyDescent="0.2">
      <c r="A501" s="3">
        <f>'Stocks Returns'!A497</f>
        <v>42991</v>
      </c>
      <c r="B501" s="5">
        <f>SUMPRODUCT('Stocks Returns'!B497:E497,$H$10:$K$10)</f>
        <v>-3.275377108119878E-3</v>
      </c>
      <c r="C501" s="5">
        <f t="shared" si="22"/>
        <v>3.275377108119878E-3</v>
      </c>
      <c r="D501" s="24">
        <f t="shared" si="23"/>
        <v>0.99785221829824111</v>
      </c>
      <c r="E501" s="24">
        <f t="shared" si="24"/>
        <v>1.5923778974588614</v>
      </c>
    </row>
    <row r="502" spans="1:5" ht="15" customHeight="1" x14ac:dyDescent="0.2">
      <c r="A502" s="3">
        <f>'Stocks Returns'!A498</f>
        <v>42992</v>
      </c>
      <c r="B502" s="5">
        <f>SUMPRODUCT('Stocks Returns'!B498:E498,$H$10:$K$10)</f>
        <v>3.3762498585421961E-3</v>
      </c>
      <c r="C502" s="5">
        <f t="shared" si="22"/>
        <v>-3.3762498585421961E-3</v>
      </c>
      <c r="D502" s="24">
        <f t="shared" si="23"/>
        <v>1.002282201858038</v>
      </c>
      <c r="E502" s="24">
        <f t="shared" si="24"/>
        <v>1.5968066609990519</v>
      </c>
    </row>
    <row r="503" spans="1:5" ht="15" customHeight="1" x14ac:dyDescent="0.2">
      <c r="A503" s="3">
        <f>'Stocks Returns'!A499</f>
        <v>42993</v>
      </c>
      <c r="B503" s="5">
        <f>SUMPRODUCT('Stocks Returns'!B499:E499,$H$10:$K$10)</f>
        <v>-5.848482699556597E-3</v>
      </c>
      <c r="C503" s="5">
        <f t="shared" si="22"/>
        <v>5.848482699556597E-3</v>
      </c>
      <c r="D503" s="24">
        <f t="shared" si="23"/>
        <v>0.99613852997434416</v>
      </c>
      <c r="E503" s="24">
        <f t="shared" si="24"/>
        <v>1.5906436766417291</v>
      </c>
    </row>
    <row r="504" spans="1:5" ht="15" customHeight="1" x14ac:dyDescent="0.2">
      <c r="A504" s="3">
        <f>'Stocks Returns'!A500</f>
        <v>42996</v>
      </c>
      <c r="B504" s="5">
        <f>SUMPRODUCT('Stocks Returns'!B500:E500,$H$10:$K$10)</f>
        <v>-1.8754789956660417E-3</v>
      </c>
      <c r="C504" s="5">
        <f t="shared" si="22"/>
        <v>1.8754789956660417E-3</v>
      </c>
      <c r="D504" s="24">
        <f t="shared" si="23"/>
        <v>0.99878455044113534</v>
      </c>
      <c r="E504" s="24">
        <f t="shared" si="24"/>
        <v>1.5933164900909378</v>
      </c>
    </row>
    <row r="505" spans="1:5" ht="15" customHeight="1" x14ac:dyDescent="0.2">
      <c r="A505" s="3">
        <f>'Stocks Returns'!A501</f>
        <v>42997</v>
      </c>
      <c r="B505" s="5">
        <f>SUMPRODUCT('Stocks Returns'!B501:E501,$H$10:$K$10)</f>
        <v>4.7731732148512604E-3</v>
      </c>
      <c r="C505" s="5">
        <f t="shared" si="22"/>
        <v>-4.7731732148512604E-3</v>
      </c>
      <c r="D505" s="24">
        <f t="shared" si="23"/>
        <v>1.0032125528133398</v>
      </c>
      <c r="E505" s="24">
        <f t="shared" si="24"/>
        <v>1.5977267594632747</v>
      </c>
    </row>
    <row r="506" spans="1:5" ht="15" customHeight="1" x14ac:dyDescent="0.2">
      <c r="A506" s="3">
        <f>'Stocks Returns'!A502</f>
        <v>42998</v>
      </c>
      <c r="B506" s="5">
        <f>SUMPRODUCT('Stocks Returns'!B502:E502,$H$10:$K$10)</f>
        <v>-7.4216040931738966E-3</v>
      </c>
      <c r="C506" s="5">
        <f t="shared" si="22"/>
        <v>7.4216040931738966E-3</v>
      </c>
      <c r="D506" s="24">
        <f t="shared" si="23"/>
        <v>0.99509083112619512</v>
      </c>
      <c r="E506" s="24">
        <f t="shared" si="24"/>
        <v>1.5895776806415061</v>
      </c>
    </row>
    <row r="507" spans="1:5" ht="15" customHeight="1" x14ac:dyDescent="0.2">
      <c r="A507" s="3">
        <f>'Stocks Returns'!A503</f>
        <v>42999</v>
      </c>
      <c r="B507" s="5">
        <f>SUMPRODUCT('Stocks Returns'!B503:E503,$H$10:$K$10)</f>
        <v>2.9073626534156928E-3</v>
      </c>
      <c r="C507" s="5">
        <f t="shared" si="22"/>
        <v>-2.9073626534156928E-3</v>
      </c>
      <c r="D507" s="24">
        <f t="shared" si="23"/>
        <v>1.0019699229794237</v>
      </c>
      <c r="E507" s="24">
        <f t="shared" si="24"/>
        <v>1.596497043479302</v>
      </c>
    </row>
    <row r="508" spans="1:5" ht="15" customHeight="1" x14ac:dyDescent="0.2">
      <c r="A508" s="3">
        <f>'Stocks Returns'!A504</f>
        <v>43000</v>
      </c>
      <c r="B508" s="5">
        <f>SUMPRODUCT('Stocks Returns'!B504:E504,$H$10:$K$10)</f>
        <v>3.9868905264622799E-3</v>
      </c>
      <c r="C508" s="5">
        <f t="shared" si="22"/>
        <v>-3.9868905264622799E-3</v>
      </c>
      <c r="D508" s="24">
        <f t="shared" si="23"/>
        <v>1.0026888885428729</v>
      </c>
      <c r="E508" s="24">
        <f t="shared" si="24"/>
        <v>1.5972092942486134</v>
      </c>
    </row>
    <row r="509" spans="1:5" ht="15" customHeight="1" x14ac:dyDescent="0.2">
      <c r="A509" s="3">
        <f>'Stocks Returns'!A505</f>
        <v>43003</v>
      </c>
      <c r="B509" s="5">
        <f>SUMPRODUCT('Stocks Returns'!B505:E505,$H$10:$K$10)</f>
        <v>-2.3284730929734817E-2</v>
      </c>
      <c r="C509" s="5">
        <f t="shared" si="22"/>
        <v>2.3284730929734817E-2</v>
      </c>
      <c r="D509" s="24">
        <f t="shared" si="23"/>
        <v>0.98452598865304553</v>
      </c>
      <c r="E509" s="24">
        <f t="shared" si="24"/>
        <v>1.5785869055975326</v>
      </c>
    </row>
    <row r="510" spans="1:5" ht="15" customHeight="1" x14ac:dyDescent="0.2">
      <c r="A510" s="3">
        <f>'Stocks Returns'!A506</f>
        <v>43004</v>
      </c>
      <c r="B510" s="5">
        <f>SUMPRODUCT('Stocks Returns'!B506:E506,$H$10:$K$10)</f>
        <v>-1.1320091665906677E-3</v>
      </c>
      <c r="C510" s="5">
        <f t="shared" si="22"/>
        <v>1.1320091665906677E-3</v>
      </c>
      <c r="D510" s="24">
        <f t="shared" si="23"/>
        <v>0.99927970134729949</v>
      </c>
      <c r="E510" s="24">
        <f t="shared" si="24"/>
        <v>1.5938135560770081</v>
      </c>
    </row>
    <row r="511" spans="1:5" ht="15" customHeight="1" x14ac:dyDescent="0.2">
      <c r="A511" s="3">
        <f>'Stocks Returns'!A507</f>
        <v>43005</v>
      </c>
      <c r="B511" s="5">
        <f>SUMPRODUCT('Stocks Returns'!B507:E507,$H$10:$K$10)</f>
        <v>9.7455581321592554E-3</v>
      </c>
      <c r="C511" s="5">
        <f t="shared" si="22"/>
        <v>-9.7455581321592554E-3</v>
      </c>
      <c r="D511" s="24">
        <f t="shared" si="23"/>
        <v>1.0065241611682669</v>
      </c>
      <c r="E511" s="24">
        <f t="shared" si="24"/>
        <v>1.6009735526990603</v>
      </c>
    </row>
    <row r="512" spans="1:5" ht="15" customHeight="1" x14ac:dyDescent="0.2">
      <c r="A512" s="3">
        <f>'Stocks Returns'!A508</f>
        <v>43006</v>
      </c>
      <c r="B512" s="5">
        <f>SUMPRODUCT('Stocks Returns'!B508:E508,$H$10:$K$10)</f>
        <v>6.1016544578698937E-3</v>
      </c>
      <c r="C512" s="5">
        <f t="shared" si="22"/>
        <v>-6.1016544578698937E-3</v>
      </c>
      <c r="D512" s="24">
        <f t="shared" si="23"/>
        <v>1.0040973213211903</v>
      </c>
      <c r="E512" s="24">
        <f t="shared" si="24"/>
        <v>1.5985985452985481</v>
      </c>
    </row>
    <row r="513" spans="1:5" ht="15" customHeight="1" x14ac:dyDescent="0.2">
      <c r="A513" s="3">
        <f>'Stocks Returns'!A509</f>
        <v>43007</v>
      </c>
      <c r="B513" s="5">
        <f>SUMPRODUCT('Stocks Returns'!B509:E509,$H$10:$K$10)</f>
        <v>6.4235236553441205E-3</v>
      </c>
      <c r="C513" s="5">
        <f t="shared" si="22"/>
        <v>-6.4235236553441205E-3</v>
      </c>
      <c r="D513" s="24">
        <f t="shared" si="23"/>
        <v>1.0043116862067081</v>
      </c>
      <c r="E513" s="24">
        <f t="shared" si="24"/>
        <v>1.5988092898047723</v>
      </c>
    </row>
    <row r="514" spans="1:5" ht="15" customHeight="1" x14ac:dyDescent="0.2">
      <c r="A514" s="3">
        <f>'Stocks Returns'!A510</f>
        <v>43010</v>
      </c>
      <c r="B514" s="5">
        <f>SUMPRODUCT('Stocks Returns'!B510:E510,$H$10:$K$10)</f>
        <v>2.7654438176796994E-3</v>
      </c>
      <c r="C514" s="5">
        <f t="shared" si="22"/>
        <v>-2.7654438176796994E-3</v>
      </c>
      <c r="D514" s="24">
        <f t="shared" si="23"/>
        <v>1.0018754050348235</v>
      </c>
      <c r="E514" s="24">
        <f t="shared" si="24"/>
        <v>1.596403253838689</v>
      </c>
    </row>
    <row r="515" spans="1:5" ht="15" customHeight="1" x14ac:dyDescent="0.2">
      <c r="A515" s="3">
        <f>'Stocks Returns'!A511</f>
        <v>43011</v>
      </c>
      <c r="B515" s="5">
        <f>SUMPRODUCT('Stocks Returns'!B511:E511,$H$10:$K$10)</f>
        <v>1.4815394144439102E-3</v>
      </c>
      <c r="C515" s="5">
        <f t="shared" si="22"/>
        <v>-1.4815394144439102E-3</v>
      </c>
      <c r="D515" s="24">
        <f t="shared" si="23"/>
        <v>1.0010203247022686</v>
      </c>
      <c r="E515" s="24">
        <f t="shared" si="24"/>
        <v>1.5955531330523625</v>
      </c>
    </row>
    <row r="516" spans="1:5" ht="15" customHeight="1" x14ac:dyDescent="0.2">
      <c r="A516" s="3">
        <f>'Stocks Returns'!A512</f>
        <v>43012</v>
      </c>
      <c r="B516" s="5">
        <f>SUMPRODUCT('Stocks Returns'!B512:E512,$H$10:$K$10)</f>
        <v>-1.0513192274076561E-3</v>
      </c>
      <c r="C516" s="5">
        <f t="shared" si="22"/>
        <v>1.0513192274076561E-3</v>
      </c>
      <c r="D516" s="24">
        <f t="shared" si="23"/>
        <v>0.99933344084679543</v>
      </c>
      <c r="E516" s="24">
        <f t="shared" si="24"/>
        <v>1.59386744453121</v>
      </c>
    </row>
    <row r="517" spans="1:5" ht="15" customHeight="1" x14ac:dyDescent="0.2">
      <c r="A517" s="3">
        <f>'Stocks Returns'!A513</f>
        <v>43013</v>
      </c>
      <c r="B517" s="5">
        <f>SUMPRODUCT('Stocks Returns'!B513:E513,$H$10:$K$10)</f>
        <v>7.262466800753993E-3</v>
      </c>
      <c r="C517" s="5">
        <f t="shared" si="22"/>
        <v>-7.262466800753993E-3</v>
      </c>
      <c r="D517" s="24">
        <f t="shared" si="23"/>
        <v>1.004870422341551</v>
      </c>
      <c r="E517" s="24">
        <f t="shared" si="24"/>
        <v>1.5993577179334577</v>
      </c>
    </row>
    <row r="518" spans="1:5" ht="15" customHeight="1" x14ac:dyDescent="0.2">
      <c r="A518" s="3">
        <f>'Stocks Returns'!A514</f>
        <v>43014</v>
      </c>
      <c r="B518" s="5">
        <f>SUMPRODUCT('Stocks Returns'!B514:E514,$H$10:$K$10)</f>
        <v>4.3693872074263979E-3</v>
      </c>
      <c r="C518" s="5">
        <f t="shared" ref="C518:C581" si="25">-B518</f>
        <v>-4.3693872074263979E-3</v>
      </c>
      <c r="D518" s="24">
        <f t="shared" ref="D518:D581" si="26">1+$H$13+$H$19*(B518-$H$13)</f>
        <v>1.0029436313323949</v>
      </c>
      <c r="E518" s="24">
        <f t="shared" ref="E518:E581" si="27">$H$22*D518-$H$23*D518^2-LN(1+$H$24*EXP(1-D518^3))</f>
        <v>1.5974611592538004</v>
      </c>
    </row>
    <row r="519" spans="1:5" ht="15" customHeight="1" x14ac:dyDescent="0.2">
      <c r="A519" s="3">
        <f>'Stocks Returns'!A515</f>
        <v>43017</v>
      </c>
      <c r="B519" s="5">
        <f>SUMPRODUCT('Stocks Returns'!B515:E515,$H$10:$K$10)</f>
        <v>2.1986038289164393E-3</v>
      </c>
      <c r="C519" s="5">
        <f t="shared" si="25"/>
        <v>-2.1986038289164393E-3</v>
      </c>
      <c r="D519" s="24">
        <f t="shared" si="26"/>
        <v>1.0014978896023072</v>
      </c>
      <c r="E519" s="24">
        <f t="shared" si="27"/>
        <v>1.5960282896645015</v>
      </c>
    </row>
    <row r="520" spans="1:5" ht="15" customHeight="1" x14ac:dyDescent="0.2">
      <c r="A520" s="3">
        <f>'Stocks Returns'!A516</f>
        <v>43018</v>
      </c>
      <c r="B520" s="5">
        <f>SUMPRODUCT('Stocks Returns'!B516:E516,$H$10:$K$10)</f>
        <v>3.0492055317420681E-3</v>
      </c>
      <c r="C520" s="5">
        <f t="shared" si="25"/>
        <v>-3.0492055317420681E-3</v>
      </c>
      <c r="D520" s="24">
        <f t="shared" si="26"/>
        <v>1.0020643903363891</v>
      </c>
      <c r="E520" s="24">
        <f t="shared" si="27"/>
        <v>1.5965907470753515</v>
      </c>
    </row>
    <row r="521" spans="1:5" ht="15" customHeight="1" x14ac:dyDescent="0.2">
      <c r="A521" s="3">
        <f>'Stocks Returns'!A517</f>
        <v>43019</v>
      </c>
      <c r="B521" s="5">
        <f>SUMPRODUCT('Stocks Returns'!B517:E517,$H$10:$K$10)</f>
        <v>9.1799273949103987E-3</v>
      </c>
      <c r="C521" s="5">
        <f t="shared" si="25"/>
        <v>-9.1799273949103987E-3</v>
      </c>
      <c r="D521" s="24">
        <f t="shared" si="26"/>
        <v>1.0061474510972592</v>
      </c>
      <c r="E521" s="24">
        <f t="shared" si="27"/>
        <v>1.6006064503375146</v>
      </c>
    </row>
    <row r="522" spans="1:5" ht="15" customHeight="1" x14ac:dyDescent="0.2">
      <c r="A522" s="3">
        <f>'Stocks Returns'!A518</f>
        <v>43020</v>
      </c>
      <c r="B522" s="5">
        <f>SUMPRODUCT('Stocks Returns'!B518:E518,$H$10:$K$10)</f>
        <v>-2.8602712169812972E-3</v>
      </c>
      <c r="C522" s="5">
        <f t="shared" si="25"/>
        <v>2.8602712169812972E-3</v>
      </c>
      <c r="D522" s="24">
        <f t="shared" si="26"/>
        <v>0.99812867882173939</v>
      </c>
      <c r="E522" s="24">
        <f t="shared" si="27"/>
        <v>1.5926565757599591</v>
      </c>
    </row>
    <row r="523" spans="1:5" ht="15" customHeight="1" x14ac:dyDescent="0.2">
      <c r="A523" s="3">
        <f>'Stocks Returns'!A519</f>
        <v>43021</v>
      </c>
      <c r="B523" s="5">
        <f>SUMPRODUCT('Stocks Returns'!B519:E519,$H$10:$K$10)</f>
        <v>4.3999977166410721E-3</v>
      </c>
      <c r="C523" s="5">
        <f t="shared" si="25"/>
        <v>-4.3999977166410721E-3</v>
      </c>
      <c r="D523" s="24">
        <f t="shared" si="26"/>
        <v>1.0029640179315318</v>
      </c>
      <c r="E523" s="24">
        <f t="shared" si="27"/>
        <v>1.5974813042668159</v>
      </c>
    </row>
    <row r="524" spans="1:5" ht="15" customHeight="1" x14ac:dyDescent="0.2">
      <c r="A524" s="3">
        <f>'Stocks Returns'!A520</f>
        <v>43024</v>
      </c>
      <c r="B524" s="5">
        <f>SUMPRODUCT('Stocks Returns'!B520:E520,$H$10:$K$10)</f>
        <v>-2.7002409030266548E-3</v>
      </c>
      <c r="C524" s="5">
        <f t="shared" si="25"/>
        <v>2.7002409030266548E-3</v>
      </c>
      <c r="D524" s="24">
        <f t="shared" si="26"/>
        <v>0.9982352590108331</v>
      </c>
      <c r="E524" s="24">
        <f t="shared" si="27"/>
        <v>1.5927639296050216</v>
      </c>
    </row>
    <row r="525" spans="1:5" ht="15" customHeight="1" x14ac:dyDescent="0.2">
      <c r="A525" s="3">
        <f>'Stocks Returns'!A521</f>
        <v>43025</v>
      </c>
      <c r="B525" s="5">
        <f>SUMPRODUCT('Stocks Returns'!B521:E521,$H$10:$K$10)</f>
        <v>-6.376188910112884E-3</v>
      </c>
      <c r="C525" s="5">
        <f t="shared" si="25"/>
        <v>6.376188910112884E-3</v>
      </c>
      <c r="D525" s="24">
        <f t="shared" si="26"/>
        <v>0.99578707763811369</v>
      </c>
      <c r="E525" s="24">
        <f t="shared" si="27"/>
        <v>1.5902865716657757</v>
      </c>
    </row>
    <row r="526" spans="1:5" ht="15" customHeight="1" x14ac:dyDescent="0.2">
      <c r="A526" s="3">
        <f>'Stocks Returns'!A522</f>
        <v>43026</v>
      </c>
      <c r="B526" s="5">
        <f>SUMPRODUCT('Stocks Returns'!B522:E522,$H$10:$K$10)</f>
        <v>2.6978944005391541E-3</v>
      </c>
      <c r="C526" s="5">
        <f t="shared" si="25"/>
        <v>-2.6978944005391541E-3</v>
      </c>
      <c r="D526" s="24">
        <f t="shared" si="26"/>
        <v>1.0018304171230079</v>
      </c>
      <c r="E526" s="24">
        <f t="shared" si="27"/>
        <v>1.5963585999796022</v>
      </c>
    </row>
    <row r="527" spans="1:5" ht="15" customHeight="1" x14ac:dyDescent="0.2">
      <c r="A527" s="3">
        <f>'Stocks Returns'!A523</f>
        <v>43027</v>
      </c>
      <c r="B527" s="5">
        <f>SUMPRODUCT('Stocks Returns'!B523:E523,$H$10:$K$10)</f>
        <v>-4.9900163510687877E-3</v>
      </c>
      <c r="C527" s="5">
        <f t="shared" si="25"/>
        <v>4.9900163510687877E-3</v>
      </c>
      <c r="D527" s="24">
        <f t="shared" si="26"/>
        <v>0.99671026856243705</v>
      </c>
      <c r="E527" s="24">
        <f t="shared" si="27"/>
        <v>1.5912235632091567</v>
      </c>
    </row>
    <row r="528" spans="1:5" ht="15" customHeight="1" x14ac:dyDescent="0.2">
      <c r="A528" s="3">
        <f>'Stocks Returns'!A524</f>
        <v>43028</v>
      </c>
      <c r="B528" s="5">
        <f>SUMPRODUCT('Stocks Returns'!B524:E524,$H$10:$K$10)</f>
        <v>3.8650733145149736E-3</v>
      </c>
      <c r="C528" s="5">
        <f t="shared" si="25"/>
        <v>-3.8650733145149736E-3</v>
      </c>
      <c r="D528" s="24">
        <f t="shared" si="26"/>
        <v>1.0026077582797159</v>
      </c>
      <c r="E528" s="24">
        <f t="shared" si="27"/>
        <v>1.5971290257008859</v>
      </c>
    </row>
    <row r="529" spans="1:5" ht="15" customHeight="1" x14ac:dyDescent="0.2">
      <c r="A529" s="3">
        <f>'Stocks Returns'!A525</f>
        <v>43031</v>
      </c>
      <c r="B529" s="5">
        <f>SUMPRODUCT('Stocks Returns'!B525:E525,$H$10:$K$10)</f>
        <v>-3.2953959408131637E-4</v>
      </c>
      <c r="C529" s="5">
        <f t="shared" si="25"/>
        <v>3.2953959408131637E-4</v>
      </c>
      <c r="D529" s="24">
        <f t="shared" si="26"/>
        <v>0.99981414608259078</v>
      </c>
      <c r="E529" s="24">
        <f t="shared" si="27"/>
        <v>1.5943489688996282</v>
      </c>
    </row>
    <row r="530" spans="1:5" ht="15" customHeight="1" x14ac:dyDescent="0.2">
      <c r="A530" s="3">
        <f>'Stocks Returns'!A526</f>
        <v>43032</v>
      </c>
      <c r="B530" s="5">
        <f>SUMPRODUCT('Stocks Returns'!B526:E526,$H$10:$K$10)</f>
        <v>8.1027573258280351E-3</v>
      </c>
      <c r="C530" s="5">
        <f t="shared" si="25"/>
        <v>-8.1027573258280351E-3</v>
      </c>
      <c r="D530" s="24">
        <f t="shared" si="26"/>
        <v>1.0054300558312503</v>
      </c>
      <c r="E530" s="24">
        <f t="shared" si="27"/>
        <v>1.5999057628776403</v>
      </c>
    </row>
    <row r="531" spans="1:5" ht="15" customHeight="1" x14ac:dyDescent="0.2">
      <c r="A531" s="3">
        <f>'Stocks Returns'!A527</f>
        <v>43033</v>
      </c>
      <c r="B531" s="5">
        <f>SUMPRODUCT('Stocks Returns'!B527:E527,$H$10:$K$10)</f>
        <v>7.2966599789647032E-3</v>
      </c>
      <c r="C531" s="5">
        <f t="shared" si="25"/>
        <v>-7.2966599789647032E-3</v>
      </c>
      <c r="D531" s="24">
        <f t="shared" si="26"/>
        <v>1.0048931949982394</v>
      </c>
      <c r="E531" s="24">
        <f t="shared" si="27"/>
        <v>1.59938004372793</v>
      </c>
    </row>
    <row r="532" spans="1:5" ht="15" customHeight="1" x14ac:dyDescent="0.2">
      <c r="A532" s="3">
        <f>'Stocks Returns'!A528</f>
        <v>43034</v>
      </c>
      <c r="B532" s="5">
        <f>SUMPRODUCT('Stocks Returns'!B528:E528,$H$10:$K$10)</f>
        <v>3.5872491637062103E-3</v>
      </c>
      <c r="C532" s="5">
        <f t="shared" si="25"/>
        <v>-3.5872491637062103E-3</v>
      </c>
      <c r="D532" s="24">
        <f t="shared" si="26"/>
        <v>1.0024227273952773</v>
      </c>
      <c r="E532" s="24">
        <f t="shared" si="27"/>
        <v>1.5969458610961991</v>
      </c>
    </row>
    <row r="533" spans="1:5" ht="15" customHeight="1" x14ac:dyDescent="0.2">
      <c r="A533" s="3">
        <f>'Stocks Returns'!A529</f>
        <v>43035</v>
      </c>
      <c r="B533" s="5">
        <f>SUMPRODUCT('Stocks Returns'!B529:E529,$H$10:$K$10)</f>
        <v>1.5128299454478E-3</v>
      </c>
      <c r="C533" s="5">
        <f t="shared" si="25"/>
        <v>-1.5128299454478E-3</v>
      </c>
      <c r="D533" s="24">
        <f t="shared" si="26"/>
        <v>1.0010411641959172</v>
      </c>
      <c r="E533" s="24">
        <f t="shared" si="27"/>
        <v>1.5955738865366382</v>
      </c>
    </row>
    <row r="534" spans="1:5" ht="15" customHeight="1" x14ac:dyDescent="0.2">
      <c r="A534" s="3">
        <f>'Stocks Returns'!A530</f>
        <v>43038</v>
      </c>
      <c r="B534" s="5">
        <f>SUMPRODUCT('Stocks Returns'!B530:E530,$H$10:$K$10)</f>
        <v>3.288477524663041E-3</v>
      </c>
      <c r="C534" s="5">
        <f t="shared" si="25"/>
        <v>-3.288477524663041E-3</v>
      </c>
      <c r="D534" s="24">
        <f t="shared" si="26"/>
        <v>1.0022237454836744</v>
      </c>
      <c r="E534" s="24">
        <f t="shared" si="27"/>
        <v>1.5967487326154206</v>
      </c>
    </row>
    <row r="535" spans="1:5" ht="15" customHeight="1" x14ac:dyDescent="0.2">
      <c r="A535" s="3">
        <f>'Stocks Returns'!A531</f>
        <v>43039</v>
      </c>
      <c r="B535" s="5">
        <f>SUMPRODUCT('Stocks Returns'!B531:E531,$H$10:$K$10)</f>
        <v>-1.0325726403021234E-3</v>
      </c>
      <c r="C535" s="5">
        <f t="shared" si="25"/>
        <v>1.0325726403021234E-3</v>
      </c>
      <c r="D535" s="24">
        <f t="shared" si="26"/>
        <v>0.99934592607380768</v>
      </c>
      <c r="E535" s="24">
        <f t="shared" si="27"/>
        <v>1.5938799627132598</v>
      </c>
    </row>
    <row r="536" spans="1:5" ht="15" customHeight="1" x14ac:dyDescent="0.2">
      <c r="A536" s="3">
        <f>'Stocks Returns'!A532</f>
        <v>43040</v>
      </c>
      <c r="B536" s="5">
        <f>SUMPRODUCT('Stocks Returns'!B532:E532,$H$10:$K$10)</f>
        <v>6.152867210126086E-3</v>
      </c>
      <c r="C536" s="5">
        <f t="shared" si="25"/>
        <v>-6.152867210126086E-3</v>
      </c>
      <c r="D536" s="24">
        <f t="shared" si="26"/>
        <v>1.0041314290141929</v>
      </c>
      <c r="E536" s="24">
        <f t="shared" si="27"/>
        <v>1.5986320893507555</v>
      </c>
    </row>
    <row r="537" spans="1:5" ht="15" customHeight="1" x14ac:dyDescent="0.2">
      <c r="A537" s="3">
        <f>'Stocks Returns'!A533</f>
        <v>43041</v>
      </c>
      <c r="B537" s="5">
        <f>SUMPRODUCT('Stocks Returns'!B533:E533,$H$10:$K$10)</f>
        <v>-5.0419948768057722E-5</v>
      </c>
      <c r="C537" s="5">
        <f t="shared" si="25"/>
        <v>5.0419948768057722E-5</v>
      </c>
      <c r="D537" s="24">
        <f t="shared" si="26"/>
        <v>1.0000000397663693</v>
      </c>
      <c r="E537" s="24">
        <f t="shared" si="27"/>
        <v>1.5945349316582018</v>
      </c>
    </row>
    <row r="538" spans="1:5" ht="15" customHeight="1" x14ac:dyDescent="0.2">
      <c r="A538" s="3">
        <f>'Stocks Returns'!A534</f>
        <v>43042</v>
      </c>
      <c r="B538" s="5">
        <f>SUMPRODUCT('Stocks Returns'!B534:E534,$H$10:$K$10)</f>
        <v>3.2576605509519931E-3</v>
      </c>
      <c r="C538" s="5">
        <f t="shared" si="25"/>
        <v>-3.2576605509519931E-3</v>
      </c>
      <c r="D538" s="24">
        <f t="shared" si="26"/>
        <v>1.0022032213791829</v>
      </c>
      <c r="E538" s="24">
        <f t="shared" si="27"/>
        <v>1.5967283906325922</v>
      </c>
    </row>
    <row r="539" spans="1:5" ht="15" customHeight="1" x14ac:dyDescent="0.2">
      <c r="A539" s="3">
        <f>'Stocks Returns'!A535</f>
        <v>43045</v>
      </c>
      <c r="B539" s="5">
        <f>SUMPRODUCT('Stocks Returns'!B535:E535,$H$10:$K$10)</f>
        <v>6.7289622732874775E-3</v>
      </c>
      <c r="C539" s="5">
        <f t="shared" si="25"/>
        <v>-6.7289622732874775E-3</v>
      </c>
      <c r="D539" s="24">
        <f t="shared" si="26"/>
        <v>1.0045151083262585</v>
      </c>
      <c r="E539" s="24">
        <f t="shared" si="27"/>
        <v>1.5990091049133155</v>
      </c>
    </row>
    <row r="540" spans="1:5" ht="15" customHeight="1" x14ac:dyDescent="0.2">
      <c r="A540" s="3">
        <f>'Stocks Returns'!A536</f>
        <v>43046</v>
      </c>
      <c r="B540" s="5">
        <f>SUMPRODUCT('Stocks Returns'!B536:E536,$H$10:$K$10)</f>
        <v>-4.0041709078038447E-3</v>
      </c>
      <c r="C540" s="5">
        <f t="shared" si="25"/>
        <v>4.0041709078038447E-3</v>
      </c>
      <c r="D540" s="24">
        <f t="shared" si="26"/>
        <v>0.99736684162765155</v>
      </c>
      <c r="E540" s="24">
        <f t="shared" si="27"/>
        <v>1.5918878907960021</v>
      </c>
    </row>
    <row r="541" spans="1:5" ht="15" customHeight="1" x14ac:dyDescent="0.2">
      <c r="A541" s="3">
        <f>'Stocks Returns'!A537</f>
        <v>43047</v>
      </c>
      <c r="B541" s="5">
        <f>SUMPRODUCT('Stocks Returns'!B537:E537,$H$10:$K$10)</f>
        <v>4.892161686531519E-3</v>
      </c>
      <c r="C541" s="5">
        <f t="shared" si="25"/>
        <v>-4.892161686531519E-3</v>
      </c>
      <c r="D541" s="24">
        <f t="shared" si="26"/>
        <v>1.0032917991354788</v>
      </c>
      <c r="E541" s="24">
        <f t="shared" si="27"/>
        <v>1.5978049715361857</v>
      </c>
    </row>
    <row r="542" spans="1:5" ht="15" customHeight="1" x14ac:dyDescent="0.2">
      <c r="A542" s="3">
        <f>'Stocks Returns'!A538</f>
        <v>43048</v>
      </c>
      <c r="B542" s="5">
        <f>SUMPRODUCT('Stocks Returns'!B538:E538,$H$10:$K$10)</f>
        <v>-5.3461071907047221E-3</v>
      </c>
      <c r="C542" s="5">
        <f t="shared" si="25"/>
        <v>5.3461071907047221E-3</v>
      </c>
      <c r="D542" s="24">
        <f t="shared" si="26"/>
        <v>0.99647311206323952</v>
      </c>
      <c r="E542" s="24">
        <f t="shared" si="27"/>
        <v>1.5909831845071212</v>
      </c>
    </row>
    <row r="543" spans="1:5" ht="15" customHeight="1" x14ac:dyDescent="0.2">
      <c r="A543" s="3">
        <f>'Stocks Returns'!A539</f>
        <v>43049</v>
      </c>
      <c r="B543" s="5">
        <f>SUMPRODUCT('Stocks Returns'!B539:E539,$H$10:$K$10)</f>
        <v>-9.4799450004374314E-4</v>
      </c>
      <c r="C543" s="5">
        <f t="shared" si="25"/>
        <v>9.4799450004374314E-4</v>
      </c>
      <c r="D543" s="24">
        <f t="shared" si="26"/>
        <v>0.99940225511521974</v>
      </c>
      <c r="E543" s="24">
        <f t="shared" si="27"/>
        <v>1.5939364326938723</v>
      </c>
    </row>
    <row r="544" spans="1:5" ht="15" customHeight="1" x14ac:dyDescent="0.2">
      <c r="A544" s="3">
        <f>'Stocks Returns'!A540</f>
        <v>43052</v>
      </c>
      <c r="B544" s="5">
        <f>SUMPRODUCT('Stocks Returns'!B540:E540,$H$10:$K$10)</f>
        <v>-4.498590515939105E-3</v>
      </c>
      <c r="C544" s="5">
        <f t="shared" si="25"/>
        <v>4.498590515939105E-3</v>
      </c>
      <c r="D544" s="24">
        <f t="shared" si="26"/>
        <v>0.99703755816863349</v>
      </c>
      <c r="E544" s="24">
        <f t="shared" si="27"/>
        <v>1.5915549325696097</v>
      </c>
    </row>
    <row r="545" spans="1:5" ht="15" customHeight="1" x14ac:dyDescent="0.2">
      <c r="A545" s="3">
        <f>'Stocks Returns'!A541</f>
        <v>43053</v>
      </c>
      <c r="B545" s="5">
        <f>SUMPRODUCT('Stocks Returns'!B541:E541,$H$10:$K$10)</f>
        <v>4.5176239166578782E-3</v>
      </c>
      <c r="C545" s="5">
        <f t="shared" si="25"/>
        <v>-4.5176239166578782E-3</v>
      </c>
      <c r="D545" s="24">
        <f t="shared" si="26"/>
        <v>1.003042356980743</v>
      </c>
      <c r="E545" s="24">
        <f t="shared" si="27"/>
        <v>1.5975586994187736</v>
      </c>
    </row>
    <row r="546" spans="1:5" ht="15" customHeight="1" x14ac:dyDescent="0.2">
      <c r="A546" s="3">
        <f>'Stocks Returns'!A542</f>
        <v>43054</v>
      </c>
      <c r="B546" s="5">
        <f>SUMPRODUCT('Stocks Returns'!B542:E542,$H$10:$K$10)</f>
        <v>-1.5469075602065696E-2</v>
      </c>
      <c r="C546" s="5">
        <f t="shared" si="25"/>
        <v>1.5469075602065696E-2</v>
      </c>
      <c r="D546" s="24">
        <f t="shared" si="26"/>
        <v>0.98973121510127315</v>
      </c>
      <c r="E546" s="24">
        <f t="shared" si="27"/>
        <v>1.5840566500763926</v>
      </c>
    </row>
    <row r="547" spans="1:5" ht="15" customHeight="1" x14ac:dyDescent="0.2">
      <c r="A547" s="3">
        <f>'Stocks Returns'!A543</f>
        <v>43055</v>
      </c>
      <c r="B547" s="5">
        <f>SUMPRODUCT('Stocks Returns'!B543:E543,$H$10:$K$10)</f>
        <v>7.8002402676701178E-3</v>
      </c>
      <c r="C547" s="5">
        <f t="shared" si="25"/>
        <v>-7.8002402676701178E-3</v>
      </c>
      <c r="D547" s="24">
        <f t="shared" si="26"/>
        <v>1.0052285794705171</v>
      </c>
      <c r="E547" s="24">
        <f t="shared" si="27"/>
        <v>1.5997086043844457</v>
      </c>
    </row>
    <row r="548" spans="1:5" ht="15" customHeight="1" x14ac:dyDescent="0.2">
      <c r="A548" s="3">
        <f>'Stocks Returns'!A544</f>
        <v>43056</v>
      </c>
      <c r="B548" s="5">
        <f>SUMPRODUCT('Stocks Returns'!B544:E544,$H$10:$K$10)</f>
        <v>-8.6661567311073964E-3</v>
      </c>
      <c r="C548" s="5">
        <f t="shared" si="25"/>
        <v>8.6661567311073964E-3</v>
      </c>
      <c r="D548" s="24">
        <f t="shared" si="26"/>
        <v>0.99426195906933135</v>
      </c>
      <c r="E548" s="24">
        <f t="shared" si="27"/>
        <v>1.5887312521741352</v>
      </c>
    </row>
    <row r="549" spans="1:5" ht="15" customHeight="1" x14ac:dyDescent="0.2">
      <c r="A549" s="3">
        <f>'Stocks Returns'!A545</f>
        <v>43059</v>
      </c>
      <c r="B549" s="5">
        <f>SUMPRODUCT('Stocks Returns'!B545:E545,$H$10:$K$10)</f>
        <v>1.15810105860514E-3</v>
      </c>
      <c r="C549" s="5">
        <f t="shared" si="25"/>
        <v>-1.15810105860514E-3</v>
      </c>
      <c r="D549" s="24">
        <f t="shared" si="26"/>
        <v>1.00080491475728</v>
      </c>
      <c r="E549" s="24">
        <f t="shared" si="27"/>
        <v>1.5953385101780821</v>
      </c>
    </row>
    <row r="550" spans="1:5" ht="15" customHeight="1" x14ac:dyDescent="0.2">
      <c r="A550" s="3">
        <f>'Stocks Returns'!A546</f>
        <v>43060</v>
      </c>
      <c r="B550" s="5">
        <f>SUMPRODUCT('Stocks Returns'!B546:E546,$H$10:$K$10)</f>
        <v>1.2555423318049637E-2</v>
      </c>
      <c r="C550" s="5">
        <f t="shared" si="25"/>
        <v>-1.2555423318049637E-2</v>
      </c>
      <c r="D550" s="24">
        <f t="shared" si="26"/>
        <v>1.0083955313820701</v>
      </c>
      <c r="E550" s="24">
        <f t="shared" si="27"/>
        <v>1.6027886623576122</v>
      </c>
    </row>
    <row r="551" spans="1:5" ht="15" customHeight="1" x14ac:dyDescent="0.2">
      <c r="A551" s="3">
        <f>'Stocks Returns'!A547</f>
        <v>43061</v>
      </c>
      <c r="B551" s="5">
        <f>SUMPRODUCT('Stocks Returns'!B547:E547,$H$10:$K$10)</f>
        <v>-6.9935688045837168E-3</v>
      </c>
      <c r="C551" s="5">
        <f t="shared" si="25"/>
        <v>6.9935688045837168E-3</v>
      </c>
      <c r="D551" s="24">
        <f t="shared" si="26"/>
        <v>0.99537590262839615</v>
      </c>
      <c r="E551" s="24">
        <f t="shared" si="27"/>
        <v>1.5898681616053838</v>
      </c>
    </row>
    <row r="552" spans="1:5" ht="15" customHeight="1" x14ac:dyDescent="0.2">
      <c r="A552" s="3">
        <f>'Stocks Returns'!A548</f>
        <v>43062</v>
      </c>
      <c r="B552" s="5">
        <f>SUMPRODUCT('Stocks Returns'!B548:E548,$H$10:$K$10)</f>
        <v>0</v>
      </c>
      <c r="C552" s="5">
        <f t="shared" si="25"/>
        <v>0</v>
      </c>
      <c r="D552" s="24">
        <f t="shared" si="26"/>
        <v>1.000033619452249</v>
      </c>
      <c r="E552" s="24">
        <f t="shared" si="27"/>
        <v>1.5945685090834987</v>
      </c>
    </row>
    <row r="553" spans="1:5" ht="15" customHeight="1" x14ac:dyDescent="0.2">
      <c r="A553" s="3">
        <f>'Stocks Returns'!A549</f>
        <v>43063</v>
      </c>
      <c r="B553" s="5">
        <f>SUMPRODUCT('Stocks Returns'!B549:E549,$H$10:$K$10)</f>
        <v>9.8495930137393762E-3</v>
      </c>
      <c r="C553" s="5">
        <f t="shared" si="25"/>
        <v>-9.8495930137393762E-3</v>
      </c>
      <c r="D553" s="24">
        <f t="shared" si="26"/>
        <v>1.0065934483993992</v>
      </c>
      <c r="E553" s="24">
        <f t="shared" si="27"/>
        <v>1.6010410102103516</v>
      </c>
    </row>
    <row r="554" spans="1:5" ht="15" customHeight="1" x14ac:dyDescent="0.2">
      <c r="A554" s="3">
        <f>'Stocks Returns'!A550</f>
        <v>43066</v>
      </c>
      <c r="B554" s="5">
        <f>SUMPRODUCT('Stocks Returns'!B550:E550,$H$10:$K$10)</f>
        <v>2.8163290221815476E-4</v>
      </c>
      <c r="C554" s="5">
        <f t="shared" si="25"/>
        <v>-2.8163290221815476E-4</v>
      </c>
      <c r="D554" s="24">
        <f t="shared" si="26"/>
        <v>1.0002211869651263</v>
      </c>
      <c r="E554" s="24">
        <f t="shared" si="27"/>
        <v>1.5947559809951855</v>
      </c>
    </row>
    <row r="555" spans="1:5" ht="15" customHeight="1" x14ac:dyDescent="0.2">
      <c r="A555" s="3">
        <f>'Stocks Returns'!A551</f>
        <v>43067</v>
      </c>
      <c r="B555" s="5">
        <f>SUMPRODUCT('Stocks Returns'!B551:E551,$H$10:$K$10)</f>
        <v>9.994544890368804E-3</v>
      </c>
      <c r="C555" s="5">
        <f t="shared" si="25"/>
        <v>-9.994544890368804E-3</v>
      </c>
      <c r="D555" s="24">
        <f t="shared" si="26"/>
        <v>1.0066899863492345</v>
      </c>
      <c r="E555" s="24">
        <f t="shared" si="27"/>
        <v>1.601134966368885</v>
      </c>
    </row>
    <row r="556" spans="1:5" ht="15" customHeight="1" x14ac:dyDescent="0.2">
      <c r="A556" s="3">
        <f>'Stocks Returns'!A552</f>
        <v>43068</v>
      </c>
      <c r="B556" s="5">
        <f>SUMPRODUCT('Stocks Returns'!B552:E552,$H$10:$K$10)</f>
        <v>-3.2596402196669871E-2</v>
      </c>
      <c r="C556" s="5">
        <f t="shared" si="25"/>
        <v>3.2596402196669871E-2</v>
      </c>
      <c r="D556" s="24">
        <f t="shared" si="26"/>
        <v>0.97832441558926675</v>
      </c>
      <c r="E556" s="24">
        <f t="shared" si="27"/>
        <v>1.5719331254370266</v>
      </c>
    </row>
    <row r="557" spans="1:5" ht="15" customHeight="1" x14ac:dyDescent="0.2">
      <c r="A557" s="3">
        <f>'Stocks Returns'!A553</f>
        <v>43069</v>
      </c>
      <c r="B557" s="5">
        <f>SUMPRODUCT('Stocks Returns'!B553:E553,$H$10:$K$10)</f>
        <v>2.2243588967722553E-2</v>
      </c>
      <c r="C557" s="5">
        <f t="shared" si="25"/>
        <v>-2.2243588967722553E-2</v>
      </c>
      <c r="D557" s="24">
        <f t="shared" si="26"/>
        <v>1.0148478497047522</v>
      </c>
      <c r="E557" s="24">
        <f t="shared" si="27"/>
        <v>1.6089374406523762</v>
      </c>
    </row>
    <row r="558" spans="1:5" ht="15" customHeight="1" x14ac:dyDescent="0.2">
      <c r="A558" s="3">
        <f>'Stocks Returns'!A554</f>
        <v>43070</v>
      </c>
      <c r="B558" s="5">
        <f>SUMPRODUCT('Stocks Returns'!B554:E554,$H$10:$K$10)</f>
        <v>-1.4364702979791564E-2</v>
      </c>
      <c r="C558" s="5">
        <f t="shared" si="25"/>
        <v>1.4364702979791564E-2</v>
      </c>
      <c r="D558" s="24">
        <f t="shared" si="26"/>
        <v>0.99046672726770768</v>
      </c>
      <c r="E558" s="24">
        <f t="shared" si="27"/>
        <v>1.5848210042497497</v>
      </c>
    </row>
    <row r="559" spans="1:5" ht="15" customHeight="1" x14ac:dyDescent="0.2">
      <c r="A559" s="3">
        <f>'Stocks Returns'!A555</f>
        <v>43073</v>
      </c>
      <c r="B559" s="5">
        <f>SUMPRODUCT('Stocks Returns'!B555:E555,$H$10:$K$10)</f>
        <v>-2.6983254734947389E-2</v>
      </c>
      <c r="C559" s="5">
        <f t="shared" si="25"/>
        <v>2.6983254734947389E-2</v>
      </c>
      <c r="D559" s="24">
        <f t="shared" si="26"/>
        <v>0.98206277179877399</v>
      </c>
      <c r="E559" s="24">
        <f t="shared" si="27"/>
        <v>1.5759618245945184</v>
      </c>
    </row>
    <row r="560" spans="1:5" ht="15" customHeight="1" x14ac:dyDescent="0.2">
      <c r="A560" s="3">
        <f>'Stocks Returns'!A556</f>
        <v>43074</v>
      </c>
      <c r="B560" s="5">
        <f>SUMPRODUCT('Stocks Returns'!B556:E556,$H$10:$K$10)</f>
        <v>9.1825133563627238E-3</v>
      </c>
      <c r="C560" s="5">
        <f t="shared" si="25"/>
        <v>-9.1825133563627238E-3</v>
      </c>
      <c r="D560" s="24">
        <f t="shared" si="26"/>
        <v>1.0061491733475865</v>
      </c>
      <c r="E560" s="24">
        <f t="shared" si="27"/>
        <v>1.6006081299710453</v>
      </c>
    </row>
    <row r="561" spans="1:5" ht="15" customHeight="1" x14ac:dyDescent="0.2">
      <c r="A561" s="3">
        <f>'Stocks Returns'!A557</f>
        <v>43075</v>
      </c>
      <c r="B561" s="5">
        <f>SUMPRODUCT('Stocks Returns'!B557:E557,$H$10:$K$10)</f>
        <v>9.4494145204017145E-3</v>
      </c>
      <c r="C561" s="5">
        <f t="shared" si="25"/>
        <v>-9.4494145204017145E-3</v>
      </c>
      <c r="D561" s="24">
        <f t="shared" si="26"/>
        <v>1.0063269295228365</v>
      </c>
      <c r="E561" s="24">
        <f t="shared" si="27"/>
        <v>1.6007814229974506</v>
      </c>
    </row>
    <row r="562" spans="1:5" ht="15" customHeight="1" x14ac:dyDescent="0.2">
      <c r="A562" s="3">
        <f>'Stocks Returns'!A558</f>
        <v>43076</v>
      </c>
      <c r="B562" s="5">
        <f>SUMPRODUCT('Stocks Returns'!B558:E558,$H$10:$K$10)</f>
        <v>1.4788013928669665E-2</v>
      </c>
      <c r="C562" s="5">
        <f t="shared" si="25"/>
        <v>-1.4788013928669665E-2</v>
      </c>
      <c r="D562" s="24">
        <f t="shared" si="26"/>
        <v>1.0098824367287429</v>
      </c>
      <c r="E562" s="24">
        <f t="shared" si="27"/>
        <v>1.6042207128111674</v>
      </c>
    </row>
    <row r="563" spans="1:5" ht="15" customHeight="1" x14ac:dyDescent="0.2">
      <c r="A563" s="3">
        <f>'Stocks Returns'!A559</f>
        <v>43077</v>
      </c>
      <c r="B563" s="5">
        <f>SUMPRODUCT('Stocks Returns'!B559:E559,$H$10:$K$10)</f>
        <v>9.4059140100809322E-3</v>
      </c>
      <c r="C563" s="5">
        <f t="shared" si="25"/>
        <v>-9.4059140100809322E-3</v>
      </c>
      <c r="D563" s="24">
        <f t="shared" si="26"/>
        <v>1.0062979581829627</v>
      </c>
      <c r="E563" s="24">
        <f t="shared" si="27"/>
        <v>1.6007531878069052</v>
      </c>
    </row>
    <row r="564" spans="1:5" ht="15" customHeight="1" x14ac:dyDescent="0.2">
      <c r="A564" s="3">
        <f>'Stocks Returns'!A560</f>
        <v>43080</v>
      </c>
      <c r="B564" s="5">
        <f>SUMPRODUCT('Stocks Returns'!B560:E560,$H$10:$K$10)</f>
        <v>-1.8076110013396714E-3</v>
      </c>
      <c r="C564" s="5">
        <f t="shared" si="25"/>
        <v>1.8076110013396714E-3</v>
      </c>
      <c r="D564" s="24">
        <f t="shared" si="26"/>
        <v>0.99882975052535672</v>
      </c>
      <c r="E564" s="24">
        <f t="shared" si="27"/>
        <v>1.5933619055855923</v>
      </c>
    </row>
    <row r="565" spans="1:5" ht="15" customHeight="1" x14ac:dyDescent="0.2">
      <c r="A565" s="3">
        <f>'Stocks Returns'!A561</f>
        <v>43081</v>
      </c>
      <c r="B565" s="5">
        <f>SUMPRODUCT('Stocks Returns'!B561:E561,$H$10:$K$10)</f>
        <v>6.1451141775828548E-3</v>
      </c>
      <c r="C565" s="5">
        <f t="shared" si="25"/>
        <v>-6.1451141775828548E-3</v>
      </c>
      <c r="D565" s="24">
        <f t="shared" si="26"/>
        <v>1.0041262654945191</v>
      </c>
      <c r="E565" s="24">
        <f t="shared" si="27"/>
        <v>1.5986270114613108</v>
      </c>
    </row>
    <row r="566" spans="1:5" ht="15" customHeight="1" x14ac:dyDescent="0.2">
      <c r="A566" s="3">
        <f>'Stocks Returns'!A562</f>
        <v>43082</v>
      </c>
      <c r="B566" s="5">
        <f>SUMPRODUCT('Stocks Returns'!B562:E562,$H$10:$K$10)</f>
        <v>-3.054656157113957E-4</v>
      </c>
      <c r="C566" s="5">
        <f t="shared" si="25"/>
        <v>3.054656157113957E-4</v>
      </c>
      <c r="D566" s="24">
        <f t="shared" si="26"/>
        <v>0.9998301793521851</v>
      </c>
      <c r="E566" s="24">
        <f t="shared" si="27"/>
        <v>1.5943650135724454</v>
      </c>
    </row>
    <row r="567" spans="1:5" ht="15" customHeight="1" x14ac:dyDescent="0.2">
      <c r="A567" s="3">
        <f>'Stocks Returns'!A563</f>
        <v>43083</v>
      </c>
      <c r="B567" s="5">
        <f>SUMPRODUCT('Stocks Returns'!B563:E563,$H$10:$K$10)</f>
        <v>-4.3906005824608414E-3</v>
      </c>
      <c r="C567" s="5">
        <f t="shared" si="25"/>
        <v>4.3906005824608414E-3</v>
      </c>
      <c r="D567" s="24">
        <f t="shared" si="26"/>
        <v>0.99710947946432993</v>
      </c>
      <c r="E567" s="24">
        <f t="shared" si="27"/>
        <v>1.5916276933096785</v>
      </c>
    </row>
    <row r="568" spans="1:5" ht="15" customHeight="1" x14ac:dyDescent="0.2">
      <c r="A568" s="3">
        <f>'Stocks Returns'!A564</f>
        <v>43084</v>
      </c>
      <c r="B568" s="5">
        <f>SUMPRODUCT('Stocks Returns'!B564:E564,$H$10:$K$10)</f>
        <v>8.8779854191342877E-3</v>
      </c>
      <c r="C568" s="5">
        <f t="shared" si="25"/>
        <v>-8.8779854191342877E-3</v>
      </c>
      <c r="D568" s="24">
        <f t="shared" si="26"/>
        <v>1.0059463577413923</v>
      </c>
      <c r="E568" s="24">
        <f t="shared" si="27"/>
        <v>1.6004102504377304</v>
      </c>
    </row>
    <row r="569" spans="1:5" ht="15" customHeight="1" x14ac:dyDescent="0.2">
      <c r="A569" s="3">
        <f>'Stocks Returns'!A565</f>
        <v>43087</v>
      </c>
      <c r="B569" s="5">
        <f>SUMPRODUCT('Stocks Returns'!B565:E565,$H$10:$K$10)</f>
        <v>1.2510053644522534E-3</v>
      </c>
      <c r="C569" s="5">
        <f t="shared" si="25"/>
        <v>-1.2510053644522534E-3</v>
      </c>
      <c r="D569" s="24">
        <f t="shared" si="26"/>
        <v>1.0008667890249741</v>
      </c>
      <c r="E569" s="24">
        <f t="shared" si="27"/>
        <v>1.5954001774018292</v>
      </c>
    </row>
    <row r="570" spans="1:5" ht="15" customHeight="1" x14ac:dyDescent="0.2">
      <c r="A570" s="3">
        <f>'Stocks Returns'!A566</f>
        <v>43088</v>
      </c>
      <c r="B570" s="5">
        <f>SUMPRODUCT('Stocks Returns'!B566:E566,$H$10:$K$10)</f>
        <v>-9.9055739259670782E-3</v>
      </c>
      <c r="C570" s="5">
        <f t="shared" si="25"/>
        <v>9.9055739259670782E-3</v>
      </c>
      <c r="D570" s="24">
        <f t="shared" si="26"/>
        <v>0.99343650721755483</v>
      </c>
      <c r="E570" s="24">
        <f t="shared" si="27"/>
        <v>1.5878856164460742</v>
      </c>
    </row>
    <row r="571" spans="1:5" ht="15" customHeight="1" x14ac:dyDescent="0.2">
      <c r="A571" s="3">
        <f>'Stocks Returns'!A567</f>
        <v>43089</v>
      </c>
      <c r="B571" s="5">
        <f>SUMPRODUCT('Stocks Returns'!B567:E567,$H$10:$K$10)</f>
        <v>7.5590427766222248E-4</v>
      </c>
      <c r="C571" s="5">
        <f t="shared" si="25"/>
        <v>-7.5590427766222248E-4</v>
      </c>
      <c r="D571" s="24">
        <f t="shared" si="26"/>
        <v>1.000537051701172</v>
      </c>
      <c r="E571" s="24">
        <f t="shared" si="27"/>
        <v>1.5950713665373817</v>
      </c>
    </row>
    <row r="572" spans="1:5" ht="15" customHeight="1" x14ac:dyDescent="0.2">
      <c r="A572" s="3">
        <f>'Stocks Returns'!A568</f>
        <v>43090</v>
      </c>
      <c r="B572" s="5">
        <f>SUMPRODUCT('Stocks Returns'!B568:E568,$H$10:$K$10)</f>
        <v>1.1598959657593806E-3</v>
      </c>
      <c r="C572" s="5">
        <f t="shared" si="25"/>
        <v>-1.1598959657593806E-3</v>
      </c>
      <c r="D572" s="24">
        <f t="shared" si="26"/>
        <v>1.0008061101654446</v>
      </c>
      <c r="E572" s="24">
        <f t="shared" si="27"/>
        <v>1.5953397017314785</v>
      </c>
    </row>
    <row r="573" spans="1:5" ht="15" customHeight="1" x14ac:dyDescent="0.2">
      <c r="A573" s="3">
        <f>'Stocks Returns'!A569</f>
        <v>43091</v>
      </c>
      <c r="B573" s="5">
        <f>SUMPRODUCT('Stocks Returns'!B569:E569,$H$10:$K$10)</f>
        <v>1.3860213642529027E-3</v>
      </c>
      <c r="C573" s="5">
        <f t="shared" si="25"/>
        <v>-1.3860213642529027E-3</v>
      </c>
      <c r="D573" s="24">
        <f t="shared" si="26"/>
        <v>1.0009567096808414</v>
      </c>
      <c r="E573" s="24">
        <f t="shared" si="27"/>
        <v>1.595489769817942</v>
      </c>
    </row>
    <row r="574" spans="1:5" ht="15" customHeight="1" x14ac:dyDescent="0.2">
      <c r="A574" s="3">
        <f>'Stocks Returns'!A570</f>
        <v>43094</v>
      </c>
      <c r="B574" s="5">
        <f>SUMPRODUCT('Stocks Returns'!B570:E570,$H$10:$K$10)</f>
        <v>0</v>
      </c>
      <c r="C574" s="5">
        <f t="shared" si="25"/>
        <v>0</v>
      </c>
      <c r="D574" s="24">
        <f t="shared" si="26"/>
        <v>1.000033619452249</v>
      </c>
      <c r="E574" s="24">
        <f t="shared" si="27"/>
        <v>1.5945685090834987</v>
      </c>
    </row>
    <row r="575" spans="1:5" ht="15" customHeight="1" x14ac:dyDescent="0.2">
      <c r="A575" s="3">
        <f>'Stocks Returns'!A571</f>
        <v>43095</v>
      </c>
      <c r="B575" s="5">
        <f>SUMPRODUCT('Stocks Returns'!B571:E571,$H$10:$K$10)</f>
        <v>1.8946560968432973E-3</v>
      </c>
      <c r="C575" s="5">
        <f t="shared" si="25"/>
        <v>-1.8946560968432973E-3</v>
      </c>
      <c r="D575" s="24">
        <f t="shared" si="26"/>
        <v>1.0012954604127466</v>
      </c>
      <c r="E575" s="24">
        <f t="shared" si="27"/>
        <v>1.5958269929692992</v>
      </c>
    </row>
    <row r="576" spans="1:5" ht="15" customHeight="1" x14ac:dyDescent="0.2">
      <c r="A576" s="3">
        <f>'Stocks Returns'!A572</f>
        <v>43096</v>
      </c>
      <c r="B576" s="5">
        <f>SUMPRODUCT('Stocks Returns'!B572:E572,$H$10:$K$10)</f>
        <v>7.5984629436543988E-3</v>
      </c>
      <c r="C576" s="5">
        <f t="shared" si="25"/>
        <v>-7.5984629436543988E-3</v>
      </c>
      <c r="D576" s="24">
        <f t="shared" si="26"/>
        <v>1.0050941957727226</v>
      </c>
      <c r="E576" s="24">
        <f t="shared" si="27"/>
        <v>1.5995770094628836</v>
      </c>
    </row>
    <row r="577" spans="1:5" ht="15" customHeight="1" x14ac:dyDescent="0.2">
      <c r="A577" s="3">
        <f>'Stocks Returns'!A573</f>
        <v>43097</v>
      </c>
      <c r="B577" s="5">
        <f>SUMPRODUCT('Stocks Returns'!B573:E573,$H$10:$K$10)</f>
        <v>2.8270256117170402E-3</v>
      </c>
      <c r="C577" s="5">
        <f t="shared" si="25"/>
        <v>-2.8270256117170402E-3</v>
      </c>
      <c r="D577" s="24">
        <f t="shared" si="26"/>
        <v>1.0019164185096525</v>
      </c>
      <c r="E577" s="24">
        <f t="shared" si="27"/>
        <v>1.596443955691625</v>
      </c>
    </row>
    <row r="578" spans="1:5" ht="15" customHeight="1" x14ac:dyDescent="0.2">
      <c r="A578" s="3">
        <f>'Stocks Returns'!A574</f>
        <v>43098</v>
      </c>
      <c r="B578" s="5">
        <f>SUMPRODUCT('Stocks Returns'!B574:E574,$H$10:$K$10)</f>
        <v>-3.5793989045623991E-3</v>
      </c>
      <c r="C578" s="5">
        <f t="shared" si="25"/>
        <v>3.5793989045623991E-3</v>
      </c>
      <c r="D578" s="24">
        <f t="shared" si="26"/>
        <v>0.99764973978181037</v>
      </c>
      <c r="E578" s="24">
        <f t="shared" si="27"/>
        <v>1.5921736015242272</v>
      </c>
    </row>
    <row r="579" spans="1:5" ht="15" customHeight="1" x14ac:dyDescent="0.2">
      <c r="A579" s="3">
        <f>'Stocks Returns'!A575</f>
        <v>43101</v>
      </c>
      <c r="B579" s="5">
        <f>SUMPRODUCT('Stocks Returns'!B575:E575,$H$10:$K$10)</f>
        <v>0</v>
      </c>
      <c r="C579" s="5">
        <f t="shared" si="25"/>
        <v>0</v>
      </c>
      <c r="D579" s="24">
        <f t="shared" si="26"/>
        <v>1.000033619452249</v>
      </c>
      <c r="E579" s="24">
        <f t="shared" si="27"/>
        <v>1.5945685090834987</v>
      </c>
    </row>
    <row r="580" spans="1:5" ht="15" customHeight="1" x14ac:dyDescent="0.2">
      <c r="A580" s="3">
        <f>'Stocks Returns'!A576</f>
        <v>43102</v>
      </c>
      <c r="B580" s="5">
        <f>SUMPRODUCT('Stocks Returns'!B576:E576,$H$10:$K$10)</f>
        <v>7.4709014047338526E-3</v>
      </c>
      <c r="C580" s="5">
        <f t="shared" si="25"/>
        <v>-7.4709014047338526E-3</v>
      </c>
      <c r="D580" s="24">
        <f t="shared" si="26"/>
        <v>1.0050092397878017</v>
      </c>
      <c r="E580" s="24">
        <f t="shared" si="27"/>
        <v>1.5994937788629233</v>
      </c>
    </row>
    <row r="581" spans="1:5" ht="15" customHeight="1" x14ac:dyDescent="0.2">
      <c r="A581" s="3">
        <f>'Stocks Returns'!A577</f>
        <v>43103</v>
      </c>
      <c r="B581" s="5">
        <f>SUMPRODUCT('Stocks Returns'!B577:E577,$H$10:$K$10)</f>
        <v>1.0614603123893496E-2</v>
      </c>
      <c r="C581" s="5">
        <f t="shared" si="25"/>
        <v>-1.0614603123893496E-2</v>
      </c>
      <c r="D581" s="24">
        <f t="shared" si="26"/>
        <v>1.007102945132762</v>
      </c>
      <c r="E581" s="24">
        <f t="shared" si="27"/>
        <v>1.6015364545219259</v>
      </c>
    </row>
    <row r="582" spans="1:5" ht="15" customHeight="1" x14ac:dyDescent="0.2">
      <c r="A582" s="3">
        <f>'Stocks Returns'!A578</f>
        <v>43104</v>
      </c>
      <c r="B582" s="5">
        <f>SUMPRODUCT('Stocks Returns'!B578:E578,$H$10:$K$10)</f>
        <v>3.5469760667353172E-3</v>
      </c>
      <c r="C582" s="5">
        <f t="shared" ref="C582:C645" si="28">-B582</f>
        <v>-3.5469760667353172E-3</v>
      </c>
      <c r="D582" s="24">
        <f t="shared" ref="D582:D645" si="29">1+$H$13+$H$19*(B582-$H$13)</f>
        <v>1.0023959055126945</v>
      </c>
      <c r="E582" s="24">
        <f t="shared" ref="E582:E645" si="30">$H$22*D582-$H$23*D582^2-LN(1+$H$24*EXP(1-D582^3))</f>
        <v>1.5969192983266367</v>
      </c>
    </row>
    <row r="583" spans="1:5" ht="15" customHeight="1" x14ac:dyDescent="0.2">
      <c r="A583" s="3">
        <f>'Stocks Returns'!A579</f>
        <v>43105</v>
      </c>
      <c r="B583" s="5">
        <f>SUMPRODUCT('Stocks Returns'!B579:E579,$H$10:$K$10)</f>
        <v>2.122621986877065E-2</v>
      </c>
      <c r="C583" s="5">
        <f t="shared" si="28"/>
        <v>-2.122621986877065E-2</v>
      </c>
      <c r="D583" s="24">
        <f t="shared" si="29"/>
        <v>1.0141702818848501</v>
      </c>
      <c r="E583" s="24">
        <f t="shared" si="30"/>
        <v>1.608299770222291</v>
      </c>
    </row>
    <row r="584" spans="1:5" ht="15" customHeight="1" x14ac:dyDescent="0.2">
      <c r="A584" s="3">
        <f>'Stocks Returns'!A580</f>
        <v>43108</v>
      </c>
      <c r="B584" s="5">
        <f>SUMPRODUCT('Stocks Returns'!B580:E580,$H$10:$K$10)</f>
        <v>4.0206977331423872E-3</v>
      </c>
      <c r="C584" s="5">
        <f t="shared" si="28"/>
        <v>-4.0206977331423872E-3</v>
      </c>
      <c r="D584" s="24">
        <f t="shared" si="29"/>
        <v>1.0027114041425218</v>
      </c>
      <c r="E584" s="24">
        <f t="shared" si="30"/>
        <v>1.597231566009246</v>
      </c>
    </row>
    <row r="585" spans="1:5" ht="15" customHeight="1" x14ac:dyDescent="0.2">
      <c r="A585" s="3">
        <f>'Stocks Returns'!A581</f>
        <v>43109</v>
      </c>
      <c r="B585" s="5">
        <f>SUMPRODUCT('Stocks Returns'!B581:E581,$H$10:$K$10)</f>
        <v>-1.8314339567646306E-3</v>
      </c>
      <c r="C585" s="5">
        <f t="shared" si="28"/>
        <v>1.8314339567646306E-3</v>
      </c>
      <c r="D585" s="24">
        <f t="shared" si="29"/>
        <v>0.99881388443704366</v>
      </c>
      <c r="E585" s="24">
        <f t="shared" si="30"/>
        <v>1.5933459648127413</v>
      </c>
    </row>
    <row r="586" spans="1:5" ht="15" customHeight="1" x14ac:dyDescent="0.2">
      <c r="A586" s="3">
        <f>'Stocks Returns'!A582</f>
        <v>43110</v>
      </c>
      <c r="B586" s="5">
        <f>SUMPRODUCT('Stocks Returns'!B582:E582,$H$10:$K$10)</f>
        <v>-3.1349635300655905E-3</v>
      </c>
      <c r="C586" s="5">
        <f t="shared" si="28"/>
        <v>3.1349635300655905E-3</v>
      </c>
      <c r="D586" s="24">
        <f t="shared" si="29"/>
        <v>0.99794573374122519</v>
      </c>
      <c r="E586" s="24">
        <f t="shared" si="30"/>
        <v>1.5924721971645635</v>
      </c>
    </row>
    <row r="587" spans="1:5" ht="15" customHeight="1" x14ac:dyDescent="0.2">
      <c r="A587" s="3">
        <f>'Stocks Returns'!A583</f>
        <v>43111</v>
      </c>
      <c r="B587" s="5">
        <f>SUMPRODUCT('Stocks Returns'!B583:E583,$H$10:$K$10)</f>
        <v>7.9441320786771703E-3</v>
      </c>
      <c r="C587" s="5">
        <f t="shared" si="28"/>
        <v>-7.9441320786771703E-3</v>
      </c>
      <c r="D587" s="24">
        <f t="shared" si="29"/>
        <v>1.005324411416648</v>
      </c>
      <c r="E587" s="24">
        <f t="shared" si="30"/>
        <v>1.5998024030076547</v>
      </c>
    </row>
    <row r="588" spans="1:5" ht="15" customHeight="1" x14ac:dyDescent="0.2">
      <c r="A588" s="3">
        <f>'Stocks Returns'!A584</f>
        <v>43112</v>
      </c>
      <c r="B588" s="5">
        <f>SUMPRODUCT('Stocks Returns'!B584:E584,$H$10:$K$10)</f>
        <v>3.6867173371271456E-3</v>
      </c>
      <c r="C588" s="5">
        <f t="shared" si="28"/>
        <v>-3.6867173371271456E-3</v>
      </c>
      <c r="D588" s="24">
        <f t="shared" si="29"/>
        <v>1.0024889731987756</v>
      </c>
      <c r="E588" s="24">
        <f t="shared" si="30"/>
        <v>1.5970114545407101</v>
      </c>
    </row>
    <row r="589" spans="1:5" ht="15" customHeight="1" x14ac:dyDescent="0.2">
      <c r="A589" s="3">
        <f>'Stocks Returns'!A585</f>
        <v>43115</v>
      </c>
      <c r="B589" s="5">
        <f>SUMPRODUCT('Stocks Returns'!B585:E585,$H$10:$K$10)</f>
        <v>0</v>
      </c>
      <c r="C589" s="5">
        <f t="shared" si="28"/>
        <v>0</v>
      </c>
      <c r="D589" s="24">
        <f t="shared" si="29"/>
        <v>1.000033619452249</v>
      </c>
      <c r="E589" s="24">
        <f t="shared" si="30"/>
        <v>1.5945685090834987</v>
      </c>
    </row>
    <row r="590" spans="1:5" ht="15" customHeight="1" x14ac:dyDescent="0.2">
      <c r="A590" s="3">
        <f>'Stocks Returns'!A586</f>
        <v>43116</v>
      </c>
      <c r="B590" s="5">
        <f>SUMPRODUCT('Stocks Returns'!B586:E586,$H$10:$K$10)</f>
        <v>2.0219092553469689E-3</v>
      </c>
      <c r="C590" s="5">
        <f t="shared" si="28"/>
        <v>-2.0219092553469689E-3</v>
      </c>
      <c r="D590" s="24">
        <f t="shared" si="29"/>
        <v>1.0013802110163099</v>
      </c>
      <c r="E590" s="24">
        <f t="shared" si="30"/>
        <v>1.5959112894360379</v>
      </c>
    </row>
    <row r="591" spans="1:5" ht="15" customHeight="1" x14ac:dyDescent="0.2">
      <c r="A591" s="3">
        <f>'Stocks Returns'!A587</f>
        <v>43117</v>
      </c>
      <c r="B591" s="5">
        <f>SUMPRODUCT('Stocks Returns'!B587:E587,$H$10:$K$10)</f>
        <v>1.5230369280940627E-2</v>
      </c>
      <c r="C591" s="5">
        <f t="shared" si="28"/>
        <v>-1.5230369280940627E-2</v>
      </c>
      <c r="D591" s="24">
        <f t="shared" si="29"/>
        <v>1.0101770453933554</v>
      </c>
      <c r="E591" s="24">
        <f t="shared" si="30"/>
        <v>1.6045033830531727</v>
      </c>
    </row>
    <row r="592" spans="1:5" ht="15" customHeight="1" x14ac:dyDescent="0.2">
      <c r="A592" s="3">
        <f>'Stocks Returns'!A588</f>
        <v>43118</v>
      </c>
      <c r="B592" s="5">
        <f>SUMPRODUCT('Stocks Returns'!B588:E588,$H$10:$K$10)</f>
        <v>9.7772493590029697E-3</v>
      </c>
      <c r="C592" s="5">
        <f t="shared" si="28"/>
        <v>-9.7772493590029697E-3</v>
      </c>
      <c r="D592" s="24">
        <f t="shared" si="29"/>
        <v>1.0065452675253448</v>
      </c>
      <c r="E592" s="24">
        <f t="shared" si="30"/>
        <v>1.6009941037453597</v>
      </c>
    </row>
    <row r="593" spans="1:5" ht="15" customHeight="1" x14ac:dyDescent="0.2">
      <c r="A593" s="3">
        <f>'Stocks Returns'!A589</f>
        <v>43119</v>
      </c>
      <c r="B593" s="5">
        <f>SUMPRODUCT('Stocks Returns'!B589:E589,$H$10:$K$10)</f>
        <v>-2.6857518771562371E-3</v>
      </c>
      <c r="C593" s="5">
        <f t="shared" si="28"/>
        <v>2.6857518771562371E-3</v>
      </c>
      <c r="D593" s="24">
        <f t="shared" si="29"/>
        <v>0.99824490870206284</v>
      </c>
      <c r="E593" s="24">
        <f t="shared" si="30"/>
        <v>1.5927736471073763</v>
      </c>
    </row>
    <row r="594" spans="1:5" ht="15" customHeight="1" x14ac:dyDescent="0.2">
      <c r="A594" s="3">
        <f>'Stocks Returns'!A590</f>
        <v>43122</v>
      </c>
      <c r="B594" s="5">
        <f>SUMPRODUCT('Stocks Returns'!B590:E590,$H$10:$K$10)</f>
        <v>1.3211879362539472E-2</v>
      </c>
      <c r="C594" s="5">
        <f t="shared" si="28"/>
        <v>-1.3211879362539472E-2</v>
      </c>
      <c r="D594" s="24">
        <f t="shared" si="29"/>
        <v>1.0088327311077001</v>
      </c>
      <c r="E594" s="24">
        <f t="shared" si="30"/>
        <v>1.6032106674567326</v>
      </c>
    </row>
    <row r="595" spans="1:5" ht="15" customHeight="1" x14ac:dyDescent="0.2">
      <c r="A595" s="3">
        <f>'Stocks Returns'!A591</f>
        <v>43123</v>
      </c>
      <c r="B595" s="5">
        <f>SUMPRODUCT('Stocks Returns'!B591:E591,$H$10:$K$10)</f>
        <v>2.0171140011042846E-3</v>
      </c>
      <c r="C595" s="5">
        <f t="shared" si="28"/>
        <v>-2.0171140011042846E-3</v>
      </c>
      <c r="D595" s="24">
        <f t="shared" si="29"/>
        <v>1.0013770173769843</v>
      </c>
      <c r="E595" s="24">
        <f t="shared" si="30"/>
        <v>1.5959081134321913</v>
      </c>
    </row>
    <row r="596" spans="1:5" ht="15" customHeight="1" x14ac:dyDescent="0.2">
      <c r="A596" s="3">
        <f>'Stocks Returns'!A592</f>
        <v>43124</v>
      </c>
      <c r="B596" s="5">
        <f>SUMPRODUCT('Stocks Returns'!B592:E592,$H$10:$K$10)</f>
        <v>-4.8542336120300173E-3</v>
      </c>
      <c r="C596" s="5">
        <f t="shared" si="28"/>
        <v>4.8542336120300173E-3</v>
      </c>
      <c r="D596" s="24">
        <f t="shared" si="29"/>
        <v>0.99680069986663689</v>
      </c>
      <c r="E596" s="24">
        <f t="shared" si="30"/>
        <v>1.5913151643336665</v>
      </c>
    </row>
    <row r="597" spans="1:5" ht="15" customHeight="1" x14ac:dyDescent="0.2">
      <c r="A597" s="3">
        <f>'Stocks Returns'!A593</f>
        <v>43125</v>
      </c>
      <c r="B597" s="5">
        <f>SUMPRODUCT('Stocks Returns'!B593:E593,$H$10:$K$10)</f>
        <v>7.6915658333456989E-4</v>
      </c>
      <c r="C597" s="5">
        <f t="shared" si="28"/>
        <v>-7.6915658333456989E-4</v>
      </c>
      <c r="D597" s="24">
        <f t="shared" si="29"/>
        <v>1.0005458777367497</v>
      </c>
      <c r="E597" s="24">
        <f t="shared" si="30"/>
        <v>1.5950801734466586</v>
      </c>
    </row>
    <row r="598" spans="1:5" ht="15" customHeight="1" x14ac:dyDescent="0.2">
      <c r="A598" s="3">
        <f>'Stocks Returns'!A594</f>
        <v>43126</v>
      </c>
      <c r="B598" s="5">
        <f>SUMPRODUCT('Stocks Returns'!B594:E594,$H$10:$K$10)</f>
        <v>1.3853039353562656E-2</v>
      </c>
      <c r="C598" s="5">
        <f t="shared" si="28"/>
        <v>-1.3853039353562656E-2</v>
      </c>
      <c r="D598" s="24">
        <f t="shared" si="29"/>
        <v>1.0092597436617217</v>
      </c>
      <c r="E598" s="24">
        <f t="shared" si="30"/>
        <v>1.6036220882731436</v>
      </c>
    </row>
    <row r="599" spans="1:5" ht="15" customHeight="1" x14ac:dyDescent="0.2">
      <c r="A599" s="3">
        <f>'Stocks Returns'!A595</f>
        <v>43129</v>
      </c>
      <c r="B599" s="5">
        <f>SUMPRODUCT('Stocks Returns'!B595:E595,$H$10:$K$10)</f>
        <v>-1.0238303253265274E-2</v>
      </c>
      <c r="C599" s="5">
        <f t="shared" si="28"/>
        <v>1.0238303253265274E-2</v>
      </c>
      <c r="D599" s="24">
        <f t="shared" si="29"/>
        <v>0.99321490948557423</v>
      </c>
      <c r="E599" s="24">
        <f t="shared" si="30"/>
        <v>1.5876581420585449</v>
      </c>
    </row>
    <row r="600" spans="1:5" ht="15" customHeight="1" x14ac:dyDescent="0.2">
      <c r="A600" s="3">
        <f>'Stocks Returns'!A596</f>
        <v>43130</v>
      </c>
      <c r="B600" s="5">
        <f>SUMPRODUCT('Stocks Returns'!B596:E596,$H$10:$K$10)</f>
        <v>-1.1522093139565131E-2</v>
      </c>
      <c r="C600" s="5">
        <f t="shared" si="28"/>
        <v>1.1522093139565131E-2</v>
      </c>
      <c r="D600" s="24">
        <f t="shared" si="29"/>
        <v>0.99235990542129848</v>
      </c>
      <c r="E600" s="24">
        <f t="shared" si="30"/>
        <v>1.586778648380279</v>
      </c>
    </row>
    <row r="601" spans="1:5" ht="15" customHeight="1" x14ac:dyDescent="0.2">
      <c r="A601" s="3">
        <f>'Stocks Returns'!A597</f>
        <v>43131</v>
      </c>
      <c r="B601" s="5">
        <f>SUMPRODUCT('Stocks Returns'!B597:E597,$H$10:$K$10)</f>
        <v>5.1044388111265004E-3</v>
      </c>
      <c r="C601" s="5">
        <f t="shared" si="28"/>
        <v>-5.1044388111265004E-3</v>
      </c>
      <c r="D601" s="24">
        <f t="shared" si="29"/>
        <v>1.0034331757004591</v>
      </c>
      <c r="E601" s="24">
        <f t="shared" si="30"/>
        <v>1.5979444401899117</v>
      </c>
    </row>
    <row r="602" spans="1:5" ht="15" customHeight="1" x14ac:dyDescent="0.2">
      <c r="A602" s="3">
        <f>'Stocks Returns'!A598</f>
        <v>43132</v>
      </c>
      <c r="B602" s="5">
        <f>SUMPRODUCT('Stocks Returns'!B598:E598,$H$10:$K$10)</f>
        <v>9.5145203415612813E-3</v>
      </c>
      <c r="C602" s="5">
        <f t="shared" si="28"/>
        <v>-9.5145203415612813E-3</v>
      </c>
      <c r="D602" s="24">
        <f t="shared" si="29"/>
        <v>1.0063702899997287</v>
      </c>
      <c r="E602" s="24">
        <f t="shared" si="30"/>
        <v>1.6008236753507898</v>
      </c>
    </row>
    <row r="603" spans="1:5" ht="15" customHeight="1" x14ac:dyDescent="0.2">
      <c r="A603" s="3">
        <f>'Stocks Returns'!A599</f>
        <v>43133</v>
      </c>
      <c r="B603" s="5">
        <f>SUMPRODUCT('Stocks Returns'!B599:E599,$H$10:$K$10)</f>
        <v>-3.4988066207986501E-2</v>
      </c>
      <c r="C603" s="5">
        <f t="shared" si="28"/>
        <v>3.4988066207986501E-2</v>
      </c>
      <c r="D603" s="24">
        <f t="shared" si="29"/>
        <v>0.97673156735772992</v>
      </c>
      <c r="E603" s="24">
        <f t="shared" si="30"/>
        <v>1.5702002850833499</v>
      </c>
    </row>
    <row r="604" spans="1:5" ht="15" customHeight="1" x14ac:dyDescent="0.2">
      <c r="A604" s="3">
        <f>'Stocks Returns'!A600</f>
        <v>43136</v>
      </c>
      <c r="B604" s="5">
        <f>SUMPRODUCT('Stocks Returns'!B600:E600,$H$10:$K$10)</f>
        <v>-3.8693874468811444E-2</v>
      </c>
      <c r="C604" s="5">
        <f t="shared" si="28"/>
        <v>3.8693874468811444E-2</v>
      </c>
      <c r="D604" s="24">
        <f t="shared" si="29"/>
        <v>0.9742634990560205</v>
      </c>
      <c r="E604" s="24">
        <f t="shared" si="30"/>
        <v>1.567496186962573</v>
      </c>
    </row>
    <row r="605" spans="1:5" ht="15" customHeight="1" x14ac:dyDescent="0.2">
      <c r="A605" s="3">
        <f>'Stocks Returns'!A601</f>
        <v>43137</v>
      </c>
      <c r="B605" s="5">
        <f>SUMPRODUCT('Stocks Returns'!B601:E601,$H$10:$K$10)</f>
        <v>3.1202697865942149E-2</v>
      </c>
      <c r="C605" s="5">
        <f t="shared" si="28"/>
        <v>-3.1202697865942149E-2</v>
      </c>
      <c r="D605" s="24">
        <f t="shared" si="29"/>
        <v>1.0208146162309664</v>
      </c>
      <c r="E605" s="24">
        <f t="shared" si="30"/>
        <v>1.6144709152024197</v>
      </c>
    </row>
    <row r="606" spans="1:5" ht="15" customHeight="1" x14ac:dyDescent="0.2">
      <c r="A606" s="3">
        <f>'Stocks Returns'!A602</f>
        <v>43138</v>
      </c>
      <c r="B606" s="5">
        <f>SUMPRODUCT('Stocks Returns'!B602:E602,$H$10:$K$10)</f>
        <v>-1.5022225770419147E-2</v>
      </c>
      <c r="C606" s="5">
        <f t="shared" si="28"/>
        <v>1.5022225770419147E-2</v>
      </c>
      <c r="D606" s="24">
        <f t="shared" si="29"/>
        <v>0.9900288170891498</v>
      </c>
      <c r="E606" s="24">
        <f t="shared" si="30"/>
        <v>1.5843661775862981</v>
      </c>
    </row>
    <row r="607" spans="1:5" ht="15" customHeight="1" x14ac:dyDescent="0.2">
      <c r="A607" s="3">
        <f>'Stocks Returns'!A603</f>
        <v>43139</v>
      </c>
      <c r="B607" s="5">
        <f>SUMPRODUCT('Stocks Returns'!B603:E603,$H$10:$K$10)</f>
        <v>-4.6825059544051084E-2</v>
      </c>
      <c r="C607" s="5">
        <f t="shared" si="28"/>
        <v>4.6825059544051084E-2</v>
      </c>
      <c r="D607" s="24">
        <f t="shared" si="29"/>
        <v>0.96884812979591084</v>
      </c>
      <c r="E607" s="24">
        <f t="shared" si="30"/>
        <v>1.5614820189910361</v>
      </c>
    </row>
    <row r="608" spans="1:5" ht="15" customHeight="1" x14ac:dyDescent="0.2">
      <c r="A608" s="3">
        <f>'Stocks Returns'!A604</f>
        <v>43140</v>
      </c>
      <c r="B608" s="5">
        <f>SUMPRODUCT('Stocks Returns'!B604:E604,$H$10:$K$10)</f>
        <v>2.0654738207273857E-2</v>
      </c>
      <c r="C608" s="5">
        <f t="shared" si="28"/>
        <v>-2.0654738207273857E-2</v>
      </c>
      <c r="D608" s="24">
        <f t="shared" si="29"/>
        <v>1.0137896750982933</v>
      </c>
      <c r="E608" s="24">
        <f t="shared" si="30"/>
        <v>1.6079407461245059</v>
      </c>
    </row>
    <row r="609" spans="1:5" ht="15" customHeight="1" x14ac:dyDescent="0.2">
      <c r="A609" s="3">
        <f>'Stocks Returns'!A605</f>
        <v>43143</v>
      </c>
      <c r="B609" s="5">
        <f>SUMPRODUCT('Stocks Returns'!B605:E605,$H$10:$K$10)</f>
        <v>1.9254293682068765E-2</v>
      </c>
      <c r="C609" s="5">
        <f t="shared" si="28"/>
        <v>-1.9254293682068765E-2</v>
      </c>
      <c r="D609" s="24">
        <f t="shared" si="29"/>
        <v>1.0128569790445068</v>
      </c>
      <c r="E609" s="24">
        <f t="shared" si="30"/>
        <v>1.6070584225238544</v>
      </c>
    </row>
    <row r="610" spans="1:5" ht="15" customHeight="1" x14ac:dyDescent="0.2">
      <c r="A610" s="3">
        <f>'Stocks Returns'!A606</f>
        <v>43144</v>
      </c>
      <c r="B610" s="5">
        <f>SUMPRODUCT('Stocks Returns'!B606:E606,$H$10:$K$10)</f>
        <v>-4.3308486598906196E-3</v>
      </c>
      <c r="C610" s="5">
        <f t="shared" si="28"/>
        <v>4.3308486598906196E-3</v>
      </c>
      <c r="D610" s="24">
        <f t="shared" si="29"/>
        <v>0.99714927424476174</v>
      </c>
      <c r="E610" s="24">
        <f t="shared" si="30"/>
        <v>1.5916679437232364</v>
      </c>
    </row>
    <row r="611" spans="1:5" ht="15" customHeight="1" x14ac:dyDescent="0.2">
      <c r="A611" s="3">
        <f>'Stocks Returns'!A607</f>
        <v>43145</v>
      </c>
      <c r="B611" s="5">
        <f>SUMPRODUCT('Stocks Returns'!B607:E607,$H$10:$K$10)</f>
        <v>2.0484427521683928E-2</v>
      </c>
      <c r="C611" s="5">
        <f t="shared" si="28"/>
        <v>-2.0484427521683928E-2</v>
      </c>
      <c r="D611" s="24">
        <f t="shared" si="29"/>
        <v>1.0136762481816903</v>
      </c>
      <c r="E611" s="24">
        <f t="shared" si="30"/>
        <v>1.6078336359856009</v>
      </c>
    </row>
    <row r="612" spans="1:5" ht="15" customHeight="1" x14ac:dyDescent="0.2">
      <c r="A612" s="3">
        <f>'Stocks Returns'!A608</f>
        <v>43146</v>
      </c>
      <c r="B612" s="5">
        <f>SUMPRODUCT('Stocks Returns'!B608:E608,$H$10:$K$10)</f>
        <v>1.0886748070430533E-2</v>
      </c>
      <c r="C612" s="5">
        <f t="shared" si="28"/>
        <v>-1.0886748070430533E-2</v>
      </c>
      <c r="D612" s="24">
        <f t="shared" si="29"/>
        <v>1.0072841936671557</v>
      </c>
      <c r="E612" s="24">
        <f t="shared" si="30"/>
        <v>1.6017124501331019</v>
      </c>
    </row>
    <row r="613" spans="1:5" ht="15" customHeight="1" x14ac:dyDescent="0.2">
      <c r="A613" s="3">
        <f>'Stocks Returns'!A609</f>
        <v>43147</v>
      </c>
      <c r="B613" s="5">
        <f>SUMPRODUCT('Stocks Returns'!B609:E609,$H$10:$K$10)</f>
        <v>-1.6158001320962501E-3</v>
      </c>
      <c r="C613" s="5">
        <f t="shared" si="28"/>
        <v>1.6158001320962501E-3</v>
      </c>
      <c r="D613" s="24">
        <f t="shared" si="29"/>
        <v>0.9989574965642728</v>
      </c>
      <c r="E613" s="24">
        <f t="shared" si="30"/>
        <v>1.5934902163394633</v>
      </c>
    </row>
    <row r="614" spans="1:5" ht="15" customHeight="1" x14ac:dyDescent="0.2">
      <c r="A614" s="3">
        <f>'Stocks Returns'!A610</f>
        <v>43150</v>
      </c>
      <c r="B614" s="5">
        <f>SUMPRODUCT('Stocks Returns'!B610:E610,$H$10:$K$10)</f>
        <v>0</v>
      </c>
      <c r="C614" s="5">
        <f t="shared" si="28"/>
        <v>0</v>
      </c>
      <c r="D614" s="24">
        <f t="shared" si="29"/>
        <v>1.000033619452249</v>
      </c>
      <c r="E614" s="24">
        <f t="shared" si="30"/>
        <v>1.5945685090834987</v>
      </c>
    </row>
    <row r="615" spans="1:5" ht="15" customHeight="1" x14ac:dyDescent="0.2">
      <c r="A615" s="3">
        <f>'Stocks Returns'!A611</f>
        <v>43151</v>
      </c>
      <c r="B615" s="5">
        <f>SUMPRODUCT('Stocks Returns'!B611:E611,$H$10:$K$10)</f>
        <v>3.3954061479280363E-3</v>
      </c>
      <c r="C615" s="5">
        <f t="shared" si="28"/>
        <v>-3.3954061479280363E-3</v>
      </c>
      <c r="D615" s="24">
        <f t="shared" si="29"/>
        <v>1.002294959946769</v>
      </c>
      <c r="E615" s="24">
        <f t="shared" si="30"/>
        <v>1.5968193020285697</v>
      </c>
    </row>
    <row r="616" spans="1:5" ht="15" customHeight="1" x14ac:dyDescent="0.2">
      <c r="A616" s="3">
        <f>'Stocks Returns'!A612</f>
        <v>43152</v>
      </c>
      <c r="B616" s="5">
        <f>SUMPRODUCT('Stocks Returns'!B612:E612,$H$10:$K$10)</f>
        <v>-1.2355932006124073E-2</v>
      </c>
      <c r="C616" s="5">
        <f t="shared" si="28"/>
        <v>1.2355932006124073E-2</v>
      </c>
      <c r="D616" s="24">
        <f t="shared" si="29"/>
        <v>0.99180456873617029</v>
      </c>
      <c r="E616" s="24">
        <f t="shared" si="30"/>
        <v>1.5862058624384252</v>
      </c>
    </row>
    <row r="617" spans="1:5" ht="15" customHeight="1" x14ac:dyDescent="0.2">
      <c r="A617" s="3">
        <f>'Stocks Returns'!A613</f>
        <v>43153</v>
      </c>
      <c r="B617" s="5">
        <f>SUMPRODUCT('Stocks Returns'!B613:E613,$H$10:$K$10)</f>
        <v>-7.1552790344843031E-4</v>
      </c>
      <c r="C617" s="5">
        <f t="shared" si="28"/>
        <v>7.1552790344843031E-4</v>
      </c>
      <c r="D617" s="24">
        <f t="shared" si="29"/>
        <v>0.99955707786855219</v>
      </c>
      <c r="E617" s="24">
        <f t="shared" si="30"/>
        <v>1.5940915775161992</v>
      </c>
    </row>
    <row r="618" spans="1:5" ht="15" customHeight="1" x14ac:dyDescent="0.2">
      <c r="A618" s="3">
        <f>'Stocks Returns'!A614</f>
        <v>43154</v>
      </c>
      <c r="B618" s="5">
        <f>SUMPRODUCT('Stocks Returns'!B614:E614,$H$10:$K$10)</f>
        <v>2.0352770040070987E-2</v>
      </c>
      <c r="C618" s="5">
        <f t="shared" si="28"/>
        <v>-2.0352770040070987E-2</v>
      </c>
      <c r="D618" s="24">
        <f t="shared" si="29"/>
        <v>1.0135885642989362</v>
      </c>
      <c r="E618" s="24">
        <f t="shared" si="30"/>
        <v>1.6077507990023281</v>
      </c>
    </row>
    <row r="619" spans="1:5" ht="15" customHeight="1" x14ac:dyDescent="0.2">
      <c r="A619" s="3">
        <f>'Stocks Returns'!A615</f>
        <v>43157</v>
      </c>
      <c r="B619" s="5">
        <f>SUMPRODUCT('Stocks Returns'!B615:E615,$H$10:$K$10)</f>
        <v>1.3610172831690175E-2</v>
      </c>
      <c r="C619" s="5">
        <f t="shared" si="28"/>
        <v>-1.3610172831690175E-2</v>
      </c>
      <c r="D619" s="24">
        <f t="shared" si="29"/>
        <v>1.0090979945581546</v>
      </c>
      <c r="E619" s="24">
        <f t="shared" si="30"/>
        <v>1.6034663325771661</v>
      </c>
    </row>
    <row r="620" spans="1:5" ht="15" customHeight="1" x14ac:dyDescent="0.2">
      <c r="A620" s="3">
        <f>'Stocks Returns'!A616</f>
        <v>43158</v>
      </c>
      <c r="B620" s="5">
        <f>SUMPRODUCT('Stocks Returns'!B616:E616,$H$10:$K$10)</f>
        <v>-5.2683369161754872E-3</v>
      </c>
      <c r="C620" s="5">
        <f t="shared" si="28"/>
        <v>5.2683369161754872E-3</v>
      </c>
      <c r="D620" s="24">
        <f t="shared" si="29"/>
        <v>0.99652490706607599</v>
      </c>
      <c r="E620" s="24">
        <f t="shared" si="30"/>
        <v>1.5910357023095172</v>
      </c>
    </row>
    <row r="621" spans="1:5" ht="15" customHeight="1" x14ac:dyDescent="0.2">
      <c r="A621" s="3">
        <f>'Stocks Returns'!A617</f>
        <v>43159</v>
      </c>
      <c r="B621" s="5">
        <f>SUMPRODUCT('Stocks Returns'!B617:E617,$H$10:$K$10)</f>
        <v>-2.4778051878206193E-3</v>
      </c>
      <c r="C621" s="5">
        <f t="shared" si="28"/>
        <v>2.4778051878206193E-3</v>
      </c>
      <c r="D621" s="24">
        <f t="shared" si="29"/>
        <v>0.9983834011971604</v>
      </c>
      <c r="E621" s="24">
        <f t="shared" si="30"/>
        <v>1.5929130719358304</v>
      </c>
    </row>
    <row r="622" spans="1:5" ht="15" customHeight="1" x14ac:dyDescent="0.2">
      <c r="A622" s="3">
        <f>'Stocks Returns'!A618</f>
        <v>43160</v>
      </c>
      <c r="B622" s="5">
        <f>SUMPRODUCT('Stocks Returns'!B618:E618,$H$10:$K$10)</f>
        <v>-1.7852366565590271E-2</v>
      </c>
      <c r="C622" s="5">
        <f t="shared" si="28"/>
        <v>1.7852366565590271E-2</v>
      </c>
      <c r="D622" s="24">
        <f t="shared" si="29"/>
        <v>0.98814394331956579</v>
      </c>
      <c r="E622" s="24">
        <f t="shared" si="30"/>
        <v>1.5823999165698317</v>
      </c>
    </row>
    <row r="623" spans="1:5" ht="15" customHeight="1" x14ac:dyDescent="0.2">
      <c r="A623" s="3">
        <f>'Stocks Returns'!A619</f>
        <v>43161</v>
      </c>
      <c r="B623" s="5">
        <f>SUMPRODUCT('Stocks Returns'!B619:E619,$H$10:$K$10)</f>
        <v>5.978940501120176E-3</v>
      </c>
      <c r="C623" s="5">
        <f t="shared" si="28"/>
        <v>-5.978940501120176E-3</v>
      </c>
      <c r="D623" s="24">
        <f t="shared" si="29"/>
        <v>1.0040155938259949</v>
      </c>
      <c r="E623" s="24">
        <f t="shared" si="30"/>
        <v>1.5985181492881912</v>
      </c>
    </row>
    <row r="624" spans="1:5" ht="15" customHeight="1" x14ac:dyDescent="0.2">
      <c r="A624" s="3">
        <f>'Stocks Returns'!A620</f>
        <v>43164</v>
      </c>
      <c r="B624" s="5">
        <f>SUMPRODUCT('Stocks Returns'!B620:E620,$H$10:$K$10)</f>
        <v>1.2513602609730579E-2</v>
      </c>
      <c r="C624" s="5">
        <f t="shared" si="28"/>
        <v>-1.2513602609730579E-2</v>
      </c>
      <c r="D624" s="24">
        <f t="shared" si="29"/>
        <v>1.0083676787903295</v>
      </c>
      <c r="E624" s="24">
        <f t="shared" si="30"/>
        <v>1.6027617514166508</v>
      </c>
    </row>
    <row r="625" spans="1:5" ht="15" customHeight="1" x14ac:dyDescent="0.2">
      <c r="A625" s="3">
        <f>'Stocks Returns'!A621</f>
        <v>43165</v>
      </c>
      <c r="B625" s="5">
        <f>SUMPRODUCT('Stocks Returns'!B621:E621,$H$10:$K$10)</f>
        <v>-2.9759299671708829E-3</v>
      </c>
      <c r="C625" s="5">
        <f t="shared" si="28"/>
        <v>2.9759299671708829E-3</v>
      </c>
      <c r="D625" s="24">
        <f t="shared" si="29"/>
        <v>0.99805165009411312</v>
      </c>
      <c r="E625" s="24">
        <f t="shared" si="30"/>
        <v>1.5925789597066164</v>
      </c>
    </row>
    <row r="626" spans="1:5" ht="15" customHeight="1" x14ac:dyDescent="0.2">
      <c r="A626" s="3">
        <f>'Stocks Returns'!A622</f>
        <v>43166</v>
      </c>
      <c r="B626" s="5">
        <f>SUMPRODUCT('Stocks Returns'!B622:E622,$H$10:$K$10)</f>
        <v>4.3384271199853339E-3</v>
      </c>
      <c r="C626" s="5">
        <f t="shared" si="28"/>
        <v>-4.3384271199853339E-3</v>
      </c>
      <c r="D626" s="24">
        <f t="shared" si="29"/>
        <v>1.0029230119141592</v>
      </c>
      <c r="E626" s="24">
        <f t="shared" si="30"/>
        <v>1.5974407824796342</v>
      </c>
    </row>
    <row r="627" spans="1:5" ht="15" customHeight="1" x14ac:dyDescent="0.2">
      <c r="A627" s="3">
        <f>'Stocks Returns'!A623</f>
        <v>43167</v>
      </c>
      <c r="B627" s="5">
        <f>SUMPRODUCT('Stocks Returns'!B623:E623,$H$10:$K$10)</f>
        <v>2.331250964881528E-3</v>
      </c>
      <c r="C627" s="5">
        <f t="shared" si="28"/>
        <v>-2.331250964881528E-3</v>
      </c>
      <c r="D627" s="24">
        <f t="shared" si="29"/>
        <v>1.0015862325948599</v>
      </c>
      <c r="E627" s="24">
        <f t="shared" si="30"/>
        <v>1.596116086894817</v>
      </c>
    </row>
    <row r="628" spans="1:5" ht="15" customHeight="1" x14ac:dyDescent="0.2">
      <c r="A628" s="3">
        <f>'Stocks Returns'!A624</f>
        <v>43168</v>
      </c>
      <c r="B628" s="5">
        <f>SUMPRODUCT('Stocks Returns'!B624:E624,$H$10:$K$10)</f>
        <v>2.1242280594795146E-2</v>
      </c>
      <c r="C628" s="5">
        <f t="shared" si="28"/>
        <v>-2.1242280594795146E-2</v>
      </c>
      <c r="D628" s="24">
        <f t="shared" si="29"/>
        <v>1.0141809783283824</v>
      </c>
      <c r="E628" s="24">
        <f t="shared" si="30"/>
        <v>1.6083098515051071</v>
      </c>
    </row>
    <row r="629" spans="1:5" ht="15" customHeight="1" x14ac:dyDescent="0.2">
      <c r="A629" s="3">
        <f>'Stocks Returns'!A625</f>
        <v>43171</v>
      </c>
      <c r="B629" s="5">
        <f>SUMPRODUCT('Stocks Returns'!B625:E625,$H$10:$K$10)</f>
        <v>-2.2485638371887336E-4</v>
      </c>
      <c r="C629" s="5">
        <f t="shared" si="28"/>
        <v>2.2485638371887336E-4</v>
      </c>
      <c r="D629" s="24">
        <f t="shared" si="29"/>
        <v>0.99988386510069216</v>
      </c>
      <c r="E629" s="24">
        <f t="shared" si="30"/>
        <v>1.5944187300199866</v>
      </c>
    </row>
    <row r="630" spans="1:5" ht="15" customHeight="1" x14ac:dyDescent="0.2">
      <c r="A630" s="3">
        <f>'Stocks Returns'!A626</f>
        <v>43172</v>
      </c>
      <c r="B630" s="5">
        <f>SUMPRODUCT('Stocks Returns'!B626:E626,$H$10:$K$10)</f>
        <v>-1.0142925689353464E-2</v>
      </c>
      <c r="C630" s="5">
        <f t="shared" si="28"/>
        <v>1.0142925689353464E-2</v>
      </c>
      <c r="D630" s="24">
        <f t="shared" si="29"/>
        <v>0.9932784309431395</v>
      </c>
      <c r="E630" s="24">
        <f t="shared" si="30"/>
        <v>1.5877233678867573</v>
      </c>
    </row>
    <row r="631" spans="1:5" ht="15" customHeight="1" x14ac:dyDescent="0.2">
      <c r="A631" s="3">
        <f>'Stocks Returns'!A627</f>
        <v>43173</v>
      </c>
      <c r="B631" s="5">
        <f>SUMPRODUCT('Stocks Returns'!B627:E627,$H$10:$K$10)</f>
        <v>-5.4113679247056335E-3</v>
      </c>
      <c r="C631" s="5">
        <f t="shared" si="28"/>
        <v>5.4113679247056335E-3</v>
      </c>
      <c r="D631" s="24">
        <f t="shared" si="29"/>
        <v>0.99642964841439496</v>
      </c>
      <c r="E631" s="24">
        <f t="shared" si="30"/>
        <v>1.5909391061004645</v>
      </c>
    </row>
    <row r="632" spans="1:5" ht="15" customHeight="1" x14ac:dyDescent="0.2">
      <c r="A632" s="3">
        <f>'Stocks Returns'!A628</f>
        <v>43174</v>
      </c>
      <c r="B632" s="5">
        <f>SUMPRODUCT('Stocks Returns'!B628:E628,$H$10:$K$10)</f>
        <v>6.2668115373430084E-3</v>
      </c>
      <c r="C632" s="5">
        <f t="shared" si="28"/>
        <v>-6.2668115373430084E-3</v>
      </c>
      <c r="D632" s="24">
        <f t="shared" si="29"/>
        <v>1.0042073159361193</v>
      </c>
      <c r="E632" s="24">
        <f t="shared" si="30"/>
        <v>1.5987067053833859</v>
      </c>
    </row>
    <row r="633" spans="1:5" ht="15" customHeight="1" x14ac:dyDescent="0.2">
      <c r="A633" s="3">
        <f>'Stocks Returns'!A629</f>
        <v>43175</v>
      </c>
      <c r="B633" s="5">
        <f>SUMPRODUCT('Stocks Returns'!B629:E629,$H$10:$K$10)</f>
        <v>8.7630680426947737E-3</v>
      </c>
      <c r="C633" s="5">
        <f t="shared" si="28"/>
        <v>-8.7630680426947737E-3</v>
      </c>
      <c r="D633" s="24">
        <f t="shared" si="29"/>
        <v>1.0058698227686835</v>
      </c>
      <c r="E633" s="24">
        <f t="shared" si="30"/>
        <v>1.6003355348788935</v>
      </c>
    </row>
    <row r="634" spans="1:5" ht="15" customHeight="1" x14ac:dyDescent="0.2">
      <c r="A634" s="3">
        <f>'Stocks Returns'!A630</f>
        <v>43178</v>
      </c>
      <c r="B634" s="5">
        <f>SUMPRODUCT('Stocks Returns'!B630:E630,$H$10:$K$10)</f>
        <v>-1.0823292848394801E-2</v>
      </c>
      <c r="C634" s="5">
        <f t="shared" si="28"/>
        <v>1.0823292848394801E-2</v>
      </c>
      <c r="D634" s="24">
        <f t="shared" si="29"/>
        <v>0.99282530641521793</v>
      </c>
      <c r="E634" s="24">
        <f t="shared" si="30"/>
        <v>1.5872577371550429</v>
      </c>
    </row>
    <row r="635" spans="1:5" ht="15" customHeight="1" x14ac:dyDescent="0.2">
      <c r="A635" s="3">
        <f>'Stocks Returns'!A631</f>
        <v>43179</v>
      </c>
      <c r="B635" s="5">
        <f>SUMPRODUCT('Stocks Returns'!B631:E631,$H$10:$K$10)</f>
        <v>1.4107642602999527E-2</v>
      </c>
      <c r="C635" s="5">
        <f t="shared" si="28"/>
        <v>-1.4107642602999527E-2</v>
      </c>
      <c r="D635" s="24">
        <f t="shared" si="29"/>
        <v>1.0094293094258466</v>
      </c>
      <c r="E635" s="24">
        <f t="shared" si="30"/>
        <v>1.603785256541101</v>
      </c>
    </row>
    <row r="636" spans="1:5" ht="15" customHeight="1" x14ac:dyDescent="0.2">
      <c r="A636" s="3">
        <f>'Stocks Returns'!A632</f>
        <v>43180</v>
      </c>
      <c r="B636" s="5">
        <f>SUMPRODUCT('Stocks Returns'!B632:E632,$H$10:$K$10)</f>
        <v>-1.0895701893990944E-2</v>
      </c>
      <c r="C636" s="5">
        <f t="shared" si="28"/>
        <v>1.0895701893990944E-2</v>
      </c>
      <c r="D636" s="24">
        <f t="shared" si="29"/>
        <v>0.99277708199085091</v>
      </c>
      <c r="E636" s="24">
        <f t="shared" si="30"/>
        <v>1.587208134063256</v>
      </c>
    </row>
    <row r="637" spans="1:5" ht="15" customHeight="1" x14ac:dyDescent="0.2">
      <c r="A637" s="3">
        <f>'Stocks Returns'!A633</f>
        <v>43181</v>
      </c>
      <c r="B637" s="5">
        <f>SUMPRODUCT('Stocks Returns'!B633:E633,$H$10:$K$10)</f>
        <v>-2.6290829691174258E-2</v>
      </c>
      <c r="C637" s="5">
        <f t="shared" si="28"/>
        <v>2.6290829691174258E-2</v>
      </c>
      <c r="D637" s="24">
        <f t="shared" si="29"/>
        <v>0.98252392687792689</v>
      </c>
      <c r="E637" s="24">
        <f t="shared" si="30"/>
        <v>1.5764550679349441</v>
      </c>
    </row>
    <row r="638" spans="1:5" ht="15" customHeight="1" x14ac:dyDescent="0.2">
      <c r="A638" s="3">
        <f>'Stocks Returns'!A634</f>
        <v>43182</v>
      </c>
      <c r="B638" s="5">
        <f>SUMPRODUCT('Stocks Returns'!B634:E634,$H$10:$K$10)</f>
        <v>-2.5098699693405394E-2</v>
      </c>
      <c r="C638" s="5">
        <f t="shared" si="28"/>
        <v>2.5098699693405394E-2</v>
      </c>
      <c r="D638" s="24">
        <f t="shared" si="29"/>
        <v>0.98331788545644094</v>
      </c>
      <c r="E638" s="24">
        <f t="shared" si="30"/>
        <v>1.5773023474075354</v>
      </c>
    </row>
    <row r="639" spans="1:5" ht="15" customHeight="1" x14ac:dyDescent="0.2">
      <c r="A639" s="3">
        <f>'Stocks Returns'!A635</f>
        <v>43185</v>
      </c>
      <c r="B639" s="5">
        <f>SUMPRODUCT('Stocks Returns'!B635:E635,$H$10:$K$10)</f>
        <v>3.2565515119774721E-2</v>
      </c>
      <c r="C639" s="5">
        <f t="shared" si="28"/>
        <v>-3.2565515119774721E-2</v>
      </c>
      <c r="D639" s="24">
        <f t="shared" si="29"/>
        <v>1.0217222525220189</v>
      </c>
      <c r="E639" s="24">
        <f t="shared" si="30"/>
        <v>1.6152996797587096</v>
      </c>
    </row>
    <row r="640" spans="1:5" ht="15" customHeight="1" x14ac:dyDescent="0.2">
      <c r="A640" s="3">
        <f>'Stocks Returns'!A636</f>
        <v>43186</v>
      </c>
      <c r="B640" s="5">
        <f>SUMPRODUCT('Stocks Returns'!B636:E636,$H$10:$K$10)</f>
        <v>-2.812391488347455E-2</v>
      </c>
      <c r="C640" s="5">
        <f t="shared" si="28"/>
        <v>2.812391488347455E-2</v>
      </c>
      <c r="D640" s="24">
        <f t="shared" si="29"/>
        <v>0.98130309213985489</v>
      </c>
      <c r="E640" s="24">
        <f t="shared" si="30"/>
        <v>1.5751474958239928</v>
      </c>
    </row>
    <row r="641" spans="1:5" ht="15" customHeight="1" x14ac:dyDescent="0.2">
      <c r="A641" s="3">
        <f>'Stocks Returns'!A637</f>
        <v>43187</v>
      </c>
      <c r="B641" s="5">
        <f>SUMPRODUCT('Stocks Returns'!B637:E637,$H$10:$K$10)</f>
        <v>-7.4869526847214062E-3</v>
      </c>
      <c r="C641" s="5">
        <f t="shared" si="28"/>
        <v>7.4869526847214062E-3</v>
      </c>
      <c r="D641" s="24">
        <f t="shared" si="29"/>
        <v>0.99504730896422444</v>
      </c>
      <c r="E641" s="24">
        <f t="shared" si="30"/>
        <v>1.5895333042845601</v>
      </c>
    </row>
    <row r="642" spans="1:5" ht="15" customHeight="1" x14ac:dyDescent="0.2">
      <c r="A642" s="3">
        <f>'Stocks Returns'!A638</f>
        <v>43188</v>
      </c>
      <c r="B642" s="5">
        <f>SUMPRODUCT('Stocks Returns'!B638:E638,$H$10:$K$10)</f>
        <v>1.9852008364485092E-2</v>
      </c>
      <c r="C642" s="5">
        <f t="shared" si="28"/>
        <v>-1.9852008364485092E-2</v>
      </c>
      <c r="D642" s="24">
        <f t="shared" si="29"/>
        <v>1.0132550570229959</v>
      </c>
      <c r="E642" s="24">
        <f t="shared" si="30"/>
        <v>1.6074354384097349</v>
      </c>
    </row>
    <row r="643" spans="1:5" ht="15" customHeight="1" x14ac:dyDescent="0.2">
      <c r="A643" s="3">
        <f>'Stocks Returns'!A639</f>
        <v>43189</v>
      </c>
      <c r="B643" s="5">
        <f>SUMPRODUCT('Stocks Returns'!B639:E639,$H$10:$K$10)</f>
        <v>0</v>
      </c>
      <c r="C643" s="5">
        <f t="shared" si="28"/>
        <v>0</v>
      </c>
      <c r="D643" s="24">
        <f t="shared" si="29"/>
        <v>1.000033619452249</v>
      </c>
      <c r="E643" s="24">
        <f t="shared" si="30"/>
        <v>1.5945685090834987</v>
      </c>
    </row>
    <row r="644" spans="1:5" ht="15" customHeight="1" x14ac:dyDescent="0.2">
      <c r="A644" s="3">
        <f>'Stocks Returns'!A640</f>
        <v>43192</v>
      </c>
      <c r="B644" s="5">
        <f>SUMPRODUCT('Stocks Returns'!B640:E640,$H$10:$K$10)</f>
        <v>-1.4240282986369878E-2</v>
      </c>
      <c r="C644" s="5">
        <f t="shared" si="28"/>
        <v>1.4240282986369878E-2</v>
      </c>
      <c r="D644" s="24">
        <f t="shared" si="29"/>
        <v>0.99054959098332651</v>
      </c>
      <c r="E644" s="24">
        <f t="shared" si="30"/>
        <v>1.5849069843423667</v>
      </c>
    </row>
    <row r="645" spans="1:5" ht="15" customHeight="1" x14ac:dyDescent="0.2">
      <c r="A645" s="3">
        <f>'Stocks Returns'!A641</f>
        <v>43193</v>
      </c>
      <c r="B645" s="5">
        <f>SUMPRODUCT('Stocks Returns'!B641:E641,$H$10:$K$10)</f>
        <v>8.0253516304867878E-3</v>
      </c>
      <c r="C645" s="5">
        <f t="shared" si="28"/>
        <v>-8.0253516304867878E-3</v>
      </c>
      <c r="D645" s="24">
        <f t="shared" si="29"/>
        <v>1.0053785036381531</v>
      </c>
      <c r="E645" s="24">
        <f t="shared" si="30"/>
        <v>1.5998553311303096</v>
      </c>
    </row>
    <row r="646" spans="1:5" ht="15" customHeight="1" x14ac:dyDescent="0.2">
      <c r="A646" s="3">
        <f>'Stocks Returns'!A642</f>
        <v>43194</v>
      </c>
      <c r="B646" s="5">
        <f>SUMPRODUCT('Stocks Returns'!B642:E642,$H$10:$K$10)</f>
        <v>6.128040341395794E-3</v>
      </c>
      <c r="C646" s="5">
        <f t="shared" ref="C646:C709" si="31">-B646</f>
        <v>-6.128040341395794E-3</v>
      </c>
      <c r="D646" s="24">
        <f t="shared" ref="D646:D709" si="32">1+$H$13+$H$19*(B646-$H$13)</f>
        <v>1.0041148943196185</v>
      </c>
      <c r="E646" s="24">
        <f t="shared" ref="E646:E709" si="33">$H$22*D646-$H$23*D646^2-LN(1+$H$24*EXP(1-D646^3))</f>
        <v>1.5986158284833454</v>
      </c>
    </row>
    <row r="647" spans="1:5" ht="15" customHeight="1" x14ac:dyDescent="0.2">
      <c r="A647" s="3">
        <f>'Stocks Returns'!A643</f>
        <v>43195</v>
      </c>
      <c r="B647" s="5">
        <f>SUMPRODUCT('Stocks Returns'!B643:E643,$H$10:$K$10)</f>
        <v>9.2212067191483563E-3</v>
      </c>
      <c r="C647" s="5">
        <f t="shared" si="31"/>
        <v>-9.2212067191483563E-3</v>
      </c>
      <c r="D647" s="24">
        <f t="shared" si="32"/>
        <v>1.0061749431272018</v>
      </c>
      <c r="E647" s="24">
        <f t="shared" si="33"/>
        <v>1.6006332606473261</v>
      </c>
    </row>
    <row r="648" spans="1:5" ht="15" customHeight="1" x14ac:dyDescent="0.2">
      <c r="A648" s="3">
        <f>'Stocks Returns'!A644</f>
        <v>43196</v>
      </c>
      <c r="B648" s="5">
        <f>SUMPRODUCT('Stocks Returns'!B644:E644,$H$10:$K$10)</f>
        <v>-2.9909767411697156E-2</v>
      </c>
      <c r="C648" s="5">
        <f t="shared" si="31"/>
        <v>2.9909767411697156E-2</v>
      </c>
      <c r="D648" s="24">
        <f t="shared" si="32"/>
        <v>0.98011371435605854</v>
      </c>
      <c r="E648" s="24">
        <f t="shared" si="33"/>
        <v>1.5738680938095932</v>
      </c>
    </row>
    <row r="649" spans="1:5" ht="15" customHeight="1" x14ac:dyDescent="0.2">
      <c r="A649" s="3">
        <f>'Stocks Returns'!A645</f>
        <v>43199</v>
      </c>
      <c r="B649" s="5">
        <f>SUMPRODUCT('Stocks Returns'!B645:E645,$H$10:$K$10)</f>
        <v>7.9557679048881044E-3</v>
      </c>
      <c r="C649" s="5">
        <f t="shared" si="31"/>
        <v>-7.9557679048881044E-3</v>
      </c>
      <c r="D649" s="24">
        <f t="shared" si="32"/>
        <v>1.0053321608769044</v>
      </c>
      <c r="E649" s="24">
        <f t="shared" si="33"/>
        <v>1.5998099864205868</v>
      </c>
    </row>
    <row r="650" spans="1:5" ht="15" customHeight="1" x14ac:dyDescent="0.2">
      <c r="A650" s="3">
        <f>'Stocks Returns'!A646</f>
        <v>43200</v>
      </c>
      <c r="B650" s="5">
        <f>SUMPRODUCT('Stocks Returns'!B646:E646,$H$10:$K$10)</f>
        <v>1.7944945259402094E-2</v>
      </c>
      <c r="C650" s="5">
        <f t="shared" si="31"/>
        <v>-1.7944945259402094E-2</v>
      </c>
      <c r="D650" s="24">
        <f t="shared" si="32"/>
        <v>1.0119849529950107</v>
      </c>
      <c r="E650" s="24">
        <f t="shared" si="33"/>
        <v>1.6062302631042003</v>
      </c>
    </row>
    <row r="651" spans="1:5" ht="15" customHeight="1" x14ac:dyDescent="0.2">
      <c r="A651" s="3">
        <f>'Stocks Returns'!A647</f>
        <v>43201</v>
      </c>
      <c r="B651" s="5">
        <f>SUMPRODUCT('Stocks Returns'!B647:E647,$H$10:$K$10)</f>
        <v>-7.1135623978907997E-3</v>
      </c>
      <c r="C651" s="5">
        <f t="shared" si="31"/>
        <v>7.1135623978907997E-3</v>
      </c>
      <c r="D651" s="24">
        <f t="shared" si="32"/>
        <v>0.99529598689525367</v>
      </c>
      <c r="E651" s="24">
        <f t="shared" si="33"/>
        <v>1.5897867618868144</v>
      </c>
    </row>
    <row r="652" spans="1:5" ht="15" customHeight="1" x14ac:dyDescent="0.2">
      <c r="A652" s="3">
        <f>'Stocks Returns'!A648</f>
        <v>43202</v>
      </c>
      <c r="B652" s="5">
        <f>SUMPRODUCT('Stocks Returns'!B648:E648,$H$10:$K$10)</f>
        <v>1.0194184601652214E-2</v>
      </c>
      <c r="C652" s="5">
        <f t="shared" si="31"/>
        <v>-1.0194184601652214E-2</v>
      </c>
      <c r="D652" s="24">
        <f t="shared" si="32"/>
        <v>1.0068229463969494</v>
      </c>
      <c r="E652" s="24">
        <f t="shared" si="33"/>
        <v>1.6012643087106562</v>
      </c>
    </row>
    <row r="653" spans="1:5" ht="15" customHeight="1" x14ac:dyDescent="0.2">
      <c r="A653" s="3">
        <f>'Stocks Returns'!A649</f>
        <v>43203</v>
      </c>
      <c r="B653" s="5">
        <f>SUMPRODUCT('Stocks Returns'!B649:E649,$H$10:$K$10)</f>
        <v>-4.8175516859145576E-3</v>
      </c>
      <c r="C653" s="5">
        <f t="shared" si="31"/>
        <v>4.8175516859145576E-3</v>
      </c>
      <c r="D653" s="24">
        <f t="shared" si="32"/>
        <v>0.99682513002942985</v>
      </c>
      <c r="E653" s="24">
        <f t="shared" si="33"/>
        <v>1.5913399049492185</v>
      </c>
    </row>
    <row r="654" spans="1:5" ht="15" customHeight="1" x14ac:dyDescent="0.2">
      <c r="A654" s="3">
        <f>'Stocks Returns'!A650</f>
        <v>43206</v>
      </c>
      <c r="B654" s="5">
        <f>SUMPRODUCT('Stocks Returns'!B650:E650,$H$10:$K$10)</f>
        <v>6.5135777170961286E-3</v>
      </c>
      <c r="C654" s="5">
        <f t="shared" si="31"/>
        <v>-6.5135777170961286E-3</v>
      </c>
      <c r="D654" s="24">
        <f t="shared" si="32"/>
        <v>1.0043716622118348</v>
      </c>
      <c r="E654" s="24">
        <f t="shared" si="33"/>
        <v>1.5988682196944761</v>
      </c>
    </row>
    <row r="655" spans="1:5" ht="15" customHeight="1" x14ac:dyDescent="0.2">
      <c r="A655" s="3">
        <f>'Stocks Returns'!A651</f>
        <v>43207</v>
      </c>
      <c r="B655" s="5">
        <f>SUMPRODUCT('Stocks Returns'!B651:E651,$H$10:$K$10)</f>
        <v>1.7979476287463828E-2</v>
      </c>
      <c r="C655" s="5">
        <f t="shared" si="31"/>
        <v>-1.7979476287463828E-2</v>
      </c>
      <c r="D655" s="24">
        <f t="shared" si="32"/>
        <v>1.0120079506596997</v>
      </c>
      <c r="E655" s="24">
        <f t="shared" si="33"/>
        <v>1.6062521439058037</v>
      </c>
    </row>
    <row r="656" spans="1:5" ht="15" customHeight="1" x14ac:dyDescent="0.2">
      <c r="A656" s="3">
        <f>'Stocks Returns'!A652</f>
        <v>43208</v>
      </c>
      <c r="B656" s="5">
        <f>SUMPRODUCT('Stocks Returns'!B652:E652,$H$10:$K$10)</f>
        <v>3.2245014418037761E-3</v>
      </c>
      <c r="C656" s="5">
        <f t="shared" si="31"/>
        <v>-3.2245014418037761E-3</v>
      </c>
      <c r="D656" s="24">
        <f t="shared" si="32"/>
        <v>1.0021811374124903</v>
      </c>
      <c r="E656" s="24">
        <f t="shared" si="33"/>
        <v>1.5967065007388659</v>
      </c>
    </row>
    <row r="657" spans="1:5" ht="15" customHeight="1" x14ac:dyDescent="0.2">
      <c r="A657" s="3">
        <f>'Stocks Returns'!A653</f>
        <v>43209</v>
      </c>
      <c r="B657" s="5">
        <f>SUMPRODUCT('Stocks Returns'!B653:E653,$H$10:$K$10)</f>
        <v>-7.8471534098554785E-3</v>
      </c>
      <c r="C657" s="5">
        <f t="shared" si="31"/>
        <v>7.8471534098554785E-3</v>
      </c>
      <c r="D657" s="24">
        <f t="shared" si="32"/>
        <v>0.99480741528128513</v>
      </c>
      <c r="E657" s="24">
        <f t="shared" si="33"/>
        <v>1.5892885676692017</v>
      </c>
    </row>
    <row r="658" spans="1:5" ht="15" customHeight="1" x14ac:dyDescent="0.2">
      <c r="A658" s="3">
        <f>'Stocks Returns'!A654</f>
        <v>43210</v>
      </c>
      <c r="B658" s="5">
        <f>SUMPRODUCT('Stocks Returns'!B654:E654,$H$10:$K$10)</f>
        <v>2.5070459742767897E-3</v>
      </c>
      <c r="C658" s="5">
        <f t="shared" si="31"/>
        <v>-2.5070459742767897E-3</v>
      </c>
      <c r="D658" s="24">
        <f t="shared" si="32"/>
        <v>1.0017033120711172</v>
      </c>
      <c r="E658" s="24">
        <f t="shared" si="33"/>
        <v>1.5962323948264139</v>
      </c>
    </row>
    <row r="659" spans="1:5" ht="15" customHeight="1" x14ac:dyDescent="0.2">
      <c r="A659" s="3">
        <f>'Stocks Returns'!A655</f>
        <v>43213</v>
      </c>
      <c r="B659" s="5">
        <f>SUMPRODUCT('Stocks Returns'!B655:E655,$H$10:$K$10)</f>
        <v>-1.1353811608424145E-4</v>
      </c>
      <c r="C659" s="5">
        <f t="shared" si="31"/>
        <v>1.1353811608424145E-4</v>
      </c>
      <c r="D659" s="24">
        <f t="shared" si="32"/>
        <v>0.99995800306693683</v>
      </c>
      <c r="E659" s="24">
        <f t="shared" si="33"/>
        <v>1.5944928914313863</v>
      </c>
    </row>
    <row r="660" spans="1:5" ht="15" customHeight="1" x14ac:dyDescent="0.2">
      <c r="A660" s="3">
        <f>'Stocks Returns'!A656</f>
        <v>43214</v>
      </c>
      <c r="B660" s="5">
        <f>SUMPRODUCT('Stocks Returns'!B656:E656,$H$10:$K$10)</f>
        <v>-2.5318722154622497E-2</v>
      </c>
      <c r="C660" s="5">
        <f t="shared" si="31"/>
        <v>2.5318722154622497E-2</v>
      </c>
      <c r="D660" s="24">
        <f t="shared" si="32"/>
        <v>0.98317135049727034</v>
      </c>
      <c r="E660" s="24">
        <f t="shared" si="33"/>
        <v>1.5771461547780852</v>
      </c>
    </row>
    <row r="661" spans="1:5" ht="15" customHeight="1" x14ac:dyDescent="0.2">
      <c r="A661" s="3">
        <f>'Stocks Returns'!A657</f>
        <v>43215</v>
      </c>
      <c r="B661" s="5">
        <f>SUMPRODUCT('Stocks Returns'!B657:E657,$H$10:$K$10)</f>
        <v>4.1805790519347183E-4</v>
      </c>
      <c r="C661" s="5">
        <f t="shared" si="31"/>
        <v>-4.1805790519347183E-4</v>
      </c>
      <c r="D661" s="24">
        <f t="shared" si="32"/>
        <v>1.0003120460171078</v>
      </c>
      <c r="E661" s="24">
        <f t="shared" si="33"/>
        <v>1.5948467431229929</v>
      </c>
    </row>
    <row r="662" spans="1:5" ht="15" customHeight="1" x14ac:dyDescent="0.2">
      <c r="A662" s="3">
        <f>'Stocks Returns'!A658</f>
        <v>43216</v>
      </c>
      <c r="B662" s="5">
        <f>SUMPRODUCT('Stocks Returns'!B658:E658,$H$10:$K$10)</f>
        <v>4.5151478909720238E-2</v>
      </c>
      <c r="C662" s="5">
        <f t="shared" si="31"/>
        <v>-4.5151478909720238E-2</v>
      </c>
      <c r="D662" s="24">
        <f t="shared" si="32"/>
        <v>1.0301045044061226</v>
      </c>
      <c r="E662" s="24">
        <f t="shared" si="33"/>
        <v>1.6227901502367041</v>
      </c>
    </row>
    <row r="663" spans="1:5" ht="15" customHeight="1" x14ac:dyDescent="0.2">
      <c r="A663" s="3">
        <f>'Stocks Returns'!A659</f>
        <v>43217</v>
      </c>
      <c r="B663" s="5">
        <f>SUMPRODUCT('Stocks Returns'!B659:E659,$H$10:$K$10)</f>
        <v>-7.6952004251421334E-3</v>
      </c>
      <c r="C663" s="5">
        <f t="shared" si="31"/>
        <v>7.6952004251421334E-3</v>
      </c>
      <c r="D663" s="24">
        <f t="shared" si="32"/>
        <v>0.99490861596910429</v>
      </c>
      <c r="E663" s="24">
        <f t="shared" si="33"/>
        <v>1.5893918391665425</v>
      </c>
    </row>
    <row r="664" spans="1:5" ht="15" customHeight="1" x14ac:dyDescent="0.2">
      <c r="A664" s="3">
        <f>'Stocks Returns'!A660</f>
        <v>43220</v>
      </c>
      <c r="B664" s="5">
        <f>SUMPRODUCT('Stocks Returns'!B660:E660,$H$10:$K$10)</f>
        <v>4.479151273043375E-3</v>
      </c>
      <c r="C664" s="5">
        <f t="shared" si="31"/>
        <v>-4.479151273043375E-3</v>
      </c>
      <c r="D664" s="24">
        <f t="shared" si="32"/>
        <v>1.0030167342000957</v>
      </c>
      <c r="E664" s="24">
        <f t="shared" si="33"/>
        <v>1.597533388081511</v>
      </c>
    </row>
    <row r="665" spans="1:5" ht="15" customHeight="1" x14ac:dyDescent="0.2">
      <c r="A665" s="3">
        <f>'Stocks Returns'!A661</f>
        <v>43221</v>
      </c>
      <c r="B665" s="5">
        <f>SUMPRODUCT('Stocks Returns'!B661:E661,$H$10:$K$10)</f>
        <v>6.4282957828427998E-3</v>
      </c>
      <c r="C665" s="5">
        <f t="shared" si="31"/>
        <v>-6.4282957828427998E-3</v>
      </c>
      <c r="D665" s="24">
        <f t="shared" si="32"/>
        <v>1.0043148644436222</v>
      </c>
      <c r="E665" s="24">
        <f t="shared" si="33"/>
        <v>1.5988124129703096</v>
      </c>
    </row>
    <row r="666" spans="1:5" ht="15" customHeight="1" x14ac:dyDescent="0.2">
      <c r="A666" s="3">
        <f>'Stocks Returns'!A662</f>
        <v>43222</v>
      </c>
      <c r="B666" s="5">
        <f>SUMPRODUCT('Stocks Returns'!B662:E662,$H$10:$K$10)</f>
        <v>-8.0795500061047448E-3</v>
      </c>
      <c r="C666" s="5">
        <f t="shared" si="31"/>
        <v>8.0795500061047448E-3</v>
      </c>
      <c r="D666" s="24">
        <f t="shared" si="32"/>
        <v>0.99465263914818314</v>
      </c>
      <c r="E666" s="24">
        <f t="shared" si="33"/>
        <v>1.5891305460288452</v>
      </c>
    </row>
    <row r="667" spans="1:5" ht="15" customHeight="1" x14ac:dyDescent="0.2">
      <c r="A667" s="3">
        <f>'Stocks Returns'!A663</f>
        <v>43223</v>
      </c>
      <c r="B667" s="5">
        <f>SUMPRODUCT('Stocks Returns'!B663:E663,$H$10:$K$10)</f>
        <v>7.5425772630866722E-3</v>
      </c>
      <c r="C667" s="5">
        <f t="shared" si="31"/>
        <v>-7.5425772630866722E-3</v>
      </c>
      <c r="D667" s="24">
        <f t="shared" si="32"/>
        <v>1.0050569759094645</v>
      </c>
      <c r="E667" s="24">
        <f t="shared" si="33"/>
        <v>1.5995405490933907</v>
      </c>
    </row>
    <row r="668" spans="1:5" ht="15" customHeight="1" x14ac:dyDescent="0.2">
      <c r="A668" s="3">
        <f>'Stocks Returns'!A664</f>
        <v>43224</v>
      </c>
      <c r="B668" s="5">
        <f>SUMPRODUCT('Stocks Returns'!B664:E664,$H$10:$K$10)</f>
        <v>8.8137863114483312E-3</v>
      </c>
      <c r="C668" s="5">
        <f t="shared" si="31"/>
        <v>-8.8137863114483312E-3</v>
      </c>
      <c r="D668" s="24">
        <f t="shared" si="32"/>
        <v>1.0059036011356735</v>
      </c>
      <c r="E668" s="24">
        <f t="shared" si="33"/>
        <v>1.6003685131784708</v>
      </c>
    </row>
    <row r="669" spans="1:5" ht="15" customHeight="1" x14ac:dyDescent="0.2">
      <c r="A669" s="3">
        <f>'Stocks Returns'!A665</f>
        <v>43227</v>
      </c>
      <c r="B669" s="5">
        <f>SUMPRODUCT('Stocks Returns'!B665:E665,$H$10:$K$10)</f>
        <v>9.2920976127710466E-3</v>
      </c>
      <c r="C669" s="5">
        <f t="shared" si="31"/>
        <v>-9.2920976127710466E-3</v>
      </c>
      <c r="D669" s="24">
        <f t="shared" si="32"/>
        <v>1.0062221564623544</v>
      </c>
      <c r="E669" s="24">
        <f t="shared" si="33"/>
        <v>1.6006792960912379</v>
      </c>
    </row>
    <row r="670" spans="1:5" ht="15" customHeight="1" x14ac:dyDescent="0.2">
      <c r="A670" s="3">
        <f>'Stocks Returns'!A666</f>
        <v>43228</v>
      </c>
      <c r="B670" s="5">
        <f>SUMPRODUCT('Stocks Returns'!B666:E666,$H$10:$K$10)</f>
        <v>7.0985405833603934E-3</v>
      </c>
      <c r="C670" s="5">
        <f t="shared" si="31"/>
        <v>-7.0985405833603934E-3</v>
      </c>
      <c r="D670" s="24">
        <f t="shared" si="32"/>
        <v>1.004761247480767</v>
      </c>
      <c r="E670" s="24">
        <f t="shared" si="33"/>
        <v>1.5992506562934881</v>
      </c>
    </row>
    <row r="671" spans="1:5" ht="15" customHeight="1" x14ac:dyDescent="0.2">
      <c r="A671" s="3">
        <f>'Stocks Returns'!A667</f>
        <v>43229</v>
      </c>
      <c r="B671" s="5">
        <f>SUMPRODUCT('Stocks Returns'!B667:E667,$H$10:$K$10)</f>
        <v>8.0282323104466351E-3</v>
      </c>
      <c r="C671" s="5">
        <f t="shared" si="31"/>
        <v>-8.0282323104466351E-3</v>
      </c>
      <c r="D671" s="24">
        <f t="shared" si="32"/>
        <v>1.0053804221710063</v>
      </c>
      <c r="E671" s="24">
        <f t="shared" si="33"/>
        <v>1.5998572081578923</v>
      </c>
    </row>
    <row r="672" spans="1:5" ht="15" customHeight="1" x14ac:dyDescent="0.2">
      <c r="A672" s="3">
        <f>'Stocks Returns'!A668</f>
        <v>43230</v>
      </c>
      <c r="B672" s="5">
        <f>SUMPRODUCT('Stocks Returns'!B668:E668,$H$10:$K$10)</f>
        <v>2.8980975737732026E-3</v>
      </c>
      <c r="C672" s="5">
        <f t="shared" si="31"/>
        <v>-2.8980975737732026E-3</v>
      </c>
      <c r="D672" s="24">
        <f t="shared" si="32"/>
        <v>1.0019637524363818</v>
      </c>
      <c r="E672" s="24">
        <f t="shared" si="33"/>
        <v>1.5964909215776464</v>
      </c>
    </row>
    <row r="673" spans="1:5" ht="15" customHeight="1" x14ac:dyDescent="0.2">
      <c r="A673" s="3">
        <f>'Stocks Returns'!A669</f>
        <v>43231</v>
      </c>
      <c r="B673" s="5">
        <f>SUMPRODUCT('Stocks Returns'!B669:E669,$H$10:$K$10)</f>
        <v>5.1564141855236119E-3</v>
      </c>
      <c r="C673" s="5">
        <f t="shared" si="31"/>
        <v>-5.1564141855236119E-3</v>
      </c>
      <c r="D673" s="24">
        <f t="shared" si="32"/>
        <v>1.0034677912998076</v>
      </c>
      <c r="E673" s="24">
        <f t="shared" si="33"/>
        <v>1.5979785763761827</v>
      </c>
    </row>
    <row r="674" spans="1:5" ht="15" customHeight="1" x14ac:dyDescent="0.2">
      <c r="A674" s="3">
        <f>'Stocks Returns'!A670</f>
        <v>43234</v>
      </c>
      <c r="B674" s="5">
        <f>SUMPRODUCT('Stocks Returns'!B670:E670,$H$10:$K$10)</f>
        <v>-3.3170021489947587E-3</v>
      </c>
      <c r="C674" s="5">
        <f t="shared" si="31"/>
        <v>3.3170021489947587E-3</v>
      </c>
      <c r="D674" s="24">
        <f t="shared" si="32"/>
        <v>0.99782449602101841</v>
      </c>
      <c r="E674" s="24">
        <f t="shared" si="33"/>
        <v>1.5923499359966782</v>
      </c>
    </row>
    <row r="675" spans="1:5" ht="15" customHeight="1" x14ac:dyDescent="0.2">
      <c r="A675" s="3">
        <f>'Stocks Returns'!A671</f>
        <v>43235</v>
      </c>
      <c r="B675" s="5">
        <f>SUMPRODUCT('Stocks Returns'!B671:E671,$H$10:$K$10)</f>
        <v>-8.683625900097956E-4</v>
      </c>
      <c r="C675" s="5">
        <f t="shared" si="31"/>
        <v>8.683625900097956E-4</v>
      </c>
      <c r="D675" s="24">
        <f t="shared" si="32"/>
        <v>0.99945528996730237</v>
      </c>
      <c r="E675" s="24">
        <f t="shared" si="33"/>
        <v>1.5939895886565556</v>
      </c>
    </row>
    <row r="676" spans="1:5" ht="15" customHeight="1" x14ac:dyDescent="0.2">
      <c r="A676" s="3">
        <f>'Stocks Returns'!A672</f>
        <v>43236</v>
      </c>
      <c r="B676" s="5">
        <f>SUMPRODUCT('Stocks Returns'!B672:E672,$H$10:$K$10)</f>
        <v>-1.1861019292047355E-3</v>
      </c>
      <c r="C676" s="5">
        <f t="shared" si="31"/>
        <v>1.1861019292047355E-3</v>
      </c>
      <c r="D676" s="24">
        <f t="shared" si="32"/>
        <v>0.99924367556739857</v>
      </c>
      <c r="E676" s="24">
        <f t="shared" si="33"/>
        <v>1.593777423982653</v>
      </c>
    </row>
    <row r="677" spans="1:5" ht="15" customHeight="1" x14ac:dyDescent="0.2">
      <c r="A677" s="3">
        <f>'Stocks Returns'!A673</f>
        <v>43237</v>
      </c>
      <c r="B677" s="5">
        <f>SUMPRODUCT('Stocks Returns'!B673:E673,$H$10:$K$10)</f>
        <v>-6.5780693986263964E-3</v>
      </c>
      <c r="C677" s="5">
        <f t="shared" si="31"/>
        <v>6.5780693986263964E-3</v>
      </c>
      <c r="D677" s="24">
        <f t="shared" si="32"/>
        <v>0.99565262523276377</v>
      </c>
      <c r="E677" s="24">
        <f t="shared" si="33"/>
        <v>1.5901498271907593</v>
      </c>
    </row>
    <row r="678" spans="1:5" ht="15" customHeight="1" x14ac:dyDescent="0.2">
      <c r="A678" s="3">
        <f>'Stocks Returns'!A674</f>
        <v>43238</v>
      </c>
      <c r="B678" s="5">
        <f>SUMPRODUCT('Stocks Returns'!B674:E674,$H$10:$K$10)</f>
        <v>-7.9099463532962305E-4</v>
      </c>
      <c r="C678" s="5">
        <f t="shared" si="31"/>
        <v>7.9099463532962305E-4</v>
      </c>
      <c r="D678" s="24">
        <f t="shared" si="32"/>
        <v>0.99950681702511934</v>
      </c>
      <c r="E678" s="24">
        <f t="shared" si="33"/>
        <v>1.594041222617979</v>
      </c>
    </row>
    <row r="679" spans="1:5" ht="15" customHeight="1" x14ac:dyDescent="0.2">
      <c r="A679" s="3">
        <f>'Stocks Returns'!A675</f>
        <v>43241</v>
      </c>
      <c r="B679" s="5">
        <f>SUMPRODUCT('Stocks Returns'!B675:E675,$H$10:$K$10)</f>
        <v>6.3006257590978347E-3</v>
      </c>
      <c r="C679" s="5">
        <f t="shared" si="31"/>
        <v>-6.3006257590978347E-3</v>
      </c>
      <c r="D679" s="24">
        <f t="shared" si="32"/>
        <v>1.0042298362078081</v>
      </c>
      <c r="E679" s="24">
        <f t="shared" si="33"/>
        <v>1.5987288440352689</v>
      </c>
    </row>
    <row r="680" spans="1:5" ht="15" customHeight="1" x14ac:dyDescent="0.2">
      <c r="A680" s="3">
        <f>'Stocks Returns'!A676</f>
        <v>43242</v>
      </c>
      <c r="B680" s="5">
        <f>SUMPRODUCT('Stocks Returns'!B676:E676,$H$10:$K$10)</f>
        <v>1.0513140726942174E-3</v>
      </c>
      <c r="C680" s="5">
        <f t="shared" si="31"/>
        <v>-1.0513140726942174E-3</v>
      </c>
      <c r="D680" s="24">
        <f t="shared" si="32"/>
        <v>1.0007337946246633</v>
      </c>
      <c r="E680" s="24">
        <f t="shared" si="33"/>
        <v>1.5952676090804558</v>
      </c>
    </row>
    <row r="681" spans="1:5" ht="15" customHeight="1" x14ac:dyDescent="0.2">
      <c r="A681" s="3">
        <f>'Stocks Returns'!A677</f>
        <v>43243</v>
      </c>
      <c r="B681" s="5">
        <f>SUMPRODUCT('Stocks Returns'!B677:E677,$H$10:$K$10)</f>
        <v>7.4479164168105346E-3</v>
      </c>
      <c r="C681" s="5">
        <f t="shared" si="31"/>
        <v>-7.4479164168105346E-3</v>
      </c>
      <c r="D681" s="24">
        <f t="shared" si="32"/>
        <v>1.0049939317858447</v>
      </c>
      <c r="E681" s="24">
        <f t="shared" si="33"/>
        <v>1.5994787786530031</v>
      </c>
    </row>
    <row r="682" spans="1:5" ht="15" customHeight="1" x14ac:dyDescent="0.2">
      <c r="A682" s="3">
        <f>'Stocks Returns'!A678</f>
        <v>43244</v>
      </c>
      <c r="B682" s="5">
        <f>SUMPRODUCT('Stocks Returns'!B678:E678,$H$10:$K$10)</f>
        <v>1.126474246352209E-3</v>
      </c>
      <c r="C682" s="5">
        <f t="shared" si="31"/>
        <v>-1.126474246352209E-3</v>
      </c>
      <c r="D682" s="24">
        <f t="shared" si="32"/>
        <v>1.0007838513003195</v>
      </c>
      <c r="E682" s="24">
        <f t="shared" si="33"/>
        <v>1.5953175137041213</v>
      </c>
    </row>
    <row r="683" spans="1:5" ht="15" customHeight="1" x14ac:dyDescent="0.2">
      <c r="A683" s="3">
        <f>'Stocks Returns'!A679</f>
        <v>43245</v>
      </c>
      <c r="B683" s="5">
        <f>SUMPRODUCT('Stocks Returns'!B679:E679,$H$10:$K$10)</f>
        <v>-2.7143799411552816E-3</v>
      </c>
      <c r="C683" s="5">
        <f t="shared" si="31"/>
        <v>2.7143799411552816E-3</v>
      </c>
      <c r="D683" s="24">
        <f t="shared" si="32"/>
        <v>0.99822584241143952</v>
      </c>
      <c r="E683" s="24">
        <f t="shared" si="33"/>
        <v>1.5927544464746917</v>
      </c>
    </row>
    <row r="684" spans="1:5" ht="15" customHeight="1" x14ac:dyDescent="0.2">
      <c r="A684" s="3">
        <f>'Stocks Returns'!A680</f>
        <v>43248</v>
      </c>
      <c r="B684" s="5">
        <f>SUMPRODUCT('Stocks Returns'!B680:E680,$H$10:$K$10)</f>
        <v>0</v>
      </c>
      <c r="C684" s="5">
        <f t="shared" si="31"/>
        <v>0</v>
      </c>
      <c r="D684" s="24">
        <f t="shared" si="32"/>
        <v>1.000033619452249</v>
      </c>
      <c r="E684" s="24">
        <f t="shared" si="33"/>
        <v>1.5945685090834987</v>
      </c>
    </row>
    <row r="685" spans="1:5" ht="15" customHeight="1" x14ac:dyDescent="0.2">
      <c r="A685" s="3">
        <f>'Stocks Returns'!A681</f>
        <v>43249</v>
      </c>
      <c r="B685" s="5">
        <f>SUMPRODUCT('Stocks Returns'!B681:E681,$H$10:$K$10)</f>
        <v>-1.1326596353434248E-2</v>
      </c>
      <c r="C685" s="5">
        <f t="shared" si="31"/>
        <v>1.1326596353434248E-2</v>
      </c>
      <c r="D685" s="24">
        <f t="shared" si="32"/>
        <v>0.99249010628086165</v>
      </c>
      <c r="E685" s="24">
        <f t="shared" si="33"/>
        <v>1.5869127645354606</v>
      </c>
    </row>
    <row r="686" spans="1:5" ht="15" customHeight="1" x14ac:dyDescent="0.2">
      <c r="A686" s="3">
        <f>'Stocks Returns'!A682</f>
        <v>43250</v>
      </c>
      <c r="B686" s="5">
        <f>SUMPRODUCT('Stocks Returns'!B682:E682,$H$10:$K$10)</f>
        <v>9.4782163454569125E-3</v>
      </c>
      <c r="C686" s="5">
        <f t="shared" si="31"/>
        <v>-9.4782163454569125E-3</v>
      </c>
      <c r="D686" s="24">
        <f t="shared" si="32"/>
        <v>1.0063461115383232</v>
      </c>
      <c r="E686" s="24">
        <f t="shared" si="33"/>
        <v>1.600800115735336</v>
      </c>
    </row>
    <row r="687" spans="1:5" ht="15" customHeight="1" x14ac:dyDescent="0.2">
      <c r="A687" s="3">
        <f>'Stocks Returns'!A683</f>
        <v>43251</v>
      </c>
      <c r="B687" s="5">
        <f>SUMPRODUCT('Stocks Returns'!B683:E683,$H$10:$K$10)</f>
        <v>3.6028190580738759E-4</v>
      </c>
      <c r="C687" s="5">
        <f t="shared" si="31"/>
        <v>-3.6028190580738759E-4</v>
      </c>
      <c r="D687" s="24">
        <f t="shared" si="32"/>
        <v>1.0002735672015166</v>
      </c>
      <c r="E687" s="24">
        <f t="shared" si="33"/>
        <v>1.5948083093880245</v>
      </c>
    </row>
    <row r="688" spans="1:5" ht="15" customHeight="1" x14ac:dyDescent="0.2">
      <c r="A688" s="3">
        <f>'Stocks Returns'!A684</f>
        <v>43252</v>
      </c>
      <c r="B688" s="5">
        <f>SUMPRODUCT('Stocks Returns'!B684:E684,$H$10:$K$10)</f>
        <v>5.7488107654747808E-3</v>
      </c>
      <c r="C688" s="5">
        <f t="shared" si="31"/>
        <v>-5.7488107654747808E-3</v>
      </c>
      <c r="D688" s="24">
        <f t="shared" si="32"/>
        <v>1.0038623274220551</v>
      </c>
      <c r="E688" s="24">
        <f t="shared" si="33"/>
        <v>1.5983673072540912</v>
      </c>
    </row>
    <row r="689" spans="1:5" ht="15" customHeight="1" x14ac:dyDescent="0.2">
      <c r="A689" s="3">
        <f>'Stocks Returns'!A685</f>
        <v>43255</v>
      </c>
      <c r="B689" s="5">
        <f>SUMPRODUCT('Stocks Returns'!B685:E685,$H$10:$K$10)</f>
        <v>1.5229306880802252E-2</v>
      </c>
      <c r="C689" s="5">
        <f t="shared" si="31"/>
        <v>-1.5229306880802252E-2</v>
      </c>
      <c r="D689" s="24">
        <f t="shared" si="32"/>
        <v>1.0101763378348632</v>
      </c>
      <c r="E689" s="24">
        <f t="shared" si="33"/>
        <v>1.6045027045914004</v>
      </c>
    </row>
    <row r="690" spans="1:5" ht="15" customHeight="1" x14ac:dyDescent="0.2">
      <c r="A690" s="3">
        <f>'Stocks Returns'!A686</f>
        <v>43256</v>
      </c>
      <c r="B690" s="5">
        <f>SUMPRODUCT('Stocks Returns'!B686:E686,$H$10:$K$10)</f>
        <v>4.1378718938410598E-3</v>
      </c>
      <c r="C690" s="5">
        <f t="shared" si="31"/>
        <v>-4.1378718938410598E-3</v>
      </c>
      <c r="D690" s="24">
        <f t="shared" si="32"/>
        <v>1.002789442133547</v>
      </c>
      <c r="E690" s="24">
        <f t="shared" si="33"/>
        <v>1.5973087430860777</v>
      </c>
    </row>
    <row r="691" spans="1:5" ht="15" customHeight="1" x14ac:dyDescent="0.2">
      <c r="A691" s="3">
        <f>'Stocks Returns'!A687</f>
        <v>43257</v>
      </c>
      <c r="B691" s="5">
        <f>SUMPRODUCT('Stocks Returns'!B687:E687,$H$10:$K$10)</f>
        <v>1.9210839481692978E-2</v>
      </c>
      <c r="C691" s="5">
        <f t="shared" si="31"/>
        <v>-1.9210839481692978E-2</v>
      </c>
      <c r="D691" s="24">
        <f t="shared" si="32"/>
        <v>1.0128280385470565</v>
      </c>
      <c r="E691" s="24">
        <f t="shared" si="33"/>
        <v>1.6070309878899174</v>
      </c>
    </row>
    <row r="692" spans="1:5" ht="15" customHeight="1" x14ac:dyDescent="0.2">
      <c r="A692" s="3">
        <f>'Stocks Returns'!A688</f>
        <v>43258</v>
      </c>
      <c r="B692" s="5">
        <f>SUMPRODUCT('Stocks Returns'!B688:E688,$H$10:$K$10)</f>
        <v>-1.6951512333757572E-2</v>
      </c>
      <c r="C692" s="5">
        <f t="shared" si="31"/>
        <v>1.6951512333757572E-2</v>
      </c>
      <c r="D692" s="24">
        <f t="shared" si="32"/>
        <v>0.98874391223796632</v>
      </c>
      <c r="E692" s="24">
        <f t="shared" si="33"/>
        <v>1.5830272996857442</v>
      </c>
    </row>
    <row r="693" spans="1:5" ht="15" customHeight="1" x14ac:dyDescent="0.2">
      <c r="A693" s="3">
        <f>'Stocks Returns'!A689</f>
        <v>43259</v>
      </c>
      <c r="B693" s="5">
        <f>SUMPRODUCT('Stocks Returns'!B689:E689,$H$10:$K$10)</f>
        <v>5.7644277806801038E-3</v>
      </c>
      <c r="C693" s="5">
        <f t="shared" si="31"/>
        <v>-5.7644277806801038E-3</v>
      </c>
      <c r="D693" s="24">
        <f t="shared" si="32"/>
        <v>1.003872728354182</v>
      </c>
      <c r="E693" s="24">
        <f t="shared" si="33"/>
        <v>1.5983775466593519</v>
      </c>
    </row>
    <row r="694" spans="1:5" ht="15" customHeight="1" x14ac:dyDescent="0.2">
      <c r="A694" s="3">
        <f>'Stocks Returns'!A690</f>
        <v>43262</v>
      </c>
      <c r="B694" s="5">
        <f>SUMPRODUCT('Stocks Returns'!B690:E690,$H$10:$K$10)</f>
        <v>-5.0447478772064902E-3</v>
      </c>
      <c r="C694" s="5">
        <f t="shared" si="31"/>
        <v>5.0447478772064902E-3</v>
      </c>
      <c r="D694" s="24">
        <f t="shared" si="32"/>
        <v>0.99667381736602934</v>
      </c>
      <c r="E694" s="24">
        <f t="shared" si="33"/>
        <v>1.5911866312900491</v>
      </c>
    </row>
    <row r="695" spans="1:5" ht="15" customHeight="1" x14ac:dyDescent="0.2">
      <c r="A695" s="3">
        <f>'Stocks Returns'!A691</f>
        <v>43263</v>
      </c>
      <c r="B695" s="5">
        <f>SUMPRODUCT('Stocks Returns'!B691:E691,$H$10:$K$10)</f>
        <v>6.5420506915658018E-3</v>
      </c>
      <c r="C695" s="5">
        <f t="shared" si="31"/>
        <v>-6.5420506915658018E-3</v>
      </c>
      <c r="D695" s="24">
        <f t="shared" si="32"/>
        <v>1.0043906252128316</v>
      </c>
      <c r="E695" s="24">
        <f t="shared" si="33"/>
        <v>1.5988868489183969</v>
      </c>
    </row>
    <row r="696" spans="1:5" ht="15" customHeight="1" x14ac:dyDescent="0.2">
      <c r="A696" s="3">
        <f>'Stocks Returns'!A692</f>
        <v>43264</v>
      </c>
      <c r="B696" s="5">
        <f>SUMPRODUCT('Stocks Returns'!B692:E692,$H$10:$K$10)</f>
        <v>-3.7386625764684019E-3</v>
      </c>
      <c r="C696" s="5">
        <f t="shared" si="31"/>
        <v>3.7386625764684019E-3</v>
      </c>
      <c r="D696" s="24">
        <f t="shared" si="32"/>
        <v>0.99754367017632095</v>
      </c>
      <c r="E696" s="24">
        <f t="shared" si="33"/>
        <v>1.5920665147009954</v>
      </c>
    </row>
    <row r="697" spans="1:5" ht="15" customHeight="1" x14ac:dyDescent="0.2">
      <c r="A697" s="3">
        <f>'Stocks Returns'!A693</f>
        <v>43265</v>
      </c>
      <c r="B697" s="5">
        <f>SUMPRODUCT('Stocks Returns'!B693:E693,$H$10:$K$10)</f>
        <v>4.5078046816299467E-3</v>
      </c>
      <c r="C697" s="5">
        <f t="shared" si="31"/>
        <v>-4.5078046816299467E-3</v>
      </c>
      <c r="D697" s="24">
        <f t="shared" si="32"/>
        <v>1.0030358173702145</v>
      </c>
      <c r="E697" s="24">
        <f t="shared" si="33"/>
        <v>1.597552239547934</v>
      </c>
    </row>
    <row r="698" spans="1:5" ht="15" customHeight="1" x14ac:dyDescent="0.2">
      <c r="A698" s="3">
        <f>'Stocks Returns'!A694</f>
        <v>43266</v>
      </c>
      <c r="B698" s="5">
        <f>SUMPRODUCT('Stocks Returns'!B694:E694,$H$10:$K$10)</f>
        <v>-1.0054867213954031E-4</v>
      </c>
      <c r="C698" s="5">
        <f t="shared" si="31"/>
        <v>1.0054867213954031E-4</v>
      </c>
      <c r="D698" s="24">
        <f t="shared" si="32"/>
        <v>0.99996665403660401</v>
      </c>
      <c r="E698" s="24">
        <f t="shared" si="33"/>
        <v>1.5945015437045824</v>
      </c>
    </row>
    <row r="699" spans="1:5" ht="15" customHeight="1" x14ac:dyDescent="0.2">
      <c r="A699" s="3">
        <f>'Stocks Returns'!A695</f>
        <v>43269</v>
      </c>
      <c r="B699" s="5">
        <f>SUMPRODUCT('Stocks Returns'!B695:E695,$H$10:$K$10)</f>
        <v>6.6551527363161306E-3</v>
      </c>
      <c r="C699" s="5">
        <f t="shared" si="31"/>
        <v>-6.6551527363161306E-3</v>
      </c>
      <c r="D699" s="24">
        <f t="shared" si="32"/>
        <v>1.0044659511746354</v>
      </c>
      <c r="E699" s="24">
        <f t="shared" si="33"/>
        <v>1.5989608347006035</v>
      </c>
    </row>
    <row r="700" spans="1:5" ht="15" customHeight="1" x14ac:dyDescent="0.2">
      <c r="A700" s="3">
        <f>'Stocks Returns'!A696</f>
        <v>43270</v>
      </c>
      <c r="B700" s="5">
        <f>SUMPRODUCT('Stocks Returns'!B696:E696,$H$10:$K$10)</f>
        <v>-8.5467421120046013E-3</v>
      </c>
      <c r="C700" s="5">
        <f t="shared" si="31"/>
        <v>8.5467421120046013E-3</v>
      </c>
      <c r="D700" s="24">
        <f t="shared" si="32"/>
        <v>0.99434148920565379</v>
      </c>
      <c r="E700" s="24">
        <f t="shared" si="33"/>
        <v>1.5888125847445462</v>
      </c>
    </row>
    <row r="701" spans="1:5" ht="15" customHeight="1" x14ac:dyDescent="0.2">
      <c r="A701" s="3">
        <f>'Stocks Returns'!A697</f>
        <v>43271</v>
      </c>
      <c r="B701" s="5">
        <f>SUMPRODUCT('Stocks Returns'!B697:E697,$H$10:$K$10)</f>
        <v>3.5836772647281465E-3</v>
      </c>
      <c r="C701" s="5">
        <f t="shared" si="31"/>
        <v>-3.5836772647281465E-3</v>
      </c>
      <c r="D701" s="24">
        <f t="shared" si="32"/>
        <v>1.0024203485105578</v>
      </c>
      <c r="E701" s="24">
        <f t="shared" si="33"/>
        <v>1.5969435053095713</v>
      </c>
    </row>
    <row r="702" spans="1:5" ht="15" customHeight="1" x14ac:dyDescent="0.2">
      <c r="A702" s="3">
        <f>'Stocks Returns'!A698</f>
        <v>43272</v>
      </c>
      <c r="B702" s="5">
        <f>SUMPRODUCT('Stocks Returns'!B698:E698,$H$10:$K$10)</f>
        <v>-9.4694209613341556E-3</v>
      </c>
      <c r="C702" s="5">
        <f t="shared" si="31"/>
        <v>9.4694209613341556E-3</v>
      </c>
      <c r="D702" s="24">
        <f t="shared" si="32"/>
        <v>0.9937269850920003</v>
      </c>
      <c r="E702" s="24">
        <f t="shared" si="33"/>
        <v>1.588183504023061</v>
      </c>
    </row>
    <row r="703" spans="1:5" ht="15" customHeight="1" x14ac:dyDescent="0.2">
      <c r="A703" s="3">
        <f>'Stocks Returns'!A699</f>
        <v>43273</v>
      </c>
      <c r="B703" s="5">
        <f>SUMPRODUCT('Stocks Returns'!B699:E699,$H$10:$K$10)</f>
        <v>2.8393895586677903E-3</v>
      </c>
      <c r="C703" s="5">
        <f t="shared" si="31"/>
        <v>-2.8393895586677903E-3</v>
      </c>
      <c r="D703" s="24">
        <f t="shared" si="32"/>
        <v>1.0019246528983217</v>
      </c>
      <c r="E703" s="24">
        <f t="shared" si="33"/>
        <v>1.596452126700959</v>
      </c>
    </row>
    <row r="704" spans="1:5" ht="15" customHeight="1" x14ac:dyDescent="0.2">
      <c r="A704" s="3">
        <f>'Stocks Returns'!A700</f>
        <v>43276</v>
      </c>
      <c r="B704" s="5">
        <f>SUMPRODUCT('Stocks Returns'!B700:E700,$H$10:$K$10)</f>
        <v>-3.3220097058946768E-2</v>
      </c>
      <c r="C704" s="5">
        <f t="shared" si="31"/>
        <v>3.3220097058946768E-2</v>
      </c>
      <c r="D704" s="24">
        <f t="shared" si="32"/>
        <v>0.97790903481099034</v>
      </c>
      <c r="E704" s="24">
        <f t="shared" si="33"/>
        <v>1.5714821728696187</v>
      </c>
    </row>
    <row r="705" spans="1:5" ht="15" customHeight="1" x14ac:dyDescent="0.2">
      <c r="A705" s="3">
        <f>'Stocks Returns'!A701</f>
        <v>43277</v>
      </c>
      <c r="B705" s="5">
        <f>SUMPRODUCT('Stocks Returns'!B701:E701,$H$10:$K$10)</f>
        <v>1.0630880753770703E-2</v>
      </c>
      <c r="C705" s="5">
        <f t="shared" si="31"/>
        <v>-1.0630880753770703E-2</v>
      </c>
      <c r="D705" s="24">
        <f t="shared" si="32"/>
        <v>1.0071137860342603</v>
      </c>
      <c r="E705" s="24">
        <f t="shared" si="33"/>
        <v>1.6015469849816537</v>
      </c>
    </row>
    <row r="706" spans="1:5" ht="15" customHeight="1" x14ac:dyDescent="0.2">
      <c r="A706" s="3">
        <f>'Stocks Returns'!A702</f>
        <v>43278</v>
      </c>
      <c r="B706" s="5">
        <f>SUMPRODUCT('Stocks Returns'!B702:E702,$H$10:$K$10)</f>
        <v>-1.3998034392810815E-2</v>
      </c>
      <c r="C706" s="5">
        <f t="shared" si="31"/>
        <v>1.3998034392810815E-2</v>
      </c>
      <c r="D706" s="24">
        <f t="shared" si="32"/>
        <v>0.99071092854663689</v>
      </c>
      <c r="E706" s="24">
        <f t="shared" si="33"/>
        <v>1.5850743122418178</v>
      </c>
    </row>
    <row r="707" spans="1:5" ht="15" customHeight="1" x14ac:dyDescent="0.2">
      <c r="A707" s="3">
        <f>'Stocks Returns'!A703</f>
        <v>43279</v>
      </c>
      <c r="B707" s="5">
        <f>SUMPRODUCT('Stocks Returns'!B703:E703,$H$10:$K$10)</f>
        <v>1.1627680270133457E-2</v>
      </c>
      <c r="C707" s="5">
        <f t="shared" si="31"/>
        <v>-1.1627680270133457E-2</v>
      </c>
      <c r="D707" s="24">
        <f t="shared" si="32"/>
        <v>1.0077776545121577</v>
      </c>
      <c r="E707" s="24">
        <f t="shared" si="33"/>
        <v>1.6021909337869409</v>
      </c>
    </row>
    <row r="708" spans="1:5" ht="15" customHeight="1" x14ac:dyDescent="0.2">
      <c r="A708" s="3">
        <f>'Stocks Returns'!A704</f>
        <v>43280</v>
      </c>
      <c r="B708" s="5">
        <f>SUMPRODUCT('Stocks Returns'!B704:E704,$H$10:$K$10)</f>
        <v>-1.1709859933255789E-3</v>
      </c>
      <c r="C708" s="5">
        <f t="shared" si="31"/>
        <v>1.1709859933255789E-3</v>
      </c>
      <c r="D708" s="24">
        <f t="shared" si="32"/>
        <v>0.99925374278069401</v>
      </c>
      <c r="E708" s="24">
        <f t="shared" si="33"/>
        <v>1.593787521426846</v>
      </c>
    </row>
    <row r="709" spans="1:5" ht="15" customHeight="1" x14ac:dyDescent="0.2">
      <c r="A709" s="3">
        <f>'Stocks Returns'!A705</f>
        <v>43283</v>
      </c>
      <c r="B709" s="5">
        <f>SUMPRODUCT('Stocks Returns'!B705:E705,$H$10:$K$10)</f>
        <v>1.0693977043180179E-3</v>
      </c>
      <c r="C709" s="5">
        <f t="shared" si="31"/>
        <v>-1.0693977043180179E-3</v>
      </c>
      <c r="D709" s="24">
        <f t="shared" si="32"/>
        <v>1.0007458383233248</v>
      </c>
      <c r="E709" s="24">
        <f t="shared" si="33"/>
        <v>1.5952796171122348</v>
      </c>
    </row>
    <row r="710" spans="1:5" ht="15" customHeight="1" x14ac:dyDescent="0.2">
      <c r="A710" s="3">
        <f>'Stocks Returns'!A706</f>
        <v>43284</v>
      </c>
      <c r="B710" s="5">
        <f>SUMPRODUCT('Stocks Returns'!B706:E706,$H$10:$K$10)</f>
        <v>-8.8383966130869164E-3</v>
      </c>
      <c r="C710" s="5">
        <f t="shared" ref="C710:C773" si="34">-B710</f>
        <v>8.8383966130869164E-3</v>
      </c>
      <c r="D710" s="24">
        <f t="shared" ref="D710:D773" si="35">1+$H$13+$H$19*(B710-$H$13)</f>
        <v>0.99414724730793302</v>
      </c>
      <c r="E710" s="24">
        <f t="shared" ref="E710:E773" si="36">$H$22*D710-$H$23*D710^2-LN(1+$H$24*EXP(1-D710^3))</f>
        <v>1.5886138965855303</v>
      </c>
    </row>
    <row r="711" spans="1:5" ht="15" customHeight="1" x14ac:dyDescent="0.2">
      <c r="A711" s="3">
        <f>'Stocks Returns'!A707</f>
        <v>43285</v>
      </c>
      <c r="B711" s="5">
        <f>SUMPRODUCT('Stocks Returns'!B707:E707,$H$10:$K$10)</f>
        <v>0</v>
      </c>
      <c r="C711" s="5">
        <f t="shared" si="34"/>
        <v>0</v>
      </c>
      <c r="D711" s="24">
        <f t="shared" si="35"/>
        <v>1.000033619452249</v>
      </c>
      <c r="E711" s="24">
        <f t="shared" si="36"/>
        <v>1.5945685090834987</v>
      </c>
    </row>
    <row r="712" spans="1:5" ht="15" customHeight="1" x14ac:dyDescent="0.2">
      <c r="A712" s="3">
        <f>'Stocks Returns'!A708</f>
        <v>43286</v>
      </c>
      <c r="B712" s="5">
        <f>SUMPRODUCT('Stocks Returns'!B708:E708,$H$10:$K$10)</f>
        <v>1.5103317190429975E-2</v>
      </c>
      <c r="C712" s="5">
        <f t="shared" si="34"/>
        <v>-1.5103317190429975E-2</v>
      </c>
      <c r="D712" s="24">
        <f t="shared" si="35"/>
        <v>1.0100924287010753</v>
      </c>
      <c r="E712" s="24">
        <f t="shared" si="36"/>
        <v>1.6044222315381085</v>
      </c>
    </row>
    <row r="713" spans="1:5" ht="15" customHeight="1" x14ac:dyDescent="0.2">
      <c r="A713" s="3">
        <f>'Stocks Returns'!A709</f>
        <v>43287</v>
      </c>
      <c r="B713" s="5">
        <f>SUMPRODUCT('Stocks Returns'!B709:E709,$H$10:$K$10)</f>
        <v>7.0244509418771715E-3</v>
      </c>
      <c r="C713" s="5">
        <f t="shared" si="34"/>
        <v>-7.0244509418771715E-3</v>
      </c>
      <c r="D713" s="24">
        <f t="shared" si="35"/>
        <v>1.0047119037795391</v>
      </c>
      <c r="E713" s="24">
        <f t="shared" si="36"/>
        <v>1.5992022519096869</v>
      </c>
    </row>
    <row r="714" spans="1:5" ht="15" customHeight="1" x14ac:dyDescent="0.2">
      <c r="A714" s="3">
        <f>'Stocks Returns'!A710</f>
        <v>43290</v>
      </c>
      <c r="B714" s="5">
        <f>SUMPRODUCT('Stocks Returns'!B710:E710,$H$10:$K$10)</f>
        <v>9.2410640226351214E-3</v>
      </c>
      <c r="C714" s="5">
        <f t="shared" si="34"/>
        <v>-9.2410640226351214E-3</v>
      </c>
      <c r="D714" s="24">
        <f t="shared" si="35"/>
        <v>1.0061881680913238</v>
      </c>
      <c r="E714" s="24">
        <f t="shared" si="36"/>
        <v>1.6006461565815846</v>
      </c>
    </row>
    <row r="715" spans="1:5" ht="15" customHeight="1" x14ac:dyDescent="0.2">
      <c r="A715" s="3">
        <f>'Stocks Returns'!A711</f>
        <v>43291</v>
      </c>
      <c r="B715" s="5">
        <f>SUMPRODUCT('Stocks Returns'!B711:E711,$H$10:$K$10)</f>
        <v>9.2076015269930457E-3</v>
      </c>
      <c r="C715" s="5">
        <f t="shared" si="34"/>
        <v>-9.2076015269930457E-3</v>
      </c>
      <c r="D715" s="24">
        <f t="shared" si="35"/>
        <v>1.0061658820692263</v>
      </c>
      <c r="E715" s="24">
        <f t="shared" si="36"/>
        <v>1.6006244246146326</v>
      </c>
    </row>
    <row r="716" spans="1:5" ht="15" customHeight="1" x14ac:dyDescent="0.2">
      <c r="A716" s="3">
        <f>'Stocks Returns'!A712</f>
        <v>43292</v>
      </c>
      <c r="B716" s="5">
        <f>SUMPRODUCT('Stocks Returns'!B712:E712,$H$10:$K$10)</f>
        <v>5.7497108230292297E-3</v>
      </c>
      <c r="C716" s="5">
        <f t="shared" si="34"/>
        <v>-5.7497108230292297E-3</v>
      </c>
      <c r="D716" s="24">
        <f t="shared" si="35"/>
        <v>1.0038629268603865</v>
      </c>
      <c r="E716" s="24">
        <f t="shared" si="36"/>
        <v>1.5983678973949647</v>
      </c>
    </row>
    <row r="717" spans="1:5" ht="15" customHeight="1" x14ac:dyDescent="0.2">
      <c r="A717" s="3">
        <f>'Stocks Returns'!A713</f>
        <v>43293</v>
      </c>
      <c r="B717" s="5">
        <f>SUMPRODUCT('Stocks Returns'!B713:E713,$H$10:$K$10)</f>
        <v>1.4222733846214985E-2</v>
      </c>
      <c r="C717" s="5">
        <f t="shared" si="34"/>
        <v>-1.4222733846214985E-2</v>
      </c>
      <c r="D717" s="24">
        <f t="shared" si="35"/>
        <v>1.0095059601938281</v>
      </c>
      <c r="E717" s="24">
        <f t="shared" si="36"/>
        <v>1.6038589769163045</v>
      </c>
    </row>
    <row r="718" spans="1:5" ht="15" customHeight="1" x14ac:dyDescent="0.2">
      <c r="A718" s="3">
        <f>'Stocks Returns'!A714</f>
        <v>43294</v>
      </c>
      <c r="B718" s="5">
        <f>SUMPRODUCT('Stocks Returns'!B714:E714,$H$10:$K$10)</f>
        <v>-3.3300418907188213E-3</v>
      </c>
      <c r="C718" s="5">
        <f t="shared" si="34"/>
        <v>3.3300418907188213E-3</v>
      </c>
      <c r="D718" s="24">
        <f t="shared" si="35"/>
        <v>0.99781581155303012</v>
      </c>
      <c r="E718" s="24">
        <f t="shared" si="36"/>
        <v>1.5923411759703849</v>
      </c>
    </row>
    <row r="719" spans="1:5" ht="15" customHeight="1" x14ac:dyDescent="0.2">
      <c r="A719" s="3">
        <f>'Stocks Returns'!A715</f>
        <v>43297</v>
      </c>
      <c r="B719" s="5">
        <f>SUMPRODUCT('Stocks Returns'!B715:E715,$H$10:$K$10)</f>
        <v>-5.8832522318172115E-3</v>
      </c>
      <c r="C719" s="5">
        <f t="shared" si="34"/>
        <v>5.8832522318172115E-3</v>
      </c>
      <c r="D719" s="24">
        <f t="shared" si="35"/>
        <v>0.99611537346585866</v>
      </c>
      <c r="E719" s="24">
        <f t="shared" si="36"/>
        <v>1.5906201627753045</v>
      </c>
    </row>
    <row r="720" spans="1:5" ht="15" customHeight="1" x14ac:dyDescent="0.2">
      <c r="A720" s="3">
        <f>'Stocks Returns'!A716</f>
        <v>43298</v>
      </c>
      <c r="B720" s="5">
        <f>SUMPRODUCT('Stocks Returns'!B716:E716,$H$10:$K$10)</f>
        <v>8.7122665316831053E-3</v>
      </c>
      <c r="C720" s="5">
        <f t="shared" si="34"/>
        <v>-8.7122665316831053E-3</v>
      </c>
      <c r="D720" s="24">
        <f t="shared" si="35"/>
        <v>1.0058359889623498</v>
      </c>
      <c r="E720" s="24">
        <f t="shared" si="36"/>
        <v>1.6003024978240419</v>
      </c>
    </row>
    <row r="721" spans="1:5" ht="15" customHeight="1" x14ac:dyDescent="0.2">
      <c r="A721" s="3">
        <f>'Stocks Returns'!A717</f>
        <v>43299</v>
      </c>
      <c r="B721" s="5">
        <f>SUMPRODUCT('Stocks Returns'!B717:E717,$H$10:$K$10)</f>
        <v>8.821921302092306E-3</v>
      </c>
      <c r="C721" s="5">
        <f t="shared" si="34"/>
        <v>-8.821921302092306E-3</v>
      </c>
      <c r="D721" s="24">
        <f t="shared" si="35"/>
        <v>1.0059090190394424</v>
      </c>
      <c r="E721" s="24">
        <f t="shared" si="36"/>
        <v>1.6003738023251441</v>
      </c>
    </row>
    <row r="722" spans="1:5" ht="15" customHeight="1" x14ac:dyDescent="0.2">
      <c r="A722" s="3">
        <f>'Stocks Returns'!A718</f>
        <v>43300</v>
      </c>
      <c r="B722" s="5">
        <f>SUMPRODUCT('Stocks Returns'!B718:E718,$H$10:$K$10)</f>
        <v>-6.0557351849096644E-3</v>
      </c>
      <c r="C722" s="5">
        <f t="shared" si="34"/>
        <v>6.0557351849096644E-3</v>
      </c>
      <c r="D722" s="24">
        <f t="shared" si="35"/>
        <v>0.99600049981909911</v>
      </c>
      <c r="E722" s="24">
        <f t="shared" si="36"/>
        <v>1.5905034849008324</v>
      </c>
    </row>
    <row r="723" spans="1:5" ht="15" customHeight="1" x14ac:dyDescent="0.2">
      <c r="A723" s="3">
        <f>'Stocks Returns'!A719</f>
        <v>43301</v>
      </c>
      <c r="B723" s="5">
        <f>SUMPRODUCT('Stocks Returns'!B719:E719,$H$10:$K$10)</f>
        <v>4.754249681044825E-3</v>
      </c>
      <c r="C723" s="5">
        <f t="shared" si="34"/>
        <v>-4.754249681044825E-3</v>
      </c>
      <c r="D723" s="24">
        <f t="shared" si="35"/>
        <v>1.0031999497398247</v>
      </c>
      <c r="E723" s="24">
        <f t="shared" si="36"/>
        <v>1.5977143185431664</v>
      </c>
    </row>
    <row r="724" spans="1:5" ht="15" customHeight="1" x14ac:dyDescent="0.2">
      <c r="A724" s="3">
        <f>'Stocks Returns'!A720</f>
        <v>43304</v>
      </c>
      <c r="B724" s="5">
        <f>SUMPRODUCT('Stocks Returns'!B720:E720,$H$10:$K$10)</f>
        <v>-6.1601598698103775E-3</v>
      </c>
      <c r="C724" s="5">
        <f t="shared" si="34"/>
        <v>6.1601598698103775E-3</v>
      </c>
      <c r="D724" s="24">
        <f t="shared" si="35"/>
        <v>0.99593095297895518</v>
      </c>
      <c r="E724" s="24">
        <f t="shared" si="36"/>
        <v>1.5904328202967348</v>
      </c>
    </row>
    <row r="725" spans="1:5" ht="15" customHeight="1" x14ac:dyDescent="0.2">
      <c r="A725" s="3">
        <f>'Stocks Returns'!A721</f>
        <v>43305</v>
      </c>
      <c r="B725" s="5">
        <f>SUMPRODUCT('Stocks Returns'!B721:E721,$H$10:$K$10)</f>
        <v>-1.2929537556278636E-3</v>
      </c>
      <c r="C725" s="5">
        <f t="shared" si="34"/>
        <v>1.2929537556278636E-3</v>
      </c>
      <c r="D725" s="24">
        <f t="shared" si="35"/>
        <v>0.99917251225100079</v>
      </c>
      <c r="E725" s="24">
        <f t="shared" si="36"/>
        <v>1.5937060354261718</v>
      </c>
    </row>
    <row r="726" spans="1:5" ht="15" customHeight="1" x14ac:dyDescent="0.2">
      <c r="A726" s="3">
        <f>'Stocks Returns'!A722</f>
        <v>43306</v>
      </c>
      <c r="B726" s="5">
        <f>SUMPRODUCT('Stocks Returns'!B722:E722,$H$10:$K$10)</f>
        <v>1.5765332402286853E-2</v>
      </c>
      <c r="C726" s="5">
        <f t="shared" si="34"/>
        <v>-1.5765332402286853E-2</v>
      </c>
      <c r="D726" s="24">
        <f t="shared" si="35"/>
        <v>1.010533330832172</v>
      </c>
      <c r="E726" s="24">
        <f t="shared" si="36"/>
        <v>1.6048447574179536</v>
      </c>
    </row>
    <row r="727" spans="1:5" ht="15" customHeight="1" x14ac:dyDescent="0.2">
      <c r="A727" s="3">
        <f>'Stocks Returns'!A723</f>
        <v>43307</v>
      </c>
      <c r="B727" s="5">
        <f>SUMPRODUCT('Stocks Returns'!B723:E723,$H$10:$K$10)</f>
        <v>1.5717282906858414E-3</v>
      </c>
      <c r="C727" s="5">
        <f t="shared" si="34"/>
        <v>-1.5717282906858414E-3</v>
      </c>
      <c r="D727" s="24">
        <f t="shared" si="35"/>
        <v>1.0010803904938457</v>
      </c>
      <c r="E727" s="24">
        <f t="shared" si="36"/>
        <v>1.595612946216439</v>
      </c>
    </row>
    <row r="728" spans="1:5" ht="15" customHeight="1" x14ac:dyDescent="0.2">
      <c r="A728" s="3">
        <f>'Stocks Returns'!A724</f>
        <v>43308</v>
      </c>
      <c r="B728" s="5">
        <f>SUMPRODUCT('Stocks Returns'!B724:E724,$H$10:$K$10)</f>
        <v>-1.0057877979836904E-2</v>
      </c>
      <c r="C728" s="5">
        <f t="shared" si="34"/>
        <v>1.0057877979836904E-2</v>
      </c>
      <c r="D728" s="24">
        <f t="shared" si="35"/>
        <v>0.99333507271767751</v>
      </c>
      <c r="E728" s="24">
        <f t="shared" si="36"/>
        <v>1.5877815160100472</v>
      </c>
    </row>
    <row r="729" spans="1:5" ht="15" customHeight="1" x14ac:dyDescent="0.2">
      <c r="A729" s="3">
        <f>'Stocks Returns'!A725</f>
        <v>43311</v>
      </c>
      <c r="B729" s="5">
        <f>SUMPRODUCT('Stocks Returns'!B725:E725,$H$10:$K$10)</f>
        <v>-2.9021577360717064E-2</v>
      </c>
      <c r="C729" s="5">
        <f t="shared" si="34"/>
        <v>2.9021577360717064E-2</v>
      </c>
      <c r="D729" s="24">
        <f t="shared" si="35"/>
        <v>0.98070524893001132</v>
      </c>
      <c r="E729" s="24">
        <f t="shared" si="36"/>
        <v>1.5745050821108562</v>
      </c>
    </row>
    <row r="730" spans="1:5" ht="15" customHeight="1" x14ac:dyDescent="0.2">
      <c r="A730" s="3">
        <f>'Stocks Returns'!A726</f>
        <v>43312</v>
      </c>
      <c r="B730" s="5">
        <f>SUMPRODUCT('Stocks Returns'!B726:E726,$H$10:$K$10)</f>
        <v>1.9640241982149947E-3</v>
      </c>
      <c r="C730" s="5">
        <f t="shared" si="34"/>
        <v>-1.9640241982149947E-3</v>
      </c>
      <c r="D730" s="24">
        <f t="shared" si="35"/>
        <v>1.00134165956826</v>
      </c>
      <c r="E730" s="24">
        <f t="shared" si="36"/>
        <v>1.5958729481378844</v>
      </c>
    </row>
    <row r="731" spans="1:5" ht="15" customHeight="1" x14ac:dyDescent="0.2">
      <c r="A731" s="3">
        <f>'Stocks Returns'!A727</f>
        <v>43313</v>
      </c>
      <c r="B731" s="5">
        <f>SUMPRODUCT('Stocks Returns'!B727:E727,$H$10:$K$10)</f>
        <v>9.8339181043681154E-3</v>
      </c>
      <c r="C731" s="5">
        <f t="shared" si="34"/>
        <v>-9.8339181043681154E-3</v>
      </c>
      <c r="D731" s="24">
        <f t="shared" si="35"/>
        <v>1.006583008909758</v>
      </c>
      <c r="E731" s="24">
        <f t="shared" si="36"/>
        <v>1.6010308476490192</v>
      </c>
    </row>
    <row r="732" spans="1:5" ht="15" customHeight="1" x14ac:dyDescent="0.2">
      <c r="A732" s="3">
        <f>'Stocks Returns'!A728</f>
        <v>43314</v>
      </c>
      <c r="B732" s="5">
        <f>SUMPRODUCT('Stocks Returns'!B728:E728,$H$10:$K$10)</f>
        <v>5.630493265672944E-3</v>
      </c>
      <c r="C732" s="5">
        <f t="shared" si="34"/>
        <v>-5.630493265672944E-3</v>
      </c>
      <c r="D732" s="24">
        <f t="shared" si="35"/>
        <v>1.0037835279671872</v>
      </c>
      <c r="E732" s="24">
        <f t="shared" si="36"/>
        <v>1.5982897173916242</v>
      </c>
    </row>
    <row r="733" spans="1:5" ht="15" customHeight="1" x14ac:dyDescent="0.2">
      <c r="A733" s="3">
        <f>'Stocks Returns'!A729</f>
        <v>43315</v>
      </c>
      <c r="B733" s="5">
        <f>SUMPRODUCT('Stocks Returns'!B729:E729,$H$10:$K$10)</f>
        <v>6.2964907159455841E-3</v>
      </c>
      <c r="C733" s="5">
        <f t="shared" si="34"/>
        <v>-6.2964907159455841E-3</v>
      </c>
      <c r="D733" s="24">
        <f t="shared" si="35"/>
        <v>1.0042270822690686</v>
      </c>
      <c r="E733" s="24">
        <f t="shared" si="36"/>
        <v>1.5987261368735011</v>
      </c>
    </row>
    <row r="734" spans="1:5" ht="15" customHeight="1" x14ac:dyDescent="0.2">
      <c r="A734" s="3">
        <f>'Stocks Returns'!A730</f>
        <v>43318</v>
      </c>
      <c r="B734" s="5">
        <f>SUMPRODUCT('Stocks Returns'!B730:E730,$H$10:$K$10)</f>
        <v>1.0141136816375039E-5</v>
      </c>
      <c r="C734" s="5">
        <f t="shared" si="34"/>
        <v>-1.0141136816375039E-5</v>
      </c>
      <c r="D734" s="24">
        <f t="shared" si="35"/>
        <v>1.0000403734493686</v>
      </c>
      <c r="E734" s="24">
        <f t="shared" si="36"/>
        <v>1.5945752620810856</v>
      </c>
    </row>
    <row r="735" spans="1:5" ht="15" customHeight="1" x14ac:dyDescent="0.2">
      <c r="A735" s="3">
        <f>'Stocks Returns'!A731</f>
        <v>43319</v>
      </c>
      <c r="B735" s="5">
        <f>SUMPRODUCT('Stocks Returns'!B731:E731,$H$10:$K$10)</f>
        <v>5.8011116516502618E-3</v>
      </c>
      <c r="C735" s="5">
        <f t="shared" si="34"/>
        <v>-5.8011116516502618E-3</v>
      </c>
      <c r="D735" s="24">
        <f t="shared" si="35"/>
        <v>1.0038971598122479</v>
      </c>
      <c r="E735" s="24">
        <f t="shared" si="36"/>
        <v>1.5984015969807159</v>
      </c>
    </row>
    <row r="736" spans="1:5" ht="15" customHeight="1" x14ac:dyDescent="0.2">
      <c r="A736" s="3">
        <f>'Stocks Returns'!A732</f>
        <v>43320</v>
      </c>
      <c r="B736" s="5">
        <f>SUMPRODUCT('Stocks Returns'!B732:E732,$H$10:$K$10)</f>
        <v>3.1480811523102187E-3</v>
      </c>
      <c r="C736" s="5">
        <f t="shared" si="34"/>
        <v>-3.1480811523102187E-3</v>
      </c>
      <c r="D736" s="24">
        <f t="shared" si="35"/>
        <v>1.0021302414996875</v>
      </c>
      <c r="E736" s="24">
        <f t="shared" si="36"/>
        <v>1.596656044636132</v>
      </c>
    </row>
    <row r="737" spans="1:5" ht="15" customHeight="1" x14ac:dyDescent="0.2">
      <c r="A737" s="3">
        <f>'Stocks Returns'!A733</f>
        <v>43321</v>
      </c>
      <c r="B737" s="5">
        <f>SUMPRODUCT('Stocks Returns'!B733:E733,$H$10:$K$10)</f>
        <v>-3.7213658489472024E-3</v>
      </c>
      <c r="C737" s="5">
        <f t="shared" si="34"/>
        <v>3.7213658489472024E-3</v>
      </c>
      <c r="D737" s="24">
        <f t="shared" si="35"/>
        <v>0.99755518979685009</v>
      </c>
      <c r="E737" s="24">
        <f t="shared" si="36"/>
        <v>1.5920781469636411</v>
      </c>
    </row>
    <row r="738" spans="1:5" ht="15" customHeight="1" x14ac:dyDescent="0.2">
      <c r="A738" s="3">
        <f>'Stocks Returns'!A734</f>
        <v>43322</v>
      </c>
      <c r="B738" s="5">
        <f>SUMPRODUCT('Stocks Returns'!B734:E734,$H$10:$K$10)</f>
        <v>-1.5836543622331299E-2</v>
      </c>
      <c r="C738" s="5">
        <f t="shared" si="34"/>
        <v>1.5836543622331299E-2</v>
      </c>
      <c r="D738" s="24">
        <f t="shared" si="35"/>
        <v>0.98948648139977624</v>
      </c>
      <c r="E738" s="24">
        <f t="shared" si="36"/>
        <v>1.5838018493434816</v>
      </c>
    </row>
    <row r="739" spans="1:5" ht="15" customHeight="1" x14ac:dyDescent="0.2">
      <c r="A739" s="3">
        <f>'Stocks Returns'!A735</f>
        <v>43325</v>
      </c>
      <c r="B739" s="5">
        <f>SUMPRODUCT('Stocks Returns'!B735:E735,$H$10:$K$10)</f>
        <v>2.4268109948632631E-3</v>
      </c>
      <c r="C739" s="5">
        <f t="shared" si="34"/>
        <v>-2.4268109948632631E-3</v>
      </c>
      <c r="D739" s="24">
        <f t="shared" si="35"/>
        <v>1.0016498755748278</v>
      </c>
      <c r="E739" s="24">
        <f t="shared" si="36"/>
        <v>1.5961793172966234</v>
      </c>
    </row>
    <row r="740" spans="1:5" ht="15" customHeight="1" x14ac:dyDescent="0.2">
      <c r="A740" s="3">
        <f>'Stocks Returns'!A736</f>
        <v>43326</v>
      </c>
      <c r="B740" s="5">
        <f>SUMPRODUCT('Stocks Returns'!B736:E736,$H$10:$K$10)</f>
        <v>-9.7754411459565925E-4</v>
      </c>
      <c r="C740" s="5">
        <f t="shared" si="34"/>
        <v>9.7754411459565925E-4</v>
      </c>
      <c r="D740" s="24">
        <f t="shared" si="35"/>
        <v>0.99938257507192818</v>
      </c>
      <c r="E740" s="24">
        <f t="shared" si="36"/>
        <v>1.593916704850447</v>
      </c>
    </row>
    <row r="741" spans="1:5" ht="15" customHeight="1" x14ac:dyDescent="0.2">
      <c r="A741" s="3">
        <f>'Stocks Returns'!A737</f>
        <v>43327</v>
      </c>
      <c r="B741" s="5">
        <f>SUMPRODUCT('Stocks Returns'!B737:E737,$H$10:$K$10)</f>
        <v>-7.8757851686319345E-3</v>
      </c>
      <c r="C741" s="5">
        <f t="shared" si="34"/>
        <v>7.8757851686319345E-3</v>
      </c>
      <c r="D741" s="24">
        <f t="shared" si="35"/>
        <v>0.99478834652994008</v>
      </c>
      <c r="E741" s="24">
        <f t="shared" si="36"/>
        <v>1.589269104185782</v>
      </c>
    </row>
    <row r="742" spans="1:5" ht="15" customHeight="1" x14ac:dyDescent="0.2">
      <c r="A742" s="3">
        <f>'Stocks Returns'!A738</f>
        <v>43328</v>
      </c>
      <c r="B742" s="5">
        <f>SUMPRODUCT('Stocks Returns'!B738:E738,$H$10:$K$10)</f>
        <v>3.6757816029069947E-3</v>
      </c>
      <c r="C742" s="5">
        <f t="shared" si="34"/>
        <v>-3.6757816029069947E-3</v>
      </c>
      <c r="D742" s="24">
        <f t="shared" si="35"/>
        <v>1.002481689999785</v>
      </c>
      <c r="E742" s="24">
        <f t="shared" si="36"/>
        <v>1.597004243926512</v>
      </c>
    </row>
    <row r="743" spans="1:5" ht="15" customHeight="1" x14ac:dyDescent="0.2">
      <c r="A743" s="3">
        <f>'Stocks Returns'!A739</f>
        <v>43329</v>
      </c>
      <c r="B743" s="5">
        <f>SUMPRODUCT('Stocks Returns'!B739:E739,$H$10:$K$10)</f>
        <v>6.1409676197649206E-3</v>
      </c>
      <c r="C743" s="5">
        <f t="shared" si="34"/>
        <v>-6.1409676197649206E-3</v>
      </c>
      <c r="D743" s="24">
        <f t="shared" si="35"/>
        <v>1.0041235038870124</v>
      </c>
      <c r="E743" s="24">
        <f t="shared" si="36"/>
        <v>1.5986242956073229</v>
      </c>
    </row>
    <row r="744" spans="1:5" ht="15" customHeight="1" x14ac:dyDescent="0.2">
      <c r="A744" s="3">
        <f>'Stocks Returns'!A740</f>
        <v>43332</v>
      </c>
      <c r="B744" s="5">
        <f>SUMPRODUCT('Stocks Returns'!B740:E740,$H$10:$K$10)</f>
        <v>-3.1980094528782192E-3</v>
      </c>
      <c r="C744" s="5">
        <f t="shared" si="34"/>
        <v>3.1980094528782192E-3</v>
      </c>
      <c r="D744" s="24">
        <f t="shared" si="35"/>
        <v>0.99790374515663205</v>
      </c>
      <c r="E744" s="24">
        <f t="shared" si="36"/>
        <v>1.5924298607536813</v>
      </c>
    </row>
    <row r="745" spans="1:5" ht="15" customHeight="1" x14ac:dyDescent="0.2">
      <c r="A745" s="3">
        <f>'Stocks Returns'!A741</f>
        <v>43333</v>
      </c>
      <c r="B745" s="5">
        <f>SUMPRODUCT('Stocks Returns'!B741:E741,$H$10:$K$10)</f>
        <v>-1.6005094239610086E-3</v>
      </c>
      <c r="C745" s="5">
        <f t="shared" si="34"/>
        <v>1.6005094239610086E-3</v>
      </c>
      <c r="D745" s="24">
        <f t="shared" si="35"/>
        <v>0.99896768017589088</v>
      </c>
      <c r="E745" s="24">
        <f t="shared" si="36"/>
        <v>1.5935004421656491</v>
      </c>
    </row>
    <row r="746" spans="1:5" ht="15" customHeight="1" x14ac:dyDescent="0.2">
      <c r="A746" s="3">
        <f>'Stocks Returns'!A742</f>
        <v>43334</v>
      </c>
      <c r="B746" s="5">
        <f>SUMPRODUCT('Stocks Returns'!B742:E742,$H$10:$K$10)</f>
        <v>7.4467356432601616E-3</v>
      </c>
      <c r="C746" s="5">
        <f t="shared" si="34"/>
        <v>-7.4467356432601616E-3</v>
      </c>
      <c r="D746" s="24">
        <f t="shared" si="35"/>
        <v>1.0049931453906602</v>
      </c>
      <c r="E746" s="24">
        <f t="shared" si="36"/>
        <v>1.5994780080439934</v>
      </c>
    </row>
    <row r="747" spans="1:5" ht="15" customHeight="1" x14ac:dyDescent="0.2">
      <c r="A747" s="3">
        <f>'Stocks Returns'!A743</f>
        <v>43335</v>
      </c>
      <c r="B747" s="5">
        <f>SUMPRODUCT('Stocks Returns'!B743:E743,$H$10:$K$10)</f>
        <v>6.2996660907213712E-3</v>
      </c>
      <c r="C747" s="5">
        <f t="shared" si="34"/>
        <v>-6.2996660907213712E-3</v>
      </c>
      <c r="D747" s="24">
        <f t="shared" si="35"/>
        <v>1.0042291970686694</v>
      </c>
      <c r="E747" s="24">
        <f t="shared" si="36"/>
        <v>1.5987282157549416</v>
      </c>
    </row>
    <row r="748" spans="1:5" ht="15" customHeight="1" x14ac:dyDescent="0.2">
      <c r="A748" s="3">
        <f>'Stocks Returns'!A744</f>
        <v>43336</v>
      </c>
      <c r="B748" s="5">
        <f>SUMPRODUCT('Stocks Returns'!B744:E744,$H$10:$K$10)</f>
        <v>1.4844782943094667E-2</v>
      </c>
      <c r="C748" s="5">
        <f t="shared" si="34"/>
        <v>-1.4844782943094667E-2</v>
      </c>
      <c r="D748" s="24">
        <f t="shared" si="35"/>
        <v>1.0099202448923499</v>
      </c>
      <c r="E748" s="24">
        <f t="shared" si="36"/>
        <v>1.6042570086838128</v>
      </c>
    </row>
    <row r="749" spans="1:5" ht="15" customHeight="1" x14ac:dyDescent="0.2">
      <c r="A749" s="3">
        <f>'Stocks Returns'!A745</f>
        <v>43339</v>
      </c>
      <c r="B749" s="5">
        <f>SUMPRODUCT('Stocks Returns'!B745:E745,$H$10:$K$10)</f>
        <v>9.3141438840102474E-3</v>
      </c>
      <c r="C749" s="5">
        <f t="shared" si="34"/>
        <v>-9.3141438840102474E-3</v>
      </c>
      <c r="D749" s="24">
        <f t="shared" si="35"/>
        <v>1.0062368392789998</v>
      </c>
      <c r="E749" s="24">
        <f t="shared" si="36"/>
        <v>1.6006936107566605</v>
      </c>
    </row>
    <row r="750" spans="1:5" ht="15" customHeight="1" x14ac:dyDescent="0.2">
      <c r="A750" s="3">
        <f>'Stocks Returns'!A746</f>
        <v>43340</v>
      </c>
      <c r="B750" s="5">
        <f>SUMPRODUCT('Stocks Returns'!B746:E746,$H$10:$K$10)</f>
        <v>-2.4729069968352857E-3</v>
      </c>
      <c r="C750" s="5">
        <f t="shared" si="34"/>
        <v>2.4729069968352857E-3</v>
      </c>
      <c r="D750" s="24">
        <f t="shared" si="35"/>
        <v>0.9983866633923566</v>
      </c>
      <c r="E750" s="24">
        <f t="shared" si="36"/>
        <v>1.5929163551703764</v>
      </c>
    </row>
    <row r="751" spans="1:5" ht="15" customHeight="1" x14ac:dyDescent="0.2">
      <c r="A751" s="3">
        <f>'Stocks Returns'!A747</f>
        <v>43341</v>
      </c>
      <c r="B751" s="5">
        <f>SUMPRODUCT('Stocks Returns'!B747:E747,$H$10:$K$10)</f>
        <v>9.9633418355002321E-3</v>
      </c>
      <c r="C751" s="5">
        <f t="shared" si="34"/>
        <v>-9.9633418355002321E-3</v>
      </c>
      <c r="D751" s="24">
        <f t="shared" si="35"/>
        <v>1.0066692051146922</v>
      </c>
      <c r="E751" s="24">
        <f t="shared" si="36"/>
        <v>1.60111474409414</v>
      </c>
    </row>
    <row r="752" spans="1:5" ht="15" customHeight="1" x14ac:dyDescent="0.2">
      <c r="A752" s="3">
        <f>'Stocks Returns'!A748</f>
        <v>43342</v>
      </c>
      <c r="B752" s="5">
        <f>SUMPRODUCT('Stocks Returns'!B748:E748,$H$10:$K$10)</f>
        <v>-3.6121759748770459E-3</v>
      </c>
      <c r="C752" s="5">
        <f t="shared" si="34"/>
        <v>3.6121759748770459E-3</v>
      </c>
      <c r="D752" s="24">
        <f t="shared" si="35"/>
        <v>0.99762791025298081</v>
      </c>
      <c r="E752" s="24">
        <f t="shared" si="36"/>
        <v>1.5921515663083794</v>
      </c>
    </row>
    <row r="753" spans="1:5" ht="15" customHeight="1" x14ac:dyDescent="0.2">
      <c r="A753" s="3">
        <f>'Stocks Returns'!A749</f>
        <v>43343</v>
      </c>
      <c r="B753" s="5">
        <f>SUMPRODUCT('Stocks Returns'!B749:E749,$H$10:$K$10)</f>
        <v>1.6167551711319785E-3</v>
      </c>
      <c r="C753" s="5">
        <f t="shared" si="34"/>
        <v>-1.6167551711319785E-3</v>
      </c>
      <c r="D753" s="24">
        <f t="shared" si="35"/>
        <v>1.0011103783962227</v>
      </c>
      <c r="E753" s="24">
        <f t="shared" si="36"/>
        <v>1.595642802581688</v>
      </c>
    </row>
    <row r="754" spans="1:5" ht="15" customHeight="1" x14ac:dyDescent="0.2">
      <c r="A754" s="3">
        <f>'Stocks Returns'!A750</f>
        <v>43346</v>
      </c>
      <c r="B754" s="5">
        <f>SUMPRODUCT('Stocks Returns'!B750:E750,$H$10:$K$10)</f>
        <v>0</v>
      </c>
      <c r="C754" s="5">
        <f t="shared" si="34"/>
        <v>0</v>
      </c>
      <c r="D754" s="24">
        <f t="shared" si="35"/>
        <v>1.000033619452249</v>
      </c>
      <c r="E754" s="24">
        <f t="shared" si="36"/>
        <v>1.5945685090834987</v>
      </c>
    </row>
    <row r="755" spans="1:5" ht="15" customHeight="1" x14ac:dyDescent="0.2">
      <c r="A755" s="3">
        <f>'Stocks Returns'!A751</f>
        <v>43347</v>
      </c>
      <c r="B755" s="5">
        <f>SUMPRODUCT('Stocks Returns'!B751:E751,$H$10:$K$10)</f>
        <v>5.482774884056415E-3</v>
      </c>
      <c r="C755" s="5">
        <f t="shared" si="34"/>
        <v>-5.482774884056415E-3</v>
      </c>
      <c r="D755" s="24">
        <f t="shared" si="35"/>
        <v>1.0036851475250306</v>
      </c>
      <c r="E755" s="24">
        <f t="shared" si="36"/>
        <v>1.5981928119891544</v>
      </c>
    </row>
    <row r="756" spans="1:5" ht="15" customHeight="1" x14ac:dyDescent="0.2">
      <c r="A756" s="3">
        <f>'Stocks Returns'!A752</f>
        <v>43348</v>
      </c>
      <c r="B756" s="5">
        <f>SUMPRODUCT('Stocks Returns'!B752:E752,$H$10:$K$10)</f>
        <v>-3.1641601616958705E-2</v>
      </c>
      <c r="C756" s="5">
        <f t="shared" si="34"/>
        <v>3.1641601616958705E-2</v>
      </c>
      <c r="D756" s="24">
        <f t="shared" si="35"/>
        <v>0.97896031277535445</v>
      </c>
      <c r="E756" s="24">
        <f t="shared" si="36"/>
        <v>1.5726221985658069</v>
      </c>
    </row>
    <row r="757" spans="1:5" ht="15" customHeight="1" x14ac:dyDescent="0.2">
      <c r="A757" s="3">
        <f>'Stocks Returns'!A753</f>
        <v>43349</v>
      </c>
      <c r="B757" s="5">
        <f>SUMPRODUCT('Stocks Returns'!B753:E753,$H$10:$K$10)</f>
        <v>9.277731801703562E-3</v>
      </c>
      <c r="C757" s="5">
        <f t="shared" si="34"/>
        <v>-9.277731801703562E-3</v>
      </c>
      <c r="D757" s="24">
        <f t="shared" si="35"/>
        <v>1.0062125888321836</v>
      </c>
      <c r="E757" s="24">
        <f t="shared" si="36"/>
        <v>1.6006699678862608</v>
      </c>
    </row>
    <row r="758" spans="1:5" ht="15" customHeight="1" x14ac:dyDescent="0.2">
      <c r="A758" s="3">
        <f>'Stocks Returns'!A754</f>
        <v>43350</v>
      </c>
      <c r="B758" s="5">
        <f>SUMPRODUCT('Stocks Returns'!B754:E754,$H$10:$K$10)</f>
        <v>-9.1435463906055468E-3</v>
      </c>
      <c r="C758" s="5">
        <f t="shared" si="34"/>
        <v>9.1435463906055468E-3</v>
      </c>
      <c r="D758" s="24">
        <f t="shared" si="35"/>
        <v>0.99394401755610562</v>
      </c>
      <c r="E758" s="24">
        <f t="shared" si="36"/>
        <v>1.5884058551662352</v>
      </c>
    </row>
    <row r="759" spans="1:5" ht="15" customHeight="1" x14ac:dyDescent="0.2">
      <c r="A759" s="3">
        <f>'Stocks Returns'!A755</f>
        <v>43353</v>
      </c>
      <c r="B759" s="5">
        <f>SUMPRODUCT('Stocks Returns'!B755:E755,$H$10:$K$10)</f>
        <v>6.8623539425713004E-3</v>
      </c>
      <c r="C759" s="5">
        <f t="shared" si="34"/>
        <v>-6.8623539425713004E-3</v>
      </c>
      <c r="D759" s="24">
        <f t="shared" si="35"/>
        <v>1.0046039471780013</v>
      </c>
      <c r="E759" s="24">
        <f t="shared" si="36"/>
        <v>1.5990963161106342</v>
      </c>
    </row>
    <row r="760" spans="1:5" ht="15" customHeight="1" x14ac:dyDescent="0.2">
      <c r="A760" s="3">
        <f>'Stocks Returns'!A756</f>
        <v>43354</v>
      </c>
      <c r="B760" s="5">
        <f>SUMPRODUCT('Stocks Returns'!B756:E756,$H$10:$K$10)</f>
        <v>7.2999340764452929E-3</v>
      </c>
      <c r="C760" s="5">
        <f t="shared" si="34"/>
        <v>-7.2999340764452929E-3</v>
      </c>
      <c r="D760" s="24">
        <f t="shared" si="35"/>
        <v>1.0048953755471615</v>
      </c>
      <c r="E760" s="24">
        <f t="shared" si="36"/>
        <v>1.5993821813785896</v>
      </c>
    </row>
    <row r="761" spans="1:5" ht="15" customHeight="1" x14ac:dyDescent="0.2">
      <c r="A761" s="3">
        <f>'Stocks Returns'!A757</f>
        <v>43355</v>
      </c>
      <c r="B761" s="5">
        <f>SUMPRODUCT('Stocks Returns'!B757:E757,$H$10:$K$10)</f>
        <v>6.8349905432885452E-3</v>
      </c>
      <c r="C761" s="5">
        <f t="shared" si="34"/>
        <v>-6.8349905432885452E-3</v>
      </c>
      <c r="D761" s="24">
        <f t="shared" si="35"/>
        <v>1.0045857231540791</v>
      </c>
      <c r="E761" s="24">
        <f t="shared" si="36"/>
        <v>1.5990784285741659</v>
      </c>
    </row>
    <row r="762" spans="1:5" ht="15" customHeight="1" x14ac:dyDescent="0.2">
      <c r="A762" s="3">
        <f>'Stocks Returns'!A758</f>
        <v>43356</v>
      </c>
      <c r="B762" s="5">
        <f>SUMPRODUCT('Stocks Returns'!B758:E758,$H$10:$K$10)</f>
        <v>6.7606705204483119E-3</v>
      </c>
      <c r="C762" s="5">
        <f t="shared" si="34"/>
        <v>-6.7606705204483119E-3</v>
      </c>
      <c r="D762" s="24">
        <f t="shared" si="35"/>
        <v>1.0045362260188675</v>
      </c>
      <c r="E762" s="24">
        <f t="shared" si="36"/>
        <v>1.5990298385860271</v>
      </c>
    </row>
    <row r="763" spans="1:5" ht="15" customHeight="1" x14ac:dyDescent="0.2">
      <c r="A763" s="3">
        <f>'Stocks Returns'!A759</f>
        <v>43357</v>
      </c>
      <c r="B763" s="5">
        <f>SUMPRODUCT('Stocks Returns'!B759:E759,$H$10:$K$10)</f>
        <v>9.7521840910975532E-4</v>
      </c>
      <c r="C763" s="5">
        <f t="shared" si="34"/>
        <v>-9.7521840910975532E-4</v>
      </c>
      <c r="D763" s="24">
        <f t="shared" si="35"/>
        <v>1.000683114912716</v>
      </c>
      <c r="E763" s="24">
        <f t="shared" si="36"/>
        <v>1.5952170730874624</v>
      </c>
    </row>
    <row r="764" spans="1:5" ht="15" customHeight="1" x14ac:dyDescent="0.2">
      <c r="A764" s="3">
        <f>'Stocks Returns'!A760</f>
        <v>43360</v>
      </c>
      <c r="B764" s="5">
        <f>SUMPRODUCT('Stocks Returns'!B760:E760,$H$10:$K$10)</f>
        <v>-1.398918172438212E-2</v>
      </c>
      <c r="C764" s="5">
        <f t="shared" si="34"/>
        <v>1.398918172438212E-2</v>
      </c>
      <c r="D764" s="24">
        <f t="shared" si="35"/>
        <v>0.99071682442381037</v>
      </c>
      <c r="E764" s="24">
        <f t="shared" si="36"/>
        <v>1.5850804250928863</v>
      </c>
    </row>
    <row r="765" spans="1:5" ht="15" customHeight="1" x14ac:dyDescent="0.2">
      <c r="A765" s="3">
        <f>'Stocks Returns'!A761</f>
        <v>43361</v>
      </c>
      <c r="B765" s="5">
        <f>SUMPRODUCT('Stocks Returns'!B761:E761,$H$10:$K$10)</f>
        <v>7.8490478067880266E-3</v>
      </c>
      <c r="C765" s="5">
        <f t="shared" si="34"/>
        <v>-7.8490478067880266E-3</v>
      </c>
      <c r="D765" s="24">
        <f t="shared" si="35"/>
        <v>1.0052610852915698</v>
      </c>
      <c r="E765" s="24">
        <f t="shared" si="36"/>
        <v>1.5997404246707991</v>
      </c>
    </row>
    <row r="766" spans="1:5" ht="15" customHeight="1" x14ac:dyDescent="0.2">
      <c r="A766" s="3">
        <f>'Stocks Returns'!A762</f>
        <v>43362</v>
      </c>
      <c r="B766" s="5">
        <f>SUMPRODUCT('Stocks Returns'!B762:E762,$H$10:$K$10)</f>
        <v>3.4137369982996314E-4</v>
      </c>
      <c r="C766" s="5">
        <f t="shared" si="34"/>
        <v>-3.4137369982996314E-4</v>
      </c>
      <c r="D766" s="24">
        <f t="shared" si="35"/>
        <v>1.0002609743363358</v>
      </c>
      <c r="E766" s="24">
        <f t="shared" si="36"/>
        <v>1.5947957299892619</v>
      </c>
    </row>
    <row r="767" spans="1:5" ht="15" customHeight="1" x14ac:dyDescent="0.2">
      <c r="A767" s="3">
        <f>'Stocks Returns'!A763</f>
        <v>43363</v>
      </c>
      <c r="B767" s="5">
        <f>SUMPRODUCT('Stocks Returns'!B763:E763,$H$10:$K$10)</f>
        <v>1.3946690585506634E-2</v>
      </c>
      <c r="C767" s="5">
        <f t="shared" si="34"/>
        <v>-1.3946690585506634E-2</v>
      </c>
      <c r="D767" s="24">
        <f t="shared" si="35"/>
        <v>1.0093221153821963</v>
      </c>
      <c r="E767" s="24">
        <f t="shared" si="36"/>
        <v>1.6036821204124079</v>
      </c>
    </row>
    <row r="768" spans="1:5" ht="15" customHeight="1" x14ac:dyDescent="0.2">
      <c r="A768" s="3">
        <f>'Stocks Returns'!A764</f>
        <v>43364</v>
      </c>
      <c r="B768" s="5">
        <f>SUMPRODUCT('Stocks Returns'!B764:E764,$H$10:$K$10)</f>
        <v>3.7452511528098115E-3</v>
      </c>
      <c r="C768" s="5">
        <f t="shared" si="34"/>
        <v>-3.7452511528098115E-3</v>
      </c>
      <c r="D768" s="24">
        <f t="shared" si="35"/>
        <v>1.0025279567200203</v>
      </c>
      <c r="E768" s="24">
        <f t="shared" si="36"/>
        <v>1.5970500459245331</v>
      </c>
    </row>
    <row r="769" spans="1:5" ht="15" customHeight="1" x14ac:dyDescent="0.2">
      <c r="A769" s="3">
        <f>'Stocks Returns'!A765</f>
        <v>43367</v>
      </c>
      <c r="B769" s="5">
        <f>SUMPRODUCT('Stocks Returns'!B765:E765,$H$10:$K$10)</f>
        <v>-6.1574869226878872E-3</v>
      </c>
      <c r="C769" s="5">
        <f t="shared" si="34"/>
        <v>6.1574869226878872E-3</v>
      </c>
      <c r="D769" s="24">
        <f t="shared" si="35"/>
        <v>0.9959327331617388</v>
      </c>
      <c r="E769" s="24">
        <f t="shared" si="36"/>
        <v>1.5904346293301259</v>
      </c>
    </row>
    <row r="770" spans="1:5" ht="15" customHeight="1" x14ac:dyDescent="0.2">
      <c r="A770" s="3">
        <f>'Stocks Returns'!A766</f>
        <v>43368</v>
      </c>
      <c r="B770" s="5">
        <f>SUMPRODUCT('Stocks Returns'!B766:E766,$H$10:$K$10)</f>
        <v>-2.8138937330099735E-3</v>
      </c>
      <c r="C770" s="5">
        <f t="shared" si="34"/>
        <v>2.8138937330099735E-3</v>
      </c>
      <c r="D770" s="24">
        <f t="shared" si="35"/>
        <v>0.99815956622606428</v>
      </c>
      <c r="E770" s="24">
        <f t="shared" si="36"/>
        <v>1.5926876920320183</v>
      </c>
    </row>
    <row r="771" spans="1:5" ht="15" customHeight="1" x14ac:dyDescent="0.2">
      <c r="A771" s="3">
        <f>'Stocks Returns'!A767</f>
        <v>43369</v>
      </c>
      <c r="B771" s="5">
        <f>SUMPRODUCT('Stocks Returns'!B767:E767,$H$10:$K$10)</f>
        <v>-1.7710402879845661E-3</v>
      </c>
      <c r="C771" s="5">
        <f t="shared" si="34"/>
        <v>1.7710402879845661E-3</v>
      </c>
      <c r="D771" s="24">
        <f t="shared" si="35"/>
        <v>0.99885410662045115</v>
      </c>
      <c r="E771" s="24">
        <f t="shared" si="36"/>
        <v>1.5933863743744778</v>
      </c>
    </row>
    <row r="772" spans="1:5" ht="15" customHeight="1" x14ac:dyDescent="0.2">
      <c r="A772" s="3">
        <f>'Stocks Returns'!A768</f>
        <v>43370</v>
      </c>
      <c r="B772" s="5">
        <f>SUMPRODUCT('Stocks Returns'!B768:E768,$H$10:$K$10)</f>
        <v>4.0774209491653409E-3</v>
      </c>
      <c r="C772" s="5">
        <f t="shared" si="34"/>
        <v>-4.0774209491653409E-3</v>
      </c>
      <c r="D772" s="24">
        <f t="shared" si="35"/>
        <v>1.002749181804393</v>
      </c>
      <c r="E772" s="24">
        <f t="shared" si="36"/>
        <v>1.5972689299670395</v>
      </c>
    </row>
    <row r="773" spans="1:5" ht="15" customHeight="1" x14ac:dyDescent="0.2">
      <c r="A773" s="3">
        <f>'Stocks Returns'!A769</f>
        <v>43371</v>
      </c>
      <c r="B773" s="5">
        <f>SUMPRODUCT('Stocks Returns'!B769:E769,$H$10:$K$10)</f>
        <v>9.0062716912430482E-4</v>
      </c>
      <c r="C773" s="5">
        <f t="shared" si="34"/>
        <v>-9.0062716912430482E-4</v>
      </c>
      <c r="D773" s="24">
        <f t="shared" si="35"/>
        <v>1.0006334371468857</v>
      </c>
      <c r="E773" s="24">
        <f t="shared" si="36"/>
        <v>1.5951675262145335</v>
      </c>
    </row>
    <row r="774" spans="1:5" ht="15" customHeight="1" x14ac:dyDescent="0.2">
      <c r="A774" s="3">
        <f>'Stocks Returns'!A770</f>
        <v>43374</v>
      </c>
      <c r="B774" s="5">
        <f>SUMPRODUCT('Stocks Returns'!B770:E770,$H$10:$K$10)</f>
        <v>1.1860631312614538E-3</v>
      </c>
      <c r="C774" s="5">
        <f t="shared" ref="C774:C837" si="37">-B774</f>
        <v>-1.1860631312614538E-3</v>
      </c>
      <c r="D774" s="24">
        <f t="shared" ref="D774:D837" si="38">1+$H$13+$H$19*(B774-$H$13)</f>
        <v>1.0008235374976691</v>
      </c>
      <c r="E774" s="24">
        <f t="shared" ref="E774:E837" si="39">$H$22*D774-$H$23*D774^2-LN(1+$H$24*EXP(1-D774^3))</f>
        <v>1.5953570722165806</v>
      </c>
    </row>
    <row r="775" spans="1:5" ht="15" customHeight="1" x14ac:dyDescent="0.2">
      <c r="A775" s="3">
        <f>'Stocks Returns'!A771</f>
        <v>43375</v>
      </c>
      <c r="B775" s="5">
        <f>SUMPRODUCT('Stocks Returns'!B771:E771,$H$10:$K$10)</f>
        <v>-5.6423277209142206E-3</v>
      </c>
      <c r="C775" s="5">
        <f t="shared" si="37"/>
        <v>5.6423277209142206E-3</v>
      </c>
      <c r="D775" s="24">
        <f t="shared" si="38"/>
        <v>0.99627582919012003</v>
      </c>
      <c r="E775" s="24">
        <f t="shared" si="39"/>
        <v>1.5907830509739438</v>
      </c>
    </row>
    <row r="776" spans="1:5" ht="15" customHeight="1" x14ac:dyDescent="0.2">
      <c r="A776" s="3">
        <f>'Stocks Returns'!A772</f>
        <v>43376</v>
      </c>
      <c r="B776" s="5">
        <f>SUMPRODUCT('Stocks Returns'!B772:E772,$H$10:$K$10)</f>
        <v>-5.9663753608052662E-3</v>
      </c>
      <c r="C776" s="5">
        <f t="shared" si="37"/>
        <v>5.9663753608052662E-3</v>
      </c>
      <c r="D776" s="24">
        <f t="shared" si="38"/>
        <v>0.99606001346195261</v>
      </c>
      <c r="E776" s="24">
        <f t="shared" si="39"/>
        <v>1.5905639398140101</v>
      </c>
    </row>
    <row r="777" spans="1:5" ht="15" customHeight="1" x14ac:dyDescent="0.2">
      <c r="A777" s="3">
        <f>'Stocks Returns'!A773</f>
        <v>43377</v>
      </c>
      <c r="B777" s="5">
        <f>SUMPRODUCT('Stocks Returns'!B773:E773,$H$10:$K$10)</f>
        <v>-2.1574036801900641E-2</v>
      </c>
      <c r="C777" s="5">
        <f t="shared" si="37"/>
        <v>2.1574036801900641E-2</v>
      </c>
      <c r="D777" s="24">
        <f t="shared" si="38"/>
        <v>0.98566531094218313</v>
      </c>
      <c r="E777" s="24">
        <f t="shared" si="39"/>
        <v>1.579793145160878</v>
      </c>
    </row>
    <row r="778" spans="1:5" ht="15" customHeight="1" x14ac:dyDescent="0.2">
      <c r="A778" s="3">
        <f>'Stocks Returns'!A774</f>
        <v>43378</v>
      </c>
      <c r="B778" s="5">
        <f>SUMPRODUCT('Stocks Returns'!B774:E774,$H$10:$K$10)</f>
        <v>-1.2203354746729723E-2</v>
      </c>
      <c r="C778" s="5">
        <f t="shared" si="37"/>
        <v>1.2203354746729723E-2</v>
      </c>
      <c r="D778" s="24">
        <f t="shared" si="38"/>
        <v>0.99190618519092688</v>
      </c>
      <c r="E778" s="24">
        <f t="shared" si="39"/>
        <v>1.5863107625354831</v>
      </c>
    </row>
    <row r="779" spans="1:5" ht="15" customHeight="1" x14ac:dyDescent="0.2">
      <c r="A779" s="3">
        <f>'Stocks Returns'!A775</f>
        <v>43381</v>
      </c>
      <c r="B779" s="5">
        <f>SUMPRODUCT('Stocks Returns'!B775:E775,$H$10:$K$10)</f>
        <v>-2.3733675359021107E-2</v>
      </c>
      <c r="C779" s="5">
        <f t="shared" si="37"/>
        <v>2.3733675359021107E-2</v>
      </c>
      <c r="D779" s="24">
        <f t="shared" si="38"/>
        <v>0.98422699166314087</v>
      </c>
      <c r="E779" s="24">
        <f t="shared" si="39"/>
        <v>1.5782695129960036</v>
      </c>
    </row>
    <row r="780" spans="1:5" ht="15" customHeight="1" x14ac:dyDescent="0.2">
      <c r="A780" s="3">
        <f>'Stocks Returns'!A776</f>
        <v>43382</v>
      </c>
      <c r="B780" s="5">
        <f>SUMPRODUCT('Stocks Returns'!B776:E776,$H$10:$K$10)</f>
        <v>1.9640603929896353E-3</v>
      </c>
      <c r="C780" s="5">
        <f t="shared" si="37"/>
        <v>-1.9640603929896353E-3</v>
      </c>
      <c r="D780" s="24">
        <f t="shared" si="38"/>
        <v>1.0013416836739799</v>
      </c>
      <c r="E780" s="24">
        <f t="shared" si="39"/>
        <v>1.595872972114063</v>
      </c>
    </row>
    <row r="781" spans="1:5" ht="15" customHeight="1" x14ac:dyDescent="0.2">
      <c r="A781" s="3">
        <f>'Stocks Returns'!A777</f>
        <v>43383</v>
      </c>
      <c r="B781" s="5">
        <f>SUMPRODUCT('Stocks Returns'!B777:E777,$H$10:$K$10)</f>
        <v>-4.3338179884844598E-2</v>
      </c>
      <c r="C781" s="5">
        <f t="shared" si="37"/>
        <v>4.3338179884844598E-2</v>
      </c>
      <c r="D781" s="24">
        <f t="shared" si="38"/>
        <v>0.97117039164894237</v>
      </c>
      <c r="E781" s="24">
        <f t="shared" si="39"/>
        <v>1.5640746245083545</v>
      </c>
    </row>
    <row r="782" spans="1:5" ht="15" customHeight="1" x14ac:dyDescent="0.2">
      <c r="A782" s="3">
        <f>'Stocks Returns'!A778</f>
        <v>43384</v>
      </c>
      <c r="B782" s="5">
        <f>SUMPRODUCT('Stocks Returns'!B778:E778,$H$10:$K$10)</f>
        <v>-9.0397296398284713E-3</v>
      </c>
      <c r="C782" s="5">
        <f t="shared" si="37"/>
        <v>9.0397296398284713E-3</v>
      </c>
      <c r="D782" s="24">
        <f t="shared" si="38"/>
        <v>0.9940131595121231</v>
      </c>
      <c r="E782" s="24">
        <f t="shared" si="39"/>
        <v>1.5884766524489788</v>
      </c>
    </row>
    <row r="783" spans="1:5" ht="15" customHeight="1" x14ac:dyDescent="0.2">
      <c r="A783" s="3">
        <f>'Stocks Returns'!A779</f>
        <v>43385</v>
      </c>
      <c r="B783" s="5">
        <f>SUMPRODUCT('Stocks Returns'!B779:E779,$H$10:$K$10)</f>
        <v>4.2272848042710226E-2</v>
      </c>
      <c r="C783" s="5">
        <f t="shared" si="37"/>
        <v>-4.2272848042710226E-2</v>
      </c>
      <c r="D783" s="24">
        <f t="shared" si="38"/>
        <v>1.028187336248694</v>
      </c>
      <c r="E783" s="24">
        <f t="shared" si="39"/>
        <v>1.6211030784089551</v>
      </c>
    </row>
    <row r="784" spans="1:5" ht="15" customHeight="1" x14ac:dyDescent="0.2">
      <c r="A784" s="3">
        <f>'Stocks Returns'!A780</f>
        <v>43388</v>
      </c>
      <c r="B784" s="5">
        <f>SUMPRODUCT('Stocks Returns'!B780:E780,$H$10:$K$10)</f>
        <v>-1.7663501252735563E-2</v>
      </c>
      <c r="C784" s="5">
        <f t="shared" si="37"/>
        <v>1.7663501252735563E-2</v>
      </c>
      <c r="D784" s="24">
        <f t="shared" si="38"/>
        <v>0.98826972761792697</v>
      </c>
      <c r="E784" s="24">
        <f t="shared" si="39"/>
        <v>1.5825315648323994</v>
      </c>
    </row>
    <row r="785" spans="1:5" ht="15" customHeight="1" x14ac:dyDescent="0.2">
      <c r="A785" s="3">
        <f>'Stocks Returns'!A781</f>
        <v>43389</v>
      </c>
      <c r="B785" s="5">
        <f>SUMPRODUCT('Stocks Returns'!B781:E781,$H$10:$K$10)</f>
        <v>3.0372612891224744E-2</v>
      </c>
      <c r="C785" s="5">
        <f t="shared" si="37"/>
        <v>-3.0372612891224744E-2</v>
      </c>
      <c r="D785" s="24">
        <f t="shared" si="38"/>
        <v>1.0202617796378046</v>
      </c>
      <c r="E785" s="24">
        <f t="shared" si="39"/>
        <v>1.613964435789716</v>
      </c>
    </row>
    <row r="786" spans="1:5" ht="15" customHeight="1" x14ac:dyDescent="0.2">
      <c r="A786" s="3">
        <f>'Stocks Returns'!A782</f>
        <v>43390</v>
      </c>
      <c r="B786" s="5">
        <f>SUMPRODUCT('Stocks Returns'!B782:E782,$H$10:$K$10)</f>
        <v>4.1727550239994363E-3</v>
      </c>
      <c r="C786" s="5">
        <f t="shared" si="37"/>
        <v>-4.1727550239994363E-3</v>
      </c>
      <c r="D786" s="24">
        <f t="shared" si="38"/>
        <v>1.0028126742982326</v>
      </c>
      <c r="E786" s="24">
        <f t="shared" si="39"/>
        <v>1.5973317142222236</v>
      </c>
    </row>
    <row r="787" spans="1:5" ht="15" customHeight="1" x14ac:dyDescent="0.2">
      <c r="A787" s="3">
        <f>'Stocks Returns'!A783</f>
        <v>43391</v>
      </c>
      <c r="B787" s="5">
        <f>SUMPRODUCT('Stocks Returns'!B783:E783,$H$10:$K$10)</f>
        <v>-2.2123641360972647E-2</v>
      </c>
      <c r="C787" s="5">
        <f t="shared" si="37"/>
        <v>2.2123641360972647E-2</v>
      </c>
      <c r="D787" s="24">
        <f t="shared" si="38"/>
        <v>0.98529927430584108</v>
      </c>
      <c r="E787" s="24">
        <f t="shared" si="39"/>
        <v>1.5794061590987536</v>
      </c>
    </row>
    <row r="788" spans="1:5" ht="15" customHeight="1" x14ac:dyDescent="0.2">
      <c r="A788" s="3">
        <f>'Stocks Returns'!A784</f>
        <v>43392</v>
      </c>
      <c r="B788" s="5">
        <f>SUMPRODUCT('Stocks Returns'!B784:E784,$H$10:$K$10)</f>
        <v>3.9393121466030018E-3</v>
      </c>
      <c r="C788" s="5">
        <f t="shared" si="37"/>
        <v>-3.9393121466030018E-3</v>
      </c>
      <c r="D788" s="24">
        <f t="shared" si="38"/>
        <v>1.0026572013418864</v>
      </c>
      <c r="E788" s="24">
        <f t="shared" si="39"/>
        <v>1.597177946759526</v>
      </c>
    </row>
    <row r="789" spans="1:5" ht="15" customHeight="1" x14ac:dyDescent="0.2">
      <c r="A789" s="3">
        <f>'Stocks Returns'!A785</f>
        <v>43395</v>
      </c>
      <c r="B789" s="5">
        <f>SUMPRODUCT('Stocks Returns'!B785:E785,$H$10:$K$10)</f>
        <v>3.0931252723868366E-3</v>
      </c>
      <c r="C789" s="5">
        <f t="shared" si="37"/>
        <v>-3.0931252723868366E-3</v>
      </c>
      <c r="D789" s="24">
        <f t="shared" si="38"/>
        <v>1.0020936408836585</v>
      </c>
      <c r="E789" s="24">
        <f t="shared" si="39"/>
        <v>1.5966197538670817</v>
      </c>
    </row>
    <row r="790" spans="1:5" ht="15" customHeight="1" x14ac:dyDescent="0.2">
      <c r="A790" s="3">
        <f>'Stocks Returns'!A786</f>
        <v>43396</v>
      </c>
      <c r="B790" s="5">
        <f>SUMPRODUCT('Stocks Returns'!B786:E786,$H$10:$K$10)</f>
        <v>-8.6512378678005857E-3</v>
      </c>
      <c r="C790" s="5">
        <f t="shared" si="37"/>
        <v>8.6512378678005857E-3</v>
      </c>
      <c r="D790" s="24">
        <f t="shared" si="38"/>
        <v>0.99427189503229374</v>
      </c>
      <c r="E790" s="24">
        <f t="shared" si="39"/>
        <v>1.5887414146883891</v>
      </c>
    </row>
    <row r="791" spans="1:5" ht="15" customHeight="1" x14ac:dyDescent="0.2">
      <c r="A791" s="3">
        <f>'Stocks Returns'!A787</f>
        <v>43397</v>
      </c>
      <c r="B791" s="5">
        <f>SUMPRODUCT('Stocks Returns'!B787:E787,$H$10:$K$10)</f>
        <v>-4.1818617422735987E-2</v>
      </c>
      <c r="C791" s="5">
        <f t="shared" si="37"/>
        <v>4.1818617422735987E-2</v>
      </c>
      <c r="D791" s="24">
        <f t="shared" si="38"/>
        <v>0.97218242024870671</v>
      </c>
      <c r="E791" s="24">
        <f t="shared" si="39"/>
        <v>1.5651981052042332</v>
      </c>
    </row>
    <row r="792" spans="1:5" ht="15" customHeight="1" x14ac:dyDescent="0.2">
      <c r="A792" s="3">
        <f>'Stocks Returns'!A788</f>
        <v>43398</v>
      </c>
      <c r="B792" s="5">
        <f>SUMPRODUCT('Stocks Returns'!B788:E788,$H$10:$K$10)</f>
        <v>4.314219341068902E-2</v>
      </c>
      <c r="C792" s="5">
        <f t="shared" si="37"/>
        <v>-4.314219341068902E-2</v>
      </c>
      <c r="D792" s="24">
        <f t="shared" si="38"/>
        <v>1.0287663202637678</v>
      </c>
      <c r="E792" s="24">
        <f t="shared" si="39"/>
        <v>1.6216142142862282</v>
      </c>
    </row>
    <row r="793" spans="1:5" ht="15" customHeight="1" x14ac:dyDescent="0.2">
      <c r="A793" s="3">
        <f>'Stocks Returns'!A789</f>
        <v>43399</v>
      </c>
      <c r="B793" s="5">
        <f>SUMPRODUCT('Stocks Returns'!B789:E789,$H$10:$K$10)</f>
        <v>-1.7510473860307883E-2</v>
      </c>
      <c r="C793" s="5">
        <f t="shared" si="37"/>
        <v>1.7510473860307883E-2</v>
      </c>
      <c r="D793" s="24">
        <f t="shared" si="38"/>
        <v>0.98837164386128384</v>
      </c>
      <c r="E793" s="24">
        <f t="shared" si="39"/>
        <v>1.5826381869984965</v>
      </c>
    </row>
    <row r="794" spans="1:5" ht="15" customHeight="1" x14ac:dyDescent="0.2">
      <c r="A794" s="3">
        <f>'Stocks Returns'!A790</f>
        <v>43402</v>
      </c>
      <c r="B794" s="5">
        <f>SUMPRODUCT('Stocks Returns'!B790:E790,$H$10:$K$10)</f>
        <v>-2.1715235314698093E-2</v>
      </c>
      <c r="C794" s="5">
        <f t="shared" si="37"/>
        <v>2.1715235314698093E-2</v>
      </c>
      <c r="D794" s="24">
        <f t="shared" si="38"/>
        <v>0.98557127273265999</v>
      </c>
      <c r="E794" s="24">
        <f t="shared" si="39"/>
        <v>1.579693774538089</v>
      </c>
    </row>
    <row r="795" spans="1:5" ht="15" customHeight="1" x14ac:dyDescent="0.2">
      <c r="A795" s="3">
        <f>'Stocks Returns'!A791</f>
        <v>43403</v>
      </c>
      <c r="B795" s="5">
        <f>SUMPRODUCT('Stocks Returns'!B791:E791,$H$10:$K$10)</f>
        <v>-4.848163683673413E-3</v>
      </c>
      <c r="C795" s="5">
        <f t="shared" si="37"/>
        <v>4.848163683673413E-3</v>
      </c>
      <c r="D795" s="24">
        <f t="shared" si="38"/>
        <v>0.99680474243892236</v>
      </c>
      <c r="E795" s="24">
        <f t="shared" si="39"/>
        <v>1.5913192584417963</v>
      </c>
    </row>
    <row r="796" spans="1:5" ht="15" customHeight="1" x14ac:dyDescent="0.2">
      <c r="A796" s="3">
        <f>'Stocks Returns'!A792</f>
        <v>43404</v>
      </c>
      <c r="B796" s="5">
        <f>SUMPRODUCT('Stocks Returns'!B792:E792,$H$10:$K$10)</f>
        <v>3.5230289929560149E-2</v>
      </c>
      <c r="C796" s="5">
        <f t="shared" si="37"/>
        <v>-3.5230289929560149E-2</v>
      </c>
      <c r="D796" s="24">
        <f t="shared" si="38"/>
        <v>1.0234969925453359</v>
      </c>
      <c r="E796" s="24">
        <f t="shared" si="39"/>
        <v>1.6169102533010797</v>
      </c>
    </row>
    <row r="797" spans="1:5" ht="15" customHeight="1" x14ac:dyDescent="0.2">
      <c r="A797" s="3">
        <f>'Stocks Returns'!A793</f>
        <v>43405</v>
      </c>
      <c r="B797" s="5">
        <f>SUMPRODUCT('Stocks Returns'!B793:E793,$H$10:$K$10)</f>
        <v>2.7857859379505676E-2</v>
      </c>
      <c r="C797" s="5">
        <f t="shared" si="37"/>
        <v>-2.7857859379505676E-2</v>
      </c>
      <c r="D797" s="24">
        <f t="shared" si="38"/>
        <v>1.0185869537989998</v>
      </c>
      <c r="E797" s="24">
        <f t="shared" si="39"/>
        <v>1.6124222876911247</v>
      </c>
    </row>
    <row r="798" spans="1:5" ht="15" customHeight="1" x14ac:dyDescent="0.2">
      <c r="A798" s="3">
        <f>'Stocks Returns'!A794</f>
        <v>43406</v>
      </c>
      <c r="B798" s="5">
        <f>SUMPRODUCT('Stocks Returns'!B794:E794,$H$10:$K$10)</f>
        <v>-7.6497493388829781E-3</v>
      </c>
      <c r="C798" s="5">
        <f t="shared" si="37"/>
        <v>7.6497493388829781E-3</v>
      </c>
      <c r="D798" s="24">
        <f t="shared" si="38"/>
        <v>0.99493888639255279</v>
      </c>
      <c r="E798" s="24">
        <f t="shared" si="39"/>
        <v>1.5894227211174581</v>
      </c>
    </row>
    <row r="799" spans="1:5" ht="15" customHeight="1" x14ac:dyDescent="0.2">
      <c r="A799" s="3">
        <f>'Stocks Returns'!A795</f>
        <v>43409</v>
      </c>
      <c r="B799" s="5">
        <f>SUMPRODUCT('Stocks Returns'!B795:E795,$H$10:$K$10)</f>
        <v>-6.3719930746441707E-4</v>
      </c>
      <c r="C799" s="5">
        <f t="shared" si="37"/>
        <v>6.3719930746441707E-4</v>
      </c>
      <c r="D799" s="24">
        <f t="shared" si="38"/>
        <v>0.99960924471347756</v>
      </c>
      <c r="E799" s="24">
        <f t="shared" si="39"/>
        <v>1.5941438313054679</v>
      </c>
    </row>
    <row r="800" spans="1:5" ht="15" customHeight="1" x14ac:dyDescent="0.2">
      <c r="A800" s="3">
        <f>'Stocks Returns'!A796</f>
        <v>43410</v>
      </c>
      <c r="B800" s="5">
        <f>SUMPRODUCT('Stocks Returns'!B796:E796,$H$10:$K$10)</f>
        <v>7.4722122429447535E-3</v>
      </c>
      <c r="C800" s="5">
        <f t="shared" si="37"/>
        <v>-7.4722122429447535E-3</v>
      </c>
      <c r="D800" s="24">
        <f t="shared" si="38"/>
        <v>1.00501011280605</v>
      </c>
      <c r="E800" s="24">
        <f t="shared" si="39"/>
        <v>1.5994946342991971</v>
      </c>
    </row>
    <row r="801" spans="1:5" ht="15" customHeight="1" x14ac:dyDescent="0.2">
      <c r="A801" s="3">
        <f>'Stocks Returns'!A797</f>
        <v>43411</v>
      </c>
      <c r="B801" s="5">
        <f>SUMPRODUCT('Stocks Returns'!B797:E797,$H$10:$K$10)</f>
        <v>2.516760102543918E-2</v>
      </c>
      <c r="C801" s="5">
        <f t="shared" si="37"/>
        <v>-2.516760102543918E-2</v>
      </c>
      <c r="D801" s="24">
        <f t="shared" si="38"/>
        <v>1.0167952417351913</v>
      </c>
      <c r="E801" s="24">
        <f t="shared" si="39"/>
        <v>1.6107596253023586</v>
      </c>
    </row>
    <row r="802" spans="1:5" ht="15" customHeight="1" x14ac:dyDescent="0.2">
      <c r="A802" s="3">
        <f>'Stocks Returns'!A798</f>
        <v>43412</v>
      </c>
      <c r="B802" s="5">
        <f>SUMPRODUCT('Stocks Returns'!B798:E798,$H$10:$K$10)</f>
        <v>1.0354334821831526E-2</v>
      </c>
      <c r="C802" s="5">
        <f t="shared" si="37"/>
        <v>-1.0354334821831526E-2</v>
      </c>
      <c r="D802" s="24">
        <f t="shared" si="38"/>
        <v>1.0069296064435886</v>
      </c>
      <c r="E802" s="24">
        <f t="shared" si="39"/>
        <v>1.6013680148320344</v>
      </c>
    </row>
    <row r="803" spans="1:5" ht="15" customHeight="1" x14ac:dyDescent="0.2">
      <c r="A803" s="3">
        <f>'Stocks Returns'!A799</f>
        <v>43413</v>
      </c>
      <c r="B803" s="5">
        <f>SUMPRODUCT('Stocks Returns'!B799:E799,$H$10:$K$10)</f>
        <v>-1.1829148103117566E-2</v>
      </c>
      <c r="C803" s="5">
        <f t="shared" si="37"/>
        <v>1.1829148103117566E-2</v>
      </c>
      <c r="D803" s="24">
        <f t="shared" si="38"/>
        <v>0.99215540681557257</v>
      </c>
      <c r="E803" s="24">
        <f t="shared" si="39"/>
        <v>1.5865678654536874</v>
      </c>
    </row>
    <row r="804" spans="1:5" ht="15" customHeight="1" x14ac:dyDescent="0.2">
      <c r="A804" s="3">
        <f>'Stocks Returns'!A800</f>
        <v>43416</v>
      </c>
      <c r="B804" s="5">
        <f>SUMPRODUCT('Stocks Returns'!B800:E800,$H$10:$K$10)</f>
        <v>-2.9897326774239136E-2</v>
      </c>
      <c r="C804" s="5">
        <f t="shared" si="37"/>
        <v>2.9897326774239136E-2</v>
      </c>
      <c r="D804" s="24">
        <f t="shared" si="38"/>
        <v>0.98012199982060566</v>
      </c>
      <c r="E804" s="24">
        <f t="shared" si="39"/>
        <v>1.5738770252218193</v>
      </c>
    </row>
    <row r="805" spans="1:5" ht="15" customHeight="1" x14ac:dyDescent="0.2">
      <c r="A805" s="3">
        <f>'Stocks Returns'!A801</f>
        <v>43417</v>
      </c>
      <c r="B805" s="5">
        <f>SUMPRODUCT('Stocks Returns'!B801:E801,$H$10:$K$10)</f>
        <v>2.2320494764261237E-3</v>
      </c>
      <c r="C805" s="5">
        <f t="shared" si="37"/>
        <v>-2.2320494764261237E-3</v>
      </c>
      <c r="D805" s="24">
        <f t="shared" si="38"/>
        <v>1.0015201644035487</v>
      </c>
      <c r="E805" s="24">
        <f t="shared" si="39"/>
        <v>1.5960504298096132</v>
      </c>
    </row>
    <row r="806" spans="1:5" ht="15" customHeight="1" x14ac:dyDescent="0.2">
      <c r="A806" s="3">
        <f>'Stocks Returns'!A802</f>
        <v>43418</v>
      </c>
      <c r="B806" s="5">
        <f>SUMPRODUCT('Stocks Returns'!B802:E802,$H$10:$K$10)</f>
        <v>6.882514091789498E-4</v>
      </c>
      <c r="C806" s="5">
        <f t="shared" si="37"/>
        <v>-6.882514091789498E-4</v>
      </c>
      <c r="D806" s="24">
        <f t="shared" si="38"/>
        <v>1.000491994890762</v>
      </c>
      <c r="E806" s="24">
        <f t="shared" si="39"/>
        <v>1.5950264025058389</v>
      </c>
    </row>
    <row r="807" spans="1:5" ht="15" customHeight="1" x14ac:dyDescent="0.2">
      <c r="A807" s="3">
        <f>'Stocks Returns'!A803</f>
        <v>43419</v>
      </c>
      <c r="B807" s="5">
        <f>SUMPRODUCT('Stocks Returns'!B803:E803,$H$10:$K$10)</f>
        <v>2.0655171126789731E-2</v>
      </c>
      <c r="C807" s="5">
        <f t="shared" si="37"/>
        <v>-2.0655171126789731E-2</v>
      </c>
      <c r="D807" s="24">
        <f t="shared" si="38"/>
        <v>1.0137899634226908</v>
      </c>
      <c r="E807" s="24">
        <f t="shared" si="39"/>
        <v>1.6079410183246428</v>
      </c>
    </row>
    <row r="808" spans="1:5" ht="15" customHeight="1" x14ac:dyDescent="0.2">
      <c r="A808" s="3">
        <f>'Stocks Returns'!A804</f>
        <v>43420</v>
      </c>
      <c r="B808" s="5">
        <f>SUMPRODUCT('Stocks Returns'!B804:E804,$H$10:$K$10)</f>
        <v>-9.7398307877684144E-3</v>
      </c>
      <c r="C808" s="5">
        <f t="shared" si="37"/>
        <v>9.7398307877684144E-3</v>
      </c>
      <c r="D808" s="24">
        <f t="shared" si="38"/>
        <v>0.99354689214759517</v>
      </c>
      <c r="E808" s="24">
        <f t="shared" si="39"/>
        <v>1.5879988563981535</v>
      </c>
    </row>
    <row r="809" spans="1:5" ht="15" customHeight="1" x14ac:dyDescent="0.2">
      <c r="A809" s="3">
        <f>'Stocks Returns'!A805</f>
        <v>43423</v>
      </c>
      <c r="B809" s="5">
        <f>SUMPRODUCT('Stocks Returns'!B805:E805,$H$10:$K$10)</f>
        <v>-3.6619433428869218E-2</v>
      </c>
      <c r="C809" s="5">
        <f t="shared" si="37"/>
        <v>3.6619433428869218E-2</v>
      </c>
      <c r="D809" s="24">
        <f t="shared" si="38"/>
        <v>0.975645076788622</v>
      </c>
      <c r="E809" s="24">
        <f t="shared" si="39"/>
        <v>1.5690127475649798</v>
      </c>
    </row>
    <row r="810" spans="1:5" ht="15" customHeight="1" x14ac:dyDescent="0.2">
      <c r="A810" s="3">
        <f>'Stocks Returns'!A806</f>
        <v>43424</v>
      </c>
      <c r="B810" s="5">
        <f>SUMPRODUCT('Stocks Returns'!B806:E806,$H$10:$K$10)</f>
        <v>-1.0521502261657359E-2</v>
      </c>
      <c r="C810" s="5">
        <f t="shared" si="37"/>
        <v>1.0521502261657359E-2</v>
      </c>
      <c r="D810" s="24">
        <f t="shared" si="38"/>
        <v>0.99302629894598515</v>
      </c>
      <c r="E810" s="24">
        <f t="shared" si="39"/>
        <v>1.587464377014451</v>
      </c>
    </row>
    <row r="811" spans="1:5" ht="15" customHeight="1" x14ac:dyDescent="0.2">
      <c r="A811" s="3">
        <f>'Stocks Returns'!A807</f>
        <v>43425</v>
      </c>
      <c r="B811" s="5">
        <f>SUMPRODUCT('Stocks Returns'!B807:E807,$H$10:$K$10)</f>
        <v>6.8527480264535725E-3</v>
      </c>
      <c r="C811" s="5">
        <f t="shared" si="37"/>
        <v>-6.8527480264535725E-3</v>
      </c>
      <c r="D811" s="24">
        <f t="shared" si="38"/>
        <v>1.004597549637867</v>
      </c>
      <c r="E811" s="24">
        <f t="shared" si="39"/>
        <v>1.599090036847072</v>
      </c>
    </row>
    <row r="812" spans="1:5" ht="15" customHeight="1" x14ac:dyDescent="0.2">
      <c r="A812" s="3">
        <f>'Stocks Returns'!A808</f>
        <v>43426</v>
      </c>
      <c r="B812" s="5">
        <f>SUMPRODUCT('Stocks Returns'!B808:E808,$H$10:$K$10)</f>
        <v>0</v>
      </c>
      <c r="C812" s="5">
        <f t="shared" si="37"/>
        <v>0</v>
      </c>
      <c r="D812" s="24">
        <f t="shared" si="38"/>
        <v>1.000033619452249</v>
      </c>
      <c r="E812" s="24">
        <f t="shared" si="39"/>
        <v>1.5945685090834987</v>
      </c>
    </row>
    <row r="813" spans="1:5" ht="15" customHeight="1" x14ac:dyDescent="0.2">
      <c r="A813" s="3">
        <f>'Stocks Returns'!A809</f>
        <v>43427</v>
      </c>
      <c r="B813" s="5">
        <f>SUMPRODUCT('Stocks Returns'!B809:E809,$H$10:$K$10)</f>
        <v>-7.6762746774675095E-3</v>
      </c>
      <c r="C813" s="5">
        <f t="shared" si="37"/>
        <v>7.6762746774675095E-3</v>
      </c>
      <c r="D813" s="24">
        <f t="shared" si="38"/>
        <v>0.99492122051705556</v>
      </c>
      <c r="E813" s="24">
        <f t="shared" si="39"/>
        <v>1.5894046987942256</v>
      </c>
    </row>
    <row r="814" spans="1:5" ht="15" customHeight="1" x14ac:dyDescent="0.2">
      <c r="A814" s="3">
        <f>'Stocks Returns'!A810</f>
        <v>43430</v>
      </c>
      <c r="B814" s="5">
        <f>SUMPRODUCT('Stocks Returns'!B810:E810,$H$10:$K$10)</f>
        <v>2.2569409391988121E-2</v>
      </c>
      <c r="C814" s="5">
        <f t="shared" si="37"/>
        <v>-2.2569409391988121E-2</v>
      </c>
      <c r="D814" s="24">
        <f t="shared" si="38"/>
        <v>1.0150648461073131</v>
      </c>
      <c r="E814" s="24">
        <f t="shared" si="39"/>
        <v>1.6091412598632755</v>
      </c>
    </row>
    <row r="815" spans="1:5" ht="15" customHeight="1" x14ac:dyDescent="0.2">
      <c r="A815" s="3">
        <f>'Stocks Returns'!A811</f>
        <v>43431</v>
      </c>
      <c r="B815" s="5">
        <f>SUMPRODUCT('Stocks Returns'!B811:E811,$H$10:$K$10)</f>
        <v>-3.6648673142613045E-3</v>
      </c>
      <c r="C815" s="5">
        <f t="shared" si="37"/>
        <v>3.6648673142613045E-3</v>
      </c>
      <c r="D815" s="24">
        <f t="shared" si="38"/>
        <v>0.99759281782095088</v>
      </c>
      <c r="E815" s="24">
        <f t="shared" si="39"/>
        <v>1.5921161392445691</v>
      </c>
    </row>
    <row r="816" spans="1:5" ht="15" customHeight="1" x14ac:dyDescent="0.2">
      <c r="A816" s="3">
        <f>'Stocks Returns'!A812</f>
        <v>43432</v>
      </c>
      <c r="B816" s="5">
        <f>SUMPRODUCT('Stocks Returns'!B812:E812,$H$10:$K$10)</f>
        <v>3.8864464550615797E-2</v>
      </c>
      <c r="C816" s="5">
        <f t="shared" si="37"/>
        <v>-3.8864464550615797E-2</v>
      </c>
      <c r="D816" s="24">
        <f t="shared" si="38"/>
        <v>1.025917352842959</v>
      </c>
      <c r="E816" s="24">
        <f t="shared" si="39"/>
        <v>1.6190854434715143</v>
      </c>
    </row>
    <row r="817" spans="1:5" ht="15" customHeight="1" x14ac:dyDescent="0.2">
      <c r="A817" s="3">
        <f>'Stocks Returns'!A813</f>
        <v>43433</v>
      </c>
      <c r="B817" s="5">
        <f>SUMPRODUCT('Stocks Returns'!B813:E813,$H$10:$K$10)</f>
        <v>-1.654699822557619E-2</v>
      </c>
      <c r="C817" s="5">
        <f t="shared" si="37"/>
        <v>1.654699822557619E-2</v>
      </c>
      <c r="D817" s="24">
        <f t="shared" si="38"/>
        <v>0.9890133186340152</v>
      </c>
      <c r="E817" s="24">
        <f t="shared" si="39"/>
        <v>1.5833085581240209</v>
      </c>
    </row>
    <row r="818" spans="1:5" ht="15" customHeight="1" x14ac:dyDescent="0.2">
      <c r="A818" s="3">
        <f>'Stocks Returns'!A814</f>
        <v>43434</v>
      </c>
      <c r="B818" s="5">
        <f>SUMPRODUCT('Stocks Returns'!B814:E814,$H$10:$K$10)</f>
        <v>1.734210754536079E-2</v>
      </c>
      <c r="C818" s="5">
        <f t="shared" si="37"/>
        <v>-1.734210754536079E-2</v>
      </c>
      <c r="D818" s="24">
        <f t="shared" si="38"/>
        <v>1.0115834630774592</v>
      </c>
      <c r="E818" s="24">
        <f t="shared" si="39"/>
        <v>1.605847922226473</v>
      </c>
    </row>
    <row r="819" spans="1:5" ht="15" customHeight="1" x14ac:dyDescent="0.2">
      <c r="A819" s="3">
        <f>'Stocks Returns'!A815</f>
        <v>43437</v>
      </c>
      <c r="B819" s="5">
        <f>SUMPRODUCT('Stocks Returns'!B815:E815,$H$10:$K$10)</f>
        <v>2.4976457763962331E-2</v>
      </c>
      <c r="C819" s="5">
        <f t="shared" si="37"/>
        <v>-2.4976457763962331E-2</v>
      </c>
      <c r="D819" s="24">
        <f t="shared" si="38"/>
        <v>1.0166679403230479</v>
      </c>
      <c r="E819" s="24">
        <f t="shared" si="39"/>
        <v>1.6106409871834493</v>
      </c>
    </row>
    <row r="820" spans="1:5" ht="15" customHeight="1" x14ac:dyDescent="0.2">
      <c r="A820" s="3">
        <f>'Stocks Returns'!A816</f>
        <v>43438</v>
      </c>
      <c r="B820" s="5">
        <f>SUMPRODUCT('Stocks Returns'!B816:E816,$H$10:$K$10)</f>
        <v>-4.3644261130612601E-2</v>
      </c>
      <c r="C820" s="5">
        <f t="shared" si="37"/>
        <v>4.3644261130612601E-2</v>
      </c>
      <c r="D820" s="24">
        <f t="shared" si="38"/>
        <v>0.97096654153926087</v>
      </c>
      <c r="E820" s="24">
        <f t="shared" si="39"/>
        <v>1.563847856930177</v>
      </c>
    </row>
    <row r="821" spans="1:5" ht="15" customHeight="1" x14ac:dyDescent="0.2">
      <c r="A821" s="3">
        <f>'Stocks Returns'!A817</f>
        <v>43439</v>
      </c>
      <c r="B821" s="5">
        <f>SUMPRODUCT('Stocks Returns'!B817:E817,$H$10:$K$10)</f>
        <v>0</v>
      </c>
      <c r="C821" s="5">
        <f t="shared" si="37"/>
        <v>0</v>
      </c>
      <c r="D821" s="24">
        <f t="shared" si="38"/>
        <v>1.000033619452249</v>
      </c>
      <c r="E821" s="24">
        <f t="shared" si="39"/>
        <v>1.5945685090834987</v>
      </c>
    </row>
    <row r="822" spans="1:5" ht="15" customHeight="1" x14ac:dyDescent="0.2">
      <c r="A822" s="3">
        <f>'Stocks Returns'!A818</f>
        <v>43440</v>
      </c>
      <c r="B822" s="5">
        <f>SUMPRODUCT('Stocks Returns'!B818:E818,$H$10:$K$10)</f>
        <v>1.325196614291776E-2</v>
      </c>
      <c r="C822" s="5">
        <f t="shared" si="37"/>
        <v>-1.325196614291776E-2</v>
      </c>
      <c r="D822" s="24">
        <f t="shared" si="38"/>
        <v>1.0088594289034321</v>
      </c>
      <c r="E822" s="24">
        <f t="shared" si="39"/>
        <v>1.6032364121827336</v>
      </c>
    </row>
    <row r="823" spans="1:5" ht="15" customHeight="1" x14ac:dyDescent="0.2">
      <c r="A823" s="3">
        <f>'Stocks Returns'!A819</f>
        <v>43441</v>
      </c>
      <c r="B823" s="5">
        <f>SUMPRODUCT('Stocks Returns'!B819:E819,$H$10:$K$10)</f>
        <v>-2.9856951718982616E-2</v>
      </c>
      <c r="C823" s="5">
        <f t="shared" si="37"/>
        <v>2.9856951718982616E-2</v>
      </c>
      <c r="D823" s="24">
        <f t="shared" si="38"/>
        <v>0.98014888960740643</v>
      </c>
      <c r="E823" s="24">
        <f t="shared" si="39"/>
        <v>1.5739060095605815</v>
      </c>
    </row>
    <row r="824" spans="1:5" ht="15" customHeight="1" x14ac:dyDescent="0.2">
      <c r="A824" s="3">
        <f>'Stocks Returns'!A820</f>
        <v>43444</v>
      </c>
      <c r="B824" s="5">
        <f>SUMPRODUCT('Stocks Returns'!B820:E820,$H$10:$K$10)</f>
        <v>7.9126877782669663E-3</v>
      </c>
      <c r="C824" s="5">
        <f t="shared" si="37"/>
        <v>-7.9126877782669663E-3</v>
      </c>
      <c r="D824" s="24">
        <f t="shared" si="38"/>
        <v>1.0053034695125747</v>
      </c>
      <c r="E824" s="24">
        <f t="shared" si="39"/>
        <v>1.5997819086102556</v>
      </c>
    </row>
    <row r="825" spans="1:5" ht="15" customHeight="1" x14ac:dyDescent="0.2">
      <c r="A825" s="3">
        <f>'Stocks Returns'!A821</f>
        <v>43445</v>
      </c>
      <c r="B825" s="5">
        <f>SUMPRODUCT('Stocks Returns'!B821:E821,$H$10:$K$10)</f>
        <v>-6.214228520377214E-3</v>
      </c>
      <c r="C825" s="5">
        <f t="shared" si="37"/>
        <v>6.214228520377214E-3</v>
      </c>
      <c r="D825" s="24">
        <f t="shared" si="38"/>
        <v>0.99589494325767769</v>
      </c>
      <c r="E825" s="24">
        <f t="shared" si="39"/>
        <v>1.5903962242829328</v>
      </c>
    </row>
    <row r="826" spans="1:5" ht="15" customHeight="1" x14ac:dyDescent="0.2">
      <c r="A826" s="3">
        <f>'Stocks Returns'!A822</f>
        <v>43446</v>
      </c>
      <c r="B826" s="5">
        <f>SUMPRODUCT('Stocks Returns'!B822:E822,$H$10:$K$10)</f>
        <v>8.7752553558056584E-3</v>
      </c>
      <c r="C826" s="5">
        <f t="shared" si="37"/>
        <v>-8.7752553558056584E-3</v>
      </c>
      <c r="D826" s="24">
        <f t="shared" si="38"/>
        <v>1.0058779395192154</v>
      </c>
      <c r="E826" s="24">
        <f t="shared" si="39"/>
        <v>1.600343459799249</v>
      </c>
    </row>
    <row r="827" spans="1:5" ht="15" customHeight="1" x14ac:dyDescent="0.2">
      <c r="A827" s="3">
        <f>'Stocks Returns'!A823</f>
        <v>43447</v>
      </c>
      <c r="B827" s="5">
        <f>SUMPRODUCT('Stocks Returns'!B823:E823,$H$10:$K$10)</f>
        <v>-3.6674087865175191E-3</v>
      </c>
      <c r="C827" s="5">
        <f t="shared" si="37"/>
        <v>3.6674087865175191E-3</v>
      </c>
      <c r="D827" s="24">
        <f t="shared" si="38"/>
        <v>0.99759112520042825</v>
      </c>
      <c r="E827" s="24">
        <f t="shared" si="39"/>
        <v>1.5921144303597519</v>
      </c>
    </row>
    <row r="828" spans="1:5" ht="15" customHeight="1" x14ac:dyDescent="0.2">
      <c r="A828" s="3">
        <f>'Stocks Returns'!A824</f>
        <v>43448</v>
      </c>
      <c r="B828" s="5">
        <f>SUMPRODUCT('Stocks Returns'!B824:E824,$H$10:$K$10)</f>
        <v>-1.6918196908608959E-2</v>
      </c>
      <c r="C828" s="5">
        <f t="shared" si="37"/>
        <v>1.6918196908608959E-2</v>
      </c>
      <c r="D828" s="24">
        <f t="shared" si="38"/>
        <v>0.98876610031111534</v>
      </c>
      <c r="E828" s="24">
        <f t="shared" si="39"/>
        <v>1.5830504746102079</v>
      </c>
    </row>
    <row r="829" spans="1:5" ht="15" customHeight="1" x14ac:dyDescent="0.2">
      <c r="A829" s="3">
        <f>'Stocks Returns'!A825</f>
        <v>43451</v>
      </c>
      <c r="B829" s="5">
        <f>SUMPRODUCT('Stocks Returns'!B825:E825,$H$10:$K$10)</f>
        <v>-2.4553602049792268E-2</v>
      </c>
      <c r="C829" s="5">
        <f t="shared" si="37"/>
        <v>2.4553602049792268E-2</v>
      </c>
      <c r="D829" s="24">
        <f t="shared" si="38"/>
        <v>0.98368092048708722</v>
      </c>
      <c r="E829" s="24">
        <f t="shared" si="39"/>
        <v>1.577688951132961</v>
      </c>
    </row>
    <row r="830" spans="1:5" ht="15" customHeight="1" x14ac:dyDescent="0.2">
      <c r="A830" s="3">
        <f>'Stocks Returns'!A826</f>
        <v>43452</v>
      </c>
      <c r="B830" s="5">
        <f>SUMPRODUCT('Stocks Returns'!B826:E826,$H$10:$K$10)</f>
        <v>1.0038770148916656E-2</v>
      </c>
      <c r="C830" s="5">
        <f t="shared" si="37"/>
        <v>-1.0038770148916656E-2</v>
      </c>
      <c r="D830" s="24">
        <f t="shared" si="38"/>
        <v>1.0067194403714275</v>
      </c>
      <c r="E830" s="24">
        <f t="shared" si="39"/>
        <v>1.601163625157386</v>
      </c>
    </row>
    <row r="831" spans="1:5" ht="15" customHeight="1" x14ac:dyDescent="0.2">
      <c r="A831" s="3">
        <f>'Stocks Returns'!A827</f>
        <v>43453</v>
      </c>
      <c r="B831" s="5">
        <f>SUMPRODUCT('Stocks Returns'!B827:E827,$H$10:$K$10)</f>
        <v>-1.5526122931457241E-2</v>
      </c>
      <c r="C831" s="5">
        <f t="shared" si="37"/>
        <v>1.5526122931457241E-2</v>
      </c>
      <c r="D831" s="24">
        <f t="shared" si="38"/>
        <v>0.98969322157989836</v>
      </c>
      <c r="E831" s="24">
        <f t="shared" si="39"/>
        <v>1.5840171090916029</v>
      </c>
    </row>
    <row r="832" spans="1:5" ht="15" customHeight="1" x14ac:dyDescent="0.2">
      <c r="A832" s="3">
        <f>'Stocks Returns'!A828</f>
        <v>43454</v>
      </c>
      <c r="B832" s="5">
        <f>SUMPRODUCT('Stocks Returns'!B828:E828,$H$10:$K$10)</f>
        <v>-1.6389496233001243E-2</v>
      </c>
      <c r="C832" s="5">
        <f t="shared" si="37"/>
        <v>1.6389496233001243E-2</v>
      </c>
      <c r="D832" s="24">
        <f t="shared" si="38"/>
        <v>0.98911821496107011</v>
      </c>
      <c r="E832" s="24">
        <f t="shared" si="39"/>
        <v>1.5834179923687803</v>
      </c>
    </row>
    <row r="833" spans="1:5" ht="15" customHeight="1" x14ac:dyDescent="0.2">
      <c r="A833" s="3">
        <f>'Stocks Returns'!A829</f>
        <v>43455</v>
      </c>
      <c r="B833" s="5">
        <f>SUMPRODUCT('Stocks Returns'!B829:E829,$H$10:$K$10)</f>
        <v>-3.1778163043252539E-2</v>
      </c>
      <c r="C833" s="5">
        <f t="shared" si="37"/>
        <v>3.1778163043252539E-2</v>
      </c>
      <c r="D833" s="24">
        <f t="shared" si="38"/>
        <v>0.97886936286544268</v>
      </c>
      <c r="E833" s="24">
        <f t="shared" si="39"/>
        <v>1.5725237380762109</v>
      </c>
    </row>
    <row r="834" spans="1:5" ht="15" customHeight="1" x14ac:dyDescent="0.2">
      <c r="A834" s="3">
        <f>'Stocks Returns'!A830</f>
        <v>43458</v>
      </c>
      <c r="B834" s="5">
        <f>SUMPRODUCT('Stocks Returns'!B830:E830,$H$10:$K$10)</f>
        <v>-2.2029356437473471E-2</v>
      </c>
      <c r="C834" s="5">
        <f t="shared" si="37"/>
        <v>2.2029356437473471E-2</v>
      </c>
      <c r="D834" s="24">
        <f t="shared" si="38"/>
        <v>0.98536206806489157</v>
      </c>
      <c r="E834" s="24">
        <f t="shared" si="39"/>
        <v>1.5794725837273609</v>
      </c>
    </row>
    <row r="835" spans="1:5" ht="15" customHeight="1" x14ac:dyDescent="0.2">
      <c r="A835" s="3">
        <f>'Stocks Returns'!A831</f>
        <v>43459</v>
      </c>
      <c r="B835" s="5">
        <f>SUMPRODUCT('Stocks Returns'!B831:E831,$H$10:$K$10)</f>
        <v>0</v>
      </c>
      <c r="C835" s="5">
        <f t="shared" si="37"/>
        <v>0</v>
      </c>
      <c r="D835" s="24">
        <f t="shared" si="38"/>
        <v>1.000033619452249</v>
      </c>
      <c r="E835" s="24">
        <f t="shared" si="39"/>
        <v>1.5945685090834987</v>
      </c>
    </row>
    <row r="836" spans="1:5" ht="15" customHeight="1" x14ac:dyDescent="0.2">
      <c r="A836" s="3">
        <f>'Stocks Returns'!A832</f>
        <v>43460</v>
      </c>
      <c r="B836" s="5">
        <f>SUMPRODUCT('Stocks Returns'!B832:E832,$H$10:$K$10)</f>
        <v>6.9945518876036547E-2</v>
      </c>
      <c r="C836" s="5">
        <f t="shared" si="37"/>
        <v>-6.9945518876036547E-2</v>
      </c>
      <c r="D836" s="24">
        <f t="shared" si="38"/>
        <v>1.0466173350236891</v>
      </c>
      <c r="E836" s="24">
        <f t="shared" si="39"/>
        <v>1.6366691564220379</v>
      </c>
    </row>
    <row r="837" spans="1:5" ht="15" customHeight="1" x14ac:dyDescent="0.2">
      <c r="A837" s="3">
        <f>'Stocks Returns'!A833</f>
        <v>43461</v>
      </c>
      <c r="B837" s="5">
        <f>SUMPRODUCT('Stocks Returns'!B833:E833,$H$10:$K$10)</f>
        <v>1.3940664203877965E-2</v>
      </c>
      <c r="C837" s="5">
        <f t="shared" si="37"/>
        <v>-1.3940664203877965E-2</v>
      </c>
      <c r="D837" s="24">
        <f t="shared" si="38"/>
        <v>1.0093181018120316</v>
      </c>
      <c r="E837" s="24">
        <f t="shared" si="39"/>
        <v>1.6036782578696269</v>
      </c>
    </row>
    <row r="838" spans="1:5" ht="15" customHeight="1" x14ac:dyDescent="0.2">
      <c r="A838" s="3">
        <f>'Stocks Returns'!A834</f>
        <v>43462</v>
      </c>
      <c r="B838" s="5">
        <f>SUMPRODUCT('Stocks Returns'!B834:E834,$H$10:$K$10)</f>
        <v>-6.7833558318221125E-3</v>
      </c>
      <c r="C838" s="5">
        <f t="shared" ref="C838:C901" si="40">-B838</f>
        <v>6.7833558318221125E-3</v>
      </c>
      <c r="D838" s="24">
        <f t="shared" ref="D838:D901" si="41">1+$H$13+$H$19*(B838-$H$13)</f>
        <v>0.99551590446825533</v>
      </c>
      <c r="E838" s="24">
        <f t="shared" ref="E838:E901" si="42">$H$22*D838-$H$23*D838^2-LN(1+$H$24*EXP(1-D838^3))</f>
        <v>1.5900107021798877</v>
      </c>
    </row>
    <row r="839" spans="1:5" ht="15" customHeight="1" x14ac:dyDescent="0.2">
      <c r="A839" s="3">
        <f>'Stocks Returns'!A835</f>
        <v>43465</v>
      </c>
      <c r="B839" s="5">
        <f>SUMPRODUCT('Stocks Returns'!B835:E835,$H$10:$K$10)</f>
        <v>7.1539621455571478E-3</v>
      </c>
      <c r="C839" s="5">
        <f t="shared" si="40"/>
        <v>-7.1539621455571478E-3</v>
      </c>
      <c r="D839" s="24">
        <f t="shared" si="41"/>
        <v>1.00479815824119</v>
      </c>
      <c r="E839" s="24">
        <f t="shared" si="42"/>
        <v>1.5992868579844572</v>
      </c>
    </row>
    <row r="840" spans="1:5" ht="15" customHeight="1" x14ac:dyDescent="0.2">
      <c r="A840" s="3">
        <f>'Stocks Returns'!A836</f>
        <v>43466</v>
      </c>
      <c r="B840" s="5">
        <f>SUMPRODUCT('Stocks Returns'!B836:E836,$H$10:$K$10)</f>
        <v>0</v>
      </c>
      <c r="C840" s="5">
        <f t="shared" si="40"/>
        <v>0</v>
      </c>
      <c r="D840" s="24">
        <f t="shared" si="41"/>
        <v>1.000033619452249</v>
      </c>
      <c r="E840" s="24">
        <f t="shared" si="42"/>
        <v>1.5945685090834987</v>
      </c>
    </row>
    <row r="841" spans="1:5" ht="15" customHeight="1" x14ac:dyDescent="0.2">
      <c r="A841" s="3">
        <f>'Stocks Returns'!A837</f>
        <v>43467</v>
      </c>
      <c r="B841" s="5">
        <f>SUMPRODUCT('Stocks Returns'!B837:E837,$H$10:$K$10)</f>
        <v>5.4383113184500887E-3</v>
      </c>
      <c r="C841" s="5">
        <f t="shared" si="40"/>
        <v>-5.4383113184500887E-3</v>
      </c>
      <c r="D841" s="24">
        <f t="shared" si="41"/>
        <v>1.0036555347903366</v>
      </c>
      <c r="E841" s="24">
        <f t="shared" si="42"/>
        <v>1.5981636356079272</v>
      </c>
    </row>
    <row r="842" spans="1:5" ht="15" customHeight="1" x14ac:dyDescent="0.2">
      <c r="A842" s="3">
        <f>'Stocks Returns'!A838</f>
        <v>43468</v>
      </c>
      <c r="B842" s="5">
        <f>SUMPRODUCT('Stocks Returns'!B838:E838,$H$10:$K$10)</f>
        <v>-4.0501820277201769E-2</v>
      </c>
      <c r="C842" s="5">
        <f t="shared" si="40"/>
        <v>4.0501820277201769E-2</v>
      </c>
      <c r="D842" s="24">
        <f t="shared" si="41"/>
        <v>0.9730594071476325</v>
      </c>
      <c r="E842" s="24">
        <f t="shared" si="42"/>
        <v>1.5661685400529166</v>
      </c>
    </row>
    <row r="843" spans="1:5" ht="15" customHeight="1" x14ac:dyDescent="0.2">
      <c r="A843" s="3">
        <f>'Stocks Returns'!A839</f>
        <v>43469</v>
      </c>
      <c r="B843" s="5">
        <f>SUMPRODUCT('Stocks Returns'!B839:E839,$H$10:$K$10)</f>
        <v>4.2754685411910215E-2</v>
      </c>
      <c r="C843" s="5">
        <f t="shared" si="40"/>
        <v>-4.2754685411910215E-2</v>
      </c>
      <c r="D843" s="24">
        <f t="shared" si="41"/>
        <v>1.028508239936581</v>
      </c>
      <c r="E843" s="24">
        <f t="shared" si="42"/>
        <v>1.6213865522705997</v>
      </c>
    </row>
    <row r="844" spans="1:5" ht="15" customHeight="1" x14ac:dyDescent="0.2">
      <c r="A844" s="3">
        <f>'Stocks Returns'!A840</f>
        <v>43472</v>
      </c>
      <c r="B844" s="5">
        <f>SUMPRODUCT('Stocks Returns'!B840:E840,$H$10:$K$10)</f>
        <v>1.9488409196869689E-2</v>
      </c>
      <c r="C844" s="5">
        <f t="shared" si="40"/>
        <v>-1.9488409196869689E-2</v>
      </c>
      <c r="D844" s="24">
        <f t="shared" si="41"/>
        <v>1.0130128999773642</v>
      </c>
      <c r="E844" s="24">
        <f t="shared" si="42"/>
        <v>1.6072061712628969</v>
      </c>
    </row>
    <row r="845" spans="1:5" ht="15" customHeight="1" x14ac:dyDescent="0.2">
      <c r="A845" s="3">
        <f>'Stocks Returns'!A841</f>
        <v>43473</v>
      </c>
      <c r="B845" s="5">
        <f>SUMPRODUCT('Stocks Returns'!B841:E841,$H$10:$K$10)</f>
        <v>8.2547114290014781E-3</v>
      </c>
      <c r="C845" s="5">
        <f t="shared" si="40"/>
        <v>-8.2547114290014781E-3</v>
      </c>
      <c r="D845" s="24">
        <f t="shared" si="41"/>
        <v>1.0055312572639639</v>
      </c>
      <c r="E845" s="24">
        <f t="shared" si="42"/>
        <v>1.6000047335223193</v>
      </c>
    </row>
    <row r="846" spans="1:5" ht="15" customHeight="1" x14ac:dyDescent="0.2">
      <c r="A846" s="3">
        <f>'Stocks Returns'!A842</f>
        <v>43474</v>
      </c>
      <c r="B846" s="5">
        <f>SUMPRODUCT('Stocks Returns'!B842:E842,$H$10:$K$10)</f>
        <v>1.5376473213711744E-2</v>
      </c>
      <c r="C846" s="5">
        <f t="shared" si="40"/>
        <v>-1.5376473213711744E-2</v>
      </c>
      <c r="D846" s="24">
        <f t="shared" si="41"/>
        <v>1.0102743506125809</v>
      </c>
      <c r="E846" s="24">
        <f t="shared" si="42"/>
        <v>1.6045966673523238</v>
      </c>
    </row>
    <row r="847" spans="1:5" ht="15" customHeight="1" x14ac:dyDescent="0.2">
      <c r="A847" s="3">
        <f>'Stocks Returns'!A843</f>
        <v>43475</v>
      </c>
      <c r="B847" s="5">
        <f>SUMPRODUCT('Stocks Returns'!B843:E843,$H$10:$K$10)</f>
        <v>2.9504313904326757E-3</v>
      </c>
      <c r="C847" s="5">
        <f t="shared" si="40"/>
        <v>-2.9504313904326757E-3</v>
      </c>
      <c r="D847" s="24">
        <f t="shared" si="41"/>
        <v>1.0019986067582771</v>
      </c>
      <c r="E847" s="24">
        <f t="shared" si="42"/>
        <v>1.596525499141171</v>
      </c>
    </row>
    <row r="848" spans="1:5" ht="15" customHeight="1" x14ac:dyDescent="0.2">
      <c r="A848" s="3">
        <f>'Stocks Returns'!A844</f>
        <v>43476</v>
      </c>
      <c r="B848" s="5">
        <f>SUMPRODUCT('Stocks Returns'!B844:E844,$H$10:$K$10)</f>
        <v>-2.9665106447460086E-3</v>
      </c>
      <c r="C848" s="5">
        <f t="shared" si="40"/>
        <v>2.9665106447460086E-3</v>
      </c>
      <c r="D848" s="24">
        <f t="shared" si="41"/>
        <v>0.99805792336284804</v>
      </c>
      <c r="E848" s="24">
        <f t="shared" si="42"/>
        <v>1.5925852816918629</v>
      </c>
    </row>
    <row r="849" spans="1:5" ht="15" customHeight="1" x14ac:dyDescent="0.2">
      <c r="A849" s="3">
        <f>'Stocks Returns'!A845</f>
        <v>43479</v>
      </c>
      <c r="B849" s="5">
        <f>SUMPRODUCT('Stocks Returns'!B845:E845,$H$10:$K$10)</f>
        <v>-1.0907433346328373E-2</v>
      </c>
      <c r="C849" s="5">
        <f t="shared" si="40"/>
        <v>1.0907433346328373E-2</v>
      </c>
      <c r="D849" s="24">
        <f t="shared" si="41"/>
        <v>0.99276926884359418</v>
      </c>
      <c r="E849" s="24">
        <f t="shared" si="42"/>
        <v>1.587200096686185</v>
      </c>
    </row>
    <row r="850" spans="1:5" ht="15" customHeight="1" x14ac:dyDescent="0.2">
      <c r="A850" s="3">
        <f>'Stocks Returns'!A846</f>
        <v>43480</v>
      </c>
      <c r="B850" s="5">
        <f>SUMPRODUCT('Stocks Returns'!B846:E846,$H$10:$K$10)</f>
        <v>2.8676026168079566E-3</v>
      </c>
      <c r="C850" s="5">
        <f t="shared" si="40"/>
        <v>-2.8676026168079566E-3</v>
      </c>
      <c r="D850" s="24">
        <f t="shared" si="41"/>
        <v>1.0019434427950431</v>
      </c>
      <c r="E850" s="24">
        <f t="shared" si="42"/>
        <v>1.5964707709540793</v>
      </c>
    </row>
    <row r="851" spans="1:5" ht="15" customHeight="1" x14ac:dyDescent="0.2">
      <c r="A851" s="3">
        <f>'Stocks Returns'!A847</f>
        <v>43481</v>
      </c>
      <c r="B851" s="5">
        <f>SUMPRODUCT('Stocks Returns'!B847:E847,$H$10:$K$10)</f>
        <v>1.2091631845696594E-4</v>
      </c>
      <c r="C851" s="5">
        <f t="shared" si="40"/>
        <v>-1.2091631845696594E-4</v>
      </c>
      <c r="D851" s="24">
        <f t="shared" si="41"/>
        <v>1.0001141497203412</v>
      </c>
      <c r="E851" s="24">
        <f t="shared" si="42"/>
        <v>1.594649015549876</v>
      </c>
    </row>
    <row r="852" spans="1:5" ht="15" customHeight="1" x14ac:dyDescent="0.2">
      <c r="A852" s="3">
        <f>'Stocks Returns'!A848</f>
        <v>43482</v>
      </c>
      <c r="B852" s="5">
        <f>SUMPRODUCT('Stocks Returns'!B848:E848,$H$10:$K$10)</f>
        <v>1.4663027760530424E-3</v>
      </c>
      <c r="C852" s="5">
        <f t="shared" si="40"/>
        <v>-1.4663027760530424E-3</v>
      </c>
      <c r="D852" s="24">
        <f t="shared" si="41"/>
        <v>1.0010101771011002</v>
      </c>
      <c r="E852" s="24">
        <f t="shared" si="42"/>
        <v>1.5955430267024948</v>
      </c>
    </row>
    <row r="853" spans="1:5" ht="15" customHeight="1" x14ac:dyDescent="0.2">
      <c r="A853" s="3">
        <f>'Stocks Returns'!A849</f>
        <v>43483</v>
      </c>
      <c r="B853" s="5">
        <f>SUMPRODUCT('Stocks Returns'!B849:E849,$H$10:$K$10)</f>
        <v>1.027071994969481E-2</v>
      </c>
      <c r="C853" s="5">
        <f t="shared" si="40"/>
        <v>-1.027071994969481E-2</v>
      </c>
      <c r="D853" s="24">
        <f t="shared" si="41"/>
        <v>1.0068739189387457</v>
      </c>
      <c r="E853" s="24">
        <f t="shared" si="42"/>
        <v>1.601313875335181</v>
      </c>
    </row>
    <row r="854" spans="1:5" ht="15" customHeight="1" x14ac:dyDescent="0.2">
      <c r="A854" s="3">
        <f>'Stocks Returns'!A850</f>
        <v>43486</v>
      </c>
      <c r="B854" s="5">
        <f>SUMPRODUCT('Stocks Returns'!B850:E850,$H$10:$K$10)</f>
        <v>0</v>
      </c>
      <c r="C854" s="5">
        <f t="shared" si="40"/>
        <v>0</v>
      </c>
      <c r="D854" s="24">
        <f t="shared" si="41"/>
        <v>1.000033619452249</v>
      </c>
      <c r="E854" s="24">
        <f t="shared" si="42"/>
        <v>1.5945685090834987</v>
      </c>
    </row>
    <row r="855" spans="1:5" ht="15" customHeight="1" x14ac:dyDescent="0.2">
      <c r="A855" s="3">
        <f>'Stocks Returns'!A851</f>
        <v>43487</v>
      </c>
      <c r="B855" s="5">
        <f>SUMPRODUCT('Stocks Returns'!B851:E851,$H$10:$K$10)</f>
        <v>-6.933511736754043E-3</v>
      </c>
      <c r="C855" s="5">
        <f t="shared" si="40"/>
        <v>6.933511736754043E-3</v>
      </c>
      <c r="D855" s="24">
        <f t="shared" si="41"/>
        <v>0.99541590063557073</v>
      </c>
      <c r="E855" s="24">
        <f t="shared" si="42"/>
        <v>1.5899088928467418</v>
      </c>
    </row>
    <row r="856" spans="1:5" ht="15" customHeight="1" x14ac:dyDescent="0.2">
      <c r="A856" s="3">
        <f>'Stocks Returns'!A852</f>
        <v>43488</v>
      </c>
      <c r="B856" s="5">
        <f>SUMPRODUCT('Stocks Returns'!B852:E852,$H$10:$K$10)</f>
        <v>-7.9706282703711512E-3</v>
      </c>
      <c r="C856" s="5">
        <f t="shared" si="40"/>
        <v>7.9706282703711512E-3</v>
      </c>
      <c r="D856" s="24">
        <f t="shared" si="41"/>
        <v>0.99472518102418173</v>
      </c>
      <c r="E856" s="24">
        <f t="shared" si="42"/>
        <v>1.5892046208439892</v>
      </c>
    </row>
    <row r="857" spans="1:5" ht="15" customHeight="1" x14ac:dyDescent="0.2">
      <c r="A857" s="3">
        <f>'Stocks Returns'!A853</f>
        <v>43489</v>
      </c>
      <c r="B857" s="5">
        <f>SUMPRODUCT('Stocks Returns'!B853:E853,$H$10:$K$10)</f>
        <v>1.1492894876794894E-2</v>
      </c>
      <c r="C857" s="5">
        <f t="shared" si="40"/>
        <v>-1.1492894876794894E-2</v>
      </c>
      <c r="D857" s="24">
        <f t="shared" si="41"/>
        <v>1.0076878874401942</v>
      </c>
      <c r="E857" s="24">
        <f t="shared" si="42"/>
        <v>1.6021039648456961</v>
      </c>
    </row>
    <row r="858" spans="1:5" ht="15" customHeight="1" x14ac:dyDescent="0.2">
      <c r="A858" s="3">
        <f>'Stocks Returns'!A854</f>
        <v>43490</v>
      </c>
      <c r="B858" s="5">
        <f>SUMPRODUCT('Stocks Returns'!B854:E854,$H$10:$K$10)</f>
        <v>9.7490996067087724E-3</v>
      </c>
      <c r="C858" s="5">
        <f t="shared" si="40"/>
        <v>-9.7490996067087724E-3</v>
      </c>
      <c r="D858" s="24">
        <f t="shared" si="41"/>
        <v>1.006526519790317</v>
      </c>
      <c r="E858" s="24">
        <f t="shared" si="42"/>
        <v>1.6009758493550796</v>
      </c>
    </row>
    <row r="859" spans="1:5" ht="15" customHeight="1" x14ac:dyDescent="0.2">
      <c r="A859" s="3">
        <f>'Stocks Returns'!A855</f>
        <v>43493</v>
      </c>
      <c r="B859" s="5">
        <f>SUMPRODUCT('Stocks Returns'!B855:E855,$H$10:$K$10)</f>
        <v>-1.7432971013712422E-2</v>
      </c>
      <c r="C859" s="5">
        <f t="shared" si="40"/>
        <v>1.7432971013712422E-2</v>
      </c>
      <c r="D859" s="24">
        <f t="shared" si="41"/>
        <v>0.9884232607571164</v>
      </c>
      <c r="E859" s="24">
        <f t="shared" si="42"/>
        <v>1.5826921717906859</v>
      </c>
    </row>
    <row r="860" spans="1:5" ht="15" customHeight="1" x14ac:dyDescent="0.2">
      <c r="A860" s="3">
        <f>'Stocks Returns'!A856</f>
        <v>43494</v>
      </c>
      <c r="B860" s="5">
        <f>SUMPRODUCT('Stocks Returns'!B856:E856,$H$10:$K$10)</f>
        <v>-7.5637657229845638E-3</v>
      </c>
      <c r="C860" s="5">
        <f t="shared" si="40"/>
        <v>7.5637657229845638E-3</v>
      </c>
      <c r="D860" s="24">
        <f t="shared" si="41"/>
        <v>0.99499615148074116</v>
      </c>
      <c r="E860" s="24">
        <f t="shared" si="42"/>
        <v>1.5894811331587431</v>
      </c>
    </row>
    <row r="861" spans="1:5" ht="15" customHeight="1" x14ac:dyDescent="0.2">
      <c r="A861" s="3">
        <f>'Stocks Returns'!A857</f>
        <v>43495</v>
      </c>
      <c r="B861" s="5">
        <f>SUMPRODUCT('Stocks Returns'!B857:E857,$H$10:$K$10)</f>
        <v>1.8393850238067382E-2</v>
      </c>
      <c r="C861" s="5">
        <f t="shared" si="40"/>
        <v>-1.8393850238067382E-2</v>
      </c>
      <c r="D861" s="24">
        <f t="shared" si="41"/>
        <v>1.0122839237108017</v>
      </c>
      <c r="E861" s="24">
        <f t="shared" si="42"/>
        <v>1.606514545513072</v>
      </c>
    </row>
    <row r="862" spans="1:5" ht="15" customHeight="1" x14ac:dyDescent="0.2">
      <c r="A862" s="3">
        <f>'Stocks Returns'!A858</f>
        <v>43496</v>
      </c>
      <c r="B862" s="5">
        <f>SUMPRODUCT('Stocks Returns'!B858:E858,$H$10:$K$10)</f>
        <v>-1.6576984134313789E-2</v>
      </c>
      <c r="C862" s="5">
        <f t="shared" si="40"/>
        <v>1.6576984134313789E-2</v>
      </c>
      <c r="D862" s="24">
        <f t="shared" si="41"/>
        <v>0.9889933480187959</v>
      </c>
      <c r="E862" s="24">
        <f t="shared" si="42"/>
        <v>1.5832877186816272</v>
      </c>
    </row>
    <row r="863" spans="1:5" ht="15" customHeight="1" x14ac:dyDescent="0.2">
      <c r="A863" s="3">
        <f>'Stocks Returns'!A859</f>
        <v>43497</v>
      </c>
      <c r="B863" s="5">
        <f>SUMPRODUCT('Stocks Returns'!B859:E859,$H$10:$K$10)</f>
        <v>3.555660551990935E-2</v>
      </c>
      <c r="C863" s="5">
        <f t="shared" si="40"/>
        <v>-3.555660551990935E-2</v>
      </c>
      <c r="D863" s="24">
        <f t="shared" si="41"/>
        <v>1.0237143187285085</v>
      </c>
      <c r="E863" s="24">
        <f t="shared" si="42"/>
        <v>1.6171065702994398</v>
      </c>
    </row>
    <row r="864" spans="1:5" ht="15" customHeight="1" x14ac:dyDescent="0.2">
      <c r="A864" s="3">
        <f>'Stocks Returns'!A860</f>
        <v>43500</v>
      </c>
      <c r="B864" s="5">
        <f>SUMPRODUCT('Stocks Returns'!B860:E860,$H$10:$K$10)</f>
        <v>9.50811636177115E-3</v>
      </c>
      <c r="C864" s="5">
        <f t="shared" si="40"/>
        <v>-9.50811636177115E-3</v>
      </c>
      <c r="D864" s="24">
        <f t="shared" si="41"/>
        <v>1.0063660249491886</v>
      </c>
      <c r="E864" s="24">
        <f t="shared" si="42"/>
        <v>1.6008195196359392</v>
      </c>
    </row>
    <row r="865" spans="1:5" ht="15" customHeight="1" x14ac:dyDescent="0.2">
      <c r="A865" s="3">
        <f>'Stocks Returns'!A861</f>
        <v>43501</v>
      </c>
      <c r="B865" s="5">
        <f>SUMPRODUCT('Stocks Returns'!B861:E861,$H$10:$K$10)</f>
        <v>7.3715483874615797E-3</v>
      </c>
      <c r="C865" s="5">
        <f t="shared" si="40"/>
        <v>-7.3715483874615797E-3</v>
      </c>
      <c r="D865" s="24">
        <f t="shared" si="41"/>
        <v>1.0049430706782982</v>
      </c>
      <c r="E865" s="24">
        <f t="shared" si="42"/>
        <v>1.599428933391809</v>
      </c>
    </row>
    <row r="866" spans="1:5" ht="15" customHeight="1" x14ac:dyDescent="0.2">
      <c r="A866" s="3">
        <f>'Stocks Returns'!A862</f>
        <v>43502</v>
      </c>
      <c r="B866" s="5">
        <f>SUMPRODUCT('Stocks Returns'!B862:E862,$H$10:$K$10)</f>
        <v>3.0972241286917144E-3</v>
      </c>
      <c r="C866" s="5">
        <f t="shared" si="40"/>
        <v>-3.0972241286917144E-3</v>
      </c>
      <c r="D866" s="24">
        <f t="shared" si="41"/>
        <v>1.0020963707219577</v>
      </c>
      <c r="E866" s="24">
        <f t="shared" si="42"/>
        <v>1.5966224607813051</v>
      </c>
    </row>
    <row r="867" spans="1:5" ht="15" customHeight="1" x14ac:dyDescent="0.2">
      <c r="A867" s="3">
        <f>'Stocks Returns'!A863</f>
        <v>43503</v>
      </c>
      <c r="B867" s="5">
        <f>SUMPRODUCT('Stocks Returns'!B863:E863,$H$10:$K$10)</f>
        <v>-9.9194672416197584E-3</v>
      </c>
      <c r="C867" s="5">
        <f t="shared" si="40"/>
        <v>9.9194672416197584E-3</v>
      </c>
      <c r="D867" s="24">
        <f t="shared" si="41"/>
        <v>0.9934272542693301</v>
      </c>
      <c r="E867" s="24">
        <f t="shared" si="42"/>
        <v>1.5878761219921853</v>
      </c>
    </row>
    <row r="868" spans="1:5" ht="15" customHeight="1" x14ac:dyDescent="0.2">
      <c r="A868" s="3">
        <f>'Stocks Returns'!A864</f>
        <v>43504</v>
      </c>
      <c r="B868" s="5">
        <f>SUMPRODUCT('Stocks Returns'!B864:E864,$H$10:$K$10)</f>
        <v>3.330546399092604E-4</v>
      </c>
      <c r="C868" s="5">
        <f t="shared" si="40"/>
        <v>-3.330546399092604E-4</v>
      </c>
      <c r="D868" s="24">
        <f t="shared" si="41"/>
        <v>1.0002554338424285</v>
      </c>
      <c r="E868" s="24">
        <f t="shared" si="42"/>
        <v>1.5947901952191452</v>
      </c>
    </row>
    <row r="869" spans="1:5" ht="15" customHeight="1" x14ac:dyDescent="0.2">
      <c r="A869" s="3">
        <f>'Stocks Returns'!A865</f>
        <v>43507</v>
      </c>
      <c r="B869" s="5">
        <f>SUMPRODUCT('Stocks Returns'!B865:E865,$H$10:$K$10)</f>
        <v>4.9018316072711073E-3</v>
      </c>
      <c r="C869" s="5">
        <f t="shared" si="40"/>
        <v>-4.9018316072711073E-3</v>
      </c>
      <c r="D869" s="24">
        <f t="shared" si="41"/>
        <v>1.0032982393026915</v>
      </c>
      <c r="E869" s="24">
        <f t="shared" si="42"/>
        <v>1.5978113265414331</v>
      </c>
    </row>
    <row r="870" spans="1:5" ht="15" customHeight="1" x14ac:dyDescent="0.2">
      <c r="A870" s="3">
        <f>'Stocks Returns'!A866</f>
        <v>43508</v>
      </c>
      <c r="B870" s="5">
        <f>SUMPRODUCT('Stocks Returns'!B866:E866,$H$10:$K$10)</f>
        <v>1.1070694850628835E-2</v>
      </c>
      <c r="C870" s="5">
        <f t="shared" si="40"/>
        <v>-1.1070694850628835E-2</v>
      </c>
      <c r="D870" s="24">
        <f t="shared" si="41"/>
        <v>1.0074067022227677</v>
      </c>
      <c r="E870" s="24">
        <f t="shared" si="42"/>
        <v>1.6018313326487563</v>
      </c>
    </row>
    <row r="871" spans="1:5" ht="15" customHeight="1" x14ac:dyDescent="0.2">
      <c r="A871" s="3">
        <f>'Stocks Returns'!A867</f>
        <v>43509</v>
      </c>
      <c r="B871" s="5">
        <f>SUMPRODUCT('Stocks Returns'!B867:E867,$H$10:$K$10)</f>
        <v>8.7422325533802834E-3</v>
      </c>
      <c r="C871" s="5">
        <f t="shared" si="40"/>
        <v>-8.7422325533802834E-3</v>
      </c>
      <c r="D871" s="24">
        <f t="shared" si="41"/>
        <v>1.0058559463328001</v>
      </c>
      <c r="E871" s="24">
        <f t="shared" si="42"/>
        <v>1.6003219857792432</v>
      </c>
    </row>
    <row r="872" spans="1:5" ht="15" customHeight="1" x14ac:dyDescent="0.2">
      <c r="A872" s="3">
        <f>'Stocks Returns'!A868</f>
        <v>43510</v>
      </c>
      <c r="B872" s="5">
        <f>SUMPRODUCT('Stocks Returns'!B868:E868,$H$10:$K$10)</f>
        <v>-2.840146077693059E-3</v>
      </c>
      <c r="C872" s="5">
        <f t="shared" si="40"/>
        <v>2.840146077693059E-3</v>
      </c>
      <c r="D872" s="24">
        <f t="shared" si="41"/>
        <v>0.99814208216450528</v>
      </c>
      <c r="E872" s="24">
        <f t="shared" si="42"/>
        <v>1.5926700788850043</v>
      </c>
    </row>
    <row r="873" spans="1:5" ht="15" customHeight="1" x14ac:dyDescent="0.2">
      <c r="A873" s="3">
        <f>'Stocks Returns'!A869</f>
        <v>43511</v>
      </c>
      <c r="B873" s="5">
        <f>SUMPRODUCT('Stocks Returns'!B869:E869,$H$10:$K$10)</f>
        <v>1.1355273313800563E-2</v>
      </c>
      <c r="C873" s="5">
        <f t="shared" si="40"/>
        <v>-1.1355273313800563E-2</v>
      </c>
      <c r="D873" s="24">
        <f t="shared" si="41"/>
        <v>1.0075962314792402</v>
      </c>
      <c r="E873" s="24">
        <f t="shared" si="42"/>
        <v>1.6020151321233833</v>
      </c>
    </row>
    <row r="874" spans="1:5" ht="15" customHeight="1" x14ac:dyDescent="0.2">
      <c r="A874" s="3">
        <f>'Stocks Returns'!A870</f>
        <v>43514</v>
      </c>
      <c r="B874" s="5">
        <f>SUMPRODUCT('Stocks Returns'!B870:E870,$H$10:$K$10)</f>
        <v>0</v>
      </c>
      <c r="C874" s="5">
        <f t="shared" si="40"/>
        <v>0</v>
      </c>
      <c r="D874" s="24">
        <f t="shared" si="41"/>
        <v>1.000033619452249</v>
      </c>
      <c r="E874" s="24">
        <f t="shared" si="42"/>
        <v>1.5945685090834987</v>
      </c>
    </row>
    <row r="875" spans="1:5" ht="15" customHeight="1" x14ac:dyDescent="0.2">
      <c r="A875" s="3">
        <f>'Stocks Returns'!A871</f>
        <v>43515</v>
      </c>
      <c r="B875" s="5">
        <f>SUMPRODUCT('Stocks Returns'!B871:E871,$H$10:$K$10)</f>
        <v>-3.4062827983490172E-3</v>
      </c>
      <c r="C875" s="5">
        <f t="shared" si="40"/>
        <v>3.4062827983490172E-3</v>
      </c>
      <c r="D875" s="24">
        <f t="shared" si="41"/>
        <v>0.99776503510854841</v>
      </c>
      <c r="E875" s="24">
        <f t="shared" si="42"/>
        <v>1.592289951738846</v>
      </c>
    </row>
    <row r="876" spans="1:5" ht="15" customHeight="1" x14ac:dyDescent="0.2">
      <c r="A876" s="3">
        <f>'Stocks Returns'!A872</f>
        <v>43516</v>
      </c>
      <c r="B876" s="5">
        <f>SUMPRODUCT('Stocks Returns'!B872:E872,$H$10:$K$10)</f>
        <v>2.6174129939937618E-4</v>
      </c>
      <c r="C876" s="5">
        <f t="shared" si="40"/>
        <v>-2.6174129939937618E-4</v>
      </c>
      <c r="D876" s="24">
        <f t="shared" si="41"/>
        <v>1.0002079391576488</v>
      </c>
      <c r="E876" s="24">
        <f t="shared" si="42"/>
        <v>1.594742744560109</v>
      </c>
    </row>
    <row r="877" spans="1:5" ht="15" customHeight="1" x14ac:dyDescent="0.2">
      <c r="A877" s="3">
        <f>'Stocks Returns'!A873</f>
        <v>43517</v>
      </c>
      <c r="B877" s="5">
        <f>SUMPRODUCT('Stocks Returns'!B873:E873,$H$10:$K$10)</f>
        <v>-5.3297776833373701E-3</v>
      </c>
      <c r="C877" s="5">
        <f t="shared" si="40"/>
        <v>5.3297776833373701E-3</v>
      </c>
      <c r="D877" s="24">
        <f t="shared" si="41"/>
        <v>0.99648398751514622</v>
      </c>
      <c r="E877" s="24">
        <f t="shared" si="42"/>
        <v>1.5909942126098313</v>
      </c>
    </row>
    <row r="878" spans="1:5" ht="15" customHeight="1" x14ac:dyDescent="0.2">
      <c r="A878" s="3">
        <f>'Stocks Returns'!A874</f>
        <v>43518</v>
      </c>
      <c r="B878" s="5">
        <f>SUMPRODUCT('Stocks Returns'!B874:E874,$H$10:$K$10)</f>
        <v>1.1361728483664433E-2</v>
      </c>
      <c r="C878" s="5">
        <f t="shared" si="40"/>
        <v>-1.1361728483664433E-2</v>
      </c>
      <c r="D878" s="24">
        <f t="shared" si="41"/>
        <v>1.0076005306223694</v>
      </c>
      <c r="E878" s="24">
        <f t="shared" si="42"/>
        <v>1.6020192996045099</v>
      </c>
    </row>
    <row r="879" spans="1:5" ht="15" customHeight="1" x14ac:dyDescent="0.2">
      <c r="A879" s="3">
        <f>'Stocks Returns'!A875</f>
        <v>43521</v>
      </c>
      <c r="B879" s="5">
        <f>SUMPRODUCT('Stocks Returns'!B875:E875,$H$10:$K$10)</f>
        <v>2.2542596337463581E-3</v>
      </c>
      <c r="C879" s="5">
        <f t="shared" si="40"/>
        <v>-2.2542596337463581E-3</v>
      </c>
      <c r="D879" s="24">
        <f t="shared" si="41"/>
        <v>1.001534956368324</v>
      </c>
      <c r="E879" s="24">
        <f t="shared" si="42"/>
        <v>1.5960651312537575</v>
      </c>
    </row>
    <row r="880" spans="1:5" ht="15" customHeight="1" x14ac:dyDescent="0.2">
      <c r="A880" s="3">
        <f>'Stocks Returns'!A876</f>
        <v>43522</v>
      </c>
      <c r="B880" s="5">
        <f>SUMPRODUCT('Stocks Returns'!B876:E876,$H$10:$K$10)</f>
        <v>4.7581708367457568E-3</v>
      </c>
      <c r="C880" s="5">
        <f t="shared" si="40"/>
        <v>-4.7581708367457568E-3</v>
      </c>
      <c r="D880" s="24">
        <f t="shared" si="41"/>
        <v>1.0032025612295217</v>
      </c>
      <c r="E880" s="24">
        <f t="shared" si="42"/>
        <v>1.5977168964854891</v>
      </c>
    </row>
    <row r="881" spans="1:5" ht="15" customHeight="1" x14ac:dyDescent="0.2">
      <c r="A881" s="3">
        <f>'Stocks Returns'!A877</f>
        <v>43523</v>
      </c>
      <c r="B881" s="5">
        <f>SUMPRODUCT('Stocks Returns'!B877:E877,$H$10:$K$10)</f>
        <v>-1.829643580255502E-3</v>
      </c>
      <c r="C881" s="5">
        <f t="shared" si="40"/>
        <v>1.829643580255502E-3</v>
      </c>
      <c r="D881" s="24">
        <f t="shared" si="41"/>
        <v>0.99881507682779869</v>
      </c>
      <c r="E881" s="24">
        <f t="shared" si="42"/>
        <v>1.5933471628512055</v>
      </c>
    </row>
    <row r="882" spans="1:5" ht="15" customHeight="1" x14ac:dyDescent="0.2">
      <c r="A882" s="3">
        <f>'Stocks Returns'!A878</f>
        <v>43524</v>
      </c>
      <c r="B882" s="5">
        <f>SUMPRODUCT('Stocks Returns'!B878:E878,$H$10:$K$10)</f>
        <v>5.0235729922142106E-3</v>
      </c>
      <c r="C882" s="5">
        <f t="shared" si="40"/>
        <v>-5.0235729922142106E-3</v>
      </c>
      <c r="D882" s="24">
        <f t="shared" si="41"/>
        <v>1.0033793190650635</v>
      </c>
      <c r="E882" s="24">
        <f t="shared" si="42"/>
        <v>1.5978913198536484</v>
      </c>
    </row>
    <row r="883" spans="1:5" ht="15" customHeight="1" x14ac:dyDescent="0.2">
      <c r="A883" s="3">
        <f>'Stocks Returns'!A879</f>
        <v>43525</v>
      </c>
      <c r="B883" s="5">
        <f>SUMPRODUCT('Stocks Returns'!B879:E879,$H$10:$K$10)</f>
        <v>1.057333019259802E-2</v>
      </c>
      <c r="C883" s="5">
        <f t="shared" si="40"/>
        <v>-1.057333019259802E-2</v>
      </c>
      <c r="D883" s="24">
        <f t="shared" si="41"/>
        <v>1.0070754573605192</v>
      </c>
      <c r="E883" s="24">
        <f t="shared" si="42"/>
        <v>1.6015097517567007</v>
      </c>
    </row>
    <row r="884" spans="1:5" ht="15" customHeight="1" x14ac:dyDescent="0.2">
      <c r="A884" s="3">
        <f>'Stocks Returns'!A880</f>
        <v>43528</v>
      </c>
      <c r="B884" s="5">
        <f>SUMPRODUCT('Stocks Returns'!B880:E880,$H$10:$K$10)</f>
        <v>-8.8957171578176713E-3</v>
      </c>
      <c r="C884" s="5">
        <f t="shared" si="40"/>
        <v>8.8957171578176713E-3</v>
      </c>
      <c r="D884" s="24">
        <f t="shared" si="41"/>
        <v>0.9941090718251423</v>
      </c>
      <c r="E884" s="24">
        <f t="shared" si="42"/>
        <v>1.588574829713119</v>
      </c>
    </row>
    <row r="885" spans="1:5" ht="15" customHeight="1" x14ac:dyDescent="0.2">
      <c r="A885" s="3">
        <f>'Stocks Returns'!A881</f>
        <v>43529</v>
      </c>
      <c r="B885" s="5">
        <f>SUMPRODUCT('Stocks Returns'!B881:E881,$H$10:$K$10)</f>
        <v>-1.9606195347467463E-3</v>
      </c>
      <c r="C885" s="5">
        <f t="shared" si="40"/>
        <v>1.9606195347467463E-3</v>
      </c>
      <c r="D885" s="24">
        <f t="shared" si="41"/>
        <v>0.99872784684210758</v>
      </c>
      <c r="E885" s="24">
        <f t="shared" si="42"/>
        <v>1.5932595047306253</v>
      </c>
    </row>
    <row r="886" spans="1:5" ht="15" customHeight="1" x14ac:dyDescent="0.2">
      <c r="A886" s="3">
        <f>'Stocks Returns'!A882</f>
        <v>43530</v>
      </c>
      <c r="B886" s="5">
        <f>SUMPRODUCT('Stocks Returns'!B882:E882,$H$10:$K$10)</f>
        <v>-1.9965769106046615E-3</v>
      </c>
      <c r="C886" s="5">
        <f t="shared" si="40"/>
        <v>1.9965769106046615E-3</v>
      </c>
      <c r="D886" s="24">
        <f t="shared" si="41"/>
        <v>0.9987038992297862</v>
      </c>
      <c r="E886" s="24">
        <f t="shared" si="42"/>
        <v>1.5932354342690813</v>
      </c>
    </row>
    <row r="887" spans="1:5" ht="15" customHeight="1" x14ac:dyDescent="0.2">
      <c r="A887" s="3">
        <f>'Stocks Returns'!A883</f>
        <v>43531</v>
      </c>
      <c r="B887" s="5">
        <f>SUMPRODUCT('Stocks Returns'!B883:E883,$H$10:$K$10)</f>
        <v>-8.8125538168216198E-3</v>
      </c>
      <c r="C887" s="5">
        <f t="shared" si="40"/>
        <v>8.8125538168216198E-3</v>
      </c>
      <c r="D887" s="24">
        <f t="shared" si="41"/>
        <v>0.99416445861024572</v>
      </c>
      <c r="E887" s="24">
        <f t="shared" si="42"/>
        <v>1.5886315078838911</v>
      </c>
    </row>
    <row r="888" spans="1:5" ht="15" customHeight="1" x14ac:dyDescent="0.2">
      <c r="A888" s="3">
        <f>'Stocks Returns'!A884</f>
        <v>43532</v>
      </c>
      <c r="B888" s="5">
        <f>SUMPRODUCT('Stocks Returns'!B884:E884,$H$10:$K$10)</f>
        <v>4.0032071291794362E-3</v>
      </c>
      <c r="C888" s="5">
        <f t="shared" si="40"/>
        <v>-4.0032071291794362E-3</v>
      </c>
      <c r="D888" s="24">
        <f t="shared" si="41"/>
        <v>1.0026997554002823</v>
      </c>
      <c r="E888" s="24">
        <f t="shared" si="42"/>
        <v>1.5972200436748756</v>
      </c>
    </row>
    <row r="889" spans="1:5" ht="15" customHeight="1" x14ac:dyDescent="0.2">
      <c r="A889" s="3">
        <f>'Stocks Returns'!A885</f>
        <v>43535</v>
      </c>
      <c r="B889" s="5">
        <f>SUMPRODUCT('Stocks Returns'!B885:E885,$H$10:$K$10)</f>
        <v>2.2278044387689346E-2</v>
      </c>
      <c r="C889" s="5">
        <f t="shared" si="40"/>
        <v>-2.2278044387689346E-2</v>
      </c>
      <c r="D889" s="24">
        <f t="shared" si="41"/>
        <v>1.0148707970144499</v>
      </c>
      <c r="E889" s="24">
        <f t="shared" si="42"/>
        <v>1.6089590036516559</v>
      </c>
    </row>
    <row r="890" spans="1:5" ht="15" customHeight="1" x14ac:dyDescent="0.2">
      <c r="A890" s="3">
        <f>'Stocks Returns'!A886</f>
        <v>43536</v>
      </c>
      <c r="B890" s="5">
        <f>SUMPRODUCT('Stocks Returns'!B886:E886,$H$10:$K$10)</f>
        <v>5.3773091929989894E-3</v>
      </c>
      <c r="C890" s="5">
        <f t="shared" si="40"/>
        <v>-5.3773091929989894E-3</v>
      </c>
      <c r="D890" s="24">
        <f t="shared" si="41"/>
        <v>1.0036149073747862</v>
      </c>
      <c r="E890" s="24">
        <f t="shared" si="42"/>
        <v>1.5981236011016897</v>
      </c>
    </row>
    <row r="891" spans="1:5" ht="15" customHeight="1" x14ac:dyDescent="0.2">
      <c r="A891" s="3">
        <f>'Stocks Returns'!A887</f>
        <v>43537</v>
      </c>
      <c r="B891" s="5">
        <f>SUMPRODUCT('Stocks Returns'!B887:E887,$H$10:$K$10)</f>
        <v>2.383427178633591E-3</v>
      </c>
      <c r="C891" s="5">
        <f t="shared" si="40"/>
        <v>-2.383427178633591E-3</v>
      </c>
      <c r="D891" s="24">
        <f t="shared" si="41"/>
        <v>1.0016209819532189</v>
      </c>
      <c r="E891" s="24">
        <f t="shared" si="42"/>
        <v>1.5961506129981899</v>
      </c>
    </row>
    <row r="892" spans="1:5" ht="15" customHeight="1" x14ac:dyDescent="0.2">
      <c r="A892" s="3">
        <f>'Stocks Returns'!A888</f>
        <v>43538</v>
      </c>
      <c r="B892" s="5">
        <f>SUMPRODUCT('Stocks Returns'!B888:E888,$H$10:$K$10)</f>
        <v>8.261643526357082E-3</v>
      </c>
      <c r="C892" s="5">
        <f t="shared" si="40"/>
        <v>-8.261643526357082E-3</v>
      </c>
      <c r="D892" s="24">
        <f t="shared" si="41"/>
        <v>1.0055358740408027</v>
      </c>
      <c r="E892" s="24">
        <f t="shared" si="42"/>
        <v>1.6000092475434651</v>
      </c>
    </row>
    <row r="893" spans="1:5" ht="15" customHeight="1" x14ac:dyDescent="0.2">
      <c r="A893" s="3">
        <f>'Stocks Returns'!A889</f>
        <v>43539</v>
      </c>
      <c r="B893" s="5">
        <f>SUMPRODUCT('Stocks Returns'!B889:E889,$H$10:$K$10)</f>
        <v>1.0351720980003171E-2</v>
      </c>
      <c r="C893" s="5">
        <f t="shared" si="40"/>
        <v>-1.0351720980003171E-2</v>
      </c>
      <c r="D893" s="24">
        <f t="shared" si="41"/>
        <v>1.006927865624931</v>
      </c>
      <c r="E893" s="24">
        <f t="shared" si="42"/>
        <v>1.6013663225952937</v>
      </c>
    </row>
    <row r="894" spans="1:5" ht="15" customHeight="1" x14ac:dyDescent="0.2">
      <c r="A894" s="3">
        <f>'Stocks Returns'!A890</f>
        <v>43542</v>
      </c>
      <c r="B894" s="5">
        <f>SUMPRODUCT('Stocks Returns'!B890:E890,$H$10:$K$10)</f>
        <v>-3.9582892270669141E-3</v>
      </c>
      <c r="C894" s="5">
        <f t="shared" si="40"/>
        <v>3.9582892270669141E-3</v>
      </c>
      <c r="D894" s="24">
        <f t="shared" si="41"/>
        <v>0.99739739882702239</v>
      </c>
      <c r="E894" s="24">
        <f t="shared" si="42"/>
        <v>1.5919187671389139</v>
      </c>
    </row>
    <row r="895" spans="1:5" ht="15" customHeight="1" x14ac:dyDescent="0.2">
      <c r="A895" s="3">
        <f>'Stocks Returns'!A891</f>
        <v>43543</v>
      </c>
      <c r="B895" s="5">
        <f>SUMPRODUCT('Stocks Returns'!B891:E891,$H$10:$K$10)</f>
        <v>-9.091191335088033E-4</v>
      </c>
      <c r="C895" s="5">
        <f t="shared" si="40"/>
        <v>9.091191335088033E-4</v>
      </c>
      <c r="D895" s="24">
        <f t="shared" si="41"/>
        <v>0.99942814610933206</v>
      </c>
      <c r="E895" s="24">
        <f t="shared" si="42"/>
        <v>1.5939623842167197</v>
      </c>
    </row>
    <row r="896" spans="1:5" ht="15" customHeight="1" x14ac:dyDescent="0.2">
      <c r="A896" s="3">
        <f>'Stocks Returns'!A892</f>
        <v>43544</v>
      </c>
      <c r="B896" s="5">
        <f>SUMPRODUCT('Stocks Returns'!B892:E892,$H$10:$K$10)</f>
        <v>-7.468565261145645E-3</v>
      </c>
      <c r="C896" s="5">
        <f t="shared" si="40"/>
        <v>7.468565261145645E-3</v>
      </c>
      <c r="D896" s="24">
        <f t="shared" si="41"/>
        <v>0.99505955498832588</v>
      </c>
      <c r="E896" s="24">
        <f t="shared" si="42"/>
        <v>1.5895457914157785</v>
      </c>
    </row>
    <row r="897" spans="1:5" ht="15" customHeight="1" x14ac:dyDescent="0.2">
      <c r="A897" s="3">
        <f>'Stocks Returns'!A893</f>
        <v>43545</v>
      </c>
      <c r="B897" s="5">
        <f>SUMPRODUCT('Stocks Returns'!B893:E893,$H$10:$K$10)</f>
        <v>1.6371608191050678E-2</v>
      </c>
      <c r="C897" s="5">
        <f t="shared" si="40"/>
        <v>-1.6371608191050678E-2</v>
      </c>
      <c r="D897" s="24">
        <f t="shared" si="41"/>
        <v>1.0109371105074887</v>
      </c>
      <c r="E897" s="24">
        <f t="shared" si="42"/>
        <v>1.6052310114869903</v>
      </c>
    </row>
    <row r="898" spans="1:5" ht="15" customHeight="1" x14ac:dyDescent="0.2">
      <c r="A898" s="3">
        <f>'Stocks Returns'!A894</f>
        <v>43546</v>
      </c>
      <c r="B898" s="5">
        <f>SUMPRODUCT('Stocks Returns'!B894:E894,$H$10:$K$10)</f>
        <v>-1.8158435121325631E-2</v>
      </c>
      <c r="C898" s="5">
        <f t="shared" si="40"/>
        <v>1.8158435121325631E-2</v>
      </c>
      <c r="D898" s="24">
        <f t="shared" si="41"/>
        <v>0.98794010166144608</v>
      </c>
      <c r="E898" s="24">
        <f t="shared" si="42"/>
        <v>1.5821864407605253</v>
      </c>
    </row>
    <row r="899" spans="1:5" ht="15" customHeight="1" x14ac:dyDescent="0.2">
      <c r="A899" s="3">
        <f>'Stocks Returns'!A895</f>
        <v>43549</v>
      </c>
      <c r="B899" s="5">
        <f>SUMPRODUCT('Stocks Returns'!B895:E895,$H$10:$K$10)</f>
        <v>-2.6544406579249195E-3</v>
      </c>
      <c r="C899" s="5">
        <f t="shared" si="40"/>
        <v>2.6544406579249195E-3</v>
      </c>
      <c r="D899" s="24">
        <f t="shared" si="41"/>
        <v>0.99826576197407091</v>
      </c>
      <c r="E899" s="24">
        <f t="shared" si="42"/>
        <v>1.5927946456535371</v>
      </c>
    </row>
    <row r="900" spans="1:5" ht="15" customHeight="1" x14ac:dyDescent="0.2">
      <c r="A900" s="3">
        <f>'Stocks Returns'!A896</f>
        <v>43550</v>
      </c>
      <c r="B900" s="5">
        <f>SUMPRODUCT('Stocks Returns'!B896:E896,$H$10:$K$10)</f>
        <v>1.3576385946270508E-2</v>
      </c>
      <c r="C900" s="5">
        <f t="shared" si="40"/>
        <v>-1.3576385946270508E-2</v>
      </c>
      <c r="D900" s="24">
        <f t="shared" si="41"/>
        <v>1.009075492492465</v>
      </c>
      <c r="E900" s="24">
        <f t="shared" si="42"/>
        <v>1.6034446558524029</v>
      </c>
    </row>
    <row r="901" spans="1:5" ht="15" customHeight="1" x14ac:dyDescent="0.2">
      <c r="A901" s="3">
        <f>'Stocks Returns'!A897</f>
        <v>43551</v>
      </c>
      <c r="B901" s="5">
        <f>SUMPRODUCT('Stocks Returns'!B897:E897,$H$10:$K$10)</f>
        <v>-1.0482446370997055E-2</v>
      </c>
      <c r="C901" s="5">
        <f t="shared" si="40"/>
        <v>1.0482446370997055E-2</v>
      </c>
      <c r="D901" s="24">
        <f t="shared" si="41"/>
        <v>0.99305231016916484</v>
      </c>
      <c r="E901" s="24">
        <f t="shared" si="42"/>
        <v>1.5874911074363767</v>
      </c>
    </row>
    <row r="902" spans="1:5" ht="15" customHeight="1" x14ac:dyDescent="0.2">
      <c r="A902" s="3">
        <f>'Stocks Returns'!A898</f>
        <v>43552</v>
      </c>
      <c r="B902" s="5">
        <f>SUMPRODUCT('Stocks Returns'!B898:E898,$H$10:$K$10)</f>
        <v>2.1895149955191121E-3</v>
      </c>
      <c r="C902" s="5">
        <f t="shared" ref="C902:C965" si="43">-B902</f>
        <v>-2.1895149955191121E-3</v>
      </c>
      <c r="D902" s="24">
        <f t="shared" ref="D902:D965" si="44">1+$H$13+$H$19*(B902-$H$13)</f>
        <v>1.0014918364392646</v>
      </c>
      <c r="E902" s="24">
        <f t="shared" ref="E902:E965" si="45">$H$22*D902-$H$23*D902^2-LN(1+$H$24*EXP(1-D902^3))</f>
        <v>1.5960222727501967</v>
      </c>
    </row>
    <row r="903" spans="1:5" ht="15" customHeight="1" x14ac:dyDescent="0.2">
      <c r="A903" s="3">
        <f>'Stocks Returns'!A899</f>
        <v>43553</v>
      </c>
      <c r="B903" s="5">
        <f>SUMPRODUCT('Stocks Returns'!B899:E899,$H$10:$K$10)</f>
        <v>1.1444025217053516E-2</v>
      </c>
      <c r="C903" s="5">
        <f t="shared" si="43"/>
        <v>-1.1444025217053516E-2</v>
      </c>
      <c r="D903" s="24">
        <f t="shared" si="44"/>
        <v>1.0076553402468065</v>
      </c>
      <c r="E903" s="24">
        <f t="shared" si="45"/>
        <v>1.6020724240960893</v>
      </c>
    </row>
    <row r="904" spans="1:5" ht="15" customHeight="1" x14ac:dyDescent="0.2">
      <c r="A904" s="3">
        <f>'Stocks Returns'!A900</f>
        <v>43556</v>
      </c>
      <c r="B904" s="5">
        <f>SUMPRODUCT('Stocks Returns'!B900:E900,$H$10:$K$10)</f>
        <v>1.2991283438635145E-2</v>
      </c>
      <c r="C904" s="5">
        <f t="shared" si="43"/>
        <v>-1.2991283438635145E-2</v>
      </c>
      <c r="D904" s="24">
        <f t="shared" si="44"/>
        <v>1.00868581422238</v>
      </c>
      <c r="E904" s="24">
        <f t="shared" si="45"/>
        <v>1.6030689433597889</v>
      </c>
    </row>
    <row r="905" spans="1:5" ht="15" customHeight="1" x14ac:dyDescent="0.2">
      <c r="A905" s="3">
        <f>'Stocks Returns'!A901</f>
        <v>43557</v>
      </c>
      <c r="B905" s="5">
        <f>SUMPRODUCT('Stocks Returns'!B901:E901,$H$10:$K$10)</f>
        <v>3.2633703693789643E-3</v>
      </c>
      <c r="C905" s="5">
        <f t="shared" si="43"/>
        <v>-3.2633703693789643E-3</v>
      </c>
      <c r="D905" s="24">
        <f t="shared" si="44"/>
        <v>1.0022070241182552</v>
      </c>
      <c r="E905" s="24">
        <f t="shared" si="45"/>
        <v>1.5967321597556072</v>
      </c>
    </row>
    <row r="906" spans="1:5" ht="15" customHeight="1" x14ac:dyDescent="0.2">
      <c r="A906" s="3">
        <f>'Stocks Returns'!A902</f>
        <v>43558</v>
      </c>
      <c r="B906" s="5">
        <f>SUMPRODUCT('Stocks Returns'!B902:E902,$H$10:$K$10)</f>
        <v>7.5622720716609221E-3</v>
      </c>
      <c r="C906" s="5">
        <f t="shared" si="43"/>
        <v>-7.5622720716609221E-3</v>
      </c>
      <c r="D906" s="24">
        <f t="shared" si="44"/>
        <v>1.0050700926519751</v>
      </c>
      <c r="E906" s="24">
        <f t="shared" si="45"/>
        <v>1.5995533988196018</v>
      </c>
    </row>
    <row r="907" spans="1:5" ht="15" customHeight="1" x14ac:dyDescent="0.2">
      <c r="A907" s="3">
        <f>'Stocks Returns'!A903</f>
        <v>43559</v>
      </c>
      <c r="B907" s="5">
        <f>SUMPRODUCT('Stocks Returns'!B903:E903,$H$10:$K$10)</f>
        <v>-3.1124629880078841E-3</v>
      </c>
      <c r="C907" s="5">
        <f t="shared" si="43"/>
        <v>3.1124629880078841E-3</v>
      </c>
      <c r="D907" s="24">
        <f t="shared" si="44"/>
        <v>0.9979607191022356</v>
      </c>
      <c r="E907" s="24">
        <f t="shared" si="45"/>
        <v>1.5924873049612411</v>
      </c>
    </row>
    <row r="908" spans="1:5" ht="15" customHeight="1" x14ac:dyDescent="0.2">
      <c r="A908" s="3">
        <f>'Stocks Returns'!A904</f>
        <v>43560</v>
      </c>
      <c r="B908" s="5">
        <f>SUMPRODUCT('Stocks Returns'!B904:E904,$H$10:$K$10)</f>
        <v>2.3976210076949449E-3</v>
      </c>
      <c r="C908" s="5">
        <f t="shared" si="43"/>
        <v>-2.3976210076949449E-3</v>
      </c>
      <c r="D908" s="24">
        <f t="shared" si="44"/>
        <v>1.0016304350433738</v>
      </c>
      <c r="E908" s="24">
        <f t="shared" si="45"/>
        <v>1.5961600045164659</v>
      </c>
    </row>
    <row r="909" spans="1:5" ht="15" customHeight="1" x14ac:dyDescent="0.2">
      <c r="A909" s="3">
        <f>'Stocks Returns'!A905</f>
        <v>43563</v>
      </c>
      <c r="B909" s="5">
        <f>SUMPRODUCT('Stocks Returns'!B905:E905,$H$10:$K$10)</f>
        <v>2.1417784803576842E-3</v>
      </c>
      <c r="C909" s="5">
        <f t="shared" si="43"/>
        <v>-2.1417784803576842E-3</v>
      </c>
      <c r="D909" s="24">
        <f t="shared" si="44"/>
        <v>1.0014600439201671</v>
      </c>
      <c r="E909" s="24">
        <f t="shared" si="45"/>
        <v>1.5959906682037319</v>
      </c>
    </row>
    <row r="910" spans="1:5" ht="15" customHeight="1" x14ac:dyDescent="0.2">
      <c r="A910" s="3">
        <f>'Stocks Returns'!A906</f>
        <v>43564</v>
      </c>
      <c r="B910" s="5">
        <f>SUMPRODUCT('Stocks Returns'!B906:E906,$H$10:$K$10)</f>
        <v>-3.0325571635413323E-3</v>
      </c>
      <c r="C910" s="5">
        <f t="shared" si="43"/>
        <v>3.0325571635413323E-3</v>
      </c>
      <c r="D910" s="24">
        <f t="shared" si="44"/>
        <v>0.9980139363813304</v>
      </c>
      <c r="E910" s="24">
        <f t="shared" si="45"/>
        <v>1.5925409498144794</v>
      </c>
    </row>
    <row r="911" spans="1:5" ht="15" customHeight="1" x14ac:dyDescent="0.2">
      <c r="A911" s="3">
        <f>'Stocks Returns'!A907</f>
        <v>43565</v>
      </c>
      <c r="B911" s="5">
        <f>SUMPRODUCT('Stocks Returns'!B907:E907,$H$10:$K$10)</f>
        <v>7.7966560312284112E-3</v>
      </c>
      <c r="C911" s="5">
        <f t="shared" si="43"/>
        <v>-7.7966560312284112E-3</v>
      </c>
      <c r="D911" s="24">
        <f t="shared" si="44"/>
        <v>1.0052261923690471</v>
      </c>
      <c r="E911" s="24">
        <f t="shared" si="45"/>
        <v>1.5997062674576492</v>
      </c>
    </row>
    <row r="912" spans="1:5" ht="15" customHeight="1" x14ac:dyDescent="0.2">
      <c r="A912" s="3">
        <f>'Stocks Returns'!A908</f>
        <v>43566</v>
      </c>
      <c r="B912" s="5">
        <f>SUMPRODUCT('Stocks Returns'!B908:E908,$H$10:$K$10)</f>
        <v>-4.2276444525122785E-3</v>
      </c>
      <c r="C912" s="5">
        <f t="shared" si="43"/>
        <v>4.2276444525122785E-3</v>
      </c>
      <c r="D912" s="24">
        <f t="shared" si="44"/>
        <v>0.99721800824687568</v>
      </c>
      <c r="E912" s="24">
        <f t="shared" si="45"/>
        <v>1.5917374498655077</v>
      </c>
    </row>
    <row r="913" spans="1:5" ht="15" customHeight="1" x14ac:dyDescent="0.2">
      <c r="A913" s="3">
        <f>'Stocks Returns'!A909</f>
        <v>43567</v>
      </c>
      <c r="B913" s="5">
        <f>SUMPRODUCT('Stocks Returns'!B909:E909,$H$10:$K$10)</f>
        <v>1.1731402044520342E-2</v>
      </c>
      <c r="C913" s="5">
        <f t="shared" si="43"/>
        <v>-1.1731402044520342E-2</v>
      </c>
      <c r="D913" s="24">
        <f t="shared" si="44"/>
        <v>1.0078467332138994</v>
      </c>
      <c r="E913" s="24">
        <f t="shared" si="45"/>
        <v>1.6022578369470839</v>
      </c>
    </row>
    <row r="914" spans="1:5" ht="15" customHeight="1" x14ac:dyDescent="0.2">
      <c r="A914" s="3">
        <f>'Stocks Returns'!A910</f>
        <v>43570</v>
      </c>
      <c r="B914" s="5">
        <f>SUMPRODUCT('Stocks Returns'!B910:E910,$H$10:$K$10)</f>
        <v>4.6880622355653006E-3</v>
      </c>
      <c r="C914" s="5">
        <f t="shared" si="43"/>
        <v>-4.6880622355653006E-3</v>
      </c>
      <c r="D914" s="24">
        <f t="shared" si="44"/>
        <v>1.0031558689011353</v>
      </c>
      <c r="E914" s="24">
        <f t="shared" si="45"/>
        <v>1.5976707998271724</v>
      </c>
    </row>
    <row r="915" spans="1:5" ht="15" customHeight="1" x14ac:dyDescent="0.2">
      <c r="A915" s="3">
        <f>'Stocks Returns'!A911</f>
        <v>43571</v>
      </c>
      <c r="B915" s="5">
        <f>SUMPRODUCT('Stocks Returns'!B911:E911,$H$10:$K$10)</f>
        <v>1.801781411276374E-3</v>
      </c>
      <c r="C915" s="5">
        <f t="shared" si="43"/>
        <v>-1.801781411276374E-3</v>
      </c>
      <c r="D915" s="24">
        <f t="shared" si="44"/>
        <v>1.0012336058721589</v>
      </c>
      <c r="E915" s="24">
        <f t="shared" si="45"/>
        <v>1.5957654516930964</v>
      </c>
    </row>
    <row r="916" spans="1:5" ht="15" customHeight="1" x14ac:dyDescent="0.2">
      <c r="A916" s="3">
        <f>'Stocks Returns'!A912</f>
        <v>43572</v>
      </c>
      <c r="B916" s="5">
        <f>SUMPRODUCT('Stocks Returns'!B912:E912,$H$10:$K$10)</f>
        <v>3.1286858178276866E-3</v>
      </c>
      <c r="C916" s="5">
        <f t="shared" si="43"/>
        <v>-3.1286858178276866E-3</v>
      </c>
      <c r="D916" s="24">
        <f t="shared" si="44"/>
        <v>1.0021173242069221</v>
      </c>
      <c r="E916" s="24">
        <f t="shared" si="45"/>
        <v>1.5966432373107229</v>
      </c>
    </row>
    <row r="917" spans="1:5" ht="15" customHeight="1" x14ac:dyDescent="0.2">
      <c r="A917" s="3">
        <f>'Stocks Returns'!A913</f>
        <v>43573</v>
      </c>
      <c r="B917" s="5">
        <f>SUMPRODUCT('Stocks Returns'!B913:E913,$H$10:$K$10)</f>
        <v>-2.2500046556886014E-3</v>
      </c>
      <c r="C917" s="5">
        <f t="shared" si="43"/>
        <v>2.2500046556886014E-3</v>
      </c>
      <c r="D917" s="24">
        <f t="shared" si="44"/>
        <v>0.99853511635156034</v>
      </c>
      <c r="E917" s="24">
        <f t="shared" si="45"/>
        <v>1.5930657206645549</v>
      </c>
    </row>
    <row r="918" spans="1:5" ht="15" customHeight="1" x14ac:dyDescent="0.2">
      <c r="A918" s="3">
        <f>'Stocks Returns'!A914</f>
        <v>43574</v>
      </c>
      <c r="B918" s="5">
        <f>SUMPRODUCT('Stocks Returns'!B914:E914,$H$10:$K$10)</f>
        <v>0</v>
      </c>
      <c r="C918" s="5">
        <f t="shared" si="43"/>
        <v>0</v>
      </c>
      <c r="D918" s="24">
        <f t="shared" si="44"/>
        <v>1.000033619452249</v>
      </c>
      <c r="E918" s="24">
        <f t="shared" si="45"/>
        <v>1.5945685090834987</v>
      </c>
    </row>
    <row r="919" spans="1:5" ht="15" customHeight="1" x14ac:dyDescent="0.2">
      <c r="A919" s="3">
        <f>'Stocks Returns'!A915</f>
        <v>43577</v>
      </c>
      <c r="B919" s="5">
        <f>SUMPRODUCT('Stocks Returns'!B915:E915,$H$10:$K$10)</f>
        <v>-1.5268794840797768E-4</v>
      </c>
      <c r="C919" s="5">
        <f t="shared" si="43"/>
        <v>1.5268794840797768E-4</v>
      </c>
      <c r="D919" s="24">
        <f t="shared" si="44"/>
        <v>0.99993192927860919</v>
      </c>
      <c r="E919" s="24">
        <f t="shared" si="45"/>
        <v>1.5944668119036192</v>
      </c>
    </row>
    <row r="920" spans="1:5" ht="15" customHeight="1" x14ac:dyDescent="0.2">
      <c r="A920" s="3">
        <f>'Stocks Returns'!A916</f>
        <v>43578</v>
      </c>
      <c r="B920" s="5">
        <f>SUMPRODUCT('Stocks Returns'!B916:E916,$H$10:$K$10)</f>
        <v>7.5809758204849025E-3</v>
      </c>
      <c r="C920" s="5">
        <f t="shared" si="43"/>
        <v>-7.5809758204849025E-3</v>
      </c>
      <c r="D920" s="24">
        <f t="shared" si="44"/>
        <v>1.0050825493486919</v>
      </c>
      <c r="E920" s="24">
        <f t="shared" si="45"/>
        <v>1.5995656012929083</v>
      </c>
    </row>
    <row r="921" spans="1:5" ht="15" customHeight="1" x14ac:dyDescent="0.2">
      <c r="A921" s="3">
        <f>'Stocks Returns'!A917</f>
        <v>43579</v>
      </c>
      <c r="B921" s="5">
        <f>SUMPRODUCT('Stocks Returns'!B917:E917,$H$10:$K$10)</f>
        <v>-1.7739817551852945E-5</v>
      </c>
      <c r="C921" s="5">
        <f t="shared" si="43"/>
        <v>1.7739817551852945E-5</v>
      </c>
      <c r="D921" s="24">
        <f t="shared" si="44"/>
        <v>1.0000218047337595</v>
      </c>
      <c r="E921" s="24">
        <f t="shared" si="45"/>
        <v>1.5945566956746886</v>
      </c>
    </row>
    <row r="922" spans="1:5" ht="15" customHeight="1" x14ac:dyDescent="0.2">
      <c r="A922" s="3">
        <f>'Stocks Returns'!A918</f>
        <v>43580</v>
      </c>
      <c r="B922" s="5">
        <f>SUMPRODUCT('Stocks Returns'!B918:E918,$H$10:$K$10)</f>
        <v>-4.3161347817383018E-3</v>
      </c>
      <c r="C922" s="5">
        <f t="shared" si="43"/>
        <v>4.3161347817383018E-3</v>
      </c>
      <c r="D922" s="24">
        <f t="shared" si="44"/>
        <v>0.99715907368761114</v>
      </c>
      <c r="E922" s="24">
        <f t="shared" si="45"/>
        <v>1.5916778543990526</v>
      </c>
    </row>
    <row r="923" spans="1:5" ht="15" customHeight="1" x14ac:dyDescent="0.2">
      <c r="A923" s="3">
        <f>'Stocks Returns'!A919</f>
        <v>43581</v>
      </c>
      <c r="B923" s="5">
        <f>SUMPRODUCT('Stocks Returns'!B919:E919,$H$10:$K$10)</f>
        <v>1.1561087589040304E-2</v>
      </c>
      <c r="C923" s="5">
        <f t="shared" si="43"/>
        <v>-1.1561087589040304E-2</v>
      </c>
      <c r="D923" s="24">
        <f t="shared" si="44"/>
        <v>1.0077333037865497</v>
      </c>
      <c r="E923" s="24">
        <f t="shared" si="45"/>
        <v>1.6021479696095402</v>
      </c>
    </row>
    <row r="924" spans="1:5" ht="15" customHeight="1" x14ac:dyDescent="0.2">
      <c r="A924" s="3">
        <f>'Stocks Returns'!A920</f>
        <v>43584</v>
      </c>
      <c r="B924" s="5">
        <f>SUMPRODUCT('Stocks Returns'!B920:E920,$H$10:$K$10)</f>
        <v>6.9258284911578212E-3</v>
      </c>
      <c r="C924" s="5">
        <f t="shared" si="43"/>
        <v>-6.9258284911578212E-3</v>
      </c>
      <c r="D924" s="24">
        <f t="shared" si="44"/>
        <v>1.0046462212273599</v>
      </c>
      <c r="E924" s="24">
        <f t="shared" si="45"/>
        <v>1.5991378044517777</v>
      </c>
    </row>
    <row r="925" spans="1:5" ht="15" customHeight="1" x14ac:dyDescent="0.2">
      <c r="A925" s="3">
        <f>'Stocks Returns'!A921</f>
        <v>43585</v>
      </c>
      <c r="B925" s="5">
        <f>SUMPRODUCT('Stocks Returns'!B921:E921,$H$10:$K$10)</f>
        <v>3.020371794231248E-3</v>
      </c>
      <c r="C925" s="5">
        <f t="shared" si="43"/>
        <v>-3.020371794231248E-3</v>
      </c>
      <c r="D925" s="24">
        <f t="shared" si="44"/>
        <v>1.0020451870672069</v>
      </c>
      <c r="E925" s="24">
        <f t="shared" si="45"/>
        <v>1.596571701965406</v>
      </c>
    </row>
    <row r="926" spans="1:5" ht="15" customHeight="1" x14ac:dyDescent="0.2">
      <c r="A926" s="3">
        <f>'Stocks Returns'!A922</f>
        <v>43586</v>
      </c>
      <c r="B926" s="5">
        <f>SUMPRODUCT('Stocks Returns'!B922:E922,$H$10:$K$10)</f>
        <v>-9.8878650798053507E-3</v>
      </c>
      <c r="C926" s="5">
        <f t="shared" si="43"/>
        <v>9.8878650798053507E-3</v>
      </c>
      <c r="D926" s="24">
        <f t="shared" si="44"/>
        <v>0.99344830130909856</v>
      </c>
      <c r="E926" s="24">
        <f t="shared" si="45"/>
        <v>1.5878977178781706</v>
      </c>
    </row>
    <row r="927" spans="1:5" ht="15" customHeight="1" x14ac:dyDescent="0.2">
      <c r="A927" s="3">
        <f>'Stocks Returns'!A923</f>
        <v>43587</v>
      </c>
      <c r="B927" s="5">
        <f>SUMPRODUCT('Stocks Returns'!B923:E923,$H$10:$K$10)</f>
        <v>-7.4105886212781748E-3</v>
      </c>
      <c r="C927" s="5">
        <f t="shared" si="43"/>
        <v>7.4105886212781748E-3</v>
      </c>
      <c r="D927" s="24">
        <f t="shared" si="44"/>
        <v>0.99509816743047763</v>
      </c>
      <c r="E927" s="24">
        <f t="shared" si="45"/>
        <v>1.5895851601940838</v>
      </c>
    </row>
    <row r="928" spans="1:5" ht="15" customHeight="1" x14ac:dyDescent="0.2">
      <c r="A928" s="3">
        <f>'Stocks Returns'!A924</f>
        <v>43588</v>
      </c>
      <c r="B928" s="5">
        <f>SUMPRODUCT('Stocks Returns'!B924:E924,$H$10:$K$10)</f>
        <v>5.785494131194337E-3</v>
      </c>
      <c r="C928" s="5">
        <f t="shared" si="43"/>
        <v>-5.785494131194337E-3</v>
      </c>
      <c r="D928" s="24">
        <f t="shared" si="44"/>
        <v>1.0038867585436244</v>
      </c>
      <c r="E928" s="24">
        <f t="shared" si="45"/>
        <v>1.5983913582685556</v>
      </c>
    </row>
    <row r="929" spans="1:5" ht="15" customHeight="1" x14ac:dyDescent="0.2">
      <c r="A929" s="3">
        <f>'Stocks Returns'!A925</f>
        <v>43591</v>
      </c>
      <c r="B929" s="5">
        <f>SUMPRODUCT('Stocks Returns'!B925:E925,$H$10:$K$10)</f>
        <v>-3.5592365685571002E-3</v>
      </c>
      <c r="C929" s="5">
        <f t="shared" si="43"/>
        <v>3.5592365685571002E-3</v>
      </c>
      <c r="D929" s="24">
        <f t="shared" si="44"/>
        <v>0.99766316789758991</v>
      </c>
      <c r="E929" s="24">
        <f t="shared" si="45"/>
        <v>1.5921871552229336</v>
      </c>
    </row>
    <row r="930" spans="1:5" ht="15" customHeight="1" x14ac:dyDescent="0.2">
      <c r="A930" s="3">
        <f>'Stocks Returns'!A926</f>
        <v>43592</v>
      </c>
      <c r="B930" s="5">
        <f>SUMPRODUCT('Stocks Returns'!B926:E926,$H$10:$K$10)</f>
        <v>-1.4883996281447164E-2</v>
      </c>
      <c r="C930" s="5">
        <f t="shared" si="43"/>
        <v>1.4883996281447164E-2</v>
      </c>
      <c r="D930" s="24">
        <f t="shared" si="44"/>
        <v>0.9901208779288051</v>
      </c>
      <c r="E930" s="24">
        <f t="shared" si="45"/>
        <v>1.5844618571782956</v>
      </c>
    </row>
    <row r="931" spans="1:5" ht="15" customHeight="1" x14ac:dyDescent="0.2">
      <c r="A931" s="3">
        <f>'Stocks Returns'!A927</f>
        <v>43593</v>
      </c>
      <c r="B931" s="5">
        <f>SUMPRODUCT('Stocks Returns'!B927:E927,$H$10:$K$10)</f>
        <v>-6.03736916812207E-4</v>
      </c>
      <c r="C931" s="5">
        <f t="shared" si="43"/>
        <v>6.03736916812207E-4</v>
      </c>
      <c r="D931" s="24">
        <f t="shared" si="44"/>
        <v>0.99963153066565202</v>
      </c>
      <c r="E931" s="24">
        <f t="shared" si="45"/>
        <v>1.5941661510848819</v>
      </c>
    </row>
    <row r="932" spans="1:5" ht="15" customHeight="1" x14ac:dyDescent="0.2">
      <c r="A932" s="3">
        <f>'Stocks Returns'!A928</f>
        <v>43594</v>
      </c>
      <c r="B932" s="5">
        <f>SUMPRODUCT('Stocks Returns'!B928:E928,$H$10:$K$10)</f>
        <v>-8.2011187710209401E-3</v>
      </c>
      <c r="C932" s="5">
        <f t="shared" si="43"/>
        <v>8.2011187710209401E-3</v>
      </c>
      <c r="D932" s="24">
        <f t="shared" si="44"/>
        <v>0.994571674350749</v>
      </c>
      <c r="E932" s="24">
        <f t="shared" si="45"/>
        <v>1.5890478457087132</v>
      </c>
    </row>
    <row r="933" spans="1:5" ht="15" customHeight="1" x14ac:dyDescent="0.2">
      <c r="A933" s="3">
        <f>'Stocks Returns'!A929</f>
        <v>43595</v>
      </c>
      <c r="B933" s="5">
        <f>SUMPRODUCT('Stocks Returns'!B929:E929,$H$10:$K$10)</f>
        <v>4.6990350214477792E-3</v>
      </c>
      <c r="C933" s="5">
        <f t="shared" si="43"/>
        <v>-4.6990350214477792E-3</v>
      </c>
      <c r="D933" s="24">
        <f t="shared" si="44"/>
        <v>1.0031631767765332</v>
      </c>
      <c r="E933" s="24">
        <f t="shared" si="45"/>
        <v>1.5976780150527885</v>
      </c>
    </row>
    <row r="934" spans="1:5" ht="15" customHeight="1" x14ac:dyDescent="0.2">
      <c r="A934" s="3">
        <f>'Stocks Returns'!A930</f>
        <v>43598</v>
      </c>
      <c r="B934" s="5">
        <f>SUMPRODUCT('Stocks Returns'!B930:E930,$H$10:$K$10)</f>
        <v>-2.6480969263414714E-2</v>
      </c>
      <c r="C934" s="5">
        <f t="shared" si="43"/>
        <v>2.6480969263414714E-2</v>
      </c>
      <c r="D934" s="24">
        <f t="shared" si="44"/>
        <v>0.98239729392281472</v>
      </c>
      <c r="E934" s="24">
        <f t="shared" si="45"/>
        <v>1.5763197053241609</v>
      </c>
    </row>
    <row r="935" spans="1:5" ht="15" customHeight="1" x14ac:dyDescent="0.2">
      <c r="A935" s="3">
        <f>'Stocks Returns'!A931</f>
        <v>43599</v>
      </c>
      <c r="B935" s="5">
        <f>SUMPRODUCT('Stocks Returns'!B931:E931,$H$10:$K$10)</f>
        <v>1.7560809542125275E-2</v>
      </c>
      <c r="C935" s="5">
        <f t="shared" si="43"/>
        <v>-1.7560809542125275E-2</v>
      </c>
      <c r="D935" s="24">
        <f t="shared" si="44"/>
        <v>1.0117291186073043</v>
      </c>
      <c r="E935" s="24">
        <f t="shared" si="45"/>
        <v>1.6059867070168925</v>
      </c>
    </row>
    <row r="936" spans="1:5" ht="15" customHeight="1" x14ac:dyDescent="0.2">
      <c r="A936" s="3">
        <f>'Stocks Returns'!A932</f>
        <v>43600</v>
      </c>
      <c r="B936" s="5">
        <f>SUMPRODUCT('Stocks Returns'!B932:E932,$H$10:$K$10)</f>
        <v>1.5762026134728789E-2</v>
      </c>
      <c r="C936" s="5">
        <f t="shared" si="43"/>
        <v>-1.5762026134728789E-2</v>
      </c>
      <c r="D936" s="24">
        <f t="shared" si="44"/>
        <v>1.0105311288579784</v>
      </c>
      <c r="E936" s="24">
        <f t="shared" si="45"/>
        <v>1.6048426491916878</v>
      </c>
    </row>
    <row r="937" spans="1:5" ht="15" customHeight="1" x14ac:dyDescent="0.2">
      <c r="A937" s="3">
        <f>'Stocks Returns'!A933</f>
        <v>43601</v>
      </c>
      <c r="B937" s="5">
        <f>SUMPRODUCT('Stocks Returns'!B933:E933,$H$10:$K$10)</f>
        <v>1.003434542815114E-2</v>
      </c>
      <c r="C937" s="5">
        <f t="shared" si="43"/>
        <v>-1.003434542815114E-2</v>
      </c>
      <c r="D937" s="24">
        <f t="shared" si="44"/>
        <v>1.0067164935073976</v>
      </c>
      <c r="E937" s="24">
        <f t="shared" si="45"/>
        <v>1.6011607580145237</v>
      </c>
    </row>
    <row r="938" spans="1:5" ht="15" customHeight="1" x14ac:dyDescent="0.2">
      <c r="A938" s="3">
        <f>'Stocks Returns'!A934</f>
        <v>43602</v>
      </c>
      <c r="B938" s="5">
        <f>SUMPRODUCT('Stocks Returns'!B934:E934,$H$10:$K$10)</f>
        <v>-6.889726035218929E-3</v>
      </c>
      <c r="C938" s="5">
        <f t="shared" si="43"/>
        <v>6.889726035218929E-3</v>
      </c>
      <c r="D938" s="24">
        <f t="shared" si="44"/>
        <v>0.99544506191279314</v>
      </c>
      <c r="E938" s="24">
        <f t="shared" si="45"/>
        <v>1.5899385847050838</v>
      </c>
    </row>
    <row r="939" spans="1:5" ht="15" customHeight="1" x14ac:dyDescent="0.2">
      <c r="A939" s="3">
        <f>'Stocks Returns'!A935</f>
        <v>43605</v>
      </c>
      <c r="B939" s="5">
        <f>SUMPRODUCT('Stocks Returns'!B935:E935,$H$10:$K$10)</f>
        <v>-9.0779636628428619E-3</v>
      </c>
      <c r="C939" s="5">
        <f t="shared" si="43"/>
        <v>9.0779636628428619E-3</v>
      </c>
      <c r="D939" s="24">
        <f t="shared" si="44"/>
        <v>0.99398769565279554</v>
      </c>
      <c r="E939" s="24">
        <f t="shared" si="45"/>
        <v>1.5884505811574607</v>
      </c>
    </row>
    <row r="940" spans="1:5" ht="15" customHeight="1" x14ac:dyDescent="0.2">
      <c r="A940" s="3">
        <f>'Stocks Returns'!A936</f>
        <v>43606</v>
      </c>
      <c r="B940" s="5">
        <f>SUMPRODUCT('Stocks Returns'!B936:E936,$H$10:$K$10)</f>
        <v>6.002519260657032E-3</v>
      </c>
      <c r="C940" s="5">
        <f t="shared" si="43"/>
        <v>-6.002519260657032E-3</v>
      </c>
      <c r="D940" s="24">
        <f t="shared" si="44"/>
        <v>1.0040312972798464</v>
      </c>
      <c r="E940" s="24">
        <f t="shared" si="45"/>
        <v>1.5985335989955627</v>
      </c>
    </row>
    <row r="941" spans="1:5" ht="15" customHeight="1" x14ac:dyDescent="0.2">
      <c r="A941" s="3">
        <f>'Stocks Returns'!A937</f>
        <v>43607</v>
      </c>
      <c r="B941" s="5">
        <f>SUMPRODUCT('Stocks Returns'!B937:E937,$H$10:$K$10)</f>
        <v>1.8288410627031165E-3</v>
      </c>
      <c r="C941" s="5">
        <f t="shared" si="43"/>
        <v>-1.8288410627031165E-3</v>
      </c>
      <c r="D941" s="24">
        <f t="shared" si="44"/>
        <v>1.0012516276000092</v>
      </c>
      <c r="E941" s="24">
        <f t="shared" si="45"/>
        <v>1.5957833837331761</v>
      </c>
    </row>
    <row r="942" spans="1:5" ht="15" customHeight="1" x14ac:dyDescent="0.2">
      <c r="A942" s="3">
        <f>'Stocks Returns'!A938</f>
        <v>43608</v>
      </c>
      <c r="B942" s="5">
        <f>SUMPRODUCT('Stocks Returns'!B938:E938,$H$10:$K$10)</f>
        <v>-1.4848312521227557E-2</v>
      </c>
      <c r="C942" s="5">
        <f t="shared" si="43"/>
        <v>1.4848312521227557E-2</v>
      </c>
      <c r="D942" s="24">
        <f t="shared" si="44"/>
        <v>0.99014464331311136</v>
      </c>
      <c r="E942" s="24">
        <f t="shared" si="45"/>
        <v>1.5844865513417492</v>
      </c>
    </row>
    <row r="943" spans="1:5" ht="15" customHeight="1" x14ac:dyDescent="0.2">
      <c r="A943" s="3">
        <f>'Stocks Returns'!A939</f>
        <v>43609</v>
      </c>
      <c r="B943" s="5">
        <f>SUMPRODUCT('Stocks Returns'!B939:E939,$H$10:$K$10)</f>
        <v>4.2318951640825889E-3</v>
      </c>
      <c r="C943" s="5">
        <f t="shared" si="43"/>
        <v>-4.2318951640825889E-3</v>
      </c>
      <c r="D943" s="24">
        <f t="shared" si="44"/>
        <v>1.002852061631528</v>
      </c>
      <c r="E943" s="24">
        <f t="shared" si="45"/>
        <v>1.5973706540524315</v>
      </c>
    </row>
    <row r="944" spans="1:5" ht="15" customHeight="1" x14ac:dyDescent="0.2">
      <c r="A944" s="3">
        <f>'Stocks Returns'!A940</f>
        <v>43612</v>
      </c>
      <c r="B944" s="5">
        <f>SUMPRODUCT('Stocks Returns'!B940:E940,$H$10:$K$10)</f>
        <v>0</v>
      </c>
      <c r="C944" s="5">
        <f t="shared" si="43"/>
        <v>0</v>
      </c>
      <c r="D944" s="24">
        <f t="shared" si="44"/>
        <v>1.000033619452249</v>
      </c>
      <c r="E944" s="24">
        <f t="shared" si="45"/>
        <v>1.5945685090834987</v>
      </c>
    </row>
    <row r="945" spans="1:5" ht="15" customHeight="1" x14ac:dyDescent="0.2">
      <c r="A945" s="3">
        <f>'Stocks Returns'!A941</f>
        <v>43613</v>
      </c>
      <c r="B945" s="5">
        <f>SUMPRODUCT('Stocks Returns'!B941:E941,$H$10:$K$10)</f>
        <v>3.6158744083152812E-3</v>
      </c>
      <c r="C945" s="5">
        <f t="shared" si="43"/>
        <v>-3.6158744083152812E-3</v>
      </c>
      <c r="D945" s="24">
        <f t="shared" si="44"/>
        <v>1.0024417918081869</v>
      </c>
      <c r="E945" s="24">
        <f t="shared" si="45"/>
        <v>1.5969647395791169</v>
      </c>
    </row>
    <row r="946" spans="1:5" ht="15" customHeight="1" x14ac:dyDescent="0.2">
      <c r="A946" s="3">
        <f>'Stocks Returns'!A942</f>
        <v>43614</v>
      </c>
      <c r="B946" s="5">
        <f>SUMPRODUCT('Stocks Returns'!B942:E942,$H$10:$K$10)</f>
        <v>-2.8520540886870878E-3</v>
      </c>
      <c r="C946" s="5">
        <f t="shared" si="43"/>
        <v>2.8520540886870878E-3</v>
      </c>
      <c r="D946" s="24">
        <f t="shared" si="44"/>
        <v>0.99813415142918327</v>
      </c>
      <c r="E946" s="24">
        <f t="shared" si="45"/>
        <v>1.5926620891951559</v>
      </c>
    </row>
    <row r="947" spans="1:5" ht="15" customHeight="1" x14ac:dyDescent="0.2">
      <c r="A947" s="3">
        <f>'Stocks Returns'!A943</f>
        <v>43615</v>
      </c>
      <c r="B947" s="5">
        <f>SUMPRODUCT('Stocks Returns'!B943:E943,$H$10:$K$10)</f>
        <v>1.4312394143039125E-3</v>
      </c>
      <c r="C947" s="5">
        <f t="shared" si="43"/>
        <v>-1.4312394143039125E-3</v>
      </c>
      <c r="D947" s="24">
        <f t="shared" si="44"/>
        <v>1.0009868249021754</v>
      </c>
      <c r="E947" s="24">
        <f t="shared" si="45"/>
        <v>1.595519767865518</v>
      </c>
    </row>
    <row r="948" spans="1:5" ht="15" customHeight="1" x14ac:dyDescent="0.2">
      <c r="A948" s="3">
        <f>'Stocks Returns'!A944</f>
        <v>43616</v>
      </c>
      <c r="B948" s="5">
        <f>SUMPRODUCT('Stocks Returns'!B944:E944,$H$10:$K$10)</f>
        <v>-9.7343069726133265E-3</v>
      </c>
      <c r="C948" s="5">
        <f t="shared" si="43"/>
        <v>9.7343069726133265E-3</v>
      </c>
      <c r="D948" s="24">
        <f t="shared" si="44"/>
        <v>0.99355057100848843</v>
      </c>
      <c r="E948" s="24">
        <f t="shared" si="45"/>
        <v>1.5880026295815739</v>
      </c>
    </row>
    <row r="949" spans="1:5" ht="15" customHeight="1" x14ac:dyDescent="0.2">
      <c r="A949" s="3">
        <f>'Stocks Returns'!A945</f>
        <v>43619</v>
      </c>
      <c r="B949" s="5">
        <f>SUMPRODUCT('Stocks Returns'!B945:E945,$H$10:$K$10)</f>
        <v>-1.5182593444371919E-2</v>
      </c>
      <c r="C949" s="5">
        <f t="shared" si="43"/>
        <v>1.5182593444371919E-2</v>
      </c>
      <c r="D949" s="24">
        <f t="shared" si="44"/>
        <v>0.98992201221829723</v>
      </c>
      <c r="E949" s="24">
        <f t="shared" si="45"/>
        <v>1.5842551327630743</v>
      </c>
    </row>
    <row r="950" spans="1:5" ht="15" customHeight="1" x14ac:dyDescent="0.2">
      <c r="A950" s="3">
        <f>'Stocks Returns'!A946</f>
        <v>43620</v>
      </c>
      <c r="B950" s="5">
        <f>SUMPRODUCT('Stocks Returns'!B946:E946,$H$10:$K$10)</f>
        <v>2.779844329891628E-2</v>
      </c>
      <c r="C950" s="5">
        <f t="shared" si="43"/>
        <v>-2.779844329891628E-2</v>
      </c>
      <c r="D950" s="24">
        <f t="shared" si="44"/>
        <v>1.0185473826893272</v>
      </c>
      <c r="E950" s="24">
        <f t="shared" si="45"/>
        <v>1.612385710430315</v>
      </c>
    </row>
    <row r="951" spans="1:5" ht="15" customHeight="1" x14ac:dyDescent="0.2">
      <c r="A951" s="3">
        <f>'Stocks Returns'!A947</f>
        <v>43621</v>
      </c>
      <c r="B951" s="5">
        <f>SUMPRODUCT('Stocks Returns'!B947:E947,$H$10:$K$10)</f>
        <v>1.3440173241736023E-2</v>
      </c>
      <c r="C951" s="5">
        <f t="shared" si="43"/>
        <v>-1.3440173241736023E-2</v>
      </c>
      <c r="D951" s="24">
        <f t="shared" si="44"/>
        <v>1.008984774831245</v>
      </c>
      <c r="E951" s="24">
        <f t="shared" si="45"/>
        <v>1.6033572446585489</v>
      </c>
    </row>
    <row r="952" spans="1:5" ht="15" customHeight="1" x14ac:dyDescent="0.2">
      <c r="A952" s="3">
        <f>'Stocks Returns'!A948</f>
        <v>43622</v>
      </c>
      <c r="B952" s="5">
        <f>SUMPRODUCT('Stocks Returns'!B948:E948,$H$10:$K$10)</f>
        <v>9.3112584124143537E-3</v>
      </c>
      <c r="C952" s="5">
        <f t="shared" si="43"/>
        <v>-9.3112584124143537E-3</v>
      </c>
      <c r="D952" s="24">
        <f t="shared" si="44"/>
        <v>1.0062349175549168</v>
      </c>
      <c r="E952" s="24">
        <f t="shared" si="45"/>
        <v>1.6006917372667984</v>
      </c>
    </row>
    <row r="953" spans="1:5" ht="15" customHeight="1" x14ac:dyDescent="0.2">
      <c r="A953" s="3">
        <f>'Stocks Returns'!A949</f>
        <v>43623</v>
      </c>
      <c r="B953" s="5">
        <f>SUMPRODUCT('Stocks Returns'!B949:E949,$H$10:$K$10)</f>
        <v>1.716352764559444E-2</v>
      </c>
      <c r="C953" s="5">
        <f t="shared" si="43"/>
        <v>-1.716352764559444E-2</v>
      </c>
      <c r="D953" s="24">
        <f t="shared" si="44"/>
        <v>1.0114645288642148</v>
      </c>
      <c r="E953" s="24">
        <f t="shared" si="45"/>
        <v>1.6057345338707114</v>
      </c>
    </row>
    <row r="954" spans="1:5" ht="15" customHeight="1" x14ac:dyDescent="0.2">
      <c r="A954" s="3">
        <f>'Stocks Returns'!A950</f>
        <v>43626</v>
      </c>
      <c r="B954" s="5">
        <f>SUMPRODUCT('Stocks Returns'!B950:E950,$H$10:$K$10)</f>
        <v>7.1624403938225084E-3</v>
      </c>
      <c r="C954" s="5">
        <f t="shared" si="43"/>
        <v>-7.1624403938225084E-3</v>
      </c>
      <c r="D954" s="24">
        <f t="shared" si="44"/>
        <v>1.0048038047545347</v>
      </c>
      <c r="E954" s="24">
        <f t="shared" si="45"/>
        <v>1.5992923955409619</v>
      </c>
    </row>
    <row r="955" spans="1:5" ht="15" customHeight="1" x14ac:dyDescent="0.2">
      <c r="A955" s="3">
        <f>'Stocks Returns'!A951</f>
        <v>43627</v>
      </c>
      <c r="B955" s="5">
        <f>SUMPRODUCT('Stocks Returns'!B951:E951,$H$10:$K$10)</f>
        <v>-3.2182740447737881E-3</v>
      </c>
      <c r="C955" s="5">
        <f t="shared" si="43"/>
        <v>3.2182740447737881E-3</v>
      </c>
      <c r="D955" s="24">
        <f t="shared" si="44"/>
        <v>0.99789024893842959</v>
      </c>
      <c r="E955" s="24">
        <f t="shared" si="45"/>
        <v>1.5924162512436761</v>
      </c>
    </row>
    <row r="956" spans="1:5" ht="15" customHeight="1" x14ac:dyDescent="0.2">
      <c r="A956" s="3">
        <f>'Stocks Returns'!A952</f>
        <v>43628</v>
      </c>
      <c r="B956" s="5">
        <f>SUMPRODUCT('Stocks Returns'!B952:E952,$H$10:$K$10)</f>
        <v>4.2189164018348315E-3</v>
      </c>
      <c r="C956" s="5">
        <f t="shared" si="43"/>
        <v>-4.2189164018348315E-3</v>
      </c>
      <c r="D956" s="24">
        <f t="shared" si="44"/>
        <v>1.0028434177758709</v>
      </c>
      <c r="E956" s="24">
        <f t="shared" si="45"/>
        <v>1.5973621089393006</v>
      </c>
    </row>
    <row r="957" spans="1:5" ht="15" customHeight="1" x14ac:dyDescent="0.2">
      <c r="A957" s="3">
        <f>'Stocks Returns'!A953</f>
        <v>43629</v>
      </c>
      <c r="B957" s="5">
        <f>SUMPRODUCT('Stocks Returns'!B953:E953,$H$10:$K$10)</f>
        <v>-1.0914571688011313E-2</v>
      </c>
      <c r="C957" s="5">
        <f t="shared" si="43"/>
        <v>1.0914571688011313E-2</v>
      </c>
      <c r="D957" s="24">
        <f t="shared" si="44"/>
        <v>0.9927645147080334</v>
      </c>
      <c r="E957" s="24">
        <f t="shared" si="45"/>
        <v>1.5871952059937309</v>
      </c>
    </row>
    <row r="958" spans="1:5" ht="15" customHeight="1" x14ac:dyDescent="0.2">
      <c r="A958" s="3">
        <f>'Stocks Returns'!A954</f>
        <v>43630</v>
      </c>
      <c r="B958" s="5">
        <f>SUMPRODUCT('Stocks Returns'!B954:E954,$H$10:$K$10)</f>
        <v>1.913349967600877E-4</v>
      </c>
      <c r="C958" s="5">
        <f t="shared" si="43"/>
        <v>-1.913349967600877E-4</v>
      </c>
      <c r="D958" s="24">
        <f t="shared" si="44"/>
        <v>1.0001610485600911</v>
      </c>
      <c r="E958" s="24">
        <f t="shared" si="45"/>
        <v>1.5946958885730798</v>
      </c>
    </row>
    <row r="959" spans="1:5" ht="15" customHeight="1" x14ac:dyDescent="0.2">
      <c r="A959" s="3">
        <f>'Stocks Returns'!A955</f>
        <v>43633</v>
      </c>
      <c r="B959" s="5">
        <f>SUMPRODUCT('Stocks Returns'!B955:E955,$H$10:$K$10)</f>
        <v>-3.5657916871644894E-3</v>
      </c>
      <c r="C959" s="5">
        <f t="shared" si="43"/>
        <v>3.5657916871644894E-3</v>
      </c>
      <c r="D959" s="24">
        <f t="shared" si="44"/>
        <v>0.99765880218859737</v>
      </c>
      <c r="E959" s="24">
        <f t="shared" si="45"/>
        <v>1.5921827487635516</v>
      </c>
    </row>
    <row r="960" spans="1:5" ht="15" customHeight="1" x14ac:dyDescent="0.2">
      <c r="A960" s="3">
        <f>'Stocks Returns'!A956</f>
        <v>43634</v>
      </c>
      <c r="B960" s="5">
        <f>SUMPRODUCT('Stocks Returns'!B956:E956,$H$10:$K$10)</f>
        <v>4.5761812811940033E-3</v>
      </c>
      <c r="C960" s="5">
        <f t="shared" si="43"/>
        <v>-4.5761812811940033E-3</v>
      </c>
      <c r="D960" s="24">
        <f t="shared" si="44"/>
        <v>1.0030813561855241</v>
      </c>
      <c r="E960" s="24">
        <f t="shared" si="45"/>
        <v>1.5975972195193409</v>
      </c>
    </row>
    <row r="961" spans="1:5" ht="15" customHeight="1" x14ac:dyDescent="0.2">
      <c r="A961" s="3">
        <f>'Stocks Returns'!A957</f>
        <v>43635</v>
      </c>
      <c r="B961" s="5">
        <f>SUMPRODUCT('Stocks Returns'!B957:E957,$H$10:$K$10)</f>
        <v>6.8690618076895993E-3</v>
      </c>
      <c r="C961" s="5">
        <f t="shared" si="43"/>
        <v>-6.8690618076895993E-3</v>
      </c>
      <c r="D961" s="24">
        <f t="shared" si="44"/>
        <v>1.0046084146161702</v>
      </c>
      <c r="E961" s="24">
        <f t="shared" si="45"/>
        <v>1.5991007008576352</v>
      </c>
    </row>
    <row r="962" spans="1:5" ht="15" customHeight="1" x14ac:dyDescent="0.2">
      <c r="A962" s="3">
        <f>'Stocks Returns'!A958</f>
        <v>43636</v>
      </c>
      <c r="B962" s="5">
        <f>SUMPRODUCT('Stocks Returns'!B958:E958,$H$10:$K$10)</f>
        <v>1.6822351010498185E-2</v>
      </c>
      <c r="C962" s="5">
        <f t="shared" si="43"/>
        <v>-1.6822351010498185E-2</v>
      </c>
      <c r="D962" s="24">
        <f t="shared" si="44"/>
        <v>1.0112373052252408</v>
      </c>
      <c r="E962" s="24">
        <f t="shared" si="45"/>
        <v>1.6055177446541691</v>
      </c>
    </row>
    <row r="963" spans="1:5" ht="15" customHeight="1" x14ac:dyDescent="0.2">
      <c r="A963" s="3">
        <f>'Stocks Returns'!A959</f>
        <v>43637</v>
      </c>
      <c r="B963" s="5">
        <f>SUMPRODUCT('Stocks Returns'!B959:E959,$H$10:$K$10)</f>
        <v>-2.2297195995561116E-3</v>
      </c>
      <c r="C963" s="5">
        <f t="shared" si="43"/>
        <v>2.2297195995561116E-3</v>
      </c>
      <c r="D963" s="24">
        <f t="shared" si="44"/>
        <v>0.99854862619894458</v>
      </c>
      <c r="E963" s="24">
        <f t="shared" si="45"/>
        <v>1.5930793091934994</v>
      </c>
    </row>
    <row r="964" spans="1:5" ht="15" customHeight="1" x14ac:dyDescent="0.2">
      <c r="A964" s="3">
        <f>'Stocks Returns'!A960</f>
        <v>43640</v>
      </c>
      <c r="B964" s="5">
        <f>SUMPRODUCT('Stocks Returns'!B960:E960,$H$10:$K$10)</f>
        <v>2.1033113947094449E-3</v>
      </c>
      <c r="C964" s="5">
        <f t="shared" si="43"/>
        <v>-2.1033113947094449E-3</v>
      </c>
      <c r="D964" s="24">
        <f t="shared" si="44"/>
        <v>1.0014344248411253</v>
      </c>
      <c r="E964" s="24">
        <f t="shared" si="45"/>
        <v>1.5959651976467075</v>
      </c>
    </row>
    <row r="965" spans="1:5" ht="15" customHeight="1" x14ac:dyDescent="0.2">
      <c r="A965" s="3">
        <f>'Stocks Returns'!A961</f>
        <v>43641</v>
      </c>
      <c r="B965" s="5">
        <f>SUMPRODUCT('Stocks Returns'!B961:E961,$H$10:$K$10)</f>
        <v>-1.4678653307930702E-2</v>
      </c>
      <c r="C965" s="5">
        <f t="shared" si="43"/>
        <v>1.4678653307930702E-2</v>
      </c>
      <c r="D965" s="24">
        <f t="shared" si="44"/>
        <v>0.99025763634916708</v>
      </c>
      <c r="E965" s="24">
        <f t="shared" si="45"/>
        <v>1.584603929976341</v>
      </c>
    </row>
    <row r="966" spans="1:5" ht="15" customHeight="1" x14ac:dyDescent="0.2">
      <c r="A966" s="3">
        <f>'Stocks Returns'!A962</f>
        <v>43642</v>
      </c>
      <c r="B966" s="5">
        <f>SUMPRODUCT('Stocks Returns'!B962:E962,$H$10:$K$10)</f>
        <v>3.8678342999633264E-3</v>
      </c>
      <c r="C966" s="5">
        <f t="shared" ref="C966:C1029" si="46">-B966</f>
        <v>-3.8678342999633264E-3</v>
      </c>
      <c r="D966" s="24">
        <f t="shared" ref="D966:D1029" si="47">1+$H$13+$H$19*(B966-$H$13)</f>
        <v>1.0026095970960245</v>
      </c>
      <c r="E966" s="24">
        <f t="shared" ref="E966:E1029" si="48">$H$22*D966-$H$23*D966^2-LN(1+$H$24*EXP(1-D966^3))</f>
        <v>1.5971308452795701</v>
      </c>
    </row>
    <row r="967" spans="1:5" ht="15" customHeight="1" x14ac:dyDescent="0.2">
      <c r="A967" s="3">
        <f>'Stocks Returns'!A963</f>
        <v>43643</v>
      </c>
      <c r="B967" s="5">
        <f>SUMPRODUCT('Stocks Returns'!B963:E963,$H$10:$K$10)</f>
        <v>8.2044343672616079E-4</v>
      </c>
      <c r="C967" s="5">
        <f t="shared" si="46"/>
        <v>-8.2044343672616079E-4</v>
      </c>
      <c r="D967" s="24">
        <f t="shared" si="47"/>
        <v>1.0005800347811085</v>
      </c>
      <c r="E967" s="24">
        <f t="shared" si="48"/>
        <v>1.5951142535320062</v>
      </c>
    </row>
    <row r="968" spans="1:5" ht="15" customHeight="1" x14ac:dyDescent="0.2">
      <c r="A968" s="3">
        <f>'Stocks Returns'!A964</f>
        <v>43644</v>
      </c>
      <c r="B968" s="5">
        <f>SUMPRODUCT('Stocks Returns'!B964:E964,$H$10:$K$10)</f>
        <v>1.1139227588355822E-2</v>
      </c>
      <c r="C968" s="5">
        <f t="shared" si="46"/>
        <v>-1.1139227588355822E-2</v>
      </c>
      <c r="D968" s="24">
        <f t="shared" si="47"/>
        <v>1.0074523450260939</v>
      </c>
      <c r="E968" s="24">
        <f t="shared" si="48"/>
        <v>1.601875608927172</v>
      </c>
    </row>
    <row r="969" spans="1:5" ht="15" customHeight="1" x14ac:dyDescent="0.2">
      <c r="A969" s="3">
        <f>'Stocks Returns'!A965</f>
        <v>43647</v>
      </c>
      <c r="B969" s="5">
        <f>SUMPRODUCT('Stocks Returns'!B965:E965,$H$10:$K$10)</f>
        <v>8.9800262426080191E-3</v>
      </c>
      <c r="C969" s="5">
        <f t="shared" si="46"/>
        <v>-8.9800262426080191E-3</v>
      </c>
      <c r="D969" s="24">
        <f t="shared" si="47"/>
        <v>1.0060143169298259</v>
      </c>
      <c r="E969" s="24">
        <f t="shared" si="48"/>
        <v>1.6004765742048779</v>
      </c>
    </row>
    <row r="970" spans="1:5" ht="15" customHeight="1" x14ac:dyDescent="0.2">
      <c r="A970" s="3">
        <f>'Stocks Returns'!A966</f>
        <v>43648</v>
      </c>
      <c r="B970" s="5">
        <f>SUMPRODUCT('Stocks Returns'!B966:E966,$H$10:$K$10)</f>
        <v>4.3523708667146718E-3</v>
      </c>
      <c r="C970" s="5">
        <f t="shared" si="46"/>
        <v>-4.3523708667146718E-3</v>
      </c>
      <c r="D970" s="24">
        <f t="shared" si="47"/>
        <v>1.0029322984494808</v>
      </c>
      <c r="E970" s="24">
        <f t="shared" si="48"/>
        <v>1.5974499599450933</v>
      </c>
    </row>
    <row r="971" spans="1:5" ht="15" customHeight="1" x14ac:dyDescent="0.2">
      <c r="A971" s="3">
        <f>'Stocks Returns'!A967</f>
        <v>43649</v>
      </c>
      <c r="B971" s="5">
        <f>SUMPRODUCT('Stocks Returns'!B967:E967,$H$10:$K$10)</f>
        <v>7.9391559416772933E-3</v>
      </c>
      <c r="C971" s="5">
        <f t="shared" si="46"/>
        <v>-7.9391559416772933E-3</v>
      </c>
      <c r="D971" s="24">
        <f t="shared" si="47"/>
        <v>1.005321097309406</v>
      </c>
      <c r="E971" s="24">
        <f t="shared" si="48"/>
        <v>1.5997991598375194</v>
      </c>
    </row>
    <row r="972" spans="1:5" ht="15" customHeight="1" x14ac:dyDescent="0.2">
      <c r="A972" s="3">
        <f>'Stocks Returns'!A968</f>
        <v>43650</v>
      </c>
      <c r="B972" s="5">
        <f>SUMPRODUCT('Stocks Returns'!B968:E968,$H$10:$K$10)</f>
        <v>0</v>
      </c>
      <c r="C972" s="5">
        <f t="shared" si="46"/>
        <v>0</v>
      </c>
      <c r="D972" s="24">
        <f t="shared" si="47"/>
        <v>1.000033619452249</v>
      </c>
      <c r="E972" s="24">
        <f t="shared" si="48"/>
        <v>1.5945685090834987</v>
      </c>
    </row>
    <row r="973" spans="1:5" ht="15" customHeight="1" x14ac:dyDescent="0.2">
      <c r="A973" s="3">
        <f>'Stocks Returns'!A969</f>
        <v>43651</v>
      </c>
      <c r="B973" s="5">
        <f>SUMPRODUCT('Stocks Returns'!B969:E969,$H$10:$K$10)</f>
        <v>-1.812886716590975E-3</v>
      </c>
      <c r="C973" s="5">
        <f t="shared" si="46"/>
        <v>1.812886716590975E-3</v>
      </c>
      <c r="D973" s="24">
        <f t="shared" si="47"/>
        <v>0.9988262368989993</v>
      </c>
      <c r="E973" s="24">
        <f t="shared" si="48"/>
        <v>1.5933583755065621</v>
      </c>
    </row>
    <row r="974" spans="1:5" ht="15" customHeight="1" x14ac:dyDescent="0.2">
      <c r="A974" s="3">
        <f>'Stocks Returns'!A970</f>
        <v>43654</v>
      </c>
      <c r="B974" s="5">
        <f>SUMPRODUCT('Stocks Returns'!B970:E970,$H$10:$K$10)</f>
        <v>-4.2034824089343167E-3</v>
      </c>
      <c r="C974" s="5">
        <f t="shared" si="46"/>
        <v>4.2034824089343167E-3</v>
      </c>
      <c r="D974" s="24">
        <f t="shared" si="47"/>
        <v>0.9972341001678986</v>
      </c>
      <c r="E974" s="24">
        <f t="shared" si="48"/>
        <v>1.5917537198442804</v>
      </c>
    </row>
    <row r="975" spans="1:5" ht="15" customHeight="1" x14ac:dyDescent="0.2">
      <c r="A975" s="3">
        <f>'Stocks Returns'!A971</f>
        <v>43655</v>
      </c>
      <c r="B975" s="5">
        <f>SUMPRODUCT('Stocks Returns'!B971:E971,$H$10:$K$10)</f>
        <v>9.508942545747039E-3</v>
      </c>
      <c r="C975" s="5">
        <f t="shared" si="46"/>
        <v>-9.508942545747039E-3</v>
      </c>
      <c r="D975" s="24">
        <f t="shared" si="47"/>
        <v>1.0063665751877164</v>
      </c>
      <c r="E975" s="24">
        <f t="shared" si="48"/>
        <v>1.6008200557730983</v>
      </c>
    </row>
    <row r="976" spans="1:5" ht="15" customHeight="1" x14ac:dyDescent="0.2">
      <c r="A976" s="3">
        <f>'Stocks Returns'!A972</f>
        <v>43656</v>
      </c>
      <c r="B976" s="5">
        <f>SUMPRODUCT('Stocks Returns'!B972:E972,$H$10:$K$10)</f>
        <v>7.9413381635145466E-3</v>
      </c>
      <c r="C976" s="5">
        <f t="shared" si="46"/>
        <v>-7.9413381635145466E-3</v>
      </c>
      <c r="D976" s="24">
        <f t="shared" si="47"/>
        <v>1.0053225506691497</v>
      </c>
      <c r="E976" s="24">
        <f t="shared" si="48"/>
        <v>1.5998005820941603</v>
      </c>
    </row>
    <row r="977" spans="1:5" ht="15" customHeight="1" x14ac:dyDescent="0.2">
      <c r="A977" s="3">
        <f>'Stocks Returns'!A973</f>
        <v>43657</v>
      </c>
      <c r="B977" s="5">
        <f>SUMPRODUCT('Stocks Returns'!B973:E973,$H$10:$K$10)</f>
        <v>7.4781825080250924E-3</v>
      </c>
      <c r="C977" s="5">
        <f t="shared" si="46"/>
        <v>-7.4781825080250924E-3</v>
      </c>
      <c r="D977" s="24">
        <f t="shared" si="47"/>
        <v>1.0050140890025936</v>
      </c>
      <c r="E977" s="24">
        <f t="shared" si="48"/>
        <v>1.5994985303789846</v>
      </c>
    </row>
    <row r="978" spans="1:5" ht="15" customHeight="1" x14ac:dyDescent="0.2">
      <c r="A978" s="3">
        <f>'Stocks Returns'!A974</f>
        <v>43658</v>
      </c>
      <c r="B978" s="5">
        <f>SUMPRODUCT('Stocks Returns'!B974:E974,$H$10:$K$10)</f>
        <v>8.8460023597833164E-4</v>
      </c>
      <c r="C978" s="5">
        <f t="shared" si="46"/>
        <v>-8.8460023597833164E-4</v>
      </c>
      <c r="D978" s="24">
        <f t="shared" si="47"/>
        <v>1.0006227632094105</v>
      </c>
      <c r="E978" s="24">
        <f t="shared" si="48"/>
        <v>1.5951568791111155</v>
      </c>
    </row>
    <row r="979" spans="1:5" ht="15" customHeight="1" x14ac:dyDescent="0.2">
      <c r="A979" s="3">
        <f>'Stocks Returns'!A975</f>
        <v>43661</v>
      </c>
      <c r="B979" s="5">
        <f>SUMPRODUCT('Stocks Returns'!B975:E975,$H$10:$K$10)</f>
        <v>2.4158659583799532E-3</v>
      </c>
      <c r="C979" s="5">
        <f t="shared" si="46"/>
        <v>-2.4158659583799532E-3</v>
      </c>
      <c r="D979" s="24">
        <f t="shared" si="47"/>
        <v>1.00164258618053</v>
      </c>
      <c r="E979" s="24">
        <f t="shared" si="48"/>
        <v>1.596172075981503</v>
      </c>
    </row>
    <row r="980" spans="1:5" ht="15" customHeight="1" x14ac:dyDescent="0.2">
      <c r="A980" s="3">
        <f>'Stocks Returns'!A976</f>
        <v>43662</v>
      </c>
      <c r="B980" s="5">
        <f>SUMPRODUCT('Stocks Returns'!B976:E976,$H$10:$K$10)</f>
        <v>-8.6623840243123581E-3</v>
      </c>
      <c r="C980" s="5">
        <f t="shared" si="46"/>
        <v>8.6623840243123581E-3</v>
      </c>
      <c r="D980" s="24">
        <f t="shared" si="47"/>
        <v>0.99426447169205689</v>
      </c>
      <c r="E980" s="24">
        <f t="shared" si="48"/>
        <v>1.5887338221244036</v>
      </c>
    </row>
    <row r="981" spans="1:5" ht="15" customHeight="1" x14ac:dyDescent="0.2">
      <c r="A981" s="3">
        <f>'Stocks Returns'!A977</f>
        <v>43663</v>
      </c>
      <c r="B981" s="5">
        <f>SUMPRODUCT('Stocks Returns'!B977:E977,$H$10:$K$10)</f>
        <v>-7.6241471901725805E-4</v>
      </c>
      <c r="C981" s="5">
        <f t="shared" si="46"/>
        <v>7.6241471901725805E-4</v>
      </c>
      <c r="D981" s="24">
        <f t="shared" si="47"/>
        <v>0.99952585124938342</v>
      </c>
      <c r="E981" s="24">
        <f t="shared" si="48"/>
        <v>1.5940602936492514</v>
      </c>
    </row>
    <row r="982" spans="1:5" ht="15" customHeight="1" x14ac:dyDescent="0.2">
      <c r="A982" s="3">
        <f>'Stocks Returns'!A978</f>
        <v>43664</v>
      </c>
      <c r="B982" s="5">
        <f>SUMPRODUCT('Stocks Returns'!B978:E978,$H$10:$K$10)</f>
        <v>9.7600546124720043E-3</v>
      </c>
      <c r="C982" s="5">
        <f t="shared" si="46"/>
        <v>-9.7600546124720043E-3</v>
      </c>
      <c r="D982" s="24">
        <f t="shared" si="47"/>
        <v>1.0065338158241552</v>
      </c>
      <c r="E982" s="24">
        <f t="shared" si="48"/>
        <v>1.6009829535638234</v>
      </c>
    </row>
    <row r="983" spans="1:5" ht="15" customHeight="1" x14ac:dyDescent="0.2">
      <c r="A983" s="3">
        <f>'Stocks Returns'!A979</f>
        <v>43665</v>
      </c>
      <c r="B983" s="5">
        <f>SUMPRODUCT('Stocks Returns'!B979:E979,$H$10:$K$10)</f>
        <v>-7.0426555820910352E-3</v>
      </c>
      <c r="C983" s="5">
        <f t="shared" si="46"/>
        <v>7.0426555820910352E-3</v>
      </c>
      <c r="D983" s="24">
        <f t="shared" si="47"/>
        <v>0.99534321083457622</v>
      </c>
      <c r="E983" s="24">
        <f t="shared" si="48"/>
        <v>1.5898348658042687</v>
      </c>
    </row>
    <row r="984" spans="1:5" ht="15" customHeight="1" x14ac:dyDescent="0.2">
      <c r="A984" s="3">
        <f>'Stocks Returns'!A980</f>
        <v>43668</v>
      </c>
      <c r="B984" s="5">
        <f>SUMPRODUCT('Stocks Returns'!B980:E980,$H$10:$K$10)</f>
        <v>8.2133337401390852E-3</v>
      </c>
      <c r="C984" s="5">
        <f t="shared" si="46"/>
        <v>-8.2133337401390852E-3</v>
      </c>
      <c r="D984" s="24">
        <f t="shared" si="47"/>
        <v>1.0055036997231814</v>
      </c>
      <c r="E984" s="24">
        <f t="shared" si="48"/>
        <v>1.5999777875373202</v>
      </c>
    </row>
    <row r="985" spans="1:5" ht="15" customHeight="1" x14ac:dyDescent="0.2">
      <c r="A985" s="3">
        <f>'Stocks Returns'!A981</f>
        <v>43669</v>
      </c>
      <c r="B985" s="5">
        <f>SUMPRODUCT('Stocks Returns'!B981:E981,$H$10:$K$10)</f>
        <v>4.3743825095076839E-3</v>
      </c>
      <c r="C985" s="5">
        <f t="shared" si="46"/>
        <v>-4.3743825095076839E-3</v>
      </c>
      <c r="D985" s="24">
        <f t="shared" si="47"/>
        <v>1.002946958203581</v>
      </c>
      <c r="E985" s="24">
        <f t="shared" si="48"/>
        <v>1.5974644468149419</v>
      </c>
    </row>
    <row r="986" spans="1:5" ht="15" customHeight="1" x14ac:dyDescent="0.2">
      <c r="A986" s="3">
        <f>'Stocks Returns'!A982</f>
        <v>43670</v>
      </c>
      <c r="B986" s="5">
        <f>SUMPRODUCT('Stocks Returns'!B982:E982,$H$10:$K$10)</f>
        <v>1.7481453985850739E-2</v>
      </c>
      <c r="C986" s="5">
        <f t="shared" si="46"/>
        <v>-1.7481453985850739E-2</v>
      </c>
      <c r="D986" s="24">
        <f t="shared" si="47"/>
        <v>1.0116762678068254</v>
      </c>
      <c r="E986" s="24">
        <f t="shared" si="48"/>
        <v>1.6059363592896427</v>
      </c>
    </row>
    <row r="987" spans="1:5" ht="15" customHeight="1" x14ac:dyDescent="0.2">
      <c r="A987" s="3">
        <f>'Stocks Returns'!A983</f>
        <v>43671</v>
      </c>
      <c r="B987" s="5">
        <f>SUMPRODUCT('Stocks Returns'!B983:E983,$H$10:$K$10)</f>
        <v>-1.0584346021037267E-2</v>
      </c>
      <c r="C987" s="5">
        <f t="shared" si="46"/>
        <v>1.0584346021037267E-2</v>
      </c>
      <c r="D987" s="24">
        <f t="shared" si="47"/>
        <v>0.99298444500223804</v>
      </c>
      <c r="E987" s="24">
        <f t="shared" si="48"/>
        <v>1.587421360225868</v>
      </c>
    </row>
    <row r="988" spans="1:5" ht="15" customHeight="1" x14ac:dyDescent="0.2">
      <c r="A988" s="3">
        <f>'Stocks Returns'!A984</f>
        <v>43672</v>
      </c>
      <c r="B988" s="5">
        <f>SUMPRODUCT('Stocks Returns'!B984:E984,$H$10:$K$10)</f>
        <v>1.0145382402337784E-2</v>
      </c>
      <c r="C988" s="5">
        <f t="shared" si="46"/>
        <v>-1.0145382402337784E-2</v>
      </c>
      <c r="D988" s="24">
        <f t="shared" si="47"/>
        <v>1.006790444132206</v>
      </c>
      <c r="E988" s="24">
        <f t="shared" si="48"/>
        <v>1.6012326974180182</v>
      </c>
    </row>
    <row r="989" spans="1:5" ht="15" customHeight="1" x14ac:dyDescent="0.2">
      <c r="A989" s="3">
        <f>'Stocks Returns'!A985</f>
        <v>43675</v>
      </c>
      <c r="B989" s="5">
        <f>SUMPRODUCT('Stocks Returns'!B985:E985,$H$10:$K$10)</f>
        <v>-1.917938163271424E-3</v>
      </c>
      <c r="C989" s="5">
        <f t="shared" si="46"/>
        <v>1.917938163271424E-3</v>
      </c>
      <c r="D989" s="24">
        <f t="shared" si="47"/>
        <v>0.99875627263551015</v>
      </c>
      <c r="E989" s="24">
        <f t="shared" si="48"/>
        <v>1.5932880733759893</v>
      </c>
    </row>
    <row r="990" spans="1:5" ht="15" customHeight="1" x14ac:dyDescent="0.2">
      <c r="A990" s="3">
        <f>'Stocks Returns'!A986</f>
        <v>43676</v>
      </c>
      <c r="B990" s="5">
        <f>SUMPRODUCT('Stocks Returns'!B986:E986,$H$10:$K$10)</f>
        <v>-9.8123558469173002E-3</v>
      </c>
      <c r="C990" s="5">
        <f t="shared" si="46"/>
        <v>9.8123558469173002E-3</v>
      </c>
      <c r="D990" s="24">
        <f t="shared" si="47"/>
        <v>0.99349859045820199</v>
      </c>
      <c r="E990" s="24">
        <f t="shared" si="48"/>
        <v>1.5879493113421386</v>
      </c>
    </row>
    <row r="991" spans="1:5" ht="15" customHeight="1" x14ac:dyDescent="0.2">
      <c r="A991" s="3">
        <f>'Stocks Returns'!A987</f>
        <v>43677</v>
      </c>
      <c r="B991" s="5">
        <f>SUMPRODUCT('Stocks Returns'!B987:E987,$H$10:$K$10)</f>
        <v>-2.0359520909146653E-2</v>
      </c>
      <c r="C991" s="5">
        <f t="shared" si="46"/>
        <v>2.0359520909146653E-2</v>
      </c>
      <c r="D991" s="24">
        <f t="shared" si="47"/>
        <v>0.98647417852675723</v>
      </c>
      <c r="E991" s="24">
        <f t="shared" si="48"/>
        <v>1.5806464595069964</v>
      </c>
    </row>
    <row r="992" spans="1:5" ht="15" customHeight="1" x14ac:dyDescent="0.2">
      <c r="A992" s="3">
        <f>'Stocks Returns'!A988</f>
        <v>43678</v>
      </c>
      <c r="B992" s="5">
        <f>SUMPRODUCT('Stocks Returns'!B988:E988,$H$10:$K$10)</f>
        <v>1.851539164546381E-3</v>
      </c>
      <c r="C992" s="5">
        <f t="shared" si="46"/>
        <v>-1.851539164546381E-3</v>
      </c>
      <c r="D992" s="24">
        <f t="shared" si="47"/>
        <v>1.0012667445358368</v>
      </c>
      <c r="E992" s="24">
        <f t="shared" si="48"/>
        <v>1.595798424432938</v>
      </c>
    </row>
    <row r="993" spans="1:5" ht="15" customHeight="1" x14ac:dyDescent="0.2">
      <c r="A993" s="3">
        <f>'Stocks Returns'!A989</f>
        <v>43679</v>
      </c>
      <c r="B993" s="5">
        <f>SUMPRODUCT('Stocks Returns'!B989:E989,$H$10:$K$10)</f>
        <v>-1.3509129444436292E-2</v>
      </c>
      <c r="C993" s="5">
        <f t="shared" si="46"/>
        <v>1.3509129444436292E-2</v>
      </c>
      <c r="D993" s="24">
        <f t="shared" si="47"/>
        <v>0.99103653924225432</v>
      </c>
      <c r="E993" s="24">
        <f t="shared" si="48"/>
        <v>1.5854117013150066</v>
      </c>
    </row>
    <row r="994" spans="1:5" ht="15" customHeight="1" x14ac:dyDescent="0.2">
      <c r="A994" s="3">
        <f>'Stocks Returns'!A990</f>
        <v>43682</v>
      </c>
      <c r="B994" s="5">
        <f>SUMPRODUCT('Stocks Returns'!B990:E990,$H$10:$K$10)</f>
        <v>-4.8528663090679103E-2</v>
      </c>
      <c r="C994" s="5">
        <f t="shared" si="46"/>
        <v>4.8528663090679103E-2</v>
      </c>
      <c r="D994" s="24">
        <f t="shared" si="47"/>
        <v>0.96771352983385661</v>
      </c>
      <c r="E994" s="24">
        <f t="shared" si="48"/>
        <v>1.5602079631559473</v>
      </c>
    </row>
    <row r="995" spans="1:5" ht="15" customHeight="1" x14ac:dyDescent="0.2">
      <c r="A995" s="3">
        <f>'Stocks Returns'!A991</f>
        <v>43683</v>
      </c>
      <c r="B995" s="5">
        <f>SUMPRODUCT('Stocks Returns'!B991:E991,$H$10:$K$10)</f>
        <v>2.0891463697790262E-2</v>
      </c>
      <c r="C995" s="5">
        <f t="shared" si="46"/>
        <v>-2.0891463697790262E-2</v>
      </c>
      <c r="D995" s="24">
        <f t="shared" si="47"/>
        <v>1.0139473342749772</v>
      </c>
      <c r="E995" s="24">
        <f t="shared" si="48"/>
        <v>1.6080895373590547</v>
      </c>
    </row>
    <row r="996" spans="1:5" ht="15" customHeight="1" x14ac:dyDescent="0.2">
      <c r="A996" s="3">
        <f>'Stocks Returns'!A992</f>
        <v>43684</v>
      </c>
      <c r="B996" s="5">
        <f>SUMPRODUCT('Stocks Returns'!B992:E992,$H$10:$K$10)</f>
        <v>1.9450443289230294E-2</v>
      </c>
      <c r="C996" s="5">
        <f t="shared" si="46"/>
        <v>-1.9450443289230294E-2</v>
      </c>
      <c r="D996" s="24">
        <f t="shared" si="47"/>
        <v>1.0129876146828762</v>
      </c>
      <c r="E996" s="24">
        <f t="shared" si="48"/>
        <v>1.6071822180106874</v>
      </c>
    </row>
    <row r="997" spans="1:5" ht="15" customHeight="1" x14ac:dyDescent="0.2">
      <c r="A997" s="3">
        <f>'Stocks Returns'!A993</f>
        <v>43685</v>
      </c>
      <c r="B997" s="5">
        <f>SUMPRODUCT('Stocks Returns'!B993:E993,$H$10:$K$10)</f>
        <v>2.6226451414293618E-2</v>
      </c>
      <c r="C997" s="5">
        <f t="shared" si="46"/>
        <v>-2.6226451414293618E-2</v>
      </c>
      <c r="D997" s="24">
        <f t="shared" si="47"/>
        <v>1.0175004360941684</v>
      </c>
      <c r="E997" s="24">
        <f t="shared" si="48"/>
        <v>1.6114156143745455</v>
      </c>
    </row>
    <row r="998" spans="1:5" ht="15" customHeight="1" x14ac:dyDescent="0.2">
      <c r="A998" s="3">
        <f>'Stocks Returns'!A994</f>
        <v>43686</v>
      </c>
      <c r="B998" s="5">
        <f>SUMPRODUCT('Stocks Returns'!B994:E994,$H$10:$K$10)</f>
        <v>-8.3222598189716963E-3</v>
      </c>
      <c r="C998" s="5">
        <f t="shared" si="46"/>
        <v>8.3222598189716963E-3</v>
      </c>
      <c r="D998" s="24">
        <f t="shared" si="47"/>
        <v>0.99449099441281374</v>
      </c>
      <c r="E998" s="24">
        <f t="shared" si="48"/>
        <v>1.5889654105533966</v>
      </c>
    </row>
    <row r="999" spans="1:5" ht="15" customHeight="1" x14ac:dyDescent="0.2">
      <c r="A999" s="3">
        <f>'Stocks Returns'!A995</f>
        <v>43689</v>
      </c>
      <c r="B999" s="5">
        <f>SUMPRODUCT('Stocks Returns'!B995:E995,$H$10:$K$10)</f>
        <v>-1.3985529482234889E-2</v>
      </c>
      <c r="C999" s="5">
        <f t="shared" si="46"/>
        <v>1.3985529482234889E-2</v>
      </c>
      <c r="D999" s="24">
        <f t="shared" si="47"/>
        <v>0.99071925681708051</v>
      </c>
      <c r="E999" s="24">
        <f t="shared" si="48"/>
        <v>1.5850829469607779</v>
      </c>
    </row>
    <row r="1000" spans="1:5" ht="15" customHeight="1" x14ac:dyDescent="0.2">
      <c r="A1000" s="3">
        <f>'Stocks Returns'!A996</f>
        <v>43690</v>
      </c>
      <c r="B1000" s="5">
        <f>SUMPRODUCT('Stocks Returns'!B996:E996,$H$10:$K$10)</f>
        <v>1.5776246169898929E-2</v>
      </c>
      <c r="C1000" s="5">
        <f t="shared" si="46"/>
        <v>-1.5776246169898929E-2</v>
      </c>
      <c r="D1000" s="24">
        <f t="shared" si="47"/>
        <v>1.0105405994014016</v>
      </c>
      <c r="E1000" s="24">
        <f t="shared" si="48"/>
        <v>1.6048517163909635</v>
      </c>
    </row>
    <row r="1001" spans="1:5" ht="15" customHeight="1" x14ac:dyDescent="0.2">
      <c r="A1001" s="3">
        <f>'Stocks Returns'!A997</f>
        <v>43691</v>
      </c>
      <c r="B1001" s="5">
        <f>SUMPRODUCT('Stocks Returns'!B997:E997,$H$10:$K$10)</f>
        <v>-2.9828756257818827E-2</v>
      </c>
      <c r="C1001" s="5">
        <f t="shared" si="46"/>
        <v>2.9828756257818827E-2</v>
      </c>
      <c r="D1001" s="24">
        <f t="shared" si="47"/>
        <v>0.98016766778454156</v>
      </c>
      <c r="E1001" s="24">
        <f t="shared" si="48"/>
        <v>1.5739262487963281</v>
      </c>
    </row>
    <row r="1002" spans="1:5" ht="15" customHeight="1" x14ac:dyDescent="0.2">
      <c r="A1002" s="3">
        <f>'Stocks Returns'!A998</f>
        <v>43692</v>
      </c>
      <c r="B1002" s="5">
        <f>SUMPRODUCT('Stocks Returns'!B998:E998,$H$10:$K$10)</f>
        <v>1.3741444196360456E-2</v>
      </c>
      <c r="C1002" s="5">
        <f t="shared" si="46"/>
        <v>-1.3741444196360456E-2</v>
      </c>
      <c r="D1002" s="24">
        <f t="shared" si="47"/>
        <v>1.009185421287025</v>
      </c>
      <c r="E1002" s="24">
        <f t="shared" si="48"/>
        <v>1.6035505330550883</v>
      </c>
    </row>
    <row r="1003" spans="1:5" ht="15" customHeight="1" x14ac:dyDescent="0.2">
      <c r="A1003" s="3">
        <f>'Stocks Returns'!A999</f>
        <v>43693</v>
      </c>
      <c r="B1003" s="5">
        <f>SUMPRODUCT('Stocks Returns'!B999:E999,$H$10:$K$10)</f>
        <v>1.1976344008822038E-2</v>
      </c>
      <c r="C1003" s="5">
        <f t="shared" si="46"/>
        <v>-1.1976344008822038E-2</v>
      </c>
      <c r="D1003" s="24">
        <f t="shared" si="47"/>
        <v>1.0080098645621243</v>
      </c>
      <c r="E1003" s="24">
        <f t="shared" si="48"/>
        <v>1.6024157537302233</v>
      </c>
    </row>
    <row r="1004" spans="1:5" ht="15" customHeight="1" x14ac:dyDescent="0.2">
      <c r="A1004" s="3">
        <f>'Stocks Returns'!A1000</f>
        <v>43696</v>
      </c>
      <c r="B1004" s="5">
        <f>SUMPRODUCT('Stocks Returns'!B1000:E1000,$H$10:$K$10)</f>
        <v>9.8227739276756376E-3</v>
      </c>
      <c r="C1004" s="5">
        <f t="shared" si="46"/>
        <v>-9.8227739276756376E-3</v>
      </c>
      <c r="D1004" s="24">
        <f t="shared" si="47"/>
        <v>1.0065755868880808</v>
      </c>
      <c r="E1004" s="24">
        <f t="shared" si="48"/>
        <v>1.6010236222426453</v>
      </c>
    </row>
    <row r="1005" spans="1:5" ht="15" customHeight="1" x14ac:dyDescent="0.2">
      <c r="A1005" s="3">
        <f>'Stocks Returns'!A1001</f>
        <v>43697</v>
      </c>
      <c r="B1005" s="5">
        <f>SUMPRODUCT('Stocks Returns'!B1001:E1001,$H$10:$K$10)</f>
        <v>-4.0904494606751537E-3</v>
      </c>
      <c r="C1005" s="5">
        <f t="shared" si="46"/>
        <v>4.0904494606751537E-3</v>
      </c>
      <c r="D1005" s="24">
        <f t="shared" si="47"/>
        <v>0.99730938011143921</v>
      </c>
      <c r="E1005" s="24">
        <f t="shared" si="48"/>
        <v>1.591829819081894</v>
      </c>
    </row>
    <row r="1006" spans="1:5" ht="15" customHeight="1" x14ac:dyDescent="0.2">
      <c r="A1006" s="3">
        <f>'Stocks Returns'!A1002</f>
        <v>43698</v>
      </c>
      <c r="B1006" s="5">
        <f>SUMPRODUCT('Stocks Returns'!B1002:E1002,$H$10:$K$10)</f>
        <v>8.4450746600025564E-3</v>
      </c>
      <c r="C1006" s="5">
        <f t="shared" si="46"/>
        <v>-8.4450746600025564E-3</v>
      </c>
      <c r="D1006" s="24">
        <f t="shared" si="47"/>
        <v>1.0056580391758105</v>
      </c>
      <c r="E1006" s="24">
        <f t="shared" si="48"/>
        <v>1.6001286623234359</v>
      </c>
    </row>
    <row r="1007" spans="1:5" ht="15" customHeight="1" x14ac:dyDescent="0.2">
      <c r="A1007" s="3">
        <f>'Stocks Returns'!A1003</f>
        <v>43699</v>
      </c>
      <c r="B1007" s="5">
        <f>SUMPRODUCT('Stocks Returns'!B1003:E1003,$H$10:$K$10)</f>
        <v>-3.2739162373136717E-3</v>
      </c>
      <c r="C1007" s="5">
        <f t="shared" si="46"/>
        <v>3.2739162373136717E-3</v>
      </c>
      <c r="D1007" s="24">
        <f t="shared" si="47"/>
        <v>0.99785319123819805</v>
      </c>
      <c r="E1007" s="24">
        <f t="shared" si="48"/>
        <v>1.5923788787376474</v>
      </c>
    </row>
    <row r="1008" spans="1:5" ht="15" customHeight="1" x14ac:dyDescent="0.2">
      <c r="A1008" s="3">
        <f>'Stocks Returns'!A1004</f>
        <v>43700</v>
      </c>
      <c r="B1008" s="5">
        <f>SUMPRODUCT('Stocks Returns'!B1004:E1004,$H$10:$K$10)</f>
        <v>-3.072196173232606E-2</v>
      </c>
      <c r="C1008" s="5">
        <f t="shared" si="46"/>
        <v>3.072196173232606E-2</v>
      </c>
      <c r="D1008" s="24">
        <f t="shared" si="47"/>
        <v>0.97957279293851973</v>
      </c>
      <c r="E1008" s="24">
        <f t="shared" si="48"/>
        <v>1.5732844306731821</v>
      </c>
    </row>
    <row r="1009" spans="1:5" ht="15" customHeight="1" x14ac:dyDescent="0.2">
      <c r="A1009" s="3">
        <f>'Stocks Returns'!A1005</f>
        <v>43703</v>
      </c>
      <c r="B1009" s="5">
        <f>SUMPRODUCT('Stocks Returns'!B1005:E1005,$H$10:$K$10)</f>
        <v>1.1952745807936156E-2</v>
      </c>
      <c r="C1009" s="5">
        <f t="shared" si="46"/>
        <v>-1.1952745807936156E-2</v>
      </c>
      <c r="D1009" s="24">
        <f t="shared" si="47"/>
        <v>1.0079941481603343</v>
      </c>
      <c r="E1009" s="24">
        <f t="shared" si="48"/>
        <v>1.6024005444178009</v>
      </c>
    </row>
    <row r="1010" spans="1:5" ht="15" customHeight="1" x14ac:dyDescent="0.2">
      <c r="A1010" s="3">
        <f>'Stocks Returns'!A1006</f>
        <v>43704</v>
      </c>
      <c r="B1010" s="5">
        <f>SUMPRODUCT('Stocks Returns'!B1006:E1006,$H$10:$K$10)</f>
        <v>3.2909589971783964E-3</v>
      </c>
      <c r="C1010" s="5">
        <f t="shared" si="46"/>
        <v>-3.2909589971783964E-3</v>
      </c>
      <c r="D1010" s="24">
        <f t="shared" si="47"/>
        <v>1.0022253981443696</v>
      </c>
      <c r="E1010" s="24">
        <f t="shared" si="48"/>
        <v>1.5967503705375214</v>
      </c>
    </row>
    <row r="1011" spans="1:5" ht="15" customHeight="1" x14ac:dyDescent="0.2">
      <c r="A1011" s="3">
        <f>'Stocks Returns'!A1007</f>
        <v>43705</v>
      </c>
      <c r="B1011" s="5">
        <f>SUMPRODUCT('Stocks Returns'!B1007:E1007,$H$10:$K$10)</f>
        <v>2.2292302811304878E-3</v>
      </c>
      <c r="C1011" s="5">
        <f t="shared" si="46"/>
        <v>-2.2292302811304878E-3</v>
      </c>
      <c r="D1011" s="24">
        <f t="shared" si="47"/>
        <v>1.0015182868194819</v>
      </c>
      <c r="E1011" s="24">
        <f t="shared" si="48"/>
        <v>1.5960485636527866</v>
      </c>
    </row>
    <row r="1012" spans="1:5" ht="15" customHeight="1" x14ac:dyDescent="0.2">
      <c r="A1012" s="3">
        <f>'Stocks Returns'!A1008</f>
        <v>43706</v>
      </c>
      <c r="B1012" s="5">
        <f>SUMPRODUCT('Stocks Returns'!B1008:E1008,$H$10:$K$10)</f>
        <v>1.4759098361168659E-2</v>
      </c>
      <c r="C1012" s="5">
        <f t="shared" si="46"/>
        <v>-1.4759098361168659E-2</v>
      </c>
      <c r="D1012" s="24">
        <f t="shared" si="47"/>
        <v>1.0098631789607873</v>
      </c>
      <c r="E1012" s="24">
        <f t="shared" si="48"/>
        <v>1.6042022230941588</v>
      </c>
    </row>
    <row r="1013" spans="1:5" ht="15" customHeight="1" x14ac:dyDescent="0.2">
      <c r="A1013" s="3">
        <f>'Stocks Returns'!A1009</f>
        <v>43707</v>
      </c>
      <c r="B1013" s="5">
        <f>SUMPRODUCT('Stocks Returns'!B1009:E1009,$H$10:$K$10)</f>
        <v>-2.0407828408898804E-3</v>
      </c>
      <c r="C1013" s="5">
        <f t="shared" si="46"/>
        <v>2.0407828408898804E-3</v>
      </c>
      <c r="D1013" s="24">
        <f t="shared" si="47"/>
        <v>0.99867445808021627</v>
      </c>
      <c r="E1013" s="24">
        <f t="shared" si="48"/>
        <v>1.5932058389534089</v>
      </c>
    </row>
    <row r="1014" spans="1:5" ht="15" customHeight="1" x14ac:dyDescent="0.2">
      <c r="A1014" s="3">
        <f>'Stocks Returns'!A1010</f>
        <v>43710</v>
      </c>
      <c r="B1014" s="5">
        <f>SUMPRODUCT('Stocks Returns'!B1010:E1010,$H$10:$K$10)</f>
        <v>0</v>
      </c>
      <c r="C1014" s="5">
        <f t="shared" si="46"/>
        <v>0</v>
      </c>
      <c r="D1014" s="24">
        <f t="shared" si="47"/>
        <v>1.000033619452249</v>
      </c>
      <c r="E1014" s="24">
        <f t="shared" si="48"/>
        <v>1.5945685090834987</v>
      </c>
    </row>
    <row r="1015" spans="1:5" ht="15" customHeight="1" x14ac:dyDescent="0.2">
      <c r="A1015" s="3">
        <f>'Stocks Returns'!A1011</f>
        <v>43711</v>
      </c>
      <c r="B1015" s="5">
        <f>SUMPRODUCT('Stocks Returns'!B1011:E1011,$H$10:$K$10)</f>
        <v>-9.9595988683961328E-3</v>
      </c>
      <c r="C1015" s="5">
        <f t="shared" si="46"/>
        <v>9.9595988683961328E-3</v>
      </c>
      <c r="D1015" s="24">
        <f t="shared" si="47"/>
        <v>0.99340052660589706</v>
      </c>
      <c r="E1015" s="24">
        <f t="shared" si="48"/>
        <v>1.5878486948278465</v>
      </c>
    </row>
    <row r="1016" spans="1:5" ht="15" customHeight="1" x14ac:dyDescent="0.2">
      <c r="A1016" s="3">
        <f>'Stocks Returns'!A1012</f>
        <v>43712</v>
      </c>
      <c r="B1016" s="5">
        <f>SUMPRODUCT('Stocks Returns'!B1012:E1012,$H$10:$K$10)</f>
        <v>1.4971204631494159E-2</v>
      </c>
      <c r="C1016" s="5">
        <f t="shared" si="46"/>
        <v>-1.4971204631494159E-2</v>
      </c>
      <c r="D1016" s="24">
        <f t="shared" si="47"/>
        <v>1.0100044417368239</v>
      </c>
      <c r="E1016" s="24">
        <f t="shared" si="48"/>
        <v>1.604337816778229</v>
      </c>
    </row>
    <row r="1017" spans="1:5" ht="15" customHeight="1" x14ac:dyDescent="0.2">
      <c r="A1017" s="3">
        <f>'Stocks Returns'!A1013</f>
        <v>43713</v>
      </c>
      <c r="B1017" s="5">
        <f>SUMPRODUCT('Stocks Returns'!B1013:E1013,$H$10:$K$10)</f>
        <v>1.7633754725238041E-2</v>
      </c>
      <c r="C1017" s="5">
        <f t="shared" si="46"/>
        <v>-1.7633754725238041E-2</v>
      </c>
      <c r="D1017" s="24">
        <f t="shared" si="47"/>
        <v>1.0117777000992574</v>
      </c>
      <c r="E1017" s="24">
        <f t="shared" si="48"/>
        <v>1.606032977546652</v>
      </c>
    </row>
    <row r="1018" spans="1:5" ht="15" customHeight="1" x14ac:dyDescent="0.2">
      <c r="A1018" s="3">
        <f>'Stocks Returns'!A1014</f>
        <v>43714</v>
      </c>
      <c r="B1018" s="5">
        <f>SUMPRODUCT('Stocks Returns'!B1014:E1014,$H$10:$K$10)</f>
        <v>7.2241120412632242E-3</v>
      </c>
      <c r="C1018" s="5">
        <f t="shared" si="46"/>
        <v>-7.2241120412632242E-3</v>
      </c>
      <c r="D1018" s="24">
        <f t="shared" si="47"/>
        <v>1.0048448780717303</v>
      </c>
      <c r="E1018" s="24">
        <f t="shared" si="48"/>
        <v>1.5993326724199801</v>
      </c>
    </row>
    <row r="1019" spans="1:5" ht="15" customHeight="1" x14ac:dyDescent="0.2">
      <c r="A1019" s="3">
        <f>'Stocks Returns'!A1015</f>
        <v>43717</v>
      </c>
      <c r="B1019" s="5">
        <f>SUMPRODUCT('Stocks Returns'!B1015:E1015,$H$10:$K$10)</f>
        <v>-1.7703118359453034E-2</v>
      </c>
      <c r="C1019" s="5">
        <f t="shared" si="46"/>
        <v>1.7703118359453034E-2</v>
      </c>
      <c r="D1019" s="24">
        <f t="shared" si="47"/>
        <v>0.98824334262485314</v>
      </c>
      <c r="E1019" s="24">
        <f t="shared" si="48"/>
        <v>1.5825039549145594</v>
      </c>
    </row>
    <row r="1020" spans="1:5" ht="15" customHeight="1" x14ac:dyDescent="0.2">
      <c r="A1020" s="3">
        <f>'Stocks Returns'!A1016</f>
        <v>43718</v>
      </c>
      <c r="B1020" s="5">
        <f>SUMPRODUCT('Stocks Returns'!B1016:E1016,$H$10:$K$10)</f>
        <v>-2.3943800482727959E-2</v>
      </c>
      <c r="C1020" s="5">
        <f t="shared" si="46"/>
        <v>2.3943800482727959E-2</v>
      </c>
      <c r="D1020" s="24">
        <f t="shared" si="47"/>
        <v>0.98408704833075211</v>
      </c>
      <c r="E1020" s="24">
        <f t="shared" si="48"/>
        <v>1.5781208407012046</v>
      </c>
    </row>
    <row r="1021" spans="1:5" ht="15" customHeight="1" x14ac:dyDescent="0.2">
      <c r="A1021" s="3">
        <f>'Stocks Returns'!A1017</f>
        <v>43719</v>
      </c>
      <c r="B1021" s="5">
        <f>SUMPRODUCT('Stocks Returns'!B1017:E1017,$H$10:$K$10)</f>
        <v>-2.7729028213599348E-3</v>
      </c>
      <c r="C1021" s="5">
        <f t="shared" si="46"/>
        <v>2.7729028213599348E-3</v>
      </c>
      <c r="D1021" s="24">
        <f t="shared" si="47"/>
        <v>0.99818686617322316</v>
      </c>
      <c r="E1021" s="24">
        <f t="shared" si="48"/>
        <v>1.5927151910994399</v>
      </c>
    </row>
    <row r="1022" spans="1:5" ht="15" customHeight="1" x14ac:dyDescent="0.2">
      <c r="A1022" s="3">
        <f>'Stocks Returns'!A1018</f>
        <v>43720</v>
      </c>
      <c r="B1022" s="5">
        <f>SUMPRODUCT('Stocks Returns'!B1018:E1018,$H$10:$K$10)</f>
        <v>1.4991249394591533E-2</v>
      </c>
      <c r="C1022" s="5">
        <f t="shared" si="46"/>
        <v>-1.4991249394591533E-2</v>
      </c>
      <c r="D1022" s="24">
        <f t="shared" si="47"/>
        <v>1.0100177915490469</v>
      </c>
      <c r="E1022" s="24">
        <f t="shared" si="48"/>
        <v>1.6043506266311753</v>
      </c>
    </row>
    <row r="1023" spans="1:5" ht="15" customHeight="1" x14ac:dyDescent="0.2">
      <c r="A1023" s="3">
        <f>'Stocks Returns'!A1019</f>
        <v>43721</v>
      </c>
      <c r="B1023" s="5">
        <f>SUMPRODUCT('Stocks Returns'!B1019:E1019,$H$10:$K$10)</f>
        <v>-4.1102052029803812E-3</v>
      </c>
      <c r="C1023" s="5">
        <f t="shared" si="46"/>
        <v>4.1102052029803812E-3</v>
      </c>
      <c r="D1023" s="24">
        <f t="shared" si="47"/>
        <v>0.99729622278706398</v>
      </c>
      <c r="E1023" s="24">
        <f t="shared" si="48"/>
        <v>1.5918165201882912</v>
      </c>
    </row>
    <row r="1024" spans="1:5" ht="15" customHeight="1" x14ac:dyDescent="0.2">
      <c r="A1024" s="3">
        <f>'Stocks Returns'!A1020</f>
        <v>43724</v>
      </c>
      <c r="B1024" s="5">
        <f>SUMPRODUCT('Stocks Returns'!B1020:E1020,$H$10:$K$10)</f>
        <v>-6.4459661977737618E-3</v>
      </c>
      <c r="C1024" s="5">
        <f t="shared" si="46"/>
        <v>6.4459661977737618E-3</v>
      </c>
      <c r="D1024" s="24">
        <f t="shared" si="47"/>
        <v>0.99574060596453162</v>
      </c>
      <c r="E1024" s="24">
        <f t="shared" si="48"/>
        <v>1.5902393158765329</v>
      </c>
    </row>
    <row r="1025" spans="1:5" ht="15" customHeight="1" x14ac:dyDescent="0.2">
      <c r="A1025" s="3">
        <f>'Stocks Returns'!A1021</f>
        <v>43725</v>
      </c>
      <c r="B1025" s="5">
        <f>SUMPRODUCT('Stocks Returns'!B1021:E1021,$H$10:$K$10)</f>
        <v>7.3389035468208661E-4</v>
      </c>
      <c r="C1025" s="5">
        <f t="shared" si="46"/>
        <v>-7.3389035468208661E-4</v>
      </c>
      <c r="D1025" s="24">
        <f t="shared" si="47"/>
        <v>1.0005223904284672</v>
      </c>
      <c r="E1025" s="24">
        <f t="shared" si="48"/>
        <v>1.5950567363466774</v>
      </c>
    </row>
    <row r="1026" spans="1:5" ht="15" customHeight="1" x14ac:dyDescent="0.2">
      <c r="A1026" s="3">
        <f>'Stocks Returns'!A1022</f>
        <v>43726</v>
      </c>
      <c r="B1026" s="5">
        <f>SUMPRODUCT('Stocks Returns'!B1022:E1022,$H$10:$K$10)</f>
        <v>-5.9848591801732499E-3</v>
      </c>
      <c r="C1026" s="5">
        <f t="shared" si="46"/>
        <v>5.9848591801732499E-3</v>
      </c>
      <c r="D1026" s="24">
        <f t="shared" si="47"/>
        <v>0.99604770323825353</v>
      </c>
      <c r="E1026" s="24">
        <f t="shared" si="48"/>
        <v>1.5905514360442647</v>
      </c>
    </row>
    <row r="1027" spans="1:5" ht="15" customHeight="1" x14ac:dyDescent="0.2">
      <c r="A1027" s="3">
        <f>'Stocks Returns'!A1023</f>
        <v>43727</v>
      </c>
      <c r="B1027" s="5">
        <f>SUMPRODUCT('Stocks Returns'!B1023:E1023,$H$10:$K$10)</f>
        <v>1.831465082842982E-3</v>
      </c>
      <c r="C1027" s="5">
        <f t="shared" si="46"/>
        <v>-1.831465082842982E-3</v>
      </c>
      <c r="D1027" s="24">
        <f t="shared" si="47"/>
        <v>1.0012533751974224</v>
      </c>
      <c r="E1027" s="24">
        <f t="shared" si="48"/>
        <v>1.5957851225641446</v>
      </c>
    </row>
    <row r="1028" spans="1:5" ht="15" customHeight="1" x14ac:dyDescent="0.2">
      <c r="A1028" s="3">
        <f>'Stocks Returns'!A1024</f>
        <v>43728</v>
      </c>
      <c r="B1028" s="5">
        <f>SUMPRODUCT('Stocks Returns'!B1024:E1024,$H$10:$K$10)</f>
        <v>-1.2256681652334331E-2</v>
      </c>
      <c r="C1028" s="5">
        <f t="shared" si="46"/>
        <v>1.2256681652334331E-2</v>
      </c>
      <c r="D1028" s="24">
        <f t="shared" si="47"/>
        <v>0.99187066947179425</v>
      </c>
      <c r="E1028" s="24">
        <f t="shared" si="48"/>
        <v>1.5862741037777455</v>
      </c>
    </row>
    <row r="1029" spans="1:5" ht="15" customHeight="1" x14ac:dyDescent="0.2">
      <c r="A1029" s="3">
        <f>'Stocks Returns'!A1025</f>
        <v>43731</v>
      </c>
      <c r="B1029" s="5">
        <f>SUMPRODUCT('Stocks Returns'!B1025:E1025,$H$10:$K$10)</f>
        <v>6.3564213003260688E-3</v>
      </c>
      <c r="C1029" s="5">
        <f t="shared" si="46"/>
        <v>-6.3564213003260688E-3</v>
      </c>
      <c r="D1029" s="24">
        <f t="shared" si="47"/>
        <v>1.004266996038266</v>
      </c>
      <c r="E1029" s="24">
        <f t="shared" si="48"/>
        <v>1.5987653696965582</v>
      </c>
    </row>
    <row r="1030" spans="1:5" ht="15" customHeight="1" x14ac:dyDescent="0.2">
      <c r="A1030" s="3">
        <f>'Stocks Returns'!A1026</f>
        <v>43732</v>
      </c>
      <c r="B1030" s="5">
        <f>SUMPRODUCT('Stocks Returns'!B1026:E1026,$H$10:$K$10)</f>
        <v>-3.9441587602745323E-3</v>
      </c>
      <c r="C1030" s="5">
        <f t="shared" ref="C1030:C1093" si="49">-B1030</f>
        <v>3.9441587602745323E-3</v>
      </c>
      <c r="D1030" s="24">
        <f t="shared" ref="D1030:D1093" si="50">1+$H$13+$H$19*(B1030-$H$13)</f>
        <v>0.99740680971790607</v>
      </c>
      <c r="E1030" s="24">
        <f t="shared" ref="E1030:E1093" si="51">$H$22*D1030-$H$23*D1030^2-LN(1+$H$24*EXP(1-D1030^3))</f>
        <v>1.5919282755700692</v>
      </c>
    </row>
    <row r="1031" spans="1:5" ht="15" customHeight="1" x14ac:dyDescent="0.2">
      <c r="A1031" s="3">
        <f>'Stocks Returns'!A1027</f>
        <v>43733</v>
      </c>
      <c r="B1031" s="5">
        <f>SUMPRODUCT('Stocks Returns'!B1027:E1027,$H$10:$K$10)</f>
        <v>7.3788957635365594E-3</v>
      </c>
      <c r="C1031" s="5">
        <f t="shared" si="49"/>
        <v>-7.3788957635365594E-3</v>
      </c>
      <c r="D1031" s="24">
        <f t="shared" si="50"/>
        <v>1.0049479640307641</v>
      </c>
      <c r="E1031" s="24">
        <f t="shared" si="51"/>
        <v>1.5994337294639418</v>
      </c>
    </row>
    <row r="1032" spans="1:5" ht="15" customHeight="1" x14ac:dyDescent="0.2">
      <c r="A1032" s="3">
        <f>'Stocks Returns'!A1028</f>
        <v>43734</v>
      </c>
      <c r="B1032" s="5">
        <f>SUMPRODUCT('Stocks Returns'!B1028:E1028,$H$10:$K$10)</f>
        <v>9.4582498401948715E-4</v>
      </c>
      <c r="C1032" s="5">
        <f t="shared" si="49"/>
        <v>-9.4582498401948715E-4</v>
      </c>
      <c r="D1032" s="24">
        <f t="shared" si="50"/>
        <v>1.0006635388916059</v>
      </c>
      <c r="E1032" s="24">
        <f t="shared" si="51"/>
        <v>1.5951975498261122</v>
      </c>
    </row>
    <row r="1033" spans="1:5" ht="15" customHeight="1" x14ac:dyDescent="0.2">
      <c r="A1033" s="3">
        <f>'Stocks Returns'!A1029</f>
        <v>43735</v>
      </c>
      <c r="B1033" s="5">
        <f>SUMPRODUCT('Stocks Returns'!B1029:E1029,$H$10:$K$10)</f>
        <v>-9.6914889138668067E-3</v>
      </c>
      <c r="C1033" s="5">
        <f t="shared" si="49"/>
        <v>9.6914889138668067E-3</v>
      </c>
      <c r="D1033" s="24">
        <f t="shared" si="50"/>
        <v>0.99357908783561366</v>
      </c>
      <c r="E1033" s="24">
        <f t="shared" si="51"/>
        <v>1.5880318757405993</v>
      </c>
    </row>
    <row r="1034" spans="1:5" ht="15" customHeight="1" x14ac:dyDescent="0.2">
      <c r="A1034" s="3">
        <f>'Stocks Returns'!A1030</f>
        <v>43738</v>
      </c>
      <c r="B1034" s="5">
        <f>SUMPRODUCT('Stocks Returns'!B1030:E1030,$H$10:$K$10)</f>
        <v>-7.6556007197843131E-3</v>
      </c>
      <c r="C1034" s="5">
        <f t="shared" si="49"/>
        <v>7.6556007197843131E-3</v>
      </c>
      <c r="D1034" s="24">
        <f t="shared" si="50"/>
        <v>0.9949349893728725</v>
      </c>
      <c r="E1034" s="24">
        <f t="shared" si="51"/>
        <v>1.5894187455731001</v>
      </c>
    </row>
    <row r="1035" spans="1:5" ht="15" customHeight="1" x14ac:dyDescent="0.2">
      <c r="A1035" s="3">
        <f>'Stocks Returns'!A1031</f>
        <v>43739</v>
      </c>
      <c r="B1035" s="5">
        <f>SUMPRODUCT('Stocks Returns'!B1031:E1031,$H$10:$K$10)</f>
        <v>1.155152689654884E-2</v>
      </c>
      <c r="C1035" s="5">
        <f t="shared" si="49"/>
        <v>-1.155152689654884E-2</v>
      </c>
      <c r="D1035" s="24">
        <f t="shared" si="50"/>
        <v>1.0077269363653505</v>
      </c>
      <c r="E1035" s="24">
        <f t="shared" si="51"/>
        <v>1.6021418005987371</v>
      </c>
    </row>
    <row r="1036" spans="1:5" ht="15" customHeight="1" x14ac:dyDescent="0.2">
      <c r="A1036" s="3">
        <f>'Stocks Returns'!A1032</f>
        <v>43740</v>
      </c>
      <c r="B1036" s="5">
        <f>SUMPRODUCT('Stocks Returns'!B1032:E1032,$H$10:$K$10)</f>
        <v>-2.5592630928693762E-2</v>
      </c>
      <c r="C1036" s="5">
        <f t="shared" si="49"/>
        <v>2.5592630928693762E-2</v>
      </c>
      <c r="D1036" s="24">
        <f t="shared" si="50"/>
        <v>0.98298892725373888</v>
      </c>
      <c r="E1036" s="24">
        <f t="shared" si="51"/>
        <v>1.5769515925540329</v>
      </c>
    </row>
    <row r="1037" spans="1:5" ht="15" customHeight="1" x14ac:dyDescent="0.2">
      <c r="A1037" s="3">
        <f>'Stocks Returns'!A1033</f>
        <v>43741</v>
      </c>
      <c r="B1037" s="5">
        <f>SUMPRODUCT('Stocks Returns'!B1033:E1033,$H$10:$K$10)</f>
        <v>1.7240968001028412E-2</v>
      </c>
      <c r="C1037" s="5">
        <f t="shared" si="49"/>
        <v>-1.7240968001028412E-2</v>
      </c>
      <c r="D1037" s="24">
        <f t="shared" si="50"/>
        <v>1.0115161041409337</v>
      </c>
      <c r="E1037" s="24">
        <f t="shared" si="51"/>
        <v>1.6057837113210307</v>
      </c>
    </row>
    <row r="1038" spans="1:5" ht="15" customHeight="1" x14ac:dyDescent="0.2">
      <c r="A1038" s="3">
        <f>'Stocks Returns'!A1034</f>
        <v>43742</v>
      </c>
      <c r="B1038" s="5">
        <f>SUMPRODUCT('Stocks Returns'!B1034:E1034,$H$10:$K$10)</f>
        <v>1.854185690799915E-2</v>
      </c>
      <c r="C1038" s="5">
        <f t="shared" si="49"/>
        <v>-1.854185690799915E-2</v>
      </c>
      <c r="D1038" s="24">
        <f t="shared" si="50"/>
        <v>1.0123824961529764</v>
      </c>
      <c r="E1038" s="24">
        <f t="shared" si="51"/>
        <v>1.6066081948299686</v>
      </c>
    </row>
    <row r="1039" spans="1:5" ht="15" customHeight="1" x14ac:dyDescent="0.2">
      <c r="A1039" s="3">
        <f>'Stocks Returns'!A1035</f>
        <v>43745</v>
      </c>
      <c r="B1039" s="5">
        <f>SUMPRODUCT('Stocks Returns'!B1035:E1035,$H$10:$K$10)</f>
        <v>-7.277004598209456E-3</v>
      </c>
      <c r="C1039" s="5">
        <f t="shared" si="49"/>
        <v>7.277004598209456E-3</v>
      </c>
      <c r="D1039" s="24">
        <f t="shared" si="50"/>
        <v>0.99518713438984141</v>
      </c>
      <c r="E1039" s="24">
        <f t="shared" si="51"/>
        <v>1.5896758473485841</v>
      </c>
    </row>
    <row r="1040" spans="1:5" ht="15" customHeight="1" x14ac:dyDescent="0.2">
      <c r="A1040" s="3">
        <f>'Stocks Returns'!A1036</f>
        <v>43746</v>
      </c>
      <c r="B1040" s="5">
        <f>SUMPRODUCT('Stocks Returns'!B1036:E1036,$H$10:$K$10)</f>
        <v>-1.6622009058857995E-2</v>
      </c>
      <c r="C1040" s="5">
        <f t="shared" si="49"/>
        <v>1.6622009058857995E-2</v>
      </c>
      <c r="D1040" s="24">
        <f t="shared" si="50"/>
        <v>0.9889633614190495</v>
      </c>
      <c r="E1040" s="24">
        <f t="shared" si="51"/>
        <v>1.5832564245759093</v>
      </c>
    </row>
    <row r="1041" spans="1:5" ht="15" customHeight="1" x14ac:dyDescent="0.2">
      <c r="A1041" s="3">
        <f>'Stocks Returns'!A1037</f>
        <v>43747</v>
      </c>
      <c r="B1041" s="5">
        <f>SUMPRODUCT('Stocks Returns'!B1037:E1037,$H$10:$K$10)</f>
        <v>1.5175968730009219E-2</v>
      </c>
      <c r="C1041" s="5">
        <f t="shared" si="49"/>
        <v>-1.5175968730009219E-2</v>
      </c>
      <c r="D1041" s="24">
        <f t="shared" si="50"/>
        <v>1.010140814626435</v>
      </c>
      <c r="E1041" s="24">
        <f t="shared" si="51"/>
        <v>1.6044686395667322</v>
      </c>
    </row>
    <row r="1042" spans="1:5" ht="15" customHeight="1" x14ac:dyDescent="0.2">
      <c r="A1042" s="3">
        <f>'Stocks Returns'!A1038</f>
        <v>43748</v>
      </c>
      <c r="B1042" s="5">
        <f>SUMPRODUCT('Stocks Returns'!B1038:E1038,$H$10:$K$10)</f>
        <v>1.7334792846800703E-3</v>
      </c>
      <c r="C1042" s="5">
        <f t="shared" si="49"/>
        <v>-1.7334792846800703E-3</v>
      </c>
      <c r="D1042" s="24">
        <f t="shared" si="50"/>
        <v>1.0011881166558458</v>
      </c>
      <c r="E1042" s="24">
        <f t="shared" si="51"/>
        <v>1.5957201830682513</v>
      </c>
    </row>
    <row r="1043" spans="1:5" ht="15" customHeight="1" x14ac:dyDescent="0.2">
      <c r="A1043" s="3">
        <f>'Stocks Returns'!A1039</f>
        <v>43749</v>
      </c>
      <c r="B1043" s="5">
        <f>SUMPRODUCT('Stocks Returns'!B1039:E1039,$H$10:$K$10)</f>
        <v>1.5211117466814032E-2</v>
      </c>
      <c r="C1043" s="5">
        <f t="shared" si="49"/>
        <v>-1.5211117466814032E-2</v>
      </c>
      <c r="D1043" s="24">
        <f t="shared" si="50"/>
        <v>1.0101642236851471</v>
      </c>
      <c r="E1043" s="24">
        <f t="shared" si="51"/>
        <v>1.6044910882912997</v>
      </c>
    </row>
    <row r="1044" spans="1:5" ht="15" customHeight="1" x14ac:dyDescent="0.2">
      <c r="A1044" s="3">
        <f>'Stocks Returns'!A1040</f>
        <v>43752</v>
      </c>
      <c r="B1044" s="5">
        <f>SUMPRODUCT('Stocks Returns'!B1040:E1040,$H$10:$K$10)</f>
        <v>1.6918403175646044E-3</v>
      </c>
      <c r="C1044" s="5">
        <f t="shared" si="49"/>
        <v>-1.6918403175646044E-3</v>
      </c>
      <c r="D1044" s="24">
        <f t="shared" si="50"/>
        <v>1.0011603851037469</v>
      </c>
      <c r="E1044" s="24">
        <f t="shared" si="51"/>
        <v>1.5956925819243839</v>
      </c>
    </row>
    <row r="1045" spans="1:5" ht="15" customHeight="1" x14ac:dyDescent="0.2">
      <c r="A1045" s="3">
        <f>'Stocks Returns'!A1041</f>
        <v>43753</v>
      </c>
      <c r="B1045" s="5">
        <f>SUMPRODUCT('Stocks Returns'!B1041:E1041,$H$10:$K$10)</f>
        <v>8.3519551469548124E-3</v>
      </c>
      <c r="C1045" s="5">
        <f t="shared" si="49"/>
        <v>-8.3519551469548124E-3</v>
      </c>
      <c r="D1045" s="24">
        <f t="shared" si="50"/>
        <v>1.0055960215801207</v>
      </c>
      <c r="E1045" s="24">
        <f t="shared" si="51"/>
        <v>1.6000680485001482</v>
      </c>
    </row>
    <row r="1046" spans="1:5" ht="15" customHeight="1" x14ac:dyDescent="0.2">
      <c r="A1046" s="3">
        <f>'Stocks Returns'!A1042</f>
        <v>43754</v>
      </c>
      <c r="B1046" s="5">
        <f>SUMPRODUCT('Stocks Returns'!B1042:E1042,$H$10:$K$10)</f>
        <v>-5.2622232814430224E-3</v>
      </c>
      <c r="C1046" s="5">
        <f t="shared" si="49"/>
        <v>5.2622232814430224E-3</v>
      </c>
      <c r="D1046" s="24">
        <f t="shared" si="50"/>
        <v>0.99652897874680779</v>
      </c>
      <c r="E1046" s="24">
        <f t="shared" si="51"/>
        <v>1.5910398303588034</v>
      </c>
    </row>
    <row r="1047" spans="1:5" ht="15" customHeight="1" x14ac:dyDescent="0.2">
      <c r="A1047" s="3">
        <f>'Stocks Returns'!A1043</f>
        <v>43755</v>
      </c>
      <c r="B1047" s="5">
        <f>SUMPRODUCT('Stocks Returns'!B1043:E1043,$H$10:$K$10)</f>
        <v>-1.8338783137586032E-4</v>
      </c>
      <c r="C1047" s="5">
        <f t="shared" si="49"/>
        <v>1.8338783137586032E-4</v>
      </c>
      <c r="D1047" s="24">
        <f t="shared" si="50"/>
        <v>0.99991148315655254</v>
      </c>
      <c r="E1047" s="24">
        <f t="shared" si="51"/>
        <v>1.5944463593788498</v>
      </c>
    </row>
    <row r="1048" spans="1:5" ht="15" customHeight="1" x14ac:dyDescent="0.2">
      <c r="A1048" s="3">
        <f>'Stocks Returns'!A1044</f>
        <v>43756</v>
      </c>
      <c r="B1048" s="5">
        <f>SUMPRODUCT('Stocks Returns'!B1044:E1044,$H$10:$K$10)</f>
        <v>-1.1836030857128125E-2</v>
      </c>
      <c r="C1048" s="5">
        <f t="shared" si="49"/>
        <v>1.1836030857128125E-2</v>
      </c>
      <c r="D1048" s="24">
        <f t="shared" si="50"/>
        <v>0.99215082290140155</v>
      </c>
      <c r="E1048" s="24">
        <f t="shared" si="51"/>
        <v>1.5865631387869039</v>
      </c>
    </row>
    <row r="1049" spans="1:5" ht="15" customHeight="1" x14ac:dyDescent="0.2">
      <c r="A1049" s="3">
        <f>'Stocks Returns'!A1045</f>
        <v>43759</v>
      </c>
      <c r="B1049" s="5">
        <f>SUMPRODUCT('Stocks Returns'!B1045:E1045,$H$10:$K$10)</f>
        <v>7.3513475533684694E-3</v>
      </c>
      <c r="C1049" s="5">
        <f t="shared" si="49"/>
        <v>-7.3513475533684694E-3</v>
      </c>
      <c r="D1049" s="24">
        <f t="shared" si="50"/>
        <v>1.0049296169227924</v>
      </c>
      <c r="E1049" s="24">
        <f t="shared" si="51"/>
        <v>1.5994157465997316</v>
      </c>
    </row>
    <row r="1050" spans="1:5" ht="15" customHeight="1" x14ac:dyDescent="0.2">
      <c r="A1050" s="3">
        <f>'Stocks Returns'!A1046</f>
        <v>43760</v>
      </c>
      <c r="B1050" s="5">
        <f>SUMPRODUCT('Stocks Returns'!B1046:E1046,$H$10:$K$10)</f>
        <v>-2.9348400366249E-2</v>
      </c>
      <c r="C1050" s="5">
        <f t="shared" si="49"/>
        <v>2.9348400366249E-2</v>
      </c>
      <c r="D1050" s="24">
        <f t="shared" si="50"/>
        <v>0.9804875848083271</v>
      </c>
      <c r="E1050" s="24">
        <f t="shared" si="51"/>
        <v>1.5742708490746837</v>
      </c>
    </row>
    <row r="1051" spans="1:5" ht="15" customHeight="1" x14ac:dyDescent="0.2">
      <c r="A1051" s="3">
        <f>'Stocks Returns'!A1047</f>
        <v>43761</v>
      </c>
      <c r="B1051" s="5">
        <f>SUMPRODUCT('Stocks Returns'!B1047:E1047,$H$10:$K$10)</f>
        <v>-2.2010203965527669E-3</v>
      </c>
      <c r="C1051" s="5">
        <f t="shared" si="49"/>
        <v>2.2010203965527669E-3</v>
      </c>
      <c r="D1051" s="24">
        <f t="shared" si="50"/>
        <v>0.99856773986814473</v>
      </c>
      <c r="E1051" s="24">
        <f t="shared" si="51"/>
        <v>1.5930985329375067</v>
      </c>
    </row>
    <row r="1052" spans="1:5" ht="15" customHeight="1" x14ac:dyDescent="0.2">
      <c r="A1052" s="3">
        <f>'Stocks Returns'!A1048</f>
        <v>43762</v>
      </c>
      <c r="B1052" s="5">
        <f>SUMPRODUCT('Stocks Returns'!B1048:E1048,$H$10:$K$10)</f>
        <v>2.6234890351221628E-2</v>
      </c>
      <c r="C1052" s="5">
        <f t="shared" si="49"/>
        <v>-2.6234890351221628E-2</v>
      </c>
      <c r="D1052" s="24">
        <f t="shared" si="50"/>
        <v>1.0175060564261624</v>
      </c>
      <c r="E1052" s="24">
        <f t="shared" si="51"/>
        <v>1.611420834276442</v>
      </c>
    </row>
    <row r="1053" spans="1:5" ht="15" customHeight="1" x14ac:dyDescent="0.2">
      <c r="A1053" s="3">
        <f>'Stocks Returns'!A1049</f>
        <v>43763</v>
      </c>
      <c r="B1053" s="5">
        <f>SUMPRODUCT('Stocks Returns'!B1049:E1049,$H$10:$K$10)</f>
        <v>7.9790116979305756E-3</v>
      </c>
      <c r="C1053" s="5">
        <f t="shared" si="49"/>
        <v>-7.9790116979305756E-3</v>
      </c>
      <c r="D1053" s="24">
        <f t="shared" si="50"/>
        <v>1.0053476412430706</v>
      </c>
      <c r="E1053" s="24">
        <f t="shared" si="51"/>
        <v>1.5998251343627559</v>
      </c>
    </row>
    <row r="1054" spans="1:5" ht="15" customHeight="1" x14ac:dyDescent="0.2">
      <c r="A1054" s="3">
        <f>'Stocks Returns'!A1050</f>
        <v>43766</v>
      </c>
      <c r="B1054" s="5">
        <f>SUMPRODUCT('Stocks Returns'!B1050:E1050,$H$10:$K$10)</f>
        <v>1.2071406413435421E-2</v>
      </c>
      <c r="C1054" s="5">
        <f t="shared" si="49"/>
        <v>-1.2071406413435421E-2</v>
      </c>
      <c r="D1054" s="24">
        <f t="shared" si="50"/>
        <v>1.0080731761235968</v>
      </c>
      <c r="E1054" s="24">
        <f t="shared" si="51"/>
        <v>1.60247701237736</v>
      </c>
    </row>
    <row r="1055" spans="1:5" ht="15" customHeight="1" x14ac:dyDescent="0.2">
      <c r="A1055" s="3">
        <f>'Stocks Returns'!A1051</f>
        <v>43767</v>
      </c>
      <c r="B1055" s="5">
        <f>SUMPRODUCT('Stocks Returns'!B1051:E1051,$H$10:$K$10)</f>
        <v>-1.1753723802165062E-2</v>
      </c>
      <c r="C1055" s="5">
        <f t="shared" si="49"/>
        <v>1.1753723802165062E-2</v>
      </c>
      <c r="D1055" s="24">
        <f t="shared" si="50"/>
        <v>0.99220563940000694</v>
      </c>
      <c r="E1055" s="24">
        <f t="shared" si="51"/>
        <v>1.5866196569638302</v>
      </c>
    </row>
    <row r="1056" spans="1:5" ht="15" customHeight="1" x14ac:dyDescent="0.2">
      <c r="A1056" s="3">
        <f>'Stocks Returns'!A1052</f>
        <v>43768</v>
      </c>
      <c r="B1056" s="5">
        <f>SUMPRODUCT('Stocks Returns'!B1052:E1052,$H$10:$K$10)</f>
        <v>8.7447013115102938E-3</v>
      </c>
      <c r="C1056" s="5">
        <f t="shared" si="49"/>
        <v>-8.7447013115102938E-3</v>
      </c>
      <c r="D1056" s="24">
        <f t="shared" si="50"/>
        <v>1.0058575905257148</v>
      </c>
      <c r="E1056" s="24">
        <f t="shared" si="51"/>
        <v>1.6003235912273979</v>
      </c>
    </row>
    <row r="1057" spans="1:5" ht="15" customHeight="1" x14ac:dyDescent="0.2">
      <c r="A1057" s="3">
        <f>'Stocks Returns'!A1053</f>
        <v>43769</v>
      </c>
      <c r="B1057" s="5">
        <f>SUMPRODUCT('Stocks Returns'!B1053:E1053,$H$10:$K$10)</f>
        <v>-3.4014025317263981E-3</v>
      </c>
      <c r="C1057" s="5">
        <f t="shared" si="49"/>
        <v>3.4014025317263981E-3</v>
      </c>
      <c r="D1057" s="24">
        <f t="shared" si="50"/>
        <v>0.99776828536611917</v>
      </c>
      <c r="E1057" s="24">
        <f t="shared" si="51"/>
        <v>1.592293230967349</v>
      </c>
    </row>
    <row r="1058" spans="1:5" ht="15" customHeight="1" x14ac:dyDescent="0.2">
      <c r="A1058" s="3">
        <f>'Stocks Returns'!A1054</f>
        <v>43770</v>
      </c>
      <c r="B1058" s="5">
        <f>SUMPRODUCT('Stocks Returns'!B1054:E1054,$H$10:$K$10)</f>
        <v>1.3783998431288561E-2</v>
      </c>
      <c r="C1058" s="5">
        <f t="shared" si="49"/>
        <v>-1.3783998431288561E-2</v>
      </c>
      <c r="D1058" s="24">
        <f t="shared" si="50"/>
        <v>1.0092137624074871</v>
      </c>
      <c r="E1058" s="24">
        <f t="shared" si="51"/>
        <v>1.6035778216389385</v>
      </c>
    </row>
    <row r="1059" spans="1:5" ht="15" customHeight="1" x14ac:dyDescent="0.2">
      <c r="A1059" s="3">
        <f>'Stocks Returns'!A1055</f>
        <v>43773</v>
      </c>
      <c r="B1059" s="5">
        <f>SUMPRODUCT('Stocks Returns'!B1055:E1055,$H$10:$K$10)</f>
        <v>-5.798304629930722E-3</v>
      </c>
      <c r="C1059" s="5">
        <f t="shared" si="49"/>
        <v>5.798304629930722E-3</v>
      </c>
      <c r="D1059" s="24">
        <f t="shared" si="50"/>
        <v>0.99617194856871505</v>
      </c>
      <c r="E1059" s="24">
        <f t="shared" si="51"/>
        <v>1.5906776072093023</v>
      </c>
    </row>
    <row r="1060" spans="1:5" ht="15" customHeight="1" x14ac:dyDescent="0.2">
      <c r="A1060" s="3">
        <f>'Stocks Returns'!A1056</f>
        <v>43774</v>
      </c>
      <c r="B1060" s="5">
        <f>SUMPRODUCT('Stocks Returns'!B1056:E1056,$H$10:$K$10)</f>
        <v>-1.223770639975977E-2</v>
      </c>
      <c r="C1060" s="5">
        <f t="shared" si="49"/>
        <v>1.223770639975977E-2</v>
      </c>
      <c r="D1060" s="24">
        <f t="shared" si="50"/>
        <v>0.99188330699000893</v>
      </c>
      <c r="E1060" s="24">
        <f t="shared" si="51"/>
        <v>1.5862871485910097</v>
      </c>
    </row>
    <row r="1061" spans="1:5" ht="15" customHeight="1" x14ac:dyDescent="0.2">
      <c r="A1061" s="3">
        <f>'Stocks Returns'!A1057</f>
        <v>43775</v>
      </c>
      <c r="B1061" s="5">
        <f>SUMPRODUCT('Stocks Returns'!B1057:E1057,$H$10:$K$10)</f>
        <v>-3.7258619476382739E-3</v>
      </c>
      <c r="C1061" s="5">
        <f t="shared" si="49"/>
        <v>3.7258619476382739E-3</v>
      </c>
      <c r="D1061" s="24">
        <f t="shared" si="50"/>
        <v>0.99755219539512185</v>
      </c>
      <c r="E1061" s="24">
        <f t="shared" si="51"/>
        <v>1.5920751233326096</v>
      </c>
    </row>
    <row r="1062" spans="1:5" ht="15" customHeight="1" x14ac:dyDescent="0.2">
      <c r="A1062" s="3">
        <f>'Stocks Returns'!A1058</f>
        <v>43776</v>
      </c>
      <c r="B1062" s="5">
        <f>SUMPRODUCT('Stocks Returns'!B1058:E1058,$H$10:$K$10)</f>
        <v>7.8216573127511662E-3</v>
      </c>
      <c r="C1062" s="5">
        <f t="shared" si="49"/>
        <v>-7.8216573127511662E-3</v>
      </c>
      <c r="D1062" s="24">
        <f t="shared" si="50"/>
        <v>1.0052428432225411</v>
      </c>
      <c r="E1062" s="24">
        <f t="shared" si="51"/>
        <v>1.5997225678455496</v>
      </c>
    </row>
    <row r="1063" spans="1:5" ht="15" customHeight="1" x14ac:dyDescent="0.2">
      <c r="A1063" s="3">
        <f>'Stocks Returns'!A1059</f>
        <v>43777</v>
      </c>
      <c r="B1063" s="5">
        <f>SUMPRODUCT('Stocks Returns'!B1059:E1059,$H$10:$K$10)</f>
        <v>3.7892033731403985E-3</v>
      </c>
      <c r="C1063" s="5">
        <f t="shared" si="49"/>
        <v>-3.7892033731403985E-3</v>
      </c>
      <c r="D1063" s="24">
        <f t="shared" si="50"/>
        <v>1.0025572288987603</v>
      </c>
      <c r="E1063" s="24">
        <f t="shared" si="51"/>
        <v>1.5970790196365945</v>
      </c>
    </row>
    <row r="1064" spans="1:5" ht="15" customHeight="1" x14ac:dyDescent="0.2">
      <c r="A1064" s="3">
        <f>'Stocks Returns'!A1060</f>
        <v>43780</v>
      </c>
      <c r="B1064" s="5">
        <f>SUMPRODUCT('Stocks Returns'!B1060:E1060,$H$10:$K$10)</f>
        <v>5.6355933788744235E-4</v>
      </c>
      <c r="C1064" s="5">
        <f t="shared" si="49"/>
        <v>-5.6355933788744235E-4</v>
      </c>
      <c r="D1064" s="24">
        <f t="shared" si="50"/>
        <v>1.000408949971282</v>
      </c>
      <c r="E1064" s="24">
        <f t="shared" si="51"/>
        <v>1.5949435072917575</v>
      </c>
    </row>
    <row r="1065" spans="1:5" ht="15" customHeight="1" x14ac:dyDescent="0.2">
      <c r="A1065" s="3">
        <f>'Stocks Returns'!A1061</f>
        <v>43781</v>
      </c>
      <c r="B1065" s="5">
        <f>SUMPRODUCT('Stocks Returns'!B1061:E1061,$H$10:$K$10)</f>
        <v>-2.4976824090194351E-4</v>
      </c>
      <c r="C1065" s="5">
        <f t="shared" si="49"/>
        <v>2.4976824090194351E-4</v>
      </c>
      <c r="D1065" s="24">
        <f t="shared" si="50"/>
        <v>0.99986727380380824</v>
      </c>
      <c r="E1065" s="24">
        <f t="shared" si="51"/>
        <v>1.5944021304662748</v>
      </c>
    </row>
    <row r="1066" spans="1:5" ht="15" customHeight="1" x14ac:dyDescent="0.2">
      <c r="A1066" s="3">
        <f>'Stocks Returns'!A1062</f>
        <v>43782</v>
      </c>
      <c r="B1066" s="5">
        <f>SUMPRODUCT('Stocks Returns'!B1062:E1062,$H$10:$K$10)</f>
        <v>-1.0310175453152022E-3</v>
      </c>
      <c r="C1066" s="5">
        <f t="shared" si="49"/>
        <v>1.0310175453152022E-3</v>
      </c>
      <c r="D1066" s="24">
        <f t="shared" si="50"/>
        <v>0.99934696176706894</v>
      </c>
      <c r="E1066" s="24">
        <f t="shared" si="51"/>
        <v>1.5938810011122864</v>
      </c>
    </row>
    <row r="1067" spans="1:5" ht="15" customHeight="1" x14ac:dyDescent="0.2">
      <c r="A1067" s="3">
        <f>'Stocks Returns'!A1063</f>
        <v>43783</v>
      </c>
      <c r="B1067" s="5">
        <f>SUMPRODUCT('Stocks Returns'!B1063:E1063,$H$10:$K$10)</f>
        <v>1.0023188574589635E-3</v>
      </c>
      <c r="C1067" s="5">
        <f t="shared" si="49"/>
        <v>-1.0023188574589635E-3</v>
      </c>
      <c r="D1067" s="24">
        <f t="shared" si="50"/>
        <v>1.0007011638113166</v>
      </c>
      <c r="E1067" s="24">
        <f t="shared" si="51"/>
        <v>1.5952350719820527</v>
      </c>
    </row>
    <row r="1068" spans="1:5" ht="15" customHeight="1" x14ac:dyDescent="0.2">
      <c r="A1068" s="3">
        <f>'Stocks Returns'!A1064</f>
        <v>43784</v>
      </c>
      <c r="B1068" s="5">
        <f>SUMPRODUCT('Stocks Returns'!B1064:E1064,$H$10:$K$10)</f>
        <v>1.453173008867344E-3</v>
      </c>
      <c r="C1068" s="5">
        <f t="shared" si="49"/>
        <v>-1.453173008867344E-3</v>
      </c>
      <c r="D1068" s="24">
        <f t="shared" si="50"/>
        <v>1.0010014326761545</v>
      </c>
      <c r="E1068" s="24">
        <f t="shared" si="51"/>
        <v>1.5955343174936905</v>
      </c>
    </row>
    <row r="1069" spans="1:5" ht="15" customHeight="1" x14ac:dyDescent="0.2">
      <c r="A1069" s="3">
        <f>'Stocks Returns'!A1065</f>
        <v>43787</v>
      </c>
      <c r="B1069" s="5">
        <f>SUMPRODUCT('Stocks Returns'!B1065:E1065,$H$10:$K$10)</f>
        <v>-3.5047865042403025E-3</v>
      </c>
      <c r="C1069" s="5">
        <f t="shared" si="49"/>
        <v>3.5047865042403025E-3</v>
      </c>
      <c r="D1069" s="24">
        <f t="shared" si="50"/>
        <v>0.99769943164042485</v>
      </c>
      <c r="E1069" s="24">
        <f t="shared" si="51"/>
        <v>1.5922237545256399</v>
      </c>
    </row>
    <row r="1070" spans="1:5" ht="15" customHeight="1" x14ac:dyDescent="0.2">
      <c r="A1070" s="3">
        <f>'Stocks Returns'!A1066</f>
        <v>43788</v>
      </c>
      <c r="B1070" s="5">
        <f>SUMPRODUCT('Stocks Returns'!B1066:E1066,$H$10:$K$10)</f>
        <v>1.5361931646697406E-2</v>
      </c>
      <c r="C1070" s="5">
        <f t="shared" si="49"/>
        <v>-1.5361931646697406E-2</v>
      </c>
      <c r="D1070" s="24">
        <f t="shared" si="50"/>
        <v>1.0102646659289494</v>
      </c>
      <c r="E1070" s="24">
        <f t="shared" si="51"/>
        <v>1.6045873845986518</v>
      </c>
    </row>
    <row r="1071" spans="1:5" ht="15" customHeight="1" x14ac:dyDescent="0.2">
      <c r="A1071" s="3">
        <f>'Stocks Returns'!A1067</f>
        <v>43789</v>
      </c>
      <c r="B1071" s="5">
        <f>SUMPRODUCT('Stocks Returns'!B1067:E1067,$H$10:$K$10)</f>
        <v>-7.3702795340140079E-3</v>
      </c>
      <c r="C1071" s="5">
        <f t="shared" si="49"/>
        <v>7.3702795340140079E-3</v>
      </c>
      <c r="D1071" s="24">
        <f t="shared" si="50"/>
        <v>0.99512501328259562</v>
      </c>
      <c r="E1071" s="24">
        <f t="shared" si="51"/>
        <v>1.589612528419527</v>
      </c>
    </row>
    <row r="1072" spans="1:5" ht="15" customHeight="1" x14ac:dyDescent="0.2">
      <c r="A1072" s="3">
        <f>'Stocks Returns'!A1068</f>
        <v>43790</v>
      </c>
      <c r="B1072" s="5">
        <f>SUMPRODUCT('Stocks Returns'!B1068:E1068,$H$10:$K$10)</f>
        <v>-8.694236162152074E-3</v>
      </c>
      <c r="C1072" s="5">
        <f t="shared" si="49"/>
        <v>8.694236162152074E-3</v>
      </c>
      <c r="D1072" s="24">
        <f t="shared" si="50"/>
        <v>0.99424325816825565</v>
      </c>
      <c r="E1072" s="24">
        <f t="shared" si="51"/>
        <v>1.5887121238123607</v>
      </c>
    </row>
    <row r="1073" spans="1:5" ht="15" customHeight="1" x14ac:dyDescent="0.2">
      <c r="A1073" s="3">
        <f>'Stocks Returns'!A1069</f>
        <v>43791</v>
      </c>
      <c r="B1073" s="5">
        <f>SUMPRODUCT('Stocks Returns'!B1069:E1069,$H$10:$K$10)</f>
        <v>-1.0925022731293507E-3</v>
      </c>
      <c r="C1073" s="5">
        <f t="shared" si="49"/>
        <v>1.0925022731293507E-3</v>
      </c>
      <c r="D1073" s="24">
        <f t="shared" si="50"/>
        <v>0.99930601293834476</v>
      </c>
      <c r="E1073" s="24">
        <f t="shared" si="51"/>
        <v>1.5938399420396487</v>
      </c>
    </row>
    <row r="1074" spans="1:5" ht="15" customHeight="1" x14ac:dyDescent="0.2">
      <c r="A1074" s="3">
        <f>'Stocks Returns'!A1070</f>
        <v>43794</v>
      </c>
      <c r="B1074" s="5">
        <f>SUMPRODUCT('Stocks Returns'!B1070:E1070,$H$10:$K$10)</f>
        <v>1.0045654011539368E-2</v>
      </c>
      <c r="C1074" s="5">
        <f t="shared" si="49"/>
        <v>-1.0045654011539368E-2</v>
      </c>
      <c r="D1074" s="24">
        <f t="shared" si="50"/>
        <v>1.0067240250239342</v>
      </c>
      <c r="E1074" s="24">
        <f t="shared" si="51"/>
        <v>1.6011680857118351</v>
      </c>
    </row>
    <row r="1075" spans="1:5" ht="15" customHeight="1" x14ac:dyDescent="0.2">
      <c r="A1075" s="3">
        <f>'Stocks Returns'!A1071</f>
        <v>43795</v>
      </c>
      <c r="B1075" s="5">
        <f>SUMPRODUCT('Stocks Returns'!B1071:E1071,$H$10:$K$10)</f>
        <v>1.0021491520631545E-2</v>
      </c>
      <c r="C1075" s="5">
        <f t="shared" si="49"/>
        <v>-1.0021491520631545E-2</v>
      </c>
      <c r="D1075" s="24">
        <f t="shared" si="50"/>
        <v>1.0067079328049895</v>
      </c>
      <c r="E1075" s="24">
        <f t="shared" si="51"/>
        <v>1.6011524287041128</v>
      </c>
    </row>
    <row r="1076" spans="1:5" ht="15" customHeight="1" x14ac:dyDescent="0.2">
      <c r="A1076" s="3">
        <f>'Stocks Returns'!A1072</f>
        <v>43796</v>
      </c>
      <c r="B1076" s="5">
        <f>SUMPRODUCT('Stocks Returns'!B1072:E1072,$H$10:$K$10)</f>
        <v>8.9905502465589156E-3</v>
      </c>
      <c r="C1076" s="5">
        <f t="shared" si="49"/>
        <v>-8.9905502465589156E-3</v>
      </c>
      <c r="D1076" s="24">
        <f t="shared" si="50"/>
        <v>1.0060213259164572</v>
      </c>
      <c r="E1076" s="24">
        <f t="shared" si="51"/>
        <v>1.6004834134584103</v>
      </c>
    </row>
    <row r="1077" spans="1:5" ht="15" customHeight="1" x14ac:dyDescent="0.2">
      <c r="A1077" s="3">
        <f>'Stocks Returns'!A1073</f>
        <v>43797</v>
      </c>
      <c r="B1077" s="5">
        <f>SUMPRODUCT('Stocks Returns'!B1073:E1073,$H$10:$K$10)</f>
        <v>0</v>
      </c>
      <c r="C1077" s="5">
        <f t="shared" si="49"/>
        <v>0</v>
      </c>
      <c r="D1077" s="24">
        <f t="shared" si="50"/>
        <v>1.000033619452249</v>
      </c>
      <c r="E1077" s="24">
        <f t="shared" si="51"/>
        <v>1.5945685090834987</v>
      </c>
    </row>
    <row r="1078" spans="1:5" ht="15" customHeight="1" x14ac:dyDescent="0.2">
      <c r="A1078" s="3">
        <f>'Stocks Returns'!A1074</f>
        <v>43798</v>
      </c>
      <c r="B1078" s="5">
        <f>SUMPRODUCT('Stocks Returns'!B1074:E1074,$H$10:$K$10)</f>
        <v>-7.7570580270149643E-4</v>
      </c>
      <c r="C1078" s="5">
        <f t="shared" si="49"/>
        <v>7.7570580270149643E-4</v>
      </c>
      <c r="D1078" s="24">
        <f t="shared" si="50"/>
        <v>0.99951699938764971</v>
      </c>
      <c r="E1078" s="24">
        <f t="shared" si="51"/>
        <v>1.5940514248505182</v>
      </c>
    </row>
    <row r="1079" spans="1:5" ht="15" customHeight="1" x14ac:dyDescent="0.2">
      <c r="A1079" s="3">
        <f>'Stocks Returns'!A1075</f>
        <v>43801</v>
      </c>
      <c r="B1079" s="5">
        <f>SUMPRODUCT('Stocks Returns'!B1075:E1075,$H$10:$K$10)</f>
        <v>-1.3283929988294479E-2</v>
      </c>
      <c r="C1079" s="5">
        <f t="shared" si="49"/>
        <v>1.3283929988294479E-2</v>
      </c>
      <c r="D1079" s="24">
        <f t="shared" si="50"/>
        <v>0.99118652208004476</v>
      </c>
      <c r="E1079" s="24">
        <f t="shared" si="51"/>
        <v>1.5855669694076955</v>
      </c>
    </row>
    <row r="1080" spans="1:5" ht="15" customHeight="1" x14ac:dyDescent="0.2">
      <c r="A1080" s="3">
        <f>'Stocks Returns'!A1076</f>
        <v>43802</v>
      </c>
      <c r="B1080" s="5">
        <f>SUMPRODUCT('Stocks Returns'!B1076:E1076,$H$10:$K$10)</f>
        <v>-2.6915964161711532E-3</v>
      </c>
      <c r="C1080" s="5">
        <f t="shared" si="49"/>
        <v>2.6915964161711532E-3</v>
      </c>
      <c r="D1080" s="24">
        <f t="shared" si="50"/>
        <v>0.9982410162390789</v>
      </c>
      <c r="E1080" s="24">
        <f t="shared" si="51"/>
        <v>1.5927697273356101</v>
      </c>
    </row>
    <row r="1081" spans="1:5" ht="15" customHeight="1" x14ac:dyDescent="0.2">
      <c r="A1081" s="3">
        <f>'Stocks Returns'!A1077</f>
        <v>43803</v>
      </c>
      <c r="B1081" s="5">
        <f>SUMPRODUCT('Stocks Returns'!B1077:E1077,$H$10:$K$10)</f>
        <v>3.6564495016660689E-4</v>
      </c>
      <c r="C1081" s="5">
        <f t="shared" si="49"/>
        <v>-3.6564495016660689E-4</v>
      </c>
      <c r="D1081" s="24">
        <f t="shared" si="50"/>
        <v>1.0002771389890599</v>
      </c>
      <c r="E1081" s="24">
        <f t="shared" si="51"/>
        <v>1.5948118772404731</v>
      </c>
    </row>
    <row r="1082" spans="1:5" ht="15" customHeight="1" x14ac:dyDescent="0.2">
      <c r="A1082" s="3">
        <f>'Stocks Returns'!A1078</f>
        <v>43804</v>
      </c>
      <c r="B1082" s="5">
        <f>SUMPRODUCT('Stocks Returns'!B1078:E1078,$H$10:$K$10)</f>
        <v>6.4455180575757045E-3</v>
      </c>
      <c r="C1082" s="5">
        <f t="shared" si="49"/>
        <v>-6.4455180575757045E-3</v>
      </c>
      <c r="D1082" s="24">
        <f t="shared" si="50"/>
        <v>1.0043263344785944</v>
      </c>
      <c r="E1082" s="24">
        <f t="shared" si="51"/>
        <v>1.5988236839175891</v>
      </c>
    </row>
    <row r="1083" spans="1:5" ht="15" customHeight="1" x14ac:dyDescent="0.2">
      <c r="A1083" s="3">
        <f>'Stocks Returns'!A1079</f>
        <v>43805</v>
      </c>
      <c r="B1083" s="5">
        <f>SUMPRODUCT('Stocks Returns'!B1079:E1079,$H$10:$K$10)</f>
        <v>4.0864885829280185E-3</v>
      </c>
      <c r="C1083" s="5">
        <f t="shared" si="49"/>
        <v>-4.0864885829280185E-3</v>
      </c>
      <c r="D1083" s="24">
        <f t="shared" si="50"/>
        <v>1.0027552208484789</v>
      </c>
      <c r="E1083" s="24">
        <f t="shared" si="51"/>
        <v>1.5972749023452835</v>
      </c>
    </row>
    <row r="1084" spans="1:5" ht="15" customHeight="1" x14ac:dyDescent="0.2">
      <c r="A1084" s="3">
        <f>'Stocks Returns'!A1080</f>
        <v>43808</v>
      </c>
      <c r="B1084" s="5">
        <f>SUMPRODUCT('Stocks Returns'!B1080:E1080,$H$10:$K$10)</f>
        <v>3.9247005896678056E-3</v>
      </c>
      <c r="C1084" s="5">
        <f t="shared" si="49"/>
        <v>-3.9247005896678056E-3</v>
      </c>
      <c r="D1084" s="24">
        <f t="shared" si="50"/>
        <v>1.0026474700449677</v>
      </c>
      <c r="E1084" s="24">
        <f t="shared" si="51"/>
        <v>1.5971683189794057</v>
      </c>
    </row>
    <row r="1085" spans="1:5" ht="15" customHeight="1" x14ac:dyDescent="0.2">
      <c r="A1085" s="3">
        <f>'Stocks Returns'!A1081</f>
        <v>43809</v>
      </c>
      <c r="B1085" s="5">
        <f>SUMPRODUCT('Stocks Returns'!B1081:E1081,$H$10:$K$10)</f>
        <v>-3.8734028338119511E-3</v>
      </c>
      <c r="C1085" s="5">
        <f t="shared" si="49"/>
        <v>3.8734028338119511E-3</v>
      </c>
      <c r="D1085" s="24">
        <f t="shared" si="50"/>
        <v>0.99745393316493014</v>
      </c>
      <c r="E1085" s="24">
        <f t="shared" si="51"/>
        <v>1.5919758821328041</v>
      </c>
    </row>
    <row r="1086" spans="1:5" ht="15" customHeight="1" x14ac:dyDescent="0.2">
      <c r="A1086" s="3">
        <f>'Stocks Returns'!A1082</f>
        <v>43810</v>
      </c>
      <c r="B1086" s="5">
        <f>SUMPRODUCT('Stocks Returns'!B1082:E1082,$H$10:$K$10)</f>
        <v>-2.2725432543168516E-5</v>
      </c>
      <c r="C1086" s="5">
        <f t="shared" si="49"/>
        <v>2.2725432543168516E-5</v>
      </c>
      <c r="D1086" s="24">
        <f t="shared" si="50"/>
        <v>1.0000184843141751</v>
      </c>
      <c r="E1086" s="24">
        <f t="shared" si="51"/>
        <v>1.5945533755226626</v>
      </c>
    </row>
    <row r="1087" spans="1:5" ht="15" customHeight="1" x14ac:dyDescent="0.2">
      <c r="A1087" s="3">
        <f>'Stocks Returns'!A1083</f>
        <v>43811</v>
      </c>
      <c r="B1087" s="5">
        <f>SUMPRODUCT('Stocks Returns'!B1083:E1083,$H$10:$K$10)</f>
        <v>7.9817927992153377E-3</v>
      </c>
      <c r="C1087" s="5">
        <f t="shared" si="49"/>
        <v>-7.9817927992153377E-3</v>
      </c>
      <c r="D1087" s="24">
        <f t="shared" si="50"/>
        <v>1.0053494934565264</v>
      </c>
      <c r="E1087" s="24">
        <f t="shared" si="51"/>
        <v>1.5998269467370498</v>
      </c>
    </row>
    <row r="1088" spans="1:5" ht="15" customHeight="1" x14ac:dyDescent="0.2">
      <c r="A1088" s="3">
        <f>'Stocks Returns'!A1084</f>
        <v>43812</v>
      </c>
      <c r="B1088" s="5">
        <f>SUMPRODUCT('Stocks Returns'!B1084:E1084,$H$10:$K$10)</f>
        <v>1.0570616548516732E-2</v>
      </c>
      <c r="C1088" s="5">
        <f t="shared" si="49"/>
        <v>-1.0570616548516732E-2</v>
      </c>
      <c r="D1088" s="24">
        <f t="shared" si="50"/>
        <v>1.0070736500735611</v>
      </c>
      <c r="E1088" s="24">
        <f t="shared" si="51"/>
        <v>1.6015079959755849</v>
      </c>
    </row>
    <row r="1089" spans="1:5" ht="15" customHeight="1" x14ac:dyDescent="0.2">
      <c r="A1089" s="3">
        <f>'Stocks Returns'!A1085</f>
        <v>43815</v>
      </c>
      <c r="B1089" s="5">
        <f>SUMPRODUCT('Stocks Returns'!B1085:E1085,$H$10:$K$10)</f>
        <v>6.6565525617595647E-3</v>
      </c>
      <c r="C1089" s="5">
        <f t="shared" si="49"/>
        <v>-6.6565525617595647E-3</v>
      </c>
      <c r="D1089" s="24">
        <f t="shared" si="50"/>
        <v>1.0044668834583808</v>
      </c>
      <c r="E1089" s="24">
        <f t="shared" si="51"/>
        <v>1.5989617502539482</v>
      </c>
    </row>
    <row r="1090" spans="1:5" ht="15" customHeight="1" x14ac:dyDescent="0.2">
      <c r="A1090" s="3">
        <f>'Stocks Returns'!A1086</f>
        <v>43816</v>
      </c>
      <c r="B1090" s="5">
        <f>SUMPRODUCT('Stocks Returns'!B1086:E1086,$H$10:$K$10)</f>
        <v>-4.3563532621466537E-3</v>
      </c>
      <c r="C1090" s="5">
        <f t="shared" si="49"/>
        <v>4.3563532621466537E-3</v>
      </c>
      <c r="D1090" s="24">
        <f t="shared" si="50"/>
        <v>0.99713228817965927</v>
      </c>
      <c r="E1090" s="24">
        <f t="shared" si="51"/>
        <v>1.5916507639454132</v>
      </c>
    </row>
    <row r="1091" spans="1:5" ht="15" customHeight="1" x14ac:dyDescent="0.2">
      <c r="A1091" s="3">
        <f>'Stocks Returns'!A1087</f>
        <v>43817</v>
      </c>
      <c r="B1091" s="5">
        <f>SUMPRODUCT('Stocks Returns'!B1087:E1087,$H$10:$K$10)</f>
        <v>-3.62968788433127E-3</v>
      </c>
      <c r="C1091" s="5">
        <f t="shared" si="49"/>
        <v>3.62968788433127E-3</v>
      </c>
      <c r="D1091" s="24">
        <f t="shared" si="50"/>
        <v>0.99761624732128429</v>
      </c>
      <c r="E1091" s="24">
        <f t="shared" si="51"/>
        <v>1.5921397927060812</v>
      </c>
    </row>
    <row r="1092" spans="1:5" ht="15" customHeight="1" x14ac:dyDescent="0.2">
      <c r="A1092" s="3">
        <f>'Stocks Returns'!A1088</f>
        <v>43818</v>
      </c>
      <c r="B1092" s="5">
        <f>SUMPRODUCT('Stocks Returns'!B1088:E1088,$H$10:$K$10)</f>
        <v>8.31803965440398E-3</v>
      </c>
      <c r="C1092" s="5">
        <f t="shared" si="49"/>
        <v>-8.31803965440398E-3</v>
      </c>
      <c r="D1092" s="24">
        <f t="shared" si="50"/>
        <v>1.0055734338620819</v>
      </c>
      <c r="E1092" s="24">
        <f t="shared" si="51"/>
        <v>1.6000459681915038</v>
      </c>
    </row>
    <row r="1093" spans="1:5" ht="15" customHeight="1" x14ac:dyDescent="0.2">
      <c r="A1093" s="3">
        <f>'Stocks Returns'!A1089</f>
        <v>43819</v>
      </c>
      <c r="B1093" s="5">
        <f>SUMPRODUCT('Stocks Returns'!B1089:E1089,$H$10:$K$10)</f>
        <v>9.7237523768280154E-3</v>
      </c>
      <c r="C1093" s="5">
        <f t="shared" si="49"/>
        <v>-9.7237523768280154E-3</v>
      </c>
      <c r="D1093" s="24">
        <f t="shared" si="50"/>
        <v>1.0065096385352164</v>
      </c>
      <c r="E1093" s="24">
        <f t="shared" si="51"/>
        <v>1.6009594111098071</v>
      </c>
    </row>
    <row r="1094" spans="1:5" ht="15" customHeight="1" x14ac:dyDescent="0.2">
      <c r="A1094" s="3">
        <f>'Stocks Returns'!A1090</f>
        <v>43822</v>
      </c>
      <c r="B1094" s="5">
        <f>SUMPRODUCT('Stocks Returns'!B1090:E1090,$H$10:$K$10)</f>
        <v>-3.8758012962456698E-3</v>
      </c>
      <c r="C1094" s="5">
        <f t="shared" ref="C1094:C1157" si="52">-B1094</f>
        <v>3.8758012962456698E-3</v>
      </c>
      <c r="D1094" s="24">
        <f t="shared" ref="D1094:D1157" si="53">1+$H$13+$H$19*(B1094-$H$13)</f>
        <v>0.99745233578894932</v>
      </c>
      <c r="E1094" s="24">
        <f t="shared" ref="E1094:E1157" si="54">$H$22*D1094-$H$23*D1094^2-LN(1+$H$24*EXP(1-D1094^3))</f>
        <v>1.5919742685250173</v>
      </c>
    </row>
    <row r="1095" spans="1:5" ht="15" customHeight="1" x14ac:dyDescent="0.2">
      <c r="A1095" s="3">
        <f>'Stocks Returns'!A1091</f>
        <v>43823</v>
      </c>
      <c r="B1095" s="5">
        <f>SUMPRODUCT('Stocks Returns'!B1091:E1091,$H$10:$K$10)</f>
        <v>2.3662260884976028E-3</v>
      </c>
      <c r="C1095" s="5">
        <f t="shared" si="52"/>
        <v>-2.3662260884976028E-3</v>
      </c>
      <c r="D1095" s="24">
        <f t="shared" si="53"/>
        <v>1.0016095260271882</v>
      </c>
      <c r="E1095" s="24">
        <f t="shared" si="54"/>
        <v>1.5961392312087168</v>
      </c>
    </row>
    <row r="1096" spans="1:5" ht="15" customHeight="1" x14ac:dyDescent="0.2">
      <c r="A1096" s="3">
        <f>'Stocks Returns'!A1092</f>
        <v>43824</v>
      </c>
      <c r="B1096" s="5">
        <f>SUMPRODUCT('Stocks Returns'!B1092:E1092,$H$10:$K$10)</f>
        <v>0</v>
      </c>
      <c r="C1096" s="5">
        <f t="shared" si="52"/>
        <v>0</v>
      </c>
      <c r="D1096" s="24">
        <f t="shared" si="53"/>
        <v>1.000033619452249</v>
      </c>
      <c r="E1096" s="24">
        <f t="shared" si="54"/>
        <v>1.5945685090834987</v>
      </c>
    </row>
    <row r="1097" spans="1:5" ht="15" customHeight="1" x14ac:dyDescent="0.2">
      <c r="A1097" s="3">
        <f>'Stocks Returns'!A1093</f>
        <v>43825</v>
      </c>
      <c r="B1097" s="5">
        <f>SUMPRODUCT('Stocks Returns'!B1093:E1093,$H$10:$K$10)</f>
        <v>8.4638948572862954E-3</v>
      </c>
      <c r="C1097" s="5">
        <f t="shared" si="52"/>
        <v>-8.4638948572862954E-3</v>
      </c>
      <c r="D1097" s="24">
        <f t="shared" si="53"/>
        <v>1.0056705734272016</v>
      </c>
      <c r="E1097" s="24">
        <f t="shared" si="54"/>
        <v>1.6001409109711511</v>
      </c>
    </row>
    <row r="1098" spans="1:5" ht="15" customHeight="1" x14ac:dyDescent="0.2">
      <c r="A1098" s="3">
        <f>'Stocks Returns'!A1094</f>
        <v>43826</v>
      </c>
      <c r="B1098" s="5">
        <f>SUMPRODUCT('Stocks Returns'!B1094:E1094,$H$10:$K$10)</f>
        <v>5.079300867317242E-4</v>
      </c>
      <c r="C1098" s="5">
        <f t="shared" si="52"/>
        <v>-5.079300867317242E-4</v>
      </c>
      <c r="D1098" s="24">
        <f t="shared" si="53"/>
        <v>1.0003719008900123</v>
      </c>
      <c r="E1098" s="24">
        <f t="shared" si="54"/>
        <v>1.5949065160927125</v>
      </c>
    </row>
    <row r="1099" spans="1:5" ht="15" customHeight="1" x14ac:dyDescent="0.2">
      <c r="A1099" s="3">
        <f>'Stocks Returns'!A1095</f>
        <v>43829</v>
      </c>
      <c r="B1099" s="5">
        <f>SUMPRODUCT('Stocks Returns'!B1095:E1095,$H$10:$K$10)</f>
        <v>-7.7716136769721399E-3</v>
      </c>
      <c r="C1099" s="5">
        <f t="shared" si="52"/>
        <v>7.7716136769721399E-3</v>
      </c>
      <c r="D1099" s="24">
        <f t="shared" si="53"/>
        <v>0.99485772474338541</v>
      </c>
      <c r="E1099" s="24">
        <f t="shared" si="54"/>
        <v>1.5893399116520543</v>
      </c>
    </row>
    <row r="1100" spans="1:5" ht="15" customHeight="1" x14ac:dyDescent="0.2">
      <c r="A1100" s="3">
        <f>'Stocks Returns'!A1096</f>
        <v>43830</v>
      </c>
      <c r="B1100" s="5">
        <f>SUMPRODUCT('Stocks Returns'!B1096:E1096,$H$10:$K$10)</f>
        <v>-8.8235168743683182E-6</v>
      </c>
      <c r="C1100" s="5">
        <f t="shared" si="52"/>
        <v>8.8235168743683182E-6</v>
      </c>
      <c r="D1100" s="24">
        <f t="shared" si="53"/>
        <v>1.0000277429900106</v>
      </c>
      <c r="E1100" s="24">
        <f t="shared" si="54"/>
        <v>1.5945626333424709</v>
      </c>
    </row>
    <row r="1101" spans="1:5" ht="15" customHeight="1" x14ac:dyDescent="0.2">
      <c r="A1101" s="3">
        <f>'Stocks Returns'!A1097</f>
        <v>43831</v>
      </c>
      <c r="B1101" s="5">
        <f>SUMPRODUCT('Stocks Returns'!B1097:E1097,$H$10:$K$10)</f>
        <v>0</v>
      </c>
      <c r="C1101" s="5">
        <f t="shared" si="52"/>
        <v>0</v>
      </c>
      <c r="D1101" s="24">
        <f t="shared" si="53"/>
        <v>1.000033619452249</v>
      </c>
      <c r="E1101" s="24">
        <f t="shared" si="54"/>
        <v>1.5945685090834987</v>
      </c>
    </row>
    <row r="1102" spans="1:5" ht="15" customHeight="1" x14ac:dyDescent="0.2">
      <c r="A1102" s="3">
        <f>'Stocks Returns'!A1098</f>
        <v>43832</v>
      </c>
      <c r="B1102" s="5">
        <f>SUMPRODUCT('Stocks Returns'!B1098:E1098,$H$10:$K$10)</f>
        <v>1.8479790312361886E-2</v>
      </c>
      <c r="C1102" s="5">
        <f t="shared" si="52"/>
        <v>-1.8479790312361886E-2</v>
      </c>
      <c r="D1102" s="24">
        <f t="shared" si="53"/>
        <v>1.0123411598002818</v>
      </c>
      <c r="E1102" s="24">
        <f t="shared" si="54"/>
        <v>1.6065689278392545</v>
      </c>
    </row>
    <row r="1103" spans="1:5" ht="15" customHeight="1" x14ac:dyDescent="0.2">
      <c r="A1103" s="3">
        <f>'Stocks Returns'!A1099</f>
        <v>43833</v>
      </c>
      <c r="B1103" s="5">
        <f>SUMPRODUCT('Stocks Returns'!B1099:E1099,$H$10:$K$10)</f>
        <v>-9.764509389304999E-3</v>
      </c>
      <c r="C1103" s="5">
        <f t="shared" si="52"/>
        <v>9.764509389304999E-3</v>
      </c>
      <c r="D1103" s="24">
        <f t="shared" si="53"/>
        <v>0.99353045619897173</v>
      </c>
      <c r="E1103" s="24">
        <f t="shared" si="54"/>
        <v>1.5879819983945833</v>
      </c>
    </row>
    <row r="1104" spans="1:5" ht="15" customHeight="1" x14ac:dyDescent="0.2">
      <c r="A1104" s="3">
        <f>'Stocks Returns'!A1100</f>
        <v>43836</v>
      </c>
      <c r="B1104" s="5">
        <f>SUMPRODUCT('Stocks Returns'!B1100:E1100,$H$10:$K$10)</f>
        <v>-3.7413553691406807E-3</v>
      </c>
      <c r="C1104" s="5">
        <f t="shared" si="52"/>
        <v>3.7413553691406807E-3</v>
      </c>
      <c r="D1104" s="24">
        <f t="shared" si="53"/>
        <v>0.99754187677640116</v>
      </c>
      <c r="E1104" s="24">
        <f t="shared" si="54"/>
        <v>1.5920647037171851</v>
      </c>
    </row>
    <row r="1105" spans="1:5" ht="15" customHeight="1" x14ac:dyDescent="0.2">
      <c r="A1105" s="3">
        <f>'Stocks Returns'!A1101</f>
        <v>43837</v>
      </c>
      <c r="B1105" s="5">
        <f>SUMPRODUCT('Stocks Returns'!B1101:E1101,$H$10:$K$10)</f>
        <v>6.3934141431799298E-3</v>
      </c>
      <c r="C1105" s="5">
        <f t="shared" si="52"/>
        <v>-6.3934141431799298E-3</v>
      </c>
      <c r="D1105" s="24">
        <f t="shared" si="53"/>
        <v>1.0042916332716068</v>
      </c>
      <c r="E1105" s="24">
        <f t="shared" si="54"/>
        <v>1.5987895834001598</v>
      </c>
    </row>
    <row r="1106" spans="1:5" ht="15" customHeight="1" x14ac:dyDescent="0.2">
      <c r="A1106" s="3">
        <f>'Stocks Returns'!A1102</f>
        <v>43838</v>
      </c>
      <c r="B1106" s="5">
        <f>SUMPRODUCT('Stocks Returns'!B1102:E1102,$H$10:$K$10)</f>
        <v>1.3261234789342281E-2</v>
      </c>
      <c r="C1106" s="5">
        <f t="shared" si="52"/>
        <v>-1.3261234789342281E-2</v>
      </c>
      <c r="D1106" s="24">
        <f t="shared" si="53"/>
        <v>1.0088656018219508</v>
      </c>
      <c r="E1106" s="24">
        <f t="shared" si="54"/>
        <v>1.6032423643246354</v>
      </c>
    </row>
    <row r="1107" spans="1:5" ht="15" customHeight="1" x14ac:dyDescent="0.2">
      <c r="A1107" s="3">
        <f>'Stocks Returns'!A1103</f>
        <v>43839</v>
      </c>
      <c r="B1107" s="5">
        <f>SUMPRODUCT('Stocks Returns'!B1103:E1103,$H$10:$K$10)</f>
        <v>7.2531838705951826E-3</v>
      </c>
      <c r="C1107" s="5">
        <f t="shared" si="52"/>
        <v>-7.2531838705951826E-3</v>
      </c>
      <c r="D1107" s="24">
        <f t="shared" si="53"/>
        <v>1.0048642399100653</v>
      </c>
      <c r="E1107" s="24">
        <f t="shared" si="54"/>
        <v>1.5993516564567702</v>
      </c>
    </row>
    <row r="1108" spans="1:5" ht="15" customHeight="1" x14ac:dyDescent="0.2">
      <c r="A1108" s="3">
        <f>'Stocks Returns'!A1104</f>
        <v>43840</v>
      </c>
      <c r="B1108" s="5">
        <f>SUMPRODUCT('Stocks Returns'!B1104:E1104,$H$10:$K$10)</f>
        <v>2.9411581349886654E-3</v>
      </c>
      <c r="C1108" s="5">
        <f t="shared" si="52"/>
        <v>-2.9411581349886654E-3</v>
      </c>
      <c r="D1108" s="24">
        <f t="shared" si="53"/>
        <v>1.0019924307701513</v>
      </c>
      <c r="E1108" s="24">
        <f t="shared" si="54"/>
        <v>1.596519372548701</v>
      </c>
    </row>
    <row r="1109" spans="1:5" ht="15" customHeight="1" x14ac:dyDescent="0.2">
      <c r="A1109" s="3">
        <f>'Stocks Returns'!A1105</f>
        <v>43843</v>
      </c>
      <c r="B1109" s="5">
        <f>SUMPRODUCT('Stocks Returns'!B1105:E1105,$H$10:$K$10)</f>
        <v>7.4518932287292493E-3</v>
      </c>
      <c r="C1109" s="5">
        <f t="shared" si="52"/>
        <v>-7.4518932287292493E-3</v>
      </c>
      <c r="D1109" s="24">
        <f t="shared" si="53"/>
        <v>1.0049965803425827</v>
      </c>
      <c r="E1109" s="24">
        <f t="shared" si="54"/>
        <v>1.5994813740239726</v>
      </c>
    </row>
    <row r="1110" spans="1:5" ht="15" customHeight="1" x14ac:dyDescent="0.2">
      <c r="A1110" s="3">
        <f>'Stocks Returns'!A1106</f>
        <v>43844</v>
      </c>
      <c r="B1110" s="5">
        <f>SUMPRODUCT('Stocks Returns'!B1106:E1106,$H$10:$K$10)</f>
        <v>1.9385078627957109E-3</v>
      </c>
      <c r="C1110" s="5">
        <f t="shared" si="52"/>
        <v>-1.9385078627957109E-3</v>
      </c>
      <c r="D1110" s="24">
        <f t="shared" si="53"/>
        <v>1.0013246656888708</v>
      </c>
      <c r="E1110" s="24">
        <f t="shared" si="54"/>
        <v>1.5958560450017978</v>
      </c>
    </row>
    <row r="1111" spans="1:5" ht="15" customHeight="1" x14ac:dyDescent="0.2">
      <c r="A1111" s="3">
        <f>'Stocks Returns'!A1107</f>
        <v>43845</v>
      </c>
      <c r="B1111" s="5">
        <f>SUMPRODUCT('Stocks Returns'!B1107:E1107,$H$10:$K$10)</f>
        <v>1.3660739222794385E-2</v>
      </c>
      <c r="C1111" s="5">
        <f t="shared" si="52"/>
        <v>-1.3660739222794385E-2</v>
      </c>
      <c r="D1111" s="24">
        <f t="shared" si="53"/>
        <v>1.0091316717746299</v>
      </c>
      <c r="E1111" s="24">
        <f t="shared" si="54"/>
        <v>1.6034987707123127</v>
      </c>
    </row>
    <row r="1112" spans="1:5" ht="15" customHeight="1" x14ac:dyDescent="0.2">
      <c r="A1112" s="3">
        <f>'Stocks Returns'!A1108</f>
        <v>43846</v>
      </c>
      <c r="B1112" s="5">
        <f>SUMPRODUCT('Stocks Returns'!B1108:E1108,$H$10:$K$10)</f>
        <v>6.5034486758432349E-3</v>
      </c>
      <c r="C1112" s="5">
        <f t="shared" si="52"/>
        <v>-6.5034486758432349E-3</v>
      </c>
      <c r="D1112" s="24">
        <f t="shared" si="53"/>
        <v>1.0043649162703605</v>
      </c>
      <c r="E1112" s="24">
        <f t="shared" si="54"/>
        <v>1.5988615921417186</v>
      </c>
    </row>
    <row r="1113" spans="1:5" ht="15" customHeight="1" x14ac:dyDescent="0.2">
      <c r="A1113" s="3">
        <f>'Stocks Returns'!A1109</f>
        <v>43847</v>
      </c>
      <c r="B1113" s="5">
        <f>SUMPRODUCT('Stocks Returns'!B1109:E1109,$H$10:$K$10)</f>
        <v>1.6945902366868593E-2</v>
      </c>
      <c r="C1113" s="5">
        <f t="shared" si="52"/>
        <v>-1.6945902366868593E-2</v>
      </c>
      <c r="D1113" s="24">
        <f t="shared" si="53"/>
        <v>1.0113195904285834</v>
      </c>
      <c r="E1113" s="24">
        <f t="shared" si="54"/>
        <v>1.6055962756048121</v>
      </c>
    </row>
    <row r="1114" spans="1:5" ht="15" customHeight="1" x14ac:dyDescent="0.2">
      <c r="A1114" s="3">
        <f>'Stocks Returns'!A1110</f>
        <v>43850</v>
      </c>
      <c r="B1114" s="5">
        <f>SUMPRODUCT('Stocks Returns'!B1110:E1110,$H$10:$K$10)</f>
        <v>0</v>
      </c>
      <c r="C1114" s="5">
        <f t="shared" si="52"/>
        <v>0</v>
      </c>
      <c r="D1114" s="24">
        <f t="shared" si="53"/>
        <v>1.000033619452249</v>
      </c>
      <c r="E1114" s="24">
        <f t="shared" si="54"/>
        <v>1.5945685090834987</v>
      </c>
    </row>
    <row r="1115" spans="1:5" ht="15" customHeight="1" x14ac:dyDescent="0.2">
      <c r="A1115" s="3">
        <f>'Stocks Returns'!A1111</f>
        <v>43851</v>
      </c>
      <c r="B1115" s="5">
        <f>SUMPRODUCT('Stocks Returns'!B1111:E1111,$H$10:$K$10)</f>
        <v>1.0811925878248934E-2</v>
      </c>
      <c r="C1115" s="5">
        <f t="shared" si="52"/>
        <v>-1.0811925878248934E-2</v>
      </c>
      <c r="D1115" s="24">
        <f t="shared" si="53"/>
        <v>1.0072343620871627</v>
      </c>
      <c r="E1115" s="24">
        <f t="shared" si="54"/>
        <v>1.6016640760530001</v>
      </c>
    </row>
    <row r="1116" spans="1:5" ht="15" customHeight="1" x14ac:dyDescent="0.2">
      <c r="A1116" s="3">
        <f>'Stocks Returns'!A1112</f>
        <v>43852</v>
      </c>
      <c r="B1116" s="5">
        <f>SUMPRODUCT('Stocks Returns'!B1112:E1112,$H$10:$K$10)</f>
        <v>2.6800562074106907E-3</v>
      </c>
      <c r="C1116" s="5">
        <f t="shared" si="52"/>
        <v>-2.6800562074106907E-3</v>
      </c>
      <c r="D1116" s="24">
        <f t="shared" si="53"/>
        <v>1.0018185368863843</v>
      </c>
      <c r="E1116" s="24">
        <f t="shared" si="54"/>
        <v>1.5963468066021564</v>
      </c>
    </row>
    <row r="1117" spans="1:5" ht="15" customHeight="1" x14ac:dyDescent="0.2">
      <c r="A1117" s="3">
        <f>'Stocks Returns'!A1113</f>
        <v>43853</v>
      </c>
      <c r="B1117" s="5">
        <f>SUMPRODUCT('Stocks Returns'!B1113:E1113,$H$10:$K$10)</f>
        <v>-4.6875212559783054E-3</v>
      </c>
      <c r="C1117" s="5">
        <f t="shared" si="52"/>
        <v>4.6875212559783054E-3</v>
      </c>
      <c r="D1117" s="24">
        <f t="shared" si="53"/>
        <v>0.9969117302957673</v>
      </c>
      <c r="E1117" s="24">
        <f t="shared" si="54"/>
        <v>1.5914275866018979</v>
      </c>
    </row>
    <row r="1118" spans="1:5" ht="15" customHeight="1" x14ac:dyDescent="0.2">
      <c r="A1118" s="3">
        <f>'Stocks Returns'!A1114</f>
        <v>43854</v>
      </c>
      <c r="B1118" s="5">
        <f>SUMPRODUCT('Stocks Returns'!B1114:E1114,$H$10:$K$10)</f>
        <v>-9.978828072930386E-3</v>
      </c>
      <c r="C1118" s="5">
        <f t="shared" si="52"/>
        <v>9.978828072930386E-3</v>
      </c>
      <c r="D1118" s="24">
        <f t="shared" si="53"/>
        <v>0.99338771995567732</v>
      </c>
      <c r="E1118" s="24">
        <f t="shared" si="54"/>
        <v>1.5878355520100991</v>
      </c>
    </row>
    <row r="1119" spans="1:5" ht="15" customHeight="1" x14ac:dyDescent="0.2">
      <c r="A1119" s="3">
        <f>'Stocks Returns'!A1115</f>
        <v>43857</v>
      </c>
      <c r="B1119" s="5">
        <f>SUMPRODUCT('Stocks Returns'!B1115:E1115,$H$10:$K$10)</f>
        <v>-1.9178098690690322E-2</v>
      </c>
      <c r="C1119" s="5">
        <f t="shared" si="52"/>
        <v>1.9178098690690322E-2</v>
      </c>
      <c r="D1119" s="24">
        <f t="shared" si="53"/>
        <v>0.98726100572424913</v>
      </c>
      <c r="E1119" s="24">
        <f t="shared" si="54"/>
        <v>1.581474078635676</v>
      </c>
    </row>
    <row r="1120" spans="1:5" ht="15" customHeight="1" x14ac:dyDescent="0.2">
      <c r="A1120" s="3">
        <f>'Stocks Returns'!A1116</f>
        <v>43858</v>
      </c>
      <c r="B1120" s="5">
        <f>SUMPRODUCT('Stocks Returns'!B1116:E1116,$H$10:$K$10)</f>
        <v>6.5412052397409272E-3</v>
      </c>
      <c r="C1120" s="5">
        <f t="shared" si="52"/>
        <v>-6.5412052397409272E-3</v>
      </c>
      <c r="D1120" s="24">
        <f t="shared" si="53"/>
        <v>1.0043900621419164</v>
      </c>
      <c r="E1120" s="24">
        <f t="shared" si="54"/>
        <v>1.598886295779272</v>
      </c>
    </row>
    <row r="1121" spans="1:5" ht="15" customHeight="1" x14ac:dyDescent="0.2">
      <c r="A1121" s="3">
        <f>'Stocks Returns'!A1117</f>
        <v>43859</v>
      </c>
      <c r="B1121" s="5">
        <f>SUMPRODUCT('Stocks Returns'!B1117:E1117,$H$10:$K$10)</f>
        <v>6.4612589655382189E-3</v>
      </c>
      <c r="C1121" s="5">
        <f t="shared" si="52"/>
        <v>-6.4612589655382189E-3</v>
      </c>
      <c r="D1121" s="24">
        <f t="shared" si="53"/>
        <v>1.0043368179232974</v>
      </c>
      <c r="E1121" s="24">
        <f t="shared" si="54"/>
        <v>1.598833984934755</v>
      </c>
    </row>
    <row r="1122" spans="1:5" ht="15" customHeight="1" x14ac:dyDescent="0.2">
      <c r="A1122" s="3">
        <f>'Stocks Returns'!A1118</f>
        <v>43860</v>
      </c>
      <c r="B1122" s="5">
        <f>SUMPRODUCT('Stocks Returns'!B1118:E1118,$H$10:$K$10)</f>
        <v>1.3095676836949104E-2</v>
      </c>
      <c r="C1122" s="5">
        <f t="shared" si="52"/>
        <v>-1.3095676836949104E-2</v>
      </c>
      <c r="D1122" s="24">
        <f t="shared" si="53"/>
        <v>1.008755340225657</v>
      </c>
      <c r="E1122" s="24">
        <f t="shared" si="54"/>
        <v>1.6031360229120764</v>
      </c>
    </row>
    <row r="1123" spans="1:5" ht="15" customHeight="1" x14ac:dyDescent="0.2">
      <c r="A1123" s="3">
        <f>'Stocks Returns'!A1119</f>
        <v>43861</v>
      </c>
      <c r="B1123" s="5">
        <f>SUMPRODUCT('Stocks Returns'!B1119:E1119,$H$10:$K$10)</f>
        <v>-4.3833431293937505E-2</v>
      </c>
      <c r="C1123" s="5">
        <f t="shared" si="52"/>
        <v>4.3833431293937505E-2</v>
      </c>
      <c r="D1123" s="24">
        <f t="shared" si="53"/>
        <v>0.97084055421048654</v>
      </c>
      <c r="E1123" s="24">
        <f t="shared" si="54"/>
        <v>1.5637076273207122</v>
      </c>
    </row>
    <row r="1124" spans="1:5" ht="15" customHeight="1" x14ac:dyDescent="0.2">
      <c r="A1124" s="3">
        <f>'Stocks Returns'!A1120</f>
        <v>43864</v>
      </c>
      <c r="B1124" s="5">
        <f>SUMPRODUCT('Stocks Returns'!B1120:E1120,$H$10:$K$10)</f>
        <v>8.1424501383145532E-3</v>
      </c>
      <c r="C1124" s="5">
        <f t="shared" si="52"/>
        <v>-8.1424501383145532E-3</v>
      </c>
      <c r="D1124" s="24">
        <f t="shared" si="53"/>
        <v>1.0054564912443664</v>
      </c>
      <c r="E1124" s="24">
        <f t="shared" si="54"/>
        <v>1.5999316195700277</v>
      </c>
    </row>
    <row r="1125" spans="1:5" ht="15" customHeight="1" x14ac:dyDescent="0.2">
      <c r="A1125" s="3">
        <f>'Stocks Returns'!A1121</f>
        <v>43865</v>
      </c>
      <c r="B1125" s="5">
        <f>SUMPRODUCT('Stocks Returns'!B1121:E1121,$H$10:$K$10)</f>
        <v>1.7445636034233963E-2</v>
      </c>
      <c r="C1125" s="5">
        <f t="shared" si="52"/>
        <v>-1.7445636034233963E-2</v>
      </c>
      <c r="D1125" s="24">
        <f t="shared" si="53"/>
        <v>1.0116524130510487</v>
      </c>
      <c r="E1125" s="24">
        <f t="shared" si="54"/>
        <v>1.605913630576175</v>
      </c>
    </row>
    <row r="1126" spans="1:5" ht="15" customHeight="1" x14ac:dyDescent="0.2">
      <c r="A1126" s="3">
        <f>'Stocks Returns'!A1122</f>
        <v>43866</v>
      </c>
      <c r="B1126" s="5">
        <f>SUMPRODUCT('Stocks Returns'!B1122:E1122,$H$10:$K$10)</f>
        <v>5.4556349342394332E-3</v>
      </c>
      <c r="C1126" s="5">
        <f t="shared" si="52"/>
        <v>-5.4556349342394332E-3</v>
      </c>
      <c r="D1126" s="24">
        <f t="shared" si="53"/>
        <v>1.0036670723184524</v>
      </c>
      <c r="E1126" s="24">
        <f t="shared" si="54"/>
        <v>1.5981750035468938</v>
      </c>
    </row>
    <row r="1127" spans="1:5" ht="15" customHeight="1" x14ac:dyDescent="0.2">
      <c r="A1127" s="3">
        <f>'Stocks Returns'!A1123</f>
        <v>43867</v>
      </c>
      <c r="B1127" s="5">
        <f>SUMPRODUCT('Stocks Returns'!B1123:E1123,$H$10:$K$10)</f>
        <v>9.5130221753170468E-4</v>
      </c>
      <c r="C1127" s="5">
        <f t="shared" si="52"/>
        <v>-9.5130221753170468E-4</v>
      </c>
      <c r="D1127" s="24">
        <f t="shared" si="53"/>
        <v>1.000667186729125</v>
      </c>
      <c r="E1127" s="24">
        <f t="shared" si="54"/>
        <v>1.5952011879486283</v>
      </c>
    </row>
    <row r="1128" spans="1:5" ht="15" customHeight="1" x14ac:dyDescent="0.2">
      <c r="A1128" s="3">
        <f>'Stocks Returns'!A1124</f>
        <v>43868</v>
      </c>
      <c r="B1128" s="5">
        <f>SUMPRODUCT('Stocks Returns'!B1124:E1124,$H$10:$K$10)</f>
        <v>-3.9974246543815362E-3</v>
      </c>
      <c r="C1128" s="5">
        <f t="shared" si="52"/>
        <v>3.9974246543815362E-3</v>
      </c>
      <c r="D1128" s="24">
        <f t="shared" si="53"/>
        <v>0.99737133463243077</v>
      </c>
      <c r="E1128" s="24">
        <f t="shared" si="54"/>
        <v>1.5918924309593205</v>
      </c>
    </row>
    <row r="1129" spans="1:5" ht="15" customHeight="1" x14ac:dyDescent="0.2">
      <c r="A1129" s="3">
        <f>'Stocks Returns'!A1125</f>
        <v>43871</v>
      </c>
      <c r="B1129" s="5">
        <f>SUMPRODUCT('Stocks Returns'!B1125:E1125,$H$10:$K$10)</f>
        <v>1.6320014729147139E-2</v>
      </c>
      <c r="C1129" s="5">
        <f t="shared" si="52"/>
        <v>-1.6320014729147139E-2</v>
      </c>
      <c r="D1129" s="24">
        <f t="shared" si="53"/>
        <v>1.010902749261861</v>
      </c>
      <c r="E1129" s="24">
        <f t="shared" si="54"/>
        <v>1.6051981675916236</v>
      </c>
    </row>
    <row r="1130" spans="1:5" ht="15" customHeight="1" x14ac:dyDescent="0.2">
      <c r="A1130" s="3">
        <f>'Stocks Returns'!A1126</f>
        <v>43872</v>
      </c>
      <c r="B1130" s="5">
        <f>SUMPRODUCT('Stocks Returns'!B1126:E1126,$H$10:$K$10)</f>
        <v>-7.8118374676358739E-3</v>
      </c>
      <c r="C1130" s="5">
        <f t="shared" si="52"/>
        <v>7.8118374676358739E-3</v>
      </c>
      <c r="D1130" s="24">
        <f t="shared" si="53"/>
        <v>0.99483093569880343</v>
      </c>
      <c r="E1130" s="24">
        <f t="shared" si="54"/>
        <v>1.5893125729876676</v>
      </c>
    </row>
    <row r="1131" spans="1:5" ht="15" customHeight="1" x14ac:dyDescent="0.2">
      <c r="A1131" s="3">
        <f>'Stocks Returns'!A1127</f>
        <v>43873</v>
      </c>
      <c r="B1131" s="5">
        <f>SUMPRODUCT('Stocks Returns'!B1127:E1127,$H$10:$K$10)</f>
        <v>1.5938042434834345E-2</v>
      </c>
      <c r="C1131" s="5">
        <f t="shared" si="52"/>
        <v>-1.5938042434834345E-2</v>
      </c>
      <c r="D1131" s="24">
        <f t="shared" si="53"/>
        <v>1.0106483557138486</v>
      </c>
      <c r="E1131" s="24">
        <f t="shared" si="54"/>
        <v>1.6049548576322779</v>
      </c>
    </row>
    <row r="1132" spans="1:5" ht="15" customHeight="1" x14ac:dyDescent="0.2">
      <c r="A1132" s="3">
        <f>'Stocks Returns'!A1128</f>
        <v>43874</v>
      </c>
      <c r="B1132" s="5">
        <f>SUMPRODUCT('Stocks Returns'!B1128:E1128,$H$10:$K$10)</f>
        <v>6.2351804500810314E-4</v>
      </c>
      <c r="C1132" s="5">
        <f t="shared" si="52"/>
        <v>-6.2351804500810314E-4</v>
      </c>
      <c r="D1132" s="24">
        <f t="shared" si="53"/>
        <v>1.0004488824702242</v>
      </c>
      <c r="E1132" s="24">
        <f t="shared" si="54"/>
        <v>1.5949833712505017</v>
      </c>
    </row>
    <row r="1133" spans="1:5" ht="15" customHeight="1" x14ac:dyDescent="0.2">
      <c r="A1133" s="3">
        <f>'Stocks Returns'!A1129</f>
        <v>43875</v>
      </c>
      <c r="B1133" s="5">
        <f>SUMPRODUCT('Stocks Returns'!B1129:E1129,$H$10:$K$10)</f>
        <v>1.094323180569628E-2</v>
      </c>
      <c r="C1133" s="5">
        <f t="shared" si="52"/>
        <v>-1.094323180569628E-2</v>
      </c>
      <c r="D1133" s="24">
        <f t="shared" si="53"/>
        <v>1.0073218118348426</v>
      </c>
      <c r="E1133" s="24">
        <f t="shared" si="54"/>
        <v>1.6017489613495002</v>
      </c>
    </row>
    <row r="1134" spans="1:5" ht="15" customHeight="1" x14ac:dyDescent="0.2">
      <c r="A1134" s="3">
        <f>'Stocks Returns'!A1130</f>
        <v>43878</v>
      </c>
      <c r="B1134" s="5">
        <f>SUMPRODUCT('Stocks Returns'!B1130:E1130,$H$10:$K$10)</f>
        <v>0</v>
      </c>
      <c r="C1134" s="5">
        <f t="shared" si="52"/>
        <v>0</v>
      </c>
      <c r="D1134" s="24">
        <f t="shared" si="53"/>
        <v>1.000033619452249</v>
      </c>
      <c r="E1134" s="24">
        <f t="shared" si="54"/>
        <v>1.5945685090834987</v>
      </c>
    </row>
    <row r="1135" spans="1:5" ht="15" customHeight="1" x14ac:dyDescent="0.2">
      <c r="A1135" s="3">
        <f>'Stocks Returns'!A1131</f>
        <v>43879</v>
      </c>
      <c r="B1135" s="5">
        <f>SUMPRODUCT('Stocks Returns'!B1131:E1131,$H$10:$K$10)</f>
        <v>9.2312337978081929E-4</v>
      </c>
      <c r="C1135" s="5">
        <f t="shared" si="52"/>
        <v>-9.2312337978081929E-4</v>
      </c>
      <c r="D1135" s="24">
        <f t="shared" si="53"/>
        <v>1.0006484196231828</v>
      </c>
      <c r="E1135" s="24">
        <f t="shared" si="54"/>
        <v>1.5951824702554271</v>
      </c>
    </row>
    <row r="1136" spans="1:5" ht="15" customHeight="1" x14ac:dyDescent="0.2">
      <c r="A1136" s="3">
        <f>'Stocks Returns'!A1132</f>
        <v>43880</v>
      </c>
      <c r="B1136" s="5">
        <f>SUMPRODUCT('Stocks Returns'!B1132:E1132,$H$10:$K$10)</f>
        <v>1.2160633261540751E-2</v>
      </c>
      <c r="C1136" s="5">
        <f t="shared" si="52"/>
        <v>-1.2160633261540751E-2</v>
      </c>
      <c r="D1136" s="24">
        <f t="shared" si="53"/>
        <v>1.0081326012044349</v>
      </c>
      <c r="E1136" s="24">
        <f t="shared" si="54"/>
        <v>1.602534495741369</v>
      </c>
    </row>
    <row r="1137" spans="1:5" ht="15" customHeight="1" x14ac:dyDescent="0.2">
      <c r="A1137" s="3">
        <f>'Stocks Returns'!A1133</f>
        <v>43881</v>
      </c>
      <c r="B1137" s="5">
        <f>SUMPRODUCT('Stocks Returns'!B1133:E1133,$H$10:$K$10)</f>
        <v>-9.5838240122400747E-3</v>
      </c>
      <c r="C1137" s="5">
        <f t="shared" si="52"/>
        <v>9.5838240122400747E-3</v>
      </c>
      <c r="D1137" s="24">
        <f t="shared" si="53"/>
        <v>0.99365079266009704</v>
      </c>
      <c r="E1137" s="24">
        <f t="shared" si="54"/>
        <v>1.5881054002619308</v>
      </c>
    </row>
    <row r="1138" spans="1:5" ht="15" customHeight="1" x14ac:dyDescent="0.2">
      <c r="A1138" s="3">
        <f>'Stocks Returns'!A1134</f>
        <v>43882</v>
      </c>
      <c r="B1138" s="5">
        <f>SUMPRODUCT('Stocks Returns'!B1134:E1134,$H$10:$K$10)</f>
        <v>-1.4522271955170382E-2</v>
      </c>
      <c r="C1138" s="5">
        <f t="shared" si="52"/>
        <v>1.4522271955170382E-2</v>
      </c>
      <c r="D1138" s="24">
        <f t="shared" si="53"/>
        <v>0.99036178633010541</v>
      </c>
      <c r="E1138" s="24">
        <f t="shared" si="54"/>
        <v>1.5847120779753645</v>
      </c>
    </row>
    <row r="1139" spans="1:5" ht="15" customHeight="1" x14ac:dyDescent="0.2">
      <c r="A1139" s="3">
        <f>'Stocks Returns'!A1135</f>
        <v>43885</v>
      </c>
      <c r="B1139" s="5">
        <f>SUMPRODUCT('Stocks Returns'!B1135:E1135,$H$10:$K$10)</f>
        <v>-4.7872283829143658E-2</v>
      </c>
      <c r="C1139" s="5">
        <f t="shared" si="52"/>
        <v>4.7872283829143658E-2</v>
      </c>
      <c r="D1139" s="24">
        <f t="shared" si="53"/>
        <v>0.96815067842203928</v>
      </c>
      <c r="E1139" s="24">
        <f t="shared" si="54"/>
        <v>1.5606994144657333</v>
      </c>
    </row>
    <row r="1140" spans="1:5" ht="15" customHeight="1" x14ac:dyDescent="0.2">
      <c r="A1140" s="3">
        <f>'Stocks Returns'!A1136</f>
        <v>43886</v>
      </c>
      <c r="B1140" s="5">
        <f>SUMPRODUCT('Stocks Returns'!B1136:E1136,$H$10:$K$10)</f>
        <v>-4.9311419345569957E-2</v>
      </c>
      <c r="C1140" s="5">
        <f t="shared" si="52"/>
        <v>4.9311419345569957E-2</v>
      </c>
      <c r="D1140" s="24">
        <f t="shared" si="53"/>
        <v>0.96719221416809931</v>
      </c>
      <c r="E1140" s="24">
        <f t="shared" si="54"/>
        <v>1.5596209532393202</v>
      </c>
    </row>
    <row r="1141" spans="1:5" ht="15" customHeight="1" x14ac:dyDescent="0.2">
      <c r="A1141" s="3">
        <f>'Stocks Returns'!A1137</f>
        <v>43887</v>
      </c>
      <c r="B1141" s="5">
        <f>SUMPRODUCT('Stocks Returns'!B1137:E1137,$H$10:$K$10)</f>
        <v>-8.7111983544641766E-3</v>
      </c>
      <c r="C1141" s="5">
        <f t="shared" si="52"/>
        <v>8.7111983544641766E-3</v>
      </c>
      <c r="D1141" s="24">
        <f t="shared" si="53"/>
        <v>0.99423196134817571</v>
      </c>
      <c r="E1141" s="24">
        <f t="shared" si="54"/>
        <v>1.5887005681022981</v>
      </c>
    </row>
    <row r="1142" spans="1:5" ht="15" customHeight="1" x14ac:dyDescent="0.2">
      <c r="A1142" s="3">
        <f>'Stocks Returns'!A1138</f>
        <v>43888</v>
      </c>
      <c r="B1142" s="5">
        <f>SUMPRODUCT('Stocks Returns'!B1138:E1138,$H$10:$K$10)</f>
        <v>-4.0161926391824775E-2</v>
      </c>
      <c r="C1142" s="5">
        <f t="shared" si="52"/>
        <v>4.0161926391824775E-2</v>
      </c>
      <c r="D1142" s="24">
        <f t="shared" si="53"/>
        <v>0.97328577647529357</v>
      </c>
      <c r="E1142" s="24">
        <f t="shared" si="54"/>
        <v>1.5664185573934448</v>
      </c>
    </row>
    <row r="1143" spans="1:5" ht="15" customHeight="1" x14ac:dyDescent="0.2">
      <c r="A1143" s="3">
        <f>'Stocks Returns'!A1139</f>
        <v>43889</v>
      </c>
      <c r="B1143" s="5">
        <f>SUMPRODUCT('Stocks Returns'!B1139:E1139,$H$10:$K$10)</f>
        <v>9.6585622369492648E-3</v>
      </c>
      <c r="C1143" s="5">
        <f t="shared" si="52"/>
        <v>-9.6585622369492648E-3</v>
      </c>
      <c r="D1143" s="24">
        <f t="shared" si="53"/>
        <v>1.006466221902057</v>
      </c>
      <c r="E1143" s="24">
        <f t="shared" si="54"/>
        <v>1.6009171285424197</v>
      </c>
    </row>
    <row r="1144" spans="1:5" ht="15" customHeight="1" x14ac:dyDescent="0.2">
      <c r="A1144" s="3">
        <f>'Stocks Returns'!A1140</f>
        <v>43892</v>
      </c>
      <c r="B1144" s="5">
        <f>SUMPRODUCT('Stocks Returns'!B1140:E1140,$H$10:$K$10)</f>
        <v>5.7060717880739797E-2</v>
      </c>
      <c r="C1144" s="5">
        <f t="shared" si="52"/>
        <v>-5.7060717880739797E-2</v>
      </c>
      <c r="D1144" s="24">
        <f t="shared" si="53"/>
        <v>1.0380360575608216</v>
      </c>
      <c r="E1144" s="24">
        <f t="shared" si="54"/>
        <v>1.6296033398407721</v>
      </c>
    </row>
    <row r="1145" spans="1:5" ht="15" customHeight="1" x14ac:dyDescent="0.2">
      <c r="A1145" s="3">
        <f>'Stocks Returns'!A1141</f>
        <v>43893</v>
      </c>
      <c r="B1145" s="5">
        <f>SUMPRODUCT('Stocks Returns'!B1141:E1141,$H$10:$K$10)</f>
        <v>-3.7775625295955732E-2</v>
      </c>
      <c r="C1145" s="5">
        <f t="shared" si="52"/>
        <v>3.7775625295955732E-2</v>
      </c>
      <c r="D1145" s="24">
        <f t="shared" si="53"/>
        <v>0.97487505300514243</v>
      </c>
      <c r="E1145" s="24">
        <f t="shared" si="54"/>
        <v>1.5681683863754183</v>
      </c>
    </row>
    <row r="1146" spans="1:5" ht="15" customHeight="1" x14ac:dyDescent="0.2">
      <c r="A1146" s="3">
        <f>'Stocks Returns'!A1142</f>
        <v>43894</v>
      </c>
      <c r="B1146" s="5">
        <f>SUMPRODUCT('Stocks Returns'!B1142:E1142,$H$10:$K$10)</f>
        <v>4.5696023487630084E-2</v>
      </c>
      <c r="C1146" s="5">
        <f t="shared" si="52"/>
        <v>-4.5696023487630084E-2</v>
      </c>
      <c r="D1146" s="24">
        <f t="shared" si="53"/>
        <v>1.0304671710950106</v>
      </c>
      <c r="E1146" s="24">
        <f t="shared" si="54"/>
        <v>1.6231075371005954</v>
      </c>
    </row>
    <row r="1147" spans="1:5" ht="15" customHeight="1" x14ac:dyDescent="0.2">
      <c r="A1147" s="3">
        <f>'Stocks Returns'!A1143</f>
        <v>43895</v>
      </c>
      <c r="B1147" s="5">
        <f>SUMPRODUCT('Stocks Returns'!B1143:E1143,$H$10:$K$10)</f>
        <v>-3.9201997471799366E-2</v>
      </c>
      <c r="C1147" s="5">
        <f t="shared" si="52"/>
        <v>3.9201997471799366E-2</v>
      </c>
      <c r="D1147" s="24">
        <f t="shared" si="53"/>
        <v>0.97392508913603049</v>
      </c>
      <c r="E1147" s="24">
        <f t="shared" si="54"/>
        <v>1.567123607647334</v>
      </c>
    </row>
    <row r="1148" spans="1:5" ht="15" customHeight="1" x14ac:dyDescent="0.2">
      <c r="A1148" s="3">
        <f>'Stocks Returns'!A1144</f>
        <v>43896</v>
      </c>
      <c r="B1148" s="5">
        <f>SUMPRODUCT('Stocks Returns'!B1144:E1144,$H$10:$K$10)</f>
        <v>-1.4617912403069283E-2</v>
      </c>
      <c r="C1148" s="5">
        <f t="shared" si="52"/>
        <v>1.4617912403069283E-2</v>
      </c>
      <c r="D1148" s="24">
        <f t="shared" si="53"/>
        <v>0.99029808979180478</v>
      </c>
      <c r="E1148" s="24">
        <f t="shared" si="54"/>
        <v>1.5846459413644494</v>
      </c>
    </row>
    <row r="1149" spans="1:5" ht="15" customHeight="1" x14ac:dyDescent="0.2">
      <c r="A1149" s="3">
        <f>'Stocks Returns'!A1145</f>
        <v>43899</v>
      </c>
      <c r="B1149" s="5">
        <f>SUMPRODUCT('Stocks Returns'!B1145:E1145,$H$10:$K$10)</f>
        <v>-7.5873571435555912E-2</v>
      </c>
      <c r="C1149" s="5">
        <f t="shared" si="52"/>
        <v>7.5873571435555912E-2</v>
      </c>
      <c r="D1149" s="24">
        <f t="shared" si="53"/>
        <v>0.94950182087616863</v>
      </c>
      <c r="E1149" s="24">
        <f t="shared" si="54"/>
        <v>1.5391051280034498</v>
      </c>
    </row>
    <row r="1150" spans="1:5" ht="15" customHeight="1" x14ac:dyDescent="0.2">
      <c r="A1150" s="3">
        <f>'Stocks Returns'!A1146</f>
        <v>43900</v>
      </c>
      <c r="B1150" s="5">
        <f>SUMPRODUCT('Stocks Returns'!B1146:E1146,$H$10:$K$10)</f>
        <v>6.4190881860745022E-2</v>
      </c>
      <c r="C1150" s="5">
        <f t="shared" si="52"/>
        <v>-6.4190881860745022E-2</v>
      </c>
      <c r="D1150" s="24">
        <f t="shared" si="53"/>
        <v>1.042784746771505</v>
      </c>
      <c r="E1150" s="24">
        <f t="shared" si="54"/>
        <v>1.6335529596599128</v>
      </c>
    </row>
    <row r="1151" spans="1:5" ht="15" customHeight="1" x14ac:dyDescent="0.2">
      <c r="A1151" s="3">
        <f>'Stocks Returns'!A1147</f>
        <v>43901</v>
      </c>
      <c r="B1151" s="5">
        <f>SUMPRODUCT('Stocks Returns'!B1147:E1147,$H$10:$K$10)</f>
        <v>-5.8849158930600588E-2</v>
      </c>
      <c r="C1151" s="5">
        <f t="shared" si="52"/>
        <v>5.8849158930600588E-2</v>
      </c>
      <c r="D1151" s="24">
        <f t="shared" si="53"/>
        <v>0.96084007960446893</v>
      </c>
      <c r="E1151" s="24">
        <f t="shared" si="54"/>
        <v>1.5523869365917649</v>
      </c>
    </row>
    <row r="1152" spans="1:5" ht="15" customHeight="1" x14ac:dyDescent="0.2">
      <c r="A1152" s="3">
        <f>'Stocks Returns'!A1148</f>
        <v>43902</v>
      </c>
      <c r="B1152" s="5">
        <f>SUMPRODUCT('Stocks Returns'!B1148:E1148,$H$10:$K$10)</f>
        <v>-8.4331779015995839E-2</v>
      </c>
      <c r="C1152" s="5">
        <f t="shared" si="52"/>
        <v>8.4331779015995839E-2</v>
      </c>
      <c r="D1152" s="24">
        <f t="shared" si="53"/>
        <v>0.94386865462759562</v>
      </c>
      <c r="E1152" s="24">
        <f t="shared" si="54"/>
        <v>1.5323330162289088</v>
      </c>
    </row>
    <row r="1153" spans="1:5" ht="15" customHeight="1" x14ac:dyDescent="0.2">
      <c r="A1153" s="3">
        <f>'Stocks Returns'!A1149</f>
        <v>43903</v>
      </c>
      <c r="B1153" s="5">
        <f>SUMPRODUCT('Stocks Returns'!B1149:E1149,$H$10:$K$10)</f>
        <v>0.10154531946517525</v>
      </c>
      <c r="C1153" s="5">
        <f t="shared" si="52"/>
        <v>-0.10154531946517525</v>
      </c>
      <c r="D1153" s="24">
        <f t="shared" si="53"/>
        <v>1.0676628022160557</v>
      </c>
      <c r="E1153" s="24">
        <f t="shared" si="54"/>
        <v>1.6526215538111146</v>
      </c>
    </row>
    <row r="1154" spans="1:5" ht="15" customHeight="1" x14ac:dyDescent="0.2">
      <c r="A1154" s="3">
        <f>'Stocks Returns'!A1150</f>
        <v>43906</v>
      </c>
      <c r="B1154" s="5">
        <f>SUMPRODUCT('Stocks Returns'!B1150:E1150,$H$10:$K$10)</f>
        <v>-0.14421418757208232</v>
      </c>
      <c r="C1154" s="5">
        <f t="shared" si="52"/>
        <v>0.14421418757208232</v>
      </c>
      <c r="D1154" s="24">
        <f t="shared" si="53"/>
        <v>0.90398697052924204</v>
      </c>
      <c r="E1154" s="24">
        <f t="shared" si="54"/>
        <v>1.48121915934514</v>
      </c>
    </row>
    <row r="1155" spans="1:5" ht="15" customHeight="1" x14ac:dyDescent="0.2">
      <c r="A1155" s="3">
        <f>'Stocks Returns'!A1151</f>
        <v>43907</v>
      </c>
      <c r="B1155" s="5">
        <f>SUMPRODUCT('Stocks Returns'!B1151:E1151,$H$10:$K$10)</f>
        <v>4.9305476749635327E-2</v>
      </c>
      <c r="C1155" s="5">
        <f t="shared" si="52"/>
        <v>-4.9305476749635327E-2</v>
      </c>
      <c r="D1155" s="24">
        <f t="shared" si="53"/>
        <v>1.0328710669675061</v>
      </c>
      <c r="E1155" s="24">
        <f t="shared" si="54"/>
        <v>1.6251971578771085</v>
      </c>
    </row>
    <row r="1156" spans="1:5" ht="15" customHeight="1" x14ac:dyDescent="0.2">
      <c r="A1156" s="3">
        <f>'Stocks Returns'!A1152</f>
        <v>43908</v>
      </c>
      <c r="B1156" s="5">
        <f>SUMPRODUCT('Stocks Returns'!B1152:E1152,$H$10:$K$10)</f>
        <v>-6.13089850876882E-2</v>
      </c>
      <c r="C1156" s="5">
        <f t="shared" si="52"/>
        <v>6.13089850876882E-2</v>
      </c>
      <c r="D1156" s="24">
        <f t="shared" si="53"/>
        <v>0.95920183538384851</v>
      </c>
      <c r="E1156" s="24">
        <f t="shared" si="54"/>
        <v>1.5504969831069992</v>
      </c>
    </row>
    <row r="1157" spans="1:5" ht="15" customHeight="1" x14ac:dyDescent="0.2">
      <c r="A1157" s="3">
        <f>'Stocks Returns'!A1153</f>
        <v>43909</v>
      </c>
      <c r="B1157" s="5">
        <f>SUMPRODUCT('Stocks Returns'!B1153:E1153,$H$10:$K$10)</f>
        <v>2.7936451754069669E-2</v>
      </c>
      <c r="C1157" s="5">
        <f t="shared" si="52"/>
        <v>-2.7936451754069669E-2</v>
      </c>
      <c r="D1157" s="24">
        <f t="shared" si="53"/>
        <v>1.0186392963204594</v>
      </c>
      <c r="E1157" s="24">
        <f t="shared" si="54"/>
        <v>1.6124706601279399</v>
      </c>
    </row>
    <row r="1158" spans="1:5" ht="15" customHeight="1" x14ac:dyDescent="0.2">
      <c r="A1158" s="3">
        <f>'Stocks Returns'!A1154</f>
        <v>43910</v>
      </c>
      <c r="B1158" s="5">
        <f>SUMPRODUCT('Stocks Returns'!B1154:E1154,$H$10:$K$10)</f>
        <v>-3.2955095214449365E-2</v>
      </c>
      <c r="C1158" s="5">
        <f t="shared" ref="C1158:C1221" si="55">-B1158</f>
        <v>3.2955095214449365E-2</v>
      </c>
      <c r="D1158" s="24">
        <f t="shared" ref="D1158:D1221" si="56">1+$H$13+$H$19*(B1158-$H$13)</f>
        <v>0.97808552603942567</v>
      </c>
      <c r="E1158" s="24">
        <f t="shared" ref="E1158:E1221" si="57">$H$22*D1158-$H$23*D1158^2-LN(1+$H$24*EXP(1-D1158^3))</f>
        <v>1.571673858891296</v>
      </c>
    </row>
    <row r="1159" spans="1:5" ht="15" customHeight="1" x14ac:dyDescent="0.2">
      <c r="A1159" s="3">
        <f>'Stocks Returns'!A1155</f>
        <v>43913</v>
      </c>
      <c r="B1159" s="5">
        <f>SUMPRODUCT('Stocks Returns'!B1155:E1155,$H$10:$K$10)</f>
        <v>-5.2990299707762652E-2</v>
      </c>
      <c r="C1159" s="5">
        <f t="shared" si="55"/>
        <v>5.2990299707762652E-2</v>
      </c>
      <c r="D1159" s="24">
        <f t="shared" si="56"/>
        <v>0.96474207984687899</v>
      </c>
      <c r="E1159" s="24">
        <f t="shared" si="57"/>
        <v>1.5568484513535403</v>
      </c>
    </row>
    <row r="1160" spans="1:5" ht="15" customHeight="1" x14ac:dyDescent="0.2">
      <c r="A1160" s="3">
        <f>'Stocks Returns'!A1156</f>
        <v>43914</v>
      </c>
      <c r="B1160" s="5">
        <f>SUMPRODUCT('Stocks Returns'!B1156:E1156,$H$10:$K$10)</f>
        <v>0.14068451415638727</v>
      </c>
      <c r="C1160" s="5">
        <f t="shared" si="55"/>
        <v>-0.14068451415638727</v>
      </c>
      <c r="D1160" s="24">
        <f t="shared" si="56"/>
        <v>1.0937295058804029</v>
      </c>
      <c r="E1160" s="24">
        <f t="shared" si="57"/>
        <v>1.6695750370995954</v>
      </c>
    </row>
    <row r="1161" spans="1:5" ht="15" customHeight="1" x14ac:dyDescent="0.2">
      <c r="A1161" s="3">
        <f>'Stocks Returns'!A1157</f>
        <v>43915</v>
      </c>
      <c r="B1161" s="5">
        <f>SUMPRODUCT('Stocks Returns'!B1157:E1157,$H$10:$K$10)</f>
        <v>3.9485637560988482E-2</v>
      </c>
      <c r="C1161" s="5">
        <f t="shared" si="55"/>
        <v>-3.9485637560988482E-2</v>
      </c>
      <c r="D1161" s="24">
        <f t="shared" si="56"/>
        <v>1.0263310540678672</v>
      </c>
      <c r="E1161" s="24">
        <f t="shared" si="57"/>
        <v>1.6194547739647573</v>
      </c>
    </row>
    <row r="1162" spans="1:5" ht="15" customHeight="1" x14ac:dyDescent="0.2">
      <c r="A1162" s="3">
        <f>'Stocks Returns'!A1158</f>
        <v>43916</v>
      </c>
      <c r="B1162" s="5">
        <f>SUMPRODUCT('Stocks Returns'!B1158:E1158,$H$10:$K$10)</f>
        <v>3.7491351315307064E-2</v>
      </c>
      <c r="C1162" s="5">
        <f t="shared" si="55"/>
        <v>-3.7491351315307064E-2</v>
      </c>
      <c r="D1162" s="24">
        <f t="shared" si="56"/>
        <v>1.0250028594282434</v>
      </c>
      <c r="E1162" s="24">
        <f t="shared" si="57"/>
        <v>1.6182664762269312</v>
      </c>
    </row>
    <row r="1163" spans="1:5" ht="15" customHeight="1" x14ac:dyDescent="0.2">
      <c r="A1163" s="3">
        <f>'Stocks Returns'!A1159</f>
        <v>43917</v>
      </c>
      <c r="B1163" s="5">
        <f>SUMPRODUCT('Stocks Returns'!B1159:E1159,$H$10:$K$10)</f>
        <v>-4.8717034022147943E-2</v>
      </c>
      <c r="C1163" s="5">
        <f t="shared" si="55"/>
        <v>4.8717034022147943E-2</v>
      </c>
      <c r="D1163" s="24">
        <f t="shared" si="56"/>
        <v>0.9675880747934984</v>
      </c>
      <c r="E1163" s="24">
        <f t="shared" si="57"/>
        <v>1.5600667917634903</v>
      </c>
    </row>
    <row r="1164" spans="1:5" ht="15" customHeight="1" x14ac:dyDescent="0.2">
      <c r="A1164" s="3">
        <f>'Stocks Returns'!A1160</f>
        <v>43920</v>
      </c>
      <c r="B1164" s="5">
        <f>SUMPRODUCT('Stocks Returns'!B1160:E1160,$H$10:$K$10)</f>
        <v>2.3105385837738329E-2</v>
      </c>
      <c r="C1164" s="5">
        <f t="shared" si="55"/>
        <v>-2.3105385837738329E-2</v>
      </c>
      <c r="D1164" s="24">
        <f t="shared" si="56"/>
        <v>1.0154218064201825</v>
      </c>
      <c r="E1164" s="24">
        <f t="shared" si="57"/>
        <v>1.6094761213706987</v>
      </c>
    </row>
    <row r="1165" spans="1:5" ht="15" customHeight="1" x14ac:dyDescent="0.2">
      <c r="A1165" s="3">
        <f>'Stocks Returns'!A1161</f>
        <v>43921</v>
      </c>
      <c r="B1165" s="5">
        <f>SUMPRODUCT('Stocks Returns'!B1161:E1161,$H$10:$K$10)</f>
        <v>-2.5629348660938765E-2</v>
      </c>
      <c r="C1165" s="5">
        <f t="shared" si="55"/>
        <v>2.5629348660938765E-2</v>
      </c>
      <c r="D1165" s="24">
        <f t="shared" si="56"/>
        <v>0.98296447324406366</v>
      </c>
      <c r="E1165" s="24">
        <f t="shared" si="57"/>
        <v>1.5769255015236832</v>
      </c>
    </row>
    <row r="1166" spans="1:5" ht="15" customHeight="1" x14ac:dyDescent="0.2">
      <c r="A1166" s="3">
        <f>'Stocks Returns'!A1162</f>
        <v>43922</v>
      </c>
      <c r="B1166" s="5">
        <f>SUMPRODUCT('Stocks Returns'!B1162:E1162,$H$10:$K$10)</f>
        <v>-5.2847422707622091E-2</v>
      </c>
      <c r="C1166" s="5">
        <f t="shared" si="55"/>
        <v>5.2847422707622091E-2</v>
      </c>
      <c r="D1166" s="24">
        <f t="shared" si="56"/>
        <v>0.96483723592897264</v>
      </c>
      <c r="E1166" s="24">
        <f t="shared" si="57"/>
        <v>1.5569565453768746</v>
      </c>
    </row>
    <row r="1167" spans="1:5" ht="15" customHeight="1" x14ac:dyDescent="0.2">
      <c r="A1167" s="3">
        <f>'Stocks Returns'!A1163</f>
        <v>43923</v>
      </c>
      <c r="B1167" s="5">
        <f>SUMPRODUCT('Stocks Returns'!B1163:E1163,$H$10:$K$10)</f>
        <v>2.8850957364840564E-2</v>
      </c>
      <c r="C1167" s="5">
        <f t="shared" si="55"/>
        <v>-2.8850957364840564E-2</v>
      </c>
      <c r="D1167" s="24">
        <f t="shared" si="56"/>
        <v>1.0192483570572328</v>
      </c>
      <c r="E1167" s="24">
        <f t="shared" si="57"/>
        <v>1.6130326883998023</v>
      </c>
    </row>
    <row r="1168" spans="1:5" ht="15" customHeight="1" x14ac:dyDescent="0.2">
      <c r="A1168" s="3">
        <f>'Stocks Returns'!A1164</f>
        <v>43924</v>
      </c>
      <c r="B1168" s="5">
        <f>SUMPRODUCT('Stocks Returns'!B1164:E1164,$H$10:$K$10)</f>
        <v>-3.2512776584323562E-2</v>
      </c>
      <c r="C1168" s="5">
        <f t="shared" si="55"/>
        <v>3.2512776584323562E-2</v>
      </c>
      <c r="D1168" s="24">
        <f t="shared" si="56"/>
        <v>0.97838011024708937</v>
      </c>
      <c r="E1168" s="24">
        <f t="shared" si="57"/>
        <v>1.5719935393745406</v>
      </c>
    </row>
    <row r="1169" spans="1:5" ht="15" customHeight="1" x14ac:dyDescent="0.2">
      <c r="A1169" s="3">
        <f>'Stocks Returns'!A1165</f>
        <v>43927</v>
      </c>
      <c r="B1169" s="5">
        <f>SUMPRODUCT('Stocks Returns'!B1165:E1165,$H$10:$K$10)</f>
        <v>0.12094015829129534</v>
      </c>
      <c r="C1169" s="5">
        <f t="shared" si="55"/>
        <v>-0.12094015829129534</v>
      </c>
      <c r="D1169" s="24">
        <f t="shared" si="56"/>
        <v>1.0805797648742517</v>
      </c>
      <c r="E1169" s="24">
        <f t="shared" si="57"/>
        <v>1.6614184575785567</v>
      </c>
    </row>
    <row r="1170" spans="1:5" ht="15" customHeight="1" x14ac:dyDescent="0.2">
      <c r="A1170" s="3">
        <f>'Stocks Returns'!A1166</f>
        <v>43928</v>
      </c>
      <c r="B1170" s="5">
        <f>SUMPRODUCT('Stocks Returns'!B1166:E1166,$H$10:$K$10)</f>
        <v>-5.4874439457606164E-3</v>
      </c>
      <c r="C1170" s="5">
        <f t="shared" si="55"/>
        <v>5.4874439457606164E-3</v>
      </c>
      <c r="D1170" s="24">
        <f t="shared" si="56"/>
        <v>0.99637898178437234</v>
      </c>
      <c r="E1170" s="24">
        <f t="shared" si="57"/>
        <v>1.5908877133618187</v>
      </c>
    </row>
    <row r="1171" spans="1:5" ht="15" customHeight="1" x14ac:dyDescent="0.2">
      <c r="A1171" s="3">
        <f>'Stocks Returns'!A1167</f>
        <v>43929</v>
      </c>
      <c r="B1171" s="5">
        <f>SUMPRODUCT('Stocks Returns'!B1167:E1167,$H$10:$K$10)</f>
        <v>4.3703290303771333E-2</v>
      </c>
      <c r="C1171" s="5">
        <f t="shared" si="55"/>
        <v>-4.3703290303771333E-2</v>
      </c>
      <c r="D1171" s="24">
        <f t="shared" si="56"/>
        <v>1.0291400107945605</v>
      </c>
      <c r="E1171" s="24">
        <f t="shared" si="57"/>
        <v>1.621943360473173</v>
      </c>
    </row>
    <row r="1172" spans="1:5" ht="15" customHeight="1" x14ac:dyDescent="0.2">
      <c r="A1172" s="3">
        <f>'Stocks Returns'!A1168</f>
        <v>43930</v>
      </c>
      <c r="B1172" s="5">
        <f>SUMPRODUCT('Stocks Returns'!B1168:E1168,$H$10:$K$10)</f>
        <v>-7.9629520255069287E-3</v>
      </c>
      <c r="C1172" s="5">
        <f t="shared" si="55"/>
        <v>7.9629520255069287E-3</v>
      </c>
      <c r="D1172" s="24">
        <f t="shared" si="56"/>
        <v>0.99473029340326125</v>
      </c>
      <c r="E1172" s="24">
        <f t="shared" si="57"/>
        <v>1.5892098404711388</v>
      </c>
    </row>
    <row r="1173" spans="1:5" ht="15" customHeight="1" x14ac:dyDescent="0.2">
      <c r="A1173" s="3">
        <f>'Stocks Returns'!A1169</f>
        <v>43931</v>
      </c>
      <c r="B1173" s="5">
        <f>SUMPRODUCT('Stocks Returns'!B1169:E1169,$H$10:$K$10)</f>
        <v>0</v>
      </c>
      <c r="C1173" s="5">
        <f t="shared" si="55"/>
        <v>0</v>
      </c>
      <c r="D1173" s="24">
        <f t="shared" si="56"/>
        <v>1.000033619452249</v>
      </c>
      <c r="E1173" s="24">
        <f t="shared" si="57"/>
        <v>1.5945685090834987</v>
      </c>
    </row>
    <row r="1174" spans="1:5" ht="15" customHeight="1" x14ac:dyDescent="0.2">
      <c r="A1174" s="3">
        <f>'Stocks Returns'!A1170</f>
        <v>43934</v>
      </c>
      <c r="B1174" s="5">
        <f>SUMPRODUCT('Stocks Returns'!B1170:E1170,$H$10:$K$10)</f>
        <v>-2.1720254743798677E-2</v>
      </c>
      <c r="C1174" s="5">
        <f t="shared" si="55"/>
        <v>2.1720254743798677E-2</v>
      </c>
      <c r="D1174" s="24">
        <f t="shared" si="56"/>
        <v>0.98556792979287899</v>
      </c>
      <c r="E1174" s="24">
        <f t="shared" si="57"/>
        <v>1.5796902414052281</v>
      </c>
    </row>
    <row r="1175" spans="1:5" ht="15" customHeight="1" x14ac:dyDescent="0.2">
      <c r="A1175" s="3">
        <f>'Stocks Returns'!A1171</f>
        <v>43935</v>
      </c>
      <c r="B1175" s="5">
        <f>SUMPRODUCT('Stocks Returns'!B1171:E1171,$H$10:$K$10)</f>
        <v>3.2874905034242993E-2</v>
      </c>
      <c r="C1175" s="5">
        <f t="shared" si="55"/>
        <v>-3.2874905034242993E-2</v>
      </c>
      <c r="D1175" s="24">
        <f t="shared" si="56"/>
        <v>1.0219283062050548</v>
      </c>
      <c r="E1175" s="24">
        <f t="shared" si="57"/>
        <v>1.6154873488826005</v>
      </c>
    </row>
    <row r="1176" spans="1:5" ht="15" customHeight="1" x14ac:dyDescent="0.2">
      <c r="A1176" s="3">
        <f>'Stocks Returns'!A1172</f>
        <v>43936</v>
      </c>
      <c r="B1176" s="5">
        <f>SUMPRODUCT('Stocks Returns'!B1172:E1172,$H$10:$K$10)</f>
        <v>-4.8496491795921165E-2</v>
      </c>
      <c r="C1176" s="5">
        <f t="shared" si="55"/>
        <v>4.8496491795921165E-2</v>
      </c>
      <c r="D1176" s="24">
        <f t="shared" si="56"/>
        <v>0.96773495591616543</v>
      </c>
      <c r="E1176" s="24">
        <f t="shared" si="57"/>
        <v>1.5602320674889669</v>
      </c>
    </row>
    <row r="1177" spans="1:5" ht="15" customHeight="1" x14ac:dyDescent="0.2">
      <c r="A1177" s="3">
        <f>'Stocks Returns'!A1173</f>
        <v>43937</v>
      </c>
      <c r="B1177" s="5">
        <f>SUMPRODUCT('Stocks Returns'!B1173:E1173,$H$10:$K$10)</f>
        <v>-2.023224555733235E-2</v>
      </c>
      <c r="C1177" s="5">
        <f t="shared" si="55"/>
        <v>2.023224555733235E-2</v>
      </c>
      <c r="D1177" s="24">
        <f t="shared" si="56"/>
        <v>0.98655894391106558</v>
      </c>
      <c r="E1177" s="24">
        <f t="shared" si="57"/>
        <v>1.5807357353299762</v>
      </c>
    </row>
    <row r="1178" spans="1:5" ht="15" customHeight="1" x14ac:dyDescent="0.2">
      <c r="A1178" s="3">
        <f>'Stocks Returns'!A1174</f>
        <v>43938</v>
      </c>
      <c r="B1178" s="5">
        <f>SUMPRODUCT('Stocks Returns'!B1174:E1174,$H$10:$K$10)</f>
        <v>4.2801212222688963E-2</v>
      </c>
      <c r="C1178" s="5">
        <f t="shared" si="55"/>
        <v>-4.2801212222688963E-2</v>
      </c>
      <c r="D1178" s="24">
        <f t="shared" si="56"/>
        <v>1.0285392267925597</v>
      </c>
      <c r="E1178" s="24">
        <f t="shared" si="57"/>
        <v>1.6214139017909062</v>
      </c>
    </row>
    <row r="1179" spans="1:5" ht="15" customHeight="1" x14ac:dyDescent="0.2">
      <c r="A1179" s="3">
        <f>'Stocks Returns'!A1175</f>
        <v>43941</v>
      </c>
      <c r="B1179" s="5">
        <f>SUMPRODUCT('Stocks Returns'!B1175:E1175,$H$10:$K$10)</f>
        <v>-3.1554832897662102E-2</v>
      </c>
      <c r="C1179" s="5">
        <f t="shared" si="55"/>
        <v>3.1554832897662102E-2</v>
      </c>
      <c r="D1179" s="24">
        <f t="shared" si="56"/>
        <v>0.97901810074240592</v>
      </c>
      <c r="E1179" s="24">
        <f t="shared" si="57"/>
        <v>1.5726847421451968</v>
      </c>
    </row>
    <row r="1180" spans="1:5" ht="15" customHeight="1" x14ac:dyDescent="0.2">
      <c r="A1180" s="3">
        <f>'Stocks Returns'!A1176</f>
        <v>43942</v>
      </c>
      <c r="B1180" s="5">
        <f>SUMPRODUCT('Stocks Returns'!B1176:E1176,$H$10:$K$10)</f>
        <v>-2.4327074357897195E-2</v>
      </c>
      <c r="C1180" s="5">
        <f t="shared" si="55"/>
        <v>2.4327074357897195E-2</v>
      </c>
      <c r="D1180" s="24">
        <f t="shared" si="56"/>
        <v>0.98383178792988935</v>
      </c>
      <c r="E1180" s="24">
        <f t="shared" si="57"/>
        <v>1.5778494630453495</v>
      </c>
    </row>
    <row r="1181" spans="1:5" ht="15" customHeight="1" x14ac:dyDescent="0.2">
      <c r="A1181" s="3">
        <f>'Stocks Returns'!A1177</f>
        <v>43943</v>
      </c>
      <c r="B1181" s="5">
        <f>SUMPRODUCT('Stocks Returns'!B1177:E1177,$H$10:$K$10)</f>
        <v>4.0094540055461758E-2</v>
      </c>
      <c r="C1181" s="5">
        <f t="shared" si="55"/>
        <v>-4.0094540055461758E-2</v>
      </c>
      <c r="D1181" s="24">
        <f t="shared" si="56"/>
        <v>1.0267365831291864</v>
      </c>
      <c r="E1181" s="24">
        <f t="shared" si="57"/>
        <v>1.6198161088668801</v>
      </c>
    </row>
    <row r="1182" spans="1:5" ht="15" customHeight="1" x14ac:dyDescent="0.2">
      <c r="A1182" s="3">
        <f>'Stocks Returns'!A1178</f>
        <v>43944</v>
      </c>
      <c r="B1182" s="5">
        <f>SUMPRODUCT('Stocks Returns'!B1178:E1178,$H$10:$K$10)</f>
        <v>-1.4743332289835489E-3</v>
      </c>
      <c r="C1182" s="5">
        <f t="shared" si="55"/>
        <v>1.4743332289835489E-3</v>
      </c>
      <c r="D1182" s="24">
        <f t="shared" si="56"/>
        <v>0.99905171352174582</v>
      </c>
      <c r="E1182" s="24">
        <f t="shared" si="57"/>
        <v>1.5935848080557458</v>
      </c>
    </row>
    <row r="1183" spans="1:5" ht="15" customHeight="1" x14ac:dyDescent="0.2">
      <c r="A1183" s="3">
        <f>'Stocks Returns'!A1179</f>
        <v>43945</v>
      </c>
      <c r="B1183" s="5">
        <f>SUMPRODUCT('Stocks Returns'!B1179:E1179,$H$10:$K$10)</f>
        <v>1.0195868962027645E-2</v>
      </c>
      <c r="C1183" s="5">
        <f t="shared" si="55"/>
        <v>-1.0195868962027645E-2</v>
      </c>
      <c r="D1183" s="24">
        <f t="shared" si="56"/>
        <v>1.0068240681809593</v>
      </c>
      <c r="E1183" s="24">
        <f t="shared" si="57"/>
        <v>1.6012653996671617</v>
      </c>
    </row>
    <row r="1184" spans="1:5" ht="15" customHeight="1" x14ac:dyDescent="0.2">
      <c r="A1184" s="3">
        <f>'Stocks Returns'!A1180</f>
        <v>43948</v>
      </c>
      <c r="B1184" s="5">
        <f>SUMPRODUCT('Stocks Returns'!B1180:E1180,$H$10:$K$10)</f>
        <v>2.7363524231244028E-2</v>
      </c>
      <c r="C1184" s="5">
        <f t="shared" si="55"/>
        <v>-2.7363524231244028E-2</v>
      </c>
      <c r="D1184" s="24">
        <f t="shared" si="56"/>
        <v>1.0182577265902575</v>
      </c>
      <c r="E1184" s="24">
        <f t="shared" si="57"/>
        <v>1.6121177711292403</v>
      </c>
    </row>
    <row r="1185" spans="1:5" ht="15" customHeight="1" x14ac:dyDescent="0.2">
      <c r="A1185" s="3">
        <f>'Stocks Returns'!A1181</f>
        <v>43949</v>
      </c>
      <c r="B1185" s="5">
        <f>SUMPRODUCT('Stocks Returns'!B1181:E1181,$H$10:$K$10)</f>
        <v>1.4535523328807563E-3</v>
      </c>
      <c r="C1185" s="5">
        <f t="shared" si="55"/>
        <v>-1.4535523328807563E-3</v>
      </c>
      <c r="D1185" s="24">
        <f t="shared" si="56"/>
        <v>1.0010016853059476</v>
      </c>
      <c r="E1185" s="24">
        <f t="shared" si="57"/>
        <v>1.5955345691103751</v>
      </c>
    </row>
    <row r="1186" spans="1:5" ht="15" customHeight="1" x14ac:dyDescent="0.2">
      <c r="A1186" s="3">
        <f>'Stocks Returns'!A1182</f>
        <v>43950</v>
      </c>
      <c r="B1186" s="5">
        <f>SUMPRODUCT('Stocks Returns'!B1182:E1182,$H$10:$K$10)</f>
        <v>6.087078724584033E-2</v>
      </c>
      <c r="C1186" s="5">
        <f t="shared" si="55"/>
        <v>-6.087078724584033E-2</v>
      </c>
      <c r="D1186" s="24">
        <f t="shared" si="56"/>
        <v>1.0405735637579785</v>
      </c>
      <c r="E1186" s="24">
        <f t="shared" si="57"/>
        <v>1.6317260032356691</v>
      </c>
    </row>
    <row r="1187" spans="1:5" ht="15" customHeight="1" x14ac:dyDescent="0.2">
      <c r="A1187" s="3">
        <f>'Stocks Returns'!A1183</f>
        <v>43951</v>
      </c>
      <c r="B1187" s="5">
        <f>SUMPRODUCT('Stocks Returns'!B1183:E1183,$H$10:$K$10)</f>
        <v>-2.107479196978912E-2</v>
      </c>
      <c r="C1187" s="5">
        <f t="shared" si="55"/>
        <v>2.107479196978912E-2</v>
      </c>
      <c r="D1187" s="24">
        <f t="shared" si="56"/>
        <v>0.98599780800036929</v>
      </c>
      <c r="E1187" s="24">
        <f t="shared" si="57"/>
        <v>1.5801442207475922</v>
      </c>
    </row>
    <row r="1188" spans="1:5" ht="15" customHeight="1" x14ac:dyDescent="0.2">
      <c r="A1188" s="3">
        <f>'Stocks Returns'!A1184</f>
        <v>43952</v>
      </c>
      <c r="B1188" s="5">
        <f>SUMPRODUCT('Stocks Returns'!B1184:E1184,$H$10:$K$10)</f>
        <v>-2.4513305706073109E-2</v>
      </c>
      <c r="C1188" s="5">
        <f t="shared" si="55"/>
        <v>2.4513305706073109E-2</v>
      </c>
      <c r="D1188" s="24">
        <f t="shared" si="56"/>
        <v>0.98370775785200426</v>
      </c>
      <c r="E1188" s="24">
        <f t="shared" si="57"/>
        <v>1.5777175105673447</v>
      </c>
    </row>
    <row r="1189" spans="1:5" ht="15" customHeight="1" x14ac:dyDescent="0.2">
      <c r="A1189" s="3">
        <f>'Stocks Returns'!A1185</f>
        <v>43955</v>
      </c>
      <c r="B1189" s="5">
        <f>SUMPRODUCT('Stocks Returns'!B1185:E1185,$H$10:$K$10)</f>
        <v>3.6702021295170334E-3</v>
      </c>
      <c r="C1189" s="5">
        <f t="shared" si="55"/>
        <v>-3.6702021295170334E-3</v>
      </c>
      <c r="D1189" s="24">
        <f t="shared" si="56"/>
        <v>1.0024779740705072</v>
      </c>
      <c r="E1189" s="24">
        <f t="shared" si="57"/>
        <v>1.597000564948255</v>
      </c>
    </row>
    <row r="1190" spans="1:5" ht="15" customHeight="1" x14ac:dyDescent="0.2">
      <c r="A1190" s="3">
        <f>'Stocks Returns'!A1186</f>
        <v>43956</v>
      </c>
      <c r="B1190" s="5">
        <f>SUMPRODUCT('Stocks Returns'!B1186:E1186,$H$10:$K$10)</f>
        <v>1.3606457421265618E-2</v>
      </c>
      <c r="C1190" s="5">
        <f t="shared" si="55"/>
        <v>-1.3606457421265618E-2</v>
      </c>
      <c r="D1190" s="24">
        <f t="shared" si="56"/>
        <v>1.0090955200948117</v>
      </c>
      <c r="E1190" s="24">
        <f t="shared" si="57"/>
        <v>1.6034639489742337</v>
      </c>
    </row>
    <row r="1191" spans="1:5" ht="15" customHeight="1" x14ac:dyDescent="0.2">
      <c r="A1191" s="3">
        <f>'Stocks Returns'!A1187</f>
        <v>43957</v>
      </c>
      <c r="B1191" s="5">
        <f>SUMPRODUCT('Stocks Returns'!B1187:E1187,$H$10:$K$10)</f>
        <v>2.1086854598198037E-3</v>
      </c>
      <c r="C1191" s="5">
        <f t="shared" si="55"/>
        <v>-2.1086854598198037E-3</v>
      </c>
      <c r="D1191" s="24">
        <f t="shared" si="56"/>
        <v>1.0014380039684889</v>
      </c>
      <c r="E1191" s="24">
        <f t="shared" si="57"/>
        <v>1.5959687561829456</v>
      </c>
    </row>
    <row r="1192" spans="1:5" ht="15" customHeight="1" x14ac:dyDescent="0.2">
      <c r="A1192" s="3">
        <f>'Stocks Returns'!A1188</f>
        <v>43958</v>
      </c>
      <c r="B1192" s="5">
        <f>SUMPRODUCT('Stocks Returns'!B1188:E1188,$H$10:$K$10)</f>
        <v>2.1874401858031675E-2</v>
      </c>
      <c r="C1192" s="5">
        <f t="shared" si="55"/>
        <v>-2.1874401858031675E-2</v>
      </c>
      <c r="D1192" s="24">
        <f t="shared" si="56"/>
        <v>1.0146019710896981</v>
      </c>
      <c r="E1192" s="24">
        <f t="shared" si="57"/>
        <v>1.6087062586782506</v>
      </c>
    </row>
    <row r="1193" spans="1:5" ht="15" customHeight="1" x14ac:dyDescent="0.2">
      <c r="A1193" s="3">
        <f>'Stocks Returns'!A1189</f>
        <v>43959</v>
      </c>
      <c r="B1193" s="5">
        <f>SUMPRODUCT('Stocks Returns'!B1189:E1189,$H$10:$K$10)</f>
        <v>1.7654915543328351E-2</v>
      </c>
      <c r="C1193" s="5">
        <f t="shared" si="55"/>
        <v>-1.7654915543328351E-2</v>
      </c>
      <c r="D1193" s="24">
        <f t="shared" si="56"/>
        <v>1.0117917932041056</v>
      </c>
      <c r="E1193" s="24">
        <f t="shared" si="57"/>
        <v>1.6060463984513123</v>
      </c>
    </row>
    <row r="1194" spans="1:5" ht="15" customHeight="1" x14ac:dyDescent="0.2">
      <c r="A1194" s="3">
        <f>'Stocks Returns'!A1190</f>
        <v>43962</v>
      </c>
      <c r="B1194" s="5">
        <f>SUMPRODUCT('Stocks Returns'!B1190:E1190,$H$10:$K$10)</f>
        <v>-9.2174687015503572E-3</v>
      </c>
      <c r="C1194" s="5">
        <f t="shared" si="55"/>
        <v>9.2174687015503572E-3</v>
      </c>
      <c r="D1194" s="24">
        <f t="shared" si="56"/>
        <v>0.99389478529701636</v>
      </c>
      <c r="E1194" s="24">
        <f t="shared" si="57"/>
        <v>1.588355432723038</v>
      </c>
    </row>
    <row r="1195" spans="1:5" ht="15" customHeight="1" x14ac:dyDescent="0.2">
      <c r="A1195" s="3">
        <f>'Stocks Returns'!A1191</f>
        <v>43963</v>
      </c>
      <c r="B1195" s="5">
        <f>SUMPRODUCT('Stocks Returns'!B1191:E1191,$H$10:$K$10)</f>
        <v>-2.2784181999698814E-2</v>
      </c>
      <c r="C1195" s="5">
        <f t="shared" si="55"/>
        <v>2.2784181999698814E-2</v>
      </c>
      <c r="D1195" s="24">
        <f t="shared" si="56"/>
        <v>0.98485935424044946</v>
      </c>
      <c r="E1195" s="24">
        <f t="shared" si="57"/>
        <v>1.5789403725899138</v>
      </c>
    </row>
    <row r="1196" spans="1:5" ht="15" customHeight="1" x14ac:dyDescent="0.2">
      <c r="A1196" s="3">
        <f>'Stocks Returns'!A1192</f>
        <v>43964</v>
      </c>
      <c r="B1196" s="5">
        <f>SUMPRODUCT('Stocks Returns'!B1192:E1192,$H$10:$K$10)</f>
        <v>-1.4616889927959892E-2</v>
      </c>
      <c r="C1196" s="5">
        <f t="shared" si="55"/>
        <v>1.4616889927959892E-2</v>
      </c>
      <c r="D1196" s="24">
        <f t="shared" si="56"/>
        <v>0.99029877076022765</v>
      </c>
      <c r="E1196" s="24">
        <f t="shared" si="57"/>
        <v>1.584646648503429</v>
      </c>
    </row>
    <row r="1197" spans="1:5" ht="15" customHeight="1" x14ac:dyDescent="0.2">
      <c r="A1197" s="3">
        <f>'Stocks Returns'!A1193</f>
        <v>43965</v>
      </c>
      <c r="B1197" s="5">
        <f>SUMPRODUCT('Stocks Returns'!B1193:E1193,$H$10:$K$10)</f>
        <v>2.1582177292531406E-2</v>
      </c>
      <c r="C1197" s="5">
        <f t="shared" si="55"/>
        <v>-2.1582177292531406E-2</v>
      </c>
      <c r="D1197" s="24">
        <f t="shared" si="56"/>
        <v>1.0144073495290749</v>
      </c>
      <c r="E1197" s="24">
        <f t="shared" si="57"/>
        <v>1.6085230935083521</v>
      </c>
    </row>
    <row r="1198" spans="1:5" ht="15" customHeight="1" x14ac:dyDescent="0.2">
      <c r="A1198" s="3">
        <f>'Stocks Returns'!A1194</f>
        <v>43966</v>
      </c>
      <c r="B1198" s="5">
        <f>SUMPRODUCT('Stocks Returns'!B1194:E1194,$H$10:$K$10)</f>
        <v>9.0643756829925128E-3</v>
      </c>
      <c r="C1198" s="5">
        <f t="shared" si="55"/>
        <v>-9.0643756829925128E-3</v>
      </c>
      <c r="D1198" s="24">
        <f t="shared" si="56"/>
        <v>1.0060704936571219</v>
      </c>
      <c r="E1198" s="24">
        <f t="shared" si="57"/>
        <v>1.6005313849375775</v>
      </c>
    </row>
    <row r="1199" spans="1:5" ht="15" customHeight="1" x14ac:dyDescent="0.2">
      <c r="A1199" s="3">
        <f>'Stocks Returns'!A1195</f>
        <v>43969</v>
      </c>
      <c r="B1199" s="5">
        <f>SUMPRODUCT('Stocks Returns'!B1195:E1195,$H$10:$K$10)</f>
        <v>4.5911087756125582E-2</v>
      </c>
      <c r="C1199" s="5">
        <f t="shared" si="55"/>
        <v>-4.5911087756125582E-2</v>
      </c>
      <c r="D1199" s="24">
        <f t="shared" si="56"/>
        <v>1.0306104038978285</v>
      </c>
      <c r="E1199" s="24">
        <f t="shared" si="57"/>
        <v>1.6232327330672958</v>
      </c>
    </row>
    <row r="1200" spans="1:5" ht="15" customHeight="1" x14ac:dyDescent="0.2">
      <c r="A1200" s="3">
        <f>'Stocks Returns'!A1196</f>
        <v>43970</v>
      </c>
      <c r="B1200" s="5">
        <f>SUMPRODUCT('Stocks Returns'!B1196:E1196,$H$10:$K$10)</f>
        <v>-1.0468169758653159E-2</v>
      </c>
      <c r="C1200" s="5">
        <f t="shared" si="55"/>
        <v>1.0468169758653159E-2</v>
      </c>
      <c r="D1200" s="24">
        <f t="shared" si="56"/>
        <v>0.99306181839298591</v>
      </c>
      <c r="E1200" s="24">
        <f t="shared" si="57"/>
        <v>1.5875008778922519</v>
      </c>
    </row>
    <row r="1201" spans="1:5" ht="15" customHeight="1" x14ac:dyDescent="0.2">
      <c r="A1201" s="3">
        <f>'Stocks Returns'!A1197</f>
        <v>43971</v>
      </c>
      <c r="B1201" s="5">
        <f>SUMPRODUCT('Stocks Returns'!B1197:E1197,$H$10:$K$10)</f>
        <v>2.5330479859496369E-2</v>
      </c>
      <c r="C1201" s="5">
        <f t="shared" si="55"/>
        <v>-2.5330479859496369E-2</v>
      </c>
      <c r="D1201" s="24">
        <f t="shared" si="56"/>
        <v>1.0169037190386734</v>
      </c>
      <c r="E1201" s="24">
        <f t="shared" si="57"/>
        <v>1.6108606674699348</v>
      </c>
    </row>
    <row r="1202" spans="1:5" ht="15" customHeight="1" x14ac:dyDescent="0.2">
      <c r="A1202" s="3">
        <f>'Stocks Returns'!A1198</f>
        <v>43972</v>
      </c>
      <c r="B1202" s="5">
        <f>SUMPRODUCT('Stocks Returns'!B1198:E1198,$H$10:$K$10)</f>
        <v>-1.9755932705079145E-2</v>
      </c>
      <c r="C1202" s="5">
        <f t="shared" si="55"/>
        <v>1.9755932705079145E-2</v>
      </c>
      <c r="D1202" s="24">
        <f t="shared" si="56"/>
        <v>0.98687616827066615</v>
      </c>
      <c r="E1202" s="24">
        <f t="shared" si="57"/>
        <v>1.5810695911828454</v>
      </c>
    </row>
    <row r="1203" spans="1:5" ht="15" customHeight="1" x14ac:dyDescent="0.2">
      <c r="A1203" s="3">
        <f>'Stocks Returns'!A1199</f>
        <v>43973</v>
      </c>
      <c r="B1203" s="5">
        <f>SUMPRODUCT('Stocks Returns'!B1199:E1199,$H$10:$K$10)</f>
        <v>1.3620633392376308E-3</v>
      </c>
      <c r="C1203" s="5">
        <f t="shared" si="55"/>
        <v>-1.3620633392376308E-3</v>
      </c>
      <c r="D1203" s="24">
        <f t="shared" si="56"/>
        <v>1.0009407536361812</v>
      </c>
      <c r="E1203" s="24">
        <f t="shared" si="57"/>
        <v>1.5954738743827723</v>
      </c>
    </row>
    <row r="1204" spans="1:5" ht="15" customHeight="1" x14ac:dyDescent="0.2">
      <c r="A1204" s="3">
        <f>'Stocks Returns'!A1200</f>
        <v>43976</v>
      </c>
      <c r="B1204" s="5">
        <f>SUMPRODUCT('Stocks Returns'!B1200:E1200,$H$10:$K$10)</f>
        <v>0</v>
      </c>
      <c r="C1204" s="5">
        <f t="shared" si="55"/>
        <v>0</v>
      </c>
      <c r="D1204" s="24">
        <f t="shared" si="56"/>
        <v>1.000033619452249</v>
      </c>
      <c r="E1204" s="24">
        <f t="shared" si="57"/>
        <v>1.5945685090834987</v>
      </c>
    </row>
    <row r="1205" spans="1:5" ht="15" customHeight="1" x14ac:dyDescent="0.2">
      <c r="A1205" s="3">
        <f>'Stocks Returns'!A1201</f>
        <v>43977</v>
      </c>
      <c r="B1205" s="5">
        <f>SUMPRODUCT('Stocks Returns'!B1201:E1201,$H$10:$K$10)</f>
        <v>1.9675423451337607E-2</v>
      </c>
      <c r="C1205" s="5">
        <f t="shared" si="55"/>
        <v>-1.9675423451337607E-2</v>
      </c>
      <c r="D1205" s="24">
        <f t="shared" si="56"/>
        <v>1.0131374514708398</v>
      </c>
      <c r="E1205" s="24">
        <f t="shared" si="57"/>
        <v>1.6073241230138233</v>
      </c>
    </row>
    <row r="1206" spans="1:5" ht="15" customHeight="1" x14ac:dyDescent="0.2">
      <c r="A1206" s="3">
        <f>'Stocks Returns'!A1202</f>
        <v>43978</v>
      </c>
      <c r="B1206" s="5">
        <f>SUMPRODUCT('Stocks Returns'!B1202:E1202,$H$10:$K$10)</f>
        <v>2.2018309185441341E-3</v>
      </c>
      <c r="C1206" s="5">
        <f t="shared" si="55"/>
        <v>-2.2018309185441341E-3</v>
      </c>
      <c r="D1206" s="24">
        <f t="shared" si="56"/>
        <v>1.0015000388439992</v>
      </c>
      <c r="E1206" s="24">
        <f t="shared" si="57"/>
        <v>1.5960304260003193</v>
      </c>
    </row>
    <row r="1207" spans="1:5" ht="15" customHeight="1" x14ac:dyDescent="0.2">
      <c r="A1207" s="3">
        <f>'Stocks Returns'!A1203</f>
        <v>43979</v>
      </c>
      <c r="B1207" s="5">
        <f>SUMPRODUCT('Stocks Returns'!B1203:E1203,$H$10:$K$10)</f>
        <v>4.7326758965426366E-3</v>
      </c>
      <c r="C1207" s="5">
        <f t="shared" si="55"/>
        <v>-4.7326758965426366E-3</v>
      </c>
      <c r="D1207" s="24">
        <f t="shared" si="56"/>
        <v>1.0031855815993462</v>
      </c>
      <c r="E1207" s="24">
        <f t="shared" si="57"/>
        <v>1.5977001344857416</v>
      </c>
    </row>
    <row r="1208" spans="1:5" ht="15" customHeight="1" x14ac:dyDescent="0.2">
      <c r="A1208" s="3">
        <f>'Stocks Returns'!A1204</f>
        <v>43980</v>
      </c>
      <c r="B1208" s="5">
        <f>SUMPRODUCT('Stocks Returns'!B1204:E1204,$H$10:$K$10)</f>
        <v>5.1922050299140019E-3</v>
      </c>
      <c r="C1208" s="5">
        <f t="shared" si="55"/>
        <v>-5.1922050299140019E-3</v>
      </c>
      <c r="D1208" s="24">
        <f t="shared" si="56"/>
        <v>1.0034916280021717</v>
      </c>
      <c r="E1208" s="24">
        <f t="shared" si="57"/>
        <v>1.5980020801431849</v>
      </c>
    </row>
    <row r="1209" spans="1:5" ht="15" customHeight="1" x14ac:dyDescent="0.2">
      <c r="A1209" s="3">
        <f>'Stocks Returns'!A1205</f>
        <v>43983</v>
      </c>
      <c r="B1209" s="5">
        <f>SUMPRODUCT('Stocks Returns'!B1205:E1205,$H$10:$K$10)</f>
        <v>-4.3456812985098866E-3</v>
      </c>
      <c r="C1209" s="5">
        <f t="shared" si="55"/>
        <v>4.3456812985098866E-3</v>
      </c>
      <c r="D1209" s="24">
        <f t="shared" si="56"/>
        <v>0.99713939570744137</v>
      </c>
      <c r="E1209" s="24">
        <f t="shared" si="57"/>
        <v>1.5916579526685852</v>
      </c>
    </row>
    <row r="1210" spans="1:5" ht="15" customHeight="1" x14ac:dyDescent="0.2">
      <c r="A1210" s="3">
        <f>'Stocks Returns'!A1206</f>
        <v>43984</v>
      </c>
      <c r="B1210" s="5">
        <f>SUMPRODUCT('Stocks Returns'!B1206:E1206,$H$10:$K$10)</f>
        <v>1.049082037640341E-2</v>
      </c>
      <c r="C1210" s="5">
        <f t="shared" si="55"/>
        <v>-1.049082037640341E-2</v>
      </c>
      <c r="D1210" s="24">
        <f t="shared" si="56"/>
        <v>1.0070205058229336</v>
      </c>
      <c r="E1210" s="24">
        <f t="shared" si="57"/>
        <v>1.6014563603586283</v>
      </c>
    </row>
    <row r="1211" spans="1:5" ht="15" customHeight="1" x14ac:dyDescent="0.2">
      <c r="A1211" s="3">
        <f>'Stocks Returns'!A1207</f>
        <v>43985</v>
      </c>
      <c r="B1211" s="5">
        <f>SUMPRODUCT('Stocks Returns'!B1207:E1207,$H$10:$K$10)</f>
        <v>1.8249662109077188E-2</v>
      </c>
      <c r="C1211" s="5">
        <f t="shared" si="55"/>
        <v>-1.8249662109077188E-2</v>
      </c>
      <c r="D1211" s="24">
        <f t="shared" si="56"/>
        <v>1.0121878944168943</v>
      </c>
      <c r="E1211" s="24">
        <f t="shared" si="57"/>
        <v>1.6064232740290758</v>
      </c>
    </row>
    <row r="1212" spans="1:5" ht="15" customHeight="1" x14ac:dyDescent="0.2">
      <c r="A1212" s="3">
        <f>'Stocks Returns'!A1208</f>
        <v>43986</v>
      </c>
      <c r="B1212" s="5">
        <f>SUMPRODUCT('Stocks Returns'!B1208:E1208,$H$10:$K$10)</f>
        <v>-1.659150169746073E-2</v>
      </c>
      <c r="C1212" s="5">
        <f t="shared" si="55"/>
        <v>1.659150169746073E-2</v>
      </c>
      <c r="D1212" s="24">
        <f t="shared" si="56"/>
        <v>0.98898367932174003</v>
      </c>
      <c r="E1212" s="24">
        <f t="shared" si="57"/>
        <v>1.5832776287845882</v>
      </c>
    </row>
    <row r="1213" spans="1:5" ht="15" customHeight="1" x14ac:dyDescent="0.2">
      <c r="A1213" s="3">
        <f>'Stocks Returns'!A1209</f>
        <v>43987</v>
      </c>
      <c r="B1213" s="5">
        <f>SUMPRODUCT('Stocks Returns'!B1209:E1209,$H$10:$K$10)</f>
        <v>3.0655509259485559E-2</v>
      </c>
      <c r="C1213" s="5">
        <f t="shared" si="55"/>
        <v>-3.0655509259485559E-2</v>
      </c>
      <c r="D1213" s="24">
        <f t="shared" si="56"/>
        <v>1.0204501886190662</v>
      </c>
      <c r="E1213" s="24">
        <f t="shared" si="57"/>
        <v>1.6141371890726026</v>
      </c>
    </row>
    <row r="1214" spans="1:5" ht="15" customHeight="1" x14ac:dyDescent="0.2">
      <c r="A1214" s="3">
        <f>'Stocks Returns'!A1210</f>
        <v>43990</v>
      </c>
      <c r="B1214" s="5">
        <f>SUMPRODUCT('Stocks Returns'!B1210:E1210,$H$10:$K$10)</f>
        <v>-1.845813984751133E-3</v>
      </c>
      <c r="C1214" s="5">
        <f t="shared" si="55"/>
        <v>1.845813984751133E-3</v>
      </c>
      <c r="D1214" s="24">
        <f t="shared" si="56"/>
        <v>0.99880430733840464</v>
      </c>
      <c r="E1214" s="24">
        <f t="shared" si="57"/>
        <v>1.5933363421467819</v>
      </c>
    </row>
    <row r="1215" spans="1:5" ht="15" customHeight="1" x14ac:dyDescent="0.2">
      <c r="A1215" s="3">
        <f>'Stocks Returns'!A1211</f>
        <v>43991</v>
      </c>
      <c r="B1215" s="5">
        <f>SUMPRODUCT('Stocks Returns'!B1211:E1211,$H$10:$K$10)</f>
        <v>-5.5406593005345988E-3</v>
      </c>
      <c r="C1215" s="5">
        <f t="shared" si="55"/>
        <v>5.5406593005345988E-3</v>
      </c>
      <c r="D1215" s="24">
        <f t="shared" si="56"/>
        <v>0.99634354035809281</v>
      </c>
      <c r="E1215" s="24">
        <f t="shared" si="57"/>
        <v>1.5908517579613122</v>
      </c>
    </row>
    <row r="1216" spans="1:5" ht="15" customHeight="1" x14ac:dyDescent="0.2">
      <c r="A1216" s="3">
        <f>'Stocks Returns'!A1212</f>
        <v>43992</v>
      </c>
      <c r="B1216" s="5">
        <f>SUMPRODUCT('Stocks Returns'!B1212:E1212,$H$10:$K$10)</f>
        <v>4.4299954931161243E-3</v>
      </c>
      <c r="C1216" s="5">
        <f t="shared" si="55"/>
        <v>-4.4299954931161243E-3</v>
      </c>
      <c r="D1216" s="24">
        <f t="shared" si="56"/>
        <v>1.0029839964506642</v>
      </c>
      <c r="E1216" s="24">
        <f t="shared" si="57"/>
        <v>1.5975010444132254</v>
      </c>
    </row>
    <row r="1217" spans="1:5" ht="15" customHeight="1" x14ac:dyDescent="0.2">
      <c r="A1217" s="3">
        <f>'Stocks Returns'!A1213</f>
        <v>43993</v>
      </c>
      <c r="B1217" s="5">
        <f>SUMPRODUCT('Stocks Returns'!B1213:E1213,$H$10:$K$10)</f>
        <v>-5.8931707899343405E-2</v>
      </c>
      <c r="C1217" s="5">
        <f t="shared" si="55"/>
        <v>5.8931707899343405E-2</v>
      </c>
      <c r="D1217" s="24">
        <f t="shared" si="56"/>
        <v>0.96078510199128619</v>
      </c>
      <c r="E1217" s="24">
        <f t="shared" si="57"/>
        <v>1.5523236725752967</v>
      </c>
    </row>
    <row r="1218" spans="1:5" ht="15" customHeight="1" x14ac:dyDescent="0.2">
      <c r="A1218" s="3">
        <f>'Stocks Returns'!A1214</f>
        <v>43994</v>
      </c>
      <c r="B1218" s="5">
        <f>SUMPRODUCT('Stocks Returns'!B1214:E1214,$H$10:$K$10)</f>
        <v>1.8474850677065568E-2</v>
      </c>
      <c r="C1218" s="5">
        <f t="shared" si="55"/>
        <v>-1.8474850677065568E-2</v>
      </c>
      <c r="D1218" s="24">
        <f t="shared" si="56"/>
        <v>1.0123378700031747</v>
      </c>
      <c r="E1218" s="24">
        <f t="shared" si="57"/>
        <v>1.6065658024335685</v>
      </c>
    </row>
    <row r="1219" spans="1:5" ht="15" customHeight="1" x14ac:dyDescent="0.2">
      <c r="A1219" s="3">
        <f>'Stocks Returns'!A1215</f>
        <v>43997</v>
      </c>
      <c r="B1219" s="5">
        <f>SUMPRODUCT('Stocks Returns'!B1215:E1215,$H$10:$K$10)</f>
        <v>-1.5684121988608678E-4</v>
      </c>
      <c r="C1219" s="5">
        <f t="shared" si="55"/>
        <v>1.5684121988608678E-4</v>
      </c>
      <c r="D1219" s="24">
        <f t="shared" si="56"/>
        <v>0.99992916319980474</v>
      </c>
      <c r="E1219" s="24">
        <f t="shared" si="57"/>
        <v>1.5944640450564098</v>
      </c>
    </row>
    <row r="1220" spans="1:5" ht="15" customHeight="1" x14ac:dyDescent="0.2">
      <c r="A1220" s="3">
        <f>'Stocks Returns'!A1216</f>
        <v>43998</v>
      </c>
      <c r="B1220" s="5">
        <f>SUMPRODUCT('Stocks Returns'!B1216:E1216,$H$10:$K$10)</f>
        <v>8.3215225720900364E-3</v>
      </c>
      <c r="C1220" s="5">
        <f t="shared" si="55"/>
        <v>-8.3215225720900364E-3</v>
      </c>
      <c r="D1220" s="24">
        <f t="shared" si="56"/>
        <v>1.005575753485261</v>
      </c>
      <c r="E1220" s="24">
        <f t="shared" si="57"/>
        <v>1.6000482358018633</v>
      </c>
    </row>
    <row r="1221" spans="1:5" ht="15" customHeight="1" x14ac:dyDescent="0.2">
      <c r="A1221" s="3">
        <f>'Stocks Returns'!A1217</f>
        <v>43999</v>
      </c>
      <c r="B1221" s="5">
        <f>SUMPRODUCT('Stocks Returns'!B1217:E1217,$H$10:$K$10)</f>
        <v>4.0800002546714578E-3</v>
      </c>
      <c r="C1221" s="5">
        <f t="shared" si="55"/>
        <v>-4.0800002546714578E-3</v>
      </c>
      <c r="D1221" s="24">
        <f t="shared" si="56"/>
        <v>1.0027508996218601</v>
      </c>
      <c r="E1221" s="24">
        <f t="shared" si="57"/>
        <v>1.5972706288362102</v>
      </c>
    </row>
    <row r="1222" spans="1:5" ht="15" customHeight="1" x14ac:dyDescent="0.2">
      <c r="A1222" s="3">
        <f>'Stocks Returns'!A1218</f>
        <v>44000</v>
      </c>
      <c r="B1222" s="5">
        <f>SUMPRODUCT('Stocks Returns'!B1218:E1218,$H$10:$K$10)</f>
        <v>1.2022797300216177E-3</v>
      </c>
      <c r="C1222" s="5">
        <f t="shared" ref="C1222:C1285" si="58">-B1222</f>
        <v>-1.2022797300216177E-3</v>
      </c>
      <c r="D1222" s="24">
        <f t="shared" ref="D1222:D1285" si="59">1+$H$13+$H$19*(B1222-$H$13)</f>
        <v>1.0008343377524433</v>
      </c>
      <c r="E1222" s="24">
        <f t="shared" ref="E1222:E1285" si="60">$H$22*D1222-$H$23*D1222^2-LN(1+$H$24*EXP(1-D1222^3))</f>
        <v>1.5953678366307089</v>
      </c>
    </row>
    <row r="1223" spans="1:5" ht="15" customHeight="1" x14ac:dyDescent="0.2">
      <c r="A1223" s="3">
        <f>'Stocks Returns'!A1219</f>
        <v>44001</v>
      </c>
      <c r="B1223" s="5">
        <f>SUMPRODUCT('Stocks Returns'!B1219:E1219,$H$10:$K$10)</f>
        <v>-8.7195243723617189E-3</v>
      </c>
      <c r="C1223" s="5">
        <f t="shared" si="58"/>
        <v>8.7195243723617189E-3</v>
      </c>
      <c r="D1223" s="24">
        <f t="shared" si="59"/>
        <v>0.99422641622025598</v>
      </c>
      <c r="E1223" s="24">
        <f t="shared" si="60"/>
        <v>1.5886948957116747</v>
      </c>
    </row>
    <row r="1224" spans="1:5" ht="15" customHeight="1" x14ac:dyDescent="0.2">
      <c r="A1224" s="3">
        <f>'Stocks Returns'!A1220</f>
        <v>44004</v>
      </c>
      <c r="B1224" s="5">
        <f>SUMPRODUCT('Stocks Returns'!B1220:E1220,$H$10:$K$10)</f>
        <v>1.2825052609795924E-2</v>
      </c>
      <c r="C1224" s="5">
        <f t="shared" si="58"/>
        <v>-1.2825052609795924E-2</v>
      </c>
      <c r="D1224" s="24">
        <f t="shared" si="59"/>
        <v>1.008575104490373</v>
      </c>
      <c r="E1224" s="24">
        <f t="shared" si="60"/>
        <v>1.6029620886306089</v>
      </c>
    </row>
    <row r="1225" spans="1:5" ht="15" customHeight="1" x14ac:dyDescent="0.2">
      <c r="A1225" s="3">
        <f>'Stocks Returns'!A1221</f>
        <v>44005</v>
      </c>
      <c r="B1225" s="5">
        <f>SUMPRODUCT('Stocks Returns'!B1221:E1221,$H$10:$K$10)</f>
        <v>1.3900878425809234E-2</v>
      </c>
      <c r="C1225" s="5">
        <f t="shared" si="58"/>
        <v>-1.3900878425809234E-2</v>
      </c>
      <c r="D1225" s="24">
        <f t="shared" si="59"/>
        <v>1.0092916044838378</v>
      </c>
      <c r="E1225" s="24">
        <f t="shared" si="60"/>
        <v>1.6036527559671707</v>
      </c>
    </row>
    <row r="1226" spans="1:5" ht="15" customHeight="1" x14ac:dyDescent="0.2">
      <c r="A1226" s="3">
        <f>'Stocks Returns'!A1222</f>
        <v>44006</v>
      </c>
      <c r="B1226" s="5">
        <f>SUMPRODUCT('Stocks Returns'!B1222:E1222,$H$10:$K$10)</f>
        <v>-3.2577580272930728E-2</v>
      </c>
      <c r="C1226" s="5">
        <f t="shared" si="58"/>
        <v>3.2577580272930728E-2</v>
      </c>
      <c r="D1226" s="24">
        <f t="shared" si="59"/>
        <v>0.97833695099047702</v>
      </c>
      <c r="E1226" s="24">
        <f t="shared" si="60"/>
        <v>1.5719467240597396</v>
      </c>
    </row>
    <row r="1227" spans="1:5" ht="15" customHeight="1" x14ac:dyDescent="0.2">
      <c r="A1227" s="3">
        <f>'Stocks Returns'!A1223</f>
        <v>44007</v>
      </c>
      <c r="B1227" s="5">
        <f>SUMPRODUCT('Stocks Returns'!B1223:E1223,$H$10:$K$10)</f>
        <v>1.2840649573786733E-2</v>
      </c>
      <c r="C1227" s="5">
        <f t="shared" si="58"/>
        <v>-1.2840649573786733E-2</v>
      </c>
      <c r="D1227" s="24">
        <f t="shared" si="59"/>
        <v>1.0085854920683908</v>
      </c>
      <c r="E1227" s="24">
        <f t="shared" si="60"/>
        <v>1.6029721166250246</v>
      </c>
    </row>
    <row r="1228" spans="1:5" ht="15" customHeight="1" x14ac:dyDescent="0.2">
      <c r="A1228" s="3">
        <f>'Stocks Returns'!A1224</f>
        <v>44008</v>
      </c>
      <c r="B1228" s="5">
        <f>SUMPRODUCT('Stocks Returns'!B1224:E1224,$H$10:$K$10)</f>
        <v>-2.3586929414914033E-2</v>
      </c>
      <c r="C1228" s="5">
        <f t="shared" si="58"/>
        <v>2.3586929414914033E-2</v>
      </c>
      <c r="D1228" s="24">
        <f t="shared" si="59"/>
        <v>0.9843247244619161</v>
      </c>
      <c r="E1228" s="24">
        <f t="shared" si="60"/>
        <v>1.5783732968696562</v>
      </c>
    </row>
    <row r="1229" spans="1:5" ht="15" customHeight="1" x14ac:dyDescent="0.2">
      <c r="A1229" s="3">
        <f>'Stocks Returns'!A1225</f>
        <v>44011</v>
      </c>
      <c r="B1229" s="5">
        <f>SUMPRODUCT('Stocks Returns'!B1225:E1225,$H$10:$K$10)</f>
        <v>1.2967175465727072E-2</v>
      </c>
      <c r="C1229" s="5">
        <f t="shared" si="58"/>
        <v>-1.2967175465727072E-2</v>
      </c>
      <c r="D1229" s="24">
        <f t="shared" si="59"/>
        <v>1.0086697583124231</v>
      </c>
      <c r="E1229" s="24">
        <f t="shared" si="60"/>
        <v>1.6030534496219837</v>
      </c>
    </row>
    <row r="1230" spans="1:5" ht="15" customHeight="1" x14ac:dyDescent="0.2">
      <c r="A1230" s="3">
        <f>'Stocks Returns'!A1226</f>
        <v>44012</v>
      </c>
      <c r="B1230" s="5">
        <f>SUMPRODUCT('Stocks Returns'!B1226:E1226,$H$10:$K$10)</f>
        <v>1.1602507484591865E-2</v>
      </c>
      <c r="C1230" s="5">
        <f t="shared" si="58"/>
        <v>-1.1602507484591865E-2</v>
      </c>
      <c r="D1230" s="24">
        <f t="shared" si="59"/>
        <v>1.0077608894369872</v>
      </c>
      <c r="E1230" s="24">
        <f t="shared" si="60"/>
        <v>1.6021746937820198</v>
      </c>
    </row>
    <row r="1231" spans="1:5" ht="15" customHeight="1" x14ac:dyDescent="0.2">
      <c r="A1231" s="3">
        <f>'Stocks Returns'!A1227</f>
        <v>44013</v>
      </c>
      <c r="B1231" s="5">
        <f>SUMPRODUCT('Stocks Returns'!B1227:E1227,$H$10:$K$10)</f>
        <v>5.416277987404421E-5</v>
      </c>
      <c r="C1231" s="5">
        <f t="shared" si="58"/>
        <v>-5.416277987404421E-5</v>
      </c>
      <c r="D1231" s="24">
        <f t="shared" si="59"/>
        <v>1.0000696918636449</v>
      </c>
      <c r="E1231" s="24">
        <f t="shared" si="60"/>
        <v>1.5946045740411172</v>
      </c>
    </row>
    <row r="1232" spans="1:5" ht="15" customHeight="1" x14ac:dyDescent="0.2">
      <c r="A1232" s="3">
        <f>'Stocks Returns'!A1228</f>
        <v>44014</v>
      </c>
      <c r="B1232" s="5">
        <f>SUMPRODUCT('Stocks Returns'!B1228:E1228,$H$10:$K$10)</f>
        <v>1.0361772912116081E-2</v>
      </c>
      <c r="C1232" s="5">
        <f t="shared" si="58"/>
        <v>-1.0361772912116081E-2</v>
      </c>
      <c r="D1232" s="24">
        <f t="shared" si="59"/>
        <v>1.0069345602117181</v>
      </c>
      <c r="E1232" s="24">
        <f t="shared" si="60"/>
        <v>1.6013728302855725</v>
      </c>
    </row>
    <row r="1233" spans="1:5" ht="15" customHeight="1" x14ac:dyDescent="0.2">
      <c r="A1233" s="3">
        <f>'Stocks Returns'!A1229</f>
        <v>44015</v>
      </c>
      <c r="B1233" s="5">
        <f>SUMPRODUCT('Stocks Returns'!B1229:E1229,$H$10:$K$10)</f>
        <v>0</v>
      </c>
      <c r="C1233" s="5">
        <f t="shared" si="58"/>
        <v>0</v>
      </c>
      <c r="D1233" s="24">
        <f t="shared" si="59"/>
        <v>1.000033619452249</v>
      </c>
      <c r="E1233" s="24">
        <f t="shared" si="60"/>
        <v>1.5945685090834987</v>
      </c>
    </row>
    <row r="1234" spans="1:5" ht="15" customHeight="1" x14ac:dyDescent="0.2">
      <c r="A1234" s="3">
        <f>'Stocks Returns'!A1230</f>
        <v>44018</v>
      </c>
      <c r="B1234" s="5">
        <f>SUMPRODUCT('Stocks Returns'!B1230:E1230,$H$10:$K$10)</f>
        <v>1.318649435247227E-2</v>
      </c>
      <c r="C1234" s="5">
        <f t="shared" si="58"/>
        <v>-1.318649435247227E-2</v>
      </c>
      <c r="D1234" s="24">
        <f t="shared" si="59"/>
        <v>1.0088158246909955</v>
      </c>
      <c r="E1234" s="24">
        <f t="shared" si="60"/>
        <v>1.6031943630722019</v>
      </c>
    </row>
    <row r="1235" spans="1:5" ht="15" customHeight="1" x14ac:dyDescent="0.2">
      <c r="A1235" s="3">
        <f>'Stocks Returns'!A1231</f>
        <v>44019</v>
      </c>
      <c r="B1235" s="5">
        <f>SUMPRODUCT('Stocks Returns'!B1231:E1231,$H$10:$K$10)</f>
        <v>-1.8988068066320141E-2</v>
      </c>
      <c r="C1235" s="5">
        <f t="shared" si="58"/>
        <v>1.8988068066320141E-2</v>
      </c>
      <c r="D1235" s="24">
        <f t="shared" si="59"/>
        <v>0.98738756612007972</v>
      </c>
      <c r="E1235" s="24">
        <f t="shared" si="60"/>
        <v>1.5816069751170745</v>
      </c>
    </row>
    <row r="1236" spans="1:5" ht="15" customHeight="1" x14ac:dyDescent="0.2">
      <c r="A1236" s="3">
        <f>'Stocks Returns'!A1232</f>
        <v>44020</v>
      </c>
      <c r="B1236" s="5">
        <f>SUMPRODUCT('Stocks Returns'!B1232:E1232,$H$10:$K$10)</f>
        <v>2.652989318891334E-3</v>
      </c>
      <c r="C1236" s="5">
        <f t="shared" si="58"/>
        <v>-2.652989318891334E-3</v>
      </c>
      <c r="D1236" s="24">
        <f t="shared" si="59"/>
        <v>1.0018005103386305</v>
      </c>
      <c r="E1236" s="24">
        <f t="shared" si="60"/>
        <v>1.596328910768539</v>
      </c>
    </row>
    <row r="1237" spans="1:5" ht="15" customHeight="1" x14ac:dyDescent="0.2">
      <c r="A1237" s="3">
        <f>'Stocks Returns'!A1233</f>
        <v>44021</v>
      </c>
      <c r="B1237" s="5">
        <f>SUMPRODUCT('Stocks Returns'!B1233:E1233,$H$10:$K$10)</f>
        <v>-8.3131074814966829E-3</v>
      </c>
      <c r="C1237" s="5">
        <f t="shared" si="58"/>
        <v>8.3131074814966829E-3</v>
      </c>
      <c r="D1237" s="24">
        <f t="shared" si="59"/>
        <v>0.99449708986957208</v>
      </c>
      <c r="E1237" s="24">
        <f t="shared" si="60"/>
        <v>1.5889716395180531</v>
      </c>
    </row>
    <row r="1238" spans="1:5" ht="15" customHeight="1" x14ac:dyDescent="0.2">
      <c r="A1238" s="3">
        <f>'Stocks Returns'!A1234</f>
        <v>44022</v>
      </c>
      <c r="B1238" s="5">
        <f>SUMPRODUCT('Stocks Returns'!B1234:E1234,$H$10:$K$10)</f>
        <v>4.0723998580120845E-4</v>
      </c>
      <c r="C1238" s="5">
        <f t="shared" si="58"/>
        <v>-4.0723998580120845E-4</v>
      </c>
      <c r="D1238" s="24">
        <f t="shared" si="59"/>
        <v>1.0003048412827924</v>
      </c>
      <c r="E1238" s="24">
        <f t="shared" si="60"/>
        <v>1.5948395472804378</v>
      </c>
    </row>
    <row r="1239" spans="1:5" ht="15" customHeight="1" x14ac:dyDescent="0.2">
      <c r="A1239" s="3">
        <f>'Stocks Returns'!A1235</f>
        <v>44025</v>
      </c>
      <c r="B1239" s="5">
        <f>SUMPRODUCT('Stocks Returns'!B1235:E1235,$H$10:$K$10)</f>
        <v>-1.8436850401593152E-2</v>
      </c>
      <c r="C1239" s="5">
        <f t="shared" si="58"/>
        <v>1.8436850401593152E-2</v>
      </c>
      <c r="D1239" s="24">
        <f t="shared" si="59"/>
        <v>0.98775467708478781</v>
      </c>
      <c r="E1239" s="24">
        <f t="shared" si="60"/>
        <v>1.5819921115707636</v>
      </c>
    </row>
    <row r="1240" spans="1:5" ht="15" customHeight="1" x14ac:dyDescent="0.2">
      <c r="A1240" s="3">
        <f>'Stocks Returns'!A1236</f>
        <v>44026</v>
      </c>
      <c r="B1240" s="5">
        <f>SUMPRODUCT('Stocks Returns'!B1236:E1236,$H$10:$K$10)</f>
        <v>2.3564613799296752E-2</v>
      </c>
      <c r="C1240" s="5">
        <f t="shared" si="58"/>
        <v>-2.3564613799296752E-2</v>
      </c>
      <c r="D1240" s="24">
        <f t="shared" si="59"/>
        <v>1.0157276522425804</v>
      </c>
      <c r="E1240" s="24">
        <f t="shared" si="60"/>
        <v>1.6097626147650514</v>
      </c>
    </row>
    <row r="1241" spans="1:5" ht="15" customHeight="1" x14ac:dyDescent="0.2">
      <c r="A1241" s="3">
        <f>'Stocks Returns'!A1237</f>
        <v>44027</v>
      </c>
      <c r="B1241" s="5">
        <f>SUMPRODUCT('Stocks Returns'!B1237:E1237,$H$10:$K$10)</f>
        <v>1.4870805753266877E-2</v>
      </c>
      <c r="C1241" s="5">
        <f t="shared" si="58"/>
        <v>-1.4870805753266877E-2</v>
      </c>
      <c r="D1241" s="24">
        <f t="shared" si="59"/>
        <v>1.0099375760839246</v>
      </c>
      <c r="E1241" s="24">
        <f t="shared" si="60"/>
        <v>1.6042736446946586</v>
      </c>
    </row>
    <row r="1242" spans="1:5" ht="15" customHeight="1" x14ac:dyDescent="0.2">
      <c r="A1242" s="3">
        <f>'Stocks Returns'!A1238</f>
        <v>44028</v>
      </c>
      <c r="B1242" s="5">
        <f>SUMPRODUCT('Stocks Returns'!B1238:E1238,$H$10:$K$10)</f>
        <v>-1.6197423735946227E-2</v>
      </c>
      <c r="C1242" s="5">
        <f t="shared" si="58"/>
        <v>1.6197423735946227E-2</v>
      </c>
      <c r="D1242" s="24">
        <f t="shared" si="59"/>
        <v>0.98924613524410876</v>
      </c>
      <c r="E1242" s="24">
        <f t="shared" si="60"/>
        <v>1.583551388330517</v>
      </c>
    </row>
    <row r="1243" spans="1:5" ht="15" customHeight="1" x14ac:dyDescent="0.2">
      <c r="A1243" s="3">
        <f>'Stocks Returns'!A1239</f>
        <v>44029</v>
      </c>
      <c r="B1243" s="5">
        <f>SUMPRODUCT('Stocks Returns'!B1239:E1239,$H$10:$K$10)</f>
        <v>7.1891625186988207E-3</v>
      </c>
      <c r="C1243" s="5">
        <f t="shared" si="58"/>
        <v>-7.1891625186988207E-3</v>
      </c>
      <c r="D1243" s="24">
        <f t="shared" si="59"/>
        <v>1.0048216016897022</v>
      </c>
      <c r="E1243" s="24">
        <f t="shared" si="60"/>
        <v>1.5993098482185619</v>
      </c>
    </row>
    <row r="1244" spans="1:5" ht="15" customHeight="1" x14ac:dyDescent="0.2">
      <c r="A1244" s="3">
        <f>'Stocks Returns'!A1240</f>
        <v>44032</v>
      </c>
      <c r="B1244" s="5">
        <f>SUMPRODUCT('Stocks Returns'!B1240:E1240,$H$10:$K$10)</f>
        <v>1.7545107325642271E-2</v>
      </c>
      <c r="C1244" s="5">
        <f t="shared" si="58"/>
        <v>-1.7545107325642271E-2</v>
      </c>
      <c r="D1244" s="24">
        <f t="shared" si="59"/>
        <v>1.0117186609311266</v>
      </c>
      <c r="E1244" s="24">
        <f t="shared" si="60"/>
        <v>1.6059767455355669</v>
      </c>
    </row>
    <row r="1245" spans="1:5" ht="15" customHeight="1" x14ac:dyDescent="0.2">
      <c r="A1245" s="3">
        <f>'Stocks Returns'!A1241</f>
        <v>44033</v>
      </c>
      <c r="B1245" s="5">
        <f>SUMPRODUCT('Stocks Returns'!B1241:E1241,$H$10:$K$10)</f>
        <v>-9.9187984634504598E-3</v>
      </c>
      <c r="C1245" s="5">
        <f t="shared" si="58"/>
        <v>9.9187984634504598E-3</v>
      </c>
      <c r="D1245" s="24">
        <f t="shared" si="59"/>
        <v>0.99342769967559086</v>
      </c>
      <c r="E1245" s="24">
        <f t="shared" si="60"/>
        <v>1.5878765790314715</v>
      </c>
    </row>
    <row r="1246" spans="1:5" ht="15" customHeight="1" x14ac:dyDescent="0.2">
      <c r="A1246" s="3">
        <f>'Stocks Returns'!A1242</f>
        <v>44034</v>
      </c>
      <c r="B1246" s="5">
        <f>SUMPRODUCT('Stocks Returns'!B1242:E1242,$H$10:$K$10)</f>
        <v>7.8718736230993479E-3</v>
      </c>
      <c r="C1246" s="5">
        <f t="shared" si="58"/>
        <v>-7.8718736230993479E-3</v>
      </c>
      <c r="D1246" s="24">
        <f t="shared" si="59"/>
        <v>1.005276287285233</v>
      </c>
      <c r="E1246" s="24">
        <f t="shared" si="60"/>
        <v>1.5997553045947248</v>
      </c>
    </row>
    <row r="1247" spans="1:5" ht="15" customHeight="1" x14ac:dyDescent="0.2">
      <c r="A1247" s="3">
        <f>'Stocks Returns'!A1243</f>
        <v>44035</v>
      </c>
      <c r="B1247" s="5">
        <f>SUMPRODUCT('Stocks Returns'!B1243:E1243,$H$10:$K$10)</f>
        <v>-9.9297302040766058E-3</v>
      </c>
      <c r="C1247" s="5">
        <f t="shared" si="58"/>
        <v>9.9297302040766058E-3</v>
      </c>
      <c r="D1247" s="24">
        <f t="shared" si="59"/>
        <v>0.99342041913633383</v>
      </c>
      <c r="E1247" s="24">
        <f t="shared" si="60"/>
        <v>1.587869108242423</v>
      </c>
    </row>
    <row r="1248" spans="1:5" ht="15" customHeight="1" x14ac:dyDescent="0.2">
      <c r="A1248" s="3">
        <f>'Stocks Returns'!A1244</f>
        <v>44036</v>
      </c>
      <c r="B1248" s="5">
        <f>SUMPRODUCT('Stocks Returns'!B1244:E1244,$H$10:$K$10)</f>
        <v>-1.173662217883361E-2</v>
      </c>
      <c r="C1248" s="5">
        <f t="shared" si="58"/>
        <v>1.173662217883361E-2</v>
      </c>
      <c r="D1248" s="24">
        <f t="shared" si="59"/>
        <v>0.99221702908114573</v>
      </c>
      <c r="E1248" s="24">
        <f t="shared" si="60"/>
        <v>1.5866313987321665</v>
      </c>
    </row>
    <row r="1249" spans="1:5" ht="15" customHeight="1" x14ac:dyDescent="0.2">
      <c r="A1249" s="3">
        <f>'Stocks Returns'!A1245</f>
        <v>44039</v>
      </c>
      <c r="B1249" s="5">
        <f>SUMPRODUCT('Stocks Returns'!B1245:E1245,$H$10:$K$10)</f>
        <v>1.1573955479643811E-2</v>
      </c>
      <c r="C1249" s="5">
        <f t="shared" si="58"/>
        <v>-1.1573955479643811E-2</v>
      </c>
      <c r="D1249" s="24">
        <f t="shared" si="59"/>
        <v>1.0077418738016917</v>
      </c>
      <c r="E1249" s="24">
        <f t="shared" si="60"/>
        <v>1.6021562723209153</v>
      </c>
    </row>
    <row r="1250" spans="1:5" ht="15" customHeight="1" x14ac:dyDescent="0.2">
      <c r="A1250" s="3">
        <f>'Stocks Returns'!A1246</f>
        <v>44040</v>
      </c>
      <c r="B1250" s="5">
        <f>SUMPRODUCT('Stocks Returns'!B1246:E1246,$H$10:$K$10)</f>
        <v>-3.9816249067202818E-3</v>
      </c>
      <c r="C1250" s="5">
        <f t="shared" si="58"/>
        <v>3.9816249067202818E-3</v>
      </c>
      <c r="D1250" s="24">
        <f t="shared" si="59"/>
        <v>0.99738185726437323</v>
      </c>
      <c r="E1250" s="24">
        <f t="shared" si="60"/>
        <v>1.5919030637223666</v>
      </c>
    </row>
    <row r="1251" spans="1:5" ht="15" customHeight="1" x14ac:dyDescent="0.2">
      <c r="A1251" s="3">
        <f>'Stocks Returns'!A1247</f>
        <v>44041</v>
      </c>
      <c r="B1251" s="5">
        <f>SUMPRODUCT('Stocks Returns'!B1247:E1247,$H$10:$K$10)</f>
        <v>1.0937778303515354E-2</v>
      </c>
      <c r="C1251" s="5">
        <f t="shared" si="58"/>
        <v>-1.0937778303515354E-2</v>
      </c>
      <c r="D1251" s="24">
        <f t="shared" si="59"/>
        <v>1.00731817980239</v>
      </c>
      <c r="E1251" s="24">
        <f t="shared" si="60"/>
        <v>1.6017454364436481</v>
      </c>
    </row>
    <row r="1252" spans="1:5" ht="15" customHeight="1" x14ac:dyDescent="0.2">
      <c r="A1252" s="3">
        <f>'Stocks Returns'!A1248</f>
        <v>44042</v>
      </c>
      <c r="B1252" s="5">
        <f>SUMPRODUCT('Stocks Returns'!B1248:E1248,$H$10:$K$10)</f>
        <v>-2.0367551041256472E-2</v>
      </c>
      <c r="C1252" s="5">
        <f t="shared" si="58"/>
        <v>2.0367551041256472E-2</v>
      </c>
      <c r="D1252" s="24">
        <f t="shared" si="59"/>
        <v>0.98646883045877209</v>
      </c>
      <c r="E1252" s="24">
        <f t="shared" si="60"/>
        <v>1.5806408259256561</v>
      </c>
    </row>
    <row r="1253" spans="1:5" ht="15" customHeight="1" x14ac:dyDescent="0.2">
      <c r="A1253" s="3">
        <f>'Stocks Returns'!A1249</f>
        <v>44043</v>
      </c>
      <c r="B1253" s="5">
        <f>SUMPRODUCT('Stocks Returns'!B1249:E1249,$H$10:$K$10)</f>
        <v>-1.7075368578621138E-2</v>
      </c>
      <c r="C1253" s="5">
        <f t="shared" si="58"/>
        <v>1.7075368578621138E-2</v>
      </c>
      <c r="D1253" s="24">
        <f t="shared" si="59"/>
        <v>0.98866142397888723</v>
      </c>
      <c r="E1253" s="24">
        <f t="shared" si="60"/>
        <v>1.5829411257420811</v>
      </c>
    </row>
    <row r="1254" spans="1:5" ht="15" customHeight="1" x14ac:dyDescent="0.2">
      <c r="A1254" s="3">
        <f>'Stocks Returns'!A1250</f>
        <v>44046</v>
      </c>
      <c r="B1254" s="5">
        <f>SUMPRODUCT('Stocks Returns'!B1250:E1250,$H$10:$K$10)</f>
        <v>5.3250837700418528E-3</v>
      </c>
      <c r="C1254" s="5">
        <f t="shared" si="58"/>
        <v>-5.3250837700418528E-3</v>
      </c>
      <c r="D1254" s="24">
        <f t="shared" si="59"/>
        <v>1.0035801252430967</v>
      </c>
      <c r="E1254" s="24">
        <f t="shared" si="60"/>
        <v>1.5980893212904346</v>
      </c>
    </row>
    <row r="1255" spans="1:5" ht="15" customHeight="1" x14ac:dyDescent="0.2">
      <c r="A1255" s="3">
        <f>'Stocks Returns'!A1251</f>
        <v>44047</v>
      </c>
      <c r="B1255" s="5">
        <f>SUMPRODUCT('Stocks Returns'!B1251:E1251,$H$10:$K$10)</f>
        <v>1.0330468759537264E-2</v>
      </c>
      <c r="C1255" s="5">
        <f t="shared" si="58"/>
        <v>-1.0330468759537264E-2</v>
      </c>
      <c r="D1255" s="24">
        <f t="shared" si="59"/>
        <v>1.0069137116461007</v>
      </c>
      <c r="E1255" s="24">
        <f t="shared" si="60"/>
        <v>1.6013525631625862</v>
      </c>
    </row>
    <row r="1256" spans="1:5" ht="15" customHeight="1" x14ac:dyDescent="0.2">
      <c r="A1256" s="3">
        <f>'Stocks Returns'!A1252</f>
        <v>44048</v>
      </c>
      <c r="B1256" s="5">
        <f>SUMPRODUCT('Stocks Returns'!B1252:E1252,$H$10:$K$10)</f>
        <v>6.5979009682313964E-3</v>
      </c>
      <c r="C1256" s="5">
        <f t="shared" si="58"/>
        <v>-6.5979009682313964E-3</v>
      </c>
      <c r="D1256" s="24">
        <f t="shared" si="59"/>
        <v>1.004427821497091</v>
      </c>
      <c r="E1256" s="24">
        <f t="shared" si="60"/>
        <v>1.5989233862779548</v>
      </c>
    </row>
    <row r="1257" spans="1:5" ht="15" customHeight="1" x14ac:dyDescent="0.2">
      <c r="A1257" s="3">
        <f>'Stocks Returns'!A1253</f>
        <v>44049</v>
      </c>
      <c r="B1257" s="5">
        <f>SUMPRODUCT('Stocks Returns'!B1253:E1253,$H$10:$K$10)</f>
        <v>1.2758986257327904E-2</v>
      </c>
      <c r="C1257" s="5">
        <f t="shared" si="58"/>
        <v>-1.2758986257327904E-2</v>
      </c>
      <c r="D1257" s="24">
        <f t="shared" si="59"/>
        <v>1.0085311042996292</v>
      </c>
      <c r="E1257" s="24">
        <f t="shared" si="60"/>
        <v>1.6029196067124343</v>
      </c>
    </row>
    <row r="1258" spans="1:5" ht="15" customHeight="1" x14ac:dyDescent="0.2">
      <c r="A1258" s="3">
        <f>'Stocks Returns'!A1254</f>
        <v>44050</v>
      </c>
      <c r="B1258" s="5">
        <f>SUMPRODUCT('Stocks Returns'!B1254:E1254,$H$10:$K$10)</f>
        <v>-1.0840963169782026E-2</v>
      </c>
      <c r="C1258" s="5">
        <f t="shared" si="58"/>
        <v>1.0840963169782026E-2</v>
      </c>
      <c r="D1258" s="24">
        <f t="shared" si="59"/>
        <v>0.99281353798117411</v>
      </c>
      <c r="E1258" s="24">
        <f t="shared" si="60"/>
        <v>1.5872456331240477</v>
      </c>
    </row>
    <row r="1259" spans="1:5" ht="15" customHeight="1" x14ac:dyDescent="0.2">
      <c r="A1259" s="3">
        <f>'Stocks Returns'!A1255</f>
        <v>44053</v>
      </c>
      <c r="B1259" s="5">
        <f>SUMPRODUCT('Stocks Returns'!B1255:E1255,$H$10:$K$10)</f>
        <v>3.594969063209618E-3</v>
      </c>
      <c r="C1259" s="5">
        <f t="shared" si="58"/>
        <v>-3.594969063209618E-3</v>
      </c>
      <c r="D1259" s="24">
        <f t="shared" si="59"/>
        <v>1.0024278688483466</v>
      </c>
      <c r="E1259" s="24">
        <f t="shared" si="60"/>
        <v>1.5969509525499519</v>
      </c>
    </row>
    <row r="1260" spans="1:5" ht="15" customHeight="1" x14ac:dyDescent="0.2">
      <c r="A1260" s="3">
        <f>'Stocks Returns'!A1256</f>
        <v>44054</v>
      </c>
      <c r="B1260" s="5">
        <f>SUMPRODUCT('Stocks Returns'!B1256:E1256,$H$10:$K$10)</f>
        <v>4.8257671978508034E-3</v>
      </c>
      <c r="C1260" s="5">
        <f t="shared" si="58"/>
        <v>-4.8257671978508034E-3</v>
      </c>
      <c r="D1260" s="24">
        <f t="shared" si="59"/>
        <v>1.0032475804060175</v>
      </c>
      <c r="E1260" s="24">
        <f t="shared" si="60"/>
        <v>1.5977613330263498</v>
      </c>
    </row>
    <row r="1261" spans="1:5" ht="15" customHeight="1" x14ac:dyDescent="0.2">
      <c r="A1261" s="3">
        <f>'Stocks Returns'!A1257</f>
        <v>44055</v>
      </c>
      <c r="B1261" s="5">
        <f>SUMPRODUCT('Stocks Returns'!B1257:E1257,$H$10:$K$10)</f>
        <v>6.1360087896341377E-3</v>
      </c>
      <c r="C1261" s="5">
        <f t="shared" si="58"/>
        <v>-6.1360087896341377E-3</v>
      </c>
      <c r="D1261" s="24">
        <f t="shared" si="59"/>
        <v>1.0041202013061452</v>
      </c>
      <c r="E1261" s="24">
        <f t="shared" si="60"/>
        <v>1.5986210477022795</v>
      </c>
    </row>
    <row r="1262" spans="1:5" ht="15" customHeight="1" x14ac:dyDescent="0.2">
      <c r="A1262" s="3">
        <f>'Stocks Returns'!A1258</f>
        <v>44056</v>
      </c>
      <c r="B1262" s="5">
        <f>SUMPRODUCT('Stocks Returns'!B1258:E1258,$H$10:$K$10)</f>
        <v>-6.9969585141712067E-3</v>
      </c>
      <c r="C1262" s="5">
        <f t="shared" si="58"/>
        <v>6.9969585141712067E-3</v>
      </c>
      <c r="D1262" s="24">
        <f t="shared" si="59"/>
        <v>0.99537364508181092</v>
      </c>
      <c r="E1262" s="24">
        <f t="shared" si="60"/>
        <v>1.5898658624849453</v>
      </c>
    </row>
    <row r="1263" spans="1:5" ht="15" customHeight="1" x14ac:dyDescent="0.2">
      <c r="A1263" s="3">
        <f>'Stocks Returns'!A1259</f>
        <v>44057</v>
      </c>
      <c r="B1263" s="5">
        <f>SUMPRODUCT('Stocks Returns'!B1259:E1259,$H$10:$K$10)</f>
        <v>-4.6306549392077486E-3</v>
      </c>
      <c r="C1263" s="5">
        <f t="shared" si="58"/>
        <v>4.6306549392077486E-3</v>
      </c>
      <c r="D1263" s="24">
        <f t="shared" si="59"/>
        <v>0.99694960326273652</v>
      </c>
      <c r="E1263" s="24">
        <f t="shared" si="60"/>
        <v>1.5914659231225452</v>
      </c>
    </row>
    <row r="1264" spans="1:5" ht="15" customHeight="1" x14ac:dyDescent="0.2">
      <c r="A1264" s="3">
        <f>'Stocks Returns'!A1260</f>
        <v>44060</v>
      </c>
      <c r="B1264" s="5">
        <f>SUMPRODUCT('Stocks Returns'!B1260:E1260,$H$10:$K$10)</f>
        <v>1.6436225843955626E-2</v>
      </c>
      <c r="C1264" s="5">
        <f t="shared" si="58"/>
        <v>-1.6436225843955626E-2</v>
      </c>
      <c r="D1264" s="24">
        <f t="shared" si="59"/>
        <v>1.0109801458643233</v>
      </c>
      <c r="E1264" s="24">
        <f t="shared" si="60"/>
        <v>1.6052721396472327</v>
      </c>
    </row>
    <row r="1265" spans="1:5" ht="15" customHeight="1" x14ac:dyDescent="0.2">
      <c r="A1265" s="3">
        <f>'Stocks Returns'!A1261</f>
        <v>44061</v>
      </c>
      <c r="B1265" s="5">
        <f>SUMPRODUCT('Stocks Returns'!B1261:E1261,$H$10:$K$10)</f>
        <v>3.1686748940660293E-3</v>
      </c>
      <c r="C1265" s="5">
        <f t="shared" si="58"/>
        <v>-3.1686748940660293E-3</v>
      </c>
      <c r="D1265" s="24">
        <f t="shared" si="59"/>
        <v>1.0021439569316968</v>
      </c>
      <c r="E1265" s="24">
        <f t="shared" si="60"/>
        <v>1.5966696425723994</v>
      </c>
    </row>
    <row r="1266" spans="1:5" ht="15" customHeight="1" x14ac:dyDescent="0.2">
      <c r="A1266" s="3">
        <f>'Stocks Returns'!A1262</f>
        <v>44062</v>
      </c>
      <c r="B1266" s="5">
        <f>SUMPRODUCT('Stocks Returns'!B1262:E1262,$H$10:$K$10)</f>
        <v>9.5895029055145711E-3</v>
      </c>
      <c r="C1266" s="5">
        <f t="shared" si="58"/>
        <v>-9.5895029055145711E-3</v>
      </c>
      <c r="D1266" s="24">
        <f t="shared" si="59"/>
        <v>1.0064202283873216</v>
      </c>
      <c r="E1266" s="24">
        <f t="shared" si="60"/>
        <v>1.6008723280716493</v>
      </c>
    </row>
    <row r="1267" spans="1:5" ht="15" customHeight="1" x14ac:dyDescent="0.2">
      <c r="A1267" s="3">
        <f>'Stocks Returns'!A1263</f>
        <v>44063</v>
      </c>
      <c r="B1267" s="5">
        <f>SUMPRODUCT('Stocks Returns'!B1263:E1263,$H$10:$K$10)</f>
        <v>9.8501814258709925E-3</v>
      </c>
      <c r="C1267" s="5">
        <f t="shared" si="58"/>
        <v>-9.8501814258709925E-3</v>
      </c>
      <c r="D1267" s="24">
        <f t="shared" si="59"/>
        <v>1.006593840281879</v>
      </c>
      <c r="E1267" s="24">
        <f t="shared" si="60"/>
        <v>1.6010413916887645</v>
      </c>
    </row>
    <row r="1268" spans="1:5" ht="15" customHeight="1" x14ac:dyDescent="0.2">
      <c r="A1268" s="3">
        <f>'Stocks Returns'!A1264</f>
        <v>44064</v>
      </c>
      <c r="B1268" s="5">
        <f>SUMPRODUCT('Stocks Returns'!B1264:E1264,$H$10:$K$10)</f>
        <v>3.6319121480855227E-3</v>
      </c>
      <c r="C1268" s="5">
        <f t="shared" si="58"/>
        <v>-3.6319121480855227E-3</v>
      </c>
      <c r="D1268" s="24">
        <f t="shared" si="59"/>
        <v>1.0024524729428739</v>
      </c>
      <c r="E1268" s="24">
        <f t="shared" si="60"/>
        <v>1.5969753159050895</v>
      </c>
    </row>
    <row r="1269" spans="1:5" ht="15" customHeight="1" x14ac:dyDescent="0.2">
      <c r="A1269" s="3">
        <f>'Stocks Returns'!A1265</f>
        <v>44067</v>
      </c>
      <c r="B1269" s="5">
        <f>SUMPRODUCT('Stocks Returns'!B1265:E1265,$H$10:$K$10)</f>
        <v>9.1098771435169958E-3</v>
      </c>
      <c r="C1269" s="5">
        <f t="shared" si="58"/>
        <v>-9.1098771435169958E-3</v>
      </c>
      <c r="D1269" s="24">
        <f t="shared" si="59"/>
        <v>1.0061007976298313</v>
      </c>
      <c r="E1269" s="24">
        <f t="shared" si="60"/>
        <v>1.6005609467329922</v>
      </c>
    </row>
    <row r="1270" spans="1:5" ht="15" customHeight="1" x14ac:dyDescent="0.2">
      <c r="A1270" s="3">
        <f>'Stocks Returns'!A1266</f>
        <v>44068</v>
      </c>
      <c r="B1270" s="5">
        <f>SUMPRODUCT('Stocks Returns'!B1266:E1266,$H$10:$K$10)</f>
        <v>9.0325210778274406E-3</v>
      </c>
      <c r="C1270" s="5">
        <f t="shared" si="58"/>
        <v>-9.0325210778274406E-3</v>
      </c>
      <c r="D1270" s="24">
        <f t="shared" si="59"/>
        <v>1.0060492784900821</v>
      </c>
      <c r="E1270" s="24">
        <f t="shared" si="60"/>
        <v>1.6005106871404582</v>
      </c>
    </row>
    <row r="1271" spans="1:5" ht="15" customHeight="1" x14ac:dyDescent="0.2">
      <c r="A1271" s="3">
        <f>'Stocks Returns'!A1267</f>
        <v>44069</v>
      </c>
      <c r="B1271" s="5">
        <f>SUMPRODUCT('Stocks Returns'!B1267:E1267,$H$10:$K$10)</f>
        <v>7.4061859445255325E-3</v>
      </c>
      <c r="C1271" s="5">
        <f t="shared" si="58"/>
        <v>-7.4061859445255325E-3</v>
      </c>
      <c r="D1271" s="24">
        <f t="shared" si="59"/>
        <v>1.004966139291303</v>
      </c>
      <c r="E1271" s="24">
        <f t="shared" si="60"/>
        <v>1.5994515425516089</v>
      </c>
    </row>
    <row r="1272" spans="1:5" ht="15" customHeight="1" x14ac:dyDescent="0.2">
      <c r="A1272" s="3">
        <f>'Stocks Returns'!A1268</f>
        <v>44070</v>
      </c>
      <c r="B1272" s="5">
        <f>SUMPRODUCT('Stocks Returns'!B1268:E1268,$H$10:$K$10)</f>
        <v>2.9227811506631631E-3</v>
      </c>
      <c r="C1272" s="5">
        <f t="shared" si="58"/>
        <v>-2.9227811506631631E-3</v>
      </c>
      <c r="D1272" s="24">
        <f t="shared" si="59"/>
        <v>1.0019801916985906</v>
      </c>
      <c r="E1272" s="24">
        <f t="shared" si="60"/>
        <v>1.5965072309128743</v>
      </c>
    </row>
    <row r="1273" spans="1:5" ht="15" customHeight="1" x14ac:dyDescent="0.2">
      <c r="A1273" s="3">
        <f>'Stocks Returns'!A1269</f>
        <v>44071</v>
      </c>
      <c r="B1273" s="5">
        <f>SUMPRODUCT('Stocks Returns'!B1269:E1269,$H$10:$K$10)</f>
        <v>2.3055109668019182E-2</v>
      </c>
      <c r="C1273" s="5">
        <f t="shared" si="58"/>
        <v>-2.3055109668019182E-2</v>
      </c>
      <c r="D1273" s="24">
        <f t="shared" si="59"/>
        <v>1.0153883224911497</v>
      </c>
      <c r="E1273" s="24">
        <f t="shared" si="60"/>
        <v>1.6094447327055281</v>
      </c>
    </row>
    <row r="1274" spans="1:5" ht="15" customHeight="1" x14ac:dyDescent="0.2">
      <c r="A1274" s="3">
        <f>'Stocks Returns'!A1270</f>
        <v>44074</v>
      </c>
      <c r="B1274" s="5">
        <f>SUMPRODUCT('Stocks Returns'!B1270:E1270,$H$10:$K$10)</f>
        <v>-1.5972228696729852E-2</v>
      </c>
      <c r="C1274" s="5">
        <f t="shared" si="58"/>
        <v>1.5972228696729852E-2</v>
      </c>
      <c r="D1274" s="24">
        <f t="shared" si="59"/>
        <v>0.98939611514022685</v>
      </c>
      <c r="E1274" s="24">
        <f t="shared" si="60"/>
        <v>1.583707706595862</v>
      </c>
    </row>
    <row r="1275" spans="1:5" ht="15" customHeight="1" x14ac:dyDescent="0.2">
      <c r="A1275" s="3">
        <f>'Stocks Returns'!A1271</f>
        <v>44075</v>
      </c>
      <c r="B1275" s="5">
        <f>SUMPRODUCT('Stocks Returns'!B1271:E1271,$H$10:$K$10)</f>
        <v>8.7141577874698516E-3</v>
      </c>
      <c r="C1275" s="5">
        <f t="shared" si="58"/>
        <v>-8.7141577874698516E-3</v>
      </c>
      <c r="D1275" s="24">
        <f t="shared" si="59"/>
        <v>1.0058372485387039</v>
      </c>
      <c r="E1275" s="24">
        <f t="shared" si="60"/>
        <v>1.6003037278216858</v>
      </c>
    </row>
    <row r="1276" spans="1:5" ht="15" customHeight="1" x14ac:dyDescent="0.2">
      <c r="A1276" s="3">
        <f>'Stocks Returns'!A1272</f>
        <v>44076</v>
      </c>
      <c r="B1276" s="5">
        <f>SUMPRODUCT('Stocks Returns'!B1272:E1272,$H$10:$K$10)</f>
        <v>1.5468499624690763E-2</v>
      </c>
      <c r="C1276" s="5">
        <f t="shared" si="58"/>
        <v>-1.5468499624690763E-2</v>
      </c>
      <c r="D1276" s="24">
        <f t="shared" si="59"/>
        <v>1.0103356402022929</v>
      </c>
      <c r="E1276" s="24">
        <f t="shared" si="60"/>
        <v>1.6046554044452834</v>
      </c>
    </row>
    <row r="1277" spans="1:5" ht="15" customHeight="1" x14ac:dyDescent="0.2">
      <c r="A1277" s="3">
        <f>'Stocks Returns'!A1273</f>
        <v>44077</v>
      </c>
      <c r="B1277" s="5">
        <f>SUMPRODUCT('Stocks Returns'!B1273:E1273,$H$10:$K$10)</f>
        <v>-3.6653602761055601E-2</v>
      </c>
      <c r="C1277" s="5">
        <f t="shared" si="58"/>
        <v>3.6653602761055601E-2</v>
      </c>
      <c r="D1277" s="24">
        <f t="shared" si="59"/>
        <v>0.97562232001338589</v>
      </c>
      <c r="E1277" s="24">
        <f t="shared" si="60"/>
        <v>1.5689878262364232</v>
      </c>
    </row>
    <row r="1278" spans="1:5" ht="15" customHeight="1" x14ac:dyDescent="0.2">
      <c r="A1278" s="3">
        <f>'Stocks Returns'!A1274</f>
        <v>44078</v>
      </c>
      <c r="B1278" s="5">
        <f>SUMPRODUCT('Stocks Returns'!B1274:E1274,$H$10:$K$10)</f>
        <v>-1.8933992158436941E-2</v>
      </c>
      <c r="C1278" s="5">
        <f t="shared" si="58"/>
        <v>1.8933992158436941E-2</v>
      </c>
      <c r="D1278" s="24">
        <f t="shared" si="59"/>
        <v>0.98742358067472991</v>
      </c>
      <c r="E1278" s="24">
        <f t="shared" si="60"/>
        <v>1.5816447812781487</v>
      </c>
    </row>
    <row r="1279" spans="1:5" ht="15" customHeight="1" x14ac:dyDescent="0.2">
      <c r="A1279" s="3">
        <f>'Stocks Returns'!A1275</f>
        <v>44081</v>
      </c>
      <c r="B1279" s="5">
        <f>SUMPRODUCT('Stocks Returns'!B1275:E1275,$H$10:$K$10)</f>
        <v>0</v>
      </c>
      <c r="C1279" s="5">
        <f t="shared" si="58"/>
        <v>0</v>
      </c>
      <c r="D1279" s="24">
        <f t="shared" si="59"/>
        <v>1.000033619452249</v>
      </c>
      <c r="E1279" s="24">
        <f t="shared" si="60"/>
        <v>1.5945685090834987</v>
      </c>
    </row>
    <row r="1280" spans="1:5" ht="15" customHeight="1" x14ac:dyDescent="0.2">
      <c r="A1280" s="3">
        <f>'Stocks Returns'!A1276</f>
        <v>44082</v>
      </c>
      <c r="B1280" s="5">
        <f>SUMPRODUCT('Stocks Returns'!B1276:E1276,$H$10:$K$10)</f>
        <v>-2.5622643980713747E-2</v>
      </c>
      <c r="C1280" s="5">
        <f t="shared" si="58"/>
        <v>2.5622643980713747E-2</v>
      </c>
      <c r="D1280" s="24">
        <f t="shared" si="59"/>
        <v>0.98296893856109357</v>
      </c>
      <c r="E1280" s="24">
        <f t="shared" si="60"/>
        <v>1.5769302659341868</v>
      </c>
    </row>
    <row r="1281" spans="1:5" ht="15" customHeight="1" x14ac:dyDescent="0.2">
      <c r="A1281" s="3">
        <f>'Stocks Returns'!A1277</f>
        <v>44083</v>
      </c>
      <c r="B1281" s="5">
        <f>SUMPRODUCT('Stocks Returns'!B1277:E1277,$H$10:$K$10)</f>
        <v>1.5336190131442917E-2</v>
      </c>
      <c r="C1281" s="5">
        <f t="shared" si="58"/>
        <v>-1.5336190131442917E-2</v>
      </c>
      <c r="D1281" s="24">
        <f t="shared" si="59"/>
        <v>1.01024752207979</v>
      </c>
      <c r="E1281" s="24">
        <f t="shared" si="60"/>
        <v>1.6045709513079456</v>
      </c>
    </row>
    <row r="1282" spans="1:5" ht="15" customHeight="1" x14ac:dyDescent="0.2">
      <c r="A1282" s="3">
        <f>'Stocks Returns'!A1278</f>
        <v>44084</v>
      </c>
      <c r="B1282" s="5">
        <f>SUMPRODUCT('Stocks Returns'!B1278:E1278,$H$10:$K$10)</f>
        <v>-1.1834810927208141E-2</v>
      </c>
      <c r="C1282" s="5">
        <f t="shared" si="58"/>
        <v>1.1834810927208141E-2</v>
      </c>
      <c r="D1282" s="24">
        <f t="shared" si="59"/>
        <v>0.99215163537472828</v>
      </c>
      <c r="E1282" s="24">
        <f t="shared" si="60"/>
        <v>1.586563976568371</v>
      </c>
    </row>
    <row r="1283" spans="1:5" ht="15" customHeight="1" x14ac:dyDescent="0.2">
      <c r="A1283" s="3">
        <f>'Stocks Returns'!A1279</f>
        <v>44085</v>
      </c>
      <c r="B1283" s="5">
        <f>SUMPRODUCT('Stocks Returns'!B1279:E1279,$H$10:$K$10)</f>
        <v>-3.585449580003027E-3</v>
      </c>
      <c r="C1283" s="5">
        <f t="shared" si="58"/>
        <v>3.585449580003027E-3</v>
      </c>
      <c r="D1283" s="24">
        <f t="shared" si="59"/>
        <v>0.99764571003196689</v>
      </c>
      <c r="E1283" s="24">
        <f t="shared" si="60"/>
        <v>1.5921695339471644</v>
      </c>
    </row>
    <row r="1284" spans="1:5" ht="15" customHeight="1" x14ac:dyDescent="0.2">
      <c r="A1284" s="3">
        <f>'Stocks Returns'!A1280</f>
        <v>44088</v>
      </c>
      <c r="B1284" s="5">
        <f>SUMPRODUCT('Stocks Returns'!B1280:E1280,$H$10:$K$10)</f>
        <v>2.0593735787403346E-2</v>
      </c>
      <c r="C1284" s="5">
        <f t="shared" si="58"/>
        <v>-2.0593735787403346E-2</v>
      </c>
      <c r="D1284" s="24">
        <f t="shared" si="59"/>
        <v>1.0137490474866595</v>
      </c>
      <c r="E1284" s="24">
        <f t="shared" si="60"/>
        <v>1.6079023871554226</v>
      </c>
    </row>
    <row r="1285" spans="1:5" ht="15" customHeight="1" x14ac:dyDescent="0.2">
      <c r="A1285" s="3">
        <f>'Stocks Returns'!A1281</f>
        <v>44089</v>
      </c>
      <c r="B1285" s="5">
        <f>SUMPRODUCT('Stocks Returns'!B1281:E1281,$H$10:$K$10)</f>
        <v>3.5284701183146924E-3</v>
      </c>
      <c r="C1285" s="5">
        <f t="shared" si="58"/>
        <v>-3.5284701183146924E-3</v>
      </c>
      <c r="D1285" s="24">
        <f t="shared" si="59"/>
        <v>1.0023835805510466</v>
      </c>
      <c r="E1285" s="24">
        <f t="shared" si="60"/>
        <v>1.5969070914607773</v>
      </c>
    </row>
    <row r="1286" spans="1:5" ht="15" customHeight="1" x14ac:dyDescent="0.2">
      <c r="A1286" s="3">
        <f>'Stocks Returns'!A1282</f>
        <v>44090</v>
      </c>
      <c r="B1286" s="5">
        <f>SUMPRODUCT('Stocks Returns'!B1282:E1282,$H$10:$K$10)</f>
        <v>-1.1706373096671164E-3</v>
      </c>
      <c r="C1286" s="5">
        <f t="shared" ref="C1286:C1349" si="61">-B1286</f>
        <v>1.1706373096671164E-3</v>
      </c>
      <c r="D1286" s="24">
        <f t="shared" ref="D1286:D1349" si="62">1+$H$13+$H$19*(B1286-$H$13)</f>
        <v>0.99925397500401059</v>
      </c>
      <c r="E1286" s="24">
        <f t="shared" ref="E1286:E1349" si="63">$H$22*D1286-$H$23*D1286^2-LN(1+$H$24*EXP(1-D1286^3))</f>
        <v>1.5937877543427312</v>
      </c>
    </row>
    <row r="1287" spans="1:5" ht="15" customHeight="1" x14ac:dyDescent="0.2">
      <c r="A1287" s="3">
        <f>'Stocks Returns'!A1283</f>
        <v>44091</v>
      </c>
      <c r="B1287" s="5">
        <f>SUMPRODUCT('Stocks Returns'!B1283:E1283,$H$10:$K$10)</f>
        <v>5.3776332412003357E-4</v>
      </c>
      <c r="C1287" s="5">
        <f t="shared" si="61"/>
        <v>-5.3776332412003357E-4</v>
      </c>
      <c r="D1287" s="24">
        <f t="shared" si="62"/>
        <v>1.0003917698261129</v>
      </c>
      <c r="E1287" s="24">
        <f t="shared" si="63"/>
        <v>1.5949263546705716</v>
      </c>
    </row>
    <row r="1288" spans="1:5" ht="15" customHeight="1" x14ac:dyDescent="0.2">
      <c r="A1288" s="3">
        <f>'Stocks Returns'!A1284</f>
        <v>44092</v>
      </c>
      <c r="B1288" s="5">
        <f>SUMPRODUCT('Stocks Returns'!B1284:E1284,$H$10:$K$10)</f>
        <v>-1.3932989071193157E-2</v>
      </c>
      <c r="C1288" s="5">
        <f t="shared" si="61"/>
        <v>1.3932989071193157E-2</v>
      </c>
      <c r="D1288" s="24">
        <f t="shared" si="62"/>
        <v>0.99075424873083429</v>
      </c>
      <c r="E1288" s="24">
        <f t="shared" si="63"/>
        <v>1.5851192234673608</v>
      </c>
    </row>
    <row r="1289" spans="1:5" ht="15" customHeight="1" x14ac:dyDescent="0.2">
      <c r="A1289" s="3">
        <f>'Stocks Returns'!A1285</f>
        <v>44095</v>
      </c>
      <c r="B1289" s="5">
        <f>SUMPRODUCT('Stocks Returns'!B1285:E1285,$H$10:$K$10)</f>
        <v>-2.587345652195934E-2</v>
      </c>
      <c r="C1289" s="5">
        <f t="shared" si="61"/>
        <v>2.587345652195934E-2</v>
      </c>
      <c r="D1289" s="24">
        <f t="shared" si="62"/>
        <v>0.982801897408624</v>
      </c>
      <c r="E1289" s="24">
        <f t="shared" si="63"/>
        <v>1.5767519836415422</v>
      </c>
    </row>
    <row r="1290" spans="1:5" ht="15" customHeight="1" x14ac:dyDescent="0.2">
      <c r="A1290" s="3">
        <f>'Stocks Returns'!A1286</f>
        <v>44096</v>
      </c>
      <c r="B1290" s="5">
        <f>SUMPRODUCT('Stocks Returns'!B1286:E1286,$H$10:$K$10)</f>
        <v>1.4630786807400979E-2</v>
      </c>
      <c r="C1290" s="5">
        <f t="shared" si="61"/>
        <v>-1.4630786807400979E-2</v>
      </c>
      <c r="D1290" s="24">
        <f t="shared" si="62"/>
        <v>1.0097777234659779</v>
      </c>
      <c r="E1290" s="24">
        <f t="shared" si="63"/>
        <v>1.6041201575405686</v>
      </c>
    </row>
    <row r="1291" spans="1:5" ht="15" customHeight="1" x14ac:dyDescent="0.2">
      <c r="A1291" s="3">
        <f>'Stocks Returns'!A1287</f>
        <v>44097</v>
      </c>
      <c r="B1291" s="5">
        <f>SUMPRODUCT('Stocks Returns'!B1287:E1287,$H$10:$K$10)</f>
        <v>-2.4549116058690337E-2</v>
      </c>
      <c r="C1291" s="5">
        <f t="shared" si="61"/>
        <v>2.4549116058690337E-2</v>
      </c>
      <c r="D1291" s="24">
        <f t="shared" si="62"/>
        <v>0.98368390815716111</v>
      </c>
      <c r="E1291" s="24">
        <f t="shared" si="63"/>
        <v>1.5776921306503591</v>
      </c>
    </row>
    <row r="1292" spans="1:5" ht="15" customHeight="1" x14ac:dyDescent="0.2">
      <c r="A1292" s="3">
        <f>'Stocks Returns'!A1288</f>
        <v>44098</v>
      </c>
      <c r="B1292" s="5">
        <f>SUMPRODUCT('Stocks Returns'!B1288:E1288,$H$10:$K$10)</f>
        <v>8.0098178743512956E-4</v>
      </c>
      <c r="C1292" s="5">
        <f t="shared" si="61"/>
        <v>-8.0098178743512956E-4</v>
      </c>
      <c r="D1292" s="24">
        <f t="shared" si="62"/>
        <v>1.0005670733226808</v>
      </c>
      <c r="E1292" s="24">
        <f t="shared" si="63"/>
        <v>1.5951013218270267</v>
      </c>
    </row>
    <row r="1293" spans="1:5" ht="15" customHeight="1" x14ac:dyDescent="0.2">
      <c r="A1293" s="3">
        <f>'Stocks Returns'!A1289</f>
        <v>44099</v>
      </c>
      <c r="B1293" s="5">
        <f>SUMPRODUCT('Stocks Returns'!B1289:E1289,$H$10:$K$10)</f>
        <v>9.4249221281197046E-3</v>
      </c>
      <c r="C1293" s="5">
        <f t="shared" si="61"/>
        <v>-9.4249221281197046E-3</v>
      </c>
      <c r="D1293" s="24">
        <f t="shared" si="62"/>
        <v>1.0063106175895766</v>
      </c>
      <c r="E1293" s="24">
        <f t="shared" si="63"/>
        <v>1.6007655259616553</v>
      </c>
    </row>
    <row r="1294" spans="1:5" ht="15" customHeight="1" x14ac:dyDescent="0.2">
      <c r="A1294" s="3">
        <f>'Stocks Returns'!A1290</f>
        <v>44102</v>
      </c>
      <c r="B1294" s="5">
        <f>SUMPRODUCT('Stocks Returns'!B1290:E1290,$H$10:$K$10)</f>
        <v>1.8806060123759294E-2</v>
      </c>
      <c r="C1294" s="5">
        <f t="shared" si="61"/>
        <v>-1.8806060123759294E-2</v>
      </c>
      <c r="D1294" s="24">
        <f t="shared" si="62"/>
        <v>1.0125584554946725</v>
      </c>
      <c r="E1294" s="24">
        <f t="shared" si="63"/>
        <v>1.6067752669891151</v>
      </c>
    </row>
    <row r="1295" spans="1:5" ht="15" customHeight="1" x14ac:dyDescent="0.2">
      <c r="A1295" s="3">
        <f>'Stocks Returns'!A1291</f>
        <v>44103</v>
      </c>
      <c r="B1295" s="5">
        <f>SUMPRODUCT('Stocks Returns'!B1291:E1291,$H$10:$K$10)</f>
        <v>-4.2386186500583713E-3</v>
      </c>
      <c r="C1295" s="5">
        <f t="shared" si="61"/>
        <v>4.2386186500583713E-3</v>
      </c>
      <c r="D1295" s="24">
        <f t="shared" si="62"/>
        <v>0.99721069943131002</v>
      </c>
      <c r="E1295" s="24">
        <f t="shared" si="63"/>
        <v>1.5917300598374404</v>
      </c>
    </row>
    <row r="1296" spans="1:5" ht="15" customHeight="1" x14ac:dyDescent="0.2">
      <c r="A1296" s="3">
        <f>'Stocks Returns'!A1292</f>
        <v>44104</v>
      </c>
      <c r="B1296" s="5">
        <f>SUMPRODUCT('Stocks Returns'!B1292:E1292,$H$10:$K$10)</f>
        <v>2.3383379554780858E-3</v>
      </c>
      <c r="C1296" s="5">
        <f t="shared" si="61"/>
        <v>-2.3383379554780858E-3</v>
      </c>
      <c r="D1296" s="24">
        <f t="shared" si="62"/>
        <v>1.0015909525305973</v>
      </c>
      <c r="E1296" s="24">
        <f t="shared" si="63"/>
        <v>1.5961207767906587</v>
      </c>
    </row>
    <row r="1297" spans="1:5" ht="15" customHeight="1" x14ac:dyDescent="0.2">
      <c r="A1297" s="3">
        <f>'Stocks Returns'!A1293</f>
        <v>44105</v>
      </c>
      <c r="B1297" s="5">
        <f>SUMPRODUCT('Stocks Returns'!B1293:E1293,$H$10:$K$10)</f>
        <v>2.0121743093862398E-2</v>
      </c>
      <c r="C1297" s="5">
        <f t="shared" si="61"/>
        <v>-2.0121743093862398E-2</v>
      </c>
      <c r="D1297" s="24">
        <f t="shared" si="62"/>
        <v>1.0134347003527613</v>
      </c>
      <c r="E1297" s="24">
        <f t="shared" si="63"/>
        <v>1.6076053638255214</v>
      </c>
    </row>
    <row r="1298" spans="1:5" ht="15" customHeight="1" x14ac:dyDescent="0.2">
      <c r="A1298" s="3">
        <f>'Stocks Returns'!A1294</f>
        <v>44106</v>
      </c>
      <c r="B1298" s="5">
        <f>SUMPRODUCT('Stocks Returns'!B1294:E1294,$H$10:$K$10)</f>
        <v>-1.2072179164372934E-2</v>
      </c>
      <c r="C1298" s="5">
        <f t="shared" si="61"/>
        <v>1.2072179164372934E-2</v>
      </c>
      <c r="D1298" s="24">
        <f t="shared" si="62"/>
        <v>0.99199354812877649</v>
      </c>
      <c r="E1298" s="24">
        <f t="shared" si="63"/>
        <v>1.5864009160387438</v>
      </c>
    </row>
    <row r="1299" spans="1:5" ht="15" customHeight="1" x14ac:dyDescent="0.2">
      <c r="A1299" s="3">
        <f>'Stocks Returns'!A1295</f>
        <v>44109</v>
      </c>
      <c r="B1299" s="5">
        <f>SUMPRODUCT('Stocks Returns'!B1295:E1295,$H$10:$K$10)</f>
        <v>1.3419931378642001E-2</v>
      </c>
      <c r="C1299" s="5">
        <f t="shared" si="61"/>
        <v>-1.3419931378642001E-2</v>
      </c>
      <c r="D1299" s="24">
        <f t="shared" si="62"/>
        <v>1.0089712937504245</v>
      </c>
      <c r="E1299" s="24">
        <f t="shared" si="63"/>
        <v>1.6033442520743606</v>
      </c>
    </row>
    <row r="1300" spans="1:5" ht="15" customHeight="1" x14ac:dyDescent="0.2">
      <c r="A1300" s="3">
        <f>'Stocks Returns'!A1296</f>
        <v>44110</v>
      </c>
      <c r="B1300" s="5">
        <f>SUMPRODUCT('Stocks Returns'!B1296:E1296,$H$10:$K$10)</f>
        <v>-1.4204345540557302E-2</v>
      </c>
      <c r="C1300" s="5">
        <f t="shared" si="61"/>
        <v>1.4204345540557302E-2</v>
      </c>
      <c r="D1300" s="24">
        <f t="shared" si="62"/>
        <v>0.99057352532223775</v>
      </c>
      <c r="E1300" s="24">
        <f t="shared" si="63"/>
        <v>1.5849318137989239</v>
      </c>
    </row>
    <row r="1301" spans="1:5" ht="15" customHeight="1" x14ac:dyDescent="0.2">
      <c r="A1301" s="3">
        <f>'Stocks Returns'!A1297</f>
        <v>44111</v>
      </c>
      <c r="B1301" s="5">
        <f>SUMPRODUCT('Stocks Returns'!B1297:E1297,$H$10:$K$10)</f>
        <v>1.1570100444574259E-2</v>
      </c>
      <c r="C1301" s="5">
        <f t="shared" si="61"/>
        <v>-1.1570100444574259E-2</v>
      </c>
      <c r="D1301" s="24">
        <f t="shared" si="62"/>
        <v>1.0077393063483353</v>
      </c>
      <c r="E1301" s="24">
        <f t="shared" si="63"/>
        <v>1.6021537849792271</v>
      </c>
    </row>
    <row r="1302" spans="1:5" ht="15" customHeight="1" x14ac:dyDescent="0.2">
      <c r="A1302" s="3">
        <f>'Stocks Returns'!A1298</f>
        <v>44112</v>
      </c>
      <c r="B1302" s="5">
        <f>SUMPRODUCT('Stocks Returns'!B1298:E1298,$H$10:$K$10)</f>
        <v>5.5154482767943982E-3</v>
      </c>
      <c r="C1302" s="5">
        <f t="shared" si="61"/>
        <v>-5.5154482767943982E-3</v>
      </c>
      <c r="D1302" s="24">
        <f t="shared" si="62"/>
        <v>1.0037069080045939</v>
      </c>
      <c r="E1302" s="24">
        <f t="shared" si="63"/>
        <v>1.5982142495685185</v>
      </c>
    </row>
    <row r="1303" spans="1:5" ht="15" customHeight="1" x14ac:dyDescent="0.2">
      <c r="A1303" s="3">
        <f>'Stocks Returns'!A1299</f>
        <v>44113</v>
      </c>
      <c r="B1303" s="5">
        <f>SUMPRODUCT('Stocks Returns'!B1299:E1299,$H$10:$K$10)</f>
        <v>1.848196601024088E-2</v>
      </c>
      <c r="C1303" s="5">
        <f t="shared" si="61"/>
        <v>-1.848196601024088E-2</v>
      </c>
      <c r="D1303" s="24">
        <f t="shared" si="62"/>
        <v>1.0123426088150693</v>
      </c>
      <c r="E1303" s="24">
        <f t="shared" si="63"/>
        <v>1.6065703044325841</v>
      </c>
    </row>
    <row r="1304" spans="1:5" ht="15" customHeight="1" x14ac:dyDescent="0.2">
      <c r="A1304" s="3">
        <f>'Stocks Returns'!A1300</f>
        <v>44116</v>
      </c>
      <c r="B1304" s="5">
        <f>SUMPRODUCT('Stocks Returns'!B1300:E1300,$H$10:$K$10)</f>
        <v>-8.4043445400113349E-4</v>
      </c>
      <c r="C1304" s="5">
        <f t="shared" si="61"/>
        <v>8.4043445400113349E-4</v>
      </c>
      <c r="D1304" s="24">
        <f t="shared" si="62"/>
        <v>0.99947389010588417</v>
      </c>
      <c r="E1304" s="24">
        <f t="shared" si="63"/>
        <v>1.5940082286086101</v>
      </c>
    </row>
    <row r="1305" spans="1:5" ht="15" customHeight="1" x14ac:dyDescent="0.2">
      <c r="A1305" s="3">
        <f>'Stocks Returns'!A1301</f>
        <v>44117</v>
      </c>
      <c r="B1305" s="5">
        <f>SUMPRODUCT('Stocks Returns'!B1301:E1301,$H$10:$K$10)</f>
        <v>-1.1666756012861126E-2</v>
      </c>
      <c r="C1305" s="5">
        <f t="shared" si="61"/>
        <v>1.1666756012861126E-2</v>
      </c>
      <c r="D1305" s="24">
        <f t="shared" si="62"/>
        <v>0.99226355994768334</v>
      </c>
      <c r="E1305" s="24">
        <f t="shared" si="63"/>
        <v>1.586679362692313</v>
      </c>
    </row>
    <row r="1306" spans="1:5" ht="15" customHeight="1" x14ac:dyDescent="0.2">
      <c r="A1306" s="3">
        <f>'Stocks Returns'!A1302</f>
        <v>44118</v>
      </c>
      <c r="B1306" s="5">
        <f>SUMPRODUCT('Stocks Returns'!B1302:E1302,$H$10:$K$10)</f>
        <v>-9.9952972640691088E-3</v>
      </c>
      <c r="C1306" s="5">
        <f t="shared" si="61"/>
        <v>9.9952972640691088E-3</v>
      </c>
      <c r="D1306" s="24">
        <f t="shared" si="62"/>
        <v>0.99337675147437887</v>
      </c>
      <c r="E1306" s="24">
        <f t="shared" si="63"/>
        <v>1.5878242950975101</v>
      </c>
    </row>
    <row r="1307" spans="1:5" ht="15" customHeight="1" x14ac:dyDescent="0.2">
      <c r="A1307" s="3">
        <f>'Stocks Returns'!A1303</f>
        <v>44119</v>
      </c>
      <c r="B1307" s="5">
        <f>SUMPRODUCT('Stocks Returns'!B1303:E1303,$H$10:$K$10)</f>
        <v>-1.0717443913174723E-2</v>
      </c>
      <c r="C1307" s="5">
        <f t="shared" si="61"/>
        <v>1.0717443913174723E-2</v>
      </c>
      <c r="D1307" s="24">
        <f t="shared" si="62"/>
        <v>0.99289580180607451</v>
      </c>
      <c r="E1307" s="24">
        <f t="shared" si="63"/>
        <v>1.5873302314088644</v>
      </c>
    </row>
    <row r="1308" spans="1:5" ht="15" customHeight="1" x14ac:dyDescent="0.2">
      <c r="A1308" s="3">
        <f>'Stocks Returns'!A1304</f>
        <v>44120</v>
      </c>
      <c r="B1308" s="5">
        <f>SUMPRODUCT('Stocks Returns'!B1304:E1304,$H$10:$K$10)</f>
        <v>2.4802124744577685E-3</v>
      </c>
      <c r="C1308" s="5">
        <f t="shared" si="61"/>
        <v>-2.4802124744577685E-3</v>
      </c>
      <c r="D1308" s="24">
        <f t="shared" si="62"/>
        <v>1.0016854409602378</v>
      </c>
      <c r="E1308" s="24">
        <f t="shared" si="63"/>
        <v>1.5962146450424681</v>
      </c>
    </row>
    <row r="1309" spans="1:5" ht="15" customHeight="1" x14ac:dyDescent="0.2">
      <c r="A1309" s="3">
        <f>'Stocks Returns'!A1305</f>
        <v>44123</v>
      </c>
      <c r="B1309" s="5">
        <f>SUMPRODUCT('Stocks Returns'!B1305:E1305,$H$10:$K$10)</f>
        <v>-1.3306068164138223E-2</v>
      </c>
      <c r="C1309" s="5">
        <f t="shared" si="61"/>
        <v>1.3306068164138223E-2</v>
      </c>
      <c r="D1309" s="24">
        <f t="shared" si="62"/>
        <v>0.99117177805493284</v>
      </c>
      <c r="E1309" s="24">
        <f t="shared" si="63"/>
        <v>1.5855517097345388</v>
      </c>
    </row>
    <row r="1310" spans="1:5" ht="15" customHeight="1" x14ac:dyDescent="0.2">
      <c r="A1310" s="3">
        <f>'Stocks Returns'!A1306</f>
        <v>44124</v>
      </c>
      <c r="B1310" s="5">
        <f>SUMPRODUCT('Stocks Returns'!B1306:E1306,$H$10:$K$10)</f>
        <v>2.7269679782090678E-3</v>
      </c>
      <c r="C1310" s="5">
        <f t="shared" si="61"/>
        <v>-2.7269679782090678E-3</v>
      </c>
      <c r="D1310" s="24">
        <f t="shared" si="62"/>
        <v>1.0018497801257362</v>
      </c>
      <c r="E1310" s="24">
        <f t="shared" si="63"/>
        <v>1.5963778202005403</v>
      </c>
    </row>
    <row r="1311" spans="1:5" ht="15" customHeight="1" x14ac:dyDescent="0.2">
      <c r="A1311" s="3">
        <f>'Stocks Returns'!A1307</f>
        <v>44125</v>
      </c>
      <c r="B1311" s="5">
        <f>SUMPRODUCT('Stocks Returns'!B1307:E1307,$H$10:$K$10)</f>
        <v>2.3403632473502473E-3</v>
      </c>
      <c r="C1311" s="5">
        <f t="shared" si="61"/>
        <v>-2.3403632473502473E-3</v>
      </c>
      <c r="D1311" s="24">
        <f t="shared" si="62"/>
        <v>1.0015923013749841</v>
      </c>
      <c r="E1311" s="24">
        <f t="shared" si="63"/>
        <v>1.5961221170339401</v>
      </c>
    </row>
    <row r="1312" spans="1:5" ht="15" customHeight="1" x14ac:dyDescent="0.2">
      <c r="A1312" s="3">
        <f>'Stocks Returns'!A1308</f>
        <v>44126</v>
      </c>
      <c r="B1312" s="5">
        <f>SUMPRODUCT('Stocks Returns'!B1308:E1308,$H$10:$K$10)</f>
        <v>4.6240706987715373E-4</v>
      </c>
      <c r="C1312" s="5">
        <f t="shared" si="61"/>
        <v>-4.6240706987715373E-4</v>
      </c>
      <c r="D1312" s="24">
        <f t="shared" si="62"/>
        <v>1.0003415825607871</v>
      </c>
      <c r="E1312" s="24">
        <f t="shared" si="63"/>
        <v>1.5948762410421848</v>
      </c>
    </row>
    <row r="1313" spans="1:5" ht="15" customHeight="1" x14ac:dyDescent="0.2">
      <c r="A1313" s="3">
        <f>'Stocks Returns'!A1309</f>
        <v>44127</v>
      </c>
      <c r="B1313" s="5">
        <f>SUMPRODUCT('Stocks Returns'!B1309:E1309,$H$10:$K$10)</f>
        <v>8.7926615272668316E-5</v>
      </c>
      <c r="C1313" s="5">
        <f t="shared" si="61"/>
        <v>-8.7926615272668316E-5</v>
      </c>
      <c r="D1313" s="24">
        <f t="shared" si="62"/>
        <v>1.0000921785780206</v>
      </c>
      <c r="E1313" s="24">
        <f t="shared" si="63"/>
        <v>1.5946270534750313</v>
      </c>
    </row>
    <row r="1314" spans="1:5" ht="15" customHeight="1" x14ac:dyDescent="0.2">
      <c r="A1314" s="3">
        <f>'Stocks Returns'!A1310</f>
        <v>44130</v>
      </c>
      <c r="B1314" s="5">
        <f>SUMPRODUCT('Stocks Returns'!B1310:E1310,$H$10:$K$10)</f>
        <v>-2.4928456906502926E-2</v>
      </c>
      <c r="C1314" s="5">
        <f t="shared" si="61"/>
        <v>2.4928456906502926E-2</v>
      </c>
      <c r="D1314" s="24">
        <f t="shared" si="62"/>
        <v>0.98343126715251794</v>
      </c>
      <c r="E1314" s="24">
        <f t="shared" si="63"/>
        <v>1.5774231447496501</v>
      </c>
    </row>
    <row r="1315" spans="1:5" ht="15" customHeight="1" x14ac:dyDescent="0.2">
      <c r="A1315" s="3">
        <f>'Stocks Returns'!A1311</f>
        <v>44131</v>
      </c>
      <c r="B1315" s="5">
        <f>SUMPRODUCT('Stocks Returns'!B1311:E1311,$H$10:$K$10)</f>
        <v>-1.5672015708677788E-2</v>
      </c>
      <c r="C1315" s="5">
        <f t="shared" si="61"/>
        <v>1.5672015708677788E-2</v>
      </c>
      <c r="D1315" s="24">
        <f t="shared" si="62"/>
        <v>0.98959605699026953</v>
      </c>
      <c r="E1315" s="24">
        <f t="shared" si="63"/>
        <v>1.583915961294331</v>
      </c>
    </row>
    <row r="1316" spans="1:5" ht="15" customHeight="1" x14ac:dyDescent="0.2">
      <c r="A1316" s="3">
        <f>'Stocks Returns'!A1312</f>
        <v>44132</v>
      </c>
      <c r="B1316" s="5">
        <f>SUMPRODUCT('Stocks Returns'!B1312:E1312,$H$10:$K$10)</f>
        <v>-4.8581538084792354E-2</v>
      </c>
      <c r="C1316" s="5">
        <f t="shared" si="61"/>
        <v>4.8581538084792354E-2</v>
      </c>
      <c r="D1316" s="24">
        <f t="shared" si="62"/>
        <v>0.96767831508777724</v>
      </c>
      <c r="E1316" s="24">
        <f t="shared" si="63"/>
        <v>1.5601683428446909</v>
      </c>
    </row>
    <row r="1317" spans="1:5" ht="15" customHeight="1" x14ac:dyDescent="0.2">
      <c r="A1317" s="3">
        <f>'Stocks Returns'!A1313</f>
        <v>44133</v>
      </c>
      <c r="B1317" s="5">
        <f>SUMPRODUCT('Stocks Returns'!B1313:E1313,$H$10:$K$10)</f>
        <v>2.4064188001245167E-2</v>
      </c>
      <c r="C1317" s="5">
        <f t="shared" si="61"/>
        <v>-2.4064188001245167E-2</v>
      </c>
      <c r="D1317" s="24">
        <f t="shared" si="62"/>
        <v>1.0160603686610781</v>
      </c>
      <c r="E1317" s="24">
        <f t="shared" si="63"/>
        <v>1.6100738401021497</v>
      </c>
    </row>
    <row r="1318" spans="1:5" ht="15" customHeight="1" x14ac:dyDescent="0.2">
      <c r="A1318" s="3">
        <f>'Stocks Returns'!A1314</f>
        <v>44134</v>
      </c>
      <c r="B1318" s="5">
        <f>SUMPRODUCT('Stocks Returns'!B1314:E1314,$H$10:$K$10)</f>
        <v>-1.6425624342208869E-2</v>
      </c>
      <c r="C1318" s="5">
        <f t="shared" si="61"/>
        <v>1.6425624342208869E-2</v>
      </c>
      <c r="D1318" s="24">
        <f t="shared" si="62"/>
        <v>0.98909415364033781</v>
      </c>
      <c r="E1318" s="24">
        <f t="shared" si="63"/>
        <v>1.5833928939373947</v>
      </c>
    </row>
    <row r="1319" spans="1:5" ht="15" customHeight="1" x14ac:dyDescent="0.2">
      <c r="A1319" s="3">
        <f>'Stocks Returns'!A1315</f>
        <v>44137</v>
      </c>
      <c r="B1319" s="5">
        <f>SUMPRODUCT('Stocks Returns'!B1315:E1315,$H$10:$K$10)</f>
        <v>1.4551336067638499E-2</v>
      </c>
      <c r="C1319" s="5">
        <f t="shared" si="61"/>
        <v>-1.4551336067638499E-2</v>
      </c>
      <c r="D1319" s="24">
        <f t="shared" si="62"/>
        <v>1.0097248092732962</v>
      </c>
      <c r="E1319" s="24">
        <f t="shared" si="63"/>
        <v>1.6040693274736799</v>
      </c>
    </row>
    <row r="1320" spans="1:5" ht="15" customHeight="1" x14ac:dyDescent="0.2">
      <c r="A1320" s="3">
        <f>'Stocks Returns'!A1316</f>
        <v>44138</v>
      </c>
      <c r="B1320" s="5">
        <f>SUMPRODUCT('Stocks Returns'!B1316:E1316,$H$10:$K$10)</f>
        <v>2.1720198992171594E-2</v>
      </c>
      <c r="C1320" s="5">
        <f t="shared" si="61"/>
        <v>-2.1720198992171594E-2</v>
      </c>
      <c r="D1320" s="24">
        <f t="shared" si="62"/>
        <v>1.0144992719810353</v>
      </c>
      <c r="E1320" s="24">
        <f t="shared" si="63"/>
        <v>1.6086096243815964</v>
      </c>
    </row>
    <row r="1321" spans="1:5" ht="15" customHeight="1" x14ac:dyDescent="0.2">
      <c r="A1321" s="3">
        <f>'Stocks Returns'!A1317</f>
        <v>44139</v>
      </c>
      <c r="B1321" s="5">
        <f>SUMPRODUCT('Stocks Returns'!B1317:E1317,$H$10:$K$10)</f>
        <v>3.1191885066393442E-2</v>
      </c>
      <c r="C1321" s="5">
        <f t="shared" si="61"/>
        <v>-3.1191885066393442E-2</v>
      </c>
      <c r="D1321" s="24">
        <f t="shared" si="62"/>
        <v>1.020807414906467</v>
      </c>
      <c r="E1321" s="24">
        <f t="shared" si="63"/>
        <v>1.6144643259193283</v>
      </c>
    </row>
    <row r="1322" spans="1:5" ht="15" customHeight="1" x14ac:dyDescent="0.2">
      <c r="A1322" s="3">
        <f>'Stocks Returns'!A1318</f>
        <v>44140</v>
      </c>
      <c r="B1322" s="5">
        <f>SUMPRODUCT('Stocks Returns'!B1318:E1318,$H$10:$K$10)</f>
        <v>2.2254540919090581E-2</v>
      </c>
      <c r="C1322" s="5">
        <f t="shared" si="61"/>
        <v>-2.2254540919090581E-2</v>
      </c>
      <c r="D1322" s="24">
        <f t="shared" si="62"/>
        <v>1.0148551437043631</v>
      </c>
      <c r="E1322" s="24">
        <f t="shared" si="63"/>
        <v>1.6089442948722168</v>
      </c>
    </row>
    <row r="1323" spans="1:5" ht="15" customHeight="1" x14ac:dyDescent="0.2">
      <c r="A1323" s="3">
        <f>'Stocks Returns'!A1319</f>
        <v>44141</v>
      </c>
      <c r="B1323" s="5">
        <f>SUMPRODUCT('Stocks Returns'!B1319:E1319,$H$10:$K$10)</f>
        <v>1.1207674078976699E-2</v>
      </c>
      <c r="C1323" s="5">
        <f t="shared" si="61"/>
        <v>-1.1207674078976699E-2</v>
      </c>
      <c r="D1323" s="24">
        <f t="shared" si="62"/>
        <v>1.0074979303888474</v>
      </c>
      <c r="E1323" s="24">
        <f t="shared" si="63"/>
        <v>1.6019198210429022</v>
      </c>
    </row>
    <row r="1324" spans="1:5" ht="15" customHeight="1" x14ac:dyDescent="0.2">
      <c r="A1324" s="3">
        <f>'Stocks Returns'!A1320</f>
        <v>44144</v>
      </c>
      <c r="B1324" s="5">
        <f>SUMPRODUCT('Stocks Returns'!B1320:E1320,$H$10:$K$10)</f>
        <v>6.359289574959083E-2</v>
      </c>
      <c r="C1324" s="5">
        <f t="shared" si="61"/>
        <v>-6.359289574959083E-2</v>
      </c>
      <c r="D1324" s="24">
        <f t="shared" si="62"/>
        <v>1.0423864880214764</v>
      </c>
      <c r="E1324" s="24">
        <f t="shared" si="63"/>
        <v>1.6332254718594947</v>
      </c>
    </row>
    <row r="1325" spans="1:5" ht="15" customHeight="1" x14ac:dyDescent="0.2">
      <c r="A1325" s="3">
        <f>'Stocks Returns'!A1321</f>
        <v>44145</v>
      </c>
      <c r="B1325" s="5">
        <f>SUMPRODUCT('Stocks Returns'!B1321:E1321,$H$10:$K$10)</f>
        <v>-2.122655683402259E-3</v>
      </c>
      <c r="C1325" s="5">
        <f t="shared" si="61"/>
        <v>2.122655683402259E-3</v>
      </c>
      <c r="D1325" s="24">
        <f t="shared" si="62"/>
        <v>0.99861993076710298</v>
      </c>
      <c r="E1325" s="24">
        <f t="shared" si="63"/>
        <v>1.5931510169798682</v>
      </c>
    </row>
    <row r="1326" spans="1:5" ht="15" customHeight="1" x14ac:dyDescent="0.2">
      <c r="A1326" s="3">
        <f>'Stocks Returns'!A1322</f>
        <v>44146</v>
      </c>
      <c r="B1326" s="5">
        <f>SUMPRODUCT('Stocks Returns'!B1322:E1322,$H$10:$K$10)</f>
        <v>2.1125505368303544E-3</v>
      </c>
      <c r="C1326" s="5">
        <f t="shared" si="61"/>
        <v>-2.1125505368303544E-3</v>
      </c>
      <c r="D1326" s="24">
        <f t="shared" si="62"/>
        <v>1.0014405781097779</v>
      </c>
      <c r="E1326" s="24">
        <f t="shared" si="63"/>
        <v>1.5959713154831383</v>
      </c>
    </row>
    <row r="1327" spans="1:5" ht="15" customHeight="1" x14ac:dyDescent="0.2">
      <c r="A1327" s="3">
        <f>'Stocks Returns'!A1323</f>
        <v>44147</v>
      </c>
      <c r="B1327" s="5">
        <f>SUMPRODUCT('Stocks Returns'!B1323:E1323,$H$10:$K$10)</f>
        <v>-2.1033135158402997E-2</v>
      </c>
      <c r="C1327" s="5">
        <f t="shared" si="61"/>
        <v>2.1033135158402997E-2</v>
      </c>
      <c r="D1327" s="24">
        <f t="shared" si="62"/>
        <v>0.98602555143675252</v>
      </c>
      <c r="E1327" s="24">
        <f t="shared" si="63"/>
        <v>1.5801734949396464</v>
      </c>
    </row>
    <row r="1328" spans="1:5" ht="15" customHeight="1" x14ac:dyDescent="0.2">
      <c r="A1328" s="3">
        <f>'Stocks Returns'!A1324</f>
        <v>44148</v>
      </c>
      <c r="B1328" s="5">
        <f>SUMPRODUCT('Stocks Returns'!B1324:E1324,$H$10:$K$10)</f>
        <v>1.2101700718596592E-2</v>
      </c>
      <c r="C1328" s="5">
        <f t="shared" si="61"/>
        <v>-1.2101700718596592E-2</v>
      </c>
      <c r="D1328" s="24">
        <f t="shared" si="62"/>
        <v>1.0080933521308342</v>
      </c>
      <c r="E1328" s="24">
        <f t="shared" si="63"/>
        <v>1.6024965307423349</v>
      </c>
    </row>
    <row r="1329" spans="1:5" ht="15" customHeight="1" x14ac:dyDescent="0.2">
      <c r="A1329" s="3">
        <f>'Stocks Returns'!A1325</f>
        <v>44151</v>
      </c>
      <c r="B1329" s="5">
        <f>SUMPRODUCT('Stocks Returns'!B1325:E1325,$H$10:$K$10)</f>
        <v>1.2775599263160138E-2</v>
      </c>
      <c r="C1329" s="5">
        <f t="shared" si="61"/>
        <v>-1.2775599263160138E-2</v>
      </c>
      <c r="D1329" s="24">
        <f t="shared" si="62"/>
        <v>1.0085421685615135</v>
      </c>
      <c r="E1329" s="24">
        <f t="shared" si="63"/>
        <v>1.6029302899317472</v>
      </c>
    </row>
    <row r="1330" spans="1:5" ht="15" customHeight="1" x14ac:dyDescent="0.2">
      <c r="A1330" s="3">
        <f>'Stocks Returns'!A1326</f>
        <v>44152</v>
      </c>
      <c r="B1330" s="5">
        <f>SUMPRODUCT('Stocks Returns'!B1326:E1326,$H$10:$K$10)</f>
        <v>-1.0422253344217836E-2</v>
      </c>
      <c r="C1330" s="5">
        <f t="shared" si="61"/>
        <v>1.0422253344217836E-2</v>
      </c>
      <c r="D1330" s="24">
        <f t="shared" si="62"/>
        <v>0.99309239872499977</v>
      </c>
      <c r="E1330" s="24">
        <f t="shared" si="63"/>
        <v>1.5875322991965113</v>
      </c>
    </row>
    <row r="1331" spans="1:5" ht="15" customHeight="1" x14ac:dyDescent="0.2">
      <c r="A1331" s="3">
        <f>'Stocks Returns'!A1327</f>
        <v>44153</v>
      </c>
      <c r="B1331" s="5">
        <f>SUMPRODUCT('Stocks Returns'!B1327:E1327,$H$10:$K$10)</f>
        <v>-1.4460631799272228E-2</v>
      </c>
      <c r="C1331" s="5">
        <f t="shared" si="61"/>
        <v>1.4460631799272228E-2</v>
      </c>
      <c r="D1331" s="24">
        <f t="shared" si="62"/>
        <v>0.99040283867393364</v>
      </c>
      <c r="E1331" s="24">
        <f t="shared" si="63"/>
        <v>1.5847546945076019</v>
      </c>
    </row>
    <row r="1332" spans="1:5" ht="15" customHeight="1" x14ac:dyDescent="0.2">
      <c r="A1332" s="3">
        <f>'Stocks Returns'!A1328</f>
        <v>44154</v>
      </c>
      <c r="B1332" s="5">
        <f>SUMPRODUCT('Stocks Returns'!B1328:E1328,$H$10:$K$10)</f>
        <v>1.6716454350298379E-3</v>
      </c>
      <c r="C1332" s="5">
        <f t="shared" si="61"/>
        <v>-1.6716454350298379E-3</v>
      </c>
      <c r="D1332" s="24">
        <f t="shared" si="62"/>
        <v>1.0011469353119788</v>
      </c>
      <c r="E1332" s="24">
        <f t="shared" si="63"/>
        <v>1.5956791942702124</v>
      </c>
    </row>
    <row r="1333" spans="1:5" ht="15" customHeight="1" x14ac:dyDescent="0.2">
      <c r="A1333" s="3">
        <f>'Stocks Returns'!A1329</f>
        <v>44155</v>
      </c>
      <c r="B1333" s="5">
        <f>SUMPRODUCT('Stocks Returns'!B1329:E1329,$H$10:$K$10)</f>
        <v>-1.1947670830014582E-2</v>
      </c>
      <c r="C1333" s="5">
        <f t="shared" si="61"/>
        <v>1.1947670830014582E-2</v>
      </c>
      <c r="D1333" s="24">
        <f t="shared" si="62"/>
        <v>0.99207647067945914</v>
      </c>
      <c r="E1333" s="24">
        <f t="shared" si="63"/>
        <v>1.5864864595279777</v>
      </c>
    </row>
    <row r="1334" spans="1:5" ht="15" customHeight="1" x14ac:dyDescent="0.2">
      <c r="A1334" s="3">
        <f>'Stocks Returns'!A1330</f>
        <v>44158</v>
      </c>
      <c r="B1334" s="5">
        <f>SUMPRODUCT('Stocks Returns'!B1330:E1330,$H$10:$K$10)</f>
        <v>1.8905814193412931E-2</v>
      </c>
      <c r="C1334" s="5">
        <f t="shared" si="61"/>
        <v>-1.8905814193412931E-2</v>
      </c>
      <c r="D1334" s="24">
        <f t="shared" si="62"/>
        <v>1.012624891705062</v>
      </c>
      <c r="E1334" s="24">
        <f t="shared" si="63"/>
        <v>1.6068383146841403</v>
      </c>
    </row>
    <row r="1335" spans="1:5" ht="15" customHeight="1" x14ac:dyDescent="0.2">
      <c r="A1335" s="3">
        <f>'Stocks Returns'!A1331</f>
        <v>44159</v>
      </c>
      <c r="B1335" s="5">
        <f>SUMPRODUCT('Stocks Returns'!B1331:E1331,$H$10:$K$10)</f>
        <v>8.2657331651263474E-3</v>
      </c>
      <c r="C1335" s="5">
        <f t="shared" si="61"/>
        <v>-8.2657331651263474E-3</v>
      </c>
      <c r="D1335" s="24">
        <f t="shared" si="62"/>
        <v>1.0055385977402231</v>
      </c>
      <c r="E1335" s="24">
        <f t="shared" si="63"/>
        <v>1.6000119105810231</v>
      </c>
    </row>
    <row r="1336" spans="1:5" ht="15" customHeight="1" x14ac:dyDescent="0.2">
      <c r="A1336" s="3">
        <f>'Stocks Returns'!A1332</f>
        <v>44160</v>
      </c>
      <c r="B1336" s="5">
        <f>SUMPRODUCT('Stocks Returns'!B1332:E1332,$H$10:$K$10)</f>
        <v>3.4319740293892384E-3</v>
      </c>
      <c r="C1336" s="5">
        <f t="shared" si="61"/>
        <v>-3.4319740293892384E-3</v>
      </c>
      <c r="D1336" s="24">
        <f t="shared" si="62"/>
        <v>1.0023193141558222</v>
      </c>
      <c r="E1336" s="24">
        <f t="shared" si="63"/>
        <v>1.596843430964594</v>
      </c>
    </row>
    <row r="1337" spans="1:5" ht="15" customHeight="1" x14ac:dyDescent="0.2">
      <c r="A1337" s="3">
        <f>'Stocks Returns'!A1333</f>
        <v>44161</v>
      </c>
      <c r="B1337" s="5">
        <f>SUMPRODUCT('Stocks Returns'!B1333:E1333,$H$10:$K$10)</f>
        <v>0</v>
      </c>
      <c r="C1337" s="5">
        <f t="shared" si="61"/>
        <v>0</v>
      </c>
      <c r="D1337" s="24">
        <f t="shared" si="62"/>
        <v>1.000033619452249</v>
      </c>
      <c r="E1337" s="24">
        <f t="shared" si="63"/>
        <v>1.5945685090834987</v>
      </c>
    </row>
    <row r="1338" spans="1:5" ht="15" customHeight="1" x14ac:dyDescent="0.2">
      <c r="A1338" s="3">
        <f>'Stocks Returns'!A1334</f>
        <v>44162</v>
      </c>
      <c r="B1338" s="5">
        <f>SUMPRODUCT('Stocks Returns'!B1334:E1334,$H$10:$K$10)</f>
        <v>1.5246019470768766E-3</v>
      </c>
      <c r="C1338" s="5">
        <f t="shared" si="61"/>
        <v>-1.5246019470768766E-3</v>
      </c>
      <c r="D1338" s="24">
        <f t="shared" si="62"/>
        <v>1.0010490043490021</v>
      </c>
      <c r="E1338" s="24">
        <f t="shared" si="63"/>
        <v>1.5955816938809735</v>
      </c>
    </row>
    <row r="1339" spans="1:5" ht="15" customHeight="1" x14ac:dyDescent="0.2">
      <c r="A1339" s="3">
        <f>'Stocks Returns'!A1335</f>
        <v>44165</v>
      </c>
      <c r="B1339" s="5">
        <f>SUMPRODUCT('Stocks Returns'!B1335:E1335,$H$10:$K$10)</f>
        <v>-1.3371036283250527E-3</v>
      </c>
      <c r="C1339" s="5">
        <f t="shared" si="61"/>
        <v>1.3371036283250527E-3</v>
      </c>
      <c r="D1339" s="24">
        <f t="shared" si="62"/>
        <v>0.99914310843578447</v>
      </c>
      <c r="E1339" s="24">
        <f t="shared" si="63"/>
        <v>1.5936765326400011</v>
      </c>
    </row>
    <row r="1340" spans="1:5" ht="15" customHeight="1" x14ac:dyDescent="0.2">
      <c r="A1340" s="3">
        <f>'Stocks Returns'!A1336</f>
        <v>44166</v>
      </c>
      <c r="B1340" s="5">
        <f>SUMPRODUCT('Stocks Returns'!B1336:E1336,$H$10:$K$10)</f>
        <v>6.004780354549143E-3</v>
      </c>
      <c r="C1340" s="5">
        <f t="shared" si="61"/>
        <v>-6.004780354549143E-3</v>
      </c>
      <c r="D1340" s="24">
        <f t="shared" si="62"/>
        <v>1.0040328031683787</v>
      </c>
      <c r="E1340" s="24">
        <f t="shared" si="63"/>
        <v>1.5985350804987328</v>
      </c>
    </row>
    <row r="1341" spans="1:5" ht="15" customHeight="1" x14ac:dyDescent="0.2">
      <c r="A1341" s="3">
        <f>'Stocks Returns'!A1337</f>
        <v>44167</v>
      </c>
      <c r="B1341" s="5">
        <f>SUMPRODUCT('Stocks Returns'!B1337:E1337,$H$10:$K$10)</f>
        <v>-3.815928392706417E-3</v>
      </c>
      <c r="C1341" s="5">
        <f t="shared" si="61"/>
        <v>3.815928392706417E-3</v>
      </c>
      <c r="D1341" s="24">
        <f t="shared" si="62"/>
        <v>0.99749221114270648</v>
      </c>
      <c r="E1341" s="24">
        <f t="shared" si="63"/>
        <v>1.5920145460366786</v>
      </c>
    </row>
    <row r="1342" spans="1:5" ht="15" customHeight="1" x14ac:dyDescent="0.2">
      <c r="A1342" s="3">
        <f>'Stocks Returns'!A1338</f>
        <v>44168</v>
      </c>
      <c r="B1342" s="5">
        <f>SUMPRODUCT('Stocks Returns'!B1338:E1338,$H$10:$K$10)</f>
        <v>-7.7553176082196928E-3</v>
      </c>
      <c r="C1342" s="5">
        <f t="shared" si="61"/>
        <v>7.7553176082196928E-3</v>
      </c>
      <c r="D1342" s="24">
        <f t="shared" si="62"/>
        <v>0.99486857792517458</v>
      </c>
      <c r="E1342" s="24">
        <f t="shared" si="63"/>
        <v>1.589350986695417</v>
      </c>
    </row>
    <row r="1343" spans="1:5" ht="15" customHeight="1" x14ac:dyDescent="0.2">
      <c r="A1343" s="3">
        <f>'Stocks Returns'!A1339</f>
        <v>44169</v>
      </c>
      <c r="B1343" s="5">
        <f>SUMPRODUCT('Stocks Returns'!B1339:E1339,$H$10:$K$10)</f>
        <v>2.4730952048857977E-2</v>
      </c>
      <c r="C1343" s="5">
        <f t="shared" si="61"/>
        <v>-2.4730952048857977E-2</v>
      </c>
      <c r="D1343" s="24">
        <f t="shared" si="62"/>
        <v>1.0165044335167883</v>
      </c>
      <c r="E1343" s="24">
        <f t="shared" si="63"/>
        <v>1.6104885092744738</v>
      </c>
    </row>
    <row r="1344" spans="1:5" ht="15" customHeight="1" x14ac:dyDescent="0.2">
      <c r="A1344" s="3">
        <f>'Stocks Returns'!A1340</f>
        <v>44172</v>
      </c>
      <c r="B1344" s="5">
        <f>SUMPRODUCT('Stocks Returns'!B1340:E1340,$H$10:$K$10)</f>
        <v>5.5094317004020449E-4</v>
      </c>
      <c r="C1344" s="5">
        <f t="shared" si="61"/>
        <v>-5.5094317004020449E-4</v>
      </c>
      <c r="D1344" s="24">
        <f t="shared" si="62"/>
        <v>1.0004005476034956</v>
      </c>
      <c r="E1344" s="24">
        <f t="shared" si="63"/>
        <v>1.5949351185328711</v>
      </c>
    </row>
    <row r="1345" spans="1:5" ht="15" customHeight="1" x14ac:dyDescent="0.2">
      <c r="A1345" s="3">
        <f>'Stocks Returns'!A1341</f>
        <v>44173</v>
      </c>
      <c r="B1345" s="5">
        <f>SUMPRODUCT('Stocks Returns'!B1341:E1341,$H$10:$K$10)</f>
        <v>2.767136897165619E-4</v>
      </c>
      <c r="C1345" s="5">
        <f t="shared" si="61"/>
        <v>-2.767136897165619E-4</v>
      </c>
      <c r="D1345" s="24">
        <f t="shared" si="62"/>
        <v>1.0002179107696001</v>
      </c>
      <c r="E1345" s="24">
        <f t="shared" si="63"/>
        <v>1.5947527076774313</v>
      </c>
    </row>
    <row r="1346" spans="1:5" ht="15" customHeight="1" x14ac:dyDescent="0.2">
      <c r="A1346" s="3">
        <f>'Stocks Returns'!A1342</f>
        <v>44174</v>
      </c>
      <c r="B1346" s="5">
        <f>SUMPRODUCT('Stocks Returns'!B1342:E1342,$H$10:$K$10)</f>
        <v>-1.7481009296055193E-2</v>
      </c>
      <c r="C1346" s="5">
        <f t="shared" si="61"/>
        <v>1.7481009296055193E-2</v>
      </c>
      <c r="D1346" s="24">
        <f t="shared" si="62"/>
        <v>0.98839126726107618</v>
      </c>
      <c r="E1346" s="24">
        <f t="shared" si="63"/>
        <v>1.582658711837553</v>
      </c>
    </row>
    <row r="1347" spans="1:5" ht="15" customHeight="1" x14ac:dyDescent="0.2">
      <c r="A1347" s="3">
        <f>'Stocks Returns'!A1343</f>
        <v>44175</v>
      </c>
      <c r="B1347" s="5">
        <f>SUMPRODUCT('Stocks Returns'!B1343:E1343,$H$10:$K$10)</f>
        <v>-8.0798705800858121E-3</v>
      </c>
      <c r="C1347" s="5">
        <f t="shared" si="61"/>
        <v>8.0798705800858121E-3</v>
      </c>
      <c r="D1347" s="24">
        <f t="shared" si="62"/>
        <v>0.99465242564591172</v>
      </c>
      <c r="E1347" s="24">
        <f t="shared" si="63"/>
        <v>1.5891303279841531</v>
      </c>
    </row>
    <row r="1348" spans="1:5" ht="15" customHeight="1" x14ac:dyDescent="0.2">
      <c r="A1348" s="3">
        <f>'Stocks Returns'!A1344</f>
        <v>44176</v>
      </c>
      <c r="B1348" s="5">
        <f>SUMPRODUCT('Stocks Returns'!B1344:E1344,$H$10:$K$10)</f>
        <v>-5.0956182473573947E-3</v>
      </c>
      <c r="C1348" s="5">
        <f t="shared" si="61"/>
        <v>5.0956182473573947E-3</v>
      </c>
      <c r="D1348" s="24">
        <f t="shared" si="62"/>
        <v>0.99663993769950887</v>
      </c>
      <c r="E1348" s="24">
        <f t="shared" si="63"/>
        <v>1.5911523000805248</v>
      </c>
    </row>
    <row r="1349" spans="1:5" ht="15" customHeight="1" x14ac:dyDescent="0.2">
      <c r="A1349" s="3">
        <f>'Stocks Returns'!A1345</f>
        <v>44179</v>
      </c>
      <c r="B1349" s="5">
        <f>SUMPRODUCT('Stocks Returns'!B1345:E1345,$H$10:$K$10)</f>
        <v>5.082798297730777E-3</v>
      </c>
      <c r="C1349" s="5">
        <f t="shared" si="61"/>
        <v>-5.082798297730777E-3</v>
      </c>
      <c r="D1349" s="24">
        <f t="shared" si="62"/>
        <v>1.0034187631185376</v>
      </c>
      <c r="E1349" s="24">
        <f t="shared" si="63"/>
        <v>1.5979302257938592</v>
      </c>
    </row>
    <row r="1350" spans="1:5" ht="15" customHeight="1" x14ac:dyDescent="0.2">
      <c r="A1350" s="3">
        <f>'Stocks Returns'!A1346</f>
        <v>44180</v>
      </c>
      <c r="B1350" s="5">
        <f>SUMPRODUCT('Stocks Returns'!B1346:E1346,$H$10:$K$10)</f>
        <v>4.3505549444510377E-3</v>
      </c>
      <c r="C1350" s="5">
        <f t="shared" ref="C1350:C1413" si="64">-B1350</f>
        <v>-4.3505549444510377E-3</v>
      </c>
      <c r="D1350" s="24">
        <f t="shared" ref="D1350:D1413" si="65">1+$H$13+$H$19*(B1350-$H$13)</f>
        <v>1.0029310890452532</v>
      </c>
      <c r="E1350" s="24">
        <f t="shared" ref="E1350:E1413" si="66">$H$22*D1350-$H$23*D1350^2-LN(1+$H$24*EXP(1-D1350^3))</f>
        <v>1.5974487647649056</v>
      </c>
    </row>
    <row r="1351" spans="1:5" ht="15" customHeight="1" x14ac:dyDescent="0.2">
      <c r="A1351" s="3">
        <f>'Stocks Returns'!A1347</f>
        <v>44181</v>
      </c>
      <c r="B1351" s="5">
        <f>SUMPRODUCT('Stocks Returns'!B1347:E1347,$H$10:$K$10)</f>
        <v>-2.5238585922401674E-3</v>
      </c>
      <c r="C1351" s="5">
        <f t="shared" si="64"/>
        <v>2.5238585922401674E-3</v>
      </c>
      <c r="D1351" s="24">
        <f t="shared" si="65"/>
        <v>0.99835272962981692</v>
      </c>
      <c r="E1351" s="24">
        <f t="shared" si="66"/>
        <v>1.5928822004790459</v>
      </c>
    </row>
    <row r="1352" spans="1:5" ht="15" customHeight="1" x14ac:dyDescent="0.2">
      <c r="A1352" s="3">
        <f>'Stocks Returns'!A1348</f>
        <v>44182</v>
      </c>
      <c r="B1352" s="5">
        <f>SUMPRODUCT('Stocks Returns'!B1348:E1348,$H$10:$K$10)</f>
        <v>1.3001890165873397E-2</v>
      </c>
      <c r="C1352" s="5">
        <f t="shared" si="64"/>
        <v>-1.3001890165873397E-2</v>
      </c>
      <c r="D1352" s="24">
        <f t="shared" si="65"/>
        <v>1.0086928783027205</v>
      </c>
      <c r="E1352" s="24">
        <f t="shared" si="66"/>
        <v>1.6030757597702467</v>
      </c>
    </row>
    <row r="1353" spans="1:5" ht="15" customHeight="1" x14ac:dyDescent="0.2">
      <c r="A1353" s="3">
        <f>'Stocks Returns'!A1349</f>
        <v>44183</v>
      </c>
      <c r="B1353" s="5">
        <f>SUMPRODUCT('Stocks Returns'!B1349:E1349,$H$10:$K$10)</f>
        <v>-1.0499558388904597E-3</v>
      </c>
      <c r="C1353" s="5">
        <f t="shared" si="64"/>
        <v>1.0499558388904597E-3</v>
      </c>
      <c r="D1353" s="24">
        <f t="shared" si="65"/>
        <v>0.99933434886354788</v>
      </c>
      <c r="E1353" s="24">
        <f t="shared" si="66"/>
        <v>1.5938683549656898</v>
      </c>
    </row>
    <row r="1354" spans="1:5" ht="15" customHeight="1" x14ac:dyDescent="0.2">
      <c r="A1354" s="3">
        <f>'Stocks Returns'!A1350</f>
        <v>44186</v>
      </c>
      <c r="B1354" s="5">
        <f>SUMPRODUCT('Stocks Returns'!B1350:E1350,$H$10:$K$10)</f>
        <v>-9.4835634602088905E-3</v>
      </c>
      <c r="C1354" s="5">
        <f t="shared" si="64"/>
        <v>9.4835634602088905E-3</v>
      </c>
      <c r="D1354" s="24">
        <f t="shared" si="65"/>
        <v>0.99371756618774976</v>
      </c>
      <c r="E1354" s="24">
        <f t="shared" si="66"/>
        <v>1.5881738500824749</v>
      </c>
    </row>
    <row r="1355" spans="1:5" ht="15" customHeight="1" x14ac:dyDescent="0.2">
      <c r="A1355" s="3">
        <f>'Stocks Returns'!A1351</f>
        <v>44187</v>
      </c>
      <c r="B1355" s="5">
        <f>SUMPRODUCT('Stocks Returns'!B1351:E1351,$H$10:$K$10)</f>
        <v>-1.4187439262181177E-2</v>
      </c>
      <c r="C1355" s="5">
        <f t="shared" si="64"/>
        <v>1.4187439262181177E-2</v>
      </c>
      <c r="D1355" s="24">
        <f t="shared" si="65"/>
        <v>0.99058478490363622</v>
      </c>
      <c r="E1355" s="24">
        <f t="shared" si="66"/>
        <v>1.5849434936984572</v>
      </c>
    </row>
    <row r="1356" spans="1:5" ht="15" customHeight="1" x14ac:dyDescent="0.2">
      <c r="A1356" s="3">
        <f>'Stocks Returns'!A1352</f>
        <v>44188</v>
      </c>
      <c r="B1356" s="5">
        <f>SUMPRODUCT('Stocks Returns'!B1352:E1352,$H$10:$K$10)</f>
        <v>-3.1822914580199755E-3</v>
      </c>
      <c r="C1356" s="5">
        <f t="shared" si="64"/>
        <v>3.1822914580199755E-3</v>
      </c>
      <c r="D1356" s="24">
        <f t="shared" si="65"/>
        <v>0.99791421334120756</v>
      </c>
      <c r="E1356" s="24">
        <f t="shared" si="66"/>
        <v>1.5924404163120989</v>
      </c>
    </row>
    <row r="1357" spans="1:5" ht="15" customHeight="1" x14ac:dyDescent="0.2">
      <c r="A1357" s="3">
        <f>'Stocks Returns'!A1353</f>
        <v>44189</v>
      </c>
      <c r="B1357" s="5">
        <f>SUMPRODUCT('Stocks Returns'!B1353:E1353,$H$10:$K$10)</f>
        <v>1.5148894139817183E-2</v>
      </c>
      <c r="C1357" s="5">
        <f t="shared" si="64"/>
        <v>-1.5148894139817183E-2</v>
      </c>
      <c r="D1357" s="24">
        <f t="shared" si="65"/>
        <v>1.0101227829493671</v>
      </c>
      <c r="E1357" s="24">
        <f t="shared" si="66"/>
        <v>1.6044513460969048</v>
      </c>
    </row>
    <row r="1358" spans="1:5" ht="15" customHeight="1" x14ac:dyDescent="0.2">
      <c r="A1358" s="3">
        <f>'Stocks Returns'!A1354</f>
        <v>44190</v>
      </c>
      <c r="B1358" s="5">
        <f>SUMPRODUCT('Stocks Returns'!B1354:E1354,$H$10:$K$10)</f>
        <v>0</v>
      </c>
      <c r="C1358" s="5">
        <f t="shared" si="64"/>
        <v>0</v>
      </c>
      <c r="D1358" s="24">
        <f t="shared" si="65"/>
        <v>1.000033619452249</v>
      </c>
      <c r="E1358" s="24">
        <f t="shared" si="66"/>
        <v>1.5945685090834987</v>
      </c>
    </row>
    <row r="1359" spans="1:5" ht="15" customHeight="1" x14ac:dyDescent="0.2">
      <c r="A1359" s="3">
        <f>'Stocks Returns'!A1355</f>
        <v>44193</v>
      </c>
      <c r="B1359" s="5">
        <f>SUMPRODUCT('Stocks Returns'!B1355:E1355,$H$10:$K$10)</f>
        <v>1.5898307198605448E-2</v>
      </c>
      <c r="C1359" s="5">
        <f t="shared" si="64"/>
        <v>-1.5898307198605448E-2</v>
      </c>
      <c r="D1359" s="24">
        <f t="shared" si="65"/>
        <v>1.0106218920465202</v>
      </c>
      <c r="E1359" s="24">
        <f t="shared" si="66"/>
        <v>1.6049295317658869</v>
      </c>
    </row>
    <row r="1360" spans="1:5" ht="15" customHeight="1" x14ac:dyDescent="0.2">
      <c r="A1360" s="3">
        <f>'Stocks Returns'!A1356</f>
        <v>44194</v>
      </c>
      <c r="B1360" s="5">
        <f>SUMPRODUCT('Stocks Returns'!B1356:E1356,$H$10:$K$10)</f>
        <v>6.0863604508419747E-3</v>
      </c>
      <c r="C1360" s="5">
        <f t="shared" si="64"/>
        <v>-6.0863604508419747E-3</v>
      </c>
      <c r="D1360" s="24">
        <f t="shared" si="65"/>
        <v>1.0040871355125096</v>
      </c>
      <c r="E1360" s="24">
        <f t="shared" si="66"/>
        <v>1.598588526903933</v>
      </c>
    </row>
    <row r="1361" spans="1:5" ht="15" customHeight="1" x14ac:dyDescent="0.2">
      <c r="A1361" s="3">
        <f>'Stocks Returns'!A1357</f>
        <v>44195</v>
      </c>
      <c r="B1361" s="5">
        <f>SUMPRODUCT('Stocks Returns'!B1357:E1357,$H$10:$K$10)</f>
        <v>1.7763616923759634E-2</v>
      </c>
      <c r="C1361" s="5">
        <f t="shared" si="64"/>
        <v>-1.7763616923759634E-2</v>
      </c>
      <c r="D1361" s="24">
        <f t="shared" si="65"/>
        <v>1.0118641883234729</v>
      </c>
      <c r="E1361" s="24">
        <f t="shared" si="66"/>
        <v>1.6061153277131524</v>
      </c>
    </row>
    <row r="1362" spans="1:5" ht="15" customHeight="1" x14ac:dyDescent="0.2">
      <c r="A1362" s="3">
        <f>'Stocks Returns'!A1358</f>
        <v>44196</v>
      </c>
      <c r="B1362" s="5">
        <f>SUMPRODUCT('Stocks Returns'!B1358:E1358,$H$10:$K$10)</f>
        <v>2.7252317030607423E-3</v>
      </c>
      <c r="C1362" s="5">
        <f t="shared" si="64"/>
        <v>-2.7252317030607423E-3</v>
      </c>
      <c r="D1362" s="24">
        <f t="shared" si="65"/>
        <v>1.0018486237664874</v>
      </c>
      <c r="E1362" s="24">
        <f t="shared" si="66"/>
        <v>1.5963766724104875</v>
      </c>
    </row>
    <row r="1363" spans="1:5" ht="15" customHeight="1" x14ac:dyDescent="0.2">
      <c r="A1363" s="3">
        <f>'Stocks Returns'!A1359</f>
        <v>44197</v>
      </c>
      <c r="B1363" s="5">
        <f>SUMPRODUCT('Stocks Returns'!B1359:E1359,$H$10:$K$10)</f>
        <v>0</v>
      </c>
      <c r="C1363" s="5">
        <f t="shared" si="64"/>
        <v>0</v>
      </c>
      <c r="D1363" s="24">
        <f t="shared" si="65"/>
        <v>1.000033619452249</v>
      </c>
      <c r="E1363" s="24">
        <f t="shared" si="66"/>
        <v>1.5945685090834987</v>
      </c>
    </row>
    <row r="1364" spans="1:5" ht="15" customHeight="1" x14ac:dyDescent="0.2">
      <c r="A1364" s="3">
        <f>'Stocks Returns'!A1360</f>
        <v>44200</v>
      </c>
      <c r="B1364" s="5">
        <f>SUMPRODUCT('Stocks Returns'!B1360:E1360,$H$10:$K$10)</f>
        <v>-4.7325829865159921E-3</v>
      </c>
      <c r="C1364" s="5">
        <f t="shared" si="64"/>
        <v>4.7325829865159921E-3</v>
      </c>
      <c r="D1364" s="24">
        <f t="shared" si="65"/>
        <v>0.99688171918322921</v>
      </c>
      <c r="E1364" s="24">
        <f t="shared" si="66"/>
        <v>1.5913972041129483</v>
      </c>
    </row>
    <row r="1365" spans="1:5" ht="15" customHeight="1" x14ac:dyDescent="0.2">
      <c r="A1365" s="3">
        <f>'Stocks Returns'!A1361</f>
        <v>44201</v>
      </c>
      <c r="B1365" s="5">
        <f>SUMPRODUCT('Stocks Returns'!B1361:E1361,$H$10:$K$10)</f>
        <v>-1.0147856958003472E-2</v>
      </c>
      <c r="C1365" s="5">
        <f t="shared" si="64"/>
        <v>1.0147856958003472E-2</v>
      </c>
      <c r="D1365" s="24">
        <f t="shared" si="65"/>
        <v>0.99327514671821859</v>
      </c>
      <c r="E1365" s="24">
        <f t="shared" si="66"/>
        <v>1.5877199959317836</v>
      </c>
    </row>
    <row r="1366" spans="1:5" ht="15" customHeight="1" x14ac:dyDescent="0.2">
      <c r="A1366" s="3">
        <f>'Stocks Returns'!A1362</f>
        <v>44202</v>
      </c>
      <c r="B1366" s="5">
        <f>SUMPRODUCT('Stocks Returns'!B1362:E1362,$H$10:$K$10)</f>
        <v>-5.1829314784050144E-3</v>
      </c>
      <c r="C1366" s="5">
        <f t="shared" si="64"/>
        <v>5.1829314784050144E-3</v>
      </c>
      <c r="D1366" s="24">
        <f t="shared" si="65"/>
        <v>0.99658178708763112</v>
      </c>
      <c r="E1366" s="24">
        <f t="shared" si="66"/>
        <v>1.5910933638149136</v>
      </c>
    </row>
    <row r="1367" spans="1:5" ht="15" customHeight="1" x14ac:dyDescent="0.2">
      <c r="A1367" s="3">
        <f>'Stocks Returns'!A1363</f>
        <v>44203</v>
      </c>
      <c r="B1367" s="5">
        <f>SUMPRODUCT('Stocks Returns'!B1363:E1363,$H$10:$K$10)</f>
        <v>1.0149510880928955E-2</v>
      </c>
      <c r="C1367" s="5">
        <f t="shared" si="64"/>
        <v>-1.0149510880928955E-2</v>
      </c>
      <c r="D1367" s="24">
        <f t="shared" si="65"/>
        <v>1.0067931936989476</v>
      </c>
      <c r="E1367" s="24">
        <f t="shared" si="66"/>
        <v>1.6012353717777912</v>
      </c>
    </row>
    <row r="1368" spans="1:5" ht="15" customHeight="1" x14ac:dyDescent="0.2">
      <c r="A1368" s="3">
        <f>'Stocks Returns'!A1364</f>
        <v>44204</v>
      </c>
      <c r="B1368" s="5">
        <f>SUMPRODUCT('Stocks Returns'!B1364:E1364,$H$10:$K$10)</f>
        <v>5.5437478138218692E-3</v>
      </c>
      <c r="C1368" s="5">
        <f t="shared" si="64"/>
        <v>-5.5437478138218692E-3</v>
      </c>
      <c r="D1368" s="24">
        <f t="shared" si="65"/>
        <v>1.0037257554962542</v>
      </c>
      <c r="E1368" s="24">
        <f t="shared" si="66"/>
        <v>1.5982328158432433</v>
      </c>
    </row>
    <row r="1369" spans="1:5" ht="15" customHeight="1" x14ac:dyDescent="0.2">
      <c r="A1369" s="3">
        <f>'Stocks Returns'!A1365</f>
        <v>44207</v>
      </c>
      <c r="B1369" s="5">
        <f>SUMPRODUCT('Stocks Returns'!B1365:E1365,$H$10:$K$10)</f>
        <v>-9.9821306421269233E-3</v>
      </c>
      <c r="C1369" s="5">
        <f t="shared" si="64"/>
        <v>9.9821306421269233E-3</v>
      </c>
      <c r="D1369" s="24">
        <f t="shared" si="65"/>
        <v>0.99338552044459238</v>
      </c>
      <c r="E1369" s="24">
        <f t="shared" si="66"/>
        <v>1.5878332946979139</v>
      </c>
    </row>
    <row r="1370" spans="1:5" ht="15" customHeight="1" x14ac:dyDescent="0.2">
      <c r="A1370" s="3">
        <f>'Stocks Returns'!A1366</f>
        <v>44208</v>
      </c>
      <c r="B1370" s="5">
        <f>SUMPRODUCT('Stocks Returns'!B1366:E1366,$H$10:$K$10)</f>
        <v>-1.5153531170669707E-2</v>
      </c>
      <c r="C1370" s="5">
        <f t="shared" si="64"/>
        <v>1.5153531170669707E-2</v>
      </c>
      <c r="D1370" s="24">
        <f t="shared" si="65"/>
        <v>0.9899413676925829</v>
      </c>
      <c r="E1370" s="24">
        <f t="shared" si="66"/>
        <v>1.5842752599310139</v>
      </c>
    </row>
    <row r="1371" spans="1:5" ht="15" customHeight="1" x14ac:dyDescent="0.2">
      <c r="A1371" s="3">
        <f>'Stocks Returns'!A1367</f>
        <v>44209</v>
      </c>
      <c r="B1371" s="5">
        <f>SUMPRODUCT('Stocks Returns'!B1367:E1367,$H$10:$K$10)</f>
        <v>3.239564756867768E-3</v>
      </c>
      <c r="C1371" s="5">
        <f t="shared" si="64"/>
        <v>-3.239564756867768E-3</v>
      </c>
      <c r="D1371" s="24">
        <f t="shared" si="65"/>
        <v>1.0021911695803227</v>
      </c>
      <c r="E1371" s="24">
        <f t="shared" si="66"/>
        <v>1.5967164449873039</v>
      </c>
    </row>
    <row r="1372" spans="1:5" ht="15" customHeight="1" x14ac:dyDescent="0.2">
      <c r="A1372" s="3">
        <f>'Stocks Returns'!A1368</f>
        <v>44210</v>
      </c>
      <c r="B1372" s="5">
        <f>SUMPRODUCT('Stocks Returns'!B1368:E1368,$H$10:$K$10)</f>
        <v>-2.8923450598820045E-2</v>
      </c>
      <c r="C1372" s="5">
        <f t="shared" si="64"/>
        <v>2.8923450598820045E-2</v>
      </c>
      <c r="D1372" s="24">
        <f t="shared" si="65"/>
        <v>0.98077060135343475</v>
      </c>
      <c r="E1372" s="24">
        <f t="shared" si="66"/>
        <v>1.5745753736777568</v>
      </c>
    </row>
    <row r="1373" spans="1:5" ht="15" customHeight="1" x14ac:dyDescent="0.2">
      <c r="A1373" s="3">
        <f>'Stocks Returns'!A1369</f>
        <v>44211</v>
      </c>
      <c r="B1373" s="5">
        <f>SUMPRODUCT('Stocks Returns'!B1369:E1369,$H$10:$K$10)</f>
        <v>-5.1541572505034265E-3</v>
      </c>
      <c r="C1373" s="5">
        <f t="shared" si="64"/>
        <v>5.1541572505034265E-3</v>
      </c>
      <c r="D1373" s="24">
        <f t="shared" si="65"/>
        <v>0.99660095072341359</v>
      </c>
      <c r="E1373" s="24">
        <f t="shared" si="66"/>
        <v>1.591112787848405</v>
      </c>
    </row>
    <row r="1374" spans="1:5" ht="15" customHeight="1" x14ac:dyDescent="0.2">
      <c r="A1374" s="3">
        <f>'Stocks Returns'!A1370</f>
        <v>44214</v>
      </c>
      <c r="B1374" s="5">
        <f>SUMPRODUCT('Stocks Returns'!B1370:E1370,$H$10:$K$10)</f>
        <v>0</v>
      </c>
      <c r="C1374" s="5">
        <f t="shared" si="64"/>
        <v>0</v>
      </c>
      <c r="D1374" s="24">
        <f t="shared" si="65"/>
        <v>1.000033619452249</v>
      </c>
      <c r="E1374" s="24">
        <f t="shared" si="66"/>
        <v>1.5945685090834987</v>
      </c>
    </row>
    <row r="1375" spans="1:5" ht="15" customHeight="1" x14ac:dyDescent="0.2">
      <c r="A1375" s="3">
        <f>'Stocks Returns'!A1371</f>
        <v>44215</v>
      </c>
      <c r="B1375" s="5">
        <f>SUMPRODUCT('Stocks Returns'!B1371:E1371,$H$10:$K$10)</f>
        <v>4.3927530824995438E-3</v>
      </c>
      <c r="C1375" s="5">
        <f t="shared" si="64"/>
        <v>-4.3927530824995438E-3</v>
      </c>
      <c r="D1375" s="24">
        <f t="shared" si="65"/>
        <v>1.0029591930051935</v>
      </c>
      <c r="E1375" s="24">
        <f t="shared" si="66"/>
        <v>1.5974765366680765</v>
      </c>
    </row>
    <row r="1376" spans="1:5" ht="15" customHeight="1" x14ac:dyDescent="0.2">
      <c r="A1376" s="3">
        <f>'Stocks Returns'!A1372</f>
        <v>44216</v>
      </c>
      <c r="B1376" s="5">
        <f>SUMPRODUCT('Stocks Returns'!B1372:E1372,$H$10:$K$10)</f>
        <v>1.8040430061119921E-2</v>
      </c>
      <c r="C1376" s="5">
        <f t="shared" si="64"/>
        <v>-1.8040430061119921E-2</v>
      </c>
      <c r="D1376" s="24">
        <f t="shared" si="65"/>
        <v>1.0120485458729547</v>
      </c>
      <c r="E1376" s="24">
        <f t="shared" si="66"/>
        <v>1.6062907623571256</v>
      </c>
    </row>
    <row r="1377" spans="1:5" ht="15" customHeight="1" x14ac:dyDescent="0.2">
      <c r="A1377" s="3">
        <f>'Stocks Returns'!A1373</f>
        <v>44217</v>
      </c>
      <c r="B1377" s="5">
        <f>SUMPRODUCT('Stocks Returns'!B1373:E1373,$H$10:$K$10)</f>
        <v>-3.7269261203803344E-3</v>
      </c>
      <c r="C1377" s="5">
        <f t="shared" si="64"/>
        <v>3.7269261203803344E-3</v>
      </c>
      <c r="D1377" s="24">
        <f t="shared" si="65"/>
        <v>0.99755148665607563</v>
      </c>
      <c r="E1377" s="24">
        <f t="shared" si="66"/>
        <v>1.5920744076701139</v>
      </c>
    </row>
    <row r="1378" spans="1:5" ht="15" customHeight="1" x14ac:dyDescent="0.2">
      <c r="A1378" s="3">
        <f>'Stocks Returns'!A1374</f>
        <v>44218</v>
      </c>
      <c r="B1378" s="5">
        <f>SUMPRODUCT('Stocks Returns'!B1374:E1374,$H$10:$K$10)</f>
        <v>-1.5101387702249031E-2</v>
      </c>
      <c r="C1378" s="5">
        <f t="shared" si="64"/>
        <v>1.5101387702249031E-2</v>
      </c>
      <c r="D1378" s="24">
        <f t="shared" si="65"/>
        <v>0.98997609524255104</v>
      </c>
      <c r="E1378" s="24">
        <f t="shared" si="66"/>
        <v>1.5843113683707475</v>
      </c>
    </row>
    <row r="1379" spans="1:5" ht="15" customHeight="1" x14ac:dyDescent="0.2">
      <c r="A1379" s="3">
        <f>'Stocks Returns'!A1375</f>
        <v>44221</v>
      </c>
      <c r="B1379" s="5">
        <f>SUMPRODUCT('Stocks Returns'!B1375:E1375,$H$10:$K$10)</f>
        <v>-5.300878098492552E-3</v>
      </c>
      <c r="C1379" s="5">
        <f t="shared" si="64"/>
        <v>5.300878098492552E-3</v>
      </c>
      <c r="D1379" s="24">
        <f t="shared" si="65"/>
        <v>0.99650323463865287</v>
      </c>
      <c r="E1379" s="24">
        <f t="shared" si="66"/>
        <v>1.5910137287397863</v>
      </c>
    </row>
    <row r="1380" spans="1:5" ht="15" customHeight="1" x14ac:dyDescent="0.2">
      <c r="A1380" s="3">
        <f>'Stocks Returns'!A1376</f>
        <v>44222</v>
      </c>
      <c r="B1380" s="5">
        <f>SUMPRODUCT('Stocks Returns'!B1376:E1376,$H$10:$K$10)</f>
        <v>8.1293872945219616E-4</v>
      </c>
      <c r="C1380" s="5">
        <f t="shared" si="64"/>
        <v>-8.1293872945219616E-4</v>
      </c>
      <c r="D1380" s="24">
        <f t="shared" si="65"/>
        <v>1.000575036646064</v>
      </c>
      <c r="E1380" s="24">
        <f t="shared" si="66"/>
        <v>1.595109266950038</v>
      </c>
    </row>
    <row r="1381" spans="1:5" ht="15" customHeight="1" x14ac:dyDescent="0.2">
      <c r="A1381" s="3">
        <f>'Stocks Returns'!A1377</f>
        <v>44223</v>
      </c>
      <c r="B1381" s="5">
        <f>SUMPRODUCT('Stocks Returns'!B1377:E1377,$H$10:$K$10)</f>
        <v>-4.1005190106460102E-2</v>
      </c>
      <c r="C1381" s="5">
        <f t="shared" si="64"/>
        <v>4.1005190106460102E-2</v>
      </c>
      <c r="D1381" s="24">
        <f t="shared" si="65"/>
        <v>0.97272416284134644</v>
      </c>
      <c r="E1381" s="24">
        <f t="shared" si="66"/>
        <v>1.565797917313356</v>
      </c>
    </row>
    <row r="1382" spans="1:5" ht="15" customHeight="1" x14ac:dyDescent="0.2">
      <c r="A1382" s="3">
        <f>'Stocks Returns'!A1378</f>
        <v>44224</v>
      </c>
      <c r="B1382" s="5">
        <f>SUMPRODUCT('Stocks Returns'!B1378:E1378,$H$10:$K$10)</f>
        <v>1.9973088761156541E-2</v>
      </c>
      <c r="C1382" s="5">
        <f t="shared" si="64"/>
        <v>-1.9973088761156541E-2</v>
      </c>
      <c r="D1382" s="24">
        <f t="shared" si="65"/>
        <v>1.0133356965671791</v>
      </c>
      <c r="E1382" s="24">
        <f t="shared" si="66"/>
        <v>1.6075117321058543</v>
      </c>
    </row>
    <row r="1383" spans="1:5" ht="15" customHeight="1" x14ac:dyDescent="0.2">
      <c r="A1383" s="3">
        <f>'Stocks Returns'!A1379</f>
        <v>44225</v>
      </c>
      <c r="B1383" s="5">
        <f>SUMPRODUCT('Stocks Returns'!B1379:E1379,$H$10:$K$10)</f>
        <v>-2.4198078528274269E-2</v>
      </c>
      <c r="C1383" s="5">
        <f t="shared" si="64"/>
        <v>2.4198078528274269E-2</v>
      </c>
      <c r="D1383" s="24">
        <f t="shared" si="65"/>
        <v>0.98391769915241822</v>
      </c>
      <c r="E1383" s="24">
        <f t="shared" si="66"/>
        <v>1.5779408269144859</v>
      </c>
    </row>
    <row r="1384" spans="1:5" ht="15" customHeight="1" x14ac:dyDescent="0.2">
      <c r="A1384" s="3">
        <f>'Stocks Returns'!A1380</f>
        <v>44228</v>
      </c>
      <c r="B1384" s="5">
        <f>SUMPRODUCT('Stocks Returns'!B1380:E1380,$H$10:$K$10)</f>
        <v>2.8861271828131627E-2</v>
      </c>
      <c r="C1384" s="5">
        <f t="shared" si="64"/>
        <v>-2.8861271828131627E-2</v>
      </c>
      <c r="D1384" s="24">
        <f t="shared" si="65"/>
        <v>1.0192552264897845</v>
      </c>
      <c r="E1384" s="24">
        <f t="shared" si="66"/>
        <v>1.6130390185778456</v>
      </c>
    </row>
    <row r="1385" spans="1:5" ht="15" customHeight="1" x14ac:dyDescent="0.2">
      <c r="A1385" s="3">
        <f>'Stocks Returns'!A1381</f>
        <v>44229</v>
      </c>
      <c r="B1385" s="5">
        <f>SUMPRODUCT('Stocks Returns'!B1381:E1381,$H$10:$K$10)</f>
        <v>2.0170697488533236E-2</v>
      </c>
      <c r="C1385" s="5">
        <f t="shared" si="64"/>
        <v>-2.0170697488533236E-2</v>
      </c>
      <c r="D1385" s="24">
        <f t="shared" si="65"/>
        <v>1.013467303979612</v>
      </c>
      <c r="E1385" s="24">
        <f t="shared" si="66"/>
        <v>1.6076361895261488</v>
      </c>
    </row>
    <row r="1386" spans="1:5" ht="15" customHeight="1" x14ac:dyDescent="0.2">
      <c r="A1386" s="3">
        <f>'Stocks Returns'!A1382</f>
        <v>44230</v>
      </c>
      <c r="B1386" s="5">
        <f>SUMPRODUCT('Stocks Returns'!B1382:E1382,$H$10:$K$10)</f>
        <v>-9.0162998752100557E-3</v>
      </c>
      <c r="C1386" s="5">
        <f t="shared" si="64"/>
        <v>9.0162998752100557E-3</v>
      </c>
      <c r="D1386" s="24">
        <f t="shared" si="65"/>
        <v>0.99402876373535898</v>
      </c>
      <c r="E1386" s="24">
        <f t="shared" si="66"/>
        <v>1.5884926276395757</v>
      </c>
    </row>
    <row r="1387" spans="1:5" ht="15" customHeight="1" x14ac:dyDescent="0.2">
      <c r="A1387" s="3">
        <f>'Stocks Returns'!A1383</f>
        <v>44231</v>
      </c>
      <c r="B1387" s="5">
        <f>SUMPRODUCT('Stocks Returns'!B1383:E1383,$H$10:$K$10)</f>
        <v>3.7691547539774051E-2</v>
      </c>
      <c r="C1387" s="5">
        <f t="shared" si="64"/>
        <v>-3.7691547539774051E-2</v>
      </c>
      <c r="D1387" s="24">
        <f t="shared" si="65"/>
        <v>1.0251361901137384</v>
      </c>
      <c r="E1387" s="24">
        <f t="shared" si="66"/>
        <v>1.6183860984635461</v>
      </c>
    </row>
    <row r="1388" spans="1:5" ht="15" customHeight="1" x14ac:dyDescent="0.2">
      <c r="A1388" s="3">
        <f>'Stocks Returns'!A1384</f>
        <v>44232</v>
      </c>
      <c r="B1388" s="5">
        <f>SUMPRODUCT('Stocks Returns'!B1384:E1384,$H$10:$K$10)</f>
        <v>-4.6426594855131123E-4</v>
      </c>
      <c r="C1388" s="5">
        <f t="shared" si="64"/>
        <v>4.6426594855131123E-4</v>
      </c>
      <c r="D1388" s="24">
        <f t="shared" si="65"/>
        <v>0.99972441833051373</v>
      </c>
      <c r="E1388" s="24">
        <f t="shared" si="66"/>
        <v>1.5942591583597394</v>
      </c>
    </row>
    <row r="1389" spans="1:5" ht="15" customHeight="1" x14ac:dyDescent="0.2">
      <c r="A1389" s="3">
        <f>'Stocks Returns'!A1385</f>
        <v>44235</v>
      </c>
      <c r="B1389" s="5">
        <f>SUMPRODUCT('Stocks Returns'!B1385:E1385,$H$10:$K$10)</f>
        <v>-1.5753977535564448E-3</v>
      </c>
      <c r="C1389" s="5">
        <f t="shared" si="64"/>
        <v>1.5753977535564448E-3</v>
      </c>
      <c r="D1389" s="24">
        <f t="shared" si="65"/>
        <v>0.99898440454838033</v>
      </c>
      <c r="E1389" s="24">
        <f t="shared" si="66"/>
        <v>1.5935172349682216</v>
      </c>
    </row>
    <row r="1390" spans="1:5" ht="15" customHeight="1" x14ac:dyDescent="0.2">
      <c r="A1390" s="3">
        <f>'Stocks Returns'!A1386</f>
        <v>44236</v>
      </c>
      <c r="B1390" s="5">
        <f>SUMPRODUCT('Stocks Returns'!B1386:E1386,$H$10:$K$10)</f>
        <v>-1.913587472114152E-3</v>
      </c>
      <c r="C1390" s="5">
        <f t="shared" si="64"/>
        <v>1.913587472114152E-3</v>
      </c>
      <c r="D1390" s="24">
        <f t="shared" si="65"/>
        <v>0.99875917019582083</v>
      </c>
      <c r="E1390" s="24">
        <f t="shared" si="66"/>
        <v>1.593290985316731</v>
      </c>
    </row>
    <row r="1391" spans="1:5" ht="15" customHeight="1" x14ac:dyDescent="0.2">
      <c r="A1391" s="3">
        <f>'Stocks Returns'!A1387</f>
        <v>44237</v>
      </c>
      <c r="B1391" s="5">
        <f>SUMPRODUCT('Stocks Returns'!B1387:E1387,$H$10:$K$10)</f>
        <v>-6.8656412195798394E-4</v>
      </c>
      <c r="C1391" s="5">
        <f t="shared" si="64"/>
        <v>6.8656412195798394E-4</v>
      </c>
      <c r="D1391" s="24">
        <f t="shared" si="65"/>
        <v>0.99957636774702485</v>
      </c>
      <c r="E1391" s="24">
        <f t="shared" si="66"/>
        <v>1.5941109008116447</v>
      </c>
    </row>
    <row r="1392" spans="1:5" ht="15" customHeight="1" x14ac:dyDescent="0.2">
      <c r="A1392" s="3">
        <f>'Stocks Returns'!A1388</f>
        <v>44238</v>
      </c>
      <c r="B1392" s="5">
        <f>SUMPRODUCT('Stocks Returns'!B1388:E1388,$H$10:$K$10)</f>
        <v>2.2911346061483664E-2</v>
      </c>
      <c r="C1392" s="5">
        <f t="shared" si="64"/>
        <v>-2.2911346061483664E-2</v>
      </c>
      <c r="D1392" s="24">
        <f t="shared" si="65"/>
        <v>1.0152925759291971</v>
      </c>
      <c r="E1392" s="24">
        <f t="shared" si="66"/>
        <v>1.609354951990714</v>
      </c>
    </row>
    <row r="1393" spans="1:5" ht="15" customHeight="1" x14ac:dyDescent="0.2">
      <c r="A1393" s="3">
        <f>'Stocks Returns'!A1389</f>
        <v>44239</v>
      </c>
      <c r="B1393" s="5">
        <f>SUMPRODUCT('Stocks Returns'!B1389:E1389,$H$10:$K$10)</f>
        <v>-1.3141184484944737E-3</v>
      </c>
      <c r="C1393" s="5">
        <f t="shared" si="64"/>
        <v>1.3141184484944737E-3</v>
      </c>
      <c r="D1393" s="24">
        <f t="shared" si="65"/>
        <v>0.9991584165655516</v>
      </c>
      <c r="E1393" s="24">
        <f t="shared" si="66"/>
        <v>1.5936918927265729</v>
      </c>
    </row>
    <row r="1394" spans="1:5" ht="15" customHeight="1" x14ac:dyDescent="0.2">
      <c r="A1394" s="3">
        <f>'Stocks Returns'!A1390</f>
        <v>44242</v>
      </c>
      <c r="B1394" s="5">
        <f>SUMPRODUCT('Stocks Returns'!B1390:E1390,$H$10:$K$10)</f>
        <v>0</v>
      </c>
      <c r="C1394" s="5">
        <f t="shared" si="64"/>
        <v>0</v>
      </c>
      <c r="D1394" s="24">
        <f t="shared" si="65"/>
        <v>1.000033619452249</v>
      </c>
      <c r="E1394" s="24">
        <f t="shared" si="66"/>
        <v>1.5945685090834987</v>
      </c>
    </row>
    <row r="1395" spans="1:5" ht="15" customHeight="1" x14ac:dyDescent="0.2">
      <c r="A1395" s="3">
        <f>'Stocks Returns'!A1391</f>
        <v>44243</v>
      </c>
      <c r="B1395" s="5">
        <f>SUMPRODUCT('Stocks Returns'!B1391:E1391,$H$10:$K$10)</f>
        <v>-6.3555782666022669E-3</v>
      </c>
      <c r="C1395" s="5">
        <f t="shared" si="64"/>
        <v>6.3555782666022669E-3</v>
      </c>
      <c r="D1395" s="24">
        <f t="shared" si="65"/>
        <v>0.99580080432669182</v>
      </c>
      <c r="E1395" s="24">
        <f t="shared" si="66"/>
        <v>1.5903005283257829</v>
      </c>
    </row>
    <row r="1396" spans="1:5" ht="15" customHeight="1" x14ac:dyDescent="0.2">
      <c r="A1396" s="3">
        <f>'Stocks Returns'!A1392</f>
        <v>44244</v>
      </c>
      <c r="B1396" s="5">
        <f>SUMPRODUCT('Stocks Returns'!B1392:E1392,$H$10:$K$10)</f>
        <v>-9.8594638516316538E-4</v>
      </c>
      <c r="C1396" s="5">
        <f t="shared" si="64"/>
        <v>9.8594638516316538E-4</v>
      </c>
      <c r="D1396" s="24">
        <f t="shared" si="65"/>
        <v>0.99937697915973023</v>
      </c>
      <c r="E1396" s="24">
        <f t="shared" si="66"/>
        <v>1.5939110950640063</v>
      </c>
    </row>
    <row r="1397" spans="1:5" ht="15" customHeight="1" x14ac:dyDescent="0.2">
      <c r="A1397" s="3">
        <f>'Stocks Returns'!A1393</f>
        <v>44245</v>
      </c>
      <c r="B1397" s="5">
        <f>SUMPRODUCT('Stocks Returns'!B1393:E1393,$H$10:$K$10)</f>
        <v>2.5448527835386058E-3</v>
      </c>
      <c r="C1397" s="5">
        <f t="shared" si="64"/>
        <v>-2.5448527835386058E-3</v>
      </c>
      <c r="D1397" s="24">
        <f t="shared" si="65"/>
        <v>1.0017284914060856</v>
      </c>
      <c r="E1397" s="24">
        <f t="shared" si="66"/>
        <v>1.5962574010435637</v>
      </c>
    </row>
    <row r="1398" spans="1:5" ht="15" customHeight="1" x14ac:dyDescent="0.2">
      <c r="A1398" s="3">
        <f>'Stocks Returns'!A1394</f>
        <v>44246</v>
      </c>
      <c r="B1398" s="5">
        <f>SUMPRODUCT('Stocks Returns'!B1394:E1394,$H$10:$K$10)</f>
        <v>-1.43998828621743E-2</v>
      </c>
      <c r="C1398" s="5">
        <f t="shared" si="64"/>
        <v>1.43998828621743E-2</v>
      </c>
      <c r="D1398" s="24">
        <f t="shared" si="65"/>
        <v>0.99044329746604076</v>
      </c>
      <c r="E1398" s="24">
        <f t="shared" si="66"/>
        <v>1.5847966884025546</v>
      </c>
    </row>
    <row r="1399" spans="1:5" ht="15" customHeight="1" x14ac:dyDescent="0.2">
      <c r="A1399" s="3">
        <f>'Stocks Returns'!A1395</f>
        <v>44249</v>
      </c>
      <c r="B1399" s="5">
        <f>SUMPRODUCT('Stocks Returns'!B1395:E1395,$H$10:$K$10)</f>
        <v>9.5488854050664977E-3</v>
      </c>
      <c r="C1399" s="5">
        <f t="shared" si="64"/>
        <v>-9.5488854050664977E-3</v>
      </c>
      <c r="D1399" s="24">
        <f t="shared" si="65"/>
        <v>1.0063931771320231</v>
      </c>
      <c r="E1399" s="24">
        <f t="shared" si="66"/>
        <v>1.6008459745066621</v>
      </c>
    </row>
    <row r="1400" spans="1:5" ht="15" customHeight="1" x14ac:dyDescent="0.2">
      <c r="A1400" s="3">
        <f>'Stocks Returns'!A1396</f>
        <v>44250</v>
      </c>
      <c r="B1400" s="5">
        <f>SUMPRODUCT('Stocks Returns'!B1396:E1396,$H$10:$K$10)</f>
        <v>1.561878954474631E-2</v>
      </c>
      <c r="C1400" s="5">
        <f t="shared" si="64"/>
        <v>-1.561878954474631E-2</v>
      </c>
      <c r="D1400" s="24">
        <f t="shared" si="65"/>
        <v>1.0104357332890499</v>
      </c>
      <c r="E1400" s="24">
        <f t="shared" si="66"/>
        <v>1.6047512960262391</v>
      </c>
    </row>
    <row r="1401" spans="1:5" ht="15" customHeight="1" x14ac:dyDescent="0.2">
      <c r="A1401" s="3">
        <f>'Stocks Returns'!A1397</f>
        <v>44251</v>
      </c>
      <c r="B1401" s="5">
        <f>SUMPRODUCT('Stocks Returns'!B1397:E1397,$H$10:$K$10)</f>
        <v>3.1979120938075131E-2</v>
      </c>
      <c r="C1401" s="5">
        <f t="shared" si="64"/>
        <v>-3.1979120938075131E-2</v>
      </c>
      <c r="D1401" s="24">
        <f t="shared" si="65"/>
        <v>1.0213317139970068</v>
      </c>
      <c r="E1401" s="24">
        <f t="shared" si="66"/>
        <v>1.6149434995226137</v>
      </c>
    </row>
    <row r="1402" spans="1:5" ht="15" customHeight="1" x14ac:dyDescent="0.2">
      <c r="A1402" s="3">
        <f>'Stocks Returns'!A1398</f>
        <v>44252</v>
      </c>
      <c r="B1402" s="5">
        <f>SUMPRODUCT('Stocks Returns'!B1398:E1398,$H$10:$K$10)</f>
        <v>-3.0383790515516814E-2</v>
      </c>
      <c r="C1402" s="5">
        <f t="shared" si="64"/>
        <v>3.0383790515516814E-2</v>
      </c>
      <c r="D1402" s="24">
        <f t="shared" si="65"/>
        <v>0.97979801496891472</v>
      </c>
      <c r="E1402" s="24">
        <f t="shared" si="66"/>
        <v>1.5735275855090385</v>
      </c>
    </row>
    <row r="1403" spans="1:5" ht="15" customHeight="1" x14ac:dyDescent="0.2">
      <c r="A1403" s="3">
        <f>'Stocks Returns'!A1399</f>
        <v>44253</v>
      </c>
      <c r="B1403" s="5">
        <f>SUMPRODUCT('Stocks Returns'!B1399:E1399,$H$10:$K$10)</f>
        <v>-1.2314356607478752E-3</v>
      </c>
      <c r="C1403" s="5">
        <f t="shared" si="64"/>
        <v>1.2314356607478752E-3</v>
      </c>
      <c r="D1403" s="24">
        <f t="shared" si="65"/>
        <v>0.99921348330219084</v>
      </c>
      <c r="E1403" s="24">
        <f t="shared" si="66"/>
        <v>1.5937471386255626</v>
      </c>
    </row>
    <row r="1404" spans="1:5" ht="15" customHeight="1" x14ac:dyDescent="0.2">
      <c r="A1404" s="3">
        <f>'Stocks Returns'!A1400</f>
        <v>44256</v>
      </c>
      <c r="B1404" s="5">
        <f>SUMPRODUCT('Stocks Returns'!B1400:E1400,$H$10:$K$10)</f>
        <v>2.202020980724561E-2</v>
      </c>
      <c r="C1404" s="5">
        <f t="shared" si="64"/>
        <v>-2.202020980724561E-2</v>
      </c>
      <c r="D1404" s="24">
        <f t="shared" si="65"/>
        <v>1.0146990791838746</v>
      </c>
      <c r="E1404" s="24">
        <f t="shared" si="66"/>
        <v>1.6087975921848168</v>
      </c>
    </row>
    <row r="1405" spans="1:5" ht="15" customHeight="1" x14ac:dyDescent="0.2">
      <c r="A1405" s="3">
        <f>'Stocks Returns'!A1401</f>
        <v>44257</v>
      </c>
      <c r="B1405" s="5">
        <f>SUMPRODUCT('Stocks Returns'!B1401:E1401,$H$10:$K$10)</f>
        <v>-8.3810013896650267E-3</v>
      </c>
      <c r="C1405" s="5">
        <f t="shared" si="64"/>
        <v>8.3810013896650267E-3</v>
      </c>
      <c r="D1405" s="24">
        <f t="shared" si="65"/>
        <v>0.99445187252673195</v>
      </c>
      <c r="E1405" s="24">
        <f t="shared" si="66"/>
        <v>1.5889254282873086</v>
      </c>
    </row>
    <row r="1406" spans="1:5" ht="15" customHeight="1" x14ac:dyDescent="0.2">
      <c r="A1406" s="3">
        <f>'Stocks Returns'!A1402</f>
        <v>44258</v>
      </c>
      <c r="B1406" s="5">
        <f>SUMPRODUCT('Stocks Returns'!B1402:E1402,$H$10:$K$10)</f>
        <v>-6.8805272358143732E-3</v>
      </c>
      <c r="C1406" s="5">
        <f t="shared" si="64"/>
        <v>6.8805272358143732E-3</v>
      </c>
      <c r="D1406" s="24">
        <f t="shared" si="65"/>
        <v>0.99545118831319657</v>
      </c>
      <c r="E1406" s="24">
        <f t="shared" si="66"/>
        <v>1.5899448221451558</v>
      </c>
    </row>
    <row r="1407" spans="1:5" ht="15" customHeight="1" x14ac:dyDescent="0.2">
      <c r="A1407" s="3">
        <f>'Stocks Returns'!A1403</f>
        <v>44259</v>
      </c>
      <c r="B1407" s="5">
        <f>SUMPRODUCT('Stocks Returns'!B1403:E1403,$H$10:$K$10)</f>
        <v>-2.0802840882469011E-2</v>
      </c>
      <c r="C1407" s="5">
        <f t="shared" si="64"/>
        <v>2.0802840882469011E-2</v>
      </c>
      <c r="D1407" s="24">
        <f t="shared" si="65"/>
        <v>0.98617892742452451</v>
      </c>
      <c r="E1407" s="24">
        <f t="shared" si="66"/>
        <v>1.5803352794863872</v>
      </c>
    </row>
    <row r="1408" spans="1:5" ht="15" customHeight="1" x14ac:dyDescent="0.2">
      <c r="A1408" s="3">
        <f>'Stocks Returns'!A1404</f>
        <v>44260</v>
      </c>
      <c r="B1408" s="5">
        <f>SUMPRODUCT('Stocks Returns'!B1404:E1404,$H$10:$K$10)</f>
        <v>2.1039890640046102E-2</v>
      </c>
      <c r="C1408" s="5">
        <f t="shared" si="64"/>
        <v>-2.1039890640046102E-2</v>
      </c>
      <c r="D1408" s="24">
        <f t="shared" si="65"/>
        <v>1.0140461866185195</v>
      </c>
      <c r="E1408" s="24">
        <f t="shared" si="66"/>
        <v>1.6081827773631565</v>
      </c>
    </row>
    <row r="1409" spans="1:5" ht="15" customHeight="1" x14ac:dyDescent="0.2">
      <c r="A1409" s="3">
        <f>'Stocks Returns'!A1405</f>
        <v>44263</v>
      </c>
      <c r="B1409" s="5">
        <f>SUMPRODUCT('Stocks Returns'!B1405:E1405,$H$10:$K$10)</f>
        <v>1.1896505973975497E-2</v>
      </c>
      <c r="C1409" s="5">
        <f t="shared" si="64"/>
        <v>-1.1896505973975497E-2</v>
      </c>
      <c r="D1409" s="24">
        <f t="shared" si="65"/>
        <v>1.0079566924309167</v>
      </c>
      <c r="E1409" s="24">
        <f t="shared" si="66"/>
        <v>1.6023642931495599</v>
      </c>
    </row>
    <row r="1410" spans="1:5" ht="15" customHeight="1" x14ac:dyDescent="0.2">
      <c r="A1410" s="3">
        <f>'Stocks Returns'!A1406</f>
        <v>44264</v>
      </c>
      <c r="B1410" s="5">
        <f>SUMPRODUCT('Stocks Returns'!B1406:E1406,$H$10:$K$10)</f>
        <v>8.6083635911469725E-3</v>
      </c>
      <c r="C1410" s="5">
        <f t="shared" si="64"/>
        <v>-8.6083635911469725E-3</v>
      </c>
      <c r="D1410" s="24">
        <f t="shared" si="65"/>
        <v>1.0057667896039528</v>
      </c>
      <c r="E1410" s="24">
        <f t="shared" si="66"/>
        <v>1.6002349136133081</v>
      </c>
    </row>
    <row r="1411" spans="1:5" ht="15" customHeight="1" x14ac:dyDescent="0.2">
      <c r="A1411" s="3">
        <f>'Stocks Returns'!A1407</f>
        <v>44265</v>
      </c>
      <c r="B1411" s="5">
        <f>SUMPRODUCT('Stocks Returns'!B1407:E1407,$H$10:$K$10)</f>
        <v>7.4118347233633388E-3</v>
      </c>
      <c r="C1411" s="5">
        <f t="shared" si="64"/>
        <v>-7.4118347233633388E-3</v>
      </c>
      <c r="D1411" s="24">
        <f t="shared" si="65"/>
        <v>1.0049699013780089</v>
      </c>
      <c r="E1411" s="24">
        <f t="shared" si="66"/>
        <v>1.5994552295056579</v>
      </c>
    </row>
    <row r="1412" spans="1:5" ht="15" customHeight="1" x14ac:dyDescent="0.2">
      <c r="A1412" s="3">
        <f>'Stocks Returns'!A1408</f>
        <v>44266</v>
      </c>
      <c r="B1412" s="5">
        <f>SUMPRODUCT('Stocks Returns'!B1408:E1408,$H$10:$K$10)</f>
        <v>1.7940044823589206E-2</v>
      </c>
      <c r="C1412" s="5">
        <f t="shared" si="64"/>
        <v>-1.7940044823589206E-2</v>
      </c>
      <c r="D1412" s="24">
        <f t="shared" si="65"/>
        <v>1.0119816893047593</v>
      </c>
      <c r="E1412" s="24">
        <f t="shared" si="66"/>
        <v>1.6062271577368827</v>
      </c>
    </row>
    <row r="1413" spans="1:5" ht="15" customHeight="1" x14ac:dyDescent="0.2">
      <c r="A1413" s="3">
        <f>'Stocks Returns'!A1409</f>
        <v>44267</v>
      </c>
      <c r="B1413" s="5">
        <f>SUMPRODUCT('Stocks Returns'!B1409:E1409,$H$10:$K$10)</f>
        <v>-7.5539564027525645E-3</v>
      </c>
      <c r="C1413" s="5">
        <f t="shared" si="64"/>
        <v>7.5539564027525645E-3</v>
      </c>
      <c r="D1413" s="24">
        <f t="shared" si="65"/>
        <v>0.99500268448801565</v>
      </c>
      <c r="E1413" s="24">
        <f t="shared" si="66"/>
        <v>1.5894877961893095</v>
      </c>
    </row>
    <row r="1414" spans="1:5" ht="15" customHeight="1" x14ac:dyDescent="0.2">
      <c r="A1414" s="3">
        <f>'Stocks Returns'!A1410</f>
        <v>44270</v>
      </c>
      <c r="B1414" s="5">
        <f>SUMPRODUCT('Stocks Returns'!B1410:E1410,$H$10:$K$10)</f>
        <v>-2.374630901311933E-3</v>
      </c>
      <c r="C1414" s="5">
        <f t="shared" ref="C1414:C1477" si="67">-B1414</f>
        <v>2.374630901311933E-3</v>
      </c>
      <c r="D1414" s="24">
        <f t="shared" ref="D1414:D1477" si="68">1+$H$13+$H$19*(B1414-$H$13)</f>
        <v>0.99845211527197519</v>
      </c>
      <c r="E1414" s="24">
        <f t="shared" ref="E1414:E1477" si="69">$H$22*D1414-$H$23*D1414^2-LN(1+$H$24*EXP(1-D1414^3))</f>
        <v>1.5929822202120105</v>
      </c>
    </row>
    <row r="1415" spans="1:5" ht="15" customHeight="1" x14ac:dyDescent="0.2">
      <c r="A1415" s="3">
        <f>'Stocks Returns'!A1411</f>
        <v>44271</v>
      </c>
      <c r="B1415" s="5">
        <f>SUMPRODUCT('Stocks Returns'!B1411:E1411,$H$10:$K$10)</f>
        <v>5.8694853296922594E-3</v>
      </c>
      <c r="C1415" s="5">
        <f t="shared" si="67"/>
        <v>-5.8694853296922594E-3</v>
      </c>
      <c r="D1415" s="24">
        <f t="shared" si="68"/>
        <v>1.0039426966818239</v>
      </c>
      <c r="E1415" s="24">
        <f t="shared" si="69"/>
        <v>1.5984464170418717</v>
      </c>
    </row>
    <row r="1416" spans="1:5" ht="15" customHeight="1" x14ac:dyDescent="0.2">
      <c r="A1416" s="3">
        <f>'Stocks Returns'!A1412</f>
        <v>44272</v>
      </c>
      <c r="B1416" s="5">
        <f>SUMPRODUCT('Stocks Returns'!B1412:E1412,$H$10:$K$10)</f>
        <v>-3.1195170714817077E-3</v>
      </c>
      <c r="C1416" s="5">
        <f t="shared" si="67"/>
        <v>3.1195170714817077E-3</v>
      </c>
      <c r="D1416" s="24">
        <f t="shared" si="68"/>
        <v>0.99795602108264203</v>
      </c>
      <c r="E1416" s="24">
        <f t="shared" si="69"/>
        <v>1.5924825686534412</v>
      </c>
    </row>
    <row r="1417" spans="1:5" ht="15" customHeight="1" x14ac:dyDescent="0.2">
      <c r="A1417" s="3">
        <f>'Stocks Returns'!A1413</f>
        <v>44273</v>
      </c>
      <c r="B1417" s="5">
        <f>SUMPRODUCT('Stocks Returns'!B1413:E1413,$H$10:$K$10)</f>
        <v>-1.6227680540902838E-2</v>
      </c>
      <c r="C1417" s="5">
        <f t="shared" si="67"/>
        <v>1.6227680540902838E-2</v>
      </c>
      <c r="D1417" s="24">
        <f t="shared" si="68"/>
        <v>0.98922598421200758</v>
      </c>
      <c r="E1417" s="24">
        <f t="shared" si="69"/>
        <v>1.5835303789756066</v>
      </c>
    </row>
    <row r="1418" spans="1:5" ht="15" customHeight="1" x14ac:dyDescent="0.2">
      <c r="A1418" s="3">
        <f>'Stocks Returns'!A1414</f>
        <v>44274</v>
      </c>
      <c r="B1418" s="5">
        <f>SUMPRODUCT('Stocks Returns'!B1414:E1414,$H$10:$K$10)</f>
        <v>-5.0208624527508017E-2</v>
      </c>
      <c r="C1418" s="5">
        <f t="shared" si="67"/>
        <v>5.0208624527508017E-2</v>
      </c>
      <c r="D1418" s="24">
        <f t="shared" si="68"/>
        <v>0.96659467551692857</v>
      </c>
      <c r="E1418" s="24">
        <f t="shared" si="69"/>
        <v>1.5589468635675521</v>
      </c>
    </row>
    <row r="1419" spans="1:5" ht="15" customHeight="1" x14ac:dyDescent="0.2">
      <c r="A1419" s="3">
        <f>'Stocks Returns'!A1415</f>
        <v>44277</v>
      </c>
      <c r="B1419" s="5">
        <f>SUMPRODUCT('Stocks Returns'!B1415:E1415,$H$10:$K$10)</f>
        <v>8.7723037966931944E-3</v>
      </c>
      <c r="C1419" s="5">
        <f t="shared" si="67"/>
        <v>-8.7723037966931944E-3</v>
      </c>
      <c r="D1419" s="24">
        <f t="shared" si="68"/>
        <v>1.0058759737808465</v>
      </c>
      <c r="E1419" s="24">
        <f t="shared" si="69"/>
        <v>1.6003415405433405</v>
      </c>
    </row>
    <row r="1420" spans="1:5" ht="15" customHeight="1" x14ac:dyDescent="0.2">
      <c r="A1420" s="3">
        <f>'Stocks Returns'!A1416</f>
        <v>44278</v>
      </c>
      <c r="B1420" s="5">
        <f>SUMPRODUCT('Stocks Returns'!B1416:E1416,$H$10:$K$10)</f>
        <v>-3.4553543555340413E-3</v>
      </c>
      <c r="C1420" s="5">
        <f t="shared" si="67"/>
        <v>3.4553543555340413E-3</v>
      </c>
      <c r="D1420" s="24">
        <f t="shared" si="68"/>
        <v>0.99773235345146327</v>
      </c>
      <c r="E1420" s="24">
        <f t="shared" si="69"/>
        <v>1.5922569764381107</v>
      </c>
    </row>
    <row r="1421" spans="1:5" ht="15" customHeight="1" x14ac:dyDescent="0.2">
      <c r="A1421" s="3">
        <f>'Stocks Returns'!A1417</f>
        <v>44279</v>
      </c>
      <c r="B1421" s="5">
        <f>SUMPRODUCT('Stocks Returns'!B1417:E1417,$H$10:$K$10)</f>
        <v>-3.1163563768173033E-3</v>
      </c>
      <c r="C1421" s="5">
        <f t="shared" si="67"/>
        <v>3.1163563768173033E-3</v>
      </c>
      <c r="D1421" s="24">
        <f t="shared" si="68"/>
        <v>0.99795812610528856</v>
      </c>
      <c r="E1421" s="24">
        <f t="shared" si="69"/>
        <v>1.5924846908426016</v>
      </c>
    </row>
    <row r="1422" spans="1:5" ht="15" customHeight="1" x14ac:dyDescent="0.2">
      <c r="A1422" s="3">
        <f>'Stocks Returns'!A1418</f>
        <v>44280</v>
      </c>
      <c r="B1422" s="5">
        <f>SUMPRODUCT('Stocks Returns'!B1418:E1418,$H$10:$K$10)</f>
        <v>-6.5185665290233325E-5</v>
      </c>
      <c r="C1422" s="5">
        <f t="shared" si="67"/>
        <v>6.5185665290233325E-5</v>
      </c>
      <c r="D1422" s="24">
        <f t="shared" si="68"/>
        <v>0.99999020579916564</v>
      </c>
      <c r="E1422" s="24">
        <f t="shared" si="69"/>
        <v>1.5945250974991498</v>
      </c>
    </row>
    <row r="1423" spans="1:5" ht="15" customHeight="1" x14ac:dyDescent="0.2">
      <c r="A1423" s="3">
        <f>'Stocks Returns'!A1419</f>
        <v>44281</v>
      </c>
      <c r="B1423" s="5">
        <f>SUMPRODUCT('Stocks Returns'!B1419:E1419,$H$10:$K$10)</f>
        <v>3.0543317831692701E-2</v>
      </c>
      <c r="C1423" s="5">
        <f t="shared" si="67"/>
        <v>-3.0543317831692701E-2</v>
      </c>
      <c r="D1423" s="24">
        <f t="shared" si="68"/>
        <v>1.0203754691281561</v>
      </c>
      <c r="E1423" s="24">
        <f t="shared" si="69"/>
        <v>1.6140686960292225</v>
      </c>
    </row>
    <row r="1424" spans="1:5" ht="15" customHeight="1" x14ac:dyDescent="0.2">
      <c r="A1424" s="3">
        <f>'Stocks Returns'!A1420</f>
        <v>44284</v>
      </c>
      <c r="B1424" s="5">
        <f>SUMPRODUCT('Stocks Returns'!B1420:E1420,$H$10:$K$10)</f>
        <v>1.8493744976993314E-4</v>
      </c>
      <c r="C1424" s="5">
        <f t="shared" si="67"/>
        <v>-1.8493744976993314E-4</v>
      </c>
      <c r="D1424" s="24">
        <f t="shared" si="68"/>
        <v>1.0001567877937956</v>
      </c>
      <c r="E1424" s="24">
        <f t="shared" si="69"/>
        <v>1.5946916305156673</v>
      </c>
    </row>
    <row r="1425" spans="1:5" ht="15" customHeight="1" x14ac:dyDescent="0.2">
      <c r="A1425" s="3">
        <f>'Stocks Returns'!A1421</f>
        <v>44285</v>
      </c>
      <c r="B1425" s="5">
        <f>SUMPRODUCT('Stocks Returns'!B1421:E1421,$H$10:$K$10)</f>
        <v>-1.122635919298152E-2</v>
      </c>
      <c r="C1425" s="5">
        <f t="shared" si="67"/>
        <v>1.122635919298152E-2</v>
      </c>
      <c r="D1425" s="24">
        <f t="shared" si="68"/>
        <v>0.99255686422972322</v>
      </c>
      <c r="E1425" s="24">
        <f t="shared" si="69"/>
        <v>1.586981504072728</v>
      </c>
    </row>
    <row r="1426" spans="1:5" ht="15" customHeight="1" x14ac:dyDescent="0.2">
      <c r="A1426" s="3">
        <f>'Stocks Returns'!A1422</f>
        <v>44286</v>
      </c>
      <c r="B1426" s="5">
        <f>SUMPRODUCT('Stocks Returns'!B1422:E1422,$H$10:$K$10)</f>
        <v>3.7124841605931064E-3</v>
      </c>
      <c r="C1426" s="5">
        <f t="shared" si="67"/>
        <v>-3.7124841605931064E-3</v>
      </c>
      <c r="D1426" s="24">
        <f t="shared" si="68"/>
        <v>1.002506133903204</v>
      </c>
      <c r="E1426" s="24">
        <f t="shared" si="69"/>
        <v>1.5970284433774045</v>
      </c>
    </row>
    <row r="1427" spans="1:5" ht="15" customHeight="1" x14ac:dyDescent="0.2">
      <c r="A1427" s="3">
        <f>'Stocks Returns'!A1423</f>
        <v>44287</v>
      </c>
      <c r="B1427" s="5">
        <f>SUMPRODUCT('Stocks Returns'!B1423:E1423,$H$10:$K$10)</f>
        <v>2.5221642570297055E-2</v>
      </c>
      <c r="C1427" s="5">
        <f t="shared" si="67"/>
        <v>-2.5221642570297055E-2</v>
      </c>
      <c r="D1427" s="24">
        <f t="shared" si="68"/>
        <v>1.0168312334040668</v>
      </c>
      <c r="E1427" s="24">
        <f t="shared" si="69"/>
        <v>1.6107931554637611</v>
      </c>
    </row>
    <row r="1428" spans="1:5" ht="15" customHeight="1" x14ac:dyDescent="0.2">
      <c r="A1428" s="3">
        <f>'Stocks Returns'!A1424</f>
        <v>44288</v>
      </c>
      <c r="B1428" s="5">
        <f>SUMPRODUCT('Stocks Returns'!B1424:E1424,$H$10:$K$10)</f>
        <v>0</v>
      </c>
      <c r="C1428" s="5">
        <f t="shared" si="67"/>
        <v>0</v>
      </c>
      <c r="D1428" s="24">
        <f t="shared" si="68"/>
        <v>1.000033619452249</v>
      </c>
      <c r="E1428" s="24">
        <f t="shared" si="69"/>
        <v>1.5945685090834987</v>
      </c>
    </row>
    <row r="1429" spans="1:5" ht="15" customHeight="1" x14ac:dyDescent="0.2">
      <c r="A1429" s="3">
        <f>'Stocks Returns'!A1425</f>
        <v>44291</v>
      </c>
      <c r="B1429" s="5">
        <f>SUMPRODUCT('Stocks Returns'!B1425:E1425,$H$10:$K$10)</f>
        <v>1.1702741596558867E-2</v>
      </c>
      <c r="C1429" s="5">
        <f t="shared" si="67"/>
        <v>-1.1702741596558867E-2</v>
      </c>
      <c r="D1429" s="24">
        <f t="shared" si="68"/>
        <v>1.007827645355557</v>
      </c>
      <c r="E1429" s="24">
        <f t="shared" si="69"/>
        <v>1.602239352173801</v>
      </c>
    </row>
    <row r="1430" spans="1:5" ht="15" customHeight="1" x14ac:dyDescent="0.2">
      <c r="A1430" s="3">
        <f>'Stocks Returns'!A1426</f>
        <v>44292</v>
      </c>
      <c r="B1430" s="5">
        <f>SUMPRODUCT('Stocks Returns'!B1426:E1426,$H$10:$K$10)</f>
        <v>-3.9858673203325076E-3</v>
      </c>
      <c r="C1430" s="5">
        <f t="shared" si="67"/>
        <v>3.9858673203325076E-3</v>
      </c>
      <c r="D1430" s="24">
        <f t="shared" si="68"/>
        <v>0.99737903181690746</v>
      </c>
      <c r="E1430" s="24">
        <f t="shared" si="69"/>
        <v>1.5919002087467033</v>
      </c>
    </row>
    <row r="1431" spans="1:5" ht="15" customHeight="1" x14ac:dyDescent="0.2">
      <c r="A1431" s="3">
        <f>'Stocks Returns'!A1427</f>
        <v>44293</v>
      </c>
      <c r="B1431" s="5">
        <f>SUMPRODUCT('Stocks Returns'!B1427:E1427,$H$10:$K$10)</f>
        <v>1.6379043686200589E-3</v>
      </c>
      <c r="C1431" s="5">
        <f t="shared" si="67"/>
        <v>-1.6379043686200589E-3</v>
      </c>
      <c r="D1431" s="24">
        <f t="shared" si="68"/>
        <v>1.0011244637617498</v>
      </c>
      <c r="E1431" s="24">
        <f t="shared" si="69"/>
        <v>1.5956568249196947</v>
      </c>
    </row>
    <row r="1432" spans="1:5" ht="15" customHeight="1" x14ac:dyDescent="0.2">
      <c r="A1432" s="3">
        <f>'Stocks Returns'!A1428</f>
        <v>44294</v>
      </c>
      <c r="B1432" s="5">
        <f>SUMPRODUCT('Stocks Returns'!B1428:E1428,$H$10:$K$10)</f>
        <v>7.3641027004280185E-3</v>
      </c>
      <c r="C1432" s="5">
        <f t="shared" si="67"/>
        <v>-7.3641027004280185E-3</v>
      </c>
      <c r="D1432" s="24">
        <f t="shared" si="68"/>
        <v>1.0049381118507339</v>
      </c>
      <c r="E1432" s="24">
        <f t="shared" si="69"/>
        <v>1.5994240730475497</v>
      </c>
    </row>
    <row r="1433" spans="1:5" ht="15" customHeight="1" x14ac:dyDescent="0.2">
      <c r="A1433" s="3">
        <f>'Stocks Returns'!A1429</f>
        <v>44295</v>
      </c>
      <c r="B1433" s="5">
        <f>SUMPRODUCT('Stocks Returns'!B1429:E1429,$H$10:$K$10)</f>
        <v>7.1299356921702755E-3</v>
      </c>
      <c r="C1433" s="5">
        <f t="shared" si="67"/>
        <v>-7.1299356921702755E-3</v>
      </c>
      <c r="D1433" s="24">
        <f t="shared" si="68"/>
        <v>1.0047821566232342</v>
      </c>
      <c r="E1433" s="24">
        <f t="shared" si="69"/>
        <v>1.5992711644391182</v>
      </c>
    </row>
    <row r="1434" spans="1:5" ht="15" customHeight="1" x14ac:dyDescent="0.2">
      <c r="A1434" s="3">
        <f>'Stocks Returns'!A1430</f>
        <v>44298</v>
      </c>
      <c r="B1434" s="5">
        <f>SUMPRODUCT('Stocks Returns'!B1430:E1430,$H$10:$K$10)</f>
        <v>-6.4786886024823468E-3</v>
      </c>
      <c r="C1434" s="5">
        <f t="shared" si="67"/>
        <v>6.4786886024823468E-3</v>
      </c>
      <c r="D1434" s="24">
        <f t="shared" si="68"/>
        <v>0.99571881284299568</v>
      </c>
      <c r="E1434" s="24">
        <f t="shared" si="69"/>
        <v>1.5902171520898967</v>
      </c>
    </row>
    <row r="1435" spans="1:5" ht="15" customHeight="1" x14ac:dyDescent="0.2">
      <c r="A1435" s="3">
        <f>'Stocks Returns'!A1431</f>
        <v>44299</v>
      </c>
      <c r="B1435" s="5">
        <f>SUMPRODUCT('Stocks Returns'!B1431:E1431,$H$10:$K$10)</f>
        <v>-2.9192922086946956E-3</v>
      </c>
      <c r="C1435" s="5">
        <f t="shared" si="67"/>
        <v>2.9192922086946956E-3</v>
      </c>
      <c r="D1435" s="24">
        <f t="shared" si="68"/>
        <v>0.99808937084125826</v>
      </c>
      <c r="E1435" s="24">
        <f t="shared" si="69"/>
        <v>1.5926169710196194</v>
      </c>
    </row>
    <row r="1436" spans="1:5" ht="15" customHeight="1" x14ac:dyDescent="0.2">
      <c r="A1436" s="3">
        <f>'Stocks Returns'!A1432</f>
        <v>44300</v>
      </c>
      <c r="B1436" s="5">
        <f>SUMPRODUCT('Stocks Returns'!B1432:E1432,$H$10:$K$10)</f>
        <v>2.9243715575084021E-3</v>
      </c>
      <c r="C1436" s="5">
        <f t="shared" si="67"/>
        <v>-2.9243715575084021E-3</v>
      </c>
      <c r="D1436" s="24">
        <f t="shared" si="68"/>
        <v>1.0019812509095496</v>
      </c>
      <c r="E1436" s="24">
        <f t="shared" si="69"/>
        <v>1.5965082817151903</v>
      </c>
    </row>
    <row r="1437" spans="1:5" ht="15" customHeight="1" x14ac:dyDescent="0.2">
      <c r="A1437" s="3">
        <f>'Stocks Returns'!A1433</f>
        <v>44301</v>
      </c>
      <c r="B1437" s="5">
        <f>SUMPRODUCT('Stocks Returns'!B1433:E1433,$H$10:$K$10)</f>
        <v>2.0259596763779142E-2</v>
      </c>
      <c r="C1437" s="5">
        <f t="shared" si="67"/>
        <v>-2.0259596763779142E-2</v>
      </c>
      <c r="D1437" s="24">
        <f t="shared" si="68"/>
        <v>1.0135265108969258</v>
      </c>
      <c r="E1437" s="24">
        <f t="shared" si="69"/>
        <v>1.6076921566317131</v>
      </c>
    </row>
    <row r="1438" spans="1:5" ht="15" customHeight="1" x14ac:dyDescent="0.2">
      <c r="A1438" s="3">
        <f>'Stocks Returns'!A1434</f>
        <v>44302</v>
      </c>
      <c r="B1438" s="5">
        <f>SUMPRODUCT('Stocks Returns'!B1434:E1434,$H$10:$K$10)</f>
        <v>-1.2203208881519112E-3</v>
      </c>
      <c r="C1438" s="5">
        <f t="shared" si="67"/>
        <v>1.2203208881519112E-3</v>
      </c>
      <c r="D1438" s="24">
        <f t="shared" si="68"/>
        <v>0.99922088574073975</v>
      </c>
      <c r="E1438" s="24">
        <f t="shared" si="69"/>
        <v>1.5937545642249464</v>
      </c>
    </row>
    <row r="1439" spans="1:5" ht="15" customHeight="1" x14ac:dyDescent="0.2">
      <c r="A1439" s="3">
        <f>'Stocks Returns'!A1435</f>
        <v>44305</v>
      </c>
      <c r="B1439" s="5">
        <f>SUMPRODUCT('Stocks Returns'!B1435:E1435,$H$10:$K$10)</f>
        <v>-5.8706618298998729E-3</v>
      </c>
      <c r="C1439" s="5">
        <f t="shared" si="67"/>
        <v>5.8706618298998729E-3</v>
      </c>
      <c r="D1439" s="24">
        <f t="shared" si="68"/>
        <v>0.99612375867353553</v>
      </c>
      <c r="E1439" s="24">
        <f t="shared" si="69"/>
        <v>1.5906286776317387</v>
      </c>
    </row>
    <row r="1440" spans="1:5" ht="15" customHeight="1" x14ac:dyDescent="0.2">
      <c r="A1440" s="3">
        <f>'Stocks Returns'!A1436</f>
        <v>44306</v>
      </c>
      <c r="B1440" s="5">
        <f>SUMPRODUCT('Stocks Returns'!B1436:E1436,$H$10:$K$10)</f>
        <v>-1.3293323089251463E-2</v>
      </c>
      <c r="C1440" s="5">
        <f t="shared" si="67"/>
        <v>1.3293323089251463E-2</v>
      </c>
      <c r="D1440" s="24">
        <f t="shared" si="68"/>
        <v>0.99118026627480738</v>
      </c>
      <c r="E1440" s="24">
        <f t="shared" si="69"/>
        <v>1.5855604949202908</v>
      </c>
    </row>
    <row r="1441" spans="1:5" ht="15" customHeight="1" x14ac:dyDescent="0.2">
      <c r="A1441" s="3">
        <f>'Stocks Returns'!A1437</f>
        <v>44307</v>
      </c>
      <c r="B1441" s="5">
        <f>SUMPRODUCT('Stocks Returns'!B1437:E1437,$H$10:$K$10)</f>
        <v>2.0513805554365768E-2</v>
      </c>
      <c r="C1441" s="5">
        <f t="shared" si="67"/>
        <v>-2.0513805554365768E-2</v>
      </c>
      <c r="D1441" s="24">
        <f t="shared" si="68"/>
        <v>1.0136958139514565</v>
      </c>
      <c r="E1441" s="24">
        <f t="shared" si="69"/>
        <v>1.6078521159065224</v>
      </c>
    </row>
    <row r="1442" spans="1:5" ht="15" customHeight="1" x14ac:dyDescent="0.2">
      <c r="A1442" s="3">
        <f>'Stocks Returns'!A1438</f>
        <v>44308</v>
      </c>
      <c r="B1442" s="5">
        <f>SUMPRODUCT('Stocks Returns'!B1438:E1438,$H$10:$K$10)</f>
        <v>-2.288855135407828E-3</v>
      </c>
      <c r="C1442" s="5">
        <f t="shared" si="67"/>
        <v>2.288855135407828E-3</v>
      </c>
      <c r="D1442" s="24">
        <f t="shared" si="68"/>
        <v>0.99850924193206725</v>
      </c>
      <c r="E1442" s="24">
        <f t="shared" si="69"/>
        <v>1.5930396935199345</v>
      </c>
    </row>
    <row r="1443" spans="1:5" ht="15" customHeight="1" x14ac:dyDescent="0.2">
      <c r="A1443" s="3">
        <f>'Stocks Returns'!A1439</f>
        <v>44309</v>
      </c>
      <c r="B1443" s="5">
        <f>SUMPRODUCT('Stocks Returns'!B1439:E1439,$H$10:$K$10)</f>
        <v>1.3582960938373693E-2</v>
      </c>
      <c r="C1443" s="5">
        <f t="shared" si="67"/>
        <v>-1.3582960938373693E-2</v>
      </c>
      <c r="D1443" s="24">
        <f t="shared" si="68"/>
        <v>1.0090798714372058</v>
      </c>
      <c r="E1443" s="24">
        <f t="shared" si="69"/>
        <v>1.6034488743458506</v>
      </c>
    </row>
    <row r="1444" spans="1:5" ht="15" customHeight="1" x14ac:dyDescent="0.2">
      <c r="A1444" s="3">
        <f>'Stocks Returns'!A1440</f>
        <v>44312</v>
      </c>
      <c r="B1444" s="5">
        <f>SUMPRODUCT('Stocks Returns'!B1440:E1440,$H$10:$K$10)</f>
        <v>3.5901233205455673E-3</v>
      </c>
      <c r="C1444" s="5">
        <f t="shared" si="67"/>
        <v>-3.5901233205455673E-3</v>
      </c>
      <c r="D1444" s="24">
        <f t="shared" si="68"/>
        <v>1.0024246415837323</v>
      </c>
      <c r="E1444" s="24">
        <f t="shared" si="69"/>
        <v>1.596947756682076</v>
      </c>
    </row>
    <row r="1445" spans="1:5" ht="15" customHeight="1" x14ac:dyDescent="0.2">
      <c r="A1445" s="3">
        <f>'Stocks Returns'!A1441</f>
        <v>44313</v>
      </c>
      <c r="B1445" s="5">
        <f>SUMPRODUCT('Stocks Returns'!B1441:E1441,$H$10:$K$10)</f>
        <v>-2.9844520414848024E-3</v>
      </c>
      <c r="C1445" s="5">
        <f t="shared" si="67"/>
        <v>2.9844520414848024E-3</v>
      </c>
      <c r="D1445" s="24">
        <f t="shared" si="68"/>
        <v>0.99804597439261999</v>
      </c>
      <c r="E1445" s="24">
        <f t="shared" si="69"/>
        <v>1.5925732397940482</v>
      </c>
    </row>
    <row r="1446" spans="1:5" ht="15" customHeight="1" x14ac:dyDescent="0.2">
      <c r="A1446" s="3">
        <f>'Stocks Returns'!A1442</f>
        <v>44314</v>
      </c>
      <c r="B1446" s="5">
        <f>SUMPRODUCT('Stocks Returns'!B1442:E1442,$H$10:$K$10)</f>
        <v>1.1041078297173388E-2</v>
      </c>
      <c r="C1446" s="5">
        <f t="shared" si="67"/>
        <v>-1.1041078297173388E-2</v>
      </c>
      <c r="D1446" s="24">
        <f t="shared" si="68"/>
        <v>1.0073869775981663</v>
      </c>
      <c r="E1446" s="24">
        <f t="shared" si="69"/>
        <v>1.601812195953394</v>
      </c>
    </row>
    <row r="1447" spans="1:5" ht="15" customHeight="1" x14ac:dyDescent="0.2">
      <c r="A1447" s="3">
        <f>'Stocks Returns'!A1443</f>
        <v>44315</v>
      </c>
      <c r="B1447" s="5">
        <f>SUMPRODUCT('Stocks Returns'!B1443:E1443,$H$10:$K$10)</f>
        <v>1.3795359564133046E-2</v>
      </c>
      <c r="C1447" s="5">
        <f t="shared" si="67"/>
        <v>-1.3795359564133046E-2</v>
      </c>
      <c r="D1447" s="24">
        <f t="shared" si="68"/>
        <v>1.0092213289219616</v>
      </c>
      <c r="E1447" s="24">
        <f t="shared" si="69"/>
        <v>1.6035851065936573</v>
      </c>
    </row>
    <row r="1448" spans="1:5" ht="15" customHeight="1" x14ac:dyDescent="0.2">
      <c r="A1448" s="3">
        <f>'Stocks Returns'!A1444</f>
        <v>44316</v>
      </c>
      <c r="B1448" s="5">
        <f>SUMPRODUCT('Stocks Returns'!B1444:E1444,$H$10:$K$10)</f>
        <v>-1.6797622353858989E-2</v>
      </c>
      <c r="C1448" s="5">
        <f t="shared" si="67"/>
        <v>1.6797622353858989E-2</v>
      </c>
      <c r="D1448" s="24">
        <f t="shared" si="68"/>
        <v>0.98884640296457882</v>
      </c>
      <c r="E1448" s="24">
        <f t="shared" si="69"/>
        <v>1.5831343327631211</v>
      </c>
    </row>
    <row r="1449" spans="1:5" ht="15" customHeight="1" x14ac:dyDescent="0.2">
      <c r="A1449" s="3">
        <f>'Stocks Returns'!A1445</f>
        <v>44319</v>
      </c>
      <c r="B1449" s="5">
        <f>SUMPRODUCT('Stocks Returns'!B1445:E1445,$H$10:$K$10)</f>
        <v>-5.4026668696440221E-3</v>
      </c>
      <c r="C1449" s="5">
        <f t="shared" si="67"/>
        <v>5.4026668696440221E-3</v>
      </c>
      <c r="D1449" s="24">
        <f t="shared" si="68"/>
        <v>0.99643544331706602</v>
      </c>
      <c r="E1449" s="24">
        <f t="shared" si="69"/>
        <v>1.5909449834007781</v>
      </c>
    </row>
    <row r="1450" spans="1:5" ht="15" customHeight="1" x14ac:dyDescent="0.2">
      <c r="A1450" s="3">
        <f>'Stocks Returns'!A1446</f>
        <v>44320</v>
      </c>
      <c r="B1450" s="5">
        <f>SUMPRODUCT('Stocks Returns'!B1446:E1446,$H$10:$K$10)</f>
        <v>-5.0131677255648268E-3</v>
      </c>
      <c r="C1450" s="5">
        <f t="shared" si="67"/>
        <v>5.0131677255648268E-3</v>
      </c>
      <c r="D1450" s="24">
        <f t="shared" si="68"/>
        <v>0.99669484974702272</v>
      </c>
      <c r="E1450" s="24">
        <f t="shared" si="69"/>
        <v>1.5912079416928846</v>
      </c>
    </row>
    <row r="1451" spans="1:5" ht="15" customHeight="1" x14ac:dyDescent="0.2">
      <c r="A1451" s="3">
        <f>'Stocks Returns'!A1447</f>
        <v>44321</v>
      </c>
      <c r="B1451" s="5">
        <f>SUMPRODUCT('Stocks Returns'!B1447:E1447,$H$10:$K$10)</f>
        <v>-9.8991625362595329E-3</v>
      </c>
      <c r="C1451" s="5">
        <f t="shared" si="67"/>
        <v>9.8991625362595329E-3</v>
      </c>
      <c r="D1451" s="24">
        <f t="shared" si="68"/>
        <v>0.99344077720310009</v>
      </c>
      <c r="E1451" s="24">
        <f t="shared" si="69"/>
        <v>1.5878899977659815</v>
      </c>
    </row>
    <row r="1452" spans="1:5" ht="15" customHeight="1" x14ac:dyDescent="0.2">
      <c r="A1452" s="3">
        <f>'Stocks Returns'!A1448</f>
        <v>44322</v>
      </c>
      <c r="B1452" s="5">
        <f>SUMPRODUCT('Stocks Returns'!B1448:E1448,$H$10:$K$10)</f>
        <v>8.7867734397706898E-3</v>
      </c>
      <c r="C1452" s="5">
        <f t="shared" si="67"/>
        <v>-8.7867734397706898E-3</v>
      </c>
      <c r="D1452" s="24">
        <f t="shared" si="68"/>
        <v>1.0058856105631362</v>
      </c>
      <c r="E1452" s="24">
        <f t="shared" si="69"/>
        <v>1.6003509493016872</v>
      </c>
    </row>
    <row r="1453" spans="1:5" ht="15" customHeight="1" x14ac:dyDescent="0.2">
      <c r="A1453" s="3">
        <f>'Stocks Returns'!A1449</f>
        <v>44323</v>
      </c>
      <c r="B1453" s="5">
        <f>SUMPRODUCT('Stocks Returns'!B1449:E1449,$H$10:$K$10)</f>
        <v>5.875694714743568E-3</v>
      </c>
      <c r="C1453" s="5">
        <f t="shared" si="67"/>
        <v>-5.875694714743568E-3</v>
      </c>
      <c r="D1453" s="24">
        <f t="shared" si="68"/>
        <v>1.0039468321322682</v>
      </c>
      <c r="E1453" s="24">
        <f t="shared" si="69"/>
        <v>1.5984504869809792</v>
      </c>
    </row>
    <row r="1454" spans="1:5" ht="15" customHeight="1" x14ac:dyDescent="0.2">
      <c r="A1454" s="3">
        <f>'Stocks Returns'!A1450</f>
        <v>44326</v>
      </c>
      <c r="B1454" s="5">
        <f>SUMPRODUCT('Stocks Returns'!B1450:E1450,$H$10:$K$10)</f>
        <v>-2.8634136827746508E-2</v>
      </c>
      <c r="C1454" s="5">
        <f t="shared" si="67"/>
        <v>2.8634136827746508E-2</v>
      </c>
      <c r="D1454" s="24">
        <f t="shared" si="68"/>
        <v>0.98096328432496971</v>
      </c>
      <c r="E1454" s="24">
        <f t="shared" si="69"/>
        <v>1.5747825233873574</v>
      </c>
    </row>
    <row r="1455" spans="1:5" ht="15" customHeight="1" x14ac:dyDescent="0.2">
      <c r="A1455" s="3">
        <f>'Stocks Returns'!A1451</f>
        <v>44327</v>
      </c>
      <c r="B1455" s="5">
        <f>SUMPRODUCT('Stocks Returns'!B1451:E1451,$H$10:$K$10)</f>
        <v>1.0161487561346637E-4</v>
      </c>
      <c r="C1455" s="5">
        <f t="shared" si="67"/>
        <v>-1.0161487561346637E-4</v>
      </c>
      <c r="D1455" s="24">
        <f t="shared" si="68"/>
        <v>1.0001012949594075</v>
      </c>
      <c r="E1455" s="24">
        <f t="shared" si="69"/>
        <v>1.5946361663285198</v>
      </c>
    </row>
    <row r="1456" spans="1:5" ht="15" customHeight="1" x14ac:dyDescent="0.2">
      <c r="A1456" s="3">
        <f>'Stocks Returns'!A1452</f>
        <v>44328</v>
      </c>
      <c r="B1456" s="5">
        <f>SUMPRODUCT('Stocks Returns'!B1452:E1452,$H$10:$K$10)</f>
        <v>-2.4394864722636883E-2</v>
      </c>
      <c r="C1456" s="5">
        <f t="shared" si="67"/>
        <v>2.4394864722636883E-2</v>
      </c>
      <c r="D1456" s="24">
        <f t="shared" si="68"/>
        <v>0.98378663954697276</v>
      </c>
      <c r="E1456" s="24">
        <f t="shared" si="69"/>
        <v>1.5778014377113445</v>
      </c>
    </row>
    <row r="1457" spans="1:5" ht="15" customHeight="1" x14ac:dyDescent="0.2">
      <c r="A1457" s="3">
        <f>'Stocks Returns'!A1453</f>
        <v>44329</v>
      </c>
      <c r="B1457" s="5">
        <f>SUMPRODUCT('Stocks Returns'!B1453:E1453,$H$10:$K$10)</f>
        <v>1.5044619496457004E-2</v>
      </c>
      <c r="C1457" s="5">
        <f t="shared" si="67"/>
        <v>-1.5044619496457004E-2</v>
      </c>
      <c r="D1457" s="24">
        <f t="shared" si="68"/>
        <v>1.0100533360368893</v>
      </c>
      <c r="E1457" s="24">
        <f t="shared" si="69"/>
        <v>1.604384729906708</v>
      </c>
    </row>
    <row r="1458" spans="1:5" ht="15" customHeight="1" x14ac:dyDescent="0.2">
      <c r="A1458" s="3">
        <f>'Stocks Returns'!A1454</f>
        <v>44330</v>
      </c>
      <c r="B1458" s="5">
        <f>SUMPRODUCT('Stocks Returns'!B1454:E1454,$H$10:$K$10)</f>
        <v>1.5503344632970028E-2</v>
      </c>
      <c r="C1458" s="5">
        <f t="shared" si="67"/>
        <v>-1.5503344632970028E-2</v>
      </c>
      <c r="D1458" s="24">
        <f t="shared" si="68"/>
        <v>1.0103588469778069</v>
      </c>
      <c r="E1458" s="24">
        <f t="shared" si="69"/>
        <v>1.6046776407366397</v>
      </c>
    </row>
    <row r="1459" spans="1:5" ht="15" customHeight="1" x14ac:dyDescent="0.2">
      <c r="A1459" s="3">
        <f>'Stocks Returns'!A1455</f>
        <v>44333</v>
      </c>
      <c r="B1459" s="5">
        <f>SUMPRODUCT('Stocks Returns'!B1455:E1455,$H$10:$K$10)</f>
        <v>-3.6546221503837603E-3</v>
      </c>
      <c r="C1459" s="5">
        <f t="shared" si="67"/>
        <v>3.6546221503837603E-3</v>
      </c>
      <c r="D1459" s="24">
        <f t="shared" si="68"/>
        <v>0.99759964110009336</v>
      </c>
      <c r="E1459" s="24">
        <f t="shared" si="69"/>
        <v>1.5921230279725576</v>
      </c>
    </row>
    <row r="1460" spans="1:5" ht="15" customHeight="1" x14ac:dyDescent="0.2">
      <c r="A1460" s="3">
        <f>'Stocks Returns'!A1456</f>
        <v>44334</v>
      </c>
      <c r="B1460" s="5">
        <f>SUMPRODUCT('Stocks Returns'!B1456:E1456,$H$10:$K$10)</f>
        <v>-4.328314271776915E-3</v>
      </c>
      <c r="C1460" s="5">
        <f t="shared" si="67"/>
        <v>4.328314271776915E-3</v>
      </c>
      <c r="D1460" s="24">
        <f t="shared" si="68"/>
        <v>0.99715096214724552</v>
      </c>
      <c r="E1460" s="24">
        <f t="shared" si="69"/>
        <v>1.591669650812241</v>
      </c>
    </row>
    <row r="1461" spans="1:5" ht="15" customHeight="1" x14ac:dyDescent="0.2">
      <c r="A1461" s="3">
        <f>'Stocks Returns'!A1457</f>
        <v>44335</v>
      </c>
      <c r="B1461" s="5">
        <f>SUMPRODUCT('Stocks Returns'!B1457:E1457,$H$10:$K$10)</f>
        <v>3.6666881363626828E-4</v>
      </c>
      <c r="C1461" s="5">
        <f t="shared" si="67"/>
        <v>-3.6666881363626828E-4</v>
      </c>
      <c r="D1461" s="24">
        <f t="shared" si="68"/>
        <v>1.0002778208821306</v>
      </c>
      <c r="E1461" s="24">
        <f t="shared" si="69"/>
        <v>1.5948125583764874</v>
      </c>
    </row>
    <row r="1462" spans="1:5" ht="15" customHeight="1" x14ac:dyDescent="0.2">
      <c r="A1462" s="3">
        <f>'Stocks Returns'!A1458</f>
        <v>44336</v>
      </c>
      <c r="B1462" s="5">
        <f>SUMPRODUCT('Stocks Returns'!B1458:E1458,$H$10:$K$10)</f>
        <v>1.0836935886895511E-2</v>
      </c>
      <c r="C1462" s="5">
        <f t="shared" si="67"/>
        <v>-1.0836935886895511E-2</v>
      </c>
      <c r="D1462" s="24">
        <f t="shared" si="68"/>
        <v>1.0072510187529213</v>
      </c>
      <c r="E1462" s="24">
        <f t="shared" si="69"/>
        <v>1.6016802466572377</v>
      </c>
    </row>
    <row r="1463" spans="1:5" ht="15" customHeight="1" x14ac:dyDescent="0.2">
      <c r="A1463" s="3">
        <f>'Stocks Returns'!A1459</f>
        <v>44337</v>
      </c>
      <c r="B1463" s="5">
        <f>SUMPRODUCT('Stocks Returns'!B1459:E1459,$H$10:$K$10)</f>
        <v>1.1982190340012033E-4</v>
      </c>
      <c r="C1463" s="5">
        <f t="shared" si="67"/>
        <v>-1.1982190340012033E-4</v>
      </c>
      <c r="D1463" s="24">
        <f t="shared" si="68"/>
        <v>1.0001134208399134</v>
      </c>
      <c r="E1463" s="24">
        <f t="shared" si="69"/>
        <v>1.5946482870012295</v>
      </c>
    </row>
    <row r="1464" spans="1:5" ht="15" customHeight="1" x14ac:dyDescent="0.2">
      <c r="A1464" s="3">
        <f>'Stocks Returns'!A1460</f>
        <v>44340</v>
      </c>
      <c r="B1464" s="5">
        <f>SUMPRODUCT('Stocks Returns'!B1460:E1460,$H$10:$K$10)</f>
        <v>1.3498285433268028E-2</v>
      </c>
      <c r="C1464" s="5">
        <f t="shared" si="67"/>
        <v>-1.3498285433268028E-2</v>
      </c>
      <c r="D1464" s="24">
        <f t="shared" si="68"/>
        <v>1.0090234775508053</v>
      </c>
      <c r="E1464" s="24">
        <f t="shared" si="69"/>
        <v>1.603394540844957</v>
      </c>
    </row>
    <row r="1465" spans="1:5" ht="15" customHeight="1" x14ac:dyDescent="0.2">
      <c r="A1465" s="3">
        <f>'Stocks Returns'!A1461</f>
        <v>44341</v>
      </c>
      <c r="B1465" s="5">
        <f>SUMPRODUCT('Stocks Returns'!B1461:E1461,$H$10:$K$10)</f>
        <v>-5.9217601737338184E-4</v>
      </c>
      <c r="C1465" s="5">
        <f t="shared" si="67"/>
        <v>5.9217601737338184E-4</v>
      </c>
      <c r="D1465" s="24">
        <f t="shared" si="68"/>
        <v>0.99963923022467827</v>
      </c>
      <c r="E1465" s="24">
        <f t="shared" si="69"/>
        <v>1.5941738618694532</v>
      </c>
    </row>
    <row r="1466" spans="1:5" ht="15" customHeight="1" x14ac:dyDescent="0.2">
      <c r="A1466" s="3">
        <f>'Stocks Returns'!A1462</f>
        <v>44342</v>
      </c>
      <c r="B1466" s="5">
        <f>SUMPRODUCT('Stocks Returns'!B1462:E1462,$H$10:$K$10)</f>
        <v>-6.7498489127079354E-3</v>
      </c>
      <c r="C1466" s="5">
        <f t="shared" si="67"/>
        <v>6.7498489127079354E-3</v>
      </c>
      <c r="D1466" s="24">
        <f t="shared" si="68"/>
        <v>0.99553822007638537</v>
      </c>
      <c r="E1466" s="24">
        <f t="shared" si="69"/>
        <v>1.5900334152708189</v>
      </c>
    </row>
    <row r="1467" spans="1:5" ht="15" customHeight="1" x14ac:dyDescent="0.2">
      <c r="A1467" s="3">
        <f>'Stocks Returns'!A1463</f>
        <v>44343</v>
      </c>
      <c r="B1467" s="5">
        <f>SUMPRODUCT('Stocks Returns'!B1463:E1463,$H$10:$K$10)</f>
        <v>-6.3005730815235135E-4</v>
      </c>
      <c r="C1467" s="5">
        <f t="shared" si="67"/>
        <v>6.3005730815235135E-4</v>
      </c>
      <c r="D1467" s="24">
        <f t="shared" si="68"/>
        <v>0.99961400128501943</v>
      </c>
      <c r="E1467" s="24">
        <f t="shared" si="69"/>
        <v>1.5941485952635122</v>
      </c>
    </row>
    <row r="1468" spans="1:5" ht="15" customHeight="1" x14ac:dyDescent="0.2">
      <c r="A1468" s="3">
        <f>'Stocks Returns'!A1464</f>
        <v>44344</v>
      </c>
      <c r="B1468" s="5">
        <f>SUMPRODUCT('Stocks Returns'!B1464:E1464,$H$10:$K$10)</f>
        <v>2.6865131409928335E-3</v>
      </c>
      <c r="C1468" s="5">
        <f t="shared" si="67"/>
        <v>-2.6865131409928335E-3</v>
      </c>
      <c r="D1468" s="24">
        <f t="shared" si="68"/>
        <v>1.0018228372041502</v>
      </c>
      <c r="E1468" s="24">
        <f t="shared" si="69"/>
        <v>1.5963510755447274</v>
      </c>
    </row>
    <row r="1469" spans="1:5" ht="15" customHeight="1" x14ac:dyDescent="0.2">
      <c r="A1469" s="3">
        <f>'Stocks Returns'!A1465</f>
        <v>44347</v>
      </c>
      <c r="B1469" s="5">
        <f>SUMPRODUCT('Stocks Returns'!B1465:E1465,$H$10:$K$10)</f>
        <v>0</v>
      </c>
      <c r="C1469" s="5">
        <f t="shared" si="67"/>
        <v>0</v>
      </c>
      <c r="D1469" s="24">
        <f t="shared" si="68"/>
        <v>1.000033619452249</v>
      </c>
      <c r="E1469" s="24">
        <f t="shared" si="69"/>
        <v>1.5945685090834987</v>
      </c>
    </row>
    <row r="1470" spans="1:5" ht="15" customHeight="1" x14ac:dyDescent="0.2">
      <c r="A1470" s="3">
        <f>'Stocks Returns'!A1466</f>
        <v>44348</v>
      </c>
      <c r="B1470" s="5">
        <f>SUMPRODUCT('Stocks Returns'!B1466:E1466,$H$10:$K$10)</f>
        <v>-3.911369012129455E-3</v>
      </c>
      <c r="C1470" s="5">
        <f t="shared" si="67"/>
        <v>3.911369012129455E-3</v>
      </c>
      <c r="D1470" s="24">
        <f t="shared" si="68"/>
        <v>0.9974286476901707</v>
      </c>
      <c r="E1470" s="24">
        <f t="shared" si="69"/>
        <v>1.5919503385267666</v>
      </c>
    </row>
    <row r="1471" spans="1:5" ht="15" customHeight="1" x14ac:dyDescent="0.2">
      <c r="A1471" s="3">
        <f>'Stocks Returns'!A1467</f>
        <v>44349</v>
      </c>
      <c r="B1471" s="5">
        <f>SUMPRODUCT('Stocks Returns'!B1467:E1467,$H$10:$K$10)</f>
        <v>1.1779294018592389E-2</v>
      </c>
      <c r="C1471" s="5">
        <f t="shared" si="67"/>
        <v>-1.1779294018592389E-2</v>
      </c>
      <c r="D1471" s="24">
        <f t="shared" si="68"/>
        <v>1.0078786292686315</v>
      </c>
      <c r="E1471" s="24">
        <f t="shared" si="69"/>
        <v>1.6022887219353112</v>
      </c>
    </row>
    <row r="1472" spans="1:5" ht="15" customHeight="1" x14ac:dyDescent="0.2">
      <c r="A1472" s="3">
        <f>'Stocks Returns'!A1468</f>
        <v>44350</v>
      </c>
      <c r="B1472" s="5">
        <f>SUMPRODUCT('Stocks Returns'!B1468:E1468,$H$10:$K$10)</f>
        <v>-9.0245122728998348E-3</v>
      </c>
      <c r="C1472" s="5">
        <f t="shared" si="67"/>
        <v>9.0245122728998348E-3</v>
      </c>
      <c r="D1472" s="24">
        <f t="shared" si="68"/>
        <v>0.99402329427849756</v>
      </c>
      <c r="E1472" s="24">
        <f t="shared" si="69"/>
        <v>1.5884870282639985</v>
      </c>
    </row>
    <row r="1473" spans="1:5" ht="15" customHeight="1" x14ac:dyDescent="0.2">
      <c r="A1473" s="3">
        <f>'Stocks Returns'!A1469</f>
        <v>44351</v>
      </c>
      <c r="B1473" s="5">
        <f>SUMPRODUCT('Stocks Returns'!B1469:E1469,$H$10:$K$10)</f>
        <v>1.0880564868932636E-2</v>
      </c>
      <c r="C1473" s="5">
        <f t="shared" si="67"/>
        <v>-1.0880564868932636E-2</v>
      </c>
      <c r="D1473" s="24">
        <f t="shared" si="68"/>
        <v>1.007280075654958</v>
      </c>
      <c r="E1473" s="24">
        <f t="shared" si="69"/>
        <v>1.6017084529486536</v>
      </c>
    </row>
    <row r="1474" spans="1:5" ht="15" customHeight="1" x14ac:dyDescent="0.2">
      <c r="A1474" s="3">
        <f>'Stocks Returns'!A1470</f>
        <v>44354</v>
      </c>
      <c r="B1474" s="5">
        <f>SUMPRODUCT('Stocks Returns'!B1470:E1470,$H$10:$K$10)</f>
        <v>2.9536169373394765E-3</v>
      </c>
      <c r="C1474" s="5">
        <f t="shared" si="67"/>
        <v>-2.9536169373394765E-3</v>
      </c>
      <c r="D1474" s="24">
        <f t="shared" si="68"/>
        <v>1.002000728332517</v>
      </c>
      <c r="E1474" s="24">
        <f t="shared" si="69"/>
        <v>1.5965276037116762</v>
      </c>
    </row>
    <row r="1475" spans="1:5" ht="15" customHeight="1" x14ac:dyDescent="0.2">
      <c r="A1475" s="3">
        <f>'Stocks Returns'!A1471</f>
        <v>44355</v>
      </c>
      <c r="B1475" s="5">
        <f>SUMPRODUCT('Stocks Returns'!B1471:E1471,$H$10:$K$10)</f>
        <v>1.9369291499131574E-3</v>
      </c>
      <c r="C1475" s="5">
        <f t="shared" si="67"/>
        <v>-1.9369291499131574E-3</v>
      </c>
      <c r="D1475" s="24">
        <f t="shared" si="68"/>
        <v>1.0013236142660911</v>
      </c>
      <c r="E1475" s="24">
        <f t="shared" si="69"/>
        <v>1.5958549991553199</v>
      </c>
    </row>
    <row r="1476" spans="1:5" ht="15" customHeight="1" x14ac:dyDescent="0.2">
      <c r="A1476" s="3">
        <f>'Stocks Returns'!A1472</f>
        <v>44356</v>
      </c>
      <c r="B1476" s="5">
        <f>SUMPRODUCT('Stocks Returns'!B1472:E1472,$H$10:$K$10)</f>
        <v>2.9604715975822999E-4</v>
      </c>
      <c r="C1476" s="5">
        <f t="shared" si="67"/>
        <v>-2.9604715975822999E-4</v>
      </c>
      <c r="D1476" s="24">
        <f t="shared" si="68"/>
        <v>1.0002307868606479</v>
      </c>
      <c r="E1476" s="24">
        <f t="shared" si="69"/>
        <v>1.5947655722109424</v>
      </c>
    </row>
    <row r="1477" spans="1:5" ht="15" customHeight="1" x14ac:dyDescent="0.2">
      <c r="A1477" s="3">
        <f>'Stocks Returns'!A1473</f>
        <v>44357</v>
      </c>
      <c r="B1477" s="5">
        <f>SUMPRODUCT('Stocks Returns'!B1473:E1473,$H$10:$K$10)</f>
        <v>7.5360374002567893E-3</v>
      </c>
      <c r="C1477" s="5">
        <f t="shared" si="67"/>
        <v>-7.5360374002567893E-3</v>
      </c>
      <c r="D1477" s="24">
        <f t="shared" si="68"/>
        <v>1.0050526203608199</v>
      </c>
      <c r="E1477" s="24">
        <f t="shared" si="69"/>
        <v>1.5995362820564942</v>
      </c>
    </row>
    <row r="1478" spans="1:5" ht="15" customHeight="1" x14ac:dyDescent="0.2">
      <c r="A1478" s="3">
        <f>'Stocks Returns'!A1474</f>
        <v>44358</v>
      </c>
      <c r="B1478" s="5">
        <f>SUMPRODUCT('Stocks Returns'!B1474:E1474,$H$10:$K$10)</f>
        <v>4.3066693950427563E-3</v>
      </c>
      <c r="C1478" s="5">
        <f t="shared" ref="C1478:C1541" si="70">-B1478</f>
        <v>-4.3066693950427563E-3</v>
      </c>
      <c r="D1478" s="24">
        <f t="shared" ref="D1478:D1541" si="71">1+$H$13+$H$19*(B1478-$H$13)</f>
        <v>1.0029018612693474</v>
      </c>
      <c r="E1478" s="24">
        <f t="shared" ref="E1478:E1541" si="72">$H$22*D1478-$H$23*D1478^2-LN(1+$H$24*EXP(1-D1478^3))</f>
        <v>1.5974198789529568</v>
      </c>
    </row>
    <row r="1479" spans="1:5" ht="15" customHeight="1" x14ac:dyDescent="0.2">
      <c r="A1479" s="3">
        <f>'Stocks Returns'!A1475</f>
        <v>44361</v>
      </c>
      <c r="B1479" s="5">
        <f>SUMPRODUCT('Stocks Returns'!B1475:E1475,$H$10:$K$10)</f>
        <v>-1.8557739651038189E-3</v>
      </c>
      <c r="C1479" s="5">
        <f t="shared" si="70"/>
        <v>1.8557739651038189E-3</v>
      </c>
      <c r="D1479" s="24">
        <f t="shared" si="71"/>
        <v>0.99879767399148978</v>
      </c>
      <c r="E1479" s="24">
        <f t="shared" si="72"/>
        <v>1.5933296770242134</v>
      </c>
    </row>
    <row r="1480" spans="1:5" ht="15" customHeight="1" x14ac:dyDescent="0.2">
      <c r="A1480" s="3">
        <f>'Stocks Returns'!A1476</f>
        <v>44362</v>
      </c>
      <c r="B1480" s="5">
        <f>SUMPRODUCT('Stocks Returns'!B1476:E1476,$H$10:$K$10)</f>
        <v>-5.5960304406353703E-3</v>
      </c>
      <c r="C1480" s="5">
        <f t="shared" si="70"/>
        <v>5.5960304406353703E-3</v>
      </c>
      <c r="D1480" s="24">
        <f t="shared" si="71"/>
        <v>0.99630666317878569</v>
      </c>
      <c r="E1480" s="24">
        <f t="shared" si="72"/>
        <v>1.5908143406914868</v>
      </c>
    </row>
    <row r="1481" spans="1:5" ht="15" customHeight="1" x14ac:dyDescent="0.2">
      <c r="A1481" s="3">
        <f>'Stocks Returns'!A1477</f>
        <v>44363</v>
      </c>
      <c r="B1481" s="5">
        <f>SUMPRODUCT('Stocks Returns'!B1477:E1477,$H$10:$K$10)</f>
        <v>-1.394087405956939E-2</v>
      </c>
      <c r="C1481" s="5">
        <f t="shared" si="70"/>
        <v>1.394087405956939E-2</v>
      </c>
      <c r="D1481" s="24">
        <f t="shared" si="71"/>
        <v>0.99074899732857569</v>
      </c>
      <c r="E1481" s="24">
        <f t="shared" si="72"/>
        <v>1.5851137795867807</v>
      </c>
    </row>
    <row r="1482" spans="1:5" ht="15" customHeight="1" x14ac:dyDescent="0.2">
      <c r="A1482" s="3">
        <f>'Stocks Returns'!A1478</f>
        <v>44364</v>
      </c>
      <c r="B1482" s="5">
        <f>SUMPRODUCT('Stocks Returns'!B1478:E1478,$H$10:$K$10)</f>
        <v>7.8306745027021708E-3</v>
      </c>
      <c r="C1482" s="5">
        <f t="shared" si="70"/>
        <v>-7.8306745027021708E-3</v>
      </c>
      <c r="D1482" s="24">
        <f t="shared" si="71"/>
        <v>1.0052488486710485</v>
      </c>
      <c r="E1482" s="24">
        <f t="shared" si="72"/>
        <v>1.5997284466169603</v>
      </c>
    </row>
    <row r="1483" spans="1:5" ht="15" customHeight="1" x14ac:dyDescent="0.2">
      <c r="A1483" s="3">
        <f>'Stocks Returns'!A1479</f>
        <v>44365</v>
      </c>
      <c r="B1483" s="5">
        <f>SUMPRODUCT('Stocks Returns'!B1479:E1479,$H$10:$K$10)</f>
        <v>-1.0500039274579803E-2</v>
      </c>
      <c r="C1483" s="5">
        <f t="shared" si="70"/>
        <v>1.0500039274579803E-2</v>
      </c>
      <c r="D1483" s="24">
        <f t="shared" si="71"/>
        <v>0.99304059329537875</v>
      </c>
      <c r="E1483" s="24">
        <f t="shared" si="72"/>
        <v>1.5874790669265724</v>
      </c>
    </row>
    <row r="1484" spans="1:5" ht="15" customHeight="1" x14ac:dyDescent="0.2">
      <c r="A1484" s="3">
        <f>'Stocks Returns'!A1480</f>
        <v>44368</v>
      </c>
      <c r="B1484" s="5">
        <f>SUMPRODUCT('Stocks Returns'!B1480:E1480,$H$10:$K$10)</f>
        <v>1.6666212876044483E-2</v>
      </c>
      <c r="C1484" s="5">
        <f t="shared" si="70"/>
        <v>-1.6666212876044483E-2</v>
      </c>
      <c r="D1484" s="24">
        <f t="shared" si="71"/>
        <v>1.0111333172276946</v>
      </c>
      <c r="E1484" s="24">
        <f t="shared" si="72"/>
        <v>1.6054184614805682</v>
      </c>
    </row>
    <row r="1485" spans="1:5" ht="15" customHeight="1" x14ac:dyDescent="0.2">
      <c r="A1485" s="3">
        <f>'Stocks Returns'!A1481</f>
        <v>44369</v>
      </c>
      <c r="B1485" s="5">
        <f>SUMPRODUCT('Stocks Returns'!B1481:E1481,$H$10:$K$10)</f>
        <v>4.3407634913652741E-3</v>
      </c>
      <c r="C1485" s="5">
        <f t="shared" si="70"/>
        <v>-4.3407634913652741E-3</v>
      </c>
      <c r="D1485" s="24">
        <f t="shared" si="71"/>
        <v>1.0029245679374981</v>
      </c>
      <c r="E1485" s="24">
        <f t="shared" si="72"/>
        <v>1.5974423202517607</v>
      </c>
    </row>
    <row r="1486" spans="1:5" ht="15" customHeight="1" x14ac:dyDescent="0.2">
      <c r="A1486" s="3">
        <f>'Stocks Returns'!A1482</f>
        <v>44370</v>
      </c>
      <c r="B1486" s="5">
        <f>SUMPRODUCT('Stocks Returns'!B1482:E1482,$H$10:$K$10)</f>
        <v>-4.0965383366371863E-3</v>
      </c>
      <c r="C1486" s="5">
        <f t="shared" si="70"/>
        <v>4.0965383366371863E-3</v>
      </c>
      <c r="D1486" s="24">
        <f t="shared" si="71"/>
        <v>0.99730532492004853</v>
      </c>
      <c r="E1486" s="24">
        <f t="shared" si="72"/>
        <v>1.5918257203311728</v>
      </c>
    </row>
    <row r="1487" spans="1:5" ht="15" customHeight="1" x14ac:dyDescent="0.2">
      <c r="A1487" s="3">
        <f>'Stocks Returns'!A1483</f>
        <v>44371</v>
      </c>
      <c r="B1487" s="5">
        <f>SUMPRODUCT('Stocks Returns'!B1483:E1483,$H$10:$K$10)</f>
        <v>8.1393025050348032E-3</v>
      </c>
      <c r="C1487" s="5">
        <f t="shared" si="70"/>
        <v>-8.1393025050348032E-3</v>
      </c>
      <c r="D1487" s="24">
        <f t="shared" si="71"/>
        <v>1.0054543949206021</v>
      </c>
      <c r="E1487" s="24">
        <f t="shared" si="72"/>
        <v>1.5999295692418791</v>
      </c>
    </row>
    <row r="1488" spans="1:5" ht="15" customHeight="1" x14ac:dyDescent="0.2">
      <c r="A1488" s="3">
        <f>'Stocks Returns'!A1484</f>
        <v>44372</v>
      </c>
      <c r="B1488" s="5">
        <f>SUMPRODUCT('Stocks Returns'!B1484:E1484,$H$10:$K$10)</f>
        <v>3.6751596037926013E-3</v>
      </c>
      <c r="C1488" s="5">
        <f t="shared" si="70"/>
        <v>-3.6751596037926013E-3</v>
      </c>
      <c r="D1488" s="24">
        <f t="shared" si="71"/>
        <v>1.0024812757483748</v>
      </c>
      <c r="E1488" s="24">
        <f t="shared" si="72"/>
        <v>1.5970038337971468</v>
      </c>
    </row>
    <row r="1489" spans="1:5" ht="15" customHeight="1" x14ac:dyDescent="0.2">
      <c r="A1489" s="3">
        <f>'Stocks Returns'!A1485</f>
        <v>44375</v>
      </c>
      <c r="B1489" s="5">
        <f>SUMPRODUCT('Stocks Returns'!B1485:E1485,$H$10:$K$10)</f>
        <v>-8.7549658429490231E-3</v>
      </c>
      <c r="C1489" s="5">
        <f t="shared" si="70"/>
        <v>8.7549658429490231E-3</v>
      </c>
      <c r="D1489" s="24">
        <f t="shared" si="71"/>
        <v>0.99420281220084483</v>
      </c>
      <c r="E1489" s="24">
        <f t="shared" si="72"/>
        <v>1.5886707486112013</v>
      </c>
    </row>
    <row r="1490" spans="1:5" ht="15" customHeight="1" x14ac:dyDescent="0.2">
      <c r="A1490" s="3">
        <f>'Stocks Returns'!A1486</f>
        <v>44376</v>
      </c>
      <c r="B1490" s="5">
        <f>SUMPRODUCT('Stocks Returns'!B1486:E1486,$H$10:$K$10)</f>
        <v>7.3414619989881713E-3</v>
      </c>
      <c r="C1490" s="5">
        <f t="shared" si="70"/>
        <v>-7.3414619989881713E-3</v>
      </c>
      <c r="D1490" s="24">
        <f t="shared" si="71"/>
        <v>1.004923033143575</v>
      </c>
      <c r="E1490" s="24">
        <f t="shared" si="72"/>
        <v>1.5994092931962627</v>
      </c>
    </row>
    <row r="1491" spans="1:5" ht="15" customHeight="1" x14ac:dyDescent="0.2">
      <c r="A1491" s="3">
        <f>'Stocks Returns'!A1487</f>
        <v>44377</v>
      </c>
      <c r="B1491" s="5">
        <f>SUMPRODUCT('Stocks Returns'!B1487:E1487,$H$10:$K$10)</f>
        <v>-1.0469079090212201E-2</v>
      </c>
      <c r="C1491" s="5">
        <f t="shared" si="70"/>
        <v>1.0469079090212201E-2</v>
      </c>
      <c r="D1491" s="24">
        <f t="shared" si="71"/>
        <v>0.99306121277816761</v>
      </c>
      <c r="E1491" s="24">
        <f t="shared" si="72"/>
        <v>1.5875002555855144</v>
      </c>
    </row>
    <row r="1492" spans="1:5" ht="15" customHeight="1" x14ac:dyDescent="0.2">
      <c r="A1492" s="3">
        <f>'Stocks Returns'!A1488</f>
        <v>44378</v>
      </c>
      <c r="B1492" s="5">
        <f>SUMPRODUCT('Stocks Returns'!B1488:E1488,$H$10:$K$10)</f>
        <v>3.1859035516888E-3</v>
      </c>
      <c r="C1492" s="5">
        <f t="shared" si="70"/>
        <v>-3.1859035516888E-3</v>
      </c>
      <c r="D1492" s="24">
        <f t="shared" si="71"/>
        <v>1.0021554312176737</v>
      </c>
      <c r="E1492" s="24">
        <f t="shared" si="72"/>
        <v>1.5966810179812698</v>
      </c>
    </row>
    <row r="1493" spans="1:5" ht="15" customHeight="1" x14ac:dyDescent="0.2">
      <c r="A1493" s="3">
        <f>'Stocks Returns'!A1489</f>
        <v>44379</v>
      </c>
      <c r="B1493" s="5">
        <f>SUMPRODUCT('Stocks Returns'!B1489:E1489,$H$10:$K$10)</f>
        <v>1.3364032572097392E-2</v>
      </c>
      <c r="C1493" s="5">
        <f t="shared" si="70"/>
        <v>-1.3364032572097392E-2</v>
      </c>
      <c r="D1493" s="24">
        <f t="shared" si="71"/>
        <v>1.0089340651452658</v>
      </c>
      <c r="E1493" s="24">
        <f t="shared" si="72"/>
        <v>1.6033083686306642</v>
      </c>
    </row>
    <row r="1494" spans="1:5" ht="15" customHeight="1" x14ac:dyDescent="0.2">
      <c r="A1494" s="3">
        <f>'Stocks Returns'!A1490</f>
        <v>44382</v>
      </c>
      <c r="B1494" s="5">
        <f>SUMPRODUCT('Stocks Returns'!B1490:E1490,$H$10:$K$10)</f>
        <v>0</v>
      </c>
      <c r="C1494" s="5">
        <f t="shared" si="70"/>
        <v>0</v>
      </c>
      <c r="D1494" s="24">
        <f t="shared" si="71"/>
        <v>1.000033619452249</v>
      </c>
      <c r="E1494" s="24">
        <f t="shared" si="72"/>
        <v>1.5945685090834987</v>
      </c>
    </row>
    <row r="1495" spans="1:5" ht="15" customHeight="1" x14ac:dyDescent="0.2">
      <c r="A1495" s="3">
        <f>'Stocks Returns'!A1491</f>
        <v>44383</v>
      </c>
      <c r="B1495" s="5">
        <f>SUMPRODUCT('Stocks Returns'!B1491:E1491,$H$10:$K$10)</f>
        <v>1.6853035361928236E-3</v>
      </c>
      <c r="C1495" s="5">
        <f t="shared" si="70"/>
        <v>-1.6853035361928236E-3</v>
      </c>
      <c r="D1495" s="24">
        <f t="shared" si="71"/>
        <v>1.0011560316073533</v>
      </c>
      <c r="E1495" s="24">
        <f t="shared" si="72"/>
        <v>1.5956882486203852</v>
      </c>
    </row>
    <row r="1496" spans="1:5" ht="15" customHeight="1" x14ac:dyDescent="0.2">
      <c r="A1496" s="3">
        <f>'Stocks Returns'!A1492</f>
        <v>44384</v>
      </c>
      <c r="B1496" s="5">
        <f>SUMPRODUCT('Stocks Returns'!B1492:E1492,$H$10:$K$10)</f>
        <v>-8.699624560001562E-4</v>
      </c>
      <c r="C1496" s="5">
        <f t="shared" si="70"/>
        <v>8.699624560001562E-4</v>
      </c>
      <c r="D1496" s="24">
        <f t="shared" si="71"/>
        <v>0.99945422445655274</v>
      </c>
      <c r="E1496" s="24">
        <f t="shared" si="72"/>
        <v>1.5939885208232245</v>
      </c>
    </row>
    <row r="1497" spans="1:5" ht="15" customHeight="1" x14ac:dyDescent="0.2">
      <c r="A1497" s="3">
        <f>'Stocks Returns'!A1493</f>
        <v>44385</v>
      </c>
      <c r="B1497" s="5">
        <f>SUMPRODUCT('Stocks Returns'!B1493:E1493,$H$10:$K$10)</f>
        <v>-1.4542956413564496E-2</v>
      </c>
      <c r="C1497" s="5">
        <f t="shared" si="70"/>
        <v>1.4542956413564496E-2</v>
      </c>
      <c r="D1497" s="24">
        <f t="shared" si="71"/>
        <v>0.990348010480815</v>
      </c>
      <c r="E1497" s="24">
        <f t="shared" si="72"/>
        <v>1.5846977757529335</v>
      </c>
    </row>
    <row r="1498" spans="1:5" ht="15" customHeight="1" x14ac:dyDescent="0.2">
      <c r="A1498" s="3">
        <f>'Stocks Returns'!A1494</f>
        <v>44386</v>
      </c>
      <c r="B1498" s="5">
        <f>SUMPRODUCT('Stocks Returns'!B1494:E1494,$H$10:$K$10)</f>
        <v>9.5989064278250262E-3</v>
      </c>
      <c r="C1498" s="5">
        <f t="shared" si="70"/>
        <v>-9.5989064278250262E-3</v>
      </c>
      <c r="D1498" s="24">
        <f t="shared" si="71"/>
        <v>1.0064264911331804</v>
      </c>
      <c r="E1498" s="24">
        <f t="shared" si="72"/>
        <v>1.6008784288697466</v>
      </c>
    </row>
    <row r="1499" spans="1:5" ht="15" customHeight="1" x14ac:dyDescent="0.2">
      <c r="A1499" s="3">
        <f>'Stocks Returns'!A1495</f>
        <v>44389</v>
      </c>
      <c r="B1499" s="5">
        <f>SUMPRODUCT('Stocks Returns'!B1495:E1495,$H$10:$K$10)</f>
        <v>-2.37751414226653E-4</v>
      </c>
      <c r="C1499" s="5">
        <f t="shared" si="70"/>
        <v>2.37751414226653E-4</v>
      </c>
      <c r="D1499" s="24">
        <f t="shared" si="71"/>
        <v>0.99987527701037393</v>
      </c>
      <c r="E1499" s="24">
        <f t="shared" si="72"/>
        <v>1.5944101377931479</v>
      </c>
    </row>
    <row r="1500" spans="1:5" ht="15" customHeight="1" x14ac:dyDescent="0.2">
      <c r="A1500" s="3">
        <f>'Stocks Returns'!A1496</f>
        <v>44390</v>
      </c>
      <c r="B1500" s="5">
        <f>SUMPRODUCT('Stocks Returns'!B1496:E1496,$H$10:$K$10)</f>
        <v>1.439043708591569E-2</v>
      </c>
      <c r="C1500" s="5">
        <f t="shared" si="70"/>
        <v>-1.439043708591569E-2</v>
      </c>
      <c r="D1500" s="24">
        <f t="shared" si="71"/>
        <v>1.0096176505514687</v>
      </c>
      <c r="E1500" s="24">
        <f t="shared" si="72"/>
        <v>1.6039663544250224</v>
      </c>
    </row>
    <row r="1501" spans="1:5" ht="15" customHeight="1" x14ac:dyDescent="0.2">
      <c r="A1501" s="3">
        <f>'Stocks Returns'!A1497</f>
        <v>44391</v>
      </c>
      <c r="B1501" s="5">
        <f>SUMPRODUCT('Stocks Returns'!B1497:E1497,$H$10:$K$10)</f>
        <v>1.2722412423940413E-2</v>
      </c>
      <c r="C1501" s="5">
        <f t="shared" si="70"/>
        <v>-1.2722412423940413E-2</v>
      </c>
      <c r="D1501" s="24">
        <f t="shared" si="71"/>
        <v>1.0085067461265933</v>
      </c>
      <c r="E1501" s="24">
        <f t="shared" si="72"/>
        <v>1.6028960856562953</v>
      </c>
    </row>
    <row r="1502" spans="1:5" ht="15" customHeight="1" x14ac:dyDescent="0.2">
      <c r="A1502" s="3">
        <f>'Stocks Returns'!A1498</f>
        <v>44392</v>
      </c>
      <c r="B1502" s="5">
        <f>SUMPRODUCT('Stocks Returns'!B1498:E1498,$H$10:$K$10)</f>
        <v>3.5611845777389559E-3</v>
      </c>
      <c r="C1502" s="5">
        <f t="shared" si="70"/>
        <v>-3.5611845777389559E-3</v>
      </c>
      <c r="D1502" s="24">
        <f t="shared" si="71"/>
        <v>1.002405368381023</v>
      </c>
      <c r="E1502" s="24">
        <f t="shared" si="72"/>
        <v>1.5969286701089638</v>
      </c>
    </row>
    <row r="1503" spans="1:5" ht="15" customHeight="1" x14ac:dyDescent="0.2">
      <c r="A1503" s="3">
        <f>'Stocks Returns'!A1499</f>
        <v>44393</v>
      </c>
      <c r="B1503" s="5">
        <f>SUMPRODUCT('Stocks Returns'!B1499:E1499,$H$10:$K$10)</f>
        <v>-4.98433805293335E-3</v>
      </c>
      <c r="C1503" s="5">
        <f t="shared" si="70"/>
        <v>4.98433805293335E-3</v>
      </c>
      <c r="D1503" s="24">
        <f t="shared" si="71"/>
        <v>0.99671405030899529</v>
      </c>
      <c r="E1503" s="24">
        <f t="shared" si="72"/>
        <v>1.5912273945275399</v>
      </c>
    </row>
    <row r="1504" spans="1:5" ht="15" customHeight="1" x14ac:dyDescent="0.2">
      <c r="A1504" s="3">
        <f>'Stocks Returns'!A1500</f>
        <v>44396</v>
      </c>
      <c r="B1504" s="5">
        <f>SUMPRODUCT('Stocks Returns'!B1500:E1500,$H$10:$K$10)</f>
        <v>-2.8771691623068682E-2</v>
      </c>
      <c r="C1504" s="5">
        <f t="shared" si="70"/>
        <v>2.8771691623068682E-2</v>
      </c>
      <c r="D1504" s="24">
        <f t="shared" si="71"/>
        <v>0.98087167283128518</v>
      </c>
      <c r="E1504" s="24">
        <f t="shared" si="72"/>
        <v>1.5746840514743194</v>
      </c>
    </row>
    <row r="1505" spans="1:5" ht="15" customHeight="1" x14ac:dyDescent="0.2">
      <c r="A1505" s="3">
        <f>'Stocks Returns'!A1501</f>
        <v>44397</v>
      </c>
      <c r="B1505" s="5">
        <f>SUMPRODUCT('Stocks Returns'!B1501:E1501,$H$10:$K$10)</f>
        <v>1.3248987640345759E-2</v>
      </c>
      <c r="C1505" s="5">
        <f t="shared" si="70"/>
        <v>-1.3248987640345759E-2</v>
      </c>
      <c r="D1505" s="24">
        <f t="shared" si="71"/>
        <v>1.0088574452207191</v>
      </c>
      <c r="E1505" s="24">
        <f t="shared" si="72"/>
        <v>1.6032344994141989</v>
      </c>
    </row>
    <row r="1506" spans="1:5" ht="15" customHeight="1" x14ac:dyDescent="0.2">
      <c r="A1506" s="3">
        <f>'Stocks Returns'!A1502</f>
        <v>44398</v>
      </c>
      <c r="B1506" s="5">
        <f>SUMPRODUCT('Stocks Returns'!B1502:E1502,$H$10:$K$10)</f>
        <v>6.8753775425307983E-3</v>
      </c>
      <c r="C1506" s="5">
        <f t="shared" si="70"/>
        <v>-6.8753775425307983E-3</v>
      </c>
      <c r="D1506" s="24">
        <f t="shared" si="71"/>
        <v>1.0046126208955743</v>
      </c>
      <c r="E1506" s="24">
        <f t="shared" si="72"/>
        <v>1.5991048292062127</v>
      </c>
    </row>
    <row r="1507" spans="1:5" ht="15" customHeight="1" x14ac:dyDescent="0.2">
      <c r="A1507" s="3">
        <f>'Stocks Returns'!A1503</f>
        <v>44399</v>
      </c>
      <c r="B1507" s="5">
        <f>SUMPRODUCT('Stocks Returns'!B1503:E1503,$H$10:$K$10)</f>
        <v>-3.8553679402793966E-4</v>
      </c>
      <c r="C1507" s="5">
        <f t="shared" si="70"/>
        <v>3.8553679402793966E-4</v>
      </c>
      <c r="D1507" s="24">
        <f t="shared" si="71"/>
        <v>0.99977685194742627</v>
      </c>
      <c r="E1507" s="24">
        <f t="shared" si="72"/>
        <v>1.5943116442639695</v>
      </c>
    </row>
    <row r="1508" spans="1:5" ht="15" customHeight="1" x14ac:dyDescent="0.2">
      <c r="A1508" s="3">
        <f>'Stocks Returns'!A1504</f>
        <v>44400</v>
      </c>
      <c r="B1508" s="5">
        <f>SUMPRODUCT('Stocks Returns'!B1504:E1504,$H$10:$K$10)</f>
        <v>1.8185131789524422E-2</v>
      </c>
      <c r="C1508" s="5">
        <f t="shared" si="70"/>
        <v>-1.8185131789524422E-2</v>
      </c>
      <c r="D1508" s="24">
        <f t="shared" si="71"/>
        <v>1.0121449172240722</v>
      </c>
      <c r="E1508" s="24">
        <f t="shared" si="72"/>
        <v>1.6063824139165672</v>
      </c>
    </row>
    <row r="1509" spans="1:5" ht="15" customHeight="1" x14ac:dyDescent="0.2">
      <c r="A1509" s="3">
        <f>'Stocks Returns'!A1505</f>
        <v>44403</v>
      </c>
      <c r="B1509" s="5">
        <f>SUMPRODUCT('Stocks Returns'!B1505:E1505,$H$10:$K$10)</f>
        <v>4.4575838634398493E-3</v>
      </c>
      <c r="C1509" s="5">
        <f t="shared" si="70"/>
        <v>-4.4575838634398493E-3</v>
      </c>
      <c r="D1509" s="24">
        <f t="shared" si="71"/>
        <v>1.0030023703052999</v>
      </c>
      <c r="E1509" s="24">
        <f t="shared" si="72"/>
        <v>1.5975191976233265</v>
      </c>
    </row>
    <row r="1510" spans="1:5" ht="15" customHeight="1" x14ac:dyDescent="0.2">
      <c r="A1510" s="3">
        <f>'Stocks Returns'!A1506</f>
        <v>44404</v>
      </c>
      <c r="B1510" s="5">
        <f>SUMPRODUCT('Stocks Returns'!B1506:E1506,$H$10:$K$10)</f>
        <v>-8.3246116765347362E-4</v>
      </c>
      <c r="C1510" s="5">
        <f t="shared" si="70"/>
        <v>8.3246116765347362E-4</v>
      </c>
      <c r="D1510" s="24">
        <f t="shared" si="71"/>
        <v>0.9994792003145917</v>
      </c>
      <c r="E1510" s="24">
        <f t="shared" si="72"/>
        <v>1.5940135499301156</v>
      </c>
    </row>
    <row r="1511" spans="1:5" ht="15" customHeight="1" x14ac:dyDescent="0.2">
      <c r="A1511" s="3">
        <f>'Stocks Returns'!A1507</f>
        <v>44405</v>
      </c>
      <c r="B1511" s="5">
        <f>SUMPRODUCT('Stocks Returns'!B1507:E1507,$H$10:$K$10)</f>
        <v>-1.2001134653484286E-2</v>
      </c>
      <c r="C1511" s="5">
        <f t="shared" si="70"/>
        <v>1.2001134653484286E-2</v>
      </c>
      <c r="D1511" s="24">
        <f t="shared" si="71"/>
        <v>0.99204086377302836</v>
      </c>
      <c r="E1511" s="24">
        <f t="shared" si="72"/>
        <v>1.5864497305078404</v>
      </c>
    </row>
    <row r="1512" spans="1:5" ht="15" customHeight="1" x14ac:dyDescent="0.2">
      <c r="A1512" s="3">
        <f>'Stocks Returns'!A1508</f>
        <v>44406</v>
      </c>
      <c r="B1512" s="5">
        <f>SUMPRODUCT('Stocks Returns'!B1508:E1508,$H$10:$K$10)</f>
        <v>6.4145260954069673E-3</v>
      </c>
      <c r="C1512" s="5">
        <f t="shared" si="70"/>
        <v>-6.4145260954069673E-3</v>
      </c>
      <c r="D1512" s="24">
        <f t="shared" si="71"/>
        <v>1.00430569383179</v>
      </c>
      <c r="E1512" s="24">
        <f t="shared" si="72"/>
        <v>1.5988034011527716</v>
      </c>
    </row>
    <row r="1513" spans="1:5" ht="15" customHeight="1" x14ac:dyDescent="0.2">
      <c r="A1513" s="3">
        <f>'Stocks Returns'!A1509</f>
        <v>44407</v>
      </c>
      <c r="B1513" s="5">
        <f>SUMPRODUCT('Stocks Returns'!B1509:E1509,$H$10:$K$10)</f>
        <v>-3.4515463872770063E-3</v>
      </c>
      <c r="C1513" s="5">
        <f t="shared" si="70"/>
        <v>3.4515463872770063E-3</v>
      </c>
      <c r="D1513" s="24">
        <f t="shared" si="71"/>
        <v>0.99773488955832246</v>
      </c>
      <c r="E1513" s="24">
        <f t="shared" si="72"/>
        <v>1.5922595354840252</v>
      </c>
    </row>
    <row r="1514" spans="1:5" ht="15" customHeight="1" x14ac:dyDescent="0.2">
      <c r="A1514" s="3">
        <f>'Stocks Returns'!A1510</f>
        <v>44410</v>
      </c>
      <c r="B1514" s="5">
        <f>SUMPRODUCT('Stocks Returns'!B1510:E1510,$H$10:$K$10)</f>
        <v>-2.1658387785596832E-2</v>
      </c>
      <c r="C1514" s="5">
        <f t="shared" si="70"/>
        <v>2.1658387785596832E-2</v>
      </c>
      <c r="D1514" s="24">
        <f t="shared" si="71"/>
        <v>0.98560913318704146</v>
      </c>
      <c r="E1514" s="24">
        <f t="shared" si="72"/>
        <v>1.5797337859927509</v>
      </c>
    </row>
    <row r="1515" spans="1:5" ht="15" customHeight="1" x14ac:dyDescent="0.2">
      <c r="A1515" s="3">
        <f>'Stocks Returns'!A1511</f>
        <v>44411</v>
      </c>
      <c r="B1515" s="5">
        <f>SUMPRODUCT('Stocks Returns'!B1511:E1511,$H$10:$K$10)</f>
        <v>-8.1296340542037458E-3</v>
      </c>
      <c r="C1515" s="5">
        <f t="shared" si="70"/>
        <v>8.1296340542037458E-3</v>
      </c>
      <c r="D1515" s="24">
        <f t="shared" si="71"/>
        <v>0.9946192831721492</v>
      </c>
      <c r="E1515" s="24">
        <f t="shared" si="72"/>
        <v>1.5890964781920391</v>
      </c>
    </row>
    <row r="1516" spans="1:5" ht="15" customHeight="1" x14ac:dyDescent="0.2">
      <c r="A1516" s="3">
        <f>'Stocks Returns'!A1512</f>
        <v>44412</v>
      </c>
      <c r="B1516" s="5">
        <f>SUMPRODUCT('Stocks Returns'!B1512:E1512,$H$10:$K$10)</f>
        <v>-9.3301422754625931E-4</v>
      </c>
      <c r="C1516" s="5">
        <f t="shared" si="70"/>
        <v>9.3301422754625931E-4</v>
      </c>
      <c r="D1516" s="24">
        <f t="shared" si="71"/>
        <v>0.99941223197670315</v>
      </c>
      <c r="E1516" s="24">
        <f t="shared" si="72"/>
        <v>1.5939464331967332</v>
      </c>
    </row>
    <row r="1517" spans="1:5" ht="15" customHeight="1" x14ac:dyDescent="0.2">
      <c r="A1517" s="3">
        <f>'Stocks Returns'!A1513</f>
        <v>44413</v>
      </c>
      <c r="B1517" s="5">
        <f>SUMPRODUCT('Stocks Returns'!B1513:E1513,$H$10:$K$10)</f>
        <v>1.5013413255749921E-2</v>
      </c>
      <c r="C1517" s="5">
        <f t="shared" si="70"/>
        <v>-1.5013413255749921E-2</v>
      </c>
      <c r="D1517" s="24">
        <f t="shared" si="71"/>
        <v>1.0100325526805785</v>
      </c>
      <c r="E1517" s="24">
        <f t="shared" si="72"/>
        <v>1.6043647898732338</v>
      </c>
    </row>
    <row r="1518" spans="1:5" ht="15" customHeight="1" x14ac:dyDescent="0.2">
      <c r="A1518" s="3">
        <f>'Stocks Returns'!A1514</f>
        <v>44414</v>
      </c>
      <c r="B1518" s="5">
        <f>SUMPRODUCT('Stocks Returns'!B1514:E1514,$H$10:$K$10)</f>
        <v>4.2688530531775183E-3</v>
      </c>
      <c r="C1518" s="5">
        <f t="shared" si="70"/>
        <v>-4.2688530531775183E-3</v>
      </c>
      <c r="D1518" s="24">
        <f t="shared" si="71"/>
        <v>1.0028766755856651</v>
      </c>
      <c r="E1518" s="24">
        <f t="shared" si="72"/>
        <v>1.5973949851840699</v>
      </c>
    </row>
    <row r="1519" spans="1:5" ht="15" customHeight="1" x14ac:dyDescent="0.2">
      <c r="A1519" s="3">
        <f>'Stocks Returns'!A1515</f>
        <v>44417</v>
      </c>
      <c r="B1519" s="5">
        <f>SUMPRODUCT('Stocks Returns'!B1515:E1515,$H$10:$K$10)</f>
        <v>-5.2470915543140388E-3</v>
      </c>
      <c r="C1519" s="5">
        <f t="shared" si="70"/>
        <v>5.2470915543140388E-3</v>
      </c>
      <c r="D1519" s="24">
        <f t="shared" si="71"/>
        <v>0.99653905647707575</v>
      </c>
      <c r="E1519" s="24">
        <f t="shared" si="72"/>
        <v>1.5910500473224665</v>
      </c>
    </row>
    <row r="1520" spans="1:5" ht="15" customHeight="1" x14ac:dyDescent="0.2">
      <c r="A1520" s="3">
        <f>'Stocks Returns'!A1516</f>
        <v>44418</v>
      </c>
      <c r="B1520" s="5">
        <f>SUMPRODUCT('Stocks Returns'!B1516:E1516,$H$10:$K$10)</f>
        <v>-6.1330119990293634E-3</v>
      </c>
      <c r="C1520" s="5">
        <f t="shared" si="70"/>
        <v>6.1330119990293634E-3</v>
      </c>
      <c r="D1520" s="24">
        <f t="shared" si="71"/>
        <v>0.99594903346089536</v>
      </c>
      <c r="E1520" s="24">
        <f t="shared" si="72"/>
        <v>1.5904511932161118</v>
      </c>
    </row>
    <row r="1521" spans="1:5" ht="15" customHeight="1" x14ac:dyDescent="0.2">
      <c r="A1521" s="3">
        <f>'Stocks Returns'!A1517</f>
        <v>44419</v>
      </c>
      <c r="B1521" s="5">
        <f>SUMPRODUCT('Stocks Returns'!B1517:E1517,$H$10:$K$10)</f>
        <v>-1.1030964637196938E-2</v>
      </c>
      <c r="C1521" s="5">
        <f t="shared" si="70"/>
        <v>1.1030964637196938E-2</v>
      </c>
      <c r="D1521" s="24">
        <f t="shared" si="71"/>
        <v>0.99268699700387575</v>
      </c>
      <c r="E1521" s="24">
        <f t="shared" si="72"/>
        <v>1.5871154491149335</v>
      </c>
    </row>
    <row r="1522" spans="1:5" ht="15" customHeight="1" x14ac:dyDescent="0.2">
      <c r="A1522" s="3">
        <f>'Stocks Returns'!A1518</f>
        <v>44420</v>
      </c>
      <c r="B1522" s="5">
        <f>SUMPRODUCT('Stocks Returns'!B1518:E1518,$H$10:$K$10)</f>
        <v>-1.1523291249891265E-2</v>
      </c>
      <c r="C1522" s="5">
        <f t="shared" si="70"/>
        <v>1.1523291249891265E-2</v>
      </c>
      <c r="D1522" s="24">
        <f t="shared" si="71"/>
        <v>0.99235910747982137</v>
      </c>
      <c r="E1522" s="24">
        <f t="shared" si="72"/>
        <v>1.5867778262378489</v>
      </c>
    </row>
    <row r="1523" spans="1:5" ht="15" customHeight="1" x14ac:dyDescent="0.2">
      <c r="A1523" s="3">
        <f>'Stocks Returns'!A1519</f>
        <v>44421</v>
      </c>
      <c r="B1523" s="5">
        <f>SUMPRODUCT('Stocks Returns'!B1519:E1519,$H$10:$K$10)</f>
        <v>3.5895525217338967E-3</v>
      </c>
      <c r="C1523" s="5">
        <f t="shared" si="70"/>
        <v>-3.5895525217338967E-3</v>
      </c>
      <c r="D1523" s="24">
        <f t="shared" si="71"/>
        <v>1.0024242614317236</v>
      </c>
      <c r="E1523" s="24">
        <f t="shared" si="72"/>
        <v>1.5969473802256546</v>
      </c>
    </row>
    <row r="1524" spans="1:5" ht="15" customHeight="1" x14ac:dyDescent="0.2">
      <c r="A1524" s="3">
        <f>'Stocks Returns'!A1520</f>
        <v>44424</v>
      </c>
      <c r="B1524" s="5">
        <f>SUMPRODUCT('Stocks Returns'!B1520:E1520,$H$10:$K$10)</f>
        <v>9.1474777764985575E-3</v>
      </c>
      <c r="C1524" s="5">
        <f t="shared" si="70"/>
        <v>-9.1474777764985575E-3</v>
      </c>
      <c r="D1524" s="24">
        <f t="shared" si="71"/>
        <v>1.006125839651397</v>
      </c>
      <c r="E1524" s="24">
        <f t="shared" si="72"/>
        <v>1.6005853726422894</v>
      </c>
    </row>
    <row r="1525" spans="1:5" ht="15" customHeight="1" x14ac:dyDescent="0.2">
      <c r="A1525" s="3">
        <f>'Stocks Returns'!A1521</f>
        <v>44425</v>
      </c>
      <c r="B1525" s="5">
        <f>SUMPRODUCT('Stocks Returns'!B1521:E1521,$H$10:$K$10)</f>
        <v>-7.1356176981493616E-3</v>
      </c>
      <c r="C1525" s="5">
        <f t="shared" si="70"/>
        <v>7.1356176981493616E-3</v>
      </c>
      <c r="D1525" s="24">
        <f t="shared" si="71"/>
        <v>0.99528129806528143</v>
      </c>
      <c r="E1525" s="24">
        <f t="shared" si="72"/>
        <v>1.5897717975410992</v>
      </c>
    </row>
    <row r="1526" spans="1:5" ht="15" customHeight="1" x14ac:dyDescent="0.2">
      <c r="A1526" s="3">
        <f>'Stocks Returns'!A1522</f>
        <v>44426</v>
      </c>
      <c r="B1526" s="5">
        <f>SUMPRODUCT('Stocks Returns'!B1522:E1522,$H$10:$K$10)</f>
        <v>-1.2559498607295215E-2</v>
      </c>
      <c r="C1526" s="5">
        <f t="shared" si="70"/>
        <v>1.2559498607295215E-2</v>
      </c>
      <c r="D1526" s="24">
        <f t="shared" si="71"/>
        <v>0.99166899337979031</v>
      </c>
      <c r="E1526" s="24">
        <f t="shared" si="72"/>
        <v>1.5860658428243</v>
      </c>
    </row>
    <row r="1527" spans="1:5" ht="15" customHeight="1" x14ac:dyDescent="0.2">
      <c r="A1527" s="3">
        <f>'Stocks Returns'!A1523</f>
        <v>44427</v>
      </c>
      <c r="B1527" s="5">
        <f>SUMPRODUCT('Stocks Returns'!B1523:E1523,$H$10:$K$10)</f>
        <v>2.9760912108481422E-4</v>
      </c>
      <c r="C1527" s="5">
        <f t="shared" si="70"/>
        <v>-2.9760912108481422E-4</v>
      </c>
      <c r="D1527" s="24">
        <f t="shared" si="71"/>
        <v>1.0002318271268913</v>
      </c>
      <c r="E1527" s="24">
        <f t="shared" si="72"/>
        <v>1.5947666115144798</v>
      </c>
    </row>
    <row r="1528" spans="1:5" ht="15" customHeight="1" x14ac:dyDescent="0.2">
      <c r="A1528" s="3">
        <f>'Stocks Returns'!A1524</f>
        <v>44428</v>
      </c>
      <c r="B1528" s="5">
        <f>SUMPRODUCT('Stocks Returns'!B1524:E1524,$H$10:$K$10)</f>
        <v>-2.5939286953190373E-4</v>
      </c>
      <c r="C1528" s="5">
        <f t="shared" si="70"/>
        <v>2.5939286953190373E-4</v>
      </c>
      <c r="D1528" s="24">
        <f t="shared" si="71"/>
        <v>0.9998608638011407</v>
      </c>
      <c r="E1528" s="24">
        <f t="shared" si="72"/>
        <v>1.5943957169788039</v>
      </c>
    </row>
    <row r="1529" spans="1:5" ht="15" customHeight="1" x14ac:dyDescent="0.2">
      <c r="A1529" s="3">
        <f>'Stocks Returns'!A1525</f>
        <v>44431</v>
      </c>
      <c r="B1529" s="5">
        <f>SUMPRODUCT('Stocks Returns'!B1525:E1525,$H$10:$K$10)</f>
        <v>1.3178512149686631E-2</v>
      </c>
      <c r="C1529" s="5">
        <f t="shared" si="70"/>
        <v>-1.3178512149686631E-2</v>
      </c>
      <c r="D1529" s="24">
        <f t="shared" si="71"/>
        <v>1.0088105085439403</v>
      </c>
      <c r="E1529" s="24">
        <f t="shared" si="72"/>
        <v>1.6031892359910023</v>
      </c>
    </row>
    <row r="1530" spans="1:5" ht="15" customHeight="1" x14ac:dyDescent="0.2">
      <c r="A1530" s="3">
        <f>'Stocks Returns'!A1526</f>
        <v>44432</v>
      </c>
      <c r="B1530" s="5">
        <f>SUMPRODUCT('Stocks Returns'!B1526:E1526,$H$10:$K$10)</f>
        <v>5.2070773195086984E-4</v>
      </c>
      <c r="C1530" s="5">
        <f t="shared" si="70"/>
        <v>-5.2070773195086984E-4</v>
      </c>
      <c r="D1530" s="24">
        <f t="shared" si="71"/>
        <v>1.0003804108017282</v>
      </c>
      <c r="E1530" s="24">
        <f t="shared" si="72"/>
        <v>1.5949150131953989</v>
      </c>
    </row>
    <row r="1531" spans="1:5" ht="15" customHeight="1" x14ac:dyDescent="0.2">
      <c r="A1531" s="3">
        <f>'Stocks Returns'!A1527</f>
        <v>44433</v>
      </c>
      <c r="B1531" s="5">
        <f>SUMPRODUCT('Stocks Returns'!B1527:E1527,$H$10:$K$10)</f>
        <v>-3.1557418582520945E-3</v>
      </c>
      <c r="C1531" s="5">
        <f t="shared" si="70"/>
        <v>3.1557418582520945E-3</v>
      </c>
      <c r="D1531" s="24">
        <f t="shared" si="71"/>
        <v>0.99793189537465299</v>
      </c>
      <c r="E1531" s="24">
        <f t="shared" si="72"/>
        <v>1.592458244939198</v>
      </c>
    </row>
    <row r="1532" spans="1:5" ht="15" customHeight="1" x14ac:dyDescent="0.2">
      <c r="A1532" s="3">
        <f>'Stocks Returns'!A1528</f>
        <v>44434</v>
      </c>
      <c r="B1532" s="5">
        <f>SUMPRODUCT('Stocks Returns'!B1528:E1528,$H$10:$K$10)</f>
        <v>-3.9052887912452675E-3</v>
      </c>
      <c r="C1532" s="5">
        <f t="shared" si="70"/>
        <v>3.9052887912452675E-3</v>
      </c>
      <c r="D1532" s="24">
        <f t="shared" si="71"/>
        <v>0.99743269711727955</v>
      </c>
      <c r="E1532" s="24">
        <f t="shared" si="72"/>
        <v>1.5919544294642822</v>
      </c>
    </row>
    <row r="1533" spans="1:5" ht="15" customHeight="1" x14ac:dyDescent="0.2">
      <c r="A1533" s="3">
        <f>'Stocks Returns'!A1529</f>
        <v>44435</v>
      </c>
      <c r="B1533" s="5">
        <f>SUMPRODUCT('Stocks Returns'!B1529:E1529,$H$10:$K$10)</f>
        <v>1.1052082655233742E-2</v>
      </c>
      <c r="C1533" s="5">
        <f t="shared" si="70"/>
        <v>-1.1052082655233742E-2</v>
      </c>
      <c r="D1533" s="24">
        <f t="shared" si="71"/>
        <v>1.0073943065006346</v>
      </c>
      <c r="E1533" s="24">
        <f t="shared" si="72"/>
        <v>1.6018193065886435</v>
      </c>
    </row>
    <row r="1534" spans="1:5" ht="15" customHeight="1" x14ac:dyDescent="0.2">
      <c r="A1534" s="3">
        <f>'Stocks Returns'!A1530</f>
        <v>44438</v>
      </c>
      <c r="B1534" s="5">
        <f>SUMPRODUCT('Stocks Returns'!B1530:E1530,$H$10:$K$10)</f>
        <v>-5.7622572346441563E-3</v>
      </c>
      <c r="C1534" s="5">
        <f t="shared" si="70"/>
        <v>5.7622572346441563E-3</v>
      </c>
      <c r="D1534" s="24">
        <f t="shared" si="71"/>
        <v>0.99619595613397594</v>
      </c>
      <c r="E1534" s="24">
        <f t="shared" si="72"/>
        <v>1.5907019798344562</v>
      </c>
    </row>
    <row r="1535" spans="1:5" ht="15" customHeight="1" x14ac:dyDescent="0.2">
      <c r="A1535" s="3">
        <f>'Stocks Returns'!A1531</f>
        <v>44439</v>
      </c>
      <c r="B1535" s="5">
        <f>SUMPRODUCT('Stocks Returns'!B1531:E1531,$H$10:$K$10)</f>
        <v>-9.3625698371590255E-3</v>
      </c>
      <c r="C1535" s="5">
        <f t="shared" si="70"/>
        <v>9.3625698371590255E-3</v>
      </c>
      <c r="D1535" s="24">
        <f t="shared" si="71"/>
        <v>0.99379814794070098</v>
      </c>
      <c r="E1535" s="24">
        <f t="shared" si="72"/>
        <v>1.5882564313207961</v>
      </c>
    </row>
    <row r="1536" spans="1:5" ht="15" customHeight="1" x14ac:dyDescent="0.2">
      <c r="A1536" s="3">
        <f>'Stocks Returns'!A1532</f>
        <v>44440</v>
      </c>
      <c r="B1536" s="5">
        <f>SUMPRODUCT('Stocks Returns'!B1532:E1532,$H$10:$K$10)</f>
        <v>2.4343773082517277E-3</v>
      </c>
      <c r="C1536" s="5">
        <f t="shared" si="70"/>
        <v>-2.4343773082517277E-3</v>
      </c>
      <c r="D1536" s="24">
        <f t="shared" si="71"/>
        <v>1.0016549147395446</v>
      </c>
      <c r="E1536" s="24">
        <f t="shared" si="72"/>
        <v>1.596184323099501</v>
      </c>
    </row>
    <row r="1537" spans="1:5" ht="15" customHeight="1" x14ac:dyDescent="0.2">
      <c r="A1537" s="3">
        <f>'Stocks Returns'!A1533</f>
        <v>44441</v>
      </c>
      <c r="B1537" s="5">
        <f>SUMPRODUCT('Stocks Returns'!B1533:E1533,$H$10:$K$10)</f>
        <v>-2.1918509549324859E-2</v>
      </c>
      <c r="C1537" s="5">
        <f t="shared" si="70"/>
        <v>2.1918509549324859E-2</v>
      </c>
      <c r="D1537" s="24">
        <f t="shared" si="71"/>
        <v>0.98543589209239857</v>
      </c>
      <c r="E1537" s="24">
        <f t="shared" si="72"/>
        <v>1.5795506568313538</v>
      </c>
    </row>
    <row r="1538" spans="1:5" ht="15" customHeight="1" x14ac:dyDescent="0.2">
      <c r="A1538" s="3">
        <f>'Stocks Returns'!A1534</f>
        <v>44442</v>
      </c>
      <c r="B1538" s="5">
        <f>SUMPRODUCT('Stocks Returns'!B1534:E1534,$H$10:$K$10)</f>
        <v>4.0752563737394883E-3</v>
      </c>
      <c r="C1538" s="5">
        <f t="shared" si="70"/>
        <v>-4.0752563737394883E-3</v>
      </c>
      <c r="D1538" s="24">
        <f t="shared" si="71"/>
        <v>1.0027477401971594</v>
      </c>
      <c r="E1538" s="24">
        <f t="shared" si="72"/>
        <v>1.59726750425222</v>
      </c>
    </row>
    <row r="1539" spans="1:5" ht="15" customHeight="1" x14ac:dyDescent="0.2">
      <c r="A1539" s="3">
        <f>'Stocks Returns'!A1535</f>
        <v>44445</v>
      </c>
      <c r="B1539" s="5">
        <f>SUMPRODUCT('Stocks Returns'!B1535:E1535,$H$10:$K$10)</f>
        <v>0</v>
      </c>
      <c r="C1539" s="5">
        <f t="shared" si="70"/>
        <v>0</v>
      </c>
      <c r="D1539" s="24">
        <f t="shared" si="71"/>
        <v>1.000033619452249</v>
      </c>
      <c r="E1539" s="24">
        <f t="shared" si="72"/>
        <v>1.5945685090834987</v>
      </c>
    </row>
    <row r="1540" spans="1:5" ht="15" customHeight="1" x14ac:dyDescent="0.2">
      <c r="A1540" s="3">
        <f>'Stocks Returns'!A1536</f>
        <v>44446</v>
      </c>
      <c r="B1540" s="5">
        <f>SUMPRODUCT('Stocks Returns'!B1536:E1536,$H$10:$K$10)</f>
        <v>3.824407567544829E-3</v>
      </c>
      <c r="C1540" s="5">
        <f t="shared" si="70"/>
        <v>-3.824407567544829E-3</v>
      </c>
      <c r="D1540" s="24">
        <f t="shared" si="71"/>
        <v>1.0025806748922337</v>
      </c>
      <c r="E1540" s="24">
        <f t="shared" si="72"/>
        <v>1.5971022240839621</v>
      </c>
    </row>
    <row r="1541" spans="1:5" ht="15" customHeight="1" x14ac:dyDescent="0.2">
      <c r="A1541" s="3">
        <f>'Stocks Returns'!A1537</f>
        <v>44447</v>
      </c>
      <c r="B1541" s="5">
        <f>SUMPRODUCT('Stocks Returns'!B1537:E1537,$H$10:$K$10)</f>
        <v>9.4032203865156393E-3</v>
      </c>
      <c r="C1541" s="5">
        <f t="shared" si="70"/>
        <v>-9.4032203865156393E-3</v>
      </c>
      <c r="D1541" s="24">
        <f t="shared" si="71"/>
        <v>1.0062961642296684</v>
      </c>
      <c r="E1541" s="24">
        <f t="shared" si="72"/>
        <v>1.6007514393254145</v>
      </c>
    </row>
    <row r="1542" spans="1:5" ht="15" customHeight="1" x14ac:dyDescent="0.2">
      <c r="A1542" s="3">
        <f>'Stocks Returns'!A1538</f>
        <v>44448</v>
      </c>
      <c r="B1542" s="5">
        <f>SUMPRODUCT('Stocks Returns'!B1538:E1538,$H$10:$K$10)</f>
        <v>-4.6683751933397858E-3</v>
      </c>
      <c r="C1542" s="5">
        <f t="shared" ref="C1542:C1605" si="73">-B1542</f>
        <v>4.6683751933397858E-3</v>
      </c>
      <c r="D1542" s="24">
        <f t="shared" ref="D1542:D1605" si="74">1+$H$13+$H$19*(B1542-$H$13)</f>
        <v>0.99692448157348457</v>
      </c>
      <c r="E1542" s="24">
        <f t="shared" ref="E1542:E1605" si="75">$H$22*D1542-$H$23*D1542^2-LN(1+$H$24*EXP(1-D1542^3))</f>
        <v>1.5914404945881431</v>
      </c>
    </row>
    <row r="1543" spans="1:5" ht="15" customHeight="1" x14ac:dyDescent="0.2">
      <c r="A1543" s="3">
        <f>'Stocks Returns'!A1539</f>
        <v>44449</v>
      </c>
      <c r="B1543" s="5">
        <f>SUMPRODUCT('Stocks Returns'!B1539:E1539,$H$10:$K$10)</f>
        <v>-8.6172617182069654E-3</v>
      </c>
      <c r="C1543" s="5">
        <f t="shared" si="73"/>
        <v>8.6172617182069654E-3</v>
      </c>
      <c r="D1543" s="24">
        <f t="shared" si="74"/>
        <v>0.9942945231479231</v>
      </c>
      <c r="E1543" s="24">
        <f t="shared" si="75"/>
        <v>1.5887645572939531</v>
      </c>
    </row>
    <row r="1544" spans="1:5" ht="15" customHeight="1" x14ac:dyDescent="0.2">
      <c r="A1544" s="3">
        <f>'Stocks Returns'!A1540</f>
        <v>44452</v>
      </c>
      <c r="B1544" s="5">
        <f>SUMPRODUCT('Stocks Returns'!B1540:E1540,$H$10:$K$10)</f>
        <v>1.5656980977027445E-3</v>
      </c>
      <c r="C1544" s="5">
        <f t="shared" si="73"/>
        <v>-1.5656980977027445E-3</v>
      </c>
      <c r="D1544" s="24">
        <f t="shared" si="74"/>
        <v>1.0010763743853188</v>
      </c>
      <c r="E1544" s="24">
        <f t="shared" si="75"/>
        <v>1.5956089474502053</v>
      </c>
    </row>
    <row r="1545" spans="1:5" ht="15" customHeight="1" x14ac:dyDescent="0.2">
      <c r="A1545" s="3">
        <f>'Stocks Returns'!A1541</f>
        <v>44453</v>
      </c>
      <c r="B1545" s="5">
        <f>SUMPRODUCT('Stocks Returns'!B1541:E1541,$H$10:$K$10)</f>
        <v>-6.2402309025420344E-3</v>
      </c>
      <c r="C1545" s="5">
        <f t="shared" si="73"/>
        <v>6.2402309025420344E-3</v>
      </c>
      <c r="D1545" s="24">
        <f t="shared" si="74"/>
        <v>0.9958776256711559</v>
      </c>
      <c r="E1545" s="24">
        <f t="shared" si="75"/>
        <v>1.5903786229081078</v>
      </c>
    </row>
    <row r="1546" spans="1:5" ht="15" customHeight="1" x14ac:dyDescent="0.2">
      <c r="A1546" s="3">
        <f>'Stocks Returns'!A1542</f>
        <v>44454</v>
      </c>
      <c r="B1546" s="5">
        <f>SUMPRODUCT('Stocks Returns'!B1542:E1542,$H$10:$K$10)</f>
        <v>4.28621207117693E-3</v>
      </c>
      <c r="C1546" s="5">
        <f t="shared" si="73"/>
        <v>-4.28621207117693E-3</v>
      </c>
      <c r="D1546" s="24">
        <f t="shared" si="74"/>
        <v>1.0028882366916527</v>
      </c>
      <c r="E1546" s="24">
        <f t="shared" si="75"/>
        <v>1.5974064126078531</v>
      </c>
    </row>
    <row r="1547" spans="1:5" ht="15" customHeight="1" x14ac:dyDescent="0.2">
      <c r="A1547" s="3">
        <f>'Stocks Returns'!A1543</f>
        <v>44455</v>
      </c>
      <c r="B1547" s="5">
        <f>SUMPRODUCT('Stocks Returns'!B1543:E1543,$H$10:$K$10)</f>
        <v>2.7573256746942654E-3</v>
      </c>
      <c r="C1547" s="5">
        <f t="shared" si="73"/>
        <v>-2.7573256746942654E-3</v>
      </c>
      <c r="D1547" s="24">
        <f t="shared" si="74"/>
        <v>1.0018699983515953</v>
      </c>
      <c r="E1547" s="24">
        <f t="shared" si="75"/>
        <v>1.5963978877317841</v>
      </c>
    </row>
    <row r="1548" spans="1:5" ht="15" customHeight="1" x14ac:dyDescent="0.2">
      <c r="A1548" s="3">
        <f>'Stocks Returns'!A1544</f>
        <v>44456</v>
      </c>
      <c r="B1548" s="5">
        <f>SUMPRODUCT('Stocks Returns'!B1544:E1544,$H$10:$K$10)</f>
        <v>-1.1607428326643954E-2</v>
      </c>
      <c r="C1548" s="5">
        <f t="shared" si="73"/>
        <v>1.1607428326643954E-2</v>
      </c>
      <c r="D1548" s="24">
        <f t="shared" si="74"/>
        <v>0.99230307218670399</v>
      </c>
      <c r="E1548" s="24">
        <f t="shared" si="75"/>
        <v>1.5867200851650223</v>
      </c>
    </row>
    <row r="1549" spans="1:5" ht="15" customHeight="1" x14ac:dyDescent="0.2">
      <c r="A1549" s="3">
        <f>'Stocks Returns'!A1545</f>
        <v>44459</v>
      </c>
      <c r="B1549" s="5">
        <f>SUMPRODUCT('Stocks Returns'!B1545:E1545,$H$10:$K$10)</f>
        <v>-1.0364638609966824E-2</v>
      </c>
      <c r="C1549" s="5">
        <f t="shared" si="73"/>
        <v>1.0364638609966824E-2</v>
      </c>
      <c r="D1549" s="24">
        <f t="shared" si="74"/>
        <v>0.99313077013801099</v>
      </c>
      <c r="E1549" s="24">
        <f t="shared" si="75"/>
        <v>1.5875717206210336</v>
      </c>
    </row>
    <row r="1550" spans="1:5" ht="15" customHeight="1" x14ac:dyDescent="0.2">
      <c r="A1550" s="3">
        <f>'Stocks Returns'!A1546</f>
        <v>44460</v>
      </c>
      <c r="B1550" s="5">
        <f>SUMPRODUCT('Stocks Returns'!B1546:E1546,$H$10:$K$10)</f>
        <v>1.1204131457790614E-3</v>
      </c>
      <c r="C1550" s="5">
        <f t="shared" si="73"/>
        <v>-1.1204131457790614E-3</v>
      </c>
      <c r="D1550" s="24">
        <f t="shared" si="74"/>
        <v>1.0007798146073377</v>
      </c>
      <c r="E1550" s="24">
        <f t="shared" si="75"/>
        <v>1.5953134896450909</v>
      </c>
    </row>
    <row r="1551" spans="1:5" ht="15" customHeight="1" x14ac:dyDescent="0.2">
      <c r="A1551" s="3">
        <f>'Stocks Returns'!A1547</f>
        <v>44461</v>
      </c>
      <c r="B1551" s="5">
        <f>SUMPRODUCT('Stocks Returns'!B1547:E1547,$H$10:$K$10)</f>
        <v>1.3659708426337442E-2</v>
      </c>
      <c r="C1551" s="5">
        <f t="shared" si="73"/>
        <v>-1.3659708426337442E-2</v>
      </c>
      <c r="D1551" s="24">
        <f t="shared" si="74"/>
        <v>1.0091309852641897</v>
      </c>
      <c r="E1551" s="24">
        <f t="shared" si="75"/>
        <v>1.6034981095066869</v>
      </c>
    </row>
    <row r="1552" spans="1:5" ht="15" customHeight="1" x14ac:dyDescent="0.2">
      <c r="A1552" s="3">
        <f>'Stocks Returns'!A1548</f>
        <v>44462</v>
      </c>
      <c r="B1552" s="5">
        <f>SUMPRODUCT('Stocks Returns'!B1548:E1548,$H$10:$K$10)</f>
        <v>2.4679170782972392E-2</v>
      </c>
      <c r="C1552" s="5">
        <f t="shared" si="73"/>
        <v>-2.4679170782972392E-2</v>
      </c>
      <c r="D1552" s="24">
        <f t="shared" si="74"/>
        <v>1.0164699471937084</v>
      </c>
      <c r="E1552" s="24">
        <f t="shared" si="75"/>
        <v>1.6104563350182084</v>
      </c>
    </row>
    <row r="1553" spans="1:5" ht="15" customHeight="1" x14ac:dyDescent="0.2">
      <c r="A1553" s="3">
        <f>'Stocks Returns'!A1549</f>
        <v>44463</v>
      </c>
      <c r="B1553" s="5">
        <f>SUMPRODUCT('Stocks Returns'!B1549:E1549,$H$10:$K$10)</f>
        <v>1.2606947035881369E-2</v>
      </c>
      <c r="C1553" s="5">
        <f t="shared" si="73"/>
        <v>-1.2606947035881369E-2</v>
      </c>
      <c r="D1553" s="24">
        <f t="shared" si="74"/>
        <v>1.0084298461781458</v>
      </c>
      <c r="E1553" s="24">
        <f t="shared" si="75"/>
        <v>1.6028218126877629</v>
      </c>
    </row>
    <row r="1554" spans="1:5" ht="15" customHeight="1" x14ac:dyDescent="0.2">
      <c r="A1554" s="3">
        <f>'Stocks Returns'!A1550</f>
        <v>44466</v>
      </c>
      <c r="B1554" s="5">
        <f>SUMPRODUCT('Stocks Returns'!B1550:E1550,$H$10:$K$10)</f>
        <v>-6.8679989049778966E-3</v>
      </c>
      <c r="C1554" s="5">
        <f t="shared" si="73"/>
        <v>6.8679989049778966E-3</v>
      </c>
      <c r="D1554" s="24">
        <f t="shared" si="74"/>
        <v>0.9954595321815336</v>
      </c>
      <c r="E1554" s="24">
        <f t="shared" si="75"/>
        <v>1.5899533170049973</v>
      </c>
    </row>
    <row r="1555" spans="1:5" ht="15" customHeight="1" x14ac:dyDescent="0.2">
      <c r="A1555" s="3">
        <f>'Stocks Returns'!A1551</f>
        <v>44467</v>
      </c>
      <c r="B1555" s="5">
        <f>SUMPRODUCT('Stocks Returns'!B1551:E1551,$H$10:$K$10)</f>
        <v>-2.1354428538078687E-2</v>
      </c>
      <c r="C1555" s="5">
        <f t="shared" si="73"/>
        <v>2.1354428538078687E-2</v>
      </c>
      <c r="D1555" s="24">
        <f t="shared" si="74"/>
        <v>0.98581157004588849</v>
      </c>
      <c r="E1555" s="24">
        <f t="shared" si="75"/>
        <v>1.5799476295526387</v>
      </c>
    </row>
    <row r="1556" spans="1:5" ht="15" customHeight="1" x14ac:dyDescent="0.2">
      <c r="A1556" s="3">
        <f>'Stocks Returns'!A1552</f>
        <v>44468</v>
      </c>
      <c r="B1556" s="5">
        <f>SUMPRODUCT('Stocks Returns'!B1552:E1552,$H$10:$K$10)</f>
        <v>9.5783707263078291E-6</v>
      </c>
      <c r="C1556" s="5">
        <f t="shared" si="73"/>
        <v>-9.5783707263078291E-6</v>
      </c>
      <c r="D1556" s="24">
        <f t="shared" si="74"/>
        <v>1.0000399986471527</v>
      </c>
      <c r="E1556" s="24">
        <f t="shared" si="75"/>
        <v>1.5945748873391195</v>
      </c>
    </row>
    <row r="1557" spans="1:5" ht="15" customHeight="1" x14ac:dyDescent="0.2">
      <c r="A1557" s="3">
        <f>'Stocks Returns'!A1553</f>
        <v>44469</v>
      </c>
      <c r="B1557" s="5">
        <f>SUMPRODUCT('Stocks Returns'!B1553:E1553,$H$10:$K$10)</f>
        <v>-1.4735303273762733E-2</v>
      </c>
      <c r="C1557" s="5">
        <f t="shared" si="73"/>
        <v>1.4735303273762733E-2</v>
      </c>
      <c r="D1557" s="24">
        <f t="shared" si="74"/>
        <v>0.9902199074719229</v>
      </c>
      <c r="E1557" s="24">
        <f t="shared" si="75"/>
        <v>1.5845647422969948</v>
      </c>
    </row>
    <row r="1558" spans="1:5" ht="15" customHeight="1" x14ac:dyDescent="0.2">
      <c r="A1558" s="3">
        <f>'Stocks Returns'!A1554</f>
        <v>44470</v>
      </c>
      <c r="B1558" s="5">
        <f>SUMPRODUCT('Stocks Returns'!B1554:E1554,$H$10:$K$10)</f>
        <v>2.9469551876434939E-2</v>
      </c>
      <c r="C1558" s="5">
        <f t="shared" si="73"/>
        <v>-2.9469551876434939E-2</v>
      </c>
      <c r="D1558" s="24">
        <f t="shared" si="74"/>
        <v>1.0196603410019545</v>
      </c>
      <c r="E1558" s="24">
        <f t="shared" si="75"/>
        <v>1.6134119844778381</v>
      </c>
    </row>
    <row r="1559" spans="1:5" ht="15" customHeight="1" x14ac:dyDescent="0.2">
      <c r="A1559" s="3">
        <f>'Stocks Returns'!A1555</f>
        <v>44473</v>
      </c>
      <c r="B1559" s="5">
        <f>SUMPRODUCT('Stocks Returns'!B1555:E1555,$H$10:$K$10)</f>
        <v>-2.6808972104636015E-2</v>
      </c>
      <c r="C1559" s="5">
        <f t="shared" si="73"/>
        <v>2.6808972104636015E-2</v>
      </c>
      <c r="D1559" s="24">
        <f t="shared" si="74"/>
        <v>0.98217884403056133</v>
      </c>
      <c r="E1559" s="24">
        <f t="shared" si="75"/>
        <v>1.576086050707411</v>
      </c>
    </row>
    <row r="1560" spans="1:5" ht="15" customHeight="1" x14ac:dyDescent="0.2">
      <c r="A1560" s="3">
        <f>'Stocks Returns'!A1556</f>
        <v>44474</v>
      </c>
      <c r="B1560" s="5">
        <f>SUMPRODUCT('Stocks Returns'!B1556:E1556,$H$10:$K$10)</f>
        <v>-5.0574788916975125E-4</v>
      </c>
      <c r="C1560" s="5">
        <f t="shared" si="73"/>
        <v>5.0574788916975125E-4</v>
      </c>
      <c r="D1560" s="24">
        <f t="shared" si="74"/>
        <v>0.99969679135806189</v>
      </c>
      <c r="E1560" s="24">
        <f t="shared" si="75"/>
        <v>1.5942314994161002</v>
      </c>
    </row>
    <row r="1561" spans="1:5" ht="15" customHeight="1" x14ac:dyDescent="0.2">
      <c r="A1561" s="3">
        <f>'Stocks Returns'!A1557</f>
        <v>44475</v>
      </c>
      <c r="B1561" s="5">
        <f>SUMPRODUCT('Stocks Returns'!B1557:E1557,$H$10:$K$10)</f>
        <v>8.4182719194420795E-3</v>
      </c>
      <c r="C1561" s="5">
        <f t="shared" si="73"/>
        <v>-8.4182719194420795E-3</v>
      </c>
      <c r="D1561" s="24">
        <f t="shared" si="74"/>
        <v>1.0056401885505972</v>
      </c>
      <c r="E1561" s="24">
        <f t="shared" si="75"/>
        <v>1.6001112173429473</v>
      </c>
    </row>
    <row r="1562" spans="1:5" ht="15" customHeight="1" x14ac:dyDescent="0.2">
      <c r="A1562" s="3">
        <f>'Stocks Returns'!A1558</f>
        <v>44476</v>
      </c>
      <c r="B1562" s="5">
        <f>SUMPRODUCT('Stocks Returns'!B1558:E1558,$H$10:$K$10)</f>
        <v>1.6840292971983865E-2</v>
      </c>
      <c r="C1562" s="5">
        <f t="shared" si="73"/>
        <v>-1.6840292971983865E-2</v>
      </c>
      <c r="D1562" s="24">
        <f t="shared" si="74"/>
        <v>1.0112492545715901</v>
      </c>
      <c r="E1562" s="24">
        <f t="shared" si="75"/>
        <v>1.6055291505320683</v>
      </c>
    </row>
    <row r="1563" spans="1:5" ht="15" customHeight="1" x14ac:dyDescent="0.2">
      <c r="A1563" s="3">
        <f>'Stocks Returns'!A1559</f>
        <v>44477</v>
      </c>
      <c r="B1563" s="5">
        <f>SUMPRODUCT('Stocks Returns'!B1559:E1559,$H$10:$K$10)</f>
        <v>-3.7570528551385011E-3</v>
      </c>
      <c r="C1563" s="5">
        <f t="shared" si="73"/>
        <v>3.7570528551385011E-3</v>
      </c>
      <c r="D1563" s="24">
        <f t="shared" si="74"/>
        <v>0.99753142225072666</v>
      </c>
      <c r="E1563" s="24">
        <f t="shared" si="75"/>
        <v>1.5920541464323605</v>
      </c>
    </row>
    <row r="1564" spans="1:5" ht="15" customHeight="1" x14ac:dyDescent="0.2">
      <c r="A1564" s="3">
        <f>'Stocks Returns'!A1560</f>
        <v>44480</v>
      </c>
      <c r="B1564" s="5">
        <f>SUMPRODUCT('Stocks Returns'!B1560:E1560,$H$10:$K$10)</f>
        <v>-2.1482159994788398E-2</v>
      </c>
      <c r="C1564" s="5">
        <f t="shared" si="73"/>
        <v>2.1482159994788398E-2</v>
      </c>
      <c r="D1564" s="24">
        <f t="shared" si="74"/>
        <v>0.98572650089571978</v>
      </c>
      <c r="E1564" s="24">
        <f t="shared" si="75"/>
        <v>1.5798577864184595</v>
      </c>
    </row>
    <row r="1565" spans="1:5" ht="15" customHeight="1" x14ac:dyDescent="0.2">
      <c r="A1565" s="3">
        <f>'Stocks Returns'!A1561</f>
        <v>44481</v>
      </c>
      <c r="B1565" s="5">
        <f>SUMPRODUCT('Stocks Returns'!B1561:E1561,$H$10:$K$10)</f>
        <v>-6.7277308107327669E-3</v>
      </c>
      <c r="C1565" s="5">
        <f t="shared" si="73"/>
        <v>6.7277308107327669E-3</v>
      </c>
      <c r="D1565" s="24">
        <f t="shared" si="74"/>
        <v>0.99555295073230088</v>
      </c>
      <c r="E1565" s="24">
        <f t="shared" si="75"/>
        <v>1.5900484072256074</v>
      </c>
    </row>
    <row r="1566" spans="1:5" ht="15" customHeight="1" x14ac:dyDescent="0.2">
      <c r="A1566" s="3">
        <f>'Stocks Returns'!A1562</f>
        <v>44482</v>
      </c>
      <c r="B1566" s="5">
        <f>SUMPRODUCT('Stocks Returns'!B1562:E1562,$H$10:$K$10)</f>
        <v>-6.6274287900569091E-3</v>
      </c>
      <c r="C1566" s="5">
        <f t="shared" si="73"/>
        <v>6.6274287900569091E-3</v>
      </c>
      <c r="D1566" s="24">
        <f t="shared" si="74"/>
        <v>0.99561975187807095</v>
      </c>
      <c r="E1566" s="24">
        <f t="shared" si="75"/>
        <v>1.5901163825229649</v>
      </c>
    </row>
    <row r="1567" spans="1:5" ht="15" customHeight="1" x14ac:dyDescent="0.2">
      <c r="A1567" s="3">
        <f>'Stocks Returns'!A1563</f>
        <v>44483</v>
      </c>
      <c r="B1567" s="5">
        <f>SUMPRODUCT('Stocks Returns'!B1563:E1563,$H$10:$K$10)</f>
        <v>1.4755725320605173E-2</v>
      </c>
      <c r="C1567" s="5">
        <f t="shared" si="73"/>
        <v>-1.4755725320605173E-2</v>
      </c>
      <c r="D1567" s="24">
        <f t="shared" si="74"/>
        <v>1.0098609325157719</v>
      </c>
      <c r="E1567" s="24">
        <f t="shared" si="75"/>
        <v>1.6042000661448044</v>
      </c>
    </row>
    <row r="1568" spans="1:5" ht="15" customHeight="1" x14ac:dyDescent="0.2">
      <c r="A1568" s="3">
        <f>'Stocks Returns'!A1564</f>
        <v>44484</v>
      </c>
      <c r="B1568" s="5">
        <f>SUMPRODUCT('Stocks Returns'!B1564:E1564,$H$10:$K$10)</f>
        <v>2.2994759554661206E-2</v>
      </c>
      <c r="C1568" s="5">
        <f t="shared" si="73"/>
        <v>-2.2994759554661206E-2</v>
      </c>
      <c r="D1568" s="24">
        <f t="shared" si="74"/>
        <v>1.0153481293156532</v>
      </c>
      <c r="E1568" s="24">
        <f t="shared" si="75"/>
        <v>1.6094070485199121</v>
      </c>
    </row>
    <row r="1569" spans="1:5" ht="15" customHeight="1" x14ac:dyDescent="0.2">
      <c r="A1569" s="3">
        <f>'Stocks Returns'!A1565</f>
        <v>44487</v>
      </c>
      <c r="B1569" s="5">
        <f>SUMPRODUCT('Stocks Returns'!B1565:E1565,$H$10:$K$10)</f>
        <v>5.5250522015078411E-4</v>
      </c>
      <c r="C1569" s="5">
        <f t="shared" si="73"/>
        <v>-5.5250522015078411E-4</v>
      </c>
      <c r="D1569" s="24">
        <f t="shared" si="74"/>
        <v>1.0004015879288692</v>
      </c>
      <c r="E1569" s="24">
        <f t="shared" si="75"/>
        <v>1.5949361571886111</v>
      </c>
    </row>
    <row r="1570" spans="1:5" ht="15" customHeight="1" x14ac:dyDescent="0.2">
      <c r="A1570" s="3">
        <f>'Stocks Returns'!A1566</f>
        <v>44488</v>
      </c>
      <c r="B1570" s="5">
        <f>SUMPRODUCT('Stocks Returns'!B1566:E1566,$H$10:$K$10)</f>
        <v>1.2656515798452964E-2</v>
      </c>
      <c r="C1570" s="5">
        <f t="shared" si="73"/>
        <v>-1.2656515798452964E-2</v>
      </c>
      <c r="D1570" s="24">
        <f t="shared" si="74"/>
        <v>1.0084628589740186</v>
      </c>
      <c r="E1570" s="24">
        <f t="shared" si="75"/>
        <v>1.6028537006801711</v>
      </c>
    </row>
    <row r="1571" spans="1:5" ht="15" customHeight="1" x14ac:dyDescent="0.2">
      <c r="A1571" s="3">
        <f>'Stocks Returns'!A1567</f>
        <v>44489</v>
      </c>
      <c r="B1571" s="5">
        <f>SUMPRODUCT('Stocks Returns'!B1567:E1567,$H$10:$K$10)</f>
        <v>-7.7756716151582243E-3</v>
      </c>
      <c r="C1571" s="5">
        <f t="shared" si="73"/>
        <v>7.7756716151582243E-3</v>
      </c>
      <c r="D1571" s="24">
        <f t="shared" si="74"/>
        <v>0.99485502215655353</v>
      </c>
      <c r="E1571" s="24">
        <f t="shared" si="75"/>
        <v>1.5893371537462149</v>
      </c>
    </row>
    <row r="1572" spans="1:5" ht="15" customHeight="1" x14ac:dyDescent="0.2">
      <c r="A1572" s="3">
        <f>'Stocks Returns'!A1568</f>
        <v>44490</v>
      </c>
      <c r="B1572" s="5">
        <f>SUMPRODUCT('Stocks Returns'!B1568:E1568,$H$10:$K$10)</f>
        <v>-2.4829567377742815E-3</v>
      </c>
      <c r="C1572" s="5">
        <f t="shared" si="73"/>
        <v>2.4829567377742815E-3</v>
      </c>
      <c r="D1572" s="24">
        <f t="shared" si="74"/>
        <v>0.99837997026489123</v>
      </c>
      <c r="E1572" s="24">
        <f t="shared" si="75"/>
        <v>1.5929096188301721</v>
      </c>
    </row>
    <row r="1573" spans="1:5" ht="15" customHeight="1" x14ac:dyDescent="0.2">
      <c r="A1573" s="3">
        <f>'Stocks Returns'!A1569</f>
        <v>44491</v>
      </c>
      <c r="B1573" s="5">
        <f>SUMPRODUCT('Stocks Returns'!B1569:E1569,$H$10:$K$10)</f>
        <v>2.3619592200642111E-3</v>
      </c>
      <c r="C1573" s="5">
        <f t="shared" si="73"/>
        <v>-2.3619592200642111E-3</v>
      </c>
      <c r="D1573" s="24">
        <f t="shared" si="74"/>
        <v>1.0016066842928117</v>
      </c>
      <c r="E1573" s="24">
        <f t="shared" si="75"/>
        <v>1.5961364077829858</v>
      </c>
    </row>
    <row r="1574" spans="1:5" ht="15" customHeight="1" x14ac:dyDescent="0.2">
      <c r="A1574" s="3">
        <f>'Stocks Returns'!A1570</f>
        <v>44494</v>
      </c>
      <c r="B1574" s="5">
        <f>SUMPRODUCT('Stocks Returns'!B1570:E1570,$H$10:$K$10)</f>
        <v>1.1009321592719997E-2</v>
      </c>
      <c r="C1574" s="5">
        <f t="shared" si="73"/>
        <v>-1.1009321592719997E-2</v>
      </c>
      <c r="D1574" s="24">
        <f t="shared" si="74"/>
        <v>1.0073658276330004</v>
      </c>
      <c r="E1574" s="24">
        <f t="shared" si="75"/>
        <v>1.601791674647755</v>
      </c>
    </row>
    <row r="1575" spans="1:5" ht="15" customHeight="1" x14ac:dyDescent="0.2">
      <c r="A1575" s="3">
        <f>'Stocks Returns'!A1571</f>
        <v>44495</v>
      </c>
      <c r="B1575" s="5">
        <f>SUMPRODUCT('Stocks Returns'!B1571:E1571,$H$10:$K$10)</f>
        <v>-1.1102527003125908E-2</v>
      </c>
      <c r="C1575" s="5">
        <f t="shared" si="73"/>
        <v>1.1102527003125908E-2</v>
      </c>
      <c r="D1575" s="24">
        <f t="shared" si="74"/>
        <v>0.99263933646816704</v>
      </c>
      <c r="E1575" s="24">
        <f t="shared" si="75"/>
        <v>1.5870664000994037</v>
      </c>
    </row>
    <row r="1576" spans="1:5" ht="15" customHeight="1" x14ac:dyDescent="0.2">
      <c r="A1576" s="3">
        <f>'Stocks Returns'!A1572</f>
        <v>44496</v>
      </c>
      <c r="B1576" s="5">
        <f>SUMPRODUCT('Stocks Returns'!B1572:E1572,$H$10:$K$10)</f>
        <v>-6.2719852315471253E-2</v>
      </c>
      <c r="C1576" s="5">
        <f t="shared" si="73"/>
        <v>6.2719852315471253E-2</v>
      </c>
      <c r="D1576" s="24">
        <f t="shared" si="74"/>
        <v>0.9582621978101451</v>
      </c>
      <c r="E1576" s="24">
        <f t="shared" si="75"/>
        <v>1.5494085105879891</v>
      </c>
    </row>
    <row r="1577" spans="1:5" ht="15" customHeight="1" x14ac:dyDescent="0.2">
      <c r="A1577" s="3">
        <f>'Stocks Returns'!A1573</f>
        <v>44497</v>
      </c>
      <c r="B1577" s="5">
        <f>SUMPRODUCT('Stocks Returns'!B1573:E1573,$H$10:$K$10)</f>
        <v>-2.0273015045948722E-2</v>
      </c>
      <c r="C1577" s="5">
        <f t="shared" si="73"/>
        <v>2.0273015045948722E-2</v>
      </c>
      <c r="D1577" s="24">
        <f t="shared" si="74"/>
        <v>0.98653179143164704</v>
      </c>
      <c r="E1577" s="24">
        <f t="shared" si="75"/>
        <v>1.5807071410889726</v>
      </c>
    </row>
    <row r="1578" spans="1:5" ht="15" customHeight="1" x14ac:dyDescent="0.2">
      <c r="A1578" s="3">
        <f>'Stocks Returns'!A1574</f>
        <v>44498</v>
      </c>
      <c r="B1578" s="5">
        <f>SUMPRODUCT('Stocks Returns'!B1574:E1574,$H$10:$K$10)</f>
        <v>7.4138770172577154E-3</v>
      </c>
      <c r="C1578" s="5">
        <f t="shared" si="73"/>
        <v>-7.4138770172577154E-3</v>
      </c>
      <c r="D1578" s="24">
        <f t="shared" si="74"/>
        <v>1.0049712615457425</v>
      </c>
      <c r="E1578" s="24">
        <f t="shared" si="75"/>
        <v>1.5994565624953998</v>
      </c>
    </row>
    <row r="1579" spans="1:5" ht="15" customHeight="1" x14ac:dyDescent="0.2">
      <c r="A1579" s="3">
        <f>'Stocks Returns'!A1575</f>
        <v>44501</v>
      </c>
      <c r="B1579" s="5">
        <f>SUMPRODUCT('Stocks Returns'!B1575:E1575,$H$10:$K$10)</f>
        <v>7.7502779495973086E-3</v>
      </c>
      <c r="C1579" s="5">
        <f t="shared" si="73"/>
        <v>-7.7502779495973086E-3</v>
      </c>
      <c r="D1579" s="24">
        <f t="shared" si="74"/>
        <v>1.0051953045666806</v>
      </c>
      <c r="E1579" s="24">
        <f t="shared" si="75"/>
        <v>1.5996760268113392</v>
      </c>
    </row>
    <row r="1580" spans="1:5" ht="15" customHeight="1" x14ac:dyDescent="0.2">
      <c r="A1580" s="3">
        <f>'Stocks Returns'!A1576</f>
        <v>44502</v>
      </c>
      <c r="B1580" s="5">
        <f>SUMPRODUCT('Stocks Returns'!B1576:E1576,$H$10:$K$10)</f>
        <v>-1.0434089023679602E-2</v>
      </c>
      <c r="C1580" s="5">
        <f t="shared" si="73"/>
        <v>1.0434089023679602E-2</v>
      </c>
      <c r="D1580" s="24">
        <f t="shared" si="74"/>
        <v>0.99308451616247828</v>
      </c>
      <c r="E1580" s="24">
        <f t="shared" si="75"/>
        <v>1.5875242002130427</v>
      </c>
    </row>
    <row r="1581" spans="1:5" ht="15" customHeight="1" x14ac:dyDescent="0.2">
      <c r="A1581" s="3">
        <f>'Stocks Returns'!A1577</f>
        <v>44503</v>
      </c>
      <c r="B1581" s="5">
        <f>SUMPRODUCT('Stocks Returns'!B1577:E1577,$H$10:$K$10)</f>
        <v>-2.7001589000321341E-3</v>
      </c>
      <c r="C1581" s="5">
        <f t="shared" si="73"/>
        <v>2.7001589000321341E-3</v>
      </c>
      <c r="D1581" s="24">
        <f t="shared" si="74"/>
        <v>0.99823531362482754</v>
      </c>
      <c r="E1581" s="24">
        <f t="shared" si="75"/>
        <v>1.5927639846038484</v>
      </c>
    </row>
    <row r="1582" spans="1:5" ht="15" customHeight="1" x14ac:dyDescent="0.2">
      <c r="A1582" s="3">
        <f>'Stocks Returns'!A1578</f>
        <v>44504</v>
      </c>
      <c r="B1582" s="5">
        <f>SUMPRODUCT('Stocks Returns'!B1578:E1578,$H$10:$K$10)</f>
        <v>7.9608149717173646E-3</v>
      </c>
      <c r="C1582" s="5">
        <f t="shared" si="73"/>
        <v>-7.9608149717173646E-3</v>
      </c>
      <c r="D1582" s="24">
        <f t="shared" si="74"/>
        <v>1.0053355222234126</v>
      </c>
      <c r="E1582" s="24">
        <f t="shared" si="75"/>
        <v>1.599813275668186</v>
      </c>
    </row>
    <row r="1583" spans="1:5" ht="15" customHeight="1" x14ac:dyDescent="0.2">
      <c r="A1583" s="3">
        <f>'Stocks Returns'!A1579</f>
        <v>44505</v>
      </c>
      <c r="B1583" s="5">
        <f>SUMPRODUCT('Stocks Returns'!B1579:E1579,$H$10:$K$10)</f>
        <v>3.7332154570076083E-2</v>
      </c>
      <c r="C1583" s="5">
        <f t="shared" si="73"/>
        <v>-3.7332154570076083E-2</v>
      </c>
      <c r="D1583" s="24">
        <f t="shared" si="74"/>
        <v>1.0248968343959195</v>
      </c>
      <c r="E1583" s="24">
        <f t="shared" si="75"/>
        <v>1.6181712988733672</v>
      </c>
    </row>
    <row r="1584" spans="1:5" ht="15" customHeight="1" x14ac:dyDescent="0.2">
      <c r="A1584" s="3">
        <f>'Stocks Returns'!A1580</f>
        <v>44508</v>
      </c>
      <c r="B1584" s="5">
        <f>SUMPRODUCT('Stocks Returns'!B1580:E1580,$H$10:$K$10)</f>
        <v>1.2943854986985536E-2</v>
      </c>
      <c r="C1584" s="5">
        <f t="shared" si="73"/>
        <v>-1.2943854986985536E-2</v>
      </c>
      <c r="D1584" s="24">
        <f t="shared" si="74"/>
        <v>1.0086542268735812</v>
      </c>
      <c r="E1584" s="24">
        <f t="shared" si="75"/>
        <v>1.6030384609934765</v>
      </c>
    </row>
    <row r="1585" spans="1:5" ht="15" customHeight="1" x14ac:dyDescent="0.2">
      <c r="A1585" s="3">
        <f>'Stocks Returns'!A1581</f>
        <v>44509</v>
      </c>
      <c r="B1585" s="5">
        <f>SUMPRODUCT('Stocks Returns'!B1581:E1581,$H$10:$K$10)</f>
        <v>-2.9952944923473661E-2</v>
      </c>
      <c r="C1585" s="5">
        <f t="shared" si="73"/>
        <v>2.9952944923473661E-2</v>
      </c>
      <c r="D1585" s="24">
        <f t="shared" si="74"/>
        <v>0.98008495813321539</v>
      </c>
      <c r="E1585" s="24">
        <f t="shared" si="75"/>
        <v>1.5738370936602066</v>
      </c>
    </row>
    <row r="1586" spans="1:5" ht="15" customHeight="1" x14ac:dyDescent="0.2">
      <c r="A1586" s="3">
        <f>'Stocks Returns'!A1582</f>
        <v>44510</v>
      </c>
      <c r="B1586" s="5">
        <f>SUMPRODUCT('Stocks Returns'!B1582:E1582,$H$10:$K$10)</f>
        <v>5.7888607226941838E-3</v>
      </c>
      <c r="C1586" s="5">
        <f t="shared" si="73"/>
        <v>-5.7888607226941838E-3</v>
      </c>
      <c r="D1586" s="24">
        <f t="shared" si="74"/>
        <v>1.0038890006935632</v>
      </c>
      <c r="E1586" s="24">
        <f t="shared" si="75"/>
        <v>1.5983935654138766</v>
      </c>
    </row>
    <row r="1587" spans="1:5" ht="15" customHeight="1" x14ac:dyDescent="0.2">
      <c r="A1587" s="3">
        <f>'Stocks Returns'!A1583</f>
        <v>44511</v>
      </c>
      <c r="B1587" s="5">
        <f>SUMPRODUCT('Stocks Returns'!B1583:E1583,$H$10:$K$10)</f>
        <v>-1.6690196710001323E-2</v>
      </c>
      <c r="C1587" s="5">
        <f t="shared" si="73"/>
        <v>1.6690196710001323E-2</v>
      </c>
      <c r="D1587" s="24">
        <f t="shared" si="74"/>
        <v>0.98891794844338798</v>
      </c>
      <c r="E1587" s="24">
        <f t="shared" si="75"/>
        <v>1.5832090247597594</v>
      </c>
    </row>
    <row r="1588" spans="1:5" ht="15" customHeight="1" x14ac:dyDescent="0.2">
      <c r="A1588" s="3">
        <f>'Stocks Returns'!A1584</f>
        <v>44512</v>
      </c>
      <c r="B1588" s="5">
        <f>SUMPRODUCT('Stocks Returns'!B1584:E1584,$H$10:$K$10)</f>
        <v>6.6754095291598108E-3</v>
      </c>
      <c r="C1588" s="5">
        <f t="shared" si="73"/>
        <v>-6.6754095291598108E-3</v>
      </c>
      <c r="D1588" s="24">
        <f t="shared" si="74"/>
        <v>1.0044794421986694</v>
      </c>
      <c r="E1588" s="24">
        <f t="shared" si="75"/>
        <v>1.5989740832780768</v>
      </c>
    </row>
    <row r="1589" spans="1:5" ht="15" customHeight="1" x14ac:dyDescent="0.2">
      <c r="A1589" s="3">
        <f>'Stocks Returns'!A1585</f>
        <v>44515</v>
      </c>
      <c r="B1589" s="5">
        <f>SUMPRODUCT('Stocks Returns'!B1585:E1585,$H$10:$K$10)</f>
        <v>6.4421718182157883E-4</v>
      </c>
      <c r="C1589" s="5">
        <f t="shared" si="73"/>
        <v>-6.4421718182157883E-4</v>
      </c>
      <c r="D1589" s="24">
        <f t="shared" si="74"/>
        <v>1.0004626680953421</v>
      </c>
      <c r="E1589" s="24">
        <f t="shared" si="75"/>
        <v>1.594997131731573</v>
      </c>
    </row>
    <row r="1590" spans="1:5" ht="15" customHeight="1" x14ac:dyDescent="0.2">
      <c r="A1590" s="3">
        <f>'Stocks Returns'!A1586</f>
        <v>44516</v>
      </c>
      <c r="B1590" s="5">
        <f>SUMPRODUCT('Stocks Returns'!B1586:E1586,$H$10:$K$10)</f>
        <v>1.3443001355567452E-2</v>
      </c>
      <c r="C1590" s="5">
        <f t="shared" si="73"/>
        <v>-1.3443001355567452E-2</v>
      </c>
      <c r="D1590" s="24">
        <f t="shared" si="74"/>
        <v>1.0089866583550569</v>
      </c>
      <c r="E1590" s="24">
        <f t="shared" si="75"/>
        <v>1.6033590598725997</v>
      </c>
    </row>
    <row r="1591" spans="1:5" ht="15" customHeight="1" x14ac:dyDescent="0.2">
      <c r="A1591" s="3">
        <f>'Stocks Returns'!A1587</f>
        <v>44517</v>
      </c>
      <c r="B1591" s="5">
        <f>SUMPRODUCT('Stocks Returns'!B1587:E1587,$H$10:$K$10)</f>
        <v>-4.3089487216963297E-2</v>
      </c>
      <c r="C1591" s="5">
        <f t="shared" si="73"/>
        <v>4.3089487216963297E-2</v>
      </c>
      <c r="D1591" s="24">
        <f t="shared" si="74"/>
        <v>0.97133602096575133</v>
      </c>
      <c r="E1591" s="24">
        <f t="shared" si="75"/>
        <v>1.5642587589120915</v>
      </c>
    </row>
    <row r="1592" spans="1:5" ht="15" customHeight="1" x14ac:dyDescent="0.2">
      <c r="A1592" s="3">
        <f>'Stocks Returns'!A1588</f>
        <v>44518</v>
      </c>
      <c r="B1592" s="5">
        <f>SUMPRODUCT('Stocks Returns'!B1588:E1588,$H$10:$K$10)</f>
        <v>-6.639749283037239E-3</v>
      </c>
      <c r="C1592" s="5">
        <f t="shared" si="73"/>
        <v>6.639749283037239E-3</v>
      </c>
      <c r="D1592" s="24">
        <f t="shared" si="74"/>
        <v>0.99561154642974614</v>
      </c>
      <c r="E1592" s="24">
        <f t="shared" si="75"/>
        <v>1.5901080338021272</v>
      </c>
    </row>
    <row r="1593" spans="1:5" ht="15" customHeight="1" x14ac:dyDescent="0.2">
      <c r="A1593" s="3">
        <f>'Stocks Returns'!A1589</f>
        <v>44519</v>
      </c>
      <c r="B1593" s="5">
        <f>SUMPRODUCT('Stocks Returns'!B1589:E1589,$H$10:$K$10)</f>
        <v>-1.1553578824338259E-2</v>
      </c>
      <c r="C1593" s="5">
        <f t="shared" si="73"/>
        <v>1.1553578824338259E-2</v>
      </c>
      <c r="D1593" s="24">
        <f t="shared" si="74"/>
        <v>0.99233893595523959</v>
      </c>
      <c r="E1593" s="24">
        <f t="shared" si="75"/>
        <v>1.5867570420933017</v>
      </c>
    </row>
    <row r="1594" spans="1:5" ht="15" customHeight="1" x14ac:dyDescent="0.2">
      <c r="A1594" s="3">
        <f>'Stocks Returns'!A1590</f>
        <v>44522</v>
      </c>
      <c r="B1594" s="5">
        <f>SUMPRODUCT('Stocks Returns'!B1590:E1590,$H$10:$K$10)</f>
        <v>-2.2865280125373217E-2</v>
      </c>
      <c r="C1594" s="5">
        <f t="shared" si="73"/>
        <v>2.2865280125373217E-2</v>
      </c>
      <c r="D1594" s="24">
        <f t="shared" si="74"/>
        <v>0.98480534288875032</v>
      </c>
      <c r="E1594" s="24">
        <f t="shared" si="75"/>
        <v>1.5788831337057472</v>
      </c>
    </row>
    <row r="1595" spans="1:5" ht="15" customHeight="1" x14ac:dyDescent="0.2">
      <c r="A1595" s="3">
        <f>'Stocks Returns'!A1591</f>
        <v>44523</v>
      </c>
      <c r="B1595" s="5">
        <f>SUMPRODUCT('Stocks Returns'!B1591:E1591,$H$10:$K$10)</f>
        <v>1.3922470304853808E-2</v>
      </c>
      <c r="C1595" s="5">
        <f t="shared" si="73"/>
        <v>-1.3922470304853808E-2</v>
      </c>
      <c r="D1595" s="24">
        <f t="shared" si="74"/>
        <v>1.0093059846752814</v>
      </c>
      <c r="E1595" s="24">
        <f t="shared" si="75"/>
        <v>1.6036665962926464</v>
      </c>
    </row>
    <row r="1596" spans="1:5" ht="15" customHeight="1" x14ac:dyDescent="0.2">
      <c r="A1596" s="3">
        <f>'Stocks Returns'!A1592</f>
        <v>44524</v>
      </c>
      <c r="B1596" s="5">
        <f>SUMPRODUCT('Stocks Returns'!B1592:E1592,$H$10:$K$10)</f>
        <v>2.1806988792061315E-2</v>
      </c>
      <c r="C1596" s="5">
        <f t="shared" si="73"/>
        <v>-2.1806988792061315E-2</v>
      </c>
      <c r="D1596" s="24">
        <f t="shared" si="74"/>
        <v>1.0145570739877616</v>
      </c>
      <c r="E1596" s="24">
        <f t="shared" si="75"/>
        <v>1.60866401828062</v>
      </c>
    </row>
    <row r="1597" spans="1:5" ht="15" customHeight="1" x14ac:dyDescent="0.2">
      <c r="A1597" s="3">
        <f>'Stocks Returns'!A1593</f>
        <v>44525</v>
      </c>
      <c r="B1597" s="5">
        <f>SUMPRODUCT('Stocks Returns'!B1593:E1593,$H$10:$K$10)</f>
        <v>0</v>
      </c>
      <c r="C1597" s="5">
        <f t="shared" si="73"/>
        <v>0</v>
      </c>
      <c r="D1597" s="24">
        <f t="shared" si="74"/>
        <v>1.000033619452249</v>
      </c>
      <c r="E1597" s="24">
        <f t="shared" si="75"/>
        <v>1.5945685090834987</v>
      </c>
    </row>
    <row r="1598" spans="1:5" ht="15" customHeight="1" x14ac:dyDescent="0.2">
      <c r="A1598" s="3">
        <f>'Stocks Returns'!A1594</f>
        <v>44526</v>
      </c>
      <c r="B1598" s="5">
        <f>SUMPRODUCT('Stocks Returns'!B1594:E1594,$H$10:$K$10)</f>
        <v>-2.9911888873423161E-2</v>
      </c>
      <c r="C1598" s="5">
        <f t="shared" si="73"/>
        <v>2.9911888873423161E-2</v>
      </c>
      <c r="D1598" s="24">
        <f t="shared" si="74"/>
        <v>0.98011230146254902</v>
      </c>
      <c r="E1598" s="24">
        <f t="shared" si="75"/>
        <v>1.5738665707383817</v>
      </c>
    </row>
    <row r="1599" spans="1:5" ht="15" customHeight="1" x14ac:dyDescent="0.2">
      <c r="A1599" s="3">
        <f>'Stocks Returns'!A1595</f>
        <v>44529</v>
      </c>
      <c r="B1599" s="5">
        <f>SUMPRODUCT('Stocks Returns'!B1595:E1595,$H$10:$K$10)</f>
        <v>1.0175757848282403E-3</v>
      </c>
      <c r="C1599" s="5">
        <f t="shared" si="73"/>
        <v>-1.0175757848282403E-3</v>
      </c>
      <c r="D1599" s="24">
        <f t="shared" si="74"/>
        <v>1.0007113249249444</v>
      </c>
      <c r="E1599" s="24">
        <f t="shared" si="75"/>
        <v>1.5952452043704846</v>
      </c>
    </row>
    <row r="1600" spans="1:5" ht="15" customHeight="1" x14ac:dyDescent="0.2">
      <c r="A1600" s="3">
        <f>'Stocks Returns'!A1596</f>
        <v>44530</v>
      </c>
      <c r="B1600" s="5">
        <f>SUMPRODUCT('Stocks Returns'!B1596:E1596,$H$10:$K$10)</f>
        <v>-1.2663842100303139E-2</v>
      </c>
      <c r="C1600" s="5">
        <f t="shared" si="73"/>
        <v>1.2663842100303139E-2</v>
      </c>
      <c r="D1600" s="24">
        <f t="shared" si="74"/>
        <v>0.99159950061344704</v>
      </c>
      <c r="E1600" s="24">
        <f t="shared" si="75"/>
        <v>1.5859940440046281</v>
      </c>
    </row>
    <row r="1601" spans="1:5" ht="15" customHeight="1" x14ac:dyDescent="0.2">
      <c r="A1601" s="3">
        <f>'Stocks Returns'!A1597</f>
        <v>44531</v>
      </c>
      <c r="B1601" s="5">
        <f>SUMPRODUCT('Stocks Returns'!B1597:E1597,$H$10:$K$10)</f>
        <v>-1.4601227740928532E-2</v>
      </c>
      <c r="C1601" s="5">
        <f t="shared" si="73"/>
        <v>1.4601227740928532E-2</v>
      </c>
      <c r="D1601" s="24">
        <f t="shared" si="74"/>
        <v>0.99030920177679049</v>
      </c>
      <c r="E1601" s="24">
        <f t="shared" si="75"/>
        <v>1.584657480171012</v>
      </c>
    </row>
    <row r="1602" spans="1:5" ht="15" customHeight="1" x14ac:dyDescent="0.2">
      <c r="A1602" s="3">
        <f>'Stocks Returns'!A1598</f>
        <v>44532</v>
      </c>
      <c r="B1602" s="5">
        <f>SUMPRODUCT('Stocks Returns'!B1598:E1598,$H$10:$K$10)</f>
        <v>3.6861081090792197E-2</v>
      </c>
      <c r="C1602" s="5">
        <f t="shared" si="73"/>
        <v>-3.6861081090792197E-2</v>
      </c>
      <c r="D1602" s="24">
        <f t="shared" si="74"/>
        <v>1.0245830994587166</v>
      </c>
      <c r="E1602" s="24">
        <f t="shared" si="75"/>
        <v>1.617889386281544</v>
      </c>
    </row>
    <row r="1603" spans="1:5" ht="15" customHeight="1" x14ac:dyDescent="0.2">
      <c r="A1603" s="3">
        <f>'Stocks Returns'!A1599</f>
        <v>44533</v>
      </c>
      <c r="B1603" s="5">
        <f>SUMPRODUCT('Stocks Returns'!B1599:E1599,$H$10:$K$10)</f>
        <v>-7.0634140667649474E-3</v>
      </c>
      <c r="C1603" s="5">
        <f t="shared" si="73"/>
        <v>7.0634140667649474E-3</v>
      </c>
      <c r="D1603" s="24">
        <f t="shared" si="74"/>
        <v>0.99532938568378349</v>
      </c>
      <c r="E1603" s="24">
        <f t="shared" si="75"/>
        <v>1.5898207839483687</v>
      </c>
    </row>
    <row r="1604" spans="1:5" ht="15" customHeight="1" x14ac:dyDescent="0.2">
      <c r="A1604" s="3">
        <f>'Stocks Returns'!A1600</f>
        <v>44536</v>
      </c>
      <c r="B1604" s="5">
        <f>SUMPRODUCT('Stocks Returns'!B1600:E1600,$H$10:$K$10)</f>
        <v>2.6192729693803839E-2</v>
      </c>
      <c r="C1604" s="5">
        <f t="shared" si="73"/>
        <v>-2.6192729693803839E-2</v>
      </c>
      <c r="D1604" s="24">
        <f t="shared" si="74"/>
        <v>1.0174779774283222</v>
      </c>
      <c r="E1604" s="24">
        <f t="shared" si="75"/>
        <v>1.6113947545086897</v>
      </c>
    </row>
    <row r="1605" spans="1:5" ht="15" customHeight="1" x14ac:dyDescent="0.2">
      <c r="A1605" s="3">
        <f>'Stocks Returns'!A1601</f>
        <v>44537</v>
      </c>
      <c r="B1605" s="5">
        <f>SUMPRODUCT('Stocks Returns'!B1601:E1601,$H$10:$K$10)</f>
        <v>2.7766190164375551E-2</v>
      </c>
      <c r="C1605" s="5">
        <f t="shared" si="73"/>
        <v>-2.7766190164375551E-2</v>
      </c>
      <c r="D1605" s="24">
        <f t="shared" si="74"/>
        <v>1.018525902101723</v>
      </c>
      <c r="E1605" s="24">
        <f t="shared" si="75"/>
        <v>1.6123658522877977</v>
      </c>
    </row>
    <row r="1606" spans="1:5" ht="15" customHeight="1" x14ac:dyDescent="0.2">
      <c r="A1606" s="3">
        <f>'Stocks Returns'!A1602</f>
        <v>44538</v>
      </c>
      <c r="B1606" s="5">
        <f>SUMPRODUCT('Stocks Returns'!B1602:E1602,$H$10:$K$10)</f>
        <v>4.5405458938614102E-3</v>
      </c>
      <c r="C1606" s="5">
        <f t="shared" ref="C1606:C1669" si="76">-B1606</f>
        <v>-4.5405458938614102E-3</v>
      </c>
      <c r="D1606" s="24">
        <f t="shared" ref="D1606:D1669" si="77">1+$H$13+$H$19*(B1606-$H$13)</f>
        <v>1.0030576230175605</v>
      </c>
      <c r="E1606" s="24">
        <f t="shared" ref="E1606:E1669" si="78">$H$22*D1606-$H$23*D1606^2-LN(1+$H$24*EXP(1-D1606^3))</f>
        <v>1.5975737786417932</v>
      </c>
    </row>
    <row r="1607" spans="1:5" ht="15" customHeight="1" x14ac:dyDescent="0.2">
      <c r="A1607" s="3">
        <f>'Stocks Returns'!A1603</f>
        <v>44539</v>
      </c>
      <c r="B1607" s="5">
        <f>SUMPRODUCT('Stocks Returns'!B1603:E1603,$H$10:$K$10)</f>
        <v>8.9425434084685895E-3</v>
      </c>
      <c r="C1607" s="5">
        <f t="shared" si="76"/>
        <v>-8.9425434084685895E-3</v>
      </c>
      <c r="D1607" s="24">
        <f t="shared" si="77"/>
        <v>1.005989353362289</v>
      </c>
      <c r="E1607" s="24">
        <f t="shared" si="78"/>
        <v>1.6004522135519312</v>
      </c>
    </row>
    <row r="1608" spans="1:5" ht="15" customHeight="1" x14ac:dyDescent="0.2">
      <c r="A1608" s="3">
        <f>'Stocks Returns'!A1604</f>
        <v>44540</v>
      </c>
      <c r="B1608" s="5">
        <f>SUMPRODUCT('Stocks Returns'!B1604:E1604,$H$10:$K$10)</f>
        <v>9.0243100400525227E-3</v>
      </c>
      <c r="C1608" s="5">
        <f t="shared" si="76"/>
        <v>-9.0243100400525227E-3</v>
      </c>
      <c r="D1608" s="24">
        <f t="shared" si="77"/>
        <v>1.0060438099389239</v>
      </c>
      <c r="E1608" s="24">
        <f t="shared" si="78"/>
        <v>1.6005053516543446</v>
      </c>
    </row>
    <row r="1609" spans="1:5" ht="15" customHeight="1" x14ac:dyDescent="0.2">
      <c r="A1609" s="3">
        <f>'Stocks Returns'!A1605</f>
        <v>44543</v>
      </c>
      <c r="B1609" s="5">
        <f>SUMPRODUCT('Stocks Returns'!B1605:E1605,$H$10:$K$10)</f>
        <v>-1.2637270309992241E-2</v>
      </c>
      <c r="C1609" s="5">
        <f t="shared" si="76"/>
        <v>1.2637270309992241E-2</v>
      </c>
      <c r="D1609" s="24">
        <f t="shared" si="77"/>
        <v>0.99161719742579402</v>
      </c>
      <c r="E1609" s="24">
        <f t="shared" si="78"/>
        <v>1.5860123298720845</v>
      </c>
    </row>
    <row r="1610" spans="1:5" ht="15" customHeight="1" x14ac:dyDescent="0.2">
      <c r="A1610" s="3">
        <f>'Stocks Returns'!A1606</f>
        <v>44544</v>
      </c>
      <c r="B1610" s="5">
        <f>SUMPRODUCT('Stocks Returns'!B1606:E1606,$H$10:$K$10)</f>
        <v>-4.7006656576155659E-3</v>
      </c>
      <c r="C1610" s="5">
        <f t="shared" si="76"/>
        <v>4.7006656576155659E-3</v>
      </c>
      <c r="D1610" s="24">
        <f t="shared" si="77"/>
        <v>0.99690297612427692</v>
      </c>
      <c r="E1610" s="24">
        <f t="shared" si="78"/>
        <v>1.5914187244706448</v>
      </c>
    </row>
    <row r="1611" spans="1:5" ht="15" customHeight="1" x14ac:dyDescent="0.2">
      <c r="A1611" s="3">
        <f>'Stocks Returns'!A1607</f>
        <v>44545</v>
      </c>
      <c r="B1611" s="5">
        <f>SUMPRODUCT('Stocks Returns'!B1607:E1607,$H$10:$K$10)</f>
        <v>1.4313860658295303E-2</v>
      </c>
      <c r="C1611" s="5">
        <f t="shared" si="76"/>
        <v>-1.4313860658295303E-2</v>
      </c>
      <c r="D1611" s="24">
        <f t="shared" si="77"/>
        <v>1.0095666506506735</v>
      </c>
      <c r="E1611" s="24">
        <f t="shared" si="78"/>
        <v>1.6039173301609844</v>
      </c>
    </row>
    <row r="1612" spans="1:5" ht="15" customHeight="1" x14ac:dyDescent="0.2">
      <c r="A1612" s="3">
        <f>'Stocks Returns'!A1608</f>
        <v>44546</v>
      </c>
      <c r="B1612" s="5">
        <f>SUMPRODUCT('Stocks Returns'!B1608:E1608,$H$10:$K$10)</f>
        <v>3.4213161641664233E-3</v>
      </c>
      <c r="C1612" s="5">
        <f t="shared" si="76"/>
        <v>-3.4213161641664233E-3</v>
      </c>
      <c r="D1612" s="24">
        <f t="shared" si="77"/>
        <v>1.0023122160175837</v>
      </c>
      <c r="E1612" s="24">
        <f t="shared" si="78"/>
        <v>1.5968363987292464</v>
      </c>
    </row>
    <row r="1613" spans="1:5" ht="15" customHeight="1" x14ac:dyDescent="0.2">
      <c r="A1613" s="3">
        <f>'Stocks Returns'!A1609</f>
        <v>44547</v>
      </c>
      <c r="B1613" s="5">
        <f>SUMPRODUCT('Stocks Returns'!B1609:E1609,$H$10:$K$10)</f>
        <v>-1.0370996159473723E-2</v>
      </c>
      <c r="C1613" s="5">
        <f t="shared" si="76"/>
        <v>1.0370996159473723E-2</v>
      </c>
      <c r="D1613" s="24">
        <f t="shared" si="77"/>
        <v>0.99312653601003942</v>
      </c>
      <c r="E1613" s="24">
        <f t="shared" si="78"/>
        <v>1.5875673709137217</v>
      </c>
    </row>
    <row r="1614" spans="1:5" ht="15" customHeight="1" x14ac:dyDescent="0.2">
      <c r="A1614" s="3">
        <f>'Stocks Returns'!A1610</f>
        <v>44550</v>
      </c>
      <c r="B1614" s="5">
        <f>SUMPRODUCT('Stocks Returns'!B1610:E1610,$H$10:$K$10)</f>
        <v>-1.5602737186165018E-2</v>
      </c>
      <c r="C1614" s="5">
        <f t="shared" si="76"/>
        <v>1.5602737186165018E-2</v>
      </c>
      <c r="D1614" s="24">
        <f t="shared" si="77"/>
        <v>0.98964219648626295</v>
      </c>
      <c r="E1614" s="24">
        <f t="shared" si="78"/>
        <v>1.5839639968646706</v>
      </c>
    </row>
    <row r="1615" spans="1:5" ht="15" customHeight="1" x14ac:dyDescent="0.2">
      <c r="A1615" s="3">
        <f>'Stocks Returns'!A1611</f>
        <v>44551</v>
      </c>
      <c r="B1615" s="5">
        <f>SUMPRODUCT('Stocks Returns'!B1611:E1611,$H$10:$K$10)</f>
        <v>3.1986382792242883E-2</v>
      </c>
      <c r="C1615" s="5">
        <f t="shared" si="76"/>
        <v>-3.1986382792242883E-2</v>
      </c>
      <c r="D1615" s="24">
        <f t="shared" si="77"/>
        <v>1.0213365503918828</v>
      </c>
      <c r="E1615" s="24">
        <f t="shared" si="78"/>
        <v>1.6149479143202972</v>
      </c>
    </row>
    <row r="1616" spans="1:5" ht="15" customHeight="1" x14ac:dyDescent="0.2">
      <c r="A1616" s="3">
        <f>'Stocks Returns'!A1612</f>
        <v>44552</v>
      </c>
      <c r="B1616" s="5">
        <f>SUMPRODUCT('Stocks Returns'!B1612:E1612,$H$10:$K$10)</f>
        <v>1.1990559617820069E-2</v>
      </c>
      <c r="C1616" s="5">
        <f t="shared" si="76"/>
        <v>-1.1990559617820069E-2</v>
      </c>
      <c r="D1616" s="24">
        <f t="shared" si="77"/>
        <v>1.0080193321577171</v>
      </c>
      <c r="E1616" s="24">
        <f t="shared" si="78"/>
        <v>1.6024249153695094</v>
      </c>
    </row>
    <row r="1617" spans="1:5" ht="15" customHeight="1" x14ac:dyDescent="0.2">
      <c r="A1617" s="3">
        <f>'Stocks Returns'!A1613</f>
        <v>44553</v>
      </c>
      <c r="B1617" s="5">
        <f>SUMPRODUCT('Stocks Returns'!B1613:E1613,$H$10:$K$10)</f>
        <v>-4.5112282174848304E-3</v>
      </c>
      <c r="C1617" s="5">
        <f t="shared" si="76"/>
        <v>4.5112282174848304E-3</v>
      </c>
      <c r="D1617" s="24">
        <f t="shared" si="77"/>
        <v>0.99702914145940402</v>
      </c>
      <c r="E1617" s="24">
        <f t="shared" si="78"/>
        <v>1.5915464162785837</v>
      </c>
    </row>
    <row r="1618" spans="1:5" ht="15" customHeight="1" x14ac:dyDescent="0.2">
      <c r="A1618" s="3">
        <f>'Stocks Returns'!A1614</f>
        <v>44554</v>
      </c>
      <c r="B1618" s="5">
        <f>SUMPRODUCT('Stocks Returns'!B1614:E1614,$H$10:$K$10)</f>
        <v>0</v>
      </c>
      <c r="C1618" s="5">
        <f t="shared" si="76"/>
        <v>0</v>
      </c>
      <c r="D1618" s="24">
        <f t="shared" si="77"/>
        <v>1.000033619452249</v>
      </c>
      <c r="E1618" s="24">
        <f t="shared" si="78"/>
        <v>1.5945685090834987</v>
      </c>
    </row>
    <row r="1619" spans="1:5" ht="15" customHeight="1" x14ac:dyDescent="0.2">
      <c r="A1619" s="3">
        <f>'Stocks Returns'!A1615</f>
        <v>44557</v>
      </c>
      <c r="B1619" s="5">
        <f>SUMPRODUCT('Stocks Returns'!B1615:E1615,$H$10:$K$10)</f>
        <v>7.6654612303271273E-3</v>
      </c>
      <c r="C1619" s="5">
        <f t="shared" si="76"/>
        <v>-7.6654612303271273E-3</v>
      </c>
      <c r="D1619" s="24">
        <f t="shared" si="77"/>
        <v>1.0051388166316468</v>
      </c>
      <c r="E1619" s="24">
        <f t="shared" si="78"/>
        <v>1.5996207124279767</v>
      </c>
    </row>
    <row r="1620" spans="1:5" ht="15" customHeight="1" x14ac:dyDescent="0.2">
      <c r="A1620" s="3">
        <f>'Stocks Returns'!A1616</f>
        <v>44558</v>
      </c>
      <c r="B1620" s="5">
        <f>SUMPRODUCT('Stocks Returns'!B1616:E1616,$H$10:$K$10)</f>
        <v>-2.3436624203962658E-4</v>
      </c>
      <c r="C1620" s="5">
        <f t="shared" si="76"/>
        <v>2.3436624203962658E-4</v>
      </c>
      <c r="D1620" s="24">
        <f t="shared" si="77"/>
        <v>0.99987753153505055</v>
      </c>
      <c r="E1620" s="24">
        <f t="shared" si="78"/>
        <v>1.5944123934322854</v>
      </c>
    </row>
    <row r="1621" spans="1:5" ht="15" customHeight="1" x14ac:dyDescent="0.2">
      <c r="A1621" s="3">
        <f>'Stocks Returns'!A1617</f>
        <v>44559</v>
      </c>
      <c r="B1621" s="5">
        <f>SUMPRODUCT('Stocks Returns'!B1617:E1617,$H$10:$K$10)</f>
        <v>7.8812254071465799E-4</v>
      </c>
      <c r="C1621" s="5">
        <f t="shared" si="76"/>
        <v>-7.8812254071465799E-4</v>
      </c>
      <c r="D1621" s="24">
        <f t="shared" si="77"/>
        <v>1.0005585090643649</v>
      </c>
      <c r="E1621" s="24">
        <f t="shared" si="78"/>
        <v>1.5950927768591205</v>
      </c>
    </row>
    <row r="1622" spans="1:5" ht="15" customHeight="1" x14ac:dyDescent="0.2">
      <c r="A1622" s="3">
        <f>'Stocks Returns'!A1618</f>
        <v>44560</v>
      </c>
      <c r="B1622" s="5">
        <f>SUMPRODUCT('Stocks Returns'!B1618:E1618,$H$10:$K$10)</f>
        <v>-2.9002343956469872E-3</v>
      </c>
      <c r="C1622" s="5">
        <f t="shared" si="76"/>
        <v>2.9002343956469872E-3</v>
      </c>
      <c r="D1622" s="24">
        <f t="shared" si="77"/>
        <v>0.99810206334474805</v>
      </c>
      <c r="E1622" s="24">
        <f t="shared" si="78"/>
        <v>1.5926297600196186</v>
      </c>
    </row>
    <row r="1623" spans="1:5" ht="15" customHeight="1" x14ac:dyDescent="0.2">
      <c r="A1623" s="3">
        <f>'Stocks Returns'!A1619</f>
        <v>44561</v>
      </c>
      <c r="B1623" s="5">
        <f>SUMPRODUCT('Stocks Returns'!B1619:E1619,$H$10:$K$10)</f>
        <v>-4.6641659475071635E-3</v>
      </c>
      <c r="C1623" s="5">
        <f t="shared" si="76"/>
        <v>4.6641659475071635E-3</v>
      </c>
      <c r="D1623" s="24">
        <f t="shared" si="77"/>
        <v>0.99692728493120908</v>
      </c>
      <c r="E1623" s="24">
        <f t="shared" si="78"/>
        <v>1.5914433323114316</v>
      </c>
    </row>
    <row r="1624" spans="1:5" ht="15" customHeight="1" x14ac:dyDescent="0.2">
      <c r="A1624" s="3">
        <f>'Stocks Returns'!A1620</f>
        <v>44564</v>
      </c>
      <c r="B1624" s="5">
        <f>SUMPRODUCT('Stocks Returns'!B1620:E1620,$H$10:$K$10)</f>
        <v>2.0357172851389816E-2</v>
      </c>
      <c r="C1624" s="5">
        <f t="shared" si="76"/>
        <v>-2.0357172851389816E-2</v>
      </c>
      <c r="D1624" s="24">
        <f t="shared" si="77"/>
        <v>1.0135914965712745</v>
      </c>
      <c r="E1624" s="24">
        <f t="shared" si="78"/>
        <v>1.6077535696982057</v>
      </c>
    </row>
    <row r="1625" spans="1:5" ht="15" customHeight="1" x14ac:dyDescent="0.2">
      <c r="A1625" s="3">
        <f>'Stocks Returns'!A1621</f>
        <v>44565</v>
      </c>
      <c r="B1625" s="5">
        <f>SUMPRODUCT('Stocks Returns'!B1621:E1621,$H$10:$K$10)</f>
        <v>3.2685074854269529E-3</v>
      </c>
      <c r="C1625" s="5">
        <f t="shared" si="76"/>
        <v>-3.2685074854269529E-3</v>
      </c>
      <c r="D1625" s="24">
        <f t="shared" si="77"/>
        <v>1.0022104454375433</v>
      </c>
      <c r="E1625" s="24">
        <f t="shared" si="78"/>
        <v>1.5967355507809233</v>
      </c>
    </row>
    <row r="1626" spans="1:5" ht="15" customHeight="1" x14ac:dyDescent="0.2">
      <c r="A1626" s="3">
        <f>'Stocks Returns'!A1622</f>
        <v>44566</v>
      </c>
      <c r="B1626" s="5">
        <f>SUMPRODUCT('Stocks Returns'!B1622:E1622,$H$10:$K$10)</f>
        <v>-1.3995229902439095E-2</v>
      </c>
      <c r="C1626" s="5">
        <f t="shared" si="76"/>
        <v>1.3995229902439095E-2</v>
      </c>
      <c r="D1626" s="24">
        <f t="shared" si="77"/>
        <v>0.99071279633722442</v>
      </c>
      <c r="E1626" s="24">
        <f t="shared" si="78"/>
        <v>1.5850762487836474</v>
      </c>
    </row>
    <row r="1627" spans="1:5" ht="15" customHeight="1" x14ac:dyDescent="0.2">
      <c r="A1627" s="3">
        <f>'Stocks Returns'!A1623</f>
        <v>44567</v>
      </c>
      <c r="B1627" s="5">
        <f>SUMPRODUCT('Stocks Returns'!B1623:E1623,$H$10:$K$10)</f>
        <v>2.0662764537135989E-4</v>
      </c>
      <c r="C1627" s="5">
        <f t="shared" si="76"/>
        <v>-2.0662764537135989E-4</v>
      </c>
      <c r="D1627" s="24">
        <f t="shared" si="77"/>
        <v>1.0001712334640662</v>
      </c>
      <c r="E1627" s="24">
        <f t="shared" si="78"/>
        <v>1.5947060667074087</v>
      </c>
    </row>
    <row r="1628" spans="1:5" ht="15" customHeight="1" x14ac:dyDescent="0.2">
      <c r="A1628" s="3">
        <f>'Stocks Returns'!A1624</f>
        <v>44568</v>
      </c>
      <c r="B1628" s="5">
        <f>SUMPRODUCT('Stocks Returns'!B1624:E1624,$H$10:$K$10)</f>
        <v>-1.617020817655241E-2</v>
      </c>
      <c r="C1628" s="5">
        <f t="shared" si="76"/>
        <v>1.617020817655241E-2</v>
      </c>
      <c r="D1628" s="24">
        <f t="shared" si="77"/>
        <v>0.98926426080666496</v>
      </c>
      <c r="E1628" s="24">
        <f t="shared" si="78"/>
        <v>1.5835702845841153</v>
      </c>
    </row>
    <row r="1629" spans="1:5" ht="15" customHeight="1" x14ac:dyDescent="0.2">
      <c r="A1629" s="3">
        <f>'Stocks Returns'!A1625</f>
        <v>44571</v>
      </c>
      <c r="B1629" s="5">
        <f>SUMPRODUCT('Stocks Returns'!B1625:E1625,$H$10:$K$10)</f>
        <v>-1.8438080436110522E-2</v>
      </c>
      <c r="C1629" s="5">
        <f t="shared" si="76"/>
        <v>1.8438080436110522E-2</v>
      </c>
      <c r="D1629" s="24">
        <f t="shared" si="77"/>
        <v>0.98775385788179926</v>
      </c>
      <c r="E1629" s="24">
        <f t="shared" si="78"/>
        <v>1.5819912527295608</v>
      </c>
    </row>
    <row r="1630" spans="1:5" ht="15" customHeight="1" x14ac:dyDescent="0.2">
      <c r="A1630" s="3">
        <f>'Stocks Returns'!A1626</f>
        <v>44572</v>
      </c>
      <c r="B1630" s="5">
        <f>SUMPRODUCT('Stocks Returns'!B1626:E1626,$H$10:$K$10)</f>
        <v>1.2521222578401872E-2</v>
      </c>
      <c r="C1630" s="5">
        <f t="shared" si="76"/>
        <v>-1.2521222578401872E-2</v>
      </c>
      <c r="D1630" s="24">
        <f t="shared" si="77"/>
        <v>1.0083727536894644</v>
      </c>
      <c r="E1630" s="24">
        <f t="shared" si="78"/>
        <v>1.6027666549767912</v>
      </c>
    </row>
    <row r="1631" spans="1:5" ht="15" customHeight="1" x14ac:dyDescent="0.2">
      <c r="A1631" s="3">
        <f>'Stocks Returns'!A1627</f>
        <v>44573</v>
      </c>
      <c r="B1631" s="5">
        <f>SUMPRODUCT('Stocks Returns'!B1627:E1627,$H$10:$K$10)</f>
        <v>6.3495485035234131E-3</v>
      </c>
      <c r="C1631" s="5">
        <f t="shared" si="76"/>
        <v>-6.3495485035234131E-3</v>
      </c>
      <c r="D1631" s="24">
        <f t="shared" si="77"/>
        <v>1.0042624187555955</v>
      </c>
      <c r="E1631" s="24">
        <f t="shared" si="78"/>
        <v>1.5987608708305556</v>
      </c>
    </row>
    <row r="1632" spans="1:5" ht="15" customHeight="1" x14ac:dyDescent="0.2">
      <c r="A1632" s="3">
        <f>'Stocks Returns'!A1628</f>
        <v>44574</v>
      </c>
      <c r="B1632" s="5">
        <f>SUMPRODUCT('Stocks Returns'!B1628:E1628,$H$10:$K$10)</f>
        <v>-5.2061577310275079E-3</v>
      </c>
      <c r="C1632" s="5">
        <f t="shared" si="76"/>
        <v>5.2061577310275079E-3</v>
      </c>
      <c r="D1632" s="24">
        <f t="shared" si="77"/>
        <v>0.99656631840338461</v>
      </c>
      <c r="E1632" s="24">
        <f t="shared" si="78"/>
        <v>1.5910776838762621</v>
      </c>
    </row>
    <row r="1633" spans="1:5" ht="15" customHeight="1" x14ac:dyDescent="0.2">
      <c r="A1633" s="3">
        <f>'Stocks Returns'!A1629</f>
        <v>44575</v>
      </c>
      <c r="B1633" s="5">
        <f>SUMPRODUCT('Stocks Returns'!B1629:E1629,$H$10:$K$10)</f>
        <v>-4.0707654054192993E-4</v>
      </c>
      <c r="C1633" s="5">
        <f t="shared" si="76"/>
        <v>4.0707654054192993E-4</v>
      </c>
      <c r="D1633" s="24">
        <f t="shared" si="77"/>
        <v>0.99976250647624798</v>
      </c>
      <c r="E1633" s="24">
        <f t="shared" si="78"/>
        <v>1.5942972855795952</v>
      </c>
    </row>
    <row r="1634" spans="1:5" ht="15" customHeight="1" x14ac:dyDescent="0.2">
      <c r="A1634" s="3">
        <f>'Stocks Returns'!A1630</f>
        <v>44578</v>
      </c>
      <c r="B1634" s="5">
        <f>SUMPRODUCT('Stocks Returns'!B1630:E1630,$H$10:$K$10)</f>
        <v>0</v>
      </c>
      <c r="C1634" s="5">
        <f t="shared" si="76"/>
        <v>0</v>
      </c>
      <c r="D1634" s="24">
        <f t="shared" si="77"/>
        <v>1.000033619452249</v>
      </c>
      <c r="E1634" s="24">
        <f t="shared" si="78"/>
        <v>1.5945685090834987</v>
      </c>
    </row>
    <row r="1635" spans="1:5" ht="15" customHeight="1" x14ac:dyDescent="0.2">
      <c r="A1635" s="3">
        <f>'Stocks Returns'!A1631</f>
        <v>44579</v>
      </c>
      <c r="B1635" s="5">
        <f>SUMPRODUCT('Stocks Returns'!B1631:E1631,$H$10:$K$10)</f>
        <v>-3.4075828855833195E-3</v>
      </c>
      <c r="C1635" s="5">
        <f t="shared" si="76"/>
        <v>3.4075828855833195E-3</v>
      </c>
      <c r="D1635" s="24">
        <f t="shared" si="77"/>
        <v>0.99776416925045042</v>
      </c>
      <c r="E1635" s="24">
        <f t="shared" si="78"/>
        <v>1.5922890781558894</v>
      </c>
    </row>
    <row r="1636" spans="1:5" ht="15" customHeight="1" x14ac:dyDescent="0.2">
      <c r="A1636" s="3">
        <f>'Stocks Returns'!A1632</f>
        <v>44580</v>
      </c>
      <c r="B1636" s="5">
        <f>SUMPRODUCT('Stocks Returns'!B1632:E1632,$H$10:$K$10)</f>
        <v>-8.5171768160560782E-3</v>
      </c>
      <c r="C1636" s="5">
        <f t="shared" si="76"/>
        <v>8.5171768160560782E-3</v>
      </c>
      <c r="D1636" s="24">
        <f t="shared" si="77"/>
        <v>0.9943611796927555</v>
      </c>
      <c r="E1636" s="24">
        <f t="shared" si="78"/>
        <v>1.5888327176245149</v>
      </c>
    </row>
    <row r="1637" spans="1:5" ht="15" customHeight="1" x14ac:dyDescent="0.2">
      <c r="A1637" s="3">
        <f>'Stocks Returns'!A1633</f>
        <v>44581</v>
      </c>
      <c r="B1637" s="5">
        <f>SUMPRODUCT('Stocks Returns'!B1633:E1633,$H$10:$K$10)</f>
        <v>-5.8846284341134026E-3</v>
      </c>
      <c r="C1637" s="5">
        <f t="shared" si="76"/>
        <v>5.8846284341134026E-3</v>
      </c>
      <c r="D1637" s="24">
        <f t="shared" si="77"/>
        <v>0.99611445691512934</v>
      </c>
      <c r="E1637" s="24">
        <f t="shared" si="78"/>
        <v>1.5906192320363122</v>
      </c>
    </row>
    <row r="1638" spans="1:5" ht="15" customHeight="1" x14ac:dyDescent="0.2">
      <c r="A1638" s="3">
        <f>'Stocks Returns'!A1634</f>
        <v>44582</v>
      </c>
      <c r="B1638" s="5">
        <f>SUMPRODUCT('Stocks Returns'!B1634:E1634,$H$10:$K$10)</f>
        <v>-3.5312884010566543E-2</v>
      </c>
      <c r="C1638" s="5">
        <f t="shared" si="76"/>
        <v>3.5312884010566543E-2</v>
      </c>
      <c r="D1638" s="24">
        <f t="shared" si="77"/>
        <v>0.9765152387012116</v>
      </c>
      <c r="E1638" s="24">
        <f t="shared" si="78"/>
        <v>1.569964196132775</v>
      </c>
    </row>
    <row r="1639" spans="1:5" ht="15" customHeight="1" x14ac:dyDescent="0.2">
      <c r="A1639" s="3">
        <f>'Stocks Returns'!A1635</f>
        <v>44585</v>
      </c>
      <c r="B1639" s="5">
        <f>SUMPRODUCT('Stocks Returns'!B1635:E1635,$H$10:$K$10)</f>
        <v>-1.4559670621942397E-2</v>
      </c>
      <c r="C1639" s="5">
        <f t="shared" si="76"/>
        <v>1.4559670621942397E-2</v>
      </c>
      <c r="D1639" s="24">
        <f t="shared" si="77"/>
        <v>0.99033687881803523</v>
      </c>
      <c r="E1639" s="24">
        <f t="shared" si="78"/>
        <v>1.5846862182070955</v>
      </c>
    </row>
    <row r="1640" spans="1:5" ht="15" customHeight="1" x14ac:dyDescent="0.2">
      <c r="A1640" s="3">
        <f>'Stocks Returns'!A1636</f>
        <v>44586</v>
      </c>
      <c r="B1640" s="5">
        <f>SUMPRODUCT('Stocks Returns'!B1636:E1636,$H$10:$K$10)</f>
        <v>-3.3519291908127805E-3</v>
      </c>
      <c r="C1640" s="5">
        <f t="shared" si="76"/>
        <v>3.3519291908127805E-3</v>
      </c>
      <c r="D1640" s="24">
        <f t="shared" si="77"/>
        <v>0.99780123461116754</v>
      </c>
      <c r="E1640" s="24">
        <f t="shared" si="78"/>
        <v>1.5923264715281662</v>
      </c>
    </row>
    <row r="1641" spans="1:5" ht="15" customHeight="1" x14ac:dyDescent="0.2">
      <c r="A1641" s="3">
        <f>'Stocks Returns'!A1637</f>
        <v>44587</v>
      </c>
      <c r="B1641" s="5">
        <f>SUMPRODUCT('Stocks Returns'!B1637:E1637,$H$10:$K$10)</f>
        <v>1.9980508719384647E-2</v>
      </c>
      <c r="C1641" s="5">
        <f t="shared" si="76"/>
        <v>-1.9980508719384647E-2</v>
      </c>
      <c r="D1641" s="24">
        <f t="shared" si="77"/>
        <v>1.0133406382593591</v>
      </c>
      <c r="E1641" s="24">
        <f t="shared" si="78"/>
        <v>1.6075164066105043</v>
      </c>
    </row>
    <row r="1642" spans="1:5" ht="15" customHeight="1" x14ac:dyDescent="0.2">
      <c r="A1642" s="3">
        <f>'Stocks Returns'!A1638</f>
        <v>44588</v>
      </c>
      <c r="B1642" s="5">
        <f>SUMPRODUCT('Stocks Returns'!B1638:E1638,$H$10:$K$10)</f>
        <v>-4.6510833986941769E-3</v>
      </c>
      <c r="C1642" s="5">
        <f t="shared" si="76"/>
        <v>4.6510833986941769E-3</v>
      </c>
      <c r="D1642" s="24">
        <f t="shared" si="77"/>
        <v>0.99693599790871856</v>
      </c>
      <c r="E1642" s="24">
        <f t="shared" si="78"/>
        <v>1.5914521518993985</v>
      </c>
    </row>
    <row r="1643" spans="1:5" ht="15" customHeight="1" x14ac:dyDescent="0.2">
      <c r="A1643" s="3">
        <f>'Stocks Returns'!A1639</f>
        <v>44589</v>
      </c>
      <c r="B1643" s="5">
        <f>SUMPRODUCT('Stocks Returns'!B1639:E1639,$H$10:$K$10)</f>
        <v>9.4409719798496508E-2</v>
      </c>
      <c r="C1643" s="5">
        <f t="shared" si="76"/>
        <v>-9.4409719798496508E-2</v>
      </c>
      <c r="D1643" s="24">
        <f t="shared" si="77"/>
        <v>1.0629104928380475</v>
      </c>
      <c r="E1643" s="24">
        <f t="shared" si="78"/>
        <v>1.6491929015028128</v>
      </c>
    </row>
    <row r="1644" spans="1:5" ht="15" customHeight="1" x14ac:dyDescent="0.2">
      <c r="A1644" s="3">
        <f>'Stocks Returns'!A1640</f>
        <v>44592</v>
      </c>
      <c r="B1644" s="5">
        <f>SUMPRODUCT('Stocks Returns'!B1640:E1640,$H$10:$K$10)</f>
        <v>2.4506652592197458E-3</v>
      </c>
      <c r="C1644" s="5">
        <f t="shared" si="76"/>
        <v>-2.4506652592197458E-3</v>
      </c>
      <c r="D1644" s="24">
        <f t="shared" si="77"/>
        <v>1.0016657625148893</v>
      </c>
      <c r="E1644" s="24">
        <f t="shared" si="78"/>
        <v>1.5961950987112243</v>
      </c>
    </row>
    <row r="1645" spans="1:5" ht="15" customHeight="1" x14ac:dyDescent="0.2">
      <c r="A1645" s="3">
        <f>'Stocks Returns'!A1641</f>
        <v>44593</v>
      </c>
      <c r="B1645" s="5">
        <f>SUMPRODUCT('Stocks Returns'!B1641:E1641,$H$10:$K$10)</f>
        <v>2.5177175890153732E-2</v>
      </c>
      <c r="C1645" s="5">
        <f t="shared" si="76"/>
        <v>-2.5177175890153732E-2</v>
      </c>
      <c r="D1645" s="24">
        <f t="shared" si="77"/>
        <v>1.0168016185950912</v>
      </c>
      <c r="E1645" s="24">
        <f t="shared" si="78"/>
        <v>1.6107655664327289</v>
      </c>
    </row>
    <row r="1646" spans="1:5" ht="15" customHeight="1" x14ac:dyDescent="0.2">
      <c r="A1646" s="3">
        <f>'Stocks Returns'!A1642</f>
        <v>44594</v>
      </c>
      <c r="B1646" s="5">
        <f>SUMPRODUCT('Stocks Returns'!B1642:E1642,$H$10:$K$10)</f>
        <v>1.2704133101822718E-2</v>
      </c>
      <c r="C1646" s="5">
        <f t="shared" si="76"/>
        <v>-1.2704133101822718E-2</v>
      </c>
      <c r="D1646" s="24">
        <f t="shared" si="77"/>
        <v>1.0084945720980629</v>
      </c>
      <c r="E1646" s="24">
        <f t="shared" si="78"/>
        <v>1.6028843291076802</v>
      </c>
    </row>
    <row r="1647" spans="1:5" ht="15" customHeight="1" x14ac:dyDescent="0.2">
      <c r="A1647" s="3">
        <f>'Stocks Returns'!A1643</f>
        <v>44595</v>
      </c>
      <c r="B1647" s="5">
        <f>SUMPRODUCT('Stocks Returns'!B1643:E1643,$H$10:$K$10)</f>
        <v>-2.2329111290642654E-2</v>
      </c>
      <c r="C1647" s="5">
        <f t="shared" si="76"/>
        <v>2.2329111290642654E-2</v>
      </c>
      <c r="D1647" s="24">
        <f t="shared" si="77"/>
        <v>0.98516243133268089</v>
      </c>
      <c r="E1647" s="24">
        <f t="shared" si="78"/>
        <v>1.5792613505273176</v>
      </c>
    </row>
    <row r="1648" spans="1:5" ht="15" customHeight="1" x14ac:dyDescent="0.2">
      <c r="A1648" s="3">
        <f>'Stocks Returns'!A1644</f>
        <v>44596</v>
      </c>
      <c r="B1648" s="5">
        <f>SUMPRODUCT('Stocks Returns'!B1644:E1644,$H$10:$K$10)</f>
        <v>-1.3571281102097861E-2</v>
      </c>
      <c r="C1648" s="5">
        <f t="shared" si="76"/>
        <v>1.3571281102097861E-2</v>
      </c>
      <c r="D1648" s="24">
        <f t="shared" si="77"/>
        <v>0.99099514623825169</v>
      </c>
      <c r="E1648" s="24">
        <f t="shared" si="78"/>
        <v>1.5853688340982397</v>
      </c>
    </row>
    <row r="1649" spans="1:5" ht="15" customHeight="1" x14ac:dyDescent="0.2">
      <c r="A1649" s="3">
        <f>'Stocks Returns'!A1645</f>
        <v>44599</v>
      </c>
      <c r="B1649" s="5">
        <f>SUMPRODUCT('Stocks Returns'!B1645:E1645,$H$10:$K$10)</f>
        <v>-3.8555508501138323E-3</v>
      </c>
      <c r="C1649" s="5">
        <f t="shared" si="76"/>
        <v>3.8555508501138323E-3</v>
      </c>
      <c r="D1649" s="24">
        <f t="shared" si="77"/>
        <v>0.99746582258607308</v>
      </c>
      <c r="E1649" s="24">
        <f t="shared" si="78"/>
        <v>1.5919878920497488</v>
      </c>
    </row>
    <row r="1650" spans="1:5" ht="15" customHeight="1" x14ac:dyDescent="0.2">
      <c r="A1650" s="3">
        <f>'Stocks Returns'!A1646</f>
        <v>44600</v>
      </c>
      <c r="B1650" s="5">
        <f>SUMPRODUCT('Stocks Returns'!B1646:E1646,$H$10:$K$10)</f>
        <v>6.1378956333541825E-3</v>
      </c>
      <c r="C1650" s="5">
        <f t="shared" si="76"/>
        <v>-6.1378956333541825E-3</v>
      </c>
      <c r="D1650" s="24">
        <f t="shared" si="77"/>
        <v>1.0041214579440627</v>
      </c>
      <c r="E1650" s="24">
        <f t="shared" si="78"/>
        <v>1.5986222835411328</v>
      </c>
    </row>
    <row r="1651" spans="1:5" ht="15" customHeight="1" x14ac:dyDescent="0.2">
      <c r="A1651" s="3">
        <f>'Stocks Returns'!A1647</f>
        <v>44601</v>
      </c>
      <c r="B1651" s="5">
        <f>SUMPRODUCT('Stocks Returns'!B1647:E1647,$H$10:$K$10)</f>
        <v>1.6324142423047208E-2</v>
      </c>
      <c r="C1651" s="5">
        <f t="shared" si="76"/>
        <v>-1.6324142423047208E-2</v>
      </c>
      <c r="D1651" s="24">
        <f t="shared" si="77"/>
        <v>1.0109054983059984</v>
      </c>
      <c r="E1651" s="24">
        <f t="shared" si="78"/>
        <v>1.6052007954189846</v>
      </c>
    </row>
    <row r="1652" spans="1:5" ht="15" customHeight="1" x14ac:dyDescent="0.2">
      <c r="A1652" s="3">
        <f>'Stocks Returns'!A1648</f>
        <v>44602</v>
      </c>
      <c r="B1652" s="5">
        <f>SUMPRODUCT('Stocks Returns'!B1648:E1648,$H$10:$K$10)</f>
        <v>-2.5688918496555437E-2</v>
      </c>
      <c r="C1652" s="5">
        <f t="shared" si="76"/>
        <v>2.5688918496555437E-2</v>
      </c>
      <c r="D1652" s="24">
        <f t="shared" si="77"/>
        <v>0.98292479973354296</v>
      </c>
      <c r="E1652" s="24">
        <f t="shared" si="78"/>
        <v>1.5768831672390589</v>
      </c>
    </row>
    <row r="1653" spans="1:5" ht="15" customHeight="1" x14ac:dyDescent="0.2">
      <c r="A1653" s="3">
        <f>'Stocks Returns'!A1649</f>
        <v>44603</v>
      </c>
      <c r="B1653" s="5">
        <f>SUMPRODUCT('Stocks Returns'!B1649:E1649,$H$10:$K$10)</f>
        <v>-9.6978049919216117E-3</v>
      </c>
      <c r="C1653" s="5">
        <f t="shared" si="76"/>
        <v>9.6978049919216117E-3</v>
      </c>
      <c r="D1653" s="24">
        <f t="shared" si="77"/>
        <v>0.99357488132762906</v>
      </c>
      <c r="E1653" s="24">
        <f t="shared" si="78"/>
        <v>1.5880275618510042</v>
      </c>
    </row>
    <row r="1654" spans="1:5" ht="15" customHeight="1" x14ac:dyDescent="0.2">
      <c r="A1654" s="3">
        <f>'Stocks Returns'!A1650</f>
        <v>44606</v>
      </c>
      <c r="B1654" s="5">
        <f>SUMPRODUCT('Stocks Returns'!B1650:E1650,$H$10:$K$10)</f>
        <v>2.2637344242166712E-3</v>
      </c>
      <c r="C1654" s="5">
        <f t="shared" si="76"/>
        <v>-2.2637344242166712E-3</v>
      </c>
      <c r="D1654" s="24">
        <f t="shared" si="77"/>
        <v>1.0015412665787773</v>
      </c>
      <c r="E1654" s="24">
        <f t="shared" si="78"/>
        <v>1.5960714025812299</v>
      </c>
    </row>
    <row r="1655" spans="1:5" ht="15" customHeight="1" x14ac:dyDescent="0.2">
      <c r="A1655" s="3">
        <f>'Stocks Returns'!A1651</f>
        <v>44607</v>
      </c>
      <c r="B1655" s="5">
        <f>SUMPRODUCT('Stocks Returns'!B1651:E1651,$H$10:$K$10)</f>
        <v>1.6477640590270116E-2</v>
      </c>
      <c r="C1655" s="5">
        <f t="shared" si="76"/>
        <v>-1.6477640590270116E-2</v>
      </c>
      <c r="D1655" s="24">
        <f t="shared" si="77"/>
        <v>1.0110077280853689</v>
      </c>
      <c r="E1655" s="24">
        <f t="shared" si="78"/>
        <v>1.6052984955261955</v>
      </c>
    </row>
    <row r="1656" spans="1:5" ht="15" customHeight="1" x14ac:dyDescent="0.2">
      <c r="A1656" s="3">
        <f>'Stocks Returns'!A1652</f>
        <v>44608</v>
      </c>
      <c r="B1656" s="5">
        <f>SUMPRODUCT('Stocks Returns'!B1652:E1652,$H$10:$K$10)</f>
        <v>4.7192846005073364E-3</v>
      </c>
      <c r="C1656" s="5">
        <f t="shared" si="76"/>
        <v>-4.7192846005073364E-3</v>
      </c>
      <c r="D1656" s="24">
        <f t="shared" si="77"/>
        <v>1.0031766629961867</v>
      </c>
      <c r="E1656" s="24">
        <f t="shared" si="78"/>
        <v>1.5976913297287321</v>
      </c>
    </row>
    <row r="1657" spans="1:5" ht="15" customHeight="1" x14ac:dyDescent="0.2">
      <c r="A1657" s="3">
        <f>'Stocks Returns'!A1653</f>
        <v>44609</v>
      </c>
      <c r="B1657" s="5">
        <f>SUMPRODUCT('Stocks Returns'!B1653:E1653,$H$10:$K$10)</f>
        <v>-2.3445803051144333E-2</v>
      </c>
      <c r="C1657" s="5">
        <f t="shared" si="76"/>
        <v>2.3445803051144333E-2</v>
      </c>
      <c r="D1657" s="24">
        <f t="shared" si="77"/>
        <v>0.98441871462018682</v>
      </c>
      <c r="E1657" s="24">
        <f t="shared" si="78"/>
        <v>1.5784730714569788</v>
      </c>
    </row>
    <row r="1658" spans="1:5" ht="15" customHeight="1" x14ac:dyDescent="0.2">
      <c r="A1658" s="3">
        <f>'Stocks Returns'!A1654</f>
        <v>44610</v>
      </c>
      <c r="B1658" s="5">
        <f>SUMPRODUCT('Stocks Returns'!B1654:E1654,$H$10:$K$10)</f>
        <v>-6.3300102491695084E-3</v>
      </c>
      <c r="C1658" s="5">
        <f t="shared" si="76"/>
        <v>6.3300102491695084E-3</v>
      </c>
      <c r="D1658" s="24">
        <f t="shared" si="77"/>
        <v>0.99581783262630197</v>
      </c>
      <c r="E1658" s="24">
        <f t="shared" si="78"/>
        <v>1.5903178408720482</v>
      </c>
    </row>
    <row r="1659" spans="1:5" ht="15" customHeight="1" x14ac:dyDescent="0.2">
      <c r="A1659" s="3">
        <f>'Stocks Returns'!A1655</f>
        <v>44613</v>
      </c>
      <c r="B1659" s="5">
        <f>SUMPRODUCT('Stocks Returns'!B1655:E1655,$H$10:$K$10)</f>
        <v>0</v>
      </c>
      <c r="C1659" s="5">
        <f t="shared" si="76"/>
        <v>0</v>
      </c>
      <c r="D1659" s="24">
        <f t="shared" si="77"/>
        <v>1.000033619452249</v>
      </c>
      <c r="E1659" s="24">
        <f t="shared" si="78"/>
        <v>1.5945685090834987</v>
      </c>
    </row>
    <row r="1660" spans="1:5" ht="15" customHeight="1" x14ac:dyDescent="0.2">
      <c r="A1660" s="3">
        <f>'Stocks Returns'!A1656</f>
        <v>44614</v>
      </c>
      <c r="B1660" s="5">
        <f>SUMPRODUCT('Stocks Returns'!B1656:E1656,$H$10:$K$10)</f>
        <v>-5.3368748654959598E-3</v>
      </c>
      <c r="C1660" s="5">
        <f t="shared" si="76"/>
        <v>5.3368748654959598E-3</v>
      </c>
      <c r="D1660" s="24">
        <f t="shared" si="77"/>
        <v>0.99647926079182858</v>
      </c>
      <c r="E1660" s="24">
        <f t="shared" si="78"/>
        <v>1.5909894195986567</v>
      </c>
    </row>
    <row r="1661" spans="1:5" ht="15" customHeight="1" x14ac:dyDescent="0.2">
      <c r="A1661" s="3">
        <f>'Stocks Returns'!A1657</f>
        <v>44615</v>
      </c>
      <c r="B1661" s="5">
        <f>SUMPRODUCT('Stocks Returns'!B1657:E1657,$H$10:$K$10)</f>
        <v>-2.3808907955298934E-2</v>
      </c>
      <c r="C1661" s="5">
        <f t="shared" si="76"/>
        <v>2.3808907955298934E-2</v>
      </c>
      <c r="D1661" s="24">
        <f t="shared" si="77"/>
        <v>0.98417688675401982</v>
      </c>
      <c r="E1661" s="24">
        <f t="shared" si="78"/>
        <v>1.5782162915148532</v>
      </c>
    </row>
    <row r="1662" spans="1:5" ht="15" customHeight="1" x14ac:dyDescent="0.2">
      <c r="A1662" s="3">
        <f>'Stocks Returns'!A1658</f>
        <v>44616</v>
      </c>
      <c r="B1662" s="5">
        <f>SUMPRODUCT('Stocks Returns'!B1658:E1658,$H$10:$K$10)</f>
        <v>7.2108275457632362E-3</v>
      </c>
      <c r="C1662" s="5">
        <f t="shared" si="76"/>
        <v>-7.2108275457632362E-3</v>
      </c>
      <c r="D1662" s="24">
        <f t="shared" si="77"/>
        <v>1.0048360305977273</v>
      </c>
      <c r="E1662" s="24">
        <f t="shared" si="78"/>
        <v>1.599323997079976</v>
      </c>
    </row>
    <row r="1663" spans="1:5" ht="15" customHeight="1" x14ac:dyDescent="0.2">
      <c r="A1663" s="3">
        <f>'Stocks Returns'!A1659</f>
        <v>44617</v>
      </c>
      <c r="B1663" s="5">
        <f>SUMPRODUCT('Stocks Returns'!B1659:E1659,$H$10:$K$10)</f>
        <v>9.5094138563922015E-3</v>
      </c>
      <c r="C1663" s="5">
        <f t="shared" si="76"/>
        <v>-9.5094138563922015E-3</v>
      </c>
      <c r="D1663" s="24">
        <f t="shared" si="77"/>
        <v>1.0063668890806061</v>
      </c>
      <c r="E1663" s="24">
        <f t="shared" si="78"/>
        <v>1.6008203616210737</v>
      </c>
    </row>
    <row r="1664" spans="1:5" ht="15" customHeight="1" x14ac:dyDescent="0.2">
      <c r="A1664" s="3">
        <f>'Stocks Returns'!A1660</f>
        <v>44620</v>
      </c>
      <c r="B1664" s="5">
        <f>SUMPRODUCT('Stocks Returns'!B1660:E1660,$H$10:$K$10)</f>
        <v>-1.5772904654576286E-2</v>
      </c>
      <c r="C1664" s="5">
        <f t="shared" si="76"/>
        <v>1.5772904654576286E-2</v>
      </c>
      <c r="D1664" s="24">
        <f t="shared" si="77"/>
        <v>0.98952886495230108</v>
      </c>
      <c r="E1664" s="24">
        <f t="shared" si="78"/>
        <v>1.5838459931256703</v>
      </c>
    </row>
    <row r="1665" spans="1:5" ht="15" customHeight="1" x14ac:dyDescent="0.2">
      <c r="A1665" s="3">
        <f>'Stocks Returns'!A1661</f>
        <v>44621</v>
      </c>
      <c r="B1665" s="5">
        <f>SUMPRODUCT('Stocks Returns'!B1661:E1661,$H$10:$K$10)</f>
        <v>-3.3273672320289924E-2</v>
      </c>
      <c r="C1665" s="5">
        <f t="shared" si="76"/>
        <v>3.3273672320289924E-2</v>
      </c>
      <c r="D1665" s="24">
        <f t="shared" si="77"/>
        <v>0.97787335368693584</v>
      </c>
      <c r="E1665" s="24">
        <f t="shared" si="78"/>
        <v>1.5714434053396156</v>
      </c>
    </row>
    <row r="1666" spans="1:5" ht="15" customHeight="1" x14ac:dyDescent="0.2">
      <c r="A1666" s="3">
        <f>'Stocks Returns'!A1662</f>
        <v>44622</v>
      </c>
      <c r="B1666" s="5">
        <f>SUMPRODUCT('Stocks Returns'!B1662:E1662,$H$10:$K$10)</f>
        <v>1.4701751370535089E-3</v>
      </c>
      <c r="C1666" s="5">
        <f t="shared" si="76"/>
        <v>-1.4701751370535089E-3</v>
      </c>
      <c r="D1666" s="24">
        <f t="shared" si="77"/>
        <v>1.0010127560935265</v>
      </c>
      <c r="E1666" s="24">
        <f t="shared" si="78"/>
        <v>1.5955455952501039</v>
      </c>
    </row>
    <row r="1667" spans="1:5" ht="15" customHeight="1" x14ac:dyDescent="0.2">
      <c r="A1667" s="3">
        <f>'Stocks Returns'!A1663</f>
        <v>44623</v>
      </c>
      <c r="B1667" s="5">
        <f>SUMPRODUCT('Stocks Returns'!B1663:E1663,$H$10:$K$10)</f>
        <v>-6.5194383402860977E-3</v>
      </c>
      <c r="C1667" s="5">
        <f t="shared" si="76"/>
        <v>6.5194383402860977E-3</v>
      </c>
      <c r="D1667" s="24">
        <f t="shared" si="77"/>
        <v>0.99569167351761834</v>
      </c>
      <c r="E1667" s="24">
        <f t="shared" si="78"/>
        <v>1.5901895485359991</v>
      </c>
    </row>
    <row r="1668" spans="1:5" ht="15" customHeight="1" x14ac:dyDescent="0.2">
      <c r="A1668" s="3">
        <f>'Stocks Returns'!A1664</f>
        <v>44624</v>
      </c>
      <c r="B1668" s="5">
        <f>SUMPRODUCT('Stocks Returns'!B1664:E1664,$H$10:$K$10)</f>
        <v>-3.1552361058535164E-2</v>
      </c>
      <c r="C1668" s="5">
        <f t="shared" si="76"/>
        <v>3.1552361058535164E-2</v>
      </c>
      <c r="D1668" s="24">
        <f t="shared" si="77"/>
        <v>0.97901974698726446</v>
      </c>
      <c r="E1668" s="24">
        <f t="shared" si="78"/>
        <v>1.572686523678809</v>
      </c>
    </row>
    <row r="1669" spans="1:5" ht="15" customHeight="1" x14ac:dyDescent="0.2">
      <c r="A1669" s="3">
        <f>'Stocks Returns'!A1665</f>
        <v>44627</v>
      </c>
      <c r="B1669" s="5">
        <f>SUMPRODUCT('Stocks Returns'!B1665:E1665,$H$10:$K$10)</f>
        <v>-4.6686620969622013E-2</v>
      </c>
      <c r="C1669" s="5">
        <f t="shared" si="76"/>
        <v>4.6686620969622013E-2</v>
      </c>
      <c r="D1669" s="24">
        <f t="shared" si="77"/>
        <v>0.9689403298864806</v>
      </c>
      <c r="E1669" s="24">
        <f t="shared" si="78"/>
        <v>1.5615853392740973</v>
      </c>
    </row>
    <row r="1670" spans="1:5" ht="15" customHeight="1" x14ac:dyDescent="0.2">
      <c r="A1670" s="3">
        <f>'Stocks Returns'!A1666</f>
        <v>44628</v>
      </c>
      <c r="B1670" s="5">
        <f>SUMPRODUCT('Stocks Returns'!B1666:E1666,$H$10:$K$10)</f>
        <v>1.1353110701953033E-2</v>
      </c>
      <c r="C1670" s="5">
        <f t="shared" ref="C1670:C1733" si="79">-B1670</f>
        <v>-1.1353110701953033E-2</v>
      </c>
      <c r="D1670" s="24">
        <f t="shared" ref="D1670:D1733" si="80">1+$H$13+$H$19*(B1670-$H$13)</f>
        <v>1.0075947911797496</v>
      </c>
      <c r="E1670" s="24">
        <f t="shared" ref="E1670:E1733" si="81">$H$22*D1670-$H$23*D1670^2-LN(1+$H$24*EXP(1-D1670^3))</f>
        <v>1.602013735916529</v>
      </c>
    </row>
    <row r="1671" spans="1:5" ht="15" customHeight="1" x14ac:dyDescent="0.2">
      <c r="A1671" s="3">
        <f>'Stocks Returns'!A1667</f>
        <v>44629</v>
      </c>
      <c r="B1671" s="5">
        <f>SUMPRODUCT('Stocks Returns'!B1667:E1667,$H$10:$K$10)</f>
        <v>4.0992949214925689E-2</v>
      </c>
      <c r="C1671" s="5">
        <f t="shared" si="79"/>
        <v>-4.0992949214925689E-2</v>
      </c>
      <c r="D1671" s="24">
        <f t="shared" si="80"/>
        <v>1.0273349236293894</v>
      </c>
      <c r="E1671" s="24">
        <f t="shared" si="81"/>
        <v>1.6203479761940938</v>
      </c>
    </row>
    <row r="1672" spans="1:5" ht="15" customHeight="1" x14ac:dyDescent="0.2">
      <c r="A1672" s="3">
        <f>'Stocks Returns'!A1668</f>
        <v>44630</v>
      </c>
      <c r="B1672" s="5">
        <f>SUMPRODUCT('Stocks Returns'!B1668:E1668,$H$10:$K$10)</f>
        <v>-9.6825705427940473E-3</v>
      </c>
      <c r="C1672" s="5">
        <f t="shared" si="79"/>
        <v>9.6825705427940473E-3</v>
      </c>
      <c r="D1672" s="24">
        <f t="shared" si="80"/>
        <v>0.99358502747074806</v>
      </c>
      <c r="E1672" s="24">
        <f t="shared" si="81"/>
        <v>1.5880379668807509</v>
      </c>
    </row>
    <row r="1673" spans="1:5" ht="15" customHeight="1" x14ac:dyDescent="0.2">
      <c r="A1673" s="3">
        <f>'Stocks Returns'!A1669</f>
        <v>44631</v>
      </c>
      <c r="B1673" s="5">
        <f>SUMPRODUCT('Stocks Returns'!B1669:E1669,$H$10:$K$10)</f>
        <v>-7.0424715611780665E-3</v>
      </c>
      <c r="C1673" s="5">
        <f t="shared" si="79"/>
        <v>7.0424715611780665E-3</v>
      </c>
      <c r="D1673" s="24">
        <f t="shared" si="80"/>
        <v>0.99534333339250436</v>
      </c>
      <c r="E1673" s="24">
        <f t="shared" si="81"/>
        <v>1.5898349906344627</v>
      </c>
    </row>
    <row r="1674" spans="1:5" ht="15" customHeight="1" x14ac:dyDescent="0.2">
      <c r="A1674" s="3">
        <f>'Stocks Returns'!A1670</f>
        <v>44634</v>
      </c>
      <c r="B1674" s="5">
        <f>SUMPRODUCT('Stocks Returns'!B1670:E1670,$H$10:$K$10)</f>
        <v>1.4310437165438568E-2</v>
      </c>
      <c r="C1674" s="5">
        <f t="shared" si="79"/>
        <v>-1.4310437165438568E-2</v>
      </c>
      <c r="D1674" s="24">
        <f t="shared" si="80"/>
        <v>1.009564370604431</v>
      </c>
      <c r="E1674" s="24">
        <f t="shared" si="81"/>
        <v>1.6039151381916452</v>
      </c>
    </row>
    <row r="1675" spans="1:5" ht="15" customHeight="1" x14ac:dyDescent="0.2">
      <c r="A1675" s="3">
        <f>'Stocks Returns'!A1671</f>
        <v>44635</v>
      </c>
      <c r="B1675" s="5">
        <f>SUMPRODUCT('Stocks Returns'!B1671:E1671,$H$10:$K$10)</f>
        <v>3.1881649582141805E-2</v>
      </c>
      <c r="C1675" s="5">
        <f t="shared" si="79"/>
        <v>-3.1881649582141805E-2</v>
      </c>
      <c r="D1675" s="24">
        <f t="shared" si="80"/>
        <v>1.0212667980739554</v>
      </c>
      <c r="E1675" s="24">
        <f t="shared" si="81"/>
        <v>1.6148842329901183</v>
      </c>
    </row>
    <row r="1676" spans="1:5" ht="15" customHeight="1" x14ac:dyDescent="0.2">
      <c r="A1676" s="3">
        <f>'Stocks Returns'!A1672</f>
        <v>44636</v>
      </c>
      <c r="B1676" s="5">
        <f>SUMPRODUCT('Stocks Returns'!B1672:E1672,$H$10:$K$10)</f>
        <v>2.9857621207607297E-2</v>
      </c>
      <c r="C1676" s="5">
        <f t="shared" si="79"/>
        <v>-2.9857621207607297E-2</v>
      </c>
      <c r="D1676" s="24">
        <f t="shared" si="80"/>
        <v>1.0199187951765154</v>
      </c>
      <c r="E1676" s="24">
        <f t="shared" si="81"/>
        <v>1.6136495719389841</v>
      </c>
    </row>
    <row r="1677" spans="1:5" ht="15" customHeight="1" x14ac:dyDescent="0.2">
      <c r="A1677" s="3">
        <f>'Stocks Returns'!A1673</f>
        <v>44637</v>
      </c>
      <c r="B1677" s="5">
        <f>SUMPRODUCT('Stocks Returns'!B1673:E1673,$H$10:$K$10)</f>
        <v>7.6525113233123984E-3</v>
      </c>
      <c r="C1677" s="5">
        <f t="shared" si="79"/>
        <v>-7.6525113233123984E-3</v>
      </c>
      <c r="D1677" s="24">
        <f t="shared" si="80"/>
        <v>1.0051301919935749</v>
      </c>
      <c r="E1677" s="24">
        <f t="shared" si="81"/>
        <v>1.5996122658342631</v>
      </c>
    </row>
    <row r="1678" spans="1:5" ht="15" customHeight="1" x14ac:dyDescent="0.2">
      <c r="A1678" s="3">
        <f>'Stocks Returns'!A1674</f>
        <v>44638</v>
      </c>
      <c r="B1678" s="5">
        <f>SUMPRODUCT('Stocks Returns'!B1674:E1674,$H$10:$K$10)</f>
        <v>2.6293594037613114E-2</v>
      </c>
      <c r="C1678" s="5">
        <f t="shared" si="79"/>
        <v>-2.6293594037613114E-2</v>
      </c>
      <c r="D1678" s="24">
        <f t="shared" si="80"/>
        <v>1.0175451530812993</v>
      </c>
      <c r="E1678" s="24">
        <f t="shared" si="81"/>
        <v>1.6114571418037151</v>
      </c>
    </row>
    <row r="1679" spans="1:5" ht="15" customHeight="1" x14ac:dyDescent="0.2">
      <c r="A1679" s="3">
        <f>'Stocks Returns'!A1675</f>
        <v>44641</v>
      </c>
      <c r="B1679" s="5">
        <f>SUMPRODUCT('Stocks Returns'!B1675:E1675,$H$10:$K$10)</f>
        <v>-9.4302393327331847E-3</v>
      </c>
      <c r="C1679" s="5">
        <f t="shared" si="79"/>
        <v>9.4302393327331847E-3</v>
      </c>
      <c r="D1679" s="24">
        <f t="shared" si="80"/>
        <v>0.99375308005664864</v>
      </c>
      <c r="E1679" s="24">
        <f t="shared" si="81"/>
        <v>1.5882102483228151</v>
      </c>
    </row>
    <row r="1680" spans="1:5" ht="15" customHeight="1" x14ac:dyDescent="0.2">
      <c r="A1680" s="3">
        <f>'Stocks Returns'!A1676</f>
        <v>44642</v>
      </c>
      <c r="B1680" s="5">
        <f>SUMPRODUCT('Stocks Returns'!B1676:E1676,$H$10:$K$10)</f>
        <v>5.430360132185624E-3</v>
      </c>
      <c r="C1680" s="5">
        <f t="shared" si="79"/>
        <v>-5.430360132185624E-3</v>
      </c>
      <c r="D1680" s="24">
        <f t="shared" si="80"/>
        <v>1.0036502393002846</v>
      </c>
      <c r="E1680" s="24">
        <f t="shared" si="81"/>
        <v>1.59815841777625</v>
      </c>
    </row>
    <row r="1681" spans="1:5" ht="15" customHeight="1" x14ac:dyDescent="0.2">
      <c r="A1681" s="3">
        <f>'Stocks Returns'!A1677</f>
        <v>44643</v>
      </c>
      <c r="B1681" s="5">
        <f>SUMPRODUCT('Stocks Returns'!B1677:E1677,$H$10:$K$10)</f>
        <v>-1.954410845829303E-2</v>
      </c>
      <c r="C1681" s="5">
        <f t="shared" si="79"/>
        <v>1.954410845829303E-2</v>
      </c>
      <c r="D1681" s="24">
        <f t="shared" si="80"/>
        <v>0.98701724321902573</v>
      </c>
      <c r="E1681" s="24">
        <f t="shared" si="81"/>
        <v>1.5812179365028511</v>
      </c>
    </row>
    <row r="1682" spans="1:5" ht="15" customHeight="1" x14ac:dyDescent="0.2">
      <c r="A1682" s="3">
        <f>'Stocks Returns'!A1678</f>
        <v>44644</v>
      </c>
      <c r="B1682" s="5">
        <f>SUMPRODUCT('Stocks Returns'!B1678:E1678,$H$10:$K$10)</f>
        <v>1.7531019729012769E-2</v>
      </c>
      <c r="C1682" s="5">
        <f t="shared" si="79"/>
        <v>-1.7531019729012769E-2</v>
      </c>
      <c r="D1682" s="24">
        <f t="shared" si="80"/>
        <v>1.0117092785917714</v>
      </c>
      <c r="E1682" s="24">
        <f t="shared" si="81"/>
        <v>1.605967807987505</v>
      </c>
    </row>
    <row r="1683" spans="1:5" ht="15" customHeight="1" x14ac:dyDescent="0.2">
      <c r="A1683" s="3">
        <f>'Stocks Returns'!A1679</f>
        <v>44645</v>
      </c>
      <c r="B1683" s="5">
        <f>SUMPRODUCT('Stocks Returns'!B1679:E1679,$H$10:$K$10)</f>
        <v>3.6187691868528075E-3</v>
      </c>
      <c r="C1683" s="5">
        <f t="shared" si="79"/>
        <v>-3.6187691868528075E-3</v>
      </c>
      <c r="D1683" s="24">
        <f t="shared" si="80"/>
        <v>1.0024437197306928</v>
      </c>
      <c r="E1683" s="24">
        <f t="shared" si="81"/>
        <v>1.5969666486177849</v>
      </c>
    </row>
    <row r="1684" spans="1:5" ht="15" customHeight="1" x14ac:dyDescent="0.2">
      <c r="A1684" s="3">
        <f>'Stocks Returns'!A1680</f>
        <v>44648</v>
      </c>
      <c r="B1684" s="5">
        <f>SUMPRODUCT('Stocks Returns'!B1680:E1680,$H$10:$K$10)</f>
        <v>9.8117305628206124E-3</v>
      </c>
      <c r="C1684" s="5">
        <f t="shared" si="79"/>
        <v>-9.8117305628206124E-3</v>
      </c>
      <c r="D1684" s="24">
        <f t="shared" si="80"/>
        <v>1.0065682320070874</v>
      </c>
      <c r="E1684" s="24">
        <f t="shared" si="81"/>
        <v>1.6010164619781104</v>
      </c>
    </row>
    <row r="1685" spans="1:5" ht="15" customHeight="1" x14ac:dyDescent="0.2">
      <c r="A1685" s="3">
        <f>'Stocks Returns'!A1681</f>
        <v>44649</v>
      </c>
      <c r="B1685" s="5">
        <f>SUMPRODUCT('Stocks Returns'!B1681:E1681,$H$10:$K$10)</f>
        <v>3.2876821690468086E-2</v>
      </c>
      <c r="C1685" s="5">
        <f t="shared" si="79"/>
        <v>-3.2876821690468086E-2</v>
      </c>
      <c r="D1685" s="24">
        <f t="shared" si="80"/>
        <v>1.0219295826981007</v>
      </c>
      <c r="E1685" s="24">
        <f t="shared" si="81"/>
        <v>1.6154885109314239</v>
      </c>
    </row>
    <row r="1686" spans="1:5" ht="15" customHeight="1" x14ac:dyDescent="0.2">
      <c r="A1686" s="3">
        <f>'Stocks Returns'!A1682</f>
        <v>44650</v>
      </c>
      <c r="B1686" s="5">
        <f>SUMPRODUCT('Stocks Returns'!B1682:E1682,$H$10:$K$10)</f>
        <v>-2.1417012964912763E-2</v>
      </c>
      <c r="C1686" s="5">
        <f t="shared" si="79"/>
        <v>2.1417012964912763E-2</v>
      </c>
      <c r="D1686" s="24">
        <f t="shared" si="80"/>
        <v>0.98576988881761696</v>
      </c>
      <c r="E1686" s="24">
        <f t="shared" si="81"/>
        <v>1.5799036127361838</v>
      </c>
    </row>
    <row r="1687" spans="1:5" ht="15" customHeight="1" x14ac:dyDescent="0.2">
      <c r="A1687" s="3">
        <f>'Stocks Returns'!A1683</f>
        <v>44651</v>
      </c>
      <c r="B1687" s="5">
        <f>SUMPRODUCT('Stocks Returns'!B1683:E1683,$H$10:$K$10)</f>
        <v>-1.0593249064722476E-2</v>
      </c>
      <c r="C1687" s="5">
        <f t="shared" si="79"/>
        <v>1.0593249064722476E-2</v>
      </c>
      <c r="D1687" s="24">
        <f t="shared" si="80"/>
        <v>0.99297851557514372</v>
      </c>
      <c r="E1687" s="24">
        <f t="shared" si="81"/>
        <v>1.5874152655003775</v>
      </c>
    </row>
    <row r="1688" spans="1:5" ht="15" customHeight="1" x14ac:dyDescent="0.2">
      <c r="A1688" s="3">
        <f>'Stocks Returns'!A1684</f>
        <v>44652</v>
      </c>
      <c r="B1688" s="5">
        <f>SUMPRODUCT('Stocks Returns'!B1684:E1684,$H$10:$K$10)</f>
        <v>1.5997849900761564E-2</v>
      </c>
      <c r="C1688" s="5">
        <f t="shared" si="79"/>
        <v>-1.5997849900761564E-2</v>
      </c>
      <c r="D1688" s="24">
        <f t="shared" si="80"/>
        <v>1.0106881874861562</v>
      </c>
      <c r="E1688" s="24">
        <f t="shared" si="81"/>
        <v>1.6049929714496611</v>
      </c>
    </row>
    <row r="1689" spans="1:5" ht="15" customHeight="1" x14ac:dyDescent="0.2">
      <c r="A1689" s="3">
        <f>'Stocks Returns'!A1685</f>
        <v>44655</v>
      </c>
      <c r="B1689" s="5">
        <f>SUMPRODUCT('Stocks Returns'!B1685:E1685,$H$10:$K$10)</f>
        <v>6.0247408435272071E-3</v>
      </c>
      <c r="C1689" s="5">
        <f t="shared" si="79"/>
        <v>-6.0247408435272071E-3</v>
      </c>
      <c r="D1689" s="24">
        <f t="shared" si="80"/>
        <v>1.0040460968540381</v>
      </c>
      <c r="E1689" s="24">
        <f t="shared" si="81"/>
        <v>1.598548158518581</v>
      </c>
    </row>
    <row r="1690" spans="1:5" ht="15" customHeight="1" x14ac:dyDescent="0.2">
      <c r="A1690" s="3">
        <f>'Stocks Returns'!A1686</f>
        <v>44656</v>
      </c>
      <c r="B1690" s="5">
        <f>SUMPRODUCT('Stocks Returns'!B1686:E1686,$H$10:$K$10)</f>
        <v>-1.3779562048406125E-2</v>
      </c>
      <c r="C1690" s="5">
        <f t="shared" si="79"/>
        <v>1.3779562048406125E-2</v>
      </c>
      <c r="D1690" s="24">
        <f t="shared" si="80"/>
        <v>0.99085643112801047</v>
      </c>
      <c r="E1690" s="24">
        <f t="shared" si="81"/>
        <v>1.5852251295765891</v>
      </c>
    </row>
    <row r="1691" spans="1:5" ht="15" customHeight="1" x14ac:dyDescent="0.2">
      <c r="A1691" s="3">
        <f>'Stocks Returns'!A1687</f>
        <v>44657</v>
      </c>
      <c r="B1691" s="5">
        <f>SUMPRODUCT('Stocks Returns'!B1687:E1687,$H$10:$K$10)</f>
        <v>-3.0603488700489366E-2</v>
      </c>
      <c r="C1691" s="5">
        <f t="shared" si="79"/>
        <v>3.0603488700489366E-2</v>
      </c>
      <c r="D1691" s="24">
        <f t="shared" si="80"/>
        <v>0.97965169597772295</v>
      </c>
      <c r="E1691" s="24">
        <f t="shared" si="81"/>
        <v>1.5733696383568008</v>
      </c>
    </row>
    <row r="1692" spans="1:5" ht="15" customHeight="1" x14ac:dyDescent="0.2">
      <c r="A1692" s="3">
        <f>'Stocks Returns'!A1688</f>
        <v>44658</v>
      </c>
      <c r="B1692" s="5">
        <f>SUMPRODUCT('Stocks Returns'!B1688:E1688,$H$10:$K$10)</f>
        <v>-1.1537521256135016E-2</v>
      </c>
      <c r="C1692" s="5">
        <f t="shared" si="79"/>
        <v>1.1537521256135016E-2</v>
      </c>
      <c r="D1692" s="24">
        <f t="shared" si="80"/>
        <v>0.99234963029566303</v>
      </c>
      <c r="E1692" s="24">
        <f t="shared" si="81"/>
        <v>1.5867680614261688</v>
      </c>
    </row>
    <row r="1693" spans="1:5" ht="15" customHeight="1" x14ac:dyDescent="0.2">
      <c r="A1693" s="3">
        <f>'Stocks Returns'!A1689</f>
        <v>44659</v>
      </c>
      <c r="B1693" s="5">
        <f>SUMPRODUCT('Stocks Returns'!B1689:E1689,$H$10:$K$10)</f>
        <v>-2.1087480154411732E-4</v>
      </c>
      <c r="C1693" s="5">
        <f t="shared" si="79"/>
        <v>2.1087480154411732E-4</v>
      </c>
      <c r="D1693" s="24">
        <f t="shared" si="80"/>
        <v>0.99989317683442047</v>
      </c>
      <c r="E1693" s="24">
        <f t="shared" si="81"/>
        <v>1.594428045905504</v>
      </c>
    </row>
    <row r="1694" spans="1:5" ht="15" customHeight="1" x14ac:dyDescent="0.2">
      <c r="A1694" s="3">
        <f>'Stocks Returns'!A1690</f>
        <v>44662</v>
      </c>
      <c r="B1694" s="5">
        <f>SUMPRODUCT('Stocks Returns'!B1690:E1690,$H$10:$K$10)</f>
        <v>-9.9421869022408797E-3</v>
      </c>
      <c r="C1694" s="5">
        <f t="shared" si="79"/>
        <v>9.9421869022408797E-3</v>
      </c>
      <c r="D1694" s="24">
        <f t="shared" si="80"/>
        <v>0.99341212297535653</v>
      </c>
      <c r="E1694" s="24">
        <f t="shared" si="81"/>
        <v>1.5878605950370945</v>
      </c>
    </row>
    <row r="1695" spans="1:5" ht="15" customHeight="1" x14ac:dyDescent="0.2">
      <c r="A1695" s="3">
        <f>'Stocks Returns'!A1691</f>
        <v>44663</v>
      </c>
      <c r="B1695" s="5">
        <f>SUMPRODUCT('Stocks Returns'!B1691:E1691,$H$10:$K$10)</f>
        <v>-1.4247706656397238E-2</v>
      </c>
      <c r="C1695" s="5">
        <f t="shared" si="79"/>
        <v>1.4247706656397238E-2</v>
      </c>
      <c r="D1695" s="24">
        <f t="shared" si="80"/>
        <v>0.99054464681908838</v>
      </c>
      <c r="E1695" s="24">
        <f t="shared" si="81"/>
        <v>1.5849018549916871</v>
      </c>
    </row>
    <row r="1696" spans="1:5" ht="15" customHeight="1" x14ac:dyDescent="0.2">
      <c r="A1696" s="3">
        <f>'Stocks Returns'!A1692</f>
        <v>44664</v>
      </c>
      <c r="B1696" s="5">
        <f>SUMPRODUCT('Stocks Returns'!B1692:E1692,$H$10:$K$10)</f>
        <v>1.0252652048003581E-2</v>
      </c>
      <c r="C1696" s="5">
        <f t="shared" si="79"/>
        <v>-1.0252652048003581E-2</v>
      </c>
      <c r="D1696" s="24">
        <f t="shared" si="80"/>
        <v>1.0068618857162193</v>
      </c>
      <c r="E1696" s="24">
        <f t="shared" si="81"/>
        <v>1.6013021749612848</v>
      </c>
    </row>
    <row r="1697" spans="1:5" ht="15" customHeight="1" x14ac:dyDescent="0.2">
      <c r="A1697" s="3">
        <f>'Stocks Returns'!A1693</f>
        <v>44665</v>
      </c>
      <c r="B1697" s="5">
        <f>SUMPRODUCT('Stocks Returns'!B1693:E1693,$H$10:$K$10)</f>
        <v>-4.947941484968554E-3</v>
      </c>
      <c r="C1697" s="5">
        <f t="shared" si="79"/>
        <v>4.947941484968554E-3</v>
      </c>
      <c r="D1697" s="24">
        <f t="shared" si="80"/>
        <v>0.9967382904232599</v>
      </c>
      <c r="E1697" s="24">
        <f t="shared" si="81"/>
        <v>1.5912519510360361</v>
      </c>
    </row>
    <row r="1698" spans="1:5" ht="15" customHeight="1" x14ac:dyDescent="0.2">
      <c r="A1698" s="3">
        <f>'Stocks Returns'!A1694</f>
        <v>44666</v>
      </c>
      <c r="B1698" s="5">
        <f>SUMPRODUCT('Stocks Returns'!B1694:E1694,$H$10:$K$10)</f>
        <v>0</v>
      </c>
      <c r="C1698" s="5">
        <f t="shared" si="79"/>
        <v>0</v>
      </c>
      <c r="D1698" s="24">
        <f t="shared" si="80"/>
        <v>1.000033619452249</v>
      </c>
      <c r="E1698" s="24">
        <f t="shared" si="81"/>
        <v>1.5945685090834987</v>
      </c>
    </row>
    <row r="1699" spans="1:5" ht="15" customHeight="1" x14ac:dyDescent="0.2">
      <c r="A1699" s="3">
        <f>'Stocks Returns'!A1695</f>
        <v>44669</v>
      </c>
      <c r="B1699" s="5">
        <f>SUMPRODUCT('Stocks Returns'!B1695:E1695,$H$10:$K$10)</f>
        <v>5.56748038827667E-3</v>
      </c>
      <c r="C1699" s="5">
        <f t="shared" si="79"/>
        <v>-5.56748038827667E-3</v>
      </c>
      <c r="D1699" s="24">
        <f t="shared" si="80"/>
        <v>1.0037415613908411</v>
      </c>
      <c r="E1699" s="24">
        <f t="shared" si="81"/>
        <v>1.5982483847998827</v>
      </c>
    </row>
    <row r="1700" spans="1:5" ht="15" customHeight="1" x14ac:dyDescent="0.2">
      <c r="A1700" s="3">
        <f>'Stocks Returns'!A1696</f>
        <v>44670</v>
      </c>
      <c r="B1700" s="5">
        <f>SUMPRODUCT('Stocks Returns'!B1696:E1696,$H$10:$K$10)</f>
        <v>1.3529454711055646E-2</v>
      </c>
      <c r="C1700" s="5">
        <f t="shared" si="79"/>
        <v>-1.3529454711055646E-2</v>
      </c>
      <c r="D1700" s="24">
        <f t="shared" si="80"/>
        <v>1.009044236289812</v>
      </c>
      <c r="E1700" s="24">
        <f t="shared" si="81"/>
        <v>1.6034145426570006</v>
      </c>
    </row>
    <row r="1701" spans="1:5" ht="15" customHeight="1" x14ac:dyDescent="0.2">
      <c r="A1701" s="3">
        <f>'Stocks Returns'!A1697</f>
        <v>44671</v>
      </c>
      <c r="B1701" s="5">
        <f>SUMPRODUCT('Stocks Returns'!B1697:E1697,$H$10:$K$10)</f>
        <v>8.9040650149432247E-3</v>
      </c>
      <c r="C1701" s="5">
        <f t="shared" si="79"/>
        <v>-8.9040650149432247E-3</v>
      </c>
      <c r="D1701" s="24">
        <f t="shared" si="80"/>
        <v>1.005963726752201</v>
      </c>
      <c r="E1701" s="24">
        <f t="shared" si="81"/>
        <v>1.600427203246011</v>
      </c>
    </row>
    <row r="1702" spans="1:5" ht="15" customHeight="1" x14ac:dyDescent="0.2">
      <c r="A1702" s="3">
        <f>'Stocks Returns'!A1698</f>
        <v>44672</v>
      </c>
      <c r="B1702" s="5">
        <f>SUMPRODUCT('Stocks Returns'!B1698:E1698,$H$10:$K$10)</f>
        <v>-8.2223577069729364E-3</v>
      </c>
      <c r="C1702" s="5">
        <f t="shared" si="79"/>
        <v>8.2223577069729364E-3</v>
      </c>
      <c r="D1702" s="24">
        <f t="shared" si="80"/>
        <v>0.99455752921940488</v>
      </c>
      <c r="E1702" s="24">
        <f t="shared" si="81"/>
        <v>1.5890333947074005</v>
      </c>
    </row>
    <row r="1703" spans="1:5" ht="15" customHeight="1" x14ac:dyDescent="0.2">
      <c r="A1703" s="3">
        <f>'Stocks Returns'!A1699</f>
        <v>44673</v>
      </c>
      <c r="B1703" s="5">
        <f>SUMPRODUCT('Stocks Returns'!B1699:E1699,$H$10:$K$10)</f>
        <v>-3.6267138162948645E-2</v>
      </c>
      <c r="C1703" s="5">
        <f t="shared" si="79"/>
        <v>3.6267138162948645E-2</v>
      </c>
      <c r="D1703" s="24">
        <f t="shared" si="80"/>
        <v>0.97587970543572511</v>
      </c>
      <c r="E1703" s="24">
        <f t="shared" si="81"/>
        <v>1.5692695783408162</v>
      </c>
    </row>
    <row r="1704" spans="1:5" ht="15" customHeight="1" x14ac:dyDescent="0.2">
      <c r="A1704" s="3">
        <f>'Stocks Returns'!A1700</f>
        <v>44676</v>
      </c>
      <c r="B1704" s="5">
        <f>SUMPRODUCT('Stocks Returns'!B1700:E1700,$H$10:$K$10)</f>
        <v>1.1423836314426734E-2</v>
      </c>
      <c r="C1704" s="5">
        <f t="shared" si="79"/>
        <v>-1.1423836314426734E-2</v>
      </c>
      <c r="D1704" s="24">
        <f t="shared" si="80"/>
        <v>1.0076418944376571</v>
      </c>
      <c r="E1704" s="24">
        <f t="shared" si="81"/>
        <v>1.602059392810427</v>
      </c>
    </row>
    <row r="1705" spans="1:5" ht="15" customHeight="1" x14ac:dyDescent="0.2">
      <c r="A1705" s="3">
        <f>'Stocks Returns'!A1701</f>
        <v>44677</v>
      </c>
      <c r="B1705" s="5">
        <f>SUMPRODUCT('Stocks Returns'!B1701:E1701,$H$10:$K$10)</f>
        <v>-4.2265888034418456E-2</v>
      </c>
      <c r="C1705" s="5">
        <f t="shared" si="79"/>
        <v>4.2265888034418456E-2</v>
      </c>
      <c r="D1705" s="24">
        <f t="shared" si="80"/>
        <v>0.97188453802132624</v>
      </c>
      <c r="E1705" s="24">
        <f t="shared" si="81"/>
        <v>1.5648678198868602</v>
      </c>
    </row>
    <row r="1706" spans="1:5" ht="15" customHeight="1" x14ac:dyDescent="0.2">
      <c r="A1706" s="3">
        <f>'Stocks Returns'!A1702</f>
        <v>44678</v>
      </c>
      <c r="B1706" s="5">
        <f>SUMPRODUCT('Stocks Returns'!B1702:E1702,$H$10:$K$10)</f>
        <v>5.4760936541233186E-2</v>
      </c>
      <c r="C1706" s="5">
        <f t="shared" si="79"/>
        <v>-5.4760936541233186E-2</v>
      </c>
      <c r="D1706" s="24">
        <f t="shared" si="80"/>
        <v>1.0365044031887103</v>
      </c>
      <c r="E1706" s="24">
        <f t="shared" si="81"/>
        <v>1.6283086477616475</v>
      </c>
    </row>
    <row r="1707" spans="1:5" ht="15" customHeight="1" x14ac:dyDescent="0.2">
      <c r="A1707" s="3">
        <f>'Stocks Returns'!A1703</f>
        <v>44679</v>
      </c>
      <c r="B1707" s="5">
        <f>SUMPRODUCT('Stocks Returns'!B1703:E1703,$H$10:$K$10)</f>
        <v>3.4254491411221923E-2</v>
      </c>
      <c r="C1707" s="5">
        <f t="shared" si="79"/>
        <v>-3.4254491411221923E-2</v>
      </c>
      <c r="D1707" s="24">
        <f t="shared" si="80"/>
        <v>1.0228471107321226</v>
      </c>
      <c r="E1707" s="24">
        <f t="shared" si="81"/>
        <v>1.6163220158746769</v>
      </c>
    </row>
    <row r="1708" spans="1:5" ht="15" customHeight="1" x14ac:dyDescent="0.2">
      <c r="A1708" s="3">
        <f>'Stocks Returns'!A1704</f>
        <v>44680</v>
      </c>
      <c r="B1708" s="5">
        <f>SUMPRODUCT('Stocks Returns'!B1704:E1704,$H$10:$K$10)</f>
        <v>-3.5366563338482704E-2</v>
      </c>
      <c r="C1708" s="5">
        <f t="shared" si="79"/>
        <v>3.5366563338482704E-2</v>
      </c>
      <c r="D1708" s="24">
        <f t="shared" si="80"/>
        <v>0.97647948826881947</v>
      </c>
      <c r="E1708" s="24">
        <f t="shared" si="81"/>
        <v>1.5699251629245523</v>
      </c>
    </row>
    <row r="1709" spans="1:5" ht="15" customHeight="1" x14ac:dyDescent="0.2">
      <c r="A1709" s="3">
        <f>'Stocks Returns'!A1705</f>
        <v>44683</v>
      </c>
      <c r="B1709" s="5">
        <f>SUMPRODUCT('Stocks Returns'!B1705:E1705,$H$10:$K$10)</f>
        <v>-1.2482923088842045E-3</v>
      </c>
      <c r="C1709" s="5">
        <f t="shared" si="79"/>
        <v>1.2482923088842045E-3</v>
      </c>
      <c r="D1709" s="24">
        <f t="shared" si="80"/>
        <v>0.999202256774532</v>
      </c>
      <c r="E1709" s="24">
        <f t="shared" si="81"/>
        <v>1.5937358765545966</v>
      </c>
    </row>
    <row r="1710" spans="1:5" ht="15" customHeight="1" x14ac:dyDescent="0.2">
      <c r="A1710" s="3">
        <f>'Stocks Returns'!A1706</f>
        <v>44684</v>
      </c>
      <c r="B1710" s="5">
        <f>SUMPRODUCT('Stocks Returns'!B1706:E1706,$H$10:$K$10)</f>
        <v>-1.1591224290372987E-2</v>
      </c>
      <c r="C1710" s="5">
        <f t="shared" si="79"/>
        <v>1.1591224290372987E-2</v>
      </c>
      <c r="D1710" s="24">
        <f t="shared" si="80"/>
        <v>0.99231386407486044</v>
      </c>
      <c r="E1710" s="24">
        <f t="shared" si="81"/>
        <v>1.5867312065324568</v>
      </c>
    </row>
    <row r="1711" spans="1:5" ht="15" customHeight="1" x14ac:dyDescent="0.2">
      <c r="A1711" s="3">
        <f>'Stocks Returns'!A1707</f>
        <v>44685</v>
      </c>
      <c r="B1711" s="5">
        <f>SUMPRODUCT('Stocks Returns'!B1707:E1707,$H$10:$K$10)</f>
        <v>2.9643533478867404E-2</v>
      </c>
      <c r="C1711" s="5">
        <f t="shared" si="79"/>
        <v>-2.9643533478867404E-2</v>
      </c>
      <c r="D1711" s="24">
        <f t="shared" si="80"/>
        <v>1.0197762127491745</v>
      </c>
      <c r="E1711" s="24">
        <f t="shared" si="81"/>
        <v>1.6135185354975621</v>
      </c>
    </row>
    <row r="1712" spans="1:5" ht="15" customHeight="1" x14ac:dyDescent="0.2">
      <c r="A1712" s="3">
        <f>'Stocks Returns'!A1708</f>
        <v>44686</v>
      </c>
      <c r="B1712" s="5">
        <f>SUMPRODUCT('Stocks Returns'!B1708:E1708,$H$10:$K$10)</f>
        <v>-4.2419200650269627E-2</v>
      </c>
      <c r="C1712" s="5">
        <f t="shared" si="79"/>
        <v>4.2419200650269627E-2</v>
      </c>
      <c r="D1712" s="24">
        <f t="shared" si="80"/>
        <v>0.97178243181916935</v>
      </c>
      <c r="E1712" s="24">
        <f t="shared" si="81"/>
        <v>1.5647545295639516</v>
      </c>
    </row>
    <row r="1713" spans="1:5" ht="15" customHeight="1" x14ac:dyDescent="0.2">
      <c r="A1713" s="3">
        <f>'Stocks Returns'!A1709</f>
        <v>44687</v>
      </c>
      <c r="B1713" s="5">
        <f>SUMPRODUCT('Stocks Returns'!B1709:E1709,$H$10:$K$10)</f>
        <v>-1.1290729913797251E-2</v>
      </c>
      <c r="C1713" s="5">
        <f t="shared" si="79"/>
        <v>1.1290729913797251E-2</v>
      </c>
      <c r="D1713" s="24">
        <f t="shared" si="80"/>
        <v>0.99251399332965995</v>
      </c>
      <c r="E1713" s="24">
        <f t="shared" si="81"/>
        <v>1.5869373626455265</v>
      </c>
    </row>
    <row r="1714" spans="1:5" ht="15" customHeight="1" x14ac:dyDescent="0.2">
      <c r="A1714" s="3">
        <f>'Stocks Returns'!A1710</f>
        <v>44690</v>
      </c>
      <c r="B1714" s="5">
        <f>SUMPRODUCT('Stocks Returns'!B1710:E1710,$H$10:$K$10)</f>
        <v>-4.8376899182751891E-2</v>
      </c>
      <c r="C1714" s="5">
        <f t="shared" si="79"/>
        <v>4.8376899182751891E-2</v>
      </c>
      <c r="D1714" s="24">
        <f t="shared" si="80"/>
        <v>0.96781460459653612</v>
      </c>
      <c r="E1714" s="24">
        <f t="shared" si="81"/>
        <v>1.5603216571316434</v>
      </c>
    </row>
    <row r="1715" spans="1:5" ht="15" customHeight="1" x14ac:dyDescent="0.2">
      <c r="A1715" s="3">
        <f>'Stocks Returns'!A1711</f>
        <v>44691</v>
      </c>
      <c r="B1715" s="5">
        <f>SUMPRODUCT('Stocks Returns'!B1711:E1711,$H$10:$K$10)</f>
        <v>1.055402996204219E-2</v>
      </c>
      <c r="C1715" s="5">
        <f t="shared" si="79"/>
        <v>-1.055402996204219E-2</v>
      </c>
      <c r="D1715" s="24">
        <f t="shared" si="80"/>
        <v>1.007062603406969</v>
      </c>
      <c r="E1715" s="24">
        <f t="shared" si="81"/>
        <v>1.6014972638397518</v>
      </c>
    </row>
    <row r="1716" spans="1:5" ht="15" customHeight="1" x14ac:dyDescent="0.2">
      <c r="A1716" s="3">
        <f>'Stocks Returns'!A1712</f>
        <v>44692</v>
      </c>
      <c r="B1716" s="5">
        <f>SUMPRODUCT('Stocks Returns'!B1712:E1712,$H$10:$K$10)</f>
        <v>7.1136136752156355E-3</v>
      </c>
      <c r="C1716" s="5">
        <f t="shared" si="79"/>
        <v>-7.1136136752156355E-3</v>
      </c>
      <c r="D1716" s="24">
        <f t="shared" si="80"/>
        <v>1.0047712861599425</v>
      </c>
      <c r="E1716" s="24">
        <f t="shared" si="81"/>
        <v>1.5992605026705879</v>
      </c>
    </row>
    <row r="1717" spans="1:5" ht="15" customHeight="1" x14ac:dyDescent="0.2">
      <c r="A1717" s="3">
        <f>'Stocks Returns'!A1713</f>
        <v>44693</v>
      </c>
      <c r="B1717" s="5">
        <f>SUMPRODUCT('Stocks Returns'!B1713:E1713,$H$10:$K$10)</f>
        <v>-1.0421890073323274E-2</v>
      </c>
      <c r="C1717" s="5">
        <f t="shared" si="79"/>
        <v>1.0421890073323274E-2</v>
      </c>
      <c r="D1717" s="24">
        <f t="shared" si="80"/>
        <v>0.99309264066341563</v>
      </c>
      <c r="E1717" s="24">
        <f t="shared" si="81"/>
        <v>1.5875325477736286</v>
      </c>
    </row>
    <row r="1718" spans="1:5" ht="15" customHeight="1" x14ac:dyDescent="0.2">
      <c r="A1718" s="3">
        <f>'Stocks Returns'!A1714</f>
        <v>44694</v>
      </c>
      <c r="B1718" s="5">
        <f>SUMPRODUCT('Stocks Returns'!B1714:E1714,$H$10:$K$10)</f>
        <v>2.6772422234494379E-2</v>
      </c>
      <c r="C1718" s="5">
        <f t="shared" si="79"/>
        <v>-2.6772422234494379E-2</v>
      </c>
      <c r="D1718" s="24">
        <f t="shared" si="80"/>
        <v>1.0178640526604221</v>
      </c>
      <c r="E1718" s="24">
        <f t="shared" si="81"/>
        <v>1.6117530548471493</v>
      </c>
    </row>
    <row r="1719" spans="1:5" ht="15" customHeight="1" x14ac:dyDescent="0.2">
      <c r="A1719" s="3">
        <f>'Stocks Returns'!A1715</f>
        <v>44697</v>
      </c>
      <c r="B1719" s="5">
        <f>SUMPRODUCT('Stocks Returns'!B1715:E1715,$H$10:$K$10)</f>
        <v>-8.3302591192139144E-3</v>
      </c>
      <c r="C1719" s="5">
        <f t="shared" si="79"/>
        <v>8.3302591192139144E-3</v>
      </c>
      <c r="D1719" s="24">
        <f t="shared" si="80"/>
        <v>0.99448566687885243</v>
      </c>
      <c r="E1719" s="24">
        <f t="shared" si="81"/>
        <v>1.5889599662108611</v>
      </c>
    </row>
    <row r="1720" spans="1:5" ht="15" customHeight="1" x14ac:dyDescent="0.2">
      <c r="A1720" s="3">
        <f>'Stocks Returns'!A1716</f>
        <v>44698</v>
      </c>
      <c r="B1720" s="5">
        <f>SUMPRODUCT('Stocks Returns'!B1716:E1716,$H$10:$K$10)</f>
        <v>3.3664494403229876E-2</v>
      </c>
      <c r="C1720" s="5">
        <f t="shared" si="79"/>
        <v>-3.3664494403229876E-2</v>
      </c>
      <c r="D1720" s="24">
        <f t="shared" si="80"/>
        <v>1.0224541727248</v>
      </c>
      <c r="E1720" s="24">
        <f t="shared" si="81"/>
        <v>1.6159654923282649</v>
      </c>
    </row>
    <row r="1721" spans="1:5" ht="15" customHeight="1" x14ac:dyDescent="0.2">
      <c r="A1721" s="3">
        <f>'Stocks Returns'!A1717</f>
        <v>44699</v>
      </c>
      <c r="B1721" s="5">
        <f>SUMPRODUCT('Stocks Returns'!B1717:E1717,$H$10:$K$10)</f>
        <v>-2.2839475097897379E-2</v>
      </c>
      <c r="C1721" s="5">
        <f t="shared" si="79"/>
        <v>2.2839475097897379E-2</v>
      </c>
      <c r="D1721" s="24">
        <f t="shared" si="80"/>
        <v>0.98482252903704925</v>
      </c>
      <c r="E1721" s="24">
        <f t="shared" si="81"/>
        <v>1.5789013480668688</v>
      </c>
    </row>
    <row r="1722" spans="1:5" ht="15" customHeight="1" x14ac:dyDescent="0.2">
      <c r="A1722" s="3">
        <f>'Stocks Returns'!A1718</f>
        <v>44700</v>
      </c>
      <c r="B1722" s="5">
        <f>SUMPRODUCT('Stocks Returns'!B1718:E1718,$H$10:$K$10)</f>
        <v>-1.1657871323209794E-2</v>
      </c>
      <c r="C1722" s="5">
        <f t="shared" si="79"/>
        <v>1.1657871323209794E-2</v>
      </c>
      <c r="D1722" s="24">
        <f t="shared" si="80"/>
        <v>0.99226947715099123</v>
      </c>
      <c r="E1722" s="24">
        <f t="shared" si="81"/>
        <v>1.5866854615271047</v>
      </c>
    </row>
    <row r="1723" spans="1:5" ht="15" customHeight="1" x14ac:dyDescent="0.2">
      <c r="A1723" s="3">
        <f>'Stocks Returns'!A1719</f>
        <v>44701</v>
      </c>
      <c r="B1723" s="5">
        <f>SUMPRODUCT('Stocks Returns'!B1719:E1719,$H$10:$K$10)</f>
        <v>8.6163424811724725E-3</v>
      </c>
      <c r="C1723" s="5">
        <f t="shared" si="79"/>
        <v>-8.6163424811724725E-3</v>
      </c>
      <c r="D1723" s="24">
        <f t="shared" si="80"/>
        <v>1.0057721035447098</v>
      </c>
      <c r="E1723" s="24">
        <f t="shared" si="81"/>
        <v>1.6002401042108867</v>
      </c>
    </row>
    <row r="1724" spans="1:5" ht="15" customHeight="1" x14ac:dyDescent="0.2">
      <c r="A1724" s="3">
        <f>'Stocks Returns'!A1720</f>
        <v>44704</v>
      </c>
      <c r="B1724" s="5">
        <f>SUMPRODUCT('Stocks Returns'!B1720:E1720,$H$10:$K$10)</f>
        <v>3.7946089159334236E-2</v>
      </c>
      <c r="C1724" s="5">
        <f t="shared" si="79"/>
        <v>-3.7946089159334236E-2</v>
      </c>
      <c r="D1724" s="24">
        <f t="shared" si="80"/>
        <v>1.0253057148323654</v>
      </c>
      <c r="E1724" s="24">
        <f t="shared" si="81"/>
        <v>1.6185380855122671</v>
      </c>
    </row>
    <row r="1725" spans="1:5" ht="15" customHeight="1" x14ac:dyDescent="0.2">
      <c r="A1725" s="3">
        <f>'Stocks Returns'!A1721</f>
        <v>44705</v>
      </c>
      <c r="B1725" s="5">
        <f>SUMPRODUCT('Stocks Returns'!B1721:E1721,$H$10:$K$10)</f>
        <v>-2.0481199655948981E-2</v>
      </c>
      <c r="C1725" s="5">
        <f t="shared" si="79"/>
        <v>2.0481199655948981E-2</v>
      </c>
      <c r="D1725" s="24">
        <f t="shared" si="80"/>
        <v>0.98639314048138693</v>
      </c>
      <c r="E1725" s="24">
        <f t="shared" si="81"/>
        <v>1.5805610832053594</v>
      </c>
    </row>
    <row r="1726" spans="1:5" ht="15" customHeight="1" x14ac:dyDescent="0.2">
      <c r="A1726" s="3">
        <f>'Stocks Returns'!A1722</f>
        <v>44706</v>
      </c>
      <c r="B1726" s="5">
        <f>SUMPRODUCT('Stocks Returns'!B1722:E1722,$H$10:$K$10)</f>
        <v>7.0515135779424427E-3</v>
      </c>
      <c r="C1726" s="5">
        <f t="shared" si="79"/>
        <v>-7.0515135779424427E-3</v>
      </c>
      <c r="D1726" s="24">
        <f t="shared" si="80"/>
        <v>1.0047299274951587</v>
      </c>
      <c r="E1726" s="24">
        <f t="shared" si="81"/>
        <v>1.5992199336616624</v>
      </c>
    </row>
    <row r="1727" spans="1:5" ht="15" customHeight="1" x14ac:dyDescent="0.2">
      <c r="A1727" s="3">
        <f>'Stocks Returns'!A1723</f>
        <v>44707</v>
      </c>
      <c r="B1727" s="5">
        <f>SUMPRODUCT('Stocks Returns'!B1723:E1723,$H$10:$K$10)</f>
        <v>2.3919992869688878E-2</v>
      </c>
      <c r="C1727" s="5">
        <f t="shared" si="79"/>
        <v>-2.3919992869688878E-2</v>
      </c>
      <c r="D1727" s="24">
        <f t="shared" si="80"/>
        <v>1.0159643347034617</v>
      </c>
      <c r="E1727" s="24">
        <f t="shared" si="81"/>
        <v>1.6099840561650509</v>
      </c>
    </row>
    <row r="1728" spans="1:5" ht="15" customHeight="1" x14ac:dyDescent="0.2">
      <c r="A1728" s="3">
        <f>'Stocks Returns'!A1724</f>
        <v>44708</v>
      </c>
      <c r="B1728" s="5">
        <f>SUMPRODUCT('Stocks Returns'!B1724:E1724,$H$10:$K$10)</f>
        <v>2.3121132972826683E-2</v>
      </c>
      <c r="C1728" s="5">
        <f t="shared" si="79"/>
        <v>-2.3121132972826683E-2</v>
      </c>
      <c r="D1728" s="24">
        <f t="shared" si="80"/>
        <v>1.0154322940121514</v>
      </c>
      <c r="E1728" s="24">
        <f t="shared" si="81"/>
        <v>1.6094859517484137</v>
      </c>
    </row>
    <row r="1729" spans="1:5" ht="15" customHeight="1" x14ac:dyDescent="0.2">
      <c r="A1729" s="3">
        <f>'Stocks Returns'!A1725</f>
        <v>44711</v>
      </c>
      <c r="B1729" s="5">
        <f>SUMPRODUCT('Stocks Returns'!B1725:E1725,$H$10:$K$10)</f>
        <v>0</v>
      </c>
      <c r="C1729" s="5">
        <f t="shared" si="79"/>
        <v>0</v>
      </c>
      <c r="D1729" s="24">
        <f t="shared" si="80"/>
        <v>1.000033619452249</v>
      </c>
      <c r="E1729" s="24">
        <f t="shared" si="81"/>
        <v>1.5945685090834987</v>
      </c>
    </row>
    <row r="1730" spans="1:5" ht="15" customHeight="1" x14ac:dyDescent="0.2">
      <c r="A1730" s="3">
        <f>'Stocks Returns'!A1726</f>
        <v>44712</v>
      </c>
      <c r="B1730" s="5">
        <f>SUMPRODUCT('Stocks Returns'!B1726:E1726,$H$10:$K$10)</f>
        <v>-3.152275507230943E-3</v>
      </c>
      <c r="C1730" s="5">
        <f t="shared" si="79"/>
        <v>3.152275507230943E-3</v>
      </c>
      <c r="D1730" s="24">
        <f t="shared" si="80"/>
        <v>0.99793420396443311</v>
      </c>
      <c r="E1730" s="24">
        <f t="shared" si="81"/>
        <v>1.5924605725765222</v>
      </c>
    </row>
    <row r="1731" spans="1:5" ht="15" customHeight="1" x14ac:dyDescent="0.2">
      <c r="A1731" s="3">
        <f>'Stocks Returns'!A1727</f>
        <v>44713</v>
      </c>
      <c r="B1731" s="5">
        <f>SUMPRODUCT('Stocks Returns'!B1727:E1727,$H$10:$K$10)</f>
        <v>-1.1847020734672834E-2</v>
      </c>
      <c r="C1731" s="5">
        <f t="shared" si="79"/>
        <v>1.1847020734672834E-2</v>
      </c>
      <c r="D1731" s="24">
        <f t="shared" si="80"/>
        <v>0.99214350364295678</v>
      </c>
      <c r="E1731" s="24">
        <f t="shared" si="81"/>
        <v>1.5865555914200185</v>
      </c>
    </row>
    <row r="1732" spans="1:5" ht="15" customHeight="1" x14ac:dyDescent="0.2">
      <c r="A1732" s="3">
        <f>'Stocks Returns'!A1728</f>
        <v>44714</v>
      </c>
      <c r="B1732" s="5">
        <f>SUMPRODUCT('Stocks Returns'!B1728:E1728,$H$10:$K$10)</f>
        <v>2.516197634959573E-2</v>
      </c>
      <c r="C1732" s="5">
        <f t="shared" si="79"/>
        <v>-2.516197634959573E-2</v>
      </c>
      <c r="D1732" s="24">
        <f t="shared" si="80"/>
        <v>1.0167914957010797</v>
      </c>
      <c r="E1732" s="24">
        <f t="shared" si="81"/>
        <v>1.6107561351555761</v>
      </c>
    </row>
    <row r="1733" spans="1:5" ht="15" customHeight="1" x14ac:dyDescent="0.2">
      <c r="A1733" s="3">
        <f>'Stocks Returns'!A1729</f>
        <v>44715</v>
      </c>
      <c r="B1733" s="5">
        <f>SUMPRODUCT('Stocks Returns'!B1729:E1729,$H$10:$K$10)</f>
        <v>-1.3389921603097139E-2</v>
      </c>
      <c r="C1733" s="5">
        <f t="shared" si="79"/>
        <v>1.3389921603097139E-2</v>
      </c>
      <c r="D1733" s="24">
        <f t="shared" si="80"/>
        <v>0.99111593166458622</v>
      </c>
      <c r="E1733" s="24">
        <f t="shared" si="81"/>
        <v>1.5854939024626584</v>
      </c>
    </row>
    <row r="1734" spans="1:5" ht="15" customHeight="1" x14ac:dyDescent="0.2">
      <c r="A1734" s="3">
        <f>'Stocks Returns'!A1730</f>
        <v>44718</v>
      </c>
      <c r="B1734" s="5">
        <f>SUMPRODUCT('Stocks Returns'!B1730:E1730,$H$10:$K$10)</f>
        <v>-6.4993370785222833E-4</v>
      </c>
      <c r="C1734" s="5">
        <f t="shared" ref="C1734:C1797" si="82">-B1734</f>
        <v>6.4993370785222833E-4</v>
      </c>
      <c r="D1734" s="24">
        <f t="shared" ref="D1734:D1797" si="83">1+$H$13+$H$19*(B1734-$H$13)</f>
        <v>0.99960076360281935</v>
      </c>
      <c r="E1734" s="24">
        <f t="shared" ref="E1734:E1797" si="84">$H$22*D1734-$H$23*D1734^2-LN(1+$H$24*EXP(1-D1734^3))</f>
        <v>1.5941353368000881</v>
      </c>
    </row>
    <row r="1735" spans="1:5" ht="15" customHeight="1" x14ac:dyDescent="0.2">
      <c r="A1735" s="3">
        <f>'Stocks Returns'!A1731</f>
        <v>44719</v>
      </c>
      <c r="B1735" s="5">
        <f>SUMPRODUCT('Stocks Returns'!B1731:E1731,$H$10:$K$10)</f>
        <v>7.2069982504478301E-3</v>
      </c>
      <c r="C1735" s="5">
        <f t="shared" si="82"/>
        <v>-7.2069982504478301E-3</v>
      </c>
      <c r="D1735" s="24">
        <f t="shared" si="83"/>
        <v>1.0048334802870471</v>
      </c>
      <c r="E1735" s="24">
        <f t="shared" si="84"/>
        <v>1.5993214963287326</v>
      </c>
    </row>
    <row r="1736" spans="1:5" ht="15" customHeight="1" x14ac:dyDescent="0.2">
      <c r="A1736" s="3">
        <f>'Stocks Returns'!A1732</f>
        <v>44720</v>
      </c>
      <c r="B1736" s="5">
        <f>SUMPRODUCT('Stocks Returns'!B1732:E1732,$H$10:$K$10)</f>
        <v>-7.3027079152395112E-3</v>
      </c>
      <c r="C1736" s="5">
        <f t="shared" si="82"/>
        <v>7.3027079152395112E-3</v>
      </c>
      <c r="D1736" s="24">
        <f t="shared" si="83"/>
        <v>0.99517001598069943</v>
      </c>
      <c r="E1736" s="24">
        <f t="shared" si="84"/>
        <v>1.5896584003874377</v>
      </c>
    </row>
    <row r="1737" spans="1:5" ht="15" customHeight="1" x14ac:dyDescent="0.2">
      <c r="A1737" s="3">
        <f>'Stocks Returns'!A1733</f>
        <v>44721</v>
      </c>
      <c r="B1737" s="5">
        <f>SUMPRODUCT('Stocks Returns'!B1733:E1733,$H$10:$K$10)</f>
        <v>-3.4415735713464846E-2</v>
      </c>
      <c r="C1737" s="5">
        <f t="shared" si="82"/>
        <v>3.4415735713464846E-2</v>
      </c>
      <c r="D1737" s="24">
        <f t="shared" si="83"/>
        <v>0.97711273946708133</v>
      </c>
      <c r="E1737" s="24">
        <f t="shared" si="84"/>
        <v>1.5706158402242063</v>
      </c>
    </row>
    <row r="1738" spans="1:5" ht="15" customHeight="1" x14ac:dyDescent="0.2">
      <c r="A1738" s="3">
        <f>'Stocks Returns'!A1734</f>
        <v>44722</v>
      </c>
      <c r="B1738" s="5">
        <f>SUMPRODUCT('Stocks Returns'!B1734:E1734,$H$10:$K$10)</f>
        <v>-3.2695338552497559E-2</v>
      </c>
      <c r="C1738" s="5">
        <f t="shared" si="82"/>
        <v>3.2695338552497559E-2</v>
      </c>
      <c r="D1738" s="24">
        <f t="shared" si="83"/>
        <v>0.97825852397628554</v>
      </c>
      <c r="E1738" s="24">
        <f t="shared" si="84"/>
        <v>1.5718616351678287</v>
      </c>
    </row>
    <row r="1739" spans="1:5" ht="15" customHeight="1" x14ac:dyDescent="0.2">
      <c r="A1739" s="3">
        <f>'Stocks Returns'!A1735</f>
        <v>44725</v>
      </c>
      <c r="B1739" s="5">
        <f>SUMPRODUCT('Stocks Returns'!B1735:E1735,$H$10:$K$10)</f>
        <v>-4.0053150909154386E-2</v>
      </c>
      <c r="C1739" s="5">
        <f t="shared" si="82"/>
        <v>4.0053150909154386E-2</v>
      </c>
      <c r="D1739" s="24">
        <f t="shared" si="83"/>
        <v>0.97335822094675206</v>
      </c>
      <c r="E1739" s="24">
        <f t="shared" si="84"/>
        <v>1.5664985288641509</v>
      </c>
    </row>
    <row r="1740" spans="1:5" ht="15" customHeight="1" x14ac:dyDescent="0.2">
      <c r="A1740" s="3">
        <f>'Stocks Returns'!A1736</f>
        <v>44726</v>
      </c>
      <c r="B1740" s="5">
        <f>SUMPRODUCT('Stocks Returns'!B1736:E1736,$H$10:$K$10)</f>
        <v>7.7998900811549797E-3</v>
      </c>
      <c r="C1740" s="5">
        <f t="shared" si="82"/>
        <v>-7.7998900811549797E-3</v>
      </c>
      <c r="D1740" s="24">
        <f t="shared" si="83"/>
        <v>1.0052283462462981</v>
      </c>
      <c r="E1740" s="24">
        <f t="shared" si="84"/>
        <v>1.5997083760634001</v>
      </c>
    </row>
    <row r="1741" spans="1:5" ht="15" customHeight="1" x14ac:dyDescent="0.2">
      <c r="A1741" s="3">
        <f>'Stocks Returns'!A1737</f>
        <v>44727</v>
      </c>
      <c r="B1741" s="5">
        <f>SUMPRODUCT('Stocks Returns'!B1737:E1737,$H$10:$K$10)</f>
        <v>1.3149909498558487E-2</v>
      </c>
      <c r="C1741" s="5">
        <f t="shared" si="82"/>
        <v>-1.3149909498558487E-2</v>
      </c>
      <c r="D1741" s="24">
        <f t="shared" si="83"/>
        <v>1.0087914591782889</v>
      </c>
      <c r="E1741" s="24">
        <f t="shared" si="84"/>
        <v>1.6031708631608679</v>
      </c>
    </row>
    <row r="1742" spans="1:5" ht="15" customHeight="1" x14ac:dyDescent="0.2">
      <c r="A1742" s="3">
        <f>'Stocks Returns'!A1738</f>
        <v>44728</v>
      </c>
      <c r="B1742" s="5">
        <f>SUMPRODUCT('Stocks Returns'!B1738:E1738,$H$10:$K$10)</f>
        <v>-4.0854175046738953E-2</v>
      </c>
      <c r="C1742" s="5">
        <f t="shared" si="82"/>
        <v>4.0854175046738953E-2</v>
      </c>
      <c r="D1742" s="24">
        <f t="shared" si="83"/>
        <v>0.97282473887112075</v>
      </c>
      <c r="E1742" s="24">
        <f t="shared" si="84"/>
        <v>1.5659091518545414</v>
      </c>
    </row>
    <row r="1743" spans="1:5" ht="15" customHeight="1" x14ac:dyDescent="0.2">
      <c r="A1743" s="3">
        <f>'Stocks Returns'!A1739</f>
        <v>44729</v>
      </c>
      <c r="B1743" s="5">
        <f>SUMPRODUCT('Stocks Returns'!B1739:E1739,$H$10:$K$10)</f>
        <v>5.4860169933779119E-3</v>
      </c>
      <c r="C1743" s="5">
        <f t="shared" si="82"/>
        <v>-5.4860169933779119E-3</v>
      </c>
      <c r="D1743" s="24">
        <f t="shared" si="83"/>
        <v>1.0036873067698386</v>
      </c>
      <c r="E1743" s="24">
        <f t="shared" si="84"/>
        <v>1.5981949392785557</v>
      </c>
    </row>
    <row r="1744" spans="1:5" ht="15" customHeight="1" x14ac:dyDescent="0.2">
      <c r="A1744" s="3">
        <f>'Stocks Returns'!A1740</f>
        <v>44732</v>
      </c>
      <c r="B1744" s="5">
        <f>SUMPRODUCT('Stocks Returns'!B1740:E1740,$H$10:$K$10)</f>
        <v>0</v>
      </c>
      <c r="C1744" s="5">
        <f t="shared" si="82"/>
        <v>0</v>
      </c>
      <c r="D1744" s="24">
        <f t="shared" si="83"/>
        <v>1.000033619452249</v>
      </c>
      <c r="E1744" s="24">
        <f t="shared" si="84"/>
        <v>1.5945685090834987</v>
      </c>
    </row>
    <row r="1745" spans="1:5" ht="15" customHeight="1" x14ac:dyDescent="0.2">
      <c r="A1745" s="3">
        <f>'Stocks Returns'!A1741</f>
        <v>44733</v>
      </c>
      <c r="B1745" s="5">
        <f>SUMPRODUCT('Stocks Returns'!B1741:E1741,$H$10:$K$10)</f>
        <v>2.4001238073715351E-2</v>
      </c>
      <c r="C1745" s="5">
        <f t="shared" si="82"/>
        <v>-2.4001238073715351E-2</v>
      </c>
      <c r="D1745" s="24">
        <f t="shared" si="83"/>
        <v>1.0160184440093434</v>
      </c>
      <c r="E1745" s="24">
        <f t="shared" si="84"/>
        <v>1.610034648647408</v>
      </c>
    </row>
    <row r="1746" spans="1:5" ht="15" customHeight="1" x14ac:dyDescent="0.2">
      <c r="A1746" s="3">
        <f>'Stocks Returns'!A1742</f>
        <v>44734</v>
      </c>
      <c r="B1746" s="5">
        <f>SUMPRODUCT('Stocks Returns'!B1742:E1742,$H$10:$K$10)</f>
        <v>-3.4037485505722248E-3</v>
      </c>
      <c r="C1746" s="5">
        <f t="shared" si="82"/>
        <v>3.4037485505722248E-3</v>
      </c>
      <c r="D1746" s="24">
        <f t="shared" si="83"/>
        <v>0.99776672291756785</v>
      </c>
      <c r="E1746" s="24">
        <f t="shared" si="84"/>
        <v>1.5922916545972781</v>
      </c>
    </row>
    <row r="1747" spans="1:5" ht="15" customHeight="1" x14ac:dyDescent="0.2">
      <c r="A1747" s="3">
        <f>'Stocks Returns'!A1743</f>
        <v>44735</v>
      </c>
      <c r="B1747" s="5">
        <f>SUMPRODUCT('Stocks Returns'!B1743:E1743,$H$10:$K$10)</f>
        <v>1.0356906292086195E-2</v>
      </c>
      <c r="C1747" s="5">
        <f t="shared" si="82"/>
        <v>-1.0356906292086195E-2</v>
      </c>
      <c r="D1747" s="24">
        <f t="shared" si="83"/>
        <v>1.0069313190427782</v>
      </c>
      <c r="E1747" s="24">
        <f t="shared" si="84"/>
        <v>1.6013696796248493</v>
      </c>
    </row>
    <row r="1748" spans="1:5" ht="15" customHeight="1" x14ac:dyDescent="0.2">
      <c r="A1748" s="3">
        <f>'Stocks Returns'!A1744</f>
        <v>44736</v>
      </c>
      <c r="B1748" s="5">
        <f>SUMPRODUCT('Stocks Returns'!B1744:E1744,$H$10:$K$10)</f>
        <v>4.5237150464663763E-2</v>
      </c>
      <c r="C1748" s="5">
        <f t="shared" si="82"/>
        <v>-4.5237150464663763E-2</v>
      </c>
      <c r="D1748" s="24">
        <f t="shared" si="83"/>
        <v>1.030161561661715</v>
      </c>
      <c r="E1748" s="24">
        <f t="shared" si="84"/>
        <v>1.6228401207708156</v>
      </c>
    </row>
    <row r="1749" spans="1:5" ht="15" customHeight="1" x14ac:dyDescent="0.2">
      <c r="A1749" s="3">
        <f>'Stocks Returns'!A1745</f>
        <v>44739</v>
      </c>
      <c r="B1749" s="5">
        <f>SUMPRODUCT('Stocks Returns'!B1745:E1745,$H$10:$K$10)</f>
        <v>-8.0666534357573035E-3</v>
      </c>
      <c r="C1749" s="5">
        <f t="shared" si="82"/>
        <v>8.0666534357573035E-3</v>
      </c>
      <c r="D1749" s="24">
        <f t="shared" si="83"/>
        <v>0.99466122826403458</v>
      </c>
      <c r="E1749" s="24">
        <f t="shared" si="84"/>
        <v>1.5891393177349702</v>
      </c>
    </row>
    <row r="1750" spans="1:5" ht="15" customHeight="1" x14ac:dyDescent="0.2">
      <c r="A1750" s="3">
        <f>'Stocks Returns'!A1746</f>
        <v>44740</v>
      </c>
      <c r="B1750" s="5">
        <f>SUMPRODUCT('Stocks Returns'!B1746:E1746,$H$10:$K$10)</f>
        <v>-2.5867131008071188E-2</v>
      </c>
      <c r="C1750" s="5">
        <f t="shared" si="82"/>
        <v>2.5867131008071188E-2</v>
      </c>
      <c r="D1750" s="24">
        <f t="shared" si="83"/>
        <v>0.9828061102008735</v>
      </c>
      <c r="E1750" s="24">
        <f t="shared" si="84"/>
        <v>1.576756481261758</v>
      </c>
    </row>
    <row r="1751" spans="1:5" ht="15" customHeight="1" x14ac:dyDescent="0.2">
      <c r="A1751" s="3">
        <f>'Stocks Returns'!A1747</f>
        <v>44741</v>
      </c>
      <c r="B1751" s="5">
        <f>SUMPRODUCT('Stocks Returns'!B1747:E1747,$H$10:$K$10)</f>
        <v>3.0116744318936669E-3</v>
      </c>
      <c r="C1751" s="5">
        <f t="shared" si="82"/>
        <v>-3.0116744318936669E-3</v>
      </c>
      <c r="D1751" s="24">
        <f t="shared" si="83"/>
        <v>1.0020393946238901</v>
      </c>
      <c r="E1751" s="24">
        <f t="shared" si="84"/>
        <v>1.5965659569382264</v>
      </c>
    </row>
    <row r="1752" spans="1:5" ht="15" customHeight="1" x14ac:dyDescent="0.2">
      <c r="A1752" s="3">
        <f>'Stocks Returns'!A1748</f>
        <v>44742</v>
      </c>
      <c r="B1752" s="5">
        <f>SUMPRODUCT('Stocks Returns'!B1748:E1748,$H$10:$K$10)</f>
        <v>-1.1320612790403714E-2</v>
      </c>
      <c r="C1752" s="5">
        <f t="shared" si="82"/>
        <v>1.1320612790403714E-2</v>
      </c>
      <c r="D1752" s="24">
        <f t="shared" si="83"/>
        <v>0.99249409133384003</v>
      </c>
      <c r="E1752" s="24">
        <f t="shared" si="84"/>
        <v>1.5869168683703476</v>
      </c>
    </row>
    <row r="1753" spans="1:5" ht="15" customHeight="1" x14ac:dyDescent="0.2">
      <c r="A1753" s="3">
        <f>'Stocks Returns'!A1749</f>
        <v>44743</v>
      </c>
      <c r="B1753" s="5">
        <f>SUMPRODUCT('Stocks Returns'!B1749:E1749,$H$10:$K$10)</f>
        <v>5.8405224745526991E-3</v>
      </c>
      <c r="C1753" s="5">
        <f t="shared" si="82"/>
        <v>-5.8405224745526991E-3</v>
      </c>
      <c r="D1753" s="24">
        <f t="shared" si="83"/>
        <v>1.003923407420301</v>
      </c>
      <c r="E1753" s="24">
        <f t="shared" si="84"/>
        <v>1.5984274324384871</v>
      </c>
    </row>
    <row r="1754" spans="1:5" ht="15" customHeight="1" x14ac:dyDescent="0.2">
      <c r="A1754" s="3">
        <f>'Stocks Returns'!A1750</f>
        <v>44746</v>
      </c>
      <c r="B1754" s="5">
        <f>SUMPRODUCT('Stocks Returns'!B1750:E1750,$H$10:$K$10)</f>
        <v>0</v>
      </c>
      <c r="C1754" s="5">
        <f t="shared" si="82"/>
        <v>0</v>
      </c>
      <c r="D1754" s="24">
        <f t="shared" si="83"/>
        <v>1.000033619452249</v>
      </c>
      <c r="E1754" s="24">
        <f t="shared" si="84"/>
        <v>1.5945685090834987</v>
      </c>
    </row>
    <row r="1755" spans="1:5" ht="15" customHeight="1" x14ac:dyDescent="0.2">
      <c r="A1755" s="3">
        <f>'Stocks Returns'!A1751</f>
        <v>44747</v>
      </c>
      <c r="B1755" s="5">
        <f>SUMPRODUCT('Stocks Returns'!B1751:E1751,$H$10:$K$10)</f>
        <v>5.8971449410666838E-3</v>
      </c>
      <c r="C1755" s="5">
        <f t="shared" si="82"/>
        <v>-5.8971449410666838E-3</v>
      </c>
      <c r="D1755" s="24">
        <f t="shared" si="83"/>
        <v>1.0039611179829993</v>
      </c>
      <c r="E1755" s="24">
        <f t="shared" si="84"/>
        <v>1.5984645459932971</v>
      </c>
    </row>
    <row r="1756" spans="1:5" ht="15" customHeight="1" x14ac:dyDescent="0.2">
      <c r="A1756" s="3">
        <f>'Stocks Returns'!A1752</f>
        <v>44748</v>
      </c>
      <c r="B1756" s="5">
        <f>SUMPRODUCT('Stocks Returns'!B1752:E1752,$H$10:$K$10)</f>
        <v>2.54052840448072E-3</v>
      </c>
      <c r="C1756" s="5">
        <f t="shared" si="82"/>
        <v>-2.54052840448072E-3</v>
      </c>
      <c r="D1756" s="24">
        <f t="shared" si="83"/>
        <v>1.0017256113696331</v>
      </c>
      <c r="E1756" s="24">
        <f t="shared" si="84"/>
        <v>1.5962545409373812</v>
      </c>
    </row>
    <row r="1757" spans="1:5" ht="15" customHeight="1" x14ac:dyDescent="0.2">
      <c r="A1757" s="3">
        <f>'Stocks Returns'!A1753</f>
        <v>44749</v>
      </c>
      <c r="B1757" s="5">
        <f>SUMPRODUCT('Stocks Returns'!B1753:E1753,$H$10:$K$10)</f>
        <v>1.3270592335230784E-2</v>
      </c>
      <c r="C1757" s="5">
        <f t="shared" si="82"/>
        <v>-1.3270592335230784E-2</v>
      </c>
      <c r="D1757" s="24">
        <f t="shared" si="83"/>
        <v>1.0088718339475127</v>
      </c>
      <c r="E1757" s="24">
        <f t="shared" si="84"/>
        <v>1.6032483733986438</v>
      </c>
    </row>
    <row r="1758" spans="1:5" ht="15" customHeight="1" x14ac:dyDescent="0.2">
      <c r="A1758" s="3">
        <f>'Stocks Returns'!A1754</f>
        <v>44750</v>
      </c>
      <c r="B1758" s="5">
        <f>SUMPRODUCT('Stocks Returns'!B1754:E1754,$H$10:$K$10)</f>
        <v>4.8487036794094759E-3</v>
      </c>
      <c r="C1758" s="5">
        <f t="shared" si="82"/>
        <v>-4.8487036794094759E-3</v>
      </c>
      <c r="D1758" s="24">
        <f t="shared" si="83"/>
        <v>1.0032628561027357</v>
      </c>
      <c r="E1758" s="24">
        <f t="shared" si="84"/>
        <v>1.5977764091718216</v>
      </c>
    </row>
    <row r="1759" spans="1:5" ht="15" customHeight="1" x14ac:dyDescent="0.2">
      <c r="A1759" s="3">
        <f>'Stocks Returns'!A1755</f>
        <v>44753</v>
      </c>
      <c r="B1759" s="5">
        <f>SUMPRODUCT('Stocks Returns'!B1755:E1755,$H$10:$K$10)</f>
        <v>5.1068758581659969E-3</v>
      </c>
      <c r="C1759" s="5">
        <f t="shared" si="82"/>
        <v>-5.1068758581659969E-3</v>
      </c>
      <c r="D1759" s="24">
        <f t="shared" si="83"/>
        <v>1.0034347987737875</v>
      </c>
      <c r="E1759" s="24">
        <f t="shared" si="84"/>
        <v>1.5979460408921207</v>
      </c>
    </row>
    <row r="1760" spans="1:5" ht="15" customHeight="1" x14ac:dyDescent="0.2">
      <c r="A1760" s="3">
        <f>'Stocks Returns'!A1756</f>
        <v>44754</v>
      </c>
      <c r="B1760" s="5">
        <f>SUMPRODUCT('Stocks Returns'!B1756:E1756,$H$10:$K$10)</f>
        <v>-2.9242472067412726E-4</v>
      </c>
      <c r="C1760" s="5">
        <f t="shared" si="82"/>
        <v>2.9242472067412726E-4</v>
      </c>
      <c r="D1760" s="24">
        <f t="shared" si="83"/>
        <v>0.99983886458827997</v>
      </c>
      <c r="E1760" s="24">
        <f t="shared" si="84"/>
        <v>1.5943737045564521</v>
      </c>
    </row>
    <row r="1761" spans="1:5" ht="15" customHeight="1" x14ac:dyDescent="0.2">
      <c r="A1761" s="3">
        <f>'Stocks Returns'!A1757</f>
        <v>44755</v>
      </c>
      <c r="B1761" s="5">
        <f>SUMPRODUCT('Stocks Returns'!B1757:E1757,$H$10:$K$10)</f>
        <v>-2.5409018845820243E-3</v>
      </c>
      <c r="C1761" s="5">
        <f t="shared" si="82"/>
        <v>2.5409018845820243E-3</v>
      </c>
      <c r="D1761" s="24">
        <f t="shared" si="83"/>
        <v>0.99834137879711726</v>
      </c>
      <c r="E1761" s="24">
        <f t="shared" si="84"/>
        <v>1.5928707747210686</v>
      </c>
    </row>
    <row r="1762" spans="1:5" ht="15" customHeight="1" x14ac:dyDescent="0.2">
      <c r="A1762" s="3">
        <f>'Stocks Returns'!A1758</f>
        <v>44756</v>
      </c>
      <c r="B1762" s="5">
        <f>SUMPRODUCT('Stocks Returns'!B1758:E1758,$H$10:$K$10)</f>
        <v>1.0975877777110865E-2</v>
      </c>
      <c r="C1762" s="5">
        <f t="shared" si="82"/>
        <v>-1.0975877777110865E-2</v>
      </c>
      <c r="D1762" s="24">
        <f t="shared" si="83"/>
        <v>1.0073435540518048</v>
      </c>
      <c r="E1762" s="24">
        <f t="shared" si="84"/>
        <v>1.6017700611613241</v>
      </c>
    </row>
    <row r="1763" spans="1:5" ht="15" customHeight="1" x14ac:dyDescent="0.2">
      <c r="A1763" s="3">
        <f>'Stocks Returns'!A1759</f>
        <v>44757</v>
      </c>
      <c r="B1763" s="5">
        <f>SUMPRODUCT('Stocks Returns'!B1759:E1759,$H$10:$K$10)</f>
        <v>2.0541964185090692E-2</v>
      </c>
      <c r="C1763" s="5">
        <f t="shared" si="82"/>
        <v>-2.0541964185090692E-2</v>
      </c>
      <c r="D1763" s="24">
        <f t="shared" si="83"/>
        <v>1.0137145675995194</v>
      </c>
      <c r="E1763" s="24">
        <f t="shared" si="84"/>
        <v>1.6078698272994267</v>
      </c>
    </row>
    <row r="1764" spans="1:5" ht="15" customHeight="1" x14ac:dyDescent="0.2">
      <c r="A1764" s="3">
        <f>'Stocks Returns'!A1760</f>
        <v>44760</v>
      </c>
      <c r="B1764" s="5">
        <f>SUMPRODUCT('Stocks Returns'!B1760:E1760,$H$10:$K$10)</f>
        <v>-1.3036423077544084E-2</v>
      </c>
      <c r="C1764" s="5">
        <f t="shared" si="82"/>
        <v>1.3036423077544084E-2</v>
      </c>
      <c r="D1764" s="24">
        <f t="shared" si="83"/>
        <v>0.99135136168260451</v>
      </c>
      <c r="E1764" s="24">
        <f t="shared" si="84"/>
        <v>1.5857375158311526</v>
      </c>
    </row>
    <row r="1765" spans="1:5" ht="15" customHeight="1" x14ac:dyDescent="0.2">
      <c r="A1765" s="3">
        <f>'Stocks Returns'!A1761</f>
        <v>44761</v>
      </c>
      <c r="B1765" s="5">
        <f>SUMPRODUCT('Stocks Returns'!B1761:E1761,$H$10:$K$10)</f>
        <v>3.2906903281296952E-2</v>
      </c>
      <c r="C1765" s="5">
        <f t="shared" si="82"/>
        <v>-3.2906903281296952E-2</v>
      </c>
      <c r="D1765" s="24">
        <f t="shared" si="83"/>
        <v>1.0219496170375926</v>
      </c>
      <c r="E1765" s="24">
        <f t="shared" si="84"/>
        <v>1.6155067481966547</v>
      </c>
    </row>
    <row r="1766" spans="1:5" ht="15" customHeight="1" x14ac:dyDescent="0.2">
      <c r="A1766" s="3">
        <f>'Stocks Returns'!A1762</f>
        <v>44762</v>
      </c>
      <c r="B1766" s="5">
        <f>SUMPRODUCT('Stocks Returns'!B1762:E1762,$H$10:$K$10)</f>
        <v>8.8703740592275203E-4</v>
      </c>
      <c r="C1766" s="5">
        <f t="shared" si="82"/>
        <v>-8.8703740592275203E-4</v>
      </c>
      <c r="D1766" s="24">
        <f t="shared" si="83"/>
        <v>1.0006243863645934</v>
      </c>
      <c r="E1766" s="24">
        <f t="shared" si="84"/>
        <v>1.5951584982151381</v>
      </c>
    </row>
    <row r="1767" spans="1:5" ht="15" customHeight="1" x14ac:dyDescent="0.2">
      <c r="A1767" s="3">
        <f>'Stocks Returns'!A1763</f>
        <v>44763</v>
      </c>
      <c r="B1767" s="5">
        <f>SUMPRODUCT('Stocks Returns'!B1763:E1763,$H$10:$K$10)</f>
        <v>1.2788846126334529E-2</v>
      </c>
      <c r="C1767" s="5">
        <f t="shared" si="82"/>
        <v>-1.2788846126334529E-2</v>
      </c>
      <c r="D1767" s="24">
        <f t="shared" si="83"/>
        <v>1.0085509909723878</v>
      </c>
      <c r="E1767" s="24">
        <f t="shared" si="84"/>
        <v>1.6029388081503277</v>
      </c>
    </row>
    <row r="1768" spans="1:5" ht="15" customHeight="1" x14ac:dyDescent="0.2">
      <c r="A1768" s="3">
        <f>'Stocks Returns'!A1764</f>
        <v>44764</v>
      </c>
      <c r="B1768" s="5">
        <f>SUMPRODUCT('Stocks Returns'!B1764:E1764,$H$10:$K$10)</f>
        <v>-1.2922041290654274E-2</v>
      </c>
      <c r="C1768" s="5">
        <f t="shared" si="82"/>
        <v>1.2922041290654274E-2</v>
      </c>
      <c r="D1768" s="24">
        <f t="shared" si="83"/>
        <v>0.99142753995267319</v>
      </c>
      <c r="E1768" s="24">
        <f t="shared" si="84"/>
        <v>1.5858162953401269</v>
      </c>
    </row>
    <row r="1769" spans="1:5" ht="15" customHeight="1" x14ac:dyDescent="0.2">
      <c r="A1769" s="3">
        <f>'Stocks Returns'!A1765</f>
        <v>44767</v>
      </c>
      <c r="B1769" s="5">
        <f>SUMPRODUCT('Stocks Returns'!B1765:E1765,$H$10:$K$10)</f>
        <v>2.0814465790726607E-3</v>
      </c>
      <c r="C1769" s="5">
        <f t="shared" si="82"/>
        <v>-2.0814465790726607E-3</v>
      </c>
      <c r="D1769" s="24">
        <f t="shared" si="83"/>
        <v>1.0014198628739113</v>
      </c>
      <c r="E1769" s="24">
        <f t="shared" si="84"/>
        <v>1.5959507189262889</v>
      </c>
    </row>
    <row r="1770" spans="1:5" ht="15" customHeight="1" x14ac:dyDescent="0.2">
      <c r="A1770" s="3">
        <f>'Stocks Returns'!A1766</f>
        <v>44768</v>
      </c>
      <c r="B1770" s="5">
        <f>SUMPRODUCT('Stocks Returns'!B1766:E1766,$H$10:$K$10)</f>
        <v>-9.4572639080904904E-3</v>
      </c>
      <c r="C1770" s="5">
        <f t="shared" si="82"/>
        <v>9.4572639080904904E-3</v>
      </c>
      <c r="D1770" s="24">
        <f t="shared" si="83"/>
        <v>0.99373508168946068</v>
      </c>
      <c r="E1770" s="24">
        <f t="shared" si="84"/>
        <v>1.588191802380347</v>
      </c>
    </row>
    <row r="1771" spans="1:5" ht="15" customHeight="1" x14ac:dyDescent="0.2">
      <c r="A1771" s="3">
        <f>'Stocks Returns'!A1767</f>
        <v>44769</v>
      </c>
      <c r="B1771" s="5">
        <f>SUMPRODUCT('Stocks Returns'!B1767:E1767,$H$10:$K$10)</f>
        <v>-1.7848420688895E-3</v>
      </c>
      <c r="C1771" s="5">
        <f t="shared" si="82"/>
        <v>1.7848420688895E-3</v>
      </c>
      <c r="D1771" s="24">
        <f t="shared" si="83"/>
        <v>0.99884491463436853</v>
      </c>
      <c r="E1771" s="24">
        <f t="shared" si="84"/>
        <v>1.5933771401359098</v>
      </c>
    </row>
    <row r="1772" spans="1:5" ht="15" customHeight="1" x14ac:dyDescent="0.2">
      <c r="A1772" s="3">
        <f>'Stocks Returns'!A1768</f>
        <v>44770</v>
      </c>
      <c r="B1772" s="5">
        <f>SUMPRODUCT('Stocks Returns'!B1768:E1768,$H$10:$K$10)</f>
        <v>4.9997908938127075E-3</v>
      </c>
      <c r="C1772" s="5">
        <f t="shared" si="82"/>
        <v>-4.9997908938127075E-3</v>
      </c>
      <c r="D1772" s="24">
        <f t="shared" si="83"/>
        <v>1.0033634801875282</v>
      </c>
      <c r="E1772" s="24">
        <f t="shared" si="84"/>
        <v>1.597875695293975</v>
      </c>
    </row>
    <row r="1773" spans="1:5" ht="15" customHeight="1" x14ac:dyDescent="0.2">
      <c r="A1773" s="3">
        <f>'Stocks Returns'!A1769</f>
        <v>44771</v>
      </c>
      <c r="B1773" s="5">
        <f>SUMPRODUCT('Stocks Returns'!B1769:E1769,$H$10:$K$10)</f>
        <v>5.9956717152393289E-3</v>
      </c>
      <c r="C1773" s="5">
        <f t="shared" si="82"/>
        <v>-5.9956717152393289E-3</v>
      </c>
      <c r="D1773" s="24">
        <f t="shared" si="83"/>
        <v>1.0040267368145983</v>
      </c>
      <c r="E1773" s="24">
        <f t="shared" si="84"/>
        <v>1.5985291123236918</v>
      </c>
    </row>
    <row r="1774" spans="1:5" ht="15" customHeight="1" x14ac:dyDescent="0.2">
      <c r="A1774" s="3">
        <f>'Stocks Returns'!A1770</f>
        <v>44774</v>
      </c>
      <c r="B1774" s="5">
        <f>SUMPRODUCT('Stocks Returns'!B1770:E1770,$H$10:$K$10)</f>
        <v>-2.5132575663323093E-3</v>
      </c>
      <c r="C1774" s="5">
        <f t="shared" si="82"/>
        <v>2.5132575663323093E-3</v>
      </c>
      <c r="D1774" s="24">
        <f t="shared" si="83"/>
        <v>0.99835978991307162</v>
      </c>
      <c r="E1774" s="24">
        <f t="shared" si="84"/>
        <v>1.5928893071071355</v>
      </c>
    </row>
    <row r="1775" spans="1:5" ht="15" customHeight="1" x14ac:dyDescent="0.2">
      <c r="A1775" s="3">
        <f>'Stocks Returns'!A1771</f>
        <v>44775</v>
      </c>
      <c r="B1775" s="5">
        <f>SUMPRODUCT('Stocks Returns'!B1771:E1771,$H$10:$K$10)</f>
        <v>-2.0796899751721075E-2</v>
      </c>
      <c r="C1775" s="5">
        <f t="shared" si="82"/>
        <v>2.0796899751721075E-2</v>
      </c>
      <c r="D1775" s="24">
        <f t="shared" si="83"/>
        <v>0.9861828842176027</v>
      </c>
      <c r="E1775" s="24">
        <f t="shared" si="84"/>
        <v>1.5803394519925851</v>
      </c>
    </row>
    <row r="1776" spans="1:5" ht="15" customHeight="1" x14ac:dyDescent="0.2">
      <c r="A1776" s="3">
        <f>'Stocks Returns'!A1772</f>
        <v>44776</v>
      </c>
      <c r="B1776" s="5">
        <f>SUMPRODUCT('Stocks Returns'!B1772:E1772,$H$10:$K$10)</f>
        <v>1.6757061123382367E-2</v>
      </c>
      <c r="C1776" s="5">
        <f t="shared" si="82"/>
        <v>-1.6757061123382367E-2</v>
      </c>
      <c r="D1776" s="24">
        <f t="shared" si="83"/>
        <v>1.0111938221604215</v>
      </c>
      <c r="E1776" s="24">
        <f t="shared" si="84"/>
        <v>1.6054762343137559</v>
      </c>
    </row>
    <row r="1777" spans="1:5" ht="15" customHeight="1" x14ac:dyDescent="0.2">
      <c r="A1777" s="3">
        <f>'Stocks Returns'!A1773</f>
        <v>44777</v>
      </c>
      <c r="B1777" s="5">
        <f>SUMPRODUCT('Stocks Returns'!B1773:E1773,$H$10:$K$10)</f>
        <v>2.0019842751604011E-2</v>
      </c>
      <c r="C1777" s="5">
        <f t="shared" si="82"/>
        <v>-2.0019842751604011E-2</v>
      </c>
      <c r="D1777" s="24">
        <f t="shared" si="83"/>
        <v>1.0133668347248173</v>
      </c>
      <c r="E1777" s="24">
        <f t="shared" si="84"/>
        <v>1.607541185009542</v>
      </c>
    </row>
    <row r="1778" spans="1:5" ht="15" customHeight="1" x14ac:dyDescent="0.2">
      <c r="A1778" s="3">
        <f>'Stocks Returns'!A1774</f>
        <v>44778</v>
      </c>
      <c r="B1778" s="5">
        <f>SUMPRODUCT('Stocks Returns'!B1774:E1774,$H$10:$K$10)</f>
        <v>7.4710325669840056E-3</v>
      </c>
      <c r="C1778" s="5">
        <f t="shared" si="82"/>
        <v>-7.4710325669840056E-3</v>
      </c>
      <c r="D1778" s="24">
        <f t="shared" si="83"/>
        <v>1.0050093271418603</v>
      </c>
      <c r="E1778" s="24">
        <f t="shared" si="84"/>
        <v>1.5994938644578711</v>
      </c>
    </row>
    <row r="1779" spans="1:5" ht="15" customHeight="1" x14ac:dyDescent="0.2">
      <c r="A1779" s="3">
        <f>'Stocks Returns'!A1775</f>
        <v>44781</v>
      </c>
      <c r="B1779" s="5">
        <f>SUMPRODUCT('Stocks Returns'!B1775:E1775,$H$10:$K$10)</f>
        <v>-1.129747817671462E-2</v>
      </c>
      <c r="C1779" s="5">
        <f t="shared" si="82"/>
        <v>1.129747817671462E-2</v>
      </c>
      <c r="D1779" s="24">
        <f t="shared" si="83"/>
        <v>0.99250949898655694</v>
      </c>
      <c r="E1779" s="24">
        <f t="shared" si="84"/>
        <v>1.5869327346881132</v>
      </c>
    </row>
    <row r="1780" spans="1:5" ht="15" customHeight="1" x14ac:dyDescent="0.2">
      <c r="A1780" s="3">
        <f>'Stocks Returns'!A1776</f>
        <v>44782</v>
      </c>
      <c r="B1780" s="5">
        <f>SUMPRODUCT('Stocks Returns'!B1776:E1776,$H$10:$K$10)</f>
        <v>-1.7785783452059126E-2</v>
      </c>
      <c r="C1780" s="5">
        <f t="shared" si="82"/>
        <v>1.7785783452059126E-2</v>
      </c>
      <c r="D1780" s="24">
        <f t="shared" si="83"/>
        <v>0.98818828767317757</v>
      </c>
      <c r="E1780" s="24">
        <f t="shared" si="84"/>
        <v>1.5824463352757252</v>
      </c>
    </row>
    <row r="1781" spans="1:5" ht="15" customHeight="1" x14ac:dyDescent="0.2">
      <c r="A1781" s="3">
        <f>'Stocks Returns'!A1777</f>
        <v>44783</v>
      </c>
      <c r="B1781" s="5">
        <f>SUMPRODUCT('Stocks Returns'!B1777:E1777,$H$10:$K$10)</f>
        <v>1.2742845259594949E-2</v>
      </c>
      <c r="C1781" s="5">
        <f t="shared" si="82"/>
        <v>-1.2742845259594949E-2</v>
      </c>
      <c r="D1781" s="24">
        <f t="shared" si="83"/>
        <v>1.0085203543951391</v>
      </c>
      <c r="E1781" s="24">
        <f t="shared" si="84"/>
        <v>1.6029092265473048</v>
      </c>
    </row>
    <row r="1782" spans="1:5" ht="15" customHeight="1" x14ac:dyDescent="0.2">
      <c r="A1782" s="3">
        <f>'Stocks Returns'!A1778</f>
        <v>44784</v>
      </c>
      <c r="B1782" s="5">
        <f>SUMPRODUCT('Stocks Returns'!B1778:E1778,$H$10:$K$10)</f>
        <v>-2.9395424959654708E-3</v>
      </c>
      <c r="C1782" s="5">
        <f t="shared" si="82"/>
        <v>2.9395424959654708E-3</v>
      </c>
      <c r="D1782" s="24">
        <f t="shared" si="83"/>
        <v>0.99807588414993587</v>
      </c>
      <c r="E1782" s="24">
        <f t="shared" si="84"/>
        <v>1.5926033810904192</v>
      </c>
    </row>
    <row r="1783" spans="1:5" ht="15" customHeight="1" x14ac:dyDescent="0.2">
      <c r="A1783" s="3">
        <f>'Stocks Returns'!A1779</f>
        <v>44785</v>
      </c>
      <c r="B1783" s="5">
        <f>SUMPRODUCT('Stocks Returns'!B1779:E1779,$H$10:$K$10)</f>
        <v>5.2791359351648361E-3</v>
      </c>
      <c r="C1783" s="5">
        <f t="shared" si="82"/>
        <v>-5.2791359351648361E-3</v>
      </c>
      <c r="D1783" s="24">
        <f t="shared" si="83"/>
        <v>1.0035495239850687</v>
      </c>
      <c r="E1783" s="24">
        <f t="shared" si="84"/>
        <v>1.5980591579426826</v>
      </c>
    </row>
    <row r="1784" spans="1:5" ht="15" customHeight="1" x14ac:dyDescent="0.2">
      <c r="A1784" s="3">
        <f>'Stocks Returns'!A1780</f>
        <v>44788</v>
      </c>
      <c r="B1784" s="5">
        <f>SUMPRODUCT('Stocks Returns'!B1780:E1780,$H$10:$K$10)</f>
        <v>2.1966746337693452E-2</v>
      </c>
      <c r="C1784" s="5">
        <f t="shared" si="82"/>
        <v>-2.1966746337693452E-2</v>
      </c>
      <c r="D1784" s="24">
        <f t="shared" si="83"/>
        <v>1.0146634725131527</v>
      </c>
      <c r="E1784" s="24">
        <f t="shared" si="84"/>
        <v>1.6087641073940255</v>
      </c>
    </row>
    <row r="1785" spans="1:5" ht="15" customHeight="1" x14ac:dyDescent="0.2">
      <c r="A1785" s="3">
        <f>'Stocks Returns'!A1781</f>
        <v>44789</v>
      </c>
      <c r="B1785" s="5">
        <f>SUMPRODUCT('Stocks Returns'!B1781:E1781,$H$10:$K$10)</f>
        <v>2.5643741412218939E-3</v>
      </c>
      <c r="C1785" s="5">
        <f t="shared" si="82"/>
        <v>-2.5643741412218939E-3</v>
      </c>
      <c r="D1785" s="24">
        <f t="shared" si="83"/>
        <v>1.0017414926303028</v>
      </c>
      <c r="E1785" s="24">
        <f t="shared" si="84"/>
        <v>1.5962703118830421</v>
      </c>
    </row>
    <row r="1786" spans="1:5" ht="15" customHeight="1" x14ac:dyDescent="0.2">
      <c r="A1786" s="3">
        <f>'Stocks Returns'!A1782</f>
        <v>44790</v>
      </c>
      <c r="B1786" s="5">
        <f>SUMPRODUCT('Stocks Returns'!B1782:E1782,$H$10:$K$10)</f>
        <v>-1.4699738529146324E-2</v>
      </c>
      <c r="C1786" s="5">
        <f t="shared" si="82"/>
        <v>1.4699738529146324E-2</v>
      </c>
      <c r="D1786" s="24">
        <f t="shared" si="83"/>
        <v>0.99024359359183745</v>
      </c>
      <c r="E1786" s="24">
        <f t="shared" si="84"/>
        <v>1.5845893449025281</v>
      </c>
    </row>
    <row r="1787" spans="1:5" ht="15" customHeight="1" x14ac:dyDescent="0.2">
      <c r="A1787" s="3">
        <f>'Stocks Returns'!A1783</f>
        <v>44791</v>
      </c>
      <c r="B1787" s="5">
        <f>SUMPRODUCT('Stocks Returns'!B1783:E1783,$H$10:$K$10)</f>
        <v>4.7693964072612251E-3</v>
      </c>
      <c r="C1787" s="5">
        <f t="shared" si="82"/>
        <v>-4.7693964072612251E-3</v>
      </c>
      <c r="D1787" s="24">
        <f t="shared" si="83"/>
        <v>1.0032100374594848</v>
      </c>
      <c r="E1787" s="24">
        <f t="shared" si="84"/>
        <v>1.5977242765234887</v>
      </c>
    </row>
    <row r="1788" spans="1:5" ht="15" customHeight="1" x14ac:dyDescent="0.2">
      <c r="A1788" s="3">
        <f>'Stocks Returns'!A1784</f>
        <v>44792</v>
      </c>
      <c r="B1788" s="5">
        <f>SUMPRODUCT('Stocks Returns'!B1784:E1784,$H$10:$K$10)</f>
        <v>-1.3124090737311326E-2</v>
      </c>
      <c r="C1788" s="5">
        <f t="shared" si="82"/>
        <v>1.3124090737311326E-2</v>
      </c>
      <c r="D1788" s="24">
        <f t="shared" si="83"/>
        <v>0.99129297502119951</v>
      </c>
      <c r="E1788" s="24">
        <f t="shared" si="84"/>
        <v>1.5856771200126034</v>
      </c>
    </row>
    <row r="1789" spans="1:5" ht="15" customHeight="1" x14ac:dyDescent="0.2">
      <c r="A1789" s="3">
        <f>'Stocks Returns'!A1785</f>
        <v>44795</v>
      </c>
      <c r="B1789" s="5">
        <f>SUMPRODUCT('Stocks Returns'!B1785:E1785,$H$10:$K$10)</f>
        <v>-2.2248725120758605E-2</v>
      </c>
      <c r="C1789" s="5">
        <f t="shared" si="82"/>
        <v>2.2248725120758605E-2</v>
      </c>
      <c r="D1789" s="24">
        <f t="shared" si="83"/>
        <v>0.98521596852182369</v>
      </c>
      <c r="E1789" s="24">
        <f t="shared" si="84"/>
        <v>1.5793180127630178</v>
      </c>
    </row>
    <row r="1790" spans="1:5" ht="15" customHeight="1" x14ac:dyDescent="0.2">
      <c r="A1790" s="3">
        <f>'Stocks Returns'!A1786</f>
        <v>44796</v>
      </c>
      <c r="B1790" s="5">
        <f>SUMPRODUCT('Stocks Returns'!B1786:E1786,$H$10:$K$10)</f>
        <v>-5.5922449118744697E-3</v>
      </c>
      <c r="C1790" s="5">
        <f t="shared" si="82"/>
        <v>5.5922449118744697E-3</v>
      </c>
      <c r="D1790" s="24">
        <f t="shared" si="83"/>
        <v>0.99630918434094051</v>
      </c>
      <c r="E1790" s="24">
        <f t="shared" si="84"/>
        <v>1.5908168989496798</v>
      </c>
    </row>
    <row r="1791" spans="1:5" ht="15" customHeight="1" x14ac:dyDescent="0.2">
      <c r="A1791" s="3">
        <f>'Stocks Returns'!A1787</f>
        <v>44797</v>
      </c>
      <c r="B1791" s="5">
        <f>SUMPRODUCT('Stocks Returns'!B1787:E1787,$H$10:$K$10)</f>
        <v>-1.6719189166165647E-3</v>
      </c>
      <c r="C1791" s="5">
        <f t="shared" si="82"/>
        <v>1.6719189166165647E-3</v>
      </c>
      <c r="D1791" s="24">
        <f t="shared" si="83"/>
        <v>0.99892012145378228</v>
      </c>
      <c r="E1791" s="24">
        <f t="shared" si="84"/>
        <v>1.5934526827487496</v>
      </c>
    </row>
    <row r="1792" spans="1:5" ht="15" customHeight="1" x14ac:dyDescent="0.2">
      <c r="A1792" s="3">
        <f>'Stocks Returns'!A1788</f>
        <v>44798</v>
      </c>
      <c r="B1792" s="5">
        <f>SUMPRODUCT('Stocks Returns'!B1788:E1788,$H$10:$K$10)</f>
        <v>1.7162251235242381E-2</v>
      </c>
      <c r="C1792" s="5">
        <f t="shared" si="82"/>
        <v>-1.7162251235242381E-2</v>
      </c>
      <c r="D1792" s="24">
        <f t="shared" si="83"/>
        <v>1.0114636787749203</v>
      </c>
      <c r="E1792" s="24">
        <f t="shared" si="84"/>
        <v>1.6057337232123883</v>
      </c>
    </row>
    <row r="1793" spans="1:5" ht="15" customHeight="1" x14ac:dyDescent="0.2">
      <c r="A1793" s="3">
        <f>'Stocks Returns'!A1789</f>
        <v>44799</v>
      </c>
      <c r="B1793" s="5">
        <f>SUMPRODUCT('Stocks Returns'!B1789:E1789,$H$10:$K$10)</f>
        <v>-3.7230193156339207E-2</v>
      </c>
      <c r="C1793" s="5">
        <f t="shared" si="82"/>
        <v>3.7230193156339207E-2</v>
      </c>
      <c r="D1793" s="24">
        <f t="shared" si="83"/>
        <v>0.97523831081012702</v>
      </c>
      <c r="E1793" s="24">
        <f t="shared" si="84"/>
        <v>1.568566993915343</v>
      </c>
    </row>
    <row r="1794" spans="1:5" ht="15" customHeight="1" x14ac:dyDescent="0.2">
      <c r="A1794" s="3">
        <f>'Stocks Returns'!A1790</f>
        <v>44802</v>
      </c>
      <c r="B1794" s="5">
        <f>SUMPRODUCT('Stocks Returns'!B1790:E1790,$H$10:$K$10)</f>
        <v>-4.8579611250716415E-3</v>
      </c>
      <c r="C1794" s="5">
        <f t="shared" si="82"/>
        <v>4.8579611250716415E-3</v>
      </c>
      <c r="D1794" s="24">
        <f t="shared" si="83"/>
        <v>0.99679821734295115</v>
      </c>
      <c r="E1794" s="24">
        <f t="shared" si="84"/>
        <v>1.5913126501298827</v>
      </c>
    </row>
    <row r="1795" spans="1:5" ht="15" customHeight="1" x14ac:dyDescent="0.2">
      <c r="A1795" s="3">
        <f>'Stocks Returns'!A1791</f>
        <v>44803</v>
      </c>
      <c r="B1795" s="5">
        <f>SUMPRODUCT('Stocks Returns'!B1791:E1791,$H$10:$K$10)</f>
        <v>-3.3260439261056643E-3</v>
      </c>
      <c r="C1795" s="5">
        <f t="shared" si="82"/>
        <v>3.3260439261056643E-3</v>
      </c>
      <c r="D1795" s="24">
        <f t="shared" si="83"/>
        <v>0.9978184741974625</v>
      </c>
      <c r="E1795" s="24">
        <f t="shared" si="84"/>
        <v>1.5923438618128052</v>
      </c>
    </row>
    <row r="1796" spans="1:5" ht="15" customHeight="1" x14ac:dyDescent="0.2">
      <c r="A1796" s="3">
        <f>'Stocks Returns'!A1792</f>
        <v>44804</v>
      </c>
      <c r="B1796" s="5">
        <f>SUMPRODUCT('Stocks Returns'!B1792:E1792,$H$10:$K$10)</f>
        <v>-1.1222102331355097E-2</v>
      </c>
      <c r="C1796" s="5">
        <f t="shared" si="82"/>
        <v>1.1222102331355097E-2</v>
      </c>
      <c r="D1796" s="24">
        <f t="shared" si="83"/>
        <v>0.99255969929956644</v>
      </c>
      <c r="E1796" s="24">
        <f t="shared" si="84"/>
        <v>1.5869844229077281</v>
      </c>
    </row>
    <row r="1797" spans="1:5" ht="15" customHeight="1" x14ac:dyDescent="0.2">
      <c r="A1797" s="3">
        <f>'Stocks Returns'!A1793</f>
        <v>44805</v>
      </c>
      <c r="B1797" s="5">
        <f>SUMPRODUCT('Stocks Returns'!B1793:E1793,$H$10:$K$10)</f>
        <v>5.5847283471136058E-3</v>
      </c>
      <c r="C1797" s="5">
        <f t="shared" si="82"/>
        <v>-5.5847283471136058E-3</v>
      </c>
      <c r="D1797" s="24">
        <f t="shared" si="83"/>
        <v>1.0037530485314266</v>
      </c>
      <c r="E1797" s="24">
        <f t="shared" si="84"/>
        <v>1.5982596991109772</v>
      </c>
    </row>
    <row r="1798" spans="1:5" ht="15" customHeight="1" x14ac:dyDescent="0.2">
      <c r="A1798" s="3">
        <f>'Stocks Returns'!A1794</f>
        <v>44806</v>
      </c>
      <c r="B1798" s="5">
        <f>SUMPRODUCT('Stocks Returns'!B1794:E1794,$H$10:$K$10)</f>
        <v>-1.1165972373914437E-2</v>
      </c>
      <c r="C1798" s="5">
        <f t="shared" ref="C1798:C1861" si="85">-B1798</f>
        <v>1.1165972373914437E-2</v>
      </c>
      <c r="D1798" s="24">
        <f t="shared" ref="D1798:D1861" si="86">1+$H$13+$H$19*(B1798-$H$13)</f>
        <v>0.99259708185122186</v>
      </c>
      <c r="E1798" s="24">
        <f t="shared" ref="E1798:E1861" si="87">$H$22*D1798-$H$23*D1798^2-LN(1+$H$24*EXP(1-D1798^3))</f>
        <v>1.5870229070042554</v>
      </c>
    </row>
    <row r="1799" spans="1:5" ht="15" customHeight="1" x14ac:dyDescent="0.2">
      <c r="A1799" s="3">
        <f>'Stocks Returns'!A1795</f>
        <v>44809</v>
      </c>
      <c r="B1799" s="5">
        <f>SUMPRODUCT('Stocks Returns'!B1795:E1795,$H$10:$K$10)</f>
        <v>0</v>
      </c>
      <c r="C1799" s="5">
        <f t="shared" si="85"/>
        <v>0</v>
      </c>
      <c r="D1799" s="24">
        <f t="shared" si="86"/>
        <v>1.000033619452249</v>
      </c>
      <c r="E1799" s="24">
        <f t="shared" si="87"/>
        <v>1.5945685090834987</v>
      </c>
    </row>
    <row r="1800" spans="1:5" ht="15" customHeight="1" x14ac:dyDescent="0.2">
      <c r="A1800" s="3">
        <f>'Stocks Returns'!A1796</f>
        <v>44810</v>
      </c>
      <c r="B1800" s="5">
        <f>SUMPRODUCT('Stocks Returns'!B1796:E1796,$H$10:$K$10)</f>
        <v>2.3666371563363627E-3</v>
      </c>
      <c r="C1800" s="5">
        <f t="shared" si="85"/>
        <v>-2.3666371563363627E-3</v>
      </c>
      <c r="D1800" s="24">
        <f t="shared" si="86"/>
        <v>1.0016097997983688</v>
      </c>
      <c r="E1800" s="24">
        <f t="shared" si="87"/>
        <v>1.5961395032143408</v>
      </c>
    </row>
    <row r="1801" spans="1:5" ht="15" customHeight="1" x14ac:dyDescent="0.2">
      <c r="A1801" s="3">
        <f>'Stocks Returns'!A1797</f>
        <v>44811</v>
      </c>
      <c r="B1801" s="5">
        <f>SUMPRODUCT('Stocks Returns'!B1797:E1797,$H$10:$K$10)</f>
        <v>1.040143369099223E-2</v>
      </c>
      <c r="C1801" s="5">
        <f t="shared" si="85"/>
        <v>-1.040143369099223E-2</v>
      </c>
      <c r="D1801" s="24">
        <f t="shared" si="86"/>
        <v>1.0069609742904497</v>
      </c>
      <c r="E1801" s="24">
        <f t="shared" si="87"/>
        <v>1.6013985051743025</v>
      </c>
    </row>
    <row r="1802" spans="1:5" ht="15" customHeight="1" x14ac:dyDescent="0.2">
      <c r="A1802" s="3">
        <f>'Stocks Returns'!A1798</f>
        <v>44812</v>
      </c>
      <c r="B1802" s="5">
        <f>SUMPRODUCT('Stocks Returns'!B1798:E1798,$H$10:$K$10)</f>
        <v>2.67413322777182E-3</v>
      </c>
      <c r="C1802" s="5">
        <f t="shared" si="85"/>
        <v>-2.67413322777182E-3</v>
      </c>
      <c r="D1802" s="24">
        <f t="shared" si="86"/>
        <v>1.001814592181945</v>
      </c>
      <c r="E1802" s="24">
        <f t="shared" si="87"/>
        <v>1.5963428906130652</v>
      </c>
    </row>
    <row r="1803" spans="1:5" ht="15" customHeight="1" x14ac:dyDescent="0.2">
      <c r="A1803" s="3">
        <f>'Stocks Returns'!A1799</f>
        <v>44813</v>
      </c>
      <c r="B1803" s="5">
        <f>SUMPRODUCT('Stocks Returns'!B1799:E1799,$H$10:$K$10)</f>
        <v>2.1876580306175571E-2</v>
      </c>
      <c r="C1803" s="5">
        <f t="shared" si="85"/>
        <v>-2.1876580306175571E-2</v>
      </c>
      <c r="D1803" s="24">
        <f t="shared" si="86"/>
        <v>1.0146034219361619</v>
      </c>
      <c r="E1803" s="24">
        <f t="shared" si="87"/>
        <v>1.608707623535071</v>
      </c>
    </row>
    <row r="1804" spans="1:5" ht="15" customHeight="1" x14ac:dyDescent="0.2">
      <c r="A1804" s="3">
        <f>'Stocks Returns'!A1800</f>
        <v>44816</v>
      </c>
      <c r="B1804" s="5">
        <f>SUMPRODUCT('Stocks Returns'!B1800:E1800,$H$10:$K$10)</f>
        <v>6.9559785264688145E-3</v>
      </c>
      <c r="C1804" s="5">
        <f t="shared" si="85"/>
        <v>-6.9559785264688145E-3</v>
      </c>
      <c r="D1804" s="24">
        <f t="shared" si="86"/>
        <v>1.0046663011508772</v>
      </c>
      <c r="E1804" s="24">
        <f t="shared" si="87"/>
        <v>1.5991575086411143</v>
      </c>
    </row>
    <row r="1805" spans="1:5" ht="15" customHeight="1" x14ac:dyDescent="0.2">
      <c r="A1805" s="3">
        <f>'Stocks Returns'!A1801</f>
        <v>44817</v>
      </c>
      <c r="B1805" s="5">
        <f>SUMPRODUCT('Stocks Returns'!B1801:E1801,$H$10:$K$10)</f>
        <v>-3.7506061611571544E-2</v>
      </c>
      <c r="C1805" s="5">
        <f t="shared" si="85"/>
        <v>3.7506061611571544E-2</v>
      </c>
      <c r="D1805" s="24">
        <f t="shared" si="86"/>
        <v>0.97505458241894227</v>
      </c>
      <c r="E1805" s="24">
        <f t="shared" si="87"/>
        <v>1.5683654490854904</v>
      </c>
    </row>
    <row r="1806" spans="1:5" ht="15" customHeight="1" x14ac:dyDescent="0.2">
      <c r="A1806" s="3">
        <f>'Stocks Returns'!A1802</f>
        <v>44818</v>
      </c>
      <c r="B1806" s="5">
        <f>SUMPRODUCT('Stocks Returns'!B1802:E1802,$H$10:$K$10)</f>
        <v>4.05677561163787E-3</v>
      </c>
      <c r="C1806" s="5">
        <f t="shared" si="85"/>
        <v>-4.05677561163787E-3</v>
      </c>
      <c r="D1806" s="24">
        <f t="shared" si="86"/>
        <v>1.0027354320095998</v>
      </c>
      <c r="E1806" s="24">
        <f t="shared" si="87"/>
        <v>1.5972553314109503</v>
      </c>
    </row>
    <row r="1807" spans="1:5" ht="15" customHeight="1" x14ac:dyDescent="0.2">
      <c r="A1807" s="3">
        <f>'Stocks Returns'!A1803</f>
        <v>44819</v>
      </c>
      <c r="B1807" s="5">
        <f>SUMPRODUCT('Stocks Returns'!B1803:E1803,$H$10:$K$10)</f>
        <v>-1.9784673168049507E-2</v>
      </c>
      <c r="C1807" s="5">
        <f t="shared" si="85"/>
        <v>1.9784673168049507E-2</v>
      </c>
      <c r="D1807" s="24">
        <f t="shared" si="86"/>
        <v>0.98685702712232792</v>
      </c>
      <c r="E1807" s="24">
        <f t="shared" si="87"/>
        <v>1.5810494576110048</v>
      </c>
    </row>
    <row r="1808" spans="1:5" ht="15" customHeight="1" x14ac:dyDescent="0.2">
      <c r="A1808" s="3">
        <f>'Stocks Returns'!A1804</f>
        <v>44820</v>
      </c>
      <c r="B1808" s="5">
        <f>SUMPRODUCT('Stocks Returns'!B1804:E1804,$H$10:$K$10)</f>
        <v>-7.0161368719897695E-3</v>
      </c>
      <c r="C1808" s="5">
        <f t="shared" si="85"/>
        <v>7.0161368719897695E-3</v>
      </c>
      <c r="D1808" s="24">
        <f t="shared" si="86"/>
        <v>0.99536087229550374</v>
      </c>
      <c r="E1808" s="24">
        <f t="shared" si="87"/>
        <v>1.5898528541009544</v>
      </c>
    </row>
    <row r="1809" spans="1:5" ht="15" customHeight="1" x14ac:dyDescent="0.2">
      <c r="A1809" s="3">
        <f>'Stocks Returns'!A1805</f>
        <v>44823</v>
      </c>
      <c r="B1809" s="5">
        <f>SUMPRODUCT('Stocks Returns'!B1805:E1805,$H$10:$K$10)</f>
        <v>1.5813527596245029E-3</v>
      </c>
      <c r="C1809" s="5">
        <f t="shared" si="85"/>
        <v>-1.5813527596245029E-3</v>
      </c>
      <c r="D1809" s="24">
        <f t="shared" si="86"/>
        <v>1.0010868003901587</v>
      </c>
      <c r="E1809" s="24">
        <f t="shared" si="87"/>
        <v>1.5956193282996951</v>
      </c>
    </row>
    <row r="1810" spans="1:5" ht="15" customHeight="1" x14ac:dyDescent="0.2">
      <c r="A1810" s="3">
        <f>'Stocks Returns'!A1806</f>
        <v>44824</v>
      </c>
      <c r="B1810" s="5">
        <f>SUMPRODUCT('Stocks Returns'!B1806:E1806,$H$10:$K$10)</f>
        <v>-7.7217226973404079E-3</v>
      </c>
      <c r="C1810" s="5">
        <f t="shared" si="85"/>
        <v>7.7217226973404079E-3</v>
      </c>
      <c r="D1810" s="24">
        <f t="shared" si="86"/>
        <v>0.99489095213582024</v>
      </c>
      <c r="E1810" s="24">
        <f t="shared" si="87"/>
        <v>1.5893738168097147</v>
      </c>
    </row>
    <row r="1811" spans="1:5" ht="15" customHeight="1" x14ac:dyDescent="0.2">
      <c r="A1811" s="3">
        <f>'Stocks Returns'!A1807</f>
        <v>44825</v>
      </c>
      <c r="B1811" s="5">
        <f>SUMPRODUCT('Stocks Returns'!B1807:E1807,$H$10:$K$10)</f>
        <v>-2.4154316035862398E-2</v>
      </c>
      <c r="C1811" s="5">
        <f t="shared" si="85"/>
        <v>2.4154316035862398E-2</v>
      </c>
      <c r="D1811" s="24">
        <f t="shared" si="86"/>
        <v>0.98394684497236451</v>
      </c>
      <c r="E1811" s="24">
        <f t="shared" si="87"/>
        <v>1.5779718160793208</v>
      </c>
    </row>
    <row r="1812" spans="1:5" ht="15" customHeight="1" x14ac:dyDescent="0.2">
      <c r="A1812" s="3">
        <f>'Stocks Returns'!A1808</f>
        <v>44826</v>
      </c>
      <c r="B1812" s="5">
        <f>SUMPRODUCT('Stocks Returns'!B1808:E1808,$H$10:$K$10)</f>
        <v>-8.5670963228208306E-3</v>
      </c>
      <c r="C1812" s="5">
        <f t="shared" si="85"/>
        <v>8.5670963228208306E-3</v>
      </c>
      <c r="D1812" s="24">
        <f t="shared" si="86"/>
        <v>0.99432793330125024</v>
      </c>
      <c r="E1812" s="24">
        <f t="shared" si="87"/>
        <v>1.5887987233838203</v>
      </c>
    </row>
    <row r="1813" spans="1:5" ht="15" customHeight="1" x14ac:dyDescent="0.2">
      <c r="A1813" s="3">
        <f>'Stocks Returns'!A1809</f>
        <v>44827</v>
      </c>
      <c r="B1813" s="5">
        <f>SUMPRODUCT('Stocks Returns'!B1809:E1809,$H$10:$K$10)</f>
        <v>-1.08862453073813E-2</v>
      </c>
      <c r="C1813" s="5">
        <f t="shared" si="85"/>
        <v>1.08862453073813E-2</v>
      </c>
      <c r="D1813" s="24">
        <f t="shared" si="86"/>
        <v>0.99278338007753297</v>
      </c>
      <c r="E1813" s="24">
        <f t="shared" si="87"/>
        <v>1.5872146127237787</v>
      </c>
    </row>
    <row r="1814" spans="1:5" ht="15" customHeight="1" x14ac:dyDescent="0.2">
      <c r="A1814" s="3">
        <f>'Stocks Returns'!A1810</f>
        <v>44830</v>
      </c>
      <c r="B1814" s="5">
        <f>SUMPRODUCT('Stocks Returns'!B1810:E1810,$H$10:$K$10)</f>
        <v>-1.7445906002398971E-2</v>
      </c>
      <c r="C1814" s="5">
        <f t="shared" si="85"/>
        <v>1.7445906002398971E-2</v>
      </c>
      <c r="D1814" s="24">
        <f t="shared" si="86"/>
        <v>0.98841464605465124</v>
      </c>
      <c r="E1814" s="24">
        <f t="shared" si="87"/>
        <v>1.5826831626173923</v>
      </c>
    </row>
    <row r="1815" spans="1:5" ht="15" customHeight="1" x14ac:dyDescent="0.2">
      <c r="A1815" s="3">
        <f>'Stocks Returns'!A1811</f>
        <v>44831</v>
      </c>
      <c r="B1815" s="5">
        <f>SUMPRODUCT('Stocks Returns'!B1811:E1811,$H$10:$K$10)</f>
        <v>-1.0896566493251242E-2</v>
      </c>
      <c r="C1815" s="5">
        <f t="shared" si="85"/>
        <v>1.0896566493251242E-2</v>
      </c>
      <c r="D1815" s="24">
        <f t="shared" si="86"/>
        <v>0.9927765061677436</v>
      </c>
      <c r="E1815" s="24">
        <f t="shared" si="87"/>
        <v>1.587207541722794</v>
      </c>
    </row>
    <row r="1816" spans="1:5" ht="15" customHeight="1" x14ac:dyDescent="0.2">
      <c r="A1816" s="3">
        <f>'Stocks Returns'!A1812</f>
        <v>44832</v>
      </c>
      <c r="B1816" s="5">
        <f>SUMPRODUCT('Stocks Returns'!B1812:E1812,$H$10:$K$10)</f>
        <v>9.2918383677497093E-3</v>
      </c>
      <c r="C1816" s="5">
        <f t="shared" si="85"/>
        <v>-9.2918383677497093E-3</v>
      </c>
      <c r="D1816" s="24">
        <f t="shared" si="86"/>
        <v>1.0062219838051703</v>
      </c>
      <c r="E1816" s="24">
        <f t="shared" si="87"/>
        <v>1.6006791277579988</v>
      </c>
    </row>
    <row r="1817" spans="1:5" ht="15" customHeight="1" x14ac:dyDescent="0.2">
      <c r="A1817" s="3">
        <f>'Stocks Returns'!A1813</f>
        <v>44833</v>
      </c>
      <c r="B1817" s="5">
        <f>SUMPRODUCT('Stocks Returns'!B1813:E1813,$H$10:$K$10)</f>
        <v>4.01987612817603E-4</v>
      </c>
      <c r="C1817" s="5">
        <f t="shared" si="85"/>
        <v>-4.01987612817603E-4</v>
      </c>
      <c r="D1817" s="24">
        <f t="shared" si="86"/>
        <v>1.0003013432023855</v>
      </c>
      <c r="E1817" s="24">
        <f t="shared" si="87"/>
        <v>1.5948360534422807</v>
      </c>
    </row>
    <row r="1818" spans="1:5" ht="15" customHeight="1" x14ac:dyDescent="0.2">
      <c r="A1818" s="3">
        <f>'Stocks Returns'!A1814</f>
        <v>44834</v>
      </c>
      <c r="B1818" s="5">
        <f>SUMPRODUCT('Stocks Returns'!B1814:E1814,$H$10:$K$10)</f>
        <v>-1.3656776946931031E-2</v>
      </c>
      <c r="C1818" s="5">
        <f t="shared" si="85"/>
        <v>1.3656776946931031E-2</v>
      </c>
      <c r="D1818" s="24">
        <f t="shared" si="86"/>
        <v>0.99093820600559279</v>
      </c>
      <c r="E1818" s="24">
        <f t="shared" si="87"/>
        <v>1.5853098549402842</v>
      </c>
    </row>
    <row r="1819" spans="1:5" ht="15" customHeight="1" x14ac:dyDescent="0.2">
      <c r="A1819" s="3">
        <f>'Stocks Returns'!A1815</f>
        <v>44837</v>
      </c>
      <c r="B1819" s="5">
        <f>SUMPRODUCT('Stocks Returns'!B1815:E1815,$H$10:$K$10)</f>
        <v>2.5182403964306804E-2</v>
      </c>
      <c r="C1819" s="5">
        <f t="shared" si="85"/>
        <v>-2.5182403964306804E-2</v>
      </c>
      <c r="D1819" s="24">
        <f t="shared" si="86"/>
        <v>1.0168051004924772</v>
      </c>
      <c r="E1819" s="24">
        <f t="shared" si="87"/>
        <v>1.6107688103417974</v>
      </c>
    </row>
    <row r="1820" spans="1:5" ht="15" customHeight="1" x14ac:dyDescent="0.2">
      <c r="A1820" s="3">
        <f>'Stocks Returns'!A1816</f>
        <v>44838</v>
      </c>
      <c r="B1820" s="5">
        <f>SUMPRODUCT('Stocks Returns'!B1816:E1816,$H$10:$K$10)</f>
        <v>2.535464760514014E-2</v>
      </c>
      <c r="C1820" s="5">
        <f t="shared" si="85"/>
        <v>-2.535464760514014E-2</v>
      </c>
      <c r="D1820" s="24">
        <f t="shared" si="86"/>
        <v>1.0169198147572722</v>
      </c>
      <c r="E1820" s="24">
        <f t="shared" si="87"/>
        <v>1.6108756558261177</v>
      </c>
    </row>
    <row r="1821" spans="1:5" ht="15" customHeight="1" x14ac:dyDescent="0.2">
      <c r="A1821" s="3">
        <f>'Stocks Returns'!A1817</f>
        <v>44839</v>
      </c>
      <c r="B1821" s="5">
        <f>SUMPRODUCT('Stocks Returns'!B1817:E1817,$H$10:$K$10)</f>
        <v>1.0811257592238232E-2</v>
      </c>
      <c r="C1821" s="5">
        <f t="shared" si="85"/>
        <v>-1.0811257592238232E-2</v>
      </c>
      <c r="D1821" s="24">
        <f t="shared" si="86"/>
        <v>1.0072339170086795</v>
      </c>
      <c r="E1821" s="24">
        <f t="shared" si="87"/>
        <v>1.6016636439469969</v>
      </c>
    </row>
    <row r="1822" spans="1:5" ht="15" customHeight="1" x14ac:dyDescent="0.2">
      <c r="A1822" s="3">
        <f>'Stocks Returns'!A1818</f>
        <v>44840</v>
      </c>
      <c r="B1822" s="5">
        <f>SUMPRODUCT('Stocks Returns'!B1818:E1818,$H$10:$K$10)</f>
        <v>-1.0166345959626427E-2</v>
      </c>
      <c r="C1822" s="5">
        <f t="shared" si="85"/>
        <v>1.0166345959626427E-2</v>
      </c>
      <c r="D1822" s="24">
        <f t="shared" si="86"/>
        <v>0.99326283304313767</v>
      </c>
      <c r="E1822" s="24">
        <f t="shared" si="87"/>
        <v>1.5877073529479386</v>
      </c>
    </row>
    <row r="1823" spans="1:5" ht="15" customHeight="1" x14ac:dyDescent="0.2">
      <c r="A1823" s="3">
        <f>'Stocks Returns'!A1819</f>
        <v>44841</v>
      </c>
      <c r="B1823" s="5">
        <f>SUMPRODUCT('Stocks Returns'!B1819:E1819,$H$10:$K$10)</f>
        <v>-1.4624937373624834E-2</v>
      </c>
      <c r="C1823" s="5">
        <f t="shared" si="85"/>
        <v>1.4624937373624834E-2</v>
      </c>
      <c r="D1823" s="24">
        <f t="shared" si="86"/>
        <v>0.99029341116141478</v>
      </c>
      <c r="E1823" s="24">
        <f t="shared" si="87"/>
        <v>1.5846410828786484</v>
      </c>
    </row>
    <row r="1824" spans="1:5" ht="15" customHeight="1" x14ac:dyDescent="0.2">
      <c r="A1824" s="3">
        <f>'Stocks Returns'!A1820</f>
        <v>44844</v>
      </c>
      <c r="B1824" s="5">
        <f>SUMPRODUCT('Stocks Returns'!B1820:E1820,$H$10:$K$10)</f>
        <v>-1.3071044571260244E-2</v>
      </c>
      <c r="C1824" s="5">
        <f t="shared" si="85"/>
        <v>1.3071044571260244E-2</v>
      </c>
      <c r="D1824" s="24">
        <f t="shared" si="86"/>
        <v>0.99132830376778958</v>
      </c>
      <c r="E1824" s="24">
        <f t="shared" si="87"/>
        <v>1.5857136660661111</v>
      </c>
    </row>
    <row r="1825" spans="1:5" ht="15" customHeight="1" x14ac:dyDescent="0.2">
      <c r="A1825" s="3">
        <f>'Stocks Returns'!A1821</f>
        <v>44845</v>
      </c>
      <c r="B1825" s="5">
        <f>SUMPRODUCT('Stocks Returns'!B1821:E1821,$H$10:$K$10)</f>
        <v>-1.8079771394120637E-2</v>
      </c>
      <c r="C1825" s="5">
        <f t="shared" si="85"/>
        <v>1.8079771394120637E-2</v>
      </c>
      <c r="D1825" s="24">
        <f t="shared" si="86"/>
        <v>0.98799249170376457</v>
      </c>
      <c r="E1825" s="24">
        <f t="shared" si="87"/>
        <v>1.5822413224011167</v>
      </c>
    </row>
    <row r="1826" spans="1:5" ht="15" customHeight="1" x14ac:dyDescent="0.2">
      <c r="A1826" s="3">
        <f>'Stocks Returns'!A1822</f>
        <v>44846</v>
      </c>
      <c r="B1826" s="5">
        <f>SUMPRODUCT('Stocks Returns'!B1822:E1822,$H$10:$K$10)</f>
        <v>-8.0937044886218133E-3</v>
      </c>
      <c r="C1826" s="5">
        <f t="shared" si="85"/>
        <v>8.0937044886218133E-3</v>
      </c>
      <c r="D1826" s="24">
        <f t="shared" si="86"/>
        <v>0.99464321226282681</v>
      </c>
      <c r="E1826" s="24">
        <f t="shared" si="87"/>
        <v>1.5891209184075838</v>
      </c>
    </row>
    <row r="1827" spans="1:5" ht="15" customHeight="1" x14ac:dyDescent="0.2">
      <c r="A1827" s="3">
        <f>'Stocks Returns'!A1823</f>
        <v>44847</v>
      </c>
      <c r="B1827" s="5">
        <f>SUMPRODUCT('Stocks Returns'!B1823:E1823,$H$10:$K$10)</f>
        <v>3.4936116885056469E-2</v>
      </c>
      <c r="C1827" s="5">
        <f t="shared" si="85"/>
        <v>-3.4936116885056469E-2</v>
      </c>
      <c r="D1827" s="24">
        <f t="shared" si="86"/>
        <v>1.0233010732976966</v>
      </c>
      <c r="E1827" s="24">
        <f t="shared" si="87"/>
        <v>1.6167331041702071</v>
      </c>
    </row>
    <row r="1828" spans="1:5" ht="15" customHeight="1" x14ac:dyDescent="0.2">
      <c r="A1828" s="3">
        <f>'Stocks Returns'!A1824</f>
        <v>44848</v>
      </c>
      <c r="B1828" s="5">
        <f>SUMPRODUCT('Stocks Returns'!B1824:E1824,$H$10:$K$10)</f>
        <v>-1.425900967599613E-2</v>
      </c>
      <c r="C1828" s="5">
        <f t="shared" si="85"/>
        <v>1.425900967599613E-2</v>
      </c>
      <c r="D1828" s="24">
        <f t="shared" si="86"/>
        <v>0.99053711900803543</v>
      </c>
      <c r="E1828" s="24">
        <f t="shared" si="87"/>
        <v>1.5848940450380093</v>
      </c>
    </row>
    <row r="1829" spans="1:5" ht="15" customHeight="1" x14ac:dyDescent="0.2">
      <c r="A1829" s="3">
        <f>'Stocks Returns'!A1825</f>
        <v>44851</v>
      </c>
      <c r="B1829" s="5">
        <f>SUMPRODUCT('Stocks Returns'!B1825:E1825,$H$10:$K$10)</f>
        <v>1.6220700099780456E-2</v>
      </c>
      <c r="C1829" s="5">
        <f t="shared" si="85"/>
        <v>-1.6220700099780456E-2</v>
      </c>
      <c r="D1829" s="24">
        <f t="shared" si="86"/>
        <v>1.0108366057187026</v>
      </c>
      <c r="E1829" s="24">
        <f t="shared" si="87"/>
        <v>1.6051349312788505</v>
      </c>
    </row>
    <row r="1830" spans="1:5" ht="15" customHeight="1" x14ac:dyDescent="0.2">
      <c r="A1830" s="3">
        <f>'Stocks Returns'!A1826</f>
        <v>44852</v>
      </c>
      <c r="B1830" s="5">
        <f>SUMPRODUCT('Stocks Returns'!B1826:E1826,$H$10:$K$10)</f>
        <v>9.7469097853542172E-3</v>
      </c>
      <c r="C1830" s="5">
        <f t="shared" si="85"/>
        <v>-9.7469097853542172E-3</v>
      </c>
      <c r="D1830" s="24">
        <f t="shared" si="86"/>
        <v>1.0065250613692949</v>
      </c>
      <c r="E1830" s="24">
        <f t="shared" si="87"/>
        <v>1.6009744292525476</v>
      </c>
    </row>
    <row r="1831" spans="1:5" ht="15" customHeight="1" x14ac:dyDescent="0.2">
      <c r="A1831" s="3">
        <f>'Stocks Returns'!A1827</f>
        <v>44853</v>
      </c>
      <c r="B1831" s="5">
        <f>SUMPRODUCT('Stocks Returns'!B1827:E1827,$H$10:$K$10)</f>
        <v>-3.4250562217021481E-3</v>
      </c>
      <c r="C1831" s="5">
        <f t="shared" si="85"/>
        <v>3.4250562217021481E-3</v>
      </c>
      <c r="D1831" s="24">
        <f t="shared" si="86"/>
        <v>0.99775253200859526</v>
      </c>
      <c r="E1831" s="24">
        <f t="shared" si="87"/>
        <v>1.5922773368012588</v>
      </c>
    </row>
    <row r="1832" spans="1:5" ht="15" customHeight="1" x14ac:dyDescent="0.2">
      <c r="A1832" s="3">
        <f>'Stocks Returns'!A1828</f>
        <v>44854</v>
      </c>
      <c r="B1832" s="5">
        <f>SUMPRODUCT('Stocks Returns'!B1828:E1828,$H$10:$K$10)</f>
        <v>3.6511872289624559E-3</v>
      </c>
      <c r="C1832" s="5">
        <f t="shared" si="85"/>
        <v>-3.6511872289624559E-3</v>
      </c>
      <c r="D1832" s="24">
        <f t="shared" si="86"/>
        <v>1.0024653101467378</v>
      </c>
      <c r="E1832" s="24">
        <f t="shared" si="87"/>
        <v>1.5969880265370073</v>
      </c>
    </row>
    <row r="1833" spans="1:5" ht="15" customHeight="1" x14ac:dyDescent="0.2">
      <c r="A1833" s="3">
        <f>'Stocks Returns'!A1829</f>
        <v>44855</v>
      </c>
      <c r="B1833" s="5">
        <f>SUMPRODUCT('Stocks Returns'!B1829:E1829,$H$10:$K$10)</f>
        <v>2.0308054723196849E-2</v>
      </c>
      <c r="C1833" s="5">
        <f t="shared" si="85"/>
        <v>-2.0308054723196849E-2</v>
      </c>
      <c r="D1833" s="24">
        <f t="shared" si="86"/>
        <v>1.0135587838978981</v>
      </c>
      <c r="E1833" s="24">
        <f t="shared" si="87"/>
        <v>1.6077226575835</v>
      </c>
    </row>
    <row r="1834" spans="1:5" ht="15" customHeight="1" x14ac:dyDescent="0.2">
      <c r="A1834" s="3">
        <f>'Stocks Returns'!A1830</f>
        <v>44858</v>
      </c>
      <c r="B1834" s="5">
        <f>SUMPRODUCT('Stocks Returns'!B1830:E1830,$H$10:$K$10)</f>
        <v>2.7696338939438535E-3</v>
      </c>
      <c r="C1834" s="5">
        <f t="shared" si="85"/>
        <v>-2.7696338939438535E-3</v>
      </c>
      <c r="D1834" s="24">
        <f t="shared" si="86"/>
        <v>1.0018781956256155</v>
      </c>
      <c r="E1834" s="24">
        <f t="shared" si="87"/>
        <v>1.5964060234406054</v>
      </c>
    </row>
    <row r="1835" spans="1:5" ht="15" customHeight="1" x14ac:dyDescent="0.2">
      <c r="A1835" s="3">
        <f>'Stocks Returns'!A1831</f>
        <v>44859</v>
      </c>
      <c r="B1835" s="5">
        <f>SUMPRODUCT('Stocks Returns'!B1831:E1831,$H$10:$K$10)</f>
        <v>2.1005116486901329E-2</v>
      </c>
      <c r="C1835" s="5">
        <f t="shared" si="85"/>
        <v>-2.1005116486901329E-2</v>
      </c>
      <c r="D1835" s="24">
        <f t="shared" si="86"/>
        <v>1.0140230270325252</v>
      </c>
      <c r="E1835" s="24">
        <f t="shared" si="87"/>
        <v>1.6081609362671265</v>
      </c>
    </row>
    <row r="1836" spans="1:5" ht="15" customHeight="1" x14ac:dyDescent="0.2">
      <c r="A1836" s="3">
        <f>'Stocks Returns'!A1832</f>
        <v>44860</v>
      </c>
      <c r="B1836" s="5">
        <f>SUMPRODUCT('Stocks Returns'!B1832:E1832,$H$10:$K$10)</f>
        <v>3.6239827509579048E-2</v>
      </c>
      <c r="C1836" s="5">
        <f t="shared" si="85"/>
        <v>-3.6239827509579048E-2</v>
      </c>
      <c r="D1836" s="24">
        <f t="shared" si="86"/>
        <v>1.0241693445736286</v>
      </c>
      <c r="E1836" s="24">
        <f t="shared" si="87"/>
        <v>1.6175169668810661</v>
      </c>
    </row>
    <row r="1837" spans="1:5" ht="15" customHeight="1" x14ac:dyDescent="0.2">
      <c r="A1837" s="3">
        <f>'Stocks Returns'!A1833</f>
        <v>44861</v>
      </c>
      <c r="B1837" s="5">
        <f>SUMPRODUCT('Stocks Returns'!B1833:E1833,$H$10:$K$10)</f>
        <v>1.355461319205384E-3</v>
      </c>
      <c r="C1837" s="5">
        <f t="shared" si="85"/>
        <v>-1.355461319205384E-3</v>
      </c>
      <c r="D1837" s="24">
        <f t="shared" si="86"/>
        <v>1.0009363566908396</v>
      </c>
      <c r="E1837" s="24">
        <f t="shared" si="87"/>
        <v>1.5954694939600329</v>
      </c>
    </row>
    <row r="1838" spans="1:5" ht="15" customHeight="1" x14ac:dyDescent="0.2">
      <c r="A1838" s="3">
        <f>'Stocks Returns'!A1834</f>
        <v>44862</v>
      </c>
      <c r="B1838" s="5">
        <f>SUMPRODUCT('Stocks Returns'!B1834:E1834,$H$10:$K$10)</f>
        <v>2.5240585819658413E-2</v>
      </c>
      <c r="C1838" s="5">
        <f t="shared" si="85"/>
        <v>-2.5240585819658413E-2</v>
      </c>
      <c r="D1838" s="24">
        <f t="shared" si="86"/>
        <v>1.0168438496081413</v>
      </c>
      <c r="E1838" s="24">
        <f t="shared" si="87"/>
        <v>1.6108049075644324</v>
      </c>
    </row>
    <row r="1839" spans="1:5" ht="15" customHeight="1" x14ac:dyDescent="0.2">
      <c r="A1839" s="3">
        <f>'Stocks Returns'!A1835</f>
        <v>44865</v>
      </c>
      <c r="B1839" s="5">
        <f>SUMPRODUCT('Stocks Returns'!B1835:E1835,$H$10:$K$10)</f>
        <v>-1.1655784959507975E-2</v>
      </c>
      <c r="C1839" s="5">
        <f t="shared" si="85"/>
        <v>1.1655784959507975E-2</v>
      </c>
      <c r="D1839" s="24">
        <f t="shared" si="86"/>
        <v>0.9922708666692166</v>
      </c>
      <c r="E1839" s="24">
        <f t="shared" si="87"/>
        <v>1.586686893677286</v>
      </c>
    </row>
    <row r="1840" spans="1:5" ht="15" customHeight="1" x14ac:dyDescent="0.2">
      <c r="A1840" s="3">
        <f>'Stocks Returns'!A1836</f>
        <v>44866</v>
      </c>
      <c r="B1840" s="5">
        <f>SUMPRODUCT('Stocks Returns'!B1836:E1836,$H$10:$K$10)</f>
        <v>3.3476425713530663E-4</v>
      </c>
      <c r="C1840" s="5">
        <f t="shared" si="85"/>
        <v>-3.3476425713530663E-4</v>
      </c>
      <c r="D1840" s="24">
        <f t="shared" si="86"/>
        <v>1.000256572447501</v>
      </c>
      <c r="E1840" s="24">
        <f t="shared" si="87"/>
        <v>1.594791332657973</v>
      </c>
    </row>
    <row r="1841" spans="1:5" ht="15" customHeight="1" x14ac:dyDescent="0.2">
      <c r="A1841" s="3">
        <f>'Stocks Returns'!A1837</f>
        <v>44867</v>
      </c>
      <c r="B1841" s="5">
        <f>SUMPRODUCT('Stocks Returns'!B1837:E1837,$H$10:$K$10)</f>
        <v>-2.8728032854457131E-2</v>
      </c>
      <c r="C1841" s="5">
        <f t="shared" si="85"/>
        <v>2.8728032854457131E-2</v>
      </c>
      <c r="D1841" s="24">
        <f t="shared" si="86"/>
        <v>0.98090074957118045</v>
      </c>
      <c r="E1841" s="24">
        <f t="shared" si="87"/>
        <v>1.5747153091548998</v>
      </c>
    </row>
    <row r="1842" spans="1:5" ht="15" customHeight="1" x14ac:dyDescent="0.2">
      <c r="A1842" s="3">
        <f>'Stocks Returns'!A1838</f>
        <v>44868</v>
      </c>
      <c r="B1842" s="5">
        <f>SUMPRODUCT('Stocks Returns'!B1838:E1838,$H$10:$K$10)</f>
        <v>-2.9377075699417148E-2</v>
      </c>
      <c r="C1842" s="5">
        <f t="shared" si="85"/>
        <v>2.9377075699417148E-2</v>
      </c>
      <c r="D1842" s="24">
        <f t="shared" si="86"/>
        <v>0.98046848703643708</v>
      </c>
      <c r="E1842" s="24">
        <f t="shared" si="87"/>
        <v>1.574250288855918</v>
      </c>
    </row>
    <row r="1843" spans="1:5" ht="15" customHeight="1" x14ac:dyDescent="0.2">
      <c r="A1843" s="3">
        <f>'Stocks Returns'!A1839</f>
        <v>44869</v>
      </c>
      <c r="B1843" s="5">
        <f>SUMPRODUCT('Stocks Returns'!B1839:E1839,$H$10:$K$10)</f>
        <v>1.9555048680982665E-2</v>
      </c>
      <c r="C1843" s="5">
        <f t="shared" si="85"/>
        <v>-1.9555048680982665E-2</v>
      </c>
      <c r="D1843" s="24">
        <f t="shared" si="86"/>
        <v>1.0130572818737833</v>
      </c>
      <c r="E1843" s="24">
        <f t="shared" si="87"/>
        <v>1.6072482087521007</v>
      </c>
    </row>
    <row r="1844" spans="1:5" ht="15" customHeight="1" x14ac:dyDescent="0.2">
      <c r="A1844" s="3">
        <f>'Stocks Returns'!A1840</f>
        <v>44872</v>
      </c>
      <c r="B1844" s="5">
        <f>SUMPRODUCT('Stocks Returns'!B1840:E1840,$H$10:$K$10)</f>
        <v>1.7175274175005435E-2</v>
      </c>
      <c r="C1844" s="5">
        <f t="shared" si="85"/>
        <v>-1.7175274175005435E-2</v>
      </c>
      <c r="D1844" s="24">
        <f t="shared" si="86"/>
        <v>1.0114723520528026</v>
      </c>
      <c r="E1844" s="24">
        <f t="shared" si="87"/>
        <v>1.60574199404573</v>
      </c>
    </row>
    <row r="1845" spans="1:5" ht="15" customHeight="1" x14ac:dyDescent="0.2">
      <c r="A1845" s="3">
        <f>'Stocks Returns'!A1841</f>
        <v>44873</v>
      </c>
      <c r="B1845" s="5">
        <f>SUMPRODUCT('Stocks Returns'!B1841:E1841,$H$10:$K$10)</f>
        <v>1.1717265102562251E-2</v>
      </c>
      <c r="C1845" s="5">
        <f t="shared" si="85"/>
        <v>-1.1717265102562251E-2</v>
      </c>
      <c r="D1845" s="24">
        <f t="shared" si="86"/>
        <v>1.0078373180105553</v>
      </c>
      <c r="E1845" s="24">
        <f t="shared" si="87"/>
        <v>1.6022487194041573</v>
      </c>
    </row>
    <row r="1846" spans="1:5" ht="15" customHeight="1" x14ac:dyDescent="0.2">
      <c r="A1846" s="3">
        <f>'Stocks Returns'!A1842</f>
        <v>44874</v>
      </c>
      <c r="B1846" s="5">
        <f>SUMPRODUCT('Stocks Returns'!B1842:E1842,$H$10:$K$10)</f>
        <v>-3.6272346744483826E-2</v>
      </c>
      <c r="C1846" s="5">
        <f t="shared" si="85"/>
        <v>3.6272346744483826E-2</v>
      </c>
      <c r="D1846" s="24">
        <f t="shared" si="86"/>
        <v>0.97587623652042266</v>
      </c>
      <c r="E1846" s="24">
        <f t="shared" si="87"/>
        <v>1.5692657827010486</v>
      </c>
    </row>
    <row r="1847" spans="1:5" ht="15" customHeight="1" x14ac:dyDescent="0.2">
      <c r="A1847" s="3">
        <f>'Stocks Returns'!A1843</f>
        <v>44875</v>
      </c>
      <c r="B1847" s="5">
        <f>SUMPRODUCT('Stocks Returns'!B1843:E1843,$H$10:$K$10)</f>
        <v>6.6701959713850636E-2</v>
      </c>
      <c r="C1847" s="5">
        <f t="shared" si="85"/>
        <v>-6.6701959713850636E-2</v>
      </c>
      <c r="D1847" s="24">
        <f t="shared" si="86"/>
        <v>1.0444571246216734</v>
      </c>
      <c r="E1847" s="24">
        <f t="shared" si="87"/>
        <v>1.6349206181633982</v>
      </c>
    </row>
    <row r="1848" spans="1:5" ht="15" customHeight="1" x14ac:dyDescent="0.2">
      <c r="A1848" s="3">
        <f>'Stocks Returns'!A1844</f>
        <v>44876</v>
      </c>
      <c r="B1848" s="5">
        <f>SUMPRODUCT('Stocks Returns'!B1844:E1844,$H$10:$K$10)</f>
        <v>9.3443037713420969E-4</v>
      </c>
      <c r="C1848" s="5">
        <f t="shared" si="85"/>
        <v>-9.3443037713420969E-4</v>
      </c>
      <c r="D1848" s="24">
        <f t="shared" si="86"/>
        <v>1.0006559500834202</v>
      </c>
      <c r="E1848" s="24">
        <f t="shared" si="87"/>
        <v>1.5951899810578403</v>
      </c>
    </row>
    <row r="1849" spans="1:5" ht="15" customHeight="1" x14ac:dyDescent="0.2">
      <c r="A1849" s="3">
        <f>'Stocks Returns'!A1845</f>
        <v>44879</v>
      </c>
      <c r="B1849" s="5">
        <f>SUMPRODUCT('Stocks Returns'!B1845:E1845,$H$10:$K$10)</f>
        <v>6.291380801817327E-3</v>
      </c>
      <c r="C1849" s="5">
        <f t="shared" si="85"/>
        <v>-6.291380801817327E-3</v>
      </c>
      <c r="D1849" s="24">
        <f t="shared" si="86"/>
        <v>1.0042236790662593</v>
      </c>
      <c r="E1849" s="24">
        <f t="shared" si="87"/>
        <v>1.5987227914334627</v>
      </c>
    </row>
    <row r="1850" spans="1:5" ht="15" customHeight="1" x14ac:dyDescent="0.2">
      <c r="A1850" s="3">
        <f>'Stocks Returns'!A1846</f>
        <v>44880</v>
      </c>
      <c r="B1850" s="5">
        <f>SUMPRODUCT('Stocks Returns'!B1846:E1846,$H$10:$K$10)</f>
        <v>1.6717269695088677E-2</v>
      </c>
      <c r="C1850" s="5">
        <f t="shared" si="85"/>
        <v>-1.6717269695088677E-2</v>
      </c>
      <c r="D1850" s="24">
        <f t="shared" si="86"/>
        <v>1.0111673210691781</v>
      </c>
      <c r="E1850" s="24">
        <f t="shared" si="87"/>
        <v>1.6054509317217662</v>
      </c>
    </row>
    <row r="1851" spans="1:5" ht="15" customHeight="1" x14ac:dyDescent="0.2">
      <c r="A1851" s="3">
        <f>'Stocks Returns'!A1847</f>
        <v>44881</v>
      </c>
      <c r="B1851" s="5">
        <f>SUMPRODUCT('Stocks Returns'!B1847:E1847,$H$10:$K$10)</f>
        <v>-4.9355856513074396E-3</v>
      </c>
      <c r="C1851" s="5">
        <f t="shared" si="85"/>
        <v>4.9355856513074396E-3</v>
      </c>
      <c r="D1851" s="24">
        <f t="shared" si="86"/>
        <v>0.99674651940847814</v>
      </c>
      <c r="E1851" s="24">
        <f t="shared" si="87"/>
        <v>1.5912602868992407</v>
      </c>
    </row>
    <row r="1852" spans="1:5" ht="15" customHeight="1" x14ac:dyDescent="0.2">
      <c r="A1852" s="3">
        <f>'Stocks Returns'!A1848</f>
        <v>44882</v>
      </c>
      <c r="B1852" s="5">
        <f>SUMPRODUCT('Stocks Returns'!B1848:E1848,$H$10:$K$10)</f>
        <v>3.7847467405937147E-3</v>
      </c>
      <c r="C1852" s="5">
        <f t="shared" si="85"/>
        <v>-3.7847467405937147E-3</v>
      </c>
      <c r="D1852" s="24">
        <f t="shared" si="86"/>
        <v>1.0025542607814844</v>
      </c>
      <c r="E1852" s="24">
        <f t="shared" si="87"/>
        <v>1.5970760819399508</v>
      </c>
    </row>
    <row r="1853" spans="1:5" ht="15" customHeight="1" x14ac:dyDescent="0.2">
      <c r="A1853" s="3">
        <f>'Stocks Returns'!A1849</f>
        <v>44883</v>
      </c>
      <c r="B1853" s="5">
        <f>SUMPRODUCT('Stocks Returns'!B1849:E1849,$H$10:$K$10)</f>
        <v>-1.1658080304011804E-4</v>
      </c>
      <c r="C1853" s="5">
        <f t="shared" si="85"/>
        <v>1.1658080304011804E-4</v>
      </c>
      <c r="D1853" s="24">
        <f t="shared" si="86"/>
        <v>0.99995597663742419</v>
      </c>
      <c r="E1853" s="24">
        <f t="shared" si="87"/>
        <v>1.5944908646532605</v>
      </c>
    </row>
    <row r="1854" spans="1:5" ht="15" customHeight="1" x14ac:dyDescent="0.2">
      <c r="A1854" s="3">
        <f>'Stocks Returns'!A1850</f>
        <v>44886</v>
      </c>
      <c r="B1854" s="5">
        <f>SUMPRODUCT('Stocks Returns'!B1850:E1850,$H$10:$K$10)</f>
        <v>-2.1852815101557652E-2</v>
      </c>
      <c r="C1854" s="5">
        <f t="shared" si="85"/>
        <v>2.1852815101557652E-2</v>
      </c>
      <c r="D1854" s="24">
        <f t="shared" si="86"/>
        <v>0.98547964459461146</v>
      </c>
      <c r="E1854" s="24">
        <f t="shared" si="87"/>
        <v>1.5795969175969993</v>
      </c>
    </row>
    <row r="1855" spans="1:5" ht="15" customHeight="1" x14ac:dyDescent="0.2">
      <c r="A1855" s="3">
        <f>'Stocks Returns'!A1851</f>
        <v>44887</v>
      </c>
      <c r="B1855" s="5">
        <f>SUMPRODUCT('Stocks Returns'!B1851:E1851,$H$10:$K$10)</f>
        <v>2.2172071852896623E-2</v>
      </c>
      <c r="C1855" s="5">
        <f t="shared" si="85"/>
        <v>-2.2172071852896623E-2</v>
      </c>
      <c r="D1855" s="24">
        <f t="shared" si="86"/>
        <v>1.014800219306278</v>
      </c>
      <c r="E1855" s="24">
        <f t="shared" si="87"/>
        <v>1.6088926766621445</v>
      </c>
    </row>
    <row r="1856" spans="1:5" ht="15" customHeight="1" x14ac:dyDescent="0.2">
      <c r="A1856" s="3">
        <f>'Stocks Returns'!A1852</f>
        <v>44888</v>
      </c>
      <c r="B1856" s="5">
        <f>SUMPRODUCT('Stocks Returns'!B1852:E1852,$H$10:$K$10)</f>
        <v>8.2755557930370167E-3</v>
      </c>
      <c r="C1856" s="5">
        <f t="shared" si="85"/>
        <v>-8.2755557930370167E-3</v>
      </c>
      <c r="D1856" s="24">
        <f t="shared" si="86"/>
        <v>1.0055451396104116</v>
      </c>
      <c r="E1856" s="24">
        <f t="shared" si="87"/>
        <v>1.6000183066289941</v>
      </c>
    </row>
    <row r="1857" spans="1:5" ht="15" customHeight="1" x14ac:dyDescent="0.2">
      <c r="A1857" s="3">
        <f>'Stocks Returns'!A1853</f>
        <v>44889</v>
      </c>
      <c r="B1857" s="5">
        <f>SUMPRODUCT('Stocks Returns'!B1853:E1853,$H$10:$K$10)</f>
        <v>0</v>
      </c>
      <c r="C1857" s="5">
        <f t="shared" si="85"/>
        <v>0</v>
      </c>
      <c r="D1857" s="24">
        <f t="shared" si="86"/>
        <v>1.000033619452249</v>
      </c>
      <c r="E1857" s="24">
        <f t="shared" si="87"/>
        <v>1.5945685090834987</v>
      </c>
    </row>
    <row r="1858" spans="1:5" ht="15" customHeight="1" x14ac:dyDescent="0.2">
      <c r="A1858" s="3">
        <f>'Stocks Returns'!A1854</f>
        <v>44890</v>
      </c>
      <c r="B1858" s="5">
        <f>SUMPRODUCT('Stocks Returns'!B1854:E1854,$H$10:$K$10)</f>
        <v>6.8622079106270299E-3</v>
      </c>
      <c r="C1858" s="5">
        <f t="shared" si="85"/>
        <v>-6.8622079106270299E-3</v>
      </c>
      <c r="D1858" s="24">
        <f t="shared" si="86"/>
        <v>1.0046038499207266</v>
      </c>
      <c r="E1858" s="24">
        <f t="shared" si="87"/>
        <v>1.5990962206526711</v>
      </c>
    </row>
    <row r="1859" spans="1:5" ht="15" customHeight="1" x14ac:dyDescent="0.2">
      <c r="A1859" s="3">
        <f>'Stocks Returns'!A1855</f>
        <v>44893</v>
      </c>
      <c r="B1859" s="5">
        <f>SUMPRODUCT('Stocks Returns'!B1855:E1855,$H$10:$K$10)</f>
        <v>-1.2578072096058854E-2</v>
      </c>
      <c r="C1859" s="5">
        <f t="shared" si="85"/>
        <v>1.2578072096058854E-2</v>
      </c>
      <c r="D1859" s="24">
        <f t="shared" si="86"/>
        <v>0.9916566234362737</v>
      </c>
      <c r="E1859" s="24">
        <f t="shared" si="87"/>
        <v>1.5860530637853389</v>
      </c>
    </row>
    <row r="1860" spans="1:5" ht="15" customHeight="1" x14ac:dyDescent="0.2">
      <c r="A1860" s="3">
        <f>'Stocks Returns'!A1856</f>
        <v>44894</v>
      </c>
      <c r="B1860" s="5">
        <f>SUMPRODUCT('Stocks Returns'!B1856:E1856,$H$10:$K$10)</f>
        <v>-9.2735524399490243E-3</v>
      </c>
      <c r="C1860" s="5">
        <f t="shared" si="85"/>
        <v>9.2735524399490243E-3</v>
      </c>
      <c r="D1860" s="24">
        <f t="shared" si="86"/>
        <v>0.99385743352724287</v>
      </c>
      <c r="E1860" s="24">
        <f t="shared" si="87"/>
        <v>1.5883171715890798</v>
      </c>
    </row>
    <row r="1861" spans="1:5" ht="15" customHeight="1" x14ac:dyDescent="0.2">
      <c r="A1861" s="3">
        <f>'Stocks Returns'!A1857</f>
        <v>44895</v>
      </c>
      <c r="B1861" s="5">
        <f>SUMPRODUCT('Stocks Returns'!B1857:E1857,$H$10:$K$10)</f>
        <v>4.1734940354360033E-2</v>
      </c>
      <c r="C1861" s="5">
        <f t="shared" si="85"/>
        <v>-4.1734940354360033E-2</v>
      </c>
      <c r="D1861" s="24">
        <f t="shared" si="86"/>
        <v>1.0278290897282527</v>
      </c>
      <c r="E1861" s="24">
        <f t="shared" si="87"/>
        <v>1.6207861029093951</v>
      </c>
    </row>
    <row r="1862" spans="1:5" ht="15" customHeight="1" x14ac:dyDescent="0.2">
      <c r="A1862" s="3">
        <f>'Stocks Returns'!A1858</f>
        <v>44896</v>
      </c>
      <c r="B1862" s="5">
        <f>SUMPRODUCT('Stocks Returns'!B1858:E1858,$H$10:$K$10)</f>
        <v>-1.423491738005911E-3</v>
      </c>
      <c r="C1862" s="5">
        <f t="shared" ref="C1862:C1925" si="88">-B1862</f>
        <v>1.423491738005911E-3</v>
      </c>
      <c r="D1862" s="24">
        <f t="shared" ref="D1862:D1925" si="89">1+$H$13+$H$19*(B1862-$H$13)</f>
        <v>0.99908557395473696</v>
      </c>
      <c r="E1862" s="24">
        <f t="shared" ref="E1862:E1925" si="90">$H$22*D1862-$H$23*D1862^2-LN(1+$H$24*EXP(1-D1862^3))</f>
        <v>1.5936187945157894</v>
      </c>
    </row>
    <row r="1863" spans="1:5" ht="15" customHeight="1" x14ac:dyDescent="0.2">
      <c r="A1863" s="3">
        <f>'Stocks Returns'!A1859</f>
        <v>44897</v>
      </c>
      <c r="B1863" s="5">
        <f>SUMPRODUCT('Stocks Returns'!B1859:E1859,$H$10:$K$10)</f>
        <v>9.7647289159074973E-4</v>
      </c>
      <c r="C1863" s="5">
        <f t="shared" si="88"/>
        <v>-9.7647289159074973E-4</v>
      </c>
      <c r="D1863" s="24">
        <f t="shared" si="89"/>
        <v>1.0006839503980482</v>
      </c>
      <c r="E1863" s="24">
        <f t="shared" si="90"/>
        <v>1.5952179062869072</v>
      </c>
    </row>
    <row r="1864" spans="1:5" ht="15" customHeight="1" x14ac:dyDescent="0.2">
      <c r="A1864" s="3">
        <f>'Stocks Returns'!A1860</f>
        <v>44900</v>
      </c>
      <c r="B1864" s="5">
        <f>SUMPRODUCT('Stocks Returns'!B1860:E1860,$H$10:$K$10)</f>
        <v>-1.7139621161063122E-2</v>
      </c>
      <c r="C1864" s="5">
        <f t="shared" si="88"/>
        <v>1.7139621161063122E-2</v>
      </c>
      <c r="D1864" s="24">
        <f t="shared" si="89"/>
        <v>0.9886186317589809</v>
      </c>
      <c r="E1864" s="24">
        <f t="shared" si="90"/>
        <v>1.5828964110281314</v>
      </c>
    </row>
    <row r="1865" spans="1:5" ht="15" customHeight="1" x14ac:dyDescent="0.2">
      <c r="A1865" s="3">
        <f>'Stocks Returns'!A1861</f>
        <v>44901</v>
      </c>
      <c r="B1865" s="5">
        <f>SUMPRODUCT('Stocks Returns'!B1861:E1861,$H$10:$K$10)</f>
        <v>-2.1174612837538999E-2</v>
      </c>
      <c r="C1865" s="5">
        <f t="shared" si="88"/>
        <v>2.1174612837538999E-2</v>
      </c>
      <c r="D1865" s="24">
        <f t="shared" si="89"/>
        <v>0.98593132730244792</v>
      </c>
      <c r="E1865" s="24">
        <f t="shared" si="90"/>
        <v>1.5800740597691214</v>
      </c>
    </row>
    <row r="1866" spans="1:5" ht="15" customHeight="1" x14ac:dyDescent="0.2">
      <c r="A1866" s="3">
        <f>'Stocks Returns'!A1862</f>
        <v>44902</v>
      </c>
      <c r="B1866" s="5">
        <f>SUMPRODUCT('Stocks Returns'!B1862:E1862,$H$10:$K$10)</f>
        <v>-5.1319942468076914E-3</v>
      </c>
      <c r="C1866" s="5">
        <f t="shared" si="88"/>
        <v>5.1319942468076914E-3</v>
      </c>
      <c r="D1866" s="24">
        <f t="shared" si="89"/>
        <v>0.99661571128387494</v>
      </c>
      <c r="E1866" s="24">
        <f t="shared" si="90"/>
        <v>1.5911277479823924</v>
      </c>
    </row>
    <row r="1867" spans="1:5" ht="15" customHeight="1" x14ac:dyDescent="0.2">
      <c r="A1867" s="3">
        <f>'Stocks Returns'!A1863</f>
        <v>44903</v>
      </c>
      <c r="B1867" s="5">
        <f>SUMPRODUCT('Stocks Returns'!B1863:E1863,$H$10:$K$10)</f>
        <v>8.1417686120306976E-3</v>
      </c>
      <c r="C1867" s="5">
        <f t="shared" si="88"/>
        <v>-8.1417686120306976E-3</v>
      </c>
      <c r="D1867" s="24">
        <f t="shared" si="89"/>
        <v>1.0054560373478614</v>
      </c>
      <c r="E1867" s="24">
        <f t="shared" si="90"/>
        <v>1.5999311756340113</v>
      </c>
    </row>
    <row r="1868" spans="1:5" ht="15" customHeight="1" x14ac:dyDescent="0.2">
      <c r="A1868" s="3">
        <f>'Stocks Returns'!A1864</f>
        <v>44904</v>
      </c>
      <c r="B1868" s="5">
        <f>SUMPRODUCT('Stocks Returns'!B1864:E1864,$H$10:$K$10)</f>
        <v>-3.2505728426833577E-3</v>
      </c>
      <c r="C1868" s="5">
        <f t="shared" si="88"/>
        <v>3.2505728426833577E-3</v>
      </c>
      <c r="D1868" s="24">
        <f t="shared" si="89"/>
        <v>0.99786873793902175</v>
      </c>
      <c r="E1868" s="24">
        <f t="shared" si="90"/>
        <v>1.5923945581739665</v>
      </c>
    </row>
    <row r="1869" spans="1:5" ht="15" customHeight="1" x14ac:dyDescent="0.2">
      <c r="A1869" s="3">
        <f>'Stocks Returns'!A1865</f>
        <v>44907</v>
      </c>
      <c r="B1869" s="5">
        <f>SUMPRODUCT('Stocks Returns'!B1865:E1865,$H$10:$K$10)</f>
        <v>2.7041525903914884E-2</v>
      </c>
      <c r="C1869" s="5">
        <f t="shared" si="88"/>
        <v>-2.7041525903914884E-2</v>
      </c>
      <c r="D1869" s="24">
        <f t="shared" si="89"/>
        <v>1.0180432757042561</v>
      </c>
      <c r="E1869" s="24">
        <f t="shared" si="90"/>
        <v>1.6119191743749706</v>
      </c>
    </row>
    <row r="1870" spans="1:5" ht="15" customHeight="1" x14ac:dyDescent="0.2">
      <c r="A1870" s="3">
        <f>'Stocks Returns'!A1866</f>
        <v>44908</v>
      </c>
      <c r="B1870" s="5">
        <f>SUMPRODUCT('Stocks Returns'!B1866:E1866,$H$10:$K$10)</f>
        <v>-6.1531349268855815E-3</v>
      </c>
      <c r="C1870" s="5">
        <f t="shared" si="88"/>
        <v>6.1531349268855815E-3</v>
      </c>
      <c r="D1870" s="24">
        <f t="shared" si="89"/>
        <v>0.99593563159094312</v>
      </c>
      <c r="E1870" s="24">
        <f t="shared" si="90"/>
        <v>1.5904375747059445</v>
      </c>
    </row>
    <row r="1871" spans="1:5" ht="15" customHeight="1" x14ac:dyDescent="0.2">
      <c r="A1871" s="3">
        <f>'Stocks Returns'!A1867</f>
        <v>44909</v>
      </c>
      <c r="B1871" s="5">
        <f>SUMPRODUCT('Stocks Returns'!B1867:E1867,$H$10:$K$10)</f>
        <v>-1.0319553352682684E-3</v>
      </c>
      <c r="C1871" s="5">
        <f t="shared" si="88"/>
        <v>1.0319553352682684E-3</v>
      </c>
      <c r="D1871" s="24">
        <f t="shared" si="89"/>
        <v>0.99934633719896027</v>
      </c>
      <c r="E1871" s="24">
        <f t="shared" si="90"/>
        <v>1.5938803749129966</v>
      </c>
    </row>
    <row r="1872" spans="1:5" ht="15" customHeight="1" x14ac:dyDescent="0.2">
      <c r="A1872" s="3">
        <f>'Stocks Returns'!A1868</f>
        <v>44910</v>
      </c>
      <c r="B1872" s="5">
        <f>SUMPRODUCT('Stocks Returns'!B1868:E1868,$H$10:$K$10)</f>
        <v>-2.7863124591838803E-2</v>
      </c>
      <c r="C1872" s="5">
        <f t="shared" si="88"/>
        <v>2.7863124591838803E-2</v>
      </c>
      <c r="D1872" s="24">
        <f t="shared" si="89"/>
        <v>0.98147677847408421</v>
      </c>
      <c r="E1872" s="24">
        <f t="shared" si="90"/>
        <v>1.5753338728079227</v>
      </c>
    </row>
    <row r="1873" spans="1:5" ht="15" customHeight="1" x14ac:dyDescent="0.2">
      <c r="A1873" s="3">
        <f>'Stocks Returns'!A1869</f>
        <v>44911</v>
      </c>
      <c r="B1873" s="5">
        <f>SUMPRODUCT('Stocks Returns'!B1869:E1869,$H$10:$K$10)</f>
        <v>-4.3415809074328583E-3</v>
      </c>
      <c r="C1873" s="5">
        <f t="shared" si="88"/>
        <v>4.3415809074328583E-3</v>
      </c>
      <c r="D1873" s="24">
        <f t="shared" si="89"/>
        <v>0.99714212656789858</v>
      </c>
      <c r="E1873" s="24">
        <f t="shared" si="90"/>
        <v>1.5916607146725776</v>
      </c>
    </row>
    <row r="1874" spans="1:5" ht="15" customHeight="1" x14ac:dyDescent="0.2">
      <c r="A1874" s="3">
        <f>'Stocks Returns'!A1870</f>
        <v>44914</v>
      </c>
      <c r="B1874" s="5">
        <f>SUMPRODUCT('Stocks Returns'!B1870:E1870,$H$10:$K$10)</f>
        <v>-1.0830690951082307E-2</v>
      </c>
      <c r="C1874" s="5">
        <f t="shared" si="88"/>
        <v>1.0830690951082307E-2</v>
      </c>
      <c r="D1874" s="24">
        <f t="shared" si="89"/>
        <v>0.99282037927882805</v>
      </c>
      <c r="E1874" s="24">
        <f t="shared" si="90"/>
        <v>1.5872526695794149</v>
      </c>
    </row>
    <row r="1875" spans="1:5" ht="15" customHeight="1" x14ac:dyDescent="0.2">
      <c r="A1875" s="3">
        <f>'Stocks Returns'!A1871</f>
        <v>44915</v>
      </c>
      <c r="B1875" s="5">
        <f>SUMPRODUCT('Stocks Returns'!B1871:E1871,$H$10:$K$10)</f>
        <v>1.8235565654438574E-3</v>
      </c>
      <c r="C1875" s="5">
        <f t="shared" si="88"/>
        <v>-1.8235565654438574E-3</v>
      </c>
      <c r="D1875" s="24">
        <f t="shared" si="89"/>
        <v>1.0012481081248346</v>
      </c>
      <c r="E1875" s="24">
        <f t="shared" si="90"/>
        <v>1.5957798818755204</v>
      </c>
    </row>
    <row r="1876" spans="1:5" ht="15" customHeight="1" x14ac:dyDescent="0.2">
      <c r="A1876" s="3">
        <f>'Stocks Returns'!A1872</f>
        <v>44916</v>
      </c>
      <c r="B1876" s="5">
        <f>SUMPRODUCT('Stocks Returns'!B1872:E1872,$H$10:$K$10)</f>
        <v>9.3114840486255551E-3</v>
      </c>
      <c r="C1876" s="5">
        <f t="shared" si="88"/>
        <v>-9.3114840486255551E-3</v>
      </c>
      <c r="D1876" s="24">
        <f t="shared" si="89"/>
        <v>1.0062350678286336</v>
      </c>
      <c r="E1876" s="24">
        <f t="shared" si="90"/>
        <v>1.6006918837692665</v>
      </c>
    </row>
    <row r="1877" spans="1:5" ht="15" customHeight="1" x14ac:dyDescent="0.2">
      <c r="A1877" s="3">
        <f>'Stocks Returns'!A1873</f>
        <v>44917</v>
      </c>
      <c r="B1877" s="5">
        <f>SUMPRODUCT('Stocks Returns'!B1873:E1873,$H$10:$K$10)</f>
        <v>-1.2781993091200898E-2</v>
      </c>
      <c r="C1877" s="5">
        <f t="shared" si="88"/>
        <v>1.2781993091200898E-2</v>
      </c>
      <c r="D1877" s="24">
        <f t="shared" si="89"/>
        <v>0.99152081205350906</v>
      </c>
      <c r="E1877" s="24">
        <f t="shared" si="90"/>
        <v>1.5859127213068784</v>
      </c>
    </row>
    <row r="1878" spans="1:5" ht="15" customHeight="1" x14ac:dyDescent="0.2">
      <c r="A1878" s="3">
        <f>'Stocks Returns'!A1874</f>
        <v>44918</v>
      </c>
      <c r="B1878" s="5">
        <f>SUMPRODUCT('Stocks Returns'!B1874:E1874,$H$10:$K$10)</f>
        <v>3.3055293972925619E-3</v>
      </c>
      <c r="C1878" s="5">
        <f t="shared" si="88"/>
        <v>-3.3055293972925619E-3</v>
      </c>
      <c r="D1878" s="24">
        <f t="shared" si="89"/>
        <v>1.0022351020308458</v>
      </c>
      <c r="E1878" s="24">
        <f t="shared" si="90"/>
        <v>1.5967599876623759</v>
      </c>
    </row>
    <row r="1879" spans="1:5" ht="15" customHeight="1" x14ac:dyDescent="0.2">
      <c r="A1879" s="3">
        <f>'Stocks Returns'!A1875</f>
        <v>44921</v>
      </c>
      <c r="B1879" s="5">
        <f>SUMPRODUCT('Stocks Returns'!B1875:E1875,$H$10:$K$10)</f>
        <v>0</v>
      </c>
      <c r="C1879" s="5">
        <f t="shared" si="88"/>
        <v>0</v>
      </c>
      <c r="D1879" s="24">
        <f t="shared" si="89"/>
        <v>1.000033619452249</v>
      </c>
      <c r="E1879" s="24">
        <f t="shared" si="90"/>
        <v>1.5945685090834987</v>
      </c>
    </row>
    <row r="1880" spans="1:5" ht="15" customHeight="1" x14ac:dyDescent="0.2">
      <c r="A1880" s="3">
        <f>'Stocks Returns'!A1876</f>
        <v>44922</v>
      </c>
      <c r="B1880" s="5">
        <f>SUMPRODUCT('Stocks Returns'!B1876:E1876,$H$10:$K$10)</f>
        <v>2.7770927353608561E-4</v>
      </c>
      <c r="C1880" s="5">
        <f t="shared" si="88"/>
        <v>-2.7770927353608561E-4</v>
      </c>
      <c r="D1880" s="24">
        <f t="shared" si="89"/>
        <v>1.0002185738284239</v>
      </c>
      <c r="E1880" s="24">
        <f t="shared" si="90"/>
        <v>1.5947533701572985</v>
      </c>
    </row>
    <row r="1881" spans="1:5" ht="15" customHeight="1" x14ac:dyDescent="0.2">
      <c r="A1881" s="3">
        <f>'Stocks Returns'!A1877</f>
        <v>44923</v>
      </c>
      <c r="B1881" s="5">
        <f>SUMPRODUCT('Stocks Returns'!B1877:E1877,$H$10:$K$10)</f>
        <v>-7.662619407482329E-3</v>
      </c>
      <c r="C1881" s="5">
        <f t="shared" si="88"/>
        <v>7.662619407482329E-3</v>
      </c>
      <c r="D1881" s="24">
        <f t="shared" si="89"/>
        <v>0.99493031492686568</v>
      </c>
      <c r="E1881" s="24">
        <f t="shared" si="90"/>
        <v>1.5894139768580042</v>
      </c>
    </row>
    <row r="1882" spans="1:5" ht="15" customHeight="1" x14ac:dyDescent="0.2">
      <c r="A1882" s="3">
        <f>'Stocks Returns'!A1878</f>
        <v>44924</v>
      </c>
      <c r="B1882" s="5">
        <f>SUMPRODUCT('Stocks Returns'!B1878:E1878,$H$10:$K$10)</f>
        <v>1.7961321317022945E-2</v>
      </c>
      <c r="C1882" s="5">
        <f t="shared" si="88"/>
        <v>-1.7961321317022945E-2</v>
      </c>
      <c r="D1882" s="24">
        <f t="shared" si="89"/>
        <v>1.0119958594493861</v>
      </c>
      <c r="E1882" s="24">
        <f t="shared" si="90"/>
        <v>1.6062406401655089</v>
      </c>
    </row>
    <row r="1883" spans="1:5" ht="15" customHeight="1" x14ac:dyDescent="0.2">
      <c r="A1883" s="3">
        <f>'Stocks Returns'!A1879</f>
        <v>44925</v>
      </c>
      <c r="B1883" s="5">
        <f>SUMPRODUCT('Stocks Returns'!B1879:E1879,$H$10:$K$10)</f>
        <v>-1.6229018501396461E-3</v>
      </c>
      <c r="C1883" s="5">
        <f t="shared" si="88"/>
        <v>1.6229018501396461E-3</v>
      </c>
      <c r="D1883" s="24">
        <f t="shared" si="89"/>
        <v>0.99895276682005585</v>
      </c>
      <c r="E1883" s="24">
        <f t="shared" si="90"/>
        <v>1.5934854668480527</v>
      </c>
    </row>
    <row r="1884" spans="1:5" ht="15" customHeight="1" x14ac:dyDescent="0.2">
      <c r="A1884" s="3">
        <f>'Stocks Returns'!A1880</f>
        <v>44928</v>
      </c>
      <c r="B1884" s="5">
        <f>SUMPRODUCT('Stocks Returns'!B1880:E1880,$H$10:$K$10)</f>
        <v>0</v>
      </c>
      <c r="C1884" s="5">
        <f t="shared" si="88"/>
        <v>0</v>
      </c>
      <c r="D1884" s="24">
        <f t="shared" si="89"/>
        <v>1.000033619452249</v>
      </c>
      <c r="E1884" s="24">
        <f t="shared" si="90"/>
        <v>1.5945685090834987</v>
      </c>
    </row>
    <row r="1885" spans="1:5" ht="15" customHeight="1" x14ac:dyDescent="0.2">
      <c r="A1885" s="3">
        <f>'Stocks Returns'!A1881</f>
        <v>44929</v>
      </c>
      <c r="B1885" s="5">
        <f>SUMPRODUCT('Stocks Returns'!B1881:E1881,$H$10:$K$10)</f>
        <v>-3.6712313127078046E-3</v>
      </c>
      <c r="C1885" s="5">
        <f t="shared" si="88"/>
        <v>3.6712313127078046E-3</v>
      </c>
      <c r="D1885" s="24">
        <f t="shared" si="89"/>
        <v>0.99758857939798551</v>
      </c>
      <c r="E1885" s="24">
        <f t="shared" si="90"/>
        <v>1.5921118600733619</v>
      </c>
    </row>
    <row r="1886" spans="1:5" ht="15" customHeight="1" x14ac:dyDescent="0.2">
      <c r="A1886" s="3">
        <f>'Stocks Returns'!A1882</f>
        <v>44930</v>
      </c>
      <c r="B1886" s="5">
        <f>SUMPRODUCT('Stocks Returns'!B1882:E1882,$H$10:$K$10)</f>
        <v>2.5077629751829453E-2</v>
      </c>
      <c r="C1886" s="5">
        <f t="shared" si="88"/>
        <v>-2.5077629751829453E-2</v>
      </c>
      <c r="D1886" s="24">
        <f t="shared" si="89"/>
        <v>1.0167353208669674</v>
      </c>
      <c r="E1886" s="24">
        <f t="shared" si="90"/>
        <v>1.6107037906004131</v>
      </c>
    </row>
    <row r="1887" spans="1:5" ht="15" customHeight="1" x14ac:dyDescent="0.2">
      <c r="A1887" s="3">
        <f>'Stocks Returns'!A1883</f>
        <v>44931</v>
      </c>
      <c r="B1887" s="5">
        <f>SUMPRODUCT('Stocks Returns'!B1883:E1883,$H$10:$K$10)</f>
        <v>-9.2343209414193772E-3</v>
      </c>
      <c r="C1887" s="5">
        <f t="shared" si="88"/>
        <v>9.2343209414193772E-3</v>
      </c>
      <c r="D1887" s="24">
        <f t="shared" si="89"/>
        <v>0.9938835617052636</v>
      </c>
      <c r="E1887" s="24">
        <f t="shared" si="90"/>
        <v>1.5883439364616743</v>
      </c>
    </row>
    <row r="1888" spans="1:5" ht="15" customHeight="1" x14ac:dyDescent="0.2">
      <c r="A1888" s="3">
        <f>'Stocks Returns'!A1884</f>
        <v>44932</v>
      </c>
      <c r="B1888" s="5">
        <f>SUMPRODUCT('Stocks Returns'!B1884:E1884,$H$10:$K$10)</f>
        <v>3.4259116758077086E-2</v>
      </c>
      <c r="C1888" s="5">
        <f t="shared" si="88"/>
        <v>-3.4259116758077086E-2</v>
      </c>
      <c r="D1888" s="24">
        <f t="shared" si="89"/>
        <v>1.0228501912131283</v>
      </c>
      <c r="E1888" s="24">
        <f t="shared" si="90"/>
        <v>1.6163248083284127</v>
      </c>
    </row>
    <row r="1889" spans="1:5" ht="15" customHeight="1" x14ac:dyDescent="0.2">
      <c r="A1889" s="3">
        <f>'Stocks Returns'!A1885</f>
        <v>44935</v>
      </c>
      <c r="B1889" s="5">
        <f>SUMPRODUCT('Stocks Returns'!B1885:E1885,$H$10:$K$10)</f>
        <v>5.2317374855505479E-3</v>
      </c>
      <c r="C1889" s="5">
        <f t="shared" si="88"/>
        <v>-5.2317374855505479E-3</v>
      </c>
      <c r="D1889" s="24">
        <f t="shared" si="89"/>
        <v>1.0035179566176256</v>
      </c>
      <c r="E1889" s="24">
        <f t="shared" si="90"/>
        <v>1.598028038357818</v>
      </c>
    </row>
    <row r="1890" spans="1:5" ht="15" customHeight="1" x14ac:dyDescent="0.2">
      <c r="A1890" s="3">
        <f>'Stocks Returns'!A1886</f>
        <v>44936</v>
      </c>
      <c r="B1890" s="5">
        <f>SUMPRODUCT('Stocks Returns'!B1886:E1886,$H$10:$K$10)</f>
        <v>1.2811674470011507E-2</v>
      </c>
      <c r="C1890" s="5">
        <f t="shared" si="88"/>
        <v>-1.2811674470011507E-2</v>
      </c>
      <c r="D1890" s="24">
        <f t="shared" si="89"/>
        <v>1.0085661946492765</v>
      </c>
      <c r="E1890" s="24">
        <f t="shared" si="90"/>
        <v>1.6029534868689472</v>
      </c>
    </row>
    <row r="1891" spans="1:5" ht="15" customHeight="1" x14ac:dyDescent="0.2">
      <c r="A1891" s="3">
        <f>'Stocks Returns'!A1887</f>
        <v>44937</v>
      </c>
      <c r="B1891" s="5">
        <f>SUMPRODUCT('Stocks Returns'!B1887:E1887,$H$10:$K$10)</f>
        <v>3.8904966434873569E-3</v>
      </c>
      <c r="C1891" s="5">
        <f t="shared" si="88"/>
        <v>-3.8904966434873569E-3</v>
      </c>
      <c r="D1891" s="24">
        <f t="shared" si="89"/>
        <v>1.0026246902168114</v>
      </c>
      <c r="E1891" s="24">
        <f t="shared" si="90"/>
        <v>1.5971457799829312</v>
      </c>
    </row>
    <row r="1892" spans="1:5" ht="15" customHeight="1" x14ac:dyDescent="0.2">
      <c r="A1892" s="3">
        <f>'Stocks Returns'!A1888</f>
        <v>44938</v>
      </c>
      <c r="B1892" s="5">
        <f>SUMPRODUCT('Stocks Returns'!B1888:E1888,$H$10:$K$10)</f>
        <v>5.6820637247323872E-3</v>
      </c>
      <c r="C1892" s="5">
        <f t="shared" si="88"/>
        <v>-5.6820637247323872E-3</v>
      </c>
      <c r="D1892" s="24">
        <f t="shared" si="89"/>
        <v>1.0038178738929207</v>
      </c>
      <c r="E1892" s="24">
        <f t="shared" si="90"/>
        <v>1.5983235391753323</v>
      </c>
    </row>
    <row r="1893" spans="1:5" ht="15" customHeight="1" x14ac:dyDescent="0.2">
      <c r="A1893" s="3">
        <f>'Stocks Returns'!A1889</f>
        <v>44939</v>
      </c>
      <c r="B1893" s="5">
        <f>SUMPRODUCT('Stocks Returns'!B1889:E1889,$H$10:$K$10)</f>
        <v>-2.7308422350723937E-3</v>
      </c>
      <c r="C1893" s="5">
        <f t="shared" si="88"/>
        <v>2.7308422350723937E-3</v>
      </c>
      <c r="D1893" s="24">
        <f t="shared" si="89"/>
        <v>0.99821487852369073</v>
      </c>
      <c r="E1893" s="24">
        <f t="shared" si="90"/>
        <v>1.592743404678663</v>
      </c>
    </row>
    <row r="1894" spans="1:5" ht="15" customHeight="1" x14ac:dyDescent="0.2">
      <c r="A1894" s="3">
        <f>'Stocks Returns'!A1890</f>
        <v>44942</v>
      </c>
      <c r="B1894" s="5">
        <f>SUMPRODUCT('Stocks Returns'!B1890:E1890,$H$10:$K$10)</f>
        <v>0</v>
      </c>
      <c r="C1894" s="5">
        <f t="shared" si="88"/>
        <v>0</v>
      </c>
      <c r="D1894" s="24">
        <f t="shared" si="89"/>
        <v>1.000033619452249</v>
      </c>
      <c r="E1894" s="24">
        <f t="shared" si="90"/>
        <v>1.5945685090834987</v>
      </c>
    </row>
    <row r="1895" spans="1:5" ht="15" customHeight="1" x14ac:dyDescent="0.2">
      <c r="A1895" s="3">
        <f>'Stocks Returns'!A1891</f>
        <v>44943</v>
      </c>
      <c r="B1895" s="5">
        <f>SUMPRODUCT('Stocks Returns'!B1891:E1891,$H$10:$K$10)</f>
        <v>-9.7779723831681298E-4</v>
      </c>
      <c r="C1895" s="5">
        <f t="shared" si="88"/>
        <v>9.7779723831681298E-4</v>
      </c>
      <c r="D1895" s="24">
        <f t="shared" si="89"/>
        <v>0.99938240649152987</v>
      </c>
      <c r="E1895" s="24">
        <f t="shared" si="90"/>
        <v>1.5939165358539062</v>
      </c>
    </row>
    <row r="1896" spans="1:5" ht="15" customHeight="1" x14ac:dyDescent="0.2">
      <c r="A1896" s="3">
        <f>'Stocks Returns'!A1892</f>
        <v>44944</v>
      </c>
      <c r="B1896" s="5">
        <f>SUMPRODUCT('Stocks Returns'!B1892:E1892,$H$10:$K$10)</f>
        <v>-1.4843847171294678E-2</v>
      </c>
      <c r="C1896" s="5">
        <f t="shared" si="88"/>
        <v>1.4843847171294678E-2</v>
      </c>
      <c r="D1896" s="24">
        <f t="shared" si="89"/>
        <v>0.99014761723616662</v>
      </c>
      <c r="E1896" s="24">
        <f t="shared" si="90"/>
        <v>1.5844896413332878</v>
      </c>
    </row>
    <row r="1897" spans="1:5" ht="15" customHeight="1" x14ac:dyDescent="0.2">
      <c r="A1897" s="3">
        <f>'Stocks Returns'!A1893</f>
        <v>44945</v>
      </c>
      <c r="B1897" s="5">
        <f>SUMPRODUCT('Stocks Returns'!B1893:E1893,$H$10:$K$10)</f>
        <v>-1.7201147383631016E-6</v>
      </c>
      <c r="C1897" s="5">
        <f t="shared" si="88"/>
        <v>1.7201147383631016E-6</v>
      </c>
      <c r="D1897" s="24">
        <f t="shared" si="89"/>
        <v>1.000032473855833</v>
      </c>
      <c r="E1897" s="24">
        <f t="shared" si="90"/>
        <v>1.5945673636385203</v>
      </c>
    </row>
    <row r="1898" spans="1:5" ht="15" customHeight="1" x14ac:dyDescent="0.2">
      <c r="A1898" s="3">
        <f>'Stocks Returns'!A1894</f>
        <v>44946</v>
      </c>
      <c r="B1898" s="5">
        <f>SUMPRODUCT('Stocks Returns'!B1894:E1894,$H$10:$K$10)</f>
        <v>1.8742480018201255E-2</v>
      </c>
      <c r="C1898" s="5">
        <f t="shared" si="88"/>
        <v>-1.8742480018201255E-2</v>
      </c>
      <c r="D1898" s="24">
        <f t="shared" si="89"/>
        <v>1.012516111144371</v>
      </c>
      <c r="E1898" s="24">
        <f t="shared" si="90"/>
        <v>1.60673507292619</v>
      </c>
    </row>
    <row r="1899" spans="1:5" ht="15" customHeight="1" x14ac:dyDescent="0.2">
      <c r="A1899" s="3">
        <f>'Stocks Returns'!A1895</f>
        <v>44949</v>
      </c>
      <c r="B1899" s="5">
        <f>SUMPRODUCT('Stocks Returns'!B1895:E1895,$H$10:$K$10)</f>
        <v>4.2664074307516963E-3</v>
      </c>
      <c r="C1899" s="5">
        <f t="shared" si="88"/>
        <v>-4.2664074307516963E-3</v>
      </c>
      <c r="D1899" s="24">
        <f t="shared" si="89"/>
        <v>1.0028750468011296</v>
      </c>
      <c r="E1899" s="24">
        <f t="shared" si="90"/>
        <v>1.5973933751901148</v>
      </c>
    </row>
    <row r="1900" spans="1:5" ht="15" customHeight="1" x14ac:dyDescent="0.2">
      <c r="A1900" s="3">
        <f>'Stocks Returns'!A1896</f>
        <v>44950</v>
      </c>
      <c r="B1900" s="5">
        <f>SUMPRODUCT('Stocks Returns'!B1896:E1896,$H$10:$K$10)</f>
        <v>-2.1277803427418051E-3</v>
      </c>
      <c r="C1900" s="5">
        <f t="shared" si="88"/>
        <v>2.1277803427418051E-3</v>
      </c>
      <c r="D1900" s="24">
        <f t="shared" si="89"/>
        <v>0.99861651774398286</v>
      </c>
      <c r="E1900" s="24">
        <f t="shared" si="90"/>
        <v>1.5931475851186687</v>
      </c>
    </row>
    <row r="1901" spans="1:5" ht="15" customHeight="1" x14ac:dyDescent="0.2">
      <c r="A1901" s="3">
        <f>'Stocks Returns'!A1897</f>
        <v>44951</v>
      </c>
      <c r="B1901" s="5">
        <f>SUMPRODUCT('Stocks Returns'!B1897:E1897,$H$10:$K$10)</f>
        <v>4.6282162053221422E-3</v>
      </c>
      <c r="C1901" s="5">
        <f t="shared" si="88"/>
        <v>-4.6282162053221422E-3</v>
      </c>
      <c r="D1901" s="24">
        <f t="shared" si="89"/>
        <v>1.0031160114449935</v>
      </c>
      <c r="E1901" s="24">
        <f t="shared" si="90"/>
        <v>1.597631443903317</v>
      </c>
    </row>
    <row r="1902" spans="1:5" ht="15" customHeight="1" x14ac:dyDescent="0.2">
      <c r="A1902" s="3">
        <f>'Stocks Returns'!A1898</f>
        <v>44952</v>
      </c>
      <c r="B1902" s="5">
        <f>SUMPRODUCT('Stocks Returns'!B1898:E1898,$H$10:$K$10)</f>
        <v>2.8898257949504886E-3</v>
      </c>
      <c r="C1902" s="5">
        <f t="shared" si="88"/>
        <v>-2.8898257949504886E-3</v>
      </c>
      <c r="D1902" s="24">
        <f t="shared" si="89"/>
        <v>1.0019582434316858</v>
      </c>
      <c r="E1902" s="24">
        <f t="shared" si="90"/>
        <v>1.5964854558703465</v>
      </c>
    </row>
    <row r="1903" spans="1:5" ht="15" customHeight="1" x14ac:dyDescent="0.2">
      <c r="A1903" s="3">
        <f>'Stocks Returns'!A1899</f>
        <v>44953</v>
      </c>
      <c r="B1903" s="5">
        <f>SUMPRODUCT('Stocks Returns'!B1899:E1899,$H$10:$K$10)</f>
        <v>2.5108842680067547E-2</v>
      </c>
      <c r="C1903" s="5">
        <f t="shared" si="88"/>
        <v>-2.5108842680067547E-2</v>
      </c>
      <c r="D1903" s="24">
        <f t="shared" si="89"/>
        <v>1.0167561086771739</v>
      </c>
      <c r="E1903" s="24">
        <f t="shared" si="90"/>
        <v>1.6107231625155858</v>
      </c>
    </row>
    <row r="1904" spans="1:5" ht="15" customHeight="1" x14ac:dyDescent="0.2">
      <c r="A1904" s="3">
        <f>'Stocks Returns'!A1900</f>
        <v>44956</v>
      </c>
      <c r="B1904" s="5">
        <f>SUMPRODUCT('Stocks Returns'!B1900:E1900,$H$10:$K$10)</f>
        <v>-1.2136581050589259E-2</v>
      </c>
      <c r="C1904" s="5">
        <f t="shared" si="88"/>
        <v>1.2136581050589259E-2</v>
      </c>
      <c r="D1904" s="24">
        <f t="shared" si="89"/>
        <v>0.99195065647255642</v>
      </c>
      <c r="E1904" s="24">
        <f t="shared" si="90"/>
        <v>1.5863566580819803</v>
      </c>
    </row>
    <row r="1905" spans="1:5" ht="15" customHeight="1" x14ac:dyDescent="0.2">
      <c r="A1905" s="3">
        <f>'Stocks Returns'!A1901</f>
        <v>44957</v>
      </c>
      <c r="B1905" s="5">
        <f>SUMPRODUCT('Stocks Returns'!B1901:E1901,$H$10:$K$10)</f>
        <v>7.5387127618610824E-3</v>
      </c>
      <c r="C1905" s="5">
        <f t="shared" si="88"/>
        <v>-7.5387127618610824E-3</v>
      </c>
      <c r="D1905" s="24">
        <f t="shared" si="89"/>
        <v>1.0050544021516483</v>
      </c>
      <c r="E1905" s="24">
        <f t="shared" si="90"/>
        <v>1.5995380276477345</v>
      </c>
    </row>
    <row r="1906" spans="1:5" ht="15" customHeight="1" x14ac:dyDescent="0.2">
      <c r="A1906" s="3">
        <f>'Stocks Returns'!A1902</f>
        <v>44958</v>
      </c>
      <c r="B1906" s="5">
        <f>SUMPRODUCT('Stocks Returns'!B1902:E1902,$H$10:$K$10)</f>
        <v>8.5182014529980605E-3</v>
      </c>
      <c r="C1906" s="5">
        <f t="shared" si="88"/>
        <v>-8.5182014529980605E-3</v>
      </c>
      <c r="D1906" s="24">
        <f t="shared" si="89"/>
        <v>1.0057067416199457</v>
      </c>
      <c r="E1906" s="24">
        <f t="shared" si="90"/>
        <v>1.6001762514774753</v>
      </c>
    </row>
    <row r="1907" spans="1:5" ht="15" customHeight="1" x14ac:dyDescent="0.2">
      <c r="A1907" s="3">
        <f>'Stocks Returns'!A1903</f>
        <v>44959</v>
      </c>
      <c r="B1907" s="5">
        <f>SUMPRODUCT('Stocks Returns'!B1903:E1903,$H$10:$K$10)</f>
        <v>3.2871240141271133E-4</v>
      </c>
      <c r="C1907" s="5">
        <f t="shared" si="88"/>
        <v>-3.2871240141271133E-4</v>
      </c>
      <c r="D1907" s="24">
        <f t="shared" si="89"/>
        <v>1.0002525419115897</v>
      </c>
      <c r="E1907" s="24">
        <f t="shared" si="90"/>
        <v>1.5947873062271141</v>
      </c>
    </row>
    <row r="1908" spans="1:5" ht="15" customHeight="1" x14ac:dyDescent="0.2">
      <c r="A1908" s="3">
        <f>'Stocks Returns'!A1904</f>
        <v>44960</v>
      </c>
      <c r="B1908" s="5">
        <f>SUMPRODUCT('Stocks Returns'!B1904:E1904,$H$10:$K$10)</f>
        <v>3.4028817479017578E-3</v>
      </c>
      <c r="C1908" s="5">
        <f t="shared" si="88"/>
        <v>-3.4028817479017578E-3</v>
      </c>
      <c r="D1908" s="24">
        <f t="shared" si="89"/>
        <v>1.0022999386963514</v>
      </c>
      <c r="E1908" s="24">
        <f t="shared" si="90"/>
        <v>1.5968242349192361</v>
      </c>
    </row>
    <row r="1909" spans="1:5" ht="15" customHeight="1" x14ac:dyDescent="0.2">
      <c r="A1909" s="3">
        <f>'Stocks Returns'!A1905</f>
        <v>44963</v>
      </c>
      <c r="B1909" s="5">
        <f>SUMPRODUCT('Stocks Returns'!B1905:E1905,$H$10:$K$10)</f>
        <v>-3.9307217296591463E-3</v>
      </c>
      <c r="C1909" s="5">
        <f t="shared" si="88"/>
        <v>3.9307217296591463E-3</v>
      </c>
      <c r="D1909" s="24">
        <f t="shared" si="89"/>
        <v>0.99741575878029587</v>
      </c>
      <c r="E1909" s="24">
        <f t="shared" si="90"/>
        <v>1.5919373170591491</v>
      </c>
    </row>
    <row r="1910" spans="1:5" ht="15" customHeight="1" x14ac:dyDescent="0.2">
      <c r="A1910" s="3">
        <f>'Stocks Returns'!A1906</f>
        <v>44964</v>
      </c>
      <c r="B1910" s="5">
        <f>SUMPRODUCT('Stocks Returns'!B1906:E1906,$H$10:$K$10)</f>
        <v>1.0276722640837774E-2</v>
      </c>
      <c r="C1910" s="5">
        <f t="shared" si="88"/>
        <v>-1.0276722640837774E-2</v>
      </c>
      <c r="D1910" s="24">
        <f t="shared" si="89"/>
        <v>1.0068779167310469</v>
      </c>
      <c r="E1910" s="24">
        <f t="shared" si="90"/>
        <v>1.60131776241538</v>
      </c>
    </row>
    <row r="1911" spans="1:5" ht="15" customHeight="1" x14ac:dyDescent="0.2">
      <c r="A1911" s="3">
        <f>'Stocks Returns'!A1907</f>
        <v>44965</v>
      </c>
      <c r="B1911" s="5">
        <f>SUMPRODUCT('Stocks Returns'!B1907:E1907,$H$10:$K$10)</f>
        <v>-6.8052366223067479E-3</v>
      </c>
      <c r="C1911" s="5">
        <f t="shared" si="88"/>
        <v>6.8052366223067479E-3</v>
      </c>
      <c r="D1911" s="24">
        <f t="shared" si="89"/>
        <v>0.99550133186179257</v>
      </c>
      <c r="E1911" s="24">
        <f t="shared" si="90"/>
        <v>1.5899958689424882</v>
      </c>
    </row>
    <row r="1912" spans="1:5" ht="15" customHeight="1" x14ac:dyDescent="0.2">
      <c r="A1912" s="3">
        <f>'Stocks Returns'!A1908</f>
        <v>44966</v>
      </c>
      <c r="B1912" s="5">
        <f>SUMPRODUCT('Stocks Returns'!B1908:E1908,$H$10:$K$10)</f>
        <v>-3.0611965972087755E-3</v>
      </c>
      <c r="C1912" s="5">
        <f t="shared" si="88"/>
        <v>3.0611965972087755E-3</v>
      </c>
      <c r="D1912" s="24">
        <f t="shared" si="89"/>
        <v>0.99799486251850789</v>
      </c>
      <c r="E1912" s="24">
        <f t="shared" si="90"/>
        <v>1.5925217240000005</v>
      </c>
    </row>
    <row r="1913" spans="1:5" ht="15" customHeight="1" x14ac:dyDescent="0.2">
      <c r="A1913" s="3">
        <f>'Stocks Returns'!A1909</f>
        <v>44967</v>
      </c>
      <c r="B1913" s="5">
        <f>SUMPRODUCT('Stocks Returns'!B1909:E1909,$H$10:$K$10)</f>
        <v>-1.165498811308568E-2</v>
      </c>
      <c r="C1913" s="5">
        <f t="shared" si="88"/>
        <v>1.165498811308568E-2</v>
      </c>
      <c r="D1913" s="24">
        <f t="shared" si="89"/>
        <v>0.99227139736893388</v>
      </c>
      <c r="E1913" s="24">
        <f t="shared" si="90"/>
        <v>1.5866874406574509</v>
      </c>
    </row>
    <row r="1914" spans="1:5" ht="15" customHeight="1" x14ac:dyDescent="0.2">
      <c r="A1914" s="3">
        <f>'Stocks Returns'!A1910</f>
        <v>44970</v>
      </c>
      <c r="B1914" s="5">
        <f>SUMPRODUCT('Stocks Returns'!B1910:E1910,$H$10:$K$10)</f>
        <v>9.1500388033192732E-3</v>
      </c>
      <c r="C1914" s="5">
        <f t="shared" si="88"/>
        <v>-9.1500388033192732E-3</v>
      </c>
      <c r="D1914" s="24">
        <f t="shared" si="89"/>
        <v>1.0061275452952596</v>
      </c>
      <c r="E1914" s="24">
        <f t="shared" si="90"/>
        <v>1.6005870362295993</v>
      </c>
    </row>
    <row r="1915" spans="1:5" ht="15" customHeight="1" x14ac:dyDescent="0.2">
      <c r="A1915" s="3">
        <f>'Stocks Returns'!A1911</f>
        <v>44971</v>
      </c>
      <c r="B1915" s="5">
        <f>SUMPRODUCT('Stocks Returns'!B1911:E1911,$H$10:$K$10)</f>
        <v>2.7845857415543167E-3</v>
      </c>
      <c r="C1915" s="5">
        <f t="shared" si="88"/>
        <v>-2.7845857415543167E-3</v>
      </c>
      <c r="D1915" s="24">
        <f t="shared" si="89"/>
        <v>1.0018881535561242</v>
      </c>
      <c r="E1915" s="24">
        <f t="shared" si="90"/>
        <v>1.5964159062196599</v>
      </c>
    </row>
    <row r="1916" spans="1:5" ht="15" customHeight="1" x14ac:dyDescent="0.2">
      <c r="A1916" s="3">
        <f>'Stocks Returns'!A1912</f>
        <v>44972</v>
      </c>
      <c r="B1916" s="5">
        <f>SUMPRODUCT('Stocks Returns'!B1912:E1912,$H$10:$K$10)</f>
        <v>-2.1112481389685511E-4</v>
      </c>
      <c r="C1916" s="5">
        <f t="shared" si="88"/>
        <v>2.1112481389685511E-4</v>
      </c>
      <c r="D1916" s="24">
        <f t="shared" si="89"/>
        <v>0.9998930103261936</v>
      </c>
      <c r="E1916" s="24">
        <f t="shared" si="90"/>
        <v>1.5944278793260815</v>
      </c>
    </row>
    <row r="1917" spans="1:5" ht="15" customHeight="1" x14ac:dyDescent="0.2">
      <c r="A1917" s="3">
        <f>'Stocks Returns'!A1913</f>
        <v>44973</v>
      </c>
      <c r="B1917" s="5">
        <f>SUMPRODUCT('Stocks Returns'!B1913:E1913,$H$10:$K$10)</f>
        <v>-1.3664630580013352E-2</v>
      </c>
      <c r="C1917" s="5">
        <f t="shared" si="88"/>
        <v>1.3664630580013352E-2</v>
      </c>
      <c r="D1917" s="24">
        <f t="shared" si="89"/>
        <v>0.99093297548596004</v>
      </c>
      <c r="E1917" s="24">
        <f t="shared" si="90"/>
        <v>1.5853044364866609</v>
      </c>
    </row>
    <row r="1918" spans="1:5" ht="15" customHeight="1" x14ac:dyDescent="0.2">
      <c r="A1918" s="3">
        <f>'Stocks Returns'!A1914</f>
        <v>44974</v>
      </c>
      <c r="B1918" s="5">
        <f>SUMPRODUCT('Stocks Returns'!B1914:E1914,$H$10:$K$10)</f>
        <v>-1.0846644884918264E-2</v>
      </c>
      <c r="C1918" s="5">
        <f t="shared" si="88"/>
        <v>1.0846644884918264E-2</v>
      </c>
      <c r="D1918" s="24">
        <f t="shared" si="89"/>
        <v>0.99280975395889337</v>
      </c>
      <c r="E1918" s="24">
        <f t="shared" si="90"/>
        <v>1.5872417410779049</v>
      </c>
    </row>
    <row r="1919" spans="1:5" ht="15" customHeight="1" x14ac:dyDescent="0.2">
      <c r="A1919" s="3">
        <f>'Stocks Returns'!A1915</f>
        <v>44977</v>
      </c>
      <c r="B1919" s="5">
        <f>SUMPRODUCT('Stocks Returns'!B1915:E1915,$H$10:$K$10)</f>
        <v>0</v>
      </c>
      <c r="C1919" s="5">
        <f t="shared" si="88"/>
        <v>0</v>
      </c>
      <c r="D1919" s="24">
        <f t="shared" si="89"/>
        <v>1.000033619452249</v>
      </c>
      <c r="E1919" s="24">
        <f t="shared" si="90"/>
        <v>1.5945685090834987</v>
      </c>
    </row>
    <row r="1920" spans="1:5" ht="15" customHeight="1" x14ac:dyDescent="0.2">
      <c r="A1920" s="3">
        <f>'Stocks Returns'!A1916</f>
        <v>44978</v>
      </c>
      <c r="B1920" s="5">
        <f>SUMPRODUCT('Stocks Returns'!B1916:E1916,$H$10:$K$10)</f>
        <v>-1.5476985640762751E-2</v>
      </c>
      <c r="C1920" s="5">
        <f t="shared" si="88"/>
        <v>1.5476985640762751E-2</v>
      </c>
      <c r="D1920" s="24">
        <f t="shared" si="89"/>
        <v>0.98972594701550087</v>
      </c>
      <c r="E1920" s="24">
        <f t="shared" si="90"/>
        <v>1.5840511677610072</v>
      </c>
    </row>
    <row r="1921" spans="1:5" ht="15" customHeight="1" x14ac:dyDescent="0.2">
      <c r="A1921" s="3">
        <f>'Stocks Returns'!A1917</f>
        <v>44979</v>
      </c>
      <c r="B1921" s="5">
        <f>SUMPRODUCT('Stocks Returns'!B1917:E1917,$H$10:$K$10)</f>
        <v>-3.8126094987769683E-3</v>
      </c>
      <c r="C1921" s="5">
        <f t="shared" si="88"/>
        <v>3.8126094987769683E-3</v>
      </c>
      <c r="D1921" s="24">
        <f t="shared" si="89"/>
        <v>0.99749442152606349</v>
      </c>
      <c r="E1921" s="24">
        <f t="shared" si="90"/>
        <v>1.5920167785274661</v>
      </c>
    </row>
    <row r="1922" spans="1:5" ht="15" customHeight="1" x14ac:dyDescent="0.2">
      <c r="A1922" s="3">
        <f>'Stocks Returns'!A1918</f>
        <v>44980</v>
      </c>
      <c r="B1922" s="5">
        <f>SUMPRODUCT('Stocks Returns'!B1918:E1918,$H$10:$K$10)</f>
        <v>6.6975313870322921E-3</v>
      </c>
      <c r="C1922" s="5">
        <f t="shared" si="88"/>
        <v>-6.6975313870322921E-3</v>
      </c>
      <c r="D1922" s="24">
        <f t="shared" si="89"/>
        <v>1.0044941753560124</v>
      </c>
      <c r="E1922" s="24">
        <f t="shared" si="90"/>
        <v>1.5989885508274049</v>
      </c>
    </row>
    <row r="1923" spans="1:5" ht="15" customHeight="1" x14ac:dyDescent="0.2">
      <c r="A1923" s="3">
        <f>'Stocks Returns'!A1919</f>
        <v>44981</v>
      </c>
      <c r="B1923" s="5">
        <f>SUMPRODUCT('Stocks Returns'!B1919:E1919,$H$10:$K$10)</f>
        <v>-8.6447790238369845E-3</v>
      </c>
      <c r="C1923" s="5">
        <f t="shared" si="88"/>
        <v>8.6447790238369845E-3</v>
      </c>
      <c r="D1923" s="24">
        <f t="shared" si="89"/>
        <v>0.99427619662237343</v>
      </c>
      <c r="E1923" s="24">
        <f t="shared" si="90"/>
        <v>1.5887458142385409</v>
      </c>
    </row>
    <row r="1924" spans="1:5" ht="15" customHeight="1" x14ac:dyDescent="0.2">
      <c r="A1924" s="3">
        <f>'Stocks Returns'!A1920</f>
        <v>44984</v>
      </c>
      <c r="B1924" s="5">
        <f>SUMPRODUCT('Stocks Returns'!B1920:E1920,$H$10:$K$10)</f>
        <v>4.7002531389489493E-3</v>
      </c>
      <c r="C1924" s="5">
        <f t="shared" si="88"/>
        <v>-4.7002531389489493E-3</v>
      </c>
      <c r="D1924" s="24">
        <f t="shared" si="89"/>
        <v>1.0031639880427889</v>
      </c>
      <c r="E1924" s="24">
        <f t="shared" si="90"/>
        <v>1.597678816020494</v>
      </c>
    </row>
    <row r="1925" spans="1:5" ht="15" customHeight="1" x14ac:dyDescent="0.2">
      <c r="A1925" s="3">
        <f>'Stocks Returns'!A1921</f>
        <v>44985</v>
      </c>
      <c r="B1925" s="5">
        <f>SUMPRODUCT('Stocks Returns'!B1921:E1921,$H$10:$K$10)</f>
        <v>-9.6064563362889684E-4</v>
      </c>
      <c r="C1925" s="5">
        <f t="shared" si="88"/>
        <v>9.6064563362889684E-4</v>
      </c>
      <c r="D1925" s="24">
        <f t="shared" si="89"/>
        <v>0.99939382946025201</v>
      </c>
      <c r="E1925" s="24">
        <f t="shared" si="90"/>
        <v>1.5939279867635621</v>
      </c>
    </row>
    <row r="1926" spans="1:5" ht="15" customHeight="1" x14ac:dyDescent="0.2">
      <c r="A1926" s="3">
        <f>'Stocks Returns'!A1922</f>
        <v>44986</v>
      </c>
      <c r="B1926" s="5">
        <f>SUMPRODUCT('Stocks Returns'!B1922:E1922,$H$10:$K$10)</f>
        <v>-6.6527327703761185E-3</v>
      </c>
      <c r="C1926" s="5">
        <f t="shared" ref="C1926:C1989" si="91">-B1926</f>
        <v>6.6527327703761185E-3</v>
      </c>
      <c r="D1926" s="24">
        <f t="shared" ref="D1926:D1989" si="92">1+$H$13+$H$19*(B1926-$H$13)</f>
        <v>0.99560289942717839</v>
      </c>
      <c r="E1926" s="24">
        <f t="shared" ref="E1926:E1989" si="93">$H$22*D1926-$H$23*D1926^2-LN(1+$H$24*EXP(1-D1926^3))</f>
        <v>1.5900992355283241</v>
      </c>
    </row>
    <row r="1927" spans="1:5" ht="15" customHeight="1" x14ac:dyDescent="0.2">
      <c r="A1927" s="3">
        <f>'Stocks Returns'!A1923</f>
        <v>44987</v>
      </c>
      <c r="B1927" s="5">
        <f>SUMPRODUCT('Stocks Returns'!B1923:E1923,$H$10:$K$10)</f>
        <v>3.223427117883535E-3</v>
      </c>
      <c r="C1927" s="5">
        <f t="shared" si="91"/>
        <v>-3.223427117883535E-3</v>
      </c>
      <c r="D1927" s="24">
        <f t="shared" si="92"/>
        <v>1.0021804219127592</v>
      </c>
      <c r="E1927" s="24">
        <f t="shared" si="93"/>
        <v>1.5967057914941472</v>
      </c>
    </row>
    <row r="1928" spans="1:5" ht="15" customHeight="1" x14ac:dyDescent="0.2">
      <c r="A1928" s="3">
        <f>'Stocks Returns'!A1924</f>
        <v>44988</v>
      </c>
      <c r="B1928" s="5">
        <f>SUMPRODUCT('Stocks Returns'!B1924:E1924,$H$10:$K$10)</f>
        <v>2.1192974668385614E-2</v>
      </c>
      <c r="C1928" s="5">
        <f t="shared" si="91"/>
        <v>-2.1192974668385614E-2</v>
      </c>
      <c r="D1928" s="24">
        <f t="shared" si="92"/>
        <v>1.0141481405813937</v>
      </c>
      <c r="E1928" s="24">
        <f t="shared" si="93"/>
        <v>1.6082789007865954</v>
      </c>
    </row>
    <row r="1929" spans="1:5" ht="15" customHeight="1" x14ac:dyDescent="0.2">
      <c r="A1929" s="3">
        <f>'Stocks Returns'!A1925</f>
        <v>44991</v>
      </c>
      <c r="B1929" s="5">
        <f>SUMPRODUCT('Stocks Returns'!B1925:E1925,$H$10:$K$10)</f>
        <v>1.0603474250554771E-2</v>
      </c>
      <c r="C1929" s="5">
        <f t="shared" si="91"/>
        <v>-1.0603474250554771E-2</v>
      </c>
      <c r="D1929" s="24">
        <f t="shared" si="92"/>
        <v>1.0070955333031184</v>
      </c>
      <c r="E1929" s="24">
        <f t="shared" si="93"/>
        <v>1.6015292546641757</v>
      </c>
    </row>
    <row r="1930" spans="1:5" ht="15" customHeight="1" x14ac:dyDescent="0.2">
      <c r="A1930" s="3">
        <f>'Stocks Returns'!A1926</f>
        <v>44992</v>
      </c>
      <c r="B1930" s="5">
        <f>SUMPRODUCT('Stocks Returns'!B1926:E1926,$H$10:$K$10)</f>
        <v>-1.3521315093232065E-2</v>
      </c>
      <c r="C1930" s="5">
        <f t="shared" si="91"/>
        <v>1.3521315093232065E-2</v>
      </c>
      <c r="D1930" s="24">
        <f t="shared" si="92"/>
        <v>0.99102842360015631</v>
      </c>
      <c r="E1930" s="24">
        <f t="shared" si="93"/>
        <v>1.5854032971646244</v>
      </c>
    </row>
    <row r="1931" spans="1:5" ht="15" customHeight="1" x14ac:dyDescent="0.2">
      <c r="A1931" s="3">
        <f>'Stocks Returns'!A1927</f>
        <v>44993</v>
      </c>
      <c r="B1931" s="5">
        <f>SUMPRODUCT('Stocks Returns'!B1927:E1927,$H$10:$K$10)</f>
        <v>-1.9285957920675469E-5</v>
      </c>
      <c r="C1931" s="5">
        <f t="shared" si="91"/>
        <v>1.9285957920675469E-5</v>
      </c>
      <c r="D1931" s="24">
        <f t="shared" si="92"/>
        <v>1.0000207750042738</v>
      </c>
      <c r="E1931" s="24">
        <f t="shared" si="93"/>
        <v>1.5945556660328959</v>
      </c>
    </row>
    <row r="1932" spans="1:5" ht="15" customHeight="1" x14ac:dyDescent="0.2">
      <c r="A1932" s="3">
        <f>'Stocks Returns'!A1928</f>
        <v>44994</v>
      </c>
      <c r="B1932" s="5">
        <f>SUMPRODUCT('Stocks Returns'!B1928:E1928,$H$10:$K$10)</f>
        <v>-1.0471751551182748E-2</v>
      </c>
      <c r="C1932" s="5">
        <f t="shared" si="91"/>
        <v>1.0471751551182748E-2</v>
      </c>
      <c r="D1932" s="24">
        <f t="shared" si="92"/>
        <v>0.99305943291916121</v>
      </c>
      <c r="E1932" s="24">
        <f t="shared" si="93"/>
        <v>1.5874984266617658</v>
      </c>
    </row>
    <row r="1933" spans="1:5" ht="15" customHeight="1" x14ac:dyDescent="0.2">
      <c r="A1933" s="3">
        <f>'Stocks Returns'!A1929</f>
        <v>44995</v>
      </c>
      <c r="B1933" s="5">
        <f>SUMPRODUCT('Stocks Returns'!B1929:E1929,$H$10:$K$10)</f>
        <v>-1.7940954320379135E-2</v>
      </c>
      <c r="C1933" s="5">
        <f t="shared" si="91"/>
        <v>1.7940954320379135E-2</v>
      </c>
      <c r="D1933" s="24">
        <f t="shared" si="92"/>
        <v>0.98808494387487644</v>
      </c>
      <c r="E1933" s="24">
        <f t="shared" si="93"/>
        <v>1.5823381453255443</v>
      </c>
    </row>
    <row r="1934" spans="1:5" ht="15" customHeight="1" x14ac:dyDescent="0.2">
      <c r="A1934" s="3">
        <f>'Stocks Returns'!A1930</f>
        <v>44998</v>
      </c>
      <c r="B1934" s="5">
        <f>SUMPRODUCT('Stocks Returns'!B1930:E1930,$H$10:$K$10)</f>
        <v>-7.1860034052769238E-3</v>
      </c>
      <c r="C1934" s="5">
        <f t="shared" si="91"/>
        <v>7.1860034052769238E-3</v>
      </c>
      <c r="D1934" s="24">
        <f t="shared" si="92"/>
        <v>0.99524774118433446</v>
      </c>
      <c r="E1934" s="24">
        <f t="shared" si="93"/>
        <v>1.5897376080323242</v>
      </c>
    </row>
    <row r="1935" spans="1:5" ht="15" customHeight="1" x14ac:dyDescent="0.2">
      <c r="A1935" s="3">
        <f>'Stocks Returns'!A1931</f>
        <v>44999</v>
      </c>
      <c r="B1935" s="5">
        <f>SUMPRODUCT('Stocks Returns'!B1931:E1931,$H$10:$K$10)</f>
        <v>2.0129659061875502E-2</v>
      </c>
      <c r="C1935" s="5">
        <f t="shared" si="91"/>
        <v>-2.0129659061875502E-2</v>
      </c>
      <c r="D1935" s="24">
        <f t="shared" si="92"/>
        <v>1.0134399723874581</v>
      </c>
      <c r="E1935" s="24">
        <f t="shared" si="93"/>
        <v>1.6076103486640054</v>
      </c>
    </row>
    <row r="1936" spans="1:5" ht="15" customHeight="1" x14ac:dyDescent="0.2">
      <c r="A1936" s="3">
        <f>'Stocks Returns'!A1932</f>
        <v>45000</v>
      </c>
      <c r="B1936" s="5">
        <f>SUMPRODUCT('Stocks Returns'!B1932:E1932,$H$10:$K$10)</f>
        <v>-1.3365392322619057E-2</v>
      </c>
      <c r="C1936" s="5">
        <f t="shared" si="91"/>
        <v>1.3365392322619057E-2</v>
      </c>
      <c r="D1936" s="24">
        <f t="shared" si="92"/>
        <v>0.99113226816538458</v>
      </c>
      <c r="E1936" s="24">
        <f t="shared" si="93"/>
        <v>1.5855108138397371</v>
      </c>
    </row>
    <row r="1937" spans="1:5" ht="15" customHeight="1" x14ac:dyDescent="0.2">
      <c r="A1937" s="3">
        <f>'Stocks Returns'!A1933</f>
        <v>45001</v>
      </c>
      <c r="B1937" s="5">
        <f>SUMPRODUCT('Stocks Returns'!B1933:E1933,$H$10:$K$10)</f>
        <v>7.1450111388917017E-3</v>
      </c>
      <c r="C1937" s="5">
        <f t="shared" si="91"/>
        <v>-7.1450111388917017E-3</v>
      </c>
      <c r="D1937" s="24">
        <f t="shared" si="92"/>
        <v>1.0047921968707507</v>
      </c>
      <c r="E1937" s="24">
        <f t="shared" si="93"/>
        <v>1.5992810115067064</v>
      </c>
    </row>
    <row r="1938" spans="1:5" ht="15" customHeight="1" x14ac:dyDescent="0.2">
      <c r="A1938" s="3">
        <f>'Stocks Returns'!A1934</f>
        <v>45002</v>
      </c>
      <c r="B1938" s="5">
        <f>SUMPRODUCT('Stocks Returns'!B1934:E1934,$H$10:$K$10)</f>
        <v>-2.6661740316021414E-3</v>
      </c>
      <c r="C1938" s="5">
        <f t="shared" si="91"/>
        <v>2.6661740316021414E-3</v>
      </c>
      <c r="D1938" s="24">
        <f t="shared" si="92"/>
        <v>0.99825794754720187</v>
      </c>
      <c r="E1938" s="24">
        <f t="shared" si="93"/>
        <v>1.5927867769905981</v>
      </c>
    </row>
    <row r="1939" spans="1:5" ht="15" customHeight="1" x14ac:dyDescent="0.2">
      <c r="A1939" s="3">
        <f>'Stocks Returns'!A1935</f>
        <v>45005</v>
      </c>
      <c r="B1939" s="5">
        <f>SUMPRODUCT('Stocks Returns'!B1935:E1935,$H$10:$K$10)</f>
        <v>5.5795452269734661E-3</v>
      </c>
      <c r="C1939" s="5">
        <f t="shared" si="91"/>
        <v>-5.5795452269734661E-3</v>
      </c>
      <c r="D1939" s="24">
        <f t="shared" si="92"/>
        <v>1.0037495965734133</v>
      </c>
      <c r="E1939" s="24">
        <f t="shared" si="93"/>
        <v>1.5982562991452045</v>
      </c>
    </row>
    <row r="1940" spans="1:5" ht="15" customHeight="1" x14ac:dyDescent="0.2">
      <c r="A1940" s="3">
        <f>'Stocks Returns'!A1936</f>
        <v>45006</v>
      </c>
      <c r="B1940" s="5">
        <f>SUMPRODUCT('Stocks Returns'!B1936:E1936,$H$10:$K$10)</f>
        <v>1.5162192097158522E-2</v>
      </c>
      <c r="C1940" s="5">
        <f t="shared" si="91"/>
        <v>-1.5162192097158522E-2</v>
      </c>
      <c r="D1940" s="24">
        <f t="shared" si="92"/>
        <v>1.0101316393889566</v>
      </c>
      <c r="E1940" s="24">
        <f t="shared" si="93"/>
        <v>1.6044598401244148</v>
      </c>
    </row>
    <row r="1941" spans="1:5" ht="15" customHeight="1" x14ac:dyDescent="0.2">
      <c r="A1941" s="3">
        <f>'Stocks Returns'!A1937</f>
        <v>45007</v>
      </c>
      <c r="B1941" s="5">
        <f>SUMPRODUCT('Stocks Returns'!B1937:E1937,$H$10:$K$10)</f>
        <v>-1.0198759407145788E-2</v>
      </c>
      <c r="C1941" s="5">
        <f t="shared" si="91"/>
        <v>1.0198759407145788E-2</v>
      </c>
      <c r="D1941" s="24">
        <f t="shared" si="92"/>
        <v>0.99324124568708982</v>
      </c>
      <c r="E1941" s="24">
        <f t="shared" si="93"/>
        <v>1.5876851868299278</v>
      </c>
    </row>
    <row r="1942" spans="1:5" ht="15" customHeight="1" x14ac:dyDescent="0.2">
      <c r="A1942" s="3">
        <f>'Stocks Returns'!A1938</f>
        <v>45008</v>
      </c>
      <c r="B1942" s="5">
        <f>SUMPRODUCT('Stocks Returns'!B1938:E1938,$H$10:$K$10)</f>
        <v>1.2869374205958E-2</v>
      </c>
      <c r="C1942" s="5">
        <f t="shared" si="91"/>
        <v>-1.2869374205958E-2</v>
      </c>
      <c r="D1942" s="24">
        <f t="shared" si="92"/>
        <v>1.0086046226734169</v>
      </c>
      <c r="E1942" s="24">
        <f t="shared" si="93"/>
        <v>1.6029905838428646</v>
      </c>
    </row>
    <row r="1943" spans="1:5" ht="15" customHeight="1" x14ac:dyDescent="0.2">
      <c r="A1943" s="3">
        <f>'Stocks Returns'!A1939</f>
        <v>45009</v>
      </c>
      <c r="B1943" s="5">
        <f>SUMPRODUCT('Stocks Returns'!B1939:E1939,$H$10:$K$10)</f>
        <v>-1.0579650308368811E-2</v>
      </c>
      <c r="C1943" s="5">
        <f t="shared" si="91"/>
        <v>1.0579650308368811E-2</v>
      </c>
      <c r="D1943" s="24">
        <f t="shared" si="92"/>
        <v>0.99298757234687529</v>
      </c>
      <c r="E1943" s="24">
        <f t="shared" si="93"/>
        <v>1.5874245746976172</v>
      </c>
    </row>
    <row r="1944" spans="1:5" ht="15" customHeight="1" x14ac:dyDescent="0.2">
      <c r="A1944" s="3">
        <f>'Stocks Returns'!A1940</f>
        <v>45012</v>
      </c>
      <c r="B1944" s="5">
        <f>SUMPRODUCT('Stocks Returns'!B1940:E1940,$H$10:$K$10)</f>
        <v>-3.4587280594425718E-5</v>
      </c>
      <c r="C1944" s="5">
        <f t="shared" si="91"/>
        <v>3.4587280594425718E-5</v>
      </c>
      <c r="D1944" s="24">
        <f t="shared" si="92"/>
        <v>1.0000105843233731</v>
      </c>
      <c r="E1944" s="24">
        <f t="shared" si="93"/>
        <v>1.5945454759911513</v>
      </c>
    </row>
    <row r="1945" spans="1:5" ht="15" customHeight="1" x14ac:dyDescent="0.2">
      <c r="A1945" s="3">
        <f>'Stocks Returns'!A1941</f>
        <v>45013</v>
      </c>
      <c r="B1945" s="5">
        <f>SUMPRODUCT('Stocks Returns'!B1941:E1941,$H$10:$K$10)</f>
        <v>-5.2898864595882986E-3</v>
      </c>
      <c r="C1945" s="5">
        <f t="shared" si="91"/>
        <v>5.2898864595882986E-3</v>
      </c>
      <c r="D1945" s="24">
        <f t="shared" si="92"/>
        <v>0.99651055507016306</v>
      </c>
      <c r="E1945" s="24">
        <f t="shared" si="93"/>
        <v>1.5910211510986829</v>
      </c>
    </row>
    <row r="1946" spans="1:5" ht="15" customHeight="1" x14ac:dyDescent="0.2">
      <c r="A1946" s="3">
        <f>'Stocks Returns'!A1942</f>
        <v>45014</v>
      </c>
      <c r="B1946" s="5">
        <f>SUMPRODUCT('Stocks Returns'!B1942:E1942,$H$10:$K$10)</f>
        <v>1.6742280783632324E-2</v>
      </c>
      <c r="C1946" s="5">
        <f t="shared" si="91"/>
        <v>-1.6742280783632324E-2</v>
      </c>
      <c r="D1946" s="24">
        <f t="shared" si="92"/>
        <v>1.0111839784541481</v>
      </c>
      <c r="E1946" s="24">
        <f t="shared" si="93"/>
        <v>1.6054668361197422</v>
      </c>
    </row>
    <row r="1947" spans="1:5" ht="15" customHeight="1" x14ac:dyDescent="0.2">
      <c r="A1947" s="3">
        <f>'Stocks Returns'!A1943</f>
        <v>45015</v>
      </c>
      <c r="B1947" s="5">
        <f>SUMPRODUCT('Stocks Returns'!B1943:E1943,$H$10:$K$10)</f>
        <v>-6.0393061443393594E-4</v>
      </c>
      <c r="C1947" s="5">
        <f t="shared" si="91"/>
        <v>6.0393061443393594E-4</v>
      </c>
      <c r="D1947" s="24">
        <f t="shared" si="92"/>
        <v>0.99963140166303588</v>
      </c>
      <c r="E1947" s="24">
        <f t="shared" si="93"/>
        <v>1.5941660218921685</v>
      </c>
    </row>
    <row r="1948" spans="1:5" ht="15" customHeight="1" x14ac:dyDescent="0.2">
      <c r="A1948" s="3">
        <f>'Stocks Returns'!A1944</f>
        <v>45016</v>
      </c>
      <c r="B1948" s="5">
        <f>SUMPRODUCT('Stocks Returns'!B1944:E1944,$H$10:$K$10)</f>
        <v>1.3700207085059569E-2</v>
      </c>
      <c r="C1948" s="5">
        <f t="shared" si="91"/>
        <v>-1.3700207085059569E-2</v>
      </c>
      <c r="D1948" s="24">
        <f t="shared" si="92"/>
        <v>1.0091579573708986</v>
      </c>
      <c r="E1948" s="24">
        <f t="shared" si="93"/>
        <v>1.6035240859759641</v>
      </c>
    </row>
    <row r="1949" spans="1:5" ht="15" customHeight="1" x14ac:dyDescent="0.2">
      <c r="A1949" s="3">
        <f>'Stocks Returns'!A1945</f>
        <v>45019</v>
      </c>
      <c r="B1949" s="5">
        <f>SUMPRODUCT('Stocks Returns'!B1945:E1945,$H$10:$K$10)</f>
        <v>1.201200180456281E-2</v>
      </c>
      <c r="C1949" s="5">
        <f t="shared" si="91"/>
        <v>-1.201200180456281E-2</v>
      </c>
      <c r="D1949" s="24">
        <f t="shared" si="92"/>
        <v>1.0080336126540876</v>
      </c>
      <c r="E1949" s="24">
        <f t="shared" si="93"/>
        <v>1.6024387336859134</v>
      </c>
    </row>
    <row r="1950" spans="1:5" ht="15" customHeight="1" x14ac:dyDescent="0.2">
      <c r="A1950" s="3">
        <f>'Stocks Returns'!A1946</f>
        <v>45020</v>
      </c>
      <c r="B1950" s="5">
        <f>SUMPRODUCT('Stocks Returns'!B1946:E1946,$H$10:$K$10)</f>
        <v>-6.7695660989460522E-3</v>
      </c>
      <c r="C1950" s="5">
        <f t="shared" si="91"/>
        <v>6.7695660989460522E-3</v>
      </c>
      <c r="D1950" s="24">
        <f t="shared" si="92"/>
        <v>0.99552508843035081</v>
      </c>
      <c r="E1950" s="24">
        <f t="shared" si="93"/>
        <v>1.5900200499646084</v>
      </c>
    </row>
    <row r="1951" spans="1:5" ht="15" customHeight="1" x14ac:dyDescent="0.2">
      <c r="A1951" s="3">
        <f>'Stocks Returns'!A1947</f>
        <v>45021</v>
      </c>
      <c r="B1951" s="5">
        <f>SUMPRODUCT('Stocks Returns'!B1947:E1947,$H$10:$K$10)</f>
        <v>-1.4147211479190126E-3</v>
      </c>
      <c r="C1951" s="5">
        <f t="shared" si="91"/>
        <v>1.4147211479190126E-3</v>
      </c>
      <c r="D1951" s="24">
        <f t="shared" si="92"/>
        <v>0.99909141516773481</v>
      </c>
      <c r="E1951" s="24">
        <f t="shared" si="93"/>
        <v>1.5936246570065717</v>
      </c>
    </row>
    <row r="1952" spans="1:5" ht="15" customHeight="1" x14ac:dyDescent="0.2">
      <c r="A1952" s="3">
        <f>'Stocks Returns'!A1948</f>
        <v>45022</v>
      </c>
      <c r="B1952" s="5">
        <f>SUMPRODUCT('Stocks Returns'!B1948:E1948,$H$10:$K$10)</f>
        <v>-9.6524411951108193E-3</v>
      </c>
      <c r="C1952" s="5">
        <f t="shared" si="91"/>
        <v>9.6524411951108193E-3</v>
      </c>
      <c r="D1952" s="24">
        <f t="shared" si="92"/>
        <v>0.99360509361630511</v>
      </c>
      <c r="E1952" s="24">
        <f t="shared" si="93"/>
        <v>1.5880585438324057</v>
      </c>
    </row>
    <row r="1953" spans="1:5" ht="15" customHeight="1" x14ac:dyDescent="0.2">
      <c r="A1953" s="3">
        <f>'Stocks Returns'!A1949</f>
        <v>45023</v>
      </c>
      <c r="B1953" s="5">
        <f>SUMPRODUCT('Stocks Returns'!B1949:E1949,$H$10:$K$10)</f>
        <v>0</v>
      </c>
      <c r="C1953" s="5">
        <f t="shared" si="91"/>
        <v>0</v>
      </c>
      <c r="D1953" s="24">
        <f t="shared" si="92"/>
        <v>1.000033619452249</v>
      </c>
      <c r="E1953" s="24">
        <f t="shared" si="93"/>
        <v>1.5945685090834987</v>
      </c>
    </row>
    <row r="1954" spans="1:5" ht="15" customHeight="1" x14ac:dyDescent="0.2">
      <c r="A1954" s="3">
        <f>'Stocks Returns'!A1950</f>
        <v>45026</v>
      </c>
      <c r="B1954" s="5">
        <f>SUMPRODUCT('Stocks Returns'!B1950:E1950,$H$10:$K$10)</f>
        <v>4.7405281522505012E-3</v>
      </c>
      <c r="C1954" s="5">
        <f t="shared" si="91"/>
        <v>-4.7405281522505012E-3</v>
      </c>
      <c r="D1954" s="24">
        <f t="shared" si="92"/>
        <v>1.0031908112016477</v>
      </c>
      <c r="E1954" s="24">
        <f t="shared" si="93"/>
        <v>1.5977052971831398</v>
      </c>
    </row>
    <row r="1955" spans="1:5" ht="15" customHeight="1" x14ac:dyDescent="0.2">
      <c r="A1955" s="3">
        <f>'Stocks Returns'!A1951</f>
        <v>45027</v>
      </c>
      <c r="B1955" s="5">
        <f>SUMPRODUCT('Stocks Returns'!B1951:E1951,$H$10:$K$10)</f>
        <v>7.7651708976052853E-3</v>
      </c>
      <c r="C1955" s="5">
        <f t="shared" si="91"/>
        <v>-7.7651708976052853E-3</v>
      </c>
      <c r="D1955" s="24">
        <f t="shared" si="92"/>
        <v>1.0052052232700541</v>
      </c>
      <c r="E1955" s="24">
        <f t="shared" si="93"/>
        <v>1.5996857381200227</v>
      </c>
    </row>
    <row r="1956" spans="1:5" ht="15" customHeight="1" x14ac:dyDescent="0.2">
      <c r="A1956" s="3">
        <f>'Stocks Returns'!A1952</f>
        <v>45028</v>
      </c>
      <c r="B1956" s="5">
        <f>SUMPRODUCT('Stocks Returns'!B1952:E1952,$H$10:$K$10)</f>
        <v>-4.5618131293720518E-3</v>
      </c>
      <c r="C1956" s="5">
        <f t="shared" si="91"/>
        <v>4.5618131293720518E-3</v>
      </c>
      <c r="D1956" s="24">
        <f t="shared" si="92"/>
        <v>0.99699545190808714</v>
      </c>
      <c r="E1956" s="24">
        <f t="shared" si="93"/>
        <v>1.5915123253111283</v>
      </c>
    </row>
    <row r="1957" spans="1:5" ht="15" customHeight="1" x14ac:dyDescent="0.2">
      <c r="A1957" s="3">
        <f>'Stocks Returns'!A1953</f>
        <v>45029</v>
      </c>
      <c r="B1957" s="5">
        <f>SUMPRODUCT('Stocks Returns'!B1953:E1953,$H$10:$K$10)</f>
        <v>2.0117618404628432E-2</v>
      </c>
      <c r="C1957" s="5">
        <f t="shared" si="91"/>
        <v>-2.0117618404628432E-2</v>
      </c>
      <c r="D1957" s="24">
        <f t="shared" si="92"/>
        <v>1.0134319533097313</v>
      </c>
      <c r="E1957" s="24">
        <f t="shared" si="93"/>
        <v>1.6076027663835162</v>
      </c>
    </row>
    <row r="1958" spans="1:5" ht="15" customHeight="1" x14ac:dyDescent="0.2">
      <c r="A1958" s="3">
        <f>'Stocks Returns'!A1954</f>
        <v>45030</v>
      </c>
      <c r="B1958" s="5">
        <f>SUMPRODUCT('Stocks Returns'!B1954:E1954,$H$10:$K$10)</f>
        <v>4.0049635885455303E-3</v>
      </c>
      <c r="C1958" s="5">
        <f t="shared" si="91"/>
        <v>-4.0049635885455303E-3</v>
      </c>
      <c r="D1958" s="24">
        <f t="shared" si="92"/>
        <v>1.0027009252022203</v>
      </c>
      <c r="E1958" s="24">
        <f t="shared" si="93"/>
        <v>1.5972212008072022</v>
      </c>
    </row>
    <row r="1959" spans="1:5" ht="15" customHeight="1" x14ac:dyDescent="0.2">
      <c r="A1959" s="3">
        <f>'Stocks Returns'!A1955</f>
        <v>45033</v>
      </c>
      <c r="B1959" s="5">
        <f>SUMPRODUCT('Stocks Returns'!B1955:E1955,$H$10:$K$10)</f>
        <v>-3.6301736775134152E-4</v>
      </c>
      <c r="C1959" s="5">
        <f t="shared" si="91"/>
        <v>3.6301736775134152E-4</v>
      </c>
      <c r="D1959" s="24">
        <f t="shared" si="92"/>
        <v>0.99979184988532654</v>
      </c>
      <c r="E1959" s="24">
        <f t="shared" si="93"/>
        <v>1.5943266551362454</v>
      </c>
    </row>
    <row r="1960" spans="1:5" ht="15" customHeight="1" x14ac:dyDescent="0.2">
      <c r="A1960" s="3">
        <f>'Stocks Returns'!A1956</f>
        <v>45034</v>
      </c>
      <c r="B1960" s="5">
        <f>SUMPRODUCT('Stocks Returns'!B1956:E1956,$H$10:$K$10)</f>
        <v>8.173857578302995E-4</v>
      </c>
      <c r="C1960" s="5">
        <f t="shared" si="91"/>
        <v>-8.173857578302995E-4</v>
      </c>
      <c r="D1960" s="24">
        <f t="shared" si="92"/>
        <v>1.0005779983669638</v>
      </c>
      <c r="E1960" s="24">
        <f t="shared" si="93"/>
        <v>1.5951122218370632</v>
      </c>
    </row>
    <row r="1961" spans="1:5" ht="15" customHeight="1" x14ac:dyDescent="0.2">
      <c r="A1961" s="3">
        <f>'Stocks Returns'!A1957</f>
        <v>45035</v>
      </c>
      <c r="B1961" s="5">
        <f>SUMPRODUCT('Stocks Returns'!B1957:E1957,$H$10:$K$10)</f>
        <v>-6.0677633032424089E-3</v>
      </c>
      <c r="C1961" s="5">
        <f t="shared" si="91"/>
        <v>6.0677633032424089E-3</v>
      </c>
      <c r="D1961" s="24">
        <f t="shared" si="92"/>
        <v>0.99599248909228943</v>
      </c>
      <c r="E1961" s="24">
        <f t="shared" si="93"/>
        <v>1.5904953464027802</v>
      </c>
    </row>
    <row r="1962" spans="1:5" ht="15" customHeight="1" x14ac:dyDescent="0.2">
      <c r="A1962" s="3">
        <f>'Stocks Returns'!A1958</f>
        <v>45036</v>
      </c>
      <c r="B1962" s="5">
        <f>SUMPRODUCT('Stocks Returns'!B1958:E1958,$H$10:$K$10)</f>
        <v>4.5289034419618256E-3</v>
      </c>
      <c r="C1962" s="5">
        <f t="shared" si="91"/>
        <v>-4.5289034419618256E-3</v>
      </c>
      <c r="D1962" s="24">
        <f t="shared" si="92"/>
        <v>1.0030498691445955</v>
      </c>
      <c r="E1962" s="24">
        <f t="shared" si="93"/>
        <v>1.5975661197718591</v>
      </c>
    </row>
    <row r="1963" spans="1:5" ht="15" customHeight="1" x14ac:dyDescent="0.2">
      <c r="A1963" s="3">
        <f>'Stocks Returns'!A1959</f>
        <v>45037</v>
      </c>
      <c r="B1963" s="5">
        <f>SUMPRODUCT('Stocks Returns'!B1959:E1959,$H$10:$K$10)</f>
        <v>-3.2109628774189937E-3</v>
      </c>
      <c r="C1963" s="5">
        <f t="shared" si="91"/>
        <v>3.2109628774189937E-3</v>
      </c>
      <c r="D1963" s="24">
        <f t="shared" si="92"/>
        <v>0.99789511817588783</v>
      </c>
      <c r="E1963" s="24">
        <f t="shared" si="93"/>
        <v>1.5924211614388148</v>
      </c>
    </row>
    <row r="1964" spans="1:5" ht="15" customHeight="1" x14ac:dyDescent="0.2">
      <c r="A1964" s="3">
        <f>'Stocks Returns'!A1960</f>
        <v>45040</v>
      </c>
      <c r="B1964" s="5">
        <f>SUMPRODUCT('Stocks Returns'!B1960:E1960,$H$10:$K$10)</f>
        <v>-4.0045523547703491E-3</v>
      </c>
      <c r="C1964" s="5">
        <f t="shared" si="91"/>
        <v>4.0045523547703491E-3</v>
      </c>
      <c r="D1964" s="24">
        <f t="shared" si="92"/>
        <v>0.9973665875839719</v>
      </c>
      <c r="E1964" s="24">
        <f t="shared" si="93"/>
        <v>1.5918876340834829</v>
      </c>
    </row>
    <row r="1965" spans="1:5" ht="15" customHeight="1" x14ac:dyDescent="0.2">
      <c r="A1965" s="3">
        <f>'Stocks Returns'!A1961</f>
        <v>45041</v>
      </c>
      <c r="B1965" s="5">
        <f>SUMPRODUCT('Stocks Returns'!B1961:E1961,$H$10:$K$10)</f>
        <v>-1.6717410389322545E-2</v>
      </c>
      <c r="C1965" s="5">
        <f t="shared" si="91"/>
        <v>1.6717410389322545E-2</v>
      </c>
      <c r="D1965" s="24">
        <f t="shared" si="92"/>
        <v>0.98889982413296007</v>
      </c>
      <c r="E1965" s="24">
        <f t="shared" si="93"/>
        <v>1.5831901052491408</v>
      </c>
    </row>
    <row r="1966" spans="1:5" ht="15" customHeight="1" x14ac:dyDescent="0.2">
      <c r="A1966" s="3">
        <f>'Stocks Returns'!A1962</f>
        <v>45042</v>
      </c>
      <c r="B1966" s="5">
        <f>SUMPRODUCT('Stocks Returns'!B1962:E1962,$H$10:$K$10)</f>
        <v>-5.9123603652116528E-3</v>
      </c>
      <c r="C1966" s="5">
        <f t="shared" si="91"/>
        <v>5.9123603652116528E-3</v>
      </c>
      <c r="D1966" s="24">
        <f t="shared" si="92"/>
        <v>0.99609598744901795</v>
      </c>
      <c r="E1966" s="24">
        <f t="shared" si="93"/>
        <v>1.5906004759511614</v>
      </c>
    </row>
    <row r="1967" spans="1:5" ht="15" customHeight="1" x14ac:dyDescent="0.2">
      <c r="A1967" s="3">
        <f>'Stocks Returns'!A1963</f>
        <v>45043</v>
      </c>
      <c r="B1967" s="5">
        <f>SUMPRODUCT('Stocks Returns'!B1963:E1963,$H$10:$K$10)</f>
        <v>-7.5765588773332162E-4</v>
      </c>
      <c r="C1967" s="5">
        <f t="shared" si="91"/>
        <v>7.5765588773332162E-4</v>
      </c>
      <c r="D1967" s="24">
        <f t="shared" si="92"/>
        <v>0.99952902063101856</v>
      </c>
      <c r="E1967" s="24">
        <f t="shared" si="93"/>
        <v>1.5940634690189994</v>
      </c>
    </row>
    <row r="1968" spans="1:5" ht="15" customHeight="1" x14ac:dyDescent="0.2">
      <c r="A1968" s="3">
        <f>'Stocks Returns'!A1964</f>
        <v>45044</v>
      </c>
      <c r="B1968" s="5">
        <f>SUMPRODUCT('Stocks Returns'!B1964:E1964,$H$10:$K$10)</f>
        <v>1.6286588330891229E-2</v>
      </c>
      <c r="C1968" s="5">
        <f t="shared" si="91"/>
        <v>-1.6286588330891229E-2</v>
      </c>
      <c r="D1968" s="24">
        <f t="shared" si="92"/>
        <v>1.0108804872806225</v>
      </c>
      <c r="E1968" s="24">
        <f t="shared" si="93"/>
        <v>1.6051768860956055</v>
      </c>
    </row>
    <row r="1969" spans="1:5" ht="15" customHeight="1" x14ac:dyDescent="0.2">
      <c r="A1969" s="3">
        <f>'Stocks Returns'!A1965</f>
        <v>45047</v>
      </c>
      <c r="B1969" s="5">
        <f>SUMPRODUCT('Stocks Returns'!B1965:E1965,$H$10:$K$10)</f>
        <v>3.4198646767682446E-3</v>
      </c>
      <c r="C1969" s="5">
        <f t="shared" si="91"/>
        <v>-3.4198646767682446E-3</v>
      </c>
      <c r="D1969" s="24">
        <f t="shared" si="92"/>
        <v>1.0023112493269766</v>
      </c>
      <c r="E1969" s="24">
        <f t="shared" si="93"/>
        <v>1.5968354409982446</v>
      </c>
    </row>
    <row r="1970" spans="1:5" ht="15" customHeight="1" x14ac:dyDescent="0.2">
      <c r="A1970" s="3">
        <f>'Stocks Returns'!A1966</f>
        <v>45048</v>
      </c>
      <c r="B1970" s="5">
        <f>SUMPRODUCT('Stocks Returns'!B1966:E1966,$H$10:$K$10)</f>
        <v>-1.9430245165712363E-2</v>
      </c>
      <c r="C1970" s="5">
        <f t="shared" si="91"/>
        <v>1.9430245165712363E-2</v>
      </c>
      <c r="D1970" s="24">
        <f t="shared" si="92"/>
        <v>0.98709307617188446</v>
      </c>
      <c r="E1970" s="24">
        <f t="shared" si="93"/>
        <v>1.5812976454974532</v>
      </c>
    </row>
    <row r="1971" spans="1:5" ht="15" customHeight="1" x14ac:dyDescent="0.2">
      <c r="A1971" s="3">
        <f>'Stocks Returns'!A1967</f>
        <v>45049</v>
      </c>
      <c r="B1971" s="5">
        <f>SUMPRODUCT('Stocks Returns'!B1967:E1967,$H$10:$K$10)</f>
        <v>-3.6135448767037411E-3</v>
      </c>
      <c r="C1971" s="5">
        <f t="shared" si="91"/>
        <v>3.6135448767037411E-3</v>
      </c>
      <c r="D1971" s="24">
        <f t="shared" si="92"/>
        <v>0.99762699856436421</v>
      </c>
      <c r="E1971" s="24">
        <f t="shared" si="93"/>
        <v>1.5921506459881785</v>
      </c>
    </row>
    <row r="1972" spans="1:5" ht="15" customHeight="1" x14ac:dyDescent="0.2">
      <c r="A1972" s="3">
        <f>'Stocks Returns'!A1968</f>
        <v>45050</v>
      </c>
      <c r="B1972" s="5">
        <f>SUMPRODUCT('Stocks Returns'!B1968:E1968,$H$10:$K$10)</f>
        <v>-1.8375262765904319E-3</v>
      </c>
      <c r="C1972" s="5">
        <f t="shared" si="91"/>
        <v>1.8375262765904319E-3</v>
      </c>
      <c r="D1972" s="24">
        <f t="shared" si="92"/>
        <v>0.99880982695203968</v>
      </c>
      <c r="E1972" s="24">
        <f t="shared" si="93"/>
        <v>1.5933418880671266</v>
      </c>
    </row>
    <row r="1973" spans="1:5" ht="15" customHeight="1" x14ac:dyDescent="0.2">
      <c r="A1973" s="3">
        <f>'Stocks Returns'!A1969</f>
        <v>45051</v>
      </c>
      <c r="B1973" s="5">
        <f>SUMPRODUCT('Stocks Returns'!B1969:E1969,$H$10:$K$10)</f>
        <v>2.239564149768259E-2</v>
      </c>
      <c r="C1973" s="5">
        <f t="shared" si="91"/>
        <v>-2.239564149768259E-2</v>
      </c>
      <c r="D1973" s="24">
        <f t="shared" si="92"/>
        <v>1.0149491166897056</v>
      </c>
      <c r="E1973" s="24">
        <f t="shared" si="93"/>
        <v>1.6090325823060845</v>
      </c>
    </row>
    <row r="1974" spans="1:5" ht="15" customHeight="1" x14ac:dyDescent="0.2">
      <c r="A1974" s="3">
        <f>'Stocks Returns'!A1970</f>
        <v>45054</v>
      </c>
      <c r="B1974" s="5">
        <f>SUMPRODUCT('Stocks Returns'!B1970:E1970,$H$10:$K$10)</f>
        <v>1.2157799137776253E-4</v>
      </c>
      <c r="C1974" s="5">
        <f t="shared" si="91"/>
        <v>-1.2157799137776253E-4</v>
      </c>
      <c r="D1974" s="24">
        <f t="shared" si="92"/>
        <v>1.0001145903945066</v>
      </c>
      <c r="E1974" s="24">
        <f t="shared" si="93"/>
        <v>1.5946494560224187</v>
      </c>
    </row>
    <row r="1975" spans="1:5" ht="15" customHeight="1" x14ac:dyDescent="0.2">
      <c r="A1975" s="3">
        <f>'Stocks Returns'!A1971</f>
        <v>45055</v>
      </c>
      <c r="B1975" s="5">
        <f>SUMPRODUCT('Stocks Returns'!B1971:E1971,$H$10:$K$10)</f>
        <v>1.1390240290083055E-3</v>
      </c>
      <c r="C1975" s="5">
        <f t="shared" si="91"/>
        <v>-1.1390240290083055E-3</v>
      </c>
      <c r="D1975" s="24">
        <f t="shared" si="92"/>
        <v>1.0007922094555683</v>
      </c>
      <c r="E1975" s="24">
        <f t="shared" si="93"/>
        <v>1.5953258454926806</v>
      </c>
    </row>
    <row r="1976" spans="1:5" ht="15" customHeight="1" x14ac:dyDescent="0.2">
      <c r="A1976" s="3">
        <f>'Stocks Returns'!A1972</f>
        <v>45056</v>
      </c>
      <c r="B1976" s="5">
        <f>SUMPRODUCT('Stocks Returns'!B1972:E1972,$H$10:$K$10)</f>
        <v>-4.8241091000717252E-3</v>
      </c>
      <c r="C1976" s="5">
        <f t="shared" si="91"/>
        <v>4.8241091000717252E-3</v>
      </c>
      <c r="D1976" s="24">
        <f t="shared" si="92"/>
        <v>0.99682076279160114</v>
      </c>
      <c r="E1976" s="24">
        <f t="shared" si="93"/>
        <v>1.5913354823876849</v>
      </c>
    </row>
    <row r="1977" spans="1:5" ht="15" customHeight="1" x14ac:dyDescent="0.2">
      <c r="A1977" s="3">
        <f>'Stocks Returns'!A1973</f>
        <v>45057</v>
      </c>
      <c r="B1977" s="5">
        <f>SUMPRODUCT('Stocks Returns'!B1973:E1973,$H$10:$K$10)</f>
        <v>-2.7604383276315296E-3</v>
      </c>
      <c r="C1977" s="5">
        <f t="shared" si="91"/>
        <v>2.7604383276315296E-3</v>
      </c>
      <c r="D1977" s="24">
        <f t="shared" si="92"/>
        <v>0.99819516752604631</v>
      </c>
      <c r="E1977" s="24">
        <f t="shared" si="93"/>
        <v>1.5927235524117127</v>
      </c>
    </row>
    <row r="1978" spans="1:5" ht="15" customHeight="1" x14ac:dyDescent="0.2">
      <c r="A1978" s="3">
        <f>'Stocks Returns'!A1974</f>
        <v>45058</v>
      </c>
      <c r="B1978" s="5">
        <f>SUMPRODUCT('Stocks Returns'!B1974:E1974,$H$10:$K$10)</f>
        <v>2.5631910209673488E-3</v>
      </c>
      <c r="C1978" s="5">
        <f t="shared" si="91"/>
        <v>-2.5631910209673488E-3</v>
      </c>
      <c r="D1978" s="24">
        <f t="shared" si="92"/>
        <v>1.0017407046722131</v>
      </c>
      <c r="E1978" s="24">
        <f t="shared" si="93"/>
        <v>1.5962695294221652</v>
      </c>
    </row>
    <row r="1979" spans="1:5" ht="15" customHeight="1" x14ac:dyDescent="0.2">
      <c r="A1979" s="3">
        <f>'Stocks Returns'!A1975</f>
        <v>45061</v>
      </c>
      <c r="B1979" s="5">
        <f>SUMPRODUCT('Stocks Returns'!B1975:E1975,$H$10:$K$10)</f>
        <v>8.1355953861424624E-3</v>
      </c>
      <c r="C1979" s="5">
        <f t="shared" si="91"/>
        <v>-8.1355953861424624E-3</v>
      </c>
      <c r="D1979" s="24">
        <f t="shared" si="92"/>
        <v>1.0054519259794197</v>
      </c>
      <c r="E1979" s="24">
        <f t="shared" si="93"/>
        <v>1.5999271544491533</v>
      </c>
    </row>
    <row r="1980" spans="1:5" ht="15" customHeight="1" x14ac:dyDescent="0.2">
      <c r="A1980" s="3">
        <f>'Stocks Returns'!A1976</f>
        <v>45062</v>
      </c>
      <c r="B1980" s="5">
        <f>SUMPRODUCT('Stocks Returns'!B1976:E1976,$H$10:$K$10)</f>
        <v>-1.1034920270024756E-2</v>
      </c>
      <c r="C1980" s="5">
        <f t="shared" si="91"/>
        <v>1.1034920270024756E-2</v>
      </c>
      <c r="D1980" s="24">
        <f t="shared" si="92"/>
        <v>0.99268436255241244</v>
      </c>
      <c r="E1980" s="24">
        <f t="shared" si="93"/>
        <v>1.5871127381485777</v>
      </c>
    </row>
    <row r="1981" spans="1:5" ht="15" customHeight="1" x14ac:dyDescent="0.2">
      <c r="A1981" s="3">
        <f>'Stocks Returns'!A1977</f>
        <v>45063</v>
      </c>
      <c r="B1981" s="5">
        <f>SUMPRODUCT('Stocks Returns'!B1977:E1977,$H$10:$K$10)</f>
        <v>1.269524712012874E-2</v>
      </c>
      <c r="C1981" s="5">
        <f t="shared" si="91"/>
        <v>-1.269524712012874E-2</v>
      </c>
      <c r="D1981" s="24">
        <f t="shared" si="92"/>
        <v>1.0084886540342546</v>
      </c>
      <c r="E1981" s="24">
        <f t="shared" si="93"/>
        <v>1.6028786137722701</v>
      </c>
    </row>
    <row r="1982" spans="1:5" ht="15" customHeight="1" x14ac:dyDescent="0.2">
      <c r="A1982" s="3">
        <f>'Stocks Returns'!A1978</f>
        <v>45064</v>
      </c>
      <c r="B1982" s="5">
        <f>SUMPRODUCT('Stocks Returns'!B1978:E1978,$H$10:$K$10)</f>
        <v>6.4298855627719035E-3</v>
      </c>
      <c r="C1982" s="5">
        <f t="shared" si="91"/>
        <v>-6.4298855627719035E-3</v>
      </c>
      <c r="D1982" s="24">
        <f t="shared" si="92"/>
        <v>1.0043159232370551</v>
      </c>
      <c r="E1982" s="24">
        <f t="shared" si="93"/>
        <v>1.5988134534082907</v>
      </c>
    </row>
    <row r="1983" spans="1:5" ht="15" customHeight="1" x14ac:dyDescent="0.2">
      <c r="A1983" s="3">
        <f>'Stocks Returns'!A1979</f>
        <v>45065</v>
      </c>
      <c r="B1983" s="5">
        <f>SUMPRODUCT('Stocks Returns'!B1979:E1979,$H$10:$K$10)</f>
        <v>-1.7921465819049037E-3</v>
      </c>
      <c r="C1983" s="5">
        <f t="shared" si="91"/>
        <v>1.7921465819049037E-3</v>
      </c>
      <c r="D1983" s="24">
        <f t="shared" si="92"/>
        <v>0.99884004982870023</v>
      </c>
      <c r="E1983" s="24">
        <f t="shared" si="93"/>
        <v>1.5933722528319052</v>
      </c>
    </row>
    <row r="1984" spans="1:5" ht="15" customHeight="1" x14ac:dyDescent="0.2">
      <c r="A1984" s="3">
        <f>'Stocks Returns'!A1980</f>
        <v>45068</v>
      </c>
      <c r="B1984" s="5">
        <f>SUMPRODUCT('Stocks Returns'!B1980:E1980,$H$10:$K$10)</f>
        <v>-5.377102522813558E-3</v>
      </c>
      <c r="C1984" s="5">
        <f t="shared" si="91"/>
        <v>5.377102522813558E-3</v>
      </c>
      <c r="D1984" s="24">
        <f t="shared" si="92"/>
        <v>0.9964524691720551</v>
      </c>
      <c r="E1984" s="24">
        <f t="shared" si="93"/>
        <v>1.5909622505746037</v>
      </c>
    </row>
    <row r="1985" spans="1:5" ht="15" customHeight="1" x14ac:dyDescent="0.2">
      <c r="A1985" s="3">
        <f>'Stocks Returns'!A1981</f>
        <v>45069</v>
      </c>
      <c r="B1985" s="5">
        <f>SUMPRODUCT('Stocks Returns'!B1981:E1981,$H$10:$K$10)</f>
        <v>-2.7784489883793208E-2</v>
      </c>
      <c r="C1985" s="5">
        <f t="shared" si="91"/>
        <v>2.7784489883793208E-2</v>
      </c>
      <c r="D1985" s="24">
        <f t="shared" si="92"/>
        <v>0.98152914918964262</v>
      </c>
      <c r="E1985" s="24">
        <f t="shared" si="93"/>
        <v>1.575390047257816</v>
      </c>
    </row>
    <row r="1986" spans="1:5" ht="15" customHeight="1" x14ac:dyDescent="0.2">
      <c r="A1986" s="3">
        <f>'Stocks Returns'!A1982</f>
        <v>45070</v>
      </c>
      <c r="B1986" s="5">
        <f>SUMPRODUCT('Stocks Returns'!B1982:E1982,$H$10:$K$10)</f>
        <v>-1.5707807920033394E-2</v>
      </c>
      <c r="C1986" s="5">
        <f t="shared" si="91"/>
        <v>1.5707807920033394E-2</v>
      </c>
      <c r="D1986" s="24">
        <f t="shared" si="92"/>
        <v>0.98957221937750661</v>
      </c>
      <c r="E1986" s="24">
        <f t="shared" si="93"/>
        <v>1.5838911408221803</v>
      </c>
    </row>
    <row r="1987" spans="1:5" ht="15" customHeight="1" x14ac:dyDescent="0.2">
      <c r="A1987" s="3">
        <f>'Stocks Returns'!A1983</f>
        <v>45071</v>
      </c>
      <c r="B1987" s="5">
        <f>SUMPRODUCT('Stocks Returns'!B1983:E1983,$H$10:$K$10)</f>
        <v>5.3407758103908125E-3</v>
      </c>
      <c r="C1987" s="5">
        <f t="shared" si="91"/>
        <v>-5.3407758103908125E-3</v>
      </c>
      <c r="D1987" s="24">
        <f t="shared" si="92"/>
        <v>1.0035905761419692</v>
      </c>
      <c r="E1987" s="24">
        <f t="shared" si="93"/>
        <v>1.5980996217705918</v>
      </c>
    </row>
    <row r="1988" spans="1:5" ht="15" customHeight="1" x14ac:dyDescent="0.2">
      <c r="A1988" s="3">
        <f>'Stocks Returns'!A1984</f>
        <v>45072</v>
      </c>
      <c r="B1988" s="5">
        <f>SUMPRODUCT('Stocks Returns'!B1984:E1984,$H$10:$K$10)</f>
        <v>1.3656669372481056E-2</v>
      </c>
      <c r="C1988" s="5">
        <f t="shared" si="91"/>
        <v>-1.3656669372481056E-2</v>
      </c>
      <c r="D1988" s="24">
        <f t="shared" si="92"/>
        <v>1.0091289612543213</v>
      </c>
      <c r="E1988" s="24">
        <f t="shared" si="93"/>
        <v>1.603496160090766</v>
      </c>
    </row>
    <row r="1989" spans="1:5" ht="15" customHeight="1" x14ac:dyDescent="0.2">
      <c r="A1989" s="3">
        <f>'Stocks Returns'!A1985</f>
        <v>45075</v>
      </c>
      <c r="B1989" s="5">
        <f>SUMPRODUCT('Stocks Returns'!B1985:E1985,$H$10:$K$10)</f>
        <v>0</v>
      </c>
      <c r="C1989" s="5">
        <f t="shared" si="91"/>
        <v>0</v>
      </c>
      <c r="D1989" s="24">
        <f t="shared" si="92"/>
        <v>1.000033619452249</v>
      </c>
      <c r="E1989" s="24">
        <f t="shared" si="93"/>
        <v>1.5945685090834987</v>
      </c>
    </row>
    <row r="1990" spans="1:5" ht="15" customHeight="1" x14ac:dyDescent="0.2">
      <c r="A1990" s="3">
        <f>'Stocks Returns'!A1986</f>
        <v>45076</v>
      </c>
      <c r="B1990" s="5">
        <f>SUMPRODUCT('Stocks Returns'!B1986:E1986,$H$10:$K$10)</f>
        <v>-1.5468448550177552E-2</v>
      </c>
      <c r="C1990" s="5">
        <f t="shared" ref="C1990:C2053" si="94">-B1990</f>
        <v>1.5468448550177552E-2</v>
      </c>
      <c r="D1990" s="24">
        <f t="shared" ref="D1990:D2053" si="95">1+$H$13+$H$19*(B1990-$H$13)</f>
        <v>0.9897316327178306</v>
      </c>
      <c r="E1990" s="24">
        <f t="shared" ref="E1990:E2053" si="96">$H$22*D1990-$H$23*D1990^2-LN(1+$H$24*EXP(1-D1990^3))</f>
        <v>1.5840570846709059</v>
      </c>
    </row>
    <row r="1991" spans="1:5" ht="15" customHeight="1" x14ac:dyDescent="0.2">
      <c r="A1991" s="3">
        <f>'Stocks Returns'!A1987</f>
        <v>45077</v>
      </c>
      <c r="B1991" s="5">
        <f>SUMPRODUCT('Stocks Returns'!B1987:E1987,$H$10:$K$10)</f>
        <v>-5.0763739289949403E-3</v>
      </c>
      <c r="C1991" s="5">
        <f t="shared" si="94"/>
        <v>5.0763739289949403E-3</v>
      </c>
      <c r="D1991" s="24">
        <f t="shared" si="95"/>
        <v>0.99665275441553824</v>
      </c>
      <c r="E1991" s="24">
        <f t="shared" si="96"/>
        <v>1.5911652881520932</v>
      </c>
    </row>
    <row r="1992" spans="1:5" ht="15" customHeight="1" x14ac:dyDescent="0.2">
      <c r="A1992" s="3">
        <f>'Stocks Returns'!A1988</f>
        <v>45078</v>
      </c>
      <c r="B1992" s="5">
        <f>SUMPRODUCT('Stocks Returns'!B1988:E1988,$H$10:$K$10)</f>
        <v>2.3951484450337658E-2</v>
      </c>
      <c r="C1992" s="5">
        <f t="shared" si="94"/>
        <v>-2.3951484450337658E-2</v>
      </c>
      <c r="D1992" s="24">
        <f t="shared" si="95"/>
        <v>1.0159853080961738</v>
      </c>
      <c r="E1992" s="24">
        <f t="shared" si="96"/>
        <v>1.6100036678310907</v>
      </c>
    </row>
    <row r="1993" spans="1:5" ht="15" customHeight="1" x14ac:dyDescent="0.2">
      <c r="A1993" s="3">
        <f>'Stocks Returns'!A1989</f>
        <v>45079</v>
      </c>
      <c r="B1993" s="5">
        <f>SUMPRODUCT('Stocks Returns'!B1989:E1989,$H$10:$K$10)</f>
        <v>9.7130753475474698E-3</v>
      </c>
      <c r="C1993" s="5">
        <f t="shared" si="94"/>
        <v>-9.7130753475474698E-3</v>
      </c>
      <c r="D1993" s="24">
        <f t="shared" si="95"/>
        <v>1.0065025276337156</v>
      </c>
      <c r="E1993" s="24">
        <f t="shared" si="96"/>
        <v>1.6009524864719362</v>
      </c>
    </row>
    <row r="1994" spans="1:5" ht="15" customHeight="1" x14ac:dyDescent="0.2">
      <c r="A1994" s="3">
        <f>'Stocks Returns'!A1990</f>
        <v>45082</v>
      </c>
      <c r="B1994" s="5">
        <f>SUMPRODUCT('Stocks Returns'!B1990:E1990,$H$10:$K$10)</f>
        <v>-1.0924333905223824E-2</v>
      </c>
      <c r="C1994" s="5">
        <f t="shared" si="94"/>
        <v>1.0924333905223824E-2</v>
      </c>
      <c r="D1994" s="24">
        <f t="shared" si="95"/>
        <v>0.99275801307136979</v>
      </c>
      <c r="E1994" s="24">
        <f t="shared" si="96"/>
        <v>1.5871885174610283</v>
      </c>
    </row>
    <row r="1995" spans="1:5" ht="15" customHeight="1" x14ac:dyDescent="0.2">
      <c r="A1995" s="3">
        <f>'Stocks Returns'!A1991</f>
        <v>45083</v>
      </c>
      <c r="B1995" s="5">
        <f>SUMPRODUCT('Stocks Returns'!B1991:E1991,$H$10:$K$10)</f>
        <v>9.4043941733903819E-3</v>
      </c>
      <c r="C1995" s="5">
        <f t="shared" si="94"/>
        <v>-9.4043941733903819E-3</v>
      </c>
      <c r="D1995" s="24">
        <f t="shared" si="95"/>
        <v>1.0062969459717268</v>
      </c>
      <c r="E1995" s="24">
        <f t="shared" si="96"/>
        <v>1.6007522012540552</v>
      </c>
    </row>
    <row r="1996" spans="1:5" ht="15" customHeight="1" x14ac:dyDescent="0.2">
      <c r="A1996" s="3">
        <f>'Stocks Returns'!A1992</f>
        <v>45084</v>
      </c>
      <c r="B1996" s="5">
        <f>SUMPRODUCT('Stocks Returns'!B1992:E1992,$H$10:$K$10)</f>
        <v>-5.4164289998357724E-3</v>
      </c>
      <c r="C1996" s="5">
        <f t="shared" si="94"/>
        <v>5.4164289998357724E-3</v>
      </c>
      <c r="D1996" s="24">
        <f t="shared" si="95"/>
        <v>0.99642627773835823</v>
      </c>
      <c r="E1996" s="24">
        <f t="shared" si="96"/>
        <v>1.5909356874354827</v>
      </c>
    </row>
    <row r="1997" spans="1:5" ht="15" customHeight="1" x14ac:dyDescent="0.2">
      <c r="A1997" s="3">
        <f>'Stocks Returns'!A1993</f>
        <v>45085</v>
      </c>
      <c r="B1997" s="5">
        <f>SUMPRODUCT('Stocks Returns'!B1993:E1993,$H$10:$K$10)</f>
        <v>-8.9619043875822733E-3</v>
      </c>
      <c r="C1997" s="5">
        <f t="shared" si="94"/>
        <v>8.9619043875822733E-3</v>
      </c>
      <c r="D1997" s="24">
        <f t="shared" si="95"/>
        <v>0.99406499113011915</v>
      </c>
      <c r="E1997" s="24">
        <f t="shared" si="96"/>
        <v>1.5885297125763163</v>
      </c>
    </row>
    <row r="1998" spans="1:5" ht="15" customHeight="1" x14ac:dyDescent="0.2">
      <c r="A1998" s="3">
        <f>'Stocks Returns'!A1994</f>
        <v>45086</v>
      </c>
      <c r="B1998" s="5">
        <f>SUMPRODUCT('Stocks Returns'!B1994:E1994,$H$10:$K$10)</f>
        <v>8.9910242375434947E-4</v>
      </c>
      <c r="C1998" s="5">
        <f t="shared" si="94"/>
        <v>-8.9910242375434947E-4</v>
      </c>
      <c r="D1998" s="24">
        <f t="shared" si="95"/>
        <v>1.0006324216664693</v>
      </c>
      <c r="E1998" s="24">
        <f t="shared" si="96"/>
        <v>1.5951665133066544</v>
      </c>
    </row>
    <row r="1999" spans="1:5" ht="15" customHeight="1" x14ac:dyDescent="0.2">
      <c r="A1999" s="3">
        <f>'Stocks Returns'!A1995</f>
        <v>45089</v>
      </c>
      <c r="B1999" s="5">
        <f>SUMPRODUCT('Stocks Returns'!B1995:E1995,$H$10:$K$10)</f>
        <v>1.4773932093262247E-2</v>
      </c>
      <c r="C1999" s="5">
        <f t="shared" si="94"/>
        <v>-1.4773932093262247E-2</v>
      </c>
      <c r="D1999" s="24">
        <f t="shared" si="95"/>
        <v>1.0098730582263615</v>
      </c>
      <c r="E1999" s="24">
        <f t="shared" si="96"/>
        <v>1.6042117085373619</v>
      </c>
    </row>
    <row r="2000" spans="1:5" ht="15" customHeight="1" x14ac:dyDescent="0.2">
      <c r="A2000" s="3">
        <f>'Stocks Returns'!A1996</f>
        <v>45090</v>
      </c>
      <c r="B2000" s="5">
        <f>SUMPRODUCT('Stocks Returns'!B1996:E1996,$H$10:$K$10)</f>
        <v>-6.3008766920790854E-3</v>
      </c>
      <c r="C2000" s="5">
        <f t="shared" si="94"/>
        <v>6.3008766920790854E-3</v>
      </c>
      <c r="D2000" s="24">
        <f t="shared" si="95"/>
        <v>0.99583723557532422</v>
      </c>
      <c r="E2000" s="24">
        <f t="shared" si="96"/>
        <v>1.5903375663048507</v>
      </c>
    </row>
    <row r="2001" spans="1:5" ht="15" customHeight="1" x14ac:dyDescent="0.2">
      <c r="A2001" s="3">
        <f>'Stocks Returns'!A1997</f>
        <v>45091</v>
      </c>
      <c r="B2001" s="5">
        <f>SUMPRODUCT('Stocks Returns'!B1997:E1997,$H$10:$K$10)</f>
        <v>1.5617612209661276E-3</v>
      </c>
      <c r="C2001" s="5">
        <f t="shared" si="94"/>
        <v>-1.5617612209661276E-3</v>
      </c>
      <c r="D2001" s="24">
        <f t="shared" si="95"/>
        <v>1.0010737524254123</v>
      </c>
      <c r="E2001" s="24">
        <f t="shared" si="96"/>
        <v>1.5956063367775182</v>
      </c>
    </row>
    <row r="2002" spans="1:5" ht="15" customHeight="1" x14ac:dyDescent="0.2">
      <c r="A2002" s="3">
        <f>'Stocks Returns'!A1998</f>
        <v>45092</v>
      </c>
      <c r="B2002" s="5">
        <f>SUMPRODUCT('Stocks Returns'!B1998:E1998,$H$10:$K$10)</f>
        <v>8.7356570779967852E-3</v>
      </c>
      <c r="C2002" s="5">
        <f t="shared" si="94"/>
        <v>-8.7356570779967852E-3</v>
      </c>
      <c r="D2002" s="24">
        <f t="shared" si="95"/>
        <v>1.0058515670661947</v>
      </c>
      <c r="E2002" s="24">
        <f t="shared" si="96"/>
        <v>1.6003177096549581</v>
      </c>
    </row>
    <row r="2003" spans="1:5" ht="15" customHeight="1" x14ac:dyDescent="0.2">
      <c r="A2003" s="3">
        <f>'Stocks Returns'!A1999</f>
        <v>45093</v>
      </c>
      <c r="B2003" s="5">
        <f>SUMPRODUCT('Stocks Returns'!B1999:E1999,$H$10:$K$10)</f>
        <v>1.0727193251447333E-2</v>
      </c>
      <c r="C2003" s="5">
        <f t="shared" si="94"/>
        <v>-1.0727193251447333E-2</v>
      </c>
      <c r="D2003" s="24">
        <f t="shared" si="95"/>
        <v>1.0071779301577128</v>
      </c>
      <c r="E2003" s="24">
        <f t="shared" si="96"/>
        <v>1.6016092825063479</v>
      </c>
    </row>
    <row r="2004" spans="1:5" ht="15" customHeight="1" x14ac:dyDescent="0.2">
      <c r="A2004" s="3">
        <f>'Stocks Returns'!A2000</f>
        <v>45096</v>
      </c>
      <c r="B2004" s="5">
        <f>SUMPRODUCT('Stocks Returns'!B2000:E2000,$H$10:$K$10)</f>
        <v>0</v>
      </c>
      <c r="C2004" s="5">
        <f t="shared" si="94"/>
        <v>0</v>
      </c>
      <c r="D2004" s="24">
        <f t="shared" si="95"/>
        <v>1.000033619452249</v>
      </c>
      <c r="E2004" s="24">
        <f t="shared" si="96"/>
        <v>1.5945685090834987</v>
      </c>
    </row>
    <row r="2005" spans="1:5" ht="15" customHeight="1" x14ac:dyDescent="0.2">
      <c r="A2005" s="3">
        <f>'Stocks Returns'!A2001</f>
        <v>45097</v>
      </c>
      <c r="B2005" s="5">
        <f>SUMPRODUCT('Stocks Returns'!B2001:E2001,$H$10:$K$10)</f>
        <v>-1.0945275558684239E-2</v>
      </c>
      <c r="C2005" s="5">
        <f t="shared" si="94"/>
        <v>1.0945275558684239E-2</v>
      </c>
      <c r="D2005" s="24">
        <f t="shared" si="95"/>
        <v>0.99274406593016518</v>
      </c>
      <c r="E2005" s="24">
        <f t="shared" si="96"/>
        <v>1.5871741688331427</v>
      </c>
    </row>
    <row r="2006" spans="1:5" ht="15" customHeight="1" x14ac:dyDescent="0.2">
      <c r="A2006" s="3">
        <f>'Stocks Returns'!A2002</f>
        <v>45098</v>
      </c>
      <c r="B2006" s="5">
        <f>SUMPRODUCT('Stocks Returns'!B2002:E2002,$H$10:$K$10)</f>
        <v>8.023135022676149E-4</v>
      </c>
      <c r="C2006" s="5">
        <f t="shared" si="94"/>
        <v>-8.023135022676149E-4</v>
      </c>
      <c r="D2006" s="24">
        <f t="shared" si="95"/>
        <v>1.000567960244759</v>
      </c>
      <c r="E2006" s="24">
        <f t="shared" si="96"/>
        <v>1.5951022067345895</v>
      </c>
    </row>
    <row r="2007" spans="1:5" ht="15" customHeight="1" x14ac:dyDescent="0.2">
      <c r="A2007" s="3">
        <f>'Stocks Returns'!A2003</f>
        <v>45099</v>
      </c>
      <c r="B2007" s="5">
        <f>SUMPRODUCT('Stocks Returns'!B2003:E2003,$H$10:$K$10)</f>
        <v>4.6164059983365285E-3</v>
      </c>
      <c r="C2007" s="5">
        <f t="shared" si="94"/>
        <v>-4.6164059983365285E-3</v>
      </c>
      <c r="D2007" s="24">
        <f t="shared" si="95"/>
        <v>1.0031081458471409</v>
      </c>
      <c r="E2007" s="24">
        <f t="shared" si="96"/>
        <v>1.5976236765240055</v>
      </c>
    </row>
    <row r="2008" spans="1:5" ht="15" customHeight="1" x14ac:dyDescent="0.2">
      <c r="A2008" s="3">
        <f>'Stocks Returns'!A2004</f>
        <v>45100</v>
      </c>
      <c r="B2008" s="5">
        <f>SUMPRODUCT('Stocks Returns'!B2004:E2004,$H$10:$K$10)</f>
        <v>2.628277245273627E-3</v>
      </c>
      <c r="C2008" s="5">
        <f t="shared" si="94"/>
        <v>-2.628277245273627E-3</v>
      </c>
      <c r="D2008" s="24">
        <f t="shared" si="95"/>
        <v>1.0017840520976011</v>
      </c>
      <c r="E2008" s="24">
        <f t="shared" si="96"/>
        <v>1.5963125707303265</v>
      </c>
    </row>
    <row r="2009" spans="1:5" ht="15" customHeight="1" x14ac:dyDescent="0.2">
      <c r="A2009" s="3">
        <f>'Stocks Returns'!A2005</f>
        <v>45103</v>
      </c>
      <c r="B2009" s="5">
        <f>SUMPRODUCT('Stocks Returns'!B2005:E2005,$H$10:$K$10)</f>
        <v>-1.0948444950199464E-2</v>
      </c>
      <c r="C2009" s="5">
        <f t="shared" si="94"/>
        <v>1.0948444950199464E-2</v>
      </c>
      <c r="D2009" s="24">
        <f t="shared" si="95"/>
        <v>0.99274195511541607</v>
      </c>
      <c r="E2009" s="24">
        <f t="shared" si="96"/>
        <v>1.5871719971890212</v>
      </c>
    </row>
    <row r="2010" spans="1:5" ht="15" customHeight="1" x14ac:dyDescent="0.2">
      <c r="A2010" s="3">
        <f>'Stocks Returns'!A2006</f>
        <v>45104</v>
      </c>
      <c r="B2010" s="5">
        <f>SUMPRODUCT('Stocks Returns'!B2006:E2006,$H$10:$K$10)</f>
        <v>1.0162780764462184E-2</v>
      </c>
      <c r="C2010" s="5">
        <f t="shared" si="94"/>
        <v>-1.0162780764462184E-2</v>
      </c>
      <c r="D2010" s="24">
        <f t="shared" si="95"/>
        <v>1.0068020314413808</v>
      </c>
      <c r="E2010" s="24">
        <f t="shared" si="96"/>
        <v>1.6012439675800554</v>
      </c>
    </row>
    <row r="2011" spans="1:5" ht="15" customHeight="1" x14ac:dyDescent="0.2">
      <c r="A2011" s="3">
        <f>'Stocks Returns'!A2007</f>
        <v>45105</v>
      </c>
      <c r="B2011" s="5">
        <f>SUMPRODUCT('Stocks Returns'!B2007:E2007,$H$10:$K$10)</f>
        <v>1.0300468343810386E-3</v>
      </c>
      <c r="C2011" s="5">
        <f t="shared" si="94"/>
        <v>-1.0300468343810386E-3</v>
      </c>
      <c r="D2011" s="24">
        <f t="shared" si="95"/>
        <v>1.0007196306439468</v>
      </c>
      <c r="E2011" s="24">
        <f t="shared" si="96"/>
        <v>1.5952534863022452</v>
      </c>
    </row>
    <row r="2012" spans="1:5" ht="15" customHeight="1" x14ac:dyDescent="0.2">
      <c r="A2012" s="3">
        <f>'Stocks Returns'!A2008</f>
        <v>45106</v>
      </c>
      <c r="B2012" s="5">
        <f>SUMPRODUCT('Stocks Returns'!B2008:E2008,$H$10:$K$10)</f>
        <v>2.594427556197744E-2</v>
      </c>
      <c r="C2012" s="5">
        <f t="shared" si="94"/>
        <v>-2.594427556197744E-2</v>
      </c>
      <c r="D2012" s="24">
        <f t="shared" si="95"/>
        <v>1.0173125069765259</v>
      </c>
      <c r="E2012" s="24">
        <f t="shared" si="96"/>
        <v>1.6112409992766512</v>
      </c>
    </row>
    <row r="2013" spans="1:5" ht="15" customHeight="1" x14ac:dyDescent="0.2">
      <c r="A2013" s="3">
        <f>'Stocks Returns'!A2009</f>
        <v>45107</v>
      </c>
      <c r="B2013" s="5">
        <f>SUMPRODUCT('Stocks Returns'!B2009:E2009,$H$10:$K$10)</f>
        <v>1.5626473766183653E-2</v>
      </c>
      <c r="C2013" s="5">
        <f t="shared" si="94"/>
        <v>-1.5626473766183653E-2</v>
      </c>
      <c r="D2013" s="24">
        <f t="shared" si="95"/>
        <v>1.0104408509805272</v>
      </c>
      <c r="E2013" s="24">
        <f t="shared" si="96"/>
        <v>1.6047561977981637</v>
      </c>
    </row>
    <row r="2014" spans="1:5" ht="15" customHeight="1" x14ac:dyDescent="0.2">
      <c r="A2014" s="3">
        <f>'Stocks Returns'!A2010</f>
        <v>45110</v>
      </c>
      <c r="B2014" s="5">
        <f>SUMPRODUCT('Stocks Returns'!B2010:E2010,$H$10:$K$10)</f>
        <v>3.3868712683551546E-3</v>
      </c>
      <c r="C2014" s="5">
        <f t="shared" si="94"/>
        <v>-3.3868712683551546E-3</v>
      </c>
      <c r="D2014" s="24">
        <f t="shared" si="95"/>
        <v>1.0022892757169735</v>
      </c>
      <c r="E2014" s="24">
        <f t="shared" si="96"/>
        <v>1.5968136700340405</v>
      </c>
    </row>
    <row r="2015" spans="1:5" ht="15" customHeight="1" x14ac:dyDescent="0.2">
      <c r="A2015" s="3">
        <f>'Stocks Returns'!A2011</f>
        <v>45111</v>
      </c>
      <c r="B2015" s="5">
        <f>SUMPRODUCT('Stocks Returns'!B2011:E2011,$H$10:$K$10)</f>
        <v>0</v>
      </c>
      <c r="C2015" s="5">
        <f t="shared" si="94"/>
        <v>0</v>
      </c>
      <c r="D2015" s="24">
        <f t="shared" si="95"/>
        <v>1.000033619452249</v>
      </c>
      <c r="E2015" s="24">
        <f t="shared" si="96"/>
        <v>1.5945685090834987</v>
      </c>
    </row>
    <row r="2016" spans="1:5" ht="15" customHeight="1" x14ac:dyDescent="0.2">
      <c r="A2016" s="3">
        <f>'Stocks Returns'!A2012</f>
        <v>45112</v>
      </c>
      <c r="B2016" s="5">
        <f>SUMPRODUCT('Stocks Returns'!B2012:E2012,$H$10:$K$10)</f>
        <v>2.1845338192346174E-3</v>
      </c>
      <c r="C2016" s="5">
        <f t="shared" si="94"/>
        <v>-2.1845338192346174E-3</v>
      </c>
      <c r="D2016" s="24">
        <f t="shared" si="95"/>
        <v>1.0014885189758591</v>
      </c>
      <c r="E2016" s="24">
        <f t="shared" si="96"/>
        <v>1.5960189750907168</v>
      </c>
    </row>
    <row r="2017" spans="1:5" ht="15" customHeight="1" x14ac:dyDescent="0.2">
      <c r="A2017" s="3">
        <f>'Stocks Returns'!A2013</f>
        <v>45113</v>
      </c>
      <c r="B2017" s="5">
        <f>SUMPRODUCT('Stocks Returns'!B2013:E2013,$H$10:$K$10)</f>
        <v>-4.3284758950107201E-3</v>
      </c>
      <c r="C2017" s="5">
        <f t="shared" si="94"/>
        <v>4.3284758950107201E-3</v>
      </c>
      <c r="D2017" s="24">
        <f t="shared" si="95"/>
        <v>0.9971508545061718</v>
      </c>
      <c r="E2017" s="24">
        <f t="shared" si="96"/>
        <v>1.591669541947941</v>
      </c>
    </row>
    <row r="2018" spans="1:5" ht="15" customHeight="1" x14ac:dyDescent="0.2">
      <c r="A2018" s="3">
        <f>'Stocks Returns'!A2014</f>
        <v>45114</v>
      </c>
      <c r="B2018" s="5">
        <f>SUMPRODUCT('Stocks Returns'!B2014:E2014,$H$10:$K$10)</f>
        <v>-9.257043918194827E-3</v>
      </c>
      <c r="C2018" s="5">
        <f t="shared" si="94"/>
        <v>9.257043918194827E-3</v>
      </c>
      <c r="D2018" s="24">
        <f t="shared" si="95"/>
        <v>0.99386842820273114</v>
      </c>
      <c r="E2018" s="24">
        <f t="shared" si="96"/>
        <v>1.5883284345128503</v>
      </c>
    </row>
    <row r="2019" spans="1:5" ht="15" customHeight="1" x14ac:dyDescent="0.2">
      <c r="A2019" s="3">
        <f>'Stocks Returns'!A2015</f>
        <v>45117</v>
      </c>
      <c r="B2019" s="5">
        <f>SUMPRODUCT('Stocks Returns'!B2015:E2015,$H$10:$K$10)</f>
        <v>9.6905008472195596E-3</v>
      </c>
      <c r="C2019" s="5">
        <f t="shared" si="94"/>
        <v>-9.6905008472195596E-3</v>
      </c>
      <c r="D2019" s="24">
        <f t="shared" si="95"/>
        <v>1.0064874930164971</v>
      </c>
      <c r="E2019" s="24">
        <f t="shared" si="96"/>
        <v>1.6009378449983207</v>
      </c>
    </row>
    <row r="2020" spans="1:5" ht="15" customHeight="1" x14ac:dyDescent="0.2">
      <c r="A2020" s="3">
        <f>'Stocks Returns'!A2016</f>
        <v>45118</v>
      </c>
      <c r="B2020" s="5">
        <f>SUMPRODUCT('Stocks Returns'!B2016:E2016,$H$10:$K$10)</f>
        <v>8.0061708868797311E-3</v>
      </c>
      <c r="C2020" s="5">
        <f t="shared" si="94"/>
        <v>-8.0061708868797311E-3</v>
      </c>
      <c r="D2020" s="24">
        <f t="shared" si="95"/>
        <v>1.0053657292629108</v>
      </c>
      <c r="E2020" s="24">
        <f t="shared" si="96"/>
        <v>1.5998428327346739</v>
      </c>
    </row>
    <row r="2021" spans="1:5" ht="15" customHeight="1" x14ac:dyDescent="0.2">
      <c r="A2021" s="3">
        <f>'Stocks Returns'!A2017</f>
        <v>45119</v>
      </c>
      <c r="B2021" s="5">
        <f>SUMPRODUCT('Stocks Returns'!B2017:E2017,$H$10:$K$10)</f>
        <v>9.4075822771123342E-3</v>
      </c>
      <c r="C2021" s="5">
        <f t="shared" si="94"/>
        <v>-9.4075822771123342E-3</v>
      </c>
      <c r="D2021" s="24">
        <f t="shared" si="95"/>
        <v>1.0062990692488056</v>
      </c>
      <c r="E2021" s="24">
        <f t="shared" si="96"/>
        <v>1.6007542707037345</v>
      </c>
    </row>
    <row r="2022" spans="1:5" ht="15" customHeight="1" x14ac:dyDescent="0.2">
      <c r="A2022" s="3">
        <f>'Stocks Returns'!A2018</f>
        <v>45120</v>
      </c>
      <c r="B2022" s="5">
        <f>SUMPRODUCT('Stocks Returns'!B2018:E2018,$H$10:$K$10)</f>
        <v>6.3099331106325676E-3</v>
      </c>
      <c r="C2022" s="5">
        <f t="shared" si="94"/>
        <v>-6.3099331106325676E-3</v>
      </c>
      <c r="D2022" s="24">
        <f t="shared" si="95"/>
        <v>1.0042360349039301</v>
      </c>
      <c r="E2022" s="24">
        <f t="shared" si="96"/>
        <v>1.59873493733163</v>
      </c>
    </row>
    <row r="2023" spans="1:5" ht="15" customHeight="1" x14ac:dyDescent="0.2">
      <c r="A2023" s="3">
        <f>'Stocks Returns'!A2019</f>
        <v>45121</v>
      </c>
      <c r="B2023" s="5">
        <f>SUMPRODUCT('Stocks Returns'!B2019:E2019,$H$10:$K$10)</f>
        <v>-4.2402343898823381E-3</v>
      </c>
      <c r="C2023" s="5">
        <f t="shared" si="94"/>
        <v>4.2402343898823381E-3</v>
      </c>
      <c r="D2023" s="24">
        <f t="shared" si="95"/>
        <v>0.99720962334858732</v>
      </c>
      <c r="E2023" s="24">
        <f t="shared" si="96"/>
        <v>1.5917289717797913</v>
      </c>
    </row>
    <row r="2024" spans="1:5" ht="15" customHeight="1" x14ac:dyDescent="0.2">
      <c r="A2024" s="3">
        <f>'Stocks Returns'!A2020</f>
        <v>45124</v>
      </c>
      <c r="B2024" s="5">
        <f>SUMPRODUCT('Stocks Returns'!B2020:E2020,$H$10:$K$10)</f>
        <v>6.5237613391755317E-3</v>
      </c>
      <c r="C2024" s="5">
        <f t="shared" si="94"/>
        <v>-6.5237613391755317E-3</v>
      </c>
      <c r="D2024" s="24">
        <f t="shared" si="95"/>
        <v>1.0043784445041397</v>
      </c>
      <c r="E2024" s="24">
        <f t="shared" si="96"/>
        <v>1.5988748827750072</v>
      </c>
    </row>
    <row r="2025" spans="1:5" ht="15" customHeight="1" x14ac:dyDescent="0.2">
      <c r="A2025" s="3">
        <f>'Stocks Returns'!A2021</f>
        <v>45125</v>
      </c>
      <c r="B2025" s="5">
        <f>SUMPRODUCT('Stocks Returns'!B2021:E2021,$H$10:$K$10)</f>
        <v>-9.856762199641645E-3</v>
      </c>
      <c r="C2025" s="5">
        <f t="shared" si="94"/>
        <v>9.856762199641645E-3</v>
      </c>
      <c r="D2025" s="24">
        <f t="shared" si="95"/>
        <v>0.99346901582728753</v>
      </c>
      <c r="E2025" s="24">
        <f t="shared" si="96"/>
        <v>1.5879189708638042</v>
      </c>
    </row>
    <row r="2026" spans="1:5" ht="15" customHeight="1" x14ac:dyDescent="0.2">
      <c r="A2026" s="3">
        <f>'Stocks Returns'!A2022</f>
        <v>45126</v>
      </c>
      <c r="B2026" s="5">
        <f>SUMPRODUCT('Stocks Returns'!B2022:E2022,$H$10:$K$10)</f>
        <v>1.1494311931745799E-4</v>
      </c>
      <c r="C2026" s="5">
        <f t="shared" si="94"/>
        <v>-1.1494311931745799E-4</v>
      </c>
      <c r="D2026" s="24">
        <f t="shared" si="95"/>
        <v>1.0001101715697143</v>
      </c>
      <c r="E2026" s="24">
        <f t="shared" si="96"/>
        <v>1.5946450391842173</v>
      </c>
    </row>
    <row r="2027" spans="1:5" ht="15" customHeight="1" x14ac:dyDescent="0.2">
      <c r="A2027" s="3">
        <f>'Stocks Returns'!A2023</f>
        <v>45127</v>
      </c>
      <c r="B2027" s="5">
        <f>SUMPRODUCT('Stocks Returns'!B2023:E2023,$H$10:$K$10)</f>
        <v>-1.1419518613614966E-2</v>
      </c>
      <c r="C2027" s="5">
        <f t="shared" si="94"/>
        <v>1.1419518613614966E-2</v>
      </c>
      <c r="D2027" s="24">
        <f t="shared" si="95"/>
        <v>0.99242822005558129</v>
      </c>
      <c r="E2027" s="24">
        <f t="shared" si="96"/>
        <v>1.5868490256453653</v>
      </c>
    </row>
    <row r="2028" spans="1:5" ht="15" customHeight="1" x14ac:dyDescent="0.2">
      <c r="A2028" s="3">
        <f>'Stocks Returns'!A2024</f>
        <v>45128</v>
      </c>
      <c r="B2028" s="5">
        <f>SUMPRODUCT('Stocks Returns'!B2024:E2024,$H$10:$K$10)</f>
        <v>8.2917256154793357E-4</v>
      </c>
      <c r="C2028" s="5">
        <f t="shared" si="94"/>
        <v>-8.2917256154793357E-4</v>
      </c>
      <c r="D2028" s="24">
        <f t="shared" si="95"/>
        <v>1.0005858483782397</v>
      </c>
      <c r="E2028" s="24">
        <f t="shared" si="96"/>
        <v>1.5951200535652834</v>
      </c>
    </row>
    <row r="2029" spans="1:5" ht="15" customHeight="1" x14ac:dyDescent="0.2">
      <c r="A2029" s="3">
        <f>'Stocks Returns'!A2025</f>
        <v>45131</v>
      </c>
      <c r="B2029" s="5">
        <f>SUMPRODUCT('Stocks Returns'!B2025:E2025,$H$10:$K$10)</f>
        <v>4.1933166907151273E-3</v>
      </c>
      <c r="C2029" s="5">
        <f t="shared" si="94"/>
        <v>-4.1933166907151273E-3</v>
      </c>
      <c r="D2029" s="24">
        <f t="shared" si="95"/>
        <v>1.0028263683682652</v>
      </c>
      <c r="E2029" s="24">
        <f t="shared" si="96"/>
        <v>1.5973452534134045</v>
      </c>
    </row>
    <row r="2030" spans="1:5" ht="15" customHeight="1" x14ac:dyDescent="0.2">
      <c r="A2030" s="3">
        <f>'Stocks Returns'!A2026</f>
        <v>45132</v>
      </c>
      <c r="B2030" s="5">
        <f>SUMPRODUCT('Stocks Returns'!B2026:E2026,$H$10:$K$10)</f>
        <v>-4.539849083007373E-3</v>
      </c>
      <c r="C2030" s="5">
        <f t="shared" si="94"/>
        <v>4.539849083007373E-3</v>
      </c>
      <c r="D2030" s="24">
        <f t="shared" si="95"/>
        <v>0.99701007996296598</v>
      </c>
      <c r="E2030" s="24">
        <f t="shared" si="96"/>
        <v>1.5915271282158487</v>
      </c>
    </row>
    <row r="2031" spans="1:5" ht="15" customHeight="1" x14ac:dyDescent="0.2">
      <c r="A2031" s="3">
        <f>'Stocks Returns'!A2027</f>
        <v>45133</v>
      </c>
      <c r="B2031" s="5">
        <f>SUMPRODUCT('Stocks Returns'!B2027:E2027,$H$10:$K$10)</f>
        <v>-9.3784060305506303E-3</v>
      </c>
      <c r="C2031" s="5">
        <f t="shared" si="94"/>
        <v>9.3784060305506303E-3</v>
      </c>
      <c r="D2031" s="24">
        <f t="shared" si="95"/>
        <v>0.99378760103590214</v>
      </c>
      <c r="E2031" s="24">
        <f t="shared" si="96"/>
        <v>1.5882456241732581</v>
      </c>
    </row>
    <row r="2032" spans="1:5" ht="15" customHeight="1" x14ac:dyDescent="0.2">
      <c r="A2032" s="3">
        <f>'Stocks Returns'!A2028</f>
        <v>45134</v>
      </c>
      <c r="B2032" s="5">
        <f>SUMPRODUCT('Stocks Returns'!B2028:E2028,$H$10:$K$10)</f>
        <v>-6.6847865977413771E-3</v>
      </c>
      <c r="C2032" s="5">
        <f t="shared" si="94"/>
        <v>6.6847865977413771E-3</v>
      </c>
      <c r="D2032" s="24">
        <f t="shared" si="95"/>
        <v>0.99558155157815309</v>
      </c>
      <c r="E2032" s="24">
        <f t="shared" si="96"/>
        <v>1.5900775129492049</v>
      </c>
    </row>
    <row r="2033" spans="1:5" ht="15" customHeight="1" x14ac:dyDescent="0.2">
      <c r="A2033" s="3">
        <f>'Stocks Returns'!A2029</f>
        <v>45135</v>
      </c>
      <c r="B2033" s="5">
        <f>SUMPRODUCT('Stocks Returns'!B2029:E2029,$H$10:$K$10)</f>
        <v>8.6894178082683095E-3</v>
      </c>
      <c r="C2033" s="5">
        <f t="shared" si="94"/>
        <v>-8.6894178082683095E-3</v>
      </c>
      <c r="D2033" s="24">
        <f t="shared" si="95"/>
        <v>1.0058207717125556</v>
      </c>
      <c r="E2033" s="24">
        <f t="shared" si="96"/>
        <v>1.6002876374145443</v>
      </c>
    </row>
    <row r="2034" spans="1:5" ht="15" customHeight="1" x14ac:dyDescent="0.2">
      <c r="A2034" s="3">
        <f>'Stocks Returns'!A2030</f>
        <v>45138</v>
      </c>
      <c r="B2034" s="5">
        <f>SUMPRODUCT('Stocks Returns'!B2030:E2030,$H$10:$K$10)</f>
        <v>8.4795572739187197E-3</v>
      </c>
      <c r="C2034" s="5">
        <f t="shared" si="94"/>
        <v>-8.4795572739187197E-3</v>
      </c>
      <c r="D2034" s="24">
        <f t="shared" si="95"/>
        <v>1.0056810045966789</v>
      </c>
      <c r="E2034" s="24">
        <f t="shared" si="96"/>
        <v>1.600151103972915</v>
      </c>
    </row>
    <row r="2035" spans="1:5" ht="15" customHeight="1" x14ac:dyDescent="0.2">
      <c r="A2035" s="3">
        <f>'Stocks Returns'!A2031</f>
        <v>45139</v>
      </c>
      <c r="B2035" s="5">
        <f>SUMPRODUCT('Stocks Returns'!B2031:E2031,$H$10:$K$10)</f>
        <v>6.6921313961554492E-3</v>
      </c>
      <c r="C2035" s="5">
        <f t="shared" si="94"/>
        <v>-6.6921313961554492E-3</v>
      </c>
      <c r="D2035" s="24">
        <f t="shared" si="95"/>
        <v>1.0044905789620884</v>
      </c>
      <c r="E2035" s="24">
        <f t="shared" si="96"/>
        <v>1.5989850193497674</v>
      </c>
    </row>
    <row r="2036" spans="1:5" ht="15" customHeight="1" x14ac:dyDescent="0.2">
      <c r="A2036" s="3">
        <f>'Stocks Returns'!A2032</f>
        <v>45140</v>
      </c>
      <c r="B2036" s="5">
        <f>SUMPRODUCT('Stocks Returns'!B2032:E2032,$H$10:$K$10)</f>
        <v>-1.2333922597290305E-2</v>
      </c>
      <c r="C2036" s="5">
        <f t="shared" si="94"/>
        <v>1.2333922597290305E-2</v>
      </c>
      <c r="D2036" s="24">
        <f t="shared" si="95"/>
        <v>0.99181922700245351</v>
      </c>
      <c r="E2036" s="24">
        <f t="shared" si="96"/>
        <v>1.5862209968810517</v>
      </c>
    </row>
    <row r="2037" spans="1:5" ht="15" customHeight="1" x14ac:dyDescent="0.2">
      <c r="A2037" s="3">
        <f>'Stocks Returns'!A2033</f>
        <v>45141</v>
      </c>
      <c r="B2037" s="5">
        <f>SUMPRODUCT('Stocks Returns'!B2033:E2033,$H$10:$K$10)</f>
        <v>3.3203245758555719E-3</v>
      </c>
      <c r="C2037" s="5">
        <f t="shared" si="94"/>
        <v>-3.3203245758555719E-3</v>
      </c>
      <c r="D2037" s="24">
        <f t="shared" si="95"/>
        <v>1.0022449556197688</v>
      </c>
      <c r="E2037" s="24">
        <f t="shared" si="96"/>
        <v>1.5967697527640525</v>
      </c>
    </row>
    <row r="2038" spans="1:5" ht="15" customHeight="1" x14ac:dyDescent="0.2">
      <c r="A2038" s="3">
        <f>'Stocks Returns'!A2034</f>
        <v>45142</v>
      </c>
      <c r="B2038" s="5">
        <f>SUMPRODUCT('Stocks Returns'!B2034:E2034,$H$10:$K$10)</f>
        <v>-7.9326976272624129E-3</v>
      </c>
      <c r="C2038" s="5">
        <f t="shared" si="94"/>
        <v>7.9326976272624129E-3</v>
      </c>
      <c r="D2038" s="24">
        <f t="shared" si="95"/>
        <v>0.99475044283249214</v>
      </c>
      <c r="E2038" s="24">
        <f t="shared" si="96"/>
        <v>1.5892304115900502</v>
      </c>
    </row>
    <row r="2039" spans="1:5" ht="15" customHeight="1" x14ac:dyDescent="0.2">
      <c r="A2039" s="3">
        <f>'Stocks Returns'!A2035</f>
        <v>45145</v>
      </c>
      <c r="B2039" s="5">
        <f>SUMPRODUCT('Stocks Returns'!B2035:E2035,$H$10:$K$10)</f>
        <v>1.1273990640134268E-2</v>
      </c>
      <c r="C2039" s="5">
        <f t="shared" si="94"/>
        <v>-1.1273990640134268E-2</v>
      </c>
      <c r="D2039" s="24">
        <f t="shared" si="95"/>
        <v>1.0075420972185782</v>
      </c>
      <c r="E2039" s="24">
        <f t="shared" si="96"/>
        <v>1.6019626493109884</v>
      </c>
    </row>
    <row r="2040" spans="1:5" ht="15" customHeight="1" x14ac:dyDescent="0.2">
      <c r="A2040" s="3">
        <f>'Stocks Returns'!A2036</f>
        <v>45146</v>
      </c>
      <c r="B2040" s="5">
        <f>SUMPRODUCT('Stocks Returns'!B2036:E2036,$H$10:$K$10)</f>
        <v>-8.4289092584669146E-3</v>
      </c>
      <c r="C2040" s="5">
        <f t="shared" si="94"/>
        <v>8.4289092584669146E-3</v>
      </c>
      <c r="D2040" s="24">
        <f t="shared" si="95"/>
        <v>0.99441996588610992</v>
      </c>
      <c r="E2040" s="24">
        <f t="shared" si="96"/>
        <v>1.588892815464007</v>
      </c>
    </row>
    <row r="2041" spans="1:5" ht="15" customHeight="1" x14ac:dyDescent="0.2">
      <c r="A2041" s="3">
        <f>'Stocks Returns'!A2037</f>
        <v>45147</v>
      </c>
      <c r="B2041" s="5">
        <f>SUMPRODUCT('Stocks Returns'!B2037:E2037,$H$10:$K$10)</f>
        <v>9.8921681170857168E-4</v>
      </c>
      <c r="C2041" s="5">
        <f t="shared" si="94"/>
        <v>-9.8921681170857168E-4</v>
      </c>
      <c r="D2041" s="24">
        <f t="shared" si="95"/>
        <v>1.0006924378488469</v>
      </c>
      <c r="E2041" s="24">
        <f t="shared" si="96"/>
        <v>1.5952263703575669</v>
      </c>
    </row>
    <row r="2042" spans="1:5" ht="15" customHeight="1" x14ac:dyDescent="0.2">
      <c r="A2042" s="3">
        <f>'Stocks Returns'!A2038</f>
        <v>45148</v>
      </c>
      <c r="B2042" s="5">
        <f>SUMPRODUCT('Stocks Returns'!B2038:E2038,$H$10:$K$10)</f>
        <v>2.9611458510683526E-4</v>
      </c>
      <c r="C2042" s="5">
        <f t="shared" si="94"/>
        <v>-2.9611458510683526E-4</v>
      </c>
      <c r="D2042" s="24">
        <f t="shared" si="95"/>
        <v>1.0002308317659301</v>
      </c>
      <c r="E2042" s="24">
        <f t="shared" si="96"/>
        <v>1.5947656170747568</v>
      </c>
    </row>
    <row r="2043" spans="1:5" ht="15" customHeight="1" x14ac:dyDescent="0.2">
      <c r="A2043" s="3">
        <f>'Stocks Returns'!A2039</f>
        <v>45149</v>
      </c>
      <c r="B2043" s="5">
        <f>SUMPRODUCT('Stocks Returns'!B2039:E2039,$H$10:$K$10)</f>
        <v>-2.830057775828761E-3</v>
      </c>
      <c r="C2043" s="5">
        <f t="shared" si="94"/>
        <v>2.830057775828761E-3</v>
      </c>
      <c r="D2043" s="24">
        <f t="shared" si="95"/>
        <v>0.99814880097354697</v>
      </c>
      <c r="E2043" s="24">
        <f t="shared" si="96"/>
        <v>1.5926768474433795</v>
      </c>
    </row>
    <row r="2044" spans="1:5" ht="15" customHeight="1" x14ac:dyDescent="0.2">
      <c r="A2044" s="3">
        <f>'Stocks Returns'!A2040</f>
        <v>45152</v>
      </c>
      <c r="B2044" s="5">
        <f>SUMPRODUCT('Stocks Returns'!B2040:E2040,$H$10:$K$10)</f>
        <v>1.2383296804502199E-2</v>
      </c>
      <c r="C2044" s="5">
        <f t="shared" si="94"/>
        <v>-1.2383296804502199E-2</v>
      </c>
      <c r="D2044" s="24">
        <f t="shared" si="95"/>
        <v>1.0082808951240474</v>
      </c>
      <c r="E2044" s="24">
        <f t="shared" si="96"/>
        <v>1.602677881533868</v>
      </c>
    </row>
    <row r="2045" spans="1:5" ht="15" customHeight="1" x14ac:dyDescent="0.2">
      <c r="A2045" s="3">
        <f>'Stocks Returns'!A2041</f>
        <v>45153</v>
      </c>
      <c r="B2045" s="5">
        <f>SUMPRODUCT('Stocks Returns'!B2041:E2041,$H$10:$K$10)</f>
        <v>-1.4356038678087522E-2</v>
      </c>
      <c r="C2045" s="5">
        <f t="shared" si="94"/>
        <v>1.4356038678087522E-2</v>
      </c>
      <c r="D2045" s="24">
        <f t="shared" si="95"/>
        <v>0.99047249769264256</v>
      </c>
      <c r="E2045" s="24">
        <f t="shared" si="96"/>
        <v>1.5848269925644147</v>
      </c>
    </row>
    <row r="2046" spans="1:5" ht="15" customHeight="1" x14ac:dyDescent="0.2">
      <c r="A2046" s="3">
        <f>'Stocks Returns'!A2042</f>
        <v>45154</v>
      </c>
      <c r="B2046" s="5">
        <f>SUMPRODUCT('Stocks Returns'!B2042:E2042,$H$10:$K$10)</f>
        <v>-3.7538827156137571E-3</v>
      </c>
      <c r="C2046" s="5">
        <f t="shared" si="94"/>
        <v>3.7538827156137571E-3</v>
      </c>
      <c r="D2046" s="24">
        <f t="shared" si="95"/>
        <v>0.99753353356365015</v>
      </c>
      <c r="E2046" s="24">
        <f t="shared" si="96"/>
        <v>1.5920562785327625</v>
      </c>
    </row>
    <row r="2047" spans="1:5" ht="15" customHeight="1" x14ac:dyDescent="0.2">
      <c r="A2047" s="3">
        <f>'Stocks Returns'!A2043</f>
        <v>45155</v>
      </c>
      <c r="B2047" s="5">
        <f>SUMPRODUCT('Stocks Returns'!B2043:E2043,$H$10:$K$10)</f>
        <v>-8.0723790248623771E-3</v>
      </c>
      <c r="C2047" s="5">
        <f t="shared" si="94"/>
        <v>8.0723790248623771E-3</v>
      </c>
      <c r="D2047" s="24">
        <f t="shared" si="95"/>
        <v>0.99465741502169058</v>
      </c>
      <c r="E2047" s="24">
        <f t="shared" si="96"/>
        <v>1.5891354234654909</v>
      </c>
    </row>
    <row r="2048" spans="1:5" ht="15" customHeight="1" x14ac:dyDescent="0.2">
      <c r="A2048" s="3">
        <f>'Stocks Returns'!A2044</f>
        <v>45156</v>
      </c>
      <c r="B2048" s="5">
        <f>SUMPRODUCT('Stocks Returns'!B2044:E2044,$H$10:$K$10)</f>
        <v>3.4413772054411344E-3</v>
      </c>
      <c r="C2048" s="5">
        <f t="shared" si="94"/>
        <v>-3.4413772054411344E-3</v>
      </c>
      <c r="D2048" s="24">
        <f t="shared" si="95"/>
        <v>1.0023255766710728</v>
      </c>
      <c r="E2048" s="24">
        <f t="shared" si="96"/>
        <v>1.5968496351672017</v>
      </c>
    </row>
    <row r="2049" spans="1:5" ht="15" customHeight="1" x14ac:dyDescent="0.2">
      <c r="A2049" s="3">
        <f>'Stocks Returns'!A2045</f>
        <v>45159</v>
      </c>
      <c r="B2049" s="5">
        <f>SUMPRODUCT('Stocks Returns'!B2045:E2045,$H$10:$K$10)</f>
        <v>6.5256543403725839E-3</v>
      </c>
      <c r="C2049" s="5">
        <f t="shared" si="94"/>
        <v>-6.5256543403725839E-3</v>
      </c>
      <c r="D2049" s="24">
        <f t="shared" si="95"/>
        <v>1.0043797052429371</v>
      </c>
      <c r="E2049" s="24">
        <f t="shared" si="96"/>
        <v>1.5988761213334477</v>
      </c>
    </row>
    <row r="2050" spans="1:5" ht="15" customHeight="1" x14ac:dyDescent="0.2">
      <c r="A2050" s="3">
        <f>'Stocks Returns'!A2046</f>
        <v>45160</v>
      </c>
      <c r="B2050" s="5">
        <f>SUMPRODUCT('Stocks Returns'!B2046:E2046,$H$10:$K$10)</f>
        <v>3.5681552265239579E-3</v>
      </c>
      <c r="C2050" s="5">
        <f t="shared" si="94"/>
        <v>-3.5681552265239579E-3</v>
      </c>
      <c r="D2050" s="24">
        <f t="shared" si="95"/>
        <v>1.0024100108331138</v>
      </c>
      <c r="E2050" s="24">
        <f t="shared" si="96"/>
        <v>1.5969332677429644</v>
      </c>
    </row>
    <row r="2051" spans="1:5" ht="15" customHeight="1" x14ac:dyDescent="0.2">
      <c r="A2051" s="3">
        <f>'Stocks Returns'!A2047</f>
        <v>45161</v>
      </c>
      <c r="B2051" s="5">
        <f>SUMPRODUCT('Stocks Returns'!B2047:E2047,$H$10:$K$10)</f>
        <v>6.8408755275276342E-3</v>
      </c>
      <c r="C2051" s="5">
        <f t="shared" si="94"/>
        <v>-6.8408755275276342E-3</v>
      </c>
      <c r="D2051" s="24">
        <f t="shared" si="95"/>
        <v>1.0045896425535823</v>
      </c>
      <c r="E2051" s="24">
        <f t="shared" si="96"/>
        <v>1.5990822757192391</v>
      </c>
    </row>
    <row r="2052" spans="1:5" ht="15" customHeight="1" x14ac:dyDescent="0.2">
      <c r="A2052" s="3">
        <f>'Stocks Returns'!A2048</f>
        <v>45162</v>
      </c>
      <c r="B2052" s="5">
        <f>SUMPRODUCT('Stocks Returns'!B2048:E2048,$H$10:$K$10)</f>
        <v>-1.471638618119075E-2</v>
      </c>
      <c r="C2052" s="5">
        <f t="shared" si="94"/>
        <v>1.471638618119075E-2</v>
      </c>
      <c r="D2052" s="24">
        <f t="shared" si="95"/>
        <v>0.99023250625557591</v>
      </c>
      <c r="E2052" s="24">
        <f t="shared" si="96"/>
        <v>1.5845778288385799</v>
      </c>
    </row>
    <row r="2053" spans="1:5" ht="15" customHeight="1" x14ac:dyDescent="0.2">
      <c r="A2053" s="3">
        <f>'Stocks Returns'!A2049</f>
        <v>45163</v>
      </c>
      <c r="B2053" s="5">
        <f>SUMPRODUCT('Stocks Returns'!B2049:E2049,$H$10:$K$10)</f>
        <v>1.3950653383367711E-2</v>
      </c>
      <c r="C2053" s="5">
        <f t="shared" si="94"/>
        <v>-1.3950653383367711E-2</v>
      </c>
      <c r="D2053" s="24">
        <f t="shared" si="95"/>
        <v>1.0093247546055717</v>
      </c>
      <c r="E2053" s="24">
        <f t="shared" si="96"/>
        <v>1.6036846602881778</v>
      </c>
    </row>
    <row r="2054" spans="1:5" ht="15" customHeight="1" x14ac:dyDescent="0.2">
      <c r="A2054" s="3">
        <f>'Stocks Returns'!A2050</f>
        <v>45166</v>
      </c>
      <c r="B2054" s="5">
        <f>SUMPRODUCT('Stocks Returns'!B2050:E2050,$H$10:$K$10)</f>
        <v>6.023226811758528E-3</v>
      </c>
      <c r="C2054" s="5">
        <f t="shared" ref="C2054:C2117" si="97">-B2054</f>
        <v>-6.023226811758528E-3</v>
      </c>
      <c r="D2054" s="24">
        <f t="shared" ref="D2054:D2117" si="98">1+$H$13+$H$19*(B2054-$H$13)</f>
        <v>1.0040450885088801</v>
      </c>
      <c r="E2054" s="24">
        <f t="shared" ref="E2054:E2117" si="99">$H$22*D2054-$H$23*D2054^2-LN(1+$H$24*EXP(1-D2054^3))</f>
        <v>1.5985471665569611</v>
      </c>
    </row>
    <row r="2055" spans="1:5" ht="15" customHeight="1" x14ac:dyDescent="0.2">
      <c r="A2055" s="3">
        <f>'Stocks Returns'!A2051</f>
        <v>45167</v>
      </c>
      <c r="B2055" s="5">
        <f>SUMPRODUCT('Stocks Returns'!B2051:E2051,$H$10:$K$10)</f>
        <v>8.1015821532272013E-3</v>
      </c>
      <c r="C2055" s="5">
        <f t="shared" si="97"/>
        <v>-8.1015821532272013E-3</v>
      </c>
      <c r="D2055" s="24">
        <f t="shared" si="98"/>
        <v>1.0054292731662982</v>
      </c>
      <c r="E2055" s="24">
        <f t="shared" si="99"/>
        <v>1.5999049973036201</v>
      </c>
    </row>
    <row r="2056" spans="1:5" ht="15" customHeight="1" x14ac:dyDescent="0.2">
      <c r="A2056" s="3">
        <f>'Stocks Returns'!A2052</f>
        <v>45168</v>
      </c>
      <c r="B2056" s="5">
        <f>SUMPRODUCT('Stocks Returns'!B2052:E2052,$H$10:$K$10)</f>
        <v>3.1892006525758632E-3</v>
      </c>
      <c r="C2056" s="5">
        <f t="shared" si="97"/>
        <v>-3.1892006525758632E-3</v>
      </c>
      <c r="D2056" s="24">
        <f t="shared" si="98"/>
        <v>1.0021576270868644</v>
      </c>
      <c r="E2056" s="24">
        <f t="shared" si="99"/>
        <v>1.596683194867752</v>
      </c>
    </row>
    <row r="2057" spans="1:5" ht="15" customHeight="1" x14ac:dyDescent="0.2">
      <c r="A2057" s="3">
        <f>'Stocks Returns'!A2053</f>
        <v>45169</v>
      </c>
      <c r="B2057" s="5">
        <f>SUMPRODUCT('Stocks Returns'!B2053:E2053,$H$10:$K$10)</f>
        <v>-2.1813125341596414E-3</v>
      </c>
      <c r="C2057" s="5">
        <f t="shared" si="97"/>
        <v>2.1813125341596414E-3</v>
      </c>
      <c r="D2057" s="24">
        <f t="shared" si="98"/>
        <v>0.99858086530449863</v>
      </c>
      <c r="E2057" s="24">
        <f t="shared" si="99"/>
        <v>1.5931117331188105</v>
      </c>
    </row>
    <row r="2058" spans="1:5" ht="15" customHeight="1" x14ac:dyDescent="0.2">
      <c r="A2058" s="3">
        <f>'Stocks Returns'!A2054</f>
        <v>45170</v>
      </c>
      <c r="B2058" s="5">
        <f>SUMPRODUCT('Stocks Returns'!B2054:E2054,$H$10:$K$10)</f>
        <v>9.3217920943611948E-3</v>
      </c>
      <c r="C2058" s="5">
        <f t="shared" si="97"/>
        <v>-9.3217920943611948E-3</v>
      </c>
      <c r="D2058" s="24">
        <f t="shared" si="98"/>
        <v>1.0062419329870935</v>
      </c>
      <c r="E2058" s="24">
        <f t="shared" si="99"/>
        <v>1.6006985765431094</v>
      </c>
    </row>
    <row r="2059" spans="1:5" ht="15" customHeight="1" x14ac:dyDescent="0.2">
      <c r="A2059" s="3">
        <f>'Stocks Returns'!A2055</f>
        <v>45173</v>
      </c>
      <c r="B2059" s="5">
        <f>SUMPRODUCT('Stocks Returns'!B2055:E2055,$H$10:$K$10)</f>
        <v>0</v>
      </c>
      <c r="C2059" s="5">
        <f t="shared" si="97"/>
        <v>0</v>
      </c>
      <c r="D2059" s="24">
        <f t="shared" si="98"/>
        <v>1.000033619452249</v>
      </c>
      <c r="E2059" s="24">
        <f t="shared" si="99"/>
        <v>1.5945685090834987</v>
      </c>
    </row>
    <row r="2060" spans="1:5" ht="15" customHeight="1" x14ac:dyDescent="0.2">
      <c r="A2060" s="3">
        <f>'Stocks Returns'!A2056</f>
        <v>45174</v>
      </c>
      <c r="B2060" s="5">
        <f>SUMPRODUCT('Stocks Returns'!B2056:E2056,$H$10:$K$10)</f>
        <v>-1.0867254109535993E-2</v>
      </c>
      <c r="C2060" s="5">
        <f t="shared" si="97"/>
        <v>1.0867254109535993E-2</v>
      </c>
      <c r="D2060" s="24">
        <f t="shared" si="98"/>
        <v>0.99279602821529789</v>
      </c>
      <c r="E2060" s="24">
        <f t="shared" si="99"/>
        <v>1.5872276230267222</v>
      </c>
    </row>
    <row r="2061" spans="1:5" ht="15" customHeight="1" x14ac:dyDescent="0.2">
      <c r="A2061" s="3">
        <f>'Stocks Returns'!A2057</f>
        <v>45175</v>
      </c>
      <c r="B2061" s="5">
        <f>SUMPRODUCT('Stocks Returns'!B2057:E2057,$H$10:$K$10)</f>
        <v>2.1149109378503037E-3</v>
      </c>
      <c r="C2061" s="5">
        <f t="shared" si="97"/>
        <v>-2.1149109378503037E-3</v>
      </c>
      <c r="D2061" s="24">
        <f t="shared" si="98"/>
        <v>1.0014421501368571</v>
      </c>
      <c r="E2061" s="24">
        <f t="shared" si="99"/>
        <v>1.595972878433692</v>
      </c>
    </row>
    <row r="2062" spans="1:5" ht="15" customHeight="1" x14ac:dyDescent="0.2">
      <c r="A2062" s="3">
        <f>'Stocks Returns'!A2058</f>
        <v>45176</v>
      </c>
      <c r="B2062" s="5">
        <f>SUMPRODUCT('Stocks Returns'!B2058:E2058,$H$10:$K$10)</f>
        <v>3.323461419203191E-4</v>
      </c>
      <c r="C2062" s="5">
        <f t="shared" si="97"/>
        <v>-3.323461419203191E-4</v>
      </c>
      <c r="D2062" s="24">
        <f t="shared" si="98"/>
        <v>1.0002549619827679</v>
      </c>
      <c r="E2062" s="24">
        <f t="shared" si="99"/>
        <v>1.5947897238412776</v>
      </c>
    </row>
    <row r="2063" spans="1:5" ht="15" customHeight="1" x14ac:dyDescent="0.2">
      <c r="A2063" s="3">
        <f>'Stocks Returns'!A2059</f>
        <v>45177</v>
      </c>
      <c r="B2063" s="5">
        <f>SUMPRODUCT('Stocks Returns'!B2059:E2059,$H$10:$K$10)</f>
        <v>4.1225846698471087E-6</v>
      </c>
      <c r="C2063" s="5">
        <f t="shared" si="97"/>
        <v>-4.1225846698471087E-6</v>
      </c>
      <c r="D2063" s="24">
        <f t="shared" si="98"/>
        <v>1.000036365093639</v>
      </c>
      <c r="E2063" s="24">
        <f t="shared" si="99"/>
        <v>1.5945712543405706</v>
      </c>
    </row>
    <row r="2064" spans="1:5" ht="15" customHeight="1" x14ac:dyDescent="0.2">
      <c r="A2064" s="3">
        <f>'Stocks Returns'!A2060</f>
        <v>45180</v>
      </c>
      <c r="B2064" s="5">
        <f>SUMPRODUCT('Stocks Returns'!B2060:E2060,$H$10:$K$10)</f>
        <v>8.7201353648890553E-4</v>
      </c>
      <c r="C2064" s="5">
        <f t="shared" si="97"/>
        <v>-8.7201353648890553E-4</v>
      </c>
      <c r="D2064" s="24">
        <f t="shared" si="98"/>
        <v>1.0006143804675505</v>
      </c>
      <c r="E2064" s="24">
        <f t="shared" si="99"/>
        <v>1.5951485171234008</v>
      </c>
    </row>
    <row r="2065" spans="1:5" ht="15" customHeight="1" x14ac:dyDescent="0.2">
      <c r="A2065" s="3">
        <f>'Stocks Returns'!A2061</f>
        <v>45181</v>
      </c>
      <c r="B2065" s="5">
        <f>SUMPRODUCT('Stocks Returns'!B2061:E2061,$H$10:$K$10)</f>
        <v>-1.4957254843269731E-3</v>
      </c>
      <c r="C2065" s="5">
        <f t="shared" si="97"/>
        <v>1.4957254843269731E-3</v>
      </c>
      <c r="D2065" s="24">
        <f t="shared" si="98"/>
        <v>0.99903746627968715</v>
      </c>
      <c r="E2065" s="24">
        <f t="shared" si="99"/>
        <v>1.5935705064178514</v>
      </c>
    </row>
    <row r="2066" spans="1:5" ht="15" customHeight="1" x14ac:dyDescent="0.2">
      <c r="A2066" s="3">
        <f>'Stocks Returns'!A2062</f>
        <v>45182</v>
      </c>
      <c r="B2066" s="5">
        <f>SUMPRODUCT('Stocks Returns'!B2062:E2062,$H$10:$K$10)</f>
        <v>2.3614527126018855E-3</v>
      </c>
      <c r="C2066" s="5">
        <f t="shared" si="97"/>
        <v>-2.3614527126018855E-3</v>
      </c>
      <c r="D2066" s="24">
        <f t="shared" si="98"/>
        <v>1.0016063469588417</v>
      </c>
      <c r="E2066" s="24">
        <f t="shared" si="99"/>
        <v>1.5961360726202296</v>
      </c>
    </row>
    <row r="2067" spans="1:5" ht="15" customHeight="1" x14ac:dyDescent="0.2">
      <c r="A2067" s="3">
        <f>'Stocks Returns'!A2063</f>
        <v>45183</v>
      </c>
      <c r="B2067" s="5">
        <f>SUMPRODUCT('Stocks Returns'!B2063:E2063,$H$10:$K$10)</f>
        <v>-1.9992314611992738E-2</v>
      </c>
      <c r="C2067" s="5">
        <f t="shared" si="97"/>
        <v>1.9992314611992738E-2</v>
      </c>
      <c r="D2067" s="24">
        <f t="shared" si="98"/>
        <v>0.98671873792066178</v>
      </c>
      <c r="E2067" s="24">
        <f t="shared" si="99"/>
        <v>1.5809039560356342</v>
      </c>
    </row>
    <row r="2068" spans="1:5" ht="15" customHeight="1" x14ac:dyDescent="0.2">
      <c r="A2068" s="3">
        <f>'Stocks Returns'!A2064</f>
        <v>45184</v>
      </c>
      <c r="B2068" s="5">
        <f>SUMPRODUCT('Stocks Returns'!B2064:E2064,$H$10:$K$10)</f>
        <v>-5.4354901556530081E-3</v>
      </c>
      <c r="C2068" s="5">
        <f t="shared" si="97"/>
        <v>5.4354901556530081E-3</v>
      </c>
      <c r="D2068" s="24">
        <f t="shared" si="98"/>
        <v>0.99641358300858396</v>
      </c>
      <c r="E2068" s="24">
        <f t="shared" si="99"/>
        <v>1.5909228115634859</v>
      </c>
    </row>
    <row r="2069" spans="1:5" ht="15" customHeight="1" x14ac:dyDescent="0.2">
      <c r="A2069" s="3">
        <f>'Stocks Returns'!A2065</f>
        <v>45187</v>
      </c>
      <c r="B2069" s="5">
        <f>SUMPRODUCT('Stocks Returns'!B2065:E2065,$H$10:$K$10)</f>
        <v>1.3496489132386344E-2</v>
      </c>
      <c r="C2069" s="5">
        <f t="shared" si="97"/>
        <v>-1.3496489132386344E-2</v>
      </c>
      <c r="D2069" s="24">
        <f t="shared" si="98"/>
        <v>1.0090222812144183</v>
      </c>
      <c r="E2069" s="24">
        <f t="shared" si="99"/>
        <v>1.6033933880771596</v>
      </c>
    </row>
    <row r="2070" spans="1:5" ht="15" customHeight="1" x14ac:dyDescent="0.2">
      <c r="A2070" s="3">
        <f>'Stocks Returns'!A2066</f>
        <v>45188</v>
      </c>
      <c r="B2070" s="5">
        <f>SUMPRODUCT('Stocks Returns'!B2066:E2066,$H$10:$K$10)</f>
        <v>-4.1960602187772469E-3</v>
      </c>
      <c r="C2070" s="5">
        <f t="shared" si="97"/>
        <v>4.1960602187772469E-3</v>
      </c>
      <c r="D2070" s="24">
        <f t="shared" si="98"/>
        <v>0.99723904334654323</v>
      </c>
      <c r="E2070" s="24">
        <f t="shared" si="99"/>
        <v>1.5917587175125836</v>
      </c>
    </row>
    <row r="2071" spans="1:5" ht="15" customHeight="1" x14ac:dyDescent="0.2">
      <c r="A2071" s="3">
        <f>'Stocks Returns'!A2067</f>
        <v>45189</v>
      </c>
      <c r="B2071" s="5">
        <f>SUMPRODUCT('Stocks Returns'!B2067:E2067,$H$10:$K$10)</f>
        <v>-7.8412336867221041E-3</v>
      </c>
      <c r="C2071" s="5">
        <f t="shared" si="97"/>
        <v>7.8412336867221041E-3</v>
      </c>
      <c r="D2071" s="24">
        <f t="shared" si="98"/>
        <v>0.99481135781689201</v>
      </c>
      <c r="E2071" s="24">
        <f t="shared" si="99"/>
        <v>1.5892925916375744</v>
      </c>
    </row>
    <row r="2072" spans="1:5" ht="15" customHeight="1" x14ac:dyDescent="0.2">
      <c r="A2072" s="3">
        <f>'Stocks Returns'!A2068</f>
        <v>45190</v>
      </c>
      <c r="B2072" s="5">
        <f>SUMPRODUCT('Stocks Returns'!B2068:E2068,$H$10:$K$10)</f>
        <v>-1.9958206853667015E-2</v>
      </c>
      <c r="C2072" s="5">
        <f t="shared" si="97"/>
        <v>1.9958206853667015E-2</v>
      </c>
      <c r="D2072" s="24">
        <f t="shared" si="98"/>
        <v>0.98674145368770672</v>
      </c>
      <c r="E2072" s="24">
        <f t="shared" si="99"/>
        <v>1.5809278616401508</v>
      </c>
    </row>
    <row r="2073" spans="1:5" ht="15" customHeight="1" x14ac:dyDescent="0.2">
      <c r="A2073" s="3">
        <f>'Stocks Returns'!A2069</f>
        <v>45191</v>
      </c>
      <c r="B2073" s="5">
        <f>SUMPRODUCT('Stocks Returns'!B2069:E2069,$H$10:$K$10)</f>
        <v>-3.9426611614493531E-3</v>
      </c>
      <c r="C2073" s="5">
        <f t="shared" si="97"/>
        <v>3.9426611614493531E-3</v>
      </c>
      <c r="D2073" s="24">
        <f t="shared" si="98"/>
        <v>0.99740780711872368</v>
      </c>
      <c r="E2073" s="24">
        <f t="shared" si="99"/>
        <v>1.5919292832879088</v>
      </c>
    </row>
    <row r="2074" spans="1:5" ht="15" customHeight="1" x14ac:dyDescent="0.2">
      <c r="A2074" s="3">
        <f>'Stocks Returns'!A2070</f>
        <v>45194</v>
      </c>
      <c r="B2074" s="5">
        <f>SUMPRODUCT('Stocks Returns'!B2070:E2070,$H$10:$K$10)</f>
        <v>-5.7802898836096031E-3</v>
      </c>
      <c r="C2074" s="5">
        <f t="shared" si="97"/>
        <v>5.7802898836096031E-3</v>
      </c>
      <c r="D2074" s="24">
        <f t="shared" si="98"/>
        <v>0.99618394638976493</v>
      </c>
      <c r="E2074" s="24">
        <f t="shared" si="99"/>
        <v>1.5906897877556341</v>
      </c>
    </row>
    <row r="2075" spans="1:5" ht="15" customHeight="1" x14ac:dyDescent="0.2">
      <c r="A2075" s="3">
        <f>'Stocks Returns'!A2071</f>
        <v>45195</v>
      </c>
      <c r="B2075" s="5">
        <f>SUMPRODUCT('Stocks Returns'!B2071:E2071,$H$10:$K$10)</f>
        <v>-1.6147524119281123E-2</v>
      </c>
      <c r="C2075" s="5">
        <f t="shared" si="97"/>
        <v>1.6147524119281123E-2</v>
      </c>
      <c r="D2075" s="24">
        <f t="shared" si="98"/>
        <v>0.9892793683888077</v>
      </c>
      <c r="E2075" s="24">
        <f t="shared" si="99"/>
        <v>1.5835860335513494</v>
      </c>
    </row>
    <row r="2076" spans="1:5" ht="15" customHeight="1" x14ac:dyDescent="0.2">
      <c r="A2076" s="3">
        <f>'Stocks Returns'!A2072</f>
        <v>45196</v>
      </c>
      <c r="B2076" s="5">
        <f>SUMPRODUCT('Stocks Returns'!B2072:E2072,$H$10:$K$10)</f>
        <v>1.9815258844278305E-4</v>
      </c>
      <c r="C2076" s="5">
        <f t="shared" si="97"/>
        <v>-1.9815258844278305E-4</v>
      </c>
      <c r="D2076" s="24">
        <f t="shared" si="98"/>
        <v>1.0001655890761518</v>
      </c>
      <c r="E2076" s="24">
        <f t="shared" si="99"/>
        <v>1.5947004261224493</v>
      </c>
    </row>
    <row r="2077" spans="1:5" ht="15" customHeight="1" x14ac:dyDescent="0.2">
      <c r="A2077" s="3">
        <f>'Stocks Returns'!A2073</f>
        <v>45197</v>
      </c>
      <c r="B2077" s="5">
        <f>SUMPRODUCT('Stocks Returns'!B2073:E2073,$H$10:$K$10)</f>
        <v>1.1766051715399736E-2</v>
      </c>
      <c r="C2077" s="5">
        <f t="shared" si="97"/>
        <v>-1.1766051715399736E-2</v>
      </c>
      <c r="D2077" s="24">
        <f t="shared" si="98"/>
        <v>1.0078698098947052</v>
      </c>
      <c r="E2077" s="24">
        <f t="shared" si="99"/>
        <v>1.602280182538389</v>
      </c>
    </row>
    <row r="2078" spans="1:5" ht="15" customHeight="1" x14ac:dyDescent="0.2">
      <c r="A2078" s="3">
        <f>'Stocks Returns'!A2074</f>
        <v>45198</v>
      </c>
      <c r="B2078" s="5">
        <f>SUMPRODUCT('Stocks Returns'!B2074:E2074,$H$10:$K$10)</f>
        <v>-7.1226714798732372E-3</v>
      </c>
      <c r="C2078" s="5">
        <f t="shared" si="97"/>
        <v>7.1226714798732372E-3</v>
      </c>
      <c r="D2078" s="24">
        <f t="shared" si="98"/>
        <v>0.9952899202466533</v>
      </c>
      <c r="E2078" s="24">
        <f t="shared" si="99"/>
        <v>1.5897805815508099</v>
      </c>
    </row>
    <row r="2079" spans="1:5" ht="15" customHeight="1" x14ac:dyDescent="0.2">
      <c r="A2079" s="3">
        <f>'Stocks Returns'!A2075</f>
        <v>45201</v>
      </c>
      <c r="B2079" s="5">
        <f>SUMPRODUCT('Stocks Returns'!B2075:E2075,$H$10:$K$10)</f>
        <v>5.2994633430655689E-3</v>
      </c>
      <c r="C2079" s="5">
        <f t="shared" si="97"/>
        <v>-5.2994633430655689E-3</v>
      </c>
      <c r="D2079" s="24">
        <f t="shared" si="98"/>
        <v>1.0035630620387306</v>
      </c>
      <c r="E2079" s="24">
        <f t="shared" si="99"/>
        <v>1.5980725027293268</v>
      </c>
    </row>
    <row r="2080" spans="1:5" ht="15" customHeight="1" x14ac:dyDescent="0.2">
      <c r="A2080" s="3">
        <f>'Stocks Returns'!A2076</f>
        <v>45202</v>
      </c>
      <c r="B2080" s="5">
        <f>SUMPRODUCT('Stocks Returns'!B2076:E2076,$H$10:$K$10)</f>
        <v>-1.1937061344612318E-2</v>
      </c>
      <c r="C2080" s="5">
        <f t="shared" si="97"/>
        <v>1.1937061344612318E-2</v>
      </c>
      <c r="D2080" s="24">
        <f t="shared" si="98"/>
        <v>0.99208353659673709</v>
      </c>
      <c r="E2080" s="24">
        <f t="shared" si="99"/>
        <v>1.5864937475265812</v>
      </c>
    </row>
    <row r="2081" spans="1:5" ht="15" customHeight="1" x14ac:dyDescent="0.2">
      <c r="A2081" s="3">
        <f>'Stocks Returns'!A2077</f>
        <v>45203</v>
      </c>
      <c r="B2081" s="5">
        <f>SUMPRODUCT('Stocks Returns'!B2077:E2077,$H$10:$K$10)</f>
        <v>1.0890001124229628E-2</v>
      </c>
      <c r="C2081" s="5">
        <f t="shared" si="97"/>
        <v>-1.0890001124229628E-2</v>
      </c>
      <c r="D2081" s="24">
        <f t="shared" si="98"/>
        <v>1.0072863602009858</v>
      </c>
      <c r="E2081" s="24">
        <f t="shared" si="99"/>
        <v>1.6017145530704262</v>
      </c>
    </row>
    <row r="2082" spans="1:5" ht="15" customHeight="1" x14ac:dyDescent="0.2">
      <c r="A2082" s="3">
        <f>'Stocks Returns'!A2078</f>
        <v>45204</v>
      </c>
      <c r="B2082" s="5">
        <f>SUMPRODUCT('Stocks Returns'!B2078:E2078,$H$10:$K$10)</f>
        <v>7.8080374395857362E-3</v>
      </c>
      <c r="C2082" s="5">
        <f t="shared" si="97"/>
        <v>-7.8080374395857362E-3</v>
      </c>
      <c r="D2082" s="24">
        <f t="shared" si="98"/>
        <v>1.0052337723870131</v>
      </c>
      <c r="E2082" s="24">
        <f t="shared" si="99"/>
        <v>1.5997136880710703</v>
      </c>
    </row>
    <row r="2083" spans="1:5" ht="15" customHeight="1" x14ac:dyDescent="0.2">
      <c r="A2083" s="3">
        <f>'Stocks Returns'!A2079</f>
        <v>45205</v>
      </c>
      <c r="B2083" s="5">
        <f>SUMPRODUCT('Stocks Returns'!B2079:E2079,$H$10:$K$10)</f>
        <v>9.4842985957377338E-3</v>
      </c>
      <c r="C2083" s="5">
        <f t="shared" si="97"/>
        <v>-9.4842985957377338E-3</v>
      </c>
      <c r="D2083" s="24">
        <f t="shared" si="98"/>
        <v>1.0063501623170101</v>
      </c>
      <c r="E2083" s="24">
        <f t="shared" si="99"/>
        <v>1.6008040629997848</v>
      </c>
    </row>
    <row r="2084" spans="1:5" ht="15" customHeight="1" x14ac:dyDescent="0.2">
      <c r="A2084" s="3">
        <f>'Stocks Returns'!A2080</f>
        <v>45208</v>
      </c>
      <c r="B2084" s="5">
        <f>SUMPRODUCT('Stocks Returns'!B2080:E2080,$H$10:$K$10)</f>
        <v>-2.4011847909355651E-3</v>
      </c>
      <c r="C2084" s="5">
        <f t="shared" si="97"/>
        <v>2.4011847909355651E-3</v>
      </c>
      <c r="D2084" s="24">
        <f t="shared" si="98"/>
        <v>0.99843443038148583</v>
      </c>
      <c r="E2084" s="24">
        <f t="shared" si="99"/>
        <v>1.592964425370643</v>
      </c>
    </row>
    <row r="2085" spans="1:5" ht="15" customHeight="1" x14ac:dyDescent="0.2">
      <c r="A2085" s="3">
        <f>'Stocks Returns'!A2081</f>
        <v>45209</v>
      </c>
      <c r="B2085" s="5">
        <f>SUMPRODUCT('Stocks Returns'!B2081:E2081,$H$10:$K$10)</f>
        <v>1.0221846748776351E-2</v>
      </c>
      <c r="C2085" s="5">
        <f t="shared" si="97"/>
        <v>-1.0221846748776351E-2</v>
      </c>
      <c r="D2085" s="24">
        <f t="shared" si="98"/>
        <v>1.006841369386934</v>
      </c>
      <c r="E2085" s="24">
        <f t="shared" si="99"/>
        <v>1.601282224776206</v>
      </c>
    </row>
    <row r="2086" spans="1:5" ht="15" customHeight="1" x14ac:dyDescent="0.2">
      <c r="A2086" s="3">
        <f>'Stocks Returns'!A2082</f>
        <v>45210</v>
      </c>
      <c r="B2086" s="5">
        <f>SUMPRODUCT('Stocks Returns'!B2082:E2082,$H$10:$K$10)</f>
        <v>-2.6627985612902891E-3</v>
      </c>
      <c r="C2086" s="5">
        <f t="shared" si="97"/>
        <v>2.6627985612902891E-3</v>
      </c>
      <c r="D2086" s="24">
        <f t="shared" si="98"/>
        <v>0.99826019561042956</v>
      </c>
      <c r="E2086" s="24">
        <f t="shared" si="99"/>
        <v>1.5927890406814602</v>
      </c>
    </row>
    <row r="2087" spans="1:5" ht="15" customHeight="1" x14ac:dyDescent="0.2">
      <c r="A2087" s="3">
        <f>'Stocks Returns'!A2083</f>
        <v>45211</v>
      </c>
      <c r="B2087" s="5">
        <f>SUMPRODUCT('Stocks Returns'!B2083:E2083,$H$10:$K$10)</f>
        <v>2.9141189625274131E-3</v>
      </c>
      <c r="C2087" s="5">
        <f t="shared" si="97"/>
        <v>-2.9141189625274131E-3</v>
      </c>
      <c r="D2087" s="24">
        <f t="shared" si="98"/>
        <v>1.0019744226812921</v>
      </c>
      <c r="E2087" s="24">
        <f t="shared" si="99"/>
        <v>1.5965015076143485</v>
      </c>
    </row>
    <row r="2088" spans="1:5" ht="15" customHeight="1" x14ac:dyDescent="0.2">
      <c r="A2088" s="3">
        <f>'Stocks Returns'!A2084</f>
        <v>45212</v>
      </c>
      <c r="B2088" s="5">
        <f>SUMPRODUCT('Stocks Returns'!B2084:E2084,$H$10:$K$10)</f>
        <v>-1.6368433789444147E-3</v>
      </c>
      <c r="C2088" s="5">
        <f t="shared" si="97"/>
        <v>1.6368433789444147E-3</v>
      </c>
      <c r="D2088" s="24">
        <f t="shared" si="98"/>
        <v>0.99894348176187187</v>
      </c>
      <c r="E2088" s="24">
        <f t="shared" si="99"/>
        <v>1.5934761427640358</v>
      </c>
    </row>
    <row r="2089" spans="1:5" ht="15" customHeight="1" x14ac:dyDescent="0.2">
      <c r="A2089" s="3">
        <f>'Stocks Returns'!A2085</f>
        <v>45215</v>
      </c>
      <c r="B2089" s="5">
        <f>SUMPRODUCT('Stocks Returns'!B2085:E2085,$H$10:$K$10)</f>
        <v>1.1282011126523689E-2</v>
      </c>
      <c r="C2089" s="5">
        <f t="shared" si="97"/>
        <v>-1.1282011126523689E-2</v>
      </c>
      <c r="D2089" s="24">
        <f t="shared" si="98"/>
        <v>1.0075474388625136</v>
      </c>
      <c r="E2089" s="24">
        <f t="shared" si="99"/>
        <v>1.6019678285291055</v>
      </c>
    </row>
    <row r="2090" spans="1:5" ht="15" customHeight="1" x14ac:dyDescent="0.2">
      <c r="A2090" s="3">
        <f>'Stocks Returns'!A2086</f>
        <v>45216</v>
      </c>
      <c r="B2090" s="5">
        <f>SUMPRODUCT('Stocks Returns'!B2086:E2086,$H$10:$K$10)</f>
        <v>4.03143052862363E-3</v>
      </c>
      <c r="C2090" s="5">
        <f t="shared" si="97"/>
        <v>-4.03143052862363E-3</v>
      </c>
      <c r="D2090" s="24">
        <f t="shared" si="98"/>
        <v>1.0027185521843123</v>
      </c>
      <c r="E2090" s="24">
        <f t="shared" si="99"/>
        <v>1.5972386362129356</v>
      </c>
    </row>
    <row r="2091" spans="1:5" ht="15" customHeight="1" x14ac:dyDescent="0.2">
      <c r="A2091" s="3">
        <f>'Stocks Returns'!A2087</f>
        <v>45217</v>
      </c>
      <c r="B2091" s="5">
        <f>SUMPRODUCT('Stocks Returns'!B2087:E2087,$H$10:$K$10)</f>
        <v>-1.4971265406281914E-2</v>
      </c>
      <c r="C2091" s="5">
        <f t="shared" si="97"/>
        <v>1.4971265406281914E-2</v>
      </c>
      <c r="D2091" s="24">
        <f t="shared" si="98"/>
        <v>0.9900627566916651</v>
      </c>
      <c r="E2091" s="24">
        <f t="shared" si="99"/>
        <v>1.5844014551632637</v>
      </c>
    </row>
    <row r="2092" spans="1:5" ht="15" customHeight="1" x14ac:dyDescent="0.2">
      <c r="A2092" s="3">
        <f>'Stocks Returns'!A2088</f>
        <v>45218</v>
      </c>
      <c r="B2092" s="5">
        <f>SUMPRODUCT('Stocks Returns'!B2088:E2088,$H$10:$K$10)</f>
        <v>-1.5409119205937457E-2</v>
      </c>
      <c r="C2092" s="5">
        <f t="shared" si="97"/>
        <v>1.5409119205937457E-2</v>
      </c>
      <c r="D2092" s="24">
        <f t="shared" si="98"/>
        <v>0.98977114606109451</v>
      </c>
      <c r="E2092" s="24">
        <f t="shared" si="99"/>
        <v>1.5840982013145846</v>
      </c>
    </row>
    <row r="2093" spans="1:5" ht="15" customHeight="1" x14ac:dyDescent="0.2">
      <c r="A2093" s="3">
        <f>'Stocks Returns'!A2089</f>
        <v>45219</v>
      </c>
      <c r="B2093" s="5">
        <f>SUMPRODUCT('Stocks Returns'!B2089:E2089,$H$10:$K$10)</f>
        <v>-4.0136964277896828E-3</v>
      </c>
      <c r="C2093" s="5">
        <f t="shared" si="97"/>
        <v>4.0136964277896828E-3</v>
      </c>
      <c r="D2093" s="24">
        <f t="shared" si="98"/>
        <v>0.99736049763134094</v>
      </c>
      <c r="E2093" s="24">
        <f t="shared" si="99"/>
        <v>1.5918814800763841</v>
      </c>
    </row>
    <row r="2094" spans="1:5" ht="15" customHeight="1" x14ac:dyDescent="0.2">
      <c r="A2094" s="3">
        <f>'Stocks Returns'!A2090</f>
        <v>45222</v>
      </c>
      <c r="B2094" s="5">
        <f>SUMPRODUCT('Stocks Returns'!B2090:E2090,$H$10:$K$10)</f>
        <v>-8.5676555053872758E-3</v>
      </c>
      <c r="C2094" s="5">
        <f t="shared" si="97"/>
        <v>8.5676555053872758E-3</v>
      </c>
      <c r="D2094" s="24">
        <f t="shared" si="98"/>
        <v>0.99432756088566099</v>
      </c>
      <c r="E2094" s="24">
        <f t="shared" si="99"/>
        <v>1.5887983425663024</v>
      </c>
    </row>
    <row r="2095" spans="1:5" ht="15" customHeight="1" x14ac:dyDescent="0.2">
      <c r="A2095" s="3">
        <f>'Stocks Returns'!A2091</f>
        <v>45223</v>
      </c>
      <c r="B2095" s="5">
        <f>SUMPRODUCT('Stocks Returns'!B2091:E2091,$H$10:$K$10)</f>
        <v>1.4586046086440626E-2</v>
      </c>
      <c r="C2095" s="5">
        <f t="shared" si="97"/>
        <v>-1.4586046086440626E-2</v>
      </c>
      <c r="D2095" s="24">
        <f t="shared" si="98"/>
        <v>1.0097479261458184</v>
      </c>
      <c r="E2095" s="24">
        <f t="shared" si="99"/>
        <v>1.6040915352490139</v>
      </c>
    </row>
    <row r="2096" spans="1:5" ht="15" customHeight="1" x14ac:dyDescent="0.2">
      <c r="A2096" s="3">
        <f>'Stocks Returns'!A2092</f>
        <v>45224</v>
      </c>
      <c r="B2096" s="5">
        <f>SUMPRODUCT('Stocks Returns'!B2092:E2092,$H$10:$K$10)</f>
        <v>2.3631749439600308E-4</v>
      </c>
      <c r="C2096" s="5">
        <f t="shared" si="97"/>
        <v>-2.3631749439600308E-4</v>
      </c>
      <c r="D2096" s="24">
        <f t="shared" si="98"/>
        <v>1.0001910069035167</v>
      </c>
      <c r="E2096" s="24">
        <f t="shared" si="99"/>
        <v>1.594725825818786</v>
      </c>
    </row>
    <row r="2097" spans="1:5" ht="15" customHeight="1" x14ac:dyDescent="0.2">
      <c r="A2097" s="3">
        <f>'Stocks Returns'!A2093</f>
        <v>45225</v>
      </c>
      <c r="B2097" s="5">
        <f>SUMPRODUCT('Stocks Returns'!B2093:E2093,$H$10:$K$10)</f>
        <v>-1.7964880954238226E-2</v>
      </c>
      <c r="C2097" s="5">
        <f t="shared" si="97"/>
        <v>1.7964880954238226E-2</v>
      </c>
      <c r="D2097" s="24">
        <f t="shared" si="98"/>
        <v>0.98806900873672621</v>
      </c>
      <c r="E2097" s="24">
        <f t="shared" si="99"/>
        <v>1.5823214592212735</v>
      </c>
    </row>
    <row r="2098" spans="1:5" ht="15" customHeight="1" x14ac:dyDescent="0.2">
      <c r="A2098" s="3">
        <f>'Stocks Returns'!A2094</f>
        <v>45226</v>
      </c>
      <c r="B2098" s="5">
        <f>SUMPRODUCT('Stocks Returns'!B2094:E2094,$H$10:$K$10)</f>
        <v>-8.4550943071243813E-3</v>
      </c>
      <c r="C2098" s="5">
        <f t="shared" si="97"/>
        <v>8.4550943071243813E-3</v>
      </c>
      <c r="D2098" s="24">
        <f t="shared" si="98"/>
        <v>0.9944025266437041</v>
      </c>
      <c r="E2098" s="24">
        <f t="shared" si="99"/>
        <v>1.5888749885406859</v>
      </c>
    </row>
    <row r="2099" spans="1:5" ht="15" customHeight="1" x14ac:dyDescent="0.2">
      <c r="A2099" s="3">
        <f>'Stocks Returns'!A2095</f>
        <v>45229</v>
      </c>
      <c r="B2099" s="5">
        <f>SUMPRODUCT('Stocks Returns'!B2095:E2095,$H$10:$K$10)</f>
        <v>1.1595780651300371E-2</v>
      </c>
      <c r="C2099" s="5">
        <f t="shared" si="97"/>
        <v>-1.1595780651300371E-2</v>
      </c>
      <c r="D2099" s="24">
        <f t="shared" si="98"/>
        <v>1.007756409366015</v>
      </c>
      <c r="E2099" s="24">
        <f t="shared" si="99"/>
        <v>1.6021703538303598</v>
      </c>
    </row>
    <row r="2100" spans="1:5" ht="15" customHeight="1" x14ac:dyDescent="0.2">
      <c r="A2100" s="3">
        <f>'Stocks Returns'!A2096</f>
        <v>45230</v>
      </c>
      <c r="B2100" s="5">
        <f>SUMPRODUCT('Stocks Returns'!B2096:E2096,$H$10:$K$10)</f>
        <v>8.6988649568450396E-3</v>
      </c>
      <c r="C2100" s="5">
        <f t="shared" si="97"/>
        <v>-8.6988649568450396E-3</v>
      </c>
      <c r="D2100" s="24">
        <f t="shared" si="98"/>
        <v>1.0058270635135076</v>
      </c>
      <c r="E2100" s="24">
        <f t="shared" si="99"/>
        <v>1.6002937817881331</v>
      </c>
    </row>
    <row r="2101" spans="1:5" ht="15" customHeight="1" x14ac:dyDescent="0.2">
      <c r="A2101" s="3">
        <f>'Stocks Returns'!A2097</f>
        <v>45231</v>
      </c>
      <c r="B2101" s="5">
        <f>SUMPRODUCT('Stocks Returns'!B2097:E2097,$H$10:$K$10)</f>
        <v>1.2429904104424905E-2</v>
      </c>
      <c r="C2101" s="5">
        <f t="shared" si="97"/>
        <v>-1.2429904104424905E-2</v>
      </c>
      <c r="D2101" s="24">
        <f t="shared" si="98"/>
        <v>1.0083119355857959</v>
      </c>
      <c r="E2101" s="24">
        <f t="shared" si="99"/>
        <v>1.6027078833227391</v>
      </c>
    </row>
    <row r="2102" spans="1:5" ht="15" customHeight="1" x14ac:dyDescent="0.2">
      <c r="A2102" s="3">
        <f>'Stocks Returns'!A2098</f>
        <v>45232</v>
      </c>
      <c r="B2102" s="5">
        <f>SUMPRODUCT('Stocks Returns'!B2098:E2098,$H$10:$K$10)</f>
        <v>2.1707121766051315E-2</v>
      </c>
      <c r="C2102" s="5">
        <f t="shared" si="97"/>
        <v>-2.1707121766051315E-2</v>
      </c>
      <c r="D2102" s="24">
        <f t="shared" si="98"/>
        <v>1.0144905625484391</v>
      </c>
      <c r="E2102" s="24">
        <f t="shared" si="99"/>
        <v>1.6086014272799549</v>
      </c>
    </row>
    <row r="2103" spans="1:5" ht="15" customHeight="1" x14ac:dyDescent="0.2">
      <c r="A2103" s="3">
        <f>'Stocks Returns'!A2099</f>
        <v>45233</v>
      </c>
      <c r="B2103" s="5">
        <f>SUMPRODUCT('Stocks Returns'!B2099:E2099,$H$10:$K$10)</f>
        <v>6.2345420768630472E-3</v>
      </c>
      <c r="C2103" s="5">
        <f t="shared" si="97"/>
        <v>-6.2345420768630472E-3</v>
      </c>
      <c r="D2103" s="24">
        <f t="shared" si="98"/>
        <v>1.0041858244754396</v>
      </c>
      <c r="E2103" s="24">
        <f t="shared" si="99"/>
        <v>1.5986855762009653</v>
      </c>
    </row>
    <row r="2104" spans="1:5" ht="15" customHeight="1" x14ac:dyDescent="0.2">
      <c r="A2104" s="3">
        <f>'Stocks Returns'!A2100</f>
        <v>45236</v>
      </c>
      <c r="B2104" s="5">
        <f>SUMPRODUCT('Stocks Returns'!B2100:E2100,$H$10:$K$10)</f>
        <v>-2.6138717004648656E-3</v>
      </c>
      <c r="C2104" s="5">
        <f t="shared" si="97"/>
        <v>2.6138717004648656E-3</v>
      </c>
      <c r="D2104" s="24">
        <f t="shared" si="98"/>
        <v>0.99829278089973927</v>
      </c>
      <c r="E2104" s="24">
        <f t="shared" si="99"/>
        <v>1.5928218502283766</v>
      </c>
    </row>
    <row r="2105" spans="1:5" ht="15" customHeight="1" x14ac:dyDescent="0.2">
      <c r="A2105" s="3">
        <f>'Stocks Returns'!A2101</f>
        <v>45237</v>
      </c>
      <c r="B2105" s="5">
        <f>SUMPRODUCT('Stocks Returns'!B2101:E2101,$H$10:$K$10)</f>
        <v>4.903472601263688E-3</v>
      </c>
      <c r="C2105" s="5">
        <f t="shared" si="97"/>
        <v>-4.903472601263688E-3</v>
      </c>
      <c r="D2105" s="24">
        <f t="shared" si="98"/>
        <v>1.0032993322046906</v>
      </c>
      <c r="E2105" s="24">
        <f t="shared" si="99"/>
        <v>1.5978124049747979</v>
      </c>
    </row>
    <row r="2106" spans="1:5" ht="15" customHeight="1" x14ac:dyDescent="0.2">
      <c r="A2106" s="3">
        <f>'Stocks Returns'!A2102</f>
        <v>45238</v>
      </c>
      <c r="B2106" s="5">
        <f>SUMPRODUCT('Stocks Returns'!B2102:E2102,$H$10:$K$10)</f>
        <v>-2.9722315519130822E-3</v>
      </c>
      <c r="C2106" s="5">
        <f t="shared" si="97"/>
        <v>2.9722315519130822E-3</v>
      </c>
      <c r="D2106" s="24">
        <f t="shared" si="98"/>
        <v>0.99805411323867477</v>
      </c>
      <c r="E2106" s="24">
        <f t="shared" si="99"/>
        <v>1.5925814419979907</v>
      </c>
    </row>
    <row r="2107" spans="1:5" ht="15" customHeight="1" x14ac:dyDescent="0.2">
      <c r="A2107" s="3">
        <f>'Stocks Returns'!A2103</f>
        <v>45239</v>
      </c>
      <c r="B2107" s="5">
        <f>SUMPRODUCT('Stocks Returns'!B2103:E2103,$H$10:$K$10)</f>
        <v>-1.0954963131585914E-2</v>
      </c>
      <c r="C2107" s="5">
        <f t="shared" si="97"/>
        <v>1.0954963131585914E-2</v>
      </c>
      <c r="D2107" s="24">
        <f t="shared" si="98"/>
        <v>0.99273761400661265</v>
      </c>
      <c r="E2107" s="24">
        <f t="shared" si="99"/>
        <v>1.5871675309231157</v>
      </c>
    </row>
    <row r="2108" spans="1:5" ht="15" customHeight="1" x14ac:dyDescent="0.2">
      <c r="A2108" s="3">
        <f>'Stocks Returns'!A2104</f>
        <v>45240</v>
      </c>
      <c r="B2108" s="5">
        <f>SUMPRODUCT('Stocks Returns'!B2104:E2104,$H$10:$K$10)</f>
        <v>1.9790038714356827E-2</v>
      </c>
      <c r="C2108" s="5">
        <f t="shared" si="97"/>
        <v>-1.9790038714356827E-2</v>
      </c>
      <c r="D2108" s="24">
        <f t="shared" si="98"/>
        <v>1.0132137852360106</v>
      </c>
      <c r="E2108" s="24">
        <f t="shared" si="99"/>
        <v>1.6073963805209477</v>
      </c>
    </row>
    <row r="2109" spans="1:5" ht="15" customHeight="1" x14ac:dyDescent="0.2">
      <c r="A2109" s="3">
        <f>'Stocks Returns'!A2105</f>
        <v>45243</v>
      </c>
      <c r="B2109" s="5">
        <f>SUMPRODUCT('Stocks Returns'!B2105:E2105,$H$10:$K$10)</f>
        <v>-3.6288568418025701E-3</v>
      </c>
      <c r="C2109" s="5">
        <f t="shared" si="97"/>
        <v>3.6288568418025701E-3</v>
      </c>
      <c r="D2109" s="24">
        <f t="shared" si="98"/>
        <v>0.99761680079560844</v>
      </c>
      <c r="E2109" s="24">
        <f t="shared" si="99"/>
        <v>1.592140351444612</v>
      </c>
    </row>
    <row r="2110" spans="1:5" ht="15" customHeight="1" x14ac:dyDescent="0.2">
      <c r="A2110" s="3">
        <f>'Stocks Returns'!A2106</f>
        <v>45244</v>
      </c>
      <c r="B2110" s="5">
        <f>SUMPRODUCT('Stocks Returns'!B2106:E2106,$H$10:$K$10)</f>
        <v>1.5956101558565382E-2</v>
      </c>
      <c r="C2110" s="5">
        <f t="shared" si="97"/>
        <v>-1.5956101558565382E-2</v>
      </c>
      <c r="D2110" s="24">
        <f t="shared" si="98"/>
        <v>1.0106603830902534</v>
      </c>
      <c r="E2110" s="24">
        <f t="shared" si="99"/>
        <v>1.6049663669479262</v>
      </c>
    </row>
    <row r="2111" spans="1:5" ht="15" customHeight="1" x14ac:dyDescent="0.2">
      <c r="A2111" s="3">
        <f>'Stocks Returns'!A2107</f>
        <v>45245</v>
      </c>
      <c r="B2111" s="5">
        <f>SUMPRODUCT('Stocks Returns'!B2107:E2107,$H$10:$K$10)</f>
        <v>6.068921421916236E-3</v>
      </c>
      <c r="C2111" s="5">
        <f t="shared" si="97"/>
        <v>-6.068921421916236E-3</v>
      </c>
      <c r="D2111" s="24">
        <f t="shared" si="98"/>
        <v>1.0040755211192451</v>
      </c>
      <c r="E2111" s="24">
        <f t="shared" si="99"/>
        <v>1.5985771028944256</v>
      </c>
    </row>
    <row r="2112" spans="1:5" ht="15" customHeight="1" x14ac:dyDescent="0.2">
      <c r="A2112" s="3">
        <f>'Stocks Returns'!A2108</f>
        <v>45246</v>
      </c>
      <c r="B2112" s="5">
        <f>SUMPRODUCT('Stocks Returns'!B2108:E2108,$H$10:$K$10)</f>
        <v>1.0798031879737885E-3</v>
      </c>
      <c r="C2112" s="5">
        <f t="shared" si="97"/>
        <v>-1.0798031879737885E-3</v>
      </c>
      <c r="D2112" s="24">
        <f t="shared" si="98"/>
        <v>1.0007527683754394</v>
      </c>
      <c r="E2112" s="24">
        <f t="shared" si="99"/>
        <v>1.5952865263779357</v>
      </c>
    </row>
    <row r="2113" spans="1:5" ht="15" customHeight="1" x14ac:dyDescent="0.2">
      <c r="A2113" s="3">
        <f>'Stocks Returns'!A2109</f>
        <v>45247</v>
      </c>
      <c r="B2113" s="5">
        <f>SUMPRODUCT('Stocks Returns'!B2109:E2109,$H$10:$K$10)</f>
        <v>5.6272898651267295E-3</v>
      </c>
      <c r="C2113" s="5">
        <f t="shared" si="97"/>
        <v>-5.6272898651267295E-3</v>
      </c>
      <c r="D2113" s="24">
        <f t="shared" si="98"/>
        <v>1.0037813945024232</v>
      </c>
      <c r="E2113" s="24">
        <f t="shared" si="99"/>
        <v>1.5982876163281345</v>
      </c>
    </row>
    <row r="2114" spans="1:5" ht="15" customHeight="1" x14ac:dyDescent="0.2">
      <c r="A2114" s="3">
        <f>'Stocks Returns'!A2110</f>
        <v>45250</v>
      </c>
      <c r="B2114" s="5">
        <f>SUMPRODUCT('Stocks Returns'!B2110:E2110,$H$10:$K$10)</f>
        <v>3.2604194085739057E-3</v>
      </c>
      <c r="C2114" s="5">
        <f t="shared" si="97"/>
        <v>-3.2604194085739057E-3</v>
      </c>
      <c r="D2114" s="24">
        <f t="shared" si="98"/>
        <v>1.0022050587783591</v>
      </c>
      <c r="E2114" s="24">
        <f t="shared" si="99"/>
        <v>1.5967302117964894</v>
      </c>
    </row>
    <row r="2115" spans="1:5" ht="15" customHeight="1" x14ac:dyDescent="0.2">
      <c r="A2115" s="3">
        <f>'Stocks Returns'!A2111</f>
        <v>45251</v>
      </c>
      <c r="B2115" s="5">
        <f>SUMPRODUCT('Stocks Returns'!B2111:E2111,$H$10:$K$10)</f>
        <v>4.504557772210295E-3</v>
      </c>
      <c r="C2115" s="5">
        <f t="shared" si="97"/>
        <v>-4.504557772210295E-3</v>
      </c>
      <c r="D2115" s="24">
        <f t="shared" si="98"/>
        <v>1.003033654928541</v>
      </c>
      <c r="E2115" s="24">
        <f t="shared" si="99"/>
        <v>1.5975501034357806</v>
      </c>
    </row>
    <row r="2116" spans="1:5" ht="15" customHeight="1" x14ac:dyDescent="0.2">
      <c r="A2116" s="3">
        <f>'Stocks Returns'!A2112</f>
        <v>45252</v>
      </c>
      <c r="B2116" s="5">
        <f>SUMPRODUCT('Stocks Returns'!B2112:E2112,$H$10:$K$10)</f>
        <v>5.0633762476714637E-3</v>
      </c>
      <c r="C2116" s="5">
        <f t="shared" si="97"/>
        <v>-5.0633762476714637E-3</v>
      </c>
      <c r="D2116" s="24">
        <f t="shared" si="98"/>
        <v>1.0034058280331981</v>
      </c>
      <c r="E2116" s="24">
        <f t="shared" si="99"/>
        <v>1.5979174678651544</v>
      </c>
    </row>
    <row r="2117" spans="1:5" ht="15" customHeight="1" x14ac:dyDescent="0.2">
      <c r="A2117" s="3">
        <f>'Stocks Returns'!A2113</f>
        <v>45253</v>
      </c>
      <c r="B2117" s="5">
        <f>SUMPRODUCT('Stocks Returns'!B2113:E2113,$H$10:$K$10)</f>
        <v>0</v>
      </c>
      <c r="C2117" s="5">
        <f t="shared" si="97"/>
        <v>0</v>
      </c>
      <c r="D2117" s="24">
        <f t="shared" si="98"/>
        <v>1.000033619452249</v>
      </c>
      <c r="E2117" s="24">
        <f t="shared" si="99"/>
        <v>1.5945685090834987</v>
      </c>
    </row>
    <row r="2118" spans="1:5" ht="15" customHeight="1" x14ac:dyDescent="0.2">
      <c r="A2118" s="3">
        <f>'Stocks Returns'!A2114</f>
        <v>45254</v>
      </c>
      <c r="B2118" s="5">
        <f>SUMPRODUCT('Stocks Returns'!B2114:E2114,$H$10:$K$10)</f>
        <v>3.246838873169987E-3</v>
      </c>
      <c r="C2118" s="5">
        <f t="shared" ref="C2118:C2181" si="100">-B2118</f>
        <v>-3.246838873169987E-3</v>
      </c>
      <c r="D2118" s="24">
        <f t="shared" ref="D2118:D2181" si="101">1+$H$13+$H$19*(B2118-$H$13)</f>
        <v>1.0021960141417801</v>
      </c>
      <c r="E2118" s="24">
        <f t="shared" ref="E2118:E2181" si="102">$H$22*D2118-$H$23*D2118^2-LN(1+$H$24*EXP(1-D2118^3))</f>
        <v>1.5967212469474694</v>
      </c>
    </row>
    <row r="2119" spans="1:5" ht="15" customHeight="1" x14ac:dyDescent="0.2">
      <c r="A2119" s="3">
        <f>'Stocks Returns'!A2115</f>
        <v>45257</v>
      </c>
      <c r="B2119" s="5">
        <f>SUMPRODUCT('Stocks Returns'!B2115:E2115,$H$10:$K$10)</f>
        <v>-2.8819779298268383E-3</v>
      </c>
      <c r="C2119" s="5">
        <f t="shared" si="100"/>
        <v>2.8819779298268383E-3</v>
      </c>
      <c r="D2119" s="24">
        <f t="shared" si="101"/>
        <v>0.99811422215098422</v>
      </c>
      <c r="E2119" s="24">
        <f t="shared" si="102"/>
        <v>1.5926420106628241</v>
      </c>
    </row>
    <row r="2120" spans="1:5" ht="15" customHeight="1" x14ac:dyDescent="0.2">
      <c r="A2120" s="3">
        <f>'Stocks Returns'!A2116</f>
        <v>45258</v>
      </c>
      <c r="B2120" s="5">
        <f>SUMPRODUCT('Stocks Returns'!B2116:E2116,$H$10:$K$10)</f>
        <v>-4.0149141688113586E-3</v>
      </c>
      <c r="C2120" s="5">
        <f t="shared" si="100"/>
        <v>4.0149141688113586E-3</v>
      </c>
      <c r="D2120" s="24">
        <f t="shared" si="101"/>
        <v>0.99735968661582053</v>
      </c>
      <c r="E2120" s="24">
        <f t="shared" si="102"/>
        <v>1.591880660519422</v>
      </c>
    </row>
    <row r="2121" spans="1:5" ht="15" customHeight="1" x14ac:dyDescent="0.2">
      <c r="A2121" s="3">
        <f>'Stocks Returns'!A2117</f>
        <v>45259</v>
      </c>
      <c r="B2121" s="5">
        <f>SUMPRODUCT('Stocks Returns'!B2117:E2117,$H$10:$K$10)</f>
        <v>6.2761917780493129E-3</v>
      </c>
      <c r="C2121" s="5">
        <f t="shared" si="100"/>
        <v>-6.2761917780493129E-3</v>
      </c>
      <c r="D2121" s="24">
        <f t="shared" si="101"/>
        <v>1.0042135631764297</v>
      </c>
      <c r="E2121" s="24">
        <f t="shared" si="102"/>
        <v>1.5987128469654228</v>
      </c>
    </row>
    <row r="2122" spans="1:5" ht="15" customHeight="1" x14ac:dyDescent="0.2">
      <c r="A2122" s="3">
        <f>'Stocks Returns'!A2118</f>
        <v>45260</v>
      </c>
      <c r="B2122" s="5">
        <f>SUMPRODUCT('Stocks Returns'!B2118:E2118,$H$10:$K$10)</f>
        <v>9.1062117922534342E-3</v>
      </c>
      <c r="C2122" s="5">
        <f t="shared" si="100"/>
        <v>-9.1062117922534342E-3</v>
      </c>
      <c r="D2122" s="24">
        <f t="shared" si="101"/>
        <v>1.0060983565058896</v>
      </c>
      <c r="E2122" s="24">
        <f t="shared" si="102"/>
        <v>1.6005585655325305</v>
      </c>
    </row>
    <row r="2123" spans="1:5" ht="15" customHeight="1" x14ac:dyDescent="0.2">
      <c r="A2123" s="3">
        <f>'Stocks Returns'!A2119</f>
        <v>45261</v>
      </c>
      <c r="B2123" s="5">
        <f>SUMPRODUCT('Stocks Returns'!B2119:E2119,$H$10:$K$10)</f>
        <v>1.114870801518567E-3</v>
      </c>
      <c r="C2123" s="5">
        <f t="shared" si="100"/>
        <v>-1.114870801518567E-3</v>
      </c>
      <c r="D2123" s="24">
        <f t="shared" si="101"/>
        <v>1.0007761234060604</v>
      </c>
      <c r="E2123" s="24">
        <f t="shared" si="102"/>
        <v>1.5953098099393135</v>
      </c>
    </row>
    <row r="2124" spans="1:5" ht="15" customHeight="1" x14ac:dyDescent="0.2">
      <c r="A2124" s="3">
        <f>'Stocks Returns'!A2120</f>
        <v>45264</v>
      </c>
      <c r="B2124" s="5">
        <f>SUMPRODUCT('Stocks Returns'!B2120:E2120,$H$10:$K$10)</f>
        <v>-7.0824212929121253E-3</v>
      </c>
      <c r="C2124" s="5">
        <f t="shared" si="100"/>
        <v>7.0824212929121253E-3</v>
      </c>
      <c r="D2124" s="24">
        <f t="shared" si="101"/>
        <v>0.99531672687116945</v>
      </c>
      <c r="E2124" s="24">
        <f t="shared" si="102"/>
        <v>1.5898078894229231</v>
      </c>
    </row>
    <row r="2125" spans="1:5" ht="15" customHeight="1" x14ac:dyDescent="0.2">
      <c r="A2125" s="3">
        <f>'Stocks Returns'!A2121</f>
        <v>45265</v>
      </c>
      <c r="B2125" s="5">
        <f>SUMPRODUCT('Stocks Returns'!B2121:E2121,$H$10:$K$10)</f>
        <v>-8.5998275221611494E-4</v>
      </c>
      <c r="C2125" s="5">
        <f t="shared" si="100"/>
        <v>8.5998275221611494E-4</v>
      </c>
      <c r="D2125" s="24">
        <f t="shared" si="101"/>
        <v>0.99946087093927294</v>
      </c>
      <c r="E2125" s="24">
        <f t="shared" si="102"/>
        <v>1.5939951817197229</v>
      </c>
    </row>
    <row r="2126" spans="1:5" ht="15" customHeight="1" x14ac:dyDescent="0.2">
      <c r="A2126" s="3">
        <f>'Stocks Returns'!A2122</f>
        <v>45266</v>
      </c>
      <c r="B2126" s="5">
        <f>SUMPRODUCT('Stocks Returns'!B2122:E2122,$H$10:$K$10)</f>
        <v>-9.8541991385839604E-4</v>
      </c>
      <c r="C2126" s="5">
        <f t="shared" si="100"/>
        <v>9.8541991385839604E-4</v>
      </c>
      <c r="D2126" s="24">
        <f t="shared" si="101"/>
        <v>0.99937732978961924</v>
      </c>
      <c r="E2126" s="24">
        <f t="shared" si="102"/>
        <v>1.5939114465669044</v>
      </c>
    </row>
    <row r="2127" spans="1:5" ht="15" customHeight="1" x14ac:dyDescent="0.2">
      <c r="A2127" s="3">
        <f>'Stocks Returns'!A2123</f>
        <v>45267</v>
      </c>
      <c r="B2127" s="5">
        <f>SUMPRODUCT('Stocks Returns'!B2123:E2123,$H$10:$K$10)</f>
        <v>8.6305976394681089E-3</v>
      </c>
      <c r="C2127" s="5">
        <f t="shared" si="100"/>
        <v>-8.6305976394681089E-3</v>
      </c>
      <c r="D2127" s="24">
        <f t="shared" si="101"/>
        <v>1.0057815974801347</v>
      </c>
      <c r="E2127" s="24">
        <f t="shared" si="102"/>
        <v>1.6002493774958269</v>
      </c>
    </row>
    <row r="2128" spans="1:5" ht="15" customHeight="1" x14ac:dyDescent="0.2">
      <c r="A2128" s="3">
        <f>'Stocks Returns'!A2124</f>
        <v>45268</v>
      </c>
      <c r="B2128" s="5">
        <f>SUMPRODUCT('Stocks Returns'!B2124:E2124,$H$10:$K$10)</f>
        <v>1.3549111284230099E-4</v>
      </c>
      <c r="C2128" s="5">
        <f t="shared" si="100"/>
        <v>-1.3549111284230099E-4</v>
      </c>
      <c r="D2128" s="24">
        <f t="shared" si="101"/>
        <v>1.0001238565334019</v>
      </c>
      <c r="E2128" s="24">
        <f t="shared" si="102"/>
        <v>1.5946587177418223</v>
      </c>
    </row>
    <row r="2129" spans="1:5" ht="15" customHeight="1" x14ac:dyDescent="0.2">
      <c r="A2129" s="3">
        <f>'Stocks Returns'!A2125</f>
        <v>45271</v>
      </c>
      <c r="B2129" s="5">
        <f>SUMPRODUCT('Stocks Returns'!B2125:E2125,$H$10:$K$10)</f>
        <v>6.914596133554345E-3</v>
      </c>
      <c r="C2129" s="5">
        <f t="shared" si="100"/>
        <v>-6.914596133554345E-3</v>
      </c>
      <c r="D2129" s="24">
        <f t="shared" si="101"/>
        <v>1.0046387404771961</v>
      </c>
      <c r="E2129" s="24">
        <f t="shared" si="102"/>
        <v>1.5991304632647139</v>
      </c>
    </row>
    <row r="2130" spans="1:5" ht="15" customHeight="1" x14ac:dyDescent="0.2">
      <c r="A2130" s="3">
        <f>'Stocks Returns'!A2126</f>
        <v>45272</v>
      </c>
      <c r="B2130" s="5">
        <f>SUMPRODUCT('Stocks Returns'!B2126:E2126,$H$10:$K$10)</f>
        <v>1.0782079757998553E-2</v>
      </c>
      <c r="C2130" s="5">
        <f t="shared" si="100"/>
        <v>-1.0782079757998553E-2</v>
      </c>
      <c r="D2130" s="24">
        <f t="shared" si="101"/>
        <v>1.007214484571076</v>
      </c>
      <c r="E2130" s="24">
        <f t="shared" si="102"/>
        <v>1.6016447771131972</v>
      </c>
    </row>
    <row r="2131" spans="1:5" ht="15" customHeight="1" x14ac:dyDescent="0.2">
      <c r="A2131" s="3">
        <f>'Stocks Returns'!A2127</f>
        <v>45273</v>
      </c>
      <c r="B2131" s="5">
        <f>SUMPRODUCT('Stocks Returns'!B2127:E2127,$H$10:$K$10)</f>
        <v>1.0370962174514241E-2</v>
      </c>
      <c r="C2131" s="5">
        <f t="shared" si="100"/>
        <v>-1.0370962174514241E-2</v>
      </c>
      <c r="D2131" s="24">
        <f t="shared" si="101"/>
        <v>1.0069406802604755</v>
      </c>
      <c r="E2131" s="24">
        <f t="shared" si="102"/>
        <v>1.6013787793184828</v>
      </c>
    </row>
    <row r="2132" spans="1:5" ht="15" customHeight="1" x14ac:dyDescent="0.2">
      <c r="A2132" s="3">
        <f>'Stocks Returns'!A2128</f>
        <v>45274</v>
      </c>
      <c r="B2132" s="5">
        <f>SUMPRODUCT('Stocks Returns'!B2128:E2128,$H$10:$K$10)</f>
        <v>-7.6383874322256858E-3</v>
      </c>
      <c r="C2132" s="5">
        <f t="shared" si="100"/>
        <v>7.6383874322256858E-3</v>
      </c>
      <c r="D2132" s="24">
        <f t="shared" si="101"/>
        <v>0.99494645342238663</v>
      </c>
      <c r="E2132" s="24">
        <f t="shared" si="102"/>
        <v>1.5894304404506734</v>
      </c>
    </row>
    <row r="2133" spans="1:5" ht="15" customHeight="1" x14ac:dyDescent="0.2">
      <c r="A2133" s="3">
        <f>'Stocks Returns'!A2129</f>
        <v>45275</v>
      </c>
      <c r="B2133" s="5">
        <f>SUMPRODUCT('Stocks Returns'!B2129:E2129,$H$10:$K$10)</f>
        <v>-3.4142783113363315E-3</v>
      </c>
      <c r="C2133" s="5">
        <f t="shared" si="100"/>
        <v>3.4142783113363315E-3</v>
      </c>
      <c r="D2133" s="24">
        <f t="shared" si="101"/>
        <v>0.9977597100968989</v>
      </c>
      <c r="E2133" s="24">
        <f t="shared" si="102"/>
        <v>1.5922845791721771</v>
      </c>
    </row>
    <row r="2134" spans="1:5" ht="15" customHeight="1" x14ac:dyDescent="0.2">
      <c r="A2134" s="3">
        <f>'Stocks Returns'!A2130</f>
        <v>45278</v>
      </c>
      <c r="B2134" s="5">
        <f>SUMPRODUCT('Stocks Returns'!B2130:E2130,$H$10:$K$10)</f>
        <v>-1.0345284877308911E-4</v>
      </c>
      <c r="C2134" s="5">
        <f t="shared" si="100"/>
        <v>1.0345284877308911E-4</v>
      </c>
      <c r="D2134" s="24">
        <f t="shared" si="101"/>
        <v>0.99996471985496604</v>
      </c>
      <c r="E2134" s="24">
        <f t="shared" si="102"/>
        <v>1.5944996092574828</v>
      </c>
    </row>
    <row r="2135" spans="1:5" ht="15" customHeight="1" x14ac:dyDescent="0.2">
      <c r="A2135" s="3">
        <f>'Stocks Returns'!A2131</f>
        <v>45279</v>
      </c>
      <c r="B2135" s="5">
        <f>SUMPRODUCT('Stocks Returns'!B2131:E2131,$H$10:$K$10)</f>
        <v>5.5708432365974194E-3</v>
      </c>
      <c r="C2135" s="5">
        <f t="shared" si="100"/>
        <v>-5.5708432365974194E-3</v>
      </c>
      <c r="D2135" s="24">
        <f t="shared" si="101"/>
        <v>1.0037438010478228</v>
      </c>
      <c r="E2135" s="24">
        <f t="shared" si="102"/>
        <v>1.598250590801894</v>
      </c>
    </row>
    <row r="2136" spans="1:5" ht="15" customHeight="1" x14ac:dyDescent="0.2">
      <c r="A2136" s="3">
        <f>'Stocks Returns'!A2132</f>
        <v>45280</v>
      </c>
      <c r="B2136" s="5">
        <f>SUMPRODUCT('Stocks Returns'!B2132:E2132,$H$10:$K$10)</f>
        <v>-1.3668198440715124E-2</v>
      </c>
      <c r="C2136" s="5">
        <f t="shared" si="100"/>
        <v>1.3668198440715124E-2</v>
      </c>
      <c r="D2136" s="24">
        <f t="shared" si="101"/>
        <v>0.99093059929073268</v>
      </c>
      <c r="E2136" s="24">
        <f t="shared" si="102"/>
        <v>1.5853019748785955</v>
      </c>
    </row>
    <row r="2137" spans="1:5" ht="15" customHeight="1" x14ac:dyDescent="0.2">
      <c r="A2137" s="3">
        <f>'Stocks Returns'!A2133</f>
        <v>45281</v>
      </c>
      <c r="B2137" s="5">
        <f>SUMPRODUCT('Stocks Returns'!B2133:E2133,$H$10:$K$10)</f>
        <v>1.0172386236286798E-2</v>
      </c>
      <c r="C2137" s="5">
        <f t="shared" si="100"/>
        <v>-1.0172386236286798E-2</v>
      </c>
      <c r="D2137" s="24">
        <f t="shared" si="101"/>
        <v>1.0068084286856158</v>
      </c>
      <c r="E2137" s="24">
        <f t="shared" si="102"/>
        <v>1.6012501894970974</v>
      </c>
    </row>
    <row r="2138" spans="1:5" ht="15" customHeight="1" x14ac:dyDescent="0.2">
      <c r="A2138" s="3">
        <f>'Stocks Returns'!A2134</f>
        <v>45282</v>
      </c>
      <c r="B2138" s="5">
        <f>SUMPRODUCT('Stocks Returns'!B2134:E2134,$H$10:$K$10)</f>
        <v>-3.2760919734432497E-3</v>
      </c>
      <c r="C2138" s="5">
        <f t="shared" si="100"/>
        <v>3.2760919734432497E-3</v>
      </c>
      <c r="D2138" s="24">
        <f t="shared" si="101"/>
        <v>0.99785174219793571</v>
      </c>
      <c r="E2138" s="24">
        <f t="shared" si="102"/>
        <v>1.5923774172766436</v>
      </c>
    </row>
    <row r="2139" spans="1:5" ht="15" customHeight="1" x14ac:dyDescent="0.2">
      <c r="A2139" s="3">
        <f>'Stocks Returns'!A2135</f>
        <v>45285</v>
      </c>
      <c r="B2139" s="5">
        <f>SUMPRODUCT('Stocks Returns'!B2135:E2135,$H$10:$K$10)</f>
        <v>0</v>
      </c>
      <c r="C2139" s="5">
        <f t="shared" si="100"/>
        <v>0</v>
      </c>
      <c r="D2139" s="24">
        <f t="shared" si="101"/>
        <v>1.000033619452249</v>
      </c>
      <c r="E2139" s="24">
        <f t="shared" si="102"/>
        <v>1.5945685090834987</v>
      </c>
    </row>
    <row r="2140" spans="1:5" ht="15" customHeight="1" x14ac:dyDescent="0.2">
      <c r="A2140" s="3">
        <f>'Stocks Returns'!A2136</f>
        <v>45286</v>
      </c>
      <c r="B2140" s="5">
        <f>SUMPRODUCT('Stocks Returns'!B2136:E2136,$H$10:$K$10)</f>
        <v>4.0677819690230869E-3</v>
      </c>
      <c r="C2140" s="5">
        <f t="shared" si="100"/>
        <v>-4.0677819690230869E-3</v>
      </c>
      <c r="D2140" s="24">
        <f t="shared" si="101"/>
        <v>1.0027427622436182</v>
      </c>
      <c r="E2140" s="24">
        <f t="shared" si="102"/>
        <v>1.5972625811118442</v>
      </c>
    </row>
    <row r="2141" spans="1:5" ht="15" customHeight="1" x14ac:dyDescent="0.2">
      <c r="A2141" s="3">
        <f>'Stocks Returns'!A2137</f>
        <v>45287</v>
      </c>
      <c r="B2141" s="5">
        <f>SUMPRODUCT('Stocks Returns'!B2137:E2137,$H$10:$K$10)</f>
        <v>-1.0421046822090508E-3</v>
      </c>
      <c r="C2141" s="5">
        <f t="shared" si="100"/>
        <v>1.0421046822090508E-3</v>
      </c>
      <c r="D2141" s="24">
        <f t="shared" si="101"/>
        <v>0.9993395777338977</v>
      </c>
      <c r="E2141" s="24">
        <f t="shared" si="102"/>
        <v>1.5938735976945788</v>
      </c>
    </row>
    <row r="2142" spans="1:5" ht="15" customHeight="1" x14ac:dyDescent="0.2">
      <c r="A2142" s="3">
        <f>'Stocks Returns'!A2138</f>
        <v>45288</v>
      </c>
      <c r="B2142" s="5">
        <f>SUMPRODUCT('Stocks Returns'!B2138:E2138,$H$10:$K$10)</f>
        <v>4.5434598395997002E-3</v>
      </c>
      <c r="C2142" s="5">
        <f t="shared" si="100"/>
        <v>-4.5434598395997002E-3</v>
      </c>
      <c r="D2142" s="24">
        <f t="shared" si="101"/>
        <v>1.0030595637054223</v>
      </c>
      <c r="E2142" s="24">
        <f t="shared" si="102"/>
        <v>1.5975756955138434</v>
      </c>
    </row>
    <row r="2143" spans="1:5" ht="15" customHeight="1" x14ac:dyDescent="0.2">
      <c r="A2143" s="3">
        <f>'Stocks Returns'!A2139</f>
        <v>45289</v>
      </c>
      <c r="B2143" s="5">
        <f>SUMPRODUCT('Stocks Returns'!B2139:E2139,$H$10:$K$10)</f>
        <v>-1.1078617864224676E-3</v>
      </c>
      <c r="C2143" s="5">
        <f t="shared" si="100"/>
        <v>1.1078617864224676E-3</v>
      </c>
      <c r="D2143" s="24">
        <f t="shared" si="101"/>
        <v>0.99929578350249149</v>
      </c>
      <c r="E2143" s="24">
        <f t="shared" si="102"/>
        <v>1.5938296840181212</v>
      </c>
    </row>
    <row r="2144" spans="1:5" ht="15" customHeight="1" x14ac:dyDescent="0.2">
      <c r="A2144" s="3">
        <f>'Stocks Returns'!A2140</f>
        <v>45292</v>
      </c>
      <c r="B2144" s="5">
        <f>SUMPRODUCT('Stocks Returns'!B2140:E2140,$H$10:$K$10)</f>
        <v>0</v>
      </c>
      <c r="C2144" s="5">
        <f t="shared" si="100"/>
        <v>0</v>
      </c>
      <c r="D2144" s="24">
        <f t="shared" si="101"/>
        <v>1.000033619452249</v>
      </c>
      <c r="E2144" s="24">
        <f t="shared" si="102"/>
        <v>1.5945685090834987</v>
      </c>
    </row>
    <row r="2145" spans="1:5" ht="15" customHeight="1" x14ac:dyDescent="0.2">
      <c r="A2145" s="3">
        <f>'Stocks Returns'!A2141</f>
        <v>45293</v>
      </c>
      <c r="B2145" s="5">
        <f>SUMPRODUCT('Stocks Returns'!B2141:E2141,$H$10:$K$10)</f>
        <v>-1.0149299806575078E-2</v>
      </c>
      <c r="C2145" s="5">
        <f t="shared" si="100"/>
        <v>1.0149299806575078E-2</v>
      </c>
      <c r="D2145" s="24">
        <f t="shared" si="101"/>
        <v>0.99327418578106985</v>
      </c>
      <c r="E2145" s="24">
        <f t="shared" si="102"/>
        <v>1.5877190093174949</v>
      </c>
    </row>
    <row r="2146" spans="1:5" ht="15" customHeight="1" x14ac:dyDescent="0.2">
      <c r="A2146" s="3">
        <f>'Stocks Returns'!A2142</f>
        <v>45294</v>
      </c>
      <c r="B2146" s="5">
        <f>SUMPRODUCT('Stocks Returns'!B2142:E2142,$H$10:$K$10)</f>
        <v>-5.9716920116286015E-3</v>
      </c>
      <c r="C2146" s="5">
        <f t="shared" si="100"/>
        <v>5.9716920116286015E-3</v>
      </c>
      <c r="D2146" s="24">
        <f t="shared" si="101"/>
        <v>0.99605647257250429</v>
      </c>
      <c r="E2146" s="24">
        <f t="shared" si="102"/>
        <v>1.5905603433149569</v>
      </c>
    </row>
    <row r="2147" spans="1:5" ht="15" customHeight="1" x14ac:dyDescent="0.2">
      <c r="A2147" s="3">
        <f>'Stocks Returns'!A2143</f>
        <v>45295</v>
      </c>
      <c r="B2147" s="5">
        <f>SUMPRODUCT('Stocks Returns'!B2143:E2143,$H$10:$K$10)</f>
        <v>3.7074213200497782E-3</v>
      </c>
      <c r="C2147" s="5">
        <f t="shared" si="100"/>
        <v>-3.7074213200497782E-3</v>
      </c>
      <c r="D2147" s="24">
        <f t="shared" si="101"/>
        <v>1.002502762051402</v>
      </c>
      <c r="E2147" s="24">
        <f t="shared" si="102"/>
        <v>1.5970251053887963</v>
      </c>
    </row>
    <row r="2148" spans="1:5" ht="15" customHeight="1" x14ac:dyDescent="0.2">
      <c r="A2148" s="3">
        <f>'Stocks Returns'!A2144</f>
        <v>45296</v>
      </c>
      <c r="B2148" s="5">
        <f>SUMPRODUCT('Stocks Returns'!B2144:E2144,$H$10:$K$10)</f>
        <v>1.1841817822507133E-3</v>
      </c>
      <c r="C2148" s="5">
        <f t="shared" si="100"/>
        <v>-1.1841817822507133E-3</v>
      </c>
      <c r="D2148" s="24">
        <f t="shared" si="101"/>
        <v>1.0008222845192278</v>
      </c>
      <c r="E2148" s="24">
        <f t="shared" si="102"/>
        <v>1.5953558233658935</v>
      </c>
    </row>
    <row r="2149" spans="1:5" ht="15" customHeight="1" x14ac:dyDescent="0.2">
      <c r="A2149" s="3">
        <f>'Stocks Returns'!A2145</f>
        <v>45299</v>
      </c>
      <c r="B2149" s="5">
        <f>SUMPRODUCT('Stocks Returns'!B2145:E2145,$H$10:$K$10)</f>
        <v>1.2098412590564652E-2</v>
      </c>
      <c r="C2149" s="5">
        <f t="shared" si="100"/>
        <v>-1.2098412590564652E-2</v>
      </c>
      <c r="D2149" s="24">
        <f t="shared" si="101"/>
        <v>1.008091162237565</v>
      </c>
      <c r="E2149" s="24">
        <f t="shared" si="102"/>
        <v>1.6024944123092681</v>
      </c>
    </row>
    <row r="2150" spans="1:5" ht="15" customHeight="1" x14ac:dyDescent="0.2">
      <c r="A2150" s="3">
        <f>'Stocks Returns'!A2146</f>
        <v>45300</v>
      </c>
      <c r="B2150" s="5">
        <f>SUMPRODUCT('Stocks Returns'!B2146:E2146,$H$10:$K$10)</f>
        <v>2.1656207936291217E-3</v>
      </c>
      <c r="C2150" s="5">
        <f t="shared" si="100"/>
        <v>-2.1656207936291217E-3</v>
      </c>
      <c r="D2150" s="24">
        <f t="shared" si="101"/>
        <v>1.0014759229008059</v>
      </c>
      <c r="E2150" s="24">
        <f t="shared" si="102"/>
        <v>1.5960064538070902</v>
      </c>
    </row>
    <row r="2151" spans="1:5" ht="15" customHeight="1" x14ac:dyDescent="0.2">
      <c r="A2151" s="3">
        <f>'Stocks Returns'!A2147</f>
        <v>45301</v>
      </c>
      <c r="B2151" s="5">
        <f>SUMPRODUCT('Stocks Returns'!B2147:E2147,$H$10:$K$10)</f>
        <v>4.2175556182809477E-3</v>
      </c>
      <c r="C2151" s="5">
        <f t="shared" si="100"/>
        <v>-4.2175556182809477E-3</v>
      </c>
      <c r="D2151" s="24">
        <f t="shared" si="101"/>
        <v>1.002842511494024</v>
      </c>
      <c r="E2151" s="24">
        <f t="shared" si="102"/>
        <v>1.5973612129928971</v>
      </c>
    </row>
    <row r="2152" spans="1:5" ht="15" customHeight="1" x14ac:dyDescent="0.2">
      <c r="A2152" s="3">
        <f>'Stocks Returns'!A2148</f>
        <v>45302</v>
      </c>
      <c r="B2152" s="5">
        <f>SUMPRODUCT('Stocks Returns'!B2148:E2148,$H$10:$K$10)</f>
        <v>-1.3497905300459522E-3</v>
      </c>
      <c r="C2152" s="5">
        <f t="shared" si="100"/>
        <v>1.3497905300459522E-3</v>
      </c>
      <c r="D2152" s="24">
        <f t="shared" si="101"/>
        <v>0.99913465895923825</v>
      </c>
      <c r="E2152" s="24">
        <f t="shared" si="102"/>
        <v>1.5936680540845798</v>
      </c>
    </row>
    <row r="2153" spans="1:5" ht="15" customHeight="1" x14ac:dyDescent="0.2">
      <c r="A2153" s="3">
        <f>'Stocks Returns'!A2149</f>
        <v>45303</v>
      </c>
      <c r="B2153" s="5">
        <f>SUMPRODUCT('Stocks Returns'!B2149:E2149,$H$10:$K$10)</f>
        <v>2.2756125182569196E-5</v>
      </c>
      <c r="C2153" s="5">
        <f t="shared" si="100"/>
        <v>-2.2756125182569196E-5</v>
      </c>
      <c r="D2153" s="24">
        <f t="shared" si="101"/>
        <v>1.0000487750316205</v>
      </c>
      <c r="E2153" s="24">
        <f t="shared" si="102"/>
        <v>1.594583662165294</v>
      </c>
    </row>
    <row r="2154" spans="1:5" ht="15" customHeight="1" x14ac:dyDescent="0.2">
      <c r="A2154" s="3">
        <f>'Stocks Returns'!A2150</f>
        <v>45306</v>
      </c>
      <c r="B2154" s="5">
        <f>SUMPRODUCT('Stocks Returns'!B2150:E2150,$H$10:$K$10)</f>
        <v>0</v>
      </c>
      <c r="C2154" s="5">
        <f t="shared" si="100"/>
        <v>0</v>
      </c>
      <c r="D2154" s="24">
        <f t="shared" si="101"/>
        <v>1.000033619452249</v>
      </c>
      <c r="E2154" s="24">
        <f t="shared" si="102"/>
        <v>1.5945685090834987</v>
      </c>
    </row>
    <row r="2155" spans="1:5" ht="15" customHeight="1" x14ac:dyDescent="0.2">
      <c r="A2155" s="3">
        <f>'Stocks Returns'!A2151</f>
        <v>45307</v>
      </c>
      <c r="B2155" s="5">
        <f>SUMPRODUCT('Stocks Returns'!B2151:E2151,$H$10:$K$10)</f>
        <v>3.1466775558194019E-3</v>
      </c>
      <c r="C2155" s="5">
        <f t="shared" si="100"/>
        <v>-3.1466775558194019E-3</v>
      </c>
      <c r="D2155" s="24">
        <f t="shared" si="101"/>
        <v>1.0021293067044246</v>
      </c>
      <c r="E2155" s="24">
        <f t="shared" si="102"/>
        <v>1.5966551178214554</v>
      </c>
    </row>
    <row r="2156" spans="1:5" ht="15" customHeight="1" x14ac:dyDescent="0.2">
      <c r="A2156" s="3">
        <f>'Stocks Returns'!A2152</f>
        <v>45308</v>
      </c>
      <c r="B2156" s="5">
        <f>SUMPRODUCT('Stocks Returns'!B2152:E2152,$H$10:$K$10)</f>
        <v>1.7920698684721079E-3</v>
      </c>
      <c r="C2156" s="5">
        <f t="shared" si="100"/>
        <v>-1.7920698684721079E-3</v>
      </c>
      <c r="D2156" s="24">
        <f t="shared" si="101"/>
        <v>1.0012271379846513</v>
      </c>
      <c r="E2156" s="24">
        <f t="shared" si="102"/>
        <v>1.5957590156764028</v>
      </c>
    </row>
    <row r="2157" spans="1:5" ht="15" customHeight="1" x14ac:dyDescent="0.2">
      <c r="A2157" s="3">
        <f>'Stocks Returns'!A2153</f>
        <v>45309</v>
      </c>
      <c r="B2157" s="5">
        <f>SUMPRODUCT('Stocks Returns'!B2153:E2153,$H$10:$K$10)</f>
        <v>9.3138008856596295E-3</v>
      </c>
      <c r="C2157" s="5">
        <f t="shared" si="100"/>
        <v>-9.3138008856596295E-3</v>
      </c>
      <c r="D2157" s="24">
        <f t="shared" si="101"/>
        <v>1.0062366108420981</v>
      </c>
      <c r="E2157" s="24">
        <f t="shared" si="102"/>
        <v>1.6006933880541832</v>
      </c>
    </row>
    <row r="2158" spans="1:5" ht="15" customHeight="1" x14ac:dyDescent="0.2">
      <c r="A2158" s="3">
        <f>'Stocks Returns'!A2154</f>
        <v>45310</v>
      </c>
      <c r="B2158" s="5">
        <f>SUMPRODUCT('Stocks Returns'!B2154:E2154,$H$10:$K$10)</f>
        <v>1.3892028669743525E-2</v>
      </c>
      <c r="C2158" s="5">
        <f t="shared" si="100"/>
        <v>-1.3892028669743525E-2</v>
      </c>
      <c r="D2158" s="24">
        <f t="shared" si="101"/>
        <v>1.009285710546298</v>
      </c>
      <c r="E2158" s="24">
        <f t="shared" si="102"/>
        <v>1.603647083058354</v>
      </c>
    </row>
    <row r="2159" spans="1:5" ht="15" customHeight="1" x14ac:dyDescent="0.2">
      <c r="A2159" s="3">
        <f>'Stocks Returns'!A2155</f>
        <v>45313</v>
      </c>
      <c r="B2159" s="5">
        <f>SUMPRODUCT('Stocks Returns'!B2155:E2155,$H$10:$K$10)</f>
        <v>2.8475442291088079E-3</v>
      </c>
      <c r="C2159" s="5">
        <f t="shared" si="100"/>
        <v>-2.8475442291088079E-3</v>
      </c>
      <c r="D2159" s="24">
        <f t="shared" si="101"/>
        <v>1.0019300839088354</v>
      </c>
      <c r="E2159" s="24">
        <f t="shared" si="102"/>
        <v>1.596457515760477</v>
      </c>
    </row>
    <row r="2160" spans="1:5" ht="15" customHeight="1" x14ac:dyDescent="0.2">
      <c r="A2160" s="3">
        <f>'Stocks Returns'!A2156</f>
        <v>45314</v>
      </c>
      <c r="B2160" s="5">
        <f>SUMPRODUCT('Stocks Returns'!B2156:E2156,$H$10:$K$10)</f>
        <v>1.9774868357785112E-3</v>
      </c>
      <c r="C2160" s="5">
        <f t="shared" si="100"/>
        <v>-1.9774868357785112E-3</v>
      </c>
      <c r="D2160" s="24">
        <f t="shared" si="101"/>
        <v>1.0013506256848774</v>
      </c>
      <c r="E2160" s="24">
        <f t="shared" si="102"/>
        <v>1.5958818659107883</v>
      </c>
    </row>
    <row r="2161" spans="1:5" ht="15" customHeight="1" x14ac:dyDescent="0.2">
      <c r="A2161" s="3">
        <f>'Stocks Returns'!A2157</f>
        <v>45315</v>
      </c>
      <c r="B2161" s="5">
        <f>SUMPRODUCT('Stocks Returns'!B2157:E2157,$H$10:$K$10)</f>
        <v>-7.6306862469888962E-4</v>
      </c>
      <c r="C2161" s="5">
        <f t="shared" si="100"/>
        <v>7.6306862469888962E-4</v>
      </c>
      <c r="D2161" s="24">
        <f t="shared" si="101"/>
        <v>0.99952541574819942</v>
      </c>
      <c r="E2161" s="24">
        <f t="shared" si="102"/>
        <v>1.5940598573221108</v>
      </c>
    </row>
    <row r="2162" spans="1:5" ht="15" customHeight="1" x14ac:dyDescent="0.2">
      <c r="A2162" s="3">
        <f>'Stocks Returns'!A2158</f>
        <v>45316</v>
      </c>
      <c r="B2162" s="5">
        <f>SUMPRODUCT('Stocks Returns'!B2158:E2158,$H$10:$K$10)</f>
        <v>1.7747042573386697E-3</v>
      </c>
      <c r="C2162" s="5">
        <f t="shared" si="100"/>
        <v>-1.7747042573386697E-3</v>
      </c>
      <c r="D2162" s="24">
        <f t="shared" si="101"/>
        <v>1.0012155724876364</v>
      </c>
      <c r="E2162" s="24">
        <f t="shared" si="102"/>
        <v>1.5957475067507541</v>
      </c>
    </row>
    <row r="2163" spans="1:5" ht="15" customHeight="1" x14ac:dyDescent="0.2">
      <c r="A2163" s="3">
        <f>'Stocks Returns'!A2159</f>
        <v>45317</v>
      </c>
      <c r="B2163" s="5">
        <f>SUMPRODUCT('Stocks Returns'!B2159:E2159,$H$10:$K$10)</f>
        <v>-1.8857348336797287E-2</v>
      </c>
      <c r="C2163" s="5">
        <f t="shared" si="100"/>
        <v>1.8857348336797287E-2</v>
      </c>
      <c r="D2163" s="24">
        <f t="shared" si="101"/>
        <v>0.98747462545994191</v>
      </c>
      <c r="E2163" s="24">
        <f t="shared" si="102"/>
        <v>1.5816983567083831</v>
      </c>
    </row>
    <row r="2164" spans="1:5" ht="15" customHeight="1" x14ac:dyDescent="0.2">
      <c r="A2164" s="3">
        <f>'Stocks Returns'!A2160</f>
        <v>45320</v>
      </c>
      <c r="B2164" s="5">
        <f>SUMPRODUCT('Stocks Returns'!B2160:E2160,$H$10:$K$10)</f>
        <v>1.9044104153391035E-2</v>
      </c>
      <c r="C2164" s="5">
        <f t="shared" si="100"/>
        <v>-1.9044104153391035E-2</v>
      </c>
      <c r="D2164" s="24">
        <f t="shared" si="101"/>
        <v>1.0127169928184074</v>
      </c>
      <c r="E2164" s="24">
        <f t="shared" si="102"/>
        <v>1.6069256883220981</v>
      </c>
    </row>
    <row r="2165" spans="1:5" ht="15" customHeight="1" x14ac:dyDescent="0.2">
      <c r="A2165" s="3">
        <f>'Stocks Returns'!A2161</f>
        <v>45321</v>
      </c>
      <c r="B2165" s="5">
        <f>SUMPRODUCT('Stocks Returns'!B2161:E2161,$H$10:$K$10)</f>
        <v>9.2141925398410655E-3</v>
      </c>
      <c r="C2165" s="5">
        <f t="shared" si="100"/>
        <v>-9.2141925398410655E-3</v>
      </c>
      <c r="D2165" s="24">
        <f t="shared" si="101"/>
        <v>1.006170271683783</v>
      </c>
      <c r="E2165" s="24">
        <f t="shared" si="102"/>
        <v>1.6006287052575834</v>
      </c>
    </row>
    <row r="2166" spans="1:5" ht="15" customHeight="1" x14ac:dyDescent="0.2">
      <c r="A2166" s="3">
        <f>'Stocks Returns'!A2162</f>
        <v>45322</v>
      </c>
      <c r="B2166" s="5">
        <f>SUMPRODUCT('Stocks Returns'!B2162:E2162,$H$10:$K$10)</f>
        <v>-1.3392517007514888E-2</v>
      </c>
      <c r="C2166" s="5">
        <f t="shared" si="100"/>
        <v>1.3392517007514888E-2</v>
      </c>
      <c r="D2166" s="24">
        <f t="shared" si="101"/>
        <v>0.99111420312524401</v>
      </c>
      <c r="E2166" s="24">
        <f t="shared" si="102"/>
        <v>1.5854921130352153</v>
      </c>
    </row>
    <row r="2167" spans="1:5" ht="15" customHeight="1" x14ac:dyDescent="0.2">
      <c r="A2167" s="3">
        <f>'Stocks Returns'!A2163</f>
        <v>45323</v>
      </c>
      <c r="B2167" s="5">
        <f>SUMPRODUCT('Stocks Returns'!B2163:E2163,$H$10:$K$10)</f>
        <v>1.2787421927731735E-2</v>
      </c>
      <c r="C2167" s="5">
        <f t="shared" si="100"/>
        <v>-1.2787421927731735E-2</v>
      </c>
      <c r="D2167" s="24">
        <f t="shared" si="101"/>
        <v>1.0085500424561182</v>
      </c>
      <c r="E2167" s="24">
        <f t="shared" si="102"/>
        <v>1.6029378923536162</v>
      </c>
    </row>
    <row r="2168" spans="1:5" ht="15" customHeight="1" x14ac:dyDescent="0.2">
      <c r="A2168" s="3">
        <f>'Stocks Returns'!A2164</f>
        <v>45324</v>
      </c>
      <c r="B2168" s="5">
        <f>SUMPRODUCT('Stocks Returns'!B2164:E2164,$H$10:$K$10)</f>
        <v>-1.6492776058770074E-3</v>
      </c>
      <c r="C2168" s="5">
        <f t="shared" si="100"/>
        <v>1.6492776058770074E-3</v>
      </c>
      <c r="D2168" s="24">
        <f t="shared" si="101"/>
        <v>0.99893520056673479</v>
      </c>
      <c r="E2168" s="24">
        <f t="shared" si="102"/>
        <v>1.5934678264720563</v>
      </c>
    </row>
    <row r="2169" spans="1:5" ht="15" customHeight="1" x14ac:dyDescent="0.2">
      <c r="A2169" s="3">
        <f>'Stocks Returns'!A2165</f>
        <v>45327</v>
      </c>
      <c r="B2169" s="5">
        <f>SUMPRODUCT('Stocks Returns'!B2165:E2165,$H$10:$K$10)</f>
        <v>-3.2253381365285176E-3</v>
      </c>
      <c r="C2169" s="5">
        <f t="shared" si="100"/>
        <v>3.2253381365285176E-3</v>
      </c>
      <c r="D2169" s="24">
        <f t="shared" si="101"/>
        <v>0.99788554425332088</v>
      </c>
      <c r="E2169" s="24">
        <f t="shared" si="102"/>
        <v>1.5924115068953173</v>
      </c>
    </row>
    <row r="2170" spans="1:5" ht="15" customHeight="1" x14ac:dyDescent="0.2">
      <c r="A2170" s="3">
        <f>'Stocks Returns'!A2166</f>
        <v>45328</v>
      </c>
      <c r="B2170" s="5">
        <f>SUMPRODUCT('Stocks Returns'!B2166:E2166,$H$10:$K$10)</f>
        <v>3.7605695220388957E-4</v>
      </c>
      <c r="C2170" s="5">
        <f t="shared" si="100"/>
        <v>-3.7605695220388957E-4</v>
      </c>
      <c r="D2170" s="24">
        <f t="shared" si="101"/>
        <v>1.0002840733824168</v>
      </c>
      <c r="E2170" s="24">
        <f t="shared" si="102"/>
        <v>1.5948188038483111</v>
      </c>
    </row>
    <row r="2171" spans="1:5" ht="15" customHeight="1" x14ac:dyDescent="0.2">
      <c r="A2171" s="3">
        <f>'Stocks Returns'!A2167</f>
        <v>45329</v>
      </c>
      <c r="B2171" s="5">
        <f>SUMPRODUCT('Stocks Returns'!B2167:E2167,$H$10:$K$10)</f>
        <v>8.3646032865174295E-3</v>
      </c>
      <c r="C2171" s="5">
        <f t="shared" si="100"/>
        <v>-8.3646032865174295E-3</v>
      </c>
      <c r="D2171" s="24">
        <f t="shared" si="101"/>
        <v>1.0056044452410695</v>
      </c>
      <c r="E2171" s="24">
        <f t="shared" si="102"/>
        <v>1.6000762824040677</v>
      </c>
    </row>
    <row r="2172" spans="1:5" ht="15" customHeight="1" x14ac:dyDescent="0.2">
      <c r="A2172" s="3">
        <f>'Stocks Returns'!A2168</f>
        <v>45330</v>
      </c>
      <c r="B2172" s="5">
        <f>SUMPRODUCT('Stocks Returns'!B2168:E2168,$H$10:$K$10)</f>
        <v>-9.6290256581115091E-3</v>
      </c>
      <c r="C2172" s="5">
        <f t="shared" si="100"/>
        <v>9.6290256581115091E-3</v>
      </c>
      <c r="D2172" s="24">
        <f t="shared" si="101"/>
        <v>0.99362068836394668</v>
      </c>
      <c r="E2172" s="24">
        <f t="shared" si="102"/>
        <v>1.5880745344636527</v>
      </c>
    </row>
    <row r="2173" spans="1:5" ht="15" customHeight="1" x14ac:dyDescent="0.2">
      <c r="A2173" s="3">
        <f>'Stocks Returns'!A2169</f>
        <v>45331</v>
      </c>
      <c r="B2173" s="5">
        <f>SUMPRODUCT('Stocks Returns'!B2169:E2169,$H$10:$K$10)</f>
        <v>3.7255989380137119E-3</v>
      </c>
      <c r="C2173" s="5">
        <f t="shared" si="100"/>
        <v>-3.7255989380137119E-3</v>
      </c>
      <c r="D2173" s="24">
        <f t="shared" si="101"/>
        <v>1.0025148683449661</v>
      </c>
      <c r="E2173" s="24">
        <f t="shared" si="102"/>
        <v>1.5970370898874355</v>
      </c>
    </row>
    <row r="2174" spans="1:5" ht="15" customHeight="1" x14ac:dyDescent="0.2">
      <c r="A2174" s="3">
        <f>'Stocks Returns'!A2170</f>
        <v>45334</v>
      </c>
      <c r="B2174" s="5">
        <f>SUMPRODUCT('Stocks Returns'!B2170:E2170,$H$10:$K$10)</f>
        <v>-6.5413703816862472E-3</v>
      </c>
      <c r="C2174" s="5">
        <f t="shared" si="100"/>
        <v>6.5413703816862472E-3</v>
      </c>
      <c r="D2174" s="24">
        <f t="shared" si="101"/>
        <v>0.9956770667780459</v>
      </c>
      <c r="E2174" s="24">
        <f t="shared" si="102"/>
        <v>1.5901746907334922</v>
      </c>
    </row>
    <row r="2175" spans="1:5" ht="15" customHeight="1" x14ac:dyDescent="0.2">
      <c r="A2175" s="3">
        <f>'Stocks Returns'!A2171</f>
        <v>45335</v>
      </c>
      <c r="B2175" s="5">
        <f>SUMPRODUCT('Stocks Returns'!B2171:E2171,$H$10:$K$10)</f>
        <v>-2.7207819651134573E-3</v>
      </c>
      <c r="C2175" s="5">
        <f t="shared" si="100"/>
        <v>2.7207819651134573E-3</v>
      </c>
      <c r="D2175" s="24">
        <f t="shared" si="101"/>
        <v>0.99822157866348338</v>
      </c>
      <c r="E2175" s="24">
        <f t="shared" si="102"/>
        <v>1.5927501524859053</v>
      </c>
    </row>
    <row r="2176" spans="1:5" ht="15" customHeight="1" x14ac:dyDescent="0.2">
      <c r="A2176" s="3">
        <f>'Stocks Returns'!A2172</f>
        <v>45336</v>
      </c>
      <c r="B2176" s="5">
        <f>SUMPRODUCT('Stocks Returns'!B2172:E2172,$H$10:$K$10)</f>
        <v>5.3782716257020219E-3</v>
      </c>
      <c r="C2176" s="5">
        <f t="shared" si="100"/>
        <v>-5.3782716257020219E-3</v>
      </c>
      <c r="D2176" s="24">
        <f t="shared" si="101"/>
        <v>1.0036155483549665</v>
      </c>
      <c r="E2176" s="24">
        <f t="shared" si="102"/>
        <v>1.5981242327791523</v>
      </c>
    </row>
    <row r="2177" spans="1:5" ht="15" customHeight="1" x14ac:dyDescent="0.2">
      <c r="A2177" s="3">
        <f>'Stocks Returns'!A2173</f>
        <v>45337</v>
      </c>
      <c r="B2177" s="5">
        <f>SUMPRODUCT('Stocks Returns'!B2173:E2173,$H$10:$K$10)</f>
        <v>1.3828207466280572E-2</v>
      </c>
      <c r="C2177" s="5">
        <f t="shared" si="100"/>
        <v>-1.3828207466280572E-2</v>
      </c>
      <c r="D2177" s="24">
        <f t="shared" si="101"/>
        <v>1.0092432056247918</v>
      </c>
      <c r="E2177" s="24">
        <f t="shared" si="102"/>
        <v>1.6036061679240383</v>
      </c>
    </row>
    <row r="2178" spans="1:5" ht="15" customHeight="1" x14ac:dyDescent="0.2">
      <c r="A2178" s="3">
        <f>'Stocks Returns'!A2174</f>
        <v>45338</v>
      </c>
      <c r="B2178" s="5">
        <f>SUMPRODUCT('Stocks Returns'!B2174:E2174,$H$10:$K$10)</f>
        <v>-8.90977436839889E-3</v>
      </c>
      <c r="C2178" s="5">
        <f t="shared" si="100"/>
        <v>8.90977436839889E-3</v>
      </c>
      <c r="D2178" s="24">
        <f t="shared" si="101"/>
        <v>0.99409970972289519</v>
      </c>
      <c r="E2178" s="24">
        <f t="shared" si="102"/>
        <v>1.5885652481280492</v>
      </c>
    </row>
    <row r="2179" spans="1:5" ht="15" customHeight="1" x14ac:dyDescent="0.2">
      <c r="A2179" s="3">
        <f>'Stocks Returns'!A2175</f>
        <v>45341</v>
      </c>
      <c r="B2179" s="5">
        <f>SUMPRODUCT('Stocks Returns'!B2175:E2175,$H$10:$K$10)</f>
        <v>0</v>
      </c>
      <c r="C2179" s="5">
        <f t="shared" si="100"/>
        <v>0</v>
      </c>
      <c r="D2179" s="24">
        <f t="shared" si="101"/>
        <v>1.000033619452249</v>
      </c>
      <c r="E2179" s="24">
        <f t="shared" si="102"/>
        <v>1.5945685090834987</v>
      </c>
    </row>
    <row r="2180" spans="1:5" ht="15" customHeight="1" x14ac:dyDescent="0.2">
      <c r="A2180" s="3">
        <f>'Stocks Returns'!A2176</f>
        <v>45342</v>
      </c>
      <c r="B2180" s="5">
        <f>SUMPRODUCT('Stocks Returns'!B2176:E2176,$H$10:$K$10)</f>
        <v>-9.40174213504643E-3</v>
      </c>
      <c r="C2180" s="5">
        <f t="shared" si="100"/>
        <v>9.40174213504643E-3</v>
      </c>
      <c r="D2180" s="24">
        <f t="shared" si="101"/>
        <v>0.99377205919030798</v>
      </c>
      <c r="E2180" s="24">
        <f t="shared" si="102"/>
        <v>1.588229698034876</v>
      </c>
    </row>
    <row r="2181" spans="1:5" ht="15" customHeight="1" x14ac:dyDescent="0.2">
      <c r="A2181" s="3">
        <f>'Stocks Returns'!A2177</f>
        <v>45343</v>
      </c>
      <c r="B2181" s="5">
        <f>SUMPRODUCT('Stocks Returns'!B2177:E2177,$H$10:$K$10)</f>
        <v>6.7917630908473966E-3</v>
      </c>
      <c r="C2181" s="5">
        <f t="shared" si="100"/>
        <v>-6.7917630908473966E-3</v>
      </c>
      <c r="D2181" s="24">
        <f t="shared" si="101"/>
        <v>1.0045569336707532</v>
      </c>
      <c r="E2181" s="24">
        <f t="shared" si="102"/>
        <v>1.5990501679265348</v>
      </c>
    </row>
    <row r="2182" spans="1:5" ht="15" customHeight="1" x14ac:dyDescent="0.2">
      <c r="A2182" s="3">
        <f>'Stocks Returns'!A2178</f>
        <v>45344</v>
      </c>
      <c r="B2182" s="5">
        <f>SUMPRODUCT('Stocks Returns'!B2178:E2178,$H$10:$K$10)</f>
        <v>2.2635926012502628E-2</v>
      </c>
      <c r="C2182" s="5">
        <f t="shared" ref="C2182:C2245" si="103">-B2182</f>
        <v>-2.2635926012502628E-2</v>
      </c>
      <c r="D2182" s="24">
        <f t="shared" ref="D2182:D2245" si="104">1+$H$13+$H$19*(B2182-$H$13)</f>
        <v>1.0151091461765755</v>
      </c>
      <c r="E2182" s="24">
        <f t="shared" ref="E2182:E2245" si="105">$H$22*D2182-$H$23*D2182^2-LN(1+$H$24*EXP(1-D2182^3))</f>
        <v>1.6091828459417366</v>
      </c>
    </row>
    <row r="2183" spans="1:5" ht="15" customHeight="1" x14ac:dyDescent="0.2">
      <c r="A2183" s="3">
        <f>'Stocks Returns'!A2179</f>
        <v>45345</v>
      </c>
      <c r="B2183" s="5">
        <f>SUMPRODUCT('Stocks Returns'!B2179:E2179,$H$10:$K$10)</f>
        <v>-2.0968369709122507E-3</v>
      </c>
      <c r="C2183" s="5">
        <f t="shared" si="103"/>
        <v>2.0968369709122507E-3</v>
      </c>
      <c r="D2183" s="24">
        <f t="shared" si="104"/>
        <v>0.99863712602962129</v>
      </c>
      <c r="E2183" s="24">
        <f t="shared" si="105"/>
        <v>1.5931683064443436</v>
      </c>
    </row>
    <row r="2184" spans="1:5" ht="15" customHeight="1" x14ac:dyDescent="0.2">
      <c r="A2184" s="3">
        <f>'Stocks Returns'!A2180</f>
        <v>45348</v>
      </c>
      <c r="B2184" s="5">
        <f>SUMPRODUCT('Stocks Returns'!B2180:E2180,$H$10:$K$10)</f>
        <v>1.7813004204052048E-3</v>
      </c>
      <c r="C2184" s="5">
        <f t="shared" si="103"/>
        <v>-1.7813004204052048E-3</v>
      </c>
      <c r="D2184" s="24">
        <f t="shared" si="104"/>
        <v>1.0012199655322387</v>
      </c>
      <c r="E2184" s="24">
        <f t="shared" si="105"/>
        <v>1.5957518783704301</v>
      </c>
    </row>
    <row r="2185" spans="1:5" ht="15" customHeight="1" x14ac:dyDescent="0.2">
      <c r="A2185" s="3">
        <f>'Stocks Returns'!A2181</f>
        <v>45349</v>
      </c>
      <c r="B2185" s="5">
        <f>SUMPRODUCT('Stocks Returns'!B2181:E2181,$H$10:$K$10)</f>
        <v>-2.9394914129574211E-3</v>
      </c>
      <c r="C2185" s="5">
        <f t="shared" si="103"/>
        <v>2.9394914129574211E-3</v>
      </c>
      <c r="D2185" s="24">
        <f t="shared" si="104"/>
        <v>0.99807591817121921</v>
      </c>
      <c r="E2185" s="24">
        <f t="shared" si="105"/>
        <v>1.5926034153730404</v>
      </c>
    </row>
    <row r="2186" spans="1:5" ht="15" customHeight="1" x14ac:dyDescent="0.2">
      <c r="A2186" s="3">
        <f>'Stocks Returns'!A2182</f>
        <v>45350</v>
      </c>
      <c r="B2186" s="5">
        <f>SUMPRODUCT('Stocks Returns'!B2182:E2182,$H$10:$K$10)</f>
        <v>6.3744514612567374E-3</v>
      </c>
      <c r="C2186" s="5">
        <f t="shared" si="103"/>
        <v>-6.3744514612567374E-3</v>
      </c>
      <c r="D2186" s="24">
        <f t="shared" si="104"/>
        <v>1.0042790041254459</v>
      </c>
      <c r="E2186" s="24">
        <f t="shared" si="105"/>
        <v>1.5987771716629748</v>
      </c>
    </row>
    <row r="2187" spans="1:5" ht="15" customHeight="1" x14ac:dyDescent="0.2">
      <c r="A2187" s="3">
        <f>'Stocks Returns'!A2183</f>
        <v>45351</v>
      </c>
      <c r="B2187" s="5">
        <f>SUMPRODUCT('Stocks Returns'!B2183:E2183,$H$10:$K$10)</f>
        <v>-6.0214693642721712E-3</v>
      </c>
      <c r="C2187" s="5">
        <f t="shared" si="103"/>
        <v>6.0214693642721712E-3</v>
      </c>
      <c r="D2187" s="24">
        <f t="shared" si="104"/>
        <v>0.9960233208556436</v>
      </c>
      <c r="E2187" s="24">
        <f t="shared" si="105"/>
        <v>1.5905266685373243</v>
      </c>
    </row>
    <row r="2188" spans="1:5" ht="15" customHeight="1" x14ac:dyDescent="0.2">
      <c r="A2188" s="3">
        <f>'Stocks Returns'!A2184</f>
        <v>45352</v>
      </c>
      <c r="B2188" s="5">
        <f>SUMPRODUCT('Stocks Returns'!B2184:E2184,$H$10:$K$10)</f>
        <v>6.0056392085755597E-3</v>
      </c>
      <c r="C2188" s="5">
        <f t="shared" si="103"/>
        <v>-6.0056392085755597E-3</v>
      </c>
      <c r="D2188" s="24">
        <f t="shared" si="104"/>
        <v>1.0040333751651602</v>
      </c>
      <c r="E2188" s="24">
        <f t="shared" si="105"/>
        <v>1.5985356432305808</v>
      </c>
    </row>
    <row r="2189" spans="1:5" ht="15" customHeight="1" x14ac:dyDescent="0.2">
      <c r="A2189" s="3">
        <f>'Stocks Returns'!A2185</f>
        <v>45355</v>
      </c>
      <c r="B2189" s="5">
        <f>SUMPRODUCT('Stocks Returns'!B2185:E2185,$H$10:$K$10)</f>
        <v>-8.2034206672537309E-3</v>
      </c>
      <c r="C2189" s="5">
        <f t="shared" si="103"/>
        <v>8.2034206672537309E-3</v>
      </c>
      <c r="D2189" s="24">
        <f t="shared" si="104"/>
        <v>0.99457014128785792</v>
      </c>
      <c r="E2189" s="24">
        <f t="shared" si="105"/>
        <v>1.5890462795335933</v>
      </c>
    </row>
    <row r="2190" spans="1:5" ht="15" customHeight="1" x14ac:dyDescent="0.2">
      <c r="A2190" s="3">
        <f>'Stocks Returns'!A2186</f>
        <v>45356</v>
      </c>
      <c r="B2190" s="5">
        <f>SUMPRODUCT('Stocks Returns'!B2186:E2186,$H$10:$K$10)</f>
        <v>-5.476613302171523E-3</v>
      </c>
      <c r="C2190" s="5">
        <f t="shared" si="103"/>
        <v>5.476613302171523E-3</v>
      </c>
      <c r="D2190" s="24">
        <f t="shared" si="104"/>
        <v>0.99638619499300263</v>
      </c>
      <c r="E2190" s="24">
        <f t="shared" si="105"/>
        <v>1.5908950305660468</v>
      </c>
    </row>
    <row r="2191" spans="1:5" ht="15" customHeight="1" x14ac:dyDescent="0.2">
      <c r="A2191" s="3">
        <f>'Stocks Returns'!A2187</f>
        <v>45357</v>
      </c>
      <c r="B2191" s="5">
        <f>SUMPRODUCT('Stocks Returns'!B2187:E2187,$H$10:$K$10)</f>
        <v>6.5544934522343565E-3</v>
      </c>
      <c r="C2191" s="5">
        <f t="shared" si="103"/>
        <v>-6.5544934522343565E-3</v>
      </c>
      <c r="D2191" s="24">
        <f t="shared" si="104"/>
        <v>1.0043989120914369</v>
      </c>
      <c r="E2191" s="24">
        <f t="shared" si="105"/>
        <v>1.5988949894799838</v>
      </c>
    </row>
    <row r="2192" spans="1:5" ht="15" customHeight="1" x14ac:dyDescent="0.2">
      <c r="A2192" s="3">
        <f>'Stocks Returns'!A2188</f>
        <v>45358</v>
      </c>
      <c r="B2192" s="5">
        <f>SUMPRODUCT('Stocks Returns'!B2188:E2188,$H$10:$K$10)</f>
        <v>1.424767248852289E-3</v>
      </c>
      <c r="C2192" s="5">
        <f t="shared" si="103"/>
        <v>-1.424767248852289E-3</v>
      </c>
      <c r="D2192" s="24">
        <f t="shared" si="104"/>
        <v>1.0009825144399844</v>
      </c>
      <c r="E2192" s="24">
        <f t="shared" si="105"/>
        <v>1.5955154743975766</v>
      </c>
    </row>
    <row r="2193" spans="1:5" ht="15" customHeight="1" x14ac:dyDescent="0.2">
      <c r="A2193" s="3">
        <f>'Stocks Returns'!A2189</f>
        <v>45359</v>
      </c>
      <c r="B2193" s="5">
        <f>SUMPRODUCT('Stocks Returns'!B2189:E2189,$H$10:$K$10)</f>
        <v>-6.7865528292190402E-4</v>
      </c>
      <c r="C2193" s="5">
        <f t="shared" si="103"/>
        <v>6.7865528292190402E-4</v>
      </c>
      <c r="D2193" s="24">
        <f t="shared" si="104"/>
        <v>0.99958163503382291</v>
      </c>
      <c r="E2193" s="24">
        <f t="shared" si="105"/>
        <v>1.5941161769647909</v>
      </c>
    </row>
    <row r="2194" spans="1:5" ht="15" customHeight="1" x14ac:dyDescent="0.2">
      <c r="A2194" s="3">
        <f>'Stocks Returns'!A2190</f>
        <v>45362</v>
      </c>
      <c r="B2194" s="5">
        <f>SUMPRODUCT('Stocks Returns'!B2190:E2190,$H$10:$K$10)</f>
        <v>4.1397449539106691E-3</v>
      </c>
      <c r="C2194" s="5">
        <f t="shared" si="103"/>
        <v>-4.1397449539106691E-3</v>
      </c>
      <c r="D2194" s="24">
        <f t="shared" si="104"/>
        <v>1.0027906895915535</v>
      </c>
      <c r="E2194" s="24">
        <f t="shared" si="105"/>
        <v>1.5973099765832364</v>
      </c>
    </row>
    <row r="2195" spans="1:5" ht="15" customHeight="1" x14ac:dyDescent="0.2">
      <c r="A2195" s="3">
        <f>'Stocks Returns'!A2191</f>
        <v>45363</v>
      </c>
      <c r="B2195" s="5">
        <f>SUMPRODUCT('Stocks Returns'!B2191:E2191,$H$10:$K$10)</f>
        <v>1.2426537436607472E-2</v>
      </c>
      <c r="C2195" s="5">
        <f t="shared" si="103"/>
        <v>-1.2426537436607472E-2</v>
      </c>
      <c r="D2195" s="24">
        <f t="shared" si="104"/>
        <v>1.0083096933850295</v>
      </c>
      <c r="E2195" s="24">
        <f t="shared" si="105"/>
        <v>1.6027057162815717</v>
      </c>
    </row>
    <row r="2196" spans="1:5" ht="15" customHeight="1" x14ac:dyDescent="0.2">
      <c r="A2196" s="3">
        <f>'Stocks Returns'!A2192</f>
        <v>45364</v>
      </c>
      <c r="B2196" s="5">
        <f>SUMPRODUCT('Stocks Returns'!B2192:E2192,$H$10:$K$10)</f>
        <v>1.7255912379984797E-3</v>
      </c>
      <c r="C2196" s="5">
        <f t="shared" si="103"/>
        <v>-1.7255912379984797E-3</v>
      </c>
      <c r="D2196" s="24">
        <f t="shared" si="104"/>
        <v>1.0011828632167559</v>
      </c>
      <c r="E2196" s="24">
        <f t="shared" si="105"/>
        <v>1.5957149545703049</v>
      </c>
    </row>
    <row r="2197" spans="1:5" ht="15" customHeight="1" x14ac:dyDescent="0.2">
      <c r="A2197" s="3">
        <f>'Stocks Returns'!A2193</f>
        <v>45365</v>
      </c>
      <c r="B2197" s="5">
        <f>SUMPRODUCT('Stocks Returns'!B2193:E2193,$H$10:$K$10)</f>
        <v>1.6443598592450139E-3</v>
      </c>
      <c r="C2197" s="5">
        <f t="shared" si="103"/>
        <v>-1.6443598592450139E-3</v>
      </c>
      <c r="D2197" s="24">
        <f t="shared" si="104"/>
        <v>1.0011287631185062</v>
      </c>
      <c r="E2197" s="24">
        <f t="shared" si="105"/>
        <v>1.5956611048797607</v>
      </c>
    </row>
    <row r="2198" spans="1:5" ht="15" customHeight="1" x14ac:dyDescent="0.2">
      <c r="A2198" s="3">
        <f>'Stocks Returns'!A2194</f>
        <v>45366</v>
      </c>
      <c r="B2198" s="5">
        <f>SUMPRODUCT('Stocks Returns'!B2194:E2194,$H$10:$K$10)</f>
        <v>-1.073657679739746E-2</v>
      </c>
      <c r="C2198" s="5">
        <f t="shared" si="103"/>
        <v>1.073657679739746E-2</v>
      </c>
      <c r="D2198" s="24">
        <f t="shared" si="104"/>
        <v>0.99288305930518217</v>
      </c>
      <c r="E2198" s="24">
        <f t="shared" si="105"/>
        <v>1.5873171290514123</v>
      </c>
    </row>
    <row r="2199" spans="1:5" ht="15" customHeight="1" x14ac:dyDescent="0.2">
      <c r="A2199" s="3">
        <f>'Stocks Returns'!A2195</f>
        <v>45369</v>
      </c>
      <c r="B2199" s="5">
        <f>SUMPRODUCT('Stocks Returns'!B2195:E2195,$H$10:$K$10)</f>
        <v>5.3627429527561953E-3</v>
      </c>
      <c r="C2199" s="5">
        <f t="shared" si="103"/>
        <v>-5.3627429527561953E-3</v>
      </c>
      <c r="D2199" s="24">
        <f t="shared" si="104"/>
        <v>1.0036052062587846</v>
      </c>
      <c r="E2199" s="24">
        <f t="shared" si="105"/>
        <v>1.5981140405784766</v>
      </c>
    </row>
    <row r="2200" spans="1:5" ht="15" customHeight="1" x14ac:dyDescent="0.2">
      <c r="A2200" s="3">
        <f>'Stocks Returns'!A2196</f>
        <v>45370</v>
      </c>
      <c r="B2200" s="5">
        <f>SUMPRODUCT('Stocks Returns'!B2196:E2196,$H$10:$K$10)</f>
        <v>5.846748676709413E-3</v>
      </c>
      <c r="C2200" s="5">
        <f t="shared" si="103"/>
        <v>-5.846748676709413E-3</v>
      </c>
      <c r="D2200" s="24">
        <f t="shared" si="104"/>
        <v>1.0039275540709374</v>
      </c>
      <c r="E2200" s="24">
        <f t="shared" si="105"/>
        <v>1.5984315137227338</v>
      </c>
    </row>
    <row r="2201" spans="1:5" ht="15" customHeight="1" x14ac:dyDescent="0.2">
      <c r="A2201" s="3">
        <f>'Stocks Returns'!A2197</f>
        <v>45371</v>
      </c>
      <c r="B2201" s="5">
        <f>SUMPRODUCT('Stocks Returns'!B2197:E2197,$H$10:$K$10)</f>
        <v>7.4195867736939472E-3</v>
      </c>
      <c r="C2201" s="5">
        <f t="shared" si="103"/>
        <v>-7.4195867736939472E-3</v>
      </c>
      <c r="D2201" s="24">
        <f t="shared" si="104"/>
        <v>1.0049750642435291</v>
      </c>
      <c r="E2201" s="24">
        <f t="shared" si="105"/>
        <v>1.5994602891704828</v>
      </c>
    </row>
    <row r="2202" spans="1:5" ht="15" customHeight="1" x14ac:dyDescent="0.2">
      <c r="A2202" s="3">
        <f>'Stocks Returns'!A2198</f>
        <v>45372</v>
      </c>
      <c r="B2202" s="5">
        <f>SUMPRODUCT('Stocks Returns'!B2198:E2198,$H$10:$K$10)</f>
        <v>4.0574223368920496E-3</v>
      </c>
      <c r="C2202" s="5">
        <f t="shared" si="103"/>
        <v>-4.0574223368920496E-3</v>
      </c>
      <c r="D2202" s="24">
        <f t="shared" si="104"/>
        <v>1.0027358627286189</v>
      </c>
      <c r="E2202" s="24">
        <f t="shared" si="105"/>
        <v>1.5972557574038801</v>
      </c>
    </row>
    <row r="2203" spans="1:5" ht="15" customHeight="1" x14ac:dyDescent="0.2">
      <c r="A2203" s="3">
        <f>'Stocks Returns'!A2199</f>
        <v>45373</v>
      </c>
      <c r="B2203" s="5">
        <f>SUMPRODUCT('Stocks Returns'!B2199:E2199,$H$10:$K$10)</f>
        <v>-2.2523751819167808E-2</v>
      </c>
      <c r="C2203" s="5">
        <f t="shared" si="103"/>
        <v>2.2523751819167808E-2</v>
      </c>
      <c r="D2203" s="24">
        <f t="shared" si="104"/>
        <v>0.98503280074068311</v>
      </c>
      <c r="E2203" s="24">
        <f t="shared" si="105"/>
        <v>1.5791241071110993</v>
      </c>
    </row>
    <row r="2204" spans="1:5" ht="15" customHeight="1" x14ac:dyDescent="0.2">
      <c r="A2204" s="3">
        <f>'Stocks Returns'!A2200</f>
        <v>45376</v>
      </c>
      <c r="B2204" s="5">
        <f>SUMPRODUCT('Stocks Returns'!B2200:E2200,$H$10:$K$10)</f>
        <v>-6.8734159651463239E-3</v>
      </c>
      <c r="C2204" s="5">
        <f t="shared" si="103"/>
        <v>6.8734159651463239E-3</v>
      </c>
      <c r="D2204" s="24">
        <f t="shared" si="104"/>
        <v>0.9954559244194614</v>
      </c>
      <c r="E2204" s="24">
        <f t="shared" si="105"/>
        <v>1.5899496439903533</v>
      </c>
    </row>
    <row r="2205" spans="1:5" ht="15" customHeight="1" x14ac:dyDescent="0.2">
      <c r="A2205" s="3">
        <f>'Stocks Returns'!A2201</f>
        <v>45377</v>
      </c>
      <c r="B2205" s="5">
        <f>SUMPRODUCT('Stocks Returns'!B2201:E2201,$H$10:$K$10)</f>
        <v>-3.9721863510181954E-3</v>
      </c>
      <c r="C2205" s="5">
        <f t="shared" si="103"/>
        <v>3.9721863510181954E-3</v>
      </c>
      <c r="D2205" s="24">
        <f t="shared" si="104"/>
        <v>0.99738814334247083</v>
      </c>
      <c r="E2205" s="24">
        <f t="shared" si="105"/>
        <v>1.5919094153810804</v>
      </c>
    </row>
    <row r="2206" spans="1:5" ht="15" customHeight="1" x14ac:dyDescent="0.2">
      <c r="A2206" s="3">
        <f>'Stocks Returns'!A2202</f>
        <v>45378</v>
      </c>
      <c r="B2206" s="5">
        <f>SUMPRODUCT('Stocks Returns'!B2202:E2202,$H$10:$K$10)</f>
        <v>-4.693157579559416E-4</v>
      </c>
      <c r="C2206" s="5">
        <f t="shared" si="103"/>
        <v>4.693157579559416E-4</v>
      </c>
      <c r="D2206" s="24">
        <f t="shared" si="104"/>
        <v>0.99972105515745024</v>
      </c>
      <c r="E2206" s="24">
        <f t="shared" si="105"/>
        <v>1.5942557914577726</v>
      </c>
    </row>
    <row r="2207" spans="1:5" ht="15" customHeight="1" x14ac:dyDescent="0.2">
      <c r="A2207" s="3">
        <f>'Stocks Returns'!A2203</f>
        <v>45379</v>
      </c>
      <c r="B2207" s="5">
        <f>SUMPRODUCT('Stocks Returns'!B2203:E2203,$H$10:$K$10)</f>
        <v>9.4291593634676543E-4</v>
      </c>
      <c r="C2207" s="5">
        <f t="shared" si="103"/>
        <v>-9.4291593634676543E-4</v>
      </c>
      <c r="D2207" s="24">
        <f t="shared" si="104"/>
        <v>1.0006616014658558</v>
      </c>
      <c r="E2207" s="24">
        <f t="shared" si="105"/>
        <v>1.5951956175384872</v>
      </c>
    </row>
    <row r="2208" spans="1:5" ht="15" customHeight="1" x14ac:dyDescent="0.2">
      <c r="A2208" s="3">
        <f>'Stocks Returns'!A2204</f>
        <v>45380</v>
      </c>
      <c r="B2208" s="5">
        <f>SUMPRODUCT('Stocks Returns'!B2204:E2204,$H$10:$K$10)</f>
        <v>0</v>
      </c>
      <c r="C2208" s="5">
        <f t="shared" si="103"/>
        <v>0</v>
      </c>
      <c r="D2208" s="24">
        <f t="shared" si="104"/>
        <v>1.000033619452249</v>
      </c>
      <c r="E2208" s="24">
        <f t="shared" si="105"/>
        <v>1.5945685090834987</v>
      </c>
    </row>
    <row r="2209" spans="1:5" ht="15" customHeight="1" x14ac:dyDescent="0.2">
      <c r="A2209" s="3">
        <f>'Stocks Returns'!A2205</f>
        <v>45383</v>
      </c>
      <c r="B2209" s="5">
        <f>SUMPRODUCT('Stocks Returns'!B2205:E2205,$H$10:$K$10)</f>
        <v>-2.4521210476076498E-3</v>
      </c>
      <c r="C2209" s="5">
        <f t="shared" si="103"/>
        <v>2.4521210476076498E-3</v>
      </c>
      <c r="D2209" s="24">
        <f t="shared" si="104"/>
        <v>0.99840050683454218</v>
      </c>
      <c r="E2209" s="24">
        <f t="shared" si="105"/>
        <v>1.592930287423008</v>
      </c>
    </row>
    <row r="2210" spans="1:5" ht="15" customHeight="1" x14ac:dyDescent="0.2">
      <c r="A2210" s="3">
        <f>'Stocks Returns'!A2206</f>
        <v>45384</v>
      </c>
      <c r="B2210" s="5">
        <f>SUMPRODUCT('Stocks Returns'!B2206:E2206,$H$10:$K$10)</f>
        <v>-2.0410139226020372E-3</v>
      </c>
      <c r="C2210" s="5">
        <f t="shared" si="103"/>
        <v>2.0410139226020372E-3</v>
      </c>
      <c r="D2210" s="24">
        <f t="shared" si="104"/>
        <v>0.99867430417979597</v>
      </c>
      <c r="E2210" s="24">
        <f t="shared" si="105"/>
        <v>1.5932056842380167</v>
      </c>
    </row>
    <row r="2211" spans="1:5" ht="15" customHeight="1" x14ac:dyDescent="0.2">
      <c r="A2211" s="3">
        <f>'Stocks Returns'!A2207</f>
        <v>45385</v>
      </c>
      <c r="B2211" s="5">
        <f>SUMPRODUCT('Stocks Returns'!B2207:E2207,$H$10:$K$10)</f>
        <v>-4.3906714876118256E-3</v>
      </c>
      <c r="C2211" s="5">
        <f t="shared" si="103"/>
        <v>4.3906714876118256E-3</v>
      </c>
      <c r="D2211" s="24">
        <f t="shared" si="104"/>
        <v>0.99710943224149939</v>
      </c>
      <c r="E2211" s="24">
        <f t="shared" si="105"/>
        <v>1.5916276455424254</v>
      </c>
    </row>
    <row r="2212" spans="1:5" ht="15" customHeight="1" x14ac:dyDescent="0.2">
      <c r="A2212" s="3">
        <f>'Stocks Returns'!A2208</f>
        <v>45386</v>
      </c>
      <c r="B2212" s="5">
        <f>SUMPRODUCT('Stocks Returns'!B2208:E2208,$H$10:$K$10)</f>
        <v>-1.2066383806017983E-2</v>
      </c>
      <c r="C2212" s="5">
        <f t="shared" si="103"/>
        <v>1.2066383806017983E-2</v>
      </c>
      <c r="D2212" s="24">
        <f t="shared" si="104"/>
        <v>0.99199740783744095</v>
      </c>
      <c r="E2212" s="24">
        <f t="shared" si="105"/>
        <v>1.5864048983421077</v>
      </c>
    </row>
    <row r="2213" spans="1:5" ht="15" customHeight="1" x14ac:dyDescent="0.2">
      <c r="A2213" s="3">
        <f>'Stocks Returns'!A2209</f>
        <v>45387</v>
      </c>
      <c r="B2213" s="5">
        <f>SUMPRODUCT('Stocks Returns'!B2209:E2209,$H$10:$K$10)</f>
        <v>1.1942418410463961E-2</v>
      </c>
      <c r="C2213" s="5">
        <f t="shared" si="103"/>
        <v>-1.1942418410463961E-2</v>
      </c>
      <c r="D2213" s="24">
        <f t="shared" si="104"/>
        <v>1.0079872701136179</v>
      </c>
      <c r="E2213" s="24">
        <f t="shared" si="105"/>
        <v>1.6023938879753081</v>
      </c>
    </row>
    <row r="2214" spans="1:5" ht="15" customHeight="1" x14ac:dyDescent="0.2">
      <c r="A2214" s="3">
        <f>'Stocks Returns'!A2210</f>
        <v>45390</v>
      </c>
      <c r="B2214" s="5">
        <f>SUMPRODUCT('Stocks Returns'!B2210:E2210,$H$10:$K$10)</f>
        <v>4.2853866989061174E-3</v>
      </c>
      <c r="C2214" s="5">
        <f t="shared" si="103"/>
        <v>-4.2853866989061174E-3</v>
      </c>
      <c r="D2214" s="24">
        <f t="shared" si="104"/>
        <v>1.0028876869937204</v>
      </c>
      <c r="E2214" s="24">
        <f t="shared" si="105"/>
        <v>1.5974058692783077</v>
      </c>
    </row>
    <row r="2215" spans="1:5" ht="15" customHeight="1" x14ac:dyDescent="0.2">
      <c r="A2215" s="3">
        <f>'Stocks Returns'!A2211</f>
        <v>45391</v>
      </c>
      <c r="B2215" s="5">
        <f>SUMPRODUCT('Stocks Returns'!B2211:E2211,$H$10:$K$10)</f>
        <v>4.0346736754613916E-4</v>
      </c>
      <c r="C2215" s="5">
        <f t="shared" si="103"/>
        <v>-4.0346736754613916E-4</v>
      </c>
      <c r="D2215" s="24">
        <f t="shared" si="104"/>
        <v>1.0003023287190347</v>
      </c>
      <c r="E2215" s="24">
        <f t="shared" si="105"/>
        <v>1.5948370377687133</v>
      </c>
    </row>
    <row r="2216" spans="1:5" ht="15" customHeight="1" x14ac:dyDescent="0.2">
      <c r="A2216" s="3">
        <f>'Stocks Returns'!A2212</f>
        <v>45392</v>
      </c>
      <c r="B2216" s="5">
        <f>SUMPRODUCT('Stocks Returns'!B2212:E2212,$H$10:$K$10)</f>
        <v>-1.2106106672569658E-2</v>
      </c>
      <c r="C2216" s="5">
        <f t="shared" si="103"/>
        <v>1.2106106672569658E-2</v>
      </c>
      <c r="D2216" s="24">
        <f t="shared" si="104"/>
        <v>0.99197095240831756</v>
      </c>
      <c r="E2216" s="24">
        <f t="shared" si="105"/>
        <v>1.586377601441098</v>
      </c>
    </row>
    <row r="2217" spans="1:5" ht="15" customHeight="1" x14ac:dyDescent="0.2">
      <c r="A2217" s="3">
        <f>'Stocks Returns'!A2213</f>
        <v>45393</v>
      </c>
      <c r="B2217" s="5">
        <f>SUMPRODUCT('Stocks Returns'!B2213:E2213,$H$10:$K$10)</f>
        <v>5.5554725696022687E-3</v>
      </c>
      <c r="C2217" s="5">
        <f t="shared" si="103"/>
        <v>-5.5554725696022687E-3</v>
      </c>
      <c r="D2217" s="24">
        <f t="shared" si="104"/>
        <v>1.003733564183604</v>
      </c>
      <c r="E2217" s="24">
        <f t="shared" si="105"/>
        <v>1.5982405076004511</v>
      </c>
    </row>
    <row r="2218" spans="1:5" ht="15" customHeight="1" x14ac:dyDescent="0.2">
      <c r="A2218" s="3">
        <f>'Stocks Returns'!A2214</f>
        <v>45394</v>
      </c>
      <c r="B2218" s="5">
        <f>SUMPRODUCT('Stocks Returns'!B2214:E2214,$H$10:$K$10)</f>
        <v>-4.3982815809870688E-3</v>
      </c>
      <c r="C2218" s="5">
        <f t="shared" si="103"/>
        <v>4.3982815809870688E-3</v>
      </c>
      <c r="D2218" s="24">
        <f t="shared" si="104"/>
        <v>0.99710436391931156</v>
      </c>
      <c r="E2218" s="24">
        <f t="shared" si="105"/>
        <v>1.5916225187370283</v>
      </c>
    </row>
    <row r="2219" spans="1:5" ht="15" customHeight="1" x14ac:dyDescent="0.2">
      <c r="A2219" s="3">
        <f>'Stocks Returns'!A2215</f>
        <v>45397</v>
      </c>
      <c r="B2219" s="5">
        <f>SUMPRODUCT('Stocks Returns'!B2215:E2215,$H$10:$K$10)</f>
        <v>-1.4670818569183555E-2</v>
      </c>
      <c r="C2219" s="5">
        <f t="shared" si="103"/>
        <v>1.4670818569183555E-2</v>
      </c>
      <c r="D2219" s="24">
        <f t="shared" si="104"/>
        <v>0.99026285428517269</v>
      </c>
      <c r="E2219" s="24">
        <f t="shared" si="105"/>
        <v>1.5846093492264244</v>
      </c>
    </row>
    <row r="2220" spans="1:5" ht="15" customHeight="1" x14ac:dyDescent="0.2">
      <c r="A2220" s="3">
        <f>'Stocks Returns'!A2216</f>
        <v>45398</v>
      </c>
      <c r="B2220" s="5">
        <f>SUMPRODUCT('Stocks Returns'!B2216:E2216,$H$10:$K$10)</f>
        <v>5.7266171761610697E-4</v>
      </c>
      <c r="C2220" s="5">
        <f t="shared" si="103"/>
        <v>-5.7266171761610697E-4</v>
      </c>
      <c r="D2220" s="24">
        <f t="shared" si="104"/>
        <v>1.0004150121561812</v>
      </c>
      <c r="E2220" s="24">
        <f t="shared" si="105"/>
        <v>1.5949495594825187</v>
      </c>
    </row>
    <row r="2221" spans="1:5" ht="15" customHeight="1" x14ac:dyDescent="0.2">
      <c r="A2221" s="3">
        <f>'Stocks Returns'!A2217</f>
        <v>45399</v>
      </c>
      <c r="B2221" s="5">
        <f>SUMPRODUCT('Stocks Returns'!B2217:E2217,$H$10:$K$10)</f>
        <v>3.0010140594352672E-3</v>
      </c>
      <c r="C2221" s="5">
        <f t="shared" si="103"/>
        <v>-3.0010140594352672E-3</v>
      </c>
      <c r="D2221" s="24">
        <f t="shared" si="104"/>
        <v>1.0020322948158329</v>
      </c>
      <c r="E2221" s="24">
        <f t="shared" si="105"/>
        <v>1.5965589150644006</v>
      </c>
    </row>
    <row r="2222" spans="1:5" ht="15" customHeight="1" x14ac:dyDescent="0.2">
      <c r="A2222" s="3">
        <f>'Stocks Returns'!A2218</f>
        <v>45400</v>
      </c>
      <c r="B2222" s="5">
        <f>SUMPRODUCT('Stocks Returns'!B2218:E2218,$H$10:$K$10)</f>
        <v>-5.5226874863826807E-3</v>
      </c>
      <c r="C2222" s="5">
        <f t="shared" si="103"/>
        <v>5.5226874863826807E-3</v>
      </c>
      <c r="D2222" s="24">
        <f t="shared" si="104"/>
        <v>0.99635550958631802</v>
      </c>
      <c r="E2222" s="24">
        <f t="shared" si="105"/>
        <v>1.5908639013259906</v>
      </c>
    </row>
    <row r="2223" spans="1:5" ht="15" customHeight="1" x14ac:dyDescent="0.2">
      <c r="A2223" s="3">
        <f>'Stocks Returns'!A2219</f>
        <v>45401</v>
      </c>
      <c r="B2223" s="5">
        <f>SUMPRODUCT('Stocks Returns'!B2219:E2219,$H$10:$K$10)</f>
        <v>-8.9931111490429549E-3</v>
      </c>
      <c r="C2223" s="5">
        <f t="shared" si="103"/>
        <v>8.9931111490429549E-3</v>
      </c>
      <c r="D2223" s="24">
        <f t="shared" si="104"/>
        <v>0.99404420742698629</v>
      </c>
      <c r="E2223" s="24">
        <f t="shared" si="105"/>
        <v>1.5885084375345815</v>
      </c>
    </row>
    <row r="2224" spans="1:5" ht="15" customHeight="1" x14ac:dyDescent="0.2">
      <c r="A2224" s="3">
        <f>'Stocks Returns'!A2220</f>
        <v>45404</v>
      </c>
      <c r="B2224" s="5">
        <f>SUMPRODUCT('Stocks Returns'!B2220:E2220,$H$10:$K$10)</f>
        <v>1.1162438497389961E-2</v>
      </c>
      <c r="C2224" s="5">
        <f t="shared" si="103"/>
        <v>-1.1162438497389961E-2</v>
      </c>
      <c r="D2224" s="24">
        <f t="shared" si="104"/>
        <v>1.0074678034915105</v>
      </c>
      <c r="E2224" s="24">
        <f t="shared" si="105"/>
        <v>1.6018906026558115</v>
      </c>
    </row>
    <row r="2225" spans="1:5" ht="15" customHeight="1" x14ac:dyDescent="0.2">
      <c r="A2225" s="3">
        <f>'Stocks Returns'!A2221</f>
        <v>45405</v>
      </c>
      <c r="B2225" s="5">
        <f>SUMPRODUCT('Stocks Returns'!B2221:E2221,$H$10:$K$10)</f>
        <v>9.8154404480203725E-3</v>
      </c>
      <c r="C2225" s="5">
        <f t="shared" si="103"/>
        <v>-9.8154404480203725E-3</v>
      </c>
      <c r="D2225" s="24">
        <f t="shared" si="104"/>
        <v>1.0065707027906305</v>
      </c>
      <c r="E2225" s="24">
        <f t="shared" si="105"/>
        <v>1.6010188674070553</v>
      </c>
    </row>
    <row r="2226" spans="1:5" ht="15" customHeight="1" x14ac:dyDescent="0.2">
      <c r="A2226" s="3">
        <f>'Stocks Returns'!A2222</f>
        <v>45406</v>
      </c>
      <c r="B2226" s="5">
        <f>SUMPRODUCT('Stocks Returns'!B2222:E2222,$H$10:$K$10)</f>
        <v>9.6392353435068578E-3</v>
      </c>
      <c r="C2226" s="5">
        <f t="shared" si="103"/>
        <v>-9.6392353435068578E-3</v>
      </c>
      <c r="D2226" s="24">
        <f t="shared" si="104"/>
        <v>1.0064533501910244</v>
      </c>
      <c r="E2226" s="24">
        <f t="shared" si="105"/>
        <v>1.6009045915794942</v>
      </c>
    </row>
    <row r="2227" spans="1:5" ht="15" customHeight="1" x14ac:dyDescent="0.2">
      <c r="A2227" s="3">
        <f>'Stocks Returns'!A2223</f>
        <v>45407</v>
      </c>
      <c r="B2227" s="5">
        <f>SUMPRODUCT('Stocks Returns'!B2223:E2223,$H$10:$K$10)</f>
        <v>2.628959257421386E-3</v>
      </c>
      <c r="C2227" s="5">
        <f t="shared" si="103"/>
        <v>-2.628959257421386E-3</v>
      </c>
      <c r="D2227" s="24">
        <f t="shared" si="104"/>
        <v>1.0017845063176916</v>
      </c>
      <c r="E2227" s="24">
        <f t="shared" si="105"/>
        <v>1.5963130217028063</v>
      </c>
    </row>
    <row r="2228" spans="1:5" ht="15" customHeight="1" x14ac:dyDescent="0.2">
      <c r="A2228" s="3">
        <f>'Stocks Returns'!A2224</f>
        <v>45408</v>
      </c>
      <c r="B2228" s="5">
        <f>SUMPRODUCT('Stocks Returns'!B2224:E2224,$H$10:$K$10)</f>
        <v>-7.1050904490795215E-5</v>
      </c>
      <c r="C2228" s="5">
        <f t="shared" si="103"/>
        <v>7.1050904490795215E-5</v>
      </c>
      <c r="D2228" s="24">
        <f t="shared" si="104"/>
        <v>0.99998629954985807</v>
      </c>
      <c r="E2228" s="24">
        <f t="shared" si="105"/>
        <v>1.5945211910662924</v>
      </c>
    </row>
    <row r="2229" spans="1:5" ht="15" customHeight="1" x14ac:dyDescent="0.2">
      <c r="A2229" s="3">
        <f>'Stocks Returns'!A2225</f>
        <v>45411</v>
      </c>
      <c r="B2229" s="5">
        <f>SUMPRODUCT('Stocks Returns'!B2225:E2225,$H$10:$K$10)</f>
        <v>-9.078652401276175E-3</v>
      </c>
      <c r="C2229" s="5">
        <f t="shared" si="103"/>
        <v>9.078652401276175E-3</v>
      </c>
      <c r="D2229" s="24">
        <f t="shared" si="104"/>
        <v>0.99398723695299895</v>
      </c>
      <c r="E2229" s="24">
        <f t="shared" si="105"/>
        <v>1.5884501114920309</v>
      </c>
    </row>
    <row r="2230" spans="1:5" ht="15" customHeight="1" x14ac:dyDescent="0.2">
      <c r="A2230" s="3">
        <f>'Stocks Returns'!A2226</f>
        <v>45412</v>
      </c>
      <c r="B2230" s="5">
        <f>SUMPRODUCT('Stocks Returns'!B2226:E2226,$H$10:$K$10)</f>
        <v>-1.2011078043363625E-2</v>
      </c>
      <c r="C2230" s="5">
        <f t="shared" si="103"/>
        <v>1.2011078043363625E-2</v>
      </c>
      <c r="D2230" s="24">
        <f t="shared" si="104"/>
        <v>0.99203424147536867</v>
      </c>
      <c r="E2230" s="24">
        <f t="shared" si="105"/>
        <v>1.5864428989650654</v>
      </c>
    </row>
    <row r="2231" spans="1:5" ht="15" customHeight="1" x14ac:dyDescent="0.2">
      <c r="A2231" s="3">
        <f>'Stocks Returns'!A2227</f>
        <v>45413</v>
      </c>
      <c r="B2231" s="5">
        <f>SUMPRODUCT('Stocks Returns'!B2227:E2227,$H$10:$K$10)</f>
        <v>-8.6739299631228249E-3</v>
      </c>
      <c r="C2231" s="5">
        <f t="shared" si="103"/>
        <v>8.6739299631228249E-3</v>
      </c>
      <c r="D2231" s="24">
        <f t="shared" si="104"/>
        <v>0.99425678209680912</v>
      </c>
      <c r="E2231" s="24">
        <f t="shared" si="105"/>
        <v>1.588725957006043</v>
      </c>
    </row>
    <row r="2232" spans="1:5" ht="15" customHeight="1" x14ac:dyDescent="0.2">
      <c r="A2232" s="3">
        <f>'Stocks Returns'!A2228</f>
        <v>45414</v>
      </c>
      <c r="B2232" s="5">
        <f>SUMPRODUCT('Stocks Returns'!B2228:E2228,$H$10:$K$10)</f>
        <v>1.9220034284396672E-3</v>
      </c>
      <c r="C2232" s="5">
        <f t="shared" si="103"/>
        <v>-1.9220034284396672E-3</v>
      </c>
      <c r="D2232" s="24">
        <f t="shared" si="104"/>
        <v>1.0013136737355897</v>
      </c>
      <c r="E2232" s="24">
        <f t="shared" si="105"/>
        <v>1.5958451111260794</v>
      </c>
    </row>
    <row r="2233" spans="1:5" ht="15" customHeight="1" x14ac:dyDescent="0.2">
      <c r="A2233" s="3">
        <f>'Stocks Returns'!A2229</f>
        <v>45415</v>
      </c>
      <c r="B2233" s="5">
        <f>SUMPRODUCT('Stocks Returns'!B2229:E2229,$H$10:$K$10)</f>
        <v>5.6138537150110107E-3</v>
      </c>
      <c r="C2233" s="5">
        <f t="shared" si="103"/>
        <v>-5.6138537150110107E-3</v>
      </c>
      <c r="D2233" s="24">
        <f t="shared" si="104"/>
        <v>1.0037724460264463</v>
      </c>
      <c r="E2233" s="24">
        <f t="shared" si="105"/>
        <v>1.5982788035542743</v>
      </c>
    </row>
    <row r="2234" spans="1:5" ht="15" customHeight="1" x14ac:dyDescent="0.2">
      <c r="A2234" s="3">
        <f>'Stocks Returns'!A2230</f>
        <v>45418</v>
      </c>
      <c r="B2234" s="5">
        <f>SUMPRODUCT('Stocks Returns'!B2230:E2230,$H$10:$K$10)</f>
        <v>1.6954779192223445E-2</v>
      </c>
      <c r="C2234" s="5">
        <f t="shared" si="103"/>
        <v>-1.6954779192223445E-2</v>
      </c>
      <c r="D2234" s="24">
        <f t="shared" si="104"/>
        <v>1.0113255023942698</v>
      </c>
      <c r="E2234" s="24">
        <f t="shared" si="105"/>
        <v>1.6056019167712128</v>
      </c>
    </row>
    <row r="2235" spans="1:5" ht="15" customHeight="1" x14ac:dyDescent="0.2">
      <c r="A2235" s="3">
        <f>'Stocks Returns'!A2231</f>
        <v>45419</v>
      </c>
      <c r="B2235" s="5">
        <f>SUMPRODUCT('Stocks Returns'!B2231:E2231,$H$10:$K$10)</f>
        <v>9.7496394062290565E-3</v>
      </c>
      <c r="C2235" s="5">
        <f t="shared" si="103"/>
        <v>-9.7496394062290565E-3</v>
      </c>
      <c r="D2235" s="24">
        <f t="shared" si="104"/>
        <v>1.0065268792967974</v>
      </c>
      <c r="E2235" s="24">
        <f t="shared" si="105"/>
        <v>1.6009761994145781</v>
      </c>
    </row>
    <row r="2236" spans="1:5" ht="15" customHeight="1" x14ac:dyDescent="0.2">
      <c r="A2236" s="3">
        <f>'Stocks Returns'!A2232</f>
        <v>45420</v>
      </c>
      <c r="B2236" s="5">
        <f>SUMPRODUCT('Stocks Returns'!B2232:E2232,$H$10:$K$10)</f>
        <v>2.1995555491356451E-3</v>
      </c>
      <c r="C2236" s="5">
        <f t="shared" si="103"/>
        <v>-2.1995555491356451E-3</v>
      </c>
      <c r="D2236" s="24">
        <f t="shared" si="104"/>
        <v>1.0014985234479732</v>
      </c>
      <c r="E2236" s="24">
        <f t="shared" si="105"/>
        <v>1.5960289197059461</v>
      </c>
    </row>
    <row r="2237" spans="1:5" ht="15" customHeight="1" x14ac:dyDescent="0.2">
      <c r="A2237" s="3">
        <f>'Stocks Returns'!A2233</f>
        <v>45421</v>
      </c>
      <c r="B2237" s="5">
        <f>SUMPRODUCT('Stocks Returns'!B2233:E2233,$H$10:$K$10)</f>
        <v>3.5212241467859977E-3</v>
      </c>
      <c r="C2237" s="5">
        <f t="shared" si="103"/>
        <v>-3.5212241467859977E-3</v>
      </c>
      <c r="D2237" s="24">
        <f t="shared" si="104"/>
        <v>1.0023787547340084</v>
      </c>
      <c r="E2237" s="24">
        <f t="shared" si="105"/>
        <v>1.5969023117176127</v>
      </c>
    </row>
    <row r="2238" spans="1:5" ht="15" customHeight="1" x14ac:dyDescent="0.2">
      <c r="A2238" s="3">
        <f>'Stocks Returns'!A2234</f>
        <v>45422</v>
      </c>
      <c r="B2238" s="5">
        <f>SUMPRODUCT('Stocks Returns'!B2234:E2234,$H$10:$K$10)</f>
        <v>6.9032646401903496E-3</v>
      </c>
      <c r="C2238" s="5">
        <f t="shared" si="103"/>
        <v>-6.9032646401903496E-3</v>
      </c>
      <c r="D2238" s="24">
        <f t="shared" si="104"/>
        <v>1.0046311937026158</v>
      </c>
      <c r="E2238" s="24">
        <f t="shared" si="105"/>
        <v>1.5991230570560755</v>
      </c>
    </row>
    <row r="2239" spans="1:5" ht="15" customHeight="1" x14ac:dyDescent="0.2">
      <c r="A2239" s="3">
        <f>'Stocks Returns'!A2235</f>
        <v>45425</v>
      </c>
      <c r="B2239" s="5">
        <f>SUMPRODUCT('Stocks Returns'!B2235:E2235,$H$10:$K$10)</f>
        <v>-2.7132482012006483E-3</v>
      </c>
      <c r="C2239" s="5">
        <f t="shared" si="103"/>
        <v>2.7132482012006483E-3</v>
      </c>
      <c r="D2239" s="24">
        <f t="shared" si="104"/>
        <v>0.99822659615024922</v>
      </c>
      <c r="E2239" s="24">
        <f t="shared" si="105"/>
        <v>1.5927552055518919</v>
      </c>
    </row>
    <row r="2240" spans="1:5" ht="15" customHeight="1" x14ac:dyDescent="0.2">
      <c r="A2240" s="3">
        <f>'Stocks Returns'!A2236</f>
        <v>45426</v>
      </c>
      <c r="B2240" s="5">
        <f>SUMPRODUCT('Stocks Returns'!B2236:E2236,$H$10:$K$10)</f>
        <v>-3.2919997035191139E-3</v>
      </c>
      <c r="C2240" s="5">
        <f t="shared" si="103"/>
        <v>3.2919997035191139E-3</v>
      </c>
      <c r="D2240" s="24">
        <f t="shared" si="104"/>
        <v>0.99784114764970522</v>
      </c>
      <c r="E2240" s="24">
        <f t="shared" si="105"/>
        <v>1.5923667316610046</v>
      </c>
    </row>
    <row r="2241" spans="1:5" ht="15" customHeight="1" x14ac:dyDescent="0.2">
      <c r="A2241" s="3">
        <f>'Stocks Returns'!A2237</f>
        <v>45427</v>
      </c>
      <c r="B2241" s="5">
        <f>SUMPRODUCT('Stocks Returns'!B2237:E2237,$H$10:$K$10)</f>
        <v>1.3854434612548434E-2</v>
      </c>
      <c r="C2241" s="5">
        <f t="shared" si="103"/>
        <v>-1.3854434612548434E-2</v>
      </c>
      <c r="D2241" s="24">
        <f t="shared" si="104"/>
        <v>1.0092606729042062</v>
      </c>
      <c r="E2241" s="24">
        <f t="shared" si="105"/>
        <v>1.6036229827757957</v>
      </c>
    </row>
    <row r="2242" spans="1:5" ht="15" customHeight="1" x14ac:dyDescent="0.2">
      <c r="A2242" s="3">
        <f>'Stocks Returns'!A2238</f>
        <v>45428</v>
      </c>
      <c r="B2242" s="5">
        <f>SUMPRODUCT('Stocks Returns'!B2238:E2238,$H$10:$K$10)</f>
        <v>-6.6543975550606323E-3</v>
      </c>
      <c r="C2242" s="5">
        <f t="shared" si="103"/>
        <v>6.6543975550606323E-3</v>
      </c>
      <c r="D2242" s="24">
        <f t="shared" si="104"/>
        <v>0.99560179068057852</v>
      </c>
      <c r="E2242" s="24">
        <f t="shared" si="105"/>
        <v>1.5900981073637941</v>
      </c>
    </row>
    <row r="2243" spans="1:5" ht="15" customHeight="1" x14ac:dyDescent="0.2">
      <c r="A2243" s="3">
        <f>'Stocks Returns'!A2239</f>
        <v>45429</v>
      </c>
      <c r="B2243" s="5">
        <f>SUMPRODUCT('Stocks Returns'!B2239:E2239,$H$10:$K$10)</f>
        <v>9.324587266118274E-4</v>
      </c>
      <c r="C2243" s="5">
        <f t="shared" si="103"/>
        <v>-9.324587266118274E-4</v>
      </c>
      <c r="D2243" s="24">
        <f t="shared" si="104"/>
        <v>1.0006546369641725</v>
      </c>
      <c r="E2243" s="24">
        <f t="shared" si="105"/>
        <v>1.5951886713827628</v>
      </c>
    </row>
    <row r="2244" spans="1:5" ht="15" customHeight="1" x14ac:dyDescent="0.2">
      <c r="A2244" s="3">
        <f>'Stocks Returns'!A2240</f>
        <v>45432</v>
      </c>
      <c r="B2244" s="5">
        <f>SUMPRODUCT('Stocks Returns'!B2240:E2240,$H$10:$K$10)</f>
        <v>-1.92237306343728E-3</v>
      </c>
      <c r="C2244" s="5">
        <f t="shared" si="103"/>
        <v>1.92237306343728E-3</v>
      </c>
      <c r="D2244" s="24">
        <f t="shared" si="104"/>
        <v>0.99875331899199971</v>
      </c>
      <c r="E2244" s="24">
        <f t="shared" si="105"/>
        <v>1.5932851050392309</v>
      </c>
    </row>
    <row r="2245" spans="1:5" ht="15" customHeight="1" x14ac:dyDescent="0.2">
      <c r="A2245" s="3">
        <f>'Stocks Returns'!A2241</f>
        <v>45433</v>
      </c>
      <c r="B2245" s="5">
        <f>SUMPRODUCT('Stocks Returns'!B2241:E2241,$H$10:$K$10)</f>
        <v>-9.0070899398312296E-3</v>
      </c>
      <c r="C2245" s="5">
        <f t="shared" si="103"/>
        <v>9.0070899398312296E-3</v>
      </c>
      <c r="D2245" s="24">
        <f t="shared" si="104"/>
        <v>0.99403489755232133</v>
      </c>
      <c r="E2245" s="24">
        <f t="shared" si="105"/>
        <v>1.5884989070154767</v>
      </c>
    </row>
    <row r="2246" spans="1:5" ht="15" customHeight="1" x14ac:dyDescent="0.2">
      <c r="A2246" s="3">
        <f>'Stocks Returns'!A2242</f>
        <v>45434</v>
      </c>
      <c r="B2246" s="5">
        <f>SUMPRODUCT('Stocks Returns'!B2242:E2242,$H$10:$K$10)</f>
        <v>3.8520842614103729E-3</v>
      </c>
      <c r="C2246" s="5">
        <f t="shared" ref="C2246:C2309" si="106">-B2246</f>
        <v>-3.8520842614103729E-3</v>
      </c>
      <c r="D2246" s="24">
        <f t="shared" ref="D2246:D2309" si="107">1+$H$13+$H$19*(B2246-$H$13)</f>
        <v>1.0025991075703482</v>
      </c>
      <c r="E2246" s="24">
        <f t="shared" ref="E2246:E2309" si="108">$H$22*D2246-$H$23*D2246^2-LN(1+$H$24*EXP(1-D2246^3))</f>
        <v>1.5971204653124698</v>
      </c>
    </row>
    <row r="2247" spans="1:5" ht="15" customHeight="1" x14ac:dyDescent="0.2">
      <c r="A2247" s="3">
        <f>'Stocks Returns'!A2243</f>
        <v>45435</v>
      </c>
      <c r="B2247" s="5">
        <f>SUMPRODUCT('Stocks Returns'!B2243:E2243,$H$10:$K$10)</f>
        <v>-6.0225068037987727E-3</v>
      </c>
      <c r="C2247" s="5">
        <f t="shared" si="106"/>
        <v>6.0225068037987727E-3</v>
      </c>
      <c r="D2247" s="24">
        <f t="shared" si="107"/>
        <v>0.99602262992091894</v>
      </c>
      <c r="E2247" s="24">
        <f t="shared" si="108"/>
        <v>1.5905259666547817</v>
      </c>
    </row>
    <row r="2248" spans="1:5" ht="15" customHeight="1" x14ac:dyDescent="0.2">
      <c r="A2248" s="3">
        <f>'Stocks Returns'!A2244</f>
        <v>45436</v>
      </c>
      <c r="B2248" s="5">
        <f>SUMPRODUCT('Stocks Returns'!B2244:E2244,$H$10:$K$10)</f>
        <v>9.4408583084310579E-4</v>
      </c>
      <c r="C2248" s="5">
        <f t="shared" si="106"/>
        <v>-9.4408583084310579E-4</v>
      </c>
      <c r="D2248" s="24">
        <f t="shared" si="107"/>
        <v>1.0006623806155903</v>
      </c>
      <c r="E2248" s="24">
        <f t="shared" si="108"/>
        <v>1.5951963946236951</v>
      </c>
    </row>
    <row r="2249" spans="1:5" ht="15" customHeight="1" x14ac:dyDescent="0.2">
      <c r="A2249" s="3">
        <f>'Stocks Returns'!A2245</f>
        <v>45439</v>
      </c>
      <c r="B2249" s="5">
        <f>SUMPRODUCT('Stocks Returns'!B2245:E2245,$H$10:$K$10)</f>
        <v>0</v>
      </c>
      <c r="C2249" s="5">
        <f t="shared" si="106"/>
        <v>0</v>
      </c>
      <c r="D2249" s="24">
        <f t="shared" si="107"/>
        <v>1.000033619452249</v>
      </c>
      <c r="E2249" s="24">
        <f t="shared" si="108"/>
        <v>1.5945685090834987</v>
      </c>
    </row>
    <row r="2250" spans="1:5" ht="15" customHeight="1" x14ac:dyDescent="0.2">
      <c r="A2250" s="3">
        <f>'Stocks Returns'!A2246</f>
        <v>45440</v>
      </c>
      <c r="B2250" s="5">
        <f>SUMPRODUCT('Stocks Returns'!B2246:E2246,$H$10:$K$10)</f>
        <v>-1.0352247325233361E-2</v>
      </c>
      <c r="C2250" s="5">
        <f t="shared" si="106"/>
        <v>1.0352247325233361E-2</v>
      </c>
      <c r="D2250" s="24">
        <f t="shared" si="107"/>
        <v>0.99313902273364352</v>
      </c>
      <c r="E2250" s="24">
        <f t="shared" si="108"/>
        <v>1.5875801982851721</v>
      </c>
    </row>
    <row r="2251" spans="1:5" ht="15" customHeight="1" x14ac:dyDescent="0.2">
      <c r="A2251" s="3">
        <f>'Stocks Returns'!A2247</f>
        <v>45441</v>
      </c>
      <c r="B2251" s="5">
        <f>SUMPRODUCT('Stocks Returns'!B2247:E2247,$H$10:$K$10)</f>
        <v>-1.1083881286161067E-2</v>
      </c>
      <c r="C2251" s="5">
        <f t="shared" si="106"/>
        <v>1.1083881286161067E-2</v>
      </c>
      <c r="D2251" s="24">
        <f t="shared" si="107"/>
        <v>0.99265175451566567</v>
      </c>
      <c r="E2251" s="24">
        <f t="shared" si="108"/>
        <v>1.5870791807805817</v>
      </c>
    </row>
    <row r="2252" spans="1:5" ht="15" customHeight="1" x14ac:dyDescent="0.2">
      <c r="A2252" s="3">
        <f>'Stocks Returns'!A2248</f>
        <v>45442</v>
      </c>
      <c r="B2252" s="5">
        <f>SUMPRODUCT('Stocks Returns'!B2248:E2248,$H$10:$K$10)</f>
        <v>8.9431788423988291E-3</v>
      </c>
      <c r="C2252" s="5">
        <f t="shared" si="106"/>
        <v>-8.9431788423988291E-3</v>
      </c>
      <c r="D2252" s="24">
        <f t="shared" si="107"/>
        <v>1.0059897765612866</v>
      </c>
      <c r="E2252" s="24">
        <f t="shared" si="108"/>
        <v>1.6004526265509409</v>
      </c>
    </row>
    <row r="2253" spans="1:5" ht="15" customHeight="1" x14ac:dyDescent="0.2">
      <c r="A2253" s="3">
        <f>'Stocks Returns'!A2249</f>
        <v>45443</v>
      </c>
      <c r="B2253" s="5">
        <f>SUMPRODUCT('Stocks Returns'!B2249:E2249,$H$10:$K$10)</f>
        <v>4.9322657116524816E-3</v>
      </c>
      <c r="C2253" s="5">
        <f t="shared" si="106"/>
        <v>-4.9322657116524816E-3</v>
      </c>
      <c r="D2253" s="24">
        <f t="shared" si="107"/>
        <v>1.0033185084162095</v>
      </c>
      <c r="E2253" s="24">
        <f t="shared" si="108"/>
        <v>1.5978313265351118</v>
      </c>
    </row>
    <row r="2254" spans="1:5" ht="15" customHeight="1" x14ac:dyDescent="0.2">
      <c r="A2254" s="3">
        <f>'Stocks Returns'!A2250</f>
        <v>45446</v>
      </c>
      <c r="B2254" s="5">
        <f>SUMPRODUCT('Stocks Returns'!B2250:E2250,$H$10:$K$10)</f>
        <v>-8.7908228016913992E-3</v>
      </c>
      <c r="C2254" s="5">
        <f t="shared" si="106"/>
        <v>8.7908228016913992E-3</v>
      </c>
      <c r="D2254" s="24">
        <f t="shared" si="107"/>
        <v>0.99417893146632241</v>
      </c>
      <c r="E2254" s="24">
        <f t="shared" si="108"/>
        <v>1.5886463161872137</v>
      </c>
    </row>
    <row r="2255" spans="1:5" ht="15" customHeight="1" x14ac:dyDescent="0.2">
      <c r="A2255" s="3">
        <f>'Stocks Returns'!A2251</f>
        <v>45447</v>
      </c>
      <c r="B2255" s="5">
        <f>SUMPRODUCT('Stocks Returns'!B2251:E2251,$H$10:$K$10)</f>
        <v>4.3721471525951933E-3</v>
      </c>
      <c r="C2255" s="5">
        <f t="shared" si="106"/>
        <v>-4.3721471525951933E-3</v>
      </c>
      <c r="D2255" s="24">
        <f t="shared" si="107"/>
        <v>1.0029454694558773</v>
      </c>
      <c r="E2255" s="24">
        <f t="shared" si="108"/>
        <v>1.5974629756636674</v>
      </c>
    </row>
    <row r="2256" spans="1:5" ht="15" customHeight="1" x14ac:dyDescent="0.2">
      <c r="A2256" s="3">
        <f>'Stocks Returns'!A2252</f>
        <v>45448</v>
      </c>
      <c r="B2256" s="5">
        <f>SUMPRODUCT('Stocks Returns'!B2252:E2252,$H$10:$K$10)</f>
        <v>7.0598083923039375E-3</v>
      </c>
      <c r="C2256" s="5">
        <f t="shared" si="106"/>
        <v>-7.0598083923039375E-3</v>
      </c>
      <c r="D2256" s="24">
        <f t="shared" si="107"/>
        <v>1.0047354518415232</v>
      </c>
      <c r="E2256" s="24">
        <f t="shared" si="108"/>
        <v>1.5992253529320579</v>
      </c>
    </row>
    <row r="2257" spans="1:5" ht="15" customHeight="1" x14ac:dyDescent="0.2">
      <c r="A2257" s="3">
        <f>'Stocks Returns'!A2253</f>
        <v>45449</v>
      </c>
      <c r="B2257" s="5">
        <f>SUMPRODUCT('Stocks Returns'!B2253:E2253,$H$10:$K$10)</f>
        <v>6.7626650774454556E-3</v>
      </c>
      <c r="C2257" s="5">
        <f t="shared" si="106"/>
        <v>-6.7626650774454556E-3</v>
      </c>
      <c r="D2257" s="24">
        <f t="shared" si="107"/>
        <v>1.0045375543938275</v>
      </c>
      <c r="E2257" s="24">
        <f t="shared" si="108"/>
        <v>1.5990311427446493</v>
      </c>
    </row>
    <row r="2258" spans="1:5" ht="15" customHeight="1" x14ac:dyDescent="0.2">
      <c r="A2258" s="3">
        <f>'Stocks Returns'!A2254</f>
        <v>45450</v>
      </c>
      <c r="B2258" s="5">
        <f>SUMPRODUCT('Stocks Returns'!B2254:E2254,$H$10:$K$10)</f>
        <v>4.4131605582269345E-3</v>
      </c>
      <c r="C2258" s="5">
        <f t="shared" si="106"/>
        <v>-4.4131605582269345E-3</v>
      </c>
      <c r="D2258" s="24">
        <f t="shared" si="107"/>
        <v>1.0029727843840281</v>
      </c>
      <c r="E2258" s="24">
        <f t="shared" si="108"/>
        <v>1.5974899663205646</v>
      </c>
    </row>
    <row r="2259" spans="1:5" ht="15" customHeight="1" x14ac:dyDescent="0.2">
      <c r="A2259" s="3">
        <f>'Stocks Returns'!A2255</f>
        <v>45453</v>
      </c>
      <c r="B2259" s="5">
        <f>SUMPRODUCT('Stocks Returns'!B2255:E2255,$H$10:$K$10)</f>
        <v>-9.3145975872279546E-3</v>
      </c>
      <c r="C2259" s="5">
        <f t="shared" si="106"/>
        <v>9.3145975872279546E-3</v>
      </c>
      <c r="D2259" s="24">
        <f t="shared" si="107"/>
        <v>0.99383009745915507</v>
      </c>
      <c r="E2259" s="24">
        <f t="shared" si="108"/>
        <v>1.5882891665051733</v>
      </c>
    </row>
    <row r="2260" spans="1:5" ht="15" customHeight="1" x14ac:dyDescent="0.2">
      <c r="A2260" s="3">
        <f>'Stocks Returns'!A2256</f>
        <v>45454</v>
      </c>
      <c r="B2260" s="5">
        <f>SUMPRODUCT('Stocks Returns'!B2256:E2256,$H$10:$K$10)</f>
        <v>-2.2292680708808606E-3</v>
      </c>
      <c r="C2260" s="5">
        <f t="shared" si="106"/>
        <v>2.2292680708808606E-3</v>
      </c>
      <c r="D2260" s="24">
        <f t="shared" si="107"/>
        <v>0.99854892691704222</v>
      </c>
      <c r="E2260" s="24">
        <f t="shared" si="108"/>
        <v>1.5930796116547019</v>
      </c>
    </row>
    <row r="2261" spans="1:5" ht="15" customHeight="1" x14ac:dyDescent="0.2">
      <c r="A2261" s="3">
        <f>'Stocks Returns'!A2257</f>
        <v>45455</v>
      </c>
      <c r="B2261" s="5">
        <f>SUMPRODUCT('Stocks Returns'!B2257:E2257,$H$10:$K$10)</f>
        <v>-1.241304333821296E-2</v>
      </c>
      <c r="C2261" s="5">
        <f t="shared" si="106"/>
        <v>1.241304333821296E-2</v>
      </c>
      <c r="D2261" s="24">
        <f t="shared" si="107"/>
        <v>0.99176653258899905</v>
      </c>
      <c r="E2261" s="24">
        <f t="shared" si="108"/>
        <v>1.586166586737191</v>
      </c>
    </row>
    <row r="2262" spans="1:5" ht="15" customHeight="1" x14ac:dyDescent="0.2">
      <c r="A2262" s="3">
        <f>'Stocks Returns'!A2258</f>
        <v>45456</v>
      </c>
      <c r="B2262" s="5">
        <f>SUMPRODUCT('Stocks Returns'!B2258:E2258,$H$10:$K$10)</f>
        <v>4.5663972333471721E-4</v>
      </c>
      <c r="C2262" s="5">
        <f t="shared" si="106"/>
        <v>-4.5663972333471721E-4</v>
      </c>
      <c r="D2262" s="24">
        <f t="shared" si="107"/>
        <v>1.0003377415079899</v>
      </c>
      <c r="E2262" s="24">
        <f t="shared" si="108"/>
        <v>1.5948724052097998</v>
      </c>
    </row>
    <row r="2263" spans="1:5" ht="15" customHeight="1" x14ac:dyDescent="0.2">
      <c r="A2263" s="3">
        <f>'Stocks Returns'!A2259</f>
        <v>45457</v>
      </c>
      <c r="B2263" s="5">
        <f>SUMPRODUCT('Stocks Returns'!B2259:E2259,$H$10:$K$10)</f>
        <v>-3.7394053282511315E-3</v>
      </c>
      <c r="C2263" s="5">
        <f t="shared" si="106"/>
        <v>3.7394053282511315E-3</v>
      </c>
      <c r="D2263" s="24">
        <f t="shared" si="107"/>
        <v>0.99754317550363369</v>
      </c>
      <c r="E2263" s="24">
        <f t="shared" si="108"/>
        <v>1.5920660151794301</v>
      </c>
    </row>
    <row r="2264" spans="1:5" ht="15" customHeight="1" x14ac:dyDescent="0.2">
      <c r="A2264" s="3">
        <f>'Stocks Returns'!A2260</f>
        <v>45460</v>
      </c>
      <c r="B2264" s="5">
        <f>SUMPRODUCT('Stocks Returns'!B2260:E2260,$H$10:$K$10)</f>
        <v>1.1720653788091116E-3</v>
      </c>
      <c r="C2264" s="5">
        <f t="shared" si="106"/>
        <v>-1.1720653788091116E-3</v>
      </c>
      <c r="D2264" s="24">
        <f t="shared" si="107"/>
        <v>1.0008142149945358</v>
      </c>
      <c r="E2264" s="24">
        <f t="shared" si="108"/>
        <v>1.5953477802743665</v>
      </c>
    </row>
    <row r="2265" spans="1:5" ht="15" customHeight="1" x14ac:dyDescent="0.2">
      <c r="A2265" s="3">
        <f>'Stocks Returns'!A2261</f>
        <v>45461</v>
      </c>
      <c r="B2265" s="5">
        <f>SUMPRODUCT('Stocks Returns'!B2261:E2261,$H$10:$K$10)</f>
        <v>1.1324106915338288E-2</v>
      </c>
      <c r="C2265" s="5">
        <f t="shared" si="106"/>
        <v>-1.1324106915338288E-2</v>
      </c>
      <c r="D2265" s="24">
        <f t="shared" si="107"/>
        <v>1.0075754746578642</v>
      </c>
      <c r="E2265" s="24">
        <f t="shared" si="108"/>
        <v>1.6019950099272284</v>
      </c>
    </row>
    <row r="2266" spans="1:5" ht="15" customHeight="1" x14ac:dyDescent="0.2">
      <c r="A2266" s="3">
        <f>'Stocks Returns'!A2262</f>
        <v>45462</v>
      </c>
      <c r="B2266" s="5">
        <f>SUMPRODUCT('Stocks Returns'!B2262:E2262,$H$10:$K$10)</f>
        <v>0</v>
      </c>
      <c r="C2266" s="5">
        <f t="shared" si="106"/>
        <v>0</v>
      </c>
      <c r="D2266" s="24">
        <f t="shared" si="107"/>
        <v>1.000033619452249</v>
      </c>
      <c r="E2266" s="24">
        <f t="shared" si="108"/>
        <v>1.5945685090834987</v>
      </c>
    </row>
    <row r="2267" spans="1:5" ht="15" customHeight="1" x14ac:dyDescent="0.2">
      <c r="A2267" s="3">
        <f>'Stocks Returns'!A2263</f>
        <v>45463</v>
      </c>
      <c r="B2267" s="5">
        <f>SUMPRODUCT('Stocks Returns'!B2263:E2263,$H$10:$K$10)</f>
        <v>4.0374224195678515E-3</v>
      </c>
      <c r="C2267" s="5">
        <f t="shared" si="106"/>
        <v>-4.0374224195678515E-3</v>
      </c>
      <c r="D2267" s="24">
        <f t="shared" si="107"/>
        <v>1.002722542783681</v>
      </c>
      <c r="E2267" s="24">
        <f t="shared" si="108"/>
        <v>1.5972425832675676</v>
      </c>
    </row>
    <row r="2268" spans="1:5" ht="15" customHeight="1" x14ac:dyDescent="0.2">
      <c r="A2268" s="3">
        <f>'Stocks Returns'!A2264</f>
        <v>45464</v>
      </c>
      <c r="B2268" s="5">
        <f>SUMPRODUCT('Stocks Returns'!B2264:E2264,$H$10:$K$10)</f>
        <v>-1.305200112802074E-3</v>
      </c>
      <c r="C2268" s="5">
        <f t="shared" si="106"/>
        <v>1.305200112802074E-3</v>
      </c>
      <c r="D2268" s="24">
        <f t="shared" si="107"/>
        <v>0.99916435617712274</v>
      </c>
      <c r="E2268" s="24">
        <f t="shared" si="108"/>
        <v>1.593697852245598</v>
      </c>
    </row>
    <row r="2269" spans="1:5" ht="15" customHeight="1" x14ac:dyDescent="0.2">
      <c r="A2269" s="3">
        <f>'Stocks Returns'!A2265</f>
        <v>45467</v>
      </c>
      <c r="B2269" s="5">
        <f>SUMPRODUCT('Stocks Returns'!B2265:E2265,$H$10:$K$10)</f>
        <v>2.0080671869974163E-5</v>
      </c>
      <c r="C2269" s="5">
        <f t="shared" si="106"/>
        <v>-2.0080671869974163E-5</v>
      </c>
      <c r="D2269" s="24">
        <f t="shared" si="107"/>
        <v>1.0000469931797142</v>
      </c>
      <c r="E2269" s="24">
        <f t="shared" si="108"/>
        <v>1.5945818806546936</v>
      </c>
    </row>
    <row r="2270" spans="1:5" ht="15" customHeight="1" x14ac:dyDescent="0.2">
      <c r="A2270" s="3">
        <f>'Stocks Returns'!A2266</f>
        <v>45468</v>
      </c>
      <c r="B2270" s="5">
        <f>SUMPRODUCT('Stocks Returns'!B2266:E2266,$H$10:$K$10)</f>
        <v>-8.76993470640486E-3</v>
      </c>
      <c r="C2270" s="5">
        <f t="shared" si="106"/>
        <v>8.76993470640486E-3</v>
      </c>
      <c r="D2270" s="24">
        <f t="shared" si="107"/>
        <v>0.99419284293778332</v>
      </c>
      <c r="E2270" s="24">
        <f t="shared" si="108"/>
        <v>1.5886605493137511</v>
      </c>
    </row>
    <row r="2271" spans="1:5" ht="15" customHeight="1" x14ac:dyDescent="0.2">
      <c r="A2271" s="3">
        <f>'Stocks Returns'!A2267</f>
        <v>45469</v>
      </c>
      <c r="B2271" s="5">
        <f>SUMPRODUCT('Stocks Returns'!B2267:E2267,$H$10:$K$10)</f>
        <v>1.5311314332216654E-3</v>
      </c>
      <c r="C2271" s="5">
        <f t="shared" si="106"/>
        <v>-1.5311314332216654E-3</v>
      </c>
      <c r="D2271" s="24">
        <f t="shared" si="107"/>
        <v>1.0010533529867744</v>
      </c>
      <c r="E2271" s="24">
        <f t="shared" si="108"/>
        <v>1.5955860242147355</v>
      </c>
    </row>
    <row r="2272" spans="1:5" ht="15" customHeight="1" x14ac:dyDescent="0.2">
      <c r="A2272" s="3">
        <f>'Stocks Returns'!A2268</f>
        <v>45470</v>
      </c>
      <c r="B2272" s="5">
        <f>SUMPRODUCT('Stocks Returns'!B2268:E2268,$H$10:$K$10)</f>
        <v>-2.3193668080609724E-2</v>
      </c>
      <c r="C2272" s="5">
        <f t="shared" si="106"/>
        <v>2.3193668080609724E-2</v>
      </c>
      <c r="D2272" s="24">
        <f t="shared" si="107"/>
        <v>0.98458663651056277</v>
      </c>
      <c r="E2272" s="24">
        <f t="shared" si="108"/>
        <v>1.5786512424976253</v>
      </c>
    </row>
    <row r="2273" spans="1:5" ht="15" customHeight="1" x14ac:dyDescent="0.2">
      <c r="A2273" s="3">
        <f>'Stocks Returns'!A2269</f>
        <v>45471</v>
      </c>
      <c r="B2273" s="5">
        <f>SUMPRODUCT('Stocks Returns'!B2269:E2269,$H$10:$K$10)</f>
        <v>-1.0453209860810048E-2</v>
      </c>
      <c r="C2273" s="5">
        <f t="shared" si="106"/>
        <v>1.0453209860810048E-2</v>
      </c>
      <c r="D2273" s="24">
        <f t="shared" si="107"/>
        <v>0.99307178168494936</v>
      </c>
      <c r="E2273" s="24">
        <f t="shared" si="108"/>
        <v>1.5875111155841806</v>
      </c>
    </row>
    <row r="2274" spans="1:5" ht="15" customHeight="1" x14ac:dyDescent="0.2">
      <c r="A2274" s="3">
        <f>'Stocks Returns'!A2270</f>
        <v>45474</v>
      </c>
      <c r="B2274" s="5">
        <f>SUMPRODUCT('Stocks Returns'!B2270:E2270,$H$10:$K$10)</f>
        <v>2.6809981489834137E-3</v>
      </c>
      <c r="C2274" s="5">
        <f t="shared" si="106"/>
        <v>-2.6809981489834137E-3</v>
      </c>
      <c r="D2274" s="24">
        <f t="shared" si="107"/>
        <v>1.0018191642194718</v>
      </c>
      <c r="E2274" s="24">
        <f t="shared" si="108"/>
        <v>1.5963474293628355</v>
      </c>
    </row>
    <row r="2275" spans="1:5" ht="15" customHeight="1" x14ac:dyDescent="0.2">
      <c r="A2275" s="3">
        <f>'Stocks Returns'!A2271</f>
        <v>45475</v>
      </c>
      <c r="B2275" s="5">
        <f>SUMPRODUCT('Stocks Returns'!B2271:E2271,$H$10:$K$10)</f>
        <v>1.7164835973099236E-2</v>
      </c>
      <c r="C2275" s="5">
        <f t="shared" si="106"/>
        <v>-1.7164835973099236E-2</v>
      </c>
      <c r="D2275" s="24">
        <f t="shared" si="107"/>
        <v>1.0114654002103329</v>
      </c>
      <c r="E2275" s="24">
        <f t="shared" si="108"/>
        <v>1.6057353647968022</v>
      </c>
    </row>
    <row r="2276" spans="1:5" ht="15" customHeight="1" x14ac:dyDescent="0.2">
      <c r="A2276" s="3">
        <f>'Stocks Returns'!A2272</f>
        <v>45476</v>
      </c>
      <c r="B2276" s="5">
        <f>SUMPRODUCT('Stocks Returns'!B2272:E2272,$H$10:$K$10)</f>
        <v>4.6055999931102739E-3</v>
      </c>
      <c r="C2276" s="5">
        <f t="shared" si="106"/>
        <v>-4.6055999931102739E-3</v>
      </c>
      <c r="D2276" s="24">
        <f t="shared" si="107"/>
        <v>1.0031009490476603</v>
      </c>
      <c r="E2276" s="24">
        <f t="shared" si="108"/>
        <v>1.597616569373558</v>
      </c>
    </row>
    <row r="2277" spans="1:5" ht="15" customHeight="1" x14ac:dyDescent="0.2">
      <c r="A2277" s="3">
        <f>'Stocks Returns'!A2273</f>
        <v>45477</v>
      </c>
      <c r="B2277" s="5">
        <f>SUMPRODUCT('Stocks Returns'!B2273:E2273,$H$10:$K$10)</f>
        <v>0</v>
      </c>
      <c r="C2277" s="5">
        <f t="shared" si="106"/>
        <v>0</v>
      </c>
      <c r="D2277" s="24">
        <f t="shared" si="107"/>
        <v>1.000033619452249</v>
      </c>
      <c r="E2277" s="24">
        <f t="shared" si="108"/>
        <v>1.5945685090834987</v>
      </c>
    </row>
    <row r="2278" spans="1:5" ht="15" customHeight="1" x14ac:dyDescent="0.2">
      <c r="A2278" s="3">
        <f>'Stocks Returns'!A2274</f>
        <v>45478</v>
      </c>
      <c r="B2278" s="5">
        <f>SUMPRODUCT('Stocks Returns'!B2274:E2274,$H$10:$K$10)</f>
        <v>2.4397130640020658E-3</v>
      </c>
      <c r="C2278" s="5">
        <f t="shared" si="106"/>
        <v>-2.4397130640020658E-3</v>
      </c>
      <c r="D2278" s="24">
        <f t="shared" si="107"/>
        <v>1.0016584683528742</v>
      </c>
      <c r="E2278" s="24">
        <f t="shared" si="108"/>
        <v>1.5961878531248259</v>
      </c>
    </row>
    <row r="2279" spans="1:5" ht="15" customHeight="1" x14ac:dyDescent="0.2">
      <c r="A2279" s="3">
        <f>'Stocks Returns'!A2275</f>
        <v>45481</v>
      </c>
      <c r="B2279" s="5">
        <f>SUMPRODUCT('Stocks Returns'!B2275:E2275,$H$10:$K$10)</f>
        <v>-1.1174956915786504E-2</v>
      </c>
      <c r="C2279" s="5">
        <f t="shared" si="106"/>
        <v>1.1174956915786504E-2</v>
      </c>
      <c r="D2279" s="24">
        <f t="shared" si="107"/>
        <v>0.99259109814633506</v>
      </c>
      <c r="E2279" s="24">
        <f t="shared" si="108"/>
        <v>1.5870167473488368</v>
      </c>
    </row>
    <row r="2280" spans="1:5" ht="15" customHeight="1" x14ac:dyDescent="0.2">
      <c r="A2280" s="3">
        <f>'Stocks Returns'!A2276</f>
        <v>45482</v>
      </c>
      <c r="B2280" s="5">
        <f>SUMPRODUCT('Stocks Returns'!B2276:E2276,$H$10:$K$10)</f>
        <v>-4.4148831136325631E-3</v>
      </c>
      <c r="C2280" s="5">
        <f t="shared" si="106"/>
        <v>4.4148831136325631E-3</v>
      </c>
      <c r="D2280" s="24">
        <f t="shared" si="107"/>
        <v>0.9970933072985696</v>
      </c>
      <c r="E2280" s="24">
        <f t="shared" si="108"/>
        <v>1.5916113341797773</v>
      </c>
    </row>
    <row r="2281" spans="1:5" ht="15" customHeight="1" x14ac:dyDescent="0.2">
      <c r="A2281" s="3">
        <f>'Stocks Returns'!A2277</f>
        <v>45483</v>
      </c>
      <c r="B2281" s="5">
        <f>SUMPRODUCT('Stocks Returns'!B2277:E2277,$H$10:$K$10)</f>
        <v>-2.8933030059589832E-3</v>
      </c>
      <c r="C2281" s="5">
        <f t="shared" si="106"/>
        <v>2.8933030059589832E-3</v>
      </c>
      <c r="D2281" s="24">
        <f t="shared" si="107"/>
        <v>0.99810667965028022</v>
      </c>
      <c r="E2281" s="24">
        <f t="shared" si="108"/>
        <v>1.5926344112620521</v>
      </c>
    </row>
    <row r="2282" spans="1:5" ht="15" customHeight="1" x14ac:dyDescent="0.2">
      <c r="A2282" s="3">
        <f>'Stocks Returns'!A2278</f>
        <v>45484</v>
      </c>
      <c r="B2282" s="5">
        <f>SUMPRODUCT('Stocks Returns'!B2278:E2278,$H$10:$K$10)</f>
        <v>-6.7407256358573229E-3</v>
      </c>
      <c r="C2282" s="5">
        <f t="shared" si="106"/>
        <v>6.7407256358573229E-3</v>
      </c>
      <c r="D2282" s="24">
        <f t="shared" si="107"/>
        <v>0.99554429617876794</v>
      </c>
      <c r="E2282" s="24">
        <f t="shared" si="108"/>
        <v>1.5900395992580234</v>
      </c>
    </row>
    <row r="2283" spans="1:5" ht="15" customHeight="1" x14ac:dyDescent="0.2">
      <c r="A2283" s="3">
        <f>'Stocks Returns'!A2279</f>
        <v>45485</v>
      </c>
      <c r="B2283" s="5">
        <f>SUMPRODUCT('Stocks Returns'!B2279:E2279,$H$10:$K$10)</f>
        <v>1.1307415889920682E-2</v>
      </c>
      <c r="C2283" s="5">
        <f t="shared" si="106"/>
        <v>-1.1307415889920682E-2</v>
      </c>
      <c r="D2283" s="24">
        <f t="shared" si="107"/>
        <v>1.0075643584349361</v>
      </c>
      <c r="E2283" s="24">
        <f t="shared" si="108"/>
        <v>1.601984232855596</v>
      </c>
    </row>
    <row r="2284" spans="1:5" ht="15" customHeight="1" x14ac:dyDescent="0.2">
      <c r="A2284" s="3">
        <f>'Stocks Returns'!A2280</f>
        <v>45488</v>
      </c>
      <c r="B2284" s="5">
        <f>SUMPRODUCT('Stocks Returns'!B2280:E2280,$H$10:$K$10)</f>
        <v>8.1490552187888157E-3</v>
      </c>
      <c r="C2284" s="5">
        <f t="shared" si="106"/>
        <v>-8.1490552187888157E-3</v>
      </c>
      <c r="D2284" s="24">
        <f t="shared" si="107"/>
        <v>1.0054608902279623</v>
      </c>
      <c r="E2284" s="24">
        <f t="shared" si="108"/>
        <v>1.5999359219773832</v>
      </c>
    </row>
    <row r="2285" spans="1:5" ht="15" customHeight="1" x14ac:dyDescent="0.2">
      <c r="A2285" s="3">
        <f>'Stocks Returns'!A2281</f>
        <v>45489</v>
      </c>
      <c r="B2285" s="5">
        <f>SUMPRODUCT('Stocks Returns'!B2281:E2281,$H$10:$K$10)</f>
        <v>6.4209769356431464E-3</v>
      </c>
      <c r="C2285" s="5">
        <f t="shared" si="106"/>
        <v>-6.4209769356431464E-3</v>
      </c>
      <c r="D2285" s="24">
        <f t="shared" si="107"/>
        <v>1.0043099900913872</v>
      </c>
      <c r="E2285" s="24">
        <f t="shared" si="108"/>
        <v>1.5988076230624662</v>
      </c>
    </row>
    <row r="2286" spans="1:5" ht="15" customHeight="1" x14ac:dyDescent="0.2">
      <c r="A2286" s="3">
        <f>'Stocks Returns'!A2282</f>
        <v>45490</v>
      </c>
      <c r="B2286" s="5">
        <f>SUMPRODUCT('Stocks Returns'!B2282:E2282,$H$10:$K$10)</f>
        <v>6.6569135330421083E-3</v>
      </c>
      <c r="C2286" s="5">
        <f t="shared" si="106"/>
        <v>-6.6569135330421083E-3</v>
      </c>
      <c r="D2286" s="24">
        <f t="shared" si="107"/>
        <v>1.0044671238652549</v>
      </c>
      <c r="E2286" s="24">
        <f t="shared" si="108"/>
        <v>1.5989619863460052</v>
      </c>
    </row>
    <row r="2287" spans="1:5" ht="15" customHeight="1" x14ac:dyDescent="0.2">
      <c r="A2287" s="3">
        <f>'Stocks Returns'!A2283</f>
        <v>45491</v>
      </c>
      <c r="B2287" s="5">
        <f>SUMPRODUCT('Stocks Returns'!B2283:E2283,$H$10:$K$10)</f>
        <v>-1.1331543333240051E-2</v>
      </c>
      <c r="C2287" s="5">
        <f t="shared" si="106"/>
        <v>1.1331543333240051E-2</v>
      </c>
      <c r="D2287" s="24">
        <f t="shared" si="107"/>
        <v>0.992486811592311</v>
      </c>
      <c r="E2287" s="24">
        <f t="shared" si="108"/>
        <v>1.5869093715953437</v>
      </c>
    </row>
    <row r="2288" spans="1:5" ht="15" customHeight="1" x14ac:dyDescent="0.2">
      <c r="A2288" s="3">
        <f>'Stocks Returns'!A2284</f>
        <v>45492</v>
      </c>
      <c r="B2288" s="5">
        <f>SUMPRODUCT('Stocks Returns'!B2284:E2284,$H$10:$K$10)</f>
        <v>-1.5826462993723377E-2</v>
      </c>
      <c r="C2288" s="5">
        <f t="shared" si="106"/>
        <v>1.5826462993723377E-2</v>
      </c>
      <c r="D2288" s="24">
        <f t="shared" si="107"/>
        <v>0.98949319509842915</v>
      </c>
      <c r="E2288" s="24">
        <f t="shared" si="108"/>
        <v>1.5838088423374588</v>
      </c>
    </row>
    <row r="2289" spans="1:5" ht="15" customHeight="1" x14ac:dyDescent="0.2">
      <c r="A2289" s="3">
        <f>'Stocks Returns'!A2285</f>
        <v>45495</v>
      </c>
      <c r="B2289" s="5">
        <f>SUMPRODUCT('Stocks Returns'!B2285:E2285,$H$10:$K$10)</f>
        <v>1.372698016124676E-2</v>
      </c>
      <c r="C2289" s="5">
        <f t="shared" si="106"/>
        <v>-1.372698016124676E-2</v>
      </c>
      <c r="D2289" s="24">
        <f t="shared" si="107"/>
        <v>1.0091757882396393</v>
      </c>
      <c r="E2289" s="24">
        <f t="shared" si="108"/>
        <v>1.6035412570160665</v>
      </c>
    </row>
    <row r="2290" spans="1:5" ht="15" customHeight="1" x14ac:dyDescent="0.2">
      <c r="A2290" s="3">
        <f>'Stocks Returns'!A2286</f>
        <v>45496</v>
      </c>
      <c r="B2290" s="5">
        <f>SUMPRODUCT('Stocks Returns'!B2286:E2286,$H$10:$K$10)</f>
        <v>-1.4238852823627768E-2</v>
      </c>
      <c r="C2290" s="5">
        <f t="shared" si="106"/>
        <v>1.4238852823627768E-2</v>
      </c>
      <c r="D2290" s="24">
        <f t="shared" si="107"/>
        <v>0.99055054347171279</v>
      </c>
      <c r="E2290" s="24">
        <f t="shared" si="108"/>
        <v>1.5849079724957171</v>
      </c>
    </row>
    <row r="2291" spans="1:5" ht="15" customHeight="1" x14ac:dyDescent="0.2">
      <c r="A2291" s="3">
        <f>'Stocks Returns'!A2287</f>
        <v>45497</v>
      </c>
      <c r="B2291" s="5">
        <f>SUMPRODUCT('Stocks Returns'!B2287:E2287,$H$10:$K$10)</f>
        <v>-3.9445722038230616E-2</v>
      </c>
      <c r="C2291" s="5">
        <f t="shared" si="106"/>
        <v>3.9445722038230616E-2</v>
      </c>
      <c r="D2291" s="24">
        <f t="shared" si="107"/>
        <v>0.97376276857478727</v>
      </c>
      <c r="E2291" s="24">
        <f t="shared" si="108"/>
        <v>1.5669447432527273</v>
      </c>
    </row>
    <row r="2292" spans="1:5" ht="15" customHeight="1" x14ac:dyDescent="0.2">
      <c r="A2292" s="3">
        <f>'Stocks Returns'!A2288</f>
        <v>45498</v>
      </c>
      <c r="B2292" s="5">
        <f>SUMPRODUCT('Stocks Returns'!B2288:E2288,$H$10:$K$10)</f>
        <v>-3.7775147293781174E-3</v>
      </c>
      <c r="C2292" s="5">
        <f t="shared" si="106"/>
        <v>3.7775147293781174E-3</v>
      </c>
      <c r="D2292" s="24">
        <f t="shared" si="107"/>
        <v>0.99751779464248302</v>
      </c>
      <c r="E2292" s="24">
        <f t="shared" si="108"/>
        <v>1.5920403842231203</v>
      </c>
    </row>
    <row r="2293" spans="1:5" ht="15" customHeight="1" x14ac:dyDescent="0.2">
      <c r="A2293" s="3">
        <f>'Stocks Returns'!A2289</f>
        <v>45499</v>
      </c>
      <c r="B2293" s="5">
        <f>SUMPRODUCT('Stocks Returns'!B2289:E2289,$H$10:$K$10)</f>
        <v>2.2364761427770444E-2</v>
      </c>
      <c r="C2293" s="5">
        <f t="shared" si="106"/>
        <v>-2.2364761427770444E-2</v>
      </c>
      <c r="D2293" s="24">
        <f t="shared" si="107"/>
        <v>1.014928550563144</v>
      </c>
      <c r="E2293" s="24">
        <f t="shared" si="108"/>
        <v>1.6090132635810557</v>
      </c>
    </row>
    <row r="2294" spans="1:5" ht="15" customHeight="1" x14ac:dyDescent="0.2">
      <c r="A2294" s="3">
        <f>'Stocks Returns'!A2290</f>
        <v>45502</v>
      </c>
      <c r="B2294" s="5">
        <f>SUMPRODUCT('Stocks Returns'!B2290:E2290,$H$10:$K$10)</f>
        <v>8.8657724685739531E-3</v>
      </c>
      <c r="C2294" s="5">
        <f t="shared" si="106"/>
        <v>-8.8657724685739531E-3</v>
      </c>
      <c r="D2294" s="24">
        <f t="shared" si="107"/>
        <v>1.0059382239163193</v>
      </c>
      <c r="E2294" s="24">
        <f t="shared" si="108"/>
        <v>1.6004023110984942</v>
      </c>
    </row>
    <row r="2295" spans="1:5" ht="15" customHeight="1" x14ac:dyDescent="0.2">
      <c r="A2295" s="3">
        <f>'Stocks Returns'!A2291</f>
        <v>45503</v>
      </c>
      <c r="B2295" s="5">
        <f>SUMPRODUCT('Stocks Returns'!B2291:E2291,$H$10:$K$10)</f>
        <v>2.8992460429577592E-3</v>
      </c>
      <c r="C2295" s="5">
        <f t="shared" si="106"/>
        <v>-2.8992460429577592E-3</v>
      </c>
      <c r="D2295" s="24">
        <f t="shared" si="107"/>
        <v>1.0019645173168588</v>
      </c>
      <c r="E2295" s="24">
        <f t="shared" si="108"/>
        <v>1.5964916804369971</v>
      </c>
    </row>
    <row r="2296" spans="1:5" ht="15" customHeight="1" x14ac:dyDescent="0.2">
      <c r="A2296" s="3">
        <f>'Stocks Returns'!A2292</f>
        <v>45504</v>
      </c>
      <c r="B2296" s="5">
        <f>SUMPRODUCT('Stocks Returns'!B2292:E2292,$H$10:$K$10)</f>
        <v>1.185562047653531E-2</v>
      </c>
      <c r="C2296" s="5">
        <f t="shared" si="106"/>
        <v>-1.185562047653531E-2</v>
      </c>
      <c r="D2296" s="24">
        <f t="shared" si="107"/>
        <v>1.0079294626896214</v>
      </c>
      <c r="E2296" s="24">
        <f t="shared" si="108"/>
        <v>1.6023379354539955</v>
      </c>
    </row>
    <row r="2297" spans="1:5" ht="15" customHeight="1" x14ac:dyDescent="0.2">
      <c r="A2297" s="3">
        <f>'Stocks Returns'!A2293</f>
        <v>45505</v>
      </c>
      <c r="B2297" s="5">
        <f>SUMPRODUCT('Stocks Returns'!B2293:E2293,$H$10:$K$10)</f>
        <v>-5.5843464822504692E-3</v>
      </c>
      <c r="C2297" s="5">
        <f t="shared" si="106"/>
        <v>5.5843464822504692E-3</v>
      </c>
      <c r="D2297" s="24">
        <f t="shared" si="107"/>
        <v>0.99631444469507013</v>
      </c>
      <c r="E2297" s="24">
        <f t="shared" si="108"/>
        <v>1.5908222366226825</v>
      </c>
    </row>
    <row r="2298" spans="1:5" ht="15" customHeight="1" x14ac:dyDescent="0.2">
      <c r="A2298" s="3">
        <f>'Stocks Returns'!A2294</f>
        <v>45506</v>
      </c>
      <c r="B2298" s="5">
        <f>SUMPRODUCT('Stocks Returns'!B2294:E2294,$H$10:$K$10)</f>
        <v>-1.1601320197009645E-2</v>
      </c>
      <c r="C2298" s="5">
        <f t="shared" si="106"/>
        <v>1.1601320197009645E-2</v>
      </c>
      <c r="D2298" s="24">
        <f t="shared" si="107"/>
        <v>0.99230714020104049</v>
      </c>
      <c r="E2298" s="24">
        <f t="shared" si="108"/>
        <v>1.5867242774308103</v>
      </c>
    </row>
    <row r="2299" spans="1:5" ht="15" customHeight="1" x14ac:dyDescent="0.2">
      <c r="A2299" s="3">
        <f>'Stocks Returns'!A2295</f>
        <v>45509</v>
      </c>
      <c r="B2299" s="5">
        <f>SUMPRODUCT('Stocks Returns'!B2295:E2295,$H$10:$K$10)</f>
        <v>-3.5806363558539361E-2</v>
      </c>
      <c r="C2299" s="5">
        <f t="shared" si="106"/>
        <v>3.5806363558539361E-2</v>
      </c>
      <c r="D2299" s="24">
        <f t="shared" si="107"/>
        <v>0.97618658132226166</v>
      </c>
      <c r="E2299" s="24">
        <f t="shared" si="108"/>
        <v>1.5696051762665317</v>
      </c>
    </row>
    <row r="2300" spans="1:5" ht="15" customHeight="1" x14ac:dyDescent="0.2">
      <c r="A2300" s="3">
        <f>'Stocks Returns'!A2296</f>
        <v>45510</v>
      </c>
      <c r="B2300" s="5">
        <f>SUMPRODUCT('Stocks Returns'!B2296:E2296,$H$10:$K$10)</f>
        <v>7.5988937115283213E-3</v>
      </c>
      <c r="C2300" s="5">
        <f t="shared" si="106"/>
        <v>-7.5988937115283213E-3</v>
      </c>
      <c r="D2300" s="24">
        <f t="shared" si="107"/>
        <v>1.0050944826641268</v>
      </c>
      <c r="E2300" s="24">
        <f t="shared" si="108"/>
        <v>1.5995772904783556</v>
      </c>
    </row>
    <row r="2301" spans="1:5" ht="15" customHeight="1" x14ac:dyDescent="0.2">
      <c r="A2301" s="3">
        <f>'Stocks Returns'!A2297</f>
        <v>45511</v>
      </c>
      <c r="B2301" s="5">
        <f>SUMPRODUCT('Stocks Returns'!B2297:E2297,$H$10:$K$10)</f>
        <v>-1.0497523209467017E-2</v>
      </c>
      <c r="C2301" s="5">
        <f t="shared" si="106"/>
        <v>1.0497523209467017E-2</v>
      </c>
      <c r="D2301" s="24">
        <f t="shared" si="107"/>
        <v>0.9930422689947439</v>
      </c>
      <c r="E2301" s="24">
        <f t="shared" si="108"/>
        <v>1.5874807889442233</v>
      </c>
    </row>
    <row r="2302" spans="1:5" ht="15" customHeight="1" x14ac:dyDescent="0.2">
      <c r="A2302" s="3">
        <f>'Stocks Returns'!A2298</f>
        <v>45512</v>
      </c>
      <c r="B2302" s="5">
        <f>SUMPRODUCT('Stocks Returns'!B2298:E2298,$H$10:$K$10)</f>
        <v>2.0733741608048271E-2</v>
      </c>
      <c r="C2302" s="5">
        <f t="shared" si="106"/>
        <v>-2.0733741608048271E-2</v>
      </c>
      <c r="D2302" s="24">
        <f t="shared" si="107"/>
        <v>1.013842291363209</v>
      </c>
      <c r="E2302" s="24">
        <f t="shared" si="108"/>
        <v>1.6079904142163088</v>
      </c>
    </row>
    <row r="2303" spans="1:5" ht="15" customHeight="1" x14ac:dyDescent="0.2">
      <c r="A2303" s="3">
        <f>'Stocks Returns'!A2299</f>
        <v>45513</v>
      </c>
      <c r="B2303" s="5">
        <f>SUMPRODUCT('Stocks Returns'!B2299:E2299,$H$10:$K$10)</f>
        <v>-2.2300321345013999E-3</v>
      </c>
      <c r="C2303" s="5">
        <f t="shared" si="106"/>
        <v>2.2300321345013999E-3</v>
      </c>
      <c r="D2303" s="24">
        <f t="shared" si="107"/>
        <v>0.99854841805067096</v>
      </c>
      <c r="E2303" s="24">
        <f t="shared" si="108"/>
        <v>1.5930790998384885</v>
      </c>
    </row>
    <row r="2304" spans="1:5" ht="15" customHeight="1" x14ac:dyDescent="0.2">
      <c r="A2304" s="3">
        <f>'Stocks Returns'!A2300</f>
        <v>45516</v>
      </c>
      <c r="B2304" s="5">
        <f>SUMPRODUCT('Stocks Returns'!B2300:E2300,$H$10:$K$10)</f>
        <v>9.9722495179380751E-4</v>
      </c>
      <c r="C2304" s="5">
        <f t="shared" si="106"/>
        <v>-9.9722495179380751E-4</v>
      </c>
      <c r="D2304" s="24">
        <f t="shared" si="107"/>
        <v>1.0006977712701435</v>
      </c>
      <c r="E2304" s="24">
        <f t="shared" si="108"/>
        <v>1.5952316889394109</v>
      </c>
    </row>
    <row r="2305" spans="1:5" ht="15" customHeight="1" x14ac:dyDescent="0.2">
      <c r="A2305" s="3">
        <f>'Stocks Returns'!A2301</f>
        <v>45517</v>
      </c>
      <c r="B2305" s="5">
        <f>SUMPRODUCT('Stocks Returns'!B2301:E2301,$H$10:$K$10)</f>
        <v>5.4155866829664204E-3</v>
      </c>
      <c r="C2305" s="5">
        <f t="shared" si="106"/>
        <v>-5.4155866829664204E-3</v>
      </c>
      <c r="D2305" s="24">
        <f t="shared" si="107"/>
        <v>1.0036404001831045</v>
      </c>
      <c r="E2305" s="24">
        <f t="shared" si="108"/>
        <v>1.5981487226497475</v>
      </c>
    </row>
    <row r="2306" spans="1:5" ht="15" customHeight="1" x14ac:dyDescent="0.2">
      <c r="A2306" s="3">
        <f>'Stocks Returns'!A2302</f>
        <v>45518</v>
      </c>
      <c r="B2306" s="5">
        <f>SUMPRODUCT('Stocks Returns'!B2302:E2302,$H$10:$K$10)</f>
        <v>1.6768750559181173E-3</v>
      </c>
      <c r="C2306" s="5">
        <f t="shared" si="106"/>
        <v>-1.6768750559181173E-3</v>
      </c>
      <c r="D2306" s="24">
        <f t="shared" si="107"/>
        <v>1.0011504182394904</v>
      </c>
      <c r="E2306" s="24">
        <f t="shared" si="108"/>
        <v>1.5956826611763011</v>
      </c>
    </row>
    <row r="2307" spans="1:5" ht="15" customHeight="1" x14ac:dyDescent="0.2">
      <c r="A2307" s="3">
        <f>'Stocks Returns'!A2303</f>
        <v>45519</v>
      </c>
      <c r="B2307" s="5">
        <f>SUMPRODUCT('Stocks Returns'!B2303:E2303,$H$10:$K$10)</f>
        <v>2.4175107644426101E-2</v>
      </c>
      <c r="C2307" s="5">
        <f t="shared" si="106"/>
        <v>-2.4175107644426101E-2</v>
      </c>
      <c r="D2307" s="24">
        <f t="shared" si="107"/>
        <v>1.0161342411434366</v>
      </c>
      <c r="E2307" s="24">
        <f t="shared" si="108"/>
        <v>1.6101428789468244</v>
      </c>
    </row>
    <row r="2308" spans="1:5" ht="15" customHeight="1" x14ac:dyDescent="0.2">
      <c r="A2308" s="3">
        <f>'Stocks Returns'!A2304</f>
        <v>45520</v>
      </c>
      <c r="B2308" s="5">
        <f>SUMPRODUCT('Stocks Returns'!B2304:E2304,$H$10:$K$10)</f>
        <v>1.1747321212601616E-3</v>
      </c>
      <c r="C2308" s="5">
        <f t="shared" si="106"/>
        <v>-1.1747321212601616E-3</v>
      </c>
      <c r="D2308" s="24">
        <f t="shared" si="107"/>
        <v>1.0008159910450081</v>
      </c>
      <c r="E2308" s="24">
        <f t="shared" si="108"/>
        <v>1.5953495505294608</v>
      </c>
    </row>
    <row r="2309" spans="1:5" ht="15" customHeight="1" x14ac:dyDescent="0.2">
      <c r="A2309" s="3">
        <f>'Stocks Returns'!A2305</f>
        <v>45523</v>
      </c>
      <c r="B2309" s="5">
        <f>SUMPRODUCT('Stocks Returns'!B2305:E2305,$H$10:$K$10)</f>
        <v>-1.071020042474973E-3</v>
      </c>
      <c r="C2309" s="5">
        <f t="shared" si="106"/>
        <v>1.071020042474973E-3</v>
      </c>
      <c r="D2309" s="24">
        <f t="shared" si="107"/>
        <v>0.99932032010396055</v>
      </c>
      <c r="E2309" s="24">
        <f t="shared" si="108"/>
        <v>1.5938542884848357</v>
      </c>
    </row>
    <row r="2310" spans="1:5" ht="15" customHeight="1" x14ac:dyDescent="0.2">
      <c r="A2310" s="3">
        <f>'Stocks Returns'!A2306</f>
        <v>45524</v>
      </c>
      <c r="B2310" s="5">
        <f>SUMPRODUCT('Stocks Returns'!B2306:E2306,$H$10:$K$10)</f>
        <v>2.3642238741374052E-3</v>
      </c>
      <c r="C2310" s="5">
        <f t="shared" ref="C2310:C2373" si="109">-B2310</f>
        <v>-2.3642238741374052E-3</v>
      </c>
      <c r="D2310" s="24">
        <f t="shared" ref="D2310:D2373" si="110">1+$H$13+$H$19*(B2310-$H$13)</f>
        <v>1.0016081925524245</v>
      </c>
      <c r="E2310" s="24">
        <f t="shared" ref="E2310:E2373" si="111">$H$22*D2310-$H$23*D2310^2-LN(1+$H$24*EXP(1-D2310^3))</f>
        <v>1.5961379063292616</v>
      </c>
    </row>
    <row r="2311" spans="1:5" ht="15" customHeight="1" x14ac:dyDescent="0.2">
      <c r="A2311" s="3">
        <f>'Stocks Returns'!A2307</f>
        <v>45525</v>
      </c>
      <c r="B2311" s="5">
        <f>SUMPRODUCT('Stocks Returns'!B2307:E2307,$H$10:$K$10)</f>
        <v>4.6029562401790044E-3</v>
      </c>
      <c r="C2311" s="5">
        <f t="shared" si="109"/>
        <v>-4.6029562401790044E-3</v>
      </c>
      <c r="D2311" s="24">
        <f t="shared" si="110"/>
        <v>1.0030991883082081</v>
      </c>
      <c r="E2311" s="24">
        <f t="shared" si="111"/>
        <v>1.5976148305355307</v>
      </c>
    </row>
    <row r="2312" spans="1:5" ht="15" customHeight="1" x14ac:dyDescent="0.2">
      <c r="A2312" s="3">
        <f>'Stocks Returns'!A2308</f>
        <v>45526</v>
      </c>
      <c r="B2312" s="5">
        <f>SUMPRODUCT('Stocks Returns'!B2308:E2308,$H$10:$K$10)</f>
        <v>-5.5850969545420482E-3</v>
      </c>
      <c r="C2312" s="5">
        <f t="shared" si="109"/>
        <v>5.5850969545420482E-3</v>
      </c>
      <c r="D2312" s="24">
        <f t="shared" si="110"/>
        <v>0.99631394488052394</v>
      </c>
      <c r="E2312" s="24">
        <f t="shared" si="111"/>
        <v>1.590821729466378</v>
      </c>
    </row>
    <row r="2313" spans="1:5" ht="15" customHeight="1" x14ac:dyDescent="0.2">
      <c r="A2313" s="3">
        <f>'Stocks Returns'!A2309</f>
        <v>45527</v>
      </c>
      <c r="B2313" s="5">
        <f>SUMPRODUCT('Stocks Returns'!B2309:E2309,$H$10:$K$10)</f>
        <v>1.6401353670847248E-3</v>
      </c>
      <c r="C2313" s="5">
        <f t="shared" si="109"/>
        <v>-1.6401353670847248E-3</v>
      </c>
      <c r="D2313" s="24">
        <f t="shared" si="110"/>
        <v>1.0011259496067273</v>
      </c>
      <c r="E2313" s="24">
        <f t="shared" si="111"/>
        <v>1.5956583040696128</v>
      </c>
    </row>
    <row r="2314" spans="1:5" ht="15" customHeight="1" x14ac:dyDescent="0.2">
      <c r="A2314" s="3">
        <f>'Stocks Returns'!A2310</f>
        <v>45530</v>
      </c>
      <c r="B2314" s="5">
        <f>SUMPRODUCT('Stocks Returns'!B2310:E2310,$H$10:$K$10)</f>
        <v>1.4598868014491272E-4</v>
      </c>
      <c r="C2314" s="5">
        <f t="shared" si="109"/>
        <v>-1.4598868014491272E-4</v>
      </c>
      <c r="D2314" s="24">
        <f t="shared" si="110"/>
        <v>1.0001308479132254</v>
      </c>
      <c r="E2314" s="24">
        <f t="shared" si="111"/>
        <v>1.5946657055597209</v>
      </c>
    </row>
    <row r="2315" spans="1:5" ht="15" customHeight="1" x14ac:dyDescent="0.2">
      <c r="A2315" s="3">
        <f>'Stocks Returns'!A2311</f>
        <v>45531</v>
      </c>
      <c r="B2315" s="5">
        <f>SUMPRODUCT('Stocks Returns'!B2311:E2311,$H$10:$K$10)</f>
        <v>9.17846544766052E-3</v>
      </c>
      <c r="C2315" s="5">
        <f t="shared" si="109"/>
        <v>-9.17846544766052E-3</v>
      </c>
      <c r="D2315" s="24">
        <f t="shared" si="110"/>
        <v>1.0061464774403908</v>
      </c>
      <c r="E2315" s="24">
        <f t="shared" si="111"/>
        <v>1.600605500768308</v>
      </c>
    </row>
    <row r="2316" spans="1:5" ht="15" customHeight="1" x14ac:dyDescent="0.2">
      <c r="A2316" s="3">
        <f>'Stocks Returns'!A2312</f>
        <v>45532</v>
      </c>
      <c r="B2316" s="5">
        <f>SUMPRODUCT('Stocks Returns'!B2312:E2312,$H$10:$K$10)</f>
        <v>-7.3849020672994582E-3</v>
      </c>
      <c r="C2316" s="5">
        <f t="shared" si="109"/>
        <v>7.3849020672994582E-3</v>
      </c>
      <c r="D2316" s="24">
        <f t="shared" si="110"/>
        <v>0.99511527467542749</v>
      </c>
      <c r="E2316" s="24">
        <f t="shared" si="111"/>
        <v>1.5896026006460524</v>
      </c>
    </row>
    <row r="2317" spans="1:5" ht="15" customHeight="1" x14ac:dyDescent="0.2">
      <c r="A2317" s="3">
        <f>'Stocks Returns'!A2313</f>
        <v>45533</v>
      </c>
      <c r="B2317" s="5">
        <f>SUMPRODUCT('Stocks Returns'!B2313:E2313,$H$10:$K$10)</f>
        <v>1.9166932152239781E-2</v>
      </c>
      <c r="C2317" s="5">
        <f t="shared" si="109"/>
        <v>-1.9166932152239781E-2</v>
      </c>
      <c r="D2317" s="24">
        <f t="shared" si="110"/>
        <v>1.0127987962656406</v>
      </c>
      <c r="E2317" s="24">
        <f t="shared" si="111"/>
        <v>1.607003263684023</v>
      </c>
    </row>
    <row r="2318" spans="1:5" ht="15" customHeight="1" x14ac:dyDescent="0.2">
      <c r="A2318" s="3">
        <f>'Stocks Returns'!A2314</f>
        <v>45534</v>
      </c>
      <c r="B2318" s="5">
        <f>SUMPRODUCT('Stocks Returns'!B2314:E2314,$H$10:$K$10)</f>
        <v>8.3927745820376407E-3</v>
      </c>
      <c r="C2318" s="5">
        <f t="shared" si="109"/>
        <v>-8.3927745820376407E-3</v>
      </c>
      <c r="D2318" s="24">
        <f t="shared" si="110"/>
        <v>1.005623207323886</v>
      </c>
      <c r="E2318" s="24">
        <f t="shared" si="111"/>
        <v>1.6000946208080364</v>
      </c>
    </row>
    <row r="2319" spans="1:5" ht="15" customHeight="1" x14ac:dyDescent="0.2">
      <c r="A2319" s="3">
        <f>'Stocks Returns'!A2315</f>
        <v>45537</v>
      </c>
      <c r="B2319" s="5">
        <f>SUMPRODUCT('Stocks Returns'!B2315:E2315,$H$10:$K$10)</f>
        <v>0</v>
      </c>
      <c r="C2319" s="5">
        <f t="shared" si="109"/>
        <v>0</v>
      </c>
      <c r="D2319" s="24">
        <f t="shared" si="110"/>
        <v>1.000033619452249</v>
      </c>
      <c r="E2319" s="24">
        <f t="shared" si="111"/>
        <v>1.5945685090834987</v>
      </c>
    </row>
    <row r="2320" spans="1:5" ht="15" customHeight="1" x14ac:dyDescent="0.2">
      <c r="A2320" s="3">
        <f>'Stocks Returns'!A2316</f>
        <v>45538</v>
      </c>
      <c r="B2320" s="5">
        <f>SUMPRODUCT('Stocks Returns'!B2316:E2316,$H$10:$K$10)</f>
        <v>-2.2496961406148226E-3</v>
      </c>
      <c r="C2320" s="5">
        <f t="shared" si="109"/>
        <v>2.2496961406148226E-3</v>
      </c>
      <c r="D2320" s="24">
        <f t="shared" si="110"/>
        <v>0.99853532182259941</v>
      </c>
      <c r="E2320" s="24">
        <f t="shared" si="111"/>
        <v>1.5930659273377117</v>
      </c>
    </row>
    <row r="2321" spans="1:5" ht="15" customHeight="1" x14ac:dyDescent="0.2">
      <c r="A2321" s="3">
        <f>'Stocks Returns'!A2317</f>
        <v>45539</v>
      </c>
      <c r="B2321" s="5">
        <f>SUMPRODUCT('Stocks Returns'!B2317:E2317,$H$10:$K$10)</f>
        <v>6.9247089969708062E-3</v>
      </c>
      <c r="C2321" s="5">
        <f t="shared" si="109"/>
        <v>-6.9247089969708062E-3</v>
      </c>
      <c r="D2321" s="24">
        <f t="shared" si="110"/>
        <v>1.0046454756442316</v>
      </c>
      <c r="E2321" s="24">
        <f t="shared" si="111"/>
        <v>1.5991370727886067</v>
      </c>
    </row>
    <row r="2322" spans="1:5" ht="15" customHeight="1" x14ac:dyDescent="0.2">
      <c r="A2322" s="3">
        <f>'Stocks Returns'!A2318</f>
        <v>45540</v>
      </c>
      <c r="B2322" s="5">
        <f>SUMPRODUCT('Stocks Returns'!B2318:E2318,$H$10:$K$10)</f>
        <v>-6.0386797824566523E-3</v>
      </c>
      <c r="C2322" s="5">
        <f t="shared" si="109"/>
        <v>6.0386797824566523E-3</v>
      </c>
      <c r="D2322" s="24">
        <f t="shared" si="110"/>
        <v>0.99601185871713271</v>
      </c>
      <c r="E2322" s="24">
        <f t="shared" si="111"/>
        <v>1.5905150245369764</v>
      </c>
    </row>
    <row r="2323" spans="1:5" ht="15" customHeight="1" x14ac:dyDescent="0.2">
      <c r="A2323" s="3">
        <f>'Stocks Returns'!A2319</f>
        <v>45541</v>
      </c>
      <c r="B2323" s="5">
        <f>SUMPRODUCT('Stocks Returns'!B2319:E2319,$H$10:$K$10)</f>
        <v>-2.1475961501049071E-3</v>
      </c>
      <c r="C2323" s="5">
        <f t="shared" si="109"/>
        <v>2.1475961501049071E-3</v>
      </c>
      <c r="D2323" s="24">
        <f t="shared" si="110"/>
        <v>0.99860332041627908</v>
      </c>
      <c r="E2323" s="24">
        <f t="shared" si="111"/>
        <v>1.5931343145114989</v>
      </c>
    </row>
    <row r="2324" spans="1:5" ht="15" customHeight="1" x14ac:dyDescent="0.2">
      <c r="A2324" s="3">
        <f>'Stocks Returns'!A2320</f>
        <v>45544</v>
      </c>
      <c r="B2324" s="5">
        <f>SUMPRODUCT('Stocks Returns'!B2320:E2320,$H$10:$K$10)</f>
        <v>2.175033054962084E-2</v>
      </c>
      <c r="C2324" s="5">
        <f t="shared" si="109"/>
        <v>-2.175033054962084E-2</v>
      </c>
      <c r="D2324" s="24">
        <f t="shared" si="110"/>
        <v>1.0145193395982963</v>
      </c>
      <c r="E2324" s="24">
        <f t="shared" si="111"/>
        <v>1.6086285103357851</v>
      </c>
    </row>
    <row r="2325" spans="1:5" ht="15" customHeight="1" x14ac:dyDescent="0.2">
      <c r="A2325" s="3">
        <f>'Stocks Returns'!A2321</f>
        <v>45545</v>
      </c>
      <c r="B2325" s="5">
        <f>SUMPRODUCT('Stocks Returns'!B2321:E2321,$H$10:$K$10)</f>
        <v>-1.2008629051541188E-3</v>
      </c>
      <c r="C2325" s="5">
        <f t="shared" si="109"/>
        <v>1.2008629051541188E-3</v>
      </c>
      <c r="D2325" s="24">
        <f t="shared" si="110"/>
        <v>0.99923384475741628</v>
      </c>
      <c r="E2325" s="24">
        <f t="shared" si="111"/>
        <v>1.5937675632610344</v>
      </c>
    </row>
    <row r="2326" spans="1:5" ht="15" customHeight="1" x14ac:dyDescent="0.2">
      <c r="A2326" s="3">
        <f>'Stocks Returns'!A2322</f>
        <v>45546</v>
      </c>
      <c r="B2326" s="5">
        <f>SUMPRODUCT('Stocks Returns'!B2322:E2322,$H$10:$K$10)</f>
        <v>-3.1546878881744036E-4</v>
      </c>
      <c r="C2326" s="5">
        <f t="shared" si="109"/>
        <v>3.1546878881744036E-4</v>
      </c>
      <c r="D2326" s="24">
        <f t="shared" si="110"/>
        <v>0.99982351723889651</v>
      </c>
      <c r="E2326" s="24">
        <f t="shared" si="111"/>
        <v>1.5943583468457307</v>
      </c>
    </row>
    <row r="2327" spans="1:5" ht="15" customHeight="1" x14ac:dyDescent="0.2">
      <c r="A2327" s="3">
        <f>'Stocks Returns'!A2323</f>
        <v>45547</v>
      </c>
      <c r="B2327" s="5">
        <f>SUMPRODUCT('Stocks Returns'!B2323:E2323,$H$10:$K$10)</f>
        <v>2.0304637433906656E-3</v>
      </c>
      <c r="C2327" s="5">
        <f t="shared" si="109"/>
        <v>-2.0304637433906656E-3</v>
      </c>
      <c r="D2327" s="24">
        <f t="shared" si="110"/>
        <v>1.0013859083053471</v>
      </c>
      <c r="E2327" s="24">
        <f t="shared" si="111"/>
        <v>1.5959169551626951</v>
      </c>
    </row>
    <row r="2328" spans="1:5" ht="15" customHeight="1" x14ac:dyDescent="0.2">
      <c r="A2328" s="3">
        <f>'Stocks Returns'!A2324</f>
        <v>45548</v>
      </c>
      <c r="B2328" s="5">
        <f>SUMPRODUCT('Stocks Returns'!B2324:E2324,$H$10:$K$10)</f>
        <v>8.6620980829784783E-3</v>
      </c>
      <c r="C2328" s="5">
        <f t="shared" si="109"/>
        <v>-8.6620980829784783E-3</v>
      </c>
      <c r="D2328" s="24">
        <f t="shared" si="110"/>
        <v>1.0058025767755125</v>
      </c>
      <c r="E2328" s="24">
        <f t="shared" si="111"/>
        <v>1.6002698679136722</v>
      </c>
    </row>
    <row r="2329" spans="1:5" ht="15" customHeight="1" x14ac:dyDescent="0.2">
      <c r="A2329" s="3">
        <f>'Stocks Returns'!A2325</f>
        <v>45551</v>
      </c>
      <c r="B2329" s="5">
        <f>SUMPRODUCT('Stocks Returns'!B2325:E2325,$H$10:$K$10)</f>
        <v>8.4460077058934931E-3</v>
      </c>
      <c r="C2329" s="5">
        <f t="shared" si="109"/>
        <v>-8.4460077058934931E-3</v>
      </c>
      <c r="D2329" s="24">
        <f t="shared" si="110"/>
        <v>1.005658660584374</v>
      </c>
      <c r="E2329" s="24">
        <f t="shared" si="111"/>
        <v>1.6001292695876457</v>
      </c>
    </row>
    <row r="2330" spans="1:5" ht="15" customHeight="1" x14ac:dyDescent="0.2">
      <c r="A2330" s="3">
        <f>'Stocks Returns'!A2326</f>
        <v>45552</v>
      </c>
      <c r="B2330" s="5">
        <f>SUMPRODUCT('Stocks Returns'!B2326:E2326,$H$10:$K$10)</f>
        <v>3.2365427329856841E-3</v>
      </c>
      <c r="C2330" s="5">
        <f t="shared" si="109"/>
        <v>-3.2365427329856841E-3</v>
      </c>
      <c r="D2330" s="24">
        <f t="shared" si="110"/>
        <v>1.0021891569124173</v>
      </c>
      <c r="E2330" s="24">
        <f t="shared" si="111"/>
        <v>1.5967144499903363</v>
      </c>
    </row>
    <row r="2331" spans="1:5" ht="15" customHeight="1" x14ac:dyDescent="0.2">
      <c r="A2331" s="3">
        <f>'Stocks Returns'!A2327</f>
        <v>45553</v>
      </c>
      <c r="B2331" s="5">
        <f>SUMPRODUCT('Stocks Returns'!B2327:E2327,$H$10:$K$10)</f>
        <v>-1.0272343360319052E-2</v>
      </c>
      <c r="C2331" s="5">
        <f t="shared" si="109"/>
        <v>1.0272343360319052E-2</v>
      </c>
      <c r="D2331" s="24">
        <f t="shared" si="110"/>
        <v>0.99319223877427643</v>
      </c>
      <c r="E2331" s="24">
        <f t="shared" si="111"/>
        <v>1.5876348592045821</v>
      </c>
    </row>
    <row r="2332" spans="1:5" ht="15" customHeight="1" x14ac:dyDescent="0.2">
      <c r="A2332" s="3">
        <f>'Stocks Returns'!A2328</f>
        <v>45554</v>
      </c>
      <c r="B2332" s="5">
        <f>SUMPRODUCT('Stocks Returns'!B2328:E2328,$H$10:$K$10)</f>
        <v>-5.5848514400683976E-3</v>
      </c>
      <c r="C2332" s="5">
        <f t="shared" si="109"/>
        <v>5.5848514400683976E-3</v>
      </c>
      <c r="D2332" s="24">
        <f t="shared" si="110"/>
        <v>0.99631410839316337</v>
      </c>
      <c r="E2332" s="24">
        <f t="shared" si="111"/>
        <v>1.5908218953809583</v>
      </c>
    </row>
    <row r="2333" spans="1:5" ht="15" customHeight="1" x14ac:dyDescent="0.2">
      <c r="A2333" s="3">
        <f>'Stocks Returns'!A2329</f>
        <v>45555</v>
      </c>
      <c r="B2333" s="5">
        <f>SUMPRODUCT('Stocks Returns'!B2329:E2329,$H$10:$K$10)</f>
        <v>-4.4257160226518289E-3</v>
      </c>
      <c r="C2333" s="5">
        <f t="shared" si="109"/>
        <v>4.4257160226518289E-3</v>
      </c>
      <c r="D2333" s="24">
        <f t="shared" si="110"/>
        <v>0.99708609258116276</v>
      </c>
      <c r="E2333" s="24">
        <f t="shared" si="111"/>
        <v>1.5916040357185304</v>
      </c>
    </row>
    <row r="2334" spans="1:5" ht="15" customHeight="1" x14ac:dyDescent="0.2">
      <c r="A2334" s="3">
        <f>'Stocks Returns'!A2330</f>
        <v>45558</v>
      </c>
      <c r="B2334" s="5">
        <f>SUMPRODUCT('Stocks Returns'!B2330:E2330,$H$10:$K$10)</f>
        <v>1.1882317038509494E-2</v>
      </c>
      <c r="C2334" s="5">
        <f t="shared" si="109"/>
        <v>-1.1882317038509494E-2</v>
      </c>
      <c r="D2334" s="24">
        <f t="shared" si="110"/>
        <v>1.0079472425998963</v>
      </c>
      <c r="E2334" s="24">
        <f t="shared" si="111"/>
        <v>1.6023551462953807</v>
      </c>
    </row>
    <row r="2335" spans="1:5" ht="15" customHeight="1" x14ac:dyDescent="0.2">
      <c r="A2335" s="3">
        <f>'Stocks Returns'!A2331</f>
        <v>45559</v>
      </c>
      <c r="B2335" s="5">
        <f>SUMPRODUCT('Stocks Returns'!B2331:E2331,$H$10:$K$10)</f>
        <v>-4.7059175120830743E-2</v>
      </c>
      <c r="C2335" s="5">
        <f t="shared" si="109"/>
        <v>4.7059175120830743E-2</v>
      </c>
      <c r="D2335" s="24">
        <f t="shared" si="110"/>
        <v>0.96869220882177565</v>
      </c>
      <c r="E2335" s="24">
        <f t="shared" si="111"/>
        <v>1.5613072198300613</v>
      </c>
    </row>
    <row r="2336" spans="1:5" ht="15" customHeight="1" x14ac:dyDescent="0.2">
      <c r="A2336" s="3">
        <f>'Stocks Returns'!A2332</f>
        <v>45560</v>
      </c>
      <c r="B2336" s="5">
        <f>SUMPRODUCT('Stocks Returns'!B2332:E2332,$H$10:$K$10)</f>
        <v>-1.2375745962159125E-2</v>
      </c>
      <c r="C2336" s="5">
        <f t="shared" si="109"/>
        <v>1.2375745962159125E-2</v>
      </c>
      <c r="D2336" s="24">
        <f t="shared" si="110"/>
        <v>0.9917913726414509</v>
      </c>
      <c r="E2336" s="24">
        <f t="shared" si="111"/>
        <v>1.5861922369431081</v>
      </c>
    </row>
    <row r="2337" spans="1:5" ht="15" customHeight="1" x14ac:dyDescent="0.2">
      <c r="A2337" s="3">
        <f>'Stocks Returns'!A2333</f>
        <v>45561</v>
      </c>
      <c r="B2337" s="5">
        <f>SUMPRODUCT('Stocks Returns'!B2333:E2333,$H$10:$K$10)</f>
        <v>1.3800295170237583E-2</v>
      </c>
      <c r="C2337" s="5">
        <f t="shared" si="109"/>
        <v>-1.3800295170237583E-2</v>
      </c>
      <c r="D2337" s="24">
        <f t="shared" si="110"/>
        <v>1.0092246160356271</v>
      </c>
      <c r="E2337" s="24">
        <f t="shared" si="111"/>
        <v>1.6035882713169094</v>
      </c>
    </row>
    <row r="2338" spans="1:5" ht="15" customHeight="1" x14ac:dyDescent="0.2">
      <c r="A2338" s="3">
        <f>'Stocks Returns'!A2334</f>
        <v>45562</v>
      </c>
      <c r="B2338" s="5">
        <f>SUMPRODUCT('Stocks Returns'!B2334:E2334,$H$10:$K$10)</f>
        <v>1.1600834700187242E-2</v>
      </c>
      <c r="C2338" s="5">
        <f t="shared" si="109"/>
        <v>-1.1600834700187242E-2</v>
      </c>
      <c r="D2338" s="24">
        <f t="shared" si="110"/>
        <v>1.0077597753625736</v>
      </c>
      <c r="E2338" s="24">
        <f t="shared" si="111"/>
        <v>1.6021736145591667</v>
      </c>
    </row>
    <row r="2339" spans="1:5" ht="15" customHeight="1" x14ac:dyDescent="0.2">
      <c r="A2339" s="3">
        <f>'Stocks Returns'!A2335</f>
        <v>45565</v>
      </c>
      <c r="B2339" s="5">
        <f>SUMPRODUCT('Stocks Returns'!B2335:E2335,$H$10:$K$10)</f>
        <v>-1.1779294211696134E-3</v>
      </c>
      <c r="C2339" s="5">
        <f t="shared" si="109"/>
        <v>1.1779294211696134E-3</v>
      </c>
      <c r="D2339" s="24">
        <f t="shared" si="110"/>
        <v>0.99924911845774989</v>
      </c>
      <c r="E2339" s="24">
        <f t="shared" si="111"/>
        <v>1.5937828832677576</v>
      </c>
    </row>
    <row r="2340" spans="1:5" ht="15" customHeight="1" x14ac:dyDescent="0.2">
      <c r="A2340" s="3">
        <f>'Stocks Returns'!A2336</f>
        <v>45566</v>
      </c>
      <c r="B2340" s="5">
        <f>SUMPRODUCT('Stocks Returns'!B2336:E2336,$H$10:$K$10)</f>
        <v>3.8710307082789322E-3</v>
      </c>
      <c r="C2340" s="5">
        <f t="shared" si="109"/>
        <v>-3.8710307082789322E-3</v>
      </c>
      <c r="D2340" s="24">
        <f t="shared" si="110"/>
        <v>1.0026117259039626</v>
      </c>
      <c r="E2340" s="24">
        <f t="shared" si="111"/>
        <v>1.597132951799022</v>
      </c>
    </row>
    <row r="2341" spans="1:5" ht="15" customHeight="1" x14ac:dyDescent="0.2">
      <c r="A2341" s="3">
        <f>'Stocks Returns'!A2337</f>
        <v>45567</v>
      </c>
      <c r="B2341" s="5">
        <f>SUMPRODUCT('Stocks Returns'!B2337:E2337,$H$10:$K$10)</f>
        <v>-6.6101695635630941E-4</v>
      </c>
      <c r="C2341" s="5">
        <f t="shared" si="109"/>
        <v>6.6101695635630941E-4</v>
      </c>
      <c r="D2341" s="24">
        <f t="shared" si="110"/>
        <v>0.99959338215931559</v>
      </c>
      <c r="E2341" s="24">
        <f t="shared" si="111"/>
        <v>1.5941279434646423</v>
      </c>
    </row>
    <row r="2342" spans="1:5" ht="15" customHeight="1" x14ac:dyDescent="0.2">
      <c r="A2342" s="3">
        <f>'Stocks Returns'!A2338</f>
        <v>45568</v>
      </c>
      <c r="B2342" s="5">
        <f>SUMPRODUCT('Stocks Returns'!B2338:E2338,$H$10:$K$10)</f>
        <v>-1.9138881476901759E-3</v>
      </c>
      <c r="C2342" s="5">
        <f t="shared" si="109"/>
        <v>1.9138881476901759E-3</v>
      </c>
      <c r="D2342" s="24">
        <f t="shared" si="110"/>
        <v>0.9987589699458872</v>
      </c>
      <c r="E2342" s="24">
        <f t="shared" si="111"/>
        <v>1.5932907840740458</v>
      </c>
    </row>
    <row r="2343" spans="1:5" ht="15" customHeight="1" x14ac:dyDescent="0.2">
      <c r="A2343" s="3">
        <f>'Stocks Returns'!A2339</f>
        <v>45569</v>
      </c>
      <c r="B2343" s="5">
        <f>SUMPRODUCT('Stocks Returns'!B2339:E2339,$H$10:$K$10)</f>
        <v>3.949822589028873E-3</v>
      </c>
      <c r="C2343" s="5">
        <f t="shared" si="109"/>
        <v>-3.949822589028873E-3</v>
      </c>
      <c r="D2343" s="24">
        <f t="shared" si="110"/>
        <v>1.0026642012965421</v>
      </c>
      <c r="E2343" s="24">
        <f t="shared" si="111"/>
        <v>1.59718487201659</v>
      </c>
    </row>
    <row r="2344" spans="1:5" ht="15" customHeight="1" x14ac:dyDescent="0.2">
      <c r="A2344" s="3">
        <f>'Stocks Returns'!A2340</f>
        <v>45572</v>
      </c>
      <c r="B2344" s="5">
        <f>SUMPRODUCT('Stocks Returns'!B2340:E2340,$H$10:$K$10)</f>
        <v>-1.5017111595461501E-2</v>
      </c>
      <c r="C2344" s="5">
        <f t="shared" si="109"/>
        <v>1.5017111595461501E-2</v>
      </c>
      <c r="D2344" s="24">
        <f t="shared" si="110"/>
        <v>0.99003222312967154</v>
      </c>
      <c r="E2344" s="24">
        <f t="shared" si="111"/>
        <v>1.5843697181043774</v>
      </c>
    </row>
    <row r="2345" spans="1:5" ht="15" customHeight="1" x14ac:dyDescent="0.2">
      <c r="A2345" s="3">
        <f>'Stocks Returns'!A2341</f>
        <v>45573</v>
      </c>
      <c r="B2345" s="5">
        <f>SUMPRODUCT('Stocks Returns'!B2341:E2341,$H$10:$K$10)</f>
        <v>5.1772103282932856E-3</v>
      </c>
      <c r="C2345" s="5">
        <f t="shared" si="109"/>
        <v>-5.1772103282932856E-3</v>
      </c>
      <c r="D2345" s="24">
        <f t="shared" si="110"/>
        <v>1.0034816415308923</v>
      </c>
      <c r="E2345" s="24">
        <f t="shared" si="111"/>
        <v>1.5979922334349197</v>
      </c>
    </row>
    <row r="2346" spans="1:5" ht="15" customHeight="1" x14ac:dyDescent="0.2">
      <c r="A2346" s="3">
        <f>'Stocks Returns'!A2342</f>
        <v>45574</v>
      </c>
      <c r="B2346" s="5">
        <f>SUMPRODUCT('Stocks Returns'!B2342:E2342,$H$10:$K$10)</f>
        <v>7.7108987740359559E-3</v>
      </c>
      <c r="C2346" s="5">
        <f t="shared" si="109"/>
        <v>-7.7108987740359559E-3</v>
      </c>
      <c r="D2346" s="24">
        <f t="shared" si="110"/>
        <v>1.0051690780357569</v>
      </c>
      <c r="E2346" s="24">
        <f t="shared" si="111"/>
        <v>1.5996503467472367</v>
      </c>
    </row>
    <row r="2347" spans="1:5" ht="15" customHeight="1" x14ac:dyDescent="0.2">
      <c r="A2347" s="3">
        <f>'Stocks Returns'!A2343</f>
        <v>45575</v>
      </c>
      <c r="B2347" s="5">
        <f>SUMPRODUCT('Stocks Returns'!B2343:E2343,$H$10:$K$10)</f>
        <v>2.8905525503067895E-4</v>
      </c>
      <c r="C2347" s="5">
        <f t="shared" si="109"/>
        <v>-2.8905525503067895E-4</v>
      </c>
      <c r="D2347" s="24">
        <f t="shared" si="110"/>
        <v>1.0002261302520994</v>
      </c>
      <c r="E2347" s="24">
        <f t="shared" si="111"/>
        <v>1.5947609198587345</v>
      </c>
    </row>
    <row r="2348" spans="1:5" ht="15" customHeight="1" x14ac:dyDescent="0.2">
      <c r="A2348" s="3">
        <f>'Stocks Returns'!A2344</f>
        <v>45576</v>
      </c>
      <c r="B2348" s="5">
        <f>SUMPRODUCT('Stocks Returns'!B2344:E2344,$H$10:$K$10)</f>
        <v>2.2332268099982582E-3</v>
      </c>
      <c r="C2348" s="5">
        <f t="shared" si="109"/>
        <v>-2.2332268099982582E-3</v>
      </c>
      <c r="D2348" s="24">
        <f t="shared" si="110"/>
        <v>1.0015209485077077</v>
      </c>
      <c r="E2348" s="24">
        <f t="shared" si="111"/>
        <v>1.596051209137417</v>
      </c>
    </row>
    <row r="2349" spans="1:5" ht="15" customHeight="1" x14ac:dyDescent="0.2">
      <c r="A2349" s="3">
        <f>'Stocks Returns'!A2345</f>
        <v>45579</v>
      </c>
      <c r="B2349" s="5">
        <f>SUMPRODUCT('Stocks Returns'!B2345:E2345,$H$10:$K$10)</f>
        <v>1.0574850537758172E-2</v>
      </c>
      <c r="C2349" s="5">
        <f t="shared" si="109"/>
        <v>-1.0574850537758172E-2</v>
      </c>
      <c r="D2349" s="24">
        <f t="shared" si="110"/>
        <v>1.0070764699103958</v>
      </c>
      <c r="E2349" s="24">
        <f t="shared" si="111"/>
        <v>1.6015107354441427</v>
      </c>
    </row>
    <row r="2350" spans="1:5" ht="15" customHeight="1" x14ac:dyDescent="0.2">
      <c r="A2350" s="3">
        <f>'Stocks Returns'!A2346</f>
        <v>45580</v>
      </c>
      <c r="B2350" s="5">
        <f>SUMPRODUCT('Stocks Returns'!B2346:E2346,$H$10:$K$10)</f>
        <v>-1.0477962848570225E-2</v>
      </c>
      <c r="C2350" s="5">
        <f t="shared" si="109"/>
        <v>1.0477962848570225E-2</v>
      </c>
      <c r="D2350" s="24">
        <f t="shared" si="110"/>
        <v>0.99305529619510113</v>
      </c>
      <c r="E2350" s="24">
        <f t="shared" si="111"/>
        <v>1.5874941758538261</v>
      </c>
    </row>
    <row r="2351" spans="1:5" ht="15" customHeight="1" x14ac:dyDescent="0.2">
      <c r="A2351" s="3">
        <f>'Stocks Returns'!A2347</f>
        <v>45581</v>
      </c>
      <c r="B2351" s="5">
        <f>SUMPRODUCT('Stocks Returns'!B2347:E2347,$H$10:$K$10)</f>
        <v>2.6786184613959388E-2</v>
      </c>
      <c r="C2351" s="5">
        <f t="shared" si="109"/>
        <v>-2.6786184613959388E-2</v>
      </c>
      <c r="D2351" s="24">
        <f t="shared" si="110"/>
        <v>1.0178732184051458</v>
      </c>
      <c r="E2351" s="24">
        <f t="shared" si="111"/>
        <v>1.6117615536880152</v>
      </c>
    </row>
    <row r="2352" spans="1:5" ht="15" customHeight="1" x14ac:dyDescent="0.2">
      <c r="A2352" s="3">
        <f>'Stocks Returns'!A2348</f>
        <v>45582</v>
      </c>
      <c r="B2352" s="5">
        <f>SUMPRODUCT('Stocks Returns'!B2348:E2348,$H$10:$K$10)</f>
        <v>9.8663188120305181E-3</v>
      </c>
      <c r="C2352" s="5">
        <f t="shared" si="109"/>
        <v>-9.8663188120305181E-3</v>
      </c>
      <c r="D2352" s="24">
        <f t="shared" si="110"/>
        <v>1.0066045877810612</v>
      </c>
      <c r="E2352" s="24">
        <f t="shared" si="111"/>
        <v>1.601051853610556</v>
      </c>
    </row>
    <row r="2353" spans="1:5" ht="15" customHeight="1" x14ac:dyDescent="0.2">
      <c r="A2353" s="3">
        <f>'Stocks Returns'!A2349</f>
        <v>45583</v>
      </c>
      <c r="B2353" s="5">
        <f>SUMPRODUCT('Stocks Returns'!B2349:E2349,$H$10:$K$10)</f>
        <v>1.9759045851559702E-3</v>
      </c>
      <c r="C2353" s="5">
        <f t="shared" si="109"/>
        <v>-1.9759045851559702E-3</v>
      </c>
      <c r="D2353" s="24">
        <f t="shared" si="110"/>
        <v>1.0013495719059629</v>
      </c>
      <c r="E2353" s="24">
        <f t="shared" si="111"/>
        <v>1.5958808178303836</v>
      </c>
    </row>
    <row r="2354" spans="1:5" ht="15" customHeight="1" x14ac:dyDescent="0.2">
      <c r="A2354" s="3">
        <f>'Stocks Returns'!A2350</f>
        <v>45586</v>
      </c>
      <c r="B2354" s="5">
        <f>SUMPRODUCT('Stocks Returns'!B2350:E2350,$H$10:$K$10)</f>
        <v>-1.4910165015035665E-2</v>
      </c>
      <c r="C2354" s="5">
        <f t="shared" si="109"/>
        <v>1.4910165015035665E-2</v>
      </c>
      <c r="D2354" s="24">
        <f t="shared" si="110"/>
        <v>0.99010344955223517</v>
      </c>
      <c r="E2354" s="24">
        <f t="shared" si="111"/>
        <v>1.5844437462725867</v>
      </c>
    </row>
    <row r="2355" spans="1:5" ht="15" customHeight="1" x14ac:dyDescent="0.2">
      <c r="A2355" s="3">
        <f>'Stocks Returns'!A2351</f>
        <v>45587</v>
      </c>
      <c r="B2355" s="5">
        <f>SUMPRODUCT('Stocks Returns'!B2351:E2351,$H$10:$K$10)</f>
        <v>-5.8203831455174715E-3</v>
      </c>
      <c r="C2355" s="5">
        <f t="shared" si="109"/>
        <v>5.8203831455174715E-3</v>
      </c>
      <c r="D2355" s="24">
        <f t="shared" si="110"/>
        <v>0.99615724427733432</v>
      </c>
      <c r="E2355" s="24">
        <f t="shared" si="111"/>
        <v>1.5906626781941697</v>
      </c>
    </row>
    <row r="2356" spans="1:5" ht="15" customHeight="1" x14ac:dyDescent="0.2">
      <c r="A2356" s="3">
        <f>'Stocks Returns'!A2352</f>
        <v>45588</v>
      </c>
      <c r="B2356" s="5">
        <f>SUMPRODUCT('Stocks Returns'!B2352:E2352,$H$10:$K$10)</f>
        <v>-3.4229237455839596E-3</v>
      </c>
      <c r="C2356" s="5">
        <f t="shared" si="109"/>
        <v>3.4229237455839596E-3</v>
      </c>
      <c r="D2356" s="24">
        <f t="shared" si="110"/>
        <v>0.99775395223769003</v>
      </c>
      <c r="E2356" s="24">
        <f t="shared" si="111"/>
        <v>1.5922787697653475</v>
      </c>
    </row>
    <row r="2357" spans="1:5" ht="15" customHeight="1" x14ac:dyDescent="0.2">
      <c r="A2357" s="3">
        <f>'Stocks Returns'!A2353</f>
        <v>45589</v>
      </c>
      <c r="B2357" s="5">
        <f>SUMPRODUCT('Stocks Returns'!B2353:E2353,$H$10:$K$10)</f>
        <v>-6.4081042939191451E-4</v>
      </c>
      <c r="C2357" s="5">
        <f t="shared" si="109"/>
        <v>6.4081042939191451E-4</v>
      </c>
      <c r="D2357" s="24">
        <f t="shared" si="110"/>
        <v>0.99960683970627384</v>
      </c>
      <c r="E2357" s="24">
        <f t="shared" si="111"/>
        <v>1.5941414225290966</v>
      </c>
    </row>
    <row r="2358" spans="1:5" ht="15" customHeight="1" x14ac:dyDescent="0.2">
      <c r="A2358" s="3">
        <f>'Stocks Returns'!A2354</f>
        <v>45590</v>
      </c>
      <c r="B2358" s="5">
        <f>SUMPRODUCT('Stocks Returns'!B2354:E2354,$H$10:$K$10)</f>
        <v>-3.8448179641809447E-3</v>
      </c>
      <c r="C2358" s="5">
        <f t="shared" si="109"/>
        <v>3.8448179641809447E-3</v>
      </c>
      <c r="D2358" s="24">
        <f t="shared" si="110"/>
        <v>0.99747297068810437</v>
      </c>
      <c r="E2358" s="24">
        <f t="shared" si="111"/>
        <v>1.591995112324915</v>
      </c>
    </row>
    <row r="2359" spans="1:5" ht="15" customHeight="1" x14ac:dyDescent="0.2">
      <c r="A2359" s="3">
        <f>'Stocks Returns'!A2355</f>
        <v>45593</v>
      </c>
      <c r="B2359" s="5">
        <f>SUMPRODUCT('Stocks Returns'!B2355:E2355,$H$10:$K$10)</f>
        <v>9.1456151203652605E-3</v>
      </c>
      <c r="C2359" s="5">
        <f t="shared" si="109"/>
        <v>-9.1456151203652605E-3</v>
      </c>
      <c r="D2359" s="24">
        <f t="shared" si="110"/>
        <v>1.0061245991224121</v>
      </c>
      <c r="E2359" s="24">
        <f t="shared" si="111"/>
        <v>1.6005841626939863</v>
      </c>
    </row>
    <row r="2360" spans="1:5" ht="15" customHeight="1" x14ac:dyDescent="0.2">
      <c r="A2360" s="3">
        <f>'Stocks Returns'!A2356</f>
        <v>45594</v>
      </c>
      <c r="B2360" s="5">
        <f>SUMPRODUCT('Stocks Returns'!B2356:E2356,$H$10:$K$10)</f>
        <v>-3.9701793645543042E-3</v>
      </c>
      <c r="C2360" s="5">
        <f t="shared" si="109"/>
        <v>3.9701793645543042E-3</v>
      </c>
      <c r="D2360" s="24">
        <f t="shared" si="110"/>
        <v>0.99738947999545569</v>
      </c>
      <c r="E2360" s="24">
        <f t="shared" si="111"/>
        <v>1.5919107659586613</v>
      </c>
    </row>
    <row r="2361" spans="1:5" ht="15" customHeight="1" x14ac:dyDescent="0.2">
      <c r="A2361" s="3">
        <f>'Stocks Returns'!A2357</f>
        <v>45595</v>
      </c>
      <c r="B2361" s="5">
        <f>SUMPRODUCT('Stocks Returns'!B2357:E2357,$H$10:$K$10)</f>
        <v>1.9880521472756745E-2</v>
      </c>
      <c r="C2361" s="5">
        <f t="shared" si="109"/>
        <v>-1.9880521472756745E-2</v>
      </c>
      <c r="D2361" s="24">
        <f t="shared" si="110"/>
        <v>1.013274046753105</v>
      </c>
      <c r="E2361" s="24">
        <f t="shared" si="111"/>
        <v>1.6074534071443178</v>
      </c>
    </row>
    <row r="2362" spans="1:5" ht="15" customHeight="1" x14ac:dyDescent="0.2">
      <c r="A2362" s="3">
        <f>'Stocks Returns'!A2358</f>
        <v>45596</v>
      </c>
      <c r="B2362" s="5">
        <f>SUMPRODUCT('Stocks Returns'!B2358:E2358,$H$10:$K$10)</f>
        <v>-4.7180569817066621E-3</v>
      </c>
      <c r="C2362" s="5">
        <f t="shared" si="109"/>
        <v>4.7180569817066621E-3</v>
      </c>
      <c r="D2362" s="24">
        <f t="shared" si="110"/>
        <v>0.99689139350243228</v>
      </c>
      <c r="E2362" s="24">
        <f t="shared" si="111"/>
        <v>1.5914069985393218</v>
      </c>
    </row>
    <row r="2363" spans="1:5" ht="15" customHeight="1" x14ac:dyDescent="0.2">
      <c r="A2363" s="3">
        <f>'Stocks Returns'!A2359</f>
        <v>45597</v>
      </c>
      <c r="B2363" s="5">
        <f>SUMPRODUCT('Stocks Returns'!B2359:E2359,$H$10:$K$10)</f>
        <v>5.2154208083429786E-3</v>
      </c>
      <c r="C2363" s="5">
        <f t="shared" si="109"/>
        <v>-5.2154208083429786E-3</v>
      </c>
      <c r="D2363" s="24">
        <f t="shared" si="110"/>
        <v>1.0035070897106053</v>
      </c>
      <c r="E2363" s="24">
        <f t="shared" si="111"/>
        <v>1.598017324668918</v>
      </c>
    </row>
    <row r="2364" spans="1:5" ht="15" customHeight="1" x14ac:dyDescent="0.2">
      <c r="A2364" s="3">
        <f>'Stocks Returns'!A2360</f>
        <v>45600</v>
      </c>
      <c r="B2364" s="5">
        <f>SUMPRODUCT('Stocks Returns'!B2360:E2360,$H$10:$K$10)</f>
        <v>2.7345856763670677E-3</v>
      </c>
      <c r="C2364" s="5">
        <f t="shared" si="109"/>
        <v>-2.7345856763670677E-3</v>
      </c>
      <c r="D2364" s="24">
        <f t="shared" si="110"/>
        <v>1.0018548535127094</v>
      </c>
      <c r="E2364" s="24">
        <f t="shared" si="111"/>
        <v>1.5963828559277511</v>
      </c>
    </row>
    <row r="2365" spans="1:5" ht="15" customHeight="1" x14ac:dyDescent="0.2">
      <c r="A2365" s="3">
        <f>'Stocks Returns'!A2361</f>
        <v>45601</v>
      </c>
      <c r="B2365" s="5">
        <f>SUMPRODUCT('Stocks Returns'!B2361:E2361,$H$10:$K$10)</f>
        <v>5.3731746529894764E-3</v>
      </c>
      <c r="C2365" s="5">
        <f t="shared" si="109"/>
        <v>-5.3731746529894764E-3</v>
      </c>
      <c r="D2365" s="24">
        <f t="shared" si="110"/>
        <v>1.00361215377114</v>
      </c>
      <c r="E2365" s="24">
        <f t="shared" si="111"/>
        <v>1.5981208874430024</v>
      </c>
    </row>
    <row r="2366" spans="1:5" ht="15" customHeight="1" x14ac:dyDescent="0.2">
      <c r="A2366" s="3">
        <f>'Stocks Returns'!A2362</f>
        <v>45602</v>
      </c>
      <c r="B2366" s="5">
        <f>SUMPRODUCT('Stocks Returns'!B2362:E2362,$H$10:$K$10)</f>
        <v>3.9563310187161506E-2</v>
      </c>
      <c r="C2366" s="5">
        <f t="shared" si="109"/>
        <v>-3.9563310187161506E-2</v>
      </c>
      <c r="D2366" s="24">
        <f t="shared" si="110"/>
        <v>1.0263827840368984</v>
      </c>
      <c r="E2366" s="24">
        <f t="shared" si="111"/>
        <v>1.6195009050224454</v>
      </c>
    </row>
    <row r="2367" spans="1:5" ht="15" customHeight="1" x14ac:dyDescent="0.2">
      <c r="A2367" s="3">
        <f>'Stocks Returns'!A2363</f>
        <v>45603</v>
      </c>
      <c r="B2367" s="5">
        <f>SUMPRODUCT('Stocks Returns'!B2363:E2363,$H$10:$K$10)</f>
        <v>-3.4936920940076251E-3</v>
      </c>
      <c r="C2367" s="5">
        <f t="shared" si="109"/>
        <v>3.4936920940076251E-3</v>
      </c>
      <c r="D2367" s="24">
        <f t="shared" si="110"/>
        <v>0.99770682051763981</v>
      </c>
      <c r="E2367" s="24">
        <f t="shared" si="111"/>
        <v>1.5922312111323589</v>
      </c>
    </row>
    <row r="2368" spans="1:5" ht="15" customHeight="1" x14ac:dyDescent="0.2">
      <c r="A2368" s="3">
        <f>'Stocks Returns'!A2364</f>
        <v>45604</v>
      </c>
      <c r="B2368" s="5">
        <f>SUMPRODUCT('Stocks Returns'!B2364:E2364,$H$10:$K$10)</f>
        <v>3.3302074217093827E-3</v>
      </c>
      <c r="C2368" s="5">
        <f t="shared" si="109"/>
        <v>-3.3302074217093827E-3</v>
      </c>
      <c r="D2368" s="24">
        <f t="shared" si="110"/>
        <v>1.0022515375951073</v>
      </c>
      <c r="E2368" s="24">
        <f t="shared" si="111"/>
        <v>1.5967762754145753</v>
      </c>
    </row>
    <row r="2369" spans="1:5" ht="15" customHeight="1" x14ac:dyDescent="0.2">
      <c r="A2369" s="3">
        <f>'Stocks Returns'!A2365</f>
        <v>45607</v>
      </c>
      <c r="B2369" s="5">
        <f>SUMPRODUCT('Stocks Returns'!B2365:E2365,$H$10:$K$10)</f>
        <v>3.3060522313577605E-3</v>
      </c>
      <c r="C2369" s="5">
        <f t="shared" si="109"/>
        <v>-3.3060522313577605E-3</v>
      </c>
      <c r="D2369" s="24">
        <f t="shared" si="110"/>
        <v>1.0022354502383333</v>
      </c>
      <c r="E2369" s="24">
        <f t="shared" si="111"/>
        <v>1.5967603327495385</v>
      </c>
    </row>
    <row r="2370" spans="1:5" ht="15" customHeight="1" x14ac:dyDescent="0.2">
      <c r="A2370" s="3">
        <f>'Stocks Returns'!A2366</f>
        <v>45608</v>
      </c>
      <c r="B2370" s="5">
        <f>SUMPRODUCT('Stocks Returns'!B2366:E2366,$H$10:$K$10)</f>
        <v>-7.7787351858104679E-3</v>
      </c>
      <c r="C2370" s="5">
        <f t="shared" si="109"/>
        <v>7.7787351858104679E-3</v>
      </c>
      <c r="D2370" s="24">
        <f t="shared" si="110"/>
        <v>0.99485298181849913</v>
      </c>
      <c r="E2370" s="24">
        <f t="shared" si="111"/>
        <v>1.5893350716255081</v>
      </c>
    </row>
    <row r="2371" spans="1:5" ht="15" customHeight="1" x14ac:dyDescent="0.2">
      <c r="A2371" s="3">
        <f>'Stocks Returns'!A2367</f>
        <v>45609</v>
      </c>
      <c r="B2371" s="5">
        <f>SUMPRODUCT('Stocks Returns'!B2367:E2367,$H$10:$K$10)</f>
        <v>-2.4066228817086477E-3</v>
      </c>
      <c r="C2371" s="5">
        <f t="shared" si="109"/>
        <v>2.4066228817086477E-3</v>
      </c>
      <c r="D2371" s="24">
        <f t="shared" si="110"/>
        <v>0.99843080861303091</v>
      </c>
      <c r="E2371" s="24">
        <f t="shared" si="111"/>
        <v>1.5929607809309978</v>
      </c>
    </row>
    <row r="2372" spans="1:5" ht="15" customHeight="1" x14ac:dyDescent="0.2">
      <c r="A2372" s="3">
        <f>'Stocks Returns'!A2368</f>
        <v>45610</v>
      </c>
      <c r="B2372" s="5">
        <f>SUMPRODUCT('Stocks Returns'!B2368:E2368,$H$10:$K$10)</f>
        <v>-5.3857794739076634E-3</v>
      </c>
      <c r="C2372" s="5">
        <f t="shared" si="109"/>
        <v>5.3857794739076634E-3</v>
      </c>
      <c r="D2372" s="24">
        <f t="shared" si="110"/>
        <v>0.99644669032262645</v>
      </c>
      <c r="E2372" s="24">
        <f t="shared" si="111"/>
        <v>1.5909563899467423</v>
      </c>
    </row>
    <row r="2373" spans="1:5" ht="15" customHeight="1" x14ac:dyDescent="0.2">
      <c r="A2373" s="3">
        <f>'Stocks Returns'!A2369</f>
        <v>45611</v>
      </c>
      <c r="B2373" s="5">
        <f>SUMPRODUCT('Stocks Returns'!B2369:E2369,$H$10:$K$10)</f>
        <v>-1.4871685429057764E-3</v>
      </c>
      <c r="C2373" s="5">
        <f t="shared" si="109"/>
        <v>1.4871685429057764E-3</v>
      </c>
      <c r="D2373" s="24">
        <f t="shared" si="110"/>
        <v>0.99904316520267367</v>
      </c>
      <c r="E2373" s="24">
        <f t="shared" si="111"/>
        <v>1.5935762271965184</v>
      </c>
    </row>
    <row r="2374" spans="1:5" ht="15" customHeight="1" x14ac:dyDescent="0.2">
      <c r="A2374" s="3">
        <f>'Stocks Returns'!A2370</f>
        <v>45614</v>
      </c>
      <c r="B2374" s="5">
        <f>SUMPRODUCT('Stocks Returns'!B2370:E2370,$H$10:$K$10)</f>
        <v>1.2010377347796843E-2</v>
      </c>
      <c r="C2374" s="5">
        <f t="shared" ref="C2374:C2437" si="112">-B2374</f>
        <v>-1.2010377347796843E-2</v>
      </c>
      <c r="D2374" s="24">
        <f t="shared" ref="D2374:D2437" si="113">1+$H$13+$H$19*(B2374-$H$13)</f>
        <v>1.0080325307658815</v>
      </c>
      <c r="E2374" s="24">
        <f t="shared" ref="E2374:E2437" si="114">$H$22*D2374-$H$23*D2374^2-LN(1+$H$24*EXP(1-D2374^3))</f>
        <v>1.6024376868414099</v>
      </c>
    </row>
    <row r="2375" spans="1:5" ht="15" customHeight="1" x14ac:dyDescent="0.2">
      <c r="A2375" s="3">
        <f>'Stocks Returns'!A2371</f>
        <v>45615</v>
      </c>
      <c r="B2375" s="5">
        <f>SUMPRODUCT('Stocks Returns'!B2371:E2371,$H$10:$K$10)</f>
        <v>-1.5985782749523246E-3</v>
      </c>
      <c r="C2375" s="5">
        <f t="shared" si="112"/>
        <v>1.5985782749523246E-3</v>
      </c>
      <c r="D2375" s="24">
        <f t="shared" si="113"/>
        <v>0.99896896632113064</v>
      </c>
      <c r="E2375" s="24">
        <f t="shared" si="114"/>
        <v>1.59350173361296</v>
      </c>
    </row>
    <row r="2376" spans="1:5" ht="15" customHeight="1" x14ac:dyDescent="0.2">
      <c r="A2376" s="3">
        <f>'Stocks Returns'!A2372</f>
        <v>45616</v>
      </c>
      <c r="B2376" s="5">
        <f>SUMPRODUCT('Stocks Returns'!B2372:E2372,$H$10:$K$10)</f>
        <v>-1.1969918775648848E-2</v>
      </c>
      <c r="C2376" s="5">
        <f t="shared" si="112"/>
        <v>1.1969918775648848E-2</v>
      </c>
      <c r="D2376" s="24">
        <f t="shared" si="113"/>
        <v>0.99206165354766673</v>
      </c>
      <c r="E2376" s="24">
        <f t="shared" si="114"/>
        <v>1.5864711760564254</v>
      </c>
    </row>
    <row r="2377" spans="1:5" ht="15" customHeight="1" x14ac:dyDescent="0.2">
      <c r="A2377" s="3">
        <f>'Stocks Returns'!A2373</f>
        <v>45617</v>
      </c>
      <c r="B2377" s="5">
        <f>SUMPRODUCT('Stocks Returns'!B2373:E2373,$H$10:$K$10)</f>
        <v>9.8732231038353522E-3</v>
      </c>
      <c r="C2377" s="5">
        <f t="shared" si="112"/>
        <v>-9.8732231038353522E-3</v>
      </c>
      <c r="D2377" s="24">
        <f t="shared" si="113"/>
        <v>1.0066091860394033</v>
      </c>
      <c r="E2377" s="24">
        <f t="shared" si="114"/>
        <v>1.6010563295431857</v>
      </c>
    </row>
    <row r="2378" spans="1:5" ht="15" customHeight="1" x14ac:dyDescent="0.2">
      <c r="A2378" s="3">
        <f>'Stocks Returns'!A2374</f>
        <v>45618</v>
      </c>
      <c r="B2378" s="5">
        <f>SUMPRODUCT('Stocks Returns'!B2374:E2374,$H$10:$K$10)</f>
        <v>4.0683921866289561E-4</v>
      </c>
      <c r="C2378" s="5">
        <f t="shared" si="112"/>
        <v>-4.0683921866289561E-4</v>
      </c>
      <c r="D2378" s="24">
        <f t="shared" si="113"/>
        <v>1.0003045743718784</v>
      </c>
      <c r="E2378" s="24">
        <f t="shared" si="114"/>
        <v>1.5948392806949425</v>
      </c>
    </row>
    <row r="2379" spans="1:5" ht="15" customHeight="1" x14ac:dyDescent="0.2">
      <c r="A2379" s="3">
        <f>'Stocks Returns'!A2375</f>
        <v>45621</v>
      </c>
      <c r="B2379" s="5">
        <f>SUMPRODUCT('Stocks Returns'!B2375:E2375,$H$10:$K$10)</f>
        <v>1.5323492183747182E-2</v>
      </c>
      <c r="C2379" s="5">
        <f t="shared" si="112"/>
        <v>-1.5323492183747182E-2</v>
      </c>
      <c r="D2379" s="24">
        <f t="shared" si="113"/>
        <v>1.0102390652466244</v>
      </c>
      <c r="E2379" s="24">
        <f t="shared" si="114"/>
        <v>1.6045628445418987</v>
      </c>
    </row>
    <row r="2380" spans="1:5" ht="15" customHeight="1" x14ac:dyDescent="0.2">
      <c r="A2380" s="3">
        <f>'Stocks Returns'!A2376</f>
        <v>45622</v>
      </c>
      <c r="B2380" s="5">
        <f>SUMPRODUCT('Stocks Returns'!B2376:E2376,$H$10:$K$10)</f>
        <v>-6.4781749901338679E-3</v>
      </c>
      <c r="C2380" s="5">
        <f t="shared" si="112"/>
        <v>6.4781749901338679E-3</v>
      </c>
      <c r="D2380" s="24">
        <f t="shared" si="113"/>
        <v>0.99571915490881979</v>
      </c>
      <c r="E2380" s="24">
        <f t="shared" si="114"/>
        <v>1.5902174999882472</v>
      </c>
    </row>
    <row r="2381" spans="1:5" ht="15" customHeight="1" x14ac:dyDescent="0.2">
      <c r="A2381" s="3">
        <f>'Stocks Returns'!A2377</f>
        <v>45623</v>
      </c>
      <c r="B2381" s="5">
        <f>SUMPRODUCT('Stocks Returns'!B2377:E2377,$H$10:$K$10)</f>
        <v>7.0163152287496446E-3</v>
      </c>
      <c r="C2381" s="5">
        <f t="shared" si="112"/>
        <v>-7.0163152287496446E-3</v>
      </c>
      <c r="D2381" s="24">
        <f t="shared" si="113"/>
        <v>1.0047064853945962</v>
      </c>
      <c r="E2381" s="24">
        <f t="shared" si="114"/>
        <v>1.5991969360712277</v>
      </c>
    </row>
    <row r="2382" spans="1:5" ht="15" customHeight="1" x14ac:dyDescent="0.2">
      <c r="A2382" s="3">
        <f>'Stocks Returns'!A2378</f>
        <v>45624</v>
      </c>
      <c r="B2382" s="5">
        <f>SUMPRODUCT('Stocks Returns'!B2378:E2378,$H$10:$K$10)</f>
        <v>0</v>
      </c>
      <c r="C2382" s="5">
        <f t="shared" si="112"/>
        <v>0</v>
      </c>
      <c r="D2382" s="24">
        <f t="shared" si="113"/>
        <v>1.000033619452249</v>
      </c>
      <c r="E2382" s="24">
        <f t="shared" si="114"/>
        <v>1.5945685090834987</v>
      </c>
    </row>
    <row r="2383" spans="1:5" ht="15" customHeight="1" x14ac:dyDescent="0.2">
      <c r="A2383" s="3">
        <f>'Stocks Returns'!A2379</f>
        <v>45625</v>
      </c>
      <c r="B2383" s="5">
        <f>SUMPRODUCT('Stocks Returns'!B2379:E2379,$H$10:$K$10)</f>
        <v>1.6240489132491663E-3</v>
      </c>
      <c r="C2383" s="5">
        <f t="shared" si="112"/>
        <v>-1.6240489132491663E-3</v>
      </c>
      <c r="D2383" s="24">
        <f t="shared" si="113"/>
        <v>1.0011152360284727</v>
      </c>
      <c r="E2383" s="24">
        <f t="shared" si="114"/>
        <v>1.5956476385674327</v>
      </c>
    </row>
    <row r="2384" spans="1:5" ht="15" customHeight="1" x14ac:dyDescent="0.2">
      <c r="A2384" s="3">
        <f>'Stocks Returns'!A2380</f>
        <v>45628</v>
      </c>
      <c r="B2384" s="5">
        <f>SUMPRODUCT('Stocks Returns'!B2380:E2380,$H$10:$K$10)</f>
        <v>8.4041661388537317E-3</v>
      </c>
      <c r="C2384" s="5">
        <f t="shared" si="112"/>
        <v>-8.4041661388537317E-3</v>
      </c>
      <c r="D2384" s="24">
        <f t="shared" si="113"/>
        <v>1.0056307941007254</v>
      </c>
      <c r="E2384" s="24">
        <f t="shared" si="114"/>
        <v>1.6001020358585978</v>
      </c>
    </row>
    <row r="2385" spans="1:5" ht="15" customHeight="1" x14ac:dyDescent="0.2">
      <c r="A2385" s="3">
        <f>'Stocks Returns'!A2381</f>
        <v>45629</v>
      </c>
      <c r="B2385" s="5">
        <f>SUMPRODUCT('Stocks Returns'!B2381:E2381,$H$10:$K$10)</f>
        <v>-1.9072413471129132E-2</v>
      </c>
      <c r="C2385" s="5">
        <f t="shared" si="112"/>
        <v>1.9072413471129132E-2</v>
      </c>
      <c r="D2385" s="24">
        <f t="shared" si="113"/>
        <v>0.98733139208047693</v>
      </c>
      <c r="E2385" s="24">
        <f t="shared" si="114"/>
        <v>1.5815479965045192</v>
      </c>
    </row>
    <row r="2386" spans="1:5" ht="15" customHeight="1" x14ac:dyDescent="0.2">
      <c r="A2386" s="3">
        <f>'Stocks Returns'!A2382</f>
        <v>45630</v>
      </c>
      <c r="B2386" s="5">
        <f>SUMPRODUCT('Stocks Returns'!B2382:E2382,$H$10:$K$10)</f>
        <v>-1.6079314285868375E-2</v>
      </c>
      <c r="C2386" s="5">
        <f t="shared" si="112"/>
        <v>1.6079314285868375E-2</v>
      </c>
      <c r="D2386" s="24">
        <f t="shared" si="113"/>
        <v>0.98932479613786062</v>
      </c>
      <c r="E2386" s="24">
        <f t="shared" si="114"/>
        <v>1.583633384530523</v>
      </c>
    </row>
    <row r="2387" spans="1:5" ht="15" customHeight="1" x14ac:dyDescent="0.2">
      <c r="A2387" s="3">
        <f>'Stocks Returns'!A2383</f>
        <v>45631</v>
      </c>
      <c r="B2387" s="5">
        <f>SUMPRODUCT('Stocks Returns'!B2383:E2383,$H$10:$K$10)</f>
        <v>-9.4285640008972098E-3</v>
      </c>
      <c r="C2387" s="5">
        <f t="shared" si="112"/>
        <v>9.4285640008972098E-3</v>
      </c>
      <c r="D2387" s="24">
        <f t="shared" si="113"/>
        <v>0.99375419582765134</v>
      </c>
      <c r="E2387" s="24">
        <f t="shared" si="114"/>
        <v>1.5882113917981853</v>
      </c>
    </row>
    <row r="2388" spans="1:5" ht="15" customHeight="1" x14ac:dyDescent="0.2">
      <c r="A2388" s="3">
        <f>'Stocks Returns'!A2384</f>
        <v>45632</v>
      </c>
      <c r="B2388" s="5">
        <f>SUMPRODUCT('Stocks Returns'!B2384:E2384,$H$10:$K$10)</f>
        <v>7.748334049010451E-3</v>
      </c>
      <c r="C2388" s="5">
        <f t="shared" si="112"/>
        <v>-7.748334049010451E-3</v>
      </c>
      <c r="D2388" s="24">
        <f t="shared" si="113"/>
        <v>1.0051940099288899</v>
      </c>
      <c r="E2388" s="24">
        <f t="shared" si="114"/>
        <v>1.5996747592143827</v>
      </c>
    </row>
    <row r="2389" spans="1:5" ht="15" customHeight="1" x14ac:dyDescent="0.2">
      <c r="A2389" s="3">
        <f>'Stocks Returns'!A2385</f>
        <v>45635</v>
      </c>
      <c r="B2389" s="5">
        <f>SUMPRODUCT('Stocks Returns'!B2385:E2385,$H$10:$K$10)</f>
        <v>-1.9462783075300102E-3</v>
      </c>
      <c r="C2389" s="5">
        <f t="shared" si="112"/>
        <v>1.9462783075300102E-3</v>
      </c>
      <c r="D2389" s="24">
        <f t="shared" si="113"/>
        <v>0.99873739809943396</v>
      </c>
      <c r="E2389" s="24">
        <f t="shared" si="114"/>
        <v>1.5932691043468128</v>
      </c>
    </row>
    <row r="2390" spans="1:5" ht="15" customHeight="1" x14ac:dyDescent="0.2">
      <c r="A2390" s="3">
        <f>'Stocks Returns'!A2386</f>
        <v>45636</v>
      </c>
      <c r="B2390" s="5">
        <f>SUMPRODUCT('Stocks Returns'!B2386:E2386,$H$10:$K$10)</f>
        <v>1.1623574769419965E-2</v>
      </c>
      <c r="C2390" s="5">
        <f t="shared" si="112"/>
        <v>-1.1623574769419965E-2</v>
      </c>
      <c r="D2390" s="24">
        <f t="shared" si="113"/>
        <v>1.0077749202486825</v>
      </c>
      <c r="E2390" s="24">
        <f t="shared" si="114"/>
        <v>1.6021882852365821</v>
      </c>
    </row>
    <row r="2391" spans="1:5" ht="15" customHeight="1" x14ac:dyDescent="0.2">
      <c r="A2391" s="3">
        <f>'Stocks Returns'!A2387</f>
        <v>45637</v>
      </c>
      <c r="B2391" s="5">
        <f>SUMPRODUCT('Stocks Returns'!B2387:E2387,$H$10:$K$10)</f>
        <v>3.0921480709616574E-3</v>
      </c>
      <c r="C2391" s="5">
        <f t="shared" si="112"/>
        <v>-3.0921480709616574E-3</v>
      </c>
      <c r="D2391" s="24">
        <f t="shared" si="113"/>
        <v>1.0020929900675093</v>
      </c>
      <c r="E2391" s="24">
        <f t="shared" si="114"/>
        <v>1.596619108511804</v>
      </c>
    </row>
    <row r="2392" spans="1:5" ht="15" customHeight="1" x14ac:dyDescent="0.2">
      <c r="A2392" s="3">
        <f>'Stocks Returns'!A2388</f>
        <v>45638</v>
      </c>
      <c r="B2392" s="5">
        <f>SUMPRODUCT('Stocks Returns'!B2388:E2388,$H$10:$K$10)</f>
        <v>1.1784034017741391E-3</v>
      </c>
      <c r="C2392" s="5">
        <f t="shared" si="112"/>
        <v>-1.1784034017741391E-3</v>
      </c>
      <c r="D2392" s="24">
        <f t="shared" si="113"/>
        <v>1.0008184361178305</v>
      </c>
      <c r="E2392" s="24">
        <f t="shared" si="114"/>
        <v>1.5953519876031628</v>
      </c>
    </row>
    <row r="2393" spans="1:5" ht="15" customHeight="1" x14ac:dyDescent="0.2">
      <c r="A2393" s="3">
        <f>'Stocks Returns'!A2389</f>
        <v>45639</v>
      </c>
      <c r="B2393" s="5">
        <f>SUMPRODUCT('Stocks Returns'!B2389:E2389,$H$10:$K$10)</f>
        <v>-1.8950138327127012E-3</v>
      </c>
      <c r="C2393" s="5">
        <f t="shared" si="112"/>
        <v>1.8950138327127012E-3</v>
      </c>
      <c r="D2393" s="24">
        <f t="shared" si="113"/>
        <v>0.99877154023966219</v>
      </c>
      <c r="E2393" s="24">
        <f t="shared" si="114"/>
        <v>1.5933034163756261</v>
      </c>
    </row>
    <row r="2394" spans="1:5" ht="15" customHeight="1" x14ac:dyDescent="0.2">
      <c r="A2394" s="3">
        <f>'Stocks Returns'!A2390</f>
        <v>45642</v>
      </c>
      <c r="B2394" s="5">
        <f>SUMPRODUCT('Stocks Returns'!B2390:E2390,$H$10:$K$10)</f>
        <v>1.3423814158873176E-3</v>
      </c>
      <c r="C2394" s="5">
        <f t="shared" si="112"/>
        <v>-1.3423814158873176E-3</v>
      </c>
      <c r="D2394" s="24">
        <f t="shared" si="113"/>
        <v>1.0009276454752298</v>
      </c>
      <c r="E2394" s="24">
        <f t="shared" si="114"/>
        <v>1.5954608152501515</v>
      </c>
    </row>
    <row r="2395" spans="1:5" ht="15" customHeight="1" x14ac:dyDescent="0.2">
      <c r="A2395" s="3">
        <f>'Stocks Returns'!A2391</f>
        <v>45643</v>
      </c>
      <c r="B2395" s="5">
        <f>SUMPRODUCT('Stocks Returns'!B2391:E2391,$H$10:$K$10)</f>
        <v>4.908414300764977E-3</v>
      </c>
      <c r="C2395" s="5">
        <f t="shared" si="112"/>
        <v>-4.908414300764977E-3</v>
      </c>
      <c r="D2395" s="24">
        <f t="shared" si="113"/>
        <v>1.0033026233765583</v>
      </c>
      <c r="E2395" s="24">
        <f t="shared" si="114"/>
        <v>1.5978156525466818</v>
      </c>
    </row>
    <row r="2396" spans="1:5" ht="15" customHeight="1" x14ac:dyDescent="0.2">
      <c r="A2396" s="3">
        <f>'Stocks Returns'!A2392</f>
        <v>45644</v>
      </c>
      <c r="B2396" s="5">
        <f>SUMPRODUCT('Stocks Returns'!B2392:E2392,$H$10:$K$10)</f>
        <v>-2.8078109539786459E-2</v>
      </c>
      <c r="C2396" s="5">
        <f t="shared" si="112"/>
        <v>2.8078109539786459E-2</v>
      </c>
      <c r="D2396" s="24">
        <f t="shared" si="113"/>
        <v>0.98133359849875113</v>
      </c>
      <c r="E2396" s="24">
        <f t="shared" si="114"/>
        <v>1.5751802395897649</v>
      </c>
    </row>
    <row r="2397" spans="1:5" ht="15" customHeight="1" x14ac:dyDescent="0.2">
      <c r="A2397" s="3">
        <f>'Stocks Returns'!A2393</f>
        <v>45645</v>
      </c>
      <c r="B2397" s="5">
        <f>SUMPRODUCT('Stocks Returns'!B2393:E2393,$H$10:$K$10)</f>
        <v>1.3983660176785026E-2</v>
      </c>
      <c r="C2397" s="5">
        <f t="shared" si="112"/>
        <v>-1.3983660176785026E-2</v>
      </c>
      <c r="D2397" s="24">
        <f t="shared" si="113"/>
        <v>1.0093467371299878</v>
      </c>
      <c r="E2397" s="24">
        <f t="shared" si="114"/>
        <v>1.6037058142272806</v>
      </c>
    </row>
    <row r="2398" spans="1:5" ht="15" customHeight="1" x14ac:dyDescent="0.2">
      <c r="A2398" s="3">
        <f>'Stocks Returns'!A2394</f>
        <v>45646</v>
      </c>
      <c r="B2398" s="5">
        <f>SUMPRODUCT('Stocks Returns'!B2394:E2394,$H$10:$K$10)</f>
        <v>6.7125061235636168E-3</v>
      </c>
      <c r="C2398" s="5">
        <f t="shared" si="112"/>
        <v>-6.7125061235636168E-3</v>
      </c>
      <c r="D2398" s="24">
        <f t="shared" si="113"/>
        <v>1.0045041485305424</v>
      </c>
      <c r="E2398" s="24">
        <f t="shared" si="114"/>
        <v>1.5989983437092143</v>
      </c>
    </row>
    <row r="2399" spans="1:5" ht="15" customHeight="1" x14ac:dyDescent="0.2">
      <c r="A2399" s="3">
        <f>'Stocks Returns'!A2395</f>
        <v>45649</v>
      </c>
      <c r="B2399" s="5">
        <f>SUMPRODUCT('Stocks Returns'!B2395:E2395,$H$10:$K$10)</f>
        <v>4.1662186274159293E-3</v>
      </c>
      <c r="C2399" s="5">
        <f t="shared" si="112"/>
        <v>-4.1662186274159293E-3</v>
      </c>
      <c r="D2399" s="24">
        <f t="shared" si="113"/>
        <v>1.0028083210581078</v>
      </c>
      <c r="E2399" s="24">
        <f t="shared" si="114"/>
        <v>1.5973274100588863</v>
      </c>
    </row>
    <row r="2400" spans="1:5" ht="15" customHeight="1" x14ac:dyDescent="0.2">
      <c r="A2400" s="3">
        <f>'Stocks Returns'!A2396</f>
        <v>45650</v>
      </c>
      <c r="B2400" s="5">
        <f>SUMPRODUCT('Stocks Returns'!B2396:E2396,$H$10:$K$10)</f>
        <v>1.0956310623638357E-2</v>
      </c>
      <c r="C2400" s="5">
        <f t="shared" si="112"/>
        <v>-1.0956310623638357E-2</v>
      </c>
      <c r="D2400" s="24">
        <f t="shared" si="113"/>
        <v>1.0073305223275921</v>
      </c>
      <c r="E2400" s="24">
        <f t="shared" si="114"/>
        <v>1.6017574147085558</v>
      </c>
    </row>
    <row r="2401" spans="1:5" ht="15" customHeight="1" x14ac:dyDescent="0.2">
      <c r="A2401" s="3">
        <f>'Stocks Returns'!A2397</f>
        <v>45651</v>
      </c>
      <c r="B2401" s="5">
        <f>SUMPRODUCT('Stocks Returns'!B2397:E2397,$H$10:$K$10)</f>
        <v>0</v>
      </c>
      <c r="C2401" s="5">
        <f t="shared" si="112"/>
        <v>0</v>
      </c>
      <c r="D2401" s="24">
        <f t="shared" si="113"/>
        <v>1.000033619452249</v>
      </c>
      <c r="E2401" s="24">
        <f t="shared" si="114"/>
        <v>1.5945685090834987</v>
      </c>
    </row>
    <row r="2402" spans="1:5" ht="15" customHeight="1" x14ac:dyDescent="0.2">
      <c r="A2402" s="3">
        <f>'Stocks Returns'!A2398</f>
        <v>45652</v>
      </c>
      <c r="B2402" s="5">
        <f>SUMPRODUCT('Stocks Returns'!B2398:E2398,$H$10:$K$10)</f>
        <v>5.0665562798275126E-4</v>
      </c>
      <c r="C2402" s="5">
        <f t="shared" si="112"/>
        <v>-5.0665562798275126E-4</v>
      </c>
      <c r="D2402" s="24">
        <f t="shared" si="113"/>
        <v>1.0003710521004854</v>
      </c>
      <c r="E2402" s="24">
        <f t="shared" si="114"/>
        <v>1.5949056685648757</v>
      </c>
    </row>
    <row r="2403" spans="1:5" ht="15" customHeight="1" x14ac:dyDescent="0.2">
      <c r="A2403" s="3">
        <f>'Stocks Returns'!A2399</f>
        <v>45653</v>
      </c>
      <c r="B2403" s="5">
        <f>SUMPRODUCT('Stocks Returns'!B2399:E2399,$H$10:$K$10)</f>
        <v>-6.3909366494438345E-3</v>
      </c>
      <c r="C2403" s="5">
        <f t="shared" si="112"/>
        <v>6.3909366494438345E-3</v>
      </c>
      <c r="D2403" s="24">
        <f t="shared" si="113"/>
        <v>0.99577725564371933</v>
      </c>
      <c r="E2403" s="24">
        <f t="shared" si="114"/>
        <v>1.5902765846589266</v>
      </c>
    </row>
    <row r="2404" spans="1:5" ht="15" customHeight="1" x14ac:dyDescent="0.2">
      <c r="A2404" s="3">
        <f>'Stocks Returns'!A2400</f>
        <v>45656</v>
      </c>
      <c r="B2404" s="5">
        <f>SUMPRODUCT('Stocks Returns'!B2400:E2400,$H$10:$K$10)</f>
        <v>-1.1859648146859563E-2</v>
      </c>
      <c r="C2404" s="5">
        <f t="shared" si="112"/>
        <v>1.1859648146859563E-2</v>
      </c>
      <c r="D2404" s="24">
        <f t="shared" si="113"/>
        <v>0.99213509378644038</v>
      </c>
      <c r="E2404" s="24">
        <f t="shared" si="114"/>
        <v>1.5865469192055903</v>
      </c>
    </row>
    <row r="2405" spans="1:5" ht="15" customHeight="1" x14ac:dyDescent="0.2">
      <c r="A2405" s="3">
        <f>'Stocks Returns'!A2401</f>
        <v>45657</v>
      </c>
      <c r="B2405" s="5">
        <f>SUMPRODUCT('Stocks Returns'!B2401:E2401,$H$10:$K$10)</f>
        <v>2.5366558226828624E-3</v>
      </c>
      <c r="C2405" s="5">
        <f t="shared" si="112"/>
        <v>-2.5366558226828624E-3</v>
      </c>
      <c r="D2405" s="24">
        <f t="shared" si="113"/>
        <v>1.0017230322301558</v>
      </c>
      <c r="E2405" s="24">
        <f t="shared" si="114"/>
        <v>1.5962519796176653</v>
      </c>
    </row>
    <row r="2406" spans="1:5" ht="15" customHeight="1" x14ac:dyDescent="0.2">
      <c r="A2406" s="3">
        <f>'Stocks Returns'!A2402</f>
        <v>45658</v>
      </c>
      <c r="B2406" s="5">
        <f>SUMPRODUCT('Stocks Returns'!B2402:E2402,$H$10:$K$10)</f>
        <v>0</v>
      </c>
      <c r="C2406" s="5">
        <f t="shared" si="112"/>
        <v>0</v>
      </c>
      <c r="D2406" s="24">
        <f t="shared" si="113"/>
        <v>1.000033619452249</v>
      </c>
      <c r="E2406" s="24">
        <f t="shared" si="114"/>
        <v>1.5945685090834987</v>
      </c>
    </row>
    <row r="2407" spans="1:5" ht="15" customHeight="1" x14ac:dyDescent="0.2">
      <c r="A2407" s="3">
        <f>'Stocks Returns'!A2403</f>
        <v>45659</v>
      </c>
      <c r="B2407" s="5">
        <f>SUMPRODUCT('Stocks Returns'!B2403:E2403,$H$10:$K$10)</f>
        <v>-5.5789905955849709E-3</v>
      </c>
      <c r="C2407" s="5">
        <f t="shared" si="112"/>
        <v>5.5789905955849709E-3</v>
      </c>
      <c r="D2407" s="24">
        <f t="shared" si="113"/>
        <v>0.99631801171558931</v>
      </c>
      <c r="E2407" s="24">
        <f t="shared" si="114"/>
        <v>1.5908258560102415</v>
      </c>
    </row>
    <row r="2408" spans="1:5" ht="15" customHeight="1" x14ac:dyDescent="0.2">
      <c r="A2408" s="3">
        <f>'Stocks Returns'!A2404</f>
        <v>45660</v>
      </c>
      <c r="B2408" s="5">
        <f>SUMPRODUCT('Stocks Returns'!B2404:E2404,$H$10:$K$10)</f>
        <v>3.2115466347111682E-3</v>
      </c>
      <c r="C2408" s="5">
        <f t="shared" si="112"/>
        <v>-3.2115466347111682E-3</v>
      </c>
      <c r="D2408" s="24">
        <f t="shared" si="113"/>
        <v>1.0021725095109666</v>
      </c>
      <c r="E2408" s="24">
        <f t="shared" si="114"/>
        <v>1.5966979481266985</v>
      </c>
    </row>
    <row r="2409" spans="1:5" ht="15" customHeight="1" x14ac:dyDescent="0.2">
      <c r="A2409" s="3">
        <f>'Stocks Returns'!A2405</f>
        <v>45663</v>
      </c>
      <c r="B2409" s="5">
        <f>SUMPRODUCT('Stocks Returns'!B2405:E2405,$H$10:$K$10)</f>
        <v>-3.7755245366126846E-3</v>
      </c>
      <c r="C2409" s="5">
        <f t="shared" si="112"/>
        <v>3.7755245366126846E-3</v>
      </c>
      <c r="D2409" s="24">
        <f t="shared" si="113"/>
        <v>0.99751912011086485</v>
      </c>
      <c r="E2409" s="24">
        <f t="shared" si="114"/>
        <v>1.5920417228157122</v>
      </c>
    </row>
    <row r="2410" spans="1:5" ht="15" customHeight="1" x14ac:dyDescent="0.2">
      <c r="A2410" s="3">
        <f>'Stocks Returns'!A2406</f>
        <v>45664</v>
      </c>
      <c r="B2410" s="5">
        <f>SUMPRODUCT('Stocks Returns'!B2406:E2406,$H$10:$K$10)</f>
        <v>-5.6324031732203836E-3</v>
      </c>
      <c r="C2410" s="5">
        <f t="shared" si="112"/>
        <v>5.6324031732203836E-3</v>
      </c>
      <c r="D2410" s="24">
        <f t="shared" si="113"/>
        <v>0.99628243893888413</v>
      </c>
      <c r="E2410" s="24">
        <f t="shared" si="114"/>
        <v>1.5907897587331967</v>
      </c>
    </row>
    <row r="2411" spans="1:5" ht="15" customHeight="1" x14ac:dyDescent="0.2">
      <c r="A2411" s="3">
        <f>'Stocks Returns'!A2407</f>
        <v>45665</v>
      </c>
      <c r="B2411" s="5">
        <f>SUMPRODUCT('Stocks Returns'!B2407:E2407,$H$10:$K$10)</f>
        <v>1.4036844828924089E-4</v>
      </c>
      <c r="C2411" s="5">
        <f t="shared" si="112"/>
        <v>-1.4036844828924089E-4</v>
      </c>
      <c r="D2411" s="24">
        <f t="shared" si="113"/>
        <v>1.0001271048388096</v>
      </c>
      <c r="E2411" s="24">
        <f t="shared" si="114"/>
        <v>1.5946619644166269</v>
      </c>
    </row>
    <row r="2412" spans="1:5" ht="15" customHeight="1" x14ac:dyDescent="0.2">
      <c r="A2412" s="3">
        <f>'Stocks Returns'!A2408</f>
        <v>45666</v>
      </c>
      <c r="B2412" s="5">
        <f>SUMPRODUCT('Stocks Returns'!B2408:E2408,$H$10:$K$10)</f>
        <v>0</v>
      </c>
      <c r="C2412" s="5">
        <f t="shared" si="112"/>
        <v>0</v>
      </c>
      <c r="D2412" s="24">
        <f t="shared" si="113"/>
        <v>1.000033619452249</v>
      </c>
      <c r="E2412" s="24">
        <f t="shared" si="114"/>
        <v>1.5945685090834987</v>
      </c>
    </row>
    <row r="2413" spans="1:5" ht="15" customHeight="1" x14ac:dyDescent="0.2">
      <c r="A2413" s="3">
        <f>'Stocks Returns'!A2409</f>
        <v>45667</v>
      </c>
      <c r="B2413" s="5">
        <f>SUMPRODUCT('Stocks Returns'!B2409:E2409,$H$10:$K$10)</f>
        <v>-1.6351213045258807E-2</v>
      </c>
      <c r="C2413" s="5">
        <f t="shared" si="112"/>
        <v>1.6351213045258807E-2</v>
      </c>
      <c r="D2413" s="24">
        <f t="shared" si="113"/>
        <v>0.98914371156410652</v>
      </c>
      <c r="E2413" s="24">
        <f t="shared" si="114"/>
        <v>1.5834445854746604</v>
      </c>
    </row>
    <row r="2414" spans="1:5" ht="15" customHeight="1" x14ac:dyDescent="0.2">
      <c r="A2414" s="3">
        <f>'Stocks Returns'!A2410</f>
        <v>45670</v>
      </c>
      <c r="B2414" s="5">
        <f>SUMPRODUCT('Stocks Returns'!B2410:E2410,$H$10:$K$10)</f>
        <v>-5.4462633092714667E-4</v>
      </c>
      <c r="C2414" s="5">
        <f t="shared" si="112"/>
        <v>5.4462633092714667E-4</v>
      </c>
      <c r="D2414" s="24">
        <f t="shared" si="113"/>
        <v>0.99967089831585143</v>
      </c>
      <c r="E2414" s="24">
        <f t="shared" si="114"/>
        <v>1.5942055736393708</v>
      </c>
    </row>
    <row r="2415" spans="1:5" ht="15" customHeight="1" x14ac:dyDescent="0.2">
      <c r="A2415" s="3">
        <f>'Stocks Returns'!A2411</f>
        <v>45671</v>
      </c>
      <c r="B2415" s="5">
        <f>SUMPRODUCT('Stocks Returns'!B2411:E2411,$H$10:$K$10)</f>
        <v>8.402678841036966E-3</v>
      </c>
      <c r="C2415" s="5">
        <f t="shared" si="112"/>
        <v>-8.402678841036966E-3</v>
      </c>
      <c r="D2415" s="24">
        <f t="shared" si="113"/>
        <v>1.0056298035603795</v>
      </c>
      <c r="E2415" s="24">
        <f t="shared" si="114"/>
        <v>1.6001010677522935</v>
      </c>
    </row>
    <row r="2416" spans="1:5" ht="15" customHeight="1" x14ac:dyDescent="0.2">
      <c r="A2416" s="3">
        <f>'Stocks Returns'!A2412</f>
        <v>45672</v>
      </c>
      <c r="B2416" s="5">
        <f>SUMPRODUCT('Stocks Returns'!B2412:E2412,$H$10:$K$10)</f>
        <v>2.0520853688546132E-2</v>
      </c>
      <c r="C2416" s="5">
        <f t="shared" si="112"/>
        <v>-2.0520853688546132E-2</v>
      </c>
      <c r="D2416" s="24">
        <f t="shared" si="113"/>
        <v>1.0137005080088206</v>
      </c>
      <c r="E2416" s="24">
        <f t="shared" si="114"/>
        <v>1.6078565492219892</v>
      </c>
    </row>
    <row r="2417" spans="1:5" ht="15" customHeight="1" x14ac:dyDescent="0.2">
      <c r="A2417" s="3">
        <f>'Stocks Returns'!A2413</f>
        <v>45673</v>
      </c>
      <c r="B2417" s="5">
        <f>SUMPRODUCT('Stocks Returns'!B2413:E2413,$H$10:$K$10)</f>
        <v>8.2825810428724953E-4</v>
      </c>
      <c r="C2417" s="5">
        <f t="shared" si="112"/>
        <v>-8.2825810428724953E-4</v>
      </c>
      <c r="D2417" s="24">
        <f t="shared" si="113"/>
        <v>1.0005852393497041</v>
      </c>
      <c r="E2417" s="24">
        <f t="shared" si="114"/>
        <v>1.5951194459640345</v>
      </c>
    </row>
    <row r="2418" spans="1:5" ht="15" customHeight="1" x14ac:dyDescent="0.2">
      <c r="A2418" s="3">
        <f>'Stocks Returns'!A2414</f>
        <v>45674</v>
      </c>
      <c r="B2418" s="5">
        <f>SUMPRODUCT('Stocks Returns'!B2414:E2414,$H$10:$K$10)</f>
        <v>1.0607337721118191E-2</v>
      </c>
      <c r="C2418" s="5">
        <f t="shared" si="112"/>
        <v>-1.0607337721118191E-2</v>
      </c>
      <c r="D2418" s="24">
        <f t="shared" si="113"/>
        <v>1.0070981063745137</v>
      </c>
      <c r="E2418" s="24">
        <f t="shared" si="114"/>
        <v>1.601531754173219</v>
      </c>
    </row>
    <row r="2419" spans="1:5" ht="15" customHeight="1" x14ac:dyDescent="0.2">
      <c r="A2419" s="3">
        <f>'Stocks Returns'!A2415</f>
        <v>45677</v>
      </c>
      <c r="B2419" s="5">
        <f>SUMPRODUCT('Stocks Returns'!B2415:E2415,$H$10:$K$10)</f>
        <v>0</v>
      </c>
      <c r="C2419" s="5">
        <f t="shared" si="112"/>
        <v>0</v>
      </c>
      <c r="D2419" s="24">
        <f t="shared" si="113"/>
        <v>1.000033619452249</v>
      </c>
      <c r="E2419" s="24">
        <f t="shared" si="114"/>
        <v>1.5945685090834987</v>
      </c>
    </row>
    <row r="2420" spans="1:5" ht="15" customHeight="1" x14ac:dyDescent="0.2">
      <c r="A2420" s="3">
        <f>'Stocks Returns'!A2416</f>
        <v>45678</v>
      </c>
      <c r="B2420" s="5">
        <f>SUMPRODUCT('Stocks Returns'!B2416:E2416,$H$10:$K$10)</f>
        <v>1.2126960148330332E-2</v>
      </c>
      <c r="C2420" s="5">
        <f t="shared" si="112"/>
        <v>-1.2126960148330332E-2</v>
      </c>
      <c r="D2420" s="24">
        <f t="shared" si="113"/>
        <v>1.0081101749110368</v>
      </c>
      <c r="E2420" s="24">
        <f t="shared" si="114"/>
        <v>1.6025128039145031</v>
      </c>
    </row>
    <row r="2421" spans="1:5" ht="15" customHeight="1" x14ac:dyDescent="0.2">
      <c r="A2421" s="3">
        <f>'Stocks Returns'!A2417</f>
        <v>45679</v>
      </c>
      <c r="B2421" s="5">
        <f>SUMPRODUCT('Stocks Returns'!B2417:E2417,$H$10:$K$10)</f>
        <v>-2.5416794384024367E-4</v>
      </c>
      <c r="C2421" s="5">
        <f t="shared" si="112"/>
        <v>2.5416794384024367E-4</v>
      </c>
      <c r="D2421" s="24">
        <f t="shared" si="113"/>
        <v>0.99986434360165133</v>
      </c>
      <c r="E2421" s="24">
        <f t="shared" si="114"/>
        <v>1.5943991986914985</v>
      </c>
    </row>
    <row r="2422" spans="1:5" ht="15" customHeight="1" x14ac:dyDescent="0.2">
      <c r="A2422" s="3">
        <f>'Stocks Returns'!A2418</f>
        <v>45680</v>
      </c>
      <c r="B2422" s="5">
        <f>SUMPRODUCT('Stocks Returns'!B2418:E2418,$H$10:$K$10)</f>
        <v>1.492403534730255E-2</v>
      </c>
      <c r="C2422" s="5">
        <f t="shared" si="112"/>
        <v>-1.492403534730255E-2</v>
      </c>
      <c r="D2422" s="24">
        <f t="shared" si="113"/>
        <v>1.0099730269935523</v>
      </c>
      <c r="E2422" s="24">
        <f t="shared" si="114"/>
        <v>1.604307669796611</v>
      </c>
    </row>
    <row r="2423" spans="1:5" ht="15" customHeight="1" x14ac:dyDescent="0.2">
      <c r="A2423" s="3">
        <f>'Stocks Returns'!A2419</f>
        <v>45681</v>
      </c>
      <c r="B2423" s="5">
        <f>SUMPRODUCT('Stocks Returns'!B2419:E2419,$H$10:$K$10)</f>
        <v>-1.6392247639477903E-3</v>
      </c>
      <c r="C2423" s="5">
        <f t="shared" si="112"/>
        <v>1.6392247639477903E-3</v>
      </c>
      <c r="D2423" s="24">
        <f t="shared" si="113"/>
        <v>0.99894189575945969</v>
      </c>
      <c r="E2423" s="24">
        <f t="shared" si="114"/>
        <v>1.5934745500611198</v>
      </c>
    </row>
    <row r="2424" spans="1:5" ht="15" customHeight="1" x14ac:dyDescent="0.2">
      <c r="A2424" s="3">
        <f>'Stocks Returns'!A2420</f>
        <v>45684</v>
      </c>
      <c r="B2424" s="5">
        <f>SUMPRODUCT('Stocks Returns'!B2420:E2420,$H$10:$K$10)</f>
        <v>1.3370648675599315E-2</v>
      </c>
      <c r="C2424" s="5">
        <f t="shared" si="112"/>
        <v>-1.3370648675599315E-2</v>
      </c>
      <c r="D2424" s="24">
        <f t="shared" si="113"/>
        <v>1.0089384714701981</v>
      </c>
      <c r="E2424" s="24">
        <f t="shared" si="114"/>
        <v>1.6033126160386479</v>
      </c>
    </row>
    <row r="2425" spans="1:5" ht="15" customHeight="1" x14ac:dyDescent="0.2">
      <c r="A2425" s="3">
        <f>'Stocks Returns'!A2421</f>
        <v>45685</v>
      </c>
      <c r="B2425" s="5">
        <f>SUMPRODUCT('Stocks Returns'!B2421:E2421,$H$10:$K$10)</f>
        <v>-2.3069412733144517E-3</v>
      </c>
      <c r="C2425" s="5">
        <f t="shared" si="112"/>
        <v>2.3069412733144517E-3</v>
      </c>
      <c r="D2425" s="24">
        <f t="shared" si="113"/>
        <v>0.99849719656422142</v>
      </c>
      <c r="E2425" s="24">
        <f t="shared" si="114"/>
        <v>1.5930275761428661</v>
      </c>
    </row>
    <row r="2426" spans="1:5" ht="15" customHeight="1" x14ac:dyDescent="0.2">
      <c r="A2426" s="3">
        <f>'Stocks Returns'!A2422</f>
        <v>45686</v>
      </c>
      <c r="B2426" s="5">
        <f>SUMPRODUCT('Stocks Returns'!B2422:E2422,$H$10:$K$10)</f>
        <v>3.0674491320673404E-3</v>
      </c>
      <c r="C2426" s="5">
        <f t="shared" si="112"/>
        <v>-3.0674491320673404E-3</v>
      </c>
      <c r="D2426" s="24">
        <f t="shared" si="113"/>
        <v>1.0020765405742058</v>
      </c>
      <c r="E2426" s="24">
        <f t="shared" si="114"/>
        <v>1.5966027964780549</v>
      </c>
    </row>
    <row r="2427" spans="1:5" ht="15" customHeight="1" x14ac:dyDescent="0.2">
      <c r="A2427" s="3">
        <f>'Stocks Returns'!A2423</f>
        <v>45687</v>
      </c>
      <c r="B2427" s="5">
        <f>SUMPRODUCT('Stocks Returns'!B2423:E2423,$H$10:$K$10)</f>
        <v>1.6569353100178152E-2</v>
      </c>
      <c r="C2427" s="5">
        <f t="shared" si="112"/>
        <v>-1.6569353100178152E-2</v>
      </c>
      <c r="D2427" s="24">
        <f t="shared" si="113"/>
        <v>1.0110688086169675</v>
      </c>
      <c r="E2427" s="24">
        <f t="shared" si="114"/>
        <v>1.6053568492650823</v>
      </c>
    </row>
    <row r="2428" spans="1:5" ht="15" customHeight="1" x14ac:dyDescent="0.2">
      <c r="A2428" s="3">
        <f>'Stocks Returns'!A2424</f>
        <v>45688</v>
      </c>
      <c r="B2428" s="5">
        <f>SUMPRODUCT('Stocks Returns'!B2424:E2424,$H$10:$K$10)</f>
        <v>-5.1917911942585184E-3</v>
      </c>
      <c r="C2428" s="5">
        <f t="shared" si="112"/>
        <v>5.1917911942585184E-3</v>
      </c>
      <c r="D2428" s="24">
        <f t="shared" si="113"/>
        <v>0.99657588651687268</v>
      </c>
      <c r="E2428" s="24">
        <f t="shared" si="114"/>
        <v>1.5910873827727432</v>
      </c>
    </row>
    <row r="2429" spans="1:5" ht="15" customHeight="1" x14ac:dyDescent="0.2">
      <c r="A2429" s="3">
        <f>'Stocks Returns'!A2425</f>
        <v>45691</v>
      </c>
      <c r="B2429" s="5">
        <f>SUMPRODUCT('Stocks Returns'!B2425:E2425,$H$10:$K$10)</f>
        <v>5.3697651007730794E-3</v>
      </c>
      <c r="C2429" s="5">
        <f t="shared" si="112"/>
        <v>-5.3697651007730794E-3</v>
      </c>
      <c r="D2429" s="24">
        <f t="shared" si="113"/>
        <v>1.0036098830093638</v>
      </c>
      <c r="E2429" s="24">
        <f t="shared" si="114"/>
        <v>1.5981186495988897</v>
      </c>
    </row>
    <row r="2430" spans="1:5" ht="15" customHeight="1" x14ac:dyDescent="0.2">
      <c r="A2430" s="3">
        <f>'Stocks Returns'!A2426</f>
        <v>45692</v>
      </c>
      <c r="B2430" s="5">
        <f>SUMPRODUCT('Stocks Returns'!B2426:E2426,$H$10:$K$10)</f>
        <v>-8.4391738648004493E-4</v>
      </c>
      <c r="C2430" s="5">
        <f t="shared" si="112"/>
        <v>8.4391738648004493E-4</v>
      </c>
      <c r="D2430" s="24">
        <f t="shared" si="113"/>
        <v>0.99947157047285318</v>
      </c>
      <c r="E2430" s="24">
        <f t="shared" si="114"/>
        <v>1.5940059040858694</v>
      </c>
    </row>
    <row r="2431" spans="1:5" ht="15" customHeight="1" x14ac:dyDescent="0.2">
      <c r="A2431" s="3">
        <f>'Stocks Returns'!A2427</f>
        <v>45693</v>
      </c>
      <c r="B2431" s="5">
        <f>SUMPRODUCT('Stocks Returns'!B2427:E2427,$H$10:$K$10)</f>
        <v>1.3035886485542282E-2</v>
      </c>
      <c r="C2431" s="5">
        <f t="shared" si="112"/>
        <v>-1.3035886485542282E-2</v>
      </c>
      <c r="D2431" s="24">
        <f t="shared" si="113"/>
        <v>1.00871551985162</v>
      </c>
      <c r="E2431" s="24">
        <f t="shared" si="114"/>
        <v>1.6030976061274171</v>
      </c>
    </row>
    <row r="2432" spans="1:5" ht="15" customHeight="1" x14ac:dyDescent="0.2">
      <c r="A2432" s="3">
        <f>'Stocks Returns'!A2428</f>
        <v>45694</v>
      </c>
      <c r="B2432" s="5">
        <f>SUMPRODUCT('Stocks Returns'!B2428:E2428,$H$10:$K$10)</f>
        <v>-5.8265016211200872E-3</v>
      </c>
      <c r="C2432" s="5">
        <f t="shared" si="112"/>
        <v>5.8265016211200872E-3</v>
      </c>
      <c r="D2432" s="24">
        <f t="shared" si="113"/>
        <v>0.99615316937258291</v>
      </c>
      <c r="E2432" s="24">
        <f t="shared" si="114"/>
        <v>1.5906585408613103</v>
      </c>
    </row>
    <row r="2433" spans="1:5" ht="15" customHeight="1" x14ac:dyDescent="0.2">
      <c r="A2433" s="3">
        <f>'Stocks Returns'!A2429</f>
        <v>45695</v>
      </c>
      <c r="B2433" s="5">
        <f>SUMPRODUCT('Stocks Returns'!B2429:E2429,$H$10:$K$10)</f>
        <v>-1.6237004085373967E-3</v>
      </c>
      <c r="C2433" s="5">
        <f t="shared" si="112"/>
        <v>1.6237004085373967E-3</v>
      </c>
      <c r="D2433" s="24">
        <f t="shared" si="113"/>
        <v>0.99895223498016295</v>
      </c>
      <c r="E2433" s="24">
        <f t="shared" si="114"/>
        <v>1.5934849327820857</v>
      </c>
    </row>
    <row r="2434" spans="1:5" ht="15" customHeight="1" x14ac:dyDescent="0.2">
      <c r="A2434" s="3">
        <f>'Stocks Returns'!A2430</f>
        <v>45698</v>
      </c>
      <c r="B2434" s="5">
        <f>SUMPRODUCT('Stocks Returns'!B2430:E2430,$H$10:$K$10)</f>
        <v>8.4280241380767836E-3</v>
      </c>
      <c r="C2434" s="5">
        <f t="shared" si="112"/>
        <v>-8.4280241380767836E-3</v>
      </c>
      <c r="D2434" s="24">
        <f t="shared" si="113"/>
        <v>1.0056466835282081</v>
      </c>
      <c r="E2434" s="24">
        <f t="shared" si="114"/>
        <v>1.6001175648752786</v>
      </c>
    </row>
    <row r="2435" spans="1:5" ht="15" customHeight="1" x14ac:dyDescent="0.2">
      <c r="A2435" s="3">
        <f>'Stocks Returns'!A2431</f>
        <v>45699</v>
      </c>
      <c r="B2435" s="5">
        <f>SUMPRODUCT('Stocks Returns'!B2431:E2431,$H$10:$K$10)</f>
        <v>5.5455041520158883E-5</v>
      </c>
      <c r="C2435" s="5">
        <f t="shared" si="112"/>
        <v>-5.5455041520158883E-5</v>
      </c>
      <c r="D2435" s="24">
        <f t="shared" si="113"/>
        <v>1.0000705525099014</v>
      </c>
      <c r="E2435" s="24">
        <f t="shared" si="114"/>
        <v>1.5946054344459553</v>
      </c>
    </row>
    <row r="2436" spans="1:5" ht="15" customHeight="1" x14ac:dyDescent="0.2">
      <c r="A2436" s="3">
        <f>'Stocks Returns'!A2432</f>
        <v>45700</v>
      </c>
      <c r="B2436" s="5">
        <f>SUMPRODUCT('Stocks Returns'!B2432:E2432,$H$10:$K$10)</f>
        <v>5.04061623549762E-3</v>
      </c>
      <c r="C2436" s="5">
        <f t="shared" si="112"/>
        <v>-5.04061623549762E-3</v>
      </c>
      <c r="D2436" s="24">
        <f t="shared" si="113"/>
        <v>1.0033906698650903</v>
      </c>
      <c r="E2436" s="24">
        <f t="shared" si="114"/>
        <v>1.5979025164431322</v>
      </c>
    </row>
    <row r="2437" spans="1:5" ht="15" customHeight="1" x14ac:dyDescent="0.2">
      <c r="A2437" s="3">
        <f>'Stocks Returns'!A2433</f>
        <v>45701</v>
      </c>
      <c r="B2437" s="5">
        <f>SUMPRODUCT('Stocks Returns'!B2433:E2433,$H$10:$K$10)</f>
        <v>1.1238560860392917E-2</v>
      </c>
      <c r="C2437" s="5">
        <f t="shared" si="112"/>
        <v>-1.1238560860392917E-2</v>
      </c>
      <c r="D2437" s="24">
        <f t="shared" si="113"/>
        <v>1.0075185009852705</v>
      </c>
      <c r="E2437" s="24">
        <f t="shared" si="114"/>
        <v>1.6019397691928496</v>
      </c>
    </row>
    <row r="2438" spans="1:5" ht="15" customHeight="1" x14ac:dyDescent="0.2">
      <c r="A2438" s="3">
        <f>'Stocks Returns'!A2434</f>
        <v>45702</v>
      </c>
      <c r="B2438" s="5">
        <f>SUMPRODUCT('Stocks Returns'!B2434:E2434,$H$10:$K$10)</f>
        <v>-8.721567723004608E-4</v>
      </c>
      <c r="C2438" s="5">
        <f t="shared" ref="C2438:C2501" si="115">-B2438</f>
        <v>8.721567723004608E-4</v>
      </c>
      <c r="D2438" s="24">
        <f t="shared" ref="D2438:D2501" si="116">1+$H$13+$H$19*(B2438-$H$13)</f>
        <v>0.99945276304189679</v>
      </c>
      <c r="E2438" s="24">
        <f t="shared" ref="E2438:E2501" si="117">$H$22*D2438-$H$23*D2438^2-LN(1+$H$24*EXP(1-D2438^3))</f>
        <v>1.5939870562156251</v>
      </c>
    </row>
    <row r="2439" spans="1:5" ht="15" customHeight="1" x14ac:dyDescent="0.2">
      <c r="A2439" s="3">
        <f>'Stocks Returns'!A2435</f>
        <v>45705</v>
      </c>
      <c r="B2439" s="5">
        <f>SUMPRODUCT('Stocks Returns'!B2435:E2435,$H$10:$K$10)</f>
        <v>0</v>
      </c>
      <c r="C2439" s="5">
        <f t="shared" si="115"/>
        <v>0</v>
      </c>
      <c r="D2439" s="24">
        <f t="shared" si="116"/>
        <v>1.000033619452249</v>
      </c>
      <c r="E2439" s="24">
        <f t="shared" si="117"/>
        <v>1.5945685090834987</v>
      </c>
    </row>
    <row r="2440" spans="1:5" ht="15" customHeight="1" x14ac:dyDescent="0.2">
      <c r="A2440" s="3">
        <f>'Stocks Returns'!A2436</f>
        <v>45706</v>
      </c>
      <c r="B2440" s="5">
        <f>SUMPRODUCT('Stocks Returns'!B2436:E2436,$H$10:$K$10)</f>
        <v>1.206322793944882E-2</v>
      </c>
      <c r="C2440" s="5">
        <f t="shared" si="115"/>
        <v>-1.206322793944882E-2</v>
      </c>
      <c r="D2440" s="24">
        <f t="shared" si="116"/>
        <v>1.0080677292599218</v>
      </c>
      <c r="E2440" s="24">
        <f t="shared" si="117"/>
        <v>1.602471742771979</v>
      </c>
    </row>
    <row r="2441" spans="1:5" ht="15" customHeight="1" x14ac:dyDescent="0.2">
      <c r="A2441" s="3">
        <f>'Stocks Returns'!A2437</f>
        <v>45707</v>
      </c>
      <c r="B2441" s="5">
        <f>SUMPRODUCT('Stocks Returns'!B2437:E2437,$H$10:$K$10)</f>
        <v>9.1716069659560605E-3</v>
      </c>
      <c r="C2441" s="5">
        <f t="shared" si="115"/>
        <v>-9.1716069659560605E-3</v>
      </c>
      <c r="D2441" s="24">
        <f t="shared" si="116"/>
        <v>1.0061419096915756</v>
      </c>
      <c r="E2441" s="24">
        <f t="shared" si="117"/>
        <v>1.6006010459714943</v>
      </c>
    </row>
    <row r="2442" spans="1:5" ht="15" customHeight="1" x14ac:dyDescent="0.2">
      <c r="A2442" s="3">
        <f>'Stocks Returns'!A2438</f>
        <v>45708</v>
      </c>
      <c r="B2442" s="5">
        <f>SUMPRODUCT('Stocks Returns'!B2438:E2438,$H$10:$K$10)</f>
        <v>-1.0167857929871273E-2</v>
      </c>
      <c r="C2442" s="5">
        <f t="shared" si="115"/>
        <v>1.0167857929871273E-2</v>
      </c>
      <c r="D2442" s="24">
        <f t="shared" si="116"/>
        <v>0.99326182607095459</v>
      </c>
      <c r="E2442" s="24">
        <f t="shared" si="117"/>
        <v>1.5877063190194918</v>
      </c>
    </row>
    <row r="2443" spans="1:5" ht="15" customHeight="1" x14ac:dyDescent="0.2">
      <c r="A2443" s="3">
        <f>'Stocks Returns'!A2439</f>
        <v>45709</v>
      </c>
      <c r="B2443" s="5">
        <f>SUMPRODUCT('Stocks Returns'!B2439:E2439,$H$10:$K$10)</f>
        <v>-1.1376340727691447E-2</v>
      </c>
      <c r="C2443" s="5">
        <f t="shared" si="115"/>
        <v>1.1376340727691447E-2</v>
      </c>
      <c r="D2443" s="24">
        <f t="shared" si="116"/>
        <v>0.99245697652760645</v>
      </c>
      <c r="E2443" s="24">
        <f t="shared" si="117"/>
        <v>1.5868786448659462</v>
      </c>
    </row>
    <row r="2444" spans="1:5" ht="15" customHeight="1" x14ac:dyDescent="0.2">
      <c r="A2444" s="3">
        <f>'Stocks Returns'!A2440</f>
        <v>45712</v>
      </c>
      <c r="B2444" s="5">
        <f>SUMPRODUCT('Stocks Returns'!B2440:E2440,$H$10:$K$10)</f>
        <v>2.8126314621990368E-3</v>
      </c>
      <c r="C2444" s="5">
        <f t="shared" si="115"/>
        <v>-2.8126314621990368E-3</v>
      </c>
      <c r="D2444" s="24">
        <f t="shared" si="116"/>
        <v>1.0019068320060736</v>
      </c>
      <c r="E2444" s="24">
        <f t="shared" si="117"/>
        <v>1.5964344426314949</v>
      </c>
    </row>
    <row r="2445" spans="1:5" ht="15" customHeight="1" x14ac:dyDescent="0.2">
      <c r="A2445" s="3">
        <f>'Stocks Returns'!A2441</f>
        <v>45713</v>
      </c>
      <c r="B2445" s="5">
        <f>SUMPRODUCT('Stocks Returns'!B2441:E2441,$H$10:$K$10)</f>
        <v>4.1422693100283767E-3</v>
      </c>
      <c r="C2445" s="5">
        <f t="shared" si="115"/>
        <v>-4.1422693100283767E-3</v>
      </c>
      <c r="D2445" s="24">
        <f t="shared" si="116"/>
        <v>1.0027923708127278</v>
      </c>
      <c r="E2445" s="24">
        <f t="shared" si="117"/>
        <v>1.5973116389792268</v>
      </c>
    </row>
    <row r="2446" spans="1:5" ht="15" customHeight="1" x14ac:dyDescent="0.2">
      <c r="A2446" s="3">
        <f>'Stocks Returns'!A2442</f>
        <v>45714</v>
      </c>
      <c r="B2446" s="5">
        <f>SUMPRODUCT('Stocks Returns'!B2442:E2442,$H$10:$K$10)</f>
        <v>-4.4712374691187814E-3</v>
      </c>
      <c r="C2446" s="5">
        <f t="shared" si="115"/>
        <v>4.4712374691187814E-3</v>
      </c>
      <c r="D2446" s="24">
        <f t="shared" si="116"/>
        <v>0.99705577529781575</v>
      </c>
      <c r="E2446" s="24">
        <f t="shared" si="117"/>
        <v>1.5915733642690242</v>
      </c>
    </row>
    <row r="2447" spans="1:5" ht="15" customHeight="1" x14ac:dyDescent="0.2">
      <c r="A2447" s="3">
        <f>'Stocks Returns'!A2443</f>
        <v>45715</v>
      </c>
      <c r="B2447" s="5">
        <f>SUMPRODUCT('Stocks Returns'!B2443:E2443,$H$10:$K$10)</f>
        <v>6.9409719177800323E-3</v>
      </c>
      <c r="C2447" s="5">
        <f t="shared" si="115"/>
        <v>-6.9409719177800323E-3</v>
      </c>
      <c r="D2447" s="24">
        <f t="shared" si="116"/>
        <v>1.0046563067494905</v>
      </c>
      <c r="E2447" s="24">
        <f t="shared" si="117"/>
        <v>1.5991477014577755</v>
      </c>
    </row>
    <row r="2448" spans="1:5" ht="15" customHeight="1" x14ac:dyDescent="0.2">
      <c r="A2448" s="3">
        <f>'Stocks Returns'!A2444</f>
        <v>45716</v>
      </c>
      <c r="B2448" s="5">
        <f>SUMPRODUCT('Stocks Returns'!B2444:E2444,$H$10:$K$10)</f>
        <v>2.1001291600564548E-2</v>
      </c>
      <c r="C2448" s="5">
        <f t="shared" si="115"/>
        <v>-2.1001291600564548E-2</v>
      </c>
      <c r="D2448" s="24">
        <f t="shared" si="116"/>
        <v>1.0140204796582248</v>
      </c>
      <c r="E2448" s="24">
        <f t="shared" si="117"/>
        <v>1.6081585337817907</v>
      </c>
    </row>
    <row r="2449" spans="1:5" ht="15" customHeight="1" x14ac:dyDescent="0.2">
      <c r="A2449" s="3">
        <f>'Stocks Returns'!A2445</f>
        <v>45719</v>
      </c>
      <c r="B2449" s="5">
        <f>SUMPRODUCT('Stocks Returns'!B2445:E2445,$H$10:$K$10)</f>
        <v>-4.1387904958284094E-3</v>
      </c>
      <c r="C2449" s="5">
        <f t="shared" si="115"/>
        <v>4.1387904958284094E-3</v>
      </c>
      <c r="D2449" s="24">
        <f t="shared" si="116"/>
        <v>0.99727718498202722</v>
      </c>
      <c r="E2449" s="24">
        <f t="shared" si="117"/>
        <v>1.5917972763224293</v>
      </c>
    </row>
    <row r="2450" spans="1:5" ht="15" customHeight="1" x14ac:dyDescent="0.2">
      <c r="A2450" s="3">
        <f>'Stocks Returns'!A2446</f>
        <v>45720</v>
      </c>
      <c r="B2450" s="5">
        <f>SUMPRODUCT('Stocks Returns'!B2446:E2446,$H$10:$K$10)</f>
        <v>-2.2646053547442056E-2</v>
      </c>
      <c r="C2450" s="5">
        <f t="shared" si="115"/>
        <v>2.2646053547442056E-2</v>
      </c>
      <c r="D2450" s="24">
        <f t="shared" si="116"/>
        <v>0.98495134778965254</v>
      </c>
      <c r="E2450" s="24">
        <f t="shared" si="117"/>
        <v>1.5790378372983909</v>
      </c>
    </row>
    <row r="2451" spans="1:5" ht="15" customHeight="1" x14ac:dyDescent="0.2">
      <c r="A2451" s="3">
        <f>'Stocks Returns'!A2447</f>
        <v>45721</v>
      </c>
      <c r="B2451" s="5">
        <f>SUMPRODUCT('Stocks Returns'!B2447:E2447,$H$10:$K$10)</f>
        <v>4.454682723022553E-3</v>
      </c>
      <c r="C2451" s="5">
        <f t="shared" si="115"/>
        <v>-4.454682723022553E-3</v>
      </c>
      <c r="D2451" s="24">
        <f t="shared" si="116"/>
        <v>1.003000438145782</v>
      </c>
      <c r="E2451" s="24">
        <f t="shared" si="117"/>
        <v>1.5975172887302844</v>
      </c>
    </row>
    <row r="2452" spans="1:5" ht="15" customHeight="1" x14ac:dyDescent="0.2">
      <c r="A2452" s="3">
        <f>'Stocks Returns'!A2448</f>
        <v>45722</v>
      </c>
      <c r="B2452" s="5">
        <f>SUMPRODUCT('Stocks Returns'!B2448:E2448,$H$10:$K$10)</f>
        <v>-2.4025844800861298E-2</v>
      </c>
      <c r="C2452" s="5">
        <f t="shared" si="115"/>
        <v>2.4025844800861298E-2</v>
      </c>
      <c r="D2452" s="24">
        <f t="shared" si="116"/>
        <v>0.98403240681487525</v>
      </c>
      <c r="E2452" s="24">
        <f t="shared" si="117"/>
        <v>1.5780627703253702</v>
      </c>
    </row>
    <row r="2453" spans="1:5" ht="15" customHeight="1" x14ac:dyDescent="0.2">
      <c r="A2453" s="3">
        <f>'Stocks Returns'!A2449</f>
        <v>45723</v>
      </c>
      <c r="B2453" s="5">
        <f>SUMPRODUCT('Stocks Returns'!B2449:E2449,$H$10:$K$10)</f>
        <v>6.2925574747008956E-3</v>
      </c>
      <c r="C2453" s="5">
        <f t="shared" si="115"/>
        <v>-6.2925574747008956E-3</v>
      </c>
      <c r="D2453" s="24">
        <f t="shared" si="116"/>
        <v>1.0042244627303998</v>
      </c>
      <c r="E2453" s="24">
        <f t="shared" si="117"/>
        <v>1.5987235618005637</v>
      </c>
    </row>
    <row r="2454" spans="1:5" ht="15" customHeight="1" x14ac:dyDescent="0.2">
      <c r="A2454" s="3">
        <f>'Stocks Returns'!A2450</f>
        <v>45726</v>
      </c>
      <c r="B2454" s="5">
        <f>SUMPRODUCT('Stocks Returns'!B2450:E2450,$H$10:$K$10)</f>
        <v>-2.3380139199290745E-2</v>
      </c>
      <c r="C2454" s="5">
        <f t="shared" si="115"/>
        <v>2.3380139199290745E-2</v>
      </c>
      <c r="D2454" s="24">
        <f t="shared" si="116"/>
        <v>0.9844624467455213</v>
      </c>
      <c r="E2454" s="24">
        <f t="shared" si="117"/>
        <v>1.5785194833111507</v>
      </c>
    </row>
    <row r="2455" spans="1:5" ht="15" customHeight="1" x14ac:dyDescent="0.2">
      <c r="A2455" s="3">
        <f>'Stocks Returns'!A2451</f>
        <v>45727</v>
      </c>
      <c r="B2455" s="5">
        <f>SUMPRODUCT('Stocks Returns'!B2451:E2451,$H$10:$K$10)</f>
        <v>-2.6741046741426085E-2</v>
      </c>
      <c r="C2455" s="5">
        <f t="shared" si="115"/>
        <v>2.6741046741426085E-2</v>
      </c>
      <c r="D2455" s="24">
        <f t="shared" si="116"/>
        <v>0.98222408232245917</v>
      </c>
      <c r="E2455" s="24">
        <f t="shared" si="117"/>
        <v>1.5761344528337013</v>
      </c>
    </row>
    <row r="2456" spans="1:5" ht="15" customHeight="1" x14ac:dyDescent="0.2">
      <c r="A2456" s="3">
        <f>'Stocks Returns'!A2452</f>
        <v>45728</v>
      </c>
      <c r="B2456" s="5">
        <f>SUMPRODUCT('Stocks Returns'!B2452:E2452,$H$10:$K$10)</f>
        <v>9.9169469832924859E-4</v>
      </c>
      <c r="C2456" s="5">
        <f t="shared" si="115"/>
        <v>-9.9169469832924859E-4</v>
      </c>
      <c r="D2456" s="24">
        <f t="shared" si="116"/>
        <v>1.0006940881213362</v>
      </c>
      <c r="E2456" s="24">
        <f t="shared" si="117"/>
        <v>1.5952280160505914</v>
      </c>
    </row>
    <row r="2457" spans="1:5" ht="15" customHeight="1" x14ac:dyDescent="0.2">
      <c r="A2457" s="3">
        <f>'Stocks Returns'!A2453</f>
        <v>45729</v>
      </c>
      <c r="B2457" s="5">
        <f>SUMPRODUCT('Stocks Returns'!B2453:E2453,$H$10:$K$10)</f>
        <v>-1.1244255745642286E-2</v>
      </c>
      <c r="C2457" s="5">
        <f t="shared" si="115"/>
        <v>1.1244255745642286E-2</v>
      </c>
      <c r="D2457" s="24">
        <f t="shared" si="116"/>
        <v>0.99254494512565117</v>
      </c>
      <c r="E2457" s="24">
        <f t="shared" si="117"/>
        <v>1.5869692324595357</v>
      </c>
    </row>
    <row r="2458" spans="1:5" ht="15" customHeight="1" x14ac:dyDescent="0.2">
      <c r="A2458" s="3">
        <f>'Stocks Returns'!A2454</f>
        <v>45730</v>
      </c>
      <c r="B2458" s="5">
        <f>SUMPRODUCT('Stocks Returns'!B2454:E2454,$H$10:$K$10)</f>
        <v>1.2630450347777492E-2</v>
      </c>
      <c r="C2458" s="5">
        <f t="shared" si="115"/>
        <v>-1.2630450347777492E-2</v>
      </c>
      <c r="D2458" s="24">
        <f t="shared" si="116"/>
        <v>1.0084454993838687</v>
      </c>
      <c r="E2458" s="24">
        <f t="shared" si="117"/>
        <v>1.6028369331141916</v>
      </c>
    </row>
    <row r="2459" spans="1:5" ht="15" customHeight="1" x14ac:dyDescent="0.2">
      <c r="A2459" s="3">
        <f>'Stocks Returns'!A2455</f>
        <v>45733</v>
      </c>
      <c r="B2459" s="5">
        <f>SUMPRODUCT('Stocks Returns'!B2455:E2455,$H$10:$K$10)</f>
        <v>1.1476734309399168E-2</v>
      </c>
      <c r="C2459" s="5">
        <f t="shared" si="115"/>
        <v>-1.1476734309399168E-2</v>
      </c>
      <c r="D2459" s="24">
        <f t="shared" si="116"/>
        <v>1.0076771245023088</v>
      </c>
      <c r="E2459" s="24">
        <f t="shared" si="117"/>
        <v>1.6020935352019681</v>
      </c>
    </row>
    <row r="2460" spans="1:5" ht="15" customHeight="1" x14ac:dyDescent="0.2">
      <c r="A2460" s="3">
        <f>'Stocks Returns'!A2456</f>
        <v>45734</v>
      </c>
      <c r="B2460" s="5">
        <f>SUMPRODUCT('Stocks Returns'!B2456:E2456,$H$10:$K$10)</f>
        <v>-1.9130328304583178E-3</v>
      </c>
      <c r="C2460" s="5">
        <f t="shared" si="115"/>
        <v>1.9130328304583178E-3</v>
      </c>
      <c r="D2460" s="24">
        <f t="shared" si="116"/>
        <v>0.99875953958716368</v>
      </c>
      <c r="E2460" s="24">
        <f t="shared" si="117"/>
        <v>1.5932913565389351</v>
      </c>
    </row>
    <row r="2461" spans="1:5" ht="15" customHeight="1" x14ac:dyDescent="0.2">
      <c r="A2461" s="3">
        <f>'Stocks Returns'!A2457</f>
        <v>45735</v>
      </c>
      <c r="B2461" s="5">
        <f>SUMPRODUCT('Stocks Returns'!B2457:E2457,$H$10:$K$10)</f>
        <v>1.4145201050563211E-2</v>
      </c>
      <c r="C2461" s="5">
        <f t="shared" si="115"/>
        <v>-1.4145201050563211E-2</v>
      </c>
      <c r="D2461" s="24">
        <f t="shared" si="116"/>
        <v>1.009454323351924</v>
      </c>
      <c r="E2461" s="24">
        <f t="shared" si="117"/>
        <v>1.6038093168061618</v>
      </c>
    </row>
    <row r="2462" spans="1:5" ht="15" customHeight="1" x14ac:dyDescent="0.2">
      <c r="A2462" s="3">
        <f>'Stocks Returns'!A2458</f>
        <v>45736</v>
      </c>
      <c r="B2462" s="5">
        <f>SUMPRODUCT('Stocks Returns'!B2458:E2458,$H$10:$K$10)</f>
        <v>-9.4244232180911592E-3</v>
      </c>
      <c r="C2462" s="5">
        <f t="shared" si="115"/>
        <v>9.4244232180911592E-3</v>
      </c>
      <c r="D2462" s="24">
        <f t="shared" si="116"/>
        <v>0.99375695358900018</v>
      </c>
      <c r="E2462" s="24">
        <f t="shared" si="117"/>
        <v>1.5882142180130898</v>
      </c>
    </row>
    <row r="2463" spans="1:5" ht="15" customHeight="1" x14ac:dyDescent="0.2">
      <c r="A2463" s="3">
        <f>'Stocks Returns'!A2459</f>
        <v>45737</v>
      </c>
      <c r="B2463" s="5">
        <f>SUMPRODUCT('Stocks Returns'!B2459:E2459,$H$10:$K$10)</f>
        <v>-8.0162379353447243E-3</v>
      </c>
      <c r="C2463" s="5">
        <f t="shared" si="115"/>
        <v>8.0162379353447243E-3</v>
      </c>
      <c r="D2463" s="24">
        <f t="shared" si="116"/>
        <v>0.99469480498730933</v>
      </c>
      <c r="E2463" s="24">
        <f t="shared" si="117"/>
        <v>1.5891736054418675</v>
      </c>
    </row>
    <row r="2464" spans="1:5" ht="15" customHeight="1" x14ac:dyDescent="0.2">
      <c r="A2464" s="3">
        <f>'Stocks Returns'!A2460</f>
        <v>45740</v>
      </c>
      <c r="B2464" s="5">
        <f>SUMPRODUCT('Stocks Returns'!B2460:E2460,$H$10:$K$10)</f>
        <v>2.6726947646470038E-2</v>
      </c>
      <c r="C2464" s="5">
        <f t="shared" si="115"/>
        <v>-2.6726947646470038E-2</v>
      </c>
      <c r="D2464" s="24">
        <f t="shared" si="116"/>
        <v>1.0178337665847978</v>
      </c>
      <c r="E2464" s="24">
        <f t="shared" si="117"/>
        <v>1.6117249699246212</v>
      </c>
    </row>
    <row r="2465" spans="1:5" ht="15" customHeight="1" x14ac:dyDescent="0.2">
      <c r="A2465" s="3">
        <f>'Stocks Returns'!A2461</f>
        <v>45741</v>
      </c>
      <c r="B2465" s="5">
        <f>SUMPRODUCT('Stocks Returns'!B2461:E2461,$H$10:$K$10)</f>
        <v>-1.7802012527278251E-3</v>
      </c>
      <c r="C2465" s="5">
        <f t="shared" si="115"/>
        <v>1.7802012527278251E-3</v>
      </c>
      <c r="D2465" s="24">
        <f t="shared" si="116"/>
        <v>0.99884800541793217</v>
      </c>
      <c r="E2465" s="24">
        <f t="shared" si="117"/>
        <v>1.5933802451643999</v>
      </c>
    </row>
    <row r="2466" spans="1:5" ht="15" customHeight="1" x14ac:dyDescent="0.2">
      <c r="A2466" s="3">
        <f>'Stocks Returns'!A2462</f>
        <v>45742</v>
      </c>
      <c r="B2466" s="5">
        <f>SUMPRODUCT('Stocks Returns'!B2462:E2462,$H$10:$K$10)</f>
        <v>-1.5820174430637394E-3</v>
      </c>
      <c r="C2466" s="5">
        <f t="shared" si="115"/>
        <v>1.5820174430637394E-3</v>
      </c>
      <c r="D2466" s="24">
        <f t="shared" si="116"/>
        <v>0.9989799958351685</v>
      </c>
      <c r="E2466" s="24">
        <f t="shared" si="117"/>
        <v>1.5935128083245205</v>
      </c>
    </row>
    <row r="2467" spans="1:5" ht="15" customHeight="1" x14ac:dyDescent="0.2">
      <c r="A2467" s="3">
        <f>'Stocks Returns'!A2463</f>
        <v>45743</v>
      </c>
      <c r="B2467" s="5">
        <f>SUMPRODUCT('Stocks Returns'!B2463:E2463,$H$10:$K$10)</f>
        <v>1.0937806006020859E-2</v>
      </c>
      <c r="C2467" s="5">
        <f t="shared" si="115"/>
        <v>-1.0937806006020859E-2</v>
      </c>
      <c r="D2467" s="24">
        <f t="shared" si="116"/>
        <v>1.0073181982522588</v>
      </c>
      <c r="E2467" s="24">
        <f t="shared" si="117"/>
        <v>1.601745454349474</v>
      </c>
    </row>
    <row r="2468" spans="1:5" ht="15" customHeight="1" x14ac:dyDescent="0.2">
      <c r="A2468" s="3">
        <f>'Stocks Returns'!A2464</f>
        <v>45744</v>
      </c>
      <c r="B2468" s="5">
        <f>SUMPRODUCT('Stocks Returns'!B2464:E2464,$H$10:$K$10)</f>
        <v>-2.2772234405253305E-2</v>
      </c>
      <c r="C2468" s="5">
        <f t="shared" si="115"/>
        <v>2.2772234405253305E-2</v>
      </c>
      <c r="D2468" s="24">
        <f t="shared" si="116"/>
        <v>0.98486731133835015</v>
      </c>
      <c r="E2468" s="24">
        <f t="shared" si="117"/>
        <v>1.5789488042200046</v>
      </c>
    </row>
    <row r="2469" spans="1:5" ht="15" customHeight="1" x14ac:dyDescent="0.2">
      <c r="A2469" s="3">
        <f>'Stocks Returns'!A2465</f>
        <v>45747</v>
      </c>
      <c r="B2469" s="5">
        <f>SUMPRODUCT('Stocks Returns'!B2465:E2465,$H$10:$K$10)</f>
        <v>1.8548482173893727E-2</v>
      </c>
      <c r="C2469" s="5">
        <f t="shared" si="115"/>
        <v>-1.8548482173893727E-2</v>
      </c>
      <c r="D2469" s="24">
        <f t="shared" si="116"/>
        <v>1.0123869085800621</v>
      </c>
      <c r="E2469" s="24">
        <f t="shared" si="117"/>
        <v>1.606612385950319</v>
      </c>
    </row>
    <row r="2470" spans="1:5" ht="15" customHeight="1" x14ac:dyDescent="0.2">
      <c r="A2470" s="3">
        <f>'Stocks Returns'!A2466</f>
        <v>45748</v>
      </c>
      <c r="B2470" s="5">
        <f>SUMPRODUCT('Stocks Returns'!B2466:E2466,$H$10:$K$10)</f>
        <v>-9.9667780581440789E-3</v>
      </c>
      <c r="C2470" s="5">
        <f t="shared" si="115"/>
        <v>9.9667780581440789E-3</v>
      </c>
      <c r="D2470" s="24">
        <f t="shared" si="116"/>
        <v>0.99339574526552499</v>
      </c>
      <c r="E2470" s="24">
        <f t="shared" si="117"/>
        <v>1.5878437880556522</v>
      </c>
    </row>
    <row r="2471" spans="1:5" ht="15" customHeight="1" x14ac:dyDescent="0.2">
      <c r="A2471" s="3">
        <f>'Stocks Returns'!A2467</f>
        <v>45749</v>
      </c>
      <c r="B2471" s="5">
        <f>SUMPRODUCT('Stocks Returns'!B2467:E2467,$H$10:$K$10)</f>
        <v>1.0985061471863494E-3</v>
      </c>
      <c r="C2471" s="5">
        <f t="shared" si="115"/>
        <v>-1.0985061471863494E-3</v>
      </c>
      <c r="D2471" s="24">
        <f t="shared" si="116"/>
        <v>1.000765224546275</v>
      </c>
      <c r="E2471" s="24">
        <f t="shared" si="117"/>
        <v>1.5952989447033004</v>
      </c>
    </row>
    <row r="2472" spans="1:5" ht="15" customHeight="1" x14ac:dyDescent="0.2">
      <c r="A2472" s="3">
        <f>'Stocks Returns'!A2468</f>
        <v>45750</v>
      </c>
      <c r="B2472" s="5">
        <f>SUMPRODUCT('Stocks Returns'!B2468:E2468,$H$10:$K$10)</f>
        <v>-3.9209970111282938E-2</v>
      </c>
      <c r="C2472" s="5">
        <f t="shared" si="115"/>
        <v>3.9209970111282938E-2</v>
      </c>
      <c r="D2472" s="24">
        <f t="shared" si="116"/>
        <v>0.97391977935813445</v>
      </c>
      <c r="E2472" s="24">
        <f t="shared" si="117"/>
        <v>1.5671177582747622</v>
      </c>
    </row>
    <row r="2473" spans="1:5" ht="15" customHeight="1" x14ac:dyDescent="0.2">
      <c r="A2473" s="3">
        <f>'Stocks Returns'!A2469</f>
        <v>45751</v>
      </c>
      <c r="B2473" s="5">
        <f>SUMPRODUCT('Stocks Returns'!B2469:E2469,$H$10:$K$10)</f>
        <v>-8.1639358819558208E-2</v>
      </c>
      <c r="C2473" s="5">
        <f t="shared" si="115"/>
        <v>8.1639358819558208E-2</v>
      </c>
      <c r="D2473" s="24">
        <f t="shared" si="116"/>
        <v>0.94566180647842313</v>
      </c>
      <c r="E2473" s="24">
        <f t="shared" si="117"/>
        <v>1.5345010747448982</v>
      </c>
    </row>
    <row r="2474" spans="1:5" ht="15" customHeight="1" x14ac:dyDescent="0.2">
      <c r="A2474" s="3">
        <f>'Stocks Returns'!A2470</f>
        <v>45754</v>
      </c>
      <c r="B2474" s="5">
        <f>SUMPRODUCT('Stocks Returns'!B2470:E2470,$H$10:$K$10)</f>
        <v>4.4385265432655887E-3</v>
      </c>
      <c r="C2474" s="5">
        <f t="shared" si="115"/>
        <v>-4.4385265432655887E-3</v>
      </c>
      <c r="D2474" s="24">
        <f t="shared" si="116"/>
        <v>1.0029896781300638</v>
      </c>
      <c r="E2474" s="24">
        <f t="shared" si="117"/>
        <v>1.5975066580086184</v>
      </c>
    </row>
    <row r="2475" spans="1:5" ht="15" customHeight="1" x14ac:dyDescent="0.2">
      <c r="A2475" s="3">
        <f>'Stocks Returns'!A2471</f>
        <v>45755</v>
      </c>
      <c r="B2475" s="5">
        <f>SUMPRODUCT('Stocks Returns'!B2471:E2471,$H$10:$K$10)</f>
        <v>-2.0642197952050745E-2</v>
      </c>
      <c r="C2475" s="5">
        <f t="shared" si="115"/>
        <v>2.0642197952050745E-2</v>
      </c>
      <c r="D2475" s="24">
        <f t="shared" si="116"/>
        <v>0.98628591561618306</v>
      </c>
      <c r="E2475" s="24">
        <f t="shared" si="117"/>
        <v>1.5804480789262187</v>
      </c>
    </row>
    <row r="2476" spans="1:5" ht="15" customHeight="1" x14ac:dyDescent="0.2">
      <c r="A2476" s="3">
        <f>'Stocks Returns'!A2472</f>
        <v>45756</v>
      </c>
      <c r="B2476" s="5">
        <f>SUMPRODUCT('Stocks Returns'!B2472:E2472,$H$10:$K$10)</f>
        <v>0.1032685206824704</v>
      </c>
      <c r="C2476" s="5">
        <f t="shared" si="115"/>
        <v>-0.1032685206824704</v>
      </c>
      <c r="D2476" s="24">
        <f t="shared" si="116"/>
        <v>1.0688104542267742</v>
      </c>
      <c r="E2476" s="24">
        <f t="shared" si="117"/>
        <v>1.6534341649613125</v>
      </c>
    </row>
    <row r="2477" spans="1:5" ht="15" customHeight="1" x14ac:dyDescent="0.2">
      <c r="A2477" s="3">
        <f>'Stocks Returns'!A2473</f>
        <v>45757</v>
      </c>
      <c r="B2477" s="5">
        <f>SUMPRODUCT('Stocks Returns'!B2473:E2473,$H$10:$K$10)</f>
        <v>-3.8049506330731273E-2</v>
      </c>
      <c r="C2477" s="5">
        <f t="shared" si="115"/>
        <v>3.8049506330731273E-2</v>
      </c>
      <c r="D2477" s="24">
        <f t="shared" si="116"/>
        <v>0.9746926482359819</v>
      </c>
      <c r="E2477" s="24">
        <f t="shared" si="117"/>
        <v>1.5679680419751059</v>
      </c>
    </row>
    <row r="2478" spans="1:5" ht="15" customHeight="1" x14ac:dyDescent="0.2">
      <c r="A2478" s="3">
        <f>'Stocks Returns'!A2474</f>
        <v>45758</v>
      </c>
      <c r="B2478" s="5">
        <f>SUMPRODUCT('Stocks Returns'!B2474:E2474,$H$10:$K$10)</f>
        <v>2.323565296652658E-2</v>
      </c>
      <c r="C2478" s="5">
        <f t="shared" si="115"/>
        <v>-2.323565296652658E-2</v>
      </c>
      <c r="D2478" s="24">
        <f t="shared" si="116"/>
        <v>1.0155085643279556</v>
      </c>
      <c r="E2478" s="24">
        <f t="shared" si="117"/>
        <v>1.6095574288704699</v>
      </c>
    </row>
    <row r="2479" spans="1:5" ht="15" customHeight="1" x14ac:dyDescent="0.2">
      <c r="A2479" s="3">
        <f>'Stocks Returns'!A2475</f>
        <v>45761</v>
      </c>
      <c r="B2479" s="5">
        <f>SUMPRODUCT('Stocks Returns'!B2475:E2475,$H$10:$K$10)</f>
        <v>5.2161912214273749E-3</v>
      </c>
      <c r="C2479" s="5">
        <f t="shared" si="115"/>
        <v>-5.2161912214273749E-3</v>
      </c>
      <c r="D2479" s="24">
        <f t="shared" si="116"/>
        <v>1.0035076028057195</v>
      </c>
      <c r="E2479" s="24">
        <f t="shared" si="117"/>
        <v>1.5980178305403396</v>
      </c>
    </row>
    <row r="2480" spans="1:5" ht="15" customHeight="1" x14ac:dyDescent="0.2">
      <c r="A2480" s="3">
        <f>'Stocks Returns'!A2476</f>
        <v>45762</v>
      </c>
      <c r="B2480" s="5">
        <f>SUMPRODUCT('Stocks Returns'!B2476:E2476,$H$10:$K$10)</f>
        <v>1.1366818891948567E-3</v>
      </c>
      <c r="C2480" s="5">
        <f t="shared" si="115"/>
        <v>-1.1366818891948567E-3</v>
      </c>
      <c r="D2480" s="24">
        <f t="shared" si="116"/>
        <v>1.0007906495904526</v>
      </c>
      <c r="E2480" s="24">
        <f t="shared" si="117"/>
        <v>1.5953242905695677</v>
      </c>
    </row>
    <row r="2481" spans="1:5" ht="15" customHeight="1" x14ac:dyDescent="0.2">
      <c r="A2481" s="3">
        <f>'Stocks Returns'!A2477</f>
        <v>45763</v>
      </c>
      <c r="B2481" s="5">
        <f>SUMPRODUCT('Stocks Returns'!B2477:E2477,$H$10:$K$10)</f>
        <v>-1.4221765094635807E-2</v>
      </c>
      <c r="C2481" s="5">
        <f t="shared" si="115"/>
        <v>1.4221765094635807E-2</v>
      </c>
      <c r="D2481" s="24">
        <f t="shared" si="116"/>
        <v>0.99056192389922149</v>
      </c>
      <c r="E2481" s="24">
        <f t="shared" si="117"/>
        <v>1.5849197787763851</v>
      </c>
    </row>
    <row r="2482" spans="1:5" ht="15" customHeight="1" x14ac:dyDescent="0.2">
      <c r="A2482" s="3">
        <f>'Stocks Returns'!A2478</f>
        <v>45764</v>
      </c>
      <c r="B2482" s="5">
        <f>SUMPRODUCT('Stocks Returns'!B2478:E2478,$H$10:$K$10)</f>
        <v>-2.4358841933835047E-3</v>
      </c>
      <c r="C2482" s="5">
        <f t="shared" si="115"/>
        <v>2.4358841933835047E-3</v>
      </c>
      <c r="D2482" s="24">
        <f t="shared" si="116"/>
        <v>0.99841132057945547</v>
      </c>
      <c r="E2482" s="24">
        <f t="shared" si="117"/>
        <v>1.5929411700102487</v>
      </c>
    </row>
    <row r="2483" spans="1:5" ht="15" customHeight="1" x14ac:dyDescent="0.2">
      <c r="A2483" s="3">
        <f>'Stocks Returns'!A2479</f>
        <v>45765</v>
      </c>
      <c r="B2483" s="5">
        <f>SUMPRODUCT('Stocks Returns'!B2479:E2479,$H$10:$K$10)</f>
        <v>0</v>
      </c>
      <c r="C2483" s="5">
        <f t="shared" si="115"/>
        <v>0</v>
      </c>
      <c r="D2483" s="24">
        <f t="shared" si="116"/>
        <v>1.000033619452249</v>
      </c>
      <c r="E2483" s="24">
        <f t="shared" si="117"/>
        <v>1.5945685090834987</v>
      </c>
    </row>
    <row r="2484" spans="1:5" ht="15" customHeight="1" x14ac:dyDescent="0.2">
      <c r="A2484" s="3">
        <f>'Stocks Returns'!A2480</f>
        <v>45768</v>
      </c>
      <c r="B2484" s="5">
        <f>SUMPRODUCT('Stocks Returns'!B2480:E2480,$H$10:$K$10)</f>
        <v>-2.2190468636658817E-2</v>
      </c>
      <c r="C2484" s="5">
        <f t="shared" si="115"/>
        <v>2.2190468636658817E-2</v>
      </c>
      <c r="D2484" s="24">
        <f t="shared" si="116"/>
        <v>0.98525476734023409</v>
      </c>
      <c r="E2484" s="24">
        <f t="shared" si="117"/>
        <v>1.5793590693717865</v>
      </c>
    </row>
    <row r="2485" spans="1:5" ht="15" customHeight="1" x14ac:dyDescent="0.2">
      <c r="A2485" s="3">
        <f>'Stocks Returns'!A2481</f>
        <v>45769</v>
      </c>
      <c r="B2485" s="5">
        <f>SUMPRODUCT('Stocks Returns'!B2481:E2481,$H$10:$K$10)</f>
        <v>3.3552923096615971E-2</v>
      </c>
      <c r="C2485" s="5">
        <f t="shared" si="115"/>
        <v>-3.3552923096615971E-2</v>
      </c>
      <c r="D2485" s="24">
        <f t="shared" si="116"/>
        <v>1.0223798662345951</v>
      </c>
      <c r="E2485" s="24">
        <f t="shared" si="117"/>
        <v>1.6158979993798392</v>
      </c>
    </row>
    <row r="2486" spans="1:5" ht="15" customHeight="1" x14ac:dyDescent="0.2">
      <c r="A2486" s="3">
        <f>'Stocks Returns'!A2482</f>
        <v>45770</v>
      </c>
      <c r="B2486" s="5">
        <f>SUMPRODUCT('Stocks Returns'!B2482:E2482,$H$10:$K$10)</f>
        <v>1.307545098329068E-2</v>
      </c>
      <c r="C2486" s="5">
        <f t="shared" si="115"/>
        <v>-1.307545098329068E-2</v>
      </c>
      <c r="D2486" s="24">
        <f t="shared" si="116"/>
        <v>1.0087418698071204</v>
      </c>
      <c r="E2486" s="24">
        <f t="shared" si="117"/>
        <v>1.6031230280214941</v>
      </c>
    </row>
    <row r="2487" spans="1:5" ht="15" customHeight="1" x14ac:dyDescent="0.2">
      <c r="A2487" s="3">
        <f>'Stocks Returns'!A2483</f>
        <v>45771</v>
      </c>
      <c r="B2487" s="5">
        <f>SUMPRODUCT('Stocks Returns'!B2483:E2483,$H$10:$K$10)</f>
        <v>1.9525955030576046E-2</v>
      </c>
      <c r="C2487" s="5">
        <f t="shared" si="115"/>
        <v>-1.9525955030576046E-2</v>
      </c>
      <c r="D2487" s="24">
        <f t="shared" si="116"/>
        <v>1.0130379055026126</v>
      </c>
      <c r="E2487" s="24">
        <f t="shared" si="117"/>
        <v>1.6072298569032084</v>
      </c>
    </row>
    <row r="2488" spans="1:5" ht="15" customHeight="1" x14ac:dyDescent="0.2">
      <c r="A2488" s="3">
        <f>'Stocks Returns'!A2484</f>
        <v>45772</v>
      </c>
      <c r="B2488" s="5">
        <f>SUMPRODUCT('Stocks Returns'!B2484:E2484,$H$10:$K$10)</f>
        <v>-2.0328258023591533E-3</v>
      </c>
      <c r="C2488" s="5">
        <f t="shared" si="115"/>
        <v>2.0328258023591533E-3</v>
      </c>
      <c r="D2488" s="24">
        <f t="shared" si="116"/>
        <v>0.99867975746787774</v>
      </c>
      <c r="E2488" s="24">
        <f t="shared" si="117"/>
        <v>1.5932111663460691</v>
      </c>
    </row>
    <row r="2489" spans="1:5" ht="15" customHeight="1" x14ac:dyDescent="0.2">
      <c r="A2489" s="3">
        <f>'Stocks Returns'!A2485</f>
        <v>45775</v>
      </c>
      <c r="B2489" s="5">
        <f>SUMPRODUCT('Stocks Returns'!B2485:E2485,$H$10:$K$10)</f>
        <v>6.4087872033394199E-3</v>
      </c>
      <c r="C2489" s="5">
        <f t="shared" si="115"/>
        <v>-6.4087872033394199E-3</v>
      </c>
      <c r="D2489" s="24">
        <f t="shared" si="116"/>
        <v>1.004301871729673</v>
      </c>
      <c r="E2489" s="24">
        <f t="shared" si="117"/>
        <v>1.5987996451323228</v>
      </c>
    </row>
    <row r="2490" spans="1:5" ht="15" customHeight="1" x14ac:dyDescent="0.2">
      <c r="A2490" s="3">
        <f>'Stocks Returns'!A2486</f>
        <v>45776</v>
      </c>
      <c r="B2490" s="5">
        <f>SUMPRODUCT('Stocks Returns'!B2486:E2486,$H$10:$K$10)</f>
        <v>7.3373928821081364E-3</v>
      </c>
      <c r="C2490" s="5">
        <f t="shared" si="115"/>
        <v>-7.3373928821081364E-3</v>
      </c>
      <c r="D2490" s="24">
        <f t="shared" si="116"/>
        <v>1.004920323111733</v>
      </c>
      <c r="E2490" s="24">
        <f t="shared" si="117"/>
        <v>1.5994066367791451</v>
      </c>
    </row>
    <row r="2491" spans="1:5" ht="15" customHeight="1" x14ac:dyDescent="0.2">
      <c r="A2491" s="3">
        <f>'Stocks Returns'!A2487</f>
        <v>45777</v>
      </c>
      <c r="B2491" s="5">
        <f>SUMPRODUCT('Stocks Returns'!B2487:E2487,$H$10:$K$10)</f>
        <v>1.0595261970520607E-2</v>
      </c>
      <c r="C2491" s="5">
        <f t="shared" si="115"/>
        <v>-1.0595261970520607E-2</v>
      </c>
      <c r="D2491" s="24">
        <f t="shared" si="116"/>
        <v>1.0070900639246156</v>
      </c>
      <c r="E2491" s="24">
        <f t="shared" si="117"/>
        <v>1.6015239415622371</v>
      </c>
    </row>
    <row r="2492" spans="1:5" ht="15" customHeight="1" x14ac:dyDescent="0.2">
      <c r="A2492" s="3">
        <f>'Stocks Returns'!A2488</f>
        <v>45778</v>
      </c>
      <c r="B2492" s="5">
        <f>SUMPRODUCT('Stocks Returns'!B2488:E2488,$H$10:$K$10)</f>
        <v>-7.9651513619767144E-3</v>
      </c>
      <c r="C2492" s="5">
        <f t="shared" si="115"/>
        <v>7.9651513619767144E-3</v>
      </c>
      <c r="D2492" s="24">
        <f t="shared" si="116"/>
        <v>0.99472882864517242</v>
      </c>
      <c r="E2492" s="24">
        <f t="shared" si="117"/>
        <v>1.5892083449957617</v>
      </c>
    </row>
    <row r="2493" spans="1:5" ht="15" customHeight="1" x14ac:dyDescent="0.2">
      <c r="A2493" s="3">
        <f>'Stocks Returns'!A2489</f>
        <v>45779</v>
      </c>
      <c r="B2493" s="5">
        <f>SUMPRODUCT('Stocks Returns'!B2489:E2489,$H$10:$K$10)</f>
        <v>1.8529066541098569E-2</v>
      </c>
      <c r="C2493" s="5">
        <f t="shared" si="115"/>
        <v>-1.8529066541098569E-2</v>
      </c>
      <c r="D2493" s="24">
        <f t="shared" si="116"/>
        <v>1.0123739777686205</v>
      </c>
      <c r="E2493" s="24">
        <f t="shared" si="117"/>
        <v>1.6066001034621955</v>
      </c>
    </row>
    <row r="2494" spans="1:5" ht="15" customHeight="1" x14ac:dyDescent="0.2">
      <c r="A2494" s="3">
        <f>'Stocks Returns'!A2490</f>
        <v>45782</v>
      </c>
      <c r="B2494" s="5">
        <f>SUMPRODUCT('Stocks Returns'!B2490:E2490,$H$10:$K$10)</f>
        <v>2.2521962572141815E-3</v>
      </c>
      <c r="C2494" s="5">
        <f t="shared" si="115"/>
        <v>-2.2521962572141815E-3</v>
      </c>
      <c r="D2494" s="24">
        <f t="shared" si="116"/>
        <v>1.0015335821595535</v>
      </c>
      <c r="E2494" s="24">
        <f t="shared" si="117"/>
        <v>1.5960637654915599</v>
      </c>
    </row>
    <row r="2495" spans="1:5" ht="15" customHeight="1" x14ac:dyDescent="0.2">
      <c r="A2495" s="3">
        <f>'Stocks Returns'!A2491</f>
        <v>45783</v>
      </c>
      <c r="B2495" s="5">
        <f>SUMPRODUCT('Stocks Returns'!B2491:E2491,$H$10:$K$10)</f>
        <v>-3.8109747433448379E-3</v>
      </c>
      <c r="C2495" s="5">
        <f t="shared" si="115"/>
        <v>3.8109747433448379E-3</v>
      </c>
      <c r="D2495" s="24">
        <f t="shared" si="116"/>
        <v>0.99749551027318129</v>
      </c>
      <c r="E2495" s="24">
        <f t="shared" si="117"/>
        <v>1.5920178781566792</v>
      </c>
    </row>
    <row r="2496" spans="1:5" ht="15" customHeight="1" x14ac:dyDescent="0.2">
      <c r="A2496" s="3">
        <f>'Stocks Returns'!A2492</f>
        <v>45784</v>
      </c>
      <c r="B2496" s="5">
        <f>SUMPRODUCT('Stocks Returns'!B2492:E2492,$H$10:$K$10)</f>
        <v>7.686506610778087E-3</v>
      </c>
      <c r="C2496" s="5">
        <f t="shared" si="115"/>
        <v>-7.686506610778087E-3</v>
      </c>
      <c r="D2496" s="24">
        <f t="shared" si="116"/>
        <v>1.0051528328550272</v>
      </c>
      <c r="E2496" s="24">
        <f t="shared" si="117"/>
        <v>1.5996344386635553</v>
      </c>
    </row>
    <row r="2497" spans="1:5" ht="15" customHeight="1" x14ac:dyDescent="0.2">
      <c r="A2497" s="3">
        <f>'Stocks Returns'!A2493</f>
        <v>45785</v>
      </c>
      <c r="B2497" s="5">
        <f>SUMPRODUCT('Stocks Returns'!B2493:E2493,$H$10:$K$10)</f>
        <v>6.3893082090776161E-3</v>
      </c>
      <c r="C2497" s="5">
        <f t="shared" si="115"/>
        <v>-6.3893082090776161E-3</v>
      </c>
      <c r="D2497" s="24">
        <f t="shared" si="116"/>
        <v>1.0042888987194947</v>
      </c>
      <c r="E2497" s="24">
        <f t="shared" si="117"/>
        <v>1.5987868959775575</v>
      </c>
    </row>
    <row r="2498" spans="1:5" ht="15" customHeight="1" x14ac:dyDescent="0.2">
      <c r="A2498" s="3">
        <f>'Stocks Returns'!A2494</f>
        <v>45786</v>
      </c>
      <c r="B2498" s="5">
        <f>SUMPRODUCT('Stocks Returns'!B2494:E2494,$H$10:$K$10)</f>
        <v>1.9468551809664947E-2</v>
      </c>
      <c r="C2498" s="5">
        <f t="shared" si="115"/>
        <v>-1.9468551809664947E-2</v>
      </c>
      <c r="D2498" s="24">
        <f t="shared" si="116"/>
        <v>1.0129996749574857</v>
      </c>
      <c r="E2498" s="24">
        <f t="shared" si="117"/>
        <v>1.6071936432711977</v>
      </c>
    </row>
    <row r="2499" spans="1:5" ht="15" customHeight="1" x14ac:dyDescent="0.2">
      <c r="A2499" s="3">
        <f>'Stocks Returns'!A2495</f>
        <v>45789</v>
      </c>
      <c r="B2499" s="5">
        <f>SUMPRODUCT('Stocks Returns'!B2495:E2495,$H$10:$K$10)</f>
        <v>2.1356914022861259E-2</v>
      </c>
      <c r="C2499" s="5">
        <f t="shared" si="115"/>
        <v>-2.1356914022861259E-2</v>
      </c>
      <c r="D2499" s="24">
        <f t="shared" si="116"/>
        <v>1.0142573241914745</v>
      </c>
      <c r="E2499" s="24">
        <f t="shared" si="117"/>
        <v>1.6083817929874886</v>
      </c>
    </row>
    <row r="2500" spans="1:5" ht="15" customHeight="1" x14ac:dyDescent="0.2">
      <c r="A2500" s="3">
        <f>'Stocks Returns'!A2496</f>
        <v>45790</v>
      </c>
      <c r="B2500" s="5">
        <f>SUMPRODUCT('Stocks Returns'!B2496:E2496,$H$10:$K$10)</f>
        <v>3.5570370635180306E-3</v>
      </c>
      <c r="C2500" s="5">
        <f t="shared" si="115"/>
        <v>-3.5570370635180306E-3</v>
      </c>
      <c r="D2500" s="24">
        <f t="shared" si="116"/>
        <v>1.0024026061365519</v>
      </c>
      <c r="E2500" s="24">
        <f t="shared" si="117"/>
        <v>1.5969259344900115</v>
      </c>
    </row>
    <row r="2501" spans="1:5" ht="15" customHeight="1" x14ac:dyDescent="0.2">
      <c r="A2501" s="3">
        <f>'Stocks Returns'!A2497</f>
        <v>45791</v>
      </c>
      <c r="B2501" s="5">
        <f>SUMPRODUCT('Stocks Returns'!B2497:E2497,$H$10:$K$10)</f>
        <v>-2.6492960942813451E-3</v>
      </c>
      <c r="C2501" s="5">
        <f t="shared" si="115"/>
        <v>2.6492960942813451E-3</v>
      </c>
      <c r="D2501" s="24">
        <f t="shared" si="116"/>
        <v>0.99826918825345756</v>
      </c>
      <c r="E2501" s="24">
        <f t="shared" si="117"/>
        <v>1.5927980956362731</v>
      </c>
    </row>
    <row r="2502" spans="1:5" ht="15" customHeight="1" x14ac:dyDescent="0.2">
      <c r="A2502" s="3">
        <f>'Stocks Returns'!A2498</f>
        <v>45792</v>
      </c>
      <c r="B2502" s="5">
        <f>SUMPRODUCT('Stocks Returns'!B2498:E2498,$H$10:$K$10)</f>
        <v>1.4580984361926744E-2</v>
      </c>
      <c r="C2502" s="5">
        <f t="shared" ref="C2502:C2545" si="118">-B2502</f>
        <v>-1.4580984361926744E-2</v>
      </c>
      <c r="D2502" s="24">
        <f t="shared" ref="D2502:D2545" si="119">1+$H$13+$H$19*(B2502-$H$13)</f>
        <v>1.0097445550372921</v>
      </c>
      <c r="E2502" s="24">
        <f t="shared" ref="E2502:E2545" si="120">$H$22*D2502-$H$23*D2502^2-LN(1+$H$24*EXP(1-D2502^3))</f>
        <v>1.6040882968488859</v>
      </c>
    </row>
    <row r="2503" spans="1:5" ht="15" customHeight="1" x14ac:dyDescent="0.2">
      <c r="A2503" s="3">
        <f>'Stocks Returns'!A2499</f>
        <v>45793</v>
      </c>
      <c r="B2503" s="5">
        <f>SUMPRODUCT('Stocks Returns'!B2499:E2499,$H$10:$K$10)</f>
        <v>7.6490679060748686E-3</v>
      </c>
      <c r="C2503" s="5">
        <f t="shared" si="118"/>
        <v>-7.6490679060748686E-3</v>
      </c>
      <c r="D2503" s="24">
        <f t="shared" si="119"/>
        <v>1.0051278986776948</v>
      </c>
      <c r="E2503" s="24">
        <f t="shared" si="120"/>
        <v>1.599610019810294</v>
      </c>
    </row>
    <row r="2504" spans="1:5" ht="15" customHeight="1" x14ac:dyDescent="0.2">
      <c r="A2504" s="3">
        <f>'Stocks Returns'!A2500</f>
        <v>45796</v>
      </c>
      <c r="B2504" s="5">
        <f>SUMPRODUCT('Stocks Returns'!B2500:E2500,$H$10:$K$10)</f>
        <v>5.2721514048464022E-3</v>
      </c>
      <c r="C2504" s="5">
        <f t="shared" si="118"/>
        <v>-5.2721514048464022E-3</v>
      </c>
      <c r="D2504" s="24">
        <f t="shared" si="119"/>
        <v>1.0035448722878766</v>
      </c>
      <c r="E2504" s="24">
        <f t="shared" si="120"/>
        <v>1.59805457248192</v>
      </c>
    </row>
    <row r="2505" spans="1:5" ht="15" customHeight="1" x14ac:dyDescent="0.2">
      <c r="A2505" s="3">
        <f>'Stocks Returns'!A2501</f>
        <v>45797</v>
      </c>
      <c r="B2505" s="5">
        <f>SUMPRODUCT('Stocks Returns'!B2501:E2501,$H$10:$K$10)</f>
        <v>-2.0154117859454007E-3</v>
      </c>
      <c r="C2505" s="5">
        <f t="shared" si="118"/>
        <v>2.0154117859454007E-3</v>
      </c>
      <c r="D2505" s="24">
        <f t="shared" si="119"/>
        <v>0.99869135520280927</v>
      </c>
      <c r="E2505" s="24">
        <f t="shared" si="120"/>
        <v>1.5932228249791687</v>
      </c>
    </row>
    <row r="2506" spans="1:5" ht="15" customHeight="1" x14ac:dyDescent="0.2">
      <c r="A2506" s="3">
        <f>'Stocks Returns'!A2502</f>
        <v>45798</v>
      </c>
      <c r="B2506" s="5">
        <f>SUMPRODUCT('Stocks Returns'!B2502:E2502,$H$10:$K$10)</f>
        <v>-2.3566942242846656E-2</v>
      </c>
      <c r="C2506" s="5">
        <f t="shared" si="118"/>
        <v>2.3566942242846656E-2</v>
      </c>
      <c r="D2506" s="24">
        <f t="shared" si="119"/>
        <v>0.98433803591851299</v>
      </c>
      <c r="E2506" s="24">
        <f t="shared" si="120"/>
        <v>1.5783874296336298</v>
      </c>
    </row>
    <row r="2507" spans="1:5" ht="15" customHeight="1" x14ac:dyDescent="0.2">
      <c r="A2507" s="3">
        <f>'Stocks Returns'!A2503</f>
        <v>45799</v>
      </c>
      <c r="B2507" s="5">
        <f>SUMPRODUCT('Stocks Returns'!B2503:E2503,$H$10:$K$10)</f>
        <v>-3.4258915356771137E-3</v>
      </c>
      <c r="C2507" s="5">
        <f t="shared" si="118"/>
        <v>3.4258915356771137E-3</v>
      </c>
      <c r="D2507" s="24">
        <f t="shared" si="119"/>
        <v>0.99775197568948792</v>
      </c>
      <c r="E2507" s="24">
        <f t="shared" si="120"/>
        <v>1.5922767754915272</v>
      </c>
    </row>
    <row r="2508" spans="1:5" ht="15" customHeight="1" x14ac:dyDescent="0.2">
      <c r="A2508" s="3">
        <f>'Stocks Returns'!A2504</f>
        <v>45800</v>
      </c>
      <c r="B2508" s="5">
        <f>SUMPRODUCT('Stocks Returns'!B2504:E2504,$H$10:$K$10)</f>
        <v>-1.4923472261837323E-2</v>
      </c>
      <c r="C2508" s="5">
        <f t="shared" si="118"/>
        <v>1.4923472261837323E-2</v>
      </c>
      <c r="D2508" s="24">
        <f t="shared" si="119"/>
        <v>0.99009458692586527</v>
      </c>
      <c r="E2508" s="24">
        <f t="shared" si="120"/>
        <v>1.5844345361116694</v>
      </c>
    </row>
    <row r="2509" spans="1:5" ht="15" customHeight="1" x14ac:dyDescent="0.2">
      <c r="A2509" s="3">
        <f>'Stocks Returns'!A2505</f>
        <v>45803</v>
      </c>
      <c r="B2509" s="5">
        <f>SUMPRODUCT('Stocks Returns'!B2505:E2505,$H$10:$K$10)</f>
        <v>0</v>
      </c>
      <c r="C2509" s="5">
        <f t="shared" si="118"/>
        <v>0</v>
      </c>
      <c r="D2509" s="24">
        <f t="shared" si="119"/>
        <v>1.000033619452249</v>
      </c>
      <c r="E2509" s="24">
        <f t="shared" si="120"/>
        <v>1.5945685090834987</v>
      </c>
    </row>
    <row r="2510" spans="1:5" ht="15" customHeight="1" x14ac:dyDescent="0.2">
      <c r="A2510" s="3">
        <f>'Stocks Returns'!A2506</f>
        <v>45804</v>
      </c>
      <c r="B2510" s="5">
        <f>SUMPRODUCT('Stocks Returns'!B2506:E2506,$H$10:$K$10)</f>
        <v>1.9923126334507695E-2</v>
      </c>
      <c r="C2510" s="5">
        <f t="shared" si="118"/>
        <v>-1.9923126334507695E-2</v>
      </c>
      <c r="D2510" s="24">
        <f t="shared" si="119"/>
        <v>1.0133024215910311</v>
      </c>
      <c r="E2510" s="24">
        <f t="shared" si="120"/>
        <v>1.6074802536302797</v>
      </c>
    </row>
    <row r="2511" spans="1:5" ht="15" customHeight="1" x14ac:dyDescent="0.2">
      <c r="A2511" s="3">
        <f>'Stocks Returns'!A2507</f>
        <v>45805</v>
      </c>
      <c r="B2511" s="5">
        <f>SUMPRODUCT('Stocks Returns'!B2507:E2507,$H$10:$K$10)</f>
        <v>-1.6521593693028019E-3</v>
      </c>
      <c r="C2511" s="5">
        <f t="shared" si="118"/>
        <v>1.6521593693028019E-3</v>
      </c>
      <c r="D2511" s="24">
        <f t="shared" si="119"/>
        <v>0.9989332813122932</v>
      </c>
      <c r="E2511" s="24">
        <f t="shared" si="120"/>
        <v>1.5934658990444797</v>
      </c>
    </row>
    <row r="2512" spans="1:5" ht="15" customHeight="1" x14ac:dyDescent="0.2">
      <c r="A2512" s="3">
        <f>'Stocks Returns'!A2508</f>
        <v>45806</v>
      </c>
      <c r="B2512" s="5">
        <f>SUMPRODUCT('Stocks Returns'!B2508:E2508,$H$10:$K$10)</f>
        <v>7.9260184185239793E-3</v>
      </c>
      <c r="C2512" s="5">
        <f t="shared" si="118"/>
        <v>-7.9260184185239793E-3</v>
      </c>
      <c r="D2512" s="24">
        <f t="shared" si="119"/>
        <v>1.0053123477189858</v>
      </c>
      <c r="E2512" s="24">
        <f t="shared" si="120"/>
        <v>1.5997905973151365</v>
      </c>
    </row>
    <row r="2513" spans="1:5" ht="15" customHeight="1" x14ac:dyDescent="0.2">
      <c r="A2513" s="3">
        <f>'Stocks Returns'!A2509</f>
        <v>45807</v>
      </c>
      <c r="B2513" s="5">
        <f>SUMPRODUCT('Stocks Returns'!B2509:E2509,$H$10:$K$10)</f>
        <v>6.5450741889502657E-3</v>
      </c>
      <c r="C2513" s="5">
        <f t="shared" si="118"/>
        <v>-6.5450741889502657E-3</v>
      </c>
      <c r="D2513" s="24">
        <f t="shared" si="119"/>
        <v>1.0043926388620898</v>
      </c>
      <c r="E2513" s="24">
        <f t="shared" si="120"/>
        <v>1.5988888270392052</v>
      </c>
    </row>
    <row r="2514" spans="1:5" ht="15" customHeight="1" x14ac:dyDescent="0.2">
      <c r="A2514" s="3">
        <f>'Stocks Returns'!A2510</f>
        <v>45810</v>
      </c>
      <c r="B2514" s="5">
        <f>SUMPRODUCT('Stocks Returns'!B2510:E2510,$H$10:$K$10)</f>
        <v>4.6859022192773138E-3</v>
      </c>
      <c r="C2514" s="5">
        <f t="shared" si="118"/>
        <v>-4.6859022192773138E-3</v>
      </c>
      <c r="D2514" s="24">
        <f t="shared" si="119"/>
        <v>1.0031544303302875</v>
      </c>
      <c r="E2514" s="24">
        <f t="shared" si="120"/>
        <v>1.5976693794693078</v>
      </c>
    </row>
    <row r="2515" spans="1:5" ht="15" customHeight="1" x14ac:dyDescent="0.2">
      <c r="A2515" s="3">
        <f>'Stocks Returns'!A2511</f>
        <v>45811</v>
      </c>
      <c r="B2515" s="5">
        <f>SUMPRODUCT('Stocks Returns'!B2511:E2511,$H$10:$K$10)</f>
        <v>9.5791406111814942E-3</v>
      </c>
      <c r="C2515" s="5">
        <f t="shared" si="118"/>
        <v>-9.5791406111814942E-3</v>
      </c>
      <c r="D2515" s="24">
        <f t="shared" si="119"/>
        <v>1.0064133270992959</v>
      </c>
      <c r="E2515" s="24">
        <f t="shared" si="120"/>
        <v>1.6008656050593479</v>
      </c>
    </row>
    <row r="2516" spans="1:5" ht="15" customHeight="1" x14ac:dyDescent="0.2">
      <c r="A2516" s="3">
        <f>'Stocks Returns'!A2512</f>
        <v>45812</v>
      </c>
      <c r="B2516" s="5">
        <f>SUMPRODUCT('Stocks Returns'!B2512:E2512,$H$10:$K$10)</f>
        <v>6.7756834034312799E-3</v>
      </c>
      <c r="C2516" s="5">
        <f t="shared" si="118"/>
        <v>-6.7756834034312799E-3</v>
      </c>
      <c r="D2516" s="24">
        <f t="shared" si="119"/>
        <v>1.0045462245989341</v>
      </c>
      <c r="E2516" s="24">
        <f t="shared" si="120"/>
        <v>1.599039654716552</v>
      </c>
    </row>
    <row r="2517" spans="1:5" ht="15" customHeight="1" x14ac:dyDescent="0.2">
      <c r="A2517" s="3">
        <f>'Stocks Returns'!A2513</f>
        <v>45813</v>
      </c>
      <c r="B2517" s="5">
        <f>SUMPRODUCT('Stocks Returns'!B2513:E2513,$H$10:$K$10)</f>
        <v>-3.5103852304623974E-3</v>
      </c>
      <c r="C2517" s="5">
        <f t="shared" si="118"/>
        <v>3.5103852304623974E-3</v>
      </c>
      <c r="D2517" s="24">
        <f t="shared" si="119"/>
        <v>0.99769570288876097</v>
      </c>
      <c r="E2517" s="24">
        <f t="shared" si="120"/>
        <v>1.5922199915121671</v>
      </c>
    </row>
    <row r="2518" spans="1:5" ht="15" customHeight="1" x14ac:dyDescent="0.2">
      <c r="A2518" s="3">
        <f>'Stocks Returns'!A2514</f>
        <v>45814</v>
      </c>
      <c r="B2518" s="5">
        <f>SUMPRODUCT('Stocks Returns'!B2514:E2514,$H$10:$K$10)</f>
        <v>9.9589964860880651E-3</v>
      </c>
      <c r="C2518" s="5">
        <f t="shared" si="118"/>
        <v>-9.9589964860880651E-3</v>
      </c>
      <c r="D2518" s="24">
        <f t="shared" si="119"/>
        <v>1.0066663111119836</v>
      </c>
      <c r="E2518" s="24">
        <f t="shared" si="120"/>
        <v>1.6011119277935184</v>
      </c>
    </row>
    <row r="2519" spans="1:5" ht="15" customHeight="1" x14ac:dyDescent="0.2">
      <c r="A2519" s="3">
        <f>'Stocks Returns'!A2515</f>
        <v>45817</v>
      </c>
      <c r="B2519" s="5">
        <f>SUMPRODUCT('Stocks Returns'!B2515:E2515,$H$10:$K$10)</f>
        <v>-2.810089727071449E-3</v>
      </c>
      <c r="C2519" s="5">
        <f t="shared" si="118"/>
        <v>2.810089727071449E-3</v>
      </c>
      <c r="D2519" s="24">
        <f t="shared" si="119"/>
        <v>0.99816209969401937</v>
      </c>
      <c r="E2519" s="24">
        <f t="shared" si="120"/>
        <v>1.5926902441036046</v>
      </c>
    </row>
    <row r="2520" spans="1:5" ht="15" customHeight="1" x14ac:dyDescent="0.2">
      <c r="A2520" s="3">
        <f>'Stocks Returns'!A2516</f>
        <v>45818</v>
      </c>
      <c r="B2520" s="5">
        <f>SUMPRODUCT('Stocks Returns'!B2516:E2516,$H$10:$K$10)</f>
        <v>1.2523199234159971E-2</v>
      </c>
      <c r="C2520" s="5">
        <f t="shared" si="118"/>
        <v>-1.2523199234159971E-2</v>
      </c>
      <c r="D2520" s="24">
        <f t="shared" si="119"/>
        <v>1.0083740701421995</v>
      </c>
      <c r="E2520" s="24">
        <f t="shared" si="120"/>
        <v>1.6027679269662731</v>
      </c>
    </row>
    <row r="2521" spans="1:5" ht="15" customHeight="1" x14ac:dyDescent="0.2">
      <c r="A2521" s="3">
        <f>'Stocks Returns'!A2517</f>
        <v>45819</v>
      </c>
      <c r="B2521" s="5">
        <f>SUMPRODUCT('Stocks Returns'!B2517:E2517,$H$10:$K$10)</f>
        <v>6.1473164806917745E-3</v>
      </c>
      <c r="C2521" s="5">
        <f t="shared" si="118"/>
        <v>-6.1473164806917745E-3</v>
      </c>
      <c r="D2521" s="24">
        <f t="shared" si="119"/>
        <v>1.0041277322283897</v>
      </c>
      <c r="E2521" s="24">
        <f t="shared" si="120"/>
        <v>1.5986284538822502</v>
      </c>
    </row>
    <row r="2522" spans="1:5" ht="15" customHeight="1" x14ac:dyDescent="0.2">
      <c r="A2522" s="3">
        <f>'Stocks Returns'!A2518</f>
        <v>45820</v>
      </c>
      <c r="B2522" s="5">
        <f>SUMPRODUCT('Stocks Returns'!B2518:E2518,$H$10:$K$10)</f>
        <v>-7.5628697896243206E-3</v>
      </c>
      <c r="C2522" s="5">
        <f t="shared" si="118"/>
        <v>7.5628697896243206E-3</v>
      </c>
      <c r="D2522" s="24">
        <f t="shared" si="119"/>
        <v>0.99499674817235906</v>
      </c>
      <c r="E2522" s="24">
        <f t="shared" si="120"/>
        <v>1.58948174173304</v>
      </c>
    </row>
    <row r="2523" spans="1:5" ht="15" customHeight="1" x14ac:dyDescent="0.2">
      <c r="A2523" s="3">
        <f>'Stocks Returns'!A2519</f>
        <v>45821</v>
      </c>
      <c r="B2523" s="5">
        <f>SUMPRODUCT('Stocks Returns'!B2519:E2519,$H$10:$K$10)</f>
        <v>-4.7670452072006354E-2</v>
      </c>
      <c r="C2523" s="5">
        <f t="shared" si="118"/>
        <v>4.7670452072006354E-2</v>
      </c>
      <c r="D2523" s="24">
        <f t="shared" si="119"/>
        <v>0.96828509837229271</v>
      </c>
      <c r="E2523" s="24">
        <f t="shared" si="120"/>
        <v>1.5608503880290232</v>
      </c>
    </row>
    <row r="2524" spans="1:5" ht="15" customHeight="1" x14ac:dyDescent="0.2">
      <c r="A2524" s="3">
        <f>'Stocks Returns'!A2520</f>
        <v>45824</v>
      </c>
      <c r="B2524" s="5">
        <f>SUMPRODUCT('Stocks Returns'!B2520:E2520,$H$10:$K$10)</f>
        <v>1.1336861041239401E-2</v>
      </c>
      <c r="C2524" s="5">
        <f t="shared" si="118"/>
        <v>-1.1336861041239401E-2</v>
      </c>
      <c r="D2524" s="24">
        <f t="shared" si="119"/>
        <v>1.0075839689057144</v>
      </c>
      <c r="E2524" s="24">
        <f t="shared" si="120"/>
        <v>1.6020032446809198</v>
      </c>
    </row>
    <row r="2525" spans="1:5" ht="15" customHeight="1" x14ac:dyDescent="0.2">
      <c r="A2525" s="3">
        <f>'Stocks Returns'!A2521</f>
        <v>45825</v>
      </c>
      <c r="B2525" s="5">
        <f>SUMPRODUCT('Stocks Returns'!B2521:E2521,$H$10:$K$10)</f>
        <v>4.8288793725430375E-3</v>
      </c>
      <c r="C2525" s="5">
        <f t="shared" si="118"/>
        <v>-4.8288793725430375E-3</v>
      </c>
      <c r="D2525" s="24">
        <f t="shared" si="119"/>
        <v>1.0032496531143626</v>
      </c>
      <c r="E2525" s="24">
        <f t="shared" si="120"/>
        <v>1.5977633787133407</v>
      </c>
    </row>
    <row r="2526" spans="1:5" ht="15" customHeight="1" x14ac:dyDescent="0.2">
      <c r="A2526" s="3">
        <f>'Stocks Returns'!A2522</f>
        <v>45826</v>
      </c>
      <c r="B2526" s="5">
        <f>SUMPRODUCT('Stocks Returns'!B2522:E2522,$H$10:$K$10)</f>
        <v>-4.183945307524143E-2</v>
      </c>
      <c r="C2526" s="5">
        <f t="shared" si="118"/>
        <v>4.183945307524143E-2</v>
      </c>
      <c r="D2526" s="24">
        <f t="shared" si="119"/>
        <v>0.97216854370413808</v>
      </c>
      <c r="E2526" s="24">
        <f t="shared" si="120"/>
        <v>1.5651827266449647</v>
      </c>
    </row>
    <row r="2527" spans="1:5" ht="15" customHeight="1" x14ac:dyDescent="0.2">
      <c r="A2527" s="3">
        <f>'Stocks Returns'!A2523</f>
        <v>45827</v>
      </c>
      <c r="B2527" s="5">
        <f>SUMPRODUCT('Stocks Returns'!B2523:E2523,$H$10:$K$10)</f>
        <v>0</v>
      </c>
      <c r="C2527" s="5">
        <f t="shared" si="118"/>
        <v>0</v>
      </c>
      <c r="D2527" s="24">
        <f t="shared" si="119"/>
        <v>1.000033619452249</v>
      </c>
      <c r="E2527" s="24">
        <f t="shared" si="120"/>
        <v>1.5945685090834987</v>
      </c>
    </row>
    <row r="2528" spans="1:5" ht="15" customHeight="1" x14ac:dyDescent="0.2">
      <c r="A2528" s="3">
        <f>'Stocks Returns'!A2524</f>
        <v>45828</v>
      </c>
      <c r="B2528" s="5">
        <f>SUMPRODUCT('Stocks Returns'!B2524:E2524,$H$10:$K$10)</f>
        <v>-2.8184305179877688E-3</v>
      </c>
      <c r="C2528" s="5">
        <f t="shared" si="118"/>
        <v>2.8184305179877688E-3</v>
      </c>
      <c r="D2528" s="24">
        <f t="shared" si="119"/>
        <v>0.998156544727269</v>
      </c>
      <c r="E2528" s="24">
        <f t="shared" si="120"/>
        <v>1.5926846483124635</v>
      </c>
    </row>
    <row r="2529" spans="1:5" ht="15" customHeight="1" x14ac:dyDescent="0.2">
      <c r="A2529" s="3">
        <f>'Stocks Returns'!A2525</f>
        <v>45831</v>
      </c>
      <c r="B2529" s="5">
        <f>SUMPRODUCT('Stocks Returns'!B2525:E2525,$H$10:$K$10)</f>
        <v>1.2584326278626153E-2</v>
      </c>
      <c r="C2529" s="5">
        <f t="shared" si="118"/>
        <v>-1.2584326278626153E-2</v>
      </c>
      <c r="D2529" s="24">
        <f t="shared" si="119"/>
        <v>1.008414780753814</v>
      </c>
      <c r="E2529" s="24">
        <f t="shared" si="120"/>
        <v>1.6028072590954812</v>
      </c>
    </row>
    <row r="2530" spans="1:5" ht="15" customHeight="1" x14ac:dyDescent="0.2">
      <c r="A2530" s="3">
        <f>'Stocks Returns'!A2526</f>
        <v>45832</v>
      </c>
      <c r="B2530" s="5">
        <f>SUMPRODUCT('Stocks Returns'!B2526:E2526,$H$10:$K$10)</f>
        <v>2.3448423215473031E-2</v>
      </c>
      <c r="C2530" s="5">
        <f t="shared" si="118"/>
        <v>-2.3448423215473031E-2</v>
      </c>
      <c r="D2530" s="24">
        <f t="shared" si="119"/>
        <v>1.0156502693137539</v>
      </c>
      <c r="E2530" s="24">
        <f t="shared" si="120"/>
        <v>1.6096901647207658</v>
      </c>
    </row>
    <row r="2531" spans="1:5" ht="15" customHeight="1" x14ac:dyDescent="0.2">
      <c r="A2531" s="3">
        <f>'Stocks Returns'!A2527</f>
        <v>45833</v>
      </c>
      <c r="B2531" s="5">
        <f>SUMPRODUCT('Stocks Returns'!B2527:E2527,$H$10:$K$10)</f>
        <v>-1.3615683080693155E-2</v>
      </c>
      <c r="C2531" s="5">
        <f t="shared" si="118"/>
        <v>1.3615683080693155E-2</v>
      </c>
      <c r="D2531" s="24">
        <f t="shared" si="119"/>
        <v>0.99096557452050726</v>
      </c>
      <c r="E2531" s="24">
        <f t="shared" si="120"/>
        <v>1.5853382050611171</v>
      </c>
    </row>
    <row r="2532" spans="1:5" ht="15" customHeight="1" x14ac:dyDescent="0.2">
      <c r="A2532" s="3">
        <f>'Stocks Returns'!A2528</f>
        <v>45834</v>
      </c>
      <c r="B2532" s="5">
        <f>SUMPRODUCT('Stocks Returns'!B2528:E2528,$H$10:$K$10)</f>
        <v>4.5732718586900356E-4</v>
      </c>
      <c r="C2532" s="5">
        <f t="shared" si="118"/>
        <v>-4.5732718586900356E-4</v>
      </c>
      <c r="D2532" s="24">
        <f t="shared" si="119"/>
        <v>1.0003381993580376</v>
      </c>
      <c r="E2532" s="24">
        <f t="shared" si="120"/>
        <v>1.5948728624406789</v>
      </c>
    </row>
    <row r="2533" spans="1:5" ht="15" customHeight="1" x14ac:dyDescent="0.2">
      <c r="A2533" s="3">
        <f>'Stocks Returns'!A2529</f>
        <v>45835</v>
      </c>
      <c r="B2533" s="5">
        <f>SUMPRODUCT('Stocks Returns'!B2529:E2529,$H$10:$K$10)</f>
        <v>5.9592984371957172E-3</v>
      </c>
      <c r="C2533" s="5">
        <f t="shared" si="118"/>
        <v>-5.9592984371957172E-3</v>
      </c>
      <c r="D2533" s="24">
        <f t="shared" si="119"/>
        <v>1.0040025122114213</v>
      </c>
      <c r="E2533" s="24">
        <f t="shared" si="120"/>
        <v>1.5985052782955622</v>
      </c>
    </row>
    <row r="2534" spans="1:5" ht="15" customHeight="1" x14ac:dyDescent="0.2">
      <c r="A2534" s="3">
        <f>'Stocks Returns'!A2530</f>
        <v>45838</v>
      </c>
      <c r="B2534" s="5">
        <f>SUMPRODUCT('Stocks Returns'!B2530:E2530,$H$10:$K$10)</f>
        <v>1.5858931873068857E-2</v>
      </c>
      <c r="C2534" s="5">
        <f t="shared" si="118"/>
        <v>-1.5858931873068857E-2</v>
      </c>
      <c r="D2534" s="24">
        <f t="shared" si="119"/>
        <v>1.0105956680797128</v>
      </c>
      <c r="E2534" s="24">
        <f t="shared" si="120"/>
        <v>1.6049044324717057</v>
      </c>
    </row>
    <row r="2535" spans="1:5" ht="15" customHeight="1" x14ac:dyDescent="0.2">
      <c r="A2535" s="3">
        <f>'Stocks Returns'!A2531</f>
        <v>45839</v>
      </c>
      <c r="B2535" s="5">
        <f>SUMPRODUCT('Stocks Returns'!B2531:E2531,$H$10:$K$10)</f>
        <v>3.441728251952689E-3</v>
      </c>
      <c r="C2535" s="5">
        <f t="shared" si="118"/>
        <v>-3.441728251952689E-3</v>
      </c>
      <c r="D2535" s="24">
        <f t="shared" si="119"/>
        <v>1.0023258104680495</v>
      </c>
      <c r="E2535" s="24">
        <f t="shared" si="120"/>
        <v>1.5968498667841549</v>
      </c>
    </row>
    <row r="2536" spans="1:5" ht="15" customHeight="1" x14ac:dyDescent="0.2">
      <c r="A2536" s="3">
        <f>'Stocks Returns'!A2532</f>
        <v>45840</v>
      </c>
      <c r="B2536" s="5">
        <f>SUMPRODUCT('Stocks Returns'!B2532:E2532,$H$10:$K$10)</f>
        <v>-3.8555713846800694E-4</v>
      </c>
      <c r="C2536" s="5">
        <f t="shared" si="118"/>
        <v>3.8555713846800694E-4</v>
      </c>
      <c r="D2536" s="24">
        <f t="shared" si="119"/>
        <v>0.99977683839802922</v>
      </c>
      <c r="E2536" s="24">
        <f t="shared" si="120"/>
        <v>1.5943116307024809</v>
      </c>
    </row>
    <row r="2537" spans="1:5" ht="15" customHeight="1" x14ac:dyDescent="0.2">
      <c r="A2537" s="3">
        <f>'Stocks Returns'!A2533</f>
        <v>45841</v>
      </c>
      <c r="B2537" s="5">
        <f>SUMPRODUCT('Stocks Returns'!B2533:E2533,$H$10:$K$10)</f>
        <v>1.1225073963674915E-2</v>
      </c>
      <c r="C2537" s="5">
        <f t="shared" si="118"/>
        <v>-1.1225073963674915E-2</v>
      </c>
      <c r="D2537" s="24">
        <f t="shared" si="119"/>
        <v>1.0075095187120564</v>
      </c>
      <c r="E2537" s="24">
        <f t="shared" si="120"/>
        <v>1.6019310589259088</v>
      </c>
    </row>
    <row r="2538" spans="1:5" ht="15" customHeight="1" x14ac:dyDescent="0.2">
      <c r="A2538" s="3">
        <f>'Stocks Returns'!A2534</f>
        <v>45842</v>
      </c>
      <c r="B2538" s="5">
        <f>SUMPRODUCT('Stocks Returns'!B2534:E2534,$H$10:$K$10)</f>
        <v>0</v>
      </c>
      <c r="C2538" s="5">
        <f t="shared" si="118"/>
        <v>0</v>
      </c>
      <c r="D2538" s="24">
        <f t="shared" si="119"/>
        <v>1.000033619452249</v>
      </c>
      <c r="E2538" s="24">
        <f t="shared" si="120"/>
        <v>1.5945685090834987</v>
      </c>
    </row>
    <row r="2539" spans="1:5" ht="15" customHeight="1" x14ac:dyDescent="0.2">
      <c r="A2539" s="3">
        <f>'Stocks Returns'!A2535</f>
        <v>45845</v>
      </c>
      <c r="B2539" s="5">
        <f>SUMPRODUCT('Stocks Returns'!B2535:E2535,$H$10:$K$10)</f>
        <v>-8.1872828178408494E-3</v>
      </c>
      <c r="C2539" s="5">
        <f t="shared" si="118"/>
        <v>8.1872828178408494E-3</v>
      </c>
      <c r="D2539" s="24">
        <f t="shared" si="119"/>
        <v>0.99458088909556686</v>
      </c>
      <c r="E2539" s="24">
        <f t="shared" si="120"/>
        <v>1.5890572592844863</v>
      </c>
    </row>
    <row r="2540" spans="1:5" ht="15" customHeight="1" x14ac:dyDescent="0.2">
      <c r="A2540" s="3">
        <f>'Stocks Returns'!A2536</f>
        <v>45846</v>
      </c>
      <c r="B2540" s="5">
        <f>SUMPRODUCT('Stocks Returns'!B2536:E2536,$H$10:$K$10)</f>
        <v>4.8236587376952484E-4</v>
      </c>
      <c r="C2540" s="5">
        <f t="shared" si="118"/>
        <v>-4.8236587376952484E-4</v>
      </c>
      <c r="D2540" s="24">
        <f t="shared" si="119"/>
        <v>1.0003548751241793</v>
      </c>
      <c r="E2540" s="24">
        <f t="shared" si="120"/>
        <v>1.5948895150837119</v>
      </c>
    </row>
    <row r="2541" spans="1:5" ht="15" customHeight="1" x14ac:dyDescent="0.2">
      <c r="A2541" s="3">
        <f>'Stocks Returns'!A2537</f>
        <v>45847</v>
      </c>
      <c r="B2541" s="5">
        <f>SUMPRODUCT('Stocks Returns'!B2537:E2537,$H$10:$K$10)</f>
        <v>8.0891701670964683E-3</v>
      </c>
      <c r="C2541" s="5">
        <f t="shared" si="118"/>
        <v>-8.0891701670964683E-3</v>
      </c>
      <c r="D2541" s="24">
        <f t="shared" si="119"/>
        <v>1.0054210067835352</v>
      </c>
      <c r="E2541" s="24">
        <f t="shared" si="120"/>
        <v>1.5998969112813302</v>
      </c>
    </row>
    <row r="2542" spans="1:5" ht="15" customHeight="1" x14ac:dyDescent="0.2">
      <c r="A2542" s="3">
        <f>'Stocks Returns'!A2538</f>
        <v>45848</v>
      </c>
      <c r="B2542" s="5">
        <f>SUMPRODUCT('Stocks Returns'!B2538:E2538,$H$10:$K$10)</f>
        <v>-3.8802767986422897E-3</v>
      </c>
      <c r="C2542" s="5">
        <f t="shared" si="118"/>
        <v>3.8802767986422897E-3</v>
      </c>
      <c r="D2542" s="24">
        <f t="shared" si="119"/>
        <v>0.99744935510435317</v>
      </c>
      <c r="E2542" s="24">
        <f t="shared" si="120"/>
        <v>1.5919712575249114</v>
      </c>
    </row>
    <row r="2543" spans="1:5" ht="15" customHeight="1" x14ac:dyDescent="0.2">
      <c r="A2543" s="3">
        <f>'Stocks Returns'!A2539</f>
        <v>45849</v>
      </c>
      <c r="B2543" s="5">
        <f>SUMPRODUCT('Stocks Returns'!B2539:E2539,$H$10:$K$10)</f>
        <v>-2.0341920615859131E-2</v>
      </c>
      <c r="C2543" s="5">
        <f t="shared" si="118"/>
        <v>2.0341920615859131E-2</v>
      </c>
      <c r="D2543" s="24">
        <f t="shared" si="119"/>
        <v>0.98648590032208672</v>
      </c>
      <c r="E2543" s="24">
        <f t="shared" si="120"/>
        <v>1.5806588066957008</v>
      </c>
    </row>
    <row r="2544" spans="1:5" ht="15" customHeight="1" x14ac:dyDescent="0.2">
      <c r="A2544" s="3">
        <f>'Stocks Returns'!A2540</f>
        <v>45852</v>
      </c>
      <c r="B2544" s="5">
        <f>SUMPRODUCT('Stocks Returns'!B2540:E2540,$H$10:$K$10)</f>
        <v>5.543438681082642E-3</v>
      </c>
      <c r="C2544" s="5">
        <f t="shared" si="118"/>
        <v>-5.543438681082642E-3</v>
      </c>
      <c r="D2544" s="24">
        <f t="shared" si="119"/>
        <v>1.00372554961385</v>
      </c>
      <c r="E2544" s="24">
        <f t="shared" si="120"/>
        <v>1.5982326130404725</v>
      </c>
    </row>
    <row r="2545" spans="1:5" ht="15" customHeight="1" x14ac:dyDescent="0.2">
      <c r="A2545" s="3">
        <f>'Stocks Returns'!A2541</f>
        <v>45853</v>
      </c>
      <c r="B2545" s="5">
        <f>SUMPRODUCT('Stocks Returns'!B2541:E2541,$H$10:$K$10)</f>
        <v>-1.0286994279645674E-2</v>
      </c>
      <c r="C2545" s="5">
        <f t="shared" si="118"/>
        <v>1.0286994279645674E-2</v>
      </c>
      <c r="D2545" s="24">
        <f t="shared" si="119"/>
        <v>0.99318248126200492</v>
      </c>
      <c r="E2545" s="24">
        <f t="shared" si="120"/>
        <v>1.5876248376008135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R2502"/>
  <sheetViews>
    <sheetView zoomScaleNormal="100" workbookViewId="0">
      <pane ySplit="5" topLeftCell="A6" activePane="bottomLeft" state="frozen"/>
      <selection pane="bottomLeft" activeCell="M16" sqref="M16"/>
    </sheetView>
  </sheetViews>
  <sheetFormatPr baseColWidth="10" defaultColWidth="8.6640625" defaultRowHeight="15" x14ac:dyDescent="0.2"/>
  <cols>
    <col min="1" max="1" width="12" customWidth="1"/>
    <col min="2" max="2" width="14" customWidth="1"/>
    <col min="3" max="10" width="13" customWidth="1"/>
    <col min="12" max="12" width="3" customWidth="1"/>
    <col min="13" max="13" width="40" customWidth="1"/>
    <col min="14" max="14" width="15" customWidth="1"/>
    <col min="15" max="15" width="24" customWidth="1"/>
    <col min="16" max="17" width="13" customWidth="1"/>
    <col min="18" max="19" width="15" customWidth="1"/>
    <col min="20" max="20" width="3" customWidth="1"/>
    <col min="21" max="24" width="13" customWidth="1"/>
  </cols>
  <sheetData>
    <row r="2" spans="1:18" ht="15.75" customHeight="1" x14ac:dyDescent="0.2">
      <c r="A2" s="6" t="s">
        <v>104</v>
      </c>
    </row>
    <row r="3" spans="1:18" ht="15" customHeight="1" x14ac:dyDescent="0.2">
      <c r="A3" s="2" t="s">
        <v>105</v>
      </c>
      <c r="M3" s="8" t="s">
        <v>106</v>
      </c>
    </row>
    <row r="4" spans="1:18" ht="15" customHeight="1" x14ac:dyDescent="0.2">
      <c r="M4" s="8" t="s">
        <v>107</v>
      </c>
      <c r="N4" s="24">
        <f>AVERAGE($B$6:$B$2502)</f>
        <v>5.4039609226445829E-4</v>
      </c>
    </row>
    <row r="5" spans="1:18" ht="34.5" customHeight="1" x14ac:dyDescent="0.2">
      <c r="A5" s="11" t="s">
        <v>0</v>
      </c>
      <c r="B5" s="11" t="s">
        <v>108</v>
      </c>
      <c r="C5" s="11" t="s">
        <v>79</v>
      </c>
      <c r="D5" s="11" t="s">
        <v>19</v>
      </c>
      <c r="E5" s="11" t="s">
        <v>20</v>
      </c>
      <c r="F5" s="11" t="s">
        <v>21</v>
      </c>
      <c r="G5" s="11" t="s">
        <v>109</v>
      </c>
      <c r="H5" s="11" t="s">
        <v>110</v>
      </c>
      <c r="I5" s="11" t="s">
        <v>111</v>
      </c>
      <c r="J5" s="11" t="s">
        <v>112</v>
      </c>
      <c r="M5" s="8" t="s">
        <v>113</v>
      </c>
      <c r="N5" s="24">
        <f>VARP($B$6:$B$2502)</f>
        <v>1.1092769334970742E-4</v>
      </c>
    </row>
    <row r="6" spans="1:18" ht="15" customHeight="1" x14ac:dyDescent="0.2">
      <c r="A6" s="3">
        <f>'2_CVaR_t1'!A6</f>
        <v>42298</v>
      </c>
      <c r="B6" s="5">
        <f>'2_CVaR_t1'!D6-1</f>
        <v>-7.2022243402704023E-3</v>
      </c>
      <c r="C6" s="5">
        <f>'Stocks Returns'!B2</f>
        <v>-1.2679917751884928E-2</v>
      </c>
      <c r="D6" s="5">
        <f>'Stocks Returns'!C2</f>
        <v>-1.074986890403784E-2</v>
      </c>
      <c r="E6" s="5">
        <f>'Stocks Returns'!D2</f>
        <v>-5.0632911392405333E-3</v>
      </c>
      <c r="F6" s="5">
        <f>'Stocks Returns'!E2</f>
        <v>-1.0646245797534593E-2</v>
      </c>
      <c r="G6" s="5">
        <f t="shared" ref="G6:G69" si="0">C6-($P$11+$O$11*$B6)</f>
        <v>-5.4862525374800106E-3</v>
      </c>
      <c r="H6" s="5">
        <f t="shared" ref="H6:H69" si="1">D6-($P$12+$O$12*$B6)</f>
        <v>-3.0397197041227668E-4</v>
      </c>
      <c r="I6" s="5">
        <f t="shared" ref="I6:I69" si="2">E6-($P$13+$O$13*$B6)</f>
        <v>5.0242329405648014E-3</v>
      </c>
      <c r="J6" s="5">
        <f t="shared" ref="J6:J69" si="3">F6-($P$14+$O$14*$B6)</f>
        <v>-3.3351530511028108E-3</v>
      </c>
      <c r="M6" s="8" t="s">
        <v>82</v>
      </c>
      <c r="N6" s="34">
        <f>'2_CVaR_t1'!H13</f>
        <v>9.3320762744930619E-5</v>
      </c>
    </row>
    <row r="7" spans="1:18" ht="15" customHeight="1" x14ac:dyDescent="0.2">
      <c r="A7" s="3">
        <f>'2_CVaR_t1'!A7</f>
        <v>42299</v>
      </c>
      <c r="B7" s="5">
        <f>'2_CVaR_t1'!D7-1</f>
        <v>9.8226676534662882E-3</v>
      </c>
      <c r="C7" s="5">
        <f>'Stocks Returns'!B3</f>
        <v>2.221450885109344E-2</v>
      </c>
      <c r="D7" s="5">
        <f>'Stocks Returns'!C3</f>
        <v>1.2721971905645502E-2</v>
      </c>
      <c r="E7" s="5">
        <f>'Stocks Returns'!D3</f>
        <v>3.6047497879559076E-2</v>
      </c>
      <c r="F7" s="5">
        <f>'Stocks Returns'!E3</f>
        <v>3.0394562960166072E-2</v>
      </c>
      <c r="G7" s="5">
        <f t="shared" si="0"/>
        <v>1.3697285573453758E-2</v>
      </c>
      <c r="H7" s="5">
        <f t="shared" si="1"/>
        <v>-1.4296729523535275E-3</v>
      </c>
      <c r="I7" s="5">
        <f t="shared" si="2"/>
        <v>2.2426664983365929E-2</v>
      </c>
      <c r="J7" s="5">
        <f t="shared" si="3"/>
        <v>2.0494092240216324E-2</v>
      </c>
      <c r="M7" s="8" t="s">
        <v>114</v>
      </c>
      <c r="N7" s="22">
        <f>N6</f>
        <v>9.3320762744930619E-5</v>
      </c>
    </row>
    <row r="8" spans="1:18" ht="15" customHeight="1" x14ac:dyDescent="0.2">
      <c r="A8" s="3">
        <f>'2_CVaR_t1'!A8</f>
        <v>42300</v>
      </c>
      <c r="B8" s="5">
        <f>'2_CVaR_t1'!D8-1</f>
        <v>5.784011738568573E-3</v>
      </c>
      <c r="C8" s="5">
        <f>'Stocks Returns'!B4</f>
        <v>1.0865874363327643E-2</v>
      </c>
      <c r="D8" s="5">
        <f>'Stocks Returns'!C4</f>
        <v>8.5056267992671408E-3</v>
      </c>
      <c r="E8" s="5">
        <f>'Stocks Returns'!D4</f>
        <v>5.1166598444536415E-3</v>
      </c>
      <c r="F8" s="5">
        <f>'Stocks Returns'!E4</f>
        <v>5.4965188713818058E-4</v>
      </c>
      <c r="G8" s="5">
        <f t="shared" si="0"/>
        <v>6.0755982381302445E-3</v>
      </c>
      <c r="H8" s="5">
        <f t="shared" si="1"/>
        <v>1.8902675008305656E-4</v>
      </c>
      <c r="I8" s="5">
        <f t="shared" si="2"/>
        <v>-2.880061241288763E-3</v>
      </c>
      <c r="J8" s="5">
        <f t="shared" si="3"/>
        <v>-5.267880590165923E-3</v>
      </c>
    </row>
    <row r="9" spans="1:18" ht="15" customHeight="1" x14ac:dyDescent="0.2">
      <c r="A9" s="3">
        <f>'2_CVaR_t1'!A9</f>
        <v>42303</v>
      </c>
      <c r="B9" s="5">
        <f>'2_CVaR_t1'!D9-1</f>
        <v>8.8894446650582548E-3</v>
      </c>
      <c r="C9" s="5">
        <f>'Stocks Returns'!B5</f>
        <v>-1.6123614376889472E-2</v>
      </c>
      <c r="D9" s="5">
        <f>'Stocks Returns'!C5</f>
        <v>1.4402491241728432E-2</v>
      </c>
      <c r="E9" s="5">
        <f>'Stocks Returns'!D5</f>
        <v>-1.2217470983506451E-2</v>
      </c>
      <c r="F9" s="5">
        <f>'Stocks Returns'!E5</f>
        <v>-3.0397363120307608E-2</v>
      </c>
      <c r="G9" s="5">
        <f t="shared" si="0"/>
        <v>-2.3779642040807483E-2</v>
      </c>
      <c r="H9" s="5">
        <f t="shared" si="1"/>
        <v>1.5991657426255614E-3</v>
      </c>
      <c r="I9" s="5">
        <f t="shared" si="2"/>
        <v>-2.4538725371035609E-2</v>
      </c>
      <c r="J9" s="5">
        <f t="shared" si="3"/>
        <v>-3.9354378416329841E-2</v>
      </c>
      <c r="M9" s="8" t="s">
        <v>115</v>
      </c>
    </row>
    <row r="10" spans="1:18" ht="23.25" customHeight="1" x14ac:dyDescent="0.2">
      <c r="A10" s="3">
        <f>'2_CVaR_t1'!A10</f>
        <v>42304</v>
      </c>
      <c r="B10" s="5">
        <f>'2_CVaR_t1'!D10-1</f>
        <v>-5.9926701925633319E-3</v>
      </c>
      <c r="C10" s="5">
        <f>'Stocks Returns'!B6</f>
        <v>-1.7412086036189711E-2</v>
      </c>
      <c r="D10" s="5">
        <f>'Stocks Returns'!C6</f>
        <v>-8.4420567920185929E-3</v>
      </c>
      <c r="E10" s="5">
        <f>'Stocks Returns'!D6</f>
        <v>-1.1956297670583371E-2</v>
      </c>
      <c r="F10" s="5">
        <f>'Stocks Returns'!E6</f>
        <v>-2.3796033994334387E-2</v>
      </c>
      <c r="G10" s="5">
        <f t="shared" si="0"/>
        <v>-1.1334619993368785E-2</v>
      </c>
      <c r="H10" s="5">
        <f t="shared" si="1"/>
        <v>2.5627788344973618E-4</v>
      </c>
      <c r="I10" s="5">
        <f t="shared" si="2"/>
        <v>-3.5531626327871529E-3</v>
      </c>
      <c r="J10" s="5">
        <f t="shared" si="3"/>
        <v>-1.7707757697307636E-2</v>
      </c>
      <c r="N10" s="11" t="s">
        <v>26</v>
      </c>
      <c r="O10" s="11" t="s">
        <v>116</v>
      </c>
      <c r="P10" s="11" t="s">
        <v>117</v>
      </c>
      <c r="Q10" s="11" t="s">
        <v>118</v>
      </c>
      <c r="R10" s="11" t="s">
        <v>119</v>
      </c>
    </row>
    <row r="11" spans="1:18" ht="15" customHeight="1" x14ac:dyDescent="0.2">
      <c r="A11" s="3">
        <f>'2_CVaR_t1'!A11</f>
        <v>42305</v>
      </c>
      <c r="B11" s="5">
        <f>'2_CVaR_t1'!D11-1</f>
        <v>1.1961598737985968E-2</v>
      </c>
      <c r="C11" s="5">
        <f>'Stocks Returns'!B7</f>
        <v>2.6059763724809004E-2</v>
      </c>
      <c r="D11" s="5">
        <f>'Stocks Returns'!C7</f>
        <v>1.7414860681114641E-2</v>
      </c>
      <c r="E11" s="5">
        <f>'Stocks Returns'!D7</f>
        <v>1.3144168579177995E-2</v>
      </c>
      <c r="F11" s="5">
        <f>'Stocks Returns'!E7</f>
        <v>3.1921067904817191E-2</v>
      </c>
      <c r="G11" s="5">
        <f t="shared" si="0"/>
        <v>1.5568694870150713E-2</v>
      </c>
      <c r="H11" s="5">
        <f t="shared" si="1"/>
        <v>1.7289097640096548E-4</v>
      </c>
      <c r="I11" s="5">
        <f t="shared" si="2"/>
        <v>-3.4552759709104049E-3</v>
      </c>
      <c r="J11" s="5">
        <f t="shared" si="3"/>
        <v>1.9858213533624873E-2</v>
      </c>
      <c r="N11" s="12" t="s">
        <v>79</v>
      </c>
      <c r="O11" s="5">
        <f>SLOPE(C$6:C$2502,$B$6:$B$2502)</f>
        <v>0.92281868794377664</v>
      </c>
      <c r="P11" s="24">
        <f>INTERCEPT(C$6:C$2502,$B$6:$B$2502)</f>
        <v>-5.4731799843985322E-4</v>
      </c>
      <c r="Q11" s="24">
        <f>VARP(G$6:G$2502)</f>
        <v>7.2850653856280337E-4</v>
      </c>
      <c r="R11" s="24">
        <f>P11+O11*$N$4</f>
        <v>-4.8630385606421712E-5</v>
      </c>
    </row>
    <row r="12" spans="1:18" ht="15" customHeight="1" x14ac:dyDescent="0.2">
      <c r="A12" s="3">
        <f>'2_CVaR_t1'!A12</f>
        <v>42306</v>
      </c>
      <c r="B12" s="5">
        <f>'2_CVaR_t1'!D12-1</f>
        <v>-3.9141464751022426E-3</v>
      </c>
      <c r="C12" s="5">
        <f>'Stocks Returns'!B8</f>
        <v>-5.4182187605824605E-3</v>
      </c>
      <c r="D12" s="5">
        <f>'Stocks Returns'!C8</f>
        <v>-4.564473183719997E-3</v>
      </c>
      <c r="E12" s="5">
        <f>'Stocks Returns'!D8</f>
        <v>-2.4093904448105441E-2</v>
      </c>
      <c r="F12" s="5">
        <f>'Stocks Returns'!E8</f>
        <v>5.249343832020914E-3</v>
      </c>
      <c r="G12" s="5">
        <f t="shared" si="0"/>
        <v>-1.2588532475689973E-3</v>
      </c>
      <c r="H12" s="5">
        <f t="shared" si="1"/>
        <v>1.1308131303290007E-3</v>
      </c>
      <c r="I12" s="5">
        <f t="shared" si="2"/>
        <v>-1.8585259565945804E-2</v>
      </c>
      <c r="J12" s="5">
        <f t="shared" si="3"/>
        <v>9.2363061886936229E-3</v>
      </c>
      <c r="N12" s="12" t="s">
        <v>19</v>
      </c>
      <c r="O12" s="5">
        <f>SLOPE(D$6:D$2502,$B$6:$B$2502)</f>
        <v>1.4447986983220695</v>
      </c>
      <c r="P12" s="24">
        <f>INTERCEPT(D$6:D$2502,$B$6:$B$2502)</f>
        <v>-4.0132581779360704E-5</v>
      </c>
      <c r="Q12" s="24">
        <f>VARP(H$6:H$2502)</f>
        <v>1.6262807899818997E-6</v>
      </c>
      <c r="R12" s="24">
        <f>P12+O12*$N$4</f>
        <v>7.4063098890266162E-4</v>
      </c>
    </row>
    <row r="13" spans="1:18" ht="15" customHeight="1" x14ac:dyDescent="0.2">
      <c r="A13" s="3">
        <f>'2_CVaR_t1'!A13</f>
        <v>42307</v>
      </c>
      <c r="B13" s="5">
        <f>'2_CVaR_t1'!D13-1</f>
        <v>-6.9386958921648922E-3</v>
      </c>
      <c r="C13" s="5">
        <f>'Stocks Returns'!B9</f>
        <v>2.3833844058562814E-3</v>
      </c>
      <c r="D13" s="5">
        <f>'Stocks Returns'!C9</f>
        <v>-1.1845624761177009E-2</v>
      </c>
      <c r="E13" s="5">
        <f>'Stocks Returns'!D9</f>
        <v>1.8991348385735352E-2</v>
      </c>
      <c r="F13" s="5">
        <f>'Stocks Returns'!E9</f>
        <v>-5.0354345393509581E-3</v>
      </c>
      <c r="G13" s="5">
        <f t="shared" si="0"/>
        <v>9.3338606435446128E-3</v>
      </c>
      <c r="H13" s="5">
        <f t="shared" si="1"/>
        <v>-1.780473386345122E-3</v>
      </c>
      <c r="I13" s="5">
        <f t="shared" si="2"/>
        <v>2.8711890606077799E-2</v>
      </c>
      <c r="J13" s="5">
        <f t="shared" si="3"/>
        <v>2.0092402696610936E-3</v>
      </c>
      <c r="N13" s="12" t="s">
        <v>20</v>
      </c>
      <c r="O13" s="5">
        <f>SLOPE(E$6:E$2502,$B$6:$B$2502)</f>
        <v>1.3925701839824052</v>
      </c>
      <c r="P13" s="24">
        <f>INTERCEPT(E$6:E$2502,$B$6:$B$2502)</f>
        <v>-5.7921205192425283E-5</v>
      </c>
      <c r="Q13" s="24">
        <f>VARP(I$6:I$2502)</f>
        <v>4.1975671049234521E-4</v>
      </c>
      <c r="R13" s="24">
        <f>P13+O13*$N$4</f>
        <v>6.946182804356642E-4</v>
      </c>
    </row>
    <row r="14" spans="1:18" ht="15" customHeight="1" x14ac:dyDescent="0.2">
      <c r="A14" s="3">
        <f>'2_CVaR_t1'!A14</f>
        <v>42310</v>
      </c>
      <c r="B14" s="5">
        <f>'2_CVaR_t1'!D14-1</f>
        <v>-1.9273130929855942E-2</v>
      </c>
      <c r="C14" s="5">
        <f>'Stocks Returns'!B10</f>
        <v>2.1059782608695565E-2</v>
      </c>
      <c r="D14" s="5">
        <f>'Stocks Returns'!C10</f>
        <v>-3.0420211394689312E-2</v>
      </c>
      <c r="E14" s="5">
        <f>'Stocks Returns'!D10</f>
        <v>1.2424932698281266E-2</v>
      </c>
      <c r="F14" s="5">
        <f>'Stocks Returns'!E10</f>
        <v>2.9803186504217427E-2</v>
      </c>
      <c r="G14" s="5">
        <f t="shared" si="0"/>
        <v>3.93927060043937E-2</v>
      </c>
      <c r="H14" s="5">
        <f t="shared" si="1"/>
        <v>-2.5342843328632694E-3</v>
      </c>
      <c r="I14" s="5">
        <f t="shared" si="2"/>
        <v>3.9322041388380163E-2</v>
      </c>
      <c r="J14" s="5">
        <f t="shared" si="3"/>
        <v>4.9317538745032335E-2</v>
      </c>
      <c r="N14" s="12" t="s">
        <v>21</v>
      </c>
      <c r="O14" s="5">
        <f>SLOPE(F$6:F$2502,$B$6:$B$2502)</f>
        <v>1.0109646200817906</v>
      </c>
      <c r="P14" s="24">
        <f>INTERCEPT(F$6:F$2502,$B$6:$B$2502)</f>
        <v>-2.9898752526490223E-5</v>
      </c>
      <c r="Q14" s="24">
        <f>VARP(J$6:J$2502)</f>
        <v>4.7524090653914191E-4</v>
      </c>
      <c r="R14" s="24">
        <f>P14+O14*$N$4</f>
        <v>5.1642257758333207E-4</v>
      </c>
    </row>
    <row r="15" spans="1:18" ht="15" customHeight="1" x14ac:dyDescent="0.2">
      <c r="A15" s="3">
        <f>'2_CVaR_t1'!A15</f>
        <v>42311</v>
      </c>
      <c r="B15" s="5">
        <f>'2_CVaR_t1'!D15-1</f>
        <v>2.3255236190524498E-2</v>
      </c>
      <c r="C15" s="5">
        <f>'Stocks Returns'!B11</f>
        <v>3.3932135728542923E-2</v>
      </c>
      <c r="D15" s="5">
        <f>'Stocks Returns'!C11</f>
        <v>3.5628822121776205E-2</v>
      </c>
      <c r="E15" s="5">
        <f>'Stocks Returns'!D11</f>
        <v>-1.4317856412354724E-3</v>
      </c>
      <c r="F15" s="5">
        <f>'Stocks Returns'!E11</f>
        <v>3.2580997451765459E-2</v>
      </c>
      <c r="G15" s="5">
        <f t="shared" si="0"/>
        <v>1.301908717782033E-2</v>
      </c>
      <c r="H15" s="5">
        <f t="shared" si="1"/>
        <v>2.069819726313489E-3</v>
      </c>
      <c r="I15" s="5">
        <f t="shared" si="2"/>
        <v>-3.3758412976436031E-2</v>
      </c>
      <c r="J15" s="5">
        <f t="shared" si="3"/>
        <v>9.1006751840260434E-3</v>
      </c>
    </row>
    <row r="16" spans="1:18" ht="15" customHeight="1" x14ac:dyDescent="0.2">
      <c r="A16" s="3">
        <f>'2_CVaR_t1'!A16</f>
        <v>42312</v>
      </c>
      <c r="B16" s="5">
        <f>'2_CVaR_t1'!D16-1</f>
        <v>3.9279581891924487E-3</v>
      </c>
      <c r="C16" s="5">
        <f>'Stocks Returns'!B12</f>
        <v>-2.5096525096525046E-2</v>
      </c>
      <c r="D16" s="5">
        <f>'Stocks Returns'!C12</f>
        <v>5.7766367137355168E-3</v>
      </c>
      <c r="E16" s="5">
        <f>'Stocks Returns'!D12</f>
        <v>3.4821794346580059E-3</v>
      </c>
      <c r="F16" s="5">
        <f>'Stocks Returns'!E12</f>
        <v>-6.8746694870437386E-3</v>
      </c>
      <c r="G16" s="5">
        <f t="shared" si="0"/>
        <v>-2.8174000320533781E-2</v>
      </c>
      <c r="H16" s="5">
        <f t="shared" si="1"/>
        <v>1.4166041670611411E-4</v>
      </c>
      <c r="I16" s="5">
        <f t="shared" si="2"/>
        <v>-1.929856818348492E-3</v>
      </c>
      <c r="J16" s="5">
        <f t="shared" si="3"/>
        <v>-1.081579749295135E-2</v>
      </c>
      <c r="M16" s="2"/>
    </row>
    <row r="17" spans="1:18" ht="23.25" customHeight="1" x14ac:dyDescent="0.2">
      <c r="A17" s="3">
        <f>'2_CVaR_t1'!A17</f>
        <v>42313</v>
      </c>
      <c r="B17" s="5">
        <f>'2_CVaR_t1'!D17-1</f>
        <v>6.7136395843565566E-3</v>
      </c>
      <c r="C17" s="5">
        <f>'Stocks Returns'!B13</f>
        <v>-2.6072607260726022E-2</v>
      </c>
      <c r="D17" s="5">
        <f>'Stocks Returns'!C13</f>
        <v>1.1614550095724541E-2</v>
      </c>
      <c r="E17" s="5">
        <f>'Stocks Returns'!D13</f>
        <v>-2.2045315370483931E-2</v>
      </c>
      <c r="F17" s="5">
        <f>'Stocks Returns'!E13</f>
        <v>-1.0649627263046302E-3</v>
      </c>
      <c r="G17" s="5">
        <f t="shared" si="0"/>
        <v>-3.1720761334849489E-2</v>
      </c>
      <c r="H17" s="5">
        <f t="shared" si="1"/>
        <v>1.9548249450220285E-3</v>
      </c>
      <c r="I17" s="5">
        <f t="shared" si="2"/>
        <v>-3.1336608476470476E-2</v>
      </c>
      <c r="J17" s="5">
        <f t="shared" si="3"/>
        <v>-7.8223160655432368E-3</v>
      </c>
      <c r="N17" s="11" t="s">
        <v>120</v>
      </c>
      <c r="O17" s="11" t="s">
        <v>79</v>
      </c>
      <c r="P17" s="11" t="s">
        <v>19</v>
      </c>
      <c r="Q17" s="11" t="s">
        <v>20</v>
      </c>
      <c r="R17" s="11" t="s">
        <v>21</v>
      </c>
    </row>
    <row r="18" spans="1:18" ht="15" customHeight="1" x14ac:dyDescent="0.2">
      <c r="A18" s="3">
        <f>'2_CVaR_t1'!A18</f>
        <v>42314</v>
      </c>
      <c r="B18" s="5">
        <f>'2_CVaR_t1'!D18-1</f>
        <v>-4.2313947757575132E-3</v>
      </c>
      <c r="C18" s="5">
        <f>'Stocks Returns'!B14</f>
        <v>-1.6943409013893573E-2</v>
      </c>
      <c r="D18" s="5">
        <f>'Stocks Returns'!C14</f>
        <v>-6.434519303557984E-3</v>
      </c>
      <c r="E18" s="5">
        <f>'Stocks Returns'!D14</f>
        <v>-1.2523481527864089E-3</v>
      </c>
      <c r="F18" s="5">
        <f>'Stocks Returns'!E14</f>
        <v>-9.0618336886992834E-3</v>
      </c>
      <c r="G18" s="5">
        <f t="shared" si="0"/>
        <v>-1.2491280840317021E-2</v>
      </c>
      <c r="H18" s="5">
        <f t="shared" si="1"/>
        <v>-2.8087305767736295E-4</v>
      </c>
      <c r="I18" s="5">
        <f t="shared" si="2"/>
        <v>4.6980872537848448E-3</v>
      </c>
      <c r="J18" s="5">
        <f t="shared" si="3"/>
        <v>-4.7541445242830251E-3</v>
      </c>
      <c r="N18" s="8" t="s">
        <v>79</v>
      </c>
      <c r="O18" s="24">
        <f>$O$11*$O$11*$N$5+$Q$11</f>
        <v>8.2297193335016206E-4</v>
      </c>
      <c r="P18" s="24">
        <f>$O$11*$O$12*$N$5</f>
        <v>1.4789847800911855E-4</v>
      </c>
      <c r="Q18" s="24">
        <f>$O$11*$O$13*$N$5</f>
        <v>1.4255204615775774E-4</v>
      </c>
      <c r="R18" s="24">
        <f>$O$11*$O$14*$N$5</f>
        <v>1.0348855436041728E-4</v>
      </c>
    </row>
    <row r="19" spans="1:18" ht="15" customHeight="1" x14ac:dyDescent="0.2">
      <c r="A19" s="3">
        <f>'2_CVaR_t1'!A19</f>
        <v>42317</v>
      </c>
      <c r="B19" s="5">
        <f>'2_CVaR_t1'!D19-1</f>
        <v>-5.9092317918943982E-3</v>
      </c>
      <c r="C19" s="5">
        <f>'Stocks Returns'!B15</f>
        <v>-3.4470872113068207E-4</v>
      </c>
      <c r="D19" s="5">
        <f>'Stocks Returns'!C15</f>
        <v>-9.0158730158729217E-3</v>
      </c>
      <c r="E19" s="5">
        <f>'Stocks Returns'!D15</f>
        <v>-7.3145245559047556E-4</v>
      </c>
      <c r="F19" s="5">
        <f>'Stocks Returns'!E15</f>
        <v>-2.0261789492558746E-2</v>
      </c>
      <c r="G19" s="5">
        <f t="shared" si="0"/>
        <v>5.6557588062608119E-3</v>
      </c>
      <c r="H19" s="5">
        <f t="shared" si="1"/>
        <v>-4.3809003308114408E-4</v>
      </c>
      <c r="I19" s="5">
        <f t="shared" si="2"/>
        <v>7.5554887532350082E-3</v>
      </c>
      <c r="J19" s="5">
        <f t="shared" si="3"/>
        <v>-1.4257866466564496E-2</v>
      </c>
      <c r="N19" s="8" t="s">
        <v>19</v>
      </c>
      <c r="O19" s="24">
        <f>$O$12*$O$11*$N$5</f>
        <v>1.4789847800911855E-4</v>
      </c>
      <c r="P19" s="24">
        <f>$O$12*$O$12*$N$5+$Q$12</f>
        <v>2.3318154869154451E-4</v>
      </c>
      <c r="Q19" s="24">
        <f>$O$12*$O$13*$N$5</f>
        <v>2.2318469860075496E-4</v>
      </c>
      <c r="R19" s="24">
        <f>$O$12*$O$14*$N$5</f>
        <v>1.6202546674073557E-4</v>
      </c>
    </row>
    <row r="20" spans="1:18" ht="15" customHeight="1" x14ac:dyDescent="0.2">
      <c r="A20" s="3">
        <f>'2_CVaR_t1'!A20</f>
        <v>42318</v>
      </c>
      <c r="B20" s="5">
        <f>'2_CVaR_t1'!D20-1</f>
        <v>1.1512281036751837E-2</v>
      </c>
      <c r="C20" s="5">
        <f>'Stocks Returns'!B16</f>
        <v>3.6551724137930952E-2</v>
      </c>
      <c r="D20" s="5">
        <f>'Stocks Returns'!C16</f>
        <v>1.8452075858534034E-2</v>
      </c>
      <c r="E20" s="5">
        <f>'Stocks Returns'!D16</f>
        <v>-1.3698630136986356E-2</v>
      </c>
      <c r="F20" s="5">
        <f>'Stocks Returns'!E16</f>
        <v>1.8301610541726632E-4</v>
      </c>
      <c r="G20" s="5">
        <f t="shared" si="0"/>
        <v>2.6475294054795456E-2</v>
      </c>
      <c r="H20" s="5">
        <f t="shared" si="1"/>
        <v>1.859279783696495E-3</v>
      </c>
      <c r="I20" s="5">
        <f t="shared" si="2"/>
        <v>-2.967236825320059E-2</v>
      </c>
      <c r="J20" s="5">
        <f t="shared" si="3"/>
        <v>-1.1425593966650867E-2</v>
      </c>
      <c r="N20" s="8" t="s">
        <v>20</v>
      </c>
      <c r="O20" s="24">
        <f>$O$13*$O$11*$N$5</f>
        <v>1.4255204615775774E-4</v>
      </c>
      <c r="P20" s="24">
        <f>$O$13*$O$12*$N$5</f>
        <v>2.2318469860075496E-4</v>
      </c>
      <c r="Q20" s="24">
        <f>$O$13*$O$13*$N$5+$Q$13</f>
        <v>6.3487343031875555E-4</v>
      </c>
      <c r="R20" s="24">
        <f>$O$13*$O$14*$N$5</f>
        <v>1.5616835361979551E-4</v>
      </c>
    </row>
    <row r="21" spans="1:18" ht="15" customHeight="1" x14ac:dyDescent="0.2">
      <c r="A21" s="3">
        <f>'2_CVaR_t1'!A21</f>
        <v>42319</v>
      </c>
      <c r="B21" s="5">
        <f>'2_CVaR_t1'!D21-1</f>
        <v>-2.5146504240669554E-3</v>
      </c>
      <c r="C21" s="5">
        <f>'Stocks Returns'!B17</f>
        <v>1.829673985362601E-2</v>
      </c>
      <c r="D21" s="5">
        <f>'Stocks Returns'!C17</f>
        <v>-3.7745344740814923E-3</v>
      </c>
      <c r="E21" s="5">
        <f>'Stocks Returns'!D17</f>
        <v>-1.2722646310431296E-3</v>
      </c>
      <c r="F21" s="5">
        <f>'Stocks Returns'!E17</f>
        <v>-2.2140896614821659E-2</v>
      </c>
      <c r="G21" s="5">
        <f t="shared" si="0"/>
        <v>2.116462425704059E-2</v>
      </c>
      <c r="H21" s="5">
        <f t="shared" si="1"/>
        <v>-1.0123823287515408E-4</v>
      </c>
      <c r="I21" s="5">
        <f t="shared" si="2"/>
        <v>2.2874837778436492E-3</v>
      </c>
      <c r="J21" s="5">
        <f t="shared" si="3"/>
        <v>-1.9568775251689804E-2</v>
      </c>
      <c r="N21" s="8" t="s">
        <v>21</v>
      </c>
      <c r="O21" s="24">
        <f>$O$14*$O$11*$N$5</f>
        <v>1.0348855436041728E-4</v>
      </c>
      <c r="P21" s="24">
        <f>$O$14*$O$12*$N$5</f>
        <v>1.6202546674073557E-4</v>
      </c>
      <c r="Q21" s="24">
        <f>$O$14*$O$13*$N$5</f>
        <v>1.5616835361979551E-4</v>
      </c>
      <c r="R21" s="24">
        <f>$O$14*$O$14*$N$5+$Q$14</f>
        <v>5.8861449596537511E-4</v>
      </c>
    </row>
    <row r="22" spans="1:18" ht="15" customHeight="1" x14ac:dyDescent="0.2">
      <c r="A22" s="3">
        <f>'2_CVaR_t1'!A22</f>
        <v>42320</v>
      </c>
      <c r="B22" s="5">
        <f>'2_CVaR_t1'!D22-1</f>
        <v>-7.8010970274815516E-3</v>
      </c>
      <c r="C22" s="5">
        <f>'Stocks Returns'!B18</f>
        <v>-1.4701078079059071E-2</v>
      </c>
      <c r="D22" s="5">
        <f>'Stocks Returns'!C18</f>
        <v>-1.0987623137155955E-2</v>
      </c>
      <c r="E22" s="5">
        <f>'Stocks Returns'!D18</f>
        <v>-1.5498938428874842E-2</v>
      </c>
      <c r="F22" s="5">
        <f>'Stocks Returns'!E18</f>
        <v>-2.7507485029940049E-2</v>
      </c>
      <c r="G22" s="5">
        <f t="shared" si="0"/>
        <v>-6.9547619571965966E-3</v>
      </c>
      <c r="H22" s="5">
        <f t="shared" si="1"/>
        <v>3.2352427541291681E-4</v>
      </c>
      <c r="I22" s="5">
        <f t="shared" si="2"/>
        <v>-4.5774421008578387E-3</v>
      </c>
      <c r="J22" s="5">
        <f t="shared" si="3"/>
        <v>-1.9590953184804485E-2</v>
      </c>
    </row>
    <row r="23" spans="1:18" ht="15" customHeight="1" x14ac:dyDescent="0.2">
      <c r="A23" s="3">
        <f>'2_CVaR_t1'!A23</f>
        <v>42321</v>
      </c>
      <c r="B23" s="5">
        <f>'2_CVaR_t1'!D23-1</f>
        <v>-2.2763335397609774E-3</v>
      </c>
      <c r="C23" s="5">
        <f>'Stocks Returns'!B19</f>
        <v>-5.9681697612732343E-3</v>
      </c>
      <c r="D23" s="5">
        <f>'Stocks Returns'!C19</f>
        <v>-2.5539522410931159E-3</v>
      </c>
      <c r="E23" s="5">
        <f>'Stocks Returns'!D19</f>
        <v>-1.5742937243907629E-2</v>
      </c>
      <c r="F23" s="5">
        <f>'Stocks Returns'!E19</f>
        <v>-2.6938618433711703E-3</v>
      </c>
      <c r="G23" s="5">
        <f t="shared" si="0"/>
        <v>-3.3202086323487431E-3</v>
      </c>
      <c r="H23" s="5">
        <f t="shared" si="1"/>
        <v>7.7502407587977384E-4</v>
      </c>
      <c r="I23" s="5">
        <f t="shared" si="2"/>
        <v>-1.2515061822444939E-2</v>
      </c>
      <c r="J23" s="5">
        <f t="shared" si="3"/>
        <v>-3.6267041864078593E-4</v>
      </c>
      <c r="M23" s="8" t="s">
        <v>121</v>
      </c>
    </row>
    <row r="24" spans="1:18" ht="15" customHeight="1" x14ac:dyDescent="0.2">
      <c r="A24" s="3">
        <f>'2_CVaR_t1'!A24</f>
        <v>42324</v>
      </c>
      <c r="B24" s="5">
        <f>'2_CVaR_t1'!D24-1</f>
        <v>6.9658061995141463E-3</v>
      </c>
      <c r="C24" s="5">
        <f>'Stocks Returns'!B20</f>
        <v>2.0346897931954544E-2</v>
      </c>
      <c r="D24" s="5">
        <f>'Stocks Returns'!C20</f>
        <v>1.0113941876840338E-2</v>
      </c>
      <c r="E24" s="5">
        <f>'Stocks Returns'!D20</f>
        <v>6.7922874671342282E-3</v>
      </c>
      <c r="F24" s="5">
        <f>'Stocks Returns'!E20</f>
        <v>4.9006366968936899E-2</v>
      </c>
      <c r="G24" s="5">
        <f t="shared" si="0"/>
        <v>1.4466039792888128E-2</v>
      </c>
      <c r="H24" s="5">
        <f t="shared" si="1"/>
        <v>8.9886728797857959E-5</v>
      </c>
      <c r="I24" s="5">
        <f t="shared" si="2"/>
        <v>-2.8501653485165403E-3</v>
      </c>
      <c r="J24" s="5">
        <f t="shared" si="3"/>
        <v>4.1994082103408187E-2</v>
      </c>
      <c r="M24" s="2" t="s">
        <v>122</v>
      </c>
    </row>
    <row r="25" spans="1:18" ht="23.25" customHeight="1" x14ac:dyDescent="0.2">
      <c r="A25" s="3">
        <f>'2_CVaR_t1'!A25</f>
        <v>42325</v>
      </c>
      <c r="B25" s="5">
        <f>'2_CVaR_t1'!D25-1</f>
        <v>-4.4759761278723165E-4</v>
      </c>
      <c r="C25" s="5">
        <f>'Stocks Returns'!B21</f>
        <v>-1.6018306636155555E-2</v>
      </c>
      <c r="D25" s="5">
        <f>'Stocks Returns'!C21</f>
        <v>-8.8719898605837955E-4</v>
      </c>
      <c r="E25" s="5">
        <f>'Stocks Returns'!D21</f>
        <v>2.8291621327529715E-3</v>
      </c>
      <c r="F25" s="5">
        <f>'Stocks Returns'!E21</f>
        <v>-8.6444730549934956E-3</v>
      </c>
      <c r="G25" s="5">
        <f t="shared" si="0"/>
        <v>-1.5057937195956623E-2</v>
      </c>
      <c r="H25" s="5">
        <f t="shared" si="1"/>
        <v>-2.0037795595196088E-4</v>
      </c>
      <c r="I25" s="5">
        <f t="shared" si="2"/>
        <v>3.5103944279345975E-3</v>
      </c>
      <c r="J25" s="5">
        <f t="shared" si="3"/>
        <v>-8.1620689519060451E-3</v>
      </c>
      <c r="N25" s="11" t="s">
        <v>26</v>
      </c>
      <c r="O25" s="11" t="s">
        <v>32</v>
      </c>
      <c r="P25" s="11" t="s">
        <v>123</v>
      </c>
      <c r="Q25" s="11" t="s">
        <v>124</v>
      </c>
      <c r="R25" s="11" t="s">
        <v>125</v>
      </c>
    </row>
    <row r="26" spans="1:18" ht="15" customHeight="1" x14ac:dyDescent="0.2">
      <c r="A26" s="3">
        <f>'2_CVaR_t1'!A26</f>
        <v>42326</v>
      </c>
      <c r="B26" s="5">
        <f>'2_CVaR_t1'!D26-1</f>
        <v>1.4319105933305654E-2</v>
      </c>
      <c r="C26" s="5">
        <f>'Stocks Returns'!B22</f>
        <v>2.2591362126245906E-2</v>
      </c>
      <c r="D26" s="5">
        <f>'Stocks Returns'!C22</f>
        <v>2.0677407078523391E-2</v>
      </c>
      <c r="E26" s="5">
        <f>'Stocks Returns'!D22</f>
        <v>1.953125E-2</v>
      </c>
      <c r="F26" s="5">
        <f>'Stocks Returns'!E22</f>
        <v>1.0760667903525034E-2</v>
      </c>
      <c r="G26" s="5">
        <f t="shared" si="0"/>
        <v>9.9247415747846894E-3</v>
      </c>
      <c r="H26" s="5">
        <f t="shared" si="1"/>
        <v>2.9314046726919979E-5</v>
      </c>
      <c r="I26" s="5">
        <f t="shared" si="2"/>
        <v>-3.5118877881457761E-4</v>
      </c>
      <c r="J26" s="5">
        <f t="shared" si="3"/>
        <v>-3.6855428337237393E-3</v>
      </c>
      <c r="N26" s="12" t="s">
        <v>79</v>
      </c>
      <c r="O26" s="14">
        <v>0.74878257862761899</v>
      </c>
      <c r="P26" s="24">
        <f>R11</f>
        <v>-4.8630385606421712E-5</v>
      </c>
      <c r="Q26" s="24">
        <f>O26*P26</f>
        <v>-3.6413585534031897E-5</v>
      </c>
      <c r="R26" s="24">
        <f>SUMPRODUCT($O$26:$O$29,O$18:O$21)</f>
        <v>6.4222517416007087E-4</v>
      </c>
    </row>
    <row r="27" spans="1:18" ht="15" customHeight="1" x14ac:dyDescent="0.2">
      <c r="A27" s="3">
        <f>'2_CVaR_t1'!A27</f>
        <v>42327</v>
      </c>
      <c r="B27" s="5">
        <f>'2_CVaR_t1'!D27-1</f>
        <v>-2.335532169317589E-3</v>
      </c>
      <c r="C27" s="5">
        <f>'Stocks Returns'!B23</f>
        <v>-7.1474983755686061E-3</v>
      </c>
      <c r="D27" s="5">
        <f>'Stocks Returns'!C23</f>
        <v>-3.8528461347251408E-3</v>
      </c>
      <c r="E27" s="5">
        <f>'Stocks Returns'!D23</f>
        <v>4.2571306939123144E-3</v>
      </c>
      <c r="F27" s="5">
        <f>'Stocks Returns'!E23</f>
        <v>-1.6886930983847193E-2</v>
      </c>
      <c r="G27" s="5">
        <f t="shared" si="0"/>
        <v>-4.4449076449886125E-3</v>
      </c>
      <c r="H27" s="5">
        <f t="shared" si="1"/>
        <v>-4.3833971482640796E-4</v>
      </c>
      <c r="I27" s="5">
        <f t="shared" si="2"/>
        <v>7.5674443618281607E-3</v>
      </c>
      <c r="J27" s="5">
        <f t="shared" si="3"/>
        <v>-1.4495891839077745E-2</v>
      </c>
      <c r="N27" s="12" t="s">
        <v>19</v>
      </c>
      <c r="O27" s="14">
        <v>1.7952286626105599E-18</v>
      </c>
      <c r="P27" s="24">
        <f>R12</f>
        <v>7.4063098890266162E-4</v>
      </c>
      <c r="Q27" s="24">
        <f>O27*P27</f>
        <v>1.3296019796956617E-21</v>
      </c>
      <c r="R27" s="24">
        <f>SUMPRODUCT($O$26:$O$29,P$18:P$21)</f>
        <v>1.5144742369003206E-4</v>
      </c>
    </row>
    <row r="28" spans="1:18" ht="15" customHeight="1" x14ac:dyDescent="0.2">
      <c r="A28" s="3">
        <f>'2_CVaR_t1'!A28</f>
        <v>42328</v>
      </c>
      <c r="B28" s="5">
        <f>'2_CVaR_t1'!D28-1</f>
        <v>5.0937556181063215E-4</v>
      </c>
      <c r="C28" s="5">
        <f>'Stocks Returns'!B24</f>
        <v>6.8717277486911588E-3</v>
      </c>
      <c r="D28" s="5">
        <f>'Stocks Returns'!C24</f>
        <v>4.9906425452261871E-4</v>
      </c>
      <c r="E28" s="5">
        <f>'Stocks Returns'!D24</f>
        <v>4.2390843577788662E-3</v>
      </c>
      <c r="F28" s="5">
        <f>'Stocks Returns'!E24</f>
        <v>-1.1762509335324967E-2</v>
      </c>
      <c r="G28" s="5">
        <f t="shared" si="0"/>
        <v>6.9489844595103005E-3</v>
      </c>
      <c r="H28" s="5">
        <f t="shared" si="1"/>
        <v>-1.9674831235909481E-4</v>
      </c>
      <c r="I28" s="5">
        <f t="shared" si="2"/>
        <v>3.5876643431445184E-3</v>
      </c>
      <c r="J28" s="5">
        <f t="shared" si="3"/>
        <v>-1.2247571254123311E-2</v>
      </c>
      <c r="N28" s="12" t="s">
        <v>20</v>
      </c>
      <c r="O28" s="14">
        <v>0</v>
      </c>
      <c r="P28" s="24">
        <f>R13</f>
        <v>6.946182804356642E-4</v>
      </c>
      <c r="Q28" s="24">
        <f>O28*P28</f>
        <v>0</v>
      </c>
      <c r="R28" s="24">
        <f>SUMPRODUCT($O$26:$O$29,Q$18:Q$21)</f>
        <v>1.4597269980698438E-4</v>
      </c>
    </row>
    <row r="29" spans="1:18" ht="15" customHeight="1" x14ac:dyDescent="0.2">
      <c r="A29" s="3">
        <f>'2_CVaR_t1'!A29</f>
        <v>42331</v>
      </c>
      <c r="B29" s="5">
        <f>'2_CVaR_t1'!D29-1</f>
        <v>-1.2776917749534045E-3</v>
      </c>
      <c r="C29" s="5">
        <f>'Stocks Returns'!B25</f>
        <v>-1.9499512512186623E-3</v>
      </c>
      <c r="D29" s="5">
        <f>'Stocks Returns'!C25</f>
        <v>-9.9763062726021534E-4</v>
      </c>
      <c r="E29" s="5">
        <f>'Stocks Returns'!D25</f>
        <v>-1.6462642465175148E-2</v>
      </c>
      <c r="F29" s="5">
        <f>'Stocks Returns'!E25</f>
        <v>6.6125070848290779E-3</v>
      </c>
      <c r="G29" s="5">
        <f t="shared" si="0"/>
        <v>-2.2355540541975317E-4</v>
      </c>
      <c r="H29" s="5">
        <f t="shared" si="1"/>
        <v>8.8850936782863864E-4</v>
      </c>
      <c r="I29" s="5">
        <f t="shared" si="2"/>
        <v>-1.4625445789863054E-2</v>
      </c>
      <c r="J29" s="5">
        <f t="shared" si="3"/>
        <v>7.9341070172029658E-3</v>
      </c>
      <c r="N29" s="12" t="s">
        <v>21</v>
      </c>
      <c r="O29" s="14">
        <v>0.25121742137238101</v>
      </c>
      <c r="P29" s="24">
        <f>R14</f>
        <v>5.1642257758333207E-4</v>
      </c>
      <c r="Q29" s="24">
        <f>O29*P29</f>
        <v>1.2973434827896304E-4</v>
      </c>
      <c r="R29" s="24">
        <f>SUMPRODUCT($O$26:$O$29,R$18:R$21)</f>
        <v>2.2536064245126308E-4</v>
      </c>
    </row>
    <row r="30" spans="1:18" ht="15" customHeight="1" x14ac:dyDescent="0.2">
      <c r="A30" s="3">
        <f>'2_CVaR_t1'!A30</f>
        <v>42332</v>
      </c>
      <c r="B30" s="5">
        <f>'2_CVaR_t1'!D30-1</f>
        <v>-1.9800619485428328E-3</v>
      </c>
      <c r="C30" s="5">
        <f>'Stocks Returns'!B26</f>
        <v>7.815043959622292E-3</v>
      </c>
      <c r="D30" s="5">
        <f>'Stocks Returns'!C26</f>
        <v>-3.9945075521157225E-3</v>
      </c>
      <c r="E30" s="5">
        <f>'Stocks Returns'!D26</f>
        <v>1.3519313304720892E-2</v>
      </c>
      <c r="F30" s="5">
        <f>'Stocks Returns'!E26</f>
        <v>3.828828828828823E-2</v>
      </c>
      <c r="G30" s="5">
        <f t="shared" si="0"/>
        <v>1.018960012746384E-2</v>
      </c>
      <c r="H30" s="5">
        <f t="shared" si="1"/>
        <v>-1.0935840444846164E-3</v>
      </c>
      <c r="I30" s="5">
        <f t="shared" si="2"/>
        <v>1.6334609741892169E-2</v>
      </c>
      <c r="J30" s="5">
        <f t="shared" si="3"/>
        <v>4.0319959616361735E-2</v>
      </c>
      <c r="N30" s="8" t="s">
        <v>52</v>
      </c>
      <c r="O30" s="20">
        <f>SUM(O26:O29)</f>
        <v>1</v>
      </c>
    </row>
    <row r="31" spans="1:18" ht="15" customHeight="1" x14ac:dyDescent="0.2">
      <c r="A31" s="3">
        <f>'2_CVaR_t1'!A31</f>
        <v>42333</v>
      </c>
      <c r="B31" s="5">
        <f>'2_CVaR_t1'!D31-1</f>
        <v>-1.9429184574752956E-3</v>
      </c>
      <c r="C31" s="5">
        <f>'Stocks Returns'!B27</f>
        <v>5.4927302100162834E-3</v>
      </c>
      <c r="D31" s="5">
        <f>'Stocks Returns'!C27</f>
        <v>-2.8825667376864983E-3</v>
      </c>
      <c r="E31" s="5">
        <f>'Stocks Returns'!D27</f>
        <v>-1.6938386618674528E-3</v>
      </c>
      <c r="F31" s="5">
        <f>'Stocks Returns'!E27</f>
        <v>-1.6992046276211092E-2</v>
      </c>
      <c r="G31" s="5">
        <f t="shared" si="0"/>
        <v>7.8330096701652342E-3</v>
      </c>
      <c r="H31" s="5">
        <f t="shared" si="1"/>
        <v>-3.5308097600907345E-5</v>
      </c>
      <c r="I31" s="5">
        <f t="shared" si="2"/>
        <v>1.069732857114156E-3</v>
      </c>
      <c r="J31" s="5">
        <f t="shared" si="3"/>
        <v>-1.4997925703473192E-2</v>
      </c>
      <c r="N31" s="8" t="s">
        <v>126</v>
      </c>
      <c r="O31" s="24">
        <f>SUM(Q26:Q29)</f>
        <v>9.3320762744931147E-5</v>
      </c>
    </row>
    <row r="32" spans="1:18" ht="15" customHeight="1" x14ac:dyDescent="0.2">
      <c r="A32" s="3">
        <f>'2_CVaR_t1'!A32</f>
        <v>42334</v>
      </c>
      <c r="B32" s="5">
        <f>'2_CVaR_t1'!D32-1</f>
        <v>2.8556153399916795E-5</v>
      </c>
      <c r="C32" s="5">
        <f>'Stocks Returns'!B28</f>
        <v>0</v>
      </c>
      <c r="D32" s="5">
        <f>'Stocks Returns'!C28</f>
        <v>0</v>
      </c>
      <c r="E32" s="5">
        <f>'Stocks Returns'!D28</f>
        <v>0</v>
      </c>
      <c r="F32" s="5">
        <f>'Stocks Returns'!E28</f>
        <v>0</v>
      </c>
      <c r="G32" s="5">
        <f t="shared" si="0"/>
        <v>5.2096584642662082E-4</v>
      </c>
      <c r="H32" s="5">
        <f t="shared" si="1"/>
        <v>-1.1253114819244209E-6</v>
      </c>
      <c r="I32" s="5">
        <f t="shared" si="2"/>
        <v>1.8154757398473369E-5</v>
      </c>
      <c r="J32" s="5">
        <f t="shared" si="3"/>
        <v>1.0294917535460086E-6</v>
      </c>
      <c r="N32" s="8" t="s">
        <v>127</v>
      </c>
      <c r="O32" s="24">
        <f>SUMPRODUCT(O26:O29,R26:R29)</f>
        <v>5.3750154144257905E-4</v>
      </c>
    </row>
    <row r="33" spans="1:15" ht="15" customHeight="1" x14ac:dyDescent="0.2">
      <c r="A33" s="3">
        <f>'2_CVaR_t1'!A33</f>
        <v>42335</v>
      </c>
      <c r="B33" s="5">
        <f>'2_CVaR_t1'!D33-1</f>
        <v>2.7642054817753614E-3</v>
      </c>
      <c r="C33" s="5">
        <f>'Stocks Returns'!B29</f>
        <v>-1.2853470437018677E-3</v>
      </c>
      <c r="D33" s="5">
        <f>'Stocks Returns'!C29</f>
        <v>3.5193564605329186E-3</v>
      </c>
      <c r="E33" s="5">
        <f>'Stocks Returns'!D29</f>
        <v>1.1452810180275774E-2</v>
      </c>
      <c r="F33" s="5">
        <f>'Stocks Returns'!E29</f>
        <v>-1.655020228025017E-2</v>
      </c>
      <c r="G33" s="5">
        <f t="shared" si="0"/>
        <v>-3.2888895211609483E-3</v>
      </c>
      <c r="H33" s="5">
        <f t="shared" si="1"/>
        <v>-4.3423143965149163E-4</v>
      </c>
      <c r="I33" s="5">
        <f t="shared" si="2"/>
        <v>7.661381249147111E-3</v>
      </c>
      <c r="J33" s="5">
        <f t="shared" si="3"/>
        <v>-1.9314817472434711E-2</v>
      </c>
      <c r="N33" s="8" t="s">
        <v>128</v>
      </c>
      <c r="O33" s="5">
        <f>SQRT(O32)</f>
        <v>2.3184079482321034E-2</v>
      </c>
    </row>
    <row r="34" spans="1:15" ht="15" customHeight="1" x14ac:dyDescent="0.2">
      <c r="A34" s="3">
        <f>'2_CVaR_t1'!A34</f>
        <v>42338</v>
      </c>
      <c r="B34" s="5">
        <f>'2_CVaR_t1'!D34-1</f>
        <v>-6.2390453390488432E-3</v>
      </c>
      <c r="C34" s="5">
        <f>'Stocks Returns'!B30</f>
        <v>1.9305019305020377E-3</v>
      </c>
      <c r="D34" s="5">
        <f>'Stocks Returns'!C30</f>
        <v>-1.0395791583166281E-2</v>
      </c>
      <c r="E34" s="5">
        <f>'Stocks Returns'!D30</f>
        <v>1.2371566366114584E-2</v>
      </c>
      <c r="F34" s="5">
        <f>'Stocks Returns'!E30</f>
        <v>1.0658189977561738E-2</v>
      </c>
      <c r="G34" s="5">
        <f t="shared" si="0"/>
        <v>8.2353275627446796E-3</v>
      </c>
      <c r="H34" s="5">
        <f t="shared" si="1"/>
        <v>-1.341494416756777E-3</v>
      </c>
      <c r="I34" s="5">
        <f t="shared" si="2"/>
        <v>2.1117796086980823E-2</v>
      </c>
      <c r="J34" s="5">
        <f t="shared" si="3"/>
        <v>1.6995542830952809E-2</v>
      </c>
      <c r="N34" s="8" t="s">
        <v>129</v>
      </c>
      <c r="O34" s="20">
        <f>O33*SQRT(252)</f>
        <v>0.3680358521170593</v>
      </c>
    </row>
    <row r="35" spans="1:15" ht="15" customHeight="1" x14ac:dyDescent="0.2">
      <c r="A35" s="3">
        <f>'2_CVaR_t1'!A35</f>
        <v>42339</v>
      </c>
      <c r="B35" s="5">
        <f>'2_CVaR_t1'!D35-1</f>
        <v>7.6483388287305054E-3</v>
      </c>
      <c r="C35" s="5">
        <f>'Stocks Returns'!B31</f>
        <v>-1.9267822736031004E-3</v>
      </c>
      <c r="D35" s="5">
        <f>'Stocks Returns'!C31</f>
        <v>1.1390963169219059E-2</v>
      </c>
      <c r="E35" s="5">
        <f>'Stocks Returns'!D31</f>
        <v>4.3496271748135751E-3</v>
      </c>
      <c r="F35" s="5">
        <f>'Stocks Returns'!E31</f>
        <v>1.0360777058279425E-2</v>
      </c>
      <c r="G35" s="5">
        <f t="shared" si="0"/>
        <v>-8.4374942780417739E-3</v>
      </c>
      <c r="H35" s="5">
        <f t="shared" si="1"/>
        <v>3.8078576692244376E-4</v>
      </c>
      <c r="I35" s="5">
        <f t="shared" si="2"/>
        <v>-6.2433002298790136E-3</v>
      </c>
      <c r="J35" s="5">
        <f t="shared" si="3"/>
        <v>2.6584758525615721E-3</v>
      </c>
      <c r="N35" s="8" t="s">
        <v>130</v>
      </c>
      <c r="O35" s="33">
        <f>O31-N7</f>
        <v>5.2854855908668341E-19</v>
      </c>
    </row>
    <row r="36" spans="1:15" ht="15" customHeight="1" x14ac:dyDescent="0.2">
      <c r="A36" s="3">
        <f>'2_CVaR_t1'!A36</f>
        <v>42340</v>
      </c>
      <c r="B36" s="5">
        <f>'2_CVaR_t1'!D36-1</f>
        <v>-8.6468952986936687E-3</v>
      </c>
      <c r="C36" s="5">
        <f>'Stocks Returns'!B32</f>
        <v>-2.89575289575289E-2</v>
      </c>
      <c r="D36" s="5">
        <f>'Stocks Returns'!C32</f>
        <v>-1.0887248154173301E-2</v>
      </c>
      <c r="E36" s="5">
        <f>'Stocks Returns'!D32</f>
        <v>-3.7739740152608947E-2</v>
      </c>
      <c r="F36" s="5">
        <f>'Stocks Returns'!E32</f>
        <v>-3.7722028932430041E-2</v>
      </c>
      <c r="G36" s="5">
        <f t="shared" si="0"/>
        <v>-2.0430694384761344E-2</v>
      </c>
      <c r="H36" s="5">
        <f t="shared" si="1"/>
        <v>1.6459074996858954E-3</v>
      </c>
      <c r="I36" s="5">
        <f t="shared" si="2"/>
        <v>-2.5640410370438085E-2</v>
      </c>
      <c r="J36" s="5">
        <f t="shared" si="3"/>
        <v>-2.8950424959372688E-2</v>
      </c>
    </row>
    <row r="37" spans="1:15" ht="15" customHeight="1" x14ac:dyDescent="0.2">
      <c r="A37" s="3">
        <f>'2_CVaR_t1'!A37</f>
        <v>42341</v>
      </c>
      <c r="B37" s="5">
        <f>'2_CVaR_t1'!D37-1</f>
        <v>-6.383986656192997E-3</v>
      </c>
      <c r="C37" s="5">
        <f>'Stocks Returns'!B33</f>
        <v>-1.9880715705764551E-3</v>
      </c>
      <c r="D37" s="5">
        <f>'Stocks Returns'!C33</f>
        <v>-9.4888663967611642E-3</v>
      </c>
      <c r="E37" s="5">
        <f>'Stocks Returns'!D33</f>
        <v>-4.9292756108014757E-3</v>
      </c>
      <c r="F37" s="5">
        <f>'Stocks Returns'!E33</f>
        <v>-1.7887725975261559E-2</v>
      </c>
      <c r="G37" s="5">
        <f t="shared" si="0"/>
        <v>4.450508617781998E-3</v>
      </c>
      <c r="H37" s="5">
        <f t="shared" si="1"/>
        <v>-2.2515820400870017E-4</v>
      </c>
      <c r="I37" s="5">
        <f t="shared" si="2"/>
        <v>4.0187950667468497E-3</v>
      </c>
      <c r="J37" s="5">
        <f t="shared" si="3"/>
        <v>-1.1403842578249695E-2</v>
      </c>
    </row>
    <row r="38" spans="1:15" ht="15" customHeight="1" x14ac:dyDescent="0.2">
      <c r="A38" s="3">
        <f>'2_CVaR_t1'!A38</f>
        <v>42342</v>
      </c>
      <c r="B38" s="5">
        <f>'2_CVaR_t1'!D38-1</f>
        <v>1.8414876889910614E-2</v>
      </c>
      <c r="C38" s="5">
        <f>'Stocks Returns'!B34</f>
        <v>2.0252324037184577E-2</v>
      </c>
      <c r="D38" s="5">
        <f>'Stocks Returns'!C34</f>
        <v>2.6951079320475246E-2</v>
      </c>
      <c r="E38" s="5">
        <f>'Stocks Returns'!D34</f>
        <v>2.0245530906741305E-2</v>
      </c>
      <c r="F38" s="5">
        <f>'Stocks Returns'!E34</f>
        <v>-8.1379577601240483E-3</v>
      </c>
      <c r="G38" s="5">
        <f t="shared" si="0"/>
        <v>3.8060495054309425E-3</v>
      </c>
      <c r="H38" s="5">
        <f t="shared" si="1"/>
        <v>3.8542174195059162E-4</v>
      </c>
      <c r="I38" s="5">
        <f t="shared" si="2"/>
        <v>-5.3405563866624345E-3</v>
      </c>
      <c r="J38" s="5">
        <f t="shared" si="3"/>
        <v>-2.6724848026458987E-2</v>
      </c>
    </row>
    <row r="39" spans="1:15" ht="15" customHeight="1" x14ac:dyDescent="0.2">
      <c r="A39" s="3">
        <f>'2_CVaR_t1'!A39</f>
        <v>42345</v>
      </c>
      <c r="B39" s="5">
        <f>'2_CVaR_t1'!D39-1</f>
        <v>-7.5132063156808648E-3</v>
      </c>
      <c r="C39" s="5">
        <f>'Stocks Returns'!B35</f>
        <v>-9.7624471200785656E-4</v>
      </c>
      <c r="D39" s="5">
        <f>'Stocks Returns'!C35</f>
        <v>-1.0572139303482664E-2</v>
      </c>
      <c r="E39" s="5">
        <f>'Stocks Returns'!D35</f>
        <v>-1.4566181127295685E-2</v>
      </c>
      <c r="F39" s="5">
        <f>'Stocks Returns'!E35</f>
        <v>-4.2977143973432219E-2</v>
      </c>
      <c r="G39" s="5">
        <f t="shared" si="0"/>
        <v>6.5044004809195078E-3</v>
      </c>
      <c r="H39" s="5">
        <f t="shared" si="1"/>
        <v>3.2306398341756283E-4</v>
      </c>
      <c r="I39" s="5">
        <f t="shared" si="2"/>
        <v>-4.0455928207777901E-3</v>
      </c>
      <c r="J39" s="5">
        <f t="shared" si="3"/>
        <v>-3.5351659452377317E-2</v>
      </c>
    </row>
    <row r="40" spans="1:15" ht="15" customHeight="1" x14ac:dyDescent="0.2">
      <c r="A40" s="3">
        <f>'2_CVaR_t1'!A40</f>
        <v>42346</v>
      </c>
      <c r="B40" s="5">
        <f>'2_CVaR_t1'!D40-1</f>
        <v>-4.3326310906905974E-3</v>
      </c>
      <c r="C40" s="5">
        <f>'Stocks Returns'!B36</f>
        <v>-4.1368078175895717E-2</v>
      </c>
      <c r="D40" s="5">
        <f>'Stocks Returns'!C36</f>
        <v>-6.0339409176618508E-3</v>
      </c>
      <c r="E40" s="5">
        <f>'Stocks Returns'!D36</f>
        <v>-1.0068551842330686E-2</v>
      </c>
      <c r="F40" s="5">
        <f>'Stocks Returns'!E36</f>
        <v>-1.4084507042253613E-2</v>
      </c>
      <c r="G40" s="5">
        <f t="shared" si="0"/>
        <v>-3.6822527239000355E-2</v>
      </c>
      <c r="H40" s="5">
        <f t="shared" si="1"/>
        <v>2.6597142425701346E-4</v>
      </c>
      <c r="I40" s="5">
        <f t="shared" si="2"/>
        <v>-3.9771377620473666E-3</v>
      </c>
      <c r="J40" s="5">
        <f t="shared" si="3"/>
        <v>-9.6744715451725499E-3</v>
      </c>
    </row>
    <row r="41" spans="1:15" ht="15" customHeight="1" x14ac:dyDescent="0.2">
      <c r="A41" s="3">
        <f>'2_CVaR_t1'!A41</f>
        <v>42347</v>
      </c>
      <c r="B41" s="5">
        <f>'2_CVaR_t1'!D41-1</f>
        <v>-1.0395144364123143E-2</v>
      </c>
      <c r="C41" s="5">
        <f>'Stocks Returns'!B37</f>
        <v>-3.3299354400271874E-2</v>
      </c>
      <c r="D41" s="5">
        <f>'Stocks Returns'!C37</f>
        <v>-1.5049955735424225E-2</v>
      </c>
      <c r="E41" s="5">
        <f>'Stocks Returns'!D37</f>
        <v>-1.5148236312486518E-2</v>
      </c>
      <c r="F41" s="5">
        <f>'Stocks Returns'!E37</f>
        <v>3.5196687370599999E-3</v>
      </c>
      <c r="G41" s="5">
        <f t="shared" si="0"/>
        <v>-2.3159202918745757E-2</v>
      </c>
      <c r="H41" s="5">
        <f t="shared" si="1"/>
        <v>9.0678925102494895E-6</v>
      </c>
      <c r="I41" s="5">
        <f t="shared" si="2"/>
        <v>-6.1434700762346556E-4</v>
      </c>
      <c r="J41" s="5">
        <f t="shared" si="3"/>
        <v>1.4058690662357608E-2</v>
      </c>
    </row>
    <row r="42" spans="1:15" ht="15" customHeight="1" x14ac:dyDescent="0.2">
      <c r="A42" s="3">
        <f>'2_CVaR_t1'!A42</f>
        <v>42348</v>
      </c>
      <c r="B42" s="5">
        <f>'2_CVaR_t1'!D42-1</f>
        <v>1.9176247802010771E-3</v>
      </c>
      <c r="C42" s="5">
        <f>'Stocks Returns'!B38</f>
        <v>-2.1089630931457881E-3</v>
      </c>
      <c r="D42" s="5">
        <f>'Stocks Returns'!C38</f>
        <v>3.0816640986133237E-3</v>
      </c>
      <c r="E42" s="5">
        <f>'Stocks Returns'!D38</f>
        <v>-3.5157108327839026E-3</v>
      </c>
      <c r="F42" s="5">
        <f>'Stocks Returns'!E38</f>
        <v>1.5473488755931575E-2</v>
      </c>
      <c r="G42" s="5">
        <f t="shared" si="0"/>
        <v>-3.3312650783395657E-3</v>
      </c>
      <c r="H42" s="5">
        <f t="shared" si="1"/>
        <v>3.5121489408802354E-4</v>
      </c>
      <c r="I42" s="5">
        <f t="shared" si="2"/>
        <v>-6.1282167205653102E-3</v>
      </c>
      <c r="J42" s="5">
        <f t="shared" si="3"/>
        <v>1.3564736701082656E-2</v>
      </c>
    </row>
    <row r="43" spans="1:15" ht="15" customHeight="1" x14ac:dyDescent="0.2">
      <c r="A43" s="3">
        <f>'2_CVaR_t1'!A43</f>
        <v>42349</v>
      </c>
      <c r="B43" s="5">
        <f>'2_CVaR_t1'!D43-1</f>
        <v>-1.7416470869097256E-2</v>
      </c>
      <c r="C43" s="5">
        <f>'Stocks Returns'!B39</f>
        <v>-3.59281437125748E-2</v>
      </c>
      <c r="D43" s="5">
        <f>'Stocks Returns'!C39</f>
        <v>-2.5729646697388642E-2</v>
      </c>
      <c r="E43" s="5">
        <f>'Stocks Returns'!D39</f>
        <v>-1.5656008820286726E-2</v>
      </c>
      <c r="F43" s="5">
        <f>'Stocks Returns'!E39</f>
        <v>-2.2145469321414035E-2</v>
      </c>
      <c r="G43" s="5">
        <f t="shared" si="0"/>
        <v>-1.9308580918103609E-2</v>
      </c>
      <c r="H43" s="5">
        <f t="shared" si="1"/>
        <v>-5.2621967457332566E-4</v>
      </c>
      <c r="I43" s="5">
        <f t="shared" si="2"/>
        <v>8.6555704274086653E-3</v>
      </c>
      <c r="J43" s="5">
        <f t="shared" si="3"/>
        <v>-4.5081347135450672E-3</v>
      </c>
    </row>
    <row r="44" spans="1:15" ht="15" customHeight="1" x14ac:dyDescent="0.2">
      <c r="A44" s="3">
        <f>'2_CVaR_t1'!A44</f>
        <v>42352</v>
      </c>
      <c r="B44" s="5">
        <f>'2_CVaR_t1'!D44-1</f>
        <v>6.5540750826089678E-3</v>
      </c>
      <c r="C44" s="5">
        <f>'Stocks Returns'!B40</f>
        <v>-3.3613445378151363E-2</v>
      </c>
      <c r="D44" s="5">
        <f>'Stocks Returns'!C40</f>
        <v>9.9855472342662566E-3</v>
      </c>
      <c r="E44" s="5">
        <f>'Stocks Returns'!D40</f>
        <v>-6.7204301075274309E-4</v>
      </c>
      <c r="F44" s="5">
        <f>'Stocks Returns'!E40</f>
        <v>2.9087886972781973E-2</v>
      </c>
      <c r="G44" s="5">
        <f t="shared" si="0"/>
        <v>-3.9114350348129719E-2</v>
      </c>
      <c r="H44" s="5">
        <f t="shared" si="1"/>
        <v>5.5636066798707071E-4</v>
      </c>
      <c r="I44" s="5">
        <f t="shared" si="2"/>
        <v>-9.7411313491835867E-3</v>
      </c>
      <c r="J44" s="5">
        <f t="shared" si="3"/>
        <v>2.2491847699431158E-2</v>
      </c>
    </row>
    <row r="45" spans="1:15" ht="15" customHeight="1" x14ac:dyDescent="0.2">
      <c r="A45" s="3">
        <f>'2_CVaR_t1'!A45</f>
        <v>42353</v>
      </c>
      <c r="B45" s="5">
        <f>'2_CVaR_t1'!D45-1</f>
        <v>1.6227357174255719E-2</v>
      </c>
      <c r="C45" s="5">
        <f>'Stocks Returns'!B41</f>
        <v>2.6465028355386888E-3</v>
      </c>
      <c r="D45" s="5">
        <f>'Stocks Returns'!C41</f>
        <v>2.2765708338753798E-2</v>
      </c>
      <c r="E45" s="5">
        <f>'Stocks Returns'!D41</f>
        <v>3.2728087872674338E-2</v>
      </c>
      <c r="F45" s="5">
        <f>'Stocks Returns'!E41</f>
        <v>2.0795477488390945E-2</v>
      </c>
      <c r="G45" s="5">
        <f t="shared" si="0"/>
        <v>-1.1781087622363151E-2</v>
      </c>
      <c r="H45" s="5">
        <f t="shared" si="1"/>
        <v>-6.3942360203880083E-4</v>
      </c>
      <c r="I45" s="5">
        <f t="shared" si="2"/>
        <v>1.0188275312165273E-2</v>
      </c>
      <c r="J45" s="5">
        <f t="shared" si="3"/>
        <v>4.4200922603144822E-3</v>
      </c>
    </row>
    <row r="46" spans="1:15" ht="15" customHeight="1" x14ac:dyDescent="0.2">
      <c r="A46" s="3">
        <f>'2_CVaR_t1'!A46</f>
        <v>42354</v>
      </c>
      <c r="B46" s="5">
        <f>'2_CVaR_t1'!D46-1</f>
        <v>1.1195572338642767E-2</v>
      </c>
      <c r="C46" s="5">
        <f>'Stocks Returns'!B42</f>
        <v>2.488687782805421E-2</v>
      </c>
      <c r="D46" s="5">
        <f>'Stocks Returns'!C42</f>
        <v>1.5772068176036491E-2</v>
      </c>
      <c r="E46" s="5">
        <f>'Stocks Returns'!D42</f>
        <v>2.2574343390492801E-2</v>
      </c>
      <c r="F46" s="5">
        <f>'Stocks Returns'!E42</f>
        <v>-2.3931962025316444E-2</v>
      </c>
      <c r="G46" s="5">
        <f t="shared" si="0"/>
        <v>1.5102712450168107E-2</v>
      </c>
      <c r="H46" s="5">
        <f t="shared" si="1"/>
        <v>-3.6314758402578723E-4</v>
      </c>
      <c r="I46" s="5">
        <f t="shared" si="2"/>
        <v>7.0416443642731408E-3</v>
      </c>
      <c r="J46" s="5">
        <f t="shared" si="3"/>
        <v>-3.5220390808724147E-2</v>
      </c>
    </row>
    <row r="47" spans="1:15" ht="15" customHeight="1" x14ac:dyDescent="0.2">
      <c r="A47" s="3">
        <f>'2_CVaR_t1'!A47</f>
        <v>42355</v>
      </c>
      <c r="B47" s="5">
        <f>'2_CVaR_t1'!D47-1</f>
        <v>-1.0158340957110545E-2</v>
      </c>
      <c r="C47" s="5">
        <f>'Stocks Returns'!B43</f>
        <v>-2.5754231052244281E-2</v>
      </c>
      <c r="D47" s="5">
        <f>'Stocks Returns'!C43</f>
        <v>-1.4650638617580758E-2</v>
      </c>
      <c r="E47" s="5">
        <f>'Stocks Returns'!D43</f>
        <v>-1.4222033538526913E-2</v>
      </c>
      <c r="F47" s="5">
        <f>'Stocks Returns'!E43</f>
        <v>-4.1945288753799437E-2</v>
      </c>
      <c r="G47" s="5">
        <f t="shared" si="0"/>
        <v>-1.5832606180078146E-2</v>
      </c>
      <c r="H47" s="5">
        <f t="shared" si="1"/>
        <v>6.6251756143685669E-5</v>
      </c>
      <c r="I47" s="5">
        <f t="shared" si="2"/>
        <v>-1.7909597735054142E-5</v>
      </c>
      <c r="J47" s="5">
        <f t="shared" si="3"/>
        <v>-3.1645666694906392E-2</v>
      </c>
    </row>
    <row r="48" spans="1:15" ht="15" customHeight="1" x14ac:dyDescent="0.2">
      <c r="A48" s="3">
        <f>'2_CVaR_t1'!A48</f>
        <v>42356</v>
      </c>
      <c r="B48" s="5">
        <f>'2_CVaR_t1'!D48-1</f>
        <v>-1.9960053584483828E-2</v>
      </c>
      <c r="C48" s="5">
        <f>'Stocks Returns'!B44</f>
        <v>-9.8187311178248304E-3</v>
      </c>
      <c r="D48" s="5">
        <f>'Stocks Returns'!C44</f>
        <v>-3.0118185284025989E-2</v>
      </c>
      <c r="E48" s="5">
        <f>'Stocks Returns'!D44</f>
        <v>-7.5366063738155908E-3</v>
      </c>
      <c r="F48" s="5">
        <f>'Stocks Returns'!E44</f>
        <v>-2.8553299492385831E-2</v>
      </c>
      <c r="G48" s="5">
        <f t="shared" si="0"/>
        <v>9.148097340735864E-3</v>
      </c>
      <c r="H48" s="5">
        <f t="shared" si="1"/>
        <v>-1.2397932649456378E-3</v>
      </c>
      <c r="I48" s="5">
        <f t="shared" si="2"/>
        <v>2.0317090323820144E-2</v>
      </c>
      <c r="J48" s="5">
        <f t="shared" si="3"/>
        <v>-8.3444927510094649E-3</v>
      </c>
    </row>
    <row r="49" spans="1:10" ht="15" customHeight="1" x14ac:dyDescent="0.2">
      <c r="A49" s="3">
        <f>'2_CVaR_t1'!A49</f>
        <v>42359</v>
      </c>
      <c r="B49" s="5">
        <f>'2_CVaR_t1'!D49-1</f>
        <v>7.9346269319446883E-3</v>
      </c>
      <c r="C49" s="5">
        <f>'Stocks Returns'!B45</f>
        <v>2.2883295194509046E-3</v>
      </c>
      <c r="D49" s="5">
        <f>'Stocks Returns'!C45</f>
        <v>1.1137316561844912E-2</v>
      </c>
      <c r="E49" s="5">
        <f>'Stocks Returns'!D45</f>
        <v>1.6489477110002149E-2</v>
      </c>
      <c r="F49" s="5">
        <f>'Stocks Returns'!E45</f>
        <v>-1.8070977574569991E-2</v>
      </c>
      <c r="G49" s="5">
        <f t="shared" si="0"/>
        <v>-4.4865744967697938E-3</v>
      </c>
      <c r="H49" s="5">
        <f t="shared" si="1"/>
        <v>-2.8648951932064813E-4</v>
      </c>
      <c r="I49" s="5">
        <f t="shared" si="2"/>
        <v>5.4978734287446113E-3</v>
      </c>
      <c r="J49" s="5">
        <f t="shared" si="3"/>
        <v>-2.6062705923787705E-2</v>
      </c>
    </row>
    <row r="50" spans="1:10" ht="15" customHeight="1" x14ac:dyDescent="0.2">
      <c r="A50" s="3">
        <f>'2_CVaR_t1'!A50</f>
        <v>42360</v>
      </c>
      <c r="B50" s="5">
        <f>'2_CVaR_t1'!D50-1</f>
        <v>2.1144184812087463E-3</v>
      </c>
      <c r="C50" s="5">
        <f>'Stocks Returns'!B46</f>
        <v>2.2450532724505257E-2</v>
      </c>
      <c r="D50" s="5">
        <f>'Stocks Returns'!C46</f>
        <v>2.7212647401839707E-3</v>
      </c>
      <c r="E50" s="5">
        <f>'Stocks Returns'!D46</f>
        <v>6.8303094983992452E-3</v>
      </c>
      <c r="F50" s="5">
        <f>'Stocks Returns'!E46</f>
        <v>2.6164079822616371E-2</v>
      </c>
      <c r="G50" s="5">
        <f t="shared" si="0"/>
        <v>2.1046625834351983E-2</v>
      </c>
      <c r="H50" s="5">
        <f t="shared" si="1"/>
        <v>-2.9351174739519238E-4</v>
      </c>
      <c r="I50" s="5">
        <f t="shared" si="2"/>
        <v>3.9437545701990085E-3</v>
      </c>
      <c r="J50" s="5">
        <f t="shared" si="3"/>
        <v>2.4056376298593744E-2</v>
      </c>
    </row>
    <row r="51" spans="1:10" ht="15" customHeight="1" x14ac:dyDescent="0.2">
      <c r="A51" s="3">
        <f>'2_CVaR_t1'!A51</f>
        <v>42361</v>
      </c>
      <c r="B51" s="5">
        <f>'2_CVaR_t1'!D51-1</f>
        <v>1.0175331970083246E-2</v>
      </c>
      <c r="C51" s="5">
        <f>'Stocks Returns'!B47</f>
        <v>9.8622999627837604E-3</v>
      </c>
      <c r="D51" s="5">
        <f>'Stocks Returns'!C47</f>
        <v>1.5249418454380992E-2</v>
      </c>
      <c r="E51" s="5">
        <f>'Stocks Returns'!D47</f>
        <v>2.9679881280475495E-3</v>
      </c>
      <c r="F51" s="5">
        <f>'Stocks Returns'!E47</f>
        <v>5.9420916162489235E-2</v>
      </c>
      <c r="G51" s="5">
        <f t="shared" si="0"/>
        <v>1.0196314631990295E-3</v>
      </c>
      <c r="H51" s="5">
        <f t="shared" si="1"/>
        <v>5.8824465078913951E-4</v>
      </c>
      <c r="I51" s="5">
        <f t="shared" si="2"/>
        <v>-1.11439545804209E-2</v>
      </c>
      <c r="J51" s="5">
        <f t="shared" si="3"/>
        <v>4.9163914295674419E-2</v>
      </c>
    </row>
    <row r="52" spans="1:10" ht="15" customHeight="1" x14ac:dyDescent="0.2">
      <c r="A52" s="3">
        <f>'2_CVaR_t1'!A52</f>
        <v>42362</v>
      </c>
      <c r="B52" s="5">
        <f>'2_CVaR_t1'!D52-1</f>
        <v>-2.5171107935267889E-3</v>
      </c>
      <c r="C52" s="5">
        <f>'Stocks Returns'!B48</f>
        <v>-1.6583747927032544E-3</v>
      </c>
      <c r="D52" s="5">
        <f>'Stocks Returns'!C48</f>
        <v>-3.8187372708757827E-3</v>
      </c>
      <c r="E52" s="5">
        <f>'Stocks Returns'!D48</f>
        <v>-1.0568590150075163E-3</v>
      </c>
      <c r="F52" s="5">
        <f>'Stocks Returns'!E48</f>
        <v>-8.9740974913318228E-3</v>
      </c>
      <c r="G52" s="5">
        <f t="shared" si="0"/>
        <v>1.2117800856281087E-3</v>
      </c>
      <c r="H52" s="5">
        <f t="shared" si="1"/>
        <v>-1.4188629107648575E-4</v>
      </c>
      <c r="I52" s="5">
        <f t="shared" si="2"/>
        <v>2.5063156310306074E-3</v>
      </c>
      <c r="J52" s="5">
        <f t="shared" si="3"/>
        <v>-6.3994887817237483E-3</v>
      </c>
    </row>
    <row r="53" spans="1:10" ht="15" customHeight="1" x14ac:dyDescent="0.2">
      <c r="A53" s="3">
        <f>'2_CVaR_t1'!A53</f>
        <v>42363</v>
      </c>
      <c r="B53" s="5">
        <f>'2_CVaR_t1'!D53-1</f>
        <v>2.8556153399916795E-5</v>
      </c>
      <c r="C53" s="5">
        <f>'Stocks Returns'!B49</f>
        <v>0</v>
      </c>
      <c r="D53" s="5">
        <f>'Stocks Returns'!C49</f>
        <v>0</v>
      </c>
      <c r="E53" s="5">
        <f>'Stocks Returns'!D49</f>
        <v>0</v>
      </c>
      <c r="F53" s="5">
        <f>'Stocks Returns'!E49</f>
        <v>0</v>
      </c>
      <c r="G53" s="5">
        <f t="shared" si="0"/>
        <v>5.2096584642662082E-4</v>
      </c>
      <c r="H53" s="5">
        <f t="shared" si="1"/>
        <v>-1.1253114819244209E-6</v>
      </c>
      <c r="I53" s="5">
        <f t="shared" si="2"/>
        <v>1.8154757398473369E-5</v>
      </c>
      <c r="J53" s="5">
        <f t="shared" si="3"/>
        <v>1.0294917535460086E-6</v>
      </c>
    </row>
    <row r="54" spans="1:10" ht="15" customHeight="1" x14ac:dyDescent="0.2">
      <c r="A54" s="3">
        <f>'2_CVaR_t1'!A54</f>
        <v>42366</v>
      </c>
      <c r="B54" s="5">
        <f>'2_CVaR_t1'!D54-1</f>
        <v>2.4708890084492729E-3</v>
      </c>
      <c r="C54" s="5">
        <f>'Stocks Returns'!B50</f>
        <v>-9.228497600590635E-3</v>
      </c>
      <c r="D54" s="5">
        <f>'Stocks Returns'!C50</f>
        <v>3.4500383337592311E-3</v>
      </c>
      <c r="E54" s="5">
        <f>'Stocks Returns'!D50</f>
        <v>5.7130765975454967E-3</v>
      </c>
      <c r="F54" s="5">
        <f>'Stocks Returns'!E50</f>
        <v>-2.8812512862729123E-2</v>
      </c>
      <c r="G54" s="5">
        <f t="shared" si="0"/>
        <v>-1.096136215498264E-2</v>
      </c>
      <c r="H54" s="5">
        <f t="shared" si="1"/>
        <v>-7.9766307567226673E-5</v>
      </c>
      <c r="I54" s="5">
        <f t="shared" si="2"/>
        <v>2.3301114416416154E-3</v>
      </c>
      <c r="J54" s="5">
        <f t="shared" si="3"/>
        <v>-3.1280595477893823E-2</v>
      </c>
    </row>
    <row r="55" spans="1:10" ht="15" customHeight="1" x14ac:dyDescent="0.2">
      <c r="A55" s="3">
        <f>'2_CVaR_t1'!A55</f>
        <v>42367</v>
      </c>
      <c r="B55" s="5">
        <f>'2_CVaR_t1'!D55-1</f>
        <v>6.1943575415033258E-3</v>
      </c>
      <c r="C55" s="5">
        <f>'Stocks Returns'!B51</f>
        <v>2.2354694485842153E-3</v>
      </c>
      <c r="D55" s="5">
        <f>'Stocks Returns'!C51</f>
        <v>8.659111167706568E-3</v>
      </c>
      <c r="E55" s="5">
        <f>'Stocks Returns'!D51</f>
        <v>1.241321270776341E-2</v>
      </c>
      <c r="F55" s="5">
        <f>'Stocks Returns'!E51</f>
        <v>1.2290739563467046E-2</v>
      </c>
      <c r="G55" s="5">
        <f t="shared" si="0"/>
        <v>-2.933481452080668E-3</v>
      </c>
      <c r="H55" s="5">
        <f t="shared" si="1"/>
        <v>-2.5035596341957053E-4</v>
      </c>
      <c r="I55" s="5">
        <f t="shared" si="2"/>
        <v>3.8450562917317493E-3</v>
      </c>
      <c r="J55" s="5">
        <f t="shared" si="3"/>
        <v>6.0583619973968517E-3</v>
      </c>
    </row>
    <row r="56" spans="1:10" ht="15" customHeight="1" x14ac:dyDescent="0.2">
      <c r="A56" s="3">
        <f>'2_CVaR_t1'!A56</f>
        <v>42368</v>
      </c>
      <c r="B56" s="5">
        <f>'2_CVaR_t1'!D56-1</f>
        <v>-7.4051936647945293E-3</v>
      </c>
      <c r="C56" s="5">
        <f>'Stocks Returns'!B52</f>
        <v>-1.2639405204460941E-2</v>
      </c>
      <c r="D56" s="5">
        <f>'Stocks Returns'!C52</f>
        <v>-1.0857214998106324E-2</v>
      </c>
      <c r="E56" s="5">
        <f>'Stocks Returns'!D52</f>
        <v>-7.8969243557771573E-3</v>
      </c>
      <c r="F56" s="5">
        <f>'Stocks Returns'!E52</f>
        <v>-2.4492359221268578E-2</v>
      </c>
      <c r="G56" s="5">
        <f t="shared" si="0"/>
        <v>-5.2584361043058331E-3</v>
      </c>
      <c r="H56" s="5">
        <f t="shared" si="1"/>
        <v>-1.1806824860899172E-4</v>
      </c>
      <c r="I56" s="5">
        <f t="shared" si="2"/>
        <v>2.4732487536235255E-3</v>
      </c>
      <c r="J56" s="5">
        <f t="shared" si="3"/>
        <v>-1.6976071668781005E-2</v>
      </c>
    </row>
    <row r="57" spans="1:10" ht="15" customHeight="1" x14ac:dyDescent="0.2">
      <c r="A57" s="3">
        <f>'2_CVaR_t1'!A57</f>
        <v>42369</v>
      </c>
      <c r="B57" s="5">
        <f>'2_CVaR_t1'!D57-1</f>
        <v>-7.6436325229011226E-3</v>
      </c>
      <c r="C57" s="5">
        <f>'Stocks Returns'!B53</f>
        <v>4.5180722891566827E-3</v>
      </c>
      <c r="D57" s="5">
        <f>'Stocks Returns'!C53</f>
        <v>-1.02105934907466E-2</v>
      </c>
      <c r="E57" s="5">
        <f>'Stocks Returns'!D53</f>
        <v>-2.5136154168412306E-2</v>
      </c>
      <c r="F57" s="5">
        <f>'Stocks Returns'!E53</f>
        <v>1.9313304721029212E-3</v>
      </c>
      <c r="G57" s="5">
        <f t="shared" si="0"/>
        <v>1.211907722350453E-2</v>
      </c>
      <c r="H57" s="5">
        <f t="shared" si="1"/>
        <v>8.7304941057253851E-4</v>
      </c>
      <c r="I57" s="5">
        <f t="shared" si="2"/>
        <v>-1.4433938214509568E-2</v>
      </c>
      <c r="J57" s="5">
        <f t="shared" si="3"/>
        <v>9.6886712741889626E-3</v>
      </c>
    </row>
    <row r="58" spans="1:10" ht="15" customHeight="1" x14ac:dyDescent="0.2">
      <c r="A58" s="3">
        <f>'2_CVaR_t1'!A58</f>
        <v>42370</v>
      </c>
      <c r="B58" s="5">
        <f>'2_CVaR_t1'!D58-1</f>
        <v>2.8556153399916795E-5</v>
      </c>
      <c r="C58" s="5">
        <f>'Stocks Returns'!B54</f>
        <v>0</v>
      </c>
      <c r="D58" s="5">
        <f>'Stocks Returns'!C54</f>
        <v>0</v>
      </c>
      <c r="E58" s="5">
        <f>'Stocks Returns'!D54</f>
        <v>0</v>
      </c>
      <c r="F58" s="5">
        <f>'Stocks Returns'!E54</f>
        <v>0</v>
      </c>
      <c r="G58" s="5">
        <f t="shared" si="0"/>
        <v>5.2096584642662082E-4</v>
      </c>
      <c r="H58" s="5">
        <f t="shared" si="1"/>
        <v>-1.1253114819244209E-6</v>
      </c>
      <c r="I58" s="5">
        <f t="shared" si="2"/>
        <v>1.8154757398473369E-5</v>
      </c>
      <c r="J58" s="5">
        <f t="shared" si="3"/>
        <v>1.0294917535460086E-6</v>
      </c>
    </row>
    <row r="59" spans="1:10" ht="15" customHeight="1" x14ac:dyDescent="0.2">
      <c r="A59" s="3">
        <f>'2_CVaR_t1'!A59</f>
        <v>42373</v>
      </c>
      <c r="B59" s="5">
        <f>'2_CVaR_t1'!D59-1</f>
        <v>-1.6012587612873941E-2</v>
      </c>
      <c r="C59" s="5">
        <f>'Stocks Returns'!B55</f>
        <v>-1.0119940029984953E-2</v>
      </c>
      <c r="D59" s="5">
        <f>'Stocks Returns'!C55</f>
        <v>-2.3855577047066312E-2</v>
      </c>
      <c r="E59" s="5">
        <f>'Stocks Returns'!D55</f>
        <v>-1.2032660077352819E-2</v>
      </c>
      <c r="F59" s="5">
        <f>'Stocks Returns'!E55</f>
        <v>4.0693938744913449E-3</v>
      </c>
      <c r="G59" s="5">
        <f t="shared" si="0"/>
        <v>5.2040930599520016E-3</v>
      </c>
      <c r="H59" s="5">
        <f t="shared" si="1"/>
        <v>-6.8047872543858939E-4</v>
      </c>
      <c r="I59" s="5">
        <f t="shared" si="2"/>
        <v>1.032391320593385E-2</v>
      </c>
      <c r="J59" s="5">
        <f t="shared" si="3"/>
        <v>2.0287452179593324E-2</v>
      </c>
    </row>
    <row r="60" spans="1:10" ht="15" customHeight="1" x14ac:dyDescent="0.2">
      <c r="A60" s="3">
        <f>'2_CVaR_t1'!A60</f>
        <v>42374</v>
      </c>
      <c r="B60" s="5">
        <f>'2_CVaR_t1'!D60-1</f>
        <v>4.6566796401157351E-3</v>
      </c>
      <c r="C60" s="5">
        <f>'Stocks Returns'!B56</f>
        <v>2.2718667171526263E-3</v>
      </c>
      <c r="D60" s="5">
        <f>'Stocks Returns'!C56</f>
        <v>7.5297225891677311E-3</v>
      </c>
      <c r="E60" s="5">
        <f>'Stocks Returns'!D56</f>
        <v>-7.3945193562418021E-3</v>
      </c>
      <c r="F60" s="5">
        <f>'Stocks Returns'!E56</f>
        <v>1.1092150170648463E-2</v>
      </c>
      <c r="G60" s="5">
        <f t="shared" si="0"/>
        <v>-1.478086280073621E-3</v>
      </c>
      <c r="H60" s="5">
        <f t="shared" si="1"/>
        <v>8.4189048840499492E-4</v>
      </c>
      <c r="I60" s="5">
        <f t="shared" si="2"/>
        <v>-1.3821351374232467E-2</v>
      </c>
      <c r="J60" s="5">
        <f t="shared" si="3"/>
        <v>6.4143105599627397E-3</v>
      </c>
    </row>
    <row r="61" spans="1:10" ht="15" customHeight="1" x14ac:dyDescent="0.2">
      <c r="A61" s="3">
        <f>'2_CVaR_t1'!A61</f>
        <v>42375</v>
      </c>
      <c r="B61" s="5">
        <f>'2_CVaR_t1'!D61-1</f>
        <v>-9.2098447108219794E-3</v>
      </c>
      <c r="C61" s="5">
        <f>'Stocks Returns'!B57</f>
        <v>-7.1779372874951619E-3</v>
      </c>
      <c r="D61" s="5">
        <f>'Stocks Returns'!C57</f>
        <v>-1.3111315064901041E-2</v>
      </c>
      <c r="E61" s="5">
        <f>'Stocks Returns'!D57</f>
        <v>-1.5556529360210347E-2</v>
      </c>
      <c r="F61" s="5">
        <f>'Stocks Returns'!E57</f>
        <v>-4.3248945147679296E-2</v>
      </c>
      <c r="G61" s="5">
        <f t="shared" si="0"/>
        <v>1.8683975231513616E-3</v>
      </c>
      <c r="H61" s="5">
        <f t="shared" si="1"/>
        <v>2.3518916682231314E-4</v>
      </c>
      <c r="I61" s="5">
        <f t="shared" si="2"/>
        <v>-2.6732530116191783E-3</v>
      </c>
      <c r="J61" s="5">
        <f t="shared" si="3"/>
        <v>-3.390821923606438E-2</v>
      </c>
    </row>
    <row r="62" spans="1:10" ht="15" customHeight="1" x14ac:dyDescent="0.2">
      <c r="A62" s="3">
        <f>'2_CVaR_t1'!A62</f>
        <v>42376</v>
      </c>
      <c r="B62" s="5">
        <f>'2_CVaR_t1'!D62-1</f>
        <v>-1.4874461660701388E-2</v>
      </c>
      <c r="C62" s="5">
        <f>'Stocks Returns'!B58</f>
        <v>-3.0441400304414001E-2</v>
      </c>
      <c r="D62" s="5">
        <f>'Stocks Returns'!C58</f>
        <v>-1.9662548159957383E-2</v>
      </c>
      <c r="E62" s="5">
        <f>'Stocks Returns'!D58</f>
        <v>-5.0523035833518914E-2</v>
      </c>
      <c r="F62" s="5">
        <f>'Stocks Returns'!E58</f>
        <v>-2.84454244762955E-2</v>
      </c>
      <c r="G62" s="5">
        <f t="shared" si="0"/>
        <v>-1.6167651112375683E-2</v>
      </c>
      <c r="H62" s="5">
        <f t="shared" si="1"/>
        <v>1.8681872674448721E-3</v>
      </c>
      <c r="I62" s="5">
        <f t="shared" si="2"/>
        <v>-2.9751382816844325E-2</v>
      </c>
      <c r="J62" s="5">
        <f t="shared" si="3"/>
        <v>-1.3377971242036872E-2</v>
      </c>
    </row>
    <row r="63" spans="1:10" ht="15" customHeight="1" x14ac:dyDescent="0.2">
      <c r="A63" s="3">
        <f>'2_CVaR_t1'!A63</f>
        <v>42377</v>
      </c>
      <c r="B63" s="5">
        <f>'2_CVaR_t1'!D63-1</f>
        <v>-9.1082562388355992E-3</v>
      </c>
      <c r="C63" s="5">
        <f>'Stocks Returns'!B59</f>
        <v>2.0800627943485139E-2</v>
      </c>
      <c r="D63" s="5">
        <f>'Stocks Returns'!C59</f>
        <v>-1.2332294348827877E-2</v>
      </c>
      <c r="E63" s="5">
        <f>'Stocks Returns'!D59</f>
        <v>-2.6488513830285831E-2</v>
      </c>
      <c r="F63" s="5">
        <f>'Stocks Returns'!E59</f>
        <v>-1.7476168860644625E-2</v>
      </c>
      <c r="G63" s="5">
        <f t="shared" si="0"/>
        <v>2.9753215013702979E-2</v>
      </c>
      <c r="H63" s="5">
        <f t="shared" si="1"/>
        <v>8.6743499080502683E-4</v>
      </c>
      <c r="I63" s="5">
        <f t="shared" si="2"/>
        <v>-1.3746706558819226E-2</v>
      </c>
      <c r="J63" s="5">
        <f t="shared" si="3"/>
        <v>-8.2381453000161062E-3</v>
      </c>
    </row>
    <row r="64" spans="1:10" ht="15" customHeight="1" x14ac:dyDescent="0.2">
      <c r="A64" s="3">
        <f>'2_CVaR_t1'!A64</f>
        <v>42380</v>
      </c>
      <c r="B64" s="5">
        <f>'2_CVaR_t1'!D64-1</f>
        <v>9.2404493312725489E-3</v>
      </c>
      <c r="C64" s="5">
        <f>'Stocks Returns'!B60</f>
        <v>-6.9204152249136008E-3</v>
      </c>
      <c r="D64" s="5">
        <f>'Stocks Returns'!C60</f>
        <v>1.4270032930845389E-2</v>
      </c>
      <c r="E64" s="5">
        <f>'Stocks Returns'!D60</f>
        <v>-7.2236937153868919E-4</v>
      </c>
      <c r="F64" s="5">
        <f>'Stocks Returns'!E60</f>
        <v>-5.012705012705021E-2</v>
      </c>
      <c r="G64" s="5">
        <f t="shared" si="0"/>
        <v>-1.4900356554369628E-2</v>
      </c>
      <c r="H64" s="5">
        <f t="shared" si="1"/>
        <v>9.5957634689113232E-4</v>
      </c>
      <c r="I64" s="5">
        <f t="shared" si="2"/>
        <v>-1.353242239167657E-2</v>
      </c>
      <c r="J64" s="5">
        <f t="shared" si="3"/>
        <v>-5.9438918722098708E-2</v>
      </c>
    </row>
    <row r="65" spans="1:10" ht="15" customHeight="1" x14ac:dyDescent="0.2">
      <c r="A65" s="3">
        <f>'2_CVaR_t1'!A65</f>
        <v>42381</v>
      </c>
      <c r="B65" s="5">
        <f>'2_CVaR_t1'!D65-1</f>
        <v>7.7530107360541667E-3</v>
      </c>
      <c r="C65" s="5">
        <f>'Stocks Returns'!B61</f>
        <v>1.9357336430507077E-2</v>
      </c>
      <c r="D65" s="5">
        <f>'Stocks Returns'!C61</f>
        <v>1.1363636363636465E-2</v>
      </c>
      <c r="E65" s="5">
        <f>'Stocks Returns'!D61</f>
        <v>8.4337349397589634E-3</v>
      </c>
      <c r="F65" s="5">
        <f>'Stocks Returns'!E61</f>
        <v>-2.1157587548638057E-2</v>
      </c>
      <c r="G65" s="5">
        <f t="shared" si="0"/>
        <v>1.275003123388741E-2</v>
      </c>
      <c r="H65" s="5">
        <f t="shared" si="1"/>
        <v>2.0222912588773595E-4</v>
      </c>
      <c r="I65" s="5">
        <f t="shared" si="2"/>
        <v>-2.3049554421731254E-3</v>
      </c>
      <c r="J65" s="5">
        <f t="shared" si="3"/>
        <v>-2.8965708349376611E-2</v>
      </c>
    </row>
    <row r="66" spans="1:10" ht="15" customHeight="1" x14ac:dyDescent="0.2">
      <c r="A66" s="3">
        <f>'2_CVaR_t1'!A66</f>
        <v>42382</v>
      </c>
      <c r="B66" s="5">
        <f>'2_CVaR_t1'!D66-1</f>
        <v>-1.5017813657094647E-2</v>
      </c>
      <c r="C66" s="5">
        <f>'Stocks Returns'!B62</f>
        <v>-3.0003797949107458E-2</v>
      </c>
      <c r="D66" s="5">
        <f>'Stocks Returns'!C62</f>
        <v>-2.2204387372926848E-2</v>
      </c>
      <c r="E66" s="5">
        <f>'Stocks Returns'!D62</f>
        <v>-1.2903225806451646E-2</v>
      </c>
      <c r="F66" s="5">
        <f>'Stocks Returns'!E62</f>
        <v>-3.105590062111796E-2</v>
      </c>
      <c r="G66" s="5">
        <f t="shared" si="0"/>
        <v>-1.5597760855843391E-2</v>
      </c>
      <c r="H66" s="5">
        <f t="shared" si="1"/>
        <v>-4.6653716773374307E-4</v>
      </c>
      <c r="I66" s="5">
        <f t="shared" si="2"/>
        <v>8.0680549262145476E-3</v>
      </c>
      <c r="J66" s="5">
        <f t="shared" si="3"/>
        <v>-1.5843523590287657E-2</v>
      </c>
    </row>
    <row r="67" spans="1:10" ht="15" customHeight="1" x14ac:dyDescent="0.2">
      <c r="A67" s="3">
        <f>'2_CVaR_t1'!A67</f>
        <v>42383</v>
      </c>
      <c r="B67" s="5">
        <f>'2_CVaR_t1'!D67-1</f>
        <v>7.0655552091276608E-3</v>
      </c>
      <c r="C67" s="5">
        <f>'Stocks Returns'!B63</f>
        <v>2.9757243539545897E-2</v>
      </c>
      <c r="D67" s="5">
        <f>'Stocks Returns'!C63</f>
        <v>9.5759233926129284E-3</v>
      </c>
      <c r="E67" s="5">
        <f>'Stocks Returns'!D63</f>
        <v>1.7671266037279088E-2</v>
      </c>
      <c r="F67" s="5">
        <f>'Stocks Returns'!E63</f>
        <v>5.7692307692307709E-2</v>
      </c>
      <c r="G67" s="5">
        <f t="shared" si="0"/>
        <v>2.3784335150304245E-2</v>
      </c>
      <c r="H67" s="5">
        <f t="shared" si="1"/>
        <v>-5.9224899467807263E-4</v>
      </c>
      <c r="I67" s="5">
        <f t="shared" si="2"/>
        <v>7.889905724958764E-3</v>
      </c>
      <c r="J67" s="5">
        <f t="shared" si="3"/>
        <v>5.0579180107171537E-2</v>
      </c>
    </row>
    <row r="68" spans="1:10" ht="15" customHeight="1" x14ac:dyDescent="0.2">
      <c r="A68" s="3">
        <f>'2_CVaR_t1'!A68</f>
        <v>42384</v>
      </c>
      <c r="B68" s="5">
        <f>'2_CVaR_t1'!D68-1</f>
        <v>-1.8904460716368865E-2</v>
      </c>
      <c r="C68" s="5">
        <f>'Stocks Returns'!B64</f>
        <v>-1.5589353612167289E-2</v>
      </c>
      <c r="D68" s="5">
        <f>'Stocks Returns'!C64</f>
        <v>-2.6693766937669339E-2</v>
      </c>
      <c r="E68" s="5">
        <f>'Stocks Returns'!D64</f>
        <v>-3.615604186489052E-2</v>
      </c>
      <c r="F68" s="5">
        <f>'Stocks Returns'!E64</f>
        <v>-4.5818181818181869E-2</v>
      </c>
      <c r="G68" s="5">
        <f t="shared" si="0"/>
        <v>2.4033540208367489E-3</v>
      </c>
      <c r="H68" s="5">
        <f t="shared" si="1"/>
        <v>6.5950587960045617E-4</v>
      </c>
      <c r="I68" s="5">
        <f t="shared" si="2"/>
        <v>-9.7723323218161552E-3</v>
      </c>
      <c r="J68" s="5">
        <f t="shared" si="3"/>
        <v>-2.6676542119680395E-2</v>
      </c>
    </row>
    <row r="69" spans="1:10" ht="15" customHeight="1" x14ac:dyDescent="0.2">
      <c r="A69" s="3">
        <f>'2_CVaR_t1'!A69</f>
        <v>42387</v>
      </c>
      <c r="B69" s="5">
        <f>'2_CVaR_t1'!D69-1</f>
        <v>2.8556153399916795E-5</v>
      </c>
      <c r="C69" s="5">
        <f>'Stocks Returns'!B65</f>
        <v>0</v>
      </c>
      <c r="D69" s="5">
        <f>'Stocks Returns'!C65</f>
        <v>0</v>
      </c>
      <c r="E69" s="5">
        <f>'Stocks Returns'!D65</f>
        <v>0</v>
      </c>
      <c r="F69" s="5">
        <f>'Stocks Returns'!E65</f>
        <v>0</v>
      </c>
      <c r="G69" s="5">
        <f t="shared" si="0"/>
        <v>5.2096584642662082E-4</v>
      </c>
      <c r="H69" s="5">
        <f t="shared" si="1"/>
        <v>-1.1253114819244209E-6</v>
      </c>
      <c r="I69" s="5">
        <f t="shared" si="2"/>
        <v>1.8154757398473369E-5</v>
      </c>
      <c r="J69" s="5">
        <f t="shared" si="3"/>
        <v>1.0294917535460086E-6</v>
      </c>
    </row>
    <row r="70" spans="1:10" ht="15" customHeight="1" x14ac:dyDescent="0.2">
      <c r="A70" s="3">
        <f>'2_CVaR_t1'!A70</f>
        <v>42388</v>
      </c>
      <c r="B70" s="5">
        <f>'2_CVaR_t1'!D70-1</f>
        <v>-2.8929096051117931E-3</v>
      </c>
      <c r="C70" s="5">
        <f>'Stocks Returns'!B66</f>
        <v>-3.8624951718810863E-3</v>
      </c>
      <c r="D70" s="5">
        <f>'Stocks Returns'!C66</f>
        <v>-6.1255742725879747E-3</v>
      </c>
      <c r="E70" s="5">
        <f>'Stocks Returns'!D66</f>
        <v>2.912142152023689E-2</v>
      </c>
      <c r="F70" s="5">
        <f>'Stocks Returns'!E66</f>
        <v>-7.5203252032520318E-2</v>
      </c>
      <c r="G70" s="5">
        <f t="shared" ref="G70:G133" si="4">C70-($P$11+$O$11*$B70)</f>
        <v>-6.4554612731201931E-4</v>
      </c>
      <c r="H70" s="5">
        <f t="shared" ref="H70:H133" si="5">D70-($P$12+$O$12*$B70)</f>
        <v>-1.9057696589796832E-3</v>
      </c>
      <c r="I70" s="5">
        <f t="shared" ref="I70:I133" si="6">E70-($P$13+$O$13*$B70)</f>
        <v>3.3207922386464313E-2</v>
      </c>
      <c r="J70" s="5">
        <f t="shared" ref="J70:J133" si="7">F70-($P$14+$O$14*$B70)</f>
        <v>-7.2248724020131022E-2</v>
      </c>
    </row>
    <row r="71" spans="1:10" ht="15" customHeight="1" x14ac:dyDescent="0.2">
      <c r="A71" s="3">
        <f>'2_CVaR_t1'!A71</f>
        <v>42389</v>
      </c>
      <c r="B71" s="5">
        <f>'2_CVaR_t1'!D71-1</f>
        <v>-5.4067416359104836E-3</v>
      </c>
      <c r="C71" s="5">
        <f>'Stocks Returns'!B67</f>
        <v>-1.0081426909654856E-2</v>
      </c>
      <c r="D71" s="5">
        <f>'Stocks Returns'!C67</f>
        <v>-9.9453705000699388E-3</v>
      </c>
      <c r="E71" s="5">
        <f>'Stocks Returns'!D67</f>
        <v>2.7577937649880147E-2</v>
      </c>
      <c r="F71" s="5">
        <f>'Stocks Returns'!E67</f>
        <v>-4.532967032967028E-2</v>
      </c>
      <c r="G71" s="5">
        <f t="shared" si="4"/>
        <v>-4.5446666887131015E-3</v>
      </c>
      <c r="H71" s="5">
        <f t="shared" si="5"/>
        <v>-2.0935846405633757E-3</v>
      </c>
      <c r="I71" s="5">
        <f t="shared" si="6"/>
        <v>3.5165126049737767E-2</v>
      </c>
      <c r="J71" s="5">
        <f t="shared" si="7"/>
        <v>-3.9833747073315148E-2</v>
      </c>
    </row>
    <row r="72" spans="1:10" ht="15" customHeight="1" x14ac:dyDescent="0.2">
      <c r="A72" s="3">
        <f>'2_CVaR_t1'!A72</f>
        <v>42390</v>
      </c>
      <c r="B72" s="5">
        <f>'2_CVaR_t1'!D72-1</f>
        <v>8.9492526551568918E-3</v>
      </c>
      <c r="C72" s="5">
        <f>'Stocks Returns'!B68</f>
        <v>1.4101057579318343E-2</v>
      </c>
      <c r="D72" s="5">
        <f>'Stocks Returns'!C68</f>
        <v>1.2450481041312855E-2</v>
      </c>
      <c r="E72" s="5">
        <f>'Stocks Returns'!D68</f>
        <v>1.7736289381563575E-2</v>
      </c>
      <c r="F72" s="5">
        <f>'Stocks Returns'!E68</f>
        <v>6.2158273381294871E-2</v>
      </c>
      <c r="G72" s="5">
        <f t="shared" si="4"/>
        <v>6.3898379844489553E-3</v>
      </c>
      <c r="H72" s="5">
        <f t="shared" si="5"/>
        <v>-4.3925496403378513E-4</v>
      </c>
      <c r="I72" s="5">
        <f t="shared" si="6"/>
        <v>5.3317481702591391E-3</v>
      </c>
      <c r="J72" s="5">
        <f t="shared" si="7"/>
        <v>5.3140794323284717E-2</v>
      </c>
    </row>
    <row r="73" spans="1:10" ht="15" customHeight="1" x14ac:dyDescent="0.2">
      <c r="A73" s="3">
        <f>'2_CVaR_t1'!A73</f>
        <v>42391</v>
      </c>
      <c r="B73" s="5">
        <f>'2_CVaR_t1'!D73-1</f>
        <v>1.0012872560779318E-2</v>
      </c>
      <c r="C73" s="5">
        <f>'Stocks Returns'!B69</f>
        <v>3.9011201235998438E-2</v>
      </c>
      <c r="D73" s="5">
        <f>'Stocks Returns'!C69</f>
        <v>1.593068753493565E-2</v>
      </c>
      <c r="E73" s="5">
        <f>'Stocks Returns'!D69</f>
        <v>-1.0777344645723441E-2</v>
      </c>
      <c r="F73" s="5">
        <f>'Stocks Returns'!E69</f>
        <v>2.0590625846654165E-2</v>
      </c>
      <c r="G73" s="5">
        <f t="shared" si="4"/>
        <v>3.0318453315351677E-2</v>
      </c>
      <c r="H73" s="5">
        <f t="shared" si="5"/>
        <v>1.5042348744362857E-3</v>
      </c>
      <c r="I73" s="5">
        <f t="shared" si="6"/>
        <v>-2.466305122468785E-2</v>
      </c>
      <c r="J73" s="5">
        <f t="shared" si="7"/>
        <v>1.0497864694845005E-2</v>
      </c>
    </row>
    <row r="74" spans="1:10" ht="15" customHeight="1" x14ac:dyDescent="0.2">
      <c r="A74" s="3">
        <f>'2_CVaR_t1'!A74</f>
        <v>42394</v>
      </c>
      <c r="B74" s="5">
        <f>'2_CVaR_t1'!D74-1</f>
        <v>-8.6526088883003283E-3</v>
      </c>
      <c r="C74" s="5">
        <f>'Stocks Returns'!B70</f>
        <v>-2.4163568773234112E-2</v>
      </c>
      <c r="D74" s="5">
        <f>'Stocks Returns'!C70</f>
        <v>-1.3204951856946479E-2</v>
      </c>
      <c r="E74" s="5">
        <f>'Stocks Returns'!D70</f>
        <v>1.3908205841446364E-3</v>
      </c>
      <c r="F74" s="5">
        <f>'Stocks Returns'!E70</f>
        <v>-9.2115741969737153E-2</v>
      </c>
      <c r="G74" s="5">
        <f t="shared" si="4"/>
        <v>-1.5631461593202292E-2</v>
      </c>
      <c r="H74" s="5">
        <f t="shared" si="5"/>
        <v>-6.6354121626083402E-4</v>
      </c>
      <c r="I74" s="5">
        <f t="shared" si="6"/>
        <v>1.3498106940845243E-2</v>
      </c>
      <c r="J74" s="5">
        <f t="shared" si="7"/>
        <v>-8.3338361759733803E-2</v>
      </c>
    </row>
    <row r="75" spans="1:10" ht="15" customHeight="1" x14ac:dyDescent="0.2">
      <c r="A75" s="3">
        <f>'2_CVaR_t1'!A75</f>
        <v>42395</v>
      </c>
      <c r="B75" s="5">
        <f>'2_CVaR_t1'!D75-1</f>
        <v>2.3275508147515556E-3</v>
      </c>
      <c r="C75" s="5">
        <f>'Stocks Returns'!B71</f>
        <v>4.4571428571428706E-2</v>
      </c>
      <c r="D75" s="5">
        <f>'Stocks Returns'!C71</f>
        <v>1.9514914970728547E-3</v>
      </c>
      <c r="E75" s="5">
        <f>'Stocks Returns'!D71</f>
        <v>2.430555555555558E-2</v>
      </c>
      <c r="F75" s="5">
        <f>'Stocks Returns'!E71</f>
        <v>3.3625730994151892E-2</v>
      </c>
      <c r="G75" s="5">
        <f t="shared" si="4"/>
        <v>4.297083918087706E-2</v>
      </c>
      <c r="H75" s="5">
        <f t="shared" si="5"/>
        <v>-1.3712183085793045E-3</v>
      </c>
      <c r="I75" s="5">
        <f t="shared" si="6"/>
        <v>2.1122198894421036E-2</v>
      </c>
      <c r="J75" s="5">
        <f t="shared" si="7"/>
        <v>3.1302558221522017E-2</v>
      </c>
    </row>
    <row r="76" spans="1:10" ht="15" customHeight="1" x14ac:dyDescent="0.2">
      <c r="A76" s="3">
        <f>'2_CVaR_t1'!A76</f>
        <v>42396</v>
      </c>
      <c r="B76" s="5">
        <f>'2_CVaR_t1'!D76-1</f>
        <v>-9.580436718486407E-3</v>
      </c>
      <c r="C76" s="5">
        <f>'Stocks Returns'!B72</f>
        <v>-1.1670313639679075E-2</v>
      </c>
      <c r="D76" s="5">
        <f>'Stocks Returns'!C72</f>
        <v>-1.3494713411240977E-2</v>
      </c>
      <c r="E76" s="5">
        <f>'Stocks Returns'!D72</f>
        <v>-2.079096045197748E-2</v>
      </c>
      <c r="F76" s="5">
        <f>'Stocks Returns'!E72</f>
        <v>2.4328147100424413E-2</v>
      </c>
      <c r="G76" s="5">
        <f t="shared" si="4"/>
        <v>-2.2819895987572138E-3</v>
      </c>
      <c r="H76" s="5">
        <f t="shared" si="5"/>
        <v>3.8722167076450306E-4</v>
      </c>
      <c r="I76" s="5">
        <f t="shared" si="6"/>
        <v>-7.3916087230906508E-3</v>
      </c>
      <c r="J76" s="5">
        <f t="shared" si="7"/>
        <v>3.4043528420273153E-2</v>
      </c>
    </row>
    <row r="77" spans="1:10" ht="15" customHeight="1" x14ac:dyDescent="0.2">
      <c r="A77" s="3">
        <f>'2_CVaR_t1'!A77</f>
        <v>42397</v>
      </c>
      <c r="B77" s="5">
        <f>'2_CVaR_t1'!D77-1</f>
        <v>-1.4597071851610743E-2</v>
      </c>
      <c r="C77" s="5">
        <f>'Stocks Returns'!B73</f>
        <v>-1.3653136531365351E-2</v>
      </c>
      <c r="D77" s="5">
        <f>'Stocks Returns'!C73</f>
        <v>-2.228176561838946E-2</v>
      </c>
      <c r="E77" s="5">
        <f>'Stocks Returns'!D73</f>
        <v>-3.9233787214401072E-3</v>
      </c>
      <c r="F77" s="5">
        <f>'Stocks Returns'!E73</f>
        <v>4.9986191659762591E-2</v>
      </c>
      <c r="G77" s="5">
        <f t="shared" si="4"/>
        <v>3.6463216099896258E-4</v>
      </c>
      <c r="H77" s="5">
        <f t="shared" si="5"/>
        <v>-1.1518026260891774E-3</v>
      </c>
      <c r="I77" s="5">
        <f t="shared" si="6"/>
        <v>1.6461989517754277E-2</v>
      </c>
      <c r="J77" s="5">
        <f t="shared" si="7"/>
        <v>6.4773213611059338E-2</v>
      </c>
    </row>
    <row r="78" spans="1:10" ht="15" customHeight="1" x14ac:dyDescent="0.2">
      <c r="A78" s="3">
        <f>'2_CVaR_t1'!A78</f>
        <v>42398</v>
      </c>
      <c r="B78" s="5">
        <f>'2_CVaR_t1'!D78-1</f>
        <v>5.0157382416971874E-2</v>
      </c>
      <c r="C78" s="5">
        <f>'Stocks Returns'!B74</f>
        <v>3.217358772914336E-2</v>
      </c>
      <c r="D78" s="5">
        <f>'Stocks Returns'!C74</f>
        <v>7.4426655127650232E-2</v>
      </c>
      <c r="E78" s="5">
        <f>'Stocks Returns'!D74</f>
        <v>3.8229842446710016E-2</v>
      </c>
      <c r="F78" s="5">
        <f>'Stocks Returns'!E74</f>
        <v>2.7880063124671173E-2</v>
      </c>
      <c r="G78" s="5">
        <f t="shared" si="4"/>
        <v>-1.3565264105141028E-2</v>
      </c>
      <c r="H78" s="5">
        <f t="shared" si="5"/>
        <v>1.9994668821463751E-3</v>
      </c>
      <c r="I78" s="5">
        <f t="shared" si="6"/>
        <v>-3.1559911608575936E-2</v>
      </c>
      <c r="J78" s="5">
        <f t="shared" si="7"/>
        <v>-2.2797377182273384E-2</v>
      </c>
    </row>
    <row r="79" spans="1:10" ht="15" customHeight="1" x14ac:dyDescent="0.2">
      <c r="A79" s="3">
        <f>'2_CVaR_t1'!A79</f>
        <v>42401</v>
      </c>
      <c r="B79" s="5">
        <f>'2_CVaR_t1'!D79-1</f>
        <v>-1.2934264479425028E-3</v>
      </c>
      <c r="C79" s="5">
        <f>'Stocks Returns'!B75</f>
        <v>1.8122508155129502E-3</v>
      </c>
      <c r="D79" s="5">
        <f>'Stocks Returns'!C75</f>
        <v>-1.4767082829909572E-3</v>
      </c>
      <c r="E79" s="5">
        <f>'Stocks Returns'!D75</f>
        <v>-8.4802499442089285E-3</v>
      </c>
      <c r="F79" s="5">
        <f>'Stocks Returns'!E75</f>
        <v>-1.2282497441146289E-2</v>
      </c>
      <c r="G79" s="5">
        <f t="shared" si="4"/>
        <v>3.5531669115948833E-3</v>
      </c>
      <c r="H79" s="5">
        <f t="shared" si="5"/>
        <v>4.3216514715106952E-4</v>
      </c>
      <c r="I79" s="5">
        <f t="shared" si="6"/>
        <v>-6.6211416324375031E-3</v>
      </c>
      <c r="J79" s="5">
        <f t="shared" si="7"/>
        <v>-1.0944990311071868E-2</v>
      </c>
    </row>
    <row r="80" spans="1:10" ht="15" customHeight="1" x14ac:dyDescent="0.2">
      <c r="A80" s="3">
        <f>'2_CVaR_t1'!A80</f>
        <v>42402</v>
      </c>
      <c r="B80" s="5">
        <f>'2_CVaR_t1'!D80-1</f>
        <v>-9.7712024164382516E-3</v>
      </c>
      <c r="C80" s="5">
        <f>'Stocks Returns'!B76</f>
        <v>-4.4862518089725079E-2</v>
      </c>
      <c r="D80" s="5">
        <f>'Stocks Returns'!C76</f>
        <v>-1.3175584834632881E-2</v>
      </c>
      <c r="E80" s="5">
        <f>'Stocks Returns'!D76</f>
        <v>-2.8134143596668881E-2</v>
      </c>
      <c r="F80" s="5">
        <f>'Stocks Returns'!E76</f>
        <v>-5.2072538860103545E-2</v>
      </c>
      <c r="G80" s="5">
        <f t="shared" si="4"/>
        <v>-3.5298151897714618E-2</v>
      </c>
      <c r="H80" s="5">
        <f t="shared" si="5"/>
        <v>9.8196827945792702E-4</v>
      </c>
      <c r="I80" s="5">
        <f t="shared" si="6"/>
        <v>-1.4469137244687718E-2</v>
      </c>
      <c r="J80" s="5">
        <f t="shared" si="7"/>
        <v>-4.2164300168900284E-2</v>
      </c>
    </row>
    <row r="81" spans="1:10" ht="15" customHeight="1" x14ac:dyDescent="0.2">
      <c r="A81" s="3">
        <f>'2_CVaR_t1'!A81</f>
        <v>42403</v>
      </c>
      <c r="B81" s="5">
        <f>'2_CVaR_t1'!D81-1</f>
        <v>8.008852863649718E-3</v>
      </c>
      <c r="C81" s="5">
        <f>'Stocks Returns'!B77</f>
        <v>3.2954545454545459E-2</v>
      </c>
      <c r="D81" s="5">
        <f>'Stocks Returns'!C77</f>
        <v>1.3351498637601988E-2</v>
      </c>
      <c r="E81" s="5">
        <f>'Stocks Returns'!D77</f>
        <v>-1.9916628068550213E-2</v>
      </c>
      <c r="F81" s="5">
        <f>'Stocks Returns'!E77</f>
        <v>5.5752937961191629E-2</v>
      </c>
      <c r="G81" s="5">
        <f t="shared" si="4"/>
        <v>2.6111144361417322E-2</v>
      </c>
      <c r="H81" s="5">
        <f t="shared" si="5"/>
        <v>1.820451026927258E-3</v>
      </c>
      <c r="I81" s="5">
        <f t="shared" si="6"/>
        <v>-3.1011596569178488E-2</v>
      </c>
      <c r="J81" s="5">
        <f t="shared" si="7"/>
        <v>4.7686169821127521E-2</v>
      </c>
    </row>
    <row r="82" spans="1:10" ht="15" customHeight="1" x14ac:dyDescent="0.2">
      <c r="A82" s="3">
        <f>'2_CVaR_t1'!A82</f>
        <v>42404</v>
      </c>
      <c r="B82" s="5">
        <f>'2_CVaR_t1'!D82-1</f>
        <v>-5.8248780049289239E-3</v>
      </c>
      <c r="C82" s="5">
        <f>'Stocks Returns'!B78</f>
        <v>1.5768243491015799E-2</v>
      </c>
      <c r="D82" s="5">
        <f>'Stocks Returns'!C78</f>
        <v>-9.4111320247376451E-3</v>
      </c>
      <c r="E82" s="5">
        <f>'Stocks Returns'!D78</f>
        <v>9.9243856332704716E-3</v>
      </c>
      <c r="F82" s="5">
        <f>'Stocks Returns'!E78</f>
        <v>-8.5684701009578146E-2</v>
      </c>
      <c r="G82" s="5">
        <f t="shared" si="4"/>
        <v>2.1690867767396725E-2</v>
      </c>
      <c r="H82" s="5">
        <f t="shared" si="5"/>
        <v>-9.5522328355212086E-4</v>
      </c>
      <c r="I82" s="5">
        <f t="shared" si="6"/>
        <v>1.8093858273461834E-2</v>
      </c>
      <c r="J82" s="5">
        <f t="shared" si="7"/>
        <v>-7.9766056677775907E-2</v>
      </c>
    </row>
    <row r="83" spans="1:10" ht="15" customHeight="1" x14ac:dyDescent="0.2">
      <c r="A83" s="3">
        <f>'2_CVaR_t1'!A83</f>
        <v>42405</v>
      </c>
      <c r="B83" s="5">
        <f>'2_CVaR_t1'!D83-1</f>
        <v>-1.9500209632545173E-2</v>
      </c>
      <c r="C83" s="5">
        <f>'Stocks Returns'!B79</f>
        <v>-1.7689530685920496E-2</v>
      </c>
      <c r="D83" s="5">
        <f>'Stocks Returns'!C79</f>
        <v>-2.9044516829533129E-2</v>
      </c>
      <c r="E83" s="5">
        <f>'Stocks Returns'!D79</f>
        <v>-1.2166588675713741E-2</v>
      </c>
      <c r="F83" s="5">
        <f>'Stocks Returns'!E79</f>
        <v>-6.8516421291053287E-2</v>
      </c>
      <c r="G83" s="5">
        <f t="shared" si="4"/>
        <v>8.5294518025328878E-4</v>
      </c>
      <c r="H83" s="5">
        <f t="shared" si="5"/>
        <v>-8.3050675364502308E-4</v>
      </c>
      <c r="I83" s="5">
        <f t="shared" si="6"/>
        <v>1.5046743045167586E-2</v>
      </c>
      <c r="J83" s="5">
        <f t="shared" si="7"/>
        <v>-4.8772500515845495E-2</v>
      </c>
    </row>
    <row r="84" spans="1:10" ht="15" customHeight="1" x14ac:dyDescent="0.2">
      <c r="A84" s="3">
        <f>'2_CVaR_t1'!A84</f>
        <v>42408</v>
      </c>
      <c r="B84" s="5">
        <f>'2_CVaR_t1'!D84-1</f>
        <v>-3.523967251879212E-2</v>
      </c>
      <c r="C84" s="5">
        <f>'Stocks Returns'!B80</f>
        <v>-4.3733921352444027E-2</v>
      </c>
      <c r="D84" s="5">
        <f>'Stocks Returns'!C80</f>
        <v>-5.2697791445345366E-2</v>
      </c>
      <c r="E84" s="5">
        <f>'Stocks Returns'!D80</f>
        <v>-2.3685457129322574E-2</v>
      </c>
      <c r="F84" s="5">
        <f>'Stocks Returns'!E80</f>
        <v>4.6504559270516665E-2</v>
      </c>
      <c r="G84" s="5">
        <f t="shared" si="4"/>
        <v>-1.066677499664407E-2</v>
      </c>
      <c r="H84" s="5">
        <f t="shared" si="5"/>
        <v>-1.7434258791191454E-3</v>
      </c>
      <c r="I84" s="5">
        <f t="shared" si="6"/>
        <v>2.5446181318843908E-2</v>
      </c>
      <c r="J84" s="5">
        <f t="shared" si="7"/>
        <v>8.2160520162810557E-2</v>
      </c>
    </row>
    <row r="85" spans="1:10" ht="15" customHeight="1" x14ac:dyDescent="0.2">
      <c r="A85" s="3">
        <f>'2_CVaR_t1'!A85</f>
        <v>42409</v>
      </c>
      <c r="B85" s="5">
        <f>'2_CVaR_t1'!D85-1</f>
        <v>5.4246886552060669E-3</v>
      </c>
      <c r="C85" s="5">
        <f>'Stocks Returns'!B81</f>
        <v>-4.9961568024596503E-2</v>
      </c>
      <c r="D85" s="5">
        <f>'Stocks Returns'!C81</f>
        <v>8.2632433230043212E-3</v>
      </c>
      <c r="E85" s="5">
        <f>'Stocks Returns'!D81</f>
        <v>9.7040271712756088E-4</v>
      </c>
      <c r="F85" s="5">
        <f>'Stocks Returns'!E81</f>
        <v>-2.4687772291606236E-2</v>
      </c>
      <c r="G85" s="5">
        <f t="shared" si="4"/>
        <v>-5.4420254093457403E-2</v>
      </c>
      <c r="H85" s="5">
        <f t="shared" si="5"/>
        <v>4.6579279693945846E-4</v>
      </c>
      <c r="I85" s="5">
        <f t="shared" si="6"/>
        <v>-6.5259357563075921E-3</v>
      </c>
      <c r="J85" s="5">
        <f t="shared" si="7"/>
        <v>-3.0142041844452148E-2</v>
      </c>
    </row>
    <row r="86" spans="1:10" ht="15" customHeight="1" x14ac:dyDescent="0.2">
      <c r="A86" s="3">
        <f>'2_CVaR_t1'!A86</f>
        <v>42410</v>
      </c>
      <c r="B86" s="5">
        <f>'2_CVaR_t1'!D86-1</f>
        <v>1.6384979321731219E-2</v>
      </c>
      <c r="C86" s="5">
        <f>'Stocks Returns'!B82</f>
        <v>1.0113268608415993E-3</v>
      </c>
      <c r="D86" s="5">
        <f>'Stocks Returns'!C82</f>
        <v>2.6635445631494337E-2</v>
      </c>
      <c r="E86" s="5">
        <f>'Stocks Returns'!D82</f>
        <v>-2.3994183228308152E-2</v>
      </c>
      <c r="F86" s="5">
        <f>'Stocks Returns'!E82</f>
        <v>-3.6926742108397748E-2</v>
      </c>
      <c r="G86" s="5">
        <f t="shared" si="4"/>
        <v>-1.3561720260384462E-2</v>
      </c>
      <c r="H86" s="5">
        <f t="shared" si="5"/>
        <v>3.0025814172024053E-3</v>
      </c>
      <c r="I86" s="5">
        <f t="shared" si="6"/>
        <v>-4.6753495691726876E-2</v>
      </c>
      <c r="J86" s="5">
        <f t="shared" si="7"/>
        <v>-5.3461477750913255E-2</v>
      </c>
    </row>
    <row r="87" spans="1:10" ht="15" customHeight="1" x14ac:dyDescent="0.2">
      <c r="A87" s="3">
        <f>'2_CVaR_t1'!A87</f>
        <v>42411</v>
      </c>
      <c r="B87" s="5">
        <f>'2_CVaR_t1'!D87-1</f>
        <v>-1.623361870476614E-2</v>
      </c>
      <c r="C87" s="5">
        <f>'Stocks Returns'!B83</f>
        <v>-1.6771064861588303E-2</v>
      </c>
      <c r="D87" s="5">
        <f>'Stocks Returns'!C83</f>
        <v>-2.3948681397006455E-2</v>
      </c>
      <c r="E87" s="5">
        <f>'Stocks Returns'!D83</f>
        <v>-1.5396076483734866E-2</v>
      </c>
      <c r="F87" s="5">
        <f>'Stocks Returns'!E83</f>
        <v>-1.4223871366728646E-2</v>
      </c>
      <c r="G87" s="5">
        <f t="shared" si="4"/>
        <v>-1.2430601494366096E-3</v>
      </c>
      <c r="H87" s="5">
        <f t="shared" si="5"/>
        <v>-4.5423764152417723E-4</v>
      </c>
      <c r="I87" s="5">
        <f t="shared" si="6"/>
        <v>7.2682981078539544E-3</v>
      </c>
      <c r="J87" s="5">
        <f t="shared" si="7"/>
        <v>2.2176415522143916E-3</v>
      </c>
    </row>
    <row r="88" spans="1:10" ht="15" customHeight="1" x14ac:dyDescent="0.2">
      <c r="A88" s="3">
        <f>'2_CVaR_t1'!A88</f>
        <v>42412</v>
      </c>
      <c r="B88" s="5">
        <f>'2_CVaR_t1'!D88-1</f>
        <v>1.942234262871434E-2</v>
      </c>
      <c r="C88" s="5">
        <f>'Stocks Returns'!B84</f>
        <v>2.7538018906699602E-2</v>
      </c>
      <c r="D88" s="5">
        <f>'Stocks Returns'!C84</f>
        <v>2.8479626113626422E-2</v>
      </c>
      <c r="E88" s="5">
        <f>'Stocks Returns'!D84</f>
        <v>1.9167717528373318E-2</v>
      </c>
      <c r="F88" s="5">
        <f>'Stocks Returns'!E84</f>
        <v>3.1994981179422899E-2</v>
      </c>
      <c r="G88" s="5">
        <f t="shared" si="4"/>
        <v>1.0162036163714808E-2</v>
      </c>
      <c r="H88" s="5">
        <f t="shared" si="5"/>
        <v>4.5838334707406017E-4</v>
      </c>
      <c r="I88" s="5">
        <f t="shared" si="6"/>
        <v>-7.8213365142722965E-3</v>
      </c>
      <c r="J88" s="5">
        <f t="shared" si="7"/>
        <v>1.238957869521283E-2</v>
      </c>
    </row>
    <row r="89" spans="1:10" ht="15" customHeight="1" x14ac:dyDescent="0.2">
      <c r="A89" s="3">
        <f>'2_CVaR_t1'!A89</f>
        <v>42415</v>
      </c>
      <c r="B89" s="5">
        <f>'2_CVaR_t1'!D89-1</f>
        <v>2.8556153399916795E-5</v>
      </c>
      <c r="C89" s="5">
        <f>'Stocks Returns'!B85</f>
        <v>0</v>
      </c>
      <c r="D89" s="5">
        <f>'Stocks Returns'!C85</f>
        <v>0</v>
      </c>
      <c r="E89" s="5">
        <f>'Stocks Returns'!D85</f>
        <v>0</v>
      </c>
      <c r="F89" s="5">
        <f>'Stocks Returns'!E85</f>
        <v>0</v>
      </c>
      <c r="G89" s="5">
        <f t="shared" si="4"/>
        <v>5.2096584642662082E-4</v>
      </c>
      <c r="H89" s="5">
        <f t="shared" si="5"/>
        <v>-1.1253114819244209E-6</v>
      </c>
      <c r="I89" s="5">
        <f t="shared" si="6"/>
        <v>1.8154757398473369E-5</v>
      </c>
      <c r="J89" s="5">
        <f t="shared" si="7"/>
        <v>1.0294917535460086E-6</v>
      </c>
    </row>
    <row r="90" spans="1:10" ht="15" customHeight="1" x14ac:dyDescent="0.2">
      <c r="A90" s="3">
        <f>'2_CVaR_t1'!A90</f>
        <v>42416</v>
      </c>
      <c r="B90" s="5">
        <f>'2_CVaR_t1'!D90-1</f>
        <v>7.5400658613637983E-3</v>
      </c>
      <c r="C90" s="5">
        <f>'Stocks Returns'!B86</f>
        <v>2.2399999999999975E-2</v>
      </c>
      <c r="D90" s="5">
        <f>'Stocks Returns'!C86</f>
        <v>9.6563476285145278E-3</v>
      </c>
      <c r="E90" s="5">
        <f>'Stocks Returns'!D86</f>
        <v>3.0190546894333314E-2</v>
      </c>
      <c r="F90" s="5">
        <f>'Stocks Returns'!E86</f>
        <v>-4.2553191489361764E-3</v>
      </c>
      <c r="G90" s="5">
        <f t="shared" si="4"/>
        <v>1.5989204313246429E-2</v>
      </c>
      <c r="H90" s="5">
        <f t="shared" si="5"/>
        <v>-1.1973971314672011E-3</v>
      </c>
      <c r="I90" s="5">
        <f t="shared" si="6"/>
        <v>1.9748397195726901E-2</v>
      </c>
      <c r="J90" s="5">
        <f t="shared" si="7"/>
        <v>-1.1848160215335017E-2</v>
      </c>
    </row>
    <row r="91" spans="1:10" ht="15" customHeight="1" x14ac:dyDescent="0.2">
      <c r="A91" s="3">
        <f>'2_CVaR_t1'!A91</f>
        <v>42417</v>
      </c>
      <c r="B91" s="5">
        <f>'2_CVaR_t1'!D91-1</f>
        <v>9.6063857411701203E-3</v>
      </c>
      <c r="C91" s="5">
        <f>'Stocks Returns'!B87</f>
        <v>4.4992175273865564E-2</v>
      </c>
      <c r="D91" s="5">
        <f>'Stocks Returns'!C87</f>
        <v>1.3080168776371304E-2</v>
      </c>
      <c r="E91" s="5">
        <f>'Stocks Returns'!D87</f>
        <v>2.4741772760028757E-2</v>
      </c>
      <c r="F91" s="5">
        <f>'Stocks Returns'!E87</f>
        <v>3.5103785103784979E-2</v>
      </c>
      <c r="G91" s="5">
        <f t="shared" si="4"/>
        <v>3.6674540986757001E-2</v>
      </c>
      <c r="H91" s="5">
        <f t="shared" si="5"/>
        <v>-7.5899225627161504E-4</v>
      </c>
      <c r="I91" s="5">
        <f t="shared" si="6"/>
        <v>1.1422127606233954E-2</v>
      </c>
      <c r="J91" s="5">
        <f t="shared" si="7"/>
        <v>2.5421967745130288E-2</v>
      </c>
    </row>
    <row r="92" spans="1:10" ht="15" customHeight="1" x14ac:dyDescent="0.2">
      <c r="A92" s="3">
        <f>'2_CVaR_t1'!A92</f>
        <v>42418</v>
      </c>
      <c r="B92" s="5">
        <f>'2_CVaR_t1'!D92-1</f>
        <v>-7.7819783725302516E-3</v>
      </c>
      <c r="C92" s="5">
        <f>'Stocks Returns'!B88</f>
        <v>-4.080868588543618E-2</v>
      </c>
      <c r="D92" s="5">
        <f>'Stocks Returns'!C88</f>
        <v>-1.0967652367069314E-2</v>
      </c>
      <c r="E92" s="5">
        <f>'Stocks Returns'!D88</f>
        <v>-1.6057196436943144E-2</v>
      </c>
      <c r="F92" s="5">
        <f>'Stocks Returns'!E88</f>
        <v>-6.1928634621053469E-3</v>
      </c>
      <c r="G92" s="5">
        <f t="shared" si="4"/>
        <v>-3.3080012815651115E-2</v>
      </c>
      <c r="H92" s="5">
        <f t="shared" si="5"/>
        <v>3.1587243771225189E-4</v>
      </c>
      <c r="I92" s="5">
        <f t="shared" si="6"/>
        <v>-5.1623241777691686E-3</v>
      </c>
      <c r="J92" s="5">
        <f t="shared" si="7"/>
        <v>1.7043400992908988E-3</v>
      </c>
    </row>
    <row r="93" spans="1:10" ht="15" customHeight="1" x14ac:dyDescent="0.2">
      <c r="A93" s="3">
        <f>'2_CVaR_t1'!A93</f>
        <v>42419</v>
      </c>
      <c r="B93" s="5">
        <f>'2_CVaR_t1'!D93-1</f>
        <v>3.0306040293446301E-3</v>
      </c>
      <c r="C93" s="5">
        <f>'Stocks Returns'!B89</f>
        <v>-1.0538641686182681E-2</v>
      </c>
      <c r="D93" s="5">
        <f>'Stocks Returns'!C89</f>
        <v>4.0707467714768963E-3</v>
      </c>
      <c r="E93" s="5">
        <f>'Stocks Returns'!D89</f>
        <v>9.4103633114948071E-3</v>
      </c>
      <c r="F93" s="5">
        <f>'Stocks Returns'!E89</f>
        <v>-2.4629080118694469E-2</v>
      </c>
      <c r="G93" s="5">
        <f t="shared" si="4"/>
        <v>-1.2788021721779763E-2</v>
      </c>
      <c r="H93" s="5">
        <f t="shared" si="5"/>
        <v>-2.6773340347048362E-4</v>
      </c>
      <c r="I93" s="5">
        <f t="shared" si="6"/>
        <v>5.2479557059649622E-3</v>
      </c>
      <c r="J93" s="5">
        <f t="shared" si="7"/>
        <v>-2.7663014817312717E-2</v>
      </c>
    </row>
    <row r="94" spans="1:10" ht="15" customHeight="1" x14ac:dyDescent="0.2">
      <c r="A94" s="3">
        <f>'2_CVaR_t1'!A94</f>
        <v>42422</v>
      </c>
      <c r="B94" s="5">
        <f>'2_CVaR_t1'!D94-1</f>
        <v>1.4712305707868412E-2</v>
      </c>
      <c r="C94" s="5">
        <f>'Stocks Returns'!B90</f>
        <v>3.3136094674556249E-2</v>
      </c>
      <c r="D94" s="5">
        <f>'Stocks Returns'!C90</f>
        <v>2.1389626730043299E-2</v>
      </c>
      <c r="E94" s="5">
        <f>'Stocks Returns'!D90</f>
        <v>1.6521123436393781E-2</v>
      </c>
      <c r="F94" s="5">
        <f>'Stocks Returns'!E90</f>
        <v>4.8068147246729698E-2</v>
      </c>
      <c r="G94" s="5">
        <f t="shared" si="4"/>
        <v>2.010662202303324E-2</v>
      </c>
      <c r="H94" s="5">
        <f t="shared" si="5"/>
        <v>1.7343917577802154E-4</v>
      </c>
      <c r="I94" s="5">
        <f t="shared" si="6"/>
        <v>-3.9088736248254971E-3</v>
      </c>
      <c r="J94" s="5">
        <f t="shared" si="7"/>
        <v>3.3224425448773839E-2</v>
      </c>
    </row>
    <row r="95" spans="1:10" ht="15" customHeight="1" x14ac:dyDescent="0.2">
      <c r="A95" s="3">
        <f>'2_CVaR_t1'!A95</f>
        <v>42423</v>
      </c>
      <c r="B95" s="5">
        <f>'2_CVaR_t1'!D95-1</f>
        <v>-8.9147890583105571E-3</v>
      </c>
      <c r="C95" s="5">
        <f>'Stocks Returns'!B91</f>
        <v>-3.8182512409316582E-2</v>
      </c>
      <c r="D95" s="5">
        <f>'Stocks Returns'!C91</f>
        <v>-1.245551601423478E-2</v>
      </c>
      <c r="E95" s="5">
        <f>'Stocks Returns'!D91</f>
        <v>-1.8806593916879555E-2</v>
      </c>
      <c r="F95" s="5">
        <f>'Stocks Returns'!E91</f>
        <v>-4.4412191582002936E-2</v>
      </c>
      <c r="G95" s="5">
        <f t="shared" si="4"/>
        <v>-2.9408460468791045E-2</v>
      </c>
      <c r="H95" s="5">
        <f t="shared" si="5"/>
        <v>4.6469219480750265E-4</v>
      </c>
      <c r="I95" s="5">
        <f t="shared" si="6"/>
        <v>-6.3342032725912656E-3</v>
      </c>
      <c r="J95" s="5">
        <f t="shared" si="7"/>
        <v>-3.5369756496032211E-2</v>
      </c>
    </row>
    <row r="96" spans="1:10" ht="15" customHeight="1" x14ac:dyDescent="0.2">
      <c r="A96" s="3">
        <f>'2_CVaR_t1'!A96</f>
        <v>42424</v>
      </c>
      <c r="B96" s="5">
        <f>'2_CVaR_t1'!D96-1</f>
        <v>-1.326048439116434E-3</v>
      </c>
      <c r="C96" s="5">
        <f>'Stocks Returns'!B92</f>
        <v>3.9698292973389115E-4</v>
      </c>
      <c r="D96" s="5">
        <f>'Stocks Returns'!C92</f>
        <v>-4.1580041580042693E-3</v>
      </c>
      <c r="E96" s="5">
        <f>'Stocks Returns'!D92</f>
        <v>3.3601514434453472E-2</v>
      </c>
      <c r="F96" s="5">
        <f>'Stocks Returns'!E92</f>
        <v>1.2150668286754485E-3</v>
      </c>
      <c r="G96" s="5">
        <f t="shared" si="4"/>
        <v>2.1680032089090649E-3</v>
      </c>
      <c r="H96" s="5">
        <f t="shared" si="5"/>
        <v>-2.2019985174774725E-3</v>
      </c>
      <c r="I96" s="5">
        <f t="shared" si="6"/>
        <v>3.5506051158475854E-2</v>
      </c>
      <c r="J96" s="5">
        <f t="shared" si="7"/>
        <v>2.5855536376633357E-3</v>
      </c>
    </row>
    <row r="97" spans="1:10" ht="15" customHeight="1" x14ac:dyDescent="0.2">
      <c r="A97" s="3">
        <f>'2_CVaR_t1'!A97</f>
        <v>42425</v>
      </c>
      <c r="B97" s="5">
        <f>'2_CVaR_t1'!D97-1</f>
        <v>1.3044419025084464E-2</v>
      </c>
      <c r="C97" s="5">
        <f>'Stocks Returns'!B93</f>
        <v>-1.2698412698412764E-2</v>
      </c>
      <c r="D97" s="5">
        <f>'Stocks Returns'!C93</f>
        <v>1.976339596381349E-2</v>
      </c>
      <c r="E97" s="5">
        <f>'Stocks Returns'!D93</f>
        <v>2.9761904761904656E-3</v>
      </c>
      <c r="F97" s="5">
        <f>'Stocks Returns'!E93</f>
        <v>3.0339805825243538E-3</v>
      </c>
      <c r="G97" s="5">
        <f t="shared" si="4"/>
        <v>-2.4188728349690193E-2</v>
      </c>
      <c r="H97" s="5">
        <f t="shared" si="5"/>
        <v>9.5696891778317833E-4</v>
      </c>
      <c r="I97" s="5">
        <f t="shared" si="6"/>
        <v>-1.5131157320322566E-2</v>
      </c>
      <c r="J97" s="5">
        <f t="shared" si="7"/>
        <v>-1.0123566788831353E-2</v>
      </c>
    </row>
    <row r="98" spans="1:10" ht="15" customHeight="1" x14ac:dyDescent="0.2">
      <c r="A98" s="3">
        <f>'2_CVaR_t1'!A98</f>
        <v>42426</v>
      </c>
      <c r="B98" s="5">
        <f>'2_CVaR_t1'!D98-1</f>
        <v>-3.7502000402540592E-3</v>
      </c>
      <c r="C98" s="5">
        <f>'Stocks Returns'!B94</f>
        <v>8.0385852090032461E-3</v>
      </c>
      <c r="D98" s="5">
        <f>'Stocks Returns'!C94</f>
        <v>-7.3700013648149154E-3</v>
      </c>
      <c r="E98" s="5">
        <f>'Stocks Returns'!D94</f>
        <v>2.4423647569048246E-2</v>
      </c>
      <c r="F98" s="5">
        <f>'Stocks Returns'!E94</f>
        <v>3.2062915910465728E-2</v>
      </c>
      <c r="G98" s="5">
        <f t="shared" si="4"/>
        <v>1.2046657888117049E-2</v>
      </c>
      <c r="H98" s="5">
        <f t="shared" si="5"/>
        <v>-1.9115846464291169E-3</v>
      </c>
      <c r="I98" s="5">
        <f t="shared" si="6"/>
        <v>2.970398553426809E-2</v>
      </c>
      <c r="J98" s="5">
        <f t="shared" si="7"/>
        <v>3.5884134221918378E-2</v>
      </c>
    </row>
    <row r="99" spans="1:10" ht="15" customHeight="1" x14ac:dyDescent="0.2">
      <c r="A99" s="3">
        <f>'2_CVaR_t1'!A99</f>
        <v>42429</v>
      </c>
      <c r="B99" s="5">
        <f>'2_CVaR_t1'!D99-1</f>
        <v>-3.3829390302682061E-3</v>
      </c>
      <c r="C99" s="5">
        <f>'Stocks Returns'!B95</f>
        <v>-3.1897926634768536E-3</v>
      </c>
      <c r="D99" s="5">
        <f>'Stocks Returns'!C95</f>
        <v>-4.6748246940739868E-3</v>
      </c>
      <c r="E99" s="5">
        <f>'Stocks Returns'!D95</f>
        <v>-8.6898395721924926E-3</v>
      </c>
      <c r="F99" s="5">
        <f>'Stocks Returns'!E95</f>
        <v>-8.4994138335287017E-3</v>
      </c>
      <c r="G99" s="5">
        <f t="shared" si="4"/>
        <v>4.7936469226889751E-4</v>
      </c>
      <c r="H99" s="5">
        <f t="shared" si="5"/>
        <v>2.5297379513980218E-4</v>
      </c>
      <c r="I99" s="5">
        <f t="shared" si="6"/>
        <v>-3.9209383392182122E-3</v>
      </c>
      <c r="J99" s="5">
        <f t="shared" si="7"/>
        <v>-5.0494834095072532E-3</v>
      </c>
    </row>
    <row r="100" spans="1:10" ht="15" customHeight="1" x14ac:dyDescent="0.2">
      <c r="A100" s="3">
        <f>'2_CVaR_t1'!A100</f>
        <v>42430</v>
      </c>
      <c r="B100" s="5">
        <f>'2_CVaR_t1'!D100-1</f>
        <v>2.0990318269115571E-2</v>
      </c>
      <c r="C100" s="5">
        <f>'Stocks Returns'!B96</f>
        <v>5.7199999999999918E-2</v>
      </c>
      <c r="D100" s="5">
        <f>'Stocks Returns'!C96</f>
        <v>3.1081641110650704E-2</v>
      </c>
      <c r="E100" s="5">
        <f>'Stocks Returns'!D96</f>
        <v>1.6408181613845718E-2</v>
      </c>
      <c r="F100" s="5">
        <f>'Stocks Returns'!E96</f>
        <v>1.8622524386639139E-2</v>
      </c>
      <c r="G100" s="5">
        <f t="shared" si="4"/>
        <v>3.8377060033812256E-2</v>
      </c>
      <c r="H100" s="5">
        <f t="shared" si="5"/>
        <v>7.9498917984592923E-4</v>
      </c>
      <c r="I100" s="5">
        <f t="shared" si="6"/>
        <v>-1.2764388554833368E-2</v>
      </c>
      <c r="J100" s="5">
        <f t="shared" si="7"/>
        <v>-2.5680459951666623E-3</v>
      </c>
    </row>
    <row r="101" spans="1:10" ht="15" customHeight="1" x14ac:dyDescent="0.2">
      <c r="A101" s="3">
        <f>'2_CVaR_t1'!A101</f>
        <v>42431</v>
      </c>
      <c r="B101" s="5">
        <f>'2_CVaR_t1'!D101-1</f>
        <v>-2.3996308378562148E-3</v>
      </c>
      <c r="C101" s="5">
        <f>'Stocks Returns'!B97</f>
        <v>1.324252743094978E-2</v>
      </c>
      <c r="D101" s="5">
        <f>'Stocks Returns'!C97</f>
        <v>-4.5551982851018691E-3</v>
      </c>
      <c r="E101" s="5">
        <f>'Stocks Returns'!D97</f>
        <v>1.1499336576735963E-2</v>
      </c>
      <c r="F101" s="5">
        <f>'Stocks Returns'!E97</f>
        <v>5.890887986070803E-2</v>
      </c>
      <c r="G101" s="5">
        <f t="shared" si="4"/>
        <v>1.6004269610729531E-2</v>
      </c>
      <c r="H101" s="5">
        <f t="shared" si="5"/>
        <v>-1.0480821923343521E-3</v>
      </c>
      <c r="I101" s="5">
        <f t="shared" si="6"/>
        <v>1.489891213929167E-2</v>
      </c>
      <c r="J101" s="5">
        <f t="shared" si="7"/>
        <v>6.1364720491564377E-2</v>
      </c>
    </row>
    <row r="102" spans="1:10" ht="15" customHeight="1" x14ac:dyDescent="0.2">
      <c r="A102" s="3">
        <f>'2_CVaR_t1'!A102</f>
        <v>42432</v>
      </c>
      <c r="B102" s="5">
        <f>'2_CVaR_t1'!D102-1</f>
        <v>-2.9839183990005846E-3</v>
      </c>
      <c r="C102" s="5">
        <f>'Stocks Returns'!B98</f>
        <v>3.1740104555638471E-2</v>
      </c>
      <c r="D102" s="5">
        <f>'Stocks Returns'!C98</f>
        <v>-5.2489905787348468E-3</v>
      </c>
      <c r="E102" s="5">
        <f>'Stocks Returns'!D98</f>
        <v>8.3078268473981698E-3</v>
      </c>
      <c r="F102" s="5">
        <f>'Stocks Returns'!E98</f>
        <v>5.6727870649492917E-2</v>
      </c>
      <c r="G102" s="5">
        <f t="shared" si="4"/>
        <v>3.5041038215975338E-2</v>
      </c>
      <c r="H102" s="5">
        <f t="shared" si="5"/>
        <v>-8.9769657818016772E-4</v>
      </c>
      <c r="I102" s="5">
        <f t="shared" si="6"/>
        <v>1.2521063846475323E-2</v>
      </c>
      <c r="J102" s="5">
        <f t="shared" si="7"/>
        <v>5.9774405332620101E-2</v>
      </c>
    </row>
    <row r="103" spans="1:10" ht="15" customHeight="1" x14ac:dyDescent="0.2">
      <c r="A103" s="3">
        <f>'2_CVaR_t1'!A103</f>
        <v>42433</v>
      </c>
      <c r="B103" s="5">
        <f>'2_CVaR_t1'!D103-1</f>
        <v>6.5071797415194865E-4</v>
      </c>
      <c r="C103" s="5">
        <f>'Stocks Returns'!B99</f>
        <v>-1.0857763300758938E-3</v>
      </c>
      <c r="D103" s="5">
        <f>'Stocks Returns'!C99</f>
        <v>-1.3529968881054177E-4</v>
      </c>
      <c r="E103" s="5">
        <f>'Stocks Returns'!D99</f>
        <v>1.5394622723330365E-2</v>
      </c>
      <c r="F103" s="5">
        <f>'Stocks Returns'!E99</f>
        <v>6.6390041493775698E-2</v>
      </c>
      <c r="G103" s="5">
        <f t="shared" si="4"/>
        <v>-1.1389530387643741E-3</v>
      </c>
      <c r="H103" s="5">
        <f t="shared" si="5"/>
        <v>-1.0353235890606905E-3</v>
      </c>
      <c r="I103" s="5">
        <f t="shared" si="6"/>
        <v>1.4546373479537352E-2</v>
      </c>
      <c r="J103" s="5">
        <f t="shared" si="7"/>
        <v>6.576208739678327E-2</v>
      </c>
    </row>
    <row r="104" spans="1:10" ht="15" customHeight="1" x14ac:dyDescent="0.2">
      <c r="A104" s="3">
        <f>'2_CVaR_t1'!A104</f>
        <v>42436</v>
      </c>
      <c r="B104" s="5">
        <f>'2_CVaR_t1'!D104-1</f>
        <v>-1.6495869800737917E-2</v>
      </c>
      <c r="C104" s="5">
        <f>'Stocks Returns'!B100</f>
        <v>1.6666666666666607E-2</v>
      </c>
      <c r="D104" s="5">
        <f>'Stocks Returns'!C100</f>
        <v>-2.6522327469553519E-2</v>
      </c>
      <c r="E104" s="5">
        <f>'Stocks Returns'!D100</f>
        <v>1.9004911381593104E-2</v>
      </c>
      <c r="F104" s="5">
        <f>'Stocks Returns'!E100</f>
        <v>6.809338521400754E-3</v>
      </c>
      <c r="G104" s="5">
        <f t="shared" si="4"/>
        <v>3.2436681591114791E-2</v>
      </c>
      <c r="H104" s="5">
        <f t="shared" si="5"/>
        <v>-2.6489836719776824E-3</v>
      </c>
      <c r="I104" s="5">
        <f t="shared" si="6"/>
        <v>4.2034489030148933E-2</v>
      </c>
      <c r="J104" s="5">
        <f t="shared" si="7"/>
        <v>2.3515978019948935E-2</v>
      </c>
    </row>
    <row r="105" spans="1:10" ht="15" customHeight="1" x14ac:dyDescent="0.2">
      <c r="A105" s="3">
        <f>'2_CVaR_t1'!A105</f>
        <v>42437</v>
      </c>
      <c r="B105" s="5">
        <f>'2_CVaR_t1'!D105-1</f>
        <v>-1.2918409646849316E-2</v>
      </c>
      <c r="C105" s="5">
        <f>'Stocks Returns'!B101</f>
        <v>-3.1361368496079844E-2</v>
      </c>
      <c r="D105" s="5">
        <f>'Stocks Returns'!C101</f>
        <v>-1.8348623853210899E-2</v>
      </c>
      <c r="E105" s="5">
        <f>'Stocks Returns'!D101</f>
        <v>-2.2003352891869166E-2</v>
      </c>
      <c r="F105" s="5">
        <f>'Stocks Returns'!E101</f>
        <v>-6.7149758454106312E-2</v>
      </c>
      <c r="G105" s="5">
        <f t="shared" si="4"/>
        <v>-1.8892700657014278E-2</v>
      </c>
      <c r="H105" s="5">
        <f t="shared" si="5"/>
        <v>3.5601017072761643E-4</v>
      </c>
      <c r="I105" s="5">
        <f t="shared" si="6"/>
        <v>-3.9556395880037121E-3</v>
      </c>
      <c r="J105" s="5">
        <f t="shared" si="7"/>
        <v>-5.4059804600891867E-2</v>
      </c>
    </row>
    <row r="106" spans="1:10" ht="15" customHeight="1" x14ac:dyDescent="0.2">
      <c r="A106" s="3">
        <f>'2_CVaR_t1'!A106</f>
        <v>42438</v>
      </c>
      <c r="B106" s="5">
        <f>'2_CVaR_t1'!D106-1</f>
        <v>1.3240752246437282E-3</v>
      </c>
      <c r="C106" s="5">
        <f>'Stocks Returns'!B102</f>
        <v>1.8027961736571063E-2</v>
      </c>
      <c r="D106" s="5">
        <f>'Stocks Returns'!C102</f>
        <v>8.4961767204760896E-4</v>
      </c>
      <c r="E106" s="5">
        <f>'Stocks Returns'!D102</f>
        <v>1.7998714377544411E-2</v>
      </c>
      <c r="F106" s="5">
        <f>'Stocks Returns'!E102</f>
        <v>1.1134127395131976E-2</v>
      </c>
      <c r="G106" s="5">
        <f t="shared" si="4"/>
        <v>1.735339837346633E-2</v>
      </c>
      <c r="H106" s="5">
        <f t="shared" si="5"/>
        <v>-1.0232719072187906E-3</v>
      </c>
      <c r="I106" s="5">
        <f t="shared" si="6"/>
        <v>1.6212767903548177E-2</v>
      </c>
      <c r="J106" s="5">
        <f t="shared" si="7"/>
        <v>9.8254329412168079E-3</v>
      </c>
    </row>
    <row r="107" spans="1:10" ht="15" customHeight="1" x14ac:dyDescent="0.2">
      <c r="A107" s="3">
        <f>'2_CVaR_t1'!A107</f>
        <v>42439</v>
      </c>
      <c r="B107" s="5">
        <f>'2_CVaR_t1'!D107-1</f>
        <v>-4.5657056272327967E-3</v>
      </c>
      <c r="C107" s="5">
        <f>'Stocks Returns'!B103</f>
        <v>-1.0842067220817597E-3</v>
      </c>
      <c r="D107" s="5">
        <f>'Stocks Returns'!C103</f>
        <v>-6.508205998868255E-3</v>
      </c>
      <c r="E107" s="5">
        <f>'Stocks Returns'!D103</f>
        <v>-8.6297621553356185E-3</v>
      </c>
      <c r="F107" s="5">
        <f>'Stocks Returns'!E103</f>
        <v>-5.1216389244546079E-4</v>
      </c>
      <c r="G107" s="5">
        <f t="shared" si="4"/>
        <v>3.6764297528185802E-3</v>
      </c>
      <c r="H107" s="5">
        <f t="shared" si="5"/>
        <v>1.2845213005879819E-4</v>
      </c>
      <c r="I107" s="5">
        <f t="shared" si="6"/>
        <v>-2.213775424818115E-3</v>
      </c>
      <c r="J107" s="5">
        <f t="shared" si="7"/>
        <v>4.1335017149217272E-3</v>
      </c>
    </row>
    <row r="108" spans="1:10" ht="15" customHeight="1" x14ac:dyDescent="0.2">
      <c r="A108" s="3">
        <f>'2_CVaR_t1'!A108</f>
        <v>42440</v>
      </c>
      <c r="B108" s="5">
        <f>'2_CVaR_t1'!D108-1</f>
        <v>1.4471657870967602E-2</v>
      </c>
      <c r="C108" s="5">
        <f>'Stocks Returns'!B104</f>
        <v>2.8943560057887119E-2</v>
      </c>
      <c r="D108" s="5">
        <f>'Stocks Returns'!C104</f>
        <v>2.0079749359156907E-2</v>
      </c>
      <c r="E108" s="5">
        <f>'Stocks Returns'!D104</f>
        <v>3.2059447983014744E-2</v>
      </c>
      <c r="F108" s="5">
        <f>'Stocks Returns'!E104</f>
        <v>3.8175762234178956E-2</v>
      </c>
      <c r="G108" s="5">
        <f t="shared" si="4"/>
        <v>1.6136161727469421E-2</v>
      </c>
      <c r="H108" s="5">
        <f t="shared" si="5"/>
        <v>-7.8875051360005957E-4</v>
      </c>
      <c r="I108" s="5">
        <f t="shared" si="6"/>
        <v>1.1964569924303392E-2</v>
      </c>
      <c r="J108" s="5">
        <f t="shared" si="7"/>
        <v>2.357532688522903E-2</v>
      </c>
    </row>
    <row r="109" spans="1:10" ht="15" customHeight="1" x14ac:dyDescent="0.2">
      <c r="A109" s="3">
        <f>'2_CVaR_t1'!A109</f>
        <v>42443</v>
      </c>
      <c r="B109" s="5">
        <f>'2_CVaR_t1'!D109-1</f>
        <v>-1.6866643079747057E-3</v>
      </c>
      <c r="C109" s="5">
        <f>'Stocks Returns'!B105</f>
        <v>-1.7932489451476852E-2</v>
      </c>
      <c r="D109" s="5">
        <f>'Stocks Returns'!C105</f>
        <v>-1.9544883428731508E-3</v>
      </c>
      <c r="E109" s="5">
        <f>'Stocks Returns'!D105</f>
        <v>-1.049166838099147E-2</v>
      </c>
      <c r="F109" s="5">
        <f>'Stocks Returns'!E105</f>
        <v>-1.2586377097729695E-2</v>
      </c>
      <c r="G109" s="5">
        <f t="shared" si="4"/>
        <v>-1.5828686109350183E-2</v>
      </c>
      <c r="H109" s="5">
        <f t="shared" si="5"/>
        <v>5.2253463557435905E-4</v>
      </c>
      <c r="I109" s="5">
        <f t="shared" si="6"/>
        <v>-8.0849487501261537E-3</v>
      </c>
      <c r="J109" s="5">
        <f t="shared" si="7"/>
        <v>-1.085132040388604E-2</v>
      </c>
    </row>
    <row r="110" spans="1:10" ht="15" customHeight="1" x14ac:dyDescent="0.2">
      <c r="A110" s="3">
        <f>'2_CVaR_t1'!A110</f>
        <v>42444</v>
      </c>
      <c r="B110" s="5">
        <f>'2_CVaR_t1'!D110-1</f>
        <v>3.8463585573769166E-3</v>
      </c>
      <c r="C110" s="5">
        <f>'Stocks Returns'!B106</f>
        <v>-9.6670247046186653E-3</v>
      </c>
      <c r="D110" s="5">
        <f>'Stocks Returns'!C106</f>
        <v>5.8749475451111977E-3</v>
      </c>
      <c r="E110" s="5">
        <f>'Stocks Returns'!D106</f>
        <v>-2.0790020790018016E-4</v>
      </c>
      <c r="F110" s="5">
        <f>'Stocks Returns'!E106</f>
        <v>-4.4988752811796484E-3</v>
      </c>
      <c r="G110" s="5">
        <f t="shared" si="4"/>
        <v>-1.2669198263458695E-2</v>
      </c>
      <c r="H110" s="5">
        <f t="shared" si="5"/>
        <v>3.5786628991243616E-4</v>
      </c>
      <c r="I110" s="5">
        <f t="shared" si="6"/>
        <v>-5.5063032466164258E-3</v>
      </c>
      <c r="J110" s="5">
        <f t="shared" si="7"/>
        <v>-8.357508946310056E-3</v>
      </c>
    </row>
    <row r="111" spans="1:10" ht="15" customHeight="1" x14ac:dyDescent="0.2">
      <c r="A111" s="3">
        <f>'2_CVaR_t1'!A111</f>
        <v>42445</v>
      </c>
      <c r="B111" s="5">
        <f>'2_CVaR_t1'!D111-1</f>
        <v>4.2196732364305767E-3</v>
      </c>
      <c r="C111" s="5">
        <f>'Stocks Returns'!B107</f>
        <v>3.2176428054953021E-2</v>
      </c>
      <c r="D111" s="5">
        <f>'Stocks Returns'!C107</f>
        <v>6.3968849951330231E-3</v>
      </c>
      <c r="E111" s="5">
        <f>'Stocks Returns'!D107</f>
        <v>-1.2476606363069909E-3</v>
      </c>
      <c r="F111" s="5">
        <f>'Stocks Returns'!E107</f>
        <v>5.1217675119256789E-2</v>
      </c>
      <c r="G111" s="5">
        <f t="shared" si="4"/>
        <v>2.8829752733798539E-2</v>
      </c>
      <c r="H111" s="5">
        <f t="shared" si="5"/>
        <v>3.4043917757301239E-4</v>
      </c>
      <c r="I111" s="5">
        <f t="shared" si="6"/>
        <v>-7.0659305663163243E-3</v>
      </c>
      <c r="J111" s="5">
        <f t="shared" si="7"/>
        <v>4.6981633521445944E-2</v>
      </c>
    </row>
    <row r="112" spans="1:10" ht="15" customHeight="1" x14ac:dyDescent="0.2">
      <c r="A112" s="3">
        <f>'2_CVaR_t1'!A112</f>
        <v>42446</v>
      </c>
      <c r="B112" s="5">
        <f>'2_CVaR_t1'!D112-1</f>
        <v>7.341539024606103E-3</v>
      </c>
      <c r="C112" s="5">
        <f>'Stocks Returns'!B108</f>
        <v>1.9264448336252293E-2</v>
      </c>
      <c r="D112" s="5">
        <f>'Stocks Returns'!C108</f>
        <v>1.0639767859610183E-2</v>
      </c>
      <c r="E112" s="5">
        <f>'Stocks Returns'!D108</f>
        <v>8.3281282531750822E-3</v>
      </c>
      <c r="F112" s="5">
        <f>'Stocks Returns'!E108</f>
        <v>2.7227131597802767E-2</v>
      </c>
      <c r="G112" s="5">
        <f t="shared" si="4"/>
        <v>1.3036856924517108E-2</v>
      </c>
      <c r="H112" s="5">
        <f t="shared" si="5"/>
        <v>7.2854414957969696E-5</v>
      </c>
      <c r="I112" s="5">
        <f t="shared" si="6"/>
        <v>-1.8375588918422212E-3</v>
      </c>
      <c r="J112" s="5">
        <f t="shared" si="7"/>
        <v>1.983499413950271E-2</v>
      </c>
    </row>
    <row r="113" spans="1:10" ht="15" customHeight="1" x14ac:dyDescent="0.2">
      <c r="A113" s="3">
        <f>'2_CVaR_t1'!A113</f>
        <v>42447</v>
      </c>
      <c r="B113" s="5">
        <f>'2_CVaR_t1'!D113-1</f>
        <v>6.3033625799557846E-3</v>
      </c>
      <c r="C113" s="5">
        <f>'Stocks Returns'!B109</f>
        <v>1.0996563573883122E-2</v>
      </c>
      <c r="D113" s="5">
        <f>'Stocks Returns'!C109</f>
        <v>8.7503418102270469E-3</v>
      </c>
      <c r="E113" s="5">
        <f>'Stocks Returns'!D109</f>
        <v>1.4040883749741884E-2</v>
      </c>
      <c r="F113" s="5">
        <f>'Stocks Returns'!E109</f>
        <v>2.3250406882135977E-4</v>
      </c>
      <c r="G113" s="5">
        <f t="shared" si="4"/>
        <v>5.7270207866542792E-3</v>
      </c>
      <c r="H113" s="5">
        <f t="shared" si="5"/>
        <v>-3.1661565856575154E-4</v>
      </c>
      <c r="I113" s="5">
        <f t="shared" si="6"/>
        <v>5.3209301672574733E-3</v>
      </c>
      <c r="J113" s="5">
        <f t="shared" si="7"/>
        <v>-6.1100737345349248E-3</v>
      </c>
    </row>
    <row r="114" spans="1:10" ht="15" customHeight="1" x14ac:dyDescent="0.2">
      <c r="A114" s="3">
        <f>'2_CVaR_t1'!A114</f>
        <v>42450</v>
      </c>
      <c r="B114" s="5">
        <f>'2_CVaR_t1'!D114-1</f>
        <v>-3.6942053473387748E-4</v>
      </c>
      <c r="C114" s="5">
        <f>'Stocks Returns'!B110</f>
        <v>-6.1182868796737511E-3</v>
      </c>
      <c r="D114" s="5">
        <f>'Stocks Returns'!C110</f>
        <v>-1.3553808620225816E-4</v>
      </c>
      <c r="E114" s="5">
        <f>'Stocks Returns'!D110</f>
        <v>-7.3304825901038262E-3</v>
      </c>
      <c r="F114" s="5">
        <f>'Stocks Returns'!E110</f>
        <v>-1.0227801022780203E-2</v>
      </c>
      <c r="G114" s="5">
        <f t="shared" si="4"/>
        <v>-5.2300607080712925E-3</v>
      </c>
      <c r="H114" s="5">
        <f t="shared" si="5"/>
        <v>4.3833280329405166E-4</v>
      </c>
      <c r="I114" s="5">
        <f t="shared" si="6"/>
        <v>-6.7581173628901668E-3</v>
      </c>
      <c r="J114" s="5">
        <f t="shared" si="7"/>
        <v>-9.8244311797060658E-3</v>
      </c>
    </row>
    <row r="115" spans="1:10" ht="15" customHeight="1" x14ac:dyDescent="0.2">
      <c r="A115" s="3">
        <f>'2_CVaR_t1'!A115</f>
        <v>42451</v>
      </c>
      <c r="B115" s="5">
        <f>'2_CVaR_t1'!D115-1</f>
        <v>-7.5188105505423763E-3</v>
      </c>
      <c r="C115" s="5">
        <f>'Stocks Returns'!B111</f>
        <v>-1.2653898768809735E-2</v>
      </c>
      <c r="D115" s="5">
        <f>'Stocks Returns'!C111</f>
        <v>-1.0980073200487994E-2</v>
      </c>
      <c r="E115" s="5">
        <f>'Stocks Returns'!D111</f>
        <v>-9.0256410256409625E-3</v>
      </c>
      <c r="F115" s="5">
        <f>'Stocks Returns'!E111</f>
        <v>-1.5500234852043104E-2</v>
      </c>
      <c r="G115" s="5">
        <f t="shared" si="4"/>
        <v>-5.1680818832205416E-3</v>
      </c>
      <c r="H115" s="5">
        <f t="shared" si="5"/>
        <v>-7.6772922354764739E-5</v>
      </c>
      <c r="I115" s="5">
        <f t="shared" si="6"/>
        <v>1.5027515712491089E-3</v>
      </c>
      <c r="J115" s="5">
        <f t="shared" si="7"/>
        <v>-7.869084647820582E-3</v>
      </c>
    </row>
    <row r="116" spans="1:10" ht="15" customHeight="1" x14ac:dyDescent="0.2">
      <c r="A116" s="3">
        <f>'2_CVaR_t1'!A116</f>
        <v>42452</v>
      </c>
      <c r="B116" s="5">
        <f>'2_CVaR_t1'!D116-1</f>
        <v>8.1633743236757539E-3</v>
      </c>
      <c r="C116" s="5">
        <f>'Stocks Returns'!B112</f>
        <v>-3.6716314513335679E-2</v>
      </c>
      <c r="D116" s="5">
        <f>'Stocks Returns'!C112</f>
        <v>1.3020833333333481E-2</v>
      </c>
      <c r="E116" s="5">
        <f>'Stocks Returns'!D112</f>
        <v>-7.2448768370938499E-3</v>
      </c>
      <c r="F116" s="5">
        <f>'Stocks Returns'!E112</f>
        <v>-4.9379770992366456E-2</v>
      </c>
      <c r="G116" s="5">
        <f t="shared" si="4"/>
        <v>-4.3702310897464201E-2</v>
      </c>
      <c r="H116" s="5">
        <f t="shared" si="5"/>
        <v>1.2665333183503082E-3</v>
      </c>
      <c r="I116" s="5">
        <f t="shared" si="6"/>
        <v>-1.8555027315739811E-2</v>
      </c>
      <c r="J116" s="5">
        <f t="shared" si="7"/>
        <v>-5.7602754861560274E-2</v>
      </c>
    </row>
    <row r="117" spans="1:10" ht="15" customHeight="1" x14ac:dyDescent="0.2">
      <c r="A117" s="3">
        <f>'2_CVaR_t1'!A117</f>
        <v>42453</v>
      </c>
      <c r="B117" s="5">
        <f>'2_CVaR_t1'!D117-1</f>
        <v>2.1994821385253882E-3</v>
      </c>
      <c r="C117" s="5">
        <f>'Stocks Returns'!B113</f>
        <v>6.4724919093850364E-3</v>
      </c>
      <c r="D117" s="5">
        <f>'Stocks Returns'!C113</f>
        <v>3.1118928426465686E-3</v>
      </c>
      <c r="E117" s="5">
        <f>'Stocks Returns'!D113</f>
        <v>3.3361134278564464E-3</v>
      </c>
      <c r="F117" s="5">
        <f>'Stocks Returns'!E113</f>
        <v>4.7678795483061531E-3</v>
      </c>
      <c r="G117" s="5">
        <f t="shared" si="4"/>
        <v>4.9900866865951188E-3</v>
      </c>
      <c r="H117" s="5">
        <f t="shared" si="5"/>
        <v>-2.5783506298193183E-5</v>
      </c>
      <c r="I117" s="5">
        <f t="shared" si="6"/>
        <v>3.3110138673655802E-4</v>
      </c>
      <c r="J117" s="5">
        <f t="shared" si="7"/>
        <v>2.5741796762816403E-3</v>
      </c>
    </row>
    <row r="118" spans="1:10" ht="15" customHeight="1" x14ac:dyDescent="0.2">
      <c r="A118" s="3">
        <f>'2_CVaR_t1'!A118</f>
        <v>42454</v>
      </c>
      <c r="B118" s="5">
        <f>'2_CVaR_t1'!D118-1</f>
        <v>2.8556153399916795E-5</v>
      </c>
      <c r="C118" s="5">
        <f>'Stocks Returns'!B114</f>
        <v>0</v>
      </c>
      <c r="D118" s="5">
        <f>'Stocks Returns'!C114</f>
        <v>0</v>
      </c>
      <c r="E118" s="5">
        <f>'Stocks Returns'!D114</f>
        <v>0</v>
      </c>
      <c r="F118" s="5">
        <f>'Stocks Returns'!E114</f>
        <v>0</v>
      </c>
      <c r="G118" s="5">
        <f t="shared" si="4"/>
        <v>5.2096584642662082E-4</v>
      </c>
      <c r="H118" s="5">
        <f t="shared" si="5"/>
        <v>-1.1253114819244209E-6</v>
      </c>
      <c r="I118" s="5">
        <f t="shared" si="6"/>
        <v>1.8154757398473369E-5</v>
      </c>
      <c r="J118" s="5">
        <f t="shared" si="7"/>
        <v>1.0294917535460086E-6</v>
      </c>
    </row>
    <row r="119" spans="1:10" ht="15" customHeight="1" x14ac:dyDescent="0.2">
      <c r="A119" s="3">
        <f>'2_CVaR_t1'!A119</f>
        <v>42457</v>
      </c>
      <c r="B119" s="5">
        <f>'2_CVaR_t1'!D119-1</f>
        <v>-6.0366334441019909E-4</v>
      </c>
      <c r="C119" s="5">
        <f>'Stocks Returns'!B115</f>
        <v>8.5744908896034921E-3</v>
      </c>
      <c r="D119" s="5">
        <f>'Stocks Returns'!C115</f>
        <v>-8.0927974103051081E-4</v>
      </c>
      <c r="E119" s="5">
        <f>'Stocks Returns'!D115</f>
        <v>-2.2859517871987034E-3</v>
      </c>
      <c r="F119" s="5">
        <f>'Stocks Returns'!E115</f>
        <v>-8.9910089910090196E-3</v>
      </c>
      <c r="G119" s="5">
        <f t="shared" si="4"/>
        <v>9.6788807034917171E-3</v>
      </c>
      <c r="H119" s="5">
        <f t="shared" si="5"/>
        <v>1.0302485497745272E-4</v>
      </c>
      <c r="I119" s="5">
        <f t="shared" si="6"/>
        <v>-1.3873870074175331E-3</v>
      </c>
      <c r="J119" s="5">
        <f t="shared" si="7"/>
        <v>-8.3508279548435687E-3</v>
      </c>
    </row>
    <row r="120" spans="1:10" ht="15" customHeight="1" x14ac:dyDescent="0.2">
      <c r="A120" s="3">
        <f>'2_CVaR_t1'!A120</f>
        <v>42458</v>
      </c>
      <c r="B120" s="5">
        <f>'2_CVaR_t1'!D120-1</f>
        <v>1.2145955921879059E-2</v>
      </c>
      <c r="C120" s="5">
        <f>'Stocks Returns'!B116</f>
        <v>3.5423308537008147E-4</v>
      </c>
      <c r="D120" s="5">
        <f>'Stocks Returns'!C116</f>
        <v>1.7548596112310966E-2</v>
      </c>
      <c r="E120" s="5">
        <f>'Stocks Returns'!D116</f>
        <v>1.666319516767345E-2</v>
      </c>
      <c r="F120" s="5">
        <f>'Stocks Returns'!E116</f>
        <v>-1.5120967741936164E-3</v>
      </c>
      <c r="G120" s="5">
        <f t="shared" si="4"/>
        <v>-1.0306964023841443E-2</v>
      </c>
      <c r="H120" s="5">
        <f t="shared" si="5"/>
        <v>4.0267388282229366E-5</v>
      </c>
      <c r="I120" s="5">
        <f t="shared" si="6"/>
        <v>-1.9297969990743E-4</v>
      </c>
      <c r="J120" s="5">
        <f t="shared" si="7"/>
        <v>-1.3761329735759765E-2</v>
      </c>
    </row>
    <row r="121" spans="1:10" ht="15" customHeight="1" x14ac:dyDescent="0.2">
      <c r="A121" s="3">
        <f>'2_CVaR_t1'!A121</f>
        <v>42459</v>
      </c>
      <c r="B121" s="5">
        <f>'2_CVaR_t1'!D121-1</f>
        <v>1.2183851531968326E-2</v>
      </c>
      <c r="C121" s="5">
        <f>'Stocks Returns'!B117</f>
        <v>-5.3116147308781558E-3</v>
      </c>
      <c r="D121" s="5">
        <f>'Stocks Returns'!C117</f>
        <v>1.8572565667285934E-2</v>
      </c>
      <c r="E121" s="5">
        <f>'Stocks Returns'!D117</f>
        <v>6.1462814996926518E-4</v>
      </c>
      <c r="F121" s="5">
        <f>'Stocks Returns'!E117</f>
        <v>1.1610297829379057E-2</v>
      </c>
      <c r="G121" s="5">
        <f t="shared" si="4"/>
        <v>-1.6007782617271087E-2</v>
      </c>
      <c r="H121" s="5">
        <f t="shared" si="5"/>
        <v>1.009485415128103E-3</v>
      </c>
      <c r="I121" s="5">
        <f t="shared" si="6"/>
        <v>-1.629431901432575E-2</v>
      </c>
      <c r="J121" s="5">
        <f t="shared" si="7"/>
        <v>-6.772462532437535E-4</v>
      </c>
    </row>
    <row r="122" spans="1:10" ht="15" customHeight="1" x14ac:dyDescent="0.2">
      <c r="A122" s="3">
        <f>'2_CVaR_t1'!A122</f>
        <v>42460</v>
      </c>
      <c r="B122" s="5">
        <f>'2_CVaR_t1'!D122-1</f>
        <v>-3.0426222460278041E-3</v>
      </c>
      <c r="C122" s="5">
        <f>'Stocks Returns'!B118</f>
        <v>1.922392310430765E-2</v>
      </c>
      <c r="D122" s="5">
        <f>'Stocks Returns'!C118</f>
        <v>-3.9072675175826355E-3</v>
      </c>
      <c r="E122" s="5">
        <f>'Stocks Returns'!D118</f>
        <v>-1.3104013104013101E-2</v>
      </c>
      <c r="F122" s="5">
        <f>'Stocks Returns'!E118</f>
        <v>4.7405189620759458E-3</v>
      </c>
      <c r="G122" s="5">
        <f t="shared" si="4"/>
        <v>2.2579029771735426E-2</v>
      </c>
      <c r="H122" s="5">
        <f t="shared" si="5"/>
        <v>5.2884172474346788E-4</v>
      </c>
      <c r="I122" s="5">
        <f t="shared" si="6"/>
        <v>-8.8090268778807778E-3</v>
      </c>
      <c r="J122" s="5">
        <f t="shared" si="7"/>
        <v>7.8464011576103391E-3</v>
      </c>
    </row>
    <row r="123" spans="1:10" ht="15" customHeight="1" x14ac:dyDescent="0.2">
      <c r="A123" s="3">
        <f>'2_CVaR_t1'!A123</f>
        <v>42461</v>
      </c>
      <c r="B123" s="5">
        <f>'2_CVaR_t1'!D123-1</f>
        <v>9.5464318884597166E-3</v>
      </c>
      <c r="C123" s="5">
        <f>'Stocks Returns'!B119</f>
        <v>9.4306671323785007E-3</v>
      </c>
      <c r="D123" s="5">
        <f>'Stocks Returns'!C119</f>
        <v>1.4513598326359789E-2</v>
      </c>
      <c r="E123" s="5">
        <f>'Stocks Returns'!D119</f>
        <v>1.6597510373443924E-3</v>
      </c>
      <c r="F123" s="5">
        <f>'Stocks Returns'!E119</f>
        <v>-1.2167866898435631E-2</v>
      </c>
      <c r="G123" s="5">
        <f t="shared" si="4"/>
        <v>1.1683593809653295E-3</v>
      </c>
      <c r="H123" s="5">
        <f t="shared" si="5"/>
        <v>7.6105854207225536E-4</v>
      </c>
      <c r="I123" s="5">
        <f t="shared" si="6"/>
        <v>-1.1576404168751031E-2</v>
      </c>
      <c r="J123" s="5">
        <f t="shared" si="7"/>
        <v>-2.1789073033162507E-2</v>
      </c>
    </row>
    <row r="124" spans="1:10" ht="15" customHeight="1" x14ac:dyDescent="0.2">
      <c r="A124" s="3">
        <f>'2_CVaR_t1'!A124</f>
        <v>42464</v>
      </c>
      <c r="B124" s="5">
        <f>'2_CVaR_t1'!D124-1</f>
        <v>2.1068760953224519E-3</v>
      </c>
      <c r="C124" s="5">
        <f>'Stocks Returns'!B120</f>
        <v>-6.9204152249136008E-4</v>
      </c>
      <c r="D124" s="5">
        <f>'Stocks Returns'!C120</f>
        <v>3.0931821110966595E-3</v>
      </c>
      <c r="E124" s="5">
        <f>'Stocks Returns'!D120</f>
        <v>2.0712510356255542E-3</v>
      </c>
      <c r="F124" s="5">
        <f>'Stocks Returns'!E120</f>
        <v>-1.7094017094017033E-2</v>
      </c>
      <c r="G124" s="5">
        <f t="shared" si="4"/>
        <v>-2.0889881579970789E-3</v>
      </c>
      <c r="H124" s="5">
        <f t="shared" si="5"/>
        <v>8.9302852828257537E-5</v>
      </c>
      <c r="I124" s="5">
        <f t="shared" si="6"/>
        <v>-8.0480059087333859E-4</v>
      </c>
      <c r="J124" s="5">
        <f t="shared" si="7"/>
        <v>-1.919409553275761E-2</v>
      </c>
    </row>
    <row r="125" spans="1:10" ht="15" customHeight="1" x14ac:dyDescent="0.2">
      <c r="A125" s="3">
        <f>'2_CVaR_t1'!A125</f>
        <v>42465</v>
      </c>
      <c r="B125" s="5">
        <f>'2_CVaR_t1'!D125-1</f>
        <v>-6.9560276996722958E-3</v>
      </c>
      <c r="C125" s="5">
        <f>'Stocks Returns'!B121</f>
        <v>-9.0027700831024626E-3</v>
      </c>
      <c r="D125" s="5">
        <f>'Stocks Returns'!C121</f>
        <v>-1.1049723756906049E-2</v>
      </c>
      <c r="E125" s="5">
        <f>'Stocks Returns'!D121</f>
        <v>5.5808185200494353E-3</v>
      </c>
      <c r="F125" s="5">
        <f>'Stocks Returns'!E121</f>
        <v>-1.5345268542199531E-3</v>
      </c>
      <c r="G125" s="5">
        <f t="shared" si="4"/>
        <v>-2.0362997295504549E-3</v>
      </c>
      <c r="H125" s="5">
        <f t="shared" si="5"/>
        <v>-9.595314091478957E-4</v>
      </c>
      <c r="I125" s="5">
        <f t="shared" si="6"/>
        <v>1.5325496498761216E-2</v>
      </c>
      <c r="J125" s="5">
        <f t="shared" si="7"/>
        <v>5.5276697989841512E-3</v>
      </c>
    </row>
    <row r="126" spans="1:10" ht="15" customHeight="1" x14ac:dyDescent="0.2">
      <c r="A126" s="3">
        <f>'2_CVaR_t1'!A126</f>
        <v>42466</v>
      </c>
      <c r="B126" s="5">
        <f>'2_CVaR_t1'!D126-1</f>
        <v>1.0587756586740493E-2</v>
      </c>
      <c r="C126" s="5">
        <f>'Stocks Returns'!B122</f>
        <v>1.0831586303284402E-2</v>
      </c>
      <c r="D126" s="5">
        <f>'Stocks Returns'!C122</f>
        <v>1.6110172794595146E-2</v>
      </c>
      <c r="E126" s="5">
        <f>'Stocks Returns'!D122</f>
        <v>-2.0554984583753821E-4</v>
      </c>
      <c r="F126" s="5">
        <f>'Stocks Returns'!E122</f>
        <v>4.3801229508196649E-2</v>
      </c>
      <c r="G126" s="5">
        <f t="shared" si="4"/>
        <v>1.6083246600803146E-3</v>
      </c>
      <c r="H126" s="5">
        <f t="shared" si="5"/>
        <v>8.5312844170092397E-4</v>
      </c>
      <c r="I126" s="5">
        <f t="shared" si="6"/>
        <v>-1.4891822778603245E-2</v>
      </c>
      <c r="J126" s="5">
        <f t="shared" si="7"/>
        <v>3.3127280945490556E-2</v>
      </c>
    </row>
    <row r="127" spans="1:10" ht="15" customHeight="1" x14ac:dyDescent="0.2">
      <c r="A127" s="3">
        <f>'2_CVaR_t1'!A127</f>
        <v>42467</v>
      </c>
      <c r="B127" s="5">
        <f>'2_CVaR_t1'!D127-1</f>
        <v>-5.8709477577659763E-3</v>
      </c>
      <c r="C127" s="5">
        <f>'Stocks Returns'!B123</f>
        <v>-3.5257518147251976E-2</v>
      </c>
      <c r="D127" s="5">
        <f>'Stocks Returns'!C123</f>
        <v>-8.0552359033371213E-3</v>
      </c>
      <c r="E127" s="5">
        <f>'Stocks Returns'!D123</f>
        <v>-1.5625E-2</v>
      </c>
      <c r="F127" s="5">
        <f>'Stocks Returns'!E123</f>
        <v>-1.0797546012269899E-2</v>
      </c>
      <c r="G127" s="5">
        <f t="shared" si="4"/>
        <v>-2.9292379842004067E-2</v>
      </c>
      <c r="H127" s="5">
        <f t="shared" si="5"/>
        <v>4.6723435677939462E-4</v>
      </c>
      <c r="I127" s="5">
        <f t="shared" si="6"/>
        <v>-7.3913719956243198E-3</v>
      </c>
      <c r="J127" s="5">
        <f t="shared" si="7"/>
        <v>-4.8323267902934874E-3</v>
      </c>
    </row>
    <row r="128" spans="1:10" ht="15" customHeight="1" x14ac:dyDescent="0.2">
      <c r="A128" s="3">
        <f>'2_CVaR_t1'!A128</f>
        <v>42468</v>
      </c>
      <c r="B128" s="5">
        <f>'2_CVaR_t1'!D128-1</f>
        <v>4.3232829871455714E-3</v>
      </c>
      <c r="C128" s="5">
        <f>'Stocks Returns'!B124</f>
        <v>9.3156574704407191E-3</v>
      </c>
      <c r="D128" s="5">
        <f>'Stocks Returns'!C124</f>
        <v>5.8004640371229765E-3</v>
      </c>
      <c r="E128" s="5">
        <f>'Stocks Returns'!D124</f>
        <v>1.1904761904761862E-2</v>
      </c>
      <c r="F128" s="5">
        <f>'Stocks Returns'!E124</f>
        <v>2.2823120813693754E-2</v>
      </c>
      <c r="G128" s="5">
        <f t="shared" si="4"/>
        <v>5.8733691350732441E-3</v>
      </c>
      <c r="H128" s="5">
        <f t="shared" si="5"/>
        <v>-4.0567701340353274E-4</v>
      </c>
      <c r="I128" s="5">
        <f t="shared" si="6"/>
        <v>5.9422081251369772E-3</v>
      </c>
      <c r="J128" s="5">
        <f t="shared" si="7"/>
        <v>1.8482333423614553E-2</v>
      </c>
    </row>
    <row r="129" spans="1:10" ht="15" customHeight="1" x14ac:dyDescent="0.2">
      <c r="A129" s="3">
        <f>'2_CVaR_t1'!A129</f>
        <v>42471</v>
      </c>
      <c r="B129" s="5">
        <f>'2_CVaR_t1'!D129-1</f>
        <v>-1.7699134711866016E-3</v>
      </c>
      <c r="C129" s="5">
        <f>'Stocks Returns'!B125</f>
        <v>6.389776357827559E-3</v>
      </c>
      <c r="D129" s="5">
        <f>'Stocks Returns'!C125</f>
        <v>-2.6912725874664867E-3</v>
      </c>
      <c r="E129" s="5">
        <f>'Stocks Returns'!D125</f>
        <v>-1.0319917440660964E-3</v>
      </c>
      <c r="F129" s="5">
        <f>'Stocks Returns'!E125</f>
        <v>-9.7016735386856734E-4</v>
      </c>
      <c r="G129" s="5">
        <f t="shared" si="4"/>
        <v>8.5704035835218462E-3</v>
      </c>
      <c r="H129" s="5">
        <f t="shared" si="5"/>
        <v>-9.3971326374028049E-5</v>
      </c>
      <c r="I129" s="5">
        <f t="shared" si="6"/>
        <v>1.4906581893295921E-3</v>
      </c>
      <c r="J129" s="5">
        <f t="shared" si="7"/>
        <v>8.4905129863372883E-4</v>
      </c>
    </row>
    <row r="130" spans="1:10" ht="15" customHeight="1" x14ac:dyDescent="0.2">
      <c r="A130" s="3">
        <f>'2_CVaR_t1'!A130</f>
        <v>42472</v>
      </c>
      <c r="B130" s="5">
        <f>'2_CVaR_t1'!D130-1</f>
        <v>5.8870255798137983E-3</v>
      </c>
      <c r="C130" s="5">
        <f>'Stocks Returns'!B126</f>
        <v>1.0582010582009804E-3</v>
      </c>
      <c r="D130" s="5">
        <f>'Stocks Returns'!C126</f>
        <v>8.9951169365201089E-3</v>
      </c>
      <c r="E130" s="5">
        <f>'Stocks Returns'!D126</f>
        <v>-2.0661157024793875E-3</v>
      </c>
      <c r="F130" s="5">
        <f>'Stocks Returns'!E126</f>
        <v>5.5353241077931603E-2</v>
      </c>
      <c r="G130" s="5">
        <f t="shared" si="4"/>
        <v>-3.8271381648143869E-3</v>
      </c>
      <c r="H130" s="5">
        <f t="shared" si="5"/>
        <v>5.2968262359576711E-4</v>
      </c>
      <c r="I130" s="5">
        <f t="shared" si="6"/>
        <v>-1.020629079207739E-2</v>
      </c>
      <c r="J130" s="5">
        <f t="shared" si="7"/>
        <v>4.9431565251749854E-2</v>
      </c>
    </row>
    <row r="131" spans="1:10" ht="15" customHeight="1" x14ac:dyDescent="0.2">
      <c r="A131" s="3">
        <f>'2_CVaR_t1'!A131</f>
        <v>42473</v>
      </c>
      <c r="B131" s="5">
        <f>'2_CVaR_t1'!D131-1</f>
        <v>1.0686510183024023E-2</v>
      </c>
      <c r="C131" s="5">
        <f>'Stocks Returns'!B127</f>
        <v>1.1275546159267069E-2</v>
      </c>
      <c r="D131" s="5">
        <f>'Stocks Returns'!C127</f>
        <v>1.5155374426897517E-2</v>
      </c>
      <c r="E131" s="5">
        <f>'Stocks Returns'!D127</f>
        <v>1.904761904761898E-2</v>
      </c>
      <c r="F131" s="5">
        <f>'Stocks Returns'!E127</f>
        <v>2.5304807913504312E-3</v>
      </c>
      <c r="G131" s="5">
        <f t="shared" si="4"/>
        <v>1.9611528519108863E-3</v>
      </c>
      <c r="H131" s="5">
        <f t="shared" si="5"/>
        <v>-2.4434899336177145E-4</v>
      </c>
      <c r="I131" s="5">
        <f t="shared" si="6"/>
        <v>4.223824801107794E-3</v>
      </c>
      <c r="J131" s="5">
        <f t="shared" si="7"/>
        <v>-8.2433041633041462E-3</v>
      </c>
    </row>
    <row r="132" spans="1:10" ht="15" customHeight="1" x14ac:dyDescent="0.2">
      <c r="A132" s="3">
        <f>'2_CVaR_t1'!A132</f>
        <v>42474</v>
      </c>
      <c r="B132" s="5">
        <f>'2_CVaR_t1'!D132-1</f>
        <v>5.162995807674875E-3</v>
      </c>
      <c r="C132" s="5">
        <f>'Stocks Returns'!B128</f>
        <v>-1.1149825783972167E-2</v>
      </c>
      <c r="D132" s="5">
        <f>'Stocks Returns'!C128</f>
        <v>7.7781959603564488E-3</v>
      </c>
      <c r="E132" s="5">
        <f>'Stocks Returns'!D128</f>
        <v>1.0158472165786581E-3</v>
      </c>
      <c r="F132" s="5">
        <f>'Stocks Returns'!E128</f>
        <v>1.4685635612666337E-2</v>
      </c>
      <c r="G132" s="5">
        <f t="shared" si="4"/>
        <v>-1.5367016802630062E-2</v>
      </c>
      <c r="H132" s="5">
        <f t="shared" si="5"/>
        <v>3.5883891976484783E-4</v>
      </c>
      <c r="I132" s="5">
        <f t="shared" si="6"/>
        <v>-6.1160656000231036E-3</v>
      </c>
      <c r="J132" s="5">
        <f t="shared" si="7"/>
        <v>9.49592827000292E-3</v>
      </c>
    </row>
    <row r="133" spans="1:10" ht="15" customHeight="1" x14ac:dyDescent="0.2">
      <c r="A133" s="3">
        <f>'2_CVaR_t1'!A133</f>
        <v>42475</v>
      </c>
      <c r="B133" s="5">
        <f>'2_CVaR_t1'!D133-1</f>
        <v>-2.4350338520112702E-3</v>
      </c>
      <c r="C133" s="5">
        <f>'Stocks Returns'!B129</f>
        <v>-1.4094432699083281E-3</v>
      </c>
      <c r="D133" s="5">
        <f>'Stocks Returns'!C129</f>
        <v>-3.112162330387136E-3</v>
      </c>
      <c r="E133" s="5">
        <f>'Stocks Returns'!D129</f>
        <v>-1.0351126446113357E-2</v>
      </c>
      <c r="F133" s="5">
        <f>'Stocks Returns'!E129</f>
        <v>-1.1759384893713198E-2</v>
      </c>
      <c r="G133" s="5">
        <f t="shared" si="4"/>
        <v>1.384969472943246E-3</v>
      </c>
      <c r="H133" s="5">
        <f t="shared" si="5"/>
        <v>4.4610399114828302E-4</v>
      </c>
      <c r="I133" s="5">
        <f t="shared" si="6"/>
        <v>-6.9022497016222126E-3</v>
      </c>
      <c r="J133" s="5">
        <f t="shared" si="7"/>
        <v>-9.267753068101835E-3</v>
      </c>
    </row>
    <row r="134" spans="1:10" ht="15" customHeight="1" x14ac:dyDescent="0.2">
      <c r="A134" s="3">
        <f>'2_CVaR_t1'!A134</f>
        <v>42478</v>
      </c>
      <c r="B134" s="5">
        <f>'2_CVaR_t1'!D134-1</f>
        <v>1.1343866259748925E-2</v>
      </c>
      <c r="C134" s="5">
        <f>'Stocks Returns'!B130</f>
        <v>7.4100211714891451E-3</v>
      </c>
      <c r="D134" s="5">
        <f>'Stocks Returns'!C130</f>
        <v>1.7107892107892209E-2</v>
      </c>
      <c r="E134" s="5">
        <f>'Stocks Returns'!D130</f>
        <v>2.8712059064808226E-3</v>
      </c>
      <c r="F134" s="5">
        <f>'Stocks Returns'!E130</f>
        <v>2.9748283752860427E-2</v>
      </c>
      <c r="G134" s="5">
        <f t="shared" ref="G134:G197" si="8">C134-($P$11+$O$11*$B134)</f>
        <v>-2.5109926081021815E-3</v>
      </c>
      <c r="H134" s="5">
        <f t="shared" ref="H134:H197" si="9">D134-($P$12+$O$12*$B134)</f>
        <v>7.5842148364667697E-4</v>
      </c>
      <c r="I134" s="5">
        <f t="shared" ref="I134:I197" si="10">E134-($P$13+$O$13*$B134)</f>
        <v>-1.286800281273711E-2</v>
      </c>
      <c r="J134" s="5">
        <f t="shared" ref="J134:J197" si="11">F134-($P$14+$O$14*$B134)</f>
        <v>1.8309935061841202E-2</v>
      </c>
    </row>
    <row r="135" spans="1:10" ht="15" customHeight="1" x14ac:dyDescent="0.2">
      <c r="A135" s="3">
        <f>'2_CVaR_t1'!A135</f>
        <v>42479</v>
      </c>
      <c r="B135" s="5">
        <f>'2_CVaR_t1'!D135-1</f>
        <v>-5.8296051977742014E-3</v>
      </c>
      <c r="C135" s="5">
        <f>'Stocks Returns'!B131</f>
        <v>-7.3555166374781322E-3</v>
      </c>
      <c r="D135" s="5">
        <f>'Stocks Returns'!C131</f>
        <v>-8.5942295887048159E-3</v>
      </c>
      <c r="E135" s="5">
        <f>'Stocks Returns'!D131</f>
        <v>-7.7709611451941552E-3</v>
      </c>
      <c r="F135" s="5">
        <f>'Stocks Returns'!E131</f>
        <v>4.5777777777777917E-2</v>
      </c>
      <c r="G135" s="5">
        <f t="shared" si="8"/>
        <v>-1.4285300191980693E-3</v>
      </c>
      <c r="H135" s="5">
        <f t="shared" si="9"/>
        <v>-1.3149100544971801E-4</v>
      </c>
      <c r="I135" s="5">
        <f t="shared" si="10"/>
        <v>4.0509444280747466E-4</v>
      </c>
      <c r="J135" s="5">
        <f t="shared" si="11"/>
        <v>5.1701201134299032E-2</v>
      </c>
    </row>
    <row r="136" spans="1:10" ht="15" customHeight="1" x14ac:dyDescent="0.2">
      <c r="A136" s="3">
        <f>'2_CVaR_t1'!A136</f>
        <v>42480</v>
      </c>
      <c r="B136" s="5">
        <f>'2_CVaR_t1'!D136-1</f>
        <v>4.1503070892412453E-3</v>
      </c>
      <c r="C136" s="5">
        <f>'Stocks Returns'!B132</f>
        <v>-6.3514467184191403E-3</v>
      </c>
      <c r="D136" s="5">
        <f>'Stocks Returns'!C132</f>
        <v>4.9535603715171739E-3</v>
      </c>
      <c r="E136" s="5">
        <f>'Stocks Returns'!D132</f>
        <v>2.2052761747732852E-2</v>
      </c>
      <c r="F136" s="5">
        <f>'Stocks Returns'!E132</f>
        <v>4.2498937526547209E-4</v>
      </c>
      <c r="G136" s="5">
        <f t="shared" si="8"/>
        <v>-9.6341096626366488E-3</v>
      </c>
      <c r="H136" s="5">
        <f t="shared" si="9"/>
        <v>-1.0026653268760738E-3</v>
      </c>
      <c r="I136" s="5">
        <f t="shared" si="10"/>
        <v>1.6331089046077114E-2</v>
      </c>
      <c r="J136" s="5">
        <f t="shared" si="11"/>
        <v>-3.7409255019055752E-3</v>
      </c>
    </row>
    <row r="137" spans="1:10" ht="15" customHeight="1" x14ac:dyDescent="0.2">
      <c r="A137" s="3">
        <f>'2_CVaR_t1'!A137</f>
        <v>42481</v>
      </c>
      <c r="B137" s="5">
        <f>'2_CVaR_t1'!D137-1</f>
        <v>-3.0196511893698652E-3</v>
      </c>
      <c r="C137" s="5">
        <f>'Stocks Returns'!B133</f>
        <v>7.4573863636364646E-3</v>
      </c>
      <c r="D137" s="5">
        <f>'Stocks Returns'!C133</f>
        <v>-4.4362292051756125E-3</v>
      </c>
      <c r="E137" s="5">
        <f>'Stocks Returns'!D133</f>
        <v>-3.2264569469652171E-3</v>
      </c>
      <c r="F137" s="5">
        <f>'Stocks Returns'!E133</f>
        <v>-1.805437553101108E-2</v>
      </c>
      <c r="G137" s="5">
        <f t="shared" si="8"/>
        <v>1.0791294910698482E-2</v>
      </c>
      <c r="H137" s="5">
        <f t="shared" si="9"/>
        <v>-3.3308515607980912E-5</v>
      </c>
      <c r="I137" s="5">
        <f t="shared" si="10"/>
        <v>1.0365404705706899E-3</v>
      </c>
      <c r="J137" s="5">
        <f t="shared" si="11"/>
        <v>-1.4971716261043757E-2</v>
      </c>
    </row>
    <row r="138" spans="1:10" ht="15" customHeight="1" x14ac:dyDescent="0.2">
      <c r="A138" s="3">
        <f>'2_CVaR_t1'!A138</f>
        <v>42482</v>
      </c>
      <c r="B138" s="5">
        <f>'2_CVaR_t1'!D138-1</f>
        <v>-1.326683932079975E-2</v>
      </c>
      <c r="C138" s="5">
        <f>'Stocks Returns'!B134</f>
        <v>1.5156855833627025E-2</v>
      </c>
      <c r="D138" s="5">
        <f>'Stocks Returns'!C134</f>
        <v>-2.079465280356485E-2</v>
      </c>
      <c r="E138" s="5">
        <f>'Stocks Returns'!D134</f>
        <v>5.6645761683189466E-3</v>
      </c>
      <c r="F138" s="5">
        <f>'Stocks Returns'!E134</f>
        <v>3.0067056024226657E-2</v>
      </c>
      <c r="G138" s="5">
        <f t="shared" si="8"/>
        <v>2.7947061087248211E-2</v>
      </c>
      <c r="H138" s="5">
        <f t="shared" si="9"/>
        <v>-1.5866080402459626E-3</v>
      </c>
      <c r="I138" s="5">
        <f t="shared" si="10"/>
        <v>2.4197502247342486E-2</v>
      </c>
      <c r="J138" s="5">
        <f t="shared" si="11"/>
        <v>4.3509259950391628E-2</v>
      </c>
    </row>
    <row r="139" spans="1:10" ht="15" customHeight="1" x14ac:dyDescent="0.2">
      <c r="A139" s="3">
        <f>'2_CVaR_t1'!A139</f>
        <v>42485</v>
      </c>
      <c r="B139" s="5">
        <f>'2_CVaR_t1'!D139-1</f>
        <v>-8.1212954099696422E-3</v>
      </c>
      <c r="C139" s="5">
        <f>'Stocks Returns'!B135</f>
        <v>-3.0208333333333393E-2</v>
      </c>
      <c r="D139" s="5">
        <f>'Stocks Returns'!C135</f>
        <v>-1.2261408165844978E-2</v>
      </c>
      <c r="E139" s="5">
        <f>'Stocks Returns'!D135</f>
        <v>-2.8163347415006701E-3</v>
      </c>
      <c r="F139" s="5">
        <f>'Stocks Returns'!E135</f>
        <v>-2.8349433011339631E-2</v>
      </c>
      <c r="G139" s="5">
        <f t="shared" si="8"/>
        <v>-2.2166532160261539E-2</v>
      </c>
      <c r="H139" s="5">
        <f t="shared" si="9"/>
        <v>-4.8763854705248001E-4</v>
      </c>
      <c r="I139" s="5">
        <f t="shared" si="10"/>
        <v>8.5510603069286414E-3</v>
      </c>
      <c r="J139" s="5">
        <f t="shared" si="11"/>
        <v>-2.0109191930101192E-2</v>
      </c>
    </row>
    <row r="140" spans="1:10" ht="15" customHeight="1" x14ac:dyDescent="0.2">
      <c r="A140" s="3">
        <f>'2_CVaR_t1'!A140</f>
        <v>42486</v>
      </c>
      <c r="B140" s="5">
        <f>'2_CVaR_t1'!D140-1</f>
        <v>3.7519497357780818E-3</v>
      </c>
      <c r="C140" s="5">
        <f>'Stocks Returns'!B136</f>
        <v>9.6670247046186653E-3</v>
      </c>
      <c r="D140" s="5">
        <f>'Stocks Returns'!C136</f>
        <v>4.9910417199898749E-3</v>
      </c>
      <c r="E140" s="5">
        <f>'Stocks Returns'!D136</f>
        <v>1.0288480936049949E-2</v>
      </c>
      <c r="F140" s="5">
        <f>'Stocks Returns'!E136</f>
        <v>3.9118219148476241E-2</v>
      </c>
      <c r="G140" s="5">
        <f t="shared" si="8"/>
        <v>6.7519733706567896E-3</v>
      </c>
      <c r="H140" s="5">
        <f t="shared" si="9"/>
        <v>-3.8963779265276978E-4</v>
      </c>
      <c r="I140" s="5">
        <f t="shared" si="10"/>
        <v>5.1215488073971544E-3</v>
      </c>
      <c r="J140" s="5">
        <f t="shared" si="11"/>
        <v>3.5355029461805867E-2</v>
      </c>
    </row>
    <row r="141" spans="1:10" ht="15" customHeight="1" x14ac:dyDescent="0.2">
      <c r="A141" s="3">
        <f>'2_CVaR_t1'!A141</f>
        <v>42487</v>
      </c>
      <c r="B141" s="5">
        <f>'2_CVaR_t1'!D141-1</f>
        <v>2.1493816049662495E-3</v>
      </c>
      <c r="C141" s="5">
        <f>'Stocks Returns'!B137</f>
        <v>8.5106382978723527E-3</v>
      </c>
      <c r="D141" s="5">
        <f>'Stocks Returns'!C137</f>
        <v>2.9288170126067214E-3</v>
      </c>
      <c r="E141" s="5">
        <f>'Stocks Returns'!D137</f>
        <v>5.1916932907349889E-3</v>
      </c>
      <c r="F141" s="5">
        <f>'Stocks Returns'!E137</f>
        <v>6.239600665558509E-4</v>
      </c>
      <c r="G141" s="5">
        <f t="shared" si="8"/>
        <v>7.0744667837267629E-3</v>
      </c>
      <c r="H141" s="5">
        <f t="shared" si="9"/>
        <v>-1.3647415066655576E-4</v>
      </c>
      <c r="I141" s="5">
        <f t="shared" si="10"/>
        <v>2.256449758851167E-3</v>
      </c>
      <c r="J141" s="5">
        <f t="shared" si="11"/>
        <v>-1.5190899385931524E-3</v>
      </c>
    </row>
    <row r="142" spans="1:10" ht="15" customHeight="1" x14ac:dyDescent="0.2">
      <c r="A142" s="3">
        <f>'2_CVaR_t1'!A142</f>
        <v>42488</v>
      </c>
      <c r="B142" s="5">
        <f>'2_CVaR_t1'!D142-1</f>
        <v>-9.5938198507636852E-3</v>
      </c>
      <c r="C142" s="5">
        <f>'Stocks Returns'!B138</f>
        <v>-1.0196905766526099E-2</v>
      </c>
      <c r="D142" s="5">
        <f>'Stocks Returns'!C138</f>
        <v>-1.3712544438801433E-2</v>
      </c>
      <c r="E142" s="5">
        <f>'Stocks Returns'!D138</f>
        <v>-1.6487882399682241E-2</v>
      </c>
      <c r="F142" s="5">
        <f>'Stocks Returns'!E138</f>
        <v>-9.1457077530658903E-3</v>
      </c>
      <c r="G142" s="5">
        <f t="shared" si="8"/>
        <v>-7.9623152103554251E-4</v>
      </c>
      <c r="H142" s="5">
        <f t="shared" si="9"/>
        <v>1.887265752977315E-4</v>
      </c>
      <c r="I142" s="5">
        <f t="shared" si="10"/>
        <v>-3.0698937198177807E-3</v>
      </c>
      <c r="J142" s="5">
        <f t="shared" si="11"/>
        <v>5.8320344002104826E-4</v>
      </c>
    </row>
    <row r="143" spans="1:10" ht="15" customHeight="1" x14ac:dyDescent="0.2">
      <c r="A143" s="3">
        <f>'2_CVaR_t1'!A143</f>
        <v>42489</v>
      </c>
      <c r="B143" s="5">
        <f>'2_CVaR_t1'!D143-1</f>
        <v>-4.4127733233224609E-3</v>
      </c>
      <c r="C143" s="5">
        <f>'Stocks Returns'!B139</f>
        <v>-2.984014209591479E-2</v>
      </c>
      <c r="D143" s="5">
        <f>'Stocks Returns'!C139</f>
        <v>-5.664263645726253E-3</v>
      </c>
      <c r="E143" s="5">
        <f>'Stocks Returns'!D139</f>
        <v>-1.8582104625328055E-2</v>
      </c>
      <c r="F143" s="5">
        <f>'Stocks Returns'!E139</f>
        <v>2.5173064820640523E-3</v>
      </c>
      <c r="G143" s="5">
        <f t="shared" si="8"/>
        <v>-2.5220634409053207E-2</v>
      </c>
      <c r="H143" s="5">
        <f t="shared" si="9"/>
        <v>7.5143808957975258E-4</v>
      </c>
      <c r="I143" s="5">
        <f t="shared" si="10"/>
        <v>-1.2379086861403821E-2</v>
      </c>
      <c r="J143" s="5">
        <f t="shared" si="11"/>
        <v>7.0083629409102947E-3</v>
      </c>
    </row>
    <row r="144" spans="1:10" ht="15" customHeight="1" x14ac:dyDescent="0.2">
      <c r="A144" s="3">
        <f>'2_CVaR_t1'!A144</f>
        <v>42492</v>
      </c>
      <c r="B144" s="5">
        <f>'2_CVaR_t1'!D144-1</f>
        <v>1.0936404429365609E-2</v>
      </c>
      <c r="C144" s="5">
        <f>'Stocks Returns'!B140</f>
        <v>2.2702306847308673E-2</v>
      </c>
      <c r="D144" s="5">
        <f>'Stocks Returns'!C140</f>
        <v>1.5794924909373398E-2</v>
      </c>
      <c r="E144" s="5">
        <f>'Stocks Returns'!D140</f>
        <v>1.5641078411195775E-2</v>
      </c>
      <c r="F144" s="5">
        <f>'Stocks Returns'!E140</f>
        <v>-1.9669386901025265E-2</v>
      </c>
      <c r="G144" s="5">
        <f t="shared" si="8"/>
        <v>1.3157306459418847E-2</v>
      </c>
      <c r="H144" s="5">
        <f t="shared" si="9"/>
        <v>3.4154607281608462E-5</v>
      </c>
      <c r="I144" s="5">
        <f t="shared" si="10"/>
        <v>4.6928888808054139E-4</v>
      </c>
      <c r="J144" s="5">
        <f t="shared" si="11"/>
        <v>-3.069580609749319E-2</v>
      </c>
    </row>
    <row r="145" spans="1:10" ht="15" customHeight="1" x14ac:dyDescent="0.2">
      <c r="A145" s="3">
        <f>'2_CVaR_t1'!A145</f>
        <v>42493</v>
      </c>
      <c r="B145" s="5">
        <f>'2_CVaR_t1'!D145-1</f>
        <v>-1.1030469292844569E-2</v>
      </c>
      <c r="C145" s="5">
        <f>'Stocks Returns'!B141</f>
        <v>-3.3297529538131032E-2</v>
      </c>
      <c r="D145" s="5">
        <f>'Stocks Returns'!C141</f>
        <v>-1.6186591893958657E-2</v>
      </c>
      <c r="E145" s="5">
        <f>'Stocks Returns'!D141</f>
        <v>-1.1144883485309065E-2</v>
      </c>
      <c r="F145" s="5">
        <f>'Stocks Returns'!E141</f>
        <v>-3.7780149413020325E-2</v>
      </c>
      <c r="G145" s="5">
        <f t="shared" si="8"/>
        <v>-2.2571088339464238E-2</v>
      </c>
      <c r="H145" s="5">
        <f t="shared" si="9"/>
        <v>-2.0965163599590692E-4</v>
      </c>
      <c r="I145" s="5">
        <f t="shared" si="10"/>
        <v>4.2737403724321926E-3</v>
      </c>
      <c r="J145" s="5">
        <f t="shared" si="11"/>
        <v>-2.659883646252937E-2</v>
      </c>
    </row>
    <row r="146" spans="1:10" ht="15" customHeight="1" x14ac:dyDescent="0.2">
      <c r="A146" s="3">
        <f>'2_CVaR_t1'!A146</f>
        <v>42494</v>
      </c>
      <c r="B146" s="5">
        <f>'2_CVaR_t1'!D146-1</f>
        <v>-1.3495082796041169E-3</v>
      </c>
      <c r="C146" s="5">
        <f>'Stocks Returns'!B142</f>
        <v>-1.518518518518519E-2</v>
      </c>
      <c r="D146" s="5">
        <f>'Stocks Returns'!C142</f>
        <v>-1.5546055188496721E-3</v>
      </c>
      <c r="E146" s="5">
        <f>'Stocks Returns'!D142</f>
        <v>-7.7868852459015425E-3</v>
      </c>
      <c r="F146" s="5">
        <f>'Stocks Returns'!E142</f>
        <v>-3.7045252883762259E-2</v>
      </c>
      <c r="G146" s="5">
        <f t="shared" si="8"/>
        <v>-1.3392515726791803E-2</v>
      </c>
      <c r="H146" s="5">
        <f t="shared" si="9"/>
        <v>4.3529486867657221E-4</v>
      </c>
      <c r="I146" s="5">
        <f t="shared" si="10"/>
        <v>-5.8496790474950331E-3</v>
      </c>
      <c r="J146" s="5">
        <f t="shared" si="11"/>
        <v>-3.5651049006048562E-2</v>
      </c>
    </row>
    <row r="147" spans="1:10" ht="15" customHeight="1" x14ac:dyDescent="0.2">
      <c r="A147" s="3">
        <f>'2_CVaR_t1'!A147</f>
        <v>42495</v>
      </c>
      <c r="B147" s="5">
        <f>'2_CVaR_t1'!D147-1</f>
        <v>1.9767775375492125E-3</v>
      </c>
      <c r="C147" s="5">
        <f>'Stocks Returns'!B143</f>
        <v>4.3249341857841239E-2</v>
      </c>
      <c r="D147" s="5">
        <f>'Stocks Returns'!C143</f>
        <v>3.7628130271183391E-3</v>
      </c>
      <c r="E147" s="5">
        <f>'Stocks Returns'!D143</f>
        <v>-1.239157372986377E-2</v>
      </c>
      <c r="F147" s="5">
        <f>'Stocks Returns'!E143</f>
        <v>-4.6072333563693668E-3</v>
      </c>
      <c r="G147" s="5">
        <f t="shared" si="8"/>
        <v>4.1972452602723198E-2</v>
      </c>
      <c r="H147" s="5">
        <f t="shared" si="9"/>
        <v>9.4689999577429176E-4</v>
      </c>
      <c r="I147" s="5">
        <f t="shared" si="10"/>
        <v>-1.5086453983828537E-2</v>
      </c>
      <c r="J147" s="5">
        <f t="shared" si="11"/>
        <v>-6.575786756077534E-3</v>
      </c>
    </row>
    <row r="148" spans="1:10" ht="15" customHeight="1" x14ac:dyDescent="0.2">
      <c r="A148" s="3">
        <f>'2_CVaR_t1'!A148</f>
        <v>42496</v>
      </c>
      <c r="B148" s="5">
        <f>'2_CVaR_t1'!D148-1</f>
        <v>3.1598082194139732E-3</v>
      </c>
      <c r="C148" s="5">
        <f>'Stocks Returns'!B144</f>
        <v>1.9466474405191114E-2</v>
      </c>
      <c r="D148" s="5">
        <f>'Stocks Returns'!C144</f>
        <v>4.6535677352637084E-3</v>
      </c>
      <c r="E148" s="5">
        <f>'Stocks Returns'!D144</f>
        <v>2.7185278126307111E-3</v>
      </c>
      <c r="F148" s="5">
        <f>'Stocks Returns'!E144</f>
        <v>-1.0414255959268703E-2</v>
      </c>
      <c r="G148" s="5">
        <f t="shared" si="8"/>
        <v>1.7097862328437404E-2</v>
      </c>
      <c r="H148" s="5">
        <f t="shared" si="9"/>
        <v>1.2841351468638462E-4</v>
      </c>
      <c r="I148" s="5">
        <f t="shared" si="10"/>
        <v>-1.6238056956352966E-3</v>
      </c>
      <c r="J148" s="5">
        <f t="shared" si="11"/>
        <v>-1.3578811522813379E-2</v>
      </c>
    </row>
    <row r="149" spans="1:10" ht="15" customHeight="1" x14ac:dyDescent="0.2">
      <c r="A149" s="3">
        <f>'2_CVaR_t1'!A149</f>
        <v>42499</v>
      </c>
      <c r="B149" s="5">
        <f>'2_CVaR_t1'!D149-1</f>
        <v>3.8703585508352845E-3</v>
      </c>
      <c r="C149" s="5">
        <f>'Stocks Returns'!B145</f>
        <v>-4.5968882602547279E-3</v>
      </c>
      <c r="D149" s="5">
        <f>'Stocks Returns'!C145</f>
        <v>6.4333504889346749E-3</v>
      </c>
      <c r="E149" s="5">
        <f>'Stocks Returns'!D145</f>
        <v>-7.9249217935349892E-3</v>
      </c>
      <c r="F149" s="5">
        <f>'Stocks Returns'!E145</f>
        <v>-2.5958840037418107E-2</v>
      </c>
      <c r="G149" s="5">
        <f t="shared" si="8"/>
        <v>-7.621209461568669E-3</v>
      </c>
      <c r="H149" s="5">
        <f t="shared" si="9"/>
        <v>8.8159407442752521E-4</v>
      </c>
      <c r="I149" s="5">
        <f t="shared" si="10"/>
        <v>-1.3256746507557132E-2</v>
      </c>
      <c r="J149" s="5">
        <f t="shared" si="11"/>
        <v>-2.9841736846817121E-2</v>
      </c>
    </row>
    <row r="150" spans="1:10" ht="15" customHeight="1" x14ac:dyDescent="0.2">
      <c r="A150" s="3">
        <f>'2_CVaR_t1'!A150</f>
        <v>42500</v>
      </c>
      <c r="B150" s="5">
        <f>'2_CVaR_t1'!D150-1</f>
        <v>8.8936478068495362E-3</v>
      </c>
      <c r="C150" s="5">
        <f>'Stocks Returns'!B146</f>
        <v>4.1207815275310811E-2</v>
      </c>
      <c r="D150" s="5">
        <f>'Stocks Returns'!C146</f>
        <v>1.2528765021733612E-2</v>
      </c>
      <c r="E150" s="5">
        <f>'Stocks Returns'!D146</f>
        <v>1.6186672272440639E-2</v>
      </c>
      <c r="F150" s="5">
        <f>'Stocks Returns'!E146</f>
        <v>2.9291716686674629E-2</v>
      </c>
      <c r="G150" s="5">
        <f t="shared" si="8"/>
        <v>3.3547908873599729E-2</v>
      </c>
      <c r="H150" s="5">
        <f t="shared" si="9"/>
        <v>-2.8063317115816465E-4</v>
      </c>
      <c r="I150" s="5">
        <f t="shared" si="10"/>
        <v>3.8595647149738902E-3</v>
      </c>
      <c r="J150" s="5">
        <f t="shared" si="11"/>
        <v>2.0330452163008227E-2</v>
      </c>
    </row>
    <row r="151" spans="1:10" ht="15" customHeight="1" x14ac:dyDescent="0.2">
      <c r="A151" s="3">
        <f>'2_CVaR_t1'!A151</f>
        <v>42501</v>
      </c>
      <c r="B151" s="5">
        <f>'2_CVaR_t1'!D151-1</f>
        <v>-1.5611402159069643E-2</v>
      </c>
      <c r="C151" s="5">
        <f>'Stocks Returns'!B147</f>
        <v>-1.1600136472193823E-2</v>
      </c>
      <c r="D151" s="5">
        <f>'Stocks Returns'!C147</f>
        <v>-2.3989898989899006E-2</v>
      </c>
      <c r="E151" s="5">
        <f>'Stocks Returns'!D147</f>
        <v>-4.1373603640881829E-4</v>
      </c>
      <c r="F151" s="5">
        <f>'Stocks Returns'!E147</f>
        <v>1.889433170048993E-2</v>
      </c>
      <c r="G151" s="5">
        <f t="shared" si="8"/>
        <v>3.3536751836413213E-3</v>
      </c>
      <c r="H151" s="5">
        <f t="shared" si="9"/>
        <v>-1.394432889713481E-3</v>
      </c>
      <c r="I151" s="5">
        <f t="shared" si="10"/>
        <v>2.1384158345662537E-2</v>
      </c>
      <c r="J151" s="5">
        <f t="shared" si="11"/>
        <v>3.4706805705704308E-2</v>
      </c>
    </row>
    <row r="152" spans="1:10" ht="15" customHeight="1" x14ac:dyDescent="0.2">
      <c r="A152" s="3">
        <f>'2_CVaR_t1'!A152</f>
        <v>42502</v>
      </c>
      <c r="B152" s="5">
        <f>'2_CVaR_t1'!D152-1</f>
        <v>4.1820082028327654E-3</v>
      </c>
      <c r="C152" s="5">
        <f>'Stocks Returns'!B148</f>
        <v>-2.8650327925440089E-2</v>
      </c>
      <c r="D152" s="5">
        <f>'Stocks Returns'!C148</f>
        <v>7.6326002587323583E-3</v>
      </c>
      <c r="E152" s="5">
        <f>'Stocks Returns'!D148</f>
        <v>-2.0488410596026574E-2</v>
      </c>
      <c r="F152" s="5">
        <f>'Stocks Returns'!E148</f>
        <v>1.1446886446886406E-3</v>
      </c>
      <c r="G152" s="5">
        <f t="shared" si="8"/>
        <v>-3.1962245249708476E-2</v>
      </c>
      <c r="H152" s="5">
        <f t="shared" si="9"/>
        <v>1.6305728326867219E-3</v>
      </c>
      <c r="I152" s="5">
        <f t="shared" si="10"/>
        <v>-2.6254229323268902E-2</v>
      </c>
      <c r="J152" s="5">
        <f t="shared" si="11"/>
        <v>-3.0532749367406277E-3</v>
      </c>
    </row>
    <row r="153" spans="1:10" ht="15" customHeight="1" x14ac:dyDescent="0.2">
      <c r="A153" s="3">
        <f>'2_CVaR_t1'!A153</f>
        <v>42503</v>
      </c>
      <c r="B153" s="5">
        <f>'2_CVaR_t1'!D153-1</f>
        <v>-9.0153180846033187E-3</v>
      </c>
      <c r="C153" s="5">
        <f>'Stocks Returns'!B149</f>
        <v>-5.6858564321250471E-3</v>
      </c>
      <c r="D153" s="5">
        <f>'Stocks Returns'!C149</f>
        <v>-1.3608935678521061E-2</v>
      </c>
      <c r="E153" s="5">
        <f>'Stocks Returns'!D149</f>
        <v>-3.5918022395943217E-3</v>
      </c>
      <c r="F153" s="5">
        <f>'Stocks Returns'!E149</f>
        <v>-1.623599359707284E-2</v>
      </c>
      <c r="G153" s="5">
        <f t="shared" si="8"/>
        <v>3.1809655725442421E-3</v>
      </c>
      <c r="H153" s="5">
        <f t="shared" si="9"/>
        <v>-5.434832631474127E-4</v>
      </c>
      <c r="I153" s="5">
        <f t="shared" si="10"/>
        <v>9.0205821293340514E-3</v>
      </c>
      <c r="J153" s="5">
        <f t="shared" si="11"/>
        <v>-7.0919272222288599E-3</v>
      </c>
    </row>
    <row r="154" spans="1:10" ht="15" customHeight="1" x14ac:dyDescent="0.2">
      <c r="A154" s="3">
        <f>'2_CVaR_t1'!A154</f>
        <v>42506</v>
      </c>
      <c r="B154" s="5">
        <f>'2_CVaR_t1'!D154-1</f>
        <v>8.9731494704692327E-3</v>
      </c>
      <c r="C154" s="5">
        <f>'Stocks Returns'!B150</f>
        <v>-1.6082916368834854E-2</v>
      </c>
      <c r="D154" s="5">
        <f>'Stocks Returns'!C150</f>
        <v>1.26252765846675E-2</v>
      </c>
      <c r="E154" s="5">
        <f>'Stocks Returns'!D150</f>
        <v>1.6751484308736408E-2</v>
      </c>
      <c r="F154" s="5">
        <f>'Stocks Returns'!E150</f>
        <v>2.4639702463970181E-2</v>
      </c>
      <c r="G154" s="5">
        <f t="shared" si="8"/>
        <v>-2.3816188391456813E-2</v>
      </c>
      <c r="H154" s="5">
        <f t="shared" si="9"/>
        <v>-2.989855083364544E-4</v>
      </c>
      <c r="I154" s="5">
        <f t="shared" si="10"/>
        <v>4.313665104935872E-3</v>
      </c>
      <c r="J154" s="5">
        <f t="shared" si="11"/>
        <v>1.5598064571146623E-2</v>
      </c>
    </row>
    <row r="155" spans="1:10" ht="15" customHeight="1" x14ac:dyDescent="0.2">
      <c r="A155" s="3">
        <f>'2_CVaR_t1'!A155</f>
        <v>42507</v>
      </c>
      <c r="B155" s="5">
        <f>'2_CVaR_t1'!D155-1</f>
        <v>-8.5918337804653522E-3</v>
      </c>
      <c r="C155" s="5">
        <f>'Stocks Returns'!B151</f>
        <v>-2.9059208136579251E-3</v>
      </c>
      <c r="D155" s="5">
        <f>'Stocks Returns'!C151</f>
        <v>-1.2982005141388031E-2</v>
      </c>
      <c r="E155" s="5">
        <f>'Stocks Returns'!D151</f>
        <v>-3.5453597497393519E-3</v>
      </c>
      <c r="F155" s="5">
        <f>'Stocks Returns'!E151</f>
        <v>-6.8058076225044895E-3</v>
      </c>
      <c r="G155" s="5">
        <f t="shared" si="8"/>
        <v>5.5701019611019836E-3</v>
      </c>
      <c r="H155" s="5">
        <f t="shared" si="9"/>
        <v>-5.2840229739274311E-4</v>
      </c>
      <c r="I155" s="5">
        <f t="shared" si="10"/>
        <v>8.4772930038619528E-3</v>
      </c>
      <c r="J155" s="5">
        <f t="shared" si="11"/>
        <v>1.910131103696049E-3</v>
      </c>
    </row>
    <row r="156" spans="1:10" ht="15" customHeight="1" x14ac:dyDescent="0.2">
      <c r="A156" s="3">
        <f>'2_CVaR_t1'!A156</f>
        <v>42508</v>
      </c>
      <c r="B156" s="5">
        <f>'2_CVaR_t1'!D156-1</f>
        <v>5.9161548593651414E-3</v>
      </c>
      <c r="C156" s="5">
        <f>'Stocks Returns'!B152</f>
        <v>-2.6958105646630148E-2</v>
      </c>
      <c r="D156" s="5">
        <f>'Stocks Returns'!C152</f>
        <v>8.3344185440812346E-3</v>
      </c>
      <c r="E156" s="5">
        <f>'Stocks Returns'!D152</f>
        <v>1.1511092507325182E-2</v>
      </c>
      <c r="F156" s="5">
        <f>'Stocks Returns'!E152</f>
        <v>-1.005025125628134E-2</v>
      </c>
      <c r="G156" s="5">
        <f t="shared" si="8"/>
        <v>-3.1870325913181834E-2</v>
      </c>
      <c r="H156" s="5">
        <f t="shared" si="9"/>
        <v>-1.7310171402194763E-4</v>
      </c>
      <c r="I156" s="5">
        <f t="shared" si="10"/>
        <v>3.3303528515430912E-3</v>
      </c>
      <c r="J156" s="5">
        <f t="shared" si="11"/>
        <v>-1.6001375753497967E-2</v>
      </c>
    </row>
    <row r="157" spans="1:10" ht="15" customHeight="1" x14ac:dyDescent="0.2">
      <c r="A157" s="3">
        <f>'2_CVaR_t1'!A157</f>
        <v>42509</v>
      </c>
      <c r="B157" s="5">
        <f>'2_CVaR_t1'!D157-1</f>
        <v>-5.1804024093731194E-3</v>
      </c>
      <c r="C157" s="5">
        <f>'Stocks Returns'!B153</f>
        <v>-2.283788843129908E-2</v>
      </c>
      <c r="D157" s="5">
        <f>'Stocks Returns'!C153</f>
        <v>-7.1031899780448216E-3</v>
      </c>
      <c r="E157" s="5">
        <f>'Stocks Returns'!D153</f>
        <v>-1.4276846679081245E-2</v>
      </c>
      <c r="F157" s="5">
        <f>'Stocks Returns'!E153</f>
        <v>4.6146746654351922E-4</v>
      </c>
      <c r="G157" s="5">
        <f t="shared" si="8"/>
        <v>-1.7509998278420744E-2</v>
      </c>
      <c r="H157" s="5">
        <f t="shared" si="9"/>
        <v>4.2158126158133458E-4</v>
      </c>
      <c r="I157" s="5">
        <f t="shared" si="10"/>
        <v>-7.0048515375652001E-3</v>
      </c>
      <c r="J157" s="5">
        <f t="shared" si="11"/>
        <v>5.7285697727326975E-3</v>
      </c>
    </row>
    <row r="158" spans="1:10" ht="15" customHeight="1" x14ac:dyDescent="0.2">
      <c r="A158" s="3">
        <f>'2_CVaR_t1'!A158</f>
        <v>42510</v>
      </c>
      <c r="B158" s="5">
        <f>'2_CVaR_t1'!D158-1</f>
        <v>7.737842852739929E-3</v>
      </c>
      <c r="C158" s="5">
        <f>'Stocks Returns'!B154</f>
        <v>2.681992337164818E-3</v>
      </c>
      <c r="D158" s="5">
        <f>'Stocks Returns'!C154</f>
        <v>1.0275754422476746E-2</v>
      </c>
      <c r="E158" s="5">
        <f>'Stocks Returns'!D154</f>
        <v>2.4769101595297993E-2</v>
      </c>
      <c r="F158" s="5">
        <f>'Stocks Returns'!E154</f>
        <v>5.0738007380073391E-3</v>
      </c>
      <c r="G158" s="5">
        <f t="shared" si="8"/>
        <v>-3.9113156532759197E-3</v>
      </c>
      <c r="H158" s="5">
        <f t="shared" si="9"/>
        <v>-8.637382772032718E-4</v>
      </c>
      <c r="I158" s="5">
        <f t="shared" si="10"/>
        <v>1.4051533555423436E-2</v>
      </c>
      <c r="J158" s="5">
        <f t="shared" si="11"/>
        <v>-2.7189858693389907E-3</v>
      </c>
    </row>
    <row r="159" spans="1:10" ht="15" customHeight="1" x14ac:dyDescent="0.2">
      <c r="A159" s="3">
        <f>'2_CVaR_t1'!A159</f>
        <v>42513</v>
      </c>
      <c r="B159" s="5">
        <f>'2_CVaR_t1'!D159-1</f>
        <v>-3.8013175158015944E-3</v>
      </c>
      <c r="C159" s="5">
        <f>'Stocks Returns'!B155</f>
        <v>2.6748184944591635E-3</v>
      </c>
      <c r="D159" s="5">
        <f>'Stocks Returns'!C155</f>
        <v>-5.9224925968843767E-3</v>
      </c>
      <c r="E159" s="5">
        <f>'Stocks Returns'!D155</f>
        <v>8.1933633756658963E-4</v>
      </c>
      <c r="F159" s="5">
        <f>'Stocks Returns'!E155</f>
        <v>2.2946305644810927E-4</v>
      </c>
      <c r="G159" s="5">
        <f t="shared" si="8"/>
        <v>6.7300633352887409E-3</v>
      </c>
      <c r="H159" s="5">
        <f t="shared" si="9"/>
        <v>-3.9022141636598905E-4</v>
      </c>
      <c r="I159" s="5">
        <f t="shared" si="10"/>
        <v>6.1708589751143803E-3</v>
      </c>
      <c r="J159" s="5">
        <f t="shared" si="11"/>
        <v>4.1023593271472137E-3</v>
      </c>
    </row>
    <row r="160" spans="1:10" ht="15" customHeight="1" x14ac:dyDescent="0.2">
      <c r="A160" s="3">
        <f>'2_CVaR_t1'!A160</f>
        <v>42514</v>
      </c>
      <c r="B160" s="5">
        <f>'2_CVaR_t1'!D160-1</f>
        <v>1.9266131634412931E-2</v>
      </c>
      <c r="C160" s="5">
        <f>'Stocks Returns'!B156</f>
        <v>1.1051829268292845E-2</v>
      </c>
      <c r="D160" s="5">
        <f>'Stocks Returns'!C156</f>
        <v>2.810516772438798E-2</v>
      </c>
      <c r="E160" s="5">
        <f>'Stocks Returns'!D156</f>
        <v>2.2513303315595534E-2</v>
      </c>
      <c r="F160" s="5">
        <f>'Stocks Returns'!E156</f>
        <v>-2.9823353980271694E-3</v>
      </c>
      <c r="G160" s="5">
        <f t="shared" si="8"/>
        <v>-6.1799990498883316E-3</v>
      </c>
      <c r="H160" s="5">
        <f t="shared" si="9"/>
        <v>3.0961839906589253E-4</v>
      </c>
      <c r="I160" s="5">
        <f t="shared" si="10"/>
        <v>-4.2582159539756928E-3</v>
      </c>
      <c r="J160" s="5">
        <f t="shared" si="11"/>
        <v>-2.2429814093730713E-2</v>
      </c>
    </row>
    <row r="161" spans="1:10" ht="15" customHeight="1" x14ac:dyDescent="0.2">
      <c r="A161" s="3">
        <f>'2_CVaR_t1'!A161</f>
        <v>42515</v>
      </c>
      <c r="B161" s="5">
        <f>'2_CVaR_t1'!D161-1</f>
        <v>-2.386902689153314E-3</v>
      </c>
      <c r="C161" s="5">
        <f>'Stocks Returns'!B157</f>
        <v>1.7715793441386962E-2</v>
      </c>
      <c r="D161" s="5">
        <f>'Stocks Returns'!C157</f>
        <v>-4.0312421264800946E-3</v>
      </c>
      <c r="E161" s="5">
        <f>'Stocks Returns'!D157</f>
        <v>4.2033626901520904E-3</v>
      </c>
      <c r="F161" s="5">
        <f>'Stocks Returns'!E157</f>
        <v>3.3133916244822759E-2</v>
      </c>
      <c r="G161" s="5">
        <f t="shared" si="8"/>
        <v>2.046578984768075E-2</v>
      </c>
      <c r="H161" s="5">
        <f t="shared" si="9"/>
        <v>-5.4251564639057814E-4</v>
      </c>
      <c r="I161" s="5">
        <f t="shared" si="10"/>
        <v>7.585213412326844E-3</v>
      </c>
      <c r="J161" s="5">
        <f t="shared" si="11"/>
        <v>3.557688916766133E-2</v>
      </c>
    </row>
    <row r="162" spans="1:10" ht="15" customHeight="1" x14ac:dyDescent="0.2">
      <c r="A162" s="3">
        <f>'2_CVaR_t1'!A162</f>
        <v>42516</v>
      </c>
      <c r="B162" s="5">
        <f>'2_CVaR_t1'!D162-1</f>
        <v>-7.7418430494025081E-5</v>
      </c>
      <c r="C162" s="5">
        <f>'Stocks Returns'!B158</f>
        <v>2.5925925925927018E-3</v>
      </c>
      <c r="D162" s="5">
        <f>'Stocks Returns'!C158</f>
        <v>-7.5891727801669084E-4</v>
      </c>
      <c r="E162" s="5">
        <f>'Stocks Returns'!D158</f>
        <v>9.7667929041258539E-3</v>
      </c>
      <c r="F162" s="5">
        <f>'Stocks Returns'!E158</f>
        <v>-3.7861915367484178E-3</v>
      </c>
      <c r="G162" s="5">
        <f t="shared" si="8"/>
        <v>3.2113537654837178E-3</v>
      </c>
      <c r="H162" s="5">
        <f t="shared" si="9"/>
        <v>-6.0693064863342507E-4</v>
      </c>
      <c r="I162" s="5">
        <f t="shared" si="10"/>
        <v>9.9325247073149721E-3</v>
      </c>
      <c r="J162" s="5">
        <f t="shared" si="11"/>
        <v>-3.6780254900502071E-3</v>
      </c>
    </row>
    <row r="163" spans="1:10" ht="15" customHeight="1" x14ac:dyDescent="0.2">
      <c r="A163" s="3">
        <f>'2_CVaR_t1'!A163</f>
        <v>42517</v>
      </c>
      <c r="B163" s="5">
        <f>'2_CVaR_t1'!D163-1</f>
        <v>5.7290323241789842E-3</v>
      </c>
      <c r="C163" s="5">
        <f>'Stocks Returns'!B159</f>
        <v>1.7731806427779828E-2</v>
      </c>
      <c r="D163" s="5">
        <f>'Stocks Returns'!C159</f>
        <v>8.3544303797467023E-3</v>
      </c>
      <c r="E163" s="5">
        <f>'Stocks Returns'!D159</f>
        <v>6.5140150019740162E-3</v>
      </c>
      <c r="F163" s="5">
        <f>'Stocks Returns'!E159</f>
        <v>-8.9425441538116823E-3</v>
      </c>
      <c r="G163" s="5">
        <f t="shared" si="8"/>
        <v>1.2992266333633345E-2</v>
      </c>
      <c r="H163" s="5">
        <f t="shared" si="9"/>
        <v>1.1726451690720688E-4</v>
      </c>
      <c r="I163" s="5">
        <f t="shared" si="10"/>
        <v>-1.4061433905566342E-3</v>
      </c>
      <c r="J163" s="5">
        <f t="shared" si="11"/>
        <v>-1.4704494388335095E-2</v>
      </c>
    </row>
    <row r="164" spans="1:10" ht="15" customHeight="1" x14ac:dyDescent="0.2">
      <c r="A164" s="3">
        <f>'2_CVaR_t1'!A164</f>
        <v>42520</v>
      </c>
      <c r="B164" s="5">
        <f>'2_CVaR_t1'!D164-1</f>
        <v>2.8556153399916795E-5</v>
      </c>
      <c r="C164" s="5">
        <f>'Stocks Returns'!B160</f>
        <v>0</v>
      </c>
      <c r="D164" s="5">
        <f>'Stocks Returns'!C160</f>
        <v>0</v>
      </c>
      <c r="E164" s="5">
        <f>'Stocks Returns'!D160</f>
        <v>0</v>
      </c>
      <c r="F164" s="5">
        <f>'Stocks Returns'!E160</f>
        <v>0</v>
      </c>
      <c r="G164" s="5">
        <f t="shared" si="8"/>
        <v>5.2096584642662082E-4</v>
      </c>
      <c r="H164" s="5">
        <f t="shared" si="9"/>
        <v>-1.1253114819244209E-6</v>
      </c>
      <c r="I164" s="5">
        <f t="shared" si="10"/>
        <v>1.8154757398473369E-5</v>
      </c>
      <c r="J164" s="5">
        <f t="shared" si="11"/>
        <v>1.0294917535460086E-6</v>
      </c>
    </row>
    <row r="165" spans="1:10" ht="15" customHeight="1" x14ac:dyDescent="0.2">
      <c r="A165" s="3">
        <f>'2_CVaR_t1'!A165</f>
        <v>42521</v>
      </c>
      <c r="B165" s="5">
        <f>'2_CVaR_t1'!D165-1</f>
        <v>-5.3374613888589328E-3</v>
      </c>
      <c r="C165" s="5">
        <f>'Stocks Returns'!B161</f>
        <v>1.0889292196007316E-2</v>
      </c>
      <c r="D165" s="5">
        <f>'Stocks Returns'!C161</f>
        <v>-9.0384132563394726E-3</v>
      </c>
      <c r="E165" s="5">
        <f>'Stocks Returns'!D161</f>
        <v>1.3532065110805958E-2</v>
      </c>
      <c r="F165" s="5">
        <f>'Stocks Returns'!E161</f>
        <v>-1.2181367020076661E-2</v>
      </c>
      <c r="G165" s="5">
        <f t="shared" si="8"/>
        <v>1.6362119310264538E-2</v>
      </c>
      <c r="H165" s="5">
        <f t="shared" si="9"/>
        <v>-1.2867234075924199E-3</v>
      </c>
      <c r="I165" s="5">
        <f t="shared" si="10"/>
        <v>2.1022775904280651E-2</v>
      </c>
      <c r="J165" s="5">
        <f t="shared" si="11"/>
        <v>-6.7554836423611734E-3</v>
      </c>
    </row>
    <row r="166" spans="1:10" ht="15" customHeight="1" x14ac:dyDescent="0.2">
      <c r="A166" s="3">
        <f>'2_CVaR_t1'!A166</f>
        <v>42522</v>
      </c>
      <c r="B166" s="5">
        <f>'2_CVaR_t1'!D166-1</f>
        <v>2.3739719121484981E-3</v>
      </c>
      <c r="C166" s="5">
        <f>'Stocks Returns'!B162</f>
        <v>-1.4362657091563369E-3</v>
      </c>
      <c r="D166" s="5">
        <f>'Stocks Returns'!C162</f>
        <v>3.5469977197872815E-3</v>
      </c>
      <c r="E166" s="5">
        <f>'Stocks Returns'!D162</f>
        <v>5.8049535603710289E-4</v>
      </c>
      <c r="F166" s="5">
        <f>'Stocks Returns'!E162</f>
        <v>6.1657912765471501E-3</v>
      </c>
      <c r="G166" s="5">
        <f t="shared" si="8"/>
        <v>-3.0796933559007391E-3</v>
      </c>
      <c r="H166" s="5">
        <f t="shared" si="9"/>
        <v>1.5721877304133774E-4</v>
      </c>
      <c r="I166" s="5">
        <f t="shared" si="10"/>
        <v>-2.667505941240168E-3</v>
      </c>
      <c r="J166" s="5">
        <f t="shared" si="11"/>
        <v>3.7956884168235923E-3</v>
      </c>
    </row>
    <row r="167" spans="1:10" ht="15" customHeight="1" x14ac:dyDescent="0.2">
      <c r="A167" s="3">
        <f>'2_CVaR_t1'!A167</f>
        <v>42523</v>
      </c>
      <c r="B167" s="5">
        <f>'2_CVaR_t1'!D167-1</f>
        <v>6.0569643403061146E-3</v>
      </c>
      <c r="C167" s="5">
        <f>'Stocks Returns'!B163</f>
        <v>1.761956130888187E-2</v>
      </c>
      <c r="D167" s="5">
        <f>'Stocks Returns'!C163</f>
        <v>9.2148447361777297E-3</v>
      </c>
      <c r="E167" s="5">
        <f>'Stocks Returns'!D163</f>
        <v>1.9338619222586395E-4</v>
      </c>
      <c r="F167" s="5">
        <f>'Stocks Returns'!E163</f>
        <v>7.2628234226055355E-3</v>
      </c>
      <c r="G167" s="5">
        <f t="shared" si="8"/>
        <v>1.2577399421878192E-2</v>
      </c>
      <c r="H167" s="5">
        <f t="shared" si="9"/>
        <v>5.0388312329962409E-4</v>
      </c>
      <c r="I167" s="5">
        <f t="shared" si="10"/>
        <v>-8.1834405483366644E-3</v>
      </c>
      <c r="J167" s="5">
        <f t="shared" si="11"/>
        <v>1.1693455219855013E-3</v>
      </c>
    </row>
    <row r="168" spans="1:10" ht="15" customHeight="1" x14ac:dyDescent="0.2">
      <c r="A168" s="3">
        <f>'2_CVaR_t1'!A168</f>
        <v>42524</v>
      </c>
      <c r="B168" s="5">
        <f>'2_CVaR_t1'!D168-1</f>
        <v>1.114186826467467E-5</v>
      </c>
      <c r="C168" s="5">
        <f>'Stocks Returns'!B164</f>
        <v>3.1802120141342094E-3</v>
      </c>
      <c r="D168" s="5">
        <f>'Stocks Returns'!C164</f>
        <v>-1.2507817385876141E-4</v>
      </c>
      <c r="E168" s="5">
        <f>'Stocks Returns'!D164</f>
        <v>1.7401392111369152E-3</v>
      </c>
      <c r="F168" s="5">
        <f>'Stocks Returns'!E164</f>
        <v>-4.5065344749888325E-3</v>
      </c>
      <c r="G168" s="5">
        <f t="shared" si="8"/>
        <v>3.7172480883208132E-3</v>
      </c>
      <c r="H168" s="5">
        <f t="shared" si="9"/>
        <v>-1.0104334884507865E-4</v>
      </c>
      <c r="I168" s="5">
        <f t="shared" si="10"/>
        <v>1.7825445827900947E-3</v>
      </c>
      <c r="J168" s="5">
        <f t="shared" si="11"/>
        <v>-4.4878997570795406E-3</v>
      </c>
    </row>
    <row r="169" spans="1:10" ht="15" customHeight="1" x14ac:dyDescent="0.2">
      <c r="A169" s="3">
        <f>'2_CVaR_t1'!A169</f>
        <v>42527</v>
      </c>
      <c r="B169" s="5">
        <f>'2_CVaR_t1'!D169-1</f>
        <v>4.9262655952033718E-3</v>
      </c>
      <c r="C169" s="5">
        <f>'Stocks Returns'!B165</f>
        <v>1.7259598450158453E-2</v>
      </c>
      <c r="D169" s="5">
        <f>'Stocks Returns'!C165</f>
        <v>7.5056292219164433E-3</v>
      </c>
      <c r="E169" s="5">
        <f>'Stocks Returns'!D165</f>
        <v>-9.6506465933221541E-4</v>
      </c>
      <c r="F169" s="5">
        <f>'Stocks Returns'!E165</f>
        <v>3.0330466274332446E-2</v>
      </c>
      <c r="G169" s="5">
        <f t="shared" si="8"/>
        <v>1.3260866495570163E-2</v>
      </c>
      <c r="H169" s="5">
        <f t="shared" si="9"/>
        <v>4.2829968415717713E-4</v>
      </c>
      <c r="I169" s="5">
        <f t="shared" si="10"/>
        <v>-7.7673140403983426E-3</v>
      </c>
      <c r="J169" s="5">
        <f t="shared" si="11"/>
        <v>2.5380084800982163E-2</v>
      </c>
    </row>
    <row r="170" spans="1:10" ht="15" customHeight="1" x14ac:dyDescent="0.2">
      <c r="A170" s="3">
        <f>'2_CVaR_t1'!A170</f>
        <v>42528</v>
      </c>
      <c r="B170" s="5">
        <f>'2_CVaR_t1'!D170-1</f>
        <v>1.3927550259011934E-3</v>
      </c>
      <c r="C170" s="5">
        <f>'Stocks Returns'!B166</f>
        <v>-3.5664819944598247E-2</v>
      </c>
      <c r="D170" s="5">
        <f>'Stocks Returns'!C166</f>
        <v>7.4497144276119975E-4</v>
      </c>
      <c r="E170" s="5">
        <f>'Stocks Returns'!D166</f>
        <v>2.0285935085007756E-2</v>
      </c>
      <c r="F170" s="5">
        <f>'Stocks Returns'!E166</f>
        <v>4.4376098418277499E-2</v>
      </c>
      <c r="G170" s="5">
        <f t="shared" si="8"/>
        <v>-3.6402762311787636E-2</v>
      </c>
      <c r="H170" s="5">
        <f t="shared" si="9"/>
        <v>-1.2271466239630038E-3</v>
      </c>
      <c r="I170" s="5">
        <f t="shared" si="10"/>
        <v>1.8404347167538537E-2</v>
      </c>
      <c r="J170" s="5">
        <f t="shared" si="11"/>
        <v>4.2997971115176788E-2</v>
      </c>
    </row>
    <row r="171" spans="1:10" ht="15" customHeight="1" x14ac:dyDescent="0.2">
      <c r="A171" s="3">
        <f>'2_CVaR_t1'!A171</f>
        <v>42529</v>
      </c>
      <c r="B171" s="5">
        <f>'2_CVaR_t1'!D171-1</f>
        <v>8.6624125253735862E-3</v>
      </c>
      <c r="C171" s="5">
        <f>'Stocks Returns'!B167</f>
        <v>6.8222621184919063E-3</v>
      </c>
      <c r="D171" s="5">
        <f>'Stocks Returns'!C167</f>
        <v>1.3027295285359841E-2</v>
      </c>
      <c r="E171" s="5">
        <f>'Stocks Returns'!D167</f>
        <v>3.4084453701950235E-3</v>
      </c>
      <c r="F171" s="5">
        <f>'Stocks Returns'!E167</f>
        <v>-1.0517458981909034E-3</v>
      </c>
      <c r="G171" s="5">
        <f t="shared" si="8"/>
        <v>-6.2425604416123034E-4</v>
      </c>
      <c r="H171" s="5">
        <f t="shared" si="9"/>
        <v>5.5198552615065392E-4</v>
      </c>
      <c r="I171" s="5">
        <f t="shared" si="10"/>
        <v>-8.5966508288035388E-3</v>
      </c>
      <c r="J171" s="5">
        <f t="shared" si="11"/>
        <v>-9.7792397333704654E-3</v>
      </c>
    </row>
    <row r="172" spans="1:10" ht="15" customHeight="1" x14ac:dyDescent="0.2">
      <c r="A172" s="3">
        <f>'2_CVaR_t1'!A172</f>
        <v>42530</v>
      </c>
      <c r="B172" s="5">
        <f>'2_CVaR_t1'!D172-1</f>
        <v>-3.2807107905352684E-3</v>
      </c>
      <c r="C172" s="5">
        <f>'Stocks Returns'!B168</f>
        <v>-2.5320970042795987E-2</v>
      </c>
      <c r="D172" s="5">
        <f>'Stocks Returns'!C168</f>
        <v>-4.7764849969381684E-3</v>
      </c>
      <c r="E172" s="5">
        <f>'Stocks Returns'!D168</f>
        <v>-4.1517267408944791E-3</v>
      </c>
      <c r="F172" s="5">
        <f>'Stocks Returns'!E168</f>
        <v>-1.9372499473573446E-2</v>
      </c>
      <c r="G172" s="5">
        <f t="shared" si="8"/>
        <v>-2.1746150817111388E-2</v>
      </c>
      <c r="H172" s="5">
        <f t="shared" si="9"/>
        <v>3.6142645777155133E-6</v>
      </c>
      <c r="I172" s="5">
        <f t="shared" si="10"/>
        <v>4.7481449346670722E-4</v>
      </c>
      <c r="J172" s="5">
        <f t="shared" si="11"/>
        <v>-1.6025918183095237E-2</v>
      </c>
    </row>
    <row r="173" spans="1:10" ht="15" customHeight="1" x14ac:dyDescent="0.2">
      <c r="A173" s="3">
        <f>'2_CVaR_t1'!A173</f>
        <v>42531</v>
      </c>
      <c r="B173" s="5">
        <f>'2_CVaR_t1'!D173-1</f>
        <v>-9.098032964231284E-3</v>
      </c>
      <c r="C173" s="5">
        <f>'Stocks Returns'!B169</f>
        <v>-4.3175997072813721E-2</v>
      </c>
      <c r="D173" s="5">
        <f>'Stocks Returns'!C169</f>
        <v>-1.3290671917302488E-2</v>
      </c>
      <c r="E173" s="5">
        <f>'Stocks Returns'!D169</f>
        <v>-9.8540837597119735E-3</v>
      </c>
      <c r="F173" s="5">
        <f>'Stocks Returns'!E169</f>
        <v>-4.423448572042088E-2</v>
      </c>
      <c r="G173" s="5">
        <f t="shared" si="8"/>
        <v>-3.4232844231452723E-2</v>
      </c>
      <c r="H173" s="5">
        <f t="shared" si="9"/>
        <v>-1.0571315151048852E-4</v>
      </c>
      <c r="I173" s="5">
        <f t="shared" si="10"/>
        <v>2.873486884357998E-3</v>
      </c>
      <c r="J173" s="5">
        <f t="shared" si="11"/>
        <v>-3.50067975287187E-2</v>
      </c>
    </row>
    <row r="174" spans="1:10" ht="15" customHeight="1" x14ac:dyDescent="0.2">
      <c r="A174" s="3">
        <f>'2_CVaR_t1'!A174</f>
        <v>42534</v>
      </c>
      <c r="B174" s="5">
        <f>'2_CVaR_t1'!D174-1</f>
        <v>-1.473416783945003E-2</v>
      </c>
      <c r="C174" s="5">
        <f>'Stocks Returns'!B170</f>
        <v>-6.8833652007648238E-3</v>
      </c>
      <c r="D174" s="5">
        <f>'Stocks Returns'!C170</f>
        <v>-2.2200049887752593E-2</v>
      </c>
      <c r="E174" s="5">
        <f>'Stocks Returns'!D170</f>
        <v>-6.5071770334929058E-3</v>
      </c>
      <c r="F174" s="5">
        <f>'Stocks Returns'!E170</f>
        <v>-1.4154122669063018E-2</v>
      </c>
      <c r="G174" s="5">
        <f t="shared" si="8"/>
        <v>7.2609182312196961E-3</v>
      </c>
      <c r="H174" s="5">
        <f t="shared" si="9"/>
        <v>-8.720107906769331E-4</v>
      </c>
      <c r="I174" s="5">
        <f t="shared" si="10"/>
        <v>1.4069106990710085E-2</v>
      </c>
      <c r="J174" s="5">
        <f t="shared" si="11"/>
        <v>7.7149847549440667E-4</v>
      </c>
    </row>
    <row r="175" spans="1:10" ht="15" customHeight="1" x14ac:dyDescent="0.2">
      <c r="A175" s="3">
        <f>'2_CVaR_t1'!A175</f>
        <v>42535</v>
      </c>
      <c r="B175" s="5">
        <f>'2_CVaR_t1'!D175-1</f>
        <v>1.6819030027783732E-3</v>
      </c>
      <c r="C175" s="5">
        <f>'Stocks Returns'!B171</f>
        <v>-1.1551790527531636E-2</v>
      </c>
      <c r="D175" s="5">
        <f>'Stocks Returns'!C171</f>
        <v>2.1683673469385933E-3</v>
      </c>
      <c r="E175" s="5">
        <f>'Stocks Returns'!D171</f>
        <v>5.5865921787709993E-3</v>
      </c>
      <c r="F175" s="5">
        <f>'Stocks Returns'!E171</f>
        <v>1.0027347310847645E-2</v>
      </c>
      <c r="G175" s="5">
        <f t="shared" si="8"/>
        <v>-1.2556564051364419E-2</v>
      </c>
      <c r="H175" s="5">
        <f t="shared" si="9"/>
        <v>-2.2151134040021949E-4</v>
      </c>
      <c r="I175" s="5">
        <f t="shared" si="10"/>
        <v>3.3023454099437859E-3</v>
      </c>
      <c r="J175" s="5">
        <f t="shared" si="11"/>
        <v>8.3569016331558749E-3</v>
      </c>
    </row>
    <row r="176" spans="1:10" ht="15" customHeight="1" x14ac:dyDescent="0.2">
      <c r="A176" s="3">
        <f>'2_CVaR_t1'!A176</f>
        <v>42536</v>
      </c>
      <c r="B176" s="5">
        <f>'2_CVaR_t1'!D176-1</f>
        <v>-3.388101192088766E-3</v>
      </c>
      <c r="C176" s="5">
        <f>'Stocks Returns'!B172</f>
        <v>-5.0642773665758867E-3</v>
      </c>
      <c r="D176" s="5">
        <f>'Stocks Returns'!C172</f>
        <v>-5.0910016545754333E-3</v>
      </c>
      <c r="E176" s="5">
        <f>'Stocks Returns'!D172</f>
        <v>-1.9157088122605526E-3</v>
      </c>
      <c r="F176" s="5">
        <f>'Stocks Returns'!E172</f>
        <v>-1.3763537906137158E-2</v>
      </c>
      <c r="G176" s="5">
        <f t="shared" si="8"/>
        <v>-1.3903562714319326E-3</v>
      </c>
      <c r="H176" s="5">
        <f t="shared" si="9"/>
        <v>-1.557448806827717E-4</v>
      </c>
      <c r="I176" s="5">
        <f t="shared" si="10"/>
        <v>2.8603810933499323E-3</v>
      </c>
      <c r="J176" s="5">
        <f t="shared" si="11"/>
        <v>-1.0308388719151986E-2</v>
      </c>
    </row>
    <row r="177" spans="1:10" ht="15" customHeight="1" x14ac:dyDescent="0.2">
      <c r="A177" s="3">
        <f>'2_CVaR_t1'!A177</f>
        <v>42537</v>
      </c>
      <c r="B177" s="5">
        <f>'2_CVaR_t1'!D177-1</f>
        <v>1.4749663839239702E-3</v>
      </c>
      <c r="C177" s="5">
        <f>'Stocks Returns'!B173</f>
        <v>3.915426781520015E-4</v>
      </c>
      <c r="D177" s="5">
        <f>'Stocks Returns'!C173</f>
        <v>2.3026736599718323E-3</v>
      </c>
      <c r="E177" s="5">
        <f>'Stocks Returns'!D173</f>
        <v>-9.5969289827257942E-4</v>
      </c>
      <c r="F177" s="5">
        <f>'Stocks Returns'!E173</f>
        <v>-1.2582932967284521E-2</v>
      </c>
      <c r="G177" s="5">
        <f t="shared" si="8"/>
        <v>-4.2226586658204008E-4</v>
      </c>
      <c r="H177" s="5">
        <f t="shared" si="9"/>
        <v>2.1177673018903109E-4</v>
      </c>
      <c r="I177" s="5">
        <f t="shared" si="10"/>
        <v>-2.9557659017090199E-3</v>
      </c>
      <c r="J177" s="5">
        <f t="shared" si="11"/>
        <v>-1.404417304471514E-2</v>
      </c>
    </row>
    <row r="178" spans="1:10" ht="15" customHeight="1" x14ac:dyDescent="0.2">
      <c r="A178" s="3">
        <f>'2_CVaR_t1'!A178</f>
        <v>42538</v>
      </c>
      <c r="B178" s="5">
        <f>'2_CVaR_t1'!D178-1</f>
        <v>-1.1914571494443082E-2</v>
      </c>
      <c r="C178" s="5">
        <f>'Stocks Returns'!B174</f>
        <v>1.5655577299411583E-3</v>
      </c>
      <c r="D178" s="5">
        <f>'Stocks Returns'!C174</f>
        <v>-1.7358008934269309E-2</v>
      </c>
      <c r="E178" s="5">
        <f>'Stocks Returns'!D174</f>
        <v>-1.6138328530259316E-2</v>
      </c>
      <c r="F178" s="5">
        <f>'Stocks Returns'!E174</f>
        <v>2.2937905468026099E-2</v>
      </c>
      <c r="G178" s="5">
        <f t="shared" si="8"/>
        <v>1.3107864962295299E-2</v>
      </c>
      <c r="H178" s="5">
        <f t="shared" si="9"/>
        <v>-1.0371896625335081E-4</v>
      </c>
      <c r="I178" s="5">
        <f t="shared" si="10"/>
        <v>5.1146969302123119E-4</v>
      </c>
      <c r="J178" s="5">
        <f t="shared" si="11"/>
        <v>3.5013014464869568E-2</v>
      </c>
    </row>
    <row r="179" spans="1:10" ht="15" customHeight="1" x14ac:dyDescent="0.2">
      <c r="A179" s="3">
        <f>'2_CVaR_t1'!A179</f>
        <v>42541</v>
      </c>
      <c r="B179" s="5">
        <f>'2_CVaR_t1'!D179-1</f>
        <v>3.5304856249795957E-3</v>
      </c>
      <c r="C179" s="5">
        <f>'Stocks Returns'!B175</f>
        <v>1.9538882375928157E-2</v>
      </c>
      <c r="D179" s="5">
        <f>'Stocks Returns'!C175</f>
        <v>4.5460449409016057E-3</v>
      </c>
      <c r="E179" s="5">
        <f>'Stocks Returns'!D175</f>
        <v>1.288810779144689E-2</v>
      </c>
      <c r="F179" s="5">
        <f>'Stocks Returns'!E175</f>
        <v>1.2231030577576352E-2</v>
      </c>
      <c r="G179" s="5">
        <f t="shared" si="8"/>
        <v>1.6828202262119975E-2</v>
      </c>
      <c r="H179" s="5">
        <f t="shared" si="9"/>
        <v>-5.1466351273433183E-4</v>
      </c>
      <c r="I179" s="5">
        <f t="shared" si="10"/>
        <v>8.0295799803142432E-3</v>
      </c>
      <c r="J179" s="5">
        <f t="shared" si="11"/>
        <v>8.691733271541123E-3</v>
      </c>
    </row>
    <row r="180" spans="1:10" ht="15" customHeight="1" x14ac:dyDescent="0.2">
      <c r="A180" s="3">
        <f>'2_CVaR_t1'!A180</f>
        <v>42542</v>
      </c>
      <c r="B180" s="5">
        <f>'2_CVaR_t1'!D180-1</f>
        <v>-2.1359567734524632E-5</v>
      </c>
      <c r="C180" s="5">
        <f>'Stocks Returns'!B176</f>
        <v>-1.2648524338827016E-2</v>
      </c>
      <c r="D180" s="5">
        <f>'Stocks Returns'!C176</f>
        <v>-1.2929919834503423E-4</v>
      </c>
      <c r="E180" s="5">
        <f>'Stocks Returns'!D176</f>
        <v>7.711586658953884E-4</v>
      </c>
      <c r="F180" s="5">
        <f>'Stocks Returns'!E176</f>
        <v>2.4614007607965949E-3</v>
      </c>
      <c r="G180" s="5">
        <f t="shared" si="8"/>
        <v>-1.2081495332115343E-2</v>
      </c>
      <c r="H180" s="5">
        <f t="shared" si="9"/>
        <v>-5.830634090611026E-5</v>
      </c>
      <c r="I180" s="5">
        <f t="shared" si="10"/>
        <v>8.5882456825766532E-4</v>
      </c>
      <c r="J180" s="5">
        <f t="shared" si="11"/>
        <v>2.5128932806029302E-3</v>
      </c>
    </row>
    <row r="181" spans="1:10" ht="15" customHeight="1" x14ac:dyDescent="0.2">
      <c r="A181" s="3">
        <f>'2_CVaR_t1'!A181</f>
        <v>42543</v>
      </c>
      <c r="B181" s="5">
        <f>'2_CVaR_t1'!D181-1</f>
        <v>-6.9927301792602758E-3</v>
      </c>
      <c r="C181" s="5">
        <f>'Stocks Returns'!B177</f>
        <v>8.9285714285713969E-3</v>
      </c>
      <c r="D181" s="5">
        <f>'Stocks Returns'!C177</f>
        <v>-1.0345273503168162E-2</v>
      </c>
      <c r="E181" s="5">
        <f>'Stocks Returns'!D177</f>
        <v>-6.164515507609214E-3</v>
      </c>
      <c r="F181" s="5">
        <f>'Stocks Returns'!E177</f>
        <v>-1.8080357142857051E-2</v>
      </c>
      <c r="G181" s="5">
        <f t="shared" si="8"/>
        <v>1.5928911516181067E-2</v>
      </c>
      <c r="H181" s="5">
        <f t="shared" si="9"/>
        <v>-2.0205346067610208E-4</v>
      </c>
      <c r="I181" s="5">
        <f t="shared" si="10"/>
        <v>3.6312732498550108E-3</v>
      </c>
      <c r="J181" s="5">
        <f t="shared" si="11"/>
        <v>-1.0981055581320225E-2</v>
      </c>
    </row>
    <row r="182" spans="1:10" ht="15" customHeight="1" x14ac:dyDescent="0.2">
      <c r="A182" s="3">
        <f>'2_CVaR_t1'!A182</f>
        <v>42544</v>
      </c>
      <c r="B182" s="5">
        <f>'2_CVaR_t1'!D182-1</f>
        <v>1.5546323457793054E-2</v>
      </c>
      <c r="C182" s="5">
        <f>'Stocks Returns'!B178</f>
        <v>1.4621008080030862E-2</v>
      </c>
      <c r="D182" s="5">
        <f>'Stocks Returns'!C178</f>
        <v>2.2213511041421663E-2</v>
      </c>
      <c r="E182" s="5">
        <f>'Stocks Returns'!D178</f>
        <v>2.4229501841442236E-2</v>
      </c>
      <c r="F182" s="5">
        <f>'Stocks Returns'!E178</f>
        <v>3.7281200272789361E-2</v>
      </c>
      <c r="G182" s="5">
        <f t="shared" si="8"/>
        <v>8.2188826280057276E-4</v>
      </c>
      <c r="H182" s="5">
        <f t="shared" si="9"/>
        <v>-2.076642723122385E-4</v>
      </c>
      <c r="I182" s="5">
        <f t="shared" si="10"/>
        <v>2.6380765287658051E-3</v>
      </c>
      <c r="J182" s="5">
        <f t="shared" si="11"/>
        <v>2.1594316037139467E-2</v>
      </c>
    </row>
    <row r="183" spans="1:10" ht="15" customHeight="1" x14ac:dyDescent="0.2">
      <c r="A183" s="3">
        <f>'2_CVaR_t1'!A183</f>
        <v>42545</v>
      </c>
      <c r="B183" s="5">
        <f>'2_CVaR_t1'!D183-1</f>
        <v>-2.8369531776979096E-2</v>
      </c>
      <c r="C183" s="5">
        <f>'Stocks Returns'!B179</f>
        <v>-7.2430792567311331E-2</v>
      </c>
      <c r="D183" s="5">
        <f>'Stocks Returns'!C179</f>
        <v>-4.0649367250415569E-2</v>
      </c>
      <c r="E183" s="5">
        <f>'Stocks Returns'!D179</f>
        <v>-4.485238455715379E-2</v>
      </c>
      <c r="F183" s="5">
        <f>'Stocks Returns'!E179</f>
        <v>-5.3911900065746199E-2</v>
      </c>
      <c r="G183" s="5">
        <f t="shared" si="8"/>
        <v>-4.5703540476860351E-2</v>
      </c>
      <c r="H183" s="5">
        <f t="shared" si="9"/>
        <v>3.7902791474977299E-4</v>
      </c>
      <c r="I183" s="5">
        <f t="shared" si="10"/>
        <v>-5.2878992657988955E-3</v>
      </c>
      <c r="J183" s="5">
        <f t="shared" si="11"/>
        <v>-2.5201408398407753E-2</v>
      </c>
    </row>
    <row r="184" spans="1:10" ht="15" customHeight="1" x14ac:dyDescent="0.2">
      <c r="A184" s="3">
        <f>'2_CVaR_t1'!A184</f>
        <v>42548</v>
      </c>
      <c r="B184" s="5">
        <f>'2_CVaR_t1'!D184-1</f>
        <v>-1.6779423511766756E-2</v>
      </c>
      <c r="C184" s="5">
        <f>'Stocks Returns'!B180</f>
        <v>-2.9844644317252644E-2</v>
      </c>
      <c r="D184" s="5">
        <f>'Stocks Returns'!C180</f>
        <v>-2.2784810126582178E-2</v>
      </c>
      <c r="E184" s="5">
        <f>'Stocks Returns'!D180</f>
        <v>-4.636417673865656E-2</v>
      </c>
      <c r="F184" s="5">
        <f>'Stocks Returns'!E180</f>
        <v>-5.536252026870514E-2</v>
      </c>
      <c r="G184" s="5">
        <f t="shared" si="8"/>
        <v>-1.3812960729231237E-2</v>
      </c>
      <c r="H184" s="5">
        <f t="shared" si="9"/>
        <v>1.4982117035925169E-3</v>
      </c>
      <c r="I184" s="5">
        <f t="shared" si="10"/>
        <v>-2.2939730646564408E-2</v>
      </c>
      <c r="J184" s="5">
        <f t="shared" si="11"/>
        <v>-3.8369218000413909E-2</v>
      </c>
    </row>
    <row r="185" spans="1:10" ht="15" customHeight="1" x14ac:dyDescent="0.2">
      <c r="A185" s="3">
        <f>'2_CVaR_t1'!A185</f>
        <v>42549</v>
      </c>
      <c r="B185" s="5">
        <f>'2_CVaR_t1'!D185-1</f>
        <v>1.7285869495399897E-2</v>
      </c>
      <c r="C185" s="5">
        <f>'Stocks Returns'!B181</f>
        <v>7.5853350189634128E-3</v>
      </c>
      <c r="D185" s="5">
        <f>'Stocks Returns'!C181</f>
        <v>2.4815925824924978E-2</v>
      </c>
      <c r="E185" s="5">
        <f>'Stocks Returns'!D181</f>
        <v>2.5555786411801229E-2</v>
      </c>
      <c r="F185" s="5">
        <f>'Stocks Returns'!E181</f>
        <v>2.869053457577242E-2</v>
      </c>
      <c r="G185" s="5">
        <f t="shared" si="8"/>
        <v>-7.8190703903090186E-3</v>
      </c>
      <c r="H185" s="5">
        <f t="shared" si="9"/>
        <v>-1.1854333961460253E-4</v>
      </c>
      <c r="I185" s="5">
        <f t="shared" si="10"/>
        <v>1.541921153488772E-3</v>
      </c>
      <c r="J185" s="5">
        <f t="shared" si="11"/>
        <v>1.1245030841098541E-2</v>
      </c>
    </row>
    <row r="186" spans="1:10" ht="15" customHeight="1" x14ac:dyDescent="0.2">
      <c r="A186" s="3">
        <f>'2_CVaR_t1'!A186</f>
        <v>42550</v>
      </c>
      <c r="B186" s="5">
        <f>'2_CVaR_t1'!D186-1</f>
        <v>1.4081827267512503E-2</v>
      </c>
      <c r="C186" s="5">
        <f>'Stocks Returns'!B182</f>
        <v>1.965704726056039E-2</v>
      </c>
      <c r="D186" s="5">
        <f>'Stocks Returns'!C182</f>
        <v>2.1021820117083534E-2</v>
      </c>
      <c r="E186" s="5">
        <f>'Stocks Returns'!D182</f>
        <v>6.8881685575366003E-3</v>
      </c>
      <c r="F186" s="5">
        <f>'Stocks Returns'!E182</f>
        <v>4.6722288438617143E-2</v>
      </c>
      <c r="G186" s="5">
        <f t="shared" si="8"/>
        <v>7.2093918961434571E-3</v>
      </c>
      <c r="H186" s="5">
        <f t="shared" si="9"/>
        <v>7.1654699276460163E-4</v>
      </c>
      <c r="I186" s="5">
        <f t="shared" si="10"/>
        <v>-1.2663843025999311E-2</v>
      </c>
      <c r="J186" s="5">
        <f t="shared" si="11"/>
        <v>3.251595803758546E-2</v>
      </c>
    </row>
    <row r="187" spans="1:10" ht="15" customHeight="1" x14ac:dyDescent="0.2">
      <c r="A187" s="3">
        <f>'2_CVaR_t1'!A187</f>
        <v>42551</v>
      </c>
      <c r="B187" s="5">
        <f>'2_CVaR_t1'!D187-1</f>
        <v>-2.0965570063635974E-2</v>
      </c>
      <c r="C187" s="5">
        <f>'Stocks Returns'!B183</f>
        <v>3.4864643150123165E-2</v>
      </c>
      <c r="D187" s="5">
        <f>'Stocks Returns'!C183</f>
        <v>-3.3489705499087696E-2</v>
      </c>
      <c r="E187" s="5">
        <f>'Stocks Returns'!D183</f>
        <v>2.1327967806840986E-2</v>
      </c>
      <c r="F187" s="5">
        <f>'Stocks Returns'!E183</f>
        <v>-7.0598952402640691E-3</v>
      </c>
      <c r="G187" s="5">
        <f t="shared" si="8"/>
        <v>5.4759381006680888E-2</v>
      </c>
      <c r="H187" s="5">
        <f t="shared" si="9"/>
        <v>-3.158544579786933E-3</v>
      </c>
      <c r="I187" s="5">
        <f t="shared" si="10"/>
        <v>5.0581916772846965E-2</v>
      </c>
      <c r="J187" s="5">
        <f t="shared" si="11"/>
        <v>1.4165453086444325E-2</v>
      </c>
    </row>
    <row r="188" spans="1:10" ht="15" customHeight="1" x14ac:dyDescent="0.2">
      <c r="A188" s="3">
        <f>'2_CVaR_t1'!A188</f>
        <v>42552</v>
      </c>
      <c r="B188" s="5">
        <f>'2_CVaR_t1'!D188-1</f>
        <v>2.481818718093054E-3</v>
      </c>
      <c r="C188" s="5">
        <f>'Stocks Returns'!B184</f>
        <v>7.9270709472845091E-4</v>
      </c>
      <c r="D188" s="5">
        <f>'Stocks Returns'!C184</f>
        <v>4.1795874342727135E-3</v>
      </c>
      <c r="E188" s="5">
        <f>'Stocks Returns'!D184</f>
        <v>-6.6981875492513332E-3</v>
      </c>
      <c r="F188" s="5">
        <f>'Stocks Returns'!E184</f>
        <v>-2.0642201834862872E-3</v>
      </c>
      <c r="G188" s="5">
        <f t="shared" si="8"/>
        <v>-9.5024359997663383E-4</v>
      </c>
      <c r="H188" s="5">
        <f t="shared" si="9"/>
        <v>6.339915626798827E-4</v>
      </c>
      <c r="I188" s="5">
        <f t="shared" si="10"/>
        <v>-1.0096373092924729E-2</v>
      </c>
      <c r="J188" s="5">
        <f t="shared" si="11"/>
        <v>-4.5433523484086176E-3</v>
      </c>
    </row>
    <row r="189" spans="1:10" ht="15" customHeight="1" x14ac:dyDescent="0.2">
      <c r="A189" s="3">
        <f>'2_CVaR_t1'!A189</f>
        <v>42555</v>
      </c>
      <c r="B189" s="5">
        <f>'2_CVaR_t1'!D189-1</f>
        <v>2.8556153399916795E-5</v>
      </c>
      <c r="C189" s="5">
        <f>'Stocks Returns'!B185</f>
        <v>0</v>
      </c>
      <c r="D189" s="5">
        <f>'Stocks Returns'!C185</f>
        <v>0</v>
      </c>
      <c r="E189" s="5">
        <f>'Stocks Returns'!D185</f>
        <v>0</v>
      </c>
      <c r="F189" s="5">
        <f>'Stocks Returns'!E185</f>
        <v>0</v>
      </c>
      <c r="G189" s="5">
        <f t="shared" si="8"/>
        <v>5.2096584642662082E-4</v>
      </c>
      <c r="H189" s="5">
        <f t="shared" si="9"/>
        <v>-1.1253114819244209E-6</v>
      </c>
      <c r="I189" s="5">
        <f t="shared" si="10"/>
        <v>1.8154757398473369E-5</v>
      </c>
      <c r="J189" s="5">
        <f t="shared" si="11"/>
        <v>1.0294917535460086E-6</v>
      </c>
    </row>
    <row r="190" spans="1:10" ht="15" customHeight="1" x14ac:dyDescent="0.2">
      <c r="A190" s="3">
        <f>'2_CVaR_t1'!A190</f>
        <v>42556</v>
      </c>
      <c r="B190" s="5">
        <f>'2_CVaR_t1'!D190-1</f>
        <v>1.1724958809278263E-3</v>
      </c>
      <c r="C190" s="5">
        <f>'Stocks Returns'!B186</f>
        <v>-1.9009900990099027E-2</v>
      </c>
      <c r="D190" s="5">
        <f>'Stocks Returns'!C186</f>
        <v>2.5510204081631294E-3</v>
      </c>
      <c r="E190" s="5">
        <f>'Stocks Returns'!D186</f>
        <v>-1.1503371677905605E-2</v>
      </c>
      <c r="F190" s="5">
        <f>'Stocks Returns'!E186</f>
        <v>-4.1599632268443876E-2</v>
      </c>
      <c r="G190" s="5">
        <f t="shared" si="8"/>
        <v>-1.9544584102116472E-2</v>
      </c>
      <c r="H190" s="5">
        <f t="shared" si="9"/>
        <v>8.9713246738997842E-4</v>
      </c>
      <c r="I190" s="5">
        <f t="shared" si="10"/>
        <v>-1.3078233277335455E-2</v>
      </c>
      <c r="J190" s="5">
        <f t="shared" si="11"/>
        <v>-4.2755085368727047E-2</v>
      </c>
    </row>
    <row r="191" spans="1:10" ht="15" customHeight="1" x14ac:dyDescent="0.2">
      <c r="A191" s="3">
        <f>'2_CVaR_t1'!A191</f>
        <v>42557</v>
      </c>
      <c r="B191" s="5">
        <f>'2_CVaR_t1'!D191-1</f>
        <v>-5.5772322068955438E-3</v>
      </c>
      <c r="C191" s="5">
        <f>'Stocks Returns'!B187</f>
        <v>1.3322567622123582E-2</v>
      </c>
      <c r="D191" s="5">
        <f>'Stocks Returns'!C187</f>
        <v>-8.1692781572251238E-3</v>
      </c>
      <c r="E191" s="5">
        <f>'Stocks Returns'!D187</f>
        <v>-7.0224719101124045E-3</v>
      </c>
      <c r="F191" s="5">
        <f>'Stocks Returns'!E187</f>
        <v>4.7961630695443347E-3</v>
      </c>
      <c r="G191" s="5">
        <f t="shared" si="8"/>
        <v>1.9016659728088553E-2</v>
      </c>
      <c r="H191" s="5">
        <f t="shared" si="9"/>
        <v>-7.116774268315848E-5</v>
      </c>
      <c r="I191" s="5">
        <f t="shared" si="10"/>
        <v>8.0213657554914324E-4</v>
      </c>
      <c r="J191" s="5">
        <f t="shared" si="11"/>
        <v>1.0464446261222905E-2</v>
      </c>
    </row>
    <row r="192" spans="1:10" ht="15" customHeight="1" x14ac:dyDescent="0.2">
      <c r="A192" s="3">
        <f>'2_CVaR_t1'!A192</f>
        <v>42558</v>
      </c>
      <c r="B192" s="5">
        <f>'2_CVaR_t1'!D192-1</f>
        <v>4.721592721915524E-3</v>
      </c>
      <c r="C192" s="5">
        <f>'Stocks Returns'!B188</f>
        <v>1.2350597609561698E-2</v>
      </c>
      <c r="D192" s="5">
        <f>'Stocks Returns'!C188</f>
        <v>6.0761544693492819E-3</v>
      </c>
      <c r="E192" s="5">
        <f>'Stocks Returns'!D188</f>
        <v>1.8387553041018245E-2</v>
      </c>
      <c r="F192" s="5">
        <f>'Stocks Returns'!E188</f>
        <v>-9.3078758949880491E-3</v>
      </c>
      <c r="G192" s="5">
        <f t="shared" si="8"/>
        <v>8.5407416073585811E-3</v>
      </c>
      <c r="H192" s="5">
        <f t="shared" si="9"/>
        <v>-7.0546396750186327E-4</v>
      </c>
      <c r="I192" s="5">
        <f t="shared" si="10"/>
        <v>1.1870325000762783E-2</v>
      </c>
      <c r="J192" s="5">
        <f t="shared" si="11"/>
        <v>-1.4051340334753835E-2</v>
      </c>
    </row>
    <row r="193" spans="1:10" ht="15" customHeight="1" x14ac:dyDescent="0.2">
      <c r="A193" s="3">
        <f>'2_CVaR_t1'!A193</f>
        <v>42559</v>
      </c>
      <c r="B193" s="5">
        <f>'2_CVaR_t1'!D193-1</f>
        <v>1.7952345265486835E-2</v>
      </c>
      <c r="C193" s="5">
        <f>'Stocks Returns'!B189</f>
        <v>8.2644628099173278E-3</v>
      </c>
      <c r="D193" s="5">
        <f>'Stocks Returns'!C189</f>
        <v>2.5634143068044457E-2</v>
      </c>
      <c r="E193" s="5">
        <f>'Stocks Returns'!D189</f>
        <v>2.9166666666666563E-2</v>
      </c>
      <c r="F193" s="5">
        <f>'Stocks Returns'!E189</f>
        <v>1.9031558660563608E-2</v>
      </c>
      <c r="G193" s="5">
        <f t="shared" si="8"/>
        <v>-7.7549788950530517E-3</v>
      </c>
      <c r="H193" s="5">
        <f t="shared" si="9"/>
        <v>-2.6324942157993081E-4</v>
      </c>
      <c r="I193" s="5">
        <f t="shared" si="10"/>
        <v>4.2246871225843259E-3</v>
      </c>
      <c r="J193" s="5">
        <f t="shared" si="11"/>
        <v>9.1227150219006653E-4</v>
      </c>
    </row>
    <row r="194" spans="1:10" ht="15" customHeight="1" x14ac:dyDescent="0.2">
      <c r="A194" s="3">
        <f>'2_CVaR_t1'!A194</f>
        <v>42562</v>
      </c>
      <c r="B194" s="5">
        <f>'2_CVaR_t1'!D194-1</f>
        <v>1.2603448888099944E-3</v>
      </c>
      <c r="C194" s="5">
        <f>'Stocks Returns'!B190</f>
        <v>-1.4441842310694786E-2</v>
      </c>
      <c r="D194" s="5">
        <f>'Stocks Returns'!C190</f>
        <v>1.308557969117885E-3</v>
      </c>
      <c r="E194" s="5">
        <f>'Stocks Returns'!D190</f>
        <v>9.2539039907462151E-3</v>
      </c>
      <c r="F194" s="5">
        <f>'Stocks Returns'!E190</f>
        <v>3.5460992907803135E-3</v>
      </c>
      <c r="G194" s="5">
        <f t="shared" si="8"/>
        <v>-1.5057594128903217E-2</v>
      </c>
      <c r="H194" s="5">
        <f t="shared" si="9"/>
        <v>-4.7225410389230759E-4</v>
      </c>
      <c r="I194" s="5">
        <f t="shared" si="10"/>
        <v>7.5567064822472229E-3</v>
      </c>
      <c r="J194" s="5">
        <f t="shared" si="11"/>
        <v>2.3018339516189812E-3</v>
      </c>
    </row>
    <row r="195" spans="1:10" ht="15" customHeight="1" x14ac:dyDescent="0.2">
      <c r="A195" s="3">
        <f>'2_CVaR_t1'!A195</f>
        <v>42563</v>
      </c>
      <c r="B195" s="5">
        <f>'2_CVaR_t1'!D195-1</f>
        <v>8.833027557761719E-3</v>
      </c>
      <c r="C195" s="5">
        <f>'Stocks Returns'!B191</f>
        <v>1.1485148514851495E-2</v>
      </c>
      <c r="D195" s="5">
        <f>'Stocks Returns'!C191</f>
        <v>1.254573967590189E-2</v>
      </c>
      <c r="E195" s="5">
        <f>'Stocks Returns'!D191</f>
        <v>1.4326647564469885E-2</v>
      </c>
      <c r="F195" s="5">
        <f>'Stocks Returns'!E191</f>
        <v>3.1802120141342538E-2</v>
      </c>
      <c r="G195" s="5">
        <f t="shared" si="8"/>
        <v>3.8811836118664584E-3</v>
      </c>
      <c r="H195" s="5">
        <f t="shared" si="9"/>
        <v>-1.7607446001585009E-4</v>
      </c>
      <c r="I195" s="5">
        <f t="shared" si="10"/>
        <v>2.0839579584284174E-3</v>
      </c>
      <c r="J195" s="5">
        <f t="shared" si="11"/>
        <v>2.2902140544764464E-2</v>
      </c>
    </row>
    <row r="196" spans="1:10" ht="15" customHeight="1" x14ac:dyDescent="0.2">
      <c r="A196" s="3">
        <f>'2_CVaR_t1'!A196</f>
        <v>42564</v>
      </c>
      <c r="B196" s="5">
        <f>'2_CVaR_t1'!D196-1</f>
        <v>-5.4333273780904356E-5</v>
      </c>
      <c r="C196" s="5">
        <f>'Stocks Returns'!B192</f>
        <v>-1.9577133907596744E-3</v>
      </c>
      <c r="D196" s="5">
        <f>'Stocks Returns'!C192</f>
        <v>-2.5813113061445847E-4</v>
      </c>
      <c r="E196" s="5">
        <f>'Stocks Returns'!D192</f>
        <v>2.8248587570620654E-3</v>
      </c>
      <c r="F196" s="5">
        <f>'Stocks Returns'!E192</f>
        <v>-2.1232876712328763E-2</v>
      </c>
      <c r="G196" s="5">
        <f t="shared" si="8"/>
        <v>-1.360255631897637E-3</v>
      </c>
      <c r="H196" s="5">
        <f t="shared" si="9"/>
        <v>-1.3949790560087053E-4</v>
      </c>
      <c r="I196" s="5">
        <f t="shared" si="10"/>
        <v>2.9584428593199311E-3</v>
      </c>
      <c r="J196" s="5">
        <f t="shared" si="11"/>
        <v>-2.1148048942316561E-2</v>
      </c>
    </row>
    <row r="197" spans="1:10" ht="15" customHeight="1" x14ac:dyDescent="0.2">
      <c r="A197" s="3">
        <f>'2_CVaR_t1'!A197</f>
        <v>42565</v>
      </c>
      <c r="B197" s="5">
        <f>'2_CVaR_t1'!D197-1</f>
        <v>6.0324557921698219E-3</v>
      </c>
      <c r="C197" s="5">
        <f>'Stocks Returns'!B193</f>
        <v>8.2385249117300496E-3</v>
      </c>
      <c r="D197" s="5">
        <f>'Stocks Returns'!C193</f>
        <v>8.7787245029693484E-3</v>
      </c>
      <c r="E197" s="5">
        <f>'Stocks Returns'!D193</f>
        <v>6.7605633802816367E-3</v>
      </c>
      <c r="F197" s="5">
        <f>'Stocks Returns'!E193</f>
        <v>3.4989503149056578E-3</v>
      </c>
      <c r="G197" s="5">
        <f t="shared" si="8"/>
        <v>3.2189799709609127E-3</v>
      </c>
      <c r="H197" s="5">
        <f t="shared" si="9"/>
        <v>1.0317280853632156E-4</v>
      </c>
      <c r="I197" s="5">
        <f t="shared" si="10"/>
        <v>-1.5821334868935926E-3</v>
      </c>
      <c r="J197" s="5">
        <f t="shared" si="11"/>
        <v>-2.5697503106590124E-3</v>
      </c>
    </row>
    <row r="198" spans="1:10" ht="15" customHeight="1" x14ac:dyDescent="0.2">
      <c r="A198" s="3">
        <f>'2_CVaR_t1'!A198</f>
        <v>42566</v>
      </c>
      <c r="B198" s="5">
        <f>'2_CVaR_t1'!D198-1</f>
        <v>1.4821590596925116E-3</v>
      </c>
      <c r="C198" s="5">
        <f>'Stocks Returns'!B194</f>
        <v>-2.4902723735408583E-2</v>
      </c>
      <c r="D198" s="5">
        <f>'Stocks Returns'!C194</f>
        <v>2.0476068594830199E-3</v>
      </c>
      <c r="E198" s="5">
        <f>'Stocks Returns'!D194</f>
        <v>2.9845178138407924E-3</v>
      </c>
      <c r="F198" s="5">
        <f>'Stocks Returns'!E194</f>
        <v>-1.8596001859600975E-3</v>
      </c>
      <c r="G198" s="5">
        <f t="shared" ref="G198:G261" si="12">C198-($P$11+$O$11*$B198)</f>
        <v>-2.5723169815758156E-2</v>
      </c>
      <c r="H198" s="5">
        <f t="shared" ref="H198:H261" si="13">D198-($P$12+$O$12*$B198)</f>
        <v>-5.3682038887622498E-5</v>
      </c>
      <c r="I198" s="5">
        <f t="shared" ref="I198:I261" si="14">E198-($P$13+$O$13*$B198)</f>
        <v>9.7842850458602828E-4</v>
      </c>
      <c r="J198" s="5">
        <f t="shared" ref="J198:J261" si="15">F198-($P$14+$O$14*$B198)</f>
        <v>-3.3281118041164313E-3</v>
      </c>
    </row>
    <row r="199" spans="1:10" ht="15" customHeight="1" x14ac:dyDescent="0.2">
      <c r="A199" s="3">
        <f>'2_CVaR_t1'!A199</f>
        <v>42569</v>
      </c>
      <c r="B199" s="5">
        <f>'2_CVaR_t1'!D199-1</f>
        <v>3.0731642860137853E-4</v>
      </c>
      <c r="C199" s="5">
        <f>'Stocks Returns'!B195</f>
        <v>9.5770151636074274E-3</v>
      </c>
      <c r="D199" s="5">
        <f>'Stocks Returns'!C195</f>
        <v>1.2771392081734056E-4</v>
      </c>
      <c r="E199" s="5">
        <f>'Stocks Returns'!D195</f>
        <v>5.0213873907383189E-3</v>
      </c>
      <c r="F199" s="5">
        <f>'Stocks Returns'!E195</f>
        <v>-5.3563111318117862E-3</v>
      </c>
      <c r="G199" s="5">
        <f t="shared" si="12"/>
        <v>9.8407358186217899E-3</v>
      </c>
      <c r="H199" s="5">
        <f t="shared" si="13"/>
        <v>-2.7616387341955766E-4</v>
      </c>
      <c r="I199" s="5">
        <f t="shared" si="14"/>
        <v>4.6513489004125063E-3</v>
      </c>
      <c r="J199" s="5">
        <f t="shared" si="15"/>
        <v>-5.6370984157711815E-3</v>
      </c>
    </row>
    <row r="200" spans="1:10" ht="15" customHeight="1" x14ac:dyDescent="0.2">
      <c r="A200" s="3">
        <f>'2_CVaR_t1'!A200</f>
        <v>42570</v>
      </c>
      <c r="B200" s="5">
        <f>'2_CVaR_t1'!D200-1</f>
        <v>3.1721529526418379E-3</v>
      </c>
      <c r="C200" s="5">
        <f>'Stocks Returns'!B196</f>
        <v>-5.1383399209485869E-3</v>
      </c>
      <c r="D200" s="5">
        <f>'Stocks Returns'!C196</f>
        <v>5.2356020942407877E-3</v>
      </c>
      <c r="E200" s="5">
        <f>'Stocks Returns'!D196</f>
        <v>-6.1065877128052559E-3</v>
      </c>
      <c r="F200" s="5">
        <f>'Stocks Returns'!E196</f>
        <v>-1.8730976352142492E-2</v>
      </c>
      <c r="G200" s="5">
        <f t="shared" si="12"/>
        <v>-7.5183439482226517E-3</v>
      </c>
      <c r="H200" s="5">
        <f t="shared" si="13"/>
        <v>6.9261221916471199E-4</v>
      </c>
      <c r="I200" s="5">
        <f t="shared" si="14"/>
        <v>-1.0466112128493604E-2</v>
      </c>
      <c r="J200" s="5">
        <f t="shared" si="15"/>
        <v>-2.1908012004224889E-2</v>
      </c>
    </row>
    <row r="201" spans="1:10" ht="15" customHeight="1" x14ac:dyDescent="0.2">
      <c r="A201" s="3">
        <f>'2_CVaR_t1'!A201</f>
        <v>42571</v>
      </c>
      <c r="B201" s="5">
        <f>'2_CVaR_t1'!D201-1</f>
        <v>5.8090261343886063E-3</v>
      </c>
      <c r="C201" s="5">
        <f>'Stocks Returns'!B197</f>
        <v>5.5621771950733478E-3</v>
      </c>
      <c r="D201" s="5">
        <f>'Stocks Returns'!C197</f>
        <v>8.1300813008129413E-3</v>
      </c>
      <c r="E201" s="5">
        <f>'Stocks Returns'!D197</f>
        <v>1.1729659281325633E-2</v>
      </c>
      <c r="F201" s="5">
        <f>'Stocks Returns'!E197</f>
        <v>2.8632784538298317E-3</v>
      </c>
      <c r="G201" s="5">
        <f t="shared" si="12"/>
        <v>7.4881731794559925E-4</v>
      </c>
      <c r="H201" s="5">
        <f t="shared" si="13"/>
        <v>-2.2265951489123907E-4</v>
      </c>
      <c r="I201" s="5">
        <f t="shared" si="14"/>
        <v>3.6981038937939168E-3</v>
      </c>
      <c r="J201" s="5">
        <f t="shared" si="15"/>
        <v>-2.9795426926410478E-3</v>
      </c>
    </row>
    <row r="202" spans="1:10" ht="15" customHeight="1" x14ac:dyDescent="0.2">
      <c r="A202" s="3">
        <f>'2_CVaR_t1'!A202</f>
        <v>42572</v>
      </c>
      <c r="B202" s="5">
        <f>'2_CVaR_t1'!D202-1</f>
        <v>-5.0892356443609232E-3</v>
      </c>
      <c r="C202" s="5">
        <f>'Stocks Returns'!B198</f>
        <v>3.5559067562227487E-3</v>
      </c>
      <c r="D202" s="5">
        <f>'Stocks Returns'!C198</f>
        <v>-7.1824596774192617E-3</v>
      </c>
      <c r="E202" s="5">
        <f>'Stocks Returns'!D198</f>
        <v>-9.9374309900627233E-3</v>
      </c>
      <c r="F202" s="5">
        <f>'Stocks Returns'!E198</f>
        <v>-2.3554603854389788E-2</v>
      </c>
      <c r="G202" s="5">
        <f t="shared" si="12"/>
        <v>8.7996665146284504E-3</v>
      </c>
      <c r="H202" s="5">
        <f t="shared" si="13"/>
        <v>2.1059393878703966E-4</v>
      </c>
      <c r="I202" s="5">
        <f t="shared" si="14"/>
        <v>-2.7923919672727931E-3</v>
      </c>
      <c r="J202" s="5">
        <f t="shared" si="15"/>
        <v>-1.837966792215525E-2</v>
      </c>
    </row>
    <row r="203" spans="1:10" ht="15" customHeight="1" x14ac:dyDescent="0.2">
      <c r="A203" s="3">
        <f>'2_CVaR_t1'!A203</f>
        <v>42573</v>
      </c>
      <c r="B203" s="5">
        <f>'2_CVaR_t1'!D203-1</f>
        <v>9.569396750546133E-3</v>
      </c>
      <c r="C203" s="5">
        <f>'Stocks Returns'!B199</f>
        <v>4.3307086614174928E-3</v>
      </c>
      <c r="D203" s="5">
        <f>'Stocks Returns'!C199</f>
        <v>1.4215001903794766E-2</v>
      </c>
      <c r="E203" s="5">
        <f>'Stocks Returns'!D199</f>
        <v>6.8773234200745215E-3</v>
      </c>
      <c r="F203" s="5">
        <f>'Stocks Returns'!E199</f>
        <v>-6.8226120857700634E-3</v>
      </c>
      <c r="G203" s="5">
        <f t="shared" si="12"/>
        <v>-3.9527914938950765E-3</v>
      </c>
      <c r="H203" s="5">
        <f t="shared" si="13"/>
        <v>4.2928251665763119E-4</v>
      </c>
      <c r="I203" s="5">
        <f t="shared" si="14"/>
        <v>-6.3908119682417122E-3</v>
      </c>
      <c r="J203" s="5">
        <f t="shared" si="15"/>
        <v>-1.6467034883571367E-2</v>
      </c>
    </row>
    <row r="204" spans="1:10" ht="15" customHeight="1" x14ac:dyDescent="0.2">
      <c r="A204" s="3">
        <f>'2_CVaR_t1'!A204</f>
        <v>42576</v>
      </c>
      <c r="B204" s="5">
        <f>'2_CVaR_t1'!D204-1</f>
        <v>-7.8321312675376786E-3</v>
      </c>
      <c r="C204" s="5">
        <f>'Stocks Returns'!B200</f>
        <v>-1.9600156801254931E-3</v>
      </c>
      <c r="D204" s="5">
        <f>'Stocks Returns'!C200</f>
        <v>-1.2138655987986469E-2</v>
      </c>
      <c r="E204" s="5">
        <f>'Stocks Returns'!D200</f>
        <v>1.8460402436772938E-3</v>
      </c>
      <c r="F204" s="5">
        <f>'Stocks Returns'!E200</f>
        <v>-1.2757605495583801E-2</v>
      </c>
      <c r="G204" s="5">
        <f t="shared" si="12"/>
        <v>5.8149394184269093E-3</v>
      </c>
      <c r="H204" s="5">
        <f t="shared" si="13"/>
        <v>-7.8267034578108872E-4</v>
      </c>
      <c r="I204" s="5">
        <f t="shared" si="14"/>
        <v>1.2810753929079011E-2</v>
      </c>
      <c r="J204" s="5">
        <f t="shared" si="15"/>
        <v>-4.8096991317403692E-3</v>
      </c>
    </row>
    <row r="205" spans="1:10" ht="15" customHeight="1" x14ac:dyDescent="0.2">
      <c r="A205" s="3">
        <f>'2_CVaR_t1'!A205</f>
        <v>42577</v>
      </c>
      <c r="B205" s="5">
        <f>'2_CVaR_t1'!D205-1</f>
        <v>-1.3886355652351634E-3</v>
      </c>
      <c r="C205" s="5">
        <f>'Stocks Returns'!B201</f>
        <v>7.0699135899450205E-3</v>
      </c>
      <c r="D205" s="5">
        <f>'Stocks Returns'!C201</f>
        <v>-5.7005320496580358E-3</v>
      </c>
      <c r="E205" s="5">
        <f>'Stocks Returns'!D201</f>
        <v>5.6569006817763112E-2</v>
      </c>
      <c r="F205" s="5">
        <f>'Stocks Returns'!E201</f>
        <v>1.3667992047713629E-2</v>
      </c>
      <c r="G205" s="5">
        <f t="shared" si="12"/>
        <v>8.8986904387272515E-3</v>
      </c>
      <c r="H205" s="5">
        <f t="shared" si="13"/>
        <v>-3.6541006107831796E-3</v>
      </c>
      <c r="I205" s="5">
        <f t="shared" si="14"/>
        <v>5.8560700507519582E-2</v>
      </c>
      <c r="J205" s="5">
        <f t="shared" si="15"/>
        <v>1.5101752226880148E-2</v>
      </c>
    </row>
    <row r="206" spans="1:10" ht="15" customHeight="1" x14ac:dyDescent="0.2">
      <c r="A206" s="3">
        <f>'2_CVaR_t1'!A206</f>
        <v>42578</v>
      </c>
      <c r="B206" s="5">
        <f>'2_CVaR_t1'!D206-1</f>
        <v>1.5428914669257665E-4</v>
      </c>
      <c r="C206" s="5">
        <f>'Stocks Returns'!B202</f>
        <v>-7.0202808112324044E-3</v>
      </c>
      <c r="D206" s="5">
        <f>'Stocks Returns'!C202</f>
        <v>5.0961905975288602E-4</v>
      </c>
      <c r="E206" s="5">
        <f>'Stocks Returns'!D202</f>
        <v>-4.5343564701779693E-3</v>
      </c>
      <c r="F206" s="5">
        <f>'Stocks Returns'!E202</f>
        <v>-1.7651385143417464E-2</v>
      </c>
      <c r="G206" s="5">
        <f t="shared" si="12"/>
        <v>-6.6153437207073593E-3</v>
      </c>
      <c r="H206" s="5">
        <f t="shared" si="13"/>
        <v>3.2683488322558915E-4</v>
      </c>
      <c r="I206" s="5">
        <f t="shared" si="14"/>
        <v>-4.6912937303817135E-3</v>
      </c>
      <c r="J206" s="5">
        <f t="shared" si="15"/>
        <v>-1.7777467259459778E-2</v>
      </c>
    </row>
    <row r="207" spans="1:10" ht="15" customHeight="1" x14ac:dyDescent="0.2">
      <c r="A207" s="3">
        <f>'2_CVaR_t1'!A207</f>
        <v>42579</v>
      </c>
      <c r="B207" s="5">
        <f>'2_CVaR_t1'!D207-1</f>
        <v>5.2414061095826803E-3</v>
      </c>
      <c r="C207" s="5">
        <f>'Stocks Returns'!B203</f>
        <v>-7.8554595443832698E-3</v>
      </c>
      <c r="D207" s="5">
        <f>'Stocks Returns'!C203</f>
        <v>8.4044314274798193E-3</v>
      </c>
      <c r="E207" s="5">
        <f>'Stocks Returns'!D203</f>
        <v>-6.8325157673441161E-3</v>
      </c>
      <c r="F207" s="5">
        <f>'Stocks Returns'!E203</f>
        <v>4.7417020214624017E-3</v>
      </c>
      <c r="G207" s="5">
        <f t="shared" si="12"/>
        <v>-1.2145009054969E-2</v>
      </c>
      <c r="H207" s="5">
        <f t="shared" si="13"/>
        <v>8.7178728475678126E-4</v>
      </c>
      <c r="I207" s="5">
        <f t="shared" si="14"/>
        <v>-1.4073620432499746E-2</v>
      </c>
      <c r="J207" s="5">
        <f t="shared" si="15"/>
        <v>-5.2727536227973812E-4</v>
      </c>
    </row>
    <row r="208" spans="1:10" ht="15" customHeight="1" x14ac:dyDescent="0.2">
      <c r="A208" s="3">
        <f>'2_CVaR_t1'!A208</f>
        <v>42580</v>
      </c>
      <c r="B208" s="5">
        <f>'2_CVaR_t1'!D208-1</f>
        <v>-1.009060258391048E-2</v>
      </c>
      <c r="C208" s="5">
        <f>'Stocks Returns'!B204</f>
        <v>-6.7300079176564331E-3</v>
      </c>
      <c r="D208" s="5">
        <f>'Stocks Returns'!C204</f>
        <v>-1.4395757040030266E-2</v>
      </c>
      <c r="E208" s="5">
        <f>'Stocks Returns'!D204</f>
        <v>-1.8521785147292191E-2</v>
      </c>
      <c r="F208" s="5">
        <f>'Stocks Returns'!E204</f>
        <v>1.3909587680079438E-2</v>
      </c>
      <c r="G208" s="5">
        <f t="shared" si="12"/>
        <v>3.1291067178297709E-3</v>
      </c>
      <c r="H208" s="5">
        <f t="shared" si="13"/>
        <v>2.232650202682665E-4</v>
      </c>
      <c r="I208" s="5">
        <f t="shared" si="14"/>
        <v>-4.4119916453302169E-3</v>
      </c>
      <c r="J208" s="5">
        <f t="shared" si="15"/>
        <v>2.4140728640245322E-2</v>
      </c>
    </row>
    <row r="209" spans="1:10" ht="15" customHeight="1" x14ac:dyDescent="0.2">
      <c r="A209" s="3">
        <f>'2_CVaR_t1'!A209</f>
        <v>42583</v>
      </c>
      <c r="B209" s="5">
        <f>'2_CVaR_t1'!D209-1</f>
        <v>1.867125480596199E-3</v>
      </c>
      <c r="C209" s="5">
        <f>'Stocks Returns'!B205</f>
        <v>-1.2754085292945416E-2</v>
      </c>
      <c r="D209" s="5">
        <f>'Stocks Returns'!C205</f>
        <v>2.6905829596413078E-3</v>
      </c>
      <c r="E209" s="5">
        <f>'Stocks Returns'!D205</f>
        <v>3.055355859094222E-3</v>
      </c>
      <c r="F209" s="5">
        <f>'Stocks Returns'!E205</f>
        <v>-2.9642332190102927E-2</v>
      </c>
      <c r="G209" s="5">
        <f t="shared" si="12"/>
        <v>-1.3929785580735741E-2</v>
      </c>
      <c r="H209" s="5">
        <f t="shared" si="13"/>
        <v>3.309507745131177E-5</v>
      </c>
      <c r="I209" s="5">
        <f t="shared" si="14"/>
        <v>5.1317379025456189E-4</v>
      </c>
      <c r="J209" s="5">
        <f t="shared" si="15"/>
        <v>-3.15000312397124E-2</v>
      </c>
    </row>
    <row r="210" spans="1:10" ht="15" customHeight="1" x14ac:dyDescent="0.2">
      <c r="A210" s="3">
        <f>'2_CVaR_t1'!A210</f>
        <v>42584</v>
      </c>
      <c r="B210" s="5">
        <f>'2_CVaR_t1'!D210-1</f>
        <v>-3.9881555267584634E-4</v>
      </c>
      <c r="C210" s="5">
        <f>'Stocks Returns'!B206</f>
        <v>6.6612838110617689E-2</v>
      </c>
      <c r="D210" s="5">
        <f>'Stocks Returns'!C206</f>
        <v>2.5555839509316947E-4</v>
      </c>
      <c r="E210" s="5">
        <f>'Stocks Returns'!D206</f>
        <v>-1.4871886758645481E-2</v>
      </c>
      <c r="F210" s="5">
        <f>'Stocks Returns'!E206</f>
        <v>4.5443069931834223E-3</v>
      </c>
      <c r="G210" s="5">
        <f t="shared" si="12"/>
        <v>6.7528190554109441E-2</v>
      </c>
      <c r="H210" s="5">
        <f t="shared" si="13"/>
        <v>8.7189916824918974E-4</v>
      </c>
      <c r="I210" s="5">
        <f t="shared" si="14"/>
        <v>-1.4258586905888207E-2</v>
      </c>
      <c r="J210" s="5">
        <f t="shared" si="15"/>
        <v>4.9773941594035585E-3</v>
      </c>
    </row>
    <row r="211" spans="1:10" ht="15" customHeight="1" x14ac:dyDescent="0.2">
      <c r="A211" s="3">
        <f>'2_CVaR_t1'!A211</f>
        <v>42585</v>
      </c>
      <c r="B211" s="5">
        <f>'2_CVaR_t1'!D211-1</f>
        <v>3.8861660009974486E-3</v>
      </c>
      <c r="C211" s="5">
        <f>'Stocks Returns'!B207</f>
        <v>1.5518546555639556E-2</v>
      </c>
      <c r="D211" s="5">
        <f>'Stocks Returns'!C207</f>
        <v>5.4931016862542759E-3</v>
      </c>
      <c r="E211" s="5">
        <f>'Stocks Returns'!D207</f>
        <v>6.3659512550018338E-3</v>
      </c>
      <c r="F211" s="5">
        <f>'Stocks Returns'!E207</f>
        <v>1.3068610203568864E-2</v>
      </c>
      <c r="G211" s="5">
        <f t="shared" si="12"/>
        <v>1.247963794390723E-2</v>
      </c>
      <c r="H211" s="5">
        <f t="shared" si="13"/>
        <v>-8.1493311670959197E-5</v>
      </c>
      <c r="I211" s="5">
        <f t="shared" si="14"/>
        <v>1.0121135571990745E-3</v>
      </c>
      <c r="J211" s="5">
        <f t="shared" si="15"/>
        <v>9.1697326213221984E-3</v>
      </c>
    </row>
    <row r="212" spans="1:10" ht="15" customHeight="1" x14ac:dyDescent="0.2">
      <c r="A212" s="3">
        <f>'2_CVaR_t1'!A212</f>
        <v>42586</v>
      </c>
      <c r="B212" s="5">
        <f>'2_CVaR_t1'!D212-1</f>
        <v>6.7091927383506889E-3</v>
      </c>
      <c r="C212" s="5">
        <f>'Stocks Returns'!B208</f>
        <v>-1.5281401416324836E-2</v>
      </c>
      <c r="D212" s="5">
        <f>'Stocks Returns'!C208</f>
        <v>9.7827467920215128E-3</v>
      </c>
      <c r="E212" s="5">
        <f>'Stocks Returns'!D208</f>
        <v>7.5908187240194547E-3</v>
      </c>
      <c r="F212" s="5">
        <f>'Stocks Returns'!E208</f>
        <v>-5.2096254031257505E-3</v>
      </c>
      <c r="G212" s="5">
        <f t="shared" si="12"/>
        <v>-2.092545185785168E-2</v>
      </c>
      <c r="H212" s="5">
        <f t="shared" si="13"/>
        <v>1.2944643863991787E-4</v>
      </c>
      <c r="I212" s="5">
        <f t="shared" si="14"/>
        <v>-1.6942818368065569E-3</v>
      </c>
      <c r="J212" s="5">
        <f t="shared" si="15"/>
        <v>-1.1962483138381472E-2</v>
      </c>
    </row>
    <row r="213" spans="1:10" ht="15" customHeight="1" x14ac:dyDescent="0.2">
      <c r="A213" s="3">
        <f>'2_CVaR_t1'!A213</f>
        <v>42587</v>
      </c>
      <c r="B213" s="5">
        <f>'2_CVaR_t1'!D213-1</f>
        <v>6.0483329596816571E-3</v>
      </c>
      <c r="C213" s="5">
        <f>'Stocks Returns'!B209</f>
        <v>-3.4065102195307562E-3</v>
      </c>
      <c r="D213" s="5">
        <f>'Stocks Returns'!C209</f>
        <v>8.3039758429792609E-3</v>
      </c>
      <c r="E213" s="5">
        <f>'Stocks Returns'!D209</f>
        <v>1.452914798206284E-2</v>
      </c>
      <c r="F213" s="5">
        <f>'Stocks Returns'!E209</f>
        <v>1.2468827930174564E-2</v>
      </c>
      <c r="G213" s="5">
        <f t="shared" si="12"/>
        <v>-8.4407069071914288E-3</v>
      </c>
      <c r="H213" s="5">
        <f t="shared" si="13"/>
        <v>-3.9451516240790636E-4</v>
      </c>
      <c r="I213" s="5">
        <f t="shared" si="14"/>
        <v>6.1643410448045336E-3</v>
      </c>
      <c r="J213" s="5">
        <f t="shared" si="15"/>
        <v>6.3840760499883163E-3</v>
      </c>
    </row>
    <row r="214" spans="1:10" ht="15" customHeight="1" x14ac:dyDescent="0.2">
      <c r="A214" s="3">
        <f>'2_CVaR_t1'!A214</f>
        <v>42590</v>
      </c>
      <c r="B214" s="5">
        <f>'2_CVaR_t1'!D214-1</f>
        <v>-1.4362555521097997E-3</v>
      </c>
      <c r="C214" s="5">
        <f>'Stocks Returns'!B210</f>
        <v>-4.9373338397264988E-3</v>
      </c>
      <c r="D214" s="5">
        <f>'Stocks Returns'!C210</f>
        <v>-2.3708510107312009E-3</v>
      </c>
      <c r="E214" s="5">
        <f>'Stocks Returns'!D210</f>
        <v>1.2376237623763497E-3</v>
      </c>
      <c r="F214" s="5">
        <f>'Stocks Returns'!E210</f>
        <v>2.3645320197044351E-2</v>
      </c>
      <c r="G214" s="5">
        <f t="shared" si="12"/>
        <v>-3.0646123771367155E-3</v>
      </c>
      <c r="H214" s="5">
        <f t="shared" si="13"/>
        <v>-2.5561827680575626E-4</v>
      </c>
      <c r="I214" s="5">
        <f t="shared" si="14"/>
        <v>3.29563162601607E-3</v>
      </c>
      <c r="J214" s="5">
        <f t="shared" si="15"/>
        <v>2.5127222498149887E-2</v>
      </c>
    </row>
    <row r="215" spans="1:10" ht="15" customHeight="1" x14ac:dyDescent="0.2">
      <c r="A215" s="3">
        <f>'2_CVaR_t1'!A215</f>
        <v>42591</v>
      </c>
      <c r="B215" s="5">
        <f>'2_CVaR_t1'!D215-1</f>
        <v>3.7662179904798254E-3</v>
      </c>
      <c r="C215" s="5">
        <f>'Stocks Returns'!B211</f>
        <v>-2.0992366412213803E-2</v>
      </c>
      <c r="D215" s="5">
        <f>'Stocks Returns'!C211</f>
        <v>1.3758599124453763E-3</v>
      </c>
      <c r="E215" s="5">
        <f>'Stocks Returns'!D211</f>
        <v>7.0633939607981588E-2</v>
      </c>
      <c r="F215" s="5">
        <f>'Stocks Returns'!E211</f>
        <v>-7.6997112608276908E-3</v>
      </c>
      <c r="G215" s="5">
        <f t="shared" si="12"/>
        <v>-2.3920584758258791E-2</v>
      </c>
      <c r="H215" s="5">
        <f t="shared" si="13"/>
        <v>-4.025434356017675E-3</v>
      </c>
      <c r="I215" s="5">
        <f t="shared" si="14"/>
        <v>6.5447137933253685E-2</v>
      </c>
      <c r="J215" s="5">
        <f t="shared" si="15"/>
        <v>-1.1477325648191842E-2</v>
      </c>
    </row>
    <row r="216" spans="1:10" ht="15" customHeight="1" x14ac:dyDescent="0.2">
      <c r="A216" s="3">
        <f>'2_CVaR_t1'!A216</f>
        <v>42592</v>
      </c>
      <c r="B216" s="5">
        <f>'2_CVaR_t1'!D216-1</f>
        <v>-3.2747621582304154E-3</v>
      </c>
      <c r="C216" s="5">
        <f>'Stocks Returns'!B212</f>
        <v>4.2884990253413413E-3</v>
      </c>
      <c r="D216" s="5">
        <f>'Stocks Returns'!C212</f>
        <v>-4.7464401698725789E-3</v>
      </c>
      <c r="E216" s="5">
        <f>'Stocks Returns'!D212</f>
        <v>-4.6181758205509071E-3</v>
      </c>
      <c r="F216" s="5">
        <f>'Stocks Returns'!E212</f>
        <v>-1.5518913676042745E-2</v>
      </c>
      <c r="G216" s="5">
        <f t="shared" si="12"/>
        <v>7.8578287419673164E-3</v>
      </c>
      <c r="H216" s="5">
        <f t="shared" si="13"/>
        <v>2.5064515432457121E-5</v>
      </c>
      <c r="I216" s="5">
        <f t="shared" si="14"/>
        <v>8.1525827065782874E-8</v>
      </c>
      <c r="J216" s="5">
        <f t="shared" si="15"/>
        <v>-1.2178346242362619E-2</v>
      </c>
    </row>
    <row r="217" spans="1:10" ht="15" customHeight="1" x14ac:dyDescent="0.2">
      <c r="A217" s="3">
        <f>'2_CVaR_t1'!A217</f>
        <v>42593</v>
      </c>
      <c r="B217" s="5">
        <f>'2_CVaR_t1'!D217-1</f>
        <v>3.9376033270419608E-3</v>
      </c>
      <c r="C217" s="5">
        <f>'Stocks Returns'!B213</f>
        <v>1.3198757763975166E-2</v>
      </c>
      <c r="D217" s="5">
        <f>'Stocks Returns'!C213</f>
        <v>5.5220883534137233E-3</v>
      </c>
      <c r="E217" s="5">
        <f>'Stocks Returns'!D213</f>
        <v>6.9594034797018089E-3</v>
      </c>
      <c r="F217" s="5">
        <f>'Stocks Returns'!E213</f>
        <v>1.9458128078817749E-2</v>
      </c>
      <c r="G217" s="5">
        <f t="shared" si="12"/>
        <v>1.0112381826511108E-2</v>
      </c>
      <c r="H217" s="5">
        <f t="shared" si="13"/>
        <v>-1.2682322622579144E-4</v>
      </c>
      <c r="I217" s="5">
        <f t="shared" si="14"/>
        <v>1.5339356953056804E-3</v>
      </c>
      <c r="J217" s="5">
        <f t="shared" si="15"/>
        <v>1.550724917978847E-2</v>
      </c>
    </row>
    <row r="218" spans="1:10" ht="15" customHeight="1" x14ac:dyDescent="0.2">
      <c r="A218" s="3">
        <f>'2_CVaR_t1'!A218</f>
        <v>42594</v>
      </c>
      <c r="B218" s="5">
        <f>'2_CVaR_t1'!D218-1</f>
        <v>-9.5890915784213604E-4</v>
      </c>
      <c r="C218" s="5">
        <f>'Stocks Returns'!B214</f>
        <v>9.5785440613027628E-3</v>
      </c>
      <c r="D218" s="5">
        <f>'Stocks Returns'!C214</f>
        <v>-1.2481278082876468E-3</v>
      </c>
      <c r="E218" s="5">
        <f>'Stocks Returns'!D214</f>
        <v>-4.2784268553563987E-3</v>
      </c>
      <c r="F218" s="5">
        <f>'Stocks Returns'!E214</f>
        <v>-4.8320850446970098E-4</v>
      </c>
      <c r="G218" s="5">
        <f t="shared" si="12"/>
        <v>1.1010761350639768E-2</v>
      </c>
      <c r="H218" s="5">
        <f t="shared" si="13"/>
        <v>1.7743547655114413E-4</v>
      </c>
      <c r="I218" s="5">
        <f t="shared" si="14"/>
        <v>-2.8851573478053368E-3</v>
      </c>
      <c r="J218" s="5">
        <f t="shared" si="15"/>
        <v>5.1611348050761407E-4</v>
      </c>
    </row>
    <row r="219" spans="1:10" ht="15" customHeight="1" x14ac:dyDescent="0.2">
      <c r="A219" s="3">
        <f>'2_CVaR_t1'!A219</f>
        <v>42597</v>
      </c>
      <c r="B219" s="5">
        <f>'2_CVaR_t1'!D219-1</f>
        <v>7.776736244596183E-3</v>
      </c>
      <c r="C219" s="5">
        <f>'Stocks Returns'!B215</f>
        <v>8.7286527514229828E-3</v>
      </c>
      <c r="D219" s="5">
        <f>'Stocks Returns'!C215</f>
        <v>1.1122219445138803E-2</v>
      </c>
      <c r="E219" s="5">
        <f>'Stocks Returns'!D215</f>
        <v>1.1568335812262465E-2</v>
      </c>
      <c r="F219" s="5">
        <f>'Stocks Returns'!E215</f>
        <v>1.9579405366207503E-2</v>
      </c>
      <c r="G219" s="5">
        <f t="shared" si="12"/>
        <v>2.0994532121397739E-3</v>
      </c>
      <c r="H219" s="5">
        <f t="shared" si="13"/>
        <v>-7.3466376468460035E-5</v>
      </c>
      <c r="I219" s="5">
        <f t="shared" si="14"/>
        <v>7.9660599453494456E-4</v>
      </c>
      <c r="J219" s="5">
        <f t="shared" si="15"/>
        <v>1.1747298915739522E-2</v>
      </c>
    </row>
    <row r="220" spans="1:10" ht="15" customHeight="1" x14ac:dyDescent="0.2">
      <c r="A220" s="3">
        <f>'2_CVaR_t1'!A220</f>
        <v>42598</v>
      </c>
      <c r="B220" s="5">
        <f>'2_CVaR_t1'!D220-1</f>
        <v>-1.0065393774599807E-3</v>
      </c>
      <c r="C220" s="5">
        <f>'Stocks Returns'!B216</f>
        <v>-8.6531226486078472E-3</v>
      </c>
      <c r="D220" s="5">
        <f>'Stocks Returns'!C216</f>
        <v>-1.2359411692002276E-3</v>
      </c>
      <c r="E220" s="5">
        <f>'Stocks Returns'!D216</f>
        <v>-6.2081359255024005E-3</v>
      </c>
      <c r="F220" s="5">
        <f>'Stocks Returns'!E216</f>
        <v>1.6121384542437278E-2</v>
      </c>
      <c r="G220" s="5">
        <f t="shared" si="12"/>
        <v>-7.1769513024966293E-3</v>
      </c>
      <c r="H220" s="5">
        <f t="shared" si="13"/>
        <v>2.5843819494321928E-4</v>
      </c>
      <c r="I220" s="5">
        <f t="shared" si="14"/>
        <v>-4.7485379942549949E-3</v>
      </c>
      <c r="J220" s="5">
        <f t="shared" si="15"/>
        <v>1.7168858994294961E-2</v>
      </c>
    </row>
    <row r="221" spans="1:10" ht="15" customHeight="1" x14ac:dyDescent="0.2">
      <c r="A221" s="3">
        <f>'2_CVaR_t1'!A221</f>
        <v>42599</v>
      </c>
      <c r="B221" s="5">
        <f>'2_CVaR_t1'!D221-1</f>
        <v>3.6098051537680753E-4</v>
      </c>
      <c r="C221" s="5">
        <f>'Stocks Returns'!B217</f>
        <v>2.3529411764705799E-2</v>
      </c>
      <c r="D221" s="5">
        <f>'Stocks Returns'!C217</f>
        <v>3.7124118302189757E-4</v>
      </c>
      <c r="E221" s="5">
        <f>'Stocks Returns'!D217</f>
        <v>1.9727108334703924E-3</v>
      </c>
      <c r="F221" s="5">
        <f>'Stocks Returns'!E217</f>
        <v>7.9328044797013497E-3</v>
      </c>
      <c r="G221" s="5">
        <f t="shared" si="12"/>
        <v>2.374361019757236E-2</v>
      </c>
      <c r="H221" s="5">
        <f t="shared" si="13"/>
        <v>-1.1017041393478308E-4</v>
      </c>
      <c r="I221" s="5">
        <f t="shared" si="14"/>
        <v>1.5279413359504733E-3</v>
      </c>
      <c r="J221" s="5">
        <f t="shared" si="15"/>
        <v>7.5977647026429966E-3</v>
      </c>
    </row>
    <row r="222" spans="1:10" ht="15" customHeight="1" x14ac:dyDescent="0.2">
      <c r="A222" s="3">
        <f>'2_CVaR_t1'!A222</f>
        <v>42600</v>
      </c>
      <c r="B222" s="5">
        <f>'2_CVaR_t1'!D222-1</f>
        <v>-4.3732780341227961E-3</v>
      </c>
      <c r="C222" s="5">
        <f>'Stocks Returns'!B218</f>
        <v>-4.820170559881265E-3</v>
      </c>
      <c r="D222" s="5">
        <f>'Stocks Returns'!C218</f>
        <v>-7.0509648688769078E-3</v>
      </c>
      <c r="E222" s="5">
        <f>'Stocks Returns'!D218</f>
        <v>4.5939294503689609E-3</v>
      </c>
      <c r="F222" s="5">
        <f>'Stocks Returns'!E218</f>
        <v>9.0277777777778567E-3</v>
      </c>
      <c r="G222" s="5">
        <f t="shared" si="12"/>
        <v>-2.3710986397887379E-4</v>
      </c>
      <c r="H222" s="5">
        <f t="shared" si="13"/>
        <v>-6.9232587599643222E-4</v>
      </c>
      <c r="I222" s="5">
        <f t="shared" si="14"/>
        <v>1.0741947252145979E-2</v>
      </c>
      <c r="J222" s="5">
        <f t="shared" si="15"/>
        <v>1.347890589658334E-2</v>
      </c>
    </row>
    <row r="223" spans="1:10" ht="15" customHeight="1" x14ac:dyDescent="0.2">
      <c r="A223" s="3">
        <f>'2_CVaR_t1'!A223</f>
        <v>42601</v>
      </c>
      <c r="B223" s="5">
        <f>'2_CVaR_t1'!D223-1</f>
        <v>1.6916423654298463E-3</v>
      </c>
      <c r="C223" s="5">
        <f>'Stocks Returns'!B219</f>
        <v>-4.098360655737654E-3</v>
      </c>
      <c r="D223" s="5">
        <f>'Stocks Returns'!C219</f>
        <v>2.491590880777439E-3</v>
      </c>
      <c r="E223" s="5">
        <f>'Stocks Returns'!D219</f>
        <v>1.143230442593568E-3</v>
      </c>
      <c r="F223" s="5">
        <f>'Stocks Returns'!E219</f>
        <v>-6.1940812112870614E-3</v>
      </c>
      <c r="G223" s="5">
        <f t="shared" si="12"/>
        <v>-5.1121218454338781E-3</v>
      </c>
      <c r="H223" s="5">
        <f t="shared" si="13"/>
        <v>8.7640774957291421E-5</v>
      </c>
      <c r="I223" s="5">
        <f t="shared" si="14"/>
        <v>-1.1545790722730788E-3</v>
      </c>
      <c r="J223" s="5">
        <f t="shared" si="15"/>
        <v>-7.8743730400416163E-3</v>
      </c>
    </row>
    <row r="224" spans="1:10" ht="15" customHeight="1" x14ac:dyDescent="0.2">
      <c r="A224" s="3">
        <f>'2_CVaR_t1'!A224</f>
        <v>42604</v>
      </c>
      <c r="B224" s="5">
        <f>'2_CVaR_t1'!D224-1</f>
        <v>4.7700392342455711E-3</v>
      </c>
      <c r="C224" s="5">
        <f>'Stocks Returns'!B220</f>
        <v>-6.3598952487842197E-3</v>
      </c>
      <c r="D224" s="5">
        <f>'Stocks Returns'!C220</f>
        <v>7.3319249409717902E-3</v>
      </c>
      <c r="E224" s="5">
        <f>'Stocks Returns'!D220</f>
        <v>-4.8939641109291276E-4</v>
      </c>
      <c r="F224" s="5">
        <f>'Stocks Returns'!E220</f>
        <v>-1.5927977839335083E-2</v>
      </c>
      <c r="G224" s="5">
        <f t="shared" si="12"/>
        <v>-1.0214458597931202E-2</v>
      </c>
      <c r="H224" s="5">
        <f t="shared" si="13"/>
        <v>4.8031104616794856E-4</v>
      </c>
      <c r="I224" s="5">
        <f t="shared" si="14"/>
        <v>-7.0740896199371333E-3</v>
      </c>
      <c r="J224" s="5">
        <f t="shared" si="15"/>
        <v>-2.0720419989032901E-2</v>
      </c>
    </row>
    <row r="225" spans="1:10" ht="15" customHeight="1" x14ac:dyDescent="0.2">
      <c r="A225" s="3">
        <f>'2_CVaR_t1'!A225</f>
        <v>42605</v>
      </c>
      <c r="B225" s="5">
        <f>'2_CVaR_t1'!D225-1</f>
        <v>-1.9594889079155298E-3</v>
      </c>
      <c r="C225" s="5">
        <f>'Stocks Returns'!B221</f>
        <v>-6.4006024096384673E-3</v>
      </c>
      <c r="D225" s="5">
        <f>'Stocks Returns'!C221</f>
        <v>-3.2075006168270637E-3</v>
      </c>
      <c r="E225" s="5">
        <f>'Stocks Returns'!D221</f>
        <v>2.1217561612534297E-3</v>
      </c>
      <c r="F225" s="5">
        <f>'Stocks Returns'!E221</f>
        <v>1.3840018766126949E-2</v>
      </c>
      <c r="G225" s="5">
        <f t="shared" si="12"/>
        <v>-4.0450314281556213E-3</v>
      </c>
      <c r="H225" s="5">
        <f t="shared" si="13"/>
        <v>-3.3630101151481189E-4</v>
      </c>
      <c r="I225" s="5">
        <f t="shared" si="14"/>
        <v>4.9084031954532668E-3</v>
      </c>
      <c r="J225" s="5">
        <f t="shared" si="15"/>
        <v>1.5850891477998747E-2</v>
      </c>
    </row>
    <row r="226" spans="1:10" ht="15" customHeight="1" x14ac:dyDescent="0.2">
      <c r="A226" s="3">
        <f>'2_CVaR_t1'!A226</f>
        <v>42606</v>
      </c>
      <c r="B226" s="5">
        <f>'2_CVaR_t1'!D226-1</f>
        <v>-4.3465296718996349E-3</v>
      </c>
      <c r="C226" s="5">
        <f>'Stocks Returns'!B222</f>
        <v>-1.0610079575596898E-2</v>
      </c>
      <c r="D226" s="5">
        <f>'Stocks Returns'!C222</f>
        <v>-6.311881188118651E-3</v>
      </c>
      <c r="E226" s="5">
        <f>'Stocks Returns'!D222</f>
        <v>-6.1889250814332053E-3</v>
      </c>
      <c r="F226" s="5">
        <f>'Stocks Returns'!E222</f>
        <v>-6.0157334567328968E-3</v>
      </c>
      <c r="G226" s="5">
        <f t="shared" si="12"/>
        <v>-6.0517027682259299E-3</v>
      </c>
      <c r="H226" s="5">
        <f t="shared" si="13"/>
        <v>8.1118058395546894E-6</v>
      </c>
      <c r="I226" s="5">
        <f t="shared" si="14"/>
        <v>-7.8156251358521903E-5</v>
      </c>
      <c r="J226" s="5">
        <f t="shared" si="15"/>
        <v>-1.5916469857801627E-3</v>
      </c>
    </row>
    <row r="227" spans="1:10" ht="15" customHeight="1" x14ac:dyDescent="0.2">
      <c r="A227" s="3">
        <f>'2_CVaR_t1'!A227</f>
        <v>42607</v>
      </c>
      <c r="B227" s="5">
        <f>'2_CVaR_t1'!D227-1</f>
        <v>3.3940912493068964E-4</v>
      </c>
      <c r="C227" s="5">
        <f>'Stocks Returns'!B223</f>
        <v>-9.1918805055534181E-3</v>
      </c>
      <c r="D227" s="5">
        <f>'Stocks Returns'!C223</f>
        <v>3.7364553493568486E-4</v>
      </c>
      <c r="E227" s="5">
        <f>'Stocks Returns'!D223</f>
        <v>1.8026876433956396E-3</v>
      </c>
      <c r="F227" s="5">
        <f>'Stocks Returns'!E223</f>
        <v>-4.1899441340782495E-3</v>
      </c>
      <c r="G227" s="5">
        <f t="shared" si="12"/>
        <v>-8.9577755904582494E-3</v>
      </c>
      <c r="H227" s="5">
        <f t="shared" si="13"/>
        <v>-7.6599745183447503E-5</v>
      </c>
      <c r="I227" s="5">
        <f t="shared" si="14"/>
        <v>1.3879578210380273E-3</v>
      </c>
      <c r="J227" s="5">
        <f t="shared" si="15"/>
        <v>-4.5031759985896067E-3</v>
      </c>
    </row>
    <row r="228" spans="1:10" ht="15" customHeight="1" x14ac:dyDescent="0.2">
      <c r="A228" s="3">
        <f>'2_CVaR_t1'!A228</f>
        <v>42608</v>
      </c>
      <c r="B228" s="5">
        <f>'2_CVaR_t1'!D228-1</f>
        <v>2.3408863326512819E-3</v>
      </c>
      <c r="C228" s="5">
        <f>'Stocks Returns'!B224</f>
        <v>-5.4116737533823622E-3</v>
      </c>
      <c r="D228" s="5">
        <f>'Stocks Returns'!C224</f>
        <v>3.1125498007968933E-3</v>
      </c>
      <c r="E228" s="5">
        <f>'Stocks Returns'!D224</f>
        <v>7.3613610338620905E-3</v>
      </c>
      <c r="F228" s="5">
        <f>'Stocks Returns'!E224</f>
        <v>-1.1220196353436296E-2</v>
      </c>
      <c r="G228" s="5">
        <f t="shared" si="12"/>
        <v>-7.0245694090652839E-3</v>
      </c>
      <c r="H228" s="5">
        <f t="shared" si="13"/>
        <v>-2.2942714375824092E-4</v>
      </c>
      <c r="I228" s="5">
        <f t="shared" si="14"/>
        <v>4.1594337281124225E-3</v>
      </c>
      <c r="J228" s="5">
        <f t="shared" si="15"/>
        <v>-1.3556850862853265E-2</v>
      </c>
    </row>
    <row r="229" spans="1:10" ht="15" customHeight="1" x14ac:dyDescent="0.2">
      <c r="A229" s="3">
        <f>'2_CVaR_t1'!A229</f>
        <v>42611</v>
      </c>
      <c r="B229" s="5">
        <f>'2_CVaR_t1'!D229-1</f>
        <v>2.472073301884592E-3</v>
      </c>
      <c r="C229" s="5">
        <f>'Stocks Returns'!B225</f>
        <v>-2.7205596579867874E-3</v>
      </c>
      <c r="D229" s="5">
        <f>'Stocks Returns'!C225</f>
        <v>3.7234702742958703E-3</v>
      </c>
      <c r="E229" s="5">
        <f>'Stocks Returns'!D225</f>
        <v>3.2478077297826147E-4</v>
      </c>
      <c r="F229" s="5">
        <f>'Stocks Returns'!E225</f>
        <v>1.1820330969267712E-3</v>
      </c>
      <c r="G229" s="5">
        <f t="shared" si="12"/>
        <v>-4.4545171004929125E-3</v>
      </c>
      <c r="H229" s="5">
        <f t="shared" si="13"/>
        <v>1.9195456735563235E-4</v>
      </c>
      <c r="I229" s="5">
        <f t="shared" si="14"/>
        <v>-3.0598335946527312E-3</v>
      </c>
      <c r="J229" s="5">
        <f t="shared" si="15"/>
        <v>-1.2872467970008327E-3</v>
      </c>
    </row>
    <row r="230" spans="1:10" ht="15" customHeight="1" x14ac:dyDescent="0.2">
      <c r="A230" s="3">
        <f>'2_CVaR_t1'!A230</f>
        <v>42612</v>
      </c>
      <c r="B230" s="5">
        <f>'2_CVaR_t1'!D230-1</f>
        <v>2.3331912299011659E-3</v>
      </c>
      <c r="C230" s="5">
        <f>'Stocks Returns'!B226</f>
        <v>-2.7279812938425518E-3</v>
      </c>
      <c r="D230" s="5">
        <f>'Stocks Returns'!C226</f>
        <v>3.7096574749597711E-3</v>
      </c>
      <c r="E230" s="5">
        <f>'Stocks Returns'!D226</f>
        <v>-2.7597402597402398E-3</v>
      </c>
      <c r="F230" s="5">
        <f>'Stocks Returns'!E226</f>
        <v>-2.8335301062575313E-3</v>
      </c>
      <c r="G230" s="5">
        <f t="shared" si="12"/>
        <v>-4.3337757649020191E-3</v>
      </c>
      <c r="H230" s="5">
        <f t="shared" si="13"/>
        <v>3.7879840484145904E-4</v>
      </c>
      <c r="I230" s="5">
        <f t="shared" si="14"/>
        <v>-5.9509515948374149E-3</v>
      </c>
      <c r="J230" s="5">
        <f t="shared" si="15"/>
        <v>-5.1624051390462382E-3</v>
      </c>
    </row>
    <row r="231" spans="1:10" ht="15" customHeight="1" x14ac:dyDescent="0.2">
      <c r="A231" s="3">
        <f>'2_CVaR_t1'!A231</f>
        <v>42613</v>
      </c>
      <c r="B231" s="5">
        <f>'2_CVaR_t1'!D231-1</f>
        <v>-1.8634115512035088E-3</v>
      </c>
      <c r="C231" s="5">
        <f>'Stocks Returns'!B227</f>
        <v>-3.1262211801483808E-3</v>
      </c>
      <c r="D231" s="5">
        <f>'Stocks Returns'!C227</f>
        <v>-3.3263521005296726E-3</v>
      </c>
      <c r="E231" s="5">
        <f>'Stocks Returns'!D227</f>
        <v>7.8137717727493339E-3</v>
      </c>
      <c r="F231" s="5">
        <f>'Stocks Returns'!E227</f>
        <v>-2.7942221169784509E-2</v>
      </c>
      <c r="G231" s="5">
        <f t="shared" si="12"/>
        <v>-8.5931217892762802E-4</v>
      </c>
      <c r="H231" s="5">
        <f t="shared" si="13"/>
        <v>-5.939649351331738E-4</v>
      </c>
      <c r="I231" s="5">
        <f t="shared" si="14"/>
        <v>1.0466624344636168E-2</v>
      </c>
      <c r="J231" s="5">
        <f t="shared" si="15"/>
        <v>-2.6028479266339544E-2</v>
      </c>
    </row>
    <row r="232" spans="1:10" ht="15" customHeight="1" x14ac:dyDescent="0.2">
      <c r="A232" s="3">
        <f>'2_CVaR_t1'!A232</f>
        <v>42614</v>
      </c>
      <c r="B232" s="5">
        <f>'2_CVaR_t1'!D232-1</f>
        <v>3.8192076371750261E-3</v>
      </c>
      <c r="C232" s="5">
        <f>'Stocks Returns'!B228</f>
        <v>7.0560564484516419E-3</v>
      </c>
      <c r="D232" s="5">
        <f>'Stocks Returns'!C228</f>
        <v>4.9443757725586845E-3</v>
      </c>
      <c r="E232" s="5">
        <f>'Stocks Returns'!D228</f>
        <v>1.4375706670973987E-2</v>
      </c>
      <c r="F232" s="5">
        <f>'Stocks Returns'!E228</f>
        <v>-1.0962241169305664E-2</v>
      </c>
      <c r="G232" s="5">
        <f t="shared" si="12"/>
        <v>4.0789382661687856E-3</v>
      </c>
      <c r="H232" s="5">
        <f t="shared" si="13"/>
        <v>-5.3347786847413904E-4</v>
      </c>
      <c r="I232" s="5">
        <f t="shared" si="14"/>
        <v>9.1151131941985784E-3</v>
      </c>
      <c r="J232" s="5">
        <f t="shared" si="15"/>
        <v>-1.4793426214709297E-2</v>
      </c>
    </row>
    <row r="233" spans="1:10" ht="15" customHeight="1" x14ac:dyDescent="0.2">
      <c r="A233" s="3">
        <f>'2_CVaR_t1'!A233</f>
        <v>42615</v>
      </c>
      <c r="B233" s="5">
        <f>'2_CVaR_t1'!D233-1</f>
        <v>5.5848186736469074E-3</v>
      </c>
      <c r="C233" s="5">
        <f>'Stocks Returns'!B229</f>
        <v>7.7851304009342037E-3</v>
      </c>
      <c r="D233" s="5">
        <f>'Stocks Returns'!C229</f>
        <v>8.610086100861114E-3</v>
      </c>
      <c r="E233" s="5">
        <f>'Stocks Returns'!D229</f>
        <v>-1.7515923566878699E-3</v>
      </c>
      <c r="F233" s="5">
        <f>'Stocks Returns'!E229</f>
        <v>7.8817733990148575E-3</v>
      </c>
      <c r="G233" s="5">
        <f t="shared" si="12"/>
        <v>3.1786733585553156E-3</v>
      </c>
      <c r="H233" s="5">
        <f t="shared" si="13"/>
        <v>5.8127993259063544E-4</v>
      </c>
      <c r="I233" s="5">
        <f t="shared" si="14"/>
        <v>-9.4709231193642902E-3</v>
      </c>
      <c r="J233" s="5">
        <f t="shared" si="15"/>
        <v>2.2656180629122124E-3</v>
      </c>
    </row>
    <row r="234" spans="1:10" ht="15" customHeight="1" x14ac:dyDescent="0.2">
      <c r="A234" s="3">
        <f>'2_CVaR_t1'!A234</f>
        <v>42618</v>
      </c>
      <c r="B234" s="5">
        <f>'2_CVaR_t1'!D234-1</f>
        <v>2.8556153399916795E-5</v>
      </c>
      <c r="C234" s="5">
        <f>'Stocks Returns'!B230</f>
        <v>0</v>
      </c>
      <c r="D234" s="5">
        <f>'Stocks Returns'!C230</f>
        <v>0</v>
      </c>
      <c r="E234" s="5">
        <f>'Stocks Returns'!D230</f>
        <v>0</v>
      </c>
      <c r="F234" s="5">
        <f>'Stocks Returns'!E230</f>
        <v>0</v>
      </c>
      <c r="G234" s="5">
        <f t="shared" si="12"/>
        <v>5.2096584642662082E-4</v>
      </c>
      <c r="H234" s="5">
        <f t="shared" si="13"/>
        <v>-1.1253114819244209E-6</v>
      </c>
      <c r="I234" s="5">
        <f t="shared" si="14"/>
        <v>1.8154757398473369E-5</v>
      </c>
      <c r="J234" s="5">
        <f t="shared" si="15"/>
        <v>1.0294917535460086E-6</v>
      </c>
    </row>
    <row r="235" spans="1:10" ht="15" customHeight="1" x14ac:dyDescent="0.2">
      <c r="A235" s="3">
        <f>'2_CVaR_t1'!A235</f>
        <v>42619</v>
      </c>
      <c r="B235" s="5">
        <f>'2_CVaR_t1'!D235-1</f>
        <v>3.9768998885403306E-3</v>
      </c>
      <c r="C235" s="5">
        <f>'Stocks Returns'!B231</f>
        <v>-3.0899961375048357E-2</v>
      </c>
      <c r="D235" s="5">
        <f>'Stocks Returns'!C231</f>
        <v>6.4634146341464582E-3</v>
      </c>
      <c r="E235" s="5">
        <f>'Stocks Returns'!D231</f>
        <v>-6.6996331153292843E-3</v>
      </c>
      <c r="F235" s="5">
        <f>'Stocks Returns'!E231</f>
        <v>1.9550342130987275E-3</v>
      </c>
      <c r="G235" s="5">
        <f t="shared" si="12"/>
        <v>-3.4022600913835042E-2</v>
      </c>
      <c r="H235" s="5">
        <f t="shared" si="13"/>
        <v>7.5772743360556609E-4</v>
      </c>
      <c r="I235" s="5">
        <f t="shared" si="14"/>
        <v>-1.2179824119601074E-2</v>
      </c>
      <c r="J235" s="5">
        <f t="shared" si="15"/>
        <v>-2.0355721192962728E-3</v>
      </c>
    </row>
    <row r="236" spans="1:10" ht="15" customHeight="1" x14ac:dyDescent="0.2">
      <c r="A236" s="3">
        <f>'2_CVaR_t1'!A236</f>
        <v>42620</v>
      </c>
      <c r="B236" s="5">
        <f>'2_CVaR_t1'!D236-1</f>
        <v>4.6903285519801496E-3</v>
      </c>
      <c r="C236" s="5">
        <f>'Stocks Returns'!B232</f>
        <v>-7.9713033080908158E-4</v>
      </c>
      <c r="D236" s="5">
        <f>'Stocks Returns'!C232</f>
        <v>8.6029322670542197E-3</v>
      </c>
      <c r="E236" s="5">
        <f>'Stocks Returns'!D232</f>
        <v>-2.3928055243295332E-2</v>
      </c>
      <c r="F236" s="5">
        <f>'Stocks Returns'!E232</f>
        <v>1.1707317073170742E-2</v>
      </c>
      <c r="G236" s="5">
        <f t="shared" si="12"/>
        <v>-4.5781351727327835E-3</v>
      </c>
      <c r="H236" s="5">
        <f t="shared" si="13"/>
        <v>1.8664842622298228E-3</v>
      </c>
      <c r="I236" s="5">
        <f t="shared" si="14"/>
        <v>-3.040174573267183E-2</v>
      </c>
      <c r="J236" s="5">
        <f t="shared" si="15"/>
        <v>6.9954596030858459E-3</v>
      </c>
    </row>
    <row r="237" spans="1:10" ht="15" customHeight="1" x14ac:dyDescent="0.2">
      <c r="A237" s="3">
        <f>'2_CVaR_t1'!A237</f>
        <v>42621</v>
      </c>
      <c r="B237" s="5">
        <f>'2_CVaR_t1'!D237-1</f>
        <v>-2.1086759641419928E-3</v>
      </c>
      <c r="C237" s="5">
        <f>'Stocks Returns'!B233</f>
        <v>1.2365376944555084E-2</v>
      </c>
      <c r="D237" s="5">
        <f>'Stocks Returns'!C233</f>
        <v>-3.2436328688130178E-3</v>
      </c>
      <c r="E237" s="5">
        <f>'Stocks Returns'!D233</f>
        <v>-1.9743336623889718E-3</v>
      </c>
      <c r="F237" s="5">
        <f>'Stocks Returns'!E233</f>
        <v>4.3394406943105146E-2</v>
      </c>
      <c r="G237" s="5">
        <f t="shared" si="12"/>
        <v>1.4858620529523029E-2</v>
      </c>
      <c r="H237" s="5">
        <f t="shared" si="13"/>
        <v>-1.5688799885827092E-4</v>
      </c>
      <c r="I237" s="5">
        <f t="shared" si="14"/>
        <v>1.020066818147944E-3</v>
      </c>
      <c r="J237" s="5">
        <f t="shared" si="15"/>
        <v>4.5556102490596051E-2</v>
      </c>
    </row>
    <row r="238" spans="1:10" ht="15" customHeight="1" x14ac:dyDescent="0.2">
      <c r="A238" s="3">
        <f>'2_CVaR_t1'!A238</f>
        <v>42622</v>
      </c>
      <c r="B238" s="5">
        <f>'2_CVaR_t1'!D238-1</f>
        <v>-1.4320612039757541E-2</v>
      </c>
      <c r="C238" s="5">
        <f>'Stocks Returns'!B234</f>
        <v>-3.2702915681638967E-2</v>
      </c>
      <c r="D238" s="5">
        <f>'Stocks Returns'!C234</f>
        <v>-1.9766180547185708E-2</v>
      </c>
      <c r="E238" s="5">
        <f>'Stocks Returns'!D234</f>
        <v>-3.527860204418054E-2</v>
      </c>
      <c r="F238" s="5">
        <f>'Stocks Returns'!E234</f>
        <v>-2.3798521256931604E-2</v>
      </c>
      <c r="G238" s="5">
        <f t="shared" si="12"/>
        <v>-1.8940269270118208E-2</v>
      </c>
      <c r="H238" s="5">
        <f t="shared" si="13"/>
        <v>9.6435366881070239E-4</v>
      </c>
      <c r="I238" s="5">
        <f t="shared" si="14"/>
        <v>-1.5278223496042312E-2</v>
      </c>
      <c r="J238" s="5">
        <f t="shared" si="15"/>
        <v>-9.2909903942929167E-3</v>
      </c>
    </row>
    <row r="239" spans="1:10" ht="15" customHeight="1" x14ac:dyDescent="0.2">
      <c r="A239" s="3">
        <f>'2_CVaR_t1'!A239</f>
        <v>42625</v>
      </c>
      <c r="B239" s="5">
        <f>'2_CVaR_t1'!D239-1</f>
        <v>1.4119481367234066E-2</v>
      </c>
      <c r="C239" s="5">
        <f>'Stocks Returns'!B235</f>
        <v>2.5661914460284985E-2</v>
      </c>
      <c r="D239" s="5">
        <f>'Stocks Returns'!C235</f>
        <v>2.0164760850854613E-2</v>
      </c>
      <c r="E239" s="5">
        <f>'Stocks Returns'!D235</f>
        <v>2.2898154477101862E-2</v>
      </c>
      <c r="F239" s="5">
        <f>'Stocks Returns'!E235</f>
        <v>9.9408284023669857E-3</v>
      </c>
      <c r="G239" s="5">
        <f t="shared" si="12"/>
        <v>1.3179511188967296E-2</v>
      </c>
      <c r="H239" s="5">
        <f t="shared" si="13"/>
        <v>-1.9491486772852187E-4</v>
      </c>
      <c r="I239" s="5">
        <f t="shared" si="14"/>
        <v>3.2937069169890025E-3</v>
      </c>
      <c r="J239" s="5">
        <f t="shared" si="15"/>
        <v>-4.3035689612842334E-3</v>
      </c>
    </row>
    <row r="240" spans="1:10" ht="15" customHeight="1" x14ac:dyDescent="0.2">
      <c r="A240" s="3">
        <f>'2_CVaR_t1'!A240</f>
        <v>42626</v>
      </c>
      <c r="B240" s="5">
        <f>'2_CVaR_t1'!D240-1</f>
        <v>-9.0066723837036733E-3</v>
      </c>
      <c r="C240" s="5">
        <f>'Stocks Returns'!B236</f>
        <v>-1.787132644956313E-2</v>
      </c>
      <c r="D240" s="5">
        <f>'Stocks Returns'!C236</f>
        <v>-1.3016753043268658E-2</v>
      </c>
      <c r="E240" s="5">
        <f>'Stocks Returns'!D236</f>
        <v>-1.2195121951219412E-2</v>
      </c>
      <c r="F240" s="5">
        <f>'Stocks Returns'!E236</f>
        <v>-3.8903210686665135E-2</v>
      </c>
      <c r="G240" s="5">
        <f t="shared" si="12"/>
        <v>-9.0124828592544042E-3</v>
      </c>
      <c r="H240" s="5">
        <f t="shared" si="13"/>
        <v>3.6208074699100451E-5</v>
      </c>
      <c r="I240" s="5">
        <f t="shared" si="14"/>
        <v>4.0522267241648383E-4</v>
      </c>
      <c r="J240" s="5">
        <f t="shared" si="15"/>
        <v>-2.9767884809546508E-2</v>
      </c>
    </row>
    <row r="241" spans="1:10" ht="15" customHeight="1" x14ac:dyDescent="0.2">
      <c r="A241" s="3">
        <f>'2_CVaR_t1'!A241</f>
        <v>42627</v>
      </c>
      <c r="B241" s="5">
        <f>'2_CVaR_t1'!D241-1</f>
        <v>-2.9999708586414542E-3</v>
      </c>
      <c r="C241" s="5">
        <f>'Stocks Returns'!B237</f>
        <v>4.0436716538616579E-4</v>
      </c>
      <c r="D241" s="5">
        <f>'Stocks Returns'!C237</f>
        <v>-4.8846012944193662E-3</v>
      </c>
      <c r="E241" s="5">
        <f>'Stocks Returns'!D237</f>
        <v>4.735328936242178E-3</v>
      </c>
      <c r="F241" s="5">
        <f>'Stocks Returns'!E237</f>
        <v>-2.4871982443306462E-2</v>
      </c>
      <c r="G241" s="5">
        <f t="shared" si="12"/>
        <v>3.7201143354670908E-3</v>
      </c>
      <c r="H241" s="5">
        <f t="shared" si="13"/>
        <v>-5.1011472107069088E-4</v>
      </c>
      <c r="I241" s="5">
        <f t="shared" si="14"/>
        <v>8.970920111994787E-3</v>
      </c>
      <c r="J241" s="5">
        <f t="shared" si="15"/>
        <v>-2.1809219291417072E-2</v>
      </c>
    </row>
    <row r="242" spans="1:10" ht="15" customHeight="1" x14ac:dyDescent="0.2">
      <c r="A242" s="3">
        <f>'2_CVaR_t1'!A242</f>
        <v>42628</v>
      </c>
      <c r="B242" s="5">
        <f>'2_CVaR_t1'!D242-1</f>
        <v>4.8919934010427379E-3</v>
      </c>
      <c r="C242" s="5">
        <f>'Stocks Returns'!B238</f>
        <v>-1.3338722716248919E-2</v>
      </c>
      <c r="D242" s="5">
        <f>'Stocks Returns'!C238</f>
        <v>6.3811510614799616E-3</v>
      </c>
      <c r="E242" s="5">
        <f>'Stocks Returns'!D238</f>
        <v>1.7337148628177035E-2</v>
      </c>
      <c r="F242" s="5">
        <f>'Stocks Returns'!E238</f>
        <v>1.0002500625156951E-3</v>
      </c>
      <c r="G242" s="5">
        <f t="shared" si="12"/>
        <v>-1.7305827649588938E-2</v>
      </c>
      <c r="H242" s="5">
        <f t="shared" si="13"/>
        <v>-6.466620547673791E-4</v>
      </c>
      <c r="I242" s="5">
        <f t="shared" si="14"/>
        <v>1.0582625682838662E-2</v>
      </c>
      <c r="J242" s="5">
        <f t="shared" si="15"/>
        <v>-3.9154834350856125E-3</v>
      </c>
    </row>
    <row r="243" spans="1:10" ht="15" customHeight="1" x14ac:dyDescent="0.2">
      <c r="A243" s="3">
        <f>'2_CVaR_t1'!A243</f>
        <v>42629</v>
      </c>
      <c r="B243" s="5">
        <f>'2_CVaR_t1'!D243-1</f>
        <v>4.1362201941352872E-4</v>
      </c>
      <c r="C243" s="5">
        <f>'Stocks Returns'!B239</f>
        <v>-2.4580090126996579E-3</v>
      </c>
      <c r="D243" s="5">
        <f>'Stocks Returns'!C239</f>
        <v>7.3161809535404743E-4</v>
      </c>
      <c r="E243" s="5">
        <f>'Stocks Returns'!D239</f>
        <v>-2.1508934480475306E-3</v>
      </c>
      <c r="F243" s="5">
        <f>'Stocks Returns'!E239</f>
        <v>-3.9970022483138967E-3</v>
      </c>
      <c r="G243" s="5">
        <f t="shared" si="12"/>
        <v>-2.2923891435196525E-3</v>
      </c>
      <c r="H243" s="5">
        <f t="shared" si="13"/>
        <v>1.741501218873961E-4</v>
      </c>
      <c r="I243" s="5">
        <f t="shared" si="14"/>
        <v>-2.668969934528977E-3</v>
      </c>
      <c r="J243" s="5">
        <f t="shared" si="15"/>
        <v>-4.3852607235012678E-3</v>
      </c>
    </row>
    <row r="244" spans="1:10" ht="15" customHeight="1" x14ac:dyDescent="0.2">
      <c r="A244" s="3">
        <f>'2_CVaR_t1'!A244</f>
        <v>42632</v>
      </c>
      <c r="B244" s="5">
        <f>'2_CVaR_t1'!D244-1</f>
        <v>3.6932127168445295E-3</v>
      </c>
      <c r="C244" s="5">
        <f>'Stocks Returns'!B240</f>
        <v>8.2135523613962036E-3</v>
      </c>
      <c r="D244" s="5">
        <f>'Stocks Returns'!C240</f>
        <v>5.361276958693928E-3</v>
      </c>
      <c r="E244" s="5">
        <f>'Stocks Returns'!D240</f>
        <v>4.6426794893053014E-3</v>
      </c>
      <c r="F244" s="5">
        <f>'Stocks Returns'!E240</f>
        <v>-1.4798093804865742E-2</v>
      </c>
      <c r="G244" s="5">
        <f t="shared" si="12"/>
        <v>5.3527046461803174E-3</v>
      </c>
      <c r="H244" s="5">
        <f t="shared" si="13"/>
        <v>6.5460614549798894E-5</v>
      </c>
      <c r="I244" s="5">
        <f t="shared" si="14"/>
        <v>-4.4245721808461834E-4</v>
      </c>
      <c r="J244" s="5">
        <f t="shared" si="15"/>
        <v>-1.8501902443505219E-2</v>
      </c>
    </row>
    <row r="245" spans="1:10" ht="15" customHeight="1" x14ac:dyDescent="0.2">
      <c r="A245" s="3">
        <f>'2_CVaR_t1'!A245</f>
        <v>42633</v>
      </c>
      <c r="B245" s="5">
        <f>'2_CVaR_t1'!D245-1</f>
        <v>-4.7760714737898891E-4</v>
      </c>
      <c r="C245" s="5">
        <f>'Stocks Returns'!B241</f>
        <v>-1.1405295315682351E-2</v>
      </c>
      <c r="D245" s="5">
        <f>'Stocks Returns'!C241</f>
        <v>-3.6359229184346198E-4</v>
      </c>
      <c r="E245" s="5">
        <f>'Stocks Returns'!D241</f>
        <v>-6.4367057270177108E-3</v>
      </c>
      <c r="F245" s="5">
        <f>'Stocks Returns'!E241</f>
        <v>-6.8737270875764978E-3</v>
      </c>
      <c r="G245" s="5">
        <f t="shared" si="12"/>
        <v>-1.0417232516145649E-2</v>
      </c>
      <c r="H245" s="5">
        <f t="shared" si="13"/>
        <v>3.6658647477837874E-4</v>
      </c>
      <c r="I245" s="5">
        <f t="shared" si="14"/>
        <v>-5.7136830487284152E-3</v>
      </c>
      <c r="J245" s="5">
        <f t="shared" si="15"/>
        <v>-6.3609844067516602E-3</v>
      </c>
    </row>
    <row r="246" spans="1:10" ht="15" customHeight="1" x14ac:dyDescent="0.2">
      <c r="A246" s="3">
        <f>'2_CVaR_t1'!A246</f>
        <v>42634</v>
      </c>
      <c r="B246" s="5">
        <f>'2_CVaR_t1'!D246-1</f>
        <v>6.5338000344832281E-3</v>
      </c>
      <c r="C246" s="5">
        <f>'Stocks Returns'!B242</f>
        <v>1.0712814173877261E-2</v>
      </c>
      <c r="D246" s="5">
        <f>'Stocks Returns'!C242</f>
        <v>8.9718719689622084E-3</v>
      </c>
      <c r="E246" s="5">
        <f>'Stocks Returns'!D242</f>
        <v>1.5282392026577885E-2</v>
      </c>
      <c r="F246" s="5">
        <f>'Stocks Returns'!E242</f>
        <v>2.6916175339656512E-2</v>
      </c>
      <c r="G246" s="5">
        <f t="shared" si="12"/>
        <v>5.2306193972082998E-3</v>
      </c>
      <c r="H246" s="5">
        <f t="shared" si="13"/>
        <v>-4.2802123417649135E-4</v>
      </c>
      <c r="I246" s="5">
        <f t="shared" si="14"/>
        <v>6.2415381156457547E-3</v>
      </c>
      <c r="J246" s="5">
        <f t="shared" si="15"/>
        <v>2.0340633422631274E-2</v>
      </c>
    </row>
    <row r="247" spans="1:10" ht="15" customHeight="1" x14ac:dyDescent="0.2">
      <c r="A247" s="3">
        <f>'2_CVaR_t1'!A247</f>
        <v>42635</v>
      </c>
      <c r="B247" s="5">
        <f>'2_CVaR_t1'!D247-1</f>
        <v>1.1977094295827495E-3</v>
      </c>
      <c r="C247" s="5">
        <f>'Stocks Returns'!B243</f>
        <v>4.8104362005707335E-2</v>
      </c>
      <c r="D247" s="5">
        <f>'Stocks Returns'!C243</f>
        <v>1.6822879115596656E-3</v>
      </c>
      <c r="E247" s="5">
        <f>'Stocks Returns'!D243</f>
        <v>9.8167539267013382E-4</v>
      </c>
      <c r="F247" s="5">
        <f>'Stocks Returns'!E243</f>
        <v>2.3964053919121264E-2</v>
      </c>
      <c r="G247" s="5">
        <f t="shared" si="12"/>
        <v>4.7546411359801748E-2</v>
      </c>
      <c r="H247" s="5">
        <f t="shared" si="13"/>
        <v>-8.0285314901984081E-6</v>
      </c>
      <c r="I247" s="5">
        <f t="shared" si="14"/>
        <v>-6.2829784284895197E-4</v>
      </c>
      <c r="J247" s="5">
        <f t="shared" si="15"/>
        <v>2.2783110813201252E-2</v>
      </c>
    </row>
    <row r="248" spans="1:10" ht="15" customHeight="1" x14ac:dyDescent="0.2">
      <c r="A248" s="3">
        <f>'2_CVaR_t1'!A248</f>
        <v>42636</v>
      </c>
      <c r="B248" s="5">
        <f>'2_CVaR_t1'!D248-1</f>
        <v>-6.7795865919310083E-3</v>
      </c>
      <c r="C248" s="5">
        <f>'Stocks Returns'!B244</f>
        <v>1.4780241151302942E-2</v>
      </c>
      <c r="D248" s="5">
        <f>'Stocks Returns'!C244</f>
        <v>-9.8368522072935782E-3</v>
      </c>
      <c r="E248" s="5">
        <f>'Stocks Returns'!D244</f>
        <v>-8.826413860738791E-3</v>
      </c>
      <c r="F248" s="5">
        <f>'Stocks Returns'!E244</f>
        <v>-2.6328620185275597E-2</v>
      </c>
      <c r="G248" s="5">
        <f t="shared" si="12"/>
        <v>2.1583888353309787E-2</v>
      </c>
      <c r="H248" s="5">
        <f t="shared" si="13"/>
        <v>-1.5817423305412859E-6</v>
      </c>
      <c r="I248" s="5">
        <f t="shared" si="14"/>
        <v>6.72557492103645E-4</v>
      </c>
      <c r="J248" s="5">
        <f t="shared" si="15"/>
        <v>-1.9444799249525975E-2</v>
      </c>
    </row>
    <row r="249" spans="1:10" ht="15" customHeight="1" x14ac:dyDescent="0.2">
      <c r="A249" s="3">
        <f>'2_CVaR_t1'!A249</f>
        <v>42639</v>
      </c>
      <c r="B249" s="5">
        <f>'2_CVaR_t1'!D249-1</f>
        <v>-5.8509677933594739E-3</v>
      </c>
      <c r="C249" s="5">
        <f>'Stocks Returns'!B245</f>
        <v>2.6830203142966802E-3</v>
      </c>
      <c r="D249" s="5">
        <f>'Stocks Returns'!C245</f>
        <v>-8.8441967530894505E-3</v>
      </c>
      <c r="E249" s="5">
        <f>'Stocks Returns'!D245</f>
        <v>-2.8034300791557332E-3</v>
      </c>
      <c r="F249" s="5">
        <f>'Stocks Returns'!E245</f>
        <v>2.0030045067602753E-3</v>
      </c>
      <c r="G249" s="5">
        <f t="shared" si="12"/>
        <v>8.6297207350058171E-3</v>
      </c>
      <c r="H249" s="5">
        <f t="shared" si="13"/>
        <v>-3.5059351953996981E-4</v>
      </c>
      <c r="I249" s="5">
        <f t="shared" si="14"/>
        <v>5.4023744225104205E-3</v>
      </c>
      <c r="J249" s="5">
        <f t="shared" si="15"/>
        <v>7.9480246916112177E-3</v>
      </c>
    </row>
    <row r="250" spans="1:10" ht="15" customHeight="1" x14ac:dyDescent="0.2">
      <c r="A250" s="3">
        <f>'2_CVaR_t1'!A250</f>
        <v>42640</v>
      </c>
      <c r="B250" s="5">
        <f>'2_CVaR_t1'!D250-1</f>
        <v>3.3667082842983032E-3</v>
      </c>
      <c r="C250" s="5">
        <f>'Stocks Returns'!B246</f>
        <v>8.0275229357797961E-3</v>
      </c>
      <c r="D250" s="5">
        <f>'Stocks Returns'!C246</f>
        <v>4.2782055983374701E-3</v>
      </c>
      <c r="E250" s="5">
        <f>'Stocks Returns'!D246</f>
        <v>1.4056556970398537E-2</v>
      </c>
      <c r="F250" s="5">
        <f>'Stocks Returns'!E246</f>
        <v>-1.4742628685657233E-2</v>
      </c>
      <c r="G250" s="5">
        <f t="shared" si="12"/>
        <v>5.4679796126140458E-3</v>
      </c>
      <c r="H250" s="5">
        <f t="shared" si="13"/>
        <v>-5.4587756666748567E-4</v>
      </c>
      <c r="I250" s="5">
        <f t="shared" si="14"/>
        <v>9.4261006007105869E-3</v>
      </c>
      <c r="J250" s="5">
        <f t="shared" si="15"/>
        <v>-1.8116352894692593E-2</v>
      </c>
    </row>
    <row r="251" spans="1:10" ht="15" customHeight="1" x14ac:dyDescent="0.2">
      <c r="A251" s="3">
        <f>'2_CVaR_t1'!A251</f>
        <v>42641</v>
      </c>
      <c r="B251" s="5">
        <f>'2_CVaR_t1'!D251-1</f>
        <v>6.7703008019373012E-3</v>
      </c>
      <c r="C251" s="5">
        <f>'Stocks Returns'!B247</f>
        <v>1.6306408797876371E-2</v>
      </c>
      <c r="D251" s="5">
        <f>'Stocks Returns'!C247</f>
        <v>9.8588120740019658E-3</v>
      </c>
      <c r="E251" s="5">
        <f>'Stocks Returns'!D247</f>
        <v>5.3816046966732589E-3</v>
      </c>
      <c r="F251" s="5">
        <f>'Stocks Returns'!E247</f>
        <v>6.9743849860512297E-2</v>
      </c>
      <c r="G251" s="5">
        <f t="shared" si="12"/>
        <v>1.0605966693287745E-2</v>
      </c>
      <c r="H251" s="5">
        <f t="shared" si="13"/>
        <v>1.1722286989345083E-4</v>
      </c>
      <c r="I251" s="5">
        <f t="shared" si="14"/>
        <v>-3.9885931315043702E-3</v>
      </c>
      <c r="J251" s="5">
        <f t="shared" si="15"/>
        <v>6.2929214034968803E-2</v>
      </c>
    </row>
    <row r="252" spans="1:10" ht="15" customHeight="1" x14ac:dyDescent="0.2">
      <c r="A252" s="3">
        <f>'2_CVaR_t1'!A252</f>
        <v>42642</v>
      </c>
      <c r="B252" s="5">
        <f>'2_CVaR_t1'!D252-1</f>
        <v>-7.9698383166161291E-3</v>
      </c>
      <c r="C252" s="5">
        <f>'Stocks Returns'!B248</f>
        <v>3.7313432835817117E-4</v>
      </c>
      <c r="D252" s="5">
        <f>'Stocks Returns'!C248</f>
        <v>-1.2655176569844495E-2</v>
      </c>
      <c r="E252" s="5">
        <f>'Stocks Returns'!D248</f>
        <v>5.1905920519059734E-3</v>
      </c>
      <c r="F252" s="5">
        <f>'Stocks Returns'!E248</f>
        <v>3.5087719298245501E-2</v>
      </c>
      <c r="G252" s="5">
        <f t="shared" si="12"/>
        <v>8.275168065261759E-3</v>
      </c>
      <c r="H252" s="5">
        <f t="shared" si="13"/>
        <v>-1.1002319623807967E-3</v>
      </c>
      <c r="I252" s="5">
        <f t="shared" si="14"/>
        <v>1.6347072467978542E-2</v>
      </c>
      <c r="J252" s="5">
        <f t="shared" si="15"/>
        <v>4.3174842616643117E-2</v>
      </c>
    </row>
    <row r="253" spans="1:10" ht="15" customHeight="1" x14ac:dyDescent="0.2">
      <c r="A253" s="3">
        <f>'2_CVaR_t1'!A253</f>
        <v>42643</v>
      </c>
      <c r="B253" s="5">
        <f>'2_CVaR_t1'!D253-1</f>
        <v>6.344293352178676E-3</v>
      </c>
      <c r="C253" s="5">
        <f>'Stocks Returns'!B249</f>
        <v>4.1029466616935295E-3</v>
      </c>
      <c r="D253" s="5">
        <f>'Stocks Returns'!C249</f>
        <v>9.521484375E-3</v>
      </c>
      <c r="E253" s="5">
        <f>'Stocks Returns'!D249</f>
        <v>2.7432628691301808E-3</v>
      </c>
      <c r="F253" s="5">
        <f>'Stocks Returns'!E249</f>
        <v>-4.3518094365551097E-3</v>
      </c>
      <c r="G253" s="5">
        <f t="shared" si="12"/>
        <v>-1.2043678070545669E-3</v>
      </c>
      <c r="H253" s="5">
        <f t="shared" si="13"/>
        <v>3.9539017977825025E-4</v>
      </c>
      <c r="I253" s="5">
        <f t="shared" si="14"/>
        <v>-6.0336896863592039E-3</v>
      </c>
      <c r="J253" s="5">
        <f t="shared" si="15"/>
        <v>-1.0735766802501365E-2</v>
      </c>
    </row>
    <row r="254" spans="1:10" ht="15" customHeight="1" x14ac:dyDescent="0.2">
      <c r="A254" s="3">
        <f>'2_CVaR_t1'!A254</f>
        <v>42646</v>
      </c>
      <c r="B254" s="5">
        <f>'2_CVaR_t1'!D254-1</f>
        <v>1.0815080968804569E-3</v>
      </c>
      <c r="C254" s="5">
        <f>'Stocks Returns'!B250</f>
        <v>1.7459138187221335E-2</v>
      </c>
      <c r="D254" s="5">
        <f>'Stocks Returns'!C250</f>
        <v>1.9347037484884755E-3</v>
      </c>
      <c r="E254" s="5">
        <f>'Stocks Returns'!D250</f>
        <v>-5.149662053427706E-3</v>
      </c>
      <c r="F254" s="5">
        <f>'Stocks Returns'!E250</f>
        <v>-9.2017483321826798E-4</v>
      </c>
      <c r="G254" s="5">
        <f t="shared" si="12"/>
        <v>1.7008420302697395E-2</v>
      </c>
      <c r="H254" s="5">
        <f t="shared" si="13"/>
        <v>4.1227483967017347E-4</v>
      </c>
      <c r="I254" s="5">
        <f t="shared" si="14"/>
        <v>-6.5978167776865595E-3</v>
      </c>
      <c r="J254" s="5">
        <f t="shared" si="15"/>
        <v>-1.9836425029699091E-3</v>
      </c>
    </row>
    <row r="255" spans="1:10" ht="15" customHeight="1" x14ac:dyDescent="0.2">
      <c r="A255" s="3">
        <f>'2_CVaR_t1'!A255</f>
        <v>42647</v>
      </c>
      <c r="B255" s="5">
        <f>'2_CVaR_t1'!D255-1</f>
        <v>-1.3385622995139013E-3</v>
      </c>
      <c r="C255" s="5">
        <f>'Stocks Returns'!B251</f>
        <v>3.6509675063878255E-4</v>
      </c>
      <c r="D255" s="5">
        <f>'Stocks Returns'!C251</f>
        <v>-1.5689114168476737E-3</v>
      </c>
      <c r="E255" s="5">
        <f>'Stocks Returns'!D251</f>
        <v>-8.0879974118408526E-3</v>
      </c>
      <c r="F255" s="5">
        <f>'Stocks Returns'!E251</f>
        <v>-1.2894312687082743E-2</v>
      </c>
      <c r="G255" s="5">
        <f t="shared" si="12"/>
        <v>2.1476650540470585E-3</v>
      </c>
      <c r="H255" s="5">
        <f t="shared" si="13"/>
        <v>4.0517423289236762E-4</v>
      </c>
      <c r="I255" s="5">
        <f t="shared" si="14"/>
        <v>-6.1660342589424429E-3</v>
      </c>
      <c r="J255" s="5">
        <f t="shared" si="15"/>
        <v>-1.1511174807972374E-2</v>
      </c>
    </row>
    <row r="256" spans="1:10" ht="15" customHeight="1" x14ac:dyDescent="0.2">
      <c r="A256" s="3">
        <f>'2_CVaR_t1'!A256</f>
        <v>42648</v>
      </c>
      <c r="B256" s="5">
        <f>'2_CVaR_t1'!D256-1</f>
        <v>5.4761440410324713E-3</v>
      </c>
      <c r="C256" s="5">
        <f>'Stocks Returns'!B252</f>
        <v>1.0583941605839531E-2</v>
      </c>
      <c r="D256" s="5">
        <f>'Stocks Returns'!C252</f>
        <v>7.494258431040679E-3</v>
      </c>
      <c r="E256" s="5">
        <f>'Stocks Returns'!D252</f>
        <v>1.3046314416177429E-2</v>
      </c>
      <c r="F256" s="5">
        <f>'Stocks Returns'!E252</f>
        <v>2.4259388850011554E-2</v>
      </c>
      <c r="G256" s="5">
        <f t="shared" si="12"/>
        <v>6.0777715453426678E-3</v>
      </c>
      <c r="H256" s="5">
        <f t="shared" si="13"/>
        <v>-3.7753476948783164E-4</v>
      </c>
      <c r="I256" s="5">
        <f t="shared" si="14"/>
        <v>5.4783207066351142E-3</v>
      </c>
      <c r="J256" s="5">
        <f t="shared" si="15"/>
        <v>1.8753099722582489E-2</v>
      </c>
    </row>
    <row r="257" spans="1:10" ht="15" customHeight="1" x14ac:dyDescent="0.2">
      <c r="A257" s="3">
        <f>'2_CVaR_t1'!A257</f>
        <v>42649</v>
      </c>
      <c r="B257" s="5">
        <f>'2_CVaR_t1'!D257-1</f>
        <v>4.2431014001764744E-4</v>
      </c>
      <c r="C257" s="5">
        <f>'Stocks Returns'!B253</f>
        <v>5.4171180931743557E-3</v>
      </c>
      <c r="D257" s="5">
        <f>'Stocks Returns'!C253</f>
        <v>1.1997600479918269E-4</v>
      </c>
      <c r="E257" s="5">
        <f>'Stocks Returns'!D253</f>
        <v>7.4050225370250189E-3</v>
      </c>
      <c r="F257" s="5">
        <f>'Stocks Returns'!E253</f>
        <v>1.3892051924391025E-2</v>
      </c>
      <c r="G257" s="5">
        <f t="shared" si="12"/>
        <v>5.572874764921883E-3</v>
      </c>
      <c r="H257" s="5">
        <f t="shared" si="13"/>
        <v>-4.5293415140380865E-4</v>
      </c>
      <c r="I257" s="5">
        <f t="shared" si="14"/>
        <v>6.8720620924674685E-3</v>
      </c>
      <c r="J257" s="5">
        <f t="shared" si="15"/>
        <v>1.3492988137417722E-2</v>
      </c>
    </row>
    <row r="258" spans="1:10" ht="15" customHeight="1" x14ac:dyDescent="0.2">
      <c r="A258" s="3">
        <f>'2_CVaR_t1'!A258</f>
        <v>42650</v>
      </c>
      <c r="B258" s="5">
        <f>'2_CVaR_t1'!D258-1</f>
        <v>-4.0718788481759471E-3</v>
      </c>
      <c r="C258" s="5">
        <f>'Stocks Returns'!B254</f>
        <v>-2.4066091954022872E-2</v>
      </c>
      <c r="D258" s="5">
        <f>'Stocks Returns'!C254</f>
        <v>-5.7581573896353655E-3</v>
      </c>
      <c r="E258" s="5">
        <f>'Stocks Returns'!D254</f>
        <v>-8.3093640140619041E-3</v>
      </c>
      <c r="F258" s="5">
        <f>'Stocks Returns'!E254</f>
        <v>-6.7385444743935929E-3</v>
      </c>
      <c r="G258" s="5">
        <f t="shared" si="12"/>
        <v>-1.9761168059443276E-2</v>
      </c>
      <c r="H258" s="5">
        <f t="shared" si="13"/>
        <v>1.6502045171377152E-4</v>
      </c>
      <c r="I258" s="5">
        <f t="shared" si="14"/>
        <v>-2.5810657321110363E-3</v>
      </c>
      <c r="J258" s="5">
        <f t="shared" si="15"/>
        <v>-2.5921202691018275E-3</v>
      </c>
    </row>
    <row r="259" spans="1:10" ht="15" customHeight="1" x14ac:dyDescent="0.2">
      <c r="A259" s="3">
        <f>'2_CVaR_t1'!A259</f>
        <v>42653</v>
      </c>
      <c r="B259" s="5">
        <f>'2_CVaR_t1'!D259-1</f>
        <v>1.4349111872362652E-3</v>
      </c>
      <c r="C259" s="5">
        <f>'Stocks Returns'!B255</f>
        <v>-4.784688995215447E-3</v>
      </c>
      <c r="D259" s="5">
        <f>'Stocks Returns'!C255</f>
        <v>2.8957528957529455E-3</v>
      </c>
      <c r="E259" s="5">
        <f>'Stocks Returns'!D255</f>
        <v>-1.2085078955849204E-2</v>
      </c>
      <c r="F259" s="5">
        <f>'Stocks Returns'!E255</f>
        <v>3.8444142921756352E-3</v>
      </c>
      <c r="G259" s="5">
        <f t="shared" si="12"/>
        <v>-5.5615338558968105E-3</v>
      </c>
      <c r="H259" s="5">
        <f t="shared" si="13"/>
        <v>8.6272766200557512E-4</v>
      </c>
      <c r="I259" s="5">
        <f t="shared" si="14"/>
        <v>-1.4025372286664797E-2</v>
      </c>
      <c r="J259" s="5">
        <f t="shared" si="15"/>
        <v>2.4236686014467036E-3</v>
      </c>
    </row>
    <row r="260" spans="1:10" ht="15" customHeight="1" x14ac:dyDescent="0.2">
      <c r="A260" s="3">
        <f>'2_CVaR_t1'!A260</f>
        <v>42654</v>
      </c>
      <c r="B260" s="5">
        <f>'2_CVaR_t1'!D260-1</f>
        <v>-9.5453644449031705E-3</v>
      </c>
      <c r="C260" s="5">
        <f>'Stocks Returns'!B256</f>
        <v>-2.3668639053254448E-2</v>
      </c>
      <c r="D260" s="5">
        <f>'Stocks Returns'!C256</f>
        <v>-1.2993262752646784E-2</v>
      </c>
      <c r="E260" s="5">
        <f>'Stocks Returns'!D256</f>
        <v>-2.6423095742945768E-2</v>
      </c>
      <c r="F260" s="5">
        <f>'Stocks Returns'!E256</f>
        <v>-2.3879252083802704E-2</v>
      </c>
      <c r="G260" s="5">
        <f t="shared" si="12"/>
        <v>-1.4312680361823874E-2</v>
      </c>
      <c r="H260" s="5">
        <f t="shared" si="13"/>
        <v>8.3799995413844086E-4</v>
      </c>
      <c r="I260" s="5">
        <f t="shared" si="14"/>
        <v>-1.3072584616535427E-2</v>
      </c>
      <c r="J260" s="5">
        <f t="shared" si="15"/>
        <v>-1.419932759169245E-2</v>
      </c>
    </row>
    <row r="261" spans="1:10" ht="15" customHeight="1" x14ac:dyDescent="0.2">
      <c r="A261" s="3">
        <f>'2_CVaR_t1'!A261</f>
        <v>42655</v>
      </c>
      <c r="B261" s="5">
        <f>'2_CVaR_t1'!D261-1</f>
        <v>1.2360988576300969E-3</v>
      </c>
      <c r="C261" s="5">
        <f>'Stocks Returns'!B257</f>
        <v>-8.7121212121210601E-3</v>
      </c>
      <c r="D261" s="5">
        <f>'Stocks Returns'!C257</f>
        <v>2.5597269624573205E-3</v>
      </c>
      <c r="E261" s="5">
        <f>'Stocks Returns'!D257</f>
        <v>-1.155972524711002E-2</v>
      </c>
      <c r="F261" s="5">
        <f>'Stocks Returns'!E257</f>
        <v>3.2310177705976439E-3</v>
      </c>
      <c r="G261" s="5">
        <f t="shared" si="12"/>
        <v>-9.3054983396482147E-3</v>
      </c>
      <c r="H261" s="5">
        <f t="shared" si="13"/>
        <v>8.1394552373532025E-4</v>
      </c>
      <c r="I261" s="5">
        <f t="shared" si="14"/>
        <v>-1.3223158455507979E-2</v>
      </c>
      <c r="J261" s="5">
        <f t="shared" si="15"/>
        <v>2.0112643111365879E-3</v>
      </c>
    </row>
    <row r="262" spans="1:10" ht="15" customHeight="1" x14ac:dyDescent="0.2">
      <c r="A262" s="3">
        <f>'2_CVaR_t1'!A262</f>
        <v>42656</v>
      </c>
      <c r="B262" s="5">
        <f>'2_CVaR_t1'!D262-1</f>
        <v>-3.4294515531976266E-3</v>
      </c>
      <c r="C262" s="5">
        <f>'Stocks Returns'!B258</f>
        <v>-1.8723729461215255E-2</v>
      </c>
      <c r="D262" s="5">
        <f>'Stocks Returns'!C258</f>
        <v>-4.6200607902735502E-3</v>
      </c>
      <c r="E262" s="5">
        <f>'Stocks Returns'!D258</f>
        <v>-1.0000000000000009E-2</v>
      </c>
      <c r="F262" s="5">
        <f>'Stocks Returns'!E258</f>
        <v>-3.0365769496204287E-2</v>
      </c>
      <c r="G262" s="5">
        <f t="shared" ref="G262:G325" si="16">C262-($P$11+$O$11*$B262)</f>
        <v>-1.5011649480086821E-2</v>
      </c>
      <c r="H262" s="5">
        <f t="shared" ref="H262:H325" si="17">D262-($P$12+$O$12*$B262)</f>
        <v>3.7493893152434118E-4</v>
      </c>
      <c r="I262" s="5">
        <f t="shared" ref="I262:I325" si="18">E262-($P$13+$O$13*$B262)</f>
        <v>-5.1663268144124192E-3</v>
      </c>
      <c r="J262" s="5">
        <f t="shared" ref="J262:J325" si="19">F262-($P$14+$O$14*$B262)</f>
        <v>-2.6868816557110452E-2</v>
      </c>
    </row>
    <row r="263" spans="1:10" ht="15" customHeight="1" x14ac:dyDescent="0.2">
      <c r="A263" s="3">
        <f>'2_CVaR_t1'!A263</f>
        <v>42657</v>
      </c>
      <c r="B263" s="5">
        <f>'2_CVaR_t1'!D263-1</f>
        <v>5.0420661019296986E-3</v>
      </c>
      <c r="C263" s="5">
        <f>'Stocks Returns'!B259</f>
        <v>-1.3239875389408073E-2</v>
      </c>
      <c r="D263" s="5">
        <f>'Stocks Returns'!C259</f>
        <v>7.0844021008915625E-3</v>
      </c>
      <c r="E263" s="5">
        <f>'Stocks Returns'!D259</f>
        <v>1.0101010101010166E-2</v>
      </c>
      <c r="F263" s="5">
        <f>'Stocks Returns'!E259</f>
        <v>-1.1387900355871783E-2</v>
      </c>
      <c r="G263" s="5">
        <f t="shared" si="16"/>
        <v>-1.7345470215676777E-2</v>
      </c>
      <c r="H263" s="5">
        <f t="shared" si="17"/>
        <v>-1.6023585825093636E-4</v>
      </c>
      <c r="I263" s="5">
        <f t="shared" si="18"/>
        <v>3.1375003869869023E-3</v>
      </c>
      <c r="J263" s="5">
        <f t="shared" si="19"/>
        <v>-1.6455352044509923E-2</v>
      </c>
    </row>
    <row r="264" spans="1:10" ht="15" customHeight="1" x14ac:dyDescent="0.2">
      <c r="A264" s="3">
        <f>'2_CVaR_t1'!A264</f>
        <v>42660</v>
      </c>
      <c r="B264" s="5">
        <f>'2_CVaR_t1'!D264-1</f>
        <v>-2.568455010846904E-3</v>
      </c>
      <c r="C264" s="5">
        <f>'Stocks Returns'!B260</f>
        <v>-1.9731649565903897E-3</v>
      </c>
      <c r="D264" s="5">
        <f>'Stocks Returns'!C260</f>
        <v>-3.6385688295936802E-3</v>
      </c>
      <c r="E264" s="5">
        <f>'Stocks Returns'!D260</f>
        <v>-5.0847457627117842E-3</v>
      </c>
      <c r="F264" s="5">
        <f>'Stocks Returns'!E260</f>
        <v>-1.367890568754504E-2</v>
      </c>
      <c r="G264" s="5">
        <f t="shared" si="16"/>
        <v>9.4437132500182217E-4</v>
      </c>
      <c r="H264" s="5">
        <f t="shared" si="17"/>
        <v>1.1246420855608435E-4</v>
      </c>
      <c r="I264" s="5">
        <f t="shared" si="18"/>
        <v>-1.4500706905137555E-3</v>
      </c>
      <c r="J264" s="5">
        <f t="shared" si="19"/>
        <v>-1.1052389790780538E-2</v>
      </c>
    </row>
    <row r="265" spans="1:10" ht="15" customHeight="1" x14ac:dyDescent="0.2">
      <c r="A265" s="3">
        <f>'2_CVaR_t1'!A265</f>
        <v>42661</v>
      </c>
      <c r="B265" s="5">
        <f>'2_CVaR_t1'!D265-1</f>
        <v>-4.4021530556260791E-3</v>
      </c>
      <c r="C265" s="5">
        <f>'Stocks Returns'!B261</f>
        <v>-3.1633056544088101E-3</v>
      </c>
      <c r="D265" s="5">
        <f>'Stocks Returns'!C261</f>
        <v>-6.9385270846014091E-3</v>
      </c>
      <c r="E265" s="5">
        <f>'Stocks Returns'!D261</f>
        <v>2.725724020442799E-3</v>
      </c>
      <c r="F265" s="5">
        <f>'Stocks Returns'!E261</f>
        <v>-1.0948905109489093E-2</v>
      </c>
      <c r="G265" s="5">
        <f t="shared" si="16"/>
        <v>1.4464014509515885E-3</v>
      </c>
      <c r="H265" s="5">
        <f t="shared" si="17"/>
        <v>-5.3816949823896811E-4</v>
      </c>
      <c r="I265" s="5">
        <f t="shared" si="18"/>
        <v>8.913952316227141E-3</v>
      </c>
      <c r="J265" s="5">
        <f t="shared" si="19"/>
        <v>-6.4685853655396903E-3</v>
      </c>
    </row>
    <row r="266" spans="1:10" ht="15" customHeight="1" x14ac:dyDescent="0.2">
      <c r="A266" s="3">
        <f>'2_CVaR_t1'!A266</f>
        <v>42662</v>
      </c>
      <c r="B266" s="5">
        <f>'2_CVaR_t1'!D266-1</f>
        <v>1.0687265750679575E-2</v>
      </c>
      <c r="C266" s="5">
        <f>'Stocks Returns'!B262</f>
        <v>1.5866719555731823E-2</v>
      </c>
      <c r="D266" s="5">
        <f>'Stocks Returns'!C262</f>
        <v>1.5077224810002399E-2</v>
      </c>
      <c r="E266" s="5">
        <f>'Stocks Returns'!D262</f>
        <v>1.9537886510363478E-2</v>
      </c>
      <c r="F266" s="5">
        <f>'Stocks Returns'!E262</f>
        <v>2.6322263222632314E-2</v>
      </c>
      <c r="G266" s="5">
        <f t="shared" si="16"/>
        <v>6.5516289964230902E-3</v>
      </c>
      <c r="H266" s="5">
        <f t="shared" si="17"/>
        <v>-3.2359025342212563E-4</v>
      </c>
      <c r="I266" s="5">
        <f t="shared" si="18"/>
        <v>4.7130400828631885E-3</v>
      </c>
      <c r="J266" s="5">
        <f t="shared" si="19"/>
        <v>1.5547714415809894E-2</v>
      </c>
    </row>
    <row r="267" spans="1:10" ht="15" customHeight="1" x14ac:dyDescent="0.2">
      <c r="A267" s="3">
        <f>'2_CVaR_t1'!A267</f>
        <v>42663</v>
      </c>
      <c r="B267" s="5">
        <f>'2_CVaR_t1'!D267-1</f>
        <v>-2.6224889520546357E-3</v>
      </c>
      <c r="C267" s="5">
        <f>'Stocks Returns'!B263</f>
        <v>3.9047247169075039E-3</v>
      </c>
      <c r="D267" s="5">
        <f>'Stocks Returns'!C263</f>
        <v>-3.7435092380148083E-3</v>
      </c>
      <c r="E267" s="5">
        <f>'Stocks Returns'!D263</f>
        <v>-4.9991668055323624E-3</v>
      </c>
      <c r="F267" s="5">
        <f>'Stocks Returns'!E263</f>
        <v>-5.5129434324064919E-3</v>
      </c>
      <c r="G267" s="5">
        <f t="shared" si="16"/>
        <v>6.8721245292294661E-3</v>
      </c>
      <c r="H267" s="5">
        <f t="shared" si="17"/>
        <v>8.5591968057098337E-5</v>
      </c>
      <c r="I267" s="5">
        <f t="shared" si="18"/>
        <v>-1.2892456778853881E-3</v>
      </c>
      <c r="J267" s="5">
        <f t="shared" si="19"/>
        <v>-2.8318011327973939E-3</v>
      </c>
    </row>
    <row r="268" spans="1:10" ht="15" customHeight="1" x14ac:dyDescent="0.2">
      <c r="A268" s="3">
        <f>'2_CVaR_t1'!A268</f>
        <v>42664</v>
      </c>
      <c r="B268" s="5">
        <f>'2_CVaR_t1'!D268-1</f>
        <v>-1.2977604110580021E-3</v>
      </c>
      <c r="C268" s="5">
        <f>'Stocks Returns'!B264</f>
        <v>3.6172695449241621E-2</v>
      </c>
      <c r="D268" s="5">
        <f>'Stocks Returns'!C264</f>
        <v>-1.8181818181819409E-3</v>
      </c>
      <c r="E268" s="5">
        <f>'Stocks Returns'!D264</f>
        <v>-3.5169988276670949E-3</v>
      </c>
      <c r="F268" s="5">
        <f>'Stocks Returns'!E264</f>
        <v>1.2051096649794424E-3</v>
      </c>
      <c r="G268" s="5">
        <f t="shared" si="16"/>
        <v>3.7917611007479396E-2</v>
      </c>
      <c r="H268" s="5">
        <f t="shared" si="17"/>
        <v>9.6953316227935214E-5</v>
      </c>
      <c r="I268" s="5">
        <f t="shared" si="18"/>
        <v>-1.651855168082546E-3</v>
      </c>
      <c r="J268" s="5">
        <f t="shared" si="19"/>
        <v>2.5469982784283741E-3</v>
      </c>
    </row>
    <row r="269" spans="1:10" ht="15" customHeight="1" x14ac:dyDescent="0.2">
      <c r="A269" s="3">
        <f>'2_CVaR_t1'!A269</f>
        <v>42667</v>
      </c>
      <c r="B269" s="5">
        <f>'2_CVaR_t1'!D269-1</f>
        <v>7.3196824732963961E-3</v>
      </c>
      <c r="C269" s="5">
        <f>'Stocks Returns'!B265</f>
        <v>-7.5075075075070608E-4</v>
      </c>
      <c r="D269" s="5">
        <f>'Stocks Returns'!C265</f>
        <v>9.9574984820887114E-3</v>
      </c>
      <c r="E269" s="5">
        <f>'Stocks Returns'!D265</f>
        <v>1.9159663865546239E-2</v>
      </c>
      <c r="F269" s="5">
        <f>'Stocks Returns'!E265</f>
        <v>1.6851227732306295E-2</v>
      </c>
      <c r="G269" s="5">
        <f t="shared" si="16"/>
        <v>-6.9581725284832904E-3</v>
      </c>
      <c r="H269" s="5">
        <f t="shared" si="17"/>
        <v>-5.778366456814267E-4</v>
      </c>
      <c r="I269" s="5">
        <f t="shared" si="18"/>
        <v>9.0244135022075154E-3</v>
      </c>
      <c r="J269" s="5">
        <f t="shared" si="19"/>
        <v>9.4811864740973542E-3</v>
      </c>
    </row>
    <row r="270" spans="1:10" ht="15" customHeight="1" x14ac:dyDescent="0.2">
      <c r="A270" s="3">
        <f>'2_CVaR_t1'!A270</f>
        <v>42668</v>
      </c>
      <c r="B270" s="5">
        <f>'2_CVaR_t1'!D270-1</f>
        <v>-8.7464270247967768E-3</v>
      </c>
      <c r="C270" s="5">
        <f>'Stocks Returns'!B266</f>
        <v>-1.6528925619834767E-2</v>
      </c>
      <c r="D270" s="5">
        <f>'Stocks Returns'!C266</f>
        <v>-1.3706865456294293E-2</v>
      </c>
      <c r="E270" s="5">
        <f>'Stocks Returns'!D266</f>
        <v>4.4525065963059163E-3</v>
      </c>
      <c r="F270" s="5">
        <f>'Stocks Returns'!E266</f>
        <v>-1.0179924242424199E-2</v>
      </c>
      <c r="G270" s="5">
        <f t="shared" si="16"/>
        <v>-7.9102413101759615E-3</v>
      </c>
      <c r="H270" s="5">
        <f t="shared" si="17"/>
        <v>-1.0299064941195774E-3</v>
      </c>
      <c r="I270" s="5">
        <f t="shared" si="18"/>
        <v>1.6690441292608271E-2</v>
      </c>
      <c r="J270" s="5">
        <f t="shared" si="19"/>
        <v>-1.3076972157009294E-3</v>
      </c>
    </row>
    <row r="271" spans="1:10" ht="15" customHeight="1" x14ac:dyDescent="0.2">
      <c r="A271" s="3">
        <f>'2_CVaR_t1'!A271</f>
        <v>42669</v>
      </c>
      <c r="B271" s="5">
        <f>'2_CVaR_t1'!D271-1</f>
        <v>-2.4368397026414135E-3</v>
      </c>
      <c r="C271" s="5">
        <f>'Stocks Returns'!B267</f>
        <v>9.931245225363039E-3</v>
      </c>
      <c r="D271" s="5">
        <f>'Stocks Returns'!C267</f>
        <v>-3.413385346824338E-3</v>
      </c>
      <c r="E271" s="5">
        <f>'Stocks Returns'!D267</f>
        <v>-5.9103595468724679E-3</v>
      </c>
      <c r="F271" s="5">
        <f>'Stocks Returns'!E267</f>
        <v>-2.3917723032784721E-4</v>
      </c>
      <c r="G271" s="5">
        <f t="shared" si="16"/>
        <v>1.2727324440923744E-2</v>
      </c>
      <c r="H271" s="5">
        <f t="shared" si="17"/>
        <v>1.4749006535087587E-4</v>
      </c>
      <c r="I271" s="5">
        <f t="shared" si="18"/>
        <v>-2.4589680286370599E-3</v>
      </c>
      <c r="J271" s="5">
        <f t="shared" si="19"/>
        <v>2.254280246379743E-3</v>
      </c>
    </row>
    <row r="272" spans="1:10" ht="15" customHeight="1" x14ac:dyDescent="0.2">
      <c r="A272" s="3">
        <f>'2_CVaR_t1'!A272</f>
        <v>42670</v>
      </c>
      <c r="B272" s="5">
        <f>'2_CVaR_t1'!D272-1</f>
        <v>1.3290614933909595E-3</v>
      </c>
      <c r="C272" s="5">
        <f>'Stocks Returns'!B268</f>
        <v>-1.0590015128593033E-2</v>
      </c>
      <c r="D272" s="5">
        <f>'Stocks Returns'!C268</f>
        <v>2.0795107033639848E-3</v>
      </c>
      <c r="E272" s="5">
        <f>'Stocks Returns'!D268</f>
        <v>-3.137902559867789E-3</v>
      </c>
      <c r="F272" s="5">
        <f>'Stocks Returns'!E268</f>
        <v>5.2631578947368585E-2</v>
      </c>
      <c r="G272" s="5">
        <f t="shared" si="16"/>
        <v>-1.1269179913680821E-2</v>
      </c>
      <c r="H272" s="5">
        <f t="shared" si="17"/>
        <v>1.9941696950210143E-4</v>
      </c>
      <c r="I272" s="5">
        <f t="shared" si="18"/>
        <v>-4.9307927630507422E-3</v>
      </c>
      <c r="J272" s="5">
        <f t="shared" si="19"/>
        <v>5.1317843552163747E-2</v>
      </c>
    </row>
    <row r="273" spans="1:10" ht="15" customHeight="1" x14ac:dyDescent="0.2">
      <c r="A273" s="3">
        <f>'2_CVaR_t1'!A273</f>
        <v>42671</v>
      </c>
      <c r="B273" s="5">
        <f>'2_CVaR_t1'!D273-1</f>
        <v>2.4068400236585408E-3</v>
      </c>
      <c r="C273" s="5">
        <f>'Stocks Returns'!B269</f>
        <v>-1.1850152905198752E-2</v>
      </c>
      <c r="D273" s="5">
        <f>'Stocks Returns'!C269</f>
        <v>3.662109375E-3</v>
      </c>
      <c r="E273" s="5">
        <f>'Stocks Returns'!D269</f>
        <v>-9.9403578528833858E-4</v>
      </c>
      <c r="F273" s="5">
        <f>'Stocks Returns'!E269</f>
        <v>2.2045454545454479E-2</v>
      </c>
      <c r="G273" s="5">
        <f t="shared" si="16"/>
        <v>-1.3523911859482041E-2</v>
      </c>
      <c r="H273" s="5">
        <f t="shared" si="17"/>
        <v>2.2484262352804197E-4</v>
      </c>
      <c r="I273" s="5">
        <f t="shared" si="18"/>
        <v>-4.2878082346583038E-3</v>
      </c>
      <c r="J273" s="5">
        <f t="shared" si="19"/>
        <v>1.9642123187865367E-2</v>
      </c>
    </row>
    <row r="274" spans="1:10" ht="15" customHeight="1" x14ac:dyDescent="0.2">
      <c r="A274" s="3">
        <f>'2_CVaR_t1'!A274</f>
        <v>42674</v>
      </c>
      <c r="B274" s="5">
        <f>'2_CVaR_t1'!D274-1</f>
        <v>2.4512294487766262E-3</v>
      </c>
      <c r="C274" s="5">
        <f>'Stocks Returns'!B270</f>
        <v>1.0058027079303589E-2</v>
      </c>
      <c r="D274" s="5">
        <f>'Stocks Returns'!C270</f>
        <v>3.5271223546582409E-3</v>
      </c>
      <c r="E274" s="5">
        <f>'Stocks Returns'!D270</f>
        <v>4.1459369817578029E-3</v>
      </c>
      <c r="F274" s="5">
        <f>'Stocks Returns'!E270</f>
        <v>-3.3800311318656795E-2</v>
      </c>
      <c r="G274" s="5">
        <f t="shared" si="16"/>
        <v>8.3433047339742487E-3</v>
      </c>
      <c r="H274" s="5">
        <f t="shared" si="17"/>
        <v>2.5721819556408232E-5</v>
      </c>
      <c r="I274" s="5">
        <f t="shared" si="18"/>
        <v>7.903491424842723E-4</v>
      </c>
      <c r="J274" s="5">
        <f t="shared" si="19"/>
        <v>-3.6248518814546063E-2</v>
      </c>
    </row>
    <row r="275" spans="1:10" ht="15" customHeight="1" x14ac:dyDescent="0.2">
      <c r="A275" s="3">
        <f>'2_CVaR_t1'!A275</f>
        <v>42675</v>
      </c>
      <c r="B275" s="5">
        <f>'2_CVaR_t1'!D275-1</f>
        <v>-7.2513560248728126E-3</v>
      </c>
      <c r="C275" s="5">
        <f>'Stocks Returns'!B271</f>
        <v>-1.2255840674071261E-2</v>
      </c>
      <c r="D275" s="5">
        <f>'Stocks Returns'!C271</f>
        <v>-1.0786571324687966E-2</v>
      </c>
      <c r="E275" s="5">
        <f>'Stocks Returns'!D271</f>
        <v>-6.1106523534268931E-3</v>
      </c>
      <c r="F275" s="5">
        <f>'Stocks Returns'!E271</f>
        <v>2.0713463751438344E-3</v>
      </c>
      <c r="G275" s="5">
        <f t="shared" si="16"/>
        <v>-5.0168358229450791E-3</v>
      </c>
      <c r="H275" s="5">
        <f t="shared" si="17"/>
        <v>-2.6968899710246887E-4</v>
      </c>
      <c r="I275" s="5">
        <f t="shared" si="18"/>
        <v>4.0452910454445868E-3</v>
      </c>
      <c r="J275" s="5">
        <f t="shared" si="19"/>
        <v>9.4321095164336712E-3</v>
      </c>
    </row>
    <row r="276" spans="1:10" ht="15" customHeight="1" x14ac:dyDescent="0.2">
      <c r="A276" s="3">
        <f>'2_CVaR_t1'!A276</f>
        <v>42676</v>
      </c>
      <c r="B276" s="5">
        <f>'2_CVaR_t1'!D276-1</f>
        <v>-8.5071959279445775E-3</v>
      </c>
      <c r="C276" s="5">
        <f>'Stocks Returns'!B272</f>
        <v>-2.2877084141139981E-2</v>
      </c>
      <c r="D276" s="5">
        <f>'Stocks Returns'!C272</f>
        <v>-1.2741975006126061E-2</v>
      </c>
      <c r="E276" s="5">
        <f>'Stocks Returns'!D272</f>
        <v>-5.3173811897639922E-3</v>
      </c>
      <c r="F276" s="5">
        <f>'Stocks Returns'!E272</f>
        <v>-7.1198897565457608E-3</v>
      </c>
      <c r="G276" s="5">
        <f t="shared" si="16"/>
        <v>-1.4479166758393672E-2</v>
      </c>
      <c r="H276" s="5">
        <f t="shared" si="17"/>
        <v>-4.1065682128156415E-4</v>
      </c>
      <c r="I276" s="5">
        <f t="shared" si="18"/>
        <v>6.5874074139805807E-3</v>
      </c>
      <c r="J276" s="5">
        <f t="shared" si="19"/>
        <v>1.5104830952365738E-3</v>
      </c>
    </row>
    <row r="277" spans="1:10" ht="15" customHeight="1" x14ac:dyDescent="0.2">
      <c r="A277" s="3">
        <f>'2_CVaR_t1'!A277</f>
        <v>42677</v>
      </c>
      <c r="B277" s="5">
        <f>'2_CVaR_t1'!D277-1</f>
        <v>4.516428474663492E-4</v>
      </c>
      <c r="C277" s="5">
        <f>'Stocks Returns'!B273</f>
        <v>2.3015873015873156E-2</v>
      </c>
      <c r="D277" s="5">
        <f>'Stocks Returns'!C273</f>
        <v>8.6870191114418738E-4</v>
      </c>
      <c r="E277" s="5">
        <f>'Stocks Returns'!D273</f>
        <v>-3.8422986969595119E-3</v>
      </c>
      <c r="F277" s="5">
        <f>'Stocks Returns'!E273</f>
        <v>8.5588711542912144E-3</v>
      </c>
      <c r="G277" s="5">
        <f t="shared" si="16"/>
        <v>2.314640655439492E-2</v>
      </c>
      <c r="H277" s="5">
        <f t="shared" si="17"/>
        <v>2.5630149479769371E-4</v>
      </c>
      <c r="I277" s="5">
        <f t="shared" si="18"/>
        <v>-4.4133218549576381E-3</v>
      </c>
      <c r="J277" s="5">
        <f t="shared" si="19"/>
        <v>8.1321749671162281E-3</v>
      </c>
    </row>
    <row r="278" spans="1:10" ht="15" customHeight="1" x14ac:dyDescent="0.2">
      <c r="A278" s="3">
        <f>'2_CVaR_t1'!A278</f>
        <v>42678</v>
      </c>
      <c r="B278" s="5">
        <f>'2_CVaR_t1'!D278-1</f>
        <v>-1.943547731227957E-3</v>
      </c>
      <c r="C278" s="5">
        <f>'Stocks Returns'!B274</f>
        <v>-5.430566330488773E-3</v>
      </c>
      <c r="D278" s="5">
        <f>'Stocks Returns'!C274</f>
        <v>-3.5957842529449335E-3</v>
      </c>
      <c r="E278" s="5">
        <f>'Stocks Returns'!D274</f>
        <v>9.8943484823075245E-3</v>
      </c>
      <c r="F278" s="5">
        <f>'Stocks Returns'!E274</f>
        <v>-1.9266055045871644E-2</v>
      </c>
      <c r="G278" s="5">
        <f t="shared" si="16"/>
        <v>-3.0897061647610327E-3</v>
      </c>
      <c r="H278" s="5">
        <f t="shared" si="17"/>
        <v>-7.4761643896060917E-4</v>
      </c>
      <c r="I278" s="5">
        <f t="shared" si="18"/>
        <v>1.2658796309154653E-2</v>
      </c>
      <c r="J278" s="5">
        <f t="shared" si="19"/>
        <v>-1.7271298299633454E-2</v>
      </c>
    </row>
    <row r="279" spans="1:10" ht="15" customHeight="1" x14ac:dyDescent="0.2">
      <c r="A279" s="3">
        <f>'2_CVaR_t1'!A279</f>
        <v>42681</v>
      </c>
      <c r="B279" s="5">
        <f>'2_CVaR_t1'!D279-1</f>
        <v>1.886403351700161E-2</v>
      </c>
      <c r="C279" s="5">
        <f>'Stocks Returns'!B275</f>
        <v>-3.5101404056162577E-3</v>
      </c>
      <c r="D279" s="5">
        <f>'Stocks Returns'!C275</f>
        <v>2.6754604280736727E-2</v>
      </c>
      <c r="E279" s="5">
        <f>'Stocks Returns'!D275</f>
        <v>3.3377615410162598E-2</v>
      </c>
      <c r="F279" s="5">
        <f>'Stocks Returns'!E275</f>
        <v>2.7128157156220745E-2</v>
      </c>
      <c r="G279" s="5">
        <f t="shared" si="16"/>
        <v>-2.0370905066663256E-2</v>
      </c>
      <c r="H279" s="5">
        <f t="shared" si="17"/>
        <v>-4.5999420795173052E-4</v>
      </c>
      <c r="I279" s="5">
        <f t="shared" si="18"/>
        <v>7.1660459899338322E-3</v>
      </c>
      <c r="J279" s="5">
        <f t="shared" si="19"/>
        <v>8.0871854310215381E-3</v>
      </c>
    </row>
    <row r="280" spans="1:10" ht="15" customHeight="1" x14ac:dyDescent="0.2">
      <c r="A280" s="3">
        <f>'2_CVaR_t1'!A280</f>
        <v>42682</v>
      </c>
      <c r="B280" s="5">
        <f>'2_CVaR_t1'!D280-1</f>
        <v>4.0881170894186969E-3</v>
      </c>
      <c r="C280" s="5">
        <f>'Stocks Returns'!B276</f>
        <v>1.1741682974559797E-2</v>
      </c>
      <c r="D280" s="5">
        <f>'Stocks Returns'!C276</f>
        <v>4.4843049327352169E-3</v>
      </c>
      <c r="E280" s="5">
        <f>'Stocks Returns'!D276</f>
        <v>2.7800096416519482E-2</v>
      </c>
      <c r="F280" s="5">
        <f>'Stocks Returns'!E276</f>
        <v>9.3351548269580142E-3</v>
      </c>
      <c r="G280" s="5">
        <f t="shared" si="16"/>
        <v>8.5164101243817569E-3</v>
      </c>
      <c r="H280" s="5">
        <f t="shared" si="17"/>
        <v>-1.382068734865763E-3</v>
      </c>
      <c r="I280" s="5">
        <f t="shared" si="18"/>
        <v>2.2165027654358498E-2</v>
      </c>
      <c r="J280" s="5">
        <f t="shared" si="19"/>
        <v>5.2321118393304561E-3</v>
      </c>
    </row>
    <row r="281" spans="1:10" ht="15" customHeight="1" x14ac:dyDescent="0.2">
      <c r="A281" s="3">
        <f>'2_CVaR_t1'!A281</f>
        <v>42683</v>
      </c>
      <c r="B281" s="5">
        <f>'2_CVaR_t1'!D281-1</f>
        <v>3.1251530301885655E-3</v>
      </c>
      <c r="C281" s="5">
        <f>'Stocks Returns'!B277</f>
        <v>1.9342359767891004E-3</v>
      </c>
      <c r="D281" s="5">
        <f>'Stocks Returns'!C277</f>
        <v>4.3436293436294182E-3</v>
      </c>
      <c r="E281" s="5">
        <f>'Stocks Returns'!D277</f>
        <v>5.4721701063165096E-3</v>
      </c>
      <c r="F281" s="5">
        <f>'Stocks Returns'!E277</f>
        <v>3.1581321903902504E-2</v>
      </c>
      <c r="G281" s="5">
        <f t="shared" si="16"/>
        <v>-4.0239564371317635E-4</v>
      </c>
      <c r="H281" s="5">
        <f t="shared" si="17"/>
        <v>-1.3145510466493204E-4</v>
      </c>
      <c r="I281" s="5">
        <f t="shared" si="18"/>
        <v>1.178096381286073E-3</v>
      </c>
      <c r="J281" s="5">
        <f t="shared" si="19"/>
        <v>2.8451801510566956E-2</v>
      </c>
    </row>
    <row r="282" spans="1:10" ht="15" customHeight="1" x14ac:dyDescent="0.2">
      <c r="A282" s="3">
        <f>'2_CVaR_t1'!A282</f>
        <v>42684</v>
      </c>
      <c r="B282" s="5">
        <f>'2_CVaR_t1'!D282-1</f>
        <v>-1.1908667135414275E-2</v>
      </c>
      <c r="C282" s="5">
        <f>'Stocks Returns'!B278</f>
        <v>5.0193050193050315E-3</v>
      </c>
      <c r="D282" s="5">
        <f>'Stocks Returns'!C278</f>
        <v>-1.6458433445458831E-2</v>
      </c>
      <c r="E282" s="5">
        <f>'Stocks Returns'!D278</f>
        <v>-2.9077903902970048E-2</v>
      </c>
      <c r="F282" s="5">
        <f>'Stocks Returns'!E278</f>
        <v>-2.077410890006548E-2</v>
      </c>
      <c r="G282" s="5">
        <f t="shared" si="16"/>
        <v>1.6556163598807058E-2</v>
      </c>
      <c r="H282" s="5">
        <f t="shared" si="17"/>
        <v>7.8732591231787941E-4</v>
      </c>
      <c r="I282" s="5">
        <f t="shared" si="18"/>
        <v>-1.2436327914028544E-2</v>
      </c>
      <c r="J282" s="5">
        <f t="shared" si="19"/>
        <v>-8.7049690013043923E-3</v>
      </c>
    </row>
    <row r="283" spans="1:10" ht="15" customHeight="1" x14ac:dyDescent="0.2">
      <c r="A283" s="3">
        <f>'2_CVaR_t1'!A283</f>
        <v>42685</v>
      </c>
      <c r="B283" s="5">
        <f>'2_CVaR_t1'!D283-1</f>
        <v>5.4193128911306232E-4</v>
      </c>
      <c r="C283" s="5">
        <f>'Stocks Returns'!B279</f>
        <v>1.5751056473300107E-2</v>
      </c>
      <c r="D283" s="5">
        <f>'Stocks Returns'!C279</f>
        <v>1.221448638084599E-4</v>
      </c>
      <c r="E283" s="5">
        <f>'Stocks Returns'!D279</f>
        <v>1.1370916079436189E-2</v>
      </c>
      <c r="F283" s="5">
        <f>'Stocks Returns'!E279</f>
        <v>-1.8758374274229661E-2</v>
      </c>
      <c r="G283" s="5">
        <f t="shared" si="16"/>
        <v>1.5798270150564963E-2</v>
      </c>
      <c r="H283" s="5">
        <f t="shared" si="17"/>
        <v>-6.2070417550273292E-4</v>
      </c>
      <c r="I283" s="5">
        <f t="shared" si="18"/>
        <v>1.0674159929642615E-2</v>
      </c>
      <c r="J283" s="5">
        <f t="shared" si="19"/>
        <v>-1.9276348881511793E-2</v>
      </c>
    </row>
    <row r="284" spans="1:10" ht="15" customHeight="1" x14ac:dyDescent="0.2">
      <c r="A284" s="3">
        <f>'2_CVaR_t1'!A284</f>
        <v>42688</v>
      </c>
      <c r="B284" s="5">
        <f>'2_CVaR_t1'!D284-1</f>
        <v>-2.7605712056875675E-2</v>
      </c>
      <c r="C284" s="5">
        <f>'Stocks Returns'!B280</f>
        <v>7.2239031770045425E-2</v>
      </c>
      <c r="D284" s="5">
        <f>'Stocks Returns'!C280</f>
        <v>-4.2745481191988288E-2</v>
      </c>
      <c r="E284" s="5">
        <f>'Stocks Returns'!D280</f>
        <v>6.0174188440222931E-3</v>
      </c>
      <c r="F284" s="5">
        <f>'Stocks Returns'!E280</f>
        <v>4.3240782885753948E-3</v>
      </c>
      <c r="G284" s="5">
        <f t="shared" si="16"/>
        <v>9.8261416748564978E-2</v>
      </c>
      <c r="H284" s="5">
        <f t="shared" si="17"/>
        <v>-2.8206517641810938E-3</v>
      </c>
      <c r="I284" s="5">
        <f t="shared" si="18"/>
        <v>4.4518231567223378E-2</v>
      </c>
      <c r="J284" s="5">
        <f t="shared" si="19"/>
        <v>3.226237524276851E-2</v>
      </c>
    </row>
    <row r="285" spans="1:10" ht="15" customHeight="1" x14ac:dyDescent="0.2">
      <c r="A285" s="3">
        <f>'2_CVaR_t1'!A285</f>
        <v>42689</v>
      </c>
      <c r="B285" s="5">
        <f>'2_CVaR_t1'!D285-1</f>
        <v>2.6992689591198715E-3</v>
      </c>
      <c r="C285" s="5">
        <f>'Stocks Returns'!B281</f>
        <v>-1.9400352733686121E-2</v>
      </c>
      <c r="D285" s="5">
        <f>'Stocks Returns'!C281</f>
        <v>2.4240877774941438E-3</v>
      </c>
      <c r="E285" s="5">
        <f>'Stocks Returns'!D281</f>
        <v>2.61293876908546E-2</v>
      </c>
      <c r="F285" s="5">
        <f>'Stocks Returns'!E281</f>
        <v>2.6059370043054475E-2</v>
      </c>
      <c r="G285" s="5">
        <f t="shared" si="16"/>
        <v>-2.1343970574508632E-2</v>
      </c>
      <c r="H285" s="5">
        <f t="shared" si="17"/>
        <v>-1.4356799192840534E-3</v>
      </c>
      <c r="I285" s="5">
        <f t="shared" si="18"/>
        <v>2.2428387425027469E-2</v>
      </c>
      <c r="J285" s="5">
        <f t="shared" si="19"/>
        <v>2.3360403377825772E-2</v>
      </c>
    </row>
    <row r="286" spans="1:10" ht="15" customHeight="1" x14ac:dyDescent="0.2">
      <c r="A286" s="3">
        <f>'2_CVaR_t1'!A286</f>
        <v>42690</v>
      </c>
      <c r="B286" s="5">
        <f>'2_CVaR_t1'!D286-1</f>
        <v>1.2822897784340315E-2</v>
      </c>
      <c r="C286" s="5">
        <f>'Stocks Returns'!B282</f>
        <v>-6.1151079136690933E-3</v>
      </c>
      <c r="D286" s="5">
        <f>'Stocks Returns'!C282</f>
        <v>1.9218531246022685E-2</v>
      </c>
      <c r="E286" s="5">
        <f>'Stocks Returns'!D282</f>
        <v>7.0562969780643137E-3</v>
      </c>
      <c r="F286" s="5">
        <f>'Stocks Returns'!E282</f>
        <v>-1.9876325088339142E-2</v>
      </c>
      <c r="G286" s="5">
        <f t="shared" si="16"/>
        <v>-1.7400999624211329E-2</v>
      </c>
      <c r="H286" s="5">
        <f t="shared" si="17"/>
        <v>7.3215780027020838E-4</v>
      </c>
      <c r="I286" s="5">
        <f t="shared" si="18"/>
        <v>-1.0742566943469631E-2</v>
      </c>
      <c r="J286" s="5">
        <f t="shared" si="19"/>
        <v>-3.2809922322705895E-2</v>
      </c>
    </row>
    <row r="287" spans="1:10" ht="15" customHeight="1" x14ac:dyDescent="0.2">
      <c r="A287" s="3">
        <f>'2_CVaR_t1'!A287</f>
        <v>42691</v>
      </c>
      <c r="B287" s="5">
        <f>'2_CVaR_t1'!D287-1</f>
        <v>7.9464741141870299E-3</v>
      </c>
      <c r="C287" s="5">
        <f>'Stocks Returns'!B283</f>
        <v>1.4477017734346731E-2</v>
      </c>
      <c r="D287" s="5">
        <f>'Stocks Returns'!C283</f>
        <v>1.2362637362637319E-2</v>
      </c>
      <c r="E287" s="5">
        <f>'Stocks Returns'!D283</f>
        <v>-3.0464584920031346E-3</v>
      </c>
      <c r="F287" s="5">
        <f>'Stocks Returns'!E283</f>
        <v>-1.7350157728706739E-2</v>
      </c>
      <c r="G287" s="5">
        <f t="shared" si="16"/>
        <v>7.6911809169533246E-3</v>
      </c>
      <c r="H287" s="5">
        <f t="shared" si="17"/>
        <v>9.2171448798923812E-4</v>
      </c>
      <c r="I287" s="5">
        <f t="shared" si="18"/>
        <v>-1.4054560206015563E-2</v>
      </c>
      <c r="J287" s="5">
        <f t="shared" si="19"/>
        <v>-2.5353863160019124E-2</v>
      </c>
    </row>
    <row r="288" spans="1:10" ht="15" customHeight="1" x14ac:dyDescent="0.2">
      <c r="A288" s="3">
        <f>'2_CVaR_t1'!A288</f>
        <v>42692</v>
      </c>
      <c r="B288" s="5">
        <f>'2_CVaR_t1'!D288-1</f>
        <v>-2.4901765266097664E-3</v>
      </c>
      <c r="C288" s="5">
        <f>'Stocks Returns'!B284</f>
        <v>-1.8908312522297632E-2</v>
      </c>
      <c r="D288" s="5">
        <f>'Stocks Returns'!C284</f>
        <v>-3.083754779819925E-3</v>
      </c>
      <c r="E288" s="5">
        <f>'Stocks Returns'!D284</f>
        <v>-1.3445378151260678E-2</v>
      </c>
      <c r="F288" s="5">
        <f>'Stocks Returns'!E284</f>
        <v>2.637009860123829E-2</v>
      </c>
      <c r="G288" s="5">
        <f t="shared" si="16"/>
        <v>-1.6063013088823363E-2</v>
      </c>
      <c r="H288" s="5">
        <f t="shared" si="17"/>
        <v>5.5418160619739865E-4</v>
      </c>
      <c r="I288" s="5">
        <f t="shared" si="18"/>
        <v>-9.9197113622586236E-3</v>
      </c>
      <c r="J288" s="5">
        <f t="shared" si="19"/>
        <v>2.8917477719925415E-2</v>
      </c>
    </row>
    <row r="289" spans="1:10" ht="15" customHeight="1" x14ac:dyDescent="0.2">
      <c r="A289" s="3">
        <f>'2_CVaR_t1'!A289</f>
        <v>42695</v>
      </c>
      <c r="B289" s="5">
        <f>'2_CVaR_t1'!D289-1</f>
        <v>7.492105080349587E-3</v>
      </c>
      <c r="C289" s="5">
        <f>'Stocks Returns'!B285</f>
        <v>1.8181818181819409E-3</v>
      </c>
      <c r="D289" s="5">
        <f>'Stocks Returns'!C285</f>
        <v>1.0764662212323639E-2</v>
      </c>
      <c r="E289" s="5">
        <f>'Stocks Returns'!D285</f>
        <v>9.7568530277221122E-3</v>
      </c>
      <c r="F289" s="5">
        <f>'Stocks Returns'!E285</f>
        <v>3.5746201966041058E-2</v>
      </c>
      <c r="G289" s="5">
        <f t="shared" si="16"/>
        <v>-4.5483547635633143E-3</v>
      </c>
      <c r="H289" s="5">
        <f t="shared" si="17"/>
        <v>-1.9788873678247554E-5</v>
      </c>
      <c r="I289" s="5">
        <f t="shared" si="18"/>
        <v>-6.1850791724340007E-4</v>
      </c>
      <c r="J289" s="5">
        <f t="shared" si="19"/>
        <v>2.8201847552399073E-2</v>
      </c>
    </row>
    <row r="290" spans="1:10" ht="15" customHeight="1" x14ac:dyDescent="0.2">
      <c r="A290" s="3">
        <f>'2_CVaR_t1'!A290</f>
        <v>42696</v>
      </c>
      <c r="B290" s="5">
        <f>'2_CVaR_t1'!D290-1</f>
        <v>-1.380456197657054E-2</v>
      </c>
      <c r="C290" s="5">
        <f>'Stocks Returns'!B286</f>
        <v>-3.2667876588021727E-3</v>
      </c>
      <c r="D290" s="5">
        <f>'Stocks Returns'!C286</f>
        <v>-2.154486473252526E-2</v>
      </c>
      <c r="E290" s="5">
        <f>'Stocks Returns'!D286</f>
        <v>5.6748466257667829E-3</v>
      </c>
      <c r="F290" s="5">
        <f>'Stocks Returns'!E286</f>
        <v>-6.2553925798101151E-3</v>
      </c>
      <c r="G290" s="5">
        <f t="shared" si="16"/>
        <v>1.0019638110495055E-2</v>
      </c>
      <c r="H290" s="5">
        <f t="shared" si="17"/>
        <v>-1.5599189760904485E-3</v>
      </c>
      <c r="I290" s="5">
        <f t="shared" si="18"/>
        <v>2.4956589242468557E-2</v>
      </c>
      <c r="J290" s="5">
        <f t="shared" si="19"/>
        <v>7.7304299267555408E-3</v>
      </c>
    </row>
    <row r="291" spans="1:10" ht="15" customHeight="1" x14ac:dyDescent="0.2">
      <c r="A291" s="3">
        <f>'2_CVaR_t1'!A291</f>
        <v>42697</v>
      </c>
      <c r="B291" s="5">
        <f>'2_CVaR_t1'!D291-1</f>
        <v>-2.5703113650594744E-3</v>
      </c>
      <c r="C291" s="5">
        <f>'Stocks Returns'!B287</f>
        <v>-4.0058266569555911E-3</v>
      </c>
      <c r="D291" s="5">
        <f>'Stocks Returns'!C287</f>
        <v>-4.5039409483299542E-3</v>
      </c>
      <c r="E291" s="5">
        <f>'Stocks Returns'!D287</f>
        <v>8.2354735397285328E-3</v>
      </c>
      <c r="F291" s="5">
        <f>'Stocks Returns'!E287</f>
        <v>4.9924028652050811E-3</v>
      </c>
      <c r="G291" s="5">
        <f t="shared" si="16"/>
        <v>-1.0865772970045763E-3</v>
      </c>
      <c r="H291" s="5">
        <f t="shared" si="17"/>
        <v>-7.50225852030243E-4</v>
      </c>
      <c r="I291" s="5">
        <f t="shared" si="18"/>
        <v>1.1872733715453897E-2</v>
      </c>
      <c r="J291" s="5">
        <f t="shared" si="19"/>
        <v>7.6207954704008317E-3</v>
      </c>
    </row>
    <row r="292" spans="1:10" ht="15" customHeight="1" x14ac:dyDescent="0.2">
      <c r="A292" s="3">
        <f>'2_CVaR_t1'!A292</f>
        <v>42698</v>
      </c>
      <c r="B292" s="5">
        <f>'2_CVaR_t1'!D292-1</f>
        <v>2.8556153399916795E-5</v>
      </c>
      <c r="C292" s="5">
        <f>'Stocks Returns'!B288</f>
        <v>0</v>
      </c>
      <c r="D292" s="5">
        <f>'Stocks Returns'!C288</f>
        <v>0</v>
      </c>
      <c r="E292" s="5">
        <f>'Stocks Returns'!D288</f>
        <v>0</v>
      </c>
      <c r="F292" s="5">
        <f>'Stocks Returns'!E288</f>
        <v>0</v>
      </c>
      <c r="G292" s="5">
        <f t="shared" si="16"/>
        <v>5.2096584642662082E-4</v>
      </c>
      <c r="H292" s="5">
        <f t="shared" si="17"/>
        <v>-1.1253114819244209E-6</v>
      </c>
      <c r="I292" s="5">
        <f t="shared" si="18"/>
        <v>1.8154757398473369E-5</v>
      </c>
      <c r="J292" s="5">
        <f t="shared" si="19"/>
        <v>1.0294917535460086E-6</v>
      </c>
    </row>
    <row r="293" spans="1:10" ht="15" customHeight="1" x14ac:dyDescent="0.2">
      <c r="A293" s="3">
        <f>'2_CVaR_t1'!A293</f>
        <v>42699</v>
      </c>
      <c r="B293" s="5">
        <f>'2_CVaR_t1'!D293-1</f>
        <v>4.585073568385889E-3</v>
      </c>
      <c r="C293" s="5">
        <f>'Stocks Returns'!B289</f>
        <v>6.9469835466178242E-3</v>
      </c>
      <c r="D293" s="5">
        <f>'Stocks Returns'!C289</f>
        <v>7.0378283272589659E-3</v>
      </c>
      <c r="E293" s="5">
        <f>'Stocks Returns'!D289</f>
        <v>-4.5378913931326537E-4</v>
      </c>
      <c r="F293" s="5">
        <f>'Stocks Returns'!E289</f>
        <v>-1.1879049676025821E-2</v>
      </c>
      <c r="G293" s="5">
        <f t="shared" si="16"/>
        <v>3.2631099705541212E-3</v>
      </c>
      <c r="H293" s="5">
        <f t="shared" si="17"/>
        <v>4.5345258572346801E-4</v>
      </c>
      <c r="I293" s="5">
        <f t="shared" si="18"/>
        <v>-6.7809046768208406E-3</v>
      </c>
      <c r="J293" s="5">
        <f t="shared" si="19"/>
        <v>-1.6484498081609629E-2</v>
      </c>
    </row>
    <row r="294" spans="1:10" ht="15" customHeight="1" x14ac:dyDescent="0.2">
      <c r="A294" s="3">
        <f>'2_CVaR_t1'!A294</f>
        <v>42702</v>
      </c>
      <c r="B294" s="5">
        <f>'2_CVaR_t1'!D294-1</f>
        <v>-8.6362703232452098E-3</v>
      </c>
      <c r="C294" s="5">
        <f>'Stocks Returns'!B290</f>
        <v>-1.1619462599854802E-2</v>
      </c>
      <c r="D294" s="5">
        <f>'Stocks Returns'!C290</f>
        <v>-1.3103706476974897E-2</v>
      </c>
      <c r="E294" s="5">
        <f>'Stocks Returns'!D290</f>
        <v>-2.7239709443097615E-3</v>
      </c>
      <c r="F294" s="5">
        <f>'Stocks Returns'!E290</f>
        <v>-5.464480874316946E-3</v>
      </c>
      <c r="G294" s="5">
        <f t="shared" si="16"/>
        <v>-3.1024329529900276E-3</v>
      </c>
      <c r="H294" s="5">
        <f t="shared" si="17"/>
        <v>-5.8590177381333784E-4</v>
      </c>
      <c r="I294" s="5">
        <f t="shared" si="18"/>
        <v>9.3605628138460299E-3</v>
      </c>
      <c r="J294" s="5">
        <f t="shared" si="19"/>
        <v>3.29638162447278E-3</v>
      </c>
    </row>
    <row r="295" spans="1:10" ht="15" customHeight="1" x14ac:dyDescent="0.2">
      <c r="A295" s="3">
        <f>'2_CVaR_t1'!A295</f>
        <v>42703</v>
      </c>
      <c r="B295" s="5">
        <f>'2_CVaR_t1'!D295-1</f>
        <v>6.4809000311227827E-4</v>
      </c>
      <c r="C295" s="5">
        <f>'Stocks Returns'!B291</f>
        <v>1.5797207935341673E-2</v>
      </c>
      <c r="D295" s="5">
        <f>'Stocks Returns'!C291</f>
        <v>8.8517956499756245E-4</v>
      </c>
      <c r="E295" s="5">
        <f>'Stocks Returns'!D291</f>
        <v>1.9726858877084918E-3</v>
      </c>
      <c r="F295" s="5">
        <f>'Stocks Returns'!E291</f>
        <v>-2.7912087912087991E-2</v>
      </c>
      <c r="G295" s="5">
        <f t="shared" si="16"/>
        <v>1.5746456367439977E-2</v>
      </c>
      <c r="H295" s="5">
        <f t="shared" si="17"/>
        <v>-1.1047446115242435E-5</v>
      </c>
      <c r="I295" s="5">
        <f t="shared" si="18"/>
        <v>1.1280962780296942E-3</v>
      </c>
      <c r="J295" s="5">
        <f t="shared" si="19"/>
        <v>-2.8537385223336712E-2</v>
      </c>
    </row>
    <row r="296" spans="1:10" ht="15" customHeight="1" x14ac:dyDescent="0.2">
      <c r="A296" s="3">
        <f>'2_CVaR_t1'!A296</f>
        <v>42704</v>
      </c>
      <c r="B296" s="5">
        <f>'2_CVaR_t1'!D296-1</f>
        <v>-1.4831151029440659E-2</v>
      </c>
      <c r="C296" s="5">
        <f>'Stocks Returns'!B292</f>
        <v>-2.0253164556962022E-2</v>
      </c>
      <c r="D296" s="5">
        <f>'Stocks Returns'!C292</f>
        <v>-2.3120656980417098E-2</v>
      </c>
      <c r="E296" s="5">
        <f>'Stocks Returns'!D292</f>
        <v>2.2716946842344932E-3</v>
      </c>
      <c r="F296" s="5">
        <f>'Stocks Returns'!E292</f>
        <v>9.6992991182455413E-2</v>
      </c>
      <c r="G296" s="5">
        <f t="shared" si="16"/>
        <v>-6.0193832248377471E-3</v>
      </c>
      <c r="H296" s="5">
        <f t="shared" si="17"/>
        <v>-1.6524966966838528E-3</v>
      </c>
      <c r="I296" s="5">
        <f t="shared" si="18"/>
        <v>2.2983034607165935E-2</v>
      </c>
      <c r="J296" s="5">
        <f t="shared" si="19"/>
        <v>0.11201665890083604</v>
      </c>
    </row>
    <row r="297" spans="1:10" ht="15" customHeight="1" x14ac:dyDescent="0.2">
      <c r="A297" s="3">
        <f>'2_CVaR_t1'!A297</f>
        <v>42705</v>
      </c>
      <c r="B297" s="5">
        <f>'2_CVaR_t1'!D297-1</f>
        <v>-1.8942996372971477E-2</v>
      </c>
      <c r="C297" s="5">
        <f>'Stocks Returns'!B293</f>
        <v>2.2148394241416902E-3</v>
      </c>
      <c r="D297" s="5">
        <f>'Stocks Returns'!C293</f>
        <v>-2.444386963269507E-2</v>
      </c>
      <c r="E297" s="5">
        <f>'Stocks Returns'!D293</f>
        <v>-7.4796010879419894E-2</v>
      </c>
      <c r="F297" s="5">
        <f>'Stocks Returns'!E293</f>
        <v>-6.1830173124485244E-3</v>
      </c>
      <c r="G297" s="5">
        <f t="shared" si="16"/>
        <v>2.0243108481210803E-2</v>
      </c>
      <c r="H297" s="5">
        <f t="shared" si="17"/>
        <v>2.9650794510731639E-3</v>
      </c>
      <c r="I297" s="5">
        <f t="shared" si="18"/>
        <v>-4.8358637729940548E-2</v>
      </c>
      <c r="J297" s="5">
        <f t="shared" si="19"/>
        <v>1.2997580571489812E-2</v>
      </c>
    </row>
    <row r="298" spans="1:10" ht="15" customHeight="1" x14ac:dyDescent="0.2">
      <c r="A298" s="3">
        <f>'2_CVaR_t1'!A298</f>
        <v>42706</v>
      </c>
      <c r="B298" s="5">
        <f>'2_CVaR_t1'!D298-1</f>
        <v>3.074080282891245E-3</v>
      </c>
      <c r="C298" s="5">
        <f>'Stocks Returns'!B294</f>
        <v>-2.025782688766109E-2</v>
      </c>
      <c r="D298" s="5">
        <f>'Stocks Returns'!C294</f>
        <v>3.844624154845544E-3</v>
      </c>
      <c r="E298" s="5">
        <f>'Stocks Returns'!D294</f>
        <v>1.339212804180967E-2</v>
      </c>
      <c r="F298" s="5">
        <f>'Stocks Returns'!E294</f>
        <v>-2.0738282870178537E-3</v>
      </c>
      <c r="G298" s="5">
        <f t="shared" si="16"/>
        <v>-2.2547327622512769E-2</v>
      </c>
      <c r="H298" s="5">
        <f t="shared" si="17"/>
        <v>-5.566704546339056E-4</v>
      </c>
      <c r="I298" s="5">
        <f t="shared" si="18"/>
        <v>9.1691767018795504E-3</v>
      </c>
      <c r="J298" s="5">
        <f t="shared" si="19"/>
        <v>-5.1517159397854347E-3</v>
      </c>
    </row>
    <row r="299" spans="1:10" ht="15" customHeight="1" x14ac:dyDescent="0.2">
      <c r="A299" s="3">
        <f>'2_CVaR_t1'!A299</f>
        <v>42709</v>
      </c>
      <c r="B299" s="5">
        <f>'2_CVaR_t1'!D299-1</f>
        <v>1.4514501908794886E-2</v>
      </c>
      <c r="C299" s="5">
        <f>'Stocks Returns'!B295</f>
        <v>2.969924812030067E-2</v>
      </c>
      <c r="D299" s="5">
        <f>'Stocks Returns'!C295</f>
        <v>2.0998415213946187E-2</v>
      </c>
      <c r="E299" s="5">
        <f>'Stocks Returns'!D295</f>
        <v>1.9016921837228029E-2</v>
      </c>
      <c r="F299" s="5">
        <f>'Stocks Returns'!E295</f>
        <v>1.5793848711554537E-2</v>
      </c>
      <c r="G299" s="5">
        <f t="shared" si="16"/>
        <v>1.6852312511108986E-2</v>
      </c>
      <c r="H299" s="5">
        <f t="shared" si="17"/>
        <v>6.8014331105502313E-5</v>
      </c>
      <c r="I299" s="5">
        <f t="shared" si="18"/>
        <v>-1.1376195511230112E-3</v>
      </c>
      <c r="J299" s="5">
        <f t="shared" si="19"/>
        <v>1.150099556179781E-3</v>
      </c>
    </row>
    <row r="300" spans="1:10" ht="15" customHeight="1" x14ac:dyDescent="0.2">
      <c r="A300" s="3">
        <f>'2_CVaR_t1'!A300</f>
        <v>42710</v>
      </c>
      <c r="B300" s="5">
        <f>'2_CVaR_t1'!D300-1</f>
        <v>-1.4649735142244769E-3</v>
      </c>
      <c r="C300" s="5">
        <f>'Stocks Returns'!B296</f>
        <v>1.4603870025556631E-2</v>
      </c>
      <c r="D300" s="5">
        <f>'Stocks Returns'!C296</f>
        <v>-2.5869874531109227E-3</v>
      </c>
      <c r="E300" s="5">
        <f>'Stocks Returns'!D296</f>
        <v>4.1119721651114993E-3</v>
      </c>
      <c r="F300" s="5">
        <f>'Stocks Returns'!E296</f>
        <v>2.0867430441898538E-2</v>
      </c>
      <c r="G300" s="5">
        <f t="shared" si="16"/>
        <v>1.65030929602655E-2</v>
      </c>
      <c r="H300" s="5">
        <f t="shared" si="17"/>
        <v>-4.3026304490372978E-4</v>
      </c>
      <c r="I300" s="5">
        <f t="shared" si="18"/>
        <v>6.2099718065368546E-3</v>
      </c>
      <c r="J300" s="5">
        <f t="shared" si="19"/>
        <v>2.2378365586662861E-2</v>
      </c>
    </row>
    <row r="301" spans="1:10" ht="15" customHeight="1" x14ac:dyDescent="0.2">
      <c r="A301" s="3">
        <f>'2_CVaR_t1'!A301</f>
        <v>42711</v>
      </c>
      <c r="B301" s="5">
        <f>'2_CVaR_t1'!D301-1</f>
        <v>1.9281127005708054E-2</v>
      </c>
      <c r="C301" s="5">
        <f>'Stocks Returns'!B297</f>
        <v>3.6344008636200131E-2</v>
      </c>
      <c r="D301" s="5">
        <f>'Stocks Returns'!C297</f>
        <v>2.8530670470756192E-2</v>
      </c>
      <c r="E301" s="5">
        <f>'Stocks Returns'!D297</f>
        <v>1.5908017010552777E-2</v>
      </c>
      <c r="F301" s="5">
        <f>'Stocks Returns'!E297</f>
        <v>0</v>
      </c>
      <c r="G301" s="5">
        <f t="shared" si="16"/>
        <v>1.9098342309155161E-2</v>
      </c>
      <c r="H301" s="5">
        <f t="shared" si="17"/>
        <v>7.1345585250605359E-4</v>
      </c>
      <c r="I301" s="5">
        <f t="shared" si="18"/>
        <v>-1.0884384365981783E-2</v>
      </c>
      <c r="J301" s="5">
        <f t="shared" si="19"/>
        <v>-1.9462638485547905E-2</v>
      </c>
    </row>
    <row r="302" spans="1:10" ht="15" customHeight="1" x14ac:dyDescent="0.2">
      <c r="A302" s="3">
        <f>'2_CVaR_t1'!A302</f>
        <v>42712</v>
      </c>
      <c r="B302" s="5">
        <f>'2_CVaR_t1'!D302-1</f>
        <v>2.1030486636530732E-4</v>
      </c>
      <c r="C302" s="5">
        <f>'Stocks Returns'!B298</f>
        <v>2.6041666666666741E-2</v>
      </c>
      <c r="D302" s="5">
        <f>'Stocks Returns'!C298</f>
        <v>-3.7826251418482393E-4</v>
      </c>
      <c r="E302" s="5">
        <f>'Stocks Returns'!D298</f>
        <v>1.0697674418604697E-2</v>
      </c>
      <c r="F302" s="5">
        <f>'Stocks Returns'!E298</f>
        <v>-2.4048096192383905E-3</v>
      </c>
      <c r="G302" s="5">
        <f t="shared" si="16"/>
        <v>2.6394911404259171E-2</v>
      </c>
      <c r="H302" s="5">
        <f t="shared" si="17"/>
        <v>-6.41978129580856E-4</v>
      </c>
      <c r="I302" s="5">
        <f t="shared" si="18"/>
        <v>1.046273133735039E-2</v>
      </c>
      <c r="J302" s="5">
        <f t="shared" si="19"/>
        <v>-2.5875216460382548E-3</v>
      </c>
    </row>
    <row r="303" spans="1:10" ht="15" customHeight="1" x14ac:dyDescent="0.2">
      <c r="A303" s="3">
        <f>'2_CVaR_t1'!A303</f>
        <v>42713</v>
      </c>
      <c r="B303" s="5">
        <f>'2_CVaR_t1'!D303-1</f>
        <v>-1.5052104259434262E-3</v>
      </c>
      <c r="C303" s="5">
        <f>'Stocks Returns'!B299</f>
        <v>-1.5228426395939021E-2</v>
      </c>
      <c r="D303" s="5">
        <f>'Stocks Returns'!C299</f>
        <v>-1.765893037335986E-3</v>
      </c>
      <c r="E303" s="5">
        <f>'Stocks Returns'!D299</f>
        <v>-1.0124252185918059E-2</v>
      </c>
      <c r="F303" s="5">
        <f>'Stocks Returns'!E299</f>
        <v>1.988750502209724E-2</v>
      </c>
      <c r="G303" s="5">
        <f t="shared" si="16"/>
        <v>-1.3292072087150763E-2</v>
      </c>
      <c r="H303" s="5">
        <f t="shared" si="17"/>
        <v>4.4896560854724467E-4</v>
      </c>
      <c r="I303" s="5">
        <f t="shared" si="18"/>
        <v>-7.9702198209373621E-3</v>
      </c>
      <c r="J303" s="5">
        <f t="shared" si="19"/>
        <v>2.1439118261030777E-2</v>
      </c>
    </row>
    <row r="304" spans="1:10" ht="15" customHeight="1" x14ac:dyDescent="0.2">
      <c r="A304" s="3">
        <f>'2_CVaR_t1'!A304</f>
        <v>42716</v>
      </c>
      <c r="B304" s="5">
        <f>'2_CVaR_t1'!D304-1</f>
        <v>-5.8057824303959782E-3</v>
      </c>
      <c r="C304" s="5">
        <f>'Stocks Returns'!B300</f>
        <v>-1.7869415807560296E-2</v>
      </c>
      <c r="D304" s="5">
        <f>'Stocks Returns'!C300</f>
        <v>-8.0869345463735476E-3</v>
      </c>
      <c r="E304" s="5">
        <f>'Stocks Returns'!D300</f>
        <v>-1.4256934759026785E-2</v>
      </c>
      <c r="F304" s="5">
        <f>'Stocks Returns'!E300</f>
        <v>1.2014969470159453E-2</v>
      </c>
      <c r="G304" s="5">
        <f t="shared" si="16"/>
        <v>-1.1964413284215396E-2</v>
      </c>
      <c r="H304" s="5">
        <f t="shared" si="17"/>
        <v>3.4138493358306342E-4</v>
      </c>
      <c r="I304" s="5">
        <f t="shared" si="18"/>
        <v>-6.1140540465760181E-3</v>
      </c>
      <c r="J304" s="5">
        <f t="shared" si="19"/>
        <v>1.7914308851708749E-2</v>
      </c>
    </row>
    <row r="305" spans="1:10" ht="15" customHeight="1" x14ac:dyDescent="0.2">
      <c r="A305" s="3">
        <f>'2_CVaR_t1'!A305</f>
        <v>42717</v>
      </c>
      <c r="B305" s="5">
        <f>'2_CVaR_t1'!D305-1</f>
        <v>6.8234874693744452E-3</v>
      </c>
      <c r="C305" s="5">
        <f>'Stocks Returns'!B301</f>
        <v>6.6480055983204611E-3</v>
      </c>
      <c r="D305" s="5">
        <f>'Stocks Returns'!C301</f>
        <v>8.9171974522292974E-3</v>
      </c>
      <c r="E305" s="5">
        <f>'Stocks Returns'!D301</f>
        <v>2.3423989938688772E-2</v>
      </c>
      <c r="F305" s="5">
        <f>'Stocks Returns'!E301</f>
        <v>2.4523160762942808E-2</v>
      </c>
      <c r="G305" s="5">
        <f t="shared" si="16"/>
        <v>8.9848184307138833E-4</v>
      </c>
      <c r="H305" s="5">
        <f t="shared" si="17"/>
        <v>-9.0123577976049252E-4</v>
      </c>
      <c r="I305" s="5">
        <f t="shared" si="18"/>
        <v>1.3979725943252789E-2</v>
      </c>
      <c r="J305" s="5">
        <f t="shared" si="19"/>
        <v>1.7654755098360304E-2</v>
      </c>
    </row>
    <row r="306" spans="1:10" ht="15" customHeight="1" x14ac:dyDescent="0.2">
      <c r="A306" s="3">
        <f>'2_CVaR_t1'!A306</f>
        <v>42718</v>
      </c>
      <c r="B306" s="5">
        <f>'2_CVaR_t1'!D306-1</f>
        <v>-6.0830320255411685E-4</v>
      </c>
      <c r="C306" s="5">
        <f>'Stocks Returns'!B302</f>
        <v>-3.1282586027111536E-3</v>
      </c>
      <c r="D306" s="5">
        <f>'Stocks Returns'!C302</f>
        <v>-8.8383838383843116E-4</v>
      </c>
      <c r="E306" s="5">
        <f>'Stocks Returns'!D302</f>
        <v>-7.680491551458335E-4</v>
      </c>
      <c r="F306" s="5">
        <f>'Stocks Returns'!E302</f>
        <v>-2.1846504559270508E-2</v>
      </c>
      <c r="G306" s="5">
        <f t="shared" si="16"/>
        <v>-2.0195870410183126E-3</v>
      </c>
      <c r="H306" s="5">
        <f t="shared" si="17"/>
        <v>3.5169873176263758E-5</v>
      </c>
      <c r="I306" s="5">
        <f t="shared" si="18"/>
        <v>1.3697695274446462E-4</v>
      </c>
      <c r="J306" s="5">
        <f t="shared" si="19"/>
        <v>-2.1201632790679357E-2</v>
      </c>
    </row>
    <row r="307" spans="1:10" ht="15" customHeight="1" x14ac:dyDescent="0.2">
      <c r="A307" s="3">
        <f>'2_CVaR_t1'!A307</f>
        <v>42719</v>
      </c>
      <c r="B307" s="5">
        <f>'2_CVaR_t1'!D307-1</f>
        <v>3.5690404917487761E-3</v>
      </c>
      <c r="C307" s="5">
        <f>'Stocks Returns'!B303</f>
        <v>5.9274755927476441E-3</v>
      </c>
      <c r="D307" s="5">
        <f>'Stocks Returns'!C303</f>
        <v>4.6758498673069582E-3</v>
      </c>
      <c r="E307" s="5">
        <f>'Stocks Returns'!D303</f>
        <v>1.1990776325903063E-2</v>
      </c>
      <c r="F307" s="5">
        <f>'Stocks Returns'!E303</f>
        <v>4.8553117110119448E-3</v>
      </c>
      <c r="G307" s="5">
        <f t="shared" si="16"/>
        <v>3.1812163273736804E-3</v>
      </c>
      <c r="H307" s="5">
        <f t="shared" si="17"/>
        <v>-4.4056260765107207E-4</v>
      </c>
      <c r="I307" s="5">
        <f t="shared" si="18"/>
        <v>7.0785581568602414E-3</v>
      </c>
      <c r="J307" s="5">
        <f t="shared" si="19"/>
        <v>1.2770367987411067E-3</v>
      </c>
    </row>
    <row r="308" spans="1:10" ht="15" customHeight="1" x14ac:dyDescent="0.2">
      <c r="A308" s="3">
        <f>'2_CVaR_t1'!A308</f>
        <v>42720</v>
      </c>
      <c r="B308" s="5">
        <f>'2_CVaR_t1'!D308-1</f>
        <v>-1.0199002443833427E-2</v>
      </c>
      <c r="C308" s="5">
        <f>'Stocks Returns'!B304</f>
        <v>-1.5944540727902967E-2</v>
      </c>
      <c r="D308" s="5">
        <f>'Stocks Returns'!C304</f>
        <v>-1.4465408805031554E-2</v>
      </c>
      <c r="E308" s="5">
        <f>'Stocks Returns'!D304</f>
        <v>-1.9747835333434605E-2</v>
      </c>
      <c r="F308" s="5">
        <f>'Stocks Returns'!E304</f>
        <v>3.8654812524159254E-3</v>
      </c>
      <c r="G308" s="5">
        <f t="shared" si="16"/>
        <v>-5.9853926759093797E-3</v>
      </c>
      <c r="H308" s="5">
        <f t="shared" si="17"/>
        <v>3.1022923178194821E-4</v>
      </c>
      <c r="I308" s="5">
        <f t="shared" si="18"/>
        <v>-5.4870874185960639E-3</v>
      </c>
      <c r="J308" s="5">
        <f t="shared" si="19"/>
        <v>1.4206210635785728E-2</v>
      </c>
    </row>
    <row r="309" spans="1:10" ht="15" customHeight="1" x14ac:dyDescent="0.2">
      <c r="A309" s="3">
        <f>'2_CVaR_t1'!A309</f>
        <v>42723</v>
      </c>
      <c r="B309" s="5">
        <f>'2_CVaR_t1'!D309-1</f>
        <v>-1.7515917288674077E-3</v>
      </c>
      <c r="C309" s="5">
        <f>'Stocks Returns'!B305</f>
        <v>-7.7492074674180289E-3</v>
      </c>
      <c r="D309" s="5">
        <f>'Stocks Returns'!C305</f>
        <v>-3.1908104658583403E-3</v>
      </c>
      <c r="E309" s="5">
        <f>'Stocks Returns'!D305</f>
        <v>7.4384007438401678E-3</v>
      </c>
      <c r="F309" s="5">
        <f>'Stocks Returns'!E305</f>
        <v>7.7011936850213125E-4</v>
      </c>
      <c r="G309" s="5">
        <f t="shared" si="16"/>
        <v>-5.5854878879315834E-3</v>
      </c>
      <c r="H309" s="5">
        <f t="shared" si="17"/>
        <v>-6.1998043421964549E-4</v>
      </c>
      <c r="I309" s="5">
        <f t="shared" si="18"/>
        <v>9.9355363651635383E-3</v>
      </c>
      <c r="J309" s="5">
        <f t="shared" si="19"/>
        <v>2.5708153877414671E-3</v>
      </c>
    </row>
    <row r="310" spans="1:10" ht="15" customHeight="1" x14ac:dyDescent="0.2">
      <c r="A310" s="3">
        <f>'2_CVaR_t1'!A310</f>
        <v>42724</v>
      </c>
      <c r="B310" s="5">
        <f>'2_CVaR_t1'!D310-1</f>
        <v>2.369023945864468E-3</v>
      </c>
      <c r="C310" s="5">
        <f>'Stocks Returns'!B306</f>
        <v>1.1359602413915315E-2</v>
      </c>
      <c r="D310" s="5">
        <f>'Stocks Returns'!C306</f>
        <v>3.3290653008963833E-3</v>
      </c>
      <c r="E310" s="5">
        <f>'Stocks Returns'!D306</f>
        <v>4.4608521765880926E-3</v>
      </c>
      <c r="F310" s="5">
        <f>'Stocks Returns'!E306</f>
        <v>-8.2724124663331455E-3</v>
      </c>
      <c r="G310" s="5">
        <f t="shared" si="16"/>
        <v>9.720740842925131E-3</v>
      </c>
      <c r="H310" s="5">
        <f t="shared" si="17"/>
        <v>-5.3564830603051918E-5</v>
      </c>
      <c r="I310" s="5">
        <f t="shared" si="18"/>
        <v>1.2197412696293122E-3</v>
      </c>
      <c r="J310" s="5">
        <f t="shared" si="19"/>
        <v>-1.0637513107202191E-2</v>
      </c>
    </row>
    <row r="311" spans="1:10" ht="15" customHeight="1" x14ac:dyDescent="0.2">
      <c r="A311" s="3">
        <f>'2_CVaR_t1'!A311</f>
        <v>42725</v>
      </c>
      <c r="B311" s="5">
        <f>'2_CVaR_t1'!D311-1</f>
        <v>-1.8849796064572821E-3</v>
      </c>
      <c r="C311" s="5">
        <f>'Stocks Returns'!B307</f>
        <v>-1.7550017550016506E-3</v>
      </c>
      <c r="D311" s="5">
        <f>'Stocks Returns'!C307</f>
        <v>-2.8075548749362245E-3</v>
      </c>
      <c r="E311" s="5">
        <f>'Stocks Returns'!D307</f>
        <v>-1.9908116385910501E-3</v>
      </c>
      <c r="F311" s="5">
        <f>'Stocks Returns'!E307</f>
        <v>-1.3579049466537763E-3</v>
      </c>
      <c r="G311" s="5">
        <f t="shared" si="16"/>
        <v>5.3181065066988838E-4</v>
      </c>
      <c r="H311" s="5">
        <f t="shared" si="17"/>
        <v>-4.4006211383735682E-5</v>
      </c>
      <c r="I311" s="5">
        <f t="shared" si="18"/>
        <v>6.9207596396867431E-4</v>
      </c>
      <c r="J311" s="5">
        <f t="shared" si="19"/>
        <v>5.7764149757672315E-4</v>
      </c>
    </row>
    <row r="312" spans="1:10" ht="15" customHeight="1" x14ac:dyDescent="0.2">
      <c r="A312" s="3">
        <f>'2_CVaR_t1'!A312</f>
        <v>42726</v>
      </c>
      <c r="B312" s="5">
        <f>'2_CVaR_t1'!D312-1</f>
        <v>-1.8433206304346861E-3</v>
      </c>
      <c r="C312" s="5">
        <f>'Stocks Returns'!B308</f>
        <v>-1.0900140646976197E-2</v>
      </c>
      <c r="D312" s="5">
        <f>'Stocks Returns'!C308</f>
        <v>-3.0714102892244188E-3</v>
      </c>
      <c r="E312" s="5">
        <f>'Stocks Returns'!D308</f>
        <v>3.2223415682062218E-3</v>
      </c>
      <c r="F312" s="5">
        <f>'Stocks Returns'!E308</f>
        <v>1.1655011655011815E-3</v>
      </c>
      <c r="G312" s="5">
        <f t="shared" si="16"/>
        <v>-8.6517719228989126E-3</v>
      </c>
      <c r="H312" s="5">
        <f t="shared" si="17"/>
        <v>-3.6805046000280709E-4</v>
      </c>
      <c r="I312" s="5">
        <f t="shared" si="18"/>
        <v>5.8472161228616416E-3</v>
      </c>
      <c r="J312" s="5">
        <f t="shared" si="19"/>
        <v>3.0589318588640007E-3</v>
      </c>
    </row>
    <row r="313" spans="1:10" ht="15" customHeight="1" x14ac:dyDescent="0.2">
      <c r="A313" s="3">
        <f>'2_CVaR_t1'!A313</f>
        <v>42727</v>
      </c>
      <c r="B313" s="5">
        <f>'2_CVaR_t1'!D313-1</f>
        <v>2.129864076438226E-3</v>
      </c>
      <c r="C313" s="5">
        <f>'Stocks Returns'!B309</f>
        <v>-4.6214006398862528E-3</v>
      </c>
      <c r="D313" s="5">
        <f>'Stocks Returns'!C309</f>
        <v>3.2092426187420031E-3</v>
      </c>
      <c r="E313" s="5">
        <f>'Stocks Returns'!D309</f>
        <v>3.0590394616103467E-4</v>
      </c>
      <c r="F313" s="5">
        <f>'Stocks Returns'!E309</f>
        <v>-3.2984090027163848E-3</v>
      </c>
      <c r="G313" s="5">
        <f t="shared" si="16"/>
        <v>-6.0395610139637075E-3</v>
      </c>
      <c r="H313" s="5">
        <f t="shared" si="17"/>
        <v>1.7215035528047847E-4</v>
      </c>
      <c r="I313" s="5">
        <f t="shared" si="18"/>
        <v>-2.6021600574296358E-3</v>
      </c>
      <c r="J313" s="5">
        <f t="shared" si="19"/>
        <v>-5.4217274770521195E-3</v>
      </c>
    </row>
    <row r="314" spans="1:10" ht="15" customHeight="1" x14ac:dyDescent="0.2">
      <c r="A314" s="3">
        <f>'2_CVaR_t1'!A314</f>
        <v>42730</v>
      </c>
      <c r="B314" s="5">
        <f>'2_CVaR_t1'!D314-1</f>
        <v>2.8556153399916795E-5</v>
      </c>
      <c r="C314" s="5">
        <f>'Stocks Returns'!B310</f>
        <v>0</v>
      </c>
      <c r="D314" s="5">
        <f>'Stocks Returns'!C310</f>
        <v>0</v>
      </c>
      <c r="E314" s="5">
        <f>'Stocks Returns'!D310</f>
        <v>0</v>
      </c>
      <c r="F314" s="5">
        <f>'Stocks Returns'!E310</f>
        <v>0</v>
      </c>
      <c r="G314" s="5">
        <f t="shared" si="16"/>
        <v>5.2096584642662082E-4</v>
      </c>
      <c r="H314" s="5">
        <f t="shared" si="17"/>
        <v>-1.1253114819244209E-6</v>
      </c>
      <c r="I314" s="5">
        <f t="shared" si="18"/>
        <v>1.8154757398473369E-5</v>
      </c>
      <c r="J314" s="5">
        <f t="shared" si="19"/>
        <v>1.0294917535460086E-6</v>
      </c>
    </row>
    <row r="315" spans="1:10" ht="15" customHeight="1" x14ac:dyDescent="0.2">
      <c r="A315" s="3">
        <f>'2_CVaR_t1'!A315</f>
        <v>42731</v>
      </c>
      <c r="B315" s="5">
        <f>'2_CVaR_t1'!D315-1</f>
        <v>1.7039243162837447E-3</v>
      </c>
      <c r="C315" s="5">
        <f>'Stocks Returns'!B311</f>
        <v>4.2857142857142261E-3</v>
      </c>
      <c r="D315" s="5">
        <f>'Stocks Returns'!C311</f>
        <v>2.5591810620599897E-3</v>
      </c>
      <c r="E315" s="5">
        <f>'Stocks Returns'!D311</f>
        <v>0</v>
      </c>
      <c r="F315" s="5">
        <f>'Stocks Returns'!E311</f>
        <v>4.4773213938096301E-3</v>
      </c>
      <c r="G315" s="5">
        <f t="shared" si="16"/>
        <v>3.2606190822456172E-3</v>
      </c>
      <c r="H315" s="5">
        <f t="shared" si="17"/>
        <v>1.3748600963327381E-4</v>
      </c>
      <c r="I315" s="5">
        <f t="shared" si="18"/>
        <v>-2.3149129934269229E-3</v>
      </c>
      <c r="J315" s="5">
        <f t="shared" si="19"/>
        <v>2.7846129472761994E-3</v>
      </c>
    </row>
    <row r="316" spans="1:10" ht="15" customHeight="1" x14ac:dyDescent="0.2">
      <c r="A316" s="3">
        <f>'2_CVaR_t1'!A316</f>
        <v>42732</v>
      </c>
      <c r="B316" s="5">
        <f>'2_CVaR_t1'!D316-1</f>
        <v>-8.5977711458684603E-4</v>
      </c>
      <c r="C316" s="5">
        <f>'Stocks Returns'!B312</f>
        <v>-8.1792318634423822E-3</v>
      </c>
      <c r="D316" s="5">
        <f>'Stocks Returns'!C312</f>
        <v>-6.3816209317157924E-4</v>
      </c>
      <c r="E316" s="5">
        <f>'Stocks Returns'!D312</f>
        <v>-1.1162079510703471E-2</v>
      </c>
      <c r="F316" s="5">
        <f>'Stocks Returns'!E312</f>
        <v>-1.6085271317829442E-2</v>
      </c>
      <c r="G316" s="5">
        <f t="shared" si="16"/>
        <v>-6.8384954761954095E-3</v>
      </c>
      <c r="H316" s="5">
        <f t="shared" si="17"/>
        <v>6.4417534460996153E-4</v>
      </c>
      <c r="I316" s="5">
        <f t="shared" si="18"/>
        <v>-9.9068583308669807E-3</v>
      </c>
      <c r="J316" s="5">
        <f t="shared" si="19"/>
        <v>-1.5186168321299643E-2</v>
      </c>
    </row>
    <row r="317" spans="1:10" ht="15" customHeight="1" x14ac:dyDescent="0.2">
      <c r="A317" s="3">
        <f>'2_CVaR_t1'!A317</f>
        <v>42733</v>
      </c>
      <c r="B317" s="5">
        <f>'2_CVaR_t1'!D317-1</f>
        <v>3.2855986185831298E-4</v>
      </c>
      <c r="C317" s="5">
        <f>'Stocks Returns'!B313</f>
        <v>-7.1710290426676426E-3</v>
      </c>
      <c r="D317" s="5">
        <f>'Stocks Returns'!C313</f>
        <v>3.8314176245202169E-4</v>
      </c>
      <c r="E317" s="5">
        <f>'Stocks Returns'!D313</f>
        <v>1.3916808411937875E-3</v>
      </c>
      <c r="F317" s="5">
        <f>'Stocks Returns'!E313</f>
        <v>-4.5302343903881326E-3</v>
      </c>
      <c r="G317" s="5">
        <f t="shared" si="16"/>
        <v>-6.9269122248588662E-3</v>
      </c>
      <c r="H317" s="5">
        <f t="shared" si="17"/>
        <v>-5.1428516502387202E-5</v>
      </c>
      <c r="I317" s="5">
        <f t="shared" si="18"/>
        <v>9.9205937910894822E-4</v>
      </c>
      <c r="J317" s="5">
        <f t="shared" si="19"/>
        <v>-4.8324980337793571E-3</v>
      </c>
    </row>
    <row r="318" spans="1:10" ht="15" customHeight="1" x14ac:dyDescent="0.2">
      <c r="A318" s="3">
        <f>'2_CVaR_t1'!A318</f>
        <v>42734</v>
      </c>
      <c r="B318" s="5">
        <f>'2_CVaR_t1'!D318-1</f>
        <v>-2.9437594318252325E-3</v>
      </c>
      <c r="C318" s="5">
        <f>'Stocks Returns'!B314</f>
        <v>-1.0111953773925597E-2</v>
      </c>
      <c r="D318" s="5">
        <f>'Stocks Returns'!C314</f>
        <v>-3.9576152176689083E-3</v>
      </c>
      <c r="E318" s="5">
        <f>'Stocks Returns'!D314</f>
        <v>-9.4193946880790635E-3</v>
      </c>
      <c r="F318" s="5">
        <f>'Stocks Returns'!E314</f>
        <v>-7.9145231499802016E-3</v>
      </c>
      <c r="G318" s="5">
        <f t="shared" si="16"/>
        <v>-6.848079558986666E-3</v>
      </c>
      <c r="H318" s="5">
        <f t="shared" si="17"/>
        <v>3.3565715938486344E-4</v>
      </c>
      <c r="I318" s="5">
        <f t="shared" si="18"/>
        <v>-5.2620818693098334E-3</v>
      </c>
      <c r="J318" s="5">
        <f t="shared" si="19"/>
        <v>-4.9085877618463281E-3</v>
      </c>
    </row>
    <row r="319" spans="1:10" ht="15" customHeight="1" x14ac:dyDescent="0.2">
      <c r="A319" s="3">
        <f>'2_CVaR_t1'!A319</f>
        <v>42737</v>
      </c>
      <c r="B319" s="5">
        <f>'2_CVaR_t1'!D319-1</f>
        <v>2.8556153399916795E-5</v>
      </c>
      <c r="C319" s="5">
        <f>'Stocks Returns'!B315</f>
        <v>0</v>
      </c>
      <c r="D319" s="5">
        <f>'Stocks Returns'!C315</f>
        <v>0</v>
      </c>
      <c r="E319" s="5">
        <f>'Stocks Returns'!D315</f>
        <v>0</v>
      </c>
      <c r="F319" s="5">
        <f>'Stocks Returns'!E315</f>
        <v>0</v>
      </c>
      <c r="G319" s="5">
        <f t="shared" si="16"/>
        <v>5.2096584642662082E-4</v>
      </c>
      <c r="H319" s="5">
        <f t="shared" si="17"/>
        <v>-1.1253114819244209E-6</v>
      </c>
      <c r="I319" s="5">
        <f t="shared" si="18"/>
        <v>1.8154757398473369E-5</v>
      </c>
      <c r="J319" s="5">
        <f t="shared" si="19"/>
        <v>1.0294917535460086E-6</v>
      </c>
    </row>
    <row r="320" spans="1:10" ht="15" customHeight="1" x14ac:dyDescent="0.2">
      <c r="A320" s="3">
        <f>'2_CVaR_t1'!A320</f>
        <v>42738</v>
      </c>
      <c r="B320" s="5">
        <f>'2_CVaR_t1'!D320-1</f>
        <v>1.2226233615155735E-2</v>
      </c>
      <c r="C320" s="5">
        <f>'Stocks Returns'!B316</f>
        <v>2.0065669463699365E-2</v>
      </c>
      <c r="D320" s="5">
        <f>'Stocks Returns'!C316</f>
        <v>1.8969495001281755E-2</v>
      </c>
      <c r="E320" s="5">
        <f>'Stocks Returns'!D316</f>
        <v>-4.6765393608729777E-3</v>
      </c>
      <c r="F320" s="5">
        <f>'Stocks Returns'!E316</f>
        <v>9.3737534902273989E-3</v>
      </c>
      <c r="G320" s="5">
        <f t="shared" si="16"/>
        <v>9.3303905989071071E-3</v>
      </c>
      <c r="H320" s="5">
        <f t="shared" si="17"/>
        <v>1.3451811705025782E-3</v>
      </c>
      <c r="I320" s="5">
        <f t="shared" si="18"/>
        <v>-2.1644506550549843E-2</v>
      </c>
      <c r="J320" s="5">
        <f t="shared" si="19"/>
        <v>-2.9566373790232466E-3</v>
      </c>
    </row>
    <row r="321" spans="1:10" ht="15" customHeight="1" x14ac:dyDescent="0.2">
      <c r="A321" s="3">
        <f>'2_CVaR_t1'!A321</f>
        <v>42739</v>
      </c>
      <c r="B321" s="5">
        <f>'2_CVaR_t1'!D321-1</f>
        <v>5.3553424433654406E-3</v>
      </c>
      <c r="C321" s="5">
        <f>'Stocks Returns'!B317</f>
        <v>1.1802575107296098E-2</v>
      </c>
      <c r="D321" s="5">
        <f>'Stocks Returns'!C317</f>
        <v>8.1761006289309268E-3</v>
      </c>
      <c r="E321" s="5">
        <f>'Stocks Returns'!D317</f>
        <v>-4.6985121378229078E-4</v>
      </c>
      <c r="F321" s="5">
        <f>'Stocks Returns'!E317</f>
        <v>9.2867022327602911E-3</v>
      </c>
      <c r="G321" s="5">
        <f t="shared" si="16"/>
        <v>7.4078830186598364E-3</v>
      </c>
      <c r="H321" s="5">
        <f t="shared" si="17"/>
        <v>4.7884141946696792E-4</v>
      </c>
      <c r="I321" s="5">
        <f t="shared" si="18"/>
        <v>-7.8696202202360593E-3</v>
      </c>
      <c r="J321" s="5">
        <f t="shared" si="19"/>
        <v>3.9025392466219512E-3</v>
      </c>
    </row>
    <row r="322" spans="1:10" ht="15" customHeight="1" x14ac:dyDescent="0.2">
      <c r="A322" s="3">
        <f>'2_CVaR_t1'!A322</f>
        <v>42740</v>
      </c>
      <c r="B322" s="5">
        <f>'2_CVaR_t1'!D322-1</f>
        <v>6.8970186726369231E-3</v>
      </c>
      <c r="C322" s="5">
        <f>'Stocks Returns'!B318</f>
        <v>-3.85295157299399E-2</v>
      </c>
      <c r="D322" s="5">
        <f>'Stocks Returns'!C318</f>
        <v>1.1728009981285092E-2</v>
      </c>
      <c r="E322" s="5">
        <f>'Stocks Returns'!D318</f>
        <v>-1.9272955186461882E-2</v>
      </c>
      <c r="F322" s="5">
        <f>'Stocks Returns'!E318</f>
        <v>-2.9365700861393451E-3</v>
      </c>
      <c r="G322" s="5">
        <f t="shared" si="16"/>
        <v>-4.4346895453706583E-2</v>
      </c>
      <c r="H322" s="5">
        <f t="shared" si="17"/>
        <v>1.8033389625356187E-3</v>
      </c>
      <c r="I322" s="5">
        <f t="shared" si="18"/>
        <v>-2.8819616543153542E-2</v>
      </c>
      <c r="J322" s="5">
        <f t="shared" si="19"/>
        <v>-9.8793131956922582E-3</v>
      </c>
    </row>
    <row r="323" spans="1:10" ht="15" customHeight="1" x14ac:dyDescent="0.2">
      <c r="A323" s="3">
        <f>'2_CVaR_t1'!A323</f>
        <v>42741</v>
      </c>
      <c r="B323" s="5">
        <f>'2_CVaR_t1'!D323-1</f>
        <v>9.7358076130025228E-3</v>
      </c>
      <c r="C323" s="5">
        <f>'Stocks Returns'!B319</f>
        <v>1.0294117647058787E-2</v>
      </c>
      <c r="D323" s="5">
        <f>'Stocks Returns'!C319</f>
        <v>1.3811814033789505E-2</v>
      </c>
      <c r="E323" s="5">
        <f>'Stocks Returns'!D319</f>
        <v>1.7414922511583164E-2</v>
      </c>
      <c r="F323" s="5">
        <f>'Stocks Returns'!E319</f>
        <v>-3.7306106420577079E-3</v>
      </c>
      <c r="G323" s="5">
        <f t="shared" si="16"/>
        <v>1.8570504379946205E-3</v>
      </c>
      <c r="H323" s="5">
        <f t="shared" si="17"/>
        <v>-2.1433555081127459E-4</v>
      </c>
      <c r="I323" s="5">
        <f t="shared" si="18"/>
        <v>3.9150483179193635E-3</v>
      </c>
      <c r="J323" s="5">
        <f t="shared" si="19"/>
        <v>-1.3543268934199718E-2</v>
      </c>
    </row>
    <row r="324" spans="1:10" ht="15" customHeight="1" x14ac:dyDescent="0.2">
      <c r="A324" s="3">
        <f>'2_CVaR_t1'!A324</f>
        <v>42744</v>
      </c>
      <c r="B324" s="5">
        <f>'2_CVaR_t1'!D324-1</f>
        <v>-3.1809617440000659E-3</v>
      </c>
      <c r="C324" s="5">
        <f>'Stocks Returns'!B320</f>
        <v>-2.2197962154294038E-2</v>
      </c>
      <c r="D324" s="5">
        <f>'Stocks Returns'!C320</f>
        <v>-5.5954263471595933E-3</v>
      </c>
      <c r="E324" s="5">
        <f>'Stocks Returns'!D320</f>
        <v>1.1620603015075393E-2</v>
      </c>
      <c r="F324" s="5">
        <f>'Stocks Returns'!E320</f>
        <v>-2.1284982262514851E-2</v>
      </c>
      <c r="G324" s="5">
        <f t="shared" si="16"/>
        <v>-1.8715193212856696E-2</v>
      </c>
      <c r="H324" s="5">
        <f t="shared" si="17"/>
        <v>-9.5944437823663672E-4</v>
      </c>
      <c r="I324" s="5">
        <f t="shared" si="18"/>
        <v>1.6108236701350982E-2</v>
      </c>
      <c r="J324" s="5">
        <f t="shared" si="19"/>
        <v>-1.8039243728970623E-2</v>
      </c>
    </row>
    <row r="325" spans="1:10" ht="15" customHeight="1" x14ac:dyDescent="0.2">
      <c r="A325" s="3">
        <f>'2_CVaR_t1'!A325</f>
        <v>42745</v>
      </c>
      <c r="B325" s="5">
        <f>'2_CVaR_t1'!D325-1</f>
        <v>-3.2129225112559334E-3</v>
      </c>
      <c r="C325" s="5">
        <f>'Stocks Returns'!B321</f>
        <v>-1.9724599925567632E-2</v>
      </c>
      <c r="D325" s="5">
        <f>'Stocks Returns'!C321</f>
        <v>-5.3822629969418889E-3</v>
      </c>
      <c r="E325" s="5">
        <f>'Stocks Returns'!D321</f>
        <v>6.6749456690466946E-3</v>
      </c>
      <c r="F325" s="5">
        <f>'Stocks Returns'!E321</f>
        <v>0</v>
      </c>
      <c r="G325" s="5">
        <f t="shared" si="16"/>
        <v>-1.6212336990825554E-2</v>
      </c>
      <c r="H325" s="5">
        <f t="shared" si="17"/>
        <v>-7.0010415309028091E-4</v>
      </c>
      <c r="I325" s="5">
        <f t="shared" si="18"/>
        <v>1.1207086966860007E-2</v>
      </c>
      <c r="J325" s="5">
        <f t="shared" si="19"/>
        <v>3.2780497384705776E-3</v>
      </c>
    </row>
    <row r="326" spans="1:10" ht="15" customHeight="1" x14ac:dyDescent="0.2">
      <c r="A326" s="3">
        <f>'2_CVaR_t1'!A326</f>
        <v>42746</v>
      </c>
      <c r="B326" s="5">
        <f>'2_CVaR_t1'!D326-1</f>
        <v>5.0160644140955224E-3</v>
      </c>
      <c r="C326" s="5">
        <f>'Stocks Returns'!B322</f>
        <v>6.4540622627182742E-3</v>
      </c>
      <c r="D326" s="5">
        <f>'Stocks Returns'!C322</f>
        <v>6.0263190259499666E-3</v>
      </c>
      <c r="E326" s="5">
        <f>'Stocks Returns'!D322</f>
        <v>2.5134926754047937E-2</v>
      </c>
      <c r="F326" s="5">
        <f>'Stocks Returns'!E322</f>
        <v>3.141361256544517E-2</v>
      </c>
      <c r="G326" s="5">
        <f t="shared" ref="G326:G389" si="20">C326-($P$11+$O$11*$B326)</f>
        <v>2.3724622799010282E-3</v>
      </c>
      <c r="H326" s="5">
        <f t="shared" ref="H326:H389" si="21">D326-($P$12+$O$12*$B326)</f>
        <v>-1.1807517284555379E-3</v>
      </c>
      <c r="I326" s="5">
        <f t="shared" ref="I326:I389" si="22">E326-($P$13+$O$13*$B326)</f>
        <v>1.8207626215235764E-2</v>
      </c>
      <c r="J326" s="5">
        <f t="shared" ref="J326:J389" si="23">F326-($P$14+$O$14*$B326)</f>
        <v>2.6372447663269794E-2</v>
      </c>
    </row>
    <row r="327" spans="1:10" ht="15" customHeight="1" x14ac:dyDescent="0.2">
      <c r="A327" s="3">
        <f>'2_CVaR_t1'!A327</f>
        <v>42747</v>
      </c>
      <c r="B327" s="5">
        <f>'2_CVaR_t1'!D327-1</f>
        <v>-3.4284605483013708E-3</v>
      </c>
      <c r="C327" s="5">
        <f>'Stocks Returns'!B323</f>
        <v>2.6027913994718821E-2</v>
      </c>
      <c r="D327" s="5">
        <f>'Stocks Returns'!C323</f>
        <v>-5.2567237163813063E-3</v>
      </c>
      <c r="E327" s="5">
        <f>'Stocks Returns'!D323</f>
        <v>0</v>
      </c>
      <c r="F327" s="5">
        <f>'Stocks Returns'!E323</f>
        <v>-2.089027723545489E-2</v>
      </c>
      <c r="G327" s="5">
        <f t="shared" si="20"/>
        <v>2.9739079458009146E-2</v>
      </c>
      <c r="H327" s="5">
        <f t="shared" si="21"/>
        <v>-2.6315579716755608E-4</v>
      </c>
      <c r="I327" s="5">
        <f t="shared" si="22"/>
        <v>4.8322931417168827E-3</v>
      </c>
      <c r="J327" s="5">
        <f t="shared" si="23"/>
        <v>-1.7394326167249497E-2</v>
      </c>
    </row>
    <row r="328" spans="1:10" ht="15" customHeight="1" x14ac:dyDescent="0.2">
      <c r="A328" s="3">
        <f>'2_CVaR_t1'!A328</f>
        <v>42748</v>
      </c>
      <c r="B328" s="5">
        <f>'2_CVaR_t1'!D328-1</f>
        <v>-1.6479447151253046E-3</v>
      </c>
      <c r="C328" s="5">
        <f>'Stocks Returns'!B324</f>
        <v>7.3529411764705621E-3</v>
      </c>
      <c r="D328" s="5">
        <f>'Stocks Returns'!C324</f>
        <v>-2.4579083200196861E-3</v>
      </c>
      <c r="E328" s="5">
        <f>'Stocks Returns'!D324</f>
        <v>-2.1058965102286331E-3</v>
      </c>
      <c r="F328" s="5">
        <f>'Stocks Returns'!E324</f>
        <v>8.7736789631107648E-3</v>
      </c>
      <c r="G328" s="5">
        <f t="shared" si="20"/>
        <v>9.4210133547262299E-3</v>
      </c>
      <c r="H328" s="5">
        <f t="shared" si="21"/>
        <v>-3.6827358920551393E-5</v>
      </c>
      <c r="I328" s="5">
        <f t="shared" si="22"/>
        <v>2.4690337009867017E-4</v>
      </c>
      <c r="J328" s="5">
        <f t="shared" si="23"/>
        <v>1.0469591518479704E-2</v>
      </c>
    </row>
    <row r="329" spans="1:10" ht="15" customHeight="1" x14ac:dyDescent="0.2">
      <c r="A329" s="3">
        <f>'2_CVaR_t1'!A329</f>
        <v>42751</v>
      </c>
      <c r="B329" s="5">
        <f>'2_CVaR_t1'!D329-1</f>
        <v>2.8556153399916795E-5</v>
      </c>
      <c r="C329" s="5">
        <f>'Stocks Returns'!B325</f>
        <v>0</v>
      </c>
      <c r="D329" s="5">
        <f>'Stocks Returns'!C325</f>
        <v>0</v>
      </c>
      <c r="E329" s="5">
        <f>'Stocks Returns'!D325</f>
        <v>0</v>
      </c>
      <c r="F329" s="5">
        <f>'Stocks Returns'!E325</f>
        <v>0</v>
      </c>
      <c r="G329" s="5">
        <f t="shared" si="20"/>
        <v>5.2096584642662082E-4</v>
      </c>
      <c r="H329" s="5">
        <f t="shared" si="21"/>
        <v>-1.1253114819244209E-6</v>
      </c>
      <c r="I329" s="5">
        <f t="shared" si="22"/>
        <v>1.8154757398473369E-5</v>
      </c>
      <c r="J329" s="5">
        <f t="shared" si="23"/>
        <v>1.0294917535460086E-6</v>
      </c>
    </row>
    <row r="330" spans="1:10" ht="15" customHeight="1" x14ac:dyDescent="0.2">
      <c r="A330" s="3">
        <f>'2_CVaR_t1'!A330</f>
        <v>42752</v>
      </c>
      <c r="B330" s="5">
        <f>'2_CVaR_t1'!D330-1</f>
        <v>-1.0543441956667454E-4</v>
      </c>
      <c r="C330" s="5">
        <f>'Stocks Returns'!B326</f>
        <v>1.4963503649634946E-2</v>
      </c>
      <c r="D330" s="5">
        <f>'Stocks Returns'!C326</f>
        <v>1.1087840335100019E-3</v>
      </c>
      <c r="E330" s="5">
        <f>'Stocks Returns'!D326</f>
        <v>-2.0952668073560443E-2</v>
      </c>
      <c r="F330" s="5">
        <f>'Stocks Returns'!E326</f>
        <v>-8.6973710219412359E-3</v>
      </c>
      <c r="G330" s="5">
        <f t="shared" si="20"/>
        <v>1.5608118500803431E-2</v>
      </c>
      <c r="H330" s="5">
        <f t="shared" si="21"/>
        <v>1.3012481274376369E-3</v>
      </c>
      <c r="I330" s="5">
        <f t="shared" si="22"/>
        <v>-2.0747922039313974E-2</v>
      </c>
      <c r="J330" s="5">
        <f t="shared" si="23"/>
        <v>-8.5608818014939782E-3</v>
      </c>
    </row>
    <row r="331" spans="1:10" ht="15" customHeight="1" x14ac:dyDescent="0.2">
      <c r="A331" s="3">
        <f>'2_CVaR_t1'!A331</f>
        <v>42753</v>
      </c>
      <c r="B331" s="5">
        <f>'2_CVaR_t1'!D331-1</f>
        <v>3.6438722937650603E-3</v>
      </c>
      <c r="C331" s="5">
        <f>'Stocks Returns'!B327</f>
        <v>7.1916576770947316E-3</v>
      </c>
      <c r="D331" s="5">
        <f>'Stocks Returns'!C327</f>
        <v>4.0610386413979516E-3</v>
      </c>
      <c r="E331" s="5">
        <f>'Stocks Returns'!D327</f>
        <v>2.3864511162432489E-2</v>
      </c>
      <c r="F331" s="5">
        <f>'Stocks Returns'!E327</f>
        <v>2.3928215353938853E-3</v>
      </c>
      <c r="G331" s="5">
        <f t="shared" si="20"/>
        <v>4.3763422263676322E-3</v>
      </c>
      <c r="H331" s="5">
        <f t="shared" si="21"/>
        <v>-1.1634907237063003E-3</v>
      </c>
      <c r="I331" s="5">
        <f t="shared" si="22"/>
        <v>1.8848084457088115E-2</v>
      </c>
      <c r="J331" s="5">
        <f t="shared" si="23"/>
        <v>-1.2611056811723813E-3</v>
      </c>
    </row>
    <row r="332" spans="1:10" ht="15" customHeight="1" x14ac:dyDescent="0.2">
      <c r="A332" s="3">
        <f>'2_CVaR_t1'!A332</f>
        <v>42754</v>
      </c>
      <c r="B332" s="5">
        <f>'2_CVaR_t1'!D332-1</f>
        <v>6.4532706131981143E-4</v>
      </c>
      <c r="C332" s="5">
        <f>'Stocks Returns'!B328</f>
        <v>-3.5701535166021703E-4</v>
      </c>
      <c r="D332" s="5">
        <f>'Stocks Returns'!C328</f>
        <v>1.7158965559505024E-3</v>
      </c>
      <c r="E332" s="5">
        <f>'Stocks Returns'!D328</f>
        <v>-1.2180451127819625E-2</v>
      </c>
      <c r="F332" s="5">
        <f>'Stocks Returns'!E328</f>
        <v>-8.1559578277303757E-3</v>
      </c>
      <c r="G332" s="5">
        <f t="shared" si="20"/>
        <v>-4.0521722524212533E-4</v>
      </c>
      <c r="H332" s="5">
        <f t="shared" si="21"/>
        <v>8.236614395429932E-4</v>
      </c>
      <c r="I332" s="5">
        <f t="shared" si="22"/>
        <v>-1.3021193147138154E-2</v>
      </c>
      <c r="J332" s="5">
        <f t="shared" si="23"/>
        <v>-8.7784619025795662E-3</v>
      </c>
    </row>
    <row r="333" spans="1:10" ht="15" customHeight="1" x14ac:dyDescent="0.2">
      <c r="A333" s="3">
        <f>'2_CVaR_t1'!A333</f>
        <v>42755</v>
      </c>
      <c r="B333" s="5">
        <f>'2_CVaR_t1'!D333-1</f>
        <v>1.6917025720561973E-3</v>
      </c>
      <c r="C333" s="5">
        <f>'Stocks Returns'!B329</f>
        <v>-3.9285714285713924E-3</v>
      </c>
      <c r="D333" s="5">
        <f>'Stocks Returns'!C329</f>
        <v>1.3458950201883368E-3</v>
      </c>
      <c r="E333" s="5">
        <f>'Stocks Returns'!D329</f>
        <v>1.8876541330491881E-2</v>
      </c>
      <c r="F333" s="5">
        <f>'Stocks Returns'!E329</f>
        <v>1.7448856799037182E-2</v>
      </c>
      <c r="G333" s="5">
        <f t="shared" si="20"/>
        <v>-4.942388178067551E-3</v>
      </c>
      <c r="H333" s="5">
        <f t="shared" si="21"/>
        <v>-1.0581420720871932E-3</v>
      </c>
      <c r="I333" s="5">
        <f t="shared" si="22"/>
        <v>1.6578647973672499E-2</v>
      </c>
      <c r="J333" s="5">
        <f t="shared" si="23"/>
        <v>1.5768504103513492E-2</v>
      </c>
    </row>
    <row r="334" spans="1:10" ht="15" customHeight="1" x14ac:dyDescent="0.2">
      <c r="A334" s="3">
        <f>'2_CVaR_t1'!A334</f>
        <v>42758</v>
      </c>
      <c r="B334" s="5">
        <f>'2_CVaR_t1'!D334-1</f>
        <v>2.5387784752928244E-3</v>
      </c>
      <c r="C334" s="5">
        <f>'Stocks Returns'!B330</f>
        <v>1.3624955181068543E-2</v>
      </c>
      <c r="D334" s="5">
        <f>'Stocks Returns'!C330</f>
        <v>3.7878787878788955E-3</v>
      </c>
      <c r="E334" s="5">
        <f>'Stocks Returns'!D330</f>
        <v>1.4940983116689122E-3</v>
      </c>
      <c r="F334" s="5">
        <f>'Stocks Returns'!E330</f>
        <v>-1.5572639463828142E-2</v>
      </c>
      <c r="G334" s="5">
        <f t="shared" si="20"/>
        <v>1.1829440957958771E-2</v>
      </c>
      <c r="H334" s="5">
        <f t="shared" si="21"/>
        <v>1.5998753322709518E-4</v>
      </c>
      <c r="I334" s="5">
        <f t="shared" si="22"/>
        <v>-1.9834076915677609E-3</v>
      </c>
      <c r="J334" s="5">
        <f t="shared" si="23"/>
        <v>-1.8109355928047889E-2</v>
      </c>
    </row>
    <row r="335" spans="1:10" ht="15" customHeight="1" x14ac:dyDescent="0.2">
      <c r="A335" s="3">
        <f>'2_CVaR_t1'!A335</f>
        <v>42759</v>
      </c>
      <c r="B335" s="5">
        <f>'2_CVaR_t1'!D335-1</f>
        <v>9.1368174954937764E-3</v>
      </c>
      <c r="C335" s="5">
        <f>'Stocks Returns'!B331</f>
        <v>7.7821011673151474E-3</v>
      </c>
      <c r="D335" s="5">
        <f>'Stocks Returns'!C331</f>
        <v>1.3146682897139383E-2</v>
      </c>
      <c r="E335" s="5">
        <f>'Stocks Returns'!D331</f>
        <v>1.2979263016559717E-2</v>
      </c>
      <c r="F335" s="5">
        <f>'Stocks Returns'!E331</f>
        <v>6.6079295154186646E-3</v>
      </c>
      <c r="G335" s="5">
        <f t="shared" si="20"/>
        <v>-1.0220676741830824E-4</v>
      </c>
      <c r="H335" s="5">
        <f t="shared" si="21"/>
        <v>-1.4046545376974681E-5</v>
      </c>
      <c r="I335" s="5">
        <f t="shared" si="22"/>
        <v>3.1352460103871438E-4</v>
      </c>
      <c r="J335" s="5">
        <f t="shared" si="23"/>
        <v>-2.5991709601433689E-3</v>
      </c>
    </row>
    <row r="336" spans="1:10" ht="15" customHeight="1" x14ac:dyDescent="0.2">
      <c r="A336" s="3">
        <f>'2_CVaR_t1'!A336</f>
        <v>42760</v>
      </c>
      <c r="B336" s="5">
        <f>'2_CVaR_t1'!D336-1</f>
        <v>5.8375868339712866E-3</v>
      </c>
      <c r="C336" s="5">
        <f>'Stocks Returns'!B332</f>
        <v>-3.1941031941031928E-2</v>
      </c>
      <c r="D336" s="5">
        <f>'Stocks Returns'!C332</f>
        <v>8.0499819776522763E-3</v>
      </c>
      <c r="E336" s="5">
        <f>'Stocks Returns'!D332</f>
        <v>1.3549337260677197E-2</v>
      </c>
      <c r="F336" s="5">
        <f>'Stocks Returns'!E332</f>
        <v>8.3548836284064176E-3</v>
      </c>
      <c r="G336" s="5">
        <f t="shared" si="20"/>
        <v>-3.6780748165475323E-2</v>
      </c>
      <c r="H336" s="5">
        <f t="shared" si="21"/>
        <v>-3.4402329963212873E-4</v>
      </c>
      <c r="I336" s="5">
        <f t="shared" si="22"/>
        <v>5.4780090944729597E-3</v>
      </c>
      <c r="J336" s="5">
        <f t="shared" si="23"/>
        <v>2.4831886251326634E-3</v>
      </c>
    </row>
    <row r="337" spans="1:10" ht="15" customHeight="1" x14ac:dyDescent="0.2">
      <c r="A337" s="3">
        <f>'2_CVaR_t1'!A337</f>
        <v>42761</v>
      </c>
      <c r="B337" s="5">
        <f>'2_CVaR_t1'!D337-1</f>
        <v>-5.8021840549313808E-3</v>
      </c>
      <c r="C337" s="5">
        <f>'Stocks Returns'!B333</f>
        <v>1.1602610587382101E-2</v>
      </c>
      <c r="D337" s="5">
        <f>'Stocks Returns'!C333</f>
        <v>-7.8665077473183409E-3</v>
      </c>
      <c r="E337" s="5">
        <f>'Stocks Returns'!D333</f>
        <v>-1.7291485033420484E-2</v>
      </c>
      <c r="F337" s="5">
        <f>'Stocks Returns'!E333</f>
        <v>-1.1836654172420191E-3</v>
      </c>
      <c r="G337" s="5">
        <f t="shared" si="20"/>
        <v>1.7504292462602031E-2</v>
      </c>
      <c r="H337" s="5">
        <f t="shared" si="21"/>
        <v>5.5661280445094656E-4</v>
      </c>
      <c r="I337" s="5">
        <f t="shared" si="22"/>
        <v>-9.1536153113524893E-3</v>
      </c>
      <c r="J337" s="5">
        <f t="shared" si="23"/>
        <v>4.7120361340227974E-3</v>
      </c>
    </row>
    <row r="338" spans="1:10" ht="15" customHeight="1" x14ac:dyDescent="0.2">
      <c r="A338" s="3">
        <f>'2_CVaR_t1'!A338</f>
        <v>42762</v>
      </c>
      <c r="B338" s="5">
        <f>'2_CVaR_t1'!D338-1</f>
        <v>4.8243118038313604E-3</v>
      </c>
      <c r="C338" s="5">
        <f>'Stocks Returns'!B334</f>
        <v>5.734767025089571E-3</v>
      </c>
      <c r="D338" s="5">
        <f>'Stocks Returns'!C334</f>
        <v>6.3671311869293312E-3</v>
      </c>
      <c r="E338" s="5">
        <f>'Stocks Returns'!D334</f>
        <v>1.6708561289368706E-2</v>
      </c>
      <c r="F338" s="5">
        <f>'Stocks Returns'!E334</f>
        <v>-2.370136282836266E-2</v>
      </c>
      <c r="G338" s="5">
        <f t="shared" si="20"/>
        <v>1.8301199344860938E-3</v>
      </c>
      <c r="H338" s="5">
        <f t="shared" si="21"/>
        <v>-5.6289564576665271E-4</v>
      </c>
      <c r="I338" s="5">
        <f t="shared" si="22"/>
        <v>1.0048289718311204E-2</v>
      </c>
      <c r="J338" s="5">
        <f t="shared" si="23"/>
        <v>-2.8548672625752638E-2</v>
      </c>
    </row>
    <row r="339" spans="1:10" ht="15" customHeight="1" x14ac:dyDescent="0.2">
      <c r="A339" s="3">
        <f>'2_CVaR_t1'!A339</f>
        <v>42765</v>
      </c>
      <c r="B339" s="5">
        <f>'2_CVaR_t1'!D339-1</f>
        <v>-3.9341816117888229E-4</v>
      </c>
      <c r="C339" s="5">
        <f>'Stocks Returns'!B335</f>
        <v>-2.8510334996435516E-3</v>
      </c>
      <c r="D339" s="5">
        <f>'Stocks Returns'!C335</f>
        <v>-8.356213441564897E-4</v>
      </c>
      <c r="E339" s="5">
        <f>'Stocks Returns'!D335</f>
        <v>4.3630017452005454E-3</v>
      </c>
      <c r="F339" s="5">
        <f>'Stocks Returns'!E335</f>
        <v>-3.9449726886506276E-2</v>
      </c>
      <c r="G339" s="5">
        <f t="shared" si="20"/>
        <v>-1.9406618698913488E-3</v>
      </c>
      <c r="H339" s="5">
        <f t="shared" si="21"/>
        <v>-2.2707871520961768E-4</v>
      </c>
      <c r="I339" s="5">
        <f t="shared" si="22"/>
        <v>4.9687853514878665E-3</v>
      </c>
      <c r="J339" s="5">
        <f t="shared" si="23"/>
        <v>-3.9022096292130298E-2</v>
      </c>
    </row>
    <row r="340" spans="1:10" ht="15" customHeight="1" x14ac:dyDescent="0.2">
      <c r="A340" s="3">
        <f>'2_CVaR_t1'!A340</f>
        <v>42766</v>
      </c>
      <c r="B340" s="5">
        <f>'2_CVaR_t1'!D340-1</f>
        <v>-8.6498970568520406E-3</v>
      </c>
      <c r="C340" s="5">
        <f>'Stocks Returns'!B336</f>
        <v>1.3223731236597702E-2</v>
      </c>
      <c r="D340" s="5">
        <f>'Stocks Returns'!C336</f>
        <v>-1.1827956989247435E-2</v>
      </c>
      <c r="E340" s="5">
        <f>'Stocks Returns'!D336</f>
        <v>-2.4761077324066183E-2</v>
      </c>
      <c r="F340" s="5">
        <f>'Stocks Returns'!E336</f>
        <v>2.695871946082562E-2</v>
      </c>
      <c r="G340" s="5">
        <f t="shared" si="20"/>
        <v>2.1753335887890489E-2</v>
      </c>
      <c r="H340" s="5">
        <f t="shared" si="21"/>
        <v>7.0953560089165486E-4</v>
      </c>
      <c r="I340" s="5">
        <f t="shared" si="22"/>
        <v>-1.2657567382984448E-2</v>
      </c>
      <c r="J340" s="5">
        <f t="shared" si="23"/>
        <v>3.5733358105179129E-2</v>
      </c>
    </row>
    <row r="341" spans="1:10" ht="15" customHeight="1" x14ac:dyDescent="0.2">
      <c r="A341" s="3">
        <f>'2_CVaR_t1'!A341</f>
        <v>42767</v>
      </c>
      <c r="B341" s="5">
        <f>'2_CVaR_t1'!D341-1</f>
        <v>-1.4728313305244489E-3</v>
      </c>
      <c r="C341" s="5">
        <f>'Stocks Returns'!B337</f>
        <v>-1.0934744268077723E-2</v>
      </c>
      <c r="D341" s="5">
        <f>'Stocks Returns'!C337</f>
        <v>-3.2644178454841466E-3</v>
      </c>
      <c r="E341" s="5">
        <f>'Stocks Returns'!D337</f>
        <v>1.573867854491473E-2</v>
      </c>
      <c r="F341" s="5">
        <f>'Stocks Returns'!E337</f>
        <v>-5.33223954060702E-3</v>
      </c>
      <c r="G341" s="5">
        <f t="shared" si="20"/>
        <v>-9.0282699936408105E-3</v>
      </c>
      <c r="H341" s="5">
        <f t="shared" si="21"/>
        <v>-1.0963404745151003E-3</v>
      </c>
      <c r="I341" s="5">
        <f t="shared" si="22"/>
        <v>1.7847620747030637E-2</v>
      </c>
      <c r="J341" s="5">
        <f t="shared" si="23"/>
        <v>-3.8133604215723222E-3</v>
      </c>
    </row>
    <row r="342" spans="1:10" ht="15" customHeight="1" x14ac:dyDescent="0.2">
      <c r="A342" s="3">
        <f>'2_CVaR_t1'!A342</f>
        <v>42768</v>
      </c>
      <c r="B342" s="5">
        <f>'2_CVaR_t1'!D342-1</f>
        <v>-8.5565407756083012E-4</v>
      </c>
      <c r="C342" s="5">
        <f>'Stocks Returns'!B338</f>
        <v>-8.91583452211131E-3</v>
      </c>
      <c r="D342" s="5">
        <f>'Stocks Returns'!C338</f>
        <v>-1.698204754973287E-3</v>
      </c>
      <c r="E342" s="5">
        <f>'Stocks Returns'!D338</f>
        <v>5.4085659991229829E-3</v>
      </c>
      <c r="F342" s="5">
        <f>'Stocks Returns'!E338</f>
        <v>3.917525773195818E-3</v>
      </c>
      <c r="G342" s="5">
        <f t="shared" si="20"/>
        <v>-7.5789029504830293E-3</v>
      </c>
      <c r="H342" s="5">
        <f t="shared" si="21"/>
        <v>-4.2182427572006777E-4</v>
      </c>
      <c r="I342" s="5">
        <f t="shared" si="22"/>
        <v>6.6580455605295885E-3</v>
      </c>
      <c r="J342" s="5">
        <f t="shared" si="23"/>
        <v>4.812460525165028E-3</v>
      </c>
    </row>
    <row r="343" spans="1:10" ht="15" customHeight="1" x14ac:dyDescent="0.2">
      <c r="A343" s="3">
        <f>'2_CVaR_t1'!A343</f>
        <v>42769</v>
      </c>
      <c r="B343" s="5">
        <f>'2_CVaR_t1'!D343-1</f>
        <v>3.0417797355920317E-2</v>
      </c>
      <c r="C343" s="5">
        <f>'Stocks Returns'!B339</f>
        <v>1.0795250089960406E-2</v>
      </c>
      <c r="D343" s="5">
        <f>'Stocks Returns'!C339</f>
        <v>4.5929526123936748E-2</v>
      </c>
      <c r="E343" s="5">
        <f>'Stocks Returns'!D339</f>
        <v>9.4504216341959602E-3</v>
      </c>
      <c r="F343" s="5">
        <f>'Stocks Returns'!E339</f>
        <v>3.5736290819470051E-2</v>
      </c>
      <c r="G343" s="5">
        <f t="shared" si="20"/>
        <v>-1.6727543757729807E-2</v>
      </c>
      <c r="H343" s="5">
        <f t="shared" si="21"/>
        <v>2.0220646800579445E-3</v>
      </c>
      <c r="I343" s="5">
        <f t="shared" si="22"/>
        <v>-3.2850574820885083E-2</v>
      </c>
      <c r="J343" s="5">
        <f t="shared" si="23"/>
        <v>5.0148726243436637E-3</v>
      </c>
    </row>
    <row r="344" spans="1:10" ht="15" customHeight="1" x14ac:dyDescent="0.2">
      <c r="A344" s="3">
        <f>'2_CVaR_t1'!A344</f>
        <v>42772</v>
      </c>
      <c r="B344" s="5">
        <f>'2_CVaR_t1'!D344-1</f>
        <v>-2.0260836696722739E-3</v>
      </c>
      <c r="C344" s="5">
        <f>'Stocks Returns'!B340</f>
        <v>-4.2719829120684283E-3</v>
      </c>
      <c r="D344" s="5">
        <f>'Stocks Returns'!C340</f>
        <v>-2.9042750929367811E-3</v>
      </c>
      <c r="E344" s="5">
        <f>'Stocks Returns'!D340</f>
        <v>-3.7447789140141463E-3</v>
      </c>
      <c r="F344" s="5">
        <f>'Stocks Returns'!E340</f>
        <v>-6.7420186396984771E-3</v>
      </c>
      <c r="G344" s="5">
        <f t="shared" si="20"/>
        <v>-1.8549570399172951E-3</v>
      </c>
      <c r="H344" s="5">
        <f t="shared" si="21"/>
        <v>6.314053747668311E-5</v>
      </c>
      <c r="I344" s="5">
        <f t="shared" si="22"/>
        <v>-8.6539400018245585E-4</v>
      </c>
      <c r="J344" s="5">
        <f t="shared" si="23"/>
        <v>-4.6638209798078364E-3</v>
      </c>
    </row>
    <row r="345" spans="1:10" ht="15" customHeight="1" x14ac:dyDescent="0.2">
      <c r="A345" s="3">
        <f>'2_CVaR_t1'!A345</f>
        <v>42773</v>
      </c>
      <c r="B345" s="5">
        <f>'2_CVaR_t1'!D345-1</f>
        <v>-1.0685411651967236E-4</v>
      </c>
      <c r="C345" s="5">
        <f>'Stocks Returns'!B341</f>
        <v>7.1505184125841836E-4</v>
      </c>
      <c r="D345" s="5">
        <f>'Stocks Returns'!C341</f>
        <v>-5.8254689502501567E-4</v>
      </c>
      <c r="E345" s="5">
        <f>'Stocks Returns'!D341</f>
        <v>6.5057105681654015E-3</v>
      </c>
      <c r="F345" s="5">
        <f>'Stocks Returns'!E341</f>
        <v>-1.3375923337991646E-2</v>
      </c>
      <c r="G345" s="5">
        <f t="shared" si="20"/>
        <v>1.360976815306347E-3</v>
      </c>
      <c r="H345" s="5">
        <f t="shared" si="21"/>
        <v>-3.8803162478767759E-4</v>
      </c>
      <c r="I345" s="5">
        <f t="shared" si="22"/>
        <v>6.7124336300589046E-3</v>
      </c>
      <c r="J345" s="5">
        <f t="shared" si="23"/>
        <v>-1.323799885415367E-2</v>
      </c>
    </row>
    <row r="346" spans="1:10" ht="15" customHeight="1" x14ac:dyDescent="0.2">
      <c r="A346" s="3">
        <f>'2_CVaR_t1'!A346</f>
        <v>42774</v>
      </c>
      <c r="B346" s="5">
        <f>'2_CVaR_t1'!D346-1</f>
        <v>-2.7905499718196003E-3</v>
      </c>
      <c r="C346" s="5">
        <f>'Stocks Returns'!B342</f>
        <v>-1.6434440871739842E-2</v>
      </c>
      <c r="D346" s="5">
        <f>'Stocks Returns'!C342</f>
        <v>-8.0438330613196163E-3</v>
      </c>
      <c r="E346" s="5">
        <f>'Stocks Returns'!D342</f>
        <v>6.0040218328066608E-2</v>
      </c>
      <c r="F346" s="5">
        <f>'Stocks Returns'!E342</f>
        <v>3.6422501011736941E-3</v>
      </c>
      <c r="G346" s="5">
        <f t="shared" si="20"/>
        <v>-1.3311951209663882E-2</v>
      </c>
      <c r="H346" s="5">
        <f t="shared" si="21"/>
        <v>-3.9719175126526089E-3</v>
      </c>
      <c r="I346" s="5">
        <f t="shared" si="22"/>
        <v>6.3984176220927946E-2</v>
      </c>
      <c r="J346" s="5">
        <f t="shared" si="23"/>
        <v>6.4932961457800382E-3</v>
      </c>
    </row>
    <row r="347" spans="1:10" ht="15" customHeight="1" x14ac:dyDescent="0.2">
      <c r="A347" s="3">
        <f>'2_CVaR_t1'!A347</f>
        <v>42775</v>
      </c>
      <c r="B347" s="5">
        <f>'2_CVaR_t1'!D347-1</f>
        <v>2.2211741500433035E-3</v>
      </c>
      <c r="C347" s="5">
        <f>'Stocks Returns'!B343</f>
        <v>1.5619324373410848E-2</v>
      </c>
      <c r="D347" s="5">
        <f>'Stocks Returns'!C343</f>
        <v>5.7586085321423841E-3</v>
      </c>
      <c r="E347" s="5">
        <f>'Stocks Returns'!D343</f>
        <v>-3.8888888888888751E-2</v>
      </c>
      <c r="F347" s="5">
        <f>'Stocks Returns'!E343</f>
        <v>4.2338709677418596E-3</v>
      </c>
      <c r="G347" s="5">
        <f t="shared" si="20"/>
        <v>1.4116901357013106E-2</v>
      </c>
      <c r="H347" s="5">
        <f t="shared" si="21"/>
        <v>2.5895915931925507E-3</v>
      </c>
      <c r="I347" s="5">
        <f t="shared" si="22"/>
        <v>-4.1924108578479093E-2</v>
      </c>
      <c r="J347" s="5">
        <f t="shared" si="23"/>
        <v>2.0182412395343273E-3</v>
      </c>
    </row>
    <row r="348" spans="1:10" ht="15" customHeight="1" x14ac:dyDescent="0.2">
      <c r="A348" s="3">
        <f>'2_CVaR_t1'!A348</f>
        <v>42776</v>
      </c>
      <c r="B348" s="5">
        <f>'2_CVaR_t1'!D348-1</f>
        <v>2.4594614187454233E-3</v>
      </c>
      <c r="C348" s="5">
        <f>'Stocks Returns'!B344</f>
        <v>1.8597997138769751E-2</v>
      </c>
      <c r="D348" s="5">
        <f>'Stocks Returns'!C344</f>
        <v>3.739191399859898E-3</v>
      </c>
      <c r="E348" s="5">
        <f>'Stocks Returns'!D344</f>
        <v>-4.2295220640065079E-4</v>
      </c>
      <c r="F348" s="5">
        <f>'Stocks Returns'!E344</f>
        <v>6.6251756675366202E-3</v>
      </c>
      <c r="G348" s="5">
        <f t="shared" si="20"/>
        <v>1.6875678177714612E-2</v>
      </c>
      <c r="H348" s="5">
        <f t="shared" si="21"/>
        <v>2.2589732526252099E-4</v>
      </c>
      <c r="I348" s="5">
        <f t="shared" si="22"/>
        <v>-3.7900036416081669E-3</v>
      </c>
      <c r="J348" s="5">
        <f t="shared" si="23"/>
        <v>4.1686459412553223E-3</v>
      </c>
    </row>
    <row r="349" spans="1:10" ht="15" customHeight="1" x14ac:dyDescent="0.2">
      <c r="A349" s="3">
        <f>'2_CVaR_t1'!A349</f>
        <v>42779</v>
      </c>
      <c r="B349" s="5">
        <f>'2_CVaR_t1'!D349-1</f>
        <v>3.9807754397809259E-3</v>
      </c>
      <c r="C349" s="5">
        <f>'Stocks Returns'!B345</f>
        <v>1.9311797752809001E-2</v>
      </c>
      <c r="D349" s="5">
        <f>'Stocks Returns'!C345</f>
        <v>6.2863795110592591E-3</v>
      </c>
      <c r="E349" s="5">
        <f>'Stocks Returns'!D345</f>
        <v>-3.385049365303372E-3</v>
      </c>
      <c r="F349" s="5">
        <f>'Stocks Returns'!E345</f>
        <v>-8.775428799361773E-3</v>
      </c>
      <c r="G349" s="5">
        <f t="shared" si="20"/>
        <v>1.618558178291141E-2</v>
      </c>
      <c r="H349" s="5">
        <f t="shared" si="21"/>
        <v>5.7509291913067449E-4</v>
      </c>
      <c r="I349" s="5">
        <f t="shared" si="22"/>
        <v>-8.8706373466793109E-3</v>
      </c>
      <c r="J349" s="5">
        <f t="shared" si="23"/>
        <v>-1.2769953176944328E-2</v>
      </c>
    </row>
    <row r="350" spans="1:10" ht="15" customHeight="1" x14ac:dyDescent="0.2">
      <c r="A350" s="3">
        <f>'2_CVaR_t1'!A350</f>
        <v>42780</v>
      </c>
      <c r="B350" s="5">
        <f>'2_CVaR_t1'!D350-1</f>
        <v>3.2029569792142443E-3</v>
      </c>
      <c r="C350" s="5">
        <f>'Stocks Returns'!B346</f>
        <v>-1.7223561832586998E-2</v>
      </c>
      <c r="D350" s="5">
        <f>'Stocks Returns'!C346</f>
        <v>4.7431744562702605E-3</v>
      </c>
      <c r="E350" s="5">
        <f>'Stocks Returns'!D346</f>
        <v>1.6982734220210016E-3</v>
      </c>
      <c r="F350" s="5">
        <f>'Stocks Returns'!E346</f>
        <v>8.8531187122735666E-3</v>
      </c>
      <c r="G350" s="5">
        <f t="shared" si="20"/>
        <v>-1.9631992391245995E-2</v>
      </c>
      <c r="H350" s="5">
        <f t="shared" si="21"/>
        <v>1.5567896369929335E-4</v>
      </c>
      <c r="I350" s="5">
        <f t="shared" si="22"/>
        <v>-2.7041477626186822E-3</v>
      </c>
      <c r="J350" s="5">
        <f t="shared" si="23"/>
        <v>5.6449412791704096E-3</v>
      </c>
    </row>
    <row r="351" spans="1:10" ht="15" customHeight="1" x14ac:dyDescent="0.2">
      <c r="A351" s="3">
        <f>'2_CVaR_t1'!A351</f>
        <v>42781</v>
      </c>
      <c r="B351" s="5">
        <f>'2_CVaR_t1'!D351-1</f>
        <v>5.8286086891645716E-3</v>
      </c>
      <c r="C351" s="5">
        <f>'Stocks Returns'!B347</f>
        <v>-1.402032947774412E-3</v>
      </c>
      <c r="D351" s="5">
        <f>'Stocks Returns'!C347</f>
        <v>7.9447322970640499E-3</v>
      </c>
      <c r="E351" s="5">
        <f>'Stocks Returns'!D347</f>
        <v>1.582367900536874E-2</v>
      </c>
      <c r="F351" s="5">
        <f>'Stocks Returns'!E347</f>
        <v>-1.5556441962505052E-2</v>
      </c>
      <c r="G351" s="5">
        <f t="shared" si="20"/>
        <v>-6.2334639724071043E-3</v>
      </c>
      <c r="H351" s="5">
        <f t="shared" si="21"/>
        <v>-4.3630136829026639E-4</v>
      </c>
      <c r="I351" s="5">
        <f t="shared" si="22"/>
        <v>7.7648535359298113E-3</v>
      </c>
      <c r="J351" s="5">
        <f t="shared" si="23"/>
        <v>-2.1419060379025245E-2</v>
      </c>
    </row>
    <row r="352" spans="1:10" ht="15" customHeight="1" x14ac:dyDescent="0.2">
      <c r="A352" s="3">
        <f>'2_CVaR_t1'!A352</f>
        <v>42782</v>
      </c>
      <c r="B352" s="5">
        <f>'2_CVaR_t1'!D352-1</f>
        <v>-1.0745257230274641E-3</v>
      </c>
      <c r="C352" s="5">
        <f>'Stocks Returns'!B348</f>
        <v>2.8080028080028629E-3</v>
      </c>
      <c r="D352" s="5">
        <f>'Stocks Returns'!C348</f>
        <v>-1.4850354123829845E-3</v>
      </c>
      <c r="E352" s="5">
        <f>'Stocks Returns'!D348</f>
        <v>-2.6425591098749868E-3</v>
      </c>
      <c r="F352" s="5">
        <f>'Stocks Returns'!E348</f>
        <v>-2.0664505672609357E-2</v>
      </c>
      <c r="G352" s="5">
        <f t="shared" si="20"/>
        <v>4.3469132243287587E-3</v>
      </c>
      <c r="H352" s="5">
        <f t="shared" si="21"/>
        <v>1.0757053534003703E-4</v>
      </c>
      <c r="I352" s="5">
        <f t="shared" si="22"/>
        <v>-1.0882854208723791E-3</v>
      </c>
      <c r="J352" s="5">
        <f t="shared" si="23"/>
        <v>-1.9548299430734294E-2</v>
      </c>
    </row>
    <row r="353" spans="1:10" ht="15" customHeight="1" x14ac:dyDescent="0.2">
      <c r="A353" s="3">
        <f>'2_CVaR_t1'!A353</f>
        <v>42783</v>
      </c>
      <c r="B353" s="5">
        <f>'2_CVaR_t1'!D353-1</f>
        <v>3.6174449729342584E-4</v>
      </c>
      <c r="C353" s="5">
        <f>'Stocks Returns'!B349</f>
        <v>3.850192509625483E-3</v>
      </c>
      <c r="D353" s="5">
        <f>'Stocks Returns'!C349</f>
        <v>5.7201693170116918E-4</v>
      </c>
      <c r="E353" s="5">
        <f>'Stocks Returns'!D349</f>
        <v>-4.1835169432413721E-4</v>
      </c>
      <c r="F353" s="5">
        <f>'Stocks Returns'!E349</f>
        <v>-1.7170045510964127E-2</v>
      </c>
      <c r="G353" s="5">
        <f t="shared" si="20"/>
        <v>4.0636859257021356E-3</v>
      </c>
      <c r="H353" s="5">
        <f t="shared" si="21"/>
        <v>8.9501534665816797E-5</v>
      </c>
      <c r="I353" s="5">
        <f t="shared" si="22"/>
        <v>-8.6418509028224062E-4</v>
      </c>
      <c r="J353" s="5">
        <f t="shared" si="23"/>
        <v>-1.7505857646710563E-2</v>
      </c>
    </row>
    <row r="354" spans="1:10" ht="15" customHeight="1" x14ac:dyDescent="0.2">
      <c r="A354" s="3">
        <f>'2_CVaR_t1'!A354</f>
        <v>42786</v>
      </c>
      <c r="B354" s="5">
        <f>'2_CVaR_t1'!D354-1</f>
        <v>2.8556153399916795E-5</v>
      </c>
      <c r="C354" s="5">
        <f>'Stocks Returns'!B350</f>
        <v>0</v>
      </c>
      <c r="D354" s="5">
        <f>'Stocks Returns'!C350</f>
        <v>0</v>
      </c>
      <c r="E354" s="5">
        <f>'Stocks Returns'!D350</f>
        <v>0</v>
      </c>
      <c r="F354" s="5">
        <f>'Stocks Returns'!E350</f>
        <v>0</v>
      </c>
      <c r="G354" s="5">
        <f t="shared" si="20"/>
        <v>5.2096584642662082E-4</v>
      </c>
      <c r="H354" s="5">
        <f t="shared" si="21"/>
        <v>-1.1253114819244209E-6</v>
      </c>
      <c r="I354" s="5">
        <f t="shared" si="22"/>
        <v>1.8154757398473369E-5</v>
      </c>
      <c r="J354" s="5">
        <f t="shared" si="23"/>
        <v>1.0294917535460086E-6</v>
      </c>
    </row>
    <row r="355" spans="1:10" ht="15" customHeight="1" x14ac:dyDescent="0.2">
      <c r="A355" s="3">
        <f>'2_CVaR_t1'!A355</f>
        <v>42787</v>
      </c>
      <c r="B355" s="5">
        <f>'2_CVaR_t1'!D355-1</f>
        <v>3.9272920875585982E-3</v>
      </c>
      <c r="C355" s="5">
        <f>'Stocks Returns'!B351</f>
        <v>3.2775453277545274E-2</v>
      </c>
      <c r="D355" s="5">
        <f>'Stocks Returns'!C351</f>
        <v>5.2595472215870576E-3</v>
      </c>
      <c r="E355" s="5">
        <f>'Stocks Returns'!D351</f>
        <v>1.1160714285714191E-2</v>
      </c>
      <c r="F355" s="5">
        <f>'Stocks Returns'!E351</f>
        <v>1.3049884234898057E-2</v>
      </c>
      <c r="G355" s="5">
        <f t="shared" si="20"/>
        <v>2.9698592744572327E-2</v>
      </c>
      <c r="H355" s="5">
        <f t="shared" si="21"/>
        <v>-3.7446669266880724E-4</v>
      </c>
      <c r="I355" s="5">
        <f t="shared" si="22"/>
        <v>5.7496056259824947E-3</v>
      </c>
      <c r="J355" s="5">
        <f t="shared" si="23"/>
        <v>9.1094296341756482E-3</v>
      </c>
    </row>
    <row r="356" spans="1:10" ht="15" customHeight="1" x14ac:dyDescent="0.2">
      <c r="A356" s="3">
        <f>'2_CVaR_t1'!A356</f>
        <v>42788</v>
      </c>
      <c r="B356" s="5">
        <f>'2_CVaR_t1'!D356-1</f>
        <v>-5.7868668827376624E-4</v>
      </c>
      <c r="C356" s="5">
        <f>'Stocks Returns'!B352</f>
        <v>-3.7137069547602541E-3</v>
      </c>
      <c r="D356" s="5">
        <f>'Stocks Returns'!C352</f>
        <v>-1.3648771610555999E-3</v>
      </c>
      <c r="E356" s="5">
        <f>'Stocks Returns'!D352</f>
        <v>7.7262693156732176E-3</v>
      </c>
      <c r="F356" s="5">
        <f>'Stocks Returns'!E352</f>
        <v>-2.1400373987118249E-2</v>
      </c>
      <c r="G356" s="5">
        <f t="shared" si="20"/>
        <v>-2.6323660659170744E-3</v>
      </c>
      <c r="H356" s="5">
        <f t="shared" si="21"/>
        <v>-4.8865880532199246E-4</v>
      </c>
      <c r="I356" s="5">
        <f t="shared" si="22"/>
        <v>8.5900523488232107E-3</v>
      </c>
      <c r="J356" s="5">
        <f t="shared" si="23"/>
        <v>-2.0785443466634679E-2</v>
      </c>
    </row>
    <row r="357" spans="1:10" ht="15" customHeight="1" x14ac:dyDescent="0.2">
      <c r="A357" s="3">
        <f>'2_CVaR_t1'!A357</f>
        <v>42789</v>
      </c>
      <c r="B357" s="5">
        <f>'2_CVaR_t1'!D357-1</f>
        <v>2.6750953430341173E-3</v>
      </c>
      <c r="C357" s="5">
        <f>'Stocks Returns'!B353</f>
        <v>-3.388681802779514E-4</v>
      </c>
      <c r="D357" s="5">
        <f>'Stocks Returns'!C353</f>
        <v>4.3280182232348086E-3</v>
      </c>
      <c r="E357" s="5">
        <f>'Stocks Returns'!D353</f>
        <v>-4.5180722891567937E-3</v>
      </c>
      <c r="F357" s="5">
        <f>'Stocks Returns'!E353</f>
        <v>4.2462845010615702E-3</v>
      </c>
      <c r="G357" s="5">
        <f t="shared" si="20"/>
        <v>-2.2601781564213492E-3</v>
      </c>
      <c r="H357" s="5">
        <f t="shared" si="21"/>
        <v>5.0317653551104667E-4</v>
      </c>
      <c r="I357" s="5">
        <f t="shared" si="22"/>
        <v>-8.1854090979838652E-3</v>
      </c>
      <c r="J357" s="5">
        <f t="shared" si="23"/>
        <v>1.5717565064350069E-3</v>
      </c>
    </row>
    <row r="358" spans="1:10" ht="15" customHeight="1" x14ac:dyDescent="0.2">
      <c r="A358" s="3">
        <f>'2_CVaR_t1'!A358</f>
        <v>42790</v>
      </c>
      <c r="B358" s="5">
        <f>'2_CVaR_t1'!D358-1</f>
        <v>1.9371236295144811E-3</v>
      </c>
      <c r="C358" s="5">
        <f>'Stocks Returns'!B354</f>
        <v>-7.7966101694915135E-3</v>
      </c>
      <c r="D358" s="5">
        <f>'Stocks Returns'!C354</f>
        <v>2.8351100022681042E-3</v>
      </c>
      <c r="E358" s="5">
        <f>'Stocks Returns'!D354</f>
        <v>1.6503919680925794E-3</v>
      </c>
      <c r="F358" s="5">
        <f>'Stocks Returns'!E354</f>
        <v>-5.4968287526426796E-3</v>
      </c>
      <c r="G358" s="5">
        <f t="shared" si="20"/>
        <v>-9.0369060572251005E-3</v>
      </c>
      <c r="H358" s="5">
        <f t="shared" si="21"/>
        <v>7.6488885636019806E-5</v>
      </c>
      <c r="I358" s="5">
        <f t="shared" si="22"/>
        <v>-9.8926743586464066E-4</v>
      </c>
      <c r="J358" s="5">
        <f t="shared" si="23"/>
        <v>-7.4252934542797557E-3</v>
      </c>
    </row>
    <row r="359" spans="1:10" ht="15" customHeight="1" x14ac:dyDescent="0.2">
      <c r="A359" s="3">
        <f>'2_CVaR_t1'!A359</f>
        <v>42793</v>
      </c>
      <c r="B359" s="5">
        <f>'2_CVaR_t1'!D359-1</f>
        <v>-2.9679546107940213E-3</v>
      </c>
      <c r="C359" s="5">
        <f>'Stocks Returns'!B355</f>
        <v>-7.5162282200205155E-3</v>
      </c>
      <c r="D359" s="5">
        <f>'Stocks Returns'!C355</f>
        <v>-4.8626031889631438E-3</v>
      </c>
      <c r="E359" s="5">
        <f>'Stocks Returns'!D355</f>
        <v>4.119181655910964E-3</v>
      </c>
      <c r="F359" s="5">
        <f>'Stocks Returns'!E355</f>
        <v>6.8027210884353817E-3</v>
      </c>
      <c r="G359" s="5">
        <f t="shared" si="20"/>
        <v>-4.2300262417710411E-3</v>
      </c>
      <c r="H359" s="5">
        <f t="shared" si="21"/>
        <v>-5.3437364882959627E-4</v>
      </c>
      <c r="I359" s="5">
        <f t="shared" si="22"/>
        <v>8.3101879595082473E-3</v>
      </c>
      <c r="J359" s="5">
        <f t="shared" si="23"/>
        <v>9.8331169464832488E-3</v>
      </c>
    </row>
    <row r="360" spans="1:10" ht="15" customHeight="1" x14ac:dyDescent="0.2">
      <c r="A360" s="3">
        <f>'2_CVaR_t1'!A360</f>
        <v>42794</v>
      </c>
      <c r="B360" s="5">
        <f>'2_CVaR_t1'!D360-1</f>
        <v>-7.4686500300702452E-4</v>
      </c>
      <c r="C360" s="5">
        <f>'Stocks Returns'!B356</f>
        <v>-9.9827882960412673E-3</v>
      </c>
      <c r="D360" s="5">
        <f>'Stocks Returns'!C356</f>
        <v>-6.8181818181822784E-4</v>
      </c>
      <c r="E360" s="5">
        <f>'Stocks Returns'!D356</f>
        <v>-8.3413099958976611E-3</v>
      </c>
      <c r="F360" s="5">
        <f>'Stocks Returns'!E356</f>
        <v>4.4341216216217116E-3</v>
      </c>
      <c r="G360" s="5">
        <f t="shared" si="20"/>
        <v>-8.746249315455347E-3</v>
      </c>
      <c r="H360" s="5">
        <f t="shared" si="21"/>
        <v>4.3738398412799043E-4</v>
      </c>
      <c r="I360" s="5">
        <f t="shared" si="22"/>
        <v>-7.2433268560577243E-3</v>
      </c>
      <c r="J360" s="5">
        <f t="shared" si="23"/>
        <v>5.2190744681655833E-3</v>
      </c>
    </row>
    <row r="361" spans="1:10" ht="15" customHeight="1" x14ac:dyDescent="0.2">
      <c r="A361" s="3">
        <f>'2_CVaR_t1'!A361</f>
        <v>42795</v>
      </c>
      <c r="B361" s="5">
        <f>'2_CVaR_t1'!D361-1</f>
        <v>8.4820425646892073E-3</v>
      </c>
      <c r="C361" s="5">
        <f>'Stocks Returns'!B357</f>
        <v>-8.3449235048679293E-3</v>
      </c>
      <c r="D361" s="5">
        <f>'Stocks Returns'!C357</f>
        <v>1.1939959062997385E-2</v>
      </c>
      <c r="E361" s="5">
        <f>'Stocks Returns'!D357</f>
        <v>1.5444015444015413E-2</v>
      </c>
      <c r="F361" s="5">
        <f>'Stocks Returns'!E357</f>
        <v>3.1112045406768818E-2</v>
      </c>
      <c r="G361" s="5">
        <f t="shared" si="20"/>
        <v>-1.5624992897057837E-2</v>
      </c>
      <c r="H361" s="5">
        <f t="shared" si="21"/>
        <v>-2.7475241179860874E-4</v>
      </c>
      <c r="I361" s="5">
        <f t="shared" si="22"/>
        <v>3.6900970743519966E-3</v>
      </c>
      <c r="J361" s="5">
        <f t="shared" si="23"/>
        <v>2.2566899220366705E-2</v>
      </c>
    </row>
    <row r="362" spans="1:10" ht="15" customHeight="1" x14ac:dyDescent="0.2">
      <c r="A362" s="3">
        <f>'2_CVaR_t1'!A362</f>
        <v>42796</v>
      </c>
      <c r="B362" s="5">
        <f>'2_CVaR_t1'!D362-1</f>
        <v>-3.7115149389376212E-3</v>
      </c>
      <c r="C362" s="5">
        <f>'Stocks Returns'!B358</f>
        <v>-1.0518934081347187E-3</v>
      </c>
      <c r="D362" s="5">
        <f>'Stocks Returns'!C358</f>
        <v>-5.1691201258567965E-3</v>
      </c>
      <c r="E362" s="5">
        <f>'Stocks Returns'!D358</f>
        <v>-8.5551330798478986E-3</v>
      </c>
      <c r="F362" s="5">
        <f>'Stocks Returns'!E358</f>
        <v>-1.7125382262996869E-2</v>
      </c>
      <c r="G362" s="5">
        <f t="shared" si="20"/>
        <v>2.9204799365392768E-3</v>
      </c>
      <c r="H362" s="5">
        <f t="shared" si="21"/>
        <v>2.3340440850255512E-4</v>
      </c>
      <c r="I362" s="5">
        <f t="shared" si="22"/>
        <v>-3.3286668332856645E-3</v>
      </c>
      <c r="J362" s="5">
        <f t="shared" si="23"/>
        <v>-1.3343273220299417E-2</v>
      </c>
    </row>
    <row r="363" spans="1:10" ht="15" customHeight="1" x14ac:dyDescent="0.2">
      <c r="A363" s="3">
        <f>'2_CVaR_t1'!A363</f>
        <v>42797</v>
      </c>
      <c r="B363" s="5">
        <f>'2_CVaR_t1'!D363-1</f>
        <v>2.0937060443235733E-3</v>
      </c>
      <c r="C363" s="5">
        <f>'Stocks Returns'!B359</f>
        <v>-2.1060021060021028E-2</v>
      </c>
      <c r="D363" s="5">
        <f>'Stocks Returns'!C359</f>
        <v>2.936857562408246E-3</v>
      </c>
      <c r="E363" s="5">
        <f>'Stocks Returns'!D359</f>
        <v>3.972058622106367E-3</v>
      </c>
      <c r="F363" s="5">
        <f>'Stocks Returns'!E359</f>
        <v>-8.0896079651524566E-3</v>
      </c>
      <c r="G363" s="5">
        <f t="shared" si="20"/>
        <v>-2.2444814126343811E-2</v>
      </c>
      <c r="H363" s="5">
        <f t="shared" si="21"/>
        <v>-4.7993623320141243E-5</v>
      </c>
      <c r="I363" s="5">
        <f t="shared" si="22"/>
        <v>1.1143472159500399E-3</v>
      </c>
      <c r="J363" s="5">
        <f t="shared" si="23"/>
        <v>-1.0176371948288496E-2</v>
      </c>
    </row>
    <row r="364" spans="1:10" ht="15" customHeight="1" x14ac:dyDescent="0.2">
      <c r="A364" s="3">
        <f>'2_CVaR_t1'!A364</f>
        <v>42800</v>
      </c>
      <c r="B364" s="5">
        <f>'2_CVaR_t1'!D364-1</f>
        <v>1.4859293975100218E-3</v>
      </c>
      <c r="C364" s="5">
        <f>'Stocks Returns'!B360</f>
        <v>-3.9440659734671923E-3</v>
      </c>
      <c r="D364" s="5">
        <f>'Stocks Returns'!C360</f>
        <v>1.6893794346208857E-3</v>
      </c>
      <c r="E364" s="5">
        <f>'Stocks Returns'!D360</f>
        <v>8.458390177353392E-3</v>
      </c>
      <c r="F364" s="5">
        <f>'Stocks Returns'!E360</f>
        <v>1.0455876202425829E-2</v>
      </c>
      <c r="G364" s="5">
        <f t="shared" si="20"/>
        <v>-4.767991392014624E-3</v>
      </c>
      <c r="H364" s="5">
        <f t="shared" si="21"/>
        <v>-4.1735684292072998E-4</v>
      </c>
      <c r="I364" s="5">
        <f t="shared" si="22"/>
        <v>6.4470504080704222E-3</v>
      </c>
      <c r="J364" s="5">
        <f t="shared" si="23"/>
        <v>8.9835529061302356E-3</v>
      </c>
    </row>
    <row r="365" spans="1:10" ht="15" customHeight="1" x14ac:dyDescent="0.2">
      <c r="A365" s="3">
        <f>'2_CVaR_t1'!A365</f>
        <v>42801</v>
      </c>
      <c r="B365" s="5">
        <f>'2_CVaR_t1'!D365-1</f>
        <v>8.4830697081939022E-4</v>
      </c>
      <c r="C365" s="5">
        <f>'Stocks Returns'!B361</f>
        <v>-1.0799136069115089E-3</v>
      </c>
      <c r="D365" s="5">
        <f>'Stocks Returns'!C361</f>
        <v>1.3492241960872953E-3</v>
      </c>
      <c r="E365" s="5">
        <f>'Stocks Returns'!D361</f>
        <v>-1.0822510822510178E-3</v>
      </c>
      <c r="F365" s="5">
        <f>'Stocks Returns'!E361</f>
        <v>-1.2417218543046338E-2</v>
      </c>
      <c r="G365" s="5">
        <f t="shared" si="20"/>
        <v>-1.3154291342567649E-3</v>
      </c>
      <c r="H365" s="5">
        <f t="shared" si="21"/>
        <v>1.6372397064926296E-4</v>
      </c>
      <c r="I365" s="5">
        <f t="shared" si="22"/>
        <v>-2.2056568714861075E-3</v>
      </c>
      <c r="J365" s="5">
        <f t="shared" si="23"/>
        <v>-1.3244928124987006E-2</v>
      </c>
    </row>
    <row r="366" spans="1:10" ht="15" customHeight="1" x14ac:dyDescent="0.2">
      <c r="A366" s="3">
        <f>'2_CVaR_t1'!A366</f>
        <v>42802</v>
      </c>
      <c r="B366" s="5">
        <f>'2_CVaR_t1'!D366-1</f>
        <v>-9.2423030089450187E-4</v>
      </c>
      <c r="C366" s="5">
        <f>'Stocks Returns'!B362</f>
        <v>8.2882882882882036E-3</v>
      </c>
      <c r="D366" s="5">
        <f>'Stocks Returns'!C362</f>
        <v>-1.1228385358186266E-3</v>
      </c>
      <c r="E366" s="5">
        <f>'Stocks Returns'!D362</f>
        <v>-4.1982665222102256E-3</v>
      </c>
      <c r="F366" s="5">
        <f>'Stocks Returns'!E362</f>
        <v>-3.7929589270746078E-2</v>
      </c>
      <c r="G366" s="5">
        <f t="shared" si="20"/>
        <v>9.6885032803574033E-3</v>
      </c>
      <c r="H366" s="5">
        <f t="shared" si="21"/>
        <v>2.5262078164292514E-4</v>
      </c>
      <c r="I366" s="5">
        <f t="shared" si="22"/>
        <v>-2.85328975685903E-3</v>
      </c>
      <c r="J366" s="5">
        <f t="shared" si="23"/>
        <v>-3.6965326383207701E-2</v>
      </c>
    </row>
    <row r="367" spans="1:10" ht="15" customHeight="1" x14ac:dyDescent="0.2">
      <c r="A367" s="3">
        <f>'2_CVaR_t1'!A367</f>
        <v>42803</v>
      </c>
      <c r="B367" s="5">
        <f>'2_CVaR_t1'!D367-1</f>
        <v>1.1176633922207468E-3</v>
      </c>
      <c r="C367" s="5">
        <f>'Stocks Returns'!B363</f>
        <v>-4.2887776983560055E-3</v>
      </c>
      <c r="D367" s="5">
        <f>'Stocks Returns'!C363</f>
        <v>1.6861510791368328E-3</v>
      </c>
      <c r="E367" s="5">
        <f>'Stocks Returns'!D363</f>
        <v>-6.7999456004352865E-4</v>
      </c>
      <c r="F367" s="5">
        <f>'Stocks Returns'!E363</f>
        <v>1.2415595730777662E-2</v>
      </c>
      <c r="G367" s="5">
        <f t="shared" si="20"/>
        <v>-4.772860365088092E-3</v>
      </c>
      <c r="H367" s="5">
        <f t="shared" si="21"/>
        <v>1.1148504667343002E-4</v>
      </c>
      <c r="I367" s="5">
        <f t="shared" si="22"/>
        <v>-2.178498070586348E-3</v>
      </c>
      <c r="J367" s="5">
        <f t="shared" si="23"/>
        <v>1.1315576336608379E-2</v>
      </c>
    </row>
    <row r="368" spans="1:10" ht="15" customHeight="1" x14ac:dyDescent="0.2">
      <c r="A368" s="3">
        <f>'2_CVaR_t1'!A368</f>
        <v>42804</v>
      </c>
      <c r="B368" s="5">
        <f>'2_CVaR_t1'!D368-1</f>
        <v>4.8017959095032481E-3</v>
      </c>
      <c r="C368" s="5">
        <f>'Stocks Returns'!B364</f>
        <v>-6.1019382627421903E-3</v>
      </c>
      <c r="D368" s="5">
        <f>'Stocks Returns'!C364</f>
        <v>6.9576927393109056E-3</v>
      </c>
      <c r="E368" s="5">
        <f>'Stocks Returns'!D364</f>
        <v>6.396298312465909E-3</v>
      </c>
      <c r="F368" s="5">
        <f>'Stocks Returns'!E364</f>
        <v>-1.7426850258175475E-2</v>
      </c>
      <c r="G368" s="5">
        <f t="shared" si="20"/>
        <v>-9.9858072652839174E-3</v>
      </c>
      <c r="H368" s="5">
        <f t="shared" si="21"/>
        <v>6.019684143173526E-5</v>
      </c>
      <c r="I368" s="5">
        <f t="shared" si="22"/>
        <v>-2.3261829548456431E-4</v>
      </c>
      <c r="J368" s="5">
        <f t="shared" si="23"/>
        <v>-2.2251397283010232E-2</v>
      </c>
    </row>
    <row r="369" spans="1:10" ht="15" customHeight="1" x14ac:dyDescent="0.2">
      <c r="A369" s="3">
        <f>'2_CVaR_t1'!A369</f>
        <v>42807</v>
      </c>
      <c r="B369" s="5">
        <f>'2_CVaR_t1'!D369-1</f>
        <v>3.096149593557973E-3</v>
      </c>
      <c r="C369" s="5">
        <f>'Stocks Returns'!B365</f>
        <v>-6.8616829180210281E-3</v>
      </c>
      <c r="D369" s="5">
        <f>'Stocks Returns'!C365</f>
        <v>4.2349270032318032E-3</v>
      </c>
      <c r="E369" s="5">
        <f>'Stocks Returns'!D365</f>
        <v>7.4374577417173349E-3</v>
      </c>
      <c r="F369" s="5">
        <f>'Stocks Returns'!E365</f>
        <v>3.7223560324064486E-3</v>
      </c>
      <c r="G369" s="5">
        <f t="shared" si="20"/>
        <v>-9.1715496251860013E-3</v>
      </c>
      <c r="H369" s="5">
        <f t="shared" si="21"/>
        <v>-1.9825331757180025E-4</v>
      </c>
      <c r="I369" s="5">
        <f t="shared" si="22"/>
        <v>3.1837733377716847E-3</v>
      </c>
      <c r="J369" s="5">
        <f t="shared" si="23"/>
        <v>6.2215708736521264E-4</v>
      </c>
    </row>
    <row r="370" spans="1:10" ht="15" customHeight="1" x14ac:dyDescent="0.2">
      <c r="A370" s="3">
        <f>'2_CVaR_t1'!A370</f>
        <v>42808</v>
      </c>
      <c r="B370" s="5">
        <f>'2_CVaR_t1'!D370-1</f>
        <v>-4.3278786374834066E-3</v>
      </c>
      <c r="C370" s="5">
        <f>'Stocks Returns'!B366</f>
        <v>-1.4545454545453751E-3</v>
      </c>
      <c r="D370" s="5">
        <f>'Stocks Returns'!C366</f>
        <v>-6.2146265675285806E-3</v>
      </c>
      <c r="E370" s="5">
        <f>'Stocks Returns'!D366</f>
        <v>-6.845637583892672E-3</v>
      </c>
      <c r="F370" s="5">
        <f>'Stocks Returns'!E366</f>
        <v>-1.9633507853403231E-2</v>
      </c>
      <c r="G370" s="5">
        <f t="shared" si="20"/>
        <v>3.0866198297168149E-3</v>
      </c>
      <c r="H370" s="5">
        <f t="shared" si="21"/>
        <v>7.8419436182698178E-5</v>
      </c>
      <c r="I370" s="5">
        <f t="shared" si="22"/>
        <v>-7.6084162824645828E-4</v>
      </c>
      <c r="J370" s="5">
        <f t="shared" si="23"/>
        <v>-1.5228276918373231E-2</v>
      </c>
    </row>
    <row r="371" spans="1:10" ht="15" customHeight="1" x14ac:dyDescent="0.2">
      <c r="A371" s="3">
        <f>'2_CVaR_t1'!A371</f>
        <v>42809</v>
      </c>
      <c r="B371" s="5">
        <f>'2_CVaR_t1'!D371-1</f>
        <v>3.0396825346807876E-3</v>
      </c>
      <c r="C371" s="5">
        <f>'Stocks Returns'!B367</f>
        <v>1.9664967225054619E-2</v>
      </c>
      <c r="D371" s="5">
        <f>'Stocks Returns'!C367</f>
        <v>4.1317699609157987E-3</v>
      </c>
      <c r="E371" s="5">
        <f>'Stocks Returns'!D367</f>
        <v>7.163130152723296E-3</v>
      </c>
      <c r="F371" s="5">
        <f>'Stocks Returns'!E367</f>
        <v>2.0026702269692942E-2</v>
      </c>
      <c r="G371" s="5">
        <f t="shared" si="20"/>
        <v>1.7407209375074735E-2</v>
      </c>
      <c r="H371" s="5">
        <f t="shared" si="21"/>
        <v>-2.1982682672397162E-4</v>
      </c>
      <c r="I371" s="5">
        <f t="shared" si="22"/>
        <v>2.9880800913471934E-3</v>
      </c>
      <c r="J371" s="5">
        <f t="shared" si="23"/>
        <v>1.6983589523376617E-2</v>
      </c>
    </row>
    <row r="372" spans="1:10" ht="15" customHeight="1" x14ac:dyDescent="0.2">
      <c r="A372" s="3">
        <f>'2_CVaR_t1'!A372</f>
        <v>42810</v>
      </c>
      <c r="B372" s="5">
        <f>'2_CVaR_t1'!D372-1</f>
        <v>6.8244435497688549E-4</v>
      </c>
      <c r="C372" s="5">
        <f>'Stocks Returns'!B368</f>
        <v>5.3571428571428381E-3</v>
      </c>
      <c r="D372" s="5">
        <f>'Stocks Returns'!C368</f>
        <v>1.3345195729537185E-3</v>
      </c>
      <c r="E372" s="5">
        <f>'Stocks Returns'!D368</f>
        <v>-5.3676865271067298E-3</v>
      </c>
      <c r="F372" s="5">
        <f>'Stocks Returns'!E368</f>
        <v>0</v>
      </c>
      <c r="G372" s="5">
        <f t="shared" si="20"/>
        <v>5.2746884513282851E-3</v>
      </c>
      <c r="H372" s="5">
        <f t="shared" si="21"/>
        <v>3.8865743898523059E-4</v>
      </c>
      <c r="I372" s="5">
        <f t="shared" si="22"/>
        <v>-6.2601169828822197E-3</v>
      </c>
      <c r="J372" s="5">
        <f t="shared" si="23"/>
        <v>-6.6002834552967942E-4</v>
      </c>
    </row>
    <row r="373" spans="1:10" ht="15" customHeight="1" x14ac:dyDescent="0.2">
      <c r="A373" s="3">
        <f>'2_CVaR_t1'!A373</f>
        <v>42811</v>
      </c>
      <c r="B373" s="5">
        <f>'2_CVaR_t1'!D373-1</f>
        <v>1.5601914476366385E-3</v>
      </c>
      <c r="C373" s="5">
        <f>'Stocks Returns'!B369</f>
        <v>-4.9733570159856688E-3</v>
      </c>
      <c r="D373" s="5">
        <f>'Stocks Returns'!C369</f>
        <v>2.2212350066634912E-3</v>
      </c>
      <c r="E373" s="5">
        <f>'Stocks Returns'!D369</f>
        <v>2.1586616297895045E-3</v>
      </c>
      <c r="F373" s="5">
        <f>'Stocks Returns'!E369</f>
        <v>-3.2722513089006311E-3</v>
      </c>
      <c r="G373" s="5">
        <f t="shared" si="20"/>
        <v>-5.8658128421949594E-3</v>
      </c>
      <c r="H373" s="5">
        <f t="shared" si="21"/>
        <v>7.2050157642112624E-6</v>
      </c>
      <c r="I373" s="5">
        <f t="shared" si="22"/>
        <v>4.3906743698801133E-5</v>
      </c>
      <c r="J373" s="5">
        <f t="shared" si="23"/>
        <v>-4.8196509104889741E-3</v>
      </c>
    </row>
    <row r="374" spans="1:10" ht="15" customHeight="1" x14ac:dyDescent="0.2">
      <c r="A374" s="3">
        <f>'2_CVaR_t1'!A374</f>
        <v>42814</v>
      </c>
      <c r="B374" s="5">
        <f>'2_CVaR_t1'!D374-1</f>
        <v>-7.5906390456481621E-3</v>
      </c>
      <c r="C374" s="5">
        <f>'Stocks Returns'!B370</f>
        <v>-9.9964298464834123E-3</v>
      </c>
      <c r="D374" s="5">
        <f>'Stocks Returns'!C370</f>
        <v>-1.1746453900709053E-2</v>
      </c>
      <c r="E374" s="5">
        <f>'Stocks Returns'!D370</f>
        <v>9.4238018309100724E-4</v>
      </c>
      <c r="F374" s="5">
        <f>'Stocks Returns'!E370</f>
        <v>3.7207266360255176E-3</v>
      </c>
      <c r="G374" s="5">
        <f t="shared" si="20"/>
        <v>-2.444328283283722E-3</v>
      </c>
      <c r="H374" s="5">
        <f t="shared" si="21"/>
        <v>-7.3937590634455194E-4</v>
      </c>
      <c r="I374" s="5">
        <f t="shared" si="22"/>
        <v>1.1570799000625721E-2</v>
      </c>
      <c r="J374" s="5">
        <f t="shared" si="23"/>
        <v>1.1424492907513708E-2</v>
      </c>
    </row>
    <row r="375" spans="1:10" ht="15" customHeight="1" x14ac:dyDescent="0.2">
      <c r="A375" s="3">
        <f>'2_CVaR_t1'!A375</f>
        <v>42815</v>
      </c>
      <c r="B375" s="5">
        <f>'2_CVaR_t1'!D375-1</f>
        <v>-9.2745210820768254E-3</v>
      </c>
      <c r="C375" s="5">
        <f>'Stocks Returns'!B371</f>
        <v>-1.0457987738910934E-2</v>
      </c>
      <c r="D375" s="5">
        <f>'Stocks Returns'!C371</f>
        <v>-1.2558869701726927E-2</v>
      </c>
      <c r="E375" s="5">
        <f>'Stocks Returns'!D371</f>
        <v>-2.7034297242770511E-2</v>
      </c>
      <c r="F375" s="5">
        <f>'Stocks Returns'!E371</f>
        <v>-1.4827736589620555E-2</v>
      </c>
      <c r="G375" s="5">
        <f t="shared" si="20"/>
        <v>-1.351968364202049E-3</v>
      </c>
      <c r="H375" s="5">
        <f t="shared" si="21"/>
        <v>8.8107886699762342E-4</v>
      </c>
      <c r="I375" s="5">
        <f t="shared" si="22"/>
        <v>-1.4060954507961666E-2</v>
      </c>
      <c r="J375" s="5">
        <f t="shared" si="23"/>
        <v>-5.4216251549117113E-3</v>
      </c>
    </row>
    <row r="376" spans="1:10" ht="15" customHeight="1" x14ac:dyDescent="0.2">
      <c r="A376" s="3">
        <f>'2_CVaR_t1'!A376</f>
        <v>42816</v>
      </c>
      <c r="B376" s="5">
        <f>'2_CVaR_t1'!D376-1</f>
        <v>4.0673648994280498E-3</v>
      </c>
      <c r="C376" s="5">
        <f>'Stocks Returns'!B372</f>
        <v>3.6443148688045657E-3</v>
      </c>
      <c r="D376" s="5">
        <f>'Stocks Returns'!C372</f>
        <v>5.2237111060640107E-3</v>
      </c>
      <c r="E376" s="5">
        <f>'Stocks Returns'!D372</f>
        <v>1.6035388443461418E-2</v>
      </c>
      <c r="F376" s="5">
        <f>'Stocks Returns'!E372</f>
        <v>-1.1730854360336496E-2</v>
      </c>
      <c r="G376" s="5">
        <f t="shared" si="20"/>
        <v>4.3819252736565506E-4</v>
      </c>
      <c r="H376" s="5">
        <f t="shared" si="21"/>
        <v>-6.1267982445115023E-4</v>
      </c>
      <c r="I376" s="5">
        <f t="shared" si="22"/>
        <v>1.0429218562333746E-2</v>
      </c>
      <c r="J376" s="5">
        <f t="shared" si="23"/>
        <v>-1.5812917618094294E-2</v>
      </c>
    </row>
    <row r="377" spans="1:10" ht="15" customHeight="1" x14ac:dyDescent="0.2">
      <c r="A377" s="3">
        <f>'2_CVaR_t1'!A377</f>
        <v>42817</v>
      </c>
      <c r="B377" s="5">
        <f>'2_CVaR_t1'!D377-1</f>
        <v>2.1170929256020266E-3</v>
      </c>
      <c r="C377" s="5">
        <f>'Stocks Returns'!B373</f>
        <v>4.7204066811910028E-3</v>
      </c>
      <c r="D377" s="5">
        <f>'Stocks Returns'!C373</f>
        <v>3.8409399005874256E-3</v>
      </c>
      <c r="E377" s="5">
        <f>'Stocks Returns'!D373</f>
        <v>-1.0204081632653073E-2</v>
      </c>
      <c r="F377" s="5">
        <f>'Stocks Returns'!E373</f>
        <v>-3.8073908174692805E-3</v>
      </c>
      <c r="G377" s="5">
        <f t="shared" si="20"/>
        <v>3.3140317637717423E-3</v>
      </c>
      <c r="H377" s="5">
        <f t="shared" si="21"/>
        <v>8.2229937923011635E-4</v>
      </c>
      <c r="I377" s="5">
        <f t="shared" si="22"/>
        <v>-1.309436091237411E-2</v>
      </c>
      <c r="J377" s="5">
        <f t="shared" si="23"/>
        <v>-5.9177981101518895E-3</v>
      </c>
    </row>
    <row r="378" spans="1:10" ht="15" customHeight="1" x14ac:dyDescent="0.2">
      <c r="A378" s="3">
        <f>'2_CVaR_t1'!A378</f>
        <v>42818</v>
      </c>
      <c r="B378" s="5">
        <f>'2_CVaR_t1'!D378-1</f>
        <v>2.6614293229305641E-3</v>
      </c>
      <c r="C378" s="5">
        <f>'Stocks Returns'!B374</f>
        <v>-4.6982291290207367E-3</v>
      </c>
      <c r="D378" s="5">
        <f>'Stocks Returns'!C374</f>
        <v>3.7137069547603652E-3</v>
      </c>
      <c r="E378" s="5">
        <f>'Stocks Returns'!D374</f>
        <v>5.4982817869415612E-3</v>
      </c>
      <c r="F378" s="5">
        <f>'Stocks Returns'!E374</f>
        <v>-8.5431654676257907E-3</v>
      </c>
      <c r="G378" s="5">
        <f t="shared" si="20"/>
        <v>-6.6069278464227603E-3</v>
      </c>
      <c r="H378" s="5">
        <f t="shared" si="21"/>
        <v>-9.1390084906539919E-5</v>
      </c>
      <c r="I378" s="5">
        <f t="shared" si="22"/>
        <v>1.8499758702444028E-3</v>
      </c>
      <c r="J378" s="5">
        <f t="shared" si="23"/>
        <v>-1.1203877599430336E-2</v>
      </c>
    </row>
    <row r="379" spans="1:10" ht="15" customHeight="1" x14ac:dyDescent="0.2">
      <c r="A379" s="3">
        <f>'2_CVaR_t1'!A379</f>
        <v>42821</v>
      </c>
      <c r="B379" s="5">
        <f>'2_CVaR_t1'!D379-1</f>
        <v>-1.9029836554331769E-3</v>
      </c>
      <c r="C379" s="5">
        <f>'Stocks Returns'!B375</f>
        <v>3.2679738562091387E-3</v>
      </c>
      <c r="D379" s="5">
        <f>'Stocks Returns'!C375</f>
        <v>-2.6908846283214549E-3</v>
      </c>
      <c r="E379" s="5">
        <f>'Stocks Returns'!D375</f>
        <v>-4.5112781954889103E-3</v>
      </c>
      <c r="F379" s="5">
        <f>'Stocks Returns'!E375</f>
        <v>4.3083900226756899E-3</v>
      </c>
      <c r="G379" s="5">
        <f t="shared" si="20"/>
        <v>5.571400734734288E-3</v>
      </c>
      <c r="H379" s="5">
        <f t="shared" si="21"/>
        <v>9.8676261755933567E-5</v>
      </c>
      <c r="I379" s="5">
        <f t="shared" si="22"/>
        <v>-1.8033186911343957E-3</v>
      </c>
      <c r="J379" s="5">
        <f t="shared" si="23"/>
        <v>6.2621379234390389E-3</v>
      </c>
    </row>
    <row r="380" spans="1:10" ht="15" customHeight="1" x14ac:dyDescent="0.2">
      <c r="A380" s="3">
        <f>'2_CVaR_t1'!A380</f>
        <v>42822</v>
      </c>
      <c r="B380" s="5">
        <f>'2_CVaR_t1'!D380-1</f>
        <v>1.6851223070659671E-3</v>
      </c>
      <c r="C380" s="5">
        <f>'Stocks Returns'!B376</f>
        <v>1.8096272167933414E-3</v>
      </c>
      <c r="D380" s="5">
        <f>'Stocks Returns'!C376</f>
        <v>1.911186059583958E-3</v>
      </c>
      <c r="E380" s="5">
        <f>'Stocks Returns'!D376</f>
        <v>9.3380939302389887E-3</v>
      </c>
      <c r="F380" s="5">
        <f>'Stocks Returns'!E376</f>
        <v>2.4610521562429488E-2</v>
      </c>
      <c r="G380" s="5">
        <f t="shared" si="20"/>
        <v>8.0188285880178887E-4</v>
      </c>
      <c r="H380" s="5">
        <f t="shared" si="21"/>
        <v>-4.8334387439907334E-4</v>
      </c>
      <c r="I380" s="5">
        <f t="shared" si="22"/>
        <v>7.0493640542477051E-3</v>
      </c>
      <c r="J380" s="5">
        <f t="shared" si="23"/>
        <v>2.2936821282001682E-2</v>
      </c>
    </row>
    <row r="381" spans="1:10" ht="15" customHeight="1" x14ac:dyDescent="0.2">
      <c r="A381" s="3">
        <f>'2_CVaR_t1'!A381</f>
        <v>42823</v>
      </c>
      <c r="B381" s="5">
        <f>'2_CVaR_t1'!D381-1</f>
        <v>5.8341543141704477E-4</v>
      </c>
      <c r="C381" s="5">
        <f>'Stocks Returns'!B377</f>
        <v>1.3728323699421896E-2</v>
      </c>
      <c r="D381" s="5">
        <f>'Stocks Returns'!C377</f>
        <v>6.7324955116698781E-4</v>
      </c>
      <c r="E381" s="5">
        <f>'Stocks Returns'!D377</f>
        <v>2.4489795918367641E-3</v>
      </c>
      <c r="F381" s="5">
        <f>'Stocks Returns'!E377</f>
        <v>1.2560599382988036E-2</v>
      </c>
      <c r="G381" s="5">
        <f t="shared" si="20"/>
        <v>1.3737255034915319E-2</v>
      </c>
      <c r="H381" s="5">
        <f t="shared" si="21"/>
        <v>-1.295357229460064E-4</v>
      </c>
      <c r="I381" s="5">
        <f t="shared" si="22"/>
        <v>1.6944538623625809E-3</v>
      </c>
      <c r="J381" s="5">
        <f t="shared" si="23"/>
        <v>1.200068577554214E-2</v>
      </c>
    </row>
    <row r="382" spans="1:10" ht="15" customHeight="1" x14ac:dyDescent="0.2">
      <c r="A382" s="3">
        <f>'2_CVaR_t1'!A382</f>
        <v>42824</v>
      </c>
      <c r="B382" s="5">
        <f>'2_CVaR_t1'!D382-1</f>
        <v>-9.870000623919406E-4</v>
      </c>
      <c r="C382" s="5">
        <f>'Stocks Returns'!B378</f>
        <v>2.2808267997149079E-2</v>
      </c>
      <c r="D382" s="5">
        <f>'Stocks Returns'!C378</f>
        <v>-1.9062570082978292E-3</v>
      </c>
      <c r="E382" s="5">
        <f>'Stocks Returns'!D378</f>
        <v>2.71444082518979E-3</v>
      </c>
      <c r="F382" s="5">
        <f>'Stocks Returns'!E378</f>
        <v>8.8139281828073957E-2</v>
      </c>
      <c r="G382" s="5">
        <f t="shared" si="20"/>
        <v>2.4266408098165888E-2</v>
      </c>
      <c r="H382" s="5">
        <f t="shared" si="21"/>
        <v>-4.4010802113079138E-4</v>
      </c>
      <c r="I382" s="5">
        <f t="shared" si="22"/>
        <v>4.1468288888580054E-3</v>
      </c>
      <c r="J382" s="5">
        <f t="shared" si="23"/>
        <v>8.9167002723697222E-2</v>
      </c>
    </row>
    <row r="383" spans="1:10" ht="15" customHeight="1" x14ac:dyDescent="0.2">
      <c r="A383" s="3">
        <f>'2_CVaR_t1'!A383</f>
        <v>42825</v>
      </c>
      <c r="B383" s="5">
        <f>'2_CVaR_t1'!D383-1</f>
        <v>-1.0555352505919879E-3</v>
      </c>
      <c r="C383" s="5">
        <f>'Stocks Returns'!B379</f>
        <v>1.3588850174216072E-2</v>
      </c>
      <c r="D383" s="5">
        <f>'Stocks Returns'!C379</f>
        <v>-1.5728569823615368E-3</v>
      </c>
      <c r="E383" s="5">
        <f>'Stocks Returns'!D379</f>
        <v>-1.3535462912830365E-3</v>
      </c>
      <c r="F383" s="5">
        <f>'Stocks Returns'!E379</f>
        <v>-2.6000000000000467E-3</v>
      </c>
      <c r="G383" s="5">
        <f t="shared" si="20"/>
        <v>1.5110235827685628E-2</v>
      </c>
      <c r="H383" s="5">
        <f t="shared" si="21"/>
        <v>-7.6884444938124692E-6</v>
      </c>
      <c r="I383" s="5">
        <f t="shared" si="22"/>
        <v>1.7428183202618762E-4</v>
      </c>
      <c r="J383" s="5">
        <f t="shared" si="23"/>
        <v>-1.5029924538758899E-3</v>
      </c>
    </row>
    <row r="384" spans="1:10" ht="15" customHeight="1" x14ac:dyDescent="0.2">
      <c r="A384" s="3">
        <f>'2_CVaR_t1'!A384</f>
        <v>42828</v>
      </c>
      <c r="B384" s="5">
        <f>'2_CVaR_t1'!D384-1</f>
        <v>3.3020405995158875E-3</v>
      </c>
      <c r="C384" s="5">
        <f>'Stocks Returns'!B380</f>
        <v>-5.5001718803712185E-3</v>
      </c>
      <c r="D384" s="5">
        <f>'Stocks Returns'!C380</f>
        <v>5.5136716552266485E-3</v>
      </c>
      <c r="E384" s="5">
        <f>'Stocks Returns'!D380</f>
        <v>-7.7256709135268276E-3</v>
      </c>
      <c r="F384" s="5">
        <f>'Stocks Returns'!E380</f>
        <v>-8.4218969320231096E-3</v>
      </c>
      <c r="G384" s="5">
        <f t="shared" si="20"/>
        <v>-8.0000386555136981E-3</v>
      </c>
      <c r="H384" s="5">
        <f t="shared" si="21"/>
        <v>7.8302027701882861E-4</v>
      </c>
      <c r="I384" s="5">
        <f t="shared" si="22"/>
        <v>-1.2266072993519613E-2</v>
      </c>
      <c r="J384" s="5">
        <f t="shared" si="23"/>
        <v>-1.1730244399680846E-2</v>
      </c>
    </row>
    <row r="385" spans="1:10" ht="15" customHeight="1" x14ac:dyDescent="0.2">
      <c r="A385" s="3">
        <f>'2_CVaR_t1'!A385</f>
        <v>42829</v>
      </c>
      <c r="B385" s="5">
        <f>'2_CVaR_t1'!D385-1</f>
        <v>-4.0653669104196988E-3</v>
      </c>
      <c r="C385" s="5">
        <f>'Stocks Returns'!B381</f>
        <v>1.1752506049083955E-2</v>
      </c>
      <c r="D385" s="5">
        <f>'Stocks Returns'!C381</f>
        <v>-6.4905998209489058E-3</v>
      </c>
      <c r="E385" s="5">
        <f>'Stocks Returns'!D381</f>
        <v>3.2782406775031525E-3</v>
      </c>
      <c r="F385" s="5">
        <f>'Stocks Returns'!E381</f>
        <v>5.6622851365013549E-3</v>
      </c>
      <c r="G385" s="5">
        <f t="shared" si="20"/>
        <v>1.6051420605807359E-2</v>
      </c>
      <c r="H385" s="5">
        <f t="shared" si="21"/>
        <v>-5.7683041879355058E-4</v>
      </c>
      <c r="I385" s="5">
        <f t="shared" si="22"/>
        <v>8.9974706290947195E-3</v>
      </c>
      <c r="J385" s="5">
        <f t="shared" si="23"/>
        <v>9.8021260031133789E-3</v>
      </c>
    </row>
    <row r="386" spans="1:10" ht="15" customHeight="1" x14ac:dyDescent="0.2">
      <c r="A386" s="3">
        <f>'2_CVaR_t1'!A386</f>
        <v>42830</v>
      </c>
      <c r="B386" s="5">
        <f>'2_CVaR_t1'!D386-1</f>
        <v>1.6124026633723698E-3</v>
      </c>
      <c r="C386" s="5">
        <f>'Stocks Returns'!B382</f>
        <v>3.0748206354629382E-3</v>
      </c>
      <c r="D386" s="5">
        <f>'Stocks Returns'!C382</f>
        <v>2.8159495381843147E-3</v>
      </c>
      <c r="E386" s="5">
        <f>'Stocks Returns'!D382</f>
        <v>-5.8543226684820704E-3</v>
      </c>
      <c r="F386" s="5">
        <f>'Stocks Returns'!E382</f>
        <v>-1.246732354715463E-2</v>
      </c>
      <c r="G386" s="5">
        <f t="shared" si="20"/>
        <v>2.1341833236524499E-3</v>
      </c>
      <c r="H386" s="5">
        <f t="shared" si="21"/>
        <v>5.2648485075223756E-4</v>
      </c>
      <c r="I386" s="5">
        <f t="shared" si="22"/>
        <v>-8.0417853368758268E-3</v>
      </c>
      <c r="J386" s="5">
        <f t="shared" si="23"/>
        <v>-1.4067506840623254E-2</v>
      </c>
    </row>
    <row r="387" spans="1:10" ht="15" customHeight="1" x14ac:dyDescent="0.2">
      <c r="A387" s="3">
        <f>'2_CVaR_t1'!A387</f>
        <v>42831</v>
      </c>
      <c r="B387" s="5">
        <f>'2_CVaR_t1'!D387-1</f>
        <v>7.6363852967475943E-4</v>
      </c>
      <c r="C387" s="5">
        <f>'Stocks Returns'!B383</f>
        <v>-2.043596730245234E-3</v>
      </c>
      <c r="D387" s="5">
        <f>'Stocks Returns'!C383</f>
        <v>6.739301359093286E-4</v>
      </c>
      <c r="E387" s="5">
        <f>'Stocks Returns'!D383</f>
        <v>6.8474390577923927E-3</v>
      </c>
      <c r="F387" s="5">
        <f>'Stocks Returns'!E383</f>
        <v>1.42537161474241E-2</v>
      </c>
      <c r="G387" s="5">
        <f t="shared" si="20"/>
        <v>-2.2009786378231573E-3</v>
      </c>
      <c r="H387" s="5">
        <f t="shared" si="21"/>
        <v>-3.8924123597398235E-4</v>
      </c>
      <c r="I387" s="5">
        <f t="shared" si="22"/>
        <v>5.8419400152195846E-3</v>
      </c>
      <c r="J387" s="5">
        <f t="shared" si="23"/>
        <v>1.3511603363918131E-2</v>
      </c>
    </row>
    <row r="388" spans="1:10" ht="15" customHeight="1" x14ac:dyDescent="0.2">
      <c r="A388" s="3">
        <f>'2_CVaR_t1'!A388</f>
        <v>42832</v>
      </c>
      <c r="B388" s="5">
        <f>'2_CVaR_t1'!D388-1</f>
        <v>-2.2449445372252352E-3</v>
      </c>
      <c r="C388" s="5">
        <f>'Stocks Returns'!B384</f>
        <v>-3.0716723549487623E-3</v>
      </c>
      <c r="D388" s="5">
        <f>'Stocks Returns'!C384</f>
        <v>-3.9286115164441915E-3</v>
      </c>
      <c r="E388" s="5">
        <f>'Stocks Returns'!D384</f>
        <v>7.3449401523395519E-3</v>
      </c>
      <c r="F388" s="5">
        <f>'Stocks Returns'!E384</f>
        <v>-5.4205982734391034E-3</v>
      </c>
      <c r="G388" s="5">
        <f t="shared" si="20"/>
        <v>-4.5267758416016888E-4</v>
      </c>
      <c r="H388" s="5">
        <f t="shared" si="21"/>
        <v>-6.4498598947656995E-4</v>
      </c>
      <c r="I388" s="5">
        <f t="shared" si="22"/>
        <v>1.0529104184766019E-2</v>
      </c>
      <c r="J388" s="5">
        <f t="shared" si="23"/>
        <v>-3.1211400197320121E-3</v>
      </c>
    </row>
    <row r="389" spans="1:10" ht="15" customHeight="1" x14ac:dyDescent="0.2">
      <c r="A389" s="3">
        <f>'2_CVaR_t1'!A389</f>
        <v>42835</v>
      </c>
      <c r="B389" s="5">
        <f>'2_CVaR_t1'!D389-1</f>
        <v>5.7297987939053385E-4</v>
      </c>
      <c r="C389" s="5">
        <f>'Stocks Returns'!B385</f>
        <v>-6.84697021567926E-4</v>
      </c>
      <c r="D389" s="5">
        <f>'Stocks Returns'!C385</f>
        <v>1.3522650439485862E-3</v>
      </c>
      <c r="E389" s="5">
        <f>'Stocks Returns'!D385</f>
        <v>-8.7766675668378147E-3</v>
      </c>
      <c r="F389" s="5">
        <f>'Stocks Returns'!E385</f>
        <v>1.2313282196205089E-2</v>
      </c>
      <c r="G389" s="5">
        <f t="shared" si="20"/>
        <v>-6.6613556364542861E-4</v>
      </c>
      <c r="H389" s="5">
        <f t="shared" si="21"/>
        <v>5.645570418197672E-4</v>
      </c>
      <c r="I389" s="5">
        <f t="shared" si="22"/>
        <v>-9.5166610577064811E-3</v>
      </c>
      <c r="J389" s="5">
        <f t="shared" si="23"/>
        <v>1.1763918562649018E-2</v>
      </c>
    </row>
    <row r="390" spans="1:10" ht="15" customHeight="1" x14ac:dyDescent="0.2">
      <c r="A390" s="3">
        <f>'2_CVaR_t1'!A390</f>
        <v>42836</v>
      </c>
      <c r="B390" s="5">
        <f>'2_CVaR_t1'!D390-1</f>
        <v>-4.5715565433734895E-4</v>
      </c>
      <c r="C390" s="5">
        <f>'Stocks Returns'!B386</f>
        <v>-5.1387461459404538E-3</v>
      </c>
      <c r="D390" s="5">
        <f>'Stocks Returns'!C386</f>
        <v>-1.1253657438670128E-4</v>
      </c>
      <c r="E390" s="5">
        <f>'Stocks Returns'!D386</f>
        <v>-1.0216591744993897E-2</v>
      </c>
      <c r="F390" s="5">
        <f>'Stocks Returns'!E386</f>
        <v>0</v>
      </c>
      <c r="G390" s="5">
        <f t="shared" ref="G390:G453" si="24">C390-($P$11+$O$11*$B390)</f>
        <v>-4.1695563663789294E-3</v>
      </c>
      <c r="H390" s="5">
        <f t="shared" ref="H390:H453" si="25">D390-($P$12+$O$12*$B390)</f>
        <v>5.8809390170983509E-4</v>
      </c>
      <c r="I390" s="5">
        <f t="shared" ref="I390:I453" si="26">E390-($P$13+$O$13*$B390)</f>
        <v>-9.5220492061323121E-3</v>
      </c>
      <c r="J390" s="5">
        <f t="shared" ref="J390:J453" si="27">F390-($P$14+$O$14*$B390)</f>
        <v>4.9206694493189053E-4</v>
      </c>
    </row>
    <row r="391" spans="1:10" ht="15" customHeight="1" x14ac:dyDescent="0.2">
      <c r="A391" s="3">
        <f>'2_CVaR_t1'!A391</f>
        <v>42837</v>
      </c>
      <c r="B391" s="5">
        <f>'2_CVaR_t1'!D391-1</f>
        <v>-1.5217865874496139E-3</v>
      </c>
      <c r="C391" s="5">
        <f>'Stocks Returns'!B387</f>
        <v>-1.2052341597796112E-2</v>
      </c>
      <c r="D391" s="5">
        <f>'Stocks Returns'!C387</f>
        <v>-1.9133370849745424E-3</v>
      </c>
      <c r="E391" s="5">
        <f>'Stocks Returns'!D387</f>
        <v>-7.0189925681254373E-3</v>
      </c>
      <c r="F391" s="5">
        <f>'Stocks Returns'!E387</f>
        <v>-1.4157527417746785E-2</v>
      </c>
      <c r="G391" s="5">
        <f t="shared" si="24"/>
        <v>-1.0100690497395568E-2</v>
      </c>
      <c r="H391" s="5">
        <f t="shared" si="25"/>
        <v>3.2547077747600503E-4</v>
      </c>
      <c r="I391" s="5">
        <f t="shared" si="26"/>
        <v>-4.8418767348663468E-3</v>
      </c>
      <c r="J391" s="5">
        <f t="shared" si="27"/>
        <v>-1.2589156265993731E-2</v>
      </c>
    </row>
    <row r="392" spans="1:10" ht="15" customHeight="1" x14ac:dyDescent="0.2">
      <c r="A392" s="3">
        <f>'2_CVaR_t1'!A392</f>
        <v>42838</v>
      </c>
      <c r="B392" s="5">
        <f>'2_CVaR_t1'!D392-1</f>
        <v>1.4542030396877959E-3</v>
      </c>
      <c r="C392" s="5">
        <f>'Stocks Returns'!B388</f>
        <v>-1.3942140118508251E-2</v>
      </c>
      <c r="D392" s="5">
        <f>'Stocks Returns'!C388</f>
        <v>2.1425349571493335E-3</v>
      </c>
      <c r="E392" s="5">
        <f>'Stocks Returns'!D388</f>
        <v>1.2474012474010809E-3</v>
      </c>
      <c r="F392" s="5">
        <f>'Stocks Returns'!E388</f>
        <v>-1.6585760517799364E-2</v>
      </c>
      <c r="G392" s="5">
        <f t="shared" si="24"/>
        <v>-1.473678786115694E-2</v>
      </c>
      <c r="H392" s="5">
        <f t="shared" si="25"/>
        <v>8.1636880091770243E-5</v>
      </c>
      <c r="I392" s="5">
        <f t="shared" si="26"/>
        <v>-7.197573419323003E-4</v>
      </c>
      <c r="J392" s="5">
        <f t="shared" si="27"/>
        <v>-1.802600958881263E-2</v>
      </c>
    </row>
    <row r="393" spans="1:10" ht="15" customHeight="1" x14ac:dyDescent="0.2">
      <c r="A393" s="3">
        <f>'2_CVaR_t1'!A393</f>
        <v>42839</v>
      </c>
      <c r="B393" s="5">
        <f>'2_CVaR_t1'!D393-1</f>
        <v>2.8556153399916795E-5</v>
      </c>
      <c r="C393" s="5">
        <f>'Stocks Returns'!B389</f>
        <v>0</v>
      </c>
      <c r="D393" s="5">
        <f>'Stocks Returns'!C389</f>
        <v>0</v>
      </c>
      <c r="E393" s="5">
        <f>'Stocks Returns'!D389</f>
        <v>0</v>
      </c>
      <c r="F393" s="5">
        <f>'Stocks Returns'!E389</f>
        <v>0</v>
      </c>
      <c r="G393" s="5">
        <f t="shared" si="24"/>
        <v>5.2096584642662082E-4</v>
      </c>
      <c r="H393" s="5">
        <f t="shared" si="25"/>
        <v>-1.1253114819244209E-6</v>
      </c>
      <c r="I393" s="5">
        <f t="shared" si="26"/>
        <v>1.8154757398473369E-5</v>
      </c>
      <c r="J393" s="5">
        <f t="shared" si="27"/>
        <v>1.0294917535460086E-6</v>
      </c>
    </row>
    <row r="394" spans="1:10" ht="15" customHeight="1" x14ac:dyDescent="0.2">
      <c r="A394" s="3">
        <f>'2_CVaR_t1'!A394</f>
        <v>42842</v>
      </c>
      <c r="B394" s="5">
        <f>'2_CVaR_t1'!D394-1</f>
        <v>7.3729591966971153E-3</v>
      </c>
      <c r="C394" s="5">
        <f>'Stocks Returns'!B390</f>
        <v>7.4231177094379319E-3</v>
      </c>
      <c r="D394" s="5">
        <f>'Stocks Returns'!C390</f>
        <v>1.0577247665128908E-2</v>
      </c>
      <c r="E394" s="5">
        <f>'Stocks Returns'!D390</f>
        <v>1.0797342192691017E-2</v>
      </c>
      <c r="F394" s="5">
        <f>'Stocks Returns'!E390</f>
        <v>6.7873303167422794E-3</v>
      </c>
      <c r="G394" s="5">
        <f t="shared" si="24"/>
        <v>1.1665311757187522E-3</v>
      </c>
      <c r="H394" s="5">
        <f t="shared" si="25"/>
        <v>-3.5061603261454105E-5</v>
      </c>
      <c r="I394" s="5">
        <f t="shared" si="26"/>
        <v>5.8790025284417326E-4</v>
      </c>
      <c r="J394" s="5">
        <f t="shared" si="27"/>
        <v>-6.3657182389867308E-4</v>
      </c>
    </row>
    <row r="395" spans="1:10" ht="15" customHeight="1" x14ac:dyDescent="0.2">
      <c r="A395" s="3">
        <f>'2_CVaR_t1'!A395</f>
        <v>42843</v>
      </c>
      <c r="B395" s="5">
        <f>'2_CVaR_t1'!D395-1</f>
        <v>5.384342386305363E-5</v>
      </c>
      <c r="C395" s="5">
        <f>'Stocks Returns'!B391</f>
        <v>3.8596491228068963E-3</v>
      </c>
      <c r="D395" s="5">
        <f>'Stocks Returns'!C391</f>
        <v>-8.9076940207100108E-4</v>
      </c>
      <c r="E395" s="5">
        <f>'Stocks Returns'!D391</f>
        <v>1.5201314708298996E-2</v>
      </c>
      <c r="F395" s="5">
        <f>'Stocks Returns'!E391</f>
        <v>-5.3115423901941572E-3</v>
      </c>
      <c r="G395" s="5">
        <f t="shared" si="24"/>
        <v>4.3572794034830459E-3</v>
      </c>
      <c r="H395" s="5">
        <f t="shared" si="25"/>
        <v>-9.2842972900218374E-4</v>
      </c>
      <c r="I395" s="5">
        <f t="shared" si="26"/>
        <v>1.5184255166816206E-2</v>
      </c>
      <c r="J395" s="5">
        <f t="shared" si="27"/>
        <v>-5.3360774342172818E-3</v>
      </c>
    </row>
    <row r="396" spans="1:10" ht="15" customHeight="1" x14ac:dyDescent="0.2">
      <c r="A396" s="3">
        <f>'2_CVaR_t1'!A396</f>
        <v>42844</v>
      </c>
      <c r="B396" s="5">
        <f>'2_CVaR_t1'!D396-1</f>
        <v>5.5233063586834774E-4</v>
      </c>
      <c r="C396" s="5">
        <f>'Stocks Returns'!B392</f>
        <v>1.0835372247465891E-2</v>
      </c>
      <c r="D396" s="5">
        <f>'Stocks Returns'!C392</f>
        <v>2.2289089490690195E-4</v>
      </c>
      <c r="E396" s="5">
        <f>'Stocks Returns'!D392</f>
        <v>9.8475650883582677E-3</v>
      </c>
      <c r="F396" s="5">
        <f>'Stocks Returns'!E392</f>
        <v>-1.4171287738755312E-2</v>
      </c>
      <c r="G396" s="5">
        <f t="shared" si="24"/>
        <v>1.0872989213202563E-2</v>
      </c>
      <c r="H396" s="5">
        <f t="shared" si="25"/>
        <v>-5.3498310705972713E-4</v>
      </c>
      <c r="I396" s="5">
        <f t="shared" si="26"/>
        <v>9.1363271183403892E-3</v>
      </c>
      <c r="J396" s="5">
        <f t="shared" si="27"/>
        <v>-1.4699775717679E-2</v>
      </c>
    </row>
    <row r="397" spans="1:10" ht="15" customHeight="1" x14ac:dyDescent="0.2">
      <c r="A397" s="3">
        <f>'2_CVaR_t1'!A397</f>
        <v>42845</v>
      </c>
      <c r="B397" s="5">
        <f>'2_CVaR_t1'!D397-1</f>
        <v>1.0617424299923295E-2</v>
      </c>
      <c r="C397" s="5">
        <f>'Stocks Returns'!B393</f>
        <v>1.3831258644536604E-2</v>
      </c>
      <c r="D397" s="5">
        <f>'Stocks Returns'!C393</f>
        <v>1.559888579387203E-2</v>
      </c>
      <c r="E397" s="5">
        <f>'Stocks Returns'!D393</f>
        <v>1.0285866951643019E-2</v>
      </c>
      <c r="F397" s="5">
        <f>'Stocks Returns'!E393</f>
        <v>-1.0416666666666075E-3</v>
      </c>
      <c r="G397" s="5">
        <f t="shared" si="24"/>
        <v>4.580619081178872E-3</v>
      </c>
      <c r="H397" s="5">
        <f t="shared" si="25"/>
        <v>2.9897756758910481E-4</v>
      </c>
      <c r="I397" s="5">
        <f t="shared" si="26"/>
        <v>-4.4417203539279995E-3</v>
      </c>
      <c r="J397" s="5">
        <f t="shared" si="27"/>
        <v>-1.1745608237759242E-2</v>
      </c>
    </row>
    <row r="398" spans="1:10" ht="15" customHeight="1" x14ac:dyDescent="0.2">
      <c r="A398" s="3">
        <f>'2_CVaR_t1'!A398</f>
        <v>42846</v>
      </c>
      <c r="B398" s="5">
        <f>'2_CVaR_t1'!D398-1</f>
        <v>-6.1764715118917124E-4</v>
      </c>
      <c r="C398" s="5">
        <f>'Stocks Returns'!B394</f>
        <v>-5.4570259208731597E-3</v>
      </c>
      <c r="D398" s="5">
        <f>'Stocks Returns'!C394</f>
        <v>0</v>
      </c>
      <c r="E398" s="5">
        <f>'Stocks Returns'!D394</f>
        <v>-1.5866719555731712E-2</v>
      </c>
      <c r="F398" s="5">
        <f>'Stocks Returns'!E394</f>
        <v>-4.3795620437956373E-3</v>
      </c>
      <c r="G398" s="5">
        <f t="shared" si="24"/>
        <v>-4.3397315887607046E-3</v>
      </c>
      <c r="H398" s="5">
        <f t="shared" si="25"/>
        <v>9.3250838183980974E-4</v>
      </c>
      <c r="I398" s="5">
        <f t="shared" si="26"/>
        <v>-1.4948681343571574E-2</v>
      </c>
      <c r="J398" s="5">
        <f t="shared" si="27"/>
        <v>-3.7252438737225861E-3</v>
      </c>
    </row>
    <row r="399" spans="1:10" ht="15" customHeight="1" x14ac:dyDescent="0.2">
      <c r="A399" s="3">
        <f>'2_CVaR_t1'!A399</f>
        <v>42849</v>
      </c>
      <c r="B399" s="5">
        <f>'2_CVaR_t1'!D399-1</f>
        <v>5.8669313283150615E-3</v>
      </c>
      <c r="C399" s="5">
        <f>'Stocks Returns'!B395</f>
        <v>8.2304526748970819E-3</v>
      </c>
      <c r="D399" s="5">
        <f>'Stocks Returns'!C395</f>
        <v>7.6796489303345705E-3</v>
      </c>
      <c r="E399" s="5">
        <f>'Stocks Returns'!D395</f>
        <v>2.0421872900711957E-2</v>
      </c>
      <c r="F399" s="5">
        <f>'Stocks Returns'!E395</f>
        <v>3.5609551738582379E-3</v>
      </c>
      <c r="G399" s="5">
        <f t="shared" si="24"/>
        <v>3.363656802684991E-3</v>
      </c>
      <c r="H399" s="5">
        <f t="shared" si="25"/>
        <v>-7.5675323418063906E-4</v>
      </c>
      <c r="I399" s="5">
        <f t="shared" si="26"/>
        <v>1.2309680466620539E-2</v>
      </c>
      <c r="J399" s="5">
        <f t="shared" si="27"/>
        <v>-2.3404060749912629E-3</v>
      </c>
    </row>
    <row r="400" spans="1:10" ht="15" customHeight="1" x14ac:dyDescent="0.2">
      <c r="A400" s="3">
        <f>'2_CVaR_t1'!A400</f>
        <v>42850</v>
      </c>
      <c r="B400" s="5">
        <f>'2_CVaR_t1'!D400-1</f>
        <v>2.3141457086617301E-3</v>
      </c>
      <c r="C400" s="5">
        <f>'Stocks Returns'!B396</f>
        <v>-3.7414965986394266E-3</v>
      </c>
      <c r="D400" s="5">
        <f>'Stocks Returns'!C396</f>
        <v>2.8307022318998509E-3</v>
      </c>
      <c r="E400" s="5">
        <f>'Stocks Returns'!D396</f>
        <v>1.02699144173799E-2</v>
      </c>
      <c r="F400" s="5">
        <f>'Stocks Returns'!E396</f>
        <v>1.8367772907535107E-2</v>
      </c>
      <c r="G400" s="5">
        <f t="shared" si="24"/>
        <v>-5.3297155067775128E-3</v>
      </c>
      <c r="H400" s="5">
        <f t="shared" si="25"/>
        <v>-4.7263989392285887E-4</v>
      </c>
      <c r="I400" s="5">
        <f t="shared" si="26"/>
        <v>7.1052253072991659E-3</v>
      </c>
      <c r="J400" s="5">
        <f t="shared" si="27"/>
        <v>1.6058152222890486E-2</v>
      </c>
    </row>
    <row r="401" spans="1:10" ht="15" customHeight="1" x14ac:dyDescent="0.2">
      <c r="A401" s="3">
        <f>'2_CVaR_t1'!A401</f>
        <v>42851</v>
      </c>
      <c r="B401" s="5">
        <f>'2_CVaR_t1'!D401-1</f>
        <v>-2.3425913198262815E-3</v>
      </c>
      <c r="C401" s="5">
        <f>'Stocks Returns'!B397</f>
        <v>3.4141345169000914E-3</v>
      </c>
      <c r="D401" s="5">
        <f>'Stocks Returns'!C397</f>
        <v>-3.1484095103680998E-3</v>
      </c>
      <c r="E401" s="5">
        <f>'Stocks Returns'!D397</f>
        <v>-7.5589730222859197E-3</v>
      </c>
      <c r="F401" s="5">
        <f>'Stocks Returns'!E397</f>
        <v>-9.223201475712095E-3</v>
      </c>
      <c r="G401" s="5">
        <f t="shared" si="24"/>
        <v>6.1232395634905137E-3</v>
      </c>
      <c r="H401" s="5">
        <f t="shared" si="25"/>
        <v>2.7629596099685129E-4</v>
      </c>
      <c r="I401" s="5">
        <f t="shared" si="26"/>
        <v>-4.2388289918474237E-3</v>
      </c>
      <c r="J401" s="5">
        <f t="shared" si="27"/>
        <v>-6.8250257795305271E-3</v>
      </c>
    </row>
    <row r="402" spans="1:10" ht="15" customHeight="1" x14ac:dyDescent="0.2">
      <c r="A402" s="3">
        <f>'2_CVaR_t1'!A402</f>
        <v>42852</v>
      </c>
      <c r="B402" s="5">
        <f>'2_CVaR_t1'!D402-1</f>
        <v>-1.229710079267643E-3</v>
      </c>
      <c r="C402" s="5">
        <f>'Stocks Returns'!B398</f>
        <v>0</v>
      </c>
      <c r="D402" s="5">
        <f>'Stocks Returns'!C398</f>
        <v>-2.3959921585711141E-3</v>
      </c>
      <c r="E402" s="5">
        <f>'Stocks Returns'!D398</f>
        <v>7.8791858174653839E-3</v>
      </c>
      <c r="F402" s="5">
        <f>'Stocks Returns'!E398</f>
        <v>-9.9296648738106397E-3</v>
      </c>
      <c r="G402" s="5">
        <f t="shared" si="24"/>
        <v>1.682117440340857E-3</v>
      </c>
      <c r="H402" s="5">
        <f t="shared" si="25"/>
        <v>-5.7917605495233374E-4</v>
      </c>
      <c r="I402" s="5">
        <f t="shared" si="26"/>
        <v>9.6495646139885694E-3</v>
      </c>
      <c r="J402" s="5">
        <f t="shared" si="27"/>
        <v>-8.6565727381865878E-3</v>
      </c>
    </row>
    <row r="403" spans="1:10" ht="15" customHeight="1" x14ac:dyDescent="0.2">
      <c r="A403" s="3">
        <f>'2_CVaR_t1'!A403</f>
        <v>42853</v>
      </c>
      <c r="B403" s="5">
        <f>'2_CVaR_t1'!D403-1</f>
        <v>-3.2912966653682041E-3</v>
      </c>
      <c r="C403" s="5">
        <f>'Stocks Returns'!B399</f>
        <v>-2.0755358965634518E-2</v>
      </c>
      <c r="D403" s="5">
        <f>'Stocks Returns'!C399</f>
        <v>-4.148471615720517E-3</v>
      </c>
      <c r="E403" s="5">
        <f>'Stocks Returns'!D399</f>
        <v>-1.5244299674267103E-2</v>
      </c>
      <c r="F403" s="5">
        <f>'Stocks Returns'!E399</f>
        <v>1.0447137484328461E-3</v>
      </c>
      <c r="G403" s="5">
        <f t="shared" si="24"/>
        <v>-1.7170770896825852E-2</v>
      </c>
      <c r="H403" s="5">
        <f t="shared" si="25"/>
        <v>6.4692210397459312E-4</v>
      </c>
      <c r="I403" s="5">
        <f t="shared" si="26"/>
        <v>-1.0603016866242201E-2</v>
      </c>
      <c r="J403" s="5">
        <f t="shared" si="27"/>
        <v>4.4019969838397666E-3</v>
      </c>
    </row>
    <row r="404" spans="1:10" ht="15" customHeight="1" x14ac:dyDescent="0.2">
      <c r="A404" s="3">
        <f>'2_CVaR_t1'!A404</f>
        <v>42856</v>
      </c>
      <c r="B404" s="5">
        <f>'2_CVaR_t1'!D404-1</f>
        <v>6.1223254846320962E-4</v>
      </c>
      <c r="C404" s="5">
        <f>'Stocks Returns'!B400</f>
        <v>-2.7797081306462856E-2</v>
      </c>
      <c r="D404" s="5">
        <f>'Stocks Returns'!C400</f>
        <v>4.3850032887537971E-4</v>
      </c>
      <c r="E404" s="5">
        <f>'Stocks Returns'!D400</f>
        <v>7.6739878274676432E-3</v>
      </c>
      <c r="F404" s="5">
        <f>'Stocks Returns'!E400</f>
        <v>-8.9751617616363744E-3</v>
      </c>
      <c r="G404" s="5">
        <f t="shared" si="24"/>
        <v>-2.7814742945112297E-2</v>
      </c>
      <c r="H404" s="5">
        <f t="shared" si="25"/>
        <v>-4.0591987843530825E-4</v>
      </c>
      <c r="I404" s="5">
        <f t="shared" si="26"/>
        <v>6.8793322400066397E-3</v>
      </c>
      <c r="J404" s="5">
        <f t="shared" si="27"/>
        <v>-9.5642084548686994E-3</v>
      </c>
    </row>
    <row r="405" spans="1:10" ht="15" customHeight="1" x14ac:dyDescent="0.2">
      <c r="A405" s="3">
        <f>'2_CVaR_t1'!A405</f>
        <v>42857</v>
      </c>
      <c r="B405" s="5">
        <f>'2_CVaR_t1'!D405-1</f>
        <v>8.9065303071733659E-3</v>
      </c>
      <c r="C405" s="5">
        <f>'Stocks Returns'!B401</f>
        <v>-7.1479628305926024E-4</v>
      </c>
      <c r="D405" s="5">
        <f>'Stocks Returns'!C401</f>
        <v>1.4025860179706306E-2</v>
      </c>
      <c r="E405" s="5">
        <f>'Stocks Returns'!D401</f>
        <v>-6.1712184873949916E-3</v>
      </c>
      <c r="F405" s="5">
        <f>'Stocks Returns'!E401</f>
        <v>-1.6427969671440446E-2</v>
      </c>
      <c r="G405" s="5">
        <f t="shared" si="24"/>
        <v>-8.3865908968166133E-3</v>
      </c>
      <c r="H405" s="5">
        <f t="shared" si="25"/>
        <v>1.1978493671155263E-3</v>
      </c>
      <c r="I405" s="5">
        <f t="shared" si="26"/>
        <v>-1.8516265830707847E-2</v>
      </c>
      <c r="J405" s="5">
        <f t="shared" si="27"/>
        <v>-2.540225794715243E-2</v>
      </c>
    </row>
    <row r="406" spans="1:10" ht="15" customHeight="1" x14ac:dyDescent="0.2">
      <c r="A406" s="3">
        <f>'2_CVaR_t1'!A406</f>
        <v>42858</v>
      </c>
      <c r="B406" s="5">
        <f>'2_CVaR_t1'!D406-1</f>
        <v>-9.0000168364556821E-4</v>
      </c>
      <c r="C406" s="5">
        <f>'Stocks Returns'!B402</f>
        <v>-4.2203147353361947E-2</v>
      </c>
      <c r="D406" s="5">
        <f>'Stocks Returns'!C402</f>
        <v>-1.0806137886320011E-3</v>
      </c>
      <c r="E406" s="5">
        <f>'Stocks Returns'!D402</f>
        <v>-5.8131853613422324E-3</v>
      </c>
      <c r="F406" s="5">
        <f>'Stocks Returns'!E402</f>
        <v>8.137044967879925E-3</v>
      </c>
      <c r="G406" s="5">
        <f t="shared" si="24"/>
        <v>-4.0825290982073104E-2</v>
      </c>
      <c r="H406" s="5">
        <f t="shared" si="25"/>
        <v>2.5984005416614759E-4</v>
      </c>
      <c r="I406" s="5">
        <f t="shared" si="26"/>
        <v>-4.5019486459710236E-3</v>
      </c>
      <c r="J406" s="5">
        <f t="shared" si="27"/>
        <v>9.0768135805861291E-3</v>
      </c>
    </row>
    <row r="407" spans="1:10" ht="15" customHeight="1" x14ac:dyDescent="0.2">
      <c r="A407" s="3">
        <f>'2_CVaR_t1'!A407</f>
        <v>42859</v>
      </c>
      <c r="B407" s="5">
        <f>'2_CVaR_t1'!D407-1</f>
        <v>1.1369263615903513E-3</v>
      </c>
      <c r="C407" s="5">
        <f>'Stocks Returns'!B403</f>
        <v>-5.6011949215833967E-3</v>
      </c>
      <c r="D407" s="5">
        <f>'Stocks Returns'!C403</f>
        <v>1.9472090004328813E-3</v>
      </c>
      <c r="E407" s="5">
        <f>'Stocks Returns'!D403</f>
        <v>-3.1893687707640339E-3</v>
      </c>
      <c r="F407" s="5">
        <f>'Stocks Returns'!E403</f>
        <v>-2.4638912489379661E-2</v>
      </c>
      <c r="G407" s="5">
        <f t="shared" si="24"/>
        <v>-6.1030538164350435E-3</v>
      </c>
      <c r="H407" s="5">
        <f t="shared" si="25"/>
        <v>3.44711854898456E-4</v>
      </c>
      <c r="I407" s="5">
        <f t="shared" si="26"/>
        <v>-4.7146973181059308E-3</v>
      </c>
      <c r="J407" s="5">
        <f t="shared" si="27"/>
        <v>-2.5758406064059332E-2</v>
      </c>
    </row>
    <row r="408" spans="1:10" ht="15" customHeight="1" x14ac:dyDescent="0.2">
      <c r="A408" s="3">
        <f>'2_CVaR_t1'!A408</f>
        <v>42860</v>
      </c>
      <c r="B408" s="5">
        <f>'2_CVaR_t1'!D408-1</f>
        <v>-3.5931717048389711E-3</v>
      </c>
      <c r="C408" s="5">
        <f>'Stocks Returns'!B404</f>
        <v>1.7273751408186211E-2</v>
      </c>
      <c r="D408" s="5">
        <f>'Stocks Returns'!C404</f>
        <v>-5.7223061973655787E-3</v>
      </c>
      <c r="E408" s="5">
        <f>'Stocks Returns'!D404</f>
        <v>2.1330489268096553E-3</v>
      </c>
      <c r="F408" s="5">
        <f>'Stocks Returns'!E404</f>
        <v>1.8510452961672419E-2</v>
      </c>
      <c r="G408" s="5">
        <f t="shared" si="24"/>
        <v>2.1136915404842267E-2</v>
      </c>
      <c r="H408" s="5">
        <f t="shared" si="25"/>
        <v>-4.907638135871811E-4</v>
      </c>
      <c r="I408" s="5">
        <f t="shared" si="26"/>
        <v>7.194713914090059E-3</v>
      </c>
      <c r="J408" s="5">
        <f t="shared" si="27"/>
        <v>2.217292118167008E-2</v>
      </c>
    </row>
    <row r="409" spans="1:10" ht="15" customHeight="1" x14ac:dyDescent="0.2">
      <c r="A409" s="3">
        <f>'2_CVaR_t1'!A409</f>
        <v>42863</v>
      </c>
      <c r="B409" s="5">
        <f>'2_CVaR_t1'!D409-1</f>
        <v>-1.0095771697966605E-3</v>
      </c>
      <c r="C409" s="5">
        <f>'Stocks Returns'!B405</f>
        <v>5.9062384643779886E-3</v>
      </c>
      <c r="D409" s="5">
        <f>'Stocks Returns'!C405</f>
        <v>-1.8460201976328028E-3</v>
      </c>
      <c r="E409" s="5">
        <f>'Stocks Returns'!D405</f>
        <v>3.8579220433683226E-3</v>
      </c>
      <c r="F409" s="5">
        <f>'Stocks Returns'!E405</f>
        <v>7.6972418216805227E-3</v>
      </c>
      <c r="G409" s="5">
        <f t="shared" si="24"/>
        <v>7.3852131420275875E-3</v>
      </c>
      <c r="H409" s="5">
        <f t="shared" si="25"/>
        <v>-3.4725183507554802E-4</v>
      </c>
      <c r="I409" s="5">
        <f t="shared" si="26"/>
        <v>5.3217503136489194E-3</v>
      </c>
      <c r="J409" s="5">
        <f t="shared" si="27"/>
        <v>8.7477873741137434E-3</v>
      </c>
    </row>
    <row r="410" spans="1:10" ht="15" customHeight="1" x14ac:dyDescent="0.2">
      <c r="A410" s="3">
        <f>'2_CVaR_t1'!A410</f>
        <v>42864</v>
      </c>
      <c r="B410" s="5">
        <f>'2_CVaR_t1'!D410-1</f>
        <v>1.1012218153811926E-3</v>
      </c>
      <c r="C410" s="5">
        <f>'Stocks Returns'!B406</f>
        <v>-2.1651376146789025E-2</v>
      </c>
      <c r="D410" s="5">
        <f>'Stocks Returns'!C406</f>
        <v>8.7032201914705176E-4</v>
      </c>
      <c r="E410" s="5">
        <f>'Stocks Returns'!D406</f>
        <v>1.3119533527697014E-2</v>
      </c>
      <c r="F410" s="5">
        <f>'Stocks Returns'!E406</f>
        <v>-1.8247400806280512E-2</v>
      </c>
      <c r="G410" s="5">
        <f t="shared" si="24"/>
        <v>-2.2120286219154309E-2</v>
      </c>
      <c r="H410" s="5">
        <f t="shared" si="25"/>
        <v>-6.8058924450020101E-4</v>
      </c>
      <c r="I410" s="5">
        <f t="shared" si="26"/>
        <v>1.1643926066838613E-2</v>
      </c>
      <c r="J410" s="5">
        <f t="shared" si="27"/>
        <v>-1.9330798347966648E-2</v>
      </c>
    </row>
    <row r="411" spans="1:10" ht="15" customHeight="1" x14ac:dyDescent="0.2">
      <c r="A411" s="3">
        <f>'2_CVaR_t1'!A411</f>
        <v>42865</v>
      </c>
      <c r="B411" s="5">
        <f>'2_CVaR_t1'!D411-1</f>
        <v>2.9274306526598792E-3</v>
      </c>
      <c r="C411" s="5">
        <f>'Stocks Returns'!B407</f>
        <v>-2.0630157539384908E-2</v>
      </c>
      <c r="D411" s="5">
        <f>'Stocks Returns'!C407</f>
        <v>2.7173913043478937E-3</v>
      </c>
      <c r="E411" s="5">
        <f>'Stocks Returns'!D407</f>
        <v>2.6945716154349375E-2</v>
      </c>
      <c r="F411" s="5">
        <f>'Stocks Returns'!E407</f>
        <v>2.8960449535335941E-2</v>
      </c>
      <c r="G411" s="5">
        <f t="shared" si="24"/>
        <v>-2.2784327254879038E-2</v>
      </c>
      <c r="H411" s="5">
        <f t="shared" si="25"/>
        <v>-1.4720241102638655E-3</v>
      </c>
      <c r="I411" s="5">
        <f t="shared" si="26"/>
        <v>2.29269847169715E-2</v>
      </c>
      <c r="J411" s="5">
        <f t="shared" si="27"/>
        <v>2.603081947028035E-2</v>
      </c>
    </row>
    <row r="412" spans="1:10" ht="15" customHeight="1" x14ac:dyDescent="0.2">
      <c r="A412" s="3">
        <f>'2_CVaR_t1'!A412</f>
        <v>42866</v>
      </c>
      <c r="B412" s="5">
        <f>'2_CVaR_t1'!D412-1</f>
        <v>-7.6501967661479764E-4</v>
      </c>
      <c r="C412" s="5">
        <f>'Stocks Returns'!B408</f>
        <v>8.4258904634240128E-3</v>
      </c>
      <c r="D412" s="5">
        <f>'Stocks Returns'!C408</f>
        <v>-1.6260162601626771E-3</v>
      </c>
      <c r="E412" s="5">
        <f>'Stocks Returns'!D408</f>
        <v>6.7507323907782801E-3</v>
      </c>
      <c r="F412" s="5">
        <f>'Stocks Returns'!E408</f>
        <v>-3.9907582440663614E-3</v>
      </c>
      <c r="G412" s="5">
        <f t="shared" si="24"/>
        <v>9.6791829160887063E-3</v>
      </c>
      <c r="H412" s="5">
        <f t="shared" si="25"/>
        <v>-4.8058424541948599E-4</v>
      </c>
      <c r="I412" s="5">
        <f t="shared" si="26"/>
        <v>7.8739971877843339E-3</v>
      </c>
      <c r="J412" s="5">
        <f t="shared" si="27"/>
        <v>-3.1874516648158981E-3</v>
      </c>
    </row>
    <row r="413" spans="1:10" ht="15" customHeight="1" x14ac:dyDescent="0.2">
      <c r="A413" s="3">
        <f>'2_CVaR_t1'!A413</f>
        <v>42867</v>
      </c>
      <c r="B413" s="5">
        <f>'2_CVaR_t1'!D413-1</f>
        <v>4.4573833925618533E-3</v>
      </c>
      <c r="C413" s="5">
        <f>'Stocks Returns'!B409</f>
        <v>-9.8746676794529975E-3</v>
      </c>
      <c r="D413" s="5">
        <f>'Stocks Returns'!C409</f>
        <v>6.8403908794789636E-3</v>
      </c>
      <c r="E413" s="5">
        <f>'Stocks Returns'!D409</f>
        <v>-5.0607287449400129E-4</v>
      </c>
      <c r="F413" s="5">
        <f>'Stocks Returns'!E409</f>
        <v>-9.4896668072543822E-3</v>
      </c>
      <c r="G413" s="5">
        <f t="shared" si="24"/>
        <v>-1.3440706374999454E-2</v>
      </c>
      <c r="H413" s="5">
        <f t="shared" si="25"/>
        <v>4.4050173776254836E-4</v>
      </c>
      <c r="I413" s="5">
        <f t="shared" si="26"/>
        <v>-6.6553708803615535E-3</v>
      </c>
      <c r="J413" s="5">
        <f t="shared" si="27"/>
        <v>-1.3966024962748069E-2</v>
      </c>
    </row>
    <row r="414" spans="1:10" ht="15" customHeight="1" x14ac:dyDescent="0.2">
      <c r="A414" s="3">
        <f>'2_CVaR_t1'!A414</f>
        <v>42870</v>
      </c>
      <c r="B414" s="5">
        <f>'2_CVaR_t1'!D414-1</f>
        <v>4.1364465535764783E-3</v>
      </c>
      <c r="C414" s="5">
        <f>'Stocks Returns'!B410</f>
        <v>-2.3014959723820505E-3</v>
      </c>
      <c r="D414" s="5">
        <f>'Stocks Returns'!C410</f>
        <v>5.3919982745604944E-3</v>
      </c>
      <c r="E414" s="5">
        <f>'Stocks Returns'!D410</f>
        <v>1.4303797468354418E-2</v>
      </c>
      <c r="F414" s="5">
        <f>'Stocks Returns'!E410</f>
        <v>1.0006387055567334E-2</v>
      </c>
      <c r="G414" s="5">
        <f t="shared" si="24"/>
        <v>-5.5713681552632E-3</v>
      </c>
      <c r="H414" s="5">
        <f t="shared" si="25"/>
        <v>-5.4420173994625121E-4</v>
      </c>
      <c r="I414" s="5">
        <f t="shared" si="26"/>
        <v>8.6014265353994614E-3</v>
      </c>
      <c r="J414" s="5">
        <f t="shared" si="27"/>
        <v>5.8544846895687477E-3</v>
      </c>
    </row>
    <row r="415" spans="1:10" ht="15" customHeight="1" x14ac:dyDescent="0.2">
      <c r="A415" s="3">
        <f>'2_CVaR_t1'!A415</f>
        <v>42871</v>
      </c>
      <c r="B415" s="5">
        <f>'2_CVaR_t1'!D415-1</f>
        <v>2.1550036625872515E-4</v>
      </c>
      <c r="C415" s="5">
        <f>'Stocks Returns'!B411</f>
        <v>-1.6532103037293466E-2</v>
      </c>
      <c r="D415" s="5">
        <f>'Stocks Returns'!C411</f>
        <v>-8.5809288855520638E-4</v>
      </c>
      <c r="E415" s="5">
        <f>'Stocks Returns'!D411</f>
        <v>1.8719580681392678E-2</v>
      </c>
      <c r="F415" s="5">
        <f>'Stocks Returns'!E411</f>
        <v>-6.5345699831365067E-3</v>
      </c>
      <c r="G415" s="5">
        <f t="shared" si="24"/>
        <v>-1.6183652804095894E-2</v>
      </c>
      <c r="H415" s="5">
        <f t="shared" si="25"/>
        <v>-1.1293149554343811E-3</v>
      </c>
      <c r="I415" s="5">
        <f t="shared" si="26"/>
        <v>1.8477402501895914E-2</v>
      </c>
      <c r="J415" s="5">
        <f t="shared" si="27"/>
        <v>-6.7225344765122555E-3</v>
      </c>
    </row>
    <row r="416" spans="1:10" ht="15" customHeight="1" x14ac:dyDescent="0.2">
      <c r="A416" s="3">
        <f>'2_CVaR_t1'!A416</f>
        <v>42872</v>
      </c>
      <c r="B416" s="5">
        <f>'2_CVaR_t1'!D416-1</f>
        <v>-1.1352214911097391E-2</v>
      </c>
      <c r="C416" s="5">
        <f>'Stocks Returns'!B412</f>
        <v>-1.8373729476153233E-2</v>
      </c>
      <c r="D416" s="5">
        <f>'Stocks Returns'!C412</f>
        <v>-1.4922168545356995E-2</v>
      </c>
      <c r="E416" s="5">
        <f>'Stocks Returns'!D412</f>
        <v>-4.0303809873820762E-2</v>
      </c>
      <c r="F416" s="5">
        <f>'Stocks Returns'!E412</f>
        <v>-1.5276893698281446E-2</v>
      </c>
      <c r="G416" s="5">
        <f t="shared" si="24"/>
        <v>-7.3503754081987085E-3</v>
      </c>
      <c r="H416" s="5">
        <f t="shared" si="25"/>
        <v>1.5196293630482631E-3</v>
      </c>
      <c r="I416" s="5">
        <f t="shared" si="26"/>
        <v>-2.443713266127364E-2</v>
      </c>
      <c r="J416" s="5">
        <f t="shared" si="27"/>
        <v>-3.7703073110705448E-3</v>
      </c>
    </row>
    <row r="417" spans="1:10" ht="15" customHeight="1" x14ac:dyDescent="0.2">
      <c r="A417" s="3">
        <f>'2_CVaR_t1'!A417</f>
        <v>42873</v>
      </c>
      <c r="B417" s="5">
        <f>'2_CVaR_t1'!D417-1</f>
        <v>1.8855018961483339E-4</v>
      </c>
      <c r="C417" s="5">
        <f>'Stocks Returns'!B413</f>
        <v>2.7877339705297821E-3</v>
      </c>
      <c r="D417" s="5">
        <f>'Stocks Returns'!C413</f>
        <v>-5.4489973844829009E-4</v>
      </c>
      <c r="E417" s="5">
        <f>'Stocks Returns'!D413</f>
        <v>1.2764871074802064E-2</v>
      </c>
      <c r="F417" s="5">
        <f>'Stocks Returns'!E413</f>
        <v>2.1547080370609706E-4</v>
      </c>
      <c r="G417" s="5">
        <f t="shared" si="24"/>
        <v>3.1610543303777243E-3</v>
      </c>
      <c r="H417" s="5">
        <f t="shared" si="25"/>
        <v>-7.7718422519282011E-4</v>
      </c>
      <c r="I417" s="5">
        <f t="shared" si="26"/>
        <v>1.2560222907752643E-2</v>
      </c>
      <c r="J417" s="5">
        <f t="shared" si="27"/>
        <v>5.4751985422277677E-5</v>
      </c>
    </row>
    <row r="418" spans="1:10" ht="15" customHeight="1" x14ac:dyDescent="0.2">
      <c r="A418" s="3">
        <f>'2_CVaR_t1'!A418</f>
        <v>42874</v>
      </c>
      <c r="B418" s="5">
        <f>'2_CVaR_t1'!D418-1</f>
        <v>5.9632234558999464E-3</v>
      </c>
      <c r="C418" s="5">
        <f>'Stocks Returns'!B414</f>
        <v>2.7402700555996917E-2</v>
      </c>
      <c r="D418" s="5">
        <f>'Stocks Returns'!C414</f>
        <v>8.3960309671793354E-3</v>
      </c>
      <c r="E418" s="5">
        <f>'Stocks Returns'!D414</f>
        <v>1.0587345601209996E-2</v>
      </c>
      <c r="F418" s="5">
        <f>'Stocks Returns'!E414</f>
        <v>2.28349849202929E-2</v>
      </c>
      <c r="G418" s="5">
        <f t="shared" si="24"/>
        <v>2.2447044508947626E-2</v>
      </c>
      <c r="H418" s="5">
        <f t="shared" si="25"/>
        <v>-1.7949393792917982E-4</v>
      </c>
      <c r="I418" s="5">
        <f t="shared" si="26"/>
        <v>2.3410596212916392E-3</v>
      </c>
      <c r="J418" s="5">
        <f t="shared" si="27"/>
        <v>1.6836275737262679E-2</v>
      </c>
    </row>
    <row r="419" spans="1:10" ht="15" customHeight="1" x14ac:dyDescent="0.2">
      <c r="A419" s="3">
        <f>'2_CVaR_t1'!A419</f>
        <v>42877</v>
      </c>
      <c r="B419" s="5">
        <f>'2_CVaR_t1'!D419-1</f>
        <v>6.3354347143171896E-3</v>
      </c>
      <c r="C419" s="5">
        <f>'Stocks Returns'!B415</f>
        <v>1.3142636258214102E-2</v>
      </c>
      <c r="D419" s="5">
        <f>'Stocks Returns'!C415</f>
        <v>8.974913494809611E-3</v>
      </c>
      <c r="E419" s="5">
        <f>'Stocks Returns'!D415</f>
        <v>1.1598902469443617E-2</v>
      </c>
      <c r="F419" s="5">
        <f>'Stocks Returns'!E415</f>
        <v>-1.1583824768323425E-2</v>
      </c>
      <c r="G419" s="5">
        <f t="shared" si="24"/>
        <v>7.843496706034311E-3</v>
      </c>
      <c r="H419" s="5">
        <f t="shared" si="25"/>
        <v>-1.3838175196095696E-4</v>
      </c>
      <c r="I419" s="5">
        <f t="shared" si="26"/>
        <v>2.8342861889108367E-3</v>
      </c>
      <c r="J419" s="5">
        <f t="shared" si="27"/>
        <v>-1.79588263648096E-2</v>
      </c>
    </row>
    <row r="420" spans="1:10" ht="15" customHeight="1" x14ac:dyDescent="0.2">
      <c r="A420" s="3">
        <f>'2_CVaR_t1'!A420</f>
        <v>42878</v>
      </c>
      <c r="B420" s="5">
        <f>'2_CVaR_t1'!D420-1</f>
        <v>3.9879813397956099E-3</v>
      </c>
      <c r="C420" s="5">
        <f>'Stocks Returns'!B416</f>
        <v>-2.2128958412819588E-2</v>
      </c>
      <c r="D420" s="5">
        <f>'Stocks Returns'!C416</f>
        <v>5.8943307255385768E-3</v>
      </c>
      <c r="E420" s="5">
        <f>'Stocks Returns'!D416</f>
        <v>2.9589446430773325E-3</v>
      </c>
      <c r="F420" s="5">
        <f>'Stocks Returns'!E416</f>
        <v>-3.6224163647986529E-3</v>
      </c>
      <c r="G420" s="5">
        <f t="shared" si="24"/>
        <v>-2.5261824121914182E-2</v>
      </c>
      <c r="H420" s="5">
        <f t="shared" si="25"/>
        <v>1.7263305864853758E-4</v>
      </c>
      <c r="I420" s="5">
        <f t="shared" si="26"/>
        <v>-2.5366780598078129E-3</v>
      </c>
      <c r="J420" s="5">
        <f t="shared" si="27"/>
        <v>-7.6242256523519018E-3</v>
      </c>
    </row>
    <row r="421" spans="1:10" ht="15" customHeight="1" x14ac:dyDescent="0.2">
      <c r="A421" s="3">
        <f>'2_CVaR_t1'!A421</f>
        <v>42879</v>
      </c>
      <c r="B421" s="5">
        <f>'2_CVaR_t1'!D421-1</f>
        <v>6.7819930240486936E-3</v>
      </c>
      <c r="C421" s="5">
        <f>'Stocks Returns'!B417</f>
        <v>-6.6328521264142903E-3</v>
      </c>
      <c r="D421" s="5">
        <f>'Stocks Returns'!C417</f>
        <v>1.0121457489878471E-2</v>
      </c>
      <c r="E421" s="5">
        <f>'Stocks Returns'!D417</f>
        <v>3.8106945298095329E-3</v>
      </c>
      <c r="F421" s="5">
        <f>'Stocks Returns'!E417</f>
        <v>-1.9247219846021402E-3</v>
      </c>
      <c r="G421" s="5">
        <f t="shared" si="24"/>
        <v>-1.2344084032070898E-2</v>
      </c>
      <c r="H421" s="5">
        <f t="shared" si="25"/>
        <v>3.6297537848292358E-4</v>
      </c>
      <c r="I421" s="5">
        <f t="shared" si="26"/>
        <v>-5.5757855382649203E-3</v>
      </c>
      <c r="J421" s="5">
        <f t="shared" si="27"/>
        <v>-8.7511782330303919E-3</v>
      </c>
    </row>
    <row r="422" spans="1:10" ht="15" customHeight="1" x14ac:dyDescent="0.2">
      <c r="A422" s="3">
        <f>'2_CVaR_t1'!A422</f>
        <v>42880</v>
      </c>
      <c r="B422" s="5">
        <f>'2_CVaR_t1'!D422-1</f>
        <v>1.6187272372818473E-3</v>
      </c>
      <c r="C422" s="5">
        <f>'Stocks Returns'!B418</f>
        <v>5.4988216810682999E-3</v>
      </c>
      <c r="D422" s="5">
        <f>'Stocks Returns'!C418</f>
        <v>2.4259044404599805E-3</v>
      </c>
      <c r="E422" s="5">
        <f>'Stocks Returns'!D418</f>
        <v>1.3470487386726404E-3</v>
      </c>
      <c r="F422" s="5">
        <f>'Stocks Returns'!E418</f>
        <v>-3.4711806299550174E-2</v>
      </c>
      <c r="G422" s="5">
        <f t="shared" si="24"/>
        <v>4.5523479342608648E-3</v>
      </c>
      <c r="H422" s="5">
        <f t="shared" si="25"/>
        <v>1.2730201687604845E-4</v>
      </c>
      <c r="I422" s="5">
        <f t="shared" si="26"/>
        <v>-8.492213427738469E-4</v>
      </c>
      <c r="J422" s="5">
        <f t="shared" si="27"/>
        <v>-3.6318383513478374E-2</v>
      </c>
    </row>
    <row r="423" spans="1:10" ht="15" customHeight="1" x14ac:dyDescent="0.2">
      <c r="A423" s="3">
        <f>'2_CVaR_t1'!A423</f>
        <v>42881</v>
      </c>
      <c r="B423" s="5">
        <f>'2_CVaR_t1'!D423-1</f>
        <v>-2.5365203654525992E-3</v>
      </c>
      <c r="C423" s="5">
        <f>'Stocks Returns'!B419</f>
        <v>1.0546874999999956E-2</v>
      </c>
      <c r="D423" s="5">
        <f>'Stocks Returns'!C419</f>
        <v>-3.8930976430976427E-3</v>
      </c>
      <c r="E423" s="5">
        <f>'Stocks Returns'!D419</f>
        <v>-8.560596795890163E-4</v>
      </c>
      <c r="F423" s="5">
        <f>'Stocks Returns'!E419</f>
        <v>6.6592674805772134E-3</v>
      </c>
      <c r="G423" s="5">
        <f t="shared" si="24"/>
        <v>1.3434941394029445E-2</v>
      </c>
      <c r="H423" s="5">
        <f t="shared" si="25"/>
        <v>-1.882037390449464E-4</v>
      </c>
      <c r="I423" s="5">
        <f t="shared" si="26"/>
        <v>2.7341441575968527E-3</v>
      </c>
      <c r="J423" s="5">
        <f t="shared" si="27"/>
        <v>9.2534985806932146E-3</v>
      </c>
    </row>
    <row r="424" spans="1:10" ht="15" customHeight="1" x14ac:dyDescent="0.2">
      <c r="A424" s="3">
        <f>'2_CVaR_t1'!A424</f>
        <v>42884</v>
      </c>
      <c r="B424" s="5">
        <f>'2_CVaR_t1'!D424-1</f>
        <v>2.8556153399916795E-5</v>
      </c>
      <c r="C424" s="5">
        <f>'Stocks Returns'!B420</f>
        <v>0</v>
      </c>
      <c r="D424" s="5">
        <f>'Stocks Returns'!C420</f>
        <v>0</v>
      </c>
      <c r="E424" s="5">
        <f>'Stocks Returns'!D420</f>
        <v>0</v>
      </c>
      <c r="F424" s="5">
        <f>'Stocks Returns'!E420</f>
        <v>0</v>
      </c>
      <c r="G424" s="5">
        <f t="shared" si="24"/>
        <v>5.2096584642662082E-4</v>
      </c>
      <c r="H424" s="5">
        <f t="shared" si="25"/>
        <v>-1.1253114819244209E-6</v>
      </c>
      <c r="I424" s="5">
        <f t="shared" si="26"/>
        <v>1.8154757398473369E-5</v>
      </c>
      <c r="J424" s="5">
        <f t="shared" si="27"/>
        <v>1.0294917535460086E-6</v>
      </c>
    </row>
    <row r="425" spans="1:10" ht="15" customHeight="1" x14ac:dyDescent="0.2">
      <c r="A425" s="3">
        <f>'2_CVaR_t1'!A425</f>
        <v>42885</v>
      </c>
      <c r="B425" s="5">
        <f>'2_CVaR_t1'!D425-1</f>
        <v>7.5659344839329457E-4</v>
      </c>
      <c r="C425" s="5">
        <f>'Stocks Returns'!B421</f>
        <v>1.2756088132972465E-2</v>
      </c>
      <c r="D425" s="5">
        <f>'Stocks Returns'!C421</f>
        <v>5.2815041723874856E-4</v>
      </c>
      <c r="E425" s="5">
        <f>'Stocks Returns'!D421</f>
        <v>9.91432068543463E-3</v>
      </c>
      <c r="F425" s="5">
        <f>'Stocks Returns'!E421</f>
        <v>-1.2348401323043046E-2</v>
      </c>
      <c r="G425" s="5">
        <f t="shared" si="24"/>
        <v>1.2605207558059162E-2</v>
      </c>
      <c r="H425" s="5">
        <f t="shared" si="25"/>
        <v>-5.2484223037952858E-4</v>
      </c>
      <c r="I425" s="5">
        <f t="shared" si="26"/>
        <v>8.9186324129981228E-3</v>
      </c>
      <c r="J425" s="5">
        <f t="shared" si="27"/>
        <v>-1.3083391778627855E-2</v>
      </c>
    </row>
    <row r="426" spans="1:10" ht="15" customHeight="1" x14ac:dyDescent="0.2">
      <c r="A426" s="3">
        <f>'2_CVaR_t1'!A426</f>
        <v>42886</v>
      </c>
      <c r="B426" s="5">
        <f>'2_CVaR_t1'!D426-1</f>
        <v>3.9241312612687818E-3</v>
      </c>
      <c r="C426" s="5">
        <f>'Stocks Returns'!B422</f>
        <v>1.1450381679389388E-2</v>
      </c>
      <c r="D426" s="5">
        <f>'Stocks Returns'!C422</f>
        <v>5.3842905405405705E-3</v>
      </c>
      <c r="E426" s="5">
        <f>'Stocks Returns'!D422</f>
        <v>9.5745970185430185E-3</v>
      </c>
      <c r="F426" s="5">
        <f>'Stocks Returns'!E422</f>
        <v>-2.2326412145569074E-3</v>
      </c>
      <c r="G426" s="5">
        <f t="shared" si="24"/>
        <v>8.3764380159860267E-3</v>
      </c>
      <c r="H426" s="5">
        <f t="shared" si="25"/>
        <v>-2.4515661600614524E-4</v>
      </c>
      <c r="I426" s="5">
        <f t="shared" si="26"/>
        <v>4.1678900312592691E-3</v>
      </c>
      <c r="J426" s="5">
        <f t="shared" si="27"/>
        <v>-6.1699003317300886E-3</v>
      </c>
    </row>
    <row r="427" spans="1:10" ht="15" customHeight="1" x14ac:dyDescent="0.2">
      <c r="A427" s="3">
        <f>'2_CVaR_t1'!A427</f>
        <v>42887</v>
      </c>
      <c r="B427" s="5">
        <f>'2_CVaR_t1'!D427-1</f>
        <v>1.2611012106686914E-3</v>
      </c>
      <c r="C427" s="5">
        <f>'Stocks Returns'!B423</f>
        <v>9.0566037735848592E-3</v>
      </c>
      <c r="D427" s="5">
        <f>'Stocks Returns'!C423</f>
        <v>1.7851517378977277E-3</v>
      </c>
      <c r="E427" s="5">
        <f>'Stocks Returns'!D423</f>
        <v>1.5606242496999378E-3</v>
      </c>
      <c r="F427" s="5">
        <f>'Stocks Returns'!E423</f>
        <v>3.8039829939584546E-3</v>
      </c>
      <c r="G427" s="5">
        <f t="shared" si="24"/>
        <v>8.4401540074311217E-3</v>
      </c>
      <c r="H427" s="5">
        <f t="shared" si="25"/>
        <v>3.2469320505770609E-6</v>
      </c>
      <c r="I427" s="5">
        <f t="shared" si="26"/>
        <v>-1.3762649006897028E-4</v>
      </c>
      <c r="J427" s="5">
        <f t="shared" si="27"/>
        <v>2.5589530401565852E-3</v>
      </c>
    </row>
    <row r="428" spans="1:10" ht="15" customHeight="1" x14ac:dyDescent="0.2">
      <c r="A428" s="3">
        <f>'2_CVaR_t1'!A428</f>
        <v>42888</v>
      </c>
      <c r="B428" s="5">
        <f>'2_CVaR_t1'!D428-1</f>
        <v>5.5789285988923076E-3</v>
      </c>
      <c r="C428" s="5">
        <f>'Stocks Returns'!B424</f>
        <v>-9.3492894540014859E-3</v>
      </c>
      <c r="D428" s="5">
        <f>'Stocks Returns'!C424</f>
        <v>7.8616352201257289E-3</v>
      </c>
      <c r="E428" s="5">
        <f>'Stocks Returns'!D424</f>
        <v>1.0907347476926788E-2</v>
      </c>
      <c r="F428" s="5">
        <f>'Stocks Returns'!E424</f>
        <v>-1.3374944271065559E-2</v>
      </c>
      <c r="G428" s="5">
        <f t="shared" si="24"/>
        <v>-1.3950311025323445E-2</v>
      </c>
      <c r="H428" s="5">
        <f t="shared" si="25"/>
        <v>-1.586609758062827E-4</v>
      </c>
      <c r="I428" s="5">
        <f t="shared" si="26"/>
        <v>3.19621905673505E-3</v>
      </c>
      <c r="J428" s="5">
        <f t="shared" si="27"/>
        <v>-1.8985144949981665E-2</v>
      </c>
    </row>
    <row r="429" spans="1:10" ht="15" customHeight="1" x14ac:dyDescent="0.2">
      <c r="A429" s="3">
        <f>'2_CVaR_t1'!A429</f>
        <v>42891</v>
      </c>
      <c r="B429" s="5">
        <f>'2_CVaR_t1'!D429-1</f>
        <v>2.8162994142193476E-3</v>
      </c>
      <c r="C429" s="5">
        <f>'Stocks Returns'!B425</f>
        <v>-1.0570026425065993E-2</v>
      </c>
      <c r="D429" s="5">
        <f>'Stocks Returns'!C425</f>
        <v>4.1601664066561739E-3</v>
      </c>
      <c r="E429" s="5">
        <f>'Stocks Returns'!D425</f>
        <v>2.0156509366848763E-3</v>
      </c>
      <c r="F429" s="5">
        <f>'Stocks Returns'!E425</f>
        <v>-5.4225033890644703E-3</v>
      </c>
      <c r="G429" s="5">
        <f t="shared" si="24"/>
        <v>-1.2621642156912864E-2</v>
      </c>
      <c r="H429" s="5">
        <f t="shared" si="25"/>
        <v>1.3131326068621402E-4</v>
      </c>
      <c r="I429" s="5">
        <f t="shared" si="26"/>
        <v>-1.8483224515316752E-3</v>
      </c>
      <c r="J429" s="5">
        <f t="shared" si="27"/>
        <v>-8.2397837038708129E-3</v>
      </c>
    </row>
    <row r="430" spans="1:10" ht="15" customHeight="1" x14ac:dyDescent="0.2">
      <c r="A430" s="3">
        <f>'2_CVaR_t1'!A430</f>
        <v>42892</v>
      </c>
      <c r="B430" s="5">
        <f>'2_CVaR_t1'!D430-1</f>
        <v>-4.7673210428121893E-3</v>
      </c>
      <c r="C430" s="5">
        <f>'Stocks Returns'!B426</f>
        <v>-1.9076688286913113E-3</v>
      </c>
      <c r="D430" s="5">
        <f>'Stocks Returns'!C426</f>
        <v>-7.8715691351630701E-3</v>
      </c>
      <c r="E430" s="5">
        <f>'Stocks Returns'!D426</f>
        <v>8.0463850431899964E-3</v>
      </c>
      <c r="F430" s="5">
        <f>'Stocks Returns'!E426</f>
        <v>1.0449795547478269E-2</v>
      </c>
      <c r="G430" s="5">
        <f t="shared" si="24"/>
        <v>3.0390221194832433E-3</v>
      </c>
      <c r="H430" s="5">
        <f t="shared" si="25"/>
        <v>-9.436173162452469E-4</v>
      </c>
      <c r="I430" s="5">
        <f t="shared" si="26"/>
        <v>1.4743135390074585E-2</v>
      </c>
      <c r="J430" s="5">
        <f t="shared" si="27"/>
        <v>1.5299287206859309E-2</v>
      </c>
    </row>
    <row r="431" spans="1:10" ht="15" customHeight="1" x14ac:dyDescent="0.2">
      <c r="A431" s="3">
        <f>'2_CVaR_t1'!A431</f>
        <v>42893</v>
      </c>
      <c r="B431" s="5">
        <f>'2_CVaR_t1'!D431-1</f>
        <v>2.5695226203881205E-3</v>
      </c>
      <c r="C431" s="5">
        <f>'Stocks Returns'!B427</f>
        <v>9.5565749235473341E-3</v>
      </c>
      <c r="D431" s="5">
        <f>'Stocks Returns'!C427</f>
        <v>3.1318509238960068E-3</v>
      </c>
      <c r="E431" s="5">
        <f>'Stocks Returns'!D427</f>
        <v>1.3029698321399108E-2</v>
      </c>
      <c r="F431" s="5">
        <f>'Stocks Returns'!E427</f>
        <v>-2.0683453237409943E-2</v>
      </c>
      <c r="G431" s="5">
        <f t="shared" si="24"/>
        <v>7.7326894287987665E-3</v>
      </c>
      <c r="H431" s="5">
        <f t="shared" si="25"/>
        <v>-5.4045943157050207E-4</v>
      </c>
      <c r="I431" s="5">
        <f t="shared" si="26"/>
        <v>9.509378938370696E-3</v>
      </c>
      <c r="J431" s="5">
        <f t="shared" si="27"/>
        <v>-2.3251250944595694E-2</v>
      </c>
    </row>
    <row r="432" spans="1:10" ht="15" customHeight="1" x14ac:dyDescent="0.2">
      <c r="A432" s="3">
        <f>'2_CVaR_t1'!A432</f>
        <v>42894</v>
      </c>
      <c r="B432" s="5">
        <f>'2_CVaR_t1'!D432-1</f>
        <v>2.7532323558121519E-4</v>
      </c>
      <c r="C432" s="5">
        <f>'Stocks Returns'!B428</f>
        <v>-1.2873911397198068E-2</v>
      </c>
      <c r="D432" s="5">
        <f>'Stocks Returns'!C428</f>
        <v>0</v>
      </c>
      <c r="E432" s="5">
        <f>'Stocks Returns'!D428</f>
        <v>6.4889918887600651E-3</v>
      </c>
      <c r="F432" s="5">
        <f>'Stocks Returns'!E428</f>
        <v>-1.1248852157943134E-2</v>
      </c>
      <c r="G432" s="5">
        <f t="shared" si="24"/>
        <v>-1.2580666825777707E-2</v>
      </c>
      <c r="H432" s="5">
        <f t="shared" si="25"/>
        <v>-3.5765407060619949E-4</v>
      </c>
      <c r="I432" s="5">
        <f t="shared" si="26"/>
        <v>6.1635061651245261E-3</v>
      </c>
      <c r="J432" s="5">
        <f t="shared" si="27"/>
        <v>-1.1497295455675696E-2</v>
      </c>
    </row>
    <row r="433" spans="1:10" ht="15" customHeight="1" x14ac:dyDescent="0.2">
      <c r="A433" s="3">
        <f>'2_CVaR_t1'!A433</f>
        <v>42895</v>
      </c>
      <c r="B433" s="5">
        <f>'2_CVaR_t1'!D433-1</f>
        <v>-1.1873586227219346E-2</v>
      </c>
      <c r="C433" s="5">
        <f>'Stocks Returns'!B429</f>
        <v>1.1507479861909697E-3</v>
      </c>
      <c r="D433" s="5">
        <f>'Stocks Returns'!C429</f>
        <v>-1.5922572588198625E-2</v>
      </c>
      <c r="E433" s="5">
        <f>'Stocks Returns'!D429</f>
        <v>-3.8913193644945832E-2</v>
      </c>
      <c r="F433" s="5">
        <f>'Stocks Returns'!E429</f>
        <v>4.0631530067332333E-2</v>
      </c>
      <c r="G433" s="5">
        <f t="shared" si="24"/>
        <v>1.2655233248020677E-2</v>
      </c>
      <c r="H433" s="5">
        <f t="shared" si="25"/>
        <v>1.2725019190820974E-3</v>
      </c>
      <c r="I433" s="5">
        <f t="shared" si="26"/>
        <v>-2.2320470282783611E-2</v>
      </c>
      <c r="J433" s="5">
        <f t="shared" si="27"/>
        <v>5.2665204409068009E-2</v>
      </c>
    </row>
    <row r="434" spans="1:10" ht="15" customHeight="1" x14ac:dyDescent="0.2">
      <c r="A434" s="3">
        <f>'2_CVaR_t1'!A434</f>
        <v>42898</v>
      </c>
      <c r="B434" s="5">
        <f>'2_CVaR_t1'!D434-1</f>
        <v>-7.4500218988148292E-3</v>
      </c>
      <c r="C434" s="5">
        <f>'Stocks Returns'!B430</f>
        <v>1.8773946360153282E-2</v>
      </c>
      <c r="D434" s="5">
        <f>'Stocks Returns'!C430</f>
        <v>-1.1209813874788477E-2</v>
      </c>
      <c r="E434" s="5">
        <f>'Stocks Returns'!D430</f>
        <v>-4.7915668423574864E-3</v>
      </c>
      <c r="F434" s="5">
        <f>'Stocks Returns'!E430</f>
        <v>2.008032128514059E-2</v>
      </c>
      <c r="G434" s="5">
        <f t="shared" si="24"/>
        <v>2.619628379240984E-2</v>
      </c>
      <c r="H434" s="5">
        <f t="shared" si="25"/>
        <v>-4.0589935113053734E-4</v>
      </c>
      <c r="I434" s="5">
        <f t="shared" si="26"/>
        <v>5.6410327291404518E-3</v>
      </c>
      <c r="J434" s="5">
        <f t="shared" si="27"/>
        <v>2.7641928596203433E-2</v>
      </c>
    </row>
    <row r="435" spans="1:10" ht="15" customHeight="1" x14ac:dyDescent="0.2">
      <c r="A435" s="3">
        <f>'2_CVaR_t1'!A435</f>
        <v>42899</v>
      </c>
      <c r="B435" s="5">
        <f>'2_CVaR_t1'!D435-1</f>
        <v>1.1290835906788477E-2</v>
      </c>
      <c r="C435" s="5">
        <f>'Stocks Returns'!B431</f>
        <v>-5.6412185031966544E-3</v>
      </c>
      <c r="D435" s="5">
        <f>'Stocks Returns'!C431</f>
        <v>1.6898395721925086E-2</v>
      </c>
      <c r="E435" s="5">
        <f>'Stocks Returns'!D431</f>
        <v>5.4164660568127854E-3</v>
      </c>
      <c r="F435" s="5">
        <f>'Stocks Returns'!E431</f>
        <v>1.5529308836395472E-2</v>
      </c>
      <c r="G435" s="5">
        <f t="shared" si="24"/>
        <v>-1.5513294882047824E-2</v>
      </c>
      <c r="H435" s="5">
        <f t="shared" si="25"/>
        <v>6.2554328260836997E-4</v>
      </c>
      <c r="I435" s="5">
        <f t="shared" si="26"/>
        <v>-1.0248894174026364E-2</v>
      </c>
      <c r="J435" s="5">
        <f t="shared" si="27"/>
        <v>4.1445719560097103E-3</v>
      </c>
    </row>
    <row r="436" spans="1:10" ht="15" customHeight="1" x14ac:dyDescent="0.2">
      <c r="A436" s="3">
        <f>'2_CVaR_t1'!A436</f>
        <v>42900</v>
      </c>
      <c r="B436" s="5">
        <f>'2_CVaR_t1'!D436-1</f>
        <v>1.0516208924211679E-3</v>
      </c>
      <c r="C436" s="5">
        <f>'Stocks Returns'!B432</f>
        <v>-6.4296520423601233E-3</v>
      </c>
      <c r="D436" s="5">
        <f>'Stocks Returns'!C432</f>
        <v>2.5241901556583013E-3</v>
      </c>
      <c r="E436" s="5">
        <f>'Stocks Returns'!D432</f>
        <v>-1.4725248413743564E-2</v>
      </c>
      <c r="F436" s="5">
        <f>'Stocks Returns'!E432</f>
        <v>-2.1753176825328402E-2</v>
      </c>
      <c r="G436" s="5">
        <f t="shared" si="24"/>
        <v>-6.8527894560786356E-3</v>
      </c>
      <c r="H436" s="5">
        <f t="shared" si="25"/>
        <v>1.0449422409392656E-3</v>
      </c>
      <c r="I436" s="5">
        <f t="shared" si="26"/>
        <v>-1.6131783108189825E-2</v>
      </c>
      <c r="J436" s="5">
        <f t="shared" si="27"/>
        <v>-2.2786429588778551E-2</v>
      </c>
    </row>
    <row r="437" spans="1:10" ht="15" customHeight="1" x14ac:dyDescent="0.2">
      <c r="A437" s="3">
        <f>'2_CVaR_t1'!A437</f>
        <v>42901</v>
      </c>
      <c r="B437" s="5">
        <f>'2_CVaR_t1'!D437-1</f>
        <v>-8.2000561233103175E-3</v>
      </c>
      <c r="C437" s="5">
        <f>'Stocks Returns'!B433</f>
        <v>5.3292729349068146E-3</v>
      </c>
      <c r="D437" s="5">
        <f>'Stocks Returns'!C433</f>
        <v>-1.2064624422996162E-2</v>
      </c>
      <c r="E437" s="5">
        <f>'Stocks Returns'!D433</f>
        <v>-8.8699878493317952E-3</v>
      </c>
      <c r="F437" s="5">
        <f>'Stocks Returns'!E433</f>
        <v>-6.6050198150602313E-4</v>
      </c>
      <c r="G437" s="5">
        <f t="shared" si="24"/>
        <v>1.3443755966125227E-2</v>
      </c>
      <c r="H437" s="5">
        <f t="shared" si="25"/>
        <v>-1.7706142809013892E-4</v>
      </c>
      <c r="I437" s="5">
        <f t="shared" si="26"/>
        <v>2.6070870201649263E-3</v>
      </c>
      <c r="J437" s="5">
        <f t="shared" si="27"/>
        <v>7.6593633943722421E-3</v>
      </c>
    </row>
    <row r="438" spans="1:10" ht="15" customHeight="1" x14ac:dyDescent="0.2">
      <c r="A438" s="3">
        <f>'2_CVaR_t1'!A438</f>
        <v>42902</v>
      </c>
      <c r="B438" s="5">
        <f>'2_CVaR_t1'!D438-1</f>
        <v>-1.0593211796972035E-4</v>
      </c>
      <c r="C438" s="5">
        <f>'Stocks Returns'!B434</f>
        <v>4.1650889814464076E-3</v>
      </c>
      <c r="D438" s="5">
        <f>'Stocks Returns'!C434</f>
        <v>0</v>
      </c>
      <c r="E438" s="5">
        <f>'Stocks Returns'!D434</f>
        <v>-4.1681990928036372E-3</v>
      </c>
      <c r="F438" s="5">
        <f>'Stocks Returns'!E434</f>
        <v>2.5115664243225311E-2</v>
      </c>
      <c r="G438" s="5">
        <f t="shared" si="24"/>
        <v>4.8101631180021837E-3</v>
      </c>
      <c r="H438" s="5">
        <f t="shared" si="25"/>
        <v>1.9318316793251258E-4</v>
      </c>
      <c r="I438" s="5">
        <f t="shared" si="26"/>
        <v>-3.962759978600473E-3</v>
      </c>
      <c r="J438" s="5">
        <f t="shared" si="27"/>
        <v>2.5252656619149518E-2</v>
      </c>
    </row>
    <row r="439" spans="1:10" ht="15" customHeight="1" x14ac:dyDescent="0.2">
      <c r="A439" s="3">
        <f>'2_CVaR_t1'!A439</f>
        <v>42905</v>
      </c>
      <c r="B439" s="5">
        <f>'2_CVaR_t1'!D439-1</f>
        <v>5.0038988599123702E-3</v>
      </c>
      <c r="C439" s="5">
        <f>'Stocks Returns'!B435</f>
        <v>-3.3936651583710287E-3</v>
      </c>
      <c r="D439" s="5">
        <f>'Stocks Returns'!C435</f>
        <v>6.5838377402569481E-3</v>
      </c>
      <c r="E439" s="5">
        <f>'Stocks Returns'!D435</f>
        <v>1.6988797242398102E-2</v>
      </c>
      <c r="F439" s="5">
        <f>'Stocks Returns'!E435</f>
        <v>-3.6535568450462019E-3</v>
      </c>
      <c r="G439" s="5">
        <f t="shared" si="24"/>
        <v>-7.4640385404388682E-3</v>
      </c>
      <c r="H439" s="5">
        <f t="shared" si="25"/>
        <v>-6.0565623730037162E-4</v>
      </c>
      <c r="I439" s="5">
        <f t="shared" si="26"/>
        <v>1.0078438091613011E-2</v>
      </c>
      <c r="J439" s="5">
        <f t="shared" si="27"/>
        <v>-8.6824228023587267E-3</v>
      </c>
    </row>
    <row r="440" spans="1:10" ht="15" customHeight="1" x14ac:dyDescent="0.2">
      <c r="A440" s="3">
        <f>'2_CVaR_t1'!A440</f>
        <v>42906</v>
      </c>
      <c r="B440" s="5">
        <f>'2_CVaR_t1'!D440-1</f>
        <v>-3.9125613929593683E-3</v>
      </c>
      <c r="C440" s="5">
        <f>'Stocks Returns'!B436</f>
        <v>-3.4808929247067688E-2</v>
      </c>
      <c r="D440" s="5">
        <f>'Stocks Returns'!C436</f>
        <v>-4.3253507753984177E-3</v>
      </c>
      <c r="E440" s="5">
        <f>'Stocks Returns'!D436</f>
        <v>-2.7357462776903541E-2</v>
      </c>
      <c r="F440" s="5">
        <f>'Stocks Returns'!E436</f>
        <v>-1.1647972389991379E-2</v>
      </c>
      <c r="G440" s="5">
        <f t="shared" si="24"/>
        <v>-3.0651026477477597E-2</v>
      </c>
      <c r="H440" s="5">
        <f t="shared" si="25"/>
        <v>1.3676454140338218E-3</v>
      </c>
      <c r="I440" s="5">
        <f t="shared" si="26"/>
        <v>-2.1851025232875233E-2</v>
      </c>
      <c r="J440" s="5">
        <f t="shared" si="27"/>
        <v>-7.6626124952850396E-3</v>
      </c>
    </row>
    <row r="441" spans="1:10" ht="15" customHeight="1" x14ac:dyDescent="0.2">
      <c r="A441" s="3">
        <f>'2_CVaR_t1'!A441</f>
        <v>42907</v>
      </c>
      <c r="B441" s="5">
        <f>'2_CVaR_t1'!D441-1</f>
        <v>1.3499724708485594E-3</v>
      </c>
      <c r="C441" s="5">
        <f>'Stocks Returns'!B437</f>
        <v>2.7440219521754905E-3</v>
      </c>
      <c r="D441" s="5">
        <f>'Stocks Returns'!C437</f>
        <v>1.6952744225473548E-3</v>
      </c>
      <c r="E441" s="5">
        <f>'Stocks Returns'!D437</f>
        <v>5.9738643434972261E-3</v>
      </c>
      <c r="F441" s="5">
        <f>'Stocks Returns'!E437</f>
        <v>-1.8987341772151889E-2</v>
      </c>
      <c r="G441" s="5">
        <f t="shared" si="24"/>
        <v>2.0455601263066579E-3</v>
      </c>
      <c r="H441" s="5">
        <f t="shared" si="25"/>
        <v>-2.1503146432591113E-4</v>
      </c>
      <c r="I441" s="5">
        <f t="shared" si="26"/>
        <v>4.1518541365888912E-3</v>
      </c>
      <c r="J441" s="5">
        <f t="shared" si="27"/>
        <v>-2.0322217425737688E-2</v>
      </c>
    </row>
    <row r="442" spans="1:10" ht="15" customHeight="1" x14ac:dyDescent="0.2">
      <c r="A442" s="3">
        <f>'2_CVaR_t1'!A442</f>
        <v>42908</v>
      </c>
      <c r="B442" s="5">
        <f>'2_CVaR_t1'!D442-1</f>
        <v>-4.4259176552440271E-3</v>
      </c>
      <c r="C442" s="5">
        <f>'Stocks Returns'!B438</f>
        <v>-2.3455824863173325E-3</v>
      </c>
      <c r="D442" s="5">
        <f>'Stocks Returns'!C438</f>
        <v>-6.240744658345676E-3</v>
      </c>
      <c r="E442" s="5">
        <f>'Stocks Returns'!D438</f>
        <v>-9.4024495855500323E-3</v>
      </c>
      <c r="F442" s="5">
        <f>'Stocks Returns'!E438</f>
        <v>-3.1145717463848532E-3</v>
      </c>
      <c r="G442" s="5">
        <f t="shared" si="24"/>
        <v>2.2860550356820098E-3</v>
      </c>
      <c r="H442" s="5">
        <f t="shared" si="25"/>
        <v>1.9394799061092129E-4</v>
      </c>
      <c r="I442" s="5">
        <f t="shared" si="26"/>
        <v>-3.1811274169034568E-3</v>
      </c>
      <c r="J442" s="5">
        <f t="shared" si="27"/>
        <v>1.3897731669887045E-3</v>
      </c>
    </row>
    <row r="443" spans="1:10" ht="15" customHeight="1" x14ac:dyDescent="0.2">
      <c r="A443" s="3">
        <f>'2_CVaR_t1'!A443</f>
        <v>42909</v>
      </c>
      <c r="B443" s="5">
        <f>'2_CVaR_t1'!D443-1</f>
        <v>1.2112450114015072E-2</v>
      </c>
      <c r="C443" s="5">
        <f>'Stocks Returns'!B439</f>
        <v>1.0579937304075138E-2</v>
      </c>
      <c r="D443" s="5">
        <f>'Stocks Returns'!C439</f>
        <v>1.7349654071314502E-2</v>
      </c>
      <c r="E443" s="5">
        <f>'Stocks Returns'!D439</f>
        <v>1.8983389534157791E-2</v>
      </c>
      <c r="F443" s="5">
        <f>'Stocks Returns'!E439</f>
        <v>4.4632894443186188E-4</v>
      </c>
      <c r="G443" s="5">
        <f t="shared" si="24"/>
        <v>-5.0340019484845441E-5</v>
      </c>
      <c r="H443" s="5">
        <f t="shared" si="25"/>
        <v>-1.102655051261163E-4</v>
      </c>
      <c r="I443" s="5">
        <f t="shared" si="26"/>
        <v>2.1738738555985432E-3</v>
      </c>
      <c r="J443" s="5">
        <f t="shared" si="27"/>
        <v>-1.1769030830816537E-2</v>
      </c>
    </row>
    <row r="444" spans="1:10" ht="15" customHeight="1" x14ac:dyDescent="0.2">
      <c r="A444" s="3">
        <f>'2_CVaR_t1'!A444</f>
        <v>42912</v>
      </c>
      <c r="B444" s="5">
        <f>'2_CVaR_t1'!D444-1</f>
        <v>-3.0843569291636452E-3</v>
      </c>
      <c r="C444" s="5">
        <f>'Stocks Returns'!B440</f>
        <v>1.5897634742148226E-2</v>
      </c>
      <c r="D444" s="5">
        <f>'Stocks Returns'!C440</f>
        <v>-3.7664783427495685E-3</v>
      </c>
      <c r="E444" s="5">
        <f>'Stocks Returns'!D440</f>
        <v>-1.5810761122686645E-2</v>
      </c>
      <c r="F444" s="5">
        <f>'Stocks Returns'!E440</f>
        <v>-1.3383894713361655E-2</v>
      </c>
      <c r="G444" s="5">
        <f t="shared" si="24"/>
        <v>1.929125495510917E-2</v>
      </c>
      <c r="H444" s="5">
        <f t="shared" si="25"/>
        <v>7.299291154460822E-4</v>
      </c>
      <c r="I444" s="5">
        <f t="shared" si="26"/>
        <v>-1.1457656421181395E-2</v>
      </c>
      <c r="J444" s="5">
        <f t="shared" si="27"/>
        <v>-1.0235820229746602E-2</v>
      </c>
    </row>
    <row r="445" spans="1:10" ht="15" customHeight="1" x14ac:dyDescent="0.2">
      <c r="A445" s="3">
        <f>'2_CVaR_t1'!A445</f>
        <v>42913</v>
      </c>
      <c r="B445" s="5">
        <f>'2_CVaR_t1'!D445-1</f>
        <v>-2.9705701162070497E-3</v>
      </c>
      <c r="C445" s="5">
        <f>'Stocks Returns'!B441</f>
        <v>-2.6717557251908497E-3</v>
      </c>
      <c r="D445" s="5">
        <f>'Stocks Returns'!C441</f>
        <v>-3.3606385213189593E-3</v>
      </c>
      <c r="E445" s="5">
        <f>'Stocks Returns'!D441</f>
        <v>-1.9800747198007507E-2</v>
      </c>
      <c r="F445" s="5">
        <f>'Stocks Returns'!E441</f>
        <v>-5.878363101966988E-3</v>
      </c>
      <c r="G445" s="5">
        <f t="shared" si="24"/>
        <v>6.1685989033218513E-4</v>
      </c>
      <c r="H445" s="5">
        <f t="shared" si="25"/>
        <v>9.7136989763078538E-4</v>
      </c>
      <c r="I445" s="5">
        <f t="shared" si="26"/>
        <v>-1.5606098619555996E-2</v>
      </c>
      <c r="J445" s="5">
        <f t="shared" si="27"/>
        <v>-2.8453230604829171E-3</v>
      </c>
    </row>
    <row r="446" spans="1:10" ht="15" customHeight="1" x14ac:dyDescent="0.2">
      <c r="A446" s="3">
        <f>'2_CVaR_t1'!A446</f>
        <v>42914</v>
      </c>
      <c r="B446" s="5">
        <f>'2_CVaR_t1'!D446-1</f>
        <v>9.744334521092135E-3</v>
      </c>
      <c r="C446" s="5">
        <f>'Stocks Returns'!B442</f>
        <v>3.8270187523914423E-4</v>
      </c>
      <c r="D446" s="5">
        <f>'Stocks Returns'!C442</f>
        <v>1.401475237091665E-2</v>
      </c>
      <c r="E446" s="5">
        <f>'Stocks Returns'!D442</f>
        <v>1.4229449879303857E-2</v>
      </c>
      <c r="F446" s="5">
        <f>'Stocks Returns'!E442</f>
        <v>-2.2742779167606031E-4</v>
      </c>
      <c r="G446" s="5">
        <f t="shared" si="24"/>
        <v>-8.0622341239604961E-3</v>
      </c>
      <c r="H446" s="5">
        <f t="shared" si="25"/>
        <v>-2.3716879392713178E-5</v>
      </c>
      <c r="I446" s="5">
        <f t="shared" si="26"/>
        <v>7.1770136767290542E-4</v>
      </c>
      <c r="J446" s="5">
        <f t="shared" si="27"/>
        <v>-1.0048706486215357E-2</v>
      </c>
    </row>
    <row r="447" spans="1:10" ht="15" customHeight="1" x14ac:dyDescent="0.2">
      <c r="A447" s="3">
        <f>'2_CVaR_t1'!A447</f>
        <v>42915</v>
      </c>
      <c r="B447" s="5">
        <f>'2_CVaR_t1'!D447-1</f>
        <v>-1.3475517496801315E-2</v>
      </c>
      <c r="C447" s="5">
        <f>'Stocks Returns'!B443</f>
        <v>-5.355776587605221E-3</v>
      </c>
      <c r="D447" s="5">
        <f>'Stocks Returns'!C443</f>
        <v>-1.8809103190273291E-2</v>
      </c>
      <c r="E447" s="5">
        <f>'Stocks Returns'!D443</f>
        <v>-3.0690216710509866E-2</v>
      </c>
      <c r="F447" s="5">
        <f>'Stocks Returns'!E443</f>
        <v>2.7297543221109777E-3</v>
      </c>
      <c r="G447" s="5">
        <f t="shared" si="24"/>
        <v>7.6270007865962275E-3</v>
      </c>
      <c r="H447" s="5">
        <f t="shared" si="25"/>
        <v>7.0043953010088048E-4</v>
      </c>
      <c r="I447" s="5">
        <f t="shared" si="26"/>
        <v>-1.1866691625538713E-2</v>
      </c>
      <c r="J447" s="5">
        <f t="shared" si="27"/>
        <v>1.638292450119673E-2</v>
      </c>
    </row>
    <row r="448" spans="1:10" ht="15" customHeight="1" x14ac:dyDescent="0.2">
      <c r="A448" s="3">
        <f>'2_CVaR_t1'!A448</f>
        <v>42916</v>
      </c>
      <c r="B448" s="5">
        <f>'2_CVaR_t1'!D448-1</f>
        <v>-4.500848372709032E-3</v>
      </c>
      <c r="C448" s="5">
        <f>'Stocks Returns'!B444</f>
        <v>-6.5384615384616041E-3</v>
      </c>
      <c r="D448" s="5">
        <f>'Stocks Returns'!C444</f>
        <v>-6.7782249523405946E-3</v>
      </c>
      <c r="E448" s="5">
        <f>'Stocks Returns'!D444</f>
        <v>-2.5846471956576522E-3</v>
      </c>
      <c r="F448" s="5">
        <f>'Stocks Returns'!E444</f>
        <v>-2.7223230490017736E-3</v>
      </c>
      <c r="G448" s="5">
        <f t="shared" si="24"/>
        <v>-1.8376765500845195E-3</v>
      </c>
      <c r="H448" s="5">
        <f t="shared" si="25"/>
        <v>-2.352725003262196E-4</v>
      </c>
      <c r="I448" s="5">
        <f t="shared" si="26"/>
        <v>3.741021255995099E-3</v>
      </c>
      <c r="J448" s="5">
        <f t="shared" si="27"/>
        <v>1.8577741686862485E-3</v>
      </c>
    </row>
    <row r="449" spans="1:10" ht="15" customHeight="1" x14ac:dyDescent="0.2">
      <c r="A449" s="3">
        <f>'2_CVaR_t1'!A449</f>
        <v>42919</v>
      </c>
      <c r="B449" s="5">
        <f>'2_CVaR_t1'!D449-1</f>
        <v>-3.6267995103925754E-3</v>
      </c>
      <c r="C449" s="5">
        <f>'Stocks Returns'!B445</f>
        <v>1.432442895857533E-2</v>
      </c>
      <c r="D449" s="5">
        <f>'Stocks Returns'!C445</f>
        <v>-4.5851994028578424E-3</v>
      </c>
      <c r="E449" s="5">
        <f>'Stocks Returns'!D445</f>
        <v>-1.7750712619849729E-2</v>
      </c>
      <c r="F449" s="5">
        <f>'Stocks Returns'!E445</f>
        <v>3.8671519563239221E-2</v>
      </c>
      <c r="G449" s="5">
        <f t="shared" si="24"/>
        <v>1.8218625322630792E-2</v>
      </c>
      <c r="H449" s="5">
        <f t="shared" si="25"/>
        <v>6.9492839061183025E-4</v>
      </c>
      <c r="I449" s="5">
        <f t="shared" si="26"/>
        <v>-1.2642218553202618E-2</v>
      </c>
      <c r="J449" s="5">
        <f t="shared" si="27"/>
        <v>4.2367984304902566E-2</v>
      </c>
    </row>
    <row r="450" spans="1:10" ht="15" customHeight="1" x14ac:dyDescent="0.2">
      <c r="A450" s="3">
        <f>'2_CVaR_t1'!A450</f>
        <v>42920</v>
      </c>
      <c r="B450" s="5">
        <f>'2_CVaR_t1'!D450-1</f>
        <v>2.8556153399916795E-5</v>
      </c>
      <c r="C450" s="5">
        <f>'Stocks Returns'!B446</f>
        <v>0</v>
      </c>
      <c r="D450" s="5">
        <f>'Stocks Returns'!C446</f>
        <v>0</v>
      </c>
      <c r="E450" s="5">
        <f>'Stocks Returns'!D446</f>
        <v>0</v>
      </c>
      <c r="F450" s="5">
        <f>'Stocks Returns'!E446</f>
        <v>0</v>
      </c>
      <c r="G450" s="5">
        <f t="shared" si="24"/>
        <v>5.2096584642662082E-4</v>
      </c>
      <c r="H450" s="5">
        <f t="shared" si="25"/>
        <v>-1.1253114819244209E-6</v>
      </c>
      <c r="I450" s="5">
        <f t="shared" si="26"/>
        <v>1.8154757398473369E-5</v>
      </c>
      <c r="J450" s="5">
        <f t="shared" si="27"/>
        <v>1.0294917535460086E-6</v>
      </c>
    </row>
    <row r="451" spans="1:10" ht="15" customHeight="1" x14ac:dyDescent="0.2">
      <c r="A451" s="3">
        <f>'2_CVaR_t1'!A451</f>
        <v>42921</v>
      </c>
      <c r="B451" s="5">
        <f>'2_CVaR_t1'!D451-1</f>
        <v>5.7301930540869517E-3</v>
      </c>
      <c r="C451" s="5">
        <f>'Stocks Returns'!B447</f>
        <v>-4.5801526717557106E-3</v>
      </c>
      <c r="D451" s="5">
        <f>'Stocks Returns'!C447</f>
        <v>7.0701660417784584E-3</v>
      </c>
      <c r="E451" s="5">
        <f>'Stocks Returns'!D447</f>
        <v>2.8096557182429649E-2</v>
      </c>
      <c r="F451" s="5">
        <f>'Stocks Returns'!E447</f>
        <v>-3.2851511169513792E-2</v>
      </c>
      <c r="G451" s="5">
        <f t="shared" si="24"/>
        <v>-9.3207639091529206E-3</v>
      </c>
      <c r="H451" s="5">
        <f t="shared" si="25"/>
        <v>-1.1686768421211718E-3</v>
      </c>
      <c r="I451" s="5">
        <f t="shared" si="26"/>
        <v>2.0174782392037509E-2</v>
      </c>
      <c r="J451" s="5">
        <f t="shared" si="27"/>
        <v>-3.8614634860907632E-2</v>
      </c>
    </row>
    <row r="452" spans="1:10" ht="15" customHeight="1" x14ac:dyDescent="0.2">
      <c r="A452" s="3">
        <f>'2_CVaR_t1'!A452</f>
        <v>42922</v>
      </c>
      <c r="B452" s="5">
        <f>'2_CVaR_t1'!D452-1</f>
        <v>-5.6952365205370503E-3</v>
      </c>
      <c r="C452" s="5">
        <f>'Stocks Returns'!B448</f>
        <v>-1.1503067484662455E-2</v>
      </c>
      <c r="D452" s="5">
        <f>'Stocks Returns'!C448</f>
        <v>-8.0842463567706302E-3</v>
      </c>
      <c r="E452" s="5">
        <f>'Stocks Returns'!D448</f>
        <v>-1.052091352322293E-2</v>
      </c>
      <c r="F452" s="5">
        <f>'Stocks Returns'!E448</f>
        <v>-1.9248188405797007E-2</v>
      </c>
      <c r="G452" s="5">
        <f t="shared" si="24"/>
        <v>-5.7000787928111214E-3</v>
      </c>
      <c r="H452" s="5">
        <f t="shared" si="25"/>
        <v>1.8435653651697331E-4</v>
      </c>
      <c r="I452" s="5">
        <f t="shared" si="26"/>
        <v>-2.5319757488029126E-3</v>
      </c>
      <c r="J452" s="5">
        <f t="shared" si="27"/>
        <v>-1.3460607028009839E-2</v>
      </c>
    </row>
    <row r="453" spans="1:10" ht="15" customHeight="1" x14ac:dyDescent="0.2">
      <c r="A453" s="3">
        <f>'2_CVaR_t1'!A453</f>
        <v>42923</v>
      </c>
      <c r="B453" s="5">
        <f>'2_CVaR_t1'!D453-1</f>
        <v>5.3546008789930877E-3</v>
      </c>
      <c r="C453" s="5">
        <f>'Stocks Returns'!B449</f>
        <v>1.5515903801395226E-3</v>
      </c>
      <c r="D453" s="5">
        <f>'Stocks Returns'!C449</f>
        <v>7.184986595174303E-3</v>
      </c>
      <c r="E453" s="5">
        <f>'Stocks Returns'!D449</f>
        <v>1.6078838174273802E-2</v>
      </c>
      <c r="F453" s="5">
        <f>'Stocks Returns'!E449</f>
        <v>-7.1577003001617179E-3</v>
      </c>
      <c r="G453" s="5">
        <f t="shared" si="24"/>
        <v>-2.8424173790356187E-3</v>
      </c>
      <c r="H453" s="5">
        <f t="shared" si="25"/>
        <v>-5.1120120304975862E-4</v>
      </c>
      <c r="I453" s="5">
        <f t="shared" si="26"/>
        <v>8.6801018482544744E-3</v>
      </c>
      <c r="J453" s="5">
        <f t="shared" si="27"/>
        <v>-1.2541113590956096E-2</v>
      </c>
    </row>
    <row r="454" spans="1:10" ht="15" customHeight="1" x14ac:dyDescent="0.2">
      <c r="A454" s="3">
        <f>'2_CVaR_t1'!A454</f>
        <v>42926</v>
      </c>
      <c r="B454" s="5">
        <f>'2_CVaR_t1'!D454-1</f>
        <v>8.3680354863593376E-3</v>
      </c>
      <c r="C454" s="5">
        <f>'Stocks Returns'!B450</f>
        <v>1.6653756777691653E-2</v>
      </c>
      <c r="D454" s="5">
        <f>'Stocks Returns'!C450</f>
        <v>1.2457410562180637E-2</v>
      </c>
      <c r="E454" s="5">
        <f>'Stocks Returns'!D450</f>
        <v>5.1046452271568121E-3</v>
      </c>
      <c r="F454" s="5">
        <f>'Stocks Returns'!E450</f>
        <v>5.5813953488372814E-3</v>
      </c>
      <c r="G454" s="5">
        <f t="shared" ref="G454:G517" si="28">C454-($P$11+$O$11*$B454)</f>
        <v>9.4788952479424194E-3</v>
      </c>
      <c r="H454" s="5">
        <f t="shared" ref="H454:H517" si="29">D454-($P$12+$O$12*$B454)</f>
        <v>4.0741636575514217E-4</v>
      </c>
      <c r="I454" s="5">
        <f t="shared" ref="I454:I517" si="30">E454-($P$13+$O$13*$B454)</f>
        <v>-6.4905102844614818E-3</v>
      </c>
      <c r="J454" s="5">
        <f t="shared" ref="J454:J517" si="31">F454-($P$14+$O$14*$B454)</f>
        <v>-2.8484937149344386E-3</v>
      </c>
    </row>
    <row r="455" spans="1:10" ht="15" customHeight="1" x14ac:dyDescent="0.2">
      <c r="A455" s="3">
        <f>'2_CVaR_t1'!A455</f>
        <v>42927</v>
      </c>
      <c r="B455" s="5">
        <f>'2_CVaR_t1'!D455-1</f>
        <v>2.4064552308948883E-3</v>
      </c>
      <c r="C455" s="5">
        <f>'Stocks Returns'!B451</f>
        <v>-1.9047619047619646E-3</v>
      </c>
      <c r="D455" s="5">
        <f>'Stocks Returns'!C451</f>
        <v>3.3652329372173551E-3</v>
      </c>
      <c r="E455" s="5">
        <f>'Stocks Returns'!D451</f>
        <v>4.443880142203982E-3</v>
      </c>
      <c r="F455" s="5">
        <f>'Stocks Returns'!E451</f>
        <v>2.5439407955596405E-3</v>
      </c>
      <c r="G455" s="5">
        <f t="shared" si="28"/>
        <v>-3.5781657650919702E-3</v>
      </c>
      <c r="H455" s="5">
        <f t="shared" si="29"/>
        <v>-7.147786617055403E-5</v>
      </c>
      <c r="I455" s="5">
        <f t="shared" si="30"/>
        <v>1.1506435437636914E-3</v>
      </c>
      <c r="J455" s="5">
        <f t="shared" si="31"/>
        <v>1.4099844984064242E-4</v>
      </c>
    </row>
    <row r="456" spans="1:10" ht="15" customHeight="1" x14ac:dyDescent="0.2">
      <c r="A456" s="3">
        <f>'2_CVaR_t1'!A456</f>
        <v>42928</v>
      </c>
      <c r="B456" s="5">
        <f>'2_CVaR_t1'!D456-1</f>
        <v>5.8251351175506727E-3</v>
      </c>
      <c r="C456" s="5">
        <f>'Stocks Returns'!B452</f>
        <v>-1.1450381679388721E-3</v>
      </c>
      <c r="D456" s="5">
        <f>'Stocks Returns'!C452</f>
        <v>8.0704328686722615E-3</v>
      </c>
      <c r="E456" s="5">
        <f>'Stocks Returns'!D452</f>
        <v>1.3272658323852937E-2</v>
      </c>
      <c r="F456" s="5">
        <f>'Stocks Returns'!E452</f>
        <v>-2.5374855824682463E-3</v>
      </c>
      <c r="G456" s="5">
        <f t="shared" si="28"/>
        <v>-5.9732637157723471E-3</v>
      </c>
      <c r="H456" s="5">
        <f t="shared" si="29"/>
        <v>-3.0558218493576504E-4</v>
      </c>
      <c r="I456" s="5">
        <f t="shared" si="30"/>
        <v>5.2186700466754516E-3</v>
      </c>
      <c r="J456" s="5">
        <f t="shared" si="31"/>
        <v>-8.3965923409814684E-3</v>
      </c>
    </row>
    <row r="457" spans="1:10" ht="15" customHeight="1" x14ac:dyDescent="0.2">
      <c r="A457" s="3">
        <f>'2_CVaR_t1'!A457</f>
        <v>42929</v>
      </c>
      <c r="B457" s="5">
        <f>'2_CVaR_t1'!D457-1</f>
        <v>-1.9361431968578646E-3</v>
      </c>
      <c r="C457" s="5">
        <f>'Stocks Returns'!B453</f>
        <v>-3.8211692778000739E-4</v>
      </c>
      <c r="D457" s="5">
        <f>'Stocks Returns'!C453</f>
        <v>-2.4953212726139817E-3</v>
      </c>
      <c r="E457" s="5">
        <f>'Stocks Returns'!D453</f>
        <v>-8.3582834331337175E-3</v>
      </c>
      <c r="F457" s="5">
        <f>'Stocks Returns'!E453</f>
        <v>2.3126734505085622E-4</v>
      </c>
      <c r="G457" s="5">
        <f t="shared" si="28"/>
        <v>1.95191019525549E-3</v>
      </c>
      <c r="H457" s="5">
        <f t="shared" si="29"/>
        <v>3.4214847975075216E-4</v>
      </c>
      <c r="I457" s="5">
        <f t="shared" si="30"/>
        <v>-5.6041469400766536E-3</v>
      </c>
      <c r="J457" s="5">
        <f t="shared" si="31"/>
        <v>2.218538369012701E-3</v>
      </c>
    </row>
    <row r="458" spans="1:10" ht="15" customHeight="1" x14ac:dyDescent="0.2">
      <c r="A458" s="3">
        <f>'2_CVaR_t1'!A458</f>
        <v>42930</v>
      </c>
      <c r="B458" s="5">
        <f>'2_CVaR_t1'!D458-1</f>
        <v>7.4512077052300008E-3</v>
      </c>
      <c r="C458" s="5">
        <f>'Stocks Returns'!B454</f>
        <v>2.2935779816513069E-3</v>
      </c>
      <c r="D458" s="5">
        <f>'Stocks Returns'!C454</f>
        <v>1.0318949343339767E-2</v>
      </c>
      <c r="E458" s="5">
        <f>'Stocks Returns'!D454</f>
        <v>1.6983268335639901E-2</v>
      </c>
      <c r="F458" s="5">
        <f>'Stocks Returns'!E454</f>
        <v>4.6242774566473965E-3</v>
      </c>
      <c r="G458" s="5">
        <f t="shared" si="28"/>
        <v>-4.0352177380457484E-3</v>
      </c>
      <c r="H458" s="5">
        <f t="shared" si="29"/>
        <v>-4.0641326832455138E-4</v>
      </c>
      <c r="I458" s="5">
        <f t="shared" si="30"/>
        <v>6.6648598558690687E-3</v>
      </c>
      <c r="J458" s="5">
        <f t="shared" si="31"/>
        <v>-2.878731157694471E-3</v>
      </c>
    </row>
    <row r="459" spans="1:10" ht="15" customHeight="1" x14ac:dyDescent="0.2">
      <c r="A459" s="3">
        <f>'2_CVaR_t1'!A459</f>
        <v>42933</v>
      </c>
      <c r="B459" s="5">
        <f>'2_CVaR_t1'!D459-1</f>
        <v>-5.5758936351746335E-4</v>
      </c>
      <c r="C459" s="5">
        <f>'Stocks Returns'!B455</f>
        <v>6.8649885583524917E-3</v>
      </c>
      <c r="D459" s="5">
        <f>'Stocks Returns'!C455</f>
        <v>-1.0316723408646533E-3</v>
      </c>
      <c r="E459" s="5">
        <f>'Stocks Returns'!D455</f>
        <v>2.3503216229590063E-3</v>
      </c>
      <c r="F459" s="5">
        <f>'Stocks Returns'!E455</f>
        <v>-5.9838895281933979E-3</v>
      </c>
      <c r="G459" s="5">
        <f t="shared" si="28"/>
        <v>7.9268604416449368E-3</v>
      </c>
      <c r="H459" s="5">
        <f t="shared" si="29"/>
        <v>-1.8593537247703026E-4</v>
      </c>
      <c r="I459" s="5">
        <f t="shared" si="30"/>
        <v>3.1847251506915775E-3</v>
      </c>
      <c r="J459" s="5">
        <f t="shared" si="31"/>
        <v>-5.3902876566168283E-3</v>
      </c>
    </row>
    <row r="460" spans="1:10" ht="15" customHeight="1" x14ac:dyDescent="0.2">
      <c r="A460" s="3">
        <f>'2_CVaR_t1'!A460</f>
        <v>42934</v>
      </c>
      <c r="B460" s="5">
        <f>'2_CVaR_t1'!D460-1</f>
        <v>5.3461862298695983E-3</v>
      </c>
      <c r="C460" s="5">
        <f>'Stocks Returns'!B456</f>
        <v>-1.325757575757569E-2</v>
      </c>
      <c r="D460" s="5">
        <f>'Stocks Returns'!C456</f>
        <v>7.7455334090674732E-3</v>
      </c>
      <c r="E460" s="5">
        <f>'Stocks Returns'!D456</f>
        <v>6.6641984450201974E-3</v>
      </c>
      <c r="F460" s="5">
        <f>'Stocks Returns'!E456</f>
        <v>-2.778420930770964E-3</v>
      </c>
      <c r="G460" s="5">
        <f t="shared" si="28"/>
        <v>-1.7643818321287186E-2</v>
      </c>
      <c r="H460" s="5">
        <f t="shared" si="29"/>
        <v>6.1503084943866256E-5</v>
      </c>
      <c r="I460" s="5">
        <f t="shared" si="30"/>
        <v>-7.228198915210848E-4</v>
      </c>
      <c r="J460" s="5">
        <f t="shared" si="31"/>
        <v>-8.1533273090110929E-3</v>
      </c>
    </row>
    <row r="461" spans="1:10" ht="15" customHeight="1" x14ac:dyDescent="0.2">
      <c r="A461" s="3">
        <f>'2_CVaR_t1'!A461</f>
        <v>42935</v>
      </c>
      <c r="B461" s="5">
        <f>'2_CVaR_t1'!D461-1</f>
        <v>4.8918645383149162E-3</v>
      </c>
      <c r="C461" s="5">
        <f>'Stocks Returns'!B457</f>
        <v>4.3378119001919346E-2</v>
      </c>
      <c r="D461" s="5">
        <f>'Stocks Returns'!C457</f>
        <v>6.8661610985858434E-3</v>
      </c>
      <c r="E461" s="5">
        <f>'Stocks Returns'!D457</f>
        <v>9.0719627313964324E-3</v>
      </c>
      <c r="F461" s="5">
        <f>'Stocks Returns'!E457</f>
        <v>1.3698630136986134E-2</v>
      </c>
      <c r="G461" s="5">
        <f t="shared" si="28"/>
        <v>3.9411132985512742E-2</v>
      </c>
      <c r="H461" s="5">
        <f t="shared" si="29"/>
        <v>-1.6146583696007803E-4</v>
      </c>
      <c r="I461" s="5">
        <f t="shared" si="30"/>
        <v>2.3176192364506515E-3</v>
      </c>
      <c r="J461" s="5">
        <f t="shared" si="31"/>
        <v>8.7830269150435021E-3</v>
      </c>
    </row>
    <row r="462" spans="1:10" ht="15" customHeight="1" x14ac:dyDescent="0.2">
      <c r="A462" s="3">
        <f>'2_CVaR_t1'!A462</f>
        <v>42936</v>
      </c>
      <c r="B462" s="5">
        <f>'2_CVaR_t1'!D462-1</f>
        <v>-5.5623935384563339E-4</v>
      </c>
      <c r="C462" s="5">
        <f>'Stocks Returns'!B458</f>
        <v>-2.1339220014716664E-2</v>
      </c>
      <c r="D462" s="5">
        <f>'Stocks Returns'!C458</f>
        <v>-1.4249363867684384E-3</v>
      </c>
      <c r="E462" s="5">
        <f>'Stocks Returns'!D458</f>
        <v>8.8689102174706047E-3</v>
      </c>
      <c r="F462" s="5">
        <f>'Stocks Returns'!E458</f>
        <v>-9.8488318827302246E-3</v>
      </c>
      <c r="G462" s="5">
        <f t="shared" si="28"/>
        <v>-2.027859394557829E-2</v>
      </c>
      <c r="H462" s="5">
        <f t="shared" si="29"/>
        <v>-5.811499105973975E-4</v>
      </c>
      <c r="I462" s="5">
        <f t="shared" si="30"/>
        <v>9.7014337619860981E-3</v>
      </c>
      <c r="J462" s="5">
        <f t="shared" si="31"/>
        <v>-9.2565948231686426E-3</v>
      </c>
    </row>
    <row r="463" spans="1:10" ht="15" customHeight="1" x14ac:dyDescent="0.2">
      <c r="A463" s="3">
        <f>'2_CVaR_t1'!A463</f>
        <v>42937</v>
      </c>
      <c r="B463" s="5">
        <f>'2_CVaR_t1'!D463-1</f>
        <v>8.8673259548641692E-3</v>
      </c>
      <c r="C463" s="5">
        <f>'Stocks Returns'!B459</f>
        <v>-1.87969924812037E-3</v>
      </c>
      <c r="D463" s="5">
        <f>'Stocks Returns'!C459</f>
        <v>1.518703496075835E-2</v>
      </c>
      <c r="E463" s="5">
        <f>'Stocks Returns'!D459</f>
        <v>-2.6011560693641744E-2</v>
      </c>
      <c r="F463" s="5">
        <f>'Stocks Returns'!E459</f>
        <v>-1.3416608836456123E-2</v>
      </c>
      <c r="G463" s="5">
        <f t="shared" si="28"/>
        <v>-9.5153153529180662E-3</v>
      </c>
      <c r="H463" s="5">
        <f t="shared" si="29"/>
        <v>2.4156665453524562E-3</v>
      </c>
      <c r="I463" s="5">
        <f t="shared" si="30"/>
        <v>-3.8302013224846471E-2</v>
      </c>
      <c r="J463" s="5">
        <f t="shared" si="31"/>
        <v>-2.2351262899030291E-2</v>
      </c>
    </row>
    <row r="464" spans="1:10" ht="15" customHeight="1" x14ac:dyDescent="0.2">
      <c r="A464" s="3">
        <f>'2_CVaR_t1'!A464</f>
        <v>42940</v>
      </c>
      <c r="B464" s="5">
        <f>'2_CVaR_t1'!D464-1</f>
        <v>4.9055266107871365E-3</v>
      </c>
      <c r="C464" s="5">
        <f>'Stocks Returns'!B460</f>
        <v>-2.2598870056498299E-3</v>
      </c>
      <c r="D464" s="5">
        <f>'Stocks Returns'!C460</f>
        <v>7.7309236947791238E-3</v>
      </c>
      <c r="E464" s="5">
        <f>'Stocks Returns'!D460</f>
        <v>-4.0801186943619783E-3</v>
      </c>
      <c r="F464" s="5">
        <f>'Stocks Returns'!E460</f>
        <v>-9.3786635404458085E-4</v>
      </c>
      <c r="G464" s="5">
        <f t="shared" si="28"/>
        <v>-6.2394806378498428E-3</v>
      </c>
      <c r="H464" s="5">
        <f t="shared" si="29"/>
        <v>6.8355781470895612E-4</v>
      </c>
      <c r="I464" s="5">
        <f t="shared" si="30"/>
        <v>-1.0853487584083981E-2</v>
      </c>
      <c r="J464" s="5">
        <f t="shared" si="31"/>
        <v>-5.8672814478936217E-3</v>
      </c>
    </row>
    <row r="465" spans="1:10" ht="15" customHeight="1" x14ac:dyDescent="0.2">
      <c r="A465" s="3">
        <f>'2_CVaR_t1'!A465</f>
        <v>42941</v>
      </c>
      <c r="B465" s="5">
        <f>'2_CVaR_t1'!D465-1</f>
        <v>-2.2128820309239572E-3</v>
      </c>
      <c r="C465" s="5">
        <f>'Stocks Returns'!B461</f>
        <v>-2.1140052850132096E-2</v>
      </c>
      <c r="D465" s="5">
        <f>'Stocks Returns'!C461</f>
        <v>-3.7859918302282081E-3</v>
      </c>
      <c r="E465" s="5">
        <f>'Stocks Returns'!D461</f>
        <v>4.8417132216014291E-3</v>
      </c>
      <c r="F465" s="5">
        <f>'Stocks Returns'!E461</f>
        <v>2.440741609950714E-2</v>
      </c>
      <c r="G465" s="5">
        <f t="shared" si="28"/>
        <v>-1.8550645959340636E-2</v>
      </c>
      <c r="H465" s="5">
        <f t="shared" si="29"/>
        <v>-5.4869017062961645E-4</v>
      </c>
      <c r="I465" s="5">
        <f t="shared" si="30"/>
        <v>7.9812279637289877E-3</v>
      </c>
      <c r="J465" s="5">
        <f t="shared" si="31"/>
        <v>2.6674460293712489E-2</v>
      </c>
    </row>
    <row r="466" spans="1:10" ht="15" customHeight="1" x14ac:dyDescent="0.2">
      <c r="A466" s="3">
        <f>'2_CVaR_t1'!A466</f>
        <v>42942</v>
      </c>
      <c r="B466" s="5">
        <f>'2_CVaR_t1'!D466-1</f>
        <v>6.5129852145988654E-3</v>
      </c>
      <c r="C466" s="5">
        <f>'Stocks Returns'!B462</f>
        <v>2.5067489394523745E-2</v>
      </c>
      <c r="D466" s="5">
        <f>'Stocks Returns'!C462</f>
        <v>8.6008600860085771E-3</v>
      </c>
      <c r="E466" s="5">
        <f>'Stocks Returns'!D462</f>
        <v>2.1620953792933051E-2</v>
      </c>
      <c r="F466" s="5">
        <f>'Stocks Returns'!E462</f>
        <v>1.1454753722794919E-3</v>
      </c>
      <c r="G466" s="5">
        <f t="shared" si="28"/>
        <v>1.9604502922630256E-2</v>
      </c>
      <c r="H466" s="5">
        <f t="shared" si="29"/>
        <v>-7.6895989245538698E-4</v>
      </c>
      <c r="I466" s="5">
        <f t="shared" si="30"/>
        <v>1.260908597955685E-2</v>
      </c>
      <c r="J466" s="5">
        <f t="shared" si="31"/>
        <v>-5.4090234982692789E-3</v>
      </c>
    </row>
    <row r="467" spans="1:10" ht="15" customHeight="1" x14ac:dyDescent="0.2">
      <c r="A467" s="3">
        <f>'2_CVaR_t1'!A467</f>
        <v>42943</v>
      </c>
      <c r="B467" s="5">
        <f>'2_CVaR_t1'!D467-1</f>
        <v>-9.0799815600136613E-3</v>
      </c>
      <c r="C467" s="5">
        <f>'Stocks Returns'!B463</f>
        <v>-7.1482317531977868E-3</v>
      </c>
      <c r="D467" s="5">
        <f>'Stocks Returns'!C463</f>
        <v>-1.2692117005453696E-2</v>
      </c>
      <c r="E467" s="5">
        <f>'Stocks Returns'!D463</f>
        <v>-2.1284314911113711E-2</v>
      </c>
      <c r="F467" s="5">
        <f>'Stocks Returns'!E463</f>
        <v>2.1967963386727574E-2</v>
      </c>
      <c r="G467" s="5">
        <f t="shared" si="28"/>
        <v>1.7782629150075602E-3</v>
      </c>
      <c r="H467" s="5">
        <f t="shared" si="29"/>
        <v>4.6676111502179721E-4</v>
      </c>
      <c r="I467" s="5">
        <f t="shared" si="30"/>
        <v>-8.5818821143362149E-3</v>
      </c>
      <c r="J467" s="5">
        <f t="shared" si="31"/>
        <v>3.1177402247422936E-2</v>
      </c>
    </row>
    <row r="468" spans="1:10" ht="15" customHeight="1" x14ac:dyDescent="0.2">
      <c r="A468" s="3">
        <f>'2_CVaR_t1'!A468</f>
        <v>42944</v>
      </c>
      <c r="B468" s="5">
        <f>'2_CVaR_t1'!D468-1</f>
        <v>-2.8195900671711405E-3</v>
      </c>
      <c r="C468" s="5">
        <f>'Stocks Returns'!B464</f>
        <v>1.5536187949981128E-2</v>
      </c>
      <c r="D468" s="5">
        <f>'Stocks Returns'!C464</f>
        <v>-4.2181379933713403E-3</v>
      </c>
      <c r="E468" s="5">
        <f>'Stocks Returns'!D464</f>
        <v>-2.8419621895465763E-3</v>
      </c>
      <c r="F468" s="5">
        <f>'Stocks Returns'!E464</f>
        <v>1.3434841021047861E-2</v>
      </c>
      <c r="G468" s="5">
        <f t="shared" si="28"/>
        <v>1.8685476354747158E-2</v>
      </c>
      <c r="H468" s="5">
        <f t="shared" si="29"/>
        <v>-1.0426535274127898E-4</v>
      </c>
      <c r="I468" s="5">
        <f t="shared" si="30"/>
        <v>1.1424360742413259E-3</v>
      </c>
      <c r="J468" s="5">
        <f t="shared" si="31"/>
        <v>1.6315245574618414E-2</v>
      </c>
    </row>
    <row r="469" spans="1:10" ht="15" customHeight="1" x14ac:dyDescent="0.2">
      <c r="A469" s="3">
        <f>'2_CVaR_t1'!A469</f>
        <v>42947</v>
      </c>
      <c r="B469" s="5">
        <f>'2_CVaR_t1'!D469-1</f>
        <v>2.3991291484202204E-3</v>
      </c>
      <c r="C469" s="5">
        <f>'Stocks Returns'!B465</f>
        <v>-8.2089552238805985E-2</v>
      </c>
      <c r="D469" s="5">
        <f>'Stocks Returns'!C465</f>
        <v>4.1351487644982754E-3</v>
      </c>
      <c r="E469" s="5">
        <f>'Stocks Returns'!D465</f>
        <v>-8.1784386617099747E-3</v>
      </c>
      <c r="F469" s="5">
        <f>'Stocks Returns'!E465</f>
        <v>2.4304021210781457E-3</v>
      </c>
      <c r="G469" s="5">
        <f t="shared" si="28"/>
        <v>-8.3756195453318943E-2</v>
      </c>
      <c r="H469" s="5">
        <f t="shared" si="29"/>
        <v>7.0902267553356671E-4</v>
      </c>
      <c r="I469" s="5">
        <f t="shared" si="30"/>
        <v>-1.1461473176130646E-2</v>
      </c>
      <c r="J469" s="5">
        <f t="shared" si="31"/>
        <v>3.4866185544838325E-5</v>
      </c>
    </row>
    <row r="470" spans="1:10" ht="15" customHeight="1" x14ac:dyDescent="0.2">
      <c r="A470" s="3">
        <f>'2_CVaR_t1'!A470</f>
        <v>42948</v>
      </c>
      <c r="B470" s="5">
        <f>'2_CVaR_t1'!D470-1</f>
        <v>8.739331459388211E-3</v>
      </c>
      <c r="C470" s="5">
        <f>'Stocks Returns'!B466</f>
        <v>-8.9430894308943909E-3</v>
      </c>
      <c r="D470" s="5">
        <f>'Stocks Returns'!C466</f>
        <v>1.3157894736842035E-2</v>
      </c>
      <c r="E470" s="5">
        <f>'Stocks Returns'!D466</f>
        <v>3.6231884057968955E-3</v>
      </c>
      <c r="F470" s="5">
        <f>'Stocks Returns'!E466</f>
        <v>-1.3665417676878899E-2</v>
      </c>
      <c r="G470" s="5">
        <f t="shared" si="28"/>
        <v>-1.6460589823312936E-2</v>
      </c>
      <c r="H470" s="5">
        <f t="shared" si="29"/>
        <v>5.7145260189219588E-4</v>
      </c>
      <c r="I470" s="5">
        <f t="shared" si="30"/>
        <v>-8.4890228072941418E-3</v>
      </c>
      <c r="J470" s="5">
        <f t="shared" si="31"/>
        <v>-2.2470673832961655E-2</v>
      </c>
    </row>
    <row r="471" spans="1:10" ht="15" customHeight="1" x14ac:dyDescent="0.2">
      <c r="A471" s="3">
        <f>'2_CVaR_t1'!A471</f>
        <v>42949</v>
      </c>
      <c r="B471" s="5">
        <f>'2_CVaR_t1'!D471-1</f>
        <v>2.4495136930620109E-3</v>
      </c>
      <c r="C471" s="5">
        <f>'Stocks Returns'!B467</f>
        <v>2.5840853158326516E-2</v>
      </c>
      <c r="D471" s="5">
        <f>'Stocks Returns'!C467</f>
        <v>4.0646376524238192E-3</v>
      </c>
      <c r="E471" s="5">
        <f>'Stocks Returns'!D467</f>
        <v>-6.3488111539898862E-3</v>
      </c>
      <c r="F471" s="5">
        <f>'Stocks Returns'!E467</f>
        <v>1.9217877094972025E-2</v>
      </c>
      <c r="G471" s="5">
        <f t="shared" si="28"/>
        <v>2.412771414443457E-2</v>
      </c>
      <c r="H471" s="5">
        <f t="shared" si="29"/>
        <v>5.6571603894510145E-4</v>
      </c>
      <c r="I471" s="5">
        <f t="shared" si="30"/>
        <v>-9.7020096830122467E-3</v>
      </c>
      <c r="J471" s="5">
        <f t="shared" si="31"/>
        <v>1.6771404167406936E-2</v>
      </c>
    </row>
    <row r="472" spans="1:10" ht="15" customHeight="1" x14ac:dyDescent="0.2">
      <c r="A472" s="3">
        <f>'2_CVaR_t1'!A472</f>
        <v>42950</v>
      </c>
      <c r="B472" s="5">
        <f>'2_CVaR_t1'!D472-1</f>
        <v>-4.0012364624916197E-3</v>
      </c>
      <c r="C472" s="5">
        <f>'Stocks Returns'!B468</f>
        <v>-1.0795681727309159E-2</v>
      </c>
      <c r="D472" s="5">
        <f>'Stocks Returns'!C468</f>
        <v>-6.8127962085308136E-3</v>
      </c>
      <c r="E472" s="5">
        <f>'Stocks Returns'!D468</f>
        <v>1.0774242044600424E-2</v>
      </c>
      <c r="F472" s="5">
        <f>'Stocks Returns'!E468</f>
        <v>-1.5347511510633738E-2</v>
      </c>
      <c r="G472" s="5">
        <f t="shared" si="28"/>
        <v>-6.5559479463999908E-3</v>
      </c>
      <c r="H472" s="5">
        <f t="shared" si="29"/>
        <v>-9.9168239406475806E-4</v>
      </c>
      <c r="I472" s="5">
        <f t="shared" si="30"/>
        <v>1.6404165846521913E-2</v>
      </c>
      <c r="J472" s="5">
        <f t="shared" si="31"/>
        <v>-1.1272504257947E-2</v>
      </c>
    </row>
    <row r="473" spans="1:10" ht="15" customHeight="1" x14ac:dyDescent="0.2">
      <c r="A473" s="3">
        <f>'2_CVaR_t1'!A473</f>
        <v>42951</v>
      </c>
      <c r="B473" s="5">
        <f>'2_CVaR_t1'!D473-1</f>
        <v>3.3989840587287379E-3</v>
      </c>
      <c r="C473" s="5">
        <f>'Stocks Returns'!B469</f>
        <v>-4.0824575586095313E-2</v>
      </c>
      <c r="D473" s="5">
        <f>'Stocks Returns'!C469</f>
        <v>2.9824038174768308E-3</v>
      </c>
      <c r="E473" s="5">
        <f>'Stocks Returns'!D469</f>
        <v>3.4828953891918646E-2</v>
      </c>
      <c r="F473" s="5">
        <f>'Stocks Returns'!E469</f>
        <v>1.4473391226898391E-2</v>
      </c>
      <c r="G473" s="5">
        <f t="shared" si="28"/>
        <v>-4.3413903597073325E-2</v>
      </c>
      <c r="H473" s="5">
        <f t="shared" si="29"/>
        <v>-1.8883113444125533E-3</v>
      </c>
      <c r="I473" s="5">
        <f t="shared" si="30"/>
        <v>3.015355124109393E-2</v>
      </c>
      <c r="J473" s="5">
        <f t="shared" si="31"/>
        <v>1.1067037351828121E-2</v>
      </c>
    </row>
    <row r="474" spans="1:10" ht="15" customHeight="1" x14ac:dyDescent="0.2">
      <c r="A474" s="3">
        <f>'2_CVaR_t1'!A474</f>
        <v>42954</v>
      </c>
      <c r="B474" s="5">
        <f>'2_CVaR_t1'!D474-1</f>
        <v>4.6165585678377141E-3</v>
      </c>
      <c r="C474" s="5">
        <f>'Stocks Returns'!B470</f>
        <v>2.1913190054782872E-2</v>
      </c>
      <c r="D474" s="5">
        <f>'Stocks Returns'!C470</f>
        <v>5.9470710674991434E-3</v>
      </c>
      <c r="E474" s="5">
        <f>'Stocks Returns'!D470</f>
        <v>1.7846448676488214E-2</v>
      </c>
      <c r="F474" s="5">
        <f>'Stocks Returns'!E470</f>
        <v>-8.5601404741001419E-3</v>
      </c>
      <c r="G474" s="5">
        <f t="shared" si="28"/>
        <v>1.8200261532835126E-2</v>
      </c>
      <c r="H474" s="5">
        <f t="shared" si="29"/>
        <v>-6.8279416026102279E-4</v>
      </c>
      <c r="I474" s="5">
        <f t="shared" si="30"/>
        <v>1.1475488067501325E-2</v>
      </c>
      <c r="J474" s="5">
        <f t="shared" si="31"/>
        <v>-1.3197419100193042E-2</v>
      </c>
    </row>
    <row r="475" spans="1:10" ht="15" customHeight="1" x14ac:dyDescent="0.2">
      <c r="A475" s="3">
        <f>'2_CVaR_t1'!A475</f>
        <v>42955</v>
      </c>
      <c r="B475" s="5">
        <f>'2_CVaR_t1'!D475-1</f>
        <v>-1.4784514228007861E-3</v>
      </c>
      <c r="C475" s="5">
        <f>'Stocks Returns'!B471</f>
        <v>2.0618556701030855E-3</v>
      </c>
      <c r="D475" s="5">
        <f>'Stocks Returns'!C471</f>
        <v>-2.0691693762932006E-3</v>
      </c>
      <c r="E475" s="5">
        <f>'Stocks Returns'!D471</f>
        <v>-4.2362908919745257E-3</v>
      </c>
      <c r="F475" s="5">
        <f>'Stocks Returns'!E471</f>
        <v>1.0183750276732351E-2</v>
      </c>
      <c r="G475" s="5">
        <f t="shared" si="28"/>
        <v>3.9735162707205699E-3</v>
      </c>
      <c r="H475" s="5">
        <f t="shared" si="29"/>
        <v>1.0702789668114773E-4</v>
      </c>
      <c r="I475" s="5">
        <f t="shared" si="30"/>
        <v>-2.1195223169233608E-3</v>
      </c>
      <c r="J475" s="5">
        <f t="shared" si="31"/>
        <v>1.170831111022002E-2</v>
      </c>
    </row>
    <row r="476" spans="1:10" ht="15" customHeight="1" x14ac:dyDescent="0.2">
      <c r="A476" s="3">
        <f>'2_CVaR_t1'!A476</f>
        <v>42956</v>
      </c>
      <c r="B476" s="5">
        <f>'2_CVaR_t1'!D476-1</f>
        <v>-2.4538824964789319E-3</v>
      </c>
      <c r="C476" s="5">
        <f>'Stocks Returns'!B472</f>
        <v>-2.8806584362139898E-2</v>
      </c>
      <c r="D476" s="5">
        <f>'Stocks Returns'!C472</f>
        <v>-3.0608214849920934E-3</v>
      </c>
      <c r="E476" s="5">
        <f>'Stocks Returns'!D472</f>
        <v>-1.2053887969747268E-2</v>
      </c>
      <c r="F476" s="5">
        <f>'Stocks Returns'!E472</f>
        <v>4.3830813061562779E-4</v>
      </c>
      <c r="G476" s="5">
        <f t="shared" si="28"/>
        <v>-2.5994777737931157E-2</v>
      </c>
      <c r="H476" s="5">
        <f t="shared" si="29"/>
        <v>5.2467733353533854E-4</v>
      </c>
      <c r="I476" s="5">
        <f t="shared" si="30"/>
        <v>-8.5787631649619726E-3</v>
      </c>
      <c r="J476" s="5">
        <f t="shared" si="31"/>
        <v>2.9489952689202973E-3</v>
      </c>
    </row>
    <row r="477" spans="1:10" ht="15" customHeight="1" x14ac:dyDescent="0.2">
      <c r="A477" s="3">
        <f>'2_CVaR_t1'!A477</f>
        <v>42957</v>
      </c>
      <c r="B477" s="5">
        <f>'2_CVaR_t1'!D477-1</f>
        <v>-1.0691999923604367E-2</v>
      </c>
      <c r="C477" s="5">
        <f>'Stocks Returns'!B473</f>
        <v>-2.5423728813559365E-2</v>
      </c>
      <c r="D477" s="5">
        <f>'Stocks Returns'!C473</f>
        <v>-1.4657819154204277E-2</v>
      </c>
      <c r="E477" s="5">
        <f>'Stocks Returns'!D473</f>
        <v>-2.8229665071770382E-2</v>
      </c>
      <c r="F477" s="5">
        <f>'Stocks Returns'!E473</f>
        <v>-1.4895947426067924E-2</v>
      </c>
      <c r="G477" s="5">
        <f t="shared" si="28"/>
        <v>-1.5009633474123969E-2</v>
      </c>
      <c r="H477" s="5">
        <f t="shared" si="29"/>
        <v>8.3010099965834076E-4</v>
      </c>
      <c r="I477" s="5">
        <f t="shared" si="30"/>
        <v>-1.3282383565824361E-2</v>
      </c>
      <c r="J477" s="5">
        <f t="shared" si="31"/>
        <v>-4.0568150328602112E-3</v>
      </c>
    </row>
    <row r="478" spans="1:10" ht="15" customHeight="1" x14ac:dyDescent="0.2">
      <c r="A478" s="3">
        <f>'2_CVaR_t1'!A478</f>
        <v>42958</v>
      </c>
      <c r="B478" s="5">
        <f>'2_CVaR_t1'!D478-1</f>
        <v>4.4389012419419061E-3</v>
      </c>
      <c r="C478" s="5">
        <f>'Stocks Returns'!B474</f>
        <v>-3.9130434782608248E-3</v>
      </c>
      <c r="D478" s="5">
        <f>'Stocks Returns'!C474</f>
        <v>6.0307568599859973E-3</v>
      </c>
      <c r="E478" s="5">
        <f>'Stocks Returns'!D474</f>
        <v>1.1939931068439158E-2</v>
      </c>
      <c r="F478" s="5">
        <f>'Stocks Returns'!E474</f>
        <v>-4.002668445630464E-3</v>
      </c>
      <c r="G478" s="5">
        <f t="shared" si="28"/>
        <v>-7.4620264998218021E-3</v>
      </c>
      <c r="H478" s="5">
        <f t="shared" si="29"/>
        <v>-3.4242929457252522E-4</v>
      </c>
      <c r="I478" s="5">
        <f t="shared" si="30"/>
        <v>5.8163707544608163E-3</v>
      </c>
      <c r="J478" s="5">
        <f t="shared" si="31"/>
        <v>-8.4603418007443611E-3</v>
      </c>
    </row>
    <row r="479" spans="1:10" ht="15" customHeight="1" x14ac:dyDescent="0.2">
      <c r="A479" s="3">
        <f>'2_CVaR_t1'!A479</f>
        <v>42961</v>
      </c>
      <c r="B479" s="5">
        <f>'2_CVaR_t1'!D479-1</f>
        <v>1.2510093231909103E-2</v>
      </c>
      <c r="C479" s="5">
        <f>'Stocks Returns'!B475</f>
        <v>-4.3649061545181222E-4</v>
      </c>
      <c r="D479" s="5">
        <f>'Stocks Returns'!C475</f>
        <v>1.778399440503553E-2</v>
      </c>
      <c r="E479" s="5">
        <f>'Stocks Returns'!D475</f>
        <v>2.2016786279041467E-2</v>
      </c>
      <c r="F479" s="5">
        <f>'Stocks Returns'!E475</f>
        <v>-5.5816030363921021E-3</v>
      </c>
      <c r="G479" s="5">
        <f t="shared" si="28"/>
        <v>-1.1433720439336638E-2</v>
      </c>
      <c r="H479" s="5">
        <f t="shared" si="29"/>
        <v>-2.5043943053511611E-4</v>
      </c>
      <c r="I479" s="5">
        <f t="shared" si="30"/>
        <v>4.6535246506371891E-3</v>
      </c>
      <c r="J479" s="5">
        <f t="shared" si="31"/>
        <v>-1.8198965935250378E-2</v>
      </c>
    </row>
    <row r="480" spans="1:10" ht="15" customHeight="1" x14ac:dyDescent="0.2">
      <c r="A480" s="3">
        <f>'2_CVaR_t1'!A480</f>
        <v>42962</v>
      </c>
      <c r="B480" s="5">
        <f>'2_CVaR_t1'!D480-1</f>
        <v>5.0235196450683084E-3</v>
      </c>
      <c r="C480" s="5">
        <f>'Stocks Returns'!B476</f>
        <v>-6.1135371179038556E-3</v>
      </c>
      <c r="D480" s="5">
        <f>'Stocks Returns'!C476</f>
        <v>7.4604888583487128E-3</v>
      </c>
      <c r="E480" s="5">
        <f>'Stocks Returns'!D476</f>
        <v>3.213520590335861E-3</v>
      </c>
      <c r="F480" s="5">
        <f>'Stocks Returns'!E476</f>
        <v>-8.9806915132462084E-4</v>
      </c>
      <c r="G480" s="5">
        <f t="shared" si="28"/>
        <v>-1.0202016927185725E-2</v>
      </c>
      <c r="H480" s="5">
        <f t="shared" si="29"/>
        <v>2.4264679593803684E-4</v>
      </c>
      <c r="I480" s="5">
        <f t="shared" si="30"/>
        <v>-3.7241618808437149E-3</v>
      </c>
      <c r="J480" s="5">
        <f t="shared" si="31"/>
        <v>-5.9467710282480246E-3</v>
      </c>
    </row>
    <row r="481" spans="1:10" ht="15" customHeight="1" x14ac:dyDescent="0.2">
      <c r="A481" s="3">
        <f>'2_CVaR_t1'!A481</f>
        <v>42963</v>
      </c>
      <c r="B481" s="5">
        <f>'2_CVaR_t1'!D481-1</f>
        <v>4.3274096500041104E-3</v>
      </c>
      <c r="C481" s="5">
        <f>'Stocks Returns'!B477</f>
        <v>-7.0298769771529601E-3</v>
      </c>
      <c r="D481" s="5">
        <f>'Stocks Returns'!C477</f>
        <v>6.7231803566207837E-3</v>
      </c>
      <c r="E481" s="5">
        <f>'Stocks Returns'!D477</f>
        <v>-1.5422944596038546E-3</v>
      </c>
      <c r="F481" s="5">
        <f>'Stocks Returns'!E477</f>
        <v>-1.8202247191011267E-2</v>
      </c>
      <c r="G481" s="5">
        <f t="shared" si="28"/>
        <v>-1.0475973474125138E-2</v>
      </c>
      <c r="H481" s="5">
        <f t="shared" si="29"/>
        <v>5.1107710896784297E-4</v>
      </c>
      <c r="I481" s="5">
        <f t="shared" si="30"/>
        <v>-7.510594906884889E-3</v>
      </c>
      <c r="J481" s="5">
        <f t="shared" si="31"/>
        <v>-2.2547206491239456E-2</v>
      </c>
    </row>
    <row r="482" spans="1:10" ht="15" customHeight="1" x14ac:dyDescent="0.2">
      <c r="A482" s="3">
        <f>'2_CVaR_t1'!A482</f>
        <v>42964</v>
      </c>
      <c r="B482" s="5">
        <f>'2_CVaR_t1'!D482-1</f>
        <v>-8.5197919530143329E-3</v>
      </c>
      <c r="C482" s="5">
        <f>'Stocks Returns'!B478</f>
        <v>-1.5929203539823189E-2</v>
      </c>
      <c r="D482" s="5">
        <f>'Stocks Returns'!C478</f>
        <v>-1.1227255129694136E-2</v>
      </c>
      <c r="E482" s="5">
        <f>'Stocks Returns'!D478</f>
        <v>-2.9824144486691906E-2</v>
      </c>
      <c r="F482" s="5">
        <f>'Stocks Returns'!E478</f>
        <v>-1.579308766308074E-2</v>
      </c>
      <c r="G482" s="5">
        <f t="shared" si="28"/>
        <v>-7.5196623097487023E-3</v>
      </c>
      <c r="H482" s="5">
        <f t="shared" si="29"/>
        <v>1.1222617757751761E-3</v>
      </c>
      <c r="I482" s="5">
        <f t="shared" si="30"/>
        <v>-1.7901815033998496E-2</v>
      </c>
      <c r="J482" s="5">
        <f t="shared" si="31"/>
        <v>-7.1499806755992192E-3</v>
      </c>
    </row>
    <row r="483" spans="1:10" ht="15" customHeight="1" x14ac:dyDescent="0.2">
      <c r="A483" s="3">
        <f>'2_CVaR_t1'!A483</f>
        <v>42965</v>
      </c>
      <c r="B483" s="5">
        <f>'2_CVaR_t1'!D483-1</f>
        <v>2.2321748147353659E-3</v>
      </c>
      <c r="C483" s="5">
        <f>'Stocks Returns'!B479</f>
        <v>1.124100719424459E-2</v>
      </c>
      <c r="D483" s="5">
        <f>'Stocks Returns'!C479</f>
        <v>3.4259984338294025E-3</v>
      </c>
      <c r="E483" s="5">
        <f>'Stocks Returns'!D479</f>
        <v>-8.5731781996334355E-4</v>
      </c>
      <c r="F483" s="5">
        <f>'Stocks Returns'!E479</f>
        <v>2.5581395348837077E-3</v>
      </c>
      <c r="G483" s="5">
        <f t="shared" si="28"/>
        <v>9.7284325588892096E-3</v>
      </c>
      <c r="H483" s="5">
        <f t="shared" si="29"/>
        <v>2.4108774885180009E-4</v>
      </c>
      <c r="I483" s="5">
        <f t="shared" si="30"/>
        <v>-3.9078567072078378E-3</v>
      </c>
      <c r="J483" s="5">
        <f t="shared" si="31"/>
        <v>3.313885238751175E-4</v>
      </c>
    </row>
    <row r="484" spans="1:10" ht="15" customHeight="1" x14ac:dyDescent="0.2">
      <c r="A484" s="3">
        <f>'2_CVaR_t1'!A484</f>
        <v>42968</v>
      </c>
      <c r="B484" s="5">
        <f>'2_CVaR_t1'!D484-1</f>
        <v>4.5027578738168206E-3</v>
      </c>
      <c r="C484" s="5">
        <f>'Stocks Returns'!B480</f>
        <v>-6.6696309470875015E-3</v>
      </c>
      <c r="D484" s="5">
        <f>'Stocks Returns'!C480</f>
        <v>6.9261535459954615E-3</v>
      </c>
      <c r="E484" s="5">
        <f>'Stocks Returns'!D480</f>
        <v>-6.1289531747976689E-4</v>
      </c>
      <c r="F484" s="5">
        <f>'Stocks Returns'!E480</f>
        <v>-1.4149849222918065E-2</v>
      </c>
      <c r="G484" s="5">
        <f t="shared" si="28"/>
        <v>-1.0277542061891796E-2</v>
      </c>
      <c r="H484" s="5">
        <f t="shared" si="29"/>
        <v>4.6070741282483018E-4</v>
      </c>
      <c r="I484" s="5">
        <f t="shared" si="30"/>
        <v>-6.8253804730566553E-3</v>
      </c>
      <c r="J484" s="5">
        <f t="shared" si="31"/>
        <v>-1.8672079373615088E-2</v>
      </c>
    </row>
    <row r="485" spans="1:10" ht="15" customHeight="1" x14ac:dyDescent="0.2">
      <c r="A485" s="3">
        <f>'2_CVaR_t1'!A485</f>
        <v>42969</v>
      </c>
      <c r="B485" s="5">
        <f>'2_CVaR_t1'!D485-1</f>
        <v>6.0060341197369915E-3</v>
      </c>
      <c r="C485" s="5">
        <f>'Stocks Returns'!B481</f>
        <v>6.7144136078782779E-3</v>
      </c>
      <c r="D485" s="5">
        <f>'Stocks Returns'!C481</f>
        <v>8.23483820964932E-3</v>
      </c>
      <c r="E485" s="5">
        <f>'Stocks Returns'!D481</f>
        <v>1.4473200049061496E-2</v>
      </c>
      <c r="F485" s="5">
        <f>'Stocks Returns'!E481</f>
        <v>1.6235294117646903E-2</v>
      </c>
      <c r="G485" s="5">
        <f t="shared" si="28"/>
        <v>1.7192510801968854E-3</v>
      </c>
      <c r="H485" s="5">
        <f t="shared" si="29"/>
        <v>-4.0253948684526066E-4</v>
      </c>
      <c r="I485" s="5">
        <f t="shared" si="30"/>
        <v>6.1672972151271752E-3</v>
      </c>
      <c r="J485" s="5">
        <f t="shared" si="31"/>
        <v>1.0193304868115215E-2</v>
      </c>
    </row>
    <row r="486" spans="1:10" ht="15" customHeight="1" x14ac:dyDescent="0.2">
      <c r="A486" s="3">
        <f>'2_CVaR_t1'!A486</f>
        <v>42970</v>
      </c>
      <c r="B486" s="5">
        <f>'2_CVaR_t1'!D486-1</f>
        <v>-5.4416284912650603E-3</v>
      </c>
      <c r="C486" s="5">
        <f>'Stocks Returns'!B482</f>
        <v>0</v>
      </c>
      <c r="D486" s="5">
        <f>'Stocks Returns'!C482</f>
        <v>-8.5519361967905105E-3</v>
      </c>
      <c r="E486" s="5">
        <f>'Stocks Returns'!D482</f>
        <v>2.2971829283038314E-3</v>
      </c>
      <c r="F486" s="5">
        <f>'Stocks Returns'!E482</f>
        <v>1.1576753878212553E-2</v>
      </c>
      <c r="G486" s="5">
        <f t="shared" si="28"/>
        <v>5.5689544630265486E-3</v>
      </c>
      <c r="H486" s="5">
        <f t="shared" si="29"/>
        <v>-6.4974585407910276E-4</v>
      </c>
      <c r="I486" s="5">
        <f t="shared" si="30"/>
        <v>9.9329537227411391E-3</v>
      </c>
      <c r="J486" s="5">
        <f t="shared" si="31"/>
        <v>1.7107946511037073E-2</v>
      </c>
    </row>
    <row r="487" spans="1:10" ht="15" customHeight="1" x14ac:dyDescent="0.2">
      <c r="A487" s="3">
        <f>'2_CVaR_t1'!A487</f>
        <v>42971</v>
      </c>
      <c r="B487" s="5">
        <f>'2_CVaR_t1'!D487-1</f>
        <v>1.6721902581462444E-4</v>
      </c>
      <c r="C487" s="5">
        <f>'Stocks Returns'!B483</f>
        <v>1.3339261894176335E-3</v>
      </c>
      <c r="D487" s="5">
        <f>'Stocks Returns'!C483</f>
        <v>3.876720294631042E-4</v>
      </c>
      <c r="E487" s="5">
        <f>'Stocks Returns'!D483</f>
        <v>-2.5331724969843705E-3</v>
      </c>
      <c r="F487" s="5">
        <f>'Stocks Returns'!E483</f>
        <v>-8.926527809567375E-3</v>
      </c>
      <c r="G487" s="5">
        <f t="shared" si="28"/>
        <v>1.7269313458559985E-3</v>
      </c>
      <c r="H487" s="5">
        <f t="shared" si="29"/>
        <v>1.8620678041081097E-4</v>
      </c>
      <c r="I487" s="5">
        <f t="shared" si="30"/>
        <v>-2.7081155213359753E-3</v>
      </c>
      <c r="J487" s="5">
        <f t="shared" si="31"/>
        <v>-9.0656815759440137E-3</v>
      </c>
    </row>
    <row r="488" spans="1:10" ht="15" customHeight="1" x14ac:dyDescent="0.2">
      <c r="A488" s="3">
        <f>'2_CVaR_t1'!A488</f>
        <v>42972</v>
      </c>
      <c r="B488" s="5">
        <f>'2_CVaR_t1'!D488-1</f>
        <v>8.2949431599654844E-4</v>
      </c>
      <c r="C488" s="5">
        <f>'Stocks Returns'!B484</f>
        <v>6.2166962699823358E-3</v>
      </c>
      <c r="D488" s="5">
        <f>'Stocks Returns'!C484</f>
        <v>1.2594458438286438E-3</v>
      </c>
      <c r="E488" s="5">
        <f>'Stocks Returns'!D484</f>
        <v>-7.2560164469703814E-4</v>
      </c>
      <c r="F488" s="5">
        <f>'Stocks Returns'!E484</f>
        <v>6.4665127020786528E-3</v>
      </c>
      <c r="G488" s="5">
        <f t="shared" si="28"/>
        <v>5.9985414120774334E-3</v>
      </c>
      <c r="H488" s="5">
        <f t="shared" si="29"/>
        <v>1.0112611759063601E-4</v>
      </c>
      <c r="I488" s="5">
        <f t="shared" si="30"/>
        <v>-1.8228094917442858E-3</v>
      </c>
      <c r="J488" s="5">
        <f t="shared" si="31"/>
        <v>5.6578220485736875E-3</v>
      </c>
    </row>
    <row r="489" spans="1:10" ht="15" customHeight="1" x14ac:dyDescent="0.2">
      <c r="A489" s="3">
        <f>'2_CVaR_t1'!A489</f>
        <v>42975</v>
      </c>
      <c r="B489" s="5">
        <f>'2_CVaR_t1'!D489-1</f>
        <v>3.2780911859249251E-3</v>
      </c>
      <c r="C489" s="5">
        <f>'Stocks Returns'!B485</f>
        <v>6.6195939982347518E-3</v>
      </c>
      <c r="D489" s="5">
        <f>'Stocks Returns'!C485</f>
        <v>4.1606192549590304E-3</v>
      </c>
      <c r="E489" s="5">
        <f>'Stocks Returns'!D485</f>
        <v>1.3675420549437378E-2</v>
      </c>
      <c r="F489" s="5">
        <f>'Stocks Returns'!E485</f>
        <v>-1.2161541991739355E-2</v>
      </c>
      <c r="G489" s="5">
        <f t="shared" si="28"/>
        <v>4.1418281895193067E-3</v>
      </c>
      <c r="H489" s="5">
        <f t="shared" si="29"/>
        <v>-5.354300416669901E-4</v>
      </c>
      <c r="I489" s="5">
        <f t="shared" si="30"/>
        <v>9.1683697087352294E-3</v>
      </c>
      <c r="J489" s="5">
        <f t="shared" si="31"/>
        <v>-1.5445677449584923E-2</v>
      </c>
    </row>
    <row r="490" spans="1:10" ht="15" customHeight="1" x14ac:dyDescent="0.2">
      <c r="A490" s="3">
        <f>'2_CVaR_t1'!A490</f>
        <v>42976</v>
      </c>
      <c r="B490" s="5">
        <f>'2_CVaR_t1'!D490-1</f>
        <v>-6.8096699222808255E-6</v>
      </c>
      <c r="C490" s="5">
        <f>'Stocks Returns'!B486</f>
        <v>-1.5782551512494525E-2</v>
      </c>
      <c r="D490" s="5">
        <f>'Stocks Returns'!C486</f>
        <v>-9.6357679707170796E-5</v>
      </c>
      <c r="E490" s="5">
        <f>'Stocks Returns'!D486</f>
        <v>8.3572110792728971E-4</v>
      </c>
      <c r="F490" s="5">
        <f>'Stocks Returns'!E486</f>
        <v>-4.6457607433215697E-3</v>
      </c>
      <c r="G490" s="5">
        <f t="shared" si="28"/>
        <v>-1.5228949423391662E-2</v>
      </c>
      <c r="H490" s="5">
        <f t="shared" si="29"/>
        <v>-4.6386495688095807E-5</v>
      </c>
      <c r="I490" s="5">
        <f t="shared" si="30"/>
        <v>9.0312525641624507E-4</v>
      </c>
      <c r="J490" s="5">
        <f t="shared" si="31"/>
        <v>-4.6089776554292181E-3</v>
      </c>
    </row>
    <row r="491" spans="1:10" ht="15" customHeight="1" x14ac:dyDescent="0.2">
      <c r="A491" s="3">
        <f>'2_CVaR_t1'!A491</f>
        <v>42977</v>
      </c>
      <c r="B491" s="5">
        <f>'2_CVaR_t1'!D491-1</f>
        <v>6.852661992984288E-4</v>
      </c>
      <c r="C491" s="5">
        <f>'Stocks Returns'!B487</f>
        <v>-1.1581291759465429E-2</v>
      </c>
      <c r="D491" s="5">
        <f>'Stocks Returns'!C487</f>
        <v>-3.8546786161697266E-4</v>
      </c>
      <c r="E491" s="5">
        <f>'Stocks Returns'!D487</f>
        <v>2.2068471907431775E-2</v>
      </c>
      <c r="F491" s="5">
        <f>'Stocks Returns'!E487</f>
        <v>1.3068844807467839E-2</v>
      </c>
      <c r="G491" s="5">
        <f t="shared" si="28"/>
        <v>-1.166635021595437E-2</v>
      </c>
      <c r="H491" s="5">
        <f t="shared" si="29"/>
        <v>-1.3354069925880937E-3</v>
      </c>
      <c r="I491" s="5">
        <f t="shared" si="30"/>
        <v>2.1172111835390264E-2</v>
      </c>
      <c r="J491" s="5">
        <f t="shared" si="31"/>
        <v>1.2405963677165701E-2</v>
      </c>
    </row>
    <row r="492" spans="1:10" ht="15" customHeight="1" x14ac:dyDescent="0.2">
      <c r="A492" s="3">
        <f>'2_CVaR_t1'!A492</f>
        <v>42978</v>
      </c>
      <c r="B492" s="5">
        <f>'2_CVaR_t1'!D492-1</f>
        <v>-7.5675147227360906E-4</v>
      </c>
      <c r="C492" s="5">
        <f>'Stocks Returns'!B488</f>
        <v>9.0130689499767769E-4</v>
      </c>
      <c r="D492" s="5">
        <f>'Stocks Returns'!C488</f>
        <v>-2.0244866480285673E-3</v>
      </c>
      <c r="E492" s="5">
        <f>'Stocks Returns'!D488</f>
        <v>1.3071895424836555E-2</v>
      </c>
      <c r="F492" s="5">
        <f>'Stocks Returns'!E488</f>
        <v>5.7590416954618195E-3</v>
      </c>
      <c r="G492" s="5">
        <f t="shared" si="28"/>
        <v>2.1469692941805838E-3</v>
      </c>
      <c r="H492" s="5">
        <f t="shared" si="29"/>
        <v>-8.9100052415498664E-4</v>
      </c>
      <c r="I492" s="5">
        <f t="shared" si="30"/>
        <v>1.4183646167001997E-2</v>
      </c>
      <c r="J492" s="5">
        <f t="shared" si="31"/>
        <v>6.5539894126517345E-3</v>
      </c>
    </row>
    <row r="493" spans="1:10" ht="15" customHeight="1" x14ac:dyDescent="0.2">
      <c r="A493" s="3">
        <f>'2_CVaR_t1'!A493</f>
        <v>42979</v>
      </c>
      <c r="B493" s="5">
        <f>'2_CVaR_t1'!D493-1</f>
        <v>2.9290341360717065E-3</v>
      </c>
      <c r="C493" s="5">
        <f>'Stocks Returns'!B489</f>
        <v>-2.2512381809995929E-3</v>
      </c>
      <c r="D493" s="5">
        <f>'Stocks Returns'!C489</f>
        <v>3.6707882534776637E-3</v>
      </c>
      <c r="E493" s="5">
        <f>'Stocks Returns'!D489</f>
        <v>1.2096774193548265E-2</v>
      </c>
      <c r="F493" s="5">
        <f>'Stocks Returns'!E489</f>
        <v>1.3284470911589574E-2</v>
      </c>
      <c r="G493" s="5">
        <f t="shared" si="28"/>
        <v>-4.4068876209519652E-3</v>
      </c>
      <c r="H493" s="5">
        <f t="shared" si="29"/>
        <v>-5.2094387188028439E-4</v>
      </c>
      <c r="I493" s="5">
        <f t="shared" si="30"/>
        <v>8.0758097929805699E-3</v>
      </c>
      <c r="J493" s="5">
        <f t="shared" si="31"/>
        <v>1.0353219781535736E-2</v>
      </c>
    </row>
    <row r="494" spans="1:10" ht="15" customHeight="1" x14ac:dyDescent="0.2">
      <c r="A494" s="3">
        <f>'2_CVaR_t1'!A494</f>
        <v>42982</v>
      </c>
      <c r="B494" s="5">
        <f>'2_CVaR_t1'!D494-1</f>
        <v>2.8556153399916795E-5</v>
      </c>
      <c r="C494" s="5">
        <f>'Stocks Returns'!B490</f>
        <v>0</v>
      </c>
      <c r="D494" s="5">
        <f>'Stocks Returns'!C490</f>
        <v>0</v>
      </c>
      <c r="E494" s="5">
        <f>'Stocks Returns'!D490</f>
        <v>0</v>
      </c>
      <c r="F494" s="5">
        <f>'Stocks Returns'!E490</f>
        <v>0</v>
      </c>
      <c r="G494" s="5">
        <f t="shared" si="28"/>
        <v>5.2096584642662082E-4</v>
      </c>
      <c r="H494" s="5">
        <f t="shared" si="29"/>
        <v>-1.1253114819244209E-6</v>
      </c>
      <c r="I494" s="5">
        <f t="shared" si="30"/>
        <v>1.8154757398473369E-5</v>
      </c>
      <c r="J494" s="5">
        <f t="shared" si="31"/>
        <v>1.0294917535460086E-6</v>
      </c>
    </row>
    <row r="495" spans="1:10" ht="15" customHeight="1" x14ac:dyDescent="0.2">
      <c r="A495" s="3">
        <f>'2_CVaR_t1'!A495</f>
        <v>42983</v>
      </c>
      <c r="B495" s="5">
        <f>'2_CVaR_t1'!D495-1</f>
        <v>-6.1792075564250926E-3</v>
      </c>
      <c r="C495" s="5">
        <f>'Stocks Returns'!B491</f>
        <v>-2.4368231046931421E-2</v>
      </c>
      <c r="D495" s="5">
        <f>'Stocks Returns'!C491</f>
        <v>-8.5659287776708171E-3</v>
      </c>
      <c r="E495" s="5">
        <f>'Stocks Returns'!D491</f>
        <v>-1.5480933409220299E-2</v>
      </c>
      <c r="F495" s="5">
        <f>'Stocks Returns'!E491</f>
        <v>3.3905967450271746E-3</v>
      </c>
      <c r="G495" s="5">
        <f t="shared" si="28"/>
        <v>-1.8118624838739092E-2</v>
      </c>
      <c r="H495" s="5">
        <f t="shared" si="29"/>
        <v>4.019148382934136E-4</v>
      </c>
      <c r="I495" s="5">
        <f t="shared" si="30"/>
        <v>-6.8180320003115146E-3</v>
      </c>
      <c r="J495" s="5">
        <f t="shared" si="31"/>
        <v>9.6674557172414868E-3</v>
      </c>
    </row>
    <row r="496" spans="1:10" ht="15" customHeight="1" x14ac:dyDescent="0.2">
      <c r="A496" s="3">
        <f>'2_CVaR_t1'!A496</f>
        <v>42984</v>
      </c>
      <c r="B496" s="5">
        <f>'2_CVaR_t1'!D496-1</f>
        <v>9.5268967222006395E-4</v>
      </c>
      <c r="C496" s="5">
        <f>'Stocks Returns'!B492</f>
        <v>1.1100832562442209E-2</v>
      </c>
      <c r="D496" s="5">
        <f>'Stocks Returns'!C492</f>
        <v>1.6503252111446098E-3</v>
      </c>
      <c r="E496" s="5">
        <f>'Stocks Returns'!D492</f>
        <v>-4.2779512082320448E-3</v>
      </c>
      <c r="F496" s="5">
        <f>'Stocks Returns'!E492</f>
        <v>1.5093489524667714E-2</v>
      </c>
      <c r="G496" s="5">
        <f t="shared" si="28"/>
        <v>1.0768990727546356E-2</v>
      </c>
      <c r="H496" s="5">
        <f t="shared" si="29"/>
        <v>3.1401299459554288E-4</v>
      </c>
      <c r="I496" s="5">
        <f t="shared" si="30"/>
        <v>-5.5467172351612512E-3</v>
      </c>
      <c r="J496" s="5">
        <f t="shared" si="31"/>
        <v>1.4160252724662401E-2</v>
      </c>
    </row>
    <row r="497" spans="1:10" ht="15" customHeight="1" x14ac:dyDescent="0.2">
      <c r="A497" s="3">
        <f>'2_CVaR_t1'!A497</f>
        <v>42985</v>
      </c>
      <c r="B497" s="5">
        <f>'2_CVaR_t1'!D497-1</f>
        <v>9.3494943653129603E-3</v>
      </c>
      <c r="C497" s="5">
        <f>'Stocks Returns'!B493</f>
        <v>-2.3787740164684323E-2</v>
      </c>
      <c r="D497" s="5">
        <f>'Stocks Returns'!C493</f>
        <v>1.3374685016475985E-2</v>
      </c>
      <c r="E497" s="5">
        <f>'Stocks Returns'!D493</f>
        <v>1.47468648397584E-2</v>
      </c>
      <c r="F497" s="5">
        <f>'Stocks Returns'!E493</f>
        <v>1.1096316023080366E-3</v>
      </c>
      <c r="G497" s="5">
        <f t="shared" si="28"/>
        <v>-3.1868310289380308E-2</v>
      </c>
      <c r="H497" s="5">
        <f t="shared" si="29"/>
        <v>-9.3319690718343326E-5</v>
      </c>
      <c r="I497" s="5">
        <f t="shared" si="30"/>
        <v>1.7849589565044951E-3</v>
      </c>
      <c r="J497" s="5">
        <f t="shared" si="31"/>
        <v>-8.3124776641509326E-3</v>
      </c>
    </row>
    <row r="498" spans="1:10" ht="15" customHeight="1" x14ac:dyDescent="0.2">
      <c r="A498" s="3">
        <f>'2_CVaR_t1'!A498</f>
        <v>42986</v>
      </c>
      <c r="B498" s="5">
        <f>'2_CVaR_t1'!D498-1</f>
        <v>-1.1801762647614122E-3</v>
      </c>
      <c r="C498" s="5">
        <f>'Stocks Returns'!B494</f>
        <v>-4.217432052483594E-3</v>
      </c>
      <c r="D498" s="5">
        <f>'Stocks Returns'!C494</f>
        <v>-1.2433052792654165E-3</v>
      </c>
      <c r="E498" s="5">
        <f>'Stocks Returns'!D494</f>
        <v>-9.3832246252432139E-3</v>
      </c>
      <c r="F498" s="5">
        <f>'Stocks Returns'!E494</f>
        <v>-1.4187541565063189E-2</v>
      </c>
      <c r="G498" s="5">
        <f t="shared" si="28"/>
        <v>-2.581025341854227E-3</v>
      </c>
      <c r="H498" s="5">
        <f t="shared" si="29"/>
        <v>5.0194443363183469E-4</v>
      </c>
      <c r="I498" s="5">
        <f t="shared" si="30"/>
        <v>-7.6818251419003211E-3</v>
      </c>
      <c r="J498" s="5">
        <f t="shared" si="31"/>
        <v>-1.2964526363402631E-2</v>
      </c>
    </row>
    <row r="499" spans="1:10" ht="15" customHeight="1" x14ac:dyDescent="0.2">
      <c r="A499" s="3">
        <f>'2_CVaR_t1'!A499</f>
        <v>42989</v>
      </c>
      <c r="B499" s="5">
        <f>'2_CVaR_t1'!D499-1</f>
        <v>1.162984583952853E-2</v>
      </c>
      <c r="C499" s="5">
        <f>'Stocks Returns'!B495</f>
        <v>-2.1176470588235241E-2</v>
      </c>
      <c r="D499" s="5">
        <f>'Stocks Returns'!C495</f>
        <v>1.6470362922531789E-2</v>
      </c>
      <c r="E499" s="5">
        <f>'Stocks Returns'!D495</f>
        <v>2.0907935774517661E-2</v>
      </c>
      <c r="F499" s="5">
        <f>'Stocks Returns'!E495</f>
        <v>1.0344052170002227E-2</v>
      </c>
      <c r="G499" s="5">
        <f t="shared" si="28"/>
        <v>-3.1361391668417497E-2</v>
      </c>
      <c r="H499" s="5">
        <f t="shared" si="29"/>
        <v>-2.9229062632600902E-4</v>
      </c>
      <c r="I499" s="5">
        <f t="shared" si="30"/>
        <v>4.7704804192708304E-3</v>
      </c>
      <c r="J499" s="5">
        <f t="shared" si="31"/>
        <v>-1.3834117582400361E-3</v>
      </c>
    </row>
    <row r="500" spans="1:10" ht="15" customHeight="1" x14ac:dyDescent="0.2">
      <c r="A500" s="3">
        <f>'2_CVaR_t1'!A500</f>
        <v>42990</v>
      </c>
      <c r="B500" s="5">
        <f>'2_CVaR_t1'!D500-1</f>
        <v>4.2922491750463365E-4</v>
      </c>
      <c r="C500" s="5">
        <f>'Stocks Returns'!B496</f>
        <v>9.6153846153845812E-3</v>
      </c>
      <c r="D500" s="5">
        <f>'Stocks Returns'!C496</f>
        <v>5.6523787093731848E-4</v>
      </c>
      <c r="E500" s="5">
        <f>'Stocks Returns'!D496</f>
        <v>7.920343969225474E-4</v>
      </c>
      <c r="F500" s="5">
        <f>'Stocks Returns'!E496</f>
        <v>0</v>
      </c>
      <c r="G500" s="5">
        <f t="shared" si="28"/>
        <v>9.7666058386200322E-3</v>
      </c>
      <c r="H500" s="5">
        <f t="shared" si="29"/>
        <v>-1.4773149381413207E-5</v>
      </c>
      <c r="I500" s="5">
        <f t="shared" si="30"/>
        <v>2.5222977977571229E-4</v>
      </c>
      <c r="J500" s="5">
        <f t="shared" si="31"/>
        <v>-4.0403245312821965E-4</v>
      </c>
    </row>
    <row r="501" spans="1:10" ht="15" customHeight="1" x14ac:dyDescent="0.2">
      <c r="A501" s="3">
        <f>'2_CVaR_t1'!A501</f>
        <v>42991</v>
      </c>
      <c r="B501" s="5">
        <f>'2_CVaR_t1'!D501-1</f>
        <v>-2.3366178935493309E-3</v>
      </c>
      <c r="C501" s="5">
        <f>'Stocks Returns'!B497</f>
        <v>9.52380952380949E-3</v>
      </c>
      <c r="D501" s="5">
        <f>'Stocks Returns'!C497</f>
        <v>-3.5778175313058158E-3</v>
      </c>
      <c r="E501" s="5">
        <f>'Stocks Returns'!D497</f>
        <v>-1.2436404748444874E-3</v>
      </c>
      <c r="F501" s="5">
        <f>'Stocks Returns'!E497</f>
        <v>1.402181170710004E-2</v>
      </c>
      <c r="G501" s="5">
        <f t="shared" si="28"/>
        <v>1.2227402181000487E-2</v>
      </c>
      <c r="H501" s="5">
        <f t="shared" si="29"/>
        <v>-1.6174245845032575E-4</v>
      </c>
      <c r="I501" s="5">
        <f t="shared" si="30"/>
        <v>2.0681851402645098E-3</v>
      </c>
      <c r="J501" s="5">
        <f t="shared" si="31"/>
        <v>1.6413948480654944E-2</v>
      </c>
    </row>
    <row r="502" spans="1:10" ht="15" customHeight="1" x14ac:dyDescent="0.2">
      <c r="A502" s="3">
        <f>'2_CVaR_t1'!A502</f>
        <v>42992</v>
      </c>
      <c r="B502" s="5">
        <f>'2_CVaR_t1'!D502-1</f>
        <v>1.9885772334620189E-3</v>
      </c>
      <c r="C502" s="5">
        <f>'Stocks Returns'!B498</f>
        <v>1.3207547169811429E-2</v>
      </c>
      <c r="D502" s="5">
        <f>'Stocks Returns'!C498</f>
        <v>2.3622791269015675E-3</v>
      </c>
      <c r="E502" s="5">
        <f>'Stocks Returns'!D498</f>
        <v>1.0187910346388884E-2</v>
      </c>
      <c r="F502" s="5">
        <f>'Stocks Returns'!E498</f>
        <v>5.9262510974538163E-3</v>
      </c>
      <c r="G502" s="5">
        <f t="shared" si="28"/>
        <v>1.1919768934792997E-2</v>
      </c>
      <c r="H502" s="5">
        <f t="shared" si="29"/>
        <v>-4.7068208973789858E-4</v>
      </c>
      <c r="I502" s="5">
        <f t="shared" si="30"/>
        <v>7.4765981877158837E-3</v>
      </c>
      <c r="J502" s="5">
        <f t="shared" si="31"/>
        <v>3.9457686226500787E-3</v>
      </c>
    </row>
    <row r="503" spans="1:10" ht="15" customHeight="1" x14ac:dyDescent="0.2">
      <c r="A503" s="3">
        <f>'2_CVaR_t1'!A503</f>
        <v>42993</v>
      </c>
      <c r="B503" s="5">
        <f>'2_CVaR_t1'!D503-1</f>
        <v>-4.576005926166582E-3</v>
      </c>
      <c r="C503" s="5">
        <f>'Stocks Returns'!B499</f>
        <v>2.141527001862209E-2</v>
      </c>
      <c r="D503" s="5">
        <f>'Stocks Returns'!C499</f>
        <v>-7.3529411764705621E-3</v>
      </c>
      <c r="E503" s="5">
        <f>'Stocks Returns'!D499</f>
        <v>4.2581801882564108E-3</v>
      </c>
      <c r="F503" s="5">
        <f>'Stocks Returns'!E499</f>
        <v>1.4837442723107053E-2</v>
      </c>
      <c r="G503" s="5">
        <f t="shared" si="28"/>
        <v>2.6185411801869937E-2</v>
      </c>
      <c r="H503" s="5">
        <f t="shared" si="29"/>
        <v>-7.0140118905164753E-4</v>
      </c>
      <c r="I503" s="5">
        <f t="shared" si="30"/>
        <v>1.068851080795521E-2</v>
      </c>
      <c r="J503" s="5">
        <f t="shared" si="31"/>
        <v>1.9493521568272564E-2</v>
      </c>
    </row>
    <row r="504" spans="1:10" ht="15" customHeight="1" x14ac:dyDescent="0.2">
      <c r="A504" s="3">
        <f>'2_CVaR_t1'!A504</f>
        <v>42996</v>
      </c>
      <c r="B504" s="5">
        <f>'2_CVaR_t1'!D504-1</f>
        <v>-2.2402793704052737E-3</v>
      </c>
      <c r="C504" s="5">
        <f>'Stocks Returns'!B500</f>
        <v>-2.8258887876025596E-2</v>
      </c>
      <c r="D504" s="5">
        <f>'Stocks Returns'!C500</f>
        <v>-4.4634377967711636E-3</v>
      </c>
      <c r="E504" s="5">
        <f>'Stocks Returns'!D500</f>
        <v>1.550993081901364E-2</v>
      </c>
      <c r="F504" s="5">
        <f>'Stocks Returns'!E500</f>
        <v>1.2470436465276347E-2</v>
      </c>
      <c r="G504" s="5">
        <f t="shared" si="28"/>
        <v>-2.5644198208360839E-2</v>
      </c>
      <c r="H504" s="5">
        <f t="shared" si="29"/>
        <v>-1.1865524967524777E-3</v>
      </c>
      <c r="I504" s="5">
        <f t="shared" si="30"/>
        <v>1.8687598279223325E-2</v>
      </c>
      <c r="J504" s="5">
        <f t="shared" si="31"/>
        <v>1.4765178400381678E-2</v>
      </c>
    </row>
    <row r="505" spans="1:10" ht="15" customHeight="1" x14ac:dyDescent="0.2">
      <c r="A505" s="3">
        <f>'2_CVaR_t1'!A505</f>
        <v>42997</v>
      </c>
      <c r="B505" s="5">
        <f>'2_CVaR_t1'!D505-1</f>
        <v>3.6373994205485261E-3</v>
      </c>
      <c r="C505" s="5">
        <f>'Stocks Returns'!B501</f>
        <v>-1.4071294559100389E-3</v>
      </c>
      <c r="D505" s="5">
        <f>'Stocks Returns'!C501</f>
        <v>5.5327673375942243E-3</v>
      </c>
      <c r="E505" s="5">
        <f>'Stocks Returns'!D501</f>
        <v>-3.296341061421737E-4</v>
      </c>
      <c r="F505" s="5">
        <f>'Stocks Returns'!E501</f>
        <v>9.7685283499679976E-3</v>
      </c>
      <c r="G505" s="5">
        <f t="shared" si="28"/>
        <v>-4.2164716182682294E-3</v>
      </c>
      <c r="H505" s="5">
        <f t="shared" si="29"/>
        <v>3.1758997128762505E-4</v>
      </c>
      <c r="I505" s="5">
        <f t="shared" si="30"/>
        <v>-5.3370468812405031E-3</v>
      </c>
      <c r="J505" s="5">
        <f t="shared" si="31"/>
        <v>6.121144979213922E-3</v>
      </c>
    </row>
    <row r="506" spans="1:10" ht="15" customHeight="1" x14ac:dyDescent="0.2">
      <c r="A506" s="3">
        <f>'2_CVaR_t1'!A506</f>
        <v>42998</v>
      </c>
      <c r="B506" s="5">
        <f>'2_CVaR_t1'!D506-1</f>
        <v>-3.8521422358334112E-3</v>
      </c>
      <c r="C506" s="5">
        <f>'Stocks Returns'!B502</f>
        <v>-1.4091122592765348E-3</v>
      </c>
      <c r="D506" s="5">
        <f>'Stocks Returns'!C502</f>
        <v>-4.174177023052783E-3</v>
      </c>
      <c r="E506" s="5">
        <f>'Stocks Returns'!D502</f>
        <v>-2.9237194987909554E-2</v>
      </c>
      <c r="F506" s="5">
        <f>'Stocks Returns'!E502</f>
        <v>1.6403785488958933E-2</v>
      </c>
      <c r="G506" s="5">
        <f t="shared" si="28"/>
        <v>2.6930345830079132E-3</v>
      </c>
      <c r="H506" s="5">
        <f t="shared" si="29"/>
        <v>1.431525646810157E-3</v>
      </c>
      <c r="I506" s="5">
        <f t="shared" si="30"/>
        <v>-2.3814895360636201E-2</v>
      </c>
      <c r="J506" s="5">
        <f t="shared" si="31"/>
        <v>2.0328063753435766E-2</v>
      </c>
    </row>
    <row r="507" spans="1:10" ht="15" customHeight="1" x14ac:dyDescent="0.2">
      <c r="A507" s="3">
        <f>'2_CVaR_t1'!A507</f>
        <v>42999</v>
      </c>
      <c r="B507" s="5">
        <f>'2_CVaR_t1'!D507-1</f>
        <v>2.1787903229208982E-3</v>
      </c>
      <c r="C507" s="5">
        <f>'Stocks Returns'!B503</f>
        <v>4.2333019755409484E-3</v>
      </c>
      <c r="D507" s="5">
        <f>'Stocks Returns'!C503</f>
        <v>3.2390206725732007E-3</v>
      </c>
      <c r="E507" s="5">
        <f>'Stocks Returns'!D503</f>
        <v>6.7934782608691791E-4</v>
      </c>
      <c r="F507" s="5">
        <f>'Stocks Returns'!E503</f>
        <v>7.4487895716945918E-3</v>
      </c>
      <c r="G507" s="5">
        <f t="shared" si="28"/>
        <v>2.7699915468783411E-3</v>
      </c>
      <c r="H507" s="5">
        <f t="shared" si="29"/>
        <v>1.3123983187972614E-4</v>
      </c>
      <c r="I507" s="5">
        <f t="shared" si="30"/>
        <v>-2.296849409569696E-3</v>
      </c>
      <c r="J507" s="5">
        <f t="shared" si="31"/>
        <v>5.276008393171475E-3</v>
      </c>
    </row>
    <row r="508" spans="1:10" ht="15" customHeight="1" x14ac:dyDescent="0.2">
      <c r="A508" s="3">
        <f>'2_CVaR_t1'!A508</f>
        <v>43000</v>
      </c>
      <c r="B508" s="5">
        <f>'2_CVaR_t1'!D508-1</f>
        <v>2.1860130892590313E-3</v>
      </c>
      <c r="C508" s="5">
        <f>'Stocks Returns'!B504</f>
        <v>2.8103044496485818E-3</v>
      </c>
      <c r="D508" s="5">
        <f>'Stocks Returns'!C504</f>
        <v>2.3739435951002363E-3</v>
      </c>
      <c r="E508" s="5">
        <f>'Stocks Returns'!D504</f>
        <v>1.4822357999547453E-2</v>
      </c>
      <c r="F508" s="5">
        <f>'Stocks Returns'!E504</f>
        <v>8.0098582871226398E-3</v>
      </c>
      <c r="G508" s="5">
        <f t="shared" si="28"/>
        <v>1.3403287172304938E-3</v>
      </c>
      <c r="H508" s="5">
        <f t="shared" si="29"/>
        <v>-7.4427268899685721E-4</v>
      </c>
      <c r="I508" s="5">
        <f t="shared" si="30"/>
        <v>1.1836102554842484E-2</v>
      </c>
      <c r="J508" s="5">
        <f t="shared" si="31"/>
        <v>5.8297751473725522E-3</v>
      </c>
    </row>
    <row r="509" spans="1:10" ht="15" customHeight="1" x14ac:dyDescent="0.2">
      <c r="A509" s="3">
        <f>'2_CVaR_t1'!A509</f>
        <v>43003</v>
      </c>
      <c r="B509" s="5">
        <f>'2_CVaR_t1'!D509-1</f>
        <v>-1.6371503691922529E-2</v>
      </c>
      <c r="C509" s="5">
        <f>'Stocks Returns'!B505</f>
        <v>-2.8024287716019725E-3</v>
      </c>
      <c r="D509" s="5">
        <f>'Stocks Returns'!C505</f>
        <v>-2.4062144751800019E-2</v>
      </c>
      <c r="E509" s="5">
        <f>'Stocks Returns'!D505</f>
        <v>-1.8062214293678269E-2</v>
      </c>
      <c r="F509" s="5">
        <f>'Stocks Returns'!E505</f>
        <v>1.8337408312958381E-2</v>
      </c>
      <c r="G509" s="5">
        <f t="shared" si="28"/>
        <v>1.2852818783484522E-2</v>
      </c>
      <c r="H509" s="5">
        <f t="shared" si="29"/>
        <v>-3.6848494635603399E-4</v>
      </c>
      <c r="I509" s="5">
        <f t="shared" si="30"/>
        <v>4.7941748198433373E-3</v>
      </c>
      <c r="J509" s="5">
        <f t="shared" si="31"/>
        <v>3.491831807555696E-2</v>
      </c>
    </row>
    <row r="510" spans="1:10" ht="15" customHeight="1" x14ac:dyDescent="0.2">
      <c r="A510" s="3">
        <f>'2_CVaR_t1'!A510</f>
        <v>43004</v>
      </c>
      <c r="B510" s="5">
        <f>'2_CVaR_t1'!D510-1</f>
        <v>-6.2836688515288674E-4</v>
      </c>
      <c r="C510" s="5">
        <f>'Stocks Returns'!B506</f>
        <v>-3.2786885245901232E-3</v>
      </c>
      <c r="D510" s="5">
        <f>'Stocks Returns'!C506</f>
        <v>-7.7654824305961601E-4</v>
      </c>
      <c r="E510" s="5">
        <f>'Stocks Returns'!D506</f>
        <v>-3.519927330532413E-3</v>
      </c>
      <c r="F510" s="5">
        <f>'Stocks Returns'!E506</f>
        <v>-6.2024809923968416E-3</v>
      </c>
      <c r="G510" s="5">
        <f t="shared" si="28"/>
        <v>-2.1515018216461653E-3</v>
      </c>
      <c r="H510" s="5">
        <f t="shared" si="29"/>
        <v>1.7144799645732879E-4</v>
      </c>
      <c r="I510" s="5">
        <f t="shared" si="30"/>
        <v>-2.5869611364741814E-3</v>
      </c>
      <c r="J510" s="5">
        <f t="shared" si="31"/>
        <v>-5.5373255505497855E-3</v>
      </c>
    </row>
    <row r="511" spans="1:10" ht="15" customHeight="1" x14ac:dyDescent="0.2">
      <c r="A511" s="3">
        <f>'2_CVaR_t1'!A511</f>
        <v>43005</v>
      </c>
      <c r="B511" s="5">
        <f>'2_CVaR_t1'!D511-1</f>
        <v>6.5967236104711446E-3</v>
      </c>
      <c r="C511" s="5">
        <f>'Stocks Returns'!B507</f>
        <v>8.9285714285713969E-3</v>
      </c>
      <c r="D511" s="5">
        <f>'Stocks Returns'!C507</f>
        <v>9.2286768991645118E-3</v>
      </c>
      <c r="E511" s="5">
        <f>'Stocks Returns'!D507</f>
        <v>1.3217866909753795E-2</v>
      </c>
      <c r="F511" s="5">
        <f>'Stocks Returns'!E507</f>
        <v>1.1073082343466822E-2</v>
      </c>
      <c r="G511" s="5">
        <f t="shared" si="28"/>
        <v>3.3883096000685356E-3</v>
      </c>
      <c r="H511" s="5">
        <f t="shared" si="29"/>
        <v>-2.6212820465530001E-4</v>
      </c>
      <c r="I511" s="5">
        <f t="shared" si="30"/>
        <v>4.0893875030313422E-3</v>
      </c>
      <c r="J511" s="5">
        <f t="shared" si="31"/>
        <v>4.4339269173487746E-3</v>
      </c>
    </row>
    <row r="512" spans="1:10" ht="15" customHeight="1" x14ac:dyDescent="0.2">
      <c r="A512" s="3">
        <f>'2_CVaR_t1'!A512</f>
        <v>43006</v>
      </c>
      <c r="B512" s="5">
        <f>'2_CVaR_t1'!D512-1</f>
        <v>4.4548685539871347E-3</v>
      </c>
      <c r="C512" s="5">
        <f>'Stocks Returns'!B508</f>
        <v>-3.7261294829994407E-3</v>
      </c>
      <c r="D512" s="5">
        <f>'Stocks Returns'!C508</f>
        <v>6.6416401963615979E-3</v>
      </c>
      <c r="E512" s="5">
        <f>'Stocks Returns'!D508</f>
        <v>2.4741340530813893E-3</v>
      </c>
      <c r="F512" s="5">
        <f>'Stocks Returns'!E508</f>
        <v>-4.3807248108322927E-3</v>
      </c>
      <c r="G512" s="5">
        <f t="shared" si="28"/>
        <v>-7.289847438511984E-3</v>
      </c>
      <c r="H512" s="5">
        <f t="shared" si="29"/>
        <v>2.4538449014442631E-4</v>
      </c>
      <c r="I512" s="5">
        <f t="shared" si="30"/>
        <v>-3.6716618635694804E-3</v>
      </c>
      <c r="J512" s="5">
        <f t="shared" si="31"/>
        <v>-8.8545405535017212E-3</v>
      </c>
    </row>
    <row r="513" spans="1:10" ht="15" customHeight="1" x14ac:dyDescent="0.2">
      <c r="A513" s="3">
        <f>'2_CVaR_t1'!A513</f>
        <v>43007</v>
      </c>
      <c r="B513" s="5">
        <f>'2_CVaR_t1'!D513-1</f>
        <v>4.4362895427489946E-3</v>
      </c>
      <c r="C513" s="5">
        <f>'Stocks Returns'!B509</f>
        <v>-4.6750818139318362E-3</v>
      </c>
      <c r="D513" s="5">
        <f>'Stocks Returns'!C509</f>
        <v>6.3109581181870489E-3</v>
      </c>
      <c r="E513" s="5">
        <f>'Stocks Returns'!D509</f>
        <v>7.1797172986314273E-3</v>
      </c>
      <c r="F513" s="5">
        <f>'Stocks Returns'!E509</f>
        <v>9.9999999999988987E-4</v>
      </c>
      <c r="G513" s="5">
        <f t="shared" si="28"/>
        <v>-8.2216547106703074E-3</v>
      </c>
      <c r="H513" s="5">
        <f t="shared" si="29"/>
        <v>-5.8454656777146875E-5</v>
      </c>
      <c r="I513" s="5">
        <f t="shared" si="30"/>
        <v>1.0597939590786653E-3</v>
      </c>
      <c r="J513" s="5">
        <f t="shared" si="31"/>
        <v>-3.4550330196316771E-3</v>
      </c>
    </row>
    <row r="514" spans="1:10" ht="15" customHeight="1" x14ac:dyDescent="0.2">
      <c r="A514" s="3">
        <f>'2_CVaR_t1'!A514</f>
        <v>43010</v>
      </c>
      <c r="B514" s="5">
        <f>'2_CVaR_t1'!D514-1</f>
        <v>1.6212929174244106E-3</v>
      </c>
      <c r="C514" s="5">
        <f>'Stocks Returns'!B510</f>
        <v>1.1272898074213389E-2</v>
      </c>
      <c r="D514" s="5">
        <f>'Stocks Returns'!C510</f>
        <v>1.9004180919801605E-3</v>
      </c>
      <c r="E514" s="5">
        <f>'Stocks Returns'!D510</f>
        <v>8.5765203831587034E-3</v>
      </c>
      <c r="F514" s="5">
        <f>'Stocks Returns'!E510</f>
        <v>5.1948051948051965E-3</v>
      </c>
      <c r="G514" s="5">
        <f t="shared" si="28"/>
        <v>1.032405666982311E-2</v>
      </c>
      <c r="H514" s="5">
        <f t="shared" si="29"/>
        <v>-4.0189122293405764E-4</v>
      </c>
      <c r="I514" s="5">
        <f t="shared" si="30"/>
        <v>6.3766774120440472E-3</v>
      </c>
      <c r="J514" s="5">
        <f t="shared" si="31"/>
        <v>3.5856341690264195E-3</v>
      </c>
    </row>
    <row r="515" spans="1:10" ht="15" customHeight="1" x14ac:dyDescent="0.2">
      <c r="A515" s="3">
        <f>'2_CVaR_t1'!A515</f>
        <v>43011</v>
      </c>
      <c r="B515" s="5">
        <f>'2_CVaR_t1'!D515-1</f>
        <v>1.0037330074037509E-3</v>
      </c>
      <c r="C515" s="5">
        <f>'Stocks Returns'!B511</f>
        <v>0</v>
      </c>
      <c r="D515" s="5">
        <f>'Stocks Returns'!C511</f>
        <v>1.4226100151746301E-3</v>
      </c>
      <c r="E515" s="5">
        <f>'Stocks Returns'!D511</f>
        <v>1.8774157923799883E-3</v>
      </c>
      <c r="F515" s="5">
        <f>'Stocks Returns'!E511</f>
        <v>-2.1268137547207355E-2</v>
      </c>
      <c r="G515" s="5">
        <f t="shared" si="28"/>
        <v>-3.7894557849833723E-4</v>
      </c>
      <c r="H515" s="5">
        <f t="shared" si="29"/>
        <v>1.2550454394155176E-5</v>
      </c>
      <c r="I515" s="5">
        <f t="shared" si="30"/>
        <v>5.3756833878295914E-4</v>
      </c>
      <c r="J515" s="5">
        <f t="shared" si="31"/>
        <v>-2.2252977353174351E-2</v>
      </c>
    </row>
    <row r="516" spans="1:10" ht="15" customHeight="1" x14ac:dyDescent="0.2">
      <c r="A516" s="3">
        <f>'2_CVaR_t1'!A516</f>
        <v>43012</v>
      </c>
      <c r="B516" s="5">
        <f>'2_CVaR_t1'!D516-1</f>
        <v>-1.3078209549985953E-3</v>
      </c>
      <c r="C516" s="5">
        <f>'Stocks Returns'!B512</f>
        <v>8.5926614026938797E-3</v>
      </c>
      <c r="D516" s="5">
        <f>'Stocks Returns'!C512</f>
        <v>-2.6517662657449259E-3</v>
      </c>
      <c r="E516" s="5">
        <f>'Stocks Returns'!D512</f>
        <v>9.7001763668429497E-3</v>
      </c>
      <c r="F516" s="5">
        <f>'Stocks Returns'!E512</f>
        <v>1.4216084484159897E-3</v>
      </c>
      <c r="G516" s="5">
        <f t="shared" si="28"/>
        <v>1.0346861018890914E-2</v>
      </c>
      <c r="H516" s="5">
        <f t="shared" si="29"/>
        <v>-7.220956705452689E-4</v>
      </c>
      <c r="I516" s="5">
        <f t="shared" si="30"/>
        <v>1.1579330039953813E-2</v>
      </c>
      <c r="J516" s="5">
        <f t="shared" si="31"/>
        <v>2.7736679158476391E-3</v>
      </c>
    </row>
    <row r="517" spans="1:10" ht="15" customHeight="1" x14ac:dyDescent="0.2">
      <c r="A517" s="3">
        <f>'2_CVaR_t1'!A517</f>
        <v>43013</v>
      </c>
      <c r="B517" s="5">
        <f>'2_CVaR_t1'!D517-1</f>
        <v>5.6675199967430867E-3</v>
      </c>
      <c r="C517" s="5">
        <f>'Stocks Returns'!B513</f>
        <v>-8.9799677642182774E-3</v>
      </c>
      <c r="D517" s="5">
        <f>'Stocks Returns'!C513</f>
        <v>8.8310701737726038E-3</v>
      </c>
      <c r="E517" s="5">
        <f>'Stocks Returns'!D513</f>
        <v>-3.2751091703056012E-3</v>
      </c>
      <c r="F517" s="5">
        <f>'Stocks Returns'!E513</f>
        <v>7.909146217805807E-3</v>
      </c>
      <c r="G517" s="5">
        <f t="shared" si="28"/>
        <v>-1.3662743133067997E-2</v>
      </c>
      <c r="H517" s="5">
        <f t="shared" si="29"/>
        <v>6.8277724154325314E-4</v>
      </c>
      <c r="I517" s="5">
        <f t="shared" si="30"/>
        <v>-1.1109607329701657E-2</v>
      </c>
      <c r="J517" s="5">
        <f t="shared" si="31"/>
        <v>2.2093827700189715E-3</v>
      </c>
    </row>
    <row r="518" spans="1:10" ht="15" customHeight="1" x14ac:dyDescent="0.2">
      <c r="A518" s="3">
        <f>'2_CVaR_t1'!A518</f>
        <v>43014</v>
      </c>
      <c r="B518" s="5">
        <f>'2_CVaR_t1'!D518-1</f>
        <v>3.124907306019109E-3</v>
      </c>
      <c r="C518" s="5">
        <f>'Stocks Returns'!B514</f>
        <v>-5.1115241635687481E-3</v>
      </c>
      <c r="D518" s="5">
        <f>'Stocks Returns'!C514</f>
        <v>4.6121987951808219E-3</v>
      </c>
      <c r="E518" s="5">
        <f>'Stocks Returns'!D514</f>
        <v>2.7382256297918683E-3</v>
      </c>
      <c r="F518" s="5">
        <f>'Stocks Returns'!E514</f>
        <v>-1.6901408450704314E-2</v>
      </c>
      <c r="G518" s="5">
        <f t="shared" ref="G518:G581" si="32">C518-($P$11+$O$11*$B518)</f>
        <v>-7.4479290252153704E-3</v>
      </c>
      <c r="H518" s="5">
        <f t="shared" ref="H518:H581" si="33">D518-($P$12+$O$12*$B518)</f>
        <v>1.3746936884664884E-4</v>
      </c>
      <c r="I518" s="5">
        <f t="shared" ref="I518:I581" si="34">E518-($P$13+$O$13*$B518)</f>
        <v>-1.5555059070866987E-3</v>
      </c>
      <c r="J518" s="5">
        <f t="shared" ref="J518:J581" si="35">F518-($P$14+$O$14*$B518)</f>
        <v>-2.0030680425598243E-2</v>
      </c>
    </row>
    <row r="519" spans="1:10" ht="15" customHeight="1" x14ac:dyDescent="0.2">
      <c r="A519" s="3">
        <f>'2_CVaR_t1'!A519</f>
        <v>43017</v>
      </c>
      <c r="B519" s="5">
        <f>'2_CVaR_t1'!D519-1</f>
        <v>1.7147553241774194E-3</v>
      </c>
      <c r="C519" s="5">
        <f>'Stocks Returns'!B515</f>
        <v>-2.7090144792153326E-2</v>
      </c>
      <c r="D519" s="5">
        <f>'Stocks Returns'!C515</f>
        <v>2.6234423311159993E-3</v>
      </c>
      <c r="E519" s="5">
        <f>'Stocks Returns'!D515</f>
        <v>-6.5537957400330082E-4</v>
      </c>
      <c r="F519" s="5">
        <f>'Stocks Returns'!E515</f>
        <v>1.0233319688905951E-3</v>
      </c>
      <c r="G519" s="5">
        <f t="shared" si="32"/>
        <v>-2.8125235052115484E-2</v>
      </c>
      <c r="H519" s="5">
        <f t="shared" si="33"/>
        <v>1.8609865258298634E-4</v>
      </c>
      <c r="I519" s="5">
        <f t="shared" si="34"/>
        <v>-2.9853755060854333E-3</v>
      </c>
      <c r="J519" s="5">
        <f t="shared" si="35"/>
        <v>-6.8032624342316723E-4</v>
      </c>
    </row>
    <row r="520" spans="1:10" ht="15" customHeight="1" x14ac:dyDescent="0.2">
      <c r="A520" s="3">
        <f>'2_CVaR_t1'!A520</f>
        <v>43018</v>
      </c>
      <c r="B520" s="5">
        <f>'2_CVaR_t1'!D520-1</f>
        <v>2.0546268259971079E-3</v>
      </c>
      <c r="C520" s="5">
        <f>'Stocks Returns'!B516</f>
        <v>-1.4402304368698826E-2</v>
      </c>
      <c r="D520" s="5">
        <f>'Stocks Returns'!C516</f>
        <v>2.8034763106250526E-3</v>
      </c>
      <c r="E520" s="5">
        <f>'Stocks Returns'!D516</f>
        <v>4.6999672095311418E-3</v>
      </c>
      <c r="F520" s="5">
        <f>'Stocks Returns'!E516</f>
        <v>5.7248006542629515E-3</v>
      </c>
      <c r="G520" s="5">
        <f t="shared" si="32"/>
        <v>-1.5751034402039711E-2</v>
      </c>
      <c r="H520" s="5">
        <f t="shared" si="33"/>
        <v>-1.2491327133381342E-4</v>
      </c>
      <c r="I520" s="5">
        <f t="shared" si="34"/>
        <v>1.8966763576295895E-3</v>
      </c>
      <c r="J520" s="5">
        <f t="shared" si="35"/>
        <v>3.6775443782354205E-3</v>
      </c>
    </row>
    <row r="521" spans="1:10" ht="15" customHeight="1" x14ac:dyDescent="0.2">
      <c r="A521" s="3">
        <f>'2_CVaR_t1'!A521</f>
        <v>43019</v>
      </c>
      <c r="B521" s="5">
        <f>'2_CVaR_t1'!D521-1</f>
        <v>6.9130232688083826E-3</v>
      </c>
      <c r="C521" s="5">
        <f>'Stocks Returns'!B517</f>
        <v>-2.5815879201169123E-2</v>
      </c>
      <c r="D521" s="5">
        <f>'Stocks Returns'!C517</f>
        <v>1.0530239493057536E-2</v>
      </c>
      <c r="E521" s="5">
        <f>'Stocks Returns'!D517</f>
        <v>1.0879025239352025E-4</v>
      </c>
      <c r="F521" s="5">
        <f>'Stocks Returns'!E517</f>
        <v>8.3350274446025718E-3</v>
      </c>
      <c r="G521" s="5">
        <f t="shared" si="32"/>
        <v>-3.164802826537582E-2</v>
      </c>
      <c r="H521" s="5">
        <f t="shared" si="33"/>
        <v>5.8244505459236796E-4</v>
      </c>
      <c r="I521" s="5">
        <f t="shared" si="34"/>
        <v>-9.4601586277331933E-3</v>
      </c>
      <c r="J521" s="5">
        <f t="shared" si="35"/>
        <v>1.3761042545616178E-3</v>
      </c>
    </row>
    <row r="522" spans="1:10" ht="15" customHeight="1" x14ac:dyDescent="0.2">
      <c r="A522" s="3">
        <f>'2_CVaR_t1'!A522</f>
        <v>43020</v>
      </c>
      <c r="B522" s="5">
        <f>'2_CVaR_t1'!D522-1</f>
        <v>-2.0166614785592785E-3</v>
      </c>
      <c r="C522" s="5">
        <f>'Stocks Returns'!B518</f>
        <v>-3.5999999999999921E-2</v>
      </c>
      <c r="D522" s="5">
        <f>'Stocks Returns'!C518</f>
        <v>-3.0431575064551186E-3</v>
      </c>
      <c r="E522" s="5">
        <f>'Stocks Returns'!D518</f>
        <v>-1.6316762754270409E-3</v>
      </c>
      <c r="F522" s="5">
        <f>'Stocks Returns'!E518</f>
        <v>4.2338709677418596E-3</v>
      </c>
      <c r="G522" s="5">
        <f t="shared" si="32"/>
        <v>-3.3591669101889238E-2</v>
      </c>
      <c r="H522" s="5">
        <f t="shared" si="33"/>
        <v>-8.9355045497052036E-5</v>
      </c>
      <c r="I522" s="5">
        <f t="shared" si="34"/>
        <v>1.234587575992908E-3</v>
      </c>
      <c r="J522" s="5">
        <f t="shared" si="35"/>
        <v>6.3025431257736127E-3</v>
      </c>
    </row>
    <row r="523" spans="1:10" ht="15" customHeight="1" x14ac:dyDescent="0.2">
      <c r="A523" s="3">
        <f>'2_CVaR_t1'!A523</f>
        <v>43021</v>
      </c>
      <c r="B523" s="5">
        <f>'2_CVaR_t1'!D523-1</f>
        <v>3.3272318793591271E-3</v>
      </c>
      <c r="C523" s="5">
        <f>'Stocks Returns'!B519</f>
        <v>-2.0746887966806016E-3</v>
      </c>
      <c r="D523" s="5">
        <f>'Stocks Returns'!C519</f>
        <v>5.0874109703080705E-3</v>
      </c>
      <c r="E523" s="5">
        <f>'Stocks Returns'!D519</f>
        <v>-2.1791239921542527E-4</v>
      </c>
      <c r="F523" s="5">
        <f>'Stocks Returns'!E519</f>
        <v>-8.2312788596667907E-3</v>
      </c>
      <c r="G523" s="5">
        <f t="shared" si="32"/>
        <v>-4.5978025556356441E-3</v>
      </c>
      <c r="H523" s="5">
        <f t="shared" si="33"/>
        <v>3.2036326377367103E-4</v>
      </c>
      <c r="I523" s="5">
        <f t="shared" si="34"/>
        <v>-4.7933951044142635E-3</v>
      </c>
      <c r="J523" s="5">
        <f t="shared" si="35"/>
        <v>-1.1565093819980622E-2</v>
      </c>
    </row>
    <row r="524" spans="1:10" ht="15" customHeight="1" x14ac:dyDescent="0.2">
      <c r="A524" s="3">
        <f>'2_CVaR_t1'!A524</f>
        <v>43024</v>
      </c>
      <c r="B524" s="5">
        <f>'2_CVaR_t1'!D524-1</f>
        <v>-2.0667006522537834E-3</v>
      </c>
      <c r="C524" s="5">
        <f>'Stocks Returns'!B520</f>
        <v>-9.3555093555093283E-3</v>
      </c>
      <c r="D524" s="5">
        <f>'Stocks Returns'!C520</f>
        <v>-3.3130866924351299E-3</v>
      </c>
      <c r="E524" s="5">
        <f>'Stocks Returns'!D520</f>
        <v>1.4167393199651102E-3</v>
      </c>
      <c r="F524" s="5">
        <f>'Stocks Returns'!E520</f>
        <v>6.4777327935223727E-3</v>
      </c>
      <c r="G524" s="5">
        <f t="shared" si="32"/>
        <v>-6.9010013727840913E-3</v>
      </c>
      <c r="H524" s="5">
        <f t="shared" si="33"/>
        <v>-2.8698769845813057E-4</v>
      </c>
      <c r="I524" s="5">
        <f t="shared" si="34"/>
        <v>4.3526862327031429E-3</v>
      </c>
      <c r="J524" s="5">
        <f t="shared" si="35"/>
        <v>8.5969927857773975E-3</v>
      </c>
    </row>
    <row r="525" spans="1:10" ht="15" customHeight="1" x14ac:dyDescent="0.2">
      <c r="A525" s="3">
        <f>'2_CVaR_t1'!A525</f>
        <v>43025</v>
      </c>
      <c r="B525" s="5">
        <f>'2_CVaR_t1'!D525-1</f>
        <v>-4.632438307749065E-3</v>
      </c>
      <c r="C525" s="5">
        <f>'Stocks Returns'!B521</f>
        <v>5.2465897166842357E-3</v>
      </c>
      <c r="D525" s="5">
        <f>'Stocks Returns'!C521</f>
        <v>-7.0175438596490336E-3</v>
      </c>
      <c r="E525" s="5">
        <f>'Stocks Returns'!D521</f>
        <v>-2.0676896289041347E-3</v>
      </c>
      <c r="F525" s="5">
        <f>'Stocks Returns'!E521</f>
        <v>0</v>
      </c>
      <c r="G525" s="5">
        <f t="shared" si="32"/>
        <v>1.0068808356261571E-2</v>
      </c>
      <c r="H525" s="5">
        <f t="shared" si="33"/>
        <v>-2.8447044077653354E-4</v>
      </c>
      <c r="I525" s="5">
        <f t="shared" si="34"/>
        <v>4.4412270427975475E-3</v>
      </c>
      <c r="J525" s="5">
        <f t="shared" si="35"/>
        <v>4.7131299863723561E-3</v>
      </c>
    </row>
    <row r="526" spans="1:10" ht="15" customHeight="1" x14ac:dyDescent="0.2">
      <c r="A526" s="3">
        <f>'2_CVaR_t1'!A526</f>
        <v>43026</v>
      </c>
      <c r="B526" s="5">
        <f>'2_CVaR_t1'!D526-1</f>
        <v>1.7901953648518099E-3</v>
      </c>
      <c r="C526" s="5">
        <f>'Stocks Returns'!B522</f>
        <v>2.4530271398747416E-2</v>
      </c>
      <c r="D526" s="5">
        <f>'Stocks Returns'!C522</f>
        <v>2.417705039984952E-3</v>
      </c>
      <c r="E526" s="5">
        <f>'Stocks Returns'!D522</f>
        <v>4.5801526717557106E-3</v>
      </c>
      <c r="F526" s="5">
        <f>'Stocks Returns'!E522</f>
        <v>-2.0112630732094239E-4</v>
      </c>
      <c r="G526" s="5">
        <f t="shared" si="32"/>
        <v>2.3425563659431693E-2</v>
      </c>
      <c r="H526" s="5">
        <f t="shared" si="33"/>
        <v>-1.2863431111578448E-4</v>
      </c>
      <c r="I526" s="5">
        <f t="shared" si="34"/>
        <v>2.1451011883520023E-3</v>
      </c>
      <c r="J526" s="5">
        <f t="shared" si="35"/>
        <v>-1.9810517316940445E-3</v>
      </c>
    </row>
    <row r="527" spans="1:10" ht="15" customHeight="1" x14ac:dyDescent="0.2">
      <c r="A527" s="3">
        <f>'2_CVaR_t1'!A527</f>
        <v>43027</v>
      </c>
      <c r="B527" s="5">
        <f>'2_CVaR_t1'!D527-1</f>
        <v>-4.2838278102761418E-3</v>
      </c>
      <c r="C527" s="5">
        <f>'Stocks Returns'!B523</f>
        <v>2.3433520122261964E-2</v>
      </c>
      <c r="D527" s="5">
        <f>'Stocks Returns'!C523</f>
        <v>-7.2356215213358333E-3</v>
      </c>
      <c r="E527" s="5">
        <f>'Stocks Returns'!D523</f>
        <v>1.0095527572731244E-2</v>
      </c>
      <c r="F527" s="5">
        <f>'Stocks Returns'!E523</f>
        <v>0</v>
      </c>
      <c r="G527" s="5">
        <f t="shared" si="32"/>
        <v>2.793403447995791E-2</v>
      </c>
      <c r="H527" s="5">
        <f t="shared" si="33"/>
        <v>-1.0062200954336215E-3</v>
      </c>
      <c r="I527" s="5">
        <f t="shared" si="34"/>
        <v>1.611897965982886E-2</v>
      </c>
      <c r="J527" s="5">
        <f t="shared" si="35"/>
        <v>4.3606971072381187E-3</v>
      </c>
    </row>
    <row r="528" spans="1:10" ht="15" customHeight="1" x14ac:dyDescent="0.2">
      <c r="A528" s="3">
        <f>'2_CVaR_t1'!A528</f>
        <v>43028</v>
      </c>
      <c r="B528" s="5">
        <f>'2_CVaR_t1'!D528-1</f>
        <v>3.1347762553746161E-3</v>
      </c>
      <c r="C528" s="5">
        <f>'Stocks Returns'!B524</f>
        <v>9.9552015928321413E-3</v>
      </c>
      <c r="D528" s="5">
        <f>'Stocks Returns'!C524</f>
        <v>4.9523453560083031E-3</v>
      </c>
      <c r="E528" s="5">
        <f>'Stocks Returns'!D524</f>
        <v>-3.4390112842557219E-3</v>
      </c>
      <c r="F528" s="5">
        <f>'Stocks Returns'!E524</f>
        <v>1.0863005431502648E-2</v>
      </c>
      <c r="G528" s="5">
        <f t="shared" si="32"/>
        <v>7.6096894802898862E-3</v>
      </c>
      <c r="H528" s="5">
        <f t="shared" si="33"/>
        <v>4.6335728449148697E-4</v>
      </c>
      <c r="I528" s="5">
        <f t="shared" si="34"/>
        <v>-7.7464860257540008E-3</v>
      </c>
      <c r="J528" s="5">
        <f t="shared" si="35"/>
        <v>7.7237562979729215E-3</v>
      </c>
    </row>
    <row r="529" spans="1:10" ht="15" customHeight="1" x14ac:dyDescent="0.2">
      <c r="A529" s="3">
        <f>'2_CVaR_t1'!A529</f>
        <v>43031</v>
      </c>
      <c r="B529" s="5">
        <f>'2_CVaR_t1'!D529-1</f>
        <v>-1.4470280818856818E-4</v>
      </c>
      <c r="C529" s="5">
        <f>'Stocks Returns'!B525</f>
        <v>-3.3021192705766311E-2</v>
      </c>
      <c r="D529" s="5">
        <f>'Stocks Returns'!C525</f>
        <v>-1.8596001859594313E-4</v>
      </c>
      <c r="E529" s="5">
        <f>'Stocks Returns'!D525</f>
        <v>-1.2940795858945586E-3</v>
      </c>
      <c r="F529" s="5">
        <f>'Stocks Returns'!E525</f>
        <v>1.9900497512437276E-4</v>
      </c>
      <c r="G529" s="5">
        <f t="shared" si="32"/>
        <v>-3.2340340251732103E-2</v>
      </c>
      <c r="H529" s="5">
        <f t="shared" si="33"/>
        <v>6.3238992097808982E-5</v>
      </c>
      <c r="I529" s="5">
        <f t="shared" si="34"/>
        <v>-1.0346495644802081E-3</v>
      </c>
      <c r="J529" s="5">
        <f t="shared" si="35"/>
        <v>3.7519314715598706E-4</v>
      </c>
    </row>
    <row r="530" spans="1:10" ht="15" customHeight="1" x14ac:dyDescent="0.2">
      <c r="A530" s="3">
        <f>'2_CVaR_t1'!A530</f>
        <v>43032</v>
      </c>
      <c r="B530" s="5">
        <f>'2_CVaR_t1'!D530-1</f>
        <v>5.6913715387156838E-3</v>
      </c>
      <c r="C530" s="5">
        <f>'Stocks Returns'!B526</f>
        <v>-8.1549439347604613E-3</v>
      </c>
      <c r="D530" s="5">
        <f>'Stocks Returns'!C526</f>
        <v>8.1837626708824995E-3</v>
      </c>
      <c r="E530" s="5">
        <f>'Stocks Returns'!D526</f>
        <v>7.5585789871503994E-3</v>
      </c>
      <c r="F530" s="5">
        <f>'Stocks Returns'!E526</f>
        <v>1.4524472741743066E-2</v>
      </c>
      <c r="G530" s="5">
        <f t="shared" si="32"/>
        <v>-1.2859729952278768E-2</v>
      </c>
      <c r="H530" s="5">
        <f t="shared" si="33"/>
        <v>1.0090618581658911E-6</v>
      </c>
      <c r="I530" s="5">
        <f t="shared" si="34"/>
        <v>-3.0913411843870066E-4</v>
      </c>
      <c r="J530" s="5">
        <f t="shared" si="35"/>
        <v>8.8005962288875399E-3</v>
      </c>
    </row>
    <row r="531" spans="1:10" ht="15" customHeight="1" x14ac:dyDescent="0.2">
      <c r="A531" s="3">
        <f>'2_CVaR_t1'!A531</f>
        <v>43033</v>
      </c>
      <c r="B531" s="5">
        <f>'2_CVaR_t1'!D531-1</f>
        <v>6.0715987803232618E-3</v>
      </c>
      <c r="C531" s="5">
        <f>'Stocks Returns'!B527</f>
        <v>-1.0277492291880796E-2</v>
      </c>
      <c r="D531" s="5">
        <f>'Stocks Returns'!C527</f>
        <v>9.9621806106446886E-3</v>
      </c>
      <c r="E531" s="5">
        <f>'Stocks Returns'!D527</f>
        <v>-1.0609795305969394E-2</v>
      </c>
      <c r="F531" s="5">
        <f>'Stocks Returns'!E527</f>
        <v>-2.0200039223377209E-2</v>
      </c>
      <c r="G531" s="5">
        <f t="shared" si="32"/>
        <v>-1.533315911361989E-2</v>
      </c>
      <c r="H531" s="5">
        <f t="shared" si="33"/>
        <v>1.2300751778791356E-3</v>
      </c>
      <c r="I531" s="5">
        <f t="shared" si="34"/>
        <v>-1.9007001531359081E-2</v>
      </c>
      <c r="J531" s="5">
        <f t="shared" si="35"/>
        <v>-2.6308312025089289E-2</v>
      </c>
    </row>
    <row r="532" spans="1:10" ht="15" customHeight="1" x14ac:dyDescent="0.2">
      <c r="A532" s="3">
        <f>'2_CVaR_t1'!A532</f>
        <v>43034</v>
      </c>
      <c r="B532" s="5">
        <f>'2_CVaR_t1'!D532-1</f>
        <v>2.2654453830277532E-3</v>
      </c>
      <c r="C532" s="5">
        <f>'Stocks Returns'!B528</f>
        <v>4.1536863966769033E-3</v>
      </c>
      <c r="D532" s="5">
        <f>'Stocks Returns'!C528</f>
        <v>2.8313087953237837E-3</v>
      </c>
      <c r="E532" s="5">
        <f>'Stocks Returns'!D528</f>
        <v>8.6655112651647936E-3</v>
      </c>
      <c r="F532" s="5">
        <f>'Stocks Returns'!E528</f>
        <v>3.0024019215372233E-2</v>
      </c>
      <c r="G532" s="5">
        <f t="shared" si="32"/>
        <v>2.6104090591427989E-3</v>
      </c>
      <c r="H532" s="5">
        <f t="shared" si="33"/>
        <v>-4.016711634150954E-4</v>
      </c>
      <c r="I532" s="5">
        <f t="shared" si="34"/>
        <v>5.5686407765121702E-3</v>
      </c>
      <c r="J532" s="5">
        <f t="shared" si="35"/>
        <v>2.7763632836930025E-2</v>
      </c>
    </row>
    <row r="533" spans="1:10" ht="15" customHeight="1" x14ac:dyDescent="0.2">
      <c r="A533" s="3">
        <f>'2_CVaR_t1'!A533</f>
        <v>43035</v>
      </c>
      <c r="B533" s="5">
        <f>'2_CVaR_t1'!D533-1</f>
        <v>1.8076750558204679E-4</v>
      </c>
      <c r="C533" s="5">
        <f>'Stocks Returns'!B529</f>
        <v>-1.3443640124095269E-2</v>
      </c>
      <c r="D533" s="5">
        <f>'Stocks Returns'!C529</f>
        <v>-8.1967213114753079E-4</v>
      </c>
      <c r="E533" s="5">
        <f>'Stocks Returns'!D529</f>
        <v>1.7182130584192379E-2</v>
      </c>
      <c r="F533" s="5">
        <f>'Stocks Returns'!E529</f>
        <v>-4.8581422464050172E-3</v>
      </c>
      <c r="G533" s="5">
        <f t="shared" si="32"/>
        <v>-1.306313775797951E-2</v>
      </c>
      <c r="H533" s="5">
        <f t="shared" si="33"/>
        <v>-1.0407122061320388E-3</v>
      </c>
      <c r="I533" s="5">
        <f t="shared" si="34"/>
        <v>1.6988320350878373E-2</v>
      </c>
      <c r="J533" s="5">
        <f t="shared" si="35"/>
        <v>-5.0109930464824143E-3</v>
      </c>
    </row>
    <row r="534" spans="1:10" ht="15" customHeight="1" x14ac:dyDescent="0.2">
      <c r="A534" s="3">
        <f>'2_CVaR_t1'!A534</f>
        <v>43038</v>
      </c>
      <c r="B534" s="5">
        <f>'2_CVaR_t1'!D534-1</f>
        <v>2.2041203702984902E-3</v>
      </c>
      <c r="C534" s="5">
        <f>'Stocks Returns'!B530</f>
        <v>-5.2410901467504489E-3</v>
      </c>
      <c r="D534" s="5">
        <f>'Stocks Returns'!C530</f>
        <v>3.0079299972656237E-3</v>
      </c>
      <c r="E534" s="5">
        <f>'Stocks Returns'!D530</f>
        <v>5.1731418918918859E-3</v>
      </c>
      <c r="F534" s="5">
        <f>'Stocks Returns'!E530</f>
        <v>3.5149384885764245E-3</v>
      </c>
      <c r="G534" s="5">
        <f t="shared" si="32"/>
        <v>-6.7277756164995997E-3</v>
      </c>
      <c r="H534" s="5">
        <f t="shared" si="33"/>
        <v>-1.3644766290743212E-4</v>
      </c>
      <c r="I534" s="5">
        <f t="shared" si="34"/>
        <v>2.1616707874983756E-3</v>
      </c>
      <c r="J534" s="5">
        <f t="shared" si="35"/>
        <v>1.3165495283295661E-3</v>
      </c>
    </row>
    <row r="535" spans="1:10" ht="15" customHeight="1" x14ac:dyDescent="0.2">
      <c r="A535" s="3">
        <f>'2_CVaR_t1'!A535</f>
        <v>43039</v>
      </c>
      <c r="B535" s="5">
        <f>'2_CVaR_t1'!D535-1</f>
        <v>-5.0717127568999931E-4</v>
      </c>
      <c r="C535" s="5">
        <f>'Stocks Returns'!B531</f>
        <v>-5.2687038988409318E-3</v>
      </c>
      <c r="D535" s="5">
        <f>'Stocks Returns'!C531</f>
        <v>-5.4525627044710312E-4</v>
      </c>
      <c r="E535" s="5">
        <f>'Stocks Returns'!D531</f>
        <v>-4.3062703497531718E-3</v>
      </c>
      <c r="F535" s="5">
        <f>'Stocks Returns'!E531</f>
        <v>-4.6701692936369499E-3</v>
      </c>
      <c r="G535" s="5">
        <f t="shared" si="32"/>
        <v>-4.2533587692060622E-3</v>
      </c>
      <c r="H535" s="5">
        <f t="shared" si="33"/>
        <v>2.2763671027551204E-4</v>
      </c>
      <c r="I535" s="5">
        <f t="shared" si="34"/>
        <v>-3.5420775478625329E-3</v>
      </c>
      <c r="J535" s="5">
        <f t="shared" si="35"/>
        <v>-4.1275383250661225E-3</v>
      </c>
    </row>
    <row r="536" spans="1:10" ht="15" customHeight="1" x14ac:dyDescent="0.2">
      <c r="A536" s="3">
        <f>'2_CVaR_t1'!A536</f>
        <v>43040</v>
      </c>
      <c r="B536" s="5">
        <f>'2_CVaR_t1'!D536-1</f>
        <v>5.7478633724288297E-3</v>
      </c>
      <c r="C536" s="5">
        <f>'Stocks Returns'!B532</f>
        <v>1.4830508474576343E-2</v>
      </c>
      <c r="D536" s="5">
        <f>'Stocks Returns'!C532</f>
        <v>9.9108928896161075E-3</v>
      </c>
      <c r="E536" s="5">
        <f>'Stocks Returns'!D532</f>
        <v>-1.9092827004219437E-2</v>
      </c>
      <c r="F536" s="5">
        <f>'Stocks Returns'!E532</f>
        <v>1.8572825024437911E-2</v>
      </c>
      <c r="G536" s="5">
        <f t="shared" si="32"/>
        <v>1.0073590737191333E-2</v>
      </c>
      <c r="H536" s="5">
        <f t="shared" si="33"/>
        <v>1.6465199527771947E-3</v>
      </c>
      <c r="I536" s="5">
        <f t="shared" si="34"/>
        <v>-2.7039208953075954E-2</v>
      </c>
      <c r="J536" s="5">
        <f t="shared" si="35"/>
        <v>1.279183726637485E-2</v>
      </c>
    </row>
    <row r="537" spans="1:10" ht="15" customHeight="1" x14ac:dyDescent="0.2">
      <c r="A537" s="3">
        <f>'2_CVaR_t1'!A537</f>
        <v>43041</v>
      </c>
      <c r="B537" s="5">
        <f>'2_CVaR_t1'!D537-1</f>
        <v>-2.8623605796518348E-4</v>
      </c>
      <c r="C537" s="5">
        <f>'Stocks Returns'!B533</f>
        <v>-9.6555323590814313E-2</v>
      </c>
      <c r="D537" s="5">
        <f>'Stocks Returns'!C533</f>
        <v>-8.1029981092994863E-4</v>
      </c>
      <c r="E537" s="5">
        <f>'Stocks Returns'!D533</f>
        <v>5.0543069147219732E-3</v>
      </c>
      <c r="F537" s="5">
        <f>'Stocks Returns'!E533</f>
        <v>7.2936660268712039E-3</v>
      </c>
      <c r="G537" s="5">
        <f t="shared" si="32"/>
        <v>-9.574386160892083E-2</v>
      </c>
      <c r="H537" s="5">
        <f t="shared" si="33"/>
        <v>-3.5661374518965042E-4</v>
      </c>
      <c r="I537" s="5">
        <f t="shared" si="34"/>
        <v>5.5108319198173723E-3</v>
      </c>
      <c r="J537" s="5">
        <f t="shared" si="35"/>
        <v>7.6129393069921756E-3</v>
      </c>
    </row>
    <row r="538" spans="1:10" ht="15" customHeight="1" x14ac:dyDescent="0.2">
      <c r="A538" s="3">
        <f>'2_CVaR_t1'!A538</f>
        <v>43042</v>
      </c>
      <c r="B538" s="5">
        <f>'2_CVaR_t1'!D538-1</f>
        <v>2.3607029356045306E-3</v>
      </c>
      <c r="C538" s="5">
        <f>'Stocks Returns'!B534</f>
        <v>-4.563835932986704E-2</v>
      </c>
      <c r="D538" s="5">
        <f>'Stocks Returns'!C534</f>
        <v>3.4240403676337738E-3</v>
      </c>
      <c r="E538" s="5">
        <f>'Stocks Returns'!D534</f>
        <v>2.1399529210357482E-3</v>
      </c>
      <c r="F538" s="5">
        <f>'Stocks Returns'!E534</f>
        <v>9.1463414634147533E-3</v>
      </c>
      <c r="G538" s="5">
        <f t="shared" si="32"/>
        <v>-4.7269542117086782E-2</v>
      </c>
      <c r="H538" s="5">
        <f t="shared" si="33"/>
        <v>5.3432420926620341E-5</v>
      </c>
      <c r="I538" s="5">
        <f t="shared" si="34"/>
        <v>-1.0895703951344315E-3</v>
      </c>
      <c r="J538" s="5">
        <f t="shared" si="35"/>
        <v>6.7896530695218411E-3</v>
      </c>
    </row>
    <row r="539" spans="1:10" ht="15" customHeight="1" x14ac:dyDescent="0.2">
      <c r="A539" s="3">
        <f>'2_CVaR_t1'!A539</f>
        <v>43045</v>
      </c>
      <c r="B539" s="5">
        <f>'2_CVaR_t1'!D539-1</f>
        <v>4.0593046121681908E-3</v>
      </c>
      <c r="C539" s="5">
        <f>'Stocks Returns'!B535</f>
        <v>3.510895883777243E-2</v>
      </c>
      <c r="D539" s="5">
        <f>'Stocks Returns'!C535</f>
        <v>5.0287356321838672E-3</v>
      </c>
      <c r="E539" s="5">
        <f>'Stocks Returns'!D535</f>
        <v>1.8150758061072025E-2</v>
      </c>
      <c r="F539" s="5">
        <f>'Stocks Returns'!E535</f>
        <v>1.340634441087607E-2</v>
      </c>
      <c r="G539" s="5">
        <f t="shared" si="32"/>
        <v>3.1910274680047111E-2</v>
      </c>
      <c r="H539" s="5">
        <f t="shared" si="33"/>
        <v>-7.9600980579014758E-4</v>
      </c>
      <c r="I539" s="5">
        <f t="shared" si="34"/>
        <v>1.2555812695656768E-2</v>
      </c>
      <c r="J539" s="5">
        <f t="shared" si="35"/>
        <v>9.332429818365684E-3</v>
      </c>
    </row>
    <row r="540" spans="1:10" ht="15" customHeight="1" x14ac:dyDescent="0.2">
      <c r="A540" s="3">
        <f>'2_CVaR_t1'!A540</f>
        <v>43046</v>
      </c>
      <c r="B540" s="5">
        <f>'2_CVaR_t1'!D540-1</f>
        <v>-6.4433312761491557E-4</v>
      </c>
      <c r="C540" s="5">
        <f>'Stocks Returns'!B536</f>
        <v>1.3450292397660712E-2</v>
      </c>
      <c r="D540" s="5">
        <f>'Stocks Returns'!C536</f>
        <v>1.5189421015011639E-3</v>
      </c>
      <c r="E540" s="5">
        <f>'Stocks Returns'!D536</f>
        <v>-4.1107382550335636E-2</v>
      </c>
      <c r="F540" s="5">
        <f>'Stocks Returns'!E536</f>
        <v>-3.5401527855413173E-3</v>
      </c>
      <c r="G540" s="5">
        <f t="shared" si="32"/>
        <v>1.4592213047524873E-2</v>
      </c>
      <c r="H540" s="5">
        <f t="shared" si="33"/>
        <v>2.4900063473443424E-3</v>
      </c>
      <c r="I540" s="5">
        <f t="shared" si="34"/>
        <v>-4.0152182243074548E-2</v>
      </c>
      <c r="J540" s="5">
        <f t="shared" si="35"/>
        <v>-2.8588560374495022E-3</v>
      </c>
    </row>
    <row r="541" spans="1:10" ht="15" customHeight="1" x14ac:dyDescent="0.2">
      <c r="A541" s="3">
        <f>'2_CVaR_t1'!A541</f>
        <v>43047</v>
      </c>
      <c r="B541" s="5">
        <f>'2_CVaR_t1'!D541-1</f>
        <v>2.8455859393035077E-3</v>
      </c>
      <c r="C541" s="5">
        <f>'Stocks Returns'!B537</f>
        <v>-1.3271783035198936E-2</v>
      </c>
      <c r="D541" s="5">
        <f>'Stocks Returns'!C537</f>
        <v>3.3901329288963389E-3</v>
      </c>
      <c r="E541" s="5">
        <f>'Stocks Returns'!D537</f>
        <v>1.4982502187226743E-2</v>
      </c>
      <c r="F541" s="5">
        <f>'Stocks Returns'!E537</f>
        <v>7.4794315632020769E-4</v>
      </c>
      <c r="G541" s="5">
        <f t="shared" si="32"/>
        <v>-1.5350424919698406E-2</v>
      </c>
      <c r="H541" s="5">
        <f t="shared" si="33"/>
        <v>-6.810333503935919E-4</v>
      </c>
      <c r="I541" s="5">
        <f t="shared" si="34"/>
        <v>1.1077745257385536E-2</v>
      </c>
      <c r="J541" s="5">
        <f t="shared" si="35"/>
        <v>-2.0989447991913578E-3</v>
      </c>
    </row>
    <row r="542" spans="1:10" ht="15" customHeight="1" x14ac:dyDescent="0.2">
      <c r="A542" s="3">
        <f>'2_CVaR_t1'!A542</f>
        <v>43048</v>
      </c>
      <c r="B542" s="5">
        <f>'2_CVaR_t1'!D542-1</f>
        <v>-2.7547739548832162E-3</v>
      </c>
      <c r="C542" s="5">
        <f>'Stocks Returns'!B538</f>
        <v>4.093567251461927E-3</v>
      </c>
      <c r="D542" s="5">
        <f>'Stocks Returns'!C538</f>
        <v>-2.9341157642037707E-3</v>
      </c>
      <c r="E542" s="5">
        <f>'Stocks Returns'!D538</f>
        <v>-2.1549402004094387E-2</v>
      </c>
      <c r="F542" s="5">
        <f>'Stocks Returns'!E538</f>
        <v>1.8684603886387485E-4</v>
      </c>
      <c r="G542" s="5">
        <f t="shared" si="32"/>
        <v>7.1830421365287984E-3</v>
      </c>
      <c r="H542" s="5">
        <f t="shared" si="33"/>
        <v>1.0861106417624005E-3</v>
      </c>
      <c r="I542" s="5">
        <f t="shared" si="34"/>
        <v>-1.7655264725720304E-2</v>
      </c>
      <c r="J542" s="5">
        <f t="shared" si="35"/>
        <v>3.0017237961000873E-3</v>
      </c>
    </row>
    <row r="543" spans="1:10" ht="15" customHeight="1" x14ac:dyDescent="0.2">
      <c r="A543" s="3">
        <f>'2_CVaR_t1'!A543</f>
        <v>43049</v>
      </c>
      <c r="B543" s="5">
        <f>'2_CVaR_t1'!D543-1</f>
        <v>-1.1640660557281635E-3</v>
      </c>
      <c r="C543" s="5">
        <f>'Stocks Returns'!B539</f>
        <v>1.1648223645894795E-3</v>
      </c>
      <c r="D543" s="5">
        <f>'Stocks Returns'!C539</f>
        <v>-2.318530408418118E-3</v>
      </c>
      <c r="E543" s="5">
        <f>'Stocks Returns'!D539</f>
        <v>8.2590023125206358E-3</v>
      </c>
      <c r="F543" s="5">
        <f>'Stocks Returns'!E539</f>
        <v>-1.0087801232953497E-2</v>
      </c>
      <c r="G543" s="5">
        <f t="shared" si="32"/>
        <v>2.7863622732562836E-3</v>
      </c>
      <c r="H543" s="5">
        <f t="shared" si="33"/>
        <v>-5.9655670456180108E-4</v>
      </c>
      <c r="I543" s="5">
        <f t="shared" si="34"/>
        <v>9.9379671991061021E-3</v>
      </c>
      <c r="J543" s="5">
        <f t="shared" si="35"/>
        <v>-8.8810728826476757E-3</v>
      </c>
    </row>
    <row r="544" spans="1:10" ht="15" customHeight="1" x14ac:dyDescent="0.2">
      <c r="A544" s="3">
        <f>'2_CVaR_t1'!A544</f>
        <v>43052</v>
      </c>
      <c r="B544" s="5">
        <f>'2_CVaR_t1'!D544-1</f>
        <v>-3.0186729078994778E-3</v>
      </c>
      <c r="C544" s="5">
        <f>'Stocks Returns'!B540</f>
        <v>-1.1634671320535306E-2</v>
      </c>
      <c r="D544" s="5">
        <f>'Stocks Returns'!C540</f>
        <v>-4.2903110475508432E-3</v>
      </c>
      <c r="E544" s="5">
        <f>'Stocks Returns'!D540</f>
        <v>-5.8977719528179318E-3</v>
      </c>
      <c r="F544" s="5">
        <f>'Stocks Returns'!E540</f>
        <v>-7.9260237780713894E-3</v>
      </c>
      <c r="G544" s="5">
        <f t="shared" si="32"/>
        <v>-8.3016655498962325E-3</v>
      </c>
      <c r="H544" s="5">
        <f t="shared" si="33"/>
        <v>1.1119622222177921E-4</v>
      </c>
      <c r="I544" s="5">
        <f t="shared" si="34"/>
        <v>-1.6361368608892287E-3</v>
      </c>
      <c r="J544" s="5">
        <f t="shared" si="35"/>
        <v>-4.8443535160591095E-3</v>
      </c>
    </row>
    <row r="545" spans="1:10" ht="15" customHeight="1" x14ac:dyDescent="0.2">
      <c r="A545" s="3">
        <f>'2_CVaR_t1'!A545</f>
        <v>43053</v>
      </c>
      <c r="B545" s="5">
        <f>'2_CVaR_t1'!D545-1</f>
        <v>3.3860756016059756E-3</v>
      </c>
      <c r="C545" s="5">
        <f>'Stocks Returns'!B541</f>
        <v>-4.1789287816362375E-2</v>
      </c>
      <c r="D545" s="5">
        <f>'Stocks Returns'!C541</f>
        <v>5.20646319569118E-3</v>
      </c>
      <c r="E545" s="5">
        <f>'Stocks Returns'!D541</f>
        <v>-1.0986596352435818E-4</v>
      </c>
      <c r="F545" s="5">
        <f>'Stocks Returns'!E541</f>
        <v>-2.5489823093018948E-2</v>
      </c>
      <c r="G545" s="5">
        <f t="shared" si="32"/>
        <v>-4.4366703661874979E-2</v>
      </c>
      <c r="H545" s="5">
        <f t="shared" si="33"/>
        <v>3.5439815585010855E-4</v>
      </c>
      <c r="I545" s="5">
        <f t="shared" si="34"/>
        <v>-4.7672926818386994E-3</v>
      </c>
      <c r="J545" s="5">
        <f t="shared" si="35"/>
        <v>-2.8883126974638264E-2</v>
      </c>
    </row>
    <row r="546" spans="1:10" ht="15" customHeight="1" x14ac:dyDescent="0.2">
      <c r="A546" s="3">
        <f>'2_CVaR_t1'!A546</f>
        <v>43054</v>
      </c>
      <c r="B546" s="5">
        <f>'2_CVaR_t1'!D546-1</f>
        <v>-1.0698025449261128E-2</v>
      </c>
      <c r="C546" s="5">
        <f>'Stocks Returns'!B542</f>
        <v>2.7027027027026973E-2</v>
      </c>
      <c r="D546" s="5">
        <f>'Stocks Returns'!C542</f>
        <v>-1.5449187354884875E-2</v>
      </c>
      <c r="E546" s="5">
        <f>'Stocks Returns'!D542</f>
        <v>-1.5602681024063259E-2</v>
      </c>
      <c r="F546" s="5">
        <f>'Stocks Returns'!E542</f>
        <v>-1.4444661331251107E-2</v>
      </c>
      <c r="G546" s="5">
        <f t="shared" si="32"/>
        <v>3.7446682834143111E-2</v>
      </c>
      <c r="H546" s="5">
        <f t="shared" si="33"/>
        <v>4.743847060333789E-5</v>
      </c>
      <c r="I546" s="5">
        <f t="shared" si="34"/>
        <v>-6.4700855074481187E-4</v>
      </c>
      <c r="J546" s="5">
        <f t="shared" si="35"/>
        <v>-3.5994373447870154E-3</v>
      </c>
    </row>
    <row r="547" spans="1:10" ht="15" customHeight="1" x14ac:dyDescent="0.2">
      <c r="A547" s="3">
        <f>'2_CVaR_t1'!A547</f>
        <v>43055</v>
      </c>
      <c r="B547" s="5">
        <f>'2_CVaR_t1'!D547-1</f>
        <v>5.1131700070337072E-3</v>
      </c>
      <c r="C547" s="5">
        <f>'Stocks Returns'!B543</f>
        <v>2.3923444976077235E-3</v>
      </c>
      <c r="D547" s="5">
        <f>'Stocks Returns'!C543</f>
        <v>6.9841269841268705E-3</v>
      </c>
      <c r="E547" s="5">
        <f>'Stocks Returns'!D543</f>
        <v>1.3282732447817747E-2</v>
      </c>
      <c r="F547" s="5">
        <f>'Stocks Returns'!E543</f>
        <v>-5.3475935828877219E-3</v>
      </c>
      <c r="G547" s="5">
        <f t="shared" si="32"/>
        <v>-1.7788663410767402E-3</v>
      </c>
      <c r="H547" s="5">
        <f t="shared" si="33"/>
        <v>-3.6324180455551622E-4</v>
      </c>
      <c r="I547" s="5">
        <f t="shared" si="34"/>
        <v>6.2202055555819263E-3</v>
      </c>
      <c r="J547" s="5">
        <f t="shared" si="35"/>
        <v>-1.0486928803935669E-2</v>
      </c>
    </row>
    <row r="548" spans="1:10" ht="15" customHeight="1" x14ac:dyDescent="0.2">
      <c r="A548" s="3">
        <f>'2_CVaR_t1'!A548</f>
        <v>43056</v>
      </c>
      <c r="B548" s="5">
        <f>'2_CVaR_t1'!D548-1</f>
        <v>-6.7933149638579327E-3</v>
      </c>
      <c r="C548" s="5">
        <f>'Stocks Returns'!B544</f>
        <v>4.7136038186157414E-2</v>
      </c>
      <c r="D548" s="5">
        <f>'Stocks Returns'!C544</f>
        <v>-1.0808863267879665E-2</v>
      </c>
      <c r="E548" s="5">
        <f>'Stocks Returns'!D544</f>
        <v>5.7281339502093243E-3</v>
      </c>
      <c r="F548" s="5">
        <f>'Stocks Returns'!E544</f>
        <v>-1.7921146953404632E-3</v>
      </c>
      <c r="G548" s="5">
        <f t="shared" si="32"/>
        <v>5.395235418633347E-2</v>
      </c>
      <c r="H548" s="5">
        <f t="shared" si="33"/>
        <v>-9.5375806902652654E-4</v>
      </c>
      <c r="I548" s="5">
        <f t="shared" si="34"/>
        <v>1.5246223024471817E-2</v>
      </c>
      <c r="J548" s="5">
        <f t="shared" si="35"/>
        <v>5.1055851387186045E-3</v>
      </c>
    </row>
    <row r="549" spans="1:10" ht="15" customHeight="1" x14ac:dyDescent="0.2">
      <c r="A549" s="3">
        <f>'2_CVaR_t1'!A549</f>
        <v>43059</v>
      </c>
      <c r="B549" s="5">
        <f>'2_CVaR_t1'!D549-1</f>
        <v>8.3916314571208517E-4</v>
      </c>
      <c r="C549" s="5">
        <f>'Stocks Returns'!B545</f>
        <v>-1.0826210826210936E-2</v>
      </c>
      <c r="D549" s="5">
        <f>'Stocks Returns'!C545</f>
        <v>1.1837552358404668E-3</v>
      </c>
      <c r="E549" s="5">
        <f>'Stocks Returns'!D545</f>
        <v>9.8576122672522359E-4</v>
      </c>
      <c r="F549" s="5">
        <f>'Stocks Returns'!E545</f>
        <v>-9.974067424696198E-4</v>
      </c>
      <c r="G549" s="5">
        <f t="shared" si="32"/>
        <v>-1.1053288260867881E-2</v>
      </c>
      <c r="H549" s="5">
        <f t="shared" si="33"/>
        <v>1.1465997015153596E-5</v>
      </c>
      <c r="I549" s="5">
        <f t="shared" si="34"/>
        <v>-1.2491114429788366E-4</v>
      </c>
      <c r="J549" s="5">
        <f t="shared" si="35"/>
        <v>-1.8158722407345881E-3</v>
      </c>
    </row>
    <row r="550" spans="1:10" ht="15" customHeight="1" x14ac:dyDescent="0.2">
      <c r="A550" s="3">
        <f>'2_CVaR_t1'!A550</f>
        <v>43060</v>
      </c>
      <c r="B550" s="5">
        <f>'2_CVaR_t1'!D550-1</f>
        <v>9.1376965500336027E-3</v>
      </c>
      <c r="C550" s="5">
        <f>'Stocks Returns'!B546</f>
        <v>-6.336405529953848E-3</v>
      </c>
      <c r="D550" s="5">
        <f>'Stocks Returns'!C546</f>
        <v>1.3642564802182733E-2</v>
      </c>
      <c r="E550" s="5">
        <f>'Stocks Returns'!D546</f>
        <v>5.2522157785315216E-3</v>
      </c>
      <c r="F550" s="5">
        <f>'Stocks Returns'!E546</f>
        <v>-1.3977635782748132E-3</v>
      </c>
      <c r="G550" s="5">
        <f t="shared" si="32"/>
        <v>-1.4221524672644379E-2</v>
      </c>
      <c r="H550" s="5">
        <f t="shared" si="33"/>
        <v>4.8056530281147952E-4</v>
      </c>
      <c r="I550" s="5">
        <f t="shared" si="34"/>
        <v>-7.4147467821317377E-3</v>
      </c>
      <c r="J550" s="5">
        <f t="shared" si="35"/>
        <v>-1.0605752746875733E-2</v>
      </c>
    </row>
    <row r="551" spans="1:10" ht="15" customHeight="1" x14ac:dyDescent="0.2">
      <c r="A551" s="3">
        <f>'2_CVaR_t1'!A551</f>
        <v>43061</v>
      </c>
      <c r="B551" s="5">
        <f>'2_CVaR_t1'!D551-1</f>
        <v>-4.29884140860326E-3</v>
      </c>
      <c r="C551" s="5">
        <f>'Stocks Returns'!B547</f>
        <v>3.130434782608682E-2</v>
      </c>
      <c r="D551" s="5">
        <f>'Stocks Returns'!C547</f>
        <v>-5.6527590847914588E-3</v>
      </c>
      <c r="E551" s="5">
        <f>'Stocks Returns'!D547</f>
        <v>-1.600087079568957E-2</v>
      </c>
      <c r="F551" s="5">
        <f>'Stocks Returns'!E547</f>
        <v>4.1991601679665091E-3</v>
      </c>
      <c r="G551" s="5">
        <f t="shared" si="32"/>
        <v>3.5818717012892312E-2</v>
      </c>
      <c r="H551" s="5">
        <f t="shared" si="33"/>
        <v>5.9833396843090355E-4</v>
      </c>
      <c r="I551" s="5">
        <f t="shared" si="34"/>
        <v>-9.9565112192073202E-3</v>
      </c>
      <c r="J551" s="5">
        <f t="shared" si="35"/>
        <v>8.5750354919334644E-3</v>
      </c>
    </row>
    <row r="552" spans="1:10" ht="15" customHeight="1" x14ac:dyDescent="0.2">
      <c r="A552" s="3">
        <f>'2_CVaR_t1'!A552</f>
        <v>43062</v>
      </c>
      <c r="B552" s="5">
        <f>'2_CVaR_t1'!D552-1</f>
        <v>2.8556153399916795E-5</v>
      </c>
      <c r="C552" s="5">
        <f>'Stocks Returns'!B548</f>
        <v>0</v>
      </c>
      <c r="D552" s="5">
        <f>'Stocks Returns'!C548</f>
        <v>0</v>
      </c>
      <c r="E552" s="5">
        <f>'Stocks Returns'!D548</f>
        <v>0</v>
      </c>
      <c r="F552" s="5">
        <f>'Stocks Returns'!E548</f>
        <v>0</v>
      </c>
      <c r="G552" s="5">
        <f t="shared" si="32"/>
        <v>5.2096584642662082E-4</v>
      </c>
      <c r="H552" s="5">
        <f t="shared" si="33"/>
        <v>-1.1253114819244209E-6</v>
      </c>
      <c r="I552" s="5">
        <f t="shared" si="34"/>
        <v>1.8154757398473369E-5</v>
      </c>
      <c r="J552" s="5">
        <f t="shared" si="35"/>
        <v>1.0294917535460086E-6</v>
      </c>
    </row>
    <row r="553" spans="1:10" ht="15" customHeight="1" x14ac:dyDescent="0.2">
      <c r="A553" s="3">
        <f>'2_CVaR_t1'!A553</f>
        <v>43063</v>
      </c>
      <c r="B553" s="5">
        <f>'2_CVaR_t1'!D553-1</f>
        <v>7.0587489164657402E-3</v>
      </c>
      <c r="C553" s="5">
        <f>'Stocks Returns'!B549</f>
        <v>-1.630129286115789E-2</v>
      </c>
      <c r="D553" s="5">
        <f>'Stocks Returns'!C549</f>
        <v>1.0377188233170909E-2</v>
      </c>
      <c r="E553" s="5">
        <f>'Stocks Returns'!D549</f>
        <v>6.3053097345131537E-3</v>
      </c>
      <c r="F553" s="5">
        <f>'Stocks Returns'!E549</f>
        <v>4.9780963759458174E-3</v>
      </c>
      <c r="G553" s="5">
        <f t="shared" si="32"/>
        <v>-2.2267920276335507E-2</v>
      </c>
      <c r="H553" s="5">
        <f t="shared" si="33"/>
        <v>2.1884956865824909E-4</v>
      </c>
      <c r="I553" s="5">
        <f t="shared" si="34"/>
        <v>-3.4665723375827216E-3</v>
      </c>
      <c r="J553" s="5">
        <f t="shared" si="35"/>
        <v>-2.1281502881152301E-3</v>
      </c>
    </row>
    <row r="554" spans="1:10" ht="15" customHeight="1" x14ac:dyDescent="0.2">
      <c r="A554" s="3">
        <f>'2_CVaR_t1'!A554</f>
        <v>43066</v>
      </c>
      <c r="B554" s="5">
        <f>'2_CVaR_t1'!D554-1</f>
        <v>1.4772401920009059E-3</v>
      </c>
      <c r="C554" s="5">
        <f>'Stocks Returns'!B550</f>
        <v>-1.7142857142857792E-3</v>
      </c>
      <c r="D554" s="5">
        <f>'Stocks Returns'!C550</f>
        <v>3.6616950969008411E-3</v>
      </c>
      <c r="E554" s="5">
        <f>'Stocks Returns'!D550</f>
        <v>-2.2424975266571279E-2</v>
      </c>
      <c r="F554" s="5">
        <f>'Stocks Returns'!E550</f>
        <v>-2.5956013473350525E-2</v>
      </c>
      <c r="G554" s="5">
        <f t="shared" si="32"/>
        <v>-2.5301925716060148E-3</v>
      </c>
      <c r="H554" s="5">
        <f t="shared" si="33"/>
        <v>1.5675129721682488E-3</v>
      </c>
      <c r="I554" s="5">
        <f t="shared" si="34"/>
        <v>-2.4424214707339759E-2</v>
      </c>
      <c r="J554" s="5">
        <f t="shared" si="35"/>
        <v>-2.7419552290299784E-2</v>
      </c>
    </row>
    <row r="555" spans="1:10" ht="15" customHeight="1" x14ac:dyDescent="0.2">
      <c r="A555" s="3">
        <f>'2_CVaR_t1'!A555</f>
        <v>43067</v>
      </c>
      <c r="B555" s="5">
        <f>'2_CVaR_t1'!D555-1</f>
        <v>6.4921523631966682E-3</v>
      </c>
      <c r="C555" s="5">
        <f>'Stocks Returns'!B551</f>
        <v>2.8620492272467102E-2</v>
      </c>
      <c r="D555" s="5">
        <f>'Stocks Returns'!C551</f>
        <v>8.7204128848550333E-3</v>
      </c>
      <c r="E555" s="5">
        <f>'Stocks Returns'!D551</f>
        <v>1.8553918812549197E-2</v>
      </c>
      <c r="F555" s="5">
        <f>'Stocks Returns'!E551</f>
        <v>1.9731489015459847E-2</v>
      </c>
      <c r="G555" s="5">
        <f t="shared" si="32"/>
        <v>2.3176730745170716E-2</v>
      </c>
      <c r="H555" s="5">
        <f t="shared" si="33"/>
        <v>-6.1930781702069886E-4</v>
      </c>
      <c r="I555" s="5">
        <f t="shared" si="34"/>
        <v>9.5710622068830315E-3</v>
      </c>
      <c r="J555" s="5">
        <f t="shared" si="35"/>
        <v>1.3198051420614119E-2</v>
      </c>
    </row>
    <row r="556" spans="1:10" ht="15" customHeight="1" x14ac:dyDescent="0.2">
      <c r="A556" s="3">
        <f>'2_CVaR_t1'!A556</f>
        <v>43068</v>
      </c>
      <c r="B556" s="5">
        <f>'2_CVaR_t1'!D556-1</f>
        <v>-2.1877349364487375E-2</v>
      </c>
      <c r="C556" s="5">
        <f>'Stocks Returns'!B552</f>
        <v>5.0083472454090172E-2</v>
      </c>
      <c r="D556" s="5">
        <f>'Stocks Returns'!C552</f>
        <v>-3.0875088214537771E-2</v>
      </c>
      <c r="E556" s="5">
        <f>'Stocks Returns'!D552</f>
        <v>-4.415985868845218E-2</v>
      </c>
      <c r="F556" s="5">
        <f>'Stocks Returns'!E552</f>
        <v>1.1968880909634771E-2</v>
      </c>
      <c r="G556" s="5">
        <f t="shared" si="32"/>
        <v>7.0819617288753883E-2</v>
      </c>
      <c r="H556" s="5">
        <f t="shared" si="33"/>
        <v>7.7341025179010481E-4</v>
      </c>
      <c r="I556" s="5">
        <f t="shared" si="34"/>
        <v>-1.3636193053708216E-2</v>
      </c>
      <c r="J556" s="5">
        <f t="shared" si="35"/>
        <v>3.4116005850826844E-2</v>
      </c>
    </row>
    <row r="557" spans="1:10" ht="15" customHeight="1" x14ac:dyDescent="0.2">
      <c r="A557" s="3">
        <f>'2_CVaR_t1'!A557</f>
        <v>43069</v>
      </c>
      <c r="B557" s="5">
        <f>'2_CVaR_t1'!D557-1</f>
        <v>1.6433186538855615E-2</v>
      </c>
      <c r="C557" s="5">
        <f>'Stocks Returns'!B553</f>
        <v>7.9491255961843255E-3</v>
      </c>
      <c r="D557" s="5">
        <f>'Stocks Returns'!C553</f>
        <v>2.4849808847624333E-2</v>
      </c>
      <c r="E557" s="5">
        <f>'Stocks Returns'!D553</f>
        <v>4.7355047355046587E-3</v>
      </c>
      <c r="F557" s="5">
        <f>'Stocks Returns'!E553</f>
        <v>2.9568302779421352E-3</v>
      </c>
      <c r="G557" s="5">
        <f t="shared" si="32"/>
        <v>-6.6684080458978921E-3</v>
      </c>
      <c r="H557" s="5">
        <f t="shared" si="33"/>
        <v>1.1472949087813454E-3</v>
      </c>
      <c r="I557" s="5">
        <f t="shared" si="34"/>
        <v>-1.8090939661134266E-2</v>
      </c>
      <c r="J557" s="5">
        <f t="shared" si="35"/>
        <v>-1.3626641155518739E-2</v>
      </c>
    </row>
    <row r="558" spans="1:10" ht="15" customHeight="1" x14ac:dyDescent="0.2">
      <c r="A558" s="3">
        <f>'2_CVaR_t1'!A558</f>
        <v>43070</v>
      </c>
      <c r="B558" s="5">
        <f>'2_CVaR_t1'!D558-1</f>
        <v>-1.0720195397023291E-2</v>
      </c>
      <c r="C558" s="5">
        <f>'Stocks Returns'!B554</f>
        <v>2.3133543638275578E-2</v>
      </c>
      <c r="D558" s="5">
        <f>'Stocks Returns'!C554</f>
        <v>-1.6520117239541721E-2</v>
      </c>
      <c r="E558" s="5">
        <f>'Stocks Returns'!D554</f>
        <v>1.1495574203945758E-4</v>
      </c>
      <c r="F558" s="5">
        <f>'Stocks Returns'!E554</f>
        <v>1.6902515723270506E-2</v>
      </c>
      <c r="G558" s="5">
        <f t="shared" si="32"/>
        <v>3.3573658287497379E-2</v>
      </c>
      <c r="H558" s="5">
        <f t="shared" si="33"/>
        <v>-9.9146030238486671E-4</v>
      </c>
      <c r="I558" s="5">
        <f t="shared" si="34"/>
        <v>1.5101501423591939E-2</v>
      </c>
      <c r="J558" s="5">
        <f t="shared" si="35"/>
        <v>2.7770152742551207E-2</v>
      </c>
    </row>
    <row r="559" spans="1:10" ht="15" customHeight="1" x14ac:dyDescent="0.2">
      <c r="A559" s="3">
        <f>'2_CVaR_t1'!A559</f>
        <v>43073</v>
      </c>
      <c r="B559" s="5">
        <f>'2_CVaR_t1'!D559-1</f>
        <v>-1.9747844246167379E-2</v>
      </c>
      <c r="C559" s="5">
        <f>'Stocks Returns'!B555</f>
        <v>7.1428571428571397E-2</v>
      </c>
      <c r="D559" s="5">
        <f>'Stocks Returns'!C555</f>
        <v>-2.980222162015711E-2</v>
      </c>
      <c r="E559" s="5">
        <f>'Stocks Returns'!D555</f>
        <v>-8.0459770114942319E-3</v>
      </c>
      <c r="F559" s="5">
        <f>'Stocks Returns'!E555</f>
        <v>-8.6973328179358322E-3</v>
      </c>
      <c r="G559" s="5">
        <f t="shared" si="32"/>
        <v>9.019956914397749E-2</v>
      </c>
      <c r="H559" s="5">
        <f t="shared" si="33"/>
        <v>-1.2304293768481515E-3</v>
      </c>
      <c r="I559" s="5">
        <f t="shared" si="34"/>
        <v>1.9512203288839382E-2</v>
      </c>
      <c r="J559" s="5">
        <f t="shared" si="35"/>
        <v>1.1296937790351635E-2</v>
      </c>
    </row>
    <row r="560" spans="1:10" ht="15" customHeight="1" x14ac:dyDescent="0.2">
      <c r="A560" s="3">
        <f>'2_CVaR_t1'!A560</f>
        <v>43074</v>
      </c>
      <c r="B560" s="5">
        <f>'2_CVaR_t1'!D560-1</f>
        <v>6.9675481752446977E-3</v>
      </c>
      <c r="C560" s="5">
        <f>'Stocks Returns'!B556</f>
        <v>-4.7482014388489313E-2</v>
      </c>
      <c r="D560" s="5">
        <f>'Stocks Returns'!C556</f>
        <v>1.0704644885041414E-2</v>
      </c>
      <c r="E560" s="5">
        <f>'Stocks Returns'!D556</f>
        <v>-1.0428736964078755E-3</v>
      </c>
      <c r="F560" s="5">
        <f>'Stocks Returns'!E556</f>
        <v>-1.1698186781049502E-3</v>
      </c>
      <c r="G560" s="5">
        <f t="shared" si="32"/>
        <v>-5.3364480055313829E-2</v>
      </c>
      <c r="H560" s="5">
        <f t="shared" si="33"/>
        <v>6.7807293273092553E-4</v>
      </c>
      <c r="I560" s="5">
        <f t="shared" si="34"/>
        <v>-1.0687752335522232E-2</v>
      </c>
      <c r="J560" s="5">
        <f t="shared" si="35"/>
        <v>-8.1838646194662898E-3</v>
      </c>
    </row>
    <row r="561" spans="1:10" ht="15" customHeight="1" x14ac:dyDescent="0.2">
      <c r="A561" s="3">
        <f>'2_CVaR_t1'!A561</f>
        <v>43075</v>
      </c>
      <c r="B561" s="5">
        <f>'2_CVaR_t1'!D561-1</f>
        <v>7.0218584074004387E-3</v>
      </c>
      <c r="C561" s="5">
        <f>'Stocks Returns'!B557</f>
        <v>-2.114803625377637E-2</v>
      </c>
      <c r="D561" s="5">
        <f>'Stocks Returns'!C557</f>
        <v>1.0683367102597208E-2</v>
      </c>
      <c r="E561" s="5">
        <f>'Stocks Returns'!D557</f>
        <v>1.1599582415033893E-3</v>
      </c>
      <c r="F561" s="5">
        <f>'Stocks Returns'!E557</f>
        <v>-1.6591840718328976E-2</v>
      </c>
      <c r="G561" s="5">
        <f t="shared" si="32"/>
        <v>-2.7080620417780768E-2</v>
      </c>
      <c r="H561" s="5">
        <f t="shared" si="33"/>
        <v>5.7832779756253512E-4</v>
      </c>
      <c r="I561" s="5">
        <f t="shared" si="34"/>
        <v>-8.5605512075962141E-3</v>
      </c>
      <c r="J561" s="5">
        <f t="shared" si="35"/>
        <v>-2.3660792382908198E-2</v>
      </c>
    </row>
    <row r="562" spans="1:10" ht="15" customHeight="1" x14ac:dyDescent="0.2">
      <c r="A562" s="3">
        <f>'2_CVaR_t1'!A562</f>
        <v>43076</v>
      </c>
      <c r="B562" s="5">
        <f>'2_CVaR_t1'!D562-1</f>
        <v>1.0404936494313066E-2</v>
      </c>
      <c r="C562" s="5">
        <f>'Stocks Returns'!B558</f>
        <v>4.6296296296295392E-3</v>
      </c>
      <c r="D562" s="5">
        <f>'Stocks Returns'!C558</f>
        <v>1.5126663021687747E-2</v>
      </c>
      <c r="E562" s="5">
        <f>'Stocks Returns'!D558</f>
        <v>1.2513034410844615E-2</v>
      </c>
      <c r="F562" s="5">
        <f>'Stocks Returns'!E558</f>
        <v>3.1758634378720174E-3</v>
      </c>
      <c r="G562" s="5">
        <f t="shared" si="32"/>
        <v>-4.4249222157509097E-3</v>
      </c>
      <c r="H562" s="5">
        <f t="shared" si="33"/>
        <v>1.3375690035979243E-4</v>
      </c>
      <c r="I562" s="5">
        <f t="shared" si="34"/>
        <v>-1.918648712173749E-3</v>
      </c>
      <c r="J562" s="5">
        <f t="shared" si="35"/>
        <v>-7.3132604795498601E-3</v>
      </c>
    </row>
    <row r="563" spans="1:10" ht="15" customHeight="1" x14ac:dyDescent="0.2">
      <c r="A563" s="3">
        <f>'2_CVaR_t1'!A563</f>
        <v>43077</v>
      </c>
      <c r="B563" s="5">
        <f>'2_CVaR_t1'!D563-1</f>
        <v>7.0917383827802105E-3</v>
      </c>
      <c r="C563" s="5">
        <f>'Stocks Returns'!B559</f>
        <v>6.6564260112647045E-3</v>
      </c>
      <c r="D563" s="5">
        <f>'Stocks Returns'!C559</f>
        <v>1.0771992818671361E-2</v>
      </c>
      <c r="E563" s="5">
        <f>'Stocks Returns'!D559</f>
        <v>2.28859137201054E-4</v>
      </c>
      <c r="F563" s="5">
        <f>'Stocks Returns'!E559</f>
        <v>2.037989711119903E-2</v>
      </c>
      <c r="G563" s="5">
        <f t="shared" si="32"/>
        <v>6.5935530006680336E-4</v>
      </c>
      <c r="H563" s="5">
        <f t="shared" si="33"/>
        <v>5.6599101616921534E-4</v>
      </c>
      <c r="I563" s="5">
        <f t="shared" si="34"/>
        <v>-9.5889630820698429E-3</v>
      </c>
      <c r="J563" s="5">
        <f t="shared" si="35"/>
        <v>1.3240299263858673E-2</v>
      </c>
    </row>
    <row r="564" spans="1:10" ht="15" customHeight="1" x14ac:dyDescent="0.2">
      <c r="A564" s="3">
        <f>'2_CVaR_t1'!A564</f>
        <v>43080</v>
      </c>
      <c r="B564" s="5">
        <f>'2_CVaR_t1'!D564-1</f>
        <v>-1.3099616433143169E-3</v>
      </c>
      <c r="C564" s="5">
        <f>'Stocks Returns'!B560</f>
        <v>5.5951169888097674E-3</v>
      </c>
      <c r="D564" s="5">
        <f>'Stocks Returns'!C560</f>
        <v>-2.0426287744226279E-3</v>
      </c>
      <c r="E564" s="5">
        <f>'Stocks Returns'!D560</f>
        <v>-2.2880677268044547E-4</v>
      </c>
      <c r="F564" s="5">
        <f>'Stocks Returns'!E560</f>
        <v>2.3269342641070168E-3</v>
      </c>
      <c r="G564" s="5">
        <f t="shared" si="32"/>
        <v>7.3512920721896125E-3</v>
      </c>
      <c r="H564" s="5">
        <f t="shared" si="33"/>
        <v>-1.0986531553090328E-4</v>
      </c>
      <c r="I564" s="5">
        <f t="shared" si="34"/>
        <v>1.653327959152092E-3</v>
      </c>
      <c r="J564" s="5">
        <f t="shared" si="35"/>
        <v>3.6811578916884835E-3</v>
      </c>
    </row>
    <row r="565" spans="1:10" ht="15" customHeight="1" x14ac:dyDescent="0.2">
      <c r="A565" s="3">
        <f>'2_CVaR_t1'!A565</f>
        <v>43081</v>
      </c>
      <c r="B565" s="5">
        <f>'2_CVaR_t1'!D565-1</f>
        <v>5.6471692873971691E-3</v>
      </c>
      <c r="C565" s="5">
        <f>'Stocks Returns'!B561</f>
        <v>-6.0698027314113334E-3</v>
      </c>
      <c r="D565" s="5">
        <f>'Stocks Returns'!C561</f>
        <v>9.7000978908960978E-3</v>
      </c>
      <c r="E565" s="5">
        <f>'Stocks Returns'!D561</f>
        <v>-1.7736583133081574E-2</v>
      </c>
      <c r="F565" s="5">
        <f>'Stocks Returns'!E561</f>
        <v>5.2234474753338755E-3</v>
      </c>
      <c r="G565" s="5">
        <f t="shared" si="32"/>
        <v>-1.0733798085363727E-2</v>
      </c>
      <c r="H565" s="5">
        <f t="shared" si="33"/>
        <v>1.58120763703966E-3</v>
      </c>
      <c r="I565" s="5">
        <f t="shared" si="34"/>
        <v>-2.5542741501419611E-2</v>
      </c>
      <c r="J565" s="5">
        <f t="shared" si="35"/>
        <v>-4.5574212531066926E-4</v>
      </c>
    </row>
    <row r="566" spans="1:10" ht="15" customHeight="1" x14ac:dyDescent="0.2">
      <c r="A566" s="3">
        <f>'2_CVaR_t1'!A566</f>
        <v>43082</v>
      </c>
      <c r="B566" s="5">
        <f>'2_CVaR_t1'!D566-1</f>
        <v>-5.7778018468013226E-4</v>
      </c>
      <c r="C566" s="5">
        <f>'Stocks Returns'!B562</f>
        <v>7.1246819338421918E-3</v>
      </c>
      <c r="D566" s="5">
        <f>'Stocks Returns'!C562</f>
        <v>-1.3220518244314583E-3</v>
      </c>
      <c r="E566" s="5">
        <f>'Stocks Returns'!D562</f>
        <v>6.5237651444547406E-3</v>
      </c>
      <c r="F566" s="5">
        <f>'Stocks Returns'!E562</f>
        <v>-5.388760585065433E-3</v>
      </c>
      <c r="G566" s="5">
        <f t="shared" si="32"/>
        <v>8.2051862842284773E-3</v>
      </c>
      <c r="H566" s="5">
        <f t="shared" si="33"/>
        <v>-4.4714318390995757E-4</v>
      </c>
      <c r="I566" s="5">
        <f t="shared" si="34"/>
        <v>7.3862858077285657E-3</v>
      </c>
      <c r="J566" s="5">
        <f t="shared" si="35"/>
        <v>-4.7747465076430056E-3</v>
      </c>
    </row>
    <row r="567" spans="1:10" ht="15" customHeight="1" x14ac:dyDescent="0.2">
      <c r="A567" s="3">
        <f>'2_CVaR_t1'!A567</f>
        <v>43083</v>
      </c>
      <c r="B567" s="5">
        <f>'2_CVaR_t1'!D567-1</f>
        <v>-2.6346104739128906E-3</v>
      </c>
      <c r="C567" s="5">
        <f>'Stocks Returns'!B563</f>
        <v>1.2632642748862999E-2</v>
      </c>
      <c r="D567" s="5">
        <f>'Stocks Returns'!C563</f>
        <v>-3.4418850939899048E-3</v>
      </c>
      <c r="E567" s="5">
        <f>'Stocks Returns'!D563</f>
        <v>-1.0763888888889017E-2</v>
      </c>
      <c r="F567" s="5">
        <f>'Stocks Returns'!E563</f>
        <v>1.2190402476780271E-2</v>
      </c>
      <c r="G567" s="5">
        <f t="shared" si="32"/>
        <v>1.5611228528082078E-2</v>
      </c>
      <c r="H567" s="5">
        <f t="shared" si="33"/>
        <v>4.0472927108449117E-4</v>
      </c>
      <c r="I567" s="5">
        <f t="shared" si="34"/>
        <v>-7.0370876913177461E-3</v>
      </c>
      <c r="J567" s="5">
        <f t="shared" si="35"/>
        <v>1.4883799206129613E-2</v>
      </c>
    </row>
    <row r="568" spans="1:10" ht="15" customHeight="1" x14ac:dyDescent="0.2">
      <c r="A568" s="3">
        <f>'2_CVaR_t1'!A568</f>
        <v>43084</v>
      </c>
      <c r="B568" s="5">
        <f>'2_CVaR_t1'!D568-1</f>
        <v>5.8283368506559796E-3</v>
      </c>
      <c r="C568" s="5">
        <f>'Stocks Returns'!B564</f>
        <v>4.9900199600798389E-2</v>
      </c>
      <c r="D568" s="5">
        <f>'Stocks Returns'!C564</f>
        <v>7.9702444208287204E-3</v>
      </c>
      <c r="E568" s="5">
        <f>'Stocks Returns'!D564</f>
        <v>1.4976014976014973E-2</v>
      </c>
      <c r="F568" s="5">
        <f>'Stocks Returns'!E564</f>
        <v>-2.67635251385967E-3</v>
      </c>
      <c r="G568" s="5">
        <f t="shared" si="32"/>
        <v>4.5069019433821529E-2</v>
      </c>
      <c r="H568" s="5">
        <f t="shared" si="33"/>
        <v>-4.1039649260222848E-4</v>
      </c>
      <c r="I568" s="5">
        <f t="shared" si="34"/>
        <v>6.9175680607779684E-3</v>
      </c>
      <c r="J568" s="5">
        <f t="shared" si="35"/>
        <v>-8.5386961112653009E-3</v>
      </c>
    </row>
    <row r="569" spans="1:10" ht="15" customHeight="1" x14ac:dyDescent="0.2">
      <c r="A569" s="3">
        <f>'2_CVaR_t1'!A569</f>
        <v>43087</v>
      </c>
      <c r="B569" s="5">
        <f>'2_CVaR_t1'!D569-1</f>
        <v>-4.8168488332855919E-4</v>
      </c>
      <c r="C569" s="5">
        <f>'Stocks Returns'!B565</f>
        <v>2.8517110266159662E-2</v>
      </c>
      <c r="D569" s="5">
        <f>'Stocks Returns'!C565</f>
        <v>-2.3721665788085655E-3</v>
      </c>
      <c r="E569" s="5">
        <f>'Stocks Returns'!D565</f>
        <v>2.5590778097982714E-2</v>
      </c>
      <c r="F569" s="5">
        <f>'Stocks Returns'!E565</f>
        <v>3.2585777266629368E-3</v>
      </c>
      <c r="G569" s="5">
        <f t="shared" si="32"/>
        <v>2.9508936076635128E-2</v>
      </c>
      <c r="H569" s="5">
        <f t="shared" si="33"/>
        <v>-1.6360963045946846E-3</v>
      </c>
      <c r="I569" s="5">
        <f t="shared" si="34"/>
        <v>2.6319479309773533E-2</v>
      </c>
      <c r="J569" s="5">
        <f t="shared" si="35"/>
        <v>3.7754428542628254E-3</v>
      </c>
    </row>
    <row r="570" spans="1:10" ht="15" customHeight="1" x14ac:dyDescent="0.2">
      <c r="A570" s="3">
        <f>'2_CVaR_t1'!A570</f>
        <v>43088</v>
      </c>
      <c r="B570" s="5">
        <f>'2_CVaR_t1'!D570-1</f>
        <v>-7.7813977585921013E-3</v>
      </c>
      <c r="C570" s="5">
        <f>'Stocks Returns'!B566</f>
        <v>1.70979667282809E-2</v>
      </c>
      <c r="D570" s="5">
        <f>'Stocks Returns'!C566</f>
        <v>-1.2417437252311703E-2</v>
      </c>
      <c r="E570" s="5">
        <f>'Stocks Returns'!D566</f>
        <v>6.9686411149825211E-3</v>
      </c>
      <c r="F570" s="5">
        <f>'Stocks Returns'!E566</f>
        <v>6.4959877722583492E-3</v>
      </c>
      <c r="G570" s="5">
        <f t="shared" si="32"/>
        <v>2.4826103996673361E-2</v>
      </c>
      <c r="H570" s="5">
        <f t="shared" si="33"/>
        <v>-1.1347513177922038E-3</v>
      </c>
      <c r="I570" s="5">
        <f t="shared" si="34"/>
        <v>1.7862704828497823E-2</v>
      </c>
      <c r="J570" s="5">
        <f t="shared" si="35"/>
        <v>1.4392604353505199E-2</v>
      </c>
    </row>
    <row r="571" spans="1:10" ht="15" customHeight="1" x14ac:dyDescent="0.2">
      <c r="A571" s="3">
        <f>'2_CVaR_t1'!A571</f>
        <v>43089</v>
      </c>
      <c r="B571" s="5">
        <f>'2_CVaR_t1'!D571-1</f>
        <v>2.360248054538161E-4</v>
      </c>
      <c r="C571" s="5">
        <f>'Stocks Returns'!B567</f>
        <v>1.6356201726487996E-2</v>
      </c>
      <c r="D571" s="5">
        <f>'Stocks Returns'!C567</f>
        <v>-1.7834849295517152E-4</v>
      </c>
      <c r="E571" s="5">
        <f>'Stocks Returns'!D567</f>
        <v>7.0320348253152254E-3</v>
      </c>
      <c r="F571" s="5">
        <f>'Stocks Returns'!E567</f>
        <v>2.9802581624905011E-2</v>
      </c>
      <c r="G571" s="5">
        <f t="shared" si="32"/>
        <v>1.6685711623636773E-2</v>
      </c>
      <c r="H571" s="5">
        <f t="shared" si="33"/>
        <v>-4.7922424286720404E-4</v>
      </c>
      <c r="I571" s="5">
        <f t="shared" si="34"/>
        <v>6.7612749237524186E-3</v>
      </c>
      <c r="J571" s="5">
        <f t="shared" si="35"/>
        <v>2.9593867649656005E-2</v>
      </c>
    </row>
    <row r="572" spans="1:10" ht="15" customHeight="1" x14ac:dyDescent="0.2">
      <c r="A572" s="3">
        <f>'2_CVaR_t1'!A572</f>
        <v>43090</v>
      </c>
      <c r="B572" s="5">
        <f>'2_CVaR_t1'!D572-1</f>
        <v>1.4178641291848759E-3</v>
      </c>
      <c r="C572" s="5">
        <f>'Stocks Returns'!B568</f>
        <v>4.425569959767528E-2</v>
      </c>
      <c r="D572" s="5">
        <f>'Stocks Returns'!C568</f>
        <v>2.5865144488048664E-3</v>
      </c>
      <c r="E572" s="5">
        <f>'Stocks Returns'!D568</f>
        <v>-8.4238528042562821E-3</v>
      </c>
      <c r="F572" s="5">
        <f>'Stocks Returns'!E568</f>
        <v>3.133640552995387E-2</v>
      </c>
      <c r="G572" s="5">
        <f t="shared" si="32"/>
        <v>4.3494586080738203E-2</v>
      </c>
      <c r="H572" s="5">
        <f t="shared" si="33"/>
        <v>5.7811878234036379E-4</v>
      </c>
      <c r="I572" s="5">
        <f t="shared" si="34"/>
        <v>-1.0340406910304892E-2</v>
      </c>
      <c r="J572" s="5">
        <f t="shared" si="35"/>
        <v>2.9932893811791372E-2</v>
      </c>
    </row>
    <row r="573" spans="1:10" ht="15" customHeight="1" x14ac:dyDescent="0.2">
      <c r="A573" s="3">
        <f>'2_CVaR_t1'!A573</f>
        <v>43091</v>
      </c>
      <c r="B573" s="5">
        <f>'2_CVaR_t1'!D573-1</f>
        <v>1.3989610090046067E-3</v>
      </c>
      <c r="C573" s="5">
        <f>'Stocks Returns'!B569</f>
        <v>1.5839041095890405E-2</v>
      </c>
      <c r="D573" s="5">
        <f>'Stocks Returns'!C569</f>
        <v>2.4908815941642182E-3</v>
      </c>
      <c r="E573" s="5">
        <f>'Stocks Returns'!D569</f>
        <v>-6.0362173038228661E-3</v>
      </c>
      <c r="F573" s="5">
        <f>'Stocks Returns'!E569</f>
        <v>-8.0428954423592547E-3</v>
      </c>
      <c r="G573" s="5">
        <f t="shared" si="32"/>
        <v>1.5095371731516125E-2</v>
      </c>
      <c r="H573" s="5">
        <f t="shared" si="33"/>
        <v>5.0979713113039407E-4</v>
      </c>
      <c r="I573" s="5">
        <f t="shared" si="34"/>
        <v>-7.9264474883241967E-3</v>
      </c>
      <c r="J573" s="5">
        <f t="shared" si="35"/>
        <v>-9.427296774810346E-3</v>
      </c>
    </row>
    <row r="574" spans="1:10" ht="15" customHeight="1" x14ac:dyDescent="0.2">
      <c r="A574" s="3">
        <f>'2_CVaR_t1'!A574</f>
        <v>43094</v>
      </c>
      <c r="B574" s="5">
        <f>'2_CVaR_t1'!D574-1</f>
        <v>2.8556153399916795E-5</v>
      </c>
      <c r="C574" s="5">
        <f>'Stocks Returns'!B570</f>
        <v>0</v>
      </c>
      <c r="D574" s="5">
        <f>'Stocks Returns'!C570</f>
        <v>0</v>
      </c>
      <c r="E574" s="5">
        <f>'Stocks Returns'!D570</f>
        <v>0</v>
      </c>
      <c r="F574" s="5">
        <f>'Stocks Returns'!E570</f>
        <v>0</v>
      </c>
      <c r="G574" s="5">
        <f t="shared" si="32"/>
        <v>5.2096584642662082E-4</v>
      </c>
      <c r="H574" s="5">
        <f t="shared" si="33"/>
        <v>-1.1253114819244209E-6</v>
      </c>
      <c r="I574" s="5">
        <f t="shared" si="34"/>
        <v>1.8154757398473369E-5</v>
      </c>
      <c r="J574" s="5">
        <f t="shared" si="35"/>
        <v>1.0294917535460086E-6</v>
      </c>
    </row>
    <row r="575" spans="1:10" ht="15" customHeight="1" x14ac:dyDescent="0.2">
      <c r="A575" s="3">
        <f>'2_CVaR_t1'!A575</f>
        <v>43095</v>
      </c>
      <c r="B575" s="5">
        <f>'2_CVaR_t1'!D575-1</f>
        <v>1.6511377828074547E-3</v>
      </c>
      <c r="C575" s="5">
        <f>'Stocks Returns'!B571</f>
        <v>-6.7425200168562682E-3</v>
      </c>
      <c r="D575" s="5">
        <f>'Stocks Returns'!C571</f>
        <v>2.6621705563936171E-3</v>
      </c>
      <c r="E575" s="5">
        <f>'Stocks Returns'!D571</f>
        <v>-3.2613585245164778E-3</v>
      </c>
      <c r="F575" s="5">
        <f>'Stocks Returns'!E571</f>
        <v>1.3153153153153019E-2</v>
      </c>
      <c r="G575" s="5">
        <f t="shared" si="32"/>
        <v>-7.718902820761187E-3</v>
      </c>
      <c r="H575" s="5">
        <f t="shared" si="33"/>
        <v>3.1674141882237928E-4</v>
      </c>
      <c r="I575" s="5">
        <f t="shared" si="34"/>
        <v>-5.5027625653085305E-3</v>
      </c>
      <c r="J575" s="5">
        <f t="shared" si="35"/>
        <v>1.151381002438088E-2</v>
      </c>
    </row>
    <row r="576" spans="1:10" ht="15" customHeight="1" x14ac:dyDescent="0.2">
      <c r="A576" s="3">
        <f>'2_CVaR_t1'!A576</f>
        <v>43096</v>
      </c>
      <c r="B576" s="5">
        <f>'2_CVaR_t1'!D576-1</f>
        <v>5.8548235005699834E-3</v>
      </c>
      <c r="C576" s="5">
        <f>'Stocks Returns'!B572</f>
        <v>-2.2061943148069529E-2</v>
      </c>
      <c r="D576" s="5">
        <f>'Stocks Returns'!C572</f>
        <v>9.1158509602620175E-3</v>
      </c>
      <c r="E576" s="5">
        <f>'Stocks Returns'!D572</f>
        <v>-2.5950581067357703E-3</v>
      </c>
      <c r="F576" s="5">
        <f>'Stocks Returns'!E572</f>
        <v>-1.1381824648763916E-2</v>
      </c>
      <c r="G576" s="5">
        <f t="shared" si="32"/>
        <v>-2.6917565690568059E-2</v>
      </c>
      <c r="H576" s="5">
        <f t="shared" si="33"/>
        <v>6.9694216951240312E-4</v>
      </c>
      <c r="I576" s="5">
        <f t="shared" si="34"/>
        <v>-1.0690389540916598E-2</v>
      </c>
      <c r="J576" s="5">
        <f t="shared" si="35"/>
        <v>-1.7270945312137097E-2</v>
      </c>
    </row>
    <row r="577" spans="1:10" ht="15" customHeight="1" x14ac:dyDescent="0.2">
      <c r="A577" s="3">
        <f>'2_CVaR_t1'!A577</f>
        <v>43097</v>
      </c>
      <c r="B577" s="5">
        <f>'2_CVaR_t1'!D577-1</f>
        <v>2.002429848571019E-3</v>
      </c>
      <c r="C577" s="5">
        <f>'Stocks Returns'!B573</f>
        <v>-2.1691973969631184E-2</v>
      </c>
      <c r="D577" s="5">
        <f>'Stocks Returns'!C573</f>
        <v>2.8942290826170503E-3</v>
      </c>
      <c r="E577" s="5">
        <f>'Stocks Returns'!D573</f>
        <v>2.3755656108597201E-3</v>
      </c>
      <c r="F577" s="5">
        <f>'Stocks Returns'!E573</f>
        <v>-7.3754272351143069E-3</v>
      </c>
      <c r="G577" s="5">
        <f t="shared" si="32"/>
        <v>-2.2992535656749094E-2</v>
      </c>
      <c r="H577" s="5">
        <f t="shared" si="33"/>
        <v>4.1253625699743963E-5</v>
      </c>
      <c r="I577" s="5">
        <f t="shared" si="34"/>
        <v>-3.5503728658425838E-4</v>
      </c>
      <c r="J577" s="5">
        <f t="shared" si="35"/>
        <v>-9.3699142136888548E-3</v>
      </c>
    </row>
    <row r="578" spans="1:10" ht="15" customHeight="1" x14ac:dyDescent="0.2">
      <c r="A578" s="3">
        <f>'2_CVaR_t1'!A578</f>
        <v>43098</v>
      </c>
      <c r="B578" s="5">
        <f>'2_CVaR_t1'!D578-1</f>
        <v>-2.1934302687665053E-3</v>
      </c>
      <c r="C578" s="5">
        <f>'Stocks Returns'!B574</f>
        <v>-7.5388026607539071E-3</v>
      </c>
      <c r="D578" s="5">
        <f>'Stocks Returns'!C574</f>
        <v>-2.8858766943593572E-3</v>
      </c>
      <c r="E578" s="5">
        <f>'Stocks Returns'!D574</f>
        <v>-8.238347816273639E-3</v>
      </c>
      <c r="F578" s="5">
        <f>'Stocks Returns'!E574</f>
        <v>-5.2555273649872447E-3</v>
      </c>
      <c r="G578" s="5">
        <f t="shared" si="32"/>
        <v>-4.9673462195947825E-3</v>
      </c>
      <c r="H578" s="5">
        <f t="shared" si="33"/>
        <v>3.2332108459407751E-4</v>
      </c>
      <c r="I578" s="5">
        <f t="shared" si="34"/>
        <v>-5.1259210181524651E-3</v>
      </c>
      <c r="J578" s="5">
        <f t="shared" si="35"/>
        <v>-3.0081482141213248E-3</v>
      </c>
    </row>
    <row r="579" spans="1:10" ht="15" customHeight="1" x14ac:dyDescent="0.2">
      <c r="A579" s="3">
        <f>'2_CVaR_t1'!A579</f>
        <v>43101</v>
      </c>
      <c r="B579" s="5">
        <f>'2_CVaR_t1'!D579-1</f>
        <v>2.8556153399916795E-5</v>
      </c>
      <c r="C579" s="5">
        <f>'Stocks Returns'!B575</f>
        <v>0</v>
      </c>
      <c r="D579" s="5">
        <f>'Stocks Returns'!C575</f>
        <v>0</v>
      </c>
      <c r="E579" s="5">
        <f>'Stocks Returns'!D575</f>
        <v>0</v>
      </c>
      <c r="F579" s="5">
        <f>'Stocks Returns'!E575</f>
        <v>0</v>
      </c>
      <c r="G579" s="5">
        <f t="shared" si="32"/>
        <v>5.2096584642662082E-4</v>
      </c>
      <c r="H579" s="5">
        <f t="shared" si="33"/>
        <v>-1.1253114819244209E-6</v>
      </c>
      <c r="I579" s="5">
        <f t="shared" si="34"/>
        <v>1.8154757398473369E-5</v>
      </c>
      <c r="J579" s="5">
        <f t="shared" si="35"/>
        <v>1.0294917535460086E-6</v>
      </c>
    </row>
    <row r="580" spans="1:10" ht="15" customHeight="1" x14ac:dyDescent="0.2">
      <c r="A580" s="3">
        <f>'2_CVaR_t1'!A580</f>
        <v>43102</v>
      </c>
      <c r="B580" s="5">
        <f>'2_CVaR_t1'!D580-1</f>
        <v>4.004161630835279E-3</v>
      </c>
      <c r="C580" s="5">
        <f>'Stocks Returns'!B576</f>
        <v>3.2618409294012496E-2</v>
      </c>
      <c r="D580" s="5">
        <f>'Stocks Returns'!C576</f>
        <v>4.2974916681284281E-3</v>
      </c>
      <c r="E580" s="5">
        <f>'Stocks Returns'!D576</f>
        <v>2.8789258079198854E-2</v>
      </c>
      <c r="F580" s="5">
        <f>'Stocks Returns'!E576</f>
        <v>7.8338495172163292E-3</v>
      </c>
      <c r="G580" s="5">
        <f t="shared" si="32"/>
        <v>2.9470612109970123E-2</v>
      </c>
      <c r="H580" s="5">
        <f t="shared" si="33"/>
        <v>-1.4475832621941975E-3</v>
      </c>
      <c r="I580" s="5">
        <f t="shared" si="34"/>
        <v>2.3271103185443707E-2</v>
      </c>
      <c r="J580" s="5">
        <f t="shared" si="35"/>
        <v>3.8156825278793487E-3</v>
      </c>
    </row>
    <row r="581" spans="1:10" ht="15" customHeight="1" x14ac:dyDescent="0.2">
      <c r="A581" s="3">
        <f>'2_CVaR_t1'!A581</f>
        <v>43103</v>
      </c>
      <c r="B581" s="5">
        <f>'2_CVaR_t1'!D581-1</f>
        <v>7.1543350475431478E-3</v>
      </c>
      <c r="C581" s="5">
        <f>'Stocks Returns'!B577</f>
        <v>-2.1202942449156104E-2</v>
      </c>
      <c r="D581" s="5">
        <f>'Stocks Returns'!C577</f>
        <v>9.9554624050302021E-3</v>
      </c>
      <c r="E581" s="5">
        <f>'Stocks Returns'!D577</f>
        <v>1.5042583784979469E-2</v>
      </c>
      <c r="F581" s="5">
        <f>'Stocks Returns'!E577</f>
        <v>1.8438177874186668E-2</v>
      </c>
      <c r="G581" s="5">
        <f t="shared" si="32"/>
        <v>-2.7257778532400197E-2</v>
      </c>
      <c r="H581" s="5">
        <f t="shared" si="33"/>
        <v>-3.4097897724073845E-4</v>
      </c>
      <c r="I581" s="5">
        <f t="shared" si="34"/>
        <v>5.1375913167429621E-3</v>
      </c>
      <c r="J581" s="5">
        <f t="shared" si="35"/>
        <v>1.1235297013435862E-2</v>
      </c>
    </row>
    <row r="582" spans="1:10" ht="15" customHeight="1" x14ac:dyDescent="0.2">
      <c r="A582" s="3">
        <f>'2_CVaR_t1'!A582</f>
        <v>43104</v>
      </c>
      <c r="B582" s="5">
        <f>'2_CVaR_t1'!D582-1</f>
        <v>2.5661238353584803E-3</v>
      </c>
      <c r="C582" s="5">
        <f>'Stocks Returns'!B578</f>
        <v>-2.1662245800176949E-2</v>
      </c>
      <c r="D582" s="5">
        <f>'Stocks Returns'!C578</f>
        <v>3.7181150021616816E-3</v>
      </c>
      <c r="E582" s="5">
        <f>'Stocks Returns'!D578</f>
        <v>2.397297591805625E-3</v>
      </c>
      <c r="F582" s="5">
        <f>'Stocks Returns'!E578</f>
        <v>1.1537096201633013E-2</v>
      </c>
      <c r="G582" s="5">
        <f t="shared" ref="G582:G645" si="36">C582-($P$11+$O$11*$B582)</f>
        <v>-2.348299483258386E-2</v>
      </c>
      <c r="H582" s="5">
        <f t="shared" ref="H582:H645" si="37">D582-($P$12+$O$12*$B582)</f>
        <v>5.0715206881873399E-5</v>
      </c>
      <c r="I582" s="5">
        <f t="shared" ref="I582:I645" si="38">E582-($P$13+$O$13*$B582)</f>
        <v>-1.1182887445287436E-3</v>
      </c>
      <c r="J582" s="5">
        <f t="shared" ref="J582:J645" si="39">F582-($P$14+$O$14*$B582)</f>
        <v>8.9727345458634894E-3</v>
      </c>
    </row>
    <row r="583" spans="1:10" ht="15" customHeight="1" x14ac:dyDescent="0.2">
      <c r="A583" s="3">
        <f>'2_CVaR_t1'!A583</f>
        <v>43105</v>
      </c>
      <c r="B583" s="5">
        <f>'2_CVaR_t1'!D583-1</f>
        <v>1.5766368742772485E-2</v>
      </c>
      <c r="C583" s="5">
        <f>'Stocks Returns'!B579</f>
        <v>-5.8743786714866575E-3</v>
      </c>
      <c r="D583" s="5">
        <f>'Stocks Returns'!C579</f>
        <v>2.3949000689179822E-2</v>
      </c>
      <c r="E583" s="5">
        <f>'Stocks Returns'!D579</f>
        <v>2.9351016414829179E-3</v>
      </c>
      <c r="F583" s="5">
        <f>'Stocks Returns'!E579</f>
        <v>-1.9301631865239477E-3</v>
      </c>
      <c r="G583" s="5">
        <f t="shared" si="36"/>
        <v>-1.9876560389889879E-2</v>
      </c>
      <c r="H583" s="5">
        <f t="shared" si="37"/>
        <v>1.2099042341357294E-3</v>
      </c>
      <c r="I583" s="5">
        <f t="shared" si="38"/>
        <v>-1.8962752174181779E-2</v>
      </c>
      <c r="J583" s="5">
        <f t="shared" si="39"/>
        <v>-1.783950542010386E-2</v>
      </c>
    </row>
    <row r="584" spans="1:10" ht="15" customHeight="1" x14ac:dyDescent="0.2">
      <c r="A584" s="3">
        <f>'2_CVaR_t1'!A584</f>
        <v>43108</v>
      </c>
      <c r="B584" s="5">
        <f>'2_CVaR_t1'!D584-1</f>
        <v>2.8339481635075714E-3</v>
      </c>
      <c r="C584" s="5">
        <f>'Stocks Returns'!B580</f>
        <v>1.6818181818181843E-2</v>
      </c>
      <c r="D584" s="5">
        <f>'Stocks Returns'!C580</f>
        <v>4.0383644623926962E-3</v>
      </c>
      <c r="E584" s="5">
        <f>'Stocks Returns'!D580</f>
        <v>3.9020160416214367E-3</v>
      </c>
      <c r="F584" s="5">
        <f>'Stocks Returns'!E580</f>
        <v>1.0196905766526099E-2</v>
      </c>
      <c r="G584" s="5">
        <f t="shared" si="36"/>
        <v>1.4750279490672964E-2</v>
      </c>
      <c r="H584" s="5">
        <f t="shared" si="37"/>
        <v>-1.5987573575901477E-5</v>
      </c>
      <c r="I584" s="5">
        <f t="shared" si="38"/>
        <v>1.3465531361524057E-5</v>
      </c>
      <c r="J584" s="5">
        <f t="shared" si="39"/>
        <v>7.3617831906006691E-3</v>
      </c>
    </row>
    <row r="585" spans="1:10" ht="15" customHeight="1" x14ac:dyDescent="0.2">
      <c r="A585" s="3">
        <f>'2_CVaR_t1'!A585</f>
        <v>43109</v>
      </c>
      <c r="B585" s="5">
        <f>'2_CVaR_t1'!D585-1</f>
        <v>-1.2655472690532577E-3</v>
      </c>
      <c r="C585" s="5">
        <f>'Stocks Returns'!B581</f>
        <v>-3.2185963343764112E-2</v>
      </c>
      <c r="D585" s="5">
        <f>'Stocks Returns'!C581</f>
        <v>-1.9272666331490163E-3</v>
      </c>
      <c r="E585" s="5">
        <f>'Stocks Returns'!D581</f>
        <v>-1.1876484560570111E-3</v>
      </c>
      <c r="F585" s="5">
        <f>'Stocks Returns'!E581</f>
        <v>8.1796032022276588E-3</v>
      </c>
      <c r="G585" s="5">
        <f t="shared" si="36"/>
        <v>-3.04707746749657E-2</v>
      </c>
      <c r="H585" s="5">
        <f t="shared" si="37"/>
        <v>-5.8673004376458802E-5</v>
      </c>
      <c r="I585" s="5">
        <f t="shared" si="38"/>
        <v>6.3263614243933963E-4</v>
      </c>
      <c r="J585" s="5">
        <f t="shared" si="39"/>
        <v>9.488925468808123E-3</v>
      </c>
    </row>
    <row r="586" spans="1:10" ht="15" customHeight="1" x14ac:dyDescent="0.2">
      <c r="A586" s="3">
        <f>'2_CVaR_t1'!A586</f>
        <v>43110</v>
      </c>
      <c r="B586" s="5">
        <f>'2_CVaR_t1'!D586-1</f>
        <v>-1.3704040058039046E-3</v>
      </c>
      <c r="C586" s="5">
        <f>'Stocks Returns'!B582</f>
        <v>5.4503464203233154E-2</v>
      </c>
      <c r="D586" s="5">
        <f>'Stocks Returns'!C582</f>
        <v>-1.0914280916799468E-3</v>
      </c>
      <c r="E586" s="5">
        <f>'Stocks Returns'!D582</f>
        <v>-1.6863041833315329E-2</v>
      </c>
      <c r="F586" s="5">
        <f>'Stocks Returns'!E582</f>
        <v>-4.833419644398429E-3</v>
      </c>
      <c r="G586" s="5">
        <f t="shared" si="36"/>
        <v>5.6315416628261859E-2</v>
      </c>
      <c r="H586" s="5">
        <f t="shared" si="37"/>
        <v>9.2866241386024536E-4</v>
      </c>
      <c r="I586" s="5">
        <f t="shared" si="38"/>
        <v>-1.4896736869630335E-2</v>
      </c>
      <c r="J586" s="5">
        <f t="shared" si="39"/>
        <v>-3.4180909267858303E-3</v>
      </c>
    </row>
    <row r="587" spans="1:10" ht="15" customHeight="1" x14ac:dyDescent="0.2">
      <c r="A587" s="3">
        <f>'2_CVaR_t1'!A587</f>
        <v>43111</v>
      </c>
      <c r="B587" s="5">
        <f>'2_CVaR_t1'!D587-1</f>
        <v>5.2938077169082387E-3</v>
      </c>
      <c r="C587" s="5">
        <f>'Stocks Returns'!B583</f>
        <v>5.1686377573368469E-2</v>
      </c>
      <c r="D587" s="5">
        <f>'Stocks Returns'!C583</f>
        <v>7.2281055639602521E-3</v>
      </c>
      <c r="E587" s="5">
        <f>'Stocks Returns'!D583</f>
        <v>1.2754260582737764E-2</v>
      </c>
      <c r="F587" s="5">
        <f>'Stocks Returns'!E583</f>
        <v>2.653946227233317E-2</v>
      </c>
      <c r="G587" s="5">
        <f t="shared" si="36"/>
        <v>4.7348470880264421E-2</v>
      </c>
      <c r="H587" s="5">
        <f t="shared" si="37"/>
        <v>-3.8024835281673733E-4</v>
      </c>
      <c r="I587" s="5">
        <f t="shared" si="38"/>
        <v>5.4401830016278076E-3</v>
      </c>
      <c r="J587" s="5">
        <f t="shared" si="39"/>
        <v>2.1217508717549471E-2</v>
      </c>
    </row>
    <row r="588" spans="1:10" ht="15" customHeight="1" x14ac:dyDescent="0.2">
      <c r="A588" s="3">
        <f>'2_CVaR_t1'!A588</f>
        <v>43112</v>
      </c>
      <c r="B588" s="5">
        <f>'2_CVaR_t1'!D588-1</f>
        <v>1.9917862354037474E-3</v>
      </c>
      <c r="C588" s="5">
        <f>'Stocks Returns'!B584</f>
        <v>1.3327780091628272E-2</v>
      </c>
      <c r="D588" s="5">
        <f>'Stocks Returns'!C584</f>
        <v>2.0861148197597323E-3</v>
      </c>
      <c r="E588" s="5">
        <f>'Stocks Returns'!D584</f>
        <v>1.4439257409618822E-2</v>
      </c>
      <c r="F588" s="5">
        <f>'Stocks Returns'!E584</f>
        <v>1.4700912470429151E-2</v>
      </c>
      <c r="G588" s="5">
        <f t="shared" si="36"/>
        <v>1.2037040529648364E-2</v>
      </c>
      <c r="H588" s="5">
        <f t="shared" si="37"/>
        <v>-7.5148275870805638E-4</v>
      </c>
      <c r="I588" s="5">
        <f t="shared" si="38"/>
        <v>1.1723476490521429E-2</v>
      </c>
      <c r="J588" s="5">
        <f t="shared" si="39"/>
        <v>1.2717185808196552E-2</v>
      </c>
    </row>
    <row r="589" spans="1:10" ht="15" customHeight="1" x14ac:dyDescent="0.2">
      <c r="A589" s="3">
        <f>'2_CVaR_t1'!A589</f>
        <v>43115</v>
      </c>
      <c r="B589" s="5">
        <f>'2_CVaR_t1'!D589-1</f>
        <v>2.8556153399916795E-5</v>
      </c>
      <c r="C589" s="5">
        <f>'Stocks Returns'!B585</f>
        <v>0</v>
      </c>
      <c r="D589" s="5">
        <f>'Stocks Returns'!C585</f>
        <v>0</v>
      </c>
      <c r="E589" s="5">
        <f>'Stocks Returns'!D585</f>
        <v>0</v>
      </c>
      <c r="F589" s="5">
        <f>'Stocks Returns'!E585</f>
        <v>0</v>
      </c>
      <c r="G589" s="5">
        <f t="shared" si="36"/>
        <v>5.2096584642662082E-4</v>
      </c>
      <c r="H589" s="5">
        <f t="shared" si="37"/>
        <v>-1.1253114819244209E-6</v>
      </c>
      <c r="I589" s="5">
        <f t="shared" si="38"/>
        <v>1.8154757398473369E-5</v>
      </c>
      <c r="J589" s="5">
        <f t="shared" si="39"/>
        <v>1.0294917535460086E-6</v>
      </c>
    </row>
    <row r="590" spans="1:10" ht="15" customHeight="1" x14ac:dyDescent="0.2">
      <c r="A590" s="3">
        <f>'2_CVaR_t1'!A590</f>
        <v>43116</v>
      </c>
      <c r="B590" s="5">
        <f>'2_CVaR_t1'!D590-1</f>
        <v>1.5835207724927969E-3</v>
      </c>
      <c r="C590" s="5">
        <f>'Stocks Returns'!B586</f>
        <v>8.2203041512536323E-3</v>
      </c>
      <c r="D590" s="5">
        <f>'Stocks Returns'!C586</f>
        <v>2.4981264051959773E-3</v>
      </c>
      <c r="E590" s="5">
        <f>'Stocks Returns'!D586</f>
        <v>-1.1772260273972268E-3</v>
      </c>
      <c r="F590" s="5">
        <f>'Stocks Returns'!E586</f>
        <v>-2.014987510407984E-2</v>
      </c>
      <c r="G590" s="5">
        <f t="shared" si="36"/>
        <v>7.3063195880899668E-3</v>
      </c>
      <c r="H590" s="5">
        <f t="shared" si="37"/>
        <v>2.5039023611178731E-4</v>
      </c>
      <c r="I590" s="5">
        <f t="shared" si="38"/>
        <v>-3.3244686356950558E-3</v>
      </c>
      <c r="J590" s="5">
        <f t="shared" si="39"/>
        <v>-2.1720859827708154E-2</v>
      </c>
    </row>
    <row r="591" spans="1:10" ht="15" customHeight="1" x14ac:dyDescent="0.2">
      <c r="A591" s="3">
        <f>'2_CVaR_t1'!A591</f>
        <v>43117</v>
      </c>
      <c r="B591" s="5">
        <f>'2_CVaR_t1'!D591-1</f>
        <v>9.8299900923108918E-3</v>
      </c>
      <c r="C591" s="5">
        <f>'Stocks Returns'!B587</f>
        <v>6.9302894415002037E-3</v>
      </c>
      <c r="D591" s="5">
        <f>'Stocks Returns'!C587</f>
        <v>1.3207076999750766E-2</v>
      </c>
      <c r="E591" s="5">
        <f>'Stocks Returns'!D587</f>
        <v>2.8822457944926549E-2</v>
      </c>
      <c r="F591" s="5">
        <f>'Stocks Returns'!E587</f>
        <v>1.7335146159075387E-2</v>
      </c>
      <c r="G591" s="5">
        <f t="shared" si="36"/>
        <v>-1.593691119546603E-3</v>
      </c>
      <c r="H591" s="5">
        <f t="shared" si="37"/>
        <v>-9.5514730835948893E-4</v>
      </c>
      <c r="I591" s="5">
        <f t="shared" si="38"/>
        <v>1.5191428038724376E-2</v>
      </c>
      <c r="J591" s="5">
        <f t="shared" si="39"/>
        <v>7.4272727125210304E-3</v>
      </c>
    </row>
    <row r="592" spans="1:10" ht="15" customHeight="1" x14ac:dyDescent="0.2">
      <c r="A592" s="3">
        <f>'2_CVaR_t1'!A592</f>
        <v>43118</v>
      </c>
      <c r="B592" s="5">
        <f>'2_CVaR_t1'!D592-1</f>
        <v>6.6028762447589706E-3</v>
      </c>
      <c r="C592" s="5">
        <f>'Stocks Returns'!B588</f>
        <v>3.603238866396774E-2</v>
      </c>
      <c r="D592" s="5">
        <f>'Stocks Returns'!C588</f>
        <v>9.2638137399574383E-3</v>
      </c>
      <c r="E592" s="5">
        <f>'Stocks Returns'!D588</f>
        <v>1.3226411164340979E-2</v>
      </c>
      <c r="F592" s="5">
        <f>'Stocks Returns'!E588</f>
        <v>-1.6705646508520244E-3</v>
      </c>
      <c r="G592" s="5">
        <f t="shared" si="36"/>
        <v>3.0486449069563989E-2</v>
      </c>
      <c r="H592" s="5">
        <f t="shared" si="37"/>
        <v>-2.3588068187267545E-4</v>
      </c>
      <c r="I592" s="5">
        <f t="shared" si="38"/>
        <v>4.0893637825563517E-3</v>
      </c>
      <c r="J592" s="5">
        <f t="shared" si="39"/>
        <v>-8.3159401725553667E-3</v>
      </c>
    </row>
    <row r="593" spans="1:10" ht="15" customHeight="1" x14ac:dyDescent="0.2">
      <c r="A593" s="3">
        <f>'2_CVaR_t1'!A593</f>
        <v>43119</v>
      </c>
      <c r="B593" s="5">
        <f>'2_CVaR_t1'!D593-1</f>
        <v>-2.0776933395239006E-3</v>
      </c>
      <c r="C593" s="5">
        <f>'Stocks Returns'!B589</f>
        <v>4.6893317702227932E-3</v>
      </c>
      <c r="D593" s="5">
        <f>'Stocks Returns'!C589</f>
        <v>-3.3303549671025445E-3</v>
      </c>
      <c r="E593" s="5">
        <f>'Stocks Returns'!D589</f>
        <v>1.6445677870284836E-3</v>
      </c>
      <c r="F593" s="5">
        <f>'Stocks Returns'!E589</f>
        <v>-1.6733601070950677E-4</v>
      </c>
      <c r="G593" s="5">
        <f t="shared" si="36"/>
        <v>7.1539840101916162E-3</v>
      </c>
      <c r="H593" s="5">
        <f t="shared" si="37"/>
        <v>-2.8837375286661863E-4</v>
      </c>
      <c r="I593" s="5">
        <f t="shared" si="38"/>
        <v>4.5958227883007245E-3</v>
      </c>
      <c r="J593" s="5">
        <f t="shared" si="39"/>
        <v>1.9630371994552305E-3</v>
      </c>
    </row>
    <row r="594" spans="1:10" ht="15" customHeight="1" x14ac:dyDescent="0.2">
      <c r="A594" s="3">
        <f>'2_CVaR_t1'!A594</f>
        <v>43122</v>
      </c>
      <c r="B594" s="5">
        <f>'2_CVaR_t1'!D594-1</f>
        <v>9.2281925281387789E-3</v>
      </c>
      <c r="C594" s="5">
        <f>'Stocks Returns'!B590</f>
        <v>2.4115130299494192E-2</v>
      </c>
      <c r="D594" s="5">
        <f>'Stocks Returns'!C590</f>
        <v>1.3284433577832155E-2</v>
      </c>
      <c r="E594" s="5">
        <f>'Stocks Returns'!D590</f>
        <v>1.2724474089276461E-2</v>
      </c>
      <c r="F594" s="5">
        <f>'Stocks Returns'!E590</f>
        <v>1.5397489539749065E-2</v>
      </c>
      <c r="G594" s="5">
        <f t="shared" si="36"/>
        <v>1.6146499777024453E-2</v>
      </c>
      <c r="H594" s="5">
        <f t="shared" si="37"/>
        <v>-8.3143929088397295E-6</v>
      </c>
      <c r="I594" s="5">
        <f t="shared" si="38"/>
        <v>-6.8510472266389982E-5</v>
      </c>
      <c r="J594" s="5">
        <f t="shared" si="39"/>
        <v>6.098012139024115E-3</v>
      </c>
    </row>
    <row r="595" spans="1:10" ht="15" customHeight="1" x14ac:dyDescent="0.2">
      <c r="A595" s="3">
        <f>'2_CVaR_t1'!A595</f>
        <v>43123</v>
      </c>
      <c r="B595" s="5">
        <f>'2_CVaR_t1'!D595-1</f>
        <v>1.6335023403875049E-3</v>
      </c>
      <c r="C595" s="5">
        <f>'Stocks Returns'!B591</f>
        <v>-2.392707937713634E-2</v>
      </c>
      <c r="D595" s="5">
        <f>'Stocks Returns'!C591</f>
        <v>2.5737955441165195E-3</v>
      </c>
      <c r="E595" s="5">
        <f>'Stocks Returns'!D591</f>
        <v>-1.7225656094842501E-3</v>
      </c>
      <c r="F595" s="5">
        <f>'Stocks Returns'!E591</f>
        <v>-3.296522169111582E-3</v>
      </c>
      <c r="G595" s="5">
        <f t="shared" si="36"/>
        <v>-2.4887187865205971E-2</v>
      </c>
      <c r="H595" s="5">
        <f t="shared" si="37"/>
        <v>2.5384607079795892E-4</v>
      </c>
      <c r="I595" s="5">
        <f t="shared" si="38"/>
        <v>-3.939411058980942E-3</v>
      </c>
      <c r="J595" s="5">
        <f t="shared" si="39"/>
        <v>-4.918036489537661E-3</v>
      </c>
    </row>
    <row r="596" spans="1:10" ht="15" customHeight="1" x14ac:dyDescent="0.2">
      <c r="A596" s="3">
        <f>'2_CVaR_t1'!A596</f>
        <v>43124</v>
      </c>
      <c r="B596" s="5">
        <f>'2_CVaR_t1'!D596-1</f>
        <v>-1.7887229548350092E-3</v>
      </c>
      <c r="C596" s="5">
        <f>'Stocks Returns'!B592</f>
        <v>1.2062256809338701E-2</v>
      </c>
      <c r="D596" s="5">
        <f>'Stocks Returns'!C592</f>
        <v>-8.022462896110083E-4</v>
      </c>
      <c r="E596" s="5">
        <f>'Stocks Returns'!D592</f>
        <v>-3.2074705643524104E-2</v>
      </c>
      <c r="F596" s="5">
        <f>'Stocks Returns'!E592</f>
        <v>3.3074251695053292E-4</v>
      </c>
      <c r="G596" s="5">
        <f t="shared" si="36"/>
        <v>1.4260241778054312E-2</v>
      </c>
      <c r="H596" s="5">
        <f t="shared" si="37"/>
        <v>1.8222308889727797E-3</v>
      </c>
      <c r="I596" s="5">
        <f t="shared" si="38"/>
        <v>-2.9525862184023539E-2</v>
      </c>
      <c r="J596" s="5">
        <f t="shared" si="39"/>
        <v>2.1689768919433759E-3</v>
      </c>
    </row>
    <row r="597" spans="1:10" ht="15" customHeight="1" x14ac:dyDescent="0.2">
      <c r="A597" s="3">
        <f>'2_CVaR_t1'!A597</f>
        <v>43125</v>
      </c>
      <c r="B597" s="5">
        <f>'2_CVaR_t1'!D597-1</f>
        <v>2.296285563706757E-3</v>
      </c>
      <c r="C597" s="5">
        <f>'Stocks Returns'!B593</f>
        <v>-1.0765090349865503E-2</v>
      </c>
      <c r="D597" s="5">
        <f>'Stocks Returns'!C593</f>
        <v>5.3793657165797093E-3</v>
      </c>
      <c r="E597" s="5">
        <f>'Stocks Returns'!D593</f>
        <v>-3.0201342281879096E-2</v>
      </c>
      <c r="F597" s="5">
        <f>'Stocks Returns'!E593</f>
        <v>-1.6696974706563172E-2</v>
      </c>
      <c r="G597" s="5">
        <f t="shared" si="36"/>
        <v>-1.2336827582469755E-2</v>
      </c>
      <c r="H597" s="5">
        <f t="shared" si="37"/>
        <v>2.1018279049397882E-3</v>
      </c>
      <c r="I597" s="5">
        <f t="shared" si="38"/>
        <v>-3.334115988661393E-2</v>
      </c>
      <c r="J597" s="5">
        <f t="shared" si="39"/>
        <v>-1.8988539416548784E-2</v>
      </c>
    </row>
    <row r="598" spans="1:10" ht="15" customHeight="1" x14ac:dyDescent="0.2">
      <c r="A598" s="3">
        <f>'2_CVaR_t1'!A598</f>
        <v>43126</v>
      </c>
      <c r="B598" s="5">
        <f>'2_CVaR_t1'!D598-1</f>
        <v>7.7124212603005837E-3</v>
      </c>
      <c r="C598" s="5">
        <f>'Stocks Returns'!B594</f>
        <v>1.2048192771084265E-2</v>
      </c>
      <c r="D598" s="5">
        <f>'Stocks Returns'!C594</f>
        <v>8.7845392109886511E-3</v>
      </c>
      <c r="E598" s="5">
        <f>'Stocks Returns'!D594</f>
        <v>4.7902249134948116E-2</v>
      </c>
      <c r="F598" s="5">
        <f>'Stocks Returns'!E594</f>
        <v>1.5299260255548175E-2</v>
      </c>
      <c r="G598" s="5">
        <f t="shared" si="36"/>
        <v>5.4783443012238458E-3</v>
      </c>
      <c r="H598" s="5">
        <f t="shared" si="37"/>
        <v>-2.3182244050257272E-3</v>
      </c>
      <c r="I598" s="5">
        <f t="shared" si="38"/>
        <v>3.7220082446733943E-2</v>
      </c>
      <c r="J598" s="5">
        <f t="shared" si="39"/>
        <v>7.5321739787441618E-3</v>
      </c>
    </row>
    <row r="599" spans="1:10" ht="15" customHeight="1" x14ac:dyDescent="0.2">
      <c r="A599" s="3">
        <f>'2_CVaR_t1'!A599</f>
        <v>43129</v>
      </c>
      <c r="B599" s="5">
        <f>'2_CVaR_t1'!D599-1</f>
        <v>-7.6427058264665337E-3</v>
      </c>
      <c r="C599" s="5">
        <f>'Stocks Returns'!B595</f>
        <v>-4.9923195084484728E-3</v>
      </c>
      <c r="D599" s="5">
        <f>'Stocks Returns'!C595</f>
        <v>-1.1716276124129066E-2</v>
      </c>
      <c r="E599" s="5">
        <f>'Stocks Returns'!D595</f>
        <v>-3.0956557630790194E-4</v>
      </c>
      <c r="F599" s="5">
        <f>'Stocks Returns'!E595</f>
        <v>-1.2088094055307197E-2</v>
      </c>
      <c r="G599" s="5">
        <f t="shared" si="36"/>
        <v>2.6078302531114834E-3</v>
      </c>
      <c r="H599" s="5">
        <f t="shared" si="37"/>
        <v>-6.3397211261236042E-4</v>
      </c>
      <c r="I599" s="5">
        <f t="shared" si="38"/>
        <v>1.0391359887770424E-2</v>
      </c>
      <c r="J599" s="5">
        <f t="shared" si="39"/>
        <v>-4.3316901105300799E-3</v>
      </c>
    </row>
    <row r="600" spans="1:10" ht="15" customHeight="1" x14ac:dyDescent="0.2">
      <c r="A600" s="3">
        <f>'2_CVaR_t1'!A600</f>
        <v>43130</v>
      </c>
      <c r="B600" s="5">
        <f>'2_CVaR_t1'!D600-1</f>
        <v>-7.5261237050957552E-3</v>
      </c>
      <c r="C600" s="5">
        <f>'Stocks Returns'!B596</f>
        <v>-3.6279428791972212E-2</v>
      </c>
      <c r="D600" s="5">
        <f>'Stocks Returns'!C596</f>
        <v>-1.0333226529958384E-2</v>
      </c>
      <c r="E600" s="5">
        <f>'Stocks Returns'!D596</f>
        <v>-1.9508670520231197E-2</v>
      </c>
      <c r="F600" s="5">
        <f>'Stocks Returns'!E596</f>
        <v>-2.0113979215554689E-2</v>
      </c>
      <c r="G600" s="5">
        <f t="shared" si="36"/>
        <v>-2.8786863190693339E-2</v>
      </c>
      <c r="H600" s="5">
        <f t="shared" si="37"/>
        <v>5.8063978435419529E-4</v>
      </c>
      <c r="I600" s="5">
        <f t="shared" si="38"/>
        <v>-8.9700938423592363E-3</v>
      </c>
      <c r="J600" s="5">
        <f t="shared" si="39"/>
        <v>-1.2475435670817511E-2</v>
      </c>
    </row>
    <row r="601" spans="1:10" ht="15" customHeight="1" x14ac:dyDescent="0.2">
      <c r="A601" s="3">
        <f>'2_CVaR_t1'!A601</f>
        <v>43131</v>
      </c>
      <c r="B601" s="5">
        <f>'2_CVaR_t1'!D601-1</f>
        <v>3.7244732074626086E-3</v>
      </c>
      <c r="C601" s="5">
        <f>'Stocks Returns'!B597</f>
        <v>4.0048057669204162E-3</v>
      </c>
      <c r="D601" s="5">
        <f>'Stocks Returns'!C597</f>
        <v>5.5038445973289996E-3</v>
      </c>
      <c r="E601" s="5">
        <f>'Stocks Returns'!D597</f>
        <v>2.421307506053294E-3</v>
      </c>
      <c r="F601" s="5">
        <f>'Stocks Returns'!E597</f>
        <v>5.9869996578858498E-3</v>
      </c>
      <c r="G601" s="5">
        <f t="shared" si="36"/>
        <v>1.1151102867678754E-3</v>
      </c>
      <c r="H601" s="5">
        <f t="shared" si="37"/>
        <v>1.6286313703096043E-4</v>
      </c>
      <c r="I601" s="5">
        <f t="shared" si="38"/>
        <v>-2.7073616285080244E-3</v>
      </c>
      <c r="J601" s="5">
        <f t="shared" si="39"/>
        <v>2.2515877692250962E-3</v>
      </c>
    </row>
    <row r="602" spans="1:10" ht="15" customHeight="1" x14ac:dyDescent="0.2">
      <c r="A602" s="3">
        <f>'2_CVaR_t1'!A602</f>
        <v>43132</v>
      </c>
      <c r="B602" s="5">
        <f>'2_CVaR_t1'!D602-1</f>
        <v>7.5763069409255923E-3</v>
      </c>
      <c r="C602" s="5">
        <f>'Stocks Returns'!B598</f>
        <v>8.3765456721180964E-3</v>
      </c>
      <c r="D602" s="5">
        <f>'Stocks Returns'!C598</f>
        <v>1.1993882315060711E-2</v>
      </c>
      <c r="E602" s="5">
        <f>'Stocks Returns'!D598</f>
        <v>-7.1413568578029274E-3</v>
      </c>
      <c r="F602" s="5">
        <f>'Stocks Returns'!E598</f>
        <v>9.1821118857338124E-3</v>
      </c>
      <c r="G602" s="5">
        <f t="shared" si="36"/>
        <v>1.9323060398736668E-3</v>
      </c>
      <c r="H602" s="5">
        <f t="shared" si="37"/>
        <v>1.0877764905023162E-3</v>
      </c>
      <c r="I602" s="5">
        <f t="shared" si="38"/>
        <v>-1.7633974803242428E-2</v>
      </c>
      <c r="J602" s="5">
        <f t="shared" si="39"/>
        <v>1.5526323701044288E-3</v>
      </c>
    </row>
    <row r="603" spans="1:10" ht="15" customHeight="1" x14ac:dyDescent="0.2">
      <c r="A603" s="3">
        <f>'2_CVaR_t1'!A603</f>
        <v>43133</v>
      </c>
      <c r="B603" s="5">
        <f>'2_CVaR_t1'!D603-1</f>
        <v>-2.5490160063730727E-2</v>
      </c>
      <c r="C603" s="5">
        <f>'Stocks Returns'!B599</f>
        <v>-5.8148734177215333E-2</v>
      </c>
      <c r="D603" s="5">
        <f>'Stocks Returns'!C599</f>
        <v>-3.8259624562519856E-2</v>
      </c>
      <c r="E603" s="5">
        <f>'Stocks Returns'!D599</f>
        <v>-1.3010365982652927E-2</v>
      </c>
      <c r="F603" s="5">
        <f>'Stocks Returns'!E599</f>
        <v>-2.74641954507161E-2</v>
      </c>
      <c r="G603" s="5">
        <f t="shared" si="36"/>
        <v>-3.4078620113286634E-2</v>
      </c>
      <c r="H603" s="5">
        <f t="shared" si="37"/>
        <v>-1.3913419006411423E-3</v>
      </c>
      <c r="I603" s="5">
        <f t="shared" si="38"/>
        <v>2.2544392112229958E-2</v>
      </c>
      <c r="J603" s="5">
        <f t="shared" si="39"/>
        <v>-1.664646713536045E-3</v>
      </c>
    </row>
    <row r="604" spans="1:10" ht="15" customHeight="1" x14ac:dyDescent="0.2">
      <c r="A604" s="3">
        <f>'2_CVaR_t1'!A604</f>
        <v>43136</v>
      </c>
      <c r="B604" s="5">
        <f>'2_CVaR_t1'!D604-1</f>
        <v>-2.6693139663529597E-2</v>
      </c>
      <c r="C604" s="5">
        <f>'Stocks Returns'!B600</f>
        <v>-4.3259134817303591E-2</v>
      </c>
      <c r="D604" s="5">
        <f>'Stocks Returns'!C600</f>
        <v>-3.8375651310892378E-2</v>
      </c>
      <c r="E604" s="5">
        <f>'Stocks Returns'!D600</f>
        <v>-4.0831636480548772E-2</v>
      </c>
      <c r="F604" s="5">
        <f>'Stocks Returns'!E600</f>
        <v>-3.0838530838530831E-2</v>
      </c>
      <c r="G604" s="5">
        <f t="shared" si="36"/>
        <v>-1.8078888697465371E-2</v>
      </c>
      <c r="H604" s="5">
        <f t="shared" si="37"/>
        <v>2.3069471088375121E-4</v>
      </c>
      <c r="I604" s="5">
        <f t="shared" si="38"/>
        <v>-3.6016448630468989E-3</v>
      </c>
      <c r="J604" s="5">
        <f t="shared" si="39"/>
        <v>-3.8228122872739669E-3</v>
      </c>
    </row>
    <row r="605" spans="1:10" ht="15" customHeight="1" x14ac:dyDescent="0.2">
      <c r="A605" s="3">
        <f>'2_CVaR_t1'!A605</f>
        <v>43137</v>
      </c>
      <c r="B605" s="5">
        <f>'2_CVaR_t1'!D605-1</f>
        <v>2.1877588550669458E-2</v>
      </c>
      <c r="C605" s="5">
        <f>'Stocks Returns'!B601</f>
        <v>4.6532045654082532E-2</v>
      </c>
      <c r="D605" s="5">
        <f>'Stocks Returns'!C601</f>
        <v>3.1822482153607945E-2</v>
      </c>
      <c r="E605" s="5">
        <f>'Stocks Returns'!D601</f>
        <v>2.7039106145251512E-2</v>
      </c>
      <c r="F605" s="5">
        <f>'Stocks Returns'!E601</f>
        <v>0</v>
      </c>
      <c r="G605" s="5">
        <f t="shared" si="36"/>
        <v>2.6890316090819807E-2</v>
      </c>
      <c r="H605" s="5">
        <f t="shared" si="37"/>
        <v>2.5390327495426052E-4</v>
      </c>
      <c r="I605" s="5">
        <f t="shared" si="38"/>
        <v>-3.3690501626531914E-3</v>
      </c>
      <c r="J605" s="5">
        <f t="shared" si="39"/>
        <v>-2.2087569244906791E-2</v>
      </c>
    </row>
    <row r="606" spans="1:10" ht="15" customHeight="1" x14ac:dyDescent="0.2">
      <c r="A606" s="3">
        <f>'2_CVaR_t1'!A606</f>
        <v>43138</v>
      </c>
      <c r="B606" s="5">
        <f>'2_CVaR_t1'!D606-1</f>
        <v>-5.6745168175761362E-3</v>
      </c>
      <c r="C606" s="5">
        <f>'Stocks Returns'!B602</f>
        <v>-3.0201342281879096E-2</v>
      </c>
      <c r="D606" s="5">
        <f>'Stocks Returns'!C602</f>
        <v>-2.6673335000416687E-3</v>
      </c>
      <c r="E606" s="5">
        <f>'Stocks Returns'!D602</f>
        <v>-9.8020017406440396E-2</v>
      </c>
      <c r="F606" s="5">
        <f>'Stocks Returns'!E602</f>
        <v>-5.5416517697531864E-3</v>
      </c>
      <c r="G606" s="5">
        <f t="shared" si="36"/>
        <v>-2.4417474119128736E-2</v>
      </c>
      <c r="H606" s="5">
        <f t="shared" si="37"/>
        <v>5.5713335933783859E-3</v>
      </c>
      <c r="I606" s="5">
        <f t="shared" si="38"/>
        <v>-9.0059933272584713E-2</v>
      </c>
      <c r="J606" s="5">
        <f t="shared" si="39"/>
        <v>2.2498272140189339E-4</v>
      </c>
    </row>
    <row r="607" spans="1:10" ht="15" customHeight="1" x14ac:dyDescent="0.2">
      <c r="A607" s="3">
        <f>'2_CVaR_t1'!A607</f>
        <v>43139</v>
      </c>
      <c r="B607" s="5">
        <f>'2_CVaR_t1'!D607-1</f>
        <v>-3.3059830616018804E-2</v>
      </c>
      <c r="C607" s="5">
        <f>'Stocks Returns'!B603</f>
        <v>-1.0813148788927363E-2</v>
      </c>
      <c r="D607" s="5">
        <f>'Stocks Returns'!C603</f>
        <v>-4.8391140827413359E-2</v>
      </c>
      <c r="E607" s="5">
        <f>'Stocks Returns'!D603</f>
        <v>-3.6304426486551522E-2</v>
      </c>
      <c r="F607" s="5">
        <f>'Stocks Returns'!E603</f>
        <v>-4.2962430343339908E-2</v>
      </c>
      <c r="G607" s="5">
        <f t="shared" si="36"/>
        <v>2.0242398722230461E-2</v>
      </c>
      <c r="H607" s="5">
        <f t="shared" si="37"/>
        <v>-5.8620800486192809E-4</v>
      </c>
      <c r="I607" s="5">
        <f t="shared" si="38"/>
        <v>9.7916291220173646E-3</v>
      </c>
      <c r="J607" s="5">
        <f t="shared" si="39"/>
        <v>-9.5102124921216183E-3</v>
      </c>
    </row>
    <row r="608" spans="1:10" ht="15" customHeight="1" x14ac:dyDescent="0.2">
      <c r="A608" s="3">
        <f>'2_CVaR_t1'!A608</f>
        <v>43140</v>
      </c>
      <c r="B608" s="5">
        <f>'2_CVaR_t1'!D608-1</f>
        <v>1.4666857595587279E-2</v>
      </c>
      <c r="C608" s="5">
        <f>'Stocks Returns'!B604</f>
        <v>-1.1368605159597811E-2</v>
      </c>
      <c r="D608" s="5">
        <f>'Stocks Returns'!C604</f>
        <v>2.160548041454402E-2</v>
      </c>
      <c r="E608" s="5">
        <f>'Stocks Returns'!D604</f>
        <v>1.4267834793491918E-2</v>
      </c>
      <c r="F608" s="5">
        <f>'Stocks Returns'!E604</f>
        <v>-2.2915101427498086E-2</v>
      </c>
      <c r="G608" s="5">
        <f t="shared" si="36"/>
        <v>-2.4356137443776023E-2</v>
      </c>
      <c r="H608" s="5">
        <f t="shared" si="37"/>
        <v>4.5495623374371824E-4</v>
      </c>
      <c r="I608" s="5">
        <f t="shared" si="38"/>
        <v>-6.0988725816463717E-3</v>
      </c>
      <c r="J608" s="5">
        <f t="shared" si="39"/>
        <v>-3.7712876791888214E-2</v>
      </c>
    </row>
    <row r="609" spans="1:10" ht="15" customHeight="1" x14ac:dyDescent="0.2">
      <c r="A609" s="3">
        <f>'2_CVaR_t1'!A609</f>
        <v>43143</v>
      </c>
      <c r="B609" s="5">
        <f>'2_CVaR_t1'!D609-1</f>
        <v>1.3107236521062493E-2</v>
      </c>
      <c r="C609" s="5">
        <f>'Stocks Returns'!B605</f>
        <v>2.122954444935865E-2</v>
      </c>
      <c r="D609" s="5">
        <f>'Stocks Returns'!C605</f>
        <v>1.8483493810178775E-2</v>
      </c>
      <c r="E609" s="5">
        <f>'Stocks Returns'!D605</f>
        <v>2.4432379072063082E-2</v>
      </c>
      <c r="F609" s="5">
        <f>'Stocks Returns'!E605</f>
        <v>2.6720492118415873E-2</v>
      </c>
      <c r="G609" s="5">
        <f t="shared" si="36"/>
        <v>9.681259638862863E-3</v>
      </c>
      <c r="H609" s="5">
        <f t="shared" si="37"/>
        <v>-4.13691872272446E-4</v>
      </c>
      <c r="I609" s="5">
        <f t="shared" si="38"/>
        <v>6.2375535036186085E-3</v>
      </c>
      <c r="J609" s="5">
        <f t="shared" si="39"/>
        <v>1.3499438481104249E-2</v>
      </c>
    </row>
    <row r="610" spans="1:10" ht="15" customHeight="1" x14ac:dyDescent="0.2">
      <c r="A610" s="3">
        <f>'2_CVaR_t1'!A610</f>
        <v>43144</v>
      </c>
      <c r="B610" s="5">
        <f>'2_CVaR_t1'!D610-1</f>
        <v>-1.7087207528910797E-3</v>
      </c>
      <c r="C610" s="5">
        <f>'Stocks Returns'!B606</f>
        <v>1.9055868341273374E-2</v>
      </c>
      <c r="D610" s="5">
        <f>'Stocks Returns'!C606</f>
        <v>-1.0129146619397567E-3</v>
      </c>
      <c r="E610" s="5">
        <f>'Stocks Returns'!D606</f>
        <v>-2.6620091544206193E-2</v>
      </c>
      <c r="F610" s="5">
        <f>'Stocks Returns'!E606</f>
        <v>-1.6850777008050599E-3</v>
      </c>
      <c r="G610" s="5">
        <f t="shared" si="36"/>
        <v>2.1180025782958474E-2</v>
      </c>
      <c r="H610" s="5">
        <f t="shared" si="37"/>
        <v>1.4959754394125429E-3</v>
      </c>
      <c r="I610" s="5">
        <f t="shared" si="38"/>
        <v>-2.4182656765785682E-2</v>
      </c>
      <c r="J610" s="5">
        <f t="shared" si="39"/>
        <v>7.227727849383166E-5</v>
      </c>
    </row>
    <row r="611" spans="1:10" ht="15" customHeight="1" x14ac:dyDescent="0.2">
      <c r="A611" s="3">
        <f>'2_CVaR_t1'!A611</f>
        <v>43145</v>
      </c>
      <c r="B611" s="5">
        <f>'2_CVaR_t1'!D611-1</f>
        <v>1.4451696259953239E-2</v>
      </c>
      <c r="C611" s="5">
        <f>'Stocks Returns'!B607</f>
        <v>1.2749681257968382E-2</v>
      </c>
      <c r="D611" s="5">
        <f>'Stocks Returns'!C607</f>
        <v>2.0954795099281887E-2</v>
      </c>
      <c r="E611" s="5">
        <f>'Stocks Returns'!D607</f>
        <v>1.7324588541022035E-2</v>
      </c>
      <c r="F611" s="5">
        <f>'Stocks Returns'!E607</f>
        <v>4.107276819204797E-2</v>
      </c>
      <c r="G611" s="5">
        <f t="shared" si="36"/>
        <v>-3.929612476379768E-5</v>
      </c>
      <c r="H611" s="5">
        <f t="shared" si="37"/>
        <v>1.1513573613488454E-4</v>
      </c>
      <c r="I611" s="5">
        <f t="shared" si="38"/>
        <v>-2.7424915733664616E-3</v>
      </c>
      <c r="J611" s="5">
        <f t="shared" si="39"/>
        <v>2.6492513325593402E-2</v>
      </c>
    </row>
    <row r="612" spans="1:10" ht="15" customHeight="1" x14ac:dyDescent="0.2">
      <c r="A612" s="3">
        <f>'2_CVaR_t1'!A612</f>
        <v>43146</v>
      </c>
      <c r="B612" s="5">
        <f>'2_CVaR_t1'!D612-1</f>
        <v>7.9703685947207781E-3</v>
      </c>
      <c r="C612" s="5">
        <f>'Stocks Returns'!B608</f>
        <v>8.8124213176667965E-3</v>
      </c>
      <c r="D612" s="5">
        <f>'Stocks Returns'!C608</f>
        <v>1.2000331043614976E-2</v>
      </c>
      <c r="E612" s="5">
        <f>'Stocks Returns'!D608</f>
        <v>3.4059116895754915E-3</v>
      </c>
      <c r="F612" s="5">
        <f>'Stocks Returns'!E608</f>
        <v>-1.7474328949738771E-2</v>
      </c>
      <c r="G612" s="5">
        <f t="shared" si="36"/>
        <v>2.0045342270981377E-3</v>
      </c>
      <c r="H612" s="5">
        <f t="shared" si="37"/>
        <v>5.2488545459465456E-4</v>
      </c>
      <c r="I612" s="5">
        <f t="shared" si="38"/>
        <v>-7.6354647655899818E-3</v>
      </c>
      <c r="J612" s="5">
        <f t="shared" si="39"/>
        <v>-2.5502190855486009E-2</v>
      </c>
    </row>
    <row r="613" spans="1:10" ht="15" customHeight="1" x14ac:dyDescent="0.2">
      <c r="A613" s="3">
        <f>'2_CVaR_t1'!A613</f>
        <v>43147</v>
      </c>
      <c r="B613" s="5">
        <f>'2_CVaR_t1'!D613-1</f>
        <v>-1.8124756734270164E-3</v>
      </c>
      <c r="C613" s="5">
        <f>'Stocks Returns'!B609</f>
        <v>-7.4875207986688785E-3</v>
      </c>
      <c r="D613" s="5">
        <f>'Stocks Returns'!C609</f>
        <v>-3.5165194635263797E-3</v>
      </c>
      <c r="E613" s="5">
        <f>'Stocks Returns'!D609</f>
        <v>1.1152867014183609E-2</v>
      </c>
      <c r="F613" s="5">
        <f>'Stocks Returns'!E609</f>
        <v>2.0168683535020104E-3</v>
      </c>
      <c r="G613" s="5">
        <f t="shared" si="36"/>
        <v>-5.2676163773470929E-3</v>
      </c>
      <c r="H613" s="5">
        <f t="shared" si="37"/>
        <v>-8.5772438803924898E-4</v>
      </c>
      <c r="I613" s="5">
        <f t="shared" si="38"/>
        <v>1.373478780138393E-2</v>
      </c>
      <c r="J613" s="5">
        <f t="shared" si="39"/>
        <v>3.8791158866221319E-3</v>
      </c>
    </row>
    <row r="614" spans="1:10" ht="15" customHeight="1" x14ac:dyDescent="0.2">
      <c r="A614" s="3">
        <f>'2_CVaR_t1'!A614</f>
        <v>43150</v>
      </c>
      <c r="B614" s="5">
        <f>'2_CVaR_t1'!D614-1</f>
        <v>2.8556153399916795E-5</v>
      </c>
      <c r="C614" s="5">
        <f>'Stocks Returns'!B610</f>
        <v>0</v>
      </c>
      <c r="D614" s="5">
        <f>'Stocks Returns'!C610</f>
        <v>0</v>
      </c>
      <c r="E614" s="5">
        <f>'Stocks Returns'!D610</f>
        <v>0</v>
      </c>
      <c r="F614" s="5">
        <f>'Stocks Returns'!E610</f>
        <v>0</v>
      </c>
      <c r="G614" s="5">
        <f t="shared" si="36"/>
        <v>5.2096584642662082E-4</v>
      </c>
      <c r="H614" s="5">
        <f t="shared" si="37"/>
        <v>-1.1253114819244209E-6</v>
      </c>
      <c r="I614" s="5">
        <f t="shared" si="38"/>
        <v>1.8154757398473369E-5</v>
      </c>
      <c r="J614" s="5">
        <f t="shared" si="39"/>
        <v>1.0294917535460086E-6</v>
      </c>
    </row>
    <row r="615" spans="1:10" ht="15" customHeight="1" x14ac:dyDescent="0.2">
      <c r="A615" s="3">
        <f>'2_CVaR_t1'!A615</f>
        <v>43151</v>
      </c>
      <c r="B615" s="5">
        <f>'2_CVaR_t1'!D615-1</f>
        <v>1.591308889653531E-3</v>
      </c>
      <c r="C615" s="5">
        <f>'Stocks Returns'!B611</f>
        <v>1.8860016764459253E-2</v>
      </c>
      <c r="D615" s="5">
        <f>'Stocks Returns'!C611</f>
        <v>1.3130898645876687E-3</v>
      </c>
      <c r="E615" s="5">
        <f>'Stocks Returns'!D611</f>
        <v>1.7384006713823341E-2</v>
      </c>
      <c r="F615" s="5">
        <f>'Stocks Returns'!E611</f>
        <v>3.4766697163770566E-3</v>
      </c>
      <c r="G615" s="5">
        <f t="shared" si="36"/>
        <v>1.7938845181235768E-2</v>
      </c>
      <c r="H615" s="5">
        <f t="shared" si="37"/>
        <v>-9.4589856603272994E-4</v>
      </c>
      <c r="I615" s="5">
        <f t="shared" si="38"/>
        <v>1.5225918605778111E-2</v>
      </c>
      <c r="J615" s="5">
        <f t="shared" si="39"/>
        <v>1.8978114818421887E-3</v>
      </c>
    </row>
    <row r="616" spans="1:10" ht="15" customHeight="1" x14ac:dyDescent="0.2">
      <c r="A616" s="3">
        <f>'2_CVaR_t1'!A616</f>
        <v>43152</v>
      </c>
      <c r="B616" s="5">
        <f>'2_CVaR_t1'!D616-1</f>
        <v>-8.7829219893605925E-3</v>
      </c>
      <c r="C616" s="5">
        <f>'Stocks Returns'!B612</f>
        <v>-9.0497737556560764E-3</v>
      </c>
      <c r="D616" s="5">
        <f>'Stocks Returns'!C612</f>
        <v>-1.2949758216539653E-2</v>
      </c>
      <c r="E616" s="5">
        <f>'Stocks Returns'!D612</f>
        <v>-8.3667216592032689E-3</v>
      </c>
      <c r="F616" s="5">
        <f>'Stocks Returns'!E612</f>
        <v>-1.9876002917578517E-2</v>
      </c>
      <c r="G616" s="5">
        <f t="shared" si="36"/>
        <v>-3.9741121068193573E-4</v>
      </c>
      <c r="H616" s="5">
        <f t="shared" si="37"/>
        <v>-2.2007137706782712E-4</v>
      </c>
      <c r="I616" s="5">
        <f t="shared" si="38"/>
        <v>3.9220348366161475E-3</v>
      </c>
      <c r="J616" s="5">
        <f t="shared" si="39"/>
        <v>-1.0966880772870093E-2</v>
      </c>
    </row>
    <row r="617" spans="1:10" ht="15" customHeight="1" x14ac:dyDescent="0.2">
      <c r="A617" s="3">
        <f>'2_CVaR_t1'!A617</f>
        <v>43153</v>
      </c>
      <c r="B617" s="5">
        <f>'2_CVaR_t1'!D617-1</f>
        <v>-3.2358876817295545E-4</v>
      </c>
      <c r="C617" s="5">
        <f>'Stocks Returns'!B613</f>
        <v>-1.2038190120381875E-2</v>
      </c>
      <c r="D617" s="5">
        <f>'Stocks Returns'!C613</f>
        <v>-4.151789421241725E-4</v>
      </c>
      <c r="E617" s="5">
        <f>'Stocks Returns'!D613</f>
        <v>-2.7332144979204109E-3</v>
      </c>
      <c r="F617" s="5">
        <f>'Stocks Returns'!E613</f>
        <v>2.1581395348837074E-2</v>
      </c>
      <c r="G617" s="5">
        <f t="shared" si="36"/>
        <v>-1.1192258359463313E-2</v>
      </c>
      <c r="H617" s="5">
        <f t="shared" si="37"/>
        <v>9.2474270703116115E-5</v>
      </c>
      <c r="I617" s="5">
        <f t="shared" si="38"/>
        <v>-2.2246732222987332E-3</v>
      </c>
      <c r="J617" s="5">
        <f t="shared" si="39"/>
        <v>2.1938430897442272E-2</v>
      </c>
    </row>
    <row r="618" spans="1:10" ht="15" customHeight="1" x14ac:dyDescent="0.2">
      <c r="A618" s="3">
        <f>'2_CVaR_t1'!A618</f>
        <v>43154</v>
      </c>
      <c r="B618" s="5">
        <f>'2_CVaR_t1'!D618-1</f>
        <v>1.4494830515927593E-2</v>
      </c>
      <c r="C618" s="5">
        <f>'Stocks Returns'!B614</f>
        <v>8.8235294117646745E-3</v>
      </c>
      <c r="D618" s="5">
        <f>'Stocks Returns'!C614</f>
        <v>2.1182920750955514E-2</v>
      </c>
      <c r="E618" s="5">
        <f>'Stocks Returns'!D614</f>
        <v>1.4775977121067596E-2</v>
      </c>
      <c r="F618" s="5">
        <f>'Stocks Returns'!E614</f>
        <v>3.8972864687670805E-2</v>
      </c>
      <c r="G618" s="5">
        <f t="shared" si="36"/>
        <v>-4.0052530684711873E-3</v>
      </c>
      <c r="H618" s="5">
        <f t="shared" si="37"/>
        <v>2.8094107092367648E-4</v>
      </c>
      <c r="I618" s="5">
        <f t="shared" si="38"/>
        <v>-5.3511704720990462E-3</v>
      </c>
      <c r="J618" s="5">
        <f t="shared" si="39"/>
        <v>2.4349002614512612E-2</v>
      </c>
    </row>
    <row r="619" spans="1:10" ht="15" customHeight="1" x14ac:dyDescent="0.2">
      <c r="A619" s="3">
        <f>'2_CVaR_t1'!A619</f>
        <v>43157</v>
      </c>
      <c r="B619" s="5">
        <f>'2_CVaR_t1'!D619-1</f>
        <v>9.4042961466556108E-3</v>
      </c>
      <c r="C619" s="5">
        <f>'Stocks Returns'!B615</f>
        <v>4.8313202832153346E-2</v>
      </c>
      <c r="D619" s="5">
        <f>'Stocks Returns'!C615</f>
        <v>1.3503619946310774E-2</v>
      </c>
      <c r="E619" s="5">
        <f>'Stocks Returns'!D615</f>
        <v>1.4325974635979399E-2</v>
      </c>
      <c r="F619" s="5">
        <f>'Stocks Returns'!E615</f>
        <v>-8.0631025416300073E-3</v>
      </c>
      <c r="G619" s="5">
        <f t="shared" si="36"/>
        <v>4.0182060599501752E-2</v>
      </c>
      <c r="H619" s="5">
        <f t="shared" si="37"/>
        <v>-4.3562303233145652E-5</v>
      </c>
      <c r="I619" s="5">
        <f t="shared" si="38"/>
        <v>1.2877534259985966E-3</v>
      </c>
      <c r="J619" s="5">
        <f t="shared" si="39"/>
        <v>-1.7540614470143854E-2</v>
      </c>
    </row>
    <row r="620" spans="1:10" ht="15" customHeight="1" x14ac:dyDescent="0.2">
      <c r="A620" s="3">
        <f>'2_CVaR_t1'!A620</f>
        <v>43158</v>
      </c>
      <c r="B620" s="5">
        <f>'2_CVaR_t1'!D620-1</f>
        <v>-5.3630710563918882E-3</v>
      </c>
      <c r="C620" s="5">
        <f>'Stocks Returns'!B616</f>
        <v>3.4564958283670899E-2</v>
      </c>
      <c r="D620" s="5">
        <f>'Stocks Returns'!C616</f>
        <v>-9.7921181475238983E-3</v>
      </c>
      <c r="E620" s="5">
        <f>'Stocks Returns'!D616</f>
        <v>2.5121555915721183E-2</v>
      </c>
      <c r="F620" s="5">
        <f>'Stocks Returns'!E616</f>
        <v>-1.34299346174237E-2</v>
      </c>
      <c r="G620" s="5">
        <f t="shared" si="36"/>
        <v>4.006141847771956E-2</v>
      </c>
      <c r="H620" s="5">
        <f t="shared" si="37"/>
        <v>-2.0034274844607713E-3</v>
      </c>
      <c r="I620" s="5">
        <f t="shared" si="38"/>
        <v>3.2647929968623972E-2</v>
      </c>
      <c r="J620" s="5">
        <f t="shared" si="39"/>
        <v>-7.9781607719003368E-3</v>
      </c>
    </row>
    <row r="621" spans="1:10" ht="15" customHeight="1" x14ac:dyDescent="0.2">
      <c r="A621" s="3">
        <f>'2_CVaR_t1'!A621</f>
        <v>43159</v>
      </c>
      <c r="B621" s="5">
        <f>'2_CVaR_t1'!D621-1</f>
        <v>-2.1083805982610171E-3</v>
      </c>
      <c r="C621" s="5">
        <f>'Stocks Returns'!B617</f>
        <v>-6.6052227342549896E-2</v>
      </c>
      <c r="D621" s="5">
        <f>'Stocks Returns'!C617</f>
        <v>-3.4854502715409019E-3</v>
      </c>
      <c r="E621" s="5">
        <f>'Stocks Returns'!D617</f>
        <v>4.2913608131001091E-3</v>
      </c>
      <c r="F621" s="5">
        <f>'Stocks Returns'!E617</f>
        <v>-2.7225506000358113E-2</v>
      </c>
      <c r="G621" s="5">
        <f t="shared" si="36"/>
        <v>-6.3559256326736702E-2</v>
      </c>
      <c r="H621" s="5">
        <f t="shared" si="37"/>
        <v>-3.9913214582651749E-4</v>
      </c>
      <c r="I621" s="5">
        <f t="shared" si="38"/>
        <v>7.2853499759178127E-3</v>
      </c>
      <c r="J621" s="5">
        <f t="shared" si="39"/>
        <v>-2.5064109057322856E-2</v>
      </c>
    </row>
    <row r="622" spans="1:10" ht="15" customHeight="1" x14ac:dyDescent="0.2">
      <c r="A622" s="3">
        <f>'2_CVaR_t1'!A622</f>
        <v>43160</v>
      </c>
      <c r="B622" s="5">
        <f>'2_CVaR_t1'!D622-1</f>
        <v>-1.3418086085467351E-2</v>
      </c>
      <c r="C622" s="5">
        <f>'Stocks Returns'!B618</f>
        <v>-1.0690789473684292E-2</v>
      </c>
      <c r="D622" s="5">
        <f>'Stocks Returns'!C618</f>
        <v>-2.0660484789328026E-2</v>
      </c>
      <c r="E622" s="5">
        <f>'Stocks Returns'!D618</f>
        <v>1.0120319352298068E-3</v>
      </c>
      <c r="F622" s="5">
        <f>'Stocks Returns'!E618</f>
        <v>-7.9175105873687812E-3</v>
      </c>
      <c r="G622" s="5">
        <f t="shared" si="36"/>
        <v>2.2389891208631878E-3</v>
      </c>
      <c r="H622" s="5">
        <f t="shared" si="37"/>
        <v>-1.2339188972919635E-3</v>
      </c>
      <c r="I622" s="5">
        <f t="shared" si="38"/>
        <v>1.9755579749153252E-2</v>
      </c>
      <c r="J622" s="5">
        <f t="shared" si="39"/>
        <v>5.6775984667769685E-3</v>
      </c>
    </row>
    <row r="623" spans="1:10" ht="15" customHeight="1" x14ac:dyDescent="0.2">
      <c r="A623" s="3">
        <f>'2_CVaR_t1'!A623</f>
        <v>43161</v>
      </c>
      <c r="B623" s="5">
        <f>'2_CVaR_t1'!D623-1</f>
        <v>3.0667029802347034E-3</v>
      </c>
      <c r="C623" s="5">
        <f>'Stocks Returns'!B619</f>
        <v>2.535328345802168E-2</v>
      </c>
      <c r="D623" s="5">
        <f>'Stocks Returns'!C619</f>
        <v>3.0730897009965119E-3</v>
      </c>
      <c r="E623" s="5">
        <f>'Stocks Returns'!D619</f>
        <v>2.5499887665693111E-2</v>
      </c>
      <c r="F623" s="5">
        <f>'Stocks Returns'!E619</f>
        <v>3.3407572383072903E-3</v>
      </c>
      <c r="G623" s="5">
        <f t="shared" si="36"/>
        <v>2.3070590635928076E-2</v>
      </c>
      <c r="H623" s="5">
        <f t="shared" si="37"/>
        <v>-1.3175461912076384E-3</v>
      </c>
      <c r="I623" s="5">
        <f t="shared" si="38"/>
        <v>2.1287209737480703E-2</v>
      </c>
      <c r="J623" s="5">
        <f t="shared" si="39"/>
        <v>2.7032777751710875E-4</v>
      </c>
    </row>
    <row r="624" spans="1:10" ht="15" customHeight="1" x14ac:dyDescent="0.2">
      <c r="A624" s="3">
        <f>'2_CVaR_t1'!A624</f>
        <v>43164</v>
      </c>
      <c r="B624" s="5">
        <f>'2_CVaR_t1'!D624-1</f>
        <v>7.4279048110696966E-3</v>
      </c>
      <c r="C624" s="5">
        <f>'Stocks Returns'!B620</f>
        <v>-5.2695581678152692E-3</v>
      </c>
      <c r="D624" s="5">
        <f>'Stocks Returns'!C620</f>
        <v>9.1910242609920534E-3</v>
      </c>
      <c r="E624" s="5">
        <f>'Stocks Returns'!D620</f>
        <v>3.4834045349983578E-2</v>
      </c>
      <c r="F624" s="5">
        <f>'Stocks Returns'!E620</f>
        <v>-1.2948575656678285E-3</v>
      </c>
      <c r="G624" s="5">
        <f t="shared" si="36"/>
        <v>-1.1576849541298019E-2</v>
      </c>
      <c r="H624" s="5">
        <f t="shared" si="37"/>
        <v>-1.5006703595223207E-3</v>
      </c>
      <c r="I624" s="5">
        <f t="shared" si="38"/>
        <v>2.4548087785820884E-2</v>
      </c>
      <c r="J624" s="5">
        <f t="shared" si="39"/>
        <v>-8.7743077784681184E-3</v>
      </c>
    </row>
    <row r="625" spans="1:10" ht="15" customHeight="1" x14ac:dyDescent="0.2">
      <c r="A625" s="3">
        <f>'2_CVaR_t1'!A625</f>
        <v>43165</v>
      </c>
      <c r="B625" s="5">
        <f>'2_CVaR_t1'!D625-1</f>
        <v>-3.4612450043387533E-3</v>
      </c>
      <c r="C625" s="5">
        <f>'Stocks Returns'!B621</f>
        <v>-4.8899755501221609E-3</v>
      </c>
      <c r="D625" s="5">
        <f>'Stocks Returns'!C621</f>
        <v>-6.7279291106004946E-3</v>
      </c>
      <c r="E625" s="5">
        <f>'Stocks Returns'!D621</f>
        <v>2.2229279136233737E-2</v>
      </c>
      <c r="F625" s="5">
        <f>'Stocks Returns'!E621</f>
        <v>1.2965363956287668E-3</v>
      </c>
      <c r="G625" s="5">
        <f t="shared" si="36"/>
        <v>-1.1485559781264677E-3</v>
      </c>
      <c r="H625" s="5">
        <f t="shared" si="37"/>
        <v>-1.6869942519787372E-3</v>
      </c>
      <c r="I625" s="5">
        <f t="shared" si="38"/>
        <v>2.7107226933926361E-2</v>
      </c>
      <c r="J625" s="5">
        <f t="shared" si="39"/>
        <v>4.8256313889765805E-3</v>
      </c>
    </row>
    <row r="626" spans="1:10" ht="15" customHeight="1" x14ac:dyDescent="0.2">
      <c r="A626" s="3">
        <f>'2_CVaR_t1'!A626</f>
        <v>43166</v>
      </c>
      <c r="B626" s="5">
        <f>'2_CVaR_t1'!D626-1</f>
        <v>3.867620642880043E-3</v>
      </c>
      <c r="C626" s="5">
        <f>'Stocks Returns'!B622</f>
        <v>-1.9860769860770011E-2</v>
      </c>
      <c r="D626" s="5">
        <f>'Stocks Returns'!C622</f>
        <v>6.5256897406245074E-3</v>
      </c>
      <c r="E626" s="5">
        <f>'Stocks Returns'!D622</f>
        <v>-1.0355182768975846E-2</v>
      </c>
      <c r="F626" s="5">
        <f>'Stocks Returns'!E622</f>
        <v>1.8497965223818191E-4</v>
      </c>
      <c r="G626" s="5">
        <f t="shared" si="36"/>
        <v>-2.2882564469456985E-2</v>
      </c>
      <c r="H626" s="5">
        <f t="shared" si="37"/>
        <v>9.7788905196721614E-4</v>
      </c>
      <c r="I626" s="5">
        <f t="shared" si="38"/>
        <v>-1.568319475401303E-2</v>
      </c>
      <c r="J626" s="5">
        <f t="shared" si="39"/>
        <v>-3.6951492290850409E-3</v>
      </c>
    </row>
    <row r="627" spans="1:10" ht="15" customHeight="1" x14ac:dyDescent="0.2">
      <c r="A627" s="3">
        <f>'2_CVaR_t1'!A627</f>
        <v>43167</v>
      </c>
      <c r="B627" s="5">
        <f>'2_CVaR_t1'!D627-1</f>
        <v>1.8997419057711351E-3</v>
      </c>
      <c r="C627" s="5">
        <f>'Stocks Returns'!B623</f>
        <v>1.044495508669474E-3</v>
      </c>
      <c r="D627" s="5">
        <f>'Stocks Returns'!C623</f>
        <v>3.0365203118589701E-3</v>
      </c>
      <c r="E627" s="5">
        <f>'Stocks Returns'!D623</f>
        <v>-2.4066129538556913E-3</v>
      </c>
      <c r="F627" s="5">
        <f>'Stocks Returns'!E623</f>
        <v>-9.2472720547438492E-3</v>
      </c>
      <c r="G627" s="5">
        <f t="shared" si="36"/>
        <v>-1.6130382580620143E-4</v>
      </c>
      <c r="H627" s="5">
        <f t="shared" si="37"/>
        <v>3.3190826103230743E-4</v>
      </c>
      <c r="I627" s="5">
        <f t="shared" si="38"/>
        <v>-4.9942156839020606E-3</v>
      </c>
      <c r="J627" s="5">
        <f t="shared" si="39"/>
        <v>-1.1137945156238732E-2</v>
      </c>
    </row>
    <row r="628" spans="1:10" ht="15" customHeight="1" x14ac:dyDescent="0.2">
      <c r="A628" s="3">
        <f>'2_CVaR_t1'!A628</f>
        <v>43168</v>
      </c>
      <c r="B628" s="5">
        <f>'2_CVaR_t1'!D628-1</f>
        <v>1.3824410604198034E-2</v>
      </c>
      <c r="C628" s="5">
        <f>'Stocks Returns'!B624</f>
        <v>9.5993322203673515E-3</v>
      </c>
      <c r="D628" s="5">
        <f>'Stocks Returns'!C624</f>
        <v>1.8736704303714768E-2</v>
      </c>
      <c r="E628" s="5">
        <f>'Stocks Returns'!D624</f>
        <v>3.8074260541220761E-2</v>
      </c>
      <c r="F628" s="5">
        <f>'Stocks Returns'!E624</f>
        <v>2.7814075042001063E-2</v>
      </c>
      <c r="G628" s="5">
        <f t="shared" si="36"/>
        <v>-2.610774236554857E-3</v>
      </c>
      <c r="H628" s="5">
        <f t="shared" si="37"/>
        <v>-1.196653560521007E-3</v>
      </c>
      <c r="I628" s="5">
        <f t="shared" si="38"/>
        <v>1.8880719727876815E-2</v>
      </c>
      <c r="J628" s="5">
        <f t="shared" si="39"/>
        <v>1.386798378019981E-2</v>
      </c>
    </row>
    <row r="629" spans="1:10" ht="15" customHeight="1" x14ac:dyDescent="0.2">
      <c r="A629" s="3">
        <f>'2_CVaR_t1'!A629</f>
        <v>43171</v>
      </c>
      <c r="B629" s="5">
        <f>'2_CVaR_t1'!D629-1</f>
        <v>-8.7590343657650838E-4</v>
      </c>
      <c r="C629" s="5">
        <f>'Stocks Returns'!B625</f>
        <v>9.5080611823068484E-3</v>
      </c>
      <c r="D629" s="5">
        <f>'Stocks Returns'!C625</f>
        <v>-2.1685005220465348E-3</v>
      </c>
      <c r="E629" s="5">
        <f>'Stocks Returns'!D625</f>
        <v>1.2832171365060097E-2</v>
      </c>
      <c r="F629" s="5">
        <f>'Stocks Returns'!E625</f>
        <v>-5.8118416273156281E-3</v>
      </c>
      <c r="G629" s="5">
        <f t="shared" si="36"/>
        <v>1.086367924085368E-2</v>
      </c>
      <c r="H629" s="5">
        <f t="shared" si="37"/>
        <v>-8.6286379524560738E-4</v>
      </c>
      <c r="I629" s="5">
        <f t="shared" si="38"/>
        <v>1.4109849580076691E-2</v>
      </c>
      <c r="J629" s="5">
        <f t="shared" si="39"/>
        <v>-4.8964354898022337E-3</v>
      </c>
    </row>
    <row r="630" spans="1:10" ht="15" customHeight="1" x14ac:dyDescent="0.2">
      <c r="A630" s="3">
        <f>'2_CVaR_t1'!A630</f>
        <v>43172</v>
      </c>
      <c r="B630" s="5">
        <f>'2_CVaR_t1'!D630-1</f>
        <v>-6.3406591248112987E-3</v>
      </c>
      <c r="C630" s="5">
        <f>'Stocks Returns'!B626</f>
        <v>-6.9615069615069913E-3</v>
      </c>
      <c r="D630" s="5">
        <f>'Stocks Returns'!C626</f>
        <v>-8.3708950418543981E-3</v>
      </c>
      <c r="E630" s="5">
        <f>'Stocks Returns'!D626</f>
        <v>-2.2047086991221043E-2</v>
      </c>
      <c r="F630" s="5">
        <f>'Stocks Returns'!E626</f>
        <v>-1.4249177932042389E-2</v>
      </c>
      <c r="G630" s="5">
        <f t="shared" si="36"/>
        <v>-5.6291022881004016E-4</v>
      </c>
      <c r="H630" s="5">
        <f t="shared" si="37"/>
        <v>8.3021358995627979E-4</v>
      </c>
      <c r="I630" s="5">
        <f t="shared" si="38"/>
        <v>-1.3159352942020433E-2</v>
      </c>
      <c r="J630" s="5">
        <f t="shared" si="39"/>
        <v>-7.809097136332906E-3</v>
      </c>
    </row>
    <row r="631" spans="1:10" ht="15" customHeight="1" x14ac:dyDescent="0.2">
      <c r="A631" s="3">
        <f>'2_CVaR_t1'!A631</f>
        <v>43173</v>
      </c>
      <c r="B631" s="5">
        <f>'2_CVaR_t1'!D631-1</f>
        <v>-3.5752320054377451E-3</v>
      </c>
      <c r="C631" s="5">
        <f>'Stocks Returns'!B627</f>
        <v>-7.4226804123711521E-3</v>
      </c>
      <c r="D631" s="5">
        <f>'Stocks Returns'!C627</f>
        <v>-5.032467532467555E-3</v>
      </c>
      <c r="E631" s="5">
        <f>'Stocks Returns'!D627</f>
        <v>-7.9567479343057856E-3</v>
      </c>
      <c r="F631" s="5">
        <f>'Stocks Returns'!E627</f>
        <v>0</v>
      </c>
      <c r="G631" s="5">
        <f t="shared" si="36"/>
        <v>-3.5760715055786416E-3</v>
      </c>
      <c r="H631" s="5">
        <f t="shared" si="37"/>
        <v>1.7315559696766229E-4</v>
      </c>
      <c r="I631" s="5">
        <f t="shared" si="38"/>
        <v>-2.9200652375211359E-3</v>
      </c>
      <c r="J631" s="5">
        <f t="shared" si="39"/>
        <v>3.6443318186081186E-3</v>
      </c>
    </row>
    <row r="632" spans="1:10" ht="15" customHeight="1" x14ac:dyDescent="0.2">
      <c r="A632" s="3">
        <f>'2_CVaR_t1'!A632</f>
        <v>43174</v>
      </c>
      <c r="B632" s="5">
        <f>'2_CVaR_t1'!D632-1</f>
        <v>4.5632780139477358E-3</v>
      </c>
      <c r="C632" s="5">
        <f>'Stocks Returns'!B628</f>
        <v>-2.7835479850436329E-2</v>
      </c>
      <c r="D632" s="5">
        <f>'Stocks Returns'!C628</f>
        <v>6.7710882688856167E-3</v>
      </c>
      <c r="E632" s="5">
        <f>'Stocks Returns'!D628</f>
        <v>2.879177377892006E-3</v>
      </c>
      <c r="F632" s="5">
        <f>'Stocks Returns'!E628</f>
        <v>1.2972572275760097E-3</v>
      </c>
      <c r="G632" s="5">
        <f t="shared" si="36"/>
        <v>-3.149924008155041E-2</v>
      </c>
      <c r="H632" s="5">
        <f t="shared" si="37"/>
        <v>2.1820271603156978E-4</v>
      </c>
      <c r="I632" s="5">
        <f t="shared" si="38"/>
        <v>-3.4175863203616316E-3</v>
      </c>
      <c r="J632" s="5">
        <f t="shared" si="39"/>
        <v>-3.2861566435957602E-3</v>
      </c>
    </row>
    <row r="633" spans="1:10" ht="15" customHeight="1" x14ac:dyDescent="0.2">
      <c r="A633" s="3">
        <f>'2_CVaR_t1'!A633</f>
        <v>43175</v>
      </c>
      <c r="B633" s="5">
        <f>'2_CVaR_t1'!D633-1</f>
        <v>6.2398002059942392E-3</v>
      </c>
      <c r="C633" s="5">
        <f>'Stocks Returns'!B629</f>
        <v>-8.1196581196579798E-3</v>
      </c>
      <c r="D633" s="5">
        <f>'Stocks Returns'!C629</f>
        <v>9.0754395916052832E-3</v>
      </c>
      <c r="E633" s="5">
        <f>'Stocks Returns'!D629</f>
        <v>6.6646160155849898E-3</v>
      </c>
      <c r="F633" s="5">
        <f>'Stocks Returns'!E629</f>
        <v>1.6657412548584105E-2</v>
      </c>
      <c r="G633" s="5">
        <f t="shared" si="36"/>
        <v>-1.3330544360345038E-2</v>
      </c>
      <c r="H633" s="5">
        <f t="shared" si="37"/>
        <v>1.0031695797438518E-4</v>
      </c>
      <c r="I633" s="5">
        <f t="shared" si="38"/>
        <v>-1.9668225000974322E-3</v>
      </c>
      <c r="J633" s="5">
        <f t="shared" si="39"/>
        <v>1.037909405647135E-2</v>
      </c>
    </row>
    <row r="634" spans="1:10" ht="15" customHeight="1" x14ac:dyDescent="0.2">
      <c r="A634" s="3">
        <f>'2_CVaR_t1'!A634</f>
        <v>43178</v>
      </c>
      <c r="B634" s="5">
        <f>'2_CVaR_t1'!D634-1</f>
        <v>-7.4163482624075572E-3</v>
      </c>
      <c r="C634" s="5">
        <f>'Stocks Returns'!B630</f>
        <v>-1.1202068074106064E-2</v>
      </c>
      <c r="D634" s="5">
        <f>'Stocks Returns'!C630</f>
        <v>-1.0599855456516538E-2</v>
      </c>
      <c r="E634" s="5">
        <f>'Stocks Returns'!D630</f>
        <v>-1.2324302301894519E-2</v>
      </c>
      <c r="F634" s="5">
        <f>'Stocks Returns'!E630</f>
        <v>-2.4758783906790427E-2</v>
      </c>
      <c r="G634" s="5">
        <f t="shared" si="36"/>
        <v>-3.8108053028171607E-3</v>
      </c>
      <c r="H634" s="5">
        <f t="shared" si="37"/>
        <v>1.5540744109240369E-4</v>
      </c>
      <c r="I634" s="5">
        <f t="shared" si="38"/>
        <v>-1.9385956324436109E-3</v>
      </c>
      <c r="J634" s="5">
        <f t="shared" si="39"/>
        <v>-1.7231219450764834E-2</v>
      </c>
    </row>
    <row r="635" spans="1:10" ht="15" customHeight="1" x14ac:dyDescent="0.2">
      <c r="A635" s="3">
        <f>'2_CVaR_t1'!A635</f>
        <v>43179</v>
      </c>
      <c r="B635" s="5">
        <f>'2_CVaR_t1'!D635-1</f>
        <v>9.7104474051128431E-3</v>
      </c>
      <c r="C635" s="5">
        <f>'Stocks Returns'!B631</f>
        <v>-4.1830065359477198E-2</v>
      </c>
      <c r="D635" s="5">
        <f>'Stocks Returns'!C631</f>
        <v>1.379758136514897E-2</v>
      </c>
      <c r="E635" s="5">
        <f>'Stocks Returns'!D631</f>
        <v>1.6190574404455038E-2</v>
      </c>
      <c r="F635" s="5">
        <f>'Stocks Returns'!E631</f>
        <v>2.1093895837222432E-2</v>
      </c>
      <c r="G635" s="5">
        <f t="shared" si="36"/>
        <v>-5.0243729694770631E-2</v>
      </c>
      <c r="H635" s="5">
        <f t="shared" si="37"/>
        <v>-1.9192782410362361E-4</v>
      </c>
      <c r="I635" s="5">
        <f t="shared" si="38"/>
        <v>2.7260160801580013E-3</v>
      </c>
      <c r="J635" s="5">
        <f t="shared" si="39"/>
        <v>1.1306875818014806E-2</v>
      </c>
    </row>
    <row r="636" spans="1:10" ht="15" customHeight="1" x14ac:dyDescent="0.2">
      <c r="A636" s="3">
        <f>'2_CVaR_t1'!A636</f>
        <v>43180</v>
      </c>
      <c r="B636" s="5">
        <f>'2_CVaR_t1'!D636-1</f>
        <v>-8.465069983216944E-3</v>
      </c>
      <c r="C636" s="5">
        <f>'Stocks Returns'!B632</f>
        <v>7.7307867212370596E-3</v>
      </c>
      <c r="D636" s="5">
        <f>'Stocks Returns'!C632</f>
        <v>-1.3529741413817908E-2</v>
      </c>
      <c r="E636" s="5">
        <f>'Stocks Returns'!D632</f>
        <v>6.7992693322507236E-3</v>
      </c>
      <c r="F636" s="5">
        <f>'Stocks Returns'!E632</f>
        <v>4.2778793418646988E-2</v>
      </c>
      <c r="G636" s="5">
        <f t="shared" si="36"/>
        <v>1.6089829494941421E-2</v>
      </c>
      <c r="H636" s="5">
        <f t="shared" si="37"/>
        <v>-1.2592867390814836E-3</v>
      </c>
      <c r="I636" s="5">
        <f t="shared" si="38"/>
        <v>1.8645394601395505E-2</v>
      </c>
      <c r="J636" s="5">
        <f t="shared" si="39"/>
        <v>5.1366578430722162E-2</v>
      </c>
    </row>
    <row r="637" spans="1:10" ht="15" customHeight="1" x14ac:dyDescent="0.2">
      <c r="A637" s="3">
        <f>'2_CVaR_t1'!A637</f>
        <v>43181</v>
      </c>
      <c r="B637" s="5">
        <f>'2_CVaR_t1'!D637-1</f>
        <v>-1.8165126265648479E-2</v>
      </c>
      <c r="C637" s="5">
        <f>'Stocks Returns'!B633</f>
        <v>-2.8880866425992857E-2</v>
      </c>
      <c r="D637" s="5">
        <f>'Stocks Returns'!C633</f>
        <v>-2.6213277065411544E-2</v>
      </c>
      <c r="E637" s="5">
        <f>'Stocks Returns'!D633</f>
        <v>-2.6811813325269607E-2</v>
      </c>
      <c r="F637" s="5">
        <f>'Stocks Returns'!E633</f>
        <v>-9.4670406732118018E-3</v>
      </c>
      <c r="G637" s="5">
        <f t="shared" si="36"/>
        <v>-1.1570430440754238E-2</v>
      </c>
      <c r="H637" s="5">
        <f t="shared" si="37"/>
        <v>7.180629983277384E-5</v>
      </c>
      <c r="I637" s="5">
        <f t="shared" si="38"/>
        <v>-1.4576788942594586E-3</v>
      </c>
      <c r="J637" s="5">
        <f t="shared" si="39"/>
        <v>8.9271580532037584E-3</v>
      </c>
    </row>
    <row r="638" spans="1:10" ht="15" customHeight="1" x14ac:dyDescent="0.2">
      <c r="A638" s="3">
        <f>'2_CVaR_t1'!A638</f>
        <v>43182</v>
      </c>
      <c r="B638" s="5">
        <f>'2_CVaR_t1'!D638-1</f>
        <v>-1.7258170845233733E-2</v>
      </c>
      <c r="C638" s="5">
        <f>'Stocks Returns'!B634</f>
        <v>-2.0446096654275103E-2</v>
      </c>
      <c r="D638" s="5">
        <f>'Stocks Returns'!C634</f>
        <v>-2.4918743228602325E-2</v>
      </c>
      <c r="E638" s="5">
        <f>'Stocks Returns'!D634</f>
        <v>-2.6307612635939837E-2</v>
      </c>
      <c r="F638" s="5">
        <f>'Stocks Returns'!E634</f>
        <v>2.1946902654867317E-2</v>
      </c>
      <c r="G638" s="5">
        <f t="shared" si="36"/>
        <v>-3.9726160801271185E-3</v>
      </c>
      <c r="H638" s="5">
        <f t="shared" si="37"/>
        <v>5.5972125790622329E-5</v>
      </c>
      <c r="I638" s="5">
        <f t="shared" si="38"/>
        <v>-2.2164772816004909E-3</v>
      </c>
      <c r="J638" s="5">
        <f t="shared" si="39"/>
        <v>3.9424201539252163E-2</v>
      </c>
    </row>
    <row r="639" spans="1:10" ht="15" customHeight="1" x14ac:dyDescent="0.2">
      <c r="A639" s="3">
        <f>'2_CVaR_t1'!A639</f>
        <v>43185</v>
      </c>
      <c r="B639" s="5">
        <f>'2_CVaR_t1'!D639-1</f>
        <v>2.2062046500970212E-2</v>
      </c>
      <c r="C639" s="5">
        <f>'Stocks Returns'!B635</f>
        <v>3.1309297912713419E-2</v>
      </c>
      <c r="D639" s="5">
        <f>'Stocks Returns'!C635</f>
        <v>3.1111111111111089E-2</v>
      </c>
      <c r="E639" s="5">
        <f>'Stocks Returns'!D635</f>
        <v>4.2335921710456192E-2</v>
      </c>
      <c r="F639" s="5">
        <f>'Stocks Returns'!E635</f>
        <v>2.3207481815032738E-2</v>
      </c>
      <c r="G639" s="5">
        <f t="shared" si="36"/>
        <v>1.1497347105773353E-2</v>
      </c>
      <c r="H639" s="5">
        <f t="shared" si="37"/>
        <v>-7.2397237403228065E-4</v>
      </c>
      <c r="I639" s="5">
        <f t="shared" si="38"/>
        <v>1.1670894760764151E-2</v>
      </c>
      <c r="J639" s="5">
        <f t="shared" si="39"/>
        <v>9.3343210847908129E-4</v>
      </c>
    </row>
    <row r="640" spans="1:10" ht="15" customHeight="1" x14ac:dyDescent="0.2">
      <c r="A640" s="3">
        <f>'2_CVaR_t1'!A640</f>
        <v>43186</v>
      </c>
      <c r="B640" s="5">
        <f>'2_CVaR_t1'!D640-1</f>
        <v>-1.8967281298020944E-2</v>
      </c>
      <c r="C640" s="5">
        <f>'Stocks Returns'!B636</f>
        <v>-2.759889604415755E-3</v>
      </c>
      <c r="D640" s="5">
        <f>'Stocks Returns'!C636</f>
        <v>-2.6856763925729443E-2</v>
      </c>
      <c r="E640" s="5">
        <f>'Stocks Returns'!D636</f>
        <v>-3.6636391468517049E-2</v>
      </c>
      <c r="F640" s="5">
        <f>'Stocks Returns'!E636</f>
        <v>1.0155721056195333E-3</v>
      </c>
      <c r="G640" s="5">
        <f t="shared" si="36"/>
        <v>1.5290790035324318E-2</v>
      </c>
      <c r="H640" s="5">
        <f t="shared" si="37"/>
        <v>5.8727198613910819E-4</v>
      </c>
      <c r="I640" s="5">
        <f t="shared" si="38"/>
        <v>-1.0165199856493567E-2</v>
      </c>
      <c r="J640" s="5">
        <f t="shared" si="39"/>
        <v>2.0220721189584217E-2</v>
      </c>
    </row>
    <row r="641" spans="1:10" ht="15" customHeight="1" x14ac:dyDescent="0.2">
      <c r="A641" s="3">
        <f>'2_CVaR_t1'!A641</f>
        <v>43187</v>
      </c>
      <c r="B641" s="5">
        <f>'2_CVaR_t1'!D641-1</f>
        <v>-3.643916649947454E-3</v>
      </c>
      <c r="C641" s="5">
        <f>'Stocks Returns'!B637</f>
        <v>-2.352398523985233E-2</v>
      </c>
      <c r="D641" s="5">
        <f>'Stocks Returns'!C637</f>
        <v>-3.4923339011926346E-3</v>
      </c>
      <c r="E641" s="5">
        <f>'Stocks Returns'!D637</f>
        <v>-3.4322033898305127E-2</v>
      </c>
      <c r="F641" s="5">
        <f>'Stocks Returns'!E637</f>
        <v>-6.9327020629016411E-3</v>
      </c>
      <c r="G641" s="5">
        <f t="shared" si="36"/>
        <v>-1.9613992859531484E-2</v>
      </c>
      <c r="H641" s="5">
        <f t="shared" si="37"/>
        <v>1.8125247132249238E-3</v>
      </c>
      <c r="I641" s="5">
        <f t="shared" si="38"/>
        <v>-2.9189703013478827E-2</v>
      </c>
      <c r="J641" s="5">
        <f t="shared" si="39"/>
        <v>-3.2189324987513118E-3</v>
      </c>
    </row>
    <row r="642" spans="1:10" ht="15" customHeight="1" x14ac:dyDescent="0.2">
      <c r="A642" s="3">
        <f>'2_CVaR_t1'!A642</f>
        <v>43188</v>
      </c>
      <c r="B642" s="5">
        <f>'2_CVaR_t1'!D642-1</f>
        <v>1.4793984681422678E-2</v>
      </c>
      <c r="C642" s="5">
        <f>'Stocks Returns'!B638</f>
        <v>1.2281530467642687E-2</v>
      </c>
      <c r="D642" s="5">
        <f>'Stocks Returns'!C638</f>
        <v>2.2480553893495347E-2</v>
      </c>
      <c r="E642" s="5">
        <f>'Stocks Returns'!D638</f>
        <v>2.1939447125933764E-3</v>
      </c>
      <c r="F642" s="5">
        <f>'Stocks Returns'!E638</f>
        <v>9.5351609058402786E-3</v>
      </c>
      <c r="G642" s="5">
        <f t="shared" si="36"/>
        <v>-8.2331706708826599E-4</v>
      </c>
      <c r="H642" s="5">
        <f t="shared" si="37"/>
        <v>1.1463566645585829E-3</v>
      </c>
      <c r="I642" s="5">
        <f t="shared" si="38"/>
        <v>-1.8349796051855861E-2</v>
      </c>
      <c r="J642" s="5">
        <f t="shared" si="39"/>
        <v>-5.3911354445835384E-3</v>
      </c>
    </row>
    <row r="643" spans="1:10" ht="15" customHeight="1" x14ac:dyDescent="0.2">
      <c r="A643" s="3">
        <f>'2_CVaR_t1'!A643</f>
        <v>43189</v>
      </c>
      <c r="B643" s="5">
        <f>'2_CVaR_t1'!D643-1</f>
        <v>2.8556153399916795E-5</v>
      </c>
      <c r="C643" s="5">
        <f>'Stocks Returns'!B639</f>
        <v>0</v>
      </c>
      <c r="D643" s="5">
        <f>'Stocks Returns'!C639</f>
        <v>0</v>
      </c>
      <c r="E643" s="5">
        <f>'Stocks Returns'!D639</f>
        <v>0</v>
      </c>
      <c r="F643" s="5">
        <f>'Stocks Returns'!E639</f>
        <v>0</v>
      </c>
      <c r="G643" s="5">
        <f t="shared" si="36"/>
        <v>5.2096584642662082E-4</v>
      </c>
      <c r="H643" s="5">
        <f t="shared" si="37"/>
        <v>-1.1253114819244209E-6</v>
      </c>
      <c r="I643" s="5">
        <f t="shared" si="38"/>
        <v>1.8154757398473369E-5</v>
      </c>
      <c r="J643" s="5">
        <f t="shared" si="39"/>
        <v>1.0294917535460086E-6</v>
      </c>
    </row>
    <row r="644" spans="1:10" ht="15" customHeight="1" x14ac:dyDescent="0.2">
      <c r="A644" s="3">
        <f>'2_CVaR_t1'!A644</f>
        <v>43192</v>
      </c>
      <c r="B644" s="5">
        <f>'2_CVaR_t1'!D644-1</f>
        <v>-8.353592814384303E-3</v>
      </c>
      <c r="C644" s="5">
        <f>'Stocks Returns'!B640</f>
        <v>6.9995333644423674E-3</v>
      </c>
      <c r="D644" s="5">
        <f>'Stocks Returns'!C640</f>
        <v>-1.0282561444574512E-2</v>
      </c>
      <c r="E644" s="5">
        <f>'Stocks Returns'!D640</f>
        <v>-4.0827495621716281E-2</v>
      </c>
      <c r="F644" s="5">
        <f>'Stocks Returns'!E640</f>
        <v>-2.0239500758981177E-2</v>
      </c>
      <c r="G644" s="5">
        <f t="shared" si="36"/>
        <v>1.5255702923468903E-2</v>
      </c>
      <c r="H644" s="5">
        <f t="shared" si="37"/>
        <v>1.8268311617398829E-3</v>
      </c>
      <c r="I644" s="5">
        <f t="shared" si="38"/>
        <v>-2.913661013408261E-2</v>
      </c>
      <c r="J644" s="5">
        <f t="shared" si="39"/>
        <v>-1.1764415220542685E-2</v>
      </c>
    </row>
    <row r="645" spans="1:10" ht="15" customHeight="1" x14ac:dyDescent="0.2">
      <c r="A645" s="3">
        <f>'2_CVaR_t1'!A645</f>
        <v>43193</v>
      </c>
      <c r="B645" s="5">
        <f>'2_CVaR_t1'!D645-1</f>
        <v>5.1810520599353538E-3</v>
      </c>
      <c r="C645" s="5">
        <f>'Stocks Returns'!B641</f>
        <v>2.08526413345691E-2</v>
      </c>
      <c r="D645" s="5">
        <f>'Stocks Returns'!C641</f>
        <v>6.8417940704450508E-3</v>
      </c>
      <c r="E645" s="5">
        <f>'Stocks Returns'!D641</f>
        <v>1.597626383658568E-2</v>
      </c>
      <c r="F645" s="5">
        <f>'Stocks Returns'!E641</f>
        <v>3.3396453778619328E-2</v>
      </c>
      <c r="G645" s="5">
        <f t="shared" si="36"/>
        <v>1.6618787668891008E-2</v>
      </c>
      <c r="H645" s="5">
        <f t="shared" si="37"/>
        <v>-6.0365061990906403E-4</v>
      </c>
      <c r="I645" s="5">
        <f t="shared" si="38"/>
        <v>8.8192064214515104E-3</v>
      </c>
      <c r="J645" s="5">
        <f t="shared" si="39"/>
        <v>2.8188492203749294E-2</v>
      </c>
    </row>
    <row r="646" spans="1:10" ht="15" customHeight="1" x14ac:dyDescent="0.2">
      <c r="A646" s="3">
        <f>'2_CVaR_t1'!A646</f>
        <v>43194</v>
      </c>
      <c r="B646" s="5">
        <f>'2_CVaR_t1'!D646-1</f>
        <v>3.8774423246314971E-3</v>
      </c>
      <c r="C646" s="5">
        <f>'Stocks Returns'!B642</f>
        <v>2.3150249659555033E-2</v>
      </c>
      <c r="D646" s="5">
        <f>'Stocks Returns'!C642</f>
        <v>5.1174496644295075E-3</v>
      </c>
      <c r="E646" s="5">
        <f>'Stocks Returns'!D642</f>
        <v>1.2916994271593873E-2</v>
      </c>
      <c r="F646" s="5">
        <f>'Stocks Returns'!E642</f>
        <v>-7.8294186240213115E-3</v>
      </c>
      <c r="G646" s="5">
        <f t="shared" ref="G646:G709" si="40">C646-($P$11+$O$11*$B646)</f>
        <v>2.0119391419400782E-2</v>
      </c>
      <c r="H646" s="5">
        <f t="shared" ref="H646:H709" si="41">D646-($P$12+$O$12*$B646)</f>
        <v>-4.4454137723761757E-4</v>
      </c>
      <c r="I646" s="5">
        <f t="shared" ref="I646:I709" si="42">E646-($P$13+$O$13*$B646)</f>
        <v>7.5753049053930502E-3</v>
      </c>
      <c r="J646" s="5">
        <f t="shared" ref="J646:J709" si="43">F646-($P$14+$O$14*$B646)</f>
        <v>-1.1719476878104956E-2</v>
      </c>
    </row>
    <row r="647" spans="1:10" ht="15" customHeight="1" x14ac:dyDescent="0.2">
      <c r="A647" s="3">
        <f>'2_CVaR_t1'!A647</f>
        <v>43195</v>
      </c>
      <c r="B647" s="5">
        <f>'2_CVaR_t1'!D647-1</f>
        <v>7.3115982888791731E-3</v>
      </c>
      <c r="C647" s="5">
        <f>'Stocks Returns'!B643</f>
        <v>3.9929015084294583E-3</v>
      </c>
      <c r="D647" s="5">
        <f>'Stocks Returns'!C643</f>
        <v>1.1518237208913984E-2</v>
      </c>
      <c r="E647" s="5">
        <f>'Stocks Returns'!D643</f>
        <v>-6.2098026169882248E-3</v>
      </c>
      <c r="F647" s="5">
        <f>'Stocks Returns'!E643</f>
        <v>1.5110812625923398E-2</v>
      </c>
      <c r="G647" s="5">
        <f t="shared" si="40"/>
        <v>-2.2070600328461289E-3</v>
      </c>
      <c r="H647" s="5">
        <f t="shared" si="41"/>
        <v>9.9458210026684424E-4</v>
      </c>
      <c r="I647" s="5">
        <f t="shared" si="42"/>
        <v>-1.6333795186145708E-2</v>
      </c>
      <c r="J647" s="5">
        <f t="shared" si="43"/>
        <v>7.7489441921424849E-3</v>
      </c>
    </row>
    <row r="648" spans="1:10" ht="15" customHeight="1" x14ac:dyDescent="0.2">
      <c r="A648" s="3">
        <f>'2_CVaR_t1'!A648</f>
        <v>43196</v>
      </c>
      <c r="B648" s="5">
        <f>'2_CVaR_t1'!D648-1</f>
        <v>-2.0291418237157632E-2</v>
      </c>
      <c r="C648" s="5">
        <f>'Stocks Returns'!B644</f>
        <v>-4.4189129474137001E-4</v>
      </c>
      <c r="D648" s="5">
        <f>'Stocks Returns'!C644</f>
        <v>-2.8797755590395213E-2</v>
      </c>
      <c r="E648" s="5">
        <f>'Stocks Returns'!D644</f>
        <v>-3.7380049096183976E-2</v>
      </c>
      <c r="F648" s="5">
        <f>'Stocks Returns'!E644</f>
        <v>-1.98478332782005E-2</v>
      </c>
      <c r="G648" s="5">
        <f t="shared" si="40"/>
        <v>1.8830726657830713E-2</v>
      </c>
      <c r="H648" s="5">
        <f t="shared" si="41"/>
        <v>5.5939164753819604E-4</v>
      </c>
      <c r="I648" s="5">
        <f t="shared" si="42"/>
        <v>-9.0649038632090173E-3</v>
      </c>
      <c r="J648" s="5">
        <f t="shared" si="43"/>
        <v>6.9597140337477117E-4</v>
      </c>
    </row>
    <row r="649" spans="1:10" ht="15" customHeight="1" x14ac:dyDescent="0.2">
      <c r="A649" s="3">
        <f>'2_CVaR_t1'!A649</f>
        <v>43199</v>
      </c>
      <c r="B649" s="5">
        <f>'2_CVaR_t1'!D649-1</f>
        <v>6.0674766726369622E-3</v>
      </c>
      <c r="C649" s="5">
        <f>'Stocks Returns'!B645</f>
        <v>-3.9787798408488229E-3</v>
      </c>
      <c r="D649" s="5">
        <f>'Stocks Returns'!C645</f>
        <v>9.2608326253187379E-3</v>
      </c>
      <c r="E649" s="5">
        <f>'Stocks Returns'!D645</f>
        <v>-8.1140605077079098E-4</v>
      </c>
      <c r="F649" s="5">
        <f>'Stocks Returns'!E645</f>
        <v>2.2949713128585847E-2</v>
      </c>
      <c r="G649" s="5">
        <f t="shared" si="40"/>
        <v>-9.0306427045812824E-3</v>
      </c>
      <c r="H649" s="5">
        <f t="shared" si="41"/>
        <v>5.346828083726933E-4</v>
      </c>
      <c r="I649" s="5">
        <f t="shared" si="42"/>
        <v>-9.2028719519013733E-3</v>
      </c>
      <c r="J649" s="5">
        <f t="shared" si="43"/>
        <v>1.6845607631904784E-2</v>
      </c>
    </row>
    <row r="650" spans="1:10" ht="15" customHeight="1" x14ac:dyDescent="0.2">
      <c r="A650" s="3">
        <f>'2_CVaR_t1'!A650</f>
        <v>43200</v>
      </c>
      <c r="B650" s="5">
        <f>'2_CVaR_t1'!D650-1</f>
        <v>1.1849163990998779E-2</v>
      </c>
      <c r="C650" s="5">
        <f>'Stocks Returns'!B646</f>
        <v>3.1069684864624136E-3</v>
      </c>
      <c r="D650" s="5">
        <f>'Stocks Returns'!C646</f>
        <v>1.6247158851755206E-2</v>
      </c>
      <c r="E650" s="5">
        <f>'Stocks Returns'!D646</f>
        <v>2.935034802784231E-2</v>
      </c>
      <c r="F650" s="5">
        <f>'Stocks Returns'!E646</f>
        <v>2.8373474100956919E-2</v>
      </c>
      <c r="G650" s="5">
        <f t="shared" si="40"/>
        <v>-7.2803434825018699E-3</v>
      </c>
      <c r="H650" s="5">
        <f t="shared" si="41"/>
        <v>-8.3236527686520942E-4</v>
      </c>
      <c r="I650" s="5">
        <f t="shared" si="42"/>
        <v>1.2907476754051874E-2</v>
      </c>
      <c r="J650" s="5">
        <f t="shared" si="43"/>
        <v>1.6424287281036495E-2</v>
      </c>
    </row>
    <row r="651" spans="1:10" ht="15" customHeight="1" x14ac:dyDescent="0.2">
      <c r="A651" s="3">
        <f>'2_CVaR_t1'!A651</f>
        <v>43201</v>
      </c>
      <c r="B651" s="5">
        <f>'2_CVaR_t1'!D651-1</f>
        <v>-5.1360975136799381E-3</v>
      </c>
      <c r="C651" s="5">
        <f>'Stocks Returns'!B647</f>
        <v>-2.2123893805310324E-3</v>
      </c>
      <c r="D651" s="5">
        <f>'Stocks Returns'!C647</f>
        <v>-7.7866136514247453E-3</v>
      </c>
      <c r="E651" s="5">
        <f>'Stocks Returns'!D647</f>
        <v>-2.5921334385213823E-3</v>
      </c>
      <c r="F651" s="5">
        <f>'Stocks Returns'!E647</f>
        <v>1.4276547962784658E-2</v>
      </c>
      <c r="G651" s="5">
        <f t="shared" si="40"/>
        <v>3.0746153866342343E-3</v>
      </c>
      <c r="H651" s="5">
        <f t="shared" si="41"/>
        <v>-3.2585406742539208E-4</v>
      </c>
      <c r="I651" s="5">
        <f t="shared" si="42"/>
        <v>4.6181640262478885E-3</v>
      </c>
      <c r="J651" s="5">
        <f t="shared" si="43"/>
        <v>1.9498859586931615E-2</v>
      </c>
    </row>
    <row r="652" spans="1:10" ht="15" customHeight="1" x14ac:dyDescent="0.2">
      <c r="A652" s="3">
        <f>'2_CVaR_t1'!A652</f>
        <v>43202</v>
      </c>
      <c r="B652" s="5">
        <f>'2_CVaR_t1'!D652-1</f>
        <v>7.3092445209494983E-3</v>
      </c>
      <c r="C652" s="5">
        <f>'Stocks Returns'!B648</f>
        <v>2.7937915742793695E-2</v>
      </c>
      <c r="D652" s="5">
        <f>'Stocks Returns'!C648</f>
        <v>1.0769744531641257E-2</v>
      </c>
      <c r="E652" s="5">
        <f>'Stocks Returns'!D648</f>
        <v>6.3276836158192573E-3</v>
      </c>
      <c r="F652" s="5">
        <f>'Stocks Returns'!E648</f>
        <v>1.581527755813994E-4</v>
      </c>
      <c r="G652" s="5">
        <f t="shared" si="40"/>
        <v>2.1740126302550695E-2</v>
      </c>
      <c r="H652" s="5">
        <f t="shared" si="41"/>
        <v>2.4949014383506343E-4</v>
      </c>
      <c r="I652" s="5">
        <f t="shared" si="42"/>
        <v>-3.7930311662993481E-3</v>
      </c>
      <c r="J652" s="5">
        <f t="shared" si="43"/>
        <v>-7.2013360820987289E-3</v>
      </c>
    </row>
    <row r="653" spans="1:10" ht="15" customHeight="1" x14ac:dyDescent="0.2">
      <c r="A653" s="3">
        <f>'2_CVaR_t1'!A653</f>
        <v>43203</v>
      </c>
      <c r="B653" s="5">
        <f>'2_CVaR_t1'!D653-1</f>
        <v>-2.4442185887519896E-3</v>
      </c>
      <c r="C653" s="5">
        <f>'Stocks Returns'!B649</f>
        <v>-1.509922346850745E-2</v>
      </c>
      <c r="D653" s="5">
        <f>'Stocks Returns'!C649</f>
        <v>-2.6430990336168136E-3</v>
      </c>
      <c r="E653" s="5">
        <f>'Stocks Returns'!D649</f>
        <v>-1.9425106669660908E-2</v>
      </c>
      <c r="F653" s="5">
        <f>'Stocks Returns'!E649</f>
        <v>2.6249209361163928E-2</v>
      </c>
      <c r="G653" s="5">
        <f t="shared" si="40"/>
        <v>-1.2296334878947697E-2</v>
      </c>
      <c r="H653" s="5">
        <f t="shared" si="41"/>
        <v>9.2843738360602742E-4</v>
      </c>
      <c r="I653" s="5">
        <f t="shared" si="42"/>
        <v>-1.5963439534636911E-2</v>
      </c>
      <c r="J653" s="5">
        <f t="shared" si="43"/>
        <v>2.8750126630664924E-2</v>
      </c>
    </row>
    <row r="654" spans="1:10" ht="15" customHeight="1" x14ac:dyDescent="0.2">
      <c r="A654" s="3">
        <f>'2_CVaR_t1'!A654</f>
        <v>43206</v>
      </c>
      <c r="B654" s="5">
        <f>'2_CVaR_t1'!D654-1</f>
        <v>5.6417525109486721E-3</v>
      </c>
      <c r="C654" s="5">
        <f>'Stocks Returns'!B650</f>
        <v>2.4967148488830526E-2</v>
      </c>
      <c r="D654" s="5">
        <f>'Stocks Returns'!C650</f>
        <v>9.3581780538301018E-3</v>
      </c>
      <c r="E654" s="5">
        <f>'Stocks Returns'!D650</f>
        <v>-1.2595900606893307E-2</v>
      </c>
      <c r="F654" s="5">
        <f>'Stocks Returns'!E650</f>
        <v>1.2788906009244982E-2</v>
      </c>
      <c r="G654" s="5">
        <f t="shared" si="40"/>
        <v>2.0308151837413219E-2</v>
      </c>
      <c r="H654" s="5">
        <f t="shared" si="41"/>
        <v>1.2471139515355546E-3</v>
      </c>
      <c r="I654" s="5">
        <f t="shared" si="42"/>
        <v>-2.039451573385587E-2</v>
      </c>
      <c r="J654" s="5">
        <f t="shared" si="43"/>
        <v>7.1151925779447608E-3</v>
      </c>
    </row>
    <row r="655" spans="1:10" ht="15" customHeight="1" x14ac:dyDescent="0.2">
      <c r="A655" s="3">
        <f>'2_CVaR_t1'!A655</f>
        <v>43207</v>
      </c>
      <c r="B655" s="5">
        <f>'2_CVaR_t1'!D655-1</f>
        <v>1.164945947943008E-2</v>
      </c>
      <c r="C655" s="5">
        <f>'Stocks Returns'!B651</f>
        <v>1.5811965811965756E-2</v>
      </c>
      <c r="D655" s="5">
        <f>'Stocks Returns'!C651</f>
        <v>1.5753199868723256E-2</v>
      </c>
      <c r="E655" s="5">
        <f>'Stocks Returns'!D651</f>
        <v>3.2935173373535687E-2</v>
      </c>
      <c r="F655" s="5">
        <f>'Stocks Returns'!E651</f>
        <v>1.1866727521679721E-2</v>
      </c>
      <c r="G655" s="5">
        <f t="shared" si="40"/>
        <v>5.6089448983437512E-3</v>
      </c>
      <c r="H655" s="5">
        <f t="shared" si="41"/>
        <v>-1.03779144153366E-3</v>
      </c>
      <c r="I655" s="5">
        <f t="shared" si="42"/>
        <v>1.6770404648162592E-2</v>
      </c>
      <c r="J655" s="5">
        <f t="shared" si="43"/>
        <v>1.1943489742596673E-4</v>
      </c>
    </row>
    <row r="656" spans="1:10" ht="15" customHeight="1" x14ac:dyDescent="0.2">
      <c r="A656" s="3">
        <f>'2_CVaR_t1'!A656</f>
        <v>43208</v>
      </c>
      <c r="B656" s="5">
        <f>'2_CVaR_t1'!D656-1</f>
        <v>3.1248504461462989E-3</v>
      </c>
      <c r="C656" s="5">
        <f>'Stocks Returns'!B652</f>
        <v>-1.0938157341186305E-2</v>
      </c>
      <c r="D656" s="5">
        <f>'Stocks Returns'!C652</f>
        <v>5.4927302100162834E-3</v>
      </c>
      <c r="E656" s="5">
        <f>'Stocks Returns'!D652</f>
        <v>-1.2013023464690575E-2</v>
      </c>
      <c r="F656" s="5">
        <f>'Stocks Returns'!E652</f>
        <v>-1.3531799729364913E-3</v>
      </c>
      <c r="G656" s="5">
        <f t="shared" si="40"/>
        <v>-1.3274509731479705E-2</v>
      </c>
      <c r="H656" s="5">
        <f t="shared" si="41"/>
        <v>1.0180829347523328E-3</v>
      </c>
      <c r="I656" s="5">
        <f t="shared" si="42"/>
        <v>-1.6306675820205604E-2</v>
      </c>
      <c r="J656" s="5">
        <f t="shared" si="43"/>
        <v>-4.4823944645107083E-3</v>
      </c>
    </row>
    <row r="657" spans="1:10" ht="15" customHeight="1" x14ac:dyDescent="0.2">
      <c r="A657" s="3">
        <f>'2_CVaR_t1'!A657</f>
        <v>43209</v>
      </c>
      <c r="B657" s="5">
        <f>'2_CVaR_t1'!D657-1</f>
        <v>-4.0101555593344829E-3</v>
      </c>
      <c r="C657" s="5">
        <f>'Stocks Returns'!B653</f>
        <v>-5.5295618885581321E-3</v>
      </c>
      <c r="D657" s="5">
        <f>'Stocks Returns'!C653</f>
        <v>-4.1773778920308757E-3</v>
      </c>
      <c r="E657" s="5">
        <f>'Stocks Returns'!D653</f>
        <v>-3.2499999999999973E-2</v>
      </c>
      <c r="F657" s="5">
        <f>'Stocks Returns'!E653</f>
        <v>-1.6561276723878748E-3</v>
      </c>
      <c r="G657" s="5">
        <f t="shared" si="40"/>
        <v>-1.2815973984027897E-3</v>
      </c>
      <c r="H657" s="5">
        <f t="shared" si="41"/>
        <v>1.6566222219439562E-3</v>
      </c>
      <c r="I657" s="5">
        <f t="shared" si="42"/>
        <v>-2.6857655729747063E-2</v>
      </c>
      <c r="J657" s="5">
        <f t="shared" si="43"/>
        <v>2.4278964716500815E-3</v>
      </c>
    </row>
    <row r="658" spans="1:10" ht="15" customHeight="1" x14ac:dyDescent="0.2">
      <c r="A658" s="3">
        <f>'2_CVaR_t1'!A658</f>
        <v>43210</v>
      </c>
      <c r="B658" s="5">
        <f>'2_CVaR_t1'!D658-1</f>
        <v>1.5369111247456324E-3</v>
      </c>
      <c r="C658" s="5">
        <f>'Stocks Returns'!B654</f>
        <v>-9.4097519247219319E-3</v>
      </c>
      <c r="D658" s="5">
        <f>'Stocks Returns'!C654</f>
        <v>1.9361084220717029E-3</v>
      </c>
      <c r="E658" s="5">
        <f>'Stocks Returns'!D654</f>
        <v>6.3424947145878097E-3</v>
      </c>
      <c r="F658" s="5">
        <f>'Stocks Returns'!E654</f>
        <v>-7.8419544563413934E-3</v>
      </c>
      <c r="G658" s="5">
        <f t="shared" si="40"/>
        <v>-1.0280724233906037E-2</v>
      </c>
      <c r="H658" s="5">
        <f t="shared" si="41"/>
        <v>-2.4428618861813394E-4</v>
      </c>
      <c r="I658" s="5">
        <f t="shared" si="42"/>
        <v>4.2601593120286047E-3</v>
      </c>
      <c r="J658" s="5">
        <f t="shared" si="43"/>
        <v>-9.3658184751428484E-3</v>
      </c>
    </row>
    <row r="659" spans="1:10" ht="15" customHeight="1" x14ac:dyDescent="0.2">
      <c r="A659" s="3">
        <f>'2_CVaR_t1'!A659</f>
        <v>43213</v>
      </c>
      <c r="B659" s="5">
        <f>'2_CVaR_t1'!D659-1</f>
        <v>7.8485859937993396E-4</v>
      </c>
      <c r="C659" s="5">
        <f>'Stocks Returns'!B655</f>
        <v>2.6338514680483538E-2</v>
      </c>
      <c r="D659" s="5">
        <f>'Stocks Returns'!C655</f>
        <v>2.0933977455714903E-3</v>
      </c>
      <c r="E659" s="5">
        <f>'Stocks Returns'!D655</f>
        <v>-1.4939309056956174E-2</v>
      </c>
      <c r="F659" s="5">
        <f>'Stocks Returns'!E655</f>
        <v>-4.7119623043015979E-3</v>
      </c>
      <c r="G659" s="5">
        <f t="shared" si="40"/>
        <v>2.6161550496022212E-2</v>
      </c>
      <c r="H659" s="5">
        <f t="shared" si="41"/>
        <v>9.995676445998399E-4</v>
      </c>
      <c r="I659" s="5">
        <f t="shared" si="42"/>
        <v>-1.5974358535902435E-2</v>
      </c>
      <c r="J659" s="5">
        <f t="shared" si="43"/>
        <v>-5.4755278275151692E-3</v>
      </c>
    </row>
    <row r="660" spans="1:10" ht="15" customHeight="1" x14ac:dyDescent="0.2">
      <c r="A660" s="3">
        <f>'2_CVaR_t1'!A660</f>
        <v>43214</v>
      </c>
      <c r="B660" s="5">
        <f>'2_CVaR_t1'!D660-1</f>
        <v>-1.7631059362172019E-2</v>
      </c>
      <c r="C660" s="5">
        <f>'Stocks Returns'!B656</f>
        <v>7.1518721076988534E-3</v>
      </c>
      <c r="D660" s="5">
        <f>'Stocks Returns'!C656</f>
        <v>-2.5630724730837162E-2</v>
      </c>
      <c r="E660" s="5">
        <f>'Stocks Returns'!D656</f>
        <v>-2.322274881516595E-2</v>
      </c>
      <c r="F660" s="5">
        <f>'Stocks Returns'!E656</f>
        <v>-2.5962125839951167E-3</v>
      </c>
      <c r="G660" s="5">
        <f t="shared" si="40"/>
        <v>2.396946117379713E-2</v>
      </c>
      <c r="H660" s="5">
        <f t="shared" si="41"/>
        <v>-1.1726053255253083E-4</v>
      </c>
      <c r="I660" s="5">
        <f t="shared" si="42"/>
        <v>1.3876599698110711E-3</v>
      </c>
      <c r="J660" s="5">
        <f t="shared" si="43"/>
        <v>1.5258063398249106E-2</v>
      </c>
    </row>
    <row r="661" spans="1:10" ht="15" customHeight="1" x14ac:dyDescent="0.2">
      <c r="A661" s="3">
        <f>'2_CVaR_t1'!A661</f>
        <v>43215</v>
      </c>
      <c r="B661" s="5">
        <f>'2_CVaR_t1'!D661-1</f>
        <v>-3.49759811647532E-5</v>
      </c>
      <c r="C661" s="5">
        <f>'Stocks Returns'!B657</f>
        <v>6.6833751044277356E-3</v>
      </c>
      <c r="D661" s="5">
        <f>'Stocks Returns'!C657</f>
        <v>-4.9476375030921282E-4</v>
      </c>
      <c r="E661" s="5">
        <f>'Stocks Returns'!D657</f>
        <v>6.5502183406114245E-3</v>
      </c>
      <c r="F661" s="5">
        <f>'Stocks Returns'!E657</f>
        <v>-3.8278977185729479E-3</v>
      </c>
      <c r="G661" s="5">
        <f t="shared" si="40"/>
        <v>7.2629695919155923E-3</v>
      </c>
      <c r="H661" s="5">
        <f t="shared" si="41"/>
        <v>-4.0409791647047944E-4</v>
      </c>
      <c r="I661" s="5">
        <f t="shared" si="42"/>
        <v>6.6568460543294152E-3</v>
      </c>
      <c r="J661" s="5">
        <f t="shared" si="43"/>
        <v>-3.7626394865362452E-3</v>
      </c>
    </row>
    <row r="662" spans="1:10" ht="15" customHeight="1" x14ac:dyDescent="0.2">
      <c r="A662" s="3">
        <f>'2_CVaR_t1'!A662</f>
        <v>43216</v>
      </c>
      <c r="B662" s="5">
        <f>'2_CVaR_t1'!D662-1</f>
        <v>3.2591600066365078E-2</v>
      </c>
      <c r="C662" s="5">
        <f>'Stocks Returns'!B658</f>
        <v>2.0746887966804906E-3</v>
      </c>
      <c r="D662" s="5">
        <f>'Stocks Returns'!C658</f>
        <v>4.8428347496081159E-2</v>
      </c>
      <c r="E662" s="5">
        <f>'Stocks Returns'!D658</f>
        <v>2.3138105567606759E-2</v>
      </c>
      <c r="F662" s="5">
        <f>'Stocks Returns'!E658</f>
        <v>2.9357516138948547E-2</v>
      </c>
      <c r="G662" s="5">
        <f t="shared" si="40"/>
        <v>-2.7454130816110981E-2</v>
      </c>
      <c r="H662" s="5">
        <f t="shared" si="41"/>
        <v>1.3801787257427811E-3</v>
      </c>
      <c r="I662" s="5">
        <f t="shared" si="42"/>
        <v>-2.2190063727899799E-2</v>
      </c>
      <c r="J662" s="5">
        <f t="shared" si="43"/>
        <v>-3.5615396874753916E-3</v>
      </c>
    </row>
    <row r="663" spans="1:10" ht="15" customHeight="1" x14ac:dyDescent="0.2">
      <c r="A663" s="3">
        <f>'2_CVaR_t1'!A663</f>
        <v>43217</v>
      </c>
      <c r="B663" s="5">
        <f>'2_CVaR_t1'!D663-1</f>
        <v>-5.6183311062840691E-3</v>
      </c>
      <c r="C663" s="5">
        <f>'Stocks Returns'!B659</f>
        <v>-8.2815734989647449E-3</v>
      </c>
      <c r="D663" s="5">
        <f>'Stocks Returns'!C659</f>
        <v>-8.4198929807994816E-3</v>
      </c>
      <c r="E663" s="5">
        <f>'Stocks Returns'!D659</f>
        <v>-2.8268551236749762E-3</v>
      </c>
      <c r="F663" s="5">
        <f>'Stocks Returns'!E659</f>
        <v>-3.0162759444527287E-2</v>
      </c>
      <c r="G663" s="5">
        <f t="shared" si="40"/>
        <v>-2.5495545605901202E-3</v>
      </c>
      <c r="H663" s="5">
        <f t="shared" si="41"/>
        <v>-2.6240292991850517E-4</v>
      </c>
      <c r="I663" s="5">
        <f t="shared" si="42"/>
        <v>5.0549864638695253E-3</v>
      </c>
      <c r="J663" s="5">
        <f t="shared" si="43"/>
        <v>-2.4452926719642616E-2</v>
      </c>
    </row>
    <row r="664" spans="1:10" ht="15" customHeight="1" x14ac:dyDescent="0.2">
      <c r="A664" s="3">
        <f>'2_CVaR_t1'!A664</f>
        <v>43220</v>
      </c>
      <c r="B664" s="5">
        <f>'2_CVaR_t1'!D664-1</f>
        <v>4.0668647833841387E-3</v>
      </c>
      <c r="C664" s="5">
        <f>'Stocks Returns'!B660</f>
        <v>-1.2526096033402934E-2</v>
      </c>
      <c r="D664" s="5">
        <f>'Stocks Returns'!C660</f>
        <v>6.9042139512736078E-3</v>
      </c>
      <c r="E664" s="5">
        <f>'Stocks Returns'!D660</f>
        <v>-1.1811953697141497E-2</v>
      </c>
      <c r="F664" s="5">
        <f>'Stocks Returns'!E660</f>
        <v>8.4680523479598868E-3</v>
      </c>
      <c r="G664" s="5">
        <f t="shared" si="40"/>
        <v>-1.5731756858410384E-2</v>
      </c>
      <c r="H664" s="5">
        <f t="shared" si="41"/>
        <v>1.0685455877676997E-3</v>
      </c>
      <c r="I664" s="5">
        <f t="shared" si="42"/>
        <v>-1.7417427131577887E-2</v>
      </c>
      <c r="J664" s="5">
        <f t="shared" si="43"/>
        <v>4.3864946898284178E-3</v>
      </c>
    </row>
    <row r="665" spans="1:10" ht="15" customHeight="1" x14ac:dyDescent="0.2">
      <c r="A665" s="3">
        <f>'2_CVaR_t1'!A665</f>
        <v>43221</v>
      </c>
      <c r="B665" s="5">
        <f>'2_CVaR_t1'!D665-1</f>
        <v>3.9277884783759376E-3</v>
      </c>
      <c r="C665" s="5">
        <f>'Stocks Returns'!B661</f>
        <v>1.5221987315010788E-2</v>
      </c>
      <c r="D665" s="5">
        <f>'Stocks Returns'!C661</f>
        <v>4.9653215636822345E-3</v>
      </c>
      <c r="E665" s="5">
        <f>'Stocks Returns'!D661</f>
        <v>1.6256275400430287E-2</v>
      </c>
      <c r="F665" s="5">
        <f>'Stocks Returns'!E661</f>
        <v>3.2061068702289308E-3</v>
      </c>
      <c r="G665" s="5">
        <f t="shared" si="40"/>
        <v>1.2144668703315075E-2</v>
      </c>
      <c r="H665" s="5">
        <f t="shared" si="41"/>
        <v>-6.6940953538038167E-4</v>
      </c>
      <c r="I665" s="5">
        <f t="shared" si="42"/>
        <v>1.0844475481646762E-2</v>
      </c>
      <c r="J665" s="5">
        <f t="shared" si="43"/>
        <v>-7.3484956404754314E-4</v>
      </c>
    </row>
    <row r="666" spans="1:10" ht="15" customHeight="1" x14ac:dyDescent="0.2">
      <c r="A666" s="3">
        <f>'2_CVaR_t1'!A666</f>
        <v>43222</v>
      </c>
      <c r="B666" s="5">
        <f>'2_CVaR_t1'!D666-1</f>
        <v>-5.8714005422036974E-3</v>
      </c>
      <c r="C666" s="5">
        <f>'Stocks Returns'!B662</f>
        <v>-1.7909204498125941E-2</v>
      </c>
      <c r="D666" s="5">
        <f>'Stocks Returns'!C662</f>
        <v>-8.8620500352913911E-3</v>
      </c>
      <c r="E666" s="5">
        <f>'Stocks Returns'!D662</f>
        <v>-2.8228652081861982E-3</v>
      </c>
      <c r="F666" s="5">
        <f>'Stocks Returns'!E662</f>
        <v>-3.9567797899862089E-3</v>
      </c>
      <c r="G666" s="5">
        <f t="shared" si="40"/>
        <v>-1.1943648354937293E-2</v>
      </c>
      <c r="H666" s="5">
        <f t="shared" si="41"/>
        <v>-3.3892559280863412E-4</v>
      </c>
      <c r="I666" s="5">
        <f t="shared" si="42"/>
        <v>5.4113933302972223E-3</v>
      </c>
      <c r="J666" s="5">
        <f t="shared" si="43"/>
        <v>2.0088971810372615E-3</v>
      </c>
    </row>
    <row r="667" spans="1:10" ht="15" customHeight="1" x14ac:dyDescent="0.2">
      <c r="A667" s="3">
        <f>'2_CVaR_t1'!A667</f>
        <v>43223</v>
      </c>
      <c r="B667" s="5">
        <f>'2_CVaR_t1'!D667-1</f>
        <v>4.8018712853263867E-3</v>
      </c>
      <c r="C667" s="5">
        <f>'Stocks Returns'!B663</f>
        <v>-3.0110262934690324E-2</v>
      </c>
      <c r="D667" s="5">
        <f>'Stocks Returns'!C663</f>
        <v>6.3301155246084928E-3</v>
      </c>
      <c r="E667" s="5">
        <f>'Stocks Returns'!D663</f>
        <v>1.568766218447748E-2</v>
      </c>
      <c r="F667" s="5">
        <f>'Stocks Returns'!E663</f>
        <v>8.2505729564552599E-3</v>
      </c>
      <c r="G667" s="5">
        <f t="shared" si="40"/>
        <v>-3.3994201495450266E-2</v>
      </c>
      <c r="H667" s="5">
        <f t="shared" si="41"/>
        <v>-5.67489276161833E-4</v>
      </c>
      <c r="I667" s="5">
        <f t="shared" si="42"/>
        <v>9.0586406104031097E-3</v>
      </c>
      <c r="J667" s="5">
        <f t="shared" si="43"/>
        <v>3.4259497293301E-3</v>
      </c>
    </row>
    <row r="668" spans="1:10" ht="15" customHeight="1" x14ac:dyDescent="0.2">
      <c r="A668" s="3">
        <f>'2_CVaR_t1'!A668</f>
        <v>43224</v>
      </c>
      <c r="B668" s="5">
        <f>'2_CVaR_t1'!D668-1</f>
        <v>5.7287623146184963E-3</v>
      </c>
      <c r="C668" s="5">
        <f>'Stocks Returns'!B664</f>
        <v>1.2680367293397499E-2</v>
      </c>
      <c r="D668" s="5">
        <f>'Stocks Returns'!C664</f>
        <v>7.7056140902656001E-3</v>
      </c>
      <c r="E668" s="5">
        <f>'Stocks Returns'!D664</f>
        <v>1.625827430031368E-2</v>
      </c>
      <c r="F668" s="5">
        <f>'Stocks Returns'!E664</f>
        <v>1.318381572965599E-2</v>
      </c>
      <c r="G668" s="5">
        <f t="shared" si="40"/>
        <v>7.9410763691193584E-3</v>
      </c>
      <c r="H668" s="5">
        <f t="shared" si="41"/>
        <v>-5.3116166311236931E-4</v>
      </c>
      <c r="I668" s="5">
        <f t="shared" si="42"/>
        <v>8.3384919150463564E-3</v>
      </c>
      <c r="J668" s="5">
        <f t="shared" si="43"/>
        <v>7.4221384652453128E-3</v>
      </c>
    </row>
    <row r="669" spans="1:10" ht="15" customHeight="1" x14ac:dyDescent="0.2">
      <c r="A669" s="3">
        <f>'2_CVaR_t1'!A669</f>
        <v>43227</v>
      </c>
      <c r="B669" s="5">
        <f>'2_CVaR_t1'!D669-1</f>
        <v>6.1926908235547806E-3</v>
      </c>
      <c r="C669" s="5">
        <f>'Stocks Returns'!B665</f>
        <v>9.9309153713298404E-3</v>
      </c>
      <c r="D669" s="5">
        <f>'Stocks Returns'!C665</f>
        <v>8.5830212234705439E-3</v>
      </c>
      <c r="E669" s="5">
        <f>'Stocks Returns'!D665</f>
        <v>1.4055536510112931E-2</v>
      </c>
      <c r="F669" s="5">
        <f>'Stocks Returns'!E665</f>
        <v>-1.3460963206700649E-3</v>
      </c>
      <c r="G669" s="5">
        <f t="shared" si="40"/>
        <v>4.7635025491354049E-3</v>
      </c>
      <c r="H669" s="5">
        <f t="shared" si="41"/>
        <v>-3.2403783573306706E-4</v>
      </c>
      <c r="I669" s="5">
        <f t="shared" si="42"/>
        <v>5.4897011158015225E-3</v>
      </c>
      <c r="J669" s="5">
        <f t="shared" si="43"/>
        <v>-7.5767888938626238E-3</v>
      </c>
    </row>
    <row r="670" spans="1:10" ht="15" customHeight="1" x14ac:dyDescent="0.2">
      <c r="A670" s="3">
        <f>'2_CVaR_t1'!A670</f>
        <v>43228</v>
      </c>
      <c r="B670" s="5">
        <f>'2_CVaR_t1'!D670-1</f>
        <v>4.1463868707043439E-3</v>
      </c>
      <c r="C670" s="5">
        <f>'Stocks Returns'!B666</f>
        <v>-1.4536126549807626E-2</v>
      </c>
      <c r="D670" s="5">
        <f>'Stocks Returns'!C666</f>
        <v>4.9512610242923305E-3</v>
      </c>
      <c r="E670" s="5">
        <f>'Stocks Returns'!D666</f>
        <v>2.1523551949515607E-2</v>
      </c>
      <c r="F670" s="5">
        <f>'Stocks Returns'!E666</f>
        <v>1.4527482402276526E-2</v>
      </c>
      <c r="G670" s="5">
        <f t="shared" si="40"/>
        <v>-1.7815171843098457E-2</v>
      </c>
      <c r="H670" s="5">
        <f t="shared" si="41"/>
        <v>-9.9930074746166359E-4</v>
      </c>
      <c r="I670" s="5">
        <f t="shared" si="42"/>
        <v>1.5807338427309053E-2</v>
      </c>
      <c r="J670" s="5">
        <f t="shared" si="43"/>
        <v>1.0365530727349276E-2</v>
      </c>
    </row>
    <row r="671" spans="1:10" ht="15" customHeight="1" x14ac:dyDescent="0.2">
      <c r="A671" s="3">
        <f>'2_CVaR_t1'!A671</f>
        <v>43229</v>
      </c>
      <c r="B671" s="5">
        <f>'2_CVaR_t1'!D671-1</f>
        <v>5.3065319759539875E-3</v>
      </c>
      <c r="C671" s="5">
        <f>'Stocks Returns'!B667</f>
        <v>-3.3405639913232088E-2</v>
      </c>
      <c r="D671" s="5">
        <f>'Stocks Returns'!C667</f>
        <v>7.2363356428022385E-3</v>
      </c>
      <c r="E671" s="5">
        <f>'Stocks Returns'!D667</f>
        <v>1.3348041919470477E-2</v>
      </c>
      <c r="F671" s="5">
        <f>'Stocks Returns'!E667</f>
        <v>1.417183348095663E-2</v>
      </c>
      <c r="G671" s="5">
        <f t="shared" si="40"/>
        <v>-3.7755288790373792E-2</v>
      </c>
      <c r="H671" s="5">
        <f t="shared" si="41"/>
        <v>-3.9040226688116103E-4</v>
      </c>
      <c r="I671" s="5">
        <f t="shared" si="42"/>
        <v>6.0162449146001417E-3</v>
      </c>
      <c r="J671" s="5">
        <f t="shared" si="43"/>
        <v>8.8370161504609246E-3</v>
      </c>
    </row>
    <row r="672" spans="1:10" ht="15" customHeight="1" x14ac:dyDescent="0.2">
      <c r="A672" s="3">
        <f>'2_CVaR_t1'!A672</f>
        <v>43230</v>
      </c>
      <c r="B672" s="5">
        <f>'2_CVaR_t1'!D672-1</f>
        <v>1.4098645158269196E-3</v>
      </c>
      <c r="C672" s="5">
        <f>'Stocks Returns'!B668</f>
        <v>6.9120287253141788E-2</v>
      </c>
      <c r="D672" s="5">
        <f>'Stocks Returns'!C668</f>
        <v>1.2228676245795711E-3</v>
      </c>
      <c r="E672" s="5">
        <f>'Stocks Returns'!D668</f>
        <v>1.4151970389723489E-2</v>
      </c>
      <c r="F672" s="5">
        <f>'Stocks Returns'!E668</f>
        <v>9.3158660844250285E-3</v>
      </c>
      <c r="G672" s="5">
        <f t="shared" si="40"/>
        <v>6.8366555928907752E-2</v>
      </c>
      <c r="H672" s="5">
        <f t="shared" si="41"/>
        <v>-7.7397021091827646E-4</v>
      </c>
      <c r="I672" s="5">
        <f t="shared" si="42"/>
        <v>1.2246556306720557E-2</v>
      </c>
      <c r="J672" s="5">
        <f t="shared" si="43"/>
        <v>7.9204416923417589E-3</v>
      </c>
    </row>
    <row r="673" spans="1:10" ht="15" customHeight="1" x14ac:dyDescent="0.2">
      <c r="A673" s="3">
        <f>'2_CVaR_t1'!A673</f>
        <v>43231</v>
      </c>
      <c r="B673" s="5">
        <f>'2_CVaR_t1'!D673-1</f>
        <v>4.0226268063858761E-3</v>
      </c>
      <c r="C673" s="5">
        <f>'Stocks Returns'!B669</f>
        <v>8.8161209068009505E-3</v>
      </c>
      <c r="D673" s="5">
        <f>'Stocks Returns'!C669</f>
        <v>6.2595419847326639E-3</v>
      </c>
      <c r="E673" s="5">
        <f>'Stocks Returns'!D669</f>
        <v>-2.2541863460712186E-3</v>
      </c>
      <c r="F673" s="5">
        <f>'Stocks Returns'!E669</f>
        <v>1.4421690222092831E-3</v>
      </c>
      <c r="G673" s="5">
        <f t="shared" si="40"/>
        <v>5.6512837136843252E-3</v>
      </c>
      <c r="H673" s="5">
        <f t="shared" si="41"/>
        <v>4.8778859281024736E-4</v>
      </c>
      <c r="I673" s="5">
        <f t="shared" si="42"/>
        <v>-7.7980552927401281E-3</v>
      </c>
      <c r="J673" s="5">
        <f t="shared" si="43"/>
        <v>-2.5946656063129498E-3</v>
      </c>
    </row>
    <row r="674" spans="1:10" ht="15" customHeight="1" x14ac:dyDescent="0.2">
      <c r="A674" s="3">
        <f>'2_CVaR_t1'!A674</f>
        <v>43234</v>
      </c>
      <c r="B674" s="5">
        <f>'2_CVaR_t1'!D674-1</f>
        <v>-2.7656522848655829E-3</v>
      </c>
      <c r="C674" s="5">
        <f>'Stocks Returns'!B670</f>
        <v>-8.3229296712443723E-3</v>
      </c>
      <c r="D674" s="5">
        <f>'Stocks Returns'!C670</f>
        <v>-4.6275223790015474E-3</v>
      </c>
      <c r="E674" s="5">
        <f>'Stocks Returns'!D670</f>
        <v>5.4868208714362598E-3</v>
      </c>
      <c r="F674" s="5">
        <f>'Stocks Returns'!E670</f>
        <v>2.1601382488480869E-3</v>
      </c>
      <c r="G674" s="5">
        <f t="shared" si="40"/>
        <v>-5.2234160599761541E-3</v>
      </c>
      <c r="H674" s="5">
        <f t="shared" si="41"/>
        <v>-5.9157897603693502E-4</v>
      </c>
      <c r="I674" s="5">
        <f t="shared" si="42"/>
        <v>9.3961069877953086E-3</v>
      </c>
      <c r="J674" s="5">
        <f t="shared" si="43"/>
        <v>4.9860136128220475E-3</v>
      </c>
    </row>
    <row r="675" spans="1:10" ht="15" customHeight="1" x14ac:dyDescent="0.2">
      <c r="A675" s="3">
        <f>'2_CVaR_t1'!A675</f>
        <v>43235</v>
      </c>
      <c r="B675" s="5">
        <f>'2_CVaR_t1'!D675-1</f>
        <v>-5.5183326837826563E-4</v>
      </c>
      <c r="C675" s="5">
        <f>'Stocks Returns'!B671</f>
        <v>-3.6508602601762363E-2</v>
      </c>
      <c r="D675" s="5">
        <f>'Stocks Returns'!C671</f>
        <v>-8.383507354623454E-4</v>
      </c>
      <c r="E675" s="5">
        <f>'Stocks Returns'!D671</f>
        <v>-1.0699764605177631E-3</v>
      </c>
      <c r="F675" s="5">
        <f>'Stocks Returns'!E671</f>
        <v>7.1849403649950627E-3</v>
      </c>
      <c r="G675" s="5">
        <f t="shared" si="40"/>
        <v>-3.5452042550633951E-2</v>
      </c>
      <c r="H675" s="5">
        <f t="shared" si="41"/>
        <v>-9.3016583925325212E-7</v>
      </c>
      <c r="I675" s="5">
        <f t="shared" si="42"/>
        <v>-2.4358869925220441E-4</v>
      </c>
      <c r="J675" s="5">
        <f t="shared" si="43"/>
        <v>7.7727230280360791E-3</v>
      </c>
    </row>
    <row r="676" spans="1:10" ht="15" customHeight="1" x14ac:dyDescent="0.2">
      <c r="A676" s="3">
        <f>'2_CVaR_t1'!A676</f>
        <v>43236</v>
      </c>
      <c r="B676" s="5">
        <f>'2_CVaR_t1'!D676-1</f>
        <v>-9.5607748124004743E-4</v>
      </c>
      <c r="C676" s="5">
        <f>'Stocks Returns'!B672</f>
        <v>3.1794425087108058E-2</v>
      </c>
      <c r="D676" s="5">
        <f>'Stocks Returns'!C672</f>
        <v>-1.6018306636156332E-3</v>
      </c>
      <c r="E676" s="5">
        <f>'Stocks Returns'!D672</f>
        <v>1.6066838046273624E-3</v>
      </c>
      <c r="F676" s="5">
        <f>'Stocks Returns'!E672</f>
        <v>-3.4241689256671037E-3</v>
      </c>
      <c r="G676" s="5">
        <f t="shared" si="40"/>
        <v>3.3224029252358442E-2</v>
      </c>
      <c r="H676" s="5">
        <f t="shared" si="41"/>
        <v>-1.8035858144560893E-4</v>
      </c>
      <c r="I676" s="5">
        <f t="shared" si="42"/>
        <v>2.9960100037716752E-3</v>
      </c>
      <c r="J676" s="5">
        <f t="shared" si="43"/>
        <v>-2.4277096655500137E-3</v>
      </c>
    </row>
    <row r="677" spans="1:10" ht="15" customHeight="1" x14ac:dyDescent="0.2">
      <c r="A677" s="3">
        <f>'2_CVaR_t1'!A677</f>
        <v>43237</v>
      </c>
      <c r="B677" s="5">
        <f>'2_CVaR_t1'!D677-1</f>
        <v>-4.8005302266367345E-3</v>
      </c>
      <c r="C677" s="5">
        <f>'Stocks Returns'!B673</f>
        <v>-2.8281975517095881E-2</v>
      </c>
      <c r="D677" s="5">
        <f>'Stocks Returns'!C673</f>
        <v>-7.3344029337609751E-3</v>
      </c>
      <c r="E677" s="5">
        <f>'Stocks Returns'!D673</f>
        <v>-1.4971660784942609E-3</v>
      </c>
      <c r="F677" s="5">
        <f>'Stocks Returns'!E673</f>
        <v>1.1596277738010086E-2</v>
      </c>
      <c r="G677" s="5">
        <f t="shared" si="40"/>
        <v>-2.3304638513476673E-2</v>
      </c>
      <c r="H677" s="5">
        <f t="shared" si="41"/>
        <v>-3.5847052928111075E-4</v>
      </c>
      <c r="I677" s="5">
        <f t="shared" si="42"/>
        <v>5.245830387618779E-3</v>
      </c>
      <c r="J677" s="5">
        <f t="shared" si="43"/>
        <v>1.6479342707299532E-2</v>
      </c>
    </row>
    <row r="678" spans="1:10" ht="15" customHeight="1" x14ac:dyDescent="0.2">
      <c r="A678" s="3">
        <f>'2_CVaR_t1'!A678</f>
        <v>43238</v>
      </c>
      <c r="B678" s="5">
        <f>'2_CVaR_t1'!D678-1</f>
        <v>-2.3890274668714184E-4</v>
      </c>
      <c r="C678" s="5">
        <f>'Stocks Returns'!B674</f>
        <v>-1.9548218940052098E-2</v>
      </c>
      <c r="D678" s="5">
        <f>'Stocks Returns'!C674</f>
        <v>0</v>
      </c>
      <c r="E678" s="5">
        <f>'Stocks Returns'!D674</f>
        <v>-6.1047445646353893E-3</v>
      </c>
      <c r="F678" s="5">
        <f>'Stocks Returns'!E674</f>
        <v>-1.5709029153693765E-2</v>
      </c>
      <c r="G678" s="5">
        <f t="shared" si="40"/>
        <v>-1.878043702236825E-2</v>
      </c>
      <c r="H678" s="5">
        <f t="shared" si="41"/>
        <v>3.8529895921851035E-4</v>
      </c>
      <c r="I678" s="5">
        <f t="shared" si="42"/>
        <v>-5.714134517534949E-3</v>
      </c>
      <c r="J678" s="5">
        <f t="shared" si="43"/>
        <v>-1.5437608176626212E-2</v>
      </c>
    </row>
    <row r="679" spans="1:10" ht="15" customHeight="1" x14ac:dyDescent="0.2">
      <c r="A679" s="3">
        <f>'2_CVaR_t1'!A679</f>
        <v>43241</v>
      </c>
      <c r="B679" s="5">
        <f>'2_CVaR_t1'!D679-1</f>
        <v>4.1541033724148413E-3</v>
      </c>
      <c r="C679" s="5">
        <f>'Stocks Returns'!B675</f>
        <v>2.6583961010189228E-3</v>
      </c>
      <c r="D679" s="5">
        <f>'Stocks Returns'!C675</f>
        <v>5.6184099130300869E-3</v>
      </c>
      <c r="E679" s="5">
        <f>'Stocks Returns'!D675</f>
        <v>1.0883620689655205E-2</v>
      </c>
      <c r="F679" s="5">
        <f>'Stocks Returns'!E675</f>
        <v>1.5959741193386057E-2</v>
      </c>
      <c r="G679" s="5">
        <f t="shared" si="40"/>
        <v>-6.2777012425590563E-4</v>
      </c>
      <c r="H679" s="5">
        <f t="shared" si="41"/>
        <v>-3.4330065035083433E-4</v>
      </c>
      <c r="I679" s="5">
        <f t="shared" si="42"/>
        <v>5.1566613972419649E-3</v>
      </c>
      <c r="J679" s="5">
        <f t="shared" si="43"/>
        <v>1.1789988408238692E-2</v>
      </c>
    </row>
    <row r="680" spans="1:10" ht="15" customHeight="1" x14ac:dyDescent="0.2">
      <c r="A680" s="3">
        <f>'2_CVaR_t1'!A680</f>
        <v>43242</v>
      </c>
      <c r="B680" s="5">
        <f>'2_CVaR_t1'!D680-1</f>
        <v>4.9180190321984618E-4</v>
      </c>
      <c r="C680" s="5">
        <f>'Stocks Returns'!B676</f>
        <v>2.3420238621299161E-2</v>
      </c>
      <c r="D680" s="5">
        <f>'Stocks Returns'!C676</f>
        <v>3.826725853359747E-4</v>
      </c>
      <c r="E680" s="5">
        <f>'Stocks Returns'!D676</f>
        <v>5.5431190704615663E-3</v>
      </c>
      <c r="F680" s="5">
        <f>'Stocks Returns'!E676</f>
        <v>-7.5007076139258499E-3</v>
      </c>
      <c r="G680" s="5">
        <f t="shared" si="40"/>
        <v>2.3513712632681424E-2</v>
      </c>
      <c r="H680" s="5">
        <f t="shared" si="41"/>
        <v>-2.8774958248901483E-4</v>
      </c>
      <c r="I680" s="5">
        <f t="shared" si="42"/>
        <v>4.9161716088042332E-3</v>
      </c>
      <c r="J680" s="5">
        <f t="shared" si="43"/>
        <v>-7.9680031856435123E-3</v>
      </c>
    </row>
    <row r="681" spans="1:10" ht="15" customHeight="1" x14ac:dyDescent="0.2">
      <c r="A681" s="3">
        <f>'2_CVaR_t1'!A681</f>
        <v>43243</v>
      </c>
      <c r="B681" s="5">
        <f>'2_CVaR_t1'!D681-1</f>
        <v>5.7410815085632283E-3</v>
      </c>
      <c r="C681" s="5">
        <f>'Stocks Returns'!B677</f>
        <v>-2.5474956822107098E-2</v>
      </c>
      <c r="D681" s="5">
        <f>'Stocks Returns'!C677</f>
        <v>8.9511131512507447E-3</v>
      </c>
      <c r="E681" s="5">
        <f>'Stocks Returns'!D677</f>
        <v>-2.6502703275733674E-3</v>
      </c>
      <c r="F681" s="5">
        <f>'Stocks Returns'!E677</f>
        <v>-1.4401825181805106E-2</v>
      </c>
      <c r="G681" s="5">
        <f t="shared" si="40"/>
        <v>-3.0225616128777839E-2</v>
      </c>
      <c r="H681" s="5">
        <f t="shared" si="41"/>
        <v>6.9653864249705037E-4</v>
      </c>
      <c r="I681" s="5">
        <f t="shared" si="42"/>
        <v>-1.0587208055018822E-2</v>
      </c>
      <c r="J681" s="5">
        <f t="shared" si="43"/>
        <v>-2.0175956715441833E-2</v>
      </c>
    </row>
    <row r="682" spans="1:10" ht="15" customHeight="1" x14ac:dyDescent="0.2">
      <c r="A682" s="3">
        <f>'2_CVaR_t1'!A682</f>
        <v>43244</v>
      </c>
      <c r="B682" s="5">
        <f>'2_CVaR_t1'!D682-1</f>
        <v>3.9529916153147049E-4</v>
      </c>
      <c r="C682" s="5">
        <f>'Stocks Returns'!B678</f>
        <v>-3.9875941515286062E-3</v>
      </c>
      <c r="D682" s="5">
        <f>'Stocks Returns'!C678</f>
        <v>7.5826508947551829E-5</v>
      </c>
      <c r="E682" s="5">
        <f>'Stocks Returns'!D678</f>
        <v>8.1845238095237249E-3</v>
      </c>
      <c r="F682" s="5">
        <f>'Stocks Returns'!E678</f>
        <v>-9.6932870370370905E-3</v>
      </c>
      <c r="G682" s="5">
        <f t="shared" si="40"/>
        <v>-3.8050656066784998E-3</v>
      </c>
      <c r="H682" s="5">
        <f t="shared" si="41"/>
        <v>-4.5516862330156156E-4</v>
      </c>
      <c r="I682" s="5">
        <f t="shared" si="42"/>
        <v>7.6919631886141794E-3</v>
      </c>
      <c r="J682" s="5">
        <f t="shared" si="43"/>
        <v>-1.0063021751166914E-2</v>
      </c>
    </row>
    <row r="683" spans="1:10" ht="15" customHeight="1" x14ac:dyDescent="0.2">
      <c r="A683" s="3">
        <f>'2_CVaR_t1'!A683</f>
        <v>43245</v>
      </c>
      <c r="B683" s="5">
        <f>'2_CVaR_t1'!D683-1</f>
        <v>-2.6383812220713843E-3</v>
      </c>
      <c r="C683" s="5">
        <f>'Stocks Returns'!B679</f>
        <v>-6.2277580071175009E-3</v>
      </c>
      <c r="D683" s="5">
        <f>'Stocks Returns'!C679</f>
        <v>-4.6250663431646188E-3</v>
      </c>
      <c r="E683" s="5">
        <f>'Stocks Returns'!D679</f>
        <v>1.0121244069583701E-2</v>
      </c>
      <c r="F683" s="5">
        <f>'Stocks Returns'!E679</f>
        <v>-4.3535427319211117E-2</v>
      </c>
      <c r="G683" s="5">
        <f t="shared" si="40"/>
        <v>-3.2456925110302347E-3</v>
      </c>
      <c r="H683" s="5">
        <f t="shared" si="41"/>
        <v>-7.7300400605913094E-4</v>
      </c>
      <c r="I683" s="5">
        <f t="shared" si="42"/>
        <v>1.3853296298611798E-2</v>
      </c>
      <c r="J683" s="5">
        <f t="shared" si="43"/>
        <v>-4.0838218496882302E-2</v>
      </c>
    </row>
    <row r="684" spans="1:10" ht="15" customHeight="1" x14ac:dyDescent="0.2">
      <c r="A684" s="3">
        <f>'2_CVaR_t1'!A684</f>
        <v>43248</v>
      </c>
      <c r="B684" s="5">
        <f>'2_CVaR_t1'!D684-1</f>
        <v>2.8556153399916795E-5</v>
      </c>
      <c r="C684" s="5">
        <f>'Stocks Returns'!B680</f>
        <v>0</v>
      </c>
      <c r="D684" s="5">
        <f>'Stocks Returns'!C680</f>
        <v>0</v>
      </c>
      <c r="E684" s="5">
        <f>'Stocks Returns'!D680</f>
        <v>0</v>
      </c>
      <c r="F684" s="5">
        <f>'Stocks Returns'!E680</f>
        <v>0</v>
      </c>
      <c r="G684" s="5">
        <f t="shared" si="40"/>
        <v>5.2096584642662082E-4</v>
      </c>
      <c r="H684" s="5">
        <f t="shared" si="41"/>
        <v>-1.1253114819244209E-6</v>
      </c>
      <c r="I684" s="5">
        <f t="shared" si="42"/>
        <v>1.8154757398473369E-5</v>
      </c>
      <c r="J684" s="5">
        <f t="shared" si="43"/>
        <v>1.0294917535460086E-6</v>
      </c>
    </row>
    <row r="685" spans="1:10" ht="15" customHeight="1" x14ac:dyDescent="0.2">
      <c r="A685" s="3">
        <f>'2_CVaR_t1'!A685</f>
        <v>43249</v>
      </c>
      <c r="B685" s="5">
        <f>'2_CVaR_t1'!D685-1</f>
        <v>-8.1111780060887373E-3</v>
      </c>
      <c r="C685" s="5">
        <f>'Stocks Returns'!B681</f>
        <v>-1.96956132497762E-2</v>
      </c>
      <c r="D685" s="5">
        <f>'Stocks Returns'!C681</f>
        <v>-1.2111517367458857E-2</v>
      </c>
      <c r="E685" s="5">
        <f>'Stocks Returns'!D681</f>
        <v>-6.0536478446926445E-3</v>
      </c>
      <c r="F685" s="5">
        <f>'Stocks Returns'!E681</f>
        <v>3.6658011302885818E-3</v>
      </c>
      <c r="G685" s="5">
        <f t="shared" si="40"/>
        <v>-1.1663148606079121E-2</v>
      </c>
      <c r="H685" s="5">
        <f t="shared" si="41"/>
        <v>-3.5236536062388871E-4</v>
      </c>
      <c r="I685" s="5">
        <f t="shared" si="42"/>
        <v>5.2996580087528115E-3</v>
      </c>
      <c r="J685" s="5">
        <f t="shared" si="43"/>
        <v>1.1895813874156346E-2</v>
      </c>
    </row>
    <row r="686" spans="1:10" ht="15" customHeight="1" x14ac:dyDescent="0.2">
      <c r="A686" s="3">
        <f>'2_CVaR_t1'!A686</f>
        <v>43250</v>
      </c>
      <c r="B686" s="5">
        <f>'2_CVaR_t1'!D686-1</f>
        <v>5.8207950223121419E-3</v>
      </c>
      <c r="C686" s="5">
        <f>'Stocks Returns'!B682</f>
        <v>-2.2831050228310557E-2</v>
      </c>
      <c r="D686" s="5">
        <f>'Stocks Returns'!C682</f>
        <v>7.3251599969157422E-3</v>
      </c>
      <c r="E686" s="5">
        <f>'Stocks Returns'!D682</f>
        <v>2.3942035072981316E-2</v>
      </c>
      <c r="F686" s="5">
        <f>'Stocks Returns'!E682</f>
        <v>3.5611018109876769E-2</v>
      </c>
      <c r="G686" s="5">
        <f t="shared" si="40"/>
        <v>-2.7655270655150461E-2</v>
      </c>
      <c r="H686" s="5">
        <f t="shared" si="41"/>
        <v>-1.0445844927410609E-3</v>
      </c>
      <c r="I686" s="5">
        <f t="shared" si="42"/>
        <v>1.5894090683028654E-2</v>
      </c>
      <c r="J686" s="5">
        <f t="shared" si="43"/>
        <v>2.9756299034097489E-2</v>
      </c>
    </row>
    <row r="687" spans="1:10" ht="15" customHeight="1" x14ac:dyDescent="0.2">
      <c r="A687" s="3">
        <f>'2_CVaR_t1'!A687</f>
        <v>43251</v>
      </c>
      <c r="B687" s="5">
        <f>'2_CVaR_t1'!D687-1</f>
        <v>3.61179316676008E-4</v>
      </c>
      <c r="C687" s="5">
        <f>'Stocks Returns'!B683</f>
        <v>-1.4485981308411167E-2</v>
      </c>
      <c r="D687" s="5">
        <f>'Stocks Returns'!C683</f>
        <v>6.1236987140245169E-4</v>
      </c>
      <c r="E687" s="5">
        <f>'Stocks Returns'!D683</f>
        <v>-1.3331965952211311E-3</v>
      </c>
      <c r="F687" s="5">
        <f>'Stocks Returns'!E683</f>
        <v>-9.6987509184423004E-3</v>
      </c>
      <c r="G687" s="5">
        <f t="shared" si="40"/>
        <v>-1.4271966333098697E-2</v>
      </c>
      <c r="H687" s="5">
        <f t="shared" si="41"/>
        <v>1.3067104658746149E-4</v>
      </c>
      <c r="I687" s="5">
        <f t="shared" si="42"/>
        <v>-1.7782429375028538E-3</v>
      </c>
      <c r="J687" s="5">
        <f t="shared" si="43"/>
        <v>-1.0033991676580572E-2</v>
      </c>
    </row>
    <row r="688" spans="1:10" ht="15" customHeight="1" x14ac:dyDescent="0.2">
      <c r="A688" s="3">
        <f>'2_CVaR_t1'!A688</f>
        <v>43252</v>
      </c>
      <c r="B688" s="5">
        <f>'2_CVaR_t1'!D688-1</f>
        <v>2.216122602012538E-3</v>
      </c>
      <c r="C688" s="5">
        <f>'Stocks Returns'!B684</f>
        <v>-6.6382171645329446E-3</v>
      </c>
      <c r="D688" s="5">
        <f>'Stocks Returns'!C684</f>
        <v>9.944920440636551E-4</v>
      </c>
      <c r="E688" s="5">
        <f>'Stocks Returns'!D684</f>
        <v>3.7687410145820444E-2</v>
      </c>
      <c r="F688" s="5">
        <f>'Stocks Returns'!E684</f>
        <v>1.335509719542971E-2</v>
      </c>
      <c r="G688" s="5">
        <f t="shared" si="40"/>
        <v>-8.1359785180048494E-3</v>
      </c>
      <c r="H688" s="5">
        <f t="shared" si="41"/>
        <v>-2.1672264248668166E-3</v>
      </c>
      <c r="I688" s="5">
        <f t="shared" si="42"/>
        <v>3.4659225091400701E-2</v>
      </c>
      <c r="J688" s="5">
        <f t="shared" si="43"/>
        <v>1.1144574403557926E-2</v>
      </c>
    </row>
    <row r="689" spans="1:10" ht="15" customHeight="1" x14ac:dyDescent="0.2">
      <c r="A689" s="3">
        <f>'2_CVaR_t1'!A689</f>
        <v>43255</v>
      </c>
      <c r="B689" s="5">
        <f>'2_CVaR_t1'!D689-1</f>
        <v>1.1231592163457593E-2</v>
      </c>
      <c r="C689" s="5">
        <f>'Stocks Returns'!B685</f>
        <v>6.6825775656325082E-3</v>
      </c>
      <c r="D689" s="5">
        <f>'Stocks Returns'!C685</f>
        <v>1.6965991593427487E-2</v>
      </c>
      <c r="E689" s="5">
        <f>'Stocks Returns'!D685</f>
        <v>3.5625927758535791E-3</v>
      </c>
      <c r="F689" s="5">
        <f>'Stocks Returns'!E685</f>
        <v>-5.7109386440181709E-3</v>
      </c>
      <c r="G689" s="5">
        <f t="shared" si="40"/>
        <v>-3.1348275797291776E-3</v>
      </c>
      <c r="H689" s="5">
        <f t="shared" si="41"/>
        <v>7.7873443735895775E-4</v>
      </c>
      <c r="I689" s="5">
        <f t="shared" si="42"/>
        <v>-1.2020266384435478E-2</v>
      </c>
      <c r="J689" s="5">
        <f t="shared" si="43"/>
        <v>-1.7035782195935205E-2</v>
      </c>
    </row>
    <row r="690" spans="1:10" ht="15" customHeight="1" x14ac:dyDescent="0.2">
      <c r="A690" s="3">
        <f>'2_CVaR_t1'!A690</f>
        <v>43256</v>
      </c>
      <c r="B690" s="5">
        <f>'2_CVaR_t1'!D690-1</f>
        <v>2.7142870175462797E-3</v>
      </c>
      <c r="C690" s="5">
        <f>'Stocks Returns'!B686</f>
        <v>3.0820293978188751E-2</v>
      </c>
      <c r="D690" s="5">
        <f>'Stocks Returns'!C686</f>
        <v>3.6822724881642177E-3</v>
      </c>
      <c r="E690" s="5">
        <f>'Stocks Returns'!D686</f>
        <v>7.1985011340105487E-3</v>
      </c>
      <c r="F690" s="5">
        <f>'Stocks Returns'!E686</f>
        <v>-5.0073637702504614E-3</v>
      </c>
      <c r="G690" s="5">
        <f t="shared" si="40"/>
        <v>2.8862817192393718E-2</v>
      </c>
      <c r="H690" s="5">
        <f t="shared" si="41"/>
        <v>-1.9919327987977849E-4</v>
      </c>
      <c r="I690" s="5">
        <f t="shared" si="42"/>
        <v>3.4765871677974974E-3</v>
      </c>
      <c r="J690" s="5">
        <f t="shared" si="43"/>
        <v>-7.7215131612105824E-3</v>
      </c>
    </row>
    <row r="691" spans="1:10" ht="15" customHeight="1" x14ac:dyDescent="0.2">
      <c r="A691" s="3">
        <f>'2_CVaR_t1'!A691</f>
        <v>43257</v>
      </c>
      <c r="B691" s="5">
        <f>'2_CVaR_t1'!D691-1</f>
        <v>1.3781547341706446E-2</v>
      </c>
      <c r="C691" s="5">
        <f>'Stocks Returns'!B687</f>
        <v>2.8518859245630246E-2</v>
      </c>
      <c r="D691" s="5">
        <f>'Stocks Returns'!C687</f>
        <v>2.0365378855944805E-2</v>
      </c>
      <c r="E691" s="5">
        <f>'Stocks Returns'!D687</f>
        <v>1.145486587037392E-2</v>
      </c>
      <c r="F691" s="5">
        <f>'Stocks Returns'!E687</f>
        <v>4.7365304914148698E-3</v>
      </c>
      <c r="G691" s="5">
        <f t="shared" si="40"/>
        <v>1.6348307808361516E-2</v>
      </c>
      <c r="H691" s="5">
        <f t="shared" si="41"/>
        <v>4.9394977756271261E-4</v>
      </c>
      <c r="I691" s="5">
        <f t="shared" si="42"/>
        <v>-7.678984841636028E-3</v>
      </c>
      <c r="J691" s="5">
        <f t="shared" si="43"/>
        <v>-9.1662275285061077E-3</v>
      </c>
    </row>
    <row r="692" spans="1:10" ht="15" customHeight="1" x14ac:dyDescent="0.2">
      <c r="A692" s="3">
        <f>'2_CVaR_t1'!A692</f>
        <v>43258</v>
      </c>
      <c r="B692" s="5">
        <f>'2_CVaR_t1'!D692-1</f>
        <v>-1.2044583727989888E-2</v>
      </c>
      <c r="C692" s="5">
        <f>'Stocks Returns'!B688</f>
        <v>1.8336314847942736E-2</v>
      </c>
      <c r="D692" s="5">
        <f>'Stocks Returns'!C688</f>
        <v>-1.7904314646316366E-2</v>
      </c>
      <c r="E692" s="5">
        <f>'Stocks Returns'!D688</f>
        <v>-1.0550769528603232E-2</v>
      </c>
      <c r="F692" s="5">
        <f>'Stocks Returns'!E688</f>
        <v>2.3571007660577514E-2</v>
      </c>
      <c r="G692" s="5">
        <f t="shared" si="40"/>
        <v>2.9998599799075182E-2</v>
      </c>
      <c r="H692" s="5">
        <f t="shared" si="41"/>
        <v>-4.6218317250603866E-4</v>
      </c>
      <c r="I692" s="5">
        <f t="shared" si="42"/>
        <v>6.2800798546675529E-3</v>
      </c>
      <c r="J692" s="5">
        <f t="shared" si="43"/>
        <v>3.5777554425714619E-2</v>
      </c>
    </row>
    <row r="693" spans="1:10" ht="15" customHeight="1" x14ac:dyDescent="0.2">
      <c r="A693" s="3">
        <f>'2_CVaR_t1'!A693</f>
        <v>43259</v>
      </c>
      <c r="B693" s="5">
        <f>'2_CVaR_t1'!D693-1</f>
        <v>4.3863167620215027E-3</v>
      </c>
      <c r="C693" s="5">
        <f>'Stocks Returns'!B689</f>
        <v>1.0979358805445871E-2</v>
      </c>
      <c r="D693" s="5">
        <f>'Stocks Returns'!C689</f>
        <v>6.7244471010161622E-3</v>
      </c>
      <c r="E693" s="5">
        <f>'Stocks Returns'!D689</f>
        <v>-6.8479749559768877E-4</v>
      </c>
      <c r="F693" s="5">
        <f>'Stocks Returns'!E689</f>
        <v>-7.1963154864707057E-4</v>
      </c>
      <c r="G693" s="5">
        <f t="shared" si="40"/>
        <v>7.4789017246512466E-3</v>
      </c>
      <c r="H693" s="5">
        <f t="shared" si="41"/>
        <v>4.2723493459858111E-4</v>
      </c>
      <c r="I693" s="5">
        <f t="shared" si="42"/>
        <v>-6.7351302306986553E-3</v>
      </c>
      <c r="J693" s="5">
        <f t="shared" si="43"/>
        <v>-5.1241438549960387E-3</v>
      </c>
    </row>
    <row r="694" spans="1:10" ht="15" customHeight="1" x14ac:dyDescent="0.2">
      <c r="A694" s="3">
        <f>'2_CVaR_t1'!A694</f>
        <v>43262</v>
      </c>
      <c r="B694" s="5">
        <f>'2_CVaR_t1'!D694-1</f>
        <v>-3.870357231117727E-3</v>
      </c>
      <c r="C694" s="5">
        <f>'Stocks Returns'!B690</f>
        <v>3.779322328410073E-2</v>
      </c>
      <c r="D694" s="5">
        <f>'Stocks Returns'!C690</f>
        <v>-6.1600118747218158E-3</v>
      </c>
      <c r="E694" s="5">
        <f>'Stocks Returns'!D690</f>
        <v>2.4473813020069457E-3</v>
      </c>
      <c r="F694" s="5">
        <f>'Stocks Returns'!E690</f>
        <v>1.5267175572518887E-2</v>
      </c>
      <c r="G694" s="5">
        <f t="shared" si="40"/>
        <v>4.191217926443435E-2</v>
      </c>
      <c r="H694" s="5">
        <f t="shared" si="41"/>
        <v>-5.279922033821537E-4</v>
      </c>
      <c r="I694" s="5">
        <f t="shared" si="42"/>
        <v>7.8950465886146164E-3</v>
      </c>
      <c r="J694" s="5">
        <f t="shared" si="43"/>
        <v>1.9209868552783123E-2</v>
      </c>
    </row>
    <row r="695" spans="1:10" ht="15" customHeight="1" x14ac:dyDescent="0.2">
      <c r="A695" s="3">
        <f>'2_CVaR_t1'!A695</f>
        <v>43263</v>
      </c>
      <c r="B695" s="5">
        <f>'2_CVaR_t1'!D695-1</f>
        <v>4.7502836230925993E-3</v>
      </c>
      <c r="C695" s="5">
        <f>'Stocks Returns'!B691</f>
        <v>5.4416073670990883E-3</v>
      </c>
      <c r="D695" s="5">
        <f>'Stocks Returns'!C691</f>
        <v>7.0943170786350596E-3</v>
      </c>
      <c r="E695" s="5">
        <f>'Stocks Returns'!D691</f>
        <v>2.8320312499998668E-3</v>
      </c>
      <c r="F695" s="5">
        <f>'Stocks Returns'!E691</f>
        <v>-1.5037593984962183E-2</v>
      </c>
      <c r="G695" s="5">
        <f t="shared" si="40"/>
        <v>1.6052748651158191E-3</v>
      </c>
      <c r="H695" s="5">
        <f t="shared" si="41"/>
        <v>2.7124606510958889E-4</v>
      </c>
      <c r="I695" s="5">
        <f t="shared" si="42"/>
        <v>-3.7251508837863748E-3</v>
      </c>
      <c r="J695" s="5">
        <f t="shared" si="43"/>
        <v>-1.9810063910736253E-2</v>
      </c>
    </row>
    <row r="696" spans="1:10" ht="15" customHeight="1" x14ac:dyDescent="0.2">
      <c r="A696" s="3">
        <f>'2_CVaR_t1'!A696</f>
        <v>43264</v>
      </c>
      <c r="B696" s="5">
        <f>'2_CVaR_t1'!D696-1</f>
        <v>-2.432456459000365E-3</v>
      </c>
      <c r="C696" s="5">
        <f>'Stocks Returns'!B692</f>
        <v>1.6236469608659432E-2</v>
      </c>
      <c r="D696" s="5">
        <f>'Stocks Returns'!C692</f>
        <v>-3.4109446833754387E-3</v>
      </c>
      <c r="E696" s="5">
        <f>'Stocks Returns'!D692</f>
        <v>-5.9402083941960671E-3</v>
      </c>
      <c r="F696" s="5">
        <f>'Stocks Returns'!E692</f>
        <v>2.7365692063949787E-3</v>
      </c>
      <c r="G696" s="5">
        <f t="shared" si="40"/>
        <v>1.9028503885074367E-2</v>
      </c>
      <c r="H696" s="5">
        <f t="shared" si="41"/>
        <v>1.4359782409275983E-4</v>
      </c>
      <c r="I696" s="5">
        <f t="shared" si="42"/>
        <v>-2.4949208503643136E-3</v>
      </c>
      <c r="J696" s="5">
        <f t="shared" si="43"/>
        <v>5.2255953788602708E-3</v>
      </c>
    </row>
    <row r="697" spans="1:10" ht="15" customHeight="1" x14ac:dyDescent="0.2">
      <c r="A697" s="3">
        <f>'2_CVaR_t1'!A697</f>
        <v>43265</v>
      </c>
      <c r="B697" s="5">
        <f>'2_CVaR_t1'!D697-1</f>
        <v>3.1055922489642285E-3</v>
      </c>
      <c r="C697" s="5">
        <f>'Stocks Returns'!B693</f>
        <v>4.4653830397378025E-2</v>
      </c>
      <c r="D697" s="5">
        <f>'Stocks Returns'!C693</f>
        <v>4.4642857142855874E-3</v>
      </c>
      <c r="E697" s="5">
        <f>'Stocks Returns'!D693</f>
        <v>4.8001567398119338E-3</v>
      </c>
      <c r="F697" s="5">
        <f>'Stocks Returns'!E693</f>
        <v>-2.1401896006894683E-2</v>
      </c>
      <c r="G697" s="5">
        <f t="shared" si="40"/>
        <v>4.2335249831340349E-2</v>
      </c>
      <c r="H697" s="5">
        <f t="shared" si="41"/>
        <v>1.7462657242322405E-5</v>
      </c>
      <c r="I697" s="5">
        <f t="shared" si="42"/>
        <v>5.3332277548991201E-4</v>
      </c>
      <c r="J697" s="5">
        <f t="shared" si="43"/>
        <v>-2.4511641142471268E-2</v>
      </c>
    </row>
    <row r="698" spans="1:10" ht="15" customHeight="1" x14ac:dyDescent="0.2">
      <c r="A698" s="3">
        <f>'2_CVaR_t1'!A698</f>
        <v>43266</v>
      </c>
      <c r="B698" s="5">
        <f>'2_CVaR_t1'!D698-1</f>
        <v>2.2501123022955483E-4</v>
      </c>
      <c r="C698" s="5">
        <f>'Stocks Returns'!B694</f>
        <v>6.549019607843154E-2</v>
      </c>
      <c r="D698" s="5">
        <f>'Stocks Returns'!C694</f>
        <v>7.407407407407085E-4</v>
      </c>
      <c r="E698" s="5">
        <f>'Stocks Returns'!D694</f>
        <v>-5.7521692502680022E-3</v>
      </c>
      <c r="F698" s="5">
        <f>'Stocks Returns'!E694</f>
        <v>-4.0657566417143687E-2</v>
      </c>
      <c r="G698" s="5">
        <f t="shared" si="40"/>
        <v>6.5829869508618341E-2</v>
      </c>
      <c r="H698" s="5">
        <f t="shared" si="41"/>
        <v>4.557773899765609E-4</v>
      </c>
      <c r="I698" s="5">
        <f t="shared" si="42"/>
        <v>-6.0075919753544557E-3</v>
      </c>
      <c r="J698" s="5">
        <f t="shared" si="43"/>
        <v>-4.0855146057500354E-2</v>
      </c>
    </row>
    <row r="699" spans="1:10" ht="15" customHeight="1" x14ac:dyDescent="0.2">
      <c r="A699" s="3">
        <f>'2_CVaR_t1'!A699</f>
        <v>43269</v>
      </c>
      <c r="B699" s="5">
        <f>'2_CVaR_t1'!D699-1</f>
        <v>5.2305939267063284E-3</v>
      </c>
      <c r="C699" s="5">
        <f>'Stocks Returns'!B695</f>
        <v>1.4722119985277615E-3</v>
      </c>
      <c r="D699" s="5">
        <f>'Stocks Returns'!C695</f>
        <v>8.1421169504070079E-3</v>
      </c>
      <c r="E699" s="5">
        <f>'Stocks Returns'!D695</f>
        <v>-3.3339870562856255E-3</v>
      </c>
      <c r="F699" s="5">
        <f>'Stocks Returns'!E695</f>
        <v>1.8971848225214138E-2</v>
      </c>
      <c r="G699" s="5">
        <f t="shared" si="40"/>
        <v>-2.8073598276422054E-3</v>
      </c>
      <c r="H699" s="5">
        <f t="shared" si="41"/>
        <v>6.2509423542974306E-4</v>
      </c>
      <c r="I699" s="5">
        <f t="shared" si="42"/>
        <v>-1.0560034997943883E-2</v>
      </c>
      <c r="J699" s="5">
        <f t="shared" si="43"/>
        <v>1.3713801575825845E-2</v>
      </c>
    </row>
    <row r="700" spans="1:10" ht="15" customHeight="1" x14ac:dyDescent="0.2">
      <c r="A700" s="3">
        <f>'2_CVaR_t1'!A700</f>
        <v>43270</v>
      </c>
      <c r="B700" s="5">
        <f>'2_CVaR_t1'!D700-1</f>
        <v>-5.6909657310345585E-3</v>
      </c>
      <c r="C700" s="5">
        <f>'Stocks Returns'!B696</f>
        <v>1.2495406100698325E-2</v>
      </c>
      <c r="D700" s="5">
        <f>'Stocks Returns'!C696</f>
        <v>-8.0029368575622595E-3</v>
      </c>
      <c r="E700" s="5">
        <f>'Stocks Returns'!D696</f>
        <v>-1.2199921290830362E-2</v>
      </c>
      <c r="F700" s="5">
        <f>'Stocks Returns'!E696</f>
        <v>-5.1051051051049789E-3</v>
      </c>
      <c r="G700" s="5">
        <f t="shared" si="40"/>
        <v>1.8294453628184486E-2</v>
      </c>
      <c r="H700" s="5">
        <f t="shared" si="41"/>
        <v>2.594956046113369E-4</v>
      </c>
      <c r="I700" s="5">
        <f t="shared" si="42"/>
        <v>-4.2169308905335798E-3</v>
      </c>
      <c r="J700" s="5">
        <f t="shared" si="43"/>
        <v>6.7815865559535306E-4</v>
      </c>
    </row>
    <row r="701" spans="1:10" ht="15" customHeight="1" x14ac:dyDescent="0.2">
      <c r="A701" s="3">
        <f>'2_CVaR_t1'!A701</f>
        <v>43271</v>
      </c>
      <c r="B701" s="5">
        <f>'2_CVaR_t1'!D701-1</f>
        <v>2.2695908672749621E-3</v>
      </c>
      <c r="C701" s="5">
        <f>'Stocks Returns'!B697</f>
        <v>2.3956442831216007E-2</v>
      </c>
      <c r="D701" s="5">
        <f>'Stocks Returns'!C697</f>
        <v>2.8865368958626014E-3</v>
      </c>
      <c r="E701" s="5">
        <f>'Stocks Returns'!D697</f>
        <v>8.2669322709163495E-3</v>
      </c>
      <c r="F701" s="5">
        <f>'Stocks Returns'!E697</f>
        <v>1.8261394506489559E-2</v>
      </c>
      <c r="G701" s="5">
        <f t="shared" si="40"/>
        <v>2.2409339963348002E-2</v>
      </c>
      <c r="H701" s="5">
        <f t="shared" si="41"/>
        <v>-3.5243245312055992E-4</v>
      </c>
      <c r="I701" s="5">
        <f t="shared" si="42"/>
        <v>5.164288904502894E-3</v>
      </c>
      <c r="J701" s="5">
        <f t="shared" si="43"/>
        <v>1.5996817190140317E-2</v>
      </c>
    </row>
    <row r="702" spans="1:10" ht="15" customHeight="1" x14ac:dyDescent="0.2">
      <c r="A702" s="3">
        <f>'2_CVaR_t1'!A702</f>
        <v>43272</v>
      </c>
      <c r="B702" s="5">
        <f>'2_CVaR_t1'!D702-1</f>
        <v>-5.696629435778755E-3</v>
      </c>
      <c r="C702" s="5">
        <f>'Stocks Returns'!B698</f>
        <v>-9.5710740872031463E-3</v>
      </c>
      <c r="D702" s="5">
        <f>'Stocks Returns'!C698</f>
        <v>-7.1586715867159034E-3</v>
      </c>
      <c r="E702" s="5">
        <f>'Stocks Returns'!D698</f>
        <v>-2.4992591129111896E-2</v>
      </c>
      <c r="F702" s="5">
        <f>'Stocks Returns'!E698</f>
        <v>-3.4978508966948318E-2</v>
      </c>
      <c r="G702" s="5">
        <f t="shared" si="40"/>
        <v>-3.766799987136046E-3</v>
      </c>
      <c r="H702" s="5">
        <f t="shared" si="41"/>
        <v>1.1119437886997884E-3</v>
      </c>
      <c r="I702" s="5">
        <f t="shared" si="42"/>
        <v>-1.7001713622457466E-2</v>
      </c>
      <c r="J702" s="5">
        <f t="shared" si="43"/>
        <v>-2.9189519401133013E-2</v>
      </c>
    </row>
    <row r="703" spans="1:10" ht="15" customHeight="1" x14ac:dyDescent="0.2">
      <c r="A703" s="3">
        <f>'2_CVaR_t1'!A703</f>
        <v>43273</v>
      </c>
      <c r="B703" s="5">
        <f>'2_CVaR_t1'!D703-1</f>
        <v>3.2348077770183448E-3</v>
      </c>
      <c r="C703" s="5">
        <f>'Stocks Returns'!B699</f>
        <v>6.4423765211165662E-3</v>
      </c>
      <c r="D703" s="5">
        <f>'Stocks Returns'!C699</f>
        <v>5.9466290046830128E-3</v>
      </c>
      <c r="E703" s="5">
        <f>'Stocks Returns'!D699</f>
        <v>-1.8034447821681843E-2</v>
      </c>
      <c r="F703" s="5">
        <f>'Stocks Returns'!E699</f>
        <v>4.1007525725694993E-2</v>
      </c>
      <c r="G703" s="5">
        <f t="shared" si="40"/>
        <v>4.004553451018026E-3</v>
      </c>
      <c r="H703" s="5">
        <f t="shared" si="41"/>
        <v>1.3131155209041619E-3</v>
      </c>
      <c r="I703" s="5">
        <f t="shared" si="42"/>
        <v>-2.2481223477679568E-2</v>
      </c>
      <c r="J703" s="5">
        <f t="shared" si="43"/>
        <v>3.7767148262890508E-2</v>
      </c>
    </row>
    <row r="704" spans="1:10" ht="15" customHeight="1" x14ac:dyDescent="0.2">
      <c r="A704" s="3">
        <f>'2_CVaR_t1'!A704</f>
        <v>43276</v>
      </c>
      <c r="B704" s="5">
        <f>'2_CVaR_t1'!D704-1</f>
        <v>-2.2744576182311516E-2</v>
      </c>
      <c r="C704" s="5">
        <f>'Stocks Returns'!B700</f>
        <v>-7.1123755334279171E-4</v>
      </c>
      <c r="D704" s="5">
        <f>'Stocks Returns'!C700</f>
        <v>-3.2513116086603122E-2</v>
      </c>
      <c r="E704" s="5">
        <f>'Stocks Returns'!D700</f>
        <v>-3.7969459347915846E-2</v>
      </c>
      <c r="F704" s="5">
        <f>'Stocks Returns'!E700</f>
        <v>-2.4195928002360589E-2</v>
      </c>
      <c r="G704" s="5">
        <f t="shared" si="40"/>
        <v>2.0825200395495048E-2</v>
      </c>
      <c r="H704" s="5">
        <f t="shared" si="41"/>
        <v>3.8835055726706147E-4</v>
      </c>
      <c r="I704" s="5">
        <f t="shared" si="42"/>
        <v>-6.2381195039200379E-3</v>
      </c>
      <c r="J704" s="5">
        <f t="shared" si="43"/>
        <v>-1.1720674307621956E-3</v>
      </c>
    </row>
    <row r="705" spans="1:10" ht="15" customHeight="1" x14ac:dyDescent="0.2">
      <c r="A705" s="3">
        <f>'2_CVaR_t1'!A705</f>
        <v>43277</v>
      </c>
      <c r="B705" s="5">
        <f>'2_CVaR_t1'!D705-1</f>
        <v>8.0805709456543973E-3</v>
      </c>
      <c r="C705" s="5">
        <f>'Stocks Returns'!B701</f>
        <v>-5.6939501779359469E-3</v>
      </c>
      <c r="D705" s="5">
        <f>'Stocks Returns'!C701</f>
        <v>1.2373023753150525E-2</v>
      </c>
      <c r="E705" s="5">
        <f>'Stocks Returns'!D701</f>
        <v>-1.0725010725010087E-3</v>
      </c>
      <c r="F705" s="5">
        <f>'Stocks Returns'!E701</f>
        <v>1.8143332325370576E-2</v>
      </c>
      <c r="G705" s="5">
        <f t="shared" si="40"/>
        <v>-1.2603534057401488E-2</v>
      </c>
      <c r="H705" s="5">
        <f t="shared" si="41"/>
        <v>7.3835795094927791E-4</v>
      </c>
      <c r="I705" s="5">
        <f t="shared" si="42"/>
        <v>-1.2267342035781406E-2</v>
      </c>
      <c r="J705" s="5">
        <f t="shared" si="43"/>
        <v>1.0004059741779613E-2</v>
      </c>
    </row>
    <row r="706" spans="1:10" ht="15" customHeight="1" x14ac:dyDescent="0.2">
      <c r="A706" s="3">
        <f>'2_CVaR_t1'!A706</f>
        <v>43278</v>
      </c>
      <c r="B706" s="5">
        <f>'2_CVaR_t1'!D706-1</f>
        <v>-8.7034494856209621E-3</v>
      </c>
      <c r="C706" s="5">
        <f>'Stocks Returns'!B702</f>
        <v>8.9477451682176135E-3</v>
      </c>
      <c r="D706" s="5">
        <f>'Stocks Returns'!C702</f>
        <v>-1.1542814032440618E-2</v>
      </c>
      <c r="E706" s="5">
        <f>'Stocks Returns'!D702</f>
        <v>-3.0491732875241651E-2</v>
      </c>
      <c r="F706" s="5">
        <f>'Stocks Returns'!E702</f>
        <v>2.079002079002068E-2</v>
      </c>
      <c r="G706" s="5">
        <f t="shared" si="40"/>
        <v>1.7526769001563143E-2</v>
      </c>
      <c r="H706" s="5">
        <f t="shared" si="41"/>
        <v>1.0720510370757948E-3</v>
      </c>
      <c r="I706" s="5">
        <f t="shared" si="42"/>
        <v>-1.8313647418576474E-2</v>
      </c>
      <c r="J706" s="5">
        <f t="shared" si="43"/>
        <v>2.9618799045179021E-2</v>
      </c>
    </row>
    <row r="707" spans="1:10" ht="15" customHeight="1" x14ac:dyDescent="0.2">
      <c r="A707" s="3">
        <f>'2_CVaR_t1'!A707</f>
        <v>43279</v>
      </c>
      <c r="B707" s="5">
        <f>'2_CVaR_t1'!D707-1</f>
        <v>8.6479317337586625E-3</v>
      </c>
      <c r="C707" s="5">
        <f>'Stocks Returns'!B703</f>
        <v>1.0287335934728636E-2</v>
      </c>
      <c r="D707" s="5">
        <f>'Stocks Returns'!C703</f>
        <v>1.3127766753167514E-2</v>
      </c>
      <c r="E707" s="5">
        <f>'Stocks Returns'!D703</f>
        <v>1.5503875968991832E-3</v>
      </c>
      <c r="F707" s="5">
        <f>'Stocks Returns'!E703</f>
        <v>-4.8006982833866951E-3</v>
      </c>
      <c r="G707" s="5">
        <f t="shared" si="40"/>
        <v>2.8541809171939714E-3</v>
      </c>
      <c r="H707" s="5">
        <f t="shared" si="41"/>
        <v>6.733788228342405E-4</v>
      </c>
      <c r="I707" s="5">
        <f t="shared" si="42"/>
        <v>-1.0434543083455974E-2</v>
      </c>
      <c r="J707" s="5">
        <f t="shared" si="43"/>
        <v>-1.3513552550572792E-2</v>
      </c>
    </row>
    <row r="708" spans="1:10" ht="15" customHeight="1" x14ac:dyDescent="0.2">
      <c r="A708" s="3">
        <f>'2_CVaR_t1'!A708</f>
        <v>43280</v>
      </c>
      <c r="B708" s="5">
        <f>'2_CVaR_t1'!D708-1</f>
        <v>-1.1452162313222436E-3</v>
      </c>
      <c r="C708" s="5">
        <f>'Stocks Returns'!B704</f>
        <v>-3.4410112359550604E-2</v>
      </c>
      <c r="D708" s="5">
        <f>'Stocks Returns'!C704</f>
        <v>-2.1847220129578293E-3</v>
      </c>
      <c r="E708" s="5">
        <f>'Stocks Returns'!D704</f>
        <v>5.6390977443609991E-3</v>
      </c>
      <c r="F708" s="5">
        <f>'Stocks Returns'!E704</f>
        <v>1.7687472591726427E-2</v>
      </c>
      <c r="G708" s="5">
        <f t="shared" si="40"/>
        <v>-3.2805967421110041E-2</v>
      </c>
      <c r="H708" s="5">
        <f t="shared" si="41"/>
        <v>-4.8998251086678499E-4</v>
      </c>
      <c r="I708" s="5">
        <f t="shared" si="42"/>
        <v>7.2918129275054777E-3</v>
      </c>
      <c r="J708" s="5">
        <f t="shared" si="43"/>
        <v>1.8875144436463109E-2</v>
      </c>
    </row>
    <row r="709" spans="1:10" ht="15" customHeight="1" x14ac:dyDescent="0.2">
      <c r="A709" s="3">
        <f>'2_CVaR_t1'!A709</f>
        <v>43283</v>
      </c>
      <c r="B709" s="5">
        <f>'2_CVaR_t1'!D709-1</f>
        <v>4.856687453091979E-4</v>
      </c>
      <c r="C709" s="5">
        <f>'Stocks Returns'!B705</f>
        <v>-2.9090909090908612E-3</v>
      </c>
      <c r="D709" s="5">
        <f>'Stocks Returns'!C705</f>
        <v>3.7750094375255117E-4</v>
      </c>
      <c r="E709" s="5">
        <f>'Stocks Returns'!D705</f>
        <v>5.7174271577788982E-3</v>
      </c>
      <c r="F709" s="5">
        <f>'Stocks Returns'!E705</f>
        <v>-1.4794599253088236E-2</v>
      </c>
      <c r="G709" s="5">
        <f t="shared" si="40"/>
        <v>-2.809957104972542E-3</v>
      </c>
      <c r="H709" s="5">
        <f t="shared" si="41"/>
        <v>-2.8406004550653001E-4</v>
      </c>
      <c r="I709" s="5">
        <f t="shared" si="42"/>
        <v>5.0990205489615898E-3</v>
      </c>
      <c r="J709" s="5">
        <f t="shared" si="43"/>
        <v>-1.525569441914886E-2</v>
      </c>
    </row>
    <row r="710" spans="1:10" ht="15" customHeight="1" x14ac:dyDescent="0.2">
      <c r="A710" s="3">
        <f>'2_CVaR_t1'!A710</f>
        <v>43284</v>
      </c>
      <c r="B710" s="5">
        <f>'2_CVaR_t1'!D710-1</f>
        <v>-5.72607147235904E-3</v>
      </c>
      <c r="C710" s="5">
        <f>'Stocks Returns'!B706</f>
        <v>-2.1881838074399029E-3</v>
      </c>
      <c r="D710" s="5">
        <f>'Stocks Returns'!C706</f>
        <v>-7.9245283018868351E-3</v>
      </c>
      <c r="E710" s="5">
        <f>'Stocks Returns'!D706</f>
        <v>-1.4977588280310483E-2</v>
      </c>
      <c r="F710" s="5">
        <f>'Stocks Returns'!E706</f>
        <v>1.4142003207464615E-2</v>
      </c>
      <c r="G710" s="5">
        <f t="shared" ref="G710:G773" si="44">C710-($P$11+$O$11*$B710)</f>
        <v>3.6432599541946081E-3</v>
      </c>
      <c r="H710" s="5">
        <f t="shared" ref="H710:H773" si="45">D710-($P$12+$O$12*$B710)</f>
        <v>3.8862488965600225E-4</v>
      </c>
      <c r="I710" s="5">
        <f t="shared" ref="I710:I773" si="46">E710-($P$13+$O$13*$B710)</f>
        <v>-6.9457106713586292E-3</v>
      </c>
      <c r="J710" s="5">
        <f t="shared" ref="J710:J773" si="47">F710-($P$14+$O$14*$B710)</f>
        <v>1.996075763060574E-2</v>
      </c>
    </row>
    <row r="711" spans="1:10" ht="15" customHeight="1" x14ac:dyDescent="0.2">
      <c r="A711" s="3">
        <f>'2_CVaR_t1'!A711</f>
        <v>43285</v>
      </c>
      <c r="B711" s="5">
        <f>'2_CVaR_t1'!D711-1</f>
        <v>2.8556153399916795E-5</v>
      </c>
      <c r="C711" s="5">
        <f>'Stocks Returns'!B707</f>
        <v>0</v>
      </c>
      <c r="D711" s="5">
        <f>'Stocks Returns'!C707</f>
        <v>0</v>
      </c>
      <c r="E711" s="5">
        <f>'Stocks Returns'!D707</f>
        <v>0</v>
      </c>
      <c r="F711" s="5">
        <f>'Stocks Returns'!E707</f>
        <v>0</v>
      </c>
      <c r="G711" s="5">
        <f t="shared" si="44"/>
        <v>5.2096584642662082E-4</v>
      </c>
      <c r="H711" s="5">
        <f t="shared" si="45"/>
        <v>-1.1253114819244209E-6</v>
      </c>
      <c r="I711" s="5">
        <f t="shared" si="46"/>
        <v>1.8154757398473369E-5</v>
      </c>
      <c r="J711" s="5">
        <f t="shared" si="47"/>
        <v>1.0294917535460086E-6</v>
      </c>
    </row>
    <row r="712" spans="1:10" ht="15" customHeight="1" x14ac:dyDescent="0.2">
      <c r="A712" s="3">
        <f>'2_CVaR_t1'!A712</f>
        <v>43286</v>
      </c>
      <c r="B712" s="5">
        <f>'2_CVaR_t1'!D712-1</f>
        <v>1.0056367465391514E-2</v>
      </c>
      <c r="C712" s="5">
        <f>'Stocks Returns'!B708</f>
        <v>1.023391812865504E-2</v>
      </c>
      <c r="D712" s="5">
        <f>'Stocks Returns'!C708</f>
        <v>1.399771776340808E-2</v>
      </c>
      <c r="E712" s="5">
        <f>'Stocks Returns'!D708</f>
        <v>2.2530521642619261E-2</v>
      </c>
      <c r="F712" s="5">
        <f>'Stocks Returns'!E708</f>
        <v>-9.0569292696951464E-3</v>
      </c>
      <c r="G712" s="5">
        <f t="shared" si="44"/>
        <v>1.5010322972018146E-3</v>
      </c>
      <c r="H712" s="5">
        <f t="shared" si="45"/>
        <v>-4.9157627865862794E-4</v>
      </c>
      <c r="I712" s="5">
        <f t="shared" si="46"/>
        <v>8.5842453563367525E-3</v>
      </c>
      <c r="J712" s="5">
        <f t="shared" si="47"/>
        <v>-1.9193662231221067E-2</v>
      </c>
    </row>
    <row r="713" spans="1:10" ht="15" customHeight="1" x14ac:dyDescent="0.2">
      <c r="A713" s="3">
        <f>'2_CVaR_t1'!A713</f>
        <v>43287</v>
      </c>
      <c r="B713" s="5">
        <f>'2_CVaR_t1'!D713-1</f>
        <v>4.5183468223379819E-3</v>
      </c>
      <c r="C713" s="5">
        <f>'Stocks Returns'!B709</f>
        <v>8.3212735166424689E-3</v>
      </c>
      <c r="D713" s="5">
        <f>'Stocks Returns'!C709</f>
        <v>6.0019506339561435E-3</v>
      </c>
      <c r="E713" s="5">
        <f>'Stocks Returns'!D709</f>
        <v>1.3893411483772988E-2</v>
      </c>
      <c r="F713" s="5">
        <f>'Stocks Returns'!E709</f>
        <v>1.0445379370375818E-2</v>
      </c>
      <c r="G713" s="5">
        <f t="shared" si="44"/>
        <v>4.6989766288174535E-3</v>
      </c>
      <c r="H713" s="5">
        <f t="shared" si="45"/>
        <v>-4.8601839174607087E-4</v>
      </c>
      <c r="I713" s="5">
        <f t="shared" si="46"/>
        <v>7.6592176232858945E-3</v>
      </c>
      <c r="J713" s="5">
        <f t="shared" si="47"/>
        <v>5.907389344259625E-3</v>
      </c>
    </row>
    <row r="714" spans="1:10" ht="15" customHeight="1" x14ac:dyDescent="0.2">
      <c r="A714" s="3">
        <f>'2_CVaR_t1'!A714</f>
        <v>43290</v>
      </c>
      <c r="B714" s="5">
        <f>'2_CVaR_t1'!D714-1</f>
        <v>6.9980710145318703E-3</v>
      </c>
      <c r="C714" s="5">
        <f>'Stocks Returns'!B710</f>
        <v>1.5428776462145688E-2</v>
      </c>
      <c r="D714" s="5">
        <f>'Stocks Returns'!C710</f>
        <v>1.0664479081214262E-2</v>
      </c>
      <c r="E714" s="5">
        <f>'Stocks Returns'!D710</f>
        <v>-3.2116475752064222E-4</v>
      </c>
      <c r="F714" s="5">
        <f>'Stocks Returns'!E710</f>
        <v>1.9382627422828369E-2</v>
      </c>
      <c r="G714" s="5">
        <f t="shared" si="44"/>
        <v>9.5181437488178668E-3</v>
      </c>
      <c r="H714" s="5">
        <f t="shared" si="45"/>
        <v>5.9380777043257192E-4</v>
      </c>
      <c r="I714" s="5">
        <f t="shared" si="46"/>
        <v>-1.0008548592556801E-2</v>
      </c>
      <c r="J714" s="5">
        <f t="shared" si="47"/>
        <v>1.2337723970843257E-2</v>
      </c>
    </row>
    <row r="715" spans="1:10" ht="15" customHeight="1" x14ac:dyDescent="0.2">
      <c r="A715" s="3">
        <f>'2_CVaR_t1'!A715</f>
        <v>43291</v>
      </c>
      <c r="B715" s="5">
        <f>'2_CVaR_t1'!D715-1</f>
        <v>6.2013849311457481E-3</v>
      </c>
      <c r="C715" s="5">
        <f>'Stocks Returns'!B711</f>
        <v>3.5335689045936647E-3</v>
      </c>
      <c r="D715" s="5">
        <f>'Stocks Returns'!C711</f>
        <v>8.6334120425028971E-3</v>
      </c>
      <c r="E715" s="5">
        <f>'Stocks Returns'!D711</f>
        <v>1.3064896123366809E-2</v>
      </c>
      <c r="F715" s="5">
        <f>'Stocks Returns'!E711</f>
        <v>1.0422535211267459E-2</v>
      </c>
      <c r="G715" s="5">
        <f t="shared" si="44"/>
        <v>-1.6418670025607086E-3</v>
      </c>
      <c r="H715" s="5">
        <f t="shared" si="45"/>
        <v>-2.8620825203121494E-4</v>
      </c>
      <c r="I715" s="5">
        <f t="shared" si="46"/>
        <v>4.486953574047884E-3</v>
      </c>
      <c r="J715" s="5">
        <f t="shared" si="47"/>
        <v>4.1830532028972467E-3</v>
      </c>
    </row>
    <row r="716" spans="1:10" ht="15" customHeight="1" x14ac:dyDescent="0.2">
      <c r="A716" s="3">
        <f>'2_CVaR_t1'!A716</f>
        <v>43292</v>
      </c>
      <c r="B716" s="5">
        <f>'2_CVaR_t1'!D716-1</f>
        <v>5.8593238779356405E-3</v>
      </c>
      <c r="C716" s="5">
        <f>'Stocks Returns'!B712</f>
        <v>-2.5704225352112586E-2</v>
      </c>
      <c r="D716" s="5">
        <f>'Stocks Returns'!C712</f>
        <v>1.0681103226278577E-2</v>
      </c>
      <c r="E716" s="5">
        <f>'Stocks Returns'!D712</f>
        <v>-2.7378435517970257E-2</v>
      </c>
      <c r="F716" s="5">
        <f>'Stocks Returns'!E712</f>
        <v>-2.3557290214664017E-2</v>
      </c>
      <c r="G716" s="5">
        <f t="shared" si="44"/>
        <v>-3.0564000926946944E-2</v>
      </c>
      <c r="H716" s="5">
        <f t="shared" si="45"/>
        <v>2.2556922961691032E-3</v>
      </c>
      <c r="I716" s="5">
        <f t="shared" si="46"/>
        <v>-3.5480034043487166E-2</v>
      </c>
      <c r="J716" s="5">
        <f t="shared" si="47"/>
        <v>-2.9450960600330894E-2</v>
      </c>
    </row>
    <row r="717" spans="1:10" ht="15" customHeight="1" x14ac:dyDescent="0.2">
      <c r="A717" s="3">
        <f>'2_CVaR_t1'!A717</f>
        <v>43293</v>
      </c>
      <c r="B717" s="5">
        <f>'2_CVaR_t1'!D717-1</f>
        <v>9.313983025964756E-3</v>
      </c>
      <c r="C717" s="5">
        <f>'Stocks Returns'!B713</f>
        <v>-3.9754246476328969E-3</v>
      </c>
      <c r="D717" s="5">
        <f>'Stocks Returns'!C713</f>
        <v>1.266739051755339E-2</v>
      </c>
      <c r="E717" s="5">
        <f>'Stocks Returns'!D713</f>
        <v>2.4671231387892512E-2</v>
      </c>
      <c r="F717" s="5">
        <f>'Stocks Returns'!E713</f>
        <v>1.9985724482512568E-2</v>
      </c>
      <c r="G717" s="5">
        <f t="shared" si="44"/>
        <v>-1.2023224244744446E-2</v>
      </c>
      <c r="H717" s="5">
        <f t="shared" si="45"/>
        <v>-7.4930745277498011E-4</v>
      </c>
      <c r="I717" s="5">
        <f t="shared" si="46"/>
        <v>1.1758777537008196E-2</v>
      </c>
      <c r="J717" s="5">
        <f t="shared" si="47"/>
        <v>1.0599515923746352E-2</v>
      </c>
    </row>
    <row r="718" spans="1:10" ht="15" customHeight="1" x14ac:dyDescent="0.2">
      <c r="A718" s="3">
        <f>'2_CVaR_t1'!A718</f>
        <v>43294</v>
      </c>
      <c r="B718" s="5">
        <f>'2_CVaR_t1'!D718-1</f>
        <v>-2.3061782076739812E-3</v>
      </c>
      <c r="C718" s="5">
        <f>'Stocks Returns'!B714</f>
        <v>-4.3541364296080243E-3</v>
      </c>
      <c r="D718" s="5">
        <f>'Stocks Returns'!C714</f>
        <v>-3.4310221586849599E-3</v>
      </c>
      <c r="E718" s="5">
        <f>'Stocks Returns'!D714</f>
        <v>-2.6516758591429435E-3</v>
      </c>
      <c r="F718" s="5">
        <f>'Stocks Returns'!E714</f>
        <v>7.6976906927921362E-3</v>
      </c>
      <c r="G718" s="5">
        <f t="shared" si="44"/>
        <v>-1.6786340833979375E-3</v>
      </c>
      <c r="H718" s="5">
        <f t="shared" si="45"/>
        <v>-5.8926304359507593E-5</v>
      </c>
      <c r="I718" s="5">
        <f t="shared" si="46"/>
        <v>6.1776035700625113E-4</v>
      </c>
      <c r="J718" s="5">
        <f t="shared" si="47"/>
        <v>1.0059054020880658E-2</v>
      </c>
    </row>
    <row r="719" spans="1:10" ht="15" customHeight="1" x14ac:dyDescent="0.2">
      <c r="A719" s="3">
        <f>'2_CVaR_t1'!A719</f>
        <v>43297</v>
      </c>
      <c r="B719" s="5">
        <f>'2_CVaR_t1'!D719-1</f>
        <v>-4.4551198406592718E-3</v>
      </c>
      <c r="C719" s="5">
        <f>'Stocks Returns'!B715</f>
        <v>-3.2798833819241979E-3</v>
      </c>
      <c r="D719" s="5">
        <f>'Stocks Returns'!C715</f>
        <v>-6.8856692009753306E-3</v>
      </c>
      <c r="E719" s="5">
        <f>'Stocks Returns'!D715</f>
        <v>8.5079230032958364E-4</v>
      </c>
      <c r="F719" s="5">
        <f>'Stocks Returns'!E715</f>
        <v>-1.9722222222222197E-2</v>
      </c>
      <c r="G719" s="5">
        <f t="shared" si="44"/>
        <v>1.3787024625051322E-3</v>
      </c>
      <c r="H719" s="5">
        <f t="shared" si="45"/>
        <v>-4.0878527254262827E-4</v>
      </c>
      <c r="I719" s="5">
        <f t="shared" si="46"/>
        <v>7.1127805616925544E-3</v>
      </c>
      <c r="J719" s="5">
        <f t="shared" si="47"/>
        <v>-1.5188354932564759E-2</v>
      </c>
    </row>
    <row r="720" spans="1:10" ht="15" customHeight="1" x14ac:dyDescent="0.2">
      <c r="A720" s="3">
        <f>'2_CVaR_t1'!A720</f>
        <v>43298</v>
      </c>
      <c r="B720" s="5">
        <f>'2_CVaR_t1'!D720-1</f>
        <v>5.9850551122295759E-3</v>
      </c>
      <c r="C720" s="5">
        <f>'Stocks Returns'!B716</f>
        <v>-3.5466179159049482E-2</v>
      </c>
      <c r="D720" s="5">
        <f>'Stocks Returns'!C716</f>
        <v>8.5223169146322331E-3</v>
      </c>
      <c r="E720" s="5">
        <f>'Stocks Returns'!D716</f>
        <v>9.9883115503134334E-3</v>
      </c>
      <c r="F720" s="5">
        <f>'Stocks Returns'!E716</f>
        <v>-4.2504958911873114E-3</v>
      </c>
      <c r="G720" s="5">
        <f t="shared" si="44"/>
        <v>-4.0441981866548515E-2</v>
      </c>
      <c r="H720" s="5">
        <f t="shared" si="45"/>
        <v>-8.4750339123544974E-5</v>
      </c>
      <c r="I720" s="5">
        <f t="shared" si="46"/>
        <v>1.7116234567234826E-3</v>
      </c>
      <c r="J720" s="5">
        <f t="shared" si="47"/>
        <v>-1.0271276106364573E-2</v>
      </c>
    </row>
    <row r="721" spans="1:10" ht="15" customHeight="1" x14ac:dyDescent="0.2">
      <c r="A721" s="3">
        <f>'2_CVaR_t1'!A721</f>
        <v>43299</v>
      </c>
      <c r="B721" s="5">
        <f>'2_CVaR_t1'!D721-1</f>
        <v>6.2171883964305952E-3</v>
      </c>
      <c r="C721" s="5">
        <f>'Stocks Returns'!B717</f>
        <v>7.5815011372251107E-3</v>
      </c>
      <c r="D721" s="5">
        <f>'Stocks Returns'!C717</f>
        <v>9.0232025207679367E-3</v>
      </c>
      <c r="E721" s="5">
        <f>'Stocks Returns'!D717</f>
        <v>7.4697527617044734E-3</v>
      </c>
      <c r="F721" s="5">
        <f>'Stocks Returns'!E717</f>
        <v>9.960159362549792E-4</v>
      </c>
      <c r="G721" s="5">
        <f t="shared" si="44"/>
        <v>2.3914814969716088E-3</v>
      </c>
      <c r="H721" s="5">
        <f t="shared" si="45"/>
        <v>8.0749400161299681E-5</v>
      </c>
      <c r="I721" s="5">
        <f t="shared" si="46"/>
        <v>-1.1301972221737303E-3</v>
      </c>
      <c r="J721" s="5">
        <f t="shared" si="47"/>
        <v>-5.2594428163929034E-3</v>
      </c>
    </row>
    <row r="722" spans="1:10" ht="15" customHeight="1" x14ac:dyDescent="0.2">
      <c r="A722" s="3">
        <f>'2_CVaR_t1'!A722</f>
        <v>43300</v>
      </c>
      <c r="B722" s="5">
        <f>'2_CVaR_t1'!D722-1</f>
        <v>-3.9533548072386848E-3</v>
      </c>
      <c r="C722" s="5">
        <f>'Stocks Returns'!B718</f>
        <v>4.1384499623777771E-3</v>
      </c>
      <c r="D722" s="5">
        <f>'Stocks Returns'!C718</f>
        <v>-5.4648687012065489E-3</v>
      </c>
      <c r="E722" s="5">
        <f>'Stocks Returns'!D718</f>
        <v>-1.0025062656641714E-2</v>
      </c>
      <c r="F722" s="5">
        <f>'Stocks Returns'!E718</f>
        <v>-9.3816631130063666E-3</v>
      </c>
      <c r="G722" s="5">
        <f t="shared" si="44"/>
        <v>8.3339976570098555E-3</v>
      </c>
      <c r="H722" s="5">
        <f t="shared" si="45"/>
        <v>2.8706576007656026E-4</v>
      </c>
      <c r="I722" s="5">
        <f t="shared" si="46"/>
        <v>-4.4618174201851877E-3</v>
      </c>
      <c r="J722" s="5">
        <f t="shared" si="47"/>
        <v>-5.3550625197312986E-3</v>
      </c>
    </row>
    <row r="723" spans="1:10" ht="15" customHeight="1" x14ac:dyDescent="0.2">
      <c r="A723" s="3">
        <f>'2_CVaR_t1'!A723</f>
        <v>43301</v>
      </c>
      <c r="B723" s="5">
        <f>'2_CVaR_t1'!D723-1</f>
        <v>3.8549449162701421E-3</v>
      </c>
      <c r="C723" s="5">
        <f>'Stocks Returns'!B719</f>
        <v>-4.1213937804421841E-3</v>
      </c>
      <c r="D723" s="5">
        <f>'Stocks Returns'!C719</f>
        <v>6.1371583529581386E-3</v>
      </c>
      <c r="E723" s="5">
        <f>'Stocks Returns'!D719</f>
        <v>-4.5358649789029037E-3</v>
      </c>
      <c r="F723" s="5">
        <f>'Stocks Returns'!E719</f>
        <v>4.5917635241785604E-3</v>
      </c>
      <c r="G723" s="5">
        <f t="shared" si="44"/>
        <v>-7.131490991730275E-3</v>
      </c>
      <c r="H723" s="5">
        <f t="shared" si="45"/>
        <v>6.0767153760711914E-4</v>
      </c>
      <c r="I723" s="5">
        <f t="shared" si="46"/>
        <v>-9.8462251250028276E-3</v>
      </c>
      <c r="J723" s="5">
        <f t="shared" si="47"/>
        <v>7.244493539917767E-4</v>
      </c>
    </row>
    <row r="724" spans="1:10" ht="15" customHeight="1" x14ac:dyDescent="0.2">
      <c r="A724" s="3">
        <f>'2_CVaR_t1'!A724</f>
        <v>43304</v>
      </c>
      <c r="B724" s="5">
        <f>'2_CVaR_t1'!D724-1</f>
        <v>-4.486230483135345E-3</v>
      </c>
      <c r="C724" s="5">
        <f>'Stocks Returns'!B720</f>
        <v>4.5146726862301811E-3</v>
      </c>
      <c r="D724" s="5">
        <f>'Stocks Returns'!C720</f>
        <v>-6.8089935456415729E-3</v>
      </c>
      <c r="E724" s="5">
        <f>'Stocks Returns'!D720</f>
        <v>-1.8014199427784927E-3</v>
      </c>
      <c r="F724" s="5">
        <f>'Stocks Returns'!E720</f>
        <v>-4.2851021282674928E-4</v>
      </c>
      <c r="G724" s="5">
        <f t="shared" si="44"/>
        <v>9.2019680129303682E-3</v>
      </c>
      <c r="H724" s="5">
        <f t="shared" si="45"/>
        <v>-2.8716100145547655E-4</v>
      </c>
      <c r="I724" s="5">
        <f t="shared" si="46"/>
        <v>4.5038920717011943E-3</v>
      </c>
      <c r="J724" s="5">
        <f t="shared" si="47"/>
        <v>4.1368088356820128E-3</v>
      </c>
    </row>
    <row r="725" spans="1:10" ht="15" customHeight="1" x14ac:dyDescent="0.2">
      <c r="A725" s="3">
        <f>'2_CVaR_t1'!A725</f>
        <v>43305</v>
      </c>
      <c r="B725" s="5">
        <f>'2_CVaR_t1'!D725-1</f>
        <v>-3.5745661362851511E-4</v>
      </c>
      <c r="C725" s="5">
        <f>'Stocks Returns'!B721</f>
        <v>-2.3595505617977519E-2</v>
      </c>
      <c r="D725" s="5">
        <f>'Stocks Returns'!C721</f>
        <v>0</v>
      </c>
      <c r="E725" s="5">
        <f>'Stocks Returns'!D721</f>
        <v>-9.9787685774946899E-3</v>
      </c>
      <c r="F725" s="5">
        <f>'Stocks Returns'!E721</f>
        <v>1.24321234638467E-2</v>
      </c>
      <c r="G725" s="5">
        <f t="shared" si="44"/>
        <v>-2.2718319976352173E-2</v>
      </c>
      <c r="H725" s="5">
        <f t="shared" si="45"/>
        <v>5.5658543185645431E-4</v>
      </c>
      <c r="I725" s="5">
        <f t="shared" si="46"/>
        <v>-9.4230639500958759E-3</v>
      </c>
      <c r="J725" s="5">
        <f t="shared" si="47"/>
        <v>1.2823398205965866E-2</v>
      </c>
    </row>
    <row r="726" spans="1:10" ht="15" customHeight="1" x14ac:dyDescent="0.2">
      <c r="A726" s="3">
        <f>'2_CVaR_t1'!A726</f>
        <v>43306</v>
      </c>
      <c r="B726" s="5">
        <f>'2_CVaR_t1'!D726-1</f>
        <v>1.2056411157458591E-2</v>
      </c>
      <c r="C726" s="5">
        <f>'Stocks Returns'!B722</f>
        <v>-7.6716532412735017E-3</v>
      </c>
      <c r="D726" s="5">
        <f>'Stocks Returns'!C722</f>
        <v>1.8638863100764125E-2</v>
      </c>
      <c r="E726" s="5">
        <f>'Stocks Returns'!D722</f>
        <v>-3.5384945314175242E-3</v>
      </c>
      <c r="F726" s="5">
        <f>'Stocks Returns'!E722</f>
        <v>9.3154551870149316E-3</v>
      </c>
      <c r="G726" s="5">
        <f t="shared" si="44"/>
        <v>-1.8250216768470294E-2</v>
      </c>
      <c r="H726" s="5">
        <f t="shared" si="45"/>
        <v>1.2599085358116352E-3</v>
      </c>
      <c r="I726" s="5">
        <f t="shared" si="46"/>
        <v>-2.0269972029934732E-2</v>
      </c>
      <c r="J726" s="5">
        <f t="shared" si="47"/>
        <v>-2.8432511858085645E-3</v>
      </c>
    </row>
    <row r="727" spans="1:10" ht="15" customHeight="1" x14ac:dyDescent="0.2">
      <c r="A727" s="3">
        <f>'2_CVaR_t1'!A727</f>
        <v>43307</v>
      </c>
      <c r="B727" s="5">
        <f>'2_CVaR_t1'!D727-1</f>
        <v>1.493962088470191E-4</v>
      </c>
      <c r="C727" s="5">
        <f>'Stocks Returns'!B723</f>
        <v>1.4688828759180428E-2</v>
      </c>
      <c r="D727" s="5">
        <f>'Stocks Returns'!C723</f>
        <v>-9.8149186763873963E-4</v>
      </c>
      <c r="E727" s="5">
        <f>'Stocks Returns'!D723</f>
        <v>1.8723770580006294E-2</v>
      </c>
      <c r="F727" s="5">
        <f>'Stocks Returns'!E723</f>
        <v>4.0553768703677218E-3</v>
      </c>
      <c r="G727" s="5">
        <f t="shared" si="44"/>
        <v>1.50982811441883E-2</v>
      </c>
      <c r="H727" s="5">
        <f t="shared" si="45"/>
        <v>-1.1572067339358041E-3</v>
      </c>
      <c r="I727" s="5">
        <f t="shared" si="46"/>
        <v>1.8573647079158352E-2</v>
      </c>
      <c r="J727" s="5">
        <f t="shared" si="47"/>
        <v>3.9342413413755257E-3</v>
      </c>
    </row>
    <row r="728" spans="1:10" ht="15" customHeight="1" x14ac:dyDescent="0.2">
      <c r="A728" s="3">
        <f>'2_CVaR_t1'!A728</f>
        <v>43308</v>
      </c>
      <c r="B728" s="5">
        <f>'2_CVaR_t1'!D728-1</f>
        <v>-7.898982254723852E-3</v>
      </c>
      <c r="C728" s="5">
        <f>'Stocks Returns'!B724</f>
        <v>-8.3809523809523778E-3</v>
      </c>
      <c r="D728" s="5">
        <f>'Stocks Returns'!C724</f>
        <v>-1.2561403508771884E-2</v>
      </c>
      <c r="E728" s="5">
        <f>'Stocks Returns'!D724</f>
        <v>6.7603253406569586E-3</v>
      </c>
      <c r="F728" s="5">
        <f>'Stocks Returns'!E724</f>
        <v>-4.8746518105848846E-3</v>
      </c>
      <c r="G728" s="5">
        <f t="shared" si="44"/>
        <v>-5.4430594211708587E-4</v>
      </c>
      <c r="H728" s="5">
        <f t="shared" si="45"/>
        <v>-1.1088316472983757E-3</v>
      </c>
      <c r="I728" s="5">
        <f t="shared" si="46"/>
        <v>1.781813371758393E-2</v>
      </c>
      <c r="J728" s="5">
        <f t="shared" si="47"/>
        <v>3.1408385361213088E-3</v>
      </c>
    </row>
    <row r="729" spans="1:10" ht="15" customHeight="1" x14ac:dyDescent="0.2">
      <c r="A729" s="3">
        <f>'2_CVaR_t1'!A729</f>
        <v>43311</v>
      </c>
      <c r="B729" s="5">
        <f>'2_CVaR_t1'!D729-1</f>
        <v>-2.0454576946752234E-2</v>
      </c>
      <c r="C729" s="5">
        <f>'Stocks Returns'!B725</f>
        <v>4.6100653092584487E-3</v>
      </c>
      <c r="D729" s="5">
        <f>'Stocks Returns'!C725</f>
        <v>-3.0061829294293352E-2</v>
      </c>
      <c r="E729" s="5">
        <f>'Stocks Returns'!D725</f>
        <v>-2.2033364809568856E-2</v>
      </c>
      <c r="F729" s="5">
        <f>'Stocks Returns'!E725</f>
        <v>1.1476557032890078E-2</v>
      </c>
      <c r="G729" s="5">
        <f t="shared" si="44"/>
        <v>2.403324916814522E-2</v>
      </c>
      <c r="H729" s="5">
        <f t="shared" si="45"/>
        <v>-4.689505651177539E-4</v>
      </c>
      <c r="I729" s="5">
        <f t="shared" si="46"/>
        <v>6.5089903776445919E-3</v>
      </c>
      <c r="J729" s="5">
        <f t="shared" si="47"/>
        <v>3.218530939732369E-2</v>
      </c>
    </row>
    <row r="730" spans="1:10" ht="15" customHeight="1" x14ac:dyDescent="0.2">
      <c r="A730" s="3">
        <f>'2_CVaR_t1'!A730</f>
        <v>43312</v>
      </c>
      <c r="B730" s="5">
        <f>'2_CVaR_t1'!D730-1</f>
        <v>1.3646095949215731E-3</v>
      </c>
      <c r="C730" s="5">
        <f>'Stocks Returns'!B726</f>
        <v>1.6443594646271542E-2</v>
      </c>
      <c r="D730" s="5">
        <f>'Stocks Returns'!C726</f>
        <v>1.9050410316532318E-3</v>
      </c>
      <c r="E730" s="5">
        <f>'Stocks Returns'!D726</f>
        <v>2.3602617744877818E-3</v>
      </c>
      <c r="F730" s="5">
        <f>'Stocks Returns'!E726</f>
        <v>-1.3837000138369193E-3</v>
      </c>
      <c r="G730" s="5">
        <f t="shared" si="44"/>
        <v>1.5731625408770381E-2</v>
      </c>
      <c r="H730" s="5">
        <f t="shared" si="45"/>
        <v>-2.6412553027902949E-5</v>
      </c>
      <c r="I730" s="5">
        <f t="shared" si="46"/>
        <v>5.1786834501611669E-4</v>
      </c>
      <c r="J730" s="5">
        <f t="shared" si="47"/>
        <v>-2.7333732820002832E-3</v>
      </c>
    </row>
    <row r="731" spans="1:10" ht="15" customHeight="1" x14ac:dyDescent="0.2">
      <c r="A731" s="3">
        <f>'2_CVaR_t1'!A731</f>
        <v>43313</v>
      </c>
      <c r="B731" s="5">
        <f>'2_CVaR_t1'!D731-1</f>
        <v>7.2942329187648536E-3</v>
      </c>
      <c r="C731" s="5">
        <f>'Stocks Returns'!B727</f>
        <v>-1.3544018058690765E-2</v>
      </c>
      <c r="D731" s="5">
        <f>'Stocks Returns'!C727</f>
        <v>1.1042855053385869E-2</v>
      </c>
      <c r="E731" s="5">
        <f>'Stocks Returns'!D727</f>
        <v>1.7125120411003447E-3</v>
      </c>
      <c r="F731" s="5">
        <f>'Stocks Returns'!E727</f>
        <v>-4.9882222530137632E-3</v>
      </c>
      <c r="G731" s="5">
        <f t="shared" si="44"/>
        <v>-1.9727954511901798E-2</v>
      </c>
      <c r="H731" s="5">
        <f t="shared" si="45"/>
        <v>5.4428940887578034E-4</v>
      </c>
      <c r="I731" s="5">
        <f t="shared" si="46"/>
        <v>-8.3872980314021184E-3</v>
      </c>
      <c r="J731" s="5">
        <f t="shared" si="47"/>
        <v>-1.2332534911994472E-2</v>
      </c>
    </row>
    <row r="732" spans="1:10" ht="15" customHeight="1" x14ac:dyDescent="0.2">
      <c r="A732" s="3">
        <f>'2_CVaR_t1'!A732</f>
        <v>43314</v>
      </c>
      <c r="B732" s="5">
        <f>'2_CVaR_t1'!D732-1</f>
        <v>3.6249500322358408E-3</v>
      </c>
      <c r="C732" s="5">
        <f>'Stocks Returns'!B728</f>
        <v>1.2967200610221274E-2</v>
      </c>
      <c r="D732" s="5">
        <f>'Stocks Returns'!C728</f>
        <v>4.8462929475587835E-3</v>
      </c>
      <c r="E732" s="5">
        <f>'Stocks Returns'!D728</f>
        <v>1.0898600277807313E-2</v>
      </c>
      <c r="F732" s="5">
        <f>'Stocks Returns'!E728</f>
        <v>-3.4814092744742675E-3</v>
      </c>
      <c r="G732" s="5">
        <f t="shared" si="44"/>
        <v>1.0169346976051499E-2</v>
      </c>
      <c r="H732" s="5">
        <f t="shared" si="45"/>
        <v>-3.5089755871874247E-4</v>
      </c>
      <c r="I732" s="5">
        <f t="shared" si="46"/>
        <v>5.9085241496820481E-3</v>
      </c>
      <c r="J732" s="5">
        <f t="shared" si="47"/>
        <v>-7.1162067541025581E-3</v>
      </c>
    </row>
    <row r="733" spans="1:10" ht="15" customHeight="1" x14ac:dyDescent="0.2">
      <c r="A733" s="3">
        <f>'2_CVaR_t1'!A733</f>
        <v>43315</v>
      </c>
      <c r="B733" s="5">
        <f>'2_CVaR_t1'!D733-1</f>
        <v>4.4541990824269462E-3</v>
      </c>
      <c r="C733" s="5">
        <f>'Stocks Returns'!B729</f>
        <v>1.8825301204819178E-2</v>
      </c>
      <c r="D733" s="5">
        <f>'Stocks Returns'!C729</f>
        <v>6.4785488050675966E-3</v>
      </c>
      <c r="E733" s="5">
        <f>'Stocks Returns'!D729</f>
        <v>5.0734594651729026E-3</v>
      </c>
      <c r="F733" s="5">
        <f>'Stocks Returns'!E729</f>
        <v>-3.7730575740636541E-3</v>
      </c>
      <c r="G733" s="5">
        <f t="shared" si="44"/>
        <v>1.5262201050173422E-2</v>
      </c>
      <c r="H733" s="5">
        <f t="shared" si="45"/>
        <v>8.326035048914892E-5</v>
      </c>
      <c r="I733" s="5">
        <f t="shared" si="46"/>
        <v>-1.071404165344225E-3</v>
      </c>
      <c r="J733" s="5">
        <f t="shared" si="47"/>
        <v>-8.2461965046715813E-3</v>
      </c>
    </row>
    <row r="734" spans="1:10" ht="15" customHeight="1" x14ac:dyDescent="0.2">
      <c r="A734" s="3">
        <f>'2_CVaR_t1'!A734</f>
        <v>43318</v>
      </c>
      <c r="B734" s="5">
        <f>'2_CVaR_t1'!D734-1</f>
        <v>-2.5989345513788287E-4</v>
      </c>
      <c r="C734" s="5">
        <f>'Stocks Returns'!B730</f>
        <v>-5.1736881005172153E-3</v>
      </c>
      <c r="D734" s="5">
        <f>'Stocks Returns'!C730</f>
        <v>-7.8672579030170109E-4</v>
      </c>
      <c r="E734" s="5">
        <f>'Stocks Returns'!D730</f>
        <v>5.3633399936900972E-3</v>
      </c>
      <c r="F734" s="5">
        <f>'Stocks Returns'!E730</f>
        <v>6.1719736288399218E-3</v>
      </c>
      <c r="G734" s="5">
        <f t="shared" si="44"/>
        <v>-4.3865355648018464E-3</v>
      </c>
      <c r="H734" s="5">
        <f t="shared" si="45"/>
        <v>-3.7109948283670205E-4</v>
      </c>
      <c r="I734" s="5">
        <f t="shared" si="46"/>
        <v>5.7831810755197069E-3</v>
      </c>
      <c r="J734" s="5">
        <f t="shared" si="47"/>
        <v>6.4646154695016259E-3</v>
      </c>
    </row>
    <row r="735" spans="1:10" ht="15" customHeight="1" x14ac:dyDescent="0.2">
      <c r="A735" s="3">
        <f>'2_CVaR_t1'!A735</f>
        <v>43319</v>
      </c>
      <c r="B735" s="5">
        <f>'2_CVaR_t1'!D735-1</f>
        <v>3.4125156382940336E-3</v>
      </c>
      <c r="C735" s="5">
        <f>'Stocks Returns'!B731</f>
        <v>-5.0891530460624113E-2</v>
      </c>
      <c r="D735" s="5">
        <f>'Stocks Returns'!C731</f>
        <v>4.0798797509125073E-3</v>
      </c>
      <c r="E735" s="5">
        <f>'Stocks Returns'!D731</f>
        <v>1.7364016736401755E-2</v>
      </c>
      <c r="F735" s="5">
        <f>'Stocks Returns'!E731</f>
        <v>1.6311166875784266E-2</v>
      </c>
      <c r="G735" s="5">
        <f t="shared" si="44"/>
        <v>-5.3493345666102379E-2</v>
      </c>
      <c r="H735" s="5">
        <f t="shared" si="45"/>
        <v>-8.1038581951905792E-4</v>
      </c>
      <c r="I735" s="5">
        <f t="shared" si="46"/>
        <v>1.2669770411332222E-2</v>
      </c>
      <c r="J735" s="5">
        <f t="shared" si="47"/>
        <v>1.289113305251966E-2</v>
      </c>
    </row>
    <row r="736" spans="1:10" ht="15" customHeight="1" x14ac:dyDescent="0.2">
      <c r="A736" s="3">
        <f>'2_CVaR_t1'!A736</f>
        <v>43320</v>
      </c>
      <c r="B736" s="5">
        <f>'2_CVaR_t1'!D736-1</f>
        <v>2.0682056808014604E-3</v>
      </c>
      <c r="C736" s="5">
        <f>'Stocks Returns'!B732</f>
        <v>3.9138943248531177E-3</v>
      </c>
      <c r="D736" s="5">
        <f>'Stocks Returns'!C732</f>
        <v>2.851439977188619E-3</v>
      </c>
      <c r="E736" s="5">
        <f>'Stocks Returns'!D732</f>
        <v>5.1408595517170586E-3</v>
      </c>
      <c r="F736" s="5">
        <f>'Stocks Returns'!E732</f>
        <v>-2.0713305898491186E-2</v>
      </c>
      <c r="G736" s="5">
        <f t="shared" si="44"/>
        <v>2.5526334705379019E-3</v>
      </c>
      <c r="H736" s="5">
        <f t="shared" si="45"/>
        <v>-9.6568316516279767E-5</v>
      </c>
      <c r="I736" s="5">
        <f t="shared" si="46"/>
        <v>2.3186591914823385E-3</v>
      </c>
      <c r="J736" s="5">
        <f t="shared" si="47"/>
        <v>-2.2774289916307144E-2</v>
      </c>
    </row>
    <row r="737" spans="1:10" ht="15" customHeight="1" x14ac:dyDescent="0.2">
      <c r="A737" s="3">
        <f>'2_CVaR_t1'!A737</f>
        <v>43321</v>
      </c>
      <c r="B737" s="5">
        <f>'2_CVaR_t1'!D737-1</f>
        <v>-2.9392096030393944E-3</v>
      </c>
      <c r="C737" s="5">
        <f>'Stocks Returns'!B733</f>
        <v>1.7543859649122862E-2</v>
      </c>
      <c r="D737" s="5">
        <f>'Stocks Returns'!C733</f>
        <v>-4.7625817458062381E-3</v>
      </c>
      <c r="E737" s="5">
        <f>'Stocks Returns'!D733</f>
        <v>3.2733224222585289E-3</v>
      </c>
      <c r="F737" s="5">
        <f>'Stocks Returns'!E733</f>
        <v>5.042723070457944E-3</v>
      </c>
      <c r="G737" s="5">
        <f t="shared" si="44"/>
        <v>2.0803535197031278E-2</v>
      </c>
      <c r="H737" s="5">
        <f t="shared" si="45"/>
        <v>-4.7588295545983317E-4</v>
      </c>
      <c r="I737" s="5">
        <f t="shared" si="46"/>
        <v>7.4242992851183756E-3</v>
      </c>
      <c r="J737" s="5">
        <f t="shared" si="47"/>
        <v>8.0440587426619057E-3</v>
      </c>
    </row>
    <row r="738" spans="1:10" ht="15" customHeight="1" x14ac:dyDescent="0.2">
      <c r="A738" s="3">
        <f>'2_CVaR_t1'!A738</f>
        <v>43322</v>
      </c>
      <c r="B738" s="5">
        <f>'2_CVaR_t1'!D738-1</f>
        <v>-5.6627105806800193E-3</v>
      </c>
      <c r="C738" s="5">
        <f>'Stocks Returns'!B734</f>
        <v>-4.2145593869733489E-3</v>
      </c>
      <c r="D738" s="5">
        <f>'Stocks Returns'!C734</f>
        <v>-1.9998571530605025E-3</v>
      </c>
      <c r="E738" s="5">
        <f>'Stocks Returns'!D734</f>
        <v>-0.10878874388254489</v>
      </c>
      <c r="F738" s="5">
        <f>'Stocks Returns'!E734</f>
        <v>2.648083623693287E-3</v>
      </c>
      <c r="G738" s="5">
        <f t="shared" si="44"/>
        <v>1.5584137597349813E-3</v>
      </c>
      <c r="H738" s="5">
        <f t="shared" si="45"/>
        <v>6.221752304659961E-3</v>
      </c>
      <c r="I738" s="5">
        <f t="shared" si="46"/>
        <v>-0.10084510076217579</v>
      </c>
      <c r="J738" s="5">
        <f t="shared" si="47"/>
        <v>8.402782427050089E-3</v>
      </c>
    </row>
    <row r="739" spans="1:10" ht="15" customHeight="1" x14ac:dyDescent="0.2">
      <c r="A739" s="3">
        <f>'2_CVaR_t1'!A739</f>
        <v>43325</v>
      </c>
      <c r="B739" s="5">
        <f>'2_CVaR_t1'!D739-1</f>
        <v>2.0776567987110806E-3</v>
      </c>
      <c r="C739" s="5">
        <f>'Stocks Returns'!B735</f>
        <v>-3.8476337052711918E-3</v>
      </c>
      <c r="D739" s="5">
        <f>'Stocks Returns'!C735</f>
        <v>3.4351964502972177E-3</v>
      </c>
      <c r="E739" s="5">
        <f>'Stocks Returns'!D735</f>
        <v>-4.347328680928908E-3</v>
      </c>
      <c r="F739" s="5">
        <f>'Stocks Returns'!E735</f>
        <v>-1.2093411175980062E-2</v>
      </c>
      <c r="G739" s="5">
        <f t="shared" si="44"/>
        <v>-5.2176162278153651E-3</v>
      </c>
      <c r="H739" s="5">
        <f t="shared" si="45"/>
        <v>4.7353319373881139E-4</v>
      </c>
      <c r="I739" s="5">
        <f t="shared" si="46"/>
        <v>-7.1826903861698672E-3</v>
      </c>
      <c r="J739" s="5">
        <f t="shared" si="47"/>
        <v>-1.4163949939622868E-2</v>
      </c>
    </row>
    <row r="740" spans="1:10" ht="15" customHeight="1" x14ac:dyDescent="0.2">
      <c r="A740" s="3">
        <f>'2_CVaR_t1'!A740</f>
        <v>43326</v>
      </c>
      <c r="B740" s="5">
        <f>'2_CVaR_t1'!D740-1</f>
        <v>1.2398015387622419E-3</v>
      </c>
      <c r="C740" s="5">
        <f>'Stocks Returns'!B736</f>
        <v>2.0471224410969491E-2</v>
      </c>
      <c r="D740" s="5">
        <f>'Stocks Returns'!C736</f>
        <v>3.9226873974751442E-3</v>
      </c>
      <c r="E740" s="5">
        <f>'Stocks Returns'!D736</f>
        <v>-3.3896357577846703E-2</v>
      </c>
      <c r="F740" s="5">
        <f>'Stocks Returns'!E736</f>
        <v>1.5196285352469641E-2</v>
      </c>
      <c r="G740" s="5">
        <f t="shared" si="44"/>
        <v>1.9874430380098097E-2</v>
      </c>
      <c r="H740" s="5">
        <f t="shared" si="45"/>
        <v>2.1715563298731191E-3</v>
      </c>
      <c r="I740" s="5">
        <f t="shared" si="46"/>
        <v>-3.556494702959008E-2</v>
      </c>
      <c r="J740" s="5">
        <f t="shared" si="47"/>
        <v>1.3972788613384541E-2</v>
      </c>
    </row>
    <row r="741" spans="1:10" ht="15" customHeight="1" x14ac:dyDescent="0.2">
      <c r="A741" s="3">
        <f>'2_CVaR_t1'!A741</f>
        <v>43327</v>
      </c>
      <c r="B741" s="5">
        <f>'2_CVaR_t1'!D741-1</f>
        <v>-4.7798602823894143E-3</v>
      </c>
      <c r="C741" s="5">
        <f>'Stocks Returns'!B737</f>
        <v>-1.3626040878122692E-2</v>
      </c>
      <c r="D741" s="5">
        <f>'Stocks Returns'!C737</f>
        <v>-5.9676044330776445E-3</v>
      </c>
      <c r="E741" s="5">
        <f>'Stocks Returns'!D737</f>
        <v>-2.0694576593720204E-2</v>
      </c>
      <c r="F741" s="5">
        <f>'Stocks Returns'!E737</f>
        <v>-6.0013860013860221E-2</v>
      </c>
      <c r="G741" s="5">
        <f t="shared" si="44"/>
        <v>-8.6677784853336701E-3</v>
      </c>
      <c r="H741" s="5">
        <f t="shared" si="45"/>
        <v>9.7846406285930203E-4</v>
      </c>
      <c r="I741" s="5">
        <f t="shared" si="46"/>
        <v>-1.3980364475670561E-2</v>
      </c>
      <c r="J741" s="5">
        <f t="shared" si="47"/>
        <v>-5.5151691626903879E-2</v>
      </c>
    </row>
    <row r="742" spans="1:10" ht="15" customHeight="1" x14ac:dyDescent="0.2">
      <c r="A742" s="3">
        <f>'2_CVaR_t1'!A742</f>
        <v>43328</v>
      </c>
      <c r="B742" s="5">
        <f>'2_CVaR_t1'!D742-1</f>
        <v>3.1936999011898948E-3</v>
      </c>
      <c r="C742" s="5">
        <f>'Stocks Returns'!B738</f>
        <v>1.2663085188027612E-2</v>
      </c>
      <c r="D742" s="5">
        <f>'Stocks Returns'!C738</f>
        <v>5.217267009719917E-3</v>
      </c>
      <c r="E742" s="5">
        <f>'Stocks Returns'!D738</f>
        <v>-6.6796210833131031E-3</v>
      </c>
      <c r="F742" s="5">
        <f>'Stocks Returns'!E738</f>
        <v>2.3444411677971067E-2</v>
      </c>
      <c r="G742" s="5">
        <f t="shared" si="44"/>
        <v>1.0263197233965238E-2</v>
      </c>
      <c r="H742" s="5">
        <f t="shared" si="45"/>
        <v>6.4314613142879562E-4</v>
      </c>
      <c r="I742" s="5">
        <f t="shared" si="46"/>
        <v>-1.1069151137105278E-2</v>
      </c>
      <c r="J742" s="5">
        <f t="shared" si="47"/>
        <v>2.0245592823235861E-2</v>
      </c>
    </row>
    <row r="743" spans="1:10" ht="15" customHeight="1" x14ac:dyDescent="0.2">
      <c r="A743" s="3">
        <f>'2_CVaR_t1'!A743</f>
        <v>43329</v>
      </c>
      <c r="B743" s="5">
        <f>'2_CVaR_t1'!D743-1</f>
        <v>3.7911621368038606E-3</v>
      </c>
      <c r="C743" s="5">
        <f>'Stocks Returns'!B739</f>
        <v>2.1220159151193574E-2</v>
      </c>
      <c r="D743" s="5">
        <f>'Stocks Returns'!C739</f>
        <v>4.8346960540348594E-3</v>
      </c>
      <c r="E743" s="5">
        <f>'Stocks Returns'!D739</f>
        <v>1.4916248930187059E-2</v>
      </c>
      <c r="F743" s="5">
        <f>'Stocks Returns'!E739</f>
        <v>5.1865725399797835E-3</v>
      </c>
      <c r="G743" s="5">
        <f t="shared" si="44"/>
        <v>1.8268921880765964E-2</v>
      </c>
      <c r="H743" s="5">
        <f t="shared" si="45"/>
        <v>-6.0263748456791319E-4</v>
      </c>
      <c r="I743" s="5">
        <f t="shared" si="46"/>
        <v>9.6947107810234044E-3</v>
      </c>
      <c r="J743" s="5">
        <f t="shared" si="47"/>
        <v>1.3837405032038896E-3</v>
      </c>
    </row>
    <row r="744" spans="1:10" ht="15" customHeight="1" x14ac:dyDescent="0.2">
      <c r="A744" s="3">
        <f>'2_CVaR_t1'!A744</f>
        <v>43332</v>
      </c>
      <c r="B744" s="5">
        <f>'2_CVaR_t1'!D744-1</f>
        <v>-2.0049758532166839E-3</v>
      </c>
      <c r="C744" s="5">
        <f>'Stocks Returns'!B740</f>
        <v>3.5992578849721735E-2</v>
      </c>
      <c r="D744" s="5">
        <f>'Stocks Returns'!C740</f>
        <v>-2.7594990447888934E-3</v>
      </c>
      <c r="E744" s="5">
        <f>'Stocks Returns'!D740</f>
        <v>-6.1438380917961943E-3</v>
      </c>
      <c r="F744" s="5">
        <f>'Stocks Returns'!E740</f>
        <v>1.0749605847785615E-2</v>
      </c>
      <c r="G744" s="5">
        <f t="shared" si="44"/>
        <v>3.8390126034385963E-2</v>
      </c>
      <c r="H744" s="5">
        <f t="shared" si="45"/>
        <v>1.7742003988511319E-4</v>
      </c>
      <c r="I744" s="5">
        <f t="shared" si="46"/>
        <v>-3.2938472938095317E-3</v>
      </c>
      <c r="J744" s="5">
        <f t="shared" si="47"/>
        <v>1.2806464252032475E-2</v>
      </c>
    </row>
    <row r="745" spans="1:10" ht="15" customHeight="1" x14ac:dyDescent="0.2">
      <c r="A745" s="3">
        <f>'2_CVaR_t1'!A745</f>
        <v>43333</v>
      </c>
      <c r="B745" s="5">
        <f>'2_CVaR_t1'!D745-1</f>
        <v>-2.8970915175465795E-3</v>
      </c>
      <c r="C745" s="5">
        <f>'Stocks Returns'!B741</f>
        <v>5.8381088825214755E-2</v>
      </c>
      <c r="D745" s="5">
        <f>'Stocks Returns'!C741</f>
        <v>-6.3856960408684715E-3</v>
      </c>
      <c r="E745" s="5">
        <f>'Stocks Returns'!D741</f>
        <v>3.0545454545454431E-2</v>
      </c>
      <c r="F745" s="5">
        <f>'Stocks Returns'!E741</f>
        <v>5.246738513896787E-3</v>
      </c>
      <c r="G745" s="5">
        <f t="shared" si="44"/>
        <v>6.1601897016729988E-2</v>
      </c>
      <c r="H745" s="5">
        <f t="shared" si="45"/>
        <v>-2.159849405617904E-3</v>
      </c>
      <c r="I745" s="5">
        <f t="shared" si="46"/>
        <v>3.4637779018250561E-2</v>
      </c>
      <c r="J745" s="5">
        <f t="shared" si="47"/>
        <v>8.205494291801934E-3</v>
      </c>
    </row>
    <row r="746" spans="1:10" ht="15" customHeight="1" x14ac:dyDescent="0.2">
      <c r="A746" s="3">
        <f>'2_CVaR_t1'!A746</f>
        <v>43334</v>
      </c>
      <c r="B746" s="5">
        <f>'2_CVaR_t1'!D746-1</f>
        <v>5.3632063506419136E-3</v>
      </c>
      <c r="C746" s="5">
        <f>'Stocks Returns'!B742</f>
        <v>-1.624365482233503E-2</v>
      </c>
      <c r="D746" s="5">
        <f>'Stocks Returns'!C742</f>
        <v>7.8548986003998955E-3</v>
      </c>
      <c r="E746" s="5">
        <f>'Stocks Returns'!D742</f>
        <v>4.7047753469773301E-3</v>
      </c>
      <c r="F746" s="5">
        <f>'Stocks Returns'!E742</f>
        <v>1.5658061785865485E-2</v>
      </c>
      <c r="G746" s="5">
        <f t="shared" si="44"/>
        <v>-2.0645603871566276E-2</v>
      </c>
      <c r="H746" s="5">
        <f t="shared" si="45"/>
        <v>1.4627762793916269E-4</v>
      </c>
      <c r="I746" s="5">
        <f t="shared" si="46"/>
        <v>-2.7059447022792582E-3</v>
      </c>
      <c r="J746" s="5">
        <f t="shared" si="47"/>
        <v>1.0265948667695026E-2</v>
      </c>
    </row>
    <row r="747" spans="1:10" ht="15" customHeight="1" x14ac:dyDescent="0.2">
      <c r="A747" s="3">
        <f>'2_CVaR_t1'!A747</f>
        <v>43335</v>
      </c>
      <c r="B747" s="5">
        <f>'2_CVaR_t1'!D747-1</f>
        <v>4.5843923314521362E-3</v>
      </c>
      <c r="C747" s="5">
        <f>'Stocks Returns'!B743</f>
        <v>-9.6319229446164556E-3</v>
      </c>
      <c r="D747" s="5">
        <f>'Stocks Returns'!C743</f>
        <v>6.8017571205896132E-3</v>
      </c>
      <c r="E747" s="5">
        <f>'Stocks Returns'!D743</f>
        <v>2.9267150550222887E-3</v>
      </c>
      <c r="F747" s="5">
        <f>'Stocks Returns'!E743</f>
        <v>6.9444444444433095E-4</v>
      </c>
      <c r="G747" s="5">
        <f t="shared" si="44"/>
        <v>-1.3315167862506774E-2</v>
      </c>
      <c r="H747" s="5">
        <f t="shared" si="45"/>
        <v>2.1836562928924993E-4</v>
      </c>
      <c r="I747" s="5">
        <f t="shared" si="46"/>
        <v>-3.3994518122431143E-3</v>
      </c>
      <c r="J747" s="5">
        <f t="shared" si="47"/>
        <v>-3.9103152547015612E-3</v>
      </c>
    </row>
    <row r="748" spans="1:10" ht="15" customHeight="1" x14ac:dyDescent="0.2">
      <c r="A748" s="3">
        <f>'2_CVaR_t1'!A748</f>
        <v>43336</v>
      </c>
      <c r="B748" s="5">
        <f>'2_CVaR_t1'!D748-1</f>
        <v>1.0296005423615195E-2</v>
      </c>
      <c r="C748" s="5">
        <f>'Stocks Returns'!B744</f>
        <v>-8.6835706842653959E-3</v>
      </c>
      <c r="D748" s="5">
        <f>'Stocks Returns'!C744</f>
        <v>1.477832512315258E-2</v>
      </c>
      <c r="E748" s="5">
        <f>'Stocks Returns'!D744</f>
        <v>1.529123380413222E-2</v>
      </c>
      <c r="F748" s="5">
        <f>'Stocks Returns'!E744</f>
        <v>7.7723802914642093E-3</v>
      </c>
      <c r="G748" s="5">
        <f t="shared" si="44"/>
        <v>-1.7637598901908125E-2</v>
      </c>
      <c r="H748" s="5">
        <f t="shared" si="45"/>
        <v>-5.7197529024262048E-5</v>
      </c>
      <c r="I748" s="5">
        <f t="shared" si="46"/>
        <v>1.0112448422769909E-3</v>
      </c>
      <c r="J748" s="5">
        <f t="shared" si="47"/>
        <v>-2.6066181674544928E-3</v>
      </c>
    </row>
    <row r="749" spans="1:10" ht="15" customHeight="1" x14ac:dyDescent="0.2">
      <c r="A749" s="3">
        <f>'2_CVaR_t1'!A749</f>
        <v>43339</v>
      </c>
      <c r="B749" s="5">
        <f>'2_CVaR_t1'!D749-1</f>
        <v>6.106032742781542E-3</v>
      </c>
      <c r="C749" s="5">
        <f>'Stocks Returns'!B745</f>
        <v>8.0588647512263023E-3</v>
      </c>
      <c r="D749" s="5">
        <f>'Stocks Returns'!C745</f>
        <v>8.3217753120667926E-3</v>
      </c>
      <c r="E749" s="5">
        <f>'Stocks Returns'!D745</f>
        <v>1.5980685214991963E-2</v>
      </c>
      <c r="F749" s="5">
        <f>'Stocks Returns'!E745</f>
        <v>3.1676077675251157E-3</v>
      </c>
      <c r="G749" s="5">
        <f t="shared" si="44"/>
        <v>2.9714216254307525E-3</v>
      </c>
      <c r="H749" s="5">
        <f t="shared" si="45"/>
        <v>-4.6008026483655359E-4</v>
      </c>
      <c r="I749" s="5">
        <f t="shared" si="46"/>
        <v>7.5355272801665065E-3</v>
      </c>
      <c r="J749" s="5">
        <f t="shared" si="47"/>
        <v>-2.975476551961509E-3</v>
      </c>
    </row>
    <row r="750" spans="1:10" ht="15" customHeight="1" x14ac:dyDescent="0.2">
      <c r="A750" s="3">
        <f>'2_CVaR_t1'!A750</f>
        <v>43340</v>
      </c>
      <c r="B750" s="5">
        <f>'2_CVaR_t1'!D750-1</f>
        <v>-1.2805642762762082E-3</v>
      </c>
      <c r="C750" s="5">
        <f>'Stocks Returns'!B746</f>
        <v>-1.6684045881126153E-2</v>
      </c>
      <c r="D750" s="5">
        <f>'Stocks Returns'!C746</f>
        <v>-1.3755158184319827E-3</v>
      </c>
      <c r="E750" s="5">
        <f>'Stocks Returns'!D746</f>
        <v>-9.8449700124476625E-3</v>
      </c>
      <c r="F750" s="5">
        <f>'Stocks Returns'!E746</f>
        <v>-1.0845689181768314E-2</v>
      </c>
      <c r="G750" s="5">
        <f t="shared" si="44"/>
        <v>-1.4954999237425418E-2</v>
      </c>
      <c r="H750" s="5">
        <f t="shared" si="45"/>
        <v>5.1477436282898643E-4</v>
      </c>
      <c r="I750" s="5">
        <f t="shared" si="46"/>
        <v>-8.0037731774399816E-3</v>
      </c>
      <c r="J750" s="5">
        <f t="shared" si="47"/>
        <v>-9.5211852521859333E-3</v>
      </c>
    </row>
    <row r="751" spans="1:10" ht="15" customHeight="1" x14ac:dyDescent="0.2">
      <c r="A751" s="3">
        <f>'2_CVaR_t1'!A751</f>
        <v>43341</v>
      </c>
      <c r="B751" s="5">
        <f>'2_CVaR_t1'!D751-1</f>
        <v>7.9638463327686981E-3</v>
      </c>
      <c r="C751" s="5">
        <f>'Stocks Returns'!B747</f>
        <v>1.7674089784376346E-3</v>
      </c>
      <c r="D751" s="5">
        <f>'Stocks Returns'!C747</f>
        <v>1.260330578512403E-2</v>
      </c>
      <c r="E751" s="5">
        <f>'Stocks Returns'!D747</f>
        <v>-7.7714285714286513E-3</v>
      </c>
      <c r="F751" s="5">
        <f>'Stocks Returns'!E747</f>
        <v>2.0680083275503192E-2</v>
      </c>
      <c r="G751" s="5">
        <f t="shared" si="44"/>
        <v>-5.0344592469139787E-3</v>
      </c>
      <c r="H751" s="5">
        <f t="shared" si="45"/>
        <v>1.1372835516821889E-3</v>
      </c>
      <c r="I751" s="5">
        <f t="shared" si="46"/>
        <v>-1.8803722319067535E-2</v>
      </c>
      <c r="J751" s="5">
        <f t="shared" si="47"/>
        <v>1.2658815145832412E-2</v>
      </c>
    </row>
    <row r="752" spans="1:10" ht="15" customHeight="1" x14ac:dyDescent="0.2">
      <c r="A752" s="3">
        <f>'2_CVaR_t1'!A752</f>
        <v>43342</v>
      </c>
      <c r="B752" s="5">
        <f>'2_CVaR_t1'!D752-1</f>
        <v>-1.8479991394177997E-3</v>
      </c>
      <c r="C752" s="5">
        <f>'Stocks Returns'!B748</f>
        <v>-5.6457304163726185E-3</v>
      </c>
      <c r="D752" s="5">
        <f>'Stocks Returns'!C748</f>
        <v>-1.9723865877711022E-3</v>
      </c>
      <c r="E752" s="5">
        <f>'Stocks Returns'!D748</f>
        <v>-1.4627965906473084E-2</v>
      </c>
      <c r="F752" s="5">
        <f>'Stocks Returns'!E748</f>
        <v>2.719608376393623E-4</v>
      </c>
      <c r="G752" s="5">
        <f t="shared" si="44"/>
        <v>-3.393044276774003E-3</v>
      </c>
      <c r="H752" s="5">
        <f t="shared" si="45"/>
        <v>7.3773274513940033E-4</v>
      </c>
      <c r="I752" s="5">
        <f t="shared" si="46"/>
        <v>-1.1996576199702286E-2</v>
      </c>
      <c r="J752" s="5">
        <f t="shared" si="47"/>
        <v>2.1701213380588445E-3</v>
      </c>
    </row>
    <row r="753" spans="1:10" ht="15" customHeight="1" x14ac:dyDescent="0.2">
      <c r="A753" s="3">
        <f>'2_CVaR_t1'!A753</f>
        <v>43343</v>
      </c>
      <c r="B753" s="5">
        <f>'2_CVaR_t1'!D753-1</f>
        <v>9.1940502295195792E-4</v>
      </c>
      <c r="C753" s="5">
        <f>'Stocks Returns'!B749</f>
        <v>-1.2420156139105853E-2</v>
      </c>
      <c r="D753" s="5">
        <f>'Stocks Returns'!C749</f>
        <v>1.022216164644707E-3</v>
      </c>
      <c r="E753" s="5">
        <f>'Stocks Returns'!D749</f>
        <v>5.6107539450613864E-3</v>
      </c>
      <c r="F753" s="5">
        <f>'Stocks Returns'!E749</f>
        <v>-1.7672648178357342E-3</v>
      </c>
      <c r="G753" s="5">
        <f t="shared" si="44"/>
        <v>-1.2721282277635445E-2</v>
      </c>
      <c r="H753" s="5">
        <f t="shared" si="45"/>
        <v>-2.6600643396769343E-4</v>
      </c>
      <c r="I753" s="5">
        <f t="shared" si="46"/>
        <v>4.3883391282872556E-3</v>
      </c>
      <c r="J753" s="5">
        <f t="shared" si="47"/>
        <v>-2.66685201503916E-3</v>
      </c>
    </row>
    <row r="754" spans="1:10" ht="15" customHeight="1" x14ac:dyDescent="0.2">
      <c r="A754" s="3">
        <f>'2_CVaR_t1'!A754</f>
        <v>43346</v>
      </c>
      <c r="B754" s="5">
        <f>'2_CVaR_t1'!D754-1</f>
        <v>2.8556153399916795E-5</v>
      </c>
      <c r="C754" s="5">
        <f>'Stocks Returns'!B750</f>
        <v>0</v>
      </c>
      <c r="D754" s="5">
        <f>'Stocks Returns'!C750</f>
        <v>0</v>
      </c>
      <c r="E754" s="5">
        <f>'Stocks Returns'!D750</f>
        <v>0</v>
      </c>
      <c r="F754" s="5">
        <f>'Stocks Returns'!E750</f>
        <v>0</v>
      </c>
      <c r="G754" s="5">
        <f t="shared" si="44"/>
        <v>5.2096584642662082E-4</v>
      </c>
      <c r="H754" s="5">
        <f t="shared" si="45"/>
        <v>-1.1253114819244209E-6</v>
      </c>
      <c r="I754" s="5">
        <f t="shared" si="46"/>
        <v>1.8154757398473369E-5</v>
      </c>
      <c r="J754" s="5">
        <f t="shared" si="47"/>
        <v>1.0294917535460086E-6</v>
      </c>
    </row>
    <row r="755" spans="1:10" ht="15" customHeight="1" x14ac:dyDescent="0.2">
      <c r="A755" s="3">
        <f>'2_CVaR_t1'!A755</f>
        <v>43347</v>
      </c>
      <c r="B755" s="5">
        <f>'2_CVaR_t1'!D755-1</f>
        <v>4.0919272651056549E-3</v>
      </c>
      <c r="C755" s="5">
        <f>'Stocks Returns'!B751</f>
        <v>-1.2935680919870629E-2</v>
      </c>
      <c r="D755" s="5">
        <f>'Stocks Returns'!C751</f>
        <v>6.1951119885630401E-3</v>
      </c>
      <c r="E755" s="5">
        <f>'Stocks Returns'!D751</f>
        <v>6.974311286760404E-4</v>
      </c>
      <c r="F755" s="5">
        <f>'Stocks Returns'!E751</f>
        <v>-4.3578918698080615E-3</v>
      </c>
      <c r="G755" s="5">
        <f t="shared" si="44"/>
        <v>-1.6164469871376944E-2</v>
      </c>
      <c r="H755" s="5">
        <f t="shared" si="45"/>
        <v>3.2323338408916501E-4</v>
      </c>
      <c r="I755" s="5">
        <f t="shared" si="46"/>
        <v>-4.9429435705423356E-3</v>
      </c>
      <c r="J755" s="5">
        <f t="shared" si="47"/>
        <v>-8.4647868102514304E-3</v>
      </c>
    </row>
    <row r="756" spans="1:10" ht="15" customHeight="1" x14ac:dyDescent="0.2">
      <c r="A756" s="3">
        <f>'2_CVaR_t1'!A756</f>
        <v>43348</v>
      </c>
      <c r="B756" s="5">
        <f>'2_CVaR_t1'!D756-1</f>
        <v>-2.305954959473655E-2</v>
      </c>
      <c r="C756" s="5">
        <f>'Stocks Returns'!B752</f>
        <v>-3.6403349108116156E-4</v>
      </c>
      <c r="D756" s="5">
        <f>'Stocks Returns'!C752</f>
        <v>-3.4709066305818825E-2</v>
      </c>
      <c r="E756" s="5">
        <f>'Stocks Returns'!D752</f>
        <v>-1.1034963410384568E-2</v>
      </c>
      <c r="F756" s="5">
        <f>'Stocks Returns'!E752</f>
        <v>-1.5045821365066159E-3</v>
      </c>
      <c r="G756" s="5">
        <f t="shared" si="44"/>
        <v>2.1463067808947921E-2</v>
      </c>
      <c r="H756" s="5">
        <f t="shared" si="45"/>
        <v>-1.3525264856708921E-3</v>
      </c>
      <c r="I756" s="5">
        <f t="shared" si="46"/>
        <v>2.1134999016501531E-2</v>
      </c>
      <c r="J756" s="5">
        <f t="shared" si="47"/>
        <v>2.1837705411319918E-2</v>
      </c>
    </row>
    <row r="757" spans="1:10" ht="15" customHeight="1" x14ac:dyDescent="0.2">
      <c r="A757" s="3">
        <f>'2_CVaR_t1'!A757</f>
        <v>43349</v>
      </c>
      <c r="B757" s="5">
        <f>'2_CVaR_t1'!D757-1</f>
        <v>7.7624817437724758E-3</v>
      </c>
      <c r="C757" s="5">
        <f>'Stocks Returns'!B753</f>
        <v>5.8266569555718295E-3</v>
      </c>
      <c r="D757" s="5">
        <f>'Stocks Returns'!C753</f>
        <v>1.2826803112076846E-2</v>
      </c>
      <c r="E757" s="5">
        <f>'Stocks Returns'!D753</f>
        <v>-1.4564247122386575E-2</v>
      </c>
      <c r="F757" s="5">
        <f>'Stocks Returns'!E753</f>
        <v>-3.3698630136986263E-2</v>
      </c>
      <c r="G757" s="5">
        <f t="shared" si="44"/>
        <v>-7.8938826396395337E-4</v>
      </c>
      <c r="H757" s="5">
        <f t="shared" si="45"/>
        <v>1.6517121747049047E-3</v>
      </c>
      <c r="I757" s="5">
        <f t="shared" si="46"/>
        <v>-2.5316126547279449E-2</v>
      </c>
      <c r="J757" s="5">
        <f t="shared" si="47"/>
        <v>-4.1516325791444549E-2</v>
      </c>
    </row>
    <row r="758" spans="1:10" ht="15" customHeight="1" x14ac:dyDescent="0.2">
      <c r="A758" s="3">
        <f>'2_CVaR_t1'!A758</f>
        <v>43350</v>
      </c>
      <c r="B758" s="5">
        <f>'2_CVaR_t1'!D758-1</f>
        <v>-6.2548405224465142E-3</v>
      </c>
      <c r="C758" s="5">
        <f>'Stocks Returns'!B754</f>
        <v>1.1947863866763164E-2</v>
      </c>
      <c r="D758" s="5">
        <f>'Stocks Returns'!C754</f>
        <v>-8.9965397923875701E-3</v>
      </c>
      <c r="E758" s="5">
        <f>'Stocks Returns'!D754</f>
        <v>-1.0131108462455352E-2</v>
      </c>
      <c r="F758" s="5">
        <f>'Stocks Returns'!E754</f>
        <v>-4.536433229373471E-3</v>
      </c>
      <c r="G758" s="5">
        <f t="shared" si="44"/>
        <v>1.8267265589424674E-2</v>
      </c>
      <c r="H758" s="5">
        <f t="shared" si="45"/>
        <v>8.057823443464833E-5</v>
      </c>
      <c r="I758" s="5">
        <f t="shared" si="46"/>
        <v>-1.362882840138982E-3</v>
      </c>
      <c r="J758" s="5">
        <f t="shared" si="47"/>
        <v>1.8168879956003475E-3</v>
      </c>
    </row>
    <row r="759" spans="1:10" ht="15" customHeight="1" x14ac:dyDescent="0.2">
      <c r="A759" s="3">
        <f>'2_CVaR_t1'!A759</f>
        <v>43353</v>
      </c>
      <c r="B759" s="5">
        <f>'2_CVaR_t1'!D759-1</f>
        <v>4.5262432867589908E-3</v>
      </c>
      <c r="C759" s="5">
        <f>'Stocks Returns'!B755</f>
        <v>1.2522361359570633E-2</v>
      </c>
      <c r="D759" s="5">
        <f>'Stocks Returns'!C755</f>
        <v>6.1452513966482325E-3</v>
      </c>
      <c r="E759" s="5">
        <f>'Stocks Returns'!D755</f>
        <v>1.1679711017459349E-2</v>
      </c>
      <c r="F759" s="5">
        <f>'Stocks Returns'!E755</f>
        <v>1.3244090002848319E-2</v>
      </c>
      <c r="G759" s="5">
        <f t="shared" si="44"/>
        <v>8.8927774668092277E-3</v>
      </c>
      <c r="H759" s="5">
        <f t="shared" si="45"/>
        <v>-3.5412643057080185E-4</v>
      </c>
      <c r="I759" s="5">
        <f t="shared" si="46"/>
        <v>5.4345207760606801E-3</v>
      </c>
      <c r="J759" s="5">
        <f t="shared" si="47"/>
        <v>8.6981169305787517E-3</v>
      </c>
    </row>
    <row r="760" spans="1:10" ht="15" customHeight="1" x14ac:dyDescent="0.2">
      <c r="A760" s="3">
        <f>'2_CVaR_t1'!A760</f>
        <v>43354</v>
      </c>
      <c r="B760" s="5">
        <f>'2_CVaR_t1'!D760-1</f>
        <v>6.0387105522163864E-3</v>
      </c>
      <c r="C760" s="5">
        <f>'Stocks Returns'!B756</f>
        <v>7.4204946996465626E-3</v>
      </c>
      <c r="D760" s="5">
        <f>'Stocks Returns'!C756</f>
        <v>9.7862298722930507E-3</v>
      </c>
      <c r="E760" s="5">
        <f>'Stocks Returns'!D756</f>
        <v>-9.4025232087596722E-3</v>
      </c>
      <c r="F760" s="5">
        <f>'Stocks Returns'!E756</f>
        <v>4.4975404075895398E-3</v>
      </c>
      <c r="G760" s="5">
        <f t="shared" si="44"/>
        <v>2.3951777494178508E-3</v>
      </c>
      <c r="H760" s="5">
        <f t="shared" si="45"/>
        <v>1.101641308686431E-3</v>
      </c>
      <c r="I760" s="5">
        <f t="shared" si="46"/>
        <v>-1.7753930268283712E-2</v>
      </c>
      <c r="J760" s="5">
        <f t="shared" si="47"/>
        <v>-1.5774835590893089E-3</v>
      </c>
    </row>
    <row r="761" spans="1:10" ht="15" customHeight="1" x14ac:dyDescent="0.2">
      <c r="A761" s="3">
        <f>'2_CVaR_t1'!A761</f>
        <v>43355</v>
      </c>
      <c r="B761" s="5">
        <f>'2_CVaR_t1'!D761-1</f>
        <v>4.9964745472736993E-3</v>
      </c>
      <c r="C761" s="5">
        <f>'Stocks Returns'!B757</f>
        <v>7.6815152578042722E-2</v>
      </c>
      <c r="D761" s="5">
        <f>'Stocks Returns'!C757</f>
        <v>7.4231905972919066E-3</v>
      </c>
      <c r="E761" s="5">
        <f>'Stocks Returns'!D757</f>
        <v>2.8835756337859397E-3</v>
      </c>
      <c r="F761" s="5">
        <f>'Stocks Returns'!E757</f>
        <v>6.9959423534349252E-3</v>
      </c>
      <c r="G761" s="5">
        <f t="shared" si="44"/>
        <v>7.2751630490422992E-2</v>
      </c>
      <c r="H761" s="5">
        <f t="shared" si="45"/>
        <v>2.4442325697087482E-4</v>
      </c>
      <c r="I761" s="5">
        <f t="shared" si="46"/>
        <v>-4.0164446405819747E-3</v>
      </c>
      <c r="J761" s="5">
        <f t="shared" si="47"/>
        <v>1.9745821135285233E-3</v>
      </c>
    </row>
    <row r="762" spans="1:10" ht="15" customHeight="1" x14ac:dyDescent="0.2">
      <c r="A762" s="3">
        <f>'2_CVaR_t1'!A762</f>
        <v>43356</v>
      </c>
      <c r="B762" s="5">
        <f>'2_CVaR_t1'!D762-1</f>
        <v>4.9018881073739085E-3</v>
      </c>
      <c r="C762" s="5">
        <f>'Stocks Returns'!B758</f>
        <v>3.7133550488599454E-2</v>
      </c>
      <c r="D762" s="5">
        <f>'Stocks Returns'!C758</f>
        <v>7.2320392986287008E-3</v>
      </c>
      <c r="E762" s="5">
        <f>'Stocks Returns'!D758</f>
        <v>3.5941056667065929E-3</v>
      </c>
      <c r="F762" s="5">
        <f>'Stocks Returns'!E758</f>
        <v>8.0589134361539472E-3</v>
      </c>
      <c r="G762" s="5">
        <f t="shared" si="44"/>
        <v>3.3157314535345317E-2</v>
      </c>
      <c r="H762" s="5">
        <f t="shared" si="45"/>
        <v>1.8993032355380576E-4</v>
      </c>
      <c r="I762" s="5">
        <f t="shared" si="46"/>
        <v>-3.1741963516478296E-3</v>
      </c>
      <c r="J762" s="5">
        <f t="shared" si="47"/>
        <v>3.1331767405257272E-3</v>
      </c>
    </row>
    <row r="763" spans="1:10" ht="15" customHeight="1" x14ac:dyDescent="0.2">
      <c r="A763" s="3">
        <f>'2_CVaR_t1'!A763</f>
        <v>43357</v>
      </c>
      <c r="B763" s="5">
        <f>'2_CVaR_t1'!D763-1</f>
        <v>8.9212315459952229E-4</v>
      </c>
      <c r="C763" s="5">
        <f>'Stocks Returns'!B759</f>
        <v>1.0678391959799027E-2</v>
      </c>
      <c r="D763" s="5">
        <f>'Stocks Returns'!C759</f>
        <v>1.4224751066855834E-3</v>
      </c>
      <c r="E763" s="5">
        <f>'Stocks Returns'!D759</f>
        <v>-2.0293661215232683E-3</v>
      </c>
      <c r="F763" s="5">
        <f>'Stocks Returns'!E759</f>
        <v>1.3094417643004785E-2</v>
      </c>
      <c r="G763" s="5">
        <f t="shared" si="44"/>
        <v>1.0402442039227086E-2</v>
      </c>
      <c r="H763" s="5">
        <f t="shared" si="45"/>
        <v>1.73669315956576E-4</v>
      </c>
      <c r="I763" s="5">
        <f t="shared" si="46"/>
        <v>-3.2137890218664634E-3</v>
      </c>
      <c r="J763" s="5">
        <f t="shared" si="47"/>
        <v>1.22224114494754E-2</v>
      </c>
    </row>
    <row r="764" spans="1:10" ht="15" customHeight="1" x14ac:dyDescent="0.2">
      <c r="A764" s="3">
        <f>'2_CVaR_t1'!A764</f>
        <v>43360</v>
      </c>
      <c r="B764" s="5">
        <f>'2_CVaR_t1'!D764-1</f>
        <v>-8.5952193675286059E-3</v>
      </c>
      <c r="C764" s="5">
        <f>'Stocks Returns'!B760</f>
        <v>-4.9720323182099735E-3</v>
      </c>
      <c r="D764" s="5">
        <f>'Stocks Returns'!C760</f>
        <v>-1.1228354978354949E-2</v>
      </c>
      <c r="E764" s="5">
        <f>'Stocks Returns'!D760</f>
        <v>-3.2535885167464085E-2</v>
      </c>
      <c r="F764" s="5">
        <f>'Stocks Returns'!E760</f>
        <v>1.0068027210884178E-2</v>
      </c>
      <c r="G764" s="5">
        <f t="shared" si="44"/>
        <v>3.5071147395615652E-3</v>
      </c>
      <c r="H764" s="5">
        <f t="shared" si="45"/>
        <v>1.2301393574223832E-3</v>
      </c>
      <c r="I764" s="5">
        <f t="shared" si="46"/>
        <v>-2.0508517746263215E-2</v>
      </c>
      <c r="J764" s="5">
        <f t="shared" si="47"/>
        <v>1.8787388645823876E-2</v>
      </c>
    </row>
    <row r="765" spans="1:10" ht="15" customHeight="1" x14ac:dyDescent="0.2">
      <c r="A765" s="3">
        <f>'2_CVaR_t1'!A765</f>
        <v>43361</v>
      </c>
      <c r="B765" s="5">
        <f>'2_CVaR_t1'!D765-1</f>
        <v>6.268886355607739E-3</v>
      </c>
      <c r="C765" s="5">
        <f>'Stocks Returns'!B761</f>
        <v>-1.3741411617739008E-2</v>
      </c>
      <c r="D765" s="5">
        <f>'Stocks Returns'!C761</f>
        <v>9.9192776029550789E-3</v>
      </c>
      <c r="E765" s="5">
        <f>'Stocks Returns'!D761</f>
        <v>-6.0583580613253751E-3</v>
      </c>
      <c r="F765" s="5">
        <f>'Stocks Returns'!E761</f>
        <v>1.0775862068965747E-2</v>
      </c>
      <c r="G765" s="5">
        <f t="shared" si="44"/>
        <v>-1.897913910084973E-2</v>
      </c>
      <c r="H765" s="5">
        <f t="shared" si="45"/>
        <v>9.0213133822339593E-4</v>
      </c>
      <c r="I765" s="5">
        <f t="shared" si="46"/>
        <v>-1.473030108172641E-2</v>
      </c>
      <c r="J765" s="5">
        <f t="shared" si="47"/>
        <v>4.4681385086593386E-3</v>
      </c>
    </row>
    <row r="766" spans="1:10" ht="15" customHeight="1" x14ac:dyDescent="0.2">
      <c r="A766" s="3">
        <f>'2_CVaR_t1'!A766</f>
        <v>43362</v>
      </c>
      <c r="B766" s="5">
        <f>'2_CVaR_t1'!D766-1</f>
        <v>-3.9859079404191977E-4</v>
      </c>
      <c r="C766" s="5">
        <f>'Stocks Returns'!B762</f>
        <v>1.4882837238758606E-2</v>
      </c>
      <c r="D766" s="5">
        <f>'Stocks Returns'!C762</f>
        <v>-1.4224751066856944E-3</v>
      </c>
      <c r="E766" s="5">
        <f>'Stocks Returns'!D762</f>
        <v>1.2190570966538194E-2</v>
      </c>
      <c r="F766" s="5">
        <f>'Stocks Returns'!E762</f>
        <v>6.5298507462685507E-3</v>
      </c>
      <c r="G766" s="5">
        <f t="shared" si="44"/>
        <v>1.579798227078269E-2</v>
      </c>
      <c r="H766" s="5">
        <f t="shared" si="45"/>
        <v>-8.0645906451140797E-4</v>
      </c>
      <c r="I766" s="5">
        <f t="shared" si="46"/>
        <v>1.2803557827123269E-2</v>
      </c>
      <c r="J766" s="5">
        <f t="shared" si="47"/>
        <v>6.9627106894617295E-3</v>
      </c>
    </row>
    <row r="767" spans="1:10" ht="15" customHeight="1" x14ac:dyDescent="0.2">
      <c r="A767" s="3">
        <f>'2_CVaR_t1'!A767</f>
        <v>43363</v>
      </c>
      <c r="B767" s="5">
        <f>'2_CVaR_t1'!D767-1</f>
        <v>9.0755123592289877E-3</v>
      </c>
      <c r="C767" s="5">
        <f>'Stocks Returns'!B763</f>
        <v>6.5522620904836515E-3</v>
      </c>
      <c r="D767" s="5">
        <f>'Stocks Returns'!C763</f>
        <v>1.2345679012345734E-2</v>
      </c>
      <c r="E767" s="5">
        <f>'Stocks Returns'!D763</f>
        <v>2.4701978616197495E-2</v>
      </c>
      <c r="F767" s="5">
        <f>'Stocks Returns'!E763</f>
        <v>-2.2507612869059335E-3</v>
      </c>
      <c r="G767" s="5">
        <f t="shared" si="44"/>
        <v>-1.2754723188377181E-3</v>
      </c>
      <c r="H767" s="5">
        <f t="shared" si="45"/>
        <v>-7.2647684909480162E-4</v>
      </c>
      <c r="I767" s="5">
        <f t="shared" si="46"/>
        <v>1.2121611905563816E-2</v>
      </c>
      <c r="J767" s="5">
        <f t="shared" si="47"/>
        <v>-1.1395884438674972E-2</v>
      </c>
    </row>
    <row r="768" spans="1:10" ht="15" customHeight="1" x14ac:dyDescent="0.2">
      <c r="A768" s="3">
        <f>'2_CVaR_t1'!A768</f>
        <v>43364</v>
      </c>
      <c r="B768" s="5">
        <f>'2_CVaR_t1'!D768-1</f>
        <v>3.2803885403922539E-3</v>
      </c>
      <c r="C768" s="5">
        <f>'Stocks Returns'!B764</f>
        <v>-1.4259144451332806E-2</v>
      </c>
      <c r="D768" s="5">
        <f>'Stocks Returns'!C764</f>
        <v>5.4274993299383567E-3</v>
      </c>
      <c r="E768" s="5">
        <f>'Stocks Returns'!D764</f>
        <v>-7.5557687694890463E-3</v>
      </c>
      <c r="F768" s="5">
        <f>'Stocks Returns'!E764</f>
        <v>1.220806794055207E-2</v>
      </c>
      <c r="G768" s="5">
        <f t="shared" si="44"/>
        <v>-1.6739030301683534E-2</v>
      </c>
      <c r="H768" s="5">
        <f t="shared" si="45"/>
        <v>7.2813081856835504E-4</v>
      </c>
      <c r="I768" s="5">
        <f t="shared" si="46"/>
        <v>-1.2066018837524436E-2</v>
      </c>
      <c r="J768" s="5">
        <f t="shared" si="47"/>
        <v>8.9216099386202462E-3</v>
      </c>
    </row>
    <row r="769" spans="1:10" ht="15" customHeight="1" x14ac:dyDescent="0.2">
      <c r="A769" s="3">
        <f>'2_CVaR_t1'!A769</f>
        <v>43367</v>
      </c>
      <c r="B769" s="5">
        <f>'2_CVaR_t1'!D769-1</f>
        <v>-4.2635637165607809E-3</v>
      </c>
      <c r="C769" s="5">
        <f>'Stocks Returns'!B765</f>
        <v>3.4591194968554007E-3</v>
      </c>
      <c r="D769" s="5">
        <f>'Stocks Returns'!C765</f>
        <v>-6.2645784738419863E-3</v>
      </c>
      <c r="E769" s="5">
        <f>'Stocks Returns'!D765</f>
        <v>-5.4380664652567967E-3</v>
      </c>
      <c r="F769" s="5">
        <f>'Stocks Returns'!E765</f>
        <v>1.0225485055060268E-2</v>
      </c>
      <c r="G769" s="5">
        <f t="shared" si="44"/>
        <v>7.9409337701765656E-3</v>
      </c>
      <c r="H769" s="5">
        <f t="shared" si="45"/>
        <v>-6.445458416240446E-5</v>
      </c>
      <c r="I769" s="5">
        <f t="shared" si="46"/>
        <v>5.5716644912738242E-4</v>
      </c>
      <c r="J769" s="5">
        <f t="shared" si="47"/>
        <v>1.4565695880494136E-2</v>
      </c>
    </row>
    <row r="770" spans="1:10" ht="15" customHeight="1" x14ac:dyDescent="0.2">
      <c r="A770" s="3">
        <f>'2_CVaR_t1'!A770</f>
        <v>43368</v>
      </c>
      <c r="B770" s="5">
        <f>'2_CVaR_t1'!D770-1</f>
        <v>3.7197028173086011E-4</v>
      </c>
      <c r="C770" s="5">
        <f>'Stocks Returns'!B766</f>
        <v>-1.1281729865246004E-2</v>
      </c>
      <c r="D770" s="5">
        <f>'Stocks Returns'!C766</f>
        <v>3.152035410100007E-3</v>
      </c>
      <c r="E770" s="5">
        <f>'Stocks Returns'!D766</f>
        <v>-4.2891859052247905E-2</v>
      </c>
      <c r="F770" s="5">
        <f>'Stocks Returns'!E766</f>
        <v>1.3625746171814113E-2</v>
      </c>
      <c r="G770" s="5">
        <f t="shared" si="44"/>
        <v>-1.10776729941471E-2</v>
      </c>
      <c r="H770" s="5">
        <f t="shared" si="45"/>
        <v>2.6547458130201274E-3</v>
      </c>
      <c r="I770" s="5">
        <f t="shared" si="46"/>
        <v>-4.335193257072141E-2</v>
      </c>
      <c r="J770" s="5">
        <f t="shared" si="47"/>
        <v>1.3279596129788847E-2</v>
      </c>
    </row>
    <row r="771" spans="1:10" ht="15" customHeight="1" x14ac:dyDescent="0.2">
      <c r="A771" s="3">
        <f>'2_CVaR_t1'!A771</f>
        <v>43369</v>
      </c>
      <c r="B771" s="5">
        <f>'2_CVaR_t1'!D771-1</f>
        <v>-1.3273394592713261E-3</v>
      </c>
      <c r="C771" s="5">
        <f>'Stocks Returns'!B767</f>
        <v>-1.2678288431061668E-3</v>
      </c>
      <c r="D771" s="5">
        <f>'Stocks Returns'!C767</f>
        <v>-2.0724695814948735E-3</v>
      </c>
      <c r="E771" s="5">
        <f>'Stocks Returns'!D767</f>
        <v>2.5390377047118662E-4</v>
      </c>
      <c r="F771" s="5">
        <f>'Stocks Returns'!E767</f>
        <v>-1.0626040199718356E-2</v>
      </c>
      <c r="G771" s="5">
        <f t="shared" si="44"/>
        <v>5.0438281359445358E-4</v>
      </c>
      <c r="H771" s="5">
        <f t="shared" si="45"/>
        <v>-1.1459867672878113E-4</v>
      </c>
      <c r="I771" s="5">
        <f t="shared" si="46"/>
        <v>2.1602383306681887E-3</v>
      </c>
      <c r="J771" s="5">
        <f t="shared" si="47"/>
        <v>-9.2542482150300611E-3</v>
      </c>
    </row>
    <row r="772" spans="1:10" ht="15" customHeight="1" x14ac:dyDescent="0.2">
      <c r="A772" s="3">
        <f>'2_CVaR_t1'!A772</f>
        <v>43370</v>
      </c>
      <c r="B772" s="5">
        <f>'2_CVaR_t1'!D772-1</f>
        <v>3.2179848225226682E-3</v>
      </c>
      <c r="C772" s="5">
        <f>'Stocks Returns'!B768</f>
        <v>1.2694382735639387E-2</v>
      </c>
      <c r="D772" s="5">
        <f>'Stocks Returns'!C768</f>
        <v>5.0244523346956171E-3</v>
      </c>
      <c r="E772" s="5">
        <f>'Stocks Returns'!D768</f>
        <v>-2.2845538773956786E-3</v>
      </c>
      <c r="F772" s="5">
        <f>'Stocks Returns'!E768</f>
        <v>3.1055900621117516E-3</v>
      </c>
      <c r="G772" s="5">
        <f t="shared" si="44"/>
        <v>1.0272084202335885E-2</v>
      </c>
      <c r="H772" s="5">
        <f t="shared" si="45"/>
        <v>4.1524463367405111E-4</v>
      </c>
      <c r="I772" s="5">
        <f t="shared" si="46"/>
        <v>-6.7079023885562323E-3</v>
      </c>
      <c r="J772" s="5">
        <f t="shared" si="47"/>
        <v>-1.177799888923553E-4</v>
      </c>
    </row>
    <row r="773" spans="1:10" ht="15" customHeight="1" x14ac:dyDescent="0.2">
      <c r="A773" s="3">
        <f>'2_CVaR_t1'!A773</f>
        <v>43371</v>
      </c>
      <c r="B773" s="5">
        <f>'2_CVaR_t1'!D773-1</f>
        <v>4.8485622089922131E-4</v>
      </c>
      <c r="C773" s="5">
        <f>'Stocks Returns'!B769</f>
        <v>2.8204324663114733E-3</v>
      </c>
      <c r="D773" s="5">
        <f>'Stocks Returns'!C769</f>
        <v>4.6660445273949414E-4</v>
      </c>
      <c r="E773" s="5">
        <f>'Stocks Returns'!D769</f>
        <v>3.8163083577151813E-3</v>
      </c>
      <c r="F773" s="5">
        <f>'Stocks Returns'!E769</f>
        <v>-1.5479876160989781E-3</v>
      </c>
      <c r="G773" s="5">
        <f t="shared" si="44"/>
        <v>2.9203160831397291E-3</v>
      </c>
      <c r="H773" s="5">
        <f t="shared" si="45"/>
        <v>-1.9378260230969787E-4</v>
      </c>
      <c r="I773" s="5">
        <f t="shared" si="46"/>
        <v>3.1990332461649643E-3</v>
      </c>
      <c r="J773" s="5">
        <f t="shared" si="47"/>
        <v>-2.0082613487281617E-3</v>
      </c>
    </row>
    <row r="774" spans="1:10" ht="15" customHeight="1" x14ac:dyDescent="0.2">
      <c r="A774" s="3">
        <f>'2_CVaR_t1'!A774</f>
        <v>43374</v>
      </c>
      <c r="B774" s="5">
        <f>'2_CVaR_t1'!D774-1</f>
        <v>2.2190108965152167E-3</v>
      </c>
      <c r="C774" s="5">
        <f>'Stocks Returns'!B770</f>
        <v>1.3125000000000053E-2</v>
      </c>
      <c r="D774" s="5">
        <f>'Stocks Returns'!C770</f>
        <v>4.6638683456592389E-3</v>
      </c>
      <c r="E774" s="5">
        <f>'Stocks Returns'!D770</f>
        <v>-2.2177163857559301E-2</v>
      </c>
      <c r="F774" s="5">
        <f>'Stocks Returns'!E770</f>
        <v>3.2170542635658883E-2</v>
      </c>
      <c r="G774" s="5">
        <f t="shared" ref="G774:G837" si="48">C774-($P$11+$O$11*$B774)</f>
        <v>1.1624573274384792E-2</v>
      </c>
      <c r="H774" s="5">
        <f t="shared" ref="H774:H837" si="49">D774-($P$12+$O$12*$B774)</f>
        <v>1.497976872590926E-3</v>
      </c>
      <c r="I774" s="5">
        <f t="shared" ref="I774:I837" si="50">E774-($P$13+$O$13*$B774)</f>
        <v>-2.5209371064786032E-2</v>
      </c>
      <c r="J774" s="5">
        <f t="shared" ref="J774:J837" si="51">F774-($P$14+$O$14*$B774)</f>
        <v>2.9957099880232513E-2</v>
      </c>
    </row>
    <row r="775" spans="1:10" ht="15" customHeight="1" x14ac:dyDescent="0.2">
      <c r="A775" s="3">
        <f>'2_CVaR_t1'!A775</f>
        <v>43375</v>
      </c>
      <c r="B775" s="5">
        <f>'2_CVaR_t1'!D775-1</f>
        <v>-4.5872204786682191E-3</v>
      </c>
      <c r="C775" s="5">
        <f>'Stocks Returns'!B771</f>
        <v>1.3571869216532972E-2</v>
      </c>
      <c r="D775" s="5">
        <f>'Stocks Returns'!C771</f>
        <v>-7.4275482459049691E-3</v>
      </c>
      <c r="E775" s="5">
        <f>'Stocks Returns'!D771</f>
        <v>6.3504406428203097E-3</v>
      </c>
      <c r="F775" s="5">
        <f>'Stocks Returns'!E771</f>
        <v>-2.015270997621732E-2</v>
      </c>
      <c r="G775" s="5">
        <f t="shared" si="48"/>
        <v>1.8352359998406252E-2</v>
      </c>
      <c r="H775" s="5">
        <f t="shared" si="49"/>
        <v>-7.5980548762942437E-4</v>
      </c>
      <c r="I775" s="5">
        <f t="shared" si="50"/>
        <v>1.2796388313959593E-2</v>
      </c>
      <c r="J775" s="5">
        <f t="shared" si="51"/>
        <v>-1.5485293615242604E-2</v>
      </c>
    </row>
    <row r="776" spans="1:10" ht="15" customHeight="1" x14ac:dyDescent="0.2">
      <c r="A776" s="3">
        <f>'2_CVaR_t1'!A776</f>
        <v>43376</v>
      </c>
      <c r="B776" s="5">
        <f>'2_CVaR_t1'!D776-1</f>
        <v>-2.5888413252809217E-3</v>
      </c>
      <c r="C776" s="5">
        <f>'Stocks Returns'!B772</f>
        <v>1.3998782714546687E-2</v>
      </c>
      <c r="D776" s="5">
        <f>'Stocks Returns'!C772</f>
        <v>-2.0044097013428575E-3</v>
      </c>
      <c r="E776" s="5">
        <f>'Stocks Returns'!D772</f>
        <v>-3.2582099162910549E-2</v>
      </c>
      <c r="F776" s="5">
        <f>'Stocks Returns'!E772</f>
        <v>3.7046499744506356E-3</v>
      </c>
      <c r="G776" s="5">
        <f t="shared" si="48"/>
        <v>1.6935131868076908E-2</v>
      </c>
      <c r="H776" s="5">
        <f t="shared" si="49"/>
        <v>1.7760774573647603E-3</v>
      </c>
      <c r="I776" s="5">
        <f t="shared" si="50"/>
        <v>-2.8919034717070417E-2</v>
      </c>
      <c r="J776" s="5">
        <f t="shared" si="51"/>
        <v>6.3517757138417917E-3</v>
      </c>
    </row>
    <row r="777" spans="1:10" ht="15" customHeight="1" x14ac:dyDescent="0.2">
      <c r="A777" s="3">
        <f>'2_CVaR_t1'!A777</f>
        <v>43377</v>
      </c>
      <c r="B777" s="5">
        <f>'2_CVaR_t1'!D777-1</f>
        <v>-1.3356666158668484E-2</v>
      </c>
      <c r="C777" s="5">
        <f>'Stocks Returns'!B773</f>
        <v>-5.1020408163265918E-3</v>
      </c>
      <c r="D777" s="5">
        <f>'Stocks Returns'!C773</f>
        <v>-1.7473388230568432E-2</v>
      </c>
      <c r="E777" s="5">
        <f>'Stocks Returns'!D773</f>
        <v>-4.9121405750798708E-2</v>
      </c>
      <c r="F777" s="5">
        <f>'Stocks Returns'!E773</f>
        <v>-3.6909761995671531E-3</v>
      </c>
      <c r="G777" s="5">
        <f t="shared" si="48"/>
        <v>7.7710583219587556E-3</v>
      </c>
      <c r="H777" s="5">
        <f t="shared" si="49"/>
        <v>1.8644382311775905E-3</v>
      </c>
      <c r="I777" s="5">
        <f t="shared" si="50"/>
        <v>-3.0463389495637747E-2</v>
      </c>
      <c r="J777" s="5">
        <f t="shared" si="51"/>
        <v>9.842039481616929E-3</v>
      </c>
    </row>
    <row r="778" spans="1:10" ht="15" customHeight="1" x14ac:dyDescent="0.2">
      <c r="A778" s="3">
        <f>'2_CVaR_t1'!A778</f>
        <v>43378</v>
      </c>
      <c r="B778" s="5">
        <f>'2_CVaR_t1'!D778-1</f>
        <v>-7.4068067400338E-3</v>
      </c>
      <c r="C778" s="5">
        <f>'Stocks Returns'!B774</f>
        <v>-6.6365007541477894E-3</v>
      </c>
      <c r="D778" s="5">
        <f>'Stocks Returns'!C774</f>
        <v>-9.5393840283454212E-3</v>
      </c>
      <c r="E778" s="5">
        <f>'Stocks Returns'!D774</f>
        <v>-3.0099398012039869E-2</v>
      </c>
      <c r="F778" s="5">
        <f>'Stocks Returns'!E774</f>
        <v>1.4052120592744632E-3</v>
      </c>
      <c r="G778" s="5">
        <f t="shared" si="48"/>
        <v>7.4595692198317631E-4</v>
      </c>
      <c r="H778" s="5">
        <f t="shared" si="49"/>
        <v>1.2020932901579059E-3</v>
      </c>
      <c r="I778" s="5">
        <f t="shared" si="50"/>
        <v>-1.9726978582156454E-2</v>
      </c>
      <c r="J778" s="5">
        <f t="shared" si="51"/>
        <v>8.92313037375847E-3</v>
      </c>
    </row>
    <row r="779" spans="1:10" ht="15" customHeight="1" x14ac:dyDescent="0.2">
      <c r="A779" s="3">
        <f>'2_CVaR_t1'!A779</f>
        <v>43381</v>
      </c>
      <c r="B779" s="5">
        <f>'2_CVaR_t1'!D779-1</f>
        <v>-1.6465269270040217E-2</v>
      </c>
      <c r="C779" s="5">
        <f>'Stocks Returns'!B775</f>
        <v>2.429395687822522E-3</v>
      </c>
      <c r="D779" s="5">
        <f>'Stocks Returns'!C775</f>
        <v>-2.387176664832158E-2</v>
      </c>
      <c r="E779" s="5">
        <f>'Stocks Returns'!D775</f>
        <v>-2.280600461893767E-2</v>
      </c>
      <c r="F779" s="5">
        <f>'Stocks Returns'!E775</f>
        <v>-1.4032402092103435E-3</v>
      </c>
      <c r="G779" s="5">
        <f t="shared" si="48"/>
        <v>1.8171171870681874E-2</v>
      </c>
      <c r="H779" s="5">
        <f t="shared" si="49"/>
        <v>-4.2634457665741837E-5</v>
      </c>
      <c r="I779" s="5">
        <f t="shared" si="50"/>
        <v>1.8095964295450351E-4</v>
      </c>
      <c r="J779" s="5">
        <f t="shared" si="51"/>
        <v>1.5272463235446735E-2</v>
      </c>
    </row>
    <row r="780" spans="1:10" ht="15" customHeight="1" x14ac:dyDescent="0.2">
      <c r="A780" s="3">
        <f>'2_CVaR_t1'!A780</f>
        <v>43382</v>
      </c>
      <c r="B780" s="5">
        <f>'2_CVaR_t1'!D780-1</f>
        <v>1.7878508963877771E-3</v>
      </c>
      <c r="C780" s="5">
        <f>'Stocks Returns'!B776</f>
        <v>-1.9691002726446527E-2</v>
      </c>
      <c r="D780" s="5">
        <f>'Stocks Returns'!C776</f>
        <v>2.9600394671929209E-3</v>
      </c>
      <c r="E780" s="5">
        <f>'Stocks Returns'!D776</f>
        <v>-4.7267355982275605E-3</v>
      </c>
      <c r="F780" s="5">
        <f>'Stocks Returns'!E776</f>
        <v>1.4307613694430232E-2</v>
      </c>
      <c r="G780" s="5">
        <f t="shared" si="48"/>
        <v>-2.0793546946450348E-2</v>
      </c>
      <c r="H780" s="5">
        <f t="shared" si="49"/>
        <v>4.1708740107727601E-4</v>
      </c>
      <c r="I780" s="5">
        <f t="shared" si="50"/>
        <v>-7.15852224475097E-3</v>
      </c>
      <c r="J780" s="5">
        <f t="shared" si="51"/>
        <v>1.2530058444727165E-2</v>
      </c>
    </row>
    <row r="781" spans="1:10" ht="15" customHeight="1" x14ac:dyDescent="0.2">
      <c r="A781" s="3">
        <f>'2_CVaR_t1'!A781</f>
        <v>43383</v>
      </c>
      <c r="B781" s="5">
        <f>'2_CVaR_t1'!D781-1</f>
        <v>-3.1730395757423091E-2</v>
      </c>
      <c r="C781" s="5">
        <f>'Stocks Returns'!B777</f>
        <v>-9.2707045735475058E-3</v>
      </c>
      <c r="D781" s="5">
        <f>'Stocks Returns'!C777</f>
        <v>-4.7712739793408732E-2</v>
      </c>
      <c r="E781" s="5">
        <f>'Stocks Returns'!D777</f>
        <v>-1.3950727218759229E-2</v>
      </c>
      <c r="F781" s="5">
        <f>'Stocks Returns'!E777</f>
        <v>-5.4282115869017655E-2</v>
      </c>
      <c r="G781" s="5">
        <f t="shared" si="48"/>
        <v>2.0558015605694303E-2</v>
      </c>
      <c r="H781" s="5">
        <f t="shared" si="49"/>
        <v>-1.8285727240603747E-3</v>
      </c>
      <c r="I781" s="5">
        <f t="shared" si="50"/>
        <v>3.0293997044182404E-2</v>
      </c>
      <c r="J781" s="5">
        <f t="shared" si="51"/>
        <v>-2.2173909624543069E-2</v>
      </c>
    </row>
    <row r="782" spans="1:10" ht="15" customHeight="1" x14ac:dyDescent="0.2">
      <c r="A782" s="3">
        <f>'2_CVaR_t1'!A782</f>
        <v>43384</v>
      </c>
      <c r="B782" s="5">
        <f>'2_CVaR_t1'!D782-1</f>
        <v>-7.8630762044833435E-3</v>
      </c>
      <c r="C782" s="5">
        <f>'Stocks Returns'!B778</f>
        <v>-3.2439176543980097E-2</v>
      </c>
      <c r="D782" s="5">
        <f>'Stocks Returns'!C778</f>
        <v>-1.3208382526564533E-2</v>
      </c>
      <c r="E782" s="5">
        <f>'Stocks Returns'!D778</f>
        <v>1.8964479229379938E-2</v>
      </c>
      <c r="F782" s="5">
        <f>'Stocks Returns'!E778</f>
        <v>-3.0629910773738112E-2</v>
      </c>
      <c r="G782" s="5">
        <f t="shared" si="48"/>
        <v>-2.4635664879316996E-2</v>
      </c>
      <c r="H782" s="5">
        <f t="shared" si="49"/>
        <v>-1.8076876797403982E-3</v>
      </c>
      <c r="I782" s="5">
        <f t="shared" si="50"/>
        <v>2.9972285911317405E-2</v>
      </c>
      <c r="J782" s="5">
        <f t="shared" si="51"/>
        <v>-2.2650720173471951E-2</v>
      </c>
    </row>
    <row r="783" spans="1:10" ht="15" customHeight="1" x14ac:dyDescent="0.2">
      <c r="A783" s="3">
        <f>'2_CVaR_t1'!A783</f>
        <v>43385</v>
      </c>
      <c r="B783" s="5">
        <f>'2_CVaR_t1'!D783-1</f>
        <v>3.1257688639980019E-2</v>
      </c>
      <c r="C783" s="5">
        <f>'Stocks Returns'!B779</f>
        <v>2.3855577047066534E-2</v>
      </c>
      <c r="D783" s="5">
        <f>'Stocks Returns'!C779</f>
        <v>4.7334180812084181E-2</v>
      </c>
      <c r="E783" s="5">
        <f>'Stocks Returns'!D779</f>
        <v>8.2717872968980366E-3</v>
      </c>
      <c r="F783" s="5">
        <f>'Stocks Returns'!E779</f>
        <v>1.4287676878691924E-2</v>
      </c>
      <c r="G783" s="5">
        <f t="shared" si="48"/>
        <v>-4.4422841733950669E-3</v>
      </c>
      <c r="H783" s="5">
        <f t="shared" si="49"/>
        <v>2.2132455342638718E-3</v>
      </c>
      <c r="I783" s="5">
        <f t="shared" si="50"/>
        <v>-3.5198816718151248E-2</v>
      </c>
      <c r="J783" s="5">
        <f t="shared" si="51"/>
        <v>-1.7282841689333882E-2</v>
      </c>
    </row>
    <row r="784" spans="1:10" ht="15" customHeight="1" x14ac:dyDescent="0.2">
      <c r="A784" s="3">
        <f>'2_CVaR_t1'!A784</f>
        <v>43388</v>
      </c>
      <c r="B784" s="5">
        <f>'2_CVaR_t1'!D784-1</f>
        <v>-1.3185425380546456E-2</v>
      </c>
      <c r="C784" s="5">
        <f>'Stocks Returns'!B780</f>
        <v>1.7002518891687579E-2</v>
      </c>
      <c r="D784" s="5">
        <f>'Stocks Returns'!C780</f>
        <v>-2.0205626160217149E-2</v>
      </c>
      <c r="E784" s="5">
        <f>'Stocks Returns'!D780</f>
        <v>-5.8599472604758951E-4</v>
      </c>
      <c r="F784" s="5">
        <f>'Stocks Returns'!E780</f>
        <v>-7.5849925504537508E-3</v>
      </c>
      <c r="G784" s="5">
        <f t="shared" si="48"/>
        <v>2.9717593839783885E-2</v>
      </c>
      <c r="H784" s="5">
        <f t="shared" si="49"/>
        <v>-1.115208151801491E-3</v>
      </c>
      <c r="I784" s="5">
        <f t="shared" si="50"/>
        <v>1.7833556727218688E-2</v>
      </c>
      <c r="J784" s="5">
        <f t="shared" si="51"/>
        <v>5.7749047625336846E-3</v>
      </c>
    </row>
    <row r="785" spans="1:10" ht="15" customHeight="1" x14ac:dyDescent="0.2">
      <c r="A785" s="3">
        <f>'2_CVaR_t1'!A785</f>
        <v>43389</v>
      </c>
      <c r="B785" s="5">
        <f>'2_CVaR_t1'!D785-1</f>
        <v>2.2025986180974622E-2</v>
      </c>
      <c r="C785" s="5">
        <f>'Stocks Returns'!B781</f>
        <v>2.3529411764706021E-2</v>
      </c>
      <c r="D785" s="5">
        <f>'Stocks Returns'!C781</f>
        <v>3.286453399402478E-2</v>
      </c>
      <c r="E785" s="5">
        <f>'Stocks Returns'!D781</f>
        <v>1.3632365875110075E-2</v>
      </c>
      <c r="F785" s="5">
        <f>'Stocks Returns'!E781</f>
        <v>7.2335198580593119E-3</v>
      </c>
      <c r="G785" s="5">
        <f t="shared" si="48"/>
        <v>3.7507380949511199E-3</v>
      </c>
      <c r="H785" s="5">
        <f t="shared" si="49"/>
        <v>1.0815504122721128E-3</v>
      </c>
      <c r="I785" s="5">
        <f t="shared" si="50"/>
        <v>-1.6982444548131245E-2</v>
      </c>
      <c r="J785" s="5">
        <f t="shared" si="51"/>
        <v>-1.5004074140789976E-2</v>
      </c>
    </row>
    <row r="786" spans="1:10" ht="15" customHeight="1" x14ac:dyDescent="0.2">
      <c r="A786" s="3">
        <f>'2_CVaR_t1'!A786</f>
        <v>43390</v>
      </c>
      <c r="B786" s="5">
        <f>'2_CVaR_t1'!D786-1</f>
        <v>3.2136654840171364E-3</v>
      </c>
      <c r="C786" s="5">
        <f>'Stocks Returns'!B782</f>
        <v>-3.0248033877811054E-4</v>
      </c>
      <c r="D786" s="5">
        <f>'Stocks Returns'!C782</f>
        <v>5.0091717228726296E-3</v>
      </c>
      <c r="E786" s="5">
        <f>'Stocks Returns'!D782</f>
        <v>-1.4461315979755751E-3</v>
      </c>
      <c r="F786" s="5">
        <f>'Stocks Returns'!E782</f>
        <v>-1.788617886178856E-2</v>
      </c>
      <c r="G786" s="5">
        <f t="shared" si="48"/>
        <v>-2.720792905789153E-3</v>
      </c>
      <c r="H786" s="5">
        <f t="shared" si="49"/>
        <v>4.062045965014683E-4</v>
      </c>
      <c r="I786" s="5">
        <f t="shared" si="50"/>
        <v>-5.8634651271187981E-3</v>
      </c>
      <c r="J786" s="5">
        <f t="shared" si="51"/>
        <v>-2.1105182214381416E-2</v>
      </c>
    </row>
    <row r="787" spans="1:10" ht="15" customHeight="1" x14ac:dyDescent="0.2">
      <c r="A787" s="3">
        <f>'2_CVaR_t1'!A787</f>
        <v>43391</v>
      </c>
      <c r="B787" s="5">
        <f>'2_CVaR_t1'!D787-1</f>
        <v>-1.5316217678412403E-2</v>
      </c>
      <c r="C787" s="5">
        <f>'Stocks Returns'!B783</f>
        <v>2.4205748865357979E-3</v>
      </c>
      <c r="D787" s="5">
        <f>'Stocks Returns'!C783</f>
        <v>-2.2183222183222107E-2</v>
      </c>
      <c r="E787" s="5">
        <f>'Stocks Returns'!D783</f>
        <v>-2.172338884866043E-2</v>
      </c>
      <c r="F787" s="5">
        <f>'Stocks Returns'!E783</f>
        <v>1.5176600441499932E-3</v>
      </c>
      <c r="G787" s="5">
        <f t="shared" si="48"/>
        <v>1.7101984787229463E-2</v>
      </c>
      <c r="H787" s="5">
        <f t="shared" si="49"/>
        <v>-1.4238236455039327E-5</v>
      </c>
      <c r="I787" s="5">
        <f t="shared" si="50"/>
        <v>-3.3655957312667822E-4</v>
      </c>
      <c r="J787" s="5">
        <f t="shared" si="51"/>
        <v>1.7031712983022682E-2</v>
      </c>
    </row>
    <row r="788" spans="1:10" ht="15" customHeight="1" x14ac:dyDescent="0.2">
      <c r="A788" s="3">
        <f>'2_CVaR_t1'!A788</f>
        <v>43392</v>
      </c>
      <c r="B788" s="5">
        <f>'2_CVaR_t1'!D788-1</f>
        <v>3.415646290286789E-3</v>
      </c>
      <c r="C788" s="5">
        <f>'Stocks Returns'!B784</f>
        <v>8.1497132508299153E-3</v>
      </c>
      <c r="D788" s="5">
        <f>'Stocks Returns'!C784</f>
        <v>5.6716203603992543E-3</v>
      </c>
      <c r="E788" s="5">
        <f>'Stocks Returns'!D784</f>
        <v>-7.6980014803847974E-3</v>
      </c>
      <c r="F788" s="5">
        <f>'Stocks Returns'!E784</f>
        <v>-1.3776002204161086E-3</v>
      </c>
      <c r="G788" s="5">
        <f t="shared" si="48"/>
        <v>5.5450090211872863E-3</v>
      </c>
      <c r="H788" s="5">
        <f t="shared" si="49"/>
        <v>7.7683162804365654E-4</v>
      </c>
      <c r="I788" s="5">
        <f t="shared" si="50"/>
        <v>-1.2396607458075866E-2</v>
      </c>
      <c r="J788" s="5">
        <f t="shared" si="51"/>
        <v>-4.8007990220831787E-3</v>
      </c>
    </row>
    <row r="789" spans="1:10" ht="15" customHeight="1" x14ac:dyDescent="0.2">
      <c r="A789" s="3">
        <f>'2_CVaR_t1'!A789</f>
        <v>43395</v>
      </c>
      <c r="B789" s="5">
        <f>'2_CVaR_t1'!D789-1</f>
        <v>2.5077064275214056E-3</v>
      </c>
      <c r="C789" s="5">
        <f>'Stocks Returns'!B785</f>
        <v>-5.9880239520948564E-4</v>
      </c>
      <c r="D789" s="5">
        <f>'Stocks Returns'!C785</f>
        <v>3.9977155910906337E-3</v>
      </c>
      <c r="E789" s="5">
        <f>'Stocks Returns'!D785</f>
        <v>-2.9837386244965236E-3</v>
      </c>
      <c r="F789" s="5">
        <f>'Stocks Returns'!E785</f>
        <v>-6.0698027314112224E-3</v>
      </c>
      <c r="G789" s="5">
        <f t="shared" si="48"/>
        <v>-2.3656427519631114E-3</v>
      </c>
      <c r="H789" s="5">
        <f t="shared" si="49"/>
        <v>4.147171906131804E-4</v>
      </c>
      <c r="I789" s="5">
        <f t="shared" si="50"/>
        <v>-6.4179746204514419E-3</v>
      </c>
      <c r="J789" s="5">
        <f t="shared" si="51"/>
        <v>-8.5751064546605738E-3</v>
      </c>
    </row>
    <row r="790" spans="1:10" ht="15" customHeight="1" x14ac:dyDescent="0.2">
      <c r="A790" s="3">
        <f>'2_CVaR_t1'!A790</f>
        <v>43396</v>
      </c>
      <c r="B790" s="5">
        <f>'2_CVaR_t1'!D790-1</f>
        <v>-6.8385744591921149E-3</v>
      </c>
      <c r="C790" s="5">
        <f>'Stocks Returns'!B786</f>
        <v>-1.7974835230677111E-2</v>
      </c>
      <c r="D790" s="5">
        <f>'Stocks Returns'!C786</f>
        <v>-1.0807736063708662E-2</v>
      </c>
      <c r="E790" s="5">
        <f>'Stocks Returns'!D786</f>
        <v>5.8357025288044984E-3</v>
      </c>
      <c r="F790" s="5">
        <f>'Stocks Returns'!E786</f>
        <v>-3.9278278972935454E-2</v>
      </c>
      <c r="G790" s="5">
        <f t="shared" si="48"/>
        <v>-1.1116752922399768E-2</v>
      </c>
      <c r="H790" s="5">
        <f t="shared" si="49"/>
        <v>-8.8724000490998309E-4</v>
      </c>
      <c r="I790" s="5">
        <f t="shared" si="50"/>
        <v>1.5416818626811463E-2</v>
      </c>
      <c r="J790" s="5">
        <f t="shared" si="51"/>
        <v>-3.2334823390370769E-2</v>
      </c>
    </row>
    <row r="791" spans="1:10" ht="15" customHeight="1" x14ac:dyDescent="0.2">
      <c r="A791" s="3">
        <f>'2_CVaR_t1'!A791</f>
        <v>43397</v>
      </c>
      <c r="B791" s="5">
        <f>'2_CVaR_t1'!D791-1</f>
        <v>-2.638145842182793E-2</v>
      </c>
      <c r="C791" s="5">
        <f>'Stocks Returns'!B787</f>
        <v>-9.02989627821843E-2</v>
      </c>
      <c r="D791" s="5">
        <f>'Stocks Returns'!C787</f>
        <v>-3.4933870040253168E-2</v>
      </c>
      <c r="E791" s="5">
        <f>'Stocks Returns'!D787</f>
        <v>-8.8069027075275197E-2</v>
      </c>
      <c r="F791" s="5">
        <f>'Stocks Returns'!E787</f>
        <v>-5.0996821727824382E-2</v>
      </c>
      <c r="G791" s="5">
        <f t="shared" si="48"/>
        <v>-6.5406341936869894E-2</v>
      </c>
      <c r="H791" s="5">
        <f t="shared" si="49"/>
        <v>3.222159329220986E-3</v>
      </c>
      <c r="I791" s="5">
        <f t="shared" si="50"/>
        <v>-5.1273073461873674E-2</v>
      </c>
      <c r="J791" s="5">
        <f t="shared" si="51"/>
        <v>-2.4296201884671065E-2</v>
      </c>
    </row>
    <row r="792" spans="1:10" ht="15" customHeight="1" x14ac:dyDescent="0.2">
      <c r="A792" s="3">
        <f>'2_CVaR_t1'!A792</f>
        <v>43398</v>
      </c>
      <c r="B792" s="5">
        <f>'2_CVaR_t1'!D792-1</f>
        <v>3.1286925728613912E-2</v>
      </c>
      <c r="C792" s="5">
        <f>'Stocks Returns'!B788</f>
        <v>3.7558685446009488E-2</v>
      </c>
      <c r="D792" s="5">
        <f>'Stocks Returns'!C788</f>
        <v>4.6625949649933052E-2</v>
      </c>
      <c r="E792" s="5">
        <f>'Stocks Returns'!D788</f>
        <v>1.9738988580750405E-2</v>
      </c>
      <c r="F792" s="5">
        <f>'Stocks Returns'!E788</f>
        <v>3.5469630080682046E-2</v>
      </c>
      <c r="G792" s="5">
        <f t="shared" si="48"/>
        <v>9.2338436937754627E-3</v>
      </c>
      <c r="H792" s="5">
        <f t="shared" si="49"/>
        <v>1.4627726645117661E-3</v>
      </c>
      <c r="I792" s="5">
        <f t="shared" si="50"/>
        <v>-2.3772330132196887E-2</v>
      </c>
      <c r="J792" s="5">
        <f t="shared" si="51"/>
        <v>3.8695538504531779E-3</v>
      </c>
    </row>
    <row r="793" spans="1:10" ht="15" customHeight="1" x14ac:dyDescent="0.2">
      <c r="A793" s="3">
        <f>'2_CVaR_t1'!A793</f>
        <v>43399</v>
      </c>
      <c r="B793" s="5">
        <f>'2_CVaR_t1'!D793-1</f>
        <v>-1.2957646158272551E-2</v>
      </c>
      <c r="C793" s="5">
        <f>'Stocks Returns'!B789</f>
        <v>-2.6179702650290904E-2</v>
      </c>
      <c r="D793" s="5">
        <f>'Stocks Returns'!C789</f>
        <v>-1.9783660688869942E-2</v>
      </c>
      <c r="E793" s="5">
        <f>'Stocks Returns'!D789</f>
        <v>-2.2396416573348121E-3</v>
      </c>
      <c r="F793" s="5">
        <f>'Stocks Returns'!E789</f>
        <v>6.7627168479860167E-3</v>
      </c>
      <c r="G793" s="5">
        <f t="shared" si="48"/>
        <v>-1.3674826625234256E-2</v>
      </c>
      <c r="H793" s="5">
        <f t="shared" si="49"/>
        <v>-1.0223378043004369E-3</v>
      </c>
      <c r="I793" s="5">
        <f t="shared" si="50"/>
        <v>1.5862711242462125E-2</v>
      </c>
      <c r="J793" s="5">
        <f t="shared" si="51"/>
        <v>1.9892337426064791E-2</v>
      </c>
    </row>
    <row r="794" spans="1:10" ht="15" customHeight="1" x14ac:dyDescent="0.2">
      <c r="A794" s="3">
        <f>'2_CVaR_t1'!A794</f>
        <v>43402</v>
      </c>
      <c r="B794" s="5">
        <f>'2_CVaR_t1'!D794-1</f>
        <v>-1.6194240073060362E-2</v>
      </c>
      <c r="C794" s="5">
        <f>'Stocks Returns'!B790</f>
        <v>7.6335877862596657E-3</v>
      </c>
      <c r="D794" s="5">
        <f>'Stocks Returns'!C790</f>
        <v>-2.4756788151589881E-2</v>
      </c>
      <c r="E794" s="5">
        <f>'Stocks Returns'!D790</f>
        <v>-1.282667949334626E-3</v>
      </c>
      <c r="F794" s="5">
        <f>'Stocks Returns'!E790</f>
        <v>-1.6501168224299256E-2</v>
      </c>
      <c r="G794" s="5">
        <f t="shared" si="48"/>
        <v>2.3125253161167612E-2</v>
      </c>
      <c r="H794" s="5">
        <f t="shared" si="49"/>
        <v>-1.3192385919378151E-3</v>
      </c>
      <c r="I794" s="5">
        <f t="shared" si="50"/>
        <v>2.1326869133854707E-2</v>
      </c>
      <c r="J794" s="5">
        <f t="shared" si="51"/>
        <v>-9.9465708797989022E-5</v>
      </c>
    </row>
    <row r="795" spans="1:10" ht="15" customHeight="1" x14ac:dyDescent="0.2">
      <c r="A795" s="3">
        <f>'2_CVaR_t1'!A795</f>
        <v>43403</v>
      </c>
      <c r="B795" s="5">
        <f>'2_CVaR_t1'!D795-1</f>
        <v>-5.8934664596688169E-3</v>
      </c>
      <c r="C795" s="5">
        <f>'Stocks Returns'!B791</f>
        <v>2.9314888010540274E-2</v>
      </c>
      <c r="D795" s="5">
        <f>'Stocks Returns'!C791</f>
        <v>-1.1687634928906565E-2</v>
      </c>
      <c r="E795" s="5">
        <f>'Stocks Returns'!D791</f>
        <v>4.1098089580992037E-2</v>
      </c>
      <c r="F795" s="5">
        <f>'Stocks Returns'!E791</f>
        <v>3.2219747587231007E-2</v>
      </c>
      <c r="G795" s="5">
        <f t="shared" si="48"/>
        <v>3.5300806994732356E-2</v>
      </c>
      <c r="H795" s="5">
        <f t="shared" si="49"/>
        <v>-3.1326296775929224E-3</v>
      </c>
      <c r="I795" s="5">
        <f t="shared" si="50"/>
        <v>4.93630764582196E-2</v>
      </c>
      <c r="J795" s="5">
        <f t="shared" si="51"/>
        <v>3.8207732420121356E-2</v>
      </c>
    </row>
    <row r="796" spans="1:10" ht="15" customHeight="1" x14ac:dyDescent="0.2">
      <c r="A796" s="3">
        <f>'2_CVaR_t1'!A796</f>
        <v>43404</v>
      </c>
      <c r="B796" s="5">
        <f>'2_CVaR_t1'!D796-1</f>
        <v>2.5623763047023518E-2</v>
      </c>
      <c r="C796" s="5">
        <f>'Stocks Returns'!B792</f>
        <v>3.6480000000000068E-2</v>
      </c>
      <c r="D796" s="5">
        <f>'Stocks Returns'!C792</f>
        <v>3.8339861404037334E-2</v>
      </c>
      <c r="E796" s="5">
        <f>'Stocks Returns'!D792</f>
        <v>1.4340786430223629E-2</v>
      </c>
      <c r="F796" s="5">
        <f>'Stocks Returns'!E792</f>
        <v>5.4660529344074948E-3</v>
      </c>
      <c r="G796" s="5">
        <f t="shared" si="48"/>
        <v>1.338123060320345E-2</v>
      </c>
      <c r="H796" s="5">
        <f t="shared" si="49"/>
        <v>1.3588144893639659E-3</v>
      </c>
      <c r="I796" s="5">
        <f t="shared" si="50"/>
        <v>-2.1284180785299041E-2</v>
      </c>
      <c r="J796" s="5">
        <f t="shared" si="51"/>
        <v>-2.0408766186965969E-2</v>
      </c>
    </row>
    <row r="797" spans="1:10" ht="15" customHeight="1" x14ac:dyDescent="0.2">
      <c r="A797" s="3">
        <f>'2_CVaR_t1'!A797</f>
        <v>43405</v>
      </c>
      <c r="B797" s="5">
        <f>'2_CVaR_t1'!D797-1</f>
        <v>1.69396397461965E-2</v>
      </c>
      <c r="C797" s="5">
        <f>'Stocks Returns'!B793</f>
        <v>2.0376659462796987E-2</v>
      </c>
      <c r="D797" s="5">
        <f>'Stocks Returns'!C793</f>
        <v>2.1617700398984585E-2</v>
      </c>
      <c r="E797" s="5">
        <f>'Stocks Returns'!D793</f>
        <v>6.9778048038917628E-2</v>
      </c>
      <c r="F797" s="5">
        <f>'Stocks Returns'!E793</f>
        <v>-4.5779685264665249E-3</v>
      </c>
      <c r="G797" s="5">
        <f t="shared" si="48"/>
        <v>5.2917613364115365E-3</v>
      </c>
      <c r="H797" s="5">
        <f t="shared" si="49"/>
        <v>-2.8165364745855494E-3</v>
      </c>
      <c r="I797" s="5">
        <f t="shared" si="50"/>
        <v>4.624633200615353E-2</v>
      </c>
      <c r="J797" s="5">
        <f t="shared" si="51"/>
        <v>-2.167344623427598E-2</v>
      </c>
    </row>
    <row r="798" spans="1:10" ht="15" customHeight="1" x14ac:dyDescent="0.2">
      <c r="A798" s="3">
        <f>'2_CVaR_t1'!A798</f>
        <v>43406</v>
      </c>
      <c r="B798" s="5">
        <f>'2_CVaR_t1'!D798-1</f>
        <v>-5.229743846738466E-3</v>
      </c>
      <c r="C798" s="5">
        <f>'Stocks Returns'!B794</f>
        <v>-2.2390317700453743E-2</v>
      </c>
      <c r="D798" s="5">
        <f>'Stocks Returns'!C794</f>
        <v>-7.4557977703615386E-3</v>
      </c>
      <c r="E798" s="5">
        <f>'Stocks Returns'!D794</f>
        <v>-8.9526786983090689E-3</v>
      </c>
      <c r="F798" s="5">
        <f>'Stocks Returns'!E794</f>
        <v>-2.5007185972980683E-2</v>
      </c>
      <c r="G798" s="5">
        <f t="shared" si="48"/>
        <v>-1.7016894347084657E-2</v>
      </c>
      <c r="H798" s="5">
        <f t="shared" si="49"/>
        <v>1.4026191374341083E-4</v>
      </c>
      <c r="I798" s="5">
        <f t="shared" si="50"/>
        <v>-1.6119721422832066E-3</v>
      </c>
      <c r="J798" s="5">
        <f t="shared" si="51"/>
        <v>-1.9690201219311157E-2</v>
      </c>
    </row>
    <row r="799" spans="1:10" ht="15" customHeight="1" x14ac:dyDescent="0.2">
      <c r="A799" s="3">
        <f>'2_CVaR_t1'!A799</f>
        <v>43409</v>
      </c>
      <c r="B799" s="5">
        <f>'2_CVaR_t1'!D799-1</f>
        <v>-9.1811179414036381E-5</v>
      </c>
      <c r="C799" s="5">
        <f>'Stocks Returns'!B795</f>
        <v>2.7545651501083235E-2</v>
      </c>
      <c r="D799" s="5">
        <f>'Stocks Returns'!C795</f>
        <v>1.4308198597801081E-4</v>
      </c>
      <c r="E799" s="5">
        <f>'Stocks Returns'!D795</f>
        <v>-5.8789790650989326E-3</v>
      </c>
      <c r="F799" s="5">
        <f>'Stocks Returns'!E795</f>
        <v>1.7541273584905648E-2</v>
      </c>
      <c r="G799" s="5">
        <f t="shared" si="48"/>
        <v>2.817769457164852E-2</v>
      </c>
      <c r="H799" s="5">
        <f t="shared" si="49"/>
        <v>3.1586324026618525E-4</v>
      </c>
      <c r="I799" s="5">
        <f t="shared" si="50"/>
        <v>-5.6932043488982613E-3</v>
      </c>
      <c r="J799" s="5">
        <f t="shared" si="51"/>
        <v>1.7663990191547709E-2</v>
      </c>
    </row>
    <row r="800" spans="1:10" ht="15" customHeight="1" x14ac:dyDescent="0.2">
      <c r="A800" s="3">
        <f>'2_CVaR_t1'!A800</f>
        <v>43410</v>
      </c>
      <c r="B800" s="5">
        <f>'2_CVaR_t1'!D800-1</f>
        <v>5.0644600894877989E-3</v>
      </c>
      <c r="C800" s="5">
        <f>'Stocks Returns'!B796</f>
        <v>2.7108433734939208E-3</v>
      </c>
      <c r="D800" s="5">
        <f>'Stocks Returns'!C796</f>
        <v>7.0815450643775257E-3</v>
      </c>
      <c r="E800" s="5">
        <f>'Stocks Returns'!D796</f>
        <v>1.0096639261502949E-2</v>
      </c>
      <c r="F800" s="5">
        <f>'Stocks Returns'!E796</f>
        <v>6.8086339272779295E-3</v>
      </c>
      <c r="G800" s="5">
        <f t="shared" si="48"/>
        <v>-1.4154170429909775E-3</v>
      </c>
      <c r="H800" s="5">
        <f t="shared" si="49"/>
        <v>-1.9544769883915718E-4</v>
      </c>
      <c r="I800" s="5">
        <f t="shared" si="50"/>
        <v>3.1019443481058017E-3</v>
      </c>
      <c r="J800" s="5">
        <f t="shared" si="51"/>
        <v>1.7185427095159963E-3</v>
      </c>
    </row>
    <row r="801" spans="1:10" ht="15" customHeight="1" x14ac:dyDescent="0.2">
      <c r="A801" s="3">
        <f>'2_CVaR_t1'!A801</f>
        <v>43411</v>
      </c>
      <c r="B801" s="5">
        <f>'2_CVaR_t1'!D801-1</f>
        <v>1.8680649565341101E-2</v>
      </c>
      <c r="C801" s="5">
        <f>'Stocks Returns'!B797</f>
        <v>-6.3082006608591312E-3</v>
      </c>
      <c r="D801" s="5">
        <f>'Stocks Returns'!C797</f>
        <v>2.8340080971660075E-2</v>
      </c>
      <c r="E801" s="5">
        <f>'Stocks Returns'!D797</f>
        <v>3.8554905040695253E-3</v>
      </c>
      <c r="F801" s="5">
        <f>'Stocks Returns'!E797</f>
        <v>7.6258992805755543E-3</v>
      </c>
      <c r="G801" s="5">
        <f t="shared" si="48"/>
        <v>-2.2999735184244835E-2</v>
      </c>
      <c r="H801" s="5">
        <f t="shared" si="49"/>
        <v>1.390435377623879E-3</v>
      </c>
      <c r="I801" s="5">
        <f t="shared" si="50"/>
        <v>-2.2100703892855945E-2</v>
      </c>
      <c r="J801" s="5">
        <f t="shared" si="51"/>
        <v>-1.1229677757604088E-2</v>
      </c>
    </row>
    <row r="802" spans="1:10" ht="15" customHeight="1" x14ac:dyDescent="0.2">
      <c r="A802" s="3">
        <f>'2_CVaR_t1'!A802</f>
        <v>43412</v>
      </c>
      <c r="B802" s="5">
        <f>'2_CVaR_t1'!D802-1</f>
        <v>4.3785337092465682E-3</v>
      </c>
      <c r="C802" s="5">
        <f>'Stocks Returns'!B798</f>
        <v>2.1765417170495738E-2</v>
      </c>
      <c r="D802" s="5">
        <f>'Stocks Returns'!C798</f>
        <v>3.1081641110650704E-3</v>
      </c>
      <c r="E802" s="5">
        <f>'Stocks Returns'!D798</f>
        <v>5.9032716927453821E-2</v>
      </c>
      <c r="F802" s="5">
        <f>'Stocks Returns'!E798</f>
        <v>-4.4552334713694242E-2</v>
      </c>
      <c r="G802" s="5">
        <f t="shared" si="48"/>
        <v>1.8272142436251075E-2</v>
      </c>
      <c r="H802" s="5">
        <f t="shared" si="49"/>
        <v>-3.177803110834313E-3</v>
      </c>
      <c r="I802" s="5">
        <f t="shared" si="50"/>
        <v>5.2993222639587591E-2</v>
      </c>
      <c r="J802" s="5">
        <f t="shared" si="51"/>
        <v>-4.8948978629051523E-2</v>
      </c>
    </row>
    <row r="803" spans="1:10" ht="15" customHeight="1" x14ac:dyDescent="0.2">
      <c r="A803" s="3">
        <f>'2_CVaR_t1'!A803</f>
        <v>43413</v>
      </c>
      <c r="B803" s="5">
        <f>'2_CVaR_t1'!D803-1</f>
        <v>-7.0715871700341992E-3</v>
      </c>
      <c r="C803" s="5">
        <f>'Stocks Returns'!B799</f>
        <v>-2.4260355029585789E-2</v>
      </c>
      <c r="D803" s="5">
        <f>'Stocks Returns'!C799</f>
        <v>-8.9513185980857335E-3</v>
      </c>
      <c r="E803" s="5">
        <f>'Stocks Returns'!D799</f>
        <v>-3.1161853593015598E-2</v>
      </c>
      <c r="F803" s="5">
        <f>'Stocks Returns'!E799</f>
        <v>-2.6901808399341087E-3</v>
      </c>
      <c r="G803" s="5">
        <f t="shared" si="48"/>
        <v>-1.7187244237214933E-2</v>
      </c>
      <c r="H803" s="5">
        <f t="shared" si="49"/>
        <v>1.3058339220300853E-3</v>
      </c>
      <c r="I803" s="5">
        <f t="shared" si="50"/>
        <v>-2.1256250941401031E-2</v>
      </c>
      <c r="J803" s="5">
        <f t="shared" si="51"/>
        <v>4.4888423493212705E-3</v>
      </c>
    </row>
    <row r="804" spans="1:10" ht="15" customHeight="1" x14ac:dyDescent="0.2">
      <c r="A804" s="3">
        <f>'2_CVaR_t1'!A804</f>
        <v>43416</v>
      </c>
      <c r="B804" s="5">
        <f>'2_CVaR_t1'!D804-1</f>
        <v>-2.0465406143235443E-2</v>
      </c>
      <c r="C804" s="5">
        <f>'Stocks Returns'!B800</f>
        <v>-1.7283201940570092E-2</v>
      </c>
      <c r="D804" s="5">
        <f>'Stocks Returns'!C800</f>
        <v>-2.9250330021538318E-2</v>
      </c>
      <c r="E804" s="5">
        <f>'Stocks Returns'!D800</f>
        <v>-3.4243726604741398E-2</v>
      </c>
      <c r="F804" s="5">
        <f>'Stocks Returns'!E800</f>
        <v>-2.382736400419605E-2</v>
      </c>
      <c r="G804" s="5">
        <f t="shared" si="48"/>
        <v>2.1499753032067984E-3</v>
      </c>
      <c r="H804" s="5">
        <f t="shared" si="49"/>
        <v>3.5819471662009578E-4</v>
      </c>
      <c r="I804" s="5">
        <f t="shared" si="50"/>
        <v>-5.6862910013889476E-3</v>
      </c>
      <c r="J804" s="5">
        <f t="shared" si="51"/>
        <v>-3.1076637052539977E-3</v>
      </c>
    </row>
    <row r="805" spans="1:10" ht="15" customHeight="1" x14ac:dyDescent="0.2">
      <c r="A805" s="3">
        <f>'2_CVaR_t1'!A805</f>
        <v>43417</v>
      </c>
      <c r="B805" s="5">
        <f>'2_CVaR_t1'!D805-1</f>
        <v>6.94483923543876E-4</v>
      </c>
      <c r="C805" s="5">
        <f>'Stocks Returns'!B801</f>
        <v>-9.2564023449551724E-3</v>
      </c>
      <c r="D805" s="5">
        <f>'Stocks Returns'!C801</f>
        <v>0</v>
      </c>
      <c r="E805" s="5">
        <f>'Stocks Returns'!D801</f>
        <v>1.7226528854435763E-2</v>
      </c>
      <c r="F805" s="5">
        <f>'Stocks Returns'!E801</f>
        <v>-2.1799201719373662E-2</v>
      </c>
      <c r="G805" s="5">
        <f t="shared" si="48"/>
        <v>-9.3499670896381257E-3</v>
      </c>
      <c r="H805" s="5">
        <f t="shared" si="49"/>
        <v>-9.6325688696243504E-4</v>
      </c>
      <c r="I805" s="5">
        <f t="shared" si="50"/>
        <v>1.631733245444587E-2</v>
      </c>
      <c r="J805" s="5">
        <f t="shared" si="51"/>
        <v>-2.2471401642765617E-2</v>
      </c>
    </row>
    <row r="806" spans="1:10" ht="15" customHeight="1" x14ac:dyDescent="0.2">
      <c r="A806" s="3">
        <f>'2_CVaR_t1'!A806</f>
        <v>43418</v>
      </c>
      <c r="B806" s="5">
        <f>'2_CVaR_t1'!D806-1</f>
        <v>-3.7615384975642208E-4</v>
      </c>
      <c r="C806" s="5">
        <f>'Stocks Returns'!B802</f>
        <v>-5.9171597633135287E-3</v>
      </c>
      <c r="D806" s="5">
        <f>'Stocks Returns'!C802</f>
        <v>-1.6461494417405742E-3</v>
      </c>
      <c r="E806" s="5">
        <f>'Stocks Returns'!D802</f>
        <v>1.637030764888503E-2</v>
      </c>
      <c r="F806" s="5">
        <f>'Stocks Returns'!E802</f>
        <v>6.2774639045826142E-3</v>
      </c>
      <c r="G806" s="5">
        <f t="shared" si="48"/>
        <v>-5.0227199627764533E-3</v>
      </c>
      <c r="H806" s="5">
        <f t="shared" si="49"/>
        <v>-1.0625502674642996E-3</v>
      </c>
      <c r="I806" s="5">
        <f t="shared" si="50"/>
        <v>1.6952049489838444E-2</v>
      </c>
      <c r="J806" s="5">
        <f t="shared" si="51"/>
        <v>6.6876408909204085E-3</v>
      </c>
    </row>
    <row r="807" spans="1:10" ht="15" customHeight="1" x14ac:dyDescent="0.2">
      <c r="A807" s="3">
        <f>'2_CVaR_t1'!A807</f>
        <v>43419</v>
      </c>
      <c r="B807" s="5">
        <f>'2_CVaR_t1'!D807-1</f>
        <v>1.290671344802452E-2</v>
      </c>
      <c r="C807" s="5">
        <f>'Stocks Returns'!B803</f>
        <v>-5.0125313283208017E-3</v>
      </c>
      <c r="D807" s="5">
        <f>'Stocks Returns'!C803</f>
        <v>1.684708581260308E-2</v>
      </c>
      <c r="E807" s="5">
        <f>'Stocks Returns'!D803</f>
        <v>4.6237156345459551E-2</v>
      </c>
      <c r="F807" s="5">
        <f>'Stocks Returns'!E803</f>
        <v>1.6999376169681613E-2</v>
      </c>
      <c r="G807" s="5">
        <f t="shared" si="48"/>
        <v>-1.6375769699653233E-2</v>
      </c>
      <c r="H807" s="5">
        <f t="shared" si="49"/>
        <v>-1.7603843949393384E-3</v>
      </c>
      <c r="I807" s="5">
        <f t="shared" si="50"/>
        <v>2.8321573229728288E-2</v>
      </c>
      <c r="J807" s="5">
        <f t="shared" si="51"/>
        <v>3.9810442647214561E-3</v>
      </c>
    </row>
    <row r="808" spans="1:10" ht="15" customHeight="1" x14ac:dyDescent="0.2">
      <c r="A808" s="3">
        <f>'2_CVaR_t1'!A808</f>
        <v>43420</v>
      </c>
      <c r="B808" s="5">
        <f>'2_CVaR_t1'!D808-1</f>
        <v>-7.4475443882249248E-3</v>
      </c>
      <c r="C808" s="5">
        <f>'Stocks Returns'!B804</f>
        <v>-1.0075566750629705E-2</v>
      </c>
      <c r="D808" s="5">
        <f>'Stocks Returns'!C804</f>
        <v>-1.1703327693175392E-2</v>
      </c>
      <c r="E808" s="5">
        <f>'Stocks Returns'!D804</f>
        <v>3.4505640345057209E-3</v>
      </c>
      <c r="F808" s="5">
        <f>'Stocks Returns'!E804</f>
        <v>1.3954914890354386E-2</v>
      </c>
      <c r="G808" s="5">
        <f t="shared" si="48"/>
        <v>-2.6555156114450897E-3</v>
      </c>
      <c r="H808" s="5">
        <f t="shared" si="49"/>
        <v>-9.0299267359282565E-4</v>
      </c>
      <c r="I808" s="5">
        <f t="shared" si="50"/>
        <v>1.3879713498625658E-2</v>
      </c>
      <c r="J808" s="5">
        <f t="shared" si="51"/>
        <v>2.1514017525864959E-2</v>
      </c>
    </row>
    <row r="809" spans="1:10" ht="15" customHeight="1" x14ac:dyDescent="0.2">
      <c r="A809" s="3">
        <f>'2_CVaR_t1'!A809</f>
        <v>43423</v>
      </c>
      <c r="B809" s="5">
        <f>'2_CVaR_t1'!D809-1</f>
        <v>-2.6109257084921178E-2</v>
      </c>
      <c r="C809" s="5">
        <f>'Stocks Returns'!B805</f>
        <v>-3.0852417302799084E-2</v>
      </c>
      <c r="D809" s="5">
        <f>'Stocks Returns'!C805</f>
        <v>-3.8664574118989936E-2</v>
      </c>
      <c r="E809" s="5">
        <f>'Stocks Returns'!D805</f>
        <v>-2.2880571352995704E-2</v>
      </c>
      <c r="F809" s="5">
        <f>'Stocks Returns'!E805</f>
        <v>4.8396854204475481E-3</v>
      </c>
      <c r="G809" s="5">
        <f t="shared" si="48"/>
        <v>-6.2109889380655148E-3</v>
      </c>
      <c r="H809" s="5">
        <f t="shared" si="49"/>
        <v>-9.0182088676019068E-4</v>
      </c>
      <c r="I809" s="5">
        <f t="shared" si="50"/>
        <v>1.3536322794589321E-2</v>
      </c>
      <c r="J809" s="5">
        <f t="shared" si="51"/>
        <v>3.1265119342449174E-2</v>
      </c>
    </row>
    <row r="810" spans="1:10" ht="15" customHeight="1" x14ac:dyDescent="0.2">
      <c r="A810" s="3">
        <f>'2_CVaR_t1'!A810</f>
        <v>43424</v>
      </c>
      <c r="B810" s="5">
        <f>'2_CVaR_t1'!D810-1</f>
        <v>-7.2298966556040289E-3</v>
      </c>
      <c r="C810" s="5">
        <f>'Stocks Returns'!B806</f>
        <v>-3.1506399737446622E-2</v>
      </c>
      <c r="D810" s="5">
        <f>'Stocks Returns'!C806</f>
        <v>-1.0314633422380481E-2</v>
      </c>
      <c r="E810" s="5">
        <f>'Stocks Returns'!D806</f>
        <v>-1.1911207363291765E-2</v>
      </c>
      <c r="F810" s="5">
        <f>'Stocks Returns'!E806</f>
        <v>-3.6875376279349781E-2</v>
      </c>
      <c r="G810" s="5">
        <f t="shared" si="48"/>
        <v>-2.4287197993313161E-2</v>
      </c>
      <c r="H810" s="5">
        <f t="shared" si="49"/>
        <v>1.7124443641866431E-4</v>
      </c>
      <c r="I810" s="5">
        <f t="shared" si="50"/>
        <v>-1.7851476422310626E-3</v>
      </c>
      <c r="J810" s="5">
        <f t="shared" si="51"/>
        <v>-2.9536307801159956E-2</v>
      </c>
    </row>
    <row r="811" spans="1:10" ht="15" customHeight="1" x14ac:dyDescent="0.2">
      <c r="A811" s="3">
        <f>'2_CVaR_t1'!A811</f>
        <v>43425</v>
      </c>
      <c r="B811" s="5">
        <f>'2_CVaR_t1'!D811-1</f>
        <v>5.1952800014525291E-3</v>
      </c>
      <c r="C811" s="5">
        <f>'Stocks Returns'!B807</f>
        <v>2.8803795323619097E-2</v>
      </c>
      <c r="D811" s="5">
        <f>'Stocks Returns'!C807</f>
        <v>7.8728349703829359E-3</v>
      </c>
      <c r="E811" s="5">
        <f>'Stocks Returns'!D807</f>
        <v>0</v>
      </c>
      <c r="F811" s="5">
        <f>'Stocks Returns'!E807</f>
        <v>2.328488826379127E-2</v>
      </c>
      <c r="G811" s="5">
        <f t="shared" si="48"/>
        <v>2.4556811847617988E-2</v>
      </c>
      <c r="H811" s="5">
        <f t="shared" si="49"/>
        <v>4.0683376864500322E-4</v>
      </c>
      <c r="I811" s="5">
        <f t="shared" si="50"/>
        <v>-7.1768708222704333E-3</v>
      </c>
      <c r="J811" s="5">
        <f t="shared" si="51"/>
        <v>1.806254274343078E-2</v>
      </c>
    </row>
    <row r="812" spans="1:10" ht="15" customHeight="1" x14ac:dyDescent="0.2">
      <c r="A812" s="3">
        <f>'2_CVaR_t1'!A812</f>
        <v>43426</v>
      </c>
      <c r="B812" s="5">
        <f>'2_CVaR_t1'!D812-1</f>
        <v>2.8556153399916795E-5</v>
      </c>
      <c r="C812" s="5">
        <f>'Stocks Returns'!B808</f>
        <v>0</v>
      </c>
      <c r="D812" s="5">
        <f>'Stocks Returns'!C808</f>
        <v>0</v>
      </c>
      <c r="E812" s="5">
        <f>'Stocks Returns'!D808</f>
        <v>0</v>
      </c>
      <c r="F812" s="5">
        <f>'Stocks Returns'!E808</f>
        <v>0</v>
      </c>
      <c r="G812" s="5">
        <f t="shared" si="48"/>
        <v>5.2096584642662082E-4</v>
      </c>
      <c r="H812" s="5">
        <f t="shared" si="49"/>
        <v>-1.1253114819244209E-6</v>
      </c>
      <c r="I812" s="5">
        <f t="shared" si="50"/>
        <v>1.8154757398473369E-5</v>
      </c>
      <c r="J812" s="5">
        <f t="shared" si="51"/>
        <v>1.0294917535460086E-6</v>
      </c>
    </row>
    <row r="813" spans="1:10" ht="15" customHeight="1" x14ac:dyDescent="0.2">
      <c r="A813" s="3">
        <f>'2_CVaR_t1'!A813</f>
        <v>43427</v>
      </c>
      <c r="B813" s="5">
        <f>'2_CVaR_t1'!D813-1</f>
        <v>-6.7923322004911357E-3</v>
      </c>
      <c r="C813" s="5">
        <f>'Stocks Returns'!B809</f>
        <v>2.3056653491435597E-3</v>
      </c>
      <c r="D813" s="5">
        <f>'Stocks Returns'!C809</f>
        <v>-1.1531022169319893E-2</v>
      </c>
      <c r="E813" s="5">
        <f>'Stocks Returns'!D809</f>
        <v>1.8219178082191867E-2</v>
      </c>
      <c r="F813" s="5">
        <f>'Stocks Returns'!E809</f>
        <v>-2.5656689065363558E-2</v>
      </c>
      <c r="G813" s="5">
        <f t="shared" si="48"/>
        <v>9.1210744369189072E-3</v>
      </c>
      <c r="H813" s="5">
        <f t="shared" si="49"/>
        <v>-1.6773368656998622E-3</v>
      </c>
      <c r="I813" s="5">
        <f t="shared" si="50"/>
        <v>2.7735898589491846E-2</v>
      </c>
      <c r="J813" s="5">
        <f t="shared" si="51"/>
        <v>-1.8759982770298236E-2</v>
      </c>
    </row>
    <row r="814" spans="1:10" ht="15" customHeight="1" x14ac:dyDescent="0.2">
      <c r="A814" s="3">
        <f>'2_CVaR_t1'!A814</f>
        <v>43430</v>
      </c>
      <c r="B814" s="5">
        <f>'2_CVaR_t1'!D814-1</f>
        <v>1.5884637785930078E-2</v>
      </c>
      <c r="C814" s="5">
        <f>'Stocks Returns'!B810</f>
        <v>-9.5300690108445218E-3</v>
      </c>
      <c r="D814" s="5">
        <f>'Stocks Returns'!C810</f>
        <v>2.3105290885828245E-2</v>
      </c>
      <c r="E814" s="5">
        <f>'Stocks Returns'!D810</f>
        <v>1.8969460513924341E-2</v>
      </c>
      <c r="F814" s="5">
        <f>'Stocks Returns'!E810</f>
        <v>1.4106583072100332E-2</v>
      </c>
      <c r="G814" s="5">
        <f t="shared" si="48"/>
        <v>-2.3641391612478801E-2</v>
      </c>
      <c r="H814" s="5">
        <f t="shared" si="49"/>
        <v>1.953194711782659E-4</v>
      </c>
      <c r="I814" s="5">
        <f t="shared" si="50"/>
        <v>-3.0930912449297493E-3</v>
      </c>
      <c r="J814" s="5">
        <f t="shared" si="51"/>
        <v>-1.9223249797628364E-3</v>
      </c>
    </row>
    <row r="815" spans="1:10" ht="15" customHeight="1" x14ac:dyDescent="0.2">
      <c r="A815" s="3">
        <f>'2_CVaR_t1'!A815</f>
        <v>43431</v>
      </c>
      <c r="B815" s="5">
        <f>'2_CVaR_t1'!D815-1</f>
        <v>-1.1849989639609593E-3</v>
      </c>
      <c r="C815" s="5">
        <f>'Stocks Returns'!B811</f>
        <v>-3.3178500331787486E-4</v>
      </c>
      <c r="D815" s="5">
        <f>'Stocks Returns'!C811</f>
        <v>-2.2068559658672271E-4</v>
      </c>
      <c r="E815" s="5">
        <f>'Stocks Returns'!D811</f>
        <v>-2.6802218114602594E-2</v>
      </c>
      <c r="F815" s="5">
        <f>'Stocks Returns'!E811</f>
        <v>8.9644513137556725E-3</v>
      </c>
      <c r="G815" s="5">
        <f t="shared" si="48"/>
        <v>1.3090721842591655E-3</v>
      </c>
      <c r="H815" s="5">
        <f t="shared" si="49"/>
        <v>1.5315319458364331E-3</v>
      </c>
      <c r="I815" s="5">
        <f t="shared" si="50"/>
        <v>-2.5094102684148096E-2</v>
      </c>
      <c r="J815" s="5">
        <f t="shared" si="51"/>
        <v>1.0192342093680268E-2</v>
      </c>
    </row>
    <row r="816" spans="1:10" ht="15" customHeight="1" x14ac:dyDescent="0.2">
      <c r="A816" s="3">
        <f>'2_CVaR_t1'!A816</f>
        <v>43432</v>
      </c>
      <c r="B816" s="5">
        <f>'2_CVaR_t1'!D816-1</f>
        <v>2.7497417622734055E-2</v>
      </c>
      <c r="C816" s="5">
        <f>'Stocks Returns'!B812</f>
        <v>3.9163624294722865E-2</v>
      </c>
      <c r="D816" s="5">
        <f>'Stocks Returns'!C812</f>
        <v>4.0247222426605944E-2</v>
      </c>
      <c r="E816" s="5">
        <f>'Stocks Returns'!D812</f>
        <v>2.9575362908696334E-2</v>
      </c>
      <c r="F816" s="5">
        <f>'Stocks Returns'!E812</f>
        <v>1.6390931372548989E-2</v>
      </c>
      <c r="G816" s="5">
        <f t="shared" si="48"/>
        <v>1.4335811440709195E-2</v>
      </c>
      <c r="H816" s="5">
        <f t="shared" si="49"/>
        <v>5.5912181984080211E-4</v>
      </c>
      <c r="I816" s="5">
        <f t="shared" si="50"/>
        <v>-8.6587998040430283E-3</v>
      </c>
      <c r="J816" s="5">
        <f t="shared" si="51"/>
        <v>-1.1378086235122188E-2</v>
      </c>
    </row>
    <row r="817" spans="1:10" ht="15" customHeight="1" x14ac:dyDescent="0.2">
      <c r="A817" s="3">
        <f>'2_CVaR_t1'!A817</f>
        <v>43433</v>
      </c>
      <c r="B817" s="5">
        <f>'2_CVaR_t1'!D817-1</f>
        <v>-1.1262121621761656E-2</v>
      </c>
      <c r="C817" s="5">
        <f>'Stocks Returns'!B813</f>
        <v>1.0220376876397319E-2</v>
      </c>
      <c r="D817" s="5">
        <f>'Stocks Returns'!C813</f>
        <v>-1.61267506012166E-2</v>
      </c>
      <c r="E817" s="5">
        <f>'Stocks Returns'!D813</f>
        <v>-1.9370140993543283E-2</v>
      </c>
      <c r="F817" s="5">
        <f>'Stocks Returns'!E813</f>
        <v>7.8372268274304879E-3</v>
      </c>
      <c r="G817" s="5">
        <f t="shared" si="48"/>
        <v>2.1160591173294503E-2</v>
      </c>
      <c r="H817" s="5">
        <f t="shared" si="49"/>
        <v>1.8488064002883386E-4</v>
      </c>
      <c r="I817" s="5">
        <f t="shared" si="50"/>
        <v>-3.6289250095020049E-3</v>
      </c>
      <c r="J817" s="5">
        <f t="shared" si="51"/>
        <v>1.9252732086616167E-2</v>
      </c>
    </row>
    <row r="818" spans="1:10" ht="15" customHeight="1" x14ac:dyDescent="0.2">
      <c r="A818" s="3">
        <f>'2_CVaR_t1'!A818</f>
        <v>43434</v>
      </c>
      <c r="B818" s="5">
        <f>'2_CVaR_t1'!D818-1</f>
        <v>1.2568656191533689E-2</v>
      </c>
      <c r="C818" s="5">
        <f>'Stocks Returns'!B814</f>
        <v>-2.8770154916218815E-2</v>
      </c>
      <c r="D818" s="5">
        <f>'Stocks Returns'!C814</f>
        <v>1.87634795111431E-2</v>
      </c>
      <c r="E818" s="5">
        <f>'Stocks Returns'!D814</f>
        <v>7.7936038699273347E-3</v>
      </c>
      <c r="F818" s="5">
        <f>'Stocks Returns'!E814</f>
        <v>-1.0318528488111212E-2</v>
      </c>
      <c r="G818" s="5">
        <f t="shared" si="48"/>
        <v>-3.9821427733666509E-2</v>
      </c>
      <c r="H818" s="5">
        <f t="shared" si="49"/>
        <v>6.4443398773696495E-4</v>
      </c>
      <c r="I818" s="5">
        <f t="shared" si="50"/>
        <v>-9.6512107899359052E-3</v>
      </c>
      <c r="J818" s="5">
        <f t="shared" si="51"/>
        <v>-2.2995096467197225E-2</v>
      </c>
    </row>
    <row r="819" spans="1:10" ht="15" customHeight="1" x14ac:dyDescent="0.2">
      <c r="A819" s="3">
        <f>'2_CVaR_t1'!A819</f>
        <v>43437</v>
      </c>
      <c r="B819" s="5">
        <f>'2_CVaR_t1'!D819-1</f>
        <v>1.6717214882897569E-2</v>
      </c>
      <c r="C819" s="5">
        <f>'Stocks Returns'!B815</f>
        <v>-8.203125E-2</v>
      </c>
      <c r="D819" s="5">
        <f>'Stocks Returns'!C815</f>
        <v>2.3216427916166849E-2</v>
      </c>
      <c r="E819" s="5">
        <f>'Stocks Returns'!D815</f>
        <v>3.6800000000000166E-2</v>
      </c>
      <c r="F819" s="5">
        <f>'Stocks Returns'!E815</f>
        <v>4.4273194318525055E-2</v>
      </c>
      <c r="G819" s="5">
        <f t="shared" si="48"/>
        <v>-9.6910890305869857E-2</v>
      </c>
      <c r="H819" s="5">
        <f t="shared" si="49"/>
        <v>-8.9644980443452649E-4</v>
      </c>
      <c r="I819" s="5">
        <f t="shared" si="50"/>
        <v>1.3578026200042521E-2</v>
      </c>
      <c r="J819" s="5">
        <f t="shared" si="51"/>
        <v>2.7402580278137349E-2</v>
      </c>
    </row>
    <row r="820" spans="1:10" ht="15" customHeight="1" x14ac:dyDescent="0.2">
      <c r="A820" s="3">
        <f>'2_CVaR_t1'!A820</f>
        <v>43438</v>
      </c>
      <c r="B820" s="5">
        <f>'2_CVaR_t1'!D820-1</f>
        <v>-3.0327534435813708E-2</v>
      </c>
      <c r="C820" s="5">
        <f>'Stocks Returns'!B816</f>
        <v>-7.8014184397162678E-3</v>
      </c>
      <c r="D820" s="5">
        <f>'Stocks Returns'!C816</f>
        <v>-4.3862068965517365E-2</v>
      </c>
      <c r="E820" s="5">
        <f>'Stocks Returns'!D816</f>
        <v>-4.2181069958847739E-2</v>
      </c>
      <c r="F820" s="5">
        <f>'Stocks Returns'!E816</f>
        <v>-3.1688612357111845E-2</v>
      </c>
      <c r="G820" s="5">
        <f t="shared" si="48"/>
        <v>2.0732715095350896E-2</v>
      </c>
      <c r="H820" s="5">
        <f t="shared" si="49"/>
        <v>-4.7541075566190361E-6</v>
      </c>
      <c r="I820" s="5">
        <f t="shared" si="50"/>
        <v>1.1007145535851109E-4</v>
      </c>
      <c r="J820" s="5">
        <f t="shared" si="51"/>
        <v>-9.9864927566552936E-4</v>
      </c>
    </row>
    <row r="821" spans="1:10" ht="15" customHeight="1" x14ac:dyDescent="0.2">
      <c r="A821" s="3">
        <f>'2_CVaR_t1'!A821</f>
        <v>43439</v>
      </c>
      <c r="B821" s="5">
        <f>'2_CVaR_t1'!D821-1</f>
        <v>2.8556153399916795E-5</v>
      </c>
      <c r="C821" s="5">
        <f>'Stocks Returns'!B817</f>
        <v>0</v>
      </c>
      <c r="D821" s="5">
        <f>'Stocks Returns'!C817</f>
        <v>0</v>
      </c>
      <c r="E821" s="5">
        <f>'Stocks Returns'!D817</f>
        <v>0</v>
      </c>
      <c r="F821" s="5">
        <f>'Stocks Returns'!E817</f>
        <v>0</v>
      </c>
      <c r="G821" s="5">
        <f t="shared" si="48"/>
        <v>5.2096584642662082E-4</v>
      </c>
      <c r="H821" s="5">
        <f t="shared" si="49"/>
        <v>-1.1253114819244209E-6</v>
      </c>
      <c r="I821" s="5">
        <f t="shared" si="50"/>
        <v>1.8154757398473369E-5</v>
      </c>
      <c r="J821" s="5">
        <f t="shared" si="51"/>
        <v>1.0294917535460086E-6</v>
      </c>
    </row>
    <row r="822" spans="1:10" ht="15" customHeight="1" x14ac:dyDescent="0.2">
      <c r="A822" s="3">
        <f>'2_CVaR_t1'!A822</f>
        <v>43440</v>
      </c>
      <c r="B822" s="5">
        <f>'2_CVaR_t1'!D822-1</f>
        <v>1.0776192064060552E-2</v>
      </c>
      <c r="C822" s="5">
        <f>'Stocks Returns'!B818</f>
        <v>4.1815582558970554E-2</v>
      </c>
      <c r="D822" s="5">
        <f>'Stocks Returns'!C818</f>
        <v>1.7383150605885911E-2</v>
      </c>
      <c r="E822" s="5">
        <f>'Stocks Returns'!D818</f>
        <v>-1.4500537056927998E-2</v>
      </c>
      <c r="F822" s="5">
        <f>'Stocks Returns'!E818</f>
        <v>-4.6323968918111635E-3</v>
      </c>
      <c r="G822" s="5">
        <f t="shared" si="48"/>
        <v>3.2418429135823913E-2</v>
      </c>
      <c r="H822" s="5">
        <f t="shared" si="49"/>
        <v>1.8538549206419692E-3</v>
      </c>
      <c r="I822" s="5">
        <f t="shared" si="50"/>
        <v>-2.9449219617014112E-2</v>
      </c>
      <c r="J822" s="5">
        <f t="shared" si="51"/>
        <v>-1.5496847055256056E-2</v>
      </c>
    </row>
    <row r="823" spans="1:10" ht="15" customHeight="1" x14ac:dyDescent="0.2">
      <c r="A823" s="3">
        <f>'2_CVaR_t1'!A823</f>
        <v>43441</v>
      </c>
      <c r="B823" s="5">
        <f>'2_CVaR_t1'!D823-1</f>
        <v>-1.9932923697852822E-2</v>
      </c>
      <c r="C823" s="5">
        <f>'Stocks Returns'!B819</f>
        <v>-7.547169811320753E-3</v>
      </c>
      <c r="D823" s="5">
        <f>'Stocks Returns'!C819</f>
        <v>-2.7933356965615053E-2</v>
      </c>
      <c r="E823" s="5">
        <f>'Stocks Returns'!D819</f>
        <v>-4.2779291553133536E-2</v>
      </c>
      <c r="F823" s="5">
        <f>'Stocks Returns'!E819</f>
        <v>-1.0508932592703801E-2</v>
      </c>
      <c r="G823" s="5">
        <f t="shared" si="48"/>
        <v>1.1394622680855053E-2</v>
      </c>
      <c r="H823" s="5">
        <f t="shared" si="49"/>
        <v>9.0583782857519765E-4</v>
      </c>
      <c r="I823" s="5">
        <f t="shared" si="50"/>
        <v>-1.4963375126714962E-2</v>
      </c>
      <c r="J823" s="5">
        <f t="shared" si="51"/>
        <v>9.6724467931417861E-3</v>
      </c>
    </row>
    <row r="824" spans="1:10" ht="15" customHeight="1" x14ac:dyDescent="0.2">
      <c r="A824" s="3">
        <f>'2_CVaR_t1'!A824</f>
        <v>43444</v>
      </c>
      <c r="B824" s="5">
        <f>'2_CVaR_t1'!D824-1</f>
        <v>4.619358909083271E-3</v>
      </c>
      <c r="C824" s="5">
        <f>'Stocks Returns'!B820</f>
        <v>-1.9357068786726495E-2</v>
      </c>
      <c r="D824" s="5">
        <f>'Stocks Returns'!C820</f>
        <v>5.6159288162787036E-3</v>
      </c>
      <c r="E824" s="5">
        <f>'Stocks Returns'!D820</f>
        <v>2.3341873042983297E-2</v>
      </c>
      <c r="F824" s="5">
        <f>'Stocks Returns'!E820</f>
        <v>-1.0772265210134968E-2</v>
      </c>
      <c r="G824" s="5">
        <f t="shared" si="48"/>
        <v>-2.3072581515908262E-2</v>
      </c>
      <c r="H824" s="5">
        <f t="shared" si="49"/>
        <v>-1.0179823408679005E-3</v>
      </c>
      <c r="I824" s="5">
        <f t="shared" si="50"/>
        <v>1.696701276227287E-2</v>
      </c>
      <c r="J824" s="5">
        <f t="shared" si="51"/>
        <v>-1.5412374882151282E-2</v>
      </c>
    </row>
    <row r="825" spans="1:10" ht="15" customHeight="1" x14ac:dyDescent="0.2">
      <c r="A825" s="3">
        <f>'2_CVaR_t1'!A825</f>
        <v>43445</v>
      </c>
      <c r="B825" s="5">
        <f>'2_CVaR_t1'!D825-1</f>
        <v>-4.8602129880774836E-3</v>
      </c>
      <c r="C825" s="5">
        <f>'Stocks Returns'!B821</f>
        <v>-1.5156855833627025E-2</v>
      </c>
      <c r="D825" s="5">
        <f>'Stocks Returns'!C821</f>
        <v>-7.7603713373948224E-3</v>
      </c>
      <c r="E825" s="5">
        <f>'Stocks Returns'!D821</f>
        <v>4.1724617524339092E-3</v>
      </c>
      <c r="F825" s="5">
        <f>'Stocks Returns'!E821</f>
        <v>3.6809815950920033E-3</v>
      </c>
      <c r="G825" s="5">
        <f t="shared" si="48"/>
        <v>-1.0124442462402206E-2</v>
      </c>
      <c r="H825" s="5">
        <f t="shared" si="49"/>
        <v>-6.9820935687309703E-4</v>
      </c>
      <c r="I825" s="5">
        <f t="shared" si="50"/>
        <v>1.0998570652627071E-2</v>
      </c>
      <c r="J825" s="5">
        <f t="shared" si="51"/>
        <v>8.6243837246268301E-3</v>
      </c>
    </row>
    <row r="826" spans="1:10" ht="15" customHeight="1" x14ac:dyDescent="0.2">
      <c r="A826" s="3">
        <f>'2_CVaR_t1'!A826</f>
        <v>43446</v>
      </c>
      <c r="B826" s="5">
        <f>'2_CVaR_t1'!D826-1</f>
        <v>5.5166749534873993E-3</v>
      </c>
      <c r="C826" s="5">
        <f>'Stocks Returns'!B822</f>
        <v>1.5748031496062964E-2</v>
      </c>
      <c r="D826" s="5">
        <f>'Stocks Returns'!C822</f>
        <v>7.2363131350048349E-3</v>
      </c>
      <c r="E826" s="5">
        <f>'Stocks Returns'!D822</f>
        <v>1.91135734072021E-2</v>
      </c>
      <c r="F826" s="5">
        <f>'Stocks Returns'!E822</f>
        <v>-2.5977995110024743E-3</v>
      </c>
      <c r="G826" s="5">
        <f t="shared" si="48"/>
        <v>1.120445875211328E-2</v>
      </c>
      <c r="H826" s="5">
        <f t="shared" si="49"/>
        <v>-6.9403907508036253E-4</v>
      </c>
      <c r="I826" s="5">
        <f t="shared" si="50"/>
        <v>1.1489137557445451E-2</v>
      </c>
      <c r="J826" s="5">
        <f t="shared" si="51"/>
        <v>-8.1450639569431021E-3</v>
      </c>
    </row>
    <row r="827" spans="1:10" ht="15" customHeight="1" x14ac:dyDescent="0.2">
      <c r="A827" s="3">
        <f>'2_CVaR_t1'!A827</f>
        <v>43447</v>
      </c>
      <c r="B827" s="5">
        <f>'2_CVaR_t1'!D827-1</f>
        <v>-1.8152466415953805E-3</v>
      </c>
      <c r="C827" s="5">
        <f>'Stocks Returns'!B823</f>
        <v>-1.4446793516560974E-2</v>
      </c>
      <c r="D827" s="5">
        <f>'Stocks Returns'!C823</f>
        <v>-1.8867924528302993E-3</v>
      </c>
      <c r="E827" s="5">
        <f>'Stocks Returns'!D823</f>
        <v>-1.5629247078010167E-2</v>
      </c>
      <c r="F827" s="5">
        <f>'Stocks Returns'!E823</f>
        <v>1.3176037996016632E-2</v>
      </c>
      <c r="G827" s="5">
        <f t="shared" si="48"/>
        <v>-1.2224331994029725E-2</v>
      </c>
      <c r="H827" s="5">
        <f t="shared" si="49"/>
        <v>7.7600611385957551E-4</v>
      </c>
      <c r="I827" s="5">
        <f t="shared" si="50"/>
        <v>-1.3043467523157819E-2</v>
      </c>
      <c r="J827" s="5">
        <f t="shared" si="51"/>
        <v>1.5041086879918342E-2</v>
      </c>
    </row>
    <row r="828" spans="1:10" ht="15" customHeight="1" x14ac:dyDescent="0.2">
      <c r="A828" s="3">
        <f>'2_CVaR_t1'!A828</f>
        <v>43448</v>
      </c>
      <c r="B828" s="5">
        <f>'2_CVaR_t1'!D828-1</f>
        <v>-1.2063131541715011E-2</v>
      </c>
      <c r="C828" s="5">
        <f>'Stocks Returns'!B824</f>
        <v>0</v>
      </c>
      <c r="D828" s="5">
        <f>'Stocks Returns'!C824</f>
        <v>-1.781299985458773E-2</v>
      </c>
      <c r="E828" s="5">
        <f>'Stocks Returns'!D824</f>
        <v>-1.0907082700538528E-2</v>
      </c>
      <c r="F828" s="5">
        <f>'Stocks Returns'!E824</f>
        <v>-2.3892333282927503E-2</v>
      </c>
      <c r="G828" s="5">
        <f t="shared" si="48"/>
        <v>1.1679401220258488E-2</v>
      </c>
      <c r="H828" s="5">
        <f t="shared" si="49"/>
        <v>-3.4407052365062474E-4</v>
      </c>
      <c r="I828" s="5">
        <f t="shared" si="50"/>
        <v>5.9495958151039238E-3</v>
      </c>
      <c r="J828" s="5">
        <f t="shared" si="51"/>
        <v>-1.1667035334334433E-2</v>
      </c>
    </row>
    <row r="829" spans="1:10" ht="15" customHeight="1" x14ac:dyDescent="0.2">
      <c r="A829" s="3">
        <f>'2_CVaR_t1'!A829</f>
        <v>43451</v>
      </c>
      <c r="B829" s="5">
        <f>'2_CVaR_t1'!D829-1</f>
        <v>-1.8061098342699422E-2</v>
      </c>
      <c r="C829" s="5">
        <f>'Stocks Returns'!B825</f>
        <v>-1.6088666428316079E-2</v>
      </c>
      <c r="D829" s="5">
        <f>'Stocks Returns'!C825</f>
        <v>-2.7315123251165918E-2</v>
      </c>
      <c r="E829" s="5">
        <f>'Stocks Returns'!D825</f>
        <v>-6.0022333891681656E-3</v>
      </c>
      <c r="F829" s="5">
        <f>'Stocks Returns'!E825</f>
        <v>-2.2153369481022422E-2</v>
      </c>
      <c r="G829" s="5">
        <f t="shared" si="48"/>
        <v>1.1257706455571753E-3</v>
      </c>
      <c r="H829" s="5">
        <f t="shared" si="49"/>
        <v>-1.1803392935875456E-3</v>
      </c>
      <c r="I829" s="5">
        <f t="shared" si="50"/>
        <v>1.9207034858041507E-2</v>
      </c>
      <c r="J829" s="5">
        <f t="shared" si="51"/>
        <v>-3.8643393042089545E-3</v>
      </c>
    </row>
    <row r="830" spans="1:10" ht="15" customHeight="1" x14ac:dyDescent="0.2">
      <c r="A830" s="3">
        <f>'2_CVaR_t1'!A830</f>
        <v>43452</v>
      </c>
      <c r="B830" s="5">
        <f>'2_CVaR_t1'!D830-1</f>
        <v>6.7848073708676182E-3</v>
      </c>
      <c r="C830" s="5">
        <f>'Stocks Returns'!B826</f>
        <v>-2.2529069767441845E-2</v>
      </c>
      <c r="D830" s="5">
        <f>'Stocks Returns'!C826</f>
        <v>9.5890410958903161E-3</v>
      </c>
      <c r="E830" s="5">
        <f>'Stocks Returns'!D826</f>
        <v>1.3059963488274207E-2</v>
      </c>
      <c r="F830" s="5">
        <f>'Stocks Returns'!E826</f>
        <v>-1.916983523447402E-2</v>
      </c>
      <c r="G830" s="5">
        <f t="shared" si="48"/>
        <v>-2.8242898804937314E-2</v>
      </c>
      <c r="H830" s="5">
        <f t="shared" si="49"/>
        <v>-1.7350718012584115E-4</v>
      </c>
      <c r="I830" s="5">
        <f t="shared" si="50"/>
        <v>3.6695642447323335E-3</v>
      </c>
      <c r="J830" s="5">
        <f t="shared" si="51"/>
        <v>-2.5999136687964844E-2</v>
      </c>
    </row>
    <row r="831" spans="1:10" ht="15" customHeight="1" x14ac:dyDescent="0.2">
      <c r="A831" s="3">
        <f>'2_CVaR_t1'!A831</f>
        <v>43453</v>
      </c>
      <c r="B831" s="5">
        <f>'2_CVaR_t1'!D831-1</f>
        <v>-8.8437724388804595E-3</v>
      </c>
      <c r="C831" s="5">
        <f>'Stocks Returns'!B827</f>
        <v>-7.4349442379184616E-4</v>
      </c>
      <c r="D831" s="5">
        <f>'Stocks Returns'!C827</f>
        <v>-1.0553294135383751E-2</v>
      </c>
      <c r="E831" s="5">
        <f>'Stocks Returns'!D827</f>
        <v>-4.8932630995286996E-2</v>
      </c>
      <c r="F831" s="5">
        <f>'Stocks Returns'!E827</f>
        <v>-1.0176062025520793E-2</v>
      </c>
      <c r="G831" s="5">
        <f t="shared" si="48"/>
        <v>7.9650220531690061E-3</v>
      </c>
      <c r="H831" s="5">
        <f t="shared" si="49"/>
        <v>2.2643093543466917E-3</v>
      </c>
      <c r="I831" s="5">
        <f t="shared" si="50"/>
        <v>-3.6559135977784291E-2</v>
      </c>
      <c r="J831" s="5">
        <f t="shared" si="51"/>
        <v>-1.2054222292317094E-3</v>
      </c>
    </row>
    <row r="832" spans="1:10" ht="15" customHeight="1" x14ac:dyDescent="0.2">
      <c r="A832" s="3">
        <f>'2_CVaR_t1'!A832</f>
        <v>43454</v>
      </c>
      <c r="B832" s="5">
        <f>'2_CVaR_t1'!D832-1</f>
        <v>-1.2364503959487849E-2</v>
      </c>
      <c r="C832" s="5">
        <f>'Stocks Returns'!B828</f>
        <v>-3.7946428571428603E-2</v>
      </c>
      <c r="D832" s="5">
        <f>'Stocks Returns'!C828</f>
        <v>-1.9046167911016321E-2</v>
      </c>
      <c r="E832" s="5">
        <f>'Stocks Returns'!D828</f>
        <v>1.4575134819996283E-3</v>
      </c>
      <c r="F832" s="5">
        <f>'Stocks Returns'!E828</f>
        <v>-2.0887728459530019E-2</v>
      </c>
      <c r="G832" s="5">
        <f t="shared" si="48"/>
        <v>-2.5988915252018539E-2</v>
      </c>
      <c r="H832" s="5">
        <f t="shared" si="49"/>
        <v>-1.1418161031708438E-3</v>
      </c>
      <c r="I832" s="5">
        <f t="shared" si="50"/>
        <v>1.8733874240907226E-2</v>
      </c>
      <c r="J832" s="5">
        <f t="shared" si="51"/>
        <v>-8.3577536591001016E-3</v>
      </c>
    </row>
    <row r="833" spans="1:10" ht="15" customHeight="1" x14ac:dyDescent="0.2">
      <c r="A833" s="3">
        <f>'2_CVaR_t1'!A833</f>
        <v>43455</v>
      </c>
      <c r="B833" s="5">
        <f>'2_CVaR_t1'!D833-1</f>
        <v>-2.3195902040185068E-2</v>
      </c>
      <c r="C833" s="5">
        <f>'Stocks Returns'!B829</f>
        <v>-3.1322505800464029E-2</v>
      </c>
      <c r="D833" s="5">
        <f>'Stocks Returns'!C829</f>
        <v>-3.4948741845293507E-2</v>
      </c>
      <c r="E833" s="5">
        <f>'Stocks Returns'!D829</f>
        <v>-1.0478824043079649E-2</v>
      </c>
      <c r="F833" s="5">
        <f>'Stocks Returns'!E829</f>
        <v>-3.3333333333334103E-3</v>
      </c>
      <c r="G833" s="5">
        <f t="shared" si="48"/>
        <v>-9.3695759156282206E-3</v>
      </c>
      <c r="H833" s="5">
        <f t="shared" si="49"/>
        <v>-1.3952001894485255E-3</v>
      </c>
      <c r="I833" s="5">
        <f t="shared" si="50"/>
        <v>2.1881018733851149E-2</v>
      </c>
      <c r="J833" s="5">
        <f t="shared" si="51"/>
        <v>2.0146801712703208E-2</v>
      </c>
    </row>
    <row r="834" spans="1:10" ht="15" customHeight="1" x14ac:dyDescent="0.2">
      <c r="A834" s="3">
        <f>'2_CVaR_t1'!A834</f>
        <v>43458</v>
      </c>
      <c r="B834" s="5">
        <f>'2_CVaR_t1'!D834-1</f>
        <v>-1.4656738459804752E-2</v>
      </c>
      <c r="C834" s="5">
        <f>'Stocks Returns'!B830</f>
        <v>-2.3153692614770516E-2</v>
      </c>
      <c r="D834" s="5">
        <f>'Stocks Returns'!C830</f>
        <v>-2.0360534363431548E-2</v>
      </c>
      <c r="E834" s="5">
        <f>'Stocks Returns'!D830</f>
        <v>-3.3240182379761563E-2</v>
      </c>
      <c r="F834" s="5">
        <f>'Stocks Returns'!E830</f>
        <v>-4.6655518394648765E-2</v>
      </c>
      <c r="G834" s="5">
        <f t="shared" si="48"/>
        <v>-9.0808624613185514E-3</v>
      </c>
      <c r="H834" s="5">
        <f t="shared" si="49"/>
        <v>8.5563486672073086E-4</v>
      </c>
      <c r="I834" s="5">
        <f t="shared" si="50"/>
        <v>-1.277172420101684E-2</v>
      </c>
      <c r="J834" s="5">
        <f t="shared" si="51"/>
        <v>-3.1808175613467597E-2</v>
      </c>
    </row>
    <row r="835" spans="1:10" ht="15" customHeight="1" x14ac:dyDescent="0.2">
      <c r="A835" s="3">
        <f>'2_CVaR_t1'!A835</f>
        <v>43459</v>
      </c>
      <c r="B835" s="5">
        <f>'2_CVaR_t1'!D835-1</f>
        <v>2.8556153399916795E-5</v>
      </c>
      <c r="C835" s="5">
        <f>'Stocks Returns'!B831</f>
        <v>0</v>
      </c>
      <c r="D835" s="5">
        <f>'Stocks Returns'!C831</f>
        <v>0</v>
      </c>
      <c r="E835" s="5">
        <f>'Stocks Returns'!D831</f>
        <v>0</v>
      </c>
      <c r="F835" s="5">
        <f>'Stocks Returns'!E831</f>
        <v>0</v>
      </c>
      <c r="G835" s="5">
        <f t="shared" si="48"/>
        <v>5.2096584642662082E-4</v>
      </c>
      <c r="H835" s="5">
        <f t="shared" si="49"/>
        <v>-1.1253114819244209E-6</v>
      </c>
      <c r="I835" s="5">
        <f t="shared" si="50"/>
        <v>1.8154757398473369E-5</v>
      </c>
      <c r="J835" s="5">
        <f t="shared" si="51"/>
        <v>1.0294917535460086E-6</v>
      </c>
    </row>
    <row r="836" spans="1:10" ht="15" customHeight="1" x14ac:dyDescent="0.2">
      <c r="A836" s="3">
        <f>'2_CVaR_t1'!A836</f>
        <v>43460</v>
      </c>
      <c r="B836" s="5">
        <f>'2_CVaR_t1'!D836-1</f>
        <v>4.8537273400508951E-2</v>
      </c>
      <c r="C836" s="5">
        <f>'Stocks Returns'!B832</f>
        <v>4.4135676338373564E-2</v>
      </c>
      <c r="D836" s="5">
        <f>'Stocks Returns'!C832</f>
        <v>6.9826665571346203E-2</v>
      </c>
      <c r="E836" s="5">
        <f>'Stocks Returns'!D832</f>
        <v>7.0743952533089738E-2</v>
      </c>
      <c r="F836" s="5">
        <f>'Stocks Returns'!E832</f>
        <v>7.8758112611822417E-2</v>
      </c>
      <c r="G836" s="5">
        <f t="shared" si="48"/>
        <v>-1.0810861901262847E-4</v>
      </c>
      <c r="H836" s="5">
        <f t="shared" si="49"/>
        <v>-2.5979127603217855E-4</v>
      </c>
      <c r="I836" s="5">
        <f t="shared" si="50"/>
        <v>3.21031398893111E-3</v>
      </c>
      <c r="J836" s="5">
        <f t="shared" si="51"/>
        <v>2.9718545201197377E-2</v>
      </c>
    </row>
    <row r="837" spans="1:10" ht="15" customHeight="1" x14ac:dyDescent="0.2">
      <c r="A837" s="3">
        <f>'2_CVaR_t1'!A837</f>
        <v>43461</v>
      </c>
      <c r="B837" s="5">
        <f>'2_CVaR_t1'!D837-1</f>
        <v>9.5967062417348092E-3</v>
      </c>
      <c r="C837" s="5">
        <f>'Stocks Returns'!B833</f>
        <v>-3.013698630136985E-2</v>
      </c>
      <c r="D837" s="5">
        <f>'Stocks Returns'!C833</f>
        <v>1.3668125623896188E-2</v>
      </c>
      <c r="E837" s="5">
        <f>'Stocks Returns'!D833</f>
        <v>1.5771526001705061E-2</v>
      </c>
      <c r="F837" s="5">
        <f>'Stocks Returns'!E833</f>
        <v>1.1869918699186854E-2</v>
      </c>
      <c r="G837" s="5">
        <f t="shared" si="48"/>
        <v>-3.8445688165509563E-2</v>
      </c>
      <c r="H837" s="5">
        <f t="shared" si="49"/>
        <v>-1.5705048056218439E-4</v>
      </c>
      <c r="I837" s="5">
        <f t="shared" si="50"/>
        <v>2.4653602302197458E-3</v>
      </c>
      <c r="J837" s="5">
        <f t="shared" si="51"/>
        <v>2.1978869720013644E-3</v>
      </c>
    </row>
    <row r="838" spans="1:10" ht="15" customHeight="1" x14ac:dyDescent="0.2">
      <c r="A838" s="3">
        <f>'2_CVaR_t1'!A838</f>
        <v>43462</v>
      </c>
      <c r="B838" s="5">
        <f>'2_CVaR_t1'!D838-1</f>
        <v>-5.1860419389861967E-3</v>
      </c>
      <c r="C838" s="5">
        <f>'Stocks Returns'!B834</f>
        <v>-5.6497175141243527E-3</v>
      </c>
      <c r="D838" s="5">
        <f>'Stocks Returns'!C834</f>
        <v>-8.1054465570790102E-3</v>
      </c>
      <c r="E838" s="5">
        <f>'Stocks Returns'!D834</f>
        <v>2.0981955518255546E-3</v>
      </c>
      <c r="F838" s="5">
        <f>'Stocks Returns'!E834</f>
        <v>-8.9988751406073764E-3</v>
      </c>
      <c r="G838" s="5">
        <f t="shared" ref="G838:G901" si="52">C838-($P$11+$O$11*$B838)</f>
        <v>-3.1662309792785878E-4</v>
      </c>
      <c r="H838" s="5">
        <f t="shared" ref="H838:H901" si="53">D838-($P$12+$O$12*$B838)</f>
        <v>-5.7252733240873051E-4</v>
      </c>
      <c r="I838" s="5">
        <f t="shared" ref="I838:I901" si="54">E838-($P$13+$O$13*$B838)</f>
        <v>9.3780441341324572E-3</v>
      </c>
      <c r="J838" s="5">
        <f t="shared" ref="J838:J901" si="55">F838-($P$14+$O$14*$B838)</f>
        <v>-3.7260714695054736E-3</v>
      </c>
    </row>
    <row r="839" spans="1:10" ht="15" customHeight="1" x14ac:dyDescent="0.2">
      <c r="A839" s="3">
        <f>'2_CVaR_t1'!A839</f>
        <v>43465</v>
      </c>
      <c r="B839" s="5">
        <f>'2_CVaR_t1'!D839-1</f>
        <v>5.1827699818320916E-3</v>
      </c>
      <c r="C839" s="5">
        <f>'Stocks Returns'!B835</f>
        <v>4.0584415584414835E-3</v>
      </c>
      <c r="D839" s="5">
        <f>'Stocks Returns'!C835</f>
        <v>7.6370856881013971E-3</v>
      </c>
      <c r="E839" s="5">
        <f>'Stocks Returns'!D835</f>
        <v>3.9084310441095393E-3</v>
      </c>
      <c r="F839" s="5">
        <f>'Stocks Returns'!E835</f>
        <v>1.1026431003729575E-2</v>
      </c>
      <c r="G839" s="5">
        <f t="shared" si="52"/>
        <v>-1.7699743766734499E-4</v>
      </c>
      <c r="H839" s="5">
        <f t="shared" si="53"/>
        <v>1.8915894642705568E-4</v>
      </c>
      <c r="I839" s="5">
        <f t="shared" si="54"/>
        <v>-3.2510186978364376E-3</v>
      </c>
      <c r="J839" s="5">
        <f t="shared" si="55"/>
        <v>5.8167326706018768E-3</v>
      </c>
    </row>
    <row r="840" spans="1:10" ht="15" customHeight="1" x14ac:dyDescent="0.2">
      <c r="A840" s="3">
        <f>'2_CVaR_t1'!A840</f>
        <v>43466</v>
      </c>
      <c r="B840" s="5">
        <f>'2_CVaR_t1'!D840-1</f>
        <v>2.8556153399916795E-5</v>
      </c>
      <c r="C840" s="5">
        <f>'Stocks Returns'!B836</f>
        <v>0</v>
      </c>
      <c r="D840" s="5">
        <f>'Stocks Returns'!C836</f>
        <v>0</v>
      </c>
      <c r="E840" s="5">
        <f>'Stocks Returns'!D836</f>
        <v>0</v>
      </c>
      <c r="F840" s="5">
        <f>'Stocks Returns'!E836</f>
        <v>0</v>
      </c>
      <c r="G840" s="5">
        <f t="shared" si="52"/>
        <v>5.2096584642662082E-4</v>
      </c>
      <c r="H840" s="5">
        <f t="shared" si="53"/>
        <v>-1.1253114819244209E-6</v>
      </c>
      <c r="I840" s="5">
        <f t="shared" si="54"/>
        <v>1.8154757398473369E-5</v>
      </c>
      <c r="J840" s="5">
        <f t="shared" si="55"/>
        <v>1.0294917535460086E-6</v>
      </c>
    </row>
    <row r="841" spans="1:10" ht="15" customHeight="1" x14ac:dyDescent="0.2">
      <c r="A841" s="3">
        <f>'2_CVaR_t1'!A841</f>
        <v>43467</v>
      </c>
      <c r="B841" s="5">
        <f>'2_CVaR_t1'!D841-1</f>
        <v>4.5759377581615635E-3</v>
      </c>
      <c r="C841" s="5">
        <f>'Stocks Returns'!B837</f>
        <v>4.4058205335488987E-2</v>
      </c>
      <c r="D841" s="5">
        <f>'Stocks Returns'!C837</f>
        <v>7.4276186145216805E-3</v>
      </c>
      <c r="E841" s="5">
        <f>'Stocks Returns'!D837</f>
        <v>-7.9254727474973308E-3</v>
      </c>
      <c r="F841" s="5">
        <f>'Stocks Returns'!E837</f>
        <v>1.6519647153167671E-2</v>
      </c>
      <c r="G841" s="5">
        <f t="shared" si="52"/>
        <v>4.03827624558298E-2</v>
      </c>
      <c r="H841" s="5">
        <f t="shared" si="53"/>
        <v>8.564422797064054E-4</v>
      </c>
      <c r="I841" s="5">
        <f t="shared" si="54"/>
        <v>-1.4239866028079988E-2</v>
      </c>
      <c r="J841" s="5">
        <f t="shared" si="55"/>
        <v>1.1923434728496437E-2</v>
      </c>
    </row>
    <row r="842" spans="1:10" ht="15" customHeight="1" x14ac:dyDescent="0.2">
      <c r="A842" s="3">
        <f>'2_CVaR_t1'!A842</f>
        <v>43468</v>
      </c>
      <c r="B842" s="5">
        <f>'2_CVaR_t1'!D842-1</f>
        <v>-2.6348669796751545E-2</v>
      </c>
      <c r="C842" s="5">
        <f>'Stocks Returns'!B838</f>
        <v>-5.807200929152101E-3</v>
      </c>
      <c r="D842" s="5">
        <f>'Stocks Returns'!C838</f>
        <v>-3.6036713812819698E-2</v>
      </c>
      <c r="E842" s="5">
        <f>'Stocks Returns'!D838</f>
        <v>-7.0497547302032282E-2</v>
      </c>
      <c r="F842" s="5">
        <f>'Stocks Returns'!E838</f>
        <v>-1.8933417481855508E-2</v>
      </c>
      <c r="G842" s="5">
        <f t="shared" si="52"/>
        <v>1.9055161960189828E-2</v>
      </c>
      <c r="H842" s="5">
        <f t="shared" si="53"/>
        <v>2.0719425938243233E-3</v>
      </c>
      <c r="I842" s="5">
        <f t="shared" si="54"/>
        <v>-3.3747254150285913E-2</v>
      </c>
      <c r="J842" s="5">
        <f t="shared" si="55"/>
        <v>7.7340542214044579E-3</v>
      </c>
    </row>
    <row r="843" spans="1:10" ht="15" customHeight="1" x14ac:dyDescent="0.2">
      <c r="A843" s="3">
        <f>'2_CVaR_t1'!A843</f>
        <v>43469</v>
      </c>
      <c r="B843" s="5">
        <f>'2_CVaR_t1'!D843-1</f>
        <v>2.9801284902189584E-2</v>
      </c>
      <c r="C843" s="5">
        <f>'Stocks Returns'!B839</f>
        <v>1.7912772585669812E-2</v>
      </c>
      <c r="D843" s="5">
        <f>'Stocks Returns'!C839</f>
        <v>4.3081245609927432E-2</v>
      </c>
      <c r="E843" s="5">
        <f>'Stocks Returns'!D839</f>
        <v>4.0560916767189648E-2</v>
      </c>
      <c r="F843" s="5">
        <f>'Stocks Returns'!E839</f>
        <v>2.5249276294628586E-2</v>
      </c>
      <c r="G843" s="5">
        <f t="shared" si="52"/>
        <v>-9.0410920483676056E-3</v>
      </c>
      <c r="H843" s="5">
        <f t="shared" si="53"/>
        <v>6.4520556698137443E-5</v>
      </c>
      <c r="I843" s="5">
        <f t="shared" si="54"/>
        <v>-8.8154282677214979E-4</v>
      </c>
      <c r="J843" s="5">
        <f t="shared" si="55"/>
        <v>-4.8488696219362165E-3</v>
      </c>
    </row>
    <row r="844" spans="1:10" ht="15" customHeight="1" x14ac:dyDescent="0.2">
      <c r="A844" s="3">
        <f>'2_CVaR_t1'!A844</f>
        <v>43472</v>
      </c>
      <c r="B844" s="5">
        <f>'2_CVaR_t1'!D844-1</f>
        <v>1.2966336160437963E-2</v>
      </c>
      <c r="C844" s="5">
        <f>'Stocks Returns'!B840</f>
        <v>1.4919663351185886E-2</v>
      </c>
      <c r="D844" s="5">
        <f>'Stocks Returns'!C840</f>
        <v>1.8032173587729128E-2</v>
      </c>
      <c r="E844" s="5">
        <f>'Stocks Returns'!D840</f>
        <v>2.9271120127517758E-2</v>
      </c>
      <c r="F844" s="5">
        <f>'Stocks Returns'!E840</f>
        <v>-4.392156862745078E-3</v>
      </c>
      <c r="G844" s="5">
        <f t="shared" si="52"/>
        <v>3.5014040266124306E-3</v>
      </c>
      <c r="H844" s="5">
        <f t="shared" si="53"/>
        <v>-6.614394370986626E-4</v>
      </c>
      <c r="I844" s="5">
        <f t="shared" si="54"/>
        <v>1.1272508200191374E-2</v>
      </c>
      <c r="J844" s="5">
        <f t="shared" si="55"/>
        <v>-1.7470765220508538E-2</v>
      </c>
    </row>
    <row r="845" spans="1:10" ht="15" customHeight="1" x14ac:dyDescent="0.2">
      <c r="A845" s="3">
        <f>'2_CVaR_t1'!A845</f>
        <v>43473</v>
      </c>
      <c r="B845" s="5">
        <f>'2_CVaR_t1'!D845-1</f>
        <v>4.6908046562721406E-3</v>
      </c>
      <c r="C845" s="5">
        <f>'Stocks Returns'!B841</f>
        <v>2.6762156049754848E-2</v>
      </c>
      <c r="D845" s="5">
        <f>'Stocks Returns'!C841</f>
        <v>5.4387770101427257E-3</v>
      </c>
      <c r="E845" s="5">
        <f>'Stocks Returns'!D841</f>
        <v>2.7171617626355005E-2</v>
      </c>
      <c r="F845" s="5">
        <f>'Stocks Returns'!E841</f>
        <v>1.3392153773436277E-2</v>
      </c>
      <c r="G845" s="5">
        <f t="shared" si="52"/>
        <v>2.2980711849893087E-2</v>
      </c>
      <c r="H845" s="5">
        <f t="shared" si="53"/>
        <v>-1.2983588695430048E-3</v>
      </c>
      <c r="I845" s="5">
        <f t="shared" si="54"/>
        <v>2.0697264128337011E-2</v>
      </c>
      <c r="J845" s="5">
        <f t="shared" si="55"/>
        <v>8.6798149787567086E-3</v>
      </c>
    </row>
    <row r="846" spans="1:10" ht="15" customHeight="1" x14ac:dyDescent="0.2">
      <c r="A846" s="3">
        <f>'2_CVaR_t1'!A846</f>
        <v>43474</v>
      </c>
      <c r="B846" s="5">
        <f>'2_CVaR_t1'!D846-1</f>
        <v>9.3485004934139582E-3</v>
      </c>
      <c r="C846" s="5">
        <f>'Stocks Returns'!B842</f>
        <v>1.468428781204123E-3</v>
      </c>
      <c r="D846" s="5">
        <f>'Stocks Returns'!C842</f>
        <v>1.1769005847953151E-2</v>
      </c>
      <c r="E846" s="5">
        <f>'Stocks Returns'!D842</f>
        <v>3.9610745614035103E-2</v>
      </c>
      <c r="F846" s="5">
        <f>'Stocks Returns'!E842</f>
        <v>3.31156716417913E-2</v>
      </c>
      <c r="G846" s="5">
        <f t="shared" si="52"/>
        <v>-6.6112241799300402E-3</v>
      </c>
      <c r="H846" s="5">
        <f t="shared" si="53"/>
        <v>-1.6975629144151995E-3</v>
      </c>
      <c r="I846" s="5">
        <f t="shared" si="54"/>
        <v>2.6650223767154445E-2</v>
      </c>
      <c r="J846" s="5">
        <f t="shared" si="55"/>
        <v>2.3694567144659118E-2</v>
      </c>
    </row>
    <row r="847" spans="1:10" ht="15" customHeight="1" x14ac:dyDescent="0.2">
      <c r="A847" s="3">
        <f>'2_CVaR_t1'!A847</f>
        <v>43475</v>
      </c>
      <c r="B847" s="5">
        <f>'2_CVaR_t1'!D847-1</f>
        <v>1.693679334125564E-3</v>
      </c>
      <c r="C847" s="5">
        <f>'Stocks Returns'!B843</f>
        <v>-1.7228739002932647E-2</v>
      </c>
      <c r="D847" s="5">
        <f>'Stocks Returns'!C843</f>
        <v>1.8784769886568409E-3</v>
      </c>
      <c r="E847" s="5">
        <f>'Stocks Returns'!D843</f>
        <v>1.0151615029663885E-2</v>
      </c>
      <c r="F847" s="5">
        <f>'Stocks Returns'!E843</f>
        <v>2.2422874341610166E-2</v>
      </c>
      <c r="G847" s="5">
        <f t="shared" si="52"/>
        <v>-1.8244379945408035E-2</v>
      </c>
      <c r="H847" s="5">
        <f t="shared" si="53"/>
        <v>-5.2841612688340252E-4</v>
      </c>
      <c r="I847" s="5">
        <f t="shared" si="54"/>
        <v>7.8509688929258754E-3</v>
      </c>
      <c r="J847" s="5">
        <f t="shared" si="55"/>
        <v>2.0740523209572027E-2</v>
      </c>
    </row>
    <row r="848" spans="1:10" ht="15" customHeight="1" x14ac:dyDescent="0.2">
      <c r="A848" s="3">
        <f>'2_CVaR_t1'!A848</f>
        <v>43476</v>
      </c>
      <c r="B848" s="5">
        <f>'2_CVaR_t1'!D848-1</f>
        <v>-2.6028853918478312E-3</v>
      </c>
      <c r="C848" s="5">
        <f>'Stocks Returns'!B844</f>
        <v>1.156284968295429E-2</v>
      </c>
      <c r="D848" s="5">
        <f>'Stocks Returns'!C844</f>
        <v>-4.398932717963433E-3</v>
      </c>
      <c r="E848" s="5">
        <f>'Stocks Returns'!D844</f>
        <v>6.6562255285824712E-3</v>
      </c>
      <c r="F848" s="5">
        <f>'Stocks Returns'!E844</f>
        <v>-2.2814247865763915E-2</v>
      </c>
      <c r="G848" s="5">
        <f t="shared" si="52"/>
        <v>1.4512158963567182E-2</v>
      </c>
      <c r="H848" s="5">
        <f t="shared" si="53"/>
        <v>-5.9815471016079567E-4</v>
      </c>
      <c r="I848" s="5">
        <f t="shared" si="54"/>
        <v>1.0338847322785547E-2</v>
      </c>
      <c r="J848" s="5">
        <f t="shared" si="55"/>
        <v>-2.0152924071951538E-2</v>
      </c>
    </row>
    <row r="849" spans="1:10" ht="15" customHeight="1" x14ac:dyDescent="0.2">
      <c r="A849" s="3">
        <f>'2_CVaR_t1'!A849</f>
        <v>43479</v>
      </c>
      <c r="B849" s="5">
        <f>'2_CVaR_t1'!D849-1</f>
        <v>-6.0351126846436287E-3</v>
      </c>
      <c r="C849" s="5">
        <f>'Stocks Returns'!B845</f>
        <v>-4.4247787610619538E-3</v>
      </c>
      <c r="D849" s="5">
        <f>'Stocks Returns'!C845</f>
        <v>-6.9534984789222376E-3</v>
      </c>
      <c r="E849" s="5">
        <f>'Stocks Returns'!D845</f>
        <v>-3.746920783093477E-2</v>
      </c>
      <c r="F849" s="5">
        <f>'Stocks Returns'!E845</f>
        <v>-1.1748757342973315E-2</v>
      </c>
      <c r="G849" s="5">
        <f t="shared" si="52"/>
        <v>1.6918540066135756E-3</v>
      </c>
      <c r="H849" s="5">
        <f t="shared" si="53"/>
        <v>1.8061570538572477E-3</v>
      </c>
      <c r="I849" s="5">
        <f t="shared" si="54"/>
        <v>-2.9006968644133622E-2</v>
      </c>
      <c r="J849" s="5">
        <f t="shared" si="55"/>
        <v>-5.6175731880652837E-3</v>
      </c>
    </row>
    <row r="850" spans="1:10" ht="15" customHeight="1" x14ac:dyDescent="0.2">
      <c r="A850" s="3">
        <f>'2_CVaR_t1'!A850</f>
        <v>43480</v>
      </c>
      <c r="B850" s="5">
        <f>'2_CVaR_t1'!D850-1</f>
        <v>1.5976017487164818E-3</v>
      </c>
      <c r="C850" s="5">
        <f>'Stocks Returns'!B846</f>
        <v>3.7037037037037646E-3</v>
      </c>
      <c r="D850" s="5">
        <f>'Stocks Returns'!C846</f>
        <v>1.7505470459520112E-3</v>
      </c>
      <c r="E850" s="5">
        <f>'Stocks Returns'!D846</f>
        <v>1.0371767241379448E-2</v>
      </c>
      <c r="F850" s="5">
        <f>'Stocks Returns'!E846</f>
        <v>6.4014631915867426E-3</v>
      </c>
      <c r="G850" s="5">
        <f t="shared" si="52"/>
        <v>2.7767249525363909E-3</v>
      </c>
      <c r="H850" s="5">
        <f t="shared" si="53"/>
        <v>-5.175332992512628E-4</v>
      </c>
      <c r="I850" s="5">
        <f t="shared" si="54"/>
        <v>8.2049158854311504E-3</v>
      </c>
      <c r="J850" s="5">
        <f t="shared" si="55"/>
        <v>4.8162430991800708E-3</v>
      </c>
    </row>
    <row r="851" spans="1:10" ht="15" customHeight="1" x14ac:dyDescent="0.2">
      <c r="A851" s="3">
        <f>'2_CVaR_t1'!A851</f>
        <v>43481</v>
      </c>
      <c r="B851" s="5">
        <f>'2_CVaR_t1'!D851-1</f>
        <v>5.8692723862163731E-5</v>
      </c>
      <c r="C851" s="5">
        <f>'Stocks Returns'!B847</f>
        <v>3.6900369003678435E-4</v>
      </c>
      <c r="D851" s="5">
        <f>'Stocks Returns'!C847</f>
        <v>0</v>
      </c>
      <c r="E851" s="5">
        <f>'Stocks Returns'!D847</f>
        <v>9.3320890547921032E-4</v>
      </c>
      <c r="F851" s="5">
        <f>'Stocks Returns'!E847</f>
        <v>-5.6035135544449943E-3</v>
      </c>
      <c r="G851" s="5">
        <f t="shared" si="52"/>
        <v>8.6215894605030929E-4</v>
      </c>
      <c r="H851" s="5">
        <f t="shared" si="53"/>
        <v>-4.466658925767012E-5</v>
      </c>
      <c r="I851" s="5">
        <f t="shared" si="54"/>
        <v>9.0939637340447371E-4</v>
      </c>
      <c r="J851" s="5">
        <f t="shared" si="55"/>
        <v>-5.6329510691993821E-3</v>
      </c>
    </row>
    <row r="852" spans="1:10" ht="15" customHeight="1" x14ac:dyDescent="0.2">
      <c r="A852" s="3">
        <f>'2_CVaR_t1'!A852</f>
        <v>43482</v>
      </c>
      <c r="B852" s="5">
        <f>'2_CVaR_t1'!D852-1</f>
        <v>3.4735172495636846E-4</v>
      </c>
      <c r="C852" s="5">
        <f>'Stocks Returns'!B848</f>
        <v>7.0084839542605692E-3</v>
      </c>
      <c r="D852" s="5">
        <f>'Stocks Returns'!C848</f>
        <v>-4.3687199650499497E-4</v>
      </c>
      <c r="E852" s="5">
        <f>'Stocks Returns'!D848</f>
        <v>1.4251465103889194E-2</v>
      </c>
      <c r="F852" s="5">
        <f>'Stocks Returns'!E848</f>
        <v>2.1321961620469176E-2</v>
      </c>
      <c r="G852" s="5">
        <f t="shared" si="52"/>
        <v>7.2352592896211786E-3</v>
      </c>
      <c r="H852" s="5">
        <f t="shared" si="53"/>
        <v>-8.9859273480252095E-4</v>
      </c>
      <c r="I852" s="5">
        <f t="shared" si="54"/>
        <v>1.3825674653552522E-2</v>
      </c>
      <c r="J852" s="5">
        <f t="shared" si="55"/>
        <v>2.1000700068340396E-2</v>
      </c>
    </row>
    <row r="853" spans="1:10" ht="15" customHeight="1" x14ac:dyDescent="0.2">
      <c r="A853" s="3">
        <f>'2_CVaR_t1'!A853</f>
        <v>43483</v>
      </c>
      <c r="B853" s="5">
        <f>'2_CVaR_t1'!D853-1</f>
        <v>6.6319769226950154E-3</v>
      </c>
      <c r="C853" s="5">
        <f>'Stocks Returns'!B849</f>
        <v>1.5018315018314965E-2</v>
      </c>
      <c r="D853" s="5">
        <f>'Stocks Returns'!C849</f>
        <v>8.886946386946315E-3</v>
      </c>
      <c r="E853" s="5">
        <f>'Stocks Returns'!D849</f>
        <v>1.9566644780039333E-2</v>
      </c>
      <c r="F853" s="5">
        <f>'Stocks Returns'!E849</f>
        <v>1.2526096033403045E-2</v>
      </c>
      <c r="G853" s="5">
        <f t="shared" si="52"/>
        <v>9.4455207744799981E-3</v>
      </c>
      <c r="H853" s="5">
        <f t="shared" si="53"/>
        <v>-6.5479265648608724E-4</v>
      </c>
      <c r="I853" s="5">
        <f t="shared" si="54"/>
        <v>1.0389072661827295E-2</v>
      </c>
      <c r="J853" s="5">
        <f t="shared" si="55"/>
        <v>5.851300755885966E-3</v>
      </c>
    </row>
    <row r="854" spans="1:10" ht="15" customHeight="1" x14ac:dyDescent="0.2">
      <c r="A854" s="3">
        <f>'2_CVaR_t1'!A854</f>
        <v>43486</v>
      </c>
      <c r="B854" s="5">
        <f>'2_CVaR_t1'!D854-1</f>
        <v>2.8556153399916795E-5</v>
      </c>
      <c r="C854" s="5">
        <f>'Stocks Returns'!B850</f>
        <v>0</v>
      </c>
      <c r="D854" s="5">
        <f>'Stocks Returns'!C850</f>
        <v>0</v>
      </c>
      <c r="E854" s="5">
        <f>'Stocks Returns'!D850</f>
        <v>0</v>
      </c>
      <c r="F854" s="5">
        <f>'Stocks Returns'!E850</f>
        <v>0</v>
      </c>
      <c r="G854" s="5">
        <f t="shared" si="52"/>
        <v>5.2096584642662082E-4</v>
      </c>
      <c r="H854" s="5">
        <f t="shared" si="53"/>
        <v>-1.1253114819244209E-6</v>
      </c>
      <c r="I854" s="5">
        <f t="shared" si="54"/>
        <v>1.8154757398473369E-5</v>
      </c>
      <c r="J854" s="5">
        <f t="shared" si="55"/>
        <v>1.0294917535460086E-6</v>
      </c>
    </row>
    <row r="855" spans="1:10" ht="15" customHeight="1" x14ac:dyDescent="0.2">
      <c r="A855" s="3">
        <f>'2_CVaR_t1'!A855</f>
        <v>43487</v>
      </c>
      <c r="B855" s="5">
        <f>'2_CVaR_t1'!D855-1</f>
        <v>-3.4120292412035402E-3</v>
      </c>
      <c r="C855" s="5">
        <f>'Stocks Returns'!B851</f>
        <v>-4.0057740887766147E-2</v>
      </c>
      <c r="D855" s="5">
        <f>'Stocks Returns'!C851</f>
        <v>-3.2490974729241229E-3</v>
      </c>
      <c r="E855" s="5">
        <f>'Stocks Returns'!D851</f>
        <v>-3.168469860896439E-2</v>
      </c>
      <c r="F855" s="5">
        <f>'Stocks Returns'!E851</f>
        <v>-3.166421207658332E-2</v>
      </c>
      <c r="G855" s="5">
        <f t="shared" si="52"/>
        <v>-3.6361738541733045E-2</v>
      </c>
      <c r="H855" s="5">
        <f t="shared" si="53"/>
        <v>1.7207305151829512E-3</v>
      </c>
      <c r="I855" s="5">
        <f t="shared" si="54"/>
        <v>-2.6875287215595803E-2</v>
      </c>
      <c r="J855" s="5">
        <f t="shared" si="55"/>
        <v>-2.8184872478515532E-2</v>
      </c>
    </row>
    <row r="856" spans="1:10" ht="15" customHeight="1" x14ac:dyDescent="0.2">
      <c r="A856" s="3">
        <f>'2_CVaR_t1'!A856</f>
        <v>43488</v>
      </c>
      <c r="B856" s="5">
        <f>'2_CVaR_t1'!D856-1</f>
        <v>-5.3234803961624833E-3</v>
      </c>
      <c r="C856" s="5">
        <f>'Stocks Returns'!B852</f>
        <v>-1.5037593984963404E-3</v>
      </c>
      <c r="D856" s="5">
        <f>'Stocks Returns'!C852</f>
        <v>-7.5335023542196788E-3</v>
      </c>
      <c r="E856" s="5">
        <f>'Stocks Returns'!D852</f>
        <v>-1.0907156158552866E-2</v>
      </c>
      <c r="F856" s="5">
        <f>'Stocks Returns'!E852</f>
        <v>1.6730038022814142E-3</v>
      </c>
      <c r="G856" s="5">
        <f t="shared" si="52"/>
        <v>3.9561657944245914E-3</v>
      </c>
      <c r="H856" s="5">
        <f t="shared" si="53"/>
        <v>1.9798777447829242E-4</v>
      </c>
      <c r="I856" s="5">
        <f t="shared" si="54"/>
        <v>-3.435914878649725E-3</v>
      </c>
      <c r="J856" s="5">
        <f t="shared" si="55"/>
        <v>7.0847528910271693E-3</v>
      </c>
    </row>
    <row r="857" spans="1:10" ht="15" customHeight="1" x14ac:dyDescent="0.2">
      <c r="A857" s="3">
        <f>'2_CVaR_t1'!A857</f>
        <v>43489</v>
      </c>
      <c r="B857" s="5">
        <f>'2_CVaR_t1'!D857-1</f>
        <v>5.5332077019505377E-3</v>
      </c>
      <c r="C857" s="5">
        <f>'Stocks Returns'!B853</f>
        <v>2.8614457831325435E-2</v>
      </c>
      <c r="D857" s="5">
        <f>'Stocks Returns'!C853</f>
        <v>5.0361287497262541E-3</v>
      </c>
      <c r="E857" s="5">
        <f>'Stocks Returns'!D853</f>
        <v>5.4868208714362598E-2</v>
      </c>
      <c r="F857" s="5">
        <f>'Stocks Returns'!E853</f>
        <v>3.9477679927117926E-3</v>
      </c>
      <c r="G857" s="5">
        <f t="shared" si="52"/>
        <v>2.4055628358130896E-2</v>
      </c>
      <c r="H857" s="5">
        <f t="shared" si="53"/>
        <v>-2.9181099538181723E-3</v>
      </c>
      <c r="I857" s="5">
        <f t="shared" si="54"/>
        <v>4.7220749852036906E-2</v>
      </c>
      <c r="J857" s="5">
        <f t="shared" si="55"/>
        <v>-1.6162104769977797E-3</v>
      </c>
    </row>
    <row r="858" spans="1:10" ht="15" customHeight="1" x14ac:dyDescent="0.2">
      <c r="A858" s="3">
        <f>'2_CVaR_t1'!A858</f>
        <v>43490</v>
      </c>
      <c r="B858" s="5">
        <f>'2_CVaR_t1'!D858-1</f>
        <v>5.7679525646261443E-3</v>
      </c>
      <c r="C858" s="5">
        <f>'Stocks Returns'!B854</f>
        <v>1.3177159590043841E-2</v>
      </c>
      <c r="D858" s="5">
        <f>'Stocks Returns'!C854</f>
        <v>7.0442992011618966E-3</v>
      </c>
      <c r="E858" s="5">
        <f>'Stocks Returns'!D854</f>
        <v>2.7919428862825058E-2</v>
      </c>
      <c r="F858" s="5">
        <f>'Stocks Returns'!E854</f>
        <v>1.3157894736842035E-2</v>
      </c>
      <c r="G858" s="5">
        <f t="shared" si="52"/>
        <v>8.4017031706734545E-3</v>
      </c>
      <c r="H858" s="5">
        <f t="shared" si="53"/>
        <v>-1.2490985744140377E-3</v>
      </c>
      <c r="I858" s="5">
        <f t="shared" si="54"/>
        <v>1.9945071303894266E-2</v>
      </c>
      <c r="J858" s="5">
        <f t="shared" si="55"/>
        <v>7.3565975162214661E-3</v>
      </c>
    </row>
    <row r="859" spans="1:10" ht="15" customHeight="1" x14ac:dyDescent="0.2">
      <c r="A859" s="3">
        <f>'2_CVaR_t1'!A859</f>
        <v>43493</v>
      </c>
      <c r="B859" s="5">
        <f>'2_CVaR_t1'!D859-1</f>
        <v>-1.2801177755679682E-2</v>
      </c>
      <c r="C859" s="5">
        <f>'Stocks Returns'!B855</f>
        <v>3.9739884393064084E-3</v>
      </c>
      <c r="D859" s="5">
        <f>'Stocks Returns'!C855</f>
        <v>-1.9326458498593602E-2</v>
      </c>
      <c r="E859" s="5">
        <f>'Stocks Returns'!D855</f>
        <v>-4.7128860225721381E-3</v>
      </c>
      <c r="F859" s="5">
        <f>'Stocks Returns'!E855</f>
        <v>-2.4481265860576196E-2</v>
      </c>
      <c r="G859" s="5">
        <f t="shared" si="52"/>
        <v>1.6334472498377647E-2</v>
      </c>
      <c r="H859" s="5">
        <f t="shared" si="53"/>
        <v>-7.9120095841880497E-4</v>
      </c>
      <c r="I859" s="5">
        <f t="shared" si="54"/>
        <v>1.3171573645038615E-2</v>
      </c>
      <c r="J859" s="5">
        <f t="shared" si="55"/>
        <v>-1.1509829301679528E-2</v>
      </c>
    </row>
    <row r="860" spans="1:10" ht="15" customHeight="1" x14ac:dyDescent="0.2">
      <c r="A860" s="3">
        <f>'2_CVaR_t1'!A860</f>
        <v>43494</v>
      </c>
      <c r="B860" s="5">
        <f>'2_CVaR_t1'!D860-1</f>
        <v>-5.1033779139025848E-3</v>
      </c>
      <c r="C860" s="5">
        <f>'Stocks Returns'!B856</f>
        <v>-1.4033825116948617E-2</v>
      </c>
      <c r="D860" s="5">
        <f>'Stocks Returns'!C856</f>
        <v>-7.2799470549306244E-3</v>
      </c>
      <c r="E860" s="5">
        <f>'Stocks Returns'!D856</f>
        <v>-9.4704049844237526E-3</v>
      </c>
      <c r="F860" s="5">
        <f>'Stocks Returns'!E856</f>
        <v>-7.6511094108644429E-4</v>
      </c>
      <c r="G860" s="5">
        <f t="shared" si="52"/>
        <v>-8.7770146079199328E-3</v>
      </c>
      <c r="H860" s="5">
        <f t="shared" si="53"/>
        <v>1.3353929390078935E-4</v>
      </c>
      <c r="I860" s="5">
        <f t="shared" si="54"/>
        <v>-2.3056718587362614E-3</v>
      </c>
      <c r="J860" s="5">
        <f t="shared" si="55"/>
        <v>4.4241223253023735E-3</v>
      </c>
    </row>
    <row r="861" spans="1:10" ht="15" customHeight="1" x14ac:dyDescent="0.2">
      <c r="A861" s="3">
        <f>'2_CVaR_t1'!A861</f>
        <v>43495</v>
      </c>
      <c r="B861" s="5">
        <f>'2_CVaR_t1'!D861-1</f>
        <v>1.3107098398155603E-2</v>
      </c>
      <c r="C861" s="5">
        <f>'Stocks Returns'!B857</f>
        <v>-2.4087591240875894E-2</v>
      </c>
      <c r="D861" s="5">
        <f>'Stocks Returns'!C857</f>
        <v>1.9259259259259309E-2</v>
      </c>
      <c r="E861" s="5">
        <f>'Stocks Returns'!D857</f>
        <v>1.258019876714056E-2</v>
      </c>
      <c r="F861" s="5">
        <f>'Stocks Returns'!E857</f>
        <v>5.9724349157732615E-3</v>
      </c>
      <c r="G861" s="5">
        <f t="shared" si="52"/>
        <v>-3.563574858897197E-2</v>
      </c>
      <c r="H861" s="5">
        <f t="shared" si="53"/>
        <v>3.6227313660416871E-4</v>
      </c>
      <c r="I861" s="5">
        <f t="shared" si="54"/>
        <v>-5.6144344554620515E-3</v>
      </c>
      <c r="J861" s="5">
        <f t="shared" si="55"/>
        <v>-7.2484790841662733E-3</v>
      </c>
    </row>
    <row r="862" spans="1:10" ht="15" customHeight="1" x14ac:dyDescent="0.2">
      <c r="A862" s="3">
        <f>'2_CVaR_t1'!A862</f>
        <v>43496</v>
      </c>
      <c r="B862" s="5">
        <f>'2_CVaR_t1'!D862-1</f>
        <v>-1.2268774628774293E-2</v>
      </c>
      <c r="C862" s="5">
        <f>'Stocks Returns'!B858</f>
        <v>6.1331338818249925E-2</v>
      </c>
      <c r="D862" s="5">
        <f>'Stocks Returns'!C858</f>
        <v>-1.8822674418604635E-2</v>
      </c>
      <c r="E862" s="5">
        <f>'Stocks Returns'!D858</f>
        <v>-1.4908684308608811E-3</v>
      </c>
      <c r="F862" s="5">
        <f>'Stocks Returns'!E858</f>
        <v>3.044603440401894E-2</v>
      </c>
      <c r="G862" s="5">
        <f t="shared" si="52"/>
        <v>7.320051132229316E-2</v>
      </c>
      <c r="H862" s="5">
        <f t="shared" si="53"/>
        <v>-1.0566322231653456E-3</v>
      </c>
      <c r="I862" s="5">
        <f t="shared" si="54"/>
        <v>1.5652182516362426E-2</v>
      </c>
      <c r="J862" s="5">
        <f t="shared" si="55"/>
        <v>4.2879230237993345E-2</v>
      </c>
    </row>
    <row r="863" spans="1:10" ht="15" customHeight="1" x14ac:dyDescent="0.2">
      <c r="A863" s="3">
        <f>'2_CVaR_t1'!A863</f>
        <v>43497</v>
      </c>
      <c r="B863" s="5">
        <f>'2_CVaR_t1'!D863-1</f>
        <v>2.5635305467108571E-2</v>
      </c>
      <c r="C863" s="5">
        <f>'Stocks Returns'!B859</f>
        <v>6.3424947145878097E-3</v>
      </c>
      <c r="D863" s="5">
        <f>'Stocks Returns'!C859</f>
        <v>3.8071253981186715E-2</v>
      </c>
      <c r="E863" s="5">
        <f>'Stocks Returns'!D859</f>
        <v>1.8663680477790212E-2</v>
      </c>
      <c r="F863" s="5">
        <f>'Stocks Returns'!E859</f>
        <v>1.4625498596543274E-2</v>
      </c>
      <c r="G863" s="5">
        <f t="shared" si="52"/>
        <v>-1.6766926243167394E-2</v>
      </c>
      <c r="H863" s="5">
        <f t="shared" si="53"/>
        <v>1.0735305929989794E-3</v>
      </c>
      <c r="I863" s="5">
        <f t="shared" si="54"/>
        <v>-1.6977360367793903E-2</v>
      </c>
      <c r="J863" s="5">
        <f t="shared" si="55"/>
        <v>-1.1260989503166303E-2</v>
      </c>
    </row>
    <row r="864" spans="1:10" ht="15" customHeight="1" x14ac:dyDescent="0.2">
      <c r="A864" s="3">
        <f>'2_CVaR_t1'!A864</f>
        <v>43500</v>
      </c>
      <c r="B864" s="5">
        <f>'2_CVaR_t1'!D864-1</f>
        <v>6.6862890474406189E-3</v>
      </c>
      <c r="C864" s="5">
        <f>'Stocks Returns'!B860</f>
        <v>-9.4537815126050084E-3</v>
      </c>
      <c r="D864" s="5">
        <f>'Stocks Returns'!C860</f>
        <v>9.6325365679628128E-3</v>
      </c>
      <c r="E864" s="5">
        <f>'Stocks Returns'!D860</f>
        <v>8.6722853304017633E-3</v>
      </c>
      <c r="F864" s="5">
        <f>'Stocks Returns'!E860</f>
        <v>1.8200349446709341E-2</v>
      </c>
      <c r="G864" s="5">
        <f t="shared" si="52"/>
        <v>-1.5076696000137151E-2</v>
      </c>
      <c r="H864" s="5">
        <f t="shared" si="53"/>
        <v>1.2327437394857657E-5</v>
      </c>
      <c r="I864" s="5">
        <f t="shared" si="54"/>
        <v>-5.8092023335973471E-4</v>
      </c>
      <c r="J864" s="5">
        <f t="shared" si="55"/>
        <v>1.1470646532632987E-2</v>
      </c>
    </row>
    <row r="865" spans="1:10" ht="15" customHeight="1" x14ac:dyDescent="0.2">
      <c r="A865" s="3">
        <f>'2_CVaR_t1'!A865</f>
        <v>43501</v>
      </c>
      <c r="B865" s="5">
        <f>'2_CVaR_t1'!D865-1</f>
        <v>5.0864260515950388E-3</v>
      </c>
      <c r="C865" s="5">
        <f>'Stocks Returns'!B861</f>
        <v>2.6511134676564074E-2</v>
      </c>
      <c r="D865" s="5">
        <f>'Stocks Returns'!C861</f>
        <v>7.2791519434629581E-3</v>
      </c>
      <c r="E865" s="5">
        <f>'Stocks Returns'!D861</f>
        <v>7.9922499394526891E-3</v>
      </c>
      <c r="F865" s="5">
        <f>'Stocks Returns'!E861</f>
        <v>-9.581009581009603E-3</v>
      </c>
      <c r="G865" s="5">
        <f t="shared" si="52"/>
        <v>2.2364603659747948E-2</v>
      </c>
      <c r="H865" s="5">
        <f t="shared" si="53"/>
        <v>-2.9577213213657048E-5</v>
      </c>
      <c r="I865" s="5">
        <f t="shared" si="54"/>
        <v>9.669658821625125E-4</v>
      </c>
      <c r="J865" s="5">
        <f t="shared" si="55"/>
        <v>-1.4693307609308013E-2</v>
      </c>
    </row>
    <row r="866" spans="1:10" ht="15" customHeight="1" x14ac:dyDescent="0.2">
      <c r="A866" s="3">
        <f>'2_CVaR_t1'!A866</f>
        <v>43502</v>
      </c>
      <c r="B866" s="5">
        <f>'2_CVaR_t1'!D866-1</f>
        <v>-1.7911513348718433E-3</v>
      </c>
      <c r="C866" s="5">
        <f>'Stocks Returns'!B862</f>
        <v>2.7548209366392573E-3</v>
      </c>
      <c r="D866" s="5">
        <f>'Stocks Returns'!C862</f>
        <v>-7.2967094646740893E-3</v>
      </c>
      <c r="E866" s="5">
        <f>'Stocks Returns'!D862</f>
        <v>7.292167227294577E-2</v>
      </c>
      <c r="F866" s="5">
        <f>'Stocks Returns'!E862</f>
        <v>-2.1657522379440186E-3</v>
      </c>
      <c r="G866" s="5">
        <f t="shared" si="52"/>
        <v>4.9550468598342891E-3</v>
      </c>
      <c r="H866" s="5">
        <f t="shared" si="53"/>
        <v>-4.6687237657740514E-3</v>
      </c>
      <c r="I866" s="5">
        <f t="shared" si="54"/>
        <v>7.5473897422081007E-2</v>
      </c>
      <c r="J866" s="5">
        <f t="shared" si="55"/>
        <v>-3.2506285664982322E-4</v>
      </c>
    </row>
    <row r="867" spans="1:10" ht="15" customHeight="1" x14ac:dyDescent="0.2">
      <c r="A867" s="3">
        <f>'2_CVaR_t1'!A867</f>
        <v>43503</v>
      </c>
      <c r="B867" s="5">
        <f>'2_CVaR_t1'!D867-1</f>
        <v>-6.6489288957005677E-3</v>
      </c>
      <c r="C867" s="5">
        <f>'Stocks Returns'!B863</f>
        <v>-1.6483516483516536E-2</v>
      </c>
      <c r="D867" s="5">
        <f>'Stocks Returns'!C863</f>
        <v>-9.329281221287844E-3</v>
      </c>
      <c r="E867" s="5">
        <f>'Stocks Returns'!D863</f>
        <v>-1.3884223491210546E-2</v>
      </c>
      <c r="F867" s="5">
        <f>'Stocks Returns'!E863</f>
        <v>-2.3585588192736151E-2</v>
      </c>
      <c r="G867" s="5">
        <f t="shared" si="52"/>
        <v>-9.8004426453148219E-3</v>
      </c>
      <c r="H867" s="5">
        <f t="shared" si="53"/>
        <v>3.1721517423569275E-4</v>
      </c>
      <c r="I867" s="5">
        <f t="shared" si="54"/>
        <v>-4.5672021504464515E-3</v>
      </c>
      <c r="J867" s="5">
        <f t="shared" si="55"/>
        <v>-1.6833857565216898E-2</v>
      </c>
    </row>
    <row r="868" spans="1:10" ht="15" customHeight="1" x14ac:dyDescent="0.2">
      <c r="A868" s="3">
        <f>'2_CVaR_t1'!A868</f>
        <v>43504</v>
      </c>
      <c r="B868" s="5">
        <f>'2_CVaR_t1'!D868-1</f>
        <v>6.7911215945448689E-4</v>
      </c>
      <c r="C868" s="5">
        <f>'Stocks Returns'!B864</f>
        <v>1.9203910614525199E-2</v>
      </c>
      <c r="D868" s="5">
        <f>'Stocks Returns'!C864</f>
        <v>1.4981807804808067E-3</v>
      </c>
      <c r="E868" s="5">
        <f>'Stocks Returns'!D864</f>
        <v>-7.4940388327466856E-3</v>
      </c>
      <c r="F868" s="5">
        <f>'Stocks Returns'!E864</f>
        <v>-1.8079430942501418E-2</v>
      </c>
      <c r="G868" s="5">
        <f t="shared" si="52"/>
        <v>1.9124531221010599E-2</v>
      </c>
      <c r="H868" s="5">
        <f t="shared" si="53"/>
        <v>5.5713299826563509E-4</v>
      </c>
      <c r="I868" s="5">
        <f t="shared" si="54"/>
        <v>-8.3818289723904833E-3</v>
      </c>
      <c r="J868" s="5">
        <f t="shared" si="55"/>
        <v>-1.8736090556250758E-2</v>
      </c>
    </row>
    <row r="869" spans="1:10" ht="15" customHeight="1" x14ac:dyDescent="0.2">
      <c r="A869" s="3">
        <f>'2_CVaR_t1'!A869</f>
        <v>43507</v>
      </c>
      <c r="B869" s="5">
        <f>'2_CVaR_t1'!D869-1</f>
        <v>2.7055085378928645E-3</v>
      </c>
      <c r="C869" s="5">
        <f>'Stocks Returns'!B865</f>
        <v>-1.8842069201781442E-2</v>
      </c>
      <c r="D869" s="5">
        <f>'Stocks Returns'!C865</f>
        <v>2.9918791850691573E-3</v>
      </c>
      <c r="E869" s="5">
        <f>'Stocks Returns'!D865</f>
        <v>1.7732524882736467E-2</v>
      </c>
      <c r="F869" s="5">
        <f>'Stocks Returns'!E865</f>
        <v>7.2441895562931347E-3</v>
      </c>
      <c r="G869" s="5">
        <f t="shared" si="52"/>
        <v>-2.0791445042500568E-2</v>
      </c>
      <c r="H869" s="5">
        <f t="shared" si="53"/>
        <v>-8.7690344699833771E-4</v>
      </c>
      <c r="I869" s="5">
        <f t="shared" si="54"/>
        <v>1.4022835565549459E-2</v>
      </c>
      <c r="J869" s="5">
        <f t="shared" si="55"/>
        <v>4.5389148976807247E-3</v>
      </c>
    </row>
    <row r="870" spans="1:10" ht="15" customHeight="1" x14ac:dyDescent="0.2">
      <c r="A870" s="3">
        <f>'2_CVaR_t1'!A870</f>
        <v>43508</v>
      </c>
      <c r="B870" s="5">
        <f>'2_CVaR_t1'!D870-1</f>
        <v>6.7126921389031313E-3</v>
      </c>
      <c r="C870" s="5">
        <f>'Stocks Returns'!B866</f>
        <v>-1.7807262569832449E-2</v>
      </c>
      <c r="D870" s="5">
        <f>'Stocks Returns'!C866</f>
        <v>8.4517045454546302E-3</v>
      </c>
      <c r="E870" s="5">
        <f>'Stocks Returns'!D866</f>
        <v>2.8664568345323937E-2</v>
      </c>
      <c r="F870" s="5">
        <f>'Stocks Returns'!E866</f>
        <v>1.0638297872340496E-2</v>
      </c>
      <c r="G870" s="5">
        <f t="shared" si="52"/>
        <v>-2.3454542323585688E-2</v>
      </c>
      <c r="H870" s="5">
        <f t="shared" si="53"/>
        <v>-1.2066517372900411E-3</v>
      </c>
      <c r="I870" s="5">
        <f t="shared" si="54"/>
        <v>1.9374594623626784E-2</v>
      </c>
      <c r="J870" s="5">
        <f t="shared" si="55"/>
        <v>3.8819023669347608E-3</v>
      </c>
    </row>
    <row r="871" spans="1:10" ht="15" customHeight="1" x14ac:dyDescent="0.2">
      <c r="A871" s="3">
        <f>'2_CVaR_t1'!A871</f>
        <v>43509</v>
      </c>
      <c r="B871" s="5">
        <f>'2_CVaR_t1'!D871-1</f>
        <v>6.7849919329918684E-3</v>
      </c>
      <c r="C871" s="5">
        <f>'Stocks Returns'!B867</f>
        <v>6.7543547813722071E-3</v>
      </c>
      <c r="D871" s="5">
        <f>'Stocks Returns'!C867</f>
        <v>1.0564124234101024E-2</v>
      </c>
      <c r="E871" s="5">
        <f>'Stocks Returns'!D867</f>
        <v>-3.4968855862748116E-3</v>
      </c>
      <c r="F871" s="5">
        <f>'Stocks Returns'!E867</f>
        <v>4.892512972572316E-3</v>
      </c>
      <c r="G871" s="5">
        <f t="shared" si="52"/>
        <v>1.0403554264993963E-3</v>
      </c>
      <c r="H871" s="5">
        <f t="shared" si="53"/>
        <v>8.0130930296799102E-4</v>
      </c>
      <c r="I871" s="5">
        <f t="shared" si="54"/>
        <v>-1.2887541845528008E-2</v>
      </c>
      <c r="J871" s="5">
        <f t="shared" si="55"/>
        <v>-1.9369750666963313E-3</v>
      </c>
    </row>
    <row r="872" spans="1:10" ht="15" customHeight="1" x14ac:dyDescent="0.2">
      <c r="A872" s="3">
        <f>'2_CVaR_t1'!A872</f>
        <v>43510</v>
      </c>
      <c r="B872" s="5">
        <f>'2_CVaR_t1'!D872-1</f>
        <v>-1.7065684642025847E-3</v>
      </c>
      <c r="C872" s="5">
        <f>'Stocks Returns'!B868</f>
        <v>1.5889830508474478E-2</v>
      </c>
      <c r="D872" s="5">
        <f>'Stocks Returns'!C868</f>
        <v>-2.2998118335773032E-3</v>
      </c>
      <c r="E872" s="5">
        <f>'Stocks Returns'!D868</f>
        <v>-6.4700076762803649E-3</v>
      </c>
      <c r="F872" s="5">
        <f>'Stocks Returns'!E868</f>
        <v>1.9474771318973128E-2</v>
      </c>
      <c r="G872" s="5">
        <f t="shared" si="52"/>
        <v>1.8012001777935986E-2</v>
      </c>
      <c r="H872" s="5">
        <f t="shared" si="53"/>
        <v>2.0596864387944537E-4</v>
      </c>
      <c r="I872" s="5">
        <f t="shared" si="54"/>
        <v>-4.0355701109147761E-3</v>
      </c>
      <c r="J872" s="5">
        <f t="shared" si="55"/>
        <v>2.122995041055575E-2</v>
      </c>
    </row>
    <row r="873" spans="1:10" ht="15" customHeight="1" x14ac:dyDescent="0.2">
      <c r="A873" s="3">
        <f>'2_CVaR_t1'!A873</f>
        <v>43511</v>
      </c>
      <c r="B873" s="5">
        <f>'2_CVaR_t1'!D873-1</f>
        <v>8.2460417493284144E-3</v>
      </c>
      <c r="C873" s="5">
        <f>'Stocks Returns'!B869</f>
        <v>1.8421967327076905E-2</v>
      </c>
      <c r="D873" s="5">
        <f>'Stocks Returns'!C869</f>
        <v>1.2224084939927327E-2</v>
      </c>
      <c r="E873" s="5">
        <f>'Stocks Returns'!D869</f>
        <v>5.5187637969094094E-3</v>
      </c>
      <c r="F873" s="5">
        <f>'Stocks Returns'!E869</f>
        <v>1.5629522431259257E-2</v>
      </c>
      <c r="G873" s="5">
        <f t="shared" si="52"/>
        <v>1.1359683897671906E-2</v>
      </c>
      <c r="H873" s="5">
        <f t="shared" si="53"/>
        <v>3.5034713596755231E-4</v>
      </c>
      <c r="I873" s="5">
        <f t="shared" si="54"/>
        <v>-5.9065068738870311E-3</v>
      </c>
      <c r="J873" s="5">
        <f t="shared" si="55"/>
        <v>7.3229647194973622E-3</v>
      </c>
    </row>
    <row r="874" spans="1:10" ht="15" customHeight="1" x14ac:dyDescent="0.2">
      <c r="A874" s="3">
        <f>'2_CVaR_t1'!A874</f>
        <v>43514</v>
      </c>
      <c r="B874" s="5">
        <f>'2_CVaR_t1'!D874-1</f>
        <v>2.8556153399916795E-5</v>
      </c>
      <c r="C874" s="5">
        <f>'Stocks Returns'!B870</f>
        <v>0</v>
      </c>
      <c r="D874" s="5">
        <f>'Stocks Returns'!C870</f>
        <v>0</v>
      </c>
      <c r="E874" s="5">
        <f>'Stocks Returns'!D870</f>
        <v>0</v>
      </c>
      <c r="F874" s="5">
        <f>'Stocks Returns'!E870</f>
        <v>0</v>
      </c>
      <c r="G874" s="5">
        <f t="shared" si="52"/>
        <v>5.2096584642662082E-4</v>
      </c>
      <c r="H874" s="5">
        <f t="shared" si="53"/>
        <v>-1.1253114819244209E-6</v>
      </c>
      <c r="I874" s="5">
        <f t="shared" si="54"/>
        <v>1.8154757398473369E-5</v>
      </c>
      <c r="J874" s="5">
        <f t="shared" si="55"/>
        <v>1.0294917535460086E-6</v>
      </c>
    </row>
    <row r="875" spans="1:10" ht="15" customHeight="1" x14ac:dyDescent="0.2">
      <c r="A875" s="3">
        <f>'2_CVaR_t1'!A875</f>
        <v>43515</v>
      </c>
      <c r="B875" s="5">
        <f>'2_CVaR_t1'!D875-1</f>
        <v>-2.281939313789505E-3</v>
      </c>
      <c r="C875" s="5">
        <f>'Stocks Returns'!B871</f>
        <v>-8.1911262798635143E-3</v>
      </c>
      <c r="D875" s="5">
        <f>'Stocks Returns'!C871</f>
        <v>-3.2433924504865486E-3</v>
      </c>
      <c r="E875" s="5">
        <f>'Stocks Returns'!D871</f>
        <v>-4.5005488474203492E-3</v>
      </c>
      <c r="F875" s="5">
        <f>'Stocks Returns'!E871</f>
        <v>-9.8318609290397596E-3</v>
      </c>
      <c r="G875" s="5">
        <f t="shared" si="52"/>
        <v>-5.5379920379051081E-3</v>
      </c>
      <c r="H875" s="5">
        <f t="shared" si="53"/>
        <v>9.3683081505845697E-5</v>
      </c>
      <c r="I875" s="5">
        <f t="shared" si="54"/>
        <v>-1.2648669921873894E-3</v>
      </c>
      <c r="J875" s="5">
        <f t="shared" si="55"/>
        <v>-7.4950022650983605E-3</v>
      </c>
    </row>
    <row r="876" spans="1:10" ht="15" customHeight="1" x14ac:dyDescent="0.2">
      <c r="A876" s="3">
        <f>'2_CVaR_t1'!A876</f>
        <v>43516</v>
      </c>
      <c r="B876" s="5">
        <f>'2_CVaR_t1'!D876-1</f>
        <v>8.9783940997012479E-4</v>
      </c>
      <c r="C876" s="5">
        <f>'Stocks Returns'!B872</f>
        <v>1.0323468685478066E-3</v>
      </c>
      <c r="D876" s="5">
        <f>'Stocks Returns'!C872</f>
        <v>2.0077540847409647E-3</v>
      </c>
      <c r="E876" s="5">
        <f>'Stocks Returns'!D872</f>
        <v>-1.1467637005182385E-2</v>
      </c>
      <c r="F876" s="5">
        <f>'Stocks Returns'!E872</f>
        <v>1.6693049359620238E-2</v>
      </c>
      <c r="G876" s="5">
        <f t="shared" si="52"/>
        <v>7.511218806948146E-4</v>
      </c>
      <c r="H876" s="5">
        <f t="shared" si="53"/>
        <v>7.5068945569323415E-4</v>
      </c>
      <c r="I876" s="5">
        <f t="shared" si="54"/>
        <v>-1.2660020192318711E-2</v>
      </c>
      <c r="J876" s="5">
        <f t="shared" si="55"/>
        <v>1.5815264234151822E-2</v>
      </c>
    </row>
    <row r="877" spans="1:10" ht="15" customHeight="1" x14ac:dyDescent="0.2">
      <c r="A877" s="3">
        <f>'2_CVaR_t1'!A877</f>
        <v>43517</v>
      </c>
      <c r="B877" s="5">
        <f>'2_CVaR_t1'!D877-1</f>
        <v>-3.5619606304193585E-3</v>
      </c>
      <c r="C877" s="5">
        <f>'Stocks Returns'!B873</f>
        <v>-3.0938466827088451E-3</v>
      </c>
      <c r="D877" s="5">
        <f>'Stocks Returns'!C873</f>
        <v>-5.0438748013541534E-3</v>
      </c>
      <c r="E877" s="5">
        <f>'Stocks Returns'!D873</f>
        <v>-7.2504182933631478E-3</v>
      </c>
      <c r="F877" s="5">
        <f>'Stocks Returns'!E873</f>
        <v>-5.803255484784331E-3</v>
      </c>
      <c r="G877" s="5">
        <f t="shared" si="52"/>
        <v>7.4051515120198818E-4</v>
      </c>
      <c r="H877" s="5">
        <f t="shared" si="53"/>
        <v>1.4257386272955447E-4</v>
      </c>
      <c r="I877" s="5">
        <f t="shared" si="54"/>
        <v>-2.2322169177295525E-3</v>
      </c>
      <c r="J877" s="5">
        <f t="shared" si="55"/>
        <v>-2.1723405567796385E-3</v>
      </c>
    </row>
    <row r="878" spans="1:10" ht="15" customHeight="1" x14ac:dyDescent="0.2">
      <c r="A878" s="3">
        <f>'2_CVaR_t1'!A878</f>
        <v>43518</v>
      </c>
      <c r="B878" s="5">
        <f>'2_CVaR_t1'!D878-1</f>
        <v>8.5123840490948233E-3</v>
      </c>
      <c r="C878" s="5">
        <f>'Stocks Returns'!B874</f>
        <v>7.2413793103449642E-3</v>
      </c>
      <c r="D878" s="5">
        <f>'Stocks Returns'!C874</f>
        <v>1.2986111111111143E-2</v>
      </c>
      <c r="E878" s="5">
        <f>'Stocks Returns'!D874</f>
        <v>4.4943820224729869E-4</v>
      </c>
      <c r="F878" s="5">
        <f>'Stocks Returns'!E874</f>
        <v>-3.8439635535306715E-3</v>
      </c>
      <c r="G878" s="5">
        <f t="shared" si="52"/>
        <v>-6.6689770674399282E-5</v>
      </c>
      <c r="H878" s="5">
        <f t="shared" si="53"/>
        <v>7.2756229914075488E-4</v>
      </c>
      <c r="I878" s="5">
        <f t="shared" si="54"/>
        <v>-1.1346732813937145E-2</v>
      </c>
      <c r="J878" s="5">
        <f t="shared" si="55"/>
        <v>-1.2419783907187624E-2</v>
      </c>
    </row>
    <row r="879" spans="1:10" ht="15" customHeight="1" x14ac:dyDescent="0.2">
      <c r="A879" s="3">
        <f>'2_CVaR_t1'!A879</f>
        <v>43521</v>
      </c>
      <c r="B879" s="5">
        <f>'2_CVaR_t1'!D879-1</f>
        <v>1.2133733620545151E-3</v>
      </c>
      <c r="C879" s="5">
        <f>'Stocks Returns'!B875</f>
        <v>0</v>
      </c>
      <c r="D879" s="5">
        <f>'Stocks Returns'!C875</f>
        <v>1.3025296496880223E-3</v>
      </c>
      <c r="E879" s="5">
        <f>'Stocks Returns'!D875</f>
        <v>8.6477987421382796E-3</v>
      </c>
      <c r="F879" s="5">
        <f>'Stocks Returns'!E875</f>
        <v>-1.0290124339002449E-2</v>
      </c>
      <c r="G879" s="5">
        <f t="shared" si="52"/>
        <v>-5.7240561551722335E-4</v>
      </c>
      <c r="H879" s="5">
        <f t="shared" si="53"/>
        <v>-4.1041802260765366E-4</v>
      </c>
      <c r="I879" s="5">
        <f t="shared" si="54"/>
        <v>7.0160123812950991E-3</v>
      </c>
      <c r="J879" s="5">
        <f t="shared" si="55"/>
        <v>-1.1486903126462767E-2</v>
      </c>
    </row>
    <row r="880" spans="1:10" ht="15" customHeight="1" x14ac:dyDescent="0.2">
      <c r="A880" s="3">
        <f>'2_CVaR_t1'!A880</f>
        <v>43522</v>
      </c>
      <c r="B880" s="5">
        <f>'2_CVaR_t1'!D880-1</f>
        <v>4.0618025410363856E-3</v>
      </c>
      <c r="C880" s="5">
        <f>'Stocks Returns'!B876</f>
        <v>-2.8072577884286187E-2</v>
      </c>
      <c r="D880" s="5">
        <f>'Stocks Returns'!C876</f>
        <v>6.7095714090099623E-3</v>
      </c>
      <c r="E880" s="5">
        <f>'Stocks Returns'!D876</f>
        <v>-8.3509631444159682E-3</v>
      </c>
      <c r="F880" s="5">
        <f>'Stocks Returns'!E876</f>
        <v>-4.7653429602887432E-3</v>
      </c>
      <c r="G880" s="5">
        <f t="shared" si="52"/>
        <v>-3.1273567177452229E-2</v>
      </c>
      <c r="H880" s="5">
        <f t="shared" si="53"/>
        <v>8.8121696665867909E-4</v>
      </c>
      <c r="I880" s="5">
        <f t="shared" si="54"/>
        <v>-1.3949387051094784E-2</v>
      </c>
      <c r="J880" s="5">
        <f t="shared" si="55"/>
        <v>-8.8417828705083541E-3</v>
      </c>
    </row>
    <row r="881" spans="1:10" ht="15" customHeight="1" x14ac:dyDescent="0.2">
      <c r="A881" s="3">
        <f>'2_CVaR_t1'!A881</f>
        <v>43523</v>
      </c>
      <c r="B881" s="5">
        <f>'2_CVaR_t1'!D881-1</f>
        <v>-6.8821756964987379E-5</v>
      </c>
      <c r="C881" s="5">
        <f>'Stocks Returns'!B877</f>
        <v>8.8059175766115327E-3</v>
      </c>
      <c r="D881" s="5">
        <f>'Stocks Returns'!C877</f>
        <v>1.224156692056555E-3</v>
      </c>
      <c r="E881" s="5">
        <f>'Stocks Returns'!D877</f>
        <v>-2.2344486862789226E-2</v>
      </c>
      <c r="F881" s="5">
        <f>'Stocks Returns'!E877</f>
        <v>4.3528728961113039E-3</v>
      </c>
      <c r="G881" s="5">
        <f t="shared" si="52"/>
        <v>9.4167455785158019E-3</v>
      </c>
      <c r="H881" s="5">
        <f t="shared" si="53"/>
        <v>1.3637228587151673E-3</v>
      </c>
      <c r="I881" s="5">
        <f t="shared" si="54"/>
        <v>-2.2190726530838076E-2</v>
      </c>
      <c r="J881" s="5">
        <f t="shared" si="55"/>
        <v>4.4523480100212643E-3</v>
      </c>
    </row>
    <row r="882" spans="1:10" ht="15" customHeight="1" x14ac:dyDescent="0.2">
      <c r="A882" s="3">
        <f>'2_CVaR_t1'!A882</f>
        <v>43524</v>
      </c>
      <c r="B882" s="5">
        <f>'2_CVaR_t1'!D882-1</f>
        <v>3.8969921435574317E-3</v>
      </c>
      <c r="C882" s="5">
        <f>'Stocks Returns'!B878</f>
        <v>9.0782122905026519E-3</v>
      </c>
      <c r="D882" s="5">
        <f>'Stocks Returns'!C878</f>
        <v>6.113299823393703E-3</v>
      </c>
      <c r="E882" s="5">
        <f>'Stocks Returns'!D878</f>
        <v>-2.297002411852378E-3</v>
      </c>
      <c r="F882" s="5">
        <f>'Stocks Returns'!E878</f>
        <v>-1.9791967639410601E-2</v>
      </c>
      <c r="G882" s="5">
        <f t="shared" si="52"/>
        <v>6.0293131120976303E-3</v>
      </c>
      <c r="H882" s="5">
        <f t="shared" si="53"/>
        <v>5.2306322878995469E-4</v>
      </c>
      <c r="I882" s="5">
        <f t="shared" si="54"/>
        <v>-7.6659162729917126E-3</v>
      </c>
      <c r="J882" s="5">
        <f t="shared" si="55"/>
        <v>-2.3701790068757372E-2</v>
      </c>
    </row>
    <row r="883" spans="1:10" ht="15" customHeight="1" x14ac:dyDescent="0.2">
      <c r="A883" s="3">
        <f>'2_CVaR_t1'!A883</f>
        <v>43525</v>
      </c>
      <c r="B883" s="5">
        <f>'2_CVaR_t1'!D883-1</f>
        <v>6.8174224948776008E-3</v>
      </c>
      <c r="C883" s="5">
        <f>'Stocks Returns'!B879</f>
        <v>6.2283737024222408E-3</v>
      </c>
      <c r="D883" s="5">
        <f>'Stocks Returns'!C879</f>
        <v>9.1142317040238119E-3</v>
      </c>
      <c r="E883" s="5">
        <f>'Stocks Returns'!D879</f>
        <v>2.0375273397029936E-2</v>
      </c>
      <c r="F883" s="5">
        <f>'Stocks Returns'!E879</f>
        <v>1.5917464996315633E-2</v>
      </c>
      <c r="G883" s="5">
        <f t="shared" si="52"/>
        <v>4.844468189807577E-4</v>
      </c>
      <c r="H883" s="5">
        <f t="shared" si="53"/>
        <v>-6.9543886070758121E-4</v>
      </c>
      <c r="I883" s="5">
        <f t="shared" si="54"/>
        <v>1.0939455304244873E-2</v>
      </c>
      <c r="J883" s="5">
        <f t="shared" si="55"/>
        <v>9.0551908063711377E-3</v>
      </c>
    </row>
    <row r="884" spans="1:10" ht="15" customHeight="1" x14ac:dyDescent="0.2">
      <c r="A884" s="3">
        <f>'2_CVaR_t1'!A884</f>
        <v>43528</v>
      </c>
      <c r="B884" s="5">
        <f>'2_CVaR_t1'!D884-1</f>
        <v>-6.5741972059123466E-3</v>
      </c>
      <c r="C884" s="5">
        <f>'Stocks Returns'!B880</f>
        <v>-1.0316368638239259E-2</v>
      </c>
      <c r="D884" s="5">
        <f>'Stocks Returns'!C880</f>
        <v>-1.0102361677928662E-2</v>
      </c>
      <c r="E884" s="5">
        <f>'Stocks Returns'!D880</f>
        <v>-7.8971119133586232E-4</v>
      </c>
      <c r="F884" s="5">
        <f>'Stocks Returns'!E880</f>
        <v>1.4072247207311817E-2</v>
      </c>
      <c r="G884" s="5">
        <f t="shared" si="52"/>
        <v>-3.7022585999557326E-3</v>
      </c>
      <c r="H884" s="5">
        <f t="shared" si="53"/>
        <v>-5.6383753053455658E-4</v>
      </c>
      <c r="I884" s="5">
        <f t="shared" si="54"/>
        <v>8.4232410264305328E-3</v>
      </c>
      <c r="J884" s="5">
        <f t="shared" si="55"/>
        <v>2.0748426740456252E-2</v>
      </c>
    </row>
    <row r="885" spans="1:10" ht="15" customHeight="1" x14ac:dyDescent="0.2">
      <c r="A885" s="3">
        <f>'2_CVaR_t1'!A885</f>
        <v>43529</v>
      </c>
      <c r="B885" s="5">
        <f>'2_CVaR_t1'!D885-1</f>
        <v>-6.2496338172268739E-4</v>
      </c>
      <c r="C885" s="5">
        <f>'Stocks Returns'!B881</f>
        <v>7.2967338429463791E-3</v>
      </c>
      <c r="D885" s="5">
        <f>'Stocks Returns'!C881</f>
        <v>-6.7585834009342705E-5</v>
      </c>
      <c r="E885" s="5">
        <f>'Stocks Returns'!D881</f>
        <v>-1.4677656091227287E-2</v>
      </c>
      <c r="F885" s="5">
        <f>'Stocks Returns'!E881</f>
        <v>-1.2732474964234575E-2</v>
      </c>
      <c r="G885" s="5">
        <f t="shared" si="52"/>
        <v>8.4207797293204684E-3</v>
      </c>
      <c r="H885" s="5">
        <f t="shared" si="53"/>
        <v>8.7549302818191543E-4</v>
      </c>
      <c r="I885" s="5">
        <f t="shared" si="54"/>
        <v>-1.3749429514567032E-2</v>
      </c>
      <c r="J885" s="5">
        <f t="shared" si="55"/>
        <v>-1.2070760343939778E-2</v>
      </c>
    </row>
    <row r="886" spans="1:10" ht="15" customHeight="1" x14ac:dyDescent="0.2">
      <c r="A886" s="3">
        <f>'2_CVaR_t1'!A886</f>
        <v>43530</v>
      </c>
      <c r="B886" s="5">
        <f>'2_CVaR_t1'!D886-1</f>
        <v>-9.680236305716905E-4</v>
      </c>
      <c r="C886" s="5">
        <f>'Stocks Returns'!B882</f>
        <v>-6.2090375991721292E-3</v>
      </c>
      <c r="D886" s="5">
        <f>'Stocks Returns'!C882</f>
        <v>-9.4626563028044064E-4</v>
      </c>
      <c r="E886" s="5">
        <f>'Stocks Returns'!D882</f>
        <v>-9.0523662197775634E-3</v>
      </c>
      <c r="F886" s="5">
        <f>'Stocks Returns'!E882</f>
        <v>-1.043327054050136E-2</v>
      </c>
      <c r="G886" s="5">
        <f t="shared" si="52"/>
        <v>-4.7684093040695373E-3</v>
      </c>
      <c r="H886" s="5">
        <f t="shared" si="53"/>
        <v>4.9246623289390251E-4</v>
      </c>
      <c r="I886" s="5">
        <f t="shared" si="54"/>
        <v>-7.6464041692606028E-3</v>
      </c>
      <c r="J886" s="5">
        <f t="shared" si="55"/>
        <v>-9.4247341460637658E-3</v>
      </c>
    </row>
    <row r="887" spans="1:10" ht="15" customHeight="1" x14ac:dyDescent="0.2">
      <c r="A887" s="3">
        <f>'2_CVaR_t1'!A887</f>
        <v>43531</v>
      </c>
      <c r="B887" s="5">
        <f>'2_CVaR_t1'!D887-1</f>
        <v>-5.2502807692157427E-3</v>
      </c>
      <c r="C887" s="5">
        <f>'Stocks Returns'!B883</f>
        <v>-1.3536966331134881E-2</v>
      </c>
      <c r="D887" s="5">
        <f>'Stocks Returns'!C883</f>
        <v>-6.6301332792096934E-3</v>
      </c>
      <c r="E887" s="5">
        <f>'Stocks Returns'!D883</f>
        <v>-2.3473635522664238E-2</v>
      </c>
      <c r="F887" s="5">
        <f>'Stocks Returns'!E883</f>
        <v>-4.9787670229902714E-3</v>
      </c>
      <c r="G887" s="5">
        <f t="shared" si="52"/>
        <v>-8.1445911219109133E-3</v>
      </c>
      <c r="H887" s="5">
        <f t="shared" si="53"/>
        <v>9.95598123757966E-4</v>
      </c>
      <c r="I887" s="5">
        <f t="shared" si="54"/>
        <v>-1.6104329860725762E-2</v>
      </c>
      <c r="J887" s="5">
        <f t="shared" si="55"/>
        <v>3.5897983270914355E-4</v>
      </c>
    </row>
    <row r="888" spans="1:10" ht="15" customHeight="1" x14ac:dyDescent="0.2">
      <c r="A888" s="3">
        <f>'2_CVaR_t1'!A888</f>
        <v>43532</v>
      </c>
      <c r="B888" s="5">
        <f>'2_CVaR_t1'!D888-1</f>
        <v>2.5756114776451788E-3</v>
      </c>
      <c r="C888" s="5">
        <f>'Stocks Returns'!B884</f>
        <v>1.7593244194229474E-2</v>
      </c>
      <c r="D888" s="5">
        <f>'Stocks Returns'!C884</f>
        <v>3.5415105904785804E-3</v>
      </c>
      <c r="E888" s="5">
        <f>'Stocks Returns'!D884</f>
        <v>7.1047957371224157E-3</v>
      </c>
      <c r="F888" s="5">
        <f>'Stocks Returns'!E884</f>
        <v>-3.7086092715231778E-2</v>
      </c>
      <c r="G888" s="5">
        <f t="shared" si="52"/>
        <v>1.576373978821587E-2</v>
      </c>
      <c r="H888" s="5">
        <f t="shared" si="53"/>
        <v>-1.3959693802719506E-4</v>
      </c>
      <c r="I888" s="5">
        <f t="shared" si="54"/>
        <v>3.5759971930233001E-3</v>
      </c>
      <c r="J888" s="5">
        <f t="shared" si="55"/>
        <v>-3.9660046041681142E-2</v>
      </c>
    </row>
    <row r="889" spans="1:10" ht="15" customHeight="1" x14ac:dyDescent="0.2">
      <c r="A889" s="3">
        <f>'2_CVaR_t1'!A889</f>
        <v>43535</v>
      </c>
      <c r="B889" s="5">
        <f>'2_CVaR_t1'!D889-1</f>
        <v>1.5565207450890517E-2</v>
      </c>
      <c r="C889" s="5">
        <f>'Stocks Returns'!B885</f>
        <v>-1.7289073305670866E-2</v>
      </c>
      <c r="D889" s="5">
        <f>'Stocks Returns'!C885</f>
        <v>2.2531387852052998E-2</v>
      </c>
      <c r="E889" s="5">
        <f>'Stocks Returns'!D885</f>
        <v>2.0576131687242816E-2</v>
      </c>
      <c r="F889" s="5">
        <f>'Stocks Returns'!E885</f>
        <v>6.7247440012225823E-3</v>
      </c>
      <c r="G889" s="5">
        <f t="shared" si="52"/>
        <v>-3.1105619624634494E-2</v>
      </c>
      <c r="H889" s="5">
        <f t="shared" si="53"/>
        <v>8.2928969672758229E-5</v>
      </c>
      <c r="I889" s="5">
        <f t="shared" si="54"/>
        <v>-1.0415909111756716E-3</v>
      </c>
      <c r="J889" s="5">
        <f t="shared" si="55"/>
        <v>-8.981231283334716E-3</v>
      </c>
    </row>
    <row r="890" spans="1:10" ht="15" customHeight="1" x14ac:dyDescent="0.2">
      <c r="A890" s="3">
        <f>'2_CVaR_t1'!A890</f>
        <v>43536</v>
      </c>
      <c r="B890" s="5">
        <f>'2_CVaR_t1'!D890-1</f>
        <v>4.380291350751131E-3</v>
      </c>
      <c r="C890" s="5">
        <f>'Stocks Returns'!B886</f>
        <v>-1.7593244194229474E-3</v>
      </c>
      <c r="D890" s="5">
        <f>'Stocks Returns'!C886</f>
        <v>7.0352425831285981E-3</v>
      </c>
      <c r="E890" s="5">
        <f>'Stocks Returns'!D886</f>
        <v>-5.7603686635944173E-3</v>
      </c>
      <c r="F890" s="5">
        <f>'Stocks Returns'!E886</f>
        <v>-3.6435403066648053E-3</v>
      </c>
      <c r="G890" s="5">
        <f t="shared" si="52"/>
        <v>-5.2542211380947265E-3</v>
      </c>
      <c r="H890" s="5">
        <f t="shared" si="53"/>
        <v>7.4673592307130526E-4</v>
      </c>
      <c r="I890" s="5">
        <f t="shared" si="54"/>
        <v>-1.1802310590614033E-2</v>
      </c>
      <c r="J890" s="5">
        <f t="shared" si="55"/>
        <v>-8.0419611353979847E-3</v>
      </c>
    </row>
    <row r="891" spans="1:10" ht="15" customHeight="1" x14ac:dyDescent="0.2">
      <c r="A891" s="3">
        <f>'2_CVaR_t1'!A891</f>
        <v>43537</v>
      </c>
      <c r="B891" s="5">
        <f>'2_CVaR_t1'!D891-1</f>
        <v>2.6652145079455458E-3</v>
      </c>
      <c r="C891" s="5">
        <f>'Stocks Returns'!B887</f>
        <v>-5.0757842791681385E-2</v>
      </c>
      <c r="D891" s="5">
        <f>'Stocks Returns'!C887</f>
        <v>4.877084294470535E-3</v>
      </c>
      <c r="E891" s="5">
        <f>'Stocks Returns'!D887</f>
        <v>-1.4368482039397446E-2</v>
      </c>
      <c r="F891" s="5">
        <f>'Stocks Returns'!E887</f>
        <v>2.6207527045558399E-2</v>
      </c>
      <c r="G891" s="5">
        <f t="shared" si="52"/>
        <v>-5.2670034548552555E-2</v>
      </c>
      <c r="H891" s="5">
        <f t="shared" si="53"/>
        <v>1.0665184244210762E-3</v>
      </c>
      <c r="I891" s="5">
        <f t="shared" si="54"/>
        <v>-1.8022059091887324E-2</v>
      </c>
      <c r="J891" s="5">
        <f t="shared" si="55"/>
        <v>2.3542988225623243E-2</v>
      </c>
    </row>
    <row r="892" spans="1:10" ht="15" customHeight="1" x14ac:dyDescent="0.2">
      <c r="A892" s="3">
        <f>'2_CVaR_t1'!A892</f>
        <v>43538</v>
      </c>
      <c r="B892" s="5">
        <f>'2_CVaR_t1'!D892-1</f>
        <v>6.9203930803951597E-3</v>
      </c>
      <c r="C892" s="5">
        <f>'Stocks Returns'!B888</f>
        <v>1.8566654288897144E-2</v>
      </c>
      <c r="D892" s="5">
        <f>'Stocks Returns'!C888</f>
        <v>1.1346494392339368E-2</v>
      </c>
      <c r="E892" s="5">
        <f>'Stocks Returns'!D888</f>
        <v>-1.2461791676463663E-2</v>
      </c>
      <c r="F892" s="5">
        <f>'Stocks Returns'!E888</f>
        <v>-4.8997772828507369E-3</v>
      </c>
      <c r="G892" s="5">
        <f t="shared" si="52"/>
        <v>1.2727704224831545E-2</v>
      </c>
      <c r="H892" s="5">
        <f t="shared" si="53"/>
        <v>1.3880520596867459E-3</v>
      </c>
      <c r="I892" s="5">
        <f t="shared" si="54"/>
        <v>-2.204100353646769E-2</v>
      </c>
      <c r="J892" s="5">
        <f t="shared" si="55"/>
        <v>-1.1866151091662593E-2</v>
      </c>
    </row>
    <row r="893" spans="1:10" ht="15" customHeight="1" x14ac:dyDescent="0.2">
      <c r="A893" s="3">
        <f>'2_CVaR_t1'!A893</f>
        <v>43539</v>
      </c>
      <c r="B893" s="5">
        <f>'2_CVaR_t1'!D893-1</f>
        <v>6.378969661240852E-3</v>
      </c>
      <c r="C893" s="5">
        <f>'Stocks Returns'!B889</f>
        <v>0</v>
      </c>
      <c r="D893" s="5">
        <f>'Stocks Returns'!C889</f>
        <v>8.1712062256811269E-3</v>
      </c>
      <c r="E893" s="5">
        <f>'Stocks Returns'!D889</f>
        <v>2.4999999999999911E-2</v>
      </c>
      <c r="F893" s="5">
        <f>'Stocks Returns'!E889</f>
        <v>8.504923903312589E-3</v>
      </c>
      <c r="G893" s="5">
        <f t="shared" si="52"/>
        <v>-5.3393144147795869E-3</v>
      </c>
      <c r="H893" s="5">
        <f t="shared" si="53"/>
        <v>-1.0049882557362673E-3</v>
      </c>
      <c r="I893" s="5">
        <f t="shared" si="54"/>
        <v>1.6174758250419981E-2</v>
      </c>
      <c r="J893" s="5">
        <f t="shared" si="55"/>
        <v>2.0859100157494528E-3</v>
      </c>
    </row>
    <row r="894" spans="1:10" ht="15" customHeight="1" x14ac:dyDescent="0.2">
      <c r="A894" s="3">
        <f>'2_CVaR_t1'!A894</f>
        <v>43542</v>
      </c>
      <c r="B894" s="5">
        <f>'2_CVaR_t1'!D894-1</f>
        <v>-2.4299269262060275E-3</v>
      </c>
      <c r="C894" s="5">
        <f>'Stocks Returns'!B890</f>
        <v>-7.2912869121399826E-3</v>
      </c>
      <c r="D894" s="5">
        <f>'Stocks Returns'!C890</f>
        <v>-3.2162614177280169E-3</v>
      </c>
      <c r="E894" s="5">
        <f>'Stocks Returns'!D890</f>
        <v>-8.9430894308942799E-3</v>
      </c>
      <c r="F894" s="5">
        <f>'Stocks Returns'!E890</f>
        <v>2.9590176061544682E-4</v>
      </c>
      <c r="G894" s="5">
        <f t="shared" si="52"/>
        <v>-4.5015869358594291E-3</v>
      </c>
      <c r="H894" s="5">
        <f t="shared" si="53"/>
        <v>3.3462642405156012E-4</v>
      </c>
      <c r="I894" s="5">
        <f t="shared" si="54"/>
        <v>-5.5013244390113266E-3</v>
      </c>
      <c r="J894" s="5">
        <f t="shared" si="55"/>
        <v>2.7823706649203269E-3</v>
      </c>
    </row>
    <row r="895" spans="1:10" ht="15" customHeight="1" x14ac:dyDescent="0.2">
      <c r="A895" s="3">
        <f>'2_CVaR_t1'!A895</f>
        <v>43543</v>
      </c>
      <c r="B895" s="5">
        <f>'2_CVaR_t1'!D895-1</f>
        <v>-1.1699479222588849E-3</v>
      </c>
      <c r="C895" s="5">
        <f>'Stocks Returns'!B891</f>
        <v>1.1017260374586169E-3</v>
      </c>
      <c r="D895" s="5">
        <f>'Stocks Returns'!C891</f>
        <v>-2.3877129581827417E-3</v>
      </c>
      <c r="E895" s="5">
        <f>'Stocks Returns'!D891</f>
        <v>9.023789991796427E-3</v>
      </c>
      <c r="F895" s="5">
        <f>'Stocks Returns'!E891</f>
        <v>-3.845584972637206E-3</v>
      </c>
      <c r="G895" s="5">
        <f t="shared" si="52"/>
        <v>2.7286938424799616E-3</v>
      </c>
      <c r="H895" s="5">
        <f t="shared" si="53"/>
        <v>-6.5724114121913429E-4</v>
      </c>
      <c r="I895" s="5">
        <f t="shared" si="54"/>
        <v>1.071094579033874E-2</v>
      </c>
      <c r="J895" s="5">
        <f t="shared" si="55"/>
        <v>-2.6329102633687821E-3</v>
      </c>
    </row>
    <row r="896" spans="1:10" ht="15" customHeight="1" x14ac:dyDescent="0.2">
      <c r="A896" s="3">
        <f>'2_CVaR_t1'!A896</f>
        <v>43544</v>
      </c>
      <c r="B896" s="5">
        <f>'2_CVaR_t1'!D896-1</f>
        <v>-4.3651418360082239E-3</v>
      </c>
      <c r="C896" s="5">
        <f>'Stocks Returns'!B892</f>
        <v>-2.0909757887013991E-2</v>
      </c>
      <c r="D896" s="5">
        <f>'Stocks Returns'!C892</f>
        <v>-5.4337279254803583E-3</v>
      </c>
      <c r="E896" s="5">
        <f>'Stocks Returns'!D892</f>
        <v>-2.1138211382113692E-2</v>
      </c>
      <c r="F896" s="5">
        <f>'Stocks Returns'!E892</f>
        <v>2.8210838901263635E-3</v>
      </c>
      <c r="G896" s="5">
        <f t="shared" si="52"/>
        <v>-1.6334205426780539E-2</v>
      </c>
      <c r="H896" s="5">
        <f t="shared" si="53"/>
        <v>9.1315589895489286E-4</v>
      </c>
      <c r="I896" s="5">
        <f t="shared" si="54"/>
        <v>-1.5001523807242E-2</v>
      </c>
      <c r="J896" s="5">
        <f t="shared" si="55"/>
        <v>7.2639866004960375E-3</v>
      </c>
    </row>
    <row r="897" spans="1:10" ht="15" customHeight="1" x14ac:dyDescent="0.2">
      <c r="A897" s="3">
        <f>'2_CVaR_t1'!A897</f>
        <v>43545</v>
      </c>
      <c r="B897" s="5">
        <f>'2_CVaR_t1'!D897-1</f>
        <v>1.0222222750544852E-2</v>
      </c>
      <c r="C897" s="5">
        <f>'Stocks Returns'!B893</f>
        <v>-3.7467216185838037E-4</v>
      </c>
      <c r="D897" s="5">
        <f>'Stocks Returns'!C893</f>
        <v>1.3333333333333419E-2</v>
      </c>
      <c r="E897" s="5">
        <f>'Stocks Returns'!D893</f>
        <v>3.678215472235391E-2</v>
      </c>
      <c r="F897" s="5">
        <f>'Stocks Returns'!E893</f>
        <v>8.8836245188035345E-3</v>
      </c>
      <c r="G897" s="5">
        <f t="shared" si="52"/>
        <v>-9.2606123499453501E-3</v>
      </c>
      <c r="H897" s="5">
        <f t="shared" si="53"/>
        <v>-1.3955882088326661E-3</v>
      </c>
      <c r="I897" s="5">
        <f t="shared" si="54"/>
        <v>2.2604913311110961E-2</v>
      </c>
      <c r="J897" s="5">
        <f t="shared" si="55"/>
        <v>-1.4207822680659885E-3</v>
      </c>
    </row>
    <row r="898" spans="1:10" ht="15" customHeight="1" x14ac:dyDescent="0.2">
      <c r="A898" s="3">
        <f>'2_CVaR_t1'!A898</f>
        <v>43546</v>
      </c>
      <c r="B898" s="5">
        <f>'2_CVaR_t1'!D898-1</f>
        <v>-1.2347378261292286E-2</v>
      </c>
      <c r="C898" s="5">
        <f>'Stocks Returns'!B894</f>
        <v>-3.7481259370308884E-4</v>
      </c>
      <c r="D898" s="5">
        <f>'Stocks Returns'!C894</f>
        <v>-1.7522464698331297E-2</v>
      </c>
      <c r="E898" s="5">
        <f>'Stocks Returns'!D894</f>
        <v>-2.243076218814366E-2</v>
      </c>
      <c r="F898" s="5">
        <f>'Stocks Returns'!E894</f>
        <v>-3.0378632227766489E-2</v>
      </c>
      <c r="G898" s="5">
        <f t="shared" si="52"/>
        <v>1.1566896811368022E-2</v>
      </c>
      <c r="H898" s="5">
        <f t="shared" si="53"/>
        <v>3.5714392305337406E-4</v>
      </c>
      <c r="I898" s="5">
        <f t="shared" si="54"/>
        <v>-5.1782501659230866E-3</v>
      </c>
      <c r="J898" s="5">
        <f t="shared" si="55"/>
        <v>-1.7865970902306485E-2</v>
      </c>
    </row>
    <row r="899" spans="1:10" ht="15" customHeight="1" x14ac:dyDescent="0.2">
      <c r="A899" s="3">
        <f>'2_CVaR_t1'!A899</f>
        <v>43549</v>
      </c>
      <c r="B899" s="5">
        <f>'2_CVaR_t1'!D899-1</f>
        <v>-8.7749174895301874E-4</v>
      </c>
      <c r="C899" s="5">
        <f>'Stocks Returns'!B895</f>
        <v>1.6497937757780301E-2</v>
      </c>
      <c r="D899" s="5">
        <f>'Stocks Returns'!C895</f>
        <v>-2.61318351081119E-4</v>
      </c>
      <c r="E899" s="5">
        <f>'Stocks Returns'!D895</f>
        <v>-1.8730976352142492E-2</v>
      </c>
      <c r="F899" s="5">
        <f>'Stocks Returns'!E895</f>
        <v>1.5135462388375931E-2</v>
      </c>
      <c r="G899" s="5">
        <f t="shared" si="52"/>
        <v>1.7855021540670469E-2</v>
      </c>
      <c r="H899" s="5">
        <f t="shared" si="53"/>
        <v>1.0466131673739195E-3</v>
      </c>
      <c r="I899" s="5">
        <f t="shared" si="54"/>
        <v>-1.745108630066752E-2</v>
      </c>
      <c r="J899" s="5">
        <f t="shared" si="55"/>
        <v>1.6052474253507615E-2</v>
      </c>
    </row>
    <row r="900" spans="1:10" ht="15" customHeight="1" x14ac:dyDescent="0.2">
      <c r="A900" s="3">
        <f>'2_CVaR_t1'!A900</f>
        <v>43550</v>
      </c>
      <c r="B900" s="5">
        <f>'2_CVaR_t1'!D900-1</f>
        <v>9.9414474764851768E-3</v>
      </c>
      <c r="C900" s="5">
        <f>'Stocks Returns'!B896</f>
        <v>1.9549981556621132E-2</v>
      </c>
      <c r="D900" s="5">
        <f>'Stocks Returns'!C896</f>
        <v>1.4833692739985693E-2</v>
      </c>
      <c r="E900" s="5">
        <f>'Stocks Returns'!D896</f>
        <v>5.1300405631116153E-3</v>
      </c>
      <c r="F900" s="5">
        <f>'Stocks Returns'!E896</f>
        <v>2.2215595646339681E-2</v>
      </c>
      <c r="G900" s="5">
        <f t="shared" si="52"/>
        <v>1.0923146038548966E-2</v>
      </c>
      <c r="H900" s="5">
        <f t="shared" si="53"/>
        <v>5.1043494830204858E-4</v>
      </c>
      <c r="I900" s="5">
        <f t="shared" si="54"/>
        <v>-8.6562015730763404E-3</v>
      </c>
      <c r="J900" s="5">
        <f t="shared" si="55"/>
        <v>1.2195042727738258E-2</v>
      </c>
    </row>
    <row r="901" spans="1:10" ht="15" customHeight="1" x14ac:dyDescent="0.2">
      <c r="A901" s="3">
        <f>'2_CVaR_t1'!A901</f>
        <v>43551</v>
      </c>
      <c r="B901" s="5">
        <f>'2_CVaR_t1'!D901-1</f>
        <v>-5.8999984752010626E-3</v>
      </c>
      <c r="C901" s="5">
        <f>'Stocks Returns'!B897</f>
        <v>-2.1707670043416005E-3</v>
      </c>
      <c r="D901" s="5">
        <f>'Stocks Returns'!C897</f>
        <v>-6.9542820347714418E-3</v>
      </c>
      <c r="E901" s="5">
        <f>'Stocks Returns'!D897</f>
        <v>-3.4183976261127569E-2</v>
      </c>
      <c r="F901" s="5">
        <f>'Stocks Returns'!E897</f>
        <v>-9.4807467911319776E-3</v>
      </c>
      <c r="G901" s="5">
        <f t="shared" si="52"/>
        <v>3.8211798458535808E-3</v>
      </c>
      <c r="H901" s="5">
        <f t="shared" si="53"/>
        <v>1.6101606640806093E-3</v>
      </c>
      <c r="I901" s="5">
        <f t="shared" si="54"/>
        <v>-2.590989309382849E-2</v>
      </c>
      <c r="J901" s="5">
        <f t="shared" si="55"/>
        <v>-3.4861583216407015E-3</v>
      </c>
    </row>
    <row r="902" spans="1:10" ht="15" customHeight="1" x14ac:dyDescent="0.2">
      <c r="A902" s="3">
        <f>'2_CVaR_t1'!A902</f>
        <v>43552</v>
      </c>
      <c r="B902" s="5">
        <f>'2_CVaR_t1'!D902-1</f>
        <v>1.8123200504747139E-3</v>
      </c>
      <c r="C902" s="5">
        <f>'Stocks Returns'!B898</f>
        <v>-2.4292965917331322E-2</v>
      </c>
      <c r="D902" s="5">
        <f>'Stocks Returns'!C898</f>
        <v>2.9179094799636207E-3</v>
      </c>
      <c r="E902" s="5">
        <f>'Stocks Returns'!D898</f>
        <v>-2.7036991520216214E-3</v>
      </c>
      <c r="F902" s="5">
        <f>'Stocks Returns'!E898</f>
        <v>-7.8044470622883333E-3</v>
      </c>
      <c r="G902" s="5">
        <f t="shared" ref="G902:G965" si="56">C902-($P$11+$O$11*$B902)</f>
        <v>-2.5418090730004742E-2</v>
      </c>
      <c r="H902" s="5">
        <f t="shared" ref="H902:H965" si="57">D902-($P$12+$O$12*$B902)</f>
        <v>3.3960441187412755E-4</v>
      </c>
      <c r="I902" s="5">
        <f t="shared" ref="I902:I965" si="58">E902-($P$13+$O$13*$B902)</f>
        <v>-5.1695608129537704E-3</v>
      </c>
      <c r="J902" s="5">
        <f t="shared" ref="J902:J965" si="59">F902-($P$14+$O$14*$B902)</f>
        <v>-9.6067397610566235E-3</v>
      </c>
    </row>
    <row r="903" spans="1:10" ht="15" customHeight="1" x14ac:dyDescent="0.2">
      <c r="A903" s="3">
        <f>'2_CVaR_t1'!A903</f>
        <v>43553</v>
      </c>
      <c r="B903" s="5">
        <f>'2_CVaR_t1'!D903-1</f>
        <v>7.3263295646086579E-3</v>
      </c>
      <c r="C903" s="5">
        <f>'Stocks Returns'!B899</f>
        <v>4.0876997398735515E-3</v>
      </c>
      <c r="D903" s="5">
        <f>'Stocks Returns'!C899</f>
        <v>9.8273744100343396E-3</v>
      </c>
      <c r="E903" s="5">
        <f>'Stocks Returns'!D899</f>
        <v>2.2304374614910527E-2</v>
      </c>
      <c r="F903" s="5">
        <f>'Stocks Returns'!E899</f>
        <v>-9.4983674680914065E-3</v>
      </c>
      <c r="G903" s="5">
        <f t="shared" si="56"/>
        <v>-2.1258560979424568E-3</v>
      </c>
      <c r="H903" s="5">
        <f t="shared" si="57"/>
        <v>-7.1756442661138203E-4</v>
      </c>
      <c r="I903" s="5">
        <f t="shared" si="58"/>
        <v>1.2159867710400139E-2</v>
      </c>
      <c r="J903" s="5">
        <f t="shared" si="59"/>
        <v>-1.6875128700443498E-2</v>
      </c>
    </row>
    <row r="904" spans="1:10" ht="15" customHeight="1" x14ac:dyDescent="0.2">
      <c r="A904" s="3">
        <f>'2_CVaR_t1'!A904</f>
        <v>43556</v>
      </c>
      <c r="B904" s="5">
        <f>'2_CVaR_t1'!D904-1</f>
        <v>6.7053907789036415E-3</v>
      </c>
      <c r="C904" s="5">
        <f>'Stocks Returns'!B900</f>
        <v>2.7017024426350789E-2</v>
      </c>
      <c r="D904" s="5">
        <f>'Stocks Returns'!C900</f>
        <v>6.8506306421665109E-3</v>
      </c>
      <c r="E904" s="5">
        <f>'Stocks Returns'!D900</f>
        <v>5.4243008678881433E-2</v>
      </c>
      <c r="F904" s="5">
        <f>'Stocks Returns'!E900</f>
        <v>1.4234342223554242E-2</v>
      </c>
      <c r="G904" s="5">
        <f t="shared" si="56"/>
        <v>2.1376482504052483E-2</v>
      </c>
      <c r="H904" s="5">
        <f t="shared" si="57"/>
        <v>-2.7971766451549175E-3</v>
      </c>
      <c r="I904" s="5">
        <f t="shared" si="58"/>
        <v>4.4963202613422092E-2</v>
      </c>
      <c r="J904" s="5">
        <f t="shared" si="59"/>
        <v>7.4853281347864705E-3</v>
      </c>
    </row>
    <row r="905" spans="1:10" ht="15" customHeight="1" x14ac:dyDescent="0.2">
      <c r="A905" s="3">
        <f>'2_CVaR_t1'!A905</f>
        <v>43557</v>
      </c>
      <c r="B905" s="5">
        <f>'2_CVaR_t1'!D905-1</f>
        <v>2.2788600607419607E-3</v>
      </c>
      <c r="C905" s="5">
        <f>'Stocks Returns'!B901</f>
        <v>-1.2972972972972951E-2</v>
      </c>
      <c r="D905" s="5">
        <f>'Stocks Returns'!C901</f>
        <v>3.3066259697316358E-3</v>
      </c>
      <c r="E905" s="5">
        <f>'Stocks Returns'!D901</f>
        <v>2.9727875600273901E-3</v>
      </c>
      <c r="F905" s="5">
        <f>'Stocks Returns'!E901</f>
        <v>-1.9796129413502839E-2</v>
      </c>
      <c r="G905" s="5">
        <f t="shared" si="56"/>
        <v>-1.452862962579447E-2</v>
      </c>
      <c r="H905" s="5">
        <f t="shared" si="57"/>
        <v>5.4264502092859525E-5</v>
      </c>
      <c r="I905" s="5">
        <f t="shared" si="58"/>
        <v>-1.4276380883777168E-4</v>
      </c>
      <c r="J905" s="5">
        <f t="shared" si="59"/>
        <v>-2.2070077556503909E-2</v>
      </c>
    </row>
    <row r="906" spans="1:10" ht="15" customHeight="1" x14ac:dyDescent="0.2">
      <c r="A906" s="3">
        <f>'2_CVaR_t1'!A906</f>
        <v>43558</v>
      </c>
      <c r="B906" s="5">
        <f>'2_CVaR_t1'!D906-1</f>
        <v>4.0097924301509824E-3</v>
      </c>
      <c r="C906" s="5">
        <f>'Stocks Returns'!B902</f>
        <v>1.7524644030668224E-2</v>
      </c>
      <c r="D906" s="5">
        <f>'Stocks Returns'!C902</f>
        <v>4.3097984535429568E-3</v>
      </c>
      <c r="E906" s="5">
        <f>'Stocks Returns'!D902</f>
        <v>2.9411764705882248E-2</v>
      </c>
      <c r="F906" s="5">
        <f>'Stocks Returns'!E902</f>
        <v>-1.2660135644310344E-2</v>
      </c>
      <c r="G906" s="5">
        <f t="shared" si="56"/>
        <v>1.4371650639789259E-2</v>
      </c>
      <c r="H906" s="5">
        <f t="shared" si="57"/>
        <v>-1.4434118483015101E-3</v>
      </c>
      <c r="I906" s="5">
        <f t="shared" si="58"/>
        <v>2.3885768528888063E-2</v>
      </c>
      <c r="J906" s="5">
        <f t="shared" si="59"/>
        <v>-1.6683995172538282E-2</v>
      </c>
    </row>
    <row r="907" spans="1:10" ht="15" customHeight="1" x14ac:dyDescent="0.2">
      <c r="A907" s="3">
        <f>'2_CVaR_t1'!A907</f>
        <v>43559</v>
      </c>
      <c r="B907" s="5">
        <f>'2_CVaR_t1'!D907-1</f>
        <v>-2.9206430044880216E-3</v>
      </c>
      <c r="C907" s="5">
        <f>'Stocks Returns'!B903</f>
        <v>3.623968424829549E-2</v>
      </c>
      <c r="D907" s="5">
        <f>'Stocks Returns'!C903</f>
        <v>-5.1748075224032908E-3</v>
      </c>
      <c r="E907" s="5">
        <f>'Stocks Returns'!D903</f>
        <v>1.0741971207087531E-2</v>
      </c>
      <c r="F907" s="5">
        <f>'Stocks Returns'!E903</f>
        <v>-5.3426957716380397E-3</v>
      </c>
      <c r="G907" s="5">
        <f t="shared" si="56"/>
        <v>3.9482226192089145E-2</v>
      </c>
      <c r="H907" s="5">
        <f t="shared" si="57"/>
        <v>-9.1493372947617797E-4</v>
      </c>
      <c r="I907" s="5">
        <f t="shared" si="58"/>
        <v>1.4867092778386765E-2</v>
      </c>
      <c r="J907" s="5">
        <f t="shared" si="59"/>
        <v>-2.3601302736847773E-3</v>
      </c>
    </row>
    <row r="908" spans="1:10" ht="15" customHeight="1" x14ac:dyDescent="0.2">
      <c r="A908" s="3">
        <f>'2_CVaR_t1'!A908</f>
        <v>43560</v>
      </c>
      <c r="B908" s="5">
        <f>'2_CVaR_t1'!D908-1</f>
        <v>8.1928940802611372E-4</v>
      </c>
      <c r="C908" s="5">
        <f>'Stocks Returns'!B904</f>
        <v>2.0775623268698196E-2</v>
      </c>
      <c r="D908" s="5">
        <f>'Stocks Returns'!C904</f>
        <v>6.3435676224354864E-5</v>
      </c>
      <c r="E908" s="5">
        <f>'Stocks Returns'!D904</f>
        <v>1.807822942916637E-2</v>
      </c>
      <c r="F908" s="5">
        <f>'Stocks Returns'!E904</f>
        <v>1.4732965009208288E-2</v>
      </c>
      <c r="G908" s="5">
        <f t="shared" si="56"/>
        <v>2.0566885690577158E-2</v>
      </c>
      <c r="H908" s="5">
        <f t="shared" si="57"/>
        <v>-1.0801400122614725E-3</v>
      </c>
      <c r="I908" s="5">
        <f t="shared" si="58"/>
        <v>1.6995232632689036E-2</v>
      </c>
      <c r="J908" s="5">
        <f t="shared" si="59"/>
        <v>1.3934591156612622E-2</v>
      </c>
    </row>
    <row r="909" spans="1:10" ht="15" customHeight="1" x14ac:dyDescent="0.2">
      <c r="A909" s="3">
        <f>'2_CVaR_t1'!A909</f>
        <v>43563</v>
      </c>
      <c r="B909" s="5">
        <f>'2_CVaR_t1'!D909-1</f>
        <v>9.4617030021049153E-4</v>
      </c>
      <c r="C909" s="5">
        <f>'Stocks Returns'!B905</f>
        <v>-2.0691994572591521E-2</v>
      </c>
      <c r="D909" s="5">
        <f>'Stocks Returns'!C905</f>
        <v>6.3431652394552174E-4</v>
      </c>
      <c r="E909" s="5">
        <f>'Stocks Returns'!D905</f>
        <v>1.2268618166164424E-2</v>
      </c>
      <c r="F909" s="5">
        <f>'Stocks Returns'!E905</f>
        <v>6.5033272837264899E-3</v>
      </c>
      <c r="G909" s="5">
        <f t="shared" si="56"/>
        <v>-2.1017820209163283E-2</v>
      </c>
      <c r="H909" s="5">
        <f t="shared" si="57"/>
        <v>-6.9257651241023737E-4</v>
      </c>
      <c r="I909" s="5">
        <f t="shared" si="58"/>
        <v>1.1008930822314038E-2</v>
      </c>
      <c r="J909" s="5">
        <f t="shared" si="59"/>
        <v>5.5766813381680066E-3</v>
      </c>
    </row>
    <row r="910" spans="1:10" ht="15" customHeight="1" x14ac:dyDescent="0.2">
      <c r="A910" s="3">
        <f>'2_CVaR_t1'!A910</f>
        <v>43564</v>
      </c>
      <c r="B910" s="5">
        <f>'2_CVaR_t1'!D910-1</f>
        <v>-1.5613985600291258E-3</v>
      </c>
      <c r="C910" s="5">
        <f>'Stocks Returns'!B906</f>
        <v>-1.0391409767925852E-3</v>
      </c>
      <c r="D910" s="5">
        <f>'Stocks Returns'!C906</f>
        <v>-1.6481774960379614E-3</v>
      </c>
      <c r="E910" s="5">
        <f>'Stocks Returns'!D906</f>
        <v>-1.2332553689134551E-2</v>
      </c>
      <c r="F910" s="5">
        <f>'Stocks Returns'!E906</f>
        <v>-1.2772351615326749E-2</v>
      </c>
      <c r="G910" s="5">
        <f t="shared" si="56"/>
        <v>9.4906479217064799E-4</v>
      </c>
      <c r="H910" s="5">
        <f t="shared" si="57"/>
        <v>6.478616928334343E-4</v>
      </c>
      <c r="I910" s="5">
        <f t="shared" si="58"/>
        <v>-1.0100275403932504E-2</v>
      </c>
      <c r="J910" s="5">
        <f t="shared" si="59"/>
        <v>-1.1163934160764159E-2</v>
      </c>
    </row>
    <row r="911" spans="1:10" ht="15" customHeight="1" x14ac:dyDescent="0.2">
      <c r="A911" s="3">
        <f>'2_CVaR_t1'!A911</f>
        <v>43565</v>
      </c>
      <c r="B911" s="5">
        <f>'2_CVaR_t1'!D911-1</f>
        <v>5.0727466259561371E-3</v>
      </c>
      <c r="C911" s="5">
        <f>'Stocks Returns'!B907</f>
        <v>6.0679611650485521E-2</v>
      </c>
      <c r="D911" s="5">
        <f>'Stocks Returns'!C907</f>
        <v>6.7940821639469462E-3</v>
      </c>
      <c r="E911" s="5">
        <f>'Stocks Returns'!D907</f>
        <v>1.4531754574811595E-2</v>
      </c>
      <c r="F911" s="5">
        <f>'Stocks Returns'!E907</f>
        <v>1.933028919330293E-2</v>
      </c>
      <c r="G911" s="5">
        <f t="shared" si="56"/>
        <v>5.6545704263289309E-2</v>
      </c>
      <c r="H911" s="5">
        <f t="shared" si="57"/>
        <v>-4.9488297637279022E-4</v>
      </c>
      <c r="I911" s="5">
        <f t="shared" si="58"/>
        <v>7.5255200778001578E-3</v>
      </c>
      <c r="J911" s="5">
        <f t="shared" si="59"/>
        <v>1.4231820580348489E-2</v>
      </c>
    </row>
    <row r="912" spans="1:10" ht="15" customHeight="1" x14ac:dyDescent="0.2">
      <c r="A912" s="3">
        <f>'2_CVaR_t1'!A912</f>
        <v>43566</v>
      </c>
      <c r="B912" s="5">
        <f>'2_CVaR_t1'!D912-1</f>
        <v>-2.9830996405872945E-3</v>
      </c>
      <c r="C912" s="5">
        <f>'Stocks Returns'!B908</f>
        <v>-1.3076168682575995E-2</v>
      </c>
      <c r="D912" s="5">
        <f>'Stocks Returns'!C908</f>
        <v>-4.4147325933400205E-3</v>
      </c>
      <c r="E912" s="5">
        <f>'Stocks Returns'!D908</f>
        <v>-2.9708222811670737E-3</v>
      </c>
      <c r="F912" s="5">
        <f>'Stocks Returns'!E908</f>
        <v>-8.9592354785723582E-3</v>
      </c>
      <c r="G912" s="5">
        <f t="shared" si="56"/>
        <v>-9.775990587803823E-3</v>
      </c>
      <c r="H912" s="5">
        <f t="shared" si="57"/>
        <v>-6.4621533875102929E-5</v>
      </c>
      <c r="I912" s="5">
        <f t="shared" si="58"/>
        <v>1.241274539355847E-3</v>
      </c>
      <c r="J912" s="5">
        <f t="shared" si="59"/>
        <v>-5.9135285312334075E-3</v>
      </c>
    </row>
    <row r="913" spans="1:10" ht="15" customHeight="1" x14ac:dyDescent="0.2">
      <c r="A913" s="3">
        <f>'2_CVaR_t1'!A913</f>
        <v>43567</v>
      </c>
      <c r="B913" s="5">
        <f>'2_CVaR_t1'!D913-1</f>
        <v>8.0009604138102652E-3</v>
      </c>
      <c r="C913" s="5">
        <f>'Stocks Returns'!B909</f>
        <v>-5.631003643590704E-3</v>
      </c>
      <c r="D913" s="5">
        <f>'Stocks Returns'!C909</f>
        <v>1.1275814012415841E-2</v>
      </c>
      <c r="E913" s="5">
        <f>'Stocks Returns'!D909</f>
        <v>1.4791954879216807E-2</v>
      </c>
      <c r="F913" s="5">
        <f>'Stocks Returns'!E909</f>
        <v>1.5067048365225322E-2</v>
      </c>
      <c r="G913" s="5">
        <f t="shared" si="56"/>
        <v>-1.2467121436513335E-2</v>
      </c>
      <c r="H913" s="5">
        <f t="shared" si="57"/>
        <v>-2.4383059700427631E-4</v>
      </c>
      <c r="I913" s="5">
        <f t="shared" si="58"/>
        <v>3.7079771689135302E-3</v>
      </c>
      <c r="J913" s="5">
        <f t="shared" si="59"/>
        <v>7.0082592127146699E-3</v>
      </c>
    </row>
    <row r="914" spans="1:10" ht="15" customHeight="1" x14ac:dyDescent="0.2">
      <c r="A914" s="3">
        <f>'2_CVaR_t1'!A914</f>
        <v>43570</v>
      </c>
      <c r="B914" s="5">
        <f>'2_CVaR_t1'!D914-1</f>
        <v>3.3784540337225E-3</v>
      </c>
      <c r="C914" s="5">
        <f>'Stocks Returns'!B910</f>
        <v>9.9933377748162577E-4</v>
      </c>
      <c r="D914" s="5">
        <f>'Stocks Returns'!C910</f>
        <v>5.0112753695816803E-3</v>
      </c>
      <c r="E914" s="5">
        <f>'Stocks Returns'!D910</f>
        <v>2.5167785234898599E-3</v>
      </c>
      <c r="F914" s="5">
        <f>'Stocks Returns'!E910</f>
        <v>-1.5288704170996037E-2</v>
      </c>
      <c r="G914" s="5">
        <f t="shared" si="56"/>
        <v>-1.571048742756678E-3</v>
      </c>
      <c r="H914" s="5">
        <f t="shared" si="57"/>
        <v>1.7022196109782797E-4</v>
      </c>
      <c r="I914" s="5">
        <f t="shared" si="58"/>
        <v>-2.1300346266347556E-3</v>
      </c>
      <c r="J914" s="5">
        <f t="shared" si="59"/>
        <v>-1.8674302917135607E-2</v>
      </c>
    </row>
    <row r="915" spans="1:10" ht="15" customHeight="1" x14ac:dyDescent="0.2">
      <c r="A915" s="3">
        <f>'2_CVaR_t1'!A915</f>
        <v>43571</v>
      </c>
      <c r="B915" s="5">
        <f>'2_CVaR_t1'!D915-1</f>
        <v>8.0676630249465475E-5</v>
      </c>
      <c r="C915" s="5">
        <f>'Stocks Returns'!B911</f>
        <v>-2.3294509151414733E-3</v>
      </c>
      <c r="D915" s="5">
        <f>'Stocks Returns'!C911</f>
        <v>-1.3089005235602524E-3</v>
      </c>
      <c r="E915" s="5">
        <f>'Stocks Returns'!D911</f>
        <v>2.2698744769874546E-2</v>
      </c>
      <c r="F915" s="5">
        <f>'Stocks Returns'!E911</f>
        <v>-7.5369309617123736E-3</v>
      </c>
      <c r="G915" s="5">
        <f t="shared" si="56"/>
        <v>-1.856582818776157E-3</v>
      </c>
      <c r="H915" s="5">
        <f t="shared" si="57"/>
        <v>-1.3853294321503303E-3</v>
      </c>
      <c r="I915" s="5">
        <f t="shared" si="58"/>
        <v>2.2644318105237392E-2</v>
      </c>
      <c r="J915" s="5">
        <f t="shared" si="59"/>
        <v>-7.5885934280355135E-3</v>
      </c>
    </row>
    <row r="916" spans="1:10" ht="15" customHeight="1" x14ac:dyDescent="0.2">
      <c r="A916" s="3">
        <f>'2_CVaR_t1'!A916</f>
        <v>43572</v>
      </c>
      <c r="B916" s="5">
        <f>'2_CVaR_t1'!D916-1</f>
        <v>1.5014004188091956E-3</v>
      </c>
      <c r="C916" s="5">
        <f>'Stocks Returns'!B912</f>
        <v>1.4342895263508959E-2</v>
      </c>
      <c r="D916" s="5">
        <f>'Stocks Returns'!C912</f>
        <v>1.3106159895150959E-3</v>
      </c>
      <c r="E916" s="5">
        <f>'Stocks Returns'!D912</f>
        <v>1.5342129487572853E-2</v>
      </c>
      <c r="F916" s="5">
        <f>'Stocks Returns'!E912</f>
        <v>-9.1130012150675288E-4</v>
      </c>
      <c r="G916" s="5">
        <f t="shared" si="56"/>
        <v>1.3504692897385073E-2</v>
      </c>
      <c r="H916" s="5">
        <f t="shared" si="57"/>
        <v>-8.1847279946127907E-4</v>
      </c>
      <c r="I916" s="5">
        <f t="shared" si="58"/>
        <v>1.3309245235312897E-2</v>
      </c>
      <c r="J916" s="5">
        <f t="shared" si="59"/>
        <v>-2.3992640729723425E-3</v>
      </c>
    </row>
    <row r="917" spans="1:10" ht="15" customHeight="1" x14ac:dyDescent="0.2">
      <c r="A917" s="3">
        <f>'2_CVaR_t1'!A917</f>
        <v>43573</v>
      </c>
      <c r="B917" s="5">
        <f>'2_CVaR_t1'!D917-1</f>
        <v>-1.3350475436886278E-3</v>
      </c>
      <c r="C917" s="5">
        <f>'Stocks Returns'!B913</f>
        <v>-9.2074975337060883E-3</v>
      </c>
      <c r="D917" s="5">
        <f>'Stocks Returns'!C913</f>
        <v>-1.7452006980802626E-3</v>
      </c>
      <c r="E917" s="5">
        <f>'Stocks Returns'!D913</f>
        <v>-5.6411806185151514E-3</v>
      </c>
      <c r="F917" s="5">
        <f>'Stocks Returns'!E913</f>
        <v>1.8242626938280715E-3</v>
      </c>
      <c r="G917" s="5">
        <f t="shared" si="56"/>
        <v>-7.4281727126569337E-3</v>
      </c>
      <c r="H917" s="5">
        <f t="shared" si="57"/>
        <v>2.2380683701850399E-4</v>
      </c>
      <c r="I917" s="5">
        <f t="shared" si="58"/>
        <v>-3.7241120097829955E-3</v>
      </c>
      <c r="J917" s="5">
        <f t="shared" si="59"/>
        <v>3.2038472791508631E-3</v>
      </c>
    </row>
    <row r="918" spans="1:10" ht="15" customHeight="1" x14ac:dyDescent="0.2">
      <c r="A918" s="3">
        <f>'2_CVaR_t1'!A918</f>
        <v>43574</v>
      </c>
      <c r="B918" s="5">
        <f>'2_CVaR_t1'!D918-1</f>
        <v>2.8556153399916795E-5</v>
      </c>
      <c r="C918" s="5">
        <f>'Stocks Returns'!B914</f>
        <v>0</v>
      </c>
      <c r="D918" s="5">
        <f>'Stocks Returns'!C914</f>
        <v>0</v>
      </c>
      <c r="E918" s="5">
        <f>'Stocks Returns'!D914</f>
        <v>0</v>
      </c>
      <c r="F918" s="5">
        <f>'Stocks Returns'!E914</f>
        <v>0</v>
      </c>
      <c r="G918" s="5">
        <f t="shared" si="56"/>
        <v>5.2096584642662082E-4</v>
      </c>
      <c r="H918" s="5">
        <f t="shared" si="57"/>
        <v>-1.1253114819244209E-6</v>
      </c>
      <c r="I918" s="5">
        <f t="shared" si="58"/>
        <v>1.8154757398473369E-5</v>
      </c>
      <c r="J918" s="5">
        <f t="shared" si="59"/>
        <v>1.0294917535460086E-6</v>
      </c>
    </row>
    <row r="919" spans="1:10" ht="15" customHeight="1" x14ac:dyDescent="0.2">
      <c r="A919" s="3">
        <f>'2_CVaR_t1'!A919</f>
        <v>43577</v>
      </c>
      <c r="B919" s="5">
        <f>'2_CVaR_t1'!D919-1</f>
        <v>5.7381932275246683E-4</v>
      </c>
      <c r="C919" s="5">
        <f>'Stocks Returns'!B915</f>
        <v>-3.3521407235313605E-2</v>
      </c>
      <c r="D919" s="5">
        <f>'Stocks Returns'!C915</f>
        <v>1.4985014985016143E-3</v>
      </c>
      <c r="E919" s="5">
        <f>'Stocks Returns'!D915</f>
        <v>-1.1245061290649394E-2</v>
      </c>
      <c r="F919" s="5">
        <f>'Stocks Returns'!E915</f>
        <v>1.6084977238239651E-2</v>
      </c>
      <c r="G919" s="5">
        <f t="shared" si="56"/>
        <v>-3.3503620431412973E-2</v>
      </c>
      <c r="H919" s="5">
        <f t="shared" si="57"/>
        <v>7.0958066969615944E-4</v>
      </c>
      <c r="I919" s="5">
        <f t="shared" si="58"/>
        <v>-1.1986223765315031E-2</v>
      </c>
      <c r="J919" s="5">
        <f t="shared" si="59"/>
        <v>1.5534764957144103E-2</v>
      </c>
    </row>
    <row r="920" spans="1:10" ht="15" customHeight="1" x14ac:dyDescent="0.2">
      <c r="A920" s="3">
        <f>'2_CVaR_t1'!A920</f>
        <v>43578</v>
      </c>
      <c r="B920" s="5">
        <f>'2_CVaR_t1'!D920-1</f>
        <v>5.3739408985571391E-3</v>
      </c>
      <c r="C920" s="5">
        <f>'Stocks Returns'!B916</f>
        <v>1.2019230769230616E-2</v>
      </c>
      <c r="D920" s="5">
        <f>'Stocks Returns'!C916</f>
        <v>7.8553615960099687E-3</v>
      </c>
      <c r="E920" s="5">
        <f>'Stocks Returns'!D916</f>
        <v>5.7377049180327155E-3</v>
      </c>
      <c r="F920" s="5">
        <f>'Stocks Returns'!E916</f>
        <v>-7.6164874551970518E-3</v>
      </c>
      <c r="G920" s="5">
        <f t="shared" si="56"/>
        <v>7.6073756785765695E-3</v>
      </c>
      <c r="H920" s="5">
        <f t="shared" si="57"/>
        <v>1.3123136269424258E-4</v>
      </c>
      <c r="I920" s="5">
        <f t="shared" si="58"/>
        <v>-1.6879637425891462E-3</v>
      </c>
      <c r="J920" s="5">
        <f t="shared" si="59"/>
        <v>-1.3019452821522375E-2</v>
      </c>
    </row>
    <row r="921" spans="1:10" ht="15" customHeight="1" x14ac:dyDescent="0.2">
      <c r="A921" s="3">
        <f>'2_CVaR_t1'!A921</f>
        <v>43579</v>
      </c>
      <c r="B921" s="5">
        <f>'2_CVaR_t1'!D921-1</f>
        <v>-4.1319276044649023E-4</v>
      </c>
      <c r="C921" s="5">
        <f>'Stocks Returns'!B917</f>
        <v>3.0878859857482288E-2</v>
      </c>
      <c r="D921" s="5">
        <f>'Stocks Returns'!C917</f>
        <v>-1.0515897562785037E-3</v>
      </c>
      <c r="E921" s="5">
        <f>'Stocks Returns'!D917</f>
        <v>6.9274653626731908E-3</v>
      </c>
      <c r="F921" s="5">
        <f>'Stocks Returns'!E917</f>
        <v>-2.6335590669676501E-2</v>
      </c>
      <c r="G921" s="5">
        <f t="shared" si="56"/>
        <v>3.1807479856985239E-2</v>
      </c>
      <c r="H921" s="5">
        <f t="shared" si="57"/>
        <v>-4.1447681204995126E-4</v>
      </c>
      <c r="I921" s="5">
        <f t="shared" si="58"/>
        <v>7.5607864863007825E-3</v>
      </c>
      <c r="J921" s="5">
        <f t="shared" si="59"/>
        <v>-2.5887968655064677E-2</v>
      </c>
    </row>
    <row r="922" spans="1:10" ht="15" customHeight="1" x14ac:dyDescent="0.2">
      <c r="A922" s="3">
        <f>'2_CVaR_t1'!A922</f>
        <v>43580</v>
      </c>
      <c r="B922" s="5">
        <f>'2_CVaR_t1'!D922-1</f>
        <v>-2.4403361403296797E-3</v>
      </c>
      <c r="C922" s="5">
        <f>'Stocks Returns'!B918</f>
        <v>-3.2916392363391278E-4</v>
      </c>
      <c r="D922" s="5">
        <f>'Stocks Returns'!C918</f>
        <v>-2.910396928602399E-3</v>
      </c>
      <c r="E922" s="5">
        <f>'Stocks Returns'!D918</f>
        <v>-1.3759611493322499E-2</v>
      </c>
      <c r="F922" s="5">
        <f>'Stocks Returns'!E918</f>
        <v>-1.1282843894899641E-2</v>
      </c>
      <c r="G922" s="5">
        <f t="shared" si="56"/>
        <v>2.4701418699667557E-3</v>
      </c>
      <c r="H922" s="5">
        <f t="shared" si="57"/>
        <v>6.5553013219358646E-4</v>
      </c>
      <c r="I922" s="5">
        <f t="shared" si="58"/>
        <v>-1.0303350940212258E-2</v>
      </c>
      <c r="J922" s="5">
        <f t="shared" si="59"/>
        <v>-8.7858516433928936E-3</v>
      </c>
    </row>
    <row r="923" spans="1:10" ht="15" customHeight="1" x14ac:dyDescent="0.2">
      <c r="A923" s="3">
        <f>'2_CVaR_t1'!A923</f>
        <v>43581</v>
      </c>
      <c r="B923" s="5">
        <f>'2_CVaR_t1'!D923-1</f>
        <v>8.1261084936552486E-3</v>
      </c>
      <c r="C923" s="5">
        <f>'Stocks Returns'!B919</f>
        <v>3.7537043134672432E-2</v>
      </c>
      <c r="D923" s="5">
        <f>'Stocks Returns'!C919</f>
        <v>1.1861880511737644E-2</v>
      </c>
      <c r="E923" s="5">
        <f>'Stocks Returns'!D919</f>
        <v>9.5404185473941805E-3</v>
      </c>
      <c r="F923" s="5">
        <f>'Stocks Returns'!E919</f>
        <v>-1.8602469907769259E-2</v>
      </c>
      <c r="G923" s="5">
        <f t="shared" si="56"/>
        <v>3.0585436354908568E-2</v>
      </c>
      <c r="H923" s="5">
        <f t="shared" si="57"/>
        <v>1.6142211945998838E-4</v>
      </c>
      <c r="I923" s="5">
        <f t="shared" si="58"/>
        <v>-1.7178366474838707E-3</v>
      </c>
      <c r="J923" s="5">
        <f t="shared" si="59"/>
        <v>-2.6787779341274361E-2</v>
      </c>
    </row>
    <row r="924" spans="1:10" ht="15" customHeight="1" x14ac:dyDescent="0.2">
      <c r="A924" s="3">
        <f>'2_CVaR_t1'!A924</f>
        <v>43584</v>
      </c>
      <c r="B924" s="5">
        <f>'2_CVaR_t1'!D924-1</f>
        <v>5.0372511628757888E-3</v>
      </c>
      <c r="C924" s="5">
        <f>'Stocks Returns'!B920</f>
        <v>3.8083148206917716E-3</v>
      </c>
      <c r="D924" s="5">
        <f>'Stocks Returns'!C920</f>
        <v>7.4878782299145907E-3</v>
      </c>
      <c r="E924" s="5">
        <f>'Stocks Returns'!D920</f>
        <v>3.1500863733360251E-3</v>
      </c>
      <c r="F924" s="5">
        <f>'Stocks Returns'!E920</f>
        <v>-2.0707231602421494E-3</v>
      </c>
      <c r="G924" s="5">
        <f t="shared" si="56"/>
        <v>-2.9283668983667334E-4</v>
      </c>
      <c r="H924" s="5">
        <f t="shared" si="57"/>
        <v>2.5019688844968128E-4</v>
      </c>
      <c r="I924" s="5">
        <f t="shared" si="58"/>
        <v>-3.8067182001230706E-3</v>
      </c>
      <c r="J924" s="5">
        <f t="shared" si="59"/>
        <v>-7.1333071158489383E-3</v>
      </c>
    </row>
    <row r="925" spans="1:10" ht="15" customHeight="1" x14ac:dyDescent="0.2">
      <c r="A925" s="3">
        <f>'2_CVaR_t1'!A925</f>
        <v>43585</v>
      </c>
      <c r="B925" s="5">
        <f>'2_CVaR_t1'!D925-1</f>
        <v>1.6295876132308429E-3</v>
      </c>
      <c r="C925" s="5">
        <f>'Stocks Returns'!B921</f>
        <v>-2.3079355042680993E-2</v>
      </c>
      <c r="D925" s="5">
        <f>'Stocks Returns'!C921</f>
        <v>1.7057569296374808E-3</v>
      </c>
      <c r="E925" s="5">
        <f>'Stocks Returns'!D921</f>
        <v>1.1851701782820134E-2</v>
      </c>
      <c r="F925" s="5">
        <f>'Stocks Returns'!E921</f>
        <v>7.5019952114923072E-3</v>
      </c>
      <c r="G925" s="5">
        <f t="shared" si="56"/>
        <v>-2.4035850947372258E-2</v>
      </c>
      <c r="H925" s="5">
        <f t="shared" si="57"/>
        <v>-6.0853655098084842E-4</v>
      </c>
      <c r="I925" s="5">
        <f t="shared" si="58"/>
        <v>9.6403078656402373E-3</v>
      </c>
      <c r="J925" s="5">
        <f t="shared" si="59"/>
        <v>5.8844385417188864E-3</v>
      </c>
    </row>
    <row r="926" spans="1:10" ht="15" customHeight="1" x14ac:dyDescent="0.2">
      <c r="A926" s="3">
        <f>'2_CVaR_t1'!A926</f>
        <v>43586</v>
      </c>
      <c r="B926" s="5">
        <f>'2_CVaR_t1'!D926-1</f>
        <v>-6.862694671685321E-3</v>
      </c>
      <c r="C926" s="5">
        <f>'Stocks Returns'!B922</f>
        <v>-3.2362459546919631E-4</v>
      </c>
      <c r="D926" s="5">
        <f>'Stocks Returns'!C922</f>
        <v>-9.9738490543088698E-3</v>
      </c>
      <c r="E926" s="5">
        <f>'Stocks Returns'!D922</f>
        <v>-9.3102412653920386E-3</v>
      </c>
      <c r="F926" s="5">
        <f>'Stocks Returns'!E922</f>
        <v>-7.1292775665398045E-3</v>
      </c>
      <c r="G926" s="5">
        <f t="shared" si="56"/>
        <v>6.5567162956540522E-3</v>
      </c>
      <c r="H926" s="5">
        <f t="shared" si="57"/>
        <v>-1.8504143896754671E-5</v>
      </c>
      <c r="I926" s="5">
        <f t="shared" si="58"/>
        <v>3.0446392136428482E-4</v>
      </c>
      <c r="J926" s="5">
        <f t="shared" si="59"/>
        <v>-1.6143730251563532E-4</v>
      </c>
    </row>
    <row r="927" spans="1:10" ht="15" customHeight="1" x14ac:dyDescent="0.2">
      <c r="A927" s="3">
        <f>'2_CVaR_t1'!A927</f>
        <v>43587</v>
      </c>
      <c r="B927" s="5">
        <f>'2_CVaR_t1'!D927-1</f>
        <v>-6.21966293129117E-3</v>
      </c>
      <c r="C927" s="5">
        <f>'Stocks Returns'!B923</f>
        <v>-5.2767886047264456E-2</v>
      </c>
      <c r="D927" s="5">
        <f>'Stocks Returns'!C923</f>
        <v>-1.0258615394065917E-2</v>
      </c>
      <c r="E927" s="5">
        <f>'Stocks Returns'!D923</f>
        <v>1.1721907841552248E-2</v>
      </c>
      <c r="F927" s="5">
        <f>'Stocks Returns'!E923</f>
        <v>-2.2020105313547145E-2</v>
      </c>
      <c r="G927" s="5">
        <f t="shared" si="56"/>
        <v>-4.648094686311794E-2</v>
      </c>
      <c r="H927" s="5">
        <f t="shared" si="57"/>
        <v>-1.2323219051550462E-3</v>
      </c>
      <c r="I927" s="5">
        <f t="shared" si="58"/>
        <v>2.0441146199281363E-2</v>
      </c>
      <c r="J927" s="5">
        <f t="shared" si="59"/>
        <v>-1.5702347388651082E-2</v>
      </c>
    </row>
    <row r="928" spans="1:10" ht="15" customHeight="1" x14ac:dyDescent="0.2">
      <c r="A928" s="3">
        <f>'2_CVaR_t1'!A928</f>
        <v>43588</v>
      </c>
      <c r="B928" s="5">
        <f>'2_CVaR_t1'!D928-1</f>
        <v>4.0229280585606375E-3</v>
      </c>
      <c r="C928" s="5">
        <f>'Stocks Returns'!B924</f>
        <v>2.7341079972658111E-3</v>
      </c>
      <c r="D928" s="5">
        <f>'Stocks Returns'!C924</f>
        <v>5.7100297914596254E-3</v>
      </c>
      <c r="E928" s="5">
        <f>'Stocks Returns'!D924</f>
        <v>6.2924490611266926E-3</v>
      </c>
      <c r="F928" s="5">
        <f>'Stocks Returns'!E924</f>
        <v>1.1747430249632984E-2</v>
      </c>
      <c r="G928" s="5">
        <f t="shared" si="56"/>
        <v>-4.3100719698746775E-4</v>
      </c>
      <c r="H928" s="5">
        <f t="shared" si="57"/>
        <v>-6.2158849212752727E-5</v>
      </c>
      <c r="I928" s="5">
        <f t="shared" si="58"/>
        <v>7.4816059966135127E-4</v>
      </c>
      <c r="J928" s="5">
        <f t="shared" si="59"/>
        <v>7.7102910658203442E-3</v>
      </c>
    </row>
    <row r="929" spans="1:10" ht="15" customHeight="1" x14ac:dyDescent="0.2">
      <c r="A929" s="3">
        <f>'2_CVaR_t1'!A929</f>
        <v>43591</v>
      </c>
      <c r="B929" s="5">
        <f>'2_CVaR_t1'!D929-1</f>
        <v>-5.1823342808798856E-4</v>
      </c>
      <c r="C929" s="5">
        <f>'Stocks Returns'!B925</f>
        <v>-6.8166325835037345E-3</v>
      </c>
      <c r="D929" s="5">
        <f>'Stocks Returns'!C925</f>
        <v>1.4811157738829905E-3</v>
      </c>
      <c r="E929" s="5">
        <f>'Stocks Returns'!D925</f>
        <v>-3.7419354838709618E-2</v>
      </c>
      <c r="F929" s="5">
        <f>'Stocks Returns'!E925</f>
        <v>-2.0964360587001352E-3</v>
      </c>
      <c r="G929" s="5">
        <f t="shared" si="56"/>
        <v>-5.791079092907118E-3</v>
      </c>
      <c r="H929" s="5">
        <f t="shared" si="57"/>
        <v>2.2699913379908608E-3</v>
      </c>
      <c r="I929" s="5">
        <f t="shared" si="58"/>
        <v>-3.6639757213218868E-2</v>
      </c>
      <c r="J929" s="5">
        <f t="shared" si="59"/>
        <v>-1.5426216454329875E-3</v>
      </c>
    </row>
    <row r="930" spans="1:10" ht="15" customHeight="1" x14ac:dyDescent="0.2">
      <c r="A930" s="3">
        <f>'2_CVaR_t1'!A930</f>
        <v>43592</v>
      </c>
      <c r="B930" s="5">
        <f>'2_CVaR_t1'!D930-1</f>
        <v>-9.4887632686750933E-3</v>
      </c>
      <c r="C930" s="5">
        <f>'Stocks Returns'!B926</f>
        <v>-1.5442690459849029E-2</v>
      </c>
      <c r="D930" s="5">
        <f>'Stocks Returns'!C926</f>
        <v>-1.2755730835592782E-2</v>
      </c>
      <c r="E930" s="5">
        <f>'Stocks Returns'!D926</f>
        <v>-2.9181274489585518E-2</v>
      </c>
      <c r="F930" s="5">
        <f>'Stocks Returns'!E926</f>
        <v>-1.4221073044602517E-2</v>
      </c>
      <c r="G930" s="5">
        <f t="shared" si="56"/>
        <v>-6.1389643916013245E-3</v>
      </c>
      <c r="H930" s="5">
        <f t="shared" si="57"/>
        <v>9.9375456545461836E-4</v>
      </c>
      <c r="I930" s="5">
        <f t="shared" si="58"/>
        <v>-1.590958447356873E-2</v>
      </c>
      <c r="J930" s="5">
        <f t="shared" si="59"/>
        <v>-4.5983703391138629E-3</v>
      </c>
    </row>
    <row r="931" spans="1:10" ht="15" customHeight="1" x14ac:dyDescent="0.2">
      <c r="A931" s="3">
        <f>'2_CVaR_t1'!A931</f>
        <v>43593</v>
      </c>
      <c r="B931" s="5">
        <f>'2_CVaR_t1'!D931-1</f>
        <v>1.1586200760573817E-3</v>
      </c>
      <c r="C931" s="5">
        <f>'Stocks Returns'!B927</f>
        <v>8.0167305681422274E-3</v>
      </c>
      <c r="D931" s="5">
        <f>'Stocks Returns'!C927</f>
        <v>3.432994195118777E-3</v>
      </c>
      <c r="E931" s="5">
        <f>'Stocks Returns'!D927</f>
        <v>-2.772172065852363E-2</v>
      </c>
      <c r="F931" s="5">
        <f>'Stocks Returns'!E927</f>
        <v>7.0491803278689424E-3</v>
      </c>
      <c r="G931" s="5">
        <f t="shared" si="56"/>
        <v>7.4948523081694888E-3</v>
      </c>
      <c r="H931" s="5">
        <f t="shared" si="57"/>
        <v>1.7991539991606153E-3</v>
      </c>
      <c r="I931" s="5">
        <f t="shared" si="58"/>
        <v>-2.927725922581214E-2</v>
      </c>
      <c r="J931" s="5">
        <f t="shared" si="59"/>
        <v>5.9077551753849468E-3</v>
      </c>
    </row>
    <row r="932" spans="1:10" ht="15" customHeight="1" x14ac:dyDescent="0.2">
      <c r="A932" s="3">
        <f>'2_CVaR_t1'!A932</f>
        <v>43594</v>
      </c>
      <c r="B932" s="5">
        <f>'2_CVaR_t1'!D932-1</f>
        <v>-4.7760235864883205E-3</v>
      </c>
      <c r="C932" s="5">
        <f>'Stocks Returns'!B928</f>
        <v>-1.625172890733062E-2</v>
      </c>
      <c r="D932" s="5">
        <f>'Stocks Returns'!C928</f>
        <v>-5.9094302065190174E-3</v>
      </c>
      <c r="E932" s="5">
        <f>'Stocks Returns'!D928</f>
        <v>-2.3596242079965135E-2</v>
      </c>
      <c r="F932" s="5">
        <f>'Stocks Returns'!E928</f>
        <v>1.7906560312550557E-3</v>
      </c>
      <c r="G932" s="5">
        <f t="shared" si="56"/>
        <v>-1.1297007089219085E-2</v>
      </c>
      <c r="H932" s="5">
        <f t="shared" si="57"/>
        <v>1.0310950361741705E-3</v>
      </c>
      <c r="I932" s="5">
        <f t="shared" si="58"/>
        <v>-1.6887372830232363E-2</v>
      </c>
      <c r="J932" s="5">
        <f t="shared" si="59"/>
        <v>6.6489456543973816E-3</v>
      </c>
    </row>
    <row r="933" spans="1:10" ht="15" customHeight="1" x14ac:dyDescent="0.2">
      <c r="A933" s="3">
        <f>'2_CVaR_t1'!A933</f>
        <v>43595</v>
      </c>
      <c r="B933" s="5">
        <f>'2_CVaR_t1'!D933-1</f>
        <v>3.647190527858557E-3</v>
      </c>
      <c r="C933" s="5">
        <f>'Stocks Returns'!B929</f>
        <v>3.5149384885779789E-4</v>
      </c>
      <c r="D933" s="5">
        <f>'Stocks Returns'!C929</f>
        <v>5.631687629059634E-3</v>
      </c>
      <c r="E933" s="5">
        <f>'Stocks Returns'!D929</f>
        <v>-1.5663459386887624E-3</v>
      </c>
      <c r="F933" s="5">
        <f>'Stocks Returns'!E929</f>
        <v>6.1748456288592823E-3</v>
      </c>
      <c r="G933" s="5">
        <f t="shared" si="56"/>
        <v>-2.4668837303017527E-3</v>
      </c>
      <c r="H933" s="5">
        <f t="shared" si="57"/>
        <v>4.023640836563697E-4</v>
      </c>
      <c r="I933" s="5">
        <f t="shared" si="58"/>
        <v>-6.5873935178952132E-3</v>
      </c>
      <c r="J933" s="5">
        <f t="shared" si="59"/>
        <v>2.5175637950233414E-3</v>
      </c>
    </row>
    <row r="934" spans="1:10" ht="15" customHeight="1" x14ac:dyDescent="0.2">
      <c r="A934" s="3">
        <f>'2_CVaR_t1'!A934</f>
        <v>43598</v>
      </c>
      <c r="B934" s="5">
        <f>'2_CVaR_t1'!D934-1</f>
        <v>-1.625226482297748E-2</v>
      </c>
      <c r="C934" s="5">
        <f>'Stocks Returns'!B930</f>
        <v>-3.9353478566409028E-2</v>
      </c>
      <c r="D934" s="5">
        <f>'Stocks Returns'!C930</f>
        <v>-2.1031671955696551E-2</v>
      </c>
      <c r="E934" s="5">
        <f>'Stocks Returns'!D930</f>
        <v>-6.3088301210219577E-2</v>
      </c>
      <c r="F934" s="5">
        <f>'Stocks Returns'!E930</f>
        <v>-1.1789405684754617E-2</v>
      </c>
      <c r="G934" s="5">
        <f t="shared" si="56"/>
        <v>-2.3808266867914301E-2</v>
      </c>
      <c r="H934" s="5">
        <f t="shared" si="57"/>
        <v>2.4897116871062316E-3</v>
      </c>
      <c r="I934" s="5">
        <f t="shared" si="58"/>
        <v>-4.039796059036263E-2</v>
      </c>
      <c r="J934" s="5">
        <f t="shared" si="59"/>
        <v>4.67095780000195E-3</v>
      </c>
    </row>
    <row r="935" spans="1:10" ht="15" customHeight="1" x14ac:dyDescent="0.2">
      <c r="A935" s="3">
        <f>'2_CVaR_t1'!A935</f>
        <v>43599</v>
      </c>
      <c r="B935" s="5">
        <f>'2_CVaR_t1'!D935-1</f>
        <v>1.2500836602862719E-2</v>
      </c>
      <c r="C935" s="5">
        <f>'Stocks Returns'!B931</f>
        <v>1.4630577907827291E-2</v>
      </c>
      <c r="D935" s="5">
        <f>'Stocks Returns'!C931</f>
        <v>1.8305472573571402E-2</v>
      </c>
      <c r="E935" s="5">
        <f>'Stocks Returns'!D931</f>
        <v>1.2558306422676635E-2</v>
      </c>
      <c r="F935" s="5">
        <f>'Stocks Returns'!E931</f>
        <v>1.8467069782644341E-2</v>
      </c>
      <c r="G935" s="5">
        <f t="shared" si="56"/>
        <v>3.6418902742138323E-3</v>
      </c>
      <c r="H935" s="5">
        <f t="shared" si="57"/>
        <v>2.8441270359782361E-4</v>
      </c>
      <c r="I935" s="5">
        <f t="shared" si="58"/>
        <v>-4.7920647001134624E-3</v>
      </c>
      <c r="J935" s="5">
        <f t="shared" si="59"/>
        <v>5.8590650082531795E-3</v>
      </c>
    </row>
    <row r="936" spans="1:10" ht="15" customHeight="1" x14ac:dyDescent="0.2">
      <c r="A936" s="3">
        <f>'2_CVaR_t1'!A936</f>
        <v>43600</v>
      </c>
      <c r="B936" s="5">
        <f>'2_CVaR_t1'!D936-1</f>
        <v>1.1070510947181367E-2</v>
      </c>
      <c r="C936" s="5">
        <f>'Stocks Returns'!B932</f>
        <v>3.6049026676288065E-4</v>
      </c>
      <c r="D936" s="5">
        <f>'Stocks Returns'!C932</f>
        <v>1.6103863678921249E-2</v>
      </c>
      <c r="E936" s="5">
        <f>'Stocks Returns'!D932</f>
        <v>1.3465627214741316E-2</v>
      </c>
      <c r="F936" s="5">
        <f>'Stocks Returns'!E932</f>
        <v>-4.49293966623876E-3</v>
      </c>
      <c r="G936" s="5">
        <f t="shared" si="56"/>
        <v>-9.308266121942391E-3</v>
      </c>
      <c r="H936" s="5">
        <f t="shared" si="57"/>
        <v>1.4933645445274965E-4</v>
      </c>
      <c r="I936" s="5">
        <f t="shared" si="58"/>
        <v>-1.8929150465618466E-3</v>
      </c>
      <c r="J936" s="5">
        <f t="shared" si="59"/>
        <v>-1.5654935807540786E-2</v>
      </c>
    </row>
    <row r="937" spans="1:10" ht="15" customHeight="1" x14ac:dyDescent="0.2">
      <c r="A937" s="3">
        <f>'2_CVaR_t1'!A937</f>
        <v>43601</v>
      </c>
      <c r="B937" s="5">
        <f>'2_CVaR_t1'!D937-1</f>
        <v>8.0359502949916006E-3</v>
      </c>
      <c r="C937" s="5">
        <f>'Stocks Returns'!B933</f>
        <v>4.6846846846846368E-3</v>
      </c>
      <c r="D937" s="5">
        <f>'Stocks Returns'!C933</f>
        <v>1.2777197616561375E-2</v>
      </c>
      <c r="E937" s="5">
        <f>'Stocks Returns'!D933</f>
        <v>-8.3916083916083517E-3</v>
      </c>
      <c r="F937" s="5">
        <f>'Stocks Returns'!E933</f>
        <v>8.5428755641521192E-3</v>
      </c>
      <c r="G937" s="5">
        <f t="shared" si="56"/>
        <v>-2.1837224244810639E-3</v>
      </c>
      <c r="H937" s="5">
        <f t="shared" si="57"/>
        <v>1.2069996723560218E-3</v>
      </c>
      <c r="I937" s="5">
        <f t="shared" si="58"/>
        <v>-1.9524311967185844E-2</v>
      </c>
      <c r="J937" s="5">
        <f t="shared" si="59"/>
        <v>4.4871287970627179E-4</v>
      </c>
    </row>
    <row r="938" spans="1:10" ht="15" customHeight="1" x14ac:dyDescent="0.2">
      <c r="A938" s="3">
        <f>'2_CVaR_t1'!A938</f>
        <v>43602</v>
      </c>
      <c r="B938" s="5">
        <f>'2_CVaR_t1'!D938-1</f>
        <v>-3.9308535557380786E-3</v>
      </c>
      <c r="C938" s="5">
        <f>'Stocks Returns'!B934</f>
        <v>-3.5868005738870501E-4</v>
      </c>
      <c r="D938" s="5">
        <f>'Stocks Returns'!C934</f>
        <v>-4.7310001819615977E-3</v>
      </c>
      <c r="E938" s="5">
        <f>'Stocks Returns'!D934</f>
        <v>-2.1391631405735745E-2</v>
      </c>
      <c r="F938" s="5">
        <f>'Stocks Returns'!E934</f>
        <v>-7.5115870225347381E-3</v>
      </c>
      <c r="G938" s="5">
        <f t="shared" si="56"/>
        <v>3.8161030618564908E-3</v>
      </c>
      <c r="H938" s="5">
        <f t="shared" si="57"/>
        <v>9.8842450044281729E-4</v>
      </c>
      <c r="I938" s="5">
        <f t="shared" si="58"/>
        <v>-1.5859720741221252E-2</v>
      </c>
      <c r="J938" s="5">
        <f t="shared" si="59"/>
        <v>-3.5077343984343456E-3</v>
      </c>
    </row>
    <row r="939" spans="1:10" ht="15" customHeight="1" x14ac:dyDescent="0.2">
      <c r="A939" s="3">
        <f>'2_CVaR_t1'!A939</f>
        <v>43605</v>
      </c>
      <c r="B939" s="5">
        <f>'2_CVaR_t1'!D939-1</f>
        <v>-4.2316319026329818E-3</v>
      </c>
      <c r="C939" s="5">
        <f>'Stocks Returns'!B935</f>
        <v>-2.0093290276282816E-2</v>
      </c>
      <c r="D939" s="5">
        <f>'Stocks Returns'!C935</f>
        <v>-3.7784142848437119E-3</v>
      </c>
      <c r="E939" s="5">
        <f>'Stocks Returns'!D935</f>
        <v>-4.467931779966372E-2</v>
      </c>
      <c r="F939" s="5">
        <f>'Stocks Returns'!E935</f>
        <v>5.6360708534621828E-3</v>
      </c>
      <c r="G939" s="5">
        <f t="shared" si="56"/>
        <v>-1.5640943277594167E-2</v>
      </c>
      <c r="H939" s="5">
        <f t="shared" si="57"/>
        <v>2.3755745616379238E-3</v>
      </c>
      <c r="I939" s="5">
        <f t="shared" si="58"/>
        <v>-3.8728552177275867E-2</v>
      </c>
      <c r="J939" s="5">
        <f t="shared" si="59"/>
        <v>9.9439997447600091E-3</v>
      </c>
    </row>
    <row r="940" spans="1:10" ht="15" customHeight="1" x14ac:dyDescent="0.2">
      <c r="A940" s="3">
        <f>'2_CVaR_t1'!A940</f>
        <v>43606</v>
      </c>
      <c r="B940" s="5">
        <f>'2_CVaR_t1'!D940-1</f>
        <v>2.8327110314079196E-3</v>
      </c>
      <c r="C940" s="5">
        <f>'Stocks Returns'!B936</f>
        <v>2.5631636763090437E-2</v>
      </c>
      <c r="D940" s="5">
        <f>'Stocks Returns'!C936</f>
        <v>2.3857588548359399E-3</v>
      </c>
      <c r="E940" s="5">
        <f>'Stocks Returns'!D936</f>
        <v>3.0299220517978398E-2</v>
      </c>
      <c r="F940" s="5">
        <f>'Stocks Returns'!E936</f>
        <v>1.8734987990392193E-2</v>
      </c>
      <c r="G940" s="5">
        <f t="shared" si="56"/>
        <v>2.356487608420257E-2</v>
      </c>
      <c r="H940" s="5">
        <f t="shared" si="57"/>
        <v>-1.6668057742854287E-3</v>
      </c>
      <c r="I940" s="5">
        <f t="shared" si="58"/>
        <v>2.6412392800994108E-2</v>
      </c>
      <c r="J940" s="5">
        <f t="shared" si="59"/>
        <v>1.5901116111249881E-2</v>
      </c>
    </row>
    <row r="941" spans="1:10" ht="15" customHeight="1" x14ac:dyDescent="0.2">
      <c r="A941" s="3">
        <f>'2_CVaR_t1'!A941</f>
        <v>43607</v>
      </c>
      <c r="B941" s="5">
        <f>'2_CVaR_t1'!D941-1</f>
        <v>1.4701517144866116E-3</v>
      </c>
      <c r="C941" s="5">
        <f>'Stocks Returns'!B937</f>
        <v>-2.1063905747947143E-2</v>
      </c>
      <c r="D941" s="5">
        <f>'Stocks Returns'!C937</f>
        <v>2.3190528499938967E-3</v>
      </c>
      <c r="E941" s="5">
        <f>'Stocks Returns'!D937</f>
        <v>-1.4643075045760456E-3</v>
      </c>
      <c r="F941" s="5">
        <f>'Stocks Returns'!E937</f>
        <v>-8.95944671486959E-3</v>
      </c>
      <c r="G941" s="5">
        <f t="shared" si="56"/>
        <v>-2.1873271225748118E-2</v>
      </c>
      <c r="H941" s="5">
        <f t="shared" si="57"/>
        <v>2.3511214834704211E-4</v>
      </c>
      <c r="I941" s="5">
        <f t="shared" si="58"/>
        <v>-3.4536757429082894E-3</v>
      </c>
      <c r="J941" s="5">
        <f t="shared" si="59"/>
        <v>-1.0415819331841651E-2</v>
      </c>
    </row>
    <row r="942" spans="1:10" ht="15" customHeight="1" x14ac:dyDescent="0.2">
      <c r="A942" s="3">
        <f>'2_CVaR_t1'!A942</f>
        <v>43608</v>
      </c>
      <c r="B942" s="5">
        <f>'2_CVaR_t1'!D942-1</f>
        <v>-1.1007966344732667E-2</v>
      </c>
      <c r="C942" s="5">
        <f>'Stocks Returns'!B938</f>
        <v>-6.5645514223195978E-3</v>
      </c>
      <c r="D942" s="5">
        <f>'Stocks Returns'!C938</f>
        <v>-1.662201656113016E-2</v>
      </c>
      <c r="E942" s="5">
        <f>'Stocks Returns'!D938</f>
        <v>-2.9329096908223828E-3</v>
      </c>
      <c r="F942" s="5">
        <f>'Stocks Returns'!E938</f>
        <v>-5.6304520222045906E-2</v>
      </c>
      <c r="G942" s="5">
        <f t="shared" si="56"/>
        <v>4.1411236352957067E-3</v>
      </c>
      <c r="H942" s="5">
        <f t="shared" si="57"/>
        <v>-6.7758853330789418E-4</v>
      </c>
      <c r="I942" s="5">
        <f t="shared" si="58"/>
        <v>1.2454377232326536E-2</v>
      </c>
      <c r="J942" s="5">
        <f t="shared" si="59"/>
        <v>-4.5145956955943617E-2</v>
      </c>
    </row>
    <row r="943" spans="1:10" ht="15" customHeight="1" x14ac:dyDescent="0.2">
      <c r="A943" s="3">
        <f>'2_CVaR_t1'!A943</f>
        <v>43609</v>
      </c>
      <c r="B943" s="5">
        <f>'2_CVaR_t1'!D943-1</f>
        <v>4.0222266469973622E-3</v>
      </c>
      <c r="C943" s="5">
        <f>'Stocks Returns'!B939</f>
        <v>-3.6710719530101965E-3</v>
      </c>
      <c r="D943" s="5">
        <f>'Stocks Returns'!C939</f>
        <v>6.9964708067611348E-3</v>
      </c>
      <c r="E943" s="5">
        <f>'Stocks Returns'!D939</f>
        <v>-1.4339992646157596E-2</v>
      </c>
      <c r="F943" s="5">
        <f>'Stocks Returns'!E939</f>
        <v>6.3865546218486724E-3</v>
      </c>
      <c r="G943" s="5">
        <f t="shared" si="56"/>
        <v>-6.8355398715649451E-3</v>
      </c>
      <c r="H943" s="5">
        <f t="shared" si="57"/>
        <v>1.2252955646023644E-3</v>
      </c>
      <c r="I943" s="5">
        <f t="shared" si="58"/>
        <v>-1.9883304342793218E-2</v>
      </c>
      <c r="J943" s="5">
        <f t="shared" si="59"/>
        <v>2.3501245403106203E-3</v>
      </c>
    </row>
    <row r="944" spans="1:10" ht="15" customHeight="1" x14ac:dyDescent="0.2">
      <c r="A944" s="3">
        <f>'2_CVaR_t1'!A944</f>
        <v>43612</v>
      </c>
      <c r="B944" s="5">
        <f>'2_CVaR_t1'!D944-1</f>
        <v>2.8556153399916795E-5</v>
      </c>
      <c r="C944" s="5">
        <f>'Stocks Returns'!B940</f>
        <v>0</v>
      </c>
      <c r="D944" s="5">
        <f>'Stocks Returns'!C940</f>
        <v>0</v>
      </c>
      <c r="E944" s="5">
        <f>'Stocks Returns'!D940</f>
        <v>0</v>
      </c>
      <c r="F944" s="5">
        <f>'Stocks Returns'!E940</f>
        <v>0</v>
      </c>
      <c r="G944" s="5">
        <f t="shared" si="56"/>
        <v>5.2096584642662082E-4</v>
      </c>
      <c r="H944" s="5">
        <f t="shared" si="57"/>
        <v>-1.1253114819244209E-6</v>
      </c>
      <c r="I944" s="5">
        <f t="shared" si="58"/>
        <v>1.8154757398473369E-5</v>
      </c>
      <c r="J944" s="5">
        <f t="shared" si="59"/>
        <v>1.0294917535460086E-6</v>
      </c>
    </row>
    <row r="945" spans="1:10" ht="15" customHeight="1" x14ac:dyDescent="0.2">
      <c r="A945" s="3">
        <f>'2_CVaR_t1'!A945</f>
        <v>43613</v>
      </c>
      <c r="B945" s="5">
        <f>'2_CVaR_t1'!D945-1</f>
        <v>3.6664379949797876E-3</v>
      </c>
      <c r="C945" s="5">
        <f>'Stocks Returns'!B941</f>
        <v>2.8002947678702927E-2</v>
      </c>
      <c r="D945" s="5">
        <f>'Stocks Returns'!C941</f>
        <v>6.5789473684212396E-3</v>
      </c>
      <c r="E945" s="5">
        <f>'Stocks Returns'!D941</f>
        <v>-1.6289480228798836E-2</v>
      </c>
      <c r="F945" s="5">
        <f>'Stocks Returns'!E941</f>
        <v>2.8390113560452512E-3</v>
      </c>
      <c r="G945" s="5">
        <f t="shared" si="56"/>
        <v>2.5166808177188322E-2</v>
      </c>
      <c r="H945" s="5">
        <f t="shared" si="57"/>
        <v>1.3218151075752244E-3</v>
      </c>
      <c r="I945" s="5">
        <f t="shared" si="58"/>
        <v>-2.1337331256835495E-2</v>
      </c>
      <c r="J945" s="5">
        <f t="shared" si="59"/>
        <v>-8.3772898607644124E-4</v>
      </c>
    </row>
    <row r="946" spans="1:10" ht="15" customHeight="1" x14ac:dyDescent="0.2">
      <c r="A946" s="3">
        <f>'2_CVaR_t1'!A946</f>
        <v>43614</v>
      </c>
      <c r="B946" s="5">
        <f>'2_CVaR_t1'!D946-1</f>
        <v>-3.1396456130474704E-3</v>
      </c>
      <c r="C946" s="5">
        <f>'Stocks Returns'!B942</f>
        <v>-1.5412186379928361E-2</v>
      </c>
      <c r="D946" s="5">
        <f>'Stocks Returns'!C942</f>
        <v>-5.9861951010935499E-3</v>
      </c>
      <c r="E946" s="5">
        <f>'Stocks Returns'!D942</f>
        <v>1.8202502844141044E-2</v>
      </c>
      <c r="F946" s="5">
        <f>'Stocks Returns'!E942</f>
        <v>1.4987510407993287E-3</v>
      </c>
      <c r="G946" s="5">
        <f t="shared" si="56"/>
        <v>-1.1967544736247606E-2</v>
      </c>
      <c r="H946" s="5">
        <f t="shared" si="57"/>
        <v>-1.4099066243906076E-3</v>
      </c>
      <c r="I946" s="5">
        <f t="shared" si="58"/>
        <v>2.2632600918334536E-2</v>
      </c>
      <c r="J946" s="5">
        <f t="shared" si="59"/>
        <v>4.7027204277118153E-3</v>
      </c>
    </row>
    <row r="947" spans="1:10" ht="15" customHeight="1" x14ac:dyDescent="0.2">
      <c r="A947" s="3">
        <f>'2_CVaR_t1'!A947</f>
        <v>43615</v>
      </c>
      <c r="B947" s="5">
        <f>'2_CVaR_t1'!D947-1</f>
        <v>5.1803843244635495E-4</v>
      </c>
      <c r="C947" s="5">
        <f>'Stocks Returns'!B943</f>
        <v>-1.2377138696760048E-2</v>
      </c>
      <c r="D947" s="5">
        <f>'Stocks Returns'!C943</f>
        <v>1.8435445216002933E-4</v>
      </c>
      <c r="E947" s="5">
        <f>'Stocks Returns'!D943</f>
        <v>9.8075729360647124E-3</v>
      </c>
      <c r="F947" s="5">
        <f>'Stocks Returns'!E943</f>
        <v>-1.9787163285666765E-2</v>
      </c>
      <c r="G947" s="5">
        <f t="shared" si="56"/>
        <v>-1.2307876244854792E-2</v>
      </c>
      <c r="H947" s="5">
        <f t="shared" si="57"/>
        <v>-5.2397421893990892E-4</v>
      </c>
      <c r="I947" s="5">
        <f t="shared" si="58"/>
        <v>9.1440892660753607E-3</v>
      </c>
      <c r="J947" s="5">
        <f t="shared" si="59"/>
        <v>-2.0280983060186171E-2</v>
      </c>
    </row>
    <row r="948" spans="1:10" ht="15" customHeight="1" x14ac:dyDescent="0.2">
      <c r="A948" s="3">
        <f>'2_CVaR_t1'!A948</f>
        <v>43616</v>
      </c>
      <c r="B948" s="5">
        <f>'2_CVaR_t1'!D948-1</f>
        <v>-6.3522423655026916E-3</v>
      </c>
      <c r="C948" s="5">
        <f>'Stocks Returns'!B944</f>
        <v>4.7917434574273887E-3</v>
      </c>
      <c r="D948" s="5">
        <f>'Stocks Returns'!C944</f>
        <v>-8.7859424920126994E-3</v>
      </c>
      <c r="E948" s="5">
        <f>'Stocks Returns'!D944</f>
        <v>-1.6105237275633177E-2</v>
      </c>
      <c r="F948" s="5">
        <f>'Stocks Returns'!E944</f>
        <v>1.6963528413915796E-4</v>
      </c>
      <c r="G948" s="5">
        <f t="shared" si="56"/>
        <v>1.1201029421101308E-2</v>
      </c>
      <c r="H948" s="5">
        <f t="shared" si="57"/>
        <v>4.3190159087125486E-4</v>
      </c>
      <c r="I948" s="5">
        <f t="shared" si="58"/>
        <v>-7.2013727508118408E-3</v>
      </c>
      <c r="J948" s="5">
        <f t="shared" si="59"/>
        <v>6.6214263263735312E-3</v>
      </c>
    </row>
    <row r="949" spans="1:10" ht="15" customHeight="1" x14ac:dyDescent="0.2">
      <c r="A949" s="3">
        <f>'2_CVaR_t1'!A949</f>
        <v>43619</v>
      </c>
      <c r="B949" s="5">
        <f>'2_CVaR_t1'!D949-1</f>
        <v>-1.1140291252404233E-2</v>
      </c>
      <c r="C949" s="5">
        <f>'Stocks Returns'!B945</f>
        <v>2.2010271460013442E-3</v>
      </c>
      <c r="D949" s="5">
        <f>'Stocks Returns'!C945</f>
        <v>-1.6921837228041969E-2</v>
      </c>
      <c r="E949" s="5">
        <f>'Stocks Returns'!D945</f>
        <v>-3.4986879920030356E-3</v>
      </c>
      <c r="F949" s="5">
        <f>'Stocks Returns'!E945</f>
        <v>7.8018995929443058E-3</v>
      </c>
      <c r="G949" s="5">
        <f t="shared" si="56"/>
        <v>1.3028814101296405E-2</v>
      </c>
      <c r="H949" s="5">
        <f t="shared" si="57"/>
        <v>-7.8622634586023726E-4</v>
      </c>
      <c r="I949" s="5">
        <f t="shared" si="58"/>
        <v>1.2072870652167531E-2</v>
      </c>
      <c r="J949" s="5">
        <f t="shared" si="59"/>
        <v>1.9094238659058134E-2</v>
      </c>
    </row>
    <row r="950" spans="1:10" ht="15" customHeight="1" x14ac:dyDescent="0.2">
      <c r="A950" s="3">
        <f>'2_CVaR_t1'!A950</f>
        <v>43620</v>
      </c>
      <c r="B950" s="5">
        <f>'2_CVaR_t1'!D950-1</f>
        <v>1.7644542742921709E-2</v>
      </c>
      <c r="C950" s="5">
        <f>'Stocks Returns'!B946</f>
        <v>4.7584187408491907E-2</v>
      </c>
      <c r="D950" s="5">
        <f>'Stocks Returns'!C946</f>
        <v>2.3518284993695016E-2</v>
      </c>
      <c r="E950" s="5">
        <f>'Stocks Returns'!D946</f>
        <v>5.6551724137931192E-2</v>
      </c>
      <c r="F950" s="5">
        <f>'Stocks Returns'!E946</f>
        <v>-5.385392123864019E-3</v>
      </c>
      <c r="G950" s="5">
        <f t="shared" si="56"/>
        <v>3.1848791623540859E-2</v>
      </c>
      <c r="H950" s="5">
        <f t="shared" si="57"/>
        <v>-1.9343948119870287E-3</v>
      </c>
      <c r="I950" s="5">
        <f t="shared" si="58"/>
        <v>3.203838120932772E-2</v>
      </c>
      <c r="J950" s="5">
        <f t="shared" si="59"/>
        <v>-2.3193501821952289E-2</v>
      </c>
    </row>
    <row r="951" spans="1:10" ht="15" customHeight="1" x14ac:dyDescent="0.2">
      <c r="A951" s="3">
        <f>'2_CVaR_t1'!A951</f>
        <v>43621</v>
      </c>
      <c r="B951" s="5">
        <f>'2_CVaR_t1'!D951-1</f>
        <v>1.1354478415519953E-2</v>
      </c>
      <c r="C951" s="5">
        <f>'Stocks Returns'!B947</f>
        <v>-1.991614255765195E-2</v>
      </c>
      <c r="D951" s="5">
        <f>'Stocks Returns'!C947</f>
        <v>1.885048974311565E-2</v>
      </c>
      <c r="E951" s="5">
        <f>'Stocks Returns'!D947</f>
        <v>-2.2905293140280114E-2</v>
      </c>
      <c r="F951" s="5">
        <f>'Stocks Returns'!E947</f>
        <v>-3.4179357021996704E-2</v>
      </c>
      <c r="G951" s="5">
        <f t="shared" si="56"/>
        <v>-2.9846949432908151E-2</v>
      </c>
      <c r="H951" s="5">
        <f t="shared" si="57"/>
        <v>2.4856866900257457E-3</v>
      </c>
      <c r="I951" s="5">
        <f t="shared" si="58"/>
        <v>-3.8659280031212558E-2</v>
      </c>
      <c r="J951" s="5">
        <f t="shared" si="59"/>
        <v>-4.5628434227043234E-2</v>
      </c>
    </row>
    <row r="952" spans="1:10" ht="15" customHeight="1" x14ac:dyDescent="0.2">
      <c r="A952" s="3">
        <f>'2_CVaR_t1'!A952</f>
        <v>43622</v>
      </c>
      <c r="B952" s="5">
        <f>'2_CVaR_t1'!D952-1</f>
        <v>6.4813910836116762E-3</v>
      </c>
      <c r="C952" s="5">
        <f>'Stocks Returns'!B948</f>
        <v>1.1764705882352899E-2</v>
      </c>
      <c r="D952" s="5">
        <f>'Stocks Returns'!C948</f>
        <v>9.2508615998549981E-3</v>
      </c>
      <c r="E952" s="5">
        <f>'Stocks Returns'!D948</f>
        <v>9.716992590793172E-3</v>
      </c>
      <c r="F952" s="5">
        <f>'Stocks Returns'!E948</f>
        <v>1.9621583742116311E-2</v>
      </c>
      <c r="G952" s="5">
        <f t="shared" si="56"/>
        <v>6.3308750649637337E-3</v>
      </c>
      <c r="H952" s="5">
        <f t="shared" si="57"/>
        <v>-7.3311219284059176E-5</v>
      </c>
      <c r="I952" s="5">
        <f t="shared" si="58"/>
        <v>7.4912182221856423E-4</v>
      </c>
      <c r="J952" s="5">
        <f t="shared" si="59"/>
        <v>1.3099025420197818E-2</v>
      </c>
    </row>
    <row r="953" spans="1:10" ht="15" customHeight="1" x14ac:dyDescent="0.2">
      <c r="A953" s="3">
        <f>'2_CVaR_t1'!A953</f>
        <v>43623</v>
      </c>
      <c r="B953" s="5">
        <f>'2_CVaR_t1'!D953-1</f>
        <v>1.2539858083759459E-2</v>
      </c>
      <c r="C953" s="5">
        <f>'Stocks Returns'!B949</f>
        <v>1.4094432699085502E-3</v>
      </c>
      <c r="D953" s="5">
        <f>'Stocks Returns'!C949</f>
        <v>1.8751497723460409E-2</v>
      </c>
      <c r="E953" s="5">
        <f>'Stocks Returns'!D949</f>
        <v>6.4958498736917836E-3</v>
      </c>
      <c r="F953" s="5">
        <f>'Stocks Returns'!E949</f>
        <v>1.3058419243986208E-2</v>
      </c>
      <c r="G953" s="5">
        <f t="shared" si="56"/>
        <v>-9.6152541155076609E-3</v>
      </c>
      <c r="H953" s="5">
        <f t="shared" si="57"/>
        <v>6.7405966868061898E-4</v>
      </c>
      <c r="I953" s="5">
        <f t="shared" si="58"/>
        <v>-1.0908861399929953E-2</v>
      </c>
      <c r="J953" s="5">
        <f t="shared" si="59"/>
        <v>4.1096513298524533E-4</v>
      </c>
    </row>
    <row r="954" spans="1:10" ht="15" customHeight="1" x14ac:dyDescent="0.2">
      <c r="A954" s="3">
        <f>'2_CVaR_t1'!A954</f>
        <v>43626</v>
      </c>
      <c r="B954" s="5">
        <f>'2_CVaR_t1'!D954-1</f>
        <v>3.9922998899759587E-3</v>
      </c>
      <c r="C954" s="5">
        <f>'Stocks Returns'!B950</f>
        <v>-5.9817030260380655E-3</v>
      </c>
      <c r="D954" s="5">
        <f>'Stocks Returns'!C950</f>
        <v>4.5280799764773061E-3</v>
      </c>
      <c r="E954" s="5">
        <f>'Stocks Returns'!D950</f>
        <v>2.4859567347914391E-2</v>
      </c>
      <c r="F954" s="5">
        <f>'Stocks Returns'!E950</f>
        <v>5.0881953867027985E-3</v>
      </c>
      <c r="G954" s="5">
        <f t="shared" si="56"/>
        <v>-9.1185539739439096E-3</v>
      </c>
      <c r="H954" s="5">
        <f t="shared" si="57"/>
        <v>-1.1998571260919393E-3</v>
      </c>
      <c r="I954" s="5">
        <f t="shared" si="58"/>
        <v>1.935793076081006E-2</v>
      </c>
      <c r="J954" s="5">
        <f t="shared" si="59"/>
        <v>1.0820201977071696E-3</v>
      </c>
    </row>
    <row r="955" spans="1:10" ht="15" customHeight="1" x14ac:dyDescent="0.2">
      <c r="A955" s="3">
        <f>'2_CVaR_t1'!A955</f>
        <v>43627</v>
      </c>
      <c r="B955" s="5">
        <f>'2_CVaR_t1'!D955-1</f>
        <v>-2.12391938771328E-3</v>
      </c>
      <c r="C955" s="5">
        <f>'Stocks Returns'!B951</f>
        <v>2.5486725663716792E-2</v>
      </c>
      <c r="D955" s="5">
        <f>'Stocks Returns'!C951</f>
        <v>-2.9855988760097985E-3</v>
      </c>
      <c r="E955" s="5">
        <f>'Stocks Returns'!D951</f>
        <v>-4.7813411078716506E-3</v>
      </c>
      <c r="F955" s="5">
        <f>'Stocks Returns'!E951</f>
        <v>-8.943638204522486E-3</v>
      </c>
      <c r="G955" s="5">
        <f t="shared" si="56"/>
        <v>2.7994036164824564E-2</v>
      </c>
      <c r="H955" s="5">
        <f t="shared" si="57"/>
        <v>1.2316967247871617E-4</v>
      </c>
      <c r="I955" s="5">
        <f t="shared" si="58"/>
        <v>-1.7657130901675457E-3</v>
      </c>
      <c r="J955" s="5">
        <f t="shared" si="59"/>
        <v>-6.7665320951120905E-3</v>
      </c>
    </row>
    <row r="956" spans="1:10" ht="15" customHeight="1" x14ac:dyDescent="0.2">
      <c r="A956" s="3">
        <f>'2_CVaR_t1'!A956</f>
        <v>43628</v>
      </c>
      <c r="B956" s="5">
        <f>'2_CVaR_t1'!D956-1</f>
        <v>4.2034230513789961E-3</v>
      </c>
      <c r="C956" s="5">
        <f>'Stocks Returns'!B952</f>
        <v>8.9748015188126917E-3</v>
      </c>
      <c r="D956" s="5">
        <f>'Stocks Returns'!C952</f>
        <v>7.5157066525746163E-3</v>
      </c>
      <c r="E956" s="5">
        <f>'Stocks Returns'!D952</f>
        <v>-1.7928286852589626E-2</v>
      </c>
      <c r="F956" s="5">
        <f>'Stocks Returns'!E952</f>
        <v>-3.0648731483058356E-3</v>
      </c>
      <c r="G956" s="5">
        <f t="shared" si="56"/>
        <v>5.6431221721063539E-3</v>
      </c>
      <c r="H956" s="5">
        <f t="shared" si="57"/>
        <v>1.4827390812246219E-3</v>
      </c>
      <c r="I956" s="5">
        <f t="shared" si="58"/>
        <v>-2.3723927259411932E-2</v>
      </c>
      <c r="J956" s="5">
        <f t="shared" si="59"/>
        <v>-7.2844863839597526E-3</v>
      </c>
    </row>
    <row r="957" spans="1:10" ht="15" customHeight="1" x14ac:dyDescent="0.2">
      <c r="A957" s="3">
        <f>'2_CVaR_t1'!A957</f>
        <v>43629</v>
      </c>
      <c r="B957" s="5">
        <f>'2_CVaR_t1'!D957-1</f>
        <v>-8.3354858999772352E-3</v>
      </c>
      <c r="C957" s="5">
        <f>'Stocks Returns'!B953</f>
        <v>2.2579541566883243E-2</v>
      </c>
      <c r="D957" s="5">
        <f>'Stocks Returns'!C953</f>
        <v>-1.3054373798006891E-2</v>
      </c>
      <c r="E957" s="5">
        <f>'Stocks Returns'!D953</f>
        <v>3.4602076124565784E-3</v>
      </c>
      <c r="F957" s="5">
        <f>'Stocks Returns'!E953</f>
        <v>8.7105038428694215E-3</v>
      </c>
      <c r="G957" s="5">
        <f t="shared" si="56"/>
        <v>3.0819001726913937E-2</v>
      </c>
      <c r="H957" s="5">
        <f t="shared" si="57"/>
        <v>-9.7114203805845692E-4</v>
      </c>
      <c r="I957" s="5">
        <f t="shared" si="58"/>
        <v>1.5125877950963046E-2</v>
      </c>
      <c r="J957" s="5">
        <f t="shared" si="59"/>
        <v>1.7167283931463519E-2</v>
      </c>
    </row>
    <row r="958" spans="1:10" ht="15" customHeight="1" x14ac:dyDescent="0.2">
      <c r="A958" s="3">
        <f>'2_CVaR_t1'!A958</f>
        <v>43630</v>
      </c>
      <c r="B958" s="5">
        <f>'2_CVaR_t1'!D958-1</f>
        <v>7.8048121738483189E-4</v>
      </c>
      <c r="C958" s="5">
        <f>'Stocks Returns'!B954</f>
        <v>-2.9106724657075977E-2</v>
      </c>
      <c r="D958" s="5">
        <f>'Stocks Returns'!C954</f>
        <v>1.8305284912902842E-3</v>
      </c>
      <c r="E958" s="5">
        <f>'Stocks Returns'!D954</f>
        <v>-1.0820451843043921E-2</v>
      </c>
      <c r="F958" s="5">
        <f>'Stocks Returns'!E954</f>
        <v>-4.0636640704369009E-3</v>
      </c>
      <c r="G958" s="5">
        <f t="shared" si="56"/>
        <v>-2.9279649311627957E-2</v>
      </c>
      <c r="H958" s="5">
        <f t="shared" si="57"/>
        <v>7.4302282612721555E-4</v>
      </c>
      <c r="I958" s="5">
        <f t="shared" si="58"/>
        <v>-1.1849405510339903E-2</v>
      </c>
      <c r="J958" s="5">
        <f t="shared" si="59"/>
        <v>-4.8228042153248404E-3</v>
      </c>
    </row>
    <row r="959" spans="1:10" ht="15" customHeight="1" x14ac:dyDescent="0.2">
      <c r="A959" s="3">
        <f>'2_CVaR_t1'!A959</f>
        <v>43633</v>
      </c>
      <c r="B959" s="5">
        <f>'2_CVaR_t1'!D959-1</f>
        <v>-1.3023979240239791E-3</v>
      </c>
      <c r="C959" s="5">
        <f>'Stocks Returns'!B955</f>
        <v>1.7229496898690577E-2</v>
      </c>
      <c r="D959" s="5">
        <f>'Stocks Returns'!C955</f>
        <v>-5.894141223623528E-4</v>
      </c>
      <c r="E959" s="5">
        <f>'Stocks Returns'!D955</f>
        <v>-2.3560524101454372E-2</v>
      </c>
      <c r="F959" s="5">
        <f>'Stocks Returns'!E955</f>
        <v>3.23019381162859E-3</v>
      </c>
      <c r="G959" s="5">
        <f t="shared" si="56"/>
        <v>1.8978692040558937E-2</v>
      </c>
      <c r="H959" s="5">
        <f t="shared" si="57"/>
        <v>1.3324212847442185E-3</v>
      </c>
      <c r="I959" s="5">
        <f t="shared" si="58"/>
        <v>-2.1688922379585571E-2</v>
      </c>
      <c r="J959" s="5">
        <f t="shared" si="59"/>
        <v>4.5767707866112952E-3</v>
      </c>
    </row>
    <row r="960" spans="1:10" ht="15" customHeight="1" x14ac:dyDescent="0.2">
      <c r="A960" s="3">
        <f>'2_CVaR_t1'!A960</f>
        <v>43634</v>
      </c>
      <c r="B960" s="5">
        <f>'2_CVaR_t1'!D960-1</f>
        <v>8.4304406502555551E-4</v>
      </c>
      <c r="C960" s="5">
        <f>'Stocks Returns'!B956</f>
        <v>4.403794037940445E-3</v>
      </c>
      <c r="D960" s="5">
        <f>'Stocks Returns'!C956</f>
        <v>-1.6513328615239686E-3</v>
      </c>
      <c r="E960" s="5">
        <f>'Stocks Returns'!D956</f>
        <v>4.6411424350609298E-2</v>
      </c>
      <c r="F960" s="5">
        <f>'Stocks Returns'!E956</f>
        <v>1.3895949839010324E-2</v>
      </c>
      <c r="G960" s="5">
        <f t="shared" si="56"/>
        <v>4.1731352184146272E-3</v>
      </c>
      <c r="H960" s="5">
        <f t="shared" si="57"/>
        <v>-2.8292292475216767E-3</v>
      </c>
      <c r="I960" s="5">
        <f t="shared" si="58"/>
        <v>4.5295347527063809E-2</v>
      </c>
      <c r="J960" s="5">
        <f t="shared" si="59"/>
        <v>1.3073560868626046E-2</v>
      </c>
    </row>
    <row r="961" spans="1:10" ht="15" customHeight="1" x14ac:dyDescent="0.2">
      <c r="A961" s="3">
        <f>'2_CVaR_t1'!A961</f>
        <v>43635</v>
      </c>
      <c r="B961" s="5">
        <f>'2_CVaR_t1'!D961-1</f>
        <v>5.339093106853543E-3</v>
      </c>
      <c r="C961" s="5">
        <f>'Stocks Returns'!B957</f>
        <v>2.8667790893760481E-2</v>
      </c>
      <c r="D961" s="5">
        <f>'Stocks Returns'!C957</f>
        <v>8.329395085066249E-3</v>
      </c>
      <c r="E961" s="5">
        <f>'Stocks Returns'!D957</f>
        <v>-2.9411764705882248E-3</v>
      </c>
      <c r="F961" s="5">
        <f>'Stocks Returns'!E957</f>
        <v>-3.0085241517633365E-3</v>
      </c>
      <c r="G961" s="5">
        <f t="shared" si="56"/>
        <v>2.4288093996524086E-2</v>
      </c>
      <c r="H961" s="5">
        <f t="shared" si="57"/>
        <v>6.5561289584327703E-4</v>
      </c>
      <c r="I961" s="5">
        <f t="shared" si="58"/>
        <v>-1.0318317135506029E-2</v>
      </c>
      <c r="J961" s="5">
        <f t="shared" si="59"/>
        <v>-8.3762596335883455E-3</v>
      </c>
    </row>
    <row r="962" spans="1:10" ht="15" customHeight="1" x14ac:dyDescent="0.2">
      <c r="A962" s="3">
        <f>'2_CVaR_t1'!A962</f>
        <v>43636</v>
      </c>
      <c r="B962" s="5">
        <f>'2_CVaR_t1'!D962-1</f>
        <v>1.210315965488995E-2</v>
      </c>
      <c r="C962" s="5">
        <f>'Stocks Returns'!B958</f>
        <v>1.4098360655737663E-2</v>
      </c>
      <c r="D962" s="5">
        <f>'Stocks Returns'!C958</f>
        <v>1.786865077040245E-2</v>
      </c>
      <c r="E962" s="5">
        <f>'Stocks Returns'!D958</f>
        <v>9.7935103244837229E-3</v>
      </c>
      <c r="F962" s="5">
        <f>'Stocks Returns'!E958</f>
        <v>1.7602682313495377E-2</v>
      </c>
      <c r="G962" s="5">
        <f t="shared" si="56"/>
        <v>3.4766567414779206E-3</v>
      </c>
      <c r="H962" s="5">
        <f t="shared" si="57"/>
        <v>4.2215403721261938E-4</v>
      </c>
      <c r="I962" s="5">
        <f t="shared" si="58"/>
        <v>-7.0030677377023731E-3</v>
      </c>
      <c r="J962" s="5">
        <f t="shared" si="59"/>
        <v>5.3967148637267936E-3</v>
      </c>
    </row>
    <row r="963" spans="1:10" ht="15" customHeight="1" x14ac:dyDescent="0.2">
      <c r="A963" s="3">
        <f>'2_CVaR_t1'!A963</f>
        <v>43637</v>
      </c>
      <c r="B963" s="5">
        <f>'2_CVaR_t1'!D963-1</f>
        <v>-1.3323186400933107E-3</v>
      </c>
      <c r="C963" s="5">
        <f>'Stocks Returns'!B959</f>
        <v>-7.7594568380212614E-3</v>
      </c>
      <c r="D963" s="5">
        <f>'Stocks Returns'!C959</f>
        <v>-1.7267180844940944E-3</v>
      </c>
      <c r="E963" s="5">
        <f>'Stocks Returns'!D959</f>
        <v>-5.608787099789736E-3</v>
      </c>
      <c r="F963" s="5">
        <f>'Stocks Returns'!E959</f>
        <v>-6.0955518945634557E-3</v>
      </c>
      <c r="G963" s="5">
        <f t="shared" si="56"/>
        <v>-5.9826503002074621E-3</v>
      </c>
      <c r="H963" s="5">
        <f t="shared" si="57"/>
        <v>2.3834673424231144E-4</v>
      </c>
      <c r="I963" s="5">
        <f t="shared" si="58"/>
        <v>-3.695518680839381E-3</v>
      </c>
      <c r="J963" s="5">
        <f t="shared" si="59"/>
        <v>-4.7187261342271436E-3</v>
      </c>
    </row>
    <row r="964" spans="1:10" ht="15" customHeight="1" x14ac:dyDescent="0.2">
      <c r="A964" s="3">
        <f>'2_CVaR_t1'!A964</f>
        <v>43640</v>
      </c>
      <c r="B964" s="5">
        <f>'2_CVaR_t1'!D964-1</f>
        <v>1.5890052882836514E-3</v>
      </c>
      <c r="C964" s="5">
        <f>'Stocks Returns'!B960</f>
        <v>1.0426849136526473E-2</v>
      </c>
      <c r="D964" s="5">
        <f>'Stocks Returns'!C960</f>
        <v>2.3639298892987881E-3</v>
      </c>
      <c r="E964" s="5">
        <f>'Stocks Returns'!D960</f>
        <v>3.525264394830252E-4</v>
      </c>
      <c r="F964" s="5">
        <f>'Stocks Returns'!E960</f>
        <v>3.1493452676945033E-3</v>
      </c>
      <c r="G964" s="5">
        <f t="shared" si="56"/>
        <v>9.5078033596966843E-3</v>
      </c>
      <c r="H964" s="5">
        <f t="shared" si="57"/>
        <v>1.0826969893904448E-4</v>
      </c>
      <c r="I964" s="5">
        <f t="shared" si="58"/>
        <v>-1.8023537419787285E-3</v>
      </c>
      <c r="J964" s="5">
        <f t="shared" si="59"/>
        <v>1.5728158926433559E-3</v>
      </c>
    </row>
    <row r="965" spans="1:10" ht="15" customHeight="1" x14ac:dyDescent="0.2">
      <c r="A965" s="3">
        <f>'2_CVaR_t1'!A965</f>
        <v>43641</v>
      </c>
      <c r="B965" s="5">
        <f>'2_CVaR_t1'!D965-1</f>
        <v>-1.0195082153780954E-2</v>
      </c>
      <c r="C965" s="5">
        <f>'Stocks Returns'!B961</f>
        <v>-3.4827475008061937E-2</v>
      </c>
      <c r="D965" s="5">
        <f>'Stocks Returns'!C961</f>
        <v>-1.4782858786310027E-2</v>
      </c>
      <c r="E965" s="5">
        <f>'Stocks Returns'!D961</f>
        <v>-1.3978620932691199E-2</v>
      </c>
      <c r="F965" s="5">
        <f>'Stocks Returns'!E961</f>
        <v>-1.2392597488433577E-2</v>
      </c>
      <c r="G965" s="5">
        <f t="shared" si="56"/>
        <v>-2.487194467299093E-2</v>
      </c>
      <c r="H965" s="5">
        <f t="shared" si="57"/>
        <v>-1.2884779461382057E-5</v>
      </c>
      <c r="I965" s="5">
        <f t="shared" si="58"/>
        <v>2.7666770310770528E-4</v>
      </c>
      <c r="J965" s="5">
        <f t="shared" si="59"/>
        <v>-2.0558313796072824E-3</v>
      </c>
    </row>
    <row r="966" spans="1:10" ht="15" customHeight="1" x14ac:dyDescent="0.2">
      <c r="A966" s="3">
        <f>'2_CVaR_t1'!A966</f>
        <v>43642</v>
      </c>
      <c r="B966" s="5">
        <f>'2_CVaR_t1'!D966-1</f>
        <v>8.105648287233258E-4</v>
      </c>
      <c r="C966" s="5">
        <f>'Stocks Returns'!B962</f>
        <v>-1.3698630136986356E-2</v>
      </c>
      <c r="D966" s="5">
        <f>'Stocks Returns'!C962</f>
        <v>-1.2844465203175615E-3</v>
      </c>
      <c r="E966" s="5">
        <f>'Stocks Returns'!D962</f>
        <v>3.8479866571360599E-2</v>
      </c>
      <c r="F966" s="5">
        <f>'Stocks Returns'!E962</f>
        <v>4.9857788188054197E-2</v>
      </c>
      <c r="G966" s="5">
        <f t="shared" ref="G966:G1029" si="60">C966-($P$11+$O$11*$B966)</f>
        <v>-1.3899316510282334E-2</v>
      </c>
      <c r="H966" s="5">
        <f t="shared" ref="H966:H1029" si="61">D966-($P$12+$O$12*$B966)</f>
        <v>-2.415416947983313E-3</v>
      </c>
      <c r="I966" s="5">
        <f t="shared" ref="I966:I1029" si="62">E966-($P$13+$O$13*$B966)</f>
        <v>3.7409019363888116E-2</v>
      </c>
      <c r="J966" s="5">
        <f t="shared" ref="J966:J1029" si="63">F966-($P$14+$O$14*$B966)</f>
        <v>4.9068234576458751E-2</v>
      </c>
    </row>
    <row r="967" spans="1:10" ht="15" customHeight="1" x14ac:dyDescent="0.2">
      <c r="A967" s="3">
        <f>'2_CVaR_t1'!A967</f>
        <v>43643</v>
      </c>
      <c r="B967" s="5">
        <f>'2_CVaR_t1'!D967-1</f>
        <v>6.3125566647914688E-4</v>
      </c>
      <c r="C967" s="5">
        <f>'Stocks Returns'!B963</f>
        <v>7.4525745257452147E-3</v>
      </c>
      <c r="D967" s="5">
        <f>'Stocks Returns'!C963</f>
        <v>9.9380334385590352E-4</v>
      </c>
      <c r="E967" s="5">
        <f>'Stocks Returns'!D963</f>
        <v>-3.4415509923135801E-4</v>
      </c>
      <c r="F967" s="5">
        <f>'Stocks Returns'!E963</f>
        <v>-2.3585657370517876E-2</v>
      </c>
      <c r="G967" s="5">
        <f t="shared" si="60"/>
        <v>7.4173579982877071E-3</v>
      </c>
      <c r="H967" s="5">
        <f t="shared" si="61"/>
        <v>1.2189856039776232E-4</v>
      </c>
      <c r="I967" s="5">
        <f t="shared" si="62"/>
        <v>-1.1653017136477341E-3</v>
      </c>
      <c r="J967" s="5">
        <f t="shared" si="63"/>
        <v>-2.4193935763027953E-2</v>
      </c>
    </row>
    <row r="968" spans="1:10" ht="15" customHeight="1" x14ac:dyDescent="0.2">
      <c r="A968" s="3">
        <f>'2_CVaR_t1'!A968</f>
        <v>43644</v>
      </c>
      <c r="B968" s="5">
        <f>'2_CVaR_t1'!D968-1</f>
        <v>8.6569086054804067E-3</v>
      </c>
      <c r="C968" s="5">
        <f>'Stocks Returns'!B964</f>
        <v>3.2279757901815698E-2</v>
      </c>
      <c r="D968" s="5">
        <f>'Stocks Returns'!C964</f>
        <v>1.3549027623664278E-2</v>
      </c>
      <c r="E968" s="5">
        <f>'Stocks Returns'!D964</f>
        <v>-5.0493458801927904E-3</v>
      </c>
      <c r="F968" s="5">
        <f>'Stocks Returns'!E964</f>
        <v>-4.4067243349110718E-3</v>
      </c>
      <c r="G968" s="5">
        <f t="shared" si="60"/>
        <v>2.4838318859296934E-2</v>
      </c>
      <c r="H968" s="5">
        <f t="shared" si="61"/>
        <v>1.0816699207524243E-3</v>
      </c>
      <c r="I968" s="5">
        <f t="shared" si="62"/>
        <v>-1.7046777484453081E-2</v>
      </c>
      <c r="J968" s="5">
        <f t="shared" si="63"/>
        <v>-1.3128653901806866E-2</v>
      </c>
    </row>
    <row r="969" spans="1:10" ht="15" customHeight="1" x14ac:dyDescent="0.2">
      <c r="A969" s="3">
        <f>'2_CVaR_t1'!A969</f>
        <v>43647</v>
      </c>
      <c r="B969" s="5">
        <f>'2_CVaR_t1'!D969-1</f>
        <v>3.7096300652863512E-3</v>
      </c>
      <c r="C969" s="5">
        <f>'Stocks Returns'!B965</f>
        <v>-6.5146579804553628E-4</v>
      </c>
      <c r="D969" s="5">
        <f>'Stocks Returns'!C965</f>
        <v>2.2471910112358273E-3</v>
      </c>
      <c r="E969" s="5">
        <f>'Stocks Returns'!D965</f>
        <v>5.4209919261822392E-2</v>
      </c>
      <c r="F969" s="5">
        <f>'Stocks Returns'!E965</f>
        <v>2.0491803278688492E-2</v>
      </c>
      <c r="G969" s="5">
        <f t="shared" si="60"/>
        <v>-3.5274637492100202E-3</v>
      </c>
      <c r="H969" s="5">
        <f t="shared" si="61"/>
        <v>-3.072345096566946E-3</v>
      </c>
      <c r="I969" s="5">
        <f t="shared" si="62"/>
        <v>4.9101920244492343E-2</v>
      </c>
      <c r="J969" s="5">
        <f t="shared" si="63"/>
        <v>1.6771397281618777E-2</v>
      </c>
    </row>
    <row r="970" spans="1:10" ht="15" customHeight="1" x14ac:dyDescent="0.2">
      <c r="A970" s="3">
        <f>'2_CVaR_t1'!A970</f>
        <v>43648</v>
      </c>
      <c r="B970" s="5">
        <f>'2_CVaR_t1'!D970-1</f>
        <v>4.2744297280803423E-3</v>
      </c>
      <c r="C970" s="5">
        <f>'Stocks Returns'!B966</f>
        <v>6.5189048239895353E-3</v>
      </c>
      <c r="D970" s="5">
        <f>'Stocks Returns'!C966</f>
        <v>7.7038059100840162E-3</v>
      </c>
      <c r="E970" s="5">
        <f>'Stocks Returns'!D966</f>
        <v>-1.8161925601750672E-2</v>
      </c>
      <c r="F970" s="5">
        <f>'Stocks Returns'!E966</f>
        <v>-3.4538152610441797E-2</v>
      </c>
      <c r="G970" s="5">
        <f t="shared" si="60"/>
        <v>3.1216991890544135E-3</v>
      </c>
      <c r="H970" s="5">
        <f t="shared" si="61"/>
        <v>1.5682479846637412E-3</v>
      </c>
      <c r="I970" s="5">
        <f t="shared" si="62"/>
        <v>-2.4056447789410951E-2</v>
      </c>
      <c r="J970" s="5">
        <f t="shared" si="63"/>
        <v>-3.8829551084030363E-2</v>
      </c>
    </row>
    <row r="971" spans="1:10" ht="15" customHeight="1" x14ac:dyDescent="0.2">
      <c r="A971" s="3">
        <f>'2_CVaR_t1'!A971</f>
        <v>43649</v>
      </c>
      <c r="B971" s="5">
        <f>'2_CVaR_t1'!D971-1</f>
        <v>5.9681363106933727E-3</v>
      </c>
      <c r="C971" s="5">
        <f>'Stocks Returns'!B967</f>
        <v>6.4766839378238572E-4</v>
      </c>
      <c r="D971" s="5">
        <f>'Stocks Returns'!C967</f>
        <v>9.0712003651300943E-3</v>
      </c>
      <c r="E971" s="5">
        <f>'Stocks Returns'!D967</f>
        <v>3.3429908624915683E-4</v>
      </c>
      <c r="F971" s="5">
        <f>'Stocks Returns'!E967</f>
        <v>6.6555740432612254E-3</v>
      </c>
      <c r="G971" s="5">
        <f t="shared" si="60"/>
        <v>-4.3125213274814306E-3</v>
      </c>
      <c r="H971" s="5">
        <f t="shared" si="61"/>
        <v>4.885773738109913E-4</v>
      </c>
      <c r="I971" s="5">
        <f t="shared" si="62"/>
        <v>-7.9188283887727615E-3</v>
      </c>
      <c r="J971" s="5">
        <f t="shared" si="63"/>
        <v>6.5189813785125096E-4</v>
      </c>
    </row>
    <row r="972" spans="1:10" ht="15" customHeight="1" x14ac:dyDescent="0.2">
      <c r="A972" s="3">
        <f>'2_CVaR_t1'!A972</f>
        <v>43650</v>
      </c>
      <c r="B972" s="5">
        <f>'2_CVaR_t1'!D972-1</f>
        <v>2.8556153399916795E-5</v>
      </c>
      <c r="C972" s="5">
        <f>'Stocks Returns'!B968</f>
        <v>0</v>
      </c>
      <c r="D972" s="5">
        <f>'Stocks Returns'!C968</f>
        <v>0</v>
      </c>
      <c r="E972" s="5">
        <f>'Stocks Returns'!D968</f>
        <v>0</v>
      </c>
      <c r="F972" s="5">
        <f>'Stocks Returns'!E968</f>
        <v>0</v>
      </c>
      <c r="G972" s="5">
        <f t="shared" si="60"/>
        <v>5.2096584642662082E-4</v>
      </c>
      <c r="H972" s="5">
        <f t="shared" si="61"/>
        <v>-1.1253114819244209E-6</v>
      </c>
      <c r="I972" s="5">
        <f t="shared" si="62"/>
        <v>1.8154757398473369E-5</v>
      </c>
      <c r="J972" s="5">
        <f t="shared" si="63"/>
        <v>1.0294917535460086E-6</v>
      </c>
    </row>
    <row r="973" spans="1:10" ht="15" customHeight="1" x14ac:dyDescent="0.2">
      <c r="A973" s="3">
        <f>'2_CVaR_t1'!A973</f>
        <v>43651</v>
      </c>
      <c r="B973" s="5">
        <f>'2_CVaR_t1'!D973-1</f>
        <v>-1.0020041941587454E-3</v>
      </c>
      <c r="C973" s="5">
        <f>'Stocks Returns'!B969</f>
        <v>1.1650485436893288E-2</v>
      </c>
      <c r="D973" s="5">
        <f>'Stocks Returns'!C969</f>
        <v>-1.1873127155538343E-3</v>
      </c>
      <c r="E973" s="5">
        <f>'Stocks Returns'!D969</f>
        <v>-6.0153726189149381E-3</v>
      </c>
      <c r="F973" s="5">
        <f>'Stocks Returns'!E969</f>
        <v>-9.91735537190086E-3</v>
      </c>
      <c r="G973" s="5">
        <f t="shared" si="60"/>
        <v>1.3122471631100875E-2</v>
      </c>
      <c r="H973" s="5">
        <f t="shared" si="61"/>
        <v>3.0051422165933584E-4</v>
      </c>
      <c r="I973" s="5">
        <f t="shared" si="62"/>
        <v>-4.562090248711727E-3</v>
      </c>
      <c r="J973" s="5">
        <f t="shared" si="63"/>
        <v>-8.8744658299063136E-3</v>
      </c>
    </row>
    <row r="974" spans="1:10" ht="15" customHeight="1" x14ac:dyDescent="0.2">
      <c r="A974" s="3">
        <f>'2_CVaR_t1'!A974</f>
        <v>43654</v>
      </c>
      <c r="B974" s="5">
        <f>'2_CVaR_t1'!D974-1</f>
        <v>-2.295055005078428E-3</v>
      </c>
      <c r="C974" s="5">
        <f>'Stocks Returns'!B970</f>
        <v>1.2795905310301059E-3</v>
      </c>
      <c r="D974" s="5">
        <f>'Stocks Returns'!C970</f>
        <v>-2.6604777538774549E-3</v>
      </c>
      <c r="E974" s="5">
        <f>'Stocks Returns'!D970</f>
        <v>-1.4569091112854426E-2</v>
      </c>
      <c r="F974" s="5">
        <f>'Stocks Returns'!E970</f>
        <v>-1.6694490818025542E-4</v>
      </c>
      <c r="G974" s="5">
        <f t="shared" si="60"/>
        <v>3.9448281780152319E-3</v>
      </c>
      <c r="H974" s="5">
        <f t="shared" si="61"/>
        <v>6.9554731181676937E-4</v>
      </c>
      <c r="I974" s="5">
        <f t="shared" si="62"/>
        <v>-1.1315144736990194E-2</v>
      </c>
      <c r="J974" s="5">
        <f t="shared" si="63"/>
        <v>2.1831732556221598E-3</v>
      </c>
    </row>
    <row r="975" spans="1:10" ht="15" customHeight="1" x14ac:dyDescent="0.2">
      <c r="A975" s="3">
        <f>'2_CVaR_t1'!A975</f>
        <v>43655</v>
      </c>
      <c r="B975" s="5">
        <f>'2_CVaR_t1'!D975-1</f>
        <v>6.3220919339923576E-3</v>
      </c>
      <c r="C975" s="5">
        <f>'Stocks Returns'!B971</f>
        <v>1.0543130990415372E-2</v>
      </c>
      <c r="D975" s="5">
        <f>'Stocks Returns'!C971</f>
        <v>8.7405641636868481E-3</v>
      </c>
      <c r="E975" s="5">
        <f>'Stocks Returns'!D971</f>
        <v>1.4670760832480312E-2</v>
      </c>
      <c r="F975" s="5">
        <f>'Stocks Returns'!E971</f>
        <v>0</v>
      </c>
      <c r="G975" s="5">
        <f t="shared" si="60"/>
        <v>5.2563044052684645E-3</v>
      </c>
      <c r="H975" s="5">
        <f t="shared" si="61"/>
        <v>-3.5345345143840412E-4</v>
      </c>
      <c r="I975" s="5">
        <f t="shared" si="62"/>
        <v>5.9247253099993184E-3</v>
      </c>
      <c r="J975" s="5">
        <f t="shared" si="63"/>
        <v>-6.3615125176442458E-3</v>
      </c>
    </row>
    <row r="976" spans="1:10" ht="15" customHeight="1" x14ac:dyDescent="0.2">
      <c r="A976" s="3">
        <f>'2_CVaR_t1'!A976</f>
        <v>43656</v>
      </c>
      <c r="B976" s="5">
        <f>'2_CVaR_t1'!D976-1</f>
        <v>5.9203596089218991E-3</v>
      </c>
      <c r="C976" s="5">
        <f>'Stocks Returns'!B972</f>
        <v>6.3231109705963462E-4</v>
      </c>
      <c r="D976" s="5">
        <f>'Stocks Returns'!C972</f>
        <v>8.8898891577111616E-3</v>
      </c>
      <c r="E976" s="5">
        <f>'Stocks Returns'!D972</f>
        <v>1.5691548980050207E-3</v>
      </c>
      <c r="F976" s="5">
        <f>'Stocks Returns'!E972</f>
        <v>2.204040741359159E-2</v>
      </c>
      <c r="G976" s="5">
        <f t="shared" si="60"/>
        <v>-4.2837893909611503E-3</v>
      </c>
      <c r="H976" s="5">
        <f t="shared" si="61"/>
        <v>3.7629388292160539E-4</v>
      </c>
      <c r="I976" s="5">
        <f t="shared" si="62"/>
        <v>-6.6174401666409238E-3</v>
      </c>
      <c r="J976" s="5">
        <f t="shared" si="63"/>
        <v>1.6085032063336772E-2</v>
      </c>
    </row>
    <row r="977" spans="1:10" ht="15" customHeight="1" x14ac:dyDescent="0.2">
      <c r="A977" s="3">
        <f>'2_CVaR_t1'!A977</f>
        <v>43657</v>
      </c>
      <c r="B977" s="5">
        <f>'2_CVaR_t1'!D977-1</f>
        <v>5.4032476778571592E-3</v>
      </c>
      <c r="C977" s="5">
        <f>'Stocks Returns'!B973</f>
        <v>-9.4786729857809782E-4</v>
      </c>
      <c r="D977" s="5">
        <f>'Stocks Returns'!C973</f>
        <v>7.9750153365680809E-3</v>
      </c>
      <c r="E977" s="5">
        <f>'Stocks Returns'!D973</f>
        <v>4.1405550581916639E-3</v>
      </c>
      <c r="F977" s="5">
        <f>'Stocks Returns'!E973</f>
        <v>4.0842999509884681E-3</v>
      </c>
      <c r="G977" s="5">
        <f t="shared" si="60"/>
        <v>-5.3867672328536467E-3</v>
      </c>
      <c r="H977" s="5">
        <f t="shared" si="61"/>
        <v>2.0854270666767309E-4</v>
      </c>
      <c r="I977" s="5">
        <f t="shared" si="62"/>
        <v>-3.3259253494719587E-3</v>
      </c>
      <c r="J977" s="5">
        <f t="shared" si="63"/>
        <v>-1.3482935323377212E-3</v>
      </c>
    </row>
    <row r="978" spans="1:10" ht="15" customHeight="1" x14ac:dyDescent="0.2">
      <c r="A978" s="3">
        <f>'2_CVaR_t1'!A978</f>
        <v>43658</v>
      </c>
      <c r="B978" s="5">
        <f>'2_CVaR_t1'!D978-1</f>
        <v>-5.5409193215749664E-4</v>
      </c>
      <c r="C978" s="5">
        <f>'Stocks Returns'!B974</f>
        <v>2.4984187223276333E-2</v>
      </c>
      <c r="D978" s="5">
        <f>'Stocks Returns'!C974</f>
        <v>-2.2684519198848951E-3</v>
      </c>
      <c r="E978" s="5">
        <f>'Stocks Returns'!D974</f>
        <v>2.206619859578729E-2</v>
      </c>
      <c r="F978" s="5">
        <f>'Stocks Returns'!E974</f>
        <v>4.8812235600390608E-3</v>
      </c>
      <c r="G978" s="5">
        <f t="shared" si="60"/>
        <v>2.6042831611550001E-2</v>
      </c>
      <c r="H978" s="5">
        <f t="shared" si="61"/>
        <v>-1.4277680357736228E-3</v>
      </c>
      <c r="I978" s="5">
        <f t="shared" si="62"/>
        <v>2.2895731704887446E-2</v>
      </c>
      <c r="J978" s="5">
        <f t="shared" si="63"/>
        <v>5.4712896522495398E-3</v>
      </c>
    </row>
    <row r="979" spans="1:10" ht="15" customHeight="1" x14ac:dyDescent="0.2">
      <c r="A979" s="3">
        <f>'2_CVaR_t1'!A979</f>
        <v>43661</v>
      </c>
      <c r="B979" s="5">
        <f>'2_CVaR_t1'!D979-1</f>
        <v>1.2642035750960456E-3</v>
      </c>
      <c r="C979" s="5">
        <f>'Stocks Returns'!B975</f>
        <v>-9.2564023449537292E-4</v>
      </c>
      <c r="D979" s="5">
        <f>'Stocks Returns'!C975</f>
        <v>1.3308933621691832E-3</v>
      </c>
      <c r="E979" s="5">
        <f>'Stocks Returns'!D975</f>
        <v>9.7045033257006086E-3</v>
      </c>
      <c r="F979" s="5">
        <f>'Stocks Returns'!E975</f>
        <v>-1.7972797927461093E-2</v>
      </c>
      <c r="G979" s="5">
        <f t="shared" si="60"/>
        <v>-1.5449529205194842E-3</v>
      </c>
      <c r="H979" s="5">
        <f t="shared" si="61"/>
        <v>-4.5549373576432963E-4</v>
      </c>
      <c r="I979" s="5">
        <f t="shared" si="62"/>
        <v>8.0019323257303192E-3</v>
      </c>
      <c r="J979" s="5">
        <f t="shared" si="63"/>
        <v>-1.9220964261937618E-2</v>
      </c>
    </row>
    <row r="980" spans="1:10" ht="15" customHeight="1" x14ac:dyDescent="0.2">
      <c r="A980" s="3">
        <f>'2_CVaR_t1'!A980</f>
        <v>43662</v>
      </c>
      <c r="B980" s="5">
        <f>'2_CVaR_t1'!D980-1</f>
        <v>-5.3493171686391783E-3</v>
      </c>
      <c r="C980" s="5">
        <f>'Stocks Returns'!B976</f>
        <v>5.8678196417540907E-3</v>
      </c>
      <c r="D980" s="5">
        <f>'Stocks Returns'!C976</f>
        <v>-6.9779033061969642E-3</v>
      </c>
      <c r="E980" s="5">
        <f>'Stocks Returns'!D976</f>
        <v>-1.9978401727861694E-2</v>
      </c>
      <c r="F980" s="5">
        <f>'Stocks Returns'!E976</f>
        <v>-1.483924154987637E-2</v>
      </c>
      <c r="G980" s="5">
        <f t="shared" si="60"/>
        <v>1.1351587491152669E-2</v>
      </c>
      <c r="H980" s="5">
        <f t="shared" si="61"/>
        <v>7.9091575774417958E-4</v>
      </c>
      <c r="I980" s="5">
        <f t="shared" si="62"/>
        <v>-1.247118092895717E-2</v>
      </c>
      <c r="J980" s="5">
        <f t="shared" si="63"/>
        <v>-9.4013723982595727E-3</v>
      </c>
    </row>
    <row r="981" spans="1:10" ht="15" customHeight="1" x14ac:dyDescent="0.2">
      <c r="A981" s="3">
        <f>'2_CVaR_t1'!A981</f>
        <v>43663</v>
      </c>
      <c r="B981" s="5">
        <f>'2_CVaR_t1'!D981-1</f>
        <v>-5.483768883831619E-4</v>
      </c>
      <c r="C981" s="5">
        <f>'Stocks Returns'!B977</f>
        <v>-2.3641387780165779E-2</v>
      </c>
      <c r="D981" s="5">
        <f>'Stocks Returns'!C977</f>
        <v>-8.9230940828732841E-4</v>
      </c>
      <c r="E981" s="5">
        <f>'Stocks Returns'!D977</f>
        <v>1.1019283746560582E-4</v>
      </c>
      <c r="F981" s="5">
        <f>'Stocks Returns'!E977</f>
        <v>5.020920502092352E-4</v>
      </c>
      <c r="G981" s="5">
        <f t="shared" si="60"/>
        <v>-2.2588017341089485E-2</v>
      </c>
      <c r="H981" s="5">
        <f t="shared" si="61"/>
        <v>-5.9882611982068571E-5</v>
      </c>
      <c r="I981" s="5">
        <f t="shared" si="62"/>
        <v>9.3176734700546973E-4</v>
      </c>
      <c r="J981" s="5">
        <f t="shared" si="63"/>
        <v>1.0863804353616431E-3</v>
      </c>
    </row>
    <row r="982" spans="1:10" ht="15" customHeight="1" x14ac:dyDescent="0.2">
      <c r="A982" s="3">
        <f>'2_CVaR_t1'!A982</f>
        <v>43664</v>
      </c>
      <c r="B982" s="5">
        <f>'2_CVaR_t1'!D982-1</f>
        <v>6.0169353737007381E-3</v>
      </c>
      <c r="C982" s="5">
        <f>'Stocks Returns'!B978</f>
        <v>-1.5094339622641506E-2</v>
      </c>
      <c r="D982" s="5">
        <f>'Stocks Returns'!C978</f>
        <v>7.7030421434551855E-3</v>
      </c>
      <c r="E982" s="5">
        <f>'Stocks Returns'!D978</f>
        <v>2.3578669017188192E-2</v>
      </c>
      <c r="F982" s="5">
        <f>'Stocks Returns'!E978</f>
        <v>9.0331214452994413E-3</v>
      </c>
      <c r="G982" s="5">
        <f t="shared" si="60"/>
        <v>-2.0099562031202667E-2</v>
      </c>
      <c r="H982" s="5">
        <f t="shared" si="61"/>
        <v>-9.500856705762957E-4</v>
      </c>
      <c r="I982" s="5">
        <f t="shared" si="62"/>
        <v>1.5257585422015938E-2</v>
      </c>
      <c r="J982" s="5">
        <f t="shared" si="63"/>
        <v>2.9801114136958785E-3</v>
      </c>
    </row>
    <row r="983" spans="1:10" ht="15" customHeight="1" x14ac:dyDescent="0.2">
      <c r="A983" s="3">
        <f>'2_CVaR_t1'!A983</f>
        <v>43665</v>
      </c>
      <c r="B983" s="5">
        <f>'2_CVaR_t1'!D983-1</f>
        <v>-4.8886195261123033E-3</v>
      </c>
      <c r="C983" s="5">
        <f>'Stocks Returns'!B979</f>
        <v>4.46998722860803E-3</v>
      </c>
      <c r="D983" s="5">
        <f>'Stocks Returns'!C979</f>
        <v>-7.1456267656344608E-3</v>
      </c>
      <c r="E983" s="5">
        <f>'Stocks Returns'!D979</f>
        <v>-6.3509149623250938E-3</v>
      </c>
      <c r="F983" s="5">
        <f>'Stocks Returns'!E979</f>
        <v>1.6578249336873796E-4</v>
      </c>
      <c r="G983" s="5">
        <f t="shared" si="60"/>
        <v>9.5286146839911653E-3</v>
      </c>
      <c r="H983" s="5">
        <f t="shared" si="61"/>
        <v>-4.2423055936192076E-5</v>
      </c>
      <c r="I983" s="5">
        <f t="shared" si="62"/>
        <v>5.1475203576552015E-4</v>
      </c>
      <c r="J983" s="5">
        <f t="shared" si="63"/>
        <v>5.1379026278357762E-3</v>
      </c>
    </row>
    <row r="984" spans="1:10" ht="15" customHeight="1" x14ac:dyDescent="0.2">
      <c r="A984" s="3">
        <f>'2_CVaR_t1'!A984</f>
        <v>43668</v>
      </c>
      <c r="B984" s="5">
        <f>'2_CVaR_t1'!D984-1</f>
        <v>5.41769796624747E-3</v>
      </c>
      <c r="C984" s="5">
        <f>'Stocks Returns'!B980</f>
        <v>-1.5257469802924306E-2</v>
      </c>
      <c r="D984" s="5">
        <f>'Stocks Returns'!C980</f>
        <v>7.4202187011827014E-3</v>
      </c>
      <c r="E984" s="5">
        <f>'Stocks Returns'!D980</f>
        <v>1.3541328133463315E-2</v>
      </c>
      <c r="F984" s="5">
        <f>'Stocks Returns'!E980</f>
        <v>1.8233051549809698E-3</v>
      </c>
      <c r="G984" s="5">
        <f t="shared" si="60"/>
        <v>-1.9709704733372611E-2</v>
      </c>
      <c r="H984" s="5">
        <f t="shared" si="61"/>
        <v>-3.6713168657440641E-4</v>
      </c>
      <c r="I984" s="5">
        <f t="shared" si="62"/>
        <v>6.0547246850373992E-3</v>
      </c>
      <c r="J984" s="5">
        <f t="shared" si="63"/>
        <v>-3.6238970586578026E-3</v>
      </c>
    </row>
    <row r="985" spans="1:10" ht="15" customHeight="1" x14ac:dyDescent="0.2">
      <c r="A985" s="3">
        <f>'2_CVaR_t1'!A985</f>
        <v>43669</v>
      </c>
      <c r="B985" s="5">
        <f>'2_CVaR_t1'!D985-1</f>
        <v>2.0841081406814954E-3</v>
      </c>
      <c r="C985" s="5">
        <f>'Stocks Returns'!B981</f>
        <v>-2.9051000645577973E-3</v>
      </c>
      <c r="D985" s="5">
        <f>'Stocks Returns'!C981</f>
        <v>1.8275461040040408E-3</v>
      </c>
      <c r="E985" s="5">
        <f>'Stocks Returns'!D981</f>
        <v>2.1483539974347821E-2</v>
      </c>
      <c r="F985" s="5">
        <f>'Stocks Returns'!E981</f>
        <v>-2.647253474520106E-3</v>
      </c>
      <c r="G985" s="5">
        <f t="shared" si="60"/>
        <v>-4.2810360060345854E-3</v>
      </c>
      <c r="H985" s="5">
        <f t="shared" si="61"/>
        <v>-1.1434380430356515E-3</v>
      </c>
      <c r="I985" s="5">
        <f t="shared" si="62"/>
        <v>1.8639194322632186E-2</v>
      </c>
      <c r="J985" s="5">
        <f t="shared" si="63"/>
        <v>-4.7243143166470509E-3</v>
      </c>
    </row>
    <row r="986" spans="1:10" ht="15" customHeight="1" x14ac:dyDescent="0.2">
      <c r="A986" s="3">
        <f>'2_CVaR_t1'!A986</f>
        <v>43670</v>
      </c>
      <c r="B986" s="5">
        <f>'2_CVaR_t1'!D986-1</f>
        <v>1.0589443827494049E-2</v>
      </c>
      <c r="C986" s="5">
        <f>'Stocks Returns'!B982</f>
        <v>1.9423761735189338E-2</v>
      </c>
      <c r="D986" s="5">
        <f>'Stocks Returns'!C982</f>
        <v>1.3432835820895495E-2</v>
      </c>
      <c r="E986" s="5">
        <f>'Stocks Returns'!D982</f>
        <v>4.467929266506232E-2</v>
      </c>
      <c r="F986" s="5">
        <f>'Stocks Returns'!E982</f>
        <v>-3.3178500331785266E-3</v>
      </c>
      <c r="G986" s="5">
        <f t="shared" si="60"/>
        <v>1.0198943074686809E-2</v>
      </c>
      <c r="H986" s="5">
        <f t="shared" si="61"/>
        <v>-1.8266462552432219E-3</v>
      </c>
      <c r="I986" s="5">
        <f t="shared" si="62"/>
        <v>2.9990670131130014E-2</v>
      </c>
      <c r="J986" s="5">
        <f t="shared" si="63"/>
        <v>-1.399350433659202E-2</v>
      </c>
    </row>
    <row r="987" spans="1:10" ht="15" customHeight="1" x14ac:dyDescent="0.2">
      <c r="A987" s="3">
        <f>'2_CVaR_t1'!A987</f>
        <v>43671</v>
      </c>
      <c r="B987" s="5">
        <f>'2_CVaR_t1'!D987-1</f>
        <v>-6.9092646804260749E-3</v>
      </c>
      <c r="C987" s="5">
        <f>'Stocks Returns'!B983</f>
        <v>-9.526833915527444E-4</v>
      </c>
      <c r="D987" s="5">
        <f>'Stocks Returns'!C983</f>
        <v>-9.4910816560301869E-3</v>
      </c>
      <c r="E987" s="5">
        <f>'Stocks Returns'!D983</f>
        <v>-1.7928685897436014E-2</v>
      </c>
      <c r="F987" s="5">
        <f>'Stocks Returns'!E983</f>
        <v>-1.7310252996005304E-2</v>
      </c>
      <c r="G987" s="5">
        <f t="shared" si="60"/>
        <v>5.9706331739341756E-3</v>
      </c>
      <c r="H987" s="5">
        <f t="shared" si="61"/>
        <v>5.3154754239141677E-4</v>
      </c>
      <c r="I987" s="5">
        <f t="shared" si="62"/>
        <v>-8.249128705039516E-3</v>
      </c>
      <c r="J987" s="5">
        <f t="shared" si="63"/>
        <v>-1.0295332100787334E-2</v>
      </c>
    </row>
    <row r="988" spans="1:10" ht="15" customHeight="1" x14ac:dyDescent="0.2">
      <c r="A988" s="3">
        <f>'2_CVaR_t1'!A988</f>
        <v>43672</v>
      </c>
      <c r="B988" s="5">
        <f>'2_CVaR_t1'!D988-1</f>
        <v>7.5901982781094723E-3</v>
      </c>
      <c r="C988" s="5">
        <f>'Stocks Returns'!B984</f>
        <v>3.1786395422761515E-4</v>
      </c>
      <c r="D988" s="5">
        <f>'Stocks Returns'!C984</f>
        <v>1.1564513464397796E-2</v>
      </c>
      <c r="E988" s="5">
        <f>'Stocks Returns'!D984</f>
        <v>6.1193268740433737E-4</v>
      </c>
      <c r="F988" s="5">
        <f>'Stocks Returns'!E984</f>
        <v>-4.9119241192411289E-3</v>
      </c>
      <c r="G988" s="5">
        <f t="shared" si="60"/>
        <v>-6.1391948635706271E-3</v>
      </c>
      <c r="H988" s="5">
        <f t="shared" si="61"/>
        <v>6.3833745395817758E-4</v>
      </c>
      <c r="I988" s="5">
        <f t="shared" si="62"/>
        <v>-9.9000299200130808E-3</v>
      </c>
      <c r="J988" s="5">
        <f t="shared" si="63"/>
        <v>-1.2555447285289043E-2</v>
      </c>
    </row>
    <row r="989" spans="1:10" ht="15" customHeight="1" x14ac:dyDescent="0.2">
      <c r="A989" s="3">
        <f>'2_CVaR_t1'!A989</f>
        <v>43675</v>
      </c>
      <c r="B989" s="5">
        <f>'2_CVaR_t1'!D989-1</f>
        <v>-1.5777082734061976E-3</v>
      </c>
      <c r="C989" s="5">
        <f>'Stocks Returns'!B985</f>
        <v>-1.2392755004766443E-2</v>
      </c>
      <c r="D989" s="5">
        <f>'Stocks Returns'!C985</f>
        <v>-2.6130981544993936E-3</v>
      </c>
      <c r="E989" s="5">
        <f>'Stocks Returns'!D985</f>
        <v>2.7520130465803483E-3</v>
      </c>
      <c r="F989" s="5">
        <f>'Stocks Returns'!E985</f>
        <v>-9.5319148936170439E-3</v>
      </c>
      <c r="G989" s="5">
        <f t="shared" si="60"/>
        <v>-1.0389498327503841E-2</v>
      </c>
      <c r="H989" s="5">
        <f t="shared" si="61"/>
        <v>-2.9349471297079877E-4</v>
      </c>
      <c r="I989" s="5">
        <f t="shared" si="62"/>
        <v>5.0070037523406051E-3</v>
      </c>
      <c r="J989" s="5">
        <f t="shared" si="63"/>
        <v>-7.9070088958665598E-3</v>
      </c>
    </row>
    <row r="990" spans="1:10" ht="15" customHeight="1" x14ac:dyDescent="0.2">
      <c r="A990" s="3">
        <f>'2_CVaR_t1'!A990</f>
        <v>43676</v>
      </c>
      <c r="B990" s="5">
        <f>'2_CVaR_t1'!D990-1</f>
        <v>-6.4926457600775755E-3</v>
      </c>
      <c r="C990" s="5">
        <f>'Stocks Returns'!B986</f>
        <v>-1.9305019305019266E-3</v>
      </c>
      <c r="D990" s="5">
        <f>'Stocks Returns'!C986</f>
        <v>-9.1698051416407855E-3</v>
      </c>
      <c r="E990" s="5">
        <f>'Stocks Returns'!D986</f>
        <v>-1.4128887985362937E-2</v>
      </c>
      <c r="F990" s="5">
        <f>'Stocks Returns'!E986</f>
        <v>2.2684310018903586E-2</v>
      </c>
      <c r="G990" s="5">
        <f t="shared" si="60"/>
        <v>4.6083509095364399E-3</v>
      </c>
      <c r="H990" s="5">
        <f t="shared" si="61"/>
        <v>2.5089358296495959E-4</v>
      </c>
      <c r="I990" s="5">
        <f t="shared" si="62"/>
        <v>-5.0295018795267002E-3</v>
      </c>
      <c r="J990" s="5">
        <f t="shared" si="63"/>
        <v>2.9278043925592551E-2</v>
      </c>
    </row>
    <row r="991" spans="1:10" ht="15" customHeight="1" x14ac:dyDescent="0.2">
      <c r="A991" s="3">
        <f>'2_CVaR_t1'!A991</f>
        <v>43677</v>
      </c>
      <c r="B991" s="5">
        <f>'2_CVaR_t1'!D991-1</f>
        <v>-1.3735017969730534E-2</v>
      </c>
      <c r="C991" s="5">
        <f>'Stocks Returns'!B987</f>
        <v>-2.2888459058671873E-2</v>
      </c>
      <c r="D991" s="5">
        <f>'Stocks Returns'!C987</f>
        <v>-1.9445821627279258E-2</v>
      </c>
      <c r="E991" s="5">
        <f>'Stocks Returns'!D987</f>
        <v>-2.6497577069800937E-2</v>
      </c>
      <c r="F991" s="5">
        <f>'Stocks Returns'!E987</f>
        <v>-7.2256763569148452E-3</v>
      </c>
      <c r="G991" s="5">
        <f t="shared" si="60"/>
        <v>-9.6662097985210933E-3</v>
      </c>
      <c r="H991" s="5">
        <f t="shared" si="61"/>
        <v>4.3864703859701135E-4</v>
      </c>
      <c r="I991" s="5">
        <f t="shared" si="62"/>
        <v>-7.3126793634992228E-3</v>
      </c>
      <c r="J991" s="5">
        <f t="shared" si="63"/>
        <v>6.6898396191968391E-3</v>
      </c>
    </row>
    <row r="992" spans="1:10" ht="15" customHeight="1" x14ac:dyDescent="0.2">
      <c r="A992" s="3">
        <f>'2_CVaR_t1'!A992</f>
        <v>43678</v>
      </c>
      <c r="B992" s="5">
        <f>'2_CVaR_t1'!D992-1</f>
        <v>3.1044836264235709E-3</v>
      </c>
      <c r="C992" s="5">
        <f>'Stocks Returns'!B988</f>
        <v>-1.2207192345760398E-2</v>
      </c>
      <c r="D992" s="5">
        <f>'Stocks Returns'!C988</f>
        <v>6.5730337078651058E-3</v>
      </c>
      <c r="E992" s="5">
        <f>'Stocks Returns'!D988</f>
        <v>-2.9866553696250908E-2</v>
      </c>
      <c r="F992" s="5">
        <f>'Stocks Returns'!E988</f>
        <v>-4.7393364928910442E-3</v>
      </c>
      <c r="G992" s="5">
        <f t="shared" si="60"/>
        <v>-1.4524749854199683E-2</v>
      </c>
      <c r="H992" s="5">
        <f t="shared" si="61"/>
        <v>2.1278123872255136E-3</v>
      </c>
      <c r="I992" s="5">
        <f t="shared" si="62"/>
        <v>-3.4131843825877521E-2</v>
      </c>
      <c r="J992" s="5">
        <f t="shared" si="63"/>
        <v>-7.8479608503019983E-3</v>
      </c>
    </row>
    <row r="993" spans="1:10" ht="15" customHeight="1" x14ac:dyDescent="0.2">
      <c r="A993" s="3">
        <f>'2_CVaR_t1'!A993</f>
        <v>43679</v>
      </c>
      <c r="B993" s="5">
        <f>'2_CVaR_t1'!D993-1</f>
        <v>-7.9554674931512359E-3</v>
      </c>
      <c r="C993" s="5">
        <f>'Stocks Returns'!B989</f>
        <v>-1.7034068136272618E-2</v>
      </c>
      <c r="D993" s="5">
        <f>'Stocks Returns'!C989</f>
        <v>-9.7672601439973139E-3</v>
      </c>
      <c r="E993" s="5">
        <f>'Stocks Returns'!D989</f>
        <v>-3.8646288209606916E-2</v>
      </c>
      <c r="F993" s="5">
        <f>'Stocks Returns'!E989</f>
        <v>-3.9625850340135993E-2</v>
      </c>
      <c r="G993" s="5">
        <f t="shared" si="60"/>
        <v>-9.1452960638235756E-3</v>
      </c>
      <c r="H993" s="5">
        <f t="shared" si="61"/>
        <v>1.7669215164304898E-3</v>
      </c>
      <c r="I993" s="5">
        <f t="shared" si="62"/>
        <v>-2.7509820173810831E-2</v>
      </c>
      <c r="J993" s="5">
        <f t="shared" si="63"/>
        <v>-3.155325541582283E-2</v>
      </c>
    </row>
    <row r="994" spans="1:10" ht="15" customHeight="1" x14ac:dyDescent="0.2">
      <c r="A994" s="3">
        <f>'2_CVaR_t1'!A994</f>
        <v>43682</v>
      </c>
      <c r="B994" s="5">
        <f>'2_CVaR_t1'!D994-1</f>
        <v>-3.3520404971164042E-2</v>
      </c>
      <c r="C994" s="5">
        <f>'Stocks Returns'!B990</f>
        <v>-8.4947332653754204E-3</v>
      </c>
      <c r="D994" s="5">
        <f>'Stocks Returns'!C990</f>
        <v>-4.824709728328247E-2</v>
      </c>
      <c r="E994" s="5">
        <f>'Stocks Returns'!D990</f>
        <v>-5.0420168067226823E-2</v>
      </c>
      <c r="F994" s="5">
        <f>'Stocks Returns'!E990</f>
        <v>-3.1698246856738055E-2</v>
      </c>
      <c r="G994" s="5">
        <f t="shared" si="60"/>
        <v>2.298584086789808E-2</v>
      </c>
      <c r="H994" s="5">
        <f t="shared" si="61"/>
        <v>2.232727680633248E-4</v>
      </c>
      <c r="I994" s="5">
        <f t="shared" si="62"/>
        <v>-3.6827303441757595E-3</v>
      </c>
      <c r="J994" s="5">
        <f t="shared" si="63"/>
        <v>2.2195953724490555E-3</v>
      </c>
    </row>
    <row r="995" spans="1:10" ht="15" customHeight="1" x14ac:dyDescent="0.2">
      <c r="A995" s="3">
        <f>'2_CVaR_t1'!A995</f>
        <v>43683</v>
      </c>
      <c r="B995" s="5">
        <f>'2_CVaR_t1'!D995-1</f>
        <v>1.4696418650549825E-2</v>
      </c>
      <c r="C995" s="5">
        <f>'Stocks Returns'!B991</f>
        <v>1.2337217272104128E-2</v>
      </c>
      <c r="D995" s="5">
        <f>'Stocks Returns'!C991</f>
        <v>2.1437877531682803E-2</v>
      </c>
      <c r="E995" s="5">
        <f>'Stocks Returns'!D991</f>
        <v>1.7220760583592343E-2</v>
      </c>
      <c r="F995" s="5">
        <f>'Stocks Returns'!E991</f>
        <v>-8.2297000731529346E-3</v>
      </c>
      <c r="G995" s="5">
        <f t="shared" si="60"/>
        <v>-6.7759450602885608E-4</v>
      </c>
      <c r="H995" s="5">
        <f t="shared" si="61"/>
        <v>2.4464357715158966E-4</v>
      </c>
      <c r="I995" s="5">
        <f t="shared" si="62"/>
        <v>-3.1871126352938546E-3</v>
      </c>
      <c r="J995" s="5">
        <f t="shared" si="63"/>
        <v>-2.3057360618242491E-2</v>
      </c>
    </row>
    <row r="996" spans="1:10" ht="15" customHeight="1" x14ac:dyDescent="0.2">
      <c r="A996" s="3">
        <f>'2_CVaR_t1'!A996</f>
        <v>43684</v>
      </c>
      <c r="B996" s="5">
        <f>'2_CVaR_t1'!D996-1</f>
        <v>1.2340736125925567E-2</v>
      </c>
      <c r="C996" s="5">
        <f>'Stocks Returns'!B992</f>
        <v>1.0832769126607911E-2</v>
      </c>
      <c r="D996" s="5">
        <f>'Stocks Returns'!C992</f>
        <v>1.6465677179962945E-2</v>
      </c>
      <c r="E996" s="5">
        <f>'Stocks Returns'!D992</f>
        <v>3.9501528332941405E-2</v>
      </c>
      <c r="F996" s="5">
        <f>'Stocks Returns'!E992</f>
        <v>-1.6780379863544082E-2</v>
      </c>
      <c r="G996" s="5">
        <f t="shared" si="60"/>
        <v>-8.1747949392321773E-6</v>
      </c>
      <c r="H996" s="5">
        <f t="shared" si="61"/>
        <v>-1.3240697293310927E-3</v>
      </c>
      <c r="I996" s="5">
        <f t="shared" si="62"/>
        <v>2.2374108360775347E-2</v>
      </c>
      <c r="J996" s="5">
        <f t="shared" si="63"/>
        <v>-2.9226528720093563E-2</v>
      </c>
    </row>
    <row r="997" spans="1:10" ht="15" customHeight="1" x14ac:dyDescent="0.2">
      <c r="A997" s="3">
        <f>'2_CVaR_t1'!A997</f>
        <v>43685</v>
      </c>
      <c r="B997" s="5">
        <f>'2_CVaR_t1'!D997-1</f>
        <v>1.8199384384443906E-2</v>
      </c>
      <c r="C997" s="5">
        <f>'Stocks Returns'!B993</f>
        <v>-6.3630274614868698E-3</v>
      </c>
      <c r="D997" s="5">
        <f>'Stocks Returns'!C993</f>
        <v>2.6123659593885629E-2</v>
      </c>
      <c r="E997" s="5">
        <f>'Stocks Returns'!D993</f>
        <v>2.6916987106989421E-2</v>
      </c>
      <c r="F997" s="5">
        <f>'Stocks Returns'!E993</f>
        <v>3.2820705176294096E-2</v>
      </c>
      <c r="G997" s="5">
        <f t="shared" si="60"/>
        <v>-2.2610441482084E-2</v>
      </c>
      <c r="H997" s="5">
        <f t="shared" si="61"/>
        <v>-1.306546932425684E-4</v>
      </c>
      <c r="I997" s="5">
        <f t="shared" si="62"/>
        <v>1.6309882515702818E-3</v>
      </c>
      <c r="J997" s="5">
        <f t="shared" si="63"/>
        <v>1.4451670208878779E-2</v>
      </c>
    </row>
    <row r="998" spans="1:10" ht="15" customHeight="1" x14ac:dyDescent="0.2">
      <c r="A998" s="3">
        <f>'2_CVaR_t1'!A998</f>
        <v>43686</v>
      </c>
      <c r="B998" s="5">
        <f>'2_CVaR_t1'!D998-1</f>
        <v>-4.39044818587353E-3</v>
      </c>
      <c r="C998" s="5">
        <f>'Stocks Returns'!B994</f>
        <v>-7.0778564206269712E-3</v>
      </c>
      <c r="D998" s="5">
        <f>'Stocks Returns'!C994</f>
        <v>-4.7248471372984824E-3</v>
      </c>
      <c r="E998" s="5">
        <f>'Stocks Returns'!D994</f>
        <v>-3.2488986784141027E-2</v>
      </c>
      <c r="F998" s="5">
        <f>'Stocks Returns'!E994</f>
        <v>-1.9248229526057758E-2</v>
      </c>
      <c r="G998" s="5">
        <f t="shared" si="60"/>
        <v>-2.4789507878141721E-3</v>
      </c>
      <c r="H998" s="5">
        <f t="shared" si="61"/>
        <v>1.6585992684814465E-3</v>
      </c>
      <c r="I998" s="5">
        <f t="shared" si="62"/>
        <v>-2.6317058340981483E-2</v>
      </c>
      <c r="J998" s="5">
        <f t="shared" si="63"/>
        <v>-1.4779742991310848E-2</v>
      </c>
    </row>
    <row r="999" spans="1:10" ht="15" customHeight="1" x14ac:dyDescent="0.2">
      <c r="A999" s="3">
        <f>'2_CVaR_t1'!A999</f>
        <v>43689</v>
      </c>
      <c r="B999" s="5">
        <f>'2_CVaR_t1'!D999-1</f>
        <v>-1.0119087573948415E-2</v>
      </c>
      <c r="C999" s="5">
        <f>'Stocks Returns'!B995</f>
        <v>-7.1283095723014833E-3</v>
      </c>
      <c r="D999" s="5">
        <f>'Stocks Returns'!C995</f>
        <v>-1.5135437028762966E-2</v>
      </c>
      <c r="E999" s="5">
        <f>'Stocks Returns'!D995</f>
        <v>-6.2606715993169804E-3</v>
      </c>
      <c r="F999" s="5">
        <f>'Stocks Returns'!E995</f>
        <v>-1.6478429920385174E-2</v>
      </c>
      <c r="G999" s="5">
        <f t="shared" si="60"/>
        <v>2.7570915443176202E-3</v>
      </c>
      <c r="H999" s="5">
        <f t="shared" si="61"/>
        <v>-4.7525989193590579E-4</v>
      </c>
      <c r="I999" s="5">
        <f t="shared" si="62"/>
        <v>7.888789250462859E-3</v>
      </c>
      <c r="J999" s="5">
        <f t="shared" si="63"/>
        <v>-6.2184916430875568E-3</v>
      </c>
    </row>
    <row r="1000" spans="1:10" ht="15" customHeight="1" x14ac:dyDescent="0.2">
      <c r="A1000" s="3">
        <f>'2_CVaR_t1'!A1000</f>
        <v>43690</v>
      </c>
      <c r="B1000" s="5">
        <f>'2_CVaR_t1'!D1000-1</f>
        <v>9.8682894873816096E-3</v>
      </c>
      <c r="C1000" s="5">
        <f>'Stocks Returns'!B996</f>
        <v>1.1965811965811923E-2</v>
      </c>
      <c r="D1000" s="5">
        <f>'Stocks Returns'!C996</f>
        <v>1.2872859249177804E-2</v>
      </c>
      <c r="E1000" s="5">
        <f>'Stocks Returns'!D996</f>
        <v>3.5280641466208351E-2</v>
      </c>
      <c r="F1000" s="5">
        <f>'Stocks Returns'!E996</f>
        <v>1.4118975903614439E-2</v>
      </c>
      <c r="G1000" s="5">
        <f t="shared" si="60"/>
        <v>3.4064880072569165E-3</v>
      </c>
      <c r="H1000" s="5">
        <f t="shared" si="61"/>
        <v>-1.344699975077147E-3</v>
      </c>
      <c r="I1000" s="5">
        <f t="shared" si="62"/>
        <v>2.1596276964366133E-2</v>
      </c>
      <c r="J1000" s="5">
        <f t="shared" si="63"/>
        <v>4.1723831236730527E-3</v>
      </c>
    </row>
    <row r="1001" spans="1:10" ht="15" customHeight="1" x14ac:dyDescent="0.2">
      <c r="A1001" s="3">
        <f>'2_CVaR_t1'!A1001</f>
        <v>43691</v>
      </c>
      <c r="B1001" s="5">
        <f>'2_CVaR_t1'!D1001-1</f>
        <v>-2.0198648825589194E-2</v>
      </c>
      <c r="C1001" s="5">
        <f>'Stocks Returns'!B997</f>
        <v>-7.1283783783783861E-2</v>
      </c>
      <c r="D1001" s="5">
        <f>'Stocks Returns'!C997</f>
        <v>-2.8553832372207766E-2</v>
      </c>
      <c r="E1001" s="5">
        <f>'Stocks Returns'!D997</f>
        <v>-3.839344987829163E-2</v>
      </c>
      <c r="F1001" s="5">
        <f>'Stocks Returns'!E997</f>
        <v>-3.8797104139595251E-2</v>
      </c>
      <c r="G1001" s="5">
        <f t="shared" si="60"/>
        <v>-5.2096775177876684E-2</v>
      </c>
      <c r="H1001" s="5">
        <f t="shared" si="61"/>
        <v>6.692817406474573E-4</v>
      </c>
      <c r="I1001" s="5">
        <f t="shared" si="62"/>
        <v>-1.0207492561852469E-2</v>
      </c>
      <c r="J1001" s="5">
        <f t="shared" si="63"/>
        <v>-1.8347086050941479E-2</v>
      </c>
    </row>
    <row r="1002" spans="1:10" ht="15" customHeight="1" x14ac:dyDescent="0.2">
      <c r="A1002" s="3">
        <f>'2_CVaR_t1'!A1002</f>
        <v>43692</v>
      </c>
      <c r="B1002" s="5">
        <f>'2_CVaR_t1'!D1002-1</f>
        <v>1.0349552299377063E-2</v>
      </c>
      <c r="C1002" s="5">
        <f>'Stocks Returns'!B998</f>
        <v>-1.1640596580574591E-2</v>
      </c>
      <c r="D1002" s="5">
        <f>'Stocks Returns'!C998</f>
        <v>1.5906864157685607E-2</v>
      </c>
      <c r="E1002" s="5">
        <f>'Stocks Returns'!D998</f>
        <v>-8.0543090553442109E-4</v>
      </c>
      <c r="F1002" s="5">
        <f>'Stocks Returns'!E998</f>
        <v>-1.6801853997682636E-2</v>
      </c>
      <c r="G1002" s="5">
        <f t="shared" si="60"/>
        <v>-2.0644038855851376E-2</v>
      </c>
      <c r="H1002" s="5">
        <f t="shared" si="61"/>
        <v>9.9397704910880562E-4</v>
      </c>
      <c r="I1002" s="5">
        <f t="shared" si="62"/>
        <v>-1.5159987650021037E-2</v>
      </c>
      <c r="J1002" s="5">
        <f t="shared" si="63"/>
        <v>-2.7234986453512501E-2</v>
      </c>
    </row>
    <row r="1003" spans="1:10" ht="15" customHeight="1" x14ac:dyDescent="0.2">
      <c r="A1003" s="3">
        <f>'2_CVaR_t1'!A1003</f>
        <v>43693</v>
      </c>
      <c r="B1003" s="5">
        <f>'2_CVaR_t1'!D1003-1</f>
        <v>8.0121289857375544E-3</v>
      </c>
      <c r="C1003" s="5">
        <f>'Stocks Returns'!B999</f>
        <v>2.8708133971291794E-2</v>
      </c>
      <c r="D1003" s="5">
        <f>'Stocks Returns'!C999</f>
        <v>1.1119305610710617E-2</v>
      </c>
      <c r="E1003" s="5">
        <f>'Stocks Returns'!D999</f>
        <v>1.7733763242745226E-2</v>
      </c>
      <c r="F1003" s="5">
        <f>'Stocks Returns'!E999</f>
        <v>1.0999803574936129E-2</v>
      </c>
      <c r="G1003" s="5">
        <f t="shared" si="60"/>
        <v>2.1861709611477015E-2</v>
      </c>
      <c r="H1003" s="5">
        <f t="shared" si="61"/>
        <v>-4.1647533689216469E-4</v>
      </c>
      <c r="I1003" s="5">
        <f t="shared" si="62"/>
        <v>6.6342325121783435E-3</v>
      </c>
      <c r="J1003" s="5">
        <f t="shared" si="63"/>
        <v>2.9297233913501506E-3</v>
      </c>
    </row>
    <row r="1004" spans="1:10" ht="15" customHeight="1" x14ac:dyDescent="0.2">
      <c r="A1004" s="3">
        <f>'2_CVaR_t1'!A1004</f>
        <v>43696</v>
      </c>
      <c r="B1004" s="5">
        <f>'2_CVaR_t1'!D1004-1</f>
        <v>6.3819781702088019E-3</v>
      </c>
      <c r="C1004" s="5">
        <f>'Stocks Returns'!B1000</f>
        <v>1.681574239713779E-2</v>
      </c>
      <c r="D1004" s="5">
        <f>'Stocks Returns'!C1000</f>
        <v>8.4721988441902596E-3</v>
      </c>
      <c r="E1004" s="5">
        <f>'Stocks Returns'!D1000</f>
        <v>1.8895677755148332E-2</v>
      </c>
      <c r="F1004" s="5">
        <f>'Stocks Returns'!E1000</f>
        <v>4.7989119875655684E-2</v>
      </c>
      <c r="G1004" s="5">
        <f t="shared" si="60"/>
        <v>1.1473651674059731E-2</v>
      </c>
      <c r="H1004" s="5">
        <f t="shared" si="61"/>
        <v>-7.0834232706792032E-4</v>
      </c>
      <c r="I1004" s="5">
        <f t="shared" si="62"/>
        <v>1.0066246445681392E-2</v>
      </c>
      <c r="J1004" s="5">
        <f t="shared" si="63"/>
        <v>4.1567064491966753E-2</v>
      </c>
    </row>
    <row r="1005" spans="1:10" ht="15" customHeight="1" x14ac:dyDescent="0.2">
      <c r="A1005" s="3">
        <f>'2_CVaR_t1'!A1005</f>
        <v>43697</v>
      </c>
      <c r="B1005" s="5">
        <f>'2_CVaR_t1'!D1005-1</f>
        <v>-2.3364908594321054E-3</v>
      </c>
      <c r="C1005" s="5">
        <f>'Stocks Returns'!B1001</f>
        <v>-7.3891625615764012E-3</v>
      </c>
      <c r="D1005" s="5">
        <f>'Stocks Returns'!C1001</f>
        <v>-2.7817959274507587E-3</v>
      </c>
      <c r="E1005" s="5">
        <f>'Stocks Returns'!D1001</f>
        <v>-1.2881732370905064E-2</v>
      </c>
      <c r="F1005" s="5">
        <f>'Stocks Returns'!E1001</f>
        <v>-2.280311457174633E-2</v>
      </c>
      <c r="G1005" s="5">
        <f t="shared" si="60"/>
        <v>-4.685687133842785E-3</v>
      </c>
      <c r="H1005" s="5">
        <f t="shared" si="61"/>
        <v>6.3409560667752147E-4</v>
      </c>
      <c r="I1005" s="5">
        <f t="shared" si="62"/>
        <v>-9.5700836597200634E-3</v>
      </c>
      <c r="J1005" s="5">
        <f t="shared" si="63"/>
        <v>-2.0411106225189483E-2</v>
      </c>
    </row>
    <row r="1006" spans="1:10" ht="15" customHeight="1" x14ac:dyDescent="0.2">
      <c r="A1006" s="3">
        <f>'2_CVaR_t1'!A1006</f>
        <v>43698</v>
      </c>
      <c r="B1006" s="5">
        <f>'2_CVaR_t1'!D1006-1</f>
        <v>6.2722798595293838E-3</v>
      </c>
      <c r="C1006" s="5">
        <f>'Stocks Returns'!B1002</f>
        <v>2.4813895781636841E-3</v>
      </c>
      <c r="D1006" s="5">
        <f>'Stocks Returns'!C1002</f>
        <v>9.4844900691808398E-3</v>
      </c>
      <c r="E1006" s="5">
        <f>'Stocks Returns'!D1002</f>
        <v>1.4624817189785588E-3</v>
      </c>
      <c r="F1006" s="5">
        <f>'Stocks Returns'!E1002</f>
        <v>-1.5177385695314127E-3</v>
      </c>
      <c r="G1006" s="5">
        <f t="shared" si="60"/>
        <v>-2.7594694937835441E-3</v>
      </c>
      <c r="H1006" s="5">
        <f t="shared" si="61"/>
        <v>4.6244087440041291E-4</v>
      </c>
      <c r="I1006" s="5">
        <f t="shared" si="62"/>
        <v>-7.2141869938029853E-3</v>
      </c>
      <c r="J1006" s="5">
        <f t="shared" si="63"/>
        <v>-7.8288928422407117E-3</v>
      </c>
    </row>
    <row r="1007" spans="1:10" ht="15" customHeight="1" x14ac:dyDescent="0.2">
      <c r="A1007" s="3">
        <f>'2_CVaR_t1'!A1007</f>
        <v>43699</v>
      </c>
      <c r="B1007" s="5">
        <f>'2_CVaR_t1'!D1007-1</f>
        <v>-2.7913207800953632E-3</v>
      </c>
      <c r="C1007" s="5">
        <f>'Stocks Returns'!B1003</f>
        <v>-8.8401697312587846E-3</v>
      </c>
      <c r="D1007" s="5">
        <f>'Stocks Returns'!C1003</f>
        <v>-4.6976898419365254E-3</v>
      </c>
      <c r="E1007" s="5">
        <f>'Stocks Returns'!D1003</f>
        <v>6.2907211862504031E-3</v>
      </c>
      <c r="F1007" s="5">
        <f>'Stocks Returns'!E1003</f>
        <v>-7.0302109063272722E-3</v>
      </c>
      <c r="G1007" s="5">
        <f t="shared" si="60"/>
        <v>-5.7169687529011297E-3</v>
      </c>
      <c r="H1007" s="5">
        <f t="shared" si="61"/>
        <v>-6.2466063047604027E-4</v>
      </c>
      <c r="I1007" s="5">
        <f t="shared" si="62"/>
        <v>1.0235752483734139E-2</v>
      </c>
      <c r="J1007" s="5">
        <f t="shared" si="63"/>
        <v>-4.1783856018252656E-3</v>
      </c>
    </row>
    <row r="1008" spans="1:10" ht="15" customHeight="1" x14ac:dyDescent="0.2">
      <c r="A1008" s="3">
        <f>'2_CVaR_t1'!A1008</f>
        <v>43700</v>
      </c>
      <c r="B1008" s="5">
        <f>'2_CVaR_t1'!D1008-1</f>
        <v>-1.9874573625927927E-2</v>
      </c>
      <c r="C1008" s="5">
        <f>'Stocks Returns'!B1004</f>
        <v>-3.638958259008207E-2</v>
      </c>
      <c r="D1008" s="5">
        <f>'Stocks Returns'!C1004</f>
        <v>-2.6986506746626726E-2</v>
      </c>
      <c r="E1008" s="5">
        <f>'Stocks Returns'!D1004</f>
        <v>-5.5816030363920466E-2</v>
      </c>
      <c r="F1008" s="5">
        <f>'Stocks Returns'!E1004</f>
        <v>-3.5208572522005266E-2</v>
      </c>
      <c r="G1008" s="5">
        <f t="shared" si="60"/>
        <v>-1.7501636634721419E-2</v>
      </c>
      <c r="H1008" s="5">
        <f t="shared" si="61"/>
        <v>1.7683839395994348E-3</v>
      </c>
      <c r="I1008" s="5">
        <f t="shared" si="62"/>
        <v>-2.8081370507897729E-2</v>
      </c>
      <c r="J1008" s="5">
        <f t="shared" si="63"/>
        <v>-1.5086182994454977E-2</v>
      </c>
    </row>
    <row r="1009" spans="1:10" ht="15" customHeight="1" x14ac:dyDescent="0.2">
      <c r="A1009" s="3">
        <f>'2_CVaR_t1'!A1009</f>
        <v>43703</v>
      </c>
      <c r="B1009" s="5">
        <f>'2_CVaR_t1'!D1009-1</f>
        <v>8.9106243984871103E-3</v>
      </c>
      <c r="C1009" s="5">
        <f>'Stocks Returns'!B1005</f>
        <v>7.0344316919659367E-3</v>
      </c>
      <c r="D1009" s="5">
        <f>'Stocks Returns'!C1005</f>
        <v>1.3468013468013629E-2</v>
      </c>
      <c r="E1009" s="5">
        <f>'Stocks Returns'!D1005</f>
        <v>1.773468905178488E-3</v>
      </c>
      <c r="F1009" s="5">
        <f>'Stocks Returns'!E1005</f>
        <v>1.8841729472431457E-2</v>
      </c>
      <c r="G1009" s="5">
        <f t="shared" si="60"/>
        <v>-6.4114102576588901E-4</v>
      </c>
      <c r="H1009" s="5">
        <f t="shared" si="61"/>
        <v>6.3408751762193856E-4</v>
      </c>
      <c r="I1009" s="5">
        <f t="shared" si="62"/>
        <v>-1.0577279747628392E-2</v>
      </c>
      <c r="J1009" s="5">
        <f t="shared" si="63"/>
        <v>9.8633022152498917E-3</v>
      </c>
    </row>
    <row r="1010" spans="1:10" ht="15" customHeight="1" x14ac:dyDescent="0.2">
      <c r="A1010" s="3">
        <f>'2_CVaR_t1'!A1010</f>
        <v>43704</v>
      </c>
      <c r="B1010" s="5">
        <f>'2_CVaR_t1'!D1010-1</f>
        <v>2.7390973622298809E-3</v>
      </c>
      <c r="C1010" s="5">
        <f>'Stocks Returns'!B1006</f>
        <v>-2.6838235294117663E-2</v>
      </c>
      <c r="D1010" s="5">
        <f>'Stocks Returns'!C1006</f>
        <v>4.448448673911809E-3</v>
      </c>
      <c r="E1010" s="5">
        <f>'Stocks Returns'!D1006</f>
        <v>-4.4848341791574597E-3</v>
      </c>
      <c r="F1010" s="5">
        <f>'Stocks Returns'!E1006</f>
        <v>-7.5919797547207013E-3</v>
      </c>
      <c r="G1010" s="5">
        <f t="shared" si="60"/>
        <v>-2.8818607529641049E-2</v>
      </c>
      <c r="H1010" s="5">
        <f t="shared" si="61"/>
        <v>5.311369521640236E-4</v>
      </c>
      <c r="I1010" s="5">
        <f t="shared" si="62"/>
        <v>-8.2412982916312202E-3</v>
      </c>
      <c r="J1010" s="5">
        <f t="shared" si="63"/>
        <v>-1.0331211526367977E-2</v>
      </c>
    </row>
    <row r="1011" spans="1:10" ht="15" customHeight="1" x14ac:dyDescent="0.2">
      <c r="A1011" s="3">
        <f>'2_CVaR_t1'!A1011</f>
        <v>43705</v>
      </c>
      <c r="B1011" s="5">
        <f>'2_CVaR_t1'!D1011-1</f>
        <v>1.3681515250909548E-3</v>
      </c>
      <c r="C1011" s="5">
        <f>'Stocks Returns'!B1007</f>
        <v>1.7755950132225307E-2</v>
      </c>
      <c r="D1011" s="5">
        <f>'Stocks Returns'!C1007</f>
        <v>1.625742796277585E-3</v>
      </c>
      <c r="E1011" s="5">
        <f>'Stocks Returns'!D1007</f>
        <v>6.2833432128037714E-3</v>
      </c>
      <c r="F1011" s="5">
        <f>'Stocks Returns'!E1007</f>
        <v>1.9027069438995792E-2</v>
      </c>
      <c r="G1011" s="5">
        <f t="shared" si="60"/>
        <v>1.7040712335372448E-2</v>
      </c>
      <c r="H1011" s="5">
        <f t="shared" si="61"/>
        <v>-3.1082816450182012E-4</v>
      </c>
      <c r="I1011" s="5">
        <f t="shared" si="62"/>
        <v>4.436017396984477E-3</v>
      </c>
      <c r="J1011" s="5">
        <f t="shared" si="63"/>
        <v>1.7673815404744383E-2</v>
      </c>
    </row>
    <row r="1012" spans="1:10" ht="15" customHeight="1" x14ac:dyDescent="0.2">
      <c r="A1012" s="3">
        <f>'2_CVaR_t1'!A1012</f>
        <v>43706</v>
      </c>
      <c r="B1012" s="5">
        <f>'2_CVaR_t1'!D1012-1</f>
        <v>9.9680316847714501E-3</v>
      </c>
      <c r="C1012" s="5">
        <f>'Stocks Returns'!B1008</f>
        <v>2.9324424647364511E-2</v>
      </c>
      <c r="D1012" s="5">
        <f>'Stocks Returns'!C1008</f>
        <v>1.3992276263502523E-2</v>
      </c>
      <c r="E1012" s="5">
        <f>'Stocks Returns'!D1008</f>
        <v>1.9910461828463788E-2</v>
      </c>
      <c r="F1012" s="5">
        <f>'Stocks Returns'!E1008</f>
        <v>6.5447545717034483E-3</v>
      </c>
      <c r="G1012" s="5">
        <f t="shared" si="60"/>
        <v>2.067305672508158E-2</v>
      </c>
      <c r="H1012" s="5">
        <f t="shared" si="61"/>
        <v>-3.6939035770905231E-4</v>
      </c>
      <c r="I1012" s="5">
        <f t="shared" si="62"/>
        <v>6.0871993164515904E-3</v>
      </c>
      <c r="J1012" s="5">
        <f t="shared" si="63"/>
        <v>-3.5026740409282824E-3</v>
      </c>
    </row>
    <row r="1013" spans="1:10" ht="15" customHeight="1" x14ac:dyDescent="0.2">
      <c r="A1013" s="3">
        <f>'2_CVaR_t1'!A1013</f>
        <v>43707</v>
      </c>
      <c r="B1013" s="5">
        <f>'2_CVaR_t1'!D1013-1</f>
        <v>-1.346321092558056E-3</v>
      </c>
      <c r="C1013" s="5">
        <f>'Stocks Returns'!B1009</f>
        <v>-4.6880634691669476E-3</v>
      </c>
      <c r="D1013" s="5">
        <f>'Stocks Returns'!C1009</f>
        <v>-1.9318871777888047E-3</v>
      </c>
      <c r="E1013" s="5">
        <f>'Stocks Returns'!D1009</f>
        <v>-2.7723229756265733E-3</v>
      </c>
      <c r="F1013" s="5">
        <f>'Stocks Returns'!E1009</f>
        <v>-2.1036527060623866E-3</v>
      </c>
      <c r="G1013" s="5">
        <f t="shared" si="60"/>
        <v>-2.8983352065416372E-3</v>
      </c>
      <c r="H1013" s="5">
        <f t="shared" si="61"/>
        <v>5.3408366041981896E-5</v>
      </c>
      <c r="I1013" s="5">
        <f t="shared" si="62"/>
        <v>-8.3955515887118321E-4</v>
      </c>
      <c r="J1013" s="5">
        <f t="shared" si="63"/>
        <v>-7.1267096168984006E-4</v>
      </c>
    </row>
    <row r="1014" spans="1:10" ht="15" customHeight="1" x14ac:dyDescent="0.2">
      <c r="A1014" s="3">
        <f>'2_CVaR_t1'!A1014</f>
        <v>43710</v>
      </c>
      <c r="B1014" s="5">
        <f>'2_CVaR_t1'!D1014-1</f>
        <v>2.8556153399916795E-5</v>
      </c>
      <c r="C1014" s="5">
        <f>'Stocks Returns'!B1010</f>
        <v>0</v>
      </c>
      <c r="D1014" s="5">
        <f>'Stocks Returns'!C1010</f>
        <v>0</v>
      </c>
      <c r="E1014" s="5">
        <f>'Stocks Returns'!D1010</f>
        <v>0</v>
      </c>
      <c r="F1014" s="5">
        <f>'Stocks Returns'!E1010</f>
        <v>0</v>
      </c>
      <c r="G1014" s="5">
        <f t="shared" si="60"/>
        <v>5.2096584642662082E-4</v>
      </c>
      <c r="H1014" s="5">
        <f t="shared" si="61"/>
        <v>-1.1253114819244209E-6</v>
      </c>
      <c r="I1014" s="5">
        <f t="shared" si="62"/>
        <v>1.8154757398473369E-5</v>
      </c>
      <c r="J1014" s="5">
        <f t="shared" si="63"/>
        <v>1.0294917535460086E-6</v>
      </c>
    </row>
    <row r="1015" spans="1:10" ht="15" customHeight="1" x14ac:dyDescent="0.2">
      <c r="A1015" s="3">
        <f>'2_CVaR_t1'!A1015</f>
        <v>43711</v>
      </c>
      <c r="B1015" s="5">
        <f>'2_CVaR_t1'!D1015-1</f>
        <v>-6.4922823207618219E-3</v>
      </c>
      <c r="C1015" s="5">
        <f>'Stocks Returns'!B1011</f>
        <v>-2.5724637681159401E-2</v>
      </c>
      <c r="D1015" s="5">
        <f>'Stocks Returns'!C1011</f>
        <v>-8.9591859307599497E-3</v>
      </c>
      <c r="E1015" s="5">
        <f>'Stocks Returns'!D1011</f>
        <v>-1.6680180701957537E-2</v>
      </c>
      <c r="F1015" s="5">
        <f>'Stocks Returns'!E1011</f>
        <v>-2.6830203142966802E-3</v>
      </c>
      <c r="G1015" s="5">
        <f t="shared" si="60"/>
        <v>-1.9186120229713548E-2</v>
      </c>
      <c r="H1015" s="5">
        <f t="shared" si="61"/>
        <v>4.6098769719547621E-4</v>
      </c>
      <c r="I1015" s="5">
        <f t="shared" si="62"/>
        <v>-7.5813007108761054E-3</v>
      </c>
      <c r="J1015" s="5">
        <f t="shared" si="63"/>
        <v>3.9103461681025105E-3</v>
      </c>
    </row>
    <row r="1016" spans="1:10" ht="15" customHeight="1" x14ac:dyDescent="0.2">
      <c r="A1016" s="3">
        <f>'2_CVaR_t1'!A1016</f>
        <v>43712</v>
      </c>
      <c r="B1016" s="5">
        <f>'2_CVaR_t1'!D1016-1</f>
        <v>1.0190947401933048E-2</v>
      </c>
      <c r="C1016" s="5">
        <f>'Stocks Returns'!B1012</f>
        <v>5.5782818891780828E-3</v>
      </c>
      <c r="D1016" s="5">
        <f>'Stocks Returns'!C1012</f>
        <v>1.4341517857142883E-2</v>
      </c>
      <c r="E1016" s="5">
        <f>'Stocks Returns'!D1012</f>
        <v>1.9201319354458679E-2</v>
      </c>
      <c r="F1016" s="5">
        <f>'Stocks Returns'!E1012</f>
        <v>2.4212144504227373E-2</v>
      </c>
      <c r="G1016" s="5">
        <f t="shared" si="60"/>
        <v>-3.2787968227379581E-3</v>
      </c>
      <c r="H1016" s="5">
        <f t="shared" si="61"/>
        <v>-3.4221710205930081E-4</v>
      </c>
      <c r="I1016" s="5">
        <f t="shared" si="62"/>
        <v>5.0676310611861841E-3</v>
      </c>
      <c r="J1016" s="5">
        <f t="shared" si="63"/>
        <v>1.3939355988285109E-2</v>
      </c>
    </row>
    <row r="1017" spans="1:10" ht="15" customHeight="1" x14ac:dyDescent="0.2">
      <c r="A1017" s="3">
        <f>'2_CVaR_t1'!A1017</f>
        <v>43713</v>
      </c>
      <c r="B1017" s="5">
        <f>'2_CVaR_t1'!D1017-1</f>
        <v>1.1731831265407111E-2</v>
      </c>
      <c r="C1017" s="5">
        <f>'Stocks Returns'!B1013</f>
        <v>1.3313609467455523E-2</v>
      </c>
      <c r="D1017" s="5">
        <f>'Stocks Returns'!C1013</f>
        <v>1.6284315343565892E-2</v>
      </c>
      <c r="E1017" s="5">
        <f>'Stocks Returns'!D1013</f>
        <v>2.6699029126213691E-2</v>
      </c>
      <c r="F1017" s="5">
        <f>'Stocks Returns'!E1013</f>
        <v>2.6266416510318802E-3</v>
      </c>
      <c r="G1017" s="5">
        <f t="shared" si="60"/>
        <v>3.0345743303746096E-3</v>
      </c>
      <c r="H1017" s="5">
        <f t="shared" si="61"/>
        <v>-6.2568661584910118E-4</v>
      </c>
      <c r="I1017" s="5">
        <f t="shared" si="62"/>
        <v>1.0419551907687601E-2</v>
      </c>
      <c r="J1017" s="5">
        <f t="shared" si="63"/>
        <v>-9.2039259345376018E-3</v>
      </c>
    </row>
    <row r="1018" spans="1:10" ht="15" customHeight="1" x14ac:dyDescent="0.2">
      <c r="A1018" s="3">
        <f>'2_CVaR_t1'!A1018</f>
        <v>43714</v>
      </c>
      <c r="B1018" s="5">
        <f>'2_CVaR_t1'!D1018-1</f>
        <v>4.3675288701470194E-3</v>
      </c>
      <c r="C1018" s="5">
        <f>'Stocks Returns'!B1014</f>
        <v>-2.1897810218978186E-3</v>
      </c>
      <c r="D1018" s="5">
        <f>'Stocks Returns'!C1014</f>
        <v>5.4674389649760347E-3</v>
      </c>
      <c r="E1018" s="5">
        <f>'Stocks Returns'!D1014</f>
        <v>1.9025104131487058E-2</v>
      </c>
      <c r="F1018" s="5">
        <f>'Stocks Returns'!E1014</f>
        <v>3.5553892215569594E-3</v>
      </c>
      <c r="G1018" s="5">
        <f t="shared" si="60"/>
        <v>-5.6729002849636029E-3</v>
      </c>
      <c r="H1018" s="5">
        <f t="shared" si="61"/>
        <v>-8.0262847971707737E-4</v>
      </c>
      <c r="I1018" s="5">
        <f t="shared" si="62"/>
        <v>1.3000934854430383E-2</v>
      </c>
      <c r="J1018" s="5">
        <f t="shared" si="63"/>
        <v>-8.3012919082098378E-4</v>
      </c>
    </row>
    <row r="1019" spans="1:10" ht="15" customHeight="1" x14ac:dyDescent="0.2">
      <c r="A1019" s="3">
        <f>'2_CVaR_t1'!A1019</f>
        <v>43717</v>
      </c>
      <c r="B1019" s="5">
        <f>'2_CVaR_t1'!D1019-1</f>
        <v>-1.4050899762404589E-2</v>
      </c>
      <c r="C1019" s="5">
        <f>'Stocks Returns'!B1015</f>
        <v>-1.4630577907827069E-3</v>
      </c>
      <c r="D1019" s="5">
        <f>'Stocks Returns'!C1015</f>
        <v>-2.255841498869382E-2</v>
      </c>
      <c r="E1019" s="5">
        <f>'Stocks Returns'!D1015</f>
        <v>1.4913831197525429E-2</v>
      </c>
      <c r="F1019" s="5">
        <f>'Stocks Returns'!E1015</f>
        <v>2.4986015289949481E-2</v>
      </c>
      <c r="G1019" s="5">
        <f t="shared" si="60"/>
        <v>1.2050693090828873E-2</v>
      </c>
      <c r="H1019" s="5">
        <f t="shared" si="61"/>
        <v>-2.2175607199384356E-3</v>
      </c>
      <c r="I1019" s="5">
        <f t="shared" si="62"/>
        <v>3.4538616469967948E-2</v>
      </c>
      <c r="J1019" s="5">
        <f t="shared" si="63"/>
        <v>3.9220876582582651E-2</v>
      </c>
    </row>
    <row r="1020" spans="1:10" ht="15" customHeight="1" x14ac:dyDescent="0.2">
      <c r="A1020" s="3">
        <f>'2_CVaR_t1'!A1020</f>
        <v>43718</v>
      </c>
      <c r="B1020" s="5">
        <f>'2_CVaR_t1'!D1020-1</f>
        <v>-1.8314336519287822E-2</v>
      </c>
      <c r="C1020" s="5">
        <f>'Stocks Returns'!B1016</f>
        <v>4.1391941391941245E-2</v>
      </c>
      <c r="D1020" s="5">
        <f>'Stocks Returns'!C1016</f>
        <v>-2.8642247314789371E-2</v>
      </c>
      <c r="E1020" s="5">
        <f>'Stocks Returns'!D1016</f>
        <v>7.6194622836616155E-3</v>
      </c>
      <c r="F1020" s="5">
        <f>'Stocks Returns'!E1016</f>
        <v>2.4558850281972022E-2</v>
      </c>
      <c r="G1020" s="5">
        <f t="shared" si="60"/>
        <v>5.8840071387671083E-2</v>
      </c>
      <c r="H1020" s="5">
        <f t="shared" si="61"/>
        <v>-2.141585169310626E-3</v>
      </c>
      <c r="I1020" s="5">
        <f t="shared" si="62"/>
        <v>3.3181382465034368E-2</v>
      </c>
      <c r="J1020" s="5">
        <f t="shared" si="63"/>
        <v>4.3103895295770384E-2</v>
      </c>
    </row>
    <row r="1021" spans="1:10" ht="15" customHeight="1" x14ac:dyDescent="0.2">
      <c r="A1021" s="3">
        <f>'2_CVaR_t1'!A1021</f>
        <v>43719</v>
      </c>
      <c r="B1021" s="5">
        <f>'2_CVaR_t1'!D1021-1</f>
        <v>-3.7754840105793663E-3</v>
      </c>
      <c r="C1021" s="5">
        <f>'Stocks Returns'!B1017</f>
        <v>4.2208934224410299E-3</v>
      </c>
      <c r="D1021" s="5">
        <f>'Stocks Returns'!C1017</f>
        <v>-7.7686419053020206E-3</v>
      </c>
      <c r="E1021" s="5">
        <f>'Stocks Returns'!D1017</f>
        <v>3.078751215296549E-2</v>
      </c>
      <c r="F1021" s="5">
        <f>'Stocks Returns'!E1017</f>
        <v>1.5625E-2</v>
      </c>
      <c r="G1021" s="5">
        <f t="shared" si="60"/>
        <v>8.2522986218764409E-3</v>
      </c>
      <c r="H1021" s="5">
        <f t="shared" si="61"/>
        <v>-2.2736949395018051E-3</v>
      </c>
      <c r="I1021" s="5">
        <f t="shared" si="62"/>
        <v>3.6103059821393051E-2</v>
      </c>
      <c r="J1021" s="5">
        <f t="shared" si="63"/>
        <v>1.9471779510906735E-2</v>
      </c>
    </row>
    <row r="1022" spans="1:10" ht="15" customHeight="1" x14ac:dyDescent="0.2">
      <c r="A1022" s="3">
        <f>'2_CVaR_t1'!A1022</f>
        <v>43720</v>
      </c>
      <c r="B1022" s="5">
        <f>'2_CVaR_t1'!D1022-1</f>
        <v>1.1213327963184305E-2</v>
      </c>
      <c r="C1022" s="5">
        <f>'Stocks Returns'!B1018</f>
        <v>-1.541155866900179E-2</v>
      </c>
      <c r="D1022" s="5">
        <f>'Stocks Returns'!C1018</f>
        <v>1.7144816550462849E-2</v>
      </c>
      <c r="E1022" s="5">
        <f>'Stocks Returns'!D1018</f>
        <v>5.2399916160128512E-4</v>
      </c>
      <c r="F1022" s="5">
        <f>'Stocks Returns'!E1018</f>
        <v>-1.4860139860139898E-2</v>
      </c>
      <c r="G1022" s="5">
        <f t="shared" si="60"/>
        <v>-2.521210926903094E-2</v>
      </c>
      <c r="H1022" s="5">
        <f t="shared" si="61"/>
        <v>9.8394748717505962E-4</v>
      </c>
      <c r="I1022" s="5">
        <f t="shared" si="62"/>
        <v>-1.5033425817952906E-2</v>
      </c>
      <c r="J1022" s="5">
        <f t="shared" si="63"/>
        <v>-2.6166518951766547E-2</v>
      </c>
    </row>
    <row r="1023" spans="1:10" ht="15" customHeight="1" x14ac:dyDescent="0.2">
      <c r="A1023" s="3">
        <f>'2_CVaR_t1'!A1023</f>
        <v>43721</v>
      </c>
      <c r="B1023" s="5">
        <f>'2_CVaR_t1'!D1023-1</f>
        <v>-2.7486941849754754E-3</v>
      </c>
      <c r="C1023" s="5">
        <f>'Stocks Returns'!B1019</f>
        <v>-7.8263963002489501E-3</v>
      </c>
      <c r="D1023" s="5">
        <f>'Stocks Returns'!C1019</f>
        <v>-3.9892122710415423E-3</v>
      </c>
      <c r="E1023" s="5">
        <f>'Stocks Returns'!D1019</f>
        <v>-4.9230124646485462E-3</v>
      </c>
      <c r="F1023" s="5">
        <f>'Stocks Returns'!E1019</f>
        <v>1.7568766637089617E-2</v>
      </c>
      <c r="G1023" s="5">
        <f t="shared" si="60"/>
        <v>-4.74253194047134E-3</v>
      </c>
      <c r="H1023" s="5">
        <f t="shared" si="61"/>
        <v>2.2230091275826994E-5</v>
      </c>
      <c r="I1023" s="5">
        <f t="shared" si="62"/>
        <v>-1.0373416925734558E-3</v>
      </c>
      <c r="J1023" s="5">
        <f t="shared" si="63"/>
        <v>2.0377497962050864E-2</v>
      </c>
    </row>
    <row r="1024" spans="1:10" ht="15" customHeight="1" x14ac:dyDescent="0.2">
      <c r="A1024" s="3">
        <f>'2_CVaR_t1'!A1024</f>
        <v>43724</v>
      </c>
      <c r="B1024" s="5">
        <f>'2_CVaR_t1'!D1024-1</f>
        <v>-4.3520017110718623E-3</v>
      </c>
      <c r="C1024" s="5">
        <f>'Stocks Returns'!B1020</f>
        <v>2.8684116170669682E-3</v>
      </c>
      <c r="D1024" s="5">
        <f>'Stocks Returns'!C1020</f>
        <v>-6.5436904157499809E-3</v>
      </c>
      <c r="E1024" s="5">
        <f>'Stocks Returns'!D1020</f>
        <v>-5.7894736842104555E-3</v>
      </c>
      <c r="F1024" s="5">
        <f>'Stocks Returns'!E1020</f>
        <v>9.0512731077781572E-2</v>
      </c>
      <c r="G1024" s="5">
        <f t="shared" si="60"/>
        <v>7.4318381244472282E-3</v>
      </c>
      <c r="H1024" s="5">
        <f t="shared" si="61"/>
        <v>-2.1579142671857444E-4</v>
      </c>
      <c r="I1024" s="5">
        <f t="shared" si="62"/>
        <v>3.289153444610551E-4</v>
      </c>
      <c r="J1024" s="5">
        <f t="shared" si="63"/>
        <v>9.4942349586737126E-2</v>
      </c>
    </row>
    <row r="1025" spans="1:10" ht="15" customHeight="1" x14ac:dyDescent="0.2">
      <c r="A1025" s="3">
        <f>'2_CVaR_t1'!A1025</f>
        <v>43725</v>
      </c>
      <c r="B1025" s="5">
        <f>'2_CVaR_t1'!D1025-1</f>
        <v>9.6494330081475788E-4</v>
      </c>
      <c r="C1025" s="5">
        <f>'Stocks Returns'!B1021</f>
        <v>-2.7529495888451883E-2</v>
      </c>
      <c r="D1025" s="5">
        <f>'Stocks Returns'!C1021</f>
        <v>1.9306115495996146E-3</v>
      </c>
      <c r="E1025" s="5">
        <f>'Stocks Returns'!D1021</f>
        <v>-7.3054526204340275E-3</v>
      </c>
      <c r="F1025" s="5">
        <f>'Stocks Returns'!E1021</f>
        <v>-2.0949944026867118E-2</v>
      </c>
      <c r="G1025" s="5">
        <f t="shared" si="60"/>
        <v>-2.7872645600810042E-2</v>
      </c>
      <c r="H1025" s="5">
        <f t="shared" si="61"/>
        <v>5.7659530640721173E-4</v>
      </c>
      <c r="I1025" s="5">
        <f t="shared" si="62"/>
        <v>-8.5912826851897994E-3</v>
      </c>
      <c r="J1025" s="5">
        <f t="shared" si="63"/>
        <v>-2.189556881184929E-2</v>
      </c>
    </row>
    <row r="1026" spans="1:10" ht="15" customHeight="1" x14ac:dyDescent="0.2">
      <c r="A1026" s="3">
        <f>'2_CVaR_t1'!A1026</f>
        <v>43726</v>
      </c>
      <c r="B1026" s="5">
        <f>'2_CVaR_t1'!D1026-1</f>
        <v>-4.3680552734378653E-3</v>
      </c>
      <c r="C1026" s="5">
        <f>'Stocks Returns'!B1022</f>
        <v>3.6764705882363913E-4</v>
      </c>
      <c r="D1026" s="5">
        <f>'Stocks Returns'!C1022</f>
        <v>-6.5741003117030239E-3</v>
      </c>
      <c r="E1026" s="5">
        <f>'Stocks Returns'!D1022</f>
        <v>-2.026450511945499E-3</v>
      </c>
      <c r="F1026" s="5">
        <f>'Stocks Returns'!E1022</f>
        <v>-1.9764782750735121E-2</v>
      </c>
      <c r="G1026" s="5">
        <f t="shared" si="60"/>
        <v>4.9458880935633175E-3</v>
      </c>
      <c r="H1026" s="5">
        <f t="shared" si="61"/>
        <v>-2.2300715666178413E-4</v>
      </c>
      <c r="I1026" s="5">
        <f t="shared" si="62"/>
        <v>4.1142942290236092E-3</v>
      </c>
      <c r="J1026" s="5">
        <f t="shared" si="63"/>
        <v>-1.5318934658201257E-2</v>
      </c>
    </row>
    <row r="1027" spans="1:10" ht="15" customHeight="1" x14ac:dyDescent="0.2">
      <c r="A1027" s="3">
        <f>'2_CVaR_t1'!A1027</f>
        <v>43727</v>
      </c>
      <c r="B1027" s="5">
        <f>'2_CVaR_t1'!D1027-1</f>
        <v>2.0551107917321509E-3</v>
      </c>
      <c r="C1027" s="5">
        <f>'Stocks Returns'!B1023</f>
        <v>-1.9845644983461974E-2</v>
      </c>
      <c r="D1027" s="5">
        <f>'Stocks Returns'!C1023</f>
        <v>3.8222374351075672E-3</v>
      </c>
      <c r="E1027" s="5">
        <f>'Stocks Returns'!D1023</f>
        <v>-1.1542160949022051E-2</v>
      </c>
      <c r="F1027" s="5">
        <f>'Stocks Returns'!E1023</f>
        <v>-6.6655557407102606E-4</v>
      </c>
      <c r="G1027" s="5">
        <f t="shared" si="60"/>
        <v>-2.1194821629427481E-2</v>
      </c>
      <c r="H1027" s="5">
        <f t="shared" si="61"/>
        <v>8.9314862008467878E-4</v>
      </c>
      <c r="I1027" s="5">
        <f t="shared" si="62"/>
        <v>-1.4346125757176293E-2</v>
      </c>
      <c r="J1027" s="5">
        <f t="shared" si="63"/>
        <v>-2.7143011223340176E-3</v>
      </c>
    </row>
    <row r="1028" spans="1:10" ht="15" customHeight="1" x14ac:dyDescent="0.2">
      <c r="A1028" s="3">
        <f>'2_CVaR_t1'!A1028</f>
        <v>43728</v>
      </c>
      <c r="B1028" s="5">
        <f>'2_CVaR_t1'!D1028-1</f>
        <v>-7.8860137583768308E-3</v>
      </c>
      <c r="C1028" s="5">
        <f>'Stocks Returns'!B1024</f>
        <v>-1.6497937757780301E-2</v>
      </c>
      <c r="D1028" s="5">
        <f>'Stocks Returns'!C1024</f>
        <v>-1.0797908615594487E-2</v>
      </c>
      <c r="E1028" s="5">
        <f>'Stocks Returns'!D1024</f>
        <v>-2.2056438533895495E-2</v>
      </c>
      <c r="F1028" s="5">
        <f>'Stocks Returns'!E1024</f>
        <v>1.4173753543438306E-2</v>
      </c>
      <c r="G1028" s="5">
        <f t="shared" si="60"/>
        <v>-8.67325888972857E-3</v>
      </c>
      <c r="H1028" s="5">
        <f t="shared" si="61"/>
        <v>6.3592637923765016E-4</v>
      </c>
      <c r="I1028" s="5">
        <f t="shared" si="62"/>
        <v>-1.1016689698312468E-2</v>
      </c>
      <c r="J1028" s="5">
        <f t="shared" si="63"/>
        <v>2.2176133199162E-2</v>
      </c>
    </row>
    <row r="1029" spans="1:10" ht="15" customHeight="1" x14ac:dyDescent="0.2">
      <c r="A1029" s="3">
        <f>'2_CVaR_t1'!A1029</f>
        <v>43731</v>
      </c>
      <c r="B1029" s="5">
        <f>'2_CVaR_t1'!D1029-1</f>
        <v>3.8557290832870184E-3</v>
      </c>
      <c r="C1029" s="5">
        <f>'Stocks Returns'!B1025</f>
        <v>1.3343499809378434E-2</v>
      </c>
      <c r="D1029" s="5">
        <f>'Stocks Returns'!C1025</f>
        <v>4.8833735493507557E-3</v>
      </c>
      <c r="E1029" s="5">
        <f>'Stocks Returns'!D1025</f>
        <v>1.625207296849096E-2</v>
      </c>
      <c r="F1029" s="5">
        <f>'Stocks Returns'!E1025</f>
        <v>-1.0522854324235498E-2</v>
      </c>
      <c r="G1029" s="5">
        <f t="shared" si="60"/>
        <v>1.03326789541127E-2</v>
      </c>
      <c r="H1029" s="5">
        <f t="shared" si="61"/>
        <v>-6.4724622948551368E-4</v>
      </c>
      <c r="I1029" s="5">
        <f t="shared" si="62"/>
        <v>1.0940620814784072E-2</v>
      </c>
      <c r="J1029" s="5">
        <f t="shared" si="63"/>
        <v>-1.4390961259532578E-2</v>
      </c>
    </row>
    <row r="1030" spans="1:10" ht="15" customHeight="1" x14ac:dyDescent="0.2">
      <c r="A1030" s="3">
        <f>'2_CVaR_t1'!A1030</f>
        <v>43732</v>
      </c>
      <c r="B1030" s="5">
        <f>'2_CVaR_t1'!D1030-1</f>
        <v>-2.1566682837661499E-3</v>
      </c>
      <c r="C1030" s="5">
        <f>'Stocks Returns'!B1026</f>
        <v>-6.0195635816402415E-3</v>
      </c>
      <c r="D1030" s="5">
        <f>'Stocks Returns'!C1026</f>
        <v>-2.4584071808358976E-3</v>
      </c>
      <c r="E1030" s="5">
        <f>'Stocks Returns'!D1026</f>
        <v>-1.3925152306353383E-2</v>
      </c>
      <c r="F1030" s="5">
        <f>'Stocks Returns'!E1026</f>
        <v>-1.4622798271851201E-2</v>
      </c>
      <c r="G1030" s="5">
        <f t="shared" ref="G1030:G1093" si="64">C1030-($P$11+$O$11*$B1030)</f>
        <v>-3.4820317872453531E-3</v>
      </c>
      <c r="H1030" s="5">
        <f t="shared" ref="H1030:H1093" si="65">D1030-($P$12+$O$12*$B1030)</f>
        <v>6.9767693004128828E-4</v>
      </c>
      <c r="I1030" s="5">
        <f t="shared" ref="I1030:I1093" si="66">E1030-($P$13+$O$13*$B1030)</f>
        <v>-1.0863919152447712E-2</v>
      </c>
      <c r="J1030" s="5">
        <f t="shared" ref="J1030:J1093" si="67">F1030-($P$14+$O$14*$B1030)</f>
        <v>-1.2412584187184618E-2</v>
      </c>
    </row>
    <row r="1031" spans="1:10" ht="15" customHeight="1" x14ac:dyDescent="0.2">
      <c r="A1031" s="3">
        <f>'2_CVaR_t1'!A1031</f>
        <v>43733</v>
      </c>
      <c r="B1031" s="5">
        <f>'2_CVaR_t1'!D1031-1</f>
        <v>4.0786788660627238E-3</v>
      </c>
      <c r="C1031" s="5">
        <f>'Stocks Returns'!B1027</f>
        <v>1.0219530658591935E-2</v>
      </c>
      <c r="D1031" s="5">
        <f>'Stocks Returns'!C1027</f>
        <v>4.5850527281063869E-3</v>
      </c>
      <c r="E1031" s="5">
        <f>'Stocks Returns'!D1027</f>
        <v>2.6147396293027425E-2</v>
      </c>
      <c r="F1031" s="5">
        <f>'Stocks Returns'!E1027</f>
        <v>3.0354131534569007E-3</v>
      </c>
      <c r="G1031" s="5">
        <f t="shared" si="64"/>
        <v>7.0029675773077751E-3</v>
      </c>
      <c r="H1031" s="5">
        <f t="shared" si="65"/>
        <v>-1.2676846066754103E-3</v>
      </c>
      <c r="I1031" s="5">
        <f t="shared" si="66"/>
        <v>2.0525470919301736E-2</v>
      </c>
      <c r="J1031" s="5">
        <f t="shared" si="67"/>
        <v>-1.0580881242813391E-3</v>
      </c>
    </row>
    <row r="1032" spans="1:10" ht="15" customHeight="1" x14ac:dyDescent="0.2">
      <c r="A1032" s="3">
        <f>'2_CVaR_t1'!A1032</f>
        <v>43734</v>
      </c>
      <c r="B1032" s="5">
        <f>'2_CVaR_t1'!D1032-1</f>
        <v>1.0871766875657496E-3</v>
      </c>
      <c r="C1032" s="5">
        <f>'Stocks Returns'!B1028</f>
        <v>-8.6174597227426375E-3</v>
      </c>
      <c r="D1032" s="5">
        <f>'Stocks Returns'!C1028</f>
        <v>2.1109082610679675E-3</v>
      </c>
      <c r="E1032" s="5">
        <f>'Stocks Returns'!D1028</f>
        <v>-6.8809805397269663E-3</v>
      </c>
      <c r="F1032" s="5">
        <f>'Stocks Returns'!E1028</f>
        <v>-3.0262273032952258E-2</v>
      </c>
      <c r="G1032" s="5">
        <f t="shared" si="64"/>
        <v>-9.0734086886852701E-3</v>
      </c>
      <c r="H1032" s="5">
        <f t="shared" si="65"/>
        <v>5.802893798062341E-4</v>
      </c>
      <c r="I1032" s="5">
        <f t="shared" si="66"/>
        <v>-8.3370291743593596E-3</v>
      </c>
      <c r="J1032" s="5">
        <f t="shared" si="67"/>
        <v>-3.1331471447332455E-2</v>
      </c>
    </row>
    <row r="1033" spans="1:10" ht="15" customHeight="1" x14ac:dyDescent="0.2">
      <c r="A1033" s="3">
        <f>'2_CVaR_t1'!A1033</f>
        <v>43735</v>
      </c>
      <c r="B1033" s="5">
        <f>'2_CVaR_t1'!D1033-1</f>
        <v>-6.5656790020452993E-3</v>
      </c>
      <c r="C1033" s="5">
        <f>'Stocks Returns'!B1029</f>
        <v>1.2849584278155746E-2</v>
      </c>
      <c r="D1033" s="5">
        <f>'Stocks Returns'!C1029</f>
        <v>-9.3936806148591234E-3</v>
      </c>
      <c r="E1033" s="5">
        <f>'Stocks Returns'!D1029</f>
        <v>-1.1692107827216636E-2</v>
      </c>
      <c r="F1033" s="5">
        <f>'Stocks Returns'!E1029</f>
        <v>3.8141470180304005E-3</v>
      </c>
      <c r="G1033" s="5">
        <f t="shared" si="64"/>
        <v>1.9455833558723046E-2</v>
      </c>
      <c r="H1033" s="5">
        <f t="shared" si="65"/>
        <v>1.3253644267583083E-4</v>
      </c>
      <c r="I1033" s="5">
        <f t="shared" si="66"/>
        <v>-2.491017806176575E-3</v>
      </c>
      <c r="J1033" s="5">
        <f t="shared" si="67"/>
        <v>1.0481714948438607E-2</v>
      </c>
    </row>
    <row r="1034" spans="1:10" ht="15" customHeight="1" x14ac:dyDescent="0.2">
      <c r="A1034" s="3">
        <f>'2_CVaR_t1'!A1034</f>
        <v>43738</v>
      </c>
      <c r="B1034" s="5">
        <f>'2_CVaR_t1'!D1034-1</f>
        <v>-6.7368537456937716E-3</v>
      </c>
      <c r="C1034" s="5">
        <f>'Stocks Returns'!B1030</f>
        <v>-6.3432835820895761E-3</v>
      </c>
      <c r="D1034" s="5">
        <f>'Stocks Returns'!C1030</f>
        <v>-1.1436781609195479E-2</v>
      </c>
      <c r="E1034" s="5">
        <f>'Stocks Returns'!D1030</f>
        <v>1.774564574433124E-2</v>
      </c>
      <c r="F1034" s="5">
        <f>'Stocks Returns'!E1030</f>
        <v>-1.5889464594127878E-2</v>
      </c>
      <c r="G1034" s="5">
        <f t="shared" si="64"/>
        <v>4.2092895082052051E-4</v>
      </c>
      <c r="H1034" s="5">
        <f t="shared" si="65"/>
        <v>-1.663251504851599E-3</v>
      </c>
      <c r="I1034" s="5">
        <f t="shared" si="66"/>
        <v>2.7185108609626994E-2</v>
      </c>
      <c r="J1034" s="5">
        <f t="shared" si="67"/>
        <v>-9.0488450540394949E-3</v>
      </c>
    </row>
    <row r="1035" spans="1:10" ht="15" customHeight="1" x14ac:dyDescent="0.2">
      <c r="A1035" s="3">
        <f>'2_CVaR_t1'!A1035</f>
        <v>43739</v>
      </c>
      <c r="B1035" s="5">
        <f>'2_CVaR_t1'!D1035-1</f>
        <v>8.63605071201623E-3</v>
      </c>
      <c r="C1035" s="5">
        <f>'Stocks Returns'!B1031</f>
        <v>5.2572286894481124E-3</v>
      </c>
      <c r="D1035" s="5">
        <f>'Stocks Returns'!C1031</f>
        <v>1.3255043311435344E-2</v>
      </c>
      <c r="E1035" s="5">
        <f>'Stocks Returns'!D1031</f>
        <v>1.0763104079214436E-4</v>
      </c>
      <c r="F1035" s="5">
        <f>'Stocks Returns'!E1031</f>
        <v>-3.2116532116532093E-2</v>
      </c>
      <c r="G1035" s="5">
        <f t="shared" si="64"/>
        <v>-2.1649622991907688E-3</v>
      </c>
      <c r="H1035" s="5">
        <f t="shared" si="65"/>
        <v>8.1782106585027471E-4</v>
      </c>
      <c r="I1035" s="5">
        <f t="shared" si="66"/>
        <v>-1.1860754482929253E-2</v>
      </c>
      <c r="J1035" s="5">
        <f t="shared" si="67"/>
        <v>-4.0817375091086169E-2</v>
      </c>
    </row>
    <row r="1036" spans="1:10" ht="15" customHeight="1" x14ac:dyDescent="0.2">
      <c r="A1036" s="3">
        <f>'2_CVaR_t1'!A1036</f>
        <v>43740</v>
      </c>
      <c r="B1036" s="5">
        <f>'2_CVaR_t1'!D1036-1</f>
        <v>-1.7747827601109489E-2</v>
      </c>
      <c r="C1036" s="5">
        <f>'Stocks Returns'!B1032</f>
        <v>-1.2700784460216608E-2</v>
      </c>
      <c r="D1036" s="5">
        <f>'Stocks Returns'!C1032</f>
        <v>-2.5589534683573278E-2</v>
      </c>
      <c r="E1036" s="5">
        <f>'Stocks Returns'!D1032</f>
        <v>-2.5613430908308144E-2</v>
      </c>
      <c r="F1036" s="5">
        <f>'Stocks Returns'!E1032</f>
        <v>-3.7715321849501326E-2</v>
      </c>
      <c r="G1036" s="5">
        <f t="shared" si="64"/>
        <v>4.2245605189314486E-3</v>
      </c>
      <c r="H1036" s="5">
        <f t="shared" si="65"/>
        <v>9.2636114333567027E-5</v>
      </c>
      <c r="I1036" s="5">
        <f t="shared" si="66"/>
        <v>-8.4041415535066749E-4</v>
      </c>
      <c r="J1036" s="5">
        <f t="shared" si="67"/>
        <v>-1.9742997308942065E-2</v>
      </c>
    </row>
    <row r="1037" spans="1:10" ht="15" customHeight="1" x14ac:dyDescent="0.2">
      <c r="A1037" s="3">
        <f>'2_CVaR_t1'!A1037</f>
        <v>43741</v>
      </c>
      <c r="B1037" s="5">
        <f>'2_CVaR_t1'!D1037-1</f>
        <v>1.2236881425189861E-2</v>
      </c>
      <c r="C1037" s="5">
        <f>'Stocks Returns'!B1033</f>
        <v>2.2323117669315273E-2</v>
      </c>
      <c r="D1037" s="5">
        <f>'Stocks Returns'!C1033</f>
        <v>1.790025319437083E-2</v>
      </c>
      <c r="E1037" s="5">
        <f>'Stocks Returns'!D1033</f>
        <v>1.2812016788159797E-2</v>
      </c>
      <c r="F1037" s="5">
        <f>'Stocks Returns'!E1033</f>
        <v>1.1117392123610292E-2</v>
      </c>
      <c r="G1037" s="5">
        <f t="shared" si="64"/>
        <v>1.1578012806437849E-2</v>
      </c>
      <c r="H1037" s="5">
        <f t="shared" si="65"/>
        <v>2.6055542151436767E-4</v>
      </c>
      <c r="I1037" s="5">
        <f t="shared" si="66"/>
        <v>-4.1707782242952976E-3</v>
      </c>
      <c r="J1037" s="5">
        <f t="shared" si="67"/>
        <v>-1.2237633048662044E-3</v>
      </c>
    </row>
    <row r="1038" spans="1:10" ht="15" customHeight="1" x14ac:dyDescent="0.2">
      <c r="A1038" s="3">
        <f>'2_CVaR_t1'!A1038</f>
        <v>43742</v>
      </c>
      <c r="B1038" s="5">
        <f>'2_CVaR_t1'!D1038-1</f>
        <v>1.2657489774307473E-2</v>
      </c>
      <c r="C1038" s="5">
        <f>'Stocks Returns'!B1034</f>
        <v>-3.7009622501837924E-4</v>
      </c>
      <c r="D1038" s="5">
        <f>'Stocks Returns'!C1034</f>
        <v>1.7990397408457204E-2</v>
      </c>
      <c r="E1038" s="5">
        <f>'Stocks Returns'!D1034</f>
        <v>2.2246455834241896E-2</v>
      </c>
      <c r="F1038" s="5">
        <f>'Stocks Returns'!E1034</f>
        <v>-2.9817368617218731E-3</v>
      </c>
      <c r="G1038" s="5">
        <f t="shared" si="64"/>
        <v>-1.1503346332766718E-2</v>
      </c>
      <c r="H1038" s="5">
        <f t="shared" si="65"/>
        <v>-2.569947597077793E-4</v>
      </c>
      <c r="I1038" s="5">
        <f t="shared" si="66"/>
        <v>4.6779341756715519E-3</v>
      </c>
      <c r="J1038" s="5">
        <f t="shared" si="67"/>
        <v>-1.5748112450067287E-2</v>
      </c>
    </row>
    <row r="1039" spans="1:10" ht="15" customHeight="1" x14ac:dyDescent="0.2">
      <c r="A1039" s="3">
        <f>'2_CVaR_t1'!A1039</f>
        <v>43745</v>
      </c>
      <c r="B1039" s="5">
        <f>'2_CVaR_t1'!D1039-1</f>
        <v>-4.5497643114416064E-3</v>
      </c>
      <c r="C1039" s="5">
        <f>'Stocks Returns'!B1035</f>
        <v>1.3698630136986134E-2</v>
      </c>
      <c r="D1039" s="5">
        <f>'Stocks Returns'!C1035</f>
        <v>-6.1370610296623829E-3</v>
      </c>
      <c r="E1039" s="5">
        <f>'Stocks Returns'!D1035</f>
        <v>-1.493492639214844E-2</v>
      </c>
      <c r="F1039" s="5">
        <f>'Stocks Returns'!E1035</f>
        <v>2.0560747663551426E-2</v>
      </c>
      <c r="G1039" s="5">
        <f t="shared" si="64"/>
        <v>1.844455566776395E-2</v>
      </c>
      <c r="H1039" s="5">
        <f t="shared" si="65"/>
        <v>4.7656510696001807E-4</v>
      </c>
      <c r="I1039" s="5">
        <f t="shared" si="66"/>
        <v>-8.5411390626951959E-3</v>
      </c>
      <c r="J1039" s="5">
        <f t="shared" si="67"/>
        <v>2.5190297164656171E-2</v>
      </c>
    </row>
    <row r="1040" spans="1:10" ht="15" customHeight="1" x14ac:dyDescent="0.2">
      <c r="A1040" s="3">
        <f>'2_CVaR_t1'!A1040</f>
        <v>43746</v>
      </c>
      <c r="B1040" s="5">
        <f>'2_CVaR_t1'!D1040-1</f>
        <v>-1.0570953539067118E-2</v>
      </c>
      <c r="C1040" s="5">
        <f>'Stocks Returns'!B1036</f>
        <v>-2.0087655222790435E-2</v>
      </c>
      <c r="D1040" s="5">
        <f>'Stocks Returns'!C1036</f>
        <v>-1.4179531160663394E-2</v>
      </c>
      <c r="E1040" s="5">
        <f>'Stocks Returns'!D1036</f>
        <v>-3.3030106129521286E-2</v>
      </c>
      <c r="F1040" s="5">
        <f>'Stocks Returns'!E1036</f>
        <v>-1.2820512820512886E-2</v>
      </c>
      <c r="G1040" s="5">
        <f t="shared" si="64"/>
        <v>-9.7852637491140405E-3</v>
      </c>
      <c r="H1040" s="5">
        <f t="shared" si="65"/>
        <v>1.1335013343832124E-3</v>
      </c>
      <c r="I1040" s="5">
        <f t="shared" si="66"/>
        <v>-1.8251390209560708E-2</v>
      </c>
      <c r="J1040" s="5">
        <f t="shared" si="67"/>
        <v>-2.1037540394611472E-3</v>
      </c>
    </row>
    <row r="1041" spans="1:10" ht="15" customHeight="1" x14ac:dyDescent="0.2">
      <c r="A1041" s="3">
        <f>'2_CVaR_t1'!A1041</f>
        <v>43747</v>
      </c>
      <c r="B1041" s="5">
        <f>'2_CVaR_t1'!D1041-1</f>
        <v>1.0219900611691202E-2</v>
      </c>
      <c r="C1041" s="5">
        <f>'Stocks Returns'!B1037</f>
        <v>6.5225493850167293E-3</v>
      </c>
      <c r="D1041" s="5">
        <f>'Stocks Returns'!C1037</f>
        <v>1.4267486370490801E-2</v>
      </c>
      <c r="E1041" s="5">
        <f>'Stocks Returns'!D1037</f>
        <v>2.1278978609026611E-2</v>
      </c>
      <c r="F1041" s="5">
        <f>'Stocks Returns'!E1037</f>
        <v>1.9294990723562222E-2</v>
      </c>
      <c r="G1041" s="5">
        <f t="shared" si="64"/>
        <v>-2.3612478899400925E-3</v>
      </c>
      <c r="H1041" s="5">
        <f t="shared" si="65"/>
        <v>-4.5808014848220877E-4</v>
      </c>
      <c r="I1041" s="5">
        <f t="shared" si="66"/>
        <v>7.1049709391143231E-3</v>
      </c>
      <c r="J1041" s="5">
        <f t="shared" si="67"/>
        <v>8.9929315369166561E-3</v>
      </c>
    </row>
    <row r="1042" spans="1:10" ht="15" customHeight="1" x14ac:dyDescent="0.2">
      <c r="A1042" s="3">
        <f>'2_CVaR_t1'!A1042</f>
        <v>43748</v>
      </c>
      <c r="B1042" s="5">
        <f>'2_CVaR_t1'!D1042-1</f>
        <v>5.9144417890188983E-4</v>
      </c>
      <c r="C1042" s="5">
        <f>'Stocks Returns'!B1038</f>
        <v>1.2590261062766173E-2</v>
      </c>
      <c r="D1042" s="5">
        <f>'Stocks Returns'!C1038</f>
        <v>0</v>
      </c>
      <c r="E1042" s="5">
        <f>'Stocks Returns'!D1038</f>
        <v>1.3378659940783022E-2</v>
      </c>
      <c r="F1042" s="5">
        <f>'Stocks Returns'!E1038</f>
        <v>1.7109574080815593E-2</v>
      </c>
      <c r="G1042" s="5">
        <f t="shared" si="64"/>
        <v>1.2591783320039799E-2</v>
      </c>
      <c r="H1042" s="5">
        <f t="shared" si="65"/>
        <v>-8.1438519802825497E-4</v>
      </c>
      <c r="I1042" s="5">
        <f t="shared" si="66"/>
        <v>1.2612953616946721E-2</v>
      </c>
      <c r="J1042" s="5">
        <f t="shared" si="67"/>
        <v>1.6541543693718946E-2</v>
      </c>
    </row>
    <row r="1043" spans="1:10" ht="15" customHeight="1" x14ac:dyDescent="0.2">
      <c r="A1043" s="3">
        <f>'2_CVaR_t1'!A1043</f>
        <v>43749</v>
      </c>
      <c r="B1043" s="5">
        <f>'2_CVaR_t1'!D1043-1</f>
        <v>9.531320274310362E-3</v>
      </c>
      <c r="C1043" s="5">
        <f>'Stocks Returns'!B1039</f>
        <v>2.2856098006948322E-2</v>
      </c>
      <c r="D1043" s="5">
        <f>'Stocks Returns'!C1039</f>
        <v>1.2465690759377868E-2</v>
      </c>
      <c r="E1043" s="5">
        <f>'Stocks Returns'!D1039</f>
        <v>3.365436641056152E-2</v>
      </c>
      <c r="F1043" s="5">
        <f>'Stocks Returns'!E1039</f>
        <v>9.8425196850393526E-3</v>
      </c>
      <c r="G1043" s="5">
        <f t="shared" si="64"/>
        <v>1.460773553547717E-2</v>
      </c>
      <c r="H1043" s="5">
        <f t="shared" si="65"/>
        <v>-1.2650157844571325E-3</v>
      </c>
      <c r="I1043" s="5">
        <f t="shared" si="66"/>
        <v>2.0439255187762337E-2</v>
      </c>
      <c r="J1043" s="5">
        <f t="shared" si="67"/>
        <v>2.3659085756979996E-4</v>
      </c>
    </row>
    <row r="1044" spans="1:10" ht="15" customHeight="1" x14ac:dyDescent="0.2">
      <c r="A1044" s="3">
        <f>'2_CVaR_t1'!A1044</f>
        <v>43752</v>
      </c>
      <c r="B1044" s="5">
        <f>'2_CVaR_t1'!D1044-1</f>
        <v>1.1942360922279072E-3</v>
      </c>
      <c r="C1044" s="5">
        <f>'Stocks Returns'!B1040</f>
        <v>-7.8655702538433792E-3</v>
      </c>
      <c r="D1044" s="5">
        <f>'Stocks Returns'!C1040</f>
        <v>1.6943409013894239E-3</v>
      </c>
      <c r="E1044" s="5">
        <f>'Stocks Returns'!D1040</f>
        <v>1.6750418760469454E-3</v>
      </c>
      <c r="F1044" s="5">
        <f>'Stocks Returns'!E1040</f>
        <v>-5.3163211057947191E-3</v>
      </c>
      <c r="G1044" s="5">
        <f t="shared" si="64"/>
        <v>-8.4203156391283868E-3</v>
      </c>
      <c r="H1044" s="5">
        <f t="shared" si="65"/>
        <v>9.0427316286694447E-6</v>
      </c>
      <c r="I1044" s="5">
        <f t="shared" si="66"/>
        <v>6.9905506567125367E-5</v>
      </c>
      <c r="J1044" s="5">
        <f t="shared" si="67"/>
        <v>-6.4937527905353769E-3</v>
      </c>
    </row>
    <row r="1045" spans="1:10" ht="15" customHeight="1" x14ac:dyDescent="0.2">
      <c r="A1045" s="3">
        <f>'2_CVaR_t1'!A1045</f>
        <v>43753</v>
      </c>
      <c r="B1045" s="5">
        <f>'2_CVaR_t1'!D1045-1</f>
        <v>5.6130575903117208E-3</v>
      </c>
      <c r="C1045" s="5">
        <f>'Stocks Returns'!B1041</f>
        <v>3.9639639639639235E-3</v>
      </c>
      <c r="D1045" s="5">
        <f>'Stocks Returns'!C1041</f>
        <v>7.8371673432566791E-3</v>
      </c>
      <c r="E1045" s="5">
        <f>'Stocks Returns'!D1041</f>
        <v>1.1810200668896265E-2</v>
      </c>
      <c r="F1045" s="5">
        <f>'Stocks Returns'!E1041</f>
        <v>-3.206841261357507E-3</v>
      </c>
      <c r="G1045" s="5">
        <f t="shared" si="64"/>
        <v>-6.6855247844054173E-4</v>
      </c>
      <c r="H1045" s="5">
        <f t="shared" si="65"/>
        <v>-2.3243837505314627E-4</v>
      </c>
      <c r="I1045" s="5">
        <f t="shared" si="66"/>
        <v>4.0515452328444617E-3</v>
      </c>
      <c r="J1045" s="5">
        <f t="shared" si="67"/>
        <v>-8.8515451431177162E-3</v>
      </c>
    </row>
    <row r="1046" spans="1:10" ht="15" customHeight="1" x14ac:dyDescent="0.2">
      <c r="A1046" s="3">
        <f>'2_CVaR_t1'!A1046</f>
        <v>43754</v>
      </c>
      <c r="B1046" s="5">
        <f>'2_CVaR_t1'!D1046-1</f>
        <v>-3.5192395564607182E-3</v>
      </c>
      <c r="C1046" s="5">
        <f>'Stocks Returns'!B1042</f>
        <v>-2.1536252692031521E-3</v>
      </c>
      <c r="D1046" s="5">
        <f>'Stocks Returns'!C1042</f>
        <v>-4.9230769230769189E-3</v>
      </c>
      <c r="E1046" s="5">
        <f>'Stocks Returns'!D1042</f>
        <v>-7.5405433323004756E-3</v>
      </c>
      <c r="F1046" s="5">
        <f>'Stocks Returns'!E1042</f>
        <v>-2.394995531724764E-2</v>
      </c>
      <c r="G1046" s="5">
        <f t="shared" si="64"/>
        <v>1.6413127592896197E-3</v>
      </c>
      <c r="H1046" s="5">
        <f t="shared" si="65"/>
        <v>2.0164838896042508E-4</v>
      </c>
      <c r="I1046" s="5">
        <f t="shared" si="66"/>
        <v>-2.5818340504893903E-3</v>
      </c>
      <c r="J1046" s="5">
        <f t="shared" si="67"/>
        <v>-2.036222988354703E-2</v>
      </c>
    </row>
    <row r="1047" spans="1:10" ht="15" customHeight="1" x14ac:dyDescent="0.2">
      <c r="A1047" s="3">
        <f>'2_CVaR_t1'!A1047</f>
        <v>43755</v>
      </c>
      <c r="B1047" s="5">
        <f>'2_CVaR_t1'!D1047-1</f>
        <v>1.1948830832020363E-4</v>
      </c>
      <c r="C1047" s="5">
        <f>'Stocks Returns'!B1043</f>
        <v>3.2374100719423371E-3</v>
      </c>
      <c r="D1047" s="5">
        <f>'Stocks Returns'!C1043</f>
        <v>3.9354584809125903E-4</v>
      </c>
      <c r="E1047" s="5">
        <f>'Stocks Returns'!D1043</f>
        <v>-4.0591174021649135E-3</v>
      </c>
      <c r="F1047" s="5">
        <f>'Stocks Returns'!E1043</f>
        <v>-1.4649331624244644E-3</v>
      </c>
      <c r="G1047" s="5">
        <f t="shared" si="64"/>
        <v>3.6744620264735186E-3</v>
      </c>
      <c r="H1047" s="5">
        <f t="shared" si="65"/>
        <v>2.6104187754488338E-4</v>
      </c>
      <c r="I1047" s="5">
        <f t="shared" si="66"/>
        <v>-4.1675920524737002E-3</v>
      </c>
      <c r="J1047" s="5">
        <f t="shared" si="67"/>
        <v>-1.5558328621231247E-3</v>
      </c>
    </row>
    <row r="1048" spans="1:10" ht="15" customHeight="1" x14ac:dyDescent="0.2">
      <c r="A1048" s="3">
        <f>'2_CVaR_t1'!A1048</f>
        <v>43756</v>
      </c>
      <c r="B1048" s="5">
        <f>'2_CVaR_t1'!D1048-1</f>
        <v>-8.4494579951436277E-3</v>
      </c>
      <c r="C1048" s="5">
        <f>'Stocks Returns'!B1044</f>
        <v>-6.4539261384009006E-3</v>
      </c>
      <c r="D1048" s="5">
        <f>'Stocks Returns'!C1044</f>
        <v>-1.2532314263234756E-2</v>
      </c>
      <c r="E1048" s="5">
        <f>'Stocks Returns'!D1044</f>
        <v>-7.1585327620441452E-3</v>
      </c>
      <c r="F1048" s="5">
        <f>'Stocks Returns'!E1044</f>
        <v>-1.0636346964973398E-2</v>
      </c>
      <c r="G1048" s="5">
        <f t="shared" si="64"/>
        <v>1.8907096009534493E-3</v>
      </c>
      <c r="H1048" s="5">
        <f t="shared" si="65"/>
        <v>-2.8441576854487845E-4</v>
      </c>
      <c r="I1048" s="5">
        <f t="shared" si="66"/>
        <v>4.6658517179970459E-3</v>
      </c>
      <c r="J1048" s="5">
        <f t="shared" si="67"/>
        <v>-2.0643451204894834E-3</v>
      </c>
    </row>
    <row r="1049" spans="1:10" ht="15" customHeight="1" x14ac:dyDescent="0.2">
      <c r="A1049" s="3">
        <f>'2_CVaR_t1'!A1049</f>
        <v>43759</v>
      </c>
      <c r="B1049" s="5">
        <f>'2_CVaR_t1'!D1049-1</f>
        <v>3.9302592289625071E-3</v>
      </c>
      <c r="C1049" s="5">
        <f>'Stocks Returns'!B1045</f>
        <v>-7.2176109707688951E-4</v>
      </c>
      <c r="D1049" s="5">
        <f>'Stocks Returns'!C1045</f>
        <v>4.0976609185590096E-3</v>
      </c>
      <c r="E1049" s="5">
        <f>'Stocks Returns'!D1045</f>
        <v>2.9208989000578889E-2</v>
      </c>
      <c r="F1049" s="5">
        <f>'Stocks Returns'!E1045</f>
        <v>3.7256719184429965E-2</v>
      </c>
      <c r="G1049" s="5">
        <f t="shared" si="64"/>
        <v>-3.8013597635871365E-3</v>
      </c>
      <c r="H1049" s="5">
        <f t="shared" si="65"/>
        <v>-1.5406399177349608E-3</v>
      </c>
      <c r="I1049" s="5">
        <f t="shared" si="66"/>
        <v>2.3793748388196451E-2</v>
      </c>
      <c r="J1049" s="5">
        <f t="shared" si="67"/>
        <v>3.3313264908725423E-2</v>
      </c>
    </row>
    <row r="1050" spans="1:10" ht="15" customHeight="1" x14ac:dyDescent="0.2">
      <c r="A1050" s="3">
        <f>'2_CVaR_t1'!A1050</f>
        <v>43760</v>
      </c>
      <c r="B1050" s="5">
        <f>'2_CVaR_t1'!D1050-1</f>
        <v>-2.1132996761008216E-2</v>
      </c>
      <c r="C1050" s="5">
        <f>'Stocks Returns'!B1046</f>
        <v>1.7334777898158293E-2</v>
      </c>
      <c r="D1050" s="5">
        <f>'Stocks Returns'!C1046</f>
        <v>-3.1570594570084376E-2</v>
      </c>
      <c r="E1050" s="5">
        <f>'Stocks Returns'!D1046</f>
        <v>-1.4420126815299583E-2</v>
      </c>
      <c r="F1050" s="5">
        <f>'Stocks Returns'!E1046</f>
        <v>1.0364546104360217E-2</v>
      </c>
      <c r="G1050" s="5">
        <f t="shared" si="64"/>
        <v>3.738402023991183E-2</v>
      </c>
      <c r="H1050" s="5">
        <f t="shared" si="65"/>
        <v>-9.9753577635583457E-4</v>
      </c>
      <c r="I1050" s="5">
        <f t="shared" si="66"/>
        <v>1.5066975577469624E-2</v>
      </c>
      <c r="J1050" s="5">
        <f t="shared" si="67"/>
        <v>3.1759156898569091E-2</v>
      </c>
    </row>
    <row r="1051" spans="1:10" ht="15" customHeight="1" x14ac:dyDescent="0.2">
      <c r="A1051" s="3">
        <f>'2_CVaR_t1'!A1051</f>
        <v>43761</v>
      </c>
      <c r="B1051" s="5">
        <f>'2_CVaR_t1'!D1051-1</f>
        <v>3.6241052221419601E-4</v>
      </c>
      <c r="C1051" s="5">
        <f>'Stocks Returns'!B1047</f>
        <v>-3.5498757543495074E-4</v>
      </c>
      <c r="D1051" s="5">
        <f>'Stocks Returns'!C1047</f>
        <v>2.6922626711927133E-3</v>
      </c>
      <c r="E1051" s="5">
        <f>'Stocks Returns'!D1047</f>
        <v>-3.5073155546331947E-2</v>
      </c>
      <c r="F1051" s="5">
        <f>'Stocks Returns'!E1047</f>
        <v>-5.1291121330031553E-3</v>
      </c>
      <c r="G1051" s="5">
        <f t="shared" si="64"/>
        <v>-1.4210877960182082E-4</v>
      </c>
      <c r="H1051" s="5">
        <f t="shared" si="65"/>
        <v>2.208785002218782E-3</v>
      </c>
      <c r="I1051" s="5">
        <f t="shared" si="66"/>
        <v>-3.5519916428736503E-2</v>
      </c>
      <c r="J1051" s="5">
        <f t="shared" si="67"/>
        <v>-5.4655975963805829E-3</v>
      </c>
    </row>
    <row r="1052" spans="1:10" ht="15" customHeight="1" x14ac:dyDescent="0.2">
      <c r="A1052" s="3">
        <f>'2_CVaR_t1'!A1052</f>
        <v>43762</v>
      </c>
      <c r="B1052" s="5">
        <f>'2_CVaR_t1'!D1052-1</f>
        <v>1.8966810481302554E-2</v>
      </c>
      <c r="C1052" s="5">
        <f>'Stocks Returns'!B1048</f>
        <v>-2.2017045454545525E-2</v>
      </c>
      <c r="D1052" s="5">
        <f>'Stocks Returns'!C1048</f>
        <v>2.8251225776324995E-2</v>
      </c>
      <c r="E1052" s="5">
        <f>'Stocks Returns'!D1048</f>
        <v>1.2689536509302046E-2</v>
      </c>
      <c r="F1052" s="5">
        <f>'Stocks Returns'!E1048</f>
        <v>-1.6000000000000458E-3</v>
      </c>
      <c r="G1052" s="5">
        <f t="shared" si="64"/>
        <v>-3.8972654618939562E-2</v>
      </c>
      <c r="H1052" s="5">
        <f t="shared" si="65"/>
        <v>8.8813526339703852E-4</v>
      </c>
      <c r="I1052" s="5">
        <f t="shared" si="66"/>
        <v>-1.3665157047012436E-2</v>
      </c>
      <c r="J1052" s="5">
        <f t="shared" si="67"/>
        <v>-2.0744875599866916E-2</v>
      </c>
    </row>
    <row r="1053" spans="1:10" ht="15" customHeight="1" x14ac:dyDescent="0.2">
      <c r="A1053" s="3">
        <f>'2_CVaR_t1'!A1053</f>
        <v>43763</v>
      </c>
      <c r="B1053" s="5">
        <f>'2_CVaR_t1'!D1053-1</f>
        <v>6.1752732673603372E-3</v>
      </c>
      <c r="C1053" s="5">
        <f>'Stocks Returns'!B1049</f>
        <v>1.0893246187364536E-3</v>
      </c>
      <c r="D1053" s="5">
        <f>'Stocks Returns'!C1049</f>
        <v>9.5935513169844722E-3</v>
      </c>
      <c r="E1053" s="5">
        <f>'Stocks Returns'!D1049</f>
        <v>-2.8671551449506172E-3</v>
      </c>
      <c r="F1053" s="5">
        <f>'Stocks Returns'!E1049</f>
        <v>3.3831908831909452E-3</v>
      </c>
      <c r="G1053" s="5">
        <f t="shared" si="64"/>
        <v>-4.0620149571034374E-3</v>
      </c>
      <c r="H1053" s="5">
        <f t="shared" si="65"/>
        <v>7.1165712029854465E-4</v>
      </c>
      <c r="I1053" s="5">
        <f t="shared" si="66"/>
        <v>-1.1408735369827805E-2</v>
      </c>
      <c r="J1053" s="5">
        <f t="shared" si="67"/>
        <v>-2.8298931569207455E-3</v>
      </c>
    </row>
    <row r="1054" spans="1:10" ht="15" customHeight="1" x14ac:dyDescent="0.2">
      <c r="A1054" s="3">
        <f>'2_CVaR_t1'!A1054</f>
        <v>43766</v>
      </c>
      <c r="B1054" s="5">
        <f>'2_CVaR_t1'!D1054-1</f>
        <v>8.0376463600804193E-3</v>
      </c>
      <c r="C1054" s="5">
        <f>'Stocks Returns'!B1050</f>
        <v>7.979688066739099E-3</v>
      </c>
      <c r="D1054" s="5">
        <f>'Stocks Returns'!C1050</f>
        <v>1.1189204385718243E-2</v>
      </c>
      <c r="E1054" s="5">
        <f>'Stocks Returns'!D1050</f>
        <v>1.799787007454734E-2</v>
      </c>
      <c r="F1054" s="5">
        <f>'Stocks Returns'!E1050</f>
        <v>-1.1889973380656671E-2</v>
      </c>
      <c r="G1054" s="5">
        <f t="shared" si="64"/>
        <v>1.1097157970134681E-3</v>
      </c>
      <c r="H1054" s="5">
        <f t="shared" si="65"/>
        <v>-3.8344403111970592E-4</v>
      </c>
      <c r="I1054" s="5">
        <f t="shared" si="66"/>
        <v>6.8628046092970661E-3</v>
      </c>
      <c r="J1054" s="5">
        <f t="shared" si="67"/>
        <v>-1.9985850726900671E-2</v>
      </c>
    </row>
    <row r="1055" spans="1:10" ht="15" customHeight="1" x14ac:dyDescent="0.2">
      <c r="A1055" s="3">
        <f>'2_CVaR_t1'!A1055</f>
        <v>43767</v>
      </c>
      <c r="B1055" s="5">
        <f>'2_CVaR_t1'!D1055-1</f>
        <v>-8.2826723212265918E-3</v>
      </c>
      <c r="C1055" s="5">
        <f>'Stocks Returns'!B1051</f>
        <v>-1.3314141777617805E-2</v>
      </c>
      <c r="D1055" s="5">
        <f>'Stocks Returns'!C1051</f>
        <v>-1.2288701067615704E-2</v>
      </c>
      <c r="E1055" s="5">
        <f>'Stocks Returns'!D1051</f>
        <v>-8.1598493566272801E-3</v>
      </c>
      <c r="F1055" s="5">
        <f>'Stocks Returns'!E1051</f>
        <v>2.532327586206895E-2</v>
      </c>
      <c r="G1055" s="5">
        <f t="shared" si="64"/>
        <v>-5.1234189750353938E-3</v>
      </c>
      <c r="H1055" s="5">
        <f t="shared" si="65"/>
        <v>-2.8177429749992947E-4</v>
      </c>
      <c r="I1055" s="5">
        <f t="shared" si="66"/>
        <v>3.432274366801635E-3</v>
      </c>
      <c r="J1055" s="5">
        <f t="shared" si="67"/>
        <v>3.3726663291086242E-2</v>
      </c>
    </row>
    <row r="1056" spans="1:10" ht="15" customHeight="1" x14ac:dyDescent="0.2">
      <c r="A1056" s="3">
        <f>'2_CVaR_t1'!A1056</f>
        <v>43768</v>
      </c>
      <c r="B1056" s="5">
        <f>'2_CVaR_t1'!D1056-1</f>
        <v>6.1805124459333172E-3</v>
      </c>
      <c r="C1056" s="5">
        <f>'Stocks Returns'!B1052</f>
        <v>-1.8599562363238564E-2</v>
      </c>
      <c r="D1056" s="5">
        <f>'Stocks Returns'!C1052</f>
        <v>9.1200810673872645E-3</v>
      </c>
      <c r="E1056" s="5">
        <f>'Stocks Returns'!D1052</f>
        <v>6.2229722603102111E-3</v>
      </c>
      <c r="F1056" s="5">
        <f>'Stocks Returns'!E1052</f>
        <v>-3.5908215098966578E-2</v>
      </c>
      <c r="G1056" s="5">
        <f t="shared" si="64"/>
        <v>-2.3755736750975077E-2</v>
      </c>
      <c r="H1056" s="5">
        <f t="shared" si="65"/>
        <v>2.3061731231881905E-4</v>
      </c>
      <c r="I1056" s="5">
        <f t="shared" si="66"/>
        <v>-2.3259038884362697E-3</v>
      </c>
      <c r="J1056" s="5">
        <f t="shared" si="67"/>
        <v>-4.2126595763253845E-2</v>
      </c>
    </row>
    <row r="1057" spans="1:10" ht="15" customHeight="1" x14ac:dyDescent="0.2">
      <c r="A1057" s="3">
        <f>'2_CVaR_t1'!A1057</f>
        <v>43769</v>
      </c>
      <c r="B1057" s="5">
        <f>'2_CVaR_t1'!D1057-1</f>
        <v>-1.8563271936287151E-3</v>
      </c>
      <c r="C1057" s="5">
        <f>'Stocks Returns'!B1053</f>
        <v>1.6722408026754731E-3</v>
      </c>
      <c r="D1057" s="5">
        <f>'Stocks Returns'!C1053</f>
        <v>-2.1757322175731675E-3</v>
      </c>
      <c r="E1057" s="5">
        <f>'Stocks Returns'!D1053</f>
        <v>-1.1635220125786105E-2</v>
      </c>
      <c r="F1057" s="5">
        <f>'Stocks Returns'!E1053</f>
        <v>2.9069767441860517E-3</v>
      </c>
      <c r="G1057" s="5">
        <f t="shared" si="64"/>
        <v>3.9326122263341305E-3</v>
      </c>
      <c r="H1057" s="5">
        <f t="shared" si="65"/>
        <v>5.4641947722082126E-4</v>
      </c>
      <c r="I1057" s="5">
        <f t="shared" si="66"/>
        <v>-8.9922330190305988E-3</v>
      </c>
      <c r="J1057" s="5">
        <f t="shared" si="67"/>
        <v>4.8135566127668929E-3</v>
      </c>
    </row>
    <row r="1058" spans="1:10" ht="15" customHeight="1" x14ac:dyDescent="0.2">
      <c r="A1058" s="3">
        <f>'2_CVaR_t1'!A1058</f>
        <v>43770</v>
      </c>
      <c r="B1058" s="5">
        <f>'2_CVaR_t1'!D1058-1</f>
        <v>8.7808696520754737E-3</v>
      </c>
      <c r="C1058" s="5">
        <f>'Stocks Returns'!B1054</f>
        <v>1.1315154887776124E-2</v>
      </c>
      <c r="D1058" s="5">
        <f>'Stocks Returns'!C1054</f>
        <v>1.1573297551157324E-2</v>
      </c>
      <c r="E1058" s="5">
        <f>'Stocks Returns'!D1054</f>
        <v>2.8635062042634329E-2</v>
      </c>
      <c r="F1058" s="5">
        <f>'Stocks Returns'!E1054</f>
        <v>3.5326086956521729E-2</v>
      </c>
      <c r="G1058" s="5">
        <f t="shared" si="64"/>
        <v>3.7593222748823624E-3</v>
      </c>
      <c r="H1058" s="5">
        <f t="shared" si="65"/>
        <v>-1.0731589105177231E-3</v>
      </c>
      <c r="I1058" s="5">
        <f t="shared" si="66"/>
        <v>1.6465005980910493E-2</v>
      </c>
      <c r="J1058" s="5">
        <f t="shared" si="67"/>
        <v>2.6478837157250013E-2</v>
      </c>
    </row>
    <row r="1059" spans="1:10" ht="15" customHeight="1" x14ac:dyDescent="0.2">
      <c r="A1059" s="3">
        <f>'2_CVaR_t1'!A1059</f>
        <v>43773</v>
      </c>
      <c r="B1059" s="5">
        <f>'2_CVaR_t1'!D1059-1</f>
        <v>-5.9290162480204467E-3</v>
      </c>
      <c r="C1059" s="5">
        <f>'Stocks Returns'!B1055</f>
        <v>2.0176082171680099E-2</v>
      </c>
      <c r="D1059" s="5">
        <f>'Stocks Returns'!C1055</f>
        <v>-1.0943458796219607E-2</v>
      </c>
      <c r="E1059" s="5">
        <f>'Stocks Returns'!D1055</f>
        <v>2.8765852149706284E-2</v>
      </c>
      <c r="F1059" s="5">
        <f>'Stocks Returns'!E1055</f>
        <v>1.4873140857392775E-2</v>
      </c>
      <c r="G1059" s="5">
        <f t="shared" si="64"/>
        <v>2.6194807164915512E-2</v>
      </c>
      <c r="H1059" s="5">
        <f t="shared" si="65"/>
        <v>-2.3370912569699049E-3</v>
      </c>
      <c r="I1059" s="5">
        <f t="shared" si="66"/>
        <v>3.7080344602239211E-2</v>
      </c>
      <c r="J1059" s="5">
        <f t="shared" si="67"/>
        <v>2.0897065268558019E-2</v>
      </c>
    </row>
    <row r="1060" spans="1:10" ht="15" customHeight="1" x14ac:dyDescent="0.2">
      <c r="A1060" s="3">
        <f>'2_CVaR_t1'!A1060</f>
        <v>43774</v>
      </c>
      <c r="B1060" s="5">
        <f>'2_CVaR_t1'!D1060-1</f>
        <v>-9.2670735785004288E-3</v>
      </c>
      <c r="C1060" s="5">
        <f>'Stocks Returns'!B1056</f>
        <v>5.0341603739663121E-3</v>
      </c>
      <c r="D1060" s="5">
        <f>'Stocks Returns'!C1056</f>
        <v>-1.4417435037719972E-2</v>
      </c>
      <c r="E1060" s="5">
        <f>'Stocks Returns'!D1056</f>
        <v>2.4052916416115178E-3</v>
      </c>
      <c r="F1060" s="5">
        <f>'Stocks Returns'!E1056</f>
        <v>8.7931034482757742E-3</v>
      </c>
      <c r="G1060" s="5">
        <f t="shared" si="64"/>
        <v>1.413330705319637E-2</v>
      </c>
      <c r="H1060" s="5">
        <f t="shared" si="65"/>
        <v>-9.8824661246834852E-4</v>
      </c>
      <c r="I1060" s="5">
        <f t="shared" si="66"/>
        <v>1.5368263204994769E-2</v>
      </c>
      <c r="J1060" s="5">
        <f t="shared" si="67"/>
        <v>1.8191685720360951E-2</v>
      </c>
    </row>
    <row r="1061" spans="1:10" ht="15" customHeight="1" x14ac:dyDescent="0.2">
      <c r="A1061" s="3">
        <f>'2_CVaR_t1'!A1061</f>
        <v>43775</v>
      </c>
      <c r="B1061" s="5">
        <f>'2_CVaR_t1'!D1061-1</f>
        <v>-2.8757085906472302E-4</v>
      </c>
      <c r="C1061" s="5">
        <f>'Stocks Returns'!B1057</f>
        <v>-9.302325581395321E-3</v>
      </c>
      <c r="D1061" s="5">
        <f>'Stocks Returns'!C1057</f>
        <v>2.2679594035266426E-3</v>
      </c>
      <c r="E1061" s="5">
        <f>'Stocks Returns'!D1057</f>
        <v>-4.3991201759647991E-2</v>
      </c>
      <c r="F1061" s="5">
        <f>'Stocks Returns'!E1057</f>
        <v>-1.5040164074517137E-2</v>
      </c>
      <c r="G1061" s="5">
        <f t="shared" si="64"/>
        <v>-8.4896318201024955E-3</v>
      </c>
      <c r="H1061" s="5">
        <f t="shared" si="65"/>
        <v>2.7235739881580744E-3</v>
      </c>
      <c r="I1061" s="5">
        <f t="shared" si="66"/>
        <v>-4.3532817950339829E-2</v>
      </c>
      <c r="J1061" s="5">
        <f t="shared" si="67"/>
        <v>-1.4719541357709686E-2</v>
      </c>
    </row>
    <row r="1062" spans="1:10" ht="15" customHeight="1" x14ac:dyDescent="0.2">
      <c r="A1062" s="3">
        <f>'2_CVaR_t1'!A1062</f>
        <v>43776</v>
      </c>
      <c r="B1062" s="5">
        <f>'2_CVaR_t1'!D1062-1</f>
        <v>6.0889105644557073E-3</v>
      </c>
      <c r="C1062" s="5">
        <f>'Stocks Returns'!B1058</f>
        <v>0.12062116287468405</v>
      </c>
      <c r="D1062" s="5">
        <f>'Stocks Returns'!C1058</f>
        <v>9.3907337217853382E-3</v>
      </c>
      <c r="E1062" s="5">
        <f>'Stocks Returns'!D1058</f>
        <v>-2.7190964233424486E-3</v>
      </c>
      <c r="F1062" s="5">
        <f>'Stocks Returns'!E1058</f>
        <v>3.3142460524032469E-2</v>
      </c>
      <c r="G1062" s="5">
        <f t="shared" si="64"/>
        <v>0.11554952041502589</v>
      </c>
      <c r="H1062" s="5">
        <f t="shared" si="65"/>
        <v>6.3361624583959525E-4</v>
      </c>
      <c r="I1062" s="5">
        <f t="shared" si="66"/>
        <v>-1.1140410523146519E-2</v>
      </c>
      <c r="J1062" s="5">
        <f t="shared" si="67"/>
        <v>2.7016686121051993E-2</v>
      </c>
    </row>
    <row r="1063" spans="1:10" ht="15" customHeight="1" x14ac:dyDescent="0.2">
      <c r="A1063" s="3">
        <f>'2_CVaR_t1'!A1063</f>
        <v>43777</v>
      </c>
      <c r="B1063" s="5">
        <f>'2_CVaR_t1'!D1063-1</f>
        <v>2.3538273054575232E-3</v>
      </c>
      <c r="C1063" s="5">
        <f>'Stocks Returns'!B1059</f>
        <v>-4.0283596519496978E-3</v>
      </c>
      <c r="D1063" s="5">
        <f>'Stocks Returns'!C1059</f>
        <v>3.0263969063497598E-3</v>
      </c>
      <c r="E1063" s="5">
        <f>'Stocks Returns'!D1059</f>
        <v>8.9135906040267443E-3</v>
      </c>
      <c r="F1063" s="5">
        <f>'Stocks Returns'!E1059</f>
        <v>-6.3822640241855133E-3</v>
      </c>
      <c r="G1063" s="5">
        <f t="shared" si="64"/>
        <v>-5.6531974791783918E-3</v>
      </c>
      <c r="H1063" s="5">
        <f t="shared" si="65"/>
        <v>-3.342771388708532E-4</v>
      </c>
      <c r="I1063" s="5">
        <f t="shared" si="66"/>
        <v>5.693642085395377E-3</v>
      </c>
      <c r="J1063" s="5">
        <f t="shared" si="67"/>
        <v>-8.7320013992590317E-3</v>
      </c>
    </row>
    <row r="1064" spans="1:10" ht="15" customHeight="1" x14ac:dyDescent="0.2">
      <c r="A1064" s="3">
        <f>'2_CVaR_t1'!A1064</f>
        <v>43780</v>
      </c>
      <c r="B1064" s="5">
        <f>'2_CVaR_t1'!D1064-1</f>
        <v>1.4124734789771054E-3</v>
      </c>
      <c r="C1064" s="5">
        <f>'Stocks Returns'!B1060</f>
        <v>1.7796473062610119E-3</v>
      </c>
      <c r="D1064" s="5">
        <f>'Stocks Returns'!C1060</f>
        <v>3.1848913225680509E-3</v>
      </c>
      <c r="E1064" s="5">
        <f>'Stocks Returns'!D1060</f>
        <v>-1.7046045109656016E-2</v>
      </c>
      <c r="F1064" s="5">
        <f>'Stocks Returns'!E1060</f>
        <v>-4.225828262339415E-3</v>
      </c>
      <c r="G1064" s="5">
        <f t="shared" si="64"/>
        <v>1.0235083820758311E-3</v>
      </c>
      <c r="H1064" s="5">
        <f t="shared" si="65"/>
        <v>1.1842840605068446E-3</v>
      </c>
      <c r="I1064" s="5">
        <f t="shared" si="66"/>
        <v>-1.8955092356953005E-2</v>
      </c>
      <c r="J1064" s="5">
        <f t="shared" si="67"/>
        <v>-5.6238902238626189E-3</v>
      </c>
    </row>
    <row r="1065" spans="1:10" ht="15" customHeight="1" x14ac:dyDescent="0.2">
      <c r="A1065" s="3">
        <f>'2_CVaR_t1'!A1065</f>
        <v>43781</v>
      </c>
      <c r="B1065" s="5">
        <f>'2_CVaR_t1'!D1065-1</f>
        <v>3.5989795702162652E-4</v>
      </c>
      <c r="C1065" s="5">
        <f>'Stocks Returns'!B1061</f>
        <v>-7.10594315245483E-3</v>
      </c>
      <c r="D1065" s="5">
        <f>'Stocks Returns'!C1061</f>
        <v>1.1139578923917703E-3</v>
      </c>
      <c r="E1065" s="5">
        <f>'Stocks Returns'!D1061</f>
        <v>-9.4110182933275777E-3</v>
      </c>
      <c r="F1065" s="5">
        <f>'Stocks Returns'!E1061</f>
        <v>-1.1543031743337262E-2</v>
      </c>
      <c r="G1065" s="5">
        <f t="shared" si="64"/>
        <v>-6.8907457145073198E-3</v>
      </c>
      <c r="H1065" s="5">
        <f t="shared" si="65"/>
        <v>6.3411037433751293E-4</v>
      </c>
      <c r="I1065" s="5">
        <f t="shared" si="66"/>
        <v>-9.8542802523596505E-3</v>
      </c>
      <c r="J1065" s="5">
        <f t="shared" si="67"/>
        <v>-1.1876977092199353E-2</v>
      </c>
    </row>
    <row r="1066" spans="1:10" ht="15" customHeight="1" x14ac:dyDescent="0.2">
      <c r="A1066" s="3">
        <f>'2_CVaR_t1'!A1066</f>
        <v>43782</v>
      </c>
      <c r="B1066" s="5">
        <f>'2_CVaR_t1'!D1066-1</f>
        <v>-1.0078853674607702E-3</v>
      </c>
      <c r="C1066" s="5">
        <f>'Stocks Returns'!B1062</f>
        <v>-2.797657774886142E-2</v>
      </c>
      <c r="D1066" s="5">
        <f>'Stocks Returns'!C1062</f>
        <v>-1.835985312117594E-3</v>
      </c>
      <c r="E1066" s="5">
        <f>'Stocks Returns'!D1062</f>
        <v>4.376601195559271E-3</v>
      </c>
      <c r="F1066" s="5">
        <f>'Stocks Returns'!E1062</f>
        <v>-1.1506096513824393E-2</v>
      </c>
      <c r="G1066" s="5">
        <f t="shared" si="64"/>
        <v>-2.6499164298023688E-2</v>
      </c>
      <c r="H1066" s="5">
        <f t="shared" si="65"/>
        <v>-3.3966126337305188E-4</v>
      </c>
      <c r="I1066" s="5">
        <f t="shared" si="66"/>
        <v>5.8380735123497157E-3</v>
      </c>
      <c r="J1066" s="5">
        <f t="shared" si="67"/>
        <v>-1.0457261313696928E-2</v>
      </c>
    </row>
    <row r="1067" spans="1:10" ht="15" customHeight="1" x14ac:dyDescent="0.2">
      <c r="A1067" s="3">
        <f>'2_CVaR_t1'!A1067</f>
        <v>43783</v>
      </c>
      <c r="B1067" s="5">
        <f>'2_CVaR_t1'!D1067-1</f>
        <v>1.0559115360637694E-3</v>
      </c>
      <c r="C1067" s="5">
        <f>'Stocks Returns'!B1063</f>
        <v>6.6934404283802706E-4</v>
      </c>
      <c r="D1067" s="5">
        <f>'Stocks Returns'!C1063</f>
        <v>1.8951006075469401E-3</v>
      </c>
      <c r="E1067" s="5">
        <f>'Stocks Returns'!D1063</f>
        <v>-4.9952173450951154E-3</v>
      </c>
      <c r="F1067" s="5">
        <f>'Stocks Returns'!E1063</f>
        <v>-5.3856845031272638E-3</v>
      </c>
      <c r="G1067" s="5">
        <f t="shared" si="64"/>
        <v>2.4224714298281484E-4</v>
      </c>
      <c r="H1067" s="5">
        <f t="shared" si="65"/>
        <v>4.0965357647810988E-4</v>
      </c>
      <c r="I1067" s="5">
        <f t="shared" si="66"/>
        <v>-6.4077270619481578E-3</v>
      </c>
      <c r="J1067" s="5">
        <f t="shared" si="67"/>
        <v>-6.4232749554974621E-3</v>
      </c>
    </row>
    <row r="1068" spans="1:10" ht="15" customHeight="1" x14ac:dyDescent="0.2">
      <c r="A1068" s="3">
        <f>'2_CVaR_t1'!A1068</f>
        <v>43784</v>
      </c>
      <c r="B1068" s="5">
        <f>'2_CVaR_t1'!D1068-1</f>
        <v>5.470334962085488E-4</v>
      </c>
      <c r="C1068" s="5">
        <f>'Stocks Returns'!B1064</f>
        <v>-6.0200668896320808E-3</v>
      </c>
      <c r="D1068" s="5">
        <f>'Stocks Returns'!C1064</f>
        <v>1.1126564673169526E-4</v>
      </c>
      <c r="E1068" s="5">
        <f>'Stocks Returns'!D1064</f>
        <v>1.0467848750266961E-2</v>
      </c>
      <c r="F1068" s="5">
        <f>'Stocks Returns'!E1064</f>
        <v>1.7467248908296984E-2</v>
      </c>
      <c r="G1068" s="5">
        <f t="shared" si="64"/>
        <v>-5.9775616244246979E-3</v>
      </c>
      <c r="H1068" s="5">
        <f t="shared" si="65"/>
        <v>-6.3895505474962614E-4</v>
      </c>
      <c r="I1068" s="5">
        <f t="shared" si="66"/>
        <v>9.7639874189997099E-3</v>
      </c>
      <c r="J1068" s="5">
        <f t="shared" si="67"/>
        <v>1.6944116150156986E-2</v>
      </c>
    </row>
    <row r="1069" spans="1:10" ht="15" customHeight="1" x14ac:dyDescent="0.2">
      <c r="A1069" s="3">
        <f>'2_CVaR_t1'!A1069</f>
        <v>43787</v>
      </c>
      <c r="B1069" s="5">
        <f>'2_CVaR_t1'!D1069-1</f>
        <v>-1.3320341318970863E-3</v>
      </c>
      <c r="C1069" s="5">
        <f>'Stocks Returns'!B1065</f>
        <v>3.49932705248992E-2</v>
      </c>
      <c r="D1069" s="5">
        <f>'Stocks Returns'!C1065</f>
        <v>-6.1189297435615408E-4</v>
      </c>
      <c r="E1069" s="5">
        <f>'Stocks Returns'!D1065</f>
        <v>-2.2938689217758879E-2</v>
      </c>
      <c r="F1069" s="5">
        <f>'Stocks Returns'!E1065</f>
        <v>-2.6609442060085753E-2</v>
      </c>
      <c r="G1069" s="5">
        <f t="shared" si="64"/>
        <v>3.6769814513232649E-2</v>
      </c>
      <c r="H1069" s="5">
        <f t="shared" si="65"/>
        <v>1.352760787308685E-3</v>
      </c>
      <c r="I1069" s="5">
        <f t="shared" si="66"/>
        <v>-2.1025816996439683E-2</v>
      </c>
      <c r="J1069" s="5">
        <f t="shared" si="67"/>
        <v>-2.5232903927469949E-2</v>
      </c>
    </row>
    <row r="1070" spans="1:10" ht="15" customHeight="1" x14ac:dyDescent="0.2">
      <c r="A1070" s="3">
        <f>'2_CVaR_t1'!A1070</f>
        <v>43788</v>
      </c>
      <c r="B1070" s="5">
        <f>'2_CVaR_t1'!D1070-1</f>
        <v>1.1423014444892132E-2</v>
      </c>
      <c r="C1070" s="5">
        <f>'Stocks Returns'!B1066</f>
        <v>2.6332899869961013E-2</v>
      </c>
      <c r="D1070" s="5">
        <f>'Stocks Returns'!C1066</f>
        <v>1.7310475342313225E-2</v>
      </c>
      <c r="E1070" s="5">
        <f>'Stocks Returns'!D1066</f>
        <v>2.2719896137617379E-3</v>
      </c>
      <c r="F1070" s="5">
        <f>'Stocks Returns'!E1066</f>
        <v>8.2892416225748278E-3</v>
      </c>
      <c r="G1070" s="5">
        <f t="shared" si="64"/>
        <v>1.6338846666002702E-2</v>
      </c>
      <c r="H1070" s="5">
        <f t="shared" si="65"/>
        <v>8.4665152319823508E-4</v>
      </c>
      <c r="I1070" s="5">
        <f t="shared" si="66"/>
        <v>-1.3577438508202946E-2</v>
      </c>
      <c r="J1070" s="5">
        <f t="shared" si="67"/>
        <v>-3.2291230833678634E-3</v>
      </c>
    </row>
    <row r="1071" spans="1:10" ht="15" customHeight="1" x14ac:dyDescent="0.2">
      <c r="A1071" s="3">
        <f>'2_CVaR_t1'!A1071</f>
        <v>43789</v>
      </c>
      <c r="B1071" s="5">
        <f>'2_CVaR_t1'!D1071-1</f>
        <v>-4.5306458937764971E-3</v>
      </c>
      <c r="C1071" s="5">
        <f>'Stocks Returns'!B1067</f>
        <v>1.4254038644282652E-2</v>
      </c>
      <c r="D1071" s="5">
        <f>'Stocks Returns'!C1067</f>
        <v>-6.0732067625979269E-3</v>
      </c>
      <c r="E1071" s="5">
        <f>'Stocks Returns'!D1067</f>
        <v>-1.6083765112262505E-2</v>
      </c>
      <c r="F1071" s="5">
        <f>'Stocks Returns'!E1067</f>
        <v>3.8306804267972616E-2</v>
      </c>
      <c r="G1071" s="5">
        <f t="shared" si="64"/>
        <v>1.898232134195519E-2</v>
      </c>
      <c r="H1071" s="5">
        <f t="shared" si="65"/>
        <v>5.1279710906794625E-4</v>
      </c>
      <c r="I1071" s="5">
        <f t="shared" si="66"/>
        <v>-9.7166015212146149E-3</v>
      </c>
      <c r="J1071" s="5">
        <f t="shared" si="67"/>
        <v>4.2917025725225988E-2</v>
      </c>
    </row>
    <row r="1072" spans="1:10" ht="15" customHeight="1" x14ac:dyDescent="0.2">
      <c r="A1072" s="3">
        <f>'2_CVaR_t1'!A1072</f>
        <v>43790</v>
      </c>
      <c r="B1072" s="5">
        <f>'2_CVaR_t1'!D1072-1</f>
        <v>-6.3743065178050173E-3</v>
      </c>
      <c r="C1072" s="5">
        <f>'Stocks Returns'!B1068</f>
        <v>3.7476577139288203E-3</v>
      </c>
      <c r="D1072" s="5">
        <f>'Stocks Returns'!C1068</f>
        <v>-9.7434768248376713E-3</v>
      </c>
      <c r="E1072" s="5">
        <f>'Stocks Returns'!D1068</f>
        <v>-1.645639056500392E-3</v>
      </c>
      <c r="F1072" s="5">
        <f>'Stocks Returns'!E1068</f>
        <v>1.4319407008086316E-2</v>
      </c>
      <c r="G1072" s="5">
        <f t="shared" si="64"/>
        <v>1.0177304889680964E-2</v>
      </c>
      <c r="H1072" s="5">
        <f t="shared" si="65"/>
        <v>-4.9375448342773784E-4</v>
      </c>
      <c r="I1072" s="5">
        <f t="shared" si="66"/>
        <v>7.2889513489520098E-3</v>
      </c>
      <c r="J1072" s="5">
        <f t="shared" si="67"/>
        <v>2.0793504127670438E-2</v>
      </c>
    </row>
    <row r="1073" spans="1:10" ht="15" customHeight="1" x14ac:dyDescent="0.2">
      <c r="A1073" s="3">
        <f>'2_CVaR_t1'!A1073</f>
        <v>43791</v>
      </c>
      <c r="B1073" s="5">
        <f>'2_CVaR_t1'!D1073-1</f>
        <v>-1.208629253834026E-3</v>
      </c>
      <c r="C1073" s="5">
        <f>'Stocks Returns'!B1069</f>
        <v>1.2289981331673694E-2</v>
      </c>
      <c r="D1073" s="5">
        <f>'Stocks Returns'!C1069</f>
        <v>-2.3347601311911603E-3</v>
      </c>
      <c r="E1073" s="5">
        <f>'Stocks Returns'!D1069</f>
        <v>7.2527472527472714E-3</v>
      </c>
      <c r="F1073" s="5">
        <f>'Stocks Returns'!E1069</f>
        <v>-5.1486464042518332E-3</v>
      </c>
      <c r="G1073" s="5">
        <f t="shared" si="64"/>
        <v>1.3952644992347128E-2</v>
      </c>
      <c r="H1073" s="5">
        <f t="shared" si="65"/>
        <v>-5.4840157671842476E-4</v>
      </c>
      <c r="I1073" s="5">
        <f t="shared" si="66"/>
        <v>8.9937695203178639E-3</v>
      </c>
      <c r="J1073" s="5">
        <f t="shared" si="67"/>
        <v>-3.8968662373032887E-3</v>
      </c>
    </row>
    <row r="1074" spans="1:10" ht="15" customHeight="1" x14ac:dyDescent="0.2">
      <c r="A1074" s="3">
        <f>'2_CVaR_t1'!A1074</f>
        <v>43794</v>
      </c>
      <c r="B1074" s="5">
        <f>'2_CVaR_t1'!D1074-1</f>
        <v>6.3691837434725063E-3</v>
      </c>
      <c r="C1074" s="5">
        <f>'Stocks Returns'!B1070</f>
        <v>-6.454587367450193E-3</v>
      </c>
      <c r="D1074" s="5">
        <f>'Stocks Returns'!C1070</f>
        <v>8.3579428316711279E-3</v>
      </c>
      <c r="E1074" s="5">
        <f>'Stocks Returns'!D1070</f>
        <v>2.1383373336242739E-2</v>
      </c>
      <c r="F1074" s="5">
        <f>'Stocks Returns'!E1070</f>
        <v>1.9198664440734481E-2</v>
      </c>
      <c r="G1074" s="5">
        <f t="shared" si="64"/>
        <v>-1.1784871154434469E-2</v>
      </c>
      <c r="H1074" s="5">
        <f t="shared" si="65"/>
        <v>-8.0411296849267414E-4</v>
      </c>
      <c r="I1074" s="5">
        <f t="shared" si="66"/>
        <v>1.2571759163969912E-2</v>
      </c>
      <c r="J1074" s="5">
        <f t="shared" si="67"/>
        <v>1.2789543769810173E-2</v>
      </c>
    </row>
    <row r="1075" spans="1:10" ht="15" customHeight="1" x14ac:dyDescent="0.2">
      <c r="A1075" s="3">
        <f>'2_CVaR_t1'!A1075</f>
        <v>43795</v>
      </c>
      <c r="B1075" s="5">
        <f>'2_CVaR_t1'!D1075-1</f>
        <v>6.4573073337996778E-3</v>
      </c>
      <c r="C1075" s="5">
        <f>'Stocks Returns'!B1071</f>
        <v>3.2018561484918662E-2</v>
      </c>
      <c r="D1075" s="5">
        <f>'Stocks Returns'!C1071</f>
        <v>8.730728850085745E-3</v>
      </c>
      <c r="E1075" s="5">
        <f>'Stocks Returns'!D1071</f>
        <v>1.8692587054048193E-2</v>
      </c>
      <c r="F1075" s="5">
        <f>'Stocks Returns'!E1071</f>
        <v>-1.5397215397215391E-2</v>
      </c>
      <c r="G1075" s="5">
        <f t="shared" si="64"/>
        <v>2.660695560193177E-2</v>
      </c>
      <c r="H1075" s="5">
        <f t="shared" si="65"/>
        <v>-5.586477986742229E-4</v>
      </c>
      <c r="I1075" s="5">
        <f t="shared" si="66"/>
        <v>9.758254597380266E-3</v>
      </c>
      <c r="J1075" s="5">
        <f t="shared" si="67"/>
        <v>-2.1895425900155051E-2</v>
      </c>
    </row>
    <row r="1076" spans="1:10" ht="15" customHeight="1" x14ac:dyDescent="0.2">
      <c r="A1076" s="3">
        <f>'2_CVaR_t1'!A1076</f>
        <v>43796</v>
      </c>
      <c r="B1076" s="5">
        <f>'2_CVaR_t1'!D1076-1</f>
        <v>6.6343757065583375E-3</v>
      </c>
      <c r="C1076" s="5">
        <f>'Stocks Returns'!B1072</f>
        <v>-7.1942446043166131E-3</v>
      </c>
      <c r="D1076" s="5">
        <f>'Stocks Returns'!C1072</f>
        <v>9.9698712681457469E-3</v>
      </c>
      <c r="E1076" s="5">
        <f>'Stocks Returns'!D1072</f>
        <v>2.4116598511061405E-3</v>
      </c>
      <c r="F1076" s="5">
        <f>'Stocks Returns'!E1072</f>
        <v>3.8263184162370401E-3</v>
      </c>
      <c r="G1076" s="5">
        <f t="shared" si="64"/>
        <v>-1.276925249072899E-2</v>
      </c>
      <c r="H1076" s="5">
        <f t="shared" si="65"/>
        <v>4.2466646491006073E-4</v>
      </c>
      <c r="I1076" s="5">
        <f t="shared" si="66"/>
        <v>-6.7692527419917787E-3</v>
      </c>
      <c r="J1076" s="5">
        <f t="shared" si="67"/>
        <v>-2.8509019468970801E-3</v>
      </c>
    </row>
    <row r="1077" spans="1:10" ht="15" customHeight="1" x14ac:dyDescent="0.2">
      <c r="A1077" s="3">
        <f>'2_CVaR_t1'!A1077</f>
        <v>43797</v>
      </c>
      <c r="B1077" s="5">
        <f>'2_CVaR_t1'!D1077-1</f>
        <v>2.8556153399916795E-5</v>
      </c>
      <c r="C1077" s="5">
        <f>'Stocks Returns'!B1073</f>
        <v>0</v>
      </c>
      <c r="D1077" s="5">
        <f>'Stocks Returns'!C1073</f>
        <v>0</v>
      </c>
      <c r="E1077" s="5">
        <f>'Stocks Returns'!D1073</f>
        <v>0</v>
      </c>
      <c r="F1077" s="5">
        <f>'Stocks Returns'!E1073</f>
        <v>0</v>
      </c>
      <c r="G1077" s="5">
        <f t="shared" si="64"/>
        <v>5.2096584642662082E-4</v>
      </c>
      <c r="H1077" s="5">
        <f t="shared" si="65"/>
        <v>-1.1253114819244209E-6</v>
      </c>
      <c r="I1077" s="5">
        <f t="shared" si="66"/>
        <v>1.8154757398473369E-5</v>
      </c>
      <c r="J1077" s="5">
        <f t="shared" si="67"/>
        <v>1.0294917535460086E-6</v>
      </c>
    </row>
    <row r="1078" spans="1:10" ht="15" customHeight="1" x14ac:dyDescent="0.2">
      <c r="A1078" s="3">
        <f>'2_CVaR_t1'!A1078</f>
        <v>43798</v>
      </c>
      <c r="B1078" s="5">
        <f>'2_CVaR_t1'!D1078-1</f>
        <v>6.750903684626941E-5</v>
      </c>
      <c r="C1078" s="5">
        <f>'Stocks Returns'!B1074</f>
        <v>-5.4347826086956763E-3</v>
      </c>
      <c r="D1078" s="5">
        <f>'Stocks Returns'!C1074</f>
        <v>7.5934262624066662E-4</v>
      </c>
      <c r="E1078" s="5">
        <f>'Stocks Returns'!D1074</f>
        <v>-1.1087866108786537E-2</v>
      </c>
      <c r="F1078" s="5">
        <f>'Stocks Returns'!E1074</f>
        <v>-6.6291017567120525E-3</v>
      </c>
      <c r="G1078" s="5">
        <f t="shared" si="64"/>
        <v>-4.9497632110626459E-3</v>
      </c>
      <c r="H1078" s="5">
        <f t="shared" si="65"/>
        <v>7.0193823945956062E-4</v>
      </c>
      <c r="I1078" s="5">
        <f t="shared" si="66"/>
        <v>-1.1123955975455596E-2</v>
      </c>
      <c r="J1078" s="5">
        <f t="shared" si="67"/>
        <v>-6.667452251972939E-3</v>
      </c>
    </row>
    <row r="1079" spans="1:10" ht="15" customHeight="1" x14ac:dyDescent="0.2">
      <c r="A1079" s="3">
        <f>'2_CVaR_t1'!A1079</f>
        <v>43801</v>
      </c>
      <c r="B1079" s="5">
        <f>'2_CVaR_t1'!D1079-1</f>
        <v>-9.7187337602759882E-3</v>
      </c>
      <c r="C1079" s="5">
        <f>'Stocks Returns'!B1075</f>
        <v>-6.071645415907545E-3</v>
      </c>
      <c r="D1079" s="5">
        <f>'Stocks Returns'!C1075</f>
        <v>-1.4741748414720091E-2</v>
      </c>
      <c r="E1079" s="5">
        <f>'Stocks Returns'!D1075</f>
        <v>-3.4905859953460183E-3</v>
      </c>
      <c r="F1079" s="5">
        <f>'Stocks Returns'!E1075</f>
        <v>7.1738405071737343E-3</v>
      </c>
      <c r="G1079" s="5">
        <f t="shared" si="64"/>
        <v>3.444301719665083E-3</v>
      </c>
      <c r="H1079" s="5">
        <f t="shared" si="65"/>
        <v>-6.6000194675523011E-4</v>
      </c>
      <c r="I1079" s="5">
        <f t="shared" si="66"/>
        <v>1.0101354070469951E-2</v>
      </c>
      <c r="J1079" s="5">
        <f t="shared" si="67"/>
        <v>1.7029035243333712E-2</v>
      </c>
    </row>
    <row r="1080" spans="1:10" ht="15" customHeight="1" x14ac:dyDescent="0.2">
      <c r="A1080" s="3">
        <f>'2_CVaR_t1'!A1080</f>
        <v>43802</v>
      </c>
      <c r="B1080" s="5">
        <f>'2_CVaR_t1'!D1080-1</f>
        <v>-6.120352058516243E-4</v>
      </c>
      <c r="C1080" s="5">
        <f>'Stocks Returns'!B1076</f>
        <v>-1.863164324984723E-2</v>
      </c>
      <c r="D1080" s="5">
        <f>'Stocks Returns'!C1076</f>
        <v>6.0509378953743642E-4</v>
      </c>
      <c r="E1080" s="5">
        <f>'Stocks Returns'!D1076</f>
        <v>-2.4838127587304859E-2</v>
      </c>
      <c r="F1080" s="5">
        <f>'Stocks Returns'!E1076</f>
        <v>-2.4515487825078619E-2</v>
      </c>
      <c r="G1080" s="5">
        <f t="shared" si="64"/>
        <v>-1.751952772576798E-2</v>
      </c>
      <c r="H1080" s="5">
        <f t="shared" si="65"/>
        <v>1.5294940400585038E-3</v>
      </c>
      <c r="I1080" s="5">
        <f t="shared" si="66"/>
        <v>-2.3927904402895928E-2</v>
      </c>
      <c r="J1080" s="5">
        <f t="shared" si="67"/>
        <v>-2.3866843133191661E-2</v>
      </c>
    </row>
    <row r="1081" spans="1:10" ht="15" customHeight="1" x14ac:dyDescent="0.2">
      <c r="A1081" s="3">
        <f>'2_CVaR_t1'!A1081</f>
        <v>43803</v>
      </c>
      <c r="B1081" s="5">
        <f>'2_CVaR_t1'!D1081-1</f>
        <v>-2.5422017280003484E-3</v>
      </c>
      <c r="C1081" s="5">
        <f>'Stocks Returns'!B1077</f>
        <v>2.1786492374726851E-3</v>
      </c>
      <c r="D1081" s="5">
        <f>'Stocks Returns'!C1077</f>
        <v>-7.1467839472237893E-3</v>
      </c>
      <c r="E1081" s="5">
        <f>'Stocks Returns'!D1077</f>
        <v>5.0832698378143082E-2</v>
      </c>
      <c r="F1081" s="5">
        <f>'Stocks Returns'!E1077</f>
        <v>2.9546612328069211E-2</v>
      </c>
      <c r="G1081" s="5">
        <f t="shared" si="64"/>
        <v>5.0719584990342216E-3</v>
      </c>
      <c r="H1081" s="5">
        <f t="shared" si="65"/>
        <v>-3.4336816179574093E-3</v>
      </c>
      <c r="I1081" s="5">
        <f t="shared" si="66"/>
        <v>5.4430813911417339E-2</v>
      </c>
      <c r="J1081" s="5">
        <f t="shared" si="67"/>
        <v>3.2146587084714844E-2</v>
      </c>
    </row>
    <row r="1082" spans="1:10" ht="15" customHeight="1" x14ac:dyDescent="0.2">
      <c r="A1082" s="3">
        <f>'2_CVaR_t1'!A1082</f>
        <v>43804</v>
      </c>
      <c r="B1082" s="5">
        <f>'2_CVaR_t1'!D1082-1</f>
        <v>4.7414165269310526E-3</v>
      </c>
      <c r="C1082" s="5">
        <f>'Stocks Returns'!B1078</f>
        <v>-3.7267080745343462E-3</v>
      </c>
      <c r="D1082" s="5">
        <f>'Stocks Returns'!C1078</f>
        <v>7.1428571428571175E-3</v>
      </c>
      <c r="E1082" s="5">
        <f>'Stocks Returns'!D1078</f>
        <v>1.7609281126993448E-3</v>
      </c>
      <c r="F1082" s="5">
        <f>'Stocks Returns'!E1078</f>
        <v>-1.3029853207982778E-2</v>
      </c>
      <c r="G1082" s="5">
        <f t="shared" si="64"/>
        <v>-7.5548578544719445E-3</v>
      </c>
      <c r="H1082" s="5">
        <f t="shared" si="65"/>
        <v>3.325972983237455E-4</v>
      </c>
      <c r="I1082" s="5">
        <f t="shared" si="66"/>
        <v>-4.7839059673538227E-3</v>
      </c>
      <c r="J1082" s="5">
        <f t="shared" si="67"/>
        <v>-1.779335881325466E-2</v>
      </c>
    </row>
    <row r="1083" spans="1:10" ht="15" customHeight="1" x14ac:dyDescent="0.2">
      <c r="A1083" s="3">
        <f>'2_CVaR_t1'!A1083</f>
        <v>43805</v>
      </c>
      <c r="B1083" s="5">
        <f>'2_CVaR_t1'!D1083-1</f>
        <v>1.9359481354610519E-3</v>
      </c>
      <c r="C1083" s="5">
        <f>'Stocks Returns'!B1079</f>
        <v>-1.2468827930174342E-3</v>
      </c>
      <c r="D1083" s="5">
        <f>'Stocks Returns'!C1079</f>
        <v>1.5393919401835987E-3</v>
      </c>
      <c r="E1083" s="5">
        <f>'Stocks Returns'!D1079</f>
        <v>2.1197394271533554E-2</v>
      </c>
      <c r="F1083" s="5">
        <f>'Stocks Returns'!E1079</f>
        <v>3.559491978609608E-2</v>
      </c>
      <c r="G1083" s="5">
        <f t="shared" si="64"/>
        <v>-2.4860939128709498E-3</v>
      </c>
      <c r="H1083" s="5">
        <f t="shared" si="65"/>
        <v>-1.2175308241702057E-3</v>
      </c>
      <c r="I1083" s="5">
        <f t="shared" si="66"/>
        <v>1.8559371825546588E-2</v>
      </c>
      <c r="J1083" s="5">
        <f t="shared" si="67"/>
        <v>3.3667643467358135E-2</v>
      </c>
    </row>
    <row r="1084" spans="1:10" ht="15" customHeight="1" x14ac:dyDescent="0.2">
      <c r="A1084" s="3">
        <f>'2_CVaR_t1'!A1084</f>
        <v>43808</v>
      </c>
      <c r="B1084" s="5">
        <f>'2_CVaR_t1'!D1084-1</f>
        <v>2.8173111037959053E-3</v>
      </c>
      <c r="C1084" s="5">
        <f>'Stocks Returns'!B1080</f>
        <v>-6.2421972534321135E-4</v>
      </c>
      <c r="D1084" s="5">
        <f>'Stocks Returns'!C1080</f>
        <v>4.1170335400999569E-3</v>
      </c>
      <c r="E1084" s="5">
        <f>'Stocks Returns'!D1080</f>
        <v>2.6326447954636567E-3</v>
      </c>
      <c r="F1084" s="5">
        <f>'Stocks Returns'!E1080</f>
        <v>-2.2591576569307437E-3</v>
      </c>
      <c r="G1084" s="5">
        <f t="shared" si="64"/>
        <v>-2.6767690632377287E-3</v>
      </c>
      <c r="H1084" s="5">
        <f t="shared" si="65"/>
        <v>8.6718706346681183E-5</v>
      </c>
      <c r="I1084" s="5">
        <f t="shared" si="66"/>
        <v>-1.2327374414926552E-3</v>
      </c>
      <c r="J1084" s="5">
        <f t="shared" si="67"/>
        <v>-5.0774607541054905E-3</v>
      </c>
    </row>
    <row r="1085" spans="1:10" ht="15" customHeight="1" x14ac:dyDescent="0.2">
      <c r="A1085" s="3">
        <f>'2_CVaR_t1'!A1085</f>
        <v>43809</v>
      </c>
      <c r="B1085" s="5">
        <f>'2_CVaR_t1'!D1085-1</f>
        <v>-2.5547856371378463E-3</v>
      </c>
      <c r="C1085" s="5">
        <f>'Stocks Returns'!B1081</f>
        <v>6.8707058088695039E-3</v>
      </c>
      <c r="D1085" s="5">
        <f>'Stocks Returns'!C1081</f>
        <v>-3.6081347036955869E-3</v>
      </c>
      <c r="E1085" s="5">
        <f>'Stocks Returns'!D1081</f>
        <v>-5.6554231468390892E-3</v>
      </c>
      <c r="F1085" s="5">
        <f>'Stocks Returns'!E1081</f>
        <v>-1.1321365033155617E-3</v>
      </c>
      <c r="G1085" s="5">
        <f t="shared" si="64"/>
        <v>9.7756277369505096E-3</v>
      </c>
      <c r="H1085" s="5">
        <f t="shared" si="65"/>
        <v>1.2314884111245357E-4</v>
      </c>
      <c r="I1085" s="5">
        <f t="shared" si="66"/>
        <v>-2.0397836369020067E-3</v>
      </c>
      <c r="J1085" s="5">
        <f t="shared" si="67"/>
        <v>1.4805601402504065E-3</v>
      </c>
    </row>
    <row r="1086" spans="1:10" ht="15" customHeight="1" x14ac:dyDescent="0.2">
      <c r="A1086" s="3">
        <f>'2_CVaR_t1'!A1086</f>
        <v>43810</v>
      </c>
      <c r="B1086" s="5">
        <f>'2_CVaR_t1'!D1086-1</f>
        <v>-5.0313366510656987E-4</v>
      </c>
      <c r="C1086" s="5">
        <f>'Stocks Returns'!B1082</f>
        <v>-4.652605459056991E-3</v>
      </c>
      <c r="D1086" s="5">
        <f>'Stocks Returns'!C1082</f>
        <v>-1.3716668495555862E-3</v>
      </c>
      <c r="E1086" s="5">
        <f>'Stocks Returns'!D1082</f>
        <v>9.0392037375583989E-3</v>
      </c>
      <c r="F1086" s="5">
        <f>'Stocks Returns'!E1082</f>
        <v>-1.2953367875647714E-3</v>
      </c>
      <c r="G1086" s="5">
        <f t="shared" si="64"/>
        <v>-3.6409863119231493E-3</v>
      </c>
      <c r="H1086" s="5">
        <f t="shared" si="65"/>
        <v>-6.0460740334824126E-4</v>
      </c>
      <c r="I1086" s="5">
        <f t="shared" si="66"/>
        <v>9.7977738833360216E-3</v>
      </c>
      <c r="J1086" s="5">
        <f t="shared" si="67"/>
        <v>-7.5678770044345896E-4</v>
      </c>
    </row>
    <row r="1087" spans="1:10" ht="15" customHeight="1" x14ac:dyDescent="0.2">
      <c r="A1087" s="3">
        <f>'2_CVaR_t1'!A1087</f>
        <v>43811</v>
      </c>
      <c r="B1087" s="5">
        <f>'2_CVaR_t1'!D1087-1</f>
        <v>3.8538432042221071E-3</v>
      </c>
      <c r="C1087" s="5">
        <f>'Stocks Returns'!B1083</f>
        <v>8.4138360860079864E-3</v>
      </c>
      <c r="D1087" s="5">
        <f>'Stocks Returns'!C1083</f>
        <v>3.4613482775671667E-3</v>
      </c>
      <c r="E1087" s="5">
        <f>'Stocks Returns'!D1083</f>
        <v>3.8349270256668344E-2</v>
      </c>
      <c r="F1087" s="5">
        <f>'Stocks Returns'!E1083</f>
        <v>1.4753566796368522E-2</v>
      </c>
      <c r="G1087" s="5">
        <f t="shared" si="64"/>
        <v>5.4047555551865545E-3</v>
      </c>
      <c r="H1087" s="5">
        <f t="shared" si="65"/>
        <v>-2.0665467856509261E-3</v>
      </c>
      <c r="I1087" s="5">
        <f t="shared" si="66"/>
        <v>3.3040444321917849E-2</v>
      </c>
      <c r="J1087" s="5">
        <f t="shared" si="67"/>
        <v>1.088736641808382E-2</v>
      </c>
    </row>
    <row r="1088" spans="1:10" ht="15" customHeight="1" x14ac:dyDescent="0.2">
      <c r="A1088" s="3">
        <f>'2_CVaR_t1'!A1088</f>
        <v>43812</v>
      </c>
      <c r="B1088" s="5">
        <f>'2_CVaR_t1'!D1088-1</f>
        <v>8.5411098300574029E-3</v>
      </c>
      <c r="C1088" s="5">
        <f>'Stocks Returns'!B1084</f>
        <v>-6.180469715697523E-4</v>
      </c>
      <c r="D1088" s="5">
        <f>'Stocks Returns'!C1084</f>
        <v>1.3688129653964154E-2</v>
      </c>
      <c r="E1088" s="5">
        <f>'Stocks Returns'!D1084</f>
        <v>-1.0372237301279452E-2</v>
      </c>
      <c r="F1088" s="5">
        <f>'Stocks Returns'!E1084</f>
        <v>1.7574692442883233E-3</v>
      </c>
      <c r="G1088" s="5">
        <f t="shared" si="64"/>
        <v>-7.9526247400871636E-3</v>
      </c>
      <c r="H1088" s="5">
        <f t="shared" si="65"/>
        <v>1.3880778710507469E-3</v>
      </c>
      <c r="I1088" s="5">
        <f t="shared" si="66"/>
        <v>-2.2208410983543994E-2</v>
      </c>
      <c r="J1088" s="5">
        <f t="shared" si="67"/>
        <v>-6.847391857606017E-3</v>
      </c>
    </row>
    <row r="1089" spans="1:10" ht="15" customHeight="1" x14ac:dyDescent="0.2">
      <c r="A1089" s="3">
        <f>'2_CVaR_t1'!A1089</f>
        <v>43815</v>
      </c>
      <c r="B1089" s="5">
        <f>'2_CVaR_t1'!D1089-1</f>
        <v>4.3692417125087424E-3</v>
      </c>
      <c r="C1089" s="5">
        <f>'Stocks Returns'!B1085</f>
        <v>3.0921459492883052E-4</v>
      </c>
      <c r="D1089" s="5">
        <f>'Stocks Returns'!C1085</f>
        <v>5.9414497137302291E-3</v>
      </c>
      <c r="E1089" s="5">
        <f>'Stocks Returns'!D1085</f>
        <v>1.1460476050543678E-2</v>
      </c>
      <c r="F1089" s="5">
        <f>'Stocks Returns'!E1085</f>
        <v>1.91387559808609E-3</v>
      </c>
      <c r="G1089" s="5">
        <f t="shared" si="64"/>
        <v>-3.1754853110778536E-3</v>
      </c>
      <c r="H1089" s="5">
        <f t="shared" si="65"/>
        <v>-3.3109244337753072E-4</v>
      </c>
      <c r="I1089" s="5">
        <f t="shared" si="66"/>
        <v>5.4339215202842042E-3</v>
      </c>
      <c r="J1089" s="5">
        <f t="shared" si="67"/>
        <v>-2.4733744373193322E-3</v>
      </c>
    </row>
    <row r="1090" spans="1:10" ht="15" customHeight="1" x14ac:dyDescent="0.2">
      <c r="A1090" s="3">
        <f>'2_CVaR_t1'!A1090</f>
        <v>43816</v>
      </c>
      <c r="B1090" s="5">
        <f>'2_CVaR_t1'!D1090-1</f>
        <v>-2.7870127878634188E-3</v>
      </c>
      <c r="C1090" s="5">
        <f>'Stocks Returns'!B1086</f>
        <v>6.1823802163818442E-4</v>
      </c>
      <c r="D1090" s="5">
        <f>'Stocks Returns'!C1086</f>
        <v>-3.8659793814432852E-3</v>
      </c>
      <c r="E1090" s="5">
        <f>'Stocks Returns'!D1086</f>
        <v>-7.6505907418168428E-3</v>
      </c>
      <c r="F1090" s="5">
        <f>'Stocks Returns'!E1086</f>
        <v>1.1142948105698824E-2</v>
      </c>
      <c r="G1090" s="5">
        <f t="shared" si="64"/>
        <v>3.7374635042566849E-3</v>
      </c>
      <c r="H1090" s="5">
        <f t="shared" si="65"/>
        <v>2.0082564844810507E-4</v>
      </c>
      <c r="I1090" s="5">
        <f t="shared" si="66"/>
        <v>-3.7115586258681405E-3</v>
      </c>
      <c r="J1090" s="5">
        <f t="shared" si="67"/>
        <v>1.3990418182470748E-2</v>
      </c>
    </row>
    <row r="1091" spans="1:10" ht="15" customHeight="1" x14ac:dyDescent="0.2">
      <c r="A1091" s="3">
        <f>'2_CVaR_t1'!A1091</f>
        <v>43817</v>
      </c>
      <c r="B1091" s="5">
        <f>'2_CVaR_t1'!D1091-1</f>
        <v>-2.3826567573032031E-3</v>
      </c>
      <c r="C1091" s="5">
        <f>'Stocks Returns'!B1087</f>
        <v>-6.1785603954267465E-4</v>
      </c>
      <c r="D1091" s="5">
        <f>'Stocks Returns'!C1087</f>
        <v>-3.3419577404053546E-3</v>
      </c>
      <c r="E1091" s="5">
        <f>'Stocks Returns'!D1087</f>
        <v>-5.5626036888845043E-3</v>
      </c>
      <c r="F1091" s="5">
        <f>'Stocks Returns'!E1087</f>
        <v>-5.0377833753149082E-3</v>
      </c>
      <c r="G1091" s="5">
        <f t="shared" si="64"/>
        <v>2.128222141492094E-3</v>
      </c>
      <c r="H1091" s="5">
        <f t="shared" si="65"/>
        <v>1.406342228739573E-4</v>
      </c>
      <c r="I1091" s="5">
        <f t="shared" si="66"/>
        <v>-2.1866657248074363E-3</v>
      </c>
      <c r="J1091" s="5">
        <f t="shared" si="67"/>
        <v>-2.5991029393560741E-3</v>
      </c>
    </row>
    <row r="1092" spans="1:10" ht="15" customHeight="1" x14ac:dyDescent="0.2">
      <c r="A1092" s="3">
        <f>'2_CVaR_t1'!A1092</f>
        <v>43818</v>
      </c>
      <c r="B1092" s="5">
        <f>'2_CVaR_t1'!D1092-1</f>
        <v>6.0001684324595406E-3</v>
      </c>
      <c r="C1092" s="5">
        <f>'Stocks Returns'!B1088</f>
        <v>1.2673879443585667E-2</v>
      </c>
      <c r="D1092" s="5">
        <f>'Stocks Returns'!C1088</f>
        <v>8.8696592752839365E-3</v>
      </c>
      <c r="E1092" s="5">
        <f>'Stocks Returns'!D1088</f>
        <v>4.6123650637879265E-3</v>
      </c>
      <c r="F1092" s="5">
        <f>'Stocks Returns'!E1088</f>
        <v>-1.5822784810137769E-4</v>
      </c>
      <c r="G1092" s="5">
        <f t="shared" si="64"/>
        <v>7.6841298817415405E-3</v>
      </c>
      <c r="H1092" s="5">
        <f t="shared" si="65"/>
        <v>2.4075631613258014E-4</v>
      </c>
      <c r="I1092" s="5">
        <f t="shared" si="66"/>
        <v>-3.6853693889352512E-3</v>
      </c>
      <c r="J1092" s="5">
        <f t="shared" si="67"/>
        <v>-6.1942870953230998E-3</v>
      </c>
    </row>
    <row r="1093" spans="1:10" ht="15" customHeight="1" x14ac:dyDescent="0.2">
      <c r="A1093" s="3">
        <f>'2_CVaR_t1'!A1093</f>
        <v>43819</v>
      </c>
      <c r="B1093" s="5">
        <f>'2_CVaR_t1'!D1093-1</f>
        <v>6.0519143565416211E-3</v>
      </c>
      <c r="C1093" s="5">
        <f>'Stocks Returns'!B1089</f>
        <v>5.7997557997560012E-3</v>
      </c>
      <c r="D1093" s="5">
        <f>'Stocks Returns'!C1089</f>
        <v>7.8267395732818379E-3</v>
      </c>
      <c r="E1093" s="5">
        <f>'Stocks Returns'!D1089</f>
        <v>2.2467519781185885E-2</v>
      </c>
      <c r="F1093" s="5">
        <f>'Stocks Returns'!E1089</f>
        <v>8.3874030701061031E-3</v>
      </c>
      <c r="G1093" s="5">
        <f t="shared" si="64"/>
        <v>7.6225413214400968E-4</v>
      </c>
      <c r="H1093" s="5">
        <f t="shared" si="65"/>
        <v>-8.7692582962678109E-4</v>
      </c>
      <c r="I1093" s="5">
        <f t="shared" si="66"/>
        <v>1.4097725497443385E-2</v>
      </c>
      <c r="J1093" s="5">
        <f t="shared" si="67"/>
        <v>2.2990305244039591E-3</v>
      </c>
    </row>
    <row r="1094" spans="1:10" ht="15" customHeight="1" x14ac:dyDescent="0.2">
      <c r="A1094" s="3">
        <f>'2_CVaR_t1'!A1094</f>
        <v>43822</v>
      </c>
      <c r="B1094" s="5">
        <f>'2_CVaR_t1'!D1094-1</f>
        <v>-3.0254872756378948E-3</v>
      </c>
      <c r="C1094" s="5">
        <f>'Stocks Returns'!B1090</f>
        <v>-1.5174506828529166E-3</v>
      </c>
      <c r="D1094" s="5">
        <f>'Stocks Returns'!C1090</f>
        <v>-4.8936170212765528E-3</v>
      </c>
      <c r="E1094" s="5">
        <f>'Stocks Returns'!D1090</f>
        <v>2.9616891181809546E-3</v>
      </c>
      <c r="F1094" s="5">
        <f>'Stocks Returns'!E1090</f>
        <v>1.3810420590081529E-2</v>
      </c>
      <c r="G1094" s="5">
        <f t="shared" ref="G1094:G1157" si="68">C1094-($P$11+$O$11*$B1094)</f>
        <v>1.8218435136816901E-3</v>
      </c>
      <c r="H1094" s="5">
        <f t="shared" ref="H1094:H1157" si="69">D1094-($P$12+$O$12*$B1094)</f>
        <v>-4.8226436186557704E-4</v>
      </c>
      <c r="I1094" s="5">
        <f t="shared" ref="I1094:I1157" si="70">E1094-($P$13+$O$13*$B1094)</f>
        <v>7.2328136954448686E-3</v>
      </c>
      <c r="J1094" s="5">
        <f t="shared" ref="J1094:J1157" si="71">F1094-($P$14+$O$14*$B1094)</f>
        <v>1.6898979936785574E-2</v>
      </c>
    </row>
    <row r="1095" spans="1:10" ht="15" customHeight="1" x14ac:dyDescent="0.2">
      <c r="A1095" s="3">
        <f>'2_CVaR_t1'!A1095</f>
        <v>43823</v>
      </c>
      <c r="B1095" s="5">
        <f>'2_CVaR_t1'!D1095-1</f>
        <v>1.76542724007267E-3</v>
      </c>
      <c r="C1095" s="5">
        <f>'Stocks Returns'!B1091</f>
        <v>3.951367781155124E-3</v>
      </c>
      <c r="D1095" s="5">
        <f>'Stocks Returns'!C1091</f>
        <v>2.6192003420995036E-3</v>
      </c>
      <c r="E1095" s="5">
        <f>'Stocks Returns'!D1091</f>
        <v>6.667936749855663E-4</v>
      </c>
      <c r="F1095" s="5">
        <f>'Stocks Returns'!E1091</f>
        <v>1.0835913312694512E-3</v>
      </c>
      <c r="G1095" s="5">
        <f t="shared" si="68"/>
        <v>2.869516530250913E-3</v>
      </c>
      <c r="H1095" s="5">
        <f t="shared" si="69"/>
        <v>1.0864594543954706E-4</v>
      </c>
      <c r="I1095" s="5">
        <f t="shared" si="70"/>
        <v>-1.7337664563375562E-3</v>
      </c>
      <c r="J1095" s="5">
        <f t="shared" si="71"/>
        <v>-6.7129439524616936E-4</v>
      </c>
    </row>
    <row r="1096" spans="1:10" ht="15" customHeight="1" x14ac:dyDescent="0.2">
      <c r="A1096" s="3">
        <f>'2_CVaR_t1'!A1096</f>
        <v>43824</v>
      </c>
      <c r="B1096" s="5">
        <f>'2_CVaR_t1'!D1096-1</f>
        <v>2.8556153399916795E-5</v>
      </c>
      <c r="C1096" s="5">
        <f>'Stocks Returns'!B1092</f>
        <v>0</v>
      </c>
      <c r="D1096" s="5">
        <f>'Stocks Returns'!C1092</f>
        <v>0</v>
      </c>
      <c r="E1096" s="5">
        <f>'Stocks Returns'!D1092</f>
        <v>0</v>
      </c>
      <c r="F1096" s="5">
        <f>'Stocks Returns'!E1092</f>
        <v>0</v>
      </c>
      <c r="G1096" s="5">
        <f t="shared" si="68"/>
        <v>5.2096584642662082E-4</v>
      </c>
      <c r="H1096" s="5">
        <f t="shared" si="69"/>
        <v>-1.1253114819244209E-6</v>
      </c>
      <c r="I1096" s="5">
        <f t="shared" si="70"/>
        <v>1.8154757398473369E-5</v>
      </c>
      <c r="J1096" s="5">
        <f t="shared" si="71"/>
        <v>1.0294917535460086E-6</v>
      </c>
    </row>
    <row r="1097" spans="1:10" ht="15" customHeight="1" x14ac:dyDescent="0.2">
      <c r="A1097" s="3">
        <f>'2_CVaR_t1'!A1097</f>
        <v>43825</v>
      </c>
      <c r="B1097" s="5">
        <f>'2_CVaR_t1'!D1097-1</f>
        <v>5.9029188336945371E-3</v>
      </c>
      <c r="C1097" s="5">
        <f>'Stocks Returns'!B1093</f>
        <v>7.5688767786861177E-3</v>
      </c>
      <c r="D1097" s="5">
        <f>'Stocks Returns'!C1093</f>
        <v>8.4768353148159115E-3</v>
      </c>
      <c r="E1097" s="5">
        <f>'Stocks Returns'!D1093</f>
        <v>8.3769633507855268E-3</v>
      </c>
      <c r="F1097" s="5">
        <f>'Stocks Returns'!E1093</f>
        <v>5.1028297510438136E-3</v>
      </c>
      <c r="G1097" s="5">
        <f t="shared" si="68"/>
        <v>2.6688709639773704E-3</v>
      </c>
      <c r="H1097" s="5">
        <f t="shared" si="69"/>
        <v>-1.1561550627424075E-5</v>
      </c>
      <c r="I1097" s="5">
        <f t="shared" si="70"/>
        <v>2.1465578970674554E-4</v>
      </c>
      <c r="J1097" s="5">
        <f t="shared" si="71"/>
        <v>-8.3491359250933983E-4</v>
      </c>
    </row>
    <row r="1098" spans="1:10" ht="15" customHeight="1" x14ac:dyDescent="0.2">
      <c r="A1098" s="3">
        <f>'2_CVaR_t1'!A1098</f>
        <v>43826</v>
      </c>
      <c r="B1098" s="5">
        <f>'2_CVaR_t1'!D1098-1</f>
        <v>6.4983963294573677E-4</v>
      </c>
      <c r="C1098" s="5">
        <f>'Stocks Returns'!B1094</f>
        <v>-4.5072115384614531E-3</v>
      </c>
      <c r="D1098" s="5">
        <f>'Stocks Returns'!C1094</f>
        <v>1.2159018820045997E-3</v>
      </c>
      <c r="E1098" s="5">
        <f>'Stocks Returns'!D1094</f>
        <v>-4.2480883602379338E-3</v>
      </c>
      <c r="F1098" s="5">
        <f>'Stocks Returns'!E1094</f>
        <v>-3.076923076922311E-4</v>
      </c>
      <c r="G1098" s="5">
        <f t="shared" si="68"/>
        <v>-4.5595776974704499E-3</v>
      </c>
      <c r="H1098" s="5">
        <f t="shared" si="69"/>
        <v>3.1714700798586852E-4</v>
      </c>
      <c r="I1098" s="5">
        <f t="shared" si="70"/>
        <v>-5.0951144522558122E-3</v>
      </c>
      <c r="J1098" s="5">
        <f t="shared" si="71"/>
        <v>-9.3475843280081791E-4</v>
      </c>
    </row>
    <row r="1099" spans="1:10" ht="15" customHeight="1" x14ac:dyDescent="0.2">
      <c r="A1099" s="3">
        <f>'2_CVaR_t1'!A1099</f>
        <v>43829</v>
      </c>
      <c r="B1099" s="5">
        <f>'2_CVaR_t1'!D1099-1</f>
        <v>-5.5395459727801688E-3</v>
      </c>
      <c r="C1099" s="5">
        <f>'Stocks Returns'!B1095</f>
        <v>-1.116812556595248E-2</v>
      </c>
      <c r="D1099" s="5">
        <f>'Stocks Returns'!C1095</f>
        <v>-8.236971329003473E-3</v>
      </c>
      <c r="E1099" s="5">
        <f>'Stocks Returns'!D1095</f>
        <v>-4.645430413348639E-3</v>
      </c>
      <c r="F1099" s="5">
        <f>'Stocks Returns'!E1095</f>
        <v>-5.694059710680266E-3</v>
      </c>
      <c r="G1099" s="5">
        <f t="shared" si="68"/>
        <v>-5.5088110211073994E-3</v>
      </c>
      <c r="H1099" s="5">
        <f t="shared" si="69"/>
        <v>-1.9330993645606115E-4</v>
      </c>
      <c r="I1099" s="5">
        <f t="shared" si="70"/>
        <v>3.1266973463372578E-3</v>
      </c>
      <c r="J1099" s="5">
        <f t="shared" si="71"/>
        <v>-6.3875968356458951E-5</v>
      </c>
    </row>
    <row r="1100" spans="1:10" ht="15" customHeight="1" x14ac:dyDescent="0.2">
      <c r="A1100" s="3">
        <f>'2_CVaR_t1'!A1100</f>
        <v>43830</v>
      </c>
      <c r="B1100" s="5">
        <f>'2_CVaR_t1'!D1100-1</f>
        <v>1.7659950210924258E-4</v>
      </c>
      <c r="C1100" s="5">
        <f>'Stocks Returns'!B1096</f>
        <v>-6.1050061050049731E-4</v>
      </c>
      <c r="D1100" s="5">
        <f>'Stocks Returns'!C1096</f>
        <v>3.7267742107216506E-4</v>
      </c>
      <c r="E1100" s="5">
        <f>'Stocks Returns'!D1096</f>
        <v>-2.5716734927135887E-3</v>
      </c>
      <c r="F1100" s="5">
        <f>'Stocks Returns'!E1096</f>
        <v>6.50054171180936E-3</v>
      </c>
      <c r="G1100" s="5">
        <f t="shared" si="68"/>
        <v>-2.2615193288861955E-4</v>
      </c>
      <c r="H1100" s="5">
        <f t="shared" si="69"/>
        <v>1.5765927207976653E-4</v>
      </c>
      <c r="I1100" s="5">
        <f t="shared" si="70"/>
        <v>-2.7596794886646323E-3</v>
      </c>
      <c r="J1100" s="5">
        <f t="shared" si="71"/>
        <v>6.3519046157793461E-3</v>
      </c>
    </row>
    <row r="1101" spans="1:10" ht="15" customHeight="1" x14ac:dyDescent="0.2">
      <c r="A1101" s="3">
        <f>'2_CVaR_t1'!A1101</f>
        <v>43831</v>
      </c>
      <c r="B1101" s="5">
        <f>'2_CVaR_t1'!D1101-1</f>
        <v>2.8556153399916795E-5</v>
      </c>
      <c r="C1101" s="5">
        <f>'Stocks Returns'!B1097</f>
        <v>0</v>
      </c>
      <c r="D1101" s="5">
        <f>'Stocks Returns'!C1097</f>
        <v>0</v>
      </c>
      <c r="E1101" s="5">
        <f>'Stocks Returns'!D1097</f>
        <v>0</v>
      </c>
      <c r="F1101" s="5">
        <f>'Stocks Returns'!E1097</f>
        <v>0</v>
      </c>
      <c r="G1101" s="5">
        <f t="shared" si="68"/>
        <v>5.2096584642662082E-4</v>
      </c>
      <c r="H1101" s="5">
        <f t="shared" si="69"/>
        <v>-1.1253114819244209E-6</v>
      </c>
      <c r="I1101" s="5">
        <f t="shared" si="70"/>
        <v>1.8154757398473369E-5</v>
      </c>
      <c r="J1101" s="5">
        <f t="shared" si="71"/>
        <v>1.0294917535460086E-6</v>
      </c>
    </row>
    <row r="1102" spans="1:10" ht="15" customHeight="1" x14ac:dyDescent="0.2">
      <c r="A1102" s="3">
        <f>'2_CVaR_t1'!A1102</f>
        <v>43832</v>
      </c>
      <c r="B1102" s="5">
        <f>'2_CVaR_t1'!D1102-1</f>
        <v>1.232564462048491E-2</v>
      </c>
      <c r="C1102" s="5">
        <f>'Stocks Returns'!B1098</f>
        <v>-1.588271227855842E-2</v>
      </c>
      <c r="D1102" s="5">
        <f>'Stocks Returns'!C1098</f>
        <v>1.7136774880255556E-2</v>
      </c>
      <c r="E1102" s="5">
        <f>'Stocks Returns'!D1098</f>
        <v>2.7501909854851014E-2</v>
      </c>
      <c r="F1102" s="5">
        <f>'Stocks Returns'!E1098</f>
        <v>6.612332769490914E-3</v>
      </c>
      <c r="G1102" s="5">
        <f t="shared" si="68"/>
        <v>-2.670972947685572E-2</v>
      </c>
      <c r="H1102" s="5">
        <f t="shared" si="69"/>
        <v>-6.3116784162210032E-4</v>
      </c>
      <c r="I1102" s="5">
        <f t="shared" si="70"/>
        <v>1.0395505863193023E-2</v>
      </c>
      <c r="J1102" s="5">
        <f t="shared" si="71"/>
        <v>-5.8185591089942885E-3</v>
      </c>
    </row>
    <row r="1103" spans="1:10" ht="15" customHeight="1" x14ac:dyDescent="0.2">
      <c r="A1103" s="3">
        <f>'2_CVaR_t1'!A1103</f>
        <v>43833</v>
      </c>
      <c r="B1103" s="5">
        <f>'2_CVaR_t1'!D1103-1</f>
        <v>-6.0394856971717203E-3</v>
      </c>
      <c r="C1103" s="5">
        <f>'Stocks Returns'!B1099</f>
        <v>-5.8969584109248574E-3</v>
      </c>
      <c r="D1103" s="5">
        <f>'Stocks Returns'!C1099</f>
        <v>-7.9531184596065563E-3</v>
      </c>
      <c r="E1103" s="5">
        <f>'Stocks Returns'!D1099</f>
        <v>-2.1933085501858685E-2</v>
      </c>
      <c r="F1103" s="5">
        <f>'Stocks Returns'!E1099</f>
        <v>3.6663611365721493E-3</v>
      </c>
      <c r="G1103" s="5">
        <f t="shared" si="68"/>
        <v>2.2370985443420817E-4</v>
      </c>
      <c r="H1103" s="5">
        <f t="shared" si="69"/>
        <v>8.1285519598126195E-4</v>
      </c>
      <c r="I1103" s="5">
        <f t="shared" si="70"/>
        <v>-1.3464756588196732E-2</v>
      </c>
      <c r="J1103" s="5">
        <f t="shared" si="71"/>
        <v>9.8019662524292568E-3</v>
      </c>
    </row>
    <row r="1104" spans="1:10" ht="15" customHeight="1" x14ac:dyDescent="0.2">
      <c r="A1104" s="3">
        <f>'2_CVaR_t1'!A1104</f>
        <v>43836</v>
      </c>
      <c r="B1104" s="5">
        <f>'2_CVaR_t1'!D1104-1</f>
        <v>-1.9451072575800143E-3</v>
      </c>
      <c r="C1104" s="5">
        <f>'Stocks Returns'!B1100</f>
        <v>-2.1854511395567044E-3</v>
      </c>
      <c r="D1104" s="5">
        <f>'Stocks Returns'!C1100</f>
        <v>-2.1624472573839038E-3</v>
      </c>
      <c r="E1104" s="5">
        <f>'Stocks Returns'!D1100</f>
        <v>-1.4348156594450656E-2</v>
      </c>
      <c r="F1104" s="5">
        <f>'Stocks Returns'!E1100</f>
        <v>1.1872146118721449E-2</v>
      </c>
      <c r="G1104" s="5">
        <f t="shared" si="68"/>
        <v>1.5684818623305525E-4</v>
      </c>
      <c r="H1104" s="5">
        <f t="shared" si="69"/>
        <v>6.8797375824387235E-4</v>
      </c>
      <c r="I1104" s="5">
        <f t="shared" si="70"/>
        <v>-1.1581537017704518E-2</v>
      </c>
      <c r="J1104" s="5">
        <f t="shared" si="71"/>
        <v>1.3868479490925652E-2</v>
      </c>
    </row>
    <row r="1105" spans="1:10" ht="15" customHeight="1" x14ac:dyDescent="0.2">
      <c r="A1105" s="3">
        <f>'2_CVaR_t1'!A1105</f>
        <v>43837</v>
      </c>
      <c r="B1105" s="5">
        <f>'2_CVaR_t1'!D1105-1</f>
        <v>1.0124248022338467E-3</v>
      </c>
      <c r="C1105" s="5">
        <f>'Stocks Returns'!B1101</f>
        <v>3.4418022528159842E-3</v>
      </c>
      <c r="D1105" s="5">
        <f>'Stocks Returns'!C1101</f>
        <v>-2.6428458163750834E-3</v>
      </c>
      <c r="E1105" s="5">
        <f>'Stocks Returns'!D1101</f>
        <v>6.7097271763231436E-2</v>
      </c>
      <c r="F1105" s="5">
        <f>'Stocks Returns'!E1101</f>
        <v>0</v>
      </c>
      <c r="G1105" s="5">
        <f t="shared" si="68"/>
        <v>3.0548357236166615E-3</v>
      </c>
      <c r="H1105" s="5">
        <f t="shared" si="69"/>
        <v>-4.0654632710121624E-3</v>
      </c>
      <c r="I1105" s="5">
        <f t="shared" si="70"/>
        <v>6.5745320375308725E-2</v>
      </c>
      <c r="J1105" s="5">
        <f t="shared" si="71"/>
        <v>-9.9362690302523234E-4</v>
      </c>
    </row>
    <row r="1106" spans="1:10" ht="15" customHeight="1" x14ac:dyDescent="0.2">
      <c r="A1106" s="3">
        <f>'2_CVaR_t1'!A1106</f>
        <v>43838</v>
      </c>
      <c r="B1106" s="5">
        <f>'2_CVaR_t1'!D1106-1</f>
        <v>1.0653128996629846E-2</v>
      </c>
      <c r="C1106" s="5">
        <f>'Stocks Returns'!B1102</f>
        <v>1.2472715933893319E-3</v>
      </c>
      <c r="D1106" s="5">
        <f>'Stocks Returns'!C1102</f>
        <v>1.7118024272616328E-2</v>
      </c>
      <c r="E1106" s="5">
        <f>'Stocks Returns'!D1102</f>
        <v>-1.2647935676212807E-2</v>
      </c>
      <c r="F1106" s="5">
        <f>'Stocks Returns'!E1102</f>
        <v>-2.3164861612515186E-2</v>
      </c>
      <c r="G1106" s="5">
        <f t="shared" si="68"/>
        <v>-8.0363169313365703E-3</v>
      </c>
      <c r="H1106" s="5">
        <f t="shared" si="69"/>
        <v>1.7665299470077927E-3</v>
      </c>
      <c r="I1106" s="5">
        <f t="shared" si="70"/>
        <v>-2.7425244277845505E-2</v>
      </c>
      <c r="J1106" s="5">
        <f t="shared" si="71"/>
        <v>-3.3904899368748895E-2</v>
      </c>
    </row>
    <row r="1107" spans="1:10" ht="15" customHeight="1" x14ac:dyDescent="0.2">
      <c r="A1107" s="3">
        <f>'2_CVaR_t1'!A1107</f>
        <v>43839</v>
      </c>
      <c r="B1107" s="5">
        <f>'2_CVaR_t1'!D1107-1</f>
        <v>4.9526845069345349E-3</v>
      </c>
      <c r="C1107" s="5">
        <f>'Stocks Returns'!B1103</f>
        <v>4.3600124571785415E-3</v>
      </c>
      <c r="D1107" s="5">
        <f>'Stocks Returns'!C1103</f>
        <v>6.929970821175635E-3</v>
      </c>
      <c r="E1107" s="5">
        <f>'Stocks Returns'!D1103</f>
        <v>9.4244670143652787E-3</v>
      </c>
      <c r="F1107" s="5">
        <f>'Stocks Returns'!E1103</f>
        <v>1.7400677548506271E-2</v>
      </c>
      <c r="G1107" s="5">
        <f t="shared" si="68"/>
        <v>3.369006371295967E-4</v>
      </c>
      <c r="H1107" s="5">
        <f t="shared" si="69"/>
        <v>-1.8552872586390101E-4</v>
      </c>
      <c r="I1107" s="5">
        <f t="shared" si="70"/>
        <v>2.5854274445290711E-3</v>
      </c>
      <c r="J1107" s="5">
        <f t="shared" si="71"/>
        <v>1.242358749009472E-2</v>
      </c>
    </row>
    <row r="1108" spans="1:10" ht="15" customHeight="1" x14ac:dyDescent="0.2">
      <c r="A1108" s="3">
        <f>'2_CVaR_t1'!A1108</f>
        <v>43840</v>
      </c>
      <c r="B1108" s="5">
        <f>'2_CVaR_t1'!D1108-1</f>
        <v>1.9571306623165086E-3</v>
      </c>
      <c r="C1108" s="5">
        <f>'Stocks Returns'!B1104</f>
        <v>-1.2403100775193798E-2</v>
      </c>
      <c r="D1108" s="5">
        <f>'Stocks Returns'!C1104</f>
        <v>2.6908150064683944E-3</v>
      </c>
      <c r="E1108" s="5">
        <f>'Stocks Returns'!D1104</f>
        <v>4.6229151559100679E-3</v>
      </c>
      <c r="F1108" s="5">
        <f>'Stocks Returns'!E1104</f>
        <v>-9.8380505524442441E-3</v>
      </c>
      <c r="G1108" s="5">
        <f t="shared" si="68"/>
        <v>-1.36618595266874E-2</v>
      </c>
      <c r="H1108" s="5">
        <f t="shared" si="69"/>
        <v>-9.6712245113345953E-5</v>
      </c>
      <c r="I1108" s="5">
        <f t="shared" si="70"/>
        <v>1.9553945546027865E-3</v>
      </c>
      <c r="J1108" s="5">
        <f t="shared" si="71"/>
        <v>-1.1786741656396985E-2</v>
      </c>
    </row>
    <row r="1109" spans="1:10" ht="15" customHeight="1" x14ac:dyDescent="0.2">
      <c r="A1109" s="3">
        <f>'2_CVaR_t1'!A1109</f>
        <v>43843</v>
      </c>
      <c r="B1109" s="5">
        <f>'2_CVaR_t1'!D1109-1</f>
        <v>5.4125046051927139E-3</v>
      </c>
      <c r="C1109" s="5">
        <f>'Stocks Returns'!B1105</f>
        <v>-1.8838304552590834E-3</v>
      </c>
      <c r="D1109" s="5">
        <f>'Stocks Returns'!C1105</f>
        <v>8.0507818547763677E-3</v>
      </c>
      <c r="E1109" s="5">
        <f>'Stocks Returns'!D1105</f>
        <v>3.4286745466027835E-3</v>
      </c>
      <c r="F1109" s="5">
        <f>'Stocks Returns'!E1105</f>
        <v>-4.4328951391012783E-3</v>
      </c>
      <c r="G1109" s="5">
        <f t="shared" si="68"/>
        <v>-6.3312728550728187E-3</v>
      </c>
      <c r="H1109" s="5">
        <f t="shared" si="69"/>
        <v>2.7093482831108857E-4</v>
      </c>
      <c r="I1109" s="5">
        <f t="shared" si="70"/>
        <v>-4.0506967820636243E-3</v>
      </c>
      <c r="J1109" s="5">
        <f t="shared" si="71"/>
        <v>-9.874847048454382E-3</v>
      </c>
    </row>
    <row r="1110" spans="1:10" ht="15" customHeight="1" x14ac:dyDescent="0.2">
      <c r="A1110" s="3">
        <f>'2_CVaR_t1'!A1110</f>
        <v>43844</v>
      </c>
      <c r="B1110" s="5">
        <f>'2_CVaR_t1'!D1110-1</f>
        <v>2.0376453702446451E-3</v>
      </c>
      <c r="C1110" s="5">
        <f>'Stocks Returns'!B1106</f>
        <v>3.4602076124568004E-3</v>
      </c>
      <c r="D1110" s="5">
        <f>'Stocks Returns'!C1106</f>
        <v>3.6860697281524413E-3</v>
      </c>
      <c r="E1110" s="5">
        <f>'Stocks Returns'!D1106</f>
        <v>-9.801276863591335E-3</v>
      </c>
      <c r="F1110" s="5">
        <f>'Stocks Returns'!E1106</f>
        <v>1.5353907569481962E-4</v>
      </c>
      <c r="G1110" s="5">
        <f t="shared" si="68"/>
        <v>2.1271483838327795E-3</v>
      </c>
      <c r="H1110" s="5">
        <f t="shared" si="69"/>
        <v>7.8221493136034761E-4</v>
      </c>
      <c r="I1110" s="5">
        <f t="shared" si="70"/>
        <v>-1.2580919846531391E-2</v>
      </c>
      <c r="J1110" s="5">
        <f t="shared" si="71"/>
        <v>-1.8765495493694873E-3</v>
      </c>
    </row>
    <row r="1111" spans="1:10" ht="15" customHeight="1" x14ac:dyDescent="0.2">
      <c r="A1111" s="3">
        <f>'2_CVaR_t1'!A1111</f>
        <v>43845</v>
      </c>
      <c r="B1111" s="5">
        <f>'2_CVaR_t1'!D1111-1</f>
        <v>1.1571885147070748E-2</v>
      </c>
      <c r="C1111" s="5">
        <f>'Stocks Returns'!B1107</f>
        <v>1.065830721003147E-2</v>
      </c>
      <c r="D1111" s="5">
        <f>'Stocks Returns'!C1107</f>
        <v>1.9127773527161329E-2</v>
      </c>
      <c r="E1111" s="5">
        <f>'Stocks Returns'!D1107</f>
        <v>-2.3065746458409087E-2</v>
      </c>
      <c r="F1111" s="5">
        <f>'Stocks Returns'!E1107</f>
        <v>-2.149217070924192E-3</v>
      </c>
      <c r="G1111" s="5">
        <f t="shared" si="68"/>
        <v>5.2687334001541922E-4</v>
      </c>
      <c r="H1111" s="5">
        <f t="shared" si="69"/>
        <v>2.448861511320382E-3</v>
      </c>
      <c r="I1111" s="5">
        <f t="shared" si="70"/>
        <v>-3.9122487481496236E-2</v>
      </c>
      <c r="J1111" s="5">
        <f t="shared" si="71"/>
        <v>-1.3818084789736196E-2</v>
      </c>
    </row>
    <row r="1112" spans="1:10" ht="15" customHeight="1" x14ac:dyDescent="0.2">
      <c r="A1112" s="3">
        <f>'2_CVaR_t1'!A1112</f>
        <v>43846</v>
      </c>
      <c r="B1112" s="5">
        <f>'2_CVaR_t1'!D1112-1</f>
        <v>4.249646186532674E-3</v>
      </c>
      <c r="C1112" s="5">
        <f>'Stocks Returns'!B1108</f>
        <v>1.6439205955335101E-2</v>
      </c>
      <c r="D1112" s="5">
        <f>'Stocks Returns'!C1108</f>
        <v>5.7557557557557093E-3</v>
      </c>
      <c r="E1112" s="5">
        <f>'Stocks Returns'!D1108</f>
        <v>1.152630600483362E-2</v>
      </c>
      <c r="F1112" s="5">
        <f>'Stocks Returns'!E1108</f>
        <v>1.0769230769229754E-3</v>
      </c>
      <c r="G1112" s="5">
        <f t="shared" si="68"/>
        <v>1.3064871035693598E-2</v>
      </c>
      <c r="H1112" s="5">
        <f t="shared" si="69"/>
        <v>-3.4399494109668433E-4</v>
      </c>
      <c r="I1112" s="5">
        <f t="shared" si="70"/>
        <v>5.6662966381861128E-3</v>
      </c>
      <c r="J1112" s="5">
        <f t="shared" si="71"/>
        <v>-3.1894201130005691E-3</v>
      </c>
    </row>
    <row r="1113" spans="1:10" ht="15" customHeight="1" x14ac:dyDescent="0.2">
      <c r="A1113" s="3">
        <f>'2_CVaR_t1'!A1113</f>
        <v>43847</v>
      </c>
      <c r="B1113" s="5">
        <f>'2_CVaR_t1'!D1113-1</f>
        <v>1.2420180765909894E-2</v>
      </c>
      <c r="C1113" s="5">
        <f>'Stocks Returns'!B1109</f>
        <v>-1.0375343301800566E-2</v>
      </c>
      <c r="D1113" s="5">
        <f>'Stocks Returns'!C1109</f>
        <v>1.8661358546902207E-2</v>
      </c>
      <c r="E1113" s="5">
        <f>'Stocks Returns'!D1109</f>
        <v>5.4217974637016386E-3</v>
      </c>
      <c r="F1113" s="5">
        <f>'Stocks Returns'!E1109</f>
        <v>0</v>
      </c>
      <c r="G1113" s="5">
        <f t="shared" si="68"/>
        <v>-2.1289600221782209E-2</v>
      </c>
      <c r="H1113" s="5">
        <f t="shared" si="69"/>
        <v>7.5683012517014508E-4</v>
      </c>
      <c r="I1113" s="5">
        <f t="shared" si="70"/>
        <v>-1.1816254745383808E-2</v>
      </c>
      <c r="J1113" s="5">
        <f t="shared" si="71"/>
        <v>-1.2526464576828768E-2</v>
      </c>
    </row>
    <row r="1114" spans="1:10" ht="15" customHeight="1" x14ac:dyDescent="0.2">
      <c r="A1114" s="3">
        <f>'2_CVaR_t1'!A1114</f>
        <v>43850</v>
      </c>
      <c r="B1114" s="5">
        <f>'2_CVaR_t1'!D1114-1</f>
        <v>2.8556153399916795E-5</v>
      </c>
      <c r="C1114" s="5">
        <f>'Stocks Returns'!B1110</f>
        <v>0</v>
      </c>
      <c r="D1114" s="5">
        <f>'Stocks Returns'!C1110</f>
        <v>0</v>
      </c>
      <c r="E1114" s="5">
        <f>'Stocks Returns'!D1110</f>
        <v>0</v>
      </c>
      <c r="F1114" s="5">
        <f>'Stocks Returns'!E1110</f>
        <v>0</v>
      </c>
      <c r="G1114" s="5">
        <f t="shared" si="68"/>
        <v>5.2096584642662082E-4</v>
      </c>
      <c r="H1114" s="5">
        <f t="shared" si="69"/>
        <v>-1.1253114819244209E-6</v>
      </c>
      <c r="I1114" s="5">
        <f t="shared" si="70"/>
        <v>1.8154757398473369E-5</v>
      </c>
      <c r="J1114" s="5">
        <f t="shared" si="71"/>
        <v>1.0294917535460086E-6</v>
      </c>
    </row>
    <row r="1115" spans="1:10" ht="15" customHeight="1" x14ac:dyDescent="0.2">
      <c r="A1115" s="3">
        <f>'2_CVaR_t1'!A1115</f>
        <v>43851</v>
      </c>
      <c r="B1115" s="5">
        <f>'2_CVaR_t1'!D1115-1</f>
        <v>8.197732484657605E-3</v>
      </c>
      <c r="C1115" s="5">
        <f>'Stocks Returns'!B1111</f>
        <v>-1.4184397163120588E-2</v>
      </c>
      <c r="D1115" s="5">
        <f>'Stocks Returns'!C1111</f>
        <v>1.2652662432828476E-2</v>
      </c>
      <c r="E1115" s="5">
        <f>'Stocks Returns'!D1111</f>
        <v>-1.553788501965081E-3</v>
      </c>
      <c r="F1115" s="5">
        <f>'Stocks Returns'!E1111</f>
        <v>-1.5982787767020001E-2</v>
      </c>
      <c r="G1115" s="5">
        <f t="shared" si="68"/>
        <v>-2.1202099900286542E-2</v>
      </c>
      <c r="H1115" s="5">
        <f t="shared" si="69"/>
        <v>8.4872179158198419E-4</v>
      </c>
      <c r="I1115" s="5">
        <f t="shared" si="70"/>
        <v>-1.2911785131170837E-2</v>
      </c>
      <c r="J1115" s="5">
        <f t="shared" si="71"/>
        <v>-2.424050652137754E-2</v>
      </c>
    </row>
    <row r="1116" spans="1:10" ht="15" customHeight="1" x14ac:dyDescent="0.2">
      <c r="A1116" s="3">
        <f>'2_CVaR_t1'!A1116</f>
        <v>43852</v>
      </c>
      <c r="B1116" s="5">
        <f>'2_CVaR_t1'!D1116-1</f>
        <v>1.963658473478791E-3</v>
      </c>
      <c r="C1116" s="5">
        <f>'Stocks Returns'!B1112</f>
        <v>1.8767594619957251E-3</v>
      </c>
      <c r="D1116" s="5">
        <f>'Stocks Returns'!C1112</f>
        <v>2.9427372280381725E-3</v>
      </c>
      <c r="E1116" s="5">
        <f>'Stocks Returns'!D1112</f>
        <v>9.1541559868191236E-4</v>
      </c>
      <c r="F1116" s="5">
        <f>'Stocks Returns'!E1112</f>
        <v>-1.5930032797126348E-2</v>
      </c>
      <c r="G1116" s="5">
        <f t="shared" si="68"/>
        <v>6.1197672437020116E-4</v>
      </c>
      <c r="H1116" s="5">
        <f t="shared" si="69"/>
        <v>1.4577860338627416E-4</v>
      </c>
      <c r="I1116" s="5">
        <f t="shared" si="70"/>
        <v>-1.7611954378166312E-3</v>
      </c>
      <c r="J1116" s="5">
        <f t="shared" si="71"/>
        <v>-1.7885323287210732E-2</v>
      </c>
    </row>
    <row r="1117" spans="1:10" ht="15" customHeight="1" x14ac:dyDescent="0.2">
      <c r="A1117" s="3">
        <f>'2_CVaR_t1'!A1117</f>
        <v>43853</v>
      </c>
      <c r="B1117" s="5">
        <f>'2_CVaR_t1'!D1117-1</f>
        <v>-3.9589576310227192E-3</v>
      </c>
      <c r="C1117" s="5">
        <f>'Stocks Returns'!B1113</f>
        <v>-4.9328754292850552E-2</v>
      </c>
      <c r="D1117" s="5">
        <f>'Stocks Returns'!C1113</f>
        <v>-6.6378066378066647E-3</v>
      </c>
      <c r="E1117" s="5">
        <f>'Stocks Returns'!D1113</f>
        <v>8.4141210901773622E-3</v>
      </c>
      <c r="F1117" s="5">
        <f>'Stocks Returns'!E1113</f>
        <v>2.0631645770512463E-3</v>
      </c>
      <c r="G1117" s="5">
        <f t="shared" si="68"/>
        <v>-4.5128036207725312E-2</v>
      </c>
      <c r="H1117" s="5">
        <f t="shared" si="69"/>
        <v>-8.7777722401345508E-4</v>
      </c>
      <c r="I1117" s="5">
        <f t="shared" si="70"/>
        <v>1.3985168651981641E-2</v>
      </c>
      <c r="J1117" s="5">
        <f t="shared" si="71"/>
        <v>6.0954294269445252E-3</v>
      </c>
    </row>
    <row r="1118" spans="1:10" ht="15" customHeight="1" x14ac:dyDescent="0.2">
      <c r="A1118" s="3">
        <f>'2_CVaR_t1'!A1118</f>
        <v>43854</v>
      </c>
      <c r="B1118" s="5">
        <f>'2_CVaR_t1'!D1118-1</f>
        <v>-5.8961496825830073E-3</v>
      </c>
      <c r="C1118" s="5">
        <f>'Stocks Returns'!B1114</f>
        <v>-4.2692939244662886E-3</v>
      </c>
      <c r="D1118" s="5">
        <f>'Stocks Returns'!C1114</f>
        <v>-7.3600619794693678E-3</v>
      </c>
      <c r="E1118" s="5">
        <f>'Stocks Returns'!D1114</f>
        <v>-2.7571195356430267E-2</v>
      </c>
      <c r="F1118" s="5">
        <f>'Stocks Returns'!E1114</f>
        <v>-8.2356667722521815E-3</v>
      </c>
      <c r="G1118" s="5">
        <f t="shared" si="68"/>
        <v>1.7191011879749297E-3</v>
      </c>
      <c r="H1118" s="5">
        <f t="shared" si="69"/>
        <v>1.1988199888180052E-3</v>
      </c>
      <c r="I1118" s="5">
        <f t="shared" si="70"/>
        <v>-1.9302471902975425E-2</v>
      </c>
      <c r="J1118" s="5">
        <f t="shared" si="71"/>
        <v>-2.2449692959277913E-3</v>
      </c>
    </row>
    <row r="1119" spans="1:10" ht="15" customHeight="1" x14ac:dyDescent="0.2">
      <c r="A1119" s="3">
        <f>'2_CVaR_t1'!A1119</f>
        <v>43857</v>
      </c>
      <c r="B1119" s="5">
        <f>'2_CVaR_t1'!D1119-1</f>
        <v>-1.2133482575321985E-2</v>
      </c>
      <c r="C1119" s="5">
        <f>'Stocks Returns'!B1115</f>
        <v>-3.9577836411609502E-3</v>
      </c>
      <c r="D1119" s="5">
        <f>'Stocks Returns'!C1115</f>
        <v>-1.6146341463414648E-2</v>
      </c>
      <c r="E1119" s="5">
        <f>'Stocks Returns'!D1115</f>
        <v>-3.9544861033389278E-2</v>
      </c>
      <c r="F1119" s="5">
        <f>'Stocks Returns'!E1115</f>
        <v>-2.5231555413605888E-2</v>
      </c>
      <c r="G1119" s="5">
        <f t="shared" si="68"/>
        <v>7.7865388276262149E-3</v>
      </c>
      <c r="H1119" s="5">
        <f t="shared" si="69"/>
        <v>1.4242309493034261E-3</v>
      </c>
      <c r="I1119" s="5">
        <f t="shared" si="70"/>
        <v>-2.2590213765933408E-2</v>
      </c>
      <c r="J1119" s="5">
        <f t="shared" si="71"/>
        <v>-1.2935135059049982E-2</v>
      </c>
    </row>
    <row r="1120" spans="1:10" ht="15" customHeight="1" x14ac:dyDescent="0.2">
      <c r="A1120" s="3">
        <f>'2_CVaR_t1'!A1120</f>
        <v>43858</v>
      </c>
      <c r="B1120" s="5">
        <f>'2_CVaR_t1'!D1120-1</f>
        <v>4.2613795021704259E-3</v>
      </c>
      <c r="C1120" s="5">
        <f>'Stocks Returns'!B1116</f>
        <v>1.0430463576158955E-2</v>
      </c>
      <c r="D1120" s="5">
        <f>'Stocks Returns'!C1116</f>
        <v>5.7514006643859528E-3</v>
      </c>
      <c r="E1120" s="5">
        <f>'Stocks Returns'!D1116</f>
        <v>1.1846960574869003E-2</v>
      </c>
      <c r="F1120" s="5">
        <f>'Stocks Returns'!E1116</f>
        <v>2.2935779816513069E-3</v>
      </c>
      <c r="G1120" s="5">
        <f t="shared" si="68"/>
        <v>7.0453009335753915E-3</v>
      </c>
      <c r="H1120" s="5">
        <f t="shared" si="69"/>
        <v>-3.6530231162686631E-4</v>
      </c>
      <c r="I1120" s="5">
        <f t="shared" si="70"/>
        <v>5.9706117427051082E-3</v>
      </c>
      <c r="J1120" s="5">
        <f t="shared" si="71"/>
        <v>-1.9846271752582568E-3</v>
      </c>
    </row>
    <row r="1121" spans="1:10" ht="15" customHeight="1" x14ac:dyDescent="0.2">
      <c r="A1121" s="3">
        <f>'2_CVaR_t1'!A1121</f>
        <v>43859</v>
      </c>
      <c r="B1121" s="5">
        <f>'2_CVaR_t1'!D1121-1</f>
        <v>5.8030343572852416E-3</v>
      </c>
      <c r="C1121" s="5">
        <f>'Stocks Returns'!B1117</f>
        <v>-2.6708176306734388E-2</v>
      </c>
      <c r="D1121" s="5">
        <f>'Stocks Returns'!C1117</f>
        <v>9.9087996056199668E-3</v>
      </c>
      <c r="E1121" s="5">
        <f>'Stocks Returns'!D1117</f>
        <v>-1.6698656429942504E-2</v>
      </c>
      <c r="F1121" s="5">
        <f>'Stocks Returns'!E1117</f>
        <v>-1.1278195488721776E-2</v>
      </c>
      <c r="G1121" s="5">
        <f t="shared" si="68"/>
        <v>-3.1516006859977158E-2</v>
      </c>
      <c r="H1121" s="5">
        <f t="shared" si="69"/>
        <v>1.5647157016753632E-3</v>
      </c>
      <c r="I1121" s="5">
        <f t="shared" si="70"/>
        <v>-2.4721867847331006E-2</v>
      </c>
      <c r="J1121" s="5">
        <f t="shared" si="71"/>
        <v>-1.7114959160529738E-2</v>
      </c>
    </row>
    <row r="1122" spans="1:10" ht="15" customHeight="1" x14ac:dyDescent="0.2">
      <c r="A1122" s="3">
        <f>'2_CVaR_t1'!A1122</f>
        <v>43860</v>
      </c>
      <c r="B1122" s="5">
        <f>'2_CVaR_t1'!D1122-1</f>
        <v>1.0349784776206628E-2</v>
      </c>
      <c r="C1122" s="5">
        <f>'Stocks Returns'!B1118</f>
        <v>7.4074074074075291E-3</v>
      </c>
      <c r="D1122" s="5">
        <f>'Stocks Returns'!C1118</f>
        <v>1.635263106511764E-2</v>
      </c>
      <c r="E1122" s="5">
        <f>'Stocks Returns'!D1118</f>
        <v>-8.7839156744093927E-3</v>
      </c>
      <c r="F1122" s="5">
        <f>'Stocks Returns'!E1118</f>
        <v>6.6126632501239957E-3</v>
      </c>
      <c r="G1122" s="5">
        <f t="shared" si="68"/>
        <v>-1.5962494018320911E-3</v>
      </c>
      <c r="H1122" s="5">
        <f t="shared" si="69"/>
        <v>1.4394080743200931E-3</v>
      </c>
      <c r="I1122" s="5">
        <f t="shared" si="70"/>
        <v>-2.3138796159197325E-2</v>
      </c>
      <c r="J1122" s="5">
        <f t="shared" si="71"/>
        <v>-3.8207042315555485E-3</v>
      </c>
    </row>
    <row r="1123" spans="1:10" ht="15" customHeight="1" x14ac:dyDescent="0.2">
      <c r="A1123" s="3">
        <f>'2_CVaR_t1'!A1123</f>
        <v>43861</v>
      </c>
      <c r="B1123" s="5">
        <f>'2_CVaR_t1'!D1123-1</f>
        <v>-3.0572873595802741E-2</v>
      </c>
      <c r="C1123" s="5">
        <f>'Stocks Returns'!B1119</f>
        <v>-2.2058823529411797E-2</v>
      </c>
      <c r="D1123" s="5">
        <f>'Stocks Returns'!C1119</f>
        <v>-4.4378271936986735E-2</v>
      </c>
      <c r="E1123" s="5">
        <f>'Stocks Returns'!D1119</f>
        <v>-4.0173296573454143E-2</v>
      </c>
      <c r="F1123" s="5">
        <f>'Stocks Returns'!E1119</f>
        <v>-2.3977664641156249E-2</v>
      </c>
      <c r="G1123" s="5">
        <f t="shared" si="68"/>
        <v>6.7017135673776741E-3</v>
      </c>
      <c r="H1123" s="5">
        <f t="shared" si="69"/>
        <v>-1.6649138002640396E-4</v>
      </c>
      <c r="I1123" s="5">
        <f t="shared" si="70"/>
        <v>2.4594968399161282E-3</v>
      </c>
      <c r="J1123" s="5">
        <f t="shared" si="71"/>
        <v>6.9603276509595628E-3</v>
      </c>
    </row>
    <row r="1124" spans="1:10" ht="15" customHeight="1" x14ac:dyDescent="0.2">
      <c r="A1124" s="3">
        <f>'2_CVaR_t1'!A1124</f>
        <v>43864</v>
      </c>
      <c r="B1124" s="5">
        <f>'2_CVaR_t1'!D1124-1</f>
        <v>6.0841214673086341E-3</v>
      </c>
      <c r="C1124" s="5">
        <f>'Stocks Returns'!B1120</f>
        <v>-3.7593984962407401E-3</v>
      </c>
      <c r="D1124" s="5">
        <f>'Stocks Returns'!C1120</f>
        <v>9.2476252701412243E-3</v>
      </c>
      <c r="E1124" s="5">
        <f>'Stocks Returns'!D1120</f>
        <v>7.1809601969619052E-4</v>
      </c>
      <c r="F1124" s="5">
        <f>'Stocks Returns'!E1120</f>
        <v>-4.2066296483257437E-3</v>
      </c>
      <c r="G1124" s="5">
        <f t="shared" si="68"/>
        <v>-8.8266214875532059E-3</v>
      </c>
      <c r="H1124" s="5">
        <f t="shared" si="69"/>
        <v>4.9742707551971022E-4</v>
      </c>
      <c r="I1124" s="5">
        <f t="shared" si="70"/>
        <v>-7.69654892621267E-3</v>
      </c>
      <c r="J1124" s="5">
        <f t="shared" si="71"/>
        <v>-1.0327562443528393E-2</v>
      </c>
    </row>
    <row r="1125" spans="1:10" ht="15" customHeight="1" x14ac:dyDescent="0.2">
      <c r="A1125" s="3">
        <f>'2_CVaR_t1'!A1125</f>
        <v>43865</v>
      </c>
      <c r="B1125" s="5">
        <f>'2_CVaR_t1'!D1125-1</f>
        <v>1.0621466567950266E-2</v>
      </c>
      <c r="C1125" s="5">
        <f>'Stocks Returns'!B1121</f>
        <v>2.0240137221269272E-2</v>
      </c>
      <c r="D1125" s="5">
        <f>'Stocks Returns'!C1121</f>
        <v>1.3694537124645079E-2</v>
      </c>
      <c r="E1125" s="5">
        <f>'Stocks Returns'!D1121</f>
        <v>4.2644797539723278E-2</v>
      </c>
      <c r="F1125" s="5">
        <f>'Stocks Returns'!E1121</f>
        <v>-4.5454545454545414E-2</v>
      </c>
      <c r="G1125" s="5">
        <f t="shared" si="68"/>
        <v>1.0985767377434572E-2</v>
      </c>
      <c r="H1125" s="5">
        <f t="shared" si="69"/>
        <v>-1.6112113652214845E-3</v>
      </c>
      <c r="I1125" s="5">
        <f t="shared" si="70"/>
        <v>2.7911581092222235E-2</v>
      </c>
      <c r="J1125" s="5">
        <f t="shared" si="71"/>
        <v>-5.6162573615598205E-2</v>
      </c>
    </row>
    <row r="1126" spans="1:10" ht="15" customHeight="1" x14ac:dyDescent="0.2">
      <c r="A1126" s="3">
        <f>'2_CVaR_t1'!A1126</f>
        <v>43866</v>
      </c>
      <c r="B1126" s="5">
        <f>'2_CVaR_t1'!D1126-1</f>
        <v>3.7773416019404316E-4</v>
      </c>
      <c r="C1126" s="5">
        <f>'Stocks Returns'!B1122</f>
        <v>2.9926025554808389E-2</v>
      </c>
      <c r="D1126" s="5">
        <f>'Stocks Returns'!C1122</f>
        <v>-3.6844173707997196E-3</v>
      </c>
      <c r="E1126" s="5">
        <f>'Stocks Returns'!D1122</f>
        <v>6.6856749582145492E-2</v>
      </c>
      <c r="F1126" s="5">
        <f>'Stocks Returns'!E1122</f>
        <v>4.0538148344839708E-2</v>
      </c>
      <c r="G1126" s="5">
        <f t="shared" si="68"/>
        <v>3.0124763411146432E-2</v>
      </c>
      <c r="H1126" s="5">
        <f t="shared" si="69"/>
        <v>-4.1900346119804928E-3</v>
      </c>
      <c r="I1126" s="5">
        <f t="shared" si="70"/>
        <v>6.6388649458380064E-2</v>
      </c>
      <c r="J1126" s="5">
        <f t="shared" si="71"/>
        <v>4.0186171225613715E-2</v>
      </c>
    </row>
    <row r="1127" spans="1:10" ht="15" customHeight="1" x14ac:dyDescent="0.2">
      <c r="A1127" s="3">
        <f>'2_CVaR_t1'!A1127</f>
        <v>43867</v>
      </c>
      <c r="B1127" s="5">
        <f>'2_CVaR_t1'!D1127-1</f>
        <v>7.4869888182438338E-4</v>
      </c>
      <c r="C1127" s="5">
        <f>'Stocks Returns'!B1123</f>
        <v>-1.8935683969964034E-2</v>
      </c>
      <c r="D1127" s="5">
        <f>'Stocks Returns'!C1123</f>
        <v>1.1340663675361018E-3</v>
      </c>
      <c r="E1127" s="5">
        <f>'Stocks Returns'!D1123</f>
        <v>-2.7647221454241144E-4</v>
      </c>
      <c r="F1127" s="5">
        <f>'Stocks Returns'!E1123</f>
        <v>-6.2946580469548374E-3</v>
      </c>
      <c r="G1127" s="5">
        <f t="shared" si="68"/>
        <v>-1.9079279291314331E-2</v>
      </c>
      <c r="H1127" s="5">
        <f t="shared" si="69"/>
        <v>9.2479779420404432E-5</v>
      </c>
      <c r="I1127" s="5">
        <f t="shared" si="70"/>
        <v>-1.2611667489595886E-3</v>
      </c>
      <c r="J1127" s="5">
        <f t="shared" si="71"/>
        <v>-7.0216673750475959E-3</v>
      </c>
    </row>
    <row r="1128" spans="1:10" ht="15" customHeight="1" x14ac:dyDescent="0.2">
      <c r="A1128" s="3">
        <f>'2_CVaR_t1'!A1128</f>
        <v>43868</v>
      </c>
      <c r="B1128" s="5">
        <f>'2_CVaR_t1'!D1128-1</f>
        <v>-1.7893776975517195E-3</v>
      </c>
      <c r="C1128" s="5">
        <f>'Stocks Returns'!B1124</f>
        <v>-8.6522462562396152E-3</v>
      </c>
      <c r="D1128" s="5">
        <f>'Stocks Returns'!C1124</f>
        <v>-1.4775413711582974E-3</v>
      </c>
      <c r="E1128" s="5">
        <f>'Stocks Returns'!D1124</f>
        <v>-2.0925516224188923E-2</v>
      </c>
      <c r="F1128" s="5">
        <f>'Stocks Returns'!E1124</f>
        <v>-7.1905495634307925E-3</v>
      </c>
      <c r="G1128" s="5">
        <f t="shared" si="68"/>
        <v>-6.4536570787092282E-3</v>
      </c>
      <c r="H1128" s="5">
        <f t="shared" si="69"/>
        <v>1.1478817788503296E-3</v>
      </c>
      <c r="I1128" s="5">
        <f t="shared" si="70"/>
        <v>-1.8375760989502887E-2</v>
      </c>
      <c r="J1128" s="5">
        <f t="shared" si="71"/>
        <v>-5.3516532667160985E-3</v>
      </c>
    </row>
    <row r="1129" spans="1:10" ht="15" customHeight="1" x14ac:dyDescent="0.2">
      <c r="A1129" s="3">
        <f>'2_CVaR_t1'!A1129</f>
        <v>43871</v>
      </c>
      <c r="B1129" s="5">
        <f>'2_CVaR_t1'!D1129-1</f>
        <v>1.1219547615491265E-2</v>
      </c>
      <c r="C1129" s="5">
        <f>'Stocks Returns'!B1125</f>
        <v>1.3427324605572721E-3</v>
      </c>
      <c r="D1129" s="5">
        <f>'Stocks Returns'!C1125</f>
        <v>1.6030383742724696E-2</v>
      </c>
      <c r="E1129" s="5">
        <f>'Stocks Returns'!D1125</f>
        <v>1.8265700028246012E-2</v>
      </c>
      <c r="F1129" s="5">
        <f>'Stocks Returns'!E1125</f>
        <v>-2.0693222969477842E-3</v>
      </c>
      <c r="G1129" s="5">
        <f t="shared" si="68"/>
        <v>-8.4635577508532511E-3</v>
      </c>
      <c r="H1129" s="5">
        <f t="shared" si="69"/>
        <v>-1.3947146612020359E-4</v>
      </c>
      <c r="I1129" s="5">
        <f t="shared" si="70"/>
        <v>2.699613746334411E-3</v>
      </c>
      <c r="J1129" s="5">
        <f t="shared" si="71"/>
        <v>-1.3381989237005981E-2</v>
      </c>
    </row>
    <row r="1130" spans="1:10" ht="15" customHeight="1" x14ac:dyDescent="0.2">
      <c r="A1130" s="3">
        <f>'2_CVaR_t1'!A1130</f>
        <v>43872</v>
      </c>
      <c r="B1130" s="5">
        <f>'2_CVaR_t1'!D1130-1</f>
        <v>-6.1786743696959912E-3</v>
      </c>
      <c r="C1130" s="5">
        <f>'Stocks Returns'!B1126</f>
        <v>1.2571237009721736E-2</v>
      </c>
      <c r="D1130" s="5">
        <f>'Stocks Returns'!C1126</f>
        <v>-9.9519394145347606E-3</v>
      </c>
      <c r="E1130" s="5">
        <f>'Stocks Returns'!D1126</f>
        <v>6.5649560795191242E-3</v>
      </c>
      <c r="F1130" s="5">
        <f>'Stocks Returns'!E1126</f>
        <v>1.4515292897874676E-2</v>
      </c>
      <c r="G1130" s="5">
        <f t="shared" si="68"/>
        <v>1.8820351183236286E-2</v>
      </c>
      <c r="H1130" s="5">
        <f t="shared" si="69"/>
        <v>-9.8486614606269757E-4</v>
      </c>
      <c r="I1130" s="5">
        <f t="shared" si="70"/>
        <v>1.5227114988486466E-2</v>
      </c>
      <c r="J1130" s="5">
        <f t="shared" si="71"/>
        <v>2.0791612837169973E-2</v>
      </c>
    </row>
    <row r="1131" spans="1:10" ht="15" customHeight="1" x14ac:dyDescent="0.2">
      <c r="A1131" s="3">
        <f>'2_CVaR_t1'!A1131</f>
        <v>43873</v>
      </c>
      <c r="B1131" s="5">
        <f>'2_CVaR_t1'!D1131-1</f>
        <v>1.1558703455646135E-2</v>
      </c>
      <c r="C1131" s="5">
        <f>'Stocks Returns'!B1127</f>
        <v>4.800529713623769E-3</v>
      </c>
      <c r="D1131" s="5">
        <f>'Stocks Returns'!C1127</f>
        <v>1.7161910365793842E-2</v>
      </c>
      <c r="E1131" s="5">
        <f>'Stocks Returns'!D1127</f>
        <v>7.7163329046481266E-3</v>
      </c>
      <c r="F1131" s="5">
        <f>'Stocks Returns'!E1127</f>
        <v>1.7884517118037735E-2</v>
      </c>
      <c r="G1131" s="5">
        <f t="shared" si="68"/>
        <v>-5.3187398452069403E-3</v>
      </c>
      <c r="H1131" s="5">
        <f t="shared" si="69"/>
        <v>5.0204324056485686E-4</v>
      </c>
      <c r="I1131" s="5">
        <f t="shared" si="70"/>
        <v>-8.3220516879866507E-3</v>
      </c>
      <c r="J1131" s="5">
        <f t="shared" si="71"/>
        <v>6.2289756228888493E-3</v>
      </c>
    </row>
    <row r="1132" spans="1:10" ht="15" customHeight="1" x14ac:dyDescent="0.2">
      <c r="A1132" s="3">
        <f>'2_CVaR_t1'!A1132</f>
        <v>43874</v>
      </c>
      <c r="B1132" s="5">
        <f>'2_CVaR_t1'!D1132-1</f>
        <v>1.2813251252175029E-4</v>
      </c>
      <c r="C1132" s="5">
        <f>'Stocks Returns'!B1128</f>
        <v>-6.5897858319619029E-4</v>
      </c>
      <c r="D1132" s="5">
        <f>'Stocks Returns'!C1128</f>
        <v>-1.9282684149635188E-4</v>
      </c>
      <c r="E1132" s="5">
        <f>'Stocks Returns'!D1128</f>
        <v>6.107566089334604E-3</v>
      </c>
      <c r="F1132" s="5">
        <f>'Stocks Returns'!E1128</f>
        <v>-1.5729585006693414E-2</v>
      </c>
      <c r="G1132" s="5">
        <f t="shared" si="68"/>
        <v>-2.2990366184459822E-4</v>
      </c>
      <c r="H1132" s="5">
        <f t="shared" si="69"/>
        <v>-3.3781994702115225E-4</v>
      </c>
      <c r="I1132" s="5">
        <f t="shared" si="70"/>
        <v>5.987053777990488E-3</v>
      </c>
      <c r="J1132" s="5">
        <f t="shared" si="71"/>
        <v>-1.5829223691008601E-2</v>
      </c>
    </row>
    <row r="1133" spans="1:10" ht="15" customHeight="1" x14ac:dyDescent="0.2">
      <c r="A1133" s="3">
        <f>'2_CVaR_t1'!A1133</f>
        <v>43875</v>
      </c>
      <c r="B1133" s="5">
        <f>'2_CVaR_t1'!D1133-1</f>
        <v>8.7441268009822437E-3</v>
      </c>
      <c r="C1133" s="5">
        <f>'Stocks Returns'!B1129</f>
        <v>-3.9564787339266827E-3</v>
      </c>
      <c r="D1133" s="5">
        <f>'Stocks Returns'!C1129</f>
        <v>1.3934426229508023E-2</v>
      </c>
      <c r="E1133" s="5">
        <f>'Stocks Returns'!D1129</f>
        <v>-9.1510374195886701E-3</v>
      </c>
      <c r="F1133" s="5">
        <f>'Stocks Returns'!E1129</f>
        <v>-3.4002040122408372E-3</v>
      </c>
      <c r="G1133" s="5">
        <f t="shared" si="68"/>
        <v>-1.1478404357183275E-2</v>
      </c>
      <c r="H1133" s="5">
        <f t="shared" si="69"/>
        <v>1.3410557912651166E-3</v>
      </c>
      <c r="I1133" s="5">
        <f t="shared" si="70"/>
        <v>-2.1269926482405568E-2</v>
      </c>
      <c r="J1133" s="5">
        <f t="shared" si="71"/>
        <v>-1.2210308089016365E-2</v>
      </c>
    </row>
    <row r="1134" spans="1:10" ht="15" customHeight="1" x14ac:dyDescent="0.2">
      <c r="A1134" s="3">
        <f>'2_CVaR_t1'!A1134</f>
        <v>43878</v>
      </c>
      <c r="B1134" s="5">
        <f>'2_CVaR_t1'!D1134-1</f>
        <v>2.8556153399916795E-5</v>
      </c>
      <c r="C1134" s="5">
        <f>'Stocks Returns'!B1130</f>
        <v>0</v>
      </c>
      <c r="D1134" s="5">
        <f>'Stocks Returns'!C1130</f>
        <v>0</v>
      </c>
      <c r="E1134" s="5">
        <f>'Stocks Returns'!D1130</f>
        <v>0</v>
      </c>
      <c r="F1134" s="5">
        <f>'Stocks Returns'!E1130</f>
        <v>0</v>
      </c>
      <c r="G1134" s="5">
        <f t="shared" si="68"/>
        <v>5.2096584642662082E-4</v>
      </c>
      <c r="H1134" s="5">
        <f t="shared" si="69"/>
        <v>-1.1253114819244209E-6</v>
      </c>
      <c r="I1134" s="5">
        <f t="shared" si="70"/>
        <v>1.8154757398473369E-5</v>
      </c>
      <c r="J1134" s="5">
        <f t="shared" si="71"/>
        <v>1.0294917535460086E-6</v>
      </c>
    </row>
    <row r="1135" spans="1:10" ht="15" customHeight="1" x14ac:dyDescent="0.2">
      <c r="A1135" s="3">
        <f>'2_CVaR_t1'!A1135</f>
        <v>43879</v>
      </c>
      <c r="B1135" s="5">
        <f>'2_CVaR_t1'!D1135-1</f>
        <v>1.9583106225731228E-3</v>
      </c>
      <c r="C1135" s="5">
        <f>'Stocks Returns'!B1131</f>
        <v>2.9791459781529639E-3</v>
      </c>
      <c r="D1135" s="5">
        <f>'Stocks Returns'!C1131</f>
        <v>4.3273574587474606E-3</v>
      </c>
      <c r="E1135" s="5">
        <f>'Stocks Returns'!D1131</f>
        <v>-2.1945866861741048E-2</v>
      </c>
      <c r="F1135" s="5">
        <f>'Stocks Returns'!E1131</f>
        <v>-5.4588877516206225E-3</v>
      </c>
      <c r="G1135" s="5">
        <f t="shared" si="68"/>
        <v>1.7192983372835275E-3</v>
      </c>
      <c r="H1135" s="5">
        <f t="shared" si="69"/>
        <v>1.5381254021228918E-3</v>
      </c>
      <c r="I1135" s="5">
        <f t="shared" si="70"/>
        <v>-2.4615030640519973E-2</v>
      </c>
      <c r="J1135" s="5">
        <f t="shared" si="71"/>
        <v>-7.4087717536459041E-3</v>
      </c>
    </row>
    <row r="1136" spans="1:10" ht="15" customHeight="1" x14ac:dyDescent="0.2">
      <c r="A1136" s="3">
        <f>'2_CVaR_t1'!A1136</f>
        <v>43880</v>
      </c>
      <c r="B1136" s="5">
        <f>'2_CVaR_t1'!D1136-1</f>
        <v>7.6465854800829014E-3</v>
      </c>
      <c r="C1136" s="5">
        <f>'Stocks Returns'!B1132</f>
        <v>5.9405940594059459E-3</v>
      </c>
      <c r="D1136" s="5">
        <f>'Stocks Returns'!C1132</f>
        <v>9.9905303030303205E-3</v>
      </c>
      <c r="E1136" s="5">
        <f>'Stocks Returns'!D1132</f>
        <v>2.6738967838444205E-2</v>
      </c>
      <c r="F1136" s="5">
        <f>'Stocks Returns'!E1132</f>
        <v>1.6466552315608896E-2</v>
      </c>
      <c r="G1136" s="5">
        <f t="shared" si="68"/>
        <v>-5.6849992213423711E-4</v>
      </c>
      <c r="H1136" s="5">
        <f t="shared" si="69"/>
        <v>-1.0171138634225314E-3</v>
      </c>
      <c r="I1136" s="5">
        <f t="shared" si="70"/>
        <v>1.6148482094800395E-2</v>
      </c>
      <c r="J1136" s="5">
        <f t="shared" si="71"/>
        <v>8.7660236833404393E-3</v>
      </c>
    </row>
    <row r="1137" spans="1:10" ht="15" customHeight="1" x14ac:dyDescent="0.2">
      <c r="A1137" s="3">
        <f>'2_CVaR_t1'!A1137</f>
        <v>43881</v>
      </c>
      <c r="B1137" s="5">
        <f>'2_CVaR_t1'!D1137-1</f>
        <v>-6.2889609895757648E-3</v>
      </c>
      <c r="C1137" s="5">
        <f>'Stocks Returns'!B1133</f>
        <v>-1.6404199475065662E-2</v>
      </c>
      <c r="D1137" s="5">
        <f>'Stocks Returns'!C1133</f>
        <v>-8.7197037175942294E-3</v>
      </c>
      <c r="E1137" s="5">
        <f>'Stocks Returns'!D1133</f>
        <v>-1.5388818065926069E-2</v>
      </c>
      <c r="F1137" s="5">
        <f>'Stocks Returns'!E1133</f>
        <v>-6.4124198447518266E-3</v>
      </c>
      <c r="G1137" s="5">
        <f t="shared" si="68"/>
        <v>-1.0053310747695906E-2</v>
      </c>
      <c r="H1137" s="5">
        <f t="shared" si="69"/>
        <v>4.0671151572247051E-4</v>
      </c>
      <c r="I1137" s="5">
        <f t="shared" si="70"/>
        <v>-6.5730772984219522E-3</v>
      </c>
      <c r="J1137" s="5">
        <f t="shared" si="71"/>
        <v>-2.4604034689671393E-5</v>
      </c>
    </row>
    <row r="1138" spans="1:10" ht="15" customHeight="1" x14ac:dyDescent="0.2">
      <c r="A1138" s="3">
        <f>'2_CVaR_t1'!A1138</f>
        <v>43882</v>
      </c>
      <c r="B1138" s="5">
        <f>'2_CVaR_t1'!D1138-1</f>
        <v>-9.2639213916181351E-3</v>
      </c>
      <c r="C1138" s="5">
        <f>'Stocks Returns'!B1134</f>
        <v>-2.5850567044696571E-2</v>
      </c>
      <c r="D1138" s="5">
        <f>'Stocks Returns'!C1134</f>
        <v>-1.2485221092456755E-2</v>
      </c>
      <c r="E1138" s="5">
        <f>'Stocks Returns'!D1134</f>
        <v>-2.8206788125404558E-2</v>
      </c>
      <c r="F1138" s="5">
        <f>'Stocks Returns'!E1134</f>
        <v>-7.4728260869566521E-3</v>
      </c>
      <c r="G1138" s="5">
        <f t="shared" si="68"/>
        <v>-1.6754329262429382E-2</v>
      </c>
      <c r="H1138" s="5">
        <f t="shared" si="69"/>
        <v>9.3941305729046236E-4</v>
      </c>
      <c r="I1138" s="5">
        <f t="shared" si="70"/>
        <v>-1.5248206203487928E-2</v>
      </c>
      <c r="J1138" s="5">
        <f t="shared" si="71"/>
        <v>1.922569435714637E-3</v>
      </c>
    </row>
    <row r="1139" spans="1:10" ht="15" customHeight="1" x14ac:dyDescent="0.2">
      <c r="A1139" s="3">
        <f>'2_CVaR_t1'!A1139</f>
        <v>43885</v>
      </c>
      <c r="B1139" s="5">
        <f>'2_CVaR_t1'!D1139-1</f>
        <v>-3.3221286724643972E-2</v>
      </c>
      <c r="C1139" s="5">
        <f>'Stocks Returns'!B1135</f>
        <v>-3.0645437425098399E-2</v>
      </c>
      <c r="D1139" s="5">
        <f>'Stocks Returns'!C1135</f>
        <v>-4.7986207557109362E-2</v>
      </c>
      <c r="E1139" s="5">
        <f>'Stocks Returns'!D1135</f>
        <v>-4.7106966121050697E-2</v>
      </c>
      <c r="F1139" s="5">
        <f>'Stocks Returns'!E1135</f>
        <v>-3.5249828884325707E-2</v>
      </c>
      <c r="G1139" s="5">
        <f t="shared" si="68"/>
        <v>5.5910480038141169E-4</v>
      </c>
      <c r="H1139" s="5">
        <f t="shared" si="69"/>
        <v>5.1996841019856521E-5</v>
      </c>
      <c r="I1139" s="5">
        <f t="shared" si="70"/>
        <v>-7.8607154958857534E-4</v>
      </c>
      <c r="J1139" s="5">
        <f t="shared" si="71"/>
        <v>-1.6343846195912906E-3</v>
      </c>
    </row>
    <row r="1140" spans="1:10" ht="15" customHeight="1" x14ac:dyDescent="0.2">
      <c r="A1140" s="3">
        <f>'2_CVaR_t1'!A1140</f>
        <v>43886</v>
      </c>
      <c r="B1140" s="5">
        <f>'2_CVaR_t1'!D1140-1</f>
        <v>-3.5314438008583249E-2</v>
      </c>
      <c r="C1140" s="5">
        <f>'Stocks Returns'!B1136</f>
        <v>-3.1437654539032023E-2</v>
      </c>
      <c r="D1140" s="5">
        <f>'Stocks Returns'!C1136</f>
        <v>-5.2266210573972516E-2</v>
      </c>
      <c r="E1140" s="5">
        <f>'Stocks Returns'!D1136</f>
        <v>-2.9461699790272577E-2</v>
      </c>
      <c r="F1140" s="5">
        <f>'Stocks Returns'!E1136</f>
        <v>-4.5228804540617285E-2</v>
      </c>
      <c r="G1140" s="5">
        <f t="shared" si="68"/>
        <v>1.6984868079604545E-3</v>
      </c>
      <c r="H1140" s="5">
        <f t="shared" si="69"/>
        <v>-1.2038239254166597E-3</v>
      </c>
      <c r="I1140" s="5">
        <f t="shared" si="70"/>
        <v>1.9774054849767866E-2</v>
      </c>
      <c r="J1140" s="5">
        <f t="shared" si="71"/>
        <v>-9.497258383341485E-3</v>
      </c>
    </row>
    <row r="1141" spans="1:10" ht="15" customHeight="1" x14ac:dyDescent="0.2">
      <c r="A1141" s="3">
        <f>'2_CVaR_t1'!A1141</f>
        <v>43887</v>
      </c>
      <c r="B1141" s="5">
        <f>'2_CVaR_t1'!D1141-1</f>
        <v>-5.1587671521798883E-3</v>
      </c>
      <c r="C1141" s="5">
        <f>'Stocks Returns'!B1137</f>
        <v>-3.4646243617797334E-2</v>
      </c>
      <c r="D1141" s="5">
        <f>'Stocks Returns'!C1137</f>
        <v>-6.3163481953291134E-3</v>
      </c>
      <c r="E1141" s="5">
        <f>'Stocks Returns'!D1137</f>
        <v>-2.4799341428277555E-2</v>
      </c>
      <c r="F1141" s="5">
        <f>'Stocks Returns'!E1137</f>
        <v>-4.9414824447334138E-2</v>
      </c>
      <c r="G1141" s="5">
        <f t="shared" si="68"/>
        <v>-2.9338318884575384E-2</v>
      </c>
      <c r="H1141" s="5">
        <f t="shared" si="69"/>
        <v>1.1771644528663994E-3</v>
      </c>
      <c r="I1141" s="5">
        <f t="shared" si="70"/>
        <v>-1.7557474900851595E-2</v>
      </c>
      <c r="J1141" s="5">
        <f t="shared" si="71"/>
        <v>-4.4169594620713688E-2</v>
      </c>
    </row>
    <row r="1142" spans="1:10" ht="15" customHeight="1" x14ac:dyDescent="0.2">
      <c r="A1142" s="3">
        <f>'2_CVaR_t1'!A1142</f>
        <v>43888</v>
      </c>
      <c r="B1142" s="5">
        <f>'2_CVaR_t1'!D1142-1</f>
        <v>-2.7246945885703533E-2</v>
      </c>
      <c r="C1142" s="5">
        <f>'Stocks Returns'!B1138</f>
        <v>-6.8001511144691995E-2</v>
      </c>
      <c r="D1142" s="5">
        <f>'Stocks Returns'!C1138</f>
        <v>-3.8459484001923117E-2</v>
      </c>
      <c r="E1142" s="5">
        <f>'Stocks Returns'!D1138</f>
        <v>-5.1598607154162757E-2</v>
      </c>
      <c r="F1142" s="5">
        <f>'Stocks Returns'!E1138</f>
        <v>-7.8952511237052936E-2</v>
      </c>
      <c r="G1142" s="5">
        <f t="shared" si="68"/>
        <v>-4.231020229353212E-2</v>
      </c>
      <c r="H1142" s="5">
        <f t="shared" si="69"/>
        <v>9.4700052877257773E-4</v>
      </c>
      <c r="I1142" s="5">
        <f t="shared" si="70"/>
        <v>-1.3597401503957524E-2</v>
      </c>
      <c r="J1142" s="5">
        <f t="shared" si="71"/>
        <v>-5.1376914188797071E-2</v>
      </c>
    </row>
    <row r="1143" spans="1:10" ht="15" customHeight="1" x14ac:dyDescent="0.2">
      <c r="A1143" s="3">
        <f>'2_CVaR_t1'!A1143</f>
        <v>43889</v>
      </c>
      <c r="B1143" s="5">
        <f>'2_CVaR_t1'!D1143-1</f>
        <v>6.7794434483274824E-3</v>
      </c>
      <c r="C1143" s="5">
        <f>'Stocks Returns'!B1139</f>
        <v>4.1751114714227766E-2</v>
      </c>
      <c r="D1143" s="5">
        <f>'Stocks Returns'!C1139</f>
        <v>9.7216821287706701E-3</v>
      </c>
      <c r="E1143" s="5">
        <f>'Stocks Returns'!D1139</f>
        <v>9.2345349354694406E-3</v>
      </c>
      <c r="F1143" s="5">
        <f>'Stocks Returns'!E1139</f>
        <v>2.7371101209420656E-2</v>
      </c>
      <c r="G1143" s="5">
        <f t="shared" si="68"/>
        <v>3.6042235604693024E-2</v>
      </c>
      <c r="H1143" s="5">
        <f t="shared" si="69"/>
        <v>-3.3116358941598367E-5</v>
      </c>
      <c r="I1143" s="5">
        <f t="shared" si="70"/>
        <v>-1.483946694738475E-4</v>
      </c>
      <c r="J1143" s="5">
        <f t="shared" si="71"/>
        <v>2.0547222491842768E-2</v>
      </c>
    </row>
    <row r="1144" spans="1:10" ht="15" customHeight="1" x14ac:dyDescent="0.2">
      <c r="A1144" s="3">
        <f>'2_CVaR_t1'!A1144</f>
        <v>43892</v>
      </c>
      <c r="B1144" s="5">
        <f>'2_CVaR_t1'!D1144-1</f>
        <v>3.9991141577526701E-2</v>
      </c>
      <c r="C1144" s="5">
        <f>'Stocks Returns'!B1140</f>
        <v>2.7237354085603016E-2</v>
      </c>
      <c r="D1144" s="5">
        <f>'Stocks Returns'!C1140</f>
        <v>5.8153609154929731E-2</v>
      </c>
      <c r="E1144" s="5">
        <f>'Stocks Returns'!D1140</f>
        <v>4.9718884356741322E-2</v>
      </c>
      <c r="F1144" s="5">
        <f>'Stocks Returns'!E1140</f>
        <v>1.6728624535315983E-2</v>
      </c>
      <c r="G1144" s="5">
        <f t="shared" si="68"/>
        <v>-9.1199007159041348E-3</v>
      </c>
      <c r="H1144" s="5">
        <f t="shared" si="69"/>
        <v>4.1459244108491694E-4</v>
      </c>
      <c r="I1144" s="5">
        <f t="shared" si="70"/>
        <v>-5.9136658223490207E-3</v>
      </c>
      <c r="J1144" s="5">
        <f t="shared" si="71"/>
        <v>-2.3671105963718901E-2</v>
      </c>
    </row>
    <row r="1145" spans="1:10" ht="15" customHeight="1" x14ac:dyDescent="0.2">
      <c r="A1145" s="3">
        <f>'2_CVaR_t1'!A1145</f>
        <v>43893</v>
      </c>
      <c r="B1145" s="5">
        <f>'2_CVaR_t1'!D1145-1</f>
        <v>-2.4848495359926281E-2</v>
      </c>
      <c r="C1145" s="5">
        <f>'Stocks Returns'!B1141</f>
        <v>-6.0606060606060996E-3</v>
      </c>
      <c r="D1145" s="5">
        <f>'Stocks Returns'!C1141</f>
        <v>-3.4316019341756432E-2</v>
      </c>
      <c r="E1145" s="5">
        <f>'Stocks Returns'!D1141</f>
        <v>-6.1016593152699028E-2</v>
      </c>
      <c r="F1145" s="5">
        <f>'Stocks Returns'!E1141</f>
        <v>-2.2547227300426576E-2</v>
      </c>
      <c r="G1145" s="5">
        <f t="shared" si="68"/>
        <v>1.7417367823257947E-2</v>
      </c>
      <c r="H1145" s="5">
        <f t="shared" si="69"/>
        <v>1.6251869913064057E-3</v>
      </c>
      <c r="I1145" s="5">
        <f t="shared" si="70"/>
        <v>-2.6355398192448115E-2</v>
      </c>
      <c r="J1145" s="5">
        <f t="shared" si="71"/>
        <v>2.603621123251923E-3</v>
      </c>
    </row>
    <row r="1146" spans="1:10" ht="15" customHeight="1" x14ac:dyDescent="0.2">
      <c r="A1146" s="3">
        <f>'2_CVaR_t1'!A1146</f>
        <v>43894</v>
      </c>
      <c r="B1146" s="5">
        <f>'2_CVaR_t1'!D1146-1</f>
        <v>3.1866366898231524E-2</v>
      </c>
      <c r="C1146" s="5">
        <f>'Stocks Returns'!B1142</f>
        <v>1.0289634146341653E-2</v>
      </c>
      <c r="D1146" s="5">
        <f>'Stocks Returns'!C1142</f>
        <v>4.6088407903946527E-2</v>
      </c>
      <c r="E1146" s="5">
        <f>'Stocks Returns'!D1142</f>
        <v>4.3060060395929023E-2</v>
      </c>
      <c r="F1146" s="5">
        <f>'Stocks Returns'!E1142</f>
        <v>2.7223607647547832E-2</v>
      </c>
      <c r="G1146" s="5">
        <f t="shared" si="68"/>
        <v>-1.8569926745779505E-2</v>
      </c>
      <c r="H1146" s="5">
        <f t="shared" si="69"/>
        <v>8.80550709074987E-5</v>
      </c>
      <c r="I1146" s="5">
        <f t="shared" si="70"/>
        <v>-1.2581708131996494E-3</v>
      </c>
      <c r="J1146" s="5">
        <f t="shared" si="71"/>
        <v>-4.9622631045832533E-3</v>
      </c>
    </row>
    <row r="1147" spans="1:10" ht="15" customHeight="1" x14ac:dyDescent="0.2">
      <c r="A1147" s="3">
        <f>'2_CVaR_t1'!A1147</f>
        <v>43895</v>
      </c>
      <c r="B1147" s="5">
        <f>'2_CVaR_t1'!D1147-1</f>
        <v>-2.6609766446880956E-2</v>
      </c>
      <c r="C1147" s="5">
        <f>'Stocks Returns'!B1143</f>
        <v>-4.8283666540927972E-2</v>
      </c>
      <c r="D1147" s="5">
        <f>'Stocks Returns'!C1143</f>
        <v>-3.7727108960831646E-2</v>
      </c>
      <c r="E1147" s="5">
        <f>'Stocks Returns'!D1143</f>
        <v>-4.9110015011795016E-2</v>
      </c>
      <c r="F1147" s="5">
        <f>'Stocks Returns'!E1143</f>
        <v>-3.4998988468541326E-2</v>
      </c>
      <c r="G1147" s="5">
        <f t="shared" si="68"/>
        <v>-2.3180358783487103E-2</v>
      </c>
      <c r="H1147" s="5">
        <f t="shared" si="69"/>
        <v>7.5877954605559766E-4</v>
      </c>
      <c r="I1147" s="5">
        <f t="shared" si="70"/>
        <v>-1.199612644994074E-2</v>
      </c>
      <c r="J1147" s="5">
        <f t="shared" si="71"/>
        <v>-8.0675572895786522E-3</v>
      </c>
    </row>
    <row r="1148" spans="1:10" ht="15" customHeight="1" x14ac:dyDescent="0.2">
      <c r="A1148" s="3">
        <f>'2_CVaR_t1'!A1148</f>
        <v>43896</v>
      </c>
      <c r="B1148" s="5">
        <f>'2_CVaR_t1'!D1148-1</f>
        <v>-9.8922596769177584E-3</v>
      </c>
      <c r="C1148" s="5">
        <f>'Stocks Returns'!B1144</f>
        <v>8.3234244946492897E-3</v>
      </c>
      <c r="D1148" s="5">
        <f>'Stocks Returns'!C1144</f>
        <v>-1.3906718014548569E-2</v>
      </c>
      <c r="E1148" s="5">
        <f>'Stocks Returns'!D1144</f>
        <v>-1.9395579612088598E-2</v>
      </c>
      <c r="F1148" s="5">
        <f>'Stocks Returns'!E1144</f>
        <v>-4.9685534591195069E-2</v>
      </c>
      <c r="G1148" s="5">
        <f t="shared" si="68"/>
        <v>1.7999504588941517E-2</v>
      </c>
      <c r="H1148" s="5">
        <f t="shared" si="69"/>
        <v>4.2573847190546452E-4</v>
      </c>
      <c r="I1148" s="5">
        <f t="shared" si="70"/>
        <v>-5.5619925286090836E-3</v>
      </c>
      <c r="J1148" s="5">
        <f t="shared" si="71"/>
        <v>-3.9654911292643001E-2</v>
      </c>
    </row>
    <row r="1149" spans="1:10" ht="15" customHeight="1" x14ac:dyDescent="0.2">
      <c r="A1149" s="3">
        <f>'2_CVaR_t1'!A1149</f>
        <v>43899</v>
      </c>
      <c r="B1149" s="5">
        <f>'2_CVaR_t1'!D1149-1</f>
        <v>-5.1291971710692552E-2</v>
      </c>
      <c r="C1149" s="5">
        <f>'Stocks Returns'!B1145</f>
        <v>-7.036163522012584E-2</v>
      </c>
      <c r="D1149" s="5">
        <f>'Stocks Returns'!C1145</f>
        <v>-7.1761770449121354E-2</v>
      </c>
      <c r="E1149" s="5">
        <f>'Stocks Returns'!D1145</f>
        <v>-0.10349586016559342</v>
      </c>
      <c r="F1149" s="5">
        <f>'Stocks Returns'!E1145</f>
        <v>-0.24840061769247734</v>
      </c>
      <c r="G1149" s="5">
        <f t="shared" si="68"/>
        <v>-2.2481127185575378E-2</v>
      </c>
      <c r="H1149" s="5">
        <f t="shared" si="69"/>
        <v>2.384936094639023E-3</v>
      </c>
      <c r="I1149" s="5">
        <f t="shared" si="70"/>
        <v>-3.2010268478421547E-2</v>
      </c>
      <c r="J1149" s="5">
        <f t="shared" si="71"/>
        <v>-0.19651635024620462</v>
      </c>
    </row>
    <row r="1150" spans="1:10" ht="15" customHeight="1" x14ac:dyDescent="0.2">
      <c r="A1150" s="3">
        <f>'2_CVaR_t1'!A1150</f>
        <v>43900</v>
      </c>
      <c r="B1150" s="5">
        <f>'2_CVaR_t1'!D1150-1</f>
        <v>4.5603135200569911E-2</v>
      </c>
      <c r="C1150" s="5">
        <f>'Stocks Returns'!B1146</f>
        <v>6.0465116279069697E-2</v>
      </c>
      <c r="D1150" s="5">
        <f>'Stocks Returns'!C1146</f>
        <v>6.7025068661251685E-2</v>
      </c>
      <c r="E1150" s="5">
        <f>'Stocks Returns'!D1146</f>
        <v>4.5151359671626645E-2</v>
      </c>
      <c r="F1150" s="5">
        <f>'Stocks Returns'!E1146</f>
        <v>2.3774581743469358E-2</v>
      </c>
      <c r="G1150" s="5">
        <f t="shared" si="68"/>
        <v>1.8929008885596968E-2</v>
      </c>
      <c r="H1150" s="5">
        <f t="shared" si="69"/>
        <v>1.1778508658422948E-3</v>
      </c>
      <c r="I1150" s="5">
        <f t="shared" si="70"/>
        <v>-1.8296285499613069E-2</v>
      </c>
      <c r="J1150" s="5">
        <f t="shared" si="71"/>
        <v>-2.2298675756586839E-2</v>
      </c>
    </row>
    <row r="1151" spans="1:10" ht="15" customHeight="1" x14ac:dyDescent="0.2">
      <c r="A1151" s="3">
        <f>'2_CVaR_t1'!A1151</f>
        <v>43901</v>
      </c>
      <c r="B1151" s="5">
        <f>'2_CVaR_t1'!D1151-1</f>
        <v>-3.8535347633057548E-2</v>
      </c>
      <c r="C1151" s="5">
        <f>'Stocks Returns'!B1147</f>
        <v>-4.0669856459330078E-2</v>
      </c>
      <c r="D1151" s="5">
        <f>'Stocks Returns'!C1147</f>
        <v>-5.2847754654983592E-2</v>
      </c>
      <c r="E1151" s="5">
        <f>'Stocks Returns'!D1147</f>
        <v>-9.9165439371624919E-2</v>
      </c>
      <c r="F1151" s="5">
        <f>'Stocks Returns'!E1147</f>
        <v>-6.6513761467889898E-2</v>
      </c>
      <c r="G1151" s="5">
        <f t="shared" si="68"/>
        <v>-4.5613995186947406E-3</v>
      </c>
      <c r="H1151" s="5">
        <f t="shared" si="69"/>
        <v>2.8681980264257528E-3</v>
      </c>
      <c r="I1151" s="5">
        <f t="shared" si="70"/>
        <v>-4.5444342023239596E-2</v>
      </c>
      <c r="J1151" s="5">
        <f t="shared" si="71"/>
        <v>-2.7525989635789651E-2</v>
      </c>
    </row>
    <row r="1152" spans="1:10" ht="15" customHeight="1" x14ac:dyDescent="0.2">
      <c r="A1152" s="3">
        <f>'2_CVaR_t1'!A1152</f>
        <v>43902</v>
      </c>
      <c r="B1152" s="5">
        <f>'2_CVaR_t1'!D1152-1</f>
        <v>-5.4783878061976821E-2</v>
      </c>
      <c r="C1152" s="5">
        <f>'Stocks Returns'!B1148</f>
        <v>-7.3981712385702281E-2</v>
      </c>
      <c r="D1152" s="5">
        <f>'Stocks Returns'!C1148</f>
        <v>-7.441457068516899E-2</v>
      </c>
      <c r="E1152" s="5">
        <f>'Stocks Returns'!D1148</f>
        <v>-0.15095367847411445</v>
      </c>
      <c r="F1152" s="5">
        <f>'Stocks Returns'!E1148</f>
        <v>-0.13390663390663404</v>
      </c>
      <c r="G1152" s="5">
        <f t="shared" si="68"/>
        <v>-2.2878807913637132E-2</v>
      </c>
      <c r="H1152" s="5">
        <f t="shared" si="69"/>
        <v>4.7772376095894659E-3</v>
      </c>
      <c r="I1152" s="5">
        <f t="shared" si="70"/>
        <v>-7.4605362116885315E-2</v>
      </c>
      <c r="J1152" s="5">
        <f t="shared" si="71"/>
        <v>-7.849217268257401E-2</v>
      </c>
    </row>
    <row r="1153" spans="1:10" ht="15" customHeight="1" x14ac:dyDescent="0.2">
      <c r="A1153" s="3">
        <f>'2_CVaR_t1'!A1153</f>
        <v>43903</v>
      </c>
      <c r="B1153" s="5">
        <f>'2_CVaR_t1'!D1153-1</f>
        <v>6.9312637419534751E-2</v>
      </c>
      <c r="C1153" s="5">
        <f>'Stocks Returns'!B1149</f>
        <v>2.7378815080789876E-2</v>
      </c>
      <c r="D1153" s="5">
        <f>'Stocks Returns'!C1149</f>
        <v>9.8388305847076474E-2</v>
      </c>
      <c r="E1153" s="5">
        <f>'Stocks Returns'!D1149</f>
        <v>0.12275353016688051</v>
      </c>
      <c r="F1153" s="5">
        <f>'Stocks Returns'!E1149</f>
        <v>0.11276595744680851</v>
      </c>
      <c r="G1153" s="5">
        <f t="shared" si="68"/>
        <v>-3.6036864042188047E-2</v>
      </c>
      <c r="H1153" s="5">
        <f t="shared" si="69"/>
        <v>-1.7143698921575495E-3</v>
      </c>
      <c r="I1153" s="5">
        <f t="shared" si="70"/>
        <v>2.6288739128445676E-2</v>
      </c>
      <c r="J1153" s="5">
        <f t="shared" si="71"/>
        <v>4.2723232043628143E-2</v>
      </c>
    </row>
    <row r="1154" spans="1:10" ht="15" customHeight="1" x14ac:dyDescent="0.2">
      <c r="A1154" s="3">
        <f>'2_CVaR_t1'!A1154</f>
        <v>43906</v>
      </c>
      <c r="B1154" s="5">
        <f>'2_CVaR_t1'!D1154-1</f>
        <v>-9.6756666799068358E-2</v>
      </c>
      <c r="C1154" s="5">
        <f>'Stocks Returns'!B1150</f>
        <v>-9.8733071210135526E-2</v>
      </c>
      <c r="D1154" s="5">
        <f>'Stocks Returns'!C1150</f>
        <v>-0.13547176249786741</v>
      </c>
      <c r="E1154" s="5">
        <f>'Stocks Returns'!D1150</f>
        <v>-0.20294411890810338</v>
      </c>
      <c r="F1154" s="5">
        <f>'Stocks Returns'!E1150</f>
        <v>-0.16889738687061828</v>
      </c>
      <c r="G1154" s="5">
        <f t="shared" si="68"/>
        <v>-8.8968929063662355E-3</v>
      </c>
      <c r="H1154" s="5">
        <f t="shared" si="69"/>
        <v>4.3622763291881195E-3</v>
      </c>
      <c r="I1154" s="5">
        <f t="shared" si="70"/>
        <v>-6.8145748417008045E-2</v>
      </c>
      <c r="J1154" s="5">
        <f t="shared" si="71"/>
        <v>-7.1049921227191254E-2</v>
      </c>
    </row>
    <row r="1155" spans="1:10" ht="15" customHeight="1" x14ac:dyDescent="0.2">
      <c r="A1155" s="3">
        <f>'2_CVaR_t1'!A1155</f>
        <v>43907</v>
      </c>
      <c r="B1155" s="5">
        <f>'2_CVaR_t1'!D1155-1</f>
        <v>3.0139361095609996E-2</v>
      </c>
      <c r="C1155" s="5">
        <f>'Stocks Returns'!B1151</f>
        <v>4.2656325739214962E-2</v>
      </c>
      <c r="D1155" s="5">
        <f>'Stocks Returns'!C1151</f>
        <v>3.8681665679889399E-2</v>
      </c>
      <c r="E1155" s="5">
        <f>'Stocks Returns'!D1151</f>
        <v>0.12067419759727449</v>
      </c>
      <c r="F1155" s="5">
        <f>'Stocks Returns'!E1151</f>
        <v>6.5184049079756168E-3</v>
      </c>
      <c r="G1155" s="5">
        <f t="shared" si="68"/>
        <v>1.5390478075940295E-2</v>
      </c>
      <c r="H1155" s="5">
        <f t="shared" si="69"/>
        <v>-4.8235114175273902E-3</v>
      </c>
      <c r="I1155" s="5">
        <f t="shared" si="70"/>
        <v>7.8760943176441167E-2</v>
      </c>
      <c r="J1155" s="5">
        <f t="shared" si="71"/>
        <v>-2.3921524079029151E-2</v>
      </c>
    </row>
    <row r="1156" spans="1:10" ht="15" customHeight="1" x14ac:dyDescent="0.2">
      <c r="A1156" s="3">
        <f>'2_CVaR_t1'!A1156</f>
        <v>43908</v>
      </c>
      <c r="B1156" s="5">
        <f>'2_CVaR_t1'!D1156-1</f>
        <v>-4.1968639568805588E-2</v>
      </c>
      <c r="C1156" s="5">
        <f>'Stocks Returns'!B1152</f>
        <v>-7.5778707577870863E-2</v>
      </c>
      <c r="D1156" s="5">
        <f>'Stocks Returns'!C1152</f>
        <v>-5.9598454620305219E-2</v>
      </c>
      <c r="E1156" s="5">
        <f>'Stocks Returns'!D1152</f>
        <v>-7.2799999999999976E-2</v>
      </c>
      <c r="F1156" s="5">
        <f>'Stocks Returns'!E1152</f>
        <v>-0.13638095238095227</v>
      </c>
      <c r="G1156" s="5">
        <f t="shared" si="68"/>
        <v>-3.6501944677760571E-2</v>
      </c>
      <c r="H1156" s="5">
        <f t="shared" si="69"/>
        <v>1.0779137808325581E-3</v>
      </c>
      <c r="I1156" s="5">
        <f t="shared" si="70"/>
        <v>-1.4297802668984699E-2</v>
      </c>
      <c r="J1156" s="5">
        <f t="shared" si="71"/>
        <v>-9.3922243871398636E-2</v>
      </c>
    </row>
    <row r="1157" spans="1:10" ht="15" customHeight="1" x14ac:dyDescent="0.2">
      <c r="A1157" s="3">
        <f>'2_CVaR_t1'!A1157</f>
        <v>43909</v>
      </c>
      <c r="B1157" s="5">
        <f>'2_CVaR_t1'!D1157-1</f>
        <v>1.8581441794582432E-2</v>
      </c>
      <c r="C1157" s="5">
        <f>'Stocks Returns'!B1153</f>
        <v>6.7404426559356079E-2</v>
      </c>
      <c r="D1157" s="5">
        <f>'Stocks Returns'!C1153</f>
        <v>2.5390625E-2</v>
      </c>
      <c r="E1157" s="5">
        <f>'Stocks Returns'!D1153</f>
        <v>4.5038826574633317E-2</v>
      </c>
      <c r="F1157" s="5">
        <f>'Stocks Returns'!E1153</f>
        <v>0.12880458756065272</v>
      </c>
      <c r="G1157" s="5">
        <f t="shared" si="68"/>
        <v>5.0804442820815719E-2</v>
      </c>
      <c r="H1157" s="5">
        <f t="shared" si="69"/>
        <v>-1.415685335980639E-3</v>
      </c>
      <c r="I1157" s="5">
        <f t="shared" si="70"/>
        <v>1.9220785961285732E-2</v>
      </c>
      <c r="J1157" s="5">
        <f t="shared" si="71"/>
        <v>0.11004930606874727</v>
      </c>
    </row>
    <row r="1158" spans="1:10" ht="15" customHeight="1" x14ac:dyDescent="0.2">
      <c r="A1158" s="3">
        <f>'2_CVaR_t1'!A1158</f>
        <v>43910</v>
      </c>
      <c r="B1158" s="5">
        <f>'2_CVaR_t1'!D1158-1</f>
        <v>-2.3740410772134846E-2</v>
      </c>
      <c r="C1158" s="5">
        <f>'Stocks Returns'!B1154</f>
        <v>-0.11592836946277085</v>
      </c>
      <c r="D1158" s="5">
        <f>'Stocks Returns'!C1154</f>
        <v>-3.5599343185550025E-2</v>
      </c>
      <c r="E1158" s="5">
        <f>'Stocks Returns'!D1154</f>
        <v>-1.5191545574636756E-2</v>
      </c>
      <c r="F1158" s="5">
        <f>'Stocks Returns'!E1154</f>
        <v>4.8847205939820171E-2</v>
      </c>
      <c r="G1158" s="5">
        <f t="shared" ref="G1158:G1221" si="72">C1158-($P$11+$O$11*$B1158)</f>
        <v>-9.3472956744343222E-2</v>
      </c>
      <c r="H1158" s="5">
        <f t="shared" ref="H1158:H1221" si="73">D1158-($P$12+$O$12*$B1158)</f>
        <v>-1.2590960225590045E-3</v>
      </c>
      <c r="I1158" s="5">
        <f t="shared" ref="I1158:I1221" si="74">E1158-($P$13+$O$13*$B1158)</f>
        <v>1.7926563827325367E-2</v>
      </c>
      <c r="J1158" s="5">
        <f t="shared" ref="J1158:J1221" si="75">F1158-($P$14+$O$14*$B1158)</f>
        <v>7.2877820049183611E-2</v>
      </c>
    </row>
    <row r="1159" spans="1:10" ht="15" customHeight="1" x14ac:dyDescent="0.2">
      <c r="A1159" s="3">
        <f>'2_CVaR_t1'!A1159</f>
        <v>43913</v>
      </c>
      <c r="B1159" s="5">
        <f>'2_CVaR_t1'!D1159-1</f>
        <v>-4.5381960499284557E-2</v>
      </c>
      <c r="C1159" s="5">
        <f>'Stocks Returns'!B1155</f>
        <v>-1.4392324093816744E-2</v>
      </c>
      <c r="D1159" s="5">
        <f>'Stocks Returns'!C1155</f>
        <v>-7.5529523939249499E-2</v>
      </c>
      <c r="E1159" s="5">
        <f>'Stocks Returns'!D1155</f>
        <v>9.8423876592890647E-2</v>
      </c>
      <c r="F1159" s="5">
        <f>'Stocks Returns'!E1155</f>
        <v>-8.5320417287630401E-2</v>
      </c>
      <c r="G1159" s="5">
        <f t="shared" si="72"/>
        <v>2.8034315148889183E-2</v>
      </c>
      <c r="H1159" s="5">
        <f t="shared" si="73"/>
        <v>-9.9215939008002324E-3</v>
      </c>
      <c r="I1159" s="5">
        <f t="shared" si="74"/>
        <v>0.16167936288005402</v>
      </c>
      <c r="J1159" s="5">
        <f t="shared" si="75"/>
        <v>-3.9410962080377872E-2</v>
      </c>
    </row>
    <row r="1160" spans="1:10" ht="15" customHeight="1" x14ac:dyDescent="0.2">
      <c r="A1160" s="3">
        <f>'2_CVaR_t1'!A1160</f>
        <v>43914</v>
      </c>
      <c r="B1160" s="5">
        <f>'2_CVaR_t1'!D1160-1</f>
        <v>9.6952487473111137E-2</v>
      </c>
      <c r="C1160" s="5">
        <f>'Stocks Returns'!B1156</f>
        <v>8.3288263926446948E-2</v>
      </c>
      <c r="D1160" s="5">
        <f>'Stocks Returns'!C1156</f>
        <v>0.13842640341829959</v>
      </c>
      <c r="E1160" s="5">
        <f>'Stocks Returns'!D1156</f>
        <v>0.15585406808120883</v>
      </c>
      <c r="F1160" s="5">
        <f>'Stocks Returns'!E1156</f>
        <v>0.25213849287169032</v>
      </c>
      <c r="G1160" s="5">
        <f t="shared" si="72"/>
        <v>-5.6339853579350646E-3</v>
      </c>
      <c r="H1160" s="5">
        <f t="shared" si="73"/>
        <v>-1.6102917001587502E-3</v>
      </c>
      <c r="I1160" s="5">
        <f t="shared" si="74"/>
        <v>2.0898845968419066E-2</v>
      </c>
      <c r="J1160" s="5">
        <f t="shared" si="75"/>
        <v>0.15415285695997843</v>
      </c>
    </row>
    <row r="1161" spans="1:10" ht="15" customHeight="1" x14ac:dyDescent="0.2">
      <c r="A1161" s="3">
        <f>'2_CVaR_t1'!A1161</f>
        <v>43915</v>
      </c>
      <c r="B1161" s="5">
        <f>'2_CVaR_t1'!D1161-1</f>
        <v>3.0219894191882757E-2</v>
      </c>
      <c r="C1161" s="5">
        <f>'Stocks Returns'!B1157</f>
        <v>5.1422865701447718E-2</v>
      </c>
      <c r="D1161" s="5">
        <f>'Stocks Returns'!C1157</f>
        <v>4.6916456351517422E-2</v>
      </c>
      <c r="E1161" s="5">
        <f>'Stocks Returns'!D1157</f>
        <v>-1.0433174854727834E-2</v>
      </c>
      <c r="F1161" s="5">
        <f>'Stocks Returns'!E1157</f>
        <v>6.5061808718283043E-3</v>
      </c>
      <c r="G1161" s="5">
        <f t="shared" si="72"/>
        <v>2.4082700591934569E-2</v>
      </c>
      <c r="H1161" s="5">
        <f t="shared" si="73"/>
        <v>3.2949251414339034E-3</v>
      </c>
      <c r="I1161" s="5">
        <f t="shared" si="74"/>
        <v>-5.2458577264254395E-2</v>
      </c>
      <c r="J1161" s="5">
        <f t="shared" si="75"/>
        <v>-2.4015164226253865E-2</v>
      </c>
    </row>
    <row r="1162" spans="1:10" ht="15" customHeight="1" x14ac:dyDescent="0.2">
      <c r="A1162" s="3">
        <f>'2_CVaR_t1'!A1162</f>
        <v>43916</v>
      </c>
      <c r="B1162" s="5">
        <f>'2_CVaR_t1'!D1162-1</f>
        <v>2.8485017530544443E-2</v>
      </c>
      <c r="C1162" s="5">
        <f>'Stocks Returns'!B1158</f>
        <v>-6.1728395061727559E-3</v>
      </c>
      <c r="D1162" s="5">
        <f>'Stocks Returns'!C1158</f>
        <v>4.3886759797255426E-2</v>
      </c>
      <c r="E1162" s="5">
        <f>'Stocks Returns'!D1158</f>
        <v>-5.471773655411849E-3</v>
      </c>
      <c r="F1162" s="5">
        <f>'Stocks Returns'!E1158</f>
        <v>3.7168713639301965E-2</v>
      </c>
      <c r="G1162" s="5">
        <f t="shared" si="72"/>
        <v>-3.1912028011325401E-2</v>
      </c>
      <c r="H1162" s="5">
        <f t="shared" si="73"/>
        <v>2.7717761292228443E-3</v>
      </c>
      <c r="I1162" s="5">
        <f t="shared" si="74"/>
        <v>-4.5081238553471729E-2</v>
      </c>
      <c r="J1162" s="5">
        <f t="shared" si="75"/>
        <v>8.4012674660384479E-3</v>
      </c>
    </row>
    <row r="1163" spans="1:10" ht="15" customHeight="1" x14ac:dyDescent="0.2">
      <c r="A1163" s="3">
        <f>'2_CVaR_t1'!A1163</f>
        <v>43917</v>
      </c>
      <c r="B1163" s="5">
        <f>'2_CVaR_t1'!D1163-1</f>
        <v>-3.1786461311107406E-2</v>
      </c>
      <c r="C1163" s="5">
        <f>'Stocks Returns'!B1159</f>
        <v>-9.0778786430960268E-2</v>
      </c>
      <c r="D1163" s="5">
        <f>'Stocks Returns'!C1159</f>
        <v>-4.3344386546660285E-2</v>
      </c>
      <c r="E1163" s="5">
        <f>'Stocks Returns'!D1159</f>
        <v>-8.4809447128287641E-2</v>
      </c>
      <c r="F1163" s="5">
        <f>'Stocks Returns'!E1159</f>
        <v>-8.8501090682455708E-2</v>
      </c>
      <c r="G1163" s="5">
        <f t="shared" si="72"/>
        <v>-6.0898327911028657E-2</v>
      </c>
      <c r="H1163" s="5">
        <f t="shared" si="73"/>
        <v>2.6207839616718756E-3</v>
      </c>
      <c r="I1163" s="5">
        <f t="shared" si="74"/>
        <v>-4.0486647646936769E-2</v>
      </c>
      <c r="J1163" s="5">
        <f t="shared" si="75"/>
        <v>-5.6336204146800982E-2</v>
      </c>
    </row>
    <row r="1164" spans="1:10" ht="15" customHeight="1" x14ac:dyDescent="0.2">
      <c r="A1164" s="3">
        <f>'2_CVaR_t1'!A1164</f>
        <v>43920</v>
      </c>
      <c r="B1164" s="5">
        <f>'2_CVaR_t1'!D1164-1</f>
        <v>1.6688297393543827E-2</v>
      </c>
      <c r="C1164" s="5">
        <f>'Stocks Returns'!B1160</f>
        <v>5.1497635312664158E-2</v>
      </c>
      <c r="D1164" s="5">
        <f>'Stocks Returns'!C1160</f>
        <v>2.4820500123792888E-2</v>
      </c>
      <c r="E1164" s="5">
        <f>'Stocks Returns'!D1160</f>
        <v>1.1583577712609872E-2</v>
      </c>
      <c r="F1164" s="5">
        <f>'Stocks Returns'!E1160</f>
        <v>1.3675213675212738E-3</v>
      </c>
      <c r="G1164" s="5">
        <f t="shared" si="72"/>
        <v>3.6644680606378349E-2</v>
      </c>
      <c r="H1164" s="5">
        <f t="shared" si="73"/>
        <v>7.4940235416854142E-4</v>
      </c>
      <c r="I1164" s="5">
        <f t="shared" si="74"/>
        <v>-1.1598126453878123E-2</v>
      </c>
      <c r="J1164" s="5">
        <f t="shared" si="75"/>
        <v>-1.5473858114228207E-2</v>
      </c>
    </row>
    <row r="1165" spans="1:10" ht="15" customHeight="1" x14ac:dyDescent="0.2">
      <c r="A1165" s="3">
        <f>'2_CVaR_t1'!A1165</f>
        <v>43921</v>
      </c>
      <c r="B1165" s="5">
        <f>'2_CVaR_t1'!D1165-1</f>
        <v>-1.8130112933262166E-2</v>
      </c>
      <c r="C1165" s="5">
        <f>'Stocks Returns'!B1161</f>
        <v>-2.8485757121439303E-2</v>
      </c>
      <c r="D1165" s="5">
        <f>'Stocks Returns'!C1161</f>
        <v>-2.6876849670834035E-2</v>
      </c>
      <c r="E1165" s="5">
        <f>'Stocks Returns'!D1161</f>
        <v>-1.7248876648789602E-2</v>
      </c>
      <c r="F1165" s="5">
        <f>'Stocks Returns'!E1161</f>
        <v>5.1553431205189515E-2</v>
      </c>
      <c r="G1165" s="5">
        <f t="shared" si="72"/>
        <v>-1.1207632093653962E-2</v>
      </c>
      <c r="H1165" s="5">
        <f t="shared" si="73"/>
        <v>-6.4235352264538012E-4</v>
      </c>
      <c r="I1165" s="5">
        <f t="shared" si="74"/>
        <v>8.0564992594975016E-3</v>
      </c>
      <c r="J1165" s="5">
        <f t="shared" si="75"/>
        <v>6.9912232691331344E-2</v>
      </c>
    </row>
    <row r="1166" spans="1:10" ht="15" customHeight="1" x14ac:dyDescent="0.2">
      <c r="A1166" s="3">
        <f>'2_CVaR_t1'!A1166</f>
        <v>43922</v>
      </c>
      <c r="B1166" s="5">
        <f>'2_CVaR_t1'!D1166-1</f>
        <v>-3.5433782266032221E-2</v>
      </c>
      <c r="C1166" s="5">
        <f>'Stocks Returns'!B1162</f>
        <v>7.7160493827155285E-4</v>
      </c>
      <c r="D1166" s="5">
        <f>'Stocks Returns'!C1162</f>
        <v>-4.9714498510426974E-2</v>
      </c>
      <c r="E1166" s="5">
        <f>'Stocks Returns'!D1162</f>
        <v>-7.3893805309734439E-2</v>
      </c>
      <c r="F1166" s="5">
        <f>'Stocks Returns'!E1162</f>
        <v>-3.8311688311688297E-2</v>
      </c>
      <c r="G1166" s="5">
        <f t="shared" si="72"/>
        <v>3.4017879396336721E-2</v>
      </c>
      <c r="H1166" s="5">
        <f t="shared" si="73"/>
        <v>1.5203165659433693E-3</v>
      </c>
      <c r="I1166" s="5">
        <f t="shared" si="74"/>
        <v>-2.4491855415141033E-2</v>
      </c>
      <c r="J1166" s="5">
        <f t="shared" si="75"/>
        <v>-2.4594893325216513E-3</v>
      </c>
    </row>
    <row r="1167" spans="1:10" ht="15" customHeight="1" x14ac:dyDescent="0.2">
      <c r="A1167" s="3">
        <f>'2_CVaR_t1'!A1167</f>
        <v>43923</v>
      </c>
      <c r="B1167" s="5">
        <f>'2_CVaR_t1'!D1167-1</f>
        <v>1.9862587389914976E-2</v>
      </c>
      <c r="C1167" s="5">
        <f>'Stocks Returns'!B1163</f>
        <v>-3.9835517861732117E-2</v>
      </c>
      <c r="D1167" s="5">
        <f>'Stocks Returns'!C1163</f>
        <v>2.7953758735549394E-2</v>
      </c>
      <c r="E1167" s="5">
        <f>'Stocks Returns'!D1163</f>
        <v>3.4878165312947962E-2</v>
      </c>
      <c r="F1167" s="5">
        <f>'Stocks Returns'!E1163</f>
        <v>0.14314652261985139</v>
      </c>
      <c r="G1167" s="5">
        <f t="shared" si="72"/>
        <v>-5.7617766697622204E-2</v>
      </c>
      <c r="H1167" s="5">
        <f t="shared" si="73"/>
        <v>-7.0354908892875795E-4</v>
      </c>
      <c r="I1167" s="5">
        <f t="shared" si="74"/>
        <v>7.2760395421998872E-3</v>
      </c>
      <c r="J1167" s="5">
        <f t="shared" si="75"/>
        <v>0.12309604825789112</v>
      </c>
    </row>
    <row r="1168" spans="1:10" ht="15" customHeight="1" x14ac:dyDescent="0.2">
      <c r="A1168" s="3">
        <f>'2_CVaR_t1'!A1168</f>
        <v>43924</v>
      </c>
      <c r="B1168" s="5">
        <f>'2_CVaR_t1'!D1168-1</f>
        <v>-2.3553372972970554E-2</v>
      </c>
      <c r="C1168" s="5">
        <f>'Stocks Returns'!B1164</f>
        <v>-1.7130620985010725E-2</v>
      </c>
      <c r="D1168" s="5">
        <f>'Stocks Returns'!C1164</f>
        <v>-3.5199186733591681E-2</v>
      </c>
      <c r="E1168" s="5">
        <f>'Stocks Returns'!D1164</f>
        <v>-1.4465989535241586E-2</v>
      </c>
      <c r="F1168" s="5">
        <f>'Stocks Returns'!E1164</f>
        <v>-2.8056704075605565E-2</v>
      </c>
      <c r="G1168" s="5">
        <f t="shared" si="72"/>
        <v>5.1521897569962241E-3</v>
      </c>
      <c r="H1168" s="5">
        <f t="shared" si="73"/>
        <v>-1.1291715393702551E-3</v>
      </c>
      <c r="I1168" s="5">
        <f t="shared" si="74"/>
        <v>1.8391656604326657E-2</v>
      </c>
      <c r="J1168" s="5">
        <f t="shared" si="75"/>
        <v>-4.2151785638151855E-3</v>
      </c>
    </row>
    <row r="1169" spans="1:10" ht="15" customHeight="1" x14ac:dyDescent="0.2">
      <c r="A1169" s="3">
        <f>'2_CVaR_t1'!A1169</f>
        <v>43927</v>
      </c>
      <c r="B1169" s="5">
        <f>'2_CVaR_t1'!D1169-1</f>
        <v>8.1849224002294996E-2</v>
      </c>
      <c r="C1169" s="5">
        <f>'Stocks Returns'!B1165</f>
        <v>7.0261437908496704E-2</v>
      </c>
      <c r="D1169" s="5">
        <f>'Stocks Returns'!C1165</f>
        <v>0.11583799802436623</v>
      </c>
      <c r="E1169" s="5">
        <f>'Stocks Returns'!D1165</f>
        <v>0.15521549031855075</v>
      </c>
      <c r="F1169" s="5">
        <f>'Stocks Returns'!E1165</f>
        <v>-3.3424491036159187E-3</v>
      </c>
      <c r="G1169" s="5">
        <f t="shared" si="72"/>
        <v>-4.7232375960775813E-3</v>
      </c>
      <c r="H1169" s="5">
        <f t="shared" si="73"/>
        <v>-2.3775216910417174E-3</v>
      </c>
      <c r="I1169" s="5">
        <f t="shared" si="74"/>
        <v>4.1292622596050141E-2</v>
      </c>
      <c r="J1169" s="5">
        <f t="shared" si="75"/>
        <v>-8.6059219998558964E-2</v>
      </c>
    </row>
    <row r="1170" spans="1:10" ht="15" customHeight="1" x14ac:dyDescent="0.2">
      <c r="A1170" s="3">
        <f>'2_CVaR_t1'!A1170</f>
        <v>43928</v>
      </c>
      <c r="B1170" s="5">
        <f>'2_CVaR_t1'!D1170-1</f>
        <v>-3.5736084995229289E-3</v>
      </c>
      <c r="C1170" s="5">
        <f>'Stocks Returns'!B1166</f>
        <v>5.1908396946565016E-2</v>
      </c>
      <c r="D1170" s="5">
        <f>'Stocks Returns'!C1166</f>
        <v>-5.0165250236071657E-3</v>
      </c>
      <c r="E1170" s="5">
        <f>'Stocks Returns'!D1166</f>
        <v>-8.6509867531765483E-3</v>
      </c>
      <c r="F1170" s="5">
        <f>'Stocks Returns'!E1166</f>
        <v>1.4329268292683217E-2</v>
      </c>
      <c r="G1170" s="5">
        <f t="shared" si="72"/>
        <v>5.5753507651759349E-2</v>
      </c>
      <c r="H1170" s="5">
        <f t="shared" si="73"/>
        <v>1.8675246659560687E-4</v>
      </c>
      <c r="I1170" s="5">
        <f t="shared" si="74"/>
        <v>-3.6165649023223905E-3</v>
      </c>
      <c r="J1170" s="5">
        <f t="shared" si="75"/>
        <v>1.7971958804250964E-2</v>
      </c>
    </row>
    <row r="1171" spans="1:10" ht="15" customHeight="1" x14ac:dyDescent="0.2">
      <c r="A1171" s="3">
        <f>'2_CVaR_t1'!A1171</f>
        <v>43929</v>
      </c>
      <c r="B1171" s="5">
        <f>'2_CVaR_t1'!D1171-1</f>
        <v>2.8095588820433726E-2</v>
      </c>
      <c r="C1171" s="5">
        <f>'Stocks Returns'!B1167</f>
        <v>4.4025157232704171E-2</v>
      </c>
      <c r="D1171" s="5">
        <f>'Stocks Returns'!C1167</f>
        <v>3.7665341953852405E-2</v>
      </c>
      <c r="E1171" s="5">
        <f>'Stocks Returns'!D1167</f>
        <v>8.4265066812107881E-2</v>
      </c>
      <c r="F1171" s="5">
        <f>'Stocks Returns'!E1167</f>
        <v>7.2437631499849608E-2</v>
      </c>
      <c r="G1171" s="5">
        <f t="shared" si="72"/>
        <v>1.8645340818863536E-2</v>
      </c>
      <c r="H1171" s="5">
        <f t="shared" si="73"/>
        <v>-2.8869956207229694E-3</v>
      </c>
      <c r="I1171" s="5">
        <f t="shared" si="74"/>
        <v>4.5197908724534906E-2</v>
      </c>
      <c r="J1171" s="5">
        <f t="shared" si="75"/>
        <v>4.4063883974552118E-2</v>
      </c>
    </row>
    <row r="1172" spans="1:10" ht="15" customHeight="1" x14ac:dyDescent="0.2">
      <c r="A1172" s="3">
        <f>'2_CVaR_t1'!A1172</f>
        <v>43930</v>
      </c>
      <c r="B1172" s="5">
        <f>'2_CVaR_t1'!D1172-1</f>
        <v>-5.2111103258614122E-3</v>
      </c>
      <c r="C1172" s="5">
        <f>'Stocks Returns'!B1168</f>
        <v>3.4291010194624771E-2</v>
      </c>
      <c r="D1172" s="5">
        <f>'Stocks Returns'!C1168</f>
        <v>-7.1453069623871324E-3</v>
      </c>
      <c r="E1172" s="5">
        <f>'Stocks Returns'!D1168</f>
        <v>-1.3455734406438546E-2</v>
      </c>
      <c r="F1172" s="5">
        <f>'Stocks Returns'!E1168</f>
        <v>-2.662556053811671E-2</v>
      </c>
      <c r="G1172" s="5">
        <f t="shared" si="72"/>
        <v>3.9647238186706318E-2</v>
      </c>
      <c r="H1172" s="5">
        <f t="shared" si="73"/>
        <v>4.2383103500949221E-4</v>
      </c>
      <c r="I1172" s="5">
        <f t="shared" si="74"/>
        <v>-6.1409763360086829E-3</v>
      </c>
      <c r="J1172" s="5">
        <f t="shared" si="75"/>
        <v>-2.1327413614801442E-2</v>
      </c>
    </row>
    <row r="1173" spans="1:10" ht="15" customHeight="1" x14ac:dyDescent="0.2">
      <c r="A1173" s="3">
        <f>'2_CVaR_t1'!A1173</f>
        <v>43931</v>
      </c>
      <c r="B1173" s="5">
        <f>'2_CVaR_t1'!D1173-1</f>
        <v>2.8556153399916795E-5</v>
      </c>
      <c r="C1173" s="5">
        <f>'Stocks Returns'!B1169</f>
        <v>0</v>
      </c>
      <c r="D1173" s="5">
        <f>'Stocks Returns'!C1169</f>
        <v>0</v>
      </c>
      <c r="E1173" s="5">
        <f>'Stocks Returns'!D1169</f>
        <v>0</v>
      </c>
      <c r="F1173" s="5">
        <f>'Stocks Returns'!E1169</f>
        <v>0</v>
      </c>
      <c r="G1173" s="5">
        <f t="shared" si="72"/>
        <v>5.2096584642662082E-4</v>
      </c>
      <c r="H1173" s="5">
        <f t="shared" si="73"/>
        <v>-1.1253114819244209E-6</v>
      </c>
      <c r="I1173" s="5">
        <f t="shared" si="74"/>
        <v>1.8154757398473369E-5</v>
      </c>
      <c r="J1173" s="5">
        <f t="shared" si="75"/>
        <v>1.0294917535460086E-6</v>
      </c>
    </row>
    <row r="1174" spans="1:10" ht="15" customHeight="1" x14ac:dyDescent="0.2">
      <c r="A1174" s="3">
        <f>'2_CVaR_t1'!A1174</f>
        <v>43934</v>
      </c>
      <c r="B1174" s="5">
        <f>'2_CVaR_t1'!D1174-1</f>
        <v>-1.7068130937694437E-2</v>
      </c>
      <c r="C1174" s="5">
        <f>'Stocks Returns'!B1170</f>
        <v>-1.4784946236559238E-2</v>
      </c>
      <c r="D1174" s="5">
        <f>'Stocks Returns'!C1170</f>
        <v>-2.7059704070470314E-2</v>
      </c>
      <c r="E1174" s="5">
        <f>'Stocks Returns'!D1170</f>
        <v>1.4149139579349823E-2</v>
      </c>
      <c r="F1174" s="5">
        <f>'Stocks Returns'!E1170</f>
        <v>-1.2381226605240436E-2</v>
      </c>
      <c r="G1174" s="5">
        <f t="shared" si="72"/>
        <v>1.5131619594563779E-3</v>
      </c>
      <c r="H1174" s="5">
        <f t="shared" si="73"/>
        <v>-2.3595581271193891E-3</v>
      </c>
      <c r="I1174" s="5">
        <f t="shared" si="74"/>
        <v>3.7975631024683168E-2</v>
      </c>
      <c r="J1174" s="5">
        <f t="shared" si="75"/>
        <v>4.9039486562185639E-3</v>
      </c>
    </row>
    <row r="1175" spans="1:10" ht="15" customHeight="1" x14ac:dyDescent="0.2">
      <c r="A1175" s="3">
        <f>'2_CVaR_t1'!A1175</f>
        <v>43935</v>
      </c>
      <c r="B1175" s="5">
        <f>'2_CVaR_t1'!D1175-1</f>
        <v>2.2958967053489099E-2</v>
      </c>
      <c r="C1175" s="5">
        <f>'Stocks Returns'!B1171</f>
        <v>1.4097316962255579E-2</v>
      </c>
      <c r="D1175" s="5">
        <f>'Stocks Returns'!C1171</f>
        <v>3.3315580803597866E-2</v>
      </c>
      <c r="E1175" s="5">
        <f>'Stocks Returns'!D1171</f>
        <v>2.9914529914529808E-2</v>
      </c>
      <c r="F1175" s="5">
        <f>'Stocks Returns'!E1171</f>
        <v>-6.4139941690961599E-3</v>
      </c>
      <c r="G1175" s="5">
        <f t="shared" si="72"/>
        <v>-6.5423288921497742E-3</v>
      </c>
      <c r="H1175" s="5">
        <f t="shared" si="73"/>
        <v>1.8462767167689437E-4</v>
      </c>
      <c r="I1175" s="5">
        <f t="shared" si="74"/>
        <v>-1.9995218540010545E-3</v>
      </c>
      <c r="J1175" s="5">
        <f t="shared" si="75"/>
        <v>-2.9594798821270623E-2</v>
      </c>
    </row>
    <row r="1176" spans="1:10" ht="15" customHeight="1" x14ac:dyDescent="0.2">
      <c r="A1176" s="3">
        <f>'2_CVaR_t1'!A1176</f>
        <v>43936</v>
      </c>
      <c r="B1176" s="5">
        <f>'2_CVaR_t1'!D1176-1</f>
        <v>-3.4055099444826764E-2</v>
      </c>
      <c r="C1176" s="5">
        <f>'Stocks Returns'!B1172</f>
        <v>-4.2600896860986559E-2</v>
      </c>
      <c r="D1176" s="5">
        <f>'Stocks Returns'!C1172</f>
        <v>-4.959340281754665E-2</v>
      </c>
      <c r="E1176" s="5">
        <f>'Stocks Returns'!D1172</f>
        <v>-4.1127654381254652E-2</v>
      </c>
      <c r="F1176" s="5">
        <f>'Stocks Returns'!E1172</f>
        <v>-5.5164319248826144E-2</v>
      </c>
      <c r="G1176" s="5">
        <f t="shared" si="72"/>
        <v>-1.0626896675076838E-2</v>
      </c>
      <c r="H1176" s="5">
        <f t="shared" si="73"/>
        <v>-3.5050688665295288E-4</v>
      </c>
      <c r="I1176" s="5">
        <f t="shared" si="74"/>
        <v>6.3543829233592836E-3</v>
      </c>
      <c r="J1176" s="5">
        <f t="shared" si="75"/>
        <v>-2.0705919824212764E-2</v>
      </c>
    </row>
    <row r="1177" spans="1:10" ht="15" customHeight="1" x14ac:dyDescent="0.2">
      <c r="A1177" s="3">
        <f>'2_CVaR_t1'!A1177</f>
        <v>43937</v>
      </c>
      <c r="B1177" s="5">
        <f>'2_CVaR_t1'!D1177-1</f>
        <v>-1.4451203758065301E-2</v>
      </c>
      <c r="C1177" s="5">
        <f>'Stocks Returns'!B1173</f>
        <v>5.6206088992973857E-3</v>
      </c>
      <c r="D1177" s="5">
        <f>'Stocks Returns'!C1173</f>
        <v>-2.1330441070137485E-2</v>
      </c>
      <c r="E1177" s="5">
        <f>'Stocks Returns'!D1173</f>
        <v>-1.2854779177803088E-2</v>
      </c>
      <c r="F1177" s="5">
        <f>'Stocks Returns'!E1173</f>
        <v>-3.5093167701863437E-2</v>
      </c>
      <c r="G1177" s="5">
        <f t="shared" si="72"/>
        <v>1.9503767788963233E-2</v>
      </c>
      <c r="H1177" s="5">
        <f t="shared" si="73"/>
        <v>-4.1122810951838007E-4</v>
      </c>
      <c r="I1177" s="5">
        <f t="shared" si="74"/>
        <v>7.3274575035255571E-3</v>
      </c>
      <c r="J1177" s="5">
        <f t="shared" si="75"/>
        <v>-2.0453613232339917E-2</v>
      </c>
    </row>
    <row r="1178" spans="1:10" ht="15" customHeight="1" x14ac:dyDescent="0.2">
      <c r="A1178" s="3">
        <f>'2_CVaR_t1'!A1178</f>
        <v>43938</v>
      </c>
      <c r="B1178" s="5">
        <f>'2_CVaR_t1'!D1178-1</f>
        <v>3.0251032195651506E-2</v>
      </c>
      <c r="C1178" s="5">
        <f>'Stocks Returns'!B1174</f>
        <v>3.1206334420121218E-2</v>
      </c>
      <c r="D1178" s="5">
        <f>'Stocks Returns'!C1174</f>
        <v>4.3836965890900137E-2</v>
      </c>
      <c r="E1178" s="5">
        <f>'Stocks Returns'!D1174</f>
        <v>3.5843218153687406E-2</v>
      </c>
      <c r="F1178" s="5">
        <f>'Stocks Returns'!E1174</f>
        <v>0.13485677502413895</v>
      </c>
      <c r="G1178" s="5">
        <f t="shared" si="72"/>
        <v>3.8374345788250025E-3</v>
      </c>
      <c r="H1178" s="5">
        <f t="shared" si="73"/>
        <v>1.7044653350318378E-4</v>
      </c>
      <c r="I1178" s="5">
        <f t="shared" si="74"/>
        <v>-6.2255461114762434E-3</v>
      </c>
      <c r="J1178" s="5">
        <f t="shared" si="75"/>
        <v>0.1043039505059066</v>
      </c>
    </row>
    <row r="1179" spans="1:10" ht="15" customHeight="1" x14ac:dyDescent="0.2">
      <c r="A1179" s="3">
        <f>'2_CVaR_t1'!A1179</f>
        <v>43941</v>
      </c>
      <c r="B1179" s="5">
        <f>'2_CVaR_t1'!D1179-1</f>
        <v>-2.1787386536239683E-2</v>
      </c>
      <c r="C1179" s="5">
        <f>'Stocks Returns'!B1175</f>
        <v>-1.9873532068654054E-2</v>
      </c>
      <c r="D1179" s="5">
        <f>'Stocks Returns'!C1175</f>
        <v>-3.1379025598678778E-2</v>
      </c>
      <c r="E1179" s="5">
        <f>'Stocks Returns'!D1175</f>
        <v>-3.2735872541697852E-2</v>
      </c>
      <c r="F1179" s="5">
        <f>'Stocks Returns'!E1175</f>
        <v>-1.9568916619398635E-2</v>
      </c>
      <c r="G1179" s="5">
        <f t="shared" si="72"/>
        <v>7.7959338688241009E-4</v>
      </c>
      <c r="H1179" s="5">
        <f t="shared" si="73"/>
        <v>1.3949469049946012E-4</v>
      </c>
      <c r="I1179" s="5">
        <f t="shared" si="74"/>
        <v>-2.3374864592383554E-3</v>
      </c>
      <c r="J1179" s="5">
        <f t="shared" si="75"/>
        <v>2.487259085312523E-3</v>
      </c>
    </row>
    <row r="1180" spans="1:10" ht="15" customHeight="1" x14ac:dyDescent="0.2">
      <c r="A1180" s="3">
        <f>'2_CVaR_t1'!A1180</f>
        <v>43942</v>
      </c>
      <c r="B1180" s="5">
        <f>'2_CVaR_t1'!D1180-1</f>
        <v>-1.6167408550934126E-2</v>
      </c>
      <c r="C1180" s="5">
        <f>'Stocks Returns'!B1176</f>
        <v>-4.2396313364055249E-2</v>
      </c>
      <c r="D1180" s="5">
        <f>'Stocks Returns'!C1176</f>
        <v>-2.2469857508220614E-2</v>
      </c>
      <c r="E1180" s="5">
        <f>'Stocks Returns'!D1176</f>
        <v>-3.6803500193025362E-2</v>
      </c>
      <c r="F1180" s="5">
        <f>'Stocks Returns'!E1176</f>
        <v>-3.991900491755862E-2</v>
      </c>
      <c r="G1180" s="5">
        <f t="shared" si="72"/>
        <v>-2.692940861919137E-2</v>
      </c>
      <c r="H1180" s="5">
        <f t="shared" si="73"/>
        <v>9.2892590318946477E-4</v>
      </c>
      <c r="I1180" s="5">
        <f t="shared" si="74"/>
        <v>-1.4231327887539891E-2</v>
      </c>
      <c r="J1180" s="5">
        <f t="shared" si="75"/>
        <v>-2.3544428121629921E-2</v>
      </c>
    </row>
    <row r="1181" spans="1:10" ht="15" customHeight="1" x14ac:dyDescent="0.2">
      <c r="A1181" s="3">
        <f>'2_CVaR_t1'!A1181</f>
        <v>43943</v>
      </c>
      <c r="B1181" s="5">
        <f>'2_CVaR_t1'!D1181-1</f>
        <v>2.6979003143719149E-2</v>
      </c>
      <c r="C1181" s="5">
        <f>'Stocks Returns'!B1177</f>
        <v>-1.9730510105871013E-2</v>
      </c>
      <c r="D1181" s="5">
        <f>'Stocks Returns'!C1177</f>
        <v>3.7749953279760717E-2</v>
      </c>
      <c r="E1181" s="5">
        <f>'Stocks Returns'!D1177</f>
        <v>5.5845023380093561E-2</v>
      </c>
      <c r="F1181" s="5">
        <f>'Stocks Returns'!E1177</f>
        <v>5.393190720096408E-2</v>
      </c>
      <c r="G1181" s="5">
        <f t="shared" si="72"/>
        <v>-4.4079920390549088E-2</v>
      </c>
      <c r="H1181" s="5">
        <f t="shared" si="73"/>
        <v>-1.1891427625323747E-3</v>
      </c>
      <c r="I1181" s="5">
        <f t="shared" si="74"/>
        <v>1.8332789213775125E-2</v>
      </c>
      <c r="J1181" s="5">
        <f t="shared" si="75"/>
        <v>2.6686988290115107E-2</v>
      </c>
    </row>
    <row r="1182" spans="1:10" ht="15" customHeight="1" x14ac:dyDescent="0.2">
      <c r="A1182" s="3">
        <f>'2_CVaR_t1'!A1182</f>
        <v>43944</v>
      </c>
      <c r="B1182" s="5">
        <f>'2_CVaR_t1'!D1182-1</f>
        <v>-8.651050621614198E-4</v>
      </c>
      <c r="C1182" s="5">
        <f>'Stocks Returns'!B1178</f>
        <v>9.8183603338242165E-4</v>
      </c>
      <c r="D1182" s="5">
        <f>'Stocks Returns'!C1178</f>
        <v>-1.2605798667387758E-3</v>
      </c>
      <c r="E1182" s="5">
        <f>'Stocks Returns'!D1178</f>
        <v>-2.9102872326964846E-3</v>
      </c>
      <c r="F1182" s="5">
        <f>'Stocks Returns'!E1178</f>
        <v>3.4305317324185403E-2</v>
      </c>
      <c r="G1182" s="5">
        <f t="shared" si="72"/>
        <v>2.3274891502195957E-3</v>
      </c>
      <c r="H1182" s="5">
        <f t="shared" si="73"/>
        <v>2.9455382763237184E-5</v>
      </c>
      <c r="I1182" s="5">
        <f t="shared" si="74"/>
        <v>-1.6476465119258208E-3</v>
      </c>
      <c r="J1182" s="5">
        <f t="shared" si="75"/>
        <v>3.5209806687210743E-2</v>
      </c>
    </row>
    <row r="1183" spans="1:10" ht="15" customHeight="1" x14ac:dyDescent="0.2">
      <c r="A1183" s="3">
        <f>'2_CVaR_t1'!A1183</f>
        <v>43945</v>
      </c>
      <c r="B1183" s="5">
        <f>'2_CVaR_t1'!D1183-1</f>
        <v>5.354488563338089E-3</v>
      </c>
      <c r="C1183" s="5">
        <f>'Stocks Returns'!B1179</f>
        <v>3.0897498773908794E-2</v>
      </c>
      <c r="D1183" s="5">
        <f>'Stocks Returns'!C1179</f>
        <v>5.6497175141243527E-3</v>
      </c>
      <c r="E1183" s="5">
        <f>'Stocks Returns'!D1179</f>
        <v>4.0736040609137047E-2</v>
      </c>
      <c r="F1183" s="5">
        <f>'Stocks Returns'!E1179</f>
        <v>-2.4875621890546595E-3</v>
      </c>
      <c r="G1183" s="5">
        <f t="shared" si="72"/>
        <v>2.6503594661719032E-2</v>
      </c>
      <c r="H1183" s="5">
        <f t="shared" si="73"/>
        <v>-2.0463080105875657E-3</v>
      </c>
      <c r="I1183" s="5">
        <f t="shared" si="74"/>
        <v>3.3337460690550068E-2</v>
      </c>
      <c r="J1183" s="5">
        <f t="shared" si="75"/>
        <v>-7.8708619326955526E-3</v>
      </c>
    </row>
    <row r="1184" spans="1:10" ht="15" customHeight="1" x14ac:dyDescent="0.2">
      <c r="A1184" s="3">
        <f>'2_CVaR_t1'!A1184</f>
        <v>43948</v>
      </c>
      <c r="B1184" s="5">
        <f>'2_CVaR_t1'!D1184-1</f>
        <v>1.8706081602908764E-2</v>
      </c>
      <c r="C1184" s="5">
        <f>'Stocks Returns'!B1180</f>
        <v>8.2064700285442438E-2</v>
      </c>
      <c r="D1184" s="5">
        <f>'Stocks Returns'!C1180</f>
        <v>2.6535978962467066E-2</v>
      </c>
      <c r="E1184" s="5">
        <f>'Stocks Returns'!D1180</f>
        <v>3.2922814290939906E-2</v>
      </c>
      <c r="F1184" s="5">
        <f>'Stocks Returns'!E1180</f>
        <v>2.9371016902188796E-2</v>
      </c>
      <c r="G1184" s="5">
        <f t="shared" si="72"/>
        <v>6.5349696602516799E-2</v>
      </c>
      <c r="H1184" s="5">
        <f t="shared" si="73"/>
        <v>-4.5041080634256742E-4</v>
      </c>
      <c r="I1184" s="5">
        <f t="shared" si="74"/>
        <v>6.9312039967797875E-3</v>
      </c>
      <c r="J1184" s="5">
        <f t="shared" si="75"/>
        <v>1.0489728973811657E-2</v>
      </c>
    </row>
    <row r="1185" spans="1:10" ht="15" customHeight="1" x14ac:dyDescent="0.2">
      <c r="A1185" s="3">
        <f>'2_CVaR_t1'!A1185</f>
        <v>43949</v>
      </c>
      <c r="B1185" s="5">
        <f>'2_CVaR_t1'!D1185-1</f>
        <v>-6.0251064339422733E-4</v>
      </c>
      <c r="C1185" s="5">
        <f>'Stocks Returns'!B1181</f>
        <v>2.9676852055396719E-2</v>
      </c>
      <c r="D1185" s="5">
        <f>'Stocks Returns'!C1181</f>
        <v>-2.969259431765181E-3</v>
      </c>
      <c r="E1185" s="5">
        <f>'Stocks Returns'!D1181</f>
        <v>3.1165151694014792E-2</v>
      </c>
      <c r="F1185" s="5">
        <f>'Stocks Returns'!E1181</f>
        <v>3.580080753701198E-2</v>
      </c>
      <c r="G1185" s="5">
        <f t="shared" si="72"/>
        <v>3.0780178135245792E-2</v>
      </c>
      <c r="H1185" s="5">
        <f t="shared" si="73"/>
        <v>-2.0586202566846481E-3</v>
      </c>
      <c r="I1185" s="5">
        <f t="shared" si="74"/>
        <v>3.2062111256730072E-2</v>
      </c>
      <c r="J1185" s="5">
        <f t="shared" si="75"/>
        <v>3.6439823233232749E-2</v>
      </c>
    </row>
    <row r="1186" spans="1:10" ht="15" customHeight="1" x14ac:dyDescent="0.2">
      <c r="A1186" s="3">
        <f>'2_CVaR_t1'!A1186</f>
        <v>43950</v>
      </c>
      <c r="B1186" s="5">
        <f>'2_CVaR_t1'!D1186-1</f>
        <v>4.2579245470336202E-2</v>
      </c>
      <c r="C1186" s="5">
        <f>'Stocks Returns'!B1182</f>
        <v>5.5935098206660872E-2</v>
      </c>
      <c r="D1186" s="5">
        <f>'Stocks Returns'!C1182</f>
        <v>6.1547445255474509E-2</v>
      </c>
      <c r="E1186" s="5">
        <f>'Stocks Returns'!D1182</f>
        <v>5.6325128792215295E-2</v>
      </c>
      <c r="F1186" s="5">
        <f>'Stocks Returns'!E1182</f>
        <v>9.6933471933472015E-2</v>
      </c>
      <c r="G1186" s="5">
        <f t="shared" si="72"/>
        <v>1.718949276652907E-2</v>
      </c>
      <c r="H1186" s="5">
        <f t="shared" si="73"/>
        <v>6.9139406176248197E-5</v>
      </c>
      <c r="I1186" s="5">
        <f t="shared" si="74"/>
        <v>-2.9115377010503554E-3</v>
      </c>
      <c r="J1186" s="5">
        <f t="shared" si="75"/>
        <v>5.391725996571077E-2</v>
      </c>
    </row>
    <row r="1187" spans="1:10" ht="15" customHeight="1" x14ac:dyDescent="0.2">
      <c r="A1187" s="3">
        <f>'2_CVaR_t1'!A1187</f>
        <v>43951</v>
      </c>
      <c r="B1187" s="5">
        <f>'2_CVaR_t1'!D1187-1</f>
        <v>-1.2976420561277457E-2</v>
      </c>
      <c r="C1187" s="5">
        <f>'Stocks Returns'!B1183</f>
        <v>-9.3408815204205409E-2</v>
      </c>
      <c r="D1187" s="5">
        <f>'Stocks Returns'!C1183</f>
        <v>-1.688761758072499E-2</v>
      </c>
      <c r="E1187" s="5">
        <f>'Stocks Returns'!D1183</f>
        <v>-4.9203424731765422E-2</v>
      </c>
      <c r="F1187" s="5">
        <f>'Stocks Returns'!E1183</f>
        <v>-2.6060175313906697E-3</v>
      </c>
      <c r="G1187" s="5">
        <f t="shared" si="72"/>
        <v>-8.0886613809200841E-2</v>
      </c>
      <c r="H1187" s="5">
        <f t="shared" si="73"/>
        <v>1.9008305368677786E-3</v>
      </c>
      <c r="I1187" s="5">
        <f t="shared" si="74"/>
        <v>-3.1074927158121782E-2</v>
      </c>
      <c r="J1187" s="5">
        <f t="shared" si="75"/>
        <v>1.0542583303889221E-2</v>
      </c>
    </row>
    <row r="1188" spans="1:10" ht="15" customHeight="1" x14ac:dyDescent="0.2">
      <c r="A1188" s="3">
        <f>'2_CVaR_t1'!A1188</f>
        <v>43952</v>
      </c>
      <c r="B1188" s="5">
        <f>'2_CVaR_t1'!D1188-1</f>
        <v>-1.4419512768665377E-2</v>
      </c>
      <c r="C1188" s="5">
        <f>'Stocks Returns'!B1184</f>
        <v>-3.3452274754683264E-2</v>
      </c>
      <c r="D1188" s="5">
        <f>'Stocks Returns'!C1184</f>
        <v>-1.7625335720680479E-2</v>
      </c>
      <c r="E1188" s="5">
        <f>'Stocks Returns'!D1184</f>
        <v>-7.0785364185569466E-2</v>
      </c>
      <c r="F1188" s="5">
        <f>'Stocks Returns'!E1184</f>
        <v>-7.0308788598574812E-2</v>
      </c>
      <c r="G1188" s="5">
        <f t="shared" si="72"/>
        <v>-1.9598360902275094E-2</v>
      </c>
      <c r="H1188" s="5">
        <f t="shared" si="73"/>
        <v>3.248090139705076E-3</v>
      </c>
      <c r="I1188" s="5">
        <f t="shared" si="74"/>
        <v>-5.0647259431180057E-2</v>
      </c>
      <c r="J1188" s="5">
        <f t="shared" si="75"/>
        <v>-5.5701272598110002E-2</v>
      </c>
    </row>
    <row r="1189" spans="1:10" ht="15" customHeight="1" x14ac:dyDescent="0.2">
      <c r="A1189" s="3">
        <f>'2_CVaR_t1'!A1189</f>
        <v>43955</v>
      </c>
      <c r="B1189" s="5">
        <f>'2_CVaR_t1'!D1189-1</f>
        <v>2.4728277658891962E-3</v>
      </c>
      <c r="C1189" s="5">
        <f>'Stocks Returns'!B1185</f>
        <v>8.9986155976002902E-3</v>
      </c>
      <c r="D1189" s="5">
        <f>'Stocks Returns'!C1185</f>
        <v>3.3035256592812701E-3</v>
      </c>
      <c r="E1189" s="5">
        <f>'Stocks Returns'!D1185</f>
        <v>6.1334641805692591E-3</v>
      </c>
      <c r="F1189" s="5">
        <f>'Stocks Returns'!E1185</f>
        <v>3.1170158405723125E-2</v>
      </c>
      <c r="G1189" s="5">
        <f t="shared" si="72"/>
        <v>7.2639619216113352E-3</v>
      </c>
      <c r="H1189" s="5">
        <f t="shared" si="73"/>
        <v>-2.2908009627075092E-4</v>
      </c>
      <c r="I1189" s="5">
        <f t="shared" si="74"/>
        <v>2.7477991688605666E-3</v>
      </c>
      <c r="J1189" s="5">
        <f t="shared" si="75"/>
        <v>2.8700115775379741E-2</v>
      </c>
    </row>
    <row r="1190" spans="1:10" ht="15" customHeight="1" x14ac:dyDescent="0.2">
      <c r="A1190" s="3">
        <f>'2_CVaR_t1'!A1190</f>
        <v>43956</v>
      </c>
      <c r="B1190" s="5">
        <f>'2_CVaR_t1'!D1190-1</f>
        <v>9.2407281190718393E-3</v>
      </c>
      <c r="C1190" s="5">
        <f>'Stocks Returns'!B1186</f>
        <v>-2.8355819803338567E-2</v>
      </c>
      <c r="D1190" s="5">
        <f>'Stocks Returns'!C1186</f>
        <v>1.3000283848992211E-2</v>
      </c>
      <c r="E1190" s="5">
        <f>'Stocks Returns'!D1186</f>
        <v>1.7678614971958106E-2</v>
      </c>
      <c r="F1190" s="5">
        <f>'Stocks Returns'!E1186</f>
        <v>1.3875123885034757E-2</v>
      </c>
      <c r="G1190" s="5">
        <f t="shared" si="72"/>
        <v>-3.6336018403385753E-2</v>
      </c>
      <c r="H1190" s="5">
        <f t="shared" si="73"/>
        <v>-3.105755272115665E-4</v>
      </c>
      <c r="I1190" s="5">
        <f t="shared" si="74"/>
        <v>4.8681737202432747E-3</v>
      </c>
      <c r="J1190" s="5">
        <f t="shared" si="75"/>
        <v>4.5629734453846646E-3</v>
      </c>
    </row>
    <row r="1191" spans="1:10" ht="15" customHeight="1" x14ac:dyDescent="0.2">
      <c r="A1191" s="3">
        <f>'2_CVaR_t1'!A1191</f>
        <v>43957</v>
      </c>
      <c r="B1191" s="5">
        <f>'2_CVaR_t1'!D1191-1</f>
        <v>1.3975514915431919E-3</v>
      </c>
      <c r="C1191" s="5">
        <f>'Stocks Returns'!B1187</f>
        <v>-1.8592610025888412E-2</v>
      </c>
      <c r="D1191" s="5">
        <f>'Stocks Returns'!C1187</f>
        <v>1.9054023761488903E-3</v>
      </c>
      <c r="E1191" s="5">
        <f>'Stocks Returns'!D1187</f>
        <v>3.4743021444831879E-3</v>
      </c>
      <c r="F1191" s="5">
        <f>'Stocks Returns'!E1187</f>
        <v>-1.050830889540566E-2</v>
      </c>
      <c r="G1191" s="5">
        <f t="shared" si="72"/>
        <v>-1.9334978661208316E-2</v>
      </c>
      <c r="H1191" s="5">
        <f t="shared" si="73"/>
        <v>-7.3645617891419241E-5</v>
      </c>
      <c r="I1191" s="5">
        <f t="shared" si="74"/>
        <v>1.5860348119724255E-3</v>
      </c>
      <c r="J1191" s="5">
        <f t="shared" si="75"/>
        <v>-1.1891285255571872E-2</v>
      </c>
    </row>
    <row r="1192" spans="1:10" ht="15" customHeight="1" x14ac:dyDescent="0.2">
      <c r="A1192" s="3">
        <f>'2_CVaR_t1'!A1192</f>
        <v>43958</v>
      </c>
      <c r="B1192" s="5">
        <f>'2_CVaR_t1'!D1192-1</f>
        <v>1.5306485343624665E-2</v>
      </c>
      <c r="C1192" s="5">
        <f>'Stocks Returns'!B1188</f>
        <v>-1.534772182254196E-2</v>
      </c>
      <c r="D1192" s="5">
        <f>'Stocks Returns'!C1188</f>
        <v>2.203825931312231E-2</v>
      </c>
      <c r="E1192" s="5">
        <f>'Stocks Returns'!D1188</f>
        <v>2.0773638968481389E-2</v>
      </c>
      <c r="F1192" s="5">
        <f>'Stocks Returns'!E1188</f>
        <v>4.7666090392689542E-2</v>
      </c>
      <c r="G1192" s="5">
        <f t="shared" si="72"/>
        <v>-2.8925514545936469E-2</v>
      </c>
      <c r="H1192" s="5">
        <f t="shared" si="73"/>
        <v>-3.6398205453081617E-5</v>
      </c>
      <c r="I1192" s="5">
        <f t="shared" si="74"/>
        <v>-4.8379493742157359E-4</v>
      </c>
      <c r="J1192" s="5">
        <f t="shared" si="75"/>
        <v>3.2221674005011025E-2</v>
      </c>
    </row>
    <row r="1193" spans="1:10" ht="15" customHeight="1" x14ac:dyDescent="0.2">
      <c r="A1193" s="3">
        <f>'2_CVaR_t1'!A1193</f>
        <v>43959</v>
      </c>
      <c r="B1193" s="5">
        <f>'2_CVaR_t1'!D1193-1</f>
        <v>1.0492640765005223E-2</v>
      </c>
      <c r="C1193" s="5">
        <f>'Stocks Returns'!B1189</f>
        <v>2.7033609352167476E-2</v>
      </c>
      <c r="D1193" s="5">
        <f>'Stocks Returns'!C1189</f>
        <v>1.2970665499124401E-2</v>
      </c>
      <c r="E1193" s="5">
        <f>'Stocks Returns'!D1189</f>
        <v>4.912280701754379E-2</v>
      </c>
      <c r="F1193" s="5">
        <f>'Stocks Returns'!E1189</f>
        <v>1.5558698727015541E-2</v>
      </c>
      <c r="G1193" s="5">
        <f t="shared" si="72"/>
        <v>1.7898122366779824E-2</v>
      </c>
      <c r="H1193" s="5">
        <f t="shared" si="73"/>
        <v>-2.1489556383368687E-3</v>
      </c>
      <c r="I1193" s="5">
        <f t="shared" si="74"/>
        <v>3.456898954215161E-2</v>
      </c>
      <c r="J1193" s="5">
        <f t="shared" si="75"/>
        <v>4.9809088948938162E-3</v>
      </c>
    </row>
    <row r="1194" spans="1:10" ht="15" customHeight="1" x14ac:dyDescent="0.2">
      <c r="A1194" s="3">
        <f>'2_CVaR_t1'!A1194</f>
        <v>43962</v>
      </c>
      <c r="B1194" s="5">
        <f>'2_CVaR_t1'!D1194-1</f>
        <v>-6.0186372823127776E-3</v>
      </c>
      <c r="C1194" s="5">
        <f>'Stocks Returns'!B1190</f>
        <v>-3.6044581456011415E-2</v>
      </c>
      <c r="D1194" s="5">
        <f>'Stocks Returns'!C1190</f>
        <v>-8.266248851909852E-3</v>
      </c>
      <c r="E1194" s="5">
        <f>'Stocks Returns'!D1190</f>
        <v>-1.5607580824972156E-2</v>
      </c>
      <c r="F1194" s="5">
        <f>'Stocks Returns'!E1190</f>
        <v>-1.8802228412256206E-2</v>
      </c>
      <c r="G1194" s="5">
        <f t="shared" si="72"/>
        <v>-2.9943152497498189E-2</v>
      </c>
      <c r="H1194" s="5">
        <f t="shared" si="73"/>
        <v>4.6960304102768718E-4</v>
      </c>
      <c r="I1194" s="5">
        <f t="shared" si="74"/>
        <v>-7.168284792226063E-3</v>
      </c>
      <c r="J1194" s="5">
        <f t="shared" si="75"/>
        <v>-1.2687700306206279E-2</v>
      </c>
    </row>
    <row r="1195" spans="1:10" ht="15" customHeight="1" x14ac:dyDescent="0.2">
      <c r="A1195" s="3">
        <f>'2_CVaR_t1'!A1195</f>
        <v>43963</v>
      </c>
      <c r="B1195" s="5">
        <f>'2_CVaR_t1'!D1195-1</f>
        <v>-1.5583387561343587E-2</v>
      </c>
      <c r="C1195" s="5">
        <f>'Stocks Returns'!B1191</f>
        <v>-2.6814268142681286E-2</v>
      </c>
      <c r="D1195" s="5">
        <f>'Stocks Returns'!C1191</f>
        <v>-2.2281542819786448E-2</v>
      </c>
      <c r="E1195" s="5">
        <f>'Stocks Returns'!D1191</f>
        <v>-2.6160815402038518E-2</v>
      </c>
      <c r="F1195" s="5">
        <f>'Stocks Returns'!E1191</f>
        <v>-1.6323633782824865E-2</v>
      </c>
      <c r="G1195" s="5">
        <f t="shared" si="72"/>
        <v>-1.1886308881162974E-2</v>
      </c>
      <c r="H1195" s="5">
        <f t="shared" si="73"/>
        <v>2.7344782607045467E-4</v>
      </c>
      <c r="I1195" s="5">
        <f t="shared" si="74"/>
        <v>-4.4019333134767309E-3</v>
      </c>
      <c r="J1195" s="5">
        <f t="shared" si="75"/>
        <v>-5.3948154475735519E-4</v>
      </c>
    </row>
    <row r="1196" spans="1:10" ht="15" customHeight="1" x14ac:dyDescent="0.2">
      <c r="A1196" s="3">
        <f>'2_CVaR_t1'!A1196</f>
        <v>43964</v>
      </c>
      <c r="B1196" s="5">
        <f>'2_CVaR_t1'!D1196-1</f>
        <v>-9.6337593762796381E-3</v>
      </c>
      <c r="C1196" s="5">
        <f>'Stocks Returns'!B1192</f>
        <v>-3.2861476238625009E-2</v>
      </c>
      <c r="D1196" s="5">
        <f>'Stocks Returns'!C1192</f>
        <v>-1.3261269292918043E-2</v>
      </c>
      <c r="E1196" s="5">
        <f>'Stocks Returns'!D1192</f>
        <v>-2.3723688801023268E-2</v>
      </c>
      <c r="F1196" s="5">
        <f>'Stocks Returns'!E1192</f>
        <v>-4.0644540644540594E-2</v>
      </c>
      <c r="G1196" s="5">
        <f t="shared" si="72"/>
        <v>-2.3423945052600724E-2</v>
      </c>
      <c r="H1196" s="5">
        <f t="shared" si="73"/>
        <v>6.9770629565817088E-4</v>
      </c>
      <c r="I1196" s="5">
        <f t="shared" si="74"/>
        <v>-1.0250081528762887E-2</v>
      </c>
      <c r="J1196" s="5">
        <f t="shared" si="75"/>
        <v>-3.0875252004214173E-2</v>
      </c>
    </row>
    <row r="1197" spans="1:10" ht="15" customHeight="1" x14ac:dyDescent="0.2">
      <c r="A1197" s="3">
        <f>'2_CVaR_t1'!A1197</f>
        <v>43965</v>
      </c>
      <c r="B1197" s="5">
        <f>'2_CVaR_t1'!D1197-1</f>
        <v>1.4953149193030146E-2</v>
      </c>
      <c r="C1197" s="5">
        <f>'Stocks Returns'!B1193</f>
        <v>7.3706220595922689E-2</v>
      </c>
      <c r="D1197" s="5">
        <f>'Stocks Returns'!C1193</f>
        <v>2.1514484160596314E-2</v>
      </c>
      <c r="E1197" s="5">
        <f>'Stocks Returns'!D1193</f>
        <v>2.2036926742108331E-2</v>
      </c>
      <c r="F1197" s="5">
        <f>'Stocks Returns'!E1193</f>
        <v>1.0027575833542191E-3</v>
      </c>
      <c r="G1197" s="5">
        <f t="shared" si="72"/>
        <v>6.0454493075422923E-2</v>
      </c>
      <c r="H1197" s="5">
        <f t="shared" si="73"/>
        <v>-4.9673747529985907E-5</v>
      </c>
      <c r="I1197" s="5">
        <f t="shared" si="74"/>
        <v>1.271538224446412E-3</v>
      </c>
      <c r="J1197" s="5">
        <f t="shared" si="75"/>
        <v>-1.4084448457077346E-2</v>
      </c>
    </row>
    <row r="1198" spans="1:10" ht="15" customHeight="1" x14ac:dyDescent="0.2">
      <c r="A1198" s="3">
        <f>'2_CVaR_t1'!A1198</f>
        <v>43966</v>
      </c>
      <c r="B1198" s="5">
        <f>'2_CVaR_t1'!D1198-1</f>
        <v>8.3410607500957745E-3</v>
      </c>
      <c r="C1198" s="5">
        <f>'Stocks Returns'!B1194</f>
        <v>-3.4079844206427179E-3</v>
      </c>
      <c r="D1198" s="5">
        <f>'Stocks Returns'!C1194</f>
        <v>1.4317302377003793E-2</v>
      </c>
      <c r="E1198" s="5">
        <f>'Stocks Returns'!D1194</f>
        <v>-2.6223776223776252E-2</v>
      </c>
      <c r="F1198" s="5">
        <f>'Stocks Returns'!E1194</f>
        <v>2.3541197094915978E-2</v>
      </c>
      <c r="G1198" s="5">
        <f t="shared" si="72"/>
        <v>-1.0557953159665581E-2</v>
      </c>
      <c r="H1198" s="5">
        <f t="shared" si="73"/>
        <v>2.3062812444194745E-3</v>
      </c>
      <c r="I1198" s="5">
        <f t="shared" si="74"/>
        <v>-3.7781367521953116E-2</v>
      </c>
      <c r="J1198" s="5">
        <f t="shared" si="75"/>
        <v>1.5138578535142758E-2</v>
      </c>
    </row>
    <row r="1199" spans="1:10" ht="15" customHeight="1" x14ac:dyDescent="0.2">
      <c r="A1199" s="3">
        <f>'2_CVaR_t1'!A1199</f>
        <v>43969</v>
      </c>
      <c r="B1199" s="5">
        <f>'2_CVaR_t1'!D1199-1</f>
        <v>3.080905946206669E-2</v>
      </c>
      <c r="C1199" s="5">
        <f>'Stocks Returns'!B1195</f>
        <v>3.9570102589155054E-2</v>
      </c>
      <c r="D1199" s="5">
        <f>'Stocks Returns'!C1195</f>
        <v>4.2999618507820525E-2</v>
      </c>
      <c r="E1199" s="5">
        <f>'Stocks Returns'!D1195</f>
        <v>6.5469778575703241E-2</v>
      </c>
      <c r="F1199" s="5">
        <f>'Stocks Returns'!E1195</f>
        <v>6.6797161732322197E-2</v>
      </c>
      <c r="G1199" s="5">
        <f t="shared" si="72"/>
        <v>1.1686244758028728E-2</v>
      </c>
      <c r="H1199" s="5">
        <f t="shared" si="73"/>
        <v>-1.473137917721308E-3</v>
      </c>
      <c r="I1199" s="5">
        <f t="shared" si="74"/>
        <v>2.2623922177480597E-2</v>
      </c>
      <c r="J1199" s="5">
        <f t="shared" si="75"/>
        <v>3.5680191390703137E-2</v>
      </c>
    </row>
    <row r="1200" spans="1:10" ht="15" customHeight="1" x14ac:dyDescent="0.2">
      <c r="A1200" s="3">
        <f>'2_CVaR_t1'!A1200</f>
        <v>43970</v>
      </c>
      <c r="B1200" s="5">
        <f>'2_CVaR_t1'!D1200-1</f>
        <v>-7.2840066982080565E-3</v>
      </c>
      <c r="C1200" s="5">
        <f>'Stocks Returns'!B1196</f>
        <v>-1.0808270676691767E-2</v>
      </c>
      <c r="D1200" s="5">
        <f>'Stocks Returns'!C1196</f>
        <v>-1.0554916919218171E-2</v>
      </c>
      <c r="E1200" s="5">
        <f>'Stocks Returns'!D1196</f>
        <v>-9.885419006964713E-3</v>
      </c>
      <c r="F1200" s="5">
        <f>'Stocks Returns'!E1196</f>
        <v>-2.133027522935782E-2</v>
      </c>
      <c r="G1200" s="5">
        <f t="shared" si="72"/>
        <v>-3.5391351740378749E-3</v>
      </c>
      <c r="H1200" s="5">
        <f t="shared" si="73"/>
        <v>9.1390587014256869E-6</v>
      </c>
      <c r="I1200" s="5">
        <f t="shared" si="74"/>
        <v>3.1599274608037561E-4</v>
      </c>
      <c r="J1200" s="5">
        <f t="shared" si="75"/>
        <v>-1.3936503412504204E-2</v>
      </c>
    </row>
    <row r="1201" spans="1:10" ht="15" customHeight="1" x14ac:dyDescent="0.2">
      <c r="A1201" s="3">
        <f>'2_CVaR_t1'!A1201</f>
        <v>43971</v>
      </c>
      <c r="B1201" s="5">
        <f>'2_CVaR_t1'!D1201-1</f>
        <v>1.7023434499698453E-2</v>
      </c>
      <c r="C1201" s="5">
        <f>'Stocks Returns'!B1197</f>
        <v>5.7007125890737864E-3</v>
      </c>
      <c r="D1201" s="5">
        <f>'Stocks Returns'!C1197</f>
        <v>2.3764258555132978E-2</v>
      </c>
      <c r="E1201" s="5">
        <f>'Stocks Returns'!D1197</f>
        <v>3.5852053551168606E-2</v>
      </c>
      <c r="F1201" s="5">
        <f>'Stocks Returns'!E1197</f>
        <v>3.4684790250761655E-2</v>
      </c>
      <c r="G1201" s="5">
        <f t="shared" si="72"/>
        <v>-9.4615129017949079E-3</v>
      </c>
      <c r="H1201" s="5">
        <f t="shared" si="73"/>
        <v>-7.910448692230003E-4</v>
      </c>
      <c r="I1201" s="5">
        <f t="shared" si="74"/>
        <v>1.2203647443103531E-2</v>
      </c>
      <c r="J1201" s="5">
        <f t="shared" si="75"/>
        <v>1.7504599011813251E-2</v>
      </c>
    </row>
    <row r="1202" spans="1:10" ht="15" customHeight="1" x14ac:dyDescent="0.2">
      <c r="A1202" s="3">
        <f>'2_CVaR_t1'!A1202</f>
        <v>43972</v>
      </c>
      <c r="B1202" s="5">
        <f>'2_CVaR_t1'!D1202-1</f>
        <v>-1.2508696019502663E-2</v>
      </c>
      <c r="C1202" s="5">
        <f>'Stocks Returns'!B1198</f>
        <v>-2.361832782239015E-2</v>
      </c>
      <c r="D1202" s="5">
        <f>'Stocks Returns'!C1198</f>
        <v>-1.6713091922005652E-2</v>
      </c>
      <c r="E1202" s="5">
        <f>'Stocks Returns'!D1198</f>
        <v>-4.0197152245345036E-2</v>
      </c>
      <c r="F1202" s="5">
        <f>'Stocks Returns'!E1198</f>
        <v>-9.7395243488108685E-3</v>
      </c>
      <c r="G1202" s="5">
        <f t="shared" si="72"/>
        <v>-1.1527751375345308E-2</v>
      </c>
      <c r="H1202" s="5">
        <f t="shared" si="73"/>
        <v>1.3995883864576057E-3</v>
      </c>
      <c r="I1202" s="5">
        <f t="shared" si="74"/>
        <v>-2.2719993922893807E-2</v>
      </c>
      <c r="J1202" s="5">
        <f t="shared" si="75"/>
        <v>2.936223522790736E-3</v>
      </c>
    </row>
    <row r="1203" spans="1:10" ht="15" customHeight="1" x14ac:dyDescent="0.2">
      <c r="A1203" s="3">
        <f>'2_CVaR_t1'!A1203</f>
        <v>43973</v>
      </c>
      <c r="B1203" s="5">
        <f>'2_CVaR_t1'!D1203-1</f>
        <v>9.1921693325236475E-4</v>
      </c>
      <c r="C1203" s="5">
        <f>'Stocks Returns'!B1199</f>
        <v>-1.8142235123367212E-2</v>
      </c>
      <c r="D1203" s="5">
        <f>'Stocks Returns'!C1199</f>
        <v>1.2590494176896172E-3</v>
      </c>
      <c r="E1203" s="5">
        <f>'Stocks Returns'!D1199</f>
        <v>2.054091064704E-3</v>
      </c>
      <c r="F1203" s="5">
        <f>'Stocks Returns'!E1199</f>
        <v>-1.0064043915827936E-2</v>
      </c>
      <c r="G1203" s="5">
        <f t="shared" si="72"/>
        <v>-1.8443187689207007E-2</v>
      </c>
      <c r="H1203" s="5">
        <f t="shared" si="73"/>
        <v>-2.8901429169643413E-5</v>
      </c>
      <c r="I1203" s="5">
        <f t="shared" si="74"/>
        <v>8.3193817603743761E-4</v>
      </c>
      <c r="J1203" s="5">
        <f t="shared" si="75"/>
        <v>-1.0963440960999672E-2</v>
      </c>
    </row>
    <row r="1204" spans="1:10" ht="15" customHeight="1" x14ac:dyDescent="0.2">
      <c r="A1204" s="3">
        <f>'2_CVaR_t1'!A1204</f>
        <v>43976</v>
      </c>
      <c r="B1204" s="5">
        <f>'2_CVaR_t1'!D1204-1</f>
        <v>2.8556153399916795E-5</v>
      </c>
      <c r="C1204" s="5">
        <f>'Stocks Returns'!B1200</f>
        <v>0</v>
      </c>
      <c r="D1204" s="5">
        <f>'Stocks Returns'!C1200</f>
        <v>0</v>
      </c>
      <c r="E1204" s="5">
        <f>'Stocks Returns'!D1200</f>
        <v>0</v>
      </c>
      <c r="F1204" s="5">
        <f>'Stocks Returns'!E1200</f>
        <v>0</v>
      </c>
      <c r="G1204" s="5">
        <f t="shared" si="72"/>
        <v>5.2096584642662082E-4</v>
      </c>
      <c r="H1204" s="5">
        <f t="shared" si="73"/>
        <v>-1.1253114819244209E-6</v>
      </c>
      <c r="I1204" s="5">
        <f t="shared" si="74"/>
        <v>1.8154757398473369E-5</v>
      </c>
      <c r="J1204" s="5">
        <f t="shared" si="75"/>
        <v>1.0294917535460086E-6</v>
      </c>
    </row>
    <row r="1205" spans="1:10" ht="15" customHeight="1" x14ac:dyDescent="0.2">
      <c r="A1205" s="3">
        <f>'2_CVaR_t1'!A1205</f>
        <v>43977</v>
      </c>
      <c r="B1205" s="5">
        <f>'2_CVaR_t1'!D1205-1</f>
        <v>1.0882316488225241E-2</v>
      </c>
      <c r="C1205" s="5">
        <f>'Stocks Returns'!B1201</f>
        <v>8.0068982508006981E-2</v>
      </c>
      <c r="D1205" s="5">
        <f>'Stocks Returns'!C1201</f>
        <v>1.236508435502448E-2</v>
      </c>
      <c r="E1205" s="5">
        <f>'Stocks Returns'!D1201</f>
        <v>6.8784876437763209E-2</v>
      </c>
      <c r="F1205" s="5">
        <f>'Stocks Returns'!E1201</f>
        <v>9.0110905730129698E-3</v>
      </c>
      <c r="G1205" s="5">
        <f t="shared" si="72"/>
        <v>7.0573895482993892E-2</v>
      </c>
      <c r="H1205" s="5">
        <f t="shared" si="73"/>
        <v>-3.317539760112783E-3</v>
      </c>
      <c r="I1205" s="5">
        <f t="shared" si="74"/>
        <v>5.3688408168793049E-2</v>
      </c>
      <c r="J1205" s="5">
        <f t="shared" si="75"/>
        <v>-1.9606476285889771E-3</v>
      </c>
    </row>
    <row r="1206" spans="1:10" ht="15" customHeight="1" x14ac:dyDescent="0.2">
      <c r="A1206" s="3">
        <f>'2_CVaR_t1'!A1206</f>
        <v>43978</v>
      </c>
      <c r="B1206" s="5">
        <f>'2_CVaR_t1'!D1206-1</f>
        <v>-4.4049549088320816E-5</v>
      </c>
      <c r="C1206" s="5">
        <f>'Stocks Returns'!B1202</f>
        <v>3.193430656934293E-2</v>
      </c>
      <c r="D1206" s="5">
        <f>'Stocks Returns'!C1202</f>
        <v>-2.070179070489675E-3</v>
      </c>
      <c r="E1206" s="5">
        <f>'Stocks Returns'!D1202</f>
        <v>3.0900372935535492E-2</v>
      </c>
      <c r="F1206" s="5">
        <f>'Stocks Returns'!E1202</f>
        <v>2.289901534234029E-2</v>
      </c>
      <c r="G1206" s="5">
        <f t="shared" si="72"/>
        <v>3.2522274314876982E-2</v>
      </c>
      <c r="H1206" s="5">
        <f t="shared" si="73"/>
        <v>-1.9664037575258344E-3</v>
      </c>
      <c r="I1206" s="5">
        <f t="shared" si="74"/>
        <v>3.1019636229406181E-2</v>
      </c>
      <c r="J1206" s="5">
        <f t="shared" si="75"/>
        <v>2.297344663052563E-2</v>
      </c>
    </row>
    <row r="1207" spans="1:10" ht="15" customHeight="1" x14ac:dyDescent="0.2">
      <c r="A1207" s="3">
        <f>'2_CVaR_t1'!A1207</f>
        <v>43979</v>
      </c>
      <c r="B1207" s="5">
        <f>'2_CVaR_t1'!D1207-1</f>
        <v>4.2995099810911874E-3</v>
      </c>
      <c r="C1207" s="5">
        <f>'Stocks Returns'!B1203</f>
        <v>-2.8956675508399643E-2</v>
      </c>
      <c r="D1207" s="5">
        <f>'Stocks Returns'!C1203</f>
        <v>7.4681049683642531E-3</v>
      </c>
      <c r="E1207" s="5">
        <f>'Stocks Returns'!D1203</f>
        <v>-1.3643410852713145E-2</v>
      </c>
      <c r="F1207" s="5">
        <f>'Stocks Returns'!E1203</f>
        <v>-3.7161405865233976E-2</v>
      </c>
      <c r="G1207" s="5">
        <f t="shared" si="72"/>
        <v>-3.2377025669511533E-2</v>
      </c>
      <c r="H1207" s="5">
        <f t="shared" si="73"/>
        <v>1.2963111260403202E-3</v>
      </c>
      <c r="I1207" s="5">
        <f t="shared" si="74"/>
        <v>-1.957285905292306E-2</v>
      </c>
      <c r="J1207" s="5">
        <f t="shared" si="75"/>
        <v>-4.1478159587279205E-2</v>
      </c>
    </row>
    <row r="1208" spans="1:10" ht="15" customHeight="1" x14ac:dyDescent="0.2">
      <c r="A1208" s="3">
        <f>'2_CVaR_t1'!A1208</f>
        <v>43980</v>
      </c>
      <c r="B1208" s="5">
        <f>'2_CVaR_t1'!D1208-1</f>
        <v>3.5428659645284633E-3</v>
      </c>
      <c r="C1208" s="5">
        <f>'Stocks Returns'!B1204</f>
        <v>-9.788299567493719E-3</v>
      </c>
      <c r="D1208" s="5">
        <f>'Stocks Returns'!C1204</f>
        <v>5.0447853392361353E-3</v>
      </c>
      <c r="E1208" s="5">
        <f>'Stocks Returns'!D1204</f>
        <v>6.1825421775121292E-3</v>
      </c>
      <c r="F1208" s="5">
        <f>'Stocks Returns'!E1204</f>
        <v>-1.9297837712159871E-2</v>
      </c>
      <c r="G1208" s="5">
        <f t="shared" si="72"/>
        <v>-1.2510404490000685E-2</v>
      </c>
      <c r="H1208" s="5">
        <f t="shared" si="73"/>
        <v>-3.3810212864791335E-5</v>
      </c>
      <c r="I1208" s="5">
        <f t="shared" si="74"/>
        <v>1.3067738746561511E-3</v>
      </c>
      <c r="J1208" s="5">
        <f t="shared" si="75"/>
        <v>-2.2849651103463604E-2</v>
      </c>
    </row>
    <row r="1209" spans="1:10" ht="15" customHeight="1" x14ac:dyDescent="0.2">
      <c r="A1209" s="3">
        <f>'2_CVaR_t1'!A1209</f>
        <v>43983</v>
      </c>
      <c r="B1209" s="5">
        <f>'2_CVaR_t1'!D1209-1</f>
        <v>-3.0241138410684876E-3</v>
      </c>
      <c r="C1209" s="5">
        <f>'Stocks Returns'!B1205</f>
        <v>8.9655172413793949E-3</v>
      </c>
      <c r="D1209" s="5">
        <f>'Stocks Returns'!C1205</f>
        <v>-4.5584921122721056E-3</v>
      </c>
      <c r="E1209" s="5">
        <f>'Stocks Returns'!D1205</f>
        <v>-2.9160591543428982E-3</v>
      </c>
      <c r="F1209" s="5">
        <f>'Stocks Returns'!E1205</f>
        <v>2.8686581318160265E-2</v>
      </c>
      <c r="G1209" s="5">
        <f t="shared" si="72"/>
        <v>1.2303544006826685E-2</v>
      </c>
      <c r="H1209" s="5">
        <f t="shared" si="73"/>
        <v>-1.4912378933923994E-4</v>
      </c>
      <c r="I1209" s="5">
        <f t="shared" si="74"/>
        <v>1.3531528188900086E-3</v>
      </c>
      <c r="J1209" s="5">
        <f t="shared" si="75"/>
        <v>3.1773752171106645E-2</v>
      </c>
    </row>
    <row r="1210" spans="1:10" ht="15" customHeight="1" x14ac:dyDescent="0.2">
      <c r="A1210" s="3">
        <f>'2_CVaR_t1'!A1210</f>
        <v>43984</v>
      </c>
      <c r="B1210" s="5">
        <f>'2_CVaR_t1'!D1210-1</f>
        <v>7.2634993367788336E-3</v>
      </c>
      <c r="C1210" s="5">
        <f>'Stocks Returns'!B1206</f>
        <v>-5.2403736614263785E-3</v>
      </c>
      <c r="D1210" s="5">
        <f>'Stocks Returns'!C1206</f>
        <v>1.0342166195009161E-2</v>
      </c>
      <c r="E1210" s="5">
        <f>'Stocks Returns'!D1206</f>
        <v>1.1489450595362438E-2</v>
      </c>
      <c r="F1210" s="5">
        <f>'Stocks Returns'!E1206</f>
        <v>1.8667895828532011E-2</v>
      </c>
      <c r="G1210" s="5">
        <f t="shared" si="72"/>
        <v>-1.139594859083326E-2</v>
      </c>
      <c r="H1210" s="5">
        <f t="shared" si="73"/>
        <v>-1.1199561025275126E-4</v>
      </c>
      <c r="I1210" s="5">
        <f t="shared" si="74"/>
        <v>1.4324391927806844E-3</v>
      </c>
      <c r="J1210" s="5">
        <f t="shared" si="75"/>
        <v>1.1354653733587551E-2</v>
      </c>
    </row>
    <row r="1211" spans="1:10" ht="15" customHeight="1" x14ac:dyDescent="0.2">
      <c r="A1211" s="3">
        <f>'2_CVaR_t1'!A1211</f>
        <v>43985</v>
      </c>
      <c r="B1211" s="5">
        <f>'2_CVaR_t1'!D1211-1</f>
        <v>6.7306544647522948E-3</v>
      </c>
      <c r="C1211" s="5">
        <f>'Stocks Returns'!B1207</f>
        <v>2.0155748969308274E-2</v>
      </c>
      <c r="D1211" s="5">
        <f>'Stocks Returns'!C1207</f>
        <v>2.5972703198207103E-3</v>
      </c>
      <c r="E1211" s="5">
        <f>'Stocks Returns'!D1207</f>
        <v>0.12339942172655927</v>
      </c>
      <c r="F1211" s="5">
        <f>'Stocks Returns'!E1207</f>
        <v>2.0814479638008976E-2</v>
      </c>
      <c r="G1211" s="5">
        <f t="shared" si="72"/>
        <v>1.4491893245582492E-2</v>
      </c>
      <c r="H1211" s="5">
        <f t="shared" si="73"/>
        <v>-7.0870379079296698E-3</v>
      </c>
      <c r="I1211" s="5">
        <f t="shared" si="74"/>
        <v>0.11408443420544959</v>
      </c>
      <c r="J1211" s="5">
        <f t="shared" si="75"/>
        <v>1.4039924856675354E-2</v>
      </c>
    </row>
    <row r="1212" spans="1:10" ht="15" customHeight="1" x14ac:dyDescent="0.2">
      <c r="A1212" s="3">
        <f>'2_CVaR_t1'!A1212</f>
        <v>43986</v>
      </c>
      <c r="B1212" s="5">
        <f>'2_CVaR_t1'!D1212-1</f>
        <v>-1.1405448592939016E-2</v>
      </c>
      <c r="C1212" s="5">
        <f>'Stocks Returns'!B1208</f>
        <v>3.6820835204310676E-2</v>
      </c>
      <c r="D1212" s="5">
        <f>'Stocks Returns'!C1208</f>
        <v>-1.640676588611778E-2</v>
      </c>
      <c r="E1212" s="5">
        <f>'Stocks Returns'!D1208</f>
        <v>-1.7832521371449639E-2</v>
      </c>
      <c r="F1212" s="5">
        <f>'Stocks Returns'!E1208</f>
        <v>-9.0868794326239843E-3</v>
      </c>
      <c r="G1212" s="5">
        <f t="shared" si="72"/>
        <v>4.7893314308696706E-2</v>
      </c>
      <c r="H1212" s="5">
        <f t="shared" si="73"/>
        <v>1.1194397651915003E-4</v>
      </c>
      <c r="I1212" s="5">
        <f t="shared" si="74"/>
        <v>-1.8917125207862651E-3</v>
      </c>
      <c r="J1212" s="5">
        <f t="shared" si="75"/>
        <v>2.4735243235254906E-3</v>
      </c>
    </row>
    <row r="1213" spans="1:10" ht="15" customHeight="1" x14ac:dyDescent="0.2">
      <c r="A1213" s="3">
        <f>'2_CVaR_t1'!A1213</f>
        <v>43987</v>
      </c>
      <c r="B1213" s="5">
        <f>'2_CVaR_t1'!D1213-1</f>
        <v>2.1445514765543017E-2</v>
      </c>
      <c r="C1213" s="5">
        <f>'Stocks Returns'!B1209</f>
        <v>7.3191857947163319E-2</v>
      </c>
      <c r="D1213" s="5">
        <f>'Stocks Returns'!C1209</f>
        <v>3.0830406940714816E-2</v>
      </c>
      <c r="E1213" s="5">
        <f>'Stocks Returns'!D1209</f>
        <v>2.9480580252690736E-2</v>
      </c>
      <c r="F1213" s="5">
        <f>'Stocks Returns'!E1209</f>
        <v>8.6781480653097764E-2</v>
      </c>
      <c r="G1213" s="5">
        <f t="shared" si="72"/>
        <v>5.3948854147385879E-2</v>
      </c>
      <c r="H1213" s="5">
        <f t="shared" si="73"/>
        <v>-1.1391229560909696E-4</v>
      </c>
      <c r="I1213" s="5">
        <f t="shared" si="74"/>
        <v>-3.2588298476646585E-4</v>
      </c>
      <c r="J1213" s="5">
        <f t="shared" si="75"/>
        <v>6.5130722718218625E-2</v>
      </c>
    </row>
    <row r="1214" spans="1:10" ht="15" customHeight="1" x14ac:dyDescent="0.2">
      <c r="A1214" s="3">
        <f>'2_CVaR_t1'!A1214</f>
        <v>43990</v>
      </c>
      <c r="B1214" s="5">
        <f>'2_CVaR_t1'!D1214-1</f>
        <v>-5.1791021401004222E-4</v>
      </c>
      <c r="C1214" s="5">
        <f>'Stocks Returns'!B1210</f>
        <v>5.5286521388216103E-2</v>
      </c>
      <c r="D1214" s="5">
        <f>'Stocks Returns'!C1210</f>
        <v>-5.0097690496575531E-5</v>
      </c>
      <c r="E1214" s="5">
        <f>'Stocks Returns'!D1210</f>
        <v>-1.3909090909090871E-2</v>
      </c>
      <c r="F1214" s="5">
        <f>'Stocks Returns'!E1210</f>
        <v>3.539823008849563E-2</v>
      </c>
      <c r="G1214" s="5">
        <f t="shared" si="72"/>
        <v>5.6311776610821387E-2</v>
      </c>
      <c r="H1214" s="5">
        <f t="shared" si="73"/>
        <v>7.3831089433219863E-4</v>
      </c>
      <c r="I1214" s="5">
        <f t="shared" si="74"/>
        <v>-1.3129943381888115E-2</v>
      </c>
      <c r="J1214" s="5">
        <f t="shared" si="75"/>
        <v>3.5951717743765259E-2</v>
      </c>
    </row>
    <row r="1215" spans="1:10" ht="15" customHeight="1" x14ac:dyDescent="0.2">
      <c r="A1215" s="3">
        <f>'2_CVaR_t1'!A1215</f>
        <v>43991</v>
      </c>
      <c r="B1215" s="5">
        <f>'2_CVaR_t1'!D1215-1</f>
        <v>-2.735083041865094E-3</v>
      </c>
      <c r="C1215" s="5">
        <f>'Stocks Returns'!B1211</f>
        <v>-8.6806883365200704E-2</v>
      </c>
      <c r="D1215" s="5">
        <f>'Stocks Returns'!C1211</f>
        <v>-2.6052104208416083E-3</v>
      </c>
      <c r="E1215" s="5">
        <f>'Stocks Returns'!D1211</f>
        <v>-2.52604406748409E-2</v>
      </c>
      <c r="F1215" s="5">
        <f>'Stocks Returns'!E1211</f>
        <v>-3.3392963625521799E-2</v>
      </c>
      <c r="G1215" s="5">
        <f t="shared" si="72"/>
        <v>-8.3735579622649631E-2</v>
      </c>
      <c r="H1215" s="5">
        <f t="shared" si="73"/>
        <v>1.386566579627207E-3</v>
      </c>
      <c r="I1215" s="5">
        <f t="shared" si="74"/>
        <v>-2.1393724374831245E-2</v>
      </c>
      <c r="J1215" s="5">
        <f t="shared" si="75"/>
        <v>-3.0597992684684015E-2</v>
      </c>
    </row>
    <row r="1216" spans="1:10" ht="15" customHeight="1" x14ac:dyDescent="0.2">
      <c r="A1216" s="3">
        <f>'2_CVaR_t1'!A1216</f>
        <v>43992</v>
      </c>
      <c r="B1216" s="5">
        <f>'2_CVaR_t1'!D1216-1</f>
        <v>4.0139228148552419E-3</v>
      </c>
      <c r="C1216" s="5">
        <f>'Stocks Returns'!B1212</f>
        <v>-2.9731993299832338E-2</v>
      </c>
      <c r="D1216" s="5">
        <f>'Stocks Returns'!C1212</f>
        <v>7.0323488045005433E-3</v>
      </c>
      <c r="E1216" s="5">
        <f>'Stocks Returns'!D1212</f>
        <v>-1.3052113874964633E-2</v>
      </c>
      <c r="F1216" s="5">
        <f>'Stocks Returns'!E1212</f>
        <v>-5.5932551922681539E-2</v>
      </c>
      <c r="G1216" s="5">
        <f t="shared" si="72"/>
        <v>-3.2888798286904788E-2</v>
      </c>
      <c r="H1216" s="5">
        <f t="shared" si="73"/>
        <v>1.2731709282117936E-3</v>
      </c>
      <c r="I1216" s="5">
        <f t="shared" si="74"/>
        <v>-1.8583861902546343E-2</v>
      </c>
      <c r="J1216" s="5">
        <f t="shared" si="75"/>
        <v>-5.9960587123712814E-2</v>
      </c>
    </row>
    <row r="1217" spans="1:10" ht="15" customHeight="1" x14ac:dyDescent="0.2">
      <c r="A1217" s="3">
        <f>'2_CVaR_t1'!A1217</f>
        <v>43993</v>
      </c>
      <c r="B1217" s="5">
        <f>'2_CVaR_t1'!D1217-1</f>
        <v>-4.0493669660560339E-2</v>
      </c>
      <c r="C1217" s="5">
        <f>'Stocks Returns'!B1213</f>
        <v>-3.5822183858437717E-2</v>
      </c>
      <c r="D1217" s="5">
        <f>'Stocks Returns'!C1213</f>
        <v>-5.7861133280127652E-2</v>
      </c>
      <c r="E1217" s="5">
        <f>'Stocks Returns'!D1213</f>
        <v>-6.6123622424532735E-2</v>
      </c>
      <c r="F1217" s="5">
        <f>'Stocks Returns'!E1213</f>
        <v>-8.2552820736223054E-2</v>
      </c>
      <c r="G1217" s="5">
        <f t="shared" si="72"/>
        <v>2.0934492461891427E-3</v>
      </c>
      <c r="H1217" s="5">
        <f t="shared" si="73"/>
        <v>6.8420051751316019E-4</v>
      </c>
      <c r="I1217" s="5">
        <f t="shared" si="74"/>
        <v>-9.6754242100110591E-3</v>
      </c>
      <c r="J1217" s="5">
        <f t="shared" si="75"/>
        <v>-4.1585254619590652E-2</v>
      </c>
    </row>
    <row r="1218" spans="1:10" ht="15" customHeight="1" x14ac:dyDescent="0.2">
      <c r="A1218" s="3">
        <f>'2_CVaR_t1'!A1218</f>
        <v>43994</v>
      </c>
      <c r="B1218" s="5">
        <f>'2_CVaR_t1'!D1218-1</f>
        <v>1.265557010820495E-2</v>
      </c>
      <c r="C1218" s="5">
        <f>'Stocks Returns'!B1214</f>
        <v>-1.2085944494180878E-2</v>
      </c>
      <c r="D1218" s="5">
        <f>'Stocks Returns'!C1214</f>
        <v>1.7894959762812412E-2</v>
      </c>
      <c r="E1218" s="5">
        <f>'Stocks Returns'!D1214</f>
        <v>2.2370446382760312E-2</v>
      </c>
      <c r="F1218" s="5">
        <f>'Stocks Returns'!E1214</f>
        <v>3.8224121557454804E-2</v>
      </c>
      <c r="G1218" s="5">
        <f t="shared" si="72"/>
        <v>-2.3217423098175198E-2</v>
      </c>
      <c r="H1218" s="5">
        <f t="shared" si="73"/>
        <v>-3.4965887426643277E-4</v>
      </c>
      <c r="I1218" s="5">
        <f t="shared" si="74"/>
        <v>4.8045979939675409E-3</v>
      </c>
      <c r="J1218" s="5">
        <f t="shared" si="75"/>
        <v>2.5459686683621412E-2</v>
      </c>
    </row>
    <row r="1219" spans="1:10" ht="15" customHeight="1" x14ac:dyDescent="0.2">
      <c r="A1219" s="3">
        <f>'2_CVaR_t1'!A1219</f>
        <v>43997</v>
      </c>
      <c r="B1219" s="5">
        <f>'2_CVaR_t1'!D1219-1</f>
        <v>-1.0233148346040499E-3</v>
      </c>
      <c r="C1219" s="5">
        <f>'Stocks Returns'!B1215</f>
        <v>3.081105573176246E-2</v>
      </c>
      <c r="D1219" s="5">
        <f>'Stocks Returns'!C1215</f>
        <v>-2.6006449599500492E-3</v>
      </c>
      <c r="E1219" s="5">
        <f>'Stocks Returns'!D1215</f>
        <v>1.6260162601626105E-2</v>
      </c>
      <c r="F1219" s="5">
        <f>'Stocks Returns'!E1215</f>
        <v>-8.6896867139262257E-3</v>
      </c>
      <c r="G1219" s="5">
        <f t="shared" si="72"/>
        <v>3.2302707783225026E-2</v>
      </c>
      <c r="H1219" s="5">
        <f t="shared" si="73"/>
        <v>-1.0820284371610934E-3</v>
      </c>
      <c r="I1219" s="5">
        <f t="shared" si="74"/>
        <v>1.7743121534315016E-2</v>
      </c>
      <c r="J1219" s="5">
        <f t="shared" si="75"/>
        <v>-7.6252528684101917E-3</v>
      </c>
    </row>
    <row r="1220" spans="1:10" ht="15" customHeight="1" x14ac:dyDescent="0.2">
      <c r="A1220" s="3">
        <f>'2_CVaR_t1'!A1220</f>
        <v>43998</v>
      </c>
      <c r="B1220" s="5">
        <f>'2_CVaR_t1'!D1220-1</f>
        <v>4.9013336441972033E-3</v>
      </c>
      <c r="C1220" s="5">
        <f>'Stocks Returns'!B1216</f>
        <v>-2.1538461538461506E-2</v>
      </c>
      <c r="D1220" s="5">
        <f>'Stocks Returns'!C1216</f>
        <v>5.8406341259908956E-3</v>
      </c>
      <c r="E1220" s="5">
        <f>'Stocks Returns'!D1216</f>
        <v>2.4987654320987707E-2</v>
      </c>
      <c r="F1220" s="5">
        <f>'Stocks Returns'!E1216</f>
        <v>4.0599769319492385E-2</v>
      </c>
      <c r="G1220" s="5">
        <f t="shared" si="72"/>
        <v>-2.5514185822734403E-2</v>
      </c>
      <c r="H1220" s="5">
        <f t="shared" si="73"/>
        <v>-1.200673761408028E-3</v>
      </c>
      <c r="I1220" s="5">
        <f t="shared" si="74"/>
        <v>1.8220124431521281E-2</v>
      </c>
      <c r="J1220" s="5">
        <f t="shared" si="75"/>
        <v>3.5674593166518949E-2</v>
      </c>
    </row>
    <row r="1221" spans="1:10" ht="15" customHeight="1" x14ac:dyDescent="0.2">
      <c r="A1221" s="3">
        <f>'2_CVaR_t1'!A1221</f>
        <v>43999</v>
      </c>
      <c r="B1221" s="5">
        <f>'2_CVaR_t1'!D1221-1</f>
        <v>2.610782293757774E-3</v>
      </c>
      <c r="C1221" s="5">
        <f>'Stocks Returns'!B1217</f>
        <v>-4.2677448337826718E-3</v>
      </c>
      <c r="D1221" s="5">
        <f>'Stocks Returns'!C1217</f>
        <v>3.5255080879303957E-3</v>
      </c>
      <c r="E1221" s="5">
        <f>'Stocks Returns'!D1217</f>
        <v>7.8049720562729519E-3</v>
      </c>
      <c r="F1221" s="5">
        <f>'Stocks Returns'!E1217</f>
        <v>-2.4163156727998181E-2</v>
      </c>
      <c r="G1221" s="5">
        <f t="shared" si="72"/>
        <v>-6.1297055261752111E-3</v>
      </c>
      <c r="H1221" s="5">
        <f t="shared" si="73"/>
        <v>-2.0641418991378243E-4</v>
      </c>
      <c r="I1221" s="5">
        <f t="shared" si="74"/>
        <v>4.2271956823091081E-3</v>
      </c>
      <c r="J1221" s="5">
        <f t="shared" si="75"/>
        <v>-2.6772666505196784E-2</v>
      </c>
    </row>
    <row r="1222" spans="1:10" ht="15" customHeight="1" x14ac:dyDescent="0.2">
      <c r="A1222" s="3">
        <f>'2_CVaR_t1'!A1222</f>
        <v>44000</v>
      </c>
      <c r="B1222" s="5">
        <f>'2_CVaR_t1'!D1222-1</f>
        <v>1.1054237460526029E-3</v>
      </c>
      <c r="C1222" s="5">
        <f>'Stocks Returns'!B1218</f>
        <v>1.6016241822693456E-2</v>
      </c>
      <c r="D1222" s="5">
        <f>'Stocks Returns'!C1218</f>
        <v>1.8082248398429979E-3</v>
      </c>
      <c r="E1222" s="5">
        <f>'Stocks Returns'!D1218</f>
        <v>-2.8683430538292143E-3</v>
      </c>
      <c r="F1222" s="5">
        <f>'Stocks Returns'!E1218</f>
        <v>9.7682871422080098E-3</v>
      </c>
      <c r="G1222" s="5">
        <f t="shared" ref="G1222:G1285" si="76">C1222-($P$11+$O$11*$B1222)</f>
        <v>1.554345413017915E-2</v>
      </c>
      <c r="H1222" s="5">
        <f t="shared" ref="H1222:H1285" si="77">D1222-($P$12+$O$12*$B1222)</f>
        <v>2.5124263223125221E-4</v>
      </c>
      <c r="I1222" s="5">
        <f t="shared" ref="I1222:I1285" si="78">E1222-($P$13+$O$13*$B1222)</f>
        <v>-4.3498019980557816E-3</v>
      </c>
      <c r="J1222" s="5">
        <f t="shared" ref="J1222:J1285" si="79">F1222-($P$14+$O$14*$B1222)</f>
        <v>8.6806415972770397E-3</v>
      </c>
    </row>
    <row r="1223" spans="1:10" ht="15" customHeight="1" x14ac:dyDescent="0.2">
      <c r="A1223" s="3">
        <f>'2_CVaR_t1'!A1223</f>
        <v>44001</v>
      </c>
      <c r="B1223" s="5">
        <f>'2_CVaR_t1'!D1223-1</f>
        <v>-6.0714801464893942E-3</v>
      </c>
      <c r="C1223" s="5">
        <f>'Stocks Returns'!B1219</f>
        <v>-1.6429840142095919E-2</v>
      </c>
      <c r="D1223" s="5">
        <f>'Stocks Returns'!C1219</f>
        <v>-8.8185240575525681E-3</v>
      </c>
      <c r="E1223" s="5">
        <f>'Stocks Returns'!D1219</f>
        <v>-8.0544635151980071E-3</v>
      </c>
      <c r="F1223" s="5">
        <f>'Stocks Returns'!E1219</f>
        <v>-1.6872890888638969E-2</v>
      </c>
      <c r="G1223" s="5">
        <f t="shared" si="76"/>
        <v>-1.0279646800996035E-2</v>
      </c>
      <c r="H1223" s="5">
        <f t="shared" si="77"/>
        <v>-6.3248632370428715E-6</v>
      </c>
      <c r="I1223" s="5">
        <f t="shared" si="78"/>
        <v>4.5841991463667353E-4</v>
      </c>
      <c r="J1223" s="5">
        <f t="shared" si="79"/>
        <v>-1.0704940516482695E-2</v>
      </c>
    </row>
    <row r="1224" spans="1:10" ht="15" customHeight="1" x14ac:dyDescent="0.2">
      <c r="A1224" s="3">
        <f>'2_CVaR_t1'!A1224</f>
        <v>44004</v>
      </c>
      <c r="B1224" s="5">
        <f>'2_CVaR_t1'!D1224-1</f>
        <v>9.492749465958461E-3</v>
      </c>
      <c r="C1224" s="5">
        <f>'Stocks Returns'!B1220</f>
        <v>-1.3995485327313761E-2</v>
      </c>
      <c r="D1224" s="5">
        <f>'Stocks Returns'!C1220</f>
        <v>1.4360041623309172E-2</v>
      </c>
      <c r="E1224" s="5">
        <f>'Stocks Returns'!D1220</f>
        <v>2.5132914451424515E-3</v>
      </c>
      <c r="F1224" s="5">
        <f>'Stocks Returns'!E1220</f>
        <v>-3.2036613272311554E-3</v>
      </c>
      <c r="G1224" s="5">
        <f t="shared" si="76"/>
        <v>-2.2208253936028682E-2</v>
      </c>
      <c r="H1224" s="5">
        <f t="shared" si="77"/>
        <v>6.8506213317422703E-4</v>
      </c>
      <c r="I1224" s="5">
        <f t="shared" si="78"/>
        <v>-1.0648107219973776E-2</v>
      </c>
      <c r="J1224" s="5">
        <f t="shared" si="79"/>
        <v>-1.2770596432088981E-2</v>
      </c>
    </row>
    <row r="1225" spans="1:10" ht="15" customHeight="1" x14ac:dyDescent="0.2">
      <c r="A1225" s="3">
        <f>'2_CVaR_t1'!A1225</f>
        <v>44005</v>
      </c>
      <c r="B1225" s="5">
        <f>'2_CVaR_t1'!D1225-1</f>
        <v>1.0251155004130874E-2</v>
      </c>
      <c r="C1225" s="5">
        <f>'Stocks Returns'!B1221</f>
        <v>1.46520146520146E-2</v>
      </c>
      <c r="D1225" s="5">
        <f>'Stocks Returns'!C1221</f>
        <v>1.5439064423471427E-2</v>
      </c>
      <c r="E1225" s="5">
        <f>'Stocks Returns'!D1221</f>
        <v>3.5676405361102503E-3</v>
      </c>
      <c r="F1225" s="5">
        <f>'Stocks Returns'!E1221</f>
        <v>5.7392102846647308E-3</v>
      </c>
      <c r="G1225" s="5">
        <f t="shared" si="76"/>
        <v>5.7393752396341195E-3</v>
      </c>
      <c r="H1225" s="5">
        <f t="shared" si="77"/>
        <v>6.6834159898473099E-4</v>
      </c>
      <c r="I1225" s="5">
        <f t="shared" si="78"/>
        <v>-1.0649891068832009E-2</v>
      </c>
      <c r="J1225" s="5">
        <f t="shared" si="79"/>
        <v>-4.5944459869594941E-3</v>
      </c>
    </row>
    <row r="1226" spans="1:10" ht="15" customHeight="1" x14ac:dyDescent="0.2">
      <c r="A1226" s="3">
        <f>'2_CVaR_t1'!A1226</f>
        <v>44006</v>
      </c>
      <c r="B1226" s="5">
        <f>'2_CVaR_t1'!D1226-1</f>
        <v>-2.283596736847493E-2</v>
      </c>
      <c r="C1226" s="5">
        <f>'Stocks Returns'!B1222</f>
        <v>-2.0081227436823168E-2</v>
      </c>
      <c r="D1226" s="5">
        <f>'Stocks Returns'!C1222</f>
        <v>-3.3136333787947669E-2</v>
      </c>
      <c r="E1226" s="5">
        <f>'Stocks Returns'!D1222</f>
        <v>-2.8823981552651756E-2</v>
      </c>
      <c r="F1226" s="5">
        <f>'Stocks Returns'!E1222</f>
        <v>-6.4368865555809229E-2</v>
      </c>
      <c r="G1226" s="5">
        <f t="shared" si="76"/>
        <v>1.5395480065196164E-3</v>
      </c>
      <c r="H1226" s="5">
        <f t="shared" si="77"/>
        <v>-1.0282527727047824E-4</v>
      </c>
      <c r="I1226" s="5">
        <f t="shared" si="78"/>
        <v>3.0346269322740066E-3</v>
      </c>
      <c r="J1226" s="5">
        <f t="shared" si="79"/>
        <v>-4.1252611728412311E-2</v>
      </c>
    </row>
    <row r="1227" spans="1:10" ht="15" customHeight="1" x14ac:dyDescent="0.2">
      <c r="A1227" s="3">
        <f>'2_CVaR_t1'!A1227</f>
        <v>44007</v>
      </c>
      <c r="B1227" s="5">
        <f>'2_CVaR_t1'!D1227-1</f>
        <v>9.1811668349857101E-3</v>
      </c>
      <c r="C1227" s="5">
        <f>'Stocks Returns'!B1223</f>
        <v>-2.0953258116509277E-2</v>
      </c>
      <c r="D1227" s="5">
        <f>'Stocks Returns'!C1223</f>
        <v>1.342667572227163E-2</v>
      </c>
      <c r="E1227" s="5">
        <f>'Stocks Returns'!D1223</f>
        <v>8.9038385437278933E-3</v>
      </c>
      <c r="F1227" s="5">
        <f>'Stocks Returns'!E1223</f>
        <v>2.6103927787265224E-2</v>
      </c>
      <c r="G1227" s="5">
        <f t="shared" si="76"/>
        <v>-2.8878492450523853E-2</v>
      </c>
      <c r="H1227" s="5">
        <f t="shared" si="77"/>
        <v>2.01870411785883E-4</v>
      </c>
      <c r="I1227" s="5">
        <f t="shared" si="78"/>
        <v>-3.8236594396488886E-3</v>
      </c>
      <c r="J1227" s="5">
        <f t="shared" si="79"/>
        <v>1.6851991698552851E-2</v>
      </c>
    </row>
    <row r="1228" spans="1:10" ht="15" customHeight="1" x14ac:dyDescent="0.2">
      <c r="A1228" s="3">
        <f>'2_CVaR_t1'!A1228</f>
        <v>44008</v>
      </c>
      <c r="B1228" s="5">
        <f>'2_CVaR_t1'!D1228-1</f>
        <v>-1.6628213586070029E-2</v>
      </c>
      <c r="C1228" s="5">
        <f>'Stocks Returns'!B1224</f>
        <v>-4.7036688617121403E-2</v>
      </c>
      <c r="D1228" s="5">
        <f>'Stocks Returns'!C1224</f>
        <v>-2.428085369625721E-2</v>
      </c>
      <c r="E1228" s="5">
        <f>'Stocks Returns'!D1224</f>
        <v>-1.8925279466562084E-2</v>
      </c>
      <c r="F1228" s="5">
        <f>'Stocks Returns'!E1224</f>
        <v>-4.0656205420827374E-2</v>
      </c>
      <c r="G1228" s="5">
        <f t="shared" si="76"/>
        <v>-3.1144544374335524E-2</v>
      </c>
      <c r="H1228" s="5">
        <f t="shared" si="77"/>
        <v>-2.1629976990251987E-4</v>
      </c>
      <c r="I1228" s="5">
        <f t="shared" si="78"/>
        <v>4.2885961914826097E-3</v>
      </c>
      <c r="J1228" s="5">
        <f t="shared" si="79"/>
        <v>-2.3815771037620729E-2</v>
      </c>
    </row>
    <row r="1229" spans="1:10" ht="15" customHeight="1" x14ac:dyDescent="0.2">
      <c r="A1229" s="3">
        <f>'2_CVaR_t1'!A1229</f>
        <v>44011</v>
      </c>
      <c r="B1229" s="5">
        <f>'2_CVaR_t1'!D1229-1</f>
        <v>8.348554318922119E-3</v>
      </c>
      <c r="C1229" s="5">
        <f>'Stocks Returns'!B1225</f>
        <v>4.78775913129319E-2</v>
      </c>
      <c r="D1229" s="5">
        <f>'Stocks Returns'!C1225</f>
        <v>1.1148095313573192E-2</v>
      </c>
      <c r="E1229" s="5">
        <f>'Stocks Returns'!D1225</f>
        <v>2.5187406296851567E-2</v>
      </c>
      <c r="F1229" s="5">
        <f>'Stocks Returns'!E1225</f>
        <v>2.3543990086740907E-2</v>
      </c>
      <c r="G1229" s="5">
        <f t="shared" si="76"/>
        <v>4.0720707368556694E-2</v>
      </c>
      <c r="H1229" s="5">
        <f t="shared" si="77"/>
        <v>-8.7375251749721716E-4</v>
      </c>
      <c r="I1229" s="5">
        <f t="shared" si="78"/>
        <v>1.3619379678155512E-2</v>
      </c>
      <c r="J1229" s="5">
        <f t="shared" si="79"/>
        <v>1.5133795794006104E-2</v>
      </c>
    </row>
    <row r="1230" spans="1:10" ht="15" customHeight="1" x14ac:dyDescent="0.2">
      <c r="A1230" s="3">
        <f>'2_CVaR_t1'!A1230</f>
        <v>44012</v>
      </c>
      <c r="B1230" s="5">
        <f>'2_CVaR_t1'!D1230-1</f>
        <v>7.2310708570053617E-3</v>
      </c>
      <c r="C1230" s="5">
        <f>'Stocks Returns'!B1226</f>
        <v>-6.1234102684879499E-3</v>
      </c>
      <c r="D1230" s="5">
        <f>'Stocks Returns'!C1226</f>
        <v>9.3531194482181501E-3</v>
      </c>
      <c r="E1230" s="5">
        <f>'Stocks Returns'!D1226</f>
        <v>2.6713463975821528E-2</v>
      </c>
      <c r="F1230" s="5">
        <f>'Stocks Returns'!E1226</f>
        <v>1.7433414043583673E-2</v>
      </c>
      <c r="G1230" s="5">
        <f t="shared" si="76"/>
        <v>-1.2249059590738265E-2</v>
      </c>
      <c r="H1230" s="5">
        <f t="shared" si="77"/>
        <v>-1.0541897316784874E-3</v>
      </c>
      <c r="I1230" s="5">
        <f t="shared" si="78"/>
        <v>1.6701611507284185E-2</v>
      </c>
      <c r="J1230" s="5">
        <f t="shared" si="79"/>
        <v>1.015295599437323E-2</v>
      </c>
    </row>
    <row r="1231" spans="1:10" ht="15" customHeight="1" x14ac:dyDescent="0.2">
      <c r="A1231" s="3">
        <f>'2_CVaR_t1'!A1231</f>
        <v>44013</v>
      </c>
      <c r="B1231" s="5">
        <f>'2_CVaR_t1'!D1231-1</f>
        <v>1.2082747875923339E-3</v>
      </c>
      <c r="C1231" s="5">
        <f>'Stocks Returns'!B1227</f>
        <v>-1.6587677725118377E-3</v>
      </c>
      <c r="D1231" s="5">
        <f>'Stocks Returns'!C1227</f>
        <v>3.1578402443444009E-3</v>
      </c>
      <c r="E1231" s="5">
        <f>'Stocks Returns'!D1227</f>
        <v>-2.0795745893077533E-2</v>
      </c>
      <c r="F1231" s="5">
        <f>'Stocks Returns'!E1227</f>
        <v>-3.0461684911946674E-2</v>
      </c>
      <c r="G1231" s="5">
        <f t="shared" si="76"/>
        <v>-2.2264683282334874E-3</v>
      </c>
      <c r="H1231" s="5">
        <f t="shared" si="77"/>
        <v>1.4522589857949826E-3</v>
      </c>
      <c r="I1231" s="5">
        <f t="shared" si="78"/>
        <v>-2.2420432131143864E-2</v>
      </c>
      <c r="J1231" s="5">
        <f t="shared" si="79"/>
        <v>-3.1653309221012872E-2</v>
      </c>
    </row>
    <row r="1232" spans="1:10" ht="15" customHeight="1" x14ac:dyDescent="0.2">
      <c r="A1232" s="3">
        <f>'2_CVaR_t1'!A1232</f>
        <v>44014</v>
      </c>
      <c r="B1232" s="5">
        <f>'2_CVaR_t1'!D1232-1</f>
        <v>7.0080553053739614E-3</v>
      </c>
      <c r="C1232" s="5">
        <f>'Stocks Returns'!B1228</f>
        <v>-1.3054830287206332E-2</v>
      </c>
      <c r="D1232" s="5">
        <f>'Stocks Returns'!C1228</f>
        <v>9.7533285168747152E-3</v>
      </c>
      <c r="E1232" s="5">
        <f>'Stocks Returns'!D1228</f>
        <v>1.4449185415050358E-2</v>
      </c>
      <c r="F1232" s="5">
        <f>'Stocks Returns'!E1228</f>
        <v>2.5527736867942963E-2</v>
      </c>
      <c r="G1232" s="5">
        <f t="shared" si="76"/>
        <v>-1.89746766907091E-2</v>
      </c>
      <c r="H1232" s="5">
        <f t="shared" si="77"/>
        <v>-3.3176808431929598E-4</v>
      </c>
      <c r="I1232" s="5">
        <f t="shared" si="78"/>
        <v>4.7478977542792945E-3</v>
      </c>
      <c r="J1232" s="5">
        <f t="shared" si="79"/>
        <v>1.8472739651159888E-2</v>
      </c>
    </row>
    <row r="1233" spans="1:10" ht="15" customHeight="1" x14ac:dyDescent="0.2">
      <c r="A1233" s="3">
        <f>'2_CVaR_t1'!A1233</f>
        <v>44015</v>
      </c>
      <c r="B1233" s="5">
        <f>'2_CVaR_t1'!D1233-1</f>
        <v>2.8556153399916795E-5</v>
      </c>
      <c r="C1233" s="5">
        <f>'Stocks Returns'!B1229</f>
        <v>0</v>
      </c>
      <c r="D1233" s="5">
        <f>'Stocks Returns'!C1229</f>
        <v>0</v>
      </c>
      <c r="E1233" s="5">
        <f>'Stocks Returns'!D1229</f>
        <v>0</v>
      </c>
      <c r="F1233" s="5">
        <f>'Stocks Returns'!E1229</f>
        <v>0</v>
      </c>
      <c r="G1233" s="5">
        <f t="shared" si="76"/>
        <v>5.2096584642662082E-4</v>
      </c>
      <c r="H1233" s="5">
        <f t="shared" si="77"/>
        <v>-1.1253114819244209E-6</v>
      </c>
      <c r="I1233" s="5">
        <f t="shared" si="78"/>
        <v>1.8154757398473369E-5</v>
      </c>
      <c r="J1233" s="5">
        <f t="shared" si="79"/>
        <v>1.0294917535460086E-6</v>
      </c>
    </row>
    <row r="1234" spans="1:10" ht="15" customHeight="1" x14ac:dyDescent="0.2">
      <c r="A1234" s="3">
        <f>'2_CVaR_t1'!A1234</f>
        <v>44018</v>
      </c>
      <c r="B1234" s="5">
        <f>'2_CVaR_t1'!D1234-1</f>
        <v>8.2024690823931934E-3</v>
      </c>
      <c r="C1234" s="5">
        <f>'Stocks Returns'!B1230</f>
        <v>2.1645021645021689E-2</v>
      </c>
      <c r="D1234" s="5">
        <f>'Stocks Returns'!C1230</f>
        <v>1.0681249041754048E-2</v>
      </c>
      <c r="E1234" s="5">
        <f>'Stocks Returns'!D1230</f>
        <v>3.0016250836440106E-2</v>
      </c>
      <c r="F1234" s="5">
        <f>'Stocks Returns'!E1230</f>
        <v>-3.5902345619913678E-3</v>
      </c>
      <c r="G1234" s="5">
        <f t="shared" si="76"/>
        <v>1.4622947886948063E-2</v>
      </c>
      <c r="H1234" s="5">
        <f t="shared" si="77"/>
        <v>-1.1295350297352968E-3</v>
      </c>
      <c r="I1234" s="5">
        <f t="shared" si="78"/>
        <v>1.8651658162454253E-2</v>
      </c>
      <c r="J1234" s="5">
        <f t="shared" si="79"/>
        <v>-1.1852741849079146E-2</v>
      </c>
    </row>
    <row r="1235" spans="1:10" ht="15" customHeight="1" x14ac:dyDescent="0.2">
      <c r="A1235" s="3">
        <f>'2_CVaR_t1'!A1235</f>
        <v>44019</v>
      </c>
      <c r="B1235" s="5">
        <f>'2_CVaR_t1'!D1235-1</f>
        <v>-1.2779569220780607E-2</v>
      </c>
      <c r="C1235" s="5">
        <f>'Stocks Returns'!B1231</f>
        <v>-4.166666666666663E-2</v>
      </c>
      <c r="D1235" s="5">
        <f>'Stocks Returns'!C1231</f>
        <v>-1.8001618122977403E-2</v>
      </c>
      <c r="E1235" s="5">
        <f>'Stocks Returns'!D1231</f>
        <v>-2.5614849187935107E-2</v>
      </c>
      <c r="F1235" s="5">
        <f>'Stocks Returns'!E1231</f>
        <v>-2.3780927215950043E-2</v>
      </c>
      <c r="G1235" s="5">
        <f t="shared" si="76"/>
        <v>-2.9326123367419344E-2</v>
      </c>
      <c r="H1235" s="5">
        <f t="shared" si="77"/>
        <v>5.0241943410255993E-4</v>
      </c>
      <c r="I1235" s="5">
        <f t="shared" si="78"/>
        <v>-7.7604809217443511E-3</v>
      </c>
      <c r="J1235" s="5">
        <f t="shared" si="79"/>
        <v>-1.0831336121328142E-2</v>
      </c>
    </row>
    <row r="1236" spans="1:10" ht="15" customHeight="1" x14ac:dyDescent="0.2">
      <c r="A1236" s="3">
        <f>'2_CVaR_t1'!A1236</f>
        <v>44020</v>
      </c>
      <c r="B1236" s="5">
        <f>'2_CVaR_t1'!D1236-1</f>
        <v>2.5758003933280538E-3</v>
      </c>
      <c r="C1236" s="5">
        <f>'Stocks Returns'!B1232</f>
        <v>-6.8779169737165358E-3</v>
      </c>
      <c r="D1236" s="5">
        <f>'Stocks Returns'!C1232</f>
        <v>4.4799176107106486E-3</v>
      </c>
      <c r="E1236" s="5">
        <f>'Stocks Returns'!D1232</f>
        <v>-9.619963806076659E-3</v>
      </c>
      <c r="F1236" s="5">
        <f>'Stocks Returns'!E1232</f>
        <v>9.8425196850393526E-3</v>
      </c>
      <c r="G1236" s="5">
        <f t="shared" si="76"/>
        <v>-8.7075957146527418E-3</v>
      </c>
      <c r="H1236" s="5">
        <f t="shared" si="77"/>
        <v>7.9853713707216285E-4</v>
      </c>
      <c r="I1236" s="5">
        <f t="shared" si="78"/>
        <v>-1.3149025428523033E-2</v>
      </c>
      <c r="J1236" s="5">
        <f t="shared" si="79"/>
        <v>7.2683753715184207E-3</v>
      </c>
    </row>
    <row r="1237" spans="1:10" ht="15" customHeight="1" x14ac:dyDescent="0.2">
      <c r="A1237" s="3">
        <f>'2_CVaR_t1'!A1237</f>
        <v>44021</v>
      </c>
      <c r="B1237" s="5">
        <f>'2_CVaR_t1'!D1237-1</f>
        <v>-8.23752943529521E-3</v>
      </c>
      <c r="C1237" s="5">
        <f>'Stocks Returns'!B1233</f>
        <v>-4.7736829087311361E-2</v>
      </c>
      <c r="D1237" s="5">
        <f>'Stocks Returns'!C1233</f>
        <v>-1.4661403598708045E-2</v>
      </c>
      <c r="E1237" s="5">
        <f>'Stocks Returns'!D1233</f>
        <v>3.4333525678014842E-2</v>
      </c>
      <c r="F1237" s="5">
        <f>'Stocks Returns'!E1233</f>
        <v>-6.5545808966861574E-2</v>
      </c>
      <c r="G1237" s="5">
        <f t="shared" si="76"/>
        <v>-3.9587764983494145E-2</v>
      </c>
      <c r="H1237" s="5">
        <f t="shared" si="77"/>
        <v>-2.7196992114244326E-3</v>
      </c>
      <c r="I1237" s="5">
        <f t="shared" si="78"/>
        <v>4.5862784764476798E-2</v>
      </c>
      <c r="J1237" s="5">
        <f t="shared" si="79"/>
        <v>-5.7188059398369295E-2</v>
      </c>
    </row>
    <row r="1238" spans="1:10" ht="15" customHeight="1" x14ac:dyDescent="0.2">
      <c r="A1238" s="3">
        <f>'2_CVaR_t1'!A1238</f>
        <v>44022</v>
      </c>
      <c r="B1238" s="5">
        <f>'2_CVaR_t1'!D1238-1</f>
        <v>8.7660980334991478E-4</v>
      </c>
      <c r="C1238" s="5">
        <f>'Stocks Returns'!B1234</f>
        <v>5.0909090909091015E-2</v>
      </c>
      <c r="D1238" s="5">
        <f>'Stocks Returns'!C1234</f>
        <v>1.7688986004891216E-3</v>
      </c>
      <c r="E1238" s="5">
        <f>'Stocks Returns'!D1234</f>
        <v>-8.7401208740121028E-3</v>
      </c>
      <c r="F1238" s="5">
        <f>'Stocks Returns'!E1234</f>
        <v>3.4941329856583936E-2</v>
      </c>
      <c r="G1238" s="5">
        <f t="shared" si="76"/>
        <v>5.0647456998964849E-2</v>
      </c>
      <c r="H1238" s="5">
        <f t="shared" si="77"/>
        <v>5.4250647945216016E-4</v>
      </c>
      <c r="I1238" s="5">
        <f t="shared" si="78"/>
        <v>-9.9029403439514479E-3</v>
      </c>
      <c r="J1238" s="5">
        <f t="shared" si="79"/>
        <v>3.4085007112306803E-2</v>
      </c>
    </row>
    <row r="1239" spans="1:10" ht="15" customHeight="1" x14ac:dyDescent="0.2">
      <c r="A1239" s="3">
        <f>'2_CVaR_t1'!A1239</f>
        <v>44025</v>
      </c>
      <c r="B1239" s="5">
        <f>'2_CVaR_t1'!D1239-1</f>
        <v>-1.2703251110627867E-2</v>
      </c>
      <c r="C1239" s="5">
        <f>'Stocks Returns'!B1235</f>
        <v>1.4335145823034967E-2</v>
      </c>
      <c r="D1239" s="5">
        <f>'Stocks Returns'!C1235</f>
        <v>-1.8332900545312891E-2</v>
      </c>
      <c r="E1239" s="5">
        <f>'Stocks Returns'!D1235</f>
        <v>-1.9135165556702027E-2</v>
      </c>
      <c r="F1239" s="5">
        <f>'Stocks Returns'!E1235</f>
        <v>-7.5585789871501774E-4</v>
      </c>
      <c r="G1239" s="5">
        <f t="shared" si="76"/>
        <v>2.6605261344004753E-2</v>
      </c>
      <c r="H1239" s="5">
        <f t="shared" si="77"/>
        <v>6.0872705559992385E-5</v>
      </c>
      <c r="I1239" s="5">
        <f t="shared" si="78"/>
        <v>-1.3870756152078619E-3</v>
      </c>
      <c r="J1239" s="5">
        <f t="shared" si="79"/>
        <v>1.2116578286670957E-2</v>
      </c>
    </row>
    <row r="1240" spans="1:10" ht="15" customHeight="1" x14ac:dyDescent="0.2">
      <c r="A1240" s="3">
        <f>'2_CVaR_t1'!A1240</f>
        <v>44026</v>
      </c>
      <c r="B1240" s="5">
        <f>'2_CVaR_t1'!D1240-1</f>
        <v>1.6115847541060546E-2</v>
      </c>
      <c r="C1240" s="5">
        <f>'Stocks Returns'!B1236</f>
        <v>6.3352826510720828E-3</v>
      </c>
      <c r="D1240" s="5">
        <f>'Stocks Returns'!C1236</f>
        <v>2.2801819913236709E-2</v>
      </c>
      <c r="E1240" s="5">
        <f>'Stocks Returns'!D1236</f>
        <v>2.8688916515252849E-2</v>
      </c>
      <c r="F1240" s="5">
        <f>'Stocks Returns'!E1236</f>
        <v>4.1603630862329988E-2</v>
      </c>
      <c r="G1240" s="5">
        <f t="shared" si="76"/>
        <v>-7.9894046334314951E-3</v>
      </c>
      <c r="H1240" s="5">
        <f t="shared" si="77"/>
        <v>-4.4220305466513218E-4</v>
      </c>
      <c r="I1240" s="5">
        <f t="shared" si="78"/>
        <v>6.3043889451581958E-3</v>
      </c>
      <c r="J1240" s="5">
        <f t="shared" si="79"/>
        <v>2.5340977928212143E-2</v>
      </c>
    </row>
    <row r="1241" spans="1:10" ht="15" customHeight="1" x14ac:dyDescent="0.2">
      <c r="A1241" s="3">
        <f>'2_CVaR_t1'!A1241</f>
        <v>44027</v>
      </c>
      <c r="B1241" s="5">
        <f>'2_CVaR_t1'!D1241-1</f>
        <v>1.1019304482338343E-2</v>
      </c>
      <c r="C1241" s="5">
        <f>'Stocks Returns'!B1237</f>
        <v>5.472154963680409E-2</v>
      </c>
      <c r="D1241" s="5">
        <f>'Stocks Returns'!C1237</f>
        <v>1.6655459576889298E-2</v>
      </c>
      <c r="E1241" s="5">
        <f>'Stocks Returns'!D1237</f>
        <v>2.8818443804035088E-3</v>
      </c>
      <c r="F1241" s="5">
        <f>'Stocks Returns'!E1237</f>
        <v>7.5042362624060388E-3</v>
      </c>
      <c r="G1241" s="5">
        <f t="shared" si="76"/>
        <v>4.5100047530799499E-2</v>
      </c>
      <c r="H1241" s="5">
        <f t="shared" si="77"/>
        <v>7.7491538617167205E-4</v>
      </c>
      <c r="I1241" s="5">
        <f t="shared" si="78"/>
        <v>-1.2405389284732116E-2</v>
      </c>
      <c r="J1241" s="5">
        <f t="shared" si="79"/>
        <v>-3.6059919546202277E-3</v>
      </c>
    </row>
    <row r="1242" spans="1:10" ht="15" customHeight="1" x14ac:dyDescent="0.2">
      <c r="A1242" s="3">
        <f>'2_CVaR_t1'!A1242</f>
        <v>44028</v>
      </c>
      <c r="B1242" s="5">
        <f>'2_CVaR_t1'!D1242-1</f>
        <v>-1.0932559335741776E-2</v>
      </c>
      <c r="C1242" s="5">
        <f>'Stocks Returns'!B1238</f>
        <v>1.1019283746556363E-2</v>
      </c>
      <c r="D1242" s="5">
        <f>'Stocks Returns'!C1238</f>
        <v>-1.5517679979649035E-2</v>
      </c>
      <c r="E1242" s="5">
        <f>'Stocks Returns'!D1238</f>
        <v>-2.0763811642565799E-2</v>
      </c>
      <c r="F1242" s="5">
        <f>'Stocks Returns'!E1238</f>
        <v>-7.208073041805596E-4</v>
      </c>
      <c r="G1242" s="5">
        <f t="shared" si="76"/>
        <v>2.1655371807072929E-2</v>
      </c>
      <c r="H1242" s="5">
        <f t="shared" si="77"/>
        <v>3.178000997388318E-4</v>
      </c>
      <c r="I1242" s="5">
        <f t="shared" si="78"/>
        <v>-5.4815342718008888E-3</v>
      </c>
      <c r="J1242" s="5">
        <f t="shared" si="79"/>
        <v>1.0361522143725746E-2</v>
      </c>
    </row>
    <row r="1243" spans="1:10" ht="15" customHeight="1" x14ac:dyDescent="0.2">
      <c r="A1243" s="3">
        <f>'2_CVaR_t1'!A1243</f>
        <v>44029</v>
      </c>
      <c r="B1243" s="5">
        <f>'2_CVaR_t1'!D1243-1</f>
        <v>5.3473819209024498E-3</v>
      </c>
      <c r="C1243" s="5">
        <f>'Stocks Returns'!B1239</f>
        <v>-2.7247956403269713E-2</v>
      </c>
      <c r="D1243" s="5">
        <f>'Stocks Returns'!C1239</f>
        <v>8.2170542635660038E-3</v>
      </c>
      <c r="E1243" s="5">
        <f>'Stocks Returns'!D1239</f>
        <v>2.8398333964418931E-4</v>
      </c>
      <c r="F1243" s="5">
        <f>'Stocks Returns'!E1239</f>
        <v>-3.9192113488819458E-2</v>
      </c>
      <c r="G1243" s="5">
        <f t="shared" si="76"/>
        <v>-3.1635302373011334E-2</v>
      </c>
      <c r="H1243" s="5">
        <f t="shared" si="77"/>
        <v>5.3129640659453723E-4</v>
      </c>
      <c r="I1243" s="5">
        <f t="shared" si="78"/>
        <v>-7.1047000805786967E-3</v>
      </c>
      <c r="J1243" s="5">
        <f t="shared" si="79"/>
        <v>-4.4568228668390344E-2</v>
      </c>
    </row>
    <row r="1244" spans="1:10" ht="15" customHeight="1" x14ac:dyDescent="0.2">
      <c r="A1244" s="3">
        <f>'2_CVaR_t1'!A1244</f>
        <v>44032</v>
      </c>
      <c r="B1244" s="5">
        <f>'2_CVaR_t1'!D1244-1</f>
        <v>1.2076356002049371E-2</v>
      </c>
      <c r="C1244" s="5">
        <f>'Stocks Returns'!B1240</f>
        <v>-3.0345471521942224E-2</v>
      </c>
      <c r="D1244" s="5">
        <f>'Stocks Returns'!C1240</f>
        <v>1.7325337023937681E-2</v>
      </c>
      <c r="E1244" s="5">
        <f>'Stocks Returns'!D1240</f>
        <v>1.9021481972177678E-2</v>
      </c>
      <c r="F1244" s="5">
        <f>'Stocks Returns'!E1240</f>
        <v>-1.5765765765765827E-2</v>
      </c>
      <c r="G1244" s="5">
        <f t="shared" si="76"/>
        <v>-4.0942440524455524E-2</v>
      </c>
      <c r="H1244" s="5">
        <f t="shared" si="77"/>
        <v>-8.2433826517801928E-5</v>
      </c>
      <c r="I1244" s="5">
        <f t="shared" si="78"/>
        <v>2.2622298777591858E-3</v>
      </c>
      <c r="J1244" s="5">
        <f t="shared" si="79"/>
        <v>-2.7944635670823628E-2</v>
      </c>
    </row>
    <row r="1245" spans="1:10" ht="15" customHeight="1" x14ac:dyDescent="0.2">
      <c r="A1245" s="3">
        <f>'2_CVaR_t1'!A1245</f>
        <v>44033</v>
      </c>
      <c r="B1245" s="5">
        <f>'2_CVaR_t1'!D1245-1</f>
        <v>-6.8033546554063795E-3</v>
      </c>
      <c r="C1245" s="5">
        <f>'Stocks Returns'!B1241</f>
        <v>1.0110736639383777E-2</v>
      </c>
      <c r="D1245" s="5">
        <f>'Stocks Returns'!C1241</f>
        <v>-1.0026704287801724E-2</v>
      </c>
      <c r="E1245" s="5">
        <f>'Stocks Returns'!D1241</f>
        <v>-9.1939078751858139E-3</v>
      </c>
      <c r="F1245" s="5">
        <f>'Stocks Returns'!E1241</f>
        <v>5.9242308670226285E-2</v>
      </c>
      <c r="G1245" s="5">
        <f t="shared" si="76"/>
        <v>1.6936317454541931E-2</v>
      </c>
      <c r="H1245" s="5">
        <f t="shared" si="77"/>
        <v>-1.5709375566783437E-4</v>
      </c>
      <c r="I1245" s="5">
        <f t="shared" si="78"/>
        <v>3.3816217418342585E-4</v>
      </c>
      <c r="J1245" s="5">
        <f t="shared" si="79"/>
        <v>6.6150158277237373E-2</v>
      </c>
    </row>
    <row r="1246" spans="1:10" ht="15" customHeight="1" x14ac:dyDescent="0.2">
      <c r="A1246" s="3">
        <f>'2_CVaR_t1'!A1246</f>
        <v>44034</v>
      </c>
      <c r="B1246" s="5">
        <f>'2_CVaR_t1'!D1246-1</f>
        <v>7.0730163921768341E-3</v>
      </c>
      <c r="C1246" s="5">
        <f>'Stocks Returns'!B1242</f>
        <v>6.1963775023832213E-3</v>
      </c>
      <c r="D1246" s="5">
        <f>'Stocks Returns'!C1242</f>
        <v>1.211319218241047E-2</v>
      </c>
      <c r="E1246" s="5">
        <f>'Stocks Returns'!D1242</f>
        <v>-2.0620489267972664E-2</v>
      </c>
      <c r="F1246" s="5">
        <f>'Stocks Returns'!E1242</f>
        <v>-1.8482957273163625E-2</v>
      </c>
      <c r="G1246" s="5">
        <f t="shared" si="76"/>
        <v>2.1658379398962341E-4</v>
      </c>
      <c r="H1246" s="5">
        <f t="shared" si="77"/>
        <v>1.9342398875620802E-3</v>
      </c>
      <c r="I1246" s="5">
        <f t="shared" si="78"/>
        <v>-3.0412239801344498E-2</v>
      </c>
      <c r="J1246" s="5">
        <f t="shared" si="79"/>
        <v>-2.5603627850386466E-2</v>
      </c>
    </row>
    <row r="1247" spans="1:10" ht="15" customHeight="1" x14ac:dyDescent="0.2">
      <c r="A1247" s="3">
        <f>'2_CVaR_t1'!A1247</f>
        <v>44035</v>
      </c>
      <c r="B1247" s="5">
        <f>'2_CVaR_t1'!D1247-1</f>
        <v>-5.819469677036615E-3</v>
      </c>
      <c r="C1247" s="5">
        <f>'Stocks Returns'!B1243</f>
        <v>1.1369019422075022E-2</v>
      </c>
      <c r="D1247" s="5">
        <f>'Stocks Returns'!C1243</f>
        <v>-7.1909886352208297E-3</v>
      </c>
      <c r="E1247" s="5">
        <f>'Stocks Returns'!D1243</f>
        <v>-2.8328069671738842E-2</v>
      </c>
      <c r="F1247" s="5">
        <f>'Stocks Returns'!E1243</f>
        <v>-1.0516018586451459E-2</v>
      </c>
      <c r="G1247" s="5">
        <f t="shared" si="76"/>
        <v>1.7286652792406397E-2</v>
      </c>
      <c r="H1247" s="5">
        <f t="shared" si="77"/>
        <v>1.2571061608657869E-3</v>
      </c>
      <c r="I1247" s="5">
        <f t="shared" si="78"/>
        <v>-2.016612850771551E-2</v>
      </c>
      <c r="J1247" s="5">
        <f t="shared" si="79"/>
        <v>-4.6028418828021464E-3</v>
      </c>
    </row>
    <row r="1248" spans="1:10" ht="15" customHeight="1" x14ac:dyDescent="0.2">
      <c r="A1248" s="3">
        <f>'2_CVaR_t1'!A1248</f>
        <v>44036</v>
      </c>
      <c r="B1248" s="5">
        <f>'2_CVaR_t1'!D1248-1</f>
        <v>-8.0351232073526679E-3</v>
      </c>
      <c r="C1248" s="5">
        <f>'Stocks Returns'!B1244</f>
        <v>-9.3676814988291612E-3</v>
      </c>
      <c r="D1248" s="5">
        <f>'Stocks Returns'!C1244</f>
        <v>-1.1548396900167179E-2</v>
      </c>
      <c r="E1248" s="5">
        <f>'Stocks Returns'!D1244</f>
        <v>-1.300108342361872E-2</v>
      </c>
      <c r="F1248" s="5">
        <f>'Stocks Returns'!E1244</f>
        <v>-4.4488383588729974E-3</v>
      </c>
      <c r="G1248" s="5">
        <f t="shared" si="76"/>
        <v>-1.4054016447135279E-3</v>
      </c>
      <c r="H1248" s="5">
        <f t="shared" si="77"/>
        <v>1.0087123245276775E-4</v>
      </c>
      <c r="I1248" s="5">
        <f t="shared" si="78"/>
        <v>-1.7536892152418965E-3</v>
      </c>
      <c r="J1248" s="5">
        <f t="shared" si="79"/>
        <v>3.7042856742851606E-3</v>
      </c>
    </row>
    <row r="1249" spans="1:10" ht="15" customHeight="1" x14ac:dyDescent="0.2">
      <c r="A1249" s="3">
        <f>'2_CVaR_t1'!A1249</f>
        <v>44039</v>
      </c>
      <c r="B1249" s="5">
        <f>'2_CVaR_t1'!D1249-1</f>
        <v>7.0542895540579575E-3</v>
      </c>
      <c r="C1249" s="5">
        <f>'Stocks Returns'!B1245</f>
        <v>-1.3002364066193817E-2</v>
      </c>
      <c r="D1249" s="5">
        <f>'Stocks Returns'!C1245</f>
        <v>9.0187035613629174E-3</v>
      </c>
      <c r="E1249" s="5">
        <f>'Stocks Returns'!D1245</f>
        <v>2.8739646741842151E-2</v>
      </c>
      <c r="F1249" s="5">
        <f>'Stocks Returns'!E1245</f>
        <v>-1.2661370407149874E-2</v>
      </c>
      <c r="G1249" s="5">
        <f t="shared" si="76"/>
        <v>-1.8964876298405216E-2</v>
      </c>
      <c r="H1249" s="5">
        <f t="shared" si="77"/>
        <v>-1.1331922221476318E-3</v>
      </c>
      <c r="I1249" s="5">
        <f t="shared" si="78"/>
        <v>1.8973974644874929E-2</v>
      </c>
      <c r="J1249" s="5">
        <f t="shared" si="79"/>
        <v>-1.9763108813588531E-2</v>
      </c>
    </row>
    <row r="1250" spans="1:10" ht="15" customHeight="1" x14ac:dyDescent="0.2">
      <c r="A1250" s="3">
        <f>'2_CVaR_t1'!A1250</f>
        <v>44040</v>
      </c>
      <c r="B1250" s="5">
        <f>'2_CVaR_t1'!D1250-1</f>
        <v>-1.5680190120922477E-3</v>
      </c>
      <c r="C1250" s="5">
        <f>'Stocks Returns'!B1246</f>
        <v>-4.5508982035927792E-3</v>
      </c>
      <c r="D1250" s="5">
        <f>'Stocks Returns'!C1246</f>
        <v>-8.6333858107756623E-4</v>
      </c>
      <c r="E1250" s="5">
        <f>'Stocks Returns'!D1246</f>
        <v>-2.4929673101173777E-2</v>
      </c>
      <c r="F1250" s="5">
        <f>'Stocks Returns'!E1246</f>
        <v>-2.036711088760379E-2</v>
      </c>
      <c r="G1250" s="5">
        <f t="shared" si="76"/>
        <v>-2.556582957743061E-3</v>
      </c>
      <c r="H1250" s="5">
        <f t="shared" si="77"/>
        <v>1.4422658283169314E-3</v>
      </c>
      <c r="I1250" s="5">
        <f t="shared" si="78"/>
        <v>-2.2688175371824142E-2</v>
      </c>
      <c r="J1250" s="5">
        <f t="shared" si="79"/>
        <v>-1.8752000390236435E-2</v>
      </c>
    </row>
    <row r="1251" spans="1:10" ht="15" customHeight="1" x14ac:dyDescent="0.2">
      <c r="A1251" s="3">
        <f>'2_CVaR_t1'!A1251</f>
        <v>44041</v>
      </c>
      <c r="B1251" s="5">
        <f>'2_CVaR_t1'!D1251-1</f>
        <v>7.0341426725168965E-3</v>
      </c>
      <c r="C1251" s="5">
        <f>'Stocks Returns'!B1247</f>
        <v>1.0587102983637964E-2</v>
      </c>
      <c r="D1251" s="5">
        <f>'Stocks Returns'!C1247</f>
        <v>9.35244485107245E-3</v>
      </c>
      <c r="E1251" s="5">
        <f>'Stocks Returns'!D1247</f>
        <v>2.1587743732590647E-2</v>
      </c>
      <c r="F1251" s="5">
        <f>'Stocks Returns'!E1247</f>
        <v>2.5154004106776151E-2</v>
      </c>
      <c r="G1251" s="5">
        <f t="shared" si="76"/>
        <v>4.643182670216444E-3</v>
      </c>
      <c r="H1251" s="5">
        <f t="shared" si="77"/>
        <v>-7.7034274421232396E-4</v>
      </c>
      <c r="I1251" s="5">
        <f t="shared" si="78"/>
        <v>1.185012758215773E-2</v>
      </c>
      <c r="J1251" s="5">
        <f t="shared" si="79"/>
        <v>1.8072633484780484E-2</v>
      </c>
    </row>
    <row r="1252" spans="1:10" ht="15" customHeight="1" x14ac:dyDescent="0.2">
      <c r="A1252" s="3">
        <f>'2_CVaR_t1'!A1252</f>
        <v>44042</v>
      </c>
      <c r="B1252" s="5">
        <f>'2_CVaR_t1'!D1252-1</f>
        <v>-1.5069103106035264E-2</v>
      </c>
      <c r="C1252" s="5">
        <f>'Stocks Returns'!B1248</f>
        <v>7.1428571428571175E-3</v>
      </c>
      <c r="D1252" s="5">
        <f>'Stocks Returns'!C1248</f>
        <v>-2.276160741262967E-2</v>
      </c>
      <c r="E1252" s="5">
        <f>'Stocks Returns'!D1248</f>
        <v>-4.2847404810594236E-3</v>
      </c>
      <c r="F1252" s="5">
        <f>'Stocks Returns'!E1248</f>
        <v>-5.7586379569353974E-2</v>
      </c>
      <c r="G1252" s="5">
        <f t="shared" si="76"/>
        <v>2.1596225098097922E-2</v>
      </c>
      <c r="H1252" s="5">
        <f t="shared" si="77"/>
        <v>-9.4965427836950569E-4</v>
      </c>
      <c r="I1252" s="5">
        <f t="shared" si="78"/>
        <v>1.6757964408954364E-2</v>
      </c>
      <c r="J1252" s="5">
        <f t="shared" si="79"/>
        <v>-4.2322150720261215E-2</v>
      </c>
    </row>
    <row r="1253" spans="1:10" ht="15" customHeight="1" x14ac:dyDescent="0.2">
      <c r="A1253" s="3">
        <f>'2_CVaR_t1'!A1253</f>
        <v>44043</v>
      </c>
      <c r="B1253" s="5">
        <f>'2_CVaR_t1'!D1253-1</f>
        <v>-1.248808779856081E-2</v>
      </c>
      <c r="C1253" s="5">
        <f>'Stocks Returns'!B1249</f>
        <v>-2.3640661938533203E-3</v>
      </c>
      <c r="D1253" s="5">
        <f>'Stocks Returns'!C1249</f>
        <v>-1.8860146346490803E-2</v>
      </c>
      <c r="E1253" s="5">
        <f>'Stocks Returns'!D1249</f>
        <v>-5.0855745721271051E-3</v>
      </c>
      <c r="F1253" s="5">
        <f>'Stocks Returns'!E1249</f>
        <v>-6.6418703506907484E-3</v>
      </c>
      <c r="G1253" s="5">
        <f t="shared" si="76"/>
        <v>9.7074926017811057E-3</v>
      </c>
      <c r="H1253" s="5">
        <f t="shared" si="77"/>
        <v>-7.7724076881906592E-4</v>
      </c>
      <c r="I1253" s="5">
        <f t="shared" si="78"/>
        <v>1.2362885356295577E-2</v>
      </c>
      <c r="J1253" s="5">
        <f t="shared" si="79"/>
        <v>6.0130433386558144E-3</v>
      </c>
    </row>
    <row r="1254" spans="1:10" ht="15" customHeight="1" x14ac:dyDescent="0.2">
      <c r="A1254" s="3">
        <f>'2_CVaR_t1'!A1254</f>
        <v>44046</v>
      </c>
      <c r="B1254" s="5">
        <f>'2_CVaR_t1'!D1254-1</f>
        <v>2.2432999328914072E-3</v>
      </c>
      <c r="C1254" s="5">
        <f>'Stocks Returns'!B1250</f>
        <v>1.1374407582938284E-2</v>
      </c>
      <c r="D1254" s="5">
        <f>'Stocks Returns'!C1250</f>
        <v>1.5231092436973626E-3</v>
      </c>
      <c r="E1254" s="5">
        <f>'Stocks Returns'!D1250</f>
        <v>3.0866017890494479E-2</v>
      </c>
      <c r="F1254" s="5">
        <f>'Stocks Returns'!E1250</f>
        <v>-1.818668093073017E-2</v>
      </c>
      <c r="G1254" s="5">
        <f t="shared" si="76"/>
        <v>9.8515664806429273E-3</v>
      </c>
      <c r="H1254" s="5">
        <f t="shared" si="77"/>
        <v>-1.6778749975107678E-3</v>
      </c>
      <c r="I1254" s="5">
        <f t="shared" si="78"/>
        <v>2.7799986495412602E-2</v>
      </c>
      <c r="J1254" s="5">
        <f t="shared" si="79"/>
        <v>-2.0424679042588746E-2</v>
      </c>
    </row>
    <row r="1255" spans="1:10" ht="15" customHeight="1" x14ac:dyDescent="0.2">
      <c r="A1255" s="3">
        <f>'2_CVaR_t1'!A1255</f>
        <v>44047</v>
      </c>
      <c r="B1255" s="5">
        <f>'2_CVaR_t1'!D1255-1</f>
        <v>6.4785725642144687E-3</v>
      </c>
      <c r="C1255" s="5">
        <f>'Stocks Returns'!B1251</f>
        <v>3.1396438612933508E-2</v>
      </c>
      <c r="D1255" s="5">
        <f>'Stocks Returns'!C1251</f>
        <v>8.3905815721851962E-3</v>
      </c>
      <c r="E1255" s="5">
        <f>'Stocks Returns'!D1251</f>
        <v>2.3362258033756023E-2</v>
      </c>
      <c r="F1255" s="5">
        <f>'Stocks Returns'!E1251</f>
        <v>2.5333696540452255E-2</v>
      </c>
      <c r="G1255" s="5">
        <f t="shared" si="76"/>
        <v>2.5965208777916415E-2</v>
      </c>
      <c r="H1255" s="5">
        <f t="shared" si="77"/>
        <v>-9.2951905379757942E-4</v>
      </c>
      <c r="I1255" s="5">
        <f t="shared" si="78"/>
        <v>1.4398312251256942E-2</v>
      </c>
      <c r="J1255" s="5">
        <f t="shared" si="79"/>
        <v>1.8813987641925354E-2</v>
      </c>
    </row>
    <row r="1256" spans="1:10" ht="15" customHeight="1" x14ac:dyDescent="0.2">
      <c r="A1256" s="3">
        <f>'2_CVaR_t1'!A1256</f>
        <v>44048</v>
      </c>
      <c r="B1256" s="5">
        <f>'2_CVaR_t1'!D1256-1</f>
        <v>9.6500375488757228E-3</v>
      </c>
      <c r="C1256" s="5">
        <f>'Stocks Returns'!B1252</f>
        <v>-4.0436165379373001E-2</v>
      </c>
      <c r="D1256" s="5">
        <f>'Stocks Returns'!C1252</f>
        <v>1.981382287170419E-2</v>
      </c>
      <c r="E1256" s="5">
        <f>'Stocks Returns'!D1252</f>
        <v>-8.21841222512113E-2</v>
      </c>
      <c r="F1256" s="5">
        <f>'Stocks Returns'!E1252</f>
        <v>1.0095642933050097E-2</v>
      </c>
      <c r="G1256" s="5">
        <f t="shared" si="76"/>
        <v>-4.8794082370394821E-2</v>
      </c>
      <c r="H1256" s="5">
        <f t="shared" si="77"/>
        <v>5.9115937641088124E-3</v>
      </c>
      <c r="I1256" s="5">
        <f t="shared" si="78"/>
        <v>-9.5564555610893859E-2</v>
      </c>
      <c r="J1256" s="5">
        <f t="shared" si="79"/>
        <v>3.6969514120242797E-4</v>
      </c>
    </row>
    <row r="1257" spans="1:10" ht="15" customHeight="1" x14ac:dyDescent="0.2">
      <c r="A1257" s="3">
        <f>'2_CVaR_t1'!A1257</f>
        <v>44049</v>
      </c>
      <c r="B1257" s="5">
        <f>'2_CVaR_t1'!D1257-1</f>
        <v>9.1937190862820817E-3</v>
      </c>
      <c r="C1257" s="5">
        <f>'Stocks Returns'!B1253</f>
        <v>2.4147727272727071E-2</v>
      </c>
      <c r="D1257" s="5">
        <f>'Stocks Returns'!C1253</f>
        <v>1.3615502294747728E-2</v>
      </c>
      <c r="E1257" s="5">
        <f>'Stocks Returns'!D1253</f>
        <v>7.0050761421318608E-3</v>
      </c>
      <c r="F1257" s="5">
        <f>'Stocks Returns'!E1253</f>
        <v>7.8905839032072933E-4</v>
      </c>
      <c r="G1257" s="5">
        <f t="shared" si="76"/>
        <v>1.6210909486640439E-2</v>
      </c>
      <c r="H1257" s="5">
        <f t="shared" si="77"/>
        <v>3.7256150792797094E-4</v>
      </c>
      <c r="I1257" s="5">
        <f t="shared" si="78"/>
        <v>-5.7399017321421025E-3</v>
      </c>
      <c r="J1257" s="5">
        <f t="shared" si="79"/>
        <v>-8.475567580354653E-3</v>
      </c>
    </row>
    <row r="1258" spans="1:10" ht="15" customHeight="1" x14ac:dyDescent="0.2">
      <c r="A1258" s="3">
        <f>'2_CVaR_t1'!A1258</f>
        <v>44050</v>
      </c>
      <c r="B1258" s="5">
        <f>'2_CVaR_t1'!D1258-1</f>
        <v>-7.9609955307682334E-3</v>
      </c>
      <c r="C1258" s="5">
        <f>'Stocks Returns'!B1254</f>
        <v>-3.0050855293573653E-2</v>
      </c>
      <c r="D1258" s="5">
        <f>'Stocks Returns'!C1254</f>
        <v>-1.2124566081400556E-2</v>
      </c>
      <c r="E1258" s="5">
        <f>'Stocks Returns'!D1254</f>
        <v>-2.2179655207178461E-3</v>
      </c>
      <c r="F1258" s="5">
        <f>'Stocks Returns'!E1254</f>
        <v>6.5703022339027584E-3</v>
      </c>
      <c r="G1258" s="5">
        <f t="shared" si="76"/>
        <v>-2.2156981844703987E-2</v>
      </c>
      <c r="H1258" s="5">
        <f t="shared" si="77"/>
        <v>-5.8239751941943814E-4</v>
      </c>
      <c r="I1258" s="5">
        <f t="shared" si="78"/>
        <v>8.9262006954396022E-3</v>
      </c>
      <c r="J1258" s="5">
        <f t="shared" si="79"/>
        <v>1.4648485808665188E-2</v>
      </c>
    </row>
    <row r="1259" spans="1:10" ht="15" customHeight="1" x14ac:dyDescent="0.2">
      <c r="A1259" s="3">
        <f>'2_CVaR_t1'!A1259</f>
        <v>44053</v>
      </c>
      <c r="B1259" s="5">
        <f>'2_CVaR_t1'!D1259-1</f>
        <v>2.0299952365541163E-3</v>
      </c>
      <c r="C1259" s="5">
        <f>'Stocks Returns'!B1255</f>
        <v>3.8131553860819789E-2</v>
      </c>
      <c r="D1259" s="5">
        <f>'Stocks Returns'!C1255</f>
        <v>2.1898553676917842E-3</v>
      </c>
      <c r="E1259" s="5">
        <f>'Stocks Returns'!D1255</f>
        <v>1.3034252803880042E-2</v>
      </c>
      <c r="F1259" s="5">
        <f>'Stocks Returns'!E1255</f>
        <v>3.4986945169712902E-2</v>
      </c>
      <c r="G1259" s="5">
        <f t="shared" si="76"/>
        <v>3.6805554318530657E-2</v>
      </c>
      <c r="H1259" s="5">
        <f t="shared" si="77"/>
        <v>-7.0294652590224393E-4</v>
      </c>
      <c r="I1259" s="5">
        <f t="shared" si="78"/>
        <v>1.0265263169020895E-2</v>
      </c>
      <c r="J1259" s="5">
        <f t="shared" si="79"/>
        <v>3.2964590559148618E-2</v>
      </c>
    </row>
    <row r="1260" spans="1:10" ht="15" customHeight="1" x14ac:dyDescent="0.2">
      <c r="A1260" s="3">
        <f>'2_CVaR_t1'!A1260</f>
        <v>44054</v>
      </c>
      <c r="B1260" s="5">
        <f>'2_CVaR_t1'!D1260-1</f>
        <v>3.4322950808605146E-3</v>
      </c>
      <c r="C1260" s="5">
        <f>'Stocks Returns'!B1256</f>
        <v>3.2139577594123114E-2</v>
      </c>
      <c r="D1260" s="5">
        <f>'Stocks Returns'!C1256</f>
        <v>4.9799278418620752E-3</v>
      </c>
      <c r="E1260" s="5">
        <f>'Stocks Returns'!D1256</f>
        <v>3.7901456213842444E-3</v>
      </c>
      <c r="F1260" s="5">
        <f>'Stocks Returns'!E1256</f>
        <v>1.765893037336097E-3</v>
      </c>
      <c r="G1260" s="5">
        <f t="shared" si="76"/>
        <v>2.9519509549407387E-2</v>
      </c>
      <c r="H1260" s="5">
        <f t="shared" si="77"/>
        <v>6.1084958556922517E-5</v>
      </c>
      <c r="I1260" s="5">
        <f t="shared" si="78"/>
        <v>-9.3164496565916171E-4</v>
      </c>
      <c r="J1260" s="5">
        <f t="shared" si="79"/>
        <v>-1.6741371025681615E-3</v>
      </c>
    </row>
    <row r="1261" spans="1:10" ht="15" customHeight="1" x14ac:dyDescent="0.2">
      <c r="A1261" s="3">
        <f>'2_CVaR_t1'!A1261</f>
        <v>44055</v>
      </c>
      <c r="B1261" s="5">
        <f>'2_CVaR_t1'!D1261-1</f>
        <v>3.8752722924082494E-3</v>
      </c>
      <c r="C1261" s="5">
        <f>'Stocks Returns'!B1257</f>
        <v>-2.9359430604982251E-2</v>
      </c>
      <c r="D1261" s="5">
        <f>'Stocks Returns'!C1257</f>
        <v>4.9046872629823213E-3</v>
      </c>
      <c r="E1261" s="5">
        <f>'Stocks Returns'!D1257</f>
        <v>1.4407790143084354E-2</v>
      </c>
      <c r="F1261" s="5">
        <f>'Stocks Returns'!E1257</f>
        <v>4.9106018635104443E-2</v>
      </c>
      <c r="G1261" s="5">
        <f t="shared" si="76"/>
        <v>-3.2388286298847449E-2</v>
      </c>
      <c r="H1261" s="5">
        <f t="shared" si="77"/>
        <v>-6.5416851895333875E-4</v>
      </c>
      <c r="I1261" s="5">
        <f t="shared" si="78"/>
        <v>9.0691226990559058E-3</v>
      </c>
      <c r="J1261" s="5">
        <f t="shared" si="79"/>
        <v>4.5218154206822937E-2</v>
      </c>
    </row>
    <row r="1262" spans="1:10" ht="15" customHeight="1" x14ac:dyDescent="0.2">
      <c r="A1262" s="3">
        <f>'2_CVaR_t1'!A1262</f>
        <v>44056</v>
      </c>
      <c r="B1262" s="5">
        <f>'2_CVaR_t1'!D1262-1</f>
        <v>-4.4088793375056667E-3</v>
      </c>
      <c r="C1262" s="5">
        <f>'Stocks Returns'!B1258</f>
        <v>6.8744271310723359E-3</v>
      </c>
      <c r="D1262" s="5">
        <f>'Stocks Returns'!C1258</f>
        <v>-5.8367716614672327E-3</v>
      </c>
      <c r="E1262" s="5">
        <f>'Stocks Returns'!D1258</f>
        <v>-1.4790870800274303E-2</v>
      </c>
      <c r="F1262" s="5">
        <f>'Stocks Returns'!E1258</f>
        <v>-2.4723955832933076E-2</v>
      </c>
      <c r="G1262" s="5">
        <f t="shared" si="76"/>
        <v>1.1490341375051595E-2</v>
      </c>
      <c r="H1262" s="5">
        <f t="shared" si="77"/>
        <v>5.7330404819938389E-4</v>
      </c>
      <c r="I1262" s="5">
        <f t="shared" si="78"/>
        <v>-8.5932756848953861E-3</v>
      </c>
      <c r="J1262" s="5">
        <f t="shared" si="79"/>
        <v>-2.0236836055978712E-2</v>
      </c>
    </row>
    <row r="1263" spans="1:10" ht="15" customHeight="1" x14ac:dyDescent="0.2">
      <c r="A1263" s="3">
        <f>'2_CVaR_t1'!A1263</f>
        <v>44057</v>
      </c>
      <c r="B1263" s="5">
        <f>'2_CVaR_t1'!D1263-1</f>
        <v>-3.2209991296799911E-3</v>
      </c>
      <c r="C1263" s="5">
        <f>'Stocks Returns'!B1259</f>
        <v>2.9585798816568198E-2</v>
      </c>
      <c r="D1263" s="5">
        <f>'Stocks Returns'!C1259</f>
        <v>-4.7575665553194479E-3</v>
      </c>
      <c r="E1263" s="5">
        <f>'Stocks Returns'!D1259</f>
        <v>-3.7780870948498357E-3</v>
      </c>
      <c r="F1263" s="5">
        <f>'Stocks Returns'!E1259</f>
        <v>4.67634752645818E-3</v>
      </c>
      <c r="G1263" s="5">
        <f t="shared" si="76"/>
        <v>3.3105515005727386E-2</v>
      </c>
      <c r="H1263" s="5">
        <f t="shared" si="77"/>
        <v>-6.3738623681916691E-5</v>
      </c>
      <c r="I1263" s="5">
        <f t="shared" si="78"/>
        <v>7.6530146096822228E-4</v>
      </c>
      <c r="J1263" s="5">
        <f t="shared" si="79"/>
        <v>7.96256244040538E-3</v>
      </c>
    </row>
    <row r="1264" spans="1:10" ht="15" customHeight="1" x14ac:dyDescent="0.2">
      <c r="A1264" s="3">
        <f>'2_CVaR_t1'!A1264</f>
        <v>44060</v>
      </c>
      <c r="B1264" s="5">
        <f>'2_CVaR_t1'!D1264-1</f>
        <v>1.055240598087015E-2</v>
      </c>
      <c r="C1264" s="5">
        <f>'Stocks Returns'!B1260</f>
        <v>-2.3430592396109673E-2</v>
      </c>
      <c r="D1264" s="5">
        <f>'Stocks Returns'!C1260</f>
        <v>1.4188364524003294E-2</v>
      </c>
      <c r="E1264" s="5">
        <f>'Stocks Returns'!D1260</f>
        <v>3.1536926147704536E-2</v>
      </c>
      <c r="F1264" s="5">
        <f>'Stocks Returns'!E1260</f>
        <v>-2.9397354238117623E-3</v>
      </c>
      <c r="G1264" s="5">
        <f t="shared" si="76"/>
        <v>-3.262123183958647E-2</v>
      </c>
      <c r="H1264" s="5">
        <f t="shared" si="77"/>
        <v>-1.0176053195445588E-3</v>
      </c>
      <c r="I1264" s="5">
        <f t="shared" si="78"/>
        <v>1.6899881414659583E-2</v>
      </c>
      <c r="J1264" s="5">
        <f t="shared" si="79"/>
        <v>-1.3577945774684479E-2</v>
      </c>
    </row>
    <row r="1265" spans="1:10" ht="15" customHeight="1" x14ac:dyDescent="0.2">
      <c r="A1265" s="3">
        <f>'2_CVaR_t1'!A1265</f>
        <v>44061</v>
      </c>
      <c r="B1265" s="5">
        <f>'2_CVaR_t1'!D1265-1</f>
        <v>2.0047482473417588E-4</v>
      </c>
      <c r="C1265" s="5">
        <f>'Stocks Returns'!B1261</f>
        <v>-1.3580805794477513E-3</v>
      </c>
      <c r="D1265" s="5">
        <f>'Stocks Returns'!C1261</f>
        <v>-2.1060021060022027E-3</v>
      </c>
      <c r="E1265" s="5">
        <f>'Stocks Returns'!D1261</f>
        <v>3.8602941176470562E-2</v>
      </c>
      <c r="F1265" s="5">
        <f>'Stocks Returns'!E1261</f>
        <v>-9.0909090909091494E-3</v>
      </c>
      <c r="G1265" s="5">
        <f t="shared" si="76"/>
        <v>-9.957644957348489E-4</v>
      </c>
      <c r="H1265" s="5">
        <f t="shared" si="77"/>
        <v>-2.3555152900451245E-3</v>
      </c>
      <c r="I1265" s="5">
        <f t="shared" si="78"/>
        <v>3.8381687118099077E-2</v>
      </c>
      <c r="J1265" s="5">
        <f t="shared" si="79"/>
        <v>-9.2636832934060095E-3</v>
      </c>
    </row>
    <row r="1266" spans="1:10" ht="15" customHeight="1" x14ac:dyDescent="0.2">
      <c r="A1266" s="3">
        <f>'2_CVaR_t1'!A1266</f>
        <v>44062</v>
      </c>
      <c r="B1266" s="5">
        <f>'2_CVaR_t1'!D1266-1</f>
        <v>6.7852872556874999E-3</v>
      </c>
      <c r="C1266" s="5">
        <f>'Stocks Returns'!B1262</f>
        <v>7.0262919310970506E-3</v>
      </c>
      <c r="D1266" s="5">
        <f>'Stocks Returns'!C1262</f>
        <v>9.9492487814683006E-3</v>
      </c>
      <c r="E1266" s="5">
        <f>'Stocks Returns'!D1262</f>
        <v>7.1727992547740982E-3</v>
      </c>
      <c r="F1266" s="5">
        <f>'Stocks Returns'!E1262</f>
        <v>-1.686089759484255E-2</v>
      </c>
      <c r="G1266" s="5">
        <f t="shared" si="76"/>
        <v>1.3120200469217361E-3</v>
      </c>
      <c r="H1266" s="5">
        <f t="shared" si="77"/>
        <v>1.8600716848903368E-4</v>
      </c>
      <c r="I1266" s="5">
        <f t="shared" si="78"/>
        <v>-2.2182682620596889E-3</v>
      </c>
      <c r="J1266" s="5">
        <f t="shared" si="79"/>
        <v>-2.3690684194907989E-2</v>
      </c>
    </row>
    <row r="1267" spans="1:10" ht="15" customHeight="1" x14ac:dyDescent="0.2">
      <c r="A1267" s="3">
        <f>'2_CVaR_t1'!A1267</f>
        <v>44063</v>
      </c>
      <c r="B1267" s="5">
        <f>'2_CVaR_t1'!D1267-1</f>
        <v>9.0599271789777447E-3</v>
      </c>
      <c r="C1267" s="5">
        <f>'Stocks Returns'!B1263</f>
        <v>-3.8262435291470664E-3</v>
      </c>
      <c r="D1267" s="5">
        <f>'Stocks Returns'!C1263</f>
        <v>1.5722175232598667E-2</v>
      </c>
      <c r="E1267" s="5">
        <f>'Stocks Returns'!D1263</f>
        <v>-2.9596744358120652E-2</v>
      </c>
      <c r="F1267" s="5">
        <f>'Stocks Returns'!E1263</f>
        <v>-2.2194199243379509E-2</v>
      </c>
      <c r="G1267" s="5">
        <f t="shared" si="76"/>
        <v>-1.1639595642877617E-2</v>
      </c>
      <c r="H1267" s="5">
        <f t="shared" si="77"/>
        <v>2.6725368192982435E-3</v>
      </c>
      <c r="I1267" s="5">
        <f t="shared" si="78"/>
        <v>-4.2155407611424459E-2</v>
      </c>
      <c r="J1267" s="5">
        <f t="shared" si="79"/>
        <v>-3.1323566329316946E-2</v>
      </c>
    </row>
    <row r="1268" spans="1:10" ht="15" customHeight="1" x14ac:dyDescent="0.2">
      <c r="A1268" s="3">
        <f>'2_CVaR_t1'!A1268</f>
        <v>44064</v>
      </c>
      <c r="B1268" s="5">
        <f>'2_CVaR_t1'!D1268-1</f>
        <v>1.1012883810346263E-3</v>
      </c>
      <c r="C1268" s="5">
        <f>'Stocks Returns'!B1264</f>
        <v>-6.3262539539087337E-3</v>
      </c>
      <c r="D1268" s="5">
        <f>'Stocks Returns'!C1264</f>
        <v>-9.7967180994418257E-5</v>
      </c>
      <c r="E1268" s="5">
        <f>'Stocks Returns'!D1264</f>
        <v>2.8688524590164022E-2</v>
      </c>
      <c r="F1268" s="5">
        <f>'Stocks Returns'!E1264</f>
        <v>-1.5733814805261925E-2</v>
      </c>
      <c r="G1268" s="5">
        <f t="shared" si="76"/>
        <v>-6.79522545430298E-3</v>
      </c>
      <c r="H1268" s="5">
        <f t="shared" si="77"/>
        <v>-1.6489746186111051E-3</v>
      </c>
      <c r="I1268" s="5">
        <f t="shared" si="78"/>
        <v>2.7212824431961373E-2</v>
      </c>
      <c r="J1268" s="5">
        <f t="shared" si="79"/>
        <v>-1.6817279642468597E-2</v>
      </c>
    </row>
    <row r="1269" spans="1:10" ht="15" customHeight="1" x14ac:dyDescent="0.2">
      <c r="A1269" s="3">
        <f>'2_CVaR_t1'!A1269</f>
        <v>44067</v>
      </c>
      <c r="B1269" s="5">
        <f>'2_CVaR_t1'!D1269-1</f>
        <v>7.1486235086473116E-3</v>
      </c>
      <c r="C1269" s="5">
        <f>'Stocks Returns'!B1265</f>
        <v>3.7289677125966314E-2</v>
      </c>
      <c r="D1269" s="5">
        <f>'Stocks Returns'!C1265</f>
        <v>1.1169352863371396E-2</v>
      </c>
      <c r="E1269" s="5">
        <f>'Stocks Returns'!D1265</f>
        <v>-4.7252849068841751E-3</v>
      </c>
      <c r="F1269" s="5">
        <f>'Stocks Returns'!E1265</f>
        <v>1.8605870020964366E-2</v>
      </c>
      <c r="G1269" s="5">
        <f t="shared" si="76"/>
        <v>3.1240111757552216E-2</v>
      </c>
      <c r="H1269" s="5">
        <f t="shared" si="77"/>
        <v>8.8116350506257587E-4</v>
      </c>
      <c r="I1269" s="5">
        <f t="shared" si="78"/>
        <v>-1.4622323656349684E-2</v>
      </c>
      <c r="J1269" s="5">
        <f t="shared" si="79"/>
        <v>1.1408763323963469E-2</v>
      </c>
    </row>
    <row r="1270" spans="1:10" ht="15" customHeight="1" x14ac:dyDescent="0.2">
      <c r="A1270" s="3">
        <f>'2_CVaR_t1'!A1270</f>
        <v>44068</v>
      </c>
      <c r="B1270" s="5">
        <f>'2_CVaR_t1'!D1270-1</f>
        <v>5.9622219279593658E-3</v>
      </c>
      <c r="C1270" s="5">
        <f>'Stocks Returns'!B1266</f>
        <v>2.1920210434021037E-3</v>
      </c>
      <c r="D1270" s="5">
        <f>'Stocks Returns'!C1266</f>
        <v>8.1875878106680844E-3</v>
      </c>
      <c r="E1270" s="5">
        <f>'Stocks Returns'!D1266</f>
        <v>1.4708620368646397E-2</v>
      </c>
      <c r="F1270" s="5">
        <f>'Stocks Returns'!E1266</f>
        <v>-5.1453563159242766E-4</v>
      </c>
      <c r="G1270" s="5">
        <f t="shared" si="76"/>
        <v>-2.7627107749471202E-3</v>
      </c>
      <c r="H1270" s="5">
        <f t="shared" si="77"/>
        <v>-3.8649008817554648E-4</v>
      </c>
      <c r="I1270" s="5">
        <f t="shared" si="78"/>
        <v>6.4637290866765163E-3</v>
      </c>
      <c r="J1270" s="5">
        <f t="shared" si="79"/>
        <v>-6.5122323053086982E-3</v>
      </c>
    </row>
    <row r="1271" spans="1:10" ht="15" customHeight="1" x14ac:dyDescent="0.2">
      <c r="A1271" s="3">
        <f>'2_CVaR_t1'!A1271</f>
        <v>44069</v>
      </c>
      <c r="B1271" s="5">
        <f>'2_CVaR_t1'!D1271-1</f>
        <v>6.2473773491305007E-3</v>
      </c>
      <c r="C1271" s="5">
        <f>'Stocks Returns'!B1267</f>
        <v>-3.937007874015741E-3</v>
      </c>
      <c r="D1271" s="5">
        <f>'Stocks Returns'!C1267</f>
        <v>1.0379625180201746E-2</v>
      </c>
      <c r="E1271" s="5">
        <f>'Stocks Returns'!D1267</f>
        <v>-1.2568807339449539E-2</v>
      </c>
      <c r="F1271" s="5">
        <f>'Stocks Returns'!E1267</f>
        <v>-3.3204633204633183E-2</v>
      </c>
      <c r="G1271" s="5">
        <f t="shared" si="76"/>
        <v>-9.154886443990165E-3</v>
      </c>
      <c r="H1271" s="5">
        <f t="shared" si="77"/>
        <v>1.3935551000305788E-3</v>
      </c>
      <c r="I1271" s="5">
        <f t="shared" si="78"/>
        <v>-2.1210797558743284E-2</v>
      </c>
      <c r="J1271" s="5">
        <f t="shared" si="79"/>
        <v>-3.9490611920377991E-2</v>
      </c>
    </row>
    <row r="1272" spans="1:10" ht="15" customHeight="1" x14ac:dyDescent="0.2">
      <c r="A1272" s="3">
        <f>'2_CVaR_t1'!A1272</f>
        <v>44070</v>
      </c>
      <c r="B1272" s="5">
        <f>'2_CVaR_t1'!D1272-1</f>
        <v>2.3559713021101825E-3</v>
      </c>
      <c r="C1272" s="5">
        <f>'Stocks Returns'!B1268</f>
        <v>3.9525691699604515E-3</v>
      </c>
      <c r="D1272" s="5">
        <f>'Stocks Returns'!C1268</f>
        <v>3.6621325977361785E-3</v>
      </c>
      <c r="E1272" s="5">
        <f>'Stocks Returns'!D1268</f>
        <v>-2.044039765864536E-3</v>
      </c>
      <c r="F1272" s="5">
        <f>'Stocks Returns'!E1268</f>
        <v>1.5708200212992462E-2</v>
      </c>
      <c r="G1272" s="5">
        <f t="shared" si="76"/>
        <v>2.325752822553795E-3</v>
      </c>
      <c r="H1272" s="5">
        <f t="shared" si="77"/>
        <v>2.9836090894259665E-4</v>
      </c>
      <c r="I1272" s="5">
        <f t="shared" si="78"/>
        <v>-5.2669739503089542E-3</v>
      </c>
      <c r="J1272" s="5">
        <f t="shared" si="79"/>
        <v>1.335629533315753E-2</v>
      </c>
    </row>
    <row r="1273" spans="1:10" ht="15" customHeight="1" x14ac:dyDescent="0.2">
      <c r="A1273" s="3">
        <f>'2_CVaR_t1'!A1273</f>
        <v>44071</v>
      </c>
      <c r="B1273" s="5">
        <f>'2_CVaR_t1'!D1273-1</f>
        <v>1.5671186519429892E-2</v>
      </c>
      <c r="C1273" s="5">
        <f>'Stocks Returns'!B1269</f>
        <v>6.5616797900269752E-4</v>
      </c>
      <c r="D1273" s="5">
        <f>'Stocks Returns'!C1269</f>
        <v>2.2176941667061634E-2</v>
      </c>
      <c r="E1273" s="5">
        <f>'Stocks Returns'!D1269</f>
        <v>2.8954473512708301E-2</v>
      </c>
      <c r="F1273" s="5">
        <f>'Stocks Returns'!E1269</f>
        <v>6.0288335517695302E-3</v>
      </c>
      <c r="G1273" s="5">
        <f t="shared" si="76"/>
        <v>-1.3258177804939941E-2</v>
      </c>
      <c r="H1273" s="5">
        <f t="shared" si="77"/>
        <v>-4.2463563559367798E-4</v>
      </c>
      <c r="I1273" s="5">
        <f t="shared" si="78"/>
        <v>7.1891676233156523E-3</v>
      </c>
      <c r="J1273" s="5">
        <f t="shared" si="79"/>
        <v>-9.7842828215502983E-3</v>
      </c>
    </row>
    <row r="1274" spans="1:10" ht="15" customHeight="1" x14ac:dyDescent="0.2">
      <c r="A1274" s="3">
        <f>'2_CVaR_t1'!A1274</f>
        <v>44074</v>
      </c>
      <c r="B1274" s="5">
        <f>'2_CVaR_t1'!D1274-1</f>
        <v>-1.1537183817930896E-2</v>
      </c>
      <c r="C1274" s="5">
        <f>'Stocks Returns'!B1270</f>
        <v>-3.5409836065573685E-2</v>
      </c>
      <c r="D1274" s="5">
        <f>'Stocks Returns'!C1270</f>
        <v>-1.7245375735941759E-2</v>
      </c>
      <c r="E1274" s="5">
        <f>'Stocks Returns'!D1270</f>
        <v>-7.4194715888525886E-3</v>
      </c>
      <c r="F1274" s="5">
        <f>'Stocks Returns'!E1270</f>
        <v>-1.2767066180302322E-2</v>
      </c>
      <c r="G1274" s="5">
        <f t="shared" si="76"/>
        <v>-2.4215789233704668E-2</v>
      </c>
      <c r="H1274" s="5">
        <f t="shared" si="77"/>
        <v>-5.3633499171339832E-4</v>
      </c>
      <c r="I1274" s="5">
        <f t="shared" si="78"/>
        <v>8.7047878083146915E-3</v>
      </c>
      <c r="J1274" s="5">
        <f t="shared" si="79"/>
        <v>-1.0734827724675419E-3</v>
      </c>
    </row>
    <row r="1275" spans="1:10" ht="15" customHeight="1" x14ac:dyDescent="0.2">
      <c r="A1275" s="3">
        <f>'2_CVaR_t1'!A1275</f>
        <v>44075</v>
      </c>
      <c r="B1275" s="5">
        <f>'2_CVaR_t1'!D1275-1</f>
        <v>5.162334134946267E-3</v>
      </c>
      <c r="C1275" s="5">
        <f>'Stocks Returns'!B1271</f>
        <v>-2.9231815091774305E-2</v>
      </c>
      <c r="D1275" s="5">
        <f>'Stocks Returns'!C1271</f>
        <v>6.4153969526863364E-3</v>
      </c>
      <c r="E1275" s="5">
        <f>'Stocks Returns'!D1271</f>
        <v>2.4156791248860499E-2</v>
      </c>
      <c r="F1275" s="5">
        <f>'Stocks Returns'!E1271</f>
        <v>-1.9266297176036007E-2</v>
      </c>
      <c r="G1275" s="5">
        <f t="shared" si="76"/>
        <v>-3.3448395506472939E-2</v>
      </c>
      <c r="H1275" s="5">
        <f t="shared" si="77"/>
        <v>-1.003004104008256E-3</v>
      </c>
      <c r="I1275" s="5">
        <f t="shared" si="78"/>
        <v>1.7025799857972149E-2</v>
      </c>
      <c r="J1275" s="5">
        <f t="shared" si="79"/>
        <v>-2.4455335590980728E-2</v>
      </c>
    </row>
    <row r="1276" spans="1:10" ht="15" customHeight="1" x14ac:dyDescent="0.2">
      <c r="A1276" s="3">
        <f>'2_CVaR_t1'!A1276</f>
        <v>44076</v>
      </c>
      <c r="B1276" s="5">
        <f>'2_CVaR_t1'!D1276-1</f>
        <v>1.0410632448285106E-2</v>
      </c>
      <c r="C1276" s="5">
        <f>'Stocks Returns'!B1272</f>
        <v>1.8207282913165201E-2</v>
      </c>
      <c r="D1276" s="5">
        <f>'Stocks Returns'!C1272</f>
        <v>1.4670728849308645E-2</v>
      </c>
      <c r="E1276" s="5">
        <f>'Stocks Returns'!D1272</f>
        <v>2.0827770360480669E-2</v>
      </c>
      <c r="F1276" s="5">
        <f>'Stocks Returns'!E1272</f>
        <v>-2.0990312163616687E-2</v>
      </c>
      <c r="G1276" s="5">
        <f t="shared" si="76"/>
        <v>9.1474747350136863E-3</v>
      </c>
      <c r="H1276" s="5">
        <f t="shared" si="77"/>
        <v>-3.3040677890381481E-4</v>
      </c>
      <c r="I1276" s="5">
        <f t="shared" si="78"/>
        <v>6.3881552217915048E-3</v>
      </c>
      <c r="J1276" s="5">
        <f t="shared" si="79"/>
        <v>-3.1485194488981912E-2</v>
      </c>
    </row>
    <row r="1277" spans="1:10" ht="15" customHeight="1" x14ac:dyDescent="0.2">
      <c r="A1277" s="3">
        <f>'2_CVaR_t1'!A1277</f>
        <v>44077</v>
      </c>
      <c r="B1277" s="5">
        <f>'2_CVaR_t1'!D1277-1</f>
        <v>-2.4643858428712306E-2</v>
      </c>
      <c r="C1277" s="5">
        <f>'Stocks Returns'!B1273</f>
        <v>-7.7945896377807911E-3</v>
      </c>
      <c r="D1277" s="5">
        <f>'Stocks Returns'!C1273</f>
        <v>-3.4737620103473699E-2</v>
      </c>
      <c r="E1277" s="5">
        <f>'Stocks Returns'!D1273</f>
        <v>-4.9524805998779287E-2</v>
      </c>
      <c r="F1277" s="5">
        <f>'Stocks Returns'!E1273</f>
        <v>-1.0720175920835628E-2</v>
      </c>
      <c r="G1277" s="5">
        <f t="shared" si="76"/>
        <v>1.5494541461715534E-2</v>
      </c>
      <c r="H1277" s="5">
        <f t="shared" si="77"/>
        <v>9.0792705774256355E-4</v>
      </c>
      <c r="I1277" s="5">
        <f t="shared" si="78"/>
        <v>-1.5148582327478614E-2</v>
      </c>
      <c r="J1277" s="5">
        <f t="shared" si="79"/>
        <v>1.4223791805423429E-2</v>
      </c>
    </row>
    <row r="1278" spans="1:10" ht="15" customHeight="1" x14ac:dyDescent="0.2">
      <c r="A1278" s="3">
        <f>'2_CVaR_t1'!A1278</f>
        <v>44078</v>
      </c>
      <c r="B1278" s="5">
        <f>'2_CVaR_t1'!D1278-1</f>
        <v>-1.3717786279022315E-2</v>
      </c>
      <c r="C1278" s="5">
        <f>'Stocks Returns'!B1274</f>
        <v>5.4066543438077597E-2</v>
      </c>
      <c r="D1278" s="5">
        <f>'Stocks Returns'!C1274</f>
        <v>-2.0578101071975552E-2</v>
      </c>
      <c r="E1278" s="5">
        <f>'Stocks Returns'!D1274</f>
        <v>-7.889184478488187E-3</v>
      </c>
      <c r="F1278" s="5">
        <f>'Stocks Returns'!E1274</f>
        <v>-3.6121144762434332E-3</v>
      </c>
      <c r="G1278" s="5">
        <f t="shared" si="76"/>
        <v>6.7272890972017968E-2</v>
      </c>
      <c r="H1278" s="5">
        <f t="shared" si="77"/>
        <v>-7.1852873040440662E-4</v>
      </c>
      <c r="I1278" s="5">
        <f t="shared" si="78"/>
        <v>1.1271716889113655E-2</v>
      </c>
      <c r="J1278" s="5">
        <f t="shared" si="79"/>
        <v>1.0285980870218051E-2</v>
      </c>
    </row>
    <row r="1279" spans="1:10" ht="15" customHeight="1" x14ac:dyDescent="0.2">
      <c r="A1279" s="3">
        <f>'2_CVaR_t1'!A1279</f>
        <v>44081</v>
      </c>
      <c r="B1279" s="5">
        <f>'2_CVaR_t1'!D1279-1</f>
        <v>2.8556153399916795E-5</v>
      </c>
      <c r="C1279" s="5">
        <f>'Stocks Returns'!B1275</f>
        <v>0</v>
      </c>
      <c r="D1279" s="5">
        <f>'Stocks Returns'!C1275</f>
        <v>0</v>
      </c>
      <c r="E1279" s="5">
        <f>'Stocks Returns'!D1275</f>
        <v>0</v>
      </c>
      <c r="F1279" s="5">
        <f>'Stocks Returns'!E1275</f>
        <v>0</v>
      </c>
      <c r="G1279" s="5">
        <f t="shared" si="76"/>
        <v>5.2096584642662082E-4</v>
      </c>
      <c r="H1279" s="5">
        <f t="shared" si="77"/>
        <v>-1.1253114819244209E-6</v>
      </c>
      <c r="I1279" s="5">
        <f t="shared" si="78"/>
        <v>1.8154757398473369E-5</v>
      </c>
      <c r="J1279" s="5">
        <f t="shared" si="79"/>
        <v>1.0294917535460086E-6</v>
      </c>
    </row>
    <row r="1280" spans="1:10" ht="15" customHeight="1" x14ac:dyDescent="0.2">
      <c r="A1280" s="3">
        <f>'2_CVaR_t1'!A1280</f>
        <v>44082</v>
      </c>
      <c r="B1280" s="5">
        <f>'2_CVaR_t1'!D1280-1</f>
        <v>-1.6475430541003644E-2</v>
      </c>
      <c r="C1280" s="5">
        <f>'Stocks Returns'!B1276</f>
        <v>-1.3590530469092421E-2</v>
      </c>
      <c r="D1280" s="5">
        <f>'Stocks Returns'!C1276</f>
        <v>-2.2183133001074884E-2</v>
      </c>
      <c r="E1280" s="5">
        <f>'Stocks Returns'!D1276</f>
        <v>-4.8728617660656615E-2</v>
      </c>
      <c r="F1280" s="5">
        <f>'Stocks Returns'!E1276</f>
        <v>-5.0195203569436631E-2</v>
      </c>
      <c r="G1280" s="5">
        <f t="shared" si="76"/>
        <v>2.1606227245052415E-3</v>
      </c>
      <c r="H1280" s="5">
        <f t="shared" si="77"/>
        <v>1.6606801806422107E-3</v>
      </c>
      <c r="I1280" s="5">
        <f t="shared" si="78"/>
        <v>-2.5727503115789408E-2</v>
      </c>
      <c r="J1280" s="5">
        <f t="shared" si="79"/>
        <v>-3.3509227439340462E-2</v>
      </c>
    </row>
    <row r="1281" spans="1:10" ht="15" customHeight="1" x14ac:dyDescent="0.2">
      <c r="A1281" s="3">
        <f>'2_CVaR_t1'!A1281</f>
        <v>44083</v>
      </c>
      <c r="B1281" s="5">
        <f>'2_CVaR_t1'!D1281-1</f>
        <v>1.2326007382540416E-2</v>
      </c>
      <c r="C1281" s="5">
        <f>'Stocks Returns'!B1277</f>
        <v>2.4888888888888738E-2</v>
      </c>
      <c r="D1281" s="5">
        <f>'Stocks Returns'!C1277</f>
        <v>1.9688187087747444E-2</v>
      </c>
      <c r="E1281" s="5">
        <f>'Stocks Returns'!D1277</f>
        <v>-1.3899688958009304E-2</v>
      </c>
      <c r="F1281" s="5">
        <f>'Stocks Returns'!E1277</f>
        <v>1.174398120963005E-2</v>
      </c>
      <c r="G1281" s="5">
        <f t="shared" si="76"/>
        <v>1.4061536926987341E-2</v>
      </c>
      <c r="H1281" s="5">
        <f t="shared" si="77"/>
        <v>1.9197202477241916E-3</v>
      </c>
      <c r="I1281" s="5">
        <f t="shared" si="78"/>
        <v>-3.1006598121289673E-2</v>
      </c>
      <c r="J1281" s="5">
        <f t="shared" si="79"/>
        <v>-6.8727740845877724E-4</v>
      </c>
    </row>
    <row r="1282" spans="1:10" ht="15" customHeight="1" x14ac:dyDescent="0.2">
      <c r="A1282" s="3">
        <f>'2_CVaR_t1'!A1282</f>
        <v>44084</v>
      </c>
      <c r="B1282" s="5">
        <f>'2_CVaR_t1'!D1282-1</f>
        <v>-8.4250434215524805E-3</v>
      </c>
      <c r="C1282" s="5">
        <f>'Stocks Returns'!B1278</f>
        <v>1.6912402428447493E-2</v>
      </c>
      <c r="D1282" s="5">
        <f>'Stocks Returns'!C1278</f>
        <v>-1.2349309026756905E-2</v>
      </c>
      <c r="E1282" s="5">
        <f>'Stocks Returns'!D1278</f>
        <v>-8.3785115820602662E-3</v>
      </c>
      <c r="F1282" s="5">
        <f>'Stocks Returns'!E1278</f>
        <v>-4.4689495066744023E-2</v>
      </c>
      <c r="G1282" s="5">
        <f t="shared" si="76"/>
        <v>2.5234507943033752E-2</v>
      </c>
      <c r="H1282" s="5">
        <f t="shared" si="77"/>
        <v>-1.3668467621160557E-4</v>
      </c>
      <c r="I1282" s="5">
        <f t="shared" si="78"/>
        <v>3.4118738907432493E-3</v>
      </c>
      <c r="J1282" s="5">
        <f t="shared" si="79"/>
        <v>-3.6142175492375139E-2</v>
      </c>
    </row>
    <row r="1283" spans="1:10" ht="15" customHeight="1" x14ac:dyDescent="0.2">
      <c r="A1283" s="3">
        <f>'2_CVaR_t1'!A1283</f>
        <v>44085</v>
      </c>
      <c r="B1283" s="5">
        <f>'2_CVaR_t1'!D1283-1</f>
        <v>-2.7070394194796954E-3</v>
      </c>
      <c r="C1283" s="5">
        <f>'Stocks Returns'!B1279</f>
        <v>-2.643923240938173E-2</v>
      </c>
      <c r="D1283" s="5">
        <f>'Stocks Returns'!C1279</f>
        <v>-4.267142998908291E-3</v>
      </c>
      <c r="E1283" s="5">
        <f>'Stocks Returns'!D1279</f>
        <v>9.940357852884496E-4</v>
      </c>
      <c r="F1283" s="5">
        <f>'Stocks Returns'!E1279</f>
        <v>5.7715674362088798E-3</v>
      </c>
      <c r="G1283" s="5">
        <f t="shared" si="76"/>
        <v>-2.3393807845645542E-2</v>
      </c>
      <c r="H1283" s="5">
        <f t="shared" si="77"/>
        <v>-3.158833875581352E-4</v>
      </c>
      <c r="I1283" s="5">
        <f t="shared" si="78"/>
        <v>4.8216993729133378E-3</v>
      </c>
      <c r="J1283" s="5">
        <f t="shared" si="79"/>
        <v>8.5381872669960911E-3</v>
      </c>
    </row>
    <row r="1284" spans="1:10" ht="15" customHeight="1" x14ac:dyDescent="0.2">
      <c r="A1284" s="3">
        <f>'2_CVaR_t1'!A1284</f>
        <v>44088</v>
      </c>
      <c r="B1284" s="5">
        <f>'2_CVaR_t1'!D1284-1</f>
        <v>1.4627275825268571E-2</v>
      </c>
      <c r="C1284" s="5">
        <f>'Stocks Returns'!B1280</f>
        <v>4.1173893999123967E-2</v>
      </c>
      <c r="D1284" s="5">
        <f>'Stocks Returns'!C1280</f>
        <v>2.1427147697827387E-2</v>
      </c>
      <c r="E1284" s="5">
        <f>'Stocks Returns'!D1280</f>
        <v>1.4995034756702941E-2</v>
      </c>
      <c r="F1284" s="5">
        <f>'Stocks Returns'!E1280</f>
        <v>1.2382965871338136E-2</v>
      </c>
      <c r="G1284" s="5">
        <f t="shared" si="76"/>
        <v>2.8222888512297754E-2</v>
      </c>
      <c r="H1284" s="5">
        <f t="shared" si="77"/>
        <v>3.3381120726084026E-4</v>
      </c>
      <c r="I1284" s="5">
        <f t="shared" si="78"/>
        <v>-5.3165522252602744E-3</v>
      </c>
      <c r="J1284" s="5">
        <f t="shared" si="79"/>
        <v>-2.374793723659575E-3</v>
      </c>
    </row>
    <row r="1285" spans="1:10" ht="15" customHeight="1" x14ac:dyDescent="0.2">
      <c r="A1285" s="3">
        <f>'2_CVaR_t1'!A1285</f>
        <v>44089</v>
      </c>
      <c r="B1285" s="5">
        <f>'2_CVaR_t1'!D1285-1</f>
        <v>1.9012224624048724E-3</v>
      </c>
      <c r="C1285" s="5">
        <f>'Stocks Returns'!B1281</f>
        <v>2.1034917963820288E-3</v>
      </c>
      <c r="D1285" s="5">
        <f>'Stocks Returns'!C1281</f>
        <v>2.0001951409893692E-3</v>
      </c>
      <c r="E1285" s="5">
        <f>'Stocks Returns'!D1281</f>
        <v>1.3795127678309482E-2</v>
      </c>
      <c r="F1285" s="5">
        <f>'Stocks Returns'!E1281</f>
        <v>8.3532219570403576E-3</v>
      </c>
      <c r="G1285" s="5">
        <f t="shared" si="76"/>
        <v>8.9632617657618143E-4</v>
      </c>
      <c r="H1285" s="5">
        <f t="shared" si="77"/>
        <v>-7.065560161345092E-4</v>
      </c>
      <c r="I1285" s="5">
        <f t="shared" si="78"/>
        <v>1.1205463169239274E-2</v>
      </c>
      <c r="J1285" s="5">
        <f t="shared" si="79"/>
        <v>6.4610520651707396E-3</v>
      </c>
    </row>
    <row r="1286" spans="1:10" ht="15" customHeight="1" x14ac:dyDescent="0.2">
      <c r="A1286" s="3">
        <f>'2_CVaR_t1'!A1286</f>
        <v>44090</v>
      </c>
      <c r="B1286" s="5">
        <f>'2_CVaR_t1'!D1286-1</f>
        <v>-7.6775091758984892E-4</v>
      </c>
      <c r="C1286" s="5">
        <f>'Stocks Returns'!B1282</f>
        <v>1.8891687657430767E-2</v>
      </c>
      <c r="D1286" s="5">
        <f>'Stocks Returns'!C1282</f>
        <v>-1.2658844150152948E-3</v>
      </c>
      <c r="E1286" s="5">
        <f>'Stocks Returns'!D1282</f>
        <v>-5.3078556263275178E-4</v>
      </c>
      <c r="F1286" s="5">
        <f>'Stocks Returns'!E1282</f>
        <v>3.7869822485207205E-2</v>
      </c>
      <c r="G1286" s="5">
        <f t="shared" ref="G1286:G1349" si="80">C1286-($P$11+$O$11*$B1286)</f>
        <v>2.0147500550308516E-2</v>
      </c>
      <c r="H1286" s="5">
        <f t="shared" ref="H1286:H1349" si="81">D1286-($P$12+$O$12*$B1286)</f>
        <v>-1.1650630686654579E-4</v>
      </c>
      <c r="I1286" s="5">
        <f t="shared" ref="I1286:I1349" si="82">E1286-($P$13+$O$13*$B1286)</f>
        <v>5.9628267912042966E-4</v>
      </c>
      <c r="J1286" s="5">
        <f t="shared" ref="J1286:J1349" si="83">F1286-($P$14+$O$14*$B1286)</f>
        <v>3.8675890252452362E-2</v>
      </c>
    </row>
    <row r="1287" spans="1:10" ht="15" customHeight="1" x14ac:dyDescent="0.2">
      <c r="A1287" s="3">
        <f>'2_CVaR_t1'!A1287</f>
        <v>44091</v>
      </c>
      <c r="B1287" s="5">
        <f>'2_CVaR_t1'!D1287-1</f>
        <v>4.9487295959438349E-4</v>
      </c>
      <c r="C1287" s="5">
        <f>'Stocks Returns'!B1283</f>
        <v>-2.8842192006592882E-3</v>
      </c>
      <c r="D1287" s="5">
        <f>'Stocks Returns'!C1283</f>
        <v>6.8249402817732729E-4</v>
      </c>
      <c r="E1287" s="5">
        <f>'Stocks Returns'!D1283</f>
        <v>-4.3450972819003564E-4</v>
      </c>
      <c r="F1287" s="5">
        <f>'Stocks Returns'!E1283</f>
        <v>2.8791334093500653E-2</v>
      </c>
      <c r="G1287" s="5">
        <f t="shared" si="80"/>
        <v>-2.7935792174911774E-3</v>
      </c>
      <c r="H1287" s="5">
        <f t="shared" si="81"/>
        <v>7.6348020999326581E-6</v>
      </c>
      <c r="I1287" s="5">
        <f t="shared" si="82"/>
        <v>-1.0657338513878783E-3</v>
      </c>
      <c r="J1287" s="5">
        <f t="shared" si="83"/>
        <v>2.8320933792442056E-2</v>
      </c>
    </row>
    <row r="1288" spans="1:10" ht="15" customHeight="1" x14ac:dyDescent="0.2">
      <c r="A1288" s="3">
        <f>'2_CVaR_t1'!A1288</f>
        <v>44092</v>
      </c>
      <c r="B1288" s="5">
        <f>'2_CVaR_t1'!D1288-1</f>
        <v>-9.258960648257708E-3</v>
      </c>
      <c r="C1288" s="5">
        <f>'Stocks Returns'!B1284</f>
        <v>-1.3223140495867813E-2</v>
      </c>
      <c r="D1288" s="5">
        <f>'Stocks Returns'!C1284</f>
        <v>-1.295854240756078E-2</v>
      </c>
      <c r="E1288" s="5">
        <f>'Stocks Returns'!D1284</f>
        <v>-2.0479134466769633E-2</v>
      </c>
      <c r="F1288" s="5">
        <f>'Stocks Returns'!E1284</f>
        <v>-6.0958714325299868E-3</v>
      </c>
      <c r="G1288" s="5">
        <f t="shared" si="80"/>
        <v>-4.1314805802797217E-3</v>
      </c>
      <c r="H1288" s="5">
        <f t="shared" si="81"/>
        <v>4.5892446663658298E-4</v>
      </c>
      <c r="I1288" s="5">
        <f t="shared" si="82"/>
        <v>-7.5274607281471222E-3</v>
      </c>
      <c r="J1288" s="5">
        <f t="shared" si="83"/>
        <v>3.2945089541146048E-3</v>
      </c>
    </row>
    <row r="1289" spans="1:10" ht="15" customHeight="1" x14ac:dyDescent="0.2">
      <c r="A1289" s="3">
        <f>'2_CVaR_t1'!A1289</f>
        <v>44095</v>
      </c>
      <c r="B1289" s="5">
        <f>'2_CVaR_t1'!D1289-1</f>
        <v>-1.7794714247969634E-2</v>
      </c>
      <c r="C1289" s="5">
        <f>'Stocks Returns'!B1285</f>
        <v>-6.1139028475711732E-2</v>
      </c>
      <c r="D1289" s="5">
        <f>'Stocks Returns'!C1285</f>
        <v>-2.5467647203988086E-2</v>
      </c>
      <c r="E1289" s="5">
        <f>'Stocks Returns'!D1285</f>
        <v>-2.8599605522682481E-2</v>
      </c>
      <c r="F1289" s="5">
        <f>'Stocks Returns'!E1285</f>
        <v>-4.2096459436855249E-2</v>
      </c>
      <c r="G1289" s="5">
        <f t="shared" si="80"/>
        <v>-4.4170415622626108E-2</v>
      </c>
      <c r="H1289" s="5">
        <f t="shared" si="81"/>
        <v>2.8226536027098348E-4</v>
      </c>
      <c r="I1289" s="5">
        <f t="shared" si="82"/>
        <v>-3.7612958232806568E-3</v>
      </c>
      <c r="J1289" s="5">
        <f t="shared" si="83"/>
        <v>-2.4076734155166112E-2</v>
      </c>
    </row>
    <row r="1290" spans="1:10" ht="15" customHeight="1" x14ac:dyDescent="0.2">
      <c r="A1290" s="3">
        <f>'2_CVaR_t1'!A1290</f>
        <v>44096</v>
      </c>
      <c r="B1290" s="5">
        <f>'2_CVaR_t1'!D1290-1</f>
        <v>1.0587283439205342E-2</v>
      </c>
      <c r="C1290" s="5">
        <f>'Stocks Returns'!B1286</f>
        <v>-4.0142729705621161E-3</v>
      </c>
      <c r="D1290" s="5">
        <f>'Stocks Returns'!C1286</f>
        <v>1.5750822993162883E-2</v>
      </c>
      <c r="E1290" s="5">
        <f>'Stocks Returns'!D1286</f>
        <v>7.1065989847716171E-3</v>
      </c>
      <c r="F1290" s="5">
        <f>'Stocks Returns'!E1286</f>
        <v>-1.7462165308499422E-3</v>
      </c>
      <c r="G1290" s="5">
        <f t="shared" si="80"/>
        <v>-1.3237097984378611E-2</v>
      </c>
      <c r="H1290" s="5">
        <f t="shared" si="81"/>
        <v>4.9446224321156307E-4</v>
      </c>
      <c r="I1290" s="5">
        <f t="shared" si="82"/>
        <v>-7.5790150568440118E-3</v>
      </c>
      <c r="J1290" s="5">
        <f t="shared" si="83"/>
        <v>-1.2419686758137915E-2</v>
      </c>
    </row>
    <row r="1291" spans="1:10" ht="15" customHeight="1" x14ac:dyDescent="0.2">
      <c r="A1291" s="3">
        <f>'2_CVaR_t1'!A1291</f>
        <v>44097</v>
      </c>
      <c r="B1291" s="5">
        <f>'2_CVaR_t1'!D1291-1</f>
        <v>-1.7535980253352679E-2</v>
      </c>
      <c r="C1291" s="5">
        <f>'Stocks Returns'!B1287</f>
        <v>-5.4187192118226535E-2</v>
      </c>
      <c r="D1291" s="5">
        <f>'Stocks Returns'!C1287</f>
        <v>-2.5877542879936155E-2</v>
      </c>
      <c r="E1291" s="5">
        <f>'Stocks Returns'!D1287</f>
        <v>-1.5625E-2</v>
      </c>
      <c r="F1291" s="5">
        <f>'Stocks Returns'!E1287</f>
        <v>-4.0233236151603347E-2</v>
      </c>
      <c r="G1291" s="5">
        <f t="shared" si="80"/>
        <v>-3.745734383057979E-2</v>
      </c>
      <c r="H1291" s="5">
        <f t="shared" si="81"/>
        <v>-5.0144885431133157E-4</v>
      </c>
      <c r="I1291" s="5">
        <f t="shared" si="82"/>
        <v>8.8530044529155881E-3</v>
      </c>
      <c r="J1291" s="5">
        <f t="shared" si="83"/>
        <v>-2.2475081784484385E-2</v>
      </c>
    </row>
    <row r="1292" spans="1:10" ht="15" customHeight="1" x14ac:dyDescent="0.2">
      <c r="A1292" s="3">
        <f>'2_CVaR_t1'!A1292</f>
        <v>44098</v>
      </c>
      <c r="B1292" s="5">
        <f>'2_CVaR_t1'!D1292-1</f>
        <v>5.9844005923537225E-4</v>
      </c>
      <c r="C1292" s="5">
        <f>'Stocks Returns'!B1288</f>
        <v>9.4696969696970168E-3</v>
      </c>
      <c r="D1292" s="5">
        <f>'Stocks Returns'!C1288</f>
        <v>7.6777396734395431E-4</v>
      </c>
      <c r="E1292" s="5">
        <f>'Stocks Returns'!D1288</f>
        <v>1.0240655401945187E-3</v>
      </c>
      <c r="F1292" s="5">
        <f>'Stocks Returns'!E1288</f>
        <v>2.0656136087484844E-2</v>
      </c>
      <c r="G1292" s="5">
        <f t="shared" si="80"/>
        <v>9.4647632978602878E-3</v>
      </c>
      <c r="H1292" s="5">
        <f t="shared" si="81"/>
        <v>-5.671886948373304E-5</v>
      </c>
      <c r="I1292" s="5">
        <f t="shared" si="82"/>
        <v>2.4861696199510023E-4</v>
      </c>
      <c r="J1292" s="5">
        <f t="shared" si="83"/>
        <v>2.0081033112884721E-2</v>
      </c>
    </row>
    <row r="1293" spans="1:10" ht="15" customHeight="1" x14ac:dyDescent="0.2">
      <c r="A1293" s="3">
        <f>'2_CVaR_t1'!A1293</f>
        <v>44099</v>
      </c>
      <c r="B1293" s="5">
        <f>'2_CVaR_t1'!D1293-1</f>
        <v>6.3409492210275697E-3</v>
      </c>
      <c r="C1293" s="5">
        <f>'Stocks Returns'!B1289</f>
        <v>4.6904315196982793E-4</v>
      </c>
      <c r="D1293" s="5">
        <f>'Stocks Returns'!C1289</f>
        <v>8.8481996726677004E-3</v>
      </c>
      <c r="E1293" s="5">
        <f>'Stocks Returns'!D1289</f>
        <v>1.3299232736572852E-2</v>
      </c>
      <c r="F1293" s="5">
        <f>'Stocks Returns'!E1289</f>
        <v>2.9761904761904656E-3</v>
      </c>
      <c r="G1293" s="5">
        <f t="shared" si="80"/>
        <v>-4.8351852900570935E-3</v>
      </c>
      <c r="H1293" s="5">
        <f t="shared" si="81"/>
        <v>-2.7306292621991253E-4</v>
      </c>
      <c r="I1293" s="5">
        <f t="shared" si="82"/>
        <v>4.5269371184158257E-3</v>
      </c>
      <c r="J1293" s="5">
        <f t="shared" si="83"/>
        <v>-3.4043860914771068E-3</v>
      </c>
    </row>
    <row r="1294" spans="1:10" ht="15" customHeight="1" x14ac:dyDescent="0.2">
      <c r="A1294" s="3">
        <f>'2_CVaR_t1'!A1294</f>
        <v>44102</v>
      </c>
      <c r="B1294" s="5">
        <f>'2_CVaR_t1'!D1294-1</f>
        <v>1.1819253143448671E-2</v>
      </c>
      <c r="C1294" s="5">
        <f>'Stocks Returns'!B1290</f>
        <v>2.9067041725269638E-2</v>
      </c>
      <c r="D1294" s="5">
        <f>'Stocks Returns'!C1290</f>
        <v>1.5564005069708564E-2</v>
      </c>
      <c r="E1294" s="5">
        <f>'Stocks Returns'!D1290</f>
        <v>4.0585562847046841E-2</v>
      </c>
      <c r="F1294" s="5">
        <f>'Stocks Returns'!E1290</f>
        <v>2.9673590504453173E-4</v>
      </c>
      <c r="G1294" s="5">
        <f t="shared" si="80"/>
        <v>1.8707332045396832E-2</v>
      </c>
      <c r="H1294" s="5">
        <f t="shared" si="81"/>
        <v>-1.4723039053057448E-3</v>
      </c>
      <c r="I1294" s="5">
        <f t="shared" si="82"/>
        <v>2.418434452773233E-2</v>
      </c>
      <c r="J1294" s="5">
        <f t="shared" si="83"/>
        <v>-1.1622212106246074E-2</v>
      </c>
    </row>
    <row r="1295" spans="1:10" ht="15" customHeight="1" x14ac:dyDescent="0.2">
      <c r="A1295" s="3">
        <f>'2_CVaR_t1'!A1295</f>
        <v>44103</v>
      </c>
      <c r="B1295" s="5">
        <f>'2_CVaR_t1'!D1295-1</f>
        <v>-3.0159838285348517E-3</v>
      </c>
      <c r="C1295" s="5">
        <f>'Stocks Returns'!B1291</f>
        <v>-9.1116173120728838E-3</v>
      </c>
      <c r="D1295" s="5">
        <f>'Stocks Returns'!C1291</f>
        <v>-4.3929712460063497E-3</v>
      </c>
      <c r="E1295" s="5">
        <f>'Stocks Returns'!D1291</f>
        <v>-3.2017075773745907E-3</v>
      </c>
      <c r="F1295" s="5">
        <f>'Stocks Returns'!E1291</f>
        <v>-3.7080984870958122E-2</v>
      </c>
      <c r="G1295" s="5">
        <f t="shared" si="80"/>
        <v>-5.7810930741248505E-3</v>
      </c>
      <c r="H1295" s="5">
        <f t="shared" si="81"/>
        <v>4.6508454005769403E-6</v>
      </c>
      <c r="I1295" s="5">
        <f t="shared" si="82"/>
        <v>1.0561827828085716E-3</v>
      </c>
      <c r="J1295" s="5">
        <f t="shared" si="83"/>
        <v>-3.4002033173044073E-2</v>
      </c>
    </row>
    <row r="1296" spans="1:10" ht="15" customHeight="1" x14ac:dyDescent="0.2">
      <c r="A1296" s="3">
        <f>'2_CVaR_t1'!A1296</f>
        <v>44104</v>
      </c>
      <c r="B1296" s="5">
        <f>'2_CVaR_t1'!D1296-1</f>
        <v>1.7855827832786719E-3</v>
      </c>
      <c r="C1296" s="5">
        <f>'Stocks Returns'!B1292</f>
        <v>9.1954022988494089E-4</v>
      </c>
      <c r="D1296" s="5">
        <f>'Stocks Returns'!C1292</f>
        <v>2.6574408343360556E-3</v>
      </c>
      <c r="E1296" s="5">
        <f>'Stocks Returns'!D1292</f>
        <v>1.9466614755714318E-4</v>
      </c>
      <c r="F1296" s="5">
        <f>'Stocks Returns'!E1292</f>
        <v>1.1706715958102354E-2</v>
      </c>
      <c r="G1296" s="5">
        <f t="shared" si="80"/>
        <v>-1.8091093295542673E-4</v>
      </c>
      <c r="H1296" s="5">
        <f t="shared" si="81"/>
        <v>1.177657350880934E-4</v>
      </c>
      <c r="I1296" s="5">
        <f t="shared" si="82"/>
        <v>-2.2339619922766268E-3</v>
      </c>
      <c r="J1296" s="5">
        <f t="shared" si="83"/>
        <v>9.9314536905069362E-3</v>
      </c>
    </row>
    <row r="1297" spans="1:10" ht="15" customHeight="1" x14ac:dyDescent="0.2">
      <c r="A1297" s="3">
        <f>'2_CVaR_t1'!A1297</f>
        <v>44105</v>
      </c>
      <c r="B1297" s="5">
        <f>'2_CVaR_t1'!D1297-1</f>
        <v>1.2722116918892024E-2</v>
      </c>
      <c r="C1297" s="5">
        <f>'Stocks Returns'!B1293</f>
        <v>-1.1943040881947531E-2</v>
      </c>
      <c r="D1297" s="5">
        <f>'Stocks Returns'!C1293</f>
        <v>1.6902535380306949E-2</v>
      </c>
      <c r="E1297" s="5">
        <f>'Stocks Returns'!D1293</f>
        <v>4.1747761775009717E-2</v>
      </c>
      <c r="F1297" s="5">
        <f>'Stocks Returns'!E1293</f>
        <v>-1.2484774665042719E-2</v>
      </c>
      <c r="G1297" s="5">
        <f t="shared" si="80"/>
        <v>-2.3135930126466937E-2</v>
      </c>
      <c r="H1297" s="5">
        <f t="shared" si="81"/>
        <v>-1.4382300022300655E-3</v>
      </c>
      <c r="I1297" s="5">
        <f t="shared" si="82"/>
        <v>2.4089242281815006E-2</v>
      </c>
      <c r="J1297" s="5">
        <f t="shared" si="83"/>
        <v>-2.5316486010060025E-2</v>
      </c>
    </row>
    <row r="1298" spans="1:10" ht="15" customHeight="1" x14ac:dyDescent="0.2">
      <c r="A1298" s="3">
        <f>'2_CVaR_t1'!A1298</f>
        <v>44106</v>
      </c>
      <c r="B1298" s="5">
        <f>'2_CVaR_t1'!D1298-1</f>
        <v>-7.2479206829764165E-3</v>
      </c>
      <c r="C1298" s="5">
        <f>'Stocks Returns'!B1294</f>
        <v>-4.6490004649002437E-4</v>
      </c>
      <c r="D1298" s="5">
        <f>'Stocks Returns'!C1294</f>
        <v>-9.2943201376936013E-3</v>
      </c>
      <c r="E1298" s="5">
        <f>'Stocks Returns'!D1294</f>
        <v>-3.0733302195235845E-2</v>
      </c>
      <c r="F1298" s="5">
        <f>'Stocks Returns'!E1294</f>
        <v>1.9734813444341581E-2</v>
      </c>
      <c r="G1298" s="5">
        <f t="shared" si="80"/>
        <v>6.7709346069346876E-3</v>
      </c>
      <c r="H1298" s="5">
        <f t="shared" si="81"/>
        <v>1.2175988123916907E-3</v>
      </c>
      <c r="I1298" s="5">
        <f t="shared" si="82"/>
        <v>-2.0582142751061072E-2</v>
      </c>
      <c r="J1298" s="5">
        <f t="shared" si="83"/>
        <v>2.7092103576516278E-2</v>
      </c>
    </row>
    <row r="1299" spans="1:10" ht="15" customHeight="1" x14ac:dyDescent="0.2">
      <c r="A1299" s="3">
        <f>'2_CVaR_t1'!A1299</f>
        <v>44109</v>
      </c>
      <c r="B1299" s="5">
        <f>'2_CVaR_t1'!D1299-1</f>
        <v>8.193186792151419E-3</v>
      </c>
      <c r="C1299" s="5">
        <f>'Stocks Returns'!B1295</f>
        <v>1.9069767441860508E-2</v>
      </c>
      <c r="D1299" s="5">
        <f>'Stocks Returns'!C1295</f>
        <v>1.0324630199543217E-2</v>
      </c>
      <c r="E1299" s="5">
        <f>'Stocks Returns'!D1295</f>
        <v>3.4213569776406993E-2</v>
      </c>
      <c r="F1299" s="5">
        <f>'Stocks Returns'!E1295</f>
        <v>3.6589053522830373E-2</v>
      </c>
      <c r="G1299" s="5">
        <f t="shared" si="80"/>
        <v>1.2056259554688909E-2</v>
      </c>
      <c r="H1299" s="5">
        <f t="shared" si="81"/>
        <v>-1.4727428310873647E-3</v>
      </c>
      <c r="I1299" s="5">
        <f t="shared" si="82"/>
        <v>2.2861903343050903E-2</v>
      </c>
      <c r="J1299" s="5">
        <f t="shared" si="83"/>
        <v>2.833593030277036E-2</v>
      </c>
    </row>
    <row r="1300" spans="1:10" ht="15" customHeight="1" x14ac:dyDescent="0.2">
      <c r="A1300" s="3">
        <f>'2_CVaR_t1'!A1300</f>
        <v>44110</v>
      </c>
      <c r="B1300" s="5">
        <f>'2_CVaR_t1'!D1300-1</f>
        <v>-1.0220980569974225E-2</v>
      </c>
      <c r="C1300" s="5">
        <f>'Stocks Returns'!B1296</f>
        <v>-1.780009128251947E-2</v>
      </c>
      <c r="D1300" s="5">
        <f>'Stocks Returns'!C1296</f>
        <v>-1.5181291146703413E-2</v>
      </c>
      <c r="E1300" s="5">
        <f>'Stocks Returns'!D1296</f>
        <v>-7.6414127294753831E-3</v>
      </c>
      <c r="F1300" s="5">
        <f>'Stocks Returns'!E1296</f>
        <v>-2.8588098016336216E-2</v>
      </c>
      <c r="G1300" s="5">
        <f t="shared" si="80"/>
        <v>-7.8206614049971673E-3</v>
      </c>
      <c r="H1300" s="5">
        <f t="shared" si="81"/>
        <v>-3.7389914185012758E-4</v>
      </c>
      <c r="I1300" s="5">
        <f t="shared" si="82"/>
        <v>6.6499412685266362E-3</v>
      </c>
      <c r="J1300" s="5">
        <f t="shared" si="83"/>
        <v>-1.8225149525022369E-2</v>
      </c>
    </row>
    <row r="1301" spans="1:10" ht="15" customHeight="1" x14ac:dyDescent="0.2">
      <c r="A1301" s="3">
        <f>'2_CVaR_t1'!A1301</f>
        <v>44111</v>
      </c>
      <c r="B1301" s="5">
        <f>'2_CVaR_t1'!D1301-1</f>
        <v>7.5151653580516342E-3</v>
      </c>
      <c r="C1301" s="5">
        <f>'Stocks Returns'!B1297</f>
        <v>3.1133828996282586E-2</v>
      </c>
      <c r="D1301" s="5">
        <f>'Stocks Returns'!C1297</f>
        <v>1.0077326016463051E-2</v>
      </c>
      <c r="E1301" s="5">
        <f>'Stocks Returns'!D1297</f>
        <v>2.1598272138229069E-2</v>
      </c>
      <c r="F1301" s="5">
        <f>'Stocks Returns'!E1297</f>
        <v>3.0930930930930911E-2</v>
      </c>
      <c r="G1301" s="5">
        <f t="shared" si="80"/>
        <v>2.4746011959324708E-2</v>
      </c>
      <c r="H1301" s="5">
        <f t="shared" si="81"/>
        <v>-7.4044252874569914E-4</v>
      </c>
      <c r="I1301" s="5">
        <f t="shared" si="82"/>
        <v>1.1190798138101331E-2</v>
      </c>
      <c r="J1301" s="5">
        <f t="shared" si="83"/>
        <v>2.3363263392402897E-2</v>
      </c>
    </row>
    <row r="1302" spans="1:10" ht="15" customHeight="1" x14ac:dyDescent="0.2">
      <c r="A1302" s="3">
        <f>'2_CVaR_t1'!A1302</f>
        <v>44112</v>
      </c>
      <c r="B1302" s="5">
        <f>'2_CVaR_t1'!D1302-1</f>
        <v>2.753536083788477E-3</v>
      </c>
      <c r="C1302" s="5">
        <f>'Stocks Returns'!B1298</f>
        <v>2.6137899954934651E-2</v>
      </c>
      <c r="D1302" s="5">
        <f>'Stocks Returns'!C1298</f>
        <v>2.5188916876572875E-3</v>
      </c>
      <c r="E1302" s="5">
        <f>'Stocks Returns'!D1298</f>
        <v>2.564573949811555E-2</v>
      </c>
      <c r="F1302" s="5">
        <f>'Stocks Returns'!E1298</f>
        <v>3.4954849985435521E-2</v>
      </c>
      <c r="G1302" s="5">
        <f t="shared" si="80"/>
        <v>2.4144203397326976E-2</v>
      </c>
      <c r="H1302" s="5">
        <f t="shared" si="81"/>
        <v>-1.4192810802037921E-3</v>
      </c>
      <c r="I1302" s="5">
        <f t="shared" si="82"/>
        <v>2.1869168452504466E-2</v>
      </c>
      <c r="J1302" s="5">
        <f t="shared" si="83"/>
        <v>3.220102117713329E-2</v>
      </c>
    </row>
    <row r="1303" spans="1:10" ht="15" customHeight="1" x14ac:dyDescent="0.2">
      <c r="A1303" s="3">
        <f>'2_CVaR_t1'!A1303</f>
        <v>44113</v>
      </c>
      <c r="B1303" s="5">
        <f>'2_CVaR_t1'!D1303-1</f>
        <v>1.2643327140661409E-2</v>
      </c>
      <c r="C1303" s="5">
        <f>'Stocks Returns'!B1299</f>
        <v>-2.3276240667545078E-2</v>
      </c>
      <c r="D1303" s="5">
        <f>'Stocks Returns'!C1299</f>
        <v>1.8031333136269589E-2</v>
      </c>
      <c r="E1303" s="5">
        <f>'Stocks Returns'!D1299</f>
        <v>2.1509231044990251E-2</v>
      </c>
      <c r="F1303" s="5">
        <f>'Stocks Returns'!E1299</f>
        <v>-1.1258091753447719E-2</v>
      </c>
      <c r="G1303" s="5">
        <f t="shared" si="80"/>
        <v>-3.4396421232294326E-2</v>
      </c>
      <c r="H1303" s="5">
        <f t="shared" si="81"/>
        <v>-1.9559687723874966E-4</v>
      </c>
      <c r="I1303" s="5">
        <f t="shared" si="82"/>
        <v>3.9604318477620797E-3</v>
      </c>
      <c r="J1303" s="5">
        <f t="shared" si="83"/>
        <v>-2.4010149420249781E-2</v>
      </c>
    </row>
    <row r="1304" spans="1:10" ht="15" customHeight="1" x14ac:dyDescent="0.2">
      <c r="A1304" s="3">
        <f>'2_CVaR_t1'!A1304</f>
        <v>44116</v>
      </c>
      <c r="B1304" s="5">
        <f>'2_CVaR_t1'!D1304-1</f>
        <v>-6.5835984909157208E-4</v>
      </c>
      <c r="C1304" s="5">
        <f>'Stocks Returns'!B1300</f>
        <v>4.4964028776979248E-3</v>
      </c>
      <c r="D1304" s="5">
        <f>'Stocks Returns'!C1300</f>
        <v>-1.1614401858303092E-3</v>
      </c>
      <c r="E1304" s="5">
        <f>'Stocks Returns'!D1300</f>
        <v>1.3160203544479998E-3</v>
      </c>
      <c r="F1304" s="5">
        <f>'Stocks Returns'!E1300</f>
        <v>1.3094221463136879E-2</v>
      </c>
      <c r="G1304" s="5">
        <f t="shared" si="80"/>
        <v>5.6512676482713253E-3</v>
      </c>
      <c r="H1304" s="5">
        <f t="shared" si="81"/>
        <v>-1.7011015105593101E-4</v>
      </c>
      <c r="I1304" s="5">
        <f t="shared" si="82"/>
        <v>2.290753855816504E-3</v>
      </c>
      <c r="J1304" s="5">
        <f t="shared" si="83"/>
        <v>1.3789698730377336E-2</v>
      </c>
    </row>
    <row r="1305" spans="1:10" ht="15" customHeight="1" x14ac:dyDescent="0.2">
      <c r="A1305" s="3">
        <f>'2_CVaR_t1'!A1305</f>
        <v>44117</v>
      </c>
      <c r="B1305" s="5">
        <f>'2_CVaR_t1'!D1305-1</f>
        <v>-7.4734855335825134E-3</v>
      </c>
      <c r="C1305" s="5">
        <f>'Stocks Returns'!B1301</f>
        <v>-3.4467323187108323E-2</v>
      </c>
      <c r="D1305" s="5">
        <f>'Stocks Returns'!C1301</f>
        <v>-1.0077519379845024E-2</v>
      </c>
      <c r="E1305" s="5">
        <f>'Stocks Returns'!D1301</f>
        <v>-2.2342942258827603E-2</v>
      </c>
      <c r="F1305" s="5">
        <f>'Stocks Returns'!E1301</f>
        <v>-1.9949423995504367E-2</v>
      </c>
      <c r="G1305" s="5">
        <f t="shared" si="80"/>
        <v>-2.7023333074201059E-2</v>
      </c>
      <c r="H1305" s="5">
        <f t="shared" si="81"/>
        <v>7.6029537278317003E-4</v>
      </c>
      <c r="I1305" s="5">
        <f t="shared" si="82"/>
        <v>-1.1877667929144334E-2</v>
      </c>
      <c r="J1305" s="5">
        <f t="shared" si="83"/>
        <v>-1.2364095779832874E-2</v>
      </c>
    </row>
    <row r="1306" spans="1:10" ht="15" customHeight="1" x14ac:dyDescent="0.2">
      <c r="A1306" s="3">
        <f>'2_CVaR_t1'!A1306</f>
        <v>44118</v>
      </c>
      <c r="B1306" s="5">
        <f>'2_CVaR_t1'!D1306-1</f>
        <v>-7.0533092096347616E-3</v>
      </c>
      <c r="C1306" s="5">
        <f>'Stocks Returns'!B1302</f>
        <v>-2.9670839128419169E-2</v>
      </c>
      <c r="D1306" s="5">
        <f>'Stocks Returns'!C1302</f>
        <v>-1.0375880971025819E-2</v>
      </c>
      <c r="E1306" s="5">
        <f>'Stocks Returns'!D1302</f>
        <v>-7.4386090697257101E-3</v>
      </c>
      <c r="F1306" s="5">
        <f>'Stocks Returns'!E1302</f>
        <v>-1.0034403669724856E-2</v>
      </c>
      <c r="G1306" s="5">
        <f t="shared" si="80"/>
        <v>-2.2614595579482408E-2</v>
      </c>
      <c r="H1306" s="5">
        <f t="shared" si="81"/>
        <v>-1.4513642430308976E-4</v>
      </c>
      <c r="I1306" s="5">
        <f t="shared" si="82"/>
        <v>2.441540239212588E-3</v>
      </c>
      <c r="J1306" s="5">
        <f t="shared" si="83"/>
        <v>-2.8738588517605648E-3</v>
      </c>
    </row>
    <row r="1307" spans="1:10" ht="15" customHeight="1" x14ac:dyDescent="0.2">
      <c r="A1307" s="3">
        <f>'2_CVaR_t1'!A1307</f>
        <v>44119</v>
      </c>
      <c r="B1307" s="5">
        <f>'2_CVaR_t1'!D1307-1</f>
        <v>-8.2715692951129682E-3</v>
      </c>
      <c r="C1307" s="5">
        <f>'Stocks Returns'!B1303</f>
        <v>1.9111323459148899E-3</v>
      </c>
      <c r="D1307" s="5">
        <f>'Stocks Returns'!C1303</f>
        <v>-1.3105835806132449E-2</v>
      </c>
      <c r="E1307" s="5">
        <f>'Stocks Returns'!D1303</f>
        <v>5.327313769751818E-3</v>
      </c>
      <c r="F1307" s="5">
        <f>'Stocks Returns'!E1303</f>
        <v>2.5195482189400487E-2</v>
      </c>
      <c r="G1307" s="5">
        <f t="shared" si="80"/>
        <v>1.0091609068506922E-2</v>
      </c>
      <c r="H1307" s="5">
        <f t="shared" si="81"/>
        <v>-1.1149506736930735E-3</v>
      </c>
      <c r="I1307" s="5">
        <f t="shared" si="82"/>
        <v>1.6903975750062923E-2</v>
      </c>
      <c r="J1307" s="5">
        <f t="shared" si="83"/>
        <v>3.3587644851841063E-2</v>
      </c>
    </row>
    <row r="1308" spans="1:10" ht="15" customHeight="1" x14ac:dyDescent="0.2">
      <c r="A1308" s="3">
        <f>'2_CVaR_t1'!A1308</f>
        <v>44120</v>
      </c>
      <c r="B1308" s="5">
        <f>'2_CVaR_t1'!D1308-1</f>
        <v>2.0955135958895532E-3</v>
      </c>
      <c r="C1308" s="5">
        <f>'Stocks Returns'!B1304</f>
        <v>-4.7687172150678858E-4</v>
      </c>
      <c r="D1308" s="5">
        <f>'Stocks Returns'!C1304</f>
        <v>3.5580055124027066E-3</v>
      </c>
      <c r="E1308" s="5">
        <f>'Stocks Returns'!D1304</f>
        <v>-4.7601940003593191E-3</v>
      </c>
      <c r="F1308" s="5">
        <f>'Stocks Returns'!E1304</f>
        <v>-4.6045197740112842E-2</v>
      </c>
      <c r="G1308" s="5">
        <f t="shared" si="80"/>
        <v>-1.8633328301940783E-3</v>
      </c>
      <c r="H1308" s="5">
        <f t="shared" si="81"/>
        <v>5.7054277852464173E-4</v>
      </c>
      <c r="I1308" s="5">
        <f t="shared" si="82"/>
        <v>-7.6204225489324403E-3</v>
      </c>
      <c r="J1308" s="5">
        <f t="shared" si="83"/>
        <v>-4.8133789093931061E-2</v>
      </c>
    </row>
    <row r="1309" spans="1:10" ht="15" customHeight="1" x14ac:dyDescent="0.2">
      <c r="A1309" s="3">
        <f>'2_CVaR_t1'!A1309</f>
        <v>44123</v>
      </c>
      <c r="B1309" s="5">
        <f>'2_CVaR_t1'!D1309-1</f>
        <v>-1.0420843368013744E-2</v>
      </c>
      <c r="C1309" s="5">
        <f>'Stocks Returns'!B1305</f>
        <v>-3.6259541984732913E-2</v>
      </c>
      <c r="D1309" s="5">
        <f>'Stocks Returns'!C1305</f>
        <v>-1.6428642764406254E-2</v>
      </c>
      <c r="E1309" s="5">
        <f>'Stocks Returns'!D1305</f>
        <v>7.6707878350328329E-3</v>
      </c>
      <c r="F1309" s="5">
        <f>'Stocks Returns'!E1305</f>
        <v>-3.1684927450399747E-2</v>
      </c>
      <c r="G1309" s="5">
        <f t="shared" si="80"/>
        <v>-2.6095674982155009E-2</v>
      </c>
      <c r="H1309" s="5">
        <f t="shared" si="81"/>
        <v>-1.3324892491024653E-3</v>
      </c>
      <c r="I1309" s="5">
        <f t="shared" si="82"/>
        <v>2.2240464806471981E-2</v>
      </c>
      <c r="J1309" s="5">
        <f t="shared" si="83"/>
        <v>-2.1119924741397397E-2</v>
      </c>
    </row>
    <row r="1310" spans="1:10" ht="15" customHeight="1" x14ac:dyDescent="0.2">
      <c r="A1310" s="3">
        <f>'2_CVaR_t1'!A1310</f>
        <v>44124</v>
      </c>
      <c r="B1310" s="5">
        <f>'2_CVaR_t1'!D1310-1</f>
        <v>2.2857409894230241E-3</v>
      </c>
      <c r="C1310" s="5">
        <f>'Stocks Returns'!B1306</f>
        <v>2.4752475247524774E-3</v>
      </c>
      <c r="D1310" s="5">
        <f>'Stocks Returns'!C1306</f>
        <v>3.7061481443874111E-3</v>
      </c>
      <c r="E1310" s="5">
        <f>'Stocks Returns'!D1306</f>
        <v>-3.8509761776821527E-3</v>
      </c>
      <c r="F1310" s="5">
        <f>'Stocks Returns'!E1306</f>
        <v>-3.6697247706423131E-3</v>
      </c>
      <c r="G1310" s="5">
        <f t="shared" si="80"/>
        <v>9.1324102235366576E-4</v>
      </c>
      <c r="H1310" s="5">
        <f t="shared" si="81"/>
        <v>4.4384511994698768E-4</v>
      </c>
      <c r="I1310" s="5">
        <f t="shared" si="82"/>
        <v>-6.9761097226666725E-3</v>
      </c>
      <c r="J1310" s="5">
        <f t="shared" si="83"/>
        <v>-5.9506292890932466E-3</v>
      </c>
    </row>
    <row r="1311" spans="1:10" ht="15" customHeight="1" x14ac:dyDescent="0.2">
      <c r="A1311" s="3">
        <f>'2_CVaR_t1'!A1311</f>
        <v>44125</v>
      </c>
      <c r="B1311" s="5">
        <f>'2_CVaR_t1'!D1311-1</f>
        <v>2.0850821409978959E-3</v>
      </c>
      <c r="C1311" s="5">
        <f>'Stocks Returns'!B1307</f>
        <v>2.3209876543209829E-2</v>
      </c>
      <c r="D1311" s="5">
        <f>'Stocks Returns'!C1307</f>
        <v>3.6924633282753305E-3</v>
      </c>
      <c r="E1311" s="5">
        <f>'Stocks Returns'!D1307</f>
        <v>-6.7427852198147509E-3</v>
      </c>
      <c r="F1311" s="5">
        <f>'Stocks Returns'!E1307</f>
        <v>-5.9545733578882709E-2</v>
      </c>
      <c r="G1311" s="5">
        <f t="shared" si="80"/>
        <v>2.1833041776039001E-2</v>
      </c>
      <c r="H1311" s="5">
        <f t="shared" si="81"/>
        <v>7.2007194684633753E-4</v>
      </c>
      <c r="I1311" s="5">
        <f t="shared" si="82"/>
        <v>-9.5884872353301925E-3</v>
      </c>
      <c r="J1311" s="5">
        <f t="shared" si="83"/>
        <v>-6.1623779100869483E-2</v>
      </c>
    </row>
    <row r="1312" spans="1:10" ht="15" customHeight="1" x14ac:dyDescent="0.2">
      <c r="A1312" s="3">
        <f>'2_CVaR_t1'!A1312</f>
        <v>44126</v>
      </c>
      <c r="B1312" s="5">
        <f>'2_CVaR_t1'!D1312-1</f>
        <v>-6.1702825301424014E-4</v>
      </c>
      <c r="C1312" s="5">
        <f>'Stocks Returns'!B1308</f>
        <v>2.1959459459459651E-2</v>
      </c>
      <c r="D1312" s="5">
        <f>'Stocks Returns'!C1308</f>
        <v>-2.2174066421407623E-3</v>
      </c>
      <c r="E1312" s="5">
        <f>'Stocks Returns'!D1308</f>
        <v>1.8464880521361193E-2</v>
      </c>
      <c r="F1312" s="5">
        <f>'Stocks Returns'!E1308</f>
        <v>4.1449086161879922E-2</v>
      </c>
      <c r="G1312" s="5">
        <f t="shared" si="80"/>
        <v>2.3076182660770345E-2</v>
      </c>
      <c r="H1312" s="5">
        <f t="shared" si="81"/>
        <v>-1.2857924435784869E-3</v>
      </c>
      <c r="I1312" s="5">
        <f t="shared" si="82"/>
        <v>1.9382056874376E-2</v>
      </c>
      <c r="J1312" s="5">
        <f t="shared" si="83"/>
        <v>4.2102778647794686E-2</v>
      </c>
    </row>
    <row r="1313" spans="1:10" ht="15" customHeight="1" x14ac:dyDescent="0.2">
      <c r="A1313" s="3">
        <f>'2_CVaR_t1'!A1313</f>
        <v>44127</v>
      </c>
      <c r="B1313" s="5">
        <f>'2_CVaR_t1'!D1313-1</f>
        <v>1.2095909309195463E-4</v>
      </c>
      <c r="C1313" s="5">
        <f>'Stocks Returns'!B1309</f>
        <v>-3.5419126328216644E-3</v>
      </c>
      <c r="D1313" s="5">
        <f>'Stocks Returns'!C1309</f>
        <v>1.0101520278782417E-4</v>
      </c>
      <c r="E1313" s="5">
        <f>'Stocks Returns'!D1309</f>
        <v>0</v>
      </c>
      <c r="F1313" s="5">
        <f>'Stocks Returns'!E1309</f>
        <v>1.9743027264180535E-2</v>
      </c>
      <c r="G1313" s="5">
        <f t="shared" si="80"/>
        <v>-3.1062179459637978E-3</v>
      </c>
      <c r="H1313" s="5">
        <f t="shared" si="81"/>
        <v>-3.3613755682289196E-5</v>
      </c>
      <c r="I1313" s="5">
        <f t="shared" si="82"/>
        <v>-1.1052282132898285E-4</v>
      </c>
      <c r="J1313" s="5">
        <f t="shared" si="83"/>
        <v>1.9650640653113879E-2</v>
      </c>
    </row>
    <row r="1314" spans="1:10" ht="15" customHeight="1" x14ac:dyDescent="0.2">
      <c r="A1314" s="3">
        <f>'2_CVaR_t1'!A1314</f>
        <v>44130</v>
      </c>
      <c r="B1314" s="5">
        <f>'2_CVaR_t1'!D1314-1</f>
        <v>-1.7337468442233495E-2</v>
      </c>
      <c r="C1314" s="5">
        <f>'Stocks Returns'!B1310</f>
        <v>-2.7488151658767834E-2</v>
      </c>
      <c r="D1314" s="5">
        <f>'Stocks Returns'!C1310</f>
        <v>-2.4948234937629432E-2</v>
      </c>
      <c r="E1314" s="5">
        <f>'Stocks Returns'!D1310</f>
        <v>-2.4795591894774205E-2</v>
      </c>
      <c r="F1314" s="5">
        <f>'Stocks Returns'!E1310</f>
        <v>-6.8223724646588768E-2</v>
      </c>
      <c r="G1314" s="5">
        <f t="shared" si="80"/>
        <v>-1.0941493780199433E-2</v>
      </c>
      <c r="H1314" s="5">
        <f t="shared" si="81"/>
        <v>1.4104948168883885E-4</v>
      </c>
      <c r="I1314" s="5">
        <f t="shared" si="82"/>
        <v>-5.9402907119153817E-4</v>
      </c>
      <c r="J1314" s="5">
        <f t="shared" si="83"/>
        <v>-5.066625869717966E-2</v>
      </c>
    </row>
    <row r="1315" spans="1:10" ht="15" customHeight="1" x14ac:dyDescent="0.2">
      <c r="A1315" s="3">
        <f>'2_CVaR_t1'!A1315</f>
        <v>44131</v>
      </c>
      <c r="B1315" s="5">
        <f>'2_CVaR_t1'!D1315-1</f>
        <v>-1.0798248275256883E-2</v>
      </c>
      <c r="C1315" s="5">
        <f>'Stocks Returns'!B1311</f>
        <v>-2.0467836257309857E-2</v>
      </c>
      <c r="D1315" s="5">
        <f>'Stocks Returns'!C1311</f>
        <v>-1.5590200445434244E-2</v>
      </c>
      <c r="E1315" s="5">
        <f>'Stocks Returns'!D1311</f>
        <v>-1.6221634922081507E-2</v>
      </c>
      <c r="F1315" s="5">
        <f>'Stocks Returns'!E1311</f>
        <v>-1.9788918205804196E-3</v>
      </c>
      <c r="G1315" s="5">
        <f t="shared" si="80"/>
        <v>-9.955692953406297E-3</v>
      </c>
      <c r="H1315" s="5">
        <f t="shared" si="81"/>
        <v>5.1227188594793471E-5</v>
      </c>
      <c r="I1315" s="5">
        <f t="shared" si="82"/>
        <v>-1.1263951295269158E-3</v>
      </c>
      <c r="J1315" s="5">
        <f t="shared" si="83"/>
        <v>8.9676538970899951E-3</v>
      </c>
    </row>
    <row r="1316" spans="1:10" ht="15" customHeight="1" x14ac:dyDescent="0.2">
      <c r="A1316" s="3">
        <f>'2_CVaR_t1'!A1316</f>
        <v>44132</v>
      </c>
      <c r="B1316" s="5">
        <f>'2_CVaR_t1'!D1316-1</f>
        <v>-3.3599968106693412E-2</v>
      </c>
      <c r="C1316" s="5">
        <f>'Stocks Returns'!B1312</f>
        <v>-4.129353233830857E-2</v>
      </c>
      <c r="D1316" s="5">
        <f>'Stocks Returns'!C1312</f>
        <v>-4.8353151636325364E-2</v>
      </c>
      <c r="E1316" s="5">
        <f>'Stocks Returns'!D1312</f>
        <v>-5.0115794349235743E-2</v>
      </c>
      <c r="F1316" s="5">
        <f>'Stocks Returns'!E1312</f>
        <v>-4.8578982154659722E-2</v>
      </c>
      <c r="G1316" s="5">
        <f t="shared" si="80"/>
        <v>-9.7395358566971652E-3</v>
      </c>
      <c r="H1316" s="5">
        <f t="shared" si="81"/>
        <v>2.3217112966768955E-4</v>
      </c>
      <c r="I1316" s="5">
        <f t="shared" si="82"/>
        <v>-3.2675593759023264E-3</v>
      </c>
      <c r="J1316" s="5">
        <f t="shared" si="83"/>
        <v>-1.4580704410389646E-2</v>
      </c>
    </row>
    <row r="1317" spans="1:10" ht="15" customHeight="1" x14ac:dyDescent="0.2">
      <c r="A1317" s="3">
        <f>'2_CVaR_t1'!A1317</f>
        <v>44133</v>
      </c>
      <c r="B1317" s="5">
        <f>'2_CVaR_t1'!D1317-1</f>
        <v>1.5971152563815538E-2</v>
      </c>
      <c r="C1317" s="5">
        <f>'Stocks Returns'!B1313</f>
        <v>2.4130773222625912E-2</v>
      </c>
      <c r="D1317" s="5">
        <f>'Stocks Returns'!C1313</f>
        <v>2.2115331453530063E-2</v>
      </c>
      <c r="E1317" s="5">
        <f>'Stocks Returns'!D1313</f>
        <v>3.7156231714452703E-2</v>
      </c>
      <c r="F1317" s="5">
        <f>'Stocks Returns'!E1313</f>
        <v>1.2851684612712688E-2</v>
      </c>
      <c r="G1317" s="5">
        <f t="shared" si="80"/>
        <v>9.9396131671756257E-3</v>
      </c>
      <c r="H1317" s="5">
        <f t="shared" si="81"/>
        <v>-9.1963639959445273E-4</v>
      </c>
      <c r="I1317" s="5">
        <f t="shared" si="82"/>
        <v>1.4973202055441462E-2</v>
      </c>
      <c r="J1317" s="5">
        <f t="shared" si="83"/>
        <v>-3.264686818706914E-3</v>
      </c>
    </row>
    <row r="1318" spans="1:10" ht="15" customHeight="1" x14ac:dyDescent="0.2">
      <c r="A1318" s="3">
        <f>'2_CVaR_t1'!A1318</f>
        <v>44134</v>
      </c>
      <c r="B1318" s="5">
        <f>'2_CVaR_t1'!D1318-1</f>
        <v>-1.1628072850970339E-2</v>
      </c>
      <c r="C1318" s="5">
        <f>'Stocks Returns'!B1314</f>
        <v>2.5589054978464532E-2</v>
      </c>
      <c r="D1318" s="5">
        <f>'Stocks Returns'!C1314</f>
        <v>-1.7093092443338564E-2</v>
      </c>
      <c r="E1318" s="5">
        <f>'Stocks Returns'!D1314</f>
        <v>-1.194170192759747E-2</v>
      </c>
      <c r="F1318" s="5">
        <f>'Stocks Returns'!E1314</f>
        <v>-1.851851851851849E-2</v>
      </c>
      <c r="G1318" s="5">
        <f t="shared" si="80"/>
        <v>3.686697590855148E-2</v>
      </c>
      <c r="H1318" s="5">
        <f t="shared" si="81"/>
        <v>-2.527353424830632E-4</v>
      </c>
      <c r="I1318" s="5">
        <f t="shared" si="82"/>
        <v>4.30912682703153E-3</v>
      </c>
      <c r="J1318" s="5">
        <f t="shared" si="83"/>
        <v>-6.7330495139273881E-3</v>
      </c>
    </row>
    <row r="1319" spans="1:10" ht="15" customHeight="1" x14ac:dyDescent="0.2">
      <c r="A1319" s="3">
        <f>'2_CVaR_t1'!A1319</f>
        <v>44137</v>
      </c>
      <c r="B1319" s="5">
        <f>'2_CVaR_t1'!D1319-1</f>
        <v>1.0992681439835783E-2</v>
      </c>
      <c r="C1319" s="5">
        <f>'Stocks Returns'!B1315</f>
        <v>4.347826086956541E-2</v>
      </c>
      <c r="D1319" s="5">
        <f>'Stocks Returns'!C1315</f>
        <v>1.6674921578339053E-2</v>
      </c>
      <c r="E1319" s="5">
        <f>'Stocks Returns'!D1315</f>
        <v>2.8549676436995242E-4</v>
      </c>
      <c r="F1319" s="5">
        <f>'Stocks Returns'!E1315</f>
        <v>5.6254367575122366E-2</v>
      </c>
      <c r="G1319" s="5">
        <f t="shared" si="80"/>
        <v>3.3881327004712102E-2</v>
      </c>
      <c r="H1319" s="5">
        <f t="shared" si="81"/>
        <v>8.3284232477449927E-4</v>
      </c>
      <c r="I1319" s="5">
        <f t="shared" si="82"/>
        <v>-1.496466244556971E-2</v>
      </c>
      <c r="J1319" s="5">
        <f t="shared" si="83"/>
        <v>4.5171054312145124E-2</v>
      </c>
    </row>
    <row r="1320" spans="1:10" ht="15" customHeight="1" x14ac:dyDescent="0.2">
      <c r="A1320" s="3">
        <f>'2_CVaR_t1'!A1320</f>
        <v>44138</v>
      </c>
      <c r="B1320" s="5">
        <f>'2_CVaR_t1'!D1320-1</f>
        <v>1.4181000757461648E-2</v>
      </c>
      <c r="C1320" s="5">
        <f>'Stocks Returns'!B1316</f>
        <v>0</v>
      </c>
      <c r="D1320" s="5">
        <f>'Stocks Returns'!C1316</f>
        <v>1.9486846378694356E-2</v>
      </c>
      <c r="E1320" s="5">
        <f>'Stocks Returns'!D1316</f>
        <v>3.6723432594424787E-2</v>
      </c>
      <c r="F1320" s="5">
        <f>'Stocks Returns'!E1316</f>
        <v>-3.043334435990741E-2</v>
      </c>
      <c r="G1320" s="5">
        <f t="shared" si="80"/>
        <v>-1.2539174514290607E-2</v>
      </c>
      <c r="H1320" s="5">
        <f t="shared" si="81"/>
        <v>-9.6171247481115565E-4</v>
      </c>
      <c r="I1320" s="5">
        <f t="shared" si="82"/>
        <v>1.7033314965744218E-2</v>
      </c>
      <c r="J1320" s="5">
        <f t="shared" si="83"/>
        <v>-4.4739935650527723E-2</v>
      </c>
    </row>
    <row r="1321" spans="1:10" ht="15" customHeight="1" x14ac:dyDescent="0.2">
      <c r="A1321" s="3">
        <f>'2_CVaR_t1'!A1321</f>
        <v>44139</v>
      </c>
      <c r="B1321" s="5">
        <f>'2_CVaR_t1'!D1321-1</f>
        <v>2.1187635836210195E-2</v>
      </c>
      <c r="C1321" s="5">
        <f>'Stocks Returns'!B1317</f>
        <v>-2.7935606060606077E-2</v>
      </c>
      <c r="D1321" s="5">
        <f>'Stocks Returns'!C1317</f>
        <v>2.9892747159392608E-2</v>
      </c>
      <c r="E1321" s="5">
        <f>'Stocks Returns'!D1317</f>
        <v>3.99192438285767E-2</v>
      </c>
      <c r="F1321" s="5">
        <f>'Stocks Returns'!E1317</f>
        <v>3.6506311838962802E-2</v>
      </c>
      <c r="G1321" s="5">
        <f t="shared" si="80"/>
        <v>-4.6940634365168259E-2</v>
      </c>
      <c r="H1321" s="5">
        <f t="shared" si="81"/>
        <v>-6.7898893550655606E-4</v>
      </c>
      <c r="I1321" s="5">
        <f t="shared" si="82"/>
        <v>1.0471895099185693E-2</v>
      </c>
      <c r="J1321" s="5">
        <f t="shared" si="83"/>
        <v>1.5116260377903722E-2</v>
      </c>
    </row>
    <row r="1322" spans="1:10" ht="15" customHeight="1" x14ac:dyDescent="0.2">
      <c r="A1322" s="3">
        <f>'2_CVaR_t1'!A1322</f>
        <v>44140</v>
      </c>
      <c r="B1322" s="5">
        <f>'2_CVaR_t1'!D1322-1</f>
        <v>1.416089491168071E-2</v>
      </c>
      <c r="C1322" s="5">
        <f>'Stocks Returns'!B1318</f>
        <v>4.3838285435947366E-2</v>
      </c>
      <c r="D1322" s="5">
        <f>'Stocks Returns'!C1318</f>
        <v>1.892045161622935E-2</v>
      </c>
      <c r="E1322" s="5">
        <f>'Stocks Returns'!D1318</f>
        <v>4.4652312036710162E-2</v>
      </c>
      <c r="F1322" s="5">
        <f>'Stocks Returns'!E1318</f>
        <v>-8.5582620144831756E-3</v>
      </c>
      <c r="G1322" s="5">
        <f t="shared" si="80"/>
        <v>3.1317664971880321E-2</v>
      </c>
      <c r="H1322" s="5">
        <f t="shared" si="81"/>
        <v>-1.4990583374631973E-3</v>
      </c>
      <c r="I1322" s="5">
        <f t="shared" si="82"/>
        <v>2.4990193209387876E-2</v>
      </c>
      <c r="J1322" s="5">
        <f t="shared" si="83"/>
        <v>-2.2844527006362136E-2</v>
      </c>
    </row>
    <row r="1323" spans="1:10" ht="15" customHeight="1" x14ac:dyDescent="0.2">
      <c r="A1323" s="3">
        <f>'2_CVaR_t1'!A1323</f>
        <v>44141</v>
      </c>
      <c r="B1323" s="5">
        <f>'2_CVaR_t1'!D1323-1</f>
        <v>5.0787129711888923E-3</v>
      </c>
      <c r="C1323" s="5">
        <f>'Stocks Returns'!B1319</f>
        <v>-2.3331777881474558E-2</v>
      </c>
      <c r="D1323" s="5">
        <f>'Stocks Returns'!C1319</f>
        <v>4.1995547460029758E-3</v>
      </c>
      <c r="E1323" s="5">
        <f>'Stocks Returns'!D1319</f>
        <v>5.8286872782564725E-2</v>
      </c>
      <c r="F1323" s="5">
        <f>'Stocks Returns'!E1319</f>
        <v>-3.0876494023904355E-2</v>
      </c>
      <c r="G1323" s="5">
        <f t="shared" si="80"/>
        <v>-2.747119112355028E-2</v>
      </c>
      <c r="H1323" s="5">
        <f t="shared" si="81"/>
        <v>-3.0980305621427853E-3</v>
      </c>
      <c r="I1323" s="5">
        <f t="shared" si="82"/>
        <v>5.1272329731074803E-2</v>
      </c>
      <c r="J1323" s="5">
        <f t="shared" si="83"/>
        <v>-3.5980994400800305E-2</v>
      </c>
    </row>
    <row r="1324" spans="1:10" ht="15" customHeight="1" x14ac:dyDescent="0.2">
      <c r="A1324" s="3">
        <f>'2_CVaR_t1'!A1324</f>
        <v>44144</v>
      </c>
      <c r="B1324" s="5">
        <f>'2_CVaR_t1'!D1324-1</f>
        <v>4.7320779432042048E-2</v>
      </c>
      <c r="C1324" s="5">
        <f>'Stocks Returns'!B1320</f>
        <v>5.6856187290969862E-2</v>
      </c>
      <c r="D1324" s="5">
        <f>'Stocks Returns'!C1320</f>
        <v>7.1597722577719569E-2</v>
      </c>
      <c r="E1324" s="5">
        <f>'Stocks Returns'!D1320</f>
        <v>9.8180076628353596E-3</v>
      </c>
      <c r="F1324" s="5">
        <f>'Stocks Returns'!E1320</f>
        <v>0.14354230900993503</v>
      </c>
      <c r="G1324" s="5">
        <f t="shared" si="80"/>
        <v>1.3735005701455819E-2</v>
      </c>
      <c r="H1324" s="5">
        <f t="shared" si="81"/>
        <v>3.2688546324988188E-3</v>
      </c>
      <c r="I1324" s="5">
        <f t="shared" si="82"/>
        <v>-5.6021577651841833E-2</v>
      </c>
      <c r="J1324" s="5">
        <f t="shared" si="83"/>
        <v>9.5732573961972933E-2</v>
      </c>
    </row>
    <row r="1325" spans="1:10" ht="15" customHeight="1" x14ac:dyDescent="0.2">
      <c r="A1325" s="3">
        <f>'2_CVaR_t1'!A1325</f>
        <v>44145</v>
      </c>
      <c r="B1325" s="5">
        <f>'2_CVaR_t1'!D1325-1</f>
        <v>5.8309146951041058E-4</v>
      </c>
      <c r="C1325" s="5">
        <f>'Stocks Returns'!B1321</f>
        <v>3.616636528028927E-2</v>
      </c>
      <c r="D1325" s="5">
        <f>'Stocks Returns'!C1321</f>
        <v>2.9621967274777727E-3</v>
      </c>
      <c r="E1325" s="5">
        <f>'Stocks Returns'!D1321</f>
        <v>-3.6281716860327218E-2</v>
      </c>
      <c r="F1325" s="5">
        <f>'Stocks Returns'!E1321</f>
        <v>6.4409826243259305E-2</v>
      </c>
      <c r="G1325" s="5">
        <f t="shared" si="80"/>
        <v>3.617559557388432E-2</v>
      </c>
      <c r="H1325" s="5">
        <f t="shared" si="81"/>
        <v>2.1598795131057896E-3</v>
      </c>
      <c r="I1325" s="5">
        <f t="shared" si="82"/>
        <v>-3.7035791450109476E-2</v>
      </c>
      <c r="J1325" s="5">
        <f t="shared" si="83"/>
        <v>6.3850240149839269E-2</v>
      </c>
    </row>
    <row r="1326" spans="1:10" ht="15" customHeight="1" x14ac:dyDescent="0.2">
      <c r="A1326" s="3">
        <f>'2_CVaR_t1'!A1326</f>
        <v>44146</v>
      </c>
      <c r="B1326" s="5">
        <f>'2_CVaR_t1'!D1326-1</f>
        <v>-4.1301037399921192E-4</v>
      </c>
      <c r="C1326" s="5">
        <f>'Stocks Returns'!B1322</f>
        <v>-2.0942408376963373E-2</v>
      </c>
      <c r="D1326" s="5">
        <f>'Stocks Returns'!C1322</f>
        <v>-2.8596877783507724E-3</v>
      </c>
      <c r="E1326" s="5">
        <f>'Stocks Returns'!D1322</f>
        <v>3.5515091863516979E-2</v>
      </c>
      <c r="F1326" s="5">
        <f>'Stocks Returns'!E1322</f>
        <v>-7.0363073459048797E-3</v>
      </c>
      <c r="G1326" s="5">
        <f t="shared" si="80"/>
        <v>-2.0013956687082397E-2</v>
      </c>
      <c r="H1326" s="5">
        <f t="shared" si="81"/>
        <v>-2.2228383458238392E-3</v>
      </c>
      <c r="I1326" s="5">
        <f t="shared" si="82"/>
        <v>3.6148159001216131E-2</v>
      </c>
      <c r="J1326" s="5">
        <f t="shared" si="83"/>
        <v>-6.5888697175384382E-3</v>
      </c>
    </row>
    <row r="1327" spans="1:10" ht="15" customHeight="1" x14ac:dyDescent="0.2">
      <c r="A1327" s="3">
        <f>'2_CVaR_t1'!A1327</f>
        <v>44147</v>
      </c>
      <c r="B1327" s="5">
        <f>'2_CVaR_t1'!D1327-1</f>
        <v>-1.452805194954554E-2</v>
      </c>
      <c r="C1327" s="5">
        <f>'Stocks Returns'!B1323</f>
        <v>-2.8520499108734443E-2</v>
      </c>
      <c r="D1327" s="5">
        <f>'Stocks Returns'!C1323</f>
        <v>-2.0874471086036683E-2</v>
      </c>
      <c r="E1327" s="5">
        <f>'Stocks Returns'!D1323</f>
        <v>-2.2099009900990119E-2</v>
      </c>
      <c r="F1327" s="5">
        <f>'Stocks Returns'!E1323</f>
        <v>-3.5997732426303997E-2</v>
      </c>
      <c r="G1327" s="5">
        <f t="shared" si="80"/>
        <v>-1.4566423271835948E-2</v>
      </c>
      <c r="H1327" s="5">
        <f t="shared" si="81"/>
        <v>1.557720416014742E-4</v>
      </c>
      <c r="I1327" s="5">
        <f t="shared" si="82"/>
        <v>-1.8097567195131219E-3</v>
      </c>
      <c r="J1327" s="5">
        <f t="shared" si="83"/>
        <v>-2.1280487154076683E-2</v>
      </c>
    </row>
    <row r="1328" spans="1:10" ht="15" customHeight="1" x14ac:dyDescent="0.2">
      <c r="A1328" s="3">
        <f>'2_CVaR_t1'!A1328</f>
        <v>44148</v>
      </c>
      <c r="B1328" s="5">
        <f>'2_CVaR_t1'!D1328-1</f>
        <v>7.9145239041265025E-3</v>
      </c>
      <c r="C1328" s="5">
        <f>'Stocks Returns'!B1324</f>
        <v>6.0550458715596278E-2</v>
      </c>
      <c r="D1328" s="5">
        <f>'Stocks Returns'!C1324</f>
        <v>1.0659752232786035E-2</v>
      </c>
      <c r="E1328" s="5">
        <f>'Stocks Returns'!D1324</f>
        <v>2.178843350072901E-2</v>
      </c>
      <c r="F1328" s="5">
        <f>'Stocks Returns'!E1324</f>
        <v>3.969420758600406E-2</v>
      </c>
      <c r="G1328" s="5">
        <f t="shared" si="80"/>
        <v>5.3794106149130452E-2</v>
      </c>
      <c r="H1328" s="5">
        <f t="shared" si="81"/>
        <v>-7.3500901995547825E-4</v>
      </c>
      <c r="I1328" s="5">
        <f t="shared" si="82"/>
        <v>1.0824824696618846E-2</v>
      </c>
      <c r="J1328" s="5">
        <f t="shared" si="83"/>
        <v>3.1722802686667051E-2</v>
      </c>
    </row>
    <row r="1329" spans="1:10" ht="15" customHeight="1" x14ac:dyDescent="0.2">
      <c r="A1329" s="3">
        <f>'2_CVaR_t1'!A1329</f>
        <v>44151</v>
      </c>
      <c r="B1329" s="5">
        <f>'2_CVaR_t1'!D1329-1</f>
        <v>8.1315498572143152E-3</v>
      </c>
      <c r="C1329" s="5">
        <f>'Stocks Returns'!B1325</f>
        <v>4.1089965397923756E-2</v>
      </c>
      <c r="D1329" s="5">
        <f>'Stocks Returns'!C1325</f>
        <v>1.0547320410490224E-2</v>
      </c>
      <c r="E1329" s="5">
        <f>'Stocks Returns'!D1325</f>
        <v>2.7744748315497336E-2</v>
      </c>
      <c r="F1329" s="5">
        <f>'Stocks Returns'!E1325</f>
        <v>7.6923076923076872E-2</v>
      </c>
      <c r="G1329" s="5">
        <f t="shared" si="80"/>
        <v>3.4133337226179693E-2</v>
      </c>
      <c r="H1329" s="5">
        <f t="shared" si="81"/>
        <v>-1.1609996567746687E-3</v>
      </c>
      <c r="I1329" s="5">
        <f t="shared" si="82"/>
        <v>1.6478915639966722E-2</v>
      </c>
      <c r="J1329" s="5">
        <f t="shared" si="83"/>
        <v>6.8732266463528549E-2</v>
      </c>
    </row>
    <row r="1330" spans="1:10" ht="15" customHeight="1" x14ac:dyDescent="0.2">
      <c r="A1330" s="3">
        <f>'2_CVaR_t1'!A1330</f>
        <v>44152</v>
      </c>
      <c r="B1330" s="5">
        <f>'2_CVaR_t1'!D1330-1</f>
        <v>-6.756852650638745E-3</v>
      </c>
      <c r="C1330" s="5">
        <f>'Stocks Returns'!B1326</f>
        <v>9.5554632322392141E-3</v>
      </c>
      <c r="D1330" s="5">
        <f>'Stocks Returns'!C1326</f>
        <v>-9.3559003291019405E-3</v>
      </c>
      <c r="E1330" s="5">
        <f>'Stocks Returns'!D1326</f>
        <v>-1.7585807944465848E-2</v>
      </c>
      <c r="F1330" s="5">
        <f>'Stocks Returns'!E1326</f>
        <v>2.0220588235294157E-2</v>
      </c>
      <c r="G1330" s="5">
        <f t="shared" si="80"/>
        <v>1.6338131128370945E-2</v>
      </c>
      <c r="H1330" s="5">
        <f t="shared" si="81"/>
        <v>4.4652416707430427E-4</v>
      </c>
      <c r="I1330" s="5">
        <f t="shared" si="82"/>
        <v>-8.1184952004314248E-3</v>
      </c>
      <c r="J1330" s="5">
        <f t="shared" si="83"/>
        <v>2.7081425960722286E-2</v>
      </c>
    </row>
    <row r="1331" spans="1:10" ht="15" customHeight="1" x14ac:dyDescent="0.2">
      <c r="A1331" s="3">
        <f>'2_CVaR_t1'!A1331</f>
        <v>44153</v>
      </c>
      <c r="B1331" s="5">
        <f>'2_CVaR_t1'!D1331-1</f>
        <v>-9.6741801858805099E-3</v>
      </c>
      <c r="C1331" s="5">
        <f>'Stocks Returns'!B1327</f>
        <v>8.2304526748970819E-3</v>
      </c>
      <c r="D1331" s="5">
        <f>'Stocks Returns'!C1327</f>
        <v>-1.3668074604907154E-2</v>
      </c>
      <c r="E1331" s="5">
        <f>'Stocks Returns'!D1327</f>
        <v>-1.9784878699850905E-2</v>
      </c>
      <c r="F1331" s="5">
        <f>'Stocks Returns'!E1327</f>
        <v>8.494208494208344E-3</v>
      </c>
      <c r="G1331" s="5">
        <f t="shared" si="80"/>
        <v>1.770528493940287E-2</v>
      </c>
      <c r="H1331" s="5">
        <f t="shared" si="81"/>
        <v>3.4930091676552318E-4</v>
      </c>
      <c r="I1331" s="5">
        <f t="shared" si="82"/>
        <v>-6.2549826133279206E-3</v>
      </c>
      <c r="J1331" s="5">
        <f t="shared" si="83"/>
        <v>1.8304361142956312E-2</v>
      </c>
    </row>
    <row r="1332" spans="1:10" ht="15" customHeight="1" x14ac:dyDescent="0.2">
      <c r="A1332" s="3">
        <f>'2_CVaR_t1'!A1332</f>
        <v>44154</v>
      </c>
      <c r="B1332" s="5">
        <f>'2_CVaR_t1'!D1332-1</f>
        <v>8.2266399096919685E-5</v>
      </c>
      <c r="C1332" s="5">
        <f>'Stocks Returns'!B1328</f>
        <v>2.1428571428571352E-2</v>
      </c>
      <c r="D1332" s="5">
        <f>'Stocks Returns'!C1328</f>
        <v>-1.2510224702882988E-3</v>
      </c>
      <c r="E1332" s="5">
        <f>'Stocks Returns'!D1328</f>
        <v>2.1305566680016153E-2</v>
      </c>
      <c r="F1332" s="5">
        <f>'Stocks Returns'!E1328</f>
        <v>7.4017355793771777E-3</v>
      </c>
      <c r="G1332" s="5">
        <f t="shared" si="80"/>
        <v>2.1899972456534727E-2</v>
      </c>
      <c r="H1332" s="5">
        <f t="shared" si="81"/>
        <v>-1.3297482748398115E-3</v>
      </c>
      <c r="I1332" s="5">
        <f t="shared" si="82"/>
        <v>2.124892615068261E-2</v>
      </c>
      <c r="J1332" s="5">
        <f t="shared" si="83"/>
        <v>7.3484659129951536E-3</v>
      </c>
    </row>
    <row r="1333" spans="1:10" ht="15" customHeight="1" x14ac:dyDescent="0.2">
      <c r="A1333" s="3">
        <f>'2_CVaR_t1'!A1333</f>
        <v>44155</v>
      </c>
      <c r="B1333" s="5">
        <f>'2_CVaR_t1'!D1333-1</f>
        <v>-1.0463122484912213E-2</v>
      </c>
      <c r="C1333" s="5">
        <f>'Stocks Returns'!B1329</f>
        <v>1.8581418581418596E-2</v>
      </c>
      <c r="D1333" s="5">
        <f>'Stocks Returns'!C1329</f>
        <v>-1.7777135424194235E-2</v>
      </c>
      <c r="E1333" s="5">
        <f>'Stocks Returns'!D1329</f>
        <v>2.7213551878283893E-2</v>
      </c>
      <c r="F1333" s="5">
        <f>'Stocks Returns'!E1329</f>
        <v>4.5604256397264731E-3</v>
      </c>
      <c r="G1333" s="5">
        <f t="shared" si="80"/>
        <v>2.8784301543180166E-2</v>
      </c>
      <c r="H1333" s="5">
        <f t="shared" si="81"/>
        <v>-2.6198970958293318E-3</v>
      </c>
      <c r="I1333" s="5">
        <f t="shared" si="82"/>
        <v>4.1842105487320959E-2</v>
      </c>
      <c r="J1333" s="5">
        <f t="shared" si="83"/>
        <v>1.5168171040081477E-2</v>
      </c>
    </row>
    <row r="1334" spans="1:10" ht="15" customHeight="1" x14ac:dyDescent="0.2">
      <c r="A1334" s="3">
        <f>'2_CVaR_t1'!A1334</f>
        <v>44158</v>
      </c>
      <c r="B1334" s="5">
        <f>'2_CVaR_t1'!D1334-1</f>
        <v>1.4022960242096705E-2</v>
      </c>
      <c r="C1334" s="5">
        <f>'Stocks Returns'!B1330</f>
        <v>3.9623381718320916E-2</v>
      </c>
      <c r="D1334" s="5">
        <f>'Stocks Returns'!C1330</f>
        <v>2.0992740827938006E-2</v>
      </c>
      <c r="E1334" s="5">
        <f>'Stocks Returns'!D1330</f>
        <v>4.8862421743778306E-3</v>
      </c>
      <c r="F1334" s="5">
        <f>'Stocks Returns'!E1330</f>
        <v>7.7175283732660915E-2</v>
      </c>
      <c r="G1334" s="5">
        <f t="shared" si="80"/>
        <v>2.7230049945061344E-2</v>
      </c>
      <c r="H1334" s="5">
        <f t="shared" si="81"/>
        <v>7.7251870531391126E-4</v>
      </c>
      <c r="I1334" s="5">
        <f t="shared" si="82"/>
        <v>-1.4583792944744305E-2</v>
      </c>
      <c r="J1334" s="5">
        <f t="shared" si="83"/>
        <v>6.3028465811614059E-2</v>
      </c>
    </row>
    <row r="1335" spans="1:10" ht="15" customHeight="1" x14ac:dyDescent="0.2">
      <c r="A1335" s="3">
        <f>'2_CVaR_t1'!A1335</f>
        <v>44159</v>
      </c>
      <c r="B1335" s="5">
        <f>'2_CVaR_t1'!D1335-1</f>
        <v>5.4399817541175288E-3</v>
      </c>
      <c r="C1335" s="5">
        <f>'Stocks Returns'!B1331</f>
        <v>2.6415094339622636E-2</v>
      </c>
      <c r="D1335" s="5">
        <f>'Stocks Returns'!C1331</f>
        <v>7.3020753266719307E-3</v>
      </c>
      <c r="E1335" s="5">
        <f>'Stocks Returns'!D1331</f>
        <v>1.4739401306792299E-2</v>
      </c>
      <c r="F1335" s="5">
        <f>'Stocks Returns'!E1331</f>
        <v>3.9803324748302504E-2</v>
      </c>
      <c r="G1335" s="5">
        <f t="shared" si="80"/>
        <v>2.1942295513289668E-2</v>
      </c>
      <c r="H1335" s="5">
        <f t="shared" si="81"/>
        <v>-5.1747064879352316E-4</v>
      </c>
      <c r="I1335" s="5">
        <f t="shared" si="82"/>
        <v>7.2217661197923498E-3</v>
      </c>
      <c r="J1335" s="5">
        <f t="shared" si="83"/>
        <v>3.4333594413525695E-2</v>
      </c>
    </row>
    <row r="1336" spans="1:10" ht="15" customHeight="1" x14ac:dyDescent="0.2">
      <c r="A1336" s="3">
        <f>'2_CVaR_t1'!A1336</f>
        <v>44160</v>
      </c>
      <c r="B1336" s="5">
        <f>'2_CVaR_t1'!D1336-1</f>
        <v>3.2736631998460108E-3</v>
      </c>
      <c r="C1336" s="5">
        <f>'Stocks Returns'!B1332</f>
        <v>3.6764705882352811E-3</v>
      </c>
      <c r="D1336" s="5">
        <f>'Stocks Returns'!C1332</f>
        <v>5.7706982067911028E-3</v>
      </c>
      <c r="E1336" s="5">
        <f>'Stocks Returns'!D1332</f>
        <v>-1.2279125486672759E-2</v>
      </c>
      <c r="F1336" s="5">
        <f>'Stocks Returns'!E1332</f>
        <v>-1.756361179914423E-2</v>
      </c>
      <c r="G1336" s="5">
        <f t="shared" si="80"/>
        <v>1.2027910078234133E-3</v>
      </c>
      <c r="H1336" s="5">
        <f t="shared" si="81"/>
        <v>1.0810464586880862E-3</v>
      </c>
      <c r="I1336" s="5">
        <f t="shared" si="82"/>
        <v>-1.6780010045986324E-2</v>
      </c>
      <c r="J1336" s="5">
        <f t="shared" si="83"/>
        <v>-2.08432707197258E-2</v>
      </c>
    </row>
    <row r="1337" spans="1:10" ht="15" customHeight="1" x14ac:dyDescent="0.2">
      <c r="A1337" s="3">
        <f>'2_CVaR_t1'!A1337</f>
        <v>44161</v>
      </c>
      <c r="B1337" s="5">
        <f>'2_CVaR_t1'!D1337-1</f>
        <v>2.8556153399916795E-5</v>
      </c>
      <c r="C1337" s="5">
        <f>'Stocks Returns'!B1333</f>
        <v>0</v>
      </c>
      <c r="D1337" s="5">
        <f>'Stocks Returns'!C1333</f>
        <v>0</v>
      </c>
      <c r="E1337" s="5">
        <f>'Stocks Returns'!D1333</f>
        <v>0</v>
      </c>
      <c r="F1337" s="5">
        <f>'Stocks Returns'!E1333</f>
        <v>0</v>
      </c>
      <c r="G1337" s="5">
        <f t="shared" si="80"/>
        <v>5.2096584642662082E-4</v>
      </c>
      <c r="H1337" s="5">
        <f t="shared" si="81"/>
        <v>-1.1253114819244209E-6</v>
      </c>
      <c r="I1337" s="5">
        <f t="shared" si="82"/>
        <v>1.8154757398473369E-5</v>
      </c>
      <c r="J1337" s="5">
        <f t="shared" si="83"/>
        <v>1.0294917535460086E-6</v>
      </c>
    </row>
    <row r="1338" spans="1:10" ht="15" customHeight="1" x14ac:dyDescent="0.2">
      <c r="A1338" s="3">
        <f>'2_CVaR_t1'!A1338</f>
        <v>44162</v>
      </c>
      <c r="B1338" s="5">
        <f>'2_CVaR_t1'!D1338-1</f>
        <v>6.7608296774301913E-4</v>
      </c>
      <c r="C1338" s="5">
        <f>'Stocks Returns'!B1334</f>
        <v>6.59340659340657E-3</v>
      </c>
      <c r="D1338" s="5">
        <f>'Stocks Returns'!C1334</f>
        <v>5.2159893783487732E-4</v>
      </c>
      <c r="E1338" s="5">
        <f>'Stocks Returns'!D1334</f>
        <v>8.2625833838689822E-3</v>
      </c>
      <c r="F1338" s="5">
        <f>'Stocks Returns'!E1334</f>
        <v>-1.948200779280318E-2</v>
      </c>
      <c r="G1338" s="5">
        <f t="shared" si="80"/>
        <v>6.5168225946126753E-3</v>
      </c>
      <c r="H1338" s="5">
        <f t="shared" si="81"/>
        <v>-4.1507227213859763E-4</v>
      </c>
      <c r="I1338" s="5">
        <f t="shared" si="82"/>
        <v>7.3790116062841405E-3</v>
      </c>
      <c r="J1338" s="5">
        <f t="shared" si="83"/>
        <v>-2.0135605000904781E-2</v>
      </c>
    </row>
    <row r="1339" spans="1:10" ht="15" customHeight="1" x14ac:dyDescent="0.2">
      <c r="A1339" s="3">
        <f>'2_CVaR_t1'!A1339</f>
        <v>44165</v>
      </c>
      <c r="B1339" s="5">
        <f>'2_CVaR_t1'!D1339-1</f>
        <v>-1.6632680509959252E-3</v>
      </c>
      <c r="C1339" s="5">
        <f>'Stocks Returns'!B1335</f>
        <v>-2.0742358078602585E-2</v>
      </c>
      <c r="D1339" s="5">
        <f>'Stocks Returns'!C1335</f>
        <v>-3.0805687203792065E-3</v>
      </c>
      <c r="E1339" s="5">
        <f>'Stocks Returns'!D1335</f>
        <v>1.0375159762423758E-2</v>
      </c>
      <c r="F1339" s="5">
        <f>'Stocks Returns'!E1335</f>
        <v>-7.5268817204301008E-2</v>
      </c>
      <c r="G1339" s="5">
        <f t="shared" si="80"/>
        <v>-1.866014523964387E-2</v>
      </c>
      <c r="H1339" s="5">
        <f t="shared" si="81"/>
        <v>-6.3734862356024753E-4</v>
      </c>
      <c r="I1339" s="5">
        <f t="shared" si="82"/>
        <v>1.2749298463403636E-2</v>
      </c>
      <c r="J1339" s="5">
        <f t="shared" si="83"/>
        <v>-7.3557413298505236E-2</v>
      </c>
    </row>
    <row r="1340" spans="1:10" ht="15" customHeight="1" x14ac:dyDescent="0.2">
      <c r="A1340" s="3">
        <f>'2_CVaR_t1'!A1340</f>
        <v>44166</v>
      </c>
      <c r="B1340" s="5">
        <f>'2_CVaR_t1'!D1340-1</f>
        <v>3.4293400355538406E-3</v>
      </c>
      <c r="C1340" s="5">
        <f>'Stocks Returns'!B1336</f>
        <v>2.8428093645485042E-2</v>
      </c>
      <c r="D1340" s="5">
        <f>'Stocks Returns'!C1336</f>
        <v>4.04088424055149E-3</v>
      </c>
      <c r="E1340" s="5">
        <f>'Stocks Returns'!D1336</f>
        <v>1.9197856983406592E-2</v>
      </c>
      <c r="F1340" s="5">
        <f>'Stocks Returns'!E1336</f>
        <v>-7.3306370070778115E-3</v>
      </c>
      <c r="G1340" s="5">
        <f t="shared" si="80"/>
        <v>2.5810752571802036E-2</v>
      </c>
      <c r="H1340" s="5">
        <f t="shared" si="81"/>
        <v>-8.7368919714109813E-4</v>
      </c>
      <c r="I1340" s="5">
        <f t="shared" si="82"/>
        <v>1.4480181504349578E-2</v>
      </c>
      <c r="J1340" s="5">
        <f t="shared" si="83"/>
        <v>-1.0767679700726285E-2</v>
      </c>
    </row>
    <row r="1341" spans="1:10" ht="15" customHeight="1" x14ac:dyDescent="0.2">
      <c r="A1341" s="3">
        <f>'2_CVaR_t1'!A1341</f>
        <v>44167</v>
      </c>
      <c r="B1341" s="5">
        <f>'2_CVaR_t1'!D1341-1</f>
        <v>-2.9770242339093311E-3</v>
      </c>
      <c r="C1341" s="5">
        <f>'Stocks Returns'!B1337</f>
        <v>2.511291779584468E-2</v>
      </c>
      <c r="D1341" s="5">
        <f>'Stocks Returns'!C1337</f>
        <v>-4.829545454545392E-3</v>
      </c>
      <c r="E1341" s="5">
        <f>'Stocks Returns'!D1337</f>
        <v>2.9933562093888977E-3</v>
      </c>
      <c r="F1341" s="5">
        <f>'Stocks Returns'!E1337</f>
        <v>1.7825311942958999E-2</v>
      </c>
      <c r="G1341" s="5">
        <f t="shared" si="80"/>
        <v>2.8407489391797568E-2</v>
      </c>
      <c r="H1341" s="5">
        <f t="shared" si="81"/>
        <v>-4.8821213474057289E-4</v>
      </c>
      <c r="I1341" s="5">
        <f t="shared" si="82"/>
        <v>7.1969925997165188E-3</v>
      </c>
      <c r="J1341" s="5">
        <f t="shared" si="83"/>
        <v>2.0864876869093919E-2</v>
      </c>
    </row>
    <row r="1342" spans="1:10" ht="15" customHeight="1" x14ac:dyDescent="0.2">
      <c r="A1342" s="3">
        <f>'2_CVaR_t1'!A1342</f>
        <v>44168</v>
      </c>
      <c r="B1342" s="5">
        <f>'2_CVaR_t1'!D1342-1</f>
        <v>-6.2087054870754166E-3</v>
      </c>
      <c r="C1342" s="5">
        <f>'Stocks Returns'!B1338</f>
        <v>-4.5823052520268526E-3</v>
      </c>
      <c r="D1342" s="5">
        <f>'Stocks Returns'!C1338</f>
        <v>-1.0134170710819235E-2</v>
      </c>
      <c r="E1342" s="5">
        <f>'Stocks Returns'!D1338</f>
        <v>8.2253603144561982E-3</v>
      </c>
      <c r="F1342" s="5">
        <f>'Stocks Returns'!E1338</f>
        <v>3.0773079809857551E-2</v>
      </c>
      <c r="G1342" s="5">
        <f t="shared" si="80"/>
        <v>1.6945221978252635E-3</v>
      </c>
      <c r="H1342" s="5">
        <f t="shared" si="81"/>
        <v>-1.1237085230482221E-3</v>
      </c>
      <c r="I1342" s="5">
        <f t="shared" si="82"/>
        <v>1.6929339662077804E-2</v>
      </c>
      <c r="J1342" s="5">
        <f t="shared" si="83"/>
        <v>3.7079760146324969E-2</v>
      </c>
    </row>
    <row r="1343" spans="1:10" ht="15" customHeight="1" x14ac:dyDescent="0.2">
      <c r="A1343" s="3">
        <f>'2_CVaR_t1'!A1343</f>
        <v>44169</v>
      </c>
      <c r="B1343" s="5">
        <f>'2_CVaR_t1'!D1343-1</f>
        <v>1.6314585491246314E-2</v>
      </c>
      <c r="C1343" s="5">
        <f>'Stocks Returns'!B1339</f>
        <v>8.4985835694051381E-3</v>
      </c>
      <c r="D1343" s="5">
        <f>'Stocks Returns'!C1339</f>
        <v>2.2254265801489925E-2</v>
      </c>
      <c r="E1343" s="5">
        <f>'Stocks Returns'!D1339</f>
        <v>4.1368854234351549E-2</v>
      </c>
      <c r="F1343" s="5">
        <f>'Stocks Returns'!E1339</f>
        <v>7.451456310679605E-2</v>
      </c>
      <c r="G1343" s="5">
        <f t="shared" si="80"/>
        <v>-6.0095028095335061E-3</v>
      </c>
      <c r="H1343" s="5">
        <f t="shared" si="81"/>
        <v>-1.2768934981475105E-3</v>
      </c>
      <c r="I1343" s="5">
        <f t="shared" si="82"/>
        <v>1.8707570120402417E-2</v>
      </c>
      <c r="J1343" s="5">
        <f t="shared" si="83"/>
        <v>5.8050993136372818E-2</v>
      </c>
    </row>
    <row r="1344" spans="1:10" ht="15" customHeight="1" x14ac:dyDescent="0.2">
      <c r="A1344" s="3">
        <f>'2_CVaR_t1'!A1344</f>
        <v>44172</v>
      </c>
      <c r="B1344" s="5">
        <f>'2_CVaR_t1'!D1344-1</f>
        <v>1.0240304418873691E-4</v>
      </c>
      <c r="C1344" s="5">
        <f>'Stocks Returns'!B1340</f>
        <v>1.1235955056179803E-2</v>
      </c>
      <c r="D1344" s="5">
        <f>'Stocks Returns'!C1340</f>
        <v>-1.4105698702271408E-4</v>
      </c>
      <c r="E1344" s="5">
        <f>'Stocks Returns'!D1340</f>
        <v>5.1996672212979433E-3</v>
      </c>
      <c r="F1344" s="5">
        <f>'Stocks Returns'!E1340</f>
        <v>-3.2753557714027659E-2</v>
      </c>
      <c r="G1344" s="5">
        <f t="shared" si="80"/>
        <v>1.1688773611739957E-2</v>
      </c>
      <c r="H1344" s="5">
        <f t="shared" si="81"/>
        <v>-2.4887619019145783E-4</v>
      </c>
      <c r="I1344" s="5">
        <f t="shared" si="82"/>
        <v>5.1149850004041011E-3</v>
      </c>
      <c r="J1344" s="5">
        <f t="shared" si="83"/>
        <v>-3.2827184816164652E-2</v>
      </c>
    </row>
    <row r="1345" spans="1:10" ht="15" customHeight="1" x14ac:dyDescent="0.2">
      <c r="A1345" s="3">
        <f>'2_CVaR_t1'!A1345</f>
        <v>44173</v>
      </c>
      <c r="B1345" s="5">
        <f>'2_CVaR_t1'!D1345-1</f>
        <v>3.2546295104562972E-4</v>
      </c>
      <c r="C1345" s="5">
        <f>'Stocks Returns'!B1341</f>
        <v>-2.4652777777777857E-2</v>
      </c>
      <c r="D1345" s="5">
        <f>'Stocks Returns'!C1341</f>
        <v>5.643075476133852E-4</v>
      </c>
      <c r="E1345" s="5">
        <f>'Stocks Returns'!D1341</f>
        <v>-1.6552865714877241E-3</v>
      </c>
      <c r="F1345" s="5">
        <f>'Stocks Returns'!E1341</f>
        <v>-3.2695002335357826E-3</v>
      </c>
      <c r="G1345" s="5">
        <f t="shared" si="80"/>
        <v>-2.4405803072796241E-2</v>
      </c>
      <c r="H1345" s="5">
        <f t="shared" si="81"/>
        <v>1.3421168136996064E-4</v>
      </c>
      <c r="I1345" s="5">
        <f t="shared" si="82"/>
        <v>-2.0505953679123678E-3</v>
      </c>
      <c r="J1345" s="5">
        <f t="shared" si="83"/>
        <v>-3.5686330096638356E-3</v>
      </c>
    </row>
    <row r="1346" spans="1:10" ht="15" customHeight="1" x14ac:dyDescent="0.2">
      <c r="A1346" s="3">
        <f>'2_CVaR_t1'!A1346</f>
        <v>44174</v>
      </c>
      <c r="B1346" s="5">
        <f>'2_CVaR_t1'!D1346-1</f>
        <v>-1.1130636908249225E-2</v>
      </c>
      <c r="C1346" s="5">
        <f>'Stocks Returns'!B1342</f>
        <v>1.4595941616233565E-2</v>
      </c>
      <c r="D1346" s="5">
        <f>'Stocks Returns'!C1342</f>
        <v>-1.4992715138412382E-2</v>
      </c>
      <c r="E1346" s="5">
        <f>'Stocks Returns'!D1342</f>
        <v>-3.4196891191709766E-2</v>
      </c>
      <c r="F1346" s="5">
        <f>'Stocks Returns'!E1342</f>
        <v>4.6860356138722636E-4</v>
      </c>
      <c r="G1346" s="5">
        <f t="shared" si="80"/>
        <v>2.5414819362322545E-2</v>
      </c>
      <c r="H1346" s="5">
        <f t="shared" si="81"/>
        <v>1.128947159901042E-3</v>
      </c>
      <c r="I1346" s="5">
        <f t="shared" si="82"/>
        <v>-1.8638776899355371E-2</v>
      </c>
      <c r="J1346" s="5">
        <f t="shared" si="83"/>
        <v>1.175118242713025E-2</v>
      </c>
    </row>
    <row r="1347" spans="1:10" ht="15" customHeight="1" x14ac:dyDescent="0.2">
      <c r="A1347" s="3">
        <f>'2_CVaR_t1'!A1347</f>
        <v>44175</v>
      </c>
      <c r="B1347" s="5">
        <f>'2_CVaR_t1'!D1347-1</f>
        <v>-6.0302754334711217E-3</v>
      </c>
      <c r="C1347" s="5">
        <f>'Stocks Returns'!B1343</f>
        <v>1.0175438596491171E-2</v>
      </c>
      <c r="D1347" s="5">
        <f>'Stocks Returns'!C1343</f>
        <v>-9.3997518847218631E-3</v>
      </c>
      <c r="E1347" s="5">
        <f>'Stocks Returns'!D1343</f>
        <v>7.8683834048631773E-4</v>
      </c>
      <c r="F1347" s="5">
        <f>'Stocks Returns'!E1343</f>
        <v>3.0444964871194413E-2</v>
      </c>
      <c r="G1347" s="5">
        <f t="shared" si="80"/>
        <v>1.6287607458386436E-2</v>
      </c>
      <c r="H1347" s="5">
        <f t="shared" si="81"/>
        <v>-6.4708520613987117E-4</v>
      </c>
      <c r="I1347" s="5">
        <f t="shared" si="82"/>
        <v>9.2423413155322005E-3</v>
      </c>
      <c r="J1347" s="5">
        <f t="shared" si="83"/>
        <v>3.6571258736308593E-2</v>
      </c>
    </row>
    <row r="1348" spans="1:10" ht="15" customHeight="1" x14ac:dyDescent="0.2">
      <c r="A1348" s="3">
        <f>'2_CVaR_t1'!A1348</f>
        <v>44176</v>
      </c>
      <c r="B1348" s="5">
        <f>'2_CVaR_t1'!D1348-1</f>
        <v>-4.0898774854991604E-3</v>
      </c>
      <c r="C1348" s="5">
        <f>'Stocks Returns'!B1344</f>
        <v>4.8627995831886928E-3</v>
      </c>
      <c r="D1348" s="5">
        <f>'Stocks Returns'!C1344</f>
        <v>-6.5989114204518806E-3</v>
      </c>
      <c r="E1348" s="5">
        <f>'Stocks Returns'!D1344</f>
        <v>5.003216353370199E-3</v>
      </c>
      <c r="F1348" s="5">
        <f>'Stocks Returns'!E1344</f>
        <v>-1.1818181818181839E-2</v>
      </c>
      <c r="G1348" s="5">
        <f t="shared" si="80"/>
        <v>9.1843329566476742E-3</v>
      </c>
      <c r="H1348" s="5">
        <f t="shared" si="81"/>
        <v>-6.4972917132659434E-4</v>
      </c>
      <c r="I1348" s="5">
        <f t="shared" si="82"/>
        <v>1.0756579001009688E-2</v>
      </c>
      <c r="J1348" s="5">
        <f t="shared" si="83"/>
        <v>-7.6535616273466205E-3</v>
      </c>
    </row>
    <row r="1349" spans="1:10" ht="15" customHeight="1" x14ac:dyDescent="0.2">
      <c r="A1349" s="3">
        <f>'2_CVaR_t1'!A1349</f>
        <v>44179</v>
      </c>
      <c r="B1349" s="5">
        <f>'2_CVaR_t1'!D1349-1</f>
        <v>3.4426226133816851E-3</v>
      </c>
      <c r="C1349" s="5">
        <f>'Stocks Returns'!B1345</f>
        <v>-9.6785343933633028E-3</v>
      </c>
      <c r="D1349" s="5">
        <f>'Stocks Returns'!C1345</f>
        <v>4.8972071373156734E-3</v>
      </c>
      <c r="E1349" s="5">
        <f>'Stocks Returns'!D1345</f>
        <v>6.329564042386604E-3</v>
      </c>
      <c r="F1349" s="5">
        <f>'Stocks Returns'!E1345</f>
        <v>-2.6678932842686187E-2</v>
      </c>
      <c r="G1349" s="5">
        <f t="shared" si="80"/>
        <v>-1.2308132878089913E-2</v>
      </c>
      <c r="H1349" s="5">
        <f t="shared" si="81"/>
        <v>-3.6556951532945407E-5</v>
      </c>
      <c r="I1349" s="5">
        <f t="shared" si="82"/>
        <v>1.5933916414801073E-3</v>
      </c>
      <c r="J1349" s="5">
        <f t="shared" si="83"/>
        <v>-3.0129403752582093E-2</v>
      </c>
    </row>
    <row r="1350" spans="1:10" ht="15" customHeight="1" x14ac:dyDescent="0.2">
      <c r="A1350" s="3">
        <f>'2_CVaR_t1'!A1350</f>
        <v>44180</v>
      </c>
      <c r="B1350" s="5">
        <f>'2_CVaR_t1'!D1350-1</f>
        <v>3.4404429597867381E-3</v>
      </c>
      <c r="C1350" s="5">
        <f>'Stocks Returns'!B1346</f>
        <v>2.4432809773125008E-3</v>
      </c>
      <c r="D1350" s="5">
        <f>'Stocks Returns'!C1346</f>
        <v>5.3558504221955516E-3</v>
      </c>
      <c r="E1350" s="5">
        <f>'Stocks Returns'!D1346</f>
        <v>-2.4028268551237186E-3</v>
      </c>
      <c r="F1350" s="5">
        <f>'Stocks Returns'!E1346</f>
        <v>1.1342155009451682E-2</v>
      </c>
      <c r="G1350" s="5">
        <f t="shared" ref="G1350:G1413" si="84">C1350-($P$11+$O$11*$B1350)</f>
        <v>-1.8430608234344713E-4</v>
      </c>
      <c r="H1350" s="5">
        <f t="shared" ref="H1350:H1413" si="85">D1350-($P$12+$O$12*$B1350)</f>
        <v>4.2523549402370513E-4</v>
      </c>
      <c r="I1350" s="5">
        <f t="shared" ref="I1350:I1413" si="86">E1350-($P$13+$O$13*$B1350)</f>
        <v>-7.135963935422482E-3</v>
      </c>
      <c r="J1350" s="5">
        <f t="shared" ref="J1350:J1413" si="87">F1350-($P$14+$O$14*$B1350)</f>
        <v>7.8938876522243011E-3</v>
      </c>
    </row>
    <row r="1351" spans="1:10" ht="15" customHeight="1" x14ac:dyDescent="0.2">
      <c r="A1351" s="3">
        <f>'2_CVaR_t1'!A1351</f>
        <v>44181</v>
      </c>
      <c r="B1351" s="5">
        <f>'2_CVaR_t1'!D1351-1</f>
        <v>-9.3724517295179499E-4</v>
      </c>
      <c r="C1351" s="5">
        <f>'Stocks Returns'!B1347</f>
        <v>2.4373259052925533E-3</v>
      </c>
      <c r="D1351" s="5">
        <f>'Stocks Returns'!C1347</f>
        <v>-4.319447110769925E-4</v>
      </c>
      <c r="E1351" s="5">
        <f>'Stocks Returns'!D1347</f>
        <v>-1.6576933975630537E-2</v>
      </c>
      <c r="F1351" s="5">
        <f>'Stocks Returns'!E1347</f>
        <v>-1.121495327102795E-2</v>
      </c>
      <c r="G1351" s="5">
        <f t="shared" si="84"/>
        <v>3.8495512645174198E-3</v>
      </c>
      <c r="H1351" s="5">
        <f t="shared" si="85"/>
        <v>9.6231847659176452E-4</v>
      </c>
      <c r="I1351" s="5">
        <f t="shared" si="86"/>
        <v>-1.5213833087504009E-2</v>
      </c>
      <c r="J1351" s="5">
        <f t="shared" si="87"/>
        <v>-1.0237532808304757E-2</v>
      </c>
    </row>
    <row r="1352" spans="1:10" ht="15" customHeight="1" x14ac:dyDescent="0.2">
      <c r="A1352" s="3">
        <f>'2_CVaR_t1'!A1352</f>
        <v>44182</v>
      </c>
      <c r="B1352" s="5">
        <f>'2_CVaR_t1'!D1352-1</f>
        <v>9.3931991760498601E-3</v>
      </c>
      <c r="C1352" s="5">
        <f>'Stocks Returns'!B1348</f>
        <v>-1.736714136853057E-3</v>
      </c>
      <c r="D1352" s="5">
        <f>'Stocks Returns'!C1348</f>
        <v>1.3972247563259321E-2</v>
      </c>
      <c r="E1352" s="5">
        <f>'Stocks Returns'!D1348</f>
        <v>6.4832156749747849E-3</v>
      </c>
      <c r="F1352" s="5">
        <f>'Stocks Returns'!E1348</f>
        <v>-8.2703213610586523E-3</v>
      </c>
      <c r="G1352" s="5">
        <f t="shared" si="84"/>
        <v>-9.8576158776500986E-3</v>
      </c>
      <c r="H1352" s="5">
        <f t="shared" si="85"/>
        <v>4.4109820240190861E-4</v>
      </c>
      <c r="I1352" s="5">
        <f t="shared" si="86"/>
        <v>-6.5395522246079214E-3</v>
      </c>
      <c r="J1352" s="5">
        <f t="shared" si="87"/>
        <v>-1.7736614644899999E-2</v>
      </c>
    </row>
    <row r="1353" spans="1:10" ht="15" customHeight="1" x14ac:dyDescent="0.2">
      <c r="A1353" s="3">
        <f>'2_CVaR_t1'!A1353</f>
        <v>44183</v>
      </c>
      <c r="B1353" s="5">
        <f>'2_CVaR_t1'!D1353-1</f>
        <v>-9.5480343013654156E-5</v>
      </c>
      <c r="C1353" s="5">
        <f>'Stocks Returns'!B1349</f>
        <v>-3.2707028531663074E-2</v>
      </c>
      <c r="D1353" s="5">
        <f>'Stocks Returns'!C1349</f>
        <v>6.155885974050701E-4</v>
      </c>
      <c r="E1353" s="5">
        <f>'Stocks Returns'!D1349</f>
        <v>-1.2238763240767336E-2</v>
      </c>
      <c r="F1353" s="5">
        <f>'Stocks Returns'!E1349</f>
        <v>-2.3588277340957919E-2</v>
      </c>
      <c r="G1353" s="5">
        <f t="shared" si="84"/>
        <v>-3.2071599488358936E-2</v>
      </c>
      <c r="H1353" s="5">
        <f t="shared" si="85"/>
        <v>7.9367105448590301E-4</v>
      </c>
      <c r="I1353" s="5">
        <f t="shared" si="86"/>
        <v>-1.2047878956737684E-2</v>
      </c>
      <c r="J1353" s="5">
        <f t="shared" si="87"/>
        <v>-2.346185133973135E-2</v>
      </c>
    </row>
    <row r="1354" spans="1:10" ht="15" customHeight="1" x14ac:dyDescent="0.2">
      <c r="A1354" s="3">
        <f>'2_CVaR_t1'!A1354</f>
        <v>44186</v>
      </c>
      <c r="B1354" s="5">
        <f>'2_CVaR_t1'!D1354-1</f>
        <v>-7.0985730904956634E-3</v>
      </c>
      <c r="C1354" s="5">
        <f>'Stocks Returns'!B1350</f>
        <v>-1.5467625899280524E-2</v>
      </c>
      <c r="D1354" s="5">
        <f>'Stocks Returns'!C1350</f>
        <v>-1.0884482513842331E-2</v>
      </c>
      <c r="E1354" s="5">
        <f>'Stocks Returns'!D1350</f>
        <v>-7.2458517498708019E-5</v>
      </c>
      <c r="F1354" s="5">
        <f>'Stocks Returns'!E1350</f>
        <v>-1.8057589067837831E-2</v>
      </c>
      <c r="G1354" s="5">
        <f t="shared" si="84"/>
        <v>-8.3696119951964625E-3</v>
      </c>
      <c r="H1354" s="5">
        <f t="shared" si="85"/>
        <v>-5.8834077097076436E-4</v>
      </c>
      <c r="I1354" s="5">
        <f t="shared" si="86"/>
        <v>9.8707239223378134E-3</v>
      </c>
      <c r="J1354" s="5">
        <f t="shared" si="87"/>
        <v>-1.0851284067755571E-2</v>
      </c>
    </row>
    <row r="1355" spans="1:10" ht="15" customHeight="1" x14ac:dyDescent="0.2">
      <c r="A1355" s="3">
        <f>'2_CVaR_t1'!A1355</f>
        <v>44187</v>
      </c>
      <c r="B1355" s="5">
        <f>'2_CVaR_t1'!D1355-1</f>
        <v>-1.0212156795786798E-2</v>
      </c>
      <c r="C1355" s="5">
        <f>'Stocks Returns'!B1351</f>
        <v>-5.8458165875046042E-3</v>
      </c>
      <c r="D1355" s="5">
        <f>'Stocks Returns'!C1351</f>
        <v>-1.516673843356775E-2</v>
      </c>
      <c r="E1355" s="5">
        <f>'Stocks Returns'!D1351</f>
        <v>-7.6086956521740357E-3</v>
      </c>
      <c r="F1355" s="5">
        <f>'Stocks Returns'!E1351</f>
        <v>-3.006958250497016E-2</v>
      </c>
      <c r="G1355" s="5">
        <f t="shared" si="84"/>
        <v>4.1254705462993434E-3</v>
      </c>
      <c r="H1355" s="5">
        <f t="shared" si="85"/>
        <v>-3.7209500617474758E-4</v>
      </c>
      <c r="I1355" s="5">
        <f t="shared" si="86"/>
        <v>6.6703706209843786E-3</v>
      </c>
      <c r="J1355" s="5">
        <f t="shared" si="87"/>
        <v>-1.9715554537175398E-2</v>
      </c>
    </row>
    <row r="1356" spans="1:10" ht="15" customHeight="1" x14ac:dyDescent="0.2">
      <c r="A1356" s="3">
        <f>'2_CVaR_t1'!A1356</f>
        <v>44188</v>
      </c>
      <c r="B1356" s="5">
        <f>'2_CVaR_t1'!D1356-1</f>
        <v>-1.9265091190253658E-3</v>
      </c>
      <c r="C1356" s="5">
        <f>'Stocks Returns'!B1352</f>
        <v>3.8588754134509351E-2</v>
      </c>
      <c r="D1356" s="5">
        <f>'Stocks Returns'!C1352</f>
        <v>-2.623396813058676E-3</v>
      </c>
      <c r="E1356" s="5">
        <f>'Stocks Returns'!D1352</f>
        <v>-6.936838262139422E-3</v>
      </c>
      <c r="F1356" s="5">
        <f>'Stocks Returns'!E1352</f>
        <v>2.6902382782475032E-2</v>
      </c>
      <c r="G1356" s="5">
        <f t="shared" si="84"/>
        <v>4.0913890750479916E-2</v>
      </c>
      <c r="H1356" s="5">
        <f t="shared" si="85"/>
        <v>2.0015363619413015E-4</v>
      </c>
      <c r="I1356" s="5">
        <f t="shared" si="86"/>
        <v>-4.1961178986220614E-3</v>
      </c>
      <c r="J1356" s="5">
        <f t="shared" si="87"/>
        <v>2.8879914094601104E-2</v>
      </c>
    </row>
    <row r="1357" spans="1:10" ht="15" customHeight="1" x14ac:dyDescent="0.2">
      <c r="A1357" s="3">
        <f>'2_CVaR_t1'!A1357</f>
        <v>44189</v>
      </c>
      <c r="B1357" s="5">
        <f>'2_CVaR_t1'!D1357-1</f>
        <v>1.1040117506638136E-2</v>
      </c>
      <c r="C1357" s="5">
        <f>'Stocks Returns'!B1353</f>
        <v>1.0969568294409093E-2</v>
      </c>
      <c r="D1357" s="5">
        <f>'Stocks Returns'!C1353</f>
        <v>1.6561130053579953E-2</v>
      </c>
      <c r="E1357" s="5">
        <f>'Stocks Returns'!D1353</f>
        <v>5.6617647058825327E-3</v>
      </c>
      <c r="F1357" s="5">
        <f>'Stocks Returns'!E1353</f>
        <v>-1.4720558882235446E-2</v>
      </c>
      <c r="G1357" s="5">
        <f t="shared" si="84"/>
        <v>1.3288595406280232E-3</v>
      </c>
      <c r="H1357" s="5">
        <f t="shared" si="85"/>
        <v>6.5051523244584117E-4</v>
      </c>
      <c r="I1357" s="5">
        <f t="shared" si="86"/>
        <v>-9.6544525563314852E-3</v>
      </c>
      <c r="J1357" s="5">
        <f t="shared" si="87"/>
        <v>-2.5851828330465704E-2</v>
      </c>
    </row>
    <row r="1358" spans="1:10" ht="15" customHeight="1" x14ac:dyDescent="0.2">
      <c r="A1358" s="3">
        <f>'2_CVaR_t1'!A1358</f>
        <v>44190</v>
      </c>
      <c r="B1358" s="5">
        <f>'2_CVaR_t1'!D1358-1</f>
        <v>2.8556153399916795E-5</v>
      </c>
      <c r="C1358" s="5">
        <f>'Stocks Returns'!B1354</f>
        <v>0</v>
      </c>
      <c r="D1358" s="5">
        <f>'Stocks Returns'!C1354</f>
        <v>0</v>
      </c>
      <c r="E1358" s="5">
        <f>'Stocks Returns'!D1354</f>
        <v>0</v>
      </c>
      <c r="F1358" s="5">
        <f>'Stocks Returns'!E1354</f>
        <v>0</v>
      </c>
      <c r="G1358" s="5">
        <f t="shared" si="84"/>
        <v>5.2096584642662082E-4</v>
      </c>
      <c r="H1358" s="5">
        <f t="shared" si="85"/>
        <v>-1.1253114819244209E-6</v>
      </c>
      <c r="I1358" s="5">
        <f t="shared" si="86"/>
        <v>1.8154757398473369E-5</v>
      </c>
      <c r="J1358" s="5">
        <f t="shared" si="87"/>
        <v>1.0294917535460086E-6</v>
      </c>
    </row>
    <row r="1359" spans="1:10" ht="15" customHeight="1" x14ac:dyDescent="0.2">
      <c r="A1359" s="3">
        <f>'2_CVaR_t1'!A1359</f>
        <v>44193</v>
      </c>
      <c r="B1359" s="5">
        <f>'2_CVaR_t1'!D1359-1</f>
        <v>1.2152045901781872E-2</v>
      </c>
      <c r="C1359" s="5">
        <f>'Stocks Returns'!B1355</f>
        <v>3.0801540077003864E-2</v>
      </c>
      <c r="D1359" s="5">
        <f>'Stocks Returns'!C1355</f>
        <v>1.8830857690464775E-2</v>
      </c>
      <c r="E1359" s="5">
        <f>'Stocks Returns'!D1355</f>
        <v>-3.8020033633107131E-3</v>
      </c>
      <c r="F1359" s="5">
        <f>'Stocks Returns'!E1355</f>
        <v>-4.8113446442138441E-3</v>
      </c>
      <c r="G1359" s="5">
        <f t="shared" si="84"/>
        <v>2.0134723020528822E-2</v>
      </c>
      <c r="H1359" s="5">
        <f t="shared" si="85"/>
        <v>1.313730171399647E-3</v>
      </c>
      <c r="I1359" s="5">
        <f t="shared" si="86"/>
        <v>-2.0666658955325302E-2</v>
      </c>
      <c r="J1359" s="5">
        <f t="shared" si="87"/>
        <v>-1.7066734359998746E-2</v>
      </c>
    </row>
    <row r="1360" spans="1:10" ht="15" customHeight="1" x14ac:dyDescent="0.2">
      <c r="A1360" s="3">
        <f>'2_CVaR_t1'!A1360</f>
        <v>44194</v>
      </c>
      <c r="B1360" s="5">
        <f>'2_CVaR_t1'!D1360-1</f>
        <v>5.0357746298475003E-3</v>
      </c>
      <c r="C1360" s="5">
        <f>'Stocks Returns'!B1356</f>
        <v>8.149405772495788E-3</v>
      </c>
      <c r="D1360" s="5">
        <f>'Stocks Returns'!C1356</f>
        <v>8.1832290833843135E-3</v>
      </c>
      <c r="E1360" s="5">
        <f>'Stocks Returns'!D1356</f>
        <v>-8.0000000000000071E-3</v>
      </c>
      <c r="F1360" s="5">
        <f>'Stocks Returns'!E1356</f>
        <v>-5.8524173027989512E-3</v>
      </c>
      <c r="G1360" s="5">
        <f t="shared" si="84"/>
        <v>4.0496168342392131E-3</v>
      </c>
      <c r="H1360" s="5">
        <f t="shared" si="85"/>
        <v>9.4768103491670464E-4</v>
      </c>
      <c r="I1360" s="5">
        <f t="shared" si="86"/>
        <v>-1.4954748397588244E-2</v>
      </c>
      <c r="J1360" s="5">
        <f t="shared" si="87"/>
        <v>-1.091350853575376E-2</v>
      </c>
    </row>
    <row r="1361" spans="1:10" ht="15" customHeight="1" x14ac:dyDescent="0.2">
      <c r="A1361" s="3">
        <f>'2_CVaR_t1'!A1361</f>
        <v>44195</v>
      </c>
      <c r="B1361" s="5">
        <f>'2_CVaR_t1'!D1361-1</f>
        <v>1.2688618251416761E-2</v>
      </c>
      <c r="C1361" s="5">
        <f>'Stocks Returns'!B1357</f>
        <v>4.0417649040080939E-3</v>
      </c>
      <c r="D1361" s="5">
        <f>'Stocks Returns'!C1357</f>
        <v>1.8612679012921518E-2</v>
      </c>
      <c r="E1361" s="5">
        <f>'Stocks Returns'!D1357</f>
        <v>1.2059781000295811E-2</v>
      </c>
      <c r="F1361" s="5">
        <f>'Stocks Returns'!E1357</f>
        <v>2.4059380598924873E-2</v>
      </c>
      <c r="G1361" s="5">
        <f t="shared" si="84"/>
        <v>-7.1202111441439255E-3</v>
      </c>
      <c r="H1361" s="5">
        <f t="shared" si="85"/>
        <v>3.2031246154828538E-4</v>
      </c>
      <c r="I1361" s="5">
        <f t="shared" si="86"/>
        <v>-5.5520892473697077E-3</v>
      </c>
      <c r="J1361" s="5">
        <f t="shared" si="87"/>
        <v>1.1261535221544943E-2</v>
      </c>
    </row>
    <row r="1362" spans="1:10" ht="15" customHeight="1" x14ac:dyDescent="0.2">
      <c r="A1362" s="3">
        <f>'2_CVaR_t1'!A1362</f>
        <v>44196</v>
      </c>
      <c r="B1362" s="5">
        <f>'2_CVaR_t1'!D1362-1</f>
        <v>1.5226074736527373E-3</v>
      </c>
      <c r="C1362" s="5">
        <f>'Stocks Returns'!B1358</f>
        <v>9.3928212009393164E-3</v>
      </c>
      <c r="D1362" s="5">
        <f>'Stocks Returns'!C1358</f>
        <v>1.694449532881448E-3</v>
      </c>
      <c r="E1362" s="5">
        <f>'Stocks Returns'!D1358</f>
        <v>9.6498282038162131E-3</v>
      </c>
      <c r="F1362" s="5">
        <f>'Stocks Returns'!E1358</f>
        <v>-4.9987503124204746E-4</v>
      </c>
      <c r="G1362" s="5">
        <f t="shared" si="84"/>
        <v>8.5350485682895612E-3</v>
      </c>
      <c r="H1362" s="5">
        <f t="shared" si="85"/>
        <v>-4.6527918132812079E-4</v>
      </c>
      <c r="I1362" s="5">
        <f t="shared" si="86"/>
        <v>7.5874116392910616E-3</v>
      </c>
      <c r="J1362" s="5">
        <f t="shared" si="87"/>
        <v>-2.0092785648505918E-3</v>
      </c>
    </row>
    <row r="1363" spans="1:10" ht="15" customHeight="1" x14ac:dyDescent="0.2">
      <c r="A1363" s="3">
        <f>'2_CVaR_t1'!A1363</f>
        <v>44197</v>
      </c>
      <c r="B1363" s="5">
        <f>'2_CVaR_t1'!D1363-1</f>
        <v>2.8556153399916795E-5</v>
      </c>
      <c r="C1363" s="5">
        <f>'Stocks Returns'!B1359</f>
        <v>0</v>
      </c>
      <c r="D1363" s="5">
        <f>'Stocks Returns'!C1359</f>
        <v>0</v>
      </c>
      <c r="E1363" s="5">
        <f>'Stocks Returns'!D1359</f>
        <v>0</v>
      </c>
      <c r="F1363" s="5">
        <f>'Stocks Returns'!E1359</f>
        <v>0</v>
      </c>
      <c r="G1363" s="5">
        <f t="shared" si="84"/>
        <v>5.2096584642662082E-4</v>
      </c>
      <c r="H1363" s="5">
        <f t="shared" si="85"/>
        <v>-1.1253114819244209E-6</v>
      </c>
      <c r="I1363" s="5">
        <f t="shared" si="86"/>
        <v>1.8154757398473369E-5</v>
      </c>
      <c r="J1363" s="5">
        <f t="shared" si="87"/>
        <v>1.0294917535460086E-6</v>
      </c>
    </row>
    <row r="1364" spans="1:10" ht="15" customHeight="1" x14ac:dyDescent="0.2">
      <c r="A1364" s="3">
        <f>'2_CVaR_t1'!A1364</f>
        <v>44200</v>
      </c>
      <c r="B1364" s="5">
        <f>'2_CVaR_t1'!D1364-1</f>
        <v>-3.150049537106403E-3</v>
      </c>
      <c r="C1364" s="5">
        <f>'Stocks Returns'!B1360</f>
        <v>1.7946161515453696E-2</v>
      </c>
      <c r="D1364" s="5">
        <f>'Stocks Returns'!C1360</f>
        <v>-4.4346911717643156E-3</v>
      </c>
      <c r="E1364" s="5">
        <f>'Stocks Returns'!D1360</f>
        <v>-6.7337629425821E-3</v>
      </c>
      <c r="F1364" s="5">
        <f>'Stocks Returns'!E1360</f>
        <v>-1.0502625656414133E-2</v>
      </c>
      <c r="G1364" s="5">
        <f t="shared" si="84"/>
        <v>2.1400404094683981E-2</v>
      </c>
      <c r="H1364" s="5">
        <f t="shared" si="85"/>
        <v>1.5662888087641415E-4</v>
      </c>
      <c r="I1364" s="5">
        <f t="shared" si="86"/>
        <v>-2.289176673947721E-3</v>
      </c>
      <c r="J1364" s="5">
        <f t="shared" si="87"/>
        <v>-7.2881382703680478E-3</v>
      </c>
    </row>
    <row r="1365" spans="1:10" ht="15" customHeight="1" x14ac:dyDescent="0.2">
      <c r="A1365" s="3">
        <f>'2_CVaR_t1'!A1365</f>
        <v>44201</v>
      </c>
      <c r="B1365" s="5">
        <f>'2_CVaR_t1'!D1365-1</f>
        <v>-8.7443023833939648E-3</v>
      </c>
      <c r="C1365" s="5">
        <f>'Stocks Returns'!B1361</f>
        <v>2.9056480574600085E-2</v>
      </c>
      <c r="D1365" s="5">
        <f>'Stocks Returns'!C1361</f>
        <v>-1.4924687729610531E-2</v>
      </c>
      <c r="E1365" s="5">
        <f>'Stocks Returns'!D1361</f>
        <v>2.1941974048695023E-2</v>
      </c>
      <c r="F1365" s="5">
        <f>'Stocks Returns'!E1361</f>
        <v>5.73666919383371E-2</v>
      </c>
      <c r="G1365" s="5">
        <f t="shared" si="84"/>
        <v>3.7673204225467195E-2</v>
      </c>
      <c r="H1365" s="5">
        <f t="shared" si="85"/>
        <v>-2.2507984465689988E-3</v>
      </c>
      <c r="I1365" s="5">
        <f t="shared" si="86"/>
        <v>3.4176950032728165E-2</v>
      </c>
      <c r="J1365" s="5">
        <f t="shared" si="87"/>
        <v>6.6236771027771757E-2</v>
      </c>
    </row>
    <row r="1366" spans="1:10" ht="15" customHeight="1" x14ac:dyDescent="0.2">
      <c r="A1366" s="3">
        <f>'2_CVaR_t1'!A1366</f>
        <v>44202</v>
      </c>
      <c r="B1366" s="5">
        <f>'2_CVaR_t1'!D1366-1</f>
        <v>-4.8907593259761573E-3</v>
      </c>
      <c r="C1366" s="5">
        <f>'Stocks Returns'!B1362</f>
        <v>8.6611675126903487E-2</v>
      </c>
      <c r="D1366" s="5">
        <f>'Stocks Returns'!C1362</f>
        <v>-8.8107780523052348E-3</v>
      </c>
      <c r="E1366" s="5">
        <f>'Stocks Returns'!D1362</f>
        <v>1.9188244525287113E-2</v>
      </c>
      <c r="F1366" s="5">
        <f>'Stocks Returns'!E1362</f>
        <v>3.9913957934990307E-2</v>
      </c>
      <c r="G1366" s="5">
        <f t="shared" si="84"/>
        <v>9.1672277229589441E-2</v>
      </c>
      <c r="H1366" s="5">
        <f t="shared" si="85"/>
        <v>-1.7044827625489999E-3</v>
      </c>
      <c r="I1366" s="5">
        <f t="shared" si="86"/>
        <v>2.605689134486782E-2</v>
      </c>
      <c r="J1366" s="5">
        <f t="shared" si="87"/>
        <v>4.488824133141376E-2</v>
      </c>
    </row>
    <row r="1367" spans="1:10" ht="15" customHeight="1" x14ac:dyDescent="0.2">
      <c r="A1367" s="3">
        <f>'2_CVaR_t1'!A1367</f>
        <v>44203</v>
      </c>
      <c r="B1367" s="5">
        <f>'2_CVaR_t1'!D1367-1</f>
        <v>5.3599583784351701E-3</v>
      </c>
      <c r="C1367" s="5">
        <f>'Stocks Returns'!B1363</f>
        <v>4.3795620437956373E-3</v>
      </c>
      <c r="D1367" s="5">
        <f>'Stocks Returns'!C1363</f>
        <v>5.5968394318501868E-3</v>
      </c>
      <c r="E1367" s="5">
        <f>'Stocks Returns'!D1363</f>
        <v>4.0733482642777208E-2</v>
      </c>
      <c r="F1367" s="5">
        <f>'Stocks Returns'!E1363</f>
        <v>2.7350034474833418E-2</v>
      </c>
      <c r="G1367" s="5">
        <f t="shared" si="84"/>
        <v>-1.9389715985305631E-5</v>
      </c>
      <c r="H1367" s="5">
        <f t="shared" si="85"/>
        <v>-2.1070888745940569E-3</v>
      </c>
      <c r="I1367" s="5">
        <f t="shared" si="86"/>
        <v>3.3327285622774136E-2</v>
      </c>
      <c r="J1367" s="5">
        <f t="shared" si="87"/>
        <v>2.1961204941650984E-2</v>
      </c>
    </row>
    <row r="1368" spans="1:10" ht="15" customHeight="1" x14ac:dyDescent="0.2">
      <c r="A1368" s="3">
        <f>'2_CVaR_t1'!A1368</f>
        <v>44204</v>
      </c>
      <c r="B1368" s="5">
        <f>'2_CVaR_t1'!D1368-1</f>
        <v>4.6791272825408292E-3</v>
      </c>
      <c r="C1368" s="5">
        <f>'Stocks Returns'!B1364</f>
        <v>6.6860465116280743E-3</v>
      </c>
      <c r="D1368" s="5">
        <f>'Stocks Returns'!C1364</f>
        <v>7.6703615359430266E-3</v>
      </c>
      <c r="E1368" s="5">
        <f>'Stocks Returns'!D1364</f>
        <v>-8.7424344317416081E-3</v>
      </c>
      <c r="F1368" s="5">
        <f>'Stocks Returns'!E1364</f>
        <v>0</v>
      </c>
      <c r="G1368" s="5">
        <f t="shared" si="84"/>
        <v>2.9153784104716707E-3</v>
      </c>
      <c r="H1368" s="5">
        <f t="shared" si="85"/>
        <v>9.5009711062411534E-4</v>
      </c>
      <c r="I1368" s="5">
        <f t="shared" si="86"/>
        <v>-1.5200526367274158E-2</v>
      </c>
      <c r="J1368" s="5">
        <f t="shared" si="87"/>
        <v>-4.7005333829817399E-3</v>
      </c>
    </row>
    <row r="1369" spans="1:10" ht="15" customHeight="1" x14ac:dyDescent="0.2">
      <c r="A1369" s="3">
        <f>'2_CVaR_t1'!A1369</f>
        <v>44207</v>
      </c>
      <c r="B1369" s="5">
        <f>'2_CVaR_t1'!D1369-1</f>
        <v>-7.5900736027465499E-3</v>
      </c>
      <c r="C1369" s="5">
        <f>'Stocks Returns'!B1365</f>
        <v>1.4438348252959754E-2</v>
      </c>
      <c r="D1369" s="5">
        <f>'Stocks Returns'!C1365</f>
        <v>-1.1882107217451865E-2</v>
      </c>
      <c r="E1369" s="5">
        <f>'Stocks Returns'!D1365</f>
        <v>2.7815468113976394E-3</v>
      </c>
      <c r="F1369" s="5">
        <f>'Stocks Returns'!E1365</f>
        <v>1.4765100671140896E-2</v>
      </c>
      <c r="G1369" s="5">
        <f t="shared" si="84"/>
        <v>2.1989928014882872E-2</v>
      </c>
      <c r="H1369" s="5">
        <f t="shared" si="85"/>
        <v>-8.7584617425558869E-4</v>
      </c>
      <c r="I1369" s="5">
        <f t="shared" si="86"/>
        <v>1.3409178210006823E-2</v>
      </c>
      <c r="J1369" s="5">
        <f t="shared" si="87"/>
        <v>2.2468295299860878E-2</v>
      </c>
    </row>
    <row r="1370" spans="1:10" ht="15" customHeight="1" x14ac:dyDescent="0.2">
      <c r="A1370" s="3">
        <f>'2_CVaR_t1'!A1370</f>
        <v>44208</v>
      </c>
      <c r="B1370" s="5">
        <f>'2_CVaR_t1'!D1370-1</f>
        <v>-1.1846221403834289E-2</v>
      </c>
      <c r="C1370" s="5">
        <f>'Stocks Returns'!B1366</f>
        <v>4.8391688015938517E-3</v>
      </c>
      <c r="D1370" s="5">
        <f>'Stocks Returns'!C1366</f>
        <v>-1.892996383108636E-2</v>
      </c>
      <c r="E1370" s="5">
        <f>'Stocks Returns'!D1366</f>
        <v>1.0215817603680399E-2</v>
      </c>
      <c r="F1370" s="5">
        <f>'Stocks Returns'!E1366</f>
        <v>4.5414462081128759E-2</v>
      </c>
      <c r="G1370" s="5">
        <f t="shared" si="84"/>
        <v>1.6318401293011549E-2</v>
      </c>
      <c r="H1370" s="5">
        <f t="shared" si="85"/>
        <v>-1.7744259850121825E-3</v>
      </c>
      <c r="I1370" s="5">
        <f t="shared" si="86"/>
        <v>2.6770433528706648E-2</v>
      </c>
      <c r="J1370" s="5">
        <f t="shared" si="87"/>
        <v>5.7420471554587356E-2</v>
      </c>
    </row>
    <row r="1371" spans="1:10" ht="15" customHeight="1" x14ac:dyDescent="0.2">
      <c r="A1371" s="3">
        <f>'2_CVaR_t1'!A1371</f>
        <v>44209</v>
      </c>
      <c r="B1371" s="5">
        <f>'2_CVaR_t1'!D1371-1</f>
        <v>1.9208245574544591E-3</v>
      </c>
      <c r="C1371" s="5">
        <f>'Stocks Returns'!B1367</f>
        <v>3.9376770538243733E-2</v>
      </c>
      <c r="D1371" s="5">
        <f>'Stocks Returns'!C1367</f>
        <v>2.3460691372210185E-3</v>
      </c>
      <c r="E1371" s="5">
        <f>'Stocks Returns'!D1367</f>
        <v>9.2418965979104151E-3</v>
      </c>
      <c r="F1371" s="5">
        <f>'Stocks Returns'!E1367</f>
        <v>-8.2243778996203831E-3</v>
      </c>
      <c r="G1371" s="5">
        <f t="shared" si="84"/>
        <v>3.8151515738803279E-2</v>
      </c>
      <c r="H1371" s="5">
        <f t="shared" si="85"/>
        <v>-3.8900310131488852E-4</v>
      </c>
      <c r="I1371" s="5">
        <f t="shared" si="86"/>
        <v>6.624934795730562E-3</v>
      </c>
      <c r="J1371" s="5">
        <f t="shared" si="87"/>
        <v>-1.0136364816064614E-2</v>
      </c>
    </row>
    <row r="1372" spans="1:10" ht="15" customHeight="1" x14ac:dyDescent="0.2">
      <c r="A1372" s="3">
        <f>'2_CVaR_t1'!A1372</f>
        <v>44210</v>
      </c>
      <c r="B1372" s="5">
        <f>'2_CVaR_t1'!D1372-1</f>
        <v>-2.2594189824033273E-2</v>
      </c>
      <c r="C1372" s="5">
        <f>'Stocks Returns'!B1368</f>
        <v>1.526301444535294E-2</v>
      </c>
      <c r="D1372" s="5">
        <f>'Stocks Returns'!C1368</f>
        <v>-3.5777406257463507E-2</v>
      </c>
      <c r="E1372" s="5">
        <f>'Stocks Returns'!D1368</f>
        <v>1.7120106171201188E-2</v>
      </c>
      <c r="F1372" s="5">
        <f>'Stocks Returns'!E1368</f>
        <v>1.7860939825643074E-2</v>
      </c>
      <c r="G1372" s="5">
        <f t="shared" si="84"/>
        <v>3.6660673052359809E-2</v>
      </c>
      <c r="H1372" s="5">
        <f t="shared" si="85"/>
        <v>-3.0932176282791254E-3</v>
      </c>
      <c r="I1372" s="5">
        <f t="shared" si="86"/>
        <v>4.8642022456581016E-2</v>
      </c>
      <c r="J1372" s="5">
        <f t="shared" si="87"/>
        <v>4.0732765109679214E-2</v>
      </c>
    </row>
    <row r="1373" spans="1:10" ht="15" customHeight="1" x14ac:dyDescent="0.2">
      <c r="A1373" s="3">
        <f>'2_CVaR_t1'!A1373</f>
        <v>44211</v>
      </c>
      <c r="B1373" s="5">
        <f>'2_CVaR_t1'!D1373-1</f>
        <v>-2.1637803750174101E-3</v>
      </c>
      <c r="C1373" s="5">
        <f>'Stocks Returns'!B1369</f>
        <v>-1.3154362416107457E-2</v>
      </c>
      <c r="D1373" s="5">
        <f>'Stocks Returns'!C1369</f>
        <v>-1.3375606856237399E-3</v>
      </c>
      <c r="E1373" s="5">
        <f>'Stocks Returns'!D1369</f>
        <v>-3.0793319415448828E-2</v>
      </c>
      <c r="F1373" s="5">
        <f>'Stocks Returns'!E1369</f>
        <v>-5.7447252976812191E-2</v>
      </c>
      <c r="G1373" s="5">
        <f t="shared" si="84"/>
        <v>-1.0610267450995544E-2</v>
      </c>
      <c r="H1373" s="5">
        <f t="shared" si="85"/>
        <v>1.8287989654356142E-3</v>
      </c>
      <c r="I1373" s="5">
        <f t="shared" si="86"/>
        <v>-2.7722182175320891E-2</v>
      </c>
      <c r="J1373" s="5">
        <f t="shared" si="87"/>
        <v>-5.5229848819515794E-2</v>
      </c>
    </row>
    <row r="1374" spans="1:10" ht="15" customHeight="1" x14ac:dyDescent="0.2">
      <c r="A1374" s="3">
        <f>'2_CVaR_t1'!A1374</f>
        <v>44214</v>
      </c>
      <c r="B1374" s="5">
        <f>'2_CVaR_t1'!D1374-1</f>
        <v>2.8556153399916795E-5</v>
      </c>
      <c r="C1374" s="5">
        <f>'Stocks Returns'!B1370</f>
        <v>0</v>
      </c>
      <c r="D1374" s="5">
        <f>'Stocks Returns'!C1370</f>
        <v>0</v>
      </c>
      <c r="E1374" s="5">
        <f>'Stocks Returns'!D1370</f>
        <v>0</v>
      </c>
      <c r="F1374" s="5">
        <f>'Stocks Returns'!E1370</f>
        <v>0</v>
      </c>
      <c r="G1374" s="5">
        <f t="shared" si="84"/>
        <v>5.2096584642662082E-4</v>
      </c>
      <c r="H1374" s="5">
        <f t="shared" si="85"/>
        <v>-1.1253114819244209E-6</v>
      </c>
      <c r="I1374" s="5">
        <f t="shared" si="86"/>
        <v>1.8154757398473369E-5</v>
      </c>
      <c r="J1374" s="5">
        <f t="shared" si="87"/>
        <v>1.0294917535460086E-6</v>
      </c>
    </row>
    <row r="1375" spans="1:10" ht="15" customHeight="1" x14ac:dyDescent="0.2">
      <c r="A1375" s="3">
        <f>'2_CVaR_t1'!A1375</f>
        <v>44215</v>
      </c>
      <c r="B1375" s="5">
        <f>'2_CVaR_t1'!D1375-1</f>
        <v>1.5552883563363373E-3</v>
      </c>
      <c r="C1375" s="5">
        <f>'Stocks Returns'!B1371</f>
        <v>-1.6594124047878078E-2</v>
      </c>
      <c r="D1375" s="5">
        <f>'Stocks Returns'!C1371</f>
        <v>3.4723944640102644E-4</v>
      </c>
      <c r="E1375" s="5">
        <f>'Stocks Returns'!D1371</f>
        <v>3.1569736133548743E-2</v>
      </c>
      <c r="F1375" s="5">
        <f>'Stocks Returns'!E1371</f>
        <v>1.9503546099290947E-2</v>
      </c>
      <c r="G1375" s="5">
        <f t="shared" si="84"/>
        <v>-1.7482055209806759E-2</v>
      </c>
      <c r="H1375" s="5">
        <f t="shared" si="85"/>
        <v>-1.8597065645698241E-3</v>
      </c>
      <c r="I1375" s="5">
        <f t="shared" si="86"/>
        <v>2.9461809146212183E-2</v>
      </c>
      <c r="J1375" s="5">
        <f t="shared" si="87"/>
        <v>1.7961103349536239E-2</v>
      </c>
    </row>
    <row r="1376" spans="1:10" ht="15" customHeight="1" x14ac:dyDescent="0.2">
      <c r="A1376" s="3">
        <f>'2_CVaR_t1'!A1376</f>
        <v>44216</v>
      </c>
      <c r="B1376" s="5">
        <f>'2_CVaR_t1'!D1376-1</f>
        <v>1.3851528215387487E-2</v>
      </c>
      <c r="C1376" s="5">
        <f>'Stocks Returns'!B1372</f>
        <v>8.0221300138312301E-3</v>
      </c>
      <c r="D1376" s="5">
        <f>'Stocks Returns'!C1372</f>
        <v>2.1570961023504864E-2</v>
      </c>
      <c r="E1376" s="5">
        <f>'Stocks Returns'!D1372</f>
        <v>-5.6769983686786318E-3</v>
      </c>
      <c r="F1376" s="5">
        <f>'Stocks Returns'!E1372</f>
        <v>-1.3913043478260834E-2</v>
      </c>
      <c r="G1376" s="5">
        <f t="shared" si="84"/>
        <v>-4.2130010814689992E-3</v>
      </c>
      <c r="H1376" s="5">
        <f t="shared" si="85"/>
        <v>1.598423669920964E-3</v>
      </c>
      <c r="I1376" s="5">
        <f t="shared" si="86"/>
        <v>-2.4908302358825837E-2</v>
      </c>
      <c r="J1376" s="5">
        <f t="shared" si="87"/>
        <v>-2.7886549685555758E-2</v>
      </c>
    </row>
    <row r="1377" spans="1:10" ht="15" customHeight="1" x14ac:dyDescent="0.2">
      <c r="A1377" s="3">
        <f>'2_CVaR_t1'!A1377</f>
        <v>44217</v>
      </c>
      <c r="B1377" s="5">
        <f>'2_CVaR_t1'!D1377-1</f>
        <v>-2.8063016589104928E-3</v>
      </c>
      <c r="C1377" s="5">
        <f>'Stocks Returns'!B1373</f>
        <v>1.1937431394072551E-2</v>
      </c>
      <c r="D1377" s="5">
        <f>'Stocks Returns'!C1373</f>
        <v>-4.2230959662152845E-3</v>
      </c>
      <c r="E1377" s="5">
        <f>'Stocks Returns'!D1373</f>
        <v>-3.9375246095285643E-4</v>
      </c>
      <c r="F1377" s="5">
        <f>'Stocks Returns'!E1373</f>
        <v>-4.7839506172839497E-2</v>
      </c>
      <c r="G1377" s="5">
        <f t="shared" si="84"/>
        <v>1.5074457007362629E-2</v>
      </c>
      <c r="H1377" s="5">
        <f t="shared" si="85"/>
        <v>-1.2842240054297942E-4</v>
      </c>
      <c r="I1377" s="5">
        <f t="shared" si="86"/>
        <v>3.572140761698683E-3</v>
      </c>
      <c r="J1377" s="5">
        <f t="shared" si="87"/>
        <v>-4.4972535729877659E-2</v>
      </c>
    </row>
    <row r="1378" spans="1:10" ht="15" customHeight="1" x14ac:dyDescent="0.2">
      <c r="A1378" s="3">
        <f>'2_CVaR_t1'!A1378</f>
        <v>44218</v>
      </c>
      <c r="B1378" s="5">
        <f>'2_CVaR_t1'!D1378-1</f>
        <v>-1.0488143172508346E-2</v>
      </c>
      <c r="C1378" s="5">
        <f>'Stocks Returns'!B1374</f>
        <v>1.6677966101694919E-2</v>
      </c>
      <c r="D1378" s="5">
        <f>'Stocks Returns'!C1374</f>
        <v>-1.5209125475285079E-2</v>
      </c>
      <c r="E1378" s="5">
        <f>'Stocks Returns'!D1374</f>
        <v>-1.4377626050420145E-2</v>
      </c>
      <c r="F1378" s="5">
        <f>'Stocks Returns'!E1374</f>
        <v>-1.1576753878212553E-2</v>
      </c>
      <c r="G1378" s="5">
        <f t="shared" si="84"/>
        <v>2.6903938621555403E-2</v>
      </c>
      <c r="H1378" s="5">
        <f t="shared" si="85"/>
        <v>-1.5737290050159281E-5</v>
      </c>
      <c r="I1378" s="5">
        <f t="shared" si="86"/>
        <v>2.8577062214603377E-4</v>
      </c>
      <c r="J1378" s="5">
        <f t="shared" si="87"/>
        <v>-9.4371344792773884E-4</v>
      </c>
    </row>
    <row r="1379" spans="1:10" ht="15" customHeight="1" x14ac:dyDescent="0.2">
      <c r="A1379" s="3">
        <f>'2_CVaR_t1'!A1379</f>
        <v>44221</v>
      </c>
      <c r="B1379" s="5">
        <f>'2_CVaR_t1'!D1379-1</f>
        <v>-3.5883209019310636E-3</v>
      </c>
      <c r="C1379" s="5">
        <f>'Stocks Returns'!B1375</f>
        <v>4.027740730861562E-2</v>
      </c>
      <c r="D1379" s="5">
        <f>'Stocks Returns'!C1375</f>
        <v>-5.1480051480052857E-3</v>
      </c>
      <c r="E1379" s="5">
        <f>'Stocks Returns'!D1375</f>
        <v>-6.3278491973621787E-3</v>
      </c>
      <c r="F1379" s="5">
        <f>'Stocks Returns'!E1375</f>
        <v>-2.576715858514822E-3</v>
      </c>
      <c r="G1379" s="5">
        <f t="shared" si="84"/>
        <v>4.4136094893696728E-2</v>
      </c>
      <c r="H1379" s="5">
        <f t="shared" si="85"/>
        <v>7.6528802045949806E-5</v>
      </c>
      <c r="I1379" s="5">
        <f t="shared" si="86"/>
        <v>-1.2729392935797021E-3</v>
      </c>
      <c r="J1379" s="5">
        <f t="shared" si="87"/>
        <v>1.080848371363954E-3</v>
      </c>
    </row>
    <row r="1380" spans="1:10" ht="15" customHeight="1" x14ac:dyDescent="0.2">
      <c r="A1380" s="3">
        <f>'2_CVaR_t1'!A1380</f>
        <v>44222</v>
      </c>
      <c r="B1380" s="5">
        <f>'2_CVaR_t1'!D1380-1</f>
        <v>2.2069549039389624E-3</v>
      </c>
      <c r="C1380" s="5">
        <f>'Stocks Returns'!B1376</f>
        <v>4.4102564102564079E-2</v>
      </c>
      <c r="D1380" s="5">
        <f>'Stocks Returns'!C1376</f>
        <v>5.1248880485621484E-3</v>
      </c>
      <c r="E1380" s="5">
        <f>'Stocks Returns'!D1376</f>
        <v>-2.8153908030567165E-2</v>
      </c>
      <c r="F1380" s="5">
        <f>'Stocks Returns'!E1376</f>
        <v>-2.1136683889149799E-2</v>
      </c>
      <c r="G1380" s="5">
        <f t="shared" si="84"/>
        <v>4.2613262872199895E-2</v>
      </c>
      <c r="H1380" s="5">
        <f t="shared" si="85"/>
        <v>1.9764150578749883E-3</v>
      </c>
      <c r="I1380" s="5">
        <f t="shared" si="86"/>
        <v>-3.1169326421993892E-2</v>
      </c>
      <c r="J1380" s="5">
        <f t="shared" si="87"/>
        <v>-2.3337938462621607E-2</v>
      </c>
    </row>
    <row r="1381" spans="1:10" ht="15" customHeight="1" x14ac:dyDescent="0.2">
      <c r="A1381" s="3">
        <f>'2_CVaR_t1'!A1381</f>
        <v>44223</v>
      </c>
      <c r="B1381" s="5">
        <f>'2_CVaR_t1'!D1381-1</f>
        <v>-2.6060749350578338E-2</v>
      </c>
      <c r="C1381" s="5">
        <f>'Stocks Returns'!B1377</f>
        <v>7.7357563850687594E-2</v>
      </c>
      <c r="D1381" s="5">
        <f>'Stocks Returns'!C1377</f>
        <v>-3.4849759912875533E-2</v>
      </c>
      <c r="E1381" s="5">
        <f>'Stocks Returns'!D1377</f>
        <v>-8.2356187060284136E-2</v>
      </c>
      <c r="F1381" s="5">
        <f>'Stocks Returns'!E1377</f>
        <v>-2.4712092130518282E-2</v>
      </c>
      <c r="G1381" s="5">
        <f t="shared" si="84"/>
        <v>0.10195422837165978</v>
      </c>
      <c r="H1381" s="5">
        <f t="shared" si="85"/>
        <v>2.8429094079171283E-3</v>
      </c>
      <c r="I1381" s="5">
        <f t="shared" si="86"/>
        <v>-4.6006843337237487E-2</v>
      </c>
      <c r="J1381" s="5">
        <f t="shared" si="87"/>
        <v>1.6643021882624086E-3</v>
      </c>
    </row>
    <row r="1382" spans="1:10" ht="15" customHeight="1" x14ac:dyDescent="0.2">
      <c r="A1382" s="3">
        <f>'2_CVaR_t1'!A1382</f>
        <v>44224</v>
      </c>
      <c r="B1382" s="5">
        <f>'2_CVaR_t1'!D1382-1</f>
        <v>1.2618841788385682E-2</v>
      </c>
      <c r="C1382" s="5">
        <f>'Stocks Returns'!B1378</f>
        <v>-6.496466833827208E-2</v>
      </c>
      <c r="D1382" s="5">
        <f>'Stocks Returns'!C1378</f>
        <v>1.6669231163768838E-2</v>
      </c>
      <c r="E1382" s="5">
        <f>'Stocks Returns'!D1378</f>
        <v>4.2167769092002594E-2</v>
      </c>
      <c r="F1382" s="5">
        <f>'Stocks Returns'!E1378</f>
        <v>1.131611316113168E-2</v>
      </c>
      <c r="G1382" s="5">
        <f t="shared" si="84"/>
        <v>-7.6062253362360402E-2</v>
      </c>
      <c r="H1382" s="5">
        <f t="shared" si="85"/>
        <v>-1.5223224446435715E-3</v>
      </c>
      <c r="I1382" s="5">
        <f t="shared" si="86"/>
        <v>2.4653067466297907E-2</v>
      </c>
      <c r="J1382" s="5">
        <f t="shared" si="87"/>
        <v>-1.4111906808093842E-3</v>
      </c>
    </row>
    <row r="1383" spans="1:10" ht="15" customHeight="1" x14ac:dyDescent="0.2">
      <c r="A1383" s="3">
        <f>'2_CVaR_t1'!A1383</f>
        <v>44225</v>
      </c>
      <c r="B1383" s="5">
        <f>'2_CVaR_t1'!D1383-1</f>
        <v>-1.7101266945053428E-2</v>
      </c>
      <c r="C1383" s="5">
        <f>'Stocks Returns'!B1379</f>
        <v>9.7513408093612419E-3</v>
      </c>
      <c r="D1383" s="5">
        <f>'Stocks Returns'!C1379</f>
        <v>-2.5073151044294195E-2</v>
      </c>
      <c r="E1383" s="5">
        <f>'Stocks Returns'!D1379</f>
        <v>-1.8319509556437019E-2</v>
      </c>
      <c r="F1383" s="5">
        <f>'Stocks Returns'!E1379</f>
        <v>-2.6270980296764779E-2</v>
      </c>
      <c r="G1383" s="5">
        <f t="shared" si="84"/>
        <v>2.6080027532211579E-2</v>
      </c>
      <c r="H1383" s="5">
        <f t="shared" si="85"/>
        <v>-3.2513024064340784E-4</v>
      </c>
      <c r="I1383" s="5">
        <f t="shared" si="86"/>
        <v>5.5531261047606813E-3</v>
      </c>
      <c r="J1383" s="5">
        <f t="shared" si="87"/>
        <v>-8.9523057042150689E-3</v>
      </c>
    </row>
    <row r="1384" spans="1:10" ht="15" customHeight="1" x14ac:dyDescent="0.2">
      <c r="A1384" s="3">
        <f>'2_CVaR_t1'!A1384</f>
        <v>44228</v>
      </c>
      <c r="B1384" s="5">
        <f>'2_CVaR_t1'!D1384-1</f>
        <v>1.9120285299722095E-2</v>
      </c>
      <c r="C1384" s="5">
        <f>'Stocks Returns'!B1380</f>
        <v>1.6900048285852121E-2</v>
      </c>
      <c r="D1384" s="5">
        <f>'Stocks Returns'!C1380</f>
        <v>2.6442432082794287E-2</v>
      </c>
      <c r="E1384" s="5">
        <f>'Stocks Returns'!D1380</f>
        <v>4.5110572331202636E-2</v>
      </c>
      <c r="F1384" s="5">
        <f>'Stocks Returns'!E1380</f>
        <v>1.6987259555333534E-2</v>
      </c>
      <c r="G1384" s="5">
        <f t="shared" si="84"/>
        <v>-1.9719030910824928E-4</v>
      </c>
      <c r="H1384" s="5">
        <f t="shared" si="85"/>
        <v>-1.142398648011439E-3</v>
      </c>
      <c r="I1384" s="5">
        <f t="shared" si="86"/>
        <v>1.8542154318764985E-2</v>
      </c>
      <c r="J1384" s="5">
        <f t="shared" si="87"/>
        <v>-2.3127736560289679E-3</v>
      </c>
    </row>
    <row r="1385" spans="1:10" ht="15" customHeight="1" x14ac:dyDescent="0.2">
      <c r="A1385" s="3">
        <f>'2_CVaR_t1'!A1385</f>
        <v>44229</v>
      </c>
      <c r="B1385" s="5">
        <f>'2_CVaR_t1'!D1385-1</f>
        <v>1.4486908125558973E-2</v>
      </c>
      <c r="C1385" s="5">
        <f>'Stocks Returns'!B1381</f>
        <v>-4.8433048433048409E-2</v>
      </c>
      <c r="D1385" s="5">
        <f>'Stocks Returns'!C1381</f>
        <v>2.1425690663440244E-2</v>
      </c>
      <c r="E1385" s="5">
        <f>'Stocks Returns'!D1381</f>
        <v>1.1739894551845209E-2</v>
      </c>
      <c r="F1385" s="5">
        <f>'Stocks Returns'!E1381</f>
        <v>6.3866371898795293E-3</v>
      </c>
      <c r="G1385" s="5">
        <f t="shared" si="84"/>
        <v>-6.1254519983398925E-2</v>
      </c>
      <c r="H1385" s="5">
        <f t="shared" si="85"/>
        <v>5.351572427005867E-4</v>
      </c>
      <c r="I1385" s="5">
        <f t="shared" si="86"/>
        <v>-8.3762205567082249E-3</v>
      </c>
      <c r="J1385" s="5">
        <f t="shared" si="87"/>
        <v>-8.2292156269095119E-3</v>
      </c>
    </row>
    <row r="1386" spans="1:10" ht="15" customHeight="1" x14ac:dyDescent="0.2">
      <c r="A1386" s="3">
        <f>'2_CVaR_t1'!A1386</f>
        <v>44230</v>
      </c>
      <c r="B1386" s="5">
        <f>'2_CVaR_t1'!D1386-1</f>
        <v>-5.0580434357503368E-3</v>
      </c>
      <c r="C1386" s="5">
        <f>'Stocks Returns'!B1382</f>
        <v>1.8213572854291593E-2</v>
      </c>
      <c r="D1386" s="5">
        <f>'Stocks Returns'!C1382</f>
        <v>-6.1694881792606626E-3</v>
      </c>
      <c r="E1386" s="5">
        <f>'Stocks Returns'!D1382</f>
        <v>-2.8140633685380667E-2</v>
      </c>
      <c r="F1386" s="5">
        <f>'Stocks Returns'!E1382</f>
        <v>5.4674151818403738E-2</v>
      </c>
      <c r="G1386" s="5">
        <f t="shared" si="84"/>
        <v>2.3428547859673202E-2</v>
      </c>
      <c r="H1386" s="5">
        <f t="shared" si="85"/>
        <v>1.1784989745472728E-3</v>
      </c>
      <c r="I1386" s="5">
        <f t="shared" si="86"/>
        <v>-2.1039032002274399E-2</v>
      </c>
      <c r="J1386" s="5">
        <f t="shared" si="87"/>
        <v>5.9817553531310762E-2</v>
      </c>
    </row>
    <row r="1387" spans="1:10" ht="15" customHeight="1" x14ac:dyDescent="0.2">
      <c r="A1387" s="3">
        <f>'2_CVaR_t1'!A1387</f>
        <v>44231</v>
      </c>
      <c r="B1387" s="5">
        <f>'2_CVaR_t1'!D1387-1</f>
        <v>2.6729483506075624E-2</v>
      </c>
      <c r="C1387" s="5">
        <f>'Stocks Returns'!B1383</f>
        <v>7.3511394266110308E-3</v>
      </c>
      <c r="D1387" s="5">
        <f>'Stocks Returns'!C1383</f>
        <v>3.918355184743727E-2</v>
      </c>
      <c r="E1387" s="5">
        <f>'Stocks Returns'!D1383</f>
        <v>2.7668549367269701E-2</v>
      </c>
      <c r="F1387" s="5">
        <f>'Stocks Returns'!E1383</f>
        <v>1.8514232816477572E-2</v>
      </c>
      <c r="G1387" s="5">
        <f t="shared" si="84"/>
        <v>-1.6768009473440641E-2</v>
      </c>
      <c r="H1387" s="5">
        <f t="shared" si="85"/>
        <v>6.0496145281734026E-4</v>
      </c>
      <c r="I1387" s="5">
        <f t="shared" si="86"/>
        <v>-9.496211191348268E-3</v>
      </c>
      <c r="J1387" s="5">
        <f t="shared" si="87"/>
        <v>-8.4784305686981705E-3</v>
      </c>
    </row>
    <row r="1388" spans="1:10" ht="15" customHeight="1" x14ac:dyDescent="0.2">
      <c r="A1388" s="3">
        <f>'2_CVaR_t1'!A1388</f>
        <v>44232</v>
      </c>
      <c r="B1388" s="5">
        <f>'2_CVaR_t1'!D1388-1</f>
        <v>-9.7796121727067309E-4</v>
      </c>
      <c r="C1388" s="5">
        <f>'Stocks Returns'!B1384</f>
        <v>3.7946971539771335E-2</v>
      </c>
      <c r="D1388" s="5">
        <f>'Stocks Returns'!C1384</f>
        <v>-2.2939068100358284E-3</v>
      </c>
      <c r="E1388" s="5">
        <f>'Stocks Returns'!D1384</f>
        <v>1.1826909698065879E-2</v>
      </c>
      <c r="F1388" s="5">
        <f>'Stocks Returns'!E1384</f>
        <v>9.3160645307885925E-3</v>
      </c>
      <c r="G1388" s="5">
        <f t="shared" si="84"/>
        <v>3.9396770425592809E-2</v>
      </c>
      <c r="H1388" s="5">
        <f t="shared" si="85"/>
        <v>-8.4081713453433267E-4</v>
      </c>
      <c r="I1388" s="5">
        <f t="shared" si="86"/>
        <v>1.3246710535520583E-2</v>
      </c>
      <c r="J1388" s="5">
        <f t="shared" si="87"/>
        <v>1.0334647473787855E-2</v>
      </c>
    </row>
    <row r="1389" spans="1:10" ht="15" customHeight="1" x14ac:dyDescent="0.2">
      <c r="A1389" s="3">
        <f>'2_CVaR_t1'!A1389</f>
        <v>44235</v>
      </c>
      <c r="B1389" s="5">
        <f>'2_CVaR_t1'!D1389-1</f>
        <v>-3.8234872526939911E-3</v>
      </c>
      <c r="C1389" s="5">
        <f>'Stocks Returns'!B1385</f>
        <v>1.3592688071244474E-2</v>
      </c>
      <c r="D1389" s="5">
        <f>'Stocks Returns'!C1385</f>
        <v>-9.0051252574604446E-3</v>
      </c>
      <c r="E1389" s="5">
        <f>'Stocks Returns'!D1385</f>
        <v>4.8336083608360836E-2</v>
      </c>
      <c r="F1389" s="5">
        <f>'Stocks Returns'!E1385</f>
        <v>5.3129221071589461E-2</v>
      </c>
      <c r="G1389" s="5">
        <f t="shared" si="84"/>
        <v>1.7668391559585151E-2</v>
      </c>
      <c r="H1389" s="5">
        <f t="shared" si="85"/>
        <v>-3.4408232699377796E-3</v>
      </c>
      <c r="I1389" s="5">
        <f t="shared" si="86"/>
        <v>5.3718479160491717E-2</v>
      </c>
      <c r="J1389" s="5">
        <f t="shared" si="87"/>
        <v>5.7024530161923298E-2</v>
      </c>
    </row>
    <row r="1390" spans="1:10" ht="15" customHeight="1" x14ac:dyDescent="0.2">
      <c r="A1390" s="3">
        <f>'2_CVaR_t1'!A1390</f>
        <v>44236</v>
      </c>
      <c r="B1390" s="5">
        <f>'2_CVaR_t1'!D1390-1</f>
        <v>-1.2463089468301991E-3</v>
      </c>
      <c r="C1390" s="5">
        <f>'Stocks Returns'!B1386</f>
        <v>5.7803468208093012E-3</v>
      </c>
      <c r="D1390" s="5">
        <f>'Stocks Returns'!C1386</f>
        <v>-1.7883899656820912E-3</v>
      </c>
      <c r="E1390" s="5">
        <f>'Stocks Returns'!D1386</f>
        <v>-2.7546402570997053E-3</v>
      </c>
      <c r="F1390" s="5">
        <f>'Stocks Returns'!E1386</f>
        <v>2.1376656690894613E-3</v>
      </c>
      <c r="G1390" s="5">
        <f t="shared" si="84"/>
        <v>7.4777820063355888E-3</v>
      </c>
      <c r="H1390" s="5">
        <f t="shared" si="85"/>
        <v>5.240816018469048E-5</v>
      </c>
      <c r="I1390" s="5">
        <f t="shared" si="86"/>
        <v>-9.6114637252103221E-4</v>
      </c>
      <c r="J1390" s="5">
        <f t="shared" si="87"/>
        <v>3.4275386725526802E-3</v>
      </c>
    </row>
    <row r="1391" spans="1:10" ht="15" customHeight="1" x14ac:dyDescent="0.2">
      <c r="A1391" s="3">
        <f>'2_CVaR_t1'!A1391</f>
        <v>44237</v>
      </c>
      <c r="B1391" s="5">
        <f>'2_CVaR_t1'!D1391-1</f>
        <v>-3.223489057079254E-4</v>
      </c>
      <c r="C1391" s="5">
        <f>'Stocks Returns'!B1387</f>
        <v>3.6091954022988482E-2</v>
      </c>
      <c r="D1391" s="5">
        <f>'Stocks Returns'!C1387</f>
        <v>-3.8737168313007775E-4</v>
      </c>
      <c r="E1391" s="5">
        <f>'Stocks Returns'!D1387</f>
        <v>-2.6964814205855392E-3</v>
      </c>
      <c r="F1391" s="5">
        <f>'Stocks Returns'!E1387</f>
        <v>7.8924914675766455E-3</v>
      </c>
      <c r="G1391" s="5">
        <f t="shared" si="84"/>
        <v>3.6936741615653836E-2</v>
      </c>
      <c r="H1391" s="5">
        <f t="shared" si="85"/>
        <v>1.184901780216371E-4</v>
      </c>
      <c r="I1391" s="5">
        <f t="shared" si="86"/>
        <v>-2.189666740464901E-3</v>
      </c>
      <c r="J1391" s="5">
        <f t="shared" si="87"/>
        <v>8.2482735590959297E-3</v>
      </c>
    </row>
    <row r="1392" spans="1:10" ht="15" customHeight="1" x14ac:dyDescent="0.2">
      <c r="A1392" s="3">
        <f>'2_CVaR_t1'!A1392</f>
        <v>44238</v>
      </c>
      <c r="B1392" s="5">
        <f>'2_CVaR_t1'!D1392-1</f>
        <v>1.4933858317360382E-2</v>
      </c>
      <c r="C1392" s="5">
        <f>'Stocks Returns'!B1388</f>
        <v>1.0650099844685901E-2</v>
      </c>
      <c r="D1392" s="5">
        <f>'Stocks Returns'!C1388</f>
        <v>2.0441774849835337E-2</v>
      </c>
      <c r="E1392" s="5">
        <f>'Stocks Returns'!D1388</f>
        <v>3.9501450804537042E-2</v>
      </c>
      <c r="F1392" s="5">
        <f>'Stocks Returns'!E1388</f>
        <v>-1.7142857142857237E-2</v>
      </c>
      <c r="G1392" s="5">
        <f t="shared" si="84"/>
        <v>-2.5838256952390101E-3</v>
      </c>
      <c r="H1392" s="5">
        <f t="shared" si="85"/>
        <v>-1.0945116262337969E-3</v>
      </c>
      <c r="I1392" s="5">
        <f t="shared" si="86"/>
        <v>1.8762926185155748E-2</v>
      </c>
      <c r="J1392" s="5">
        <f t="shared" si="87"/>
        <v>-3.2210560790496279E-2</v>
      </c>
    </row>
    <row r="1393" spans="1:10" ht="15" customHeight="1" x14ac:dyDescent="0.2">
      <c r="A1393" s="3">
        <f>'2_CVaR_t1'!A1393</f>
        <v>44239</v>
      </c>
      <c r="B1393" s="5">
        <f>'2_CVaR_t1'!D1393-1</f>
        <v>-1.6265924691527545E-3</v>
      </c>
      <c r="C1393" s="5">
        <f>'Stocks Returns'!B1389</f>
        <v>4.9396267837541252E-2</v>
      </c>
      <c r="D1393" s="5">
        <f>'Stocks Returns'!C1389</f>
        <v>-3.3228899648722887E-3</v>
      </c>
      <c r="E1393" s="5">
        <f>'Stocks Returns'!D1389</f>
        <v>1.2180422508405897E-2</v>
      </c>
      <c r="F1393" s="5">
        <f>'Stocks Returns'!E1389</f>
        <v>1.5503875968992276E-2</v>
      </c>
      <c r="G1393" s="5">
        <f t="shared" si="84"/>
        <v>5.1444635764183878E-2</v>
      </c>
      <c r="H1393" s="5">
        <f t="shared" si="85"/>
        <v>-9.3265870096054726E-4</v>
      </c>
      <c r="I1393" s="5">
        <f t="shared" si="86"/>
        <v>1.4503487887630768E-2</v>
      </c>
      <c r="J1393" s="5">
        <f t="shared" si="87"/>
        <v>1.7178202159123683E-2</v>
      </c>
    </row>
    <row r="1394" spans="1:10" ht="15" customHeight="1" x14ac:dyDescent="0.2">
      <c r="A1394" s="3">
        <f>'2_CVaR_t1'!A1394</f>
        <v>44242</v>
      </c>
      <c r="B1394" s="5">
        <f>'2_CVaR_t1'!D1394-1</f>
        <v>2.8556153399916795E-5</v>
      </c>
      <c r="C1394" s="5">
        <f>'Stocks Returns'!B1390</f>
        <v>0</v>
      </c>
      <c r="D1394" s="5">
        <f>'Stocks Returns'!C1390</f>
        <v>0</v>
      </c>
      <c r="E1394" s="5">
        <f>'Stocks Returns'!D1390</f>
        <v>0</v>
      </c>
      <c r="F1394" s="5">
        <f>'Stocks Returns'!E1390</f>
        <v>0</v>
      </c>
      <c r="G1394" s="5">
        <f t="shared" si="84"/>
        <v>5.2096584642662082E-4</v>
      </c>
      <c r="H1394" s="5">
        <f t="shared" si="85"/>
        <v>-1.1253114819244209E-6</v>
      </c>
      <c r="I1394" s="5">
        <f t="shared" si="86"/>
        <v>1.8154757398473369E-5</v>
      </c>
      <c r="J1394" s="5">
        <f t="shared" si="87"/>
        <v>1.0294917535460086E-6</v>
      </c>
    </row>
    <row r="1395" spans="1:10" ht="15" customHeight="1" x14ac:dyDescent="0.2">
      <c r="A1395" s="3">
        <f>'2_CVaR_t1'!A1395</f>
        <v>44243</v>
      </c>
      <c r="B1395" s="5">
        <f>'2_CVaR_t1'!D1395-1</f>
        <v>-5.6429003504793185E-3</v>
      </c>
      <c r="C1395" s="5">
        <f>'Stocks Returns'!B1391</f>
        <v>-9.4142259414224938E-3</v>
      </c>
      <c r="D1395" s="5">
        <f>'Stocks Returns'!C1391</f>
        <v>-9.811392646218331E-3</v>
      </c>
      <c r="E1395" s="5">
        <f>'Stocks Returns'!D1391</f>
        <v>1.6859918520839789E-2</v>
      </c>
      <c r="F1395" s="5">
        <f>'Stocks Returns'!E1391</f>
        <v>3.583545377438524E-2</v>
      </c>
      <c r="G1395" s="5">
        <f t="shared" si="84"/>
        <v>-3.6595340453558379E-3</v>
      </c>
      <c r="H1395" s="5">
        <f t="shared" si="85"/>
        <v>-1.6184049833053004E-3</v>
      </c>
      <c r="I1395" s="5">
        <f t="shared" si="86"/>
        <v>2.4775974505293577E-2</v>
      </c>
      <c r="J1395" s="5">
        <f t="shared" si="87"/>
        <v>4.1570125135893456E-2</v>
      </c>
    </row>
    <row r="1396" spans="1:10" ht="15" customHeight="1" x14ac:dyDescent="0.2">
      <c r="A1396" s="3">
        <f>'2_CVaR_t1'!A1396</f>
        <v>44244</v>
      </c>
      <c r="B1396" s="5">
        <f>'2_CVaR_t1'!D1396-1</f>
        <v>-9.7959434072769636E-4</v>
      </c>
      <c r="C1396" s="5">
        <f>'Stocks Returns'!B1392</f>
        <v>4.2449841605068706E-2</v>
      </c>
      <c r="D1396" s="5">
        <f>'Stocks Returns'!C1392</f>
        <v>-1.8759018759019197E-3</v>
      </c>
      <c r="E1396" s="5">
        <f>'Stocks Returns'!D1392</f>
        <v>4.9926035502958488E-3</v>
      </c>
      <c r="F1396" s="5">
        <f>'Stocks Returns'!E1392</f>
        <v>1.0440122824974418E-2</v>
      </c>
      <c r="G1396" s="5">
        <f t="shared" si="84"/>
        <v>4.390114756773604E-2</v>
      </c>
      <c r="H1396" s="5">
        <f t="shared" si="85"/>
        <v>-4.2045266575551753E-4</v>
      </c>
      <c r="I1396" s="5">
        <f t="shared" si="86"/>
        <v>6.4146786267835652E-3</v>
      </c>
      <c r="J1396" s="5">
        <f t="shared" si="87"/>
        <v>1.1460356798008955E-2</v>
      </c>
    </row>
    <row r="1397" spans="1:10" ht="15" customHeight="1" x14ac:dyDescent="0.2">
      <c r="A1397" s="3">
        <f>'2_CVaR_t1'!A1397</f>
        <v>44245</v>
      </c>
      <c r="B1397" s="5">
        <f>'2_CVaR_t1'!D1397-1</f>
        <v>4.1558224802891175E-3</v>
      </c>
      <c r="C1397" s="5">
        <f>'Stocks Returns'!B1393</f>
        <v>7.0907617504052389E-3</v>
      </c>
      <c r="D1397" s="5">
        <f>'Stocks Returns'!C1393</f>
        <v>8.8670425521661933E-3</v>
      </c>
      <c r="E1397" s="5">
        <f>'Stocks Returns'!D1393</f>
        <v>-3.9926402943882389E-2</v>
      </c>
      <c r="F1397" s="5">
        <f>'Stocks Returns'!E1393</f>
        <v>-3.3833063209076197E-2</v>
      </c>
      <c r="G1397" s="5">
        <f t="shared" si="84"/>
        <v>3.8030091002574373E-3</v>
      </c>
      <c r="H1397" s="5">
        <f t="shared" si="85"/>
        <v>2.9028482239662427E-3</v>
      </c>
      <c r="I1397" s="5">
        <f t="shared" si="86"/>
        <v>-4.5655756214664396E-2</v>
      </c>
      <c r="J1397" s="5">
        <f t="shared" si="87"/>
        <v>-3.8004553951462558E-2</v>
      </c>
    </row>
    <row r="1398" spans="1:10" ht="15" customHeight="1" x14ac:dyDescent="0.2">
      <c r="A1398" s="3">
        <f>'2_CVaR_t1'!A1398</f>
        <v>44246</v>
      </c>
      <c r="B1398" s="5">
        <f>'2_CVaR_t1'!D1398-1</f>
        <v>-1.2848236034849303E-2</v>
      </c>
      <c r="C1398" s="5">
        <f>'Stocks Returns'!B1394</f>
        <v>2.1726010863005296E-2</v>
      </c>
      <c r="D1398" s="5">
        <f>'Stocks Returns'!C1394</f>
        <v>-2.2068306663482251E-2</v>
      </c>
      <c r="E1398" s="5">
        <f>'Stocks Returns'!D1394</f>
        <v>3.7115114347770595E-2</v>
      </c>
      <c r="F1398" s="5">
        <f>'Stocks Returns'!E1394</f>
        <v>1.530719228349775E-2</v>
      </c>
      <c r="G1398" s="5">
        <f t="shared" si="84"/>
        <v>3.4129921181516733E-2</v>
      </c>
      <c r="H1398" s="5">
        <f t="shared" si="85"/>
        <v>-3.4650593828179123E-3</v>
      </c>
      <c r="I1398" s="5">
        <f t="shared" si="86"/>
        <v>5.5065105971862482E-2</v>
      </c>
      <c r="J1398" s="5">
        <f t="shared" si="87"/>
        <v>2.8326203097716836E-2</v>
      </c>
    </row>
    <row r="1399" spans="1:10" ht="15" customHeight="1" x14ac:dyDescent="0.2">
      <c r="A1399" s="3">
        <f>'2_CVaR_t1'!A1399</f>
        <v>44249</v>
      </c>
      <c r="B1399" s="5">
        <f>'2_CVaR_t1'!D1399-1</f>
        <v>9.7552577799473461E-3</v>
      </c>
      <c r="C1399" s="5">
        <f>'Stocks Returns'!B1395</f>
        <v>8.8600118133490779E-2</v>
      </c>
      <c r="D1399" s="5">
        <f>'Stocks Returns'!C1395</f>
        <v>1.7535290382455049E-2</v>
      </c>
      <c r="E1399" s="5">
        <f>'Stocks Returns'!D1395</f>
        <v>-4.4102248229134555E-2</v>
      </c>
      <c r="F1399" s="5">
        <f>'Stocks Returns'!E1395</f>
        <v>5.0805452292441267E-2</v>
      </c>
      <c r="G1399" s="5">
        <f t="shared" si="84"/>
        <v>8.0145101946886302E-2</v>
      </c>
      <c r="H1399" s="5">
        <f t="shared" si="85"/>
        <v>3.4810392219702425E-3</v>
      </c>
      <c r="I1399" s="5">
        <f t="shared" si="86"/>
        <v>-5.7629208145359198E-2</v>
      </c>
      <c r="J1399" s="5">
        <f t="shared" si="87"/>
        <v>4.0973130569663355E-2</v>
      </c>
    </row>
    <row r="1400" spans="1:10" ht="15" customHeight="1" x14ac:dyDescent="0.2">
      <c r="A1400" s="3">
        <f>'2_CVaR_t1'!A1400</f>
        <v>44250</v>
      </c>
      <c r="B1400" s="5">
        <f>'2_CVaR_t1'!D1400-1</f>
        <v>1.186055913030537E-2</v>
      </c>
      <c r="C1400" s="5">
        <f>'Stocks Returns'!B1396</f>
        <v>-4.2322300596852935E-2</v>
      </c>
      <c r="D1400" s="5">
        <f>'Stocks Returns'!C1396</f>
        <v>1.8193164362519276E-2</v>
      </c>
      <c r="E1400" s="5">
        <f>'Stocks Returns'!D1396</f>
        <v>-1.6753656807783068E-3</v>
      </c>
      <c r="F1400" s="5">
        <f>'Stocks Returns'!E1396</f>
        <v>2.3977987421383684E-2</v>
      </c>
      <c r="G1400" s="5">
        <f t="shared" si="84"/>
        <v>-5.272012821332106E-2</v>
      </c>
      <c r="H1400" s="5">
        <f t="shared" si="85"/>
        <v>1.0971765514614998E-3</v>
      </c>
      <c r="I1400" s="5">
        <f t="shared" si="86"/>
        <v>-1.8134105485809428E-2</v>
      </c>
      <c r="J1400" s="5">
        <f t="shared" si="87"/>
        <v>1.2017280518783393E-2</v>
      </c>
    </row>
    <row r="1401" spans="1:10" ht="15" customHeight="1" x14ac:dyDescent="0.2">
      <c r="A1401" s="3">
        <f>'2_CVaR_t1'!A1401</f>
        <v>44251</v>
      </c>
      <c r="B1401" s="5">
        <f>'2_CVaR_t1'!D1401-1</f>
        <v>2.3210271034567409E-2</v>
      </c>
      <c r="C1401" s="5">
        <f>'Stocks Returns'!B1397</f>
        <v>-2.058545797922573E-2</v>
      </c>
      <c r="D1401" s="5">
        <f>'Stocks Returns'!C1397</f>
        <v>3.4510395549478989E-2</v>
      </c>
      <c r="E1401" s="5">
        <f>'Stocks Returns'!D1397</f>
        <v>1.4974504614987394E-2</v>
      </c>
      <c r="F1401" s="5">
        <f>'Stocks Returns'!E1397</f>
        <v>4.9328214971209317E-2</v>
      </c>
      <c r="G1401" s="5">
        <f t="shared" si="84"/>
        <v>-4.1457011843724814E-2</v>
      </c>
      <c r="H1401" s="5">
        <f t="shared" si="85"/>
        <v>1.016358752812925E-3</v>
      </c>
      <c r="I1401" s="5">
        <f t="shared" si="86"/>
        <v>-1.7289505584709201E-2</v>
      </c>
      <c r="J1401" s="5">
        <f t="shared" si="87"/>
        <v>2.5893350885278978E-2</v>
      </c>
    </row>
    <row r="1402" spans="1:10" ht="15" customHeight="1" x14ac:dyDescent="0.2">
      <c r="A1402" s="3">
        <f>'2_CVaR_t1'!A1402</f>
        <v>44252</v>
      </c>
      <c r="B1402" s="5">
        <f>'2_CVaR_t1'!D1402-1</f>
        <v>-1.9342455461017649E-2</v>
      </c>
      <c r="C1402" s="5">
        <f>'Stocks Returns'!B1398</f>
        <v>-1.0412649440802113E-2</v>
      </c>
      <c r="D1402" s="5">
        <f>'Stocks Returns'!C1398</f>
        <v>-2.5885248142915818E-2</v>
      </c>
      <c r="E1402" s="5">
        <f>'Stocks Returns'!D1398</f>
        <v>-6.0604133545310024E-2</v>
      </c>
      <c r="F1402" s="5">
        <f>'Stocks Returns'!E1398</f>
        <v>-2.9998170843241301E-2</v>
      </c>
      <c r="G1402" s="5">
        <f t="shared" si="84"/>
        <v>7.9842479277849841E-3</v>
      </c>
      <c r="H1402" s="5">
        <f t="shared" si="85"/>
        <v>2.1008389112944469E-3</v>
      </c>
      <c r="I1402" s="5">
        <f t="shared" si="86"/>
        <v>-3.3610485580096772E-2</v>
      </c>
      <c r="J1402" s="5">
        <f t="shared" si="87"/>
        <v>-1.0413733954118147E-2</v>
      </c>
    </row>
    <row r="1403" spans="1:10" ht="15" customHeight="1" x14ac:dyDescent="0.2">
      <c r="A1403" s="3">
        <f>'2_CVaR_t1'!A1403</f>
        <v>44253</v>
      </c>
      <c r="B1403" s="5">
        <f>'2_CVaR_t1'!D1403-1</f>
        <v>-2.8061974751016905E-3</v>
      </c>
      <c r="C1403" s="5">
        <f>'Stocks Returns'!B1399</f>
        <v>3.3320342946219883E-2</v>
      </c>
      <c r="D1403" s="5">
        <f>'Stocks Returns'!C1399</f>
        <v>-6.3625730994152363E-3</v>
      </c>
      <c r="E1403" s="5">
        <f>'Stocks Returns'!D1399</f>
        <v>3.3238559436772341E-2</v>
      </c>
      <c r="F1403" s="5">
        <f>'Stocks Returns'!E1399</f>
        <v>-1.9234395625117862E-2</v>
      </c>
      <c r="G1403" s="5">
        <f t="shared" si="84"/>
        <v>3.6457272416744214E-2</v>
      </c>
      <c r="H1403" s="5">
        <f t="shared" si="85"/>
        <v>-2.2680500583742748E-3</v>
      </c>
      <c r="I1403" s="5">
        <f t="shared" si="86"/>
        <v>3.7204307576158085E-2</v>
      </c>
      <c r="J1403" s="5">
        <f t="shared" si="87"/>
        <v>-1.6367530508300712E-2</v>
      </c>
    </row>
    <row r="1404" spans="1:10" ht="15" customHeight="1" x14ac:dyDescent="0.2">
      <c r="A1404" s="3">
        <f>'2_CVaR_t1'!A1404</f>
        <v>44256</v>
      </c>
      <c r="B1404" s="5">
        <f>'2_CVaR_t1'!D1404-1</f>
        <v>1.4512411129482761E-2</v>
      </c>
      <c r="C1404" s="5">
        <f>'Stocks Returns'!B1400</f>
        <v>9.7114840656232326E-2</v>
      </c>
      <c r="D1404" s="5">
        <f>'Stocks Returns'!C1400</f>
        <v>1.9963275107114375E-2</v>
      </c>
      <c r="E1404" s="5">
        <f>'Stocks Returns'!D1400</f>
        <v>3.5838301775535708E-2</v>
      </c>
      <c r="F1404" s="5">
        <f>'Stocks Returns'!E1400</f>
        <v>1.1536243030186633E-2</v>
      </c>
      <c r="G1404" s="5">
        <f t="shared" si="84"/>
        <v>8.4269834457262244E-2</v>
      </c>
      <c r="H1404" s="5">
        <f t="shared" si="85"/>
        <v>-9.6410502049767283E-4</v>
      </c>
      <c r="I1404" s="5">
        <f t="shared" si="86"/>
        <v>1.5686671944116021E-2</v>
      </c>
      <c r="J1404" s="5">
        <f t="shared" si="87"/>
        <v>-3.105392421275166E-3</v>
      </c>
    </row>
    <row r="1405" spans="1:10" ht="15" customHeight="1" x14ac:dyDescent="0.2">
      <c r="A1405" s="3">
        <f>'2_CVaR_t1'!A1405</f>
        <v>44257</v>
      </c>
      <c r="B1405" s="5">
        <f>'2_CVaR_t1'!D1405-1</f>
        <v>-4.103539488325425E-3</v>
      </c>
      <c r="C1405" s="5">
        <f>'Stocks Returns'!B1401</f>
        <v>1.821931935372989E-2</v>
      </c>
      <c r="D1405" s="5">
        <f>'Stocks Returns'!C1401</f>
        <v>-3.969902598901287E-3</v>
      </c>
      <c r="E1405" s="5">
        <f>'Stocks Returns'!D1401</f>
        <v>-3.8013915243516716E-2</v>
      </c>
      <c r="F1405" s="5">
        <f>'Stocks Returns'!E1401</f>
        <v>-6.2725717544193094E-3</v>
      </c>
      <c r="G1405" s="5">
        <f t="shared" si="84"/>
        <v>2.255346027871169E-2</v>
      </c>
      <c r="H1405" s="5">
        <f t="shared" si="85"/>
        <v>1.999018494123859E-3</v>
      </c>
      <c r="I1405" s="5">
        <f t="shared" si="86"/>
        <v>-3.2241527298087887E-2</v>
      </c>
      <c r="J1405" s="5">
        <f t="shared" si="87"/>
        <v>-2.0941397620872805E-3</v>
      </c>
    </row>
    <row r="1406" spans="1:10" ht="15" customHeight="1" x14ac:dyDescent="0.2">
      <c r="A1406" s="3">
        <f>'2_CVaR_t1'!A1406</f>
        <v>44258</v>
      </c>
      <c r="B1406" s="5">
        <f>'2_CVaR_t1'!D1406-1</f>
        <v>-3.7043629231283681E-3</v>
      </c>
      <c r="C1406" s="5">
        <f>'Stocks Returns'!B1402</f>
        <v>3.7305874409182982E-2</v>
      </c>
      <c r="D1406" s="5">
        <f>'Stocks Returns'!C1402</f>
        <v>-4.2637994160449333E-3</v>
      </c>
      <c r="E1406" s="5">
        <f>'Stocks Returns'!D1402</f>
        <v>-2.4459201788414764E-2</v>
      </c>
      <c r="F1406" s="5">
        <f>'Stocks Returns'!E1402</f>
        <v>2.6396327467482772E-2</v>
      </c>
      <c r="G1406" s="5">
        <f t="shared" si="84"/>
        <v>4.1271647740011727E-2</v>
      </c>
      <c r="H1406" s="5">
        <f t="shared" si="85"/>
        <v>1.1283918951828301E-3</v>
      </c>
      <c r="I1406" s="5">
        <f t="shared" si="86"/>
        <v>-1.9242695225823867E-2</v>
      </c>
      <c r="J1406" s="5">
        <f t="shared" si="87"/>
        <v>3.0171206075234804E-2</v>
      </c>
    </row>
    <row r="1407" spans="1:10" ht="15" customHeight="1" x14ac:dyDescent="0.2">
      <c r="A1407" s="3">
        <f>'2_CVaR_t1'!A1407</f>
        <v>44259</v>
      </c>
      <c r="B1407" s="5">
        <f>'2_CVaR_t1'!D1407-1</f>
        <v>-1.2345393362977131E-2</v>
      </c>
      <c r="C1407" s="5">
        <f>'Stocks Returns'!B1403</f>
        <v>1.8714401952807158E-2</v>
      </c>
      <c r="D1407" s="5">
        <f>'Stocks Returns'!C1403</f>
        <v>-1.5592273679311153E-2</v>
      </c>
      <c r="E1407" s="5">
        <f>'Stocks Returns'!D1403</f>
        <v>-5.5806429871267826E-2</v>
      </c>
      <c r="F1407" s="5">
        <f>'Stocks Returns'!E1403</f>
        <v>3.6526276556093862E-2</v>
      </c>
      <c r="G1407" s="5">
        <f t="shared" si="84"/>
        <v>3.0654279656619376E-2</v>
      </c>
      <c r="H1407" s="5">
        <f t="shared" si="85"/>
        <v>2.2844671635714811E-3</v>
      </c>
      <c r="I1407" s="5">
        <f t="shared" si="86"/>
        <v>-3.8556681959259174E-2</v>
      </c>
      <c r="J1407" s="5">
        <f t="shared" si="87"/>
        <v>4.9036931219582788E-2</v>
      </c>
    </row>
    <row r="1408" spans="1:10" ht="15" customHeight="1" x14ac:dyDescent="0.2">
      <c r="A1408" s="3">
        <f>'2_CVaR_t1'!A1408</f>
        <v>44260</v>
      </c>
      <c r="B1408" s="5">
        <f>'2_CVaR_t1'!D1408-1</f>
        <v>1.3694505103452714E-2</v>
      </c>
      <c r="C1408" s="5">
        <f>'Stocks Returns'!B1404</f>
        <v>2.635782747603832E-2</v>
      </c>
      <c r="D1408" s="5">
        <f>'Stocks Returns'!C1404</f>
        <v>1.8486997635933866E-2</v>
      </c>
      <c r="E1408" s="5">
        <f>'Stocks Returns'!D1404</f>
        <v>3.8189735170247596E-2</v>
      </c>
      <c r="F1408" s="5">
        <f>'Stocks Returns'!E1404</f>
        <v>4.8903272204243287E-2</v>
      </c>
      <c r="G1408" s="5">
        <f t="shared" si="84"/>
        <v>1.4267600242870587E-2</v>
      </c>
      <c r="H1408" s="5">
        <f t="shared" si="85"/>
        <v>-1.2586729299201953E-3</v>
      </c>
      <c r="I1408" s="5">
        <f t="shared" si="86"/>
        <v>1.9177096883976889E-2</v>
      </c>
      <c r="J1408" s="5">
        <f t="shared" si="87"/>
        <v>3.5088510807649562E-2</v>
      </c>
    </row>
    <row r="1409" spans="1:10" ht="15" customHeight="1" x14ac:dyDescent="0.2">
      <c r="A1409" s="3">
        <f>'2_CVaR_t1'!A1409</f>
        <v>44263</v>
      </c>
      <c r="B1409" s="5">
        <f>'2_CVaR_t1'!D1409-1</f>
        <v>1.2344373245320117E-2</v>
      </c>
      <c r="C1409" s="5">
        <f>'Stocks Returns'!B1405</f>
        <v>4.6692607003891107E-2</v>
      </c>
      <c r="D1409" s="5">
        <f>'Stocks Returns'!C1405</f>
        <v>2.2561626665428713E-2</v>
      </c>
      <c r="E1409" s="5">
        <f>'Stocks Returns'!D1405</f>
        <v>-5.9749724972497198E-2</v>
      </c>
      <c r="F1409" s="5">
        <f>'Stocks Returns'!E1405</f>
        <v>7.5419952005484348E-3</v>
      </c>
      <c r="G1409" s="5">
        <f t="shared" si="84"/>
        <v>3.5848306680596388E-2</v>
      </c>
      <c r="H1409" s="5">
        <f t="shared" si="85"/>
        <v>4.7666248507677866E-3</v>
      </c>
      <c r="I1409" s="5">
        <f t="shared" si="86"/>
        <v>-7.6882209888687686E-2</v>
      </c>
      <c r="J1409" s="5">
        <f t="shared" si="87"/>
        <v>-4.9078306550279487E-3</v>
      </c>
    </row>
    <row r="1410" spans="1:10" ht="15" customHeight="1" x14ac:dyDescent="0.2">
      <c r="A1410" s="3">
        <f>'2_CVaR_t1'!A1410</f>
        <v>44264</v>
      </c>
      <c r="B1410" s="5">
        <f>'2_CVaR_t1'!D1410-1</f>
        <v>2.845386677221784E-3</v>
      </c>
      <c r="C1410" s="5">
        <f>'Stocks Returns'!B1406</f>
        <v>-6.3048327137546489E-2</v>
      </c>
      <c r="D1410" s="5">
        <f>'Stocks Returns'!C1406</f>
        <v>4.0858945839206129E-4</v>
      </c>
      <c r="E1410" s="5">
        <f>'Stocks Returns'!D1406</f>
        <v>6.369287020109704E-2</v>
      </c>
      <c r="F1410" s="5">
        <f>'Stocks Returns'!E1406</f>
        <v>-1.4971078598162713E-2</v>
      </c>
      <c r="G1410" s="5">
        <f t="shared" si="84"/>
        <v>-6.5126785139273141E-2</v>
      </c>
      <c r="H1410" s="5">
        <f t="shared" si="85"/>
        <v>-3.6622889273015703E-3</v>
      </c>
      <c r="I1410" s="5">
        <f t="shared" si="86"/>
        <v>5.9788390757689644E-2</v>
      </c>
      <c r="J1410" s="5">
        <f t="shared" si="87"/>
        <v>-1.7817765106759531E-2</v>
      </c>
    </row>
    <row r="1411" spans="1:10" ht="15" customHeight="1" x14ac:dyDescent="0.2">
      <c r="A1411" s="3">
        <f>'2_CVaR_t1'!A1411</f>
        <v>44265</v>
      </c>
      <c r="B1411" s="5">
        <f>'2_CVaR_t1'!D1411-1</f>
        <v>7.2332583254184346E-3</v>
      </c>
      <c r="C1411" s="5">
        <f>'Stocks Returns'!B1407</f>
        <v>4.4596095857800222E-2</v>
      </c>
      <c r="D1411" s="5">
        <f>'Stocks Returns'!C1407</f>
        <v>1.2751860591758923E-2</v>
      </c>
      <c r="E1411" s="5">
        <f>'Stocks Returns'!D1407</f>
        <v>-2.8461432696273992E-2</v>
      </c>
      <c r="F1411" s="5">
        <f>'Stocks Returns'!E1407</f>
        <v>2.6252158894646049E-2</v>
      </c>
      <c r="G1411" s="5">
        <f t="shared" si="84"/>
        <v>3.8468427898819033E-2</v>
      </c>
      <c r="H1411" s="5">
        <f t="shared" si="85"/>
        <v>2.3413909603464574E-3</v>
      </c>
      <c r="I1411" s="5">
        <f t="shared" si="86"/>
        <v>-3.8476331368101781E-2</v>
      </c>
      <c r="J1411" s="5">
        <f t="shared" si="87"/>
        <v>1.8969489392262444E-2</v>
      </c>
    </row>
    <row r="1412" spans="1:10" ht="15" customHeight="1" x14ac:dyDescent="0.2">
      <c r="A1412" s="3">
        <f>'2_CVaR_t1'!A1412</f>
        <v>44266</v>
      </c>
      <c r="B1412" s="5">
        <f>'2_CVaR_t1'!D1412-1</f>
        <v>1.0715583797902495E-2</v>
      </c>
      <c r="C1412" s="5">
        <f>'Stocks Returns'!B1408</f>
        <v>1.7471893041628883E-2</v>
      </c>
      <c r="D1412" s="5">
        <f>'Stocks Returns'!C1408</f>
        <v>1.3353049244970272E-2</v>
      </c>
      <c r="E1412" s="5">
        <f>'Stocks Returns'!D1408</f>
        <v>4.875459949051808E-2</v>
      </c>
      <c r="F1412" s="5">
        <f>'Stocks Returns'!E1408</f>
        <v>6.9000336587006217E-3</v>
      </c>
      <c r="G1412" s="5">
        <f t="shared" si="84"/>
        <v>8.1306700591367662E-3</v>
      </c>
      <c r="H1412" s="5">
        <f t="shared" si="85"/>
        <v>-2.0886796962209502E-3</v>
      </c>
      <c r="I1412" s="5">
        <f t="shared" si="86"/>
        <v>3.3890318194786551E-2</v>
      </c>
      <c r="J1412" s="5">
        <f t="shared" si="87"/>
        <v>-3.9031436919739742E-3</v>
      </c>
    </row>
    <row r="1413" spans="1:10" ht="15" customHeight="1" x14ac:dyDescent="0.2">
      <c r="A1413" s="3">
        <f>'2_CVaR_t1'!A1413</f>
        <v>44267</v>
      </c>
      <c r="B1413" s="5">
        <f>'2_CVaR_t1'!D1413-1</f>
        <v>-5.3557762948449605E-3</v>
      </c>
      <c r="C1413" s="5">
        <f>'Stocks Returns'!B1409</f>
        <v>6.166940421084055E-2</v>
      </c>
      <c r="D1413" s="5">
        <f>'Stocks Returns'!C1409</f>
        <v>-7.9151005969488875E-3</v>
      </c>
      <c r="E1413" s="5">
        <f>'Stocks Returns'!D1409</f>
        <v>-5.1278591188180789E-3</v>
      </c>
      <c r="F1413" s="5">
        <f>'Stocks Returns'!E1409</f>
        <v>-1.0696974761825184E-2</v>
      </c>
      <c r="G1413" s="5">
        <f t="shared" si="84"/>
        <v>6.7159132662609616E-2</v>
      </c>
      <c r="H1413" s="5">
        <f t="shared" si="85"/>
        <v>-1.3694939587333144E-4</v>
      </c>
      <c r="I1413" s="5">
        <f t="shared" si="86"/>
        <v>2.3883564666551975E-3</v>
      </c>
      <c r="J1413" s="5">
        <f t="shared" si="87"/>
        <v>-5.2525756621376986E-3</v>
      </c>
    </row>
    <row r="1414" spans="1:10" ht="15" customHeight="1" x14ac:dyDescent="0.2">
      <c r="A1414" s="3">
        <f>'2_CVaR_t1'!A1414</f>
        <v>44270</v>
      </c>
      <c r="B1414" s="5">
        <f>'2_CVaR_t1'!D1414-1</f>
        <v>-2.5863636245726518E-3</v>
      </c>
      <c r="C1414" s="5">
        <f>'Stocks Returns'!B1410</f>
        <v>3.6146272855133832E-2</v>
      </c>
      <c r="D1414" s="5">
        <f>'Stocks Returns'!C1410</f>
        <v>-4.8582635050811174E-3</v>
      </c>
      <c r="E1414" s="5">
        <f>'Stocks Returns'!D1410</f>
        <v>1.4309935571380272E-2</v>
      </c>
      <c r="F1414" s="5">
        <f>'Stocks Returns'!E1410</f>
        <v>-1.7401588106099042E-2</v>
      </c>
      <c r="G1414" s="5">
        <f t="shared" ref="G1414:G1477" si="88">C1414-($P$11+$O$11*$B1414)</f>
        <v>3.908033554014733E-2</v>
      </c>
      <c r="H1414" s="5">
        <f t="shared" ref="H1414:H1477" si="89">D1414-($P$12+$O$12*$B1414)</f>
        <v>-1.0813561251316393E-3</v>
      </c>
      <c r="I1414" s="5">
        <f t="shared" ref="I1414:I1477" si="90">E1414-($P$13+$O$13*$B1414)</f>
        <v>1.7969549645089237E-2</v>
      </c>
      <c r="J1414" s="5">
        <f t="shared" ref="J1414:J1477" si="91">F1414-($P$14+$O$14*$B1414)</f>
        <v>-1.4756967234463098E-2</v>
      </c>
    </row>
    <row r="1415" spans="1:10" ht="15" customHeight="1" x14ac:dyDescent="0.2">
      <c r="A1415" s="3">
        <f>'2_CVaR_t1'!A1415</f>
        <v>44271</v>
      </c>
      <c r="B1415" s="5">
        <f>'2_CVaR_t1'!D1415-1</f>
        <v>4.2616785600160245E-3</v>
      </c>
      <c r="C1415" s="5">
        <f>'Stocks Returns'!B1411</f>
        <v>2.904845934573097E-2</v>
      </c>
      <c r="D1415" s="5">
        <f>'Stocks Returns'!C1411</f>
        <v>6.4048013615800592E-3</v>
      </c>
      <c r="E1415" s="5">
        <f>'Stocks Returns'!D1411</f>
        <v>2.2733351163413129E-3</v>
      </c>
      <c r="F1415" s="5">
        <f>'Stocks Returns'!E1411</f>
        <v>-2.7166437414030242E-2</v>
      </c>
      <c r="G1415" s="5">
        <f t="shared" si="88"/>
        <v>2.5663020726978712E-2</v>
      </c>
      <c r="H1415" s="5">
        <f t="shared" si="89"/>
        <v>2.8766630718119607E-4</v>
      </c>
      <c r="I1415" s="5">
        <f t="shared" si="90"/>
        <v>-3.6034301748616489E-3</v>
      </c>
      <c r="J1415" s="5">
        <f t="shared" si="91"/>
        <v>-3.1444944907841062E-2</v>
      </c>
    </row>
    <row r="1416" spans="1:10" ht="15" customHeight="1" x14ac:dyDescent="0.2">
      <c r="A1416" s="3">
        <f>'2_CVaR_t1'!A1416</f>
        <v>44272</v>
      </c>
      <c r="B1416" s="5">
        <f>'2_CVaR_t1'!D1416-1</f>
        <v>-3.7871778557546643E-3</v>
      </c>
      <c r="C1416" s="5">
        <f>'Stocks Returns'!B1412</f>
        <v>-2.2952117134942718E-2</v>
      </c>
      <c r="D1416" s="5">
        <f>'Stocks Returns'!C1412</f>
        <v>-7.4766355140185592E-3</v>
      </c>
      <c r="E1416" s="5">
        <f>'Stocks Returns'!D1412</f>
        <v>2.6150767178118706E-2</v>
      </c>
      <c r="F1416" s="5">
        <f>'Stocks Returns'!E1412</f>
        <v>4.4185224460939754E-3</v>
      </c>
      <c r="G1416" s="5">
        <f t="shared" si="88"/>
        <v>-1.8909920636645622E-2</v>
      </c>
      <c r="H1416" s="5">
        <f t="shared" si="89"/>
        <v>-1.9647932959306934E-3</v>
      </c>
      <c r="I1416" s="5">
        <f t="shared" si="90"/>
        <v>3.1482599346673495E-2</v>
      </c>
      <c r="J1416" s="5">
        <f t="shared" si="91"/>
        <v>8.2771240207456503E-3</v>
      </c>
    </row>
    <row r="1417" spans="1:10" ht="15" customHeight="1" x14ac:dyDescent="0.2">
      <c r="A1417" s="3">
        <f>'2_CVaR_t1'!A1417</f>
        <v>44273</v>
      </c>
      <c r="B1417" s="5">
        <f>'2_CVaR_t1'!D1417-1</f>
        <v>-9.1410804569170834E-3</v>
      </c>
      <c r="C1417" s="5">
        <f>'Stocks Returns'!B1413</f>
        <v>2.5381395976778798E-2</v>
      </c>
      <c r="D1417" s="5">
        <f>'Stocks Returns'!C1413</f>
        <v>-1.0582010582010692E-2</v>
      </c>
      <c r="E1417" s="5">
        <f>'Stocks Returns'!D1413</f>
        <v>-5.4154206215056511E-2</v>
      </c>
      <c r="F1417" s="5">
        <f>'Stocks Returns'!E1413</f>
        <v>-6.0707372866443676E-2</v>
      </c>
      <c r="G1417" s="5">
        <f t="shared" si="88"/>
        <v>3.4364273848859372E-2</v>
      </c>
      <c r="H1417" s="5">
        <f t="shared" si="89"/>
        <v>2.6651431451797797E-3</v>
      </c>
      <c r="I1417" s="5">
        <f t="shared" si="90"/>
        <v>-4.1366688916177091E-2</v>
      </c>
      <c r="J1417" s="5">
        <f t="shared" si="91"/>
        <v>-5.1436165182652926E-2</v>
      </c>
    </row>
    <row r="1418" spans="1:10" ht="15" customHeight="1" x14ac:dyDescent="0.2">
      <c r="A1418" s="3">
        <f>'2_CVaR_t1'!A1418</f>
        <v>44274</v>
      </c>
      <c r="B1418" s="5">
        <f>'2_CVaR_t1'!D1418-1</f>
        <v>-3.9399854984578986E-2</v>
      </c>
      <c r="C1418" s="5">
        <f>'Stocks Returns'!B1414</f>
        <v>1.7379855167873437E-2</v>
      </c>
      <c r="D1418" s="5">
        <f>'Stocks Returns'!C1414</f>
        <v>-6.2358379407232767E-2</v>
      </c>
      <c r="E1418" s="5">
        <f>'Stocks Returns'!D1414</f>
        <v>3.1411093545948177E-2</v>
      </c>
      <c r="F1418" s="5">
        <f>'Stocks Returns'!E1414</f>
        <v>-1.4612214312476612E-2</v>
      </c>
      <c r="G1418" s="5">
        <f t="shared" si="88"/>
        <v>5.4286095648357534E-2</v>
      </c>
      <c r="H1418" s="5">
        <f t="shared" si="89"/>
        <v>-5.3933876296553829E-3</v>
      </c>
      <c r="I1418" s="5">
        <f t="shared" si="90"/>
        <v>8.6336078055895854E-2</v>
      </c>
      <c r="J1418" s="5">
        <f t="shared" si="91"/>
        <v>2.5249543865812414E-2</v>
      </c>
    </row>
    <row r="1419" spans="1:10" ht="15" customHeight="1" x14ac:dyDescent="0.2">
      <c r="A1419" s="3">
        <f>'2_CVaR_t1'!A1419</f>
        <v>44277</v>
      </c>
      <c r="B1419" s="5">
        <f>'2_CVaR_t1'!D1419-1</f>
        <v>4.7782606471544753E-3</v>
      </c>
      <c r="C1419" s="5">
        <f>'Stocks Returns'!B1415</f>
        <v>-3.3907079073378976E-2</v>
      </c>
      <c r="D1419" s="5">
        <f>'Stocks Returns'!C1415</f>
        <v>5.3165780570323395E-3</v>
      </c>
      <c r="E1419" s="5">
        <f>'Stocks Returns'!D1415</f>
        <v>3.1987205117952833E-2</v>
      </c>
      <c r="F1419" s="5">
        <f>'Stocks Returns'!E1415</f>
        <v>-6.8441064638783411E-3</v>
      </c>
      <c r="G1419" s="5">
        <f t="shared" si="88"/>
        <v>-3.7769229295999594E-2</v>
      </c>
      <c r="H1419" s="5">
        <f t="shared" si="89"/>
        <v>-1.5469141244406548E-3</v>
      </c>
      <c r="I1419" s="5">
        <f t="shared" si="90"/>
        <v>2.5391063014621462E-2</v>
      </c>
      <c r="J1419" s="5">
        <f t="shared" si="91"/>
        <v>-1.1644860171154146E-2</v>
      </c>
    </row>
    <row r="1420" spans="1:10" ht="15" customHeight="1" x14ac:dyDescent="0.2">
      <c r="A1420" s="3">
        <f>'2_CVaR_t1'!A1420</f>
        <v>44278</v>
      </c>
      <c r="B1420" s="5">
        <f>'2_CVaR_t1'!D1420-1</f>
        <v>-7.8637973955086871E-4</v>
      </c>
      <c r="C1420" s="5">
        <f>'Stocks Returns'!B1416</f>
        <v>-3.9785666443402534E-2</v>
      </c>
      <c r="D1420" s="5">
        <f>'Stocks Returns'!C1416</f>
        <v>7.2115384615378808E-4</v>
      </c>
      <c r="E1420" s="5">
        <f>'Stocks Returns'!D1416</f>
        <v>-3.1512333720780217E-2</v>
      </c>
      <c r="F1420" s="5">
        <f>'Stocks Returns'!E1416</f>
        <v>-1.0145482388973948E-2</v>
      </c>
      <c r="G1420" s="5">
        <f t="shared" si="88"/>
        <v>-3.8512662525484777E-2</v>
      </c>
      <c r="H1420" s="5">
        <f t="shared" si="89"/>
        <v>1.897446852023092E-3</v>
      </c>
      <c r="I1420" s="5">
        <f t="shared" si="90"/>
        <v>-3.0359323537001402E-2</v>
      </c>
      <c r="J1420" s="5">
        <f t="shared" si="91"/>
        <v>-9.3205815418123967E-3</v>
      </c>
    </row>
    <row r="1421" spans="1:10" ht="15" customHeight="1" x14ac:dyDescent="0.2">
      <c r="A1421" s="3">
        <f>'2_CVaR_t1'!A1421</f>
        <v>44279</v>
      </c>
      <c r="B1421" s="5">
        <f>'2_CVaR_t1'!D1421-1</f>
        <v>-1.0496279155459698E-3</v>
      </c>
      <c r="C1421" s="5">
        <f>'Stocks Returns'!B1417</f>
        <v>-0.13588169642857151</v>
      </c>
      <c r="D1421" s="5">
        <f>'Stocks Returns'!C1417</f>
        <v>-3.8433821763161902E-4</v>
      </c>
      <c r="E1421" s="5">
        <f>'Stocks Returns'!D1417</f>
        <v>-2.1469529270569443E-2</v>
      </c>
      <c r="F1421" s="5">
        <f>'Stocks Returns'!E1417</f>
        <v>2.9007928833881369E-2</v>
      </c>
      <c r="G1421" s="5">
        <f t="shared" si="88"/>
        <v>-0.13436576217427837</v>
      </c>
      <c r="H1421" s="5">
        <f t="shared" si="89"/>
        <v>1.172295410251066E-3</v>
      </c>
      <c r="I1421" s="5">
        <f t="shared" si="90"/>
        <v>-1.9949927525912098E-2</v>
      </c>
      <c r="J1421" s="5">
        <f t="shared" si="91"/>
        <v>3.0098964273275033E-2</v>
      </c>
    </row>
    <row r="1422" spans="1:10" ht="15" customHeight="1" x14ac:dyDescent="0.2">
      <c r="A1422" s="3">
        <f>'2_CVaR_t1'!A1422</f>
        <v>44280</v>
      </c>
      <c r="B1422" s="5">
        <f>'2_CVaR_t1'!D1422-1</f>
        <v>-1.6586702399035147E-4</v>
      </c>
      <c r="C1422" s="5">
        <f>'Stocks Returns'!B1418</f>
        <v>-6.7646109137875277E-2</v>
      </c>
      <c r="D1422" s="5">
        <f>'Stocks Returns'!C1418</f>
        <v>-4.8060748786460383E-4</v>
      </c>
      <c r="E1422" s="5">
        <f>'Stocks Returns'!D1418</f>
        <v>2.7255382938131678E-3</v>
      </c>
      <c r="F1422" s="5">
        <f>'Stocks Returns'!E1418</f>
        <v>6.7656455553466444E-3</v>
      </c>
      <c r="G1422" s="5">
        <f t="shared" si="88"/>
        <v>-6.6945725949983506E-2</v>
      </c>
      <c r="H1422" s="5">
        <f t="shared" si="89"/>
        <v>-2.0083044572942785E-4</v>
      </c>
      <c r="I1422" s="5">
        <f t="shared" si="90"/>
        <v>3.0144409711204507E-3</v>
      </c>
      <c r="J1422" s="5">
        <f t="shared" si="91"/>
        <v>6.9632300007656375E-3</v>
      </c>
    </row>
    <row r="1423" spans="1:10" ht="15" customHeight="1" x14ac:dyDescent="0.2">
      <c r="A1423" s="3">
        <f>'2_CVaR_t1'!A1423</f>
        <v>44281</v>
      </c>
      <c r="B1423" s="5">
        <f>'2_CVaR_t1'!D1423-1</f>
        <v>1.9769598590070103E-2</v>
      </c>
      <c r="C1423" s="5">
        <f>'Stocks Returns'!B1419</f>
        <v>-0.27445887445887451</v>
      </c>
      <c r="D1423" s="5">
        <f>'Stocks Returns'!C1419</f>
        <v>2.6734625186324967E-2</v>
      </c>
      <c r="E1423" s="5">
        <f>'Stocks Returns'!D1419</f>
        <v>5.6129382984506648E-2</v>
      </c>
      <c r="F1423" s="5">
        <f>'Stocks Returns'!E1419</f>
        <v>2.744073175284667E-2</v>
      </c>
      <c r="G1423" s="5">
        <f t="shared" si="88"/>
        <v>-0.29215531149249829</v>
      </c>
      <c r="H1423" s="5">
        <f t="shared" si="89"/>
        <v>-1.788332541178779E-3</v>
      </c>
      <c r="I1423" s="5">
        <f t="shared" si="90"/>
        <v>2.865675064386685E-2</v>
      </c>
      <c r="J1423" s="5">
        <f t="shared" si="91"/>
        <v>7.4842657775934344E-3</v>
      </c>
    </row>
    <row r="1424" spans="1:10" ht="15" customHeight="1" x14ac:dyDescent="0.2">
      <c r="A1424" s="3">
        <f>'2_CVaR_t1'!A1424</f>
        <v>44284</v>
      </c>
      <c r="B1424" s="5">
        <f>'2_CVaR_t1'!D1424-1</f>
        <v>1.8063824167702247E-3</v>
      </c>
      <c r="C1424" s="5">
        <f>'Stocks Returns'!B1420</f>
        <v>-1.5990453460620557E-2</v>
      </c>
      <c r="D1424" s="5">
        <f>'Stocks Returns'!C1420</f>
        <v>4.5895190371376682E-3</v>
      </c>
      <c r="E1424" s="5">
        <f>'Stocks Returns'!D1420</f>
        <v>-2.940419508428771E-2</v>
      </c>
      <c r="F1424" s="5">
        <f>'Stocks Returns'!E1420</f>
        <v>-2.1802325581395277E-2</v>
      </c>
      <c r="G1424" s="5">
        <f t="shared" si="88"/>
        <v>-1.7110098913949313E-2</v>
      </c>
      <c r="H1424" s="5">
        <f t="shared" si="89"/>
        <v>2.0197926544955344E-3</v>
      </c>
      <c r="I1424" s="5">
        <f t="shared" si="90"/>
        <v>-3.1861788173559578E-2</v>
      </c>
      <c r="J1424" s="5">
        <f t="shared" si="91"/>
        <v>-2.3598615542561322E-2</v>
      </c>
    </row>
    <row r="1425" spans="1:10" ht="15" customHeight="1" x14ac:dyDescent="0.2">
      <c r="A1425" s="3">
        <f>'2_CVaR_t1'!A1425</f>
        <v>44285</v>
      </c>
      <c r="B1425" s="5">
        <f>'2_CVaR_t1'!D1425-1</f>
        <v>-8.1163564825407208E-3</v>
      </c>
      <c r="C1425" s="5">
        <f>'Stocks Returns'!B1421</f>
        <v>5.3601746301237041E-2</v>
      </c>
      <c r="D1425" s="5">
        <f>'Stocks Returns'!C1421</f>
        <v>-1.2167264929373811E-2</v>
      </c>
      <c r="E1425" s="5">
        <f>'Stocks Returns'!D1421</f>
        <v>-4.9055352999667345E-3</v>
      </c>
      <c r="F1425" s="5">
        <f>'Stocks Returns'!E1421</f>
        <v>-7.6151560178306932E-3</v>
      </c>
      <c r="G1425" s="5">
        <f t="shared" si="88"/>
        <v>6.163898973977909E-2</v>
      </c>
      <c r="H1425" s="5">
        <f t="shared" si="89"/>
        <v>-4.0063106650172625E-4</v>
      </c>
      <c r="I1425" s="5">
        <f t="shared" si="90"/>
        <v>6.4549819453842087E-3</v>
      </c>
      <c r="J1425" s="5">
        <f t="shared" si="91"/>
        <v>6.2009198251595371E-4</v>
      </c>
    </row>
    <row r="1426" spans="1:10" ht="15" customHeight="1" x14ac:dyDescent="0.2">
      <c r="A1426" s="3">
        <f>'2_CVaR_t1'!A1426</f>
        <v>44286</v>
      </c>
      <c r="B1426" s="5">
        <f>'2_CVaR_t1'!D1426-1</f>
        <v>8.6747530360575809E-4</v>
      </c>
      <c r="C1426" s="5">
        <f>'Stocks Returns'!B1422</f>
        <v>4.604051565377798E-4</v>
      </c>
      <c r="D1426" s="5">
        <f>'Stocks Returns'!C1422</f>
        <v>-8.0226521944315454E-4</v>
      </c>
      <c r="E1426" s="5">
        <f>'Stocks Returns'!D1422</f>
        <v>3.4041702751315572E-2</v>
      </c>
      <c r="F1426" s="5">
        <f>'Stocks Returns'!E1422</f>
        <v>-8.60939547070938E-3</v>
      </c>
      <c r="G1426" s="5">
        <f t="shared" si="88"/>
        <v>2.0720073348053807E-4</v>
      </c>
      <c r="H1426" s="5">
        <f t="shared" si="89"/>
        <v>-2.0154598271399354E-3</v>
      </c>
      <c r="I1426" s="5">
        <f t="shared" si="90"/>
        <v>3.2891603713365532E-2</v>
      </c>
      <c r="J1426" s="5">
        <f t="shared" si="91"/>
        <v>-9.4564835589230206E-3</v>
      </c>
    </row>
    <row r="1427" spans="1:10" ht="15" customHeight="1" x14ac:dyDescent="0.2">
      <c r="A1427" s="3">
        <f>'2_CVaR_t1'!A1427</f>
        <v>44287</v>
      </c>
      <c r="B1427" s="5">
        <f>'2_CVaR_t1'!D1427-1</f>
        <v>1.7146724919627543E-2</v>
      </c>
      <c r="C1427" s="5">
        <f>'Stocks Returns'!B1423</f>
        <v>-3.4514496088356994E-3</v>
      </c>
      <c r="D1427" s="5">
        <f>'Stocks Returns'!C1423</f>
        <v>2.4228970859113241E-2</v>
      </c>
      <c r="E1427" s="5">
        <f>'Stocks Returns'!D1423</f>
        <v>3.1890220332431385E-2</v>
      </c>
      <c r="F1427" s="5">
        <f>'Stocks Returns'!E1423</f>
        <v>1.9822541060978027E-2</v>
      </c>
      <c r="G1427" s="5">
        <f t="shared" si="88"/>
        <v>-1.8727449803259393E-2</v>
      </c>
      <c r="H1427" s="5">
        <f t="shared" si="89"/>
        <v>-5.0446240347186422E-4</v>
      </c>
      <c r="I1427" s="5">
        <f t="shared" si="90"/>
        <v>8.0701236616023894E-3</v>
      </c>
      <c r="J1427" s="5">
        <f t="shared" si="91"/>
        <v>2.5177075694862855E-3</v>
      </c>
    </row>
    <row r="1428" spans="1:10" ht="15" customHeight="1" x14ac:dyDescent="0.2">
      <c r="A1428" s="3">
        <f>'2_CVaR_t1'!A1428</f>
        <v>44288</v>
      </c>
      <c r="B1428" s="5">
        <f>'2_CVaR_t1'!D1428-1</f>
        <v>2.8556153399916795E-5</v>
      </c>
      <c r="C1428" s="5">
        <f>'Stocks Returns'!B1424</f>
        <v>0</v>
      </c>
      <c r="D1428" s="5">
        <f>'Stocks Returns'!C1424</f>
        <v>0</v>
      </c>
      <c r="E1428" s="5">
        <f>'Stocks Returns'!D1424</f>
        <v>0</v>
      </c>
      <c r="F1428" s="5">
        <f>'Stocks Returns'!E1424</f>
        <v>0</v>
      </c>
      <c r="G1428" s="5">
        <f t="shared" si="88"/>
        <v>5.2096584642662082E-4</v>
      </c>
      <c r="H1428" s="5">
        <f t="shared" si="89"/>
        <v>-1.1253114819244209E-6</v>
      </c>
      <c r="I1428" s="5">
        <f t="shared" si="90"/>
        <v>1.8154757398473369E-5</v>
      </c>
      <c r="J1428" s="5">
        <f t="shared" si="91"/>
        <v>1.0294917535460086E-6</v>
      </c>
    </row>
    <row r="1429" spans="1:10" ht="15" customHeight="1" x14ac:dyDescent="0.2">
      <c r="A1429" s="3">
        <f>'2_CVaR_t1'!A1429</f>
        <v>44291</v>
      </c>
      <c r="B1429" s="5">
        <f>'2_CVaR_t1'!D1429-1</f>
        <v>7.4605155732969664E-3</v>
      </c>
      <c r="C1429" s="5">
        <f>'Stocks Returns'!B1425</f>
        <v>-3.8559224197644903E-2</v>
      </c>
      <c r="D1429" s="5">
        <f>'Stocks Returns'!C1425</f>
        <v>1.005256847735847E-2</v>
      </c>
      <c r="E1429" s="5">
        <f>'Stocks Returns'!D1425</f>
        <v>2.2788287444590161E-2</v>
      </c>
      <c r="F1429" s="5">
        <f>'Stocks Returns'!E1425</f>
        <v>-3.3506108848574634E-2</v>
      </c>
      <c r="G1429" s="5">
        <f t="shared" si="88"/>
        <v>-4.4896609391939069E-2</v>
      </c>
      <c r="H1429" s="5">
        <f t="shared" si="89"/>
        <v>-6.8624212997315387E-4</v>
      </c>
      <c r="I1429" s="5">
        <f t="shared" si="90"/>
        <v>1.245691710527283E-2</v>
      </c>
      <c r="J1429" s="5">
        <f t="shared" si="91"/>
        <v>-4.1018527388220594E-2</v>
      </c>
    </row>
    <row r="1430" spans="1:10" ht="15" customHeight="1" x14ac:dyDescent="0.2">
      <c r="A1430" s="3">
        <f>'2_CVaR_t1'!A1430</f>
        <v>44292</v>
      </c>
      <c r="B1430" s="5">
        <f>'2_CVaR_t1'!D1430-1</f>
        <v>-1.8820916818773625E-3</v>
      </c>
      <c r="C1430" s="5">
        <f>'Stocks Returns'!B1426</f>
        <v>4.17867435158501E-2</v>
      </c>
      <c r="D1430" s="5">
        <f>'Stocks Returns'!C1426</f>
        <v>-1.7804967129291249E-3</v>
      </c>
      <c r="E1430" s="5">
        <f>'Stocks Returns'!D1426</f>
        <v>-1.8801123183982305E-2</v>
      </c>
      <c r="F1430" s="5">
        <f>'Stocks Returns'!E1426</f>
        <v>7.0867649875501204E-3</v>
      </c>
      <c r="G1430" s="5">
        <f t="shared" si="88"/>
        <v>4.407089089074992E-2</v>
      </c>
      <c r="H1430" s="5">
        <f t="shared" si="89"/>
        <v>9.7887948094944367E-4</v>
      </c>
      <c r="I1430" s="5">
        <f t="shared" si="90"/>
        <v>-1.6122257219086167E-2</v>
      </c>
      <c r="J1430" s="5">
        <f t="shared" si="91"/>
        <v>9.0193918422048561E-3</v>
      </c>
    </row>
    <row r="1431" spans="1:10" ht="15" customHeight="1" x14ac:dyDescent="0.2">
      <c r="A1431" s="3">
        <f>'2_CVaR_t1'!A1431</f>
        <v>44293</v>
      </c>
      <c r="B1431" s="5">
        <f>'2_CVaR_t1'!D1431-1</f>
        <v>1.6145033868748548E-3</v>
      </c>
      <c r="C1431" s="5">
        <f>'Stocks Returns'!B1427</f>
        <v>2.3052097740894339E-4</v>
      </c>
      <c r="D1431" s="5">
        <f>'Stocks Returns'!C1427</f>
        <v>2.8355819803338456E-3</v>
      </c>
      <c r="E1431" s="5">
        <f>'Stocks Returns'!D1427</f>
        <v>-6.4078636307079995E-3</v>
      </c>
      <c r="F1431" s="5">
        <f>'Stocks Returns'!E1427</f>
        <v>-3.8037276530999975E-3</v>
      </c>
      <c r="G1431" s="5">
        <f t="shared" si="88"/>
        <v>-7.1205492130784051E-4</v>
      </c>
      <c r="H1431" s="5">
        <f t="shared" si="89"/>
        <v>5.4308217031984359E-4</v>
      </c>
      <c r="I1431" s="5">
        <f t="shared" si="90"/>
        <v>-8.598251704016107E-3</v>
      </c>
      <c r="J1431" s="5">
        <f t="shared" si="91"/>
        <v>-5.4060347037062084E-3</v>
      </c>
    </row>
    <row r="1432" spans="1:10" ht="15" customHeight="1" x14ac:dyDescent="0.2">
      <c r="A1432" s="3">
        <f>'2_CVaR_t1'!A1432</f>
        <v>44294</v>
      </c>
      <c r="B1432" s="5">
        <f>'2_CVaR_t1'!D1432-1</f>
        <v>4.7789881663888867E-3</v>
      </c>
      <c r="C1432" s="5">
        <f>'Stocks Returns'!B1428</f>
        <v>-3.4800645309979172E-2</v>
      </c>
      <c r="D1432" s="5">
        <f>'Stocks Returns'!C1428</f>
        <v>6.521639987230321E-3</v>
      </c>
      <c r="E1432" s="5">
        <f>'Stocks Returns'!D1428</f>
        <v>1.3023605284578244E-2</v>
      </c>
      <c r="F1432" s="5">
        <f>'Stocks Returns'!E1428</f>
        <v>-2.1764032073310458E-2</v>
      </c>
      <c r="G1432" s="5">
        <f t="shared" si="88"/>
        <v>-3.8663466900945145E-2</v>
      </c>
      <c r="H1432" s="5">
        <f t="shared" si="89"/>
        <v>-3.4290331308555518E-4</v>
      </c>
      <c r="I1432" s="5">
        <f t="shared" si="90"/>
        <v>6.4264500596527595E-3</v>
      </c>
      <c r="J1432" s="5">
        <f t="shared" si="91"/>
        <v>-2.6565521276792681E-2</v>
      </c>
    </row>
    <row r="1433" spans="1:10" ht="15" customHeight="1" x14ac:dyDescent="0.2">
      <c r="A1433" s="3">
        <f>'2_CVaR_t1'!A1433</f>
        <v>44295</v>
      </c>
      <c r="B1433" s="5">
        <f>'2_CVaR_t1'!D1433-1</f>
        <v>5.39251966101717E-3</v>
      </c>
      <c r="C1433" s="5">
        <f>'Stocks Returns'!B1429</f>
        <v>2.8653295128939771E-3</v>
      </c>
      <c r="D1433" s="5">
        <f>'Stocks Returns'!C1429</f>
        <v>8.2464884458541832E-3</v>
      </c>
      <c r="E1433" s="5">
        <f>'Stocks Returns'!D1429</f>
        <v>-3.7085110328205495E-4</v>
      </c>
      <c r="F1433" s="5">
        <f>'Stocks Returns'!E1429</f>
        <v>-1.9516003122566072E-4</v>
      </c>
      <c r="G1433" s="5">
        <f t="shared" si="88"/>
        <v>-1.5636704069570545E-3</v>
      </c>
      <c r="H1433" s="5">
        <f t="shared" si="89"/>
        <v>4.955156407197691E-4</v>
      </c>
      <c r="I1433" s="5">
        <f t="shared" si="90"/>
        <v>-7.8223919945610461E-3</v>
      </c>
      <c r="J1433" s="5">
        <f t="shared" si="91"/>
        <v>-5.6169078690829792E-3</v>
      </c>
    </row>
    <row r="1434" spans="1:10" ht="15" customHeight="1" x14ac:dyDescent="0.2">
      <c r="A1434" s="3">
        <f>'2_CVaR_t1'!A1434</f>
        <v>44298</v>
      </c>
      <c r="B1434" s="5">
        <f>'2_CVaR_t1'!D1434-1</f>
        <v>-3.7977449131054719E-3</v>
      </c>
      <c r="C1434" s="5">
        <f>'Stocks Returns'!B1430</f>
        <v>-3.8571428571428479E-2</v>
      </c>
      <c r="D1434" s="5">
        <f>'Stocks Returns'!C1430</f>
        <v>-4.7186769728564393E-3</v>
      </c>
      <c r="E1434" s="5">
        <f>'Stocks Returns'!D1430</f>
        <v>-1.830210845235869E-2</v>
      </c>
      <c r="F1434" s="5">
        <f>'Stocks Returns'!E1430</f>
        <v>-7.2223306656256092E-3</v>
      </c>
      <c r="G1434" s="5">
        <f t="shared" si="88"/>
        <v>-3.4519480595131484E-2</v>
      </c>
      <c r="H1434" s="5">
        <f t="shared" si="89"/>
        <v>8.0843251593696805E-4</v>
      </c>
      <c r="I1434" s="5">
        <f t="shared" si="90"/>
        <v>-1.2955560914804733E-2</v>
      </c>
      <c r="J1434" s="5">
        <f t="shared" si="91"/>
        <v>-3.3530461698538928E-3</v>
      </c>
    </row>
    <row r="1435" spans="1:10" ht="15" customHeight="1" x14ac:dyDescent="0.2">
      <c r="A1435" s="3">
        <f>'2_CVaR_t1'!A1435</f>
        <v>44299</v>
      </c>
      <c r="B1435" s="5">
        <f>'2_CVaR_t1'!D1435-1</f>
        <v>-1.6570830052002883E-3</v>
      </c>
      <c r="C1435" s="5">
        <f>'Stocks Returns'!B1431</f>
        <v>0</v>
      </c>
      <c r="D1435" s="5">
        <f>'Stocks Returns'!C1431</f>
        <v>-2.031877906714219E-3</v>
      </c>
      <c r="E1435" s="5">
        <f>'Stocks Returns'!D1431</f>
        <v>-8.8807709264974166E-3</v>
      </c>
      <c r="F1435" s="5">
        <f>'Stocks Returns'!E1431</f>
        <v>-1.3763271726308091E-3</v>
      </c>
      <c r="G1435" s="5">
        <f t="shared" si="88"/>
        <v>2.0765051631127136E-3</v>
      </c>
      <c r="H1435" s="5">
        <f t="shared" si="89"/>
        <v>4.0240604399014151E-4</v>
      </c>
      <c r="I1435" s="5">
        <f t="shared" si="90"/>
        <v>-6.5152453358791086E-3</v>
      </c>
      <c r="J1435" s="5">
        <f t="shared" si="91"/>
        <v>3.2882387069198228E-4</v>
      </c>
    </row>
    <row r="1436" spans="1:10" ht="15" customHeight="1" x14ac:dyDescent="0.2">
      <c r="A1436" s="3">
        <f>'2_CVaR_t1'!A1436</f>
        <v>44300</v>
      </c>
      <c r="B1436" s="5">
        <f>'2_CVaR_t1'!D1436-1</f>
        <v>2.6453391802778725E-3</v>
      </c>
      <c r="C1436" s="5">
        <f>'Stocks Returns'!B1432</f>
        <v>-4.9529470034670675E-2</v>
      </c>
      <c r="D1436" s="5">
        <f>'Stocks Returns'!C1432</f>
        <v>4.3434983259431625E-3</v>
      </c>
      <c r="E1436" s="5">
        <f>'Stocks Returns'!D1432</f>
        <v>-6.6090493136757855E-3</v>
      </c>
      <c r="F1436" s="5">
        <f>'Stocks Returns'!E1432</f>
        <v>3.7408938767473865E-2</v>
      </c>
      <c r="G1436" s="5">
        <f t="shared" si="88"/>
        <v>-5.1423320467741111E-2</v>
      </c>
      <c r="H1436" s="5">
        <f t="shared" si="89"/>
        <v>5.6164830343668256E-4</v>
      </c>
      <c r="I1436" s="5">
        <f t="shared" si="90"/>
        <v>-1.0234948577458783E-2</v>
      </c>
      <c r="J1436" s="5">
        <f t="shared" si="91"/>
        <v>3.4764493200623262E-2</v>
      </c>
    </row>
    <row r="1437" spans="1:10" ht="15" customHeight="1" x14ac:dyDescent="0.2">
      <c r="A1437" s="3">
        <f>'2_CVaR_t1'!A1437</f>
        <v>44301</v>
      </c>
      <c r="B1437" s="5">
        <f>'2_CVaR_t1'!D1437-1</f>
        <v>1.3702694323048048E-2</v>
      </c>
      <c r="C1437" s="5">
        <f>'Stocks Returns'!B1433</f>
        <v>-1.4590932777488352E-2</v>
      </c>
      <c r="D1437" s="5">
        <f>'Stocks Returns'!C1433</f>
        <v>1.9371114514821208E-2</v>
      </c>
      <c r="E1437" s="5">
        <f>'Stocks Returns'!D1433</f>
        <v>2.622824974411464E-2</v>
      </c>
      <c r="F1437" s="5">
        <f>'Stocks Returns'!E1433</f>
        <v>-1.4993357373315641E-2</v>
      </c>
      <c r="G1437" s="5">
        <f t="shared" si="88"/>
        <v>-2.6688717175538335E-2</v>
      </c>
      <c r="H1437" s="5">
        <f t="shared" si="89"/>
        <v>-3.8638782484446549E-4</v>
      </c>
      <c r="I1437" s="5">
        <f t="shared" si="90"/>
        <v>7.204207394805387E-3</v>
      </c>
      <c r="J1437" s="5">
        <f t="shared" si="91"/>
        <v>-2.8816397781186331E-2</v>
      </c>
    </row>
    <row r="1438" spans="1:10" ht="15" customHeight="1" x14ac:dyDescent="0.2">
      <c r="A1438" s="3">
        <f>'2_CVaR_t1'!A1438</f>
        <v>44302</v>
      </c>
      <c r="B1438" s="5">
        <f>'2_CVaR_t1'!D1438-1</f>
        <v>-1.5348457878017197E-4</v>
      </c>
      <c r="C1438" s="5">
        <f>'Stocks Returns'!B1434</f>
        <v>-1.2691697514542466E-2</v>
      </c>
      <c r="D1438" s="5">
        <f>'Stocks Returns'!C1434</f>
        <v>5.7450945730952441E-4</v>
      </c>
      <c r="E1438" s="5">
        <f>'Stocks Returns'!D1434</f>
        <v>-1.3277646178780689E-2</v>
      </c>
      <c r="F1438" s="5">
        <f>'Stocks Returns'!E1434</f>
        <v>-1.5606936416184825E-2</v>
      </c>
      <c r="G1438" s="5">
        <f t="shared" si="88"/>
        <v>-1.2002741078493091E-2</v>
      </c>
      <c r="H1438" s="5">
        <f t="shared" si="89"/>
        <v>8.363963587229887E-4</v>
      </c>
      <c r="I1438" s="5">
        <f t="shared" si="90"/>
        <v>-1.3005986925477898E-2</v>
      </c>
      <c r="J1438" s="5">
        <f t="shared" si="91"/>
        <v>-1.5421870184783424E-2</v>
      </c>
    </row>
    <row r="1439" spans="1:10" ht="15" customHeight="1" x14ac:dyDescent="0.2">
      <c r="A1439" s="3">
        <f>'2_CVaR_t1'!A1439</f>
        <v>44305</v>
      </c>
      <c r="B1439" s="5">
        <f>'2_CVaR_t1'!D1439-1</f>
        <v>-2.8490526535279725E-3</v>
      </c>
      <c r="C1439" s="5">
        <f>'Stocks Returns'!B1435</f>
        <v>-2.5977504017139941E-2</v>
      </c>
      <c r="D1439" s="5">
        <f>'Stocks Returns'!C1435</f>
        <v>-2.7383949472196134E-3</v>
      </c>
      <c r="E1439" s="5">
        <f>'Stocks Returns'!D1435</f>
        <v>-2.6912628719439002E-2</v>
      </c>
      <c r="F1439" s="5">
        <f>'Stocks Returns'!E1435</f>
        <v>-3.9146604032100907E-3</v>
      </c>
      <c r="G1439" s="5">
        <f t="shared" si="88"/>
        <v>-2.280102698708867E-2</v>
      </c>
      <c r="H1439" s="5">
        <f t="shared" si="89"/>
        <v>1.4180451998280002E-3</v>
      </c>
      <c r="I1439" s="5">
        <f t="shared" si="90"/>
        <v>-2.2887201736347569E-2</v>
      </c>
      <c r="J1439" s="5">
        <f t="shared" si="91"/>
        <v>-1.0044702172166764E-3</v>
      </c>
    </row>
    <row r="1440" spans="1:10" ht="15" customHeight="1" x14ac:dyDescent="0.2">
      <c r="A1440" s="3">
        <f>'2_CVaR_t1'!A1440</f>
        <v>44306</v>
      </c>
      <c r="B1440" s="5">
        <f>'2_CVaR_t1'!D1440-1</f>
        <v>-8.4084801562490652E-3</v>
      </c>
      <c r="C1440" s="5">
        <f>'Stocks Returns'!B1436</f>
        <v>-2.4745669507836077E-2</v>
      </c>
      <c r="D1440" s="5">
        <f>'Stocks Returns'!C1436</f>
        <v>-1.1116524203906297E-2</v>
      </c>
      <c r="E1440" s="5">
        <f>'Stocks Returns'!D1436</f>
        <v>-2.7916639615659378E-2</v>
      </c>
      <c r="F1440" s="5">
        <f>'Stocks Returns'!E1436</f>
        <v>-4.4016506189821225E-2</v>
      </c>
      <c r="G1440" s="5">
        <f t="shared" si="88"/>
        <v>-1.6438848884005181E-2</v>
      </c>
      <c r="H1440" s="5">
        <f t="shared" si="89"/>
        <v>1.0721695624886646E-3</v>
      </c>
      <c r="I1440" s="5">
        <f t="shared" si="90"/>
        <v>-1.6149319652266791E-2</v>
      </c>
      <c r="J1440" s="5">
        <f t="shared" si="91"/>
        <v>-3.5485931490667123E-2</v>
      </c>
    </row>
    <row r="1441" spans="1:10" ht="15" customHeight="1" x14ac:dyDescent="0.2">
      <c r="A1441" s="3">
        <f>'2_CVaR_t1'!A1441</f>
        <v>44307</v>
      </c>
      <c r="B1441" s="5">
        <f>'2_CVaR_t1'!D1441-1</f>
        <v>1.3575433630523603E-2</v>
      </c>
      <c r="C1441" s="5">
        <f>'Stocks Returns'!B1437</f>
        <v>8.4860445446856447E-2</v>
      </c>
      <c r="D1441" s="5">
        <f>'Stocks Returns'!C1437</f>
        <v>1.867610175564316E-2</v>
      </c>
      <c r="E1441" s="5">
        <f>'Stocks Returns'!D1437</f>
        <v>3.2859146463634747E-2</v>
      </c>
      <c r="F1441" s="5">
        <f>'Stocks Returns'!E1437</f>
        <v>2.8571428571428692E-2</v>
      </c>
      <c r="G1441" s="5">
        <f t="shared" si="88"/>
        <v>7.2880099594108683E-2</v>
      </c>
      <c r="H1441" s="5">
        <f t="shared" si="89"/>
        <v>-8.9753450111563007E-4</v>
      </c>
      <c r="I1441" s="5">
        <f t="shared" si="90"/>
        <v>1.4012323560327986E-2</v>
      </c>
      <c r="J1441" s="5">
        <f t="shared" si="91"/>
        <v>1.4877044221227324E-2</v>
      </c>
    </row>
    <row r="1442" spans="1:10" ht="15" customHeight="1" x14ac:dyDescent="0.2">
      <c r="A1442" s="3">
        <f>'2_CVaR_t1'!A1442</f>
        <v>44308</v>
      </c>
      <c r="B1442" s="5">
        <f>'2_CVaR_t1'!D1442-1</f>
        <v>-4.9878591063523547E-4</v>
      </c>
      <c r="C1442" s="5">
        <f>'Stocks Returns'!B1438</f>
        <v>-7.0166320166319407E-3</v>
      </c>
      <c r="D1442" s="5">
        <f>'Stocks Returns'!C1438</f>
        <v>5.2758848098477529E-4</v>
      </c>
      <c r="E1442" s="5">
        <f>'Stocks Returns'!D1438</f>
        <v>-2.1209182023924966E-2</v>
      </c>
      <c r="F1442" s="5">
        <f>'Stocks Returns'!E1438</f>
        <v>-1.159072741806555E-2</v>
      </c>
      <c r="G1442" s="5">
        <f t="shared" si="88"/>
        <v>-6.0090250585748371E-3</v>
      </c>
      <c r="H1442" s="5">
        <f t="shared" si="89"/>
        <v>1.2883662971913123E-3</v>
      </c>
      <c r="I1442" s="5">
        <f t="shared" si="90"/>
        <v>-2.04566664313914E-2</v>
      </c>
      <c r="J1442" s="5">
        <f t="shared" si="91"/>
        <v>-1.1056573756891558E-2</v>
      </c>
    </row>
    <row r="1443" spans="1:10" ht="15" customHeight="1" x14ac:dyDescent="0.2">
      <c r="A1443" s="3">
        <f>'2_CVaR_t1'!A1443</f>
        <v>44309</v>
      </c>
      <c r="B1443" s="5">
        <f>'2_CVaR_t1'!D1443-1</f>
        <v>8.3366072395167912E-3</v>
      </c>
      <c r="C1443" s="5">
        <f>'Stocks Returns'!B1439</f>
        <v>4.972520282648496E-3</v>
      </c>
      <c r="D1443" s="5">
        <f>'Stocks Returns'!C1439</f>
        <v>1.0678033132662579E-2</v>
      </c>
      <c r="E1443" s="5">
        <f>'Stocks Returns'!D1439</f>
        <v>3.309770760388453E-2</v>
      </c>
      <c r="F1443" s="5">
        <f>'Stocks Returns'!E1439</f>
        <v>5.2567731500201553E-3</v>
      </c>
      <c r="G1443" s="5">
        <f t="shared" si="88"/>
        <v>-2.1733386735851255E-3</v>
      </c>
      <c r="H1443" s="5">
        <f t="shared" si="89"/>
        <v>-1.326553573634261E-3</v>
      </c>
      <c r="I1443" s="5">
        <f t="shared" si="90"/>
        <v>2.1546318131754005E-2</v>
      </c>
      <c r="J1443" s="5">
        <f t="shared" si="91"/>
        <v>-3.1413430681225523E-3</v>
      </c>
    </row>
    <row r="1444" spans="1:10" ht="15" customHeight="1" x14ac:dyDescent="0.2">
      <c r="A1444" s="3">
        <f>'2_CVaR_t1'!A1444</f>
        <v>44312</v>
      </c>
      <c r="B1444" s="5">
        <f>'2_CVaR_t1'!D1444-1</f>
        <v>1.724563551982472E-3</v>
      </c>
      <c r="C1444" s="5">
        <f>'Stocks Returns'!B1440</f>
        <v>1.171875E-2</v>
      </c>
      <c r="D1444" s="5">
        <f>'Stocks Returns'!C1440</f>
        <v>1.4782608695651511E-3</v>
      </c>
      <c r="E1444" s="5">
        <f>'Stocks Returns'!D1440</f>
        <v>1.7777209361810931E-2</v>
      </c>
      <c r="F1444" s="5">
        <f>'Stocks Returns'!E1440</f>
        <v>1.0659694288012833E-2</v>
      </c>
      <c r="G1444" s="5">
        <f t="shared" si="88"/>
        <v>1.0674608524123729E-2</v>
      </c>
      <c r="H1444" s="5">
        <f t="shared" si="89"/>
        <v>-9.7325372373344848E-4</v>
      </c>
      <c r="I1444" s="5">
        <f t="shared" si="90"/>
        <v>1.5433554784129775E-2</v>
      </c>
      <c r="J1444" s="5">
        <f t="shared" si="91"/>
        <v>8.9461203044024599E-3</v>
      </c>
    </row>
    <row r="1445" spans="1:10" ht="15" customHeight="1" x14ac:dyDescent="0.2">
      <c r="A1445" s="3">
        <f>'2_CVaR_t1'!A1445</f>
        <v>44313</v>
      </c>
      <c r="B1445" s="5">
        <f>'2_CVaR_t1'!D1445-1</f>
        <v>-1.5845468271304952E-3</v>
      </c>
      <c r="C1445" s="5">
        <f>'Stocks Returns'!B1441</f>
        <v>4.1184041184041398E-3</v>
      </c>
      <c r="D1445" s="5">
        <f>'Stocks Returns'!C1441</f>
        <v>-1.8668055917340221E-3</v>
      </c>
      <c r="E1445" s="5">
        <f>'Stocks Returns'!D1441</f>
        <v>-1.0492586076903621E-2</v>
      </c>
      <c r="F1445" s="5">
        <f>'Stocks Returns'!E1441</f>
        <v>2.0895522388059584E-2</v>
      </c>
      <c r="G1445" s="5">
        <f t="shared" si="88"/>
        <v>6.1279715408420312E-3</v>
      </c>
      <c r="H1445" s="5">
        <f t="shared" si="89"/>
        <v>4.6267818331384349E-4</v>
      </c>
      <c r="I1445" s="5">
        <f t="shared" si="90"/>
        <v>-8.228072205125345E-3</v>
      </c>
      <c r="J1445" s="5">
        <f t="shared" si="91"/>
        <v>2.2527341921677862E-2</v>
      </c>
    </row>
    <row r="1446" spans="1:10" ht="15" customHeight="1" x14ac:dyDescent="0.2">
      <c r="A1446" s="3">
        <f>'2_CVaR_t1'!A1446</f>
        <v>44314</v>
      </c>
      <c r="B1446" s="5">
        <f>'2_CVaR_t1'!D1446-1</f>
        <v>9.382363938193139E-3</v>
      </c>
      <c r="C1446" s="5">
        <f>'Stocks Returns'!B1442</f>
        <v>-3.8964368110740777E-2</v>
      </c>
      <c r="D1446" s="5">
        <f>'Stocks Returns'!C1442</f>
        <v>1.5397329389761127E-2</v>
      </c>
      <c r="E1446" s="5">
        <f>'Stocks Returns'!D1442</f>
        <v>-1.8223379262175432E-2</v>
      </c>
      <c r="F1446" s="5">
        <f>'Stocks Returns'!E1442</f>
        <v>3.3918128654970792E-2</v>
      </c>
      <c r="G1446" s="5">
        <f t="shared" si="88"/>
        <v>-4.7075270891555318E-2</v>
      </c>
      <c r="H1446" s="5">
        <f t="shared" si="89"/>
        <v>1.8818347664551153E-3</v>
      </c>
      <c r="I1446" s="5">
        <f t="shared" si="90"/>
        <v>-3.1231058332582509E-2</v>
      </c>
      <c r="J1446" s="5">
        <f t="shared" si="91"/>
        <v>2.4462789413252764E-2</v>
      </c>
    </row>
    <row r="1447" spans="1:10" ht="15" customHeight="1" x14ac:dyDescent="0.2">
      <c r="A1447" s="3">
        <f>'2_CVaR_t1'!A1447</f>
        <v>44315</v>
      </c>
      <c r="B1447" s="5">
        <f>'2_CVaR_t1'!D1447-1</f>
        <v>9.8956763555102523E-3</v>
      </c>
      <c r="C1447" s="5">
        <f>'Stocks Returns'!B1443</f>
        <v>1.2269938650306678E-2</v>
      </c>
      <c r="D1447" s="5">
        <f>'Stocks Returns'!C1443</f>
        <v>1.4606982223174247E-2</v>
      </c>
      <c r="E1447" s="5">
        <f>'Stocks Returns'!D1443</f>
        <v>8.3430345362824898E-3</v>
      </c>
      <c r="F1447" s="5">
        <f>'Stocks Returns'!E1443</f>
        <v>1.6968325791855143E-3</v>
      </c>
      <c r="G1447" s="5">
        <f t="shared" si="88"/>
        <v>3.6853415780383064E-3</v>
      </c>
      <c r="H1447" s="5">
        <f t="shared" si="89"/>
        <v>3.498544874959153E-4</v>
      </c>
      <c r="I1447" s="5">
        <f t="shared" si="90"/>
        <v>-5.3794681015483341E-3</v>
      </c>
      <c r="J1447" s="5">
        <f t="shared" si="91"/>
        <v>-8.2774473554887758E-3</v>
      </c>
    </row>
    <row r="1448" spans="1:10" ht="15" customHeight="1" x14ac:dyDescent="0.2">
      <c r="A1448" s="3">
        <f>'2_CVaR_t1'!A1448</f>
        <v>44316</v>
      </c>
      <c r="B1448" s="5">
        <f>'2_CVaR_t1'!D1448-1</f>
        <v>-1.0564479067736054E-2</v>
      </c>
      <c r="C1448" s="5">
        <f>'Stocks Returns'!B1444</f>
        <v>-7.6416337285903913E-3</v>
      </c>
      <c r="D1448" s="5">
        <f>'Stocks Returns'!C1444</f>
        <v>-1.393228067212704E-2</v>
      </c>
      <c r="E1448" s="5">
        <f>'Stocks Returns'!D1444</f>
        <v>-3.6046437047014379E-2</v>
      </c>
      <c r="F1448" s="5">
        <f>'Stocks Returns'!E1444</f>
        <v>-3.7455298324863606E-2</v>
      </c>
      <c r="G1448" s="5">
        <f t="shared" si="88"/>
        <v>2.6547829819471413E-3</v>
      </c>
      <c r="H1448" s="5">
        <f t="shared" si="89"/>
        <v>1.3713975151681233E-3</v>
      </c>
      <c r="I1448" s="5">
        <f t="shared" si="90"/>
        <v>-2.1276737282786489E-2</v>
      </c>
      <c r="J1448" s="5">
        <f t="shared" si="91"/>
        <v>-2.6745085005261307E-2</v>
      </c>
    </row>
    <row r="1449" spans="1:10" ht="15" customHeight="1" x14ac:dyDescent="0.2">
      <c r="A1449" s="3">
        <f>'2_CVaR_t1'!A1449</f>
        <v>44319</v>
      </c>
      <c r="B1449" s="5">
        <f>'2_CVaR_t1'!D1449-1</f>
        <v>-3.1626613965192174E-3</v>
      </c>
      <c r="C1449" s="5">
        <f>'Stocks Returns'!B1445</f>
        <v>-4.0892193308550207E-2</v>
      </c>
      <c r="D1449" s="5">
        <f>'Stocks Returns'!C1445</f>
        <v>-4.0674773077581383E-3</v>
      </c>
      <c r="E1449" s="5">
        <f>'Stocks Returns'!D1445</f>
        <v>-1.437221372014108E-2</v>
      </c>
      <c r="F1449" s="5">
        <f>'Stocks Returns'!E1445</f>
        <v>3.1286664059444691E-2</v>
      </c>
      <c r="G1449" s="5">
        <f t="shared" si="88"/>
        <v>-3.7426312269764055E-2</v>
      </c>
      <c r="H1449" s="5">
        <f t="shared" si="89"/>
        <v>5.4206434294564679E-4</v>
      </c>
      <c r="I1449" s="5">
        <f t="shared" si="90"/>
        <v>-9.9100645521238376E-3</v>
      </c>
      <c r="J1449" s="5">
        <f t="shared" si="91"/>
        <v>3.4513901589150575E-2</v>
      </c>
    </row>
    <row r="1450" spans="1:10" ht="15" customHeight="1" x14ac:dyDescent="0.2">
      <c r="A1450" s="3">
        <f>'2_CVaR_t1'!A1450</f>
        <v>44320</v>
      </c>
      <c r="B1450" s="5">
        <f>'2_CVaR_t1'!D1450-1</f>
        <v>-2.4876731916482209E-3</v>
      </c>
      <c r="C1450" s="5">
        <f>'Stocks Returns'!B1446</f>
        <v>1.1074197120708895E-2</v>
      </c>
      <c r="D1450" s="5">
        <f>'Stocks Returns'!C1446</f>
        <v>-2.4934439619965776E-3</v>
      </c>
      <c r="E1450" s="5">
        <f>'Stocks Returns'!D1446</f>
        <v>-2.1940187672989997E-2</v>
      </c>
      <c r="F1450" s="5">
        <f>'Stocks Returns'!E1446</f>
        <v>-3.2233598786499673E-3</v>
      </c>
      <c r="G1450" s="5">
        <f t="shared" si="88"/>
        <v>1.3917186429898467E-2</v>
      </c>
      <c r="H1450" s="5">
        <f t="shared" si="89"/>
        <v>1.1408756089268408E-3</v>
      </c>
      <c r="I1450" s="5">
        <f t="shared" si="90"/>
        <v>-1.8418006953615913E-2</v>
      </c>
      <c r="J1450" s="5">
        <f t="shared" si="91"/>
        <v>-6.7851154304117813E-4</v>
      </c>
    </row>
    <row r="1451" spans="1:10" ht="15" customHeight="1" x14ac:dyDescent="0.2">
      <c r="A1451" s="3">
        <f>'2_CVaR_t1'!A1451</f>
        <v>44321</v>
      </c>
      <c r="B1451" s="5">
        <f>'2_CVaR_t1'!D1451-1</f>
        <v>-7.6142426626625292E-3</v>
      </c>
      <c r="C1451" s="5">
        <f>'Stocks Returns'!B1447</f>
        <v>3.833515881708438E-3</v>
      </c>
      <c r="D1451" s="5">
        <f>'Stocks Returns'!C1447</f>
        <v>-1.2153600827479183E-2</v>
      </c>
      <c r="E1451" s="5">
        <f>'Stocks Returns'!D1447</f>
        <v>5.2457205963556408E-3</v>
      </c>
      <c r="F1451" s="5">
        <f>'Stocks Returns'!E1447</f>
        <v>5.4593874833555267E-2</v>
      </c>
      <c r="G1451" s="5">
        <f t="shared" si="88"/>
        <v>1.1407399303792054E-2</v>
      </c>
      <c r="H1451" s="5">
        <f t="shared" si="89"/>
        <v>-1.1124203579766304E-3</v>
      </c>
      <c r="I1451" s="5">
        <f t="shared" si="90"/>
        <v>1.5907009107178703E-2</v>
      </c>
      <c r="J1451" s="5">
        <f t="shared" si="91"/>
        <v>6.2321503526750942E-2</v>
      </c>
    </row>
    <row r="1452" spans="1:10" ht="15" customHeight="1" x14ac:dyDescent="0.2">
      <c r="A1452" s="3">
        <f>'2_CVaR_t1'!A1452</f>
        <v>44322</v>
      </c>
      <c r="B1452" s="5">
        <f>'2_CVaR_t1'!D1452-1</f>
        <v>6.2807041318861945E-3</v>
      </c>
      <c r="C1452" s="5">
        <f>'Stocks Returns'!B1448</f>
        <v>-1.11838516093834E-2</v>
      </c>
      <c r="D1452" s="5">
        <f>'Stocks Returns'!C1448</f>
        <v>9.2055320448496403E-3</v>
      </c>
      <c r="E1452" s="5">
        <f>'Stocks Returns'!D1448</f>
        <v>5.9736336171380966E-3</v>
      </c>
      <c r="F1452" s="5">
        <f>'Stocks Returns'!E1448</f>
        <v>4.6897546897548548E-3</v>
      </c>
      <c r="G1452" s="5">
        <f t="shared" si="88"/>
        <v>-1.6432484757293822E-2</v>
      </c>
      <c r="H1452" s="5">
        <f t="shared" si="89"/>
        <v>1.7131147233378358E-4</v>
      </c>
      <c r="I1452" s="5">
        <f t="shared" si="90"/>
        <v>-2.7147664861492896E-3</v>
      </c>
      <c r="J1452" s="5">
        <f t="shared" si="91"/>
        <v>-1.6299162242571132E-3</v>
      </c>
    </row>
    <row r="1453" spans="1:10" ht="15" customHeight="1" x14ac:dyDescent="0.2">
      <c r="A1453" s="3">
        <f>'2_CVaR_t1'!A1453</f>
        <v>44323</v>
      </c>
      <c r="B1453" s="5">
        <f>'2_CVaR_t1'!D1453-1</f>
        <v>3.2106934087816619E-3</v>
      </c>
      <c r="C1453" s="5">
        <f>'Stocks Returns'!B1449</f>
        <v>3.6137931034482929E-2</v>
      </c>
      <c r="D1453" s="5">
        <f>'Stocks Returns'!C1449</f>
        <v>3.4584125886218953E-3</v>
      </c>
      <c r="E1453" s="5">
        <f>'Stocks Returns'!D1449</f>
        <v>2.2114531431301598E-2</v>
      </c>
      <c r="F1453" s="5">
        <f>'Stocks Returns'!E1449</f>
        <v>2.5134649910233398E-2</v>
      </c>
      <c r="G1453" s="5">
        <f t="shared" si="88"/>
        <v>3.3722361154041154E-2</v>
      </c>
      <c r="H1453" s="5">
        <f t="shared" si="89"/>
        <v>-1.1402604873177371E-3</v>
      </c>
      <c r="I1453" s="5">
        <f t="shared" si="90"/>
        <v>1.770133672551585E-2</v>
      </c>
      <c r="J1453" s="5">
        <f t="shared" si="91"/>
        <v>2.1918651220551824E-2</v>
      </c>
    </row>
    <row r="1454" spans="1:10" ht="15" customHeight="1" x14ac:dyDescent="0.2">
      <c r="A1454" s="3">
        <f>'2_CVaR_t1'!A1454</f>
        <v>44326</v>
      </c>
      <c r="B1454" s="5">
        <f>'2_CVaR_t1'!D1454-1</f>
        <v>-1.8991977155564221E-2</v>
      </c>
      <c r="C1454" s="5">
        <f>'Stocks Returns'!B1450</f>
        <v>-7.9872204472845043E-3</v>
      </c>
      <c r="D1454" s="5">
        <f>'Stocks Returns'!C1450</f>
        <v>-2.6494916422540093E-2</v>
      </c>
      <c r="E1454" s="5">
        <f>'Stocks Returns'!D1450</f>
        <v>-4.300500834724541E-2</v>
      </c>
      <c r="F1454" s="5">
        <f>'Stocks Returns'!E1450</f>
        <v>-1.7513134851138146E-3</v>
      </c>
      <c r="G1454" s="5">
        <f t="shared" si="88"/>
        <v>1.0086248991311303E-2</v>
      </c>
      <c r="H1454" s="5">
        <f t="shared" si="89"/>
        <v>9.8480003216093459E-4</v>
      </c>
      <c r="I1454" s="5">
        <f t="shared" si="90"/>
        <v>-1.6499426020339283E-2</v>
      </c>
      <c r="J1454" s="5">
        <f t="shared" si="91"/>
        <v>1.7478802237089704E-2</v>
      </c>
    </row>
    <row r="1455" spans="1:10" ht="15" customHeight="1" x14ac:dyDescent="0.2">
      <c r="A1455" s="3">
        <f>'2_CVaR_t1'!A1455</f>
        <v>44327</v>
      </c>
      <c r="B1455" s="5">
        <f>'2_CVaR_t1'!D1455-1</f>
        <v>-7.9654253792760255E-4</v>
      </c>
      <c r="C1455" s="5">
        <f>'Stocks Returns'!B1451</f>
        <v>-1.2748255501878747E-2</v>
      </c>
      <c r="D1455" s="5">
        <f>'Stocks Returns'!C1451</f>
        <v>-2.1684294375360347E-3</v>
      </c>
      <c r="E1455" s="5">
        <f>'Stocks Returns'!D1451</f>
        <v>1.5351336264042947E-2</v>
      </c>
      <c r="F1455" s="5">
        <f>'Stocks Returns'!E1451</f>
        <v>-2.2456140350877174E-2</v>
      </c>
      <c r="G1455" s="5">
        <f t="shared" si="88"/>
        <v>-1.1465873163697137E-2</v>
      </c>
      <c r="H1455" s="5">
        <f t="shared" si="89"/>
        <v>-9.7745323380071629E-4</v>
      </c>
      <c r="I1455" s="5">
        <f t="shared" si="90"/>
        <v>1.6518498857827024E-2</v>
      </c>
      <c r="J1455" s="5">
        <f t="shared" si="91"/>
        <v>-2.1620965274115719E-2</v>
      </c>
    </row>
    <row r="1456" spans="1:10" ht="15" customHeight="1" x14ac:dyDescent="0.2">
      <c r="A1456" s="3">
        <f>'2_CVaR_t1'!A1456</f>
        <v>44328</v>
      </c>
      <c r="B1456" s="5">
        <f>'2_CVaR_t1'!D1456-1</f>
        <v>-1.5769623838419178E-2</v>
      </c>
      <c r="C1456" s="5">
        <f>'Stocks Returns'!B1452</f>
        <v>-2.7864618730460755E-2</v>
      </c>
      <c r="D1456" s="5">
        <f>'Stocks Returns'!C1452</f>
        <v>-2.1509668263260617E-2</v>
      </c>
      <c r="E1456" s="5">
        <f>'Stocks Returns'!D1452</f>
        <v>-4.3777059995876555E-2</v>
      </c>
      <c r="F1456" s="5">
        <f>'Stocks Returns'!E1452</f>
        <v>-5.3840631730084354E-4</v>
      </c>
      <c r="G1456" s="5">
        <f t="shared" si="88"/>
        <v>-1.2764797152084013E-2</v>
      </c>
      <c r="H1456" s="5">
        <f t="shared" si="89"/>
        <v>1.3143963132954475E-3</v>
      </c>
      <c r="I1456" s="5">
        <f t="shared" si="90"/>
        <v>-2.1758830820683413E-2</v>
      </c>
      <c r="J1456" s="5">
        <f t="shared" si="91"/>
        <v>1.5434024207865837E-2</v>
      </c>
    </row>
    <row r="1457" spans="1:10" ht="15" customHeight="1" x14ac:dyDescent="0.2">
      <c r="A1457" s="3">
        <f>'2_CVaR_t1'!A1457</f>
        <v>44329</v>
      </c>
      <c r="B1457" s="5">
        <f>'2_CVaR_t1'!D1457-1</f>
        <v>1.0052748631659281E-2</v>
      </c>
      <c r="C1457" s="5">
        <f>'Stocks Returns'!B1453</f>
        <v>-1.4821029082774051E-2</v>
      </c>
      <c r="D1457" s="5">
        <f>'Stocks Returns'!C1453</f>
        <v>1.4095997824411954E-2</v>
      </c>
      <c r="E1457" s="5">
        <f>'Stocks Returns'!D1453</f>
        <v>2.1417277562167714E-2</v>
      </c>
      <c r="F1457" s="5">
        <f>'Stocks Returns'!E1453</f>
        <v>-2.6036990483030986E-2</v>
      </c>
      <c r="G1457" s="5">
        <f t="shared" si="88"/>
        <v>-2.355057538683061E-2</v>
      </c>
      <c r="H1457" s="5">
        <f t="shared" si="89"/>
        <v>-3.8806773138897951E-4</v>
      </c>
      <c r="I1457" s="5">
        <f t="shared" si="90"/>
        <v>7.476040755841502E-3</v>
      </c>
      <c r="J1457" s="5">
        <f t="shared" si="91"/>
        <v>-3.6170064931687659E-2</v>
      </c>
    </row>
    <row r="1458" spans="1:10" ht="15" customHeight="1" x14ac:dyDescent="0.2">
      <c r="A1458" s="3">
        <f>'2_CVaR_t1'!A1458</f>
        <v>44330</v>
      </c>
      <c r="B1458" s="5">
        <f>'2_CVaR_t1'!D1458-1</f>
        <v>1.0365677918500182E-2</v>
      </c>
      <c r="C1458" s="5">
        <f>'Stocks Returns'!B1454</f>
        <v>1.1921657678115372E-2</v>
      </c>
      <c r="D1458" s="5">
        <f>'Stocks Returns'!C1454</f>
        <v>1.4302315187270986E-2</v>
      </c>
      <c r="E1458" s="5">
        <f>'Stocks Returns'!D1454</f>
        <v>2.3571629608781342E-2</v>
      </c>
      <c r="F1458" s="5">
        <f>'Stocks Returns'!E1454</f>
        <v>4.2035398230088505E-2</v>
      </c>
      <c r="G1458" s="5">
        <f t="shared" si="88"/>
        <v>2.9033343801571094E-3</v>
      </c>
      <c r="H1458" s="5">
        <f t="shared" si="89"/>
        <v>-6.338701948245349E-4</v>
      </c>
      <c r="I1458" s="5">
        <f t="shared" si="90"/>
        <v>9.1946168079056131E-3</v>
      </c>
      <c r="J1458" s="5">
        <f t="shared" si="91"/>
        <v>3.158596334384825E-2</v>
      </c>
    </row>
    <row r="1459" spans="1:10" ht="15" customHeight="1" x14ac:dyDescent="0.2">
      <c r="A1459" s="3">
        <f>'2_CVaR_t1'!A1459</f>
        <v>44333</v>
      </c>
      <c r="B1459" s="5">
        <f>'2_CVaR_t1'!D1459-1</f>
        <v>-1.9072906370026788E-3</v>
      </c>
      <c r="C1459" s="5">
        <f>'Stocks Returns'!B1455</f>
        <v>-5.0490883590462721E-2</v>
      </c>
      <c r="D1459" s="5">
        <f>'Stocks Returns'!C1455</f>
        <v>-2.2032255221644537E-3</v>
      </c>
      <c r="E1459" s="5">
        <f>'Stocks Returns'!D1455</f>
        <v>-1.3404825737265313E-2</v>
      </c>
      <c r="F1459" s="5">
        <f>'Stocks Returns'!E1455</f>
        <v>3.1493276716206609E-2</v>
      </c>
      <c r="G1459" s="5">
        <f t="shared" si="88"/>
        <v>-4.8183482148856607E-2</v>
      </c>
      <c r="H1459" s="5">
        <f t="shared" si="89"/>
        <v>5.925580892782484E-4</v>
      </c>
      <c r="I1459" s="5">
        <f t="shared" si="90"/>
        <v>-1.0690868458794149E-2</v>
      </c>
      <c r="J1459" s="5">
        <f t="shared" si="91"/>
        <v>3.3451378822956068E-2</v>
      </c>
    </row>
    <row r="1460" spans="1:10" ht="15" customHeight="1" x14ac:dyDescent="0.2">
      <c r="A1460" s="3">
        <f>'2_CVaR_t1'!A1460</f>
        <v>44334</v>
      </c>
      <c r="B1460" s="5">
        <f>'2_CVaR_t1'!D1460-1</f>
        <v>-2.8073936028371049E-3</v>
      </c>
      <c r="C1460" s="5">
        <f>'Stocks Returns'!B1456</f>
        <v>-1.5952732644017753E-2</v>
      </c>
      <c r="D1460" s="5">
        <f>'Stocks Returns'!C1456</f>
        <v>-3.8420773714891165E-3</v>
      </c>
      <c r="E1460" s="5">
        <f>'Stocks Returns'!D1456</f>
        <v>-7.5947603121516716E-3</v>
      </c>
      <c r="F1460" s="5">
        <f>'Stocks Returns'!E1456</f>
        <v>-1.7324185248713486E-2</v>
      </c>
      <c r="G1460" s="5">
        <f t="shared" si="88"/>
        <v>-1.281469936446601E-2</v>
      </c>
      <c r="H1460" s="5">
        <f t="shared" si="89"/>
        <v>2.5417383334699895E-4</v>
      </c>
      <c r="I1460" s="5">
        <f t="shared" si="90"/>
        <v>-3.6273464809453513E-3</v>
      </c>
      <c r="J1460" s="5">
        <f t="shared" si="91"/>
        <v>-1.4456110889074733E-2</v>
      </c>
    </row>
    <row r="1461" spans="1:10" ht="15" customHeight="1" x14ac:dyDescent="0.2">
      <c r="A1461" s="3">
        <f>'2_CVaR_t1'!A1461</f>
        <v>44335</v>
      </c>
      <c r="B1461" s="5">
        <f>'2_CVaR_t1'!D1461-1</f>
        <v>-1.5534397927503552E-3</v>
      </c>
      <c r="C1461" s="5">
        <f>'Stocks Returns'!B1457</f>
        <v>-6.0042029420595E-3</v>
      </c>
      <c r="D1461" s="5">
        <f>'Stocks Returns'!C1457</f>
        <v>-4.3445493638337718E-3</v>
      </c>
      <c r="E1461" s="5">
        <f>'Stocks Returns'!D1457</f>
        <v>3.2015727023801288E-2</v>
      </c>
      <c r="F1461" s="5">
        <f>'Stocks Returns'!E1457</f>
        <v>-2.98481410368302E-2</v>
      </c>
      <c r="G1461" s="5">
        <f t="shared" si="88"/>
        <v>-4.023341672274112E-3</v>
      </c>
      <c r="H1461" s="5">
        <f t="shared" si="89"/>
        <v>-2.0600089915669925E-3</v>
      </c>
      <c r="I1461" s="5">
        <f t="shared" si="90"/>
        <v>3.4236922166989668E-2</v>
      </c>
      <c r="J1461" s="5">
        <f t="shared" si="91"/>
        <v>-2.8247769614405911E-2</v>
      </c>
    </row>
    <row r="1462" spans="1:10" ht="15" customHeight="1" x14ac:dyDescent="0.2">
      <c r="A1462" s="3">
        <f>'2_CVaR_t1'!A1462</f>
        <v>44336</v>
      </c>
      <c r="B1462" s="5">
        <f>'2_CVaR_t1'!D1462-1</f>
        <v>6.5392540537447807E-3</v>
      </c>
      <c r="C1462" s="5">
        <f>'Stocks Returns'!B1458</f>
        <v>-3.8054968287526414E-2</v>
      </c>
      <c r="D1462" s="5">
        <f>'Stocks Returns'!C1458</f>
        <v>8.2372322899506578E-3</v>
      </c>
      <c r="E1462" s="5">
        <f>'Stocks Returns'!D1458</f>
        <v>2.8301244982651852E-2</v>
      </c>
      <c r="F1462" s="5">
        <f>'Stocks Returns'!E1458</f>
        <v>-3.4184958618207473E-3</v>
      </c>
      <c r="G1462" s="5">
        <f t="shared" si="88"/>
        <v>-4.3542196135094344E-2</v>
      </c>
      <c r="H1462" s="5">
        <f t="shared" si="89"/>
        <v>-1.1705408731177563E-3</v>
      </c>
      <c r="I1462" s="5">
        <f t="shared" si="90"/>
        <v>1.9252795967113219E-2</v>
      </c>
      <c r="J1462" s="5">
        <f t="shared" si="91"/>
        <v>-9.9995515993566569E-3</v>
      </c>
    </row>
    <row r="1463" spans="1:10" ht="15" customHeight="1" x14ac:dyDescent="0.2">
      <c r="A1463" s="3">
        <f>'2_CVaR_t1'!A1463</f>
        <v>44337</v>
      </c>
      <c r="B1463" s="5">
        <f>'2_CVaR_t1'!D1463-1</f>
        <v>6.2770957154967277E-4</v>
      </c>
      <c r="C1463" s="5">
        <f>'Stocks Returns'!B1459</f>
        <v>-1.1930926216640603E-2</v>
      </c>
      <c r="D1463" s="5">
        <f>'Stocks Returns'!C1459</f>
        <v>1.4573396926338411E-3</v>
      </c>
      <c r="E1463" s="5">
        <f>'Stocks Returns'!D1459</f>
        <v>-8.8653655309295365E-3</v>
      </c>
      <c r="F1463" s="5">
        <f>'Stocks Returns'!E1459</f>
        <v>4.6939880844918402E-3</v>
      </c>
      <c r="G1463" s="5">
        <f t="shared" si="88"/>
        <v>-1.1962870341427968E-2</v>
      </c>
      <c r="H1463" s="5">
        <f t="shared" si="89"/>
        <v>5.9055830251393061E-4</v>
      </c>
      <c r="I1463" s="5">
        <f t="shared" si="90"/>
        <v>-9.6815739592775556E-3</v>
      </c>
      <c r="J1463" s="5">
        <f t="shared" si="91"/>
        <v>4.0892946684949125E-3</v>
      </c>
    </row>
    <row r="1464" spans="1:10" ht="15" customHeight="1" x14ac:dyDescent="0.2">
      <c r="A1464" s="3">
        <f>'2_CVaR_t1'!A1464</f>
        <v>44340</v>
      </c>
      <c r="B1464" s="5">
        <f>'2_CVaR_t1'!D1464-1</f>
        <v>8.5301100809354047E-3</v>
      </c>
      <c r="C1464" s="5">
        <f>'Stocks Returns'!B1460</f>
        <v>-6.0374960279631074E-3</v>
      </c>
      <c r="D1464" s="5">
        <f>'Stocks Returns'!C1460</f>
        <v>1.1244873660537058E-2</v>
      </c>
      <c r="E1464" s="5">
        <f>'Stocks Returns'!D1460</f>
        <v>2.86362726119751E-2</v>
      </c>
      <c r="F1464" s="5">
        <f>'Stocks Returns'!E1460</f>
        <v>8.0862533692722671E-3</v>
      </c>
      <c r="G1464" s="5">
        <f t="shared" si="88"/>
        <v>-1.3361923022428047E-2</v>
      </c>
      <c r="H1464" s="5">
        <f t="shared" si="89"/>
        <v>-1.0392856991630166E-3</v>
      </c>
      <c r="I1464" s="5">
        <f t="shared" si="90"/>
        <v>1.681541685236914E-2</v>
      </c>
      <c r="J1464" s="5">
        <f t="shared" si="91"/>
        <v>-5.0748737542995713E-4</v>
      </c>
    </row>
    <row r="1465" spans="1:10" ht="15" customHeight="1" x14ac:dyDescent="0.2">
      <c r="A1465" s="3">
        <f>'2_CVaR_t1'!A1465</f>
        <v>44341</v>
      </c>
      <c r="B1465" s="5">
        <f>'2_CVaR_t1'!D1465-1</f>
        <v>-6.8377081543302687E-4</v>
      </c>
      <c r="C1465" s="5">
        <f>'Stocks Returns'!B1461</f>
        <v>-1.9820971867007708E-2</v>
      </c>
      <c r="D1465" s="5">
        <f>'Stocks Returns'!C1461</f>
        <v>-1.3082155939297957E-3</v>
      </c>
      <c r="E1465" s="5">
        <f>'Stocks Returns'!D1461</f>
        <v>4.2180402336144951E-3</v>
      </c>
      <c r="F1465" s="5">
        <f>'Stocks Returns'!E1461</f>
        <v>-2.1746880570409965E-2</v>
      </c>
      <c r="G1465" s="5">
        <f t="shared" si="88"/>
        <v>-1.8642657381815704E-2</v>
      </c>
      <c r="H1465" s="5">
        <f t="shared" si="89"/>
        <v>-2.8017182806217792E-4</v>
      </c>
      <c r="I1465" s="5">
        <f t="shared" si="90"/>
        <v>5.2281602890562901E-3</v>
      </c>
      <c r="J1465" s="5">
        <f t="shared" si="91"/>
        <v>-2.1025713715236208E-2</v>
      </c>
    </row>
    <row r="1466" spans="1:10" ht="15" customHeight="1" x14ac:dyDescent="0.2">
      <c r="A1466" s="3">
        <f>'2_CVaR_t1'!A1466</f>
        <v>44342</v>
      </c>
      <c r="B1466" s="5">
        <f>'2_CVaR_t1'!D1466-1</f>
        <v>-5.3062541099315741E-3</v>
      </c>
      <c r="C1466" s="5">
        <f>'Stocks Returns'!B1462</f>
        <v>3.7834311806914656E-2</v>
      </c>
      <c r="D1466" s="5">
        <f>'Stocks Returns'!C1462</f>
        <v>-8.5145402148284477E-3</v>
      </c>
      <c r="E1466" s="5">
        <f>'Stocks Returns'!D1462</f>
        <v>5.1050080775443263E-3</v>
      </c>
      <c r="F1466" s="5">
        <f>'Stocks Returns'!E1462</f>
        <v>9.8396501457724828E-3</v>
      </c>
      <c r="G1466" s="5">
        <f t="shared" si="88"/>
        <v>4.3278340260977835E-2</v>
      </c>
      <c r="H1466" s="5">
        <f t="shared" si="89"/>
        <v>-8.0793860205381676E-4</v>
      </c>
      <c r="I1466" s="5">
        <f t="shared" si="90"/>
        <v>1.2552260544861558E-2</v>
      </c>
      <c r="J1466" s="5">
        <f t="shared" si="91"/>
        <v>1.5233984068603386E-2</v>
      </c>
    </row>
    <row r="1467" spans="1:10" ht="15" customHeight="1" x14ac:dyDescent="0.2">
      <c r="A1467" s="3">
        <f>'2_CVaR_t1'!A1467</f>
        <v>44343</v>
      </c>
      <c r="B1467" s="5">
        <f>'2_CVaR_t1'!D1467-1</f>
        <v>-5.1755627617444677E-4</v>
      </c>
      <c r="C1467" s="5">
        <f>'Stocks Returns'!B1463</f>
        <v>2.1998742928975634E-2</v>
      </c>
      <c r="D1467" s="5">
        <f>'Stocks Returns'!C1463</f>
        <v>-9.2482494384982239E-4</v>
      </c>
      <c r="E1467" s="5">
        <f>'Stocks Returns'!D1463</f>
        <v>1.3501350135014523E-3</v>
      </c>
      <c r="F1467" s="5">
        <f>'Stocks Returns'!E1463</f>
        <v>1.9848430169613351E-3</v>
      </c>
      <c r="G1467" s="5">
        <f t="shared" si="88"/>
        <v>2.3023671531131856E-2</v>
      </c>
      <c r="H1467" s="5">
        <f t="shared" si="89"/>
        <v>-1.3692772794520348E-4</v>
      </c>
      <c r="I1467" s="5">
        <f t="shared" si="90"/>
        <v>2.1287896574273754E-3</v>
      </c>
      <c r="J1467" s="5">
        <f t="shared" si="91"/>
        <v>2.5379728536014711E-3</v>
      </c>
    </row>
    <row r="1468" spans="1:10" ht="15" customHeight="1" x14ac:dyDescent="0.2">
      <c r="A1468" s="3">
        <f>'2_CVaR_t1'!A1468</f>
        <v>44344</v>
      </c>
      <c r="B1468" s="5">
        <f>'2_CVaR_t1'!D1468-1</f>
        <v>1.6097178138319013E-3</v>
      </c>
      <c r="C1468" s="5">
        <f>'Stocks Returns'!B1464</f>
        <v>-1.2607626076260869E-2</v>
      </c>
      <c r="D1468" s="5">
        <f>'Stocks Returns'!C1464</f>
        <v>1.9395221722648959E-3</v>
      </c>
      <c r="E1468" s="5">
        <f>'Stocks Returns'!D1464</f>
        <v>7.7046548956660743E-3</v>
      </c>
      <c r="F1468" s="5">
        <f>'Stocks Returns'!E1464</f>
        <v>3.7817396002162162E-3</v>
      </c>
      <c r="G1468" s="5">
        <f t="shared" si="88"/>
        <v>-1.3545785758741095E-2</v>
      </c>
      <c r="H1468" s="5">
        <f t="shared" si="89"/>
        <v>-3.4606344804592173E-4</v>
      </c>
      <c r="I1468" s="5">
        <f t="shared" si="90"/>
        <v>5.520931068690854E-3</v>
      </c>
      <c r="J1468" s="5">
        <f t="shared" si="91"/>
        <v>2.1842705946432481E-3</v>
      </c>
    </row>
    <row r="1469" spans="1:10" ht="15" customHeight="1" x14ac:dyDescent="0.2">
      <c r="A1469" s="3">
        <f>'2_CVaR_t1'!A1469</f>
        <v>44347</v>
      </c>
      <c r="B1469" s="5">
        <f>'2_CVaR_t1'!D1469-1</f>
        <v>2.8556153399916795E-5</v>
      </c>
      <c r="C1469" s="5">
        <f>'Stocks Returns'!B1465</f>
        <v>0</v>
      </c>
      <c r="D1469" s="5">
        <f>'Stocks Returns'!C1465</f>
        <v>0</v>
      </c>
      <c r="E1469" s="5">
        <f>'Stocks Returns'!D1465</f>
        <v>0</v>
      </c>
      <c r="F1469" s="5">
        <f>'Stocks Returns'!E1465</f>
        <v>0</v>
      </c>
      <c r="G1469" s="5">
        <f t="shared" si="88"/>
        <v>5.2096584642662082E-4</v>
      </c>
      <c r="H1469" s="5">
        <f t="shared" si="89"/>
        <v>-1.1253114819244209E-6</v>
      </c>
      <c r="I1469" s="5">
        <f t="shared" si="90"/>
        <v>1.8154757398473369E-5</v>
      </c>
      <c r="J1469" s="5">
        <f t="shared" si="91"/>
        <v>1.0294917535460086E-6</v>
      </c>
    </row>
    <row r="1470" spans="1:10" ht="15" customHeight="1" x14ac:dyDescent="0.2">
      <c r="A1470" s="3">
        <f>'2_CVaR_t1'!A1470</f>
        <v>44348</v>
      </c>
      <c r="B1470" s="5">
        <f>'2_CVaR_t1'!D1470-1</f>
        <v>-2.252367607307515E-3</v>
      </c>
      <c r="C1470" s="5">
        <f>'Stocks Returns'!B1466</f>
        <v>-3.4257240734972827E-3</v>
      </c>
      <c r="D1470" s="5">
        <f>'Stocks Returns'!C1466</f>
        <v>-2.947646282446148E-3</v>
      </c>
      <c r="E1470" s="5">
        <f>'Stocks Returns'!D1466</f>
        <v>-1.0385473080598895E-2</v>
      </c>
      <c r="F1470" s="5">
        <f>'Stocks Returns'!E1466</f>
        <v>4.5389307499102971E-2</v>
      </c>
      <c r="G1470" s="5">
        <f t="shared" si="88"/>
        <v>-7.9987915491484514E-4</v>
      </c>
      <c r="H1470" s="5">
        <f t="shared" si="89"/>
        <v>3.4670408651390474E-4</v>
      </c>
      <c r="I1470" s="5">
        <f t="shared" si="90"/>
        <v>-7.1909719021022341E-3</v>
      </c>
      <c r="J1470" s="5">
        <f t="shared" si="91"/>
        <v>4.7696270214035635E-2</v>
      </c>
    </row>
    <row r="1471" spans="1:10" ht="15" customHeight="1" x14ac:dyDescent="0.2">
      <c r="A1471" s="3">
        <f>'2_CVaR_t1'!A1471</f>
        <v>44349</v>
      </c>
      <c r="B1471" s="5">
        <f>'2_CVaR_t1'!D1471-1</f>
        <v>8.8104573983649459E-3</v>
      </c>
      <c r="C1471" s="5">
        <f>'Stocks Returns'!B1467</f>
        <v>4.6874999999999556E-3</v>
      </c>
      <c r="D1471" s="5">
        <f>'Stocks Returns'!C1467</f>
        <v>1.3369809822177059E-2</v>
      </c>
      <c r="E1471" s="5">
        <f>'Stocks Returns'!D1467</f>
        <v>1.0945145506053855E-3</v>
      </c>
      <c r="F1471" s="5">
        <f>'Stocks Returns'!E1467</f>
        <v>1.2356272524455036E-2</v>
      </c>
      <c r="G1471" s="5">
        <f t="shared" si="88"/>
        <v>-2.8956367381038697E-3</v>
      </c>
      <c r="H1471" s="5">
        <f t="shared" si="89"/>
        <v>6.806050231766992E-4</v>
      </c>
      <c r="I1471" s="5">
        <f t="shared" si="90"/>
        <v>-1.1116744524412405E-2</v>
      </c>
      <c r="J1471" s="5">
        <f t="shared" si="91"/>
        <v>3.4791105604967069E-3</v>
      </c>
    </row>
    <row r="1472" spans="1:10" ht="15" customHeight="1" x14ac:dyDescent="0.2">
      <c r="A1472" s="3">
        <f>'2_CVaR_t1'!A1472</f>
        <v>44350</v>
      </c>
      <c r="B1472" s="5">
        <f>'2_CVaR_t1'!D1472-1</f>
        <v>-5.3440385511486221E-3</v>
      </c>
      <c r="C1472" s="5">
        <f>'Stocks Returns'!B1468</f>
        <v>-1.6174183514774509E-2</v>
      </c>
      <c r="D1472" s="5">
        <f>'Stocks Returns'!C1468</f>
        <v>-6.7491073761211107E-3</v>
      </c>
      <c r="E1472" s="5">
        <f>'Stocks Returns'!D1468</f>
        <v>-2.4310245031834876E-2</v>
      </c>
      <c r="F1472" s="5">
        <f>'Stocks Returns'!E1468</f>
        <v>8.1369723681978812E-3</v>
      </c>
      <c r="G1472" s="5">
        <f t="shared" si="88"/>
        <v>-1.0695286872242724E-2</v>
      </c>
      <c r="H1472" s="5">
        <f t="shared" si="89"/>
        <v>1.0120851481407378E-3</v>
      </c>
      <c r="I1472" s="5">
        <f t="shared" si="90"/>
        <v>-1.6810375078260349E-2</v>
      </c>
      <c r="J1472" s="5">
        <f t="shared" si="91"/>
        <v>1.3569505024288782E-2</v>
      </c>
    </row>
    <row r="1473" spans="1:10" ht="15" customHeight="1" x14ac:dyDescent="0.2">
      <c r="A1473" s="3">
        <f>'2_CVaR_t1'!A1473</f>
        <v>44351</v>
      </c>
      <c r="B1473" s="5">
        <f>'2_CVaR_t1'!D1473-1</f>
        <v>6.818357749292403E-3</v>
      </c>
      <c r="C1473" s="5">
        <f>'Stocks Returns'!B1469</f>
        <v>-2.5292443882389826E-3</v>
      </c>
      <c r="D1473" s="5">
        <f>'Stocks Returns'!C1469</f>
        <v>8.8992152908682343E-3</v>
      </c>
      <c r="E1473" s="5">
        <f>'Stocks Returns'!D1469</f>
        <v>2.4190890514797836E-2</v>
      </c>
      <c r="F1473" s="5">
        <f>'Stocks Returns'!E1469</f>
        <v>6.389776357827559E-3</v>
      </c>
      <c r="G1473" s="5">
        <f t="shared" si="88"/>
        <v>-8.2740343419324264E-3</v>
      </c>
      <c r="H1473" s="5">
        <f t="shared" si="89"/>
        <v>-9.1180652822426406E-4</v>
      </c>
      <c r="I1473" s="5">
        <f t="shared" si="90"/>
        <v>1.475377001460028E-2</v>
      </c>
      <c r="J1473" s="5">
        <f t="shared" si="91"/>
        <v>-4.7344334124107754E-4</v>
      </c>
    </row>
    <row r="1474" spans="1:10" ht="15" customHeight="1" x14ac:dyDescent="0.2">
      <c r="A1474" s="3">
        <f>'2_CVaR_t1'!A1474</f>
        <v>44354</v>
      </c>
      <c r="B1474" s="5">
        <f>'2_CVaR_t1'!D1474-1</f>
        <v>2.9021048630715196E-3</v>
      </c>
      <c r="C1474" s="5">
        <f>'Stocks Returns'!B1470</f>
        <v>-9.8256735340729318E-3</v>
      </c>
      <c r="D1474" s="5">
        <f>'Stocks Returns'!C1470</f>
        <v>5.1273138089857895E-3</v>
      </c>
      <c r="E1474" s="5">
        <f>'Stocks Returns'!D1470</f>
        <v>-1.1648860857253251E-2</v>
      </c>
      <c r="F1474" s="5">
        <f>'Stocks Returns'!E1470</f>
        <v>-6.6833751044270695E-4</v>
      </c>
      <c r="G1474" s="5">
        <f t="shared" si="88"/>
        <v>-1.1956472137647991E-2</v>
      </c>
      <c r="H1474" s="5">
        <f t="shared" si="89"/>
        <v>9.7448906220527071E-4</v>
      </c>
      <c r="I1474" s="5">
        <f t="shared" si="90"/>
        <v>-1.5632324355164564E-2</v>
      </c>
      <c r="J1474" s="5">
        <f t="shared" si="91"/>
        <v>-3.5723640982488324E-3</v>
      </c>
    </row>
    <row r="1475" spans="1:10" ht="15" customHeight="1" x14ac:dyDescent="0.2">
      <c r="A1475" s="3">
        <f>'2_CVaR_t1'!A1475</f>
        <v>44355</v>
      </c>
      <c r="B1475" s="5">
        <f>'2_CVaR_t1'!D1475-1</f>
        <v>1.8496295192833578E-3</v>
      </c>
      <c r="C1475" s="5">
        <f>'Stocks Returns'!B1471</f>
        <v>-3.8412291933418663E-2</v>
      </c>
      <c r="D1475" s="5">
        <f>'Stocks Returns'!C1471</f>
        <v>3.1558014871175821E-3</v>
      </c>
      <c r="E1475" s="5">
        <f>'Stocks Returns'!D1471</f>
        <v>-6.2512209415900299E-3</v>
      </c>
      <c r="F1475" s="5">
        <f>'Stocks Returns'!E1471</f>
        <v>1.1034943989299384E-2</v>
      </c>
      <c r="G1475" s="5">
        <f t="shared" si="88"/>
        <v>-3.9571846621145955E-2</v>
      </c>
      <c r="H1475" s="5">
        <f t="shared" si="89"/>
        <v>5.2359174705827235E-4</v>
      </c>
      <c r="I1475" s="5">
        <f t="shared" si="90"/>
        <v>-8.7690386563653178E-3</v>
      </c>
      <c r="J1475" s="5">
        <f t="shared" si="91"/>
        <v>9.1949327375715102E-3</v>
      </c>
    </row>
    <row r="1476" spans="1:10" ht="15" customHeight="1" x14ac:dyDescent="0.2">
      <c r="A1476" s="3">
        <f>'2_CVaR_t1'!A1476</f>
        <v>44356</v>
      </c>
      <c r="B1476" s="5">
        <f>'2_CVaR_t1'!D1476-1</f>
        <v>5.3033019991288732E-4</v>
      </c>
      <c r="C1476" s="5">
        <f>'Stocks Returns'!B1472</f>
        <v>1.7310252996005415E-2</v>
      </c>
      <c r="D1476" s="5">
        <f>'Stocks Returns'!C1472</f>
        <v>1.1204481792717047E-3</v>
      </c>
      <c r="E1476" s="5">
        <f>'Stocks Returns'!D1472</f>
        <v>-5.2421204377171016E-3</v>
      </c>
      <c r="F1476" s="5">
        <f>'Stocks Returns'!E1472</f>
        <v>-1.3064329419546827E-2</v>
      </c>
      <c r="G1476" s="5">
        <f t="shared" si="88"/>
        <v>1.7368172375184697E-2</v>
      </c>
      <c r="H1476" s="5">
        <f t="shared" si="89"/>
        <v>3.9436037853604286E-4</v>
      </c>
      <c r="I1476" s="5">
        <f t="shared" si="90"/>
        <v>-5.9227212565887916E-3</v>
      </c>
      <c r="J1476" s="5">
        <f t="shared" si="91"/>
        <v>-1.3570575736093169E-2</v>
      </c>
    </row>
    <row r="1477" spans="1:10" ht="15" customHeight="1" x14ac:dyDescent="0.2">
      <c r="A1477" s="3">
        <f>'2_CVaR_t1'!A1477</f>
        <v>44357</v>
      </c>
      <c r="B1477" s="5">
        <f>'2_CVaR_t1'!D1477-1</f>
        <v>5.0778305003664759E-3</v>
      </c>
      <c r="C1477" s="5">
        <f>'Stocks Returns'!B1473</f>
        <v>-1.3743455497382095E-2</v>
      </c>
      <c r="D1477" s="5">
        <f>'Stocks Returns'!C1473</f>
        <v>7.0595325211999516E-3</v>
      </c>
      <c r="E1477" s="5">
        <f>'Stocks Returns'!D1473</f>
        <v>1.0737105592516949E-2</v>
      </c>
      <c r="F1477" s="5">
        <f>'Stocks Returns'!E1473</f>
        <v>8.2104557640751974E-3</v>
      </c>
      <c r="G1477" s="5">
        <f t="shared" si="88"/>
        <v>-1.7882054378891322E-2</v>
      </c>
      <c r="H1477" s="5">
        <f t="shared" si="89"/>
        <v>-2.3677779425027457E-4</v>
      </c>
      <c r="I1477" s="5">
        <f t="shared" si="90"/>
        <v>3.7237914435825628E-3</v>
      </c>
      <c r="J1477" s="5">
        <f t="shared" si="91"/>
        <v>3.106847533958965E-3</v>
      </c>
    </row>
    <row r="1478" spans="1:10" ht="15" customHeight="1" x14ac:dyDescent="0.2">
      <c r="A1478" s="3">
        <f>'2_CVaR_t1'!A1478</f>
        <v>44358</v>
      </c>
      <c r="B1478" s="5">
        <f>'2_CVaR_t1'!D1478-1</f>
        <v>3.0111381272626137E-3</v>
      </c>
      <c r="C1478" s="5">
        <f>'Stocks Returns'!B1474</f>
        <v>2.1566025215660201E-2</v>
      </c>
      <c r="D1478" s="5">
        <f>'Stocks Returns'!C1474</f>
        <v>4.3171617867066026E-3</v>
      </c>
      <c r="E1478" s="5">
        <f>'Stocks Returns'!D1474</f>
        <v>4.2361835245048329E-3</v>
      </c>
      <c r="F1478" s="5">
        <f>'Stocks Returns'!E1474</f>
        <v>-3.3239155725445224E-3</v>
      </c>
      <c r="G1478" s="5">
        <f t="shared" ref="G1478:G1541" si="92">C1478-($P$11+$O$11*$B1478)</f>
        <v>1.9334608678282086E-2</v>
      </c>
      <c r="H1478" s="5">
        <f t="shared" ref="H1478:H1541" si="93">D1478-($P$12+$O$12*$B1478)</f>
        <v>6.8059217489847834E-6</v>
      </c>
      <c r="I1478" s="5">
        <f t="shared" ref="I1478:I1541" si="94">E1478-($P$13+$O$13*$B1478)</f>
        <v>1.0088355381872565E-4</v>
      </c>
      <c r="J1478" s="5">
        <f t="shared" ref="J1478:J1541" si="95">F1478-($P$14+$O$14*$B1478)</f>
        <v>-6.338170932859875E-3</v>
      </c>
    </row>
    <row r="1479" spans="1:10" ht="15" customHeight="1" x14ac:dyDescent="0.2">
      <c r="A1479" s="3">
        <f>'2_CVaR_t1'!A1479</f>
        <v>44361</v>
      </c>
      <c r="B1479" s="5">
        <f>'2_CVaR_t1'!D1479-1</f>
        <v>-1.9695307496145897E-3</v>
      </c>
      <c r="C1479" s="5">
        <f>'Stocks Returns'!B1475</f>
        <v>9.743423189347844E-4</v>
      </c>
      <c r="D1479" s="5">
        <f>'Stocks Returns'!C1475</f>
        <v>-3.7453183520599342E-3</v>
      </c>
      <c r="E1479" s="5">
        <f>'Stocks Returns'!D1475</f>
        <v>1.083782205204753E-2</v>
      </c>
      <c r="F1479" s="5">
        <f>'Stocks Returns'!E1475</f>
        <v>5.6695014173753222E-3</v>
      </c>
      <c r="G1479" s="5">
        <f t="shared" si="92"/>
        <v>3.3391800995988962E-3</v>
      </c>
      <c r="H1479" s="5">
        <f t="shared" si="93"/>
        <v>-8.5961030693212448E-4</v>
      </c>
      <c r="I1479" s="5">
        <f t="shared" si="94"/>
        <v>1.363845305558975E-2</v>
      </c>
      <c r="J1479" s="5">
        <f t="shared" si="95"/>
        <v>7.6905260759253299E-3</v>
      </c>
    </row>
    <row r="1480" spans="1:10" ht="15" customHeight="1" x14ac:dyDescent="0.2">
      <c r="A1480" s="3">
        <f>'2_CVaR_t1'!A1480</f>
        <v>44362</v>
      </c>
      <c r="B1480" s="5">
        <f>'2_CVaR_t1'!D1480-1</f>
        <v>-3.4865782542033985E-3</v>
      </c>
      <c r="C1480" s="5">
        <f>'Stocks Returns'!B1476</f>
        <v>-2.4334847501622292E-2</v>
      </c>
      <c r="D1480" s="5">
        <f>'Stocks Returns'!C1476</f>
        <v>-4.6992481203008696E-3</v>
      </c>
      <c r="E1480" s="5">
        <f>'Stocks Returns'!D1476</f>
        <v>-1.1620441705187501E-2</v>
      </c>
      <c r="F1480" s="5">
        <f>'Stocks Returns'!E1476</f>
        <v>1.4259658431437616E-2</v>
      </c>
      <c r="G1480" s="5">
        <f t="shared" si="92"/>
        <v>-2.0570049933225157E-2</v>
      </c>
      <c r="H1480" s="5">
        <f t="shared" si="93"/>
        <v>3.7828818474959502E-4</v>
      </c>
      <c r="I1480" s="5">
        <f t="shared" si="94"/>
        <v>-6.7072155790699958E-3</v>
      </c>
      <c r="J1480" s="5">
        <f t="shared" si="95"/>
        <v>1.7814364444110279E-2</v>
      </c>
    </row>
    <row r="1481" spans="1:10" ht="15" customHeight="1" x14ac:dyDescent="0.2">
      <c r="A1481" s="3">
        <f>'2_CVaR_t1'!A1481</f>
        <v>44363</v>
      </c>
      <c r="B1481" s="5">
        <f>'2_CVaR_t1'!D1481-1</f>
        <v>-9.8446335951469788E-3</v>
      </c>
      <c r="C1481" s="5">
        <f>'Stocks Returns'!B1477</f>
        <v>1.2969737279680871E-2</v>
      </c>
      <c r="D1481" s="5">
        <f>'Stocks Returns'!C1477</f>
        <v>-1.4507683062923826E-2</v>
      </c>
      <c r="E1481" s="5">
        <f>'Stocks Returns'!D1477</f>
        <v>-1.0133160116921114E-2</v>
      </c>
      <c r="F1481" s="5">
        <f>'Stocks Returns'!E1477</f>
        <v>-6.5391531796632485E-4</v>
      </c>
      <c r="G1481" s="5">
        <f t="shared" si="92"/>
        <v>2.2601867135681485E-2</v>
      </c>
      <c r="H1481" s="5">
        <f t="shared" si="93"/>
        <v>-2.4403667741839524E-4</v>
      </c>
      <c r="I1481" s="5">
        <f t="shared" si="94"/>
        <v>3.634104305104505E-3</v>
      </c>
      <c r="J1481" s="5">
        <f t="shared" si="95"/>
        <v>9.328559696922362E-3</v>
      </c>
    </row>
    <row r="1482" spans="1:10" ht="15" customHeight="1" x14ac:dyDescent="0.2">
      <c r="A1482" s="3">
        <f>'2_CVaR_t1'!A1482</f>
        <v>44364</v>
      </c>
      <c r="B1482" s="5">
        <f>'2_CVaR_t1'!D1482-1</f>
        <v>6.6546021463520511E-3</v>
      </c>
      <c r="C1482" s="5">
        <f>'Stocks Returns'!B1478</f>
        <v>-3.4471437951411721E-2</v>
      </c>
      <c r="D1482" s="5">
        <f>'Stocks Returns'!C1478</f>
        <v>1.1106271777003629E-2</v>
      </c>
      <c r="E1482" s="5">
        <f>'Stocks Returns'!D1478</f>
        <v>-1.4174158409344439E-2</v>
      </c>
      <c r="F1482" s="5">
        <f>'Stocks Returns'!E1478</f>
        <v>-3.4680189759528912E-2</v>
      </c>
      <c r="G1482" s="5">
        <f t="shared" si="92"/>
        <v>-4.0065111174456311E-2</v>
      </c>
      <c r="H1482" s="5">
        <f t="shared" si="93"/>
        <v>1.5318438398822971E-3</v>
      </c>
      <c r="I1482" s="5">
        <f t="shared" si="94"/>
        <v>-2.3383237739427201E-2</v>
      </c>
      <c r="J1482" s="5">
        <f t="shared" si="95"/>
        <v>-4.1377858337684689E-2</v>
      </c>
    </row>
    <row r="1483" spans="1:10" ht="15" customHeight="1" x14ac:dyDescent="0.2">
      <c r="A1483" s="3">
        <f>'2_CVaR_t1'!A1483</f>
        <v>44365</v>
      </c>
      <c r="B1483" s="5">
        <f>'2_CVaR_t1'!D1483-1</f>
        <v>-6.1326027115304882E-3</v>
      </c>
      <c r="C1483" s="5">
        <f>'Stocks Returns'!B1479</f>
        <v>-1.1220673240394441E-2</v>
      </c>
      <c r="D1483" s="5">
        <f>'Stocks Returns'!C1479</f>
        <v>-7.495153995261683E-3</v>
      </c>
      <c r="E1483" s="5">
        <f>'Stocks Returns'!D1479</f>
        <v>-3.0686281035745111E-2</v>
      </c>
      <c r="F1483" s="5">
        <f>'Stocks Returns'!E1479</f>
        <v>-2.5080494831384414E-2</v>
      </c>
      <c r="G1483" s="5">
        <f t="shared" si="92"/>
        <v>-5.0140748540195759E-3</v>
      </c>
      <c r="H1483" s="5">
        <f t="shared" si="93"/>
        <v>1.4053550014633213E-3</v>
      </c>
      <c r="I1483" s="5">
        <f t="shared" si="94"/>
        <v>-2.2088280144265678E-2</v>
      </c>
      <c r="J1483" s="5">
        <f t="shared" si="95"/>
        <v>-1.8850751708482945E-2</v>
      </c>
    </row>
    <row r="1484" spans="1:10" ht="15" customHeight="1" x14ac:dyDescent="0.2">
      <c r="A1484" s="3">
        <f>'2_CVaR_t1'!A1484</f>
        <v>44368</v>
      </c>
      <c r="B1484" s="5">
        <f>'2_CVaR_t1'!D1484-1</f>
        <v>1.1756389929545641E-2</v>
      </c>
      <c r="C1484" s="5">
        <f>'Stocks Returns'!B1480</f>
        <v>2.0976616231086709E-2</v>
      </c>
      <c r="D1484" s="5">
        <f>'Stocks Returns'!C1480</f>
        <v>1.6969749576841275E-2</v>
      </c>
      <c r="E1484" s="5">
        <f>'Stocks Returns'!D1480</f>
        <v>1.4627111660486136E-2</v>
      </c>
      <c r="F1484" s="5">
        <f>'Stocks Returns'!E1480</f>
        <v>5.0756127237962856E-2</v>
      </c>
      <c r="G1484" s="5">
        <f t="shared" si="92"/>
        <v>1.0674917899787825E-2</v>
      </c>
      <c r="H1484" s="5">
        <f t="shared" si="93"/>
        <v>2.4265291446404214E-5</v>
      </c>
      <c r="I1484" s="5">
        <f t="shared" si="94"/>
        <v>-1.6865652214777087E-3</v>
      </c>
      <c r="J1484" s="5">
        <f t="shared" si="95"/>
        <v>3.8900731711832851E-2</v>
      </c>
    </row>
    <row r="1485" spans="1:10" ht="15" customHeight="1" x14ac:dyDescent="0.2">
      <c r="A1485" s="3">
        <f>'2_CVaR_t1'!A1485</f>
        <v>44369</v>
      </c>
      <c r="B1485" s="5">
        <f>'2_CVaR_t1'!D1485-1</f>
        <v>4.0072622165814309E-3</v>
      </c>
      <c r="C1485" s="5">
        <f>'Stocks Returns'!B1481</f>
        <v>-6.7362748400136008E-3</v>
      </c>
      <c r="D1485" s="5">
        <f>'Stocks Returns'!C1481</f>
        <v>6.8709457152611453E-3</v>
      </c>
      <c r="E1485" s="5">
        <f>'Stocks Returns'!D1481</f>
        <v>-1.2656514382402784E-2</v>
      </c>
      <c r="F1485" s="5">
        <f>'Stocks Returns'!E1481</f>
        <v>5.6244830438378912E-3</v>
      </c>
      <c r="G1485" s="5">
        <f t="shared" si="92"/>
        <v>-9.8869333025260932E-3</v>
      </c>
      <c r="H1485" s="5">
        <f t="shared" si="93"/>
        <v>1.1213910626884441E-3</v>
      </c>
      <c r="I1485" s="5">
        <f t="shared" si="94"/>
        <v>-1.8178987059420903E-2</v>
      </c>
      <c r="J1485" s="5">
        <f t="shared" si="95"/>
        <v>1.6031814720100217E-3</v>
      </c>
    </row>
    <row r="1486" spans="1:10" ht="15" customHeight="1" x14ac:dyDescent="0.2">
      <c r="A1486" s="3">
        <f>'2_CVaR_t1'!A1486</f>
        <v>44370</v>
      </c>
      <c r="B1486" s="5">
        <f>'2_CVaR_t1'!D1486-1</f>
        <v>-3.2676636025646966E-3</v>
      </c>
      <c r="C1486" s="5">
        <f>'Stocks Returns'!B1482</f>
        <v>6.7819599864371582E-4</v>
      </c>
      <c r="D1486" s="5">
        <f>'Stocks Returns'!C1482</f>
        <v>-5.2981816640529367E-3</v>
      </c>
      <c r="E1486" s="5">
        <f>'Stocks Returns'!D1482</f>
        <v>3.9758705785577497E-3</v>
      </c>
      <c r="F1486" s="5">
        <f>'Stocks Returns'!E1482</f>
        <v>-4.935022207600559E-4</v>
      </c>
      <c r="G1486" s="5">
        <f t="shared" si="92"/>
        <v>4.2409750354439569E-3</v>
      </c>
      <c r="H1486" s="5">
        <f t="shared" si="93"/>
        <v>-5.3693296273369783E-4</v>
      </c>
      <c r="I1486" s="5">
        <f t="shared" si="94"/>
        <v>8.5842426879663043E-3</v>
      </c>
      <c r="J1486" s="5">
        <f t="shared" si="95"/>
        <v>2.8398888242883481E-3</v>
      </c>
    </row>
    <row r="1487" spans="1:10" ht="15" customHeight="1" x14ac:dyDescent="0.2">
      <c r="A1487" s="3">
        <f>'2_CVaR_t1'!A1487</f>
        <v>44371</v>
      </c>
      <c r="B1487" s="5">
        <f>'2_CVaR_t1'!D1487-1</f>
        <v>5.1115008683635388E-3</v>
      </c>
      <c r="C1487" s="5">
        <f>'Stocks Returns'!B1483</f>
        <v>2.7448322602507513E-2</v>
      </c>
      <c r="D1487" s="5">
        <f>'Stocks Returns'!C1483</f>
        <v>6.6473495824102002E-3</v>
      </c>
      <c r="E1487" s="5">
        <f>'Stocks Returns'!D1483</f>
        <v>1.81619554827257E-2</v>
      </c>
      <c r="F1487" s="5">
        <f>'Stocks Returns'!E1483</f>
        <v>1.0368663594470195E-2</v>
      </c>
      <c r="G1487" s="5">
        <f t="shared" si="92"/>
        <v>2.3278652076180649E-2</v>
      </c>
      <c r="H1487" s="5">
        <f t="shared" si="93"/>
        <v>-6.9760763689420777E-4</v>
      </c>
      <c r="I1487" s="5">
        <f t="shared" si="94"/>
        <v>1.1101752983234889E-2</v>
      </c>
      <c r="J1487" s="5">
        <f t="shared" si="95"/>
        <v>5.2310158135637982E-3</v>
      </c>
    </row>
    <row r="1488" spans="1:10" ht="15" customHeight="1" x14ac:dyDescent="0.2">
      <c r="A1488" s="3">
        <f>'2_CVaR_t1'!A1488</f>
        <v>44372</v>
      </c>
      <c r="B1488" s="5">
        <f>'2_CVaR_t1'!D1488-1</f>
        <v>2.9141590109313942E-3</v>
      </c>
      <c r="C1488" s="5">
        <f>'Stocks Returns'!B1484</f>
        <v>1.7810026385224331E-2</v>
      </c>
      <c r="D1488" s="5">
        <f>'Stocks Returns'!C1484</f>
        <v>4.5716220792413331E-3</v>
      </c>
      <c r="E1488" s="5">
        <f>'Stocks Returns'!D1484</f>
        <v>-2.3471030042918617E-3</v>
      </c>
      <c r="F1488" s="5">
        <f>'Stocks Returns'!E1484</f>
        <v>-1.3031438345006974E-3</v>
      </c>
      <c r="G1488" s="5">
        <f t="shared" si="92"/>
        <v>1.5668103988736942E-2</v>
      </c>
      <c r="H1488" s="5">
        <f t="shared" si="93"/>
        <v>4.0138151532348627E-4</v>
      </c>
      <c r="I1488" s="5">
        <f t="shared" si="94"/>
        <v>-6.3473527491061518E-3</v>
      </c>
      <c r="J1488" s="5">
        <f t="shared" si="95"/>
        <v>-4.21935673931839E-3</v>
      </c>
    </row>
    <row r="1489" spans="1:10" ht="15" customHeight="1" x14ac:dyDescent="0.2">
      <c r="A1489" s="3">
        <f>'2_CVaR_t1'!A1489</f>
        <v>44375</v>
      </c>
      <c r="B1489" s="5">
        <f>'2_CVaR_t1'!D1489-1</f>
        <v>-7.9241389703063048E-3</v>
      </c>
      <c r="C1489" s="5">
        <f>'Stocks Returns'!B1485</f>
        <v>-9.3972780298120506E-3</v>
      </c>
      <c r="D1489" s="5">
        <f>'Stocks Returns'!C1485</f>
        <v>-1.3610315186246336E-2</v>
      </c>
      <c r="E1489" s="5">
        <f>'Stocks Returns'!D1485</f>
        <v>2.386233783692937E-2</v>
      </c>
      <c r="F1489" s="5">
        <f>'Stocks Returns'!E1485</f>
        <v>-2.8054151035720065E-2</v>
      </c>
      <c r="G1489" s="5">
        <f t="shared" si="92"/>
        <v>-1.5374165037099832E-3</v>
      </c>
      <c r="H1489" s="5">
        <f t="shared" si="93"/>
        <v>-2.1213969348452405E-3</v>
      </c>
      <c r="I1489" s="5">
        <f t="shared" si="94"/>
        <v>3.4955178705903395E-2</v>
      </c>
      <c r="J1489" s="5">
        <f t="shared" si="95"/>
        <v>-2.0013228139602553E-2</v>
      </c>
    </row>
    <row r="1490" spans="1:10" ht="15" customHeight="1" x14ac:dyDescent="0.2">
      <c r="A1490" s="3">
        <f>'2_CVaR_t1'!A1490</f>
        <v>44376</v>
      </c>
      <c r="B1490" s="5">
        <f>'2_CVaR_t1'!D1490-1</f>
        <v>5.3318224697569416E-3</v>
      </c>
      <c r="C1490" s="5">
        <f>'Stocks Returns'!B1486</f>
        <v>-7.5237160614982646E-3</v>
      </c>
      <c r="D1490" s="5">
        <f>'Stocks Returns'!C1486</f>
        <v>7.9456619249005378E-3</v>
      </c>
      <c r="E1490" s="5">
        <f>'Stocks Returns'!D1486</f>
        <v>3.2825630252100169E-3</v>
      </c>
      <c r="F1490" s="5">
        <f>'Stocks Returns'!E1486</f>
        <v>-9.06192314146681E-3</v>
      </c>
      <c r="G1490" s="5">
        <f t="shared" si="92"/>
        <v>-1.1896703478948658E-2</v>
      </c>
      <c r="H1490" s="5">
        <f t="shared" si="93"/>
        <v>2.8238434269070752E-4</v>
      </c>
      <c r="I1490" s="5">
        <f t="shared" si="94"/>
        <v>-4.0844527672685036E-3</v>
      </c>
      <c r="J1490" s="5">
        <f t="shared" si="95"/>
        <v>-1.4422308266421701E-2</v>
      </c>
    </row>
    <row r="1491" spans="1:10" ht="15" customHeight="1" x14ac:dyDescent="0.2">
      <c r="A1491" s="3">
        <f>'2_CVaR_t1'!A1491</f>
        <v>44377</v>
      </c>
      <c r="B1491" s="5">
        <f>'2_CVaR_t1'!D1491-1</f>
        <v>-6.6312734742441926E-3</v>
      </c>
      <c r="C1491" s="5">
        <f>'Stocks Returns'!B1487</f>
        <v>1.1206328279498967E-2</v>
      </c>
      <c r="D1491" s="5">
        <f>'Stocks Returns'!C1487</f>
        <v>-9.027336300063582E-3</v>
      </c>
      <c r="E1491" s="5">
        <f>'Stocks Returns'!D1487</f>
        <v>-2.0154430048422878E-2</v>
      </c>
      <c r="F1491" s="5">
        <f>'Stocks Returns'!E1487</f>
        <v>3.1329381879762863E-2</v>
      </c>
      <c r="G1491" s="5">
        <f t="shared" si="92"/>
        <v>1.7873109364837214E-2</v>
      </c>
      <c r="H1491" s="5">
        <f t="shared" si="93"/>
        <v>5.9365156552145665E-4</v>
      </c>
      <c r="I1491" s="5">
        <f t="shared" si="94"/>
        <v>-1.0861995121164574E-2</v>
      </c>
      <c r="J1491" s="5">
        <f t="shared" si="95"/>
        <v>3.8063263500837087E-2</v>
      </c>
    </row>
    <row r="1492" spans="1:10" ht="15" customHeight="1" x14ac:dyDescent="0.2">
      <c r="A1492" s="3">
        <f>'2_CVaR_t1'!A1492</f>
        <v>44378</v>
      </c>
      <c r="B1492" s="5">
        <f>'2_CVaR_t1'!D1492-1</f>
        <v>3.232790469072766E-3</v>
      </c>
      <c r="C1492" s="5">
        <f>'Stocks Returns'!B1488</f>
        <v>1.6949152542372836E-2</v>
      </c>
      <c r="D1492" s="5">
        <f>'Stocks Returns'!C1488</f>
        <v>5.6881361731246916E-3</v>
      </c>
      <c r="E1492" s="5">
        <f>'Stocks Returns'!D1488</f>
        <v>-1.3623614264725692E-2</v>
      </c>
      <c r="F1492" s="5">
        <f>'Stocks Returns'!E1488</f>
        <v>3.2512315270936121E-2</v>
      </c>
      <c r="G1492" s="5">
        <f t="shared" si="92"/>
        <v>1.4513191081745813E-2</v>
      </c>
      <c r="H1492" s="5">
        <f t="shared" si="93"/>
        <v>1.0575372932397275E-3</v>
      </c>
      <c r="I1492" s="5">
        <f t="shared" si="94"/>
        <v>-1.8067580677826496E-2</v>
      </c>
      <c r="J1492" s="5">
        <f t="shared" si="95"/>
        <v>2.9273977235092428E-2</v>
      </c>
    </row>
    <row r="1493" spans="1:10" ht="15" customHeight="1" x14ac:dyDescent="0.2">
      <c r="A1493" s="3">
        <f>'2_CVaR_t1'!A1493</f>
        <v>44379</v>
      </c>
      <c r="B1493" s="5">
        <f>'2_CVaR_t1'!D1493-1</f>
        <v>9.8295003852835183E-3</v>
      </c>
      <c r="C1493" s="5">
        <f>'Stocks Returns'!B1489</f>
        <v>-1.9230769230769162E-3</v>
      </c>
      <c r="D1493" s="5">
        <f>'Stocks Returns'!C1489</f>
        <v>1.479906442696155E-2</v>
      </c>
      <c r="E1493" s="5">
        <f>'Stocks Returns'!D1489</f>
        <v>3.723764387271622E-3</v>
      </c>
      <c r="F1493" s="5">
        <f>'Stocks Returns'!E1489</f>
        <v>-2.0674300254452938E-3</v>
      </c>
      <c r="G1493" s="5">
        <f t="shared" si="92"/>
        <v>-1.0446605573327246E-2</v>
      </c>
      <c r="H1493" s="5">
        <f t="shared" si="93"/>
        <v>6.3754764692700201E-4</v>
      </c>
      <c r="I1493" s="5">
        <f t="shared" si="94"/>
        <v>-9.9065835675253445E-3</v>
      </c>
      <c r="J1493" s="5">
        <f t="shared" si="95"/>
        <v>-1.1974808395520771E-2</v>
      </c>
    </row>
    <row r="1494" spans="1:10" ht="15" customHeight="1" x14ac:dyDescent="0.2">
      <c r="A1494" s="3">
        <f>'2_CVaR_t1'!A1494</f>
        <v>44382</v>
      </c>
      <c r="B1494" s="5">
        <f>'2_CVaR_t1'!D1494-1</f>
        <v>2.8556153399916795E-5</v>
      </c>
      <c r="C1494" s="5">
        <f>'Stocks Returns'!B1490</f>
        <v>0</v>
      </c>
      <c r="D1494" s="5">
        <f>'Stocks Returns'!C1490</f>
        <v>0</v>
      </c>
      <c r="E1494" s="5">
        <f>'Stocks Returns'!D1490</f>
        <v>0</v>
      </c>
      <c r="F1494" s="5">
        <f>'Stocks Returns'!E1490</f>
        <v>0</v>
      </c>
      <c r="G1494" s="5">
        <f t="shared" si="92"/>
        <v>5.2096584642662082E-4</v>
      </c>
      <c r="H1494" s="5">
        <f t="shared" si="93"/>
        <v>-1.1253114819244209E-6</v>
      </c>
      <c r="I1494" s="5">
        <f t="shared" si="94"/>
        <v>1.8154757398473369E-5</v>
      </c>
      <c r="J1494" s="5">
        <f t="shared" si="95"/>
        <v>1.0294917535460086E-6</v>
      </c>
    </row>
    <row r="1495" spans="1:10" ht="15" customHeight="1" x14ac:dyDescent="0.2">
      <c r="A1495" s="3">
        <f>'2_CVaR_t1'!A1495</f>
        <v>44383</v>
      </c>
      <c r="B1495" s="5">
        <f>'2_CVaR_t1'!D1495-1</f>
        <v>2.0501169857520818E-3</v>
      </c>
      <c r="C1495" s="5">
        <f>'Stocks Returns'!B1491</f>
        <v>-2.5690430314707746E-2</v>
      </c>
      <c r="D1495" s="5">
        <f>'Stocks Returns'!C1491</f>
        <v>4.0648703013033138E-3</v>
      </c>
      <c r="E1495" s="5">
        <f>'Stocks Returns'!D1491</f>
        <v>-1.4300168634064137E-2</v>
      </c>
      <c r="F1495" s="5">
        <f>'Stocks Returns'!E1491</f>
        <v>-3.9362549800796787E-2</v>
      </c>
      <c r="G1495" s="5">
        <f t="shared" si="92"/>
        <v>-2.7034998583190879E-2</v>
      </c>
      <c r="H1495" s="5">
        <f t="shared" si="93"/>
        <v>1.1429965306601021E-3</v>
      </c>
      <c r="I1495" s="5">
        <f t="shared" si="94"/>
        <v>-1.7097179216905942E-2</v>
      </c>
      <c r="J1495" s="5">
        <f t="shared" si="95"/>
        <v>-4.1405246787894374E-2</v>
      </c>
    </row>
    <row r="1496" spans="1:10" ht="15" customHeight="1" x14ac:dyDescent="0.2">
      <c r="A1496" s="3">
        <f>'2_CVaR_t1'!A1496</f>
        <v>44384</v>
      </c>
      <c r="B1496" s="5">
        <f>'2_CVaR_t1'!D1496-1</f>
        <v>3.6569073652170658E-4</v>
      </c>
      <c r="C1496" s="5">
        <f>'Stocks Returns'!B1492</f>
        <v>-2.570863546473301E-2</v>
      </c>
      <c r="D1496" s="5">
        <f>'Stocks Returns'!C1492</f>
        <v>1.6694490818029983E-3</v>
      </c>
      <c r="E1496" s="5">
        <f>'Stocks Returns'!D1492</f>
        <v>-1.7929241086703684E-2</v>
      </c>
      <c r="F1496" s="5">
        <f>'Stocks Returns'!E1492</f>
        <v>-2.1068347710683555E-2</v>
      </c>
      <c r="G1496" s="5">
        <f t="shared" si="92"/>
        <v>-2.5498783711963312E-2</v>
      </c>
      <c r="H1496" s="5">
        <f t="shared" si="93"/>
        <v>1.1812321634673585E-3</v>
      </c>
      <c r="I1496" s="5">
        <f t="shared" si="94"/>
        <v>-1.8380569897749954E-2</v>
      </c>
      <c r="J1496" s="5">
        <f t="shared" si="95"/>
        <v>-2.1408149354672161E-2</v>
      </c>
    </row>
    <row r="1497" spans="1:10" ht="15" customHeight="1" x14ac:dyDescent="0.2">
      <c r="A1497" s="3">
        <f>'2_CVaR_t1'!A1497</f>
        <v>44385</v>
      </c>
      <c r="B1497" s="5">
        <f>'2_CVaR_t1'!D1497-1</f>
        <v>-9.8808536651322498E-3</v>
      </c>
      <c r="C1497" s="5">
        <f>'Stocks Returns'!B1493</f>
        <v>-2.6387009472259693E-2</v>
      </c>
      <c r="D1497" s="5">
        <f>'Stocks Returns'!C1493</f>
        <v>-1.4124999999999943E-2</v>
      </c>
      <c r="E1497" s="5">
        <f>'Stocks Returns'!D1493</f>
        <v>-1.7350707267786092E-2</v>
      </c>
      <c r="F1497" s="5">
        <f>'Stocks Returns'!E1493</f>
        <v>3.3892560582953202E-3</v>
      </c>
      <c r="G1497" s="5">
        <f t="shared" si="92"/>
        <v>-1.6721455058798039E-2</v>
      </c>
      <c r="H1497" s="5">
        <f t="shared" si="93"/>
        <v>1.9097709547334293E-4</v>
      </c>
      <c r="I1497" s="5">
        <f t="shared" si="94"/>
        <v>-3.5330038562372285E-3</v>
      </c>
      <c r="J1497" s="5">
        <f t="shared" si="95"/>
        <v>1.3408348282476003E-2</v>
      </c>
    </row>
    <row r="1498" spans="1:10" ht="15" customHeight="1" x14ac:dyDescent="0.2">
      <c r="A1498" s="3">
        <f>'2_CVaR_t1'!A1498</f>
        <v>44386</v>
      </c>
      <c r="B1498" s="5">
        <f>'2_CVaR_t1'!D1498-1</f>
        <v>6.0357052004849088E-3</v>
      </c>
      <c r="C1498" s="5">
        <f>'Stocks Returns'!B1494</f>
        <v>1.8068102849200907E-2</v>
      </c>
      <c r="D1498" s="5">
        <f>'Stocks Returns'!C1494</f>
        <v>7.8610371497400688E-3</v>
      </c>
      <c r="E1498" s="5">
        <f>'Stocks Returns'!D1494</f>
        <v>2.1273578215855959E-2</v>
      </c>
      <c r="F1498" s="5">
        <f>'Stocks Returns'!E1494</f>
        <v>1.5537915892585685E-2</v>
      </c>
      <c r="G1498" s="5">
        <f t="shared" si="92"/>
        <v>1.3045559293713847E-2</v>
      </c>
      <c r="H1498" s="5">
        <f t="shared" si="93"/>
        <v>-8.19209285596912E-4</v>
      </c>
      <c r="I1498" s="5">
        <f t="shared" si="94"/>
        <v>1.2926356319545555E-2</v>
      </c>
      <c r="J1498" s="5">
        <f t="shared" si="95"/>
        <v>9.4659302301782627E-3</v>
      </c>
    </row>
    <row r="1499" spans="1:10" ht="15" customHeight="1" x14ac:dyDescent="0.2">
      <c r="A1499" s="3">
        <f>'2_CVaR_t1'!A1499</f>
        <v>44389</v>
      </c>
      <c r="B1499" s="5">
        <f>'2_CVaR_t1'!D1499-1</f>
        <v>-1.0119652164591875E-3</v>
      </c>
      <c r="C1499" s="5">
        <f>'Stocks Returns'!B1495</f>
        <v>1.1945392491467421E-2</v>
      </c>
      <c r="D1499" s="5">
        <f>'Stocks Returns'!C1495</f>
        <v>-2.5160397534280676E-3</v>
      </c>
      <c r="E1499" s="5">
        <f>'Stocks Returns'!D1495</f>
        <v>1.5067351756700376E-2</v>
      </c>
      <c r="F1499" s="5">
        <f>'Stocks Returns'!E1495</f>
        <v>-5.4881090969566282E-3</v>
      </c>
      <c r="G1499" s="5">
        <f t="shared" si="92"/>
        <v>1.3426570903204881E-2</v>
      </c>
      <c r="H1499" s="5">
        <f t="shared" si="93"/>
        <v>-1.0138211441612617E-3</v>
      </c>
      <c r="I1499" s="5">
        <f t="shared" si="94"/>
        <v>1.6534505549561165E-2</v>
      </c>
      <c r="J1499" s="5">
        <f t="shared" si="95"/>
        <v>-4.4351493138364891E-3</v>
      </c>
    </row>
    <row r="1500" spans="1:10" ht="15" customHeight="1" x14ac:dyDescent="0.2">
      <c r="A1500" s="3">
        <f>'2_CVaR_t1'!A1500</f>
        <v>44390</v>
      </c>
      <c r="B1500" s="5">
        <f>'2_CVaR_t1'!D1500-1</f>
        <v>1.1682355146541701E-2</v>
      </c>
      <c r="C1500" s="5">
        <f>'Stocks Returns'!B1496</f>
        <v>-1.8549747048903775E-2</v>
      </c>
      <c r="D1500" s="5">
        <f>'Stocks Returns'!C1496</f>
        <v>1.8833816790683855E-2</v>
      </c>
      <c r="E1500" s="5">
        <f>'Stocks Returns'!D1496</f>
        <v>-1.5459333743758075E-2</v>
      </c>
      <c r="F1500" s="5">
        <f>'Stocks Returns'!E1496</f>
        <v>-5.6856187290968974E-3</v>
      </c>
      <c r="G1500" s="5">
        <f t="shared" si="92"/>
        <v>-2.878312469888876E-2</v>
      </c>
      <c r="H1500" s="5">
        <f t="shared" si="93"/>
        <v>1.9952978634036334E-3</v>
      </c>
      <c r="I1500" s="5">
        <f t="shared" si="94"/>
        <v>-3.1669911994333028E-2</v>
      </c>
      <c r="J1500" s="5">
        <f t="shared" si="95"/>
        <v>-1.746616770895449E-2</v>
      </c>
    </row>
    <row r="1501" spans="1:10" ht="15" customHeight="1" x14ac:dyDescent="0.2">
      <c r="A1501" s="3">
        <f>'2_CVaR_t1'!A1501</f>
        <v>44391</v>
      </c>
      <c r="B1501" s="5">
        <f>'2_CVaR_t1'!D1501-1</f>
        <v>9.6760793499035547E-3</v>
      </c>
      <c r="C1501" s="5">
        <f>'Stocks Returns'!B1497</f>
        <v>-1.2371134020618624E-2</v>
      </c>
      <c r="D1501" s="5">
        <f>'Stocks Returns'!C1497</f>
        <v>1.5019599752424284E-2</v>
      </c>
      <c r="E1501" s="5">
        <f>'Stocks Returns'!D1497</f>
        <v>-2.7096505245606251E-3</v>
      </c>
      <c r="F1501" s="5">
        <f>'Stocks Returns'!E1497</f>
        <v>-3.0104271779347491E-2</v>
      </c>
      <c r="G1501" s="5">
        <f t="shared" si="92"/>
        <v>-2.075308287229664E-2</v>
      </c>
      <c r="H1501" s="5">
        <f t="shared" si="93"/>
        <v>1.0797454846019332E-3</v>
      </c>
      <c r="I1501" s="5">
        <f t="shared" si="94"/>
        <v>-1.6126348919891745E-2</v>
      </c>
      <c r="J1501" s="5">
        <f t="shared" si="95"/>
        <v>-3.9856546910677505E-2</v>
      </c>
    </row>
    <row r="1502" spans="1:10" ht="15" customHeight="1" x14ac:dyDescent="0.2">
      <c r="A1502" s="3">
        <f>'2_CVaR_t1'!A1502</f>
        <v>44392</v>
      </c>
      <c r="B1502" s="5">
        <f>'2_CVaR_t1'!D1502-1</f>
        <v>5.0910606439040773E-3</v>
      </c>
      <c r="C1502" s="5">
        <f>'Stocks Returns'!B1498</f>
        <v>-9.7425191370911213E-3</v>
      </c>
      <c r="D1502" s="5">
        <f>'Stocks Returns'!C1498</f>
        <v>1.0406927110858222E-2</v>
      </c>
      <c r="E1502" s="5">
        <f>'Stocks Returns'!D1498</f>
        <v>-4.2427197993590626E-2</v>
      </c>
      <c r="F1502" s="5">
        <f>'Stocks Returns'!E1498</f>
        <v>-1.0230622507369613E-2</v>
      </c>
      <c r="G1502" s="5">
        <f t="shared" si="92"/>
        <v>-1.3893327042301028E-2</v>
      </c>
      <c r="H1502" s="5">
        <f t="shared" si="93"/>
        <v>3.0915019012462547E-3</v>
      </c>
      <c r="I1502" s="5">
        <f t="shared" si="94"/>
        <v>-4.9458936045945284E-2</v>
      </c>
      <c r="J1502" s="5">
        <f t="shared" si="95"/>
        <v>-1.5347605944520965E-2</v>
      </c>
    </row>
    <row r="1503" spans="1:10" ht="15" customHeight="1" x14ac:dyDescent="0.2">
      <c r="A1503" s="3">
        <f>'2_CVaR_t1'!A1503</f>
        <v>44393</v>
      </c>
      <c r="B1503" s="5">
        <f>'2_CVaR_t1'!D1503-1</f>
        <v>-2.220526562943137E-3</v>
      </c>
      <c r="C1503" s="5">
        <f>'Stocks Returns'!B1499</f>
        <v>-9.8383696416023403E-3</v>
      </c>
      <c r="D1503" s="5">
        <f>'Stocks Returns'!C1499</f>
        <v>-1.7300341983504941E-3</v>
      </c>
      <c r="E1503" s="5">
        <f>'Stocks Returns'!D1499</f>
        <v>-2.6846125863950521E-2</v>
      </c>
      <c r="F1503" s="5">
        <f>'Stocks Returns'!E1499</f>
        <v>-2.7680448493342613E-2</v>
      </c>
      <c r="G1503" s="5">
        <f t="shared" si="92"/>
        <v>-7.2419082338029978E-3</v>
      </c>
      <c r="H1503" s="5">
        <f t="shared" si="93"/>
        <v>1.5183122711586901E-3</v>
      </c>
      <c r="I1503" s="5">
        <f t="shared" si="94"/>
        <v>-2.3695965574462553E-2</v>
      </c>
      <c r="J1503" s="5">
        <f t="shared" si="95"/>
        <v>-2.540567594772879E-2</v>
      </c>
    </row>
    <row r="1504" spans="1:10" ht="15" customHeight="1" x14ac:dyDescent="0.2">
      <c r="A1504" s="3">
        <f>'2_CVaR_t1'!A1504</f>
        <v>44396</v>
      </c>
      <c r="B1504" s="5">
        <f>'2_CVaR_t1'!D1504-1</f>
        <v>-2.082141726450748E-2</v>
      </c>
      <c r="C1504" s="5">
        <f>'Stocks Returns'!B1500</f>
        <v>-1.2775017743080208E-2</v>
      </c>
      <c r="D1504" s="5">
        <f>'Stocks Returns'!C1500</f>
        <v>-3.1073674028695875E-2</v>
      </c>
      <c r="E1504" s="5">
        <f>'Stocks Returns'!D1500</f>
        <v>-1.3307416267942629E-2</v>
      </c>
      <c r="F1504" s="5">
        <f>'Stocks Returns'!E1500</f>
        <v>-3.2432432432432434E-2</v>
      </c>
      <c r="G1504" s="5">
        <f t="shared" si="92"/>
        <v>6.9866932165223369E-3</v>
      </c>
      <c r="H1504" s="5">
        <f t="shared" si="93"/>
        <v>-9.5078488593544272E-4</v>
      </c>
      <c r="I1504" s="5">
        <f t="shared" si="94"/>
        <v>1.5745789808059404E-2</v>
      </c>
      <c r="J1504" s="5">
        <f t="shared" si="95"/>
        <v>-1.1352817485528705E-2</v>
      </c>
    </row>
    <row r="1505" spans="1:10" ht="15" customHeight="1" x14ac:dyDescent="0.2">
      <c r="A1505" s="3">
        <f>'2_CVaR_t1'!A1505</f>
        <v>44397</v>
      </c>
      <c r="B1505" s="5">
        <f>'2_CVaR_t1'!D1505-1</f>
        <v>7.8054024342273376E-3</v>
      </c>
      <c r="C1505" s="5">
        <f>'Stocks Returns'!B1501</f>
        <v>1.1143062544931581E-2</v>
      </c>
      <c r="D1505" s="5">
        <f>'Stocks Returns'!C1501</f>
        <v>9.5253941183810475E-3</v>
      </c>
      <c r="E1505" s="5">
        <f>'Stocks Returns'!D1501</f>
        <v>3.826337323836948E-2</v>
      </c>
      <c r="F1505" s="5">
        <f>'Stocks Returns'!E1501</f>
        <v>1.433891992551195E-2</v>
      </c>
      <c r="G1505" s="5">
        <f t="shared" si="92"/>
        <v>4.4874093101446022E-3</v>
      </c>
      <c r="H1505" s="5">
        <f t="shared" si="93"/>
        <v>-1.7117085766911611E-3</v>
      </c>
      <c r="I1505" s="5">
        <f t="shared" si="94"/>
        <v>2.745172373967323E-2</v>
      </c>
      <c r="J1505" s="5">
        <f t="shared" si="95"/>
        <v>6.4778329715343159E-3</v>
      </c>
    </row>
    <row r="1506" spans="1:10" ht="15" customHeight="1" x14ac:dyDescent="0.2">
      <c r="A1506" s="3">
        <f>'2_CVaR_t1'!A1506</f>
        <v>44398</v>
      </c>
      <c r="B1506" s="5">
        <f>'2_CVaR_t1'!D1506-1</f>
        <v>3.7406561007482519E-3</v>
      </c>
      <c r="C1506" s="5">
        <f>'Stocks Returns'!B1502</f>
        <v>2.3462495556345608E-2</v>
      </c>
      <c r="D1506" s="5">
        <f>'Stocks Returns'!C1502</f>
        <v>3.9555006180469476E-3</v>
      </c>
      <c r="E1506" s="5">
        <f>'Stocks Returns'!D1502</f>
        <v>2.6490549514704753E-2</v>
      </c>
      <c r="F1506" s="5">
        <f>'Stocks Returns'!E1502</f>
        <v>4.6814760418579127E-2</v>
      </c>
      <c r="G1506" s="5">
        <f t="shared" si="92"/>
        <v>2.0557866199844076E-2</v>
      </c>
      <c r="H1506" s="5">
        <f t="shared" si="93"/>
        <v>-1.4088618654052743E-3</v>
      </c>
      <c r="I1506" s="5">
        <f t="shared" si="94"/>
        <v>2.133934456546328E-2</v>
      </c>
      <c r="J1506" s="5">
        <f t="shared" si="95"/>
        <v>4.3062988197356031E-2</v>
      </c>
    </row>
    <row r="1507" spans="1:10" ht="15" customHeight="1" x14ac:dyDescent="0.2">
      <c r="A1507" s="3">
        <f>'2_CVaR_t1'!A1507</f>
        <v>44399</v>
      </c>
      <c r="B1507" s="5">
        <f>'2_CVaR_t1'!D1507-1</f>
        <v>6.5117157953520355E-4</v>
      </c>
      <c r="C1507" s="5">
        <f>'Stocks Returns'!B1503</f>
        <v>-1.0767627648489042E-2</v>
      </c>
      <c r="D1507" s="5">
        <f>'Stocks Returns'!C1503</f>
        <v>1.969958138389627E-3</v>
      </c>
      <c r="E1507" s="5">
        <f>'Stocks Returns'!D1503</f>
        <v>-1.6209299018910883E-2</v>
      </c>
      <c r="F1507" s="5">
        <f>'Stocks Returns'!E1503</f>
        <v>-6.1381971238162469E-3</v>
      </c>
      <c r="G1507" s="5">
        <f t="shared" si="92"/>
        <v>-1.0821222952702141E-2</v>
      </c>
      <c r="H1507" s="5">
        <f t="shared" si="93"/>
        <v>1.0692788696721996E-3</v>
      </c>
      <c r="I1507" s="5">
        <f t="shared" si="94"/>
        <v>-1.705817994003591E-2</v>
      </c>
      <c r="J1507" s="5">
        <f t="shared" si="95"/>
        <v>-6.7666097998026233E-3</v>
      </c>
    </row>
    <row r="1508" spans="1:10" ht="15" customHeight="1" x14ac:dyDescent="0.2">
      <c r="A1508" s="3">
        <f>'2_CVaR_t1'!A1508</f>
        <v>44400</v>
      </c>
      <c r="B1508" s="5">
        <f>'2_CVaR_t1'!D1508-1</f>
        <v>1.3280551371963822E-2</v>
      </c>
      <c r="C1508" s="5">
        <f>'Stocks Returns'!B1504</f>
        <v>-3.5112359550570904E-4</v>
      </c>
      <c r="D1508" s="5">
        <f>'Stocks Returns'!C1504</f>
        <v>1.9988531170639812E-2</v>
      </c>
      <c r="E1508" s="5">
        <f>'Stocks Returns'!D1504</f>
        <v>6.0702413643589637E-3</v>
      </c>
      <c r="F1508" s="5">
        <f>'Stocks Returns'!E1504</f>
        <v>-2.3469207693665006E-2</v>
      </c>
      <c r="G1508" s="5">
        <f t="shared" si="92"/>
        <v>-1.2059346589311433E-2</v>
      </c>
      <c r="H1508" s="5">
        <f t="shared" si="93"/>
        <v>8.4094041720646565E-4</v>
      </c>
      <c r="I1508" s="5">
        <f t="shared" si="94"/>
        <v>-1.2365937297892055E-2</v>
      </c>
      <c r="J1508" s="5">
        <f t="shared" si="95"/>
        <v>-3.6865476513372623E-2</v>
      </c>
    </row>
    <row r="1509" spans="1:10" ht="15" customHeight="1" x14ac:dyDescent="0.2">
      <c r="A1509" s="3">
        <f>'2_CVaR_t1'!A1509</f>
        <v>44403</v>
      </c>
      <c r="B1509" s="5">
        <f>'2_CVaR_t1'!D1509-1</f>
        <v>3.336909570454516E-3</v>
      </c>
      <c r="C1509" s="5">
        <f>'Stocks Returns'!B1505</f>
        <v>3.0558482613277205E-2</v>
      </c>
      <c r="D1509" s="5">
        <f>'Stocks Returns'!C1505</f>
        <v>4.9393623002167431E-3</v>
      </c>
      <c r="E1509" s="5">
        <f>'Stocks Returns'!D1505</f>
        <v>1.221088924005187E-3</v>
      </c>
      <c r="F1509" s="5">
        <f>'Stocks Returns'!E1505</f>
        <v>2.7647271413082652E-2</v>
      </c>
      <c r="G1509" s="5">
        <f t="shared" si="92"/>
        <v>2.8026438100123192E-2</v>
      </c>
      <c r="H1509" s="5">
        <f t="shared" si="93"/>
        <v>1.5833227818496266E-4</v>
      </c>
      <c r="I1509" s="5">
        <f t="shared" si="94"/>
        <v>-3.3678706452628816E-3</v>
      </c>
      <c r="J1509" s="5">
        <f t="shared" si="95"/>
        <v>2.4303672649467301E-2</v>
      </c>
    </row>
    <row r="1510" spans="1:10" ht="15" customHeight="1" x14ac:dyDescent="0.2">
      <c r="A1510" s="3">
        <f>'2_CVaR_t1'!A1510</f>
        <v>44404</v>
      </c>
      <c r="B1510" s="5">
        <f>'2_CVaR_t1'!D1510-1</f>
        <v>7.9233982141224679E-4</v>
      </c>
      <c r="C1510" s="5">
        <f>'Stocks Returns'!B1506</f>
        <v>-1.7382413087934645E-2</v>
      </c>
      <c r="D1510" s="5">
        <f>'Stocks Returns'!C1506</f>
        <v>2.7172827172827763E-3</v>
      </c>
      <c r="E1510" s="5">
        <f>'Stocks Returns'!D1506</f>
        <v>-2.467895831838729E-2</v>
      </c>
      <c r="F1510" s="5">
        <f>'Stocks Returns'!E1506</f>
        <v>-9.4953402496922301E-3</v>
      </c>
      <c r="G1510" s="5">
        <f t="shared" si="92"/>
        <v>-1.7566281083896046E-2</v>
      </c>
      <c r="H1510" s="5">
        <f t="shared" si="93"/>
        <v>1.6126437564569817E-3</v>
      </c>
      <c r="I1510" s="5">
        <f t="shared" si="94"/>
        <v>-2.5724425924075502E-2</v>
      </c>
      <c r="J1510" s="5">
        <f t="shared" si="95"/>
        <v>-1.0266469023695445E-2</v>
      </c>
    </row>
    <row r="1511" spans="1:10" ht="15" customHeight="1" x14ac:dyDescent="0.2">
      <c r="A1511" s="3">
        <f>'2_CVaR_t1'!A1511</f>
        <v>44405</v>
      </c>
      <c r="B1511" s="5">
        <f>'2_CVaR_t1'!D1511-1</f>
        <v>-9.7613705837142906E-3</v>
      </c>
      <c r="C1511" s="5">
        <f>'Stocks Returns'!B1507</f>
        <v>1.9424210891432647E-2</v>
      </c>
      <c r="D1511" s="5">
        <f>'Stocks Returns'!C1507</f>
        <v>-1.5900848842306692E-2</v>
      </c>
      <c r="E1511" s="5">
        <f>'Stocks Returns'!D1507</f>
        <v>1.4196395733725664E-2</v>
      </c>
      <c r="F1511" s="5">
        <f>'Stocks Returns'!E1507</f>
        <v>6.9234865968401671E-3</v>
      </c>
      <c r="G1511" s="5">
        <f t="shared" si="92"/>
        <v>2.8979504084468699E-2</v>
      </c>
      <c r="H1511" s="5">
        <f t="shared" si="93"/>
        <v>-1.7575007473375846E-3</v>
      </c>
      <c r="I1511" s="5">
        <f t="shared" si="94"/>
        <v>2.7847710568601539E-2</v>
      </c>
      <c r="J1511" s="5">
        <f t="shared" si="95"/>
        <v>1.6821785653008941E-2</v>
      </c>
    </row>
    <row r="1512" spans="1:10" ht="15" customHeight="1" x14ac:dyDescent="0.2">
      <c r="A1512" s="3">
        <f>'2_CVaR_t1'!A1512</f>
        <v>44406</v>
      </c>
      <c r="B1512" s="5">
        <f>'2_CVaR_t1'!D1512-1</f>
        <v>3.547762716540559E-3</v>
      </c>
      <c r="C1512" s="5">
        <f>'Stocks Returns'!B1508</f>
        <v>2.6879891119428345E-2</v>
      </c>
      <c r="D1512" s="5">
        <f>'Stocks Returns'!C1508</f>
        <v>3.9685753624361109E-3</v>
      </c>
      <c r="E1512" s="5">
        <f>'Stocks Returns'!D1508</f>
        <v>2.2845953002611052E-2</v>
      </c>
      <c r="F1512" s="5">
        <f>'Stocks Returns'!E1508</f>
        <v>6.3469675599434616E-3</v>
      </c>
      <c r="G1512" s="5">
        <f t="shared" si="92"/>
        <v>2.415326738265439E-2</v>
      </c>
      <c r="H1512" s="5">
        <f t="shared" si="93"/>
        <v>-1.1170950105978969E-3</v>
      </c>
      <c r="I1512" s="5">
        <f t="shared" si="94"/>
        <v>1.7963365628904673E-2</v>
      </c>
      <c r="J1512" s="5">
        <f t="shared" si="95"/>
        <v>2.7902037256021845E-3</v>
      </c>
    </row>
    <row r="1513" spans="1:10" ht="15" customHeight="1" x14ac:dyDescent="0.2">
      <c r="A1513" s="3">
        <f>'2_CVaR_t1'!A1513</f>
        <v>44407</v>
      </c>
      <c r="B1513" s="5">
        <f>'2_CVaR_t1'!D1513-1</f>
        <v>-3.4229509155486726E-3</v>
      </c>
      <c r="C1513" s="5">
        <f>'Stocks Returns'!B1509</f>
        <v>-3.8767395626242429E-2</v>
      </c>
      <c r="D1513" s="5">
        <f>'Stocks Returns'!C1509</f>
        <v>-6.1713455953533725E-3</v>
      </c>
      <c r="E1513" s="5">
        <f>'Stocks Returns'!D1509</f>
        <v>1.481954194143098E-2</v>
      </c>
      <c r="F1513" s="5">
        <f>'Stocks Returns'!E1509</f>
        <v>-1.7869656622284458E-2</v>
      </c>
      <c r="G1513" s="5">
        <f t="shared" si="92"/>
        <v>-3.5061314555019998E-2</v>
      </c>
      <c r="H1513" s="5">
        <f t="shared" si="93"/>
        <v>-1.1857379863689536E-3</v>
      </c>
      <c r="I1513" s="5">
        <f t="shared" si="94"/>
        <v>1.9644162532851762E-2</v>
      </c>
      <c r="J1513" s="5">
        <f t="shared" si="95"/>
        <v>-1.4379275597861686E-2</v>
      </c>
    </row>
    <row r="1514" spans="1:10" ht="15" customHeight="1" x14ac:dyDescent="0.2">
      <c r="A1514" s="3">
        <f>'2_CVaR_t1'!A1514</f>
        <v>44410</v>
      </c>
      <c r="B1514" s="5">
        <f>'2_CVaR_t1'!D1514-1</f>
        <v>-1.6959966288256356E-2</v>
      </c>
      <c r="C1514" s="5">
        <f>'Stocks Returns'!B1510</f>
        <v>2.7576697690450125E-3</v>
      </c>
      <c r="D1514" s="5">
        <f>'Stocks Returns'!C1510</f>
        <v>-2.6827387475141018E-2</v>
      </c>
      <c r="E1514" s="5">
        <f>'Stocks Returns'!D1510</f>
        <v>1.3065958636109487E-2</v>
      </c>
      <c r="F1514" s="5">
        <f>'Stocks Returns'!E1510</f>
        <v>-1.2129860863360653E-2</v>
      </c>
      <c r="G1514" s="5">
        <f t="shared" si="92"/>
        <v>1.8955961605184281E-2</v>
      </c>
      <c r="H1514" s="5">
        <f t="shared" si="93"/>
        <v>-2.2835176765026929E-3</v>
      </c>
      <c r="I1514" s="5">
        <f t="shared" si="94"/>
        <v>3.6741823215674457E-2</v>
      </c>
      <c r="J1514" s="5">
        <f t="shared" si="95"/>
        <v>5.0459637643728988E-3</v>
      </c>
    </row>
    <row r="1515" spans="1:10" ht="15" customHeight="1" x14ac:dyDescent="0.2">
      <c r="A1515" s="3">
        <f>'2_CVaR_t1'!A1515</f>
        <v>44411</v>
      </c>
      <c r="B1515" s="5">
        <f>'2_CVaR_t1'!D1515-1</f>
        <v>-6.7494470626781045E-3</v>
      </c>
      <c r="C1515" s="5">
        <f>'Stocks Returns'!B1511</f>
        <v>-4.1938810587830777E-2</v>
      </c>
      <c r="D1515" s="5">
        <f>'Stocks Returns'!C1511</f>
        <v>-1.1218617065643532E-2</v>
      </c>
      <c r="E1515" s="5">
        <f>'Stocks Returns'!D1511</f>
        <v>1.262156010759341E-2</v>
      </c>
      <c r="F1515" s="5">
        <f>'Stocks Returns'!E1511</f>
        <v>2.2751895991332649E-2</v>
      </c>
      <c r="G1515" s="5">
        <f t="shared" si="92"/>
        <v>-3.5162976706664337E-2</v>
      </c>
      <c r="H1515" s="5">
        <f t="shared" si="93"/>
        <v>-1.4268921533131303E-3</v>
      </c>
      <c r="I1515" s="5">
        <f t="shared" si="94"/>
        <v>2.2078560050638987E-2</v>
      </c>
      <c r="J1515" s="5">
        <f t="shared" si="95"/>
        <v>2.9605246929341668E-2</v>
      </c>
    </row>
    <row r="1516" spans="1:10" ht="15" customHeight="1" x14ac:dyDescent="0.2">
      <c r="A1516" s="3">
        <f>'2_CVaR_t1'!A1516</f>
        <v>44412</v>
      </c>
      <c r="B1516" s="5">
        <f>'2_CVaR_t1'!D1516-1</f>
        <v>-9.7786098725649584E-4</v>
      </c>
      <c r="C1516" s="5">
        <f>'Stocks Returns'!B1512</f>
        <v>1.6864011481880103E-2</v>
      </c>
      <c r="D1516" s="5">
        <f>'Stocks Returns'!C1512</f>
        <v>-1.7714791851196621E-3</v>
      </c>
      <c r="E1516" s="5">
        <f>'Stocks Returns'!D1512</f>
        <v>4.6996322026970905E-3</v>
      </c>
      <c r="F1516" s="5">
        <f>'Stocks Returns'!E1512</f>
        <v>-3.0190677966101753E-2</v>
      </c>
      <c r="G1516" s="5">
        <f t="shared" si="92"/>
        <v>1.8313717873571403E-2</v>
      </c>
      <c r="H1516" s="5">
        <f t="shared" si="93"/>
        <v>-3.1853432181218246E-4</v>
      </c>
      <c r="I1516" s="5">
        <f t="shared" si="94"/>
        <v>6.1192934628225108E-3</v>
      </c>
      <c r="J1516" s="5">
        <f t="shared" si="95"/>
        <v>-2.9172196352100693E-2</v>
      </c>
    </row>
    <row r="1517" spans="1:10" ht="15" customHeight="1" x14ac:dyDescent="0.2">
      <c r="A1517" s="3">
        <f>'2_CVaR_t1'!A1517</f>
        <v>44413</v>
      </c>
      <c r="B1517" s="5">
        <f>'2_CVaR_t1'!D1517-1</f>
        <v>1.04313392631179E-2</v>
      </c>
      <c r="C1517" s="5">
        <f>'Stocks Returns'!B1513</f>
        <v>3.034580098800288E-2</v>
      </c>
      <c r="D1517" s="5">
        <f>'Stocks Returns'!C1513</f>
        <v>1.4957535809354994E-2</v>
      </c>
      <c r="E1517" s="5">
        <f>'Stocks Returns'!D1513</f>
        <v>1.5388787200867782E-2</v>
      </c>
      <c r="F1517" s="5">
        <f>'Stocks Returns'!E1513</f>
        <v>1.856908793009282E-2</v>
      </c>
      <c r="G1517" s="5">
        <f t="shared" si="92"/>
        <v>2.126688417415587E-2</v>
      </c>
      <c r="H1517" s="5">
        <f t="shared" si="93"/>
        <v>-7.3516997974283974E-5</v>
      </c>
      <c r="I1517" s="5">
        <f t="shared" si="94"/>
        <v>9.2033636923722489E-4</v>
      </c>
      <c r="J1517" s="5">
        <f t="shared" si="95"/>
        <v>8.0532717475370573E-3</v>
      </c>
    </row>
    <row r="1518" spans="1:10" ht="15" customHeight="1" x14ac:dyDescent="0.2">
      <c r="A1518" s="3">
        <f>'2_CVaR_t1'!A1518</f>
        <v>44414</v>
      </c>
      <c r="B1518" s="5">
        <f>'2_CVaR_t1'!D1518-1</f>
        <v>3.2597818210287066E-3</v>
      </c>
      <c r="C1518" s="5">
        <f>'Stocks Returns'!B1514</f>
        <v>-5.479452054794498E-3</v>
      </c>
      <c r="D1518" s="5">
        <f>'Stocks Returns'!C1514</f>
        <v>4.9539985845719059E-3</v>
      </c>
      <c r="E1518" s="5">
        <f>'Stocks Returns'!D1514</f>
        <v>-3.3382294031258919E-4</v>
      </c>
      <c r="F1518" s="5">
        <f>'Stocks Returns'!E1514</f>
        <v>9.8302055406611633E-3</v>
      </c>
      <c r="G1518" s="5">
        <f t="shared" si="92"/>
        <v>-7.9403216394193302E-3</v>
      </c>
      <c r="H1518" s="5">
        <f t="shared" si="93"/>
        <v>2.8440263451504598E-4</v>
      </c>
      <c r="I1518" s="5">
        <f t="shared" si="94"/>
        <v>-4.8153767053726098E-3</v>
      </c>
      <c r="J1518" s="5">
        <f t="shared" si="95"/>
        <v>6.56458020294184E-3</v>
      </c>
    </row>
    <row r="1519" spans="1:10" ht="15" customHeight="1" x14ac:dyDescent="0.2">
      <c r="A1519" s="3">
        <f>'2_CVaR_t1'!A1519</f>
        <v>44417</v>
      </c>
      <c r="B1519" s="5">
        <f>'2_CVaR_t1'!D1519-1</f>
        <v>-3.8414104373662994E-3</v>
      </c>
      <c r="C1519" s="5">
        <f>'Stocks Returns'!B1515</f>
        <v>6.5426997245179308E-3</v>
      </c>
      <c r="D1519" s="5">
        <f>'Stocks Returns'!C1515</f>
        <v>-5.7995028997515075E-3</v>
      </c>
      <c r="E1519" s="5">
        <f>'Stocks Returns'!D1515</f>
        <v>-1.536098310291778E-3</v>
      </c>
      <c r="F1519" s="5">
        <f>'Stocks Returns'!E1515</f>
        <v>-1.8584070796460073E-2</v>
      </c>
      <c r="G1519" s="5">
        <f t="shared" si="92"/>
        <v>1.0634943062621681E-2</v>
      </c>
      <c r="H1519" s="5">
        <f t="shared" si="93"/>
        <v>-2.0930551834450525E-4</v>
      </c>
      <c r="I1519" s="5">
        <f t="shared" si="94"/>
        <v>3.8712565344157669E-3</v>
      </c>
      <c r="J1519" s="5">
        <f t="shared" si="95"/>
        <v>-1.4670642000543337E-2</v>
      </c>
    </row>
    <row r="1520" spans="1:10" ht="15" customHeight="1" x14ac:dyDescent="0.2">
      <c r="A1520" s="3">
        <f>'2_CVaR_t1'!A1520</f>
        <v>44418</v>
      </c>
      <c r="B1520" s="5">
        <f>'2_CVaR_t1'!D1520-1</f>
        <v>-4.9221455781407464E-3</v>
      </c>
      <c r="C1520" s="5">
        <f>'Stocks Returns'!B1516</f>
        <v>7.1843995894629309E-3</v>
      </c>
      <c r="D1520" s="5">
        <f>'Stocks Returns'!C1516</f>
        <v>-8.0416666666667247E-3</v>
      </c>
      <c r="E1520" s="5">
        <f>'Stocks Returns'!D1516</f>
        <v>6.6889632107023367E-3</v>
      </c>
      <c r="F1520" s="5">
        <f>'Stocks Returns'!E1516</f>
        <v>1.8575293056807718E-2</v>
      </c>
      <c r="G1520" s="5">
        <f t="shared" si="92"/>
        <v>1.227396551219089E-2</v>
      </c>
      <c r="H1520" s="5">
        <f t="shared" si="93"/>
        <v>-8.9002456063788302E-4</v>
      </c>
      <c r="I1520" s="5">
        <f t="shared" si="94"/>
        <v>1.3601317589234403E-2</v>
      </c>
      <c r="J1520" s="5">
        <f t="shared" si="95"/>
        <v>2.3581306843726533E-2</v>
      </c>
    </row>
    <row r="1521" spans="1:10" ht="15" customHeight="1" x14ac:dyDescent="0.2">
      <c r="A1521" s="3">
        <f>'2_CVaR_t1'!A1521</f>
        <v>44419</v>
      </c>
      <c r="B1521" s="5">
        <f>'2_CVaR_t1'!D1521-1</f>
        <v>-8.209870453426471E-3</v>
      </c>
      <c r="C1521" s="5">
        <f>'Stocks Returns'!B1517</f>
        <v>3.3967391304345895E-4</v>
      </c>
      <c r="D1521" s="5">
        <f>'Stocks Returns'!C1517</f>
        <v>-1.2643340194060548E-2</v>
      </c>
      <c r="E1521" s="5">
        <f>'Stocks Returns'!D1517</f>
        <v>-1.9933554817275212E-4</v>
      </c>
      <c r="F1521" s="5">
        <f>'Stocks Returns'!E1517</f>
        <v>1.2570821529745091E-2</v>
      </c>
      <c r="G1521" s="5">
        <f t="shared" si="92"/>
        <v>8.4632137915027061E-3</v>
      </c>
      <c r="H1521" s="5">
        <f t="shared" si="93"/>
        <v>-7.4159746777780269E-4</v>
      </c>
      <c r="I1521" s="5">
        <f t="shared" si="94"/>
        <v>1.1291406464819485E-2</v>
      </c>
      <c r="J1521" s="5">
        <f t="shared" si="95"/>
        <v>2.0900608846140589E-2</v>
      </c>
    </row>
    <row r="1522" spans="1:10" ht="15" customHeight="1" x14ac:dyDescent="0.2">
      <c r="A1522" s="3">
        <f>'2_CVaR_t1'!A1522</f>
        <v>44420</v>
      </c>
      <c r="B1522" s="5">
        <f>'2_CVaR_t1'!D1522-1</f>
        <v>-8.8669691530989247E-3</v>
      </c>
      <c r="C1522" s="5">
        <f>'Stocks Returns'!B1518</f>
        <v>-1.8675721561969505E-2</v>
      </c>
      <c r="D1522" s="5">
        <f>'Stocks Returns'!C1518</f>
        <v>-1.3911341785076248E-2</v>
      </c>
      <c r="E1522" s="5">
        <f>'Stocks Returns'!D1518</f>
        <v>4.5191732571276955E-3</v>
      </c>
      <c r="F1522" s="5">
        <f>'Stocks Returns'!E1518</f>
        <v>-2.6228361601677852E-3</v>
      </c>
      <c r="G1522" s="5">
        <f t="shared" si="92"/>
        <v>-9.9457987236289611E-3</v>
      </c>
      <c r="H1522" s="5">
        <f t="shared" si="93"/>
        <v>-1.0602237128376178E-3</v>
      </c>
      <c r="I1522" s="5">
        <f t="shared" si="94"/>
        <v>1.6924971327217403E-2</v>
      </c>
      <c r="J1522" s="5">
        <f t="shared" si="95"/>
        <v>6.3712546934983141E-3</v>
      </c>
    </row>
    <row r="1523" spans="1:10" ht="15" customHeight="1" x14ac:dyDescent="0.2">
      <c r="A1523" s="3">
        <f>'2_CVaR_t1'!A1523</f>
        <v>44421</v>
      </c>
      <c r="B1523" s="5">
        <f>'2_CVaR_t1'!D1523-1</f>
        <v>2.5357077786674065E-3</v>
      </c>
      <c r="C1523" s="5">
        <f>'Stocks Returns'!B1519</f>
        <v>-1.6608996539792309E-2</v>
      </c>
      <c r="D1523" s="5">
        <f>'Stocks Returns'!C1519</f>
        <v>3.7102549721732547E-3</v>
      </c>
      <c r="E1523" s="5">
        <f>'Stocks Returns'!D1519</f>
        <v>2.7786966589480322E-3</v>
      </c>
      <c r="F1523" s="5">
        <f>'Stocks Returns'!E1519</f>
        <v>-1.8758765778401076E-2</v>
      </c>
      <c r="G1523" s="5">
        <f t="shared" si="92"/>
        <v>-1.8401677066671139E-2</v>
      </c>
      <c r="H1523" s="5">
        <f t="shared" si="93"/>
        <v>8.6800256008800255E-5</v>
      </c>
      <c r="I1523" s="5">
        <f t="shared" si="94"/>
        <v>-6.9453318372402839E-4</v>
      </c>
      <c r="J1523" s="5">
        <f t="shared" si="95"/>
        <v>-2.1292377876973523E-2</v>
      </c>
    </row>
    <row r="1524" spans="1:10" ht="15" customHeight="1" x14ac:dyDescent="0.2">
      <c r="A1524" s="3">
        <f>'2_CVaR_t1'!A1524</f>
        <v>44424</v>
      </c>
      <c r="B1524" s="5">
        <f>'2_CVaR_t1'!D1524-1</f>
        <v>7.2901311590729545E-3</v>
      </c>
      <c r="C1524" s="5">
        <f>'Stocks Returns'!B1520</f>
        <v>-2.8149190710767824E-3</v>
      </c>
      <c r="D1524" s="5">
        <f>'Stocks Returns'!C1520</f>
        <v>1.1648398882441402E-2</v>
      </c>
      <c r="E1524" s="5">
        <f>'Stocks Returns'!D1520</f>
        <v>-7.6532295309097442E-3</v>
      </c>
      <c r="F1524" s="5">
        <f>'Stocks Returns'!E1520</f>
        <v>-2.0725388601036232E-2</v>
      </c>
      <c r="G1524" s="5">
        <f t="shared" si="92"/>
        <v>-8.9950703437906773E-3</v>
      </c>
      <c r="H1524" s="5">
        <f t="shared" si="93"/>
        <v>1.1557594549949975E-3</v>
      </c>
      <c r="I1524" s="5">
        <f t="shared" si="94"/>
        <v>-1.7747327615163407E-2</v>
      </c>
      <c r="J1524" s="5">
        <f t="shared" si="95"/>
        <v>-2.8065554526088353E-2</v>
      </c>
    </row>
    <row r="1525" spans="1:10" ht="15" customHeight="1" x14ac:dyDescent="0.2">
      <c r="A1525" s="3">
        <f>'2_CVaR_t1'!A1525</f>
        <v>44425</v>
      </c>
      <c r="B1525" s="5">
        <f>'2_CVaR_t1'!D1525-1</f>
        <v>-3.5453133150565863E-3</v>
      </c>
      <c r="C1525" s="5">
        <f>'Stocks Returns'!B1521</f>
        <v>9.5271700776287105E-3</v>
      </c>
      <c r="D1525" s="5">
        <f>'Stocks Returns'!C1521</f>
        <v>-3.5265125764786243E-3</v>
      </c>
      <c r="E1525" s="5">
        <f>'Stocks Returns'!D1521</f>
        <v>-3.1380892227910406E-2</v>
      </c>
      <c r="F1525" s="5">
        <f>'Stocks Returns'!E1521</f>
        <v>-5.2910052910052352E-3</v>
      </c>
      <c r="G1525" s="5">
        <f t="shared" si="92"/>
        <v>1.3346169457818684E-2</v>
      </c>
      <c r="H1525" s="5">
        <f t="shared" si="93"/>
        <v>1.6358840680383933E-3</v>
      </c>
      <c r="I1525" s="5">
        <f t="shared" si="94"/>
        <v>-2.6385873407294359E-2</v>
      </c>
      <c r="J1525" s="5">
        <f t="shared" si="95"/>
        <v>-1.6769202098516497E-3</v>
      </c>
    </row>
    <row r="1526" spans="1:10" ht="15" customHeight="1" x14ac:dyDescent="0.2">
      <c r="A1526" s="3">
        <f>'2_CVaR_t1'!A1526</f>
        <v>44426</v>
      </c>
      <c r="B1526" s="5">
        <f>'2_CVaR_t1'!D1526-1</f>
        <v>-8.6211716366744184E-3</v>
      </c>
      <c r="C1526" s="5">
        <f>'Stocks Returns'!B1522</f>
        <v>-5.5924501922405279E-3</v>
      </c>
      <c r="D1526" s="5">
        <f>'Stocks Returns'!C1522</f>
        <v>-1.2365155843602094E-2</v>
      </c>
      <c r="E1526" s="5">
        <f>'Stocks Returns'!D1522</f>
        <v>-1.3865055940696092E-2</v>
      </c>
      <c r="F1526" s="5">
        <f>'Stocks Returns'!E1522</f>
        <v>-1.8158473954512089E-2</v>
      </c>
      <c r="G1526" s="5">
        <f t="shared" si="92"/>
        <v>2.9106461044933144E-3</v>
      </c>
      <c r="H1526" s="5">
        <f t="shared" si="93"/>
        <v>1.3083429685561282E-4</v>
      </c>
      <c r="I1526" s="5">
        <f t="shared" si="94"/>
        <v>-1.8015481632760785E-3</v>
      </c>
      <c r="J1526" s="5">
        <f t="shared" si="95"/>
        <v>-9.4128756936551379E-3</v>
      </c>
    </row>
    <row r="1527" spans="1:10" ht="15" customHeight="1" x14ac:dyDescent="0.2">
      <c r="A1527" s="3">
        <f>'2_CVaR_t1'!A1527</f>
        <v>44427</v>
      </c>
      <c r="B1527" s="5">
        <f>'2_CVaR_t1'!D1527-1</f>
        <v>-4.8344950092094052E-6</v>
      </c>
      <c r="C1527" s="5">
        <f>'Stocks Returns'!B1523</f>
        <v>-2.495606326889277E-2</v>
      </c>
      <c r="D1527" s="5">
        <f>'Stocks Returns'!C1523</f>
        <v>-2.5903380391145703E-4</v>
      </c>
      <c r="E1527" s="5">
        <f>'Stocks Returns'!D1523</f>
        <v>4.0370293032645499E-3</v>
      </c>
      <c r="F1527" s="5">
        <f>'Stocks Returns'!E1523</f>
        <v>-2.0362413599850582E-2</v>
      </c>
      <c r="G1527" s="5">
        <f t="shared" si="92"/>
        <v>-2.4404283908111647E-2</v>
      </c>
      <c r="H1527" s="5">
        <f t="shared" si="93"/>
        <v>-2.1191635003574603E-4</v>
      </c>
      <c r="I1527" s="5">
        <f t="shared" si="94"/>
        <v>4.1016828820614123E-3</v>
      </c>
      <c r="J1527" s="5">
        <f t="shared" si="95"/>
        <v>-2.0327627343913818E-2</v>
      </c>
    </row>
    <row r="1528" spans="1:10" ht="15" customHeight="1" x14ac:dyDescent="0.2">
      <c r="A1528" s="3">
        <f>'2_CVaR_t1'!A1528</f>
        <v>44428</v>
      </c>
      <c r="B1528" s="5">
        <f>'2_CVaR_t1'!D1528-1</f>
        <v>-3.8947272476042016E-4</v>
      </c>
      <c r="C1528" s="5">
        <f>'Stocks Returns'!B1524</f>
        <v>1.1896178803172397E-2</v>
      </c>
      <c r="D1528" s="5">
        <f>'Stocks Returns'!C1524</f>
        <v>-9.0685321932881813E-4</v>
      </c>
      <c r="E1528" s="5">
        <f>'Stocks Returns'!D1524</f>
        <v>4.0901213171578021E-3</v>
      </c>
      <c r="F1528" s="5">
        <f>'Stocks Returns'!E1524</f>
        <v>6.2929061784897655E-3</v>
      </c>
      <c r="G1528" s="5">
        <f t="shared" si="92"/>
        <v>1.280290951046555E-2</v>
      </c>
      <c r="H1528" s="5">
        <f t="shared" si="93"/>
        <v>-3.0401095178365272E-4</v>
      </c>
      <c r="I1528" s="5">
        <f t="shared" si="94"/>
        <v>4.6904106263259745E-3</v>
      </c>
      <c r="J1528" s="5">
        <f t="shared" si="95"/>
        <v>6.7165480762358936E-3</v>
      </c>
    </row>
    <row r="1529" spans="1:10" ht="15" customHeight="1" x14ac:dyDescent="0.2">
      <c r="A1529" s="3">
        <f>'2_CVaR_t1'!A1529</f>
        <v>44431</v>
      </c>
      <c r="B1529" s="5">
        <f>'2_CVaR_t1'!D1529-1</f>
        <v>8.7649690702142902E-3</v>
      </c>
      <c r="C1529" s="5">
        <f>'Stocks Returns'!B1525</f>
        <v>1.3181332383327415E-2</v>
      </c>
      <c r="D1529" s="5">
        <f>'Stocks Returns'!C1525</f>
        <v>1.2015905947441174E-2</v>
      </c>
      <c r="E1529" s="5">
        <f>'Stocks Returns'!D1525</f>
        <v>2.0988677161005276E-2</v>
      </c>
      <c r="F1529" s="5">
        <f>'Stocks Returns'!E1525</f>
        <v>3.8279325374265705E-2</v>
      </c>
      <c r="G1529" s="5">
        <f t="shared" si="92"/>
        <v>5.6401731245243336E-3</v>
      </c>
      <c r="H1529" s="5">
        <f t="shared" si="93"/>
        <v>-6.0757737425827171E-4</v>
      </c>
      <c r="I1529" s="5">
        <f t="shared" si="94"/>
        <v>8.8407637754892958E-3</v>
      </c>
      <c r="J1529" s="5">
        <f t="shared" si="95"/>
        <v>2.944815050069436E-2</v>
      </c>
    </row>
    <row r="1530" spans="1:10" ht="15" customHeight="1" x14ac:dyDescent="0.2">
      <c r="A1530" s="3">
        <f>'2_CVaR_t1'!A1530</f>
        <v>44432</v>
      </c>
      <c r="B1530" s="5">
        <f>'2_CVaR_t1'!D1530-1</f>
        <v>3.6873825284944317E-4</v>
      </c>
      <c r="C1530" s="5">
        <f>'Stocks Returns'!B1526</f>
        <v>9.1420534458508396E-3</v>
      </c>
      <c r="D1530" s="5">
        <f>'Stocks Returns'!C1526</f>
        <v>4.2709490048697951E-4</v>
      </c>
      <c r="E1530" s="5">
        <f>'Stocks Returns'!D1526</f>
        <v>1.1495807411414649E-3</v>
      </c>
      <c r="F1530" s="5">
        <f>'Stocks Returns'!E1526</f>
        <v>1.1315933564518987E-2</v>
      </c>
      <c r="G1530" s="5">
        <f t="shared" si="92"/>
        <v>9.3490928936014895E-3</v>
      </c>
      <c r="H1530" s="5">
        <f t="shared" si="93"/>
        <v>-6.5525065472089427E-5</v>
      </c>
      <c r="I1530" s="5">
        <f t="shared" si="94"/>
        <v>6.940080497219905E-4</v>
      </c>
      <c r="J1530" s="5">
        <f t="shared" si="95"/>
        <v>1.0973050989343917E-2</v>
      </c>
    </row>
    <row r="1531" spans="1:10" ht="15" customHeight="1" x14ac:dyDescent="0.2">
      <c r="A1531" s="3">
        <f>'2_CVaR_t1'!A1531</f>
        <v>44433</v>
      </c>
      <c r="B1531" s="5">
        <f>'2_CVaR_t1'!D1531-1</f>
        <v>-3.6247145728204311E-3</v>
      </c>
      <c r="C1531" s="5">
        <f>'Stocks Returns'!B1527</f>
        <v>1.3937282229965486E-3</v>
      </c>
      <c r="D1531" s="5">
        <f>'Stocks Returns'!C1527</f>
        <v>-7.0440573770491621E-3</v>
      </c>
      <c r="E1531" s="5">
        <f>'Stocks Returns'!D1527</f>
        <v>2.2965214454576E-2</v>
      </c>
      <c r="F1531" s="5">
        <f>'Stocks Returns'!E1527</f>
        <v>1.1008843169103111E-2</v>
      </c>
      <c r="G1531" s="5">
        <f t="shared" si="92"/>
        <v>5.2860005676972389E-3</v>
      </c>
      <c r="H1531" s="5">
        <f t="shared" si="93"/>
        <v>-1.7669418986698063E-3</v>
      </c>
      <c r="I1531" s="5">
        <f t="shared" si="94"/>
        <v>2.8070805099324678E-2</v>
      </c>
      <c r="J1531" s="5">
        <f t="shared" si="95"/>
        <v>1.4703200112645937E-2</v>
      </c>
    </row>
    <row r="1532" spans="1:10" ht="15" customHeight="1" x14ac:dyDescent="0.2">
      <c r="A1532" s="3">
        <f>'2_CVaR_t1'!A1532</f>
        <v>44434</v>
      </c>
      <c r="B1532" s="5">
        <f>'2_CVaR_t1'!D1532-1</f>
        <v>-4.6016779922241069E-3</v>
      </c>
      <c r="C1532" s="5">
        <f>'Stocks Returns'!B1528</f>
        <v>-2.9575504523312368E-2</v>
      </c>
      <c r="D1532" s="5">
        <f>'Stocks Returns'!C1528</f>
        <v>-8.8997807300399412E-3</v>
      </c>
      <c r="E1532" s="5">
        <f>'Stocks Returns'!D1528</f>
        <v>2.9646748101683773E-2</v>
      </c>
      <c r="F1532" s="5">
        <f>'Stocks Returns'!E1528</f>
        <v>-1.5887183148875383E-2</v>
      </c>
      <c r="G1532" s="5">
        <f t="shared" si="92"/>
        <v>-2.4781672077748514E-2</v>
      </c>
      <c r="H1532" s="5">
        <f t="shared" si="93"/>
        <v>-2.2111497749978766E-3</v>
      </c>
      <c r="I1532" s="5">
        <f t="shared" si="94"/>
        <v>3.6112828875135505E-2</v>
      </c>
      <c r="J1532" s="5">
        <f t="shared" si="95"/>
        <v>-1.1205150753201311E-2</v>
      </c>
    </row>
    <row r="1533" spans="1:10" ht="15" customHeight="1" x14ac:dyDescent="0.2">
      <c r="A1533" s="3">
        <f>'2_CVaR_t1'!A1533</f>
        <v>44435</v>
      </c>
      <c r="B1533" s="5">
        <f>'2_CVaR_t1'!D1533-1</f>
        <v>7.098455921124236E-3</v>
      </c>
      <c r="C1533" s="5">
        <f>'Stocks Returns'!B1529</f>
        <v>1.3983506633201914E-2</v>
      </c>
      <c r="D1533" s="5">
        <f>'Stocks Returns'!C1529</f>
        <v>9.4134999132395869E-3</v>
      </c>
      <c r="E1533" s="5">
        <f>'Stocks Returns'!D1529</f>
        <v>2.2059766576888462E-2</v>
      </c>
      <c r="F1533" s="5">
        <f>'Stocks Returns'!E1529</f>
        <v>2.9203700344639927E-2</v>
      </c>
      <c r="G1533" s="5">
        <f t="shared" si="92"/>
        <v>7.9802368520831678E-3</v>
      </c>
      <c r="H1533" s="5">
        <f t="shared" si="93"/>
        <v>-8.0220737991793488E-4</v>
      </c>
      <c r="I1533" s="5">
        <f t="shared" si="94"/>
        <v>1.2232589714009916E-2</v>
      </c>
      <c r="J1533" s="5">
        <f t="shared" si="95"/>
        <v>2.2057311303699718E-2</v>
      </c>
    </row>
    <row r="1534" spans="1:10" ht="15" customHeight="1" x14ac:dyDescent="0.2">
      <c r="A1534" s="3">
        <f>'2_CVaR_t1'!A1534</f>
        <v>44438</v>
      </c>
      <c r="B1534" s="5">
        <f>'2_CVaR_t1'!D1534-1</f>
        <v>-4.1707346520136745E-3</v>
      </c>
      <c r="C1534" s="5">
        <f>'Stocks Returns'!B1530</f>
        <v>-1.5205091937765203E-2</v>
      </c>
      <c r="D1534" s="5">
        <f>'Stocks Returns'!C1530</f>
        <v>-6.2744423911642588E-3</v>
      </c>
      <c r="E1534" s="5">
        <f>'Stocks Returns'!D1530</f>
        <v>-2.3214957962103266E-3</v>
      </c>
      <c r="F1534" s="5">
        <f>'Stocks Returns'!E1530</f>
        <v>-9.5170955234402665E-3</v>
      </c>
      <c r="G1534" s="5">
        <f t="shared" si="92"/>
        <v>-1.0808942059992447E-2</v>
      </c>
      <c r="H1534" s="5">
        <f t="shared" si="93"/>
        <v>-2.0843781310879179E-4</v>
      </c>
      <c r="I1534" s="5">
        <f t="shared" si="94"/>
        <v>3.5444661306785743E-3</v>
      </c>
      <c r="J1534" s="5">
        <f t="shared" si="95"/>
        <v>-5.270731597978813E-3</v>
      </c>
    </row>
    <row r="1535" spans="1:10" ht="15" customHeight="1" x14ac:dyDescent="0.2">
      <c r="A1535" s="3">
        <f>'2_CVaR_t1'!A1535</f>
        <v>44439</v>
      </c>
      <c r="B1535" s="5">
        <f>'2_CVaR_t1'!D1535-1</f>
        <v>-6.4149576155404509E-3</v>
      </c>
      <c r="C1535" s="5">
        <f>'Stocks Returns'!B1531</f>
        <v>3.5547576301615758E-2</v>
      </c>
      <c r="D1535" s="5">
        <f>'Stocks Returns'!C1531</f>
        <v>-9.2116074903775269E-3</v>
      </c>
      <c r="E1535" s="5">
        <f>'Stocks Returns'!D1531</f>
        <v>-1.0376705867555347E-2</v>
      </c>
      <c r="F1535" s="5">
        <f>'Stocks Returns'!E1531</f>
        <v>-1.1921708185053448E-2</v>
      </c>
      <c r="G1535" s="5">
        <f t="shared" si="92"/>
        <v>4.2014737070043585E-2</v>
      </c>
      <c r="H1535" s="5">
        <f t="shared" si="93"/>
        <v>9.6847504125923897E-5</v>
      </c>
      <c r="I1535" s="5">
        <f t="shared" si="94"/>
        <v>-1.3855059554504258E-3</v>
      </c>
      <c r="J1535" s="5">
        <f t="shared" si="95"/>
        <v>-5.4065142438913163E-3</v>
      </c>
    </row>
    <row r="1536" spans="1:10" ht="15" customHeight="1" x14ac:dyDescent="0.2">
      <c r="A1536" s="3">
        <f>'2_CVaR_t1'!A1536</f>
        <v>44440</v>
      </c>
      <c r="B1536" s="5">
        <f>'2_CVaR_t1'!D1536-1</f>
        <v>2.4626509196044033E-3</v>
      </c>
      <c r="C1536" s="5">
        <f>'Stocks Returns'!B1532</f>
        <v>-1.4216366158113725E-2</v>
      </c>
      <c r="D1536" s="5">
        <f>'Stocks Returns'!C1532</f>
        <v>4.4522042776080628E-3</v>
      </c>
      <c r="E1536" s="5">
        <f>'Stocks Returns'!D1532</f>
        <v>-1.1120996441281172E-2</v>
      </c>
      <c r="F1536" s="5">
        <f>'Stocks Returns'!E1532</f>
        <v>-1.5847289753286531E-2</v>
      </c>
      <c r="G1536" s="5">
        <f t="shared" si="92"/>
        <v>-1.5941628450166744E-2</v>
      </c>
      <c r="H1536" s="5">
        <f t="shared" si="93"/>
        <v>9.3430201632133418E-4</v>
      </c>
      <c r="I1536" s="5">
        <f t="shared" si="94"/>
        <v>-1.449248948028669E-2</v>
      </c>
      <c r="J1536" s="5">
        <f t="shared" si="95"/>
        <v>-1.8307043952091977E-2</v>
      </c>
    </row>
    <row r="1537" spans="1:10" ht="15" customHeight="1" x14ac:dyDescent="0.2">
      <c r="A1537" s="3">
        <f>'2_CVaR_t1'!A1537</f>
        <v>44441</v>
      </c>
      <c r="B1537" s="5">
        <f>'2_CVaR_t1'!D1537-1</f>
        <v>-1.6589959591871373E-2</v>
      </c>
      <c r="C1537" s="5">
        <f>'Stocks Returns'!B1533</f>
        <v>1.7938797045374599E-2</v>
      </c>
      <c r="D1537" s="5">
        <f>'Stocks Returns'!C1533</f>
        <v>-2.5812619502868062E-2</v>
      </c>
      <c r="E1537" s="5">
        <f>'Stocks Returns'!D1533</f>
        <v>4.2413726624253023E-3</v>
      </c>
      <c r="F1537" s="5">
        <f>'Stocks Returns'!E1533</f>
        <v>3.5681610247026541E-2</v>
      </c>
      <c r="G1537" s="5">
        <f t="shared" si="92"/>
        <v>3.379563978742546E-2</v>
      </c>
      <c r="H1537" s="5">
        <f t="shared" si="93"/>
        <v>-1.8033348975372114E-3</v>
      </c>
      <c r="I1537" s="5">
        <f t="shared" si="94"/>
        <v>2.740197694873071E-2</v>
      </c>
      <c r="J1537" s="5">
        <f t="shared" si="95"/>
        <v>5.248337119552153E-2</v>
      </c>
    </row>
    <row r="1538" spans="1:10" ht="15" customHeight="1" x14ac:dyDescent="0.2">
      <c r="A1538" s="3">
        <f>'2_CVaR_t1'!A1538</f>
        <v>44442</v>
      </c>
      <c r="B1538" s="5">
        <f>'2_CVaR_t1'!D1538-1</f>
        <v>2.8706730539278524E-3</v>
      </c>
      <c r="C1538" s="5">
        <f>'Stocks Returns'!B1534</f>
        <v>-2.1769177608846002E-2</v>
      </c>
      <c r="D1538" s="5">
        <f>'Stocks Returns'!C1534</f>
        <v>4.1484521366759175E-3</v>
      </c>
      <c r="E1538" s="5">
        <f>'Stocks Returns'!D1534</f>
        <v>3.5835413067126787E-3</v>
      </c>
      <c r="F1538" s="5">
        <f>'Stocks Returns'!E1534</f>
        <v>-6.3604240282685298E-3</v>
      </c>
      <c r="G1538" s="5">
        <f t="shared" si="92"/>
        <v>-2.3870970351547404E-2</v>
      </c>
      <c r="H1538" s="5">
        <f t="shared" si="93"/>
        <v>4.1040026832077359E-5</v>
      </c>
      <c r="I1538" s="5">
        <f t="shared" si="94"/>
        <v>-3.5615119095653864E-4</v>
      </c>
      <c r="J1538" s="5">
        <f t="shared" si="95"/>
        <v>-9.2326741690852438E-3</v>
      </c>
    </row>
    <row r="1539" spans="1:10" ht="15" customHeight="1" x14ac:dyDescent="0.2">
      <c r="A1539" s="3">
        <f>'2_CVaR_t1'!A1539</f>
        <v>44445</v>
      </c>
      <c r="B1539" s="5">
        <f>'2_CVaR_t1'!D1539-1</f>
        <v>2.8556153399916795E-5</v>
      </c>
      <c r="C1539" s="5">
        <f>'Stocks Returns'!B1535</f>
        <v>0</v>
      </c>
      <c r="D1539" s="5">
        <f>'Stocks Returns'!C1535</f>
        <v>0</v>
      </c>
      <c r="E1539" s="5">
        <f>'Stocks Returns'!D1535</f>
        <v>0</v>
      </c>
      <c r="F1539" s="5">
        <f>'Stocks Returns'!E1535</f>
        <v>0</v>
      </c>
      <c r="G1539" s="5">
        <f t="shared" si="92"/>
        <v>5.2096584642662082E-4</v>
      </c>
      <c r="H1539" s="5">
        <f t="shared" si="93"/>
        <v>-1.1253114819244209E-6</v>
      </c>
      <c r="I1539" s="5">
        <f t="shared" si="94"/>
        <v>1.8154757398473369E-5</v>
      </c>
      <c r="J1539" s="5">
        <f t="shared" si="95"/>
        <v>1.0294917535460086E-6</v>
      </c>
    </row>
    <row r="1540" spans="1:10" ht="15" customHeight="1" x14ac:dyDescent="0.2">
      <c r="A1540" s="3">
        <f>'2_CVaR_t1'!A1540</f>
        <v>44446</v>
      </c>
      <c r="B1540" s="5">
        <f>'2_CVaR_t1'!D1540-1</f>
        <v>3.1778183293120765E-3</v>
      </c>
      <c r="C1540" s="5">
        <f>'Stocks Returns'!B1536</f>
        <v>-1.2363122571529384E-2</v>
      </c>
      <c r="D1540" s="5">
        <f>'Stocks Returns'!C1536</f>
        <v>5.1530362933676077E-3</v>
      </c>
      <c r="E1540" s="5">
        <f>'Stocks Returns'!D1536</f>
        <v>-5.1010648472868958E-3</v>
      </c>
      <c r="F1540" s="5">
        <f>'Stocks Returns'!E1536</f>
        <v>-4.6230440967284236E-3</v>
      </c>
      <c r="G1540" s="5">
        <f t="shared" si="92"/>
        <v>-1.4748354714268986E-2</v>
      </c>
      <c r="H1540" s="5">
        <f t="shared" si="93"/>
        <v>6.0186108945286653E-4</v>
      </c>
      <c r="I1540" s="5">
        <f t="shared" si="94"/>
        <v>-9.4684786976072487E-3</v>
      </c>
      <c r="J1540" s="5">
        <f t="shared" si="95"/>
        <v>-7.8058072441838672E-3</v>
      </c>
    </row>
    <row r="1541" spans="1:10" ht="15" customHeight="1" x14ac:dyDescent="0.2">
      <c r="A1541" s="3">
        <f>'2_CVaR_t1'!A1541</f>
        <v>44447</v>
      </c>
      <c r="B1541" s="5">
        <f>'2_CVaR_t1'!D1541-1</f>
        <v>7.6913409674332911E-3</v>
      </c>
      <c r="C1541" s="5">
        <f>'Stocks Returns'!B1537</f>
        <v>-3.5050071530758231E-2</v>
      </c>
      <c r="D1541" s="5">
        <f>'Stocks Returns'!C1537</f>
        <v>1.2462986697308498E-2</v>
      </c>
      <c r="E1541" s="5">
        <f>'Stocks Returns'!D1537</f>
        <v>-1.1151701595846997E-2</v>
      </c>
      <c r="F1541" s="5">
        <f>'Stocks Returns'!E1537</f>
        <v>-1.2504465880671556E-2</v>
      </c>
      <c r="G1541" s="5">
        <f t="shared" si="92"/>
        <v>-4.1600466712413388E-2</v>
      </c>
      <c r="H1541" s="5">
        <f t="shared" si="93"/>
        <v>1.3906798609890324E-3</v>
      </c>
      <c r="I1541" s="5">
        <f t="shared" si="94"/>
        <v>-2.180451249674456E-2</v>
      </c>
      <c r="J1541" s="5">
        <f t="shared" si="95"/>
        <v>-2.0250240727205774E-2</v>
      </c>
    </row>
    <row r="1542" spans="1:10" ht="15" customHeight="1" x14ac:dyDescent="0.2">
      <c r="A1542" s="3">
        <f>'2_CVaR_t1'!A1542</f>
        <v>44448</v>
      </c>
      <c r="B1542" s="5">
        <f>'2_CVaR_t1'!D1542-1</f>
        <v>-4.0805036558241303E-3</v>
      </c>
      <c r="C1542" s="5">
        <f>'Stocks Returns'!B1538</f>
        <v>-7.0422535211268622E-3</v>
      </c>
      <c r="D1542" s="5">
        <f>'Stocks Returns'!C1538</f>
        <v>-6.984154699026579E-3</v>
      </c>
      <c r="E1542" s="5">
        <f>'Stocks Returns'!D1538</f>
        <v>1.0888586428154712E-2</v>
      </c>
      <c r="F1542" s="5">
        <f>'Stocks Returns'!E1538</f>
        <v>5.4269175108538903E-3</v>
      </c>
      <c r="G1542" s="5">
        <f t="shared" ref="G1542:G1605" si="96">C1542-($P$11+$O$11*$B1542)</f>
        <v>-2.7293704928696011E-3</v>
      </c>
      <c r="H1542" s="5">
        <f t="shared" ref="H1542:H1605" si="97">D1542-($P$12+$O$12*$B1542)</f>
        <v>-1.0485157468140688E-3</v>
      </c>
      <c r="I1542" s="5">
        <f t="shared" ref="I1542:I1605" si="98">E1542-($P$13+$O$13*$B1542)</f>
        <v>1.6628895360079023E-2</v>
      </c>
      <c r="J1542" s="5">
        <f t="shared" ref="J1542:J1605" si="99">F1542-($P$14+$O$14*$B1542)</f>
        <v>9.5820610915329802E-3</v>
      </c>
    </row>
    <row r="1543" spans="1:10" ht="15" customHeight="1" x14ac:dyDescent="0.2">
      <c r="A1543" s="3">
        <f>'2_CVaR_t1'!A1543</f>
        <v>44449</v>
      </c>
      <c r="B1543" s="5">
        <f>'2_CVaR_t1'!D1543-1</f>
        <v>-6.9749636159753825E-3</v>
      </c>
      <c r="C1543" s="5">
        <f>'Stocks Returns'!B1539</f>
        <v>-2.3889511011571551E-2</v>
      </c>
      <c r="D1543" s="5">
        <f>'Stocks Returns'!C1539</f>
        <v>-1.1341157853092532E-2</v>
      </c>
      <c r="E1543" s="5">
        <f>'Stocks Returns'!D1539</f>
        <v>9.6813489773672767E-3</v>
      </c>
      <c r="F1543" s="5">
        <f>'Stocks Returns'!E1539</f>
        <v>2.6988125224900461E-3</v>
      </c>
      <c r="G1543" s="5">
        <f t="shared" si="96"/>
        <v>-1.6905566240581718E-2</v>
      </c>
      <c r="H1543" s="5">
        <f t="shared" si="97"/>
        <v>-1.2236069181081437E-3</v>
      </c>
      <c r="I1543" s="5">
        <f t="shared" si="98"/>
        <v>1.9452396548529122E-2</v>
      </c>
      <c r="J1543" s="5">
        <f t="shared" si="99"/>
        <v>9.780152717125401E-3</v>
      </c>
    </row>
    <row r="1544" spans="1:10" ht="15" customHeight="1" x14ac:dyDescent="0.2">
      <c r="A1544" s="3">
        <f>'2_CVaR_t1'!A1544</f>
        <v>44452</v>
      </c>
      <c r="B1544" s="5">
        <f>'2_CVaR_t1'!D1544-1</f>
        <v>8.6462245062701726E-5</v>
      </c>
      <c r="C1544" s="5">
        <f>'Stocks Returns'!B1540</f>
        <v>3.4799235181644406E-2</v>
      </c>
      <c r="D1544" s="5">
        <f>'Stocks Returns'!C1540</f>
        <v>-1.2449424214130422E-3</v>
      </c>
      <c r="E1544" s="5">
        <f>'Stocks Returns'!D1540</f>
        <v>2.044704089408178E-2</v>
      </c>
      <c r="F1544" s="5">
        <f>'Stocks Returns'!E1540</f>
        <v>3.3375201866140403E-2</v>
      </c>
      <c r="G1544" s="5">
        <f t="shared" si="96"/>
        <v>3.5266764204538822E-2</v>
      </c>
      <c r="H1544" s="5">
        <f t="shared" si="97"/>
        <v>-1.3297303787542767E-3</v>
      </c>
      <c r="I1544" s="5">
        <f t="shared" si="98"/>
        <v>2.0384557354759709E-2</v>
      </c>
      <c r="J1544" s="5">
        <f t="shared" si="99"/>
        <v>3.3317690347935656E-2</v>
      </c>
    </row>
    <row r="1545" spans="1:10" ht="15" customHeight="1" x14ac:dyDescent="0.2">
      <c r="A1545" s="3">
        <f>'2_CVaR_t1'!A1545</f>
        <v>44453</v>
      </c>
      <c r="B1545" s="5">
        <f>'2_CVaR_t1'!D1545-1</f>
        <v>-4.6453804117626563E-3</v>
      </c>
      <c r="C1545" s="5">
        <f>'Stocks Returns'!B1541</f>
        <v>-2.9563932002956261E-2</v>
      </c>
      <c r="D1545" s="5">
        <f>'Stocks Returns'!C1541</f>
        <v>-7.1228241997951525E-3</v>
      </c>
      <c r="E1545" s="5">
        <f>'Stocks Returns'!D1541</f>
        <v>-3.11138767890351E-4</v>
      </c>
      <c r="F1545" s="5">
        <f>'Stocks Returns'!E1541</f>
        <v>-1.1286681715575675E-2</v>
      </c>
      <c r="G1545" s="5">
        <f t="shared" si="96"/>
        <v>-2.4729770147933872E-2</v>
      </c>
      <c r="H1545" s="5">
        <f t="shared" si="97"/>
        <v>-3.710520458902666E-4</v>
      </c>
      <c r="I1545" s="5">
        <f t="shared" si="98"/>
        <v>6.215800691978658E-3</v>
      </c>
      <c r="J1545" s="5">
        <f t="shared" si="99"/>
        <v>-6.5604677199361588E-3</v>
      </c>
    </row>
    <row r="1546" spans="1:10" ht="15" customHeight="1" x14ac:dyDescent="0.2">
      <c r="A1546" s="3">
        <f>'2_CVaR_t1'!A1546</f>
        <v>44454</v>
      </c>
      <c r="B1546" s="5">
        <f>'2_CVaR_t1'!D1546-1</f>
        <v>2.7528240587268993E-3</v>
      </c>
      <c r="C1546" s="5">
        <f>'Stocks Returns'!B1542</f>
        <v>2.0944402132520912E-2</v>
      </c>
      <c r="D1546" s="5">
        <f>'Stocks Returns'!C1542</f>
        <v>3.4972873604448562E-3</v>
      </c>
      <c r="E1546" s="5">
        <f>'Stocks Returns'!D1542</f>
        <v>9.5860566448802143E-3</v>
      </c>
      <c r="F1546" s="5">
        <f>'Stocks Returns'!E1542</f>
        <v>4.1798384264137844E-2</v>
      </c>
      <c r="G1546" s="5">
        <f t="shared" si="96"/>
        <v>1.8951362644946346E-2</v>
      </c>
      <c r="H1546" s="5">
        <f t="shared" si="97"/>
        <v>-4.3985667453408372E-4</v>
      </c>
      <c r="I1546" s="5">
        <f t="shared" si="98"/>
        <v>5.81047714414013E-3</v>
      </c>
      <c r="J1546" s="5">
        <f t="shared" si="99"/>
        <v>3.9045275287981483E-2</v>
      </c>
    </row>
    <row r="1547" spans="1:10" ht="15" customHeight="1" x14ac:dyDescent="0.2">
      <c r="A1547" s="3">
        <f>'2_CVaR_t1'!A1547</f>
        <v>44455</v>
      </c>
      <c r="B1547" s="5">
        <f>'2_CVaR_t1'!D1547-1</f>
        <v>1.7709899151188147E-3</v>
      </c>
      <c r="C1547" s="5">
        <f>'Stocks Returns'!B1543</f>
        <v>6.7139127191346848E-3</v>
      </c>
      <c r="D1547" s="5">
        <f>'Stocks Returns'!C1543</f>
        <v>2.3233993119164964E-3</v>
      </c>
      <c r="E1547" s="5">
        <f>'Stocks Returns'!D1543</f>
        <v>5.6723595782723901E-3</v>
      </c>
      <c r="F1547" s="5">
        <f>'Stocks Returns'!E1543</f>
        <v>-1.5171948752529252E-3</v>
      </c>
      <c r="G1547" s="5">
        <f t="shared" si="96"/>
        <v>5.6269281277429332E-3</v>
      </c>
      <c r="H1547" s="5">
        <f t="shared" si="97"/>
        <v>-1.9519203040931857E-4</v>
      </c>
      <c r="I1547" s="5">
        <f t="shared" si="98"/>
        <v>3.2640530315368238E-3</v>
      </c>
      <c r="J1547" s="5">
        <f t="shared" si="99"/>
        <v>-3.2777042694332099E-3</v>
      </c>
    </row>
    <row r="1548" spans="1:10" ht="15" customHeight="1" x14ac:dyDescent="0.2">
      <c r="A1548" s="3">
        <f>'2_CVaR_t1'!A1548</f>
        <v>44456</v>
      </c>
      <c r="B1548" s="5">
        <f>'2_CVaR_t1'!D1548-1</f>
        <v>-7.977837964216139E-3</v>
      </c>
      <c r="C1548" s="5">
        <f>'Stocks Returns'!B1544</f>
        <v>-4.0755835494626913E-3</v>
      </c>
      <c r="D1548" s="5">
        <f>'Stocks Returns'!C1544</f>
        <v>-1.1500913832300674E-2</v>
      </c>
      <c r="E1548" s="5">
        <f>'Stocks Returns'!D1544</f>
        <v>-1.2322972227331364E-2</v>
      </c>
      <c r="F1548" s="5">
        <f>'Stocks Returns'!E1544</f>
        <v>-5.2338342056389431E-3</v>
      </c>
      <c r="G1548" s="5">
        <f t="shared" si="96"/>
        <v>3.8338324117431488E-3</v>
      </c>
      <c r="H1548" s="5">
        <f t="shared" si="97"/>
        <v>6.5588655602553253E-5</v>
      </c>
      <c r="I1548" s="5">
        <f t="shared" si="98"/>
        <v>-1.1553517405286529E-3</v>
      </c>
      <c r="J1548" s="5">
        <f t="shared" si="99"/>
        <v>2.8613764734554004E-3</v>
      </c>
    </row>
    <row r="1549" spans="1:10" ht="15" customHeight="1" x14ac:dyDescent="0.2">
      <c r="A1549" s="3">
        <f>'2_CVaR_t1'!A1549</f>
        <v>44459</v>
      </c>
      <c r="B1549" s="5">
        <f>'2_CVaR_t1'!D1549-1</f>
        <v>-6.164150724507933E-3</v>
      </c>
      <c r="C1549" s="5">
        <f>'Stocks Returns'!B1545</f>
        <v>-3.2366071428571286E-2</v>
      </c>
      <c r="D1549" s="5">
        <f>'Stocks Returns'!C1545</f>
        <v>-7.6662908680946718E-3</v>
      </c>
      <c r="E1549" s="5">
        <f>'Stocks Returns'!D1545</f>
        <v>-2.8491620111731897E-2</v>
      </c>
      <c r="F1549" s="5">
        <f>'Stocks Returns'!E1545</f>
        <v>-3.1398506449422992E-2</v>
      </c>
      <c r="G1549" s="5">
        <f t="shared" si="96"/>
        <v>-2.6130359946253342E-2</v>
      </c>
      <c r="H1549" s="5">
        <f t="shared" si="97"/>
        <v>1.2797986567147923E-3</v>
      </c>
      <c r="I1549" s="5">
        <f t="shared" si="98"/>
        <v>-1.9849686398016184E-2</v>
      </c>
      <c r="J1549" s="5">
        <f t="shared" si="99"/>
        <v>-2.5136869401567445E-2</v>
      </c>
    </row>
    <row r="1550" spans="1:10" ht="15" customHeight="1" x14ac:dyDescent="0.2">
      <c r="A1550" s="3">
        <f>'2_CVaR_t1'!A1550</f>
        <v>44460</v>
      </c>
      <c r="B1550" s="5">
        <f>'2_CVaR_t1'!D1550-1</f>
        <v>6.3857482803264531E-4</v>
      </c>
      <c r="C1550" s="5">
        <f>'Stocks Returns'!B1546</f>
        <v>-3.3064206074586822E-2</v>
      </c>
      <c r="D1550" s="5">
        <f>'Stocks Returns'!C1546</f>
        <v>5.4533060668027211E-4</v>
      </c>
      <c r="E1550" s="5">
        <f>'Stocks Returns'!D1546</f>
        <v>4.983707111366753E-3</v>
      </c>
      <c r="F1550" s="5">
        <f>'Stocks Returns'!E1546</f>
        <v>3.9600490625547602E-2</v>
      </c>
      <c r="G1550" s="5">
        <f t="shared" si="96"/>
        <v>-3.3106176861105979E-2</v>
      </c>
      <c r="H1550" s="5">
        <f t="shared" si="97"/>
        <v>-3.3714889186317251E-4</v>
      </c>
      <c r="I1550" s="5">
        <f t="shared" si="98"/>
        <v>4.1523680507992242E-3</v>
      </c>
      <c r="J1550" s="5">
        <f t="shared" si="99"/>
        <v>3.8984812819658272E-2</v>
      </c>
    </row>
    <row r="1551" spans="1:10" ht="15" customHeight="1" x14ac:dyDescent="0.2">
      <c r="A1551" s="3">
        <f>'2_CVaR_t1'!A1551</f>
        <v>44461</v>
      </c>
      <c r="B1551" s="5">
        <f>'2_CVaR_t1'!D1551-1</f>
        <v>8.8162786431880136E-3</v>
      </c>
      <c r="C1551" s="5">
        <f>'Stocks Returns'!B1547</f>
        <v>1.1530815109344061E-2</v>
      </c>
      <c r="D1551" s="5">
        <f>'Stocks Returns'!C1547</f>
        <v>1.171821774083659E-2</v>
      </c>
      <c r="E1551" s="5">
        <f>'Stocks Returns'!D1547</f>
        <v>2.6702269692923997E-2</v>
      </c>
      <c r="F1551" s="5">
        <f>'Stocks Returns'!E1547</f>
        <v>4.9384796898702232E-2</v>
      </c>
      <c r="G1551" s="5">
        <f t="shared" si="96"/>
        <v>3.9423064177304123E-3</v>
      </c>
      <c r="H1551" s="5">
        <f t="shared" si="97"/>
        <v>-9.7939758510675289E-4</v>
      </c>
      <c r="I1551" s="5">
        <f t="shared" si="98"/>
        <v>1.448290412593194E-2</v>
      </c>
      <c r="J1551" s="5">
        <f t="shared" si="99"/>
        <v>4.0501749862182947E-2</v>
      </c>
    </row>
    <row r="1552" spans="1:10" ht="15" customHeight="1" x14ac:dyDescent="0.2">
      <c r="A1552" s="3">
        <f>'2_CVaR_t1'!A1552</f>
        <v>44462</v>
      </c>
      <c r="B1552" s="5">
        <f>'2_CVaR_t1'!D1552-1</f>
        <v>1.7261359018306832E-2</v>
      </c>
      <c r="C1552" s="5">
        <f>'Stocks Returns'!B1548</f>
        <v>3.5377358490567001E-3</v>
      </c>
      <c r="D1552" s="5">
        <f>'Stocks Returns'!C1548</f>
        <v>2.4960718294051665E-2</v>
      </c>
      <c r="E1552" s="5">
        <f>'Stocks Returns'!D1548</f>
        <v>2.2787788717567592E-2</v>
      </c>
      <c r="F1552" s="5">
        <f>'Stocks Returns'!E1548</f>
        <v>2.3289431416639861E-2</v>
      </c>
      <c r="G1552" s="5">
        <f t="shared" si="96"/>
        <v>-1.1844050833903833E-2</v>
      </c>
      <c r="H1552" s="5">
        <f t="shared" si="97"/>
        <v>6.1661834911398011E-5</v>
      </c>
      <c r="I1552" s="5">
        <f t="shared" si="98"/>
        <v>-1.1919439811498775E-3</v>
      </c>
      <c r="J1552" s="5">
        <f t="shared" si="99"/>
        <v>5.8687069071283945E-3</v>
      </c>
    </row>
    <row r="1553" spans="1:10" ht="15" customHeight="1" x14ac:dyDescent="0.2">
      <c r="A1553" s="3">
        <f>'2_CVaR_t1'!A1553</f>
        <v>44463</v>
      </c>
      <c r="B1553" s="5">
        <f>'2_CVaR_t1'!D1553-1</f>
        <v>9.4591656755382836E-3</v>
      </c>
      <c r="C1553" s="5">
        <f>'Stocks Returns'!B1549</f>
        <v>-9.009009009009028E-3</v>
      </c>
      <c r="D1553" s="5">
        <f>'Stocks Returns'!C1549</f>
        <v>1.4366431606149588E-2</v>
      </c>
      <c r="E1553" s="5">
        <f>'Stocks Returns'!D1549</f>
        <v>7.8706786946791674E-4</v>
      </c>
      <c r="F1553" s="5">
        <f>'Stocks Returns'!E1549</f>
        <v>2.0561921205462186E-2</v>
      </c>
      <c r="G1553" s="5">
        <f t="shared" si="96"/>
        <v>-1.7190785868312221E-2</v>
      </c>
      <c r="H1553" s="5">
        <f t="shared" si="97"/>
        <v>7.3997393269843725E-4</v>
      </c>
      <c r="I1553" s="5">
        <f t="shared" si="98"/>
        <v>-1.2327563010444059E-2</v>
      </c>
      <c r="J1553" s="5">
        <f t="shared" si="99"/>
        <v>1.1028938124527401E-2</v>
      </c>
    </row>
    <row r="1554" spans="1:10" ht="15" customHeight="1" x14ac:dyDescent="0.2">
      <c r="A1554" s="3">
        <f>'2_CVaR_t1'!A1554</f>
        <v>44466</v>
      </c>
      <c r="B1554" s="5">
        <f>'2_CVaR_t1'!D1554-1</f>
        <v>-5.3511856984412853E-3</v>
      </c>
      <c r="C1554" s="5">
        <f>'Stocks Returns'!B1550</f>
        <v>3.3201581027668015E-2</v>
      </c>
      <c r="D1554" s="5">
        <f>'Stocks Returns'!C1550</f>
        <v>-8.5927717086230482E-3</v>
      </c>
      <c r="E1554" s="5">
        <f>'Stocks Returns'!D1550</f>
        <v>4.7186932849365704E-3</v>
      </c>
      <c r="F1554" s="5">
        <f>'Stocks Returns'!E1550</f>
        <v>2.5992002460781372E-2</v>
      </c>
      <c r="G1554" s="5">
        <f t="shared" si="96"/>
        <v>3.8687073191286961E-2</v>
      </c>
      <c r="H1554" s="5">
        <f t="shared" si="97"/>
        <v>-8.2125299525604399E-4</v>
      </c>
      <c r="I1554" s="5">
        <f t="shared" si="98"/>
        <v>1.2228516142731391E-2</v>
      </c>
      <c r="J1554" s="5">
        <f t="shared" si="99"/>
        <v>3.1431760629919668E-2</v>
      </c>
    </row>
    <row r="1555" spans="1:10" ht="15" customHeight="1" x14ac:dyDescent="0.2">
      <c r="A1555" s="3">
        <f>'2_CVaR_t1'!A1555</f>
        <v>44467</v>
      </c>
      <c r="B1555" s="5">
        <f>'2_CVaR_t1'!D1555-1</f>
        <v>-1.3308039905764124E-2</v>
      </c>
      <c r="C1555" s="5">
        <f>'Stocks Returns'!B1551</f>
        <v>-2.0657995409334329E-2</v>
      </c>
      <c r="D1555" s="5">
        <f>'Stocks Returns'!C1551</f>
        <v>-1.759581881533101E-2</v>
      </c>
      <c r="E1555" s="5">
        <f>'Stocks Returns'!D1551</f>
        <v>-4.6604046242774588E-2</v>
      </c>
      <c r="F1555" s="5">
        <f>'Stocks Returns'!E1551</f>
        <v>1.6339379403387921E-2</v>
      </c>
      <c r="G1555" s="5">
        <f t="shared" si="96"/>
        <v>-7.8297694859538053E-3</v>
      </c>
      <c r="H1555" s="5">
        <f t="shared" si="97"/>
        <v>1.6717524995145117E-3</v>
      </c>
      <c r="I1555" s="5">
        <f t="shared" si="98"/>
        <v>-2.8013745457567029E-2</v>
      </c>
      <c r="J1555" s="5">
        <f t="shared" si="99"/>
        <v>2.9823235663278547E-2</v>
      </c>
    </row>
    <row r="1556" spans="1:10" ht="15" customHeight="1" x14ac:dyDescent="0.2">
      <c r="A1556" s="3">
        <f>'2_CVaR_t1'!A1556</f>
        <v>44468</v>
      </c>
      <c r="B1556" s="5">
        <f>'2_CVaR_t1'!D1556-1</f>
        <v>1.9290849945314825E-3</v>
      </c>
      <c r="C1556" s="5">
        <f>'Stocks Returns'!B1552</f>
        <v>-7.0312499999999334E-3</v>
      </c>
      <c r="D1556" s="5">
        <f>'Stocks Returns'!C1552</f>
        <v>4.9654194006030217E-3</v>
      </c>
      <c r="E1556" s="5">
        <f>'Stocks Returns'!D1552</f>
        <v>-3.3282809144878134E-2</v>
      </c>
      <c r="F1556" s="5">
        <f>'Stocks Returns'!E1552</f>
        <v>3.5398230088496963E-3</v>
      </c>
      <c r="G1556" s="5">
        <f t="shared" si="96"/>
        <v>-8.2641276851456499E-3</v>
      </c>
      <c r="H1556" s="5">
        <f t="shared" si="97"/>
        <v>2.2184124933306601E-3</v>
      </c>
      <c r="I1556" s="5">
        <f t="shared" si="98"/>
        <v>-3.5911274185438109E-2</v>
      </c>
      <c r="J1556" s="5">
        <f t="shared" si="99"/>
        <v>1.6194850827741833E-3</v>
      </c>
    </row>
    <row r="1557" spans="1:10" ht="15" customHeight="1" x14ac:dyDescent="0.2">
      <c r="A1557" s="3">
        <f>'2_CVaR_t1'!A1557</f>
        <v>44469</v>
      </c>
      <c r="B1557" s="5">
        <f>'2_CVaR_t1'!D1557-1</f>
        <v>-1.1175122023571071E-2</v>
      </c>
      <c r="C1557" s="5">
        <f>'Stocks Returns'!B1553</f>
        <v>-1.5735641227381247E-3</v>
      </c>
      <c r="D1557" s="5">
        <f>'Stocks Returns'!C1553</f>
        <v>-1.7337215457914223E-2</v>
      </c>
      <c r="E1557" s="5">
        <f>'Stocks Returns'!D1553</f>
        <v>2.7438426863528598E-3</v>
      </c>
      <c r="F1557" s="5">
        <f>'Stocks Returns'!E1553</f>
        <v>-3.9682539682540652E-3</v>
      </c>
      <c r="G1557" s="5">
        <f t="shared" si="96"/>
        <v>9.2863653191051863E-3</v>
      </c>
      <c r="H1557" s="5">
        <f t="shared" si="97"/>
        <v>-1.1512811228890883E-3</v>
      </c>
      <c r="I1557" s="5">
        <f t="shared" si="98"/>
        <v>1.8363905623935479E-2</v>
      </c>
      <c r="J1557" s="5">
        <f t="shared" si="99"/>
        <v>7.3592977751996032E-3</v>
      </c>
    </row>
    <row r="1558" spans="1:10" ht="15" customHeight="1" x14ac:dyDescent="0.2">
      <c r="A1558" s="3">
        <f>'2_CVaR_t1'!A1558</f>
        <v>44470</v>
      </c>
      <c r="B1558" s="5">
        <f>'2_CVaR_t1'!D1558-1</f>
        <v>2.244759782492034E-2</v>
      </c>
      <c r="C1558" s="5">
        <f>'Stocks Returns'!B1554</f>
        <v>1.4184397163120588E-2</v>
      </c>
      <c r="D1558" s="5">
        <f>'Stocks Returns'!C1554</f>
        <v>3.461279461279454E-2</v>
      </c>
      <c r="E1558" s="5">
        <f>'Stocks Returns'!D1554</f>
        <v>-5.0817642843181687E-3</v>
      </c>
      <c r="F1558" s="5">
        <f>'Stocks Returns'!E1554</f>
        <v>3.4380994540357035E-2</v>
      </c>
      <c r="G1558" s="5">
        <f t="shared" si="96"/>
        <v>-5.9833476107221222E-3</v>
      </c>
      <c r="H1558" s="5">
        <f t="shared" si="97"/>
        <v>2.2206670766716716E-3</v>
      </c>
      <c r="I1558" s="5">
        <f t="shared" si="98"/>
        <v>-3.6283698512138099E-2</v>
      </c>
      <c r="J1558" s="5">
        <f t="shared" si="99"/>
        <v>1.1717166086064105E-2</v>
      </c>
    </row>
    <row r="1559" spans="1:10" ht="15" customHeight="1" x14ac:dyDescent="0.2">
      <c r="A1559" s="3">
        <f>'2_CVaR_t1'!A1559</f>
        <v>44473</v>
      </c>
      <c r="B1559" s="5">
        <f>'2_CVaR_t1'!D1559-1</f>
        <v>-1.7772572212346849E-2</v>
      </c>
      <c r="C1559" s="5">
        <f>'Stocks Returns'!B1555</f>
        <v>-5.050505050504972E-3</v>
      </c>
      <c r="D1559" s="5">
        <f>'Stocks Returns'!C1555</f>
        <v>-2.486331684457177E-2</v>
      </c>
      <c r="E1559" s="5">
        <f>'Stocks Returns'!D1555</f>
        <v>-3.9879510182699307E-2</v>
      </c>
      <c r="F1559" s="5">
        <f>'Stocks Returns'!E1555</f>
        <v>1.9828815977175562E-2</v>
      </c>
      <c r="G1559" s="5">
        <f t="shared" si="96"/>
        <v>1.1897674718318825E-2</v>
      </c>
      <c r="H1559" s="5">
        <f t="shared" si="97"/>
        <v>8.546049354412992E-4</v>
      </c>
      <c r="I1559" s="5">
        <f t="shared" si="98"/>
        <v>-1.5072034821918448E-2</v>
      </c>
      <c r="J1559" s="5">
        <f t="shared" si="99"/>
        <v>3.7826156444233469E-2</v>
      </c>
    </row>
    <row r="1560" spans="1:10" ht="15" customHeight="1" x14ac:dyDescent="0.2">
      <c r="A1560" s="3">
        <f>'2_CVaR_t1'!A1560</f>
        <v>44474</v>
      </c>
      <c r="B1560" s="5">
        <f>'2_CVaR_t1'!D1560-1</f>
        <v>-8.8776307251192677E-4</v>
      </c>
      <c r="C1560" s="5">
        <f>'Stocks Returns'!B1556</f>
        <v>2.1085513471300166E-2</v>
      </c>
      <c r="D1560" s="5">
        <f>'Stocks Returns'!C1556</f>
        <v>-2.0024028834600971E-3</v>
      </c>
      <c r="E1560" s="5">
        <f>'Stocks Returns'!D1556</f>
        <v>9.5484927022235766E-3</v>
      </c>
      <c r="F1560" s="5">
        <f>'Stocks Returns'!E1556</f>
        <v>3.357112882920843E-3</v>
      </c>
      <c r="G1560" s="5">
        <f t="shared" si="96"/>
        <v>2.245207582352041E-2</v>
      </c>
      <c r="H1560" s="5">
        <f t="shared" si="97"/>
        <v>-6.7963137009710356E-4</v>
      </c>
      <c r="I1560" s="5">
        <f t="shared" si="98"/>
        <v>1.0842686292636721E-2</v>
      </c>
      <c r="J1560" s="5">
        <f t="shared" si="99"/>
        <v>4.2845086927719963E-3</v>
      </c>
    </row>
    <row r="1561" spans="1:10" ht="15" customHeight="1" x14ac:dyDescent="0.2">
      <c r="A1561" s="3">
        <f>'2_CVaR_t1'!A1561</f>
        <v>44475</v>
      </c>
      <c r="B1561" s="5">
        <f>'2_CVaR_t1'!D1561-1</f>
        <v>6.4422217730653042E-3</v>
      </c>
      <c r="C1561" s="5">
        <f>'Stocks Returns'!B1557</f>
        <v>-1.032504780114718E-2</v>
      </c>
      <c r="D1561" s="5">
        <f>'Stocks Returns'!C1557</f>
        <v>9.9429284822543096E-3</v>
      </c>
      <c r="E1561" s="5">
        <f>'Stocks Returns'!D1557</f>
        <v>-1.824077827320747E-3</v>
      </c>
      <c r="F1561" s="5">
        <f>'Stocks Returns'!E1557</f>
        <v>1.1152934615921151E-3</v>
      </c>
      <c r="G1561" s="5">
        <f t="shared" si="96"/>
        <v>-1.5722732446770284E-2</v>
      </c>
      <c r="H1561" s="5">
        <f t="shared" si="97"/>
        <v>6.7534743200682416E-4</v>
      </c>
      <c r="I1561" s="5">
        <f t="shared" si="98"/>
        <v>-1.0737402581901329E-2</v>
      </c>
      <c r="J1561" s="5">
        <f t="shared" si="99"/>
        <v>-5.3676660731709989E-3</v>
      </c>
    </row>
    <row r="1562" spans="1:10" ht="15" customHeight="1" x14ac:dyDescent="0.2">
      <c r="A1562" s="3">
        <f>'2_CVaR_t1'!A1562</f>
        <v>44476</v>
      </c>
      <c r="B1562" s="5">
        <f>'2_CVaR_t1'!D1562-1</f>
        <v>1.2067000786077031E-2</v>
      </c>
      <c r="C1562" s="5">
        <f>'Stocks Returns'!B1558</f>
        <v>2.2411128284389514E-2</v>
      </c>
      <c r="D1562" s="5">
        <f>'Stocks Returns'!C1558</f>
        <v>1.7835857136550448E-2</v>
      </c>
      <c r="E1562" s="5">
        <f>'Stocks Returns'!D1558</f>
        <v>1.0152284263959421E-2</v>
      </c>
      <c r="F1562" s="5">
        <f>'Stocks Returns'!E1558</f>
        <v>-4.1776911293691654E-3</v>
      </c>
      <c r="G1562" s="5">
        <f t="shared" si="96"/>
        <v>1.182279245000524E-2</v>
      </c>
      <c r="H1562" s="5">
        <f t="shared" si="97"/>
        <v>4.4160268995432211E-4</v>
      </c>
      <c r="I1562" s="5">
        <f t="shared" si="98"/>
        <v>-6.5939400356312718E-3</v>
      </c>
      <c r="J1562" s="5">
        <f t="shared" si="99"/>
        <v>-1.6347103242065709E-2</v>
      </c>
    </row>
    <row r="1563" spans="1:10" ht="15" customHeight="1" x14ac:dyDescent="0.2">
      <c r="A1563" s="3">
        <f>'2_CVaR_t1'!A1563</f>
        <v>44477</v>
      </c>
      <c r="B1563" s="5">
        <f>'2_CVaR_t1'!D1563-1</f>
        <v>-1.5405490932184351E-3</v>
      </c>
      <c r="C1563" s="5">
        <f>'Stocks Returns'!B1559</f>
        <v>-2.1541950113378672E-2</v>
      </c>
      <c r="D1563" s="5">
        <f>'Stocks Returns'!C1559</f>
        <v>-1.2144870960746346E-3</v>
      </c>
      <c r="E1563" s="5">
        <f>'Stocks Returns'!D1559</f>
        <v>-2.083752093802349E-2</v>
      </c>
      <c r="F1563" s="5">
        <f>'Stocks Returns'!E1559</f>
        <v>4.7685638372255479E-2</v>
      </c>
      <c r="G1563" s="5">
        <f t="shared" si="96"/>
        <v>-1.9572984622022008E-2</v>
      </c>
      <c r="H1563" s="5">
        <f t="shared" si="97"/>
        <v>1.0514288102879657E-3</v>
      </c>
      <c r="I1563" s="5">
        <f t="shared" si="98"/>
        <v>-1.8634276998653942E-2</v>
      </c>
      <c r="J1563" s="5">
        <f t="shared" si="99"/>
        <v>4.9272977753524891E-2</v>
      </c>
    </row>
    <row r="1564" spans="1:10" ht="15" customHeight="1" x14ac:dyDescent="0.2">
      <c r="A1564" s="3">
        <f>'2_CVaR_t1'!A1564</f>
        <v>44480</v>
      </c>
      <c r="B1564" s="5">
        <f>'2_CVaR_t1'!D1564-1</f>
        <v>-1.5221351012961737E-2</v>
      </c>
      <c r="C1564" s="5">
        <f>'Stocks Returns'!B1560</f>
        <v>-2.7809965237543421E-2</v>
      </c>
      <c r="D1564" s="5">
        <f>'Stocks Returns'!C1560</f>
        <v>-2.2408477005254723E-2</v>
      </c>
      <c r="E1564" s="5">
        <f>'Stocks Returns'!D1560</f>
        <v>-1.5259340358560247E-2</v>
      </c>
      <c r="F1564" s="5">
        <f>'Stocks Returns'!E1560</f>
        <v>-1.2680192205018703E-2</v>
      </c>
      <c r="G1564" s="5">
        <f t="shared" si="96"/>
        <v>-1.3216100068590543E-2</v>
      </c>
      <c r="H1564" s="5">
        <f t="shared" si="97"/>
        <v>-3.7655629324493192E-4</v>
      </c>
      <c r="I1564" s="5">
        <f t="shared" si="98"/>
        <v>5.995380427213072E-3</v>
      </c>
      <c r="J1564" s="5">
        <f t="shared" si="99"/>
        <v>2.7379538914582262E-3</v>
      </c>
    </row>
    <row r="1565" spans="1:10" ht="15" customHeight="1" x14ac:dyDescent="0.2">
      <c r="A1565" s="3">
        <f>'2_CVaR_t1'!A1565</f>
        <v>44481</v>
      </c>
      <c r="B1565" s="5">
        <f>'2_CVaR_t1'!D1565-1</f>
        <v>-3.8720182773348544E-3</v>
      </c>
      <c r="C1565" s="5">
        <f>'Stocks Returns'!B1561</f>
        <v>-2.3440603893524203E-2</v>
      </c>
      <c r="D1565" s="5">
        <f>'Stocks Returns'!C1561</f>
        <v>-4.7088090266980132E-3</v>
      </c>
      <c r="E1565" s="5">
        <f>'Stocks Returns'!D1561</f>
        <v>-2.0290459314849518E-2</v>
      </c>
      <c r="F1565" s="5">
        <f>'Stocks Returns'!E1561</f>
        <v>-7.5706367446262135E-3</v>
      </c>
      <c r="G1565" s="5">
        <f t="shared" si="96"/>
        <v>-1.9320115068699878E-2</v>
      </c>
      <c r="H1565" s="5">
        <f t="shared" si="97"/>
        <v>9.2561052205400712E-4</v>
      </c>
      <c r="I1565" s="5">
        <f t="shared" si="98"/>
        <v>-1.4840480904805659E-2</v>
      </c>
      <c r="J1565" s="5">
        <f t="shared" si="99"/>
        <v>-3.6262645054041427E-3</v>
      </c>
    </row>
    <row r="1566" spans="1:10" ht="15" customHeight="1" x14ac:dyDescent="0.2">
      <c r="A1566" s="3">
        <f>'2_CVaR_t1'!A1566</f>
        <v>44482</v>
      </c>
      <c r="B1566" s="5">
        <f>'2_CVaR_t1'!D1566-1</f>
        <v>-4.7441298701172974E-3</v>
      </c>
      <c r="C1566" s="5">
        <f>'Stocks Returns'!B1562</f>
        <v>3.7428803905614316E-2</v>
      </c>
      <c r="D1566" s="5">
        <f>'Stocks Returns'!C1562</f>
        <v>-7.0966302164695572E-3</v>
      </c>
      <c r="E1566" s="5">
        <f>'Stocks Returns'!D1562</f>
        <v>-3.4754237889212947E-3</v>
      </c>
      <c r="F1566" s="5">
        <f>'Stocks Returns'!E1562</f>
        <v>-2.451982018798482E-3</v>
      </c>
      <c r="G1566" s="5">
        <f t="shared" si="96"/>
        <v>4.2354093606230693E-2</v>
      </c>
      <c r="H1566" s="5">
        <f t="shared" si="97"/>
        <v>-2.0218497367387612E-4</v>
      </c>
      <c r="I1566" s="5">
        <f t="shared" si="98"/>
        <v>3.1890312223367993E-3</v>
      </c>
      <c r="J1566" s="5">
        <f t="shared" si="99"/>
        <v>2.3740641854898166E-3</v>
      </c>
    </row>
    <row r="1567" spans="1:10" ht="15" customHeight="1" x14ac:dyDescent="0.2">
      <c r="A1567" s="3">
        <f>'2_CVaR_t1'!A1567</f>
        <v>44483</v>
      </c>
      <c r="B1567" s="5">
        <f>'2_CVaR_t1'!D1567-1</f>
        <v>9.2966157773102243E-3</v>
      </c>
      <c r="C1567" s="5">
        <f>'Stocks Returns'!B1563</f>
        <v>-9.4117647058823417E-3</v>
      </c>
      <c r="D1567" s="5">
        <f>'Stocks Returns'!C1563</f>
        <v>1.2226917198597587E-2</v>
      </c>
      <c r="E1567" s="5">
        <f>'Stocks Returns'!D1563</f>
        <v>3.1743772241992874E-2</v>
      </c>
      <c r="F1567" s="5">
        <f>'Stocks Returns'!E1563</f>
        <v>8.4664754881877968E-3</v>
      </c>
      <c r="G1567" s="5">
        <f t="shared" si="96"/>
        <v>-1.7443537481377322E-2</v>
      </c>
      <c r="H1567" s="5">
        <f t="shared" si="97"/>
        <v>-1.1646885934812785E-3</v>
      </c>
      <c r="I1567" s="5">
        <f t="shared" si="98"/>
        <v>1.8855503503762666E-2</v>
      </c>
      <c r="J1567" s="5">
        <f t="shared" si="99"/>
        <v>-9.021753966405241E-4</v>
      </c>
    </row>
    <row r="1568" spans="1:10" ht="15" customHeight="1" x14ac:dyDescent="0.2">
      <c r="A1568" s="3">
        <f>'2_CVaR_t1'!A1568</f>
        <v>44484</v>
      </c>
      <c r="B1568" s="5">
        <f>'2_CVaR_t1'!D1568-1</f>
        <v>1.7031261100187933E-2</v>
      </c>
      <c r="C1568" s="5">
        <f>'Stocks Returns'!B1564</f>
        <v>-1.70229612034839E-2</v>
      </c>
      <c r="D1568" s="5">
        <f>'Stocks Returns'!C1564</f>
        <v>2.5801580957456327E-2</v>
      </c>
      <c r="E1568" s="5">
        <f>'Stocks Returns'!D1564</f>
        <v>4.1390728476820016E-3</v>
      </c>
      <c r="F1568" s="5">
        <f>'Stocks Returns'!E1564</f>
        <v>3.9268788083954842E-3</v>
      </c>
      <c r="G1568" s="5">
        <f t="shared" si="96"/>
        <v>-3.2192409227547361E-2</v>
      </c>
      <c r="H1568" s="5">
        <f t="shared" si="97"/>
        <v>1.2349696709008616E-3</v>
      </c>
      <c r="I1568" s="5">
        <f t="shared" si="98"/>
        <v>-1.9520232350866664E-2</v>
      </c>
      <c r="J1568" s="5">
        <f t="shared" si="99"/>
        <v>-1.3261224846743299E-2</v>
      </c>
    </row>
    <row r="1569" spans="1:10" ht="15" customHeight="1" x14ac:dyDescent="0.2">
      <c r="A1569" s="3">
        <f>'2_CVaR_t1'!A1569</f>
        <v>44487</v>
      </c>
      <c r="B1569" s="5">
        <f>'2_CVaR_t1'!D1569-1</f>
        <v>-3.5392944261214421E-4</v>
      </c>
      <c r="C1569" s="5">
        <f>'Stocks Returns'!B1565</f>
        <v>-6.4438179621424396E-3</v>
      </c>
      <c r="D1569" s="5">
        <f>'Stocks Returns'!C1565</f>
        <v>-1.471925191566803E-3</v>
      </c>
      <c r="E1569" s="5">
        <f>'Stocks Returns'!D1565</f>
        <v>1.415223962627099E-2</v>
      </c>
      <c r="F1569" s="5">
        <f>'Stocks Returns'!E1565</f>
        <v>4.8556784461828428E-3</v>
      </c>
      <c r="G1569" s="5">
        <f t="shared" si="96"/>
        <v>-5.5698872598465756E-3</v>
      </c>
      <c r="H1569" s="5">
        <f t="shared" si="97"/>
        <v>-9.2043581180356073E-4</v>
      </c>
      <c r="I1569" s="5">
        <f t="shared" si="98"/>
        <v>1.4703032420478599E-2</v>
      </c>
      <c r="J1569" s="5">
        <f t="shared" si="99"/>
        <v>5.2433873431954794E-3</v>
      </c>
    </row>
    <row r="1570" spans="1:10" ht="15" customHeight="1" x14ac:dyDescent="0.2">
      <c r="A1570" s="3">
        <f>'2_CVaR_t1'!A1570</f>
        <v>44488</v>
      </c>
      <c r="B1570" s="5">
        <f>'2_CVaR_t1'!D1570-1</f>
        <v>8.7286081041531016E-3</v>
      </c>
      <c r="C1570" s="5">
        <f>'Stocks Returns'!B1566</f>
        <v>9.3230644507498184E-3</v>
      </c>
      <c r="D1570" s="5">
        <f>'Stocks Returns'!C1566</f>
        <v>1.244309559939305E-2</v>
      </c>
      <c r="E1570" s="5">
        <f>'Stocks Returns'!D1566</f>
        <v>1.4090231675924603E-2</v>
      </c>
      <c r="F1570" s="5">
        <f>'Stocks Returns'!E1566</f>
        <v>1.1006711409395908E-2</v>
      </c>
      <c r="G1570" s="5">
        <f t="shared" si="96"/>
        <v>1.8154597709396907E-3</v>
      </c>
      <c r="H1570" s="5">
        <f t="shared" si="97"/>
        <v>-1.2785344587145676E-4</v>
      </c>
      <c r="I1570" s="5">
        <f t="shared" si="98"/>
        <v>1.9929534876062301E-3</v>
      </c>
      <c r="J1570" s="5">
        <f t="shared" si="99"/>
        <v>2.2122961860644198E-3</v>
      </c>
    </row>
    <row r="1571" spans="1:10" ht="15" customHeight="1" x14ac:dyDescent="0.2">
      <c r="A1571" s="3">
        <f>'2_CVaR_t1'!A1571</f>
        <v>44489</v>
      </c>
      <c r="B1571" s="5">
        <f>'2_CVaR_t1'!D1571-1</f>
        <v>-5.808804754483532E-3</v>
      </c>
      <c r="C1571" s="5">
        <f>'Stocks Returns'!B1567</f>
        <v>1.7269076305220787E-2</v>
      </c>
      <c r="D1571" s="5">
        <f>'Stocks Returns'!C1567</f>
        <v>-8.9928057553957386E-3</v>
      </c>
      <c r="E1571" s="5">
        <f>'Stocks Returns'!D1567</f>
        <v>4.0080160320643543E-4</v>
      </c>
      <c r="F1571" s="5">
        <f>'Stocks Returns'!E1567</f>
        <v>9.2936802973977439E-3</v>
      </c>
      <c r="G1571" s="5">
        <f t="shared" si="96"/>
        <v>2.3176867885714707E-2</v>
      </c>
      <c r="H1571" s="5">
        <f t="shared" si="97"/>
        <v>-5.6011962553152196E-4</v>
      </c>
      <c r="I1571" s="5">
        <f t="shared" si="98"/>
        <v>8.5478911140678612E-3</v>
      </c>
      <c r="J1571" s="5">
        <f t="shared" si="99"/>
        <v>1.5196075141669978E-2</v>
      </c>
    </row>
    <row r="1572" spans="1:10" ht="15" customHeight="1" x14ac:dyDescent="0.2">
      <c r="A1572" s="3">
        <f>'2_CVaR_t1'!A1572</f>
        <v>44490</v>
      </c>
      <c r="B1572" s="5">
        <f>'2_CVaR_t1'!D1572-1</f>
        <v>-2.7137454516921178E-3</v>
      </c>
      <c r="C1572" s="5">
        <f>'Stocks Returns'!B1568</f>
        <v>-1.302803000394781E-2</v>
      </c>
      <c r="D1572" s="5">
        <f>'Stocks Returns'!C1568</f>
        <v>-5.098954282257262E-3</v>
      </c>
      <c r="E1572" s="5">
        <f>'Stocks Returns'!D1568</f>
        <v>1.509081196581219E-2</v>
      </c>
      <c r="F1572" s="5">
        <f>'Stocks Returns'!E1568</f>
        <v>-1.8810839252828115E-2</v>
      </c>
      <c r="G1572" s="5">
        <f t="shared" si="96"/>
        <v>-9.9764169883640452E-3</v>
      </c>
      <c r="H1572" s="5">
        <f t="shared" si="97"/>
        <v>-1.1380058042956926E-3</v>
      </c>
      <c r="I1572" s="5">
        <f t="shared" si="98"/>
        <v>1.8927814173948922E-2</v>
      </c>
      <c r="J1572" s="5">
        <f t="shared" si="99"/>
        <v>-1.6037439860733017E-2</v>
      </c>
    </row>
    <row r="1573" spans="1:10" ht="15" customHeight="1" x14ac:dyDescent="0.2">
      <c r="A1573" s="3">
        <f>'2_CVaR_t1'!A1573</f>
        <v>44491</v>
      </c>
      <c r="B1573" s="5">
        <f>'2_CVaR_t1'!D1573-1</f>
        <v>2.4236449333043808E-3</v>
      </c>
      <c r="C1573" s="5">
        <f>'Stocks Returns'!B1569</f>
        <v>4.0000000000000036E-3</v>
      </c>
      <c r="D1573" s="5">
        <f>'Stocks Returns'!C1569</f>
        <v>4.2998610145934535E-3</v>
      </c>
      <c r="E1573" s="5">
        <f>'Stocks Returns'!D1569</f>
        <v>-1.0656492566767595E-2</v>
      </c>
      <c r="F1573" s="5">
        <f>'Stocks Returns'!E1569</f>
        <v>1.5149483845019462E-2</v>
      </c>
      <c r="G1573" s="5">
        <f t="shared" si="96"/>
        <v>2.3107331610463262E-3</v>
      </c>
      <c r="H1573" s="5">
        <f t="shared" si="97"/>
        <v>8.3831455153976584E-4</v>
      </c>
      <c r="I1573" s="5">
        <f t="shared" si="98"/>
        <v>-1.3973667032254874E-2</v>
      </c>
      <c r="J1573" s="5">
        <f t="shared" si="99"/>
        <v>1.2729163318334732E-2</v>
      </c>
    </row>
    <row r="1574" spans="1:10" ht="15" customHeight="1" x14ac:dyDescent="0.2">
      <c r="A1574" s="3">
        <f>'2_CVaR_t1'!A1574</f>
        <v>44494</v>
      </c>
      <c r="B1574" s="5">
        <f>'2_CVaR_t1'!D1574-1</f>
        <v>7.8403971017912966E-3</v>
      </c>
      <c r="C1574" s="5">
        <f>'Stocks Returns'!B1570</f>
        <v>7.5697211155376642E-3</v>
      </c>
      <c r="D1574" s="5">
        <f>'Stocks Returns'!C1570</f>
        <v>1.1460450633568264E-2</v>
      </c>
      <c r="E1574" s="5">
        <f>'Stocks Returns'!D1570</f>
        <v>7.9787234042552058E-3</v>
      </c>
      <c r="F1574" s="5">
        <f>'Stocks Returns'!E1570</f>
        <v>1.0565240359218242E-2</v>
      </c>
      <c r="G1574" s="5">
        <f t="shared" si="96"/>
        <v>8.8177414754428418E-4</v>
      </c>
      <c r="H1574" s="5">
        <f t="shared" si="97"/>
        <v>1.7278768835143378E-4</v>
      </c>
      <c r="I1574" s="5">
        <f t="shared" si="98"/>
        <v>-2.8816586250889915E-3</v>
      </c>
      <c r="J1574" s="5">
        <f t="shared" si="99"/>
        <v>2.6687750344419215E-3</v>
      </c>
    </row>
    <row r="1575" spans="1:10" ht="15" customHeight="1" x14ac:dyDescent="0.2">
      <c r="A1575" s="3">
        <f>'2_CVaR_t1'!A1575</f>
        <v>44495</v>
      </c>
      <c r="B1575" s="5">
        <f>'2_CVaR_t1'!D1575-1</f>
        <v>-6.7780533295318524E-3</v>
      </c>
      <c r="C1575" s="5">
        <f>'Stocks Returns'!B1571</f>
        <v>-2.5701858442071956E-2</v>
      </c>
      <c r="D1575" s="5">
        <f>'Stocks Returns'!C1571</f>
        <v>-8.8079356935180098E-3</v>
      </c>
      <c r="E1575" s="5">
        <f>'Stocks Returns'!D1571</f>
        <v>-2.6517150395778288E-2</v>
      </c>
      <c r="F1575" s="5">
        <f>'Stocks Returns'!E1571</f>
        <v>6.6649242028229416E-3</v>
      </c>
      <c r="G1575" s="5">
        <f t="shared" si="96"/>
        <v>-1.8899626163260574E-2</v>
      </c>
      <c r="H1575" s="5">
        <f t="shared" si="97"/>
        <v>1.0251195159265408E-3</v>
      </c>
      <c r="I1575" s="5">
        <f t="shared" si="98"/>
        <v>-1.7020314218437138E-2</v>
      </c>
      <c r="J1575" s="5">
        <f t="shared" si="99"/>
        <v>1.3547195064533717E-2</v>
      </c>
    </row>
    <row r="1576" spans="1:10" ht="15" customHeight="1" x14ac:dyDescent="0.2">
      <c r="A1576" s="3">
        <f>'2_CVaR_t1'!A1576</f>
        <v>44496</v>
      </c>
      <c r="B1576" s="5">
        <f>'2_CVaR_t1'!D1576-1</f>
        <v>-4.5927127537015444E-2</v>
      </c>
      <c r="C1576" s="5">
        <f>'Stocks Returns'!B1572</f>
        <v>-4.2207792207792139E-2</v>
      </c>
      <c r="D1576" s="5">
        <f>'Stocks Returns'!C1572</f>
        <v>-6.9191614183418126E-2</v>
      </c>
      <c r="E1576" s="5">
        <f>'Stocks Returns'!D1572</f>
        <v>-1.9243799972896047E-2</v>
      </c>
      <c r="F1576" s="5">
        <f>'Stocks Returns'!E1572</f>
        <v>-3.3753083214332014E-2</v>
      </c>
      <c r="G1576" s="5">
        <f t="shared" si="96"/>
        <v>7.2193736538279929E-4</v>
      </c>
      <c r="H1576" s="5">
        <f t="shared" si="97"/>
        <v>-2.7960275184871763E-3</v>
      </c>
      <c r="I1576" s="5">
        <f t="shared" si="98"/>
        <v>4.4770869676301353E-2</v>
      </c>
      <c r="J1576" s="5">
        <f t="shared" si="99"/>
        <v>1.270751658010124E-2</v>
      </c>
    </row>
    <row r="1577" spans="1:10" ht="15" customHeight="1" x14ac:dyDescent="0.2">
      <c r="A1577" s="3">
        <f>'2_CVaR_t1'!A1577</f>
        <v>44497</v>
      </c>
      <c r="B1577" s="5">
        <f>'2_CVaR_t1'!D1577-1</f>
        <v>-1.676628188371343E-2</v>
      </c>
      <c r="C1577" s="5">
        <f>'Stocks Returns'!B1573</f>
        <v>3.0084745762711806E-2</v>
      </c>
      <c r="D1577" s="5">
        <f>'Stocks Returns'!C1573</f>
        <v>-2.7528037816294315E-2</v>
      </c>
      <c r="E1577" s="5">
        <f>'Stocks Returns'!D1573</f>
        <v>2.8464833494541875E-2</v>
      </c>
      <c r="F1577" s="5">
        <f>'Stocks Returns'!E1573</f>
        <v>9.6735187424425995E-3</v>
      </c>
      <c r="G1577" s="5">
        <f t="shared" si="96"/>
        <v>4.6104302010775602E-2</v>
      </c>
      <c r="H1577" s="5">
        <f t="shared" si="97"/>
        <v>-3.2640029932248966E-3</v>
      </c>
      <c r="I1577" s="5">
        <f t="shared" si="98"/>
        <v>5.1870978947237981E-2</v>
      </c>
      <c r="J1577" s="5">
        <f t="shared" si="99"/>
        <v>2.6653535289721645E-2</v>
      </c>
    </row>
    <row r="1578" spans="1:10" ht="15" customHeight="1" x14ac:dyDescent="0.2">
      <c r="A1578" s="3">
        <f>'2_CVaR_t1'!A1578</f>
        <v>44498</v>
      </c>
      <c r="B1578" s="5">
        <f>'2_CVaR_t1'!D1578-1</f>
        <v>5.8319403694022665E-3</v>
      </c>
      <c r="C1578" s="5">
        <f>'Stocks Returns'!B1574</f>
        <v>-3.5787741670094464E-2</v>
      </c>
      <c r="D1578" s="5">
        <f>'Stocks Returns'!C1574</f>
        <v>9.1974837971788848E-3</v>
      </c>
      <c r="E1578" s="5">
        <f>'Stocks Returns'!D1574</f>
        <v>-4.5680505172646102E-3</v>
      </c>
      <c r="F1578" s="5">
        <f>'Stocks Returns'!E1574</f>
        <v>-8.78243512974064E-3</v>
      </c>
      <c r="G1578" s="5">
        <f t="shared" si="96"/>
        <v>-4.0622247231512754E-2</v>
      </c>
      <c r="H1578" s="5">
        <f t="shared" si="97"/>
        <v>8.1163652455392213E-4</v>
      </c>
      <c r="I1578" s="5">
        <f t="shared" si="98"/>
        <v>-1.2631515585265115E-2</v>
      </c>
      <c r="J1578" s="5">
        <f t="shared" si="99"/>
        <v>-1.464842175710657E-2</v>
      </c>
    </row>
    <row r="1579" spans="1:10" ht="15" customHeight="1" x14ac:dyDescent="0.2">
      <c r="A1579" s="3">
        <f>'2_CVaR_t1'!A1579</f>
        <v>44501</v>
      </c>
      <c r="B1579" s="5">
        <f>'2_CVaR_t1'!D1579-1</f>
        <v>3.6863075147779423E-3</v>
      </c>
      <c r="C1579" s="5">
        <f>'Stocks Returns'!B1575</f>
        <v>4.180887372013653E-2</v>
      </c>
      <c r="D1579" s="5">
        <f>'Stocks Returns'!C1575</f>
        <v>3.2582518770363222E-3</v>
      </c>
      <c r="E1579" s="5">
        <f>'Stocks Returns'!D1575</f>
        <v>3.7926845728168512E-2</v>
      </c>
      <c r="F1579" s="5">
        <f>'Stocks Returns'!E1575</f>
        <v>1.3424620754465266E-3</v>
      </c>
      <c r="G1579" s="5">
        <f t="shared" si="96"/>
        <v>3.895439825443172E-2</v>
      </c>
      <c r="H1579" s="5">
        <f t="shared" si="97"/>
        <v>-2.0275878401503512E-3</v>
      </c>
      <c r="I1579" s="5">
        <f t="shared" si="98"/>
        <v>3.2851324999290894E-2</v>
      </c>
      <c r="J1579" s="5">
        <f t="shared" si="99"/>
        <v>-2.354365648209115E-3</v>
      </c>
    </row>
    <row r="1580" spans="1:10" ht="15" customHeight="1" x14ac:dyDescent="0.2">
      <c r="A1580" s="3">
        <f>'2_CVaR_t1'!A1580</f>
        <v>44502</v>
      </c>
      <c r="B1580" s="5">
        <f>'2_CVaR_t1'!D1580-1</f>
        <v>-9.2060835711280653E-3</v>
      </c>
      <c r="C1580" s="5">
        <f>'Stocks Returns'!B1576</f>
        <v>5.3235053235052288E-3</v>
      </c>
      <c r="D1580" s="5">
        <f>'Stocks Returns'!C1576</f>
        <v>-1.5626470865104158E-2</v>
      </c>
      <c r="E1580" s="5">
        <f>'Stocks Returns'!D1576</f>
        <v>2.4447334200260018E-2</v>
      </c>
      <c r="F1580" s="5">
        <f>'Stocks Returns'!E1576</f>
        <v>-2.0914331679849907E-2</v>
      </c>
      <c r="G1580" s="5">
        <f t="shared" si="96"/>
        <v>1.4366369284154242E-2</v>
      </c>
      <c r="H1580" s="5">
        <f t="shared" si="97"/>
        <v>-2.2854007231147798E-3</v>
      </c>
      <c r="I1580" s="5">
        <f t="shared" si="98"/>
        <v>3.7325372897855646E-2</v>
      </c>
      <c r="J1580" s="5">
        <f t="shared" si="99"/>
        <v>-1.1577408147396719E-2</v>
      </c>
    </row>
    <row r="1581" spans="1:10" ht="15" customHeight="1" x14ac:dyDescent="0.2">
      <c r="A1581" s="3">
        <f>'2_CVaR_t1'!A1581</f>
        <v>44503</v>
      </c>
      <c r="B1581" s="5">
        <f>'2_CVaR_t1'!D1581-1</f>
        <v>-2.7133588763778027E-3</v>
      </c>
      <c r="C1581" s="5">
        <f>'Stocks Returns'!B1577</f>
        <v>4.2769857433808678E-2</v>
      </c>
      <c r="D1581" s="5">
        <f>'Stocks Returns'!C1577</f>
        <v>-4.972745529310485E-3</v>
      </c>
      <c r="E1581" s="5">
        <f>'Stocks Returns'!D1577</f>
        <v>1.2566641279512458E-2</v>
      </c>
      <c r="F1581" s="5">
        <f>'Stocks Returns'!E1577</f>
        <v>-3.970970833903964E-3</v>
      </c>
      <c r="G1581" s="5">
        <f t="shared" si="96"/>
        <v>4.5821113710468098E-2</v>
      </c>
      <c r="H1581" s="5">
        <f t="shared" si="97"/>
        <v>-1.0123555748598415E-3</v>
      </c>
      <c r="I1581" s="5">
        <f t="shared" si="98"/>
        <v>1.6403105154392611E-2</v>
      </c>
      <c r="J1581" s="5">
        <f t="shared" si="99"/>
        <v>-1.1979622557746344E-3</v>
      </c>
    </row>
    <row r="1582" spans="1:10" ht="15" customHeight="1" x14ac:dyDescent="0.2">
      <c r="A1582" s="3">
        <f>'2_CVaR_t1'!A1582</f>
        <v>44504</v>
      </c>
      <c r="B1582" s="5">
        <f>'2_CVaR_t1'!D1582-1</f>
        <v>3.7641877123359979E-3</v>
      </c>
      <c r="C1582" s="5">
        <f>'Stocks Returns'!B1578</f>
        <v>-5.4687500000000222E-3</v>
      </c>
      <c r="D1582" s="5">
        <f>'Stocks Returns'!C1578</f>
        <v>3.2676597789524919E-3</v>
      </c>
      <c r="E1582" s="5">
        <f>'Stocks Returns'!D1578</f>
        <v>3.9488529522376803E-2</v>
      </c>
      <c r="F1582" s="5">
        <f>'Stocks Returns'!E1578</f>
        <v>7.8361286774815131E-3</v>
      </c>
      <c r="G1582" s="5">
        <f t="shared" si="96"/>
        <v>-8.3950947674321617E-3</v>
      </c>
      <c r="H1582" s="5">
        <f t="shared" si="97"/>
        <v>-2.1307011462911255E-3</v>
      </c>
      <c r="I1582" s="5">
        <f t="shared" si="98"/>
        <v>3.4304555152457179E-2</v>
      </c>
      <c r="J1582" s="5">
        <f t="shared" si="99"/>
        <v>4.0605668294896972E-3</v>
      </c>
    </row>
    <row r="1583" spans="1:10" ht="15" customHeight="1" x14ac:dyDescent="0.2">
      <c r="A1583" s="3">
        <f>'2_CVaR_t1'!A1583</f>
        <v>44505</v>
      </c>
      <c r="B1583" s="5">
        <f>'2_CVaR_t1'!D1583-1</f>
        <v>2.6101040174420831E-2</v>
      </c>
      <c r="C1583" s="5">
        <f>'Stocks Returns'!B1579</f>
        <v>4.1633935585231763E-2</v>
      </c>
      <c r="D1583" s="5">
        <f>'Stocks Returns'!C1579</f>
        <v>3.7790976147140443E-2</v>
      </c>
      <c r="E1583" s="5">
        <f>'Stocks Returns'!D1579</f>
        <v>3.4249879401833105E-2</v>
      </c>
      <c r="F1583" s="5">
        <f>'Stocks Returns'!E1579</f>
        <v>2.9191106261083011E-2</v>
      </c>
      <c r="G1583" s="5">
        <f t="shared" si="96"/>
        <v>1.8094725935944782E-2</v>
      </c>
      <c r="H1583" s="5">
        <f t="shared" si="97"/>
        <v>1.2035986006454086E-4</v>
      </c>
      <c r="I1583" s="5">
        <f t="shared" si="98"/>
        <v>-2.0397297107998327E-3</v>
      </c>
      <c r="J1583" s="5">
        <f t="shared" si="99"/>
        <v>2.833776849936593E-3</v>
      </c>
    </row>
    <row r="1584" spans="1:10" ht="15" customHeight="1" x14ac:dyDescent="0.2">
      <c r="A1584" s="3">
        <f>'2_CVaR_t1'!A1584</f>
        <v>44508</v>
      </c>
      <c r="B1584" s="5">
        <f>'2_CVaR_t1'!D1584-1</f>
        <v>1.0789277463534752E-2</v>
      </c>
      <c r="C1584" s="5">
        <f>'Stocks Returns'!B1580</f>
        <v>-9.0497737556560764E-3</v>
      </c>
      <c r="D1584" s="5">
        <f>'Stocks Returns'!C1580</f>
        <v>1.7630497992338734E-2</v>
      </c>
      <c r="E1584" s="5">
        <f>'Stocks Returns'!D1580</f>
        <v>-1.8540111940298587E-2</v>
      </c>
      <c r="F1584" s="5">
        <f>'Stocks Returns'!E1580</f>
        <v>6.3618290258449228E-3</v>
      </c>
      <c r="G1584" s="5">
        <f t="shared" si="96"/>
        <v>-1.8459002629976719E-2</v>
      </c>
      <c r="H1584" s="5">
        <f t="shared" si="97"/>
        <v>2.0822965389674444E-3</v>
      </c>
      <c r="I1584" s="5">
        <f t="shared" si="98"/>
        <v>-3.350701683753797E-2</v>
      </c>
      <c r="J1584" s="5">
        <f t="shared" si="99"/>
        <v>-4.5158500135080229E-3</v>
      </c>
    </row>
    <row r="1585" spans="1:10" ht="15" customHeight="1" x14ac:dyDescent="0.2">
      <c r="A1585" s="3">
        <f>'2_CVaR_t1'!A1585</f>
        <v>44509</v>
      </c>
      <c r="B1585" s="5">
        <f>'2_CVaR_t1'!D1585-1</f>
        <v>-2.1578700116874128E-2</v>
      </c>
      <c r="C1585" s="5">
        <f>'Stocks Returns'!B1581</f>
        <v>1.4079147640791323E-2</v>
      </c>
      <c r="D1585" s="5">
        <f>'Stocks Returns'!C1581</f>
        <v>-3.2201006848383229E-2</v>
      </c>
      <c r="E1585" s="5">
        <f>'Stocks Returns'!D1581</f>
        <v>-1.4850896994178409E-2</v>
      </c>
      <c r="F1585" s="5">
        <f>'Stocks Returns'!E1581</f>
        <v>-2.3706045041486101E-3</v>
      </c>
      <c r="G1585" s="5">
        <f t="shared" si="96"/>
        <v>3.4539693368617175E-2</v>
      </c>
      <c r="H1585" s="5">
        <f t="shared" si="97"/>
        <v>-9.839964262618392E-4</v>
      </c>
      <c r="I1585" s="5">
        <f t="shared" si="98"/>
        <v>1.5256878602870567E-2</v>
      </c>
      <c r="J1585" s="5">
        <f t="shared" si="99"/>
        <v>1.947459661389242E-2</v>
      </c>
    </row>
    <row r="1586" spans="1:10" ht="15" customHeight="1" x14ac:dyDescent="0.2">
      <c r="A1586" s="3">
        <f>'2_CVaR_t1'!A1586</f>
        <v>44510</v>
      </c>
      <c r="B1586" s="5">
        <f>'2_CVaR_t1'!D1586-1</f>
        <v>5.6592571514380019E-3</v>
      </c>
      <c r="C1586" s="5">
        <f>'Stocks Returns'!B1582</f>
        <v>2.6641651031894975E-2</v>
      </c>
      <c r="D1586" s="5">
        <f>'Stocks Returns'!C1582</f>
        <v>1.0169173813205923E-2</v>
      </c>
      <c r="E1586" s="5">
        <f>'Stocks Returns'!D1582</f>
        <v>-2.3637240713941243E-2</v>
      </c>
      <c r="F1586" s="5">
        <f>'Stocks Returns'!E1582</f>
        <v>-3.6303630363036299E-2</v>
      </c>
      <c r="G1586" s="5">
        <f t="shared" si="96"/>
        <v>2.1966500771108378E-2</v>
      </c>
      <c r="H1586" s="5">
        <f t="shared" si="97"/>
        <v>2.0328190291177949E-3</v>
      </c>
      <c r="I1586" s="5">
        <f t="shared" si="98"/>
        <v>-3.1460232281330582E-2</v>
      </c>
      <c r="J1586" s="5">
        <f t="shared" si="99"/>
        <v>-4.1995040366558482E-2</v>
      </c>
    </row>
    <row r="1587" spans="1:10" ht="15" customHeight="1" x14ac:dyDescent="0.2">
      <c r="A1587" s="3">
        <f>'2_CVaR_t1'!A1587</f>
        <v>44511</v>
      </c>
      <c r="B1587" s="5">
        <f>'2_CVaR_t1'!D1587-1</f>
        <v>-1.427517245135157E-2</v>
      </c>
      <c r="C1587" s="5">
        <f>'Stocks Returns'!B1583</f>
        <v>3.1798245614035103E-2</v>
      </c>
      <c r="D1587" s="5">
        <f>'Stocks Returns'!C1583</f>
        <v>-2.3844869177955141E-2</v>
      </c>
      <c r="E1587" s="5">
        <f>'Stocks Returns'!D1583</f>
        <v>3.1373517786561278E-2</v>
      </c>
      <c r="F1587" s="5">
        <f>'Stocks Returns'!E1583</f>
        <v>-1.178082191780816E-2</v>
      </c>
      <c r="G1587" s="5">
        <f t="shared" si="96"/>
        <v>4.551895952420236E-2</v>
      </c>
      <c r="H1587" s="5">
        <f t="shared" si="97"/>
        <v>-3.1799860201399688E-3</v>
      </c>
      <c r="I1587" s="5">
        <f t="shared" si="98"/>
        <v>5.1310618518712922E-2</v>
      </c>
      <c r="J1587" s="5">
        <f t="shared" si="99"/>
        <v>2.680771128601012E-3</v>
      </c>
    </row>
    <row r="1588" spans="1:10" ht="15" customHeight="1" x14ac:dyDescent="0.2">
      <c r="A1588" s="3">
        <f>'2_CVaR_t1'!A1588</f>
        <v>44512</v>
      </c>
      <c r="B1588" s="5">
        <f>'2_CVaR_t1'!D1588-1</f>
        <v>5.1371459421982735E-3</v>
      </c>
      <c r="C1588" s="5">
        <f>'Stocks Returns'!B1584</f>
        <v>-1.1335458731845605E-2</v>
      </c>
      <c r="D1588" s="5">
        <f>'Stocks Returns'!C1584</f>
        <v>7.9365079365079083E-3</v>
      </c>
      <c r="E1588" s="5">
        <f>'Stocks Returns'!D1584</f>
        <v>-1.79640718562879E-3</v>
      </c>
      <c r="F1588" s="5">
        <f>'Stocks Returns'!E1584</f>
        <v>3.0496257277514704E-3</v>
      </c>
      <c r="G1588" s="5">
        <f t="shared" si="96"/>
        <v>-1.5528795011560858E-2</v>
      </c>
      <c r="H1588" s="5">
        <f t="shared" si="97"/>
        <v>5.5449874790870247E-4</v>
      </c>
      <c r="I1588" s="5">
        <f t="shared" si="98"/>
        <v>-8.8923222503078797E-3</v>
      </c>
      <c r="J1588" s="5">
        <f t="shared" si="99"/>
        <v>-2.1139483154812289E-3</v>
      </c>
    </row>
    <row r="1589" spans="1:10" ht="15" customHeight="1" x14ac:dyDescent="0.2">
      <c r="A1589" s="3">
        <f>'2_CVaR_t1'!A1589</f>
        <v>44515</v>
      </c>
      <c r="B1589" s="5">
        <f>'2_CVaR_t1'!D1589-1</f>
        <v>6.1332452105311575E-4</v>
      </c>
      <c r="C1589" s="5">
        <f>'Stocks Returns'!B1585</f>
        <v>3.9412396990325949E-3</v>
      </c>
      <c r="D1589" s="5">
        <f>'Stocks Returns'!C1585</f>
        <v>9.9014569286626219E-4</v>
      </c>
      <c r="E1589" s="5">
        <f>'Stocks Returns'!D1585</f>
        <v>-1.6796640671865593E-3</v>
      </c>
      <c r="F1589" s="5">
        <f>'Stocks Returns'!E1585</f>
        <v>4.9751243781095411E-3</v>
      </c>
      <c r="G1589" s="5">
        <f t="shared" si="96"/>
        <v>3.9225703676704663E-3</v>
      </c>
      <c r="H1589" s="5">
        <f t="shared" si="97"/>
        <v>1.4414780497907457E-4</v>
      </c>
      <c r="I1589" s="5">
        <f t="shared" si="98"/>
        <v>-2.4758403031179916E-3</v>
      </c>
      <c r="J1589" s="5">
        <f t="shared" si="99"/>
        <v>4.3849737392227216E-3</v>
      </c>
    </row>
    <row r="1590" spans="1:10" ht="15" customHeight="1" x14ac:dyDescent="0.2">
      <c r="A1590" s="3">
        <f>'2_CVaR_t1'!A1590</f>
        <v>44516</v>
      </c>
      <c r="B1590" s="5">
        <f>'2_CVaR_t1'!D1590-1</f>
        <v>9.3852463134935782E-3</v>
      </c>
      <c r="C1590" s="5">
        <f>'Stocks Returns'!B1586</f>
        <v>-1.0349750178443973E-2</v>
      </c>
      <c r="D1590" s="5">
        <f>'Stocks Returns'!C1586</f>
        <v>1.3565708902496532E-2</v>
      </c>
      <c r="E1590" s="5">
        <f>'Stocks Returns'!D1586</f>
        <v>1.2618675639947341E-2</v>
      </c>
      <c r="F1590" s="5">
        <f>'Stocks Returns'!E1586</f>
        <v>-1.1001100110010764E-3</v>
      </c>
      <c r="G1590" s="5">
        <f t="shared" si="96"/>
        <v>-1.8463312869051431E-2</v>
      </c>
      <c r="H1590" s="5">
        <f t="shared" si="97"/>
        <v>4.6049827108369037E-5</v>
      </c>
      <c r="I1590" s="5">
        <f t="shared" si="98"/>
        <v>-3.9301734036217666E-4</v>
      </c>
      <c r="J1590" s="5">
        <f t="shared" si="99"/>
        <v>-1.0558363232169648E-2</v>
      </c>
    </row>
    <row r="1591" spans="1:10" ht="15" customHeight="1" x14ac:dyDescent="0.2">
      <c r="A1591" s="3">
        <f>'2_CVaR_t1'!A1591</f>
        <v>44517</v>
      </c>
      <c r="B1591" s="5">
        <f>'2_CVaR_t1'!D1591-1</f>
        <v>-3.1332326402708222E-2</v>
      </c>
      <c r="C1591" s="5">
        <f>'Stocks Returns'!B1587</f>
        <v>-5.0486837360259607E-3</v>
      </c>
      <c r="D1591" s="5">
        <f>'Stocks Returns'!C1587</f>
        <v>-4.7030393159215533E-2</v>
      </c>
      <c r="E1591" s="5">
        <f>'Stocks Returns'!D1587</f>
        <v>-1.6615238547353472E-2</v>
      </c>
      <c r="F1591" s="5">
        <f>'Stocks Returns'!E1587</f>
        <v>-9.2235682819383769E-3</v>
      </c>
      <c r="G1591" s="5">
        <f t="shared" si="96"/>
        <v>2.4412690603587243E-2</v>
      </c>
      <c r="H1591" s="5">
        <f t="shared" si="97"/>
        <v>-1.7213561754011245E-3</v>
      </c>
      <c r="I1591" s="5">
        <f t="shared" si="98"/>
        <v>2.7075146201055118E-2</v>
      </c>
      <c r="J1591" s="5">
        <f t="shared" si="99"/>
        <v>2.2482203928580691E-2</v>
      </c>
    </row>
    <row r="1592" spans="1:10" ht="15" customHeight="1" x14ac:dyDescent="0.2">
      <c r="A1592" s="3">
        <f>'2_CVaR_t1'!A1592</f>
        <v>44518</v>
      </c>
      <c r="B1592" s="5">
        <f>'2_CVaR_t1'!D1592-1</f>
        <v>-5.2414540762195649E-3</v>
      </c>
      <c r="C1592" s="5">
        <f>'Stocks Returns'!B1588</f>
        <v>-2.6821312069590375E-2</v>
      </c>
      <c r="D1592" s="5">
        <f>'Stocks Returns'!C1588</f>
        <v>-8.436555154588854E-3</v>
      </c>
      <c r="E1592" s="5">
        <f>'Stocks Returns'!D1588</f>
        <v>5.4308472121651352E-3</v>
      </c>
      <c r="F1592" s="5">
        <f>'Stocks Returns'!E1588</f>
        <v>1.0421008753647376E-2</v>
      </c>
      <c r="G1592" s="5">
        <f t="shared" si="96"/>
        <v>-2.1437082297616025E-2</v>
      </c>
      <c r="H1592" s="5">
        <f t="shared" si="97"/>
        <v>-8.2357654617256065E-4</v>
      </c>
      <c r="I1592" s="5">
        <f t="shared" si="98"/>
        <v>1.2787861084613968E-2</v>
      </c>
      <c r="J1592" s="5">
        <f t="shared" si="99"/>
        <v>1.5749832135015331E-2</v>
      </c>
    </row>
    <row r="1593" spans="1:10" ht="15" customHeight="1" x14ac:dyDescent="0.2">
      <c r="A1593" s="3">
        <f>'2_CVaR_t1'!A1593</f>
        <v>44519</v>
      </c>
      <c r="B1593" s="5">
        <f>'2_CVaR_t1'!D1593-1</f>
        <v>-8.2580313826222662E-3</v>
      </c>
      <c r="C1593" s="5">
        <f>'Stocks Returns'!B1589</f>
        <v>-5.921787709497206E-2</v>
      </c>
      <c r="D1593" s="5">
        <f>'Stocks Returns'!C1589</f>
        <v>-1.2147740126887352E-2</v>
      </c>
      <c r="E1593" s="5">
        <f>'Stocks Returns'!D1589</f>
        <v>-7.5621173928699381E-3</v>
      </c>
      <c r="F1593" s="5">
        <f>'Stocks Returns'!E1589</f>
        <v>-4.2766776677667706E-2</v>
      </c>
      <c r="G1593" s="5">
        <f t="shared" si="96"/>
        <v>-5.1049893411022194E-2</v>
      </c>
      <c r="H1593" s="5">
        <f t="shared" si="97"/>
        <v>-1.7641455279254065E-4</v>
      </c>
      <c r="I1593" s="5">
        <f t="shared" si="98"/>
        <v>3.9956920941532515E-3</v>
      </c>
      <c r="J1593" s="5">
        <f t="shared" si="99"/>
        <v>-3.4388300365784996E-2</v>
      </c>
    </row>
    <row r="1594" spans="1:10" ht="15" customHeight="1" x14ac:dyDescent="0.2">
      <c r="A1594" s="3">
        <f>'2_CVaR_t1'!A1594</f>
        <v>44522</v>
      </c>
      <c r="B1594" s="5">
        <f>'2_CVaR_t1'!D1594-1</f>
        <v>-1.7069592717381177E-2</v>
      </c>
      <c r="C1594" s="5">
        <f>'Stocks Returns'!B1590</f>
        <v>1.7814726840855055E-2</v>
      </c>
      <c r="D1594" s="5">
        <f>'Stocks Returns'!C1590</f>
        <v>-2.6286966046002225E-2</v>
      </c>
      <c r="E1594" s="5">
        <f>'Stocks Returns'!D1590</f>
        <v>1.2094823415575995E-4</v>
      </c>
      <c r="F1594" s="5">
        <f>'Stocks Returns'!E1590</f>
        <v>3.2753914667432937E-2</v>
      </c>
      <c r="G1594" s="5">
        <f t="shared" si="96"/>
        <v>3.4114183994483252E-2</v>
      </c>
      <c r="H1594" s="5">
        <f t="shared" si="97"/>
        <v>-1.5847081252626655E-3</v>
      </c>
      <c r="I1594" s="5">
        <f t="shared" si="98"/>
        <v>2.3949475310296415E-2</v>
      </c>
      <c r="J1594" s="5">
        <f t="shared" si="99"/>
        <v>5.0040567736437586E-2</v>
      </c>
    </row>
    <row r="1595" spans="1:10" ht="15" customHeight="1" x14ac:dyDescent="0.2">
      <c r="A1595" s="3">
        <f>'2_CVaR_t1'!A1595</f>
        <v>44523</v>
      </c>
      <c r="B1595" s="5">
        <f>'2_CVaR_t1'!D1595-1</f>
        <v>1.0071914026509088E-2</v>
      </c>
      <c r="C1595" s="5">
        <f>'Stocks Returns'!B1591</f>
        <v>-4.278490859587647E-3</v>
      </c>
      <c r="D1595" s="5">
        <f>'Stocks Returns'!C1591</f>
        <v>1.4878821965436106E-2</v>
      </c>
      <c r="E1595" s="5">
        <f>'Stocks Returns'!D1591</f>
        <v>7.4978836618697642E-3</v>
      </c>
      <c r="F1595" s="5">
        <f>'Stocks Returns'!E1591</f>
        <v>2.6290165530671761E-2</v>
      </c>
      <c r="G1595" s="5">
        <f t="shared" si="96"/>
        <v>-1.3025723348173431E-2</v>
      </c>
      <c r="H1595" s="5">
        <f t="shared" si="97"/>
        <v>3.6706627210334256E-4</v>
      </c>
      <c r="I1595" s="5">
        <f t="shared" si="98"/>
        <v>-6.470042301888539E-3</v>
      </c>
      <c r="J1595" s="5">
        <f t="shared" si="99"/>
        <v>1.6137715545892033E-2</v>
      </c>
    </row>
    <row r="1596" spans="1:10" ht="15" customHeight="1" x14ac:dyDescent="0.2">
      <c r="A1596" s="3">
        <f>'2_CVaR_t1'!A1596</f>
        <v>44524</v>
      </c>
      <c r="B1596" s="5">
        <f>'2_CVaR_t1'!D1596-1</f>
        <v>1.5981177727870444E-2</v>
      </c>
      <c r="C1596" s="5">
        <f>'Stocks Returns'!B1592</f>
        <v>-1.6796874999999933E-2</v>
      </c>
      <c r="D1596" s="5">
        <f>'Stocks Returns'!C1592</f>
        <v>2.3981056980200366E-2</v>
      </c>
      <c r="E1596" s="5">
        <f>'Stocks Returns'!D1592</f>
        <v>7.2020165646380363E-3</v>
      </c>
      <c r="F1596" s="5">
        <f>'Stocks Returns'!E1592</f>
        <v>1.4231499051233332E-2</v>
      </c>
      <c r="G1596" s="5">
        <f t="shared" si="96"/>
        <v>-3.099728646418979E-2</v>
      </c>
      <c r="H1596" s="5">
        <f t="shared" si="97"/>
        <v>9.3160478309885913E-4</v>
      </c>
      <c r="I1596" s="5">
        <f t="shared" si="98"/>
        <v>-1.4994973838925597E-2</v>
      </c>
      <c r="J1596" s="5">
        <f t="shared" si="99"/>
        <v>-1.8950074663562945E-3</v>
      </c>
    </row>
    <row r="1597" spans="1:10" ht="15" customHeight="1" x14ac:dyDescent="0.2">
      <c r="A1597" s="3">
        <f>'2_CVaR_t1'!A1597</f>
        <v>44525</v>
      </c>
      <c r="B1597" s="5">
        <f>'2_CVaR_t1'!D1597-1</f>
        <v>2.8556153399916795E-5</v>
      </c>
      <c r="C1597" s="5">
        <f>'Stocks Returns'!B1593</f>
        <v>0</v>
      </c>
      <c r="D1597" s="5">
        <f>'Stocks Returns'!C1593</f>
        <v>0</v>
      </c>
      <c r="E1597" s="5">
        <f>'Stocks Returns'!D1593</f>
        <v>0</v>
      </c>
      <c r="F1597" s="5">
        <f>'Stocks Returns'!E1593</f>
        <v>0</v>
      </c>
      <c r="G1597" s="5">
        <f t="shared" si="96"/>
        <v>5.2096584642662082E-4</v>
      </c>
      <c r="H1597" s="5">
        <f t="shared" si="97"/>
        <v>-1.1253114819244209E-6</v>
      </c>
      <c r="I1597" s="5">
        <f t="shared" si="98"/>
        <v>1.8154757398473369E-5</v>
      </c>
      <c r="J1597" s="5">
        <f t="shared" si="99"/>
        <v>1.0294917535460086E-6</v>
      </c>
    </row>
    <row r="1598" spans="1:10" ht="15" customHeight="1" x14ac:dyDescent="0.2">
      <c r="A1598" s="3">
        <f>'2_CVaR_t1'!A1598</f>
        <v>44526</v>
      </c>
      <c r="B1598" s="5">
        <f>'2_CVaR_t1'!D1598-1</f>
        <v>-1.9850771006770906E-2</v>
      </c>
      <c r="C1598" s="5">
        <f>'Stocks Returns'!B1594</f>
        <v>-1.7878426698450633E-2</v>
      </c>
      <c r="D1598" s="5">
        <f>'Stocks Returns'!C1594</f>
        <v>-2.7552275522755187E-2</v>
      </c>
      <c r="E1598" s="5">
        <f>'Stocks Returns'!D1594</f>
        <v>-4.5763317840543438E-2</v>
      </c>
      <c r="F1598" s="5">
        <f>'Stocks Returns'!E1594</f>
        <v>-4.4768141119871596E-2</v>
      </c>
      <c r="G1598" s="5">
        <f t="shared" si="96"/>
        <v>9.8755375512990864E-4</v>
      </c>
      <c r="H1598" s="5">
        <f t="shared" si="97"/>
        <v>1.1682251702962547E-3</v>
      </c>
      <c r="I1598" s="5">
        <f t="shared" si="98"/>
        <v>-1.8061804802259458E-2</v>
      </c>
      <c r="J1598" s="5">
        <f t="shared" si="99"/>
        <v>-2.4669815198154334E-2</v>
      </c>
    </row>
    <row r="1599" spans="1:10" ht="15" customHeight="1" x14ac:dyDescent="0.2">
      <c r="A1599" s="3">
        <f>'2_CVaR_t1'!A1599</f>
        <v>44529</v>
      </c>
      <c r="B1599" s="5">
        <f>'2_CVaR_t1'!D1599-1</f>
        <v>-2.2648656320485294E-3</v>
      </c>
      <c r="C1599" s="5">
        <f>'Stocks Returns'!B1595</f>
        <v>-5.2588996763753837E-3</v>
      </c>
      <c r="D1599" s="5">
        <f>'Stocks Returns'!C1595</f>
        <v>-6.8808499873515006E-3</v>
      </c>
      <c r="E1599" s="5">
        <f>'Stocks Returns'!D1595</f>
        <v>5.4077682028225382E-2</v>
      </c>
      <c r="F1599" s="5">
        <f>'Stocks Returns'!E1595</f>
        <v>9.3732512590933847E-3</v>
      </c>
      <c r="G1599" s="5">
        <f t="shared" si="96"/>
        <v>-2.621521346999554E-3</v>
      </c>
      <c r="H1599" s="5">
        <f t="shared" si="97"/>
        <v>-3.5684424885140333E-3</v>
      </c>
      <c r="I1599" s="5">
        <f t="shared" si="98"/>
        <v>5.7289587583335057E-2</v>
      </c>
      <c r="J1599" s="5">
        <f t="shared" si="99"/>
        <v>1.1692849034860122E-2</v>
      </c>
    </row>
    <row r="1600" spans="1:10" ht="15" customHeight="1" x14ac:dyDescent="0.2">
      <c r="A1600" s="3">
        <f>'2_CVaR_t1'!A1600</f>
        <v>44530</v>
      </c>
      <c r="B1600" s="5">
        <f>'2_CVaR_t1'!D1600-1</f>
        <v>-8.8471840727999407E-3</v>
      </c>
      <c r="C1600" s="5">
        <f>'Stocks Returns'!B1596</f>
        <v>-5.3680357869052453E-2</v>
      </c>
      <c r="D1600" s="5">
        <f>'Stocks Returns'!C1596</f>
        <v>-1.2838147638697728E-2</v>
      </c>
      <c r="E1600" s="5">
        <f>'Stocks Returns'!D1596</f>
        <v>-1.149289099526063E-2</v>
      </c>
      <c r="F1600" s="5">
        <f>'Stocks Returns'!E1596</f>
        <v>-2.7997227997228147E-2</v>
      </c>
      <c r="G1600" s="5">
        <f t="shared" si="96"/>
        <v>-4.4968693072554279E-2</v>
      </c>
      <c r="H1600" s="5">
        <f t="shared" si="97"/>
        <v>-1.5615024721266774E-5</v>
      </c>
      <c r="I1600" s="5">
        <f t="shared" si="98"/>
        <v>8.8535496191701271E-4</v>
      </c>
      <c r="J1600" s="5">
        <f t="shared" si="99"/>
        <v>-1.9023139159749798E-2</v>
      </c>
    </row>
    <row r="1601" spans="1:10" ht="15" customHeight="1" x14ac:dyDescent="0.2">
      <c r="A1601" s="3">
        <f>'2_CVaR_t1'!A1601</f>
        <v>44531</v>
      </c>
      <c r="B1601" s="5">
        <f>'2_CVaR_t1'!D1601-1</f>
        <v>-1.1638771302397211E-2</v>
      </c>
      <c r="C1601" s="5">
        <f>'Stocks Returns'!B1597</f>
        <v>-4.3403523850451098E-2</v>
      </c>
      <c r="D1601" s="5">
        <f>'Stocks Returns'!C1597</f>
        <v>-1.8630334933168236E-2</v>
      </c>
      <c r="E1601" s="5">
        <f>'Stocks Returns'!D1597</f>
        <v>1.2465539973630424E-2</v>
      </c>
      <c r="F1601" s="5">
        <f>'Stocks Returns'!E1597</f>
        <v>-1.32610865535433E-2</v>
      </c>
      <c r="G1601" s="5">
        <f t="shared" si="96"/>
        <v>-3.211573018945537E-2</v>
      </c>
      <c r="H1601" s="5">
        <f t="shared" si="97"/>
        <v>-1.7745207236171297E-3</v>
      </c>
      <c r="I1601" s="5">
        <f t="shared" si="98"/>
        <v>2.873126707273127E-2</v>
      </c>
      <c r="J1601" s="5">
        <f t="shared" si="99"/>
        <v>-1.4648017930699673E-3</v>
      </c>
    </row>
    <row r="1602" spans="1:10" ht="15" customHeight="1" x14ac:dyDescent="0.2">
      <c r="A1602" s="3">
        <f>'2_CVaR_t1'!A1602</f>
        <v>44532</v>
      </c>
      <c r="B1602" s="5">
        <f>'2_CVaR_t1'!D1602-1</f>
        <v>2.7846771621261146E-2</v>
      </c>
      <c r="C1602" s="5">
        <f>'Stocks Returns'!B1598</f>
        <v>4.4474393530997247E-2</v>
      </c>
      <c r="D1602" s="5">
        <f>'Stocks Returns'!C1598</f>
        <v>4.2753470761464074E-2</v>
      </c>
      <c r="E1602" s="5">
        <f>'Stocks Returns'!D1598</f>
        <v>-2.7228601870487035E-3</v>
      </c>
      <c r="F1602" s="5">
        <f>'Stocks Returns'!E1598</f>
        <v>2.9768786127167601E-2</v>
      </c>
      <c r="G1602" s="5">
        <f t="shared" si="96"/>
        <v>1.9324190278434895E-2</v>
      </c>
      <c r="H1602" s="5">
        <f t="shared" si="97"/>
        <v>2.5606239523733865E-3</v>
      </c>
      <c r="I1602" s="5">
        <f t="shared" si="98"/>
        <v>-4.1443522861791926E-2</v>
      </c>
      <c r="J1602" s="5">
        <f t="shared" si="99"/>
        <v>1.6465839871014284E-3</v>
      </c>
    </row>
    <row r="1603" spans="1:10" ht="15" customHeight="1" x14ac:dyDescent="0.2">
      <c r="A1603" s="3">
        <f>'2_CVaR_t1'!A1603</f>
        <v>44533</v>
      </c>
      <c r="B1603" s="5">
        <f>'2_CVaR_t1'!D1603-1</f>
        <v>-5.9614074268341533E-3</v>
      </c>
      <c r="C1603" s="5">
        <f>'Stocks Returns'!B1599</f>
        <v>3.182795698924723E-2</v>
      </c>
      <c r="D1603" s="5">
        <f>'Stocks Returns'!C1599</f>
        <v>-9.9349437692268783E-3</v>
      </c>
      <c r="E1603" s="5">
        <f>'Stocks Returns'!D1599</f>
        <v>1.2226970560303974E-2</v>
      </c>
      <c r="F1603" s="5">
        <f>'Stocks Returns'!E1599</f>
        <v>-2.1049677238282882E-3</v>
      </c>
      <c r="G1603" s="5">
        <f t="shared" si="96"/>
        <v>3.7876573167616459E-2</v>
      </c>
      <c r="H1603" s="5">
        <f t="shared" si="97"/>
        <v>-1.2817774969900147E-3</v>
      </c>
      <c r="I1603" s="5">
        <f t="shared" si="98"/>
        <v>2.0586570002676913E-2</v>
      </c>
      <c r="J1603" s="5">
        <f t="shared" si="99"/>
        <v>3.9517030231203563E-3</v>
      </c>
    </row>
    <row r="1604" spans="1:10" ht="15" customHeight="1" x14ac:dyDescent="0.2">
      <c r="A1604" s="3">
        <f>'2_CVaR_t1'!A1604</f>
        <v>44536</v>
      </c>
      <c r="B1604" s="5">
        <f>'2_CVaR_t1'!D1604-1</f>
        <v>2.0567929078894043E-2</v>
      </c>
      <c r="C1604" s="5">
        <f>'Stocks Returns'!B1600</f>
        <v>1.7090454355981777E-2</v>
      </c>
      <c r="D1604" s="5">
        <f>'Stocks Returns'!C1600</f>
        <v>3.2396088019559954E-2</v>
      </c>
      <c r="E1604" s="5">
        <f>'Stocks Returns'!D1600</f>
        <v>-1.5480239240060922E-2</v>
      </c>
      <c r="F1604" s="5">
        <f>'Stocks Returns'!E1600</f>
        <v>2.3906623540992822E-2</v>
      </c>
      <c r="G1604" s="5">
        <f t="shared" si="96"/>
        <v>-1.342696971884022E-3</v>
      </c>
      <c r="H1604" s="5">
        <f t="shared" si="97"/>
        <v>2.7197034409725575E-3</v>
      </c>
      <c r="I1604" s="5">
        <f t="shared" si="98"/>
        <v>-4.4064602816401038E-2</v>
      </c>
      <c r="J1604" s="5">
        <f t="shared" si="99"/>
        <v>3.1430736864059838E-3</v>
      </c>
    </row>
    <row r="1605" spans="1:10" ht="15" customHeight="1" x14ac:dyDescent="0.2">
      <c r="A1605" s="3">
        <f>'2_CVaR_t1'!A1605</f>
        <v>44537</v>
      </c>
      <c r="B1605" s="5">
        <f>'2_CVaR_t1'!D1605-1</f>
        <v>1.7529958112563193E-2</v>
      </c>
      <c r="C1605" s="5">
        <f>'Stocks Returns'!B1601</f>
        <v>-7.3770491803278881E-3</v>
      </c>
      <c r="D1605" s="5">
        <f>'Stocks Returns'!C1601</f>
        <v>2.3139925004933781E-2</v>
      </c>
      <c r="E1605" s="5">
        <f>'Stocks Returns'!D1601</f>
        <v>5.8844550327575851E-2</v>
      </c>
      <c r="F1605" s="5">
        <f>'Stocks Returns'!E1601</f>
        <v>2.4172503776953569E-2</v>
      </c>
      <c r="G1605" s="5">
        <f t="shared" si="96"/>
        <v>-2.3006704127032963E-2</v>
      </c>
      <c r="H1605" s="5">
        <f t="shared" si="97"/>
        <v>-2.1472030759585627E-3</v>
      </c>
      <c r="I1605" s="5">
        <f t="shared" si="98"/>
        <v>3.4490774538752295E-2</v>
      </c>
      <c r="J1605" s="5">
        <f t="shared" si="99"/>
        <v>6.4802350861629075E-3</v>
      </c>
    </row>
    <row r="1606" spans="1:10" ht="15" customHeight="1" x14ac:dyDescent="0.2">
      <c r="A1606" s="3">
        <f>'2_CVaR_t1'!A1606</f>
        <v>44538</v>
      </c>
      <c r="B1606" s="5">
        <f>'2_CVaR_t1'!D1606-1</f>
        <v>4.4124232454481049E-3</v>
      </c>
      <c r="C1606" s="5">
        <f>'Stocks Returns'!B1602</f>
        <v>-7.844756399669639E-3</v>
      </c>
      <c r="D1606" s="5">
        <f>'Stocks Returns'!C1602</f>
        <v>7.8121232579446698E-3</v>
      </c>
      <c r="E1606" s="5">
        <f>'Stocks Returns'!D1602</f>
        <v>-1.7437282033974544E-2</v>
      </c>
      <c r="F1606" s="5">
        <f>'Stocks Returns'!E1602</f>
        <v>-6.168700549818884E-3</v>
      </c>
      <c r="G1606" s="5">
        <f t="shared" ref="G1606:G1669" si="100">C1606-($P$11+$O$11*$B1606)</f>
        <v>-1.1369305031246826E-2</v>
      </c>
      <c r="H1606" s="5">
        <f t="shared" ref="H1606:H1669" si="101">D1606-($P$12+$O$12*$B1606)</f>
        <v>1.4771924782545675E-3</v>
      </c>
      <c r="I1606" s="5">
        <f t="shared" ref="I1606:I1669" si="102">E1606-($P$13+$O$13*$B1606)</f>
        <v>-2.3523969879504027E-2</v>
      </c>
      <c r="J1606" s="5">
        <f t="shared" ref="J1606:J1669" si="103">F1606-($P$14+$O$14*$B1606)</f>
        <v>-1.0599605587266898E-2</v>
      </c>
    </row>
    <row r="1607" spans="1:10" ht="15" customHeight="1" x14ac:dyDescent="0.2">
      <c r="A1607" s="3">
        <f>'2_CVaR_t1'!A1607</f>
        <v>44539</v>
      </c>
      <c r="B1607" s="5">
        <f>'2_CVaR_t1'!D1607-1</f>
        <v>7.1631231312365706E-3</v>
      </c>
      <c r="C1607" s="5">
        <f>'Stocks Returns'!B1603</f>
        <v>-1.8726591760299782E-2</v>
      </c>
      <c r="D1607" s="5">
        <f>'Stocks Returns'!C1603</f>
        <v>1.1483803052777519E-2</v>
      </c>
      <c r="E1607" s="5">
        <f>'Stocks Returns'!D1603</f>
        <v>-8.1291504465308417E-3</v>
      </c>
      <c r="F1607" s="5">
        <f>'Stocks Returns'!E1603</f>
        <v>-2.10497908514371E-2</v>
      </c>
      <c r="G1607" s="5">
        <f t="shared" si="100"/>
        <v>-2.478953765140738E-2</v>
      </c>
      <c r="H1607" s="5">
        <f t="shared" si="101"/>
        <v>1.1746646586255766E-3</v>
      </c>
      <c r="I1607" s="5">
        <f t="shared" si="102"/>
        <v>-1.8046380938093153E-2</v>
      </c>
      <c r="J1607" s="5">
        <f t="shared" si="103"/>
        <v>-2.8261556153880277E-2</v>
      </c>
    </row>
    <row r="1608" spans="1:10" ht="15" customHeight="1" x14ac:dyDescent="0.2">
      <c r="A1608" s="3">
        <f>'2_CVaR_t1'!A1608</f>
        <v>44540</v>
      </c>
      <c r="B1608" s="5">
        <f>'2_CVaR_t1'!D1608-1</f>
        <v>6.4812749627267685E-3</v>
      </c>
      <c r="C1608" s="5">
        <f>'Stocks Returns'!B1604</f>
        <v>-1.2298558100084733E-2</v>
      </c>
      <c r="D1608" s="5">
        <f>'Stocks Returns'!C1604</f>
        <v>9.5084914139742516E-3</v>
      </c>
      <c r="E1608" s="5">
        <f>'Stocks Returns'!D1604</f>
        <v>5.7716726307284194E-3</v>
      </c>
      <c r="F1608" s="5">
        <f>'Stocks Returns'!E1604</f>
        <v>1.2956581667815215E-2</v>
      </c>
      <c r="G1608" s="5">
        <f t="shared" si="100"/>
        <v>-1.7732281758951245E-2</v>
      </c>
      <c r="H1608" s="5">
        <f t="shared" si="101"/>
        <v>1.8448636613855804E-4</v>
      </c>
      <c r="I1608" s="5">
        <f t="shared" si="102"/>
        <v>-3.1960364313641278E-3</v>
      </c>
      <c r="J1608" s="5">
        <f t="shared" si="103"/>
        <v>6.434140740003016E-3</v>
      </c>
    </row>
    <row r="1609" spans="1:10" ht="15" customHeight="1" x14ac:dyDescent="0.2">
      <c r="A1609" s="3">
        <f>'2_CVaR_t1'!A1609</f>
        <v>44543</v>
      </c>
      <c r="B1609" s="5">
        <f>'2_CVaR_t1'!D1609-1</f>
        <v>-8.203985445547235E-3</v>
      </c>
      <c r="C1609" s="5">
        <f>'Stocks Returns'!B1605</f>
        <v>-2.3185916702447407E-2</v>
      </c>
      <c r="D1609" s="5">
        <f>'Stocks Returns'!C1605</f>
        <v>-1.1152764761012124E-2</v>
      </c>
      <c r="E1609" s="5">
        <f>'Stocks Returns'!D1605</f>
        <v>-2.2609893262940384E-2</v>
      </c>
      <c r="F1609" s="5">
        <f>'Stocks Returns'!E1605</f>
        <v>-3.361001496802285E-2</v>
      </c>
      <c r="G1609" s="5">
        <f t="shared" si="100"/>
        <v>-1.5067807619237815E-2</v>
      </c>
      <c r="H1609" s="5">
        <f t="shared" si="101"/>
        <v>7.4047531354708498E-4</v>
      </c>
      <c r="I1609" s="5">
        <f t="shared" si="102"/>
        <v>-1.1127346536453272E-2</v>
      </c>
      <c r="J1609" s="5">
        <f t="shared" si="103"/>
        <v>-2.528617718638216E-2</v>
      </c>
    </row>
    <row r="1610" spans="1:10" ht="15" customHeight="1" x14ac:dyDescent="0.2">
      <c r="A1610" s="3">
        <f>'2_CVaR_t1'!A1610</f>
        <v>44544</v>
      </c>
      <c r="B1610" s="5">
        <f>'2_CVaR_t1'!D1610-1</f>
        <v>-3.3206497317869177E-3</v>
      </c>
      <c r="C1610" s="5">
        <f>'Stocks Returns'!B1606</f>
        <v>-1.0549450549450445E-2</v>
      </c>
      <c r="D1610" s="5">
        <f>'Stocks Returns'!C1606</f>
        <v>-4.928442801630295E-3</v>
      </c>
      <c r="E1610" s="5">
        <f>'Stocks Returns'!D1606</f>
        <v>-3.1705025833724809E-3</v>
      </c>
      <c r="F1610" s="5">
        <f>'Stocks Returns'!E1606</f>
        <v>-4.7873838355391163E-3</v>
      </c>
      <c r="G1610" s="5">
        <f t="shared" si="100"/>
        <v>-6.9377749224021346E-3</v>
      </c>
      <c r="H1610" s="5">
        <f t="shared" si="101"/>
        <v>-9.0639809781666199E-5</v>
      </c>
      <c r="I1610" s="5">
        <f t="shared" si="102"/>
        <v>1.5116564297555767E-3</v>
      </c>
      <c r="J1610" s="5">
        <f t="shared" si="103"/>
        <v>-1.4004256884919651E-3</v>
      </c>
    </row>
    <row r="1611" spans="1:10" ht="15" customHeight="1" x14ac:dyDescent="0.2">
      <c r="A1611" s="3">
        <f>'2_CVaR_t1'!A1611</f>
        <v>44545</v>
      </c>
      <c r="B1611" s="5">
        <f>'2_CVaR_t1'!D1611-1</f>
        <v>8.7172054486814865E-3</v>
      </c>
      <c r="C1611" s="5">
        <f>'Stocks Returns'!B1607</f>
        <v>2.6654820079963226E-3</v>
      </c>
      <c r="D1611" s="5">
        <f>'Stocks Returns'!C1607</f>
        <v>1.109629488522712E-2</v>
      </c>
      <c r="E1611" s="5">
        <f>'Stocks Returns'!D1607</f>
        <v>3.5928849098833648E-2</v>
      </c>
      <c r="F1611" s="5">
        <f>'Stocks Returns'!E1607</f>
        <v>4.2444821731724147E-4</v>
      </c>
      <c r="G1611" s="5">
        <f t="shared" si="100"/>
        <v>-4.8316000882524142E-3</v>
      </c>
      <c r="H1611" s="5">
        <f t="shared" si="101"/>
        <v>-1.4581796182545834E-3</v>
      </c>
      <c r="I1611" s="5">
        <f t="shared" si="102"/>
        <v>2.3847449908543268E-2</v>
      </c>
      <c r="J1611" s="5">
        <f t="shared" si="103"/>
        <v>-8.3584393247574627E-3</v>
      </c>
    </row>
    <row r="1612" spans="1:10" ht="15" customHeight="1" x14ac:dyDescent="0.2">
      <c r="A1612" s="3">
        <f>'2_CVaR_t1'!A1612</f>
        <v>44546</v>
      </c>
      <c r="B1612" s="5">
        <f>'2_CVaR_t1'!D1612-1</f>
        <v>4.8116222772305317E-3</v>
      </c>
      <c r="C1612" s="5">
        <f>'Stocks Returns'!B1608</f>
        <v>3.7217545414266695E-2</v>
      </c>
      <c r="D1612" s="5">
        <f>'Stocks Returns'!C1608</f>
        <v>9.7027930855824174E-3</v>
      </c>
      <c r="E1612" s="5">
        <f>'Stocks Returns'!D1608</f>
        <v>-3.8776438480782272E-2</v>
      </c>
      <c r="F1612" s="5">
        <f>'Stocks Returns'!E1608</f>
        <v>1.4000848536275035E-2</v>
      </c>
      <c r="G1612" s="5">
        <f t="shared" si="100"/>
        <v>3.3324608455951622E-2</v>
      </c>
      <c r="H1612" s="5">
        <f t="shared" si="101"/>
        <v>2.7911000644016337E-3</v>
      </c>
      <c r="I1612" s="5">
        <f t="shared" si="102"/>
        <v>-4.5419038995446609E-2</v>
      </c>
      <c r="J1612" s="5">
        <f t="shared" si="103"/>
        <v>9.1663674013240798E-3</v>
      </c>
    </row>
    <row r="1613" spans="1:10" ht="15" customHeight="1" x14ac:dyDescent="0.2">
      <c r="A1613" s="3">
        <f>'2_CVaR_t1'!A1613</f>
        <v>44547</v>
      </c>
      <c r="B1613" s="5">
        <f>'2_CVaR_t1'!D1613-1</f>
        <v>-7.6872303839844447E-3</v>
      </c>
      <c r="C1613" s="5">
        <f>'Stocks Returns'!B1609</f>
        <v>-5.5531824006834762E-3</v>
      </c>
      <c r="D1613" s="5">
        <f>'Stocks Returns'!C1609</f>
        <v>-1.1615431263703013E-2</v>
      </c>
      <c r="E1613" s="5">
        <f>'Stocks Returns'!D1609</f>
        <v>-2.0111203123152066E-3</v>
      </c>
      <c r="F1613" s="5">
        <f>'Stocks Returns'!E1609</f>
        <v>-4.3096234309623505E-2</v>
      </c>
      <c r="G1613" s="5">
        <f t="shared" si="100"/>
        <v>2.0880554546264373E-3</v>
      </c>
      <c r="H1613" s="5">
        <f t="shared" si="101"/>
        <v>-4.6879822944106454E-4</v>
      </c>
      <c r="I1613" s="5">
        <f t="shared" si="102"/>
        <v>8.751808723017571E-3</v>
      </c>
      <c r="J1613" s="5">
        <f t="shared" si="103"/>
        <v>-3.5294817612470983E-2</v>
      </c>
    </row>
    <row r="1614" spans="1:10" ht="15" customHeight="1" x14ac:dyDescent="0.2">
      <c r="A1614" s="3">
        <f>'2_CVaR_t1'!A1614</f>
        <v>44550</v>
      </c>
      <c r="B1614" s="5">
        <f>'2_CVaR_t1'!D1614-1</f>
        <v>-1.0480501839467693E-2</v>
      </c>
      <c r="C1614" s="5">
        <f>'Stocks Returns'!B1610</f>
        <v>-1.675257731958768E-2</v>
      </c>
      <c r="D1614" s="5">
        <f>'Stocks Returns'!C1610</f>
        <v>-1.4819709269397685E-2</v>
      </c>
      <c r="E1614" s="5">
        <f>'Stocks Returns'!D1610</f>
        <v>-2.0862968231389334E-2</v>
      </c>
      <c r="F1614" s="5">
        <f>'Stocks Returns'!E1610</f>
        <v>-1.4575134820005164E-4</v>
      </c>
      <c r="G1614" s="5">
        <f t="shared" si="100"/>
        <v>-6.533656364657912E-3</v>
      </c>
      <c r="H1614" s="5">
        <f t="shared" si="101"/>
        <v>3.6263872780665368E-4</v>
      </c>
      <c r="I1614" s="5">
        <f t="shared" si="102"/>
        <v>-6.2102126513814485E-3</v>
      </c>
      <c r="J1614" s="5">
        <f t="shared" si="103"/>
        <v>1.04795639647304E-2</v>
      </c>
    </row>
    <row r="1615" spans="1:10" ht="15" customHeight="1" x14ac:dyDescent="0.2">
      <c r="A1615" s="3">
        <f>'2_CVaR_t1'!A1615</f>
        <v>44551</v>
      </c>
      <c r="B1615" s="5">
        <f>'2_CVaR_t1'!D1615-1</f>
        <v>2.2157597517320049E-2</v>
      </c>
      <c r="C1615" s="5">
        <f>'Stocks Returns'!B1611</f>
        <v>2.7959807776321455E-2</v>
      </c>
      <c r="D1615" s="5">
        <f>'Stocks Returns'!C1611</f>
        <v>3.1809907061415954E-2</v>
      </c>
      <c r="E1615" s="5">
        <f>'Stocks Returns'!D1611</f>
        <v>3.3171912832929973E-2</v>
      </c>
      <c r="F1615" s="5">
        <f>'Stocks Returns'!E1611</f>
        <v>3.0320699708455079E-2</v>
      </c>
      <c r="G1615" s="5">
        <f t="shared" si="100"/>
        <v>8.0596807058417388E-3</v>
      </c>
      <c r="H1615" s="5">
        <f t="shared" si="101"/>
        <v>-1.6322840777301117E-4</v>
      </c>
      <c r="I1615" s="5">
        <f t="shared" si="102"/>
        <v>2.3738243868199338E-3</v>
      </c>
      <c r="J1615" s="5">
        <f t="shared" si="103"/>
        <v>7.9500513049588807E-3</v>
      </c>
    </row>
    <row r="1616" spans="1:10" ht="15" customHeight="1" x14ac:dyDescent="0.2">
      <c r="A1616" s="3">
        <f>'2_CVaR_t1'!A1616</f>
        <v>44552</v>
      </c>
      <c r="B1616" s="5">
        <f>'2_CVaR_t1'!D1616-1</f>
        <v>8.3370310356369881E-3</v>
      </c>
      <c r="C1616" s="5">
        <f>'Stocks Returns'!B1612</f>
        <v>4.2498937526560532E-3</v>
      </c>
      <c r="D1616" s="5">
        <f>'Stocks Returns'!C1612</f>
        <v>1.1978828117745532E-2</v>
      </c>
      <c r="E1616" s="5">
        <f>'Stocks Returns'!D1612</f>
        <v>1.2069369580501643E-2</v>
      </c>
      <c r="F1616" s="5">
        <f>'Stocks Returns'!E1612</f>
        <v>5.6593095642329949E-3</v>
      </c>
      <c r="G1616" s="5">
        <f t="shared" si="100"/>
        <v>-2.8963562905571644E-3</v>
      </c>
      <c r="H1616" s="5">
        <f t="shared" si="101"/>
        <v>-2.6370888634122402E-5</v>
      </c>
      <c r="I1616" s="5">
        <f t="shared" si="102"/>
        <v>5.1738994253004537E-4</v>
      </c>
      <c r="J1616" s="5">
        <f t="shared" si="103"/>
        <v>-2.7392350967933594E-3</v>
      </c>
    </row>
    <row r="1617" spans="1:10" ht="15" customHeight="1" x14ac:dyDescent="0.2">
      <c r="A1617" s="3">
        <f>'2_CVaR_t1'!A1617</f>
        <v>44553</v>
      </c>
      <c r="B1617" s="5">
        <f>'2_CVaR_t1'!D1617-1</f>
        <v>-3.7179979514915251E-3</v>
      </c>
      <c r="C1617" s="5">
        <f>'Stocks Returns'!B1613</f>
        <v>3.3432077867118215E-2</v>
      </c>
      <c r="D1617" s="5">
        <f>'Stocks Returns'!C1613</f>
        <v>-6.1479170489998625E-3</v>
      </c>
      <c r="E1617" s="5">
        <f>'Stocks Returns'!D1613</f>
        <v>6.4837327775848497E-3</v>
      </c>
      <c r="F1617" s="5">
        <f>'Stocks Returns'!E1613</f>
        <v>1.547552054023571E-3</v>
      </c>
      <c r="G1617" s="5">
        <f t="shared" si="100"/>
        <v>3.741043385693113E-2</v>
      </c>
      <c r="H1617" s="5">
        <f t="shared" si="101"/>
        <v>-7.3602586654142495E-4</v>
      </c>
      <c r="I1617" s="5">
        <f t="shared" si="102"/>
        <v>1.1719227074132033E-2</v>
      </c>
      <c r="J1617" s="5">
        <f t="shared" si="103"/>
        <v>5.3362151930445665E-3</v>
      </c>
    </row>
    <row r="1618" spans="1:10" ht="15" customHeight="1" x14ac:dyDescent="0.2">
      <c r="A1618" s="3">
        <f>'2_CVaR_t1'!A1618</f>
        <v>44554</v>
      </c>
      <c r="B1618" s="5">
        <f>'2_CVaR_t1'!D1618-1</f>
        <v>2.8556153399916795E-5</v>
      </c>
      <c r="C1618" s="5">
        <f>'Stocks Returns'!B1614</f>
        <v>0</v>
      </c>
      <c r="D1618" s="5">
        <f>'Stocks Returns'!C1614</f>
        <v>0</v>
      </c>
      <c r="E1618" s="5">
        <f>'Stocks Returns'!D1614</f>
        <v>0</v>
      </c>
      <c r="F1618" s="5">
        <f>'Stocks Returns'!E1614</f>
        <v>0</v>
      </c>
      <c r="G1618" s="5">
        <f t="shared" si="100"/>
        <v>5.2096584642662082E-4</v>
      </c>
      <c r="H1618" s="5">
        <f t="shared" si="101"/>
        <v>-1.1253114819244209E-6</v>
      </c>
      <c r="I1618" s="5">
        <f t="shared" si="102"/>
        <v>1.8154757398473369E-5</v>
      </c>
      <c r="J1618" s="5">
        <f t="shared" si="103"/>
        <v>1.0294917535460086E-6</v>
      </c>
    </row>
    <row r="1619" spans="1:10" ht="15" customHeight="1" x14ac:dyDescent="0.2">
      <c r="A1619" s="3">
        <f>'2_CVaR_t1'!A1619</f>
        <v>44557</v>
      </c>
      <c r="B1619" s="5">
        <f>'2_CVaR_t1'!D1619-1</f>
        <v>4.2314973028392266E-3</v>
      </c>
      <c r="C1619" s="5">
        <f>'Stocks Returns'!B1615</f>
        <v>-2.4570024570025328E-3</v>
      </c>
      <c r="D1619" s="5">
        <f>'Stocks Returns'!C1615</f>
        <v>4.6625427015047904E-3</v>
      </c>
      <c r="E1619" s="5">
        <f>'Stocks Returns'!D1615</f>
        <v>2.783849073967537E-2</v>
      </c>
      <c r="F1619" s="5">
        <f>'Stocks Returns'!E1615</f>
        <v>2.8374771737603499E-2</v>
      </c>
      <c r="G1619" s="5">
        <f t="shared" si="100"/>
        <v>-5.8145892476064043E-3</v>
      </c>
      <c r="H1619" s="5">
        <f t="shared" si="101"/>
        <v>-1.4109865118113116E-3</v>
      </c>
      <c r="I1619" s="5">
        <f t="shared" si="102"/>
        <v>2.2003754967331923E-2</v>
      </c>
      <c r="J1619" s="5">
        <f t="shared" si="103"/>
        <v>2.412677642698801E-2</v>
      </c>
    </row>
    <row r="1620" spans="1:10" ht="15" customHeight="1" x14ac:dyDescent="0.2">
      <c r="A1620" s="3">
        <f>'2_CVaR_t1'!A1620</f>
        <v>44558</v>
      </c>
      <c r="B1620" s="5">
        <f>'2_CVaR_t1'!D1620-1</f>
        <v>6.8956985173440621E-4</v>
      </c>
      <c r="C1620" s="5">
        <f>'Stocks Returns'!B1616</f>
        <v>-1.2315270935960854E-3</v>
      </c>
      <c r="D1620" s="5">
        <f>'Stocks Returns'!C1616</f>
        <v>1.9298809906722614E-3</v>
      </c>
      <c r="E1620" s="5">
        <f>'Stocks Returns'!D1616</f>
        <v>-1.4773363178511412E-2</v>
      </c>
      <c r="F1620" s="5">
        <f>'Stocks Returns'!E1616</f>
        <v>-1.2293402540635157E-3</v>
      </c>
      <c r="G1620" s="5">
        <f t="shared" si="100"/>
        <v>-1.3205570409793614E-3</v>
      </c>
      <c r="H1620" s="5">
        <f t="shared" si="101"/>
        <v>9.7372394826360958E-4</v>
      </c>
      <c r="I1620" s="5">
        <f t="shared" si="102"/>
        <v>-1.5675716388617488E-2</v>
      </c>
      <c r="J1620" s="5">
        <f t="shared" si="103"/>
        <v>-1.8965722247155561E-3</v>
      </c>
    </row>
    <row r="1621" spans="1:10" ht="15" customHeight="1" x14ac:dyDescent="0.2">
      <c r="A1621" s="3">
        <f>'2_CVaR_t1'!A1621</f>
        <v>44559</v>
      </c>
      <c r="B1621" s="5">
        <f>'2_CVaR_t1'!D1621-1</f>
        <v>4.80137750945131E-4</v>
      </c>
      <c r="C1621" s="5">
        <f>'Stocks Returns'!B1617</f>
        <v>-1.8906699547883155E-2</v>
      </c>
      <c r="D1621" s="5">
        <f>'Stocks Returns'!C1617</f>
        <v>5.5033249254754502E-4</v>
      </c>
      <c r="E1621" s="5">
        <f>'Stocks Returns'!D1617</f>
        <v>2.3855503805521039E-3</v>
      </c>
      <c r="F1621" s="5">
        <f>'Stocks Returns'!E1617</f>
        <v>-2.7352297592998509E-3</v>
      </c>
      <c r="G1621" s="5">
        <f t="shared" si="100"/>
        <v>-1.8802461638802764E-2</v>
      </c>
      <c r="H1621" s="5">
        <f t="shared" si="101"/>
        <v>-1.0323732325390558E-4</v>
      </c>
      <c r="I1621" s="5">
        <f t="shared" si="102"/>
        <v>1.7748460695739699E-3</v>
      </c>
      <c r="J1621" s="5">
        <f t="shared" si="103"/>
        <v>-3.1907332857445303E-3</v>
      </c>
    </row>
    <row r="1622" spans="1:10" ht="15" customHeight="1" x14ac:dyDescent="0.2">
      <c r="A1622" s="3">
        <f>'2_CVaR_t1'!A1622</f>
        <v>44560</v>
      </c>
      <c r="B1622" s="5">
        <f>'2_CVaR_t1'!D1622-1</f>
        <v>-1.4107142917292315E-3</v>
      </c>
      <c r="C1622" s="5">
        <f>'Stocks Returns'!B1618</f>
        <v>2.4298282362798407E-2</v>
      </c>
      <c r="D1622" s="5">
        <f>'Stocks Returns'!C1618</f>
        <v>-1.3750744832010664E-3</v>
      </c>
      <c r="E1622" s="5">
        <f>'Stocks Returns'!D1618</f>
        <v>-1.3145965548504002E-2</v>
      </c>
      <c r="F1622" s="5">
        <f>'Stocks Returns'!E1618</f>
        <v>-8.7767416346681282E-3</v>
      </c>
      <c r="G1622" s="5">
        <f t="shared" si="100"/>
        <v>2.6147433872995365E-2</v>
      </c>
      <c r="H1622" s="5">
        <f t="shared" si="101"/>
        <v>7.032562709730285E-4</v>
      </c>
      <c r="I1622" s="5">
        <f t="shared" si="102"/>
        <v>-1.1123525682531592E-2</v>
      </c>
      <c r="J1622" s="5">
        <f t="shared" si="103"/>
        <v>-7.3206606441596437E-3</v>
      </c>
    </row>
    <row r="1623" spans="1:10" ht="15" customHeight="1" x14ac:dyDescent="0.2">
      <c r="A1623" s="3">
        <f>'2_CVaR_t1'!A1623</f>
        <v>44561</v>
      </c>
      <c r="B1623" s="5">
        <f>'2_CVaR_t1'!D1623-1</f>
        <v>-3.4556003312993244E-3</v>
      </c>
      <c r="C1623" s="5">
        <f>'Stocks Returns'!B1619</f>
        <v>-3.7218813905930515E-2</v>
      </c>
      <c r="D1623" s="5">
        <f>'Stocks Returns'!C1619</f>
        <v>-5.3242759443704601E-3</v>
      </c>
      <c r="E1623" s="5">
        <f>'Stocks Returns'!D1619</f>
        <v>-2.2967386311434357E-4</v>
      </c>
      <c r="F1623" s="5">
        <f>'Stocks Returns'!E1619</f>
        <v>-1.3835085777531564E-3</v>
      </c>
      <c r="G1623" s="5">
        <f t="shared" si="100"/>
        <v>-3.3482603343702941E-2</v>
      </c>
      <c r="H1623" s="5">
        <f t="shared" si="101"/>
        <v>-2.9149650200852289E-4</v>
      </c>
      <c r="I1623" s="5">
        <f t="shared" si="102"/>
        <v>4.6404133312052424E-3</v>
      </c>
      <c r="J1623" s="5">
        <f t="shared" si="103"/>
        <v>2.1398798508598651E-3</v>
      </c>
    </row>
    <row r="1624" spans="1:10" ht="15" customHeight="1" x14ac:dyDescent="0.2">
      <c r="A1624" s="3">
        <f>'2_CVaR_t1'!A1624</f>
        <v>44564</v>
      </c>
      <c r="B1624" s="5">
        <f>'2_CVaR_t1'!D1624-1</f>
        <v>1.4701151268256663E-2</v>
      </c>
      <c r="C1624" s="5">
        <f>'Stocks Returns'!B1620</f>
        <v>7.6040781648258227E-2</v>
      </c>
      <c r="D1624" s="5">
        <f>'Stocks Returns'!C1620</f>
        <v>2.1780259332748741E-2</v>
      </c>
      <c r="E1624" s="5">
        <f>'Stocks Returns'!D1620</f>
        <v>1.079715138984616E-2</v>
      </c>
      <c r="F1624" s="5">
        <f>'Stocks Returns'!E1620</f>
        <v>2.2028262676641486E-2</v>
      </c>
      <c r="G1624" s="5">
        <f t="shared" si="100"/>
        <v>6.3021602522062486E-2</v>
      </c>
      <c r="H1624" s="5">
        <f t="shared" si="101"/>
        <v>5.8018769831503364E-4</v>
      </c>
      <c r="I1624" s="5">
        <f t="shared" si="102"/>
        <v>-9.6173123313507657E-3</v>
      </c>
      <c r="J1624" s="5">
        <f t="shared" si="103"/>
        <v>7.1958176224899452E-3</v>
      </c>
    </row>
    <row r="1625" spans="1:10" ht="15" customHeight="1" x14ac:dyDescent="0.2">
      <c r="A1625" s="3">
        <f>'2_CVaR_t1'!A1625</f>
        <v>44565</v>
      </c>
      <c r="B1625" s="5">
        <f>'2_CVaR_t1'!D1625-1</f>
        <v>2.8779800740525996E-3</v>
      </c>
      <c r="C1625" s="5">
        <f>'Stocks Returns'!B1621</f>
        <v>5.606000789577581E-2</v>
      </c>
      <c r="D1625" s="5">
        <f>'Stocks Returns'!C1621</f>
        <v>4.651582893013595E-3</v>
      </c>
      <c r="E1625" s="5">
        <f>'Stocks Returns'!D1621</f>
        <v>-6.0227272727272352E-3</v>
      </c>
      <c r="F1625" s="5">
        <f>'Stocks Returns'!E1621</f>
        <v>4.3378066964890882E-2</v>
      </c>
      <c r="G1625" s="5">
        <f t="shared" si="100"/>
        <v>5.3951472098350106E-2</v>
      </c>
      <c r="H1625" s="5">
        <f t="shared" si="101"/>
        <v>5.3361361000490645E-4</v>
      </c>
      <c r="I1625" s="5">
        <f t="shared" si="102"/>
        <v>-9.9725953087559348E-3</v>
      </c>
      <c r="J1625" s="5">
        <f t="shared" si="103"/>
        <v>4.0498429685249825E-2</v>
      </c>
    </row>
    <row r="1626" spans="1:10" ht="15" customHeight="1" x14ac:dyDescent="0.2">
      <c r="A1626" s="3">
        <f>'2_CVaR_t1'!A1626</f>
        <v>44566</v>
      </c>
      <c r="B1626" s="5">
        <f>'2_CVaR_t1'!D1626-1</f>
        <v>-8.5687759843416922E-3</v>
      </c>
      <c r="C1626" s="5">
        <f>'Stocks Returns'!B1622</f>
        <v>-1.1214953271028061E-2</v>
      </c>
      <c r="D1626" s="5">
        <f>'Stocks Returns'!C1622</f>
        <v>-1.1058167760496285E-2</v>
      </c>
      <c r="E1626" s="5">
        <f>'Stocks Returns'!D1622</f>
        <v>-3.3725848862467211E-2</v>
      </c>
      <c r="F1626" s="5">
        <f>'Stocks Returns'!E1622</f>
        <v>-1.7149538781343288E-2</v>
      </c>
      <c r="G1626" s="5">
        <f t="shared" si="100"/>
        <v>-2.7602086614338644E-3</v>
      </c>
      <c r="H1626" s="5">
        <f t="shared" si="101"/>
        <v>1.3621212096733629E-3</v>
      </c>
      <c r="I1626" s="5">
        <f t="shared" si="102"/>
        <v>-2.1735305708256061E-2</v>
      </c>
      <c r="J1626" s="5">
        <f t="shared" si="103"/>
        <v>-8.4569106712408283E-3</v>
      </c>
    </row>
    <row r="1627" spans="1:10" ht="15" customHeight="1" x14ac:dyDescent="0.2">
      <c r="A1627" s="3">
        <f>'2_CVaR_t1'!A1627</f>
        <v>44567</v>
      </c>
      <c r="B1627" s="5">
        <f>'2_CVaR_t1'!D1627-1</f>
        <v>-2.8985319038421498E-4</v>
      </c>
      <c r="C1627" s="5">
        <f>'Stocks Returns'!B1623</f>
        <v>-2.7599243856332722E-2</v>
      </c>
      <c r="D1627" s="5">
        <f>'Stocks Returns'!C1623</f>
        <v>-1.136363636363602E-3</v>
      </c>
      <c r="E1627" s="5">
        <f>'Stocks Returns'!D1623</f>
        <v>9.228584950307539E-3</v>
      </c>
      <c r="F1627" s="5">
        <f>'Stocks Returns'!E1623</f>
        <v>3.7541308658294525E-2</v>
      </c>
      <c r="G1627" s="5">
        <f t="shared" si="100"/>
        <v>-2.6784443917046191E-2</v>
      </c>
      <c r="H1627" s="5">
        <f t="shared" si="101"/>
        <v>-6.7745154241262862E-4</v>
      </c>
      <c r="I1627" s="5">
        <f t="shared" si="102"/>
        <v>9.6901470661611977E-3</v>
      </c>
      <c r="J1627" s="5">
        <f t="shared" si="103"/>
        <v>3.7864238731317286E-2</v>
      </c>
    </row>
    <row r="1628" spans="1:10" ht="15" customHeight="1" x14ac:dyDescent="0.2">
      <c r="A1628" s="3">
        <f>'2_CVaR_t1'!A1628</f>
        <v>44568</v>
      </c>
      <c r="B1628" s="5">
        <f>'2_CVaR_t1'!D1628-1</f>
        <v>-9.8108170226436364E-3</v>
      </c>
      <c r="C1628" s="5">
        <f>'Stocks Returns'!B1624</f>
        <v>0.1687402799377915</v>
      </c>
      <c r="D1628" s="5">
        <f>'Stocks Returns'!C1624</f>
        <v>-1.2696245733788358E-2</v>
      </c>
      <c r="E1628" s="5">
        <f>'Stocks Returns'!D1624</f>
        <v>-3.9507620164126456E-2</v>
      </c>
      <c r="F1628" s="5">
        <f>'Stocks Returns'!E1624</f>
        <v>2.7392024461714959E-2</v>
      </c>
      <c r="G1628" s="5">
        <f t="shared" si="100"/>
        <v>0.17834120322872382</v>
      </c>
      <c r="H1628" s="5">
        <f t="shared" si="101"/>
        <v>1.5185425117825307E-3</v>
      </c>
      <c r="I1628" s="5">
        <f t="shared" si="102"/>
        <v>-2.578744769269347E-2</v>
      </c>
      <c r="J1628" s="5">
        <f t="shared" si="103"/>
        <v>3.7340312118230336E-2</v>
      </c>
    </row>
    <row r="1629" spans="1:10" ht="15" customHeight="1" x14ac:dyDescent="0.2">
      <c r="A1629" s="3">
        <f>'2_CVaR_t1'!A1629</f>
        <v>44571</v>
      </c>
      <c r="B1629" s="5">
        <f>'2_CVaR_t1'!D1629-1</f>
        <v>-1.4475058876554092E-2</v>
      </c>
      <c r="C1629" s="5">
        <f>'Stocks Returns'!B1625</f>
        <v>-4.8902195608782395E-2</v>
      </c>
      <c r="D1629" s="5">
        <f>'Stocks Returns'!C1625</f>
        <v>-2.2999631268436627E-2</v>
      </c>
      <c r="E1629" s="5">
        <f>'Stocks Returns'!D1625</f>
        <v>1.2205541315757351E-2</v>
      </c>
      <c r="F1629" s="5">
        <f>'Stocks Returns'!E1625</f>
        <v>4.8363095238095344E-3</v>
      </c>
      <c r="G1629" s="5">
        <f t="shared" si="100"/>
        <v>-3.4997022769971978E-2</v>
      </c>
      <c r="H1629" s="5">
        <f t="shared" si="101"/>
        <v>-2.0459524636765973E-3</v>
      </c>
      <c r="I1629" s="5">
        <f t="shared" si="102"/>
        <v>3.2420997923828854E-2</v>
      </c>
      <c r="J1629" s="5">
        <f t="shared" si="103"/>
        <v>1.9499980674133083E-2</v>
      </c>
    </row>
    <row r="1630" spans="1:10" ht="15" customHeight="1" x14ac:dyDescent="0.2">
      <c r="A1630" s="3">
        <f>'2_CVaR_t1'!A1630</f>
        <v>44572</v>
      </c>
      <c r="B1630" s="5">
        <f>'2_CVaR_t1'!D1630-1</f>
        <v>8.3048762522968111E-3</v>
      </c>
      <c r="C1630" s="5">
        <f>'Stocks Returns'!B1626</f>
        <v>3.1479538300105414E-3</v>
      </c>
      <c r="D1630" s="5">
        <f>'Stocks Returns'!C1626</f>
        <v>1.1369533424541167E-2</v>
      </c>
      <c r="E1630" s="5">
        <f>'Stocks Returns'!D1626</f>
        <v>2.0258048956951491E-2</v>
      </c>
      <c r="F1630" s="5">
        <f>'Stocks Returns'!E1626</f>
        <v>3.159323707268924E-2</v>
      </c>
      <c r="G1630" s="5">
        <f t="shared" si="100"/>
        <v>-3.9686231782295779E-3</v>
      </c>
      <c r="H1630" s="5">
        <f t="shared" si="101"/>
        <v>-5.8920839272377096E-4</v>
      </c>
      <c r="I1630" s="5">
        <f t="shared" si="102"/>
        <v>8.7508471115318384E-3</v>
      </c>
      <c r="J1630" s="5">
        <f t="shared" si="103"/>
        <v>2.3227199759986199E-2</v>
      </c>
    </row>
    <row r="1631" spans="1:10" ht="15" customHeight="1" x14ac:dyDescent="0.2">
      <c r="A1631" s="3">
        <f>'2_CVaR_t1'!A1631</f>
        <v>44573</v>
      </c>
      <c r="B1631" s="5">
        <f>'2_CVaR_t1'!D1631-1</f>
        <v>4.3841221481966119E-3</v>
      </c>
      <c r="C1631" s="5">
        <f>'Stocks Returns'!B1627</f>
        <v>3.8354253835424235E-3</v>
      </c>
      <c r="D1631" s="5">
        <f>'Stocks Returns'!C1627</f>
        <v>6.2039369344155659E-3</v>
      </c>
      <c r="E1631" s="5">
        <f>'Stocks Returns'!D1627</f>
        <v>7.3277390379389296E-3</v>
      </c>
      <c r="F1631" s="5">
        <f>'Stocks Returns'!E1627</f>
        <v>9.6901543246801225E-3</v>
      </c>
      <c r="G1631" s="5">
        <f t="shared" si="100"/>
        <v>3.3699353339822777E-4</v>
      </c>
      <c r="H1631" s="5">
        <f t="shared" si="101"/>
        <v>-9.0104456804493242E-5</v>
      </c>
      <c r="I1631" s="5">
        <f t="shared" si="102"/>
        <v>1.2804624566158619E-3</v>
      </c>
      <c r="J1631" s="5">
        <f t="shared" si="103"/>
        <v>5.2878606952628613E-3</v>
      </c>
    </row>
    <row r="1632" spans="1:10" ht="15" customHeight="1" x14ac:dyDescent="0.2">
      <c r="A1632" s="3">
        <f>'2_CVaR_t1'!A1632</f>
        <v>44574</v>
      </c>
      <c r="B1632" s="5">
        <f>'2_CVaR_t1'!D1632-1</f>
        <v>-2.8600617853757893E-3</v>
      </c>
      <c r="C1632" s="5">
        <f>'Stocks Returns'!B1628</f>
        <v>1.9103855505383738E-2</v>
      </c>
      <c r="D1632" s="5">
        <f>'Stocks Returns'!C1628</f>
        <v>-3.2914561216448313E-3</v>
      </c>
      <c r="E1632" s="5">
        <f>'Stocks Returns'!D1628</f>
        <v>-1.806875513316919E-2</v>
      </c>
      <c r="F1632" s="5">
        <f>'Stocks Returns'!E1628</f>
        <v>-9.2417061611375084E-3</v>
      </c>
      <c r="G1632" s="5">
        <f t="shared" si="100"/>
        <v>2.2290491968042211E-2</v>
      </c>
      <c r="H1632" s="5">
        <f t="shared" si="101"/>
        <v>8.8089000476616365E-4</v>
      </c>
      <c r="I1632" s="5">
        <f t="shared" si="102"/>
        <v>-1.4027997161314955E-2</v>
      </c>
      <c r="J1632" s="5">
        <f t="shared" si="103"/>
        <v>-6.3203861323481358E-3</v>
      </c>
    </row>
    <row r="1633" spans="1:10" ht="15" customHeight="1" x14ac:dyDescent="0.2">
      <c r="A1633" s="3">
        <f>'2_CVaR_t1'!A1633</f>
        <v>44575</v>
      </c>
      <c r="B1633" s="5">
        <f>'2_CVaR_t1'!D1633-1</f>
        <v>-6.3322113584840523E-4</v>
      </c>
      <c r="C1633" s="5">
        <f>'Stocks Returns'!B1629</f>
        <v>6.2713019768234401E-2</v>
      </c>
      <c r="D1633" s="5">
        <f>'Stocks Returns'!C1629</f>
        <v>-1.5348837209302468E-3</v>
      </c>
      <c r="E1633" s="5">
        <f>'Stocks Returns'!D1629</f>
        <v>7.1693153303860058E-3</v>
      </c>
      <c r="F1633" s="5">
        <f>'Stocks Returns'!E1629</f>
        <v>3.7311647931116854E-2</v>
      </c>
      <c r="G1633" s="5">
        <f t="shared" si="100"/>
        <v>6.3844686064436149E-2</v>
      </c>
      <c r="H1633" s="5">
        <f t="shared" si="101"/>
        <v>-5.7987406632708789E-4</v>
      </c>
      <c r="I1633" s="5">
        <f t="shared" si="102"/>
        <v>8.1090414092283916E-3</v>
      </c>
      <c r="J1633" s="5">
        <f t="shared" si="103"/>
        <v>3.7981710848674084E-2</v>
      </c>
    </row>
    <row r="1634" spans="1:10" ht="15" customHeight="1" x14ac:dyDescent="0.2">
      <c r="A1634" s="3">
        <f>'2_CVaR_t1'!A1634</f>
        <v>44578</v>
      </c>
      <c r="B1634" s="5">
        <f>'2_CVaR_t1'!D1634-1</f>
        <v>2.8556153399916795E-5</v>
      </c>
      <c r="C1634" s="5">
        <f>'Stocks Returns'!B1630</f>
        <v>0</v>
      </c>
      <c r="D1634" s="5">
        <f>'Stocks Returns'!C1630</f>
        <v>0</v>
      </c>
      <c r="E1634" s="5">
        <f>'Stocks Returns'!D1630</f>
        <v>0</v>
      </c>
      <c r="F1634" s="5">
        <f>'Stocks Returns'!E1630</f>
        <v>0</v>
      </c>
      <c r="G1634" s="5">
        <f t="shared" si="100"/>
        <v>5.2096584642662082E-4</v>
      </c>
      <c r="H1634" s="5">
        <f t="shared" si="101"/>
        <v>-1.1253114819244209E-6</v>
      </c>
      <c r="I1634" s="5">
        <f t="shared" si="102"/>
        <v>1.8154757398473369E-5</v>
      </c>
      <c r="J1634" s="5">
        <f t="shared" si="103"/>
        <v>1.0294917535460086E-6</v>
      </c>
    </row>
    <row r="1635" spans="1:10" ht="15" customHeight="1" x14ac:dyDescent="0.2">
      <c r="A1635" s="3">
        <f>'2_CVaR_t1'!A1635</f>
        <v>44579</v>
      </c>
      <c r="B1635" s="5">
        <f>'2_CVaR_t1'!D1635-1</f>
        <v>8.258962190554886E-4</v>
      </c>
      <c r="C1635" s="5">
        <f>'Stocks Returns'!B1631</f>
        <v>-4.9390635022450224E-2</v>
      </c>
      <c r="D1635" s="5">
        <f>'Stocks Returns'!C1631</f>
        <v>4.8446452694834718E-3</v>
      </c>
      <c r="E1635" s="5">
        <f>'Stocks Returns'!D1631</f>
        <v>-5.8844465535650814E-2</v>
      </c>
      <c r="F1635" s="5">
        <f>'Stocks Returns'!E1631</f>
        <v>8.8771039889325998E-3</v>
      </c>
      <c r="G1635" s="5">
        <f t="shared" si="100"/>
        <v>-4.9605469489256884E-2</v>
      </c>
      <c r="H1635" s="5">
        <f t="shared" si="101"/>
        <v>3.6915240690223437E-3</v>
      </c>
      <c r="I1635" s="5">
        <f t="shared" si="102"/>
        <v>-5.9936662780178861E-2</v>
      </c>
      <c r="J1635" s="5">
        <f t="shared" si="103"/>
        <v>8.0720508841346707E-3</v>
      </c>
    </row>
    <row r="1636" spans="1:10" ht="15" customHeight="1" x14ac:dyDescent="0.2">
      <c r="A1636" s="3">
        <f>'2_CVaR_t1'!A1636</f>
        <v>44580</v>
      </c>
      <c r="B1636" s="5">
        <f>'2_CVaR_t1'!D1636-1</f>
        <v>-4.4479315337966341E-3</v>
      </c>
      <c r="C1636" s="5">
        <f>'Stocks Returns'!B1632</f>
        <v>-3.5762483130904243E-2</v>
      </c>
      <c r="D1636" s="5">
        <f>'Stocks Returns'!C1632</f>
        <v>-4.7749293032312012E-3</v>
      </c>
      <c r="E1636" s="5">
        <f>'Stocks Returns'!D1632</f>
        <v>-3.3656876339342001E-2</v>
      </c>
      <c r="F1636" s="5">
        <f>'Stocks Returns'!E1632</f>
        <v>-2.6282710547366195E-3</v>
      </c>
      <c r="G1636" s="5">
        <f t="shared" si="100"/>
        <v>-3.111053079038243E-2</v>
      </c>
      <c r="H1636" s="5">
        <f t="shared" si="101"/>
        <v>1.6915689688032226E-3</v>
      </c>
      <c r="I1636" s="5">
        <f t="shared" si="102"/>
        <v>-2.7404898299789256E-2</v>
      </c>
      <c r="J1636" s="5">
        <f t="shared" si="103"/>
        <v>1.8983291110044008E-3</v>
      </c>
    </row>
    <row r="1637" spans="1:10" ht="15" customHeight="1" x14ac:dyDescent="0.2">
      <c r="A1637" s="3">
        <f>'2_CVaR_t1'!A1637</f>
        <v>44581</v>
      </c>
      <c r="B1637" s="5">
        <f>'2_CVaR_t1'!D1637-1</f>
        <v>-2.4156309294801614E-3</v>
      </c>
      <c r="C1637" s="5">
        <f>'Stocks Returns'!B1633</f>
        <v>-3.8138558432470271E-2</v>
      </c>
      <c r="D1637" s="5">
        <f>'Stocks Returns'!C1633</f>
        <v>-1.5371716042482664E-3</v>
      </c>
      <c r="E1637" s="5">
        <f>'Stocks Returns'!D1633</f>
        <v>-3.5090007826767522E-2</v>
      </c>
      <c r="F1637" s="5">
        <f>'Stocks Returns'!E1633</f>
        <v>-1.8904674610449201E-2</v>
      </c>
      <c r="G1637" s="5">
        <f t="shared" si="100"/>
        <v>-3.536205106913113E-2</v>
      </c>
      <c r="H1637" s="5">
        <f t="shared" si="101"/>
        <v>1.9930614000705626E-3</v>
      </c>
      <c r="I1637" s="5">
        <f t="shared" si="102"/>
        <v>-3.1668151013675316E-2</v>
      </c>
      <c r="J1637" s="5">
        <f t="shared" si="103"/>
        <v>-1.6432658453042977E-2</v>
      </c>
    </row>
    <row r="1638" spans="1:10" ht="15" customHeight="1" x14ac:dyDescent="0.2">
      <c r="A1638" s="3">
        <f>'2_CVaR_t1'!A1638</f>
        <v>44582</v>
      </c>
      <c r="B1638" s="5">
        <f>'2_CVaR_t1'!D1638-1</f>
        <v>-2.598963477999694E-2</v>
      </c>
      <c r="C1638" s="5">
        <f>'Stocks Returns'!B1634</f>
        <v>-4.7289923608584861E-2</v>
      </c>
      <c r="D1638" s="5">
        <f>'Stocks Returns'!C1634</f>
        <v>-3.9281548868672633E-2</v>
      </c>
      <c r="E1638" s="5">
        <f>'Stocks Returns'!D1634</f>
        <v>-8.6521562795728313E-3</v>
      </c>
      <c r="F1638" s="5">
        <f>'Stocks Returns'!E1634</f>
        <v>-3.3983417026742901E-2</v>
      </c>
      <c r="G1638" s="5">
        <f t="shared" si="100"/>
        <v>-2.2758884942330287E-2</v>
      </c>
      <c r="H1638" s="5">
        <f t="shared" si="101"/>
        <v>-1.6916257868877099E-3</v>
      </c>
      <c r="I1638" s="5">
        <f t="shared" si="102"/>
        <v>2.7598155412835453E-2</v>
      </c>
      <c r="J1638" s="5">
        <f t="shared" si="103"/>
        <v>-7.678917022792317E-3</v>
      </c>
    </row>
    <row r="1639" spans="1:10" ht="15" customHeight="1" x14ac:dyDescent="0.2">
      <c r="A1639" s="3">
        <f>'2_CVaR_t1'!A1639</f>
        <v>44585</v>
      </c>
      <c r="B1639" s="5">
        <f>'2_CVaR_t1'!D1639-1</f>
        <v>-1.2053808395096732E-2</v>
      </c>
      <c r="C1639" s="5">
        <f>'Stocks Returns'!B1635</f>
        <v>2.6345933562428314E-2</v>
      </c>
      <c r="D1639" s="5">
        <f>'Stocks Returns'!C1635</f>
        <v>-1.981255766522616E-2</v>
      </c>
      <c r="E1639" s="5">
        <f>'Stocks Returns'!D1635</f>
        <v>2.07282149188599E-2</v>
      </c>
      <c r="F1639" s="5">
        <f>'Stocks Returns'!E1635</f>
        <v>3.6266924564796188E-3</v>
      </c>
      <c r="G1639" s="5">
        <f t="shared" si="100"/>
        <v>3.8016731208757017E-2</v>
      </c>
      <c r="H1639" s="5">
        <f t="shared" si="101"/>
        <v>-2.3570984043874074E-3</v>
      </c>
      <c r="I1639" s="5">
        <f t="shared" si="102"/>
        <v>3.7571910298500842E-2</v>
      </c>
      <c r="J1639" s="5">
        <f t="shared" si="103"/>
        <v>1.5842565033693773E-2</v>
      </c>
    </row>
    <row r="1640" spans="1:10" ht="15" customHeight="1" x14ac:dyDescent="0.2">
      <c r="A1640" s="3">
        <f>'2_CVaR_t1'!A1640</f>
        <v>44586</v>
      </c>
      <c r="B1640" s="5">
        <f>'2_CVaR_t1'!D1640-1</f>
        <v>-6.6601518999209741E-4</v>
      </c>
      <c r="C1640" s="5">
        <f>'Stocks Returns'!B1636</f>
        <v>-7.4404761904756089E-4</v>
      </c>
      <c r="D1640" s="5">
        <f>'Stocks Returns'!C1636</f>
        <v>7.4312608372562039E-4</v>
      </c>
      <c r="E1640" s="5">
        <f>'Stocks Returns'!D1636</f>
        <v>-3.0861723446893641E-2</v>
      </c>
      <c r="F1640" s="5">
        <f>'Stocks Returns'!E1636</f>
        <v>4.9265237292218877E-2</v>
      </c>
      <c r="G1640" s="5">
        <f t="shared" si="100"/>
        <v>4.1788164317142469E-4</v>
      </c>
      <c r="H1640" s="5">
        <f t="shared" si="101"/>
        <v>1.7455165450682892E-3</v>
      </c>
      <c r="I1640" s="5">
        <f t="shared" si="102"/>
        <v>-2.9876329346038843E-2</v>
      </c>
      <c r="J1640" s="5">
        <f t="shared" si="103"/>
        <v>4.9968453838264433E-2</v>
      </c>
    </row>
    <row r="1641" spans="1:10" ht="15" customHeight="1" x14ac:dyDescent="0.2">
      <c r="A1641" s="3">
        <f>'2_CVaR_t1'!A1641</f>
        <v>44587</v>
      </c>
      <c r="B1641" s="5">
        <f>'2_CVaR_t1'!D1641-1</f>
        <v>1.3554051370577858E-2</v>
      </c>
      <c r="C1641" s="5">
        <f>'Stocks Returns'!B1637</f>
        <v>-9.1586001489203261E-2</v>
      </c>
      <c r="D1641" s="5">
        <f>'Stocks Returns'!C1637</f>
        <v>1.9158415841584286E-2</v>
      </c>
      <c r="E1641" s="5">
        <f>'Stocks Returns'!D1637</f>
        <v>2.5503170664460839E-2</v>
      </c>
      <c r="F1641" s="5">
        <f>'Stocks Returns'!E1637</f>
        <v>-5.73986913098401E-4</v>
      </c>
      <c r="G1641" s="5">
        <f t="shared" si="100"/>
        <v>-0.10354661539288261</v>
      </c>
      <c r="H1641" s="5">
        <f t="shared" si="101"/>
        <v>-3.8432735383770594E-4</v>
      </c>
      <c r="I1641" s="5">
        <f t="shared" si="102"/>
        <v>6.6861240588206861E-3</v>
      </c>
      <c r="J1641" s="5">
        <f t="shared" si="103"/>
        <v>-1.4246754554997227E-2</v>
      </c>
    </row>
    <row r="1642" spans="1:10" ht="15" customHeight="1" x14ac:dyDescent="0.2">
      <c r="A1642" s="3">
        <f>'2_CVaR_t1'!A1642</f>
        <v>44588</v>
      </c>
      <c r="B1642" s="5">
        <f>'2_CVaR_t1'!D1642-1</f>
        <v>-8.6152362245262015E-4</v>
      </c>
      <c r="C1642" s="5">
        <f>'Stocks Returns'!B1638</f>
        <v>3.4426229508196737E-2</v>
      </c>
      <c r="D1642" s="5">
        <f>'Stocks Returns'!C1638</f>
        <v>1.3600816048962017E-3</v>
      </c>
      <c r="E1642" s="5">
        <f>'Stocks Returns'!D1638</f>
        <v>-4.5032934534211533E-2</v>
      </c>
      <c r="F1642" s="5">
        <f>'Stocks Returns'!E1638</f>
        <v>2.986446129106346E-2</v>
      </c>
      <c r="G1642" s="5">
        <f t="shared" si="100"/>
        <v>3.5768577605540884E-2</v>
      </c>
      <c r="H1642" s="5">
        <f t="shared" si="101"/>
        <v>2.6449423949688219E-3</v>
      </c>
      <c r="I1642" s="5">
        <f t="shared" si="102"/>
        <v>-4.3775281219595077E-2</v>
      </c>
      <c r="J1642" s="5">
        <f t="shared" si="103"/>
        <v>3.0765329945254251E-2</v>
      </c>
    </row>
    <row r="1643" spans="1:10" ht="15" customHeight="1" x14ac:dyDescent="0.2">
      <c r="A1643" s="3">
        <f>'2_CVaR_t1'!A1643</f>
        <v>44589</v>
      </c>
      <c r="B1643" s="5">
        <f>'2_CVaR_t1'!D1643-1</f>
        <v>6.9830181999689156E-2</v>
      </c>
      <c r="C1643" s="5">
        <f>'Stocks Returns'!B1639</f>
        <v>7.5673534072900228E-2</v>
      </c>
      <c r="D1643" s="5">
        <f>'Stocks Returns'!C1639</f>
        <v>0.10599078341013812</v>
      </c>
      <c r="E1643" s="5">
        <f>'Stocks Returns'!D1639</f>
        <v>1.6610360360360232E-2</v>
      </c>
      <c r="F1643" s="5">
        <f>'Stocks Returns'!E1639</f>
        <v>-4.907428061565855E-3</v>
      </c>
      <c r="G1643" s="5">
        <f t="shared" si="100"/>
        <v>1.1780255139511808E-2</v>
      </c>
      <c r="H1643" s="5">
        <f t="shared" si="101"/>
        <v>5.1403599351733803E-3</v>
      </c>
      <c r="I1643" s="5">
        <f t="shared" si="102"/>
        <v>-8.0575147829279312E-2</v>
      </c>
      <c r="J1643" s="5">
        <f t="shared" si="103"/>
        <v>-7.5473372724597407E-2</v>
      </c>
    </row>
    <row r="1644" spans="1:10" ht="15" customHeight="1" x14ac:dyDescent="0.2">
      <c r="A1644" s="3">
        <f>'2_CVaR_t1'!A1644</f>
        <v>44592</v>
      </c>
      <c r="B1644" s="5">
        <f>'2_CVaR_t1'!D1644-1</f>
        <v>-2.2767742834951532E-3</v>
      </c>
      <c r="C1644" s="5">
        <f>'Stocks Returns'!B1640</f>
        <v>2.7992633517495369E-2</v>
      </c>
      <c r="D1644" s="5">
        <f>'Stocks Returns'!C1640</f>
        <v>-8.0263157894737702E-3</v>
      </c>
      <c r="E1644" s="5">
        <f>'Stocks Returns'!D1640</f>
        <v>7.2833010246469154E-2</v>
      </c>
      <c r="F1644" s="5">
        <f>'Stocks Returns'!E1640</f>
        <v>-6.7249495628781686E-3</v>
      </c>
      <c r="G1644" s="5">
        <f t="shared" si="100"/>
        <v>3.064100137297435E-2</v>
      </c>
      <c r="H1644" s="5">
        <f t="shared" si="101"/>
        <v>-4.69670268652745E-3</v>
      </c>
      <c r="I1644" s="5">
        <f t="shared" si="102"/>
        <v>7.6061499434514832E-2</v>
      </c>
      <c r="J1644" s="5">
        <f t="shared" si="103"/>
        <v>-4.3933125618260092E-3</v>
      </c>
    </row>
    <row r="1645" spans="1:10" ht="15" customHeight="1" x14ac:dyDescent="0.2">
      <c r="A1645" s="3">
        <f>'2_CVaR_t1'!A1645</f>
        <v>44593</v>
      </c>
      <c r="B1645" s="5">
        <f>'2_CVaR_t1'!D1645-1</f>
        <v>1.8347386319621739E-2</v>
      </c>
      <c r="C1645" s="5">
        <f>'Stocks Returns'!B1641</f>
        <v>-2.6513794338946517E-2</v>
      </c>
      <c r="D1645" s="5">
        <f>'Stocks Returns'!C1641</f>
        <v>2.7368793385506685E-2</v>
      </c>
      <c r="E1645" s="5">
        <f>'Stocks Returns'!D1641</f>
        <v>1.0454310789881349E-2</v>
      </c>
      <c r="F1645" s="5">
        <f>'Stocks Returns'!E1641</f>
        <v>3.2949672760099302E-2</v>
      </c>
      <c r="G1645" s="5">
        <f t="shared" si="100"/>
        <v>-4.289778731117759E-2</v>
      </c>
      <c r="H1645" s="5">
        <f t="shared" si="101"/>
        <v>9.0064609508441057E-4</v>
      </c>
      <c r="I1645" s="5">
        <f t="shared" si="102"/>
        <v>-1.5037791147638136E-2</v>
      </c>
      <c r="J1645" s="5">
        <f t="shared" si="103"/>
        <v>1.4431013072515559E-2</v>
      </c>
    </row>
    <row r="1646" spans="1:10" ht="15" customHeight="1" x14ac:dyDescent="0.2">
      <c r="A1646" s="3">
        <f>'2_CVaR_t1'!A1646</f>
        <v>44594</v>
      </c>
      <c r="B1646" s="5">
        <f>'2_CVaR_t1'!D1646-1</f>
        <v>9.0152825259461888E-3</v>
      </c>
      <c r="C1646" s="5">
        <f>'Stocks Returns'!B1642</f>
        <v>1.9138755980861122E-2</v>
      </c>
      <c r="D1646" s="5">
        <f>'Stocks Returns'!C1642</f>
        <v>1.3169220175589524E-2</v>
      </c>
      <c r="E1646" s="5">
        <f>'Stocks Returns'!D1642</f>
        <v>9.5797675309745589E-3</v>
      </c>
      <c r="F1646" s="5">
        <f>'Stocks Returns'!E1642</f>
        <v>7.3192047192482956E-3</v>
      </c>
      <c r="G1646" s="5">
        <f t="shared" si="100"/>
        <v>1.1366602787264857E-2</v>
      </c>
      <c r="H1646" s="5">
        <f t="shared" si="101"/>
        <v>1.840842988761332E-4</v>
      </c>
      <c r="I1646" s="5">
        <f t="shared" si="102"/>
        <v>-2.9167249096432625E-3</v>
      </c>
      <c r="J1646" s="5">
        <f t="shared" si="103"/>
        <v>-1.7650282019984094E-3</v>
      </c>
    </row>
    <row r="1647" spans="1:10" ht="15" customHeight="1" x14ac:dyDescent="0.2">
      <c r="A1647" s="3">
        <f>'2_CVaR_t1'!A1647</f>
        <v>44595</v>
      </c>
      <c r="B1647" s="5">
        <f>'2_CVaR_t1'!D1647-1</f>
        <v>-1.3228176972632788E-2</v>
      </c>
      <c r="C1647" s="5">
        <f>'Stocks Returns'!B1643</f>
        <v>4.4781509570241962E-2</v>
      </c>
      <c r="D1647" s="5">
        <f>'Stocks Returns'!C1643</f>
        <v>-1.6481182567326447E-2</v>
      </c>
      <c r="E1647" s="5">
        <f>'Stocks Returns'!D1643</f>
        <v>-6.1614372469635637E-2</v>
      </c>
      <c r="F1647" s="5">
        <f>'Stocks Returns'!E1643</f>
        <v>-1.4532046415789979E-2</v>
      </c>
      <c r="G1647" s="5">
        <f t="shared" si="100"/>
        <v>5.7536036486454882E-2</v>
      </c>
      <c r="H1647" s="5">
        <f t="shared" si="101"/>
        <v>2.6710028856867379E-3</v>
      </c>
      <c r="I1647" s="5">
        <f t="shared" si="102"/>
        <v>-4.313528642391215E-2</v>
      </c>
      <c r="J1647" s="5">
        <f t="shared" si="103"/>
        <v>-1.1289287557510932E-3</v>
      </c>
    </row>
    <row r="1648" spans="1:10" ht="15" customHeight="1" x14ac:dyDescent="0.2">
      <c r="A1648" s="3">
        <f>'2_CVaR_t1'!A1648</f>
        <v>44596</v>
      </c>
      <c r="B1648" s="5">
        <f>'2_CVaR_t1'!D1648-1</f>
        <v>-9.3695986764341654E-3</v>
      </c>
      <c r="C1648" s="5">
        <f>'Stocks Returns'!B1644</f>
        <v>-1.0369858278603816E-3</v>
      </c>
      <c r="D1648" s="5">
        <f>'Stocks Returns'!C1644</f>
        <v>-1.3604560767038087E-2</v>
      </c>
      <c r="E1648" s="5">
        <f>'Stocks Returns'!D1644</f>
        <v>-1.3347714709451175E-2</v>
      </c>
      <c r="F1648" s="5">
        <f>'Stocks Returns'!E1644</f>
        <v>1.1004732034775033E-2</v>
      </c>
      <c r="G1648" s="5">
        <f t="shared" si="100"/>
        <v>8.1567729277261941E-3</v>
      </c>
      <c r="H1648" s="5">
        <f t="shared" si="101"/>
        <v>-2.7244213746458953E-5</v>
      </c>
      <c r="I1648" s="5">
        <f t="shared" si="102"/>
        <v>-2.419697515755239E-4</v>
      </c>
      <c r="J1648" s="5">
        <f t="shared" si="103"/>
        <v>2.0506963553541636E-2</v>
      </c>
    </row>
    <row r="1649" spans="1:10" ht="15" customHeight="1" x14ac:dyDescent="0.2">
      <c r="A1649" s="3">
        <f>'2_CVaR_t1'!A1649</f>
        <v>44599</v>
      </c>
      <c r="B1649" s="5">
        <f>'2_CVaR_t1'!D1649-1</f>
        <v>-3.2095978745994014E-3</v>
      </c>
      <c r="C1649" s="5">
        <f>'Stocks Returns'!B1645</f>
        <v>-1.9377162629757749E-2</v>
      </c>
      <c r="D1649" s="5">
        <f>'Stocks Returns'!C1645</f>
        <v>-5.3855247602784262E-3</v>
      </c>
      <c r="E1649" s="5">
        <f>'Stocks Returns'!D1645</f>
        <v>6.4225198141567574E-3</v>
      </c>
      <c r="F1649" s="5">
        <f>'Stocks Returns'!E1645</f>
        <v>1.1646892347882742E-2</v>
      </c>
      <c r="G1649" s="5">
        <f t="shared" si="100"/>
        <v>-1.5867967731852943E-2</v>
      </c>
      <c r="H1649" s="5">
        <f t="shared" si="101"/>
        <v>-7.0816934714056957E-4</v>
      </c>
      <c r="I1649" s="5">
        <f t="shared" si="102"/>
        <v>1.0950031322089607E-2</v>
      </c>
      <c r="J1649" s="5">
        <f t="shared" si="103"/>
        <v>1.4921580996318939E-2</v>
      </c>
    </row>
    <row r="1650" spans="1:10" ht="15" customHeight="1" x14ac:dyDescent="0.2">
      <c r="A1650" s="3">
        <f>'2_CVaR_t1'!A1650</f>
        <v>44600</v>
      </c>
      <c r="B1650" s="5">
        <f>'2_CVaR_t1'!D1650-1</f>
        <v>3.2259285187521414E-3</v>
      </c>
      <c r="C1650" s="5">
        <f>'Stocks Returns'!B1646</f>
        <v>-4.5871559633027248E-3</v>
      </c>
      <c r="D1650" s="5">
        <f>'Stocks Returns'!C1646</f>
        <v>3.4337031167459564E-3</v>
      </c>
      <c r="E1650" s="5">
        <f>'Stocks Returns'!D1646</f>
        <v>2.4304141208418173E-2</v>
      </c>
      <c r="F1650" s="5">
        <f>'Stocks Returns'!E1646</f>
        <v>-1.7323004088659388E-2</v>
      </c>
      <c r="G1650" s="5">
        <f t="shared" si="100"/>
        <v>-7.0167850879381335E-3</v>
      </c>
      <c r="H1650" s="5">
        <f t="shared" si="101"/>
        <v>-1.1869816262478185E-3</v>
      </c>
      <c r="I1650" s="5">
        <f t="shared" si="102"/>
        <v>1.9869730542737843E-2</v>
      </c>
      <c r="J1650" s="5">
        <f t="shared" si="103"/>
        <v>-2.0554404935504169E-2</v>
      </c>
    </row>
    <row r="1651" spans="1:10" ht="15" customHeight="1" x14ac:dyDescent="0.2">
      <c r="A1651" s="3">
        <f>'2_CVaR_t1'!A1651</f>
        <v>44601</v>
      </c>
      <c r="B1651" s="5">
        <f>'2_CVaR_t1'!D1651-1</f>
        <v>1.003670796994216E-2</v>
      </c>
      <c r="C1651" s="5">
        <f>'Stocks Returns'!B1647</f>
        <v>5.7780928748670579E-2</v>
      </c>
      <c r="D1651" s="5">
        <f>'Stocks Returns'!C1647</f>
        <v>1.2854259892954412E-2</v>
      </c>
      <c r="E1651" s="5">
        <f>'Stocks Returns'!D1647</f>
        <v>3.9634146341463561E-2</v>
      </c>
      <c r="F1651" s="5">
        <f>'Stocks Returns'!E1647</f>
        <v>1.773787364502355E-2</v>
      </c>
      <c r="G1651" s="5">
        <f t="shared" si="100"/>
        <v>4.906618506701356E-2</v>
      </c>
      <c r="H1651" s="5">
        <f t="shared" si="101"/>
        <v>-1.6066301356774011E-3</v>
      </c>
      <c r="I1651" s="5">
        <f t="shared" si="102"/>
        <v>2.571524728237596E-2</v>
      </c>
      <c r="J1651" s="5">
        <f t="shared" si="103"/>
        <v>7.6210157378455833E-3</v>
      </c>
    </row>
    <row r="1652" spans="1:10" ht="15" customHeight="1" x14ac:dyDescent="0.2">
      <c r="A1652" s="3">
        <f>'2_CVaR_t1'!A1652</f>
        <v>44602</v>
      </c>
      <c r="B1652" s="5">
        <f>'2_CVaR_t1'!D1652-1</f>
        <v>-1.6705530658489121E-2</v>
      </c>
      <c r="C1652" s="5">
        <f>'Stocks Returns'!B1648</f>
        <v>8.3780160857909181E-3</v>
      </c>
      <c r="D1652" s="5">
        <f>'Stocks Returns'!C1648</f>
        <v>-2.2870013427469971E-2</v>
      </c>
      <c r="E1652" s="5">
        <f>'Stocks Returns'!D1648</f>
        <v>-4.4625780951166649E-2</v>
      </c>
      <c r="F1652" s="5">
        <f>'Stocks Returns'!E1648</f>
        <v>-1.118881118881121E-2</v>
      </c>
      <c r="G1652" s="5">
        <f t="shared" si="100"/>
        <v>2.4341509967902235E-2</v>
      </c>
      <c r="H1652" s="5">
        <f t="shared" si="101"/>
        <v>1.3062481044738943E-3</v>
      </c>
      <c r="I1652" s="5">
        <f t="shared" si="102"/>
        <v>-2.1304235843358318E-2</v>
      </c>
      <c r="J1652" s="5">
        <f t="shared" si="103"/>
        <v>5.7297880191394396E-3</v>
      </c>
    </row>
    <row r="1653" spans="1:10" ht="15" customHeight="1" x14ac:dyDescent="0.2">
      <c r="A1653" s="3">
        <f>'2_CVaR_t1'!A1653</f>
        <v>44603</v>
      </c>
      <c r="B1653" s="5">
        <f>'2_CVaR_t1'!D1653-1</f>
        <v>-4.4892149161541717E-3</v>
      </c>
      <c r="C1653" s="5">
        <f>'Stocks Returns'!B1649</f>
        <v>-1.7281488866733086E-2</v>
      </c>
      <c r="D1653" s="5">
        <f>'Stocks Returns'!C1649</f>
        <v>-3.9895385433751374E-3</v>
      </c>
      <c r="E1653" s="5">
        <f>'Stocks Returns'!D1649</f>
        <v>-4.8044841852395659E-2</v>
      </c>
      <c r="F1653" s="5">
        <f>'Stocks Returns'!E1649</f>
        <v>1.7517136329017413E-2</v>
      </c>
      <c r="G1653" s="5">
        <f t="shared" si="100"/>
        <v>-1.2591439449470209E-2</v>
      </c>
      <c r="H1653" s="5">
        <f t="shared" si="101"/>
        <v>2.5366059057517895E-3</v>
      </c>
      <c r="I1653" s="5">
        <f t="shared" si="102"/>
        <v>-4.1735373805477857E-2</v>
      </c>
      <c r="J1653" s="5">
        <f t="shared" si="103"/>
        <v>2.2085472533719213E-2</v>
      </c>
    </row>
    <row r="1654" spans="1:10" ht="15" customHeight="1" x14ac:dyDescent="0.2">
      <c r="A1654" s="3">
        <f>'2_CVaR_t1'!A1654</f>
        <v>44606</v>
      </c>
      <c r="B1654" s="5">
        <f>'2_CVaR_t1'!D1654-1</f>
        <v>1.8080873685364374E-3</v>
      </c>
      <c r="C1654" s="5">
        <f>'Stocks Returns'!B1650</f>
        <v>-5.0727088265133391E-3</v>
      </c>
      <c r="D1654" s="5">
        <f>'Stocks Returns'!C1650</f>
        <v>2.8928746272642858E-3</v>
      </c>
      <c r="E1654" s="5">
        <f>'Stocks Returns'!D1650</f>
        <v>-1.9627085377821318E-3</v>
      </c>
      <c r="F1654" s="5">
        <f>'Stocks Returns'!E1650</f>
        <v>-2.1065012831479879E-2</v>
      </c>
      <c r="G1654" s="5">
        <f t="shared" si="100"/>
        <v>-6.1939276411939964E-3</v>
      </c>
      <c r="H1654" s="5">
        <f t="shared" si="101"/>
        <v>3.206849325296259E-4</v>
      </c>
      <c r="I1654" s="5">
        <f t="shared" si="102"/>
        <v>-4.4226758920487552E-3</v>
      </c>
      <c r="J1654" s="5">
        <f t="shared" si="103"/>
        <v>-2.2863026438560512E-2</v>
      </c>
    </row>
    <row r="1655" spans="1:10" ht="15" customHeight="1" x14ac:dyDescent="0.2">
      <c r="A1655" s="3">
        <f>'2_CVaR_t1'!A1655</f>
        <v>44607</v>
      </c>
      <c r="B1655" s="5">
        <f>'2_CVaR_t1'!D1655-1</f>
        <v>9.3285681568902046E-3</v>
      </c>
      <c r="C1655" s="5">
        <f>'Stocks Returns'!B1651</f>
        <v>3.7049626104690647E-2</v>
      </c>
      <c r="D1655" s="5">
        <f>'Stocks Returns'!C1651</f>
        <v>1.1005591550545812E-2</v>
      </c>
      <c r="E1655" s="5">
        <f>'Stocks Returns'!D1651</f>
        <v>5.3237814299761377E-2</v>
      </c>
      <c r="F1655" s="5">
        <f>'Stocks Returns'!E1651</f>
        <v>-2.042599672310208E-2</v>
      </c>
      <c r="G1655" s="5">
        <f t="shared" si="100"/>
        <v>2.8988367076194989E-2</v>
      </c>
      <c r="H1655" s="5">
        <f t="shared" si="101"/>
        <v>-2.4321789979585024E-3</v>
      </c>
      <c r="I1655" s="5">
        <f t="shared" si="102"/>
        <v>4.0305049630420801E-2</v>
      </c>
      <c r="J1655" s="5">
        <f t="shared" si="103"/>
        <v>-2.9826950333213184E-2</v>
      </c>
    </row>
    <row r="1656" spans="1:10" ht="15" customHeight="1" x14ac:dyDescent="0.2">
      <c r="A1656" s="3">
        <f>'2_CVaR_t1'!A1656</f>
        <v>44608</v>
      </c>
      <c r="B1656" s="5">
        <f>'2_CVaR_t1'!D1656-1</f>
        <v>3.1795996287287132E-3</v>
      </c>
      <c r="C1656" s="5">
        <f>'Stocks Returns'!B1652</f>
        <v>-3.703703703703709E-2</v>
      </c>
      <c r="D1656" s="5">
        <f>'Stocks Returns'!C1652</f>
        <v>4.3894302519533746E-3</v>
      </c>
      <c r="E1656" s="5">
        <f>'Stocks Returns'!D1652</f>
        <v>6.9351827153907308E-3</v>
      </c>
      <c r="F1656" s="5">
        <f>'Stocks Returns'!E1652</f>
        <v>5.9099018733272946E-3</v>
      </c>
      <c r="G1656" s="5">
        <f t="shared" si="100"/>
        <v>-3.9423912996167189E-2</v>
      </c>
      <c r="H1656" s="5">
        <f t="shared" si="101"/>
        <v>-1.6431857103984485E-4</v>
      </c>
      <c r="I1656" s="5">
        <f t="shared" si="102"/>
        <v>2.5652882806140248E-3</v>
      </c>
      <c r="J1656" s="5">
        <f t="shared" si="103"/>
        <v>2.7253378951838589E-3</v>
      </c>
    </row>
    <row r="1657" spans="1:10" ht="15" customHeight="1" x14ac:dyDescent="0.2">
      <c r="A1657" s="3">
        <f>'2_CVaR_t1'!A1657</f>
        <v>44609</v>
      </c>
      <c r="B1657" s="5">
        <f>'2_CVaR_t1'!D1657-1</f>
        <v>-1.427329372167252E-2</v>
      </c>
      <c r="C1657" s="5">
        <f>'Stocks Returns'!B1653</f>
        <v>1.667801225323351E-2</v>
      </c>
      <c r="D1657" s="5">
        <f>'Stocks Returns'!C1653</f>
        <v>-1.8398741368761407E-2</v>
      </c>
      <c r="E1657" s="5">
        <f>'Stocks Returns'!D1653</f>
        <v>-5.7350993377483395E-2</v>
      </c>
      <c r="F1657" s="5">
        <f>'Stocks Returns'!E1653</f>
        <v>1.0530983261279214E-2</v>
      </c>
      <c r="G1657" s="5">
        <f t="shared" si="100"/>
        <v>3.0396992436543341E-2</v>
      </c>
      <c r="H1657" s="5">
        <f t="shared" si="101"/>
        <v>2.2634274028589772E-3</v>
      </c>
      <c r="I1657" s="5">
        <f t="shared" si="102"/>
        <v>-3.741650890826656E-2</v>
      </c>
      <c r="J1657" s="5">
        <f t="shared" si="103"/>
        <v>2.499067697845217E-2</v>
      </c>
    </row>
    <row r="1658" spans="1:10" ht="15" customHeight="1" x14ac:dyDescent="0.2">
      <c r="A1658" s="3">
        <f>'2_CVaR_t1'!A1658</f>
        <v>44610</v>
      </c>
      <c r="B1658" s="5">
        <f>'2_CVaR_t1'!D1658-1</f>
        <v>-5.2240514873294064E-3</v>
      </c>
      <c r="C1658" s="5">
        <f>'Stocks Returns'!B1654</f>
        <v>-3.3478406427855933E-4</v>
      </c>
      <c r="D1658" s="5">
        <f>'Stocks Returns'!C1654</f>
        <v>-8.5481501268867E-3</v>
      </c>
      <c r="E1658" s="5">
        <f>'Stocks Returns'!D1654</f>
        <v>8.5710271181678177E-3</v>
      </c>
      <c r="F1658" s="5">
        <f>'Stocks Returns'!E1654</f>
        <v>-1.6783677051338319E-2</v>
      </c>
      <c r="G1658" s="5">
        <f t="shared" si="100"/>
        <v>5.0333862734493508E-3</v>
      </c>
      <c r="H1658" s="5">
        <f t="shared" si="101"/>
        <v>-9.603147562463419E-4</v>
      </c>
      <c r="I1658" s="5">
        <f t="shared" si="102"/>
        <v>1.5903806664204111E-2</v>
      </c>
      <c r="J1658" s="5">
        <f t="shared" si="103"/>
        <v>-1.1472447071636142E-2</v>
      </c>
    </row>
    <row r="1659" spans="1:10" ht="15" customHeight="1" x14ac:dyDescent="0.2">
      <c r="A1659" s="3">
        <f>'2_CVaR_t1'!A1659</f>
        <v>44613</v>
      </c>
      <c r="B1659" s="5">
        <f>'2_CVaR_t1'!D1659-1</f>
        <v>2.8556153399916795E-5</v>
      </c>
      <c r="C1659" s="5">
        <f>'Stocks Returns'!B1655</f>
        <v>0</v>
      </c>
      <c r="D1659" s="5">
        <f>'Stocks Returns'!C1655</f>
        <v>0</v>
      </c>
      <c r="E1659" s="5">
        <f>'Stocks Returns'!D1655</f>
        <v>0</v>
      </c>
      <c r="F1659" s="5">
        <f>'Stocks Returns'!E1655</f>
        <v>0</v>
      </c>
      <c r="G1659" s="5">
        <f t="shared" si="100"/>
        <v>5.2096584642662082E-4</v>
      </c>
      <c r="H1659" s="5">
        <f t="shared" si="101"/>
        <v>-1.1253114819244209E-6</v>
      </c>
      <c r="I1659" s="5">
        <f t="shared" si="102"/>
        <v>1.8154757398473369E-5</v>
      </c>
      <c r="J1659" s="5">
        <f t="shared" si="103"/>
        <v>1.0294917535460086E-6</v>
      </c>
    </row>
    <row r="1660" spans="1:10" ht="15" customHeight="1" x14ac:dyDescent="0.2">
      <c r="A1660" s="3">
        <f>'2_CVaR_t1'!A1660</f>
        <v>44614</v>
      </c>
      <c r="B1660" s="5">
        <f>'2_CVaR_t1'!D1660-1</f>
        <v>-4.0057758252827202E-3</v>
      </c>
      <c r="C1660" s="5">
        <f>'Stocks Returns'!B1656</f>
        <v>-5.291359678499663E-2</v>
      </c>
      <c r="D1660" s="5">
        <f>'Stocks Returns'!C1656</f>
        <v>-6.1520499348870494E-3</v>
      </c>
      <c r="E1660" s="5">
        <f>'Stocks Returns'!D1656</f>
        <v>1.3931457230431654E-4</v>
      </c>
      <c r="F1660" s="5">
        <f>'Stocks Returns'!E1656</f>
        <v>-2.0082561642307262E-2</v>
      </c>
      <c r="G1660" s="5">
        <f t="shared" si="100"/>
        <v>-4.8669673995272479E-2</v>
      </c>
      <c r="H1660" s="5">
        <f t="shared" si="101"/>
        <v>-3.2437765496920023E-4</v>
      </c>
      <c r="I1660" s="5">
        <f t="shared" si="102"/>
        <v>5.7755597555029705E-3</v>
      </c>
      <c r="J1660" s="5">
        <f t="shared" si="103"/>
        <v>-1.6002965254441004E-2</v>
      </c>
    </row>
    <row r="1661" spans="1:10" ht="15" customHeight="1" x14ac:dyDescent="0.2">
      <c r="A1661" s="3">
        <f>'2_CVaR_t1'!A1661</f>
        <v>44615</v>
      </c>
      <c r="B1661" s="5">
        <f>'2_CVaR_t1'!D1661-1</f>
        <v>-1.6630032254913885E-2</v>
      </c>
      <c r="C1661" s="5">
        <f>'Stocks Returns'!B1657</f>
        <v>-2.4752475247524774E-3</v>
      </c>
      <c r="D1661" s="5">
        <f>'Stocks Returns'!C1657</f>
        <v>-2.4263509849991038E-2</v>
      </c>
      <c r="E1661" s="5">
        <f>'Stocks Returns'!D1657</f>
        <v>-2.0754979802200979E-2</v>
      </c>
      <c r="F1661" s="5">
        <f>'Stocks Returns'!E1657</f>
        <v>4.5542525333031048E-3</v>
      </c>
      <c r="G1661" s="5">
        <f t="shared" si="100"/>
        <v>1.3418575019629692E-2</v>
      </c>
      <c r="H1661" s="5">
        <f t="shared" si="101"/>
        <v>-1.9632831325806788E-4</v>
      </c>
      <c r="I1661" s="5">
        <f t="shared" si="102"/>
        <v>2.4614284798502063E-3</v>
      </c>
      <c r="J1661" s="5">
        <f t="shared" si="103"/>
        <v>2.1396525526366533E-2</v>
      </c>
    </row>
    <row r="1662" spans="1:10" ht="15" customHeight="1" x14ac:dyDescent="0.2">
      <c r="A1662" s="3">
        <f>'2_CVaR_t1'!A1662</f>
        <v>44616</v>
      </c>
      <c r="B1662" s="5">
        <f>'2_CVaR_t1'!D1662-1</f>
        <v>4.6498674222956726E-3</v>
      </c>
      <c r="C1662" s="5">
        <f>'Stocks Returns'!B1658</f>
        <v>-1.7015242821694421E-2</v>
      </c>
      <c r="D1662" s="5">
        <f>'Stocks Returns'!C1658</f>
        <v>6.2514470942349742E-3</v>
      </c>
      <c r="E1662" s="5">
        <f>'Stocks Returns'!D1658</f>
        <v>1.3655761024182089E-2</v>
      </c>
      <c r="F1662" s="5">
        <f>'Stocks Returns'!E1658</f>
        <v>-5.667006687067877E-3</v>
      </c>
      <c r="G1662" s="5">
        <f t="shared" si="100"/>
        <v>-2.0758909377009971E-2</v>
      </c>
      <c r="H1662" s="5">
        <f t="shared" si="101"/>
        <v>-4.2654272308864996E-4</v>
      </c>
      <c r="I1662" s="5">
        <f t="shared" si="102"/>
        <v>7.2384154976144382E-3</v>
      </c>
      <c r="J1662" s="5">
        <f t="shared" si="103"/>
        <v>-1.0337959386553226E-2</v>
      </c>
    </row>
    <row r="1663" spans="1:10" ht="15" customHeight="1" x14ac:dyDescent="0.2">
      <c r="A1663" s="3">
        <f>'2_CVaR_t1'!A1663</f>
        <v>44617</v>
      </c>
      <c r="B1663" s="5">
        <f>'2_CVaR_t1'!D1663-1</f>
        <v>6.5004026734998277E-3</v>
      </c>
      <c r="C1663" s="5">
        <f>'Stocks Returns'!B1659</f>
        <v>1.8391633609808888E-2</v>
      </c>
      <c r="D1663" s="5">
        <f>'Stocks Returns'!C1659</f>
        <v>9.0658076392085007E-3</v>
      </c>
      <c r="E1663" s="5">
        <f>'Stocks Returns'!D1659</f>
        <v>1.2489475161380881E-2</v>
      </c>
      <c r="F1663" s="5">
        <f>'Stocks Returns'!E1659</f>
        <v>4.0351077168585325E-2</v>
      </c>
      <c r="G1663" s="5">
        <f t="shared" si="100"/>
        <v>1.2940258541983413E-2</v>
      </c>
      <c r="H1663" s="5">
        <f t="shared" si="101"/>
        <v>-2.858331002539901E-4</v>
      </c>
      <c r="I1663" s="5">
        <f t="shared" si="102"/>
        <v>3.495129419577931E-3</v>
      </c>
      <c r="J1663" s="5">
        <f t="shared" si="103"/>
        <v>3.3809298801918408E-2</v>
      </c>
    </row>
    <row r="1664" spans="1:10" ht="15" customHeight="1" x14ac:dyDescent="0.2">
      <c r="A1664" s="3">
        <f>'2_CVaR_t1'!A1664</f>
        <v>44620</v>
      </c>
      <c r="B1664" s="5">
        <f>'2_CVaR_t1'!D1664-1</f>
        <v>-1.0307481312588074E-2</v>
      </c>
      <c r="C1664" s="5">
        <f>'Stocks Returns'!B1660</f>
        <v>-6.7280453257789752E-3</v>
      </c>
      <c r="D1664" s="5">
        <f>'Stocks Returns'!C1660</f>
        <v>-1.4365850321521489E-2</v>
      </c>
      <c r="E1664" s="5">
        <f>'Stocks Returns'!D1660</f>
        <v>-2.5225225225225301E-2</v>
      </c>
      <c r="F1664" s="5">
        <f>'Stocks Returns'!E1660</f>
        <v>3.9333844636791904E-2</v>
      </c>
      <c r="G1664" s="5">
        <f t="shared" si="100"/>
        <v>3.3312090535484017E-3</v>
      </c>
      <c r="H1664" s="5">
        <f t="shared" si="101"/>
        <v>5.6651784366417747E-4</v>
      </c>
      <c r="I1664" s="5">
        <f t="shared" si="102"/>
        <v>-1.0813412872166899E-2</v>
      </c>
      <c r="J1664" s="5">
        <f t="shared" si="103"/>
        <v>4.978424231849915E-2</v>
      </c>
    </row>
    <row r="1665" spans="1:10" ht="15" customHeight="1" x14ac:dyDescent="0.2">
      <c r="A1665" s="3">
        <f>'2_CVaR_t1'!A1665</f>
        <v>44621</v>
      </c>
      <c r="B1665" s="5">
        <f>'2_CVaR_t1'!D1665-1</f>
        <v>-2.291646331986108E-2</v>
      </c>
      <c r="C1665" s="5">
        <f>'Stocks Returns'!B1661</f>
        <v>2.1390374331551332E-3</v>
      </c>
      <c r="D1665" s="5">
        <f>'Stocks Returns'!C1661</f>
        <v>-3.3083472145104542E-2</v>
      </c>
      <c r="E1665" s="5">
        <f>'Stocks Returns'!D1661</f>
        <v>-3.4551400540309918E-2</v>
      </c>
      <c r="F1665" s="5">
        <f>'Stocks Returns'!E1661</f>
        <v>2.2137887413029578E-2</v>
      </c>
      <c r="G1665" s="5">
        <f t="shared" si="100"/>
        <v>2.3834096044740873E-2</v>
      </c>
      <c r="H1665" s="5">
        <f t="shared" si="101"/>
        <v>6.63368113555593E-5</v>
      </c>
      <c r="I1665" s="5">
        <f t="shared" si="102"/>
        <v>-2.5806957935525024E-3</v>
      </c>
      <c r="J1665" s="5">
        <f t="shared" si="103"/>
        <v>4.5335519799337712E-2</v>
      </c>
    </row>
    <row r="1666" spans="1:10" ht="15" customHeight="1" x14ac:dyDescent="0.2">
      <c r="A1666" s="3">
        <f>'2_CVaR_t1'!A1666</f>
        <v>44622</v>
      </c>
      <c r="B1666" s="5">
        <f>'2_CVaR_t1'!D1666-1</f>
        <v>-3.9242158985497433E-4</v>
      </c>
      <c r="C1666" s="5">
        <f>'Stocks Returns'!B1662</f>
        <v>4.0199217360370021E-2</v>
      </c>
      <c r="D1666" s="5">
        <f>'Stocks Returns'!C1662</f>
        <v>-2.3448341867253752E-3</v>
      </c>
      <c r="E1666" s="5">
        <f>'Stocks Returns'!D1662</f>
        <v>2.7098674521354837E-2</v>
      </c>
      <c r="F1666" s="5">
        <f>'Stocks Returns'!E1662</f>
        <v>1.113861386138626E-2</v>
      </c>
      <c r="G1666" s="5">
        <f t="shared" si="100"/>
        <v>4.1108669335480651E-2</v>
      </c>
      <c r="H1666" s="5">
        <f t="shared" si="101"/>
        <v>-1.7377314027300706E-3</v>
      </c>
      <c r="I1666" s="5">
        <f t="shared" si="102"/>
        <v>2.7703070332130271E-2</v>
      </c>
      <c r="J1666" s="5">
        <f t="shared" si="103"/>
        <v>1.1565236957412376E-2</v>
      </c>
    </row>
    <row r="1667" spans="1:10" ht="15" customHeight="1" x14ac:dyDescent="0.2">
      <c r="A1667" s="3">
        <f>'2_CVaR_t1'!A1667</f>
        <v>44623</v>
      </c>
      <c r="B1667" s="5">
        <f>'2_CVaR_t1'!D1667-1</f>
        <v>-4.2961922620099458E-3</v>
      </c>
      <c r="C1667" s="5">
        <f>'Stocks Returns'!B1663</f>
        <v>-1.9151846785225635E-2</v>
      </c>
      <c r="D1667" s="5">
        <f>'Stocks Returns'!C1663</f>
        <v>-5.9957789716039711E-3</v>
      </c>
      <c r="E1667" s="5">
        <f>'Stocks Returns'!D1663</f>
        <v>-1.0037281330656511E-2</v>
      </c>
      <c r="F1667" s="5">
        <f>'Stocks Returns'!E1663</f>
        <v>-6.4259485924114124E-3</v>
      </c>
      <c r="G1667" s="5">
        <f t="shared" si="100"/>
        <v>-1.4639922280403558E-2</v>
      </c>
      <c r="H1667" s="5">
        <f t="shared" si="101"/>
        <v>2.5148659806870696E-4</v>
      </c>
      <c r="I1667" s="5">
        <f t="shared" si="102"/>
        <v>-3.99661087673311E-3</v>
      </c>
      <c r="J1667" s="5">
        <f t="shared" si="103"/>
        <v>-2.0527514619237087E-3</v>
      </c>
    </row>
    <row r="1668" spans="1:10" ht="15" customHeight="1" x14ac:dyDescent="0.2">
      <c r="A1668" s="3">
        <f>'2_CVaR_t1'!A1668</f>
        <v>44624</v>
      </c>
      <c r="B1668" s="5">
        <f>'2_CVaR_t1'!D1668-1</f>
        <v>-2.2525363549424249E-2</v>
      </c>
      <c r="C1668" s="5">
        <f>'Stocks Returns'!B1664</f>
        <v>-6.2412831241283051E-2</v>
      </c>
      <c r="D1668" s="5">
        <f>'Stocks Returns'!C1664</f>
        <v>-3.3489359648699479E-2</v>
      </c>
      <c r="E1668" s="5">
        <f>'Stocks Returns'!D1664</f>
        <v>-1.8539976825028948E-2</v>
      </c>
      <c r="F1668" s="5">
        <f>'Stocks Returns'!E1664</f>
        <v>2.9360435273585894E-2</v>
      </c>
      <c r="G1668" s="5">
        <f t="shared" si="100"/>
        <v>-4.1078686806706941E-2</v>
      </c>
      <c r="H1668" s="5">
        <f t="shared" si="101"/>
        <v>-9.0461113148057604E-4</v>
      </c>
      <c r="I1668" s="5">
        <f t="shared" si="102"/>
        <v>1.2886094042455769E-2</v>
      </c>
      <c r="J1668" s="5">
        <f t="shared" si="103"/>
        <v>5.216267962906028E-2</v>
      </c>
    </row>
    <row r="1669" spans="1:10" ht="15" customHeight="1" x14ac:dyDescent="0.2">
      <c r="A1669" s="3">
        <f>'2_CVaR_t1'!A1669</f>
        <v>44627</v>
      </c>
      <c r="B1669" s="5">
        <f>'2_CVaR_t1'!D1669-1</f>
        <v>-3.2751005468609429E-2</v>
      </c>
      <c r="C1669" s="5">
        <f>'Stocks Returns'!B1665</f>
        <v>-4.9832651543324613E-2</v>
      </c>
      <c r="D1669" s="5">
        <f>'Stocks Returns'!C1665</f>
        <v>-4.7880573168905149E-2</v>
      </c>
      <c r="E1669" s="5">
        <f>'Stocks Returns'!D1665</f>
        <v>-3.8665879574970585E-2</v>
      </c>
      <c r="F1669" s="5">
        <f>'Stocks Returns'!E1665</f>
        <v>9.9730727036999589E-3</v>
      </c>
      <c r="G1669" s="5">
        <f t="shared" si="100"/>
        <v>-1.9062093649503151E-2</v>
      </c>
      <c r="H1669" s="5">
        <f t="shared" si="101"/>
        <v>-5.2183051733990793E-4</v>
      </c>
      <c r="I1669" s="5">
        <f t="shared" si="102"/>
        <v>7.0001153412520348E-3</v>
      </c>
      <c r="J1669" s="5">
        <f t="shared" si="103"/>
        <v>4.3113079257095829E-2</v>
      </c>
    </row>
    <row r="1670" spans="1:10" ht="15" customHeight="1" x14ac:dyDescent="0.2">
      <c r="A1670" s="3">
        <f>'2_CVaR_t1'!A1670</f>
        <v>44628</v>
      </c>
      <c r="B1670" s="5">
        <f>'2_CVaR_t1'!D1670-1</f>
        <v>5.5507854729259787E-3</v>
      </c>
      <c r="C1670" s="5">
        <f>'Stocks Returns'!B1666</f>
        <v>-1.0958904109589107E-2</v>
      </c>
      <c r="D1670" s="5">
        <f>'Stocks Returns'!C1666</f>
        <v>5.2962768746722677E-3</v>
      </c>
      <c r="E1670" s="5">
        <f>'Stocks Returns'!D1666</f>
        <v>5.2041756217378055E-2</v>
      </c>
      <c r="F1670" s="5">
        <f>'Stocks Returns'!E1666</f>
        <v>-2.4390243902439046E-2</v>
      </c>
      <c r="G1670" s="5">
        <f t="shared" ref="G1670:G1733" si="104">C1670-($P$11+$O$11*$B1670)</f>
        <v>-1.5533954678332181E-2</v>
      </c>
      <c r="H1670" s="5">
        <f t="shared" ref="H1670:H1733" si="105">D1670-($P$12+$O$12*$B1670)</f>
        <v>-2.6833581694968786E-3</v>
      </c>
      <c r="I1670" s="5">
        <f t="shared" ref="I1670:I1733" si="106">E1670-($P$13+$O$13*$B1670)</f>
        <v>4.4369819075291091E-2</v>
      </c>
      <c r="J1670" s="5">
        <f t="shared" ref="J1670:J1733" si="107">F1670-($P$14+$O$14*$B1670)</f>
        <v>-2.9971992876704691E-2</v>
      </c>
    </row>
    <row r="1671" spans="1:10" ht="15" customHeight="1" x14ac:dyDescent="0.2">
      <c r="A1671" s="3">
        <f>'2_CVaR_t1'!A1671</f>
        <v>44629</v>
      </c>
      <c r="B1671" s="5">
        <f>'2_CVaR_t1'!D1671-1</f>
        <v>2.8767681380651222E-2</v>
      </c>
      <c r="C1671" s="5">
        <f>'Stocks Returns'!B1667</f>
        <v>3.9572615749901008E-3</v>
      </c>
      <c r="D1671" s="5">
        <f>'Stocks Returns'!C1667</f>
        <v>4.1990506494183899E-2</v>
      </c>
      <c r="E1671" s="5">
        <f>'Stocks Returns'!D1667</f>
        <v>3.4291551145483545E-2</v>
      </c>
      <c r="F1671" s="5">
        <f>'Stocks Returns'!E1667</f>
        <v>-2.6214574898785425E-2</v>
      </c>
      <c r="G1671" s="5">
        <f t="shared" si="104"/>
        <v>-2.2042774413447219E-2</v>
      </c>
      <c r="H1671" s="5">
        <f t="shared" si="105"/>
        <v>4.6713046345433357E-4</v>
      </c>
      <c r="I1671" s="5">
        <f t="shared" si="106"/>
        <v>-5.7115430023247094E-3</v>
      </c>
      <c r="J1671" s="5">
        <f t="shared" si="107"/>
        <v>-5.5267784223882996E-2</v>
      </c>
    </row>
    <row r="1672" spans="1:10" ht="15" customHeight="1" x14ac:dyDescent="0.2">
      <c r="A1672" s="3">
        <f>'2_CVaR_t1'!A1672</f>
        <v>44630</v>
      </c>
      <c r="B1672" s="5">
        <f>'2_CVaR_t1'!D1672-1</f>
        <v>-6.3540046277622553E-3</v>
      </c>
      <c r="C1672" s="5">
        <f>'Stocks Returns'!B1668</f>
        <v>-1.1430823807646928E-2</v>
      </c>
      <c r="D1672" s="5">
        <f>'Stocks Returns'!C1668</f>
        <v>-8.9607529034841926E-3</v>
      </c>
      <c r="E1672" s="5">
        <f>'Stocks Returns'!D1668</f>
        <v>-1.4531602708803604E-2</v>
      </c>
      <c r="F1672" s="5">
        <f>'Stocks Returns'!E1668</f>
        <v>3.6482694106641844E-2</v>
      </c>
      <c r="G1672" s="5">
        <f t="shared" si="104"/>
        <v>-5.0199115954268261E-3</v>
      </c>
      <c r="H1672" s="5">
        <f t="shared" si="105"/>
        <v>2.5963729361848029E-4</v>
      </c>
      <c r="I1672" s="5">
        <f t="shared" si="106"/>
        <v>-5.625284110103242E-3</v>
      </c>
      <c r="J1672" s="5">
        <f t="shared" si="107"/>
        <v>4.2936266733671943E-2</v>
      </c>
    </row>
    <row r="1673" spans="1:10" ht="15" customHeight="1" x14ac:dyDescent="0.2">
      <c r="A1673" s="3">
        <f>'2_CVaR_t1'!A1673</f>
        <v>44631</v>
      </c>
      <c r="B1673" s="5">
        <f>'2_CVaR_t1'!D1673-1</f>
        <v>-4.6087015730971181E-3</v>
      </c>
      <c r="C1673" s="5">
        <f>'Stocks Returns'!B1669</f>
        <v>-4.3460925039872422E-2</v>
      </c>
      <c r="D1673" s="5">
        <f>'Stocks Returns'!C1669</f>
        <v>-6.3646006970752289E-3</v>
      </c>
      <c r="E1673" s="5">
        <f>'Stocks Returns'!D1669</f>
        <v>-1.1596277738009864E-2</v>
      </c>
      <c r="F1673" s="5">
        <f>'Stocks Returns'!E1669</f>
        <v>-1.3136782992378637E-2</v>
      </c>
      <c r="G1673" s="5">
        <f t="shared" si="104"/>
        <v>-3.8660611102622665E-2</v>
      </c>
      <c r="H1673" s="5">
        <f t="shared" si="105"/>
        <v>3.3417791846972276E-4</v>
      </c>
      <c r="I1673" s="5">
        <f t="shared" si="106"/>
        <v>-5.1204161352495841E-3</v>
      </c>
      <c r="J1673" s="5">
        <f t="shared" si="107"/>
        <v>-8.4476500049356675E-3</v>
      </c>
    </row>
    <row r="1674" spans="1:10" ht="15" customHeight="1" x14ac:dyDescent="0.2">
      <c r="A1674" s="3">
        <f>'2_CVaR_t1'!A1674</f>
        <v>44634</v>
      </c>
      <c r="B1674" s="5">
        <f>'2_CVaR_t1'!D1674-1</f>
        <v>1.1475363379563008E-2</v>
      </c>
      <c r="C1674" s="5">
        <f>'Stocks Returns'!B1670</f>
        <v>-4.5852438516048588E-3</v>
      </c>
      <c r="D1674" s="5">
        <f>'Stocks Returns'!C1670</f>
        <v>1.8402724823344041E-2</v>
      </c>
      <c r="E1674" s="5">
        <f>'Stocks Returns'!D1670</f>
        <v>-1.3180764774044174E-2</v>
      </c>
      <c r="F1674" s="5">
        <f>'Stocks Returns'!E1670</f>
        <v>-1.8900518240016262E-2</v>
      </c>
      <c r="G1674" s="5">
        <f t="shared" si="104"/>
        <v>-1.4627605630771402E-2</v>
      </c>
      <c r="H1674" s="5">
        <f t="shared" si="105"/>
        <v>1.8632673315580224E-3</v>
      </c>
      <c r="I1674" s="5">
        <f t="shared" si="106"/>
        <v>-2.9103092461594763E-2</v>
      </c>
      <c r="J1674" s="5">
        <f t="shared" si="107"/>
        <v>-3.0471805866810184E-2</v>
      </c>
    </row>
    <row r="1675" spans="1:10" ht="15" customHeight="1" x14ac:dyDescent="0.2">
      <c r="A1675" s="3">
        <f>'2_CVaR_t1'!A1675</f>
        <v>44635</v>
      </c>
      <c r="B1675" s="5">
        <f>'2_CVaR_t1'!D1675-1</f>
        <v>2.0993097514350634E-2</v>
      </c>
      <c r="C1675" s="5">
        <f>'Stocks Returns'!B1671</f>
        <v>4.7738693467336724E-2</v>
      </c>
      <c r="D1675" s="5">
        <f>'Stocks Returns'!C1671</f>
        <v>2.9002146458343647E-2</v>
      </c>
      <c r="E1675" s="5">
        <f>'Stocks Returns'!D1671</f>
        <v>5.1225598121238836E-2</v>
      </c>
      <c r="F1675" s="5">
        <f>'Stocks Returns'!E1671</f>
        <v>-1.5535991714137776E-2</v>
      </c>
      <c r="G1675" s="5">
        <f t="shared" si="104"/>
        <v>2.8913188761707766E-2</v>
      </c>
      <c r="H1675" s="5">
        <f t="shared" si="105"/>
        <v>-1.288520922359062E-3</v>
      </c>
      <c r="I1675" s="5">
        <f t="shared" si="106"/>
        <v>2.2049157658511426E-2</v>
      </c>
      <c r="J1675" s="5">
        <f t="shared" si="107"/>
        <v>-3.672937181454676E-2</v>
      </c>
    </row>
    <row r="1676" spans="1:10" ht="15" customHeight="1" x14ac:dyDescent="0.2">
      <c r="A1676" s="3">
        <f>'2_CVaR_t1'!A1676</f>
        <v>44636</v>
      </c>
      <c r="B1676" s="5">
        <f>'2_CVaR_t1'!D1676-1</f>
        <v>1.9920769412333783E-2</v>
      </c>
      <c r="C1676" s="5">
        <f>'Stocks Returns'!B1672</f>
        <v>2.4780175859312692E-2</v>
      </c>
      <c r="D1676" s="5">
        <f>'Stocks Returns'!C1672</f>
        <v>2.7796643058116022E-2</v>
      </c>
      <c r="E1676" s="5">
        <f>'Stocks Returns'!D1672</f>
        <v>4.3702876291538573E-2</v>
      </c>
      <c r="F1676" s="5">
        <f>'Stocks Returns'!E1672</f>
        <v>-2.4197790636507621E-3</v>
      </c>
      <c r="G1676" s="5">
        <f t="shared" si="104"/>
        <v>6.9442355658321658E-3</v>
      </c>
      <c r="H1676" s="5">
        <f t="shared" si="105"/>
        <v>-9.4472607661856556E-4</v>
      </c>
      <c r="I1676" s="5">
        <f t="shared" si="106"/>
        <v>1.6019727971126271E-2</v>
      </c>
      <c r="J1676" s="5">
        <f t="shared" si="107"/>
        <v>-2.2529073391801251E-2</v>
      </c>
    </row>
    <row r="1677" spans="1:10" ht="15" customHeight="1" x14ac:dyDescent="0.2">
      <c r="A1677" s="3">
        <f>'2_CVaR_t1'!A1677</f>
        <v>44637</v>
      </c>
      <c r="B1677" s="5">
        <f>'2_CVaR_t1'!D1677-1</f>
        <v>5.3115363378797298E-3</v>
      </c>
      <c r="C1677" s="5">
        <f>'Stocks Returns'!B1673</f>
        <v>2.7301092043681141E-3</v>
      </c>
      <c r="D1677" s="5">
        <f>'Stocks Returns'!C1673</f>
        <v>7.457403124557338E-3</v>
      </c>
      <c r="E1677" s="5">
        <f>'Stocks Returns'!D1673</f>
        <v>8.9632107023411844E-3</v>
      </c>
      <c r="F1677" s="5">
        <f>'Stocks Returns'!E1673</f>
        <v>4.2290655979751124E-2</v>
      </c>
      <c r="G1677" s="5">
        <f t="shared" si="104"/>
        <v>-1.6241577914798966E-3</v>
      </c>
      <c r="H1677" s="5">
        <f t="shared" si="105"/>
        <v>-1.765650807223065E-4</v>
      </c>
      <c r="I1677" s="5">
        <f t="shared" si="106"/>
        <v>1.624444772263204E-3</v>
      </c>
      <c r="J1677" s="5">
        <f t="shared" si="107"/>
        <v>3.6950779416402409E-2</v>
      </c>
    </row>
    <row r="1678" spans="1:10" ht="15" customHeight="1" x14ac:dyDescent="0.2">
      <c r="A1678" s="3">
        <f>'2_CVaR_t1'!A1678</f>
        <v>44638</v>
      </c>
      <c r="B1678" s="5">
        <f>'2_CVaR_t1'!D1678-1</f>
        <v>1.8336531018202429E-2</v>
      </c>
      <c r="C1678" s="5">
        <f>'Stocks Returns'!B1674</f>
        <v>2.1392454297938679E-2</v>
      </c>
      <c r="D1678" s="5">
        <f>'Stocks Returns'!C1674</f>
        <v>2.6516748653080402E-2</v>
      </c>
      <c r="E1678" s="5">
        <f>'Stocks Returns'!D1674</f>
        <v>2.4794484221691837E-2</v>
      </c>
      <c r="F1678" s="5">
        <f>'Stocks Returns'!E1674</f>
        <v>7.7911565314174869E-3</v>
      </c>
      <c r="G1678" s="5">
        <f t="shared" si="104"/>
        <v>5.0184788007206042E-3</v>
      </c>
      <c r="H1678" s="5">
        <f t="shared" si="105"/>
        <v>6.4285088018638248E-5</v>
      </c>
      <c r="I1678" s="5">
        <f t="shared" si="106"/>
        <v>-6.8250094673297235E-4</v>
      </c>
      <c r="J1678" s="5">
        <f t="shared" si="107"/>
        <v>-1.0716528830491009E-2</v>
      </c>
    </row>
    <row r="1679" spans="1:10" ht="15" customHeight="1" x14ac:dyDescent="0.2">
      <c r="A1679" s="3">
        <f>'2_CVaR_t1'!A1679</f>
        <v>44641</v>
      </c>
      <c r="B1679" s="5">
        <f>'2_CVaR_t1'!D1679-1</f>
        <v>-6.4672718471159296E-3</v>
      </c>
      <c r="C1679" s="5">
        <f>'Stocks Returns'!B1675</f>
        <v>-4.1888804265043378E-3</v>
      </c>
      <c r="D1679" s="5">
        <f>'Stocks Returns'!C1675</f>
        <v>-9.4473095705354115E-3</v>
      </c>
      <c r="E1679" s="5">
        <f>'Stocks Returns'!D1675</f>
        <v>-9.3155647561135035E-3</v>
      </c>
      <c r="F1679" s="5">
        <f>'Stocks Returns'!E1675</f>
        <v>3.1726907630522216E-2</v>
      </c>
      <c r="G1679" s="5">
        <f t="shared" si="104"/>
        <v>2.3265568924667624E-3</v>
      </c>
      <c r="H1679" s="5">
        <f t="shared" si="105"/>
        <v>-6.3271042347989859E-5</v>
      </c>
      <c r="I1679" s="5">
        <f t="shared" si="106"/>
        <v>-2.5151360491861875E-4</v>
      </c>
      <c r="J1679" s="5">
        <f t="shared" si="107"/>
        <v>3.8294989408933923E-2</v>
      </c>
    </row>
    <row r="1680" spans="1:10" ht="15" customHeight="1" x14ac:dyDescent="0.2">
      <c r="A1680" s="3">
        <f>'2_CVaR_t1'!A1680</f>
        <v>44642</v>
      </c>
      <c r="B1680" s="5">
        <f>'2_CVaR_t1'!D1680-1</f>
        <v>4.2185308508655428E-3</v>
      </c>
      <c r="C1680" s="5">
        <f>'Stocks Returns'!B1676</f>
        <v>2.7533460803059295E-2</v>
      </c>
      <c r="D1680" s="5">
        <f>'Stocks Returns'!C1676</f>
        <v>6.5886472539624652E-3</v>
      </c>
      <c r="E1680" s="5">
        <f>'Stocks Returns'!D1676</f>
        <v>-2.3507901266813791E-3</v>
      </c>
      <c r="F1680" s="5">
        <f>'Stocks Returns'!E1676</f>
        <v>-9.6340988711561826E-3</v>
      </c>
      <c r="G1680" s="5">
        <f t="shared" si="104"/>
        <v>2.4187839696653064E-2</v>
      </c>
      <c r="H1680" s="5">
        <f t="shared" si="105"/>
        <v>5.3385195357979771E-4</v>
      </c>
      <c r="I1680" s="5">
        <f t="shared" si="106"/>
        <v>-8.1674692046142354E-3</v>
      </c>
      <c r="J1680" s="5">
        <f t="shared" si="107"/>
        <v>-1.3868985557578289E-2</v>
      </c>
    </row>
    <row r="1681" spans="1:10" ht="15" customHeight="1" x14ac:dyDescent="0.2">
      <c r="A1681" s="3">
        <f>'2_CVaR_t1'!A1681</f>
        <v>44643</v>
      </c>
      <c r="B1681" s="5">
        <f>'2_CVaR_t1'!D1681-1</f>
        <v>-1.2637330510453681E-2</v>
      </c>
      <c r="C1681" s="5">
        <f>'Stocks Returns'!B1677</f>
        <v>-9.3040565686639543E-3</v>
      </c>
      <c r="D1681" s="5">
        <f>'Stocks Returns'!C1677</f>
        <v>-1.7347919622831443E-2</v>
      </c>
      <c r="E1681" s="5">
        <f>'Stocks Returns'!D1677</f>
        <v>-3.4297682942793672E-2</v>
      </c>
      <c r="F1681" s="5">
        <f>'Stocks Returns'!E1677</f>
        <v>2.5547803871474928E-2</v>
      </c>
      <c r="G1681" s="5">
        <f t="shared" si="104"/>
        <v>2.9052261905446221E-3</v>
      </c>
      <c r="H1681" s="5">
        <f t="shared" si="105"/>
        <v>9.5061163071716998E-4</v>
      </c>
      <c r="I1681" s="5">
        <f t="shared" si="106"/>
        <v>-1.6641392063612301E-2</v>
      </c>
      <c r="J1681" s="5">
        <f t="shared" si="107"/>
        <v>3.8353596662350248E-2</v>
      </c>
    </row>
    <row r="1682" spans="1:10" ht="15" customHeight="1" x14ac:dyDescent="0.2">
      <c r="A1682" s="3">
        <f>'2_CVaR_t1'!A1682</f>
        <v>44644</v>
      </c>
      <c r="B1682" s="5">
        <f>'2_CVaR_t1'!D1682-1</f>
        <v>1.0160934936118249E-2</v>
      </c>
      <c r="C1682" s="5">
        <f>'Stocks Returns'!B1678</f>
        <v>1.8782870022539422E-2</v>
      </c>
      <c r="D1682" s="5">
        <f>'Stocks Returns'!C1678</f>
        <v>1.2250791876280864E-2</v>
      </c>
      <c r="E1682" s="5">
        <f>'Stocks Returns'!D1678</f>
        <v>5.3002575572726141E-2</v>
      </c>
      <c r="F1682" s="5">
        <f>'Stocks Returns'!E1678</f>
        <v>1.6288205423014013E-3</v>
      </c>
      <c r="G1682" s="5">
        <f t="shared" si="104"/>
        <v>9.9534873749485518E-3</v>
      </c>
      <c r="H1682" s="5">
        <f t="shared" si="105"/>
        <v>-2.3895811113786615E-3</v>
      </c>
      <c r="I1682" s="5">
        <f t="shared" si="106"/>
        <v>3.8910681744495128E-2</v>
      </c>
      <c r="J1682" s="5">
        <f t="shared" si="107"/>
        <v>-8.6136264325406883E-3</v>
      </c>
    </row>
    <row r="1683" spans="1:10" ht="15" customHeight="1" x14ac:dyDescent="0.2">
      <c r="A1683" s="3">
        <f>'2_CVaR_t1'!A1683</f>
        <v>44645</v>
      </c>
      <c r="B1683" s="5">
        <f>'2_CVaR_t1'!D1683-1</f>
        <v>3.1583375180512796E-3</v>
      </c>
      <c r="C1683" s="5">
        <f>'Stocks Returns'!B1679</f>
        <v>8.4808259587021428E-3</v>
      </c>
      <c r="D1683" s="5">
        <f>'Stocks Returns'!C1679</f>
        <v>5.1539275689107544E-3</v>
      </c>
      <c r="E1683" s="5">
        <f>'Stocks Returns'!D1679</f>
        <v>-6.6941297631308849E-3</v>
      </c>
      <c r="F1683" s="5">
        <f>'Stocks Returns'!E1679</f>
        <v>2.8314520757604766E-2</v>
      </c>
      <c r="G1683" s="5">
        <f t="shared" si="104"/>
        <v>6.1135710726503102E-3</v>
      </c>
      <c r="H1683" s="5">
        <f t="shared" si="105"/>
        <v>6.3089821574787049E-4</v>
      </c>
      <c r="I1683" s="5">
        <f t="shared" si="106"/>
        <v>-1.1034415216529663E-2</v>
      </c>
      <c r="J1683" s="5">
        <f t="shared" si="107"/>
        <v>2.515145202110448E-2</v>
      </c>
    </row>
    <row r="1684" spans="1:10" ht="15" customHeight="1" x14ac:dyDescent="0.2">
      <c r="A1684" s="3">
        <f>'2_CVaR_t1'!A1684</f>
        <v>44648</v>
      </c>
      <c r="B1684" s="5">
        <f>'2_CVaR_t1'!D1684-1</f>
        <v>7.1182464798860146E-3</v>
      </c>
      <c r="C1684" s="5">
        <f>'Stocks Returns'!B1680</f>
        <v>-6.4716636197440724E-2</v>
      </c>
      <c r="D1684" s="5">
        <f>'Stocks Returns'!C1680</f>
        <v>1.0712814173877261E-2</v>
      </c>
      <c r="E1684" s="5">
        <f>'Stocks Returns'!D1680</f>
        <v>3.7584240539141334E-3</v>
      </c>
      <c r="F1684" s="5">
        <f>'Stocks Returns'!E1680</f>
        <v>-3.7209302325581395E-2</v>
      </c>
      <c r="G1684" s="5">
        <f t="shared" si="104"/>
        <v>-7.0738169076029686E-2</v>
      </c>
      <c r="H1684" s="5">
        <f t="shared" si="105"/>
        <v>4.6851350718165458E-4</v>
      </c>
      <c r="I1684" s="5">
        <f t="shared" si="106"/>
        <v>-6.0963125510204181E-3</v>
      </c>
      <c r="J1684" s="5">
        <f t="shared" si="107"/>
        <v>-4.4375698921241415E-2</v>
      </c>
    </row>
    <row r="1685" spans="1:10" ht="15" customHeight="1" x14ac:dyDescent="0.2">
      <c r="A1685" s="3">
        <f>'2_CVaR_t1'!A1685</f>
        <v>44649</v>
      </c>
      <c r="B1685" s="5">
        <f>'2_CVaR_t1'!D1685-1</f>
        <v>2.29229475826489E-2</v>
      </c>
      <c r="C1685" s="5">
        <f>'Stocks Returns'!B1681</f>
        <v>2.6192337763878193E-2</v>
      </c>
      <c r="D1685" s="5">
        <f>'Stocks Returns'!C1681</f>
        <v>3.3292566924853828E-2</v>
      </c>
      <c r="E1685" s="5">
        <f>'Stocks Returns'!D1681</f>
        <v>3.0083925112976084E-2</v>
      </c>
      <c r="F1685" s="5">
        <f>'Stocks Returns'!E1681</f>
        <v>-2.7149758454106276E-2</v>
      </c>
      <c r="G1685" s="5">
        <f t="shared" si="104"/>
        <v>5.5859313502940218E-3</v>
      </c>
      <c r="H1685" s="5">
        <f t="shared" si="105"/>
        <v>2.1365467751702227E-4</v>
      </c>
      <c r="I1685" s="5">
        <f t="shared" si="106"/>
        <v>-1.7799670144198962E-3</v>
      </c>
      <c r="J1685" s="5">
        <f t="shared" si="107"/>
        <v>-5.0294148695627233E-2</v>
      </c>
    </row>
    <row r="1686" spans="1:10" ht="15" customHeight="1" x14ac:dyDescent="0.2">
      <c r="A1686" s="3">
        <f>'2_CVaR_t1'!A1686</f>
        <v>44650</v>
      </c>
      <c r="B1686" s="5">
        <f>'2_CVaR_t1'!D1686-1</f>
        <v>-1.3604755376139366E-2</v>
      </c>
      <c r="C1686" s="5">
        <f>'Stocks Returns'!B1682</f>
        <v>-2.0952380952380945E-2</v>
      </c>
      <c r="D1686" s="5">
        <f>'Stocks Returns'!C1682</f>
        <v>-1.8279852709100597E-2</v>
      </c>
      <c r="E1686" s="5">
        <f>'Stocks Returns'!D1682</f>
        <v>-4.2491852594635282E-2</v>
      </c>
      <c r="F1686" s="5">
        <f>'Stocks Returns'!E1682</f>
        <v>4.071903863342996E-3</v>
      </c>
      <c r="G1686" s="5">
        <f t="shared" si="104"/>
        <v>-7.8503404479361195E-3</v>
      </c>
      <c r="H1686" s="5">
        <f t="shared" si="105"/>
        <v>1.4164127311150944E-3</v>
      </c>
      <c r="I1686" s="5">
        <f t="shared" si="106"/>
        <v>-2.3488354692256845E-2</v>
      </c>
      <c r="J1686" s="5">
        <f t="shared" si="107"/>
        <v>1.7855728966013916E-2</v>
      </c>
    </row>
    <row r="1687" spans="1:10" ht="15" customHeight="1" x14ac:dyDescent="0.2">
      <c r="A1687" s="3">
        <f>'2_CVaR_t1'!A1687</f>
        <v>44651</v>
      </c>
      <c r="B1687" s="5">
        <f>'2_CVaR_t1'!D1687-1</f>
        <v>-6.9961231876997099E-3</v>
      </c>
      <c r="C1687" s="5">
        <f>'Stocks Returns'!B1683</f>
        <v>-3.0350194552529075E-2</v>
      </c>
      <c r="D1687" s="5">
        <f>'Stocks Returns'!C1683</f>
        <v>-9.7343156954676768E-3</v>
      </c>
      <c r="E1687" s="5">
        <f>'Stocks Returns'!D1683</f>
        <v>-1.6363398350569436E-2</v>
      </c>
      <c r="F1687" s="5">
        <f>'Stocks Returns'!E1683</f>
        <v>-1.0880316518298683E-2</v>
      </c>
      <c r="G1687" s="5">
        <f t="shared" si="104"/>
        <v>-2.3346723333323143E-2</v>
      </c>
      <c r="H1687" s="5">
        <f t="shared" si="105"/>
        <v>4.1380656120107266E-4</v>
      </c>
      <c r="I1687" s="5">
        <f t="shared" si="106"/>
        <v>-6.5628845907184548E-3</v>
      </c>
      <c r="J1687" s="5">
        <f t="shared" si="107"/>
        <v>-3.7775847452739498E-3</v>
      </c>
    </row>
    <row r="1688" spans="1:10" ht="15" customHeight="1" x14ac:dyDescent="0.2">
      <c r="A1688" s="3">
        <f>'2_CVaR_t1'!A1688</f>
        <v>44652</v>
      </c>
      <c r="B1688" s="5">
        <f>'2_CVaR_t1'!D1688-1</f>
        <v>1.2908707524398544E-2</v>
      </c>
      <c r="C1688" s="5">
        <f>'Stocks Returns'!B1684</f>
        <v>4.0128410914925805E-3</v>
      </c>
      <c r="D1688" s="5">
        <f>'Stocks Returns'!C1684</f>
        <v>2.0697118636425094E-2</v>
      </c>
      <c r="E1688" s="5">
        <f>'Stocks Returns'!D1684</f>
        <v>-1.557093425605538E-2</v>
      </c>
      <c r="F1688" s="5">
        <f>'Stocks Returns'!E1684</f>
        <v>5.8000000000000274E-3</v>
      </c>
      <c r="G1688" s="5">
        <f t="shared" si="104"/>
        <v>-7.3522374507829866E-3</v>
      </c>
      <c r="H1688" s="5">
        <f t="shared" si="105"/>
        <v>2.0867673899331307E-3</v>
      </c>
      <c r="I1688" s="5">
        <f t="shared" si="106"/>
        <v>-3.3489294263089692E-2</v>
      </c>
      <c r="J1688" s="5">
        <f t="shared" si="107"/>
        <v>-7.2203478456240085E-3</v>
      </c>
    </row>
    <row r="1689" spans="1:10" ht="15" customHeight="1" x14ac:dyDescent="0.2">
      <c r="A1689" s="3">
        <f>'2_CVaR_t1'!A1689</f>
        <v>44655</v>
      </c>
      <c r="B1689" s="5">
        <f>'2_CVaR_t1'!D1689-1</f>
        <v>4.2285837800439818E-3</v>
      </c>
      <c r="C1689" s="5">
        <f>'Stocks Returns'!B1685</f>
        <v>3.1175059952038398E-2</v>
      </c>
      <c r="D1689" s="5">
        <f>'Stocks Returns'!C1685</f>
        <v>6.0964834776462418E-3</v>
      </c>
      <c r="E1689" s="5">
        <f>'Stocks Returns'!D1685</f>
        <v>5.542787616601208E-3</v>
      </c>
      <c r="F1689" s="5">
        <f>'Stocks Returns'!E1685</f>
        <v>-2.982700338038935E-4</v>
      </c>
      <c r="G1689" s="5">
        <f t="shared" si="104"/>
        <v>2.7820161814717727E-2</v>
      </c>
      <c r="H1689" s="5">
        <f t="shared" si="105"/>
        <v>2.7163718272241351E-5</v>
      </c>
      <c r="I1689" s="5">
        <f t="shared" si="106"/>
        <v>-2.87890870767229E-4</v>
      </c>
      <c r="J1689" s="5">
        <f t="shared" si="107"/>
        <v>-4.5433198759535888E-3</v>
      </c>
    </row>
    <row r="1690" spans="1:10" ht="15" customHeight="1" x14ac:dyDescent="0.2">
      <c r="A1690" s="3">
        <f>'2_CVaR_t1'!A1690</f>
        <v>44656</v>
      </c>
      <c r="B1690" s="5">
        <f>'2_CVaR_t1'!D1690-1</f>
        <v>-7.0584411654240897E-3</v>
      </c>
      <c r="C1690" s="5">
        <f>'Stocks Returns'!B1686</f>
        <v>-5.3488372093023262E-2</v>
      </c>
      <c r="D1690" s="5">
        <f>'Stocks Returns'!C1686</f>
        <v>-7.2451040660402866E-3</v>
      </c>
      <c r="E1690" s="5">
        <f>'Stocks Returns'!D1686</f>
        <v>-5.7676794837321799E-2</v>
      </c>
      <c r="F1690" s="5">
        <f>'Stocks Returns'!E1686</f>
        <v>-2.4863252113376477E-2</v>
      </c>
      <c r="G1690" s="5">
        <f t="shared" si="104"/>
        <v>-4.6427392679378413E-2</v>
      </c>
      <c r="H1690" s="5">
        <f t="shared" si="105"/>
        <v>2.9930551237267108E-3</v>
      </c>
      <c r="I1690" s="5">
        <f t="shared" si="106"/>
        <v>-4.7789498919765763E-2</v>
      </c>
      <c r="J1690" s="5">
        <f t="shared" si="107"/>
        <v>-1.7697519069677349E-2</v>
      </c>
    </row>
    <row r="1691" spans="1:10" ht="15" customHeight="1" x14ac:dyDescent="0.2">
      <c r="A1691" s="3">
        <f>'2_CVaR_t1'!A1691</f>
        <v>44657</v>
      </c>
      <c r="B1691" s="5">
        <f>'2_CVaR_t1'!D1691-1</f>
        <v>-2.1447365875549407E-2</v>
      </c>
      <c r="C1691" s="5">
        <f>'Stocks Returns'!B1687</f>
        <v>-2.0475020475020478E-2</v>
      </c>
      <c r="D1691" s="5">
        <f>'Stocks Returns'!C1687</f>
        <v>-3.1314963067804902E-2</v>
      </c>
      <c r="E1691" s="5">
        <f>'Stocks Returns'!D1687</f>
        <v>-2.582394064773863E-2</v>
      </c>
      <c r="F1691" s="5">
        <f>'Stocks Returns'!E1687</f>
        <v>-5.2014278429372007E-3</v>
      </c>
      <c r="G1691" s="5">
        <f t="shared" si="104"/>
        <v>-1.3567243945599231E-4</v>
      </c>
      <c r="H1691" s="5">
        <f t="shared" si="105"/>
        <v>-2.8770418659458674E-4</v>
      </c>
      <c r="I1691" s="5">
        <f t="shared" si="106"/>
        <v>4.1009428007055919E-3</v>
      </c>
      <c r="J1691" s="5">
        <f t="shared" si="107"/>
        <v>1.6510999003719252E-2</v>
      </c>
    </row>
    <row r="1692" spans="1:10" ht="15" customHeight="1" x14ac:dyDescent="0.2">
      <c r="A1692" s="3">
        <f>'2_CVaR_t1'!A1692</f>
        <v>44658</v>
      </c>
      <c r="B1692" s="5">
        <f>'2_CVaR_t1'!D1692-1</f>
        <v>-8.5095663298142554E-3</v>
      </c>
      <c r="C1692" s="5">
        <f>'Stocks Returns'!B1688</f>
        <v>-3.5535117056856191E-2</v>
      </c>
      <c r="D1692" s="5">
        <f>'Stocks Returns'!C1688</f>
        <v>-1.3058764439979886E-2</v>
      </c>
      <c r="E1692" s="5">
        <f>'Stocks Returns'!D1688</f>
        <v>-1.3181019332162425E-3</v>
      </c>
      <c r="F1692" s="5">
        <f>'Stocks Returns'!E1688</f>
        <v>2.4810334221857522E-2</v>
      </c>
      <c r="G1692" s="5">
        <f t="shared" si="104"/>
        <v>-2.7135012222966607E-2</v>
      </c>
      <c r="H1692" s="5">
        <f t="shared" si="105"/>
        <v>-7.2402150159957789E-4</v>
      </c>
      <c r="I1692" s="5">
        <f t="shared" si="106"/>
        <v>1.05899876214961E-2</v>
      </c>
      <c r="J1692" s="5">
        <f t="shared" si="107"/>
        <v>3.344310346606548E-2</v>
      </c>
    </row>
    <row r="1693" spans="1:10" ht="15" customHeight="1" x14ac:dyDescent="0.2">
      <c r="A1693" s="3">
        <f>'2_CVaR_t1'!A1693</f>
        <v>44659</v>
      </c>
      <c r="B1693" s="5">
        <f>'2_CVaR_t1'!D1693-1</f>
        <v>1.4681452563325426E-3</v>
      </c>
      <c r="C1693" s="5">
        <f>'Stocks Returns'!B1689</f>
        <v>5.8951018638925046E-2</v>
      </c>
      <c r="D1693" s="5">
        <f>'Stocks Returns'!C1689</f>
        <v>3.8399259773305161E-3</v>
      </c>
      <c r="E1693" s="5">
        <f>'Stocks Returns'!D1689</f>
        <v>-2.7423375861563293E-2</v>
      </c>
      <c r="F1693" s="5">
        <f>'Stocks Returns'!E1689</f>
        <v>3.0912364945978377E-2</v>
      </c>
      <c r="G1693" s="5">
        <f t="shared" si="104"/>
        <v>5.8143504758205219E-2</v>
      </c>
      <c r="H1693" s="5">
        <f t="shared" si="105"/>
        <v>1.7588842038128985E-3</v>
      </c>
      <c r="I1693" s="5">
        <f t="shared" si="106"/>
        <v>-2.9409949966094771E-2</v>
      </c>
      <c r="J1693" s="5">
        <f t="shared" si="107"/>
        <v>2.9458020787211756E-2</v>
      </c>
    </row>
    <row r="1694" spans="1:10" ht="15" customHeight="1" x14ac:dyDescent="0.2">
      <c r="A1694" s="3">
        <f>'2_CVaR_t1'!A1694</f>
        <v>44662</v>
      </c>
      <c r="B1694" s="5">
        <f>'2_CVaR_t1'!D1694-1</f>
        <v>-7.051834194919282E-3</v>
      </c>
      <c r="C1694" s="5">
        <f>'Stocks Returns'!B1690</f>
        <v>1.4326647564469885E-2</v>
      </c>
      <c r="D1694" s="5">
        <f>'Stocks Returns'!C1690</f>
        <v>-1.0277444925799517E-2</v>
      </c>
      <c r="E1694" s="5">
        <f>'Stocks Returns'!D1690</f>
        <v>-7.6899879372737123E-3</v>
      </c>
      <c r="F1694" s="5">
        <f>'Stocks Returns'!E1690</f>
        <v>-4.9199417758369668E-2</v>
      </c>
      <c r="G1694" s="5">
        <f t="shared" si="104"/>
        <v>2.1381529942262209E-2</v>
      </c>
      <c r="H1694" s="5">
        <f t="shared" si="105"/>
        <v>-4.8831478417717816E-5</v>
      </c>
      <c r="I1694" s="5">
        <f t="shared" si="106"/>
        <v>2.1881073101508736E-3</v>
      </c>
      <c r="J1694" s="5">
        <f t="shared" si="107"/>
        <v>-4.2040364128096828E-2</v>
      </c>
    </row>
    <row r="1695" spans="1:10" ht="15" customHeight="1" x14ac:dyDescent="0.2">
      <c r="A1695" s="3">
        <f>'2_CVaR_t1'!A1695</f>
        <v>44663</v>
      </c>
      <c r="B1695" s="5">
        <f>'2_CVaR_t1'!D1695-1</f>
        <v>-1.032784696651079E-2</v>
      </c>
      <c r="C1695" s="5">
        <f>'Stocks Returns'!B1691</f>
        <v>-4.0355125100888234E-3</v>
      </c>
      <c r="D1695" s="5">
        <f>'Stocks Returns'!C1691</f>
        <v>-1.5599534342258359E-2</v>
      </c>
      <c r="E1695" s="5">
        <f>'Stocks Returns'!D1691</f>
        <v>-5.1663880869169398E-3</v>
      </c>
      <c r="F1695" s="5">
        <f>'Stocks Returns'!E1691</f>
        <v>2.0616452337211655E-2</v>
      </c>
      <c r="G1695" s="5">
        <f t="shared" si="104"/>
        <v>6.042535675270631E-3</v>
      </c>
      <c r="H1695" s="5">
        <f t="shared" si="105"/>
        <v>-6.3774190679467477E-4</v>
      </c>
      <c r="I1695" s="5">
        <f t="shared" si="106"/>
        <v>9.2737848685715395E-3</v>
      </c>
      <c r="J1695" s="5">
        <f t="shared" si="107"/>
        <v>3.1087438974499598E-2</v>
      </c>
    </row>
    <row r="1696" spans="1:10" ht="15" customHeight="1" x14ac:dyDescent="0.2">
      <c r="A1696" s="3">
        <f>'2_CVaR_t1'!A1696</f>
        <v>44664</v>
      </c>
      <c r="B1696" s="5">
        <f>'2_CVaR_t1'!D1696-1</f>
        <v>6.5969293933660911E-3</v>
      </c>
      <c r="C1696" s="5">
        <f>'Stocks Returns'!B1692</f>
        <v>5.3484602917341917E-2</v>
      </c>
      <c r="D1696" s="5">
        <f>'Stocks Returns'!C1692</f>
        <v>8.84578997161789E-3</v>
      </c>
      <c r="E1696" s="5">
        <f>'Stocks Returns'!D1692</f>
        <v>1.9703681075301738E-2</v>
      </c>
      <c r="F1696" s="5">
        <f>'Stocks Returns'!E1692</f>
        <v>2.2999999999999687E-3</v>
      </c>
      <c r="G1696" s="5">
        <f t="shared" si="104"/>
        <v>4.794415118853794E-2</v>
      </c>
      <c r="H1696" s="5">
        <f t="shared" si="105"/>
        <v>-6.4531244706067699E-4</v>
      </c>
      <c r="I1696" s="5">
        <f t="shared" si="106"/>
        <v>1.0574915101455409E-2</v>
      </c>
      <c r="J1696" s="5">
        <f t="shared" si="107"/>
        <v>-4.339363465344288E-3</v>
      </c>
    </row>
    <row r="1697" spans="1:10" ht="15" customHeight="1" x14ac:dyDescent="0.2">
      <c r="A1697" s="3">
        <f>'2_CVaR_t1'!A1697</f>
        <v>44665</v>
      </c>
      <c r="B1697" s="5">
        <f>'2_CVaR_t1'!D1697-1</f>
        <v>-2.3552118937384403E-3</v>
      </c>
      <c r="C1697" s="5">
        <f>'Stocks Returns'!B1693</f>
        <v>-4.3076923076923124E-2</v>
      </c>
      <c r="D1697" s="5">
        <f>'Stocks Returns'!C1693</f>
        <v>-2.2506681671121687E-3</v>
      </c>
      <c r="E1697" s="5">
        <f>'Stocks Returns'!D1693</f>
        <v>-2.3067705212702294E-2</v>
      </c>
      <c r="F1697" s="5">
        <f>'Stocks Returns'!E1693</f>
        <v>1.1373840167614446E-2</v>
      </c>
      <c r="G1697" s="5">
        <f t="shared" si="104"/>
        <v>-4.0356171528873983E-2</v>
      </c>
      <c r="H1697" s="5">
        <f t="shared" si="105"/>
        <v>1.1922714930131472E-3</v>
      </c>
      <c r="I1697" s="5">
        <f t="shared" si="106"/>
        <v>-1.972998614732898E-2</v>
      </c>
      <c r="J1697" s="5">
        <f t="shared" si="107"/>
        <v>1.3784774817506333E-2</v>
      </c>
    </row>
    <row r="1698" spans="1:10" ht="15" customHeight="1" x14ac:dyDescent="0.2">
      <c r="A1698" s="3">
        <f>'2_CVaR_t1'!A1698</f>
        <v>44666</v>
      </c>
      <c r="B1698" s="5">
        <f>'2_CVaR_t1'!D1698-1</f>
        <v>2.8556153399916795E-5</v>
      </c>
      <c r="C1698" s="5">
        <f>'Stocks Returns'!B1694</f>
        <v>0</v>
      </c>
      <c r="D1698" s="5">
        <f>'Stocks Returns'!C1694</f>
        <v>0</v>
      </c>
      <c r="E1698" s="5">
        <f>'Stocks Returns'!D1694</f>
        <v>0</v>
      </c>
      <c r="F1698" s="5">
        <f>'Stocks Returns'!E1694</f>
        <v>0</v>
      </c>
      <c r="G1698" s="5">
        <f t="shared" si="104"/>
        <v>5.2096584642662082E-4</v>
      </c>
      <c r="H1698" s="5">
        <f t="shared" si="105"/>
        <v>-1.1253114819244209E-6</v>
      </c>
      <c r="I1698" s="5">
        <f t="shared" si="106"/>
        <v>1.8154757398473369E-5</v>
      </c>
      <c r="J1698" s="5">
        <f t="shared" si="107"/>
        <v>1.0294917535460086E-6</v>
      </c>
    </row>
    <row r="1699" spans="1:10" ht="15" customHeight="1" x14ac:dyDescent="0.2">
      <c r="A1699" s="3">
        <f>'2_CVaR_t1'!A1699</f>
        <v>44669</v>
      </c>
      <c r="B1699" s="5">
        <f>'2_CVaR_t1'!D1699-1</f>
        <v>2.4711712098215433E-3</v>
      </c>
      <c r="C1699" s="5">
        <f>'Stocks Returns'!B1695</f>
        <v>-2.8938906752411508E-2</v>
      </c>
      <c r="D1699" s="5">
        <f>'Stocks Returns'!C1695</f>
        <v>1.7857982048028465E-3</v>
      </c>
      <c r="E1699" s="5">
        <f>'Stocks Returns'!D1695</f>
        <v>3.0972094449555287E-2</v>
      </c>
      <c r="F1699" s="5">
        <f>'Stocks Returns'!E1695</f>
        <v>2.0716188221367116E-2</v>
      </c>
      <c r="G1699" s="5">
        <f t="shared" si="104"/>
        <v>-3.0672031727503608E-2</v>
      </c>
      <c r="H1699" s="5">
        <f t="shared" si="105"/>
        <v>-1.7444141606989321E-3</v>
      </c>
      <c r="I1699" s="5">
        <f t="shared" si="106"/>
        <v>2.7588736308434503E-2</v>
      </c>
      <c r="J1699" s="5">
        <f t="shared" si="107"/>
        <v>1.8247820310599312E-2</v>
      </c>
    </row>
    <row r="1700" spans="1:10" ht="15" customHeight="1" x14ac:dyDescent="0.2">
      <c r="A1700" s="3">
        <f>'2_CVaR_t1'!A1700</f>
        <v>44670</v>
      </c>
      <c r="B1700" s="5">
        <f>'2_CVaR_t1'!D1700-1</f>
        <v>8.7418815527546823E-3</v>
      </c>
      <c r="C1700" s="5">
        <f>'Stocks Returns'!B1696</f>
        <v>1.3658940397350827E-2</v>
      </c>
      <c r="D1700" s="5">
        <f>'Stocks Returns'!C1696</f>
        <v>1.1868461791058715E-2</v>
      </c>
      <c r="E1700" s="5">
        <f>'Stocks Returns'!D1696</f>
        <v>2.4687685901249479E-2</v>
      </c>
      <c r="F1700" s="5">
        <f>'Stocks Returns'!E1696</f>
        <v>-1.8459456847395361E-2</v>
      </c>
      <c r="G1700" s="5">
        <f t="shared" si="104"/>
        <v>6.1390867311176996E-3</v>
      </c>
      <c r="H1700" s="5">
        <f t="shared" si="105"/>
        <v>-7.2166471546760043E-4</v>
      </c>
      <c r="I1700" s="5">
        <f t="shared" si="106"/>
        <v>1.2571923504169922E-2</v>
      </c>
      <c r="J1700" s="5">
        <f t="shared" si="107"/>
        <v>-2.7267291057649523E-2</v>
      </c>
    </row>
    <row r="1701" spans="1:10" ht="15" customHeight="1" x14ac:dyDescent="0.2">
      <c r="A1701" s="3">
        <f>'2_CVaR_t1'!A1701</f>
        <v>44671</v>
      </c>
      <c r="B1701" s="5">
        <f>'2_CVaR_t1'!D1701-1</f>
        <v>6.510056323993263E-3</v>
      </c>
      <c r="C1701" s="5">
        <f>'Stocks Returns'!B1697</f>
        <v>-6.0432829726418835E-2</v>
      </c>
      <c r="D1701" s="5">
        <f>'Stocks Returns'!C1697</f>
        <v>9.6893834028743964E-3</v>
      </c>
      <c r="E1701" s="5">
        <f>'Stocks Returns'!D1697</f>
        <v>3.6284470246734646E-3</v>
      </c>
      <c r="F1701" s="5">
        <f>'Stocks Returns'!E1697</f>
        <v>1.0929499803072007E-2</v>
      </c>
      <c r="G1701" s="5">
        <f t="shared" si="104"/>
        <v>-6.5893113363326525E-2</v>
      </c>
      <c r="H1701" s="5">
        <f t="shared" si="105"/>
        <v>3.2379508174493372E-4</v>
      </c>
      <c r="I1701" s="5">
        <f t="shared" si="106"/>
        <v>-5.3793421029732294E-3</v>
      </c>
      <c r="J1701" s="5">
        <f t="shared" si="107"/>
        <v>4.3779619373015902E-3</v>
      </c>
    </row>
    <row r="1702" spans="1:10" ht="15" customHeight="1" x14ac:dyDescent="0.2">
      <c r="A1702" s="3">
        <f>'2_CVaR_t1'!A1702</f>
        <v>44672</v>
      </c>
      <c r="B1702" s="5">
        <f>'2_CVaR_t1'!D1702-1</f>
        <v>-4.930097027104674E-3</v>
      </c>
      <c r="C1702" s="5">
        <f>'Stocks Returns'!B1698</f>
        <v>-6.7796610169491567E-2</v>
      </c>
      <c r="D1702" s="5">
        <f>'Stocks Returns'!C1698</f>
        <v>-6.1527159190045699E-3</v>
      </c>
      <c r="E1702" s="5">
        <f>'Stocks Returns'!D1698</f>
        <v>-2.2125813449023868E-2</v>
      </c>
      <c r="F1702" s="5">
        <f>'Stocks Returns'!E1698</f>
        <v>-3.8959774033310635E-2</v>
      </c>
      <c r="G1702" s="5">
        <f t="shared" si="104"/>
        <v>-6.2699706501063462E-2</v>
      </c>
      <c r="H1702" s="5">
        <f t="shared" si="105"/>
        <v>1.0104144301371284E-3</v>
      </c>
      <c r="I1702" s="5">
        <f t="shared" si="106"/>
        <v>-1.5202386119745177E-2</v>
      </c>
      <c r="J1702" s="5">
        <f t="shared" si="107"/>
        <v>-3.3945721612810904E-2</v>
      </c>
    </row>
    <row r="1703" spans="1:10" ht="15" customHeight="1" x14ac:dyDescent="0.2">
      <c r="A1703" s="3">
        <f>'2_CVaR_t1'!A1703</f>
        <v>44673</v>
      </c>
      <c r="B1703" s="5">
        <f>'2_CVaR_t1'!D1703-1</f>
        <v>-2.588558191147694E-2</v>
      </c>
      <c r="C1703" s="5">
        <f>'Stocks Returns'!B1699</f>
        <v>-4.1025641025640991E-2</v>
      </c>
      <c r="D1703" s="5">
        <f>'Stocks Returns'!C1699</f>
        <v>-3.8253638253638256E-2</v>
      </c>
      <c r="E1703" s="5">
        <f>'Stocks Returns'!D1699</f>
        <v>-2.2922212363206351E-2</v>
      </c>
      <c r="F1703" s="5">
        <f>'Stocks Returns'!E1699</f>
        <v>-2.6958548697679108E-2</v>
      </c>
      <c r="G1703" s="5">
        <f t="shared" si="104"/>
        <v>-1.659062429099083E-2</v>
      </c>
      <c r="H1703" s="5">
        <f t="shared" si="105"/>
        <v>-8.140506208477033E-4</v>
      </c>
      <c r="I1703" s="5">
        <f t="shared" si="106"/>
        <v>1.3183198406943139E-2</v>
      </c>
      <c r="J1703" s="5">
        <f t="shared" si="107"/>
        <v>-7.5924246242026205E-4</v>
      </c>
    </row>
    <row r="1704" spans="1:10" ht="15" customHeight="1" x14ac:dyDescent="0.2">
      <c r="A1704" s="3">
        <f>'2_CVaR_t1'!A1704</f>
        <v>44676</v>
      </c>
      <c r="B1704" s="5">
        <f>'2_CVaR_t1'!D1704-1</f>
        <v>6.7852968688388859E-3</v>
      </c>
      <c r="C1704" s="5">
        <f>'Stocks Returns'!B1700</f>
        <v>4.5211473018959669E-2</v>
      </c>
      <c r="D1704" s="5">
        <f>'Stocks Returns'!C1700</f>
        <v>8.5507037517413842E-3</v>
      </c>
      <c r="E1704" s="5">
        <f>'Stocks Returns'!D1700</f>
        <v>3.072498864840334E-2</v>
      </c>
      <c r="F1704" s="5">
        <f>'Stocks Returns'!E1700</f>
        <v>-4.5307780439537648E-2</v>
      </c>
      <c r="G1704" s="5">
        <f t="shared" si="104"/>
        <v>3.949719226358861E-2</v>
      </c>
      <c r="H1704" s="5">
        <f t="shared" si="105"/>
        <v>-1.2125517503064915E-3</v>
      </c>
      <c r="I1704" s="5">
        <f t="shared" si="106"/>
        <v>2.1333907744581559E-2</v>
      </c>
      <c r="J1704" s="5">
        <f t="shared" si="107"/>
        <v>-5.2137576758159027E-2</v>
      </c>
    </row>
    <row r="1705" spans="1:10" ht="15" customHeight="1" x14ac:dyDescent="0.2">
      <c r="A1705" s="3">
        <f>'2_CVaR_t1'!A1705</f>
        <v>44677</v>
      </c>
      <c r="B1705" s="5">
        <f>'2_CVaR_t1'!D1705-1</f>
        <v>-2.9209124113869667E-2</v>
      </c>
      <c r="C1705" s="5">
        <f>'Stocks Returns'!B1701</f>
        <v>-7.7674418604651296E-2</v>
      </c>
      <c r="D1705" s="5">
        <f>'Stocks Returns'!C1701</f>
        <v>-4.2152893546082426E-2</v>
      </c>
      <c r="E1705" s="5">
        <f>'Stocks Returns'!D1701</f>
        <v>-4.3024963289280405E-2</v>
      </c>
      <c r="F1705" s="5">
        <f>'Stocks Returns'!E1701</f>
        <v>-3.7093606807768742E-3</v>
      </c>
      <c r="G1705" s="5">
        <f t="shared" si="104"/>
        <v>-5.0172375015463309E-2</v>
      </c>
      <c r="H1705" s="5">
        <f t="shared" si="105"/>
        <v>8.8543534543600311E-5</v>
      </c>
      <c r="I1705" s="5">
        <f t="shared" si="106"/>
        <v>-2.2912867428715872E-3</v>
      </c>
      <c r="J1705" s="5">
        <f t="shared" si="107"/>
        <v>2.584992913444973E-2</v>
      </c>
    </row>
    <row r="1706" spans="1:10" ht="15" customHeight="1" x14ac:dyDescent="0.2">
      <c r="A1706" s="3">
        <f>'2_CVaR_t1'!A1706</f>
        <v>44678</v>
      </c>
      <c r="B1706" s="5">
        <f>'2_CVaR_t1'!D1706-1</f>
        <v>4.1771201266346036E-2</v>
      </c>
      <c r="C1706" s="5">
        <f>'Stocks Returns'!B1702</f>
        <v>-5.0428643469490719E-2</v>
      </c>
      <c r="D1706" s="5">
        <f>'Stocks Returns'!C1702</f>
        <v>6.4694181999005673E-2</v>
      </c>
      <c r="E1706" s="5">
        <f>'Stocks Returns'!D1702</f>
        <v>-1.196869725333749E-2</v>
      </c>
      <c r="F1706" s="5">
        <f>'Stocks Returns'!E1702</f>
        <v>1.9053876478318132E-2</v>
      </c>
      <c r="G1706" s="5">
        <f t="shared" si="104"/>
        <v>-8.8428570617495733E-2</v>
      </c>
      <c r="H1706" s="5">
        <f t="shared" si="105"/>
        <v>4.3833373638190939E-3</v>
      </c>
      <c r="I1706" s="5">
        <f t="shared" si="106"/>
        <v>-7.0080105480786636E-2</v>
      </c>
      <c r="J1706" s="5">
        <f t="shared" si="107"/>
        <v>-2.3145431387746905E-2</v>
      </c>
    </row>
    <row r="1707" spans="1:10" ht="15" customHeight="1" x14ac:dyDescent="0.2">
      <c r="A1707" s="3">
        <f>'2_CVaR_t1'!A1707</f>
        <v>44679</v>
      </c>
      <c r="B1707" s="5">
        <f>'2_CVaR_t1'!D1707-1</f>
        <v>2.2423746605033212E-2</v>
      </c>
      <c r="C1707" s="5">
        <f>'Stocks Returns'!B1703</f>
        <v>-2.549123738714798E-2</v>
      </c>
      <c r="D1707" s="5">
        <f>'Stocks Returns'!C1703</f>
        <v>3.0591751903227271E-2</v>
      </c>
      <c r="E1707" s="5">
        <f>'Stocks Returns'!D1703</f>
        <v>5.8860071439664541E-2</v>
      </c>
      <c r="F1707" s="5">
        <f>'Stocks Returns'!E1703</f>
        <v>4.8248441865463176E-2</v>
      </c>
      <c r="G1707" s="5">
        <f t="shared" si="104"/>
        <v>-4.5636971809548593E-2</v>
      </c>
      <c r="H1707" s="5">
        <f t="shared" si="105"/>
        <v>-1.7659154214492781E-3</v>
      </c>
      <c r="I1707" s="5">
        <f t="shared" si="106"/>
        <v>2.7691351709511033E-2</v>
      </c>
      <c r="J1707" s="5">
        <f t="shared" si="107"/>
        <v>2.5608726150621923E-2</v>
      </c>
    </row>
    <row r="1708" spans="1:10" ht="15" customHeight="1" x14ac:dyDescent="0.2">
      <c r="A1708" s="3">
        <f>'2_CVaR_t1'!A1708</f>
        <v>44680</v>
      </c>
      <c r="B1708" s="5">
        <f>'2_CVaR_t1'!D1708-1</f>
        <v>-2.4022975837301952E-2</v>
      </c>
      <c r="C1708" s="5">
        <f>'Stocks Returns'!B1704</f>
        <v>-1.0899182561308063E-2</v>
      </c>
      <c r="D1708" s="5">
        <f>'Stocks Returns'!C1704</f>
        <v>-3.4124898033173201E-2</v>
      </c>
      <c r="E1708" s="5">
        <f>'Stocks Returns'!D1704</f>
        <v>-4.3707832208858988E-2</v>
      </c>
      <c r="F1708" s="5">
        <f>'Stocks Returns'!E1704</f>
        <v>-2.0809841107124583E-2</v>
      </c>
      <c r="G1708" s="5">
        <f t="shared" si="104"/>
        <v>1.1816986479815828E-2</v>
      </c>
      <c r="H1708" s="5">
        <f t="shared" si="105"/>
        <v>6.235987681625435E-4</v>
      </c>
      <c r="I1708" s="5">
        <f t="shared" si="106"/>
        <v>-1.0196231122110107E-2</v>
      </c>
      <c r="J1708" s="5">
        <f t="shared" si="107"/>
        <v>3.5064362859939108E-3</v>
      </c>
    </row>
    <row r="1709" spans="1:10" ht="15" customHeight="1" x14ac:dyDescent="0.2">
      <c r="A1709" s="3">
        <f>'2_CVaR_t1'!A1709</f>
        <v>44683</v>
      </c>
      <c r="B1709" s="5">
        <f>'2_CVaR_t1'!D1709-1</f>
        <v>-3.2163058128187316E-3</v>
      </c>
      <c r="C1709" s="5">
        <f>'Stocks Returns'!B1705</f>
        <v>6.0606060606060774E-2</v>
      </c>
      <c r="D1709" s="5">
        <f>'Stocks Returns'!C1705</f>
        <v>-7.5071552573546807E-3</v>
      </c>
      <c r="E1709" s="5">
        <f>'Stocks Returns'!D1705</f>
        <v>4.0797546012269814E-2</v>
      </c>
      <c r="F1709" s="5">
        <f>'Stocks Returns'!E1705</f>
        <v>4.1876046901172526E-3</v>
      </c>
      <c r="G1709" s="5">
        <f t="shared" si="104"/>
        <v>6.4121445714711955E-2</v>
      </c>
      <c r="H1709" s="5">
        <f t="shared" si="105"/>
        <v>-2.820108223809111E-3</v>
      </c>
      <c r="I1709" s="5">
        <f t="shared" si="106"/>
        <v>4.5334398794962899E-2</v>
      </c>
      <c r="J1709" s="5">
        <f t="shared" si="107"/>
        <v>7.4690748267668867E-3</v>
      </c>
    </row>
    <row r="1710" spans="1:10" ht="15" customHeight="1" x14ac:dyDescent="0.2">
      <c r="A1710" s="3">
        <f>'2_CVaR_t1'!A1710</f>
        <v>44684</v>
      </c>
      <c r="B1710" s="5">
        <f>'2_CVaR_t1'!D1710-1</f>
        <v>-8.8917267649197829E-3</v>
      </c>
      <c r="C1710" s="5">
        <f>'Stocks Returns'!B1706</f>
        <v>1.0389610389609505E-3</v>
      </c>
      <c r="D1710" s="5">
        <f>'Stocks Returns'!C1706</f>
        <v>-1.404056162246492E-2</v>
      </c>
      <c r="E1710" s="5">
        <f>'Stocks Returns'!D1706</f>
        <v>4.8629531388151293E-3</v>
      </c>
      <c r="F1710" s="5">
        <f>'Stocks Returns'!E1706</f>
        <v>3.1380316930775809E-2</v>
      </c>
      <c r="G1710" s="5">
        <f t="shared" si="104"/>
        <v>9.7917306641586398E-3</v>
      </c>
      <c r="H1710" s="5">
        <f t="shared" si="105"/>
        <v>-1.1536737848939511E-3</v>
      </c>
      <c r="I1710" s="5">
        <f t="shared" si="106"/>
        <v>1.7303227920953172E-2</v>
      </c>
      <c r="J1710" s="5">
        <f t="shared" si="107"/>
        <v>4.039943685407052E-2</v>
      </c>
    </row>
    <row r="1711" spans="1:10" ht="15" customHeight="1" x14ac:dyDescent="0.2">
      <c r="A1711" s="3">
        <f>'2_CVaR_t1'!A1711</f>
        <v>44685</v>
      </c>
      <c r="B1711" s="5">
        <f>'2_CVaR_t1'!D1711-1</f>
        <v>2.0221686762345481E-2</v>
      </c>
      <c r="C1711" s="5">
        <f>'Stocks Returns'!B1707</f>
        <v>2.0238713025428234E-2</v>
      </c>
      <c r="D1711" s="5">
        <f>'Stocks Returns'!C1707</f>
        <v>2.857690832374371E-2</v>
      </c>
      <c r="E1711" s="5">
        <f>'Stocks Returns'!D1707</f>
        <v>3.6808916263381786E-2</v>
      </c>
      <c r="F1711" s="5">
        <f>'Stocks Returns'!E1707</f>
        <v>4.9833215404831543E-2</v>
      </c>
      <c r="G1711" s="5">
        <f t="shared" si="104"/>
        <v>2.1250805778303961E-3</v>
      </c>
      <c r="H1711" s="5">
        <f t="shared" si="105"/>
        <v>-5.992258065903068E-4</v>
      </c>
      <c r="I1711" s="5">
        <f t="shared" si="106"/>
        <v>8.7067194135001975E-3</v>
      </c>
      <c r="J1711" s="5">
        <f t="shared" si="107"/>
        <v>2.941970428225046E-2</v>
      </c>
    </row>
    <row r="1712" spans="1:10" ht="15" customHeight="1" x14ac:dyDescent="0.2">
      <c r="A1712" s="3">
        <f>'2_CVaR_t1'!A1712</f>
        <v>44686</v>
      </c>
      <c r="B1712" s="5">
        <f>'2_CVaR_t1'!D1712-1</f>
        <v>-2.9686606181777542E-2</v>
      </c>
      <c r="C1712" s="5">
        <f>'Stocks Returns'!B1708</f>
        <v>-3.9674465920651159E-2</v>
      </c>
      <c r="D1712" s="5">
        <f>'Stocks Returns'!C1708</f>
        <v>-4.3259369755733745E-2</v>
      </c>
      <c r="E1712" s="5">
        <f>'Stocks Returns'!D1708</f>
        <v>-3.6775106082036935E-2</v>
      </c>
      <c r="F1712" s="5">
        <f>'Stocks Returns'!E1708</f>
        <v>-9.6283458501829067E-3</v>
      </c>
      <c r="G1712" s="5">
        <f t="shared" si="104"/>
        <v>-1.1731792956039745E-2</v>
      </c>
      <c r="H1712" s="5">
        <f t="shared" si="105"/>
        <v>-3.280672049222888E-4</v>
      </c>
      <c r="I1712" s="5">
        <f t="shared" si="106"/>
        <v>4.6234977555266524E-3</v>
      </c>
      <c r="J1712" s="5">
        <f t="shared" si="107"/>
        <v>2.041366144242205E-2</v>
      </c>
    </row>
    <row r="1713" spans="1:10" ht="15" customHeight="1" x14ac:dyDescent="0.2">
      <c r="A1713" s="3">
        <f>'2_CVaR_t1'!A1713</f>
        <v>44687</v>
      </c>
      <c r="B1713" s="5">
        <f>'2_CVaR_t1'!D1713-1</f>
        <v>-7.9197247519733338E-3</v>
      </c>
      <c r="C1713" s="5">
        <f>'Stocks Returns'!B1709</f>
        <v>-5.9851694915254217E-2</v>
      </c>
      <c r="D1713" s="5">
        <f>'Stocks Returns'!C1709</f>
        <v>-1.1791073864743762E-2</v>
      </c>
      <c r="E1713" s="5">
        <f>'Stocks Returns'!D1709</f>
        <v>-7.9295154185020644E-3</v>
      </c>
      <c r="F1713" s="5">
        <f>'Stocks Returns'!E1709</f>
        <v>4.6957028971417403E-2</v>
      </c>
      <c r="G1713" s="5">
        <f t="shared" si="104"/>
        <v>-5.1995906912322476E-2</v>
      </c>
      <c r="H1713" s="5">
        <f t="shared" si="105"/>
        <v>-3.0853327024425378E-4</v>
      </c>
      <c r="I1713" s="5">
        <f t="shared" si="106"/>
        <v>3.1571783416358742E-3</v>
      </c>
      <c r="J1713" s="5">
        <f t="shared" si="107"/>
        <v>5.4993489248974965E-2</v>
      </c>
    </row>
    <row r="1714" spans="1:10" ht="15" customHeight="1" x14ac:dyDescent="0.2">
      <c r="A1714" s="3">
        <f>'2_CVaR_t1'!A1714</f>
        <v>44690</v>
      </c>
      <c r="B1714" s="5">
        <f>'2_CVaR_t1'!D1714-1</f>
        <v>-3.3626258362731032E-2</v>
      </c>
      <c r="C1714" s="5">
        <f>'Stocks Returns'!B1710</f>
        <v>-3.6619718309859106E-2</v>
      </c>
      <c r="D1714" s="5">
        <f>'Stocks Returns'!C1710</f>
        <v>-4.8417315846563391E-2</v>
      </c>
      <c r="E1714" s="5">
        <f>'Stocks Returns'!D1710</f>
        <v>-4.8105387803433985E-2</v>
      </c>
      <c r="F1714" s="5">
        <f>'Stocks Returns'!E1710</f>
        <v>-9.7409230197789909E-2</v>
      </c>
      <c r="G1714" s="5">
        <f t="shared" si="104"/>
        <v>-5.0414606886653585E-3</v>
      </c>
      <c r="H1714" s="5">
        <f t="shared" si="105"/>
        <v>2.0599104713137084E-4</v>
      </c>
      <c r="I1714" s="5">
        <f t="shared" si="106"/>
        <v>-1.2205418034133136E-3</v>
      </c>
      <c r="J1714" s="5">
        <f t="shared" si="107"/>
        <v>-6.3384373934812915E-2</v>
      </c>
    </row>
    <row r="1715" spans="1:10" ht="15" customHeight="1" x14ac:dyDescent="0.2">
      <c r="A1715" s="3">
        <f>'2_CVaR_t1'!A1715</f>
        <v>44691</v>
      </c>
      <c r="B1715" s="5">
        <f>'2_CVaR_t1'!D1715-1</f>
        <v>4.4723506439150462E-3</v>
      </c>
      <c r="C1715" s="5">
        <f>'Stocks Returns'!B1711</f>
        <v>1.4619883040935644E-2</v>
      </c>
      <c r="D1715" s="5">
        <f>'Stocks Returns'!C1711</f>
        <v>3.0051813471503319E-3</v>
      </c>
      <c r="E1715" s="5">
        <f>'Stocks Returns'!D1711</f>
        <v>6.1265744052246829E-2</v>
      </c>
      <c r="F1715" s="5">
        <f>'Stocks Returns'!E1711</f>
        <v>8.2304526748970819E-3</v>
      </c>
      <c r="G1715" s="5">
        <f t="shared" si="104"/>
        <v>1.104003228613331E-2</v>
      </c>
      <c r="H1715" s="5">
        <f t="shared" si="105"/>
        <v>-3.4163324598386353E-3</v>
      </c>
      <c r="I1715" s="5">
        <f t="shared" si="106"/>
        <v>5.5095603098408649E-2</v>
      </c>
      <c r="J1715" s="5">
        <f t="shared" si="107"/>
        <v>3.738963157825446E-3</v>
      </c>
    </row>
    <row r="1716" spans="1:10" ht="15" customHeight="1" x14ac:dyDescent="0.2">
      <c r="A1716" s="3">
        <f>'2_CVaR_t1'!A1716</f>
        <v>44692</v>
      </c>
      <c r="B1716" s="5">
        <f>'2_CVaR_t1'!D1716-1</f>
        <v>8.4416702702068136E-3</v>
      </c>
      <c r="C1716" s="5">
        <f>'Stocks Returns'!B1712</f>
        <v>-4.2074927953890562E-2</v>
      </c>
      <c r="D1716" s="5">
        <f>'Stocks Returns'!C1712</f>
        <v>1.6220683954953907E-2</v>
      </c>
      <c r="E1716" s="5">
        <f>'Stocks Returns'!D1712</f>
        <v>-5.4065934065934074E-2</v>
      </c>
      <c r="F1716" s="5">
        <f>'Stocks Returns'!E1712</f>
        <v>1.0612244897959311E-2</v>
      </c>
      <c r="G1716" s="5">
        <f t="shared" si="104"/>
        <v>-4.9317741038256944E-2</v>
      </c>
      <c r="H1716" s="5">
        <f t="shared" si="105"/>
        <v>4.0643023186743513E-3</v>
      </c>
      <c r="I1716" s="5">
        <f t="shared" si="106"/>
        <v>-6.5763631182042356E-2</v>
      </c>
      <c r="J1716" s="5">
        <f t="shared" si="107"/>
        <v>2.107913672910423E-3</v>
      </c>
    </row>
    <row r="1717" spans="1:10" ht="15" customHeight="1" x14ac:dyDescent="0.2">
      <c r="A1717" s="3">
        <f>'2_CVaR_t1'!A1717</f>
        <v>44693</v>
      </c>
      <c r="B1717" s="5">
        <f>'2_CVaR_t1'!D1717-1</f>
        <v>-8.5386997765384276E-3</v>
      </c>
      <c r="C1717" s="5">
        <f>'Stocks Returns'!B1713</f>
        <v>2.9482551143200864E-2</v>
      </c>
      <c r="D1717" s="5">
        <f>'Stocks Returns'!C1713</f>
        <v>-1.3979259861732429E-2</v>
      </c>
      <c r="E1717" s="5">
        <f>'Stocks Returns'!D1713</f>
        <v>1.3475836431226851E-2</v>
      </c>
      <c r="F1717" s="5">
        <f>'Stocks Returns'!E1713</f>
        <v>5.6542810985458214E-3</v>
      </c>
      <c r="G1717" s="5">
        <f t="shared" si="104"/>
        <v>3.790954086617173E-2</v>
      </c>
      <c r="H1717" s="5">
        <f t="shared" si="105"/>
        <v>-1.6024249574474025E-3</v>
      </c>
      <c r="I1717" s="5">
        <f t="shared" si="106"/>
        <v>2.5424496355203916E-2</v>
      </c>
      <c r="J1717" s="5">
        <f t="shared" si="107"/>
        <v>1.4316503226652953E-2</v>
      </c>
    </row>
    <row r="1718" spans="1:10" ht="15" customHeight="1" x14ac:dyDescent="0.2">
      <c r="A1718" s="3">
        <f>'2_CVaR_t1'!A1718</f>
        <v>44694</v>
      </c>
      <c r="B1718" s="5">
        <f>'2_CVaR_t1'!D1718-1</f>
        <v>1.874887053076657E-2</v>
      </c>
      <c r="C1718" s="5">
        <f>'Stocks Returns'!B1714</f>
        <v>5.7860900058445575E-2</v>
      </c>
      <c r="D1718" s="5">
        <f>'Stocks Returns'!C1714</f>
        <v>2.7117595504459358E-2</v>
      </c>
      <c r="E1718" s="5">
        <f>'Stocks Returns'!D1714</f>
        <v>2.4453614549900582E-2</v>
      </c>
      <c r="F1718" s="5">
        <f>'Stocks Returns'!E1714</f>
        <v>3.3232931726907555E-2</v>
      </c>
      <c r="G1718" s="5">
        <f t="shared" si="104"/>
        <v>4.1106409953255679E-2</v>
      </c>
      <c r="H1718" s="5">
        <f t="shared" si="105"/>
        <v>6.9384348378165317E-5</v>
      </c>
      <c r="I1718" s="5">
        <f t="shared" si="106"/>
        <v>-1.5975823293988903E-3</v>
      </c>
      <c r="J1718" s="5">
        <f t="shared" si="107"/>
        <v>1.4308385706334942E-2</v>
      </c>
    </row>
    <row r="1719" spans="1:10" ht="15" customHeight="1" x14ac:dyDescent="0.2">
      <c r="A1719" s="3">
        <f>'2_CVaR_t1'!A1719</f>
        <v>44697</v>
      </c>
      <c r="B1719" s="5">
        <f>'2_CVaR_t1'!D1719-1</f>
        <v>-5.2491550250183261E-3</v>
      </c>
      <c r="C1719" s="5">
        <f>'Stocks Returns'!B1715</f>
        <v>-4.9171270718232019E-2</v>
      </c>
      <c r="D1719" s="5">
        <f>'Stocks Returns'!C1715</f>
        <v>-7.1274406464889584E-3</v>
      </c>
      <c r="E1719" s="5">
        <f>'Stocks Returns'!D1715</f>
        <v>-1.6410562434730602E-2</v>
      </c>
      <c r="F1719" s="5">
        <f>'Stocks Returns'!E1715</f>
        <v>2.5167622194150363E-2</v>
      </c>
      <c r="G1719" s="5">
        <f t="shared" si="104"/>
        <v>-4.377993436679127E-2</v>
      </c>
      <c r="H1719" s="5">
        <f t="shared" si="105"/>
        <v>4.9666428272763033E-4</v>
      </c>
      <c r="I1719" s="5">
        <f t="shared" si="106"/>
        <v>-9.0428244505962388E-3</v>
      </c>
      <c r="J1719" s="5">
        <f t="shared" si="107"/>
        <v>3.0504230962294928E-2</v>
      </c>
    </row>
    <row r="1720" spans="1:10" ht="15" customHeight="1" x14ac:dyDescent="0.2">
      <c r="A1720" s="3">
        <f>'2_CVaR_t1'!A1720</f>
        <v>44698</v>
      </c>
      <c r="B1720" s="5">
        <f>'2_CVaR_t1'!D1720-1</f>
        <v>2.2461724247136328E-2</v>
      </c>
      <c r="C1720" s="5">
        <f>'Stocks Returns'!B1716</f>
        <v>6.6821615339918594E-2</v>
      </c>
      <c r="D1720" s="5">
        <f>'Stocks Returns'!C1716</f>
        <v>3.1292654567514289E-2</v>
      </c>
      <c r="E1720" s="5">
        <f>'Stocks Returns'!D1716</f>
        <v>4.9598058546943768E-2</v>
      </c>
      <c r="F1720" s="5">
        <f>'Stocks Returns'!E1716</f>
        <v>1.4407582938388508E-2</v>
      </c>
      <c r="G1720" s="5">
        <f t="shared" si="104"/>
        <v>4.6640834439661188E-2</v>
      </c>
      <c r="H1720" s="5">
        <f t="shared" si="105"/>
        <v>-1.1198828050381845E-3</v>
      </c>
      <c r="I1720" s="5">
        <f t="shared" si="106"/>
        <v>1.8376452284739508E-2</v>
      </c>
      <c r="J1720" s="5">
        <f t="shared" si="107"/>
        <v>-8.2705268289731231E-3</v>
      </c>
    </row>
    <row r="1721" spans="1:10" ht="15" customHeight="1" x14ac:dyDescent="0.2">
      <c r="A1721" s="3">
        <f>'2_CVaR_t1'!A1721</f>
        <v>44699</v>
      </c>
      <c r="B1721" s="5">
        <f>'2_CVaR_t1'!D1721-1</f>
        <v>-1.4610045111193237E-2</v>
      </c>
      <c r="C1721" s="5">
        <f>'Stocks Returns'!B1717</f>
        <v>-4.9019607843137192E-2</v>
      </c>
      <c r="D1721" s="5">
        <f>'Stocks Returns'!C1717</f>
        <v>-1.9656862745098036E-2</v>
      </c>
      <c r="E1721" s="5">
        <f>'Stocks Returns'!D1717</f>
        <v>-4.4219653179190743E-2</v>
      </c>
      <c r="F1721" s="5">
        <f>'Stocks Returns'!E1717</f>
        <v>-2.3733881517473243E-2</v>
      </c>
      <c r="G1721" s="5">
        <f t="shared" si="104"/>
        <v>-3.4989867184386604E-2</v>
      </c>
      <c r="H1721" s="5">
        <f t="shared" si="105"/>
        <v>1.4918439957600262E-3</v>
      </c>
      <c r="I1721" s="5">
        <f t="shared" si="106"/>
        <v>-2.3816218765512712E-2</v>
      </c>
      <c r="J1721" s="5">
        <f t="shared" si="107"/>
        <v>-8.9337440597314615E-3</v>
      </c>
    </row>
    <row r="1722" spans="1:10" ht="15" customHeight="1" x14ac:dyDescent="0.2">
      <c r="A1722" s="3">
        <f>'2_CVaR_t1'!A1722</f>
        <v>44700</v>
      </c>
      <c r="B1722" s="5">
        <f>'2_CVaR_t1'!D1722-1</f>
        <v>-8.5946634896093554E-3</v>
      </c>
      <c r="C1722" s="5">
        <f>'Stocks Returns'!B1718</f>
        <v>2.2909507445589838E-3</v>
      </c>
      <c r="D1722" s="5">
        <f>'Stocks Returns'!C1718</f>
        <v>-1.3100655032751707E-2</v>
      </c>
      <c r="E1722" s="5">
        <f>'Stocks Returns'!D1718</f>
        <v>-1.9655276685817125E-3</v>
      </c>
      <c r="F1722" s="5">
        <f>'Stocks Returns'!E1718</f>
        <v>1.2442572741193647E-3</v>
      </c>
      <c r="G1722" s="5">
        <f t="shared" si="104"/>
        <v>1.0769584827798424E-2</v>
      </c>
      <c r="H1722" s="5">
        <f t="shared" si="105"/>
        <v>-6.4296382866853297E-4</v>
      </c>
      <c r="I1722" s="5">
        <f t="shared" si="106"/>
        <v>1.0061065653602872E-2</v>
      </c>
      <c r="J1722" s="5">
        <f t="shared" si="107"/>
        <v>9.9630567361496131E-3</v>
      </c>
    </row>
    <row r="1723" spans="1:10" ht="15" customHeight="1" x14ac:dyDescent="0.2">
      <c r="A1723" s="3">
        <f>'2_CVaR_t1'!A1723</f>
        <v>44701</v>
      </c>
      <c r="B1723" s="5">
        <f>'2_CVaR_t1'!D1723-1</f>
        <v>5.9235625345066545E-3</v>
      </c>
      <c r="C1723" s="5">
        <f>'Stocks Returns'!B1719</f>
        <v>1.3714285714285568E-2</v>
      </c>
      <c r="D1723" s="5">
        <f>'Stocks Returns'!C1719</f>
        <v>8.4105993818714975E-3</v>
      </c>
      <c r="E1723" s="5">
        <f>'Stocks Returns'!D1719</f>
        <v>9.9984850780183709E-3</v>
      </c>
      <c r="F1723" s="5">
        <f>'Stocks Returns'!E1719</f>
        <v>3.9193193767326218E-3</v>
      </c>
      <c r="G1723" s="5">
        <f t="shared" si="104"/>
        <v>8.7952295066790788E-3</v>
      </c>
      <c r="H1723" s="5">
        <f t="shared" si="105"/>
        <v>-1.0762347563373492E-4</v>
      </c>
      <c r="I1723" s="5">
        <f t="shared" si="106"/>
        <v>1.8074297147015819E-3</v>
      </c>
      <c r="J1723" s="5">
        <f t="shared" si="107"/>
        <v>-2.0392940179691363E-3</v>
      </c>
    </row>
    <row r="1724" spans="1:10" ht="15" customHeight="1" x14ac:dyDescent="0.2">
      <c r="A1724" s="3">
        <f>'2_CVaR_t1'!A1724</f>
        <v>44704</v>
      </c>
      <c r="B1724" s="5">
        <f>'2_CVaR_t1'!D1724-1</f>
        <v>2.8235674565443736E-2</v>
      </c>
      <c r="C1724" s="5">
        <f>'Stocks Returns'!B1720</f>
        <v>3.1003382187147821E-2</v>
      </c>
      <c r="D1724" s="5">
        <f>'Stocks Returns'!C1720</f>
        <v>4.2857860624026634E-2</v>
      </c>
      <c r="E1724" s="5">
        <f>'Stocks Returns'!D1720</f>
        <v>4.9497525123742836E-3</v>
      </c>
      <c r="F1724" s="5">
        <f>'Stocks Returns'!E1720</f>
        <v>3.8087983241287482E-2</v>
      </c>
      <c r="G1724" s="5">
        <f t="shared" si="104"/>
        <v>5.4942920298974192E-3</v>
      </c>
      <c r="H1724" s="5">
        <f t="shared" si="105"/>
        <v>2.1031273474073145E-3</v>
      </c>
      <c r="I1724" s="5">
        <f t="shared" si="106"/>
        <v>-3.4312484806900592E-2</v>
      </c>
      <c r="J1724" s="5">
        <f t="shared" si="107"/>
        <v>9.5726139840070675E-3</v>
      </c>
    </row>
    <row r="1725" spans="1:10" ht="15" customHeight="1" x14ac:dyDescent="0.2">
      <c r="A1725" s="3">
        <f>'2_CVaR_t1'!A1725</f>
        <v>44705</v>
      </c>
      <c r="B1725" s="5">
        <f>'2_CVaR_t1'!D1725-1</f>
        <v>-1.5399105126338242E-2</v>
      </c>
      <c r="C1725" s="5">
        <f>'Stocks Returns'!B1721</f>
        <v>-7.8184800437397506E-2</v>
      </c>
      <c r="D1725" s="5">
        <f>'Stocks Returns'!C1721</f>
        <v>-2.3752168047793454E-2</v>
      </c>
      <c r="E1725" s="5">
        <f>'Stocks Returns'!D1721</f>
        <v>1.4925373134326847E-3</v>
      </c>
      <c r="F1725" s="5">
        <f>'Stocks Returns'!E1721</f>
        <v>4.2194092827005925E-3</v>
      </c>
      <c r="G1725" s="5">
        <f t="shared" si="104"/>
        <v>-6.3426900450761908E-2</v>
      </c>
      <c r="H1725" s="5">
        <f t="shared" si="105"/>
        <v>-1.4634284241558937E-3</v>
      </c>
      <c r="I1725" s="5">
        <f t="shared" si="106"/>
        <v>2.2994793177574354E-2</v>
      </c>
      <c r="J1725" s="5">
        <f t="shared" si="107"/>
        <v>1.9817258498875175E-2</v>
      </c>
    </row>
    <row r="1726" spans="1:10" ht="15" customHeight="1" x14ac:dyDescent="0.2">
      <c r="A1726" s="3">
        <f>'2_CVaR_t1'!A1726</f>
        <v>44706</v>
      </c>
      <c r="B1726" s="5">
        <f>'2_CVaR_t1'!D1726-1</f>
        <v>4.5222287993809118E-3</v>
      </c>
      <c r="C1726" s="5">
        <f>'Stocks Returns'!B1722</f>
        <v>2.1945432977461543E-2</v>
      </c>
      <c r="D1726" s="5">
        <f>'Stocks Returns'!C1722</f>
        <v>5.9714751024033674E-3</v>
      </c>
      <c r="E1726" s="5">
        <f>'Stocks Returns'!D1722</f>
        <v>1.4307004470939022E-2</v>
      </c>
      <c r="F1726" s="5">
        <f>'Stocks Returns'!E1722</f>
        <v>1.5710632078918429E-2</v>
      </c>
      <c r="G1726" s="5">
        <f t="shared" si="104"/>
        <v>1.8319553728675143E-2</v>
      </c>
      <c r="H1726" s="5">
        <f t="shared" si="105"/>
        <v>-5.221025986773889E-4</v>
      </c>
      <c r="I1726" s="5">
        <f t="shared" si="106"/>
        <v>8.0674046849670399E-3</v>
      </c>
      <c r="J1726" s="5">
        <f t="shared" si="107"/>
        <v>1.1168717511355866E-2</v>
      </c>
    </row>
    <row r="1727" spans="1:10" ht="15" customHeight="1" x14ac:dyDescent="0.2">
      <c r="A1727" s="3">
        <f>'2_CVaR_t1'!A1727</f>
        <v>44707</v>
      </c>
      <c r="B1727" s="5">
        <f>'2_CVaR_t1'!D1727-1</f>
        <v>1.6310305386789015E-2</v>
      </c>
      <c r="C1727" s="5">
        <f>'Stocks Returns'!B1723</f>
        <v>4.3528728961114371E-2</v>
      </c>
      <c r="D1727" s="5">
        <f>'Stocks Returns'!C1723</f>
        <v>2.3106357927786592E-2</v>
      </c>
      <c r="E1727" s="5">
        <f>'Stocks Returns'!D1723</f>
        <v>2.9385836027034928E-2</v>
      </c>
      <c r="F1727" s="5">
        <f>'Stocks Returns'!E1723</f>
        <v>1.753597122302164E-2</v>
      </c>
      <c r="G1727" s="5">
        <f t="shared" si="104"/>
        <v>2.9024592342555274E-2</v>
      </c>
      <c r="H1727" s="5">
        <f t="shared" si="105"/>
        <v>-4.186174825022565E-4</v>
      </c>
      <c r="I1727" s="5">
        <f t="shared" si="106"/>
        <v>6.7305122589373621E-3</v>
      </c>
      <c r="J1727" s="5">
        <f t="shared" si="107"/>
        <v>1.0767282867749917E-3</v>
      </c>
    </row>
    <row r="1728" spans="1:10" ht="15" customHeight="1" x14ac:dyDescent="0.2">
      <c r="A1728" s="3">
        <f>'2_CVaR_t1'!A1728</f>
        <v>44708</v>
      </c>
      <c r="B1728" s="5">
        <f>'2_CVaR_t1'!D1728-1</f>
        <v>1.5161649151127499E-2</v>
      </c>
      <c r="C1728" s="5">
        <f>'Stocks Returns'!B1724</f>
        <v>4.3381535038932162E-2</v>
      </c>
      <c r="D1728" s="5">
        <f>'Stocks Returns'!C1724</f>
        <v>2.0762407096619473E-2</v>
      </c>
      <c r="E1728" s="5">
        <f>'Stocks Returns'!D1724</f>
        <v>3.896660005709407E-2</v>
      </c>
      <c r="F1728" s="5">
        <f>'Stocks Returns'!E1724</f>
        <v>1.2814847547503172E-2</v>
      </c>
      <c r="G1728" s="5">
        <f t="shared" si="104"/>
        <v>2.9937399860664661E-2</v>
      </c>
      <c r="H1728" s="5">
        <f t="shared" si="105"/>
        <v>-1.1029912795660901E-3</v>
      </c>
      <c r="I1728" s="5">
        <f t="shared" si="106"/>
        <v>1.7910860714424198E-2</v>
      </c>
      <c r="J1728" s="5">
        <f t="shared" si="107"/>
        <v>-2.4831445738533516E-3</v>
      </c>
    </row>
    <row r="1729" spans="1:10" ht="15" customHeight="1" x14ac:dyDescent="0.2">
      <c r="A1729" s="3">
        <f>'2_CVaR_t1'!A1729</f>
        <v>44711</v>
      </c>
      <c r="B1729" s="5">
        <f>'2_CVaR_t1'!D1729-1</f>
        <v>2.8556153399916795E-5</v>
      </c>
      <c r="C1729" s="5">
        <f>'Stocks Returns'!B1725</f>
        <v>0</v>
      </c>
      <c r="D1729" s="5">
        <f>'Stocks Returns'!C1725</f>
        <v>0</v>
      </c>
      <c r="E1729" s="5">
        <f>'Stocks Returns'!D1725</f>
        <v>0</v>
      </c>
      <c r="F1729" s="5">
        <f>'Stocks Returns'!E1725</f>
        <v>0</v>
      </c>
      <c r="G1729" s="5">
        <f t="shared" si="104"/>
        <v>5.2096584642662082E-4</v>
      </c>
      <c r="H1729" s="5">
        <f t="shared" si="105"/>
        <v>-1.1253114819244209E-6</v>
      </c>
      <c r="I1729" s="5">
        <f t="shared" si="106"/>
        <v>1.8154757398473369E-5</v>
      </c>
      <c r="J1729" s="5">
        <f t="shared" si="107"/>
        <v>1.0294917535460086E-6</v>
      </c>
    </row>
    <row r="1730" spans="1:10" ht="15" customHeight="1" x14ac:dyDescent="0.2">
      <c r="A1730" s="3">
        <f>'2_CVaR_t1'!A1730</f>
        <v>44712</v>
      </c>
      <c r="B1730" s="5">
        <f>'2_CVaR_t1'!D1730-1</f>
        <v>-2.2508711960423922E-3</v>
      </c>
      <c r="C1730" s="5">
        <f>'Stocks Returns'!B1726</f>
        <v>-1.6524520255863706E-2</v>
      </c>
      <c r="D1730" s="5">
        <f>'Stocks Returns'!C1726</f>
        <v>-3.3352123261931599E-3</v>
      </c>
      <c r="E1730" s="5">
        <f>'Stocks Returns'!D1726</f>
        <v>-1.9233411182855153E-3</v>
      </c>
      <c r="F1730" s="5">
        <f>'Stocks Returns'!E1726</f>
        <v>-1.9546247818499118E-2</v>
      </c>
      <c r="G1730" s="5">
        <f t="shared" si="104"/>
        <v>-1.3900056253561574E-2</v>
      </c>
      <c r="H1730" s="5">
        <f t="shared" si="105"/>
        <v>-4.3023970281111205E-5</v>
      </c>
      <c r="I1730" s="5">
        <f t="shared" si="106"/>
        <v>1.2690762025003603E-3</v>
      </c>
      <c r="J1730" s="5">
        <f t="shared" si="107"/>
        <v>-1.7240797922412586E-2</v>
      </c>
    </row>
    <row r="1731" spans="1:10" ht="15" customHeight="1" x14ac:dyDescent="0.2">
      <c r="A1731" s="3">
        <f>'2_CVaR_t1'!A1731</f>
        <v>44713</v>
      </c>
      <c r="B1731" s="5">
        <f>'2_CVaR_t1'!D1731-1</f>
        <v>-7.6453239341358614E-3</v>
      </c>
      <c r="C1731" s="5">
        <f>'Stocks Returns'!B1727</f>
        <v>-4.2818428184281832E-2</v>
      </c>
      <c r="D1731" s="5">
        <f>'Stocks Returns'!C1727</f>
        <v>-1.0557571758495476E-2</v>
      </c>
      <c r="E1731" s="5">
        <f>'Stocks Returns'!D1727</f>
        <v>-2.0509291121817097E-2</v>
      </c>
      <c r="F1731" s="5">
        <f>'Stocks Returns'!E1727</f>
        <v>3.0170879316482768E-2</v>
      </c>
      <c r="G1731" s="5">
        <f t="shared" si="104"/>
        <v>-3.5215862384037566E-2</v>
      </c>
      <c r="H1731" s="5">
        <f t="shared" si="105"/>
        <v>5.2851489157394044E-4</v>
      </c>
      <c r="I1731" s="5">
        <f t="shared" si="106"/>
        <v>-9.804719759060011E-3</v>
      </c>
      <c r="J1731" s="5">
        <f t="shared" si="107"/>
        <v>3.792993007548514E-2</v>
      </c>
    </row>
    <row r="1732" spans="1:10" ht="15" customHeight="1" x14ac:dyDescent="0.2">
      <c r="A1732" s="3">
        <f>'2_CVaR_t1'!A1732</f>
        <v>44714</v>
      </c>
      <c r="B1732" s="5">
        <f>'2_CVaR_t1'!D1732-1</f>
        <v>1.7153392728689321E-2</v>
      </c>
      <c r="C1732" s="5">
        <f>'Stocks Returns'!B1728</f>
        <v>1.9252548131370339E-2</v>
      </c>
      <c r="D1732" s="5">
        <f>'Stocks Returns'!C1728</f>
        <v>2.4389082074977475E-2</v>
      </c>
      <c r="E1732" s="5">
        <f>'Stocks Returns'!D1728</f>
        <v>3.0354131534569895E-2</v>
      </c>
      <c r="F1732" s="5">
        <f>'Stocks Returns'!E1728</f>
        <v>-6.8250539956804523E-3</v>
      </c>
      <c r="G1732" s="5">
        <f t="shared" si="104"/>
        <v>3.970394758136795E-3</v>
      </c>
      <c r="H1732" s="5">
        <f t="shared" si="105"/>
        <v>-3.5398482946074825E-4</v>
      </c>
      <c r="I1732" s="5">
        <f t="shared" si="106"/>
        <v>6.5247494716489801E-3</v>
      </c>
      <c r="J1732" s="5">
        <f t="shared" si="107"/>
        <v>-2.4136628406227111E-2</v>
      </c>
    </row>
    <row r="1733" spans="1:10" ht="15" customHeight="1" x14ac:dyDescent="0.2">
      <c r="A1733" s="3">
        <f>'2_CVaR_t1'!A1733</f>
        <v>44715</v>
      </c>
      <c r="B1733" s="5">
        <f>'2_CVaR_t1'!D1733-1</f>
        <v>-8.3591992452749508E-3</v>
      </c>
      <c r="C1733" s="5">
        <f>'Stocks Returns'!B1729</f>
        <v>-2.777777777777779E-2</v>
      </c>
      <c r="D1733" s="5">
        <f>'Stocks Returns'!C1729</f>
        <v>-1.116019530341783E-2</v>
      </c>
      <c r="E1733" s="5">
        <f>'Stocks Returns'!D1729</f>
        <v>-2.8368794326241065E-2</v>
      </c>
      <c r="F1733" s="5">
        <f>'Stocks Returns'!E1729</f>
        <v>2.7487821851078786E-2</v>
      </c>
      <c r="G1733" s="5">
        <f t="shared" si="104"/>
        <v>-1.9516434499552697E-2</v>
      </c>
      <c r="H1733" s="5">
        <f t="shared" si="105"/>
        <v>9.5729746694960503E-4</v>
      </c>
      <c r="I1733" s="5">
        <f t="shared" si="106"/>
        <v>-1.6670101490110521E-2</v>
      </c>
      <c r="J1733" s="5">
        <f t="shared" si="107"/>
        <v>3.5968575292792654E-2</v>
      </c>
    </row>
    <row r="1734" spans="1:10" ht="15" customHeight="1" x14ac:dyDescent="0.2">
      <c r="A1734" s="3">
        <f>'2_CVaR_t1'!A1734</f>
        <v>44718</v>
      </c>
      <c r="B1734" s="5">
        <f>'2_CVaR_t1'!D1734-1</f>
        <v>3.3756587190647558E-4</v>
      </c>
      <c r="C1734" s="5">
        <f>'Stocks Returns'!B1730</f>
        <v>-3.7142857142857033E-2</v>
      </c>
      <c r="D1734" s="5">
        <f>'Stocks Returns'!C1730</f>
        <v>1.3637432400657179E-3</v>
      </c>
      <c r="E1734" s="5">
        <f>'Stocks Returns'!D1730</f>
        <v>-1.4177428411004889E-2</v>
      </c>
      <c r="F1734" s="5">
        <f>'Stocks Returns'!E1730</f>
        <v>-6.264815441923588E-3</v>
      </c>
      <c r="G1734" s="5">
        <f t="shared" ref="G1734:G1797" si="108">C1734-($P$11+$O$11*$B1734)</f>
        <v>-3.6907051239424511E-2</v>
      </c>
      <c r="H1734" s="5">
        <f t="shared" ref="H1734:H1797" si="109">D1734-($P$12+$O$12*$B1734)</f>
        <v>9.1616108951664819E-4</v>
      </c>
      <c r="I1734" s="5">
        <f t="shared" ref="I1734:I1797" si="110">E1734-($P$13+$O$13*$B1734)</f>
        <v>-1.4589591374159445E-2</v>
      </c>
      <c r="J1734" s="5">
        <f t="shared" ref="J1734:J1797" si="111">F1734-($P$14+$O$14*$B1734)</f>
        <v>-6.5761838428416066E-3</v>
      </c>
    </row>
    <row r="1735" spans="1:10" ht="15" customHeight="1" x14ac:dyDescent="0.2">
      <c r="A1735" s="3">
        <f>'2_CVaR_t1'!A1735</f>
        <v>44719</v>
      </c>
      <c r="B1735" s="5">
        <f>'2_CVaR_t1'!D1735-1</f>
        <v>5.1268744057133553E-3</v>
      </c>
      <c r="C1735" s="5">
        <f>'Stocks Returns'!B1731</f>
        <v>1.8991097922848699E-2</v>
      </c>
      <c r="D1735" s="5">
        <f>'Stocks Returns'!C1731</f>
        <v>7.3260073260073E-3</v>
      </c>
      <c r="E1735" s="5">
        <f>'Stocks Returns'!D1731</f>
        <v>6.4075181546348059E-3</v>
      </c>
      <c r="F1735" s="5">
        <f>'Stocks Returns'!E1731</f>
        <v>4.5408076333276481E-2</v>
      </c>
      <c r="G1735" s="5">
        <f t="shared" si="108"/>
        <v>1.4807240408955624E-2</v>
      </c>
      <c r="H1735" s="5">
        <f t="shared" si="109"/>
        <v>-4.1161560048728375E-5</v>
      </c>
      <c r="I1735" s="5">
        <f t="shared" si="110"/>
        <v>-6.7409307459169975E-4</v>
      </c>
      <c r="J1735" s="5">
        <f t="shared" si="111"/>
        <v>4.0254886450023911E-2</v>
      </c>
    </row>
    <row r="1736" spans="1:10" ht="15" customHeight="1" x14ac:dyDescent="0.2">
      <c r="A1736" s="3">
        <f>'2_CVaR_t1'!A1736</f>
        <v>44720</v>
      </c>
      <c r="B1736" s="5">
        <f>'2_CVaR_t1'!D1736-1</f>
        <v>-4.032396022922935E-3</v>
      </c>
      <c r="C1736" s="5">
        <f>'Stocks Returns'!B1732</f>
        <v>-2.912055911473499E-2</v>
      </c>
      <c r="D1736" s="5">
        <f>'Stocks Returns'!C1732</f>
        <v>-4.6620046620046152E-3</v>
      </c>
      <c r="E1736" s="5">
        <f>'Stocks Returns'!D1732</f>
        <v>-2.5042444821731902E-2</v>
      </c>
      <c r="F1736" s="5">
        <f>'Stocks Returns'!E1732</f>
        <v>-6.9269008230787854E-3</v>
      </c>
      <c r="G1736" s="5">
        <f t="shared" si="108"/>
        <v>-2.4852070709151693E-2</v>
      </c>
      <c r="H1736" s="5">
        <f t="shared" si="109"/>
        <v>1.2041284448128919E-3</v>
      </c>
      <c r="I1736" s="5">
        <f t="shared" si="110"/>
        <v>-1.9369129145007765E-2</v>
      </c>
      <c r="J1736" s="5">
        <f t="shared" si="111"/>
        <v>-2.8203923572186866E-3</v>
      </c>
    </row>
    <row r="1737" spans="1:10" ht="15" customHeight="1" x14ac:dyDescent="0.2">
      <c r="A1737" s="3">
        <f>'2_CVaR_t1'!A1737</f>
        <v>44721</v>
      </c>
      <c r="B1737" s="5">
        <f>'2_CVaR_t1'!D1737-1</f>
        <v>-2.3921532882592689E-2</v>
      </c>
      <c r="C1737" s="5">
        <f>'Stocks Returns'!B1733</f>
        <v>-6.2387522495500947E-2</v>
      </c>
      <c r="D1737" s="5">
        <f>'Stocks Returns'!C1733</f>
        <v>-3.4613583138173198E-2</v>
      </c>
      <c r="E1737" s="5">
        <f>'Stocks Returns'!D1733</f>
        <v>-3.3086634740966514E-2</v>
      </c>
      <c r="F1737" s="5">
        <f>'Stocks Returns'!E1733</f>
        <v>-2.708025603151154E-2</v>
      </c>
      <c r="G1737" s="5">
        <f t="shared" si="108"/>
        <v>-3.9764966908742996E-2</v>
      </c>
      <c r="H1737" s="5">
        <f t="shared" si="109"/>
        <v>-1.1650985755340404E-5</v>
      </c>
      <c r="I1737" s="5">
        <f t="shared" si="110"/>
        <v>2.8369991167916803E-4</v>
      </c>
      <c r="J1737" s="5">
        <f t="shared" si="111"/>
        <v>-2.8665338765606722E-3</v>
      </c>
    </row>
    <row r="1738" spans="1:10" ht="15" customHeight="1" x14ac:dyDescent="0.2">
      <c r="A1738" s="3">
        <f>'2_CVaR_t1'!A1738</f>
        <v>44722</v>
      </c>
      <c r="B1738" s="5">
        <f>'2_CVaR_t1'!D1738-1</f>
        <v>-2.2380925767134463E-2</v>
      </c>
      <c r="C1738" s="5">
        <f>'Stocks Returns'!B1734</f>
        <v>-4.9264235444657745E-2</v>
      </c>
      <c r="D1738" s="5">
        <f>'Stocks Returns'!C1734</f>
        <v>-3.2021735966231701E-2</v>
      </c>
      <c r="E1738" s="5">
        <f>'Stocks Returns'!D1734</f>
        <v>-3.7220471259192367E-2</v>
      </c>
      <c r="F1738" s="5">
        <f>'Stocks Returns'!E1734</f>
        <v>-1.4591767881241613E-2</v>
      </c>
      <c r="G1738" s="5">
        <f t="shared" si="108"/>
        <v>-2.8063380894823804E-2</v>
      </c>
      <c r="H1738" s="5">
        <f t="shared" si="109"/>
        <v>3.5432903114639841E-4</v>
      </c>
      <c r="I1738" s="5">
        <f t="shared" si="110"/>
        <v>-5.9955401407649489E-3</v>
      </c>
      <c r="J1738" s="5">
        <f t="shared" si="111"/>
        <v>8.0644549865347241E-3</v>
      </c>
    </row>
    <row r="1739" spans="1:10" ht="15" customHeight="1" x14ac:dyDescent="0.2">
      <c r="A1739" s="3">
        <f>'2_CVaR_t1'!A1739</f>
        <v>44725</v>
      </c>
      <c r="B1739" s="5">
        <f>'2_CVaR_t1'!D1739-1</f>
        <v>-2.6357016288369284E-2</v>
      </c>
      <c r="C1739" s="5">
        <f>'Stocks Returns'!B1735</f>
        <v>-5.5854643337819643E-2</v>
      </c>
      <c r="D1739" s="5">
        <f>'Stocks Returns'!C1735</f>
        <v>-3.6339030625031299E-2</v>
      </c>
      <c r="E1739" s="5">
        <f>'Stocks Returns'!D1735</f>
        <v>-6.5003897116134191E-2</v>
      </c>
      <c r="F1739" s="5">
        <f>'Stocks Returns'!E1735</f>
        <v>-4.3396387914063084E-2</v>
      </c>
      <c r="G1739" s="5">
        <f t="shared" si="108"/>
        <v>-3.0984578150034098E-2</v>
      </c>
      <c r="H1739" s="5">
        <f t="shared" si="109"/>
        <v>1.7816847818375864E-3</v>
      </c>
      <c r="I1739" s="5">
        <f t="shared" si="110"/>
        <v>-2.82419808890201E-2</v>
      </c>
      <c r="J1739" s="5">
        <f t="shared" si="111"/>
        <v>-1.6720478203075775E-2</v>
      </c>
    </row>
    <row r="1740" spans="1:10" ht="15" customHeight="1" x14ac:dyDescent="0.2">
      <c r="A1740" s="3">
        <f>'2_CVaR_t1'!A1740</f>
        <v>44726</v>
      </c>
      <c r="B1740" s="5">
        <f>'2_CVaR_t1'!D1740-1</f>
        <v>4.9528925553150582E-3</v>
      </c>
      <c r="C1740" s="5">
        <f>'Stocks Returns'!B1736</f>
        <v>-3.5637918745544672E-3</v>
      </c>
      <c r="D1740" s="5">
        <f>'Stocks Returns'!C1736</f>
        <v>6.5536252990743282E-3</v>
      </c>
      <c r="E1740" s="5">
        <f>'Stocks Returns'!D1736</f>
        <v>1.6172057352450864E-2</v>
      </c>
      <c r="F1740" s="5">
        <f>'Stocks Returns'!E1736</f>
        <v>-2.4158911954188511E-3</v>
      </c>
      <c r="G1740" s="5">
        <f t="shared" si="108"/>
        <v>-7.5870956855369556E-3</v>
      </c>
      <c r="H1740" s="5">
        <f t="shared" si="109"/>
        <v>-5.62174835994576E-4</v>
      </c>
      <c r="I1740" s="5">
        <f t="shared" si="110"/>
        <v>9.332728060643114E-3</v>
      </c>
      <c r="J1740" s="5">
        <f t="shared" si="111"/>
        <v>-7.3931915833823775E-3</v>
      </c>
    </row>
    <row r="1741" spans="1:10" ht="15" customHeight="1" x14ac:dyDescent="0.2">
      <c r="A1741" s="3">
        <f>'2_CVaR_t1'!A1741</f>
        <v>44727</v>
      </c>
      <c r="B1741" s="5">
        <f>'2_CVaR_t1'!D1741-1</f>
        <v>9.2985035095856095E-3</v>
      </c>
      <c r="C1741" s="5">
        <f>'Stocks Returns'!B1737</f>
        <v>6.2231759656652397E-2</v>
      </c>
      <c r="D1741" s="5">
        <f>'Stocks Returns'!C1737</f>
        <v>1.3642000826787903E-2</v>
      </c>
      <c r="E1741" s="5">
        <f>'Stocks Returns'!D1737</f>
        <v>9.8441345365052335E-3</v>
      </c>
      <c r="F1741" s="5">
        <f>'Stocks Returns'!E1737</f>
        <v>-1.9373934882052191E-2</v>
      </c>
      <c r="G1741" s="5">
        <f t="shared" si="108"/>
        <v>5.4198244846535855E-2</v>
      </c>
      <c r="H1741" s="5">
        <f t="shared" si="109"/>
        <v>2.4766764157478117E-4</v>
      </c>
      <c r="I1741" s="5">
        <f t="shared" si="110"/>
        <v>-3.0467630014070143E-3</v>
      </c>
      <c r="J1741" s="5">
        <f t="shared" si="111"/>
        <v>-2.8744494197423115E-2</v>
      </c>
    </row>
    <row r="1742" spans="1:10" ht="15" customHeight="1" x14ac:dyDescent="0.2">
      <c r="A1742" s="3">
        <f>'2_CVaR_t1'!A1742</f>
        <v>44728</v>
      </c>
      <c r="B1742" s="5">
        <f>'2_CVaR_t1'!D1742-1</f>
        <v>-2.6597608724508448E-2</v>
      </c>
      <c r="C1742" s="5">
        <f>'Stocks Returns'!B1738</f>
        <v>-8.0808080808080773E-2</v>
      </c>
      <c r="D1742" s="5">
        <f>'Stocks Returns'!C1738</f>
        <v>-3.6245921696574146E-2</v>
      </c>
      <c r="E1742" s="5">
        <f>'Stocks Returns'!D1738</f>
        <v>-7.1811535337124255E-2</v>
      </c>
      <c r="F1742" s="5">
        <f>'Stocks Returns'!E1738</f>
        <v>-6.3203146437391333E-2</v>
      </c>
      <c r="G1742" s="5">
        <f t="shared" si="108"/>
        <v>-5.5715992424048087E-2</v>
      </c>
      <c r="H1742" s="5">
        <f t="shared" si="109"/>
        <v>2.2224013488547356E-3</v>
      </c>
      <c r="I1742" s="5">
        <f t="shared" si="110"/>
        <v>-3.4714577256951075E-2</v>
      </c>
      <c r="J1742" s="5">
        <f t="shared" si="111"/>
        <v>-3.6284006285608045E-2</v>
      </c>
    </row>
    <row r="1743" spans="1:10" ht="15" customHeight="1" x14ac:dyDescent="0.2">
      <c r="A1743" s="3">
        <f>'2_CVaR_t1'!A1743</f>
        <v>44729</v>
      </c>
      <c r="B1743" s="5">
        <f>'2_CVaR_t1'!D1743-1</f>
        <v>3.5591599474065205E-3</v>
      </c>
      <c r="C1743" s="5">
        <f>'Stocks Returns'!B1739</f>
        <v>4.1758241758241832E-2</v>
      </c>
      <c r="D1743" s="5">
        <f>'Stocks Returns'!C1739</f>
        <v>5.0780216873842488E-3</v>
      </c>
      <c r="E1743" s="5">
        <f>'Stocks Returns'!D1739</f>
        <v>8.22685104148424E-3</v>
      </c>
      <c r="F1743" s="5">
        <f>'Stocks Returns'!E1739</f>
        <v>-8.4749072446787754E-2</v>
      </c>
      <c r="G1743" s="5">
        <f t="shared" si="108"/>
        <v>3.9021100443833959E-2</v>
      </c>
      <c r="H1743" s="5">
        <f t="shared" si="109"/>
        <v>-2.4115389969377003E-5</v>
      </c>
      <c r="I1743" s="5">
        <f t="shared" si="110"/>
        <v>3.3283922238939593E-3</v>
      </c>
      <c r="J1743" s="5">
        <f t="shared" si="111"/>
        <v>-8.8317358478301425E-2</v>
      </c>
    </row>
    <row r="1744" spans="1:10" ht="15" customHeight="1" x14ac:dyDescent="0.2">
      <c r="A1744" s="3">
        <f>'2_CVaR_t1'!A1744</f>
        <v>44732</v>
      </c>
      <c r="B1744" s="5">
        <f>'2_CVaR_t1'!D1744-1</f>
        <v>2.8556153399916795E-5</v>
      </c>
      <c r="C1744" s="5">
        <f>'Stocks Returns'!B1740</f>
        <v>0</v>
      </c>
      <c r="D1744" s="5">
        <f>'Stocks Returns'!C1740</f>
        <v>0</v>
      </c>
      <c r="E1744" s="5">
        <f>'Stocks Returns'!D1740</f>
        <v>0</v>
      </c>
      <c r="F1744" s="5">
        <f>'Stocks Returns'!E1740</f>
        <v>0</v>
      </c>
      <c r="G1744" s="5">
        <f t="shared" si="108"/>
        <v>5.2096584642662082E-4</v>
      </c>
      <c r="H1744" s="5">
        <f t="shared" si="109"/>
        <v>-1.1253114819244209E-6</v>
      </c>
      <c r="I1744" s="5">
        <f t="shared" si="110"/>
        <v>1.8154757398473369E-5</v>
      </c>
      <c r="J1744" s="5">
        <f t="shared" si="111"/>
        <v>1.0294917535460086E-6</v>
      </c>
    </row>
    <row r="1745" spans="1:10" ht="15" customHeight="1" x14ac:dyDescent="0.2">
      <c r="A1745" s="3">
        <f>'2_CVaR_t1'!A1745</f>
        <v>44733</v>
      </c>
      <c r="B1745" s="5">
        <f>'2_CVaR_t1'!D1745-1</f>
        <v>1.6370478575088887E-2</v>
      </c>
      <c r="C1745" s="5">
        <f>'Stocks Returns'!B1741</f>
        <v>-1.2658227848101333E-2</v>
      </c>
      <c r="D1745" s="5">
        <f>'Stocks Returns'!C1741</f>
        <v>2.3051418346402786E-2</v>
      </c>
      <c r="E1745" s="5">
        <f>'Stocks Returns'!D1741</f>
        <v>3.038194444444442E-2</v>
      </c>
      <c r="F1745" s="5">
        <f>'Stocks Returns'!E1741</f>
        <v>5.9099637294644847E-2</v>
      </c>
      <c r="G1745" s="5">
        <f t="shared" si="108"/>
        <v>-2.721789340933671E-2</v>
      </c>
      <c r="H1745" s="5">
        <f t="shared" si="109"/>
        <v>-5.6049520801560587E-4</v>
      </c>
      <c r="I1745" s="5">
        <f t="shared" si="110"/>
        <v>7.6428252884452909E-3</v>
      </c>
      <c r="J1745" s="5">
        <f t="shared" si="111"/>
        <v>4.2579561393949507E-2</v>
      </c>
    </row>
    <row r="1746" spans="1:10" ht="15" customHeight="1" x14ac:dyDescent="0.2">
      <c r="A1746" s="3">
        <f>'2_CVaR_t1'!A1746</f>
        <v>44734</v>
      </c>
      <c r="B1746" s="5">
        <f>'2_CVaR_t1'!D1746-1</f>
        <v>-2.2334687828482469E-3</v>
      </c>
      <c r="C1746" s="5">
        <f>'Stocks Returns'!B1742</f>
        <v>-4.985754985754931E-3</v>
      </c>
      <c r="D1746" s="5">
        <f>'Stocks Returns'!C1742</f>
        <v>-2.9322496013168831E-3</v>
      </c>
      <c r="E1746" s="5">
        <f>'Stocks Returns'!D1742</f>
        <v>-6.5711878685762448E-3</v>
      </c>
      <c r="F1746" s="5">
        <f>'Stocks Returns'!E1742</f>
        <v>-6.265108783239326E-2</v>
      </c>
      <c r="G1746" s="5">
        <f t="shared" si="108"/>
        <v>-2.3773502555636747E-3</v>
      </c>
      <c r="H1746" s="5">
        <f t="shared" si="109"/>
        <v>3.3479577066460172E-4</v>
      </c>
      <c r="I1746" s="5">
        <f t="shared" si="110"/>
        <v>-3.4030046295338776E-3</v>
      </c>
      <c r="J1746" s="5">
        <f t="shared" si="111"/>
        <v>-6.0363231160350049E-2</v>
      </c>
    </row>
    <row r="1747" spans="1:10" ht="15" customHeight="1" x14ac:dyDescent="0.2">
      <c r="A1747" s="3">
        <f>'2_CVaR_t1'!A1747</f>
        <v>44735</v>
      </c>
      <c r="B1747" s="5">
        <f>'2_CVaR_t1'!D1747-1</f>
        <v>8.7259693150978368E-3</v>
      </c>
      <c r="C1747" s="5">
        <f>'Stocks Returns'!B1743</f>
        <v>1.0737294201861092E-2</v>
      </c>
      <c r="D1747" s="5">
        <f>'Stocks Returns'!C1743</f>
        <v>1.4549582086472057E-2</v>
      </c>
      <c r="E1747" s="5">
        <f>'Stocks Returns'!D1743</f>
        <v>-1.7808683853460017E-2</v>
      </c>
      <c r="F1747" s="5">
        <f>'Stocks Returns'!E1743</f>
        <v>-5.555555555555558E-2</v>
      </c>
      <c r="G1747" s="5">
        <f t="shared" si="108"/>
        <v>3.2321246459047041E-3</v>
      </c>
      <c r="H1747" s="5">
        <f t="shared" si="109"/>
        <v>1.9824455601997436E-3</v>
      </c>
      <c r="I1747" s="5">
        <f t="shared" si="110"/>
        <v>-2.9902287342818211E-2</v>
      </c>
      <c r="J1747" s="5">
        <f t="shared" si="111"/>
        <v>-6.4347303056512345E-2</v>
      </c>
    </row>
    <row r="1748" spans="1:10" ht="15" customHeight="1" x14ac:dyDescent="0.2">
      <c r="A1748" s="3">
        <f>'2_CVaR_t1'!A1748</f>
        <v>44736</v>
      </c>
      <c r="B1748" s="5">
        <f>'2_CVaR_t1'!D1748-1</f>
        <v>3.1359230976327535E-2</v>
      </c>
      <c r="C1748" s="5">
        <f>'Stocks Returns'!B1744</f>
        <v>1.1331444759206777E-2</v>
      </c>
      <c r="D1748" s="5">
        <f>'Stocks Returns'!C1744</f>
        <v>4.5107811228641159E-2</v>
      </c>
      <c r="E1748" s="5">
        <f>'Stocks Returns'!D1744</f>
        <v>4.6106026592989124E-2</v>
      </c>
      <c r="F1748" s="5">
        <f>'Stocks Returns'!E1744</f>
        <v>3.4361133234725116E-2</v>
      </c>
      <c r="G1748" s="5">
        <f t="shared" si="108"/>
        <v>-1.7060121626853782E-2</v>
      </c>
      <c r="H1748" s="5">
        <f t="shared" si="109"/>
        <v>-1.598322845586253E-4</v>
      </c>
      <c r="I1748" s="5">
        <f t="shared" si="110"/>
        <v>2.4940177479303785E-3</v>
      </c>
      <c r="J1748" s="5">
        <f t="shared" si="111"/>
        <v>2.6879589572115226E-3</v>
      </c>
    </row>
    <row r="1749" spans="1:10" ht="15" customHeight="1" x14ac:dyDescent="0.2">
      <c r="A1749" s="3">
        <f>'2_CVaR_t1'!A1749</f>
        <v>44739</v>
      </c>
      <c r="B1749" s="5">
        <f>'2_CVaR_t1'!D1749-1</f>
        <v>-6.0814071725654451E-3</v>
      </c>
      <c r="C1749" s="5">
        <f>'Stocks Returns'!B1745</f>
        <v>-1.4005602240896309E-2</v>
      </c>
      <c r="D1749" s="5">
        <f>'Stocks Returns'!C1745</f>
        <v>-9.4885893630479723E-3</v>
      </c>
      <c r="E1749" s="5">
        <f>'Stocks Returns'!D1745</f>
        <v>1.4856388246946572E-3</v>
      </c>
      <c r="F1749" s="5">
        <f>'Stocks Returns'!E1745</f>
        <v>1.4519854801452015E-2</v>
      </c>
      <c r="G1749" s="5">
        <f t="shared" si="108"/>
        <v>-7.8462480546177393E-3</v>
      </c>
      <c r="H1749" s="5">
        <f t="shared" si="109"/>
        <v>-6.6204761437956006E-4</v>
      </c>
      <c r="I1749" s="5">
        <f t="shared" si="110"/>
        <v>1.0012346335058462E-2</v>
      </c>
      <c r="J1749" s="5">
        <f t="shared" si="111"/>
        <v>2.0697841045753805E-2</v>
      </c>
    </row>
    <row r="1750" spans="1:10" ht="15" customHeight="1" x14ac:dyDescent="0.2">
      <c r="A1750" s="3">
        <f>'2_CVaR_t1'!A1750</f>
        <v>44740</v>
      </c>
      <c r="B1750" s="5">
        <f>'2_CVaR_t1'!D1750-1</f>
        <v>-1.8171718312611551E-2</v>
      </c>
      <c r="C1750" s="5">
        <f>'Stocks Returns'!B1746</f>
        <v>-2.9829545454545414E-2</v>
      </c>
      <c r="D1750" s="5">
        <f>'Stocks Returns'!C1746</f>
        <v>-2.6724307329534236E-2</v>
      </c>
      <c r="E1750" s="5">
        <f>'Stocks Returns'!D1746</f>
        <v>-2.0108785231580661E-2</v>
      </c>
      <c r="F1750" s="5">
        <f>'Stocks Returns'!E1746</f>
        <v>3.2418952618453734E-2</v>
      </c>
      <c r="G1750" s="5">
        <f t="shared" si="108"/>
        <v>-1.2513026205177469E-2</v>
      </c>
      <c r="H1750" s="5">
        <f t="shared" si="109"/>
        <v>-4.2969978341839479E-4</v>
      </c>
      <c r="I1750" s="5">
        <f t="shared" si="110"/>
        <v>5.2545290874816721E-3</v>
      </c>
      <c r="J1750" s="5">
        <f t="shared" si="111"/>
        <v>5.0819815671122877E-2</v>
      </c>
    </row>
    <row r="1751" spans="1:10" ht="15" customHeight="1" x14ac:dyDescent="0.2">
      <c r="A1751" s="3">
        <f>'2_CVaR_t1'!A1751</f>
        <v>44741</v>
      </c>
      <c r="B1751" s="5">
        <f>'2_CVaR_t1'!D1751-1</f>
        <v>3.5687595745470535E-3</v>
      </c>
      <c r="C1751" s="5">
        <f>'Stocks Returns'!B1747</f>
        <v>-3.5871156661786308E-2</v>
      </c>
      <c r="D1751" s="5">
        <f>'Stocks Returns'!C1747</f>
        <v>6.9654754694123966E-3</v>
      </c>
      <c r="E1751" s="5">
        <f>'Stocks Returns'!D1747</f>
        <v>-2.3549201009251619E-2</v>
      </c>
      <c r="F1751" s="5">
        <f>'Stocks Returns'!E1747</f>
        <v>-3.9487502625498938E-2</v>
      </c>
      <c r="G1751" s="5">
        <f t="shared" si="108"/>
        <v>-3.861715669151676E-2</v>
      </c>
      <c r="H1751" s="5">
        <f t="shared" si="109"/>
        <v>1.849468863261752E-3</v>
      </c>
      <c r="I1751" s="5">
        <f t="shared" si="110"/>
        <v>-2.8461027981375155E-2</v>
      </c>
      <c r="J1751" s="5">
        <f t="shared" si="111"/>
        <v>-4.3065493540417665E-2</v>
      </c>
    </row>
    <row r="1752" spans="1:10" ht="15" customHeight="1" x14ac:dyDescent="0.2">
      <c r="A1752" s="3">
        <f>'2_CVaR_t1'!A1752</f>
        <v>44742</v>
      </c>
      <c r="B1752" s="5">
        <f>'2_CVaR_t1'!D1752-1</f>
        <v>-8.5086738718536115E-3</v>
      </c>
      <c r="C1752" s="5">
        <f>'Stocks Returns'!B1748</f>
        <v>1.8982536066818545E-2</v>
      </c>
      <c r="D1752" s="5">
        <f>'Stocks Returns'!C1748</f>
        <v>-1.3082706766917362E-2</v>
      </c>
      <c r="E1752" s="5">
        <f>'Stocks Returns'!D1748</f>
        <v>5.1679586563313507E-4</v>
      </c>
      <c r="F1752" s="5">
        <f>'Stocks Returns'!E1748</f>
        <v>-1.8040673518477934E-2</v>
      </c>
      <c r="G1752" s="5">
        <f t="shared" si="108"/>
        <v>2.7381817323823842E-2</v>
      </c>
      <c r="H1752" s="5">
        <f t="shared" si="109"/>
        <v>-7.4925325063690019E-4</v>
      </c>
      <c r="I1752" s="5">
        <f t="shared" si="110"/>
        <v>1.2423642609999027E-2</v>
      </c>
      <c r="J1752" s="5">
        <f t="shared" si="111"/>
        <v>-9.4088065176931007E-3</v>
      </c>
    </row>
    <row r="1753" spans="1:10" ht="15" customHeight="1" x14ac:dyDescent="0.2">
      <c r="A1753" s="3">
        <f>'2_CVaR_t1'!A1753</f>
        <v>44743</v>
      </c>
      <c r="B1753" s="5">
        <f>'2_CVaR_t1'!D1753-1</f>
        <v>6.2987761304864609E-3</v>
      </c>
      <c r="C1753" s="5">
        <f>'Stocks Returns'!B1749</f>
        <v>6.1847988077496252E-2</v>
      </c>
      <c r="D1753" s="5">
        <f>'Stocks Returns'!C1749</f>
        <v>1.1630859870993993E-2</v>
      </c>
      <c r="E1753" s="5">
        <f>'Stocks Returns'!D1749</f>
        <v>-3.3057851239669422E-2</v>
      </c>
      <c r="F1753" s="5">
        <f>'Stocks Returns'!E1749</f>
        <v>1.3027502505289057E-2</v>
      </c>
      <c r="G1753" s="5">
        <f t="shared" si="108"/>
        <v>5.6582677751549008E-2</v>
      </c>
      <c r="H1753" s="5">
        <f t="shared" si="109"/>
        <v>2.5705288984243929E-3</v>
      </c>
      <c r="I1753" s="5">
        <f t="shared" si="110"/>
        <v>-4.177141786937251E-2</v>
      </c>
      <c r="J1753" s="5">
        <f t="shared" si="111"/>
        <v>6.6895614400780514E-3</v>
      </c>
    </row>
    <row r="1754" spans="1:10" ht="15" customHeight="1" x14ac:dyDescent="0.2">
      <c r="A1754" s="3">
        <f>'2_CVaR_t1'!A1754</f>
        <v>44746</v>
      </c>
      <c r="B1754" s="5">
        <f>'2_CVaR_t1'!D1754-1</f>
        <v>2.8556153399916795E-5</v>
      </c>
      <c r="C1754" s="5">
        <f>'Stocks Returns'!B1750</f>
        <v>0</v>
      </c>
      <c r="D1754" s="5">
        <f>'Stocks Returns'!C1750</f>
        <v>0</v>
      </c>
      <c r="E1754" s="5">
        <f>'Stocks Returns'!D1750</f>
        <v>0</v>
      </c>
      <c r="F1754" s="5">
        <f>'Stocks Returns'!E1750</f>
        <v>0</v>
      </c>
      <c r="G1754" s="5">
        <f t="shared" si="108"/>
        <v>5.2096584642662082E-4</v>
      </c>
      <c r="H1754" s="5">
        <f t="shared" si="109"/>
        <v>-1.1253114819244209E-6</v>
      </c>
      <c r="I1754" s="5">
        <f t="shared" si="110"/>
        <v>1.8154757398473369E-5</v>
      </c>
      <c r="J1754" s="5">
        <f t="shared" si="111"/>
        <v>1.0294917535460086E-6</v>
      </c>
    </row>
    <row r="1755" spans="1:10" ht="15" customHeight="1" x14ac:dyDescent="0.2">
      <c r="A1755" s="3">
        <f>'2_CVaR_t1'!A1755</f>
        <v>44747</v>
      </c>
      <c r="B1755" s="5">
        <f>'2_CVaR_t1'!D1755-1</f>
        <v>4.3745185028840616E-3</v>
      </c>
      <c r="C1755" s="5">
        <f>'Stocks Returns'!B1751</f>
        <v>1.3333333333333197E-2</v>
      </c>
      <c r="D1755" s="5">
        <f>'Stocks Returns'!C1751</f>
        <v>6.8279947785920836E-3</v>
      </c>
      <c r="E1755" s="5">
        <f>'Stocks Returns'!D1751</f>
        <v>-3.5612535612528085E-4</v>
      </c>
      <c r="F1755" s="5">
        <f>'Stocks Returns'!E1751</f>
        <v>-6.9685645196746582E-2</v>
      </c>
      <c r="G1755" s="5">
        <f t="shared" si="108"/>
        <v>9.8437639065558063E-3</v>
      </c>
      <c r="H1755" s="5">
        <f t="shared" si="109"/>
        <v>5.4782872161874413E-4</v>
      </c>
      <c r="I1755" s="5">
        <f t="shared" si="110"/>
        <v>-6.3900281873285492E-3</v>
      </c>
      <c r="J1755" s="5">
        <f t="shared" si="111"/>
        <v>-7.4078229880529034E-2</v>
      </c>
    </row>
    <row r="1756" spans="1:10" ht="15" customHeight="1" x14ac:dyDescent="0.2">
      <c r="A1756" s="3">
        <f>'2_CVaR_t1'!A1756</f>
        <v>44748</v>
      </c>
      <c r="B1756" s="5">
        <f>'2_CVaR_t1'!D1756-1</f>
        <v>1.9016994325888881E-3</v>
      </c>
      <c r="C1756" s="5">
        <f>'Stocks Returns'!B1752</f>
        <v>-1.1772853185595511E-2</v>
      </c>
      <c r="D1756" s="5">
        <f>'Stocks Returns'!C1752</f>
        <v>2.8921910840731258E-3</v>
      </c>
      <c r="E1756" s="5">
        <f>'Stocks Returns'!D1752</f>
        <v>1.7812611328826833E-4</v>
      </c>
      <c r="F1756" s="5">
        <f>'Stocks Returns'!E1752</f>
        <v>-1.5359168241965926E-2</v>
      </c>
      <c r="G1756" s="5">
        <f t="shared" si="108"/>
        <v>-1.298045896240076E-2</v>
      </c>
      <c r="H1756" s="5">
        <f t="shared" si="109"/>
        <v>1.8475080104824295E-4</v>
      </c>
      <c r="I1756" s="5">
        <f t="shared" si="110"/>
        <v>-2.4122026102388495E-3</v>
      </c>
      <c r="J1756" s="5">
        <f t="shared" si="111"/>
        <v>-1.7251820333816417E-2</v>
      </c>
    </row>
    <row r="1757" spans="1:10" ht="15" customHeight="1" x14ac:dyDescent="0.2">
      <c r="A1757" s="3">
        <f>'2_CVaR_t1'!A1757</f>
        <v>44749</v>
      </c>
      <c r="B1757" s="5">
        <f>'2_CVaR_t1'!D1757-1</f>
        <v>7.3945489077349436E-3</v>
      </c>
      <c r="C1757" s="5">
        <f>'Stocks Returns'!B1753</f>
        <v>1.7519271198318087E-2</v>
      </c>
      <c r="D1757" s="5">
        <f>'Stocks Returns'!C1753</f>
        <v>8.3532219570405797E-3</v>
      </c>
      <c r="E1757" s="5">
        <f>'Stocks Returns'!D1753</f>
        <v>4.6304541406945621E-2</v>
      </c>
      <c r="F1757" s="5">
        <f>'Stocks Returns'!E1753</f>
        <v>3.6117110631149307E-2</v>
      </c>
      <c r="G1757" s="5">
        <f t="shared" si="108"/>
        <v>1.1242761275785893E-2</v>
      </c>
      <c r="H1757" s="5">
        <f t="shared" si="109"/>
        <v>-2.2902800977543866E-3</v>
      </c>
      <c r="I1757" s="5">
        <f t="shared" si="110"/>
        <v>3.60650342792267E-2</v>
      </c>
      <c r="J1757" s="5">
        <f t="shared" si="111"/>
        <v>2.8671382056491321E-2</v>
      </c>
    </row>
    <row r="1758" spans="1:10" ht="15" customHeight="1" x14ac:dyDescent="0.2">
      <c r="A1758" s="3">
        <f>'2_CVaR_t1'!A1758</f>
        <v>44750</v>
      </c>
      <c r="B1758" s="5">
        <f>'2_CVaR_t1'!D1758-1</f>
        <v>2.9877928690296152E-3</v>
      </c>
      <c r="C1758" s="5">
        <f>'Stocks Returns'!B1754</f>
        <v>-3.6501377410468328E-2</v>
      </c>
      <c r="D1758" s="5">
        <f>'Stocks Returns'!C1754</f>
        <v>3.7968441814595355E-3</v>
      </c>
      <c r="E1758" s="5">
        <f>'Stocks Returns'!D1754</f>
        <v>1.1914893617021249E-2</v>
      </c>
      <c r="F1758" s="5">
        <f>'Stocks Returns'!E1754</f>
        <v>1.2738853503184711E-3</v>
      </c>
      <c r="G1758" s="5">
        <f t="shared" si="108"/>
        <v>-3.8711250507274156E-2</v>
      </c>
      <c r="H1758" s="5">
        <f t="shared" si="109"/>
        <v>-4.7978248479105343E-4</v>
      </c>
      <c r="I1758" s="5">
        <f t="shared" si="110"/>
        <v>7.8121035568877858E-3</v>
      </c>
      <c r="J1758" s="5">
        <f t="shared" si="111"/>
        <v>-1.7167687798766464E-3</v>
      </c>
    </row>
    <row r="1759" spans="1:10" ht="15" customHeight="1" x14ac:dyDescent="0.2">
      <c r="A1759" s="3">
        <f>'2_CVaR_t1'!A1759</f>
        <v>44753</v>
      </c>
      <c r="B1759" s="5">
        <f>'2_CVaR_t1'!D1759-1</f>
        <v>4.3951212315240795E-3</v>
      </c>
      <c r="C1759" s="5">
        <f>'Stocks Returns'!B1755</f>
        <v>-2.3588277340957808E-2</v>
      </c>
      <c r="D1759" s="5">
        <f>'Stocks Returns'!C1755</f>
        <v>7.3193496094710042E-3</v>
      </c>
      <c r="E1759" s="5">
        <f>'Stocks Returns'!D1755</f>
        <v>-9.7560975609757294E-3</v>
      </c>
      <c r="F1759" s="5">
        <f>'Stocks Returns'!E1755</f>
        <v>-1.0525098311357839E-2</v>
      </c>
      <c r="G1759" s="5">
        <f t="shared" si="108"/>
        <v>-2.7096859350746842E-2</v>
      </c>
      <c r="H1759" s="5">
        <f t="shared" si="109"/>
        <v>1.0094167569766836E-3</v>
      </c>
      <c r="I1759" s="5">
        <f t="shared" si="110"/>
        <v>-1.5818691137791767E-2</v>
      </c>
      <c r="J1759" s="5">
        <f t="shared" si="111"/>
        <v>-1.4938511624872501E-2</v>
      </c>
    </row>
    <row r="1760" spans="1:10" ht="15" customHeight="1" x14ac:dyDescent="0.2">
      <c r="A1760" s="3">
        <f>'2_CVaR_t1'!A1760</f>
        <v>44754</v>
      </c>
      <c r="B1760" s="5">
        <f>'2_CVaR_t1'!D1760-1</f>
        <v>-5.416308614909493E-4</v>
      </c>
      <c r="C1760" s="5">
        <f>'Stocks Returns'!B1756</f>
        <v>2.1229868228404003E-2</v>
      </c>
      <c r="D1760" s="5">
        <f>'Stocks Returns'!C1756</f>
        <v>-1.170389154393825E-3</v>
      </c>
      <c r="E1760" s="5">
        <f>'Stocks Returns'!D1756</f>
        <v>5.6055715984373311E-3</v>
      </c>
      <c r="F1760" s="5">
        <f>'Stocks Returns'!E1756</f>
        <v>-2.4547048509643399E-2</v>
      </c>
      <c r="G1760" s="5">
        <f t="shared" si="108"/>
        <v>2.2277013307794791E-2</v>
      </c>
      <c r="H1760" s="5">
        <f t="shared" si="109"/>
        <v>-3.4770900896127961E-4</v>
      </c>
      <c r="I1760" s="5">
        <f t="shared" si="110"/>
        <v>6.4177517920667561E-3</v>
      </c>
      <c r="J1760" s="5">
        <f t="shared" si="111"/>
        <v>-2.3969580119005136E-2</v>
      </c>
    </row>
    <row r="1761" spans="1:10" ht="15" customHeight="1" x14ac:dyDescent="0.2">
      <c r="A1761" s="3">
        <f>'2_CVaR_t1'!A1761</f>
        <v>44755</v>
      </c>
      <c r="B1761" s="5">
        <f>'2_CVaR_t1'!D1761-1</f>
        <v>-2.0152612850676821E-3</v>
      </c>
      <c r="C1761" s="5">
        <f>'Stocks Returns'!B1757</f>
        <v>1.6487455197132572E-2</v>
      </c>
      <c r="D1761" s="5">
        <f>'Stocks Returns'!C1757</f>
        <v>-3.2711649253002184E-3</v>
      </c>
      <c r="E1761" s="5">
        <f>'Stocks Returns'!D1757</f>
        <v>2.3648648648648685E-3</v>
      </c>
      <c r="F1761" s="5">
        <f>'Stocks Returns'!E1757</f>
        <v>-4.0742959856201466E-3</v>
      </c>
      <c r="G1761" s="5">
        <f t="shared" si="108"/>
        <v>1.8894493970522473E-2</v>
      </c>
      <c r="H1761" s="5">
        <f t="shared" si="109"/>
        <v>-3.1938546207620948E-4</v>
      </c>
      <c r="I1761" s="5">
        <f t="shared" si="110"/>
        <v>5.2291788485766145E-3</v>
      </c>
      <c r="J1761" s="5">
        <f t="shared" si="111"/>
        <v>-2.0070393736696659E-3</v>
      </c>
    </row>
    <row r="1762" spans="1:10" ht="15" customHeight="1" x14ac:dyDescent="0.2">
      <c r="A1762" s="3">
        <f>'2_CVaR_t1'!A1762</f>
        <v>44756</v>
      </c>
      <c r="B1762" s="5">
        <f>'2_CVaR_t1'!D1762-1</f>
        <v>6.7092173959333312E-3</v>
      </c>
      <c r="C1762" s="5">
        <f>'Stocks Returns'!B1758</f>
        <v>-3.8787023977432944E-2</v>
      </c>
      <c r="D1762" s="5">
        <f>'Stocks Returns'!C1758</f>
        <v>8.6211119275041437E-3</v>
      </c>
      <c r="E1762" s="5">
        <f>'Stocks Returns'!D1758</f>
        <v>2.6794742163801732E-2</v>
      </c>
      <c r="F1762" s="5">
        <f>'Stocks Returns'!E1758</f>
        <v>-1.8048369630610073E-2</v>
      </c>
      <c r="G1762" s="5">
        <f t="shared" si="108"/>
        <v>-4.443109717343785E-2</v>
      </c>
      <c r="H1762" s="5">
        <f t="shared" si="109"/>
        <v>-1.0322240511207569E-3</v>
      </c>
      <c r="I1762" s="5">
        <f t="shared" si="110"/>
        <v>1.7509607265561326E-2</v>
      </c>
      <c r="J1762" s="5">
        <f t="shared" si="111"/>
        <v>-2.4801252293809462E-2</v>
      </c>
    </row>
    <row r="1763" spans="1:10" ht="15" customHeight="1" x14ac:dyDescent="0.2">
      <c r="A1763" s="3">
        <f>'2_CVaR_t1'!A1763</f>
        <v>44757</v>
      </c>
      <c r="B1763" s="5">
        <f>'2_CVaR_t1'!D1763-1</f>
        <v>1.4093407590858087E-2</v>
      </c>
      <c r="C1763" s="5">
        <f>'Stocks Returns'!B1759</f>
        <v>2.4211298606016118E-2</v>
      </c>
      <c r="D1763" s="5">
        <f>'Stocks Returns'!C1759</f>
        <v>2.005730659025784E-2</v>
      </c>
      <c r="E1763" s="5">
        <f>'Stocks Returns'!D1759</f>
        <v>2.3797800754964848E-2</v>
      </c>
      <c r="F1763" s="5">
        <f>'Stocks Returns'!E1759</f>
        <v>1.5684352407793201E-2</v>
      </c>
      <c r="G1763" s="5">
        <f t="shared" si="108"/>
        <v>1.1752956702803451E-2</v>
      </c>
      <c r="H1763" s="5">
        <f t="shared" si="109"/>
        <v>-2.6469777015693946E-4</v>
      </c>
      <c r="I1763" s="5">
        <f t="shared" si="110"/>
        <v>4.2296627584170014E-3</v>
      </c>
      <c r="J1763" s="5">
        <f t="shared" si="111"/>
        <v>1.4663147095700206E-3</v>
      </c>
    </row>
    <row r="1764" spans="1:10" ht="15" customHeight="1" x14ac:dyDescent="0.2">
      <c r="A1764" s="3">
        <f>'2_CVaR_t1'!A1764</f>
        <v>44760</v>
      </c>
      <c r="B1764" s="5">
        <f>'2_CVaR_t1'!D1764-1</f>
        <v>-9.1325600013530961E-3</v>
      </c>
      <c r="C1764" s="5">
        <f>'Stocks Returns'!B1760</f>
        <v>-5.7306590257879542E-3</v>
      </c>
      <c r="D1764" s="5">
        <f>'Stocks Returns'!C1760</f>
        <v>-1.347362407160535E-2</v>
      </c>
      <c r="E1764" s="5">
        <f>'Stocks Returns'!D1760</f>
        <v>-1.009939083039435E-2</v>
      </c>
      <c r="F1764" s="5">
        <f>'Stocks Returns'!E1760</f>
        <v>2.6299915550729747E-2</v>
      </c>
      <c r="G1764" s="5">
        <f t="shared" si="108"/>
        <v>3.244356010668378E-3</v>
      </c>
      <c r="H1764" s="5">
        <f t="shared" si="109"/>
        <v>-2.3878068752283821E-4</v>
      </c>
      <c r="I1764" s="5">
        <f t="shared" si="110"/>
        <v>2.6762611361127089E-3</v>
      </c>
      <c r="J1764" s="5">
        <f t="shared" si="111"/>
        <v>3.5562509355398328E-2</v>
      </c>
    </row>
    <row r="1765" spans="1:10" ht="15" customHeight="1" x14ac:dyDescent="0.2">
      <c r="A1765" s="3">
        <f>'2_CVaR_t1'!A1765</f>
        <v>44761</v>
      </c>
      <c r="B1765" s="5">
        <f>'2_CVaR_t1'!D1765-1</f>
        <v>2.2197415916873631E-2</v>
      </c>
      <c r="C1765" s="5">
        <f>'Stocks Returns'!B1761</f>
        <v>2.6657060518731956E-2</v>
      </c>
      <c r="D1765" s="5">
        <f>'Stocks Returns'!C1761</f>
        <v>3.1127841320399474E-2</v>
      </c>
      <c r="E1765" s="5">
        <f>'Stocks Returns'!D1761</f>
        <v>4.4858299595141649E-2</v>
      </c>
      <c r="F1765" s="5">
        <f>'Stocks Returns'!E1761</f>
        <v>4.0084636181968003E-2</v>
      </c>
      <c r="G1765" s="5">
        <f t="shared" si="108"/>
        <v>6.720188285020183E-3</v>
      </c>
      <c r="H1765" s="5">
        <f t="shared" si="109"/>
        <v>-9.0282372063377886E-4</v>
      </c>
      <c r="I1765" s="5">
        <f t="shared" si="110"/>
        <v>1.4004761233039391E-2</v>
      </c>
      <c r="J1765" s="5">
        <f t="shared" si="111"/>
        <v>1.7673732785294851E-2</v>
      </c>
    </row>
    <row r="1766" spans="1:10" ht="15" customHeight="1" x14ac:dyDescent="0.2">
      <c r="A1766" s="3">
        <f>'2_CVaR_t1'!A1766</f>
        <v>44762</v>
      </c>
      <c r="B1766" s="5">
        <f>'2_CVaR_t1'!D1766-1</f>
        <v>-1.787167884625962E-4</v>
      </c>
      <c r="C1766" s="5">
        <f>'Stocks Returns'!B1762</f>
        <v>1.3333333333333197E-2</v>
      </c>
      <c r="D1766" s="5">
        <f>'Stocks Returns'!C1762</f>
        <v>-1.3572966395206665E-3</v>
      </c>
      <c r="E1766" s="5">
        <f>'Stocks Returns'!D1762</f>
        <v>1.5964042157470493E-2</v>
      </c>
      <c r="F1766" s="5">
        <f>'Stocks Returns'!E1762</f>
        <v>2.5203435804701524E-2</v>
      </c>
      <c r="G1766" s="5">
        <f t="shared" si="108"/>
        <v>1.4045574524015629E-2</v>
      </c>
      <c r="H1766" s="5">
        <f t="shared" si="109"/>
        <v>-1.0589542744022461E-3</v>
      </c>
      <c r="I1766" s="5">
        <f t="shared" si="110"/>
        <v>1.627083903365302E-2</v>
      </c>
      <c r="J1766" s="5">
        <f t="shared" si="111"/>
        <v>2.541401090737834E-2</v>
      </c>
    </row>
    <row r="1767" spans="1:10" ht="15" customHeight="1" x14ac:dyDescent="0.2">
      <c r="A1767" s="3">
        <f>'2_CVaR_t1'!A1767</f>
        <v>44763</v>
      </c>
      <c r="B1767" s="5">
        <f>'2_CVaR_t1'!D1767-1</f>
        <v>9.0235045002193814E-3</v>
      </c>
      <c r="C1767" s="5">
        <f>'Stocks Returns'!B1763</f>
        <v>4.8476454293628901E-3</v>
      </c>
      <c r="D1767" s="5">
        <f>'Stocks Returns'!C1763</f>
        <v>1.321647841777196E-2</v>
      </c>
      <c r="E1767" s="5">
        <f>'Stocks Returns'!D1763</f>
        <v>9.9160945842868831E-3</v>
      </c>
      <c r="F1767" s="5">
        <f>'Stocks Returns'!E1763</f>
        <v>-1.9622974313746933E-2</v>
      </c>
      <c r="G1767" s="5">
        <f t="shared" si="108"/>
        <v>-2.9320951557444703E-3</v>
      </c>
      <c r="H1767" s="5">
        <f t="shared" si="109"/>
        <v>2.194634433310208E-4</v>
      </c>
      <c r="I1767" s="5">
        <f t="shared" si="110"/>
        <v>-2.5918475325572583E-3</v>
      </c>
      <c r="J1767" s="5">
        <f t="shared" si="111"/>
        <v>-2.8715519360091056E-2</v>
      </c>
    </row>
    <row r="1768" spans="1:10" ht="15" customHeight="1" x14ac:dyDescent="0.2">
      <c r="A1768" s="3">
        <f>'2_CVaR_t1'!A1768</f>
        <v>44764</v>
      </c>
      <c r="B1768" s="5">
        <f>'2_CVaR_t1'!D1768-1</f>
        <v>-8.3987203984721148E-3</v>
      </c>
      <c r="C1768" s="5">
        <f>'Stocks Returns'!B1764</f>
        <v>9.6485182632668476E-3</v>
      </c>
      <c r="D1768" s="5">
        <f>'Stocks Returns'!C1764</f>
        <v>-1.1517646514639934E-2</v>
      </c>
      <c r="E1768" s="5">
        <f>'Stocks Returns'!D1764</f>
        <v>-2.2356495468278004E-2</v>
      </c>
      <c r="F1768" s="5">
        <f>'Stocks Returns'!E1764</f>
        <v>-8.9958394242664053E-3</v>
      </c>
      <c r="G1768" s="5">
        <f t="shared" si="108"/>
        <v>1.7946332400231371E-2</v>
      </c>
      <c r="H1768" s="5">
        <f t="shared" si="109"/>
        <v>6.5694636642295128E-4</v>
      </c>
      <c r="I1768" s="5">
        <f t="shared" si="110"/>
        <v>-1.0602766652568487E-2</v>
      </c>
      <c r="J1768" s="5">
        <f t="shared" si="111"/>
        <v>-4.7513149492536995E-4</v>
      </c>
    </row>
    <row r="1769" spans="1:10" ht="15" customHeight="1" x14ac:dyDescent="0.2">
      <c r="A1769" s="3">
        <f>'2_CVaR_t1'!A1769</f>
        <v>44767</v>
      </c>
      <c r="B1769" s="5">
        <f>'2_CVaR_t1'!D1769-1</f>
        <v>1.7533325860106252E-3</v>
      </c>
      <c r="C1769" s="5">
        <f>'Stocks Returns'!B1765</f>
        <v>6.8259385665525585E-4</v>
      </c>
      <c r="D1769" s="5">
        <f>'Stocks Returns'!C1765</f>
        <v>2.6672905942912717E-3</v>
      </c>
      <c r="E1769" s="5">
        <f>'Stocks Returns'!D1765</f>
        <v>-1.85414091470959E-3</v>
      </c>
      <c r="F1769" s="5">
        <f>'Stocks Returns'!E1765</f>
        <v>4.4479745830023898E-2</v>
      </c>
      <c r="G1769" s="5">
        <f t="shared" si="108"/>
        <v>-3.8809622145628505E-4</v>
      </c>
      <c r="H1769" s="5">
        <f t="shared" si="109"/>
        <v>1.742105380768133E-4</v>
      </c>
      <c r="I1769" s="5">
        <f t="shared" si="110"/>
        <v>-4.2378583914003277E-3</v>
      </c>
      <c r="J1769" s="5">
        <f t="shared" si="111"/>
        <v>4.273708737085713E-2</v>
      </c>
    </row>
    <row r="1770" spans="1:10" ht="15" customHeight="1" x14ac:dyDescent="0.2">
      <c r="A1770" s="3">
        <f>'2_CVaR_t1'!A1770</f>
        <v>44768</v>
      </c>
      <c r="B1770" s="5">
        <f>'2_CVaR_t1'!D1770-1</f>
        <v>-6.0977204624671488E-3</v>
      </c>
      <c r="C1770" s="5">
        <f>'Stocks Returns'!B1766</f>
        <v>-1.5688949522510209E-2</v>
      </c>
      <c r="D1770" s="5">
        <f>'Stocks Returns'!C1766</f>
        <v>-8.307275866896946E-3</v>
      </c>
      <c r="E1770" s="5">
        <f>'Stocks Returns'!D1766</f>
        <v>-1.71826625386996E-2</v>
      </c>
      <c r="F1770" s="5">
        <f>'Stocks Returns'!E1766</f>
        <v>-1.0429114611624102E-2</v>
      </c>
      <c r="G1770" s="5">
        <f t="shared" si="108"/>
        <v>-9.5145411274485028E-3</v>
      </c>
      <c r="H1770" s="5">
        <f t="shared" si="109"/>
        <v>5.4283530178679887E-4</v>
      </c>
      <c r="I1770" s="5">
        <f t="shared" si="110"/>
        <v>-8.6332376272160206E-3</v>
      </c>
      <c r="J1770" s="5">
        <f t="shared" si="111"/>
        <v>-4.2346362083945498E-3</v>
      </c>
    </row>
    <row r="1771" spans="1:10" ht="15" customHeight="1" x14ac:dyDescent="0.2">
      <c r="A1771" s="3">
        <f>'2_CVaR_t1'!A1771</f>
        <v>44769</v>
      </c>
      <c r="B1771" s="5">
        <f>'2_CVaR_t1'!D1771-1</f>
        <v>-4.1189829073517981E-3</v>
      </c>
      <c r="C1771" s="5">
        <f>'Stocks Returns'!B1767</f>
        <v>4.9896049896049899E-2</v>
      </c>
      <c r="D1771" s="5">
        <f>'Stocks Returns'!C1767</f>
        <v>-9.5063297096333876E-3</v>
      </c>
      <c r="E1771" s="5">
        <f>'Stocks Returns'!D1767</f>
        <v>5.0086627815403961E-2</v>
      </c>
      <c r="F1771" s="5">
        <f>'Stocks Returns'!E1767</f>
        <v>2.3932374574596516E-2</v>
      </c>
      <c r="G1771" s="5">
        <f t="shared" si="108"/>
        <v>5.4244442296714983E-2</v>
      </c>
      <c r="H1771" s="5">
        <f t="shared" si="109"/>
        <v>-3.5150959849012953E-3</v>
      </c>
      <c r="I1771" s="5">
        <f t="shared" si="110"/>
        <v>5.5880521805707663E-2</v>
      </c>
      <c r="J1771" s="5">
        <f t="shared" si="111"/>
        <v>2.8126419317177305E-2</v>
      </c>
    </row>
    <row r="1772" spans="1:10" ht="15" customHeight="1" x14ac:dyDescent="0.2">
      <c r="A1772" s="3">
        <f>'2_CVaR_t1'!A1772</f>
        <v>44770</v>
      </c>
      <c r="B1772" s="5">
        <f>'2_CVaR_t1'!D1772-1</f>
        <v>3.1909970993659886E-3</v>
      </c>
      <c r="C1772" s="5">
        <f>'Stocks Returns'!B1768</f>
        <v>2.9042904290428995E-2</v>
      </c>
      <c r="D1772" s="5">
        <f>'Stocks Returns'!C1768</f>
        <v>4.1811184491851172E-3</v>
      </c>
      <c r="E1772" s="5">
        <f>'Stocks Returns'!D1768</f>
        <v>1.0499475026248817E-2</v>
      </c>
      <c r="F1772" s="5">
        <f>'Stocks Returns'!E1768</f>
        <v>8.4700332368392584E-3</v>
      </c>
      <c r="G1772" s="5">
        <f t="shared" si="108"/>
        <v>2.6645510532399528E-2</v>
      </c>
      <c r="H1772" s="5">
        <f t="shared" si="109"/>
        <v>-3.8909742454900156E-4</v>
      </c>
      <c r="I1772" s="5">
        <f t="shared" si="110"/>
        <v>6.1137088136898263E-3</v>
      </c>
      <c r="J1772" s="5">
        <f t="shared" si="111"/>
        <v>5.2739468191231164E-3</v>
      </c>
    </row>
    <row r="1773" spans="1:10" ht="15" customHeight="1" x14ac:dyDescent="0.2">
      <c r="A1773" s="3">
        <f>'2_CVaR_t1'!A1773</f>
        <v>44771</v>
      </c>
      <c r="B1773" s="5">
        <f>'2_CVaR_t1'!D1773-1</f>
        <v>3.3148421363862202E-3</v>
      </c>
      <c r="C1773" s="5">
        <f>'Stocks Returns'!B1769</f>
        <v>-3.784477228992944E-2</v>
      </c>
      <c r="D1773" s="5">
        <f>'Stocks Returns'!C1769</f>
        <v>3.5959309202744372E-3</v>
      </c>
      <c r="E1773" s="5">
        <f>'Stocks Returns'!D1769</f>
        <v>2.211666914056698E-2</v>
      </c>
      <c r="F1773" s="5">
        <f>'Stocks Returns'!E1769</f>
        <v>3.5828194769296218E-2</v>
      </c>
      <c r="G1773" s="5">
        <f t="shared" si="108"/>
        <v>-4.0356452562530266E-2</v>
      </c>
      <c r="H1773" s="5">
        <f t="shared" si="109"/>
        <v>-1.1532161017401609E-3</v>
      </c>
      <c r="I1773" s="5">
        <f t="shared" si="110"/>
        <v>1.7558440022019419E-2</v>
      </c>
      <c r="J1773" s="5">
        <f t="shared" si="111"/>
        <v>3.2506905400779905E-2</v>
      </c>
    </row>
    <row r="1774" spans="1:10" ht="15" customHeight="1" x14ac:dyDescent="0.2">
      <c r="A1774" s="3">
        <f>'2_CVaR_t1'!A1774</f>
        <v>44774</v>
      </c>
      <c r="B1774" s="5">
        <f>'2_CVaR_t1'!D1774-1</f>
        <v>-2.134208481336608E-3</v>
      </c>
      <c r="C1774" s="5">
        <f>'Stocks Returns'!B1770</f>
        <v>2.6666666666666616E-2</v>
      </c>
      <c r="D1774" s="5">
        <f>'Stocks Returns'!C1770</f>
        <v>-3.5359011833482334E-3</v>
      </c>
      <c r="E1774" s="5">
        <f>'Stocks Returns'!D1770</f>
        <v>4.3566656985187802E-3</v>
      </c>
      <c r="F1774" s="5">
        <f>'Stocks Returns'!E1770</f>
        <v>-2.3914605357692853E-2</v>
      </c>
      <c r="G1774" s="5">
        <f t="shared" si="108"/>
        <v>2.9183472135651999E-2</v>
      </c>
      <c r="H1774" s="5">
        <f t="shared" si="109"/>
        <v>-4.1226696578582035E-4</v>
      </c>
      <c r="I1774" s="5">
        <f t="shared" si="110"/>
        <v>7.3866220012229356E-3</v>
      </c>
      <c r="J1774" s="5">
        <f t="shared" si="111"/>
        <v>-2.1727097338656562E-2</v>
      </c>
    </row>
    <row r="1775" spans="1:10" ht="15" customHeight="1" x14ac:dyDescent="0.2">
      <c r="A1775" s="3">
        <f>'2_CVaR_t1'!A1775</f>
        <v>44775</v>
      </c>
      <c r="B1775" s="5">
        <f>'2_CVaR_t1'!D1775-1</f>
        <v>-1.5652423212201949E-2</v>
      </c>
      <c r="C1775" s="5">
        <f>'Stocks Returns'!B1771</f>
        <v>3.8961038961038863E-2</v>
      </c>
      <c r="D1775" s="5">
        <f>'Stocks Returns'!C1771</f>
        <v>-2.4129447388342218E-2</v>
      </c>
      <c r="E1775" s="5">
        <f>'Stocks Returns'!D1771</f>
        <v>1.5905147484094329E-3</v>
      </c>
      <c r="F1775" s="5">
        <f>'Stocks Returns'!E1771</f>
        <v>-4.1009463722397888E-3</v>
      </c>
      <c r="G1775" s="5">
        <f t="shared" si="108"/>
        <v>5.3952705611303636E-2</v>
      </c>
      <c r="H1775" s="5">
        <f t="shared" si="109"/>
        <v>-1.4747141239873363E-3</v>
      </c>
      <c r="I1775" s="5">
        <f t="shared" si="110"/>
        <v>2.3445533825988393E-2</v>
      </c>
      <c r="J1775" s="5">
        <f t="shared" si="111"/>
        <v>1.1752998466369843E-2</v>
      </c>
    </row>
    <row r="1776" spans="1:10" ht="15" customHeight="1" x14ac:dyDescent="0.2">
      <c r="A1776" s="3">
        <f>'2_CVaR_t1'!A1776</f>
        <v>44776</v>
      </c>
      <c r="B1776" s="5">
        <f>'2_CVaR_t1'!D1776-1</f>
        <v>9.3025309255259092E-3</v>
      </c>
      <c r="C1776" s="5">
        <f>'Stocks Returns'!B1772</f>
        <v>4.4375000000000053E-2</v>
      </c>
      <c r="D1776" s="5">
        <f>'Stocks Returns'!C1772</f>
        <v>1.0763114515659922E-2</v>
      </c>
      <c r="E1776" s="5">
        <f>'Stocks Returns'!D1772</f>
        <v>5.7023242384870887E-2</v>
      </c>
      <c r="F1776" s="5">
        <f>'Stocks Returns'!E1772</f>
        <v>-3.5793474817865101E-2</v>
      </c>
      <c r="G1776" s="5">
        <f t="shared" si="108"/>
        <v>3.6337768615189683E-2</v>
      </c>
      <c r="H1776" s="5">
        <f t="shared" si="109"/>
        <v>-2.6370374748613482E-3</v>
      </c>
      <c r="I1776" s="5">
        <f t="shared" si="110"/>
        <v>4.412673638760168E-2</v>
      </c>
      <c r="J1776" s="5">
        <f t="shared" si="111"/>
        <v>-4.5168105708262019E-2</v>
      </c>
    </row>
    <row r="1777" spans="1:10" ht="15" customHeight="1" x14ac:dyDescent="0.2">
      <c r="A1777" s="3">
        <f>'2_CVaR_t1'!A1777</f>
        <v>44777</v>
      </c>
      <c r="B1777" s="5">
        <f>'2_CVaR_t1'!D1777-1</f>
        <v>1.5366765524844173E-2</v>
      </c>
      <c r="C1777" s="5">
        <f>'Stocks Returns'!B1773</f>
        <v>4.6080191502094525E-2</v>
      </c>
      <c r="D1777" s="5">
        <f>'Stocks Returns'!C1773</f>
        <v>2.3935149654643162E-2</v>
      </c>
      <c r="E1777" s="5">
        <f>'Stocks Returns'!D1773</f>
        <v>-6.2824364927615006E-3</v>
      </c>
      <c r="F1777" s="5">
        <f>'Stocks Returns'!E1773</f>
        <v>-1.5768725361366642E-2</v>
      </c>
      <c r="G1777" s="5">
        <f t="shared" si="108"/>
        <v>3.2446771100958019E-2</v>
      </c>
      <c r="H1777" s="5">
        <f t="shared" si="109"/>
        <v>1.7733994087072054E-3</v>
      </c>
      <c r="I1777" s="5">
        <f t="shared" si="110"/>
        <v>-2.7623814781715807E-2</v>
      </c>
      <c r="J1777" s="5">
        <f t="shared" si="111"/>
        <v>-3.1274082879550198E-2</v>
      </c>
    </row>
    <row r="1778" spans="1:10" ht="15" customHeight="1" x14ac:dyDescent="0.2">
      <c r="A1778" s="3">
        <f>'2_CVaR_t1'!A1778</f>
        <v>44778</v>
      </c>
      <c r="B1778" s="5">
        <f>'2_CVaR_t1'!D1778-1</f>
        <v>6.6855692320453297E-3</v>
      </c>
      <c r="C1778" s="5">
        <f>'Stocks Returns'!B1774</f>
        <v>-0.16533180778032042</v>
      </c>
      <c r="D1778" s="5">
        <f>'Stocks Returns'!C1774</f>
        <v>1.1242797582798447E-2</v>
      </c>
      <c r="E1778" s="5">
        <f>'Stocks Returns'!D1774</f>
        <v>-1.7866959868059529E-2</v>
      </c>
      <c r="F1778" s="5">
        <f>'Stocks Returns'!E1774</f>
        <v>3.3044058744993388E-2</v>
      </c>
      <c r="G1778" s="5">
        <f t="shared" si="108"/>
        <v>-0.17095405800875391</v>
      </c>
      <c r="H1778" s="5">
        <f t="shared" si="109"/>
        <v>1.6236284405766379E-3</v>
      </c>
      <c r="I1778" s="5">
        <f t="shared" si="110"/>
        <v>-2.7119163038363578E-2</v>
      </c>
      <c r="J1778" s="5">
        <f t="shared" si="111"/>
        <v>2.6315083538814663E-2</v>
      </c>
    </row>
    <row r="1779" spans="1:10" ht="15" customHeight="1" x14ac:dyDescent="0.2">
      <c r="A1779" s="3">
        <f>'2_CVaR_t1'!A1779</f>
        <v>44781</v>
      </c>
      <c r="B1779" s="5">
        <f>'2_CVaR_t1'!D1779-1</f>
        <v>-7.9818299399851966E-3</v>
      </c>
      <c r="C1779" s="5">
        <f>'Stocks Returns'!B1775</f>
        <v>-3.9067854694996629E-2</v>
      </c>
      <c r="D1779" s="5">
        <f>'Stocks Returns'!C1775</f>
        <v>-1.1812665029879099E-2</v>
      </c>
      <c r="E1779" s="5">
        <f>'Stocks Returns'!D1775</f>
        <v>-7.8365519171562648E-3</v>
      </c>
      <c r="F1779" s="5">
        <f>'Stocks Returns'!E1775</f>
        <v>8.4006462035541851E-3</v>
      </c>
      <c r="G1779" s="5">
        <f t="shared" si="108"/>
        <v>-3.1154754863949283E-2</v>
      </c>
      <c r="H1779" s="5">
        <f t="shared" si="109"/>
        <v>-2.4039494058100339E-4</v>
      </c>
      <c r="I1779" s="5">
        <f t="shared" si="110"/>
        <v>3.3366276760776158E-3</v>
      </c>
      <c r="J1779" s="5">
        <f t="shared" si="111"/>
        <v>1.6499892628915269E-2</v>
      </c>
    </row>
    <row r="1780" spans="1:10" ht="15" customHeight="1" x14ac:dyDescent="0.2">
      <c r="A1780" s="3">
        <f>'2_CVaR_t1'!A1780</f>
        <v>44782</v>
      </c>
      <c r="B1780" s="5">
        <f>'2_CVaR_t1'!D1780-1</f>
        <v>-1.0952189588071981E-2</v>
      </c>
      <c r="C1780" s="5">
        <f>'Stocks Returns'!B1776</f>
        <v>-6.5620542082738931E-2</v>
      </c>
      <c r="D1780" s="5">
        <f>'Stocks Returns'!C1776</f>
        <v>-1.434464654040879E-2</v>
      </c>
      <c r="E1780" s="5">
        <f>'Stocks Returns'!D1776</f>
        <v>-4.0902679830747579E-2</v>
      </c>
      <c r="F1780" s="5">
        <f>'Stocks Returns'!E1776</f>
        <v>2.0079034497490156E-2</v>
      </c>
      <c r="G1780" s="5">
        <f t="shared" si="108"/>
        <v>-5.4966338858522999E-2</v>
      </c>
      <c r="H1780" s="5">
        <f t="shared" si="109"/>
        <v>1.5191953019934902E-3</v>
      </c>
      <c r="I1780" s="5">
        <f t="shared" si="110"/>
        <v>-2.5593065955883572E-2</v>
      </c>
      <c r="J1780" s="5">
        <f t="shared" si="111"/>
        <v>3.1181209435985575E-2</v>
      </c>
    </row>
    <row r="1781" spans="1:10" ht="15" customHeight="1" x14ac:dyDescent="0.2">
      <c r="A1781" s="3">
        <f>'2_CVaR_t1'!A1781</f>
        <v>44783</v>
      </c>
      <c r="B1781" s="5">
        <f>'2_CVaR_t1'!D1781-1</f>
        <v>7.3399434995311541E-3</v>
      </c>
      <c r="C1781" s="5">
        <f>'Stocks Returns'!B1777</f>
        <v>0</v>
      </c>
      <c r="D1781" s="5">
        <f>'Stocks Returns'!C1777</f>
        <v>8.7510701036812577E-3</v>
      </c>
      <c r="E1781" s="5">
        <f>'Stocks Returns'!D1777</f>
        <v>3.9558823529411757E-2</v>
      </c>
      <c r="F1781" s="5">
        <f>'Stocks Returns'!E1777</f>
        <v>4.9209506857921248E-3</v>
      </c>
      <c r="G1781" s="5">
        <f t="shared" si="108"/>
        <v>-6.2261190313789381E-3</v>
      </c>
      <c r="H1781" s="5">
        <f t="shared" si="109"/>
        <v>-1.8135381284195284E-3</v>
      </c>
      <c r="I1781" s="5">
        <f t="shared" si="110"/>
        <v>2.9395358265041624E-2</v>
      </c>
      <c r="J1781" s="5">
        <f t="shared" si="111"/>
        <v>-2.4695737531067064E-3</v>
      </c>
    </row>
    <row r="1782" spans="1:10" ht="15" customHeight="1" x14ac:dyDescent="0.2">
      <c r="A1782" s="3">
        <f>'2_CVaR_t1'!A1782</f>
        <v>44784</v>
      </c>
      <c r="B1782" s="5">
        <f>'2_CVaR_t1'!D1782-1</f>
        <v>-2.6589093809703535E-3</v>
      </c>
      <c r="C1782" s="5">
        <f>'Stocks Returns'!B1778</f>
        <v>4.4274809160305351E-2</v>
      </c>
      <c r="D1782" s="5">
        <f>'Stocks Returns'!C1778</f>
        <v>-4.8090523338046864E-3</v>
      </c>
      <c r="E1782" s="5">
        <f>'Stocks Returns'!D1778</f>
        <v>9.6194652709011841E-3</v>
      </c>
      <c r="F1782" s="5">
        <f>'Stocks Returns'!E1778</f>
        <v>4.5634507188997642E-2</v>
      </c>
      <c r="G1782" s="5">
        <f t="shared" si="108"/>
        <v>4.7275818425053663E-2</v>
      </c>
      <c r="H1782" s="5">
        <f t="shared" si="109"/>
        <v>-9.2733093944301912E-4</v>
      </c>
      <c r="I1782" s="5">
        <f t="shared" si="110"/>
        <v>1.3380104401944037E-2</v>
      </c>
      <c r="J1782" s="5">
        <f t="shared" si="111"/>
        <v>4.8352469253688732E-2</v>
      </c>
    </row>
    <row r="1783" spans="1:10" ht="15" customHeight="1" x14ac:dyDescent="0.2">
      <c r="A1783" s="3">
        <f>'2_CVaR_t1'!A1783</f>
        <v>44785</v>
      </c>
      <c r="B1783" s="5">
        <f>'2_CVaR_t1'!D1783-1</f>
        <v>2.1562672273369721E-3</v>
      </c>
      <c r="C1783" s="5">
        <f>'Stocks Returns'!B1779</f>
        <v>0</v>
      </c>
      <c r="D1783" s="5">
        <f>'Stocks Returns'!C1779</f>
        <v>1.1843850672730305E-3</v>
      </c>
      <c r="E1783" s="5">
        <f>'Stocks Returns'!D1779</f>
        <v>3.2786885245901454E-2</v>
      </c>
      <c r="F1783" s="5">
        <f>'Stocks Returns'!E1779</f>
        <v>2.3814268632921465E-2</v>
      </c>
      <c r="G1783" s="5">
        <f t="shared" si="108"/>
        <v>-1.4425256951474167E-3</v>
      </c>
      <c r="H1783" s="5">
        <f t="shared" si="109"/>
        <v>-1.8908544342386038E-3</v>
      </c>
      <c r="I1783" s="5">
        <f t="shared" si="110"/>
        <v>2.9842053001606E-2</v>
      </c>
      <c r="J1783" s="5">
        <f t="shared" si="111"/>
        <v>2.1664257507168418E-2</v>
      </c>
    </row>
    <row r="1784" spans="1:10" ht="15" customHeight="1" x14ac:dyDescent="0.2">
      <c r="A1784" s="3">
        <f>'2_CVaR_t1'!A1784</f>
        <v>44788</v>
      </c>
      <c r="B1784" s="5">
        <f>'2_CVaR_t1'!D1784-1</f>
        <v>1.6025784292705181E-2</v>
      </c>
      <c r="C1784" s="5">
        <f>'Stocks Returns'!B1780</f>
        <v>-4.0935672514619936E-2</v>
      </c>
      <c r="D1784" s="5">
        <f>'Stocks Returns'!C1780</f>
        <v>2.408555339989582E-2</v>
      </c>
      <c r="E1784" s="5">
        <f>'Stocks Returns'!D1780</f>
        <v>7.7330077330077795E-3</v>
      </c>
      <c r="F1784" s="5">
        <f>'Stocks Returns'!E1780</f>
        <v>-1.9270072992700782E-2</v>
      </c>
      <c r="G1784" s="5">
        <f t="shared" si="108"/>
        <v>-5.5177247750444261E-2</v>
      </c>
      <c r="H1784" s="5">
        <f t="shared" si="109"/>
        <v>9.7165369598446738E-4</v>
      </c>
      <c r="I1784" s="5">
        <f t="shared" si="110"/>
        <v>-1.452610044275459E-2</v>
      </c>
      <c r="J1784" s="5">
        <f t="shared" si="111"/>
        <v>-3.5441675169161711E-2</v>
      </c>
    </row>
    <row r="1785" spans="1:10" ht="15" customHeight="1" x14ac:dyDescent="0.2">
      <c r="A1785" s="3">
        <f>'2_CVaR_t1'!A1785</f>
        <v>44789</v>
      </c>
      <c r="B1785" s="5">
        <f>'2_CVaR_t1'!D1785-1</f>
        <v>2.086517867165405E-3</v>
      </c>
      <c r="C1785" s="5">
        <f>'Stocks Returns'!B1781</f>
        <v>4.3445121951219523E-2</v>
      </c>
      <c r="D1785" s="5">
        <f>'Stocks Returns'!C1781</f>
        <v>3.3268644302744121E-3</v>
      </c>
      <c r="E1785" s="5">
        <f>'Stocks Returns'!D1781</f>
        <v>-2.5578890683898292E-3</v>
      </c>
      <c r="F1785" s="5">
        <f>'Stocks Returns'!E1781</f>
        <v>-6.6488042076014997E-3</v>
      </c>
      <c r="G1785" s="5">
        <f t="shared" si="108"/>
        <v>4.2066962269110553E-2</v>
      </c>
      <c r="H1785" s="5">
        <f t="shared" si="109"/>
        <v>3.5239871354745492E-4</v>
      </c>
      <c r="I1785" s="5">
        <f t="shared" si="110"/>
        <v>-5.4055904333585071E-3</v>
      </c>
      <c r="J1785" s="5">
        <f t="shared" si="111"/>
        <v>-8.728301197947751E-3</v>
      </c>
    </row>
    <row r="1786" spans="1:10" ht="15" customHeight="1" x14ac:dyDescent="0.2">
      <c r="A1786" s="3">
        <f>'2_CVaR_t1'!A1786</f>
        <v>44790</v>
      </c>
      <c r="B1786" s="5">
        <f>'2_CVaR_t1'!D1786-1</f>
        <v>-9.1324343154736143E-3</v>
      </c>
      <c r="C1786" s="5">
        <f>'Stocks Returns'!B1782</f>
        <v>-3.1409788166544939E-2</v>
      </c>
      <c r="D1786" s="5">
        <f>'Stocks Returns'!C1782</f>
        <v>-1.2065948236160917E-2</v>
      </c>
      <c r="E1786" s="5">
        <f>'Stocks Returns'!D1782</f>
        <v>-3.2393035497368161E-2</v>
      </c>
      <c r="F1786" s="5">
        <f>'Stocks Returns'!E1782</f>
        <v>1.2587412587412583E-2</v>
      </c>
      <c r="G1786" s="5">
        <f t="shared" si="108"/>
        <v>-2.2434889115367E-2</v>
      </c>
      <c r="H1786" s="5">
        <f t="shared" si="109"/>
        <v>1.168713557126522E-3</v>
      </c>
      <c r="I1786" s="5">
        <f t="shared" si="110"/>
        <v>-1.9617558557269415E-2</v>
      </c>
      <c r="J1786" s="5">
        <f t="shared" si="111"/>
        <v>2.1849879328103762E-2</v>
      </c>
    </row>
    <row r="1787" spans="1:10" ht="15" customHeight="1" x14ac:dyDescent="0.2">
      <c r="A1787" s="3">
        <f>'2_CVaR_t1'!A1787</f>
        <v>44791</v>
      </c>
      <c r="B1787" s="5">
        <f>'2_CVaR_t1'!D1787-1</f>
        <v>2.8578609935749899E-3</v>
      </c>
      <c r="C1787" s="5">
        <f>'Stocks Returns'!B1783</f>
        <v>-5.2790346907993779E-3</v>
      </c>
      <c r="D1787" s="5">
        <f>'Stocks Returns'!C1783</f>
        <v>3.402946112250449E-3</v>
      </c>
      <c r="E1787" s="5">
        <f>'Stocks Returns'!D1783</f>
        <v>1.3948946854512423E-2</v>
      </c>
      <c r="F1787" s="5">
        <f>'Stocks Returns'!E1783</f>
        <v>3.4727703235990504E-2</v>
      </c>
      <c r="G1787" s="5">
        <f t="shared" si="108"/>
        <v>-7.3690042247760946E-3</v>
      </c>
      <c r="H1787" s="5">
        <f t="shared" si="109"/>
        <v>-6.8595514947275213E-4</v>
      </c>
      <c r="I1787" s="5">
        <f t="shared" si="110"/>
        <v>1.0027096050085985E-2</v>
      </c>
      <c r="J1787" s="5">
        <f t="shared" si="111"/>
        <v>3.1868405634900884E-2</v>
      </c>
    </row>
    <row r="1788" spans="1:10" ht="15" customHeight="1" x14ac:dyDescent="0.2">
      <c r="A1788" s="3">
        <f>'2_CVaR_t1'!A1788</f>
        <v>44792</v>
      </c>
      <c r="B1788" s="5">
        <f>'2_CVaR_t1'!D1788-1</f>
        <v>-8.3591597600906065E-3</v>
      </c>
      <c r="C1788" s="5">
        <f>'Stocks Returns'!B1784</f>
        <v>4.0940106141015953E-2</v>
      </c>
      <c r="D1788" s="5">
        <f>'Stocks Returns'!C1784</f>
        <v>-1.1289198606271755E-2</v>
      </c>
      <c r="E1788" s="5">
        <f>'Stocks Returns'!D1784</f>
        <v>-2.5450543403494175E-2</v>
      </c>
      <c r="F1788" s="5">
        <f>'Stocks Returns'!E1784</f>
        <v>2.4790236460716653E-3</v>
      </c>
      <c r="G1788" s="5">
        <f t="shared" si="108"/>
        <v>4.9201412981575036E-2</v>
      </c>
      <c r="H1788" s="5">
        <f t="shared" si="109"/>
        <v>8.2823711595273602E-4</v>
      </c>
      <c r="I1788" s="5">
        <f t="shared" si="110"/>
        <v>-1.3751905553254057E-2</v>
      </c>
      <c r="J1788" s="5">
        <f t="shared" si="111"/>
        <v>1.0959737169661147E-2</v>
      </c>
    </row>
    <row r="1789" spans="1:10" ht="15" customHeight="1" x14ac:dyDescent="0.2">
      <c r="A1789" s="3">
        <f>'2_CVaR_t1'!A1789</f>
        <v>44795</v>
      </c>
      <c r="B1789" s="5">
        <f>'2_CVaR_t1'!D1789-1</f>
        <v>-1.4440594389385275E-2</v>
      </c>
      <c r="C1789" s="5">
        <f>'Stocks Returns'!B1785</f>
        <v>-7.428987618353966E-2</v>
      </c>
      <c r="D1789" s="5">
        <f>'Stocks Returns'!C1785</f>
        <v>-1.978197537825388E-2</v>
      </c>
      <c r="E1789" s="5">
        <f>'Stocks Returns'!D1785</f>
        <v>-3.8819875776397561E-2</v>
      </c>
      <c r="F1789" s="5">
        <f>'Stocks Returns'!E1785</f>
        <v>9.511128019783488E-4</v>
      </c>
      <c r="G1789" s="5">
        <f t="shared" si="108"/>
        <v>-6.0416507817559029E-2</v>
      </c>
      <c r="H1789" s="5">
        <f t="shared" si="109"/>
        <v>1.1219091803063054E-3</v>
      </c>
      <c r="I1789" s="5">
        <f t="shared" si="110"/>
        <v>-1.8652413385563595E-2</v>
      </c>
      <c r="J1789" s="5">
        <f t="shared" si="111"/>
        <v>1.557994157512496E-2</v>
      </c>
    </row>
    <row r="1790" spans="1:10" ht="15" customHeight="1" x14ac:dyDescent="0.2">
      <c r="A1790" s="3">
        <f>'2_CVaR_t1'!A1790</f>
        <v>44796</v>
      </c>
      <c r="B1790" s="5">
        <f>'2_CVaR_t1'!D1790-1</f>
        <v>-4.9796890491198287E-3</v>
      </c>
      <c r="C1790" s="5">
        <f>'Stocks Returns'!B1786</f>
        <v>6.2942564909518328E-3</v>
      </c>
      <c r="D1790" s="5">
        <f>'Stocks Returns'!C1786</f>
        <v>-8.6764776376971886E-3</v>
      </c>
      <c r="E1790" s="5">
        <f>'Stocks Returns'!D1786</f>
        <v>1.5127037744162131E-2</v>
      </c>
      <c r="F1790" s="5">
        <f>'Stocks Returns'!E1786</f>
        <v>3.0501710376282798E-2</v>
      </c>
      <c r="G1790" s="5">
        <f t="shared" si="108"/>
        <v>1.1436924604068439E-2</v>
      </c>
      <c r="H1790" s="5">
        <f t="shared" si="109"/>
        <v>-1.4416967997008352E-3</v>
      </c>
      <c r="I1790" s="5">
        <f t="shared" si="110"/>
        <v>2.2119525444662523E-2</v>
      </c>
      <c r="J1790" s="5">
        <f t="shared" si="111"/>
        <v>3.5565898576478169E-2</v>
      </c>
    </row>
    <row r="1791" spans="1:10" ht="15" customHeight="1" x14ac:dyDescent="0.2">
      <c r="A1791" s="3">
        <f>'2_CVaR_t1'!A1791</f>
        <v>44797</v>
      </c>
      <c r="B1791" s="5">
        <f>'2_CVaR_t1'!D1791-1</f>
        <v>-7.0618300799552003E-4</v>
      </c>
      <c r="C1791" s="5">
        <f>'Stocks Returns'!B1787</f>
        <v>5.7075840500391051E-2</v>
      </c>
      <c r="D1791" s="5">
        <f>'Stocks Returns'!C1787</f>
        <v>-6.2862669245655756E-4</v>
      </c>
      <c r="E1791" s="5">
        <f>'Stocks Returns'!D1787</f>
        <v>-8.6805555555556912E-3</v>
      </c>
      <c r="F1791" s="5">
        <f>'Stocks Returns'!E1787</f>
        <v>1.9087136929460513E-2</v>
      </c>
      <c r="G1791" s="5">
        <f t="shared" si="108"/>
        <v>5.8274837375717523E-2</v>
      </c>
      <c r="H1791" s="5">
        <f t="shared" si="109"/>
        <v>4.3179818005189413E-4</v>
      </c>
      <c r="I1791" s="5">
        <f t="shared" si="110"/>
        <v>-7.6392249489936961E-3</v>
      </c>
      <c r="J1791" s="5">
        <f t="shared" si="111"/>
        <v>1.983096171837341E-2</v>
      </c>
    </row>
    <row r="1792" spans="1:10" ht="15" customHeight="1" x14ac:dyDescent="0.2">
      <c r="A1792" s="3">
        <f>'2_CVaR_t1'!A1792</f>
        <v>44798</v>
      </c>
      <c r="B1792" s="5">
        <f>'2_CVaR_t1'!D1792-1</f>
        <v>1.1202958641126193E-2</v>
      </c>
      <c r="C1792" s="5">
        <f>'Stocks Returns'!B1788</f>
        <v>2.9585798816569309E-3</v>
      </c>
      <c r="D1792" s="5">
        <f>'Stocks Returns'!C1788</f>
        <v>1.5241689650167034E-2</v>
      </c>
      <c r="E1792" s="5">
        <f>'Stocks Returns'!D1788</f>
        <v>3.006421482778765E-2</v>
      </c>
      <c r="F1792" s="5">
        <f>'Stocks Returns'!E1788</f>
        <v>1.4115092290988063E-2</v>
      </c>
      <c r="G1792" s="5">
        <f t="shared" si="108"/>
        <v>-6.8324017141956836E-3</v>
      </c>
      <c r="H1792" s="5">
        <f t="shared" si="109"/>
        <v>-9.0419783010870988E-4</v>
      </c>
      <c r="I1792" s="5">
        <f t="shared" si="110"/>
        <v>1.4521229856959696E-2</v>
      </c>
      <c r="J1792" s="5">
        <f t="shared" si="111"/>
        <v>2.8191962170963977E-3</v>
      </c>
    </row>
    <row r="1793" spans="1:10" ht="15" customHeight="1" x14ac:dyDescent="0.2">
      <c r="A1793" s="3">
        <f>'2_CVaR_t1'!A1793</f>
        <v>44799</v>
      </c>
      <c r="B1793" s="5">
        <f>'2_CVaR_t1'!D1793-1</f>
        <v>-2.4156990302943382E-2</v>
      </c>
      <c r="C1793" s="5">
        <f>'Stocks Returns'!B1789</f>
        <v>-2.9498525073746285E-2</v>
      </c>
      <c r="D1793" s="5">
        <f>'Stocks Returns'!C1789</f>
        <v>-3.3028309979982851E-2</v>
      </c>
      <c r="E1793" s="5">
        <f>'Stocks Returns'!D1789</f>
        <v>-6.5457636724284618E-2</v>
      </c>
      <c r="F1793" s="5">
        <f>'Stocks Returns'!E1789</f>
        <v>3.5688793718779976E-4</v>
      </c>
      <c r="G1793" s="5">
        <f t="shared" si="108"/>
        <v>-6.6586849792736845E-3</v>
      </c>
      <c r="H1793" s="5">
        <f t="shared" si="109"/>
        <v>1.9138107468679652E-3</v>
      </c>
      <c r="I1793" s="5">
        <f t="shared" si="110"/>
        <v>-3.1759411088461149E-2</v>
      </c>
      <c r="J1793" s="5">
        <f t="shared" si="111"/>
        <v>2.4808649213648944E-2</v>
      </c>
    </row>
    <row r="1794" spans="1:10" ht="15" customHeight="1" x14ac:dyDescent="0.2">
      <c r="A1794" s="3">
        <f>'2_CVaR_t1'!A1794</f>
        <v>44802</v>
      </c>
      <c r="B1794" s="5">
        <f>'2_CVaR_t1'!D1794-1</f>
        <v>-2.5210888178565094E-3</v>
      </c>
      <c r="C1794" s="5">
        <f>'Stocks Returns'!B1790</f>
        <v>3.0395136778114118E-3</v>
      </c>
      <c r="D1794" s="5">
        <f>'Stocks Returns'!C1790</f>
        <v>-2.7601163191875999E-3</v>
      </c>
      <c r="E1794" s="5">
        <f>'Stocks Returns'!D1790</f>
        <v>-1.8950879320800529E-2</v>
      </c>
      <c r="F1794" s="5">
        <f>'Stocks Returns'!E1790</f>
        <v>1.1594719942918275E-2</v>
      </c>
      <c r="G1794" s="5">
        <f t="shared" si="108"/>
        <v>5.913339551335336E-3</v>
      </c>
      <c r="H1794" s="5">
        <f t="shared" si="109"/>
        <v>9.2248210498517081E-4</v>
      </c>
      <c r="I1794" s="5">
        <f t="shared" si="110"/>
        <v>-1.5382164996689679E-2</v>
      </c>
      <c r="J1794" s="5">
        <f t="shared" si="111"/>
        <v>1.417335029438152E-2</v>
      </c>
    </row>
    <row r="1795" spans="1:10" ht="15" customHeight="1" x14ac:dyDescent="0.2">
      <c r="A1795" s="3">
        <f>'2_CVaR_t1'!A1795</f>
        <v>44803</v>
      </c>
      <c r="B1795" s="5">
        <f>'2_CVaR_t1'!D1795-1</f>
        <v>-2.8317754609024082E-3</v>
      </c>
      <c r="C1795" s="5">
        <f>'Stocks Returns'!B1791</f>
        <v>6.8181818181818343E-3</v>
      </c>
      <c r="D1795" s="5">
        <f>'Stocks Returns'!C1791</f>
        <v>-4.6952997578214584E-3</v>
      </c>
      <c r="E1795" s="5">
        <f>'Stocks Returns'!D1791</f>
        <v>5.8723535774998226E-3</v>
      </c>
      <c r="F1795" s="5">
        <f>'Stocks Returns'!E1791</f>
        <v>-2.5745018515253015E-2</v>
      </c>
      <c r="G1795" s="5">
        <f t="shared" si="108"/>
        <v>9.9787151320030309E-3</v>
      </c>
      <c r="H1795" s="5">
        <f t="shared" si="109"/>
        <v>-5.6382167618991997E-4</v>
      </c>
      <c r="I1795" s="5">
        <f t="shared" si="110"/>
        <v>9.8737208572779751E-3</v>
      </c>
      <c r="J1795" s="5">
        <f t="shared" si="111"/>
        <v>-2.2852294959738385E-2</v>
      </c>
    </row>
    <row r="1796" spans="1:10" ht="15" customHeight="1" x14ac:dyDescent="0.2">
      <c r="A1796" s="3">
        <f>'2_CVaR_t1'!A1796</f>
        <v>44804</v>
      </c>
      <c r="B1796" s="5">
        <f>'2_CVaR_t1'!D1796-1</f>
        <v>-8.5335439901580434E-3</v>
      </c>
      <c r="C1796" s="5">
        <f>'Stocks Returns'!B1792</f>
        <v>-3.762227238525151E-3</v>
      </c>
      <c r="D1796" s="5">
        <f>'Stocks Returns'!C1792</f>
        <v>-1.325851623795804E-2</v>
      </c>
      <c r="E1796" s="5">
        <f>'Stocks Returns'!D1792</f>
        <v>2.4581348901520084E-3</v>
      </c>
      <c r="F1796" s="5">
        <f>'Stocks Returns'!E1792</f>
        <v>-9.5022624434388803E-3</v>
      </c>
      <c r="G1796" s="5">
        <f t="shared" si="108"/>
        <v>4.6600046284228491E-3</v>
      </c>
      <c r="H1796" s="5">
        <f t="shared" si="109"/>
        <v>-8.8913040712421815E-4</v>
      </c>
      <c r="I1796" s="5">
        <f t="shared" si="110"/>
        <v>1.4399615019740767E-2</v>
      </c>
      <c r="J1796" s="5">
        <f t="shared" si="111"/>
        <v>-8.4525263295101745E-4</v>
      </c>
    </row>
    <row r="1797" spans="1:10" ht="15" customHeight="1" x14ac:dyDescent="0.2">
      <c r="A1797" s="3">
        <f>'2_CVaR_t1'!A1797</f>
        <v>44805</v>
      </c>
      <c r="B1797" s="5">
        <f>'2_CVaR_t1'!D1797-1</f>
        <v>4.468486967811991E-3</v>
      </c>
      <c r="C1797" s="5">
        <f>'Stocks Returns'!B1793</f>
        <v>-3.7764350453173279E-3</v>
      </c>
      <c r="D1797" s="5">
        <f>'Stocks Returns'!C1793</f>
        <v>7.1460922953046069E-3</v>
      </c>
      <c r="E1797" s="5">
        <f>'Stocks Returns'!D1793</f>
        <v>-4.9042145593868325E-3</v>
      </c>
      <c r="F1797" s="5">
        <f>'Stocks Returns'!E1793</f>
        <v>-1.7542256738236617E-2</v>
      </c>
      <c r="G1797" s="5">
        <f t="shared" si="108"/>
        <v>-7.3527203276076009E-3</v>
      </c>
      <c r="H1797" s="5">
        <f t="shared" si="109"/>
        <v>7.3016072252007208E-4</v>
      </c>
      <c r="I1797" s="5">
        <f t="shared" si="110"/>
        <v>-1.1068975073083331E-2</v>
      </c>
      <c r="J1797" s="5">
        <f t="shared" si="111"/>
        <v>-2.2029840215464606E-2</v>
      </c>
    </row>
    <row r="1798" spans="1:10" ht="15" customHeight="1" x14ac:dyDescent="0.2">
      <c r="A1798" s="3">
        <f>'2_CVaR_t1'!A1798</f>
        <v>44806</v>
      </c>
      <c r="B1798" s="5">
        <f>'2_CVaR_t1'!D1798-1</f>
        <v>-7.9293577731062159E-3</v>
      </c>
      <c r="C1798" s="5">
        <f>'Stocks Returns'!B1794</f>
        <v>-9.8559514783926883E-3</v>
      </c>
      <c r="D1798" s="5">
        <f>'Stocks Returns'!C1794</f>
        <v>-1.1842302503372815E-2</v>
      </c>
      <c r="E1798" s="5">
        <f>'Stocks Returns'!D1794</f>
        <v>-6.6225165562915356E-3</v>
      </c>
      <c r="F1798" s="5">
        <f>'Stocks Returns'!E1794</f>
        <v>2.5388263740351524E-2</v>
      </c>
      <c r="G1798" s="5">
        <f t="shared" ref="G1798:G1861" si="112">C1798-($P$11+$O$11*$B1798)</f>
        <v>-1.9912739435381695E-3</v>
      </c>
      <c r="H1798" s="5">
        <f t="shared" ref="H1798:H1861" si="113">D1798-($P$12+$O$12*$B1798)</f>
        <v>-3.4584413247960855E-4</v>
      </c>
      <c r="I1798" s="5">
        <f t="shared" ref="I1798:I1861" si="114">E1798-($P$13+$O$13*$B1798)</f>
        <v>4.4775918618577271E-3</v>
      </c>
      <c r="J1798" s="5">
        <f t="shared" ref="J1798:J1861" si="115">F1798-($P$14+$O$14*$B1798)</f>
        <v>3.3434462661458934E-2</v>
      </c>
    </row>
    <row r="1799" spans="1:10" ht="15" customHeight="1" x14ac:dyDescent="0.2">
      <c r="A1799" s="3">
        <f>'2_CVaR_t1'!A1799</f>
        <v>44809</v>
      </c>
      <c r="B1799" s="5">
        <f>'2_CVaR_t1'!D1799-1</f>
        <v>2.8556153399916795E-5</v>
      </c>
      <c r="C1799" s="5">
        <f>'Stocks Returns'!B1795</f>
        <v>0</v>
      </c>
      <c r="D1799" s="5">
        <f>'Stocks Returns'!C1795</f>
        <v>0</v>
      </c>
      <c r="E1799" s="5">
        <f>'Stocks Returns'!D1795</f>
        <v>0</v>
      </c>
      <c r="F1799" s="5">
        <f>'Stocks Returns'!E1795</f>
        <v>0</v>
      </c>
      <c r="G1799" s="5">
        <f t="shared" si="112"/>
        <v>5.2096584642662082E-4</v>
      </c>
      <c r="H1799" s="5">
        <f t="shared" si="113"/>
        <v>-1.1253114819244209E-6</v>
      </c>
      <c r="I1799" s="5">
        <f t="shared" si="114"/>
        <v>1.8154757398473369E-5</v>
      </c>
      <c r="J1799" s="5">
        <f t="shared" si="115"/>
        <v>1.0294917535460086E-6</v>
      </c>
    </row>
    <row r="1800" spans="1:10" ht="15" customHeight="1" x14ac:dyDescent="0.2">
      <c r="A1800" s="3">
        <f>'2_CVaR_t1'!A1800</f>
        <v>44810</v>
      </c>
      <c r="B1800" s="5">
        <f>'2_CVaR_t1'!D1800-1</f>
        <v>2.442079260717156E-3</v>
      </c>
      <c r="C1800" s="5">
        <f>'Stocks Returns'!B1796</f>
        <v>-3.2924961715160794E-2</v>
      </c>
      <c r="D1800" s="5">
        <f>'Stocks Returns'!C1796</f>
        <v>4.4498381877022819E-3</v>
      </c>
      <c r="E1800" s="5">
        <f>'Stocks Returns'!D1796</f>
        <v>-1.1627906976744207E-2</v>
      </c>
      <c r="F1800" s="5">
        <f>'Stocks Returns'!E1796</f>
        <v>-1.4783239615454469E-2</v>
      </c>
      <c r="G1800" s="5">
        <f t="shared" si="112"/>
        <v>-3.4631240095950658E-2</v>
      </c>
      <c r="H1800" s="5">
        <f t="shared" si="113"/>
        <v>9.616578323981737E-4</v>
      </c>
      <c r="I1800" s="5">
        <f t="shared" si="114"/>
        <v>-1.4970752536948288E-2</v>
      </c>
      <c r="J1800" s="5">
        <f t="shared" si="115"/>
        <v>-1.7222196594948516E-2</v>
      </c>
    </row>
    <row r="1801" spans="1:10" ht="15" customHeight="1" x14ac:dyDescent="0.2">
      <c r="A1801" s="3">
        <f>'2_CVaR_t1'!A1801</f>
        <v>44811</v>
      </c>
      <c r="B1801" s="5">
        <f>'2_CVaR_t1'!D1801-1</f>
        <v>6.6609580886627384E-3</v>
      </c>
      <c r="C1801" s="5">
        <f>'Stocks Returns'!B1797</f>
        <v>3.9588281868565556E-3</v>
      </c>
      <c r="D1801" s="5">
        <f>'Stocks Returns'!C1797</f>
        <v>8.960934353604566E-3</v>
      </c>
      <c r="E1801" s="5">
        <f>'Stocks Returns'!D1797</f>
        <v>2.0078431372549055E-2</v>
      </c>
      <c r="F1801" s="5">
        <f>'Stocks Returns'!E1797</f>
        <v>-1.7214397496087552E-2</v>
      </c>
      <c r="G1801" s="5">
        <f t="shared" si="112"/>
        <v>-1.6407104185318256E-3</v>
      </c>
      <c r="H1801" s="5">
        <f t="shared" si="113"/>
        <v>-6.2267664069385817E-4</v>
      </c>
      <c r="I1801" s="5">
        <f t="shared" si="114"/>
        <v>1.0860500946713319E-2</v>
      </c>
      <c r="J1801" s="5">
        <f t="shared" si="115"/>
        <v>-2.3918491707046716E-2</v>
      </c>
    </row>
    <row r="1802" spans="1:10" ht="15" customHeight="1" x14ac:dyDescent="0.2">
      <c r="A1802" s="3">
        <f>'2_CVaR_t1'!A1802</f>
        <v>44812</v>
      </c>
      <c r="B1802" s="5">
        <f>'2_CVaR_t1'!D1802-1</f>
        <v>1.4326432930245048E-3</v>
      </c>
      <c r="C1802" s="5">
        <f>'Stocks Returns'!B1798</f>
        <v>-1.104100946372244E-2</v>
      </c>
      <c r="D1802" s="5">
        <f>'Stocks Returns'!C1798</f>
        <v>1.4469613810998982E-3</v>
      </c>
      <c r="E1802" s="5">
        <f>'Stocks Returns'!D1798</f>
        <v>1.0918037828694382E-2</v>
      </c>
      <c r="F1802" s="5">
        <f>'Stocks Returns'!E1798</f>
        <v>1.4612214312476501E-2</v>
      </c>
      <c r="G1802" s="5">
        <f t="shared" si="112"/>
        <v>-1.1815761469242911E-2</v>
      </c>
      <c r="H1802" s="5">
        <f t="shared" si="113"/>
        <v>-5.8278720204238887E-4</v>
      </c>
      <c r="I1802" s="5">
        <f t="shared" si="114"/>
        <v>8.9809026997385143E-3</v>
      </c>
      <c r="J1802" s="5">
        <f t="shared" si="115"/>
        <v>1.3193761382557748E-2</v>
      </c>
    </row>
    <row r="1803" spans="1:10" ht="15" customHeight="1" x14ac:dyDescent="0.2">
      <c r="A1803" s="3">
        <f>'2_CVaR_t1'!A1803</f>
        <v>44813</v>
      </c>
      <c r="B1803" s="5">
        <f>'2_CVaR_t1'!D1803-1</f>
        <v>1.541508625919974E-2</v>
      </c>
      <c r="C1803" s="5">
        <f>'Stocks Returns'!B1799</f>
        <v>3.9074960127591707E-2</v>
      </c>
      <c r="D1803" s="5">
        <f>'Stocks Returns'!C1799</f>
        <v>2.2370584425290163E-2</v>
      </c>
      <c r="E1803" s="5">
        <f>'Stocks Returns'!D1799</f>
        <v>1.8557955582598096E-2</v>
      </c>
      <c r="F1803" s="5">
        <f>'Stocks Returns'!E1799</f>
        <v>3.3696454948301424E-2</v>
      </c>
      <c r="G1803" s="5">
        <f t="shared" si="112"/>
        <v>2.5396948449776718E-2</v>
      </c>
      <c r="H1803" s="5">
        <f t="shared" si="113"/>
        <v>1.3902044525531884E-4</v>
      </c>
      <c r="I1803" s="5">
        <f t="shared" si="114"/>
        <v>-2.8507127202879075E-3</v>
      </c>
      <c r="J1803" s="5">
        <f t="shared" si="115"/>
        <v>1.8142246877268019E-2</v>
      </c>
    </row>
    <row r="1804" spans="1:10" ht="15" customHeight="1" x14ac:dyDescent="0.2">
      <c r="A1804" s="3">
        <f>'2_CVaR_t1'!A1804</f>
        <v>44816</v>
      </c>
      <c r="B1804" s="5">
        <f>'2_CVaR_t1'!D1804-1</f>
        <v>4.8805780231608864E-3</v>
      </c>
      <c r="C1804" s="5">
        <f>'Stocks Returns'!B1800</f>
        <v>2.1488871834228762E-2</v>
      </c>
      <c r="D1804" s="5">
        <f>'Stocks Returns'!C1800</f>
        <v>6.9688109161794021E-3</v>
      </c>
      <c r="E1804" s="5">
        <f>'Stocks Returns'!D1800</f>
        <v>6.8697729988054235E-3</v>
      </c>
      <c r="F1804" s="5">
        <f>'Stocks Returns'!E1800</f>
        <v>2.1612932035366628E-2</v>
      </c>
      <c r="G1804" s="5">
        <f t="shared" si="112"/>
        <v>1.7532301224928055E-2</v>
      </c>
      <c r="H1804" s="5">
        <f t="shared" si="113"/>
        <v>-4.2509276963384988E-5</v>
      </c>
      <c r="I1804" s="5">
        <f t="shared" si="114"/>
        <v>1.3114676834420982E-4</v>
      </c>
      <c r="J1804" s="5">
        <f t="shared" si="115"/>
        <v>1.6708739080928736E-2</v>
      </c>
    </row>
    <row r="1805" spans="1:10" ht="15" customHeight="1" x14ac:dyDescent="0.2">
      <c r="A1805" s="3">
        <f>'2_CVaR_t1'!A1805</f>
        <v>44817</v>
      </c>
      <c r="B1805" s="5">
        <f>'2_CVaR_t1'!D1805-1</f>
        <v>-2.451728900018646E-2</v>
      </c>
      <c r="C1805" s="5">
        <f>'Stocks Returns'!B1801</f>
        <v>-2.7047332832456861E-2</v>
      </c>
      <c r="D1805" s="5">
        <f>'Stocks Returns'!C1801</f>
        <v>-3.368339544112664E-2</v>
      </c>
      <c r="E1805" s="5">
        <f>'Stocks Returns'!D1801</f>
        <v>-6.3185998220112838E-2</v>
      </c>
      <c r="F1805" s="5">
        <f>'Stocks Returns'!E1801</f>
        <v>-1.8008567182446034E-2</v>
      </c>
      <c r="G1805" s="5">
        <f t="shared" si="112"/>
        <v>-3.8750023669265506E-3</v>
      </c>
      <c r="H1805" s="5">
        <f t="shared" si="113"/>
        <v>1.7792843745081111E-3</v>
      </c>
      <c r="I1805" s="5">
        <f t="shared" si="114"/>
        <v>-2.8986031361180956E-2</v>
      </c>
      <c r="J1805" s="5">
        <f t="shared" si="115"/>
        <v>6.8074433295894216E-3</v>
      </c>
    </row>
    <row r="1806" spans="1:10" ht="15" customHeight="1" x14ac:dyDescent="0.2">
      <c r="A1806" s="3">
        <f>'2_CVaR_t1'!A1806</f>
        <v>44818</v>
      </c>
      <c r="B1806" s="5">
        <f>'2_CVaR_t1'!D1806-1</f>
        <v>8.6002887137692774E-4</v>
      </c>
      <c r="C1806" s="5">
        <f>'Stocks Returns'!B1802</f>
        <v>-1.8532818532818407E-2</v>
      </c>
      <c r="D1806" s="5">
        <f>'Stocks Returns'!C1802</f>
        <v>-1.3021485450993575E-3</v>
      </c>
      <c r="E1806" s="5">
        <f>'Stocks Returns'!D1802</f>
        <v>4.0056998100063357E-2</v>
      </c>
      <c r="F1806" s="5">
        <f>'Stocks Returns'!E1802</f>
        <v>4.7894596278821311E-2</v>
      </c>
      <c r="G1806" s="5">
        <f t="shared" si="112"/>
        <v>-1.8779151249056377E-2</v>
      </c>
      <c r="H1806" s="5">
        <f t="shared" si="113"/>
        <v>-2.5045845572047804E-3</v>
      </c>
      <c r="I1806" s="5">
        <f t="shared" si="114"/>
        <v>3.8917268741612235E-2</v>
      </c>
      <c r="J1806" s="5">
        <f t="shared" si="115"/>
        <v>4.7055036270136852E-2</v>
      </c>
    </row>
    <row r="1807" spans="1:10" ht="15" customHeight="1" x14ac:dyDescent="0.2">
      <c r="A1807" s="3">
        <f>'2_CVaR_t1'!A1807</f>
        <v>44819</v>
      </c>
      <c r="B1807" s="5">
        <f>'2_CVaR_t1'!D1807-1</f>
        <v>-1.3881069798511669E-2</v>
      </c>
      <c r="C1807" s="5">
        <f>'Stocks Returns'!B1803</f>
        <v>3.6191974822973982E-2</v>
      </c>
      <c r="D1807" s="5">
        <f>'Stocks Returns'!C1803</f>
        <v>-2.0259766310616323E-2</v>
      </c>
      <c r="E1807" s="5">
        <f>'Stocks Returns'!D1803</f>
        <v>-1.6593088750190388E-2</v>
      </c>
      <c r="F1807" s="5">
        <f>'Stocks Returns'!E1803</f>
        <v>-1.8265228102964826E-2</v>
      </c>
      <c r="G1807" s="5">
        <f t="shared" si="112"/>
        <v>4.9549003440132355E-2</v>
      </c>
      <c r="H1807" s="5">
        <f t="shared" si="113"/>
        <v>-1.6428215262951143E-4</v>
      </c>
      <c r="I1807" s="5">
        <f t="shared" si="114"/>
        <v>2.7951963781880397E-3</v>
      </c>
      <c r="J1807" s="5">
        <f t="shared" si="115"/>
        <v>-4.2020588952571686E-3</v>
      </c>
    </row>
    <row r="1808" spans="1:10" ht="15" customHeight="1" x14ac:dyDescent="0.2">
      <c r="A1808" s="3">
        <f>'2_CVaR_t1'!A1808</f>
        <v>44820</v>
      </c>
      <c r="B1808" s="5">
        <f>'2_CVaR_t1'!D1808-1</f>
        <v>-6.2238090248043498E-3</v>
      </c>
      <c r="C1808" s="5">
        <f>'Stocks Returns'!B1804</f>
        <v>-3.2649962034927871E-2</v>
      </c>
      <c r="D1808" s="5">
        <f>'Stocks Returns'!C1804</f>
        <v>-1.0595280749347347E-2</v>
      </c>
      <c r="E1808" s="5">
        <f>'Stocks Returns'!D1804</f>
        <v>1.702786377708998E-2</v>
      </c>
      <c r="F1808" s="5">
        <f>'Stocks Returns'!E1804</f>
        <v>-2.10280373831776E-2</v>
      </c>
      <c r="G1808" s="5">
        <f t="shared" si="112"/>
        <v>-2.635919675820543E-2</v>
      </c>
      <c r="H1808" s="5">
        <f t="shared" si="113"/>
        <v>-1.5629969899255119E-3</v>
      </c>
      <c r="I1808" s="5">
        <f t="shared" si="114"/>
        <v>2.5752875861025551E-2</v>
      </c>
      <c r="J1808" s="5">
        <f t="shared" si="115"/>
        <v>-1.470608790442816E-2</v>
      </c>
    </row>
    <row r="1809" spans="1:10" ht="15" customHeight="1" x14ac:dyDescent="0.2">
      <c r="A1809" s="3">
        <f>'2_CVaR_t1'!A1809</f>
        <v>44823</v>
      </c>
      <c r="B1809" s="5">
        <f>'2_CVaR_t1'!D1809-1</f>
        <v>1.8275559797231722E-4</v>
      </c>
      <c r="C1809" s="5">
        <f>'Stocks Returns'!B1805</f>
        <v>3.296703296703285E-2</v>
      </c>
      <c r="D1809" s="5">
        <f>'Stocks Returns'!C1805</f>
        <v>-8.794619762029221E-4</v>
      </c>
      <c r="E1809" s="5">
        <f>'Stocks Returns'!D1805</f>
        <v>1.8112633181126325E-2</v>
      </c>
      <c r="F1809" s="5">
        <f>'Stocks Returns'!E1805</f>
        <v>-2.298240961725373E-3</v>
      </c>
      <c r="G1809" s="5">
        <f t="shared" si="112"/>
        <v>3.3345700684337509E-2</v>
      </c>
      <c r="H1809" s="5">
        <f t="shared" si="113"/>
        <v>-1.1033744444850367E-3</v>
      </c>
      <c r="I1809" s="5">
        <f t="shared" si="114"/>
        <v>1.7916054389626627E-2</v>
      </c>
      <c r="J1809" s="5">
        <f t="shared" si="115"/>
        <v>-2.453101652870787E-3</v>
      </c>
    </row>
    <row r="1810" spans="1:10" ht="15" customHeight="1" x14ac:dyDescent="0.2">
      <c r="A1810" s="3">
        <f>'2_CVaR_t1'!A1810</f>
        <v>44824</v>
      </c>
      <c r="B1810" s="5">
        <f>'2_CVaR_t1'!D1810-1</f>
        <v>-4.478187011651813E-3</v>
      </c>
      <c r="C1810" s="5">
        <f>'Stocks Returns'!B1806</f>
        <v>3.7993920972645423E-3</v>
      </c>
      <c r="D1810" s="5">
        <f>'Stocks Returns'!C1806</f>
        <v>-5.4885310412675636E-3</v>
      </c>
      <c r="E1810" s="5">
        <f>'Stocks Returns'!D1806</f>
        <v>-2.2723875018687334E-2</v>
      </c>
      <c r="F1810" s="5">
        <f>'Stocks Returns'!E1806</f>
        <v>-7.0878001240366473E-3</v>
      </c>
      <c r="G1810" s="5">
        <f t="shared" si="112"/>
        <v>8.4792647581637837E-3</v>
      </c>
      <c r="H1810" s="5">
        <f t="shared" si="113"/>
        <v>1.021680305789135E-3</v>
      </c>
      <c r="I1810" s="5">
        <f t="shared" si="114"/>
        <v>-1.6429764102771326E-2</v>
      </c>
      <c r="J1810" s="5">
        <f t="shared" si="115"/>
        <v>-2.530612740620373E-3</v>
      </c>
    </row>
    <row r="1811" spans="1:10" ht="15" customHeight="1" x14ac:dyDescent="0.2">
      <c r="A1811" s="3">
        <f>'2_CVaR_t1'!A1811</f>
        <v>44825</v>
      </c>
      <c r="B1811" s="5">
        <f>'2_CVaR_t1'!D1811-1</f>
        <v>-1.7528910937887554E-2</v>
      </c>
      <c r="C1811" s="5">
        <f>'Stocks Returns'!B1807</f>
        <v>-7.4943224829674526E-2</v>
      </c>
      <c r="D1811" s="5">
        <f>'Stocks Returns'!C1807</f>
        <v>-2.6292497526943182E-2</v>
      </c>
      <c r="E1811" s="5">
        <f>'Stocks Returns'!D1807</f>
        <v>-9.7904237417776319E-3</v>
      </c>
      <c r="F1811" s="5">
        <f>'Stocks Returns'!E1807</f>
        <v>-8.744534665833803E-3</v>
      </c>
      <c r="G1811" s="5">
        <f t="shared" si="112"/>
        <v>-5.8219900238449966E-2</v>
      </c>
      <c r="H1811" s="5">
        <f t="shared" si="113"/>
        <v>-9.2661723910039684E-4</v>
      </c>
      <c r="I1811" s="5">
        <f t="shared" si="114"/>
        <v>1.4677736193200057E-2</v>
      </c>
      <c r="J1811" s="5">
        <f t="shared" si="115"/>
        <v>9.0064728734617211E-3</v>
      </c>
    </row>
    <row r="1812" spans="1:10" ht="15" customHeight="1" x14ac:dyDescent="0.2">
      <c r="A1812" s="3">
        <f>'2_CVaR_t1'!A1812</f>
        <v>44826</v>
      </c>
      <c r="B1812" s="5">
        <f>'2_CVaR_t1'!D1812-1</f>
        <v>-5.159278184426852E-3</v>
      </c>
      <c r="C1812" s="5">
        <f>'Stocks Returns'!B1808</f>
        <v>-1.7184942716857665E-2</v>
      </c>
      <c r="D1812" s="5">
        <f>'Stocks Returns'!C1808</f>
        <v>-6.5768367019570784E-3</v>
      </c>
      <c r="E1812" s="5">
        <f>'Stocks Returns'!D1808</f>
        <v>-2.1937277923683052E-2</v>
      </c>
      <c r="F1812" s="5">
        <f>'Stocks Returns'!E1808</f>
        <v>-9.2717616347105514E-3</v>
      </c>
      <c r="G1812" s="5">
        <f t="shared" si="112"/>
        <v>-1.1876546393528075E-2</v>
      </c>
      <c r="H1812" s="5">
        <f t="shared" si="113"/>
        <v>9.1741428496364824E-4</v>
      </c>
      <c r="I1812" s="5">
        <f t="shared" si="114"/>
        <v>-1.4694699747986916E-2</v>
      </c>
      <c r="J1812" s="5">
        <f t="shared" si="115"/>
        <v>-4.026015172568698E-3</v>
      </c>
    </row>
    <row r="1813" spans="1:10" ht="15" customHeight="1" x14ac:dyDescent="0.2">
      <c r="A1813" s="3">
        <f>'2_CVaR_t1'!A1813</f>
        <v>44827</v>
      </c>
      <c r="B1813" s="5">
        <f>'2_CVaR_t1'!D1813-1</f>
        <v>-7.2323427254599171E-3</v>
      </c>
      <c r="C1813" s="5">
        <f>'Stocks Returns'!B1809</f>
        <v>-1.8318068276436339E-2</v>
      </c>
      <c r="D1813" s="5">
        <f>'Stocks Returns'!C1809</f>
        <v>-9.8498304537379955E-3</v>
      </c>
      <c r="E1813" s="5">
        <f>'Stocks Returns'!D1809</f>
        <v>-1.784868109303428E-2</v>
      </c>
      <c r="F1813" s="5">
        <f>'Stocks Returns'!E1809</f>
        <v>-8.6043976013083778E-2</v>
      </c>
      <c r="G1813" s="5">
        <f t="shared" si="112"/>
        <v>-1.1096609253327847E-2</v>
      </c>
      <c r="H1813" s="5">
        <f t="shared" si="113"/>
        <v>6.3958148360494273E-4</v>
      </c>
      <c r="I1813" s="5">
        <f t="shared" si="114"/>
        <v>-7.7192150480243291E-3</v>
      </c>
      <c r="J1813" s="5">
        <f t="shared" si="115"/>
        <v>-7.87024346448114E-2</v>
      </c>
    </row>
    <row r="1814" spans="1:10" ht="15" customHeight="1" x14ac:dyDescent="0.2">
      <c r="A1814" s="3">
        <f>'2_CVaR_t1'!A1814</f>
        <v>44830</v>
      </c>
      <c r="B1814" s="5">
        <f>'2_CVaR_t1'!D1814-1</f>
        <v>-1.2406926859306777E-2</v>
      </c>
      <c r="C1814" s="5">
        <f>'Stocks Returns'!B1810</f>
        <v>-3.2230703986429132E-2</v>
      </c>
      <c r="D1814" s="5">
        <f>'Stocks Returns'!C1810</f>
        <v>-1.8319199826049126E-2</v>
      </c>
      <c r="E1814" s="5">
        <f>'Stocks Returns'!D1810</f>
        <v>-1.1579285944033457E-2</v>
      </c>
      <c r="F1814" s="5">
        <f>'Stocks Returns'!E1810</f>
        <v>-1.381847102097622E-2</v>
      </c>
      <c r="G1814" s="5">
        <f t="shared" si="112"/>
        <v>-2.0234042022269395E-2</v>
      </c>
      <c r="H1814" s="5">
        <f t="shared" si="113"/>
        <v>-3.5355546776621311E-4</v>
      </c>
      <c r="I1814" s="5">
        <f t="shared" si="114"/>
        <v>5.7561516802800521E-3</v>
      </c>
      <c r="J1814" s="5">
        <f t="shared" si="115"/>
        <v>-1.2456081697480911E-3</v>
      </c>
    </row>
    <row r="1815" spans="1:10" ht="15" customHeight="1" x14ac:dyDescent="0.2">
      <c r="A1815" s="3">
        <f>'2_CVaR_t1'!A1815</f>
        <v>44831</v>
      </c>
      <c r="B1815" s="5">
        <f>'2_CVaR_t1'!D1815-1</f>
        <v>-9.1127286421683884E-3</v>
      </c>
      <c r="C1815" s="5">
        <f>'Stocks Returns'!B1811</f>
        <v>-7.8878177037685626E-3</v>
      </c>
      <c r="D1815" s="5">
        <f>'Stocks Returns'!C1811</f>
        <v>-1.5061742067667083E-2</v>
      </c>
      <c r="E1815" s="5">
        <f>'Stocks Returns'!D1811</f>
        <v>1.7084282460136713E-2</v>
      </c>
      <c r="F1815" s="5">
        <f>'Stocks Returns'!E1811</f>
        <v>-4.4354838709677047E-3</v>
      </c>
      <c r="G1815" s="5">
        <f t="shared" si="112"/>
        <v>1.0688965838247973E-3</v>
      </c>
      <c r="H1815" s="5">
        <f t="shared" si="113"/>
        <v>-1.8555510055205948E-3</v>
      </c>
      <c r="I1815" s="5">
        <f t="shared" si="114"/>
        <v>2.9832317867135305E-2</v>
      </c>
      <c r="J1815" s="5">
        <f t="shared" si="115"/>
        <v>4.8070611311970008E-3</v>
      </c>
    </row>
    <row r="1816" spans="1:10" ht="15" customHeight="1" x14ac:dyDescent="0.2">
      <c r="A1816" s="3">
        <f>'2_CVaR_t1'!A1816</f>
        <v>44832</v>
      </c>
      <c r="B1816" s="5">
        <f>'2_CVaR_t1'!D1816-1</f>
        <v>5.7877361920843917E-3</v>
      </c>
      <c r="C1816" s="5">
        <f>'Stocks Returns'!B1812</f>
        <v>4.1519434628975116E-2</v>
      </c>
      <c r="D1816" s="5">
        <f>'Stocks Returns'!C1812</f>
        <v>7.3649294428514978E-3</v>
      </c>
      <c r="E1816" s="5">
        <f>'Stocks Returns'!D1812</f>
        <v>2.2236442169252912E-2</v>
      </c>
      <c r="F1816" s="5">
        <f>'Stocks Returns'!E1812</f>
        <v>4.2932361279870435E-2</v>
      </c>
      <c r="G1816" s="5">
        <f t="shared" si="112"/>
        <v>3.6725721508470942E-2</v>
      </c>
      <c r="H1816" s="5">
        <f t="shared" si="113"/>
        <v>-9.5705169192420239E-4</v>
      </c>
      <c r="I1816" s="5">
        <f t="shared" si="114"/>
        <v>1.4234534520592751E-2</v>
      </c>
      <c r="J1816" s="5">
        <f t="shared" si="115"/>
        <v>3.7111063511832701E-2</v>
      </c>
    </row>
    <row r="1817" spans="1:10" ht="15" customHeight="1" x14ac:dyDescent="0.2">
      <c r="A1817" s="3">
        <f>'2_CVaR_t1'!A1817</f>
        <v>44833</v>
      </c>
      <c r="B1817" s="5">
        <f>'2_CVaR_t1'!D1817-1</f>
        <v>2.0345123718981117E-3</v>
      </c>
      <c r="C1817" s="5">
        <f>'Stocks Returns'!B1813</f>
        <v>-1.1026293469041493E-2</v>
      </c>
      <c r="D1817" s="5">
        <f>'Stocks Returns'!C1813</f>
        <v>4.9112624176805841E-3</v>
      </c>
      <c r="E1817" s="5">
        <f>'Stocks Returns'!D1813</f>
        <v>-2.9890453834115704E-2</v>
      </c>
      <c r="F1817" s="5">
        <f>'Stocks Returns'!E1813</f>
        <v>6.4077669902913303E-3</v>
      </c>
      <c r="G1817" s="5">
        <f t="shared" si="112"/>
        <v>-1.2356461508242036E-2</v>
      </c>
      <c r="H1817" s="5">
        <f t="shared" si="113"/>
        <v>2.0119341728214069E-3</v>
      </c>
      <c r="I1817" s="5">
        <f t="shared" si="114"/>
        <v>-3.2665733896971909E-2</v>
      </c>
      <c r="J1817" s="5">
        <f t="shared" si="115"/>
        <v>4.3808457157101435E-3</v>
      </c>
    </row>
    <row r="1818" spans="1:10" ht="15" customHeight="1" x14ac:dyDescent="0.2">
      <c r="A1818" s="3">
        <f>'2_CVaR_t1'!A1818</f>
        <v>44834</v>
      </c>
      <c r="B1818" s="5">
        <f>'2_CVaR_t1'!D1818-1</f>
        <v>-9.3441896331080132E-3</v>
      </c>
      <c r="C1818" s="5">
        <f>'Stocks Returns'!B1814</f>
        <v>-1.3722126929674117E-2</v>
      </c>
      <c r="D1818" s="5">
        <f>'Stocks Returns'!C1814</f>
        <v>-1.3384427413084543E-2</v>
      </c>
      <c r="E1818" s="5">
        <f>'Stocks Returns'!D1814</f>
        <v>-1.5486368769156322E-2</v>
      </c>
      <c r="F1818" s="5">
        <f>'Stocks Returns'!E1814</f>
        <v>-1.2733937873818157E-2</v>
      </c>
      <c r="G1818" s="5">
        <f t="shared" si="112"/>
        <v>-4.5518161141116873E-3</v>
      </c>
      <c r="H1818" s="5">
        <f t="shared" si="113"/>
        <v>1.5617818748385123E-4</v>
      </c>
      <c r="I1818" s="5">
        <f t="shared" si="114"/>
        <v>-2.416007687420188E-3</v>
      </c>
      <c r="J1818" s="5">
        <f t="shared" si="115"/>
        <v>-3.2573939988844187E-3</v>
      </c>
    </row>
    <row r="1819" spans="1:10" ht="15" customHeight="1" x14ac:dyDescent="0.2">
      <c r="A1819" s="3">
        <f>'2_CVaR_t1'!A1819</f>
        <v>44837</v>
      </c>
      <c r="B1819" s="5">
        <f>'2_CVaR_t1'!D1819-1</f>
        <v>1.6555092292446894E-2</v>
      </c>
      <c r="C1819" s="5">
        <f>'Stocks Returns'!B1815</f>
        <v>3.9130434782608692E-2</v>
      </c>
      <c r="D1819" s="5">
        <f>'Stocks Returns'!C1815</f>
        <v>2.251618350689566E-2</v>
      </c>
      <c r="E1819" s="5">
        <f>'Stocks Returns'!D1815</f>
        <v>4.3093560543994602E-2</v>
      </c>
      <c r="F1819" s="5">
        <f>'Stocks Returns'!E1815</f>
        <v>7.4555403556771482E-2</v>
      </c>
      <c r="G1819" s="5">
        <f t="shared" si="112"/>
        <v>2.4400404232944574E-2</v>
      </c>
      <c r="H1819" s="5">
        <f t="shared" si="113"/>
        <v>-1.3624597060539791E-3</v>
      </c>
      <c r="I1819" s="5">
        <f t="shared" si="114"/>
        <v>2.009735382964856E-2</v>
      </c>
      <c r="J1819" s="5">
        <f t="shared" si="115"/>
        <v>5.7848689719445415E-2</v>
      </c>
    </row>
    <row r="1820" spans="1:10" ht="15" customHeight="1" x14ac:dyDescent="0.2">
      <c r="A1820" s="3">
        <f>'2_CVaR_t1'!A1820</f>
        <v>44838</v>
      </c>
      <c r="B1820" s="5">
        <f>'2_CVaR_t1'!D1820-1</f>
        <v>1.6388614972342896E-2</v>
      </c>
      <c r="C1820" s="5">
        <f>'Stocks Returns'!B1816</f>
        <v>3.4309623430962333E-2</v>
      </c>
      <c r="D1820" s="5">
        <f>'Stocks Returns'!C1816</f>
        <v>2.2020368841178195E-2</v>
      </c>
      <c r="E1820" s="5">
        <f>'Stocks Returns'!D1816</f>
        <v>4.7753691486019489E-2</v>
      </c>
      <c r="F1820" s="5">
        <f>'Stocks Returns'!E1816</f>
        <v>5.1377648449577151E-2</v>
      </c>
      <c r="G1820" s="5">
        <f t="shared" si="112"/>
        <v>1.9733221263408981E-2</v>
      </c>
      <c r="H1820" s="5">
        <f t="shared" si="113"/>
        <v>-1.6177481563850425E-3</v>
      </c>
      <c r="I1820" s="5">
        <f t="shared" si="114"/>
        <v>2.4989316123959566E-2</v>
      </c>
      <c r="J1820" s="5">
        <f t="shared" si="115"/>
        <v>3.4839237292922265E-2</v>
      </c>
    </row>
    <row r="1821" spans="1:10" ht="15" customHeight="1" x14ac:dyDescent="0.2">
      <c r="A1821" s="3">
        <f>'2_CVaR_t1'!A1821</f>
        <v>44839</v>
      </c>
      <c r="B1821" s="5">
        <f>'2_CVaR_t1'!D1821-1</f>
        <v>7.5471190765039609E-3</v>
      </c>
      <c r="C1821" s="5">
        <f>'Stocks Returns'!B1817</f>
        <v>-1.1326860841423869E-2</v>
      </c>
      <c r="D1821" s="5">
        <f>'Stocks Returns'!C1817</f>
        <v>1.0880689469431548E-2</v>
      </c>
      <c r="E1821" s="5">
        <f>'Stocks Returns'!D1817</f>
        <v>1.0344827586206806E-2</v>
      </c>
      <c r="F1821" s="5">
        <f>'Stocks Returns'!E1817</f>
        <v>2.6811970247362371E-3</v>
      </c>
      <c r="G1821" s="5">
        <f t="shared" si="112"/>
        <v>-1.7744165366918849E-2</v>
      </c>
      <c r="H1821" s="5">
        <f t="shared" si="113"/>
        <v>1.6754233396327339E-5</v>
      </c>
      <c r="I1821" s="5">
        <f t="shared" si="114"/>
        <v>-1.0714420950501055E-4</v>
      </c>
      <c r="J1821" s="5">
        <f t="shared" si="115"/>
        <v>-4.918774592627133E-3</v>
      </c>
    </row>
    <row r="1822" spans="1:10" ht="15" customHeight="1" x14ac:dyDescent="0.2">
      <c r="A1822" s="3">
        <f>'2_CVaR_t1'!A1822</f>
        <v>44840</v>
      </c>
      <c r="B1822" s="5">
        <f>'2_CVaR_t1'!D1822-1</f>
        <v>-7.3428467012330856E-3</v>
      </c>
      <c r="C1822" s="5">
        <f>'Stocks Returns'!B1818</f>
        <v>2.2094926350245458E-2</v>
      </c>
      <c r="D1822" s="5">
        <f>'Stocks Returns'!C1818</f>
        <v>-1.1083284488730083E-2</v>
      </c>
      <c r="E1822" s="5">
        <f>'Stocks Returns'!D1818</f>
        <v>-4.0065291586288687E-3</v>
      </c>
      <c r="F1822" s="5">
        <f>'Stocks Returns'!E1818</f>
        <v>1.4836539290951523E-2</v>
      </c>
      <c r="G1822" s="5">
        <f t="shared" si="112"/>
        <v>2.9418360507289517E-2</v>
      </c>
      <c r="H1822" s="5">
        <f t="shared" si="113"/>
        <v>-4.3421655103065802E-4</v>
      </c>
      <c r="I1822" s="5">
        <f t="shared" si="114"/>
        <v>6.2768214282543106E-3</v>
      </c>
      <c r="J1822" s="5">
        <f t="shared" si="115"/>
        <v>2.2289796269108948E-2</v>
      </c>
    </row>
    <row r="1823" spans="1:10" ht="15" customHeight="1" x14ac:dyDescent="0.2">
      <c r="A1823" s="3">
        <f>'2_CVaR_t1'!A1823</f>
        <v>44841</v>
      </c>
      <c r="B1823" s="5">
        <f>'2_CVaR_t1'!D1823-1</f>
        <v>-8.1317194307320984E-3</v>
      </c>
      <c r="C1823" s="5">
        <f>'Stocks Returns'!B1819</f>
        <v>-4.0832666132906259E-2</v>
      </c>
      <c r="D1823" s="5">
        <f>'Stocks Returns'!C1819</f>
        <v>-9.4832695727139482E-3</v>
      </c>
      <c r="E1823" s="5">
        <f>'Stocks Returns'!D1819</f>
        <v>-4.9165673420739076E-2</v>
      </c>
      <c r="F1823" s="5">
        <f>'Stocks Returns'!E1819</f>
        <v>7.3098172545686957E-3</v>
      </c>
      <c r="G1823" s="5">
        <f t="shared" si="112"/>
        <v>-3.2781245478671298E-2</v>
      </c>
      <c r="H1823" s="5">
        <f t="shared" si="113"/>
        <v>2.3055606577074284E-3</v>
      </c>
      <c r="I1823" s="5">
        <f t="shared" si="114"/>
        <v>-3.7783762191798756E-2</v>
      </c>
      <c r="J1823" s="5">
        <f t="shared" si="115"/>
        <v>1.5560596651996975E-2</v>
      </c>
    </row>
    <row r="1824" spans="1:10" ht="15" customHeight="1" x14ac:dyDescent="0.2">
      <c r="A1824" s="3">
        <f>'2_CVaR_t1'!A1824</f>
        <v>44844</v>
      </c>
      <c r="B1824" s="5">
        <f>'2_CVaR_t1'!D1824-1</f>
        <v>-7.4834420880401931E-3</v>
      </c>
      <c r="C1824" s="5">
        <f>'Stocks Returns'!B1820</f>
        <v>3.3388981636059967E-3</v>
      </c>
      <c r="D1824" s="5">
        <f>'Stocks Returns'!C1820</f>
        <v>-8.9756840559213069E-3</v>
      </c>
      <c r="E1824" s="5">
        <f>'Stocks Returns'!D1820</f>
        <v>-4.0582889376371112E-2</v>
      </c>
      <c r="F1824" s="5">
        <f>'Stocks Returns'!E1820</f>
        <v>-1.4429162096025738E-2</v>
      </c>
      <c r="G1824" s="5">
        <f t="shared" si="112"/>
        <v>1.0792076371034336E-2</v>
      </c>
      <c r="H1824" s="5">
        <f t="shared" si="113"/>
        <v>1.8765159136271154E-3</v>
      </c>
      <c r="I1824" s="5">
        <f t="shared" si="114"/>
        <v>-3.0103749845814883E-2</v>
      </c>
      <c r="J1824" s="5">
        <f t="shared" si="115"/>
        <v>-6.8337681560596128E-3</v>
      </c>
    </row>
    <row r="1825" spans="1:10" ht="15" customHeight="1" x14ac:dyDescent="0.2">
      <c r="A1825" s="3">
        <f>'2_CVaR_t1'!A1825</f>
        <v>44845</v>
      </c>
      <c r="B1825" s="5">
        <f>'2_CVaR_t1'!D1825-1</f>
        <v>-1.1977557529412763E-2</v>
      </c>
      <c r="C1825" s="5">
        <f>'Stocks Returns'!B1821</f>
        <v>-3.4941763727121433E-2</v>
      </c>
      <c r="D1825" s="5">
        <f>'Stocks Returns'!C1821</f>
        <v>-1.6686793281370238E-2</v>
      </c>
      <c r="E1825" s="5">
        <f>'Stocks Returns'!D1821</f>
        <v>-2.7437530622243966E-2</v>
      </c>
      <c r="F1825" s="5">
        <f>'Stocks Returns'!E1821</f>
        <v>-1.0445205479452047E-2</v>
      </c>
      <c r="G1825" s="5">
        <f t="shared" si="112"/>
        <v>-2.3341331804617789E-2</v>
      </c>
      <c r="H1825" s="5">
        <f t="shared" si="113"/>
        <v>6.5849882798238446E-4</v>
      </c>
      <c r="I1825" s="5">
        <f t="shared" si="114"/>
        <v>-1.0700019924657366E-2</v>
      </c>
      <c r="J1825" s="5">
        <f t="shared" si="115"/>
        <v>1.6935801703050063E-3</v>
      </c>
    </row>
    <row r="1826" spans="1:10" ht="15" customHeight="1" x14ac:dyDescent="0.2">
      <c r="A1826" s="3">
        <f>'2_CVaR_t1'!A1826</f>
        <v>44846</v>
      </c>
      <c r="B1826" s="5">
        <f>'2_CVaR_t1'!D1826-1</f>
        <v>-4.3990876585018324E-3</v>
      </c>
      <c r="C1826" s="5">
        <f>'Stocks Returns'!B1822</f>
        <v>5.1724137931035141E-3</v>
      </c>
      <c r="D1826" s="5">
        <f>'Stocks Returns'!C1822</f>
        <v>-5.024003572624669E-3</v>
      </c>
      <c r="E1826" s="5">
        <f>'Stocks Returns'!D1822</f>
        <v>-2.8715365239294632E-2</v>
      </c>
      <c r="F1826" s="5">
        <f>'Stocks Returns'!E1822</f>
        <v>6.2294514621907826E-3</v>
      </c>
      <c r="G1826" s="5">
        <f t="shared" si="112"/>
        <v>9.7792920927116892E-3</v>
      </c>
      <c r="H1826" s="5">
        <f t="shared" si="113"/>
        <v>1.3719251319628195E-3</v>
      </c>
      <c r="I1826" s="5">
        <f t="shared" si="114"/>
        <v>-2.2531405724147583E-2</v>
      </c>
      <c r="J1826" s="5">
        <f t="shared" si="115"/>
        <v>1.0706672198101071E-2</v>
      </c>
    </row>
    <row r="1827" spans="1:10" ht="15" customHeight="1" x14ac:dyDescent="0.2">
      <c r="A1827" s="3">
        <f>'2_CVaR_t1'!A1827</f>
        <v>44847</v>
      </c>
      <c r="B1827" s="5">
        <f>'2_CVaR_t1'!D1827-1</f>
        <v>2.4714397657417342E-2</v>
      </c>
      <c r="C1827" s="5">
        <f>'Stocks Returns'!B1823</f>
        <v>7.2041166380788946E-2</v>
      </c>
      <c r="D1827" s="5">
        <f>'Stocks Returns'!C1823</f>
        <v>3.6018850987432627E-2</v>
      </c>
      <c r="E1827" s="5">
        <f>'Stocks Returns'!D1823</f>
        <v>2.7662517289073207E-2</v>
      </c>
      <c r="F1827" s="5">
        <f>'Stocks Returns'!E1823</f>
        <v>5.5374032674118556E-2</v>
      </c>
      <c r="G1827" s="5">
        <f t="shared" si="112"/>
        <v>4.9781576359690181E-2</v>
      </c>
      <c r="H1827" s="5">
        <f t="shared" si="113"/>
        <v>3.5165400396140745E-4</v>
      </c>
      <c r="I1827" s="5">
        <f t="shared" si="114"/>
        <v>-6.6960947985383532E-3</v>
      </c>
      <c r="J1827" s="5">
        <f t="shared" si="115"/>
        <v>3.0418549788363829E-2</v>
      </c>
    </row>
    <row r="1828" spans="1:10" ht="15" customHeight="1" x14ac:dyDescent="0.2">
      <c r="A1828" s="3">
        <f>'2_CVaR_t1'!A1828</f>
        <v>44848</v>
      </c>
      <c r="B1828" s="5">
        <f>'2_CVaR_t1'!D1828-1</f>
        <v>-8.676067658277109E-3</v>
      </c>
      <c r="C1828" s="5">
        <f>'Stocks Returns'!B1824</f>
        <v>-5.6000000000000494E-3</v>
      </c>
      <c r="D1828" s="5">
        <f>'Stocks Returns'!C1824</f>
        <v>-1.1047330228528107E-2</v>
      </c>
      <c r="E1828" s="5">
        <f>'Stocks Returns'!D1824</f>
        <v>-3.58344549125168E-2</v>
      </c>
      <c r="F1828" s="5">
        <f>'Stocks Returns'!E1824</f>
        <v>-3.8944109499755575E-2</v>
      </c>
      <c r="G1828" s="5">
        <f t="shared" si="112"/>
        <v>2.9537553713625212E-3</v>
      </c>
      <c r="H1828" s="5">
        <f t="shared" si="113"/>
        <v>1.5279736124842267E-3</v>
      </c>
      <c r="I1828" s="5">
        <f t="shared" si="114"/>
        <v>-2.3694500572193626E-2</v>
      </c>
      <c r="J1828" s="5">
        <f t="shared" si="115"/>
        <v>-3.0143013303275058E-2</v>
      </c>
    </row>
    <row r="1829" spans="1:10" ht="15" customHeight="1" x14ac:dyDescent="0.2">
      <c r="A1829" s="3">
        <f>'2_CVaR_t1'!A1829</f>
        <v>44851</v>
      </c>
      <c r="B1829" s="5">
        <f>'2_CVaR_t1'!D1829-1</f>
        <v>1.0575020728508022E-2</v>
      </c>
      <c r="C1829" s="5">
        <f>'Stocks Returns'!B1825</f>
        <v>-8.8495575221237965E-3</v>
      </c>
      <c r="D1829" s="5">
        <f>'Stocks Returns'!C1825</f>
        <v>1.4401489431606684E-2</v>
      </c>
      <c r="E1829" s="5">
        <f>'Stocks Returns'!D1825</f>
        <v>2.8441807712441092E-2</v>
      </c>
      <c r="F1829" s="5">
        <f>'Stocks Returns'!E1825</f>
        <v>3.390979993218135E-3</v>
      </c>
      <c r="G1829" s="5">
        <f t="shared" si="112"/>
        <v>-1.8061066277343957E-2</v>
      </c>
      <c r="H1829" s="5">
        <f t="shared" si="113"/>
        <v>-8.3715416989124831E-4</v>
      </c>
      <c r="I1829" s="5">
        <f t="shared" si="114"/>
        <v>1.3773270356117352E-2</v>
      </c>
      <c r="J1829" s="5">
        <f t="shared" si="115"/>
        <v>-7.2700930674085475E-3</v>
      </c>
    </row>
    <row r="1830" spans="1:10" ht="15" customHeight="1" x14ac:dyDescent="0.2">
      <c r="A1830" s="3">
        <f>'2_CVaR_t1'!A1830</f>
        <v>44852</v>
      </c>
      <c r="B1830" s="5">
        <f>'2_CVaR_t1'!D1830-1</f>
        <v>7.0098650294470044E-3</v>
      </c>
      <c r="C1830" s="5">
        <f>'Stocks Returns'!B1826</f>
        <v>4.5454545454545414E-2</v>
      </c>
      <c r="D1830" s="5">
        <f>'Stocks Returns'!C1826</f>
        <v>1.0364372469635619E-2</v>
      </c>
      <c r="E1830" s="5">
        <f>'Stocks Returns'!D1826</f>
        <v>5.5989141499830364E-3</v>
      </c>
      <c r="F1830" s="5">
        <f>'Stocks Returns'!E1826</f>
        <v>-3.9709361270700017E-3</v>
      </c>
      <c r="G1830" s="5">
        <f t="shared" si="112"/>
        <v>3.9533029003848016E-2</v>
      </c>
      <c r="H1830" s="5">
        <f t="shared" si="113"/>
        <v>2.7666118145655214E-4</v>
      </c>
      <c r="I1830" s="5">
        <f t="shared" si="114"/>
        <v>-4.1048936785733816E-3</v>
      </c>
      <c r="J1830" s="5">
        <f t="shared" si="115"/>
        <v>-1.1027762910863031E-2</v>
      </c>
    </row>
    <row r="1831" spans="1:10" ht="15" customHeight="1" x14ac:dyDescent="0.2">
      <c r="A1831" s="3">
        <f>'2_CVaR_t1'!A1831</f>
        <v>44853</v>
      </c>
      <c r="B1831" s="5">
        <f>'2_CVaR_t1'!D1831-1</f>
        <v>-2.5493776628155995E-3</v>
      </c>
      <c r="C1831" s="5">
        <f>'Stocks Returns'!B1827</f>
        <v>-2.0962732919254767E-2</v>
      </c>
      <c r="D1831" s="5">
        <f>'Stocks Returns'!C1827</f>
        <v>-4.0604797777421542E-3</v>
      </c>
      <c r="E1831" s="5">
        <f>'Stocks Returns'!D1827</f>
        <v>8.4359709802583893E-4</v>
      </c>
      <c r="F1831" s="5">
        <f>'Stocks Returns'!E1827</f>
        <v>2.7313597421324998E-2</v>
      </c>
      <c r="G1831" s="5">
        <f t="shared" si="112"/>
        <v>-1.8062801570942252E-2</v>
      </c>
      <c r="H1831" s="5">
        <f t="shared" si="113"/>
        <v>-3.3700966719545523E-4</v>
      </c>
      <c r="I1831" s="5">
        <f t="shared" si="114"/>
        <v>4.4517056241660177E-3</v>
      </c>
      <c r="J1831" s="5">
        <f t="shared" si="115"/>
        <v>2.9920826794184865E-2</v>
      </c>
    </row>
    <row r="1832" spans="1:10" ht="15" customHeight="1" x14ac:dyDescent="0.2">
      <c r="A1832" s="3">
        <f>'2_CVaR_t1'!A1832</f>
        <v>44854</v>
      </c>
      <c r="B1832" s="5">
        <f>'2_CVaR_t1'!D1832-1</f>
        <v>2.829915590719656E-3</v>
      </c>
      <c r="C1832" s="5">
        <f>'Stocks Returns'!B1828</f>
        <v>2.4583663758921626E-2</v>
      </c>
      <c r="D1832" s="5">
        <f>'Stocks Returns'!C1828</f>
        <v>4.3452604474008005E-3</v>
      </c>
      <c r="E1832" s="5">
        <f>'Stocks Returns'!D1828</f>
        <v>-1.0114632501686538E-3</v>
      </c>
      <c r="F1832" s="5">
        <f>'Stocks Returns'!E1828</f>
        <v>5.7798695400874678E-3</v>
      </c>
      <c r="G1832" s="5">
        <f t="shared" si="112"/>
        <v>2.251948276494193E-2</v>
      </c>
      <c r="H1832" s="5">
        <f t="shared" si="113"/>
        <v>2.9673466734707159E-4</v>
      </c>
      <c r="I1832" s="5">
        <f t="shared" si="114"/>
        <v>-4.8943981197993765E-3</v>
      </c>
      <c r="J1832" s="5">
        <f t="shared" si="115"/>
        <v>2.9488237525785253E-3</v>
      </c>
    </row>
    <row r="1833" spans="1:10" ht="15" customHeight="1" x14ac:dyDescent="0.2">
      <c r="A1833" s="3">
        <f>'2_CVaR_t1'!A1833</f>
        <v>44855</v>
      </c>
      <c r="B1833" s="5">
        <f>'2_CVaR_t1'!D1833-1</f>
        <v>1.2796945347700817E-2</v>
      </c>
      <c r="C1833" s="5">
        <f>'Stocks Returns'!B1829</f>
        <v>4.4117647058823595E-2</v>
      </c>
      <c r="D1833" s="5">
        <f>'Stocks Returns'!C1829</f>
        <v>1.682512552077764E-2</v>
      </c>
      <c r="E1833" s="5">
        <f>'Stocks Returns'!D1829</f>
        <v>4.3705703678704078E-2</v>
      </c>
      <c r="F1833" s="5">
        <f>'Stocks Returns'!E1829</f>
        <v>2.2001477711189432E-2</v>
      </c>
      <c r="G1833" s="5">
        <f t="shared" si="112"/>
        <v>3.285570474180996E-2</v>
      </c>
      <c r="H1833" s="5">
        <f t="shared" si="113"/>
        <v>-1.6237518782998041E-3</v>
      </c>
      <c r="I1833" s="5">
        <f t="shared" si="114"/>
        <v>2.5942980346635992E-2</v>
      </c>
      <c r="J1833" s="5">
        <f t="shared" si="115"/>
        <v>9.0941174720701283E-3</v>
      </c>
    </row>
    <row r="1834" spans="1:10" ht="15" customHeight="1" x14ac:dyDescent="0.2">
      <c r="A1834" s="3">
        <f>'2_CVaR_t1'!A1834</f>
        <v>44858</v>
      </c>
      <c r="B1834" s="5">
        <f>'2_CVaR_t1'!D1834-1</f>
        <v>1.5790163194762119E-3</v>
      </c>
      <c r="C1834" s="5">
        <f>'Stocks Returns'!B1830</f>
        <v>-2.2979985174203188E-2</v>
      </c>
      <c r="D1834" s="5">
        <f>'Stocks Returns'!C1830</f>
        <v>1.7859956925987408E-3</v>
      </c>
      <c r="E1834" s="5">
        <f>'Stocks Returns'!D1830</f>
        <v>9.3775262732416209E-3</v>
      </c>
      <c r="F1834" s="5">
        <f>'Stocks Returns'!E1830</f>
        <v>5.2213029158969526E-3</v>
      </c>
      <c r="G1834" s="5">
        <f t="shared" si="112"/>
        <v>-2.3889812943944183E-2</v>
      </c>
      <c r="H1834" s="5">
        <f t="shared" si="113"/>
        <v>-4.5523244863043431E-4</v>
      </c>
      <c r="I1834" s="5">
        <f t="shared" si="114"/>
        <v>7.2365564319098376E-3</v>
      </c>
      <c r="J1834" s="5">
        <f t="shared" si="115"/>
        <v>3.6548720349012269E-3</v>
      </c>
    </row>
    <row r="1835" spans="1:10" ht="15" customHeight="1" x14ac:dyDescent="0.2">
      <c r="A1835" s="3">
        <f>'2_CVaR_t1'!A1835</f>
        <v>44859</v>
      </c>
      <c r="B1835" s="5">
        <f>'2_CVaR_t1'!D1835-1</f>
        <v>1.3893650344425357E-2</v>
      </c>
      <c r="C1835" s="5">
        <f>'Stocks Returns'!B1831</f>
        <v>2.959028831562982E-2</v>
      </c>
      <c r="D1835" s="5">
        <f>'Stocks Returns'!C1831</f>
        <v>1.9243878139583614E-2</v>
      </c>
      <c r="E1835" s="5">
        <f>'Stocks Returns'!D1831</f>
        <v>3.2836777190453414E-2</v>
      </c>
      <c r="F1835" s="5">
        <f>'Stocks Returns'!E1831</f>
        <v>-9.5892600287678098E-3</v>
      </c>
      <c r="G1835" s="5">
        <f t="shared" si="112"/>
        <v>1.7316286132477467E-2</v>
      </c>
      <c r="H1835" s="5">
        <f t="shared" si="113"/>
        <v>-7.8951721120475507E-4</v>
      </c>
      <c r="I1835" s="5">
        <f t="shared" si="114"/>
        <v>1.3546815179322214E-2</v>
      </c>
      <c r="J1835" s="5">
        <f t="shared" si="115"/>
        <v>-2.3605350218242539E-2</v>
      </c>
    </row>
    <row r="1836" spans="1:10" ht="15" customHeight="1" x14ac:dyDescent="0.2">
      <c r="A1836" s="3">
        <f>'2_CVaR_t1'!A1836</f>
        <v>44860</v>
      </c>
      <c r="B1836" s="5">
        <f>'2_CVaR_t1'!D1836-1</f>
        <v>2.8896063904635172E-2</v>
      </c>
      <c r="C1836" s="5">
        <f>'Stocks Returns'!B1832</f>
        <v>-4.2004421518054502E-2</v>
      </c>
      <c r="D1836" s="5">
        <f>'Stocks Returns'!C1832</f>
        <v>4.6043831669924984E-2</v>
      </c>
      <c r="E1836" s="5">
        <f>'Stocks Returns'!D1832</f>
        <v>-2.9621588089330131E-2</v>
      </c>
      <c r="F1836" s="5">
        <f>'Stocks Returns'!E1832</f>
        <v>2.1219945134742568E-2</v>
      </c>
      <c r="G1836" s="5">
        <f t="shared" si="112"/>
        <v>-6.8122931298829598E-2</v>
      </c>
      <c r="H1836" s="5">
        <f t="shared" si="113"/>
        <v>4.334968735656107E-3</v>
      </c>
      <c r="I1836" s="5">
        <f t="shared" si="114"/>
        <v>-6.9803463912182839E-2</v>
      </c>
      <c r="J1836" s="5">
        <f t="shared" si="115"/>
        <v>-7.9630543799395805E-3</v>
      </c>
    </row>
    <row r="1837" spans="1:10" ht="15" customHeight="1" x14ac:dyDescent="0.2">
      <c r="A1837" s="3">
        <f>'2_CVaR_t1'!A1837</f>
        <v>44861</v>
      </c>
      <c r="B1837" s="5">
        <f>'2_CVaR_t1'!D1837-1</f>
        <v>2.2512431087522433E-3</v>
      </c>
      <c r="C1837" s="5">
        <f>'Stocks Returns'!B1833</f>
        <v>-3.923076923076918E-2</v>
      </c>
      <c r="D1837" s="5">
        <f>'Stocks Returns'!C1833</f>
        <v>4.7213888752273281E-3</v>
      </c>
      <c r="E1837" s="5">
        <f>'Stocks Returns'!D1833</f>
        <v>-2.125619306376858E-2</v>
      </c>
      <c r="F1837" s="5">
        <f>'Stocks Returns'!E1833</f>
        <v>5.5305364620372721E-4</v>
      </c>
      <c r="G1837" s="5">
        <f t="shared" si="112"/>
        <v>-4.0760940444190541E-2</v>
      </c>
      <c r="H1837" s="5">
        <f t="shared" si="113"/>
        <v>1.5089283438749186E-3</v>
      </c>
      <c r="I1837" s="5">
        <f t="shared" si="114"/>
        <v>-2.4333285888720389E-2</v>
      </c>
      <c r="J1837" s="5">
        <f t="shared" si="115"/>
        <v>-1.6929747354212433E-3</v>
      </c>
    </row>
    <row r="1838" spans="1:10" ht="15" customHeight="1" x14ac:dyDescent="0.2">
      <c r="A1838" s="3">
        <f>'2_CVaR_t1'!A1838</f>
        <v>44862</v>
      </c>
      <c r="B1838" s="5">
        <f>'2_CVaR_t1'!D1838-1</f>
        <v>1.7318714025391868E-2</v>
      </c>
      <c r="C1838" s="5">
        <f>'Stocks Returns'!B1834</f>
        <v>3.6829463570856591E-2</v>
      </c>
      <c r="D1838" s="5">
        <f>'Stocks Returns'!C1834</f>
        <v>2.4719761123892514E-2</v>
      </c>
      <c r="E1838" s="5">
        <f>'Stocks Returns'!D1834</f>
        <v>2.8739386022207603E-2</v>
      </c>
      <c r="F1838" s="5">
        <f>'Stocks Returns'!E1834</f>
        <v>4.1850915982311054E-3</v>
      </c>
      <c r="G1838" s="5">
        <f t="shared" si="112"/>
        <v>2.1394748615510838E-2</v>
      </c>
      <c r="H1838" s="5">
        <f t="shared" si="113"/>
        <v>-2.6216177482646721E-4</v>
      </c>
      <c r="I1838" s="5">
        <f t="shared" si="114"/>
        <v>4.679782450721412E-3</v>
      </c>
      <c r="J1838" s="5">
        <f t="shared" si="115"/>
        <v>-1.3293616794227872E-2</v>
      </c>
    </row>
    <row r="1839" spans="1:10" ht="15" customHeight="1" x14ac:dyDescent="0.2">
      <c r="A1839" s="3">
        <f>'2_CVaR_t1'!A1839</f>
        <v>44865</v>
      </c>
      <c r="B1839" s="5">
        <f>'2_CVaR_t1'!D1839-1</f>
        <v>-7.5828274897906667E-3</v>
      </c>
      <c r="C1839" s="5">
        <f>'Stocks Returns'!B1835</f>
        <v>3.8610038610038533E-3</v>
      </c>
      <c r="D1839" s="5">
        <f>'Stocks Returns'!C1835</f>
        <v>-1.0413681092958815E-2</v>
      </c>
      <c r="E1839" s="5">
        <f>'Stocks Returns'!D1835</f>
        <v>-2.0000000000000018E-2</v>
      </c>
      <c r="F1839" s="5">
        <f>'Stocks Returns'!E1835</f>
        <v>-8.4925690021231404E-3</v>
      </c>
      <c r="G1839" s="5">
        <f t="shared" si="112"/>
        <v>1.1405896774476331E-2</v>
      </c>
      <c r="H1839" s="5">
        <f t="shared" si="113"/>
        <v>5.8211077567090624E-4</v>
      </c>
      <c r="I1839" s="5">
        <f t="shared" si="114"/>
        <v>-9.3824593222429642E-3</v>
      </c>
      <c r="J1839" s="5">
        <f t="shared" si="115"/>
        <v>-7.9669993723467149E-4</v>
      </c>
    </row>
    <row r="1840" spans="1:10" ht="15" customHeight="1" x14ac:dyDescent="0.2">
      <c r="A1840" s="3">
        <f>'2_CVaR_t1'!A1840</f>
        <v>44866</v>
      </c>
      <c r="B1840" s="5">
        <f>'2_CVaR_t1'!D1840-1</f>
        <v>-2.7240257893990094E-4</v>
      </c>
      <c r="C1840" s="5">
        <f>'Stocks Returns'!B1836</f>
        <v>2.6923076923076827E-2</v>
      </c>
      <c r="D1840" s="5">
        <f>'Stocks Returns'!C1836</f>
        <v>-1.1102529445838893E-3</v>
      </c>
      <c r="E1840" s="5">
        <f>'Stocks Returns'!D1836</f>
        <v>1.0042112082928378E-2</v>
      </c>
      <c r="F1840" s="5">
        <f>'Stocks Returns'!E1836</f>
        <v>1.34031247521611E-2</v>
      </c>
      <c r="G1840" s="5">
        <f t="shared" si="112"/>
        <v>2.7721773112006499E-2</v>
      </c>
      <c r="H1840" s="5">
        <f t="shared" si="113"/>
        <v>-6.7655347133258503E-4</v>
      </c>
      <c r="I1840" s="5">
        <f t="shared" si="114"/>
        <v>1.0479372997592423E-2</v>
      </c>
      <c r="J1840" s="5">
        <f t="shared" si="115"/>
        <v>1.3708412874414867E-2</v>
      </c>
    </row>
    <row r="1841" spans="1:10" ht="15" customHeight="1" x14ac:dyDescent="0.2">
      <c r="A1841" s="3">
        <f>'2_CVaR_t1'!A1841</f>
        <v>44867</v>
      </c>
      <c r="B1841" s="5">
        <f>'2_CVaR_t1'!D1841-1</f>
        <v>-1.9948511683551717E-2</v>
      </c>
      <c r="C1841" s="5">
        <f>'Stocks Returns'!B1837</f>
        <v>-5.018726591760303E-2</v>
      </c>
      <c r="D1841" s="5">
        <f>'Stocks Returns'!C1837</f>
        <v>-2.8898661383076507E-2</v>
      </c>
      <c r="E1841" s="5">
        <f>'Stocks Returns'!D1837</f>
        <v>-2.7581783194355336E-2</v>
      </c>
      <c r="F1841" s="5">
        <f>'Stocks Returns'!E1837</f>
        <v>-9.9389575833463972E-3</v>
      </c>
      <c r="G1841" s="5">
        <f t="shared" si="112"/>
        <v>-3.1231088540916881E-2</v>
      </c>
      <c r="H1841" s="5">
        <f t="shared" si="113"/>
        <v>-3.6945087439031743E-5</v>
      </c>
      <c r="I1841" s="5">
        <f t="shared" si="114"/>
        <v>2.5584059617586238E-4</v>
      </c>
      <c r="J1841" s="5">
        <f t="shared" si="115"/>
        <v>1.0258180704539113E-2</v>
      </c>
    </row>
    <row r="1842" spans="1:10" ht="15" customHeight="1" x14ac:dyDescent="0.2">
      <c r="A1842" s="3">
        <f>'2_CVaR_t1'!A1842</f>
        <v>44868</v>
      </c>
      <c r="B1842" s="5">
        <f>'2_CVaR_t1'!D1842-1</f>
        <v>-2.0804883335790891E-2</v>
      </c>
      <c r="C1842" s="5">
        <f>'Stocks Returns'!B1838</f>
        <v>-5.599369085173489E-2</v>
      </c>
      <c r="D1842" s="5">
        <f>'Stocks Returns'!C1838</f>
        <v>-3.0853446130878259E-2</v>
      </c>
      <c r="E1842" s="5">
        <f>'Stocks Returns'!D1838</f>
        <v>-1.9459102902374625E-2</v>
      </c>
      <c r="F1842" s="5">
        <f>'Stocks Returns'!E1838</f>
        <v>5.7781993518298824E-2</v>
      </c>
      <c r="G1842" s="5">
        <f t="shared" si="112"/>
        <v>-3.6247237710537145E-2</v>
      </c>
      <c r="H1842" s="5">
        <f t="shared" si="113"/>
        <v>-7.5444518680570574E-4</v>
      </c>
      <c r="I1842" s="5">
        <f t="shared" si="114"/>
        <v>9.5710785174725962E-3</v>
      </c>
      <c r="J1842" s="5">
        <f t="shared" si="115"/>
        <v>7.8844893248239123E-2</v>
      </c>
    </row>
    <row r="1843" spans="1:10" ht="15" customHeight="1" x14ac:dyDescent="0.2">
      <c r="A1843" s="3">
        <f>'2_CVaR_t1'!A1843</f>
        <v>44869</v>
      </c>
      <c r="B1843" s="5">
        <f>'2_CVaR_t1'!D1843-1</f>
        <v>1.0469067691101008E-2</v>
      </c>
      <c r="C1843" s="5">
        <f>'Stocks Returns'!B1839</f>
        <v>-0.12865497076023402</v>
      </c>
      <c r="D1843" s="5">
        <f>'Stocks Returns'!C1839</f>
        <v>1.1450577663671302E-2</v>
      </c>
      <c r="E1843" s="5">
        <f>'Stocks Returns'!D1839</f>
        <v>7.3999327278842841E-2</v>
      </c>
      <c r="F1843" s="5">
        <f>'Stocks Returns'!E1839</f>
        <v>-1.1209086833059323E-2</v>
      </c>
      <c r="G1843" s="5">
        <f t="shared" si="112"/>
        <v>-0.13776870407249059</v>
      </c>
      <c r="H1843" s="5">
        <f t="shared" si="113"/>
        <v>-3.6349851272977074E-3</v>
      </c>
      <c r="I1843" s="5">
        <f t="shared" si="114"/>
        <v>5.9478336963314483E-2</v>
      </c>
      <c r="J1843" s="5">
        <f t="shared" si="115"/>
        <v>-2.1763045121477313E-2</v>
      </c>
    </row>
    <row r="1844" spans="1:10" ht="15" customHeight="1" x14ac:dyDescent="0.2">
      <c r="A1844" s="3">
        <f>'2_CVaR_t1'!A1844</f>
        <v>44872</v>
      </c>
      <c r="B1844" s="5">
        <f>'2_CVaR_t1'!D1844-1</f>
        <v>1.144240605472624E-2</v>
      </c>
      <c r="C1844" s="5">
        <f>'Stocks Returns'!B1840</f>
        <v>-1.5340364333652934E-2</v>
      </c>
      <c r="D1844" s="5">
        <f>'Stocks Returns'!C1840</f>
        <v>1.5839171489491433E-2</v>
      </c>
      <c r="E1844" s="5">
        <f>'Stocks Returns'!D1840</f>
        <v>2.6150955214531812E-2</v>
      </c>
      <c r="F1844" s="5">
        <f>'Stocks Returns'!E1840</f>
        <v>1.9800483675937119E-2</v>
      </c>
      <c r="G1844" s="5">
        <f t="shared" si="112"/>
        <v>-2.5352312477555476E-2</v>
      </c>
      <c r="H1844" s="5">
        <f t="shared" si="113"/>
        <v>-6.5266930227024511E-4</v>
      </c>
      <c r="I1844" s="5">
        <f t="shared" si="114"/>
        <v>1.0274522914892732E-2</v>
      </c>
      <c r="J1844" s="5">
        <f t="shared" si="115"/>
        <v>8.2625147385257166E-3</v>
      </c>
    </row>
    <row r="1845" spans="1:10" ht="15" customHeight="1" x14ac:dyDescent="0.2">
      <c r="A1845" s="3">
        <f>'2_CVaR_t1'!A1845</f>
        <v>44873</v>
      </c>
      <c r="B1845" s="5">
        <f>'2_CVaR_t1'!D1845-1</f>
        <v>6.8735042818293124E-3</v>
      </c>
      <c r="C1845" s="5">
        <f>'Stocks Returns'!B1841</f>
        <v>-2.0447906523855752E-2</v>
      </c>
      <c r="D1845" s="5">
        <f>'Stocks Returns'!C1841</f>
        <v>8.3958020989505222E-3</v>
      </c>
      <c r="E1845" s="5">
        <f>'Stocks Returns'!D1841</f>
        <v>3.4030215168625144E-2</v>
      </c>
      <c r="F1845" s="5">
        <f>'Stocks Returns'!E1841</f>
        <v>-3.705350526159723E-3</v>
      </c>
      <c r="G1845" s="5">
        <f t="shared" si="112"/>
        <v>-2.6243586728349554E-2</v>
      </c>
      <c r="H1845" s="5">
        <f t="shared" si="113"/>
        <v>-1.4948953585682788E-3</v>
      </c>
      <c r="I1845" s="5">
        <f t="shared" si="114"/>
        <v>2.4516299251466672E-2</v>
      </c>
      <c r="J1845" s="5">
        <f t="shared" si="115"/>
        <v>-1.0624321418543364E-2</v>
      </c>
    </row>
    <row r="1846" spans="1:10" ht="15" customHeight="1" x14ac:dyDescent="0.2">
      <c r="A1846" s="3">
        <f>'2_CVaR_t1'!A1846</f>
        <v>44874</v>
      </c>
      <c r="B1846" s="5">
        <f>'2_CVaR_t1'!D1846-1</f>
        <v>-2.6190516114702245E-2</v>
      </c>
      <c r="C1846" s="5">
        <f>'Stocks Returns'!B1842</f>
        <v>-2.1868787276342005E-2</v>
      </c>
      <c r="D1846" s="5">
        <f>'Stocks Returns'!C1842</f>
        <v>-3.8903756566557646E-2</v>
      </c>
      <c r="E1846" s="5">
        <f>'Stocks Returns'!D1842</f>
        <v>-1.8595041322314154E-2</v>
      </c>
      <c r="F1846" s="5">
        <f>'Stocks Returns'!E1842</f>
        <v>-6.828324903302585E-2</v>
      </c>
      <c r="G1846" s="5">
        <f t="shared" si="112"/>
        <v>2.847628439637713E-3</v>
      </c>
      <c r="H1846" s="5">
        <f t="shared" si="113"/>
        <v>-1.0236003938732946E-3</v>
      </c>
      <c r="I1846" s="5">
        <f t="shared" si="114"/>
        <v>1.7935011727323327E-2</v>
      </c>
      <c r="J1846" s="5">
        <f t="shared" si="115"/>
        <v>-4.1775665106853391E-2</v>
      </c>
    </row>
    <row r="1847" spans="1:10" ht="15" customHeight="1" x14ac:dyDescent="0.2">
      <c r="A1847" s="3">
        <f>'2_CVaR_t1'!A1847</f>
        <v>44875</v>
      </c>
      <c r="B1847" s="5">
        <f>'2_CVaR_t1'!D1847-1</f>
        <v>4.3728676845146364E-2</v>
      </c>
      <c r="C1847" s="5">
        <f>'Stocks Returns'!B1843</f>
        <v>9.7560975609756184E-2</v>
      </c>
      <c r="D1847" s="5">
        <f>'Stocks Returns'!C1843</f>
        <v>6.0021657299025311E-2</v>
      </c>
      <c r="E1847" s="5">
        <f>'Stocks Returns'!D1843</f>
        <v>0.111578947368421</v>
      </c>
      <c r="F1847" s="5">
        <f>'Stocks Returns'!E1843</f>
        <v>3.3530257065304214E-2</v>
      </c>
      <c r="G1847" s="5">
        <f t="shared" si="112"/>
        <v>5.7754653416440663E-2</v>
      </c>
      <c r="H1847" s="5">
        <f t="shared" si="113"/>
        <v>-3.1173455044092163E-3</v>
      </c>
      <c r="I1847" s="5">
        <f t="shared" si="114"/>
        <v>5.0741617014060818E-2</v>
      </c>
      <c r="J1847" s="5">
        <f t="shared" si="115"/>
        <v>-1.0647989355602079E-2</v>
      </c>
    </row>
    <row r="1848" spans="1:10" ht="15" customHeight="1" x14ac:dyDescent="0.2">
      <c r="A1848" s="3">
        <f>'2_CVaR_t1'!A1848</f>
        <v>44876</v>
      </c>
      <c r="B1848" s="5">
        <f>'2_CVaR_t1'!D1848-1</f>
        <v>-6.906978200497127E-4</v>
      </c>
      <c r="C1848" s="5">
        <f>'Stocks Returns'!B1844</f>
        <v>9.6296296296296102E-2</v>
      </c>
      <c r="D1848" s="5">
        <f>'Stocks Returns'!C1844</f>
        <v>-2.7727781291043696E-3</v>
      </c>
      <c r="E1848" s="5">
        <f>'Stocks Returns'!D1844</f>
        <v>2.5838744588744467E-2</v>
      </c>
      <c r="F1848" s="5">
        <f>'Stocks Returns'!E1844</f>
        <v>3.4759771357948388E-2</v>
      </c>
      <c r="G1848" s="5">
        <f t="shared" si="112"/>
        <v>9.7481003150799855E-2</v>
      </c>
      <c r="H1848" s="5">
        <f t="shared" si="113"/>
        <v>-1.734726235983293E-3</v>
      </c>
      <c r="I1848" s="5">
        <f t="shared" si="114"/>
        <v>2.6858510984279767E-2</v>
      </c>
      <c r="J1848" s="5">
        <f t="shared" si="115"/>
        <v>3.548794116971276E-2</v>
      </c>
    </row>
    <row r="1849" spans="1:10" ht="15" customHeight="1" x14ac:dyDescent="0.2">
      <c r="A1849" s="3">
        <f>'2_CVaR_t1'!A1849</f>
        <v>44879</v>
      </c>
      <c r="B1849" s="5">
        <f>'2_CVaR_t1'!D1849-1</f>
        <v>5.4374083557788833E-3</v>
      </c>
      <c r="C1849" s="5">
        <f>'Stocks Returns'!B1845</f>
        <v>-2.9560810810810745E-2</v>
      </c>
      <c r="D1849" s="5">
        <f>'Stocks Returns'!C1845</f>
        <v>9.0731707317073251E-3</v>
      </c>
      <c r="E1849" s="5">
        <f>'Stocks Returns'!D1845</f>
        <v>-1.2396149281287072E-2</v>
      </c>
      <c r="F1849" s="5">
        <f>'Stocks Returns'!E1845</f>
        <v>-6.9423708569722464E-3</v>
      </c>
      <c r="G1849" s="5">
        <f t="shared" si="112"/>
        <v>-3.4031234857065287E-2</v>
      </c>
      <c r="H1849" s="5">
        <f t="shared" si="113"/>
        <v>1.2573427988118117E-3</v>
      </c>
      <c r="I1849" s="5">
        <f t="shared" si="114"/>
        <v>-1.9910200830489114E-2</v>
      </c>
      <c r="J1849" s="5">
        <f t="shared" si="115"/>
        <v>-1.2409499577075309E-2</v>
      </c>
    </row>
    <row r="1850" spans="1:10" ht="15" customHeight="1" x14ac:dyDescent="0.2">
      <c r="A1850" s="3">
        <f>'2_CVaR_t1'!A1850</f>
        <v>44880</v>
      </c>
      <c r="B1850" s="5">
        <f>'2_CVaR_t1'!D1850-1</f>
        <v>1.101391773416438E-2</v>
      </c>
      <c r="C1850" s="5">
        <f>'Stocks Returns'!B1846</f>
        <v>-1.3925152306353383E-2</v>
      </c>
      <c r="D1850" s="5">
        <f>'Stocks Returns'!C1846</f>
        <v>1.513100647781096E-2</v>
      </c>
      <c r="E1850" s="5">
        <f>'Stocks Returns'!D1846</f>
        <v>2.7373481105621433E-2</v>
      </c>
      <c r="F1850" s="5">
        <f>'Stocks Returns'!E1846</f>
        <v>7.9681274900398336E-3</v>
      </c>
      <c r="G1850" s="5">
        <f t="shared" si="112"/>
        <v>-2.3541683420475794E-2</v>
      </c>
      <c r="H1850" s="5">
        <f t="shared" si="113"/>
        <v>-7.4175494615673354E-4</v>
      </c>
      <c r="I1850" s="5">
        <f t="shared" si="114"/>
        <v>1.2093748865381492E-2</v>
      </c>
      <c r="J1850" s="5">
        <f t="shared" si="115"/>
        <v>-3.1366549151652656E-3</v>
      </c>
    </row>
    <row r="1851" spans="1:10" ht="15" customHeight="1" x14ac:dyDescent="0.2">
      <c r="A1851" s="3">
        <f>'2_CVaR_t1'!A1851</f>
        <v>44881</v>
      </c>
      <c r="B1851" s="5">
        <f>'2_CVaR_t1'!D1851-1</f>
        <v>-1.2849661736895612E-3</v>
      </c>
      <c r="C1851" s="5">
        <f>'Stocks Returns'!B1847</f>
        <v>-3.7069726390114743E-2</v>
      </c>
      <c r="D1851" s="5">
        <f>'Stocks Returns'!C1847</f>
        <v>7.143197295107484E-4</v>
      </c>
      <c r="E1851" s="5">
        <f>'Stocks Returns'!D1847</f>
        <v>-4.2890564075903304E-2</v>
      </c>
      <c r="F1851" s="5">
        <f>'Stocks Returns'!E1847</f>
        <v>-3.6169736743977832E-2</v>
      </c>
      <c r="G1851" s="5">
        <f t="shared" si="112"/>
        <v>-3.5336617593218551E-2</v>
      </c>
      <c r="H1851" s="5">
        <f t="shared" si="113"/>
        <v>2.6109697664246775E-3</v>
      </c>
      <c r="I1851" s="5">
        <f t="shared" si="114"/>
        <v>-4.1043237289804836E-2</v>
      </c>
      <c r="J1851" s="5">
        <f t="shared" si="115"/>
        <v>-3.4840782651849325E-2</v>
      </c>
    </row>
    <row r="1852" spans="1:10" ht="15" customHeight="1" x14ac:dyDescent="0.2">
      <c r="A1852" s="3">
        <f>'2_CVaR_t1'!A1852</f>
        <v>44882</v>
      </c>
      <c r="B1852" s="5">
        <f>'2_CVaR_t1'!D1852-1</f>
        <v>2.7695261398139603E-3</v>
      </c>
      <c r="C1852" s="5">
        <f>'Stocks Returns'!B1848</f>
        <v>4.5829514207149646E-3</v>
      </c>
      <c r="D1852" s="5">
        <f>'Stocks Returns'!C1848</f>
        <v>4.0449224326639666E-3</v>
      </c>
      <c r="E1852" s="5">
        <f>'Stocks Returns'!D1848</f>
        <v>2.0369364475829599E-3</v>
      </c>
      <c r="F1852" s="5">
        <f>'Stocks Returns'!E1848</f>
        <v>1.5088207985143764E-2</v>
      </c>
      <c r="G1852" s="5">
        <f t="shared" si="112"/>
        <v>2.5744989405857067E-3</v>
      </c>
      <c r="H1852" s="5">
        <f t="shared" si="113"/>
        <v>8.3647252671171374E-5</v>
      </c>
      <c r="I1852" s="5">
        <f t="shared" si="114"/>
        <v>-1.7619018732894219E-3</v>
      </c>
      <c r="J1852" s="5">
        <f t="shared" si="115"/>
        <v>1.2318213795926646E-2</v>
      </c>
    </row>
    <row r="1853" spans="1:10" ht="15" customHeight="1" x14ac:dyDescent="0.2">
      <c r="A1853" s="3">
        <f>'2_CVaR_t1'!A1853</f>
        <v>44883</v>
      </c>
      <c r="B1853" s="5">
        <f>'2_CVaR_t1'!D1853-1</f>
        <v>-3.7763876571939026E-4</v>
      </c>
      <c r="C1853" s="5">
        <f>'Stocks Returns'!B1849</f>
        <v>-1.7335766423357768E-2</v>
      </c>
      <c r="D1853" s="5">
        <f>'Stocks Returns'!C1849</f>
        <v>-9.0051661216172807E-4</v>
      </c>
      <c r="E1853" s="5">
        <f>'Stocks Returns'!D1849</f>
        <v>5.1497492885215213E-3</v>
      </c>
      <c r="F1853" s="5">
        <f>'Stocks Returns'!E1849</f>
        <v>-1.9818583733516193E-2</v>
      </c>
      <c r="G1853" s="5">
        <f t="shared" si="112"/>
        <v>-1.643995631462004E-2</v>
      </c>
      <c r="H1853" s="5">
        <f t="shared" si="113"/>
        <v>-3.1477203323503934E-4</v>
      </c>
      <c r="I1853" s="5">
        <f t="shared" si="114"/>
        <v>5.7335589791706861E-3</v>
      </c>
      <c r="J1853" s="5">
        <f t="shared" si="115"/>
        <v>-1.9406905549676043E-2</v>
      </c>
    </row>
    <row r="1854" spans="1:10" ht="15" customHeight="1" x14ac:dyDescent="0.2">
      <c r="A1854" s="3">
        <f>'2_CVaR_t1'!A1854</f>
        <v>44886</v>
      </c>
      <c r="B1854" s="5">
        <f>'2_CVaR_t1'!D1854-1</f>
        <v>-1.4911439404566407E-2</v>
      </c>
      <c r="C1854" s="5">
        <f>'Stocks Returns'!B1850</f>
        <v>-1.9498607242339761E-2</v>
      </c>
      <c r="D1854" s="5">
        <f>'Stocks Returns'!C1850</f>
        <v>-2.1252371916508639E-2</v>
      </c>
      <c r="E1854" s="5">
        <f>'Stocks Returns'!D1850</f>
        <v>-2.5886477012269093E-2</v>
      </c>
      <c r="F1854" s="5">
        <f>'Stocks Returns'!E1850</f>
        <v>-2.4107628898048072E-2</v>
      </c>
      <c r="G1854" s="5">
        <f t="shared" si="112"/>
        <v>-5.1907342972248062E-3</v>
      </c>
      <c r="H1854" s="5">
        <f t="shared" si="113"/>
        <v>3.3178890709667855E-4</v>
      </c>
      <c r="I1854" s="5">
        <f t="shared" si="114"/>
        <v>-5.0633298920171425E-3</v>
      </c>
      <c r="J1854" s="5">
        <f t="shared" si="115"/>
        <v>-9.0027924730114641E-3</v>
      </c>
    </row>
    <row r="1855" spans="1:10" ht="15" customHeight="1" x14ac:dyDescent="0.2">
      <c r="A1855" s="3">
        <f>'2_CVaR_t1'!A1855</f>
        <v>44887</v>
      </c>
      <c r="B1855" s="5">
        <f>'2_CVaR_t1'!D1855-1</f>
        <v>1.4391204056503959E-2</v>
      </c>
      <c r="C1855" s="5">
        <f>'Stocks Returns'!B1851</f>
        <v>2.2727272727272707E-2</v>
      </c>
      <c r="D1855" s="5">
        <f>'Stocks Returns'!C1851</f>
        <v>1.9435827840248221E-2</v>
      </c>
      <c r="E1855" s="5">
        <f>'Stocks Returns'!D1851</f>
        <v>4.0553633217993212E-2</v>
      </c>
      <c r="F1855" s="5">
        <f>'Stocks Returns'!E1851</f>
        <v>3.5779743405849107E-2</v>
      </c>
      <c r="G1855" s="5">
        <f t="shared" si="112"/>
        <v>9.9941186803584221E-3</v>
      </c>
      <c r="H1855" s="5">
        <f t="shared" si="113"/>
        <v>-1.3164324660966259E-3</v>
      </c>
      <c r="I1855" s="5">
        <f t="shared" si="114"/>
        <v>2.0570792742491583E-2</v>
      </c>
      <c r="J1855" s="5">
        <f t="shared" si="115"/>
        <v>2.1260644016872547E-2</v>
      </c>
    </row>
    <row r="1856" spans="1:10" ht="15" customHeight="1" x14ac:dyDescent="0.2">
      <c r="A1856" s="3">
        <f>'2_CVaR_t1'!A1856</f>
        <v>44888</v>
      </c>
      <c r="B1856" s="5">
        <f>'2_CVaR_t1'!D1856-1</f>
        <v>5.1099206529265917E-3</v>
      </c>
      <c r="C1856" s="5">
        <f>'Stocks Returns'!B1852</f>
        <v>4.9999999999999822E-2</v>
      </c>
      <c r="D1856" s="5">
        <f>'Stocks Returns'!C1852</f>
        <v>6.6562069129461054E-3</v>
      </c>
      <c r="E1856" s="5">
        <f>'Stocks Returns'!D1852</f>
        <v>1.9154030327214633E-2</v>
      </c>
      <c r="F1856" s="5">
        <f>'Stocks Returns'!E1852</f>
        <v>-2.4926911832589549E-2</v>
      </c>
      <c r="G1856" s="5">
        <f t="shared" si="112"/>
        <v>4.5831787726009154E-2</v>
      </c>
      <c r="H1856" s="5">
        <f t="shared" si="113"/>
        <v>-6.8646721315193324E-4</v>
      </c>
      <c r="I1856" s="5">
        <f t="shared" si="114"/>
        <v>1.2096028388625581E-2</v>
      </c>
      <c r="J1856" s="5">
        <f t="shared" si="115"/>
        <v>-3.0062962071597085E-2</v>
      </c>
    </row>
    <row r="1857" spans="1:10" ht="15" customHeight="1" x14ac:dyDescent="0.2">
      <c r="A1857" s="3">
        <f>'2_CVaR_t1'!A1857</f>
        <v>44889</v>
      </c>
      <c r="B1857" s="5">
        <f>'2_CVaR_t1'!D1857-1</f>
        <v>2.8556153399916795E-5</v>
      </c>
      <c r="C1857" s="5">
        <f>'Stocks Returns'!B1853</f>
        <v>0</v>
      </c>
      <c r="D1857" s="5">
        <f>'Stocks Returns'!C1853</f>
        <v>0</v>
      </c>
      <c r="E1857" s="5">
        <f>'Stocks Returns'!D1853</f>
        <v>0</v>
      </c>
      <c r="F1857" s="5">
        <f>'Stocks Returns'!E1853</f>
        <v>0</v>
      </c>
      <c r="G1857" s="5">
        <f t="shared" si="112"/>
        <v>5.2096584642662082E-4</v>
      </c>
      <c r="H1857" s="5">
        <f t="shared" si="113"/>
        <v>-1.1253114819244209E-6</v>
      </c>
      <c r="I1857" s="5">
        <f t="shared" si="114"/>
        <v>1.8154757398473369E-5</v>
      </c>
      <c r="J1857" s="5">
        <f t="shared" si="115"/>
        <v>1.0294917535460086E-6</v>
      </c>
    </row>
    <row r="1858" spans="1:10" ht="15" customHeight="1" x14ac:dyDescent="0.2">
      <c r="A1858" s="3">
        <f>'2_CVaR_t1'!A1858</f>
        <v>44890</v>
      </c>
      <c r="B1858" s="5">
        <f>'2_CVaR_t1'!D1858-1</f>
        <v>5.8754039257393753E-3</v>
      </c>
      <c r="C1858" s="5">
        <f>'Stocks Returns'!B1854</f>
        <v>1.1463844797178213E-2</v>
      </c>
      <c r="D1858" s="5">
        <f>'Stocks Returns'!C1854</f>
        <v>9.7293723137958921E-3</v>
      </c>
      <c r="E1858" s="5">
        <f>'Stocks Returns'!D1854</f>
        <v>-1.239885147481079E-2</v>
      </c>
      <c r="F1858" s="5">
        <f>'Stocks Returns'!E1854</f>
        <v>5.52311819473017E-4</v>
      </c>
      <c r="G1858" s="5">
        <f t="shared" si="112"/>
        <v>6.5892302537275422E-3</v>
      </c>
      <c r="H1858" s="5">
        <f t="shared" si="113"/>
        <v>1.2807289515506266E-3</v>
      </c>
      <c r="I1858" s="5">
        <f t="shared" si="114"/>
        <v>-2.0522842595456191E-2</v>
      </c>
      <c r="J1858" s="5">
        <f t="shared" si="115"/>
        <v>-5.3576149256126613E-3</v>
      </c>
    </row>
    <row r="1859" spans="1:10" ht="15" customHeight="1" x14ac:dyDescent="0.2">
      <c r="A1859" s="3">
        <f>'2_CVaR_t1'!A1859</f>
        <v>44893</v>
      </c>
      <c r="B1859" s="5">
        <f>'2_CVaR_t1'!D1859-1</f>
        <v>-8.4315652613019543E-3</v>
      </c>
      <c r="C1859" s="5">
        <f>'Stocks Returns'!B1855</f>
        <v>-4.7951176983435095E-2</v>
      </c>
      <c r="D1859" s="5">
        <f>'Stocks Returns'!C1855</f>
        <v>-1.1834042752233542E-2</v>
      </c>
      <c r="E1859" s="5">
        <f>'Stocks Returns'!D1855</f>
        <v>-1.7576318223866738E-2</v>
      </c>
      <c r="F1859" s="5">
        <f>'Stocks Returns'!E1855</f>
        <v>-2.3420865862313733E-2</v>
      </c>
      <c r="G1859" s="5">
        <f t="shared" si="112"/>
        <v>-3.9623052993248246E-2</v>
      </c>
      <c r="H1859" s="5">
        <f t="shared" si="113"/>
        <v>3.880043438924622E-4</v>
      </c>
      <c r="I1859" s="5">
        <f t="shared" si="114"/>
        <v>-5.7768506314833951E-3</v>
      </c>
      <c r="J1859" s="5">
        <f t="shared" si="115"/>
        <v>-1.486695293870029E-2</v>
      </c>
    </row>
    <row r="1860" spans="1:10" ht="15" customHeight="1" x14ac:dyDescent="0.2">
      <c r="A1860" s="3">
        <f>'2_CVaR_t1'!A1860</f>
        <v>44894</v>
      </c>
      <c r="B1860" s="5">
        <f>'2_CVaR_t1'!D1860-1</f>
        <v>-6.8250127857177878E-3</v>
      </c>
      <c r="C1860" s="5">
        <f>'Stocks Returns'!B1856</f>
        <v>2.0146520146520297E-2</v>
      </c>
      <c r="D1860" s="5">
        <f>'Stocks Returns'!C1856</f>
        <v>-1.041370822682941E-2</v>
      </c>
      <c r="E1860" s="5">
        <f>'Stocks Returns'!D1856</f>
        <v>-1.6142050040355294E-3</v>
      </c>
      <c r="F1860" s="5">
        <f>'Stocks Returns'!E1856</f>
        <v>3.3107235142117997E-3</v>
      </c>
      <c r="G1860" s="5">
        <f t="shared" si="112"/>
        <v>2.699208748907574E-2</v>
      </c>
      <c r="H1860" s="5">
        <f t="shared" si="113"/>
        <v>-5.1280605621350714E-4</v>
      </c>
      <c r="I1860" s="5">
        <f t="shared" si="114"/>
        <v>7.9480255118461827E-3</v>
      </c>
      <c r="J1860" s="5">
        <f t="shared" si="115"/>
        <v>1.0240468724704837E-2</v>
      </c>
    </row>
    <row r="1861" spans="1:10" ht="15" customHeight="1" x14ac:dyDescent="0.2">
      <c r="A1861" s="3">
        <f>'2_CVaR_t1'!A1861</f>
        <v>44895</v>
      </c>
      <c r="B1861" s="5">
        <f>'2_CVaR_t1'!D1861-1</f>
        <v>2.7497022369090685E-2</v>
      </c>
      <c r="C1861" s="5">
        <f>'Stocks Returns'!B1857</f>
        <v>2.3339317773788171E-2</v>
      </c>
      <c r="D1861" s="5">
        <f>'Stocks Returns'!C1857</f>
        <v>3.7979527408399383E-2</v>
      </c>
      <c r="E1861" s="5">
        <f>'Stocks Returns'!D1857</f>
        <v>6.6963082727027778E-2</v>
      </c>
      <c r="F1861" s="5">
        <f>'Stocks Returns'!E1857</f>
        <v>-5.9557344064385953E-3</v>
      </c>
      <c r="G1861" s="5">
        <f t="shared" si="112"/>
        <v>-1.4881303327769178E-3</v>
      </c>
      <c r="H1861" s="5">
        <f t="shared" si="113"/>
        <v>-1.7080021364163089E-3</v>
      </c>
      <c r="I1861" s="5">
        <f t="shared" si="114"/>
        <v>2.8729470432727285E-2</v>
      </c>
      <c r="J1861" s="5">
        <f t="shared" si="115"/>
        <v>-3.3724352426660366E-2</v>
      </c>
    </row>
    <row r="1862" spans="1:10" ht="15" customHeight="1" x14ac:dyDescent="0.2">
      <c r="A1862" s="3">
        <f>'2_CVaR_t1'!A1862</f>
        <v>44896</v>
      </c>
      <c r="B1862" s="5">
        <f>'2_CVaR_t1'!D1862-1</f>
        <v>-4.1970028720905717E-4</v>
      </c>
      <c r="C1862" s="5">
        <f>'Stocks Returns'!B1858</f>
        <v>2.017543859649118E-2</v>
      </c>
      <c r="D1862" s="5">
        <f>'Stocks Returns'!C1858</f>
        <v>0</v>
      </c>
      <c r="E1862" s="5">
        <f>'Stocks Returns'!D1858</f>
        <v>-1.0986235635812691E-2</v>
      </c>
      <c r="F1862" s="5">
        <f>'Stocks Returns'!E1858</f>
        <v>-3.6434296818071976E-3</v>
      </c>
      <c r="G1862" s="5">
        <f t="shared" ref="G1862:G1925" si="116">C1862-($P$11+$O$11*$B1862)</f>
        <v>2.1110063863302921E-2</v>
      </c>
      <c r="H1862" s="5">
        <f t="shared" ref="H1862:H1925" si="117">D1862-($P$12+$O$12*$B1862)</f>
        <v>6.4651501042440522E-4</v>
      </c>
      <c r="I1862" s="5">
        <f t="shared" ref="I1862:I1925" si="118">E1862-($P$13+$O$13*$B1862)</f>
        <v>-1.0343852324444082E-2</v>
      </c>
      <c r="J1862" s="5">
        <f t="shared" ref="J1862:J1925" si="119">F1862-($P$14+$O$14*$B1862)</f>
        <v>-3.1892287878741844E-3</v>
      </c>
    </row>
    <row r="1863" spans="1:10" ht="15" customHeight="1" x14ac:dyDescent="0.2">
      <c r="A1863" s="3">
        <f>'2_CVaR_t1'!A1863</f>
        <v>44897</v>
      </c>
      <c r="B1863" s="5">
        <f>'2_CVaR_t1'!D1863-1</f>
        <v>1.4824829609489942E-3</v>
      </c>
      <c r="C1863" s="5">
        <f>'Stocks Returns'!B1859</f>
        <v>-6.8787618228718372E-3</v>
      </c>
      <c r="D1863" s="5">
        <f>'Stocks Returns'!C1859</f>
        <v>3.0414746543778737E-3</v>
      </c>
      <c r="E1863" s="5">
        <f>'Stocks Returns'!D1859</f>
        <v>-1.2895812053115296E-2</v>
      </c>
      <c r="F1863" s="5">
        <f>'Stocks Returns'!E1859</f>
        <v>-7.1509832601982515E-3</v>
      </c>
      <c r="G1863" s="5">
        <f t="shared" si="116"/>
        <v>-7.6995068053539398E-3</v>
      </c>
      <c r="H1863" s="5">
        <f t="shared" si="117"/>
        <v>9.3971778389348014E-4</v>
      </c>
      <c r="I1863" s="5">
        <f t="shared" si="118"/>
        <v>-1.4902352417602393E-2</v>
      </c>
      <c r="J1863" s="5">
        <f t="shared" si="119"/>
        <v>-8.619822331065289E-3</v>
      </c>
    </row>
    <row r="1864" spans="1:10" ht="15" customHeight="1" x14ac:dyDescent="0.2">
      <c r="A1864" s="3">
        <f>'2_CVaR_t1'!A1864</f>
        <v>44900</v>
      </c>
      <c r="B1864" s="5">
        <f>'2_CVaR_t1'!D1864-1</f>
        <v>-1.2310973329265784E-2</v>
      </c>
      <c r="C1864" s="5">
        <f>'Stocks Returns'!B1860</f>
        <v>-3.4632034632034681E-2</v>
      </c>
      <c r="D1864" s="5">
        <f>'Stocks Returns'!C1860</f>
        <v>-1.8285399246531275E-2</v>
      </c>
      <c r="E1864" s="5">
        <f>'Stocks Returns'!D1860</f>
        <v>-9.4425042038546181E-3</v>
      </c>
      <c r="F1864" s="5">
        <f>'Stocks Returns'!E1860</f>
        <v>-2.2998854149615333E-2</v>
      </c>
      <c r="G1864" s="5">
        <f t="shared" si="116"/>
        <v>-2.2723920378570947E-2</v>
      </c>
      <c r="H1864" s="5">
        <f t="shared" si="117"/>
        <v>-4.583884235509969E-4</v>
      </c>
      <c r="I1864" s="5">
        <f t="shared" si="118"/>
        <v>7.7593113954759416E-3</v>
      </c>
      <c r="J1864" s="5">
        <f t="shared" si="119"/>
        <v>-1.0522996922430604E-2</v>
      </c>
    </row>
    <row r="1865" spans="1:10" ht="15" customHeight="1" x14ac:dyDescent="0.2">
      <c r="A1865" s="3">
        <f>'2_CVaR_t1'!A1865</f>
        <v>44901</v>
      </c>
      <c r="B1865" s="5">
        <f>'2_CVaR_t1'!D1865-1</f>
        <v>-1.4815013732253357E-2</v>
      </c>
      <c r="C1865" s="5">
        <f>'Stocks Returns'!B1861</f>
        <v>-4.8430493273542652E-2</v>
      </c>
      <c r="D1865" s="5">
        <f>'Stocks Returns'!C1861</f>
        <v>-2.1527517783601624E-2</v>
      </c>
      <c r="E1865" s="5">
        <f>'Stocks Returns'!D1861</f>
        <v>-1.8803865238965711E-2</v>
      </c>
      <c r="F1865" s="5">
        <f>'Stocks Returns'!E1861</f>
        <v>-3.149870151629397E-2</v>
      </c>
      <c r="G1865" s="5">
        <f t="shared" si="116"/>
        <v>-3.4211603740835719E-2</v>
      </c>
      <c r="H1865" s="5">
        <f t="shared" si="117"/>
        <v>-8.2672645839030473E-5</v>
      </c>
      <c r="I1865" s="5">
        <f t="shared" si="118"/>
        <v>1.8850023650526307E-3</v>
      </c>
      <c r="J1865" s="5">
        <f t="shared" si="119"/>
        <v>-1.6491348034433456E-2</v>
      </c>
    </row>
    <row r="1866" spans="1:10" ht="15" customHeight="1" x14ac:dyDescent="0.2">
      <c r="A1866" s="3">
        <f>'2_CVaR_t1'!A1866</f>
        <v>44902</v>
      </c>
      <c r="B1866" s="5">
        <f>'2_CVaR_t1'!D1866-1</f>
        <v>-3.8938108839863261E-3</v>
      </c>
      <c r="C1866" s="5">
        <f>'Stocks Returns'!B1862</f>
        <v>1.2252591894439391E-2</v>
      </c>
      <c r="D1866" s="5">
        <f>'Stocks Returns'!C1862</f>
        <v>-6.0742299598239846E-3</v>
      </c>
      <c r="E1866" s="5">
        <f>'Stocks Returns'!D1862</f>
        <v>1.1977641735427813E-3</v>
      </c>
      <c r="F1866" s="5">
        <f>'Stocks Returns'!E1862</f>
        <v>-6.3143326701842195E-3</v>
      </c>
      <c r="G1866" s="5">
        <f t="shared" si="116"/>
        <v>1.6393191343940704E-2</v>
      </c>
      <c r="H1866" s="5">
        <f t="shared" si="117"/>
        <v>-4.0832448134887293E-4</v>
      </c>
      <c r="I1866" s="5">
        <f t="shared" si="118"/>
        <v>6.6780903178407366E-3</v>
      </c>
      <c r="J1866" s="5">
        <f t="shared" si="119"/>
        <v>-2.3479288766581523E-3</v>
      </c>
    </row>
    <row r="1867" spans="1:10" ht="15" customHeight="1" x14ac:dyDescent="0.2">
      <c r="A1867" s="3">
        <f>'2_CVaR_t1'!A1867</f>
        <v>44903</v>
      </c>
      <c r="B1867" s="5">
        <f>'2_CVaR_t1'!D1867-1</f>
        <v>4.9040633482466678E-3</v>
      </c>
      <c r="C1867" s="5">
        <f>'Stocks Returns'!B1863</f>
        <v>1.8621973929235924E-3</v>
      </c>
      <c r="D1867" s="5">
        <f>'Stocks Returns'!C1863</f>
        <v>6.2075934748087036E-3</v>
      </c>
      <c r="E1867" s="5">
        <f>'Stocks Returns'!D1863</f>
        <v>2.1135185431343739E-2</v>
      </c>
      <c r="F1867" s="5">
        <f>'Stocks Returns'!E1863</f>
        <v>-1.9846796657381649E-2</v>
      </c>
      <c r="G1867" s="5">
        <f t="shared" si="116"/>
        <v>-2.1160459132587087E-3</v>
      </c>
      <c r="H1867" s="5">
        <f t="shared" si="117"/>
        <v>-8.3765828544769133E-4</v>
      </c>
      <c r="I1867" s="5">
        <f t="shared" si="118"/>
        <v>1.4363854237406933E-2</v>
      </c>
      <c r="J1867" s="5">
        <f t="shared" si="119"/>
        <v>-2.4774732444572387E-2</v>
      </c>
    </row>
    <row r="1868" spans="1:10" ht="15" customHeight="1" x14ac:dyDescent="0.2">
      <c r="A1868" s="3">
        <f>'2_CVaR_t1'!A1868</f>
        <v>44904</v>
      </c>
      <c r="B1868" s="5">
        <f>'2_CVaR_t1'!D1868-1</f>
        <v>-1.743852744037433E-3</v>
      </c>
      <c r="C1868" s="5">
        <f>'Stocks Returns'!B1864</f>
        <v>3.066914498141271E-2</v>
      </c>
      <c r="D1868" s="5">
        <f>'Stocks Returns'!C1864</f>
        <v>-1.9129603060736855E-3</v>
      </c>
      <c r="E1868" s="5">
        <f>'Stocks Returns'!D1864</f>
        <v>-1.2236396771673985E-2</v>
      </c>
      <c r="F1868" s="5">
        <f>'Stocks Returns'!E1864</f>
        <v>-2.2912966252220279E-2</v>
      </c>
      <c r="G1868" s="5">
        <f t="shared" si="116"/>
        <v>3.2825722881072342E-2</v>
      </c>
      <c r="H1868" s="5">
        <f t="shared" si="117"/>
        <v>6.4668845035632761E-4</v>
      </c>
      <c r="I1868" s="5">
        <f t="shared" si="118"/>
        <v>-9.7500382298791287E-3</v>
      </c>
      <c r="J1868" s="5">
        <f t="shared" si="119"/>
        <v>-2.1120094072839397E-2</v>
      </c>
    </row>
    <row r="1869" spans="1:10" ht="15" customHeight="1" x14ac:dyDescent="0.2">
      <c r="A1869" s="3">
        <f>'2_CVaR_t1'!A1869</f>
        <v>44907</v>
      </c>
      <c r="B1869" s="5">
        <f>'2_CVaR_t1'!D1869-1</f>
        <v>1.9230660783221332E-2</v>
      </c>
      <c r="C1869" s="5">
        <f>'Stocks Returns'!B1865</f>
        <v>1.623083859332719E-2</v>
      </c>
      <c r="D1869" s="5">
        <f>'Stocks Returns'!C1865</f>
        <v>2.8222328701485555E-2</v>
      </c>
      <c r="E1869" s="5">
        <f>'Stocks Returns'!D1865</f>
        <v>1.9109119662625185E-2</v>
      </c>
      <c r="F1869" s="5">
        <f>'Stocks Returns'!E1865</f>
        <v>1.5997091437920385E-2</v>
      </c>
      <c r="G1869" s="5">
        <f t="shared" si="116"/>
        <v>-9.6825656049710426E-4</v>
      </c>
      <c r="H1869" s="5">
        <f t="shared" si="117"/>
        <v>4.7802761579346376E-4</v>
      </c>
      <c r="I1869" s="5">
        <f t="shared" si="118"/>
        <v>-7.613003957176144E-3</v>
      </c>
      <c r="J1869" s="5">
        <f t="shared" si="119"/>
        <v>-3.4145274821842687E-3</v>
      </c>
    </row>
    <row r="1870" spans="1:10" ht="15" customHeight="1" x14ac:dyDescent="0.2">
      <c r="A1870" s="3">
        <f>'2_CVaR_t1'!A1870</f>
        <v>44908</v>
      </c>
      <c r="B1870" s="5">
        <f>'2_CVaR_t1'!D1870-1</f>
        <v>-4.6217326226687394E-3</v>
      </c>
      <c r="C1870" s="5">
        <f>'Stocks Returns'!B1866</f>
        <v>-3.3717834960070858E-2</v>
      </c>
      <c r="D1870" s="5">
        <f>'Stocks Returns'!C1866</f>
        <v>-7.2230765646116302E-3</v>
      </c>
      <c r="E1870" s="5">
        <f>'Stocks Returns'!D1866</f>
        <v>1.0345273503167274E-3</v>
      </c>
      <c r="F1870" s="5">
        <f>'Stocks Returns'!E1866</f>
        <v>1.4582215065306769E-2</v>
      </c>
      <c r="G1870" s="5">
        <f t="shared" si="116"/>
        <v>-2.890549572675289E-2</v>
      </c>
      <c r="H1870" s="5">
        <f t="shared" si="117"/>
        <v>-5.0547070560783003E-4</v>
      </c>
      <c r="I1870" s="5">
        <f t="shared" si="118"/>
        <v>7.5285356041764435E-3</v>
      </c>
      <c r="J1870" s="5">
        <f t="shared" si="119"/>
        <v>1.9284521982829178E-2</v>
      </c>
    </row>
    <row r="1871" spans="1:10" ht="15" customHeight="1" x14ac:dyDescent="0.2">
      <c r="A1871" s="3">
        <f>'2_CVaR_t1'!A1871</f>
        <v>44909</v>
      </c>
      <c r="B1871" s="5">
        <f>'2_CVaR_t1'!D1871-1</f>
        <v>2.0175438797154222E-4</v>
      </c>
      <c r="C1871" s="5">
        <f>'Stocks Returns'!B1867</f>
        <v>8.2644628099173278E-3</v>
      </c>
      <c r="D1871" s="5">
        <f>'Stocks Returns'!C1867</f>
        <v>1.3143071723620281E-3</v>
      </c>
      <c r="E1871" s="5">
        <f>'Stocks Returns'!D1867</f>
        <v>-1.6793695904921857E-2</v>
      </c>
      <c r="F1871" s="5">
        <f>'Stocks Returns'!E1867</f>
        <v>-4.7614848778766428E-3</v>
      </c>
      <c r="G1871" s="5">
        <f t="shared" si="116"/>
        <v>8.6255980887623828E-3</v>
      </c>
      <c r="H1871" s="5">
        <f t="shared" si="117"/>
        <v>1.0629452770193389E-3</v>
      </c>
      <c r="I1871" s="5">
        <f t="shared" si="118"/>
        <v>-1.7016731844906222E-2</v>
      </c>
      <c r="J1871" s="5">
        <f t="shared" si="119"/>
        <v>-4.9355526735356372E-3</v>
      </c>
    </row>
    <row r="1872" spans="1:10" ht="15" customHeight="1" x14ac:dyDescent="0.2">
      <c r="A1872" s="3">
        <f>'2_CVaR_t1'!A1872</f>
        <v>44910</v>
      </c>
      <c r="B1872" s="5">
        <f>'2_CVaR_t1'!D1872-1</f>
        <v>-1.8321032852910091E-2</v>
      </c>
      <c r="C1872" s="5">
        <f>'Stocks Returns'!B1868</f>
        <v>-8.9253187613843377E-2</v>
      </c>
      <c r="D1872" s="5">
        <f>'Stocks Returns'!C1868</f>
        <v>-2.5360960060003768E-2</v>
      </c>
      <c r="E1872" s="5">
        <f>'Stocks Returns'!D1868</f>
        <v>-4.4672184995401487E-2</v>
      </c>
      <c r="F1872" s="5">
        <f>'Stocks Returns'!E1868</f>
        <v>-2.8351200496146145E-3</v>
      </c>
      <c r="G1872" s="5">
        <f t="shared" si="116"/>
        <v>-7.1798878116306211E-2</v>
      </c>
      <c r="H1872" s="5">
        <f t="shared" si="117"/>
        <v>1.1493769395759627E-3</v>
      </c>
      <c r="I1872" s="5">
        <f t="shared" si="118"/>
        <v>-1.9100939699484367E-2</v>
      </c>
      <c r="J1872" s="5">
        <f t="shared" si="119"/>
        <v>1.5716694720560129E-2</v>
      </c>
    </row>
    <row r="1873" spans="1:10" ht="15" customHeight="1" x14ac:dyDescent="0.2">
      <c r="A1873" s="3">
        <f>'2_CVaR_t1'!A1873</f>
        <v>44911</v>
      </c>
      <c r="B1873" s="5">
        <f>'2_CVaR_t1'!D1873-1</f>
        <v>-3.2189864803100487E-3</v>
      </c>
      <c r="C1873" s="5">
        <f>'Stocks Returns'!B1869</f>
        <v>-9.000000000000008E-3</v>
      </c>
      <c r="D1873" s="5">
        <f>'Stocks Returns'!C1869</f>
        <v>-4.9059689288635244E-3</v>
      </c>
      <c r="E1873" s="5">
        <f>'Stocks Returns'!D1869</f>
        <v>-5.5013065603071176E-4</v>
      </c>
      <c r="F1873" s="5">
        <f>'Stocks Returns'!E1869</f>
        <v>-1.8747223456241691E-2</v>
      </c>
      <c r="G1873" s="5">
        <f t="shared" si="116"/>
        <v>-5.4821411212916801E-3</v>
      </c>
      <c r="H1873" s="5">
        <f t="shared" si="117"/>
        <v>-2.1504887041586505E-4</v>
      </c>
      <c r="I1873" s="5">
        <f t="shared" si="118"/>
        <v>3.9904551442839532E-3</v>
      </c>
      <c r="J1873" s="5">
        <f t="shared" si="119"/>
        <v>-1.5463043259600132E-2</v>
      </c>
    </row>
    <row r="1874" spans="1:10" ht="15" customHeight="1" x14ac:dyDescent="0.2">
      <c r="A1874" s="3">
        <f>'2_CVaR_t1'!A1874</f>
        <v>44914</v>
      </c>
      <c r="B1874" s="5">
        <f>'2_CVaR_t1'!D1874-1</f>
        <v>-7.1587717166400333E-3</v>
      </c>
      <c r="C1874" s="5">
        <f>'Stocks Returns'!B1870</f>
        <v>-6.6599394550958646E-2</v>
      </c>
      <c r="D1874" s="5">
        <f>'Stocks Returns'!C1870</f>
        <v>-1.0005316835033029E-2</v>
      </c>
      <c r="E1874" s="5">
        <f>'Stocks Returns'!D1870</f>
        <v>-1.6375395624053879E-2</v>
      </c>
      <c r="F1874" s="5">
        <f>'Stocks Returns'!E1870</f>
        <v>0</v>
      </c>
      <c r="G1874" s="5">
        <f t="shared" si="116"/>
        <v>-5.9445828229680017E-2</v>
      </c>
      <c r="H1874" s="5">
        <f t="shared" si="117"/>
        <v>3.7779980453269899E-4</v>
      </c>
      <c r="I1874" s="5">
        <f t="shared" si="118"/>
        <v>-6.3483823723320051E-3</v>
      </c>
      <c r="J1874" s="5">
        <f t="shared" si="119"/>
        <v>7.2671636812917488E-3</v>
      </c>
    </row>
    <row r="1875" spans="1:10" ht="15" customHeight="1" x14ac:dyDescent="0.2">
      <c r="A1875" s="3">
        <f>'2_CVaR_t1'!A1875</f>
        <v>44915</v>
      </c>
      <c r="B1875" s="5">
        <f>'2_CVaR_t1'!D1875-1</f>
        <v>1.6284011428526757E-3</v>
      </c>
      <c r="C1875" s="5">
        <f>'Stocks Returns'!B1871</f>
        <v>-2.3783783783783874E-2</v>
      </c>
      <c r="D1875" s="5">
        <f>'Stocks Returns'!C1871</f>
        <v>2.6364612830778178E-3</v>
      </c>
      <c r="E1875" s="5">
        <f>'Stocks Returns'!D1871</f>
        <v>-3.6373810856183963E-3</v>
      </c>
      <c r="F1875" s="5">
        <f>'Stocks Returns'!E1871</f>
        <v>2.0010865628395491E-2</v>
      </c>
      <c r="G1875" s="5">
        <f t="shared" si="116"/>
        <v>-2.4739184791437472E-2</v>
      </c>
      <c r="H1875" s="5">
        <f t="shared" si="117"/>
        <v>3.2388201331746231E-4</v>
      </c>
      <c r="I1875" s="5">
        <f t="shared" si="118"/>
        <v>-5.8471227595254804E-3</v>
      </c>
      <c r="J1875" s="5">
        <f t="shared" si="119"/>
        <v>1.8394508438197173E-2</v>
      </c>
    </row>
    <row r="1876" spans="1:10" ht="15" customHeight="1" x14ac:dyDescent="0.2">
      <c r="A1876" s="3">
        <f>'2_CVaR_t1'!A1876</f>
        <v>44916</v>
      </c>
      <c r="B1876" s="5">
        <f>'2_CVaR_t1'!D1876-1</f>
        <v>5.6635321513316406E-3</v>
      </c>
      <c r="C1876" s="5">
        <f>'Stocks Returns'!B1872</f>
        <v>1.1074197120708451E-3</v>
      </c>
      <c r="D1876" s="5">
        <f>'Stocks Returns'!C1872</f>
        <v>7.0607713283987739E-3</v>
      </c>
      <c r="E1876" s="5">
        <f>'Stocks Returns'!D1872</f>
        <v>2.4431339511373107E-2</v>
      </c>
      <c r="F1876" s="5">
        <f>'Stocks Returns'!E1872</f>
        <v>3.2223701731025178E-2</v>
      </c>
      <c r="G1876" s="5">
        <f t="shared" si="116"/>
        <v>-3.5716755985085603E-3</v>
      </c>
      <c r="H1876" s="5">
        <f t="shared" si="117"/>
        <v>-1.0817599699710096E-3</v>
      </c>
      <c r="I1876" s="5">
        <f t="shared" si="118"/>
        <v>1.6602394706595362E-2</v>
      </c>
      <c r="J1876" s="5">
        <f t="shared" si="119"/>
        <v>2.6527969853859669E-2</v>
      </c>
    </row>
    <row r="1877" spans="1:10" ht="15" customHeight="1" x14ac:dyDescent="0.2">
      <c r="A1877" s="3">
        <f>'2_CVaR_t1'!A1877</f>
        <v>44917</v>
      </c>
      <c r="B1877" s="5">
        <f>'2_CVaR_t1'!D1877-1</f>
        <v>-7.2172078778124371E-3</v>
      </c>
      <c r="C1877" s="5">
        <f>'Stocks Returns'!B1873</f>
        <v>2.1017699115044364E-2</v>
      </c>
      <c r="D1877" s="5">
        <f>'Stocks Returns'!C1873</f>
        <v>-8.4618732169624566E-3</v>
      </c>
      <c r="E1877" s="5">
        <f>'Stocks Returns'!D1873</f>
        <v>-4.1803728070175405E-2</v>
      </c>
      <c r="F1877" s="5">
        <f>'Stocks Returns'!E1873</f>
        <v>-2.9067767457860327E-2</v>
      </c>
      <c r="G1877" s="5">
        <f t="shared" si="116"/>
        <v>2.8225191417904579E-2</v>
      </c>
      <c r="H1877" s="5">
        <f t="shared" si="117"/>
        <v>2.005671912200099E-3</v>
      </c>
      <c r="I1877" s="5">
        <f t="shared" si="118"/>
        <v>-3.1695338362738454E-2</v>
      </c>
      <c r="J1877" s="5">
        <f t="shared" si="119"/>
        <v>-2.174152688508988E-2</v>
      </c>
    </row>
    <row r="1878" spans="1:10" ht="15" customHeight="1" x14ac:dyDescent="0.2">
      <c r="A1878" s="3">
        <f>'2_CVaR_t1'!A1878</f>
        <v>44918</v>
      </c>
      <c r="B1878" s="5">
        <f>'2_CVaR_t1'!D1878-1</f>
        <v>2.5388485995354593E-3</v>
      </c>
      <c r="C1878" s="5">
        <f>'Stocks Returns'!B1874</f>
        <v>-6.50054171180936E-3</v>
      </c>
      <c r="D1878" s="5">
        <f>'Stocks Returns'!C1874</f>
        <v>3.7549985370135541E-3</v>
      </c>
      <c r="E1878" s="5">
        <f>'Stocks Returns'!D1874</f>
        <v>2.8608210556435587E-4</v>
      </c>
      <c r="F1878" s="5">
        <f>'Stocks Returns'!E1874</f>
        <v>3.6758193091231073E-2</v>
      </c>
      <c r="G1878" s="5">
        <f t="shared" si="116"/>
        <v>-8.2961206468807145E-3</v>
      </c>
      <c r="H1878" s="5">
        <f t="shared" si="117"/>
        <v>1.2700596694727433E-4</v>
      </c>
      <c r="I1878" s="5">
        <f t="shared" si="118"/>
        <v>-3.1915215506017848E-3</v>
      </c>
      <c r="J1878" s="5">
        <f t="shared" si="119"/>
        <v>3.4221405733883013E-2</v>
      </c>
    </row>
    <row r="1879" spans="1:10" ht="15" customHeight="1" x14ac:dyDescent="0.2">
      <c r="A1879" s="3">
        <f>'2_CVaR_t1'!A1879</f>
        <v>44921</v>
      </c>
      <c r="B1879" s="5">
        <f>'2_CVaR_t1'!D1879-1</f>
        <v>2.8556153399916795E-5</v>
      </c>
      <c r="C1879" s="5">
        <f>'Stocks Returns'!B1875</f>
        <v>0</v>
      </c>
      <c r="D1879" s="5">
        <f>'Stocks Returns'!C1875</f>
        <v>0</v>
      </c>
      <c r="E1879" s="5">
        <f>'Stocks Returns'!D1875</f>
        <v>0</v>
      </c>
      <c r="F1879" s="5">
        <f>'Stocks Returns'!E1875</f>
        <v>0</v>
      </c>
      <c r="G1879" s="5">
        <f t="shared" si="116"/>
        <v>5.2096584642662082E-4</v>
      </c>
      <c r="H1879" s="5">
        <f t="shared" si="117"/>
        <v>-1.1253114819244209E-6</v>
      </c>
      <c r="I1879" s="5">
        <f t="shared" si="118"/>
        <v>1.8154757398473369E-5</v>
      </c>
      <c r="J1879" s="5">
        <f t="shared" si="119"/>
        <v>1.0294917535460086E-6</v>
      </c>
    </row>
    <row r="1880" spans="1:10" ht="15" customHeight="1" x14ac:dyDescent="0.2">
      <c r="A1880" s="3">
        <f>'2_CVaR_t1'!A1880</f>
        <v>44922</v>
      </c>
      <c r="B1880" s="5">
        <f>'2_CVaR_t1'!D1880-1</f>
        <v>9.8325706662638623E-4</v>
      </c>
      <c r="C1880" s="5">
        <f>'Stocks Returns'!B1876</f>
        <v>6.5430752453654595E-3</v>
      </c>
      <c r="D1880" s="5">
        <f>'Stocks Returns'!C1876</f>
        <v>2.234854005732867E-3</v>
      </c>
      <c r="E1880" s="5">
        <f>'Stocks Returns'!D1876</f>
        <v>-1.2870012870012992E-2</v>
      </c>
      <c r="F1880" s="5">
        <f>'Stocks Returns'!E1876</f>
        <v>1.2131567706108459E-2</v>
      </c>
      <c r="G1880" s="5">
        <f t="shared" si="116"/>
        <v>6.1830252476697042E-3</v>
      </c>
      <c r="H1880" s="5">
        <f t="shared" si="117"/>
        <v>8.5437805753444838E-4</v>
      </c>
      <c r="I1880" s="5">
        <f t="shared" si="118"/>
        <v>-1.4181346138994473E-2</v>
      </c>
      <c r="J1880" s="5">
        <f t="shared" si="119"/>
        <v>1.116742835183027E-2</v>
      </c>
    </row>
    <row r="1881" spans="1:10" ht="15" customHeight="1" x14ac:dyDescent="0.2">
      <c r="A1881" s="3">
        <f>'2_CVaR_t1'!A1881</f>
        <v>44923</v>
      </c>
      <c r="B1881" s="5">
        <f>'2_CVaR_t1'!D1881-1</f>
        <v>-4.7960948714154128E-3</v>
      </c>
      <c r="C1881" s="5">
        <f>'Stocks Returns'!B1877</f>
        <v>-3.9003250270856049E-2</v>
      </c>
      <c r="D1881" s="5">
        <f>'Stocks Returns'!C1877</f>
        <v>-6.3018081341799093E-3</v>
      </c>
      <c r="E1881" s="5">
        <f>'Stocks Returns'!D1877</f>
        <v>-1.6804287990728639E-2</v>
      </c>
      <c r="F1881" s="5">
        <f>'Stocks Returns'!E1877</f>
        <v>-2.6673419431079592E-2</v>
      </c>
      <c r="G1881" s="5">
        <f t="shared" si="116"/>
        <v>-3.4030006295922746E-2</v>
      </c>
      <c r="H1881" s="5">
        <f t="shared" si="117"/>
        <v>6.6771607484959316E-4</v>
      </c>
      <c r="I1881" s="5">
        <f t="shared" si="118"/>
        <v>-1.0067468068052182E-2</v>
      </c>
      <c r="J1881" s="5">
        <f t="shared" si="119"/>
        <v>-2.1794838448996396E-2</v>
      </c>
    </row>
    <row r="1882" spans="1:10" ht="15" customHeight="1" x14ac:dyDescent="0.2">
      <c r="A1882" s="3">
        <f>'2_CVaR_t1'!A1882</f>
        <v>44924</v>
      </c>
      <c r="B1882" s="5">
        <f>'2_CVaR_t1'!D1882-1</f>
        <v>1.1344312161506664E-2</v>
      </c>
      <c r="C1882" s="5">
        <f>'Stocks Returns'!B1878</f>
        <v>6.3134160090191793E-2</v>
      </c>
      <c r="D1882" s="5">
        <f>'Stocks Returns'!C1878</f>
        <v>1.4976340309283298E-2</v>
      </c>
      <c r="E1882" s="5">
        <f>'Stocks Returns'!D1878</f>
        <v>3.8013850007367012E-2</v>
      </c>
      <c r="F1882" s="5">
        <f>'Stocks Returns'!E1878</f>
        <v>9.3660567166766739E-3</v>
      </c>
      <c r="G1882" s="5">
        <f t="shared" si="116"/>
        <v>5.3212734824125439E-2</v>
      </c>
      <c r="H1882" s="5">
        <f t="shared" si="117"/>
        <v>-1.3737745532413949E-3</v>
      </c>
      <c r="I1882" s="5">
        <f t="shared" si="118"/>
        <v>2.2274020338656265E-2</v>
      </c>
      <c r="J1882" s="5">
        <f t="shared" si="119"/>
        <v>-2.0727427652436573E-3</v>
      </c>
    </row>
    <row r="1883" spans="1:10" ht="15" customHeight="1" x14ac:dyDescent="0.2">
      <c r="A1883" s="3">
        <f>'2_CVaR_t1'!A1883</f>
        <v>44925</v>
      </c>
      <c r="B1883" s="5">
        <f>'2_CVaR_t1'!D1883-1</f>
        <v>-1.0079839334631302E-3</v>
      </c>
      <c r="C1883" s="5">
        <f>'Stocks Returns'!B1879</f>
        <v>5.3022269353129037E-3</v>
      </c>
      <c r="D1883" s="5">
        <f>'Stocks Returns'!C1879</f>
        <v>-1.4418917619918314E-3</v>
      </c>
      <c r="E1883" s="5">
        <f>'Stocks Returns'!D1879</f>
        <v>-2.8388928317956141E-3</v>
      </c>
      <c r="F1883" s="5">
        <f>'Stocks Returns'!E1879</f>
        <v>1.3832803505455793E-2</v>
      </c>
      <c r="G1883" s="5">
        <f t="shared" si="116"/>
        <v>6.7797313446996098E-3</v>
      </c>
      <c r="H1883" s="5">
        <f t="shared" si="117"/>
        <v>5.4574694784619102E-5</v>
      </c>
      <c r="I1883" s="5">
        <f t="shared" si="118"/>
        <v>-1.377283254929129E-3</v>
      </c>
      <c r="J1883" s="5">
        <f t="shared" si="119"/>
        <v>1.4881738352324385E-2</v>
      </c>
    </row>
    <row r="1884" spans="1:10" ht="15" customHeight="1" x14ac:dyDescent="0.2">
      <c r="A1884" s="3">
        <f>'2_CVaR_t1'!A1884</f>
        <v>44928</v>
      </c>
      <c r="B1884" s="5">
        <f>'2_CVaR_t1'!D1884-1</f>
        <v>2.8556153399916795E-5</v>
      </c>
      <c r="C1884" s="5">
        <f>'Stocks Returns'!B1880</f>
        <v>0</v>
      </c>
      <c r="D1884" s="5">
        <f>'Stocks Returns'!C1880</f>
        <v>0</v>
      </c>
      <c r="E1884" s="5">
        <f>'Stocks Returns'!D1880</f>
        <v>0</v>
      </c>
      <c r="F1884" s="5">
        <f>'Stocks Returns'!E1880</f>
        <v>0</v>
      </c>
      <c r="G1884" s="5">
        <f t="shared" si="116"/>
        <v>5.2096584642662082E-4</v>
      </c>
      <c r="H1884" s="5">
        <f t="shared" si="117"/>
        <v>-1.1253114819244209E-6</v>
      </c>
      <c r="I1884" s="5">
        <f t="shared" si="118"/>
        <v>1.8154757398473369E-5</v>
      </c>
      <c r="J1884" s="5">
        <f t="shared" si="119"/>
        <v>1.0294917535460086E-6</v>
      </c>
    </row>
    <row r="1885" spans="1:10" ht="15" customHeight="1" x14ac:dyDescent="0.2">
      <c r="A1885" s="3">
        <f>'2_CVaR_t1'!A1885</f>
        <v>44929</v>
      </c>
      <c r="B1885" s="5">
        <f>'2_CVaR_t1'!D1885-1</f>
        <v>-1.8492966428234059E-3</v>
      </c>
      <c r="C1885" s="5">
        <f>'Stocks Returns'!B1881</f>
        <v>6.3291139240504446E-3</v>
      </c>
      <c r="D1885" s="5">
        <f>'Stocks Returns'!C1881</f>
        <v>-1.7809010396612202E-3</v>
      </c>
      <c r="E1885" s="5">
        <f>'Stocks Returns'!D1881</f>
        <v>-1.6370106761565917E-2</v>
      </c>
      <c r="F1885" s="5">
        <f>'Stocks Returns'!E1881</f>
        <v>-4.1355932203389845E-2</v>
      </c>
      <c r="G1885" s="5">
        <f t="shared" si="116"/>
        <v>8.5829974240394236E-3</v>
      </c>
      <c r="H1885" s="5">
        <f t="shared" si="117"/>
        <v>9.310929244807707E-4</v>
      </c>
      <c r="I1885" s="5">
        <f t="shared" si="118"/>
        <v>-1.3736910190238857E-2</v>
      </c>
      <c r="J1885" s="5">
        <f t="shared" si="119"/>
        <v>-3.9456459972932859E-2</v>
      </c>
    </row>
    <row r="1886" spans="1:10" ht="15" customHeight="1" x14ac:dyDescent="0.2">
      <c r="A1886" s="3">
        <f>'2_CVaR_t1'!A1886</f>
        <v>44930</v>
      </c>
      <c r="B1886" s="5">
        <f>'2_CVaR_t1'!D1886-1</f>
        <v>1.7436568327148017E-2</v>
      </c>
      <c r="C1886" s="5">
        <f>'Stocks Returns'!B1882</f>
        <v>8.8050314465409008E-2</v>
      </c>
      <c r="D1886" s="5">
        <f>'Stocks Returns'!C1882</f>
        <v>2.516996962245055E-2</v>
      </c>
      <c r="E1886" s="5">
        <f>'Stocks Returns'!D1882</f>
        <v>2.4457308248914789E-2</v>
      </c>
      <c r="F1886" s="5">
        <f>'Stocks Returns'!E1882</f>
        <v>1.9448373408770259E-3</v>
      </c>
      <c r="G1886" s="5">
        <f t="shared" si="116"/>
        <v>7.2506841357948118E-2</v>
      </c>
      <c r="H1886" s="5">
        <f t="shared" si="117"/>
        <v>1.7770981962629551E-5</v>
      </c>
      <c r="I1886" s="5">
        <f t="shared" si="118"/>
        <v>2.3358429074891995E-4</v>
      </c>
      <c r="J1886" s="5">
        <f t="shared" si="119"/>
        <v>-1.5653017580981862E-2</v>
      </c>
    </row>
    <row r="1887" spans="1:10" ht="15" customHeight="1" x14ac:dyDescent="0.2">
      <c r="A1887" s="3">
        <f>'2_CVaR_t1'!A1887</f>
        <v>44931</v>
      </c>
      <c r="B1887" s="5">
        <f>'2_CVaR_t1'!D1887-1</f>
        <v>-5.496345711359929E-3</v>
      </c>
      <c r="C1887" s="5">
        <f>'Stocks Returns'!B1883</f>
        <v>4.6242774566473965E-2</v>
      </c>
      <c r="D1887" s="5">
        <f>'Stocks Returns'!C1883</f>
        <v>-7.0551714406660304E-3</v>
      </c>
      <c r="E1887" s="5">
        <f>'Stocks Returns'!D1883</f>
        <v>-2.3873428450346235E-2</v>
      </c>
      <c r="F1887" s="5">
        <f>'Stocks Returns'!E1883</f>
        <v>3.0262925710252242E-2</v>
      </c>
      <c r="G1887" s="5">
        <f t="shared" si="116"/>
        <v>5.1862223102756393E-2</v>
      </c>
      <c r="H1887" s="5">
        <f t="shared" si="117"/>
        <v>9.260742704142455E-4</v>
      </c>
      <c r="I1887" s="5">
        <f t="shared" si="118"/>
        <v>-1.6161460086654408E-2</v>
      </c>
      <c r="J1887" s="5">
        <f t="shared" si="119"/>
        <v>3.5849435516701902E-2</v>
      </c>
    </row>
    <row r="1888" spans="1:10" ht="15" customHeight="1" x14ac:dyDescent="0.2">
      <c r="A1888" s="3">
        <f>'2_CVaR_t1'!A1888</f>
        <v>44932</v>
      </c>
      <c r="B1888" s="5">
        <f>'2_CVaR_t1'!D1888-1</f>
        <v>2.2705415086464731E-2</v>
      </c>
      <c r="C1888" s="5">
        <f>'Stocks Returns'!B1884</f>
        <v>4.2357274401473299E-2</v>
      </c>
      <c r="D1888" s="5">
        <f>'Stocks Returns'!C1884</f>
        <v>3.1452797119984721E-2</v>
      </c>
      <c r="E1888" s="5">
        <f>'Stocks Returns'!D1884</f>
        <v>5.3111432706222983E-2</v>
      </c>
      <c r="F1888" s="5">
        <f>'Stocks Returns'!E1884</f>
        <v>1.2503211441294848E-2</v>
      </c>
      <c r="G1888" s="5">
        <f t="shared" si="116"/>
        <v>2.1951611040602937E-2</v>
      </c>
      <c r="H1888" s="5">
        <f t="shared" si="117"/>
        <v>-1.3118244600224399E-3</v>
      </c>
      <c r="I1888" s="5">
        <f t="shared" si="118"/>
        <v>2.1550469847060341E-2</v>
      </c>
      <c r="J1888" s="5">
        <f t="shared" si="119"/>
        <v>-1.0421261142865835E-2</v>
      </c>
    </row>
    <row r="1889" spans="1:10" ht="15" customHeight="1" x14ac:dyDescent="0.2">
      <c r="A1889" s="3">
        <f>'2_CVaR_t1'!A1889</f>
        <v>44935</v>
      </c>
      <c r="B1889" s="5">
        <f>'2_CVaR_t1'!D1889-1</f>
        <v>3.1361811855241672E-3</v>
      </c>
      <c r="C1889" s="5">
        <f>'Stocks Returns'!B1885</f>
        <v>2.5618374558303847E-2</v>
      </c>
      <c r="D1889" s="5">
        <f>'Stocks Returns'!C1885</f>
        <v>3.9035591274396708E-3</v>
      </c>
      <c r="E1889" s="5">
        <f>'Stocks Returns'!D1885</f>
        <v>1.415418441665528E-2</v>
      </c>
      <c r="F1889" s="5">
        <f>'Stocks Returns'!E1885</f>
        <v>-7.3585384420198352E-3</v>
      </c>
      <c r="G1889" s="5">
        <f t="shared" si="116"/>
        <v>2.327156594996433E-2</v>
      </c>
      <c r="H1889" s="5">
        <f t="shared" si="117"/>
        <v>-5.8745878532844974E-4</v>
      </c>
      <c r="I1889" s="5">
        <f t="shared" si="118"/>
        <v>9.844753211320157E-3</v>
      </c>
      <c r="J1889" s="5">
        <f t="shared" si="119"/>
        <v>-1.0499207910224444E-2</v>
      </c>
    </row>
    <row r="1890" spans="1:10" ht="15" customHeight="1" x14ac:dyDescent="0.2">
      <c r="A1890" s="3">
        <f>'2_CVaR_t1'!A1890</f>
        <v>44936</v>
      </c>
      <c r="B1890" s="5">
        <f>'2_CVaR_t1'!D1890-1</f>
        <v>8.369212462796316E-3</v>
      </c>
      <c r="C1890" s="5">
        <f>'Stocks Returns'!B1886</f>
        <v>8.1826012058570319E-2</v>
      </c>
      <c r="D1890" s="5">
        <f>'Stocks Returns'!C1886</f>
        <v>1.1390667886550743E-2</v>
      </c>
      <c r="E1890" s="5">
        <f>'Stocks Returns'!D1886</f>
        <v>2.2357723577235866E-2</v>
      </c>
      <c r="F1890" s="5">
        <f>'Stocks Returns'!E1886</f>
        <v>6.1349693251533388E-3</v>
      </c>
      <c r="G1890" s="5">
        <f t="shared" si="116"/>
        <v>7.465006439296977E-2</v>
      </c>
      <c r="H1890" s="5">
        <f t="shared" si="117"/>
        <v>-6.6102680389885579E-4</v>
      </c>
      <c r="I1890" s="5">
        <f t="shared" si="118"/>
        <v>1.0760929043324187E-2</v>
      </c>
      <c r="J1890" s="5">
        <f t="shared" si="119"/>
        <v>-2.2961096201548365E-3</v>
      </c>
    </row>
    <row r="1891" spans="1:10" ht="15" customHeight="1" x14ac:dyDescent="0.2">
      <c r="A1891" s="3">
        <f>'2_CVaR_t1'!A1891</f>
        <v>44937</v>
      </c>
      <c r="B1891" s="5">
        <f>'2_CVaR_t1'!D1891-1</f>
        <v>2.9835219757796683E-3</v>
      </c>
      <c r="C1891" s="5">
        <f>'Stocks Returns'!B1887</f>
        <v>3.1847133757960666E-3</v>
      </c>
      <c r="D1891" s="5">
        <f>'Stocks Returns'!C1887</f>
        <v>4.5682753629743278E-3</v>
      </c>
      <c r="E1891" s="5">
        <f>'Stocks Returns'!D1887</f>
        <v>-6.6269052352552205E-4</v>
      </c>
      <c r="F1891" s="5">
        <f>'Stocks Returns'!E1887</f>
        <v>1.3550135501354532E-3</v>
      </c>
      <c r="G1891" s="5">
        <f t="shared" si="116"/>
        <v>9.7878153909550236E-4</v>
      </c>
      <c r="H1891" s="5">
        <f t="shared" si="117"/>
        <v>2.9781927773193505E-4</v>
      </c>
      <c r="I1891" s="5">
        <f t="shared" si="118"/>
        <v>-4.7595330650601385E-3</v>
      </c>
      <c r="J1891" s="5">
        <f t="shared" si="119"/>
        <v>-1.6313228580878219E-3</v>
      </c>
    </row>
    <row r="1892" spans="1:10" ht="15" customHeight="1" x14ac:dyDescent="0.2">
      <c r="A1892" s="3">
        <f>'2_CVaR_t1'!A1892</f>
        <v>44938</v>
      </c>
      <c r="B1892" s="5">
        <f>'2_CVaR_t1'!D1892-1</f>
        <v>4.4289171340912148E-3</v>
      </c>
      <c r="C1892" s="5">
        <f>'Stocks Returns'!B1888</f>
        <v>4.3650793650793718E-2</v>
      </c>
      <c r="D1892" s="5">
        <f>'Stocks Returns'!C1888</f>
        <v>6.8437640702385671E-3</v>
      </c>
      <c r="E1892" s="5">
        <f>'Stocks Returns'!D1888</f>
        <v>-2.1220159151195128E-3</v>
      </c>
      <c r="F1892" s="5">
        <f>'Stocks Returns'!E1888</f>
        <v>1.6238159675236785E-2</v>
      </c>
      <c r="G1892" s="5">
        <f t="shared" si="116"/>
        <v>4.0111024150539805E-2</v>
      </c>
      <c r="H1892" s="5">
        <f t="shared" si="117"/>
        <v>4.8500294170663021E-4</v>
      </c>
      <c r="I1892" s="5">
        <f t="shared" si="118"/>
        <v>-8.2316726581913163E-3</v>
      </c>
      <c r="J1892" s="5">
        <f t="shared" si="119"/>
        <v>1.1790579899923017E-2</v>
      </c>
    </row>
    <row r="1893" spans="1:10" ht="15" customHeight="1" x14ac:dyDescent="0.2">
      <c r="A1893" s="3">
        <f>'2_CVaR_t1'!A1893</f>
        <v>44939</v>
      </c>
      <c r="B1893" s="5">
        <f>'2_CVaR_t1'!D1893-1</f>
        <v>-1.7619657618161977E-3</v>
      </c>
      <c r="C1893" s="5">
        <f>'Stocks Returns'!B1889</f>
        <v>-7.6045627376419844E-4</v>
      </c>
      <c r="D1893" s="5">
        <f>'Stocks Returns'!C1889</f>
        <v>-2.5042482783292908E-3</v>
      </c>
      <c r="E1893" s="5">
        <f>'Stocks Returns'!D1889</f>
        <v>-4.2530568846357308E-3</v>
      </c>
      <c r="F1893" s="5">
        <f>'Stocks Returns'!E1889</f>
        <v>1.090213049267641E-2</v>
      </c>
      <c r="G1893" s="5">
        <f t="shared" si="116"/>
        <v>1.4128366571967352E-3</v>
      </c>
      <c r="H1893" s="5">
        <f t="shared" si="117"/>
        <v>8.1570142610165857E-5</v>
      </c>
      <c r="I1893" s="5">
        <f t="shared" si="118"/>
        <v>-1.7414746943402244E-3</v>
      </c>
      <c r="J1893" s="5">
        <f t="shared" si="119"/>
        <v>1.2713314292194536E-2</v>
      </c>
    </row>
    <row r="1894" spans="1:10" ht="15" customHeight="1" x14ac:dyDescent="0.2">
      <c r="A1894" s="3">
        <f>'2_CVaR_t1'!A1894</f>
        <v>44942</v>
      </c>
      <c r="B1894" s="5">
        <f>'2_CVaR_t1'!D1894-1</f>
        <v>2.8556153399916795E-5</v>
      </c>
      <c r="C1894" s="5">
        <f>'Stocks Returns'!B1890</f>
        <v>0</v>
      </c>
      <c r="D1894" s="5">
        <f>'Stocks Returns'!C1890</f>
        <v>0</v>
      </c>
      <c r="E1894" s="5">
        <f>'Stocks Returns'!D1890</f>
        <v>0</v>
      </c>
      <c r="F1894" s="5">
        <f>'Stocks Returns'!E1890</f>
        <v>0</v>
      </c>
      <c r="G1894" s="5">
        <f t="shared" si="116"/>
        <v>5.2096584642662082E-4</v>
      </c>
      <c r="H1894" s="5">
        <f t="shared" si="117"/>
        <v>-1.1253114819244209E-6</v>
      </c>
      <c r="I1894" s="5">
        <f t="shared" si="118"/>
        <v>1.8154757398473369E-5</v>
      </c>
      <c r="J1894" s="5">
        <f t="shared" si="119"/>
        <v>1.0294917535460086E-6</v>
      </c>
    </row>
    <row r="1895" spans="1:10" ht="15" customHeight="1" x14ac:dyDescent="0.2">
      <c r="A1895" s="3">
        <f>'2_CVaR_t1'!A1895</f>
        <v>44943</v>
      </c>
      <c r="B1895" s="5">
        <f>'2_CVaR_t1'!D1895-1</f>
        <v>-3.9212391285037285E-4</v>
      </c>
      <c r="C1895" s="5">
        <f>'Stocks Returns'!B1891</f>
        <v>6.8493150684931781E-3</v>
      </c>
      <c r="D1895" s="5">
        <f>'Stocks Returns'!C1891</f>
        <v>-2.6898592307000868E-4</v>
      </c>
      <c r="E1895" s="5">
        <f>'Stocks Returns'!D1891</f>
        <v>-5.7394554191138036E-3</v>
      </c>
      <c r="F1895" s="5">
        <f>'Stocks Returns'!E1891</f>
        <v>-1.0125957026426269E-2</v>
      </c>
      <c r="G1895" s="5">
        <f t="shared" si="116"/>
        <v>7.7584923417009927E-3</v>
      </c>
      <c r="H1895" s="5">
        <f t="shared" si="117"/>
        <v>3.3768677757652738E-4</v>
      </c>
      <c r="I1895" s="5">
        <f t="shared" si="118"/>
        <v>-5.1354741444594341E-3</v>
      </c>
      <c r="J1895" s="5">
        <f t="shared" si="119"/>
        <v>-9.6996348713200165E-3</v>
      </c>
    </row>
    <row r="1896" spans="1:10" ht="15" customHeight="1" x14ac:dyDescent="0.2">
      <c r="A1896" s="3">
        <f>'2_CVaR_t1'!A1896</f>
        <v>44944</v>
      </c>
      <c r="B1896" s="5">
        <f>'2_CVaR_t1'!D1896-1</f>
        <v>-1.0664871307820678E-2</v>
      </c>
      <c r="C1896" s="5">
        <f>'Stocks Returns'!B1892</f>
        <v>-4.837490551776269E-2</v>
      </c>
      <c r="D1896" s="5">
        <f>'Stocks Returns'!C1892</f>
        <v>-1.5874439461883383E-2</v>
      </c>
      <c r="E1896" s="5">
        <f>'Stocks Returns'!D1892</f>
        <v>-7.9205262451333969E-3</v>
      </c>
      <c r="F1896" s="5">
        <f>'Stocks Returns'!E1892</f>
        <v>-1.4055222887558227E-2</v>
      </c>
      <c r="G1896" s="5">
        <f t="shared" si="116"/>
        <v>-3.7985844971950525E-2</v>
      </c>
      <c r="H1896" s="5">
        <f t="shared" si="117"/>
        <v>-4.2571469679231894E-4</v>
      </c>
      <c r="I1896" s="5">
        <f t="shared" si="118"/>
        <v>6.9889767593395435E-3</v>
      </c>
      <c r="J1896" s="5">
        <f t="shared" si="119"/>
        <v>-3.2435165650996182E-3</v>
      </c>
    </row>
    <row r="1897" spans="1:10" ht="15" customHeight="1" x14ac:dyDescent="0.2">
      <c r="A1897" s="3">
        <f>'2_CVaR_t1'!A1897</f>
        <v>44945</v>
      </c>
      <c r="B1897" s="5">
        <f>'2_CVaR_t1'!D1897-1</f>
        <v>1.6904855212562797E-3</v>
      </c>
      <c r="C1897" s="5">
        <f>'Stocks Returns'!B1893</f>
        <v>-9.5313741064335655E-3</v>
      </c>
      <c r="D1897" s="5">
        <f>'Stocks Returns'!C1893</f>
        <v>4.3288070719036398E-3</v>
      </c>
      <c r="E1897" s="5">
        <f>'Stocks Returns'!D1893</f>
        <v>-2.9093369418132675E-2</v>
      </c>
      <c r="F1897" s="5">
        <f>'Stocks Returns'!E1893</f>
        <v>9.1944327288064898E-3</v>
      </c>
      <c r="G1897" s="5">
        <f t="shared" si="116"/>
        <v>-1.0544067738707384E-2</v>
      </c>
      <c r="H1897" s="5">
        <f t="shared" si="117"/>
        <v>1.9265283730396225E-3</v>
      </c>
      <c r="I1897" s="5">
        <f t="shared" si="118"/>
        <v>-3.1389567946295702E-2</v>
      </c>
      <c r="J1897" s="5">
        <f t="shared" si="119"/>
        <v>7.5153104285823578E-3</v>
      </c>
    </row>
    <row r="1898" spans="1:10" ht="15" customHeight="1" x14ac:dyDescent="0.2">
      <c r="A1898" s="3">
        <f>'2_CVaR_t1'!A1898</f>
        <v>44946</v>
      </c>
      <c r="B1898" s="5">
        <f>'2_CVaR_t1'!D1898-1</f>
        <v>1.2635351049072874E-2</v>
      </c>
      <c r="C1898" s="5">
        <f>'Stocks Returns'!B1894</f>
        <v>4.4105854049719229E-2</v>
      </c>
      <c r="D1898" s="5">
        <f>'Stocks Returns'!C1894</f>
        <v>1.769429699196956E-2</v>
      </c>
      <c r="E1898" s="5">
        <f>'Stocks Returns'!D1894</f>
        <v>2.5783972125435373E-2</v>
      </c>
      <c r="F1898" s="5">
        <f>'Stocks Returns'!E1894</f>
        <v>1.8054162487462388E-2</v>
      </c>
      <c r="G1898" s="5">
        <f t="shared" si="116"/>
        <v>3.2993033971344635E-2</v>
      </c>
      <c r="H1898" s="5">
        <f t="shared" si="117"/>
        <v>-5.2110917479396279E-4</v>
      </c>
      <c r="I1898" s="5">
        <f t="shared" si="118"/>
        <v>8.2462801955381082E-3</v>
      </c>
      <c r="J1898" s="5">
        <f t="shared" si="119"/>
        <v>5.3101683670628667E-3</v>
      </c>
    </row>
    <row r="1899" spans="1:10" ht="15" customHeight="1" x14ac:dyDescent="0.2">
      <c r="A1899" s="3">
        <f>'2_CVaR_t1'!A1899</f>
        <v>44949</v>
      </c>
      <c r="B1899" s="5">
        <f>'2_CVaR_t1'!D1899-1</f>
        <v>1.1180471545080284E-3</v>
      </c>
      <c r="C1899" s="5">
        <f>'Stocks Returns'!B1895</f>
        <v>3.7634408602150504E-2</v>
      </c>
      <c r="D1899" s="5">
        <f>'Stocks Returns'!C1895</f>
        <v>-5.7955508002316414E-4</v>
      </c>
      <c r="E1899" s="5">
        <f>'Stocks Returns'!D1895</f>
        <v>3.6820652173913171E-2</v>
      </c>
      <c r="F1899" s="5">
        <f>'Stocks Returns'!E1895</f>
        <v>-1.3711001642036091E-2</v>
      </c>
      <c r="G1899" s="5">
        <f t="shared" si="116"/>
        <v>3.7149971792407983E-2</v>
      </c>
      <c r="H1899" s="5">
        <f t="shared" si="117"/>
        <v>-2.1547755717396967E-3</v>
      </c>
      <c r="I1899" s="5">
        <f t="shared" si="118"/>
        <v>3.5321614247451345E-2</v>
      </c>
      <c r="J1899" s="5">
        <f t="shared" si="119"/>
        <v>-1.4811409006300336E-2</v>
      </c>
    </row>
    <row r="1900" spans="1:10" ht="15" customHeight="1" x14ac:dyDescent="0.2">
      <c r="A1900" s="3">
        <f>'2_CVaR_t1'!A1900</f>
        <v>44950</v>
      </c>
      <c r="B1900" s="5">
        <f>'2_CVaR_t1'!D1900-1</f>
        <v>-1.142036925632639E-3</v>
      </c>
      <c r="C1900" s="5">
        <f>'Stocks Returns'!B1896</f>
        <v>-9.62250185048108E-3</v>
      </c>
      <c r="D1900" s="5">
        <f>'Stocks Returns'!C1896</f>
        <v>-1.2936033544473924E-3</v>
      </c>
      <c r="E1900" s="5">
        <f>'Stocks Returns'!D1896</f>
        <v>-7.7316210195256252E-3</v>
      </c>
      <c r="F1900" s="5">
        <f>'Stocks Returns'!E1896</f>
        <v>-1.0988096229085142E-2</v>
      </c>
      <c r="G1900" s="5">
        <f t="shared" si="116"/>
        <v>-8.0212908347455699E-3</v>
      </c>
      <c r="H1900" s="5">
        <f t="shared" si="117"/>
        <v>3.9654269092174316E-4</v>
      </c>
      <c r="I1900" s="5">
        <f t="shared" si="118"/>
        <v>-6.0833332426902548E-3</v>
      </c>
      <c r="J1900" s="5">
        <f t="shared" si="119"/>
        <v>-9.8036385499170754E-3</v>
      </c>
    </row>
    <row r="1901" spans="1:10" ht="15" customHeight="1" x14ac:dyDescent="0.2">
      <c r="A1901" s="3">
        <f>'2_CVaR_t1'!A1901</f>
        <v>44951</v>
      </c>
      <c r="B1901" s="5">
        <f>'2_CVaR_t1'!D1901-1</f>
        <v>3.2073271699502026E-3</v>
      </c>
      <c r="C1901" s="5">
        <f>'Stocks Returns'!B1897</f>
        <v>8.594917787742884E-2</v>
      </c>
      <c r="D1901" s="5">
        <f>'Stocks Returns'!C1897</f>
        <v>4.5111438652911673E-3</v>
      </c>
      <c r="E1901" s="5">
        <f>'Stocks Returns'!D1897</f>
        <v>5.4146856840993074E-3</v>
      </c>
      <c r="F1901" s="5">
        <f>'Stocks Returns'!E1897</f>
        <v>1.3130207894958446E-2</v>
      </c>
      <c r="G1901" s="5">
        <f t="shared" si="116"/>
        <v>8.3536714425088823E-2</v>
      </c>
      <c r="H1901" s="5">
        <f t="shared" si="117"/>
        <v>-8.2665673166532061E-5</v>
      </c>
      <c r="I1901" s="5">
        <f t="shared" si="118"/>
        <v>1.0061787021424119E-3</v>
      </c>
      <c r="J1901" s="5">
        <f t="shared" si="119"/>
        <v>9.9176123536382256E-3</v>
      </c>
    </row>
    <row r="1902" spans="1:10" ht="15" customHeight="1" x14ac:dyDescent="0.2">
      <c r="A1902" s="3">
        <f>'2_CVaR_t1'!A1902</f>
        <v>44952</v>
      </c>
      <c r="B1902" s="5">
        <f>'2_CVaR_t1'!D1902-1</f>
        <v>6.5433255228719567E-4</v>
      </c>
      <c r="C1902" s="5">
        <f>'Stocks Returns'!B1898</f>
        <v>3.2346868547832086E-2</v>
      </c>
      <c r="D1902" s="5">
        <f>'Stocks Returns'!C1898</f>
        <v>-8.4481991996443462E-4</v>
      </c>
      <c r="E1902" s="5">
        <f>'Stocks Returns'!D1898</f>
        <v>2.7978457900958986E-2</v>
      </c>
      <c r="F1902" s="5">
        <f>'Stocks Returns'!E1898</f>
        <v>3.5557032483176876E-2</v>
      </c>
      <c r="G1902" s="5">
        <f t="shared" si="116"/>
        <v>3.2290356238891364E-2</v>
      </c>
      <c r="H1902" s="5">
        <f t="shared" si="117"/>
        <v>-1.7500661579993716E-3</v>
      </c>
      <c r="I1902" s="5">
        <f t="shared" si="118"/>
        <v>2.7125175103427154E-2</v>
      </c>
      <c r="J1902" s="5">
        <f t="shared" si="119"/>
        <v>3.4925424175573191E-2</v>
      </c>
    </row>
    <row r="1903" spans="1:10" ht="15" customHeight="1" x14ac:dyDescent="0.2">
      <c r="A1903" s="3">
        <f>'2_CVaR_t1'!A1903</f>
        <v>44953</v>
      </c>
      <c r="B1903" s="5">
        <f>'2_CVaR_t1'!D1903-1</f>
        <v>1.9254488705668038E-2</v>
      </c>
      <c r="C1903" s="5">
        <f>'Stocks Returns'!B1899</f>
        <v>-6.0000000000000053E-3</v>
      </c>
      <c r="D1903" s="5">
        <f>'Stocks Returns'!C1899</f>
        <v>2.9949712963375008E-2</v>
      </c>
      <c r="E1903" s="5">
        <f>'Stocks Returns'!D1899</f>
        <v>-7.4111934577050231E-3</v>
      </c>
      <c r="F1903" s="5">
        <f>'Stocks Returns'!E1899</f>
        <v>-8.3433614119534649E-3</v>
      </c>
      <c r="G1903" s="5">
        <f t="shared" si="116"/>
        <v>-2.3221084005952998E-2</v>
      </c>
      <c r="H1903" s="5">
        <f t="shared" si="117"/>
        <v>2.1709853263481953E-3</v>
      </c>
      <c r="I1903" s="5">
        <f t="shared" si="118"/>
        <v>-3.416649913185188E-2</v>
      </c>
      <c r="J1903" s="5">
        <f t="shared" si="119"/>
        <v>-2.7779069518621791E-2</v>
      </c>
    </row>
    <row r="1904" spans="1:10" ht="15" customHeight="1" x14ac:dyDescent="0.2">
      <c r="A1904" s="3">
        <f>'2_CVaR_t1'!A1904</f>
        <v>44956</v>
      </c>
      <c r="B1904" s="5">
        <f>'2_CVaR_t1'!D1904-1</f>
        <v>-7.6391035073368752E-3</v>
      </c>
      <c r="C1904" s="5">
        <f>'Stocks Returns'!B1900</f>
        <v>-3.5546613011401718E-2</v>
      </c>
      <c r="D1904" s="5">
        <f>'Stocks Returns'!C1900</f>
        <v>-1.0110611821638416E-2</v>
      </c>
      <c r="E1904" s="5">
        <f>'Stocks Returns'!D1900</f>
        <v>-2.5746652935118464E-2</v>
      </c>
      <c r="F1904" s="5">
        <f>'Stocks Returns'!E1900</f>
        <v>-2.4917077906318252E-2</v>
      </c>
      <c r="G1904" s="5">
        <f t="shared" si="116"/>
        <v>-2.7949787537254547E-2</v>
      </c>
      <c r="H1904" s="5">
        <f t="shared" si="117"/>
        <v>9.6648756388881783E-4</v>
      </c>
      <c r="I1904" s="5">
        <f t="shared" si="118"/>
        <v>-1.5050743953253291E-2</v>
      </c>
      <c r="J1904" s="5">
        <f t="shared" si="119"/>
        <v>-1.7164315778731464E-2</v>
      </c>
    </row>
    <row r="1905" spans="1:10" ht="15" customHeight="1" x14ac:dyDescent="0.2">
      <c r="A1905" s="3">
        <f>'2_CVaR_t1'!A1905</f>
        <v>44957</v>
      </c>
      <c r="B1905" s="5">
        <f>'2_CVaR_t1'!D1905-1</f>
        <v>4.2384164665929536E-3</v>
      </c>
      <c r="C1905" s="5">
        <f>'Stocks Returns'!B1901</f>
        <v>3.0598052851182223E-2</v>
      </c>
      <c r="D1905" s="5">
        <f>'Stocks Returns'!C1901</f>
        <v>4.8450458315145717E-3</v>
      </c>
      <c r="E1905" s="5">
        <f>'Stocks Returns'!D1901</f>
        <v>2.5634249471458759E-2</v>
      </c>
      <c r="F1905" s="5">
        <f>'Stocks Returns'!E1901</f>
        <v>1.1117564091927434E-2</v>
      </c>
      <c r="G1905" s="5">
        <f t="shared" si="116"/>
        <v>2.723408092696147E-2</v>
      </c>
      <c r="H1905" s="5">
        <f t="shared" si="117"/>
        <v>-1.2384801805863923E-3</v>
      </c>
      <c r="I1905" s="5">
        <f t="shared" si="118"/>
        <v>1.978987827797378E-2</v>
      </c>
      <c r="J1905" s="5">
        <f t="shared" si="119"/>
        <v>6.8625737515563738E-3</v>
      </c>
    </row>
    <row r="1906" spans="1:10" ht="15" customHeight="1" x14ac:dyDescent="0.2">
      <c r="A1906" s="3">
        <f>'2_CVaR_t1'!A1906</f>
        <v>44958</v>
      </c>
      <c r="B1906" s="5">
        <f>'2_CVaR_t1'!D1906-1</f>
        <v>3.778250892903845E-3</v>
      </c>
      <c r="C1906" s="5">
        <f>'Stocks Returns'!B1902</f>
        <v>3.6437246963562764E-2</v>
      </c>
      <c r="D1906" s="5">
        <f>'Stocks Returns'!C1902</f>
        <v>2.9972633682289196E-3</v>
      </c>
      <c r="E1906" s="5">
        <f>'Stocks Returns'!D1902</f>
        <v>4.5606802370522947E-2</v>
      </c>
      <c r="F1906" s="5">
        <f>'Stocks Returns'!E1902</f>
        <v>-3.4216788381061791E-2</v>
      </c>
      <c r="G1906" s="5">
        <f t="shared" si="116"/>
        <v>3.349792443029069E-2</v>
      </c>
      <c r="H1906" s="5">
        <f t="shared" si="117"/>
        <v>-2.4214160219933915E-3</v>
      </c>
      <c r="I1906" s="5">
        <f t="shared" si="118"/>
        <v>4.0403244034652577E-2</v>
      </c>
      <c r="J1906" s="5">
        <f t="shared" si="119"/>
        <v>-3.8006567607053524E-2</v>
      </c>
    </row>
    <row r="1907" spans="1:10" ht="15" customHeight="1" x14ac:dyDescent="0.2">
      <c r="A1907" s="3">
        <f>'2_CVaR_t1'!A1907</f>
        <v>44959</v>
      </c>
      <c r="B1907" s="5">
        <f>'2_CVaR_t1'!D1907-1</f>
        <v>-2.1542947885897501E-3</v>
      </c>
      <c r="C1907" s="5">
        <f>'Stocks Returns'!B1903</f>
        <v>3.6458333333333259E-2</v>
      </c>
      <c r="D1907" s="5">
        <f>'Stocks Returns'!C1903</f>
        <v>-5.8033780857513761E-3</v>
      </c>
      <c r="E1907" s="5">
        <f>'Stocks Returns'!D1903</f>
        <v>4.1522917693445072E-2</v>
      </c>
      <c r="F1907" s="5">
        <f>'Stocks Returns'!E1903</f>
        <v>-5.4375531011045086E-2</v>
      </c>
      <c r="G1907" s="5">
        <f t="shared" si="116"/>
        <v>3.8993674822023622E-2</v>
      </c>
      <c r="H1907" s="5">
        <f t="shared" si="117"/>
        <v>-2.6507231976155266E-3</v>
      </c>
      <c r="I1907" s="5">
        <f t="shared" si="118"/>
        <v>4.4580845588736262E-2</v>
      </c>
      <c r="J1907" s="5">
        <f t="shared" si="119"/>
        <v>-5.216771644602778E-2</v>
      </c>
    </row>
    <row r="1908" spans="1:10" ht="15" customHeight="1" x14ac:dyDescent="0.2">
      <c r="A1908" s="3">
        <f>'2_CVaR_t1'!A1908</f>
        <v>44960</v>
      </c>
      <c r="B1908" s="5">
        <f>'2_CVaR_t1'!D1908-1</f>
        <v>1.9964508261309799E-3</v>
      </c>
      <c r="C1908" s="5">
        <f>'Stocks Returns'!B1904</f>
        <v>-3.1407035175879394E-2</v>
      </c>
      <c r="D1908" s="5">
        <f>'Stocks Returns'!C1904</f>
        <v>2.4830109775222375E-3</v>
      </c>
      <c r="E1908" s="5">
        <f>'Stocks Returns'!D1904</f>
        <v>9.582396782207514E-3</v>
      </c>
      <c r="F1908" s="5">
        <f>'Stocks Returns'!E1904</f>
        <v>-2.866127583108713E-2</v>
      </c>
      <c r="G1908" s="5">
        <f t="shared" si="116"/>
        <v>-3.2702079309354003E-2</v>
      </c>
      <c r="H1908" s="5">
        <f t="shared" si="117"/>
        <v>-3.6132599555646194E-4</v>
      </c>
      <c r="I1908" s="5">
        <f t="shared" si="118"/>
        <v>6.8601200931428961E-3</v>
      </c>
      <c r="J1908" s="5">
        <f t="shared" si="119"/>
        <v>-3.0649718229512124E-2</v>
      </c>
    </row>
    <row r="1909" spans="1:10" ht="15" customHeight="1" x14ac:dyDescent="0.2">
      <c r="A1909" s="3">
        <f>'2_CVaR_t1'!A1909</f>
        <v>44963</v>
      </c>
      <c r="B1909" s="5">
        <f>'2_CVaR_t1'!D1909-1</f>
        <v>-2.3463550074757089E-3</v>
      </c>
      <c r="C1909" s="5">
        <f>'Stocks Returns'!B1905</f>
        <v>-1.2970168612191912E-3</v>
      </c>
      <c r="D1909" s="5">
        <f>'Stocks Returns'!C1905</f>
        <v>-2.9983053056967801E-3</v>
      </c>
      <c r="E1909" s="5">
        <f>'Stocks Returns'!D1905</f>
        <v>-1.0194516053433356E-2</v>
      </c>
      <c r="F1909" s="5">
        <f>'Stocks Returns'!E1905</f>
        <v>-5.7348996392563301E-3</v>
      </c>
      <c r="G1909" s="5">
        <f t="shared" si="116"/>
        <v>1.4155613866697059E-3</v>
      </c>
      <c r="H1909" s="5">
        <f t="shared" si="117"/>
        <v>4.3183793668495445E-4</v>
      </c>
      <c r="I1909" s="5">
        <f t="shared" si="118"/>
        <v>-6.8691308237924451E-3</v>
      </c>
      <c r="J1909" s="5">
        <f t="shared" si="119"/>
        <v>-3.3329189880201529E-3</v>
      </c>
    </row>
    <row r="1910" spans="1:10" ht="15" customHeight="1" x14ac:dyDescent="0.2">
      <c r="A1910" s="3">
        <f>'2_CVaR_t1'!A1910</f>
        <v>44964</v>
      </c>
      <c r="B1910" s="5">
        <f>'2_CVaR_t1'!D1910-1</f>
        <v>6.4094165707262452E-3</v>
      </c>
      <c r="C1910" s="5">
        <f>'Stocks Returns'!B1906</f>
        <v>-4.5454545454545192E-3</v>
      </c>
      <c r="D1910" s="5">
        <f>'Stocks Returns'!C1906</f>
        <v>8.1938633193863186E-3</v>
      </c>
      <c r="E1910" s="5">
        <f>'Stocks Returns'!D1906</f>
        <v>2.4268971232390246E-2</v>
      </c>
      <c r="F1910" s="5">
        <f>'Stocks Returns'!E1906</f>
        <v>4.2143455205135405E-2</v>
      </c>
      <c r="G1910" s="5">
        <f t="shared" si="116"/>
        <v>-9.9128659372973594E-3</v>
      </c>
      <c r="H1910" s="5">
        <f t="shared" si="117"/>
        <v>-1.0263208172235031E-3</v>
      </c>
      <c r="I1910" s="5">
        <f t="shared" si="118"/>
        <v>1.5401330024466546E-2</v>
      </c>
      <c r="J1910" s="5">
        <f t="shared" si="119"/>
        <v>3.5693660569291706E-2</v>
      </c>
    </row>
    <row r="1911" spans="1:10" ht="15" customHeight="1" x14ac:dyDescent="0.2">
      <c r="A1911" s="3">
        <f>'2_CVaR_t1'!A1911</f>
        <v>44965</v>
      </c>
      <c r="B1911" s="5">
        <f>'2_CVaR_t1'!D1911-1</f>
        <v>-3.9514236504616385E-3</v>
      </c>
      <c r="C1911" s="5">
        <f>'Stocks Returns'!B1907</f>
        <v>-5.0228310502283047E-2</v>
      </c>
      <c r="D1911" s="5">
        <f>'Stocks Returns'!C1907</f>
        <v>-4.8417776240705646E-3</v>
      </c>
      <c r="E1911" s="5">
        <f>'Stocks Returns'!D1907</f>
        <v>-1.9995376791493213E-2</v>
      </c>
      <c r="F1911" s="5">
        <f>'Stocks Returns'!E1907</f>
        <v>-1.0980182110337355E-2</v>
      </c>
      <c r="G1911" s="5">
        <f t="shared" si="116"/>
        <v>-4.6034544915214179E-2</v>
      </c>
      <c r="H1911" s="5">
        <f t="shared" si="117"/>
        <v>9.073667044148118E-4</v>
      </c>
      <c r="I1911" s="5">
        <f t="shared" si="118"/>
        <v>-1.4434820826384996E-2</v>
      </c>
      <c r="J1911" s="5">
        <f t="shared" si="119"/>
        <v>-6.9555338482397127E-3</v>
      </c>
    </row>
    <row r="1912" spans="1:10" ht="15" customHeight="1" x14ac:dyDescent="0.2">
      <c r="A1912" s="3">
        <f>'2_CVaR_t1'!A1912</f>
        <v>44966</v>
      </c>
      <c r="B1912" s="5">
        <f>'2_CVaR_t1'!D1912-1</f>
        <v>-2.3428542863846991E-3</v>
      </c>
      <c r="C1912" s="5">
        <f>'Stocks Returns'!B1908</f>
        <v>-1.3049450549450614E-2</v>
      </c>
      <c r="D1912" s="5">
        <f>'Stocks Returns'!C1908</f>
        <v>-3.6924413553431901E-3</v>
      </c>
      <c r="E1912" s="5">
        <f>'Stocks Returns'!D1908</f>
        <v>1.1793843613632227E-3</v>
      </c>
      <c r="F1912" s="5">
        <f>'Stocks Returns'!E1908</f>
        <v>-7.762433432620286E-3</v>
      </c>
      <c r="G1912" s="5">
        <f t="shared" si="116"/>
        <v>-1.034010283240578E-2</v>
      </c>
      <c r="H1912" s="5">
        <f t="shared" si="117"/>
        <v>-2.6735595023693508E-4</v>
      </c>
      <c r="I1912" s="5">
        <f t="shared" si="118"/>
        <v>4.4998945911903544E-3</v>
      </c>
      <c r="J1912" s="5">
        <f t="shared" si="119"/>
        <v>-5.3639918865518938E-3</v>
      </c>
    </row>
    <row r="1913" spans="1:10" ht="15" customHeight="1" x14ac:dyDescent="0.2">
      <c r="A1913" s="3">
        <f>'2_CVaR_t1'!A1913</f>
        <v>44967</v>
      </c>
      <c r="B1913" s="5">
        <f>'2_CVaR_t1'!D1913-1</f>
        <v>-7.1123135596071752E-3</v>
      </c>
      <c r="C1913" s="5">
        <f>'Stocks Returns'!B1909</f>
        <v>-1.0438413361169019E-2</v>
      </c>
      <c r="D1913" s="5">
        <f>'Stocks Returns'!C1909</f>
        <v>-9.3743187268366945E-3</v>
      </c>
      <c r="E1913" s="5">
        <f>'Stocks Returns'!D1909</f>
        <v>-2.6976086700435942E-2</v>
      </c>
      <c r="F1913" s="5">
        <f>'Stocks Returns'!E1909</f>
        <v>4.6666060220140082E-2</v>
      </c>
      <c r="G1913" s="5">
        <f t="shared" si="116"/>
        <v>-3.3277194954077407E-3</v>
      </c>
      <c r="H1913" s="5">
        <f t="shared" si="117"/>
        <v>9.4167522792151792E-4</v>
      </c>
      <c r="I1913" s="5">
        <f t="shared" si="118"/>
        <v>-1.7013769693000801E-2</v>
      </c>
      <c r="J1913" s="5">
        <f t="shared" si="119"/>
        <v>5.3886256348357406E-2</v>
      </c>
    </row>
    <row r="1914" spans="1:10" ht="15" customHeight="1" x14ac:dyDescent="0.2">
      <c r="A1914" s="3">
        <f>'2_CVaR_t1'!A1914</f>
        <v>44970</v>
      </c>
      <c r="B1914" s="5">
        <f>'2_CVaR_t1'!D1914-1</f>
        <v>5.665049868165184E-3</v>
      </c>
      <c r="C1914" s="5">
        <f>'Stocks Returns'!B1910</f>
        <v>4.9226441631504914E-2</v>
      </c>
      <c r="D1914" s="5">
        <f>'Stocks Returns'!C1910</f>
        <v>7.3943661971831443E-3</v>
      </c>
      <c r="E1914" s="5">
        <f>'Stocks Returns'!D1910</f>
        <v>2.0944309927360738E-2</v>
      </c>
      <c r="F1914" s="5">
        <f>'Stocks Returns'!E1910</f>
        <v>-2.390057361376674E-2</v>
      </c>
      <c r="G1914" s="5">
        <f t="shared" si="116"/>
        <v>4.4545945743468505E-2</v>
      </c>
      <c r="H1914" s="5">
        <f t="shared" si="117"/>
        <v>-7.503578964921636E-4</v>
      </c>
      <c r="I1914" s="5">
        <f t="shared" si="118"/>
        <v>1.3113251595372872E-2</v>
      </c>
      <c r="J1914" s="5">
        <f t="shared" si="119"/>
        <v>-2.9597839848954262E-2</v>
      </c>
    </row>
    <row r="1915" spans="1:10" ht="15" customHeight="1" x14ac:dyDescent="0.2">
      <c r="A1915" s="3">
        <f>'2_CVaR_t1'!A1915</f>
        <v>44971</v>
      </c>
      <c r="B1915" s="5">
        <f>'2_CVaR_t1'!D1915-1</f>
        <v>1.760069648991891E-3</v>
      </c>
      <c r="C1915" s="5">
        <f>'Stocks Returns'!B1911</f>
        <v>-1.2734584450402098E-2</v>
      </c>
      <c r="D1915" s="5">
        <f>'Stocks Returns'!C1911</f>
        <v>2.2282418734707043E-3</v>
      </c>
      <c r="E1915" s="5">
        <f>'Stocks Returns'!D1911</f>
        <v>6.5219969168741621E-3</v>
      </c>
      <c r="F1915" s="5">
        <f>'Stocks Returns'!E1911</f>
        <v>1.1040869023239308E-2</v>
      </c>
      <c r="G1915" s="5">
        <f t="shared" si="116"/>
        <v>-1.3811491616134606E-2</v>
      </c>
      <c r="H1915" s="5">
        <f t="shared" si="117"/>
        <v>-2.7457188256960066E-4</v>
      </c>
      <c r="I1915" s="5">
        <f t="shared" si="118"/>
        <v>4.1288976071481021E-3</v>
      </c>
      <c r="J1915" s="5">
        <f t="shared" si="119"/>
        <v>9.2913996317552199E-3</v>
      </c>
    </row>
    <row r="1916" spans="1:10" ht="15" customHeight="1" x14ac:dyDescent="0.2">
      <c r="A1916" s="3">
        <f>'2_CVaR_t1'!A1916</f>
        <v>44972</v>
      </c>
      <c r="B1916" s="5">
        <f>'2_CVaR_t1'!D1916-1</f>
        <v>-8.4070455023366186E-4</v>
      </c>
      <c r="C1916" s="5">
        <f>'Stocks Returns'!B1912</f>
        <v>4.2090970807874939E-2</v>
      </c>
      <c r="D1916" s="5">
        <f>'Stocks Returns'!C1912</f>
        <v>-2.0489123327084302E-3</v>
      </c>
      <c r="E1916" s="5">
        <f>'Stocks Returns'!D1912</f>
        <v>1.2134778510838773E-2</v>
      </c>
      <c r="F1916" s="5">
        <f>'Stocks Returns'!E1912</f>
        <v>-1.6732716864817143E-2</v>
      </c>
      <c r="G1916" s="5">
        <f t="shared" si="116"/>
        <v>4.341410667630978E-2</v>
      </c>
      <c r="H1916" s="5">
        <f t="shared" si="117"/>
        <v>-7.9413091107803386E-4</v>
      </c>
      <c r="I1916" s="5">
        <f t="shared" si="118"/>
        <v>1.3363439806224934E-2</v>
      </c>
      <c r="J1916" s="5">
        <f t="shared" si="119"/>
        <v>-1.5852895556062646E-2</v>
      </c>
    </row>
    <row r="1917" spans="1:10" ht="15" customHeight="1" x14ac:dyDescent="0.2">
      <c r="A1917" s="3">
        <f>'2_CVaR_t1'!A1917</f>
        <v>44973</v>
      </c>
      <c r="B1917" s="5">
        <f>'2_CVaR_t1'!D1917-1</f>
        <v>-9.4124610523450558E-3</v>
      </c>
      <c r="C1917" s="5">
        <f>'Stocks Returns'!B1913</f>
        <v>-2.6058631921823672E-3</v>
      </c>
      <c r="D1917" s="5">
        <f>'Stocks Returns'!C1913</f>
        <v>-1.3498165297920584E-2</v>
      </c>
      <c r="E1917" s="5">
        <f>'Stocks Returns'!D1913</f>
        <v>-1.4782912350133848E-2</v>
      </c>
      <c r="F1917" s="5">
        <f>'Stocks Returns'!E1913</f>
        <v>-2.9467084639498542E-2</v>
      </c>
      <c r="G1917" s="5">
        <f t="shared" si="116"/>
        <v>6.6274497649044493E-3</v>
      </c>
      <c r="H1917" s="5">
        <f t="shared" si="117"/>
        <v>1.4107876029409092E-4</v>
      </c>
      <c r="I1917" s="5">
        <f t="shared" si="118"/>
        <v>-1.6174785255500465E-3</v>
      </c>
      <c r="J1917" s="5">
        <f t="shared" si="119"/>
        <v>-1.9921520775153384E-2</v>
      </c>
    </row>
    <row r="1918" spans="1:10" ht="15" customHeight="1" x14ac:dyDescent="0.2">
      <c r="A1918" s="3">
        <f>'2_CVaR_t1'!A1918</f>
        <v>44974</v>
      </c>
      <c r="B1918" s="5">
        <f>'2_CVaR_t1'!D1918-1</f>
        <v>-7.2340048860516371E-3</v>
      </c>
      <c r="C1918" s="5">
        <f>'Stocks Returns'!B1914</f>
        <v>7.8380143696930027E-3</v>
      </c>
      <c r="D1918" s="5">
        <f>'Stocks Returns'!C1914</f>
        <v>-1.0051808882788005E-2</v>
      </c>
      <c r="E1918" s="5">
        <f>'Stocks Returns'!D1914</f>
        <v>-1.6186200378071836E-2</v>
      </c>
      <c r="F1918" s="5">
        <f>'Stocks Returns'!E1914</f>
        <v>-3.912882982650423E-2</v>
      </c>
      <c r="G1918" s="5">
        <f t="shared" si="116"/>
        <v>1.5061007265657896E-2</v>
      </c>
      <c r="H1918" s="5">
        <f t="shared" si="117"/>
        <v>4.4000454201425197E-4</v>
      </c>
      <c r="I1918" s="5">
        <f t="shared" si="118"/>
        <v>-6.0544196577808646E-3</v>
      </c>
      <c r="J1918" s="5">
        <f t="shared" si="119"/>
        <v>-3.1785608072680729E-2</v>
      </c>
    </row>
    <row r="1919" spans="1:10" ht="15" customHeight="1" x14ac:dyDescent="0.2">
      <c r="A1919" s="3">
        <f>'2_CVaR_t1'!A1919</f>
        <v>44977</v>
      </c>
      <c r="B1919" s="5">
        <f>'2_CVaR_t1'!D1919-1</f>
        <v>2.8556153399916795E-5</v>
      </c>
      <c r="C1919" s="5">
        <f>'Stocks Returns'!B1915</f>
        <v>0</v>
      </c>
      <c r="D1919" s="5">
        <f>'Stocks Returns'!C1915</f>
        <v>0</v>
      </c>
      <c r="E1919" s="5">
        <f>'Stocks Returns'!D1915</f>
        <v>0</v>
      </c>
      <c r="F1919" s="5">
        <f>'Stocks Returns'!E1915</f>
        <v>0</v>
      </c>
      <c r="G1919" s="5">
        <f t="shared" si="116"/>
        <v>5.2096584642662082E-4</v>
      </c>
      <c r="H1919" s="5">
        <f t="shared" si="117"/>
        <v>-1.1253114819244209E-6</v>
      </c>
      <c r="I1919" s="5">
        <f t="shared" si="118"/>
        <v>1.8154757398473369E-5</v>
      </c>
      <c r="J1919" s="5">
        <f t="shared" si="119"/>
        <v>1.0294917535460086E-6</v>
      </c>
    </row>
    <row r="1920" spans="1:10" ht="15" customHeight="1" x14ac:dyDescent="0.2">
      <c r="A1920" s="3">
        <f>'2_CVaR_t1'!A1920</f>
        <v>44978</v>
      </c>
      <c r="B1920" s="5">
        <f>'2_CVaR_t1'!D1920-1</f>
        <v>-9.7896249778020028E-3</v>
      </c>
      <c r="C1920" s="5">
        <f>'Stocks Returns'!B1916</f>
        <v>-4.4069993519118555E-2</v>
      </c>
      <c r="D1920" s="5">
        <f>'Stocks Returns'!C1916</f>
        <v>-1.3150831991411649E-2</v>
      </c>
      <c r="E1920" s="5">
        <f>'Stocks Returns'!D1916</f>
        <v>-3.1103638765461628E-2</v>
      </c>
      <c r="F1920" s="5">
        <f>'Stocks Returns'!E1916</f>
        <v>1.1429120245870061E-2</v>
      </c>
      <c r="G1920" s="5">
        <f t="shared" si="116"/>
        <v>-3.4488626643201833E-2</v>
      </c>
      <c r="H1920" s="5">
        <f t="shared" si="117"/>
        <v>1.033338015357264E-3</v>
      </c>
      <c r="I1920" s="5">
        <f t="shared" si="118"/>
        <v>-1.741297770381272E-2</v>
      </c>
      <c r="J1920" s="5">
        <f t="shared" si="119"/>
        <v>2.1355983494823358E-2</v>
      </c>
    </row>
    <row r="1921" spans="1:10" ht="15" customHeight="1" x14ac:dyDescent="0.2">
      <c r="A1921" s="3">
        <f>'2_CVaR_t1'!A1921</f>
        <v>44979</v>
      </c>
      <c r="B1921" s="5">
        <f>'2_CVaR_t1'!D1921-1</f>
        <v>-2.2113123819966773E-3</v>
      </c>
      <c r="C1921" s="5">
        <f>'Stocks Returns'!B1917</f>
        <v>4.5423728813559272E-2</v>
      </c>
      <c r="D1921" s="5">
        <f>'Stocks Returns'!C1917</f>
        <v>-2.719608376393734E-3</v>
      </c>
      <c r="E1921" s="5">
        <f>'Stocks Returns'!D1917</f>
        <v>-1.1155180961824551E-2</v>
      </c>
      <c r="F1921" s="5">
        <f>'Stocks Returns'!E1917</f>
        <v>-1.167980248789291E-2</v>
      </c>
      <c r="G1921" s="5">
        <f t="shared" si="116"/>
        <v>4.8011687202987124E-2</v>
      </c>
      <c r="H1921" s="5">
        <f t="shared" si="117"/>
        <v>5.154254564779014E-4</v>
      </c>
      <c r="I1921" s="5">
        <f t="shared" si="118"/>
        <v>-8.0178520659924431E-3</v>
      </c>
      <c r="J1921" s="5">
        <f t="shared" si="119"/>
        <v>-9.4143451532189889E-3</v>
      </c>
    </row>
    <row r="1922" spans="1:10" ht="15" customHeight="1" x14ac:dyDescent="0.2">
      <c r="A1922" s="3">
        <f>'2_CVaR_t1'!A1922</f>
        <v>44980</v>
      </c>
      <c r="B1922" s="5">
        <f>'2_CVaR_t1'!D1922-1</f>
        <v>4.0551285546226445E-3</v>
      </c>
      <c r="C1922" s="5">
        <f>'Stocks Returns'!B1918</f>
        <v>2.0103761348897464E-2</v>
      </c>
      <c r="D1922" s="5">
        <f>'Stocks Returns'!C1918</f>
        <v>5.0449959094627239E-3</v>
      </c>
      <c r="E1922" s="5">
        <f>'Stocks Returns'!D1918</f>
        <v>1.7798947104537444E-2</v>
      </c>
      <c r="F1922" s="5">
        <f>'Stocks Returns'!E1918</f>
        <v>1.2970791698693418E-2</v>
      </c>
      <c r="G1922" s="5">
        <f t="shared" si="116"/>
        <v>1.6908930935117104E-2</v>
      </c>
      <c r="H1922" s="5">
        <f t="shared" si="117"/>
        <v>-7.7371596600536718E-4</v>
      </c>
      <c r="I1922" s="5">
        <f t="shared" si="118"/>
        <v>1.2209817192346709E-2</v>
      </c>
      <c r="J1922" s="5">
        <f t="shared" si="119"/>
        <v>8.9010989526130055E-3</v>
      </c>
    </row>
    <row r="1923" spans="1:10" ht="15" customHeight="1" x14ac:dyDescent="0.2">
      <c r="A1923" s="3">
        <f>'2_CVaR_t1'!A1923</f>
        <v>44981</v>
      </c>
      <c r="B1923" s="5">
        <f>'2_CVaR_t1'!D1923-1</f>
        <v>-5.3899419748866251E-3</v>
      </c>
      <c r="C1923" s="5">
        <f>'Stocks Returns'!B1919</f>
        <v>-1.1443102352193257E-2</v>
      </c>
      <c r="D1923" s="5">
        <f>'Stocks Returns'!C1919</f>
        <v>-7.1451182562293214E-3</v>
      </c>
      <c r="E1923" s="5">
        <f>'Stocks Returns'!D1919</f>
        <v>-1.8719211822660009E-2</v>
      </c>
      <c r="F1923" s="5">
        <f>'Stocks Returns'!E1919</f>
        <v>-1.7072939391066244E-3</v>
      </c>
      <c r="G1923" s="5">
        <f t="shared" si="116"/>
        <v>-5.9218451723954402E-3</v>
      </c>
      <c r="H1923" s="5">
        <f t="shared" si="117"/>
        <v>6.8239547489771894E-4</v>
      </c>
      <c r="I1923" s="5">
        <f t="shared" si="118"/>
        <v>-1.1155418129845229E-2</v>
      </c>
      <c r="J1923" s="5">
        <f t="shared" si="119"/>
        <v>3.7716454543240191E-3</v>
      </c>
    </row>
    <row r="1924" spans="1:10" ht="15" customHeight="1" x14ac:dyDescent="0.2">
      <c r="A1924" s="3">
        <f>'2_CVaR_t1'!A1924</f>
        <v>44984</v>
      </c>
      <c r="B1924" s="5">
        <f>'2_CVaR_t1'!D1924-1</f>
        <v>2.889294756186267E-3</v>
      </c>
      <c r="C1924" s="5">
        <f>'Stocks Returns'!B1920</f>
        <v>2.5080385852090048E-2</v>
      </c>
      <c r="D1924" s="5">
        <f>'Stocks Returns'!C1920</f>
        <v>3.6438168982007024E-3</v>
      </c>
      <c r="E1924" s="5">
        <f>'Stocks Returns'!D1920</f>
        <v>1.1797188755020116E-2</v>
      </c>
      <c r="F1924" s="5">
        <f>'Stocks Returns'!E1920</f>
        <v>5.7957244655582052E-3</v>
      </c>
      <c r="G1924" s="5">
        <f t="shared" si="116"/>
        <v>2.2961408654543256E-2</v>
      </c>
      <c r="H1924" s="5">
        <f t="shared" si="117"/>
        <v>-4.9049982282663683E-4</v>
      </c>
      <c r="I1924" s="5">
        <f t="shared" si="118"/>
        <v>7.8315642300108325E-3</v>
      </c>
      <c r="J1924" s="5">
        <f t="shared" si="119"/>
        <v>2.9046484425925365E-3</v>
      </c>
    </row>
    <row r="1925" spans="1:10" ht="15" customHeight="1" x14ac:dyDescent="0.2">
      <c r="A1925" s="3">
        <f>'2_CVaR_t1'!A1925</f>
        <v>44985</v>
      </c>
      <c r="B1925" s="5">
        <f>'2_CVaR_t1'!D1925-1</f>
        <v>-1.0117671709776177E-3</v>
      </c>
      <c r="C1925" s="5">
        <f>'Stocks Returns'!B1921</f>
        <v>-2.0075282308657516E-2</v>
      </c>
      <c r="D1925" s="5">
        <f>'Stocks Returns'!C1921</f>
        <v>-1.8606761969593988E-3</v>
      </c>
      <c r="E1925" s="5">
        <f>'Stocks Returns'!D1921</f>
        <v>5.0855867030512591E-3</v>
      </c>
      <c r="F1925" s="5">
        <f>'Stocks Returns'!E1921</f>
        <v>-2.3710561118458373E-2</v>
      </c>
      <c r="G1925" s="5">
        <f t="shared" si="116"/>
        <v>-1.8594286656991511E-2</v>
      </c>
      <c r="H1925" s="5">
        <f t="shared" si="117"/>
        <v>-3.5874372354657326E-4</v>
      </c>
      <c r="I1925" s="5">
        <f t="shared" si="118"/>
        <v>6.5524647036793431E-3</v>
      </c>
      <c r="J1925" s="5">
        <f t="shared" si="119"/>
        <v>-2.2657801552313266E-2</v>
      </c>
    </row>
    <row r="1926" spans="1:10" ht="15" customHeight="1" x14ac:dyDescent="0.2">
      <c r="A1926" s="3">
        <f>'2_CVaR_t1'!A1926</f>
        <v>44986</v>
      </c>
      <c r="B1926" s="5">
        <f>'2_CVaR_t1'!D1926-1</f>
        <v>-4.7442601564503528E-3</v>
      </c>
      <c r="C1926" s="5">
        <f>'Stocks Returns'!B1922</f>
        <v>-3.8412291933418663E-2</v>
      </c>
      <c r="D1926" s="5">
        <f>'Stocks Returns'!C1922</f>
        <v>-7.1837773938345784E-3</v>
      </c>
      <c r="E1926" s="5">
        <f>'Stocks Returns'!D1922</f>
        <v>-3.0852770578797539E-3</v>
      </c>
      <c r="F1926" s="5">
        <f>'Stocks Returns'!E1922</f>
        <v>2.8059990324141415E-2</v>
      </c>
      <c r="G1926" s="5">
        <f t="shared" ref="G1926:G1989" si="120">C1926-($P$11+$O$11*$B1926)</f>
        <v>-3.3486882002139361E-2</v>
      </c>
      <c r="H1926" s="5">
        <f t="shared" ref="H1926:H1989" si="121">D1926-($P$12+$O$12*$B1926)</f>
        <v>-2.8914391351449013E-4</v>
      </c>
      <c r="I1926" s="5">
        <f t="shared" ref="I1926:I1989" si="122">E1926-($P$13+$O$13*$B1926)</f>
        <v>3.5793593862411335E-3</v>
      </c>
      <c r="J1926" s="5">
        <f t="shared" ref="J1926:J1989" si="123">F1926-($P$14+$O$14*$B1926)</f>
        <v>3.2886168243302913E-2</v>
      </c>
    </row>
    <row r="1927" spans="1:10" ht="15" customHeight="1" x14ac:dyDescent="0.2">
      <c r="A1927" s="3">
        <f>'2_CVaR_t1'!A1927</f>
        <v>44987</v>
      </c>
      <c r="B1927" s="5">
        <f>'2_CVaR_t1'!D1927-1</f>
        <v>2.2808215467378101E-3</v>
      </c>
      <c r="C1927" s="5">
        <f>'Stocks Returns'!B1923</f>
        <v>1.4647137150466172E-2</v>
      </c>
      <c r="D1927" s="5">
        <f>'Stocks Returns'!C1923</f>
        <v>3.2057153324784871E-3</v>
      </c>
      <c r="E1927" s="5">
        <f>'Stocks Returns'!D1923</f>
        <v>3.3424114879920808E-3</v>
      </c>
      <c r="F1927" s="5">
        <f>'Stocks Returns'!E1923</f>
        <v>1.9576470588235306E-2</v>
      </c>
      <c r="G1927" s="5">
        <f t="shared" si="120"/>
        <v>1.3089670401711544E-2</v>
      </c>
      <c r="H1927" s="5">
        <f t="shared" si="121"/>
        <v>-4.9480087573869347E-5</v>
      </c>
      <c r="I1927" s="5">
        <f t="shared" si="122"/>
        <v>2.2412861221280007E-4</v>
      </c>
      <c r="J1927" s="5">
        <f t="shared" si="123"/>
        <v>1.7300539452289643E-2</v>
      </c>
    </row>
    <row r="1928" spans="1:10" ht="15" customHeight="1" x14ac:dyDescent="0.2">
      <c r="A1928" s="3">
        <f>'2_CVaR_t1'!A1928</f>
        <v>44988</v>
      </c>
      <c r="B1928" s="5">
        <f>'2_CVaR_t1'!D1928-1</f>
        <v>1.4829267426622827E-2</v>
      </c>
      <c r="C1928" s="5">
        <f>'Stocks Returns'!B1924</f>
        <v>1.5091863517060489E-2</v>
      </c>
      <c r="D1928" s="5">
        <f>'Stocks Returns'!C1924</f>
        <v>2.150095864146806E-2</v>
      </c>
      <c r="E1928" s="5">
        <f>'Stocks Returns'!D1924</f>
        <v>1.912399753238736E-2</v>
      </c>
      <c r="F1928" s="5">
        <f>'Stocks Returns'!E1924</f>
        <v>2.8616265115850581E-3</v>
      </c>
      <c r="G1928" s="5">
        <f t="shared" si="120"/>
        <v>1.9544564056968791E-3</v>
      </c>
      <c r="H1928" s="5">
        <f t="shared" si="121"/>
        <v>1.1578494819289298E-4</v>
      </c>
      <c r="I1928" s="5">
        <f t="shared" si="122"/>
        <v>-1.4688769310366549E-3</v>
      </c>
      <c r="J1928" s="5">
        <f t="shared" si="123"/>
        <v>-1.2100339445935471E-2</v>
      </c>
    </row>
    <row r="1929" spans="1:10" ht="15" customHeight="1" x14ac:dyDescent="0.2">
      <c r="A1929" s="3">
        <f>'2_CVaR_t1'!A1929</f>
        <v>44991</v>
      </c>
      <c r="B1929" s="5">
        <f>'2_CVaR_t1'!D1929-1</f>
        <v>8.418975841699039E-3</v>
      </c>
      <c r="C1929" s="5">
        <f>'Stocks Returns'!B1925</f>
        <v>-2.1978021978022011E-2</v>
      </c>
      <c r="D1929" s="5">
        <f>'Stocks Returns'!C1925</f>
        <v>1.3317245385887189E-2</v>
      </c>
      <c r="E1929" s="5">
        <f>'Stocks Returns'!D1925</f>
        <v>-7.6271186440677319E-3</v>
      </c>
      <c r="F1929" s="5">
        <f>'Stocks Returns'!E1925</f>
        <v>8.4683357879233867E-3</v>
      </c>
      <c r="G1929" s="5">
        <f t="shared" si="120"/>
        <v>-2.9199892219649217E-2</v>
      </c>
      <c r="H1929" s="5">
        <f t="shared" si="121"/>
        <v>1.1936526303748286E-3</v>
      </c>
      <c r="I1929" s="5">
        <f t="shared" si="122"/>
        <v>-1.9293212175693561E-2</v>
      </c>
      <c r="J1929" s="5">
        <f t="shared" si="123"/>
        <v>-1.3052172831165554E-5</v>
      </c>
    </row>
    <row r="1930" spans="1:10" ht="15" customHeight="1" x14ac:dyDescent="0.2">
      <c r="A1930" s="3">
        <f>'2_CVaR_t1'!A1930</f>
        <v>44992</v>
      </c>
      <c r="B1930" s="5">
        <f>'2_CVaR_t1'!D1930-1</f>
        <v>-1.0224657548195126E-2</v>
      </c>
      <c r="C1930" s="5">
        <f>'Stocks Returns'!B1926</f>
        <v>-2.0489094514210215E-2</v>
      </c>
      <c r="D1930" s="5">
        <f>'Stocks Returns'!C1926</f>
        <v>-1.5788313120176478E-2</v>
      </c>
      <c r="E1930" s="5">
        <f>'Stocks Returns'!D1926</f>
        <v>1.7079419299743659E-3</v>
      </c>
      <c r="F1930" s="5">
        <f>'Stocks Returns'!E1926</f>
        <v>-1.7433369843008362E-2</v>
      </c>
      <c r="G1930" s="5">
        <f t="shared" si="120"/>
        <v>-1.0506271452470503E-2</v>
      </c>
      <c r="H1930" s="5">
        <f t="shared" si="121"/>
        <v>-9.7560862197587639E-4</v>
      </c>
      <c r="I1930" s="5">
        <f t="shared" si="122"/>
        <v>1.6004416378213968E-2</v>
      </c>
      <c r="J1930" s="5">
        <f t="shared" si="123"/>
        <v>-7.0667040568043737E-3</v>
      </c>
    </row>
    <row r="1931" spans="1:10" ht="15" customHeight="1" x14ac:dyDescent="0.2">
      <c r="A1931" s="3">
        <f>'2_CVaR_t1'!A1931</f>
        <v>44993</v>
      </c>
      <c r="B1931" s="5">
        <f>'2_CVaR_t1'!D1931-1</f>
        <v>-1.6566196057633542E-3</v>
      </c>
      <c r="C1931" s="5">
        <f>'Stocks Returns'!B1927</f>
        <v>3.5087719298245501E-2</v>
      </c>
      <c r="D1931" s="5">
        <f>'Stocks Returns'!C1927</f>
        <v>-4.3912712282115907E-3</v>
      </c>
      <c r="E1931" s="5">
        <f>'Stocks Returns'!D1927</f>
        <v>2.9350870783095839E-2</v>
      </c>
      <c r="F1931" s="5">
        <f>'Stocks Returns'!E1927</f>
        <v>-3.9015327450069304E-3</v>
      </c>
      <c r="G1931" s="5">
        <f t="shared" si="120"/>
        <v>3.7163796827697826E-2</v>
      </c>
      <c r="H1931" s="5">
        <f t="shared" si="121"/>
        <v>-1.9576567964105156E-3</v>
      </c>
      <c r="I1931" s="5">
        <f t="shared" si="122"/>
        <v>3.1715751057474997E-2</v>
      </c>
      <c r="J1931" s="5">
        <f t="shared" si="123"/>
        <v>-2.196850182119845E-3</v>
      </c>
    </row>
    <row r="1932" spans="1:10" ht="15" customHeight="1" x14ac:dyDescent="0.2">
      <c r="A1932" s="3">
        <f>'2_CVaR_t1'!A1932</f>
        <v>44994</v>
      </c>
      <c r="B1932" s="5">
        <f>'2_CVaR_t1'!D1932-1</f>
        <v>-6.9908460495539115E-3</v>
      </c>
      <c r="C1932" s="5">
        <f>'Stocks Returns'!B1928</f>
        <v>-3.7157757496740551E-2</v>
      </c>
      <c r="D1932" s="5">
        <f>'Stocks Returns'!C1928</f>
        <v>-9.8114226562852069E-3</v>
      </c>
      <c r="E1932" s="5">
        <f>'Stocks Returns'!D1928</f>
        <v>-1.4907714150496854E-2</v>
      </c>
      <c r="F1932" s="5">
        <f>'Stocks Returns'!E1928</f>
        <v>-1.3242562715657935E-2</v>
      </c>
      <c r="G1932" s="5">
        <f t="shared" si="120"/>
        <v>-3.0159156119234424E-2</v>
      </c>
      <c r="H1932" s="5">
        <f t="shared" si="121"/>
        <v>3.2907519805962758E-4</v>
      </c>
      <c r="I1932" s="5">
        <f t="shared" si="122"/>
        <v>-5.1145491758844679E-3</v>
      </c>
      <c r="J1932" s="5">
        <f t="shared" si="123"/>
        <v>-6.1451659425938885E-3</v>
      </c>
    </row>
    <row r="1933" spans="1:10" ht="15" customHeight="1" x14ac:dyDescent="0.2">
      <c r="A1933" s="3">
        <f>'2_CVaR_t1'!A1933</f>
        <v>44995</v>
      </c>
      <c r="B1933" s="5">
        <f>'2_CVaR_t1'!D1933-1</f>
        <v>-1.2284813020407626E-2</v>
      </c>
      <c r="C1933" s="5">
        <f>'Stocks Returns'!B1929</f>
        <v>-2.8436018957345932E-2</v>
      </c>
      <c r="D1933" s="5">
        <f>'Stocks Returns'!C1929</f>
        <v>-1.7590109540475463E-2</v>
      </c>
      <c r="E1933" s="5">
        <f>'Stocks Returns'!D1929</f>
        <v>-2.0297862118664578E-2</v>
      </c>
      <c r="F1933" s="5">
        <f>'Stocks Returns'!E1929</f>
        <v>-1.5026935072299463E-2</v>
      </c>
      <c r="G1933" s="5">
        <f t="shared" si="120"/>
        <v>-1.6552045925778889E-2</v>
      </c>
      <c r="H1933" s="5">
        <f t="shared" si="121"/>
        <v>1.9910490231884667E-4</v>
      </c>
      <c r="I1933" s="5">
        <f t="shared" si="122"/>
        <v>-3.1324765854536599E-3</v>
      </c>
      <c r="J1933" s="5">
        <f t="shared" si="123"/>
        <v>-2.5775249918207448E-3</v>
      </c>
    </row>
    <row r="1934" spans="1:10" ht="15" customHeight="1" x14ac:dyDescent="0.2">
      <c r="A1934" s="3">
        <f>'2_CVaR_t1'!A1934</f>
        <v>44998</v>
      </c>
      <c r="B1934" s="5">
        <f>'2_CVaR_t1'!D1934-1</f>
        <v>-5.2005152444427605E-3</v>
      </c>
      <c r="C1934" s="5">
        <f>'Stocks Returns'!B1930</f>
        <v>-2.2996515679442497E-2</v>
      </c>
      <c r="D1934" s="5">
        <f>'Stocks Returns'!C1930</f>
        <v>-7.7264735819375652E-3</v>
      </c>
      <c r="E1934" s="5">
        <f>'Stocks Returns'!D1930</f>
        <v>-3.5552286379795239E-3</v>
      </c>
      <c r="F1934" s="5">
        <f>'Stocks Returns'!E1930</f>
        <v>-3.3966609096142686E-2</v>
      </c>
      <c r="G1934" s="5">
        <f t="shared" si="120"/>
        <v>-1.7650065026494369E-2</v>
      </c>
      <c r="H1934" s="5">
        <f t="shared" si="121"/>
        <v>-1.7264334438322516E-4</v>
      </c>
      <c r="I1934" s="5">
        <f t="shared" si="122"/>
        <v>3.7447750379698596E-3</v>
      </c>
      <c r="J1934" s="5">
        <f t="shared" si="123"/>
        <v>-2.867917342528856E-2</v>
      </c>
    </row>
    <row r="1935" spans="1:10" ht="15" customHeight="1" x14ac:dyDescent="0.2">
      <c r="A1935" s="3">
        <f>'2_CVaR_t1'!A1935</f>
        <v>44999</v>
      </c>
      <c r="B1935" s="5">
        <f>'2_CVaR_t1'!D1935-1</f>
        <v>1.3754481995084111E-2</v>
      </c>
      <c r="C1935" s="5">
        <f>'Stocks Returns'!B1931</f>
        <v>2.1398002853068032E-3</v>
      </c>
      <c r="D1935" s="5">
        <f>'Stocks Returns'!C1931</f>
        <v>1.9536531915885558E-2</v>
      </c>
      <c r="E1935" s="5">
        <f>'Stocks Returns'!D1931</f>
        <v>2.4114173228346303E-2</v>
      </c>
      <c r="F1935" s="5">
        <f>'Stocks Returns'!E1931</f>
        <v>6.7540723083034937E-3</v>
      </c>
      <c r="G1935" s="5">
        <f t="shared" si="120"/>
        <v>-1.0005774744303163E-2</v>
      </c>
      <c r="H1935" s="5">
        <f t="shared" si="121"/>
        <v>-2.9579318492694781E-4</v>
      </c>
      <c r="I1935" s="5">
        <f t="shared" si="122"/>
        <v>5.0180129110617665E-3</v>
      </c>
      <c r="J1935" s="5">
        <f t="shared" si="123"/>
        <v>-7.1213236037520541E-3</v>
      </c>
    </row>
    <row r="1936" spans="1:10" ht="15" customHeight="1" x14ac:dyDescent="0.2">
      <c r="A1936" s="3">
        <f>'2_CVaR_t1'!A1936</f>
        <v>45000</v>
      </c>
      <c r="B1936" s="5">
        <f>'2_CVaR_t1'!D1936-1</f>
        <v>-8.2075443555122973E-3</v>
      </c>
      <c r="C1936" s="5">
        <f>'Stocks Returns'!B1932</f>
        <v>-3.4163701067615682E-2</v>
      </c>
      <c r="D1936" s="5">
        <f>'Stocks Returns'!C1932</f>
        <v>-1.0472880270739893E-2</v>
      </c>
      <c r="E1936" s="5">
        <f>'Stocks Returns'!D1932</f>
        <v>-3.2796732340220958E-2</v>
      </c>
      <c r="F1936" s="5">
        <f>'Stocks Returns'!E1932</f>
        <v>-6.0378847671665348E-2</v>
      </c>
      <c r="G1936" s="5">
        <f t="shared" si="120"/>
        <v>-2.6042307755781618E-2</v>
      </c>
      <c r="H1936" s="5">
        <f t="shared" si="121"/>
        <v>1.4255017123042842E-3</v>
      </c>
      <c r="I1936" s="5">
        <f t="shared" si="122"/>
        <v>-2.1309229581829021E-2</v>
      </c>
      <c r="J1936" s="5">
        <f t="shared" si="123"/>
        <v>-5.2051411957963922E-2</v>
      </c>
    </row>
    <row r="1937" spans="1:10" ht="15" customHeight="1" x14ac:dyDescent="0.2">
      <c r="A1937" s="3">
        <f>'2_CVaR_t1'!A1937</f>
        <v>45001</v>
      </c>
      <c r="B1937" s="5">
        <f>'2_CVaR_t1'!D1937-1</f>
        <v>4.1730279757750122E-3</v>
      </c>
      <c r="C1937" s="5">
        <f>'Stocks Returns'!B1933</f>
        <v>4.3478260869565188E-2</v>
      </c>
      <c r="D1937" s="5">
        <f>'Stocks Returns'!C1933</f>
        <v>4.991449831307504E-3</v>
      </c>
      <c r="E1937" s="5">
        <f>'Stocks Returns'!D1933</f>
        <v>2.1612222084212984E-2</v>
      </c>
      <c r="F1937" s="5">
        <f>'Stocks Returns'!E1933</f>
        <v>1.2179756404872011E-2</v>
      </c>
      <c r="G1937" s="5">
        <f t="shared" si="120"/>
        <v>4.017463066664767E-2</v>
      </c>
      <c r="H1937" s="5">
        <f t="shared" si="121"/>
        <v>-9.9760297437445373E-4</v>
      </c>
      <c r="I1937" s="5">
        <f t="shared" si="122"/>
        <v>1.5858908953416677E-2</v>
      </c>
      <c r="J1937" s="5">
        <f t="shared" si="123"/>
        <v>7.9908715152784329E-3</v>
      </c>
    </row>
    <row r="1938" spans="1:10" ht="15" customHeight="1" x14ac:dyDescent="0.2">
      <c r="A1938" s="3">
        <f>'2_CVaR_t1'!A1938</f>
        <v>45002</v>
      </c>
      <c r="B1938" s="5">
        <f>'2_CVaR_t1'!D1938-1</f>
        <v>-9.3503598380606512E-4</v>
      </c>
      <c r="C1938" s="5">
        <f>'Stocks Returns'!B1934</f>
        <v>1.2711864406779627E-2</v>
      </c>
      <c r="D1938" s="5">
        <f>'Stocks Returns'!C1934</f>
        <v>-2.7592550011501515E-4</v>
      </c>
      <c r="E1938" s="5">
        <f>'Stocks Returns'!D1934</f>
        <v>-1.8723404255319265E-2</v>
      </c>
      <c r="F1938" s="5">
        <f>'Stocks Returns'!E1934</f>
        <v>-2.0850622406639041E-2</v>
      </c>
      <c r="G1938" s="5">
        <f t="shared" si="120"/>
        <v>1.4122051084975612E-2</v>
      </c>
      <c r="H1938" s="5">
        <f t="shared" si="121"/>
        <v>1.1151458539516443E-3</v>
      </c>
      <c r="I1938" s="5">
        <f t="shared" si="122"/>
        <v>-1.7363379818127859E-2</v>
      </c>
      <c r="J1938" s="5">
        <f t="shared" si="123"/>
        <v>-1.9875435355981248E-2</v>
      </c>
    </row>
    <row r="1939" spans="1:10" ht="15" customHeight="1" x14ac:dyDescent="0.2">
      <c r="A1939" s="3">
        <f>'2_CVaR_t1'!A1939</f>
        <v>45005</v>
      </c>
      <c r="B1939" s="5">
        <f>'2_CVaR_t1'!D1939-1</f>
        <v>3.124219571273068E-3</v>
      </c>
      <c r="C1939" s="5">
        <f>'Stocks Returns'!B1935</f>
        <v>-6.9735006973500324E-3</v>
      </c>
      <c r="D1939" s="5">
        <f>'Stocks Returns'!C1935</f>
        <v>3.4960209761258909E-3</v>
      </c>
      <c r="E1939" s="5">
        <f>'Stocks Returns'!D1935</f>
        <v>1.9576260686408276E-2</v>
      </c>
      <c r="F1939" s="5">
        <f>'Stocks Returns'!E1935</f>
        <v>1.8751986439241364E-2</v>
      </c>
      <c r="G1939" s="5">
        <f t="shared" si="120"/>
        <v>-9.3092709045206612E-3</v>
      </c>
      <c r="H1939" s="5">
        <f t="shared" si="121"/>
        <v>-9.7771481194241106E-4</v>
      </c>
      <c r="I1939" s="5">
        <f t="shared" si="122"/>
        <v>1.5283486868431534E-2</v>
      </c>
      <c r="J1939" s="5">
        <f t="shared" si="123"/>
        <v>1.5623409739843682E-2</v>
      </c>
    </row>
    <row r="1940" spans="1:10" ht="15" customHeight="1" x14ac:dyDescent="0.2">
      <c r="A1940" s="3">
        <f>'2_CVaR_t1'!A1940</f>
        <v>45006</v>
      </c>
      <c r="B1940" s="5">
        <f>'2_CVaR_t1'!D1940-1</f>
        <v>1.1440692797778595E-2</v>
      </c>
      <c r="C1940" s="5">
        <f>'Stocks Returns'!B1936</f>
        <v>5.9691011235954994E-2</v>
      </c>
      <c r="D1940" s="5">
        <f>'Stocks Returns'!C1936</f>
        <v>1.7419206967682621E-2</v>
      </c>
      <c r="E1940" s="5">
        <f>'Stocks Returns'!D1936</f>
        <v>0</v>
      </c>
      <c r="F1940" s="5">
        <f>'Stocks Returns'!E1936</f>
        <v>3.6917637271214554E-2</v>
      </c>
      <c r="G1940" s="5">
        <f t="shared" si="120"/>
        <v>4.968064411758099E-2</v>
      </c>
      <c r="H1940" s="5">
        <f t="shared" si="121"/>
        <v>9.2984148732878913E-4</v>
      </c>
      <c r="I1940" s="5">
        <f t="shared" si="122"/>
        <v>-1.5874046469096292E-2</v>
      </c>
      <c r="J1940" s="5">
        <f t="shared" si="123"/>
        <v>2.5381400375962329E-2</v>
      </c>
    </row>
    <row r="1941" spans="1:10" ht="15" customHeight="1" x14ac:dyDescent="0.2">
      <c r="A1941" s="3">
        <f>'2_CVaR_t1'!A1941</f>
        <v>45007</v>
      </c>
      <c r="B1941" s="5">
        <f>'2_CVaR_t1'!D1941-1</f>
        <v>-6.4464074279759753E-3</v>
      </c>
      <c r="C1941" s="5">
        <f>'Stocks Returns'!B1937</f>
        <v>-3.8436050364479835E-2</v>
      </c>
      <c r="D1941" s="5">
        <f>'Stocks Returns'!C1937</f>
        <v>-8.6055417886911068E-3</v>
      </c>
      <c r="E1941" s="5">
        <f>'Stocks Returns'!D1937</f>
        <v>-2.0901689148134839E-2</v>
      </c>
      <c r="F1941" s="5">
        <f>'Stocks Returns'!E1937</f>
        <v>-1.3438973021763001E-2</v>
      </c>
      <c r="G1941" s="5">
        <f t="shared" si="120"/>
        <v>-3.1939867121404175E-2</v>
      </c>
      <c r="H1941" s="5">
        <f t="shared" si="121"/>
        <v>7.4835185388166282E-4</v>
      </c>
      <c r="I1941" s="5">
        <f t="shared" si="122"/>
        <v>-1.1866693164940366E-2</v>
      </c>
      <c r="J1941" s="5">
        <f t="shared" si="123"/>
        <v>-6.8919844329203466E-3</v>
      </c>
    </row>
    <row r="1942" spans="1:10" ht="15" customHeight="1" x14ac:dyDescent="0.2">
      <c r="A1942" s="3">
        <f>'2_CVaR_t1'!A1942</f>
        <v>45008</v>
      </c>
      <c r="B1942" s="5">
        <f>'2_CVaR_t1'!D1942-1</f>
        <v>8.4278553585139804E-3</v>
      </c>
      <c r="C1942" s="5">
        <f>'Stocks Returns'!B1938</f>
        <v>1.3783597518952639E-3</v>
      </c>
      <c r="D1942" s="5">
        <f>'Stocks Returns'!C1938</f>
        <v>1.1588802035993551E-2</v>
      </c>
      <c r="E1942" s="5">
        <f>'Stocks Returns'!D1938</f>
        <v>2.1472011915104838E-2</v>
      </c>
      <c r="F1942" s="5">
        <f>'Stocks Returns'!E1938</f>
        <v>-1.9823116803903695E-2</v>
      </c>
      <c r="G1942" s="5">
        <f t="shared" si="120"/>
        <v>-5.8517046737886821E-3</v>
      </c>
      <c r="H1942" s="5">
        <f t="shared" si="121"/>
        <v>-5.4761983385476568E-4</v>
      </c>
      <c r="I1942" s="5">
        <f t="shared" si="122"/>
        <v>9.7935530331143498E-3</v>
      </c>
      <c r="J1942" s="5">
        <f t="shared" si="123"/>
        <v>-2.8313481642001575E-2</v>
      </c>
    </row>
    <row r="1943" spans="1:10" ht="15" customHeight="1" x14ac:dyDescent="0.2">
      <c r="A1943" s="3">
        <f>'2_CVaR_t1'!A1943</f>
        <v>45009</v>
      </c>
      <c r="B1943" s="5">
        <f>'2_CVaR_t1'!D1943-1</f>
        <v>-5.934834871640815E-3</v>
      </c>
      <c r="C1943" s="5">
        <f>'Stocks Returns'!B1939</f>
        <v>-3.6476256022023312E-2</v>
      </c>
      <c r="D1943" s="5">
        <f>'Stocks Returns'!C1939</f>
        <v>-6.9634754481333605E-3</v>
      </c>
      <c r="E1943" s="5">
        <f>'Stocks Returns'!D1939</f>
        <v>-3.4872417982988901E-2</v>
      </c>
      <c r="F1943" s="5">
        <f>'Stocks Returns'!E1939</f>
        <v>-1.0267579340385802E-2</v>
      </c>
      <c r="G1943" s="5">
        <f t="shared" si="120"/>
        <v>-3.0452161494172909E-2</v>
      </c>
      <c r="H1943" s="5">
        <f t="shared" si="121"/>
        <v>1.6512988309490759E-3</v>
      </c>
      <c r="I1943" s="5">
        <f t="shared" si="122"/>
        <v>-2.6549822688690432E-2</v>
      </c>
      <c r="J1943" s="5">
        <f t="shared" si="123"/>
        <v>-4.2377725066027926E-3</v>
      </c>
    </row>
    <row r="1944" spans="1:10" ht="15" customHeight="1" x14ac:dyDescent="0.2">
      <c r="A1944" s="3">
        <f>'2_CVaR_t1'!A1944</f>
        <v>45012</v>
      </c>
      <c r="B1944" s="5">
        <f>'2_CVaR_t1'!D1944-1</f>
        <v>1.3745334513235452E-3</v>
      </c>
      <c r="C1944" s="5">
        <f>'Stocks Returns'!B1940</f>
        <v>2.4285714285714244E-2</v>
      </c>
      <c r="D1944" s="5">
        <f>'Stocks Returns'!C1940</f>
        <v>3.4835323923272377E-3</v>
      </c>
      <c r="E1944" s="5">
        <f>'Stocks Returns'!D1940</f>
        <v>-2.3668639053254559E-2</v>
      </c>
      <c r="F1944" s="5">
        <f>'Stocks Returns'!E1940</f>
        <v>2.148171434559365E-2</v>
      </c>
      <c r="G1944" s="5">
        <f t="shared" si="120"/>
        <v>2.3564587128068873E-2</v>
      </c>
      <c r="H1944" s="5">
        <f t="shared" si="121"/>
        <v>1.5377408328341984E-3</v>
      </c>
      <c r="I1944" s="5">
        <f t="shared" si="122"/>
        <v>-2.5524852149261732E-2</v>
      </c>
      <c r="J1944" s="5">
        <f t="shared" si="123"/>
        <v>2.0122008409713121E-2</v>
      </c>
    </row>
    <row r="1945" spans="1:10" ht="15" customHeight="1" x14ac:dyDescent="0.2">
      <c r="A1945" s="3">
        <f>'2_CVaR_t1'!A1945</f>
        <v>45013</v>
      </c>
      <c r="B1945" s="5">
        <f>'2_CVaR_t1'!D1945-1</f>
        <v>-4.1563215101417805E-3</v>
      </c>
      <c r="C1945" s="5">
        <f>'Stocks Returns'!B1941</f>
        <v>9.7629009762900676E-3</v>
      </c>
      <c r="D1945" s="5">
        <f>'Stocks Returns'!C1941</f>
        <v>-6.6723772598169528E-3</v>
      </c>
      <c r="E1945" s="5">
        <f>'Stocks Returns'!D1941</f>
        <v>3.997421018697711E-3</v>
      </c>
      <c r="F1945" s="5">
        <f>'Stocks Returns'!E1941</f>
        <v>4.6163315551908113E-3</v>
      </c>
      <c r="G1945" s="5">
        <f t="shared" si="120"/>
        <v>1.4145750137391454E-2</v>
      </c>
      <c r="H1945" s="5">
        <f t="shared" si="121"/>
        <v>-6.2719677037672943E-4</v>
      </c>
      <c r="I1945" s="5">
        <f t="shared" si="122"/>
        <v>9.8433116339583029E-3</v>
      </c>
      <c r="J1945" s="5">
        <f t="shared" si="123"/>
        <v>8.8481243041555607E-3</v>
      </c>
    </row>
    <row r="1946" spans="1:10" ht="15" customHeight="1" x14ac:dyDescent="0.2">
      <c r="A1946" s="3">
        <f>'2_CVaR_t1'!A1946</f>
        <v>45014</v>
      </c>
      <c r="B1946" s="5">
        <f>'2_CVaR_t1'!D1946-1</f>
        <v>1.0406524612334822E-2</v>
      </c>
      <c r="C1946" s="5">
        <f>'Stocks Returns'!B1942</f>
        <v>1.2430939226519389E-2</v>
      </c>
      <c r="D1946" s="5">
        <f>'Stocks Returns'!C1942</f>
        <v>1.3479780329505697E-2</v>
      </c>
      <c r="E1946" s="5">
        <f>'Stocks Returns'!D1942</f>
        <v>3.8659131774980704E-2</v>
      </c>
      <c r="F1946" s="5">
        <f>'Stocks Returns'!E1942</f>
        <v>1.8584703359542543E-2</v>
      </c>
      <c r="G1946" s="5">
        <f t="shared" si="120"/>
        <v>3.3749218361498034E-3</v>
      </c>
      <c r="H1946" s="5">
        <f t="shared" si="121"/>
        <v>-1.5154203026728728E-3</v>
      </c>
      <c r="I1946" s="5">
        <f t="shared" si="122"/>
        <v>2.4225237086156599E-2</v>
      </c>
      <c r="J1946" s="5">
        <f t="shared" si="123"/>
        <v>8.0939739109881555E-3</v>
      </c>
    </row>
    <row r="1947" spans="1:10" ht="15" customHeight="1" x14ac:dyDescent="0.2">
      <c r="A1947" s="3">
        <f>'2_CVaR_t1'!A1947</f>
        <v>45015</v>
      </c>
      <c r="B1947" s="5">
        <f>'2_CVaR_t1'!D1947-1</f>
        <v>-1.7709478240551801E-3</v>
      </c>
      <c r="C1947" s="5">
        <f>'Stocks Returns'!B1943</f>
        <v>1.2960436562073685E-2</v>
      </c>
      <c r="D1947" s="5">
        <f>'Stocks Returns'!C1943</f>
        <v>-4.2095835199282838E-3</v>
      </c>
      <c r="E1947" s="5">
        <f>'Stocks Returns'!D1943</f>
        <v>2.3618152590577424E-2</v>
      </c>
      <c r="F1947" s="5">
        <f>'Stocks Returns'!E1943</f>
        <v>-5.0125313283208017E-3</v>
      </c>
      <c r="G1947" s="5">
        <f t="shared" si="120"/>
        <v>1.5142018307925026E-2</v>
      </c>
      <c r="H1947" s="5">
        <f t="shared" si="121"/>
        <v>-1.6107878271576972E-3</v>
      </c>
      <c r="I1947" s="5">
        <f t="shared" si="122"/>
        <v>2.6142242932937612E-2</v>
      </c>
      <c r="J1947" s="5">
        <f t="shared" si="123"/>
        <v>-3.1922669816636926E-3</v>
      </c>
    </row>
    <row r="1948" spans="1:10" ht="15" customHeight="1" x14ac:dyDescent="0.2">
      <c r="A1948" s="3">
        <f>'2_CVaR_t1'!A1948</f>
        <v>45016</v>
      </c>
      <c r="B1948" s="5">
        <f>'2_CVaR_t1'!D1948-1</f>
        <v>9.6094871327745413E-3</v>
      </c>
      <c r="C1948" s="5">
        <f>'Stocks Returns'!B1944</f>
        <v>1.6835016835016869E-2</v>
      </c>
      <c r="D1948" s="5">
        <f>'Stocks Returns'!C1944</f>
        <v>1.3941356359057355E-2</v>
      </c>
      <c r="E1948" s="5">
        <f>'Stocks Returns'!D1944</f>
        <v>1.2080212611741858E-2</v>
      </c>
      <c r="F1948" s="5">
        <f>'Stocks Returns'!E1944</f>
        <v>-4.0302267002523262E-4</v>
      </c>
      <c r="G1948" s="5">
        <f t="shared" si="120"/>
        <v>8.5145205257771174E-3</v>
      </c>
      <c r="H1948" s="5">
        <f t="shared" si="121"/>
        <v>9.7714439861382174E-5</v>
      </c>
      <c r="I1948" s="5">
        <f t="shared" si="122"/>
        <v>-1.2437514475301149E-3</v>
      </c>
      <c r="J1948" s="5">
        <f t="shared" si="123"/>
        <v>-1.0087975425865012E-2</v>
      </c>
    </row>
    <row r="1949" spans="1:10" ht="15" customHeight="1" x14ac:dyDescent="0.2">
      <c r="A1949" s="3">
        <f>'2_CVaR_t1'!A1949</f>
        <v>45019</v>
      </c>
      <c r="B1949" s="5">
        <f>'2_CVaR_t1'!D1949-1</f>
        <v>9.8797270699773065E-3</v>
      </c>
      <c r="C1949" s="5">
        <f>'Stocks Returns'!B1945</f>
        <v>-1.9205298013244998E-2</v>
      </c>
      <c r="D1949" s="5">
        <f>'Stocks Returns'!C1945</f>
        <v>1.5701233034684625E-2</v>
      </c>
      <c r="E1949" s="5">
        <f>'Stocks Returns'!D1945</f>
        <v>-1.277154452136553E-2</v>
      </c>
      <c r="F1949" s="5">
        <f>'Stocks Returns'!E1945</f>
        <v>9.2833383731478758E-2</v>
      </c>
      <c r="G1949" s="5">
        <f t="shared" si="120"/>
        <v>-2.7775176786764215E-2</v>
      </c>
      <c r="H1949" s="5">
        <f t="shared" si="121"/>
        <v>1.4671488059834602E-3</v>
      </c>
      <c r="I1949" s="5">
        <f t="shared" si="122"/>
        <v>-2.647183665970735E-2</v>
      </c>
      <c r="J1949" s="5">
        <f t="shared" si="123"/>
        <v>8.2875227960193865E-2</v>
      </c>
    </row>
    <row r="1950" spans="1:10" ht="15" customHeight="1" x14ac:dyDescent="0.2">
      <c r="A1950" s="3">
        <f>'2_CVaR_t1'!A1950</f>
        <v>45020</v>
      </c>
      <c r="B1950" s="5">
        <f>'2_CVaR_t1'!D1950-1</f>
        <v>-4.3367376550449421E-3</v>
      </c>
      <c r="C1950" s="5">
        <f>'Stocks Returns'!B1946</f>
        <v>2.2957461174881733E-2</v>
      </c>
      <c r="D1950" s="5">
        <f>'Stocks Returns'!C1946</f>
        <v>-5.8515283842794918E-3</v>
      </c>
      <c r="E1950" s="5">
        <f>'Stocks Returns'!D1946</f>
        <v>-1.2936767017289297E-2</v>
      </c>
      <c r="F1950" s="5">
        <f>'Stocks Returns'!E1946</f>
        <v>-1.9553587898911706E-2</v>
      </c>
      <c r="G1950" s="5">
        <f t="shared" si="120"/>
        <v>2.750680172610653E-2</v>
      </c>
      <c r="H1950" s="5">
        <f t="shared" si="121"/>
        <v>4.5431711647310555E-4</v>
      </c>
      <c r="I1950" s="5">
        <f t="shared" si="122"/>
        <v>-6.8396342579275116E-3</v>
      </c>
      <c r="J1950" s="5">
        <f t="shared" si="123"/>
        <v>-1.513940081055831E-2</v>
      </c>
    </row>
    <row r="1951" spans="1:10" ht="15" customHeight="1" x14ac:dyDescent="0.2">
      <c r="A1951" s="3">
        <f>'2_CVaR_t1'!A1951</f>
        <v>45021</v>
      </c>
      <c r="B1951" s="5">
        <f>'2_CVaR_t1'!D1951-1</f>
        <v>4.6018633002664622E-4</v>
      </c>
      <c r="C1951" s="5">
        <f>'Stocks Returns'!B1947</f>
        <v>-2.3762376237623895E-2</v>
      </c>
      <c r="D1951" s="5">
        <f>'Stocks Returns'!C1947</f>
        <v>2.2401827286304687E-3</v>
      </c>
      <c r="E1951" s="5">
        <f>'Stocks Returns'!D1947</f>
        <v>-2.5967662910338141E-2</v>
      </c>
      <c r="F1951" s="5">
        <f>'Stocks Returns'!E1947</f>
        <v>1.3640639698965229E-2</v>
      </c>
      <c r="G1951" s="5">
        <f t="shared" si="120"/>
        <v>-2.3639726784468892E-2</v>
      </c>
      <c r="H1951" s="5">
        <f t="shared" si="121"/>
        <v>1.6154386998017208E-3</v>
      </c>
      <c r="I1951" s="5">
        <f t="shared" si="122"/>
        <v>-2.6550583467417111E-2</v>
      </c>
      <c r="J1951" s="5">
        <f t="shared" si="123"/>
        <v>1.3205306353189497E-2</v>
      </c>
    </row>
    <row r="1952" spans="1:10" ht="15" customHeight="1" x14ac:dyDescent="0.2">
      <c r="A1952" s="3">
        <f>'2_CVaR_t1'!A1952</f>
        <v>45022</v>
      </c>
      <c r="B1952" s="5">
        <f>'2_CVaR_t1'!D1952-1</f>
        <v>-6.6384266680272752E-3</v>
      </c>
      <c r="C1952" s="5">
        <f>'Stocks Returns'!B1948</f>
        <v>2.1636240703177823E-2</v>
      </c>
      <c r="D1952" s="5">
        <f>'Stocks Returns'!C1948</f>
        <v>-9.5542797037295735E-3</v>
      </c>
      <c r="E1952" s="5">
        <f>'Stocks Returns'!D1948</f>
        <v>-1.03118712273641E-2</v>
      </c>
      <c r="F1952" s="5">
        <f>'Stocks Returns'!E1948</f>
        <v>-1.3828306264501156E-2</v>
      </c>
      <c r="G1952" s="5">
        <f t="shared" si="120"/>
        <v>2.8309622889417581E-2</v>
      </c>
      <c r="H1952" s="5">
        <f t="shared" si="121"/>
        <v>7.7043086922107262E-5</v>
      </c>
      <c r="I1952" s="5">
        <f t="shared" si="122"/>
        <v>-1.0094749757232277E-3</v>
      </c>
      <c r="J1952" s="5">
        <f t="shared" si="123"/>
        <v>-7.0871930175916446E-3</v>
      </c>
    </row>
    <row r="1953" spans="1:10" ht="15" customHeight="1" x14ac:dyDescent="0.2">
      <c r="A1953" s="3">
        <f>'2_CVaR_t1'!A1953</f>
        <v>45023</v>
      </c>
      <c r="B1953" s="5">
        <f>'2_CVaR_t1'!D1953-1</f>
        <v>2.8556153399916795E-5</v>
      </c>
      <c r="C1953" s="5">
        <f>'Stocks Returns'!B1949</f>
        <v>0</v>
      </c>
      <c r="D1953" s="5">
        <f>'Stocks Returns'!C1949</f>
        <v>0</v>
      </c>
      <c r="E1953" s="5">
        <f>'Stocks Returns'!D1949</f>
        <v>0</v>
      </c>
      <c r="F1953" s="5">
        <f>'Stocks Returns'!E1949</f>
        <v>0</v>
      </c>
      <c r="G1953" s="5">
        <f t="shared" si="120"/>
        <v>5.2096584642662082E-4</v>
      </c>
      <c r="H1953" s="5">
        <f t="shared" si="121"/>
        <v>-1.1253114819244209E-6</v>
      </c>
      <c r="I1953" s="5">
        <f t="shared" si="122"/>
        <v>1.8154757398473369E-5</v>
      </c>
      <c r="J1953" s="5">
        <f t="shared" si="123"/>
        <v>1.0294917535460086E-6</v>
      </c>
    </row>
    <row r="1954" spans="1:10" ht="15" customHeight="1" x14ac:dyDescent="0.2">
      <c r="A1954" s="3">
        <f>'2_CVaR_t1'!A1954</f>
        <v>45026</v>
      </c>
      <c r="B1954" s="5">
        <f>'2_CVaR_t1'!D1954-1</f>
        <v>2.2433169586431045E-3</v>
      </c>
      <c r="C1954" s="5">
        <f>'Stocks Returns'!B1950</f>
        <v>1.9192587690271434E-2</v>
      </c>
      <c r="D1954" s="5">
        <f>'Stocks Returns'!C1950</f>
        <v>1.9469888048142536E-3</v>
      </c>
      <c r="E1954" s="5">
        <f>'Stocks Returns'!D1950</f>
        <v>2.3506988564167663E-2</v>
      </c>
      <c r="F1954" s="5">
        <f>'Stocks Returns'!E1950</f>
        <v>-2.9173724825899416E-3</v>
      </c>
      <c r="G1954" s="5">
        <f t="shared" si="120"/>
        <v>1.7669730876294233E-2</v>
      </c>
      <c r="H1954" s="5">
        <f t="shared" si="121"/>
        <v>-1.2540200351777667E-3</v>
      </c>
      <c r="I1954" s="5">
        <f t="shared" si="122"/>
        <v>2.0440933459531612E-2</v>
      </c>
      <c r="J1954" s="5">
        <f t="shared" si="123"/>
        <v>-5.1553878068811149E-3</v>
      </c>
    </row>
    <row r="1955" spans="1:10" ht="15" customHeight="1" x14ac:dyDescent="0.2">
      <c r="A1955" s="3">
        <f>'2_CVaR_t1'!A1955</f>
        <v>45027</v>
      </c>
      <c r="B1955" s="5">
        <f>'2_CVaR_t1'!D1955-1</f>
        <v>5.8579231678514976E-3</v>
      </c>
      <c r="C1955" s="5">
        <f>'Stocks Returns'!B1951</f>
        <v>-3.0519480519480613E-2</v>
      </c>
      <c r="D1955" s="5">
        <f>'Stocks Returns'!C1951</f>
        <v>8.9210793622751527E-3</v>
      </c>
      <c r="E1955" s="5">
        <f>'Stocks Returns'!D1951</f>
        <v>0</v>
      </c>
      <c r="F1955" s="5">
        <f>'Stocks Returns'!E1951</f>
        <v>7.5507314771117162E-3</v>
      </c>
      <c r="G1955" s="5">
        <f t="shared" si="120"/>
        <v>-3.5377963492872928E-2</v>
      </c>
      <c r="H1955" s="5">
        <f t="shared" si="121"/>
        <v>4.9769217627197541E-4</v>
      </c>
      <c r="I1955" s="5">
        <f t="shared" si="122"/>
        <v>-8.0996479384173297E-3</v>
      </c>
      <c r="J1955" s="5">
        <f t="shared" si="123"/>
        <v>1.6584771597828981E-3</v>
      </c>
    </row>
    <row r="1956" spans="1:10" ht="15" customHeight="1" x14ac:dyDescent="0.2">
      <c r="A1956" s="3">
        <f>'2_CVaR_t1'!A1956</f>
        <v>45028</v>
      </c>
      <c r="B1956" s="5">
        <f>'2_CVaR_t1'!D1956-1</f>
        <v>-2.4503784103283577E-3</v>
      </c>
      <c r="C1956" s="5">
        <f>'Stocks Returns'!B1952</f>
        <v>-5.8271935699932942E-2</v>
      </c>
      <c r="D1956" s="5">
        <f>'Stocks Returns'!C1952</f>
        <v>-2.8014882906542971E-3</v>
      </c>
      <c r="E1956" s="5">
        <f>'Stocks Returns'!D1952</f>
        <v>-1.6387337057727991E-2</v>
      </c>
      <c r="F1956" s="5">
        <f>'Stocks Returns'!E1952</f>
        <v>7.3067915690867569E-3</v>
      </c>
      <c r="G1956" s="5">
        <f t="shared" si="120"/>
        <v>-5.5463362711908118E-2</v>
      </c>
      <c r="H1956" s="5">
        <f t="shared" si="121"/>
        <v>7.7894782876397704E-4</v>
      </c>
      <c r="I1956" s="5">
        <f t="shared" si="122"/>
        <v>-1.2917091938838091E-2</v>
      </c>
      <c r="J1956" s="5">
        <f t="shared" si="123"/>
        <v>9.8139362002674767E-3</v>
      </c>
    </row>
    <row r="1957" spans="1:10" ht="15" customHeight="1" x14ac:dyDescent="0.2">
      <c r="A1957" s="3">
        <f>'2_CVaR_t1'!A1957</f>
        <v>45029</v>
      </c>
      <c r="B1957" s="5">
        <f>'2_CVaR_t1'!D1957-1</f>
        <v>1.4479005425201086E-2</v>
      </c>
      <c r="C1957" s="5">
        <f>'Stocks Returns'!B1953</f>
        <v>-1.4224751066856944E-3</v>
      </c>
      <c r="D1957" s="5">
        <f>'Stocks Returns'!C1953</f>
        <v>2.1421359905184234E-2</v>
      </c>
      <c r="E1957" s="5">
        <f>'Stocks Returns'!D1953</f>
        <v>1.135933358576291E-2</v>
      </c>
      <c r="F1957" s="5">
        <f>'Stocks Returns'!E1953</f>
        <v>1.4042592764809791E-2</v>
      </c>
      <c r="G1957" s="5">
        <f t="shared" si="120"/>
        <v>-1.4236653897460731E-2</v>
      </c>
      <c r="H1957" s="5">
        <f t="shared" si="121"/>
        <v>5.4224429563488191E-4</v>
      </c>
      <c r="I1957" s="5">
        <f t="shared" si="122"/>
        <v>-8.7457764578991841E-3</v>
      </c>
      <c r="J1957" s="5">
        <f t="shared" si="123"/>
        <v>-5.6527070151431852E-4</v>
      </c>
    </row>
    <row r="1958" spans="1:10" ht="15" customHeight="1" x14ac:dyDescent="0.2">
      <c r="A1958" s="3">
        <f>'2_CVaR_t1'!A1958</f>
        <v>45030</v>
      </c>
      <c r="B1958" s="5">
        <f>'2_CVaR_t1'!D1958-1</f>
        <v>3.4481196617508481E-3</v>
      </c>
      <c r="C1958" s="5">
        <f>'Stocks Returns'!B1954</f>
        <v>-1.851851851851849E-2</v>
      </c>
      <c r="D1958" s="5">
        <f>'Stocks Returns'!C1954</f>
        <v>5.715759164553802E-3</v>
      </c>
      <c r="E1958" s="5">
        <f>'Stocks Returns'!D1954</f>
        <v>-7.4878322725570046E-3</v>
      </c>
      <c r="F1958" s="5">
        <f>'Stocks Returns'!E1954</f>
        <v>-4.9523110785033575E-3</v>
      </c>
      <c r="G1958" s="5">
        <f t="shared" si="120"/>
        <v>-2.1153189782208693E-2</v>
      </c>
      <c r="H1958" s="5">
        <f t="shared" si="121"/>
        <v>7.7405294737680277E-4</v>
      </c>
      <c r="I1958" s="5">
        <f t="shared" si="122"/>
        <v>-1.2231659699122308E-2</v>
      </c>
      <c r="J1958" s="5">
        <f t="shared" si="123"/>
        <v>-8.4083393098153651E-3</v>
      </c>
    </row>
    <row r="1959" spans="1:10" ht="15" customHeight="1" x14ac:dyDescent="0.2">
      <c r="A1959" s="3">
        <f>'2_CVaR_t1'!A1959</f>
        <v>45033</v>
      </c>
      <c r="B1959" s="5">
        <f>'2_CVaR_t1'!D1959-1</f>
        <v>-9.9988168033837699E-4</v>
      </c>
      <c r="C1959" s="5">
        <f>'Stocks Returns'!B1955</f>
        <v>5.4426705370101525E-2</v>
      </c>
      <c r="D1959" s="5">
        <f>'Stocks Returns'!C1955</f>
        <v>-2.3074950858902321E-3</v>
      </c>
      <c r="E1959" s="5">
        <f>'Stocks Returns'!D1955</f>
        <v>1.2699610209983669E-2</v>
      </c>
      <c r="F1959" s="5">
        <f>'Stocks Returns'!E1955</f>
        <v>-2.6635944700460823E-2</v>
      </c>
      <c r="G1959" s="5">
        <f t="shared" si="120"/>
        <v>5.5896732868890256E-2</v>
      </c>
      <c r="H1959" s="5">
        <f t="shared" si="121"/>
        <v>-8.2273475388190079E-4</v>
      </c>
      <c r="I1959" s="5">
        <f t="shared" si="122"/>
        <v>1.4149936830725546E-2</v>
      </c>
      <c r="J1959" s="5">
        <f t="shared" si="123"/>
        <v>-2.5595200944844302E-2</v>
      </c>
    </row>
    <row r="1960" spans="1:10" ht="15" customHeight="1" x14ac:dyDescent="0.2">
      <c r="A1960" s="3">
        <f>'2_CVaR_t1'!A1960</f>
        <v>45034</v>
      </c>
      <c r="B1960" s="5">
        <f>'2_CVaR_t1'!D1960-1</f>
        <v>4.7066936096729073E-4</v>
      </c>
      <c r="C1960" s="5">
        <f>'Stocks Returns'!B1956</f>
        <v>-1.7894012388162461E-2</v>
      </c>
      <c r="D1960" s="5">
        <f>'Stocks Returns'!C1956</f>
        <v>5.13962652047395E-4</v>
      </c>
      <c r="E1960" s="5">
        <f>'Stocks Returns'!D1956</f>
        <v>2.8557238639184135E-3</v>
      </c>
      <c r="F1960" s="5">
        <f>'Stocks Returns'!E1956</f>
        <v>-6.2494081999809881E-3</v>
      </c>
      <c r="G1960" s="5">
        <f t="shared" si="120"/>
        <v>-1.7781036871865778E-2</v>
      </c>
      <c r="H1960" s="5">
        <f t="shared" si="121"/>
        <v>-1.2592724623886617E-4</v>
      </c>
      <c r="I1960" s="5">
        <f t="shared" si="122"/>
        <v>2.2582049505137378E-3</v>
      </c>
      <c r="J1960" s="5">
        <f t="shared" si="123"/>
        <v>-6.6953395191489337E-3</v>
      </c>
    </row>
    <row r="1961" spans="1:10" ht="15" customHeight="1" x14ac:dyDescent="0.2">
      <c r="A1961" s="3">
        <f>'2_CVaR_t1'!A1961</f>
        <v>45035</v>
      </c>
      <c r="B1961" s="5">
        <f>'2_CVaR_t1'!D1961-1</f>
        <v>-3.5381395389557646E-3</v>
      </c>
      <c r="C1961" s="5">
        <f>'Stocks Returns'!B1957</f>
        <v>1.4015416958654825E-3</v>
      </c>
      <c r="D1961" s="5">
        <f>'Stocks Returns'!C1957</f>
        <v>-4.4092465753424737E-3</v>
      </c>
      <c r="E1961" s="5">
        <f>'Stocks Returns'!D1957</f>
        <v>-1.7209359910858035E-2</v>
      </c>
      <c r="F1961" s="5">
        <f>'Stocks Returns'!E1957</f>
        <v>2.9537875178655693E-3</v>
      </c>
      <c r="G1961" s="5">
        <f t="shared" si="120"/>
        <v>5.2139209814064929E-3</v>
      </c>
      <c r="H1961" s="5">
        <f t="shared" si="121"/>
        <v>7.4278540680202277E-4</v>
      </c>
      <c r="I1961" s="5">
        <f t="shared" si="122"/>
        <v>-1.2224331076946558E-2</v>
      </c>
      <c r="J1961" s="5">
        <f t="shared" si="123"/>
        <v>6.5606201651888362E-3</v>
      </c>
    </row>
    <row r="1962" spans="1:10" ht="15" customHeight="1" x14ac:dyDescent="0.2">
      <c r="A1962" s="3">
        <f>'2_CVaR_t1'!A1962</f>
        <v>45036</v>
      </c>
      <c r="B1962" s="5">
        <f>'2_CVaR_t1'!D1962-1</f>
        <v>4.7475391818558865E-3</v>
      </c>
      <c r="C1962" s="5">
        <f>'Stocks Returns'!B1958</f>
        <v>-3.2190342897130853E-2</v>
      </c>
      <c r="D1962" s="5">
        <f>'Stocks Returns'!C1958</f>
        <v>8.7285548437030513E-3</v>
      </c>
      <c r="E1962" s="5">
        <f>'Stocks Returns'!D1958</f>
        <v>-2.3683547493071222E-2</v>
      </c>
      <c r="F1962" s="5">
        <f>'Stocks Returns'!E1958</f>
        <v>-1.4060421812654433E-2</v>
      </c>
      <c r="G1962" s="5">
        <f t="shared" si="120"/>
        <v>-3.6024142777452917E-2</v>
      </c>
      <c r="H1962" s="5">
        <f t="shared" si="121"/>
        <v>1.9094489953040044E-3</v>
      </c>
      <c r="I1962" s="5">
        <f t="shared" si="122"/>
        <v>-3.0236907799819527E-2</v>
      </c>
      <c r="J1962" s="5">
        <f t="shared" si="123"/>
        <v>-1.8830117205436293E-2</v>
      </c>
    </row>
    <row r="1963" spans="1:10" ht="15" customHeight="1" x14ac:dyDescent="0.2">
      <c r="A1963" s="3">
        <f>'2_CVaR_t1'!A1963</f>
        <v>45037</v>
      </c>
      <c r="B1963" s="5">
        <f>'2_CVaR_t1'!D1963-1</f>
        <v>-1.8848841692211682E-3</v>
      </c>
      <c r="C1963" s="5">
        <f>'Stocks Returns'!B1959</f>
        <v>-1.8076644974692746E-2</v>
      </c>
      <c r="D1963" s="5">
        <f>'Stocks Returns'!C1959</f>
        <v>-2.344416027280416E-3</v>
      </c>
      <c r="E1963" s="5">
        <f>'Stocks Returns'!D1959</f>
        <v>-9.0322580645161299E-3</v>
      </c>
      <c r="F1963" s="5">
        <f>'Stocks Returns'!E1959</f>
        <v>-1.4646367315474973E-2</v>
      </c>
      <c r="G1963" s="5">
        <f t="shared" si="120"/>
        <v>-1.5789920640286219E-2</v>
      </c>
      <c r="H1963" s="5">
        <f t="shared" si="121"/>
        <v>4.1899474867756418E-4</v>
      </c>
      <c r="I1963" s="5">
        <f t="shared" si="122"/>
        <v>-6.34950336500586E-3</v>
      </c>
      <c r="J1963" s="5">
        <f t="shared" si="123"/>
        <v>-1.2710917354913623E-2</v>
      </c>
    </row>
    <row r="1964" spans="1:10" ht="15" customHeight="1" x14ac:dyDescent="0.2">
      <c r="A1964" s="3">
        <f>'2_CVaR_t1'!A1964</f>
        <v>45040</v>
      </c>
      <c r="B1964" s="5">
        <f>'2_CVaR_t1'!D1964-1</f>
        <v>-3.301468848778133E-3</v>
      </c>
      <c r="C1964" s="5">
        <f>'Stocks Returns'!B1960</f>
        <v>-1.6200294550810068E-2</v>
      </c>
      <c r="D1964" s="5">
        <f>'Stocks Returns'!C1960</f>
        <v>-5.5116428113651805E-3</v>
      </c>
      <c r="E1964" s="5">
        <f>'Stocks Returns'!D1960</f>
        <v>6.1197916666666519E-3</v>
      </c>
      <c r="F1964" s="5">
        <f>'Stocks Returns'!E1960</f>
        <v>1.3592802659886605E-2</v>
      </c>
      <c r="G1964" s="5">
        <f t="shared" si="120"/>
        <v>-1.2606319401053528E-2</v>
      </c>
      <c r="H1964" s="5">
        <f t="shared" si="121"/>
        <v>-7.0155233432031214E-4</v>
      </c>
      <c r="I1964" s="5">
        <f t="shared" si="122"/>
        <v>1.0775239954014221E-2</v>
      </c>
      <c r="J1964" s="5">
        <f t="shared" si="123"/>
        <v>1.6960369612829946E-2</v>
      </c>
    </row>
    <row r="1965" spans="1:10" ht="15" customHeight="1" x14ac:dyDescent="0.2">
      <c r="A1965" s="3">
        <f>'2_CVaR_t1'!A1965</f>
        <v>45041</v>
      </c>
      <c r="B1965" s="5">
        <f>'2_CVaR_t1'!D1965-1</f>
        <v>-1.03900585283353E-2</v>
      </c>
      <c r="C1965" s="5">
        <f>'Stocks Returns'!B1961</f>
        <v>-4.1167664670658577E-2</v>
      </c>
      <c r="D1965" s="5">
        <f>'Stocks Returns'!C1961</f>
        <v>-1.3619178553015976E-2</v>
      </c>
      <c r="E1965" s="5">
        <f>'Stocks Returns'!D1961</f>
        <v>-3.7530736378930896E-2</v>
      </c>
      <c r="F1965" s="5">
        <f>'Stocks Returns'!E1961</f>
        <v>-1.5050651230101297E-2</v>
      </c>
      <c r="G1965" s="5">
        <f t="shared" si="120"/>
        <v>-3.1032206493441294E-2</v>
      </c>
      <c r="H1965" s="5">
        <f t="shared" si="121"/>
        <v>1.4324970659923431E-3</v>
      </c>
      <c r="I1965" s="5">
        <f t="shared" si="122"/>
        <v>-2.3003929457346625E-2</v>
      </c>
      <c r="J1965" s="5">
        <f t="shared" si="123"/>
        <v>-4.5167709048487444E-3</v>
      </c>
    </row>
    <row r="1966" spans="1:10" ht="15" customHeight="1" x14ac:dyDescent="0.2">
      <c r="A1966" s="3">
        <f>'2_CVaR_t1'!A1966</f>
        <v>45042</v>
      </c>
      <c r="B1966" s="5">
        <f>'2_CVaR_t1'!D1966-1</f>
        <v>-4.2251025963492284E-3</v>
      </c>
      <c r="C1966" s="5">
        <f>'Stocks Returns'!B1962</f>
        <v>-1.795472287275568E-2</v>
      </c>
      <c r="D1966" s="5">
        <f>'Stocks Returns'!C1962</f>
        <v>-6.2720501764014225E-3</v>
      </c>
      <c r="E1966" s="5">
        <f>'Stocks Returns'!D1962</f>
        <v>-3.4960333467797255E-3</v>
      </c>
      <c r="F1966" s="5">
        <f>'Stocks Returns'!E1962</f>
        <v>-1.5868351454598972E-2</v>
      </c>
      <c r="G1966" s="5">
        <f t="shared" si="120"/>
        <v>-1.3508401239924988E-2</v>
      </c>
      <c r="H1966" s="5">
        <f t="shared" si="121"/>
        <v>-1.2749486313950054E-4</v>
      </c>
      <c r="I1966" s="5">
        <f t="shared" si="122"/>
        <v>2.4456397583552825E-3</v>
      </c>
      <c r="J1966" s="5">
        <f t="shared" si="123"/>
        <v>-1.1567023460947698E-2</v>
      </c>
    </row>
    <row r="1967" spans="1:10" ht="15" customHeight="1" x14ac:dyDescent="0.2">
      <c r="A1967" s="3">
        <f>'2_CVaR_t1'!A1967</f>
        <v>45043</v>
      </c>
      <c r="B1967" s="5">
        <f>'2_CVaR_t1'!D1967-1</f>
        <v>1.2396271939678627E-3</v>
      </c>
      <c r="C1967" s="5">
        <f>'Stocks Returns'!B1963</f>
        <v>4.0540540540540571E-2</v>
      </c>
      <c r="D1967" s="5">
        <f>'Stocks Returns'!C1963</f>
        <v>3.7694499232960865E-3</v>
      </c>
      <c r="E1967" s="5">
        <f>'Stocks Returns'!D1963</f>
        <v>-3.116988260693565E-2</v>
      </c>
      <c r="F1967" s="5">
        <f>'Stocks Returns'!E1963</f>
        <v>7.564447098636462E-3</v>
      </c>
      <c r="G1967" s="5">
        <f t="shared" si="120"/>
        <v>3.9943907398303578E-2</v>
      </c>
      <c r="H1967" s="5">
        <f t="shared" si="121"/>
        <v>2.0185707488260397E-3</v>
      </c>
      <c r="I1967" s="5">
        <f t="shared" si="122"/>
        <v>-3.2838229271316646E-2</v>
      </c>
      <c r="J1967" s="5">
        <f t="shared" si="123"/>
        <v>6.3411266159701758E-3</v>
      </c>
    </row>
    <row r="1968" spans="1:10" ht="15" customHeight="1" x14ac:dyDescent="0.2">
      <c r="A1968" s="3">
        <f>'2_CVaR_t1'!A1968</f>
        <v>45044</v>
      </c>
      <c r="B1968" s="5">
        <f>'2_CVaR_t1'!D1968-1</f>
        <v>1.1315300023740038E-2</v>
      </c>
      <c r="C1968" s="5">
        <f>'Stocks Returns'!B1964</f>
        <v>3.972498090145149E-2</v>
      </c>
      <c r="D1968" s="5">
        <f>'Stocks Returns'!C1964</f>
        <v>1.6243832147067705E-2</v>
      </c>
      <c r="E1968" s="5">
        <f>'Stocks Returns'!D1964</f>
        <v>1.6573816155988741E-2</v>
      </c>
      <c r="F1968" s="5">
        <f>'Stocks Returns'!E1964</f>
        <v>1.6398300898943008E-2</v>
      </c>
      <c r="G1968" s="5">
        <f t="shared" si="120"/>
        <v>2.9830328578293375E-2</v>
      </c>
      <c r="H1968" s="5">
        <f t="shared" si="121"/>
        <v>-6.4366016576226232E-5</v>
      </c>
      <c r="I1968" s="5">
        <f t="shared" si="122"/>
        <v>8.7438792530538864E-4</v>
      </c>
      <c r="J1968" s="5">
        <f t="shared" si="123"/>
        <v>4.9888316618576737E-3</v>
      </c>
    </row>
    <row r="1969" spans="1:10" ht="15" customHeight="1" x14ac:dyDescent="0.2">
      <c r="A1969" s="3">
        <f>'2_CVaR_t1'!A1969</f>
        <v>45047</v>
      </c>
      <c r="B1969" s="5">
        <f>'2_CVaR_t1'!D1969-1</f>
        <v>7.2867300200329943E-4</v>
      </c>
      <c r="C1969" s="5">
        <f>'Stocks Returns'!B1965</f>
        <v>-2.3512123438648058E-2</v>
      </c>
      <c r="D1969" s="5">
        <f>'Stocks Returns'!C1965</f>
        <v>-9.45301422248912E-4</v>
      </c>
      <c r="E1969" s="5">
        <f>'Stocks Returns'!D1965</f>
        <v>3.2744211535826739E-2</v>
      </c>
      <c r="F1969" s="5">
        <f>'Stocks Returns'!E1965</f>
        <v>-3.498882301486983E-3</v>
      </c>
      <c r="G1969" s="5">
        <f t="shared" si="120"/>
        <v>-2.3637238503856944E-2</v>
      </c>
      <c r="H1969" s="5">
        <f t="shared" si="121"/>
        <v>-1.957954645266353E-3</v>
      </c>
      <c r="I1969" s="5">
        <f t="shared" si="122"/>
        <v>3.1787404444556418E-2</v>
      </c>
      <c r="J1969" s="5">
        <f t="shared" si="123"/>
        <v>-4.2056461735946165E-3</v>
      </c>
    </row>
    <row r="1970" spans="1:10" ht="15" customHeight="1" x14ac:dyDescent="0.2">
      <c r="A1970" s="3">
        <f>'2_CVaR_t1'!A1970</f>
        <v>45048</v>
      </c>
      <c r="B1970" s="5">
        <f>'2_CVaR_t1'!D1970-1</f>
        <v>-1.5140488446427569E-2</v>
      </c>
      <c r="C1970" s="5">
        <f>'Stocks Returns'!B1966</f>
        <v>-4.5146726862302478E-2</v>
      </c>
      <c r="D1970" s="5">
        <f>'Stocks Returns'!C1966</f>
        <v>-2.3783923272117313E-2</v>
      </c>
      <c r="E1970" s="5">
        <f>'Stocks Returns'!D1966</f>
        <v>9.8169275669939271E-3</v>
      </c>
      <c r="F1970" s="5">
        <f>'Stocks Returns'!E1966</f>
        <v>-3.794011508826689E-2</v>
      </c>
      <c r="G1970" s="5">
        <f t="shared" si="120"/>
        <v>-3.0627483180902425E-2</v>
      </c>
      <c r="H1970" s="5">
        <f t="shared" si="121"/>
        <v>-1.8688326909790699E-3</v>
      </c>
      <c r="I1970" s="5">
        <f t="shared" si="122"/>
        <v>3.0959041553611472E-2</v>
      </c>
      <c r="J1970" s="5">
        <f t="shared" si="123"/>
        <v>-2.2603718185645015E-2</v>
      </c>
    </row>
    <row r="1971" spans="1:10" ht="15" customHeight="1" x14ac:dyDescent="0.2">
      <c r="A1971" s="3">
        <f>'2_CVaR_t1'!A1971</f>
        <v>45049</v>
      </c>
      <c r="B1971" s="5">
        <f>'2_CVaR_t1'!D1971-1</f>
        <v>-2.811060622978756E-3</v>
      </c>
      <c r="C1971" s="5">
        <f>'Stocks Returns'!B1967</f>
        <v>1.1032308904649346E-2</v>
      </c>
      <c r="D1971" s="5">
        <f>'Stocks Returns'!C1967</f>
        <v>-4.4056745087672766E-3</v>
      </c>
      <c r="E1971" s="5">
        <f>'Stocks Returns'!D1967</f>
        <v>1.7078297425117128E-3</v>
      </c>
      <c r="F1971" s="5">
        <f>'Stocks Returns'!E1967</f>
        <v>-2.5851581508515742E-2</v>
      </c>
      <c r="G1971" s="5">
        <f t="shared" si="120"/>
        <v>1.417372617891687E-2</v>
      </c>
      <c r="H1971" s="5">
        <f t="shared" si="121"/>
        <v>-3.0412519800378322E-4</v>
      </c>
      <c r="I1971" s="5">
        <f t="shared" si="122"/>
        <v>5.6803501566313587E-3</v>
      </c>
      <c r="J1971" s="5">
        <f t="shared" si="123"/>
        <v>-2.2979799921252653E-2</v>
      </c>
    </row>
    <row r="1972" spans="1:10" ht="15" customHeight="1" x14ac:dyDescent="0.2">
      <c r="A1972" s="3">
        <f>'2_CVaR_t1'!A1972</f>
        <v>45050</v>
      </c>
      <c r="B1972" s="5">
        <f>'2_CVaR_t1'!D1972-1</f>
        <v>-1.1670206624005974E-3</v>
      </c>
      <c r="C1972" s="5">
        <f>'Stocks Returns'!B1968</f>
        <v>-3.8971161340607963E-2</v>
      </c>
      <c r="D1972" s="5">
        <f>'Stocks Returns'!C1968</f>
        <v>-1.6815647402425027E-3</v>
      </c>
      <c r="E1972" s="5">
        <f>'Stocks Returns'!D1968</f>
        <v>-2.8852459016392995E-3</v>
      </c>
      <c r="F1972" s="5">
        <f>'Stocks Returns'!E1968</f>
        <v>1.3216775939223657E-2</v>
      </c>
      <c r="G1972" s="5">
        <f t="shared" si="120"/>
        <v>-3.7346894865688311E-2</v>
      </c>
      <c r="H1972" s="5">
        <f t="shared" si="121"/>
        <v>4.4677775488200476E-5</v>
      </c>
      <c r="I1972" s="5">
        <f t="shared" si="122"/>
        <v>-1.2021665178964061E-3</v>
      </c>
      <c r="J1972" s="5">
        <f t="shared" si="123"/>
        <v>1.4426491292341567E-2</v>
      </c>
    </row>
    <row r="1973" spans="1:10" ht="15" customHeight="1" x14ac:dyDescent="0.2">
      <c r="A1973" s="3">
        <f>'2_CVaR_t1'!A1973</f>
        <v>45051</v>
      </c>
      <c r="B1973" s="5">
        <f>'2_CVaR_t1'!D1973-1</f>
        <v>1.7487775156407981E-2</v>
      </c>
      <c r="C1973" s="5">
        <f>'Stocks Returns'!B1969</f>
        <v>4.5417680454176823E-2</v>
      </c>
      <c r="D1973" s="5">
        <f>'Stocks Returns'!C1969</f>
        <v>2.7393617021276517E-2</v>
      </c>
      <c r="E1973" s="5">
        <f>'Stocks Returns'!D1969</f>
        <v>-1.1179797448375606E-2</v>
      </c>
      <c r="F1973" s="5">
        <f>'Stocks Returns'!E1969</f>
        <v>3.0916187345932711E-2</v>
      </c>
      <c r="G1973" s="5">
        <f t="shared" si="120"/>
        <v>2.9826952727724492E-2</v>
      </c>
      <c r="H1973" s="5">
        <f t="shared" si="121"/>
        <v>2.1674348205285993E-3</v>
      </c>
      <c r="I1973" s="5">
        <f t="shared" si="122"/>
        <v>-3.5474830510185178E-2</v>
      </c>
      <c r="J1973" s="5">
        <f t="shared" si="123"/>
        <v>1.3266564131385432E-2</v>
      </c>
    </row>
    <row r="1974" spans="1:10" ht="15" customHeight="1" x14ac:dyDescent="0.2">
      <c r="A1974" s="3">
        <f>'2_CVaR_t1'!A1974</f>
        <v>45054</v>
      </c>
      <c r="B1974" s="5">
        <f>'2_CVaR_t1'!D1974-1</f>
        <v>8.1360202182989561E-4</v>
      </c>
      <c r="C1974" s="5">
        <f>'Stocks Returns'!B1970</f>
        <v>4.4220325833979945E-2</v>
      </c>
      <c r="D1974" s="5">
        <f>'Stocks Returns'!C1970</f>
        <v>1.9414962464405772E-3</v>
      </c>
      <c r="E1974" s="5">
        <f>'Stocks Returns'!D1970</f>
        <v>-1.2104283054003906E-2</v>
      </c>
      <c r="F1974" s="5">
        <f>'Stocks Returns'!E1970</f>
        <v>5.2804622895288311E-3</v>
      </c>
      <c r="G1974" s="5">
        <f t="shared" si="120"/>
        <v>4.4016836682126331E-2</v>
      </c>
      <c r="H1974" s="5">
        <f t="shared" si="121"/>
        <v>8.0613768612790076E-4</v>
      </c>
      <c r="I1974" s="5">
        <f t="shared" si="122"/>
        <v>-1.3179359766039594E-2</v>
      </c>
      <c r="J1974" s="5">
        <f t="shared" si="123"/>
        <v>4.4878381831582846E-3</v>
      </c>
    </row>
    <row r="1975" spans="1:10" ht="15" customHeight="1" x14ac:dyDescent="0.2">
      <c r="A1975" s="3">
        <f>'2_CVaR_t1'!A1975</f>
        <v>45055</v>
      </c>
      <c r="B1975" s="5">
        <f>'2_CVaR_t1'!D1975-1</f>
        <v>2.0824009332913729E-3</v>
      </c>
      <c r="C1975" s="5">
        <f>'Stocks Returns'!B1971</f>
        <v>-3.714710252600395E-3</v>
      </c>
      <c r="D1975" s="5">
        <f>'Stocks Returns'!C1971</f>
        <v>4.4352581492486109E-3</v>
      </c>
      <c r="E1975" s="5">
        <f>'Stocks Returns'!D1971</f>
        <v>-2.1004443247610083E-2</v>
      </c>
      <c r="F1975" s="5">
        <f>'Stocks Returns'!E1971</f>
        <v>6.2438057482656628E-3</v>
      </c>
      <c r="G1975" s="5">
        <f t="shared" si="120"/>
        <v>-5.0890707511933829E-3</v>
      </c>
      <c r="H1975" s="5">
        <f t="shared" si="121"/>
        <v>1.4667405732239334E-3</v>
      </c>
      <c r="I1975" s="5">
        <f t="shared" si="122"/>
        <v>-2.3846411493216358E-2</v>
      </c>
      <c r="J1975" s="5">
        <f t="shared" si="123"/>
        <v>4.168470832409274E-3</v>
      </c>
    </row>
    <row r="1976" spans="1:10" ht="15" customHeight="1" x14ac:dyDescent="0.2">
      <c r="A1976" s="3">
        <f>'2_CVaR_t1'!A1976</f>
        <v>45056</v>
      </c>
      <c r="B1976" s="5">
        <f>'2_CVaR_t1'!D1976-1</f>
        <v>-4.7400609007178796E-3</v>
      </c>
      <c r="C1976" s="5">
        <f>'Stocks Returns'!B1972</f>
        <v>-2.7591349739000792E-2</v>
      </c>
      <c r="D1976" s="5">
        <f>'Stocks Returns'!C1972</f>
        <v>-8.5312526794134591E-3</v>
      </c>
      <c r="E1976" s="5">
        <f>'Stocks Returns'!D1972</f>
        <v>2.0079768945124643E-2</v>
      </c>
      <c r="F1976" s="5">
        <f>'Stocks Returns'!E1972</f>
        <v>-1.044026396139075E-2</v>
      </c>
      <c r="G1976" s="5">
        <f t="shared" si="120"/>
        <v>-2.2669814959386868E-2</v>
      </c>
      <c r="H1976" s="5">
        <f t="shared" si="121"/>
        <v>-1.6426862783095698E-3</v>
      </c>
      <c r="I1976" s="5">
        <f t="shared" si="122"/>
        <v>2.6738557630917571E-2</v>
      </c>
      <c r="J1976" s="5">
        <f t="shared" si="123"/>
        <v>-5.6183313412054587E-3</v>
      </c>
    </row>
    <row r="1977" spans="1:10" ht="15" customHeight="1" x14ac:dyDescent="0.2">
      <c r="A1977" s="3">
        <f>'2_CVaR_t1'!A1977</f>
        <v>45057</v>
      </c>
      <c r="B1977" s="5">
        <f>'2_CVaR_t1'!D1977-1</f>
        <v>-1.2675177885090871E-3</v>
      </c>
      <c r="C1977" s="5">
        <f>'Stocks Returns'!B1973</f>
        <v>-5.0613496932515267E-2</v>
      </c>
      <c r="D1977" s="5">
        <f>'Stocks Returns'!C1973</f>
        <v>-1.1242270938730536E-3</v>
      </c>
      <c r="E1977" s="5">
        <f>'Stocks Returns'!D1973</f>
        <v>-1.3752190912767914E-2</v>
      </c>
      <c r="F1977" s="5">
        <f>'Stocks Returns'!E1973</f>
        <v>-5.7728675226436099E-3</v>
      </c>
      <c r="G1977" s="5">
        <f t="shared" si="120"/>
        <v>-4.8896489831538062E-2</v>
      </c>
      <c r="H1977" s="5">
        <f t="shared" si="121"/>
        <v>7.4721353884430429E-4</v>
      </c>
      <c r="I1977" s="5">
        <f t="shared" si="122"/>
        <v>-1.1929162227630418E-2</v>
      </c>
      <c r="J1977" s="5">
        <f t="shared" si="123"/>
        <v>-4.4615531306101191E-3</v>
      </c>
    </row>
    <row r="1978" spans="1:10" ht="15" customHeight="1" x14ac:dyDescent="0.2">
      <c r="A1978" s="3">
        <f>'2_CVaR_t1'!A1978</f>
        <v>45058</v>
      </c>
      <c r="B1978" s="5">
        <f>'2_CVaR_t1'!D1978-1</f>
        <v>1.4312554846971359E-3</v>
      </c>
      <c r="C1978" s="5">
        <f>'Stocks Returns'!B1974</f>
        <v>1.050080775444262E-2</v>
      </c>
      <c r="D1978" s="5">
        <f>'Stocks Returns'!C1974</f>
        <v>1.6016622657029078E-3</v>
      </c>
      <c r="E1978" s="5">
        <f>'Stocks Returns'!D1974</f>
        <v>9.0225563909773765E-3</v>
      </c>
      <c r="F1978" s="5">
        <f>'Stocks Returns'!E1974</f>
        <v>-4.6050655721292522E-3</v>
      </c>
      <c r="G1978" s="5">
        <f t="shared" si="120"/>
        <v>9.7273364443819284E-3</v>
      </c>
      <c r="H1978" s="5">
        <f t="shared" si="121"/>
        <v>-4.2608121377447601E-4</v>
      </c>
      <c r="I1978" s="5">
        <f t="shared" si="122"/>
        <v>7.0873538825192844E-3</v>
      </c>
      <c r="J1978" s="5">
        <f t="shared" si="123"/>
        <v>-6.0221154769295807E-3</v>
      </c>
    </row>
    <row r="1979" spans="1:10" ht="15" customHeight="1" x14ac:dyDescent="0.2">
      <c r="A1979" s="3">
        <f>'2_CVaR_t1'!A1979</f>
        <v>45061</v>
      </c>
      <c r="B1979" s="5">
        <f>'2_CVaR_t1'!D1979-1</f>
        <v>4.9300042111717346E-3</v>
      </c>
      <c r="C1979" s="5">
        <f>'Stocks Returns'!B1975</f>
        <v>2.3980815347721895E-2</v>
      </c>
      <c r="D1979" s="5">
        <f>'Stocks Returns'!C1975</f>
        <v>6.1803094476617915E-3</v>
      </c>
      <c r="E1979" s="5">
        <f>'Stocks Returns'!D1975</f>
        <v>2.1270830510770722E-2</v>
      </c>
      <c r="F1979" s="5">
        <f>'Stocks Returns'!E1975</f>
        <v>8.6493010157899786E-3</v>
      </c>
      <c r="G1979" s="5">
        <f t="shared" si="120"/>
        <v>1.9978633328450957E-2</v>
      </c>
      <c r="H1979" s="5">
        <f t="shared" si="121"/>
        <v>-9.024216375820909E-4</v>
      </c>
      <c r="I1979" s="5">
        <f t="shared" si="122"/>
        <v>1.4463374844577694E-2</v>
      </c>
      <c r="J1979" s="5">
        <f t="shared" si="123"/>
        <v>3.695139933967609E-3</v>
      </c>
    </row>
    <row r="1980" spans="1:10" ht="15" customHeight="1" x14ac:dyDescent="0.2">
      <c r="A1980" s="3">
        <f>'2_CVaR_t1'!A1980</f>
        <v>45062</v>
      </c>
      <c r="B1980" s="5">
        <f>'2_CVaR_t1'!D1980-1</f>
        <v>-7.2695629710389786E-3</v>
      </c>
      <c r="C1980" s="5">
        <f>'Stocks Returns'!B1976</f>
        <v>-5.1522248243559776E-2</v>
      </c>
      <c r="D1980" s="5">
        <f>'Stocks Returns'!C1976</f>
        <v>-1.0051114642841807E-2</v>
      </c>
      <c r="E1980" s="5">
        <f>'Stocks Returns'!D1976</f>
        <v>-1.7643937383921449E-2</v>
      </c>
      <c r="F1980" s="5">
        <f>'Stocks Returns'!E1976</f>
        <v>-2.2135806162129956E-2</v>
      </c>
      <c r="G1980" s="5">
        <f t="shared" si="120"/>
        <v>-4.4266441682261071E-2</v>
      </c>
      <c r="H1980" s="5">
        <f t="shared" si="121"/>
        <v>4.920730568649858E-4</v>
      </c>
      <c r="I1980" s="5">
        <f t="shared" si="122"/>
        <v>-7.4626395346775939E-3</v>
      </c>
      <c r="J1980" s="5">
        <f t="shared" si="123"/>
        <v>-1.4756636442426392E-2</v>
      </c>
    </row>
    <row r="1981" spans="1:10" ht="15" customHeight="1" x14ac:dyDescent="0.2">
      <c r="A1981" s="3">
        <f>'2_CVaR_t1'!A1981</f>
        <v>45063</v>
      </c>
      <c r="B1981" s="5">
        <f>'2_CVaR_t1'!D1981-1</f>
        <v>7.6244910629506002E-3</v>
      </c>
      <c r="C1981" s="5">
        <f>'Stocks Returns'!B1977</f>
        <v>2.9629629629629672E-2</v>
      </c>
      <c r="D1981" s="5">
        <f>'Stocks Returns'!C1977</f>
        <v>9.45893174816681E-3</v>
      </c>
      <c r="E1981" s="5">
        <f>'Stocks Returns'!D1977</f>
        <v>3.4436191762322821E-2</v>
      </c>
      <c r="F1981" s="5">
        <f>'Stocks Returns'!E1977</f>
        <v>2.6919547262159726E-2</v>
      </c>
      <c r="G1981" s="5">
        <f t="shared" si="120"/>
        <v>2.3140924789118403E-2</v>
      </c>
      <c r="H1981" s="5">
        <f t="shared" si="121"/>
        <v>-1.516790433173109E-3</v>
      </c>
      <c r="I1981" s="5">
        <f t="shared" si="122"/>
        <v>2.3876474045209924E-2</v>
      </c>
      <c r="J1981" s="5">
        <f t="shared" si="123"/>
        <v>1.9241355303913354E-2</v>
      </c>
    </row>
    <row r="1982" spans="1:10" ht="15" customHeight="1" x14ac:dyDescent="0.2">
      <c r="A1982" s="3">
        <f>'2_CVaR_t1'!A1982</f>
        <v>45064</v>
      </c>
      <c r="B1982" s="5">
        <f>'2_CVaR_t1'!D1982-1</f>
        <v>3.5881896266338753E-3</v>
      </c>
      <c r="C1982" s="5">
        <f>'Stocks Returns'!B1978</f>
        <v>-8.7929656274979839E-3</v>
      </c>
      <c r="D1982" s="5">
        <f>'Stocks Returns'!C1978</f>
        <v>4.0833870621104218E-3</v>
      </c>
      <c r="E1982" s="5">
        <f>'Stocks Returns'!D1978</f>
        <v>2.2193211488250597E-2</v>
      </c>
      <c r="F1982" s="5">
        <f>'Stocks Returns'!E1978</f>
        <v>2.9788501638372544E-4</v>
      </c>
      <c r="G1982" s="5">
        <f t="shared" si="120"/>
        <v>-1.1556896072401873E-2</v>
      </c>
      <c r="H1982" s="5">
        <f t="shared" si="121"/>
        <v>-1.0606920580035935E-3</v>
      </c>
      <c r="I1982" s="5">
        <f t="shared" si="122"/>
        <v>1.725432680491773E-2</v>
      </c>
      <c r="J1982" s="5">
        <f t="shared" si="123"/>
        <v>-3.2997489937611219E-3</v>
      </c>
    </row>
    <row r="1983" spans="1:10" ht="15" customHeight="1" x14ac:dyDescent="0.2">
      <c r="A1983" s="3">
        <f>'2_CVaR_t1'!A1983</f>
        <v>45065</v>
      </c>
      <c r="B1983" s="5">
        <f>'2_CVaR_t1'!D1983-1</f>
        <v>-9.7806763601071545E-4</v>
      </c>
      <c r="C1983" s="5">
        <f>'Stocks Returns'!B1979</f>
        <v>-1.6129032258064613E-2</v>
      </c>
      <c r="D1983" s="5">
        <f>'Stocks Returns'!C1979</f>
        <v>-1.2414383561643039E-3</v>
      </c>
      <c r="E1983" s="5">
        <f>'Stocks Returns'!D1979</f>
        <v>-5.4916985951467545E-3</v>
      </c>
      <c r="F1983" s="5">
        <f>'Stocks Returns'!E1979</f>
        <v>1.8463371054198818E-2</v>
      </c>
      <c r="G1983" s="5">
        <f t="shared" si="120"/>
        <v>-1.467913516704108E-2</v>
      </c>
      <c r="H1983" s="5">
        <f t="shared" si="121"/>
        <v>2.118050729942823E-4</v>
      </c>
      <c r="I1983" s="5">
        <f t="shared" si="122"/>
        <v>-4.0717495621276512E-3</v>
      </c>
      <c r="J1983" s="5">
        <f t="shared" si="123"/>
        <v>1.9482061582779178E-2</v>
      </c>
    </row>
    <row r="1984" spans="1:10" ht="15" customHeight="1" x14ac:dyDescent="0.2">
      <c r="A1984" s="3">
        <f>'2_CVaR_t1'!A1984</f>
        <v>45068</v>
      </c>
      <c r="B1984" s="5">
        <f>'2_CVaR_t1'!D1984-1</f>
        <v>-4.9481468423445696E-3</v>
      </c>
      <c r="C1984" s="5">
        <f>'Stocks Returns'!B1980</f>
        <v>-3.2786885245901232E-3</v>
      </c>
      <c r="D1984" s="5">
        <f>'Stocks Returns'!C1980</f>
        <v>-8.7008700870087052E-3</v>
      </c>
      <c r="E1984" s="5">
        <f>'Stocks Returns'!D1980</f>
        <v>1.6951329138307436E-2</v>
      </c>
      <c r="F1984" s="5">
        <f>'Stocks Returns'!E1980</f>
        <v>1.1013645224171587E-2</v>
      </c>
      <c r="G1984" s="5">
        <f t="shared" si="120"/>
        <v>1.8348718506552876E-3</v>
      </c>
      <c r="H1984" s="5">
        <f t="shared" si="121"/>
        <v>-1.511661388303452E-3</v>
      </c>
      <c r="I1984" s="5">
        <f t="shared" si="122"/>
        <v>2.3899892102115596E-2</v>
      </c>
      <c r="J1984" s="5">
        <f t="shared" si="123"/>
        <v>1.6045945369277864E-2</v>
      </c>
    </row>
    <row r="1985" spans="1:10" ht="15" customHeight="1" x14ac:dyDescent="0.2">
      <c r="A1985" s="3">
        <f>'2_CVaR_t1'!A1985</f>
        <v>45069</v>
      </c>
      <c r="B1985" s="5">
        <f>'2_CVaR_t1'!D1985-1</f>
        <v>-1.9659638584567429E-2</v>
      </c>
      <c r="C1985" s="5">
        <f>'Stocks Returns'!B1981</f>
        <v>-3.8651315789473784E-2</v>
      </c>
      <c r="D1985" s="5">
        <f>'Stocks Returns'!C1981</f>
        <v>-2.8969214804565824E-2</v>
      </c>
      <c r="E1985" s="5">
        <f>'Stocks Returns'!D1981</f>
        <v>-1.9825735572673198E-2</v>
      </c>
      <c r="F1985" s="5">
        <f>'Stocks Returns'!E1981</f>
        <v>6.3626723223753068E-3</v>
      </c>
      <c r="G1985" s="5">
        <f t="shared" si="120"/>
        <v>-1.996171590697457E-2</v>
      </c>
      <c r="H1985" s="5">
        <f t="shared" si="121"/>
        <v>-5.2486198632110959E-4</v>
      </c>
      <c r="I1985" s="5">
        <f t="shared" si="122"/>
        <v>7.6096121532578838E-3</v>
      </c>
      <c r="J1985" s="5">
        <f t="shared" si="123"/>
        <v>2.6267770127494317E-2</v>
      </c>
    </row>
    <row r="1986" spans="1:10" ht="15" customHeight="1" x14ac:dyDescent="0.2">
      <c r="A1986" s="3">
        <f>'2_CVaR_t1'!A1986</f>
        <v>45070</v>
      </c>
      <c r="B1986" s="5">
        <f>'2_CVaR_t1'!D1986-1</f>
        <v>-8.8239755974817147E-3</v>
      </c>
      <c r="C1986" s="5">
        <f>'Stocks Returns'!B1982</f>
        <v>-2.5662959794695572E-3</v>
      </c>
      <c r="D1986" s="5">
        <f>'Stocks Returns'!C1982</f>
        <v>-1.0374922076765603E-2</v>
      </c>
      <c r="E1986" s="5">
        <f>'Stocks Returns'!D1982</f>
        <v>-5.1533110023189943E-2</v>
      </c>
      <c r="F1986" s="5">
        <f>'Stocks Returns'!E1982</f>
        <v>-3.9275792700449452E-3</v>
      </c>
      <c r="G1986" s="5">
        <f t="shared" si="120"/>
        <v>6.1239516022862754E-3</v>
      </c>
      <c r="H1986" s="5">
        <f t="shared" si="121"/>
        <v>2.4140789622810448E-3</v>
      </c>
      <c r="I1986" s="5">
        <f t="shared" si="122"/>
        <v>-3.9187183496756151E-2</v>
      </c>
      <c r="J1986" s="5">
        <f t="shared" si="123"/>
        <v>5.0230466200006374E-3</v>
      </c>
    </row>
    <row r="1987" spans="1:10" ht="15" customHeight="1" x14ac:dyDescent="0.2">
      <c r="A1987" s="3">
        <f>'2_CVaR_t1'!A1987</f>
        <v>45071</v>
      </c>
      <c r="B1987" s="5">
        <f>'2_CVaR_t1'!D1987-1</f>
        <v>3.6005675940202764E-3</v>
      </c>
      <c r="C1987" s="5">
        <f>'Stocks Returns'!B1983</f>
        <v>-4.8885077186963999E-2</v>
      </c>
      <c r="D1987" s="5">
        <f>'Stocks Returns'!C1983</f>
        <v>5.0843644544431577E-3</v>
      </c>
      <c r="E1987" s="5">
        <f>'Stocks Returns'!D1983</f>
        <v>7.0632980168432447E-3</v>
      </c>
      <c r="F1987" s="5">
        <f>'Stocks Returns'!E1983</f>
        <v>-2.2023466051163787E-2</v>
      </c>
      <c r="G1987" s="5">
        <f t="shared" si="120"/>
        <v>-5.1660430251490815E-2</v>
      </c>
      <c r="H1987" s="5">
        <f t="shared" si="121"/>
        <v>-7.759833683860292E-5</v>
      </c>
      <c r="I1987" s="5">
        <f t="shared" si="122"/>
        <v>2.1071761451897679E-3</v>
      </c>
      <c r="J1987" s="5">
        <f t="shared" si="123"/>
        <v>-2.5633613748404813E-2</v>
      </c>
    </row>
    <row r="1988" spans="1:10" ht="15" customHeight="1" x14ac:dyDescent="0.2">
      <c r="A1988" s="3">
        <f>'2_CVaR_t1'!A1988</f>
        <v>45072</v>
      </c>
      <c r="B1988" s="5">
        <f>'2_CVaR_t1'!D1988-1</f>
        <v>7.0657796627719982E-3</v>
      </c>
      <c r="C1988" s="5">
        <f>'Stocks Returns'!B1984</f>
        <v>3.155996393146987E-2</v>
      </c>
      <c r="D1988" s="5">
        <f>'Stocks Returns'!C1984</f>
        <v>7.2969827200286552E-3</v>
      </c>
      <c r="E1988" s="5">
        <f>'Stocks Returns'!D1984</f>
        <v>5.6379821958456811E-2</v>
      </c>
      <c r="F1988" s="5">
        <f>'Stocks Returns'!E1984</f>
        <v>1.57340938145345E-3</v>
      </c>
      <c r="G1988" s="5">
        <f t="shared" si="120"/>
        <v>2.5586848412210646E-2</v>
      </c>
      <c r="H1988" s="5">
        <f t="shared" si="121"/>
        <v>-2.8715139575955177E-3</v>
      </c>
      <c r="I1988" s="5">
        <f t="shared" si="122"/>
        <v>4.6598149078683697E-2</v>
      </c>
      <c r="J1988" s="5">
        <f t="shared" si="123"/>
        <v>-5.5399451183759949E-3</v>
      </c>
    </row>
    <row r="1989" spans="1:10" ht="15" customHeight="1" x14ac:dyDescent="0.2">
      <c r="A1989" s="3">
        <f>'2_CVaR_t1'!A1989</f>
        <v>45075</v>
      </c>
      <c r="B1989" s="5">
        <f>'2_CVaR_t1'!D1989-1</f>
        <v>2.8556153399916795E-5</v>
      </c>
      <c r="C1989" s="5">
        <f>'Stocks Returns'!B1985</f>
        <v>0</v>
      </c>
      <c r="D1989" s="5">
        <f>'Stocks Returns'!C1985</f>
        <v>0</v>
      </c>
      <c r="E1989" s="5">
        <f>'Stocks Returns'!D1985</f>
        <v>0</v>
      </c>
      <c r="F1989" s="5">
        <f>'Stocks Returns'!E1985</f>
        <v>0</v>
      </c>
      <c r="G1989" s="5">
        <f t="shared" si="120"/>
        <v>5.2096584642662082E-4</v>
      </c>
      <c r="H1989" s="5">
        <f t="shared" si="121"/>
        <v>-1.1253114819244209E-6</v>
      </c>
      <c r="I1989" s="5">
        <f t="shared" si="122"/>
        <v>1.8154757398473369E-5</v>
      </c>
      <c r="J1989" s="5">
        <f t="shared" si="123"/>
        <v>1.0294917535460086E-6</v>
      </c>
    </row>
    <row r="1990" spans="1:10" ht="15" customHeight="1" x14ac:dyDescent="0.2">
      <c r="A1990" s="3">
        <f>'2_CVaR_t1'!A1990</f>
        <v>45076</v>
      </c>
      <c r="B1990" s="5">
        <f>'2_CVaR_t1'!D1990-1</f>
        <v>-1.0507050993718625E-2</v>
      </c>
      <c r="C1990" s="5">
        <f>'Stocks Returns'!B1986</f>
        <v>-1.2237762237762184E-2</v>
      </c>
      <c r="D1990" s="5">
        <f>'Stocks Returns'!C1986</f>
        <v>-1.4977112128349845E-2</v>
      </c>
      <c r="E1990" s="5">
        <f>'Stocks Returns'!D1986</f>
        <v>-1.8769152196118521E-2</v>
      </c>
      <c r="F1990" s="5">
        <f>'Stocks Returns'!E1986</f>
        <v>-6.3819342169856297E-3</v>
      </c>
      <c r="G1990" s="5">
        <f t="shared" ref="G1990:G2053" si="124">C1990-($P$11+$O$11*$B1990)</f>
        <v>-1.9943412271405548E-3</v>
      </c>
      <c r="H1990" s="5">
        <f t="shared" ref="H1990:H2053" si="125">D1990-($P$12+$O$12*$B1990)</f>
        <v>2.4359405235779147E-4</v>
      </c>
      <c r="I1990" s="5">
        <f t="shared" ref="I1990:I2053" si="126">E1990-($P$13+$O$13*$B1990)</f>
        <v>-4.0794250554908387E-3</v>
      </c>
      <c r="J1990" s="5">
        <f t="shared" ref="J1990:J2053" si="127">F1990-($P$14+$O$14*$B1990)</f>
        <v>4.270221351585609E-3</v>
      </c>
    </row>
    <row r="1991" spans="1:10" ht="15" customHeight="1" x14ac:dyDescent="0.2">
      <c r="A1991" s="3">
        <f>'2_CVaR_t1'!A1991</f>
        <v>45077</v>
      </c>
      <c r="B1991" s="5">
        <f>'2_CVaR_t1'!D1991-1</f>
        <v>-2.6268822337770503E-3</v>
      </c>
      <c r="C1991" s="5">
        <f>'Stocks Returns'!B1987</f>
        <v>-1.7699115044248481E-3</v>
      </c>
      <c r="D1991" s="5">
        <f>'Stocks Returns'!C1987</f>
        <v>-2.7522107922757222E-3</v>
      </c>
      <c r="E1991" s="5">
        <f>'Stocks Returns'!D1987</f>
        <v>-2.0689655172413612E-2</v>
      </c>
      <c r="F1991" s="5">
        <f>'Stocks Returns'!E1987</f>
        <v>-1.8774703557312256E-2</v>
      </c>
      <c r="G1991" s="5">
        <f t="shared" si="124"/>
        <v>1.2015425103719599E-3</v>
      </c>
      <c r="H1991" s="5">
        <f t="shared" si="125"/>
        <v>1.0832378215100912E-3</v>
      </c>
      <c r="I1991" s="5">
        <f t="shared" si="126"/>
        <v>-1.6973616091630169E-2</v>
      </c>
      <c r="J1991" s="5">
        <f t="shared" si="127"/>
        <v>-1.6089119805315744E-2</v>
      </c>
    </row>
    <row r="1992" spans="1:10" ht="15" customHeight="1" x14ac:dyDescent="0.2">
      <c r="A1992" s="3">
        <f>'2_CVaR_t1'!A1992</f>
        <v>45078</v>
      </c>
      <c r="B1992" s="5">
        <f>'2_CVaR_t1'!D1992-1</f>
        <v>1.6925375490929095E-2</v>
      </c>
      <c r="C1992" s="5">
        <f>'Stocks Returns'!B1988</f>
        <v>6.2056737588653821E-3</v>
      </c>
      <c r="D1992" s="5">
        <f>'Stocks Returns'!C1988</f>
        <v>2.4747771795683882E-2</v>
      </c>
      <c r="E1992" s="5">
        <f>'Stocks Returns'!D1988</f>
        <v>1.8602179112410244E-2</v>
      </c>
      <c r="F1992" s="5">
        <f>'Stocks Returns'!E1988</f>
        <v>2.3162134944612056E-3</v>
      </c>
      <c r="G1992" s="5">
        <f t="shared" si="124"/>
        <v>-8.8660610461897063E-3</v>
      </c>
      <c r="H1992" s="5">
        <f t="shared" si="125"/>
        <v>3.3414389955662566E-4</v>
      </c>
      <c r="I1992" s="5">
        <f t="shared" si="126"/>
        <v>-4.9096729437717521E-3</v>
      </c>
      <c r="J1992" s="5">
        <f t="shared" si="127"/>
        <v>-1.4764843555941088E-2</v>
      </c>
    </row>
    <row r="1993" spans="1:10" ht="15" customHeight="1" x14ac:dyDescent="0.2">
      <c r="A1993" s="3">
        <f>'2_CVaR_t1'!A1993</f>
        <v>45079</v>
      </c>
      <c r="B1993" s="5">
        <f>'2_CVaR_t1'!D1993-1</f>
        <v>6.9458819033136887E-3</v>
      </c>
      <c r="C1993" s="5">
        <f>'Stocks Returns'!B1989</f>
        <v>3.524229074889873E-2</v>
      </c>
      <c r="D1993" s="5">
        <f>'Stocks Returns'!C1989</f>
        <v>1.0110375275938166E-2</v>
      </c>
      <c r="E1993" s="5">
        <f>'Stocks Returns'!D1989</f>
        <v>7.0440907905036099E-3</v>
      </c>
      <c r="F1993" s="5">
        <f>'Stocks Returns'!E1989</f>
        <v>2.8333165879634192E-2</v>
      </c>
      <c r="G1993" s="5">
        <f t="shared" si="124"/>
        <v>2.9379819122710225E-2</v>
      </c>
      <c r="H1993" s="5">
        <f t="shared" si="125"/>
        <v>1.151067251110912E-4</v>
      </c>
      <c r="I1993" s="5">
        <f t="shared" si="126"/>
        <v>-2.5706160443215685E-3</v>
      </c>
      <c r="J1993" s="5">
        <f t="shared" si="127"/>
        <v>2.1341023772644175E-2</v>
      </c>
    </row>
    <row r="1994" spans="1:10" ht="15" customHeight="1" x14ac:dyDescent="0.2">
      <c r="A1994" s="3">
        <f>'2_CVaR_t1'!A1994</f>
        <v>45082</v>
      </c>
      <c r="B1994" s="5">
        <f>'2_CVaR_t1'!D1994-1</f>
        <v>-6.743227329163104E-3</v>
      </c>
      <c r="C1994" s="5">
        <f>'Stocks Returns'!B1990</f>
        <v>-1.021276595744669E-2</v>
      </c>
      <c r="D1994" s="5">
        <f>'Stocks Returns'!C1990</f>
        <v>-8.8290572140390378E-3</v>
      </c>
      <c r="E1994" s="5">
        <f>'Stocks Returns'!D1990</f>
        <v>-2.5000000000000133E-2</v>
      </c>
      <c r="F1994" s="5">
        <f>'Stocks Returns'!E1990</f>
        <v>-2.7357107962873162E-3</v>
      </c>
      <c r="G1994" s="5">
        <f t="shared" si="124"/>
        <v>-3.4426717626019239E-3</v>
      </c>
      <c r="H1994" s="5">
        <f t="shared" si="125"/>
        <v>9.5368143540498079E-4</v>
      </c>
      <c r="I1994" s="5">
        <f t="shared" si="126"/>
        <v>-1.5551661472399862E-2</v>
      </c>
      <c r="J1994" s="5">
        <f t="shared" si="127"/>
        <v>4.1113522111916991E-3</v>
      </c>
    </row>
    <row r="1995" spans="1:10" ht="15" customHeight="1" x14ac:dyDescent="0.2">
      <c r="A1995" s="3">
        <f>'2_CVaR_t1'!A1995</f>
        <v>45083</v>
      </c>
      <c r="B1995" s="5">
        <f>'2_CVaR_t1'!D1995-1</f>
        <v>5.3933754841115622E-3</v>
      </c>
      <c r="C1995" s="5">
        <f>'Stocks Returns'!B1991</f>
        <v>4.0412725709372266E-2</v>
      </c>
      <c r="D1995" s="5">
        <f>'Stocks Returns'!C1991</f>
        <v>6.3941438461876388E-3</v>
      </c>
      <c r="E1995" s="5">
        <f>'Stocks Returns'!D1991</f>
        <v>2.9626677295071069E-2</v>
      </c>
      <c r="F1995" s="5">
        <f>'Stocks Returns'!E1991</f>
        <v>-1.2736357401782472E-3</v>
      </c>
      <c r="G1995" s="5">
        <f t="shared" si="124"/>
        <v>3.5982936019976153E-2</v>
      </c>
      <c r="H1995" s="5">
        <f t="shared" si="125"/>
        <v>-1.3580654510395472E-3</v>
      </c>
      <c r="I1995" s="5">
        <f t="shared" si="126"/>
        <v>2.2173944610068063E-2</v>
      </c>
      <c r="J1995" s="5">
        <f t="shared" si="127"/>
        <v>-6.6962487849050456E-3</v>
      </c>
    </row>
    <row r="1996" spans="1:10" ht="15" customHeight="1" x14ac:dyDescent="0.2">
      <c r="A1996" s="3">
        <f>'2_CVaR_t1'!A1996</f>
        <v>45084</v>
      </c>
      <c r="B1996" s="5">
        <f>'2_CVaR_t1'!D1996-1</f>
        <v>-6.5480250151835895E-3</v>
      </c>
      <c r="C1996" s="5">
        <f>'Stocks Returns'!B1992</f>
        <v>8.4297520661156922E-2</v>
      </c>
      <c r="D1996" s="5">
        <f>'Stocks Returns'!C1992</f>
        <v>-1.292612391552006E-2</v>
      </c>
      <c r="E1996" s="5">
        <f>'Stocks Returns'!D1992</f>
        <v>4.5032258064516162E-2</v>
      </c>
      <c r="F1996" s="5">
        <f>'Stocks Returns'!E1992</f>
        <v>2.8153815970178631E-2</v>
      </c>
      <c r="G1996" s="5">
        <f t="shared" si="124"/>
        <v>9.0887478512731518E-2</v>
      </c>
      <c r="H1996" s="5">
        <f t="shared" si="125"/>
        <v>-3.4254133152230998E-3</v>
      </c>
      <c r="I1996" s="5">
        <f t="shared" si="126"/>
        <v>5.4208763669824189E-2</v>
      </c>
      <c r="J1996" s="5">
        <f t="shared" si="127"/>
        <v>3.4803536344466257E-2</v>
      </c>
    </row>
    <row r="1997" spans="1:10" ht="15" customHeight="1" x14ac:dyDescent="0.2">
      <c r="A1997" s="3">
        <f>'2_CVaR_t1'!A1997</f>
        <v>45085</v>
      </c>
      <c r="B1997" s="5">
        <f>'2_CVaR_t1'!D1997-1</f>
        <v>-6.522813505034919E-3</v>
      </c>
      <c r="C1997" s="5">
        <f>'Stocks Returns'!B1993</f>
        <v>6.8597560975609762E-2</v>
      </c>
      <c r="D1997" s="5">
        <f>'Stocks Returns'!C1993</f>
        <v>-9.8548408576375479E-3</v>
      </c>
      <c r="E1997" s="5">
        <f>'Stocks Returns'!D1993</f>
        <v>-2.9633288060253449E-3</v>
      </c>
      <c r="F1997" s="5">
        <f>'Stocks Returns'!E1993</f>
        <v>-2.576090067741621E-3</v>
      </c>
      <c r="G1997" s="5">
        <f t="shared" si="124"/>
        <v>7.5164253174467885E-2</v>
      </c>
      <c r="H1997" s="5">
        <f t="shared" si="125"/>
        <v>-3.9055581438612007E-4</v>
      </c>
      <c r="I1997" s="5">
        <f t="shared" si="126"/>
        <v>6.1780680019564733E-3</v>
      </c>
      <c r="J1997" s="5">
        <f t="shared" si="127"/>
        <v>4.0481423617668684E-3</v>
      </c>
    </row>
    <row r="1998" spans="1:10" ht="15" customHeight="1" x14ac:dyDescent="0.2">
      <c r="A1998" s="3">
        <f>'2_CVaR_t1'!A1998</f>
        <v>45086</v>
      </c>
      <c r="B1998" s="5">
        <f>'2_CVaR_t1'!D1998-1</f>
        <v>1.1718391600825662E-3</v>
      </c>
      <c r="C1998" s="5">
        <f>'Stocks Returns'!B1994</f>
        <v>-1.2838801711840153E-2</v>
      </c>
      <c r="D1998" s="5">
        <f>'Stocks Returns'!C1994</f>
        <v>2.2864828513786684E-3</v>
      </c>
      <c r="E1998" s="5">
        <f>'Stocks Returns'!D1994</f>
        <v>-8.4210526315789958E-3</v>
      </c>
      <c r="F1998" s="5">
        <f>'Stocks Returns'!E1994</f>
        <v>-6.2177157069065458E-3</v>
      </c>
      <c r="G1998" s="5">
        <f t="shared" si="124"/>
        <v>-1.3372878789588831E-2</v>
      </c>
      <c r="H1998" s="5">
        <f t="shared" si="125"/>
        <v>6.3354374002791035E-4</v>
      </c>
      <c r="I1998" s="5">
        <f t="shared" si="126"/>
        <v>-9.9949997011405372E-3</v>
      </c>
      <c r="J1998" s="5">
        <f t="shared" si="127"/>
        <v>-7.3725048856498922E-3</v>
      </c>
    </row>
    <row r="1999" spans="1:10" ht="15" customHeight="1" x14ac:dyDescent="0.2">
      <c r="A1999" s="3">
        <f>'2_CVaR_t1'!A1999</f>
        <v>45089</v>
      </c>
      <c r="B1999" s="5">
        <f>'2_CVaR_t1'!D1999-1</f>
        <v>9.0665926158548515E-3</v>
      </c>
      <c r="C1999" s="5">
        <f>'Stocks Returns'!B1995</f>
        <v>9.3930635838150867E-3</v>
      </c>
      <c r="D1999" s="5">
        <f>'Stocks Returns'!C1995</f>
        <v>1.1674718196457157E-2</v>
      </c>
      <c r="E1999" s="5">
        <f>'Stocks Returns'!D1995</f>
        <v>3.559385537654558E-2</v>
      </c>
      <c r="F1999" s="5">
        <f>'Stocks Returns'!E1995</f>
        <v>-1.0299355087111439E-2</v>
      </c>
      <c r="G1999" s="5">
        <f t="shared" si="124"/>
        <v>1.5735604803710328E-3</v>
      </c>
      <c r="H1999" s="5">
        <f t="shared" si="125"/>
        <v>-1.3845504313670601E-3</v>
      </c>
      <c r="I1999" s="5">
        <f t="shared" si="126"/>
        <v>2.3025910034583499E-2</v>
      </c>
      <c r="J1999" s="5">
        <f t="shared" si="127"/>
        <v>-1.9435460693909015E-2</v>
      </c>
    </row>
    <row r="2000" spans="1:10" ht="15" customHeight="1" x14ac:dyDescent="0.2">
      <c r="A2000" s="3">
        <f>'2_CVaR_t1'!A2000</f>
        <v>45090</v>
      </c>
      <c r="B2000" s="5">
        <f>'2_CVaR_t1'!D2000-1</f>
        <v>-6.5948798265197395E-3</v>
      </c>
      <c r="C2000" s="5">
        <f>'Stocks Returns'!B1996</f>
        <v>-1.2884753042233466E-2</v>
      </c>
      <c r="D2000" s="5">
        <f>'Stocks Returns'!C1996</f>
        <v>-1.2247424503691873E-2</v>
      </c>
      <c r="E2000" s="5">
        <f>'Stocks Returns'!D1996</f>
        <v>3.3646888567293587E-2</v>
      </c>
      <c r="F2000" s="5">
        <f>'Stocks Returns'!E1996</f>
        <v>5.7381832328340376E-3</v>
      </c>
      <c r="G2000" s="5">
        <f t="shared" si="124"/>
        <v>-6.2515566951377843E-3</v>
      </c>
      <c r="H2000" s="5">
        <f t="shared" si="125"/>
        <v>-2.6790181329663168E-3</v>
      </c>
      <c r="I2000" s="5">
        <f t="shared" si="126"/>
        <v>4.2888642785844457E-2</v>
      </c>
      <c r="J2000" s="5">
        <f t="shared" si="127"/>
        <v>1.2435272163663122E-2</v>
      </c>
    </row>
    <row r="2001" spans="1:10" ht="15" customHeight="1" x14ac:dyDescent="0.2">
      <c r="A2001" s="3">
        <f>'2_CVaR_t1'!A2001</f>
        <v>45091</v>
      </c>
      <c r="B2001" s="5">
        <f>'2_CVaR_t1'!D2001-1</f>
        <v>5.7363038227897789E-4</v>
      </c>
      <c r="C2001" s="5">
        <f>'Stocks Returns'!B1997</f>
        <v>-8.7019579405365199E-3</v>
      </c>
      <c r="D2001" s="5">
        <f>'Stocks Returns'!C1997</f>
        <v>1.790510295434089E-4</v>
      </c>
      <c r="E2001" s="5">
        <f>'Stocks Returns'!D1997</f>
        <v>1.0850542527126361E-2</v>
      </c>
      <c r="F2001" s="5">
        <f>'Stocks Returns'!E1997</f>
        <v>-7.1559810463204254E-3</v>
      </c>
      <c r="G2001" s="5">
        <f t="shared" si="124"/>
        <v>-8.6839967788360402E-3</v>
      </c>
      <c r="H2001" s="5">
        <f t="shared" si="125"/>
        <v>-6.0959681831188875E-4</v>
      </c>
      <c r="I2001" s="5">
        <f t="shared" si="126"/>
        <v>1.0109643165330653E-2</v>
      </c>
      <c r="J2001" s="5">
        <f t="shared" si="127"/>
        <v>-7.7060023152819741E-3</v>
      </c>
    </row>
    <row r="2002" spans="1:10" ht="15" customHeight="1" x14ac:dyDescent="0.2">
      <c r="A2002" s="3">
        <f>'2_CVaR_t1'!A2002</f>
        <v>45092</v>
      </c>
      <c r="B2002" s="5">
        <f>'2_CVaR_t1'!D2002-1</f>
        <v>7.4261968516364796E-3</v>
      </c>
      <c r="C2002" s="5">
        <f>'Stocks Returns'!B1998</f>
        <v>-3.9502560351133753E-2</v>
      </c>
      <c r="D2002" s="5">
        <f>'Stocks Returns'!C1998</f>
        <v>1.2218045112782017E-2</v>
      </c>
      <c r="E2002" s="5">
        <f>'Stocks Returns'!D1998</f>
        <v>-1.4658356417359131E-2</v>
      </c>
      <c r="F2002" s="5">
        <f>'Stocks Returns'!E1998</f>
        <v>1.4415116392324956E-2</v>
      </c>
      <c r="G2002" s="5">
        <f t="shared" si="124"/>
        <v>-4.5808275587733281E-2</v>
      </c>
      <c r="H2002" s="5">
        <f t="shared" si="125"/>
        <v>1.5288181498335409E-3</v>
      </c>
      <c r="I2002" s="5">
        <f t="shared" si="126"/>
        <v>-2.4941935528139676E-2</v>
      </c>
      <c r="J2002" s="5">
        <f t="shared" si="127"/>
        <v>6.9373928660841832E-3</v>
      </c>
    </row>
    <row r="2003" spans="1:10" ht="15" customHeight="1" x14ac:dyDescent="0.2">
      <c r="A2003" s="3">
        <f>'2_CVaR_t1'!A2003</f>
        <v>45093</v>
      </c>
      <c r="B2003" s="5">
        <f>'2_CVaR_t1'!D2003-1</f>
        <v>7.9976926885862998E-3</v>
      </c>
      <c r="C2003" s="5">
        <f>'Stocks Returns'!B1999</f>
        <v>-2.5133282559025139E-2</v>
      </c>
      <c r="D2003" s="5">
        <f>'Stocks Returns'!C1999</f>
        <v>1.211478091700946E-2</v>
      </c>
      <c r="E2003" s="5">
        <f>'Stocks Returns'!D1999</f>
        <v>1.4056460114793001E-3</v>
      </c>
      <c r="F2003" s="5">
        <f>'Stocks Returns'!E1999</f>
        <v>7.3931829092654944E-3</v>
      </c>
      <c r="G2003" s="5">
        <f t="shared" si="124"/>
        <v>-3.1966384834044029E-2</v>
      </c>
      <c r="H2003" s="5">
        <f t="shared" si="125"/>
        <v>5.998575127394018E-4</v>
      </c>
      <c r="I2003" s="5">
        <f t="shared" si="126"/>
        <v>-9.6737811621076357E-3</v>
      </c>
      <c r="J2003" s="5">
        <f t="shared" si="127"/>
        <v>-6.6230268865557877E-4</v>
      </c>
    </row>
    <row r="2004" spans="1:10" ht="15" customHeight="1" x14ac:dyDescent="0.2">
      <c r="A2004" s="3">
        <f>'2_CVaR_t1'!A2004</f>
        <v>45096</v>
      </c>
      <c r="B2004" s="5">
        <f>'2_CVaR_t1'!D2004-1</f>
        <v>2.8556153399916795E-5</v>
      </c>
      <c r="C2004" s="5">
        <f>'Stocks Returns'!B2000</f>
        <v>0</v>
      </c>
      <c r="D2004" s="5">
        <f>'Stocks Returns'!C2000</f>
        <v>0</v>
      </c>
      <c r="E2004" s="5">
        <f>'Stocks Returns'!D2000</f>
        <v>0</v>
      </c>
      <c r="F2004" s="5">
        <f>'Stocks Returns'!E2000</f>
        <v>0</v>
      </c>
      <c r="G2004" s="5">
        <f t="shared" si="124"/>
        <v>5.2096584642662082E-4</v>
      </c>
      <c r="H2004" s="5">
        <f t="shared" si="125"/>
        <v>-1.1253114819244209E-6</v>
      </c>
      <c r="I2004" s="5">
        <f t="shared" si="126"/>
        <v>1.8154757398473369E-5</v>
      </c>
      <c r="J2004" s="5">
        <f t="shared" si="127"/>
        <v>1.0294917535460086E-6</v>
      </c>
    </row>
    <row r="2005" spans="1:10" ht="15" customHeight="1" x14ac:dyDescent="0.2">
      <c r="A2005" s="3">
        <f>'2_CVaR_t1'!A2005</f>
        <v>45097</v>
      </c>
      <c r="B2005" s="5">
        <f>'2_CVaR_t1'!D2005-1</f>
        <v>-7.4807083440104893E-3</v>
      </c>
      <c r="C2005" s="5">
        <f>'Stocks Returns'!B2001</f>
        <v>-4.7656250000000067E-2</v>
      </c>
      <c r="D2005" s="5">
        <f>'Stocks Returns'!C2001</f>
        <v>-1.0659211043641648E-2</v>
      </c>
      <c r="E2005" s="5">
        <f>'Stocks Returns'!D2001</f>
        <v>-1.286700198853663E-2</v>
      </c>
      <c r="F2005" s="5">
        <f>'Stocks Returns'!E2001</f>
        <v>-2.7544796035074315E-2</v>
      </c>
      <c r="G2005" s="5">
        <f t="shared" si="124"/>
        <v>-4.0205594542650394E-2</v>
      </c>
      <c r="H2005" s="5">
        <f t="shared" si="125"/>
        <v>1.8903921609111224E-4</v>
      </c>
      <c r="I2005" s="5">
        <f t="shared" si="126"/>
        <v>-2.3916693884068058E-3</v>
      </c>
      <c r="J2005" s="5">
        <f t="shared" si="127"/>
        <v>-1.9952165813602579E-2</v>
      </c>
    </row>
    <row r="2006" spans="1:10" ht="15" customHeight="1" x14ac:dyDescent="0.2">
      <c r="A2006" s="3">
        <f>'2_CVaR_t1'!A2006</f>
        <v>45098</v>
      </c>
      <c r="B2006" s="5">
        <f>'2_CVaR_t1'!D2006-1</f>
        <v>1.6133228459864757E-3</v>
      </c>
      <c r="C2006" s="5">
        <f>'Stocks Returns'!B2002</f>
        <v>1.4766201804758072E-2</v>
      </c>
      <c r="D2006" s="5">
        <f>'Stocks Returns'!C2002</f>
        <v>3.4441647900385064E-3</v>
      </c>
      <c r="E2006" s="5">
        <f>'Stocks Returns'!D2002</f>
        <v>-1.6945135679583001E-2</v>
      </c>
      <c r="F2006" s="5">
        <f>'Stocks Returns'!E2002</f>
        <v>1.6367734979907844E-2</v>
      </c>
      <c r="G2006" s="5">
        <f t="shared" si="124"/>
        <v>1.3824715331234966E-2</v>
      </c>
      <c r="H2006" s="5">
        <f t="shared" si="125"/>
        <v>1.1533706239633505E-3</v>
      </c>
      <c r="I2006" s="5">
        <f t="shared" si="126"/>
        <v>-1.913387976684898E-2</v>
      </c>
      <c r="J2006" s="5">
        <f t="shared" si="127"/>
        <v>1.4766621414372344E-2</v>
      </c>
    </row>
    <row r="2007" spans="1:10" ht="15" customHeight="1" x14ac:dyDescent="0.2">
      <c r="A2007" s="3">
        <f>'2_CVaR_t1'!A2007</f>
        <v>45099</v>
      </c>
      <c r="B2007" s="5">
        <f>'2_CVaR_t1'!D2007-1</f>
        <v>3.3492638350343107E-3</v>
      </c>
      <c r="C2007" s="5">
        <f>'Stocks Returns'!B2003</f>
        <v>-2.2635408245755828E-2</v>
      </c>
      <c r="D2007" s="5">
        <f>'Stocks Returns'!C2003</f>
        <v>5.0165016501648729E-3</v>
      </c>
      <c r="E2007" s="5">
        <f>'Stocks Returns'!D2003</f>
        <v>1.9286403085825299E-3</v>
      </c>
      <c r="F2007" s="5">
        <f>'Stocks Returns'!E2003</f>
        <v>-2.1890067502410737E-2</v>
      </c>
      <c r="G2007" s="5">
        <f t="shared" si="124"/>
        <v>-2.5178853505139879E-2</v>
      </c>
      <c r="H2007" s="5">
        <f t="shared" si="125"/>
        <v>2.1762220274947931E-4</v>
      </c>
      <c r="I2007" s="5">
        <f t="shared" si="126"/>
        <v>-2.6775234411843905E-3</v>
      </c>
      <c r="J2007" s="5">
        <f t="shared" si="127"/>
        <v>-2.5246155990423388E-2</v>
      </c>
    </row>
    <row r="2008" spans="1:10" ht="15" customHeight="1" x14ac:dyDescent="0.2">
      <c r="A2008" s="3">
        <f>'2_CVaR_t1'!A2008</f>
        <v>45100</v>
      </c>
      <c r="B2008" s="5">
        <f>'2_CVaR_t1'!D2008-1</f>
        <v>2.7704248736166726E-3</v>
      </c>
      <c r="C2008" s="5">
        <f>'Stocks Returns'!B2004</f>
        <v>-2.4813895781637729E-2</v>
      </c>
      <c r="D2008" s="5">
        <f>'Stocks Returns'!C2004</f>
        <v>5.0790314812383386E-3</v>
      </c>
      <c r="E2008" s="5">
        <f>'Stocks Returns'!D2004</f>
        <v>-1.3835418671799826E-2</v>
      </c>
      <c r="F2008" s="5">
        <f>'Stocks Returns'!E2004</f>
        <v>-9.5632455880904077E-3</v>
      </c>
      <c r="G2008" s="5">
        <f t="shared" si="124"/>
        <v>-2.6823177630115616E-2</v>
      </c>
      <c r="H2008" s="5">
        <f t="shared" si="125"/>
        <v>1.1164578118172466E-3</v>
      </c>
      <c r="I2008" s="5">
        <f t="shared" si="126"/>
        <v>-1.7635508542569203E-2</v>
      </c>
      <c r="J2008" s="5">
        <f t="shared" si="127"/>
        <v>-1.2334148365384939E-2</v>
      </c>
    </row>
    <row r="2009" spans="1:10" ht="15" customHeight="1" x14ac:dyDescent="0.2">
      <c r="A2009" s="3">
        <f>'2_CVaR_t1'!A2009</f>
        <v>45103</v>
      </c>
      <c r="B2009" s="5">
        <f>'2_CVaR_t1'!D2009-1</f>
        <v>-8.7671193432636851E-3</v>
      </c>
      <c r="C2009" s="5">
        <f>'Stocks Returns'!B2005</f>
        <v>-8.4817642069545673E-4</v>
      </c>
      <c r="D2009" s="5">
        <f>'Stocks Returns'!C2005</f>
        <v>-1.4158135482465695E-2</v>
      </c>
      <c r="E2009" s="5">
        <f>'Stocks Returns'!D2005</f>
        <v>1.0613639136269448E-2</v>
      </c>
      <c r="F2009" s="5">
        <f>'Stocks Returns'!E2005</f>
        <v>8.4610790364325617E-3</v>
      </c>
      <c r="G2009" s="5">
        <f t="shared" si="124"/>
        <v>7.789603147141496E-3</v>
      </c>
      <c r="H2009" s="5">
        <f t="shared" si="125"/>
        <v>-1.451280285504725E-3</v>
      </c>
      <c r="I2009" s="5">
        <f t="shared" si="126"/>
        <v>2.2880389338306287E-2</v>
      </c>
      <c r="J2009" s="5">
        <f t="shared" si="127"/>
        <v>1.735422526503334E-2</v>
      </c>
    </row>
    <row r="2010" spans="1:10" ht="15" customHeight="1" x14ac:dyDescent="0.2">
      <c r="A2010" s="3">
        <f>'2_CVaR_t1'!A2010</f>
        <v>45104</v>
      </c>
      <c r="B2010" s="5">
        <f>'2_CVaR_t1'!D2010-1</f>
        <v>4.93883321195554E-3</v>
      </c>
      <c r="C2010" s="5">
        <f>'Stocks Returns'!B2006</f>
        <v>4.1595925297113867E-2</v>
      </c>
      <c r="D2010" s="5">
        <f>'Stocks Returns'!C2006</f>
        <v>4.595669465311536E-3</v>
      </c>
      <c r="E2010" s="5">
        <f>'Stocks Returns'!D2006</f>
        <v>4.7561564461612749E-2</v>
      </c>
      <c r="F2010" s="5">
        <f>'Stocks Returns'!E2006</f>
        <v>-5.1327608330865582E-3</v>
      </c>
      <c r="G2010" s="5">
        <f t="shared" si="124"/>
        <v>3.7585595710923764E-2</v>
      </c>
      <c r="H2010" s="5">
        <f t="shared" si="125"/>
        <v>-2.499817748772273E-3</v>
      </c>
      <c r="I2010" s="5">
        <f t="shared" si="126"/>
        <v>4.0741813792173835E-2</v>
      </c>
      <c r="J2010" s="5">
        <f t="shared" si="127"/>
        <v>-1.0095847722332029E-2</v>
      </c>
    </row>
    <row r="2011" spans="1:10" ht="15" customHeight="1" x14ac:dyDescent="0.2">
      <c r="A2011" s="3">
        <f>'2_CVaR_t1'!A2011</f>
        <v>45105</v>
      </c>
      <c r="B2011" s="5">
        <f>'2_CVaR_t1'!D2011-1</f>
        <v>1.4118836815963931E-3</v>
      </c>
      <c r="C2011" s="5">
        <f>'Stocks Returns'!B2007</f>
        <v>1.4669926650366705E-2</v>
      </c>
      <c r="D2011" s="5">
        <f>'Stocks Returns'!C2007</f>
        <v>2.7271927509457949E-3</v>
      </c>
      <c r="E2011" s="5">
        <f>'Stocks Returns'!D2007</f>
        <v>-1.0371053238073302E-2</v>
      </c>
      <c r="F2011" s="5">
        <f>'Stocks Returns'!E2007</f>
        <v>1.7065185038198205E-2</v>
      </c>
      <c r="G2011" s="5">
        <f t="shared" si="124"/>
        <v>1.3914332002226545E-2</v>
      </c>
      <c r="H2011" s="5">
        <f t="shared" si="125"/>
        <v>7.2743762737251553E-4</v>
      </c>
      <c r="I2011" s="5">
        <f t="shared" si="126"/>
        <v>-1.2279279151123321E-2</v>
      </c>
      <c r="J2011" s="5">
        <f t="shared" si="127"/>
        <v>1.5667719340959917E-2</v>
      </c>
    </row>
    <row r="2012" spans="1:10" ht="15" customHeight="1" x14ac:dyDescent="0.2">
      <c r="A2012" s="3">
        <f>'2_CVaR_t1'!A2012</f>
        <v>45106</v>
      </c>
      <c r="B2012" s="5">
        <f>'2_CVaR_t1'!D2012-1</f>
        <v>1.8751621927612705E-2</v>
      </c>
      <c r="C2012" s="5">
        <f>'Stocks Returns'!B2008</f>
        <v>-2.4096385542168308E-3</v>
      </c>
      <c r="D2012" s="5">
        <f>'Stocks Returns'!C2008</f>
        <v>2.7899631514300749E-2</v>
      </c>
      <c r="E2012" s="5">
        <f>'Stocks Returns'!D2008</f>
        <v>1.280857009781089E-2</v>
      </c>
      <c r="F2012" s="5">
        <f>'Stocks Returns'!E2008</f>
        <v>5.3653302116867252E-3</v>
      </c>
      <c r="G2012" s="5">
        <f t="shared" si="124"/>
        <v>-1.9166667699834286E-2</v>
      </c>
      <c r="H2012" s="5">
        <f t="shared" si="125"/>
        <v>8.4744514363769424E-4</v>
      </c>
      <c r="I2012" s="5">
        <f t="shared" si="126"/>
        <v>-1.3246458294700815E-2</v>
      </c>
      <c r="J2012" s="5">
        <f t="shared" si="127"/>
        <v>-1.3561997373753135E-2</v>
      </c>
    </row>
    <row r="2013" spans="1:10" ht="15" customHeight="1" x14ac:dyDescent="0.2">
      <c r="A2013" s="3">
        <f>'2_CVaR_t1'!A2013</f>
        <v>45107</v>
      </c>
      <c r="B2013" s="5">
        <f>'2_CVaR_t1'!D2013-1</f>
        <v>1.0043510118763033E-2</v>
      </c>
      <c r="C2013" s="5">
        <f>'Stocks Returns'!B2009</f>
        <v>9.6618357487923134E-3</v>
      </c>
      <c r="D2013" s="5">
        <f>'Stocks Returns'!C2009</f>
        <v>1.3485831341754961E-2</v>
      </c>
      <c r="E2013" s="5">
        <f>'Stocks Returns'!D2009</f>
        <v>3.0006898137502791E-2</v>
      </c>
      <c r="F2013" s="5">
        <f>'Stocks Returns'!E2009</f>
        <v>5.336697069668217E-3</v>
      </c>
      <c r="G2013" s="5">
        <f t="shared" si="124"/>
        <v>9.4081491708522015E-4</v>
      </c>
      <c r="H2013" s="5">
        <f t="shared" si="125"/>
        <v>-9.8488642263904087E-4</v>
      </c>
      <c r="I2013" s="5">
        <f t="shared" si="126"/>
        <v>1.607852660878023E-2</v>
      </c>
      <c r="J2013" s="5">
        <f t="shared" si="127"/>
        <v>-4.7870375693081814E-3</v>
      </c>
    </row>
    <row r="2014" spans="1:10" ht="15" customHeight="1" x14ac:dyDescent="0.2">
      <c r="A2014" s="3">
        <f>'2_CVaR_t1'!A2014</f>
        <v>45110</v>
      </c>
      <c r="B2014" s="5">
        <f>'2_CVaR_t1'!D2014-1</f>
        <v>1.8780056782083943E-3</v>
      </c>
      <c r="C2014" s="5">
        <f>'Stocks Returns'!B2010</f>
        <v>3.7480063795853225E-2</v>
      </c>
      <c r="D2014" s="5">
        <f>'Stocks Returns'!C2010</f>
        <v>2.0633316489810927E-3</v>
      </c>
      <c r="E2014" s="5">
        <f>'Stocks Returns'!D2010</f>
        <v>1.2278156044201349E-2</v>
      </c>
      <c r="F2014" s="5">
        <f>'Stocks Returns'!E2010</f>
        <v>5.9839783804651603E-3</v>
      </c>
      <c r="G2014" s="5">
        <f t="shared" si="124"/>
        <v>3.6294323058377848E-2</v>
      </c>
      <c r="H2014" s="5">
        <f t="shared" si="125"/>
        <v>-6.0987592855649012E-4</v>
      </c>
      <c r="I2014" s="5">
        <f t="shared" si="126"/>
        <v>9.7208225365711092E-3</v>
      </c>
      <c r="J2014" s="5">
        <f t="shared" si="127"/>
        <v>4.1152798360102553E-3</v>
      </c>
    </row>
    <row r="2015" spans="1:10" ht="15" customHeight="1" x14ac:dyDescent="0.2">
      <c r="A2015" s="3">
        <f>'2_CVaR_t1'!A2015</f>
        <v>45111</v>
      </c>
      <c r="B2015" s="5">
        <f>'2_CVaR_t1'!D2015-1</f>
        <v>2.8556153399916795E-5</v>
      </c>
      <c r="C2015" s="5">
        <f>'Stocks Returns'!B2011</f>
        <v>0</v>
      </c>
      <c r="D2015" s="5">
        <f>'Stocks Returns'!C2011</f>
        <v>0</v>
      </c>
      <c r="E2015" s="5">
        <f>'Stocks Returns'!D2011</f>
        <v>0</v>
      </c>
      <c r="F2015" s="5">
        <f>'Stocks Returns'!E2011</f>
        <v>0</v>
      </c>
      <c r="G2015" s="5">
        <f t="shared" si="124"/>
        <v>5.2096584642662082E-4</v>
      </c>
      <c r="H2015" s="5">
        <f t="shared" si="125"/>
        <v>-1.1253114819244209E-6</v>
      </c>
      <c r="I2015" s="5">
        <f t="shared" si="126"/>
        <v>1.8154757398473369E-5</v>
      </c>
      <c r="J2015" s="5">
        <f t="shared" si="127"/>
        <v>1.0294917535460086E-6</v>
      </c>
    </row>
    <row r="2016" spans="1:10" ht="15" customHeight="1" x14ac:dyDescent="0.2">
      <c r="A2016" s="3">
        <f>'2_CVaR_t1'!A2016</f>
        <v>45112</v>
      </c>
      <c r="B2016" s="5">
        <f>'2_CVaR_t1'!D2016-1</f>
        <v>3.0770050322557196E-3</v>
      </c>
      <c r="C2016" s="5">
        <f>'Stocks Returns'!B2012</f>
        <v>-1.3835511145272816E-2</v>
      </c>
      <c r="D2016" s="5">
        <f>'Stocks Returns'!C2012</f>
        <v>6.2192713367230645E-3</v>
      </c>
      <c r="E2016" s="5">
        <f>'Stocks Returns'!D2012</f>
        <v>-2.492005733818492E-2</v>
      </c>
      <c r="F2016" s="5">
        <f>'Stocks Returns'!E2012</f>
        <v>-2.014775016789816E-3</v>
      </c>
      <c r="G2016" s="5">
        <f t="shared" si="124"/>
        <v>-1.6127710893495583E-2</v>
      </c>
      <c r="H2016" s="5">
        <f t="shared" si="125"/>
        <v>1.8137510531689039E-3</v>
      </c>
      <c r="I2016" s="5">
        <f t="shared" si="126"/>
        <v>-2.9147081596875631E-2</v>
      </c>
      <c r="J2016" s="5">
        <f t="shared" si="127"/>
        <v>-5.0956194876874868E-3</v>
      </c>
    </row>
    <row r="2017" spans="1:10" ht="15" customHeight="1" x14ac:dyDescent="0.2">
      <c r="A2017" s="3">
        <f>'2_CVaR_t1'!A2017</f>
        <v>45113</v>
      </c>
      <c r="B2017" s="5">
        <f>'2_CVaR_t1'!D2017-1</f>
        <v>-2.2745232290529716E-3</v>
      </c>
      <c r="C2017" s="5">
        <f>'Stocks Returns'!B2013</f>
        <v>-1.247077162899457E-2</v>
      </c>
      <c r="D2017" s="5">
        <f>'Stocks Returns'!C2013</f>
        <v>-2.3804552098558585E-3</v>
      </c>
      <c r="E2017" s="5">
        <f>'Stocks Returns'!D2013</f>
        <v>-1.7414904444193247E-2</v>
      </c>
      <c r="F2017" s="5">
        <f>'Stocks Returns'!E2013</f>
        <v>-3.5377811959238503E-2</v>
      </c>
      <c r="G2017" s="5">
        <f t="shared" si="124"/>
        <v>-9.824481088622411E-3</v>
      </c>
      <c r="H2017" s="5">
        <f t="shared" si="125"/>
        <v>9.4590557256254591E-4</v>
      </c>
      <c r="I2017" s="5">
        <f t="shared" si="126"/>
        <v>-1.418955000744627E-2</v>
      </c>
      <c r="J2017" s="5">
        <f t="shared" si="127"/>
        <v>-3.3048450694585271E-2</v>
      </c>
    </row>
    <row r="2018" spans="1:10" ht="15" customHeight="1" x14ac:dyDescent="0.2">
      <c r="A2018" s="3">
        <f>'2_CVaR_t1'!A2018</f>
        <v>45114</v>
      </c>
      <c r="B2018" s="5">
        <f>'2_CVaR_t1'!D2018-1</f>
        <v>-6.6936834252642186E-3</v>
      </c>
      <c r="C2018" s="5">
        <f>'Stocks Returns'!B2014</f>
        <v>-1.0260457774269982E-2</v>
      </c>
      <c r="D2018" s="5">
        <f>'Stocks Returns'!C2014</f>
        <v>-1.0172471533824501E-2</v>
      </c>
      <c r="E2018" s="5">
        <f>'Stocks Returns'!D2014</f>
        <v>-3.1073771435147224E-3</v>
      </c>
      <c r="F2018" s="5">
        <f>'Stocks Returns'!E2014</f>
        <v>2.8802072951963353E-2</v>
      </c>
      <c r="G2018" s="5">
        <f t="shared" si="124"/>
        <v>-3.5360836198167975E-3</v>
      </c>
      <c r="H2018" s="5">
        <f t="shared" si="125"/>
        <v>-4.6131385224338489E-4</v>
      </c>
      <c r="I2018" s="5">
        <f t="shared" si="126"/>
        <v>6.2719680207178712E-3</v>
      </c>
      <c r="J2018" s="5">
        <f t="shared" si="127"/>
        <v>3.5599048825459861E-2</v>
      </c>
    </row>
    <row r="2019" spans="1:10" ht="15" customHeight="1" x14ac:dyDescent="0.2">
      <c r="A2019" s="3">
        <f>'2_CVaR_t1'!A2019</f>
        <v>45117</v>
      </c>
      <c r="B2019" s="5">
        <f>'2_CVaR_t1'!D2019-1</f>
        <v>5.818141919845532E-3</v>
      </c>
      <c r="C2019" s="5">
        <f>'Stocks Returns'!B2015</f>
        <v>3.2695374800638E-2</v>
      </c>
      <c r="D2019" s="5">
        <f>'Stocks Returns'!C2015</f>
        <v>7.2319729329668458E-3</v>
      </c>
      <c r="E2019" s="5">
        <f>'Stocks Returns'!D2015</f>
        <v>2.6206418840914347E-2</v>
      </c>
      <c r="F2019" s="5">
        <f>'Stocks Returns'!E2015</f>
        <v>1.0849559236655981E-2</v>
      </c>
      <c r="G2019" s="5">
        <f t="shared" si="124"/>
        <v>2.7873602706335314E-2</v>
      </c>
      <c r="H2019" s="5">
        <f t="shared" si="125"/>
        <v>-1.1339383576996851E-3</v>
      </c>
      <c r="I2019" s="5">
        <f t="shared" si="126"/>
        <v>1.8162169082351735E-2</v>
      </c>
      <c r="J2019" s="5">
        <f t="shared" si="127"/>
        <v>4.9975223536038935E-3</v>
      </c>
    </row>
    <row r="2020" spans="1:10" ht="15" customHeight="1" x14ac:dyDescent="0.2">
      <c r="A2020" s="3">
        <f>'2_CVaR_t1'!A2020</f>
        <v>45118</v>
      </c>
      <c r="B2020" s="5">
        <f>'2_CVaR_t1'!D2020-1</f>
        <v>6.3873328599699519E-3</v>
      </c>
      <c r="C2020" s="5">
        <f>'Stocks Returns'!B2016</f>
        <v>2.7027027027027195E-2</v>
      </c>
      <c r="D2020" s="5">
        <f>'Stocks Returns'!C2016</f>
        <v>1.003527040644947E-2</v>
      </c>
      <c r="E2020" s="5">
        <f>'Stocks Returns'!D2016</f>
        <v>-5.6249296883789102E-3</v>
      </c>
      <c r="F2020" s="5">
        <f>'Stocks Returns'!E2016</f>
        <v>2.9611883085769009E-2</v>
      </c>
      <c r="G2020" s="5">
        <f t="shared" si="124"/>
        <v>2.1679994896169407E-2</v>
      </c>
      <c r="H2020" s="5">
        <f t="shared" si="125"/>
        <v>8.4699278639446297E-4</v>
      </c>
      <c r="I2020" s="5">
        <f t="shared" si="126"/>
        <v>-1.4461817779151703E-2</v>
      </c>
      <c r="J2020" s="5">
        <f t="shared" si="127"/>
        <v>2.3184414300180041E-2</v>
      </c>
    </row>
    <row r="2021" spans="1:10" ht="15" customHeight="1" x14ac:dyDescent="0.2">
      <c r="A2021" s="3">
        <f>'2_CVaR_t1'!A2021</f>
        <v>45119</v>
      </c>
      <c r="B2021" s="5">
        <f>'2_CVaR_t1'!D2021-1</f>
        <v>5.612604549611433E-3</v>
      </c>
      <c r="C2021" s="5">
        <f>'Stocks Returns'!B2017</f>
        <v>-1.0526315789473717E-2</v>
      </c>
      <c r="D2021" s="5">
        <f>'Stocks Returns'!C2017</f>
        <v>6.9008522136768669E-3</v>
      </c>
      <c r="E2021" s="5">
        <f>'Stocks Returns'!D2017</f>
        <v>2.6247313044462039E-2</v>
      </c>
      <c r="F2021" s="5">
        <f>'Stocks Returns'!E2017</f>
        <v>1.7405063291139333E-2</v>
      </c>
      <c r="G2021" s="5">
        <f t="shared" si="124"/>
        <v>-1.5158414157453557E-2</v>
      </c>
      <c r="H2021" s="5">
        <f t="shared" si="125"/>
        <v>-1.1680989520188954E-3</v>
      </c>
      <c r="I2021" s="5">
        <f t="shared" si="126"/>
        <v>1.8489288499381588E-2</v>
      </c>
      <c r="J2021" s="5">
        <f t="shared" si="127"/>
        <v>1.1760817417498572E-2</v>
      </c>
    </row>
    <row r="2022" spans="1:10" ht="15" customHeight="1" x14ac:dyDescent="0.2">
      <c r="A2022" s="3">
        <f>'2_CVaR_t1'!A2022</f>
        <v>45120</v>
      </c>
      <c r="B2022" s="5">
        <f>'2_CVaR_t1'!D2022-1</f>
        <v>3.7402968144626403E-3</v>
      </c>
      <c r="C2022" s="5">
        <f>'Stocks Returns'!B2018</f>
        <v>-4.5592705167173397E-3</v>
      </c>
      <c r="D2022" s="5">
        <f>'Stocks Returns'!C2018</f>
        <v>4.5415135626110104E-3</v>
      </c>
      <c r="E2022" s="5">
        <f>'Stocks Returns'!D2018</f>
        <v>1.8189835740271221E-2</v>
      </c>
      <c r="F2022" s="5">
        <f>'Stocks Returns'!E2018</f>
        <v>1.1343884365565771E-2</v>
      </c>
      <c r="G2022" s="5">
        <f t="shared" si="124"/>
        <v>-7.463568317120188E-3</v>
      </c>
      <c r="H2022" s="5">
        <f t="shared" si="125"/>
        <v>-8.2232982448343477E-4</v>
      </c>
      <c r="I2022" s="5">
        <f t="shared" si="126"/>
        <v>1.3039131122398604E-2</v>
      </c>
      <c r="J2022" s="5">
        <f t="shared" si="127"/>
        <v>7.5924753700659063E-3</v>
      </c>
    </row>
    <row r="2023" spans="1:10" ht="15" customHeight="1" x14ac:dyDescent="0.2">
      <c r="A2023" s="3">
        <f>'2_CVaR_t1'!A2023</f>
        <v>45121</v>
      </c>
      <c r="B2023" s="5">
        <f>'2_CVaR_t1'!D2023-1</f>
        <v>-1.5691494760963209E-3</v>
      </c>
      <c r="C2023" s="5">
        <f>'Stocks Returns'!B2019</f>
        <v>-5.3435114503816772E-2</v>
      </c>
      <c r="D2023" s="5">
        <f>'Stocks Returns'!C2019</f>
        <v>-6.1649747236036667E-4</v>
      </c>
      <c r="E2023" s="5">
        <f>'Stocks Returns'!D2019</f>
        <v>-2.858380251190995E-2</v>
      </c>
      <c r="F2023" s="5">
        <f>'Stocks Returns'!E2019</f>
        <v>-3.129805517865214E-2</v>
      </c>
      <c r="G2023" s="5">
        <f t="shared" si="124"/>
        <v>-5.1439756044658044E-2</v>
      </c>
      <c r="H2023" s="5">
        <f t="shared" si="125"/>
        <v>1.690740229955716E-3</v>
      </c>
      <c r="I2023" s="5">
        <f t="shared" si="126"/>
        <v>-2.6340730532094177E-2</v>
      </c>
      <c r="J2023" s="5">
        <f t="shared" si="127"/>
        <v>-2.9681801822172393E-2</v>
      </c>
    </row>
    <row r="2024" spans="1:10" ht="15" customHeight="1" x14ac:dyDescent="0.2">
      <c r="A2024" s="3">
        <f>'2_CVaR_t1'!A2024</f>
        <v>45124</v>
      </c>
      <c r="B2024" s="5">
        <f>'2_CVaR_t1'!D2024-1</f>
        <v>3.3534788605371624E-3</v>
      </c>
      <c r="C2024" s="5">
        <f>'Stocks Returns'!B2020</f>
        <v>-7.2580645161289814E-3</v>
      </c>
      <c r="D2024" s="5">
        <f>'Stocks Returns'!C2020</f>
        <v>3.413390360256674E-3</v>
      </c>
      <c r="E2024" s="5">
        <f>'Stocks Returns'!D2020</f>
        <v>2.7418635755684484E-2</v>
      </c>
      <c r="F2024" s="5">
        <f>'Stocks Returns'!E2020</f>
        <v>-6.0696610327761746E-3</v>
      </c>
      <c r="G2024" s="5">
        <f t="shared" si="124"/>
        <v>-9.8053994798172235E-3</v>
      </c>
      <c r="H2024" s="5">
        <f t="shared" si="125"/>
        <v>-1.3915789505186344E-3</v>
      </c>
      <c r="I2024" s="5">
        <f t="shared" si="126"/>
        <v>2.2806602287077565E-2</v>
      </c>
      <c r="J2024" s="5">
        <f t="shared" si="127"/>
        <v>-9.4300107624449535E-3</v>
      </c>
    </row>
    <row r="2025" spans="1:10" ht="15" customHeight="1" x14ac:dyDescent="0.2">
      <c r="A2025" s="3">
        <f>'2_CVaR_t1'!A2025</f>
        <v>45125</v>
      </c>
      <c r="B2025" s="5">
        <f>'2_CVaR_t1'!D2025-1</f>
        <v>-8.0430411003212798E-3</v>
      </c>
      <c r="C2025" s="5">
        <f>'Stocks Returns'!B2021</f>
        <v>3.7367993501218555E-2</v>
      </c>
      <c r="D2025" s="5">
        <f>'Stocks Returns'!C2021</f>
        <v>-1.3197262182876313E-2</v>
      </c>
      <c r="E2025" s="5">
        <f>'Stocks Returns'!D2021</f>
        <v>1.2584074636580622E-2</v>
      </c>
      <c r="F2025" s="5">
        <f>'Stocks Returns'!E2021</f>
        <v>2.1702367531003297E-2</v>
      </c>
      <c r="G2025" s="5">
        <f t="shared" si="124"/>
        <v>4.533758013493476E-2</v>
      </c>
      <c r="H2025" s="5">
        <f t="shared" si="125"/>
        <v>-1.5365542888018616E-3</v>
      </c>
      <c r="I2025" s="5">
        <f t="shared" si="126"/>
        <v>2.3842495066625499E-2</v>
      </c>
      <c r="J2025" s="5">
        <f t="shared" si="127"/>
        <v>2.9863496273818315E-2</v>
      </c>
    </row>
    <row r="2026" spans="1:10" ht="15" customHeight="1" x14ac:dyDescent="0.2">
      <c r="A2026" s="3">
        <f>'2_CVaR_t1'!A2026</f>
        <v>45126</v>
      </c>
      <c r="B2026" s="5">
        <f>'2_CVaR_t1'!D2026-1</f>
        <v>1.1024712716301011E-3</v>
      </c>
      <c r="C2026" s="5">
        <f>'Stocks Returns'!B2022</f>
        <v>3.9937353171495715E-2</v>
      </c>
      <c r="D2026" s="5">
        <f>'Stocks Returns'!C2022</f>
        <v>2.6996718860321511E-3</v>
      </c>
      <c r="E2026" s="5">
        <f>'Stocks Returns'!D2022</f>
        <v>-1.7248767945146737E-2</v>
      </c>
      <c r="F2026" s="5">
        <f>'Stocks Returns'!E2022</f>
        <v>6.7126436781610455E-3</v>
      </c>
      <c r="G2026" s="5">
        <f t="shared" si="124"/>
        <v>3.9467290077554174E-2</v>
      </c>
      <c r="H2026" s="5">
        <f t="shared" si="125"/>
        <v>1.146955409622865E-3</v>
      </c>
      <c r="I2026" s="5">
        <f t="shared" si="126"/>
        <v>-1.8726115361523556E-2</v>
      </c>
      <c r="J2026" s="5">
        <f t="shared" si="127"/>
        <v>5.627982980412922E-3</v>
      </c>
    </row>
    <row r="2027" spans="1:10" ht="15" customHeight="1" x14ac:dyDescent="0.2">
      <c r="A2027" s="3">
        <f>'2_CVaR_t1'!A2027</f>
        <v>45127</v>
      </c>
      <c r="B2027" s="5">
        <f>'2_CVaR_t1'!D2027-1</f>
        <v>-6.3432335611599555E-3</v>
      </c>
      <c r="C2027" s="5">
        <f>'Stocks Returns'!B2023</f>
        <v>-1.2801204819277157E-2</v>
      </c>
      <c r="D2027" s="5">
        <f>'Stocks Returns'!C2023</f>
        <v>-7.455886007787238E-3</v>
      </c>
      <c r="E2027" s="5">
        <f>'Stocks Returns'!D2023</f>
        <v>-3.8046440641011814E-2</v>
      </c>
      <c r="F2027" s="5">
        <f>'Stocks Returns'!E2023</f>
        <v>2.0186335403726607E-2</v>
      </c>
      <c r="G2027" s="5">
        <f t="shared" si="124"/>
        <v>-6.4002323486067429E-3</v>
      </c>
      <c r="H2027" s="5">
        <f t="shared" si="125"/>
        <v>1.7489421663088919E-3</v>
      </c>
      <c r="I2027" s="5">
        <f t="shared" si="126"/>
        <v>-2.9155121508511503E-2</v>
      </c>
      <c r="J2027" s="5">
        <f t="shared" si="127"/>
        <v>2.6629018863501237E-2</v>
      </c>
    </row>
    <row r="2028" spans="1:10" ht="15" customHeight="1" x14ac:dyDescent="0.2">
      <c r="A2028" s="3">
        <f>'2_CVaR_t1'!A2028</f>
        <v>45128</v>
      </c>
      <c r="B2028" s="5">
        <f>'2_CVaR_t1'!D2028-1</f>
        <v>-2.8736825267106081E-4</v>
      </c>
      <c r="C2028" s="5">
        <f>'Stocks Returns'!B2024</f>
        <v>-1.3729977116704761E-2</v>
      </c>
      <c r="D2028" s="5">
        <f>'Stocks Returns'!C2024</f>
        <v>-1.5441115098906444E-3</v>
      </c>
      <c r="E2028" s="5">
        <f>'Stocks Returns'!D2024</f>
        <v>1.6772438803263956E-2</v>
      </c>
      <c r="F2028" s="5">
        <f>'Stocks Returns'!E2024</f>
        <v>1.0744023636852118E-2</v>
      </c>
      <c r="G2028" s="5">
        <f t="shared" si="124"/>
        <v>-1.2917470324378304E-2</v>
      </c>
      <c r="H2028" s="5">
        <f t="shared" si="125"/>
        <v>-1.0887896507130474E-3</v>
      </c>
      <c r="I2028" s="5">
        <f t="shared" si="126"/>
        <v>1.7230540468949222E-2</v>
      </c>
      <c r="J2028" s="5">
        <f t="shared" si="127"/>
        <v>1.1064441525763776E-2</v>
      </c>
    </row>
    <row r="2029" spans="1:10" ht="15" customHeight="1" x14ac:dyDescent="0.2">
      <c r="A2029" s="3">
        <f>'2_CVaR_t1'!A2029</f>
        <v>45131</v>
      </c>
      <c r="B2029" s="5">
        <f>'2_CVaR_t1'!D2029-1</f>
        <v>3.7303871197433836E-3</v>
      </c>
      <c r="C2029" s="5">
        <f>'Stocks Returns'!B2025</f>
        <v>-2.4748646558391374E-2</v>
      </c>
      <c r="D2029" s="5">
        <f>'Stocks Returns'!C2025</f>
        <v>6.2277951933125131E-3</v>
      </c>
      <c r="E2029" s="5">
        <f>'Stocks Returns'!D2025</f>
        <v>-9.4739188586713263E-3</v>
      </c>
      <c r="F2029" s="5">
        <f>'Stocks Returns'!E2025</f>
        <v>1.6210470369386165E-2</v>
      </c>
      <c r="G2029" s="5">
        <f t="shared" si="124"/>
        <v>-2.7643799507315475E-2</v>
      </c>
      <c r="H2029" s="5">
        <f t="shared" si="125"/>
        <v>8.782693202492196E-4</v>
      </c>
      <c r="I2029" s="5">
        <f t="shared" si="126"/>
        <v>-1.4610823531145539E-2</v>
      </c>
      <c r="J2029" s="5">
        <f t="shared" si="127"/>
        <v>1.246907972464328E-2</v>
      </c>
    </row>
    <row r="2030" spans="1:10" ht="15" customHeight="1" x14ac:dyDescent="0.2">
      <c r="A2030" s="3">
        <f>'2_CVaR_t1'!A2030</f>
        <v>45132</v>
      </c>
      <c r="B2030" s="5">
        <f>'2_CVaR_t1'!D2030-1</f>
        <v>-4.6143776075037168E-3</v>
      </c>
      <c r="C2030" s="5">
        <f>'Stocks Returns'!B2026</f>
        <v>-6.3441712926248783E-3</v>
      </c>
      <c r="D2030" s="5">
        <f>'Stocks Returns'!C2026</f>
        <v>-8.5154108166487497E-3</v>
      </c>
      <c r="E2030" s="5">
        <f>'Stocks Returns'!D2026</f>
        <v>2.2167210532238135E-2</v>
      </c>
      <c r="F2030" s="5">
        <f>'Stocks Returns'!E2026</f>
        <v>1.272663877266389E-2</v>
      </c>
      <c r="G2030" s="5">
        <f t="shared" si="124"/>
        <v>-1.5386194047513017E-3</v>
      </c>
      <c r="H2030" s="5">
        <f t="shared" si="125"/>
        <v>-1.808431473981513E-3</v>
      </c>
      <c r="I2030" s="5">
        <f t="shared" si="126"/>
        <v>2.8650976411276303E-2</v>
      </c>
      <c r="J2030" s="5">
        <f t="shared" si="127"/>
        <v>1.7421510030074298E-2</v>
      </c>
    </row>
    <row r="2031" spans="1:10" ht="15" customHeight="1" x14ac:dyDescent="0.2">
      <c r="A2031" s="3">
        <f>'2_CVaR_t1'!A2031</f>
        <v>45133</v>
      </c>
      <c r="B2031" s="5">
        <f>'2_CVaR_t1'!D2031-1</f>
        <v>-5.4242278939137245E-3</v>
      </c>
      <c r="C2031" s="5">
        <f>'Stocks Returns'!B2027</f>
        <v>1.8355945730247347E-2</v>
      </c>
      <c r="D2031" s="5">
        <f>'Stocks Returns'!C2027</f>
        <v>-6.661359922912613E-3</v>
      </c>
      <c r="E2031" s="5">
        <f>'Stocks Returns'!D2027</f>
        <v>-2.7630999559665415E-2</v>
      </c>
      <c r="F2031" s="5">
        <f>'Stocks Returns'!E2027</f>
        <v>5.5947667412634683E-3</v>
      </c>
      <c r="G2031" s="5">
        <f t="shared" si="124"/>
        <v>2.3908842596856699E-2</v>
      </c>
      <c r="H2031" s="5">
        <f t="shared" si="125"/>
        <v>1.2156900593955581E-3</v>
      </c>
      <c r="I2031" s="5">
        <f t="shared" si="126"/>
        <v>-2.0019460318283059E-2</v>
      </c>
      <c r="J2031" s="5">
        <f t="shared" si="127"/>
        <v>1.1108367985797498E-2</v>
      </c>
    </row>
    <row r="2032" spans="1:10" ht="15" customHeight="1" x14ac:dyDescent="0.2">
      <c r="A2032" s="3">
        <f>'2_CVaR_t1'!A2032</f>
        <v>45134</v>
      </c>
      <c r="B2032" s="5">
        <f>'2_CVaR_t1'!D2032-1</f>
        <v>-6.3421564623177273E-3</v>
      </c>
      <c r="C2032" s="5">
        <f>'Stocks Returns'!B2028</f>
        <v>-3.6833855799373039E-2</v>
      </c>
      <c r="D2032" s="5">
        <f>'Stocks Returns'!C2028</f>
        <v>-1.1218894981020688E-2</v>
      </c>
      <c r="E2032" s="5">
        <f>'Stocks Returns'!D2028</f>
        <v>2.3774482055926693E-2</v>
      </c>
      <c r="F2032" s="5">
        <f>'Stocks Returns'!E2028</f>
        <v>-8.9874176153384999E-3</v>
      </c>
      <c r="G2032" s="5">
        <f t="shared" si="124"/>
        <v>-3.0433877295642994E-2</v>
      </c>
      <c r="H2032" s="5">
        <f t="shared" si="125"/>
        <v>-2.0156229979297734E-3</v>
      </c>
      <c r="I2032" s="5">
        <f t="shared" si="126"/>
        <v>3.2664301252694115E-2</v>
      </c>
      <c r="J2032" s="5">
        <f t="shared" si="127"/>
        <v>-2.5458230643856956E-3</v>
      </c>
    </row>
    <row r="2033" spans="1:10" ht="15" customHeight="1" x14ac:dyDescent="0.2">
      <c r="A2033" s="3">
        <f>'2_CVaR_t1'!A2033</f>
        <v>45135</v>
      </c>
      <c r="B2033" s="5">
        <f>'2_CVaR_t1'!D2033-1</f>
        <v>4.8667567788962529E-3</v>
      </c>
      <c r="C2033" s="5">
        <f>'Stocks Returns'!B2029</f>
        <v>4.0683482506102431E-2</v>
      </c>
      <c r="D2033" s="5">
        <f>'Stocks Returns'!C2029</f>
        <v>5.5877836546665005E-3</v>
      </c>
      <c r="E2033" s="5">
        <f>'Stocks Returns'!D2029</f>
        <v>2.9525599911533584E-2</v>
      </c>
      <c r="F2033" s="5">
        <f>'Stocks Returns'!E2029</f>
        <v>1.2955605458628838E-3</v>
      </c>
      <c r="G2033" s="5">
        <f t="shared" si="124"/>
        <v>3.6739666399299764E-2</v>
      </c>
      <c r="H2033" s="5">
        <f t="shared" si="125"/>
        <v>-1.4035676227535532E-3</v>
      </c>
      <c r="I2033" s="5">
        <f t="shared" si="126"/>
        <v>2.2806220733740837E-2</v>
      </c>
      <c r="J2033" s="5">
        <f t="shared" si="127"/>
        <v>-3.5946596196179551E-3</v>
      </c>
    </row>
    <row r="2034" spans="1:10" ht="15" customHeight="1" x14ac:dyDescent="0.2">
      <c r="A2034" s="3">
        <f>'2_CVaR_t1'!A2034</f>
        <v>45138</v>
      </c>
      <c r="B2034" s="5">
        <f>'2_CVaR_t1'!D2034-1</f>
        <v>5.8919038424500858E-3</v>
      </c>
      <c r="C2034" s="5">
        <f>'Stocks Returns'!B2030</f>
        <v>2.1892103205629398E-2</v>
      </c>
      <c r="D2034" s="5">
        <f>'Stocks Returns'!C2030</f>
        <v>8.3987274655354938E-3</v>
      </c>
      <c r="E2034" s="5">
        <f>'Stocks Returns'!D2030</f>
        <v>9.0225563909773765E-3</v>
      </c>
      <c r="F2034" s="5">
        <f>'Stocks Returns'!E2030</f>
        <v>1.5440351936513386E-2</v>
      </c>
      <c r="G2034" s="5">
        <f t="shared" si="124"/>
        <v>1.700226223068857E-2</v>
      </c>
      <c r="H2034" s="5">
        <f t="shared" si="125"/>
        <v>-7.3754954895829603E-5</v>
      </c>
      <c r="I2034" s="5">
        <f t="shared" si="126"/>
        <v>8.7558797828244522E-4</v>
      </c>
      <c r="J2034" s="5">
        <f t="shared" si="127"/>
        <v>9.5137443593988832E-3</v>
      </c>
    </row>
    <row r="2035" spans="1:10" ht="15" customHeight="1" x14ac:dyDescent="0.2">
      <c r="A2035" s="3">
        <f>'2_CVaR_t1'!A2035</f>
        <v>45139</v>
      </c>
      <c r="B2035" s="5">
        <f>'2_CVaR_t1'!D2035-1</f>
        <v>5.3961551068297808E-3</v>
      </c>
      <c r="C2035" s="5">
        <f>'Stocks Returns'!B2031</f>
        <v>-1.5302218821729219E-2</v>
      </c>
      <c r="D2035" s="5">
        <f>'Stocks Returns'!C2031</f>
        <v>8.6232280318008225E-3</v>
      </c>
      <c r="E2035" s="5">
        <f>'Stocks Returns'!D2031</f>
        <v>-6.2806046412604566E-3</v>
      </c>
      <c r="F2035" s="5">
        <f>'Stocks Returns'!E2031</f>
        <v>-2.8882093102277073E-3</v>
      </c>
      <c r="G2035" s="5">
        <f t="shared" si="124"/>
        <v>-1.9734573598915135E-2</v>
      </c>
      <c r="H2035" s="5">
        <f t="shared" si="125"/>
        <v>8.6700273928852836E-4</v>
      </c>
      <c r="I2035" s="5">
        <f t="shared" si="126"/>
        <v>-1.3737208145983573E-2</v>
      </c>
      <c r="J2035" s="5">
        <f t="shared" si="127"/>
        <v>-8.3136324551798015E-3</v>
      </c>
    </row>
    <row r="2036" spans="1:10" ht="15" customHeight="1" x14ac:dyDescent="0.2">
      <c r="A2036" s="3">
        <f>'2_CVaR_t1'!A2036</f>
        <v>45140</v>
      </c>
      <c r="B2036" s="5">
        <f>'2_CVaR_t1'!D2036-1</f>
        <v>-7.3627610367890117E-3</v>
      </c>
      <c r="C2036" s="5">
        <f>'Stocks Returns'!B2032</f>
        <v>-2.4864024864024725E-2</v>
      </c>
      <c r="D2036" s="5">
        <f>'Stocks Returns'!C2032</f>
        <v>-9.2584869463675501E-3</v>
      </c>
      <c r="E2036" s="5">
        <f>'Stocks Returns'!D2032</f>
        <v>-3.2994108194965177E-2</v>
      </c>
      <c r="F2036" s="5">
        <f>'Stocks Returns'!E2032</f>
        <v>-1.5249616629749441E-2</v>
      </c>
      <c r="G2036" s="5">
        <f t="shared" si="124"/>
        <v>-1.7522213385971673E-2</v>
      </c>
      <c r="H2036" s="5">
        <f t="shared" si="125"/>
        <v>1.4193531974210256E-3</v>
      </c>
      <c r="I2036" s="5">
        <f t="shared" si="126"/>
        <v>-2.2683025498152994E-2</v>
      </c>
      <c r="J2036" s="5">
        <f t="shared" si="127"/>
        <v>-7.7762269629125368E-3</v>
      </c>
    </row>
    <row r="2037" spans="1:10" ht="15" customHeight="1" x14ac:dyDescent="0.2">
      <c r="A2037" s="3">
        <f>'2_CVaR_t1'!A2037</f>
        <v>45141</v>
      </c>
      <c r="B2037" s="5">
        <f>'2_CVaR_t1'!D2037-1</f>
        <v>2.9812929139036992E-3</v>
      </c>
      <c r="C2037" s="5">
        <f>'Stocks Returns'!B2033</f>
        <v>2.7091633466135523E-2</v>
      </c>
      <c r="D2037" s="5">
        <f>'Stocks Returns'!C2033</f>
        <v>5.0513554470448252E-3</v>
      </c>
      <c r="E2037" s="5">
        <f>'Stocks Returns'!D2033</f>
        <v>-8.3084081090063489E-3</v>
      </c>
      <c r="F2037" s="5">
        <f>'Stocks Returns'!E2033</f>
        <v>-5.1907604464054291E-3</v>
      </c>
      <c r="G2037" s="5">
        <f t="shared" si="124"/>
        <v>2.4887758649390686E-2</v>
      </c>
      <c r="H2037" s="5">
        <f t="shared" si="125"/>
        <v>7.841199074993116E-4</v>
      </c>
      <c r="I2037" s="5">
        <f t="shared" si="126"/>
        <v>-1.2402146525434239E-2</v>
      </c>
      <c r="J2037" s="5">
        <f t="shared" si="127"/>
        <v>-8.1748433519361272E-3</v>
      </c>
    </row>
    <row r="2038" spans="1:10" ht="15" customHeight="1" x14ac:dyDescent="0.2">
      <c r="A2038" s="3">
        <f>'2_CVaR_t1'!A2038</f>
        <v>45142</v>
      </c>
      <c r="B2038" s="5">
        <f>'2_CVaR_t1'!D2038-1</f>
        <v>-2.0899186839431483E-3</v>
      </c>
      <c r="C2038" s="5">
        <f>'Stocks Returns'!B2034</f>
        <v>8.3785880527540657E-2</v>
      </c>
      <c r="D2038" s="5">
        <f>'Stocks Returns'!C2034</f>
        <v>9.6331043725927934E-4</v>
      </c>
      <c r="E2038" s="5">
        <f>'Stocks Returns'!D2034</f>
        <v>-6.7694369973190338E-2</v>
      </c>
      <c r="F2038" s="5">
        <f>'Stocks Returns'!E2034</f>
        <v>-1.1131402730672257E-2</v>
      </c>
      <c r="G2038" s="5">
        <f t="shared" si="124"/>
        <v>8.6261814543806117E-2</v>
      </c>
      <c r="H2038" s="5">
        <f t="shared" si="125"/>
        <v>4.0229548131986738E-3</v>
      </c>
      <c r="I2038" s="5">
        <f t="shared" si="126"/>
        <v>-6.4726090321790941E-2</v>
      </c>
      <c r="J2038" s="5">
        <f t="shared" si="127"/>
        <v>-8.988670129831346E-3</v>
      </c>
    </row>
    <row r="2039" spans="1:10" ht="15" customHeight="1" x14ac:dyDescent="0.2">
      <c r="A2039" s="3">
        <f>'2_CVaR_t1'!A2039</f>
        <v>45145</v>
      </c>
      <c r="B2039" s="5">
        <f>'2_CVaR_t1'!D2039-1</f>
        <v>7.5685339170297183E-3</v>
      </c>
      <c r="C2039" s="5">
        <f>'Stocks Returns'!B2035</f>
        <v>3.5790980672870454E-2</v>
      </c>
      <c r="D2039" s="5">
        <f>'Stocks Returns'!C2035</f>
        <v>1.0544374241600041E-2</v>
      </c>
      <c r="E2039" s="5">
        <f>'Stocks Returns'!D2035</f>
        <v>1.6175413371675162E-2</v>
      </c>
      <c r="F2039" s="5">
        <f>'Stocks Returns'!E2035</f>
        <v>6.7716119954270848E-3</v>
      </c>
      <c r="G2039" s="5">
        <f t="shared" si="124"/>
        <v>2.9353914132338968E-2</v>
      </c>
      <c r="H2039" s="5">
        <f t="shared" si="125"/>
        <v>-3.5050112815156881E-4</v>
      </c>
      <c r="I2039" s="5">
        <f t="shared" si="126"/>
        <v>5.6936199075524382E-3</v>
      </c>
      <c r="J2039" s="5">
        <f t="shared" si="127"/>
        <v>-8.5000926805251995E-4</v>
      </c>
    </row>
    <row r="2040" spans="1:10" ht="15" customHeight="1" x14ac:dyDescent="0.2">
      <c r="A2040" s="3">
        <f>'2_CVaR_t1'!A2040</f>
        <v>45146</v>
      </c>
      <c r="B2040" s="5">
        <f>'2_CVaR_t1'!D2040-1</f>
        <v>-6.0877185250880483E-3</v>
      </c>
      <c r="C2040" s="5">
        <f>'Stocks Returns'!B2036</f>
        <v>-3.4554250172771361E-3</v>
      </c>
      <c r="D2040" s="5">
        <f>'Stocks Returns'!C2036</f>
        <v>-9.1921659558610314E-3</v>
      </c>
      <c r="E2040" s="5">
        <f>'Stocks Returns'!D2036</f>
        <v>-3.3014974649215878E-3</v>
      </c>
      <c r="F2040" s="5">
        <f>'Stocks Returns'!E2036</f>
        <v>9.6960167714885692E-3</v>
      </c>
      <c r="G2040" s="5">
        <f t="shared" si="124"/>
        <v>2.7097534030554923E-3</v>
      </c>
      <c r="H2040" s="5">
        <f t="shared" si="125"/>
        <v>-3.5650557328330973E-4</v>
      </c>
      <c r="I2040" s="5">
        <f t="shared" si="126"/>
        <v>5.2339990467857971E-3</v>
      </c>
      <c r="J2040" s="5">
        <f t="shared" si="127"/>
        <v>1.5880383569895577E-2</v>
      </c>
    </row>
    <row r="2041" spans="1:10" ht="15" customHeight="1" x14ac:dyDescent="0.2">
      <c r="A2041" s="3">
        <f>'2_CVaR_t1'!A2041</f>
        <v>45147</v>
      </c>
      <c r="B2041" s="5">
        <f>'2_CVaR_t1'!D2041-1</f>
        <v>1.09525578408598E-3</v>
      </c>
      <c r="C2041" s="5">
        <f>'Stocks Returns'!B2037</f>
        <v>-2.1497919556171974E-2</v>
      </c>
      <c r="D2041" s="5">
        <f>'Stocks Returns'!C2037</f>
        <v>1.9641439257804816E-3</v>
      </c>
      <c r="E2041" s="5">
        <f>'Stocks Returns'!D2037</f>
        <v>-5.5601561575772118E-3</v>
      </c>
      <c r="F2041" s="5">
        <f>'Stocks Returns'!E2037</f>
        <v>7.3535772990742654E-3</v>
      </c>
      <c r="G2041" s="5">
        <f t="shared" si="124"/>
        <v>-2.1961324063365179E-2</v>
      </c>
      <c r="H2041" s="5">
        <f t="shared" si="125"/>
        <v>4.2185237638270052E-4</v>
      </c>
      <c r="I2041" s="5">
        <f t="shared" si="126"/>
        <v>-7.0274555011371927E-3</v>
      </c>
      <c r="J2041" s="5">
        <f t="shared" si="127"/>
        <v>6.2762112039498894E-3</v>
      </c>
    </row>
    <row r="2042" spans="1:10" ht="15" customHeight="1" x14ac:dyDescent="0.2">
      <c r="A2042" s="3">
        <f>'2_CVaR_t1'!A2042</f>
        <v>45148</v>
      </c>
      <c r="B2042" s="5">
        <f>'2_CVaR_t1'!D2042-1</f>
        <v>7.4971090530828732E-4</v>
      </c>
      <c r="C2042" s="5">
        <f>'Stocks Returns'!B2038</f>
        <v>7.0871722182852537E-4</v>
      </c>
      <c r="D2042" s="5">
        <f>'Stocks Returns'!C2038</f>
        <v>1.6683350016684084E-3</v>
      </c>
      <c r="E2042" s="5">
        <f>'Stocks Returns'!D2038</f>
        <v>-8.9221984296931067E-3</v>
      </c>
      <c r="F2042" s="5">
        <f>'Stocks Returns'!E2038</f>
        <v>-5.2387495705943365E-3</v>
      </c>
      <c r="G2042" s="5">
        <f t="shared" si="124"/>
        <v>5.641879862946439E-4</v>
      </c>
      <c r="H2042" s="5">
        <f t="shared" si="125"/>
        <v>6.2528624334049539E-4</v>
      </c>
      <c r="I2042" s="5">
        <f t="shared" si="126"/>
        <v>-9.9083022778394588E-3</v>
      </c>
      <c r="J2042" s="5">
        <f t="shared" si="127"/>
        <v>-5.9667820186240141E-3</v>
      </c>
    </row>
    <row r="2043" spans="1:10" ht="15" customHeight="1" x14ac:dyDescent="0.2">
      <c r="A2043" s="3">
        <f>'2_CVaR_t1'!A2043</f>
        <v>45149</v>
      </c>
      <c r="B2043" s="5">
        <f>'2_CVaR_t1'!D2043-1</f>
        <v>-1.0204171900590753E-3</v>
      </c>
      <c r="C2043" s="5">
        <f>'Stocks Returns'!B2039</f>
        <v>-2.9745042492917873E-2</v>
      </c>
      <c r="D2043" s="5">
        <f>'Stocks Returns'!C2039</f>
        <v>-4.9966688874081289E-4</v>
      </c>
      <c r="E2043" s="5">
        <f>'Stocks Returns'!D2039</f>
        <v>-1.8485175849237812E-2</v>
      </c>
      <c r="F2043" s="5">
        <f>'Stocks Returns'!E2039</f>
        <v>1.7094017094017033E-2</v>
      </c>
      <c r="G2043" s="5">
        <f t="shared" si="124"/>
        <v>-2.825606444199243E-2</v>
      </c>
      <c r="H2043" s="5">
        <f t="shared" si="125"/>
        <v>1.0147631209813635E-3</v>
      </c>
      <c r="I2043" s="5">
        <f t="shared" si="126"/>
        <v>-1.7006252089946012E-2</v>
      </c>
      <c r="J2043" s="5">
        <f t="shared" si="127"/>
        <v>1.8155521523416526E-2</v>
      </c>
    </row>
    <row r="2044" spans="1:10" ht="15" customHeight="1" x14ac:dyDescent="0.2">
      <c r="A2044" s="3">
        <f>'2_CVaR_t1'!A2044</f>
        <v>45152</v>
      </c>
      <c r="B2044" s="5">
        <f>'2_CVaR_t1'!D2044-1</f>
        <v>8.4259343134434062E-3</v>
      </c>
      <c r="C2044" s="5">
        <f>'Stocks Returns'!B2040</f>
        <v>-1.2408759124087565E-2</v>
      </c>
      <c r="D2044" s="5">
        <f>'Stocks Returns'!C2040</f>
        <v>1.1914680886518925E-2</v>
      </c>
      <c r="E2044" s="5">
        <f>'Stocks Returns'!D2040</f>
        <v>1.5531368472545104E-2</v>
      </c>
      <c r="F2044" s="5">
        <f>'Stocks Returns'!E2040</f>
        <v>-1.0185892538834285E-3</v>
      </c>
      <c r="G2044" s="5">
        <f t="shared" si="124"/>
        <v>-1.9637050773480002E-2</v>
      </c>
      <c r="H2044" s="5">
        <f t="shared" si="125"/>
        <v>-2.1896545991200757E-4</v>
      </c>
      <c r="I2044" s="5">
        <f t="shared" si="126"/>
        <v>3.8555847806419838E-3</v>
      </c>
      <c r="J2044" s="5">
        <f t="shared" si="127"/>
        <v>-9.5070119833813756E-3</v>
      </c>
    </row>
    <row r="2045" spans="1:10" ht="15" customHeight="1" x14ac:dyDescent="0.2">
      <c r="A2045" s="3">
        <f>'2_CVaR_t1'!A2045</f>
        <v>45153</v>
      </c>
      <c r="B2045" s="5">
        <f>'2_CVaR_t1'!D2045-1</f>
        <v>-9.2855834763931888E-3</v>
      </c>
      <c r="C2045" s="5">
        <f>'Stocks Returns'!B2041</f>
        <v>-8.1300813008129413E-3</v>
      </c>
      <c r="D2045" s="5">
        <f>'Stocks Returns'!C2041</f>
        <v>-1.2638946068340817E-2</v>
      </c>
      <c r="E2045" s="5">
        <f>'Stocks Returns'!D2041</f>
        <v>-2.5891136801541537E-2</v>
      </c>
      <c r="F2045" s="5">
        <f>'Stocks Returns'!E2041</f>
        <v>-1.8523239017758431E-2</v>
      </c>
      <c r="G2045" s="5">
        <f t="shared" si="124"/>
        <v>9.8614665810448782E-4</v>
      </c>
      <c r="H2045" s="5">
        <f t="shared" si="125"/>
        <v>8.1698543329234048E-4</v>
      </c>
      <c r="I2045" s="5">
        <f t="shared" si="126"/>
        <v>-1.2902388906244268E-2</v>
      </c>
      <c r="J2045" s="5">
        <f t="shared" si="127"/>
        <v>-9.1059438937823485E-3</v>
      </c>
    </row>
    <row r="2046" spans="1:10" ht="15" customHeight="1" x14ac:dyDescent="0.2">
      <c r="A2046" s="3">
        <f>'2_CVaR_t1'!A2046</f>
        <v>45154</v>
      </c>
      <c r="B2046" s="5">
        <f>'2_CVaR_t1'!D2046-1</f>
        <v>-2.009047010082976E-3</v>
      </c>
      <c r="C2046" s="5">
        <f>'Stocks Returns'!B2042</f>
        <v>-1.713859910581228E-2</v>
      </c>
      <c r="D2046" s="5">
        <f>'Stocks Returns'!C2042</f>
        <v>-2.2515948797064977E-3</v>
      </c>
      <c r="E2046" s="5">
        <f>'Stocks Returns'!D2042</f>
        <v>-1.3845963654345428E-2</v>
      </c>
      <c r="F2046" s="5">
        <f>'Stocks Returns'!E2042</f>
        <v>-7.5318154272357996E-3</v>
      </c>
      <c r="G2046" s="5">
        <f t="shared" si="124"/>
        <v>-1.4737294981510288E-2</v>
      </c>
      <c r="H2046" s="5">
        <f t="shared" si="125"/>
        <v>6.9120620710859263E-4</v>
      </c>
      <c r="I2046" s="5">
        <f t="shared" si="126"/>
        <v>-1.0990303484692451E-2</v>
      </c>
      <c r="J2046" s="5">
        <f t="shared" si="127"/>
        <v>-5.4708412274343168E-3</v>
      </c>
    </row>
    <row r="2047" spans="1:10" ht="15" customHeight="1" x14ac:dyDescent="0.2">
      <c r="A2047" s="3">
        <f>'2_CVaR_t1'!A2047</f>
        <v>45155</v>
      </c>
      <c r="B2047" s="5">
        <f>'2_CVaR_t1'!D2047-1</f>
        <v>-5.5198130069716855E-3</v>
      </c>
      <c r="C2047" s="5">
        <f>'Stocks Returns'!B2043</f>
        <v>-3.2600454890068242E-2</v>
      </c>
      <c r="D2047" s="5">
        <f>'Stocks Returns'!C2043</f>
        <v>-8.023736888294497E-3</v>
      </c>
      <c r="E2047" s="5">
        <f>'Stocks Returns'!D2043</f>
        <v>-8.3991475492040113E-3</v>
      </c>
      <c r="F2047" s="5">
        <f>'Stocks Returns'!E2043</f>
        <v>1.8230983949755863E-2</v>
      </c>
      <c r="G2047" s="5">
        <f t="shared" si="124"/>
        <v>-2.6959350294839785E-2</v>
      </c>
      <c r="H2047" s="5">
        <f t="shared" si="125"/>
        <v>-8.585659061217249E-6</v>
      </c>
      <c r="I2047" s="5">
        <f t="shared" si="126"/>
        <v>-6.5449932934455272E-4</v>
      </c>
      <c r="J2047" s="5">
        <f t="shared" si="127"/>
        <v>2.3841218361798009E-2</v>
      </c>
    </row>
    <row r="2048" spans="1:10" ht="15" customHeight="1" x14ac:dyDescent="0.2">
      <c r="A2048" s="3">
        <f>'2_CVaR_t1'!A2048</f>
        <v>45156</v>
      </c>
      <c r="B2048" s="5">
        <f>'2_CVaR_t1'!D2048-1</f>
        <v>2.3915854843019613E-3</v>
      </c>
      <c r="C2048" s="5">
        <f>'Stocks Returns'!B2044</f>
        <v>1.5673981191222097E-3</v>
      </c>
      <c r="D2048" s="5">
        <f>'Stocks Returns'!C2044</f>
        <v>3.3702658297172228E-3</v>
      </c>
      <c r="E2048" s="5">
        <f>'Stocks Returns'!D2044</f>
        <v>3.9190897597978225E-3</v>
      </c>
      <c r="F2048" s="5">
        <f>'Stocks Returns'!E2044</f>
        <v>4.797395699477347E-3</v>
      </c>
      <c r="G2048" s="5">
        <f t="shared" si="124"/>
        <v>-9.2283661166854634E-5</v>
      </c>
      <c r="H2048" s="5">
        <f t="shared" si="125"/>
        <v>-4.4961183148846395E-5</v>
      </c>
      <c r="I2048" s="5">
        <f t="shared" si="126"/>
        <v>6.4656032710621626E-4</v>
      </c>
      <c r="J2048" s="5">
        <f t="shared" si="127"/>
        <v>2.4094861414733801E-3</v>
      </c>
    </row>
    <row r="2049" spans="1:10" ht="15" customHeight="1" x14ac:dyDescent="0.2">
      <c r="A2049" s="3">
        <f>'2_CVaR_t1'!A2049</f>
        <v>45159</v>
      </c>
      <c r="B2049" s="5">
        <f>'2_CVaR_t1'!D2049-1</f>
        <v>4.1248014056720628E-3</v>
      </c>
      <c r="C2049" s="5">
        <f>'Stocks Returns'!B2045</f>
        <v>-1.0172143974960801E-2</v>
      </c>
      <c r="D2049" s="5">
        <f>'Stocks Returns'!C2045</f>
        <v>5.4162992820254718E-3</v>
      </c>
      <c r="E2049" s="5">
        <f>'Stocks Returns'!D2045</f>
        <v>1.3978088401964461E-2</v>
      </c>
      <c r="F2049" s="5">
        <f>'Stocks Returns'!E2045</f>
        <v>-6.8207008270115832E-4</v>
      </c>
      <c r="G2049" s="5">
        <f t="shared" si="124"/>
        <v>-1.3431269797731887E-2</v>
      </c>
      <c r="H2049" s="5">
        <f t="shared" si="125"/>
        <v>-5.0307583794720594E-4</v>
      </c>
      <c r="I2049" s="5">
        <f t="shared" si="126"/>
        <v>8.291934154769259E-3</v>
      </c>
      <c r="J2049" s="5">
        <f t="shared" si="127"/>
        <v>-4.8221996161727605E-3</v>
      </c>
    </row>
    <row r="2050" spans="1:10" ht="15" customHeight="1" x14ac:dyDescent="0.2">
      <c r="A2050" s="3">
        <f>'2_CVaR_t1'!A2050</f>
        <v>45160</v>
      </c>
      <c r="B2050" s="5">
        <f>'2_CVaR_t1'!D2050-1</f>
        <v>2.8947605566016499E-3</v>
      </c>
      <c r="C2050" s="5">
        <f>'Stocks Returns'!B2046</f>
        <v>-8.6956521739131043E-3</v>
      </c>
      <c r="D2050" s="5">
        <f>'Stocks Returns'!C2046</f>
        <v>4.6354297168629266E-3</v>
      </c>
      <c r="E2050" s="5">
        <f>'Stocks Returns'!D2046</f>
        <v>-3.6015896671632852E-3</v>
      </c>
      <c r="F2050" s="5">
        <f>'Stocks Returns'!E2046</f>
        <v>-9.0435969627163937E-3</v>
      </c>
      <c r="G2050" s="5">
        <f t="shared" si="124"/>
        <v>-1.0819673314227783E-2</v>
      </c>
      <c r="H2050" s="5">
        <f t="shared" si="125"/>
        <v>4.9321601451015381E-4</v>
      </c>
      <c r="I2050" s="5">
        <f t="shared" si="126"/>
        <v>-7.5748257028626286E-3</v>
      </c>
      <c r="J2050" s="5">
        <f t="shared" si="127"/>
        <v>-1.1940198716522443E-2</v>
      </c>
    </row>
    <row r="2051" spans="1:10" ht="15" customHeight="1" x14ac:dyDescent="0.2">
      <c r="A2051" s="3">
        <f>'2_CVaR_t1'!A2051</f>
        <v>45161</v>
      </c>
      <c r="B2051" s="5">
        <f>'2_CVaR_t1'!D2051-1</f>
        <v>4.8965697922991325E-3</v>
      </c>
      <c r="C2051" s="5">
        <f>'Stocks Returns'!B2047</f>
        <v>1.2759170653907415E-2</v>
      </c>
      <c r="D2051" s="5">
        <f>'Stocks Returns'!C2047</f>
        <v>7.1912541048344547E-3</v>
      </c>
      <c r="E2051" s="5">
        <f>'Stocks Returns'!D2047</f>
        <v>4.4870995886825416E-3</v>
      </c>
      <c r="F2051" s="5">
        <f>'Stocks Returns'!E2047</f>
        <v>-2.9272492466638766E-3</v>
      </c>
      <c r="G2051" s="5">
        <f t="shared" si="124"/>
        <v>8.787842541192652E-3</v>
      </c>
      <c r="H2051" s="5">
        <f t="shared" si="125"/>
        <v>1.5682902445686257E-4</v>
      </c>
      <c r="I2051" s="5">
        <f t="shared" si="126"/>
        <v>-2.2737963026697233E-3</v>
      </c>
      <c r="J2051" s="5">
        <f t="shared" si="127"/>
        <v>-7.8476093139130502E-3</v>
      </c>
    </row>
    <row r="2052" spans="1:10" ht="15" customHeight="1" x14ac:dyDescent="0.2">
      <c r="A2052" s="3">
        <f>'2_CVaR_t1'!A2052</f>
        <v>45162</v>
      </c>
      <c r="B2052" s="5">
        <f>'2_CVaR_t1'!D2052-1</f>
        <v>-9.01901011593087E-3</v>
      </c>
      <c r="C2052" s="5">
        <f>'Stocks Returns'!B2048</f>
        <v>0</v>
      </c>
      <c r="D2052" s="5">
        <f>'Stocks Returns'!C2048</f>
        <v>-1.1679735864630669E-2</v>
      </c>
      <c r="E2052" s="5">
        <f>'Stocks Returns'!D2048</f>
        <v>-3.5116019357240291E-2</v>
      </c>
      <c r="F2052" s="5">
        <f>'Stocks Returns'!E2048</f>
        <v>-8.7211812451429838E-3</v>
      </c>
      <c r="G2052" s="5">
        <f t="shared" si="124"/>
        <v>8.8702290801748272E-3</v>
      </c>
      <c r="H2052" s="5">
        <f t="shared" si="125"/>
        <v>1.3910507927991905E-3</v>
      </c>
      <c r="I2052" s="5">
        <f t="shared" si="126"/>
        <v>-2.2498493575566842E-2</v>
      </c>
      <c r="J2052" s="5">
        <f t="shared" si="127"/>
        <v>4.2661764274938389E-4</v>
      </c>
    </row>
    <row r="2053" spans="1:10" ht="15" customHeight="1" x14ac:dyDescent="0.2">
      <c r="A2053" s="3">
        <f>'2_CVaR_t1'!A2053</f>
        <v>45163</v>
      </c>
      <c r="B2053" s="5">
        <f>'2_CVaR_t1'!D2053-1</f>
        <v>9.3284422233488318E-3</v>
      </c>
      <c r="C2053" s="5">
        <f>'Stocks Returns'!B2049</f>
        <v>-3.385826771653544E-2</v>
      </c>
      <c r="D2053" s="5">
        <f>'Stocks Returns'!C2049</f>
        <v>1.2945254102810333E-2</v>
      </c>
      <c r="E2053" s="5">
        <f>'Stocks Returns'!D2049</f>
        <v>2.0704732510288038E-2</v>
      </c>
      <c r="F2053" s="5">
        <f>'Stocks Returns'!E2049</f>
        <v>1.498257839721262E-2</v>
      </c>
      <c r="G2053" s="5">
        <f t="shared" si="124"/>
        <v>-4.1919410531205681E-2</v>
      </c>
      <c r="H2053" s="5">
        <f t="shared" si="125"/>
        <v>-4.9233449707733121E-4</v>
      </c>
      <c r="I2053" s="5">
        <f t="shared" si="126"/>
        <v>7.7721432122423422E-3</v>
      </c>
      <c r="J2053" s="5">
        <f t="shared" si="127"/>
        <v>5.5817521014563248E-3</v>
      </c>
    </row>
    <row r="2054" spans="1:10" ht="15" customHeight="1" x14ac:dyDescent="0.2">
      <c r="A2054" s="3">
        <f>'2_CVaR_t1'!A2054</f>
        <v>45166</v>
      </c>
      <c r="B2054" s="5">
        <f>'2_CVaR_t1'!D2054-1</f>
        <v>3.8961584065555499E-3</v>
      </c>
      <c r="C2054" s="5">
        <f>'Stocks Returns'!B2050</f>
        <v>4.2379788101059468E-2</v>
      </c>
      <c r="D2054" s="5">
        <f>'Stocks Returns'!C2050</f>
        <v>5.1943768809004087E-3</v>
      </c>
      <c r="E2054" s="5">
        <f>'Stocks Returns'!D2050</f>
        <v>1.159128134055698E-2</v>
      </c>
      <c r="F2054" s="5">
        <f>'Stocks Returns'!E2050</f>
        <v>8.5822176450394139E-3</v>
      </c>
      <c r="G2054" s="5">
        <f t="shared" ref="G2054:G2117" si="128">C2054-($P$11+$O$11*$B2054)</f>
        <v>3.9331658310740612E-2</v>
      </c>
      <c r="H2054" s="5">
        <f t="shared" ref="H2054:H2117" si="129">D2054-($P$12+$O$12*$B2054)</f>
        <v>-3.9465513156827781E-4</v>
      </c>
      <c r="I2054" s="5">
        <f t="shared" ref="I2054:I2117" si="130">E2054-($P$13+$O$13*$B2054)</f>
        <v>6.2235285167077494E-3</v>
      </c>
      <c r="J2054" s="5">
        <f t="shared" ref="J2054:J2117" si="131">F2054-($P$14+$O$14*$B2054)</f>
        <v>4.6732380943039983E-3</v>
      </c>
    </row>
    <row r="2055" spans="1:10" ht="15" customHeight="1" x14ac:dyDescent="0.2">
      <c r="A2055" s="3">
        <f>'2_CVaR_t1'!A2055</f>
        <v>45167</v>
      </c>
      <c r="B2055" s="5">
        <f>'2_CVaR_t1'!D2055-1</f>
        <v>4.9141721674006433E-3</v>
      </c>
      <c r="C2055" s="5">
        <f>'Stocks Returns'!B2051</f>
        <v>1.2509773260359625E-2</v>
      </c>
      <c r="D2055" s="5">
        <f>'Stocks Returns'!C2051</f>
        <v>6.1928392732641946E-3</v>
      </c>
      <c r="E2055" s="5">
        <f>'Stocks Returns'!D2051</f>
        <v>2.09241499564079E-2</v>
      </c>
      <c r="F2055" s="5">
        <f>'Stocks Returns'!E2051</f>
        <v>1.1912865895167268E-3</v>
      </c>
      <c r="G2055" s="5">
        <f t="shared" si="128"/>
        <v>8.5222013469489905E-3</v>
      </c>
      <c r="H2055" s="5">
        <f t="shared" si="129"/>
        <v>-8.670176957474374E-4</v>
      </c>
      <c r="I2055" s="5">
        <f t="shared" si="130"/>
        <v>1.4138741522321998E-2</v>
      </c>
      <c r="J2055" s="5">
        <f t="shared" si="131"/>
        <v>-3.7468688561894834E-3</v>
      </c>
    </row>
    <row r="2056" spans="1:10" ht="15" customHeight="1" x14ac:dyDescent="0.2">
      <c r="A2056" s="3">
        <f>'2_CVaR_t1'!A2056</f>
        <v>45168</v>
      </c>
      <c r="B2056" s="5">
        <f>'2_CVaR_t1'!D2056-1</f>
        <v>2.4165706539980292E-3</v>
      </c>
      <c r="C2056" s="5">
        <f>'Stocks Returns'!B2052</f>
        <v>1.2355212355212419E-2</v>
      </c>
      <c r="D2056" s="5">
        <f>'Stocks Returns'!C2052</f>
        <v>3.6276188147059685E-3</v>
      </c>
      <c r="E2056" s="5">
        <f>'Stocks Returns'!D2052</f>
        <v>2.4399170428202055E-4</v>
      </c>
      <c r="F2056" s="5">
        <f>'Stocks Returns'!E2052</f>
        <v>8.8390277069523293E-3</v>
      </c>
      <c r="G2056" s="5">
        <f t="shared" si="128"/>
        <v>1.0672473793406377E-2</v>
      </c>
      <c r="H2056" s="5">
        <f t="shared" si="129"/>
        <v>1.7629326118566435E-4</v>
      </c>
      <c r="I2056" s="5">
        <f t="shared" si="130"/>
        <v>-3.0633313307700709E-3</v>
      </c>
      <c r="J2056" s="5">
        <f t="shared" si="131"/>
        <v>6.4258590263588985E-3</v>
      </c>
    </row>
    <row r="2057" spans="1:10" ht="15" customHeight="1" x14ac:dyDescent="0.2">
      <c r="A2057" s="3">
        <f>'2_CVaR_t1'!A2057</f>
        <v>45169</v>
      </c>
      <c r="B2057" s="5">
        <f>'2_CVaR_t1'!D2057-1</f>
        <v>-1.4985763285640941E-3</v>
      </c>
      <c r="C2057" s="5">
        <f>'Stocks Returns'!B2053</f>
        <v>2.2883295194509046E-3</v>
      </c>
      <c r="D2057" s="5">
        <f>'Stocks Returns'!C2053</f>
        <v>-2.2336839540266773E-3</v>
      </c>
      <c r="E2057" s="5">
        <f>'Stocks Returns'!D2053</f>
        <v>-1.8294914013903263E-3</v>
      </c>
      <c r="F2057" s="5">
        <f>'Stocks Returns'!E2053</f>
        <v>2.7801179443975865E-3</v>
      </c>
      <c r="G2057" s="5">
        <f t="shared" si="128"/>
        <v>4.2185617591998775E-3</v>
      </c>
      <c r="H2057" s="5">
        <f t="shared" si="129"/>
        <v>-2.8410243401647342E-5</v>
      </c>
      <c r="I2057" s="5">
        <f t="shared" si="130"/>
        <v>3.1530251738227672E-4</v>
      </c>
      <c r="J2057" s="5">
        <f t="shared" si="131"/>
        <v>4.3250243455944404E-3</v>
      </c>
    </row>
    <row r="2058" spans="1:10" ht="15" customHeight="1" x14ac:dyDescent="0.2">
      <c r="A2058" s="3">
        <f>'2_CVaR_t1'!A2058</f>
        <v>45170</v>
      </c>
      <c r="B2058" s="5">
        <f>'2_CVaR_t1'!D2058-1</f>
        <v>6.7373935321777267E-3</v>
      </c>
      <c r="C2058" s="5">
        <f>'Stocks Returns'!B2054</f>
        <v>-0.12024353120243536</v>
      </c>
      <c r="D2058" s="5">
        <f>'Stocks Returns'!C2054</f>
        <v>9.8909150113970501E-3</v>
      </c>
      <c r="E2058" s="5">
        <f>'Stocks Returns'!D2054</f>
        <v>5.4985337243402821E-3</v>
      </c>
      <c r="F2058" s="5">
        <f>'Stocks Returns'!E2054</f>
        <v>2.6127866924304799E-2</v>
      </c>
      <c r="G2058" s="5">
        <f t="shared" si="128"/>
        <v>-0.12591360586352066</v>
      </c>
      <c r="H2058" s="5">
        <f t="shared" si="129"/>
        <v>1.9687018780250101E-4</v>
      </c>
      <c r="I2058" s="5">
        <f t="shared" si="130"/>
        <v>-3.8258384211338967E-3</v>
      </c>
      <c r="J2058" s="5">
        <f t="shared" si="131"/>
        <v>1.934649918423172E-2</v>
      </c>
    </row>
    <row r="2059" spans="1:10" ht="15" customHeight="1" x14ac:dyDescent="0.2">
      <c r="A2059" s="3">
        <f>'2_CVaR_t1'!A2059</f>
        <v>45173</v>
      </c>
      <c r="B2059" s="5">
        <f>'2_CVaR_t1'!D2059-1</f>
        <v>2.8556153399916795E-5</v>
      </c>
      <c r="C2059" s="5">
        <f>'Stocks Returns'!B2055</f>
        <v>0</v>
      </c>
      <c r="D2059" s="5">
        <f>'Stocks Returns'!C2055</f>
        <v>0</v>
      </c>
      <c r="E2059" s="5">
        <f>'Stocks Returns'!D2055</f>
        <v>0</v>
      </c>
      <c r="F2059" s="5">
        <f>'Stocks Returns'!E2055</f>
        <v>0</v>
      </c>
      <c r="G2059" s="5">
        <f t="shared" si="128"/>
        <v>5.2096584642662082E-4</v>
      </c>
      <c r="H2059" s="5">
        <f t="shared" si="129"/>
        <v>-1.1253114819244209E-6</v>
      </c>
      <c r="I2059" s="5">
        <f t="shared" si="130"/>
        <v>1.8154757398473369E-5</v>
      </c>
      <c r="J2059" s="5">
        <f t="shared" si="131"/>
        <v>1.0294917535460086E-6</v>
      </c>
    </row>
    <row r="2060" spans="1:10" ht="15" customHeight="1" x14ac:dyDescent="0.2">
      <c r="A2060" s="3">
        <f>'2_CVaR_t1'!A2060</f>
        <v>45174</v>
      </c>
      <c r="B2060" s="5">
        <f>'2_CVaR_t1'!D2060-1</f>
        <v>-7.6044116687173924E-3</v>
      </c>
      <c r="C2060" s="5">
        <f>'Stocks Returns'!B2056</f>
        <v>6.9204152249136008E-3</v>
      </c>
      <c r="D2060" s="5">
        <f>'Stocks Returns'!C2056</f>
        <v>-1.1164402885816771E-2</v>
      </c>
      <c r="E2060" s="5">
        <f>'Stocks Returns'!D2056</f>
        <v>-8.871065743103701E-3</v>
      </c>
      <c r="F2060" s="5">
        <f>'Stocks Returns'!E2056</f>
        <v>5.6492549533322389E-3</v>
      </c>
      <c r="G2060" s="5">
        <f t="shared" si="128"/>
        <v>1.4485226422063582E-2</v>
      </c>
      <c r="H2060" s="5">
        <f t="shared" si="129"/>
        <v>-1.3742622356936567E-4</v>
      </c>
      <c r="I2060" s="5">
        <f t="shared" si="130"/>
        <v>1.7765324186724517E-3</v>
      </c>
      <c r="J2060" s="5">
        <f t="shared" si="131"/>
        <v>1.3366944859469144E-2</v>
      </c>
    </row>
    <row r="2061" spans="1:10" ht="15" customHeight="1" x14ac:dyDescent="0.2">
      <c r="A2061" s="3">
        <f>'2_CVaR_t1'!A2061</f>
        <v>45175</v>
      </c>
      <c r="B2061" s="5">
        <f>'2_CVaR_t1'!D2061-1</f>
        <v>1.9639627448531094E-3</v>
      </c>
      <c r="C2061" s="5">
        <f>'Stocks Returns'!B2057</f>
        <v>-1.2886597938144395E-2</v>
      </c>
      <c r="D2061" s="5">
        <f>'Stocks Returns'!C2057</f>
        <v>3.3423004809651768E-3</v>
      </c>
      <c r="E2061" s="5">
        <f>'Stocks Returns'!D2057</f>
        <v>-6.1304561059343232E-3</v>
      </c>
      <c r="F2061" s="5">
        <f>'Stocks Returns'!E2057</f>
        <v>1.9539200521045963E-3</v>
      </c>
      <c r="G2061" s="5">
        <f t="shared" si="128"/>
        <v>-1.4151661463080346E-2</v>
      </c>
      <c r="H2061" s="5">
        <f t="shared" si="129"/>
        <v>5.4490224542772664E-4</v>
      </c>
      <c r="I2061" s="5">
        <f t="shared" si="130"/>
        <v>-8.8074908616765819E-3</v>
      </c>
      <c r="J2061" s="5">
        <f t="shared" si="131"/>
        <v>-1.6780455741275541E-6</v>
      </c>
    </row>
    <row r="2062" spans="1:10" ht="15" customHeight="1" x14ac:dyDescent="0.2">
      <c r="A2062" s="3">
        <f>'2_CVaR_t1'!A2062</f>
        <v>45176</v>
      </c>
      <c r="B2062" s="5">
        <f>'2_CVaR_t1'!D2062-1</f>
        <v>1.6348249326427755E-3</v>
      </c>
      <c r="C2062" s="5">
        <f>'Stocks Returns'!B2058</f>
        <v>-4.0034812880765935E-2</v>
      </c>
      <c r="D2062" s="5">
        <f>'Stocks Returns'!C2058</f>
        <v>3.9811504712381485E-3</v>
      </c>
      <c r="E2062" s="5">
        <f>'Stocks Returns'!D2058</f>
        <v>-2.4179620034542437E-2</v>
      </c>
      <c r="F2062" s="5">
        <f>'Stocks Returns'!E2058</f>
        <v>-1.1050621597464838E-2</v>
      </c>
      <c r="G2062" s="5">
        <f t="shared" si="128"/>
        <v>-4.0996141881685259E-2</v>
      </c>
      <c r="H2062" s="5">
        <f t="shared" si="129"/>
        <v>1.6592901183507622E-3</v>
      </c>
      <c r="I2062" s="5">
        <f t="shared" si="130"/>
        <v>-2.6398307286579385E-2</v>
      </c>
      <c r="J2062" s="5">
        <f t="shared" si="131"/>
        <v>-1.2673473011867791E-2</v>
      </c>
    </row>
    <row r="2063" spans="1:10" ht="15" customHeight="1" x14ac:dyDescent="0.2">
      <c r="A2063" s="3">
        <f>'2_CVaR_t1'!A2063</f>
        <v>45177</v>
      </c>
      <c r="B2063" s="5">
        <f>'2_CVaR_t1'!D2063-1</f>
        <v>2.7234687902621957E-4</v>
      </c>
      <c r="C2063" s="5">
        <f>'Stocks Returns'!B2059</f>
        <v>2.6291931097008225E-2</v>
      </c>
      <c r="D2063" s="5">
        <f>'Stocks Returns'!C2059</f>
        <v>6.0694343287215347E-4</v>
      </c>
      <c r="E2063" s="5">
        <f>'Stocks Returns'!D2059</f>
        <v>-4.0455120101137165E-3</v>
      </c>
      <c r="F2063" s="5">
        <f>'Stocks Returns'!E2059</f>
        <v>8.2984142634130453E-3</v>
      </c>
      <c r="G2063" s="5">
        <f t="shared" si="128"/>
        <v>2.658792230587952E-2</v>
      </c>
      <c r="H2063" s="5">
        <f t="shared" si="129"/>
        <v>2.5358959834235399E-4</v>
      </c>
      <c r="I2063" s="5">
        <f t="shared" si="130"/>
        <v>-4.3668529483538677E-3</v>
      </c>
      <c r="J2063" s="5">
        <f t="shared" si="131"/>
        <v>8.0529799568543319E-3</v>
      </c>
    </row>
    <row r="2064" spans="1:10" ht="15" customHeight="1" x14ac:dyDescent="0.2">
      <c r="A2064" s="3">
        <f>'2_CVaR_t1'!A2064</f>
        <v>45180</v>
      </c>
      <c r="B2064" s="5">
        <f>'2_CVaR_t1'!D2064-1</f>
        <v>1.673038762131096E-4</v>
      </c>
      <c r="C2064" s="5">
        <f>'Stocks Returns'!B2060</f>
        <v>2.2968197879858598E-2</v>
      </c>
      <c r="D2064" s="5">
        <f>'Stocks Returns'!C2060</f>
        <v>-2.8306846212944325E-4</v>
      </c>
      <c r="E2064" s="5">
        <f>'Stocks Returns'!D2060</f>
        <v>8.6316323940085482E-3</v>
      </c>
      <c r="F2064" s="5">
        <f>'Stocks Returns'!E2060</f>
        <v>-1.8578878748370276E-2</v>
      </c>
      <c r="G2064" s="5">
        <f t="shared" si="128"/>
        <v>2.3361124734763563E-2</v>
      </c>
      <c r="H2064" s="5">
        <f t="shared" si="129"/>
        <v>-4.8465630292701992E-4</v>
      </c>
      <c r="I2064" s="5">
        <f t="shared" si="130"/>
        <v>8.4565712095219132E-3</v>
      </c>
      <c r="J2064" s="5">
        <f t="shared" si="131"/>
        <v>-1.8718118295497781E-2</v>
      </c>
    </row>
    <row r="2065" spans="1:10" ht="15" customHeight="1" x14ac:dyDescent="0.2">
      <c r="A2065" s="3">
        <f>'2_CVaR_t1'!A2065</f>
        <v>45181</v>
      </c>
      <c r="B2065" s="5">
        <f>'2_CVaR_t1'!D2065-1</f>
        <v>-2.8451865015133304E-4</v>
      </c>
      <c r="C2065" s="5">
        <f>'Stocks Returns'!B2061</f>
        <v>-2.1588946459412783E-2</v>
      </c>
      <c r="D2065" s="5">
        <f>'Stocks Returns'!C2061</f>
        <v>3.2359841436790937E-4</v>
      </c>
      <c r="E2065" s="5">
        <f>'Stocks Returns'!D2061</f>
        <v>-1.3717593757865409E-2</v>
      </c>
      <c r="F2065" s="5">
        <f>'Stocks Returns'!E2061</f>
        <v>2.1919628030554694E-2</v>
      </c>
      <c r="G2065" s="5">
        <f t="shared" si="128"/>
        <v>-2.0779069333544741E-2</v>
      </c>
      <c r="H2065" s="5">
        <f t="shared" si="129"/>
        <v>7.7480317153426836E-4</v>
      </c>
      <c r="I2065" s="5">
        <f t="shared" si="130"/>
        <v>-1.3263460363685317E-2</v>
      </c>
      <c r="J2065" s="5">
        <f t="shared" si="131"/>
        <v>2.2237165072137612E-2</v>
      </c>
    </row>
    <row r="2066" spans="1:10" ht="15" customHeight="1" x14ac:dyDescent="0.2">
      <c r="A2066" s="3">
        <f>'2_CVaR_t1'!A2066</f>
        <v>45182</v>
      </c>
      <c r="B2066" s="5">
        <f>'2_CVaR_t1'!D2066-1</f>
        <v>1.5726154232593714E-3</v>
      </c>
      <c r="C2066" s="5">
        <f>'Stocks Returns'!B2062</f>
        <v>7.0609002647836761E-3</v>
      </c>
      <c r="D2066" s="5">
        <f>'Stocks Returns'!C2062</f>
        <v>2.1431459765466343E-3</v>
      </c>
      <c r="E2066" s="5">
        <f>'Stocks Returns'!D2062</f>
        <v>3.8279954064055488E-3</v>
      </c>
      <c r="F2066" s="5">
        <f>'Stocks Returns'!E2062</f>
        <v>-6.2560935976599952E-3</v>
      </c>
      <c r="G2066" s="5">
        <f t="shared" si="128"/>
        <v>6.1569793616911691E-3</v>
      </c>
      <c r="H2066" s="5">
        <f t="shared" si="129"/>
        <v>-8.8834158160355347E-5</v>
      </c>
      <c r="I2066" s="5">
        <f t="shared" si="130"/>
        <v>1.6959392622961033E-3</v>
      </c>
      <c r="J2066" s="5">
        <f t="shared" si="131"/>
        <v>-7.8160533990436799E-3</v>
      </c>
    </row>
    <row r="2067" spans="1:10" ht="15" customHeight="1" x14ac:dyDescent="0.2">
      <c r="A2067" s="3">
        <f>'2_CVaR_t1'!A2067</f>
        <v>45183</v>
      </c>
      <c r="B2067" s="5">
        <f>'2_CVaR_t1'!D2067-1</f>
        <v>-1.5910619724010866E-2</v>
      </c>
      <c r="C2067" s="5">
        <f>'Stocks Returns'!B2063</f>
        <v>2.8045574057844025E-2</v>
      </c>
      <c r="D2067" s="5">
        <f>'Stocks Returns'!C2063</f>
        <v>-2.5541701973126774E-2</v>
      </c>
      <c r="E2067" s="5">
        <f>'Stocks Returns'!D2063</f>
        <v>1.7287403076140739E-2</v>
      </c>
      <c r="F2067" s="5">
        <f>'Stocks Returns'!E2063</f>
        <v>1.7905322541084123E-2</v>
      </c>
      <c r="G2067" s="5">
        <f t="shared" si="128"/>
        <v>4.3275509274367963E-2</v>
      </c>
      <c r="H2067" s="5">
        <f t="shared" si="129"/>
        <v>-2.5139267245990714E-3</v>
      </c>
      <c r="I2067" s="5">
        <f t="shared" si="130"/>
        <v>3.9501978917673056E-2</v>
      </c>
      <c r="J2067" s="5">
        <f t="shared" si="131"/>
        <v>3.4020294918161102E-2</v>
      </c>
    </row>
    <row r="2068" spans="1:10" ht="15" customHeight="1" x14ac:dyDescent="0.2">
      <c r="A2068" s="3">
        <f>'2_CVaR_t1'!A2068</f>
        <v>45184</v>
      </c>
      <c r="B2068" s="5">
        <f>'2_CVaR_t1'!D2068-1</f>
        <v>-2.353156926249933E-3</v>
      </c>
      <c r="C2068" s="5">
        <f>'Stocks Returns'!B2064</f>
        <v>9.377664109121886E-3</v>
      </c>
      <c r="D2068" s="5">
        <f>'Stocks Returns'!C2064</f>
        <v>-1.7805383022774235E-3</v>
      </c>
      <c r="E2068" s="5">
        <f>'Stocks Returns'!D2064</f>
        <v>-2.9988754217168623E-2</v>
      </c>
      <c r="F2068" s="5">
        <f>'Stocks Returns'!E2064</f>
        <v>-7.4698795180723199E-3</v>
      </c>
      <c r="G2068" s="5">
        <f t="shared" si="128"/>
        <v>1.2096519294769513E-2</v>
      </c>
      <c r="H2068" s="5">
        <f t="shared" si="129"/>
        <v>1.6594323434954029E-3</v>
      </c>
      <c r="I2068" s="5">
        <f t="shared" si="130"/>
        <v>-2.6653896838248856E-2</v>
      </c>
      <c r="J2068" s="5">
        <f t="shared" si="131"/>
        <v>-5.0610223676067316E-3</v>
      </c>
    </row>
    <row r="2069" spans="1:10" ht="15" customHeight="1" x14ac:dyDescent="0.2">
      <c r="A2069" s="3">
        <f>'2_CVaR_t1'!A2069</f>
        <v>45187</v>
      </c>
      <c r="B2069" s="5">
        <f>'2_CVaR_t1'!D2069-1</f>
        <v>9.9188240577965381E-3</v>
      </c>
      <c r="C2069" s="5">
        <f>'Stocks Returns'!B2065</f>
        <v>-1.5202702702702631E-2</v>
      </c>
      <c r="D2069" s="5">
        <f>'Stocks Returns'!C2065</f>
        <v>1.4891940100385748E-2</v>
      </c>
      <c r="E2069" s="5">
        <f>'Stocks Returns'!D2065</f>
        <v>4.1221177379879848E-3</v>
      </c>
      <c r="F2069" s="5">
        <f>'Stocks Returns'!E2065</f>
        <v>7.364246985514411E-3</v>
      </c>
      <c r="G2069" s="5">
        <f t="shared" si="128"/>
        <v>-2.3808660907223743E-2</v>
      </c>
      <c r="H2069" s="5">
        <f t="shared" si="129"/>
        <v>6.0136859457504167E-4</v>
      </c>
      <c r="I2069" s="5">
        <f t="shared" si="130"/>
        <v>-9.6326196998744226E-3</v>
      </c>
      <c r="J2069" s="5">
        <f t="shared" si="131"/>
        <v>-2.6334344572075015E-3</v>
      </c>
    </row>
    <row r="2070" spans="1:10" ht="15" customHeight="1" x14ac:dyDescent="0.2">
      <c r="A2070" s="3">
        <f>'2_CVaR_t1'!A2070</f>
        <v>45188</v>
      </c>
      <c r="B2070" s="5">
        <f>'2_CVaR_t1'!D2070-1</f>
        <v>-3.006463235678658E-3</v>
      </c>
      <c r="C2070" s="5">
        <f>'Stocks Returns'!B2066</f>
        <v>-1.7152658662091813E-3</v>
      </c>
      <c r="D2070" s="5">
        <f>'Stocks Returns'!C2066</f>
        <v>-4.496035314313751E-3</v>
      </c>
      <c r="E2070" s="5">
        <f>'Stocks Returns'!D2066</f>
        <v>-2.1808851828095666E-3</v>
      </c>
      <c r="F2070" s="5">
        <f>'Stocks Returns'!E2066</f>
        <v>-1.0604113110539881E-2</v>
      </c>
      <c r="G2070" s="5">
        <f t="shared" si="128"/>
        <v>1.6064725907308525E-3</v>
      </c>
      <c r="H2070" s="5">
        <f t="shared" si="129"/>
        <v>-1.1216856307270755E-4</v>
      </c>
      <c r="I2070" s="5">
        <f t="shared" si="130"/>
        <v>2.0637470836282245E-3</v>
      </c>
      <c r="J2070" s="5">
        <f t="shared" si="131"/>
        <v>-7.5347863951656458E-3</v>
      </c>
    </row>
    <row r="2071" spans="1:10" ht="15" customHeight="1" x14ac:dyDescent="0.2">
      <c r="A2071" s="3">
        <f>'2_CVaR_t1'!A2071</f>
        <v>45189</v>
      </c>
      <c r="B2071" s="5">
        <f>'2_CVaR_t1'!D2071-1</f>
        <v>-5.0960532152691806E-3</v>
      </c>
      <c r="C2071" s="5">
        <f>'Stocks Returns'!B2067</f>
        <v>-1.2027491408934776E-2</v>
      </c>
      <c r="D2071" s="5">
        <f>'Stocks Returns'!C2067</f>
        <v>-6.9797996386926631E-3</v>
      </c>
      <c r="E2071" s="5">
        <f>'Stocks Returns'!D2067</f>
        <v>-1.3628182051941384E-2</v>
      </c>
      <c r="F2071" s="5">
        <f>'Stocks Returns'!E2067</f>
        <v>-1.6157843455667398E-2</v>
      </c>
      <c r="G2071" s="5">
        <f t="shared" si="128"/>
        <v>-6.7774402686885532E-3</v>
      </c>
      <c r="H2071" s="5">
        <f t="shared" si="129"/>
        <v>4.2310399508760713E-4</v>
      </c>
      <c r="I2071" s="5">
        <f t="shared" si="130"/>
        <v>-6.4736490831774282E-3</v>
      </c>
      <c r="J2071" s="5">
        <f t="shared" si="131"/>
        <v>-1.0976015200449713E-2</v>
      </c>
    </row>
    <row r="2072" spans="1:10" ht="15" customHeight="1" x14ac:dyDescent="0.2">
      <c r="A2072" s="3">
        <f>'2_CVaR_t1'!A2072</f>
        <v>45190</v>
      </c>
      <c r="B2072" s="5">
        <f>'2_CVaR_t1'!D2072-1</f>
        <v>-1.4485455890162591E-2</v>
      </c>
      <c r="C2072" s="5">
        <f>'Stocks Returns'!B2068</f>
        <v>8.6956521739134374E-4</v>
      </c>
      <c r="D2072" s="5">
        <f>'Stocks Returns'!C2068</f>
        <v>-2.1706772513024108E-2</v>
      </c>
      <c r="E2072" s="5">
        <f>'Stocks Returns'!D2068</f>
        <v>-8.2116788321167089E-3</v>
      </c>
      <c r="F2072" s="5">
        <f>'Stocks Returns'!E2068</f>
        <v>-1.7331022530329365E-2</v>
      </c>
      <c r="G2072" s="5">
        <f t="shared" si="128"/>
        <v>1.478433261465849E-2</v>
      </c>
      <c r="H2072" s="5">
        <f t="shared" si="129"/>
        <v>-7.3807211653608221E-4</v>
      </c>
      <c r="I2072" s="5">
        <f t="shared" si="130"/>
        <v>1.2018256347108448E-2</v>
      </c>
      <c r="J2072" s="5">
        <f t="shared" si="131"/>
        <v>-2.6568403670931169E-3</v>
      </c>
    </row>
    <row r="2073" spans="1:10" ht="15" customHeight="1" x14ac:dyDescent="0.2">
      <c r="A2073" s="3">
        <f>'2_CVaR_t1'!A2073</f>
        <v>45191</v>
      </c>
      <c r="B2073" s="5">
        <f>'2_CVaR_t1'!D2073-1</f>
        <v>-3.6633538382354613E-3</v>
      </c>
      <c r="C2073" s="5">
        <f>'Stocks Returns'!B2069</f>
        <v>-3.5621198957428324E-2</v>
      </c>
      <c r="D2073" s="5">
        <f>'Stocks Returns'!C2069</f>
        <v>-6.4663370102701068E-3</v>
      </c>
      <c r="E2073" s="5">
        <f>'Stocks Returns'!D2069</f>
        <v>1.3010908135103083E-2</v>
      </c>
      <c r="F2073" s="5">
        <f>'Stocks Returns'!E2069</f>
        <v>7.5585789871501774E-4</v>
      </c>
      <c r="G2073" s="5">
        <f t="shared" si="128"/>
        <v>-3.1693269576514221E-2</v>
      </c>
      <c r="H2073" s="5">
        <f t="shared" si="129"/>
        <v>-1.1333955715149939E-3</v>
      </c>
      <c r="I2073" s="5">
        <f t="shared" si="130"/>
        <v>1.8170306668799714E-2</v>
      </c>
      <c r="J2073" s="5">
        <f t="shared" si="131"/>
        <v>4.4892777725383907E-3</v>
      </c>
    </row>
    <row r="2074" spans="1:10" ht="15" customHeight="1" x14ac:dyDescent="0.2">
      <c r="A2074" s="3">
        <f>'2_CVaR_t1'!A2074</f>
        <v>45194</v>
      </c>
      <c r="B2074" s="5">
        <f>'2_CVaR_t1'!D2074-1</f>
        <v>-4.539335702558378E-3</v>
      </c>
      <c r="C2074" s="5">
        <f>'Stocks Returns'!B2070</f>
        <v>-3.9639639639639568E-2</v>
      </c>
      <c r="D2074" s="5">
        <f>'Stocks Returns'!C2070</f>
        <v>-7.3166581589245716E-3</v>
      </c>
      <c r="E2074" s="5">
        <f>'Stocks Returns'!D2070</f>
        <v>4.5407368967307349E-3</v>
      </c>
      <c r="F2074" s="5">
        <f>'Stocks Returns'!E2070</f>
        <v>1.6028868747901992E-2</v>
      </c>
      <c r="G2074" s="5">
        <f t="shared" si="128"/>
        <v>-3.4903337824028449E-2</v>
      </c>
      <c r="H2074" s="5">
        <f t="shared" si="129"/>
        <v>-7.1809926284196936E-4</v>
      </c>
      <c r="I2074" s="5">
        <f t="shared" si="130"/>
        <v>1.0920001656392783E-2</v>
      </c>
      <c r="J2074" s="5">
        <f t="shared" si="131"/>
        <v>2.064787529438912E-2</v>
      </c>
    </row>
    <row r="2075" spans="1:10" ht="15" customHeight="1" x14ac:dyDescent="0.2">
      <c r="A2075" s="3">
        <f>'2_CVaR_t1'!A2075</f>
        <v>45195</v>
      </c>
      <c r="B2075" s="5">
        <f>'2_CVaR_t1'!D2075-1</f>
        <v>-1.1071410020718764E-2</v>
      </c>
      <c r="C2075" s="5">
        <f>'Stocks Returns'!B2071</f>
        <v>2.8142589118198558E-3</v>
      </c>
      <c r="D2075" s="5">
        <f>'Stocks Returns'!C2071</f>
        <v>-1.5898183064792626E-2</v>
      </c>
      <c r="E2075" s="5">
        <f>'Stocks Returns'!D2071</f>
        <v>-1.782254939945771E-2</v>
      </c>
      <c r="F2075" s="5">
        <f>'Stocks Returns'!E2071</f>
        <v>-7.6815065664490589E-3</v>
      </c>
      <c r="G2075" s="5">
        <f t="shared" si="128"/>
        <v>1.357848097926698E-2</v>
      </c>
      <c r="H2075" s="5">
        <f t="shared" si="129"/>
        <v>1.3790830351112157E-4</v>
      </c>
      <c r="I2075" s="5">
        <f t="shared" si="130"/>
        <v>-2.3469127047683128E-3</v>
      </c>
      <c r="J2075" s="5">
        <f t="shared" si="131"/>
        <v>3.5411960114431051E-3</v>
      </c>
    </row>
    <row r="2076" spans="1:10" ht="15" customHeight="1" x14ac:dyDescent="0.2">
      <c r="A2076" s="3">
        <f>'2_CVaR_t1'!A2076</f>
        <v>45196</v>
      </c>
      <c r="B2076" s="5">
        <f>'2_CVaR_t1'!D2076-1</f>
        <v>-1.2573934685788934E-4</v>
      </c>
      <c r="C2076" s="5">
        <f>'Stocks Returns'!B2072</f>
        <v>3.1805425631431294E-2</v>
      </c>
      <c r="D2076" s="5">
        <f>'Stocks Returns'!C2072</f>
        <v>-6.5316786414115757E-4</v>
      </c>
      <c r="E2076" s="5">
        <f>'Stocks Returns'!D2072</f>
        <v>5.9171597633136397E-3</v>
      </c>
      <c r="F2076" s="5">
        <f>'Stocks Returns'!E2072</f>
        <v>2.4554686199434128E-2</v>
      </c>
      <c r="G2076" s="5">
        <f t="shared" si="128"/>
        <v>3.2468778248961452E-2</v>
      </c>
      <c r="H2076" s="5">
        <f t="shared" si="129"/>
        <v>-4.313672376936511E-4</v>
      </c>
      <c r="I2076" s="5">
        <f t="shared" si="130"/>
        <v>6.1501818338937832E-3</v>
      </c>
      <c r="J2076" s="5">
        <f t="shared" si="131"/>
        <v>2.4711702982986136E-2</v>
      </c>
    </row>
    <row r="2077" spans="1:10" ht="15" customHeight="1" x14ac:dyDescent="0.2">
      <c r="A2077" s="3">
        <f>'2_CVaR_t1'!A2077</f>
        <v>45197</v>
      </c>
      <c r="B2077" s="5">
        <f>'2_CVaR_t1'!D2077-1</f>
        <v>7.2769183625625011E-3</v>
      </c>
      <c r="C2077" s="5">
        <f>'Stocks Returns'!B2073</f>
        <v>-3.0825022665457835E-2</v>
      </c>
      <c r="D2077" s="5">
        <f>'Stocks Returns'!C2073</f>
        <v>9.4117647058822307E-3</v>
      </c>
      <c r="E2077" s="5">
        <f>'Stocks Returns'!D2073</f>
        <v>2.7581699346405308E-2</v>
      </c>
      <c r="F2077" s="5">
        <f>'Stocks Returns'!E2073</f>
        <v>-3.005930619871644E-3</v>
      </c>
      <c r="G2077" s="5">
        <f t="shared" si="128"/>
        <v>-3.6992980922631882E-2</v>
      </c>
      <c r="H2077" s="5">
        <f t="shared" si="129"/>
        <v>-1.0617848903646757E-3</v>
      </c>
      <c r="I2077" s="5">
        <f t="shared" si="130"/>
        <v>1.7506001008619126E-2</v>
      </c>
      <c r="J2077" s="5">
        <f t="shared" si="131"/>
        <v>-1.0332738875119358E-2</v>
      </c>
    </row>
    <row r="2078" spans="1:10" ht="15" customHeight="1" x14ac:dyDescent="0.2">
      <c r="A2078" s="3">
        <f>'2_CVaR_t1'!A2078</f>
        <v>45198</v>
      </c>
      <c r="B2078" s="5">
        <f>'2_CVaR_t1'!D2078-1</f>
        <v>-4.93690120817869E-3</v>
      </c>
      <c r="C2078" s="5">
        <f>'Stocks Returns'!B2074</f>
        <v>1.5902712815715647E-2</v>
      </c>
      <c r="D2078" s="5">
        <f>'Stocks Returns'!C2074</f>
        <v>-7.1225071225071712E-3</v>
      </c>
      <c r="E2078" s="5">
        <f>'Stocks Returns'!D2074</f>
        <v>-7.1237756010685827E-3</v>
      </c>
      <c r="F2078" s="5">
        <f>'Stocks Returns'!E2074</f>
        <v>-2.3794002607561926E-2</v>
      </c>
      <c r="G2078" s="5">
        <f t="shared" si="128"/>
        <v>2.1005895509595005E-2</v>
      </c>
      <c r="H2078" s="5">
        <f t="shared" si="129"/>
        <v>5.0453898593413003E-5</v>
      </c>
      <c r="I2078" s="5">
        <f t="shared" si="130"/>
        <v>-1.9087297209980075E-4</v>
      </c>
      <c r="J2078" s="5">
        <f t="shared" si="131"/>
        <v>-1.8773071400727735E-2</v>
      </c>
    </row>
    <row r="2079" spans="1:10" ht="15" customHeight="1" x14ac:dyDescent="0.2">
      <c r="A2079" s="3">
        <f>'2_CVaR_t1'!A2079</f>
        <v>45201</v>
      </c>
      <c r="B2079" s="5">
        <f>'2_CVaR_t1'!D2079-1</f>
        <v>3.7370704895021145E-3</v>
      </c>
      <c r="C2079" s="5">
        <f>'Stocks Returns'!B2075</f>
        <v>-3.2228360957642699E-2</v>
      </c>
      <c r="D2079" s="5">
        <f>'Stocks Returns'!C2075</f>
        <v>5.4780226946655741E-3</v>
      </c>
      <c r="E2079" s="5">
        <f>'Stocks Returns'!D2075</f>
        <v>4.0999359385009981E-3</v>
      </c>
      <c r="F2079" s="5">
        <f>'Stocks Returns'!E2075</f>
        <v>-2.2537562604340589E-2</v>
      </c>
      <c r="G2079" s="5">
        <f t="shared" si="128"/>
        <v>-3.5129681445078595E-2</v>
      </c>
      <c r="H2079" s="5">
        <f t="shared" si="129"/>
        <v>1.18840697674461E-4</v>
      </c>
      <c r="I2079" s="5">
        <f t="shared" si="130"/>
        <v>-1.0462757954277533E-3</v>
      </c>
      <c r="J2079" s="5">
        <f t="shared" si="131"/>
        <v>-2.6285709899452475E-2</v>
      </c>
    </row>
    <row r="2080" spans="1:10" ht="15" customHeight="1" x14ac:dyDescent="0.2">
      <c r="A2080" s="3">
        <f>'2_CVaR_t1'!A2080</f>
        <v>45202</v>
      </c>
      <c r="B2080" s="5">
        <f>'2_CVaR_t1'!D2080-1</f>
        <v>-7.738394028316109E-3</v>
      </c>
      <c r="C2080" s="5">
        <f>'Stocks Returns'!B2076</f>
        <v>-1.5223596574690745E-2</v>
      </c>
      <c r="D2080" s="5">
        <f>'Stocks Returns'!C2076</f>
        <v>-1.0636917888182662E-2</v>
      </c>
      <c r="E2080" s="5">
        <f>'Stocks Returns'!D2076</f>
        <v>-2.067117519458983E-2</v>
      </c>
      <c r="F2080" s="5">
        <f>'Stocks Returns'!E2076</f>
        <v>4.2698548249360258E-3</v>
      </c>
      <c r="G2080" s="5">
        <f t="shared" si="128"/>
        <v>-7.535143952248264E-3</v>
      </c>
      <c r="H2080" s="5">
        <f t="shared" si="129"/>
        <v>5.8363631281108976E-4</v>
      </c>
      <c r="I2080" s="5">
        <f t="shared" si="130"/>
        <v>-9.8369971936568962E-3</v>
      </c>
      <c r="J2080" s="5">
        <f t="shared" si="131"/>
        <v>1.2122996156342308E-2</v>
      </c>
    </row>
    <row r="2081" spans="1:10" ht="15" customHeight="1" x14ac:dyDescent="0.2">
      <c r="A2081" s="3">
        <f>'2_CVaR_t1'!A2081</f>
        <v>45203</v>
      </c>
      <c r="B2081" s="5">
        <f>'2_CVaR_t1'!D2081-1</f>
        <v>7.3866583016486409E-3</v>
      </c>
      <c r="C2081" s="5">
        <f>'Stocks Returns'!B2077</f>
        <v>-5.7971014492753659E-3</v>
      </c>
      <c r="D2081" s="5">
        <f>'Stocks Returns'!C2077</f>
        <v>1.0532756435470469E-2</v>
      </c>
      <c r="E2081" s="5">
        <f>'Stocks Returns'!D2077</f>
        <v>1.3289902280130272E-2</v>
      </c>
      <c r="F2081" s="5">
        <f>'Stocks Returns'!E2077</f>
        <v>-3.6309523809523792E-2</v>
      </c>
      <c r="G2081" s="5">
        <f t="shared" si="128"/>
        <v>-1.2066329773051917E-2</v>
      </c>
      <c r="H2081" s="5">
        <f t="shared" si="129"/>
        <v>-9.9345281922035011E-5</v>
      </c>
      <c r="I2081" s="5">
        <f t="shared" si="130"/>
        <v>3.0613833751806877E-3</v>
      </c>
      <c r="J2081" s="5">
        <f t="shared" si="131"/>
        <v>-4.3747275260597525E-2</v>
      </c>
    </row>
    <row r="2082" spans="1:10" ht="15" customHeight="1" x14ac:dyDescent="0.2">
      <c r="A2082" s="3">
        <f>'2_CVaR_t1'!A2082</f>
        <v>45204</v>
      </c>
      <c r="B2082" s="5">
        <f>'2_CVaR_t1'!D2082-1</f>
        <v>6.187422655223429E-3</v>
      </c>
      <c r="C2082" s="5">
        <f>'Stocks Returns'!B2078</f>
        <v>-1.9436345966958091E-2</v>
      </c>
      <c r="D2082" s="5">
        <f>'Stocks Returns'!C2078</f>
        <v>9.7742409826138132E-3</v>
      </c>
      <c r="E2082" s="5">
        <f>'Stocks Returns'!D2078</f>
        <v>-5.400540054005476E-3</v>
      </c>
      <c r="F2082" s="5">
        <f>'Stocks Returns'!E2078</f>
        <v>7.9414100414720856E-4</v>
      </c>
      <c r="G2082" s="5">
        <f t="shared" si="128"/>
        <v>-2.4598897224965121E-2</v>
      </c>
      <c r="H2082" s="5">
        <f t="shared" si="129"/>
        <v>8.747933661578805E-4</v>
      </c>
      <c r="I2082" s="5">
        <f t="shared" si="130"/>
        <v>-1.3959039154174444E-2</v>
      </c>
      <c r="J2082" s="5">
        <f t="shared" si="131"/>
        <v>-5.4312256372497187E-3</v>
      </c>
    </row>
    <row r="2083" spans="1:10" ht="15" customHeight="1" x14ac:dyDescent="0.2">
      <c r="A2083" s="3">
        <f>'2_CVaR_t1'!A2083</f>
        <v>45205</v>
      </c>
      <c r="B2083" s="5">
        <f>'2_CVaR_t1'!D2083-1</f>
        <v>5.5521297059133445E-3</v>
      </c>
      <c r="C2083" s="5">
        <f>'Stocks Returns'!B2079</f>
        <v>1.8830525272546916E-2</v>
      </c>
      <c r="D2083" s="5">
        <f>'Stocks Returns'!C2079</f>
        <v>6.6815144766148027E-3</v>
      </c>
      <c r="E2083" s="5">
        <f>'Stocks Returns'!D2079</f>
        <v>2.8312863606981375E-2</v>
      </c>
      <c r="F2083" s="5">
        <f>'Stocks Returns'!E2079</f>
        <v>1.684006348086764E-2</v>
      </c>
      <c r="G2083" s="5">
        <f t="shared" si="128"/>
        <v>1.4254234220482151E-2</v>
      </c>
      <c r="H2083" s="5">
        <f t="shared" si="129"/>
        <v>-1.3000627136247316E-3</v>
      </c>
      <c r="I2083" s="5">
        <f t="shared" si="130"/>
        <v>2.0639054526115877E-2</v>
      </c>
      <c r="J2083" s="5">
        <f t="shared" si="131"/>
        <v>1.1256955534610622E-2</v>
      </c>
    </row>
    <row r="2084" spans="1:10" ht="15" customHeight="1" x14ac:dyDescent="0.2">
      <c r="A2084" s="3">
        <f>'2_CVaR_t1'!A2084</f>
        <v>45208</v>
      </c>
      <c r="B2084" s="5">
        <f>'2_CVaR_t1'!D2084-1</f>
        <v>-1.6168574306119066E-3</v>
      </c>
      <c r="C2084" s="5">
        <f>'Stocks Returns'!B2080</f>
        <v>2.4319066147859836E-2</v>
      </c>
      <c r="D2084" s="5">
        <f>'Stocks Returns'!C2080</f>
        <v>-2.5527569775357639E-3</v>
      </c>
      <c r="E2084" s="5">
        <f>'Stocks Returns'!D2080</f>
        <v>-1.3829519738496332E-3</v>
      </c>
      <c r="F2084" s="5">
        <f>'Stocks Returns'!E2080</f>
        <v>5.6273302696609795E-2</v>
      </c>
      <c r="G2084" s="5">
        <f t="shared" si="128"/>
        <v>2.6358450399009116E-2</v>
      </c>
      <c r="H2084" s="5">
        <f t="shared" si="129"/>
        <v>-1.7659088463595467E-4</v>
      </c>
      <c r="I2084" s="5">
        <f t="shared" si="130"/>
        <v>9.2655668096333372E-4</v>
      </c>
      <c r="J2084" s="5">
        <f t="shared" si="131"/>
        <v>5.7937787107201273E-2</v>
      </c>
    </row>
    <row r="2085" spans="1:10" ht="15" customHeight="1" x14ac:dyDescent="0.2">
      <c r="A2085" s="3">
        <f>'2_CVaR_t1'!A2085</f>
        <v>45209</v>
      </c>
      <c r="B2085" s="5">
        <f>'2_CVaR_t1'!D2085-1</f>
        <v>6.708631974967405E-3</v>
      </c>
      <c r="C2085" s="5">
        <f>'Stocks Returns'!B2081</f>
        <v>1.3295346628680038E-2</v>
      </c>
      <c r="D2085" s="5">
        <f>'Stocks Returns'!C2081</f>
        <v>9.2134448046408135E-3</v>
      </c>
      <c r="E2085" s="5">
        <f>'Stocks Returns'!D2081</f>
        <v>1.6996097192496507E-2</v>
      </c>
      <c r="F2085" s="5">
        <f>'Stocks Returns'!E2081</f>
        <v>-1.1738630766704894E-2</v>
      </c>
      <c r="G2085" s="5">
        <f t="shared" si="128"/>
        <v>7.6518136700828038E-3</v>
      </c>
      <c r="H2085" s="5">
        <f t="shared" si="129"/>
        <v>-4.3904535853454656E-4</v>
      </c>
      <c r="I2085" s="5">
        <f t="shared" si="130"/>
        <v>7.7117775340383252E-3</v>
      </c>
      <c r="J2085" s="5">
        <f t="shared" si="131"/>
        <v>-1.8490921590019881E-2</v>
      </c>
    </row>
    <row r="2086" spans="1:10" ht="15" customHeight="1" x14ac:dyDescent="0.2">
      <c r="A2086" s="3">
        <f>'2_CVaR_t1'!A2086</f>
        <v>45210</v>
      </c>
      <c r="B2086" s="5">
        <f>'2_CVaR_t1'!D2086-1</f>
        <v>-2.2869545583256157E-3</v>
      </c>
      <c r="C2086" s="5">
        <f>'Stocks Returns'!B2082</f>
        <v>2.7179006560450025E-2</v>
      </c>
      <c r="D2086" s="5">
        <f>'Stocks Returns'!C2082</f>
        <v>-3.8884192730346268E-3</v>
      </c>
      <c r="E2086" s="5">
        <f>'Stocks Returns'!D2082</f>
        <v>5.5706858133202086E-3</v>
      </c>
      <c r="F2086" s="5">
        <f>'Stocks Returns'!E2082</f>
        <v>-2.9072182074922903E-3</v>
      </c>
      <c r="G2086" s="5">
        <f t="shared" si="128"/>
        <v>2.9836768963790963E-2</v>
      </c>
      <c r="H2086" s="5">
        <f t="shared" si="129"/>
        <v>-5.4409772226469283E-4</v>
      </c>
      <c r="I2086" s="5">
        <f t="shared" si="130"/>
        <v>8.8133517485595378E-3</v>
      </c>
      <c r="J2086" s="5">
        <f t="shared" si="131"/>
        <v>-5.6528930876382491E-4</v>
      </c>
    </row>
    <row r="2087" spans="1:10" ht="15" customHeight="1" x14ac:dyDescent="0.2">
      <c r="A2087" s="3">
        <f>'2_CVaR_t1'!A2087</f>
        <v>45211</v>
      </c>
      <c r="B2087" s="5">
        <f>'2_CVaR_t1'!D2087-1</f>
        <v>2.7273318051346251E-3</v>
      </c>
      <c r="C2087" s="5">
        <f>'Stocks Returns'!B2083</f>
        <v>-5.8394160583941646E-2</v>
      </c>
      <c r="D2087" s="5">
        <f>'Stocks Returns'!C2083</f>
        <v>4.6673455532926234E-3</v>
      </c>
      <c r="E2087" s="5">
        <f>'Stocks Returns'!D2083</f>
        <v>-8.8637203003816278E-3</v>
      </c>
      <c r="F2087" s="5">
        <f>'Stocks Returns'!E2083</f>
        <v>8.9136954348549846E-3</v>
      </c>
      <c r="G2087" s="5">
        <f t="shared" si="128"/>
        <v>-6.036367534350346E-2</v>
      </c>
      <c r="H2087" s="5">
        <f t="shared" si="129"/>
        <v>7.670326931210978E-4</v>
      </c>
      <c r="I2087" s="5">
        <f t="shared" si="130"/>
        <v>-1.2603800048846592E-2</v>
      </c>
      <c r="J2087" s="5">
        <f t="shared" si="131"/>
        <v>6.1863582251665645E-3</v>
      </c>
    </row>
    <row r="2088" spans="1:10" ht="15" customHeight="1" x14ac:dyDescent="0.2">
      <c r="A2088" s="3">
        <f>'2_CVaR_t1'!A2088</f>
        <v>45212</v>
      </c>
      <c r="B2088" s="5">
        <f>'2_CVaR_t1'!D2088-1</f>
        <v>9.9313974140535777E-4</v>
      </c>
      <c r="C2088" s="5">
        <f>'Stocks Returns'!B2084</f>
        <v>4.8449612403098641E-3</v>
      </c>
      <c r="D2088" s="5">
        <f>'Stocks Returns'!C2084</f>
        <v>3.7587634090716637E-3</v>
      </c>
      <c r="E2088" s="5">
        <f>'Stocks Returns'!D2084</f>
        <v>-3.7883492733822077E-2</v>
      </c>
      <c r="F2088" s="5">
        <f>'Stocks Returns'!E2084</f>
        <v>3.0963586821897371E-2</v>
      </c>
      <c r="G2088" s="5">
        <f t="shared" si="128"/>
        <v>4.475791325641203E-3</v>
      </c>
      <c r="H2088" s="5">
        <f t="shared" si="129"/>
        <v>2.3640089852166469E-3</v>
      </c>
      <c r="I2088" s="5">
        <f t="shared" si="130"/>
        <v>-3.9208588321038747E-2</v>
      </c>
      <c r="J2088" s="5">
        <f t="shared" si="131"/>
        <v>2.9989456433065866E-2</v>
      </c>
    </row>
    <row r="2089" spans="1:10" ht="15" customHeight="1" x14ac:dyDescent="0.2">
      <c r="A2089" s="3">
        <f>'2_CVaR_t1'!A2089</f>
        <v>45215</v>
      </c>
      <c r="B2089" s="5">
        <f>'2_CVaR_t1'!D2089-1</f>
        <v>7.3966364379935978E-3</v>
      </c>
      <c r="C2089" s="5">
        <f>'Stocks Returns'!B2085</f>
        <v>5.1108968177435044E-2</v>
      </c>
      <c r="D2089" s="5">
        <f>'Stocks Returns'!C2085</f>
        <v>1.0098035090671864E-2</v>
      </c>
      <c r="E2089" s="5">
        <f>'Stocks Returns'!D2085</f>
        <v>1.9235734572682794E-2</v>
      </c>
      <c r="F2089" s="5">
        <f>'Stocks Returns'!E2085</f>
        <v>3.6040365209033531E-3</v>
      </c>
      <c r="G2089" s="5">
        <f t="shared" si="128"/>
        <v>4.4830531842968514E-2</v>
      </c>
      <c r="H2089" s="5">
        <f t="shared" si="129"/>
        <v>-5.4848302512351503E-4</v>
      </c>
      <c r="I2089" s="5">
        <f t="shared" si="130"/>
        <v>8.9933204125675122E-3</v>
      </c>
      <c r="J2089" s="5">
        <f t="shared" si="131"/>
        <v>-3.843802472989483E-3</v>
      </c>
    </row>
    <row r="2090" spans="1:10" ht="15" customHeight="1" x14ac:dyDescent="0.2">
      <c r="A2090" s="3">
        <f>'2_CVaR_t1'!A2090</f>
        <v>45216</v>
      </c>
      <c r="B2090" s="5">
        <f>'2_CVaR_t1'!D2090-1</f>
        <v>3.0800714894700931E-3</v>
      </c>
      <c r="C2090" s="5">
        <f>'Stocks Returns'!B2086</f>
        <v>1.8348623853210455E-3</v>
      </c>
      <c r="D2090" s="5">
        <f>'Stocks Returns'!C2086</f>
        <v>4.7069604698628531E-3</v>
      </c>
      <c r="E2090" s="5">
        <f>'Stocks Returns'!D2086</f>
        <v>-5.0664977834080638E-4</v>
      </c>
      <c r="F2090" s="5">
        <f>'Stocks Returns'!E2086</f>
        <v>1.1970313622216011E-3</v>
      </c>
      <c r="G2090" s="5">
        <f t="shared" si="128"/>
        <v>-4.6016714692492626E-4</v>
      </c>
      <c r="H2090" s="5">
        <f t="shared" si="129"/>
        <v>2.9700977291690581E-4</v>
      </c>
      <c r="I2090" s="5">
        <f t="shared" si="130"/>
        <v>-4.7379442939187097E-3</v>
      </c>
      <c r="J2090" s="5">
        <f t="shared" si="131"/>
        <v>-1.886913188428796E-3</v>
      </c>
    </row>
    <row r="2091" spans="1:10" ht="15" customHeight="1" x14ac:dyDescent="0.2">
      <c r="A2091" s="3">
        <f>'2_CVaR_t1'!A2091</f>
        <v>45217</v>
      </c>
      <c r="B2091" s="5">
        <f>'2_CVaR_t1'!D2091-1</f>
        <v>-1.051726396920416E-2</v>
      </c>
      <c r="C2091" s="5">
        <f>'Stocks Returns'!B2087</f>
        <v>-3.1135531135531136E-2</v>
      </c>
      <c r="D2091" s="5">
        <f>'Stocks Returns'!C2087</f>
        <v>-1.5464344941956809E-2</v>
      </c>
      <c r="E2091" s="5">
        <f>'Stocks Returns'!D2087</f>
        <v>-1.1658851856545471E-2</v>
      </c>
      <c r="F2091" s="5">
        <f>'Stocks Returns'!E2087</f>
        <v>9.0068547744301952E-3</v>
      </c>
      <c r="G2091" s="5">
        <f t="shared" si="128"/>
        <v>-2.0882685400271942E-2</v>
      </c>
      <c r="H2091" s="5">
        <f t="shared" si="129"/>
        <v>-2.2888306756167591E-4</v>
      </c>
      <c r="I2091" s="5">
        <f t="shared" si="130"/>
        <v>3.0450975692331121E-3</v>
      </c>
      <c r="J2091" s="5">
        <f t="shared" si="131"/>
        <v>1.9669335299883073E-2</v>
      </c>
    </row>
    <row r="2092" spans="1:10" ht="15" customHeight="1" x14ac:dyDescent="0.2">
      <c r="A2092" s="3">
        <f>'2_CVaR_t1'!A2092</f>
        <v>45218</v>
      </c>
      <c r="B2092" s="5">
        <f>'2_CVaR_t1'!D2092-1</f>
        <v>-1.0648187499230022E-2</v>
      </c>
      <c r="C2092" s="5">
        <f>'Stocks Returns'!B2088</f>
        <v>-1.7958412098298626E-2</v>
      </c>
      <c r="D2092" s="5">
        <f>'Stocks Returns'!C2088</f>
        <v>-1.541247315450367E-2</v>
      </c>
      <c r="E2092" s="5">
        <f>'Stocks Returns'!D2088</f>
        <v>-1.538658802410553E-2</v>
      </c>
      <c r="F2092" s="5">
        <f>'Stocks Returns'!E2088</f>
        <v>-1.6588988071728483E-3</v>
      </c>
      <c r="G2092" s="5">
        <f t="shared" si="128"/>
        <v>-7.5847476828399991E-3</v>
      </c>
      <c r="H2092" s="5">
        <f t="shared" si="129"/>
        <v>1.2146865652559388E-5</v>
      </c>
      <c r="I2092" s="5">
        <f t="shared" si="130"/>
        <v>-5.0031839403120656E-4</v>
      </c>
      <c r="J2092" s="5">
        <f t="shared" si="131"/>
        <v>9.1359407750723921E-3</v>
      </c>
    </row>
    <row r="2093" spans="1:10" ht="15" customHeight="1" x14ac:dyDescent="0.2">
      <c r="A2093" s="3">
        <f>'2_CVaR_t1'!A2093</f>
        <v>45219</v>
      </c>
      <c r="B2093" s="5">
        <f>'2_CVaR_t1'!D2093-1</f>
        <v>-1.9472646658121873E-3</v>
      </c>
      <c r="C2093" s="5">
        <f>'Stocks Returns'!B2089</f>
        <v>-5.7747834456208791E-3</v>
      </c>
      <c r="D2093" s="5">
        <f>'Stocks Returns'!C2089</f>
        <v>-1.8391001240323224E-3</v>
      </c>
      <c r="E2093" s="5">
        <f>'Stocks Returns'!D2089</f>
        <v>-1.8622216434431627E-2</v>
      </c>
      <c r="F2093" s="5">
        <f>'Stocks Returns'!E2089</f>
        <v>-1.8357335021364052E-2</v>
      </c>
      <c r="G2093" s="5">
        <f t="shared" si="128"/>
        <v>-3.4304932231969468E-3</v>
      </c>
      <c r="H2093" s="5">
        <f t="shared" si="129"/>
        <v>1.0144379122010464E-3</v>
      </c>
      <c r="I2093" s="5">
        <f t="shared" si="130"/>
        <v>-1.5852592515306685E-2</v>
      </c>
      <c r="J2093" s="5">
        <f t="shared" si="131"/>
        <v>-1.635882058576605E-2</v>
      </c>
    </row>
    <row r="2094" spans="1:10" ht="15" customHeight="1" x14ac:dyDescent="0.2">
      <c r="A2094" s="3">
        <f>'2_CVaR_t1'!A2094</f>
        <v>45222</v>
      </c>
      <c r="B2094" s="5">
        <f>'2_CVaR_t1'!D2094-1</f>
        <v>-5.6911127300003361E-3</v>
      </c>
      <c r="C2094" s="5">
        <f>'Stocks Returns'!B2090</f>
        <v>-1.8393030009680511E-2</v>
      </c>
      <c r="D2094" s="5">
        <f>'Stocks Returns'!C2090</f>
        <v>-7.9269860313651019E-3</v>
      </c>
      <c r="E2094" s="5">
        <f>'Stocks Returns'!D2090</f>
        <v>-1.2871549893842871E-2</v>
      </c>
      <c r="F2094" s="5">
        <f>'Stocks Returns'!E2090</f>
        <v>-2.1924875060454596E-2</v>
      </c>
      <c r="G2094" s="5">
        <f t="shared" si="128"/>
        <v>-1.2593846828801623E-2</v>
      </c>
      <c r="H2094" s="5">
        <f t="shared" si="129"/>
        <v>3.3565881472290456E-4</v>
      </c>
      <c r="I2094" s="5">
        <f t="shared" si="130"/>
        <v>-4.88835478716927E-3</v>
      </c>
      <c r="J2094" s="5">
        <f t="shared" si="131"/>
        <v>-1.6141462689000675E-2</v>
      </c>
    </row>
    <row r="2095" spans="1:10" ht="15" customHeight="1" x14ac:dyDescent="0.2">
      <c r="A2095" s="3">
        <f>'2_CVaR_t1'!A2095</f>
        <v>45223</v>
      </c>
      <c r="B2095" s="5">
        <f>'2_CVaR_t1'!D2095-1</f>
        <v>9.6929984002958047E-3</v>
      </c>
      <c r="C2095" s="5">
        <f>'Stocks Returns'!B2091</f>
        <v>-5.9171597633136397E-3</v>
      </c>
      <c r="D2095" s="5">
        <f>'Stocks Returns'!C2091</f>
        <v>1.3475575519371175E-2</v>
      </c>
      <c r="E2095" s="5">
        <f>'Stocks Returns'!D2091</f>
        <v>2.2045973921225981E-2</v>
      </c>
      <c r="F2095" s="5">
        <f>'Stocks Returns'!E2091</f>
        <v>-1.1455414537662745E-2</v>
      </c>
      <c r="G2095" s="5">
        <f t="shared" si="128"/>
        <v>-1.4314721830875886E-2</v>
      </c>
      <c r="H2095" s="5">
        <f t="shared" si="129"/>
        <v>-4.8872337043474531E-4</v>
      </c>
      <c r="I2095" s="5">
        <f t="shared" si="130"/>
        <v>8.6057145607773174E-3</v>
      </c>
      <c r="J2095" s="5">
        <f t="shared" si="131"/>
        <v>-2.1224794230344707E-2</v>
      </c>
    </row>
    <row r="2096" spans="1:10" ht="15" customHeight="1" x14ac:dyDescent="0.2">
      <c r="A2096" s="3">
        <f>'2_CVaR_t1'!A2096</f>
        <v>45224</v>
      </c>
      <c r="B2096" s="5">
        <f>'2_CVaR_t1'!D2096-1</f>
        <v>3.6812652255546752E-3</v>
      </c>
      <c r="C2096" s="5">
        <f>'Stocks Returns'!B2092</f>
        <v>-3.472222222222221E-2</v>
      </c>
      <c r="D2096" s="5">
        <f>'Stocks Returns'!C2092</f>
        <v>9.3756658853612063E-3</v>
      </c>
      <c r="E2096" s="5">
        <f>'Stocks Returns'!D2092</f>
        <v>-6.1160068394055078E-2</v>
      </c>
      <c r="F2096" s="5">
        <f>'Stocks Returns'!E2092</f>
        <v>3.8349312213421527E-3</v>
      </c>
      <c r="G2096" s="5">
        <f t="shared" si="128"/>
        <v>-3.7572044569201775E-2</v>
      </c>
      <c r="H2096" s="5">
        <f t="shared" si="129"/>
        <v>4.0971112610808727E-3</v>
      </c>
      <c r="I2096" s="5">
        <f t="shared" si="130"/>
        <v>-6.6228567381301354E-2</v>
      </c>
      <c r="J2096" s="5">
        <f t="shared" si="131"/>
        <v>1.4320107369545374E-4</v>
      </c>
    </row>
    <row r="2097" spans="1:10" ht="15" customHeight="1" x14ac:dyDescent="0.2">
      <c r="A2097" s="3">
        <f>'2_CVaR_t1'!A2097</f>
        <v>45225</v>
      </c>
      <c r="B2097" s="5">
        <f>'2_CVaR_t1'!D2097-1</f>
        <v>-1.4554803850643783E-2</v>
      </c>
      <c r="C2097" s="5">
        <f>'Stocks Returns'!B2093</f>
        <v>7.194244604316502E-3</v>
      </c>
      <c r="D2097" s="5">
        <f>'Stocks Returns'!C2093</f>
        <v>-2.3516993877981784E-2</v>
      </c>
      <c r="E2097" s="5">
        <f>'Stocks Returns'!D2093</f>
        <v>1.9333146539647128E-2</v>
      </c>
      <c r="F2097" s="5">
        <f>'Stocks Returns'!E2093</f>
        <v>-1.7440411925919719E-2</v>
      </c>
      <c r="G2097" s="5">
        <f t="shared" si="128"/>
        <v>2.117300759548648E-2</v>
      </c>
      <c r="H2097" s="5">
        <f t="shared" si="129"/>
        <v>-2.4480996384592425E-3</v>
      </c>
      <c r="I2097" s="5">
        <f t="shared" si="130"/>
        <v>3.9659653620958385E-2</v>
      </c>
      <c r="J2097" s="5">
        <f t="shared" si="131"/>
        <v>-2.696121428162156E-3</v>
      </c>
    </row>
    <row r="2098" spans="1:10" ht="15" customHeight="1" x14ac:dyDescent="0.2">
      <c r="A2098" s="3">
        <f>'2_CVaR_t1'!A2098</f>
        <v>45226</v>
      </c>
      <c r="B2098" s="5">
        <f>'2_CVaR_t1'!D2098-1</f>
        <v>-5.9235505213967032E-3</v>
      </c>
      <c r="C2098" s="5">
        <f>'Stocks Returns'!B2094</f>
        <v>-2.5510204081632626E-2</v>
      </c>
      <c r="D2098" s="5">
        <f>'Stocks Returns'!C2094</f>
        <v>-8.690764441369736E-3</v>
      </c>
      <c r="E2098" s="5">
        <f>'Stocks Returns'!D2094</f>
        <v>-6.8719076415613145E-3</v>
      </c>
      <c r="F2098" s="5">
        <f>'Stocks Returns'!E2094</f>
        <v>-4.3107091539177356E-3</v>
      </c>
      <c r="G2098" s="5">
        <f t="shared" si="128"/>
        <v>-1.9496522963068794E-2</v>
      </c>
      <c r="H2098" s="5">
        <f t="shared" si="129"/>
        <v>-9.2293776831401525E-5</v>
      </c>
      <c r="I2098" s="5">
        <f t="shared" si="130"/>
        <v>1.4349734030415888E-3</v>
      </c>
      <c r="J2098" s="5">
        <f t="shared" si="131"/>
        <v>1.7076896010078651E-3</v>
      </c>
    </row>
    <row r="2099" spans="1:10" ht="15" customHeight="1" x14ac:dyDescent="0.2">
      <c r="A2099" s="3">
        <f>'2_CVaR_t1'!A2099</f>
        <v>45229</v>
      </c>
      <c r="B2099" s="5">
        <f>'2_CVaR_t1'!D2099-1</f>
        <v>9.9787623350664489E-3</v>
      </c>
      <c r="C2099" s="5">
        <f>'Stocks Returns'!B2095</f>
        <v>3.1413612565444948E-2</v>
      </c>
      <c r="D2099" s="5">
        <f>'Stocks Returns'!C2095</f>
        <v>1.6617961355607003E-2</v>
      </c>
      <c r="E2099" s="5">
        <f>'Stocks Returns'!D2095</f>
        <v>-2.2142264046498883E-2</v>
      </c>
      <c r="F2099" s="5">
        <f>'Stocks Returns'!E2095</f>
        <v>2.8862478777589295E-3</v>
      </c>
      <c r="G2099" s="5">
        <f t="shared" si="128"/>
        <v>2.2752342198536005E-2</v>
      </c>
      <c r="H2099" s="5">
        <f t="shared" si="129"/>
        <v>2.2407911048170637E-3</v>
      </c>
      <c r="I2099" s="5">
        <f t="shared" si="130"/>
        <v>-3.5980469742166635E-2</v>
      </c>
      <c r="J2099" s="5">
        <f t="shared" si="131"/>
        <v>-7.1720290426715155E-3</v>
      </c>
    </row>
    <row r="2100" spans="1:10" ht="15" customHeight="1" x14ac:dyDescent="0.2">
      <c r="A2100" s="3">
        <f>'2_CVaR_t1'!A2100</f>
        <v>45230</v>
      </c>
      <c r="B2100" s="5">
        <f>'2_CVaR_t1'!D2100-1</f>
        <v>6.0490718865140458E-3</v>
      </c>
      <c r="C2100" s="5">
        <f>'Stocks Returns'!B2096</f>
        <v>9.1370558375634126E-3</v>
      </c>
      <c r="D2100" s="5">
        <f>'Stocks Returns'!C2096</f>
        <v>8.6665522567357378E-3</v>
      </c>
      <c r="E2100" s="5">
        <f>'Stocks Returns'!D2096</f>
        <v>8.915935465610092E-3</v>
      </c>
      <c r="F2100" s="5">
        <f>'Stocks Returns'!E2096</f>
        <v>5.5865921787709993E-3</v>
      </c>
      <c r="G2100" s="5">
        <f t="shared" si="128"/>
        <v>4.102177254412788E-3</v>
      </c>
      <c r="H2100" s="5">
        <f t="shared" si="129"/>
        <v>-3.3006349177020985E-5</v>
      </c>
      <c r="I2100" s="5">
        <f t="shared" si="130"/>
        <v>5.5009952087685735E-4</v>
      </c>
      <c r="J2100" s="5">
        <f t="shared" si="131"/>
        <v>-4.9890673029962234E-4</v>
      </c>
    </row>
    <row r="2101" spans="1:10" ht="15" customHeight="1" x14ac:dyDescent="0.2">
      <c r="A2101" s="3">
        <f>'2_CVaR_t1'!A2101</f>
        <v>45231</v>
      </c>
      <c r="B2101" s="5">
        <f>'2_CVaR_t1'!D2101-1</f>
        <v>9.5184552326934568E-3</v>
      </c>
      <c r="C2101" s="5">
        <f>'Stocks Returns'!B2097</f>
        <v>1.4084507042253502E-2</v>
      </c>
      <c r="D2101" s="5">
        <f>'Stocks Returns'!C2097</f>
        <v>1.4802211824755496E-2</v>
      </c>
      <c r="E2101" s="5">
        <f>'Stocks Returns'!D2097</f>
        <v>-3.5068031982045111E-3</v>
      </c>
      <c r="F2101" s="5">
        <f>'Stocks Returns'!E2097</f>
        <v>-1.7929292929292906E-2</v>
      </c>
      <c r="G2101" s="5">
        <f t="shared" si="128"/>
        <v>5.8480166716076056E-3</v>
      </c>
      <c r="H2101" s="5">
        <f t="shared" si="129"/>
        <v>1.0900926763024593E-3</v>
      </c>
      <c r="I2101" s="5">
        <f t="shared" si="130"/>
        <v>-1.6703998947632304E-2</v>
      </c>
      <c r="J2101" s="5">
        <f t="shared" si="131"/>
        <v>-2.7522215654851891E-2</v>
      </c>
    </row>
    <row r="2102" spans="1:10" ht="15" customHeight="1" x14ac:dyDescent="0.2">
      <c r="A2102" s="3">
        <f>'2_CVaR_t1'!A2102</f>
        <v>45232</v>
      </c>
      <c r="B2102" s="5">
        <f>'2_CVaR_t1'!D2102-1</f>
        <v>1.4312646187429223E-2</v>
      </c>
      <c r="C2102" s="5">
        <f>'Stocks Returns'!B2098</f>
        <v>9.9206349206349298E-2</v>
      </c>
      <c r="D2102" s="5">
        <f>'Stocks Returns'!C2098</f>
        <v>1.9574147036633294E-2</v>
      </c>
      <c r="E2102" s="5">
        <f>'Stocks Returns'!D2098</f>
        <v>3.603603603603589E-2</v>
      </c>
      <c r="F2102" s="5">
        <f>'Stocks Returns'!E2098</f>
        <v>4.5855832690494536E-2</v>
      </c>
      <c r="G2102" s="5">
        <f t="shared" si="128"/>
        <v>8.6545689829102213E-2</v>
      </c>
      <c r="H2102" s="5">
        <f t="shared" si="129"/>
        <v>-1.06461296272942E-3</v>
      </c>
      <c r="I2102" s="5">
        <f t="shared" si="130"/>
        <v>1.6162592906724931E-2</v>
      </c>
      <c r="J2102" s="5">
        <f t="shared" si="131"/>
        <v>3.141615252778155E-2</v>
      </c>
    </row>
    <row r="2103" spans="1:10" ht="15" customHeight="1" x14ac:dyDescent="0.2">
      <c r="A2103" s="3">
        <f>'2_CVaR_t1'!A2103</f>
        <v>45233</v>
      </c>
      <c r="B2103" s="5">
        <f>'2_CVaR_t1'!D2103-1</f>
        <v>2.4938826556311078E-3</v>
      </c>
      <c r="C2103" s="5">
        <f>'Stocks Returns'!B2099</f>
        <v>6.2274368231046928E-2</v>
      </c>
      <c r="D2103" s="5">
        <f>'Stocks Returns'!C2099</f>
        <v>1.4388489208632116E-3</v>
      </c>
      <c r="E2103" s="5">
        <f>'Stocks Returns'!D2099</f>
        <v>3.8451086956521996E-2</v>
      </c>
      <c r="F2103" s="5">
        <f>'Stocks Returns'!E2099</f>
        <v>-1.8603507621701376E-2</v>
      </c>
      <c r="G2103" s="5">
        <f t="shared" si="128"/>
        <v>6.0520284709331539E-2</v>
      </c>
      <c r="H2103" s="5">
        <f t="shared" si="129"/>
        <v>-2.1241769119812381E-3</v>
      </c>
      <c r="I2103" s="5">
        <f t="shared" si="130"/>
        <v>3.5036101533131678E-2</v>
      </c>
      <c r="J2103" s="5">
        <f t="shared" si="131"/>
        <v>-2.1094836000653556E-2</v>
      </c>
    </row>
    <row r="2104" spans="1:10" ht="15" customHeight="1" x14ac:dyDescent="0.2">
      <c r="A2104" s="3">
        <f>'2_CVaR_t1'!A2104</f>
        <v>45236</v>
      </c>
      <c r="B2104" s="5">
        <f>'2_CVaR_t1'!D2104-1</f>
        <v>-9.7205176155845674E-4</v>
      </c>
      <c r="C2104" s="5">
        <f>'Stocks Returns'!B2100</f>
        <v>-2.7187765505522488E-2</v>
      </c>
      <c r="D2104" s="5">
        <f>'Stocks Returns'!C2100</f>
        <v>-4.5155993431844621E-4</v>
      </c>
      <c r="E2104" s="5">
        <f>'Stocks Returns'!D2100</f>
        <v>-1.7139866544550575E-2</v>
      </c>
      <c r="F2104" s="5">
        <f>'Stocks Returns'!E2100</f>
        <v>-1.068893528183712E-2</v>
      </c>
      <c r="G2104" s="5">
        <f t="shared" si="128"/>
        <v>-2.5743419975867824E-2</v>
      </c>
      <c r="H2104" s="5">
        <f t="shared" si="129"/>
        <v>9.9299176726224759E-4</v>
      </c>
      <c r="I2104" s="5">
        <f t="shared" si="130"/>
        <v>-1.572829503892427E-2</v>
      </c>
      <c r="J2104" s="5">
        <f t="shared" si="131"/>
        <v>-9.6763265894868489E-3</v>
      </c>
    </row>
    <row r="2105" spans="1:10" ht="15" customHeight="1" x14ac:dyDescent="0.2">
      <c r="A2105" s="3">
        <f>'2_CVaR_t1'!A2105</f>
        <v>45237</v>
      </c>
      <c r="B2105" s="5">
        <f>'2_CVaR_t1'!D2105-1</f>
        <v>3.5232057758718405E-3</v>
      </c>
      <c r="C2105" s="5">
        <f>'Stocks Returns'!B2101</f>
        <v>1.3973799126637543E-2</v>
      </c>
      <c r="D2105" s="5">
        <f>'Stocks Returns'!C2101</f>
        <v>5.256889399975373E-3</v>
      </c>
      <c r="E2105" s="5">
        <f>'Stocks Returns'!D2101</f>
        <v>2.5292864749733024E-3</v>
      </c>
      <c r="F2105" s="5">
        <f>'Stocks Returns'!E2101</f>
        <v>-2.7179876762049471E-2</v>
      </c>
      <c r="G2105" s="5">
        <f t="shared" si="128"/>
        <v>1.1269836993631408E-2</v>
      </c>
      <c r="H2105" s="5">
        <f t="shared" si="129"/>
        <v>2.0669886285430185E-4</v>
      </c>
      <c r="I2105" s="5">
        <f t="shared" si="130"/>
        <v>-2.3191036353479933E-3</v>
      </c>
      <c r="J2105" s="5">
        <f t="shared" si="131"/>
        <v>-3.0711814398197226E-2</v>
      </c>
    </row>
    <row r="2106" spans="1:10" ht="15" customHeight="1" x14ac:dyDescent="0.2">
      <c r="A2106" s="3">
        <f>'2_CVaR_t1'!A2106</f>
        <v>45238</v>
      </c>
      <c r="B2106" s="5">
        <f>'2_CVaR_t1'!D2106-1</f>
        <v>-2.245832013223259E-3</v>
      </c>
      <c r="C2106" s="5">
        <f>'Stocks Returns'!B2102</f>
        <v>-0.19035314384151591</v>
      </c>
      <c r="D2106" s="5">
        <f>'Stocks Returns'!C2102</f>
        <v>-3.5135024717082297E-3</v>
      </c>
      <c r="E2106" s="5">
        <f>'Stocks Returns'!D2102</f>
        <v>6.6392245385737958E-4</v>
      </c>
      <c r="F2106" s="5">
        <f>'Stocks Returns'!E2102</f>
        <v>-6.941431670281939E-3</v>
      </c>
      <c r="G2106" s="5">
        <f t="shared" si="128"/>
        <v>-0.18773333009129126</v>
      </c>
      <c r="H2106" s="5">
        <f t="shared" si="129"/>
        <v>-2.2859472057387134E-4</v>
      </c>
      <c r="I2106" s="5">
        <f t="shared" si="130"/>
        <v>3.8493223588976942E-3</v>
      </c>
      <c r="J2106" s="5">
        <f t="shared" si="131"/>
        <v>-4.6410762097396736E-3</v>
      </c>
    </row>
    <row r="2107" spans="1:10" ht="15" customHeight="1" x14ac:dyDescent="0.2">
      <c r="A2107" s="3">
        <f>'2_CVaR_t1'!A2107</f>
        <v>45239</v>
      </c>
      <c r="B2107" s="5">
        <f>'2_CVaR_t1'!D2107-1</f>
        <v>-6.934692812296972E-3</v>
      </c>
      <c r="C2107" s="5">
        <f>'Stocks Returns'!B2103</f>
        <v>2.5531914893617058E-2</v>
      </c>
      <c r="D2107" s="5">
        <f>'Stocks Returns'!C2103</f>
        <v>-9.3067114919438421E-3</v>
      </c>
      <c r="E2107" s="5">
        <f>'Stocks Returns'!D2103</f>
        <v>-2.2027600849256812E-2</v>
      </c>
      <c r="F2107" s="5">
        <f>'Stocks Returns'!E2103</f>
        <v>-2.6212319790300809E-3</v>
      </c>
      <c r="G2107" s="5">
        <f t="shared" si="128"/>
        <v>3.2478697014393945E-2</v>
      </c>
      <c r="H2107" s="5">
        <f t="shared" si="129"/>
        <v>7.5265623830559486E-4</v>
      </c>
      <c r="I2107" s="5">
        <f t="shared" si="130"/>
        <v>-1.2312633198582531E-2</v>
      </c>
      <c r="J2107" s="5">
        <f t="shared" si="131"/>
        <v>4.4193958578641413E-3</v>
      </c>
    </row>
    <row r="2108" spans="1:10" ht="15" customHeight="1" x14ac:dyDescent="0.2">
      <c r="A2108" s="3">
        <f>'2_CVaR_t1'!A2108</f>
        <v>45240</v>
      </c>
      <c r="B2108" s="5">
        <f>'2_CVaR_t1'!D2108-1</f>
        <v>1.1904473657040615E-2</v>
      </c>
      <c r="C2108" s="5">
        <f>'Stocks Returns'!B2104</f>
        <v>5.0829875518672241E-2</v>
      </c>
      <c r="D2108" s="5">
        <f>'Stocks Returns'!C2104</f>
        <v>1.4939579539811287E-2</v>
      </c>
      <c r="E2108" s="5">
        <f>'Stocks Returns'!D2104</f>
        <v>5.2374491180461336E-2</v>
      </c>
      <c r="F2108" s="5">
        <f>'Stocks Returns'!E2104</f>
        <v>1.2790188348664078E-2</v>
      </c>
      <c r="G2108" s="5">
        <f t="shared" si="128"/>
        <v>4.0391522756260623E-2</v>
      </c>
      <c r="H2108" s="5">
        <f t="shared" si="129"/>
        <v>-2.2198559223110016E-3</v>
      </c>
      <c r="I2108" s="5">
        <f t="shared" si="130"/>
        <v>3.5854597314855019E-2</v>
      </c>
      <c r="J2108" s="5">
        <f t="shared" si="131"/>
        <v>7.8508541322681868E-4</v>
      </c>
    </row>
    <row r="2109" spans="1:10" ht="15" customHeight="1" x14ac:dyDescent="0.2">
      <c r="A2109" s="3">
        <f>'2_CVaR_t1'!A2109</f>
        <v>45243</v>
      </c>
      <c r="B2109" s="5">
        <f>'2_CVaR_t1'!D2109-1</f>
        <v>-2.0061004356801693E-3</v>
      </c>
      <c r="C2109" s="5">
        <f>'Stocks Returns'!B2105</f>
        <v>-2.3692003948667328E-2</v>
      </c>
      <c r="D2109" s="5">
        <f>'Stocks Returns'!C2105</f>
        <v>-2.3649337410805993E-3</v>
      </c>
      <c r="E2109" s="5">
        <f>'Stocks Returns'!D2105</f>
        <v>-1.2119649303764746E-2</v>
      </c>
      <c r="F2109" s="5">
        <f>'Stocks Returns'!E2105</f>
        <v>-2.1624426952685516E-3</v>
      </c>
      <c r="G2109" s="5">
        <f t="shared" si="128"/>
        <v>-2.1293418978289663E-2</v>
      </c>
      <c r="H2109" s="5">
        <f t="shared" si="129"/>
        <v>5.7361013887280649E-4</v>
      </c>
      <c r="I2109" s="5">
        <f t="shared" si="130"/>
        <v>-9.2680924457700029E-3</v>
      </c>
      <c r="J2109" s="5">
        <f t="shared" si="131"/>
        <v>-1.0444737793874424E-4</v>
      </c>
    </row>
    <row r="2110" spans="1:10" ht="15" customHeight="1" x14ac:dyDescent="0.2">
      <c r="A2110" s="3">
        <f>'2_CVaR_t1'!A2110</f>
        <v>45244</v>
      </c>
      <c r="B2110" s="5">
        <f>'2_CVaR_t1'!D2110-1</f>
        <v>8.5370270865818831E-3</v>
      </c>
      <c r="C2110" s="5">
        <f>'Stocks Returns'!B2106</f>
        <v>5.5611729019211298E-2</v>
      </c>
      <c r="D2110" s="5">
        <f>'Stocks Returns'!C2106</f>
        <v>9.2778027547308906E-3</v>
      </c>
      <c r="E2110" s="5">
        <f>'Stocks Returns'!D2106</f>
        <v>6.0819629339597947E-2</v>
      </c>
      <c r="F2110" s="5">
        <f>'Stocks Returns'!E2106</f>
        <v>1.5603328710125375E-3</v>
      </c>
      <c r="G2110" s="5">
        <f t="shared" si="128"/>
        <v>4.8280918882671178E-2</v>
      </c>
      <c r="H2110" s="5">
        <f t="shared" si="129"/>
        <v>-3.0163502857235031E-3</v>
      </c>
      <c r="I2110" s="5">
        <f t="shared" si="130"/>
        <v>4.8989141164166264E-2</v>
      </c>
      <c r="J2110" s="5">
        <f t="shared" si="131"/>
        <v>-7.0404007216751819E-3</v>
      </c>
    </row>
    <row r="2111" spans="1:10" ht="15" customHeight="1" x14ac:dyDescent="0.2">
      <c r="A2111" s="3">
        <f>'2_CVaR_t1'!A2111</f>
        <v>45245</v>
      </c>
      <c r="B2111" s="5">
        <f>'2_CVaR_t1'!D2111-1</f>
        <v>3.7189681887741521E-3</v>
      </c>
      <c r="C2111" s="5">
        <f>'Stocks Returns'!B2107</f>
        <v>1.1494252873563315E-2</v>
      </c>
      <c r="D2111" s="5">
        <f>'Stocks Returns'!C2107</f>
        <v>4.7379930347453136E-3</v>
      </c>
      <c r="E2111" s="5">
        <f>'Stocks Returns'!D2107</f>
        <v>1.5009842519684957E-2</v>
      </c>
      <c r="F2111" s="5">
        <f>'Stocks Returns'!E2107</f>
        <v>-4.414055738272471E-3</v>
      </c>
      <c r="G2111" s="5">
        <f t="shared" si="128"/>
        <v>8.6096375275339625E-3</v>
      </c>
      <c r="H2111" s="5">
        <f t="shared" si="129"/>
        <v>-5.9503478171740471E-4</v>
      </c>
      <c r="I2111" s="5">
        <f t="shared" si="130"/>
        <v>9.8888395100114497E-3</v>
      </c>
      <c r="J2111" s="5">
        <f t="shared" si="131"/>
        <v>-8.1439022478063065E-3</v>
      </c>
    </row>
    <row r="2112" spans="1:10" ht="15" customHeight="1" x14ac:dyDescent="0.2">
      <c r="A2112" s="3">
        <f>'2_CVaR_t1'!A2112</f>
        <v>45246</v>
      </c>
      <c r="B2112" s="5">
        <f>'2_CVaR_t1'!D2112-1</f>
        <v>1.0361287390363572E-3</v>
      </c>
      <c r="C2112" s="5">
        <f>'Stocks Returns'!B2108</f>
        <v>-2.2727272727272707E-2</v>
      </c>
      <c r="D2112" s="5">
        <f>'Stocks Returns'!C2108</f>
        <v>1.8540163637095208E-3</v>
      </c>
      <c r="E2112" s="5">
        <f>'Stocks Returns'!D2108</f>
        <v>-4.1212121212121922E-3</v>
      </c>
      <c r="F2112" s="5">
        <f>'Stocks Returns'!E2108</f>
        <v>-2.6427888376945208E-2</v>
      </c>
      <c r="G2112" s="5">
        <f t="shared" si="128"/>
        <v>-2.3136113692331223E-2</v>
      </c>
      <c r="H2112" s="5">
        <f t="shared" si="129"/>
        <v>3.9715149203506557E-4</v>
      </c>
      <c r="I2112" s="5">
        <f t="shared" si="130"/>
        <v>-5.5061729047690845E-3</v>
      </c>
      <c r="J2112" s="5">
        <f t="shared" si="131"/>
        <v>-2.7445479121434434E-2</v>
      </c>
    </row>
    <row r="2113" spans="1:10" ht="15" customHeight="1" x14ac:dyDescent="0.2">
      <c r="A2113" s="3">
        <f>'2_CVaR_t1'!A2113</f>
        <v>45247</v>
      </c>
      <c r="B2113" s="5">
        <f>'2_CVaR_t1'!D2113-1</f>
        <v>3.3306355295836809E-3</v>
      </c>
      <c r="C2113" s="5">
        <f>'Stocks Returns'!B2109</f>
        <v>3.7790697674418672E-2</v>
      </c>
      <c r="D2113" s="5">
        <f>'Stocks Returns'!C2109</f>
        <v>3.9827815102386754E-3</v>
      </c>
      <c r="E2113" s="5">
        <f>'Stocks Returns'!D2109</f>
        <v>1.6674780915287402E-2</v>
      </c>
      <c r="F2113" s="5">
        <f>'Stocks Returns'!E2109</f>
        <v>2.3216358603446841E-2</v>
      </c>
      <c r="G2113" s="5">
        <f t="shared" si="128"/>
        <v>3.5264442963429184E-2</v>
      </c>
      <c r="H2113" s="5">
        <f t="shared" si="129"/>
        <v>-7.8918378570970275E-4</v>
      </c>
      <c r="I2113" s="5">
        <f t="shared" si="130"/>
        <v>1.2094558388269144E-2</v>
      </c>
      <c r="J2113" s="5">
        <f t="shared" si="131"/>
        <v>1.987910267317685E-2</v>
      </c>
    </row>
    <row r="2114" spans="1:10" ht="15" customHeight="1" x14ac:dyDescent="0.2">
      <c r="A2114" s="3">
        <f>'2_CVaR_t1'!A2114</f>
        <v>45250</v>
      </c>
      <c r="B2114" s="5">
        <f>'2_CVaR_t1'!D2114-1</f>
        <v>1.6796903967035703E-3</v>
      </c>
      <c r="C2114" s="5">
        <f>'Stocks Returns'!B2110</f>
        <v>2.8011204481792618E-3</v>
      </c>
      <c r="D2114" s="5">
        <f>'Stocks Returns'!C2110</f>
        <v>1.642891489020748E-3</v>
      </c>
      <c r="E2114" s="5">
        <f>'Stocks Returns'!D2110</f>
        <v>1.4126661079851388E-2</v>
      </c>
      <c r="F2114" s="5">
        <f>'Stocks Returns'!E2110</f>
        <v>6.9814119905751149E-3</v>
      </c>
      <c r="G2114" s="5">
        <f t="shared" si="128"/>
        <v>1.7983887585813645E-3</v>
      </c>
      <c r="H2114" s="5">
        <f t="shared" si="129"/>
        <v>-7.4379042794129029E-4</v>
      </c>
      <c r="I2114" s="5">
        <f t="shared" si="130"/>
        <v>1.1845495520272843E-2</v>
      </c>
      <c r="J2114" s="5">
        <f t="shared" si="131"/>
        <v>5.3132031793431478E-3</v>
      </c>
    </row>
    <row r="2115" spans="1:10" ht="15" customHeight="1" x14ac:dyDescent="0.2">
      <c r="A2115" s="3">
        <f>'2_CVaR_t1'!A2115</f>
        <v>45251</v>
      </c>
      <c r="B2115" s="5">
        <f>'2_CVaR_t1'!D2115-1</f>
        <v>4.8754112772102509E-3</v>
      </c>
      <c r="C2115" s="5">
        <f>'Stocks Returns'!B2111</f>
        <v>-1.4897579143389184E-2</v>
      </c>
      <c r="D2115" s="5">
        <f>'Stocks Returns'!C2111</f>
        <v>9.041084930191623E-3</v>
      </c>
      <c r="E2115" s="5">
        <f>'Stocks Returns'!D2111</f>
        <v>-2.597095974501229E-2</v>
      </c>
      <c r="F2115" s="5">
        <f>'Stocks Returns'!E2111</f>
        <v>-1.9065776930410339E-3</v>
      </c>
      <c r="G2115" s="5">
        <f t="shared" si="128"/>
        <v>-1.8849381782970784E-2</v>
      </c>
      <c r="H2115" s="5">
        <f t="shared" si="129"/>
        <v>2.0372296448728745E-3</v>
      </c>
      <c r="I2115" s="5">
        <f t="shared" si="130"/>
        <v>-3.2702390919114435E-2</v>
      </c>
      <c r="J2115" s="5">
        <f t="shared" si="131"/>
        <v>-6.8055472501218819E-3</v>
      </c>
    </row>
    <row r="2116" spans="1:10" ht="15" customHeight="1" x14ac:dyDescent="0.2">
      <c r="A2116" s="3">
        <f>'2_CVaR_t1'!A2116</f>
        <v>45252</v>
      </c>
      <c r="B2116" s="5">
        <f>'2_CVaR_t1'!D2116-1</f>
        <v>3.8537113086014596E-3</v>
      </c>
      <c r="C2116" s="5">
        <f>'Stocks Returns'!B2112</f>
        <v>7.5614366729679361E-3</v>
      </c>
      <c r="D2116" s="5">
        <f>'Stocks Returns'!C2112</f>
        <v>5.9073068231376702E-3</v>
      </c>
      <c r="E2116" s="5">
        <f>'Stocks Returns'!D2112</f>
        <v>-6.0598715307247364E-4</v>
      </c>
      <c r="F2116" s="5">
        <f>'Stocks Returns'!E2112</f>
        <v>-2.7785013458366814E-3</v>
      </c>
      <c r="G2116" s="5">
        <f t="shared" si="128"/>
        <v>4.5524778578900959E-3</v>
      </c>
      <c r="H2116" s="5">
        <f t="shared" si="129"/>
        <v>3.7960232254060332E-4</v>
      </c>
      <c r="I2116" s="5">
        <f t="shared" si="130"/>
        <v>-5.9146294139142581E-3</v>
      </c>
      <c r="J2116" s="5">
        <f t="shared" si="131"/>
        <v>-6.6445683823153651E-3</v>
      </c>
    </row>
    <row r="2117" spans="1:10" ht="15" customHeight="1" x14ac:dyDescent="0.2">
      <c r="A2117" s="3">
        <f>'2_CVaR_t1'!A2117</f>
        <v>45253</v>
      </c>
      <c r="B2117" s="5">
        <f>'2_CVaR_t1'!D2117-1</f>
        <v>2.8556153399916795E-5</v>
      </c>
      <c r="C2117" s="5">
        <f>'Stocks Returns'!B2113</f>
        <v>0</v>
      </c>
      <c r="D2117" s="5">
        <f>'Stocks Returns'!C2113</f>
        <v>0</v>
      </c>
      <c r="E2117" s="5">
        <f>'Stocks Returns'!D2113</f>
        <v>0</v>
      </c>
      <c r="F2117" s="5">
        <f>'Stocks Returns'!E2113</f>
        <v>0</v>
      </c>
      <c r="G2117" s="5">
        <f t="shared" si="128"/>
        <v>5.2096584642662082E-4</v>
      </c>
      <c r="H2117" s="5">
        <f t="shared" si="129"/>
        <v>-1.1253114819244209E-6</v>
      </c>
      <c r="I2117" s="5">
        <f t="shared" si="130"/>
        <v>1.8154757398473369E-5</v>
      </c>
      <c r="J2117" s="5">
        <f t="shared" si="131"/>
        <v>1.0294917535460086E-6</v>
      </c>
    </row>
    <row r="2118" spans="1:10" ht="15" customHeight="1" x14ac:dyDescent="0.2">
      <c r="A2118" s="3">
        <f>'2_CVaR_t1'!A2118</f>
        <v>45254</v>
      </c>
      <c r="B2118" s="5">
        <f>'2_CVaR_t1'!D2118-1</f>
        <v>1.9187124516553133E-3</v>
      </c>
      <c r="C2118" s="5">
        <f>'Stocks Returns'!B2114</f>
        <v>1.7823639774859235E-2</v>
      </c>
      <c r="D2118" s="5">
        <f>'Stocks Returns'!C2114</f>
        <v>2.2859845498974796E-3</v>
      </c>
      <c r="E2118" s="5">
        <f>'Stocks Returns'!D2114</f>
        <v>9.7016735386854513E-3</v>
      </c>
      <c r="F2118" s="5">
        <f>'Stocks Returns'!E2114</f>
        <v>5.5724858511101427E-3</v>
      </c>
      <c r="G2118" s="5">
        <f t="shared" ref="G2118:G2181" si="132">C2118-($P$11+$O$11*$B2118)</f>
        <v>1.6600334066121145E-2</v>
      </c>
      <c r="H2118" s="5">
        <f t="shared" ref="H2118:H2181" si="133">D2118-($P$12+$O$12*$B2118)</f>
        <v>-4.4603612092910302E-4</v>
      </c>
      <c r="I2118" s="5">
        <f t="shared" ref="I2118:I2181" si="134">E2118-($P$13+$O$13*$B2118)</f>
        <v>7.0876529920669059E-3</v>
      </c>
      <c r="J2118" s="5">
        <f t="shared" ref="J2118:J2181" si="135">F2118-($P$14+$O$14*$B2118)</f>
        <v>3.6626341989027182E-3</v>
      </c>
    </row>
    <row r="2119" spans="1:10" ht="15" customHeight="1" x14ac:dyDescent="0.2">
      <c r="A2119" s="3">
        <f>'2_CVaR_t1'!A2119</f>
        <v>45257</v>
      </c>
      <c r="B2119" s="5">
        <f>'2_CVaR_t1'!D2119-1</f>
        <v>-1.1169334923907259E-3</v>
      </c>
      <c r="C2119" s="5">
        <f>'Stocks Returns'!B2115</f>
        <v>-6.4516129032258229E-3</v>
      </c>
      <c r="D2119" s="5">
        <f>'Stocks Returns'!C2115</f>
        <v>-6.2917813605989359E-4</v>
      </c>
      <c r="E2119" s="5">
        <f>'Stocks Returns'!D2115</f>
        <v>-1.8015853951477312E-2</v>
      </c>
      <c r="F2119" s="5">
        <f>'Stocks Returns'!E2115</f>
        <v>-5.9745432504978435E-3</v>
      </c>
      <c r="G2119" s="5">
        <f t="shared" si="132"/>
        <v>-4.8735678048174996E-3</v>
      </c>
      <c r="H2119" s="5">
        <f t="shared" si="133"/>
        <v>1.024698501637911E-3</v>
      </c>
      <c r="I2119" s="5">
        <f t="shared" si="134"/>
        <v>-1.6402524467290222E-2</v>
      </c>
      <c r="J2119" s="5">
        <f t="shared" si="135"/>
        <v>-4.815464254179936E-3</v>
      </c>
    </row>
    <row r="2120" spans="1:10" ht="15" customHeight="1" x14ac:dyDescent="0.2">
      <c r="A2120" s="3">
        <f>'2_CVaR_t1'!A2120</f>
        <v>45258</v>
      </c>
      <c r="B2120" s="5">
        <f>'2_CVaR_t1'!D2120-1</f>
        <v>-3.0197615659577348E-3</v>
      </c>
      <c r="C2120" s="5">
        <f>'Stocks Returns'!B2116</f>
        <v>-1.4842300556586308E-2</v>
      </c>
      <c r="D2120" s="5">
        <f>'Stocks Returns'!C2116</f>
        <v>-4.7218068780986444E-3</v>
      </c>
      <c r="E2120" s="5">
        <f>'Stocks Returns'!D2116</f>
        <v>7.3385518590973753E-4</v>
      </c>
      <c r="F2120" s="5">
        <f>'Stocks Returns'!E2116</f>
        <v>1.567944250871145E-3</v>
      </c>
      <c r="G2120" s="5">
        <f t="shared" si="132"/>
        <v>-1.1508290151946293E-2</v>
      </c>
      <c r="H2120" s="5">
        <f t="shared" si="133"/>
        <v>-3.187267165805337E-4</v>
      </c>
      <c r="I2120" s="5">
        <f t="shared" si="134"/>
        <v>4.9970063105909219E-3</v>
      </c>
      <c r="J2120" s="5">
        <f t="shared" si="135"/>
        <v>4.6507151076636902E-3</v>
      </c>
    </row>
    <row r="2121" spans="1:10" ht="15" customHeight="1" x14ac:dyDescent="0.2">
      <c r="A2121" s="3">
        <f>'2_CVaR_t1'!A2121</f>
        <v>45259</v>
      </c>
      <c r="B2121" s="5">
        <f>'2_CVaR_t1'!D2121-1</f>
        <v>3.915661260837755E-3</v>
      </c>
      <c r="C2121" s="5">
        <f>'Stocks Returns'!B2117</f>
        <v>1.5065913370998052E-2</v>
      </c>
      <c r="D2121" s="5">
        <f>'Stocks Returns'!C2117</f>
        <v>5.1000237210405697E-3</v>
      </c>
      <c r="E2121" s="5">
        <f>'Stocks Returns'!D2117</f>
        <v>1.4177462723050649E-2</v>
      </c>
      <c r="F2121" s="5">
        <f>'Stocks Returns'!E2117</f>
        <v>-8.784136371542961E-3</v>
      </c>
      <c r="G2121" s="5">
        <f t="shared" si="132"/>
        <v>1.1999785982279333E-2</v>
      </c>
      <c r="H2121" s="5">
        <f t="shared" si="133"/>
        <v>-5.1718598990861155E-4</v>
      </c>
      <c r="I2121" s="5">
        <f t="shared" si="134"/>
        <v>8.7825508058254655E-3</v>
      </c>
      <c r="J2121" s="5">
        <f t="shared" si="135"/>
        <v>-1.2712832617948297E-2</v>
      </c>
    </row>
    <row r="2122" spans="1:10" ht="15" customHeight="1" x14ac:dyDescent="0.2">
      <c r="A2122" s="3">
        <f>'2_CVaR_t1'!A2122</f>
        <v>45260</v>
      </c>
      <c r="B2122" s="5">
        <f>'2_CVaR_t1'!D2122-1</f>
        <v>6.5570525522720136E-3</v>
      </c>
      <c r="C2122" s="5">
        <f>'Stocks Returns'!B2118</f>
        <v>-3.0612244897959218E-2</v>
      </c>
      <c r="D2122" s="5">
        <f>'Stocks Returns'!C2118</f>
        <v>9.6365495810879498E-3</v>
      </c>
      <c r="E2122" s="5">
        <f>'Stocks Returns'!D2118</f>
        <v>5.5435044589056126E-3</v>
      </c>
      <c r="F2122" s="5">
        <f>'Stocks Returns'!E2118</f>
        <v>1.4038782135649575E-2</v>
      </c>
      <c r="G2122" s="5">
        <f t="shared" si="132"/>
        <v>-3.6115897532585414E-2</v>
      </c>
      <c r="H2122" s="5">
        <f t="shared" si="133"/>
        <v>2.0306117051530244E-4</v>
      </c>
      <c r="I2122" s="5">
        <f t="shared" si="134"/>
        <v>-3.5297302150017005E-3</v>
      </c>
      <c r="J2122" s="5">
        <f t="shared" si="135"/>
        <v>7.4397327458120537E-3</v>
      </c>
    </row>
    <row r="2123" spans="1:10" ht="15" customHeight="1" x14ac:dyDescent="0.2">
      <c r="A2123" s="3">
        <f>'2_CVaR_t1'!A2123</f>
        <v>45261</v>
      </c>
      <c r="B2123" s="5">
        <f>'2_CVaR_t1'!D2123-1</f>
        <v>3.0421982828654492E-5</v>
      </c>
      <c r="C2123" s="5">
        <f>'Stocks Returns'!B2119</f>
        <v>8.4210526315789513E-2</v>
      </c>
      <c r="D2123" s="5">
        <f>'Stocks Returns'!C2119</f>
        <v>-8.9566810646246608E-4</v>
      </c>
      <c r="E2123" s="5">
        <f>'Stocks Returns'!D2119</f>
        <v>1.4621284755512942E-2</v>
      </c>
      <c r="F2123" s="5">
        <f>'Stocks Returns'!E2119</f>
        <v>-2.9419399498138432E-3</v>
      </c>
      <c r="G2123" s="5">
        <f t="shared" si="132"/>
        <v>8.4729770339950786E-2</v>
      </c>
      <c r="H2123" s="5">
        <f t="shared" si="133"/>
        <v>-8.9948916587432172E-4</v>
      </c>
      <c r="I2123" s="5">
        <f t="shared" si="134"/>
        <v>1.4636841214480558E-2</v>
      </c>
      <c r="J2123" s="5">
        <f t="shared" si="135"/>
        <v>-2.9427967455998585E-3</v>
      </c>
    </row>
    <row r="2124" spans="1:10" ht="15" customHeight="1" x14ac:dyDescent="0.2">
      <c r="A2124" s="3">
        <f>'2_CVaR_t1'!A2124</f>
        <v>45264</v>
      </c>
      <c r="B2124" s="5">
        <f>'2_CVaR_t1'!D2124-1</f>
        <v>-5.1732320268383924E-3</v>
      </c>
      <c r="C2124" s="5">
        <f>'Stocks Returns'!B2120</f>
        <v>5.295675198587757E-3</v>
      </c>
      <c r="D2124" s="5">
        <f>'Stocks Returns'!C2120</f>
        <v>-7.8377851433028001E-3</v>
      </c>
      <c r="E2124" s="5">
        <f>'Stocks Returns'!D2120</f>
        <v>-2.0080321285140812E-3</v>
      </c>
      <c r="F2124" s="5">
        <f>'Stocks Returns'!E2120</f>
        <v>-6.0748069079232803E-3</v>
      </c>
      <c r="G2124" s="5">
        <f t="shared" si="132"/>
        <v>1.0616948388463341E-2</v>
      </c>
      <c r="H2124" s="5">
        <f t="shared" si="133"/>
        <v>-3.2337366302928865E-4</v>
      </c>
      <c r="I2124" s="5">
        <f t="shared" si="134"/>
        <v>5.2539777520763551E-3</v>
      </c>
      <c r="J2124" s="5">
        <f t="shared" si="135"/>
        <v>-8.149536047891634E-4</v>
      </c>
    </row>
    <row r="2125" spans="1:10" ht="15" customHeight="1" x14ac:dyDescent="0.2">
      <c r="A2125" s="3">
        <f>'2_CVaR_t1'!A2125</f>
        <v>45265</v>
      </c>
      <c r="B2125" s="5">
        <f>'2_CVaR_t1'!D2125-1</f>
        <v>-9.0366981309042416E-7</v>
      </c>
      <c r="C2125" s="5">
        <f>'Stocks Returns'!B2121</f>
        <v>-4.5654082528533868E-2</v>
      </c>
      <c r="D2125" s="5">
        <f>'Stocks Returns'!C2121</f>
        <v>6.6813394120424086E-4</v>
      </c>
      <c r="E2125" s="5">
        <f>'Stocks Returns'!D2121</f>
        <v>-1.1125576991359853E-2</v>
      </c>
      <c r="F2125" s="5">
        <f>'Stocks Returns'!E2121</f>
        <v>-1.2136558107046169E-2</v>
      </c>
      <c r="G2125" s="5">
        <f t="shared" si="132"/>
        <v>-4.5105930606702767E-2</v>
      </c>
      <c r="H2125" s="5">
        <f t="shared" si="133"/>
        <v>7.095721439532676E-4</v>
      </c>
      <c r="I2125" s="5">
        <f t="shared" si="134"/>
        <v>-1.1066397362529554E-2</v>
      </c>
      <c r="J2125" s="5">
        <f t="shared" si="135"/>
        <v>-1.2105745776310409E-2</v>
      </c>
    </row>
    <row r="2126" spans="1:10" ht="15" customHeight="1" x14ac:dyDescent="0.2">
      <c r="A2126" s="3">
        <f>'2_CVaR_t1'!A2126</f>
        <v>45266</v>
      </c>
      <c r="B2126" s="5">
        <f>'2_CVaR_t1'!D2126-1</f>
        <v>-7.8855502784169751E-4</v>
      </c>
      <c r="C2126" s="5">
        <f>'Stocks Returns'!B2122</f>
        <v>4.5998160073597028E-3</v>
      </c>
      <c r="D2126" s="5">
        <f>'Stocks Returns'!C2122</f>
        <v>-1.2568241624446586E-3</v>
      </c>
      <c r="E2126" s="5">
        <f>'Stocks Returns'!D2122</f>
        <v>8.3782166367463162E-4</v>
      </c>
      <c r="F2126" s="5">
        <f>'Stocks Returns'!E2122</f>
        <v>-2.3157150433091744E-2</v>
      </c>
      <c r="G2126" s="5">
        <f t="shared" si="132"/>
        <v>5.8748273219638991E-3</v>
      </c>
      <c r="H2126" s="5">
        <f t="shared" si="133"/>
        <v>-7.7388302884289981E-5</v>
      </c>
      <c r="I2126" s="5">
        <f t="shared" si="134"/>
        <v>1.9938610890688204E-3</v>
      </c>
      <c r="J2126" s="5">
        <f t="shared" si="135"/>
        <v>-2.2330050446429685E-2</v>
      </c>
    </row>
    <row r="2127" spans="1:10" ht="15" customHeight="1" x14ac:dyDescent="0.2">
      <c r="A2127" s="3">
        <f>'2_CVaR_t1'!A2127</f>
        <v>45267</v>
      </c>
      <c r="B2127" s="5">
        <f>'2_CVaR_t1'!D2127-1</f>
        <v>5.014226977866354E-3</v>
      </c>
      <c r="C2127" s="5">
        <f>'Stocks Returns'!B2123</f>
        <v>-9.157509157509125E-3</v>
      </c>
      <c r="D2127" s="5">
        <f>'Stocks Returns'!C2123</f>
        <v>6.016752526642799E-3</v>
      </c>
      <c r="E2127" s="5">
        <f>'Stocks Returns'!D2123</f>
        <v>2.6189906720880174E-2</v>
      </c>
      <c r="F2127" s="5">
        <f>'Stocks Returns'!E2123</f>
        <v>2.9858849077089022E-3</v>
      </c>
      <c r="G2127" s="5">
        <f t="shared" si="132"/>
        <v>-1.323741351983619E-2</v>
      </c>
      <c r="H2127" s="5">
        <f t="shared" si="133"/>
        <v>-1.1876635022905532E-3</v>
      </c>
      <c r="I2127" s="5">
        <f t="shared" si="134"/>
        <v>1.9265164940975712E-2</v>
      </c>
      <c r="J2127" s="5">
        <f t="shared" si="135"/>
        <v>-2.0534224114471308E-3</v>
      </c>
    </row>
    <row r="2128" spans="1:10" ht="15" customHeight="1" x14ac:dyDescent="0.2">
      <c r="A2128" s="3">
        <f>'2_CVaR_t1'!A2128</f>
        <v>45268</v>
      </c>
      <c r="B2128" s="5">
        <f>'2_CVaR_t1'!D2128-1</f>
        <v>-3.3672169304499455E-5</v>
      </c>
      <c r="C2128" s="5">
        <f>'Stocks Returns'!B2124</f>
        <v>6.0073937153419577E-2</v>
      </c>
      <c r="D2128" s="5">
        <f>'Stocks Returns'!C2124</f>
        <v>-3.1271988116643445E-4</v>
      </c>
      <c r="E2128" s="5">
        <f>'Stocks Returns'!D2124</f>
        <v>3.1464864234937995E-3</v>
      </c>
      <c r="F2128" s="5">
        <f>'Stocks Returns'!E2124</f>
        <v>1.1005863779882663E-2</v>
      </c>
      <c r="G2128" s="5">
        <f t="shared" si="132"/>
        <v>6.0652328458957232E-2</v>
      </c>
      <c r="H2128" s="5">
        <f t="shared" si="133"/>
        <v>-2.2393779300625258E-4</v>
      </c>
      <c r="I2128" s="5">
        <f t="shared" si="134"/>
        <v>3.2512984876896783E-3</v>
      </c>
      <c r="J2128" s="5">
        <f t="shared" si="135"/>
        <v>1.1069803904257406E-2</v>
      </c>
    </row>
    <row r="2129" spans="1:10" ht="15" customHeight="1" x14ac:dyDescent="0.2">
      <c r="A2129" s="3">
        <f>'2_CVaR_t1'!A2129</f>
        <v>45271</v>
      </c>
      <c r="B2129" s="5">
        <f>'2_CVaR_t1'!D2129-1</f>
        <v>3.3459048166666339E-3</v>
      </c>
      <c r="C2129" s="5">
        <f>'Stocks Returns'!B2125</f>
        <v>-3.4873583260680574E-3</v>
      </c>
      <c r="D2129" s="5">
        <f>'Stocks Returns'!C2125</f>
        <v>3.0499726284507478E-3</v>
      </c>
      <c r="E2129" s="5">
        <f>'Stocks Returns'!D2125</f>
        <v>3.2876394052044677E-2</v>
      </c>
      <c r="F2129" s="5">
        <f>'Stocks Returns'!E2125</f>
        <v>8.0306951012754091E-4</v>
      </c>
      <c r="G2129" s="5">
        <f t="shared" si="132"/>
        <v>-6.0277038205292701E-3</v>
      </c>
      <c r="H2129" s="5">
        <f t="shared" si="133"/>
        <v>-1.7440537135993868E-3</v>
      </c>
      <c r="I2129" s="5">
        <f t="shared" si="134"/>
        <v>2.8274907971104032E-2</v>
      </c>
      <c r="J2129" s="5">
        <f t="shared" si="135"/>
        <v>-2.5496231291571854E-3</v>
      </c>
    </row>
    <row r="2130" spans="1:10" ht="15" customHeight="1" x14ac:dyDescent="0.2">
      <c r="A2130" s="3">
        <f>'2_CVaR_t1'!A2130</f>
        <v>45272</v>
      </c>
      <c r="B2130" s="5">
        <f>'2_CVaR_t1'!D2130-1</f>
        <v>7.8912602208645044E-3</v>
      </c>
      <c r="C2130" s="5">
        <f>'Stocks Returns'!B2126</f>
        <v>-1.7497812773403232E-2</v>
      </c>
      <c r="D2130" s="5">
        <f>'Stocks Returns'!C2126</f>
        <v>1.1851317636051739E-2</v>
      </c>
      <c r="E2130" s="5">
        <f>'Stocks Returns'!D2126</f>
        <v>3.5991452030144089E-3</v>
      </c>
      <c r="F2130" s="5">
        <f>'Stocks Returns'!E2126</f>
        <v>-9.8074179743223855E-3</v>
      </c>
      <c r="G2130" s="5">
        <f t="shared" si="132"/>
        <v>-2.4232697178204476E-2</v>
      </c>
      <c r="H2130" s="5">
        <f t="shared" si="133"/>
        <v>4.9016772260533636E-4</v>
      </c>
      <c r="I2130" s="5">
        <f t="shared" si="134"/>
        <v>-7.332067289415484E-3</v>
      </c>
      <c r="J2130" s="5">
        <f t="shared" si="135"/>
        <v>-1.7755304112948726E-2</v>
      </c>
    </row>
    <row r="2131" spans="1:10" ht="15" customHeight="1" x14ac:dyDescent="0.2">
      <c r="A2131" s="3">
        <f>'2_CVaR_t1'!A2131</f>
        <v>45273</v>
      </c>
      <c r="B2131" s="5">
        <f>'2_CVaR_t1'!D2131-1</f>
        <v>7.4094835302838113E-3</v>
      </c>
      <c r="C2131" s="5">
        <f>'Stocks Returns'!B2127</f>
        <v>5.7880676758682137E-2</v>
      </c>
      <c r="D2131" s="5">
        <f>'Stocks Returns'!C2127</f>
        <v>1.0863765270548331E-2</v>
      </c>
      <c r="E2131" s="5">
        <f>'Stocks Returns'!D2127</f>
        <v>7.0604056931524717E-3</v>
      </c>
      <c r="F2131" s="5">
        <f>'Stocks Returns'!E2127</f>
        <v>7.1132721051683223E-3</v>
      </c>
      <c r="G2131" s="5">
        <f t="shared" si="132"/>
        <v>5.1590384887364463E-2</v>
      </c>
      <c r="H2131" s="5">
        <f t="shared" si="133"/>
        <v>1.9868569253482862E-4</v>
      </c>
      <c r="I2131" s="5">
        <f t="shared" si="134"/>
        <v>-3.1998989446370314E-3</v>
      </c>
      <c r="J2131" s="5">
        <f t="shared" si="135"/>
        <v>-3.4755484450084504E-4</v>
      </c>
    </row>
    <row r="2132" spans="1:10" ht="15" customHeight="1" x14ac:dyDescent="0.2">
      <c r="A2132" s="3">
        <f>'2_CVaR_t1'!A2132</f>
        <v>45274</v>
      </c>
      <c r="B2132" s="5">
        <f>'2_CVaR_t1'!D2132-1</f>
        <v>-7.6160024063594012E-3</v>
      </c>
      <c r="C2132" s="5">
        <f>'Stocks Returns'!B2128</f>
        <v>5.1346801346801252E-2</v>
      </c>
      <c r="D2132" s="5">
        <f>'Stocks Returns'!C2128</f>
        <v>-1.3910745449632445E-2</v>
      </c>
      <c r="E2132" s="5">
        <f>'Stocks Returns'!D2128</f>
        <v>3.4498108168261599E-2</v>
      </c>
      <c r="F2132" s="5">
        <f>'Stocks Returns'!E2128</f>
        <v>2.7715690657130088E-2</v>
      </c>
      <c r="G2132" s="5">
        <f t="shared" si="132"/>
        <v>5.8922308693254336E-2</v>
      </c>
      <c r="H2132" s="5">
        <f t="shared" si="133"/>
        <v>-2.8670225047272725E-3</v>
      </c>
      <c r="I2132" s="5">
        <f t="shared" si="134"/>
        <v>4.5161847245688377E-2</v>
      </c>
      <c r="J2132" s="5">
        <f t="shared" si="135"/>
        <v>3.5445098388943712E-2</v>
      </c>
    </row>
    <row r="2133" spans="1:10" ht="15" customHeight="1" x14ac:dyDescent="0.2">
      <c r="A2133" s="3">
        <f>'2_CVaR_t1'!A2133</f>
        <v>45275</v>
      </c>
      <c r="B2133" s="5">
        <f>'2_CVaR_t1'!D2133-1</f>
        <v>-2.0709839292541998E-3</v>
      </c>
      <c r="C2133" s="5">
        <f>'Stocks Returns'!B2129</f>
        <v>-1.8414731785428406E-2</v>
      </c>
      <c r="D2133" s="5">
        <f>'Stocks Returns'!C2129</f>
        <v>-2.7055231322229423E-3</v>
      </c>
      <c r="E2133" s="5">
        <f>'Stocks Returns'!D2129</f>
        <v>-8.1755593803785054E-3</v>
      </c>
      <c r="F2133" s="5">
        <f>'Stocks Returns'!E2129</f>
        <v>-3.5667681600695111E-3</v>
      </c>
      <c r="G2133" s="5">
        <f t="shared" si="132"/>
        <v>-1.5956271114641547E-2</v>
      </c>
      <c r="H2133" s="5">
        <f t="shared" si="133"/>
        <v>3.2676433478881148E-4</v>
      </c>
      <c r="I2133" s="5">
        <f t="shared" si="134"/>
        <v>-5.2336477037999551E-3</v>
      </c>
      <c r="J2133" s="5">
        <f t="shared" si="135"/>
        <v>-1.443177926309055E-3</v>
      </c>
    </row>
    <row r="2134" spans="1:10" ht="15" customHeight="1" x14ac:dyDescent="0.2">
      <c r="A2134" s="3">
        <f>'2_CVaR_t1'!A2134</f>
        <v>45278</v>
      </c>
      <c r="B2134" s="5">
        <f>'2_CVaR_t1'!D2134-1</f>
        <v>5.0299399917741461E-4</v>
      </c>
      <c r="C2134" s="5">
        <f>'Stocks Returns'!B2130</f>
        <v>-2.3654159869494262E-2</v>
      </c>
      <c r="D2134" s="5">
        <f>'Stocks Returns'!C2130</f>
        <v>1.3180637910321646E-3</v>
      </c>
      <c r="E2134" s="5">
        <f>'Stocks Returns'!D2130</f>
        <v>-9.6529284164859064E-3</v>
      </c>
      <c r="F2134" s="5">
        <f>'Stocks Returns'!E2130</f>
        <v>3.1430068098481367E-3</v>
      </c>
      <c r="G2134" s="5">
        <f t="shared" si="132"/>
        <v>-2.3571014133418902E-2</v>
      </c>
      <c r="H2134" s="5">
        <f t="shared" si="133"/>
        <v>6.3147129753618459E-4</v>
      </c>
      <c r="I2134" s="5">
        <f t="shared" si="134"/>
        <v>-1.0295461657270018E-2</v>
      </c>
      <c r="J2134" s="5">
        <f t="shared" si="135"/>
        <v>2.6643964250928115E-3</v>
      </c>
    </row>
    <row r="2135" spans="1:10" ht="15" customHeight="1" x14ac:dyDescent="0.2">
      <c r="A2135" s="3">
        <f>'2_CVaR_t1'!A2135</f>
        <v>45279</v>
      </c>
      <c r="B2135" s="5">
        <f>'2_CVaR_t1'!D2135-1</f>
        <v>4.1722186832746644E-3</v>
      </c>
      <c r="C2135" s="5">
        <f>'Stocks Returns'!B2131</f>
        <v>3.2581453634085156E-2</v>
      </c>
      <c r="D2135" s="5">
        <f>'Stocks Returns'!C2131</f>
        <v>6.2696883269388604E-3</v>
      </c>
      <c r="E2135" s="5">
        <f>'Stocks Returns'!D2131</f>
        <v>8.7613623918514349E-4</v>
      </c>
      <c r="F2135" s="5">
        <f>'Stocks Returns'!E2131</f>
        <v>1.3838120104438634E-2</v>
      </c>
      <c r="G2135" s="5">
        <f t="shared" si="132"/>
        <v>2.9278570261410973E-2</v>
      </c>
      <c r="H2135" s="5">
        <f t="shared" si="133"/>
        <v>2.8180478600796713E-4</v>
      </c>
      <c r="I2135" s="5">
        <f t="shared" si="134"/>
        <v>-4.8760498950050591E-3</v>
      </c>
      <c r="J2135" s="5">
        <f t="shared" si="135"/>
        <v>9.6500533809302045E-3</v>
      </c>
    </row>
    <row r="2136" spans="1:10" ht="15" customHeight="1" x14ac:dyDescent="0.2">
      <c r="A2136" s="3">
        <f>'2_CVaR_t1'!A2136</f>
        <v>45280</v>
      </c>
      <c r="B2136" s="5">
        <f>'2_CVaR_t1'!D2136-1</f>
        <v>-8.4487496684760854E-3</v>
      </c>
      <c r="C2136" s="5">
        <f>'Stocks Returns'!B2132</f>
        <v>-5.6634304207119679E-2</v>
      </c>
      <c r="D2136" s="5">
        <f>'Stocks Returns'!C2132</f>
        <v>-1.1076964498634601E-2</v>
      </c>
      <c r="E2136" s="5">
        <f>'Stocks Returns'!D2132</f>
        <v>-3.1075610022978428E-2</v>
      </c>
      <c r="F2136" s="5">
        <f>'Stocks Returns'!E2132</f>
        <v>1.7168855695768315E-3</v>
      </c>
      <c r="G2136" s="5">
        <f t="shared" si="132"/>
        <v>-4.8290322124851306E-2</v>
      </c>
      <c r="H2136" s="5">
        <f t="shared" si="133"/>
        <v>1.1699106066080257E-3</v>
      </c>
      <c r="I2136" s="5">
        <f t="shared" si="134"/>
        <v>-1.9252211937534978E-2</v>
      </c>
      <c r="J2136" s="5">
        <f t="shared" si="135"/>
        <v>1.0288171320860401E-2</v>
      </c>
    </row>
    <row r="2137" spans="1:10" ht="15" customHeight="1" x14ac:dyDescent="0.2">
      <c r="A2137" s="3">
        <f>'2_CVaR_t1'!A2137</f>
        <v>45281</v>
      </c>
      <c r="B2137" s="5">
        <f>'2_CVaR_t1'!D2137-1</f>
        <v>6.8010846708579376E-3</v>
      </c>
      <c r="C2137" s="5">
        <f>'Stocks Returns'!B2133</f>
        <v>-1.4579759862778707E-2</v>
      </c>
      <c r="D2137" s="5">
        <f>'Stocks Returns'!C2133</f>
        <v>9.4508150399381652E-3</v>
      </c>
      <c r="E2137" s="5">
        <f>'Stocks Returns'!D2133</f>
        <v>1.5019762845849716E-2</v>
      </c>
      <c r="F2137" s="5">
        <f>'Stocks Returns'!E2133</f>
        <v>1.1997600479904946E-3</v>
      </c>
      <c r="G2137" s="5">
        <f t="shared" si="132"/>
        <v>-2.0308609896894508E-2</v>
      </c>
      <c r="H2137" s="5">
        <f t="shared" si="133"/>
        <v>-3.352506579162029E-4</v>
      </c>
      <c r="I2137" s="5">
        <f t="shared" si="134"/>
        <v>5.606696319665587E-3</v>
      </c>
      <c r="J2137" s="5">
        <f t="shared" si="135"/>
        <v>-5.6459971799009993E-3</v>
      </c>
    </row>
    <row r="2138" spans="1:10" ht="15" customHeight="1" x14ac:dyDescent="0.2">
      <c r="A2138" s="3">
        <f>'2_CVaR_t1'!A2138</f>
        <v>45282</v>
      </c>
      <c r="B2138" s="5">
        <f>'2_CVaR_t1'!D2138-1</f>
        <v>-2.6127236279581689E-3</v>
      </c>
      <c r="C2138" s="5">
        <f>'Stocks Returns'!B2134</f>
        <v>-1.9147084421235916E-2</v>
      </c>
      <c r="D2138" s="5">
        <f>'Stocks Returns'!C2134</f>
        <v>-4.2771827078679214E-3</v>
      </c>
      <c r="E2138" s="5">
        <f>'Stocks Returns'!D2134</f>
        <v>3.4490431686693412E-3</v>
      </c>
      <c r="F2138" s="5">
        <f>'Stocks Returns'!E2134</f>
        <v>7.1043396387913127E-3</v>
      </c>
      <c r="G2138" s="5">
        <f t="shared" si="132"/>
        <v>-1.6188696232484E-2</v>
      </c>
      <c r="H2138" s="5">
        <f t="shared" si="133"/>
        <v>-4.6219042933928322E-4</v>
      </c>
      <c r="I2138" s="5">
        <f t="shared" si="134"/>
        <v>7.1453653971426511E-3</v>
      </c>
      <c r="J2138" s="5">
        <f t="shared" si="135"/>
        <v>9.7756095412352504E-3</v>
      </c>
    </row>
    <row r="2139" spans="1:10" ht="15" customHeight="1" x14ac:dyDescent="0.2">
      <c r="A2139" s="3">
        <f>'2_CVaR_t1'!A2139</f>
        <v>45285</v>
      </c>
      <c r="B2139" s="5">
        <f>'2_CVaR_t1'!D2139-1</f>
        <v>2.8556153399916795E-5</v>
      </c>
      <c r="C2139" s="5">
        <f>'Stocks Returns'!B2135</f>
        <v>0</v>
      </c>
      <c r="D2139" s="5">
        <f>'Stocks Returns'!C2135</f>
        <v>0</v>
      </c>
      <c r="E2139" s="5">
        <f>'Stocks Returns'!D2135</f>
        <v>0</v>
      </c>
      <c r="F2139" s="5">
        <f>'Stocks Returns'!E2135</f>
        <v>0</v>
      </c>
      <c r="G2139" s="5">
        <f t="shared" si="132"/>
        <v>5.2096584642662082E-4</v>
      </c>
      <c r="H2139" s="5">
        <f t="shared" si="133"/>
        <v>-1.1253114819244209E-6</v>
      </c>
      <c r="I2139" s="5">
        <f t="shared" si="134"/>
        <v>1.8154757398473369E-5</v>
      </c>
      <c r="J2139" s="5">
        <f t="shared" si="135"/>
        <v>1.0294917535460086E-6</v>
      </c>
    </row>
    <row r="2140" spans="1:10" ht="15" customHeight="1" x14ac:dyDescent="0.2">
      <c r="A2140" s="3">
        <f>'2_CVaR_t1'!A2140</f>
        <v>45286</v>
      </c>
      <c r="B2140" s="5">
        <f>'2_CVaR_t1'!D2140-1</f>
        <v>2.3878183851639978E-3</v>
      </c>
      <c r="C2140" s="5">
        <f>'Stocks Returns'!B2136</f>
        <v>2.0408163265306145E-2</v>
      </c>
      <c r="D2140" s="5">
        <f>'Stocks Returns'!C2136</f>
        <v>2.8247505416363339E-3</v>
      </c>
      <c r="E2140" s="5">
        <f>'Stocks Returns'!D2136</f>
        <v>1.2418228184942981E-2</v>
      </c>
      <c r="F2140" s="5">
        <f>'Stocks Returns'!E2136</f>
        <v>1.1558728539860619E-2</v>
      </c>
      <c r="G2140" s="5">
        <f t="shared" si="132"/>
        <v>1.875195783450093E-2</v>
      </c>
      <c r="H2140" s="5">
        <f t="shared" si="133"/>
        <v>-5.8503377129875533E-4</v>
      </c>
      <c r="I2140" s="5">
        <f t="shared" si="134"/>
        <v>9.1509447021910079E-3</v>
      </c>
      <c r="J2140" s="5">
        <f t="shared" si="135"/>
        <v>9.1746273858054738E-3</v>
      </c>
    </row>
    <row r="2141" spans="1:10" ht="15" customHeight="1" x14ac:dyDescent="0.2">
      <c r="A2141" s="3">
        <f>'2_CVaR_t1'!A2141</f>
        <v>45287</v>
      </c>
      <c r="B2141" s="5">
        <f>'2_CVaR_t1'!D2141-1</f>
        <v>-6.403036406323892E-4</v>
      </c>
      <c r="C2141" s="5">
        <f>'Stocks Returns'!B2137</f>
        <v>-8.6956521739123271E-4</v>
      </c>
      <c r="D2141" s="5">
        <f>'Stocks Returns'!C2137</f>
        <v>-8.8748297865537396E-4</v>
      </c>
      <c r="E2141" s="5">
        <f>'Stocks Returns'!D2137</f>
        <v>-2.0808235680648268E-3</v>
      </c>
      <c r="F2141" s="5">
        <f>'Stocks Returns'!E2137</f>
        <v>-4.4530331036800597E-3</v>
      </c>
      <c r="G2141" s="5">
        <f t="shared" si="132"/>
        <v>2.6863694658262527E-4</v>
      </c>
      <c r="H2141" s="5">
        <f t="shared" si="133"/>
        <v>7.7759469640544822E-5</v>
      </c>
      <c r="I2141" s="5">
        <f t="shared" si="134"/>
        <v>-1.1312346042323515E-3</v>
      </c>
      <c r="J2141" s="5">
        <f t="shared" si="135"/>
        <v>-3.7758100243646588E-3</v>
      </c>
    </row>
    <row r="2142" spans="1:10" ht="15" customHeight="1" x14ac:dyDescent="0.2">
      <c r="A2142" s="3">
        <f>'2_CVaR_t1'!A2142</f>
        <v>45288</v>
      </c>
      <c r="B2142" s="5">
        <f>'2_CVaR_t1'!D2142-1</f>
        <v>3.5852453583433697E-3</v>
      </c>
      <c r="C2142" s="5">
        <f>'Stocks Returns'!B2138</f>
        <v>1.7406440382941701E-2</v>
      </c>
      <c r="D2142" s="5">
        <f>'Stocks Returns'!C2138</f>
        <v>5.6772122493387034E-3</v>
      </c>
      <c r="E2142" s="5">
        <f>'Stocks Returns'!D2138</f>
        <v>-3.0728709394205467E-3</v>
      </c>
      <c r="F2142" s="5">
        <f>'Stocks Returns'!E2138</f>
        <v>-1.679466621655834E-2</v>
      </c>
      <c r="G2142" s="5">
        <f t="shared" si="132"/>
        <v>1.464522696383861E-2</v>
      </c>
      <c r="H2142" s="5">
        <f t="shared" si="133"/>
        <v>5.3738700421832215E-4</v>
      </c>
      <c r="I2142" s="5">
        <f t="shared" si="134"/>
        <v>-8.0076555225184129E-3</v>
      </c>
      <c r="J2142" s="5">
        <f t="shared" si="135"/>
        <v>-2.0389323675629456E-2</v>
      </c>
    </row>
    <row r="2143" spans="1:10" ht="15" customHeight="1" x14ac:dyDescent="0.2">
      <c r="A2143" s="3">
        <f>'2_CVaR_t1'!A2143</f>
        <v>45289</v>
      </c>
      <c r="B2143" s="5">
        <f>'2_CVaR_t1'!D2143-1</f>
        <v>-3.9435864414127941E-4</v>
      </c>
      <c r="C2143" s="5">
        <f>'Stocks Returns'!B2139</f>
        <v>-2.6518391787852758E-2</v>
      </c>
      <c r="D2143" s="5">
        <f>'Stocks Returns'!C2139</f>
        <v>-1.9124431307382395E-4</v>
      </c>
      <c r="E2143" s="5">
        <f>'Stocks Returns'!D2139</f>
        <v>-7.2655217965653662E-3</v>
      </c>
      <c r="F2143" s="5">
        <f>'Stocks Returns'!E2139</f>
        <v>-3.690987124463585E-3</v>
      </c>
      <c r="G2143" s="5">
        <f t="shared" si="132"/>
        <v>-2.5607152262847162E-2</v>
      </c>
      <c r="H2143" s="5">
        <f t="shared" si="133"/>
        <v>4.1865712443291353E-4</v>
      </c>
      <c r="I2143" s="5">
        <f t="shared" si="134"/>
        <v>-6.6584285017460675E-3</v>
      </c>
      <c r="J2143" s="5">
        <f t="shared" si="135"/>
        <v>-3.2624057350868364E-3</v>
      </c>
    </row>
    <row r="2144" spans="1:10" ht="15" customHeight="1" x14ac:dyDescent="0.2">
      <c r="A2144" s="3">
        <f>'2_CVaR_t1'!A2144</f>
        <v>45292</v>
      </c>
      <c r="B2144" s="5">
        <f>'2_CVaR_t1'!D2144-1</f>
        <v>2.8556153399916795E-5</v>
      </c>
      <c r="C2144" s="5">
        <f>'Stocks Returns'!B2140</f>
        <v>0</v>
      </c>
      <c r="D2144" s="5">
        <f>'Stocks Returns'!C2140</f>
        <v>0</v>
      </c>
      <c r="E2144" s="5">
        <f>'Stocks Returns'!D2140</f>
        <v>0</v>
      </c>
      <c r="F2144" s="5">
        <f>'Stocks Returns'!E2140</f>
        <v>0</v>
      </c>
      <c r="G2144" s="5">
        <f t="shared" si="132"/>
        <v>5.2096584642662082E-4</v>
      </c>
      <c r="H2144" s="5">
        <f t="shared" si="133"/>
        <v>-1.1253114819244209E-6</v>
      </c>
      <c r="I2144" s="5">
        <f t="shared" si="134"/>
        <v>1.8154757398473369E-5</v>
      </c>
      <c r="J2144" s="5">
        <f t="shared" si="135"/>
        <v>1.0294917535460086E-6</v>
      </c>
    </row>
    <row r="2145" spans="1:10" ht="15" customHeight="1" x14ac:dyDescent="0.2">
      <c r="A2145" s="3">
        <f>'2_CVaR_t1'!A2145</f>
        <v>45293</v>
      </c>
      <c r="B2145" s="5">
        <f>'2_CVaR_t1'!D2145-1</f>
        <v>-5.2819447413993137E-3</v>
      </c>
      <c r="C2145" s="5">
        <f>'Stocks Returns'!B2141</f>
        <v>2.4604569420035194E-2</v>
      </c>
      <c r="D2145" s="5">
        <f>'Stocks Returns'!C2141</f>
        <v>-5.6846530882839197E-3</v>
      </c>
      <c r="E2145" s="5">
        <f>'Stocks Returns'!D2141</f>
        <v>-4.0141938345531258E-2</v>
      </c>
      <c r="F2145" s="5">
        <f>'Stocks Returns'!E2141</f>
        <v>1.3095545791332874E-2</v>
      </c>
      <c r="G2145" s="5">
        <f t="shared" si="132"/>
        <v>3.0026164734524692E-2</v>
      </c>
      <c r="H2145" s="5">
        <f t="shared" si="133"/>
        <v>1.9868263804782701E-3</v>
      </c>
      <c r="I2145" s="5">
        <f t="shared" si="134"/>
        <v>-3.2728538380023493E-2</v>
      </c>
      <c r="J2145" s="5">
        <f t="shared" si="135"/>
        <v>1.8465303802641133E-2</v>
      </c>
    </row>
    <row r="2146" spans="1:10" ht="15" customHeight="1" x14ac:dyDescent="0.2">
      <c r="A2146" s="3">
        <f>'2_CVaR_t1'!A2146</f>
        <v>45294</v>
      </c>
      <c r="B2146" s="5">
        <f>'2_CVaR_t1'!D2146-1</f>
        <v>-3.1153821282502436E-3</v>
      </c>
      <c r="C2146" s="5">
        <f>'Stocks Returns'!B2142</f>
        <v>-3.0874785591766707E-2</v>
      </c>
      <c r="D2146" s="5">
        <f>'Stocks Returns'!C2142</f>
        <v>-3.4384040489804368E-3</v>
      </c>
      <c r="E2146" s="5">
        <f>'Stocks Returns'!D2142</f>
        <v>-2.2989833641404944E-2</v>
      </c>
      <c r="F2146" s="5">
        <f>'Stocks Returns'!E2142</f>
        <v>1.9899651330895551E-2</v>
      </c>
      <c r="G2146" s="5">
        <f t="shared" si="132"/>
        <v>-2.7452534745291475E-2</v>
      </c>
      <c r="H2146" s="5">
        <f t="shared" si="133"/>
        <v>1.1028285764707151E-3</v>
      </c>
      <c r="I2146" s="5">
        <f t="shared" si="134"/>
        <v>-1.859352417269958E-2</v>
      </c>
      <c r="J2146" s="5">
        <f t="shared" si="135"/>
        <v>2.3079091193118149E-2</v>
      </c>
    </row>
    <row r="2147" spans="1:10" ht="15" customHeight="1" x14ac:dyDescent="0.2">
      <c r="A2147" s="3">
        <f>'2_CVaR_t1'!A2147</f>
        <v>45295</v>
      </c>
      <c r="B2147" s="5">
        <f>'2_CVaR_t1'!D2147-1</f>
        <v>3.5533093054642695E-3</v>
      </c>
      <c r="C2147" s="5">
        <f>'Stocks Returns'!B2143</f>
        <v>4.4247787610618428E-3</v>
      </c>
      <c r="D2147" s="5">
        <f>'Stocks Returns'!C2143</f>
        <v>6.3187068765020449E-3</v>
      </c>
      <c r="E2147" s="5">
        <f>'Stocks Returns'!D2143</f>
        <v>-1.3834693153600419E-2</v>
      </c>
      <c r="F2147" s="5">
        <f>'Stocks Returns'!E2143</f>
        <v>-2.8766780622029531E-2</v>
      </c>
      <c r="G2147" s="5">
        <f t="shared" si="132"/>
        <v>1.6930365283747465E-3</v>
      </c>
      <c r="H2147" s="5">
        <f t="shared" si="133"/>
        <v>1.2250227990109322E-3</v>
      </c>
      <c r="I2147" s="5">
        <f t="shared" si="134"/>
        <v>-1.8725004541664765E-2</v>
      </c>
      <c r="J2147" s="5">
        <f t="shared" si="135"/>
        <v>-3.2329151861534816E-2</v>
      </c>
    </row>
    <row r="2148" spans="1:10" ht="15" customHeight="1" x14ac:dyDescent="0.2">
      <c r="A2148" s="3">
        <f>'2_CVaR_t1'!A2148</f>
        <v>45296</v>
      </c>
      <c r="B2148" s="5">
        <f>'2_CVaR_t1'!D2148-1</f>
        <v>5.1513382196022306E-4</v>
      </c>
      <c r="C2148" s="5">
        <f>'Stocks Returns'!B2144</f>
        <v>-1.3215859030836996E-2</v>
      </c>
      <c r="D2148" s="5">
        <f>'Stocks Returns'!C2144</f>
        <v>3.0738403475072396E-4</v>
      </c>
      <c r="E2148" s="5">
        <f>'Stocks Returns'!D2144</f>
        <v>7.074340527577716E-3</v>
      </c>
      <c r="F2148" s="5">
        <f>'Stocks Returns'!E2144</f>
        <v>4.2925824175821248E-4</v>
      </c>
      <c r="G2148" s="5">
        <f t="shared" si="132"/>
        <v>-1.3143916150093939E-2</v>
      </c>
      <c r="H2148" s="5">
        <f t="shared" si="133"/>
        <v>-3.9674805889971837E-4</v>
      </c>
      <c r="I2148" s="5">
        <f t="shared" si="134"/>
        <v>6.4149017315474344E-3</v>
      </c>
      <c r="J2148" s="5">
        <f t="shared" si="135"/>
        <v>-6.1625074324594921E-5</v>
      </c>
    </row>
    <row r="2149" spans="1:10" ht="15" customHeight="1" x14ac:dyDescent="0.2">
      <c r="A2149" s="3">
        <f>'2_CVaR_t1'!A2149</f>
        <v>45299</v>
      </c>
      <c r="B2149" s="5">
        <f>'2_CVaR_t1'!D2149-1</f>
        <v>7.9569828914007878E-3</v>
      </c>
      <c r="C2149" s="5">
        <f>'Stocks Returns'!B2145</f>
        <v>1.7857142857143016E-2</v>
      </c>
      <c r="D2149" s="5">
        <f>'Stocks Returns'!C2145</f>
        <v>1.0975012890374281E-2</v>
      </c>
      <c r="E2149" s="5">
        <f>'Stocks Returns'!D2145</f>
        <v>1.96451958566497E-2</v>
      </c>
      <c r="F2149" s="5">
        <f>'Stocks Returns'!E2145</f>
        <v>-1.742040676220713E-2</v>
      </c>
      <c r="G2149" s="5">
        <f t="shared" si="132"/>
        <v>1.1061608343749316E-2</v>
      </c>
      <c r="H2149" s="5">
        <f t="shared" si="133"/>
        <v>-4.8109305191319438E-4</v>
      </c>
      <c r="I2149" s="5">
        <f t="shared" si="134"/>
        <v>8.6224599328192791E-3</v>
      </c>
      <c r="J2149" s="5">
        <f t="shared" si="135"/>
        <v>-2.5434736195482945E-2</v>
      </c>
    </row>
    <row r="2150" spans="1:10" ht="15" customHeight="1" x14ac:dyDescent="0.2">
      <c r="A2150" s="3">
        <f>'2_CVaR_t1'!A2150</f>
        <v>45300</v>
      </c>
      <c r="B2150" s="5">
        <f>'2_CVaR_t1'!D2150-1</f>
        <v>1.8298452810436849E-3</v>
      </c>
      <c r="C2150" s="5">
        <f>'Stocks Returns'!B2146</f>
        <v>-3.2456140350877294E-2</v>
      </c>
      <c r="D2150" s="5">
        <f>'Stocks Returns'!C2146</f>
        <v>3.0094461796297267E-3</v>
      </c>
      <c r="E2150" s="5">
        <f>'Stocks Returns'!D2146</f>
        <v>-3.5030359645025211E-3</v>
      </c>
      <c r="F2150" s="5">
        <f>'Stocks Returns'!E2146</f>
        <v>-1.5196506550218314E-2</v>
      </c>
      <c r="G2150" s="5">
        <f t="shared" si="132"/>
        <v>-3.3597437773830285E-2</v>
      </c>
      <c r="H2150" s="5">
        <f t="shared" si="133"/>
        <v>4.0582068122638985E-4</v>
      </c>
      <c r="I2150" s="5">
        <f t="shared" si="134"/>
        <v>-5.9933027389924357E-3</v>
      </c>
      <c r="J2150" s="5">
        <f t="shared" si="135"/>
        <v>-1.7016516637050609E-2</v>
      </c>
    </row>
    <row r="2151" spans="1:10" ht="15" customHeight="1" x14ac:dyDescent="0.2">
      <c r="A2151" s="3">
        <f>'2_CVaR_t1'!A2151</f>
        <v>45301</v>
      </c>
      <c r="B2151" s="5">
        <f>'2_CVaR_t1'!D2151-1</f>
        <v>3.1038904035458614E-3</v>
      </c>
      <c r="C2151" s="5">
        <f>'Stocks Returns'!B2147</f>
        <v>-5.4397098821394874E-3</v>
      </c>
      <c r="D2151" s="5">
        <f>'Stocks Returns'!C2147</f>
        <v>4.6709434280394202E-3</v>
      </c>
      <c r="E2151" s="5">
        <f>'Stocks Returns'!D2147</f>
        <v>1.1717834544175965E-3</v>
      </c>
      <c r="F2151" s="5">
        <f>'Stocks Returns'!E2147</f>
        <v>-1.4012061014544108E-2</v>
      </c>
      <c r="G2151" s="5">
        <f t="shared" si="132"/>
        <v>-7.7567199534211055E-3</v>
      </c>
      <c r="H2151" s="5">
        <f t="shared" si="133"/>
        <v>2.2657919504135739E-4</v>
      </c>
      <c r="I2151" s="5">
        <f t="shared" si="134"/>
        <v>-3.09268057071706E-3</v>
      </c>
      <c r="J2151" s="5">
        <f t="shared" si="135"/>
        <v>-1.7120085644613876E-2</v>
      </c>
    </row>
    <row r="2152" spans="1:10" ht="15" customHeight="1" x14ac:dyDescent="0.2">
      <c r="A2152" s="3">
        <f>'2_CVaR_t1'!A2152</f>
        <v>45302</v>
      </c>
      <c r="B2152" s="5">
        <f>'2_CVaR_t1'!D2152-1</f>
        <v>-1.1578282206822221E-3</v>
      </c>
      <c r="C2152" s="5">
        <f>'Stocks Returns'!B2148</f>
        <v>-3.9197812215132299E-2</v>
      </c>
      <c r="D2152" s="5">
        <f>'Stocks Returns'!C2148</f>
        <v>-2.003703506311072E-3</v>
      </c>
      <c r="E2152" s="5">
        <f>'Stocks Returns'!D2148</f>
        <v>3.0430711610487382E-3</v>
      </c>
      <c r="F2152" s="5">
        <f>'Stocks Returns'!E2148</f>
        <v>-1.6189962223421839E-3</v>
      </c>
      <c r="G2152" s="5">
        <f t="shared" si="132"/>
        <v>-3.7582028697218203E-2</v>
      </c>
      <c r="H2152" s="5">
        <f t="shared" si="133"/>
        <v>-2.9074221840947895E-4</v>
      </c>
      <c r="I2152" s="5">
        <f t="shared" si="134"/>
        <v>4.7133494245366267E-3</v>
      </c>
      <c r="J2152" s="5">
        <f t="shared" si="135"/>
        <v>-4.1857410257371526E-4</v>
      </c>
    </row>
    <row r="2153" spans="1:10" ht="15" customHeight="1" x14ac:dyDescent="0.2">
      <c r="A2153" s="3">
        <f>'2_CVaR_t1'!A2153</f>
        <v>45303</v>
      </c>
      <c r="B2153" s="5">
        <f>'2_CVaR_t1'!D2153-1</f>
        <v>2.4609328225100313E-4</v>
      </c>
      <c r="C2153" s="5">
        <f>'Stocks Returns'!B2149</f>
        <v>1.0436432637571214E-2</v>
      </c>
      <c r="D2153" s="5">
        <f>'Stocks Returns'!C2149</f>
        <v>5.2986403060262255E-4</v>
      </c>
      <c r="E2153" s="5">
        <f>'Stocks Returns'!D2149</f>
        <v>-3.3838973162194641E-3</v>
      </c>
      <c r="F2153" s="5">
        <f>'Stocks Returns'!E2149</f>
        <v>6.3063063063062419E-3</v>
      </c>
      <c r="G2153" s="5">
        <f t="shared" si="132"/>
        <v>1.0756651156172418E-2</v>
      </c>
      <c r="H2153" s="5">
        <f t="shared" si="133"/>
        <v>2.1444135851992827E-4</v>
      </c>
      <c r="I2153" s="5">
        <f t="shared" si="134"/>
        <v>-3.6686782783681522E-3</v>
      </c>
      <c r="J2153" s="5">
        <f t="shared" si="135"/>
        <v>6.0874134572371655E-3</v>
      </c>
    </row>
    <row r="2154" spans="1:10" ht="15" customHeight="1" x14ac:dyDescent="0.2">
      <c r="A2154" s="3">
        <f>'2_CVaR_t1'!A2154</f>
        <v>45306</v>
      </c>
      <c r="B2154" s="5">
        <f>'2_CVaR_t1'!D2154-1</f>
        <v>2.8556153399916795E-5</v>
      </c>
      <c r="C2154" s="5">
        <f>'Stocks Returns'!B2150</f>
        <v>0</v>
      </c>
      <c r="D2154" s="5">
        <f>'Stocks Returns'!C2150</f>
        <v>0</v>
      </c>
      <c r="E2154" s="5">
        <f>'Stocks Returns'!D2150</f>
        <v>0</v>
      </c>
      <c r="F2154" s="5">
        <f>'Stocks Returns'!E2150</f>
        <v>0</v>
      </c>
      <c r="G2154" s="5">
        <f t="shared" si="132"/>
        <v>5.2096584642662082E-4</v>
      </c>
      <c r="H2154" s="5">
        <f t="shared" si="133"/>
        <v>-1.1253114819244209E-6</v>
      </c>
      <c r="I2154" s="5">
        <f t="shared" si="134"/>
        <v>1.8154757398473369E-5</v>
      </c>
      <c r="J2154" s="5">
        <f t="shared" si="135"/>
        <v>1.0294917535460086E-6</v>
      </c>
    </row>
    <row r="2155" spans="1:10" ht="15" customHeight="1" x14ac:dyDescent="0.2">
      <c r="A2155" s="3">
        <f>'2_CVaR_t1'!A2155</f>
        <v>45307</v>
      </c>
      <c r="B2155" s="5">
        <f>'2_CVaR_t1'!D2155-1</f>
        <v>2.5159873847973024E-3</v>
      </c>
      <c r="C2155" s="5">
        <f>'Stocks Returns'!B2151</f>
        <v>-2.8169014084507116E-2</v>
      </c>
      <c r="D2155" s="5">
        <f>'Stocks Returns'!C2151</f>
        <v>4.0508021542198236E-3</v>
      </c>
      <c r="E2155" s="5">
        <f>'Stocks Returns'!D2151</f>
        <v>-2.9270577215783078E-3</v>
      </c>
      <c r="F2155" s="5">
        <f>'Stocks Returns'!E2151</f>
        <v>-2.7394807520143227E-2</v>
      </c>
      <c r="G2155" s="5">
        <f t="shared" si="132"/>
        <v>-2.9943496263389002E-2</v>
      </c>
      <c r="H2155" s="5">
        <f t="shared" si="133"/>
        <v>4.5583943744929379E-4</v>
      </c>
      <c r="I2155" s="5">
        <f t="shared" si="134"/>
        <v>-6.3728255317304725E-3</v>
      </c>
      <c r="J2155" s="5">
        <f t="shared" si="135"/>
        <v>-2.9908482998218921E-2</v>
      </c>
    </row>
    <row r="2156" spans="1:10" ht="15" customHeight="1" x14ac:dyDescent="0.2">
      <c r="A2156" s="3">
        <f>'2_CVaR_t1'!A2156</f>
        <v>45308</v>
      </c>
      <c r="B2156" s="5">
        <f>'2_CVaR_t1'!D2156-1</f>
        <v>2.5710152916122997E-3</v>
      </c>
      <c r="C2156" s="5">
        <f>'Stocks Returns'!B2152</f>
        <v>-1.8357487922705307E-2</v>
      </c>
      <c r="D2156" s="5">
        <f>'Stocks Returns'!C2152</f>
        <v>5.2401598552254125E-3</v>
      </c>
      <c r="E2156" s="5">
        <f>'Stocks Returns'!D2152</f>
        <v>-2.1371535932362518E-2</v>
      </c>
      <c r="F2156" s="5">
        <f>'Stocks Returns'!E2152</f>
        <v>-9.8490427098675282E-3</v>
      </c>
      <c r="G2156" s="5">
        <f t="shared" si="132"/>
        <v>-2.0182750882354501E-2</v>
      </c>
      <c r="H2156" s="5">
        <f t="shared" si="133"/>
        <v>1.5656928903171868E-3</v>
      </c>
      <c r="I2156" s="5">
        <f t="shared" si="134"/>
        <v>-2.4893933964832211E-2</v>
      </c>
      <c r="J2156" s="5">
        <f t="shared" si="135"/>
        <v>-1.241834945485034E-2</v>
      </c>
    </row>
    <row r="2157" spans="1:10" ht="15" customHeight="1" x14ac:dyDescent="0.2">
      <c r="A2157" s="3">
        <f>'2_CVaR_t1'!A2157</f>
        <v>45309</v>
      </c>
      <c r="B2157" s="5">
        <f>'2_CVaR_t1'!D2157-1</f>
        <v>5.0802790307256096E-3</v>
      </c>
      <c r="C2157" s="5">
        <f>'Stocks Returns'!B2153</f>
        <v>1.1811023622047223E-2</v>
      </c>
      <c r="D2157" s="5">
        <f>'Stocks Returns'!C2153</f>
        <v>5.6632808248437971E-3</v>
      </c>
      <c r="E2157" s="5">
        <f>'Stocks Returns'!D2153</f>
        <v>3.3837293016558689E-2</v>
      </c>
      <c r="F2157" s="5">
        <f>'Stocks Returns'!E2153</f>
        <v>-5.9496142047037459E-3</v>
      </c>
      <c r="G2157" s="5">
        <f t="shared" si="132"/>
        <v>7.6701651909645875E-3</v>
      </c>
      <c r="H2157" s="5">
        <f t="shared" si="133"/>
        <v>-1.6365671240821077E-3</v>
      </c>
      <c r="I2157" s="5">
        <f t="shared" si="134"/>
        <v>2.6820569117251596E-2</v>
      </c>
      <c r="J2157" s="5">
        <f t="shared" si="135"/>
        <v>-1.1055697812384259E-2</v>
      </c>
    </row>
    <row r="2158" spans="1:10" ht="15" customHeight="1" x14ac:dyDescent="0.2">
      <c r="A2158" s="3">
        <f>'2_CVaR_t1'!A2158</f>
        <v>45310</v>
      </c>
      <c r="B2158" s="5">
        <f>'2_CVaR_t1'!D2158-1</f>
        <v>8.2908941823043314E-3</v>
      </c>
      <c r="C2158" s="5">
        <f>'Stocks Returns'!B2154</f>
        <v>6.809338521400754E-3</v>
      </c>
      <c r="D2158" s="5">
        <f>'Stocks Returns'!C2154</f>
        <v>1.0293134292956641E-2</v>
      </c>
      <c r="E2158" s="5">
        <f>'Stocks Returns'!D2154</f>
        <v>3.8068709377901522E-2</v>
      </c>
      <c r="F2158" s="5">
        <f>'Stocks Returns'!E2154</f>
        <v>8.7907977181334029E-3</v>
      </c>
      <c r="G2158" s="5">
        <f t="shared" si="132"/>
        <v>-2.9433557135416684E-4</v>
      </c>
      <c r="H2158" s="5">
        <f t="shared" si="133"/>
        <v>-1.645406247783315E-3</v>
      </c>
      <c r="I2158" s="5">
        <f t="shared" si="134"/>
        <v>2.6580978546263751E-2</v>
      </c>
      <c r="J2158" s="5">
        <f t="shared" si="135"/>
        <v>4.3889578350826686E-4</v>
      </c>
    </row>
    <row r="2159" spans="1:10" ht="15" customHeight="1" x14ac:dyDescent="0.2">
      <c r="A2159" s="3">
        <f>'2_CVaR_t1'!A2159</f>
        <v>45313</v>
      </c>
      <c r="B2159" s="5">
        <f>'2_CVaR_t1'!D2159-1</f>
        <v>1.3401077233925474E-3</v>
      </c>
      <c r="C2159" s="5">
        <f>'Stocks Returns'!B2155</f>
        <v>1.1594202898550732E-2</v>
      </c>
      <c r="D2159" s="5">
        <f>'Stocks Returns'!C2155</f>
        <v>1.1077892609041573E-3</v>
      </c>
      <c r="E2159" s="5">
        <f>'Stocks Returns'!D2155</f>
        <v>1.4534883720930258E-2</v>
      </c>
      <c r="F2159" s="5">
        <f>'Stocks Returns'!E2155</f>
        <v>1.7613794382127512E-3</v>
      </c>
      <c r="G2159" s="5">
        <f t="shared" si="132"/>
        <v>1.0904844445986153E-2</v>
      </c>
      <c r="H2159" s="5">
        <f t="shared" si="133"/>
        <v>-7.8826405168538633E-4</v>
      </c>
      <c r="I2159" s="5">
        <f t="shared" si="134"/>
        <v>1.2726610867201681E-2</v>
      </c>
      <c r="J2159" s="5">
        <f t="shared" si="135"/>
        <v>4.3647669529102168E-4</v>
      </c>
    </row>
    <row r="2160" spans="1:10" ht="15" customHeight="1" x14ac:dyDescent="0.2">
      <c r="A2160" s="3">
        <f>'2_CVaR_t1'!A2160</f>
        <v>45314</v>
      </c>
      <c r="B2160" s="5">
        <f>'2_CVaR_t1'!D2160-1</f>
        <v>7.2793417894878587E-4</v>
      </c>
      <c r="C2160" s="5">
        <f>'Stocks Returns'!B2156</f>
        <v>6.6857688634192058E-3</v>
      </c>
      <c r="D2160" s="5">
        <f>'Stocks Returns'!C2156</f>
        <v>2.2123893805314765E-4</v>
      </c>
      <c r="E2160" s="5">
        <f>'Stocks Returns'!D2156</f>
        <v>1.3775622658144249E-2</v>
      </c>
      <c r="F2160" s="5">
        <f>'Stocks Returns'!E2156</f>
        <v>-6.4778826577838178E-4</v>
      </c>
      <c r="G2160" s="5">
        <f t="shared" si="132"/>
        <v>6.5613355979321098E-3</v>
      </c>
      <c r="H2160" s="5">
        <f t="shared" si="133"/>
        <v>-7.9034683437684185E-4</v>
      </c>
      <c r="I2160" s="5">
        <f t="shared" si="134"/>
        <v>1.2819844429830881E-2</v>
      </c>
      <c r="J2160" s="5">
        <f t="shared" si="135"/>
        <v>-1.353805213917401E-3</v>
      </c>
    </row>
    <row r="2161" spans="1:10" ht="15" customHeight="1" x14ac:dyDescent="0.2">
      <c r="A2161" s="3">
        <f>'2_CVaR_t1'!A2161</f>
        <v>45315</v>
      </c>
      <c r="B2161" s="5">
        <f>'2_CVaR_t1'!D2161-1</f>
        <v>3.5969535192559299E-4</v>
      </c>
      <c r="C2161" s="5">
        <f>'Stocks Returns'!B2157</f>
        <v>-1.2333965844402162E-2</v>
      </c>
      <c r="D2161" s="5">
        <f>'Stocks Returns'!C2157</f>
        <v>1.4373663643736379E-3</v>
      </c>
      <c r="E2161" s="5">
        <f>'Stocks Returns'!D2157</f>
        <v>-1.5545167953038286E-2</v>
      </c>
      <c r="F2161" s="5">
        <f>'Stocks Returns'!E2157</f>
        <v>1.555699601814986E-2</v>
      </c>
      <c r="G2161" s="5">
        <f t="shared" si="132"/>
        <v>-1.2118581438685759E-2</v>
      </c>
      <c r="H2161" s="5">
        <f t="shared" si="133"/>
        <v>9.5781156989840314E-4</v>
      </c>
      <c r="I2161" s="5">
        <f t="shared" si="134"/>
        <v>-1.59881477702545E-2</v>
      </c>
      <c r="J2161" s="5">
        <f t="shared" si="135"/>
        <v>1.5223255495871708E-2</v>
      </c>
    </row>
    <row r="2162" spans="1:10" ht="15" customHeight="1" x14ac:dyDescent="0.2">
      <c r="A2162" s="3">
        <f>'2_CVaR_t1'!A2162</f>
        <v>45316</v>
      </c>
      <c r="B2162" s="5">
        <f>'2_CVaR_t1'!D2162-1</f>
        <v>1.9578583131840688E-3</v>
      </c>
      <c r="C2162" s="5">
        <f>'Stocks Returns'!B2158</f>
        <v>1.6330451488952846E-2</v>
      </c>
      <c r="D2162" s="5">
        <f>'Stocks Returns'!C2158</f>
        <v>3.5346966812797032E-3</v>
      </c>
      <c r="E2162" s="5">
        <f>'Stocks Returns'!D2158</f>
        <v>-1.0048586572438123E-2</v>
      </c>
      <c r="F2162" s="5">
        <f>'Stocks Returns'!E2158</f>
        <v>2.1701468040485006E-2</v>
      </c>
      <c r="G2162" s="5">
        <f t="shared" si="132"/>
        <v>1.5071021247640362E-2</v>
      </c>
      <c r="H2162" s="5">
        <f t="shared" si="133"/>
        <v>7.4611812067167885E-4</v>
      </c>
      <c r="I2162" s="5">
        <f t="shared" si="134"/>
        <v>-1.2717120478647918E-2</v>
      </c>
      <c r="J2162" s="5">
        <f t="shared" si="135"/>
        <v>1.9752041307249391E-2</v>
      </c>
    </row>
    <row r="2163" spans="1:10" ht="15" customHeight="1" x14ac:dyDescent="0.2">
      <c r="A2163" s="3">
        <f>'2_CVaR_t1'!A2163</f>
        <v>45317</v>
      </c>
      <c r="B2163" s="5">
        <f>'2_CVaR_t1'!D2163-1</f>
        <v>-1.2373052782492677E-2</v>
      </c>
      <c r="C2163" s="5">
        <f>'Stocks Returns'!B2159</f>
        <v>3.780718336483746E-3</v>
      </c>
      <c r="D2163" s="5">
        <f>'Stocks Returns'!C2159</f>
        <v>-1.7131426898709834E-2</v>
      </c>
      <c r="E2163" s="5">
        <f>'Stocks Returns'!D2159</f>
        <v>-3.0451756832124977E-2</v>
      </c>
      <c r="F2163" s="5">
        <f>'Stocks Returns'!E2159</f>
        <v>1.6064257028112205E-3</v>
      </c>
      <c r="G2163" s="5">
        <f t="shared" si="132"/>
        <v>1.5746120669522586E-2</v>
      </c>
      <c r="H2163" s="5">
        <f t="shared" si="133"/>
        <v>7.8527623748520653E-4</v>
      </c>
      <c r="I2163" s="5">
        <f t="shared" si="134"/>
        <v>-1.3163491237192713E-2</v>
      </c>
      <c r="J2163" s="5">
        <f t="shared" si="135"/>
        <v>1.414504306084236E-2</v>
      </c>
    </row>
    <row r="2164" spans="1:10" ht="15" customHeight="1" x14ac:dyDescent="0.2">
      <c r="A2164" s="3">
        <f>'2_CVaR_t1'!A2164</f>
        <v>45320</v>
      </c>
      <c r="B2164" s="5">
        <f>'2_CVaR_t1'!D2164-1</f>
        <v>1.4090314912918567E-2</v>
      </c>
      <c r="C2164" s="5">
        <f>'Stocks Returns'!B2160</f>
        <v>-1.2241054613935876E-2</v>
      </c>
      <c r="D2164" s="5">
        <f>'Stocks Returns'!C2160</f>
        <v>2.1348070966660693E-2</v>
      </c>
      <c r="E2164" s="5">
        <f>'Stocks Returns'!D2160</f>
        <v>3.56649792913033E-3</v>
      </c>
      <c r="F2164" s="5">
        <f>'Stocks Returns'!E2160</f>
        <v>-5.6134723336007664E-3</v>
      </c>
      <c r="G2164" s="5">
        <f t="shared" si="132"/>
        <v>-2.4696542536150161E-2</v>
      </c>
      <c r="H2164" s="5">
        <f t="shared" si="133"/>
        <v>1.0305349033072619E-3</v>
      </c>
      <c r="I2164" s="5">
        <f t="shared" si="134"/>
        <v>-1.5997333296330282E-2</v>
      </c>
      <c r="J2164" s="5">
        <f t="shared" si="135"/>
        <v>-1.9828383443845785E-2</v>
      </c>
    </row>
    <row r="2165" spans="1:10" ht="15" customHeight="1" x14ac:dyDescent="0.2">
      <c r="A2165" s="3">
        <f>'2_CVaR_t1'!A2165</f>
        <v>45321</v>
      </c>
      <c r="B2165" s="5">
        <f>'2_CVaR_t1'!D2165-1</f>
        <v>7.7893082901725474E-3</v>
      </c>
      <c r="C2165" s="5">
        <f>'Stocks Returns'!B2161</f>
        <v>-3.7178265014299439E-2</v>
      </c>
      <c r="D2165" s="5">
        <f>'Stocks Returns'!C2161</f>
        <v>1.2753055891637777E-2</v>
      </c>
      <c r="E2165" s="5">
        <f>'Stocks Returns'!D2161</f>
        <v>-1.4559211280522844E-2</v>
      </c>
      <c r="F2165" s="5">
        <f>'Stocks Returns'!E2161</f>
        <v>2.195340501792109E-2</v>
      </c>
      <c r="G2165" s="5">
        <f t="shared" si="132"/>
        <v>-4.3819066272186194E-2</v>
      </c>
      <c r="H2165" s="5">
        <f t="shared" si="133"/>
        <v>1.5392059949465367E-3</v>
      </c>
      <c r="I2165" s="5">
        <f t="shared" si="134"/>
        <v>-2.5348448554071677E-2</v>
      </c>
      <c r="J2165" s="5">
        <f t="shared" si="135"/>
        <v>1.4108588674173349E-2</v>
      </c>
    </row>
    <row r="2166" spans="1:10" ht="15" customHeight="1" x14ac:dyDescent="0.2">
      <c r="A2166" s="3">
        <f>'2_CVaR_t1'!A2166</f>
        <v>45322</v>
      </c>
      <c r="B2166" s="5">
        <f>'2_CVaR_t1'!D2166-1</f>
        <v>-9.5185842753024996E-3</v>
      </c>
      <c r="C2166" s="5">
        <f>'Stocks Returns'!B2162</f>
        <v>-7.9207920792079278E-3</v>
      </c>
      <c r="D2166" s="5">
        <f>'Stocks Returns'!C2162</f>
        <v>-1.4035364977580733E-2</v>
      </c>
      <c r="E2166" s="5">
        <f>'Stocks Returns'!D2162</f>
        <v>-9.0739879013492786E-3</v>
      </c>
      <c r="F2166" s="5">
        <f>'Stocks Returns'!E2162</f>
        <v>-1.9114423498465483E-2</v>
      </c>
      <c r="G2166" s="5">
        <f t="shared" si="132"/>
        <v>1.4104533712488432E-3</v>
      </c>
      <c r="H2166" s="5">
        <f t="shared" si="133"/>
        <v>-2.4279422497540219E-4</v>
      </c>
      <c r="I2166" s="5">
        <f t="shared" si="134"/>
        <v>4.2392299593531774E-3</v>
      </c>
      <c r="J2166" s="5">
        <f t="shared" si="135"/>
        <v>-9.4615728103412955E-3</v>
      </c>
    </row>
    <row r="2167" spans="1:10" ht="15" customHeight="1" x14ac:dyDescent="0.2">
      <c r="A2167" s="3">
        <f>'2_CVaR_t1'!A2167</f>
        <v>45323</v>
      </c>
      <c r="B2167" s="5">
        <f>'2_CVaR_t1'!D2167-1</f>
        <v>9.2924858001124377E-3</v>
      </c>
      <c r="C2167" s="5">
        <f>'Stocks Returns'!B2163</f>
        <v>4.3912175648702645E-2</v>
      </c>
      <c r="D2167" s="5">
        <f>'Stocks Returns'!C2163</f>
        <v>1.3869574763961223E-2</v>
      </c>
      <c r="E2167" s="5">
        <f>'Stocks Returns'!D2163</f>
        <v>5.5177271660014071E-3</v>
      </c>
      <c r="F2167" s="5">
        <f>'Stocks Returns'!E2163</f>
        <v>-4.3800840261017937E-3</v>
      </c>
      <c r="G2167" s="5">
        <f t="shared" si="132"/>
        <v>3.5884214093346564E-2</v>
      </c>
      <c r="H2167" s="5">
        <f t="shared" si="133"/>
        <v>4.8393595756181934E-4</v>
      </c>
      <c r="I2167" s="5">
        <f t="shared" si="134"/>
        <v>-7.3647902891226334E-3</v>
      </c>
      <c r="J2167" s="5">
        <f t="shared" si="135"/>
        <v>-1.3744559650101408E-2</v>
      </c>
    </row>
    <row r="2168" spans="1:10" ht="15" customHeight="1" x14ac:dyDescent="0.2">
      <c r="A2168" s="3">
        <f>'2_CVaR_t1'!A2168</f>
        <v>45324</v>
      </c>
      <c r="B2168" s="5">
        <f>'2_CVaR_t1'!D2168-1</f>
        <v>-3.154434259792227E-4</v>
      </c>
      <c r="C2168" s="5">
        <f>'Stocks Returns'!B2164</f>
        <v>-2.0076481835564097E-2</v>
      </c>
      <c r="D2168" s="5">
        <f>'Stocks Returns'!C2164</f>
        <v>4.6886843530025146E-4</v>
      </c>
      <c r="E2168" s="5">
        <f>'Stocks Returns'!D2164</f>
        <v>-1.5878575598365474E-2</v>
      </c>
      <c r="F2168" s="5">
        <f>'Stocks Returns'!E2164</f>
        <v>-6.7337044352666631E-3</v>
      </c>
      <c r="G2168" s="5">
        <f t="shared" si="132"/>
        <v>-1.9238066748641609E-2</v>
      </c>
      <c r="H2168" s="5">
        <f t="shared" si="133"/>
        <v>9.6475326832864722E-4</v>
      </c>
      <c r="I2168" s="5">
        <f t="shared" si="134"/>
        <v>-1.5381377283421123E-2</v>
      </c>
      <c r="J2168" s="5">
        <f t="shared" si="135"/>
        <v>-6.3849035394377895E-3</v>
      </c>
    </row>
    <row r="2169" spans="1:10" ht="15" customHeight="1" x14ac:dyDescent="0.2">
      <c r="A2169" s="3">
        <f>'2_CVaR_t1'!A2169</f>
        <v>45327</v>
      </c>
      <c r="B2169" s="5">
        <f>'2_CVaR_t1'!D2169-1</f>
        <v>-3.1841695036013418E-3</v>
      </c>
      <c r="C2169" s="5">
        <f>'Stocks Returns'!B2165</f>
        <v>-1.7560975609756113E-2</v>
      </c>
      <c r="D2169" s="5">
        <f>'Stocks Returns'!C2165</f>
        <v>-5.7717027822001832E-3</v>
      </c>
      <c r="E2169" s="5">
        <f>'Stocks Returns'!D2165</f>
        <v>1.3880650136433692E-2</v>
      </c>
      <c r="F2169" s="5">
        <f>'Stocks Returns'!E2165</f>
        <v>-5.9658320527885556E-3</v>
      </c>
      <c r="G2169" s="5">
        <f t="shared" si="132"/>
        <v>-1.4075246487812283E-2</v>
      </c>
      <c r="H2169" s="5">
        <f t="shared" si="133"/>
        <v>-1.1310862463807733E-3</v>
      </c>
      <c r="I2169" s="5">
        <f t="shared" si="134"/>
        <v>1.8372750853087403E-2</v>
      </c>
      <c r="J2169" s="5">
        <f t="shared" si="135"/>
        <v>-2.7168505877777113E-3</v>
      </c>
    </row>
    <row r="2170" spans="1:10" ht="15" customHeight="1" x14ac:dyDescent="0.2">
      <c r="A2170" s="3">
        <f>'2_CVaR_t1'!A2170</f>
        <v>45328</v>
      </c>
      <c r="B2170" s="5">
        <f>'2_CVaR_t1'!D2170-1</f>
        <v>1.7967009802428713E-3</v>
      </c>
      <c r="C2170" s="5">
        <f>'Stocks Returns'!B2166</f>
        <v>0</v>
      </c>
      <c r="D2170" s="5">
        <f>'Stocks Returns'!C2166</f>
        <v>4.2815137958074345E-3</v>
      </c>
      <c r="E2170" s="5">
        <f>'Stocks Returns'!D2166</f>
        <v>-2.5860051486075286E-2</v>
      </c>
      <c r="F2170" s="5">
        <f>'Stocks Returns'!E2166</f>
        <v>1.4094753114485714E-2</v>
      </c>
      <c r="G2170" s="5">
        <f t="shared" si="132"/>
        <v>-1.1107112427751705E-3</v>
      </c>
      <c r="H2170" s="5">
        <f t="shared" si="133"/>
        <v>1.7257751400579086E-3</v>
      </c>
      <c r="I2170" s="5">
        <f t="shared" si="134"/>
        <v>-2.8304162495501044E-2</v>
      </c>
      <c r="J2170" s="5">
        <f t="shared" si="135"/>
        <v>1.230825074312039E-2</v>
      </c>
    </row>
    <row r="2171" spans="1:10" ht="15" customHeight="1" x14ac:dyDescent="0.2">
      <c r="A2171" s="3">
        <f>'2_CVaR_t1'!A2171</f>
        <v>45329</v>
      </c>
      <c r="B2171" s="5">
        <f>'2_CVaR_t1'!D2171-1</f>
        <v>6.2657355550845839E-3</v>
      </c>
      <c r="C2171" s="5">
        <f>'Stocks Returns'!B2167</f>
        <v>-3.1777557100297948E-2</v>
      </c>
      <c r="D2171" s="5">
        <f>'Stocks Returns'!C2167</f>
        <v>9.5024570024571098E-3</v>
      </c>
      <c r="E2171" s="5">
        <f>'Stocks Returns'!D2167</f>
        <v>7.2072072072071336E-4</v>
      </c>
      <c r="F2171" s="5">
        <f>'Stocks Returns'!E2167</f>
        <v>7.1736011477760986E-3</v>
      </c>
      <c r="G2171" s="5">
        <f t="shared" si="132"/>
        <v>-3.7012376965803923E-2</v>
      </c>
      <c r="H2171" s="5">
        <f t="shared" si="133"/>
        <v>4.8986301021995346E-4</v>
      </c>
      <c r="I2171" s="5">
        <f t="shared" si="134"/>
        <v>-7.9468345888160982E-3</v>
      </c>
      <c r="J2171" s="5">
        <f t="shared" si="135"/>
        <v>8.6906293532353508E-4</v>
      </c>
    </row>
    <row r="2172" spans="1:10" ht="15" customHeight="1" x14ac:dyDescent="0.2">
      <c r="A2172" s="3">
        <f>'2_CVaR_t1'!A2172</f>
        <v>45330</v>
      </c>
      <c r="B2172" s="5">
        <f>'2_CVaR_t1'!D2172-1</f>
        <v>-7.8769205300216472E-3</v>
      </c>
      <c r="C2172" s="5">
        <f>'Stocks Returns'!B2168</f>
        <v>8.2051282051283092E-3</v>
      </c>
      <c r="D2172" s="5">
        <f>'Stocks Returns'!C2168</f>
        <v>-1.2920653180376385E-2</v>
      </c>
      <c r="E2172" s="5">
        <f>'Stocks Returns'!D2168</f>
        <v>1.2483495378705856E-2</v>
      </c>
      <c r="F2172" s="5">
        <f>'Stocks Returns'!E2168</f>
        <v>1.4066951566951591E-2</v>
      </c>
      <c r="G2172" s="5">
        <f t="shared" si="132"/>
        <v>1.6021415672120135E-2</v>
      </c>
      <c r="H2172" s="5">
        <f t="shared" si="133"/>
        <v>-1.4999560700353614E-3</v>
      </c>
      <c r="I2172" s="5">
        <f t="shared" si="134"/>
        <v>2.351058125560531E-2</v>
      </c>
      <c r="J2172" s="5">
        <f t="shared" si="135"/>
        <v>2.2060138290525871E-2</v>
      </c>
    </row>
    <row r="2173" spans="1:10" ht="15" customHeight="1" x14ac:dyDescent="0.2">
      <c r="A2173" s="3">
        <f>'2_CVaR_t1'!A2173</f>
        <v>45331</v>
      </c>
      <c r="B2173" s="5">
        <f>'2_CVaR_t1'!D2173-1</f>
        <v>2.0549571580075199E-3</v>
      </c>
      <c r="C2173" s="5">
        <f>'Stocks Returns'!B2169</f>
        <v>-1.9328585961342792E-2</v>
      </c>
      <c r="D2173" s="5">
        <f>'Stocks Returns'!C2169</f>
        <v>2.3565885851040136E-3</v>
      </c>
      <c r="E2173" s="5">
        <f>'Stocks Returns'!D2169</f>
        <v>1.2922347362181341E-2</v>
      </c>
      <c r="F2173" s="5">
        <f>'Stocks Returns'!E2169</f>
        <v>-2.4056189640035197E-2</v>
      </c>
      <c r="G2173" s="5">
        <f t="shared" si="132"/>
        <v>-2.0677620831236112E-2</v>
      </c>
      <c r="H2173" s="5">
        <f t="shared" si="133"/>
        <v>-5.7227826011350957E-4</v>
      </c>
      <c r="I2173" s="5">
        <f t="shared" si="134"/>
        <v>1.0118596499771274E-2</v>
      </c>
      <c r="J2173" s="5">
        <f t="shared" si="135"/>
        <v>-2.6103779870038136E-2</v>
      </c>
    </row>
    <row r="2174" spans="1:10" ht="15" customHeight="1" x14ac:dyDescent="0.2">
      <c r="A2174" s="3">
        <f>'2_CVaR_t1'!A2174</f>
        <v>45334</v>
      </c>
      <c r="B2174" s="5">
        <f>'2_CVaR_t1'!D2174-1</f>
        <v>-3.8847137680206867E-3</v>
      </c>
      <c r="C2174" s="5">
        <f>'Stocks Returns'!B2170</f>
        <v>3.3195020746888071E-2</v>
      </c>
      <c r="D2174" s="5">
        <f>'Stocks Returns'!C2170</f>
        <v>-4.9191494841909211E-3</v>
      </c>
      <c r="E2174" s="5">
        <f>'Stocks Returns'!D2170</f>
        <v>-1.7439138576778923E-2</v>
      </c>
      <c r="F2174" s="5">
        <f>'Stocks Returns'!E2170</f>
        <v>-5.3976250449805363E-4</v>
      </c>
      <c r="G2174" s="5">
        <f t="shared" si="132"/>
        <v>3.7327225207769897E-2</v>
      </c>
      <c r="H2174" s="5">
        <f t="shared" si="133"/>
        <v>7.3361249297855015E-4</v>
      </c>
      <c r="I2174" s="5">
        <f t="shared" si="134"/>
        <v>-1.1971480804934948E-2</v>
      </c>
      <c r="J2174" s="5">
        <f t="shared" si="135"/>
        <v>3.4174444266419713E-3</v>
      </c>
    </row>
    <row r="2175" spans="1:10" ht="15" customHeight="1" x14ac:dyDescent="0.2">
      <c r="A2175" s="3">
        <f>'2_CVaR_t1'!A2175</f>
        <v>45335</v>
      </c>
      <c r="B2175" s="5">
        <f>'2_CVaR_t1'!D2175-1</f>
        <v>1.9055952298141499E-4</v>
      </c>
      <c r="C2175" s="5">
        <f>'Stocks Returns'!B2171</f>
        <v>-4.2168674698795372E-2</v>
      </c>
      <c r="D2175" s="5">
        <f>'Stocks Returns'!C2171</f>
        <v>2.6902233285259758E-3</v>
      </c>
      <c r="E2175" s="5">
        <f>'Stocks Returns'!D2171</f>
        <v>-3.9070875521143522E-2</v>
      </c>
      <c r="F2175" s="5">
        <f>'Stocks Returns'!E2171</f>
        <v>-1.1971197119711952E-2</v>
      </c>
      <c r="G2175" s="5">
        <f t="shared" si="132"/>
        <v>-4.1797208589328422E-2</v>
      </c>
      <c r="H2175" s="5">
        <f t="shared" si="133"/>
        <v>2.4550357595489137E-3</v>
      </c>
      <c r="I2175" s="5">
        <f t="shared" si="134"/>
        <v>-3.9278321825928927E-2</v>
      </c>
      <c r="J2175" s="5">
        <f t="shared" si="135"/>
        <v>-1.2133947302939334E-2</v>
      </c>
    </row>
    <row r="2176" spans="1:10" ht="15" customHeight="1" x14ac:dyDescent="0.2">
      <c r="A2176" s="3">
        <f>'2_CVaR_t1'!A2176</f>
        <v>45336</v>
      </c>
      <c r="B2176" s="5">
        <f>'2_CVaR_t1'!D2176-1</f>
        <v>4.1266272824254102E-3</v>
      </c>
      <c r="C2176" s="5">
        <f>'Stocks Returns'!B2172</f>
        <v>1.9916142557652172E-2</v>
      </c>
      <c r="D2176" s="5">
        <f>'Stocks Returns'!C2172</f>
        <v>6.3449453083843643E-3</v>
      </c>
      <c r="E2176" s="5">
        <f>'Stocks Returns'!D2172</f>
        <v>-1.1156563778356166E-3</v>
      </c>
      <c r="F2176" s="5">
        <f>'Stocks Returns'!E2172</f>
        <v>3.1884850141206122E-3</v>
      </c>
      <c r="G2176" s="5">
        <f t="shared" si="132"/>
        <v>1.6655331781691214E-2</v>
      </c>
      <c r="H2176" s="5">
        <f t="shared" si="133"/>
        <v>4.2293216405515314E-4</v>
      </c>
      <c r="I2176" s="5">
        <f t="shared" si="134"/>
        <v>-6.8043532865571573E-3</v>
      </c>
      <c r="J2176" s="5">
        <f t="shared" si="135"/>
        <v>-9.5349041614925436E-4</v>
      </c>
    </row>
    <row r="2177" spans="1:10" ht="15" customHeight="1" x14ac:dyDescent="0.2">
      <c r="A2177" s="3">
        <f>'2_CVaR_t1'!A2177</f>
        <v>45337</v>
      </c>
      <c r="B2177" s="5">
        <f>'2_CVaR_t1'!D2177-1</f>
        <v>9.04306730069937E-3</v>
      </c>
      <c r="C2177" s="5">
        <f>'Stocks Returns'!B2173</f>
        <v>4.2137718396711321E-2</v>
      </c>
      <c r="D2177" s="5">
        <f>'Stocks Returns'!C2173</f>
        <v>1.2321295459974513E-2</v>
      </c>
      <c r="E2177" s="5">
        <f>'Stocks Returns'!D2173</f>
        <v>2.3951352692975991E-2</v>
      </c>
      <c r="F2177" s="5">
        <f>'Stocks Returns'!E2173</f>
        <v>7.9912822375589609E-3</v>
      </c>
      <c r="G2177" s="5">
        <f t="shared" si="132"/>
        <v>3.4339924893732512E-2</v>
      </c>
      <c r="H2177" s="5">
        <f t="shared" si="133"/>
        <v>-7.03983823135447E-4</v>
      </c>
      <c r="I2177" s="5">
        <f t="shared" si="134"/>
        <v>1.1416168003468221E-2</v>
      </c>
      <c r="J2177" s="5">
        <f t="shared" si="135"/>
        <v>-1.1210401079401518E-3</v>
      </c>
    </row>
    <row r="2178" spans="1:10" ht="15" customHeight="1" x14ac:dyDescent="0.2">
      <c r="A2178" s="3">
        <f>'2_CVaR_t1'!A2178</f>
        <v>45338</v>
      </c>
      <c r="B2178" s="5">
        <f>'2_CVaR_t1'!D2178-1</f>
        <v>-6.0346910637762985E-3</v>
      </c>
      <c r="C2178" s="5">
        <f>'Stocks Returns'!B2174</f>
        <v>-3.0571992110453694E-2</v>
      </c>
      <c r="D2178" s="5">
        <f>'Stocks Returns'!C2174</f>
        <v>-8.612356751370398E-3</v>
      </c>
      <c r="E2178" s="5">
        <f>'Stocks Returns'!D2174</f>
        <v>-1.0907768755302416E-2</v>
      </c>
      <c r="F2178" s="5">
        <f>'Stocks Returns'!E2174</f>
        <v>-3.8738738738739453E-3</v>
      </c>
      <c r="G2178" s="5">
        <f t="shared" si="132"/>
        <v>-2.4455748422393765E-2</v>
      </c>
      <c r="H2178" s="5">
        <f t="shared" si="133"/>
        <v>1.4668962412878357E-4</v>
      </c>
      <c r="I2178" s="5">
        <f t="shared" si="134"/>
        <v>-2.4461167051500546E-3</v>
      </c>
      <c r="J2178" s="5">
        <f t="shared" si="135"/>
        <v>2.2568840372541275E-3</v>
      </c>
    </row>
    <row r="2179" spans="1:10" ht="15" customHeight="1" x14ac:dyDescent="0.2">
      <c r="A2179" s="3">
        <f>'2_CVaR_t1'!A2179</f>
        <v>45341</v>
      </c>
      <c r="B2179" s="5">
        <f>'2_CVaR_t1'!D2179-1</f>
        <v>2.8556153399916795E-5</v>
      </c>
      <c r="C2179" s="5">
        <f>'Stocks Returns'!B2175</f>
        <v>0</v>
      </c>
      <c r="D2179" s="5">
        <f>'Stocks Returns'!C2175</f>
        <v>0</v>
      </c>
      <c r="E2179" s="5">
        <f>'Stocks Returns'!D2175</f>
        <v>0</v>
      </c>
      <c r="F2179" s="5">
        <f>'Stocks Returns'!E2175</f>
        <v>0</v>
      </c>
      <c r="G2179" s="5">
        <f t="shared" si="132"/>
        <v>5.2096584642662082E-4</v>
      </c>
      <c r="H2179" s="5">
        <f t="shared" si="133"/>
        <v>-1.1253114819244209E-6</v>
      </c>
      <c r="I2179" s="5">
        <f t="shared" si="134"/>
        <v>1.8154757398473369E-5</v>
      </c>
      <c r="J2179" s="5">
        <f t="shared" si="135"/>
        <v>1.0294917535460086E-6</v>
      </c>
    </row>
    <row r="2180" spans="1:10" ht="15" customHeight="1" x14ac:dyDescent="0.2">
      <c r="A2180" s="3">
        <f>'2_CVaR_t1'!A2180</f>
        <v>45342</v>
      </c>
      <c r="B2180" s="5">
        <f>'2_CVaR_t1'!D2180-1</f>
        <v>-7.578920619368601E-3</v>
      </c>
      <c r="C2180" s="5">
        <f>'Stocks Returns'!B2176</f>
        <v>6.1037639877925542E-3</v>
      </c>
      <c r="D2180" s="5">
        <f>'Stocks Returns'!C2176</f>
        <v>-1.2242241440895474E-2</v>
      </c>
      <c r="E2180" s="5">
        <f>'Stocks Returns'!D2176</f>
        <v>9.6801862516848747E-3</v>
      </c>
      <c r="F2180" s="5">
        <f>'Stocks Returns'!E2176</f>
        <v>-9.3153658315997534E-3</v>
      </c>
      <c r="G2180" s="5">
        <f t="shared" si="132"/>
        <v>1.3645051568228175E-2</v>
      </c>
      <c r="H2180" s="5">
        <f t="shared" si="133"/>
        <v>-1.2520942135660646E-3</v>
      </c>
      <c r="I2180" s="5">
        <f t="shared" si="134"/>
        <v>2.0292286338179477E-2</v>
      </c>
      <c r="J2180" s="5">
        <f t="shared" si="135"/>
        <v>-1.6234464744832363E-3</v>
      </c>
    </row>
    <row r="2181" spans="1:10" ht="15" customHeight="1" x14ac:dyDescent="0.2">
      <c r="A2181" s="3">
        <f>'2_CVaR_t1'!A2181</f>
        <v>45343</v>
      </c>
      <c r="B2181" s="5">
        <f>'2_CVaR_t1'!D2181-1</f>
        <v>4.4154004918850465E-3</v>
      </c>
      <c r="C2181" s="5">
        <f>'Stocks Returns'!B2177</f>
        <v>-3.2355915065722995E-2</v>
      </c>
      <c r="D2181" s="5">
        <f>'Stocks Returns'!C2177</f>
        <v>5.8517193718767846E-3</v>
      </c>
      <c r="E2181" s="5">
        <f>'Stocks Returns'!D2177</f>
        <v>1.3106796116504782E-2</v>
      </c>
      <c r="F2181" s="5">
        <f>'Stocks Returns'!E2177</f>
        <v>3.0399853934635734E-2</v>
      </c>
      <c r="G2181" s="5">
        <f t="shared" si="132"/>
        <v>-3.5883211155950806E-2</v>
      </c>
      <c r="H2181" s="5">
        <f t="shared" si="133"/>
        <v>-4.875129295899951E-4</v>
      </c>
      <c r="I2181" s="5">
        <f t="shared" si="134"/>
        <v>7.0159622463568461E-3</v>
      </c>
      <c r="J2181" s="5">
        <f t="shared" si="135"/>
        <v>2.5965939006374707E-2</v>
      </c>
    </row>
    <row r="2182" spans="1:10" ht="15" customHeight="1" x14ac:dyDescent="0.2">
      <c r="A2182" s="3">
        <f>'2_CVaR_t1'!A2182</f>
        <v>45344</v>
      </c>
      <c r="B2182" s="5">
        <f>'2_CVaR_t1'!D2182-1</f>
        <v>1.6698725304576278E-2</v>
      </c>
      <c r="C2182" s="5">
        <f>'Stocks Returns'!B2178</f>
        <v>-1.0449320794148065E-3</v>
      </c>
      <c r="D2182" s="5">
        <f>'Stocks Returns'!C2178</f>
        <v>2.5256539962422275E-2</v>
      </c>
      <c r="E2182" s="5">
        <f>'Stocks Returns'!D2178</f>
        <v>5.0311451844753385E-3</v>
      </c>
      <c r="F2182" s="5">
        <f>'Stocks Returns'!E2178</f>
        <v>-5.7588376007796649E-3</v>
      </c>
      <c r="G2182" s="5">
        <f t="shared" ref="G2182:G2245" si="136">C2182-($P$11+$O$11*$B2182)</f>
        <v>-1.5907509856877576E-2</v>
      </c>
      <c r="H2182" s="5">
        <f t="shared" ref="H2182:H2245" si="137">D2182-($P$12+$O$12*$B2182)</f>
        <v>1.1703759605120219E-3</v>
      </c>
      <c r="I2182" s="5">
        <f t="shared" ref="I2182:I2245" si="138">E2182-($P$13+$O$13*$B2182)</f>
        <v>-1.8165080579997672E-2</v>
      </c>
      <c r="J2182" s="5">
        <f t="shared" ref="J2182:J2245" si="139">F2182-($P$14+$O$14*$B2182)</f>
        <v>-2.2610759331644314E-2</v>
      </c>
    </row>
    <row r="2183" spans="1:10" ht="15" customHeight="1" x14ac:dyDescent="0.2">
      <c r="A2183" s="3">
        <f>'2_CVaR_t1'!A2183</f>
        <v>45345</v>
      </c>
      <c r="B2183" s="5">
        <f>'2_CVaR_t1'!D2183-1</f>
        <v>-8.3440360612663245E-4</v>
      </c>
      <c r="C2183" s="5">
        <f>'Stocks Returns'!B2179</f>
        <v>-9.9372384937238545E-2</v>
      </c>
      <c r="D2183" s="5">
        <f>'Stocks Returns'!C2179</f>
        <v>-5.282819383259918E-4</v>
      </c>
      <c r="E2183" s="5">
        <f>'Stocks Returns'!D2179</f>
        <v>-1.2634088200238369E-2</v>
      </c>
      <c r="F2183" s="5">
        <f>'Stocks Returns'!E2179</f>
        <v>-6.326857957583254E-3</v>
      </c>
      <c r="G2183" s="5">
        <f t="shared" si="136"/>
        <v>-9.8055063697777362E-2</v>
      </c>
      <c r="H2183" s="5">
        <f t="shared" si="137"/>
        <v>7.1739588746036823E-4</v>
      </c>
      <c r="I2183" s="5">
        <f t="shared" si="138"/>
        <v>-1.1414201411746597E-2</v>
      </c>
      <c r="J2183" s="5">
        <f t="shared" si="139"/>
        <v>-5.4534066803940771E-3</v>
      </c>
    </row>
    <row r="2184" spans="1:10" ht="15" customHeight="1" x14ac:dyDescent="0.2">
      <c r="A2184" s="3">
        <f>'2_CVaR_t1'!A2184</f>
        <v>45348</v>
      </c>
      <c r="B2184" s="5">
        <f>'2_CVaR_t1'!D2184-1</f>
        <v>1.3333238658195246E-3</v>
      </c>
      <c r="C2184" s="5">
        <f>'Stocks Returns'!B2180</f>
        <v>-6.9686411149824101E-3</v>
      </c>
      <c r="D2184" s="5">
        <f>'Stocks Returns'!C2180</f>
        <v>1.9386452966694279E-3</v>
      </c>
      <c r="E2184" s="5">
        <f>'Stocks Returns'!D2180</f>
        <v>7.2428778367950031E-4</v>
      </c>
      <c r="F2184" s="5">
        <f>'Stocks Returns'!E2180</f>
        <v>8.1607030759571764E-3</v>
      </c>
      <c r="G2184" s="5">
        <f t="shared" si="136"/>
        <v>-7.6517392970022547E-3</v>
      </c>
      <c r="H2184" s="5">
        <f t="shared" si="137"/>
        <v>5.2393292670989845E-5</v>
      </c>
      <c r="I2184" s="5">
        <f t="shared" si="138"/>
        <v>-1.0745380722605013E-3</v>
      </c>
      <c r="J2184" s="5">
        <f t="shared" si="139"/>
        <v>6.8426585730294465E-3</v>
      </c>
    </row>
    <row r="2185" spans="1:10" ht="15" customHeight="1" x14ac:dyDescent="0.2">
      <c r="A2185" s="3">
        <f>'2_CVaR_t1'!A2185</f>
        <v>45349</v>
      </c>
      <c r="B2185" s="5">
        <f>'2_CVaR_t1'!D2185-1</f>
        <v>-2.211356486250482E-3</v>
      </c>
      <c r="C2185" s="5">
        <f>'Stocks Returns'!B2181</f>
        <v>1.754385964912264E-2</v>
      </c>
      <c r="D2185" s="5">
        <f>'Stocks Returns'!C2181</f>
        <v>-3.44888384616715E-3</v>
      </c>
      <c r="E2185" s="5">
        <f>'Stocks Returns'!D2181</f>
        <v>4.8250904704461028E-4</v>
      </c>
      <c r="F2185" s="5">
        <f>'Stocks Returns'!E2181</f>
        <v>-7.2051236434798049E-3</v>
      </c>
      <c r="G2185" s="5">
        <f t="shared" si="136"/>
        <v>2.0131858738780123E-2</v>
      </c>
      <c r="H2185" s="5">
        <f t="shared" si="137"/>
        <v>-2.1378629152702744E-4</v>
      </c>
      <c r="I2185" s="5">
        <f t="shared" si="138"/>
        <v>3.6198993611455542E-3</v>
      </c>
      <c r="J2185" s="5">
        <f t="shared" si="139"/>
        <v>-4.9396217209656933E-3</v>
      </c>
    </row>
    <row r="2186" spans="1:10" ht="15" customHeight="1" x14ac:dyDescent="0.2">
      <c r="A2186" s="3">
        <f>'2_CVaR_t1'!A2186</f>
        <v>45350</v>
      </c>
      <c r="B2186" s="5">
        <f>'2_CVaR_t1'!D2186-1</f>
        <v>5.3307096624553019E-3</v>
      </c>
      <c r="C2186" s="5">
        <f>'Stocks Returns'!B2182</f>
        <v>1.1494252873565092E-3</v>
      </c>
      <c r="D2186" s="5">
        <f>'Stocks Returns'!C2182</f>
        <v>8.6873640171503119E-3</v>
      </c>
      <c r="E2186" s="5">
        <f>'Stocks Returns'!D2182</f>
        <v>-9.1632505425607302E-3</v>
      </c>
      <c r="F2186" s="5">
        <f>'Stocks Returns'!E2182</f>
        <v>3.8527013708449243E-3</v>
      </c>
      <c r="G2186" s="5">
        <f t="shared" si="136"/>
        <v>-3.2225352107198516E-3</v>
      </c>
      <c r="H2186" s="5">
        <f t="shared" si="137"/>
        <v>1.0256942174813738E-3</v>
      </c>
      <c r="I2186" s="5">
        <f t="shared" si="138"/>
        <v>-1.652871667277047E-2</v>
      </c>
      <c r="J2186" s="5">
        <f t="shared" si="139"/>
        <v>-1.5065587452990394E-3</v>
      </c>
    </row>
    <row r="2187" spans="1:10" ht="15" customHeight="1" x14ac:dyDescent="0.2">
      <c r="A2187" s="3">
        <f>'2_CVaR_t1'!A2187</f>
        <v>45351</v>
      </c>
      <c r="B2187" s="5">
        <f>'2_CVaR_t1'!D2187-1</f>
        <v>-5.8312951828658477E-3</v>
      </c>
      <c r="C2187" s="5">
        <f>'Stocks Returns'!B2183</f>
        <v>9.1848450057403497E-3</v>
      </c>
      <c r="D2187" s="5">
        <f>'Stocks Returns'!C2183</f>
        <v>-1.0468091750898689E-2</v>
      </c>
      <c r="E2187" s="5">
        <f>'Stocks Returns'!D2183</f>
        <v>2.3850085178875657E-2</v>
      </c>
      <c r="F2187" s="5">
        <f>'Stocks Returns'!E2183</f>
        <v>4.4626918957515471E-3</v>
      </c>
      <c r="G2187" s="5">
        <f t="shared" si="136"/>
        <v>1.5113391173845329E-2</v>
      </c>
      <c r="H2187" s="5">
        <f t="shared" si="137"/>
        <v>-2.0029114793829982E-3</v>
      </c>
      <c r="I2187" s="5">
        <f t="shared" si="138"/>
        <v>3.2028494189727287E-2</v>
      </c>
      <c r="J2187" s="5">
        <f t="shared" si="139"/>
        <v>1.0387823767408785E-2</v>
      </c>
    </row>
    <row r="2188" spans="1:10" ht="15" customHeight="1" x14ac:dyDescent="0.2">
      <c r="A2188" s="3">
        <f>'2_CVaR_t1'!A2188</f>
        <v>45352</v>
      </c>
      <c r="B2188" s="5">
        <f>'2_CVaR_t1'!D2188-1</f>
        <v>2.6206915765103478E-3</v>
      </c>
      <c r="C2188" s="5">
        <f>'Stocks Returns'!B2184</f>
        <v>-1.3651877133105672E-2</v>
      </c>
      <c r="D2188" s="5">
        <f>'Stocks Returns'!C2184</f>
        <v>1.8397968581223001E-3</v>
      </c>
      <c r="E2188" s="5">
        <f>'Stocks Returns'!D2184</f>
        <v>3.3990967435227004E-2</v>
      </c>
      <c r="F2188" s="5">
        <f>'Stocks Returns'!E2184</f>
        <v>1.5105740181268867E-2</v>
      </c>
      <c r="G2188" s="5">
        <f t="shared" si="136"/>
        <v>-1.5522982296806405E-2</v>
      </c>
      <c r="H2188" s="5">
        <f t="shared" si="137"/>
        <v>-1.906442338544102E-3</v>
      </c>
      <c r="I2188" s="5">
        <f t="shared" si="138"/>
        <v>3.0399391689557274E-2</v>
      </c>
      <c r="J2188" s="5">
        <f t="shared" si="139"/>
        <v>1.2486212469797024E-2</v>
      </c>
    </row>
    <row r="2189" spans="1:10" ht="15" customHeight="1" x14ac:dyDescent="0.2">
      <c r="A2189" s="3">
        <f>'2_CVaR_t1'!A2189</f>
        <v>45355</v>
      </c>
      <c r="B2189" s="5">
        <f>'2_CVaR_t1'!D2189-1</f>
        <v>-6.0974789792163087E-3</v>
      </c>
      <c r="C2189" s="5">
        <f>'Stocks Returns'!B2185</f>
        <v>-6.4590542099192683E-2</v>
      </c>
      <c r="D2189" s="5">
        <f>'Stocks Returns'!C2185</f>
        <v>-9.2876851559843265E-3</v>
      </c>
      <c r="E2189" s="5">
        <f>'Stocks Returns'!D2185</f>
        <v>-9.1954022988505191E-4</v>
      </c>
      <c r="F2189" s="5">
        <f>'Stocks Returns'!E2185</f>
        <v>-2.2759103641456502E-2</v>
      </c>
      <c r="G2189" s="5">
        <f t="shared" si="136"/>
        <v>-5.8416356549387677E-2</v>
      </c>
      <c r="H2189" s="5">
        <f t="shared" si="137"/>
        <v>-4.3792288198706182E-4</v>
      </c>
      <c r="I2189" s="5">
        <f t="shared" si="138"/>
        <v>7.6295483992234753E-3</v>
      </c>
      <c r="J2189" s="5">
        <f t="shared" si="139"/>
        <v>-1.6564869369249891E-2</v>
      </c>
    </row>
    <row r="2190" spans="1:10" ht="15" customHeight="1" x14ac:dyDescent="0.2">
      <c r="A2190" s="3">
        <f>'2_CVaR_t1'!A2190</f>
        <v>45356</v>
      </c>
      <c r="B2190" s="5">
        <f>'2_CVaR_t1'!D2190-1</f>
        <v>-3.2450541453221682E-3</v>
      </c>
      <c r="C2190" s="5">
        <f>'Stocks Returns'!B2186</f>
        <v>3.6991368680643344E-3</v>
      </c>
      <c r="D2190" s="5">
        <f>'Stocks Returns'!C2186</f>
        <v>-4.099739778276712E-3</v>
      </c>
      <c r="E2190" s="5">
        <f>'Stocks Returns'!D2186</f>
        <v>-1.4726184997699066E-2</v>
      </c>
      <c r="F2190" s="5">
        <f>'Stocks Returns'!E2186</f>
        <v>-3.7620924399857092E-3</v>
      </c>
      <c r="G2190" s="5">
        <f t="shared" si="136"/>
        <v>7.2410514751969045E-3</v>
      </c>
      <c r="H2190" s="5">
        <f t="shared" si="137"/>
        <v>6.2884280864875311E-4</v>
      </c>
      <c r="I2190" s="5">
        <f t="shared" si="138"/>
        <v>-1.0149298144322482E-2</v>
      </c>
      <c r="J2190" s="5">
        <f t="shared" si="139"/>
        <v>-4.5155875628875375E-4</v>
      </c>
    </row>
    <row r="2191" spans="1:10" ht="15" customHeight="1" x14ac:dyDescent="0.2">
      <c r="A2191" s="3">
        <f>'2_CVaR_t1'!A2191</f>
        <v>45357</v>
      </c>
      <c r="B2191" s="5">
        <f>'2_CVaR_t1'!D2191-1</f>
        <v>3.5119840693413895E-3</v>
      </c>
      <c r="C2191" s="5">
        <f>'Stocks Returns'!B2187</f>
        <v>3.3169533169533194E-2</v>
      </c>
      <c r="D2191" s="5">
        <f>'Stocks Returns'!C2187</f>
        <v>3.7583233439484331E-3</v>
      </c>
      <c r="E2191" s="5">
        <f>'Stocks Returns'!D2187</f>
        <v>2.5338626809901843E-2</v>
      </c>
      <c r="F2191" s="5">
        <f>'Stocks Returns'!E2187</f>
        <v>6.9232152490559251E-3</v>
      </c>
      <c r="G2191" s="5">
        <f t="shared" si="136"/>
        <v>3.0475926637023983E-2</v>
      </c>
      <c r="H2191" s="5">
        <f t="shared" si="137"/>
        <v>-1.2756540861844903E-3</v>
      </c>
      <c r="I2191" s="5">
        <f t="shared" si="138"/>
        <v>2.0505863713508252E-2</v>
      </c>
      <c r="J2191" s="5">
        <f t="shared" si="139"/>
        <v>3.4026223611873969E-3</v>
      </c>
    </row>
    <row r="2192" spans="1:10" ht="15" customHeight="1" x14ac:dyDescent="0.2">
      <c r="A2192" s="3">
        <f>'2_CVaR_t1'!A2192</f>
        <v>45358</v>
      </c>
      <c r="B2192" s="5">
        <f>'2_CVaR_t1'!D2192-1</f>
        <v>-2.4682850983918092E-3</v>
      </c>
      <c r="C2192" s="5">
        <f>'Stocks Returns'!B2188</f>
        <v>3.9239001189060652E-2</v>
      </c>
      <c r="D2192" s="5">
        <f>'Stocks Returns'!C2188</f>
        <v>-7.7377626280221712E-3</v>
      </c>
      <c r="E2192" s="5">
        <f>'Stocks Returns'!D2188</f>
        <v>6.2976881904111215E-2</v>
      </c>
      <c r="F2192" s="5">
        <f>'Stocks Returns'!E2188</f>
        <v>6.69702652022508E-3</v>
      </c>
      <c r="G2192" s="5">
        <f t="shared" si="136"/>
        <v>4.2064098803469611E-2</v>
      </c>
      <c r="H2192" s="5">
        <f t="shared" si="137"/>
        <v>-4.1314549489985634E-3</v>
      </c>
      <c r="I2192" s="5">
        <f t="shared" si="138"/>
        <v>6.6472063342892157E-2</v>
      </c>
      <c r="J2192" s="5">
        <f t="shared" si="139"/>
        <v>9.2222741795007918E-3</v>
      </c>
    </row>
    <row r="2193" spans="1:10" ht="15" customHeight="1" x14ac:dyDescent="0.2">
      <c r="A2193" s="3">
        <f>'2_CVaR_t1'!A2193</f>
        <v>45359</v>
      </c>
      <c r="B2193" s="5">
        <f>'2_CVaR_t1'!D2193-1</f>
        <v>2.2587407404783821E-3</v>
      </c>
      <c r="C2193" s="5">
        <f>'Stocks Returns'!B2189</f>
        <v>-1.1441647597253413E-3</v>
      </c>
      <c r="D2193" s="5">
        <f>'Stocks Returns'!C2189</f>
        <v>6.3968949902970529E-3</v>
      </c>
      <c r="E2193" s="5">
        <f>'Stocks Returns'!D2189</f>
        <v>-4.8210842082708427E-2</v>
      </c>
      <c r="F2193" s="5">
        <f>'Stocks Returns'!E2189</f>
        <v>2.3061912364732429E-3</v>
      </c>
      <c r="G2193" s="5">
        <f t="shared" si="136"/>
        <v>-2.681254927818903E-3</v>
      </c>
      <c r="H2193" s="5">
        <f t="shared" si="137"/>
        <v>3.1736018903862199E-3</v>
      </c>
      <c r="I2193" s="5">
        <f t="shared" si="138"/>
        <v>-5.1298375886052537E-2</v>
      </c>
      <c r="J2193" s="5">
        <f t="shared" si="139"/>
        <v>5.2583014438743313E-5</v>
      </c>
    </row>
    <row r="2194" spans="1:10" ht="15" customHeight="1" x14ac:dyDescent="0.2">
      <c r="A2194" s="3">
        <f>'2_CVaR_t1'!A2194</f>
        <v>45362</v>
      </c>
      <c r="B2194" s="5">
        <f>'2_CVaR_t1'!D2194-1</f>
        <v>2.0526360587458381E-3</v>
      </c>
      <c r="C2194" s="5">
        <f>'Stocks Returns'!B2190</f>
        <v>3.8946162657502947E-2</v>
      </c>
      <c r="D2194" s="5">
        <f>'Stocks Returns'!C2190</f>
        <v>1.8572346807597118E-3</v>
      </c>
      <c r="E2194" s="5">
        <f>'Stocks Returns'!D2190</f>
        <v>1.9473210265646079E-2</v>
      </c>
      <c r="F2194" s="5">
        <f>'Stocks Returns'!E2190</f>
        <v>1.9911504424778848E-2</v>
      </c>
      <c r="G2194" s="5">
        <f t="shared" si="136"/>
        <v>3.7599269741384882E-2</v>
      </c>
      <c r="H2194" s="5">
        <f t="shared" si="137"/>
        <v>-1.0682786432658574E-3</v>
      </c>
      <c r="I2194" s="5">
        <f t="shared" si="138"/>
        <v>1.6672691696861894E-2</v>
      </c>
      <c r="J2194" s="5">
        <f t="shared" si="139"/>
        <v>1.7866260744009169E-2</v>
      </c>
    </row>
    <row r="2195" spans="1:10" ht="15" customHeight="1" x14ac:dyDescent="0.2">
      <c r="A2195" s="3">
        <f>'2_CVaR_t1'!A2195</f>
        <v>45363</v>
      </c>
      <c r="B2195" s="5">
        <f>'2_CVaR_t1'!D2195-1</f>
        <v>8.4612095708056501E-3</v>
      </c>
      <c r="C2195" s="5">
        <f>'Stocks Returns'!B2191</f>
        <v>-2.3153252480705766E-2</v>
      </c>
      <c r="D2195" s="5">
        <f>'Stocks Returns'!C2191</f>
        <v>1.1975330775830129E-2</v>
      </c>
      <c r="E2195" s="5">
        <f>'Stocks Returns'!D2191</f>
        <v>1.5457657060836905E-2</v>
      </c>
      <c r="F2195" s="5">
        <f>'Stocks Returns'!E2191</f>
        <v>-1.9956616052061449E-3</v>
      </c>
      <c r="G2195" s="5">
        <f t="shared" si="136"/>
        <v>-3.0414096796814109E-2</v>
      </c>
      <c r="H2195" s="5">
        <f t="shared" si="137"/>
        <v>-2.0928121652074964E-4</v>
      </c>
      <c r="I2195" s="5">
        <f t="shared" si="138"/>
        <v>3.7327500972988183E-3</v>
      </c>
      <c r="J2195" s="5">
        <f t="shared" si="139"/>
        <v>-1.0519746371861599E-2</v>
      </c>
    </row>
    <row r="2196" spans="1:10" ht="15" customHeight="1" x14ac:dyDescent="0.2">
      <c r="A2196" s="3">
        <f>'2_CVaR_t1'!A2196</f>
        <v>45364</v>
      </c>
      <c r="B2196" s="5">
        <f>'2_CVaR_t1'!D2196-1</f>
        <v>2.2335381694515988E-3</v>
      </c>
      <c r="C2196" s="5">
        <f>'Stocks Returns'!B2192</f>
        <v>-1.1286681715575453E-3</v>
      </c>
      <c r="D2196" s="5">
        <f>'Stocks Returns'!C2192</f>
        <v>4.2969865796655959E-3</v>
      </c>
      <c r="E2196" s="5">
        <f>'Stocks Returns'!D2192</f>
        <v>-1.5548548439708543E-2</v>
      </c>
      <c r="F2196" s="5">
        <f>'Stocks Returns'!E2192</f>
        <v>2.1996174578334138E-2</v>
      </c>
      <c r="G2196" s="5">
        <f t="shared" si="136"/>
        <v>-2.642500936123361E-3</v>
      </c>
      <c r="H2196" s="5">
        <f t="shared" si="137"/>
        <v>1.1101061215686289E-3</v>
      </c>
      <c r="I2196" s="5">
        <f t="shared" si="138"/>
        <v>-1.8600985894081056E-2</v>
      </c>
      <c r="J2196" s="5">
        <f t="shared" si="139"/>
        <v>1.9768045263942813E-2</v>
      </c>
    </row>
    <row r="2197" spans="1:10" ht="15" customHeight="1" x14ac:dyDescent="0.2">
      <c r="A2197" s="3">
        <f>'2_CVaR_t1'!A2197</f>
        <v>45365</v>
      </c>
      <c r="B2197" s="5">
        <f>'2_CVaR_t1'!D2197-1</f>
        <v>2.26401020077871E-3</v>
      </c>
      <c r="C2197" s="5">
        <f>'Stocks Returns'!B2193</f>
        <v>-3.6158192090395502E-2</v>
      </c>
      <c r="D2197" s="5">
        <f>'Stocks Returns'!C2193</f>
        <v>4.4539540064367777E-3</v>
      </c>
      <c r="E2197" s="5">
        <f>'Stocks Returns'!D2193</f>
        <v>-1.7229953611663351E-2</v>
      </c>
      <c r="F2197" s="5">
        <f>'Stocks Returns'!E2193</f>
        <v>1.897065078689919E-2</v>
      </c>
      <c r="G2197" s="5">
        <f t="shared" si="136"/>
        <v>-3.7700145014929583E-2</v>
      </c>
      <c r="H2197" s="5">
        <f t="shared" si="137"/>
        <v>1.223047597143171E-3</v>
      </c>
      <c r="I2197" s="5">
        <f t="shared" si="138"/>
        <v>-2.0324825508307377E-2</v>
      </c>
      <c r="J2197" s="5">
        <f t="shared" si="139"/>
        <v>1.6711715326934135E-2</v>
      </c>
    </row>
    <row r="2198" spans="1:10" ht="15" customHeight="1" x14ac:dyDescent="0.2">
      <c r="A2198" s="3">
        <f>'2_CVaR_t1'!A2198</f>
        <v>45366</v>
      </c>
      <c r="B2198" s="5">
        <f>'2_CVaR_t1'!D2198-1</f>
        <v>-7.7977088364155067E-3</v>
      </c>
      <c r="C2198" s="5">
        <f>'Stocks Returns'!B2194</f>
        <v>1.1723329425556983E-3</v>
      </c>
      <c r="D2198" s="5">
        <f>'Stocks Returns'!C2194</f>
        <v>-1.1766003898608157E-2</v>
      </c>
      <c r="E2198" s="5">
        <f>'Stocks Returns'!D2194</f>
        <v>-3.8210833895258034E-3</v>
      </c>
      <c r="F2198" s="5">
        <f>'Stocks Returns'!E2194</f>
        <v>2.1706461846719982E-3</v>
      </c>
      <c r="G2198" s="5">
        <f t="shared" si="136"/>
        <v>8.9155223783841022E-3</v>
      </c>
      <c r="H2198" s="5">
        <f t="shared" si="137"/>
        <v>-4.5975174008117299E-4</v>
      </c>
      <c r="I2198" s="5">
        <f t="shared" si="138"/>
        <v>7.0956946446349891E-3</v>
      </c>
      <c r="J2198" s="5">
        <f t="shared" si="139"/>
        <v>1.0083752688513711E-2</v>
      </c>
    </row>
    <row r="2199" spans="1:10" ht="15" customHeight="1" x14ac:dyDescent="0.2">
      <c r="A2199" s="3">
        <f>'2_CVaR_t1'!A2199</f>
        <v>45369</v>
      </c>
      <c r="B2199" s="5">
        <f>'2_CVaR_t1'!D2199-1</f>
        <v>4.4083534142194125E-3</v>
      </c>
      <c r="C2199" s="5">
        <f>'Stocks Returns'!B2195</f>
        <v>-7.0257611241216766E-3</v>
      </c>
      <c r="D2199" s="5">
        <f>'Stocks Returns'!C2195</f>
        <v>7.1014697569247165E-3</v>
      </c>
      <c r="E2199" s="5">
        <f>'Stocks Returns'!D2195</f>
        <v>-6.3176895306858993E-3</v>
      </c>
      <c r="F2199" s="5">
        <f>'Stocks Returns'!E2195</f>
        <v>1.8327224258580799E-3</v>
      </c>
      <c r="G2199" s="5">
        <f t="shared" si="136"/>
        <v>-1.0546554039384249E-2</v>
      </c>
      <c r="H2199" s="5">
        <f t="shared" si="137"/>
        <v>7.7241906409621953E-4</v>
      </c>
      <c r="I2199" s="5">
        <f t="shared" si="138"/>
        <v>-1.2398709850592465E-2</v>
      </c>
      <c r="J2199" s="5">
        <f t="shared" si="139"/>
        <v>-2.5940681562080228E-3</v>
      </c>
    </row>
    <row r="2200" spans="1:10" ht="15" customHeight="1" x14ac:dyDescent="0.2">
      <c r="A2200" s="3">
        <f>'2_CVaR_t1'!A2200</f>
        <v>45370</v>
      </c>
      <c r="B2200" s="5">
        <f>'2_CVaR_t1'!D2200-1</f>
        <v>4.9451533650650692E-3</v>
      </c>
      <c r="C2200" s="5">
        <f>'Stocks Returns'!B2196</f>
        <v>2.3584905660376521E-3</v>
      </c>
      <c r="D2200" s="5">
        <f>'Stocks Returns'!C2196</f>
        <v>8.069110682336289E-3</v>
      </c>
      <c r="E2200" s="5">
        <f>'Stocks Returns'!D2196</f>
        <v>-9.0826521344232747E-3</v>
      </c>
      <c r="F2200" s="5">
        <f>'Stocks Returns'!E2196</f>
        <v>1.4634957591884268E-2</v>
      </c>
      <c r="G2200" s="5">
        <f t="shared" si="136"/>
        <v>-1.6576713755525937E-3</v>
      </c>
      <c r="H2200" s="5">
        <f t="shared" si="137"/>
        <v>9.6449211926663558E-4</v>
      </c>
      <c r="I2200" s="5">
        <f t="shared" si="138"/>
        <v>-1.5911204060640723E-2</v>
      </c>
      <c r="J2200" s="5">
        <f t="shared" si="139"/>
        <v>9.6654812514515628E-3</v>
      </c>
    </row>
    <row r="2201" spans="1:10" ht="15" customHeight="1" x14ac:dyDescent="0.2">
      <c r="A2201" s="3">
        <f>'2_CVaR_t1'!A2201</f>
        <v>45371</v>
      </c>
      <c r="B2201" s="5">
        <f>'2_CVaR_t1'!D2201-1</f>
        <v>4.8984475567470653E-3</v>
      </c>
      <c r="C2201" s="5">
        <f>'Stocks Returns'!B2197</f>
        <v>2.8235294117647136E-2</v>
      </c>
      <c r="D2201" s="5">
        <f>'Stocks Returns'!C2197</f>
        <v>6.71619741910634E-3</v>
      </c>
      <c r="E2201" s="5">
        <f>'Stocks Returns'!D2197</f>
        <v>1.214482126489469E-2</v>
      </c>
      <c r="F2201" s="5">
        <f>'Stocks Returns'!E2197</f>
        <v>-9.0149155876084741E-4</v>
      </c>
      <c r="G2201" s="5">
        <f t="shared" si="136"/>
        <v>2.4262233168808264E-2</v>
      </c>
      <c r="H2201" s="5">
        <f t="shared" si="137"/>
        <v>-3.2094065290138099E-4</v>
      </c>
      <c r="I2201" s="5">
        <f t="shared" si="138"/>
        <v>5.3813104547596911E-3</v>
      </c>
      <c r="J2201" s="5">
        <f t="shared" si="139"/>
        <v>-5.8237499794317289E-3</v>
      </c>
    </row>
    <row r="2202" spans="1:10" ht="15" customHeight="1" x14ac:dyDescent="0.2">
      <c r="A2202" s="3">
        <f>'2_CVaR_t1'!A2202</f>
        <v>45372</v>
      </c>
      <c r="B2202" s="5">
        <f>'2_CVaR_t1'!D2202-1</f>
        <v>2.7463784931955892E-3</v>
      </c>
      <c r="C2202" s="5">
        <f>'Stocks Returns'!B2198</f>
        <v>-2.2883295194507935E-3</v>
      </c>
      <c r="D2202" s="5">
        <f>'Stocks Returns'!C2198</f>
        <v>3.768321349557624E-3</v>
      </c>
      <c r="E2202" s="5">
        <f>'Stocks Returns'!D2198</f>
        <v>5.9995472039846565E-3</v>
      </c>
      <c r="F2202" s="5">
        <f>'Stocks Returns'!E2198</f>
        <v>1.3124436059388067E-2</v>
      </c>
      <c r="G2202" s="5">
        <f t="shared" si="136"/>
        <v>-4.2754209186987007E-3</v>
      </c>
      <c r="H2202" s="5">
        <f t="shared" si="137"/>
        <v>-1.5951014073172908E-4</v>
      </c>
      <c r="I2202" s="5">
        <f t="shared" si="138"/>
        <v>2.2329436056223793E-3</v>
      </c>
      <c r="J2202" s="5">
        <f t="shared" si="139"/>
        <v>1.0377843321940278E-2</v>
      </c>
    </row>
    <row r="2203" spans="1:10" ht="15" customHeight="1" x14ac:dyDescent="0.2">
      <c r="A2203" s="3">
        <f>'2_CVaR_t1'!A2203</f>
        <v>45373</v>
      </c>
      <c r="B2203" s="5">
        <f>'2_CVaR_t1'!D2203-1</f>
        <v>-1.6326028767284284E-2</v>
      </c>
      <c r="C2203" s="5">
        <f>'Stocks Returns'!B2199</f>
        <v>-3.2110091743119407E-2</v>
      </c>
      <c r="D2203" s="5">
        <f>'Stocks Returns'!C2199</f>
        <v>-2.448633657528787E-2</v>
      </c>
      <c r="E2203" s="5">
        <f>'Stocks Returns'!D2199</f>
        <v>-9.3394846404860621E-3</v>
      </c>
      <c r="F2203" s="5">
        <f>'Stocks Returns'!E2199</f>
        <v>-3.8863249939276034E-3</v>
      </c>
      <c r="G2203" s="5">
        <f t="shared" si="136"/>
        <v>-1.6496809298321917E-2</v>
      </c>
      <c r="H2203" s="5">
        <f t="shared" si="137"/>
        <v>-8.5837888176751656E-4</v>
      </c>
      <c r="I2203" s="5">
        <f t="shared" si="138"/>
        <v>1.3453577448865477E-2</v>
      </c>
      <c r="J2203" s="5">
        <f t="shared" si="139"/>
        <v>1.2648611228760827E-2</v>
      </c>
    </row>
    <row r="2204" spans="1:10" ht="15" customHeight="1" x14ac:dyDescent="0.2">
      <c r="A2204" s="3">
        <f>'2_CVaR_t1'!A2204</f>
        <v>45376</v>
      </c>
      <c r="B2204" s="5">
        <f>'2_CVaR_t1'!D2204-1</f>
        <v>-4.8360994182502504E-3</v>
      </c>
      <c r="C2204" s="5">
        <f>'Stocks Returns'!B2200</f>
        <v>2.3696682464455776E-3</v>
      </c>
      <c r="D2204" s="5">
        <f>'Stocks Returns'!C2200</f>
        <v>-7.2371672668219977E-3</v>
      </c>
      <c r="E2204" s="5">
        <f>'Stocks Returns'!D2200</f>
        <v>-4.4298046342571284E-3</v>
      </c>
      <c r="F2204" s="5">
        <f>'Stocks Returns'!E2200</f>
        <v>2.6009916280582024E-2</v>
      </c>
      <c r="G2204" s="5">
        <f t="shared" si="136"/>
        <v>7.3798291648007885E-3</v>
      </c>
      <c r="H2204" s="5">
        <f t="shared" si="137"/>
        <v>-2.0984454059855707E-4</v>
      </c>
      <c r="I2204" s="5">
        <f t="shared" si="138"/>
        <v>2.3627244275652506E-3</v>
      </c>
      <c r="J2204" s="5">
        <f t="shared" si="139"/>
        <v>3.0928940444157647E-2</v>
      </c>
    </row>
    <row r="2205" spans="1:10" ht="15" customHeight="1" x14ac:dyDescent="0.2">
      <c r="A2205" s="3">
        <f>'2_CVaR_t1'!A2205</f>
        <v>45377</v>
      </c>
      <c r="B2205" s="5">
        <f>'2_CVaR_t1'!D2205-1</f>
        <v>-2.0379347433807649E-3</v>
      </c>
      <c r="C2205" s="5">
        <f>'Stocks Returns'!B2201</f>
        <v>-9.4562647754137252E-3</v>
      </c>
      <c r="D2205" s="5">
        <f>'Stocks Returns'!C2201</f>
        <v>-2.168841790832432E-3</v>
      </c>
      <c r="E2205" s="5">
        <f>'Stocks Returns'!D2201</f>
        <v>-1.6086708499714941E-2</v>
      </c>
      <c r="F2205" s="5">
        <f>'Stocks Returns'!E2201</f>
        <v>-1.9012912936703374E-3</v>
      </c>
      <c r="G2205" s="5">
        <f t="shared" si="136"/>
        <v>-7.028302510972197E-3</v>
      </c>
      <c r="H2205" s="5">
        <f t="shared" si="137"/>
        <v>8.1569625544877875E-4</v>
      </c>
      <c r="I2205" s="5">
        <f t="shared" si="138"/>
        <v>-1.3190820133988628E-2</v>
      </c>
      <c r="J2205" s="5">
        <f t="shared" si="139"/>
        <v>1.8888738244956897E-4</v>
      </c>
    </row>
    <row r="2206" spans="1:10" ht="15" customHeight="1" x14ac:dyDescent="0.2">
      <c r="A2206" s="3">
        <f>'2_CVaR_t1'!A2206</f>
        <v>45378</v>
      </c>
      <c r="B2206" s="5">
        <f>'2_CVaR_t1'!D2206-1</f>
        <v>-2.2551225497317029E-3</v>
      </c>
      <c r="C2206" s="5">
        <f>'Stocks Returns'!B2202</f>
        <v>3.1026252983293423E-2</v>
      </c>
      <c r="D2206" s="5">
        <f>'Stocks Returns'!C2202</f>
        <v>-5.6311455341605532E-3</v>
      </c>
      <c r="E2206" s="5">
        <f>'Stocks Returns'!D2202</f>
        <v>3.4206864564007455E-2</v>
      </c>
      <c r="F2206" s="5">
        <f>'Stocks Returns'!E2202</f>
        <v>6.7465671878721434E-3</v>
      </c>
      <c r="G2206" s="5">
        <f t="shared" si="136"/>
        <v>3.3654640214229113E-2</v>
      </c>
      <c r="H2206" s="5">
        <f t="shared" si="137"/>
        <v>-2.3328148279720814E-3</v>
      </c>
      <c r="I2206" s="5">
        <f t="shared" si="138"/>
        <v>3.7405202193182628E-2</v>
      </c>
      <c r="J2206" s="5">
        <f t="shared" si="139"/>
        <v>9.0563150521260245E-3</v>
      </c>
    </row>
    <row r="2207" spans="1:10" ht="15" customHeight="1" x14ac:dyDescent="0.2">
      <c r="A2207" s="3">
        <f>'2_CVaR_t1'!A2207</f>
        <v>45379</v>
      </c>
      <c r="B2207" s="5">
        <f>'2_CVaR_t1'!D2207-1</f>
        <v>4.0900514470476601E-4</v>
      </c>
      <c r="C2207" s="5">
        <f>'Stocks Returns'!B2203</f>
        <v>1.0416666666666741E-2</v>
      </c>
      <c r="D2207" s="5">
        <f>'Stocks Returns'!C2203</f>
        <v>2.1539674575321577E-4</v>
      </c>
      <c r="E2207" s="5">
        <f>'Stocks Returns'!D2203</f>
        <v>5.8302500280300595E-3</v>
      </c>
      <c r="F2207" s="5">
        <f>'Stocks Returns'!E2203</f>
        <v>3.4689372437717303E-3</v>
      </c>
      <c r="G2207" s="5">
        <f t="shared" si="136"/>
        <v>1.0586547074107886E-2</v>
      </c>
      <c r="H2207" s="5">
        <f t="shared" si="137"/>
        <v>-3.3540077314389918E-4</v>
      </c>
      <c r="I2207" s="5">
        <f t="shared" si="138"/>
        <v>5.3186028636112185E-3</v>
      </c>
      <c r="J2207" s="5">
        <f t="shared" si="139"/>
        <v>3.085346265570269E-3</v>
      </c>
    </row>
    <row r="2208" spans="1:10" ht="15" customHeight="1" x14ac:dyDescent="0.2">
      <c r="A2208" s="3">
        <f>'2_CVaR_t1'!A2208</f>
        <v>45380</v>
      </c>
      <c r="B2208" s="5">
        <f>'2_CVaR_t1'!D2208-1</f>
        <v>2.8556153399916795E-5</v>
      </c>
      <c r="C2208" s="5">
        <f>'Stocks Returns'!B2204</f>
        <v>0</v>
      </c>
      <c r="D2208" s="5">
        <f>'Stocks Returns'!C2204</f>
        <v>0</v>
      </c>
      <c r="E2208" s="5">
        <f>'Stocks Returns'!D2204</f>
        <v>0</v>
      </c>
      <c r="F2208" s="5">
        <f>'Stocks Returns'!E2204</f>
        <v>0</v>
      </c>
      <c r="G2208" s="5">
        <f t="shared" si="136"/>
        <v>5.2096584642662082E-4</v>
      </c>
      <c r="H2208" s="5">
        <f t="shared" si="137"/>
        <v>-1.1253114819244209E-6</v>
      </c>
      <c r="I2208" s="5">
        <f t="shared" si="138"/>
        <v>1.8154757398473369E-5</v>
      </c>
      <c r="J2208" s="5">
        <f t="shared" si="139"/>
        <v>1.0294917535460086E-6</v>
      </c>
    </row>
    <row r="2209" spans="1:10" ht="15" customHeight="1" x14ac:dyDescent="0.2">
      <c r="A2209" s="3">
        <f>'2_CVaR_t1'!A2209</f>
        <v>45383</v>
      </c>
      <c r="B2209" s="5">
        <f>'2_CVaR_t1'!D2209-1</f>
        <v>-1.8132721848895805E-3</v>
      </c>
      <c r="C2209" s="5">
        <f>'Stocks Returns'!B2205</f>
        <v>6.8728522336767295E-3</v>
      </c>
      <c r="D2209" s="5">
        <f>'Stocks Returns'!C2205</f>
        <v>-2.8669188523295919E-3</v>
      </c>
      <c r="E2209" s="5">
        <f>'Stocks Returns'!D2205</f>
        <v>3.344108795007017E-4</v>
      </c>
      <c r="F2209" s="5">
        <f>'Stocks Returns'!E2205</f>
        <v>1.0999371464487817E-2</v>
      </c>
      <c r="G2209" s="5">
        <f t="shared" si="136"/>
        <v>9.0934916906613306E-3</v>
      </c>
      <c r="H2209" s="5">
        <f t="shared" si="137"/>
        <v>-2.0697297811814999E-4</v>
      </c>
      <c r="I2209" s="5">
        <f t="shared" si="138"/>
        <v>2.9174408648149882E-3</v>
      </c>
      <c r="J2209" s="5">
        <f t="shared" si="139"/>
        <v>1.2862424242516081E-2</v>
      </c>
    </row>
    <row r="2210" spans="1:10" ht="15" customHeight="1" x14ac:dyDescent="0.2">
      <c r="A2210" s="3">
        <f>'2_CVaR_t1'!A2210</f>
        <v>45384</v>
      </c>
      <c r="B2210" s="5">
        <f>'2_CVaR_t1'!D2210-1</f>
        <v>-3.6734208814692693E-4</v>
      </c>
      <c r="C2210" s="5">
        <f>'Stocks Returns'!B2206</f>
        <v>-3.5267349260523218E-2</v>
      </c>
      <c r="D2210" s="5">
        <f>'Stocks Returns'!C2206</f>
        <v>5.74601121173135E-4</v>
      </c>
      <c r="E2210" s="5">
        <f>'Stocks Returns'!D2206</f>
        <v>-1.9612213059950867E-2</v>
      </c>
      <c r="F2210" s="5">
        <f>'Stocks Returns'!E2206</f>
        <v>1.546471868200161E-2</v>
      </c>
      <c r="G2210" s="5">
        <f t="shared" si="136"/>
        <v>-3.4381041118273087E-2</v>
      </c>
      <c r="H2210" s="5">
        <f t="shared" si="137"/>
        <v>1.1454690737460866E-3</v>
      </c>
      <c r="I2210" s="5">
        <f t="shared" si="138"/>
        <v>-1.9042742215483195E-2</v>
      </c>
      <c r="J2210" s="5">
        <f t="shared" si="139"/>
        <v>1.5865987289111611E-2</v>
      </c>
    </row>
    <row r="2211" spans="1:10" ht="15" customHeight="1" x14ac:dyDescent="0.2">
      <c r="A2211" s="3">
        <f>'2_CVaR_t1'!A2211</f>
        <v>45385</v>
      </c>
      <c r="B2211" s="5">
        <f>'2_CVaR_t1'!D2211-1</f>
        <v>-3.3551472538152494E-3</v>
      </c>
      <c r="C2211" s="5">
        <f>'Stocks Returns'!B2207</f>
        <v>2.9481132075471761E-2</v>
      </c>
      <c r="D2211" s="5">
        <f>'Stocks Returns'!C2207</f>
        <v>-5.3149710224721369E-3</v>
      </c>
      <c r="E2211" s="5">
        <f>'Stocks Returns'!D2207</f>
        <v>1.8185951352580609E-3</v>
      </c>
      <c r="F2211" s="5">
        <f>'Stocks Returns'!E2207</f>
        <v>7.3467513583838073E-3</v>
      </c>
      <c r="G2211" s="5">
        <f t="shared" si="136"/>
        <v>3.3124642660535566E-2</v>
      </c>
      <c r="H2211" s="5">
        <f t="shared" si="137"/>
        <v>-4.2732605570163732E-4</v>
      </c>
      <c r="I2211" s="5">
        <f t="shared" si="138"/>
        <v>6.5487943689840492E-3</v>
      </c>
      <c r="J2211" s="5">
        <f t="shared" si="139"/>
        <v>1.0768585279682094E-2</v>
      </c>
    </row>
    <row r="2212" spans="1:10" ht="15" customHeight="1" x14ac:dyDescent="0.2">
      <c r="A2212" s="3">
        <f>'2_CVaR_t1'!A2212</f>
        <v>45386</v>
      </c>
      <c r="B2212" s="5">
        <f>'2_CVaR_t1'!D2212-1</f>
        <v>-7.8024503355094144E-3</v>
      </c>
      <c r="C2212" s="5">
        <f>'Stocks Returns'!B2208</f>
        <v>-3.3218785796105488E-2</v>
      </c>
      <c r="D2212" s="5">
        <f>'Stocks Returns'!C2208</f>
        <v>-1.0687463893703009E-2</v>
      </c>
      <c r="E2212" s="5">
        <f>'Stocks Returns'!D2208</f>
        <v>-2.1329702745631951E-2</v>
      </c>
      <c r="F2212" s="5">
        <f>'Stocks Returns'!E2208</f>
        <v>9.1164628124285052E-4</v>
      </c>
      <c r="G2212" s="5">
        <f t="shared" si="136"/>
        <v>-2.5471220816304357E-2</v>
      </c>
      <c r="H2212" s="5">
        <f t="shared" si="137"/>
        <v>6.2563877654294928E-4</v>
      </c>
      <c r="I2212" s="5">
        <f t="shared" si="138"/>
        <v>-1.0406321841205603E-2</v>
      </c>
      <c r="J2212" s="5">
        <f t="shared" si="139"/>
        <v>8.829546272914655E-3</v>
      </c>
    </row>
    <row r="2213" spans="1:10" ht="15" customHeight="1" x14ac:dyDescent="0.2">
      <c r="A2213" s="3">
        <f>'2_CVaR_t1'!A2213</f>
        <v>45387</v>
      </c>
      <c r="B2213" s="5">
        <f>'2_CVaR_t1'!D2213-1</f>
        <v>8.1345079353474237E-3</v>
      </c>
      <c r="C2213" s="5">
        <f>'Stocks Returns'!B2209</f>
        <v>-1.4218009478672911E-2</v>
      </c>
      <c r="D2213" s="5">
        <f>'Stocks Returns'!C2209</f>
        <v>1.145948905109484E-2</v>
      </c>
      <c r="E2213" s="5">
        <f>'Stocks Returns'!D2209</f>
        <v>1.5186645026663337E-2</v>
      </c>
      <c r="F2213" s="5">
        <f>'Stocks Returns'!E2209</f>
        <v>1.343453510436432E-2</v>
      </c>
      <c r="G2213" s="5">
        <f t="shared" si="136"/>
        <v>-2.1177367420198608E-2</v>
      </c>
      <c r="H2213" s="5">
        <f t="shared" si="137"/>
        <v>-2.5310484360630166E-4</v>
      </c>
      <c r="I2213" s="5">
        <f t="shared" si="138"/>
        <v>3.9166930197226651E-3</v>
      </c>
      <c r="J2213" s="5">
        <f t="shared" si="139"/>
        <v>5.2407341324799909E-3</v>
      </c>
    </row>
    <row r="2214" spans="1:10" ht="15" customHeight="1" x14ac:dyDescent="0.2">
      <c r="A2214" s="3">
        <f>'2_CVaR_t1'!A2214</f>
        <v>45390</v>
      </c>
      <c r="B2214" s="5">
        <f>'2_CVaR_t1'!D2214-1</f>
        <v>2.2051530923545837E-3</v>
      </c>
      <c r="C2214" s="5">
        <f>'Stocks Returns'!B2210</f>
        <v>2.4038461538461453E-2</v>
      </c>
      <c r="D2214" s="5">
        <f>'Stocks Returns'!C2210</f>
        <v>2.2374981011394901E-3</v>
      </c>
      <c r="E2214" s="5">
        <f>'Stocks Returns'!D2210</f>
        <v>1.8042708690190867E-2</v>
      </c>
      <c r="F2214" s="5">
        <f>'Stocks Returns'!E2210</f>
        <v>-8.2384661473937637E-3</v>
      </c>
      <c r="G2214" s="5">
        <f t="shared" si="136"/>
        <v>2.2550823053499487E-2</v>
      </c>
      <c r="H2214" s="5">
        <f t="shared" si="137"/>
        <v>-9.0837163451593789E-4</v>
      </c>
      <c r="I2214" s="5">
        <f t="shared" si="138"/>
        <v>1.50297994478537E-2</v>
      </c>
      <c r="J2214" s="5">
        <f t="shared" si="139"/>
        <v>-1.0437899153101711E-2</v>
      </c>
    </row>
    <row r="2215" spans="1:10" ht="15" customHeight="1" x14ac:dyDescent="0.2">
      <c r="A2215" s="3">
        <f>'2_CVaR_t1'!A2215</f>
        <v>45391</v>
      </c>
      <c r="B2215" s="5">
        <f>'2_CVaR_t1'!D2215-1</f>
        <v>-1.2747876825136562E-3</v>
      </c>
      <c r="C2215" s="5">
        <f>'Stocks Returns'!B2211</f>
        <v>1.9953051643192499E-2</v>
      </c>
      <c r="D2215" s="5">
        <f>'Stocks Returns'!C2211</f>
        <v>-3.7442396313362991E-3</v>
      </c>
      <c r="E2215" s="5">
        <f>'Stocks Returns'!D2211</f>
        <v>2.82669657879977E-2</v>
      </c>
      <c r="F2215" s="5">
        <f>'Stocks Returns'!E2211</f>
        <v>-1.2837939888233896E-3</v>
      </c>
      <c r="G2215" s="5">
        <f t="shared" si="136"/>
        <v>2.1676767538216492E-2</v>
      </c>
      <c r="H2215" s="5">
        <f t="shared" si="137"/>
        <v>-1.8622954652242002E-3</v>
      </c>
      <c r="I2215" s="5">
        <f t="shared" si="138"/>
        <v>3.0100118310766671E-2</v>
      </c>
      <c r="J2215" s="5">
        <f t="shared" si="139"/>
        <v>3.4870008840465466E-5</v>
      </c>
    </row>
    <row r="2216" spans="1:10" ht="15" customHeight="1" x14ac:dyDescent="0.2">
      <c r="A2216" s="3">
        <f>'2_CVaR_t1'!A2216</f>
        <v>45392</v>
      </c>
      <c r="B2216" s="5">
        <f>'2_CVaR_t1'!D2216-1</f>
        <v>-6.8219586643457619E-3</v>
      </c>
      <c r="C2216" s="5">
        <f>'Stocks Returns'!B2212</f>
        <v>-4.2577675489067768E-2</v>
      </c>
      <c r="D2216" s="5">
        <f>'Stocks Returns'!C2212</f>
        <v>-8.0948250939578692E-3</v>
      </c>
      <c r="E2216" s="5">
        <f>'Stocks Returns'!D2212</f>
        <v>-3.9053125340896666E-2</v>
      </c>
      <c r="F2216" s="5">
        <f>'Stocks Returns'!E2212</f>
        <v>4.310018903591617E-3</v>
      </c>
      <c r="G2216" s="5">
        <f t="shared" si="136"/>
        <v>-3.5734926546789683E-2</v>
      </c>
      <c r="H2216" s="5">
        <f t="shared" si="137"/>
        <v>1.8016644860752128E-3</v>
      </c>
      <c r="I2216" s="5">
        <f t="shared" si="138"/>
        <v>-2.9495147903375901E-2</v>
      </c>
      <c r="J2216" s="5">
        <f t="shared" si="139"/>
        <v>1.12366765054321E-2</v>
      </c>
    </row>
    <row r="2217" spans="1:10" ht="15" customHeight="1" x14ac:dyDescent="0.2">
      <c r="A2217" s="3">
        <f>'2_CVaR_t1'!A2217</f>
        <v>45393</v>
      </c>
      <c r="B2217" s="5">
        <f>'2_CVaR_t1'!D2217-1</f>
        <v>3.4262958768531693E-3</v>
      </c>
      <c r="C2217" s="5">
        <f>'Stocks Returns'!B2213</f>
        <v>2.6442307692307487E-2</v>
      </c>
      <c r="D2217" s="5">
        <f>'Stocks Returns'!C2213</f>
        <v>4.3715389099385771E-3</v>
      </c>
      <c r="E2217" s="5">
        <f>'Stocks Returns'!D2213</f>
        <v>1.3508911340674334E-2</v>
      </c>
      <c r="F2217" s="5">
        <f>'Stocks Returns'!E2213</f>
        <v>7.5289865984040638E-4</v>
      </c>
      <c r="G2217" s="5">
        <f t="shared" si="136"/>
        <v>2.3827775825162528E-2</v>
      </c>
      <c r="H2217" s="5">
        <f t="shared" si="137"/>
        <v>-5.3863633122579451E-4</v>
      </c>
      <c r="I2217" s="5">
        <f t="shared" si="138"/>
        <v>8.7954750662591862E-3</v>
      </c>
      <c r="J2217" s="5">
        <f t="shared" si="139"/>
        <v>-2.6810664970637731E-3</v>
      </c>
    </row>
    <row r="2218" spans="1:10" ht="15" customHeight="1" x14ac:dyDescent="0.2">
      <c r="A2218" s="3">
        <f>'2_CVaR_t1'!A2218</f>
        <v>45394</v>
      </c>
      <c r="B2218" s="5">
        <f>'2_CVaR_t1'!D2218-1</f>
        <v>-9.7141208193385342E-4</v>
      </c>
      <c r="C2218" s="5">
        <f>'Stocks Returns'!B2214</f>
        <v>-2.3419203747072515E-2</v>
      </c>
      <c r="D2218" s="5">
        <f>'Stocks Returns'!C2214</f>
        <v>1.0160334503894752E-3</v>
      </c>
      <c r="E2218" s="5">
        <f>'Stocks Returns'!D2214</f>
        <v>-4.0770609318996454E-2</v>
      </c>
      <c r="F2218" s="5">
        <f>'Stocks Returns'!E2214</f>
        <v>-1.2940114354498933E-2</v>
      </c>
      <c r="G2218" s="5">
        <f t="shared" si="136"/>
        <v>-2.1975448525729729E-2</v>
      </c>
      <c r="H2218" s="5">
        <f t="shared" si="137"/>
        <v>2.459660943681199E-3</v>
      </c>
      <c r="I2218" s="5">
        <f t="shared" si="138"/>
        <v>-3.9359928612142672E-2</v>
      </c>
      <c r="J2218" s="5">
        <f t="shared" si="139"/>
        <v>-1.1928152355617323E-2</v>
      </c>
    </row>
    <row r="2219" spans="1:10" ht="15" customHeight="1" x14ac:dyDescent="0.2">
      <c r="A2219" s="3">
        <f>'2_CVaR_t1'!A2219</f>
        <v>45397</v>
      </c>
      <c r="B2219" s="5">
        <f>'2_CVaR_t1'!D2219-1</f>
        <v>-1.1015250284918454E-2</v>
      </c>
      <c r="C2219" s="5">
        <f>'Stocks Returns'!B2215</f>
        <v>2.3980815347721673E-3</v>
      </c>
      <c r="D2219" s="5">
        <f>'Stocks Returns'!C2215</f>
        <v>-1.695897956225545E-2</v>
      </c>
      <c r="E2219" s="5">
        <f>'Stocks Returns'!D2215</f>
        <v>7.0060719290054863E-4</v>
      </c>
      <c r="F2219" s="5">
        <f>'Stocks Returns'!E2215</f>
        <v>-7.2408536585365502E-3</v>
      </c>
      <c r="G2219" s="5">
        <f t="shared" si="136"/>
        <v>1.3110478348512781E-2</v>
      </c>
      <c r="H2219" s="5">
        <f t="shared" si="137"/>
        <v>-1.0040277071341024E-3</v>
      </c>
      <c r="I2219" s="5">
        <f t="shared" si="138"/>
        <v>1.6098037513974105E-2</v>
      </c>
      <c r="J2219" s="5">
        <f t="shared" si="139"/>
        <v>3.9250734133883594E-3</v>
      </c>
    </row>
    <row r="2220" spans="1:10" ht="15" customHeight="1" x14ac:dyDescent="0.2">
      <c r="A2220" s="3">
        <f>'2_CVaR_t1'!A2220</f>
        <v>45398</v>
      </c>
      <c r="B2220" s="5">
        <f>'2_CVaR_t1'!D2220-1</f>
        <v>2.9799854196577158E-4</v>
      </c>
      <c r="C2220" s="5">
        <f>'Stocks Returns'!B2216</f>
        <v>-2.631578947368407E-2</v>
      </c>
      <c r="D2220" s="5">
        <f>'Stocks Returns'!C2216</f>
        <v>2.5840460041304247E-4</v>
      </c>
      <c r="E2220" s="5">
        <f>'Stocks Returns'!D2216</f>
        <v>2.6837806301049927E-3</v>
      </c>
      <c r="F2220" s="5">
        <f>'Stocks Returns'!E2216</f>
        <v>-5.5278310940498621E-3</v>
      </c>
      <c r="G2220" s="5">
        <f t="shared" si="136"/>
        <v>-2.6043470098750229E-2</v>
      </c>
      <c r="H2220" s="5">
        <f t="shared" si="137"/>
        <v>-1.3201072334161822E-4</v>
      </c>
      <c r="I2220" s="5">
        <f t="shared" si="138"/>
        <v>2.3267179508856548E-3</v>
      </c>
      <c r="J2220" s="5">
        <f t="shared" si="139"/>
        <v>-5.7991983242867253E-3</v>
      </c>
    </row>
    <row r="2221" spans="1:10" ht="15" customHeight="1" x14ac:dyDescent="0.2">
      <c r="A2221" s="3">
        <f>'2_CVaR_t1'!A2221</f>
        <v>45399</v>
      </c>
      <c r="B2221" s="5">
        <f>'2_CVaR_t1'!D2221-1</f>
        <v>2.8329812355638584E-3</v>
      </c>
      <c r="C2221" s="5">
        <f>'Stocks Returns'!B2217</f>
        <v>1.1056511056511065E-2</v>
      </c>
      <c r="D2221" s="5">
        <f>'Stocks Returns'!C2217</f>
        <v>4.937532729857308E-3</v>
      </c>
      <c r="E2221" s="5">
        <f>'Stocks Returns'!D2217</f>
        <v>-1.0008146165483733E-2</v>
      </c>
      <c r="F2221" s="5">
        <f>'Stocks Returns'!E2217</f>
        <v>-9.2642631050721125E-3</v>
      </c>
      <c r="G2221" s="5">
        <f t="shared" si="136"/>
        <v>8.9895010281785398E-3</v>
      </c>
      <c r="H2221" s="5">
        <f t="shared" si="137"/>
        <v>8.845777101231583E-4</v>
      </c>
      <c r="I2221" s="5">
        <f t="shared" si="138"/>
        <v>-1.3895350160719171E-2</v>
      </c>
      <c r="J2221" s="5">
        <f t="shared" si="139"/>
        <v>-1.209840815105628E-2</v>
      </c>
    </row>
    <row r="2222" spans="1:10" ht="15" customHeight="1" x14ac:dyDescent="0.2">
      <c r="A2222" s="3">
        <f>'2_CVaR_t1'!A2222</f>
        <v>45400</v>
      </c>
      <c r="B2222" s="5">
        <f>'2_CVaR_t1'!D2222-1</f>
        <v>-3.5419505387068728E-3</v>
      </c>
      <c r="C2222" s="5">
        <f>'Stocks Returns'!B2218</f>
        <v>9.7205346294046979E-3</v>
      </c>
      <c r="D2222" s="5">
        <f>'Stocks Returns'!C2218</f>
        <v>-4.8399298983938799E-3</v>
      </c>
      <c r="E2222" s="5">
        <f>'Stocks Returns'!D2218</f>
        <v>-1.0109321735041754E-2</v>
      </c>
      <c r="F2222" s="5">
        <f>'Stocks Returns'!E2218</f>
        <v>-4.052053300085845E-3</v>
      </c>
      <c r="G2222" s="5">
        <f t="shared" si="136"/>
        <v>1.353643077673578E-2</v>
      </c>
      <c r="H2222" s="5">
        <f t="shared" si="137"/>
        <v>3.1760821123032364E-4</v>
      </c>
      <c r="I2222" s="5">
        <f t="shared" si="138"/>
        <v>-5.1189858165057193E-3</v>
      </c>
      <c r="J2222" s="5">
        <f t="shared" si="139"/>
        <v>-4.4136786684706745E-4</v>
      </c>
    </row>
    <row r="2223" spans="1:10" ht="15" customHeight="1" x14ac:dyDescent="0.2">
      <c r="A2223" s="3">
        <f>'2_CVaR_t1'!A2223</f>
        <v>45401</v>
      </c>
      <c r="B2223" s="5">
        <f>'2_CVaR_t1'!D2223-1</f>
        <v>-4.9895858456290298E-3</v>
      </c>
      <c r="C2223" s="5">
        <f>'Stocks Returns'!B2219</f>
        <v>1.0830324909747224E-2</v>
      </c>
      <c r="D2223" s="5">
        <f>'Stocks Returns'!C2219</f>
        <v>-5.8595254230293659E-3</v>
      </c>
      <c r="E2223" s="5">
        <f>'Stocks Returns'!D2219</f>
        <v>-3.0043937774610896E-2</v>
      </c>
      <c r="F2223" s="5">
        <f>'Stocks Returns'!E2219</f>
        <v>1.2283858852984775E-2</v>
      </c>
      <c r="G2223" s="5">
        <f t="shared" si="136"/>
        <v>1.5982125971633298E-2</v>
      </c>
      <c r="H2223" s="5">
        <f t="shared" si="137"/>
        <v>1.3895542936810399E-3</v>
      </c>
      <c r="I2223" s="5">
        <f t="shared" si="138"/>
        <v>-2.3037668090374847E-2</v>
      </c>
      <c r="J2223" s="5">
        <f t="shared" si="139"/>
        <v>1.7358052364303097E-2</v>
      </c>
    </row>
    <row r="2224" spans="1:10" ht="15" customHeight="1" x14ac:dyDescent="0.2">
      <c r="A2224" s="3">
        <f>'2_CVaR_t1'!A2224</f>
        <v>45404</v>
      </c>
      <c r="B2224" s="5">
        <f>'2_CVaR_t1'!D2224-1</f>
        <v>7.1079674641802981E-3</v>
      </c>
      <c r="C2224" s="5">
        <f>'Stocks Returns'!B2220</f>
        <v>8.3333333333333037E-3</v>
      </c>
      <c r="D2224" s="5">
        <f>'Stocks Returns'!C2220</f>
        <v>9.4525168655943403E-3</v>
      </c>
      <c r="E2224" s="5">
        <f>'Stocks Returns'!D2220</f>
        <v>2.2649363369245723E-2</v>
      </c>
      <c r="F2224" s="5">
        <f>'Stocks Returns'!E2220</f>
        <v>-3.8645849435758883E-4</v>
      </c>
      <c r="G2224" s="5">
        <f t="shared" si="136"/>
        <v>2.3212861225312409E-3</v>
      </c>
      <c r="H2224" s="5">
        <f t="shared" si="137"/>
        <v>-7.7693269258961514E-4</v>
      </c>
      <c r="I2224" s="5">
        <f t="shared" si="138"/>
        <v>1.280894101510364E-2</v>
      </c>
      <c r="J2224" s="5">
        <f t="shared" si="139"/>
        <v>-7.5424633688098621E-3</v>
      </c>
    </row>
    <row r="2225" spans="1:10" ht="15" customHeight="1" x14ac:dyDescent="0.2">
      <c r="A2225" s="3">
        <f>'2_CVaR_t1'!A2225</f>
        <v>45405</v>
      </c>
      <c r="B2225" s="5">
        <f>'2_CVaR_t1'!D2225-1</f>
        <v>5.5825517600764929E-3</v>
      </c>
      <c r="C2225" s="5">
        <f>'Stocks Returns'!B2221</f>
        <v>-3.5419126328218864E-3</v>
      </c>
      <c r="D2225" s="5">
        <f>'Stocks Returns'!C2221</f>
        <v>6.5361853133383274E-3</v>
      </c>
      <c r="E2225" s="5">
        <f>'Stocks Returns'!D2221</f>
        <v>3.1844846163055163E-2</v>
      </c>
      <c r="F2225" s="5">
        <f>'Stocks Returns'!E2221</f>
        <v>3.9434006031082713E-3</v>
      </c>
      <c r="G2225" s="5">
        <f t="shared" si="136"/>
        <v>-8.1462777249940426E-3</v>
      </c>
      <c r="H2225" s="5">
        <f t="shared" si="137"/>
        <v>-1.4893456211564071E-3</v>
      </c>
      <c r="I2225" s="5">
        <f t="shared" si="138"/>
        <v>2.4128672236626566E-2</v>
      </c>
      <c r="J2225" s="5">
        <f t="shared" si="139"/>
        <v>-1.6704629635779008E-3</v>
      </c>
    </row>
    <row r="2226" spans="1:10" ht="15" customHeight="1" x14ac:dyDescent="0.2">
      <c r="A2226" s="3">
        <f>'2_CVaR_t1'!A2226</f>
        <v>45406</v>
      </c>
      <c r="B2226" s="5">
        <f>'2_CVaR_t1'!D2226-1</f>
        <v>4.290388259276412E-3</v>
      </c>
      <c r="C2226" s="5">
        <f>'Stocks Returns'!B2222</f>
        <v>-7.1090047393362887E-3</v>
      </c>
      <c r="D2226" s="5">
        <f>'Stocks Returns'!C2222</f>
        <v>3.3194690746527478E-3</v>
      </c>
      <c r="E2226" s="5">
        <f>'Stocks Returns'!D2222</f>
        <v>5.2094210465251312E-2</v>
      </c>
      <c r="F2226" s="5">
        <f>'Stocks Returns'!E2222</f>
        <v>-4.3130006161429257E-3</v>
      </c>
      <c r="G2226" s="5">
        <f t="shared" si="136"/>
        <v>-1.0520937205091278E-2</v>
      </c>
      <c r="H2226" s="5">
        <f t="shared" si="137"/>
        <v>-2.8391457158667413E-3</v>
      </c>
      <c r="I2226" s="5">
        <f t="shared" si="138"/>
        <v>4.6177464902867234E-2</v>
      </c>
      <c r="J2226" s="5">
        <f t="shared" si="139"/>
        <v>-8.6205326001591882E-3</v>
      </c>
    </row>
    <row r="2227" spans="1:10" ht="15" customHeight="1" x14ac:dyDescent="0.2">
      <c r="A2227" s="3">
        <f>'2_CVaR_t1'!A2227</f>
        <v>45407</v>
      </c>
      <c r="B2227" s="5">
        <f>'2_CVaR_t1'!D2227-1</f>
        <v>1.0499090392037669E-3</v>
      </c>
      <c r="C2227" s="5">
        <f>'Stocks Returns'!B2223</f>
        <v>-1.0739856801909475E-2</v>
      </c>
      <c r="D2227" s="5">
        <f>'Stocks Returns'!C2223</f>
        <v>5.0869027707078907E-4</v>
      </c>
      <c r="E2227" s="5">
        <f>'Stocks Returns'!D2223</f>
        <v>1.6872518747242937E-2</v>
      </c>
      <c r="F2227" s="5">
        <f>'Stocks Returns'!E2223</f>
        <v>6.4201732673268008E-3</v>
      </c>
      <c r="G2227" s="5">
        <f t="shared" si="136"/>
        <v>-1.1161414485487953E-2</v>
      </c>
      <c r="H2227" s="5">
        <f t="shared" si="137"/>
        <v>-9.6808435434802718E-4</v>
      </c>
      <c r="I2227" s="5">
        <f t="shared" si="138"/>
        <v>1.5468367928546584E-2</v>
      </c>
      <c r="J2227" s="5">
        <f t="shared" si="139"/>
        <v>5.3886511269142165E-3</v>
      </c>
    </row>
    <row r="2228" spans="1:10" ht="15" customHeight="1" x14ac:dyDescent="0.2">
      <c r="A2228" s="3">
        <f>'2_CVaR_t1'!A2228</f>
        <v>45408</v>
      </c>
      <c r="B2228" s="5">
        <f>'2_CVaR_t1'!D2228-1</f>
        <v>-8.7872219521201167E-4</v>
      </c>
      <c r="C2228" s="5">
        <f>'Stocks Returns'!B2224</f>
        <v>-2.1712907117008462E-2</v>
      </c>
      <c r="D2228" s="5">
        <f>'Stocks Returns'!C2224</f>
        <v>-2.3255568852874609E-3</v>
      </c>
      <c r="E2228" s="5">
        <f>'Stocks Returns'!D2224</f>
        <v>1.5074286953692617E-2</v>
      </c>
      <c r="F2228" s="5">
        <f>'Stocks Returns'!E2224</f>
        <v>9.9915456152488424E-4</v>
      </c>
      <c r="G2228" s="5">
        <f t="shared" si="136"/>
        <v>-2.0354687855315984E-2</v>
      </c>
      <c r="H2228" s="5">
        <f t="shared" si="137"/>
        <v>-1.0158476196790744E-3</v>
      </c>
      <c r="I2228" s="5">
        <f t="shared" si="138"/>
        <v>1.6355890487940856E-2</v>
      </c>
      <c r="J2228" s="5">
        <f t="shared" si="139"/>
        <v>1.9174103642913228E-3</v>
      </c>
    </row>
    <row r="2229" spans="1:10" ht="15" customHeight="1" x14ac:dyDescent="0.2">
      <c r="A2229" s="3">
        <f>'2_CVaR_t1'!A2229</f>
        <v>45411</v>
      </c>
      <c r="B2229" s="5">
        <f>'2_CVaR_t1'!D2229-1</f>
        <v>-6.5205823834261212E-3</v>
      </c>
      <c r="C2229" s="5">
        <f>'Stocks Returns'!B2225</f>
        <v>4.9321824907522238E-3</v>
      </c>
      <c r="D2229" s="5">
        <f>'Stocks Returns'!C2225</f>
        <v>-9.7621302637329599E-3</v>
      </c>
      <c r="E2229" s="5">
        <f>'Stocks Returns'!D2225</f>
        <v>-4.4871794871793602E-3</v>
      </c>
      <c r="F2229" s="5">
        <f>'Stocks Returns'!E2225</f>
        <v>-1.5356265356269994E-4</v>
      </c>
      <c r="G2229" s="5">
        <f t="shared" si="136"/>
        <v>1.1496815768894674E-2</v>
      </c>
      <c r="H2229" s="5">
        <f t="shared" si="137"/>
        <v>-3.0106874207772201E-4</v>
      </c>
      <c r="I2229" s="5">
        <f t="shared" si="138"/>
        <v>4.6511103273732084E-3</v>
      </c>
      <c r="J2229" s="5">
        <f t="shared" si="139"/>
        <v>6.4684141909361953E-3</v>
      </c>
    </row>
    <row r="2230" spans="1:10" ht="15" customHeight="1" x14ac:dyDescent="0.2">
      <c r="A2230" s="3">
        <f>'2_CVaR_t1'!A2230</f>
        <v>45412</v>
      </c>
      <c r="B2230" s="5">
        <f>'2_CVaR_t1'!D2230-1</f>
        <v>-8.2892277718765728E-3</v>
      </c>
      <c r="C2230" s="5">
        <f>'Stocks Returns'!B2226</f>
        <v>-9.6932515337423308E-2</v>
      </c>
      <c r="D2230" s="5">
        <f>'Stocks Returns'!C2226</f>
        <v>-1.1881985034584708E-2</v>
      </c>
      <c r="E2230" s="5">
        <f>'Stocks Returns'!D2226</f>
        <v>-1.2878300064391501E-2</v>
      </c>
      <c r="F2230" s="5">
        <f>'Stocks Returns'!E2226</f>
        <v>-3.5324834894793433E-2</v>
      </c>
      <c r="G2230" s="5">
        <f t="shared" si="136"/>
        <v>-8.8735743042473197E-2</v>
      </c>
      <c r="H2230" s="5">
        <f t="shared" si="137"/>
        <v>1.3441304209707398E-4</v>
      </c>
      <c r="I2230" s="5">
        <f t="shared" si="138"/>
        <v>-1.277047415844855E-3</v>
      </c>
      <c r="J2230" s="5">
        <f t="shared" si="139"/>
        <v>-2.6914820137100316E-2</v>
      </c>
    </row>
    <row r="2231" spans="1:10" ht="15" customHeight="1" x14ac:dyDescent="0.2">
      <c r="A2231" s="3">
        <f>'2_CVaR_t1'!A2231</f>
        <v>45413</v>
      </c>
      <c r="B2231" s="5">
        <f>'2_CVaR_t1'!D2231-1</f>
        <v>-4.5174170879834774E-3</v>
      </c>
      <c r="C2231" s="5">
        <f>'Stocks Returns'!B2227</f>
        <v>3.5326086956521729E-2</v>
      </c>
      <c r="D2231" s="5">
        <f>'Stocks Returns'!C2227</f>
        <v>-4.8024999804547885E-3</v>
      </c>
      <c r="E2231" s="5">
        <f>'Stocks Returns'!D2227</f>
        <v>-3.4681452489671694E-2</v>
      </c>
      <c r="F2231" s="5">
        <f>'Stocks Returns'!E2227</f>
        <v>-1.0189460277025941E-2</v>
      </c>
      <c r="G2231" s="5">
        <f t="shared" si="136"/>
        <v>4.0042161864989295E-2</v>
      </c>
      <c r="H2231" s="5">
        <f t="shared" si="137"/>
        <v>1.7643909298209739E-3</v>
      </c>
      <c r="I2231" s="5">
        <f t="shared" si="138"/>
        <v>-2.8332710939140856E-2</v>
      </c>
      <c r="J2231" s="5">
        <f t="shared" si="139"/>
        <v>-5.5926126743952457E-3</v>
      </c>
    </row>
    <row r="2232" spans="1:10" ht="15" customHeight="1" x14ac:dyDescent="0.2">
      <c r="A2232" s="3">
        <f>'2_CVaR_t1'!A2232</f>
        <v>45414</v>
      </c>
      <c r="B2232" s="5">
        <f>'2_CVaR_t1'!D2232-1</f>
        <v>1.0181534348296939E-3</v>
      </c>
      <c r="C2232" s="5">
        <f>'Stocks Returns'!B2228</f>
        <v>4.3307086614173151E-2</v>
      </c>
      <c r="D2232" s="5">
        <f>'Stocks Returns'!C2228</f>
        <v>1.0848417309434755E-3</v>
      </c>
      <c r="E2232" s="5">
        <f>'Stocks Returns'!D2228</f>
        <v>7.5458948079736299E-3</v>
      </c>
      <c r="F2232" s="5">
        <f>'Stocks Returns'!E2228</f>
        <v>-1.6808750201061651E-2</v>
      </c>
      <c r="G2232" s="5">
        <f t="shared" si="136"/>
        <v>4.2914833595758019E-2</v>
      </c>
      <c r="H2232" s="5">
        <f t="shared" si="137"/>
        <v>-3.4605244461124963E-4</v>
      </c>
      <c r="I2232" s="5">
        <f t="shared" si="138"/>
        <v>6.1859658971029508E-3</v>
      </c>
      <c r="J2232" s="5">
        <f t="shared" si="139"/>
        <v>-1.7808168548962732E-2</v>
      </c>
    </row>
    <row r="2233" spans="1:10" ht="15" customHeight="1" x14ac:dyDescent="0.2">
      <c r="A2233" s="3">
        <f>'2_CVaR_t1'!A2233</f>
        <v>45415</v>
      </c>
      <c r="B2233" s="5">
        <f>'2_CVaR_t1'!D2233-1</f>
        <v>3.0302064300291587E-3</v>
      </c>
      <c r="C2233" s="5">
        <f>'Stocks Returns'!B2229</f>
        <v>2.515723270440251E-3</v>
      </c>
      <c r="D2233" s="5">
        <f>'Stocks Returns'!C2229</f>
        <v>3.2879924935569349E-3</v>
      </c>
      <c r="E2233" s="5">
        <f>'Stocks Returns'!D2229</f>
        <v>2.1238542365302981E-2</v>
      </c>
      <c r="F2233" s="5">
        <f>'Stocks Returns'!E2229</f>
        <v>-1.6359918200403722E-4</v>
      </c>
      <c r="G2233" s="5">
        <f t="shared" si="136"/>
        <v>2.6671014692180054E-4</v>
      </c>
      <c r="H2233" s="5">
        <f t="shared" si="137"/>
        <v>-1.0499132304169984E-3</v>
      </c>
      <c r="I2233" s="5">
        <f t="shared" si="138"/>
        <v>1.7076688444725034E-2</v>
      </c>
      <c r="J2233" s="5">
        <f t="shared" si="139"/>
        <v>-3.1971319217813741E-3</v>
      </c>
    </row>
    <row r="2234" spans="1:10" ht="15" customHeight="1" x14ac:dyDescent="0.2">
      <c r="A2234" s="3">
        <f>'2_CVaR_t1'!A2234</f>
        <v>45418</v>
      </c>
      <c r="B2234" s="5">
        <f>'2_CVaR_t1'!D2234-1</f>
        <v>1.1258342051496895E-2</v>
      </c>
      <c r="C2234" s="5">
        <f>'Stocks Returns'!B2230</f>
        <v>-1.2547051442910462E-3</v>
      </c>
      <c r="D2234" s="5">
        <f>'Stocks Returns'!C2230</f>
        <v>1.5568177585757237E-2</v>
      </c>
      <c r="E2234" s="5">
        <f>'Stocks Returns'!D2230</f>
        <v>2.6269702276707552E-2</v>
      </c>
      <c r="F2234" s="5">
        <f>'Stocks Returns'!E2230</f>
        <v>1.079931277100532E-2</v>
      </c>
      <c r="G2234" s="5">
        <f t="shared" si="136"/>
        <v>-1.1096795586235804E-2</v>
      </c>
      <c r="H2234" s="5">
        <f t="shared" si="137"/>
        <v>-6.5772777373073604E-4</v>
      </c>
      <c r="I2234" s="5">
        <f t="shared" si="138"/>
        <v>1.0649592019910097E-2</v>
      </c>
      <c r="J2234" s="5">
        <f t="shared" si="139"/>
        <v>-5.525739713105951E-4</v>
      </c>
    </row>
    <row r="2235" spans="1:10" ht="15" customHeight="1" x14ac:dyDescent="0.2">
      <c r="A2235" s="3">
        <f>'2_CVaR_t1'!A2235</f>
        <v>45419</v>
      </c>
      <c r="B2235" s="5">
        <f>'2_CVaR_t1'!D2235-1</f>
        <v>8.3636854184159226E-3</v>
      </c>
      <c r="C2235" s="5">
        <f>'Stocks Returns'!B2231</f>
        <v>-2.3869346733668362E-2</v>
      </c>
      <c r="D2235" s="5">
        <f>'Stocks Returns'!C2231</f>
        <v>1.3899957421042775E-2</v>
      </c>
      <c r="E2235" s="5">
        <f>'Stocks Returns'!D2231</f>
        <v>-1.8131399317406149E-2</v>
      </c>
      <c r="F2235" s="5">
        <f>'Stocks Returns'!E2231</f>
        <v>-8.0938891137138924E-5</v>
      </c>
      <c r="G2235" s="5">
        <f t="shared" si="136"/>
        <v>-3.1040193939425587E-2</v>
      </c>
      <c r="H2235" s="5">
        <f t="shared" si="137"/>
        <v>1.8562481971195373E-3</v>
      </c>
      <c r="I2235" s="5">
        <f t="shared" si="138"/>
        <v>-2.9720497054108147E-2</v>
      </c>
      <c r="J2235" s="5">
        <f t="shared" si="139"/>
        <v>-8.506430190123114E-3</v>
      </c>
    </row>
    <row r="2236" spans="1:10" ht="15" customHeight="1" x14ac:dyDescent="0.2">
      <c r="A2236" s="3">
        <f>'2_CVaR_t1'!A2236</f>
        <v>45420</v>
      </c>
      <c r="B2236" s="5">
        <f>'2_CVaR_t1'!D2236-1</f>
        <v>1.7148349780626848E-3</v>
      </c>
      <c r="C2236" s="5">
        <f>'Stocks Returns'!B2232</f>
        <v>3.8610038610038533E-3</v>
      </c>
      <c r="D2236" s="5">
        <f>'Stocks Returns'!C2232</f>
        <v>2.6401649424874218E-3</v>
      </c>
      <c r="E2236" s="5">
        <f>'Stocks Returns'!D2232</f>
        <v>-7.6037366934611494E-4</v>
      </c>
      <c r="F2236" s="5">
        <f>'Stocks Returns'!E2232</f>
        <v>-3.8853812530355025E-3</v>
      </c>
      <c r="G2236" s="5">
        <f t="shared" si="136"/>
        <v>2.8258400949478044E-3</v>
      </c>
      <c r="H2236" s="5">
        <f t="shared" si="137"/>
        <v>2.0270618012466083E-4</v>
      </c>
      <c r="I2236" s="5">
        <f t="shared" si="138"/>
        <v>-3.0904805250539062E-3</v>
      </c>
      <c r="J2236" s="5">
        <f t="shared" si="139"/>
        <v>-5.5891199926091199E-3</v>
      </c>
    </row>
    <row r="2237" spans="1:10" ht="15" customHeight="1" x14ac:dyDescent="0.2">
      <c r="A2237" s="3">
        <f>'2_CVaR_t1'!A2237</f>
        <v>45421</v>
      </c>
      <c r="B2237" s="5">
        <f>'2_CVaR_t1'!D2237-1</f>
        <v>2.9855593867254004E-3</v>
      </c>
      <c r="C2237" s="5">
        <f>'Stocks Returns'!B2233</f>
        <v>3.076923076923066E-2</v>
      </c>
      <c r="D2237" s="5">
        <f>'Stocks Returns'!C2233</f>
        <v>4.8706680871128949E-3</v>
      </c>
      <c r="E2237" s="5">
        <f>'Stocks Returns'!D2233</f>
        <v>-5.5440808783562279E-3</v>
      </c>
      <c r="F2237" s="5">
        <f>'Stocks Returns'!E2233</f>
        <v>2.6816187225744414E-3</v>
      </c>
      <c r="G2237" s="5">
        <f t="shared" si="136"/>
        <v>2.8561418771634352E-2</v>
      </c>
      <c r="H2237" s="5">
        <f t="shared" si="137"/>
        <v>5.9726835318816077E-4</v>
      </c>
      <c r="I2237" s="5">
        <f t="shared" si="138"/>
        <v>-9.6437606576263903E-3</v>
      </c>
      <c r="J2237" s="5">
        <f t="shared" si="139"/>
        <v>-3.0677743603153623E-4</v>
      </c>
    </row>
    <row r="2238" spans="1:10" ht="15" customHeight="1" x14ac:dyDescent="0.2">
      <c r="A2238" s="3">
        <f>'2_CVaR_t1'!A2238</f>
        <v>45422</v>
      </c>
      <c r="B2238" s="5">
        <f>'2_CVaR_t1'!D2238-1</f>
        <v>5.1733588476814418E-3</v>
      </c>
      <c r="C2238" s="5">
        <f>'Stocks Returns'!B2234</f>
        <v>1.3681592039801238E-2</v>
      </c>
      <c r="D2238" s="5">
        <f>'Stocks Returns'!C2234</f>
        <v>7.8983269907373366E-3</v>
      </c>
      <c r="E2238" s="5">
        <f>'Stocks Returns'!D2234</f>
        <v>2.1862702229991093E-4</v>
      </c>
      <c r="F2238" s="5">
        <f>'Stocks Returns'!E2234</f>
        <v>-1.199448901855904E-2</v>
      </c>
      <c r="G2238" s="5">
        <f t="shared" si="136"/>
        <v>9.4548378141613744E-3</v>
      </c>
      <c r="H2238" s="5">
        <f t="shared" si="137"/>
        <v>4.6399744343358831E-4</v>
      </c>
      <c r="I2238" s="5">
        <f t="shared" si="138"/>
        <v>-6.9277170548304127E-3</v>
      </c>
      <c r="J2238" s="5">
        <f t="shared" si="139"/>
        <v>-1.7194673028025589E-2</v>
      </c>
    </row>
    <row r="2239" spans="1:10" ht="15" customHeight="1" x14ac:dyDescent="0.2">
      <c r="A2239" s="3">
        <f>'2_CVaR_t1'!A2239</f>
        <v>45425</v>
      </c>
      <c r="B2239" s="5">
        <f>'2_CVaR_t1'!D2239-1</f>
        <v>-2.6532382235913143E-3</v>
      </c>
      <c r="C2239" s="5">
        <f>'Stocks Returns'!B2235</f>
        <v>2.8220858895705581E-2</v>
      </c>
      <c r="D2239" s="5">
        <f>'Stocks Returns'!C2235</f>
        <v>-4.8090760133931987E-3</v>
      </c>
      <c r="E2239" s="5">
        <f>'Stocks Returns'!D2235</f>
        <v>1.1366120218579301E-2</v>
      </c>
      <c r="F2239" s="5">
        <f>'Stocks Returns'!E2235</f>
        <v>-2.6248872118775912E-3</v>
      </c>
      <c r="G2239" s="5">
        <f t="shared" si="136"/>
        <v>3.1216634710442247E-2</v>
      </c>
      <c r="H2239" s="5">
        <f t="shared" si="137"/>
        <v>-9.3554829983074662E-4</v>
      </c>
      <c r="I2239" s="5">
        <f t="shared" si="138"/>
        <v>1.5118861864947432E-2</v>
      </c>
      <c r="J2239" s="5">
        <f t="shared" si="139"/>
        <v>8.7341513348377156E-5</v>
      </c>
    </row>
    <row r="2240" spans="1:10" ht="15" customHeight="1" x14ac:dyDescent="0.2">
      <c r="A2240" s="3">
        <f>'2_CVaR_t1'!A2240</f>
        <v>45426</v>
      </c>
      <c r="B2240" s="5">
        <f>'2_CVaR_t1'!D2240-1</f>
        <v>-3.2539474492304654E-3</v>
      </c>
      <c r="C2240" s="5">
        <f>'Stocks Returns'!B2236</f>
        <v>2.1479713603818507E-2</v>
      </c>
      <c r="D2240" s="5">
        <f>'Stocks Returns'!C2236</f>
        <v>-5.9053673736952916E-3</v>
      </c>
      <c r="E2240" s="5">
        <f>'Stocks Returns'!D2236</f>
        <v>1.4264102009941659E-2</v>
      </c>
      <c r="F2240" s="5">
        <f>'Stocks Returns'!E2236</f>
        <v>-4.5233983057817451E-3</v>
      </c>
      <c r="G2240" s="5">
        <f t="shared" si="136"/>
        <v>2.5029835117995218E-2</v>
      </c>
      <c r="H2240" s="5">
        <f t="shared" si="137"/>
        <v>-1.1639357528593361E-3</v>
      </c>
      <c r="I2240" s="5">
        <f t="shared" si="138"/>
        <v>1.8853373413178033E-2</v>
      </c>
      <c r="J2240" s="5">
        <f t="shared" si="139"/>
        <v>-1.2038738064778657E-3</v>
      </c>
    </row>
    <row r="2241" spans="1:10" ht="15" customHeight="1" x14ac:dyDescent="0.2">
      <c r="A2241" s="3">
        <f>'2_CVaR_t1'!A2241</f>
        <v>45427</v>
      </c>
      <c r="B2241" s="5">
        <f>'2_CVaR_t1'!D2241-1</f>
        <v>9.500474586342289E-3</v>
      </c>
      <c r="C2241" s="5">
        <f>'Stocks Returns'!B2237</f>
        <v>-4.2056074766355311E-2</v>
      </c>
      <c r="D2241" s="5">
        <f>'Stocks Returns'!C2237</f>
        <v>1.3537841146395779E-2</v>
      </c>
      <c r="E2241" s="5">
        <f>'Stocks Returns'!D2237</f>
        <v>1.5981248668229364E-2</v>
      </c>
      <c r="F2241" s="5">
        <f>'Stocks Returns'!E2237</f>
        <v>-2.8089887640450062E-3</v>
      </c>
      <c r="G2241" s="5">
        <f t="shared" si="136"/>
        <v>-5.0275972260527046E-2</v>
      </c>
      <c r="H2241" s="5">
        <f t="shared" si="137"/>
        <v>-1.4829958761410078E-4</v>
      </c>
      <c r="I2241" s="5">
        <f t="shared" si="138"/>
        <v>2.8090922307989433E-3</v>
      </c>
      <c r="J2241" s="5">
        <f t="shared" si="139"/>
        <v>-1.2383733692296756E-2</v>
      </c>
    </row>
    <row r="2242" spans="1:10" ht="15" customHeight="1" x14ac:dyDescent="0.2">
      <c r="A2242" s="3">
        <f>'2_CVaR_t1'!A2242</f>
        <v>45428</v>
      </c>
      <c r="B2242" s="5">
        <f>'2_CVaR_t1'!D2242-1</f>
        <v>-4.3014801431245919E-3</v>
      </c>
      <c r="C2242" s="5">
        <f>'Stocks Returns'!B2238</f>
        <v>3.658536585366079E-3</v>
      </c>
      <c r="D2242" s="5">
        <f>'Stocks Returns'!C2238</f>
        <v>-5.8966252220248316E-3</v>
      </c>
      <c r="E2242" s="5">
        <f>'Stocks Returns'!D2238</f>
        <v>-1.1744966442953086E-2</v>
      </c>
      <c r="F2242" s="5">
        <f>'Stocks Returns'!E2238</f>
        <v>-7.2079536039768577E-3</v>
      </c>
      <c r="G2242" s="5">
        <f t="shared" si="136"/>
        <v>8.1753408457003775E-3</v>
      </c>
      <c r="H2242" s="5">
        <f t="shared" si="137"/>
        <v>3.5828027139916865E-4</v>
      </c>
      <c r="I2242" s="5">
        <f t="shared" si="138"/>
        <v>-5.6969322434529852E-3</v>
      </c>
      <c r="J2242" s="5">
        <f t="shared" si="139"/>
        <v>-2.8294106127670481E-3</v>
      </c>
    </row>
    <row r="2243" spans="1:10" ht="15" customHeight="1" x14ac:dyDescent="0.2">
      <c r="A2243" s="3">
        <f>'2_CVaR_t1'!A2243</f>
        <v>45429</v>
      </c>
      <c r="B2243" s="5">
        <f>'2_CVaR_t1'!D2243-1</f>
        <v>6.9421765958432857E-4</v>
      </c>
      <c r="C2243" s="5">
        <f>'Stocks Returns'!B2239</f>
        <v>-2.1871202916160404E-2</v>
      </c>
      <c r="D2243" s="5">
        <f>'Stocks Returns'!C2239</f>
        <v>9.291020121848792E-4</v>
      </c>
      <c r="E2243" s="5">
        <f>'Stocks Returns'!D2239</f>
        <v>9.5500848896445945E-4</v>
      </c>
      <c r="F2243" s="5">
        <f>'Stocks Returns'!E2239</f>
        <v>1.5688892597846893E-2</v>
      </c>
      <c r="G2243" s="5">
        <f t="shared" si="136"/>
        <v>-2.1964521947485559E-2</v>
      </c>
      <c r="H2243" s="5">
        <f t="shared" si="137"/>
        <v>-3.3770176955391661E-5</v>
      </c>
      <c r="I2243" s="5">
        <f t="shared" si="138"/>
        <v>4.6182880225701544E-5</v>
      </c>
      <c r="J2243" s="5">
        <f t="shared" si="139"/>
        <v>1.5016961857897642E-2</v>
      </c>
    </row>
    <row r="2244" spans="1:10" ht="15" customHeight="1" x14ac:dyDescent="0.2">
      <c r="A2244" s="3">
        <f>'2_CVaR_t1'!A2244</f>
        <v>45432</v>
      </c>
      <c r="B2244" s="5">
        <f>'2_CVaR_t1'!D2244-1</f>
        <v>-2.7024144816774065E-3</v>
      </c>
      <c r="C2244" s="5">
        <f>'Stocks Returns'!B2240</f>
        <v>4.9689440993787581E-3</v>
      </c>
      <c r="D2244" s="5">
        <f>'Stocks Returns'!C2240</f>
        <v>-5.5697945127473059E-3</v>
      </c>
      <c r="E2244" s="5">
        <f>'Stocks Returns'!D2240</f>
        <v>2.2580303190925521E-2</v>
      </c>
      <c r="F2244" s="5">
        <f>'Stocks Returns'!E2240</f>
        <v>-6.7373264316817894E-3</v>
      </c>
      <c r="G2244" s="5">
        <f t="shared" si="136"/>
        <v>8.0101006840804165E-3</v>
      </c>
      <c r="H2244" s="5">
        <f t="shared" si="137"/>
        <v>-1.6252170055137179E-3</v>
      </c>
      <c r="I2244" s="5">
        <f t="shared" si="138"/>
        <v>2.640152622806417E-2</v>
      </c>
      <c r="J2244" s="5">
        <f t="shared" si="139"/>
        <v>-3.9753822493827709E-3</v>
      </c>
    </row>
    <row r="2245" spans="1:10" ht="15" customHeight="1" x14ac:dyDescent="0.2">
      <c r="A2245" s="3">
        <f>'2_CVaR_t1'!A2245</f>
        <v>45433</v>
      </c>
      <c r="B2245" s="5">
        <f>'2_CVaR_t1'!D2245-1</f>
        <v>-6.326679559793047E-3</v>
      </c>
      <c r="C2245" s="5">
        <f>'Stocks Returns'!B2241</f>
        <v>-2.4721878862793645E-2</v>
      </c>
      <c r="D2245" s="5">
        <f>'Stocks Returns'!C2241</f>
        <v>-9.2984849572773642E-3</v>
      </c>
      <c r="E2245" s="5">
        <f>'Stocks Returns'!D2241</f>
        <v>-7.0495542193654837E-3</v>
      </c>
      <c r="F2245" s="5">
        <f>'Stocks Returns'!E2241</f>
        <v>-3.9705517412523816E-3</v>
      </c>
      <c r="G2245" s="5">
        <f t="shared" si="136"/>
        <v>-1.8336182733944863E-2</v>
      </c>
      <c r="H2245" s="5">
        <f t="shared" si="137"/>
        <v>-1.1757398280816574E-4</v>
      </c>
      <c r="I2245" s="5">
        <f t="shared" si="138"/>
        <v>1.8187123044056657E-3</v>
      </c>
      <c r="J2245" s="5">
        <f t="shared" si="139"/>
        <v>2.4553962088195167E-3</v>
      </c>
    </row>
    <row r="2246" spans="1:10" ht="15" customHeight="1" x14ac:dyDescent="0.2">
      <c r="A2246" s="3">
        <f>'2_CVaR_t1'!A2246</f>
        <v>45434</v>
      </c>
      <c r="B2246" s="5">
        <f>'2_CVaR_t1'!D2246-1</f>
        <v>6.9260194810638609E-4</v>
      </c>
      <c r="C2246" s="5">
        <f>'Stocks Returns'!B2242</f>
        <v>2.1546261089987473E-2</v>
      </c>
      <c r="D2246" s="5">
        <f>'Stocks Returns'!C2242</f>
        <v>-1.3404602283021427E-3</v>
      </c>
      <c r="E2246" s="5">
        <f>'Stocks Returns'!D2242</f>
        <v>3.8734600125287066E-2</v>
      </c>
      <c r="F2246" s="5">
        <f>'Stocks Returns'!E2242</f>
        <v>-1.8437006893115226E-2</v>
      </c>
      <c r="G2246" s="5">
        <f t="shared" ref="G2246:G2309" si="140">C2246-($P$11+$O$11*$B2246)</f>
        <v>2.1454433067408487E-2</v>
      </c>
      <c r="H2246" s="5">
        <f t="shared" ref="H2246:H2309" si="141">D2246-($P$12+$O$12*$B2246)</f>
        <v>-2.3009980396022181E-3</v>
      </c>
      <c r="I2246" s="5">
        <f t="shared" ref="I2246:I2309" si="142">E2246-($P$13+$O$13*$B2246)</f>
        <v>3.7828024508178411E-2</v>
      </c>
      <c r="J2246" s="5">
        <f t="shared" ref="J2246:J2309" si="143">F2246-($P$14+$O$14*$B2246)</f>
        <v>-1.9107304205924016E-2</v>
      </c>
    </row>
    <row r="2247" spans="1:10" ht="15" customHeight="1" x14ac:dyDescent="0.2">
      <c r="A2247" s="3">
        <f>'2_CVaR_t1'!A2247</f>
        <v>45435</v>
      </c>
      <c r="B2247" s="5">
        <f>'2_CVaR_t1'!D2247-1</f>
        <v>-3.7208824676348007E-3</v>
      </c>
      <c r="C2247" s="5">
        <f>'Stocks Returns'!B2243</f>
        <v>-4.4665012406947979E-2</v>
      </c>
      <c r="D2247" s="5">
        <f>'Stocks Returns'!C2243</f>
        <v>-4.8991200743450092E-3</v>
      </c>
      <c r="E2247" s="5">
        <f>'Stocks Returns'!D2243</f>
        <v>-1.3569202934968327E-2</v>
      </c>
      <c r="F2247" s="5">
        <f>'Stocks Returns'!E2243</f>
        <v>-4.5689144597681475E-3</v>
      </c>
      <c r="G2247" s="5">
        <f t="shared" si="140"/>
        <v>-4.0683994531732375E-2</v>
      </c>
      <c r="H2247" s="5">
        <f t="shared" si="141"/>
        <v>5.169386532825216E-4</v>
      </c>
      <c r="I2247" s="5">
        <f t="shared" si="142"/>
        <v>-8.3296917472448009E-3</v>
      </c>
      <c r="J2247" s="5">
        <f t="shared" si="143"/>
        <v>-7.7733517698024565E-4</v>
      </c>
    </row>
    <row r="2248" spans="1:10" ht="15" customHeight="1" x14ac:dyDescent="0.2">
      <c r="A2248" s="3">
        <f>'2_CVaR_t1'!A2248</f>
        <v>45436</v>
      </c>
      <c r="B2248" s="5">
        <f>'2_CVaR_t1'!D2248-1</f>
        <v>6.7945236976929557E-4</v>
      </c>
      <c r="C2248" s="5">
        <f>'Stocks Returns'!B2244</f>
        <v>3.2467532467532756E-3</v>
      </c>
      <c r="D2248" s="5">
        <f>'Stocks Returns'!C2244</f>
        <v>9.4810925135835333E-4</v>
      </c>
      <c r="E2248" s="5">
        <f>'Stocks Returns'!D2244</f>
        <v>9.1705726513158226E-4</v>
      </c>
      <c r="F2248" s="5">
        <f>'Stocks Returns'!E2244</f>
        <v>-3.399915002124998E-3</v>
      </c>
      <c r="G2248" s="5">
        <f t="shared" si="140"/>
        <v>3.167059900802338E-3</v>
      </c>
      <c r="H2248" s="5">
        <f t="shared" si="141"/>
        <v>6.5699337231903436E-6</v>
      </c>
      <c r="I2248" s="5">
        <f t="shared" si="142"/>
        <v>2.8793358747098373E-5</v>
      </c>
      <c r="J2248" s="5">
        <f t="shared" si="143"/>
        <v>-4.0569185564659962E-3</v>
      </c>
    </row>
    <row r="2249" spans="1:10" ht="15" customHeight="1" x14ac:dyDescent="0.2">
      <c r="A2249" s="3">
        <f>'2_CVaR_t1'!A2249</f>
        <v>45439</v>
      </c>
      <c r="B2249" s="5">
        <f>'2_CVaR_t1'!D2249-1</f>
        <v>2.8556153399916795E-5</v>
      </c>
      <c r="C2249" s="5">
        <f>'Stocks Returns'!B2245</f>
        <v>0</v>
      </c>
      <c r="D2249" s="5">
        <f>'Stocks Returns'!C2245</f>
        <v>0</v>
      </c>
      <c r="E2249" s="5">
        <f>'Stocks Returns'!D2245</f>
        <v>0</v>
      </c>
      <c r="F2249" s="5">
        <f>'Stocks Returns'!E2245</f>
        <v>0</v>
      </c>
      <c r="G2249" s="5">
        <f t="shared" si="140"/>
        <v>5.2096584642662082E-4</v>
      </c>
      <c r="H2249" s="5">
        <f t="shared" si="141"/>
        <v>-1.1253114819244209E-6</v>
      </c>
      <c r="I2249" s="5">
        <f t="shared" si="142"/>
        <v>1.8154757398473369E-5</v>
      </c>
      <c r="J2249" s="5">
        <f t="shared" si="143"/>
        <v>1.0294917535460086E-6</v>
      </c>
    </row>
    <row r="2250" spans="1:10" ht="15" customHeight="1" x14ac:dyDescent="0.2">
      <c r="A2250" s="3">
        <f>'2_CVaR_t1'!A2250</f>
        <v>45440</v>
      </c>
      <c r="B2250" s="5">
        <f>'2_CVaR_t1'!D2250-1</f>
        <v>-8.0506682047131184E-3</v>
      </c>
      <c r="C2250" s="5">
        <f>'Stocks Returns'!B2246</f>
        <v>1.8770226537216939E-2</v>
      </c>
      <c r="D2250" s="5">
        <f>'Stocks Returns'!C2246</f>
        <v>-1.278735108747131E-2</v>
      </c>
      <c r="E2250" s="5">
        <f>'Stocks Returns'!D2246</f>
        <v>6.0063117173978497E-3</v>
      </c>
      <c r="F2250" s="5">
        <f>'Stocks Returns'!E2246</f>
        <v>1.4584221748400905E-2</v>
      </c>
      <c r="G2250" s="5">
        <f t="shared" si="140"/>
        <v>2.6746851605400832E-2</v>
      </c>
      <c r="H2250" s="5">
        <f t="shared" si="141"/>
        <v>-1.1156235628995634E-3</v>
      </c>
      <c r="I2250" s="5">
        <f t="shared" si="142"/>
        <v>1.7275353425608923E-2</v>
      </c>
      <c r="J2250" s="5">
        <f t="shared" si="143"/>
        <v>2.2753061223909743E-2</v>
      </c>
    </row>
    <row r="2251" spans="1:10" ht="15" customHeight="1" x14ac:dyDescent="0.2">
      <c r="A2251" s="3">
        <f>'2_CVaR_t1'!A2251</f>
        <v>45441</v>
      </c>
      <c r="B2251" s="5">
        <f>'2_CVaR_t1'!D2251-1</f>
        <v>-6.4476533938804259E-3</v>
      </c>
      <c r="C2251" s="5">
        <f>'Stocks Returns'!B2247</f>
        <v>-2.6683608640406642E-2</v>
      </c>
      <c r="D2251" s="5">
        <f>'Stocks Returns'!C2247</f>
        <v>-7.8230865746550249E-3</v>
      </c>
      <c r="E2251" s="5">
        <f>'Stocks Returns'!D2247</f>
        <v>-3.2989273426431764E-2</v>
      </c>
      <c r="F2251" s="5">
        <f>'Stocks Returns'!E2247</f>
        <v>-3.1186953597847955E-2</v>
      </c>
      <c r="G2251" s="5">
        <f t="shared" si="140"/>
        <v>-2.0186275596709817E-2</v>
      </c>
      <c r="H2251" s="5">
        <f t="shared" si="141"/>
        <v>1.5326072378346496E-3</v>
      </c>
      <c r="I2251" s="5">
        <f t="shared" si="142"/>
        <v>-2.3952542348268498E-2</v>
      </c>
      <c r="J2251" s="5">
        <f t="shared" si="143"/>
        <v>-2.4638705381558074E-2</v>
      </c>
    </row>
    <row r="2252" spans="1:10" ht="15" customHeight="1" x14ac:dyDescent="0.2">
      <c r="A2252" s="3">
        <f>'2_CVaR_t1'!A2252</f>
        <v>45442</v>
      </c>
      <c r="B2252" s="5">
        <f>'2_CVaR_t1'!D2252-1</f>
        <v>6.2538981178634767E-3</v>
      </c>
      <c r="C2252" s="5">
        <f>'Stocks Returns'!B2248</f>
        <v>5.4830287206266259E-2</v>
      </c>
      <c r="D2252" s="5">
        <f>'Stocks Returns'!C2248</f>
        <v>9.0749798873095422E-3</v>
      </c>
      <c r="E2252" s="5">
        <f>'Stocks Returns'!D2248</f>
        <v>8.0577647551276499E-3</v>
      </c>
      <c r="F2252" s="5">
        <f>'Stocks Returns'!E2248</f>
        <v>-1.4490238611713724E-2</v>
      </c>
      <c r="G2252" s="5">
        <f t="shared" si="140"/>
        <v>4.9606391149045283E-2</v>
      </c>
      <c r="H2252" s="5">
        <f t="shared" si="141"/>
        <v>7.9488608960912033E-5</v>
      </c>
      <c r="I2252" s="5">
        <f t="shared" si="142"/>
        <v>-5.9330609228028415E-4</v>
      </c>
      <c r="J2252" s="5">
        <f t="shared" si="143"/>
        <v>-2.0782809593943307E-2</v>
      </c>
    </row>
    <row r="2253" spans="1:10" ht="15" customHeight="1" x14ac:dyDescent="0.2">
      <c r="A2253" s="3">
        <f>'2_CVaR_t1'!A2253</f>
        <v>45443</v>
      </c>
      <c r="B2253" s="5">
        <f>'2_CVaR_t1'!D2253-1</f>
        <v>3.2289346242451167E-3</v>
      </c>
      <c r="C2253" s="5">
        <f>'Stocks Returns'!B2249</f>
        <v>1.980198019801982E-2</v>
      </c>
      <c r="D2253" s="5">
        <f>'Stocks Returns'!C2249</f>
        <v>4.2757095466272599E-3</v>
      </c>
      <c r="E2253" s="5">
        <f>'Stocks Returns'!D2249</f>
        <v>9.3428838368110334E-3</v>
      </c>
      <c r="F2253" s="5">
        <f>'Stocks Returns'!E2249</f>
        <v>2.5532664201443955E-2</v>
      </c>
      <c r="G2253" s="5">
        <f t="shared" si="140"/>
        <v>1.7369576983057564E-2</v>
      </c>
      <c r="H2253" s="5">
        <f t="shared" si="141"/>
        <v>-3.4931841366978456E-4</v>
      </c>
      <c r="I2253" s="5">
        <f t="shared" si="142"/>
        <v>4.9042869582512786E-3</v>
      </c>
      <c r="J2253" s="5">
        <f t="shared" si="143"/>
        <v>2.2298224288301541E-2</v>
      </c>
    </row>
    <row r="2254" spans="1:10" ht="15" customHeight="1" x14ac:dyDescent="0.2">
      <c r="A2254" s="3">
        <f>'2_CVaR_t1'!A2254</f>
        <v>45446</v>
      </c>
      <c r="B2254" s="5">
        <f>'2_CVaR_t1'!D2254-1</f>
        <v>-5.6497803179429429E-3</v>
      </c>
      <c r="C2254" s="5">
        <f>'Stocks Returns'!B2250</f>
        <v>1.0922330097087318E-2</v>
      </c>
      <c r="D2254" s="5">
        <f>'Stocks Returns'!C2250</f>
        <v>-7.6345151581882487E-3</v>
      </c>
      <c r="E2254" s="5">
        <f>'Stocks Returns'!D2250</f>
        <v>-1.6558675305975545E-2</v>
      </c>
      <c r="F2254" s="5">
        <f>'Stocks Returns'!E2250</f>
        <v>-2.2407280219780223E-2</v>
      </c>
      <c r="G2254" s="5">
        <f t="shared" si="140"/>
        <v>1.668337095570185E-2</v>
      </c>
      <c r="H2254" s="5">
        <f t="shared" si="141"/>
        <v>5.6841267276072464E-4</v>
      </c>
      <c r="I2254" s="5">
        <f t="shared" si="142"/>
        <v>-8.6330384839651449E-3</v>
      </c>
      <c r="J2254" s="5">
        <f t="shared" si="143"/>
        <v>-1.6665653454578967E-2</v>
      </c>
    </row>
    <row r="2255" spans="1:10" ht="15" customHeight="1" x14ac:dyDescent="0.2">
      <c r="A2255" s="3">
        <f>'2_CVaR_t1'!A2255</f>
        <v>45447</v>
      </c>
      <c r="B2255" s="5">
        <f>'2_CVaR_t1'!D2255-1</f>
        <v>4.2475399406542991E-3</v>
      </c>
      <c r="C2255" s="5">
        <f>'Stocks Returns'!B2251</f>
        <v>-1.0804321728691502E-2</v>
      </c>
      <c r="D2255" s="5">
        <f>'Stocks Returns'!C2251</f>
        <v>7.5449395461717472E-3</v>
      </c>
      <c r="E2255" s="5">
        <f>'Stocks Returns'!D2251</f>
        <v>-1.6942062330056573E-2</v>
      </c>
      <c r="F2255" s="5">
        <f>'Stocks Returns'!E2251</f>
        <v>-1.4051110915956899E-2</v>
      </c>
      <c r="G2255" s="5">
        <f t="shared" si="140"/>
        <v>-1.4176712965275036E-2</v>
      </c>
      <c r="H2255" s="5">
        <f t="shared" si="141"/>
        <v>1.4482319506227762E-3</v>
      </c>
      <c r="I2255" s="5">
        <f t="shared" si="142"/>
        <v>-2.2799138601493719E-2</v>
      </c>
      <c r="J2255" s="5">
        <f t="shared" si="143"/>
        <v>-1.8315324765816213E-2</v>
      </c>
    </row>
    <row r="2256" spans="1:10" ht="15" customHeight="1" x14ac:dyDescent="0.2">
      <c r="A2256" s="3">
        <f>'2_CVaR_t1'!A2256</f>
        <v>45448</v>
      </c>
      <c r="B2256" s="5">
        <f>'2_CVaR_t1'!D2256-1</f>
        <v>5.1376086090622053E-3</v>
      </c>
      <c r="C2256" s="5">
        <f>'Stocks Returns'!B2252</f>
        <v>7.2815533980583602E-3</v>
      </c>
      <c r="D2256" s="5">
        <f>'Stocks Returns'!C2252</f>
        <v>7.6356389529546043E-3</v>
      </c>
      <c r="E2256" s="5">
        <f>'Stocks Returns'!D2252</f>
        <v>3.1914893617019935E-3</v>
      </c>
      <c r="F2256" s="5">
        <f>'Stocks Returns'!E2252</f>
        <v>-3.5628395831466264E-4</v>
      </c>
      <c r="G2256" s="5">
        <f t="shared" si="140"/>
        <v>3.0877901607147783E-3</v>
      </c>
      <c r="H2256" s="5">
        <f t="shared" si="141"/>
        <v>2.5296130387263225E-4</v>
      </c>
      <c r="I2256" s="5">
        <f t="shared" si="142"/>
        <v>-3.9050699990569255E-3</v>
      </c>
      <c r="J2256" s="5">
        <f t="shared" si="143"/>
        <v>-5.520325741377681E-3</v>
      </c>
    </row>
    <row r="2257" spans="1:10" ht="15" customHeight="1" x14ac:dyDescent="0.2">
      <c r="A2257" s="3">
        <f>'2_CVaR_t1'!A2257</f>
        <v>45449</v>
      </c>
      <c r="B2257" s="5">
        <f>'2_CVaR_t1'!D2257-1</f>
        <v>5.6617803498444363E-3</v>
      </c>
      <c r="C2257" s="5">
        <f>'Stocks Returns'!B2253</f>
        <v>4.8192771084336616E-3</v>
      </c>
      <c r="D2257" s="5">
        <f>'Stocks Returns'!C2253</f>
        <v>9.2531876138435276E-3</v>
      </c>
      <c r="E2257" s="5">
        <f>'Stocks Returns'!D2253</f>
        <v>-9.9681866383880546E-3</v>
      </c>
      <c r="F2257" s="5">
        <f>'Stocks Returns'!E2253</f>
        <v>-2.6730820636189367E-4</v>
      </c>
      <c r="G2257" s="5">
        <f t="shared" si="140"/>
        <v>1.4179839300421625E-4</v>
      </c>
      <c r="H2257" s="5">
        <f t="shared" si="141"/>
        <v>1.113187315982176E-3</v>
      </c>
      <c r="I2257" s="5">
        <f t="shared" si="142"/>
        <v>-1.7794691936646463E-2</v>
      </c>
      <c r="J2257" s="5">
        <f t="shared" si="143"/>
        <v>-5.9612690742024315E-3</v>
      </c>
    </row>
    <row r="2258" spans="1:10" ht="15" customHeight="1" x14ac:dyDescent="0.2">
      <c r="A2258" s="3">
        <f>'2_CVaR_t1'!A2258</f>
        <v>45450</v>
      </c>
      <c r="B2258" s="5">
        <f>'2_CVaR_t1'!D2258-1</f>
        <v>3.6433667119528668E-3</v>
      </c>
      <c r="C2258" s="5">
        <f>'Stocks Returns'!B2254</f>
        <v>-8.3932853717026967E-3</v>
      </c>
      <c r="D2258" s="5">
        <f>'Stocks Returns'!C2254</f>
        <v>5.8832659543746058E-3</v>
      </c>
      <c r="E2258" s="5">
        <f>'Stocks Returns'!D2254</f>
        <v>-5.4627249357327434E-3</v>
      </c>
      <c r="F2258" s="5">
        <f>'Stocks Returns'!E2254</f>
        <v>-1.7825311942959443E-3</v>
      </c>
      <c r="G2258" s="5">
        <f t="shared" si="140"/>
        <v>-1.120813426208522E-2</v>
      </c>
      <c r="H2258" s="5">
        <f t="shared" si="141"/>
        <v>6.594670532145061E-4</v>
      </c>
      <c r="I2258" s="5">
        <f t="shared" si="142"/>
        <v>-1.0478447582919891E-2</v>
      </c>
      <c r="J2258" s="5">
        <f t="shared" si="143"/>
        <v>-5.4359472855375259E-3</v>
      </c>
    </row>
    <row r="2259" spans="1:10" ht="15" customHeight="1" x14ac:dyDescent="0.2">
      <c r="A2259" s="3">
        <f>'2_CVaR_t1'!A2259</f>
        <v>45453</v>
      </c>
      <c r="B2259" s="5">
        <f>'2_CVaR_t1'!D2259-1</f>
        <v>-7.8223746513719217E-3</v>
      </c>
      <c r="C2259" s="5">
        <f>'Stocks Returns'!B2255</f>
        <v>-1.8137847642079818E-2</v>
      </c>
      <c r="D2259" s="5">
        <f>'Stocks Returns'!C2255</f>
        <v>-1.3025805801056944E-2</v>
      </c>
      <c r="E2259" s="5">
        <f>'Stocks Returns'!D2255</f>
        <v>1.5616585891222501E-2</v>
      </c>
      <c r="F2259" s="5">
        <f>'Stocks Returns'!E2255</f>
        <v>1.1607142857142927E-2</v>
      </c>
      <c r="G2259" s="5">
        <f t="shared" si="140"/>
        <v>-1.0371896131256272E-2</v>
      </c>
      <c r="H2259" s="5">
        <f t="shared" si="141"/>
        <v>-1.6839165051878782E-3</v>
      </c>
      <c r="I2259" s="5">
        <f t="shared" si="142"/>
        <v>2.6567712803855226E-2</v>
      </c>
      <c r="J2259" s="5">
        <f t="shared" si="143"/>
        <v>1.9545185627231058E-2</v>
      </c>
    </row>
    <row r="2260" spans="1:10" ht="15" customHeight="1" x14ac:dyDescent="0.2">
      <c r="A2260" s="3">
        <f>'2_CVaR_t1'!A2260</f>
        <v>45454</v>
      </c>
      <c r="B2260" s="5">
        <f>'2_CVaR_t1'!D2260-1</f>
        <v>-1.1748102770106073E-3</v>
      </c>
      <c r="C2260" s="5">
        <f>'Stocks Returns'!B2256</f>
        <v>-9.8522167487684609E-3</v>
      </c>
      <c r="D2260" s="5">
        <f>'Stocks Returns'!C2256</f>
        <v>-1.3456224549157625E-3</v>
      </c>
      <c r="E2260" s="5">
        <f>'Stocks Returns'!D2256</f>
        <v>-8.1654294803816807E-3</v>
      </c>
      <c r="F2260" s="5">
        <f>'Stocks Returns'!E2256</f>
        <v>2.9126213592232109E-3</v>
      </c>
      <c r="G2260" s="5">
        <f t="shared" si="140"/>
        <v>-8.2207618719148147E-3</v>
      </c>
      <c r="H2260" s="5">
        <f t="shared" si="141"/>
        <v>3.9187448586391329E-4</v>
      </c>
      <c r="I2260" s="5">
        <f t="shared" si="142"/>
        <v>-6.4715025115881734E-3</v>
      </c>
      <c r="J2260" s="5">
        <f t="shared" si="143"/>
        <v>4.1302117371159134E-3</v>
      </c>
    </row>
    <row r="2261" spans="1:10" ht="15" customHeight="1" x14ac:dyDescent="0.2">
      <c r="A2261" s="3">
        <f>'2_CVaR_t1'!A2261</f>
        <v>45455</v>
      </c>
      <c r="B2261" s="5">
        <f>'2_CVaR_t1'!D2261-1</f>
        <v>-9.8914349590446538E-3</v>
      </c>
      <c r="C2261" s="5">
        <f>'Stocks Returns'!B2257</f>
        <v>-2.8606965174129306E-2</v>
      </c>
      <c r="D2261" s="5">
        <f>'Stocks Returns'!C2257</f>
        <v>-1.5836464061041888E-2</v>
      </c>
      <c r="E2261" s="5">
        <f>'Stocks Returns'!D2257</f>
        <v>1.0584839089062381E-2</v>
      </c>
      <c r="F2261" s="5">
        <f>'Stocks Returns'!E2257</f>
        <v>-1.2672709671741611E-2</v>
      </c>
      <c r="G2261" s="5">
        <f t="shared" si="140"/>
        <v>-1.8931646144902663E-2</v>
      </c>
      <c r="H2261" s="5">
        <f t="shared" si="141"/>
        <v>-1.5051991258973989E-3</v>
      </c>
      <c r="I2261" s="5">
        <f t="shared" si="142"/>
        <v>2.4417277695021614E-2</v>
      </c>
      <c r="J2261" s="5">
        <f t="shared" si="143"/>
        <v>-2.6429201337808024E-3</v>
      </c>
    </row>
    <row r="2262" spans="1:10" ht="15" customHeight="1" x14ac:dyDescent="0.2">
      <c r="A2262" s="3">
        <f>'2_CVaR_t1'!A2262</f>
        <v>45456</v>
      </c>
      <c r="B2262" s="5">
        <f>'2_CVaR_t1'!D2262-1</f>
        <v>1.3817807508509361E-3</v>
      </c>
      <c r="C2262" s="5">
        <f>'Stocks Returns'!B2258</f>
        <v>-6.6581306017925668E-2</v>
      </c>
      <c r="D2262" s="5">
        <f>'Stocks Returns'!C2258</f>
        <v>3.2176667587797692E-3</v>
      </c>
      <c r="E2262" s="5">
        <f>'Stocks Returns'!D2258</f>
        <v>-1.8091409225560628E-2</v>
      </c>
      <c r="F2262" s="5">
        <f>'Stocks Returns'!E2258</f>
        <v>-1.1587485515643037E-2</v>
      </c>
      <c r="G2262" s="5">
        <f t="shared" si="140"/>
        <v>-6.7309121119012036E-2</v>
      </c>
      <c r="H2262" s="5">
        <f t="shared" si="141"/>
        <v>1.2614043103632054E-3</v>
      </c>
      <c r="I2262" s="5">
        <f t="shared" si="142"/>
        <v>-1.9957714694804039E-2</v>
      </c>
      <c r="J2262" s="5">
        <f t="shared" si="143"/>
        <v>-1.2954518214936895E-2</v>
      </c>
    </row>
    <row r="2263" spans="1:10" ht="15" customHeight="1" x14ac:dyDescent="0.2">
      <c r="A2263" s="3">
        <f>'2_CVaR_t1'!A2263</f>
        <v>45457</v>
      </c>
      <c r="B2263" s="5">
        <f>'2_CVaR_t1'!D2263-1</f>
        <v>-1.8992797893404578E-3</v>
      </c>
      <c r="C2263" s="5">
        <f>'Stocks Returns'!B2259</f>
        <v>-6.8587105624142719E-3</v>
      </c>
      <c r="D2263" s="5">
        <f>'Stocks Returns'!C2259</f>
        <v>-1.9543500698220306E-3</v>
      </c>
      <c r="E2263" s="5">
        <f>'Stocks Returns'!D2259</f>
        <v>-1.5731063462989026E-2</v>
      </c>
      <c r="F2263" s="5">
        <f>'Stocks Returns'!E2259</f>
        <v>-1.3526918567950186E-2</v>
      </c>
      <c r="G2263" s="5">
        <f t="shared" si="140"/>
        <v>-4.5587016807371247E-3</v>
      </c>
      <c r="H2263" s="5">
        <f t="shared" si="141"/>
        <v>8.2985947934583826E-4</v>
      </c>
      <c r="I2263" s="5">
        <f t="shared" si="142"/>
        <v>-1.3028261852120695E-2</v>
      </c>
      <c r="J2263" s="5">
        <f t="shared" si="143"/>
        <v>-1.1576915144764097E-2</v>
      </c>
    </row>
    <row r="2264" spans="1:10" ht="15" customHeight="1" x14ac:dyDescent="0.2">
      <c r="A2264" s="3">
        <f>'2_CVaR_t1'!A2264</f>
        <v>45460</v>
      </c>
      <c r="B2264" s="5">
        <f>'2_CVaR_t1'!D2264-1</f>
        <v>1.1137308807136481E-3</v>
      </c>
      <c r="C2264" s="5">
        <f>'Stocks Returns'!B2260</f>
        <v>-1.1049723756906049E-2</v>
      </c>
      <c r="D2264" s="5">
        <f>'Stocks Returns'!C2260</f>
        <v>1.8842835602910224E-3</v>
      </c>
      <c r="E2264" s="5">
        <f>'Stocks Returns'!D2260</f>
        <v>-3.6124794745484579E-3</v>
      </c>
      <c r="F2264" s="5">
        <f>'Stocks Returns'!E2260</f>
        <v>1.3712405155865692E-3</v>
      </c>
      <c r="G2264" s="5">
        <f t="shared" si="140"/>
        <v>-1.1530177428528831E-2</v>
      </c>
      <c r="H2264" s="5">
        <f t="shared" si="141"/>
        <v>3.1529921533421205E-4</v>
      </c>
      <c r="I2264" s="5">
        <f t="shared" si="142"/>
        <v>-5.1055066868183237E-3</v>
      </c>
      <c r="J2264" s="5">
        <f t="shared" si="143"/>
        <v>2.7519675141902825E-4</v>
      </c>
    </row>
    <row r="2265" spans="1:10" ht="15" customHeight="1" x14ac:dyDescent="0.2">
      <c r="A2265" s="3">
        <f>'2_CVaR_t1'!A2265</f>
        <v>45461</v>
      </c>
      <c r="B2265" s="5">
        <f>'2_CVaR_t1'!D2265-1</f>
        <v>6.9983441185568207E-3</v>
      </c>
      <c r="C2265" s="5">
        <f>'Stocks Returns'!B2261</f>
        <v>-2.3743016759776525E-2</v>
      </c>
      <c r="D2265" s="5">
        <f>'Stocks Returns'!C2261</f>
        <v>9.0356636190078721E-3</v>
      </c>
      <c r="E2265" s="5">
        <f>'Stocks Returns'!D2261</f>
        <v>2.6697429136453676E-2</v>
      </c>
      <c r="F2265" s="5">
        <f>'Stocks Returns'!E2261</f>
        <v>-1.1867810845354043E-3</v>
      </c>
      <c r="G2265" s="5">
        <f t="shared" si="140"/>
        <v>-2.9653901498602322E-2</v>
      </c>
      <c r="H2265" s="5">
        <f t="shared" si="141"/>
        <v>-1.0354022721135725E-3</v>
      </c>
      <c r="I2265" s="5">
        <f t="shared" si="142"/>
        <v>1.7009664984895246E-2</v>
      </c>
      <c r="J2265" s="5">
        <f t="shared" si="143"/>
        <v>-8.2319606350273432E-3</v>
      </c>
    </row>
    <row r="2266" spans="1:10" ht="15" customHeight="1" x14ac:dyDescent="0.2">
      <c r="A2266" s="3">
        <f>'2_CVaR_t1'!A2266</f>
        <v>45462</v>
      </c>
      <c r="B2266" s="5">
        <f>'2_CVaR_t1'!D2266-1</f>
        <v>2.8556153399916795E-5</v>
      </c>
      <c r="C2266" s="5">
        <f>'Stocks Returns'!B2262</f>
        <v>0</v>
      </c>
      <c r="D2266" s="5">
        <f>'Stocks Returns'!C2262</f>
        <v>0</v>
      </c>
      <c r="E2266" s="5">
        <f>'Stocks Returns'!D2262</f>
        <v>0</v>
      </c>
      <c r="F2266" s="5">
        <f>'Stocks Returns'!E2262</f>
        <v>0</v>
      </c>
      <c r="G2266" s="5">
        <f t="shared" si="140"/>
        <v>5.2096584642662082E-4</v>
      </c>
      <c r="H2266" s="5">
        <f t="shared" si="141"/>
        <v>-1.1253114819244209E-6</v>
      </c>
      <c r="I2266" s="5">
        <f t="shared" si="142"/>
        <v>1.8154757398473369E-5</v>
      </c>
      <c r="J2266" s="5">
        <f t="shared" si="143"/>
        <v>1.0294917535460086E-6</v>
      </c>
    </row>
    <row r="2267" spans="1:10" ht="15" customHeight="1" x14ac:dyDescent="0.2">
      <c r="A2267" s="3">
        <f>'2_CVaR_t1'!A2267</f>
        <v>45463</v>
      </c>
      <c r="B2267" s="5">
        <f>'2_CVaR_t1'!D2267-1</f>
        <v>5.76771718353708E-3</v>
      </c>
      <c r="C2267" s="5">
        <f>'Stocks Returns'!B2263</f>
        <v>7.1530758226037161E-3</v>
      </c>
      <c r="D2267" s="5">
        <f>'Stocks Returns'!C2263</f>
        <v>1.1695047257127777E-2</v>
      </c>
      <c r="E2267" s="5">
        <f>'Stocks Returns'!D2263</f>
        <v>-4.7405029427501355E-2</v>
      </c>
      <c r="F2267" s="5">
        <f>'Stocks Returns'!E2263</f>
        <v>1.7548670139841072E-2</v>
      </c>
      <c r="G2267" s="5">
        <f t="shared" si="140"/>
        <v>2.3778366173011073E-3</v>
      </c>
      <c r="H2267" s="5">
        <f t="shared" si="141"/>
        <v>3.4019895598429318E-3</v>
      </c>
      <c r="I2267" s="5">
        <f t="shared" si="142"/>
        <v>-5.5379059201745642E-2</v>
      </c>
      <c r="J2267" s="5">
        <f t="shared" si="143"/>
        <v>1.1747610881173782E-2</v>
      </c>
    </row>
    <row r="2268" spans="1:10" ht="15" customHeight="1" x14ac:dyDescent="0.2">
      <c r="A2268" s="3">
        <f>'2_CVaR_t1'!A2268</f>
        <v>45464</v>
      </c>
      <c r="B2268" s="5">
        <f>'2_CVaR_t1'!D2268-1</f>
        <v>-2.5812601140289271E-3</v>
      </c>
      <c r="C2268" s="5">
        <f>'Stocks Returns'!B2264</f>
        <v>1.9886363636363535E-2</v>
      </c>
      <c r="D2268" s="5">
        <f>'Stocks Returns'!C2264</f>
        <v>-5.7802883533385474E-3</v>
      </c>
      <c r="E2268" s="5">
        <f>'Stocks Returns'!D2264</f>
        <v>2.8757582565715589E-2</v>
      </c>
      <c r="F2268" s="5">
        <f>'Stocks Returns'!E2264</f>
        <v>8.9823048594395161E-5</v>
      </c>
      <c r="G2268" s="5">
        <f t="shared" si="140"/>
        <v>2.2815716706473164E-2</v>
      </c>
      <c r="H2268" s="5">
        <f t="shared" si="141"/>
        <v>-2.0107545187795159E-3</v>
      </c>
      <c r="I2268" s="5">
        <f t="shared" si="142"/>
        <v>3.241008964280772E-2</v>
      </c>
      <c r="J2268" s="5">
        <f t="shared" si="143"/>
        <v>2.7292844516324192E-3</v>
      </c>
    </row>
    <row r="2269" spans="1:10" ht="15" customHeight="1" x14ac:dyDescent="0.2">
      <c r="A2269" s="3">
        <f>'2_CVaR_t1'!A2269</f>
        <v>45467</v>
      </c>
      <c r="B2269" s="5">
        <f>'2_CVaR_t1'!D2269-1</f>
        <v>1.5768606224668691E-3</v>
      </c>
      <c r="C2269" s="5">
        <f>'Stocks Returns'!B2265</f>
        <v>1.8105849582172651E-2</v>
      </c>
      <c r="D2269" s="5">
        <f>'Stocks Returns'!C2265</f>
        <v>3.9241334205362133E-3</v>
      </c>
      <c r="E2269" s="5">
        <f>'Stocks Returns'!D2265</f>
        <v>-2.6206595326490389E-2</v>
      </c>
      <c r="F2269" s="5">
        <f>'Stocks Returns'!E2265</f>
        <v>3.4399137776180977E-2</v>
      </c>
      <c r="G2269" s="5">
        <f t="shared" si="140"/>
        <v>1.719801112991742E-2</v>
      </c>
      <c r="H2269" s="5">
        <f t="shared" si="141"/>
        <v>1.6860198275401132E-3</v>
      </c>
      <c r="I2269" s="5">
        <f t="shared" si="142"/>
        <v>-2.834456320844126E-2</v>
      </c>
      <c r="J2269" s="5">
        <f t="shared" si="143"/>
        <v>3.2834886228593312E-2</v>
      </c>
    </row>
    <row r="2270" spans="1:10" ht="15" customHeight="1" x14ac:dyDescent="0.2">
      <c r="A2270" s="3">
        <f>'2_CVaR_t1'!A2270</f>
        <v>45468</v>
      </c>
      <c r="B2270" s="5">
        <f>'2_CVaR_t1'!D2270-1</f>
        <v>-6.5266530941416878E-3</v>
      </c>
      <c r="C2270" s="5">
        <f>'Stocks Returns'!B2266</f>
        <v>-9.5759233926128173E-3</v>
      </c>
      <c r="D2270" s="5">
        <f>'Stocks Returns'!C2266</f>
        <v>-1.0025334781035289E-2</v>
      </c>
      <c r="E2270" s="5">
        <f>'Stocks Returns'!D2266</f>
        <v>-3.3639829558196332E-4</v>
      </c>
      <c r="F2270" s="5">
        <f>'Stocks Returns'!E2266</f>
        <v>-1.5629070070330986E-3</v>
      </c>
      <c r="G2270" s="5">
        <f t="shared" si="140"/>
        <v>-3.0056879491729416E-3</v>
      </c>
      <c r="H2270" s="5">
        <f t="shared" si="141"/>
        <v>-5.5550230444030915E-4</v>
      </c>
      <c r="I2270" s="5">
        <f t="shared" si="142"/>
        <v>8.8103454097086861E-3</v>
      </c>
      <c r="J2270" s="5">
        <f t="shared" si="143"/>
        <v>5.0652071112179857E-3</v>
      </c>
    </row>
    <row r="2271" spans="1:10" ht="15" customHeight="1" x14ac:dyDescent="0.2">
      <c r="A2271" s="3">
        <f>'2_CVaR_t1'!A2271</f>
        <v>45469</v>
      </c>
      <c r="B2271" s="5">
        <f>'2_CVaR_t1'!D2271-1</f>
        <v>5.8702339289151695E-4</v>
      </c>
      <c r="C2271" s="5">
        <f>'Stocks Returns'!B2267</f>
        <v>1.3812154696133394E-3</v>
      </c>
      <c r="D2271" s="5">
        <f>'Stocks Returns'!C2267</f>
        <v>2.5627901875480141E-4</v>
      </c>
      <c r="E2271" s="5">
        <f>'Stocks Returns'!D2267</f>
        <v>1.0095344924284877E-2</v>
      </c>
      <c r="F2271" s="5">
        <f>'Stocks Returns'!E2267</f>
        <v>-1.2001043569005998E-2</v>
      </c>
      <c r="G2271" s="5">
        <f t="shared" si="140"/>
        <v>1.3868173108327387E-3</v>
      </c>
      <c r="H2271" s="5">
        <f t="shared" si="141"/>
        <v>-5.5171903340010635E-4</v>
      </c>
      <c r="I2271" s="5">
        <f t="shared" si="142"/>
        <v>9.3357948552363866E-3</v>
      </c>
      <c r="J2271" s="5">
        <f t="shared" si="143"/>
        <v>-1.2564604697853204E-2</v>
      </c>
    </row>
    <row r="2272" spans="1:10" ht="15" customHeight="1" x14ac:dyDescent="0.2">
      <c r="A2272" s="3">
        <f>'2_CVaR_t1'!A2272</f>
        <v>45470</v>
      </c>
      <c r="B2272" s="5">
        <f>'2_CVaR_t1'!D2272-1</f>
        <v>-1.6957864853688998E-2</v>
      </c>
      <c r="C2272" s="5">
        <f>'Stocks Returns'!B2268</f>
        <v>1.379310344827589E-2</v>
      </c>
      <c r="D2272" s="5">
        <f>'Stocks Returns'!C2268</f>
        <v>-2.5621335664716471E-2</v>
      </c>
      <c r="E2272" s="5">
        <f>'Stocks Returns'!D2268</f>
        <v>-6.8850638534146968E-3</v>
      </c>
      <c r="F2272" s="5">
        <f>'Stocks Returns'!E2268</f>
        <v>3.1687351465539138E-3</v>
      </c>
      <c r="G2272" s="5">
        <f t="shared" si="140"/>
        <v>2.9989456041324906E-2</v>
      </c>
      <c r="H2272" s="5">
        <f t="shared" si="141"/>
        <v>-1.0805020160056765E-3</v>
      </c>
      <c r="I2272" s="5">
        <f t="shared" si="142"/>
        <v>1.6787874331028178E-2</v>
      </c>
      <c r="J2272" s="5">
        <f t="shared" si="143"/>
        <v>2.0342435298288448E-2</v>
      </c>
    </row>
    <row r="2273" spans="1:10" ht="15" customHeight="1" x14ac:dyDescent="0.2">
      <c r="A2273" s="3">
        <f>'2_CVaR_t1'!A2273</f>
        <v>45471</v>
      </c>
      <c r="B2273" s="5">
        <f>'2_CVaR_t1'!D2273-1</f>
        <v>-9.1136896660712896E-3</v>
      </c>
      <c r="C2273" s="5">
        <f>'Stocks Returns'!B2269</f>
        <v>1.224489795918382E-2</v>
      </c>
      <c r="D2273" s="5">
        <f>'Stocks Returns'!C2269</f>
        <v>-1.5454812463028378E-2</v>
      </c>
      <c r="E2273" s="5">
        <f>'Stocks Returns'!D2269</f>
        <v>2.3146595102314649E-2</v>
      </c>
      <c r="F2273" s="5">
        <f>'Stocks Returns'!E2269</f>
        <v>3.5974379222603048E-3</v>
      </c>
      <c r="G2273" s="5">
        <f t="shared" si="140"/>
        <v>2.1202499097594335E-2</v>
      </c>
      <c r="H2273" s="5">
        <f t="shared" si="141"/>
        <v>-2.2472329147979215E-3</v>
      </c>
      <c r="I2273" s="5">
        <f t="shared" si="142"/>
        <v>3.5895968802546516E-2</v>
      </c>
      <c r="J2273" s="5">
        <f t="shared" si="143"/>
        <v>1.2840954485589896E-2</v>
      </c>
    </row>
    <row r="2274" spans="1:10" ht="15" customHeight="1" x14ac:dyDescent="0.2">
      <c r="A2274" s="3">
        <f>'2_CVaR_t1'!A2274</f>
        <v>45474</v>
      </c>
      <c r="B2274" s="5">
        <f>'2_CVaR_t1'!D2274-1</f>
        <v>1.9816507513523707E-3</v>
      </c>
      <c r="C2274" s="5">
        <f>'Stocks Returns'!B2270</f>
        <v>-4.5698924731182866E-2</v>
      </c>
      <c r="D2274" s="5">
        <f>'Stocks Returns'!C2270</f>
        <v>2.9336686097458653E-3</v>
      </c>
      <c r="E2274" s="5">
        <f>'Stocks Returns'!D2270</f>
        <v>9.8360655737717018E-4</v>
      </c>
      <c r="F2274" s="5">
        <f>'Stocks Returns'!E2270</f>
        <v>-1.7485574401110426E-4</v>
      </c>
      <c r="G2274" s="5">
        <f t="shared" si="140"/>
        <v>-4.6980311079068804E-2</v>
      </c>
      <c r="H2274" s="5">
        <f t="shared" si="141"/>
        <v>1.1071476544236968E-4</v>
      </c>
      <c r="I2274" s="5">
        <f t="shared" si="142"/>
        <v>-1.7180599888300466E-3</v>
      </c>
      <c r="J2274" s="5">
        <f t="shared" si="143"/>
        <v>-2.1483357904603581E-3</v>
      </c>
    </row>
    <row r="2275" spans="1:10" ht="15" customHeight="1" x14ac:dyDescent="0.2">
      <c r="A2275" s="3">
        <f>'2_CVaR_t1'!A2275</f>
        <v>45475</v>
      </c>
      <c r="B2275" s="5">
        <f>'2_CVaR_t1'!D2275-1</f>
        <v>1.2597900802455264E-2</v>
      </c>
      <c r="C2275" s="5">
        <f>'Stocks Returns'!B2271</f>
        <v>1.4084507042253502E-2</v>
      </c>
      <c r="D2275" s="5">
        <f>'Stocks Returns'!C2271</f>
        <v>1.8956085701261172E-2</v>
      </c>
      <c r="E2275" s="5">
        <f>'Stocks Returns'!D2271</f>
        <v>5.1315645812861632E-3</v>
      </c>
      <c r="F2275" s="5">
        <f>'Stocks Returns'!E2271</f>
        <v>-2.0986358866735833E-3</v>
      </c>
      <c r="G2275" s="5">
        <f t="shared" si="140"/>
        <v>3.0062467513257383E-3</v>
      </c>
      <c r="H2275" s="5">
        <f t="shared" si="141"/>
        <v>7.9478760206260976E-4</v>
      </c>
      <c r="I2275" s="5">
        <f t="shared" si="142"/>
        <v>-1.2353975251788628E-2</v>
      </c>
      <c r="J2275" s="5">
        <f t="shared" si="143"/>
        <v>-1.4804769132729365E-2</v>
      </c>
    </row>
    <row r="2276" spans="1:10" ht="15" customHeight="1" x14ac:dyDescent="0.2">
      <c r="A2276" s="3">
        <f>'2_CVaR_t1'!A2276</f>
        <v>45476</v>
      </c>
      <c r="B2276" s="5">
        <f>'2_CVaR_t1'!D2276-1</f>
        <v>2.5507487852356459E-3</v>
      </c>
      <c r="C2276" s="5">
        <f>'Stocks Returns'!B2272</f>
        <v>4.1666666666666519E-3</v>
      </c>
      <c r="D2276" s="5">
        <f>'Stocks Returns'!C2272</f>
        <v>2.8333892554897044E-3</v>
      </c>
      <c r="E2276" s="5">
        <f>'Stocks Returns'!D2272</f>
        <v>1.6510971105800465E-2</v>
      </c>
      <c r="F2276" s="5">
        <f>'Stocks Returns'!E2272</f>
        <v>5.6957588503327994E-3</v>
      </c>
      <c r="G2276" s="5">
        <f t="shared" si="140"/>
        <v>2.3601060178411641E-3</v>
      </c>
      <c r="H2276" s="5">
        <f t="shared" si="141"/>
        <v>-8.1179668738599583E-4</v>
      </c>
      <c r="I2276" s="5">
        <f t="shared" si="142"/>
        <v>1.301679560584439E-2</v>
      </c>
      <c r="J2276" s="5">
        <f t="shared" si="143"/>
        <v>3.1469408262694461E-3</v>
      </c>
    </row>
    <row r="2277" spans="1:10" ht="15" customHeight="1" x14ac:dyDescent="0.2">
      <c r="A2277" s="3">
        <f>'2_CVaR_t1'!A2277</f>
        <v>45477</v>
      </c>
      <c r="B2277" s="5">
        <f>'2_CVaR_t1'!D2277-1</f>
        <v>2.8556153399916795E-5</v>
      </c>
      <c r="C2277" s="5">
        <f>'Stocks Returns'!B2273</f>
        <v>0</v>
      </c>
      <c r="D2277" s="5">
        <f>'Stocks Returns'!C2273</f>
        <v>0</v>
      </c>
      <c r="E2277" s="5">
        <f>'Stocks Returns'!D2273</f>
        <v>0</v>
      </c>
      <c r="F2277" s="5">
        <f>'Stocks Returns'!E2273</f>
        <v>0</v>
      </c>
      <c r="G2277" s="5">
        <f t="shared" si="140"/>
        <v>5.2096584642662082E-4</v>
      </c>
      <c r="H2277" s="5">
        <f t="shared" si="141"/>
        <v>-1.1253114819244209E-6</v>
      </c>
      <c r="I2277" s="5">
        <f t="shared" si="142"/>
        <v>1.8154757398473369E-5</v>
      </c>
      <c r="J2277" s="5">
        <f t="shared" si="143"/>
        <v>1.0294917535460086E-6</v>
      </c>
    </row>
    <row r="2278" spans="1:10" ht="15" customHeight="1" x14ac:dyDescent="0.2">
      <c r="A2278" s="3">
        <f>'2_CVaR_t1'!A2278</f>
        <v>45478</v>
      </c>
      <c r="B2278" s="5">
        <f>'2_CVaR_t1'!D2278-1</f>
        <v>2.7040766033445962E-3</v>
      </c>
      <c r="C2278" s="5">
        <f>'Stocks Returns'!B2274</f>
        <v>-2.7662517289074318E-3</v>
      </c>
      <c r="D2278" s="5">
        <f>'Stocks Returns'!C2274</f>
        <v>5.0934978995500479E-3</v>
      </c>
      <c r="E2278" s="5">
        <f>'Stocks Returns'!D2274</f>
        <v>-1.5387903398161984E-2</v>
      </c>
      <c r="F2278" s="5">
        <f>'Stocks Returns'!E2274</f>
        <v>-1.9343033893874706E-2</v>
      </c>
      <c r="G2278" s="5">
        <f t="shared" si="140"/>
        <v>-4.7143061536655028E-3</v>
      </c>
      <c r="H2278" s="5">
        <f t="shared" si="141"/>
        <v>1.2267841246539728E-3</v>
      </c>
      <c r="I2278" s="5">
        <f t="shared" si="142"/>
        <v>-1.9095598645991661E-2</v>
      </c>
      <c r="J2278" s="5">
        <f t="shared" si="143"/>
        <v>-2.2046860917320544E-2</v>
      </c>
    </row>
    <row r="2279" spans="1:10" ht="15" customHeight="1" x14ac:dyDescent="0.2">
      <c r="A2279" s="3">
        <f>'2_CVaR_t1'!A2279</f>
        <v>45481</v>
      </c>
      <c r="B2279" s="5">
        <f>'2_CVaR_t1'!D2279-1</f>
        <v>-9.0395333255145482E-3</v>
      </c>
      <c r="C2279" s="5">
        <f>'Stocks Returns'!B2275</f>
        <v>-1.3869625520110951E-2</v>
      </c>
      <c r="D2279" s="5">
        <f>'Stocks Returns'!C2275</f>
        <v>-1.464787148695379E-2</v>
      </c>
      <c r="E2279" s="5">
        <f>'Stocks Returns'!D2275</f>
        <v>1.2155415671803782E-2</v>
      </c>
      <c r="F2279" s="5">
        <f>'Stocks Returns'!E2275</f>
        <v>-2.8431808085295218E-3</v>
      </c>
      <c r="G2279" s="5">
        <f t="shared" si="140"/>
        <v>-4.9804572385957185E-3</v>
      </c>
      <c r="H2279" s="5">
        <f t="shared" si="141"/>
        <v>-1.5474329230320411E-3</v>
      </c>
      <c r="I2279" s="5">
        <f t="shared" si="142"/>
        <v>2.4801521463223085E-2</v>
      </c>
      <c r="J2279" s="5">
        <f t="shared" si="143"/>
        <v>6.3253663181424679E-3</v>
      </c>
    </row>
    <row r="2280" spans="1:10" ht="15" customHeight="1" x14ac:dyDescent="0.2">
      <c r="A2280" s="3">
        <f>'2_CVaR_t1'!A2280</f>
        <v>45482</v>
      </c>
      <c r="B2280" s="5">
        <f>'2_CVaR_t1'!D2280-1</f>
        <v>-2.7326325935765894E-3</v>
      </c>
      <c r="C2280" s="5">
        <f>'Stocks Returns'!B2276</f>
        <v>3.234880450070321E-2</v>
      </c>
      <c r="D2280" s="5">
        <f>'Stocks Returns'!C2276</f>
        <v>-3.6036049563080708E-3</v>
      </c>
      <c r="E2280" s="5">
        <f>'Stocks Returns'!D2276</f>
        <v>-9.8648938451640911E-3</v>
      </c>
      <c r="F2280" s="5">
        <f>'Stocks Returns'!E2276</f>
        <v>-9.2666844872137943E-3</v>
      </c>
      <c r="G2280" s="5">
        <f t="shared" si="140"/>
        <v>3.5417846923779812E-2</v>
      </c>
      <c r="H2280" s="5">
        <f t="shared" si="141"/>
        <v>3.8463163966320768E-4</v>
      </c>
      <c r="I2280" s="5">
        <f t="shared" si="142"/>
        <v>-6.0015899663783973E-3</v>
      </c>
      <c r="J2280" s="5">
        <f t="shared" si="143"/>
        <v>-6.4741908628990295E-3</v>
      </c>
    </row>
    <row r="2281" spans="1:10" ht="15" customHeight="1" x14ac:dyDescent="0.2">
      <c r="A2281" s="3">
        <f>'2_CVaR_t1'!A2281</f>
        <v>45483</v>
      </c>
      <c r="B2281" s="5">
        <f>'2_CVaR_t1'!D2281-1</f>
        <v>-4.3603255977120448E-3</v>
      </c>
      <c r="C2281" s="5">
        <f>'Stocks Returns'!B2277</f>
        <v>-2.7247956403269047E-3</v>
      </c>
      <c r="D2281" s="5">
        <f>'Stocks Returns'!C2277</f>
        <v>-9.1919112386646962E-3</v>
      </c>
      <c r="E2281" s="5">
        <f>'Stocks Returns'!D2277</f>
        <v>3.9419536495559848E-2</v>
      </c>
      <c r="F2281" s="5">
        <f>'Stocks Returns'!E2277</f>
        <v>1.205144347513265E-2</v>
      </c>
      <c r="G2281" s="5">
        <f t="shared" si="140"/>
        <v>1.846312305201242E-3</v>
      </c>
      <c r="H2281" s="5">
        <f t="shared" si="141"/>
        <v>-2.8519859090505731E-3</v>
      </c>
      <c r="I2281" s="5">
        <f t="shared" si="142"/>
        <v>4.5549517120581327E-2</v>
      </c>
      <c r="J2281" s="5">
        <f t="shared" si="143"/>
        <v>1.6489477138983005E-2</v>
      </c>
    </row>
    <row r="2282" spans="1:10" ht="15" customHeight="1" x14ac:dyDescent="0.2">
      <c r="A2282" s="3">
        <f>'2_CVaR_t1'!A2282</f>
        <v>45484</v>
      </c>
      <c r="B2282" s="5">
        <f>'2_CVaR_t1'!D2282-1</f>
        <v>-2.7057390015579053E-3</v>
      </c>
      <c r="C2282" s="5">
        <f>'Stocks Returns'!B2278</f>
        <v>8.1967213114753079E-3</v>
      </c>
      <c r="D2282" s="5">
        <f>'Stocks Returns'!C2278</f>
        <v>-1.7110266159695575E-3</v>
      </c>
      <c r="E2282" s="5">
        <f>'Stocks Returns'!D2278</f>
        <v>-4.0529276932694369E-2</v>
      </c>
      <c r="F2282" s="5">
        <f>'Stocks Returns'!E2278</f>
        <v>1.2974317959655091E-2</v>
      </c>
      <c r="G2282" s="5">
        <f t="shared" si="140"/>
        <v>1.1240945825251132E-2</v>
      </c>
      <c r="H2282" s="5">
        <f t="shared" si="141"/>
        <v>2.2383541532599209E-3</v>
      </c>
      <c r="I2282" s="5">
        <f t="shared" si="142"/>
        <v>-3.670342426829408E-2</v>
      </c>
      <c r="J2282" s="5">
        <f t="shared" si="143"/>
        <v>1.5739623113932052E-2</v>
      </c>
    </row>
    <row r="2283" spans="1:10" ht="15" customHeight="1" x14ac:dyDescent="0.2">
      <c r="A2283" s="3">
        <f>'2_CVaR_t1'!A2283</f>
        <v>45485</v>
      </c>
      <c r="B2283" s="5">
        <f>'2_CVaR_t1'!D2283-1</f>
        <v>8.1719206225630003E-3</v>
      </c>
      <c r="C2283" s="5">
        <f>'Stocks Returns'!B2279</f>
        <v>2.7100271002711285E-3</v>
      </c>
      <c r="D2283" s="5">
        <f>'Stocks Returns'!C2279</f>
        <v>1.215006665397067E-2</v>
      </c>
      <c r="E2283" s="5">
        <f>'Stocks Returns'!D2279</f>
        <v>5.6466500162883904E-3</v>
      </c>
      <c r="F2283" s="5">
        <f>'Stocks Returns'!E2279</f>
        <v>-7.4567944556539478E-3</v>
      </c>
      <c r="G2283" s="5">
        <f t="shared" si="140"/>
        <v>-4.283855968183297E-3</v>
      </c>
      <c r="H2283" s="5">
        <f t="shared" si="141"/>
        <v>3.8341895747973261E-4</v>
      </c>
      <c r="I2283" s="5">
        <f t="shared" si="142"/>
        <v>-5.675401783371354E-3</v>
      </c>
      <c r="J2283" s="5">
        <f t="shared" si="143"/>
        <v>-1.5688418330655412E-2</v>
      </c>
    </row>
    <row r="2284" spans="1:10" ht="15" customHeight="1" x14ac:dyDescent="0.2">
      <c r="A2284" s="3">
        <f>'2_CVaR_t1'!A2284</f>
        <v>45488</v>
      </c>
      <c r="B2284" s="5">
        <f>'2_CVaR_t1'!D2284-1</f>
        <v>6.4710532909884044E-3</v>
      </c>
      <c r="C2284" s="5">
        <f>'Stocks Returns'!B2280</f>
        <v>2.7027027027026751E-3</v>
      </c>
      <c r="D2284" s="5">
        <f>'Stocks Returns'!C2280</f>
        <v>1.0197937833972937E-2</v>
      </c>
      <c r="E2284" s="5">
        <f>'Stocks Returns'!D2280</f>
        <v>-5.6149443904545127E-3</v>
      </c>
      <c r="F2284" s="5">
        <f>'Stocks Returns'!E2280</f>
        <v>1.2639208060809537E-2</v>
      </c>
      <c r="G2284" s="5">
        <f t="shared" si="140"/>
        <v>-2.7215882064616486E-3</v>
      </c>
      <c r="H2284" s="5">
        <f t="shared" si="141"/>
        <v>8.8870104415950633E-4</v>
      </c>
      <c r="I2284" s="5">
        <f t="shared" si="142"/>
        <v>-1.4568419057253758E-2</v>
      </c>
      <c r="J2284" s="5">
        <f t="shared" si="143"/>
        <v>6.1271008814829143E-3</v>
      </c>
    </row>
    <row r="2285" spans="1:10" ht="15" customHeight="1" x14ac:dyDescent="0.2">
      <c r="A2285" s="3">
        <f>'2_CVaR_t1'!A2285</f>
        <v>45489</v>
      </c>
      <c r="B2285" s="5">
        <f>'2_CVaR_t1'!D2285-1</f>
        <v>3.1717029707176714E-3</v>
      </c>
      <c r="C2285" s="5">
        <f>'Stocks Returns'!B2281</f>
        <v>7.547169811320753E-2</v>
      </c>
      <c r="D2285" s="5">
        <f>'Stocks Returns'!C2281</f>
        <v>2.9800707766809431E-3</v>
      </c>
      <c r="E2285" s="5">
        <f>'Stocks Returns'!D2281</f>
        <v>2.9536323162123956E-2</v>
      </c>
      <c r="F2285" s="5">
        <f>'Stocks Returns'!E2281</f>
        <v>5.4115387972419882E-3</v>
      </c>
      <c r="G2285" s="5">
        <f t="shared" si="140"/>
        <v>7.3092109337662317E-2</v>
      </c>
      <c r="H2285" s="5">
        <f t="shared" si="141"/>
        <v>-1.5622689650968283E-3</v>
      </c>
      <c r="I2285" s="5">
        <f t="shared" si="142"/>
        <v>2.5177425377846535E-2</v>
      </c>
      <c r="J2285" s="5">
        <f t="shared" si="143"/>
        <v>2.2349580609646014E-3</v>
      </c>
    </row>
    <row r="2286" spans="1:10" ht="15" customHeight="1" x14ac:dyDescent="0.2">
      <c r="A2286" s="3">
        <f>'2_CVaR_t1'!A2286</f>
        <v>45490</v>
      </c>
      <c r="B2286" s="5">
        <f>'2_CVaR_t1'!D2286-1</f>
        <v>6.9966998879420483E-3</v>
      </c>
      <c r="C2286" s="5">
        <f>'Stocks Returns'!B2282</f>
        <v>4.2606516290726759E-2</v>
      </c>
      <c r="D2286" s="5">
        <f>'Stocks Returns'!C2282</f>
        <v>1.2813370473537589E-2</v>
      </c>
      <c r="E2286" s="5">
        <f>'Stocks Returns'!D2282</f>
        <v>-3.4700980909186829E-2</v>
      </c>
      <c r="F2286" s="5">
        <f>'Stocks Returns'!E2282</f>
        <v>7.7263651358625562E-3</v>
      </c>
      <c r="G2286" s="5">
        <f t="shared" si="140"/>
        <v>3.6697148878639563E-2</v>
      </c>
      <c r="H2286" s="5">
        <f t="shared" si="141"/>
        <v>2.7446801646681084E-3</v>
      </c>
      <c r="I2286" s="5">
        <f t="shared" si="142"/>
        <v>-4.4386455354215537E-2</v>
      </c>
      <c r="J2286" s="5">
        <f t="shared" si="143"/>
        <v>6.8284784434940755E-4</v>
      </c>
    </row>
    <row r="2287" spans="1:10" ht="15" customHeight="1" x14ac:dyDescent="0.2">
      <c r="A2287" s="3">
        <f>'2_CVaR_t1'!A2287</f>
        <v>45491</v>
      </c>
      <c r="B2287" s="5">
        <f>'2_CVaR_t1'!D2287-1</f>
        <v>-8.4571845549747948E-3</v>
      </c>
      <c r="C2287" s="5">
        <f>'Stocks Returns'!B2283</f>
        <v>2.4038461538461453E-2</v>
      </c>
      <c r="D2287" s="5">
        <f>'Stocks Returns'!C2283</f>
        <v>-1.3018335166849915E-2</v>
      </c>
      <c r="E2287" s="5">
        <f>'Stocks Returns'!D2283</f>
        <v>0</v>
      </c>
      <c r="F2287" s="5">
        <f>'Stocks Returns'!E2283</f>
        <v>4.565816678153034E-3</v>
      </c>
      <c r="G2287" s="5">
        <f t="shared" si="140"/>
        <v>3.2390227491621515E-2</v>
      </c>
      <c r="H2287" s="5">
        <f t="shared" si="141"/>
        <v>-7.5927334857345957E-4</v>
      </c>
      <c r="I2287" s="5">
        <f t="shared" si="142"/>
        <v>1.183514425688683E-2</v>
      </c>
      <c r="J2287" s="5">
        <f t="shared" si="143"/>
        <v>1.3145629801261204E-2</v>
      </c>
    </row>
    <row r="2288" spans="1:10" ht="15" customHeight="1" x14ac:dyDescent="0.2">
      <c r="A2288" s="3">
        <f>'2_CVaR_t1'!A2288</f>
        <v>45492</v>
      </c>
      <c r="B2288" s="5">
        <f>'2_CVaR_t1'!D2288-1</f>
        <v>-1.0152791584637222E-2</v>
      </c>
      <c r="C2288" s="5">
        <f>'Stocks Returns'!B2284</f>
        <v>1.7605633802816989E-2</v>
      </c>
      <c r="D2288" s="5">
        <f>'Stocks Returns'!C2284</f>
        <v>-1.37094607874646E-2</v>
      </c>
      <c r="E2288" s="5">
        <f>'Stocks Returns'!D2284</f>
        <v>-3.0048076923076872E-2</v>
      </c>
      <c r="F2288" s="5">
        <f>'Stocks Returns'!E2284</f>
        <v>-1.9380842123317032E-2</v>
      </c>
      <c r="G2288" s="5">
        <f t="shared" si="140"/>
        <v>2.752213761035838E-2</v>
      </c>
      <c r="H2288" s="5">
        <f t="shared" si="141"/>
        <v>9.9941186013388118E-4</v>
      </c>
      <c r="I2288" s="5">
        <f t="shared" si="142"/>
        <v>-1.5851680872931179E-2</v>
      </c>
      <c r="J2288" s="5">
        <f t="shared" si="143"/>
        <v>-9.0868302836581739E-3</v>
      </c>
    </row>
    <row r="2289" spans="1:10" ht="15" customHeight="1" x14ac:dyDescent="0.2">
      <c r="A2289" s="3">
        <f>'2_CVaR_t1'!A2289</f>
        <v>45495</v>
      </c>
      <c r="B2289" s="5">
        <f>'2_CVaR_t1'!D2289-1</f>
        <v>7.5111076477158978E-3</v>
      </c>
      <c r="C2289" s="5">
        <f>'Stocks Returns'!B2285</f>
        <v>-1.3840830449826869E-2</v>
      </c>
      <c r="D2289" s="5">
        <f>'Stocks Returns'!C2285</f>
        <v>8.4758532358923944E-3</v>
      </c>
      <c r="E2289" s="5">
        <f>'Stocks Returns'!D2285</f>
        <v>4.9003041568097538E-2</v>
      </c>
      <c r="F2289" s="5">
        <f>'Stocks Returns'!E2285</f>
        <v>-1.7752514210756409E-2</v>
      </c>
      <c r="G2289" s="5">
        <f t="shared" si="140"/>
        <v>-2.0224902955856668E-2</v>
      </c>
      <c r="H2289" s="5">
        <f t="shared" si="141"/>
        <v>-2.3360527347051161E-3</v>
      </c>
      <c r="I2289" s="5">
        <f t="shared" si="142"/>
        <v>3.8601218214398589E-2</v>
      </c>
      <c r="J2289" s="5">
        <f t="shared" si="143"/>
        <v>-2.5316079547696452E-2</v>
      </c>
    </row>
    <row r="2290" spans="1:10" ht="15" customHeight="1" x14ac:dyDescent="0.2">
      <c r="A2290" s="3">
        <f>'2_CVaR_t1'!A2290</f>
        <v>45496</v>
      </c>
      <c r="B2290" s="5">
        <f>'2_CVaR_t1'!D2290-1</f>
        <v>-8.5819397056144942E-3</v>
      </c>
      <c r="C2290" s="5">
        <f>'Stocks Returns'!B2286</f>
        <v>8.187134502923854E-3</v>
      </c>
      <c r="D2290" s="5">
        <f>'Stocks Returns'!C2286</f>
        <v>-1.0907325090582898E-2</v>
      </c>
      <c r="E2290" s="5">
        <f>'Stocks Returns'!D2286</f>
        <v>-3.6619415807560229E-2</v>
      </c>
      <c r="F2290" s="5">
        <f>'Stocks Returns'!E2286</f>
        <v>-1.3265669515669432E-2</v>
      </c>
      <c r="G2290" s="5">
        <f t="shared" si="140"/>
        <v>1.6654026840511475E-2</v>
      </c>
      <c r="H2290" s="5">
        <f t="shared" si="141"/>
        <v>1.5319828069467693E-3</v>
      </c>
      <c r="I2290" s="5">
        <f t="shared" si="142"/>
        <v>-2.461054124759432E-2</v>
      </c>
      <c r="J2290" s="5">
        <f t="shared" si="143"/>
        <v>-4.5597333490915506E-3</v>
      </c>
    </row>
    <row r="2291" spans="1:10" ht="15" customHeight="1" x14ac:dyDescent="0.2">
      <c r="A2291" s="3">
        <f>'2_CVaR_t1'!A2291</f>
        <v>45497</v>
      </c>
      <c r="B2291" s="5">
        <f>'2_CVaR_t1'!D2291-1</f>
        <v>-2.754270947630777E-2</v>
      </c>
      <c r="C2291" s="5">
        <f>'Stocks Returns'!B2287</f>
        <v>-1.7401392111368708E-2</v>
      </c>
      <c r="D2291" s="5">
        <f>'Stocks Returns'!C2287</f>
        <v>-4.0107254805695214E-2</v>
      </c>
      <c r="E2291" s="5">
        <f>'Stocks Returns'!D2287</f>
        <v>-3.5001672054397526E-2</v>
      </c>
      <c r="F2291" s="5">
        <f>'Stocks Returns'!E2287</f>
        <v>2.4361634936389542E-3</v>
      </c>
      <c r="G2291" s="5">
        <f t="shared" si="140"/>
        <v>8.5628529084141071E-3</v>
      </c>
      <c r="H2291" s="5">
        <f t="shared" si="141"/>
        <v>-2.7345142428345653E-4</v>
      </c>
      <c r="I2291" s="5">
        <f t="shared" si="142"/>
        <v>3.4114051535907505E-3</v>
      </c>
      <c r="J2291" s="5">
        <f t="shared" si="143"/>
        <v>3.031076706790406E-2</v>
      </c>
    </row>
    <row r="2292" spans="1:10" ht="15" customHeight="1" x14ac:dyDescent="0.2">
      <c r="A2292" s="3">
        <f>'2_CVaR_t1'!A2292</f>
        <v>45498</v>
      </c>
      <c r="B2292" s="5">
        <f>'2_CVaR_t1'!D2292-1</f>
        <v>-1.7937417912019527E-3</v>
      </c>
      <c r="C2292" s="5">
        <f>'Stocks Returns'!B2288</f>
        <v>-5.6670602125147629E-2</v>
      </c>
      <c r="D2292" s="5">
        <f>'Stocks Returns'!C2288</f>
        <v>-1.6917810913954501E-3</v>
      </c>
      <c r="E2292" s="5">
        <f>'Stocks Returns'!D2288</f>
        <v>-1.7789072426937613E-2</v>
      </c>
      <c r="F2292" s="5">
        <f>'Stocks Returns'!E2288</f>
        <v>-6.3006300630052969E-4</v>
      </c>
      <c r="G2292" s="5">
        <f t="shared" si="140"/>
        <v>-5.4467985680440867E-2</v>
      </c>
      <c r="H2292" s="5">
        <f t="shared" si="141"/>
        <v>9.3994729543838947E-4</v>
      </c>
      <c r="I2292" s="5">
        <f t="shared" si="142"/>
        <v>-1.5233239885554155E-2</v>
      </c>
      <c r="J2292" s="5">
        <f t="shared" si="143"/>
        <v>1.213245234693273E-3</v>
      </c>
    </row>
    <row r="2293" spans="1:10" ht="15" customHeight="1" x14ac:dyDescent="0.2">
      <c r="A2293" s="3">
        <f>'2_CVaR_t1'!A2293</f>
        <v>45499</v>
      </c>
      <c r="B2293" s="5">
        <f>'2_CVaR_t1'!D2293-1</f>
        <v>1.5585465821897682E-2</v>
      </c>
      <c r="C2293" s="5">
        <f>'Stocks Returns'!B2289</f>
        <v>4.0050062578222745E-2</v>
      </c>
      <c r="D2293" s="5">
        <f>'Stocks Returns'!C2289</f>
        <v>2.2542760305824805E-2</v>
      </c>
      <c r="E2293" s="5">
        <f>'Stocks Returns'!D2289</f>
        <v>2.1168999176761183E-2</v>
      </c>
      <c r="F2293" s="5">
        <f>'Stocks Returns'!E2289</f>
        <v>-1.5311177159326173E-3</v>
      </c>
      <c r="G2293" s="5">
        <f t="shared" si="140"/>
        <v>2.6214821455906406E-2</v>
      </c>
      <c r="H2293" s="5">
        <f t="shared" si="141"/>
        <v>6.5032155383289159E-5</v>
      </c>
      <c r="I2293" s="5">
        <f t="shared" si="142"/>
        <v>-4.7693462509793352E-4</v>
      </c>
      <c r="J2293" s="5">
        <f t="shared" si="143"/>
        <v>-1.7257573496838648E-2</v>
      </c>
    </row>
    <row r="2294" spans="1:10" ht="15" customHeight="1" x14ac:dyDescent="0.2">
      <c r="A2294" s="3">
        <f>'2_CVaR_t1'!A2294</f>
        <v>45502</v>
      </c>
      <c r="B2294" s="5">
        <f>'2_CVaR_t1'!D2294-1</f>
        <v>5.9130387027706011E-3</v>
      </c>
      <c r="C2294" s="5">
        <f>'Stocks Returns'!B2290</f>
        <v>1.3237063778579916E-2</v>
      </c>
      <c r="D2294" s="5">
        <f>'Stocks Returns'!C2290</f>
        <v>8.2482848994065439E-3</v>
      </c>
      <c r="E2294" s="5">
        <f>'Stocks Returns'!D2290</f>
        <v>1.3013935275826283E-2</v>
      </c>
      <c r="F2294" s="5">
        <f>'Stocks Returns'!E2290</f>
        <v>-1.5695471766191571E-2</v>
      </c>
      <c r="G2294" s="5">
        <f t="shared" si="140"/>
        <v>8.3277191595682327E-3</v>
      </c>
      <c r="H2294" s="5">
        <f t="shared" si="141"/>
        <v>-2.5473313970507915E-4</v>
      </c>
      <c r="I2294" s="5">
        <f t="shared" si="142"/>
        <v>4.8375350868063681E-3</v>
      </c>
      <c r="J2294" s="5">
        <f t="shared" si="143"/>
        <v>-2.1643445939340485E-2</v>
      </c>
    </row>
    <row r="2295" spans="1:10" ht="15" customHeight="1" x14ac:dyDescent="0.2">
      <c r="A2295" s="3">
        <f>'2_CVaR_t1'!A2295</f>
        <v>45503</v>
      </c>
      <c r="B2295" s="5">
        <f>'2_CVaR_t1'!D2295-1</f>
        <v>3.1270330500730026E-3</v>
      </c>
      <c r="C2295" s="5">
        <f>'Stocks Returns'!B2291</f>
        <v>4.2755344418052177E-2</v>
      </c>
      <c r="D2295" s="5">
        <f>'Stocks Returns'!C2291</f>
        <v>5.7339427622542516E-3</v>
      </c>
      <c r="E2295" s="5">
        <f>'Stocks Returns'!D2291</f>
        <v>-1.6143701682582834E-2</v>
      </c>
      <c r="F2295" s="5">
        <f>'Stocks Returns'!E2291</f>
        <v>7.2397360703810865E-3</v>
      </c>
      <c r="G2295" s="5">
        <f t="shared" si="140"/>
        <v>4.0416977880066839E-2</v>
      </c>
      <c r="H2295" s="5">
        <f t="shared" si="141"/>
        <v>1.2561420636780472E-3</v>
      </c>
      <c r="I2295" s="5">
        <f t="shared" si="142"/>
        <v>-2.0440393467249632E-2</v>
      </c>
      <c r="J2295" s="5">
        <f t="shared" si="143"/>
        <v>4.1083150434573206E-3</v>
      </c>
    </row>
    <row r="2296" spans="1:10" ht="15" customHeight="1" x14ac:dyDescent="0.2">
      <c r="A2296" s="3">
        <f>'2_CVaR_t1'!A2296</f>
        <v>45504</v>
      </c>
      <c r="B2296" s="5">
        <f>'2_CVaR_t1'!D2296-1</f>
        <v>7.4601727426204523E-3</v>
      </c>
      <c r="C2296" s="5">
        <f>'Stocks Returns'!B2292</f>
        <v>-1.4806378132118381E-2</v>
      </c>
      <c r="D2296" s="5">
        <f>'Stocks Returns'!C2292</f>
        <v>9.7673851131185874E-3</v>
      </c>
      <c r="E2296" s="5">
        <f>'Stocks Returns'!D2292</f>
        <v>2.5883984284723827E-2</v>
      </c>
      <c r="F2296" s="5">
        <f>'Stocks Returns'!E2292</f>
        <v>1.1736875625511844E-2</v>
      </c>
      <c r="G2296" s="5">
        <f t="shared" si="140"/>
        <v>-2.1143446955857459E-2</v>
      </c>
      <c r="H2296" s="5">
        <f t="shared" si="141"/>
        <v>-9.7093017289786449E-4</v>
      </c>
      <c r="I2296" s="5">
        <f t="shared" si="142"/>
        <v>1.5553091361184764E-2</v>
      </c>
      <c r="J2296" s="5">
        <f t="shared" si="143"/>
        <v>4.2248036755505201E-3</v>
      </c>
    </row>
    <row r="2297" spans="1:10" ht="15" customHeight="1" x14ac:dyDescent="0.2">
      <c r="A2297" s="3">
        <f>'2_CVaR_t1'!A2297</f>
        <v>45505</v>
      </c>
      <c r="B2297" s="5">
        <f>'2_CVaR_t1'!D2297-1</f>
        <v>-1.3716300391903857E-3</v>
      </c>
      <c r="C2297" s="5">
        <f>'Stocks Returns'!B2293</f>
        <v>-3.1213872832369871E-2</v>
      </c>
      <c r="D2297" s="5">
        <f>'Stocks Returns'!C2293</f>
        <v>9.786581016517637E-4</v>
      </c>
      <c r="E2297" s="5">
        <f>'Stocks Returns'!D2293</f>
        <v>-4.9673349853570636E-2</v>
      </c>
      <c r="F2297" s="5">
        <f>'Stocks Returns'!E2293</f>
        <v>-2.5269784172661902E-2</v>
      </c>
      <c r="G2297" s="5">
        <f t="shared" si="140"/>
        <v>-2.9400789000820077E-2</v>
      </c>
      <c r="H2297" s="5">
        <f t="shared" si="141"/>
        <v>3.0005199786328428E-3</v>
      </c>
      <c r="I2297" s="5">
        <f t="shared" si="142"/>
        <v>-4.7705337552347064E-2</v>
      </c>
      <c r="J2297" s="5">
        <f t="shared" si="143"/>
        <v>-2.3853215978672532E-2</v>
      </c>
    </row>
    <row r="2298" spans="1:10" ht="15" customHeight="1" x14ac:dyDescent="0.2">
      <c r="A2298" s="3">
        <f>'2_CVaR_t1'!A2298</f>
        <v>45506</v>
      </c>
      <c r="B2298" s="5">
        <f>'2_CVaR_t1'!D2298-1</f>
        <v>-2.6852527764595902E-3</v>
      </c>
      <c r="C2298" s="5">
        <f>'Stocks Returns'!B2294</f>
        <v>-1.3126491646778149E-2</v>
      </c>
      <c r="D2298" s="5">
        <f>'Stocks Returns'!C2294</f>
        <v>2.445005243863374E-3</v>
      </c>
      <c r="E2298" s="5">
        <f>'Stocks Returns'!D2294</f>
        <v>-0.10596183477539411</v>
      </c>
      <c r="F2298" s="5">
        <f>'Stocks Returns'!E2294</f>
        <v>-2.4171971584094565E-2</v>
      </c>
      <c r="G2298" s="5">
        <f t="shared" si="140"/>
        <v>-1.0101172204368474E-2</v>
      </c>
      <c r="H2298" s="5">
        <f t="shared" si="141"/>
        <v>6.3647875417372733E-3</v>
      </c>
      <c r="I2298" s="5">
        <f t="shared" si="142"/>
        <v>-0.1021645106172481</v>
      </c>
      <c r="J2298" s="5">
        <f t="shared" si="143"/>
        <v>-2.1427377278591033E-2</v>
      </c>
    </row>
    <row r="2299" spans="1:10" ht="15" customHeight="1" x14ac:dyDescent="0.2">
      <c r="A2299" s="3">
        <f>'2_CVaR_t1'!A2299</f>
        <v>45509</v>
      </c>
      <c r="B2299" s="5">
        <f>'2_CVaR_t1'!D2299-1</f>
        <v>-2.5638940041014857E-2</v>
      </c>
      <c r="C2299" s="5">
        <f>'Stocks Returns'!B2295</f>
        <v>-4.7158403869407506E-2</v>
      </c>
      <c r="D2299" s="5">
        <f>'Stocks Returns'!C2295</f>
        <v>-3.8038098117601393E-2</v>
      </c>
      <c r="E2299" s="5">
        <f>'Stocks Returns'!D2295</f>
        <v>-2.081399973485365E-2</v>
      </c>
      <c r="F2299" s="5">
        <f>'Stocks Returns'!E2295</f>
        <v>-1.134537203365793E-2</v>
      </c>
      <c r="G2299" s="5">
        <f t="shared" si="140"/>
        <v>-2.2950992862049165E-2</v>
      </c>
      <c r="H2299" s="5">
        <f t="shared" si="141"/>
        <v>-9.5485833820618121E-4</v>
      </c>
      <c r="I2299" s="5">
        <f t="shared" si="142"/>
        <v>1.4947944920368696E-2</v>
      </c>
      <c r="J2299" s="5">
        <f t="shared" si="143"/>
        <v>1.4604587996732952E-2</v>
      </c>
    </row>
    <row r="2300" spans="1:10" ht="15" customHeight="1" x14ac:dyDescent="0.2">
      <c r="A2300" s="3">
        <f>'2_CVaR_t1'!A2300</f>
        <v>45510</v>
      </c>
      <c r="B2300" s="5">
        <f>'2_CVaR_t1'!D2300-1</f>
        <v>5.1166769279582525E-3</v>
      </c>
      <c r="C2300" s="5">
        <f>'Stocks Returns'!B2296</f>
        <v>-3.9340101522842619E-2</v>
      </c>
      <c r="D2300" s="5">
        <f>'Stocks Returns'!C2296</f>
        <v>7.0975694499957331E-3</v>
      </c>
      <c r="E2300" s="5">
        <f>'Stocks Returns'!D2296</f>
        <v>1.0966693744922873E-2</v>
      </c>
      <c r="F2300" s="5">
        <f>'Stocks Returns'!E2296</f>
        <v>1.1762455771253677E-2</v>
      </c>
      <c r="G2300" s="5">
        <f t="shared" si="140"/>
        <v>-4.3514548613693395E-2</v>
      </c>
      <c r="H2300" s="5">
        <f t="shared" si="141"/>
        <v>-2.5486613347355455E-4</v>
      </c>
      <c r="I2300" s="5">
        <f t="shared" si="142"/>
        <v>3.8992832191699469E-3</v>
      </c>
      <c r="J2300" s="5">
        <f t="shared" si="143"/>
        <v>6.6195751772255892E-3</v>
      </c>
    </row>
    <row r="2301" spans="1:10" ht="15" customHeight="1" x14ac:dyDescent="0.2">
      <c r="A2301" s="3">
        <f>'2_CVaR_t1'!A2301</f>
        <v>45511</v>
      </c>
      <c r="B2301" s="5">
        <f>'2_CVaR_t1'!D2301-1</f>
        <v>-5.7949464126041406E-3</v>
      </c>
      <c r="C2301" s="5">
        <f>'Stocks Returns'!B2297</f>
        <v>1.8494055482166427E-2</v>
      </c>
      <c r="D2301" s="5">
        <f>'Stocks Returns'!C2297</f>
        <v>-6.7373964222101623E-3</v>
      </c>
      <c r="E2301" s="5">
        <f>'Stocks Returns'!D2297</f>
        <v>-3.5757332261952657E-2</v>
      </c>
      <c r="F2301" s="5">
        <f>'Stocks Returns'!E2297</f>
        <v>1.0680529300567176E-2</v>
      </c>
      <c r="G2301" s="5">
        <f t="shared" si="140"/>
        <v>2.4389058325790129E-2</v>
      </c>
      <c r="H2301" s="5">
        <f t="shared" si="141"/>
        <v>1.6752671933458075E-3</v>
      </c>
      <c r="I2301" s="5">
        <f t="shared" si="142"/>
        <v>-2.7629541464791907E-2</v>
      </c>
      <c r="J2301" s="5">
        <f t="shared" si="143"/>
        <v>1.6568913851506346E-2</v>
      </c>
    </row>
    <row r="2302" spans="1:10" ht="15" customHeight="1" x14ac:dyDescent="0.2">
      <c r="A2302" s="3">
        <f>'2_CVaR_t1'!A2302</f>
        <v>45512</v>
      </c>
      <c r="B2302" s="5">
        <f>'2_CVaR_t1'!D2302-1</f>
        <v>1.1422051223536123E-2</v>
      </c>
      <c r="C2302" s="5">
        <f>'Stocks Returns'!B2298</f>
        <v>-8.9494163424124529E-2</v>
      </c>
      <c r="D2302" s="5">
        <f>'Stocks Returns'!C2298</f>
        <v>1.2903867144862025E-2</v>
      </c>
      <c r="E2302" s="5">
        <f>'Stocks Returns'!D2298</f>
        <v>7.333333333333325E-2</v>
      </c>
      <c r="F2302" s="5">
        <f>'Stocks Returns'!E2298</f>
        <v>1.2531562704573007E-2</v>
      </c>
      <c r="G2302" s="5">
        <f t="shared" si="140"/>
        <v>-9.9487327749414892E-2</v>
      </c>
      <c r="H2302" s="5">
        <f t="shared" si="141"/>
        <v>-3.558565013291607E-3</v>
      </c>
      <c r="I2302" s="5">
        <f t="shared" si="142"/>
        <v>5.7485246564709519E-2</v>
      </c>
      <c r="J2302" s="5">
        <f t="shared" si="143"/>
        <v>1.0141717813425492E-3</v>
      </c>
    </row>
    <row r="2303" spans="1:10" ht="15" customHeight="1" x14ac:dyDescent="0.2">
      <c r="A2303" s="3">
        <f>'2_CVaR_t1'!A2303</f>
        <v>45513</v>
      </c>
      <c r="B2303" s="5">
        <f>'2_CVaR_t1'!D2303-1</f>
        <v>-7.6464138108844892E-4</v>
      </c>
      <c r="C2303" s="5">
        <f>'Stocks Returns'!B2299</f>
        <v>7.1225071225078374E-4</v>
      </c>
      <c r="D2303" s="5">
        <f>'Stocks Returns'!C2299</f>
        <v>-2.6979168310381496E-4</v>
      </c>
      <c r="E2303" s="5">
        <f>'Stocks Returns'!D2299</f>
        <v>-1.5398550724637694E-2</v>
      </c>
      <c r="F2303" s="5">
        <f>'Stocks Returns'!E2299</f>
        <v>3.1402974046366161E-3</v>
      </c>
      <c r="G2303" s="5">
        <f t="shared" si="140"/>
        <v>1.9651940667341967E-3</v>
      </c>
      <c r="H2303" s="5">
        <f t="shared" si="141"/>
        <v>8.7509377075532628E-4</v>
      </c>
      <c r="I2303" s="5">
        <f t="shared" si="142"/>
        <v>-1.4275812730702367E-2</v>
      </c>
      <c r="J2303" s="5">
        <f t="shared" si="143"/>
        <v>3.9432215404940057E-3</v>
      </c>
    </row>
    <row r="2304" spans="1:10" ht="15" customHeight="1" x14ac:dyDescent="0.2">
      <c r="A2304" s="3">
        <f>'2_CVaR_t1'!A2304</f>
        <v>45516</v>
      </c>
      <c r="B2304" s="5">
        <f>'2_CVaR_t1'!D2304-1</f>
        <v>5.4733694106090525E-4</v>
      </c>
      <c r="C2304" s="5">
        <f>'Stocks Returns'!B2300</f>
        <v>-4.4839857651245651E-2</v>
      </c>
      <c r="D2304" s="5">
        <f>'Stocks Returns'!C2300</f>
        <v>5.0007699414855722E-4</v>
      </c>
      <c r="E2304" s="5">
        <f>'Stocks Returns'!D2300</f>
        <v>4.3369693783676944E-3</v>
      </c>
      <c r="F2304" s="5">
        <f>'Stocks Returns'!E2300</f>
        <v>1.3074302550409644E-2</v>
      </c>
      <c r="G2304" s="5">
        <f t="shared" si="140"/>
        <v>-4.4797632410618786E-2</v>
      </c>
      <c r="H2304" s="5">
        <f t="shared" si="141"/>
        <v>-2.5058212406046129E-4</v>
      </c>
      <c r="I2304" s="5">
        <f t="shared" si="142"/>
        <v>3.6326854788465679E-3</v>
      </c>
      <c r="J2304" s="5">
        <f t="shared" si="143"/>
        <v>1.2550863020259767E-2</v>
      </c>
    </row>
    <row r="2305" spans="1:10" ht="15" customHeight="1" x14ac:dyDescent="0.2">
      <c r="A2305" s="3">
        <f>'2_CVaR_t1'!A2305</f>
        <v>45517</v>
      </c>
      <c r="B2305" s="5">
        <f>'2_CVaR_t1'!D2305-1</f>
        <v>2.0467043846597033E-3</v>
      </c>
      <c r="C2305" s="5">
        <f>'Stocks Returns'!B2301</f>
        <v>5.216095380029806E-2</v>
      </c>
      <c r="D2305" s="5">
        <f>'Stocks Returns'!C2301</f>
        <v>9.2346797624687227E-4</v>
      </c>
      <c r="E2305" s="5">
        <f>'Stocks Returns'!D2301</f>
        <v>3.5592776760010381E-2</v>
      </c>
      <c r="F2305" s="5">
        <f>'Stocks Returns'!E2301</f>
        <v>-1.5359447423429984E-2</v>
      </c>
      <c r="G2305" s="5">
        <f t="shared" si="140"/>
        <v>5.0819534743877473E-2</v>
      </c>
      <c r="H2305" s="5">
        <f t="shared" si="141"/>
        <v>-1.9934752727801784E-3</v>
      </c>
      <c r="I2305" s="5">
        <f t="shared" si="142"/>
        <v>3.2800518463699649E-2</v>
      </c>
      <c r="J2305" s="5">
        <f t="shared" si="143"/>
        <v>-1.7398694391560724E-2</v>
      </c>
    </row>
    <row r="2306" spans="1:10" ht="15" customHeight="1" x14ac:dyDescent="0.2">
      <c r="A2306" s="3">
        <f>'2_CVaR_t1'!A2306</f>
        <v>45518</v>
      </c>
      <c r="B2306" s="5">
        <f>'2_CVaR_t1'!D2306-1</f>
        <v>2.0431657822657101E-3</v>
      </c>
      <c r="C2306" s="5">
        <f>'Stocks Returns'!B2302</f>
        <v>-1.4164305949008416E-2</v>
      </c>
      <c r="D2306" s="5">
        <f>'Stocks Returns'!C2302</f>
        <v>3.8826755401819568E-3</v>
      </c>
      <c r="E2306" s="5">
        <f>'Stocks Returns'!D2302</f>
        <v>-1.3141268637857029E-2</v>
      </c>
      <c r="F2306" s="5">
        <f>'Stocks Returns'!E2302</f>
        <v>9.1378992062025599E-3</v>
      </c>
      <c r="G2306" s="5">
        <f t="shared" si="140"/>
        <v>-1.5502459517010625E-2</v>
      </c>
      <c r="H2306" s="5">
        <f t="shared" si="141"/>
        <v>9.7084485928762695E-4</v>
      </c>
      <c r="I2306" s="5">
        <f t="shared" si="142"/>
        <v>-1.5928599181980918E-2</v>
      </c>
      <c r="J2306" s="5">
        <f t="shared" si="143"/>
        <v>7.1022296398966824E-3</v>
      </c>
    </row>
    <row r="2307" spans="1:10" ht="15" customHeight="1" x14ac:dyDescent="0.2">
      <c r="A2307" s="3">
        <f>'2_CVaR_t1'!A2307</f>
        <v>45519</v>
      </c>
      <c r="B2307" s="5">
        <f>'2_CVaR_t1'!D2307-1</f>
        <v>1.5843769740760072E-2</v>
      </c>
      <c r="C2307" s="5">
        <f>'Stocks Returns'!B2303</f>
        <v>4.0229885057471382E-2</v>
      </c>
      <c r="D2307" s="5">
        <f>'Stocks Returns'!C2303</f>
        <v>2.1674588984678334E-2</v>
      </c>
      <c r="E2307" s="5">
        <f>'Stocks Returns'!D2303</f>
        <v>4.0973111395646633E-2</v>
      </c>
      <c r="F2307" s="5">
        <f>'Stocks Returns'!E2303</f>
        <v>1.7378578615201645E-2</v>
      </c>
      <c r="G2307" s="5">
        <f t="shared" si="140"/>
        <v>2.6156276251659717E-2</v>
      </c>
      <c r="H2307" s="5">
        <f t="shared" si="141"/>
        <v>-1.176336331507051E-3</v>
      </c>
      <c r="I2307" s="5">
        <f t="shared" si="142"/>
        <v>1.896747125797394E-2</v>
      </c>
      <c r="J2307" s="5">
        <f t="shared" si="143"/>
        <v>1.3909867110972578E-3</v>
      </c>
    </row>
    <row r="2308" spans="1:10" ht="15" customHeight="1" x14ac:dyDescent="0.2">
      <c r="A2308" s="3">
        <f>'2_CVaR_t1'!A2308</f>
        <v>45520</v>
      </c>
      <c r="B2308" s="5">
        <f>'2_CVaR_t1'!D2308-1</f>
        <v>1.2223789744412183E-3</v>
      </c>
      <c r="C2308" s="5">
        <f>'Stocks Returns'!B2304</f>
        <v>2.3480662983425438E-2</v>
      </c>
      <c r="D2308" s="5">
        <f>'Stocks Returns'!C2304</f>
        <v>2.1735382308845086E-3</v>
      </c>
      <c r="E2308" s="5">
        <f>'Stocks Returns'!D2304</f>
        <v>-5.5350553505535416E-3</v>
      </c>
      <c r="F2308" s="5">
        <f>'Stocks Returns'!E2304</f>
        <v>-4.4951901465428712E-4</v>
      </c>
      <c r="G2308" s="5">
        <f t="shared" si="140"/>
        <v>2.2899946820501386E-2</v>
      </c>
      <c r="H2308" s="5">
        <f t="shared" si="141"/>
        <v>4.475792615349309E-4</v>
      </c>
      <c r="I2308" s="5">
        <f t="shared" si="142"/>
        <v>-7.1793826586949473E-3</v>
      </c>
      <c r="J2308" s="5">
        <f t="shared" si="143"/>
        <v>-1.6554021576197318E-3</v>
      </c>
    </row>
    <row r="2309" spans="1:10" ht="15" customHeight="1" x14ac:dyDescent="0.2">
      <c r="A2309" s="3">
        <f>'2_CVaR_t1'!A2309</f>
        <v>45523</v>
      </c>
      <c r="B2309" s="5">
        <f>'2_CVaR_t1'!D2309-1</f>
        <v>-1.5954777628629513E-3</v>
      </c>
      <c r="C2309" s="5">
        <f>'Stocks Returns'!B2305</f>
        <v>2.9689608636977116E-2</v>
      </c>
      <c r="D2309" s="5">
        <f>'Stocks Returns'!C2305</f>
        <v>-3.403023189102794E-3</v>
      </c>
      <c r="E2309" s="5">
        <f>'Stocks Returns'!D2305</f>
        <v>1.4594928880643288E-2</v>
      </c>
      <c r="F2309" s="5">
        <f>'Stocks Returns'!E2305</f>
        <v>5.0368771361755105E-3</v>
      </c>
      <c r="G2309" s="5">
        <f t="shared" si="140"/>
        <v>3.1709263331185629E-2</v>
      </c>
      <c r="H2309" s="5">
        <f t="shared" si="141"/>
        <v>-1.0577464123372338E-3</v>
      </c>
      <c r="I2309" s="5">
        <f t="shared" si="142"/>
        <v>1.6874664847605608E-2</v>
      </c>
      <c r="J2309" s="5">
        <f t="shared" si="143"/>
        <v>6.6797474590836892E-3</v>
      </c>
    </row>
    <row r="2310" spans="1:10" ht="15" customHeight="1" x14ac:dyDescent="0.2">
      <c r="A2310" s="3">
        <f>'2_CVaR_t1'!A2310</f>
        <v>45524</v>
      </c>
      <c r="B2310" s="5">
        <f>'2_CVaR_t1'!D2310-1</f>
        <v>2.9881517707133209E-3</v>
      </c>
      <c r="C2310" s="5">
        <f>'Stocks Returns'!B2306</f>
        <v>1.8348623853210899E-2</v>
      </c>
      <c r="D2310" s="5">
        <f>'Stocks Returns'!C2306</f>
        <v>5.8918452358613926E-3</v>
      </c>
      <c r="E2310" s="5">
        <f>'Stocks Returns'!D2306</f>
        <v>-2.1333658417652113E-2</v>
      </c>
      <c r="F2310" s="5">
        <f>'Stocks Returns'!E2306</f>
        <v>-1.6914265258636152E-2</v>
      </c>
      <c r="G2310" s="5">
        <f t="shared" ref="G2310:G2373" si="144">C2310-($P$11+$O$11*$B2310)</f>
        <v>1.6138419555224211E-2</v>
      </c>
      <c r="H2310" s="5">
        <f t="shared" ref="H2310:H2373" si="145">D2310-($P$12+$O$12*$B2310)</f>
        <v>1.6147000289253605E-3</v>
      </c>
      <c r="I2310" s="5">
        <f t="shared" ref="I2310:I2373" si="146">E2310-($P$13+$O$13*$B2310)</f>
        <v>-2.5436948273569286E-2</v>
      </c>
      <c r="J2310" s="5">
        <f t="shared" ref="J2310:J2373" si="147">F2310-($P$14+$O$14*$B2310)</f>
        <v>-1.9905282225735583E-2</v>
      </c>
    </row>
    <row r="2311" spans="1:10" ht="15" customHeight="1" x14ac:dyDescent="0.2">
      <c r="A2311" s="3">
        <f>'2_CVaR_t1'!A2311</f>
        <v>45525</v>
      </c>
      <c r="B2311" s="5">
        <f>'2_CVaR_t1'!D2311-1</f>
        <v>1.6869373577179658E-3</v>
      </c>
      <c r="C2311" s="5">
        <f>'Stocks Returns'!B2307</f>
        <v>-1.158301158301156E-2</v>
      </c>
      <c r="D2311" s="5">
        <f>'Stocks Returns'!C2307</f>
        <v>5.9692583196535587E-4</v>
      </c>
      <c r="E2311" s="5">
        <f>'Stocks Returns'!D2307</f>
        <v>3.1514698555057397E-2</v>
      </c>
      <c r="F2311" s="5">
        <f>'Stocks Returns'!E2307</f>
        <v>-2.0937642239416965E-3</v>
      </c>
      <c r="G2311" s="5">
        <f t="shared" si="144"/>
        <v>-1.2592430903664341E-2</v>
      </c>
      <c r="H2311" s="5">
        <f t="shared" si="145"/>
        <v>-1.8002264848370718E-3</v>
      </c>
      <c r="I2311" s="5">
        <f t="shared" si="146"/>
        <v>2.9223441093645722E-2</v>
      </c>
      <c r="J2311" s="5">
        <f t="shared" si="147"/>
        <v>-3.7692994563623293E-3</v>
      </c>
    </row>
    <row r="2312" spans="1:10" ht="15" customHeight="1" x14ac:dyDescent="0.2">
      <c r="A2312" s="3">
        <f>'2_CVaR_t1'!A2312</f>
        <v>45526</v>
      </c>
      <c r="B2312" s="5">
        <f>'2_CVaR_t1'!D2312-1</f>
        <v>-2.0763862871212568E-3</v>
      </c>
      <c r="C2312" s="5">
        <f>'Stocks Returns'!B2308</f>
        <v>-2.34375E-2</v>
      </c>
      <c r="D2312" s="5">
        <f>'Stocks Returns'!C2308</f>
        <v>-9.6979865771795737E-4</v>
      </c>
      <c r="E2312" s="5">
        <f>'Stocks Returns'!D2308</f>
        <v>-3.6589783842531087E-2</v>
      </c>
      <c r="F2312" s="5">
        <f>'Stocks Returns'!E2308</f>
        <v>3.1928480204341803E-3</v>
      </c>
      <c r="G2312" s="5">
        <f t="shared" si="144"/>
        <v>-2.0974053932414458E-2</v>
      </c>
      <c r="H2312" s="5">
        <f t="shared" si="145"/>
        <v>2.0702941289079901E-3</v>
      </c>
      <c r="I2312" s="5">
        <f t="shared" si="146"/>
        <v>-3.3640349003463674E-2</v>
      </c>
      <c r="J2312" s="5">
        <f t="shared" si="147"/>
        <v>5.3218998468632511E-3</v>
      </c>
    </row>
    <row r="2313" spans="1:10" ht="15" customHeight="1" x14ac:dyDescent="0.2">
      <c r="A2313" s="3">
        <f>'2_CVaR_t1'!A2313</f>
        <v>45527</v>
      </c>
      <c r="B2313" s="5">
        <f>'2_CVaR_t1'!D2313-1</f>
        <v>-1.5448639797399633E-4</v>
      </c>
      <c r="C2313" s="5">
        <f>'Stocks Returns'!B2309</f>
        <v>7.3333333333333472E-2</v>
      </c>
      <c r="D2313" s="5">
        <f>'Stocks Returns'!C2309</f>
        <v>-1.8660901194633706E-3</v>
      </c>
      <c r="E2313" s="5">
        <f>'Stocks Returns'!D2309</f>
        <v>2.5194284281774948E-2</v>
      </c>
      <c r="F2313" s="5">
        <f>'Stocks Returns'!E2309</f>
        <v>1.30035464217515E-2</v>
      </c>
      <c r="G2313" s="5">
        <f t="shared" si="144"/>
        <v>7.4023214266856846E-2</v>
      </c>
      <c r="H2313" s="5">
        <f t="shared" si="145"/>
        <v>-1.6027557909827146E-3</v>
      </c>
      <c r="I2313" s="5">
        <f t="shared" si="146"/>
        <v>2.5467338638616801E-2</v>
      </c>
      <c r="J2313" s="5">
        <f t="shared" si="147"/>
        <v>1.3189625456913575E-2</v>
      </c>
    </row>
    <row r="2314" spans="1:10" ht="15" customHeight="1" x14ac:dyDescent="0.2">
      <c r="A2314" s="3">
        <f>'2_CVaR_t1'!A2314</f>
        <v>45530</v>
      </c>
      <c r="B2314" s="5">
        <f>'2_CVaR_t1'!D2314-1</f>
        <v>1.1977224549259979E-3</v>
      </c>
      <c r="C2314" s="5">
        <f>'Stocks Returns'!B2310</f>
        <v>2.2360248447204967E-2</v>
      </c>
      <c r="D2314" s="5">
        <f>'Stocks Returns'!C2310</f>
        <v>2.8795254559994543E-3</v>
      </c>
      <c r="E2314" s="5">
        <f>'Stocks Returns'!D2310</f>
        <v>-1.8217385988507306E-2</v>
      </c>
      <c r="F2314" s="5">
        <f>'Stocks Returns'!E2310</f>
        <v>1.9389587073608494E-2</v>
      </c>
      <c r="G2314" s="5">
        <f t="shared" si="144"/>
        <v>2.180228578126921E-2</v>
      </c>
      <c r="H2314" s="5">
        <f t="shared" si="145"/>
        <v>1.1891901939506196E-3</v>
      </c>
      <c r="I2314" s="5">
        <f t="shared" si="146"/>
        <v>-1.9827377362731036E-2</v>
      </c>
      <c r="J2314" s="5">
        <f t="shared" si="147"/>
        <v>1.8208630799527295E-2</v>
      </c>
    </row>
    <row r="2315" spans="1:10" ht="15" customHeight="1" x14ac:dyDescent="0.2">
      <c r="A2315" s="3">
        <f>'2_CVaR_t1'!A2315</f>
        <v>45531</v>
      </c>
      <c r="B2315" s="5">
        <f>'2_CVaR_t1'!D2315-1</f>
        <v>6.4412915686249406E-3</v>
      </c>
      <c r="C2315" s="5">
        <f>'Stocks Returns'!B2311</f>
        <v>-1.4580801944107047E-2</v>
      </c>
      <c r="D2315" s="5">
        <f>'Stocks Returns'!C2311</f>
        <v>9.35833861526425E-3</v>
      </c>
      <c r="E2315" s="5">
        <f>'Stocks Returns'!D2311</f>
        <v>7.9701120797011082E-3</v>
      </c>
      <c r="F2315" s="5">
        <f>'Stocks Returns'!E2311</f>
        <v>-9.9506868615709676E-3</v>
      </c>
      <c r="G2315" s="5">
        <f t="shared" si="144"/>
        <v>-1.9977628179688973E-2</v>
      </c>
      <c r="H2315" s="5">
        <f t="shared" si="145"/>
        <v>9.2101523181375641E-5</v>
      </c>
      <c r="I2315" s="5">
        <f t="shared" si="146"/>
        <v>-9.4191729991081538E-4</v>
      </c>
      <c r="J2315" s="5">
        <f t="shared" si="147"/>
        <v>-1.6432705992555433E-2</v>
      </c>
    </row>
    <row r="2316" spans="1:10" ht="15" customHeight="1" x14ac:dyDescent="0.2">
      <c r="A2316" s="3">
        <f>'2_CVaR_t1'!A2316</f>
        <v>45532</v>
      </c>
      <c r="B2316" s="5">
        <f>'2_CVaR_t1'!D2316-1</f>
        <v>-4.4294070296333476E-3</v>
      </c>
      <c r="C2316" s="5">
        <f>'Stocks Returns'!B2312</f>
        <v>-1.7262638717632561E-2</v>
      </c>
      <c r="D2316" s="5">
        <f>'Stocks Returns'!C2312</f>
        <v>-5.6519651300236395E-3</v>
      </c>
      <c r="E2316" s="5">
        <f>'Stocks Returns'!D2312</f>
        <v>-1.902643933778092E-2</v>
      </c>
      <c r="F2316" s="5">
        <f>'Stocks Returns'!E2312</f>
        <v>-2.4904384950635849E-3</v>
      </c>
      <c r="G2316" s="5">
        <f t="shared" si="144"/>
        <v>-1.2627781135737521E-2</v>
      </c>
      <c r="H2316" s="5">
        <f t="shared" si="145"/>
        <v>7.8776896250860613E-4</v>
      </c>
      <c r="I2316" s="5">
        <f t="shared" si="146"/>
        <v>-1.2800257970399026E-2</v>
      </c>
      <c r="J2316" s="5">
        <f t="shared" si="147"/>
        <v>2.017434052363795E-3</v>
      </c>
    </row>
    <row r="2317" spans="1:10" ht="15" customHeight="1" x14ac:dyDescent="0.2">
      <c r="A2317" s="3">
        <f>'2_CVaR_t1'!A2317</f>
        <v>45533</v>
      </c>
      <c r="B2317" s="5">
        <f>'2_CVaR_t1'!D2317-1</f>
        <v>1.3289696040930332E-2</v>
      </c>
      <c r="C2317" s="5">
        <f>'Stocks Returns'!B2313</f>
        <v>-3.0112923462986108E-2</v>
      </c>
      <c r="D2317" s="5">
        <f>'Stocks Returns'!C2313</f>
        <v>1.9057921563921942E-2</v>
      </c>
      <c r="E2317" s="5">
        <f>'Stocks Returns'!D2313</f>
        <v>1.9899244332493682E-2</v>
      </c>
      <c r="F2317" s="5">
        <f>'Stocks Returns'!E2313</f>
        <v>1.9794917521176902E-2</v>
      </c>
      <c r="G2317" s="5">
        <f t="shared" si="144"/>
        <v>-4.1829585328209185E-2</v>
      </c>
      <c r="H2317" s="5">
        <f t="shared" si="145"/>
        <v>-1.0288139533080193E-4</v>
      </c>
      <c r="I2317" s="5">
        <f t="shared" si="146"/>
        <v>1.4503310768975118E-3</v>
      </c>
      <c r="J2317" s="5">
        <f t="shared" si="147"/>
        <v>6.3894037646817833E-3</v>
      </c>
    </row>
    <row r="2318" spans="1:10" ht="15" customHeight="1" x14ac:dyDescent="0.2">
      <c r="A2318" s="3">
        <f>'2_CVaR_t1'!A2318</f>
        <v>45534</v>
      </c>
      <c r="B2318" s="5">
        <f>'2_CVaR_t1'!D2318-1</f>
        <v>5.4844572668337754E-3</v>
      </c>
      <c r="C2318" s="5">
        <f>'Stocks Returns'!B2314</f>
        <v>1.4230271668822736E-2</v>
      </c>
      <c r="D2318" s="5">
        <f>'Stocks Returns'!C2314</f>
        <v>7.4730214811089546E-3</v>
      </c>
      <c r="E2318" s="5">
        <f>'Stocks Returns'!D2314</f>
        <v>1.4571499135588972E-2</v>
      </c>
      <c r="F2318" s="5">
        <f>'Stocks Returns'!E2314</f>
        <v>-5.071259945789941E-3</v>
      </c>
      <c r="G2318" s="5">
        <f t="shared" si="144"/>
        <v>9.7164300081993334E-3</v>
      </c>
      <c r="H2318" s="5">
        <f t="shared" si="145"/>
        <v>-4.1078265723613894E-4</v>
      </c>
      <c r="I2318" s="5">
        <f t="shared" si="146"/>
        <v>6.9919286756630478E-3</v>
      </c>
      <c r="J2318" s="5">
        <f t="shared" si="147"/>
        <v>-1.0585953450382874E-2</v>
      </c>
    </row>
    <row r="2319" spans="1:10" ht="15" customHeight="1" x14ac:dyDescent="0.2">
      <c r="A2319" s="3">
        <f>'2_CVaR_t1'!A2319</f>
        <v>45537</v>
      </c>
      <c r="B2319" s="5">
        <f>'2_CVaR_t1'!D2319-1</f>
        <v>2.8556153399916795E-5</v>
      </c>
      <c r="C2319" s="5">
        <f>'Stocks Returns'!B2315</f>
        <v>0</v>
      </c>
      <c r="D2319" s="5">
        <f>'Stocks Returns'!C2315</f>
        <v>0</v>
      </c>
      <c r="E2319" s="5">
        <f>'Stocks Returns'!D2315</f>
        <v>0</v>
      </c>
      <c r="F2319" s="5">
        <f>'Stocks Returns'!E2315</f>
        <v>0</v>
      </c>
      <c r="G2319" s="5">
        <f t="shared" si="144"/>
        <v>5.2096584642662082E-4</v>
      </c>
      <c r="H2319" s="5">
        <f t="shared" si="145"/>
        <v>-1.1253114819244209E-6</v>
      </c>
      <c r="I2319" s="5">
        <f t="shared" si="146"/>
        <v>1.8154757398473369E-5</v>
      </c>
      <c r="J2319" s="5">
        <f t="shared" si="147"/>
        <v>1.0294917535460086E-6</v>
      </c>
    </row>
    <row r="2320" spans="1:10" ht="15" customHeight="1" x14ac:dyDescent="0.2">
      <c r="A2320" s="3">
        <f>'2_CVaR_t1'!A2320</f>
        <v>45538</v>
      </c>
      <c r="B2320" s="5">
        <f>'2_CVaR_t1'!D2320-1</f>
        <v>2.2742903358494715E-3</v>
      </c>
      <c r="C2320" s="5">
        <f>'Stocks Returns'!B2316</f>
        <v>-6.1224489795918324E-2</v>
      </c>
      <c r="D2320" s="5">
        <f>'Stocks Returns'!C2316</f>
        <v>7.8514282116626255E-3</v>
      </c>
      <c r="E2320" s="5">
        <f>'Stocks Returns'!D2316</f>
        <v>-7.0107108081791547E-2</v>
      </c>
      <c r="F2320" s="5">
        <f>'Stocks Returns'!E2316</f>
        <v>-3.4625186747517467E-2</v>
      </c>
      <c r="G2320" s="5">
        <f t="shared" si="144"/>
        <v>-6.2775929421210297E-2</v>
      </c>
      <c r="H2320" s="5">
        <f t="shared" si="145"/>
        <v>4.6056690766002077E-3</v>
      </c>
      <c r="I2320" s="5">
        <f t="shared" si="146"/>
        <v>-7.3216295788022426E-2</v>
      </c>
      <c r="J2320" s="5">
        <f t="shared" si="147"/>
        <v>-3.6894515060328724E-2</v>
      </c>
    </row>
    <row r="2321" spans="1:10" ht="15" customHeight="1" x14ac:dyDescent="0.2">
      <c r="A2321" s="3">
        <f>'2_CVaR_t1'!A2321</f>
        <v>45539</v>
      </c>
      <c r="B2321" s="5">
        <f>'2_CVaR_t1'!D2321-1</f>
        <v>4.8382387236727276E-3</v>
      </c>
      <c r="C2321" s="5">
        <f>'Stocks Returns'!B2317</f>
        <v>-5.4347826086956763E-3</v>
      </c>
      <c r="D2321" s="5">
        <f>'Stocks Returns'!C2317</f>
        <v>7.0007898326991391E-3</v>
      </c>
      <c r="E2321" s="5">
        <f>'Stocks Returns'!D2317</f>
        <v>6.4136125654450371E-3</v>
      </c>
      <c r="F2321" s="5">
        <f>'Stocks Returns'!E2317</f>
        <v>-1.1743286299499278E-2</v>
      </c>
      <c r="G2321" s="5">
        <f t="shared" si="144"/>
        <v>-9.3522817211942628E-3</v>
      </c>
      <c r="H2321" s="5">
        <f t="shared" si="145"/>
        <v>5.0641404344711934E-5</v>
      </c>
      <c r="I2321" s="5">
        <f t="shared" si="146"/>
        <v>-2.6605321893826469E-4</v>
      </c>
      <c r="J2321" s="5">
        <f t="shared" si="147"/>
        <v>-1.6604675720115595E-2</v>
      </c>
    </row>
    <row r="2322" spans="1:10" ht="15" customHeight="1" x14ac:dyDescent="0.2">
      <c r="A2322" s="3">
        <f>'2_CVaR_t1'!A2322</f>
        <v>45540</v>
      </c>
      <c r="B2322" s="5">
        <f>'2_CVaR_t1'!D2322-1</f>
        <v>-4.4072486874106032E-3</v>
      </c>
      <c r="C2322" s="5">
        <f>'Stocks Returns'!B2318</f>
        <v>1.3661202185792254E-2</v>
      </c>
      <c r="D2322" s="5">
        <f>'Stocks Returns'!C2318</f>
        <v>-6.6665478270171441E-3</v>
      </c>
      <c r="E2322" s="5">
        <f>'Stocks Returns'!D2318</f>
        <v>-1.8207829366627681E-3</v>
      </c>
      <c r="F2322" s="5">
        <f>'Stocks Returns'!E2318</f>
        <v>-1.0224760501105323E-2</v>
      </c>
      <c r="G2322" s="5">
        <f t="shared" si="144"/>
        <v>1.8275611635390293E-2</v>
      </c>
      <c r="H2322" s="5">
        <f t="shared" si="145"/>
        <v>-2.5882807848529466E-4</v>
      </c>
      <c r="I2322" s="5">
        <f t="shared" si="146"/>
        <v>4.3745413840132544E-3</v>
      </c>
      <c r="J2322" s="5">
        <f t="shared" si="147"/>
        <v>-5.7392892537048027E-3</v>
      </c>
    </row>
    <row r="2323" spans="1:10" ht="15" customHeight="1" x14ac:dyDescent="0.2">
      <c r="A2323" s="3">
        <f>'2_CVaR_t1'!A2323</f>
        <v>45541</v>
      </c>
      <c r="B2323" s="5">
        <f>'2_CVaR_t1'!D2323-1</f>
        <v>3.6790486838866876E-4</v>
      </c>
      <c r="C2323" s="5">
        <f>'Stocks Returns'!B2319</f>
        <v>-2.695417789757415E-2</v>
      </c>
      <c r="D2323" s="5">
        <f>'Stocks Returns'!C2319</f>
        <v>2.6918373800024487E-3</v>
      </c>
      <c r="E2323" s="5">
        <f>'Stocks Returns'!D2319</f>
        <v>-3.4657980456025972E-2</v>
      </c>
      <c r="F2323" s="5">
        <f>'Stocks Returns'!E2319</f>
        <v>-1.3308515588645986E-2</v>
      </c>
      <c r="G2323" s="5">
        <f t="shared" si="144"/>
        <v>-2.6746369387068855E-2</v>
      </c>
      <c r="H2323" s="5">
        <f t="shared" si="145"/>
        <v>2.2004214868275086E-3</v>
      </c>
      <c r="I2323" s="5">
        <f t="shared" si="146"/>
        <v>-3.5112392601093577E-2</v>
      </c>
      <c r="J2323" s="5">
        <f t="shared" si="147"/>
        <v>-1.3650555641616288E-2</v>
      </c>
    </row>
    <row r="2324" spans="1:10" ht="15" customHeight="1" x14ac:dyDescent="0.2">
      <c r="A2324" s="3">
        <f>'2_CVaR_t1'!A2324</f>
        <v>45544</v>
      </c>
      <c r="B2324" s="5">
        <f>'2_CVaR_t1'!D2324-1</f>
        <v>1.5311999862243075E-2</v>
      </c>
      <c r="C2324" s="5">
        <f>'Stocks Returns'!B2320</f>
        <v>1.1080332409972415E-2</v>
      </c>
      <c r="D2324" s="5">
        <f>'Stocks Returns'!C2320</f>
        <v>2.2335962223588135E-2</v>
      </c>
      <c r="E2324" s="5">
        <f>'Stocks Returns'!D2320</f>
        <v>1.7816169523552361E-2</v>
      </c>
      <c r="F2324" s="5">
        <f>'Stocks Returns'!E2320</f>
        <v>-3.9615166949632519E-3</v>
      </c>
      <c r="G2324" s="5">
        <f t="shared" si="144"/>
        <v>-2.5025492142581734E-3</v>
      </c>
      <c r="H2324" s="5">
        <f t="shared" si="145"/>
        <v>2.5333733569099168E-4</v>
      </c>
      <c r="I2324" s="5">
        <f t="shared" si="146"/>
        <v>-3.4489437365576164E-3</v>
      </c>
      <c r="J2324" s="5">
        <f t="shared" si="147"/>
        <v>-1.9411508065861761E-2</v>
      </c>
    </row>
    <row r="2325" spans="1:10" ht="15" customHeight="1" x14ac:dyDescent="0.2">
      <c r="A2325" s="3">
        <f>'2_CVaR_t1'!A2325</f>
        <v>45545</v>
      </c>
      <c r="B2325" s="5">
        <f>'2_CVaR_t1'!D2325-1</f>
        <v>-7.2617320670775864E-4</v>
      </c>
      <c r="C2325" s="5">
        <f>'Stocks Returns'!B2321</f>
        <v>-3.8356164383561708E-2</v>
      </c>
      <c r="D2325" s="5">
        <f>'Stocks Returns'!C2321</f>
        <v>-9.4534471995211256E-4</v>
      </c>
      <c r="E2325" s="5">
        <f>'Stocks Returns'!D2321</f>
        <v>-2.917384962206615E-3</v>
      </c>
      <c r="F2325" s="5">
        <f>'Stocks Returns'!E2321</f>
        <v>-1.5151515151515138E-2</v>
      </c>
      <c r="G2325" s="5">
        <f t="shared" si="144"/>
        <v>-3.7138720179287876E-2</v>
      </c>
      <c r="H2325" s="5">
        <f t="shared" si="145"/>
        <v>1.4396196563498101E-4</v>
      </c>
      <c r="I2325" s="5">
        <f t="shared" si="146"/>
        <v>-1.848216600946073E-3</v>
      </c>
      <c r="J2325" s="5">
        <f t="shared" si="147"/>
        <v>-1.4387480978955763E-2</v>
      </c>
    </row>
    <row r="2326" spans="1:10" ht="15" customHeight="1" x14ac:dyDescent="0.2">
      <c r="A2326" s="3">
        <f>'2_CVaR_t1'!A2326</f>
        <v>45546</v>
      </c>
      <c r="B2326" s="5">
        <f>'2_CVaR_t1'!D2326-1</f>
        <v>-1.9318829748800059E-3</v>
      </c>
      <c r="C2326" s="5">
        <f>'Stocks Returns'!B2322</f>
        <v>-1.1396011396011319E-2</v>
      </c>
      <c r="D2326" s="5">
        <f>'Stocks Returns'!C2322</f>
        <v>-4.8366843636770129E-3</v>
      </c>
      <c r="E2326" s="5">
        <f>'Stocks Returns'!D2322</f>
        <v>3.0057188455911765E-2</v>
      </c>
      <c r="F2326" s="5">
        <f>'Stocks Returns'!E2322</f>
        <v>-1.375000000000004E-2</v>
      </c>
      <c r="G2326" s="5">
        <f t="shared" si="144"/>
        <v>-9.0659156854317781E-3</v>
      </c>
      <c r="H2326" s="5">
        <f t="shared" si="145"/>
        <v>-2.0053697744804523E-3</v>
      </c>
      <c r="I2326" s="5">
        <f t="shared" si="146"/>
        <v>3.2805392290865314E-2</v>
      </c>
      <c r="J2326" s="5">
        <f t="shared" si="147"/>
        <v>-1.1767035909731506E-2</v>
      </c>
    </row>
    <row r="2327" spans="1:10" ht="15" customHeight="1" x14ac:dyDescent="0.2">
      <c r="A2327" s="3">
        <f>'2_CVaR_t1'!A2327</f>
        <v>45547</v>
      </c>
      <c r="B2327" s="5">
        <f>'2_CVaR_t1'!D2327-1</f>
        <v>2.5582420968439656E-3</v>
      </c>
      <c r="C2327" s="5">
        <f>'Stocks Returns'!B2323</f>
        <v>0.10374639769452454</v>
      </c>
      <c r="D2327" s="5">
        <f>'Stocks Returns'!C2323</f>
        <v>4.9658402591914452E-3</v>
      </c>
      <c r="E2327" s="5">
        <f>'Stocks Returns'!D2323</f>
        <v>-1.7688831504196312E-2</v>
      </c>
      <c r="F2327" s="5">
        <f>'Stocks Returns'!E2323</f>
        <v>3.2173150043872667E-3</v>
      </c>
      <c r="G2327" s="5">
        <f t="shared" si="144"/>
        <v>0.1019329220777123</v>
      </c>
      <c r="H2327" s="5">
        <f t="shared" si="145"/>
        <v>1.3098279894579227E-3</v>
      </c>
      <c r="I2327" s="5">
        <f t="shared" si="146"/>
        <v>-2.1193441966477423E-2</v>
      </c>
      <c r="J2327" s="5">
        <f t="shared" si="147"/>
        <v>6.6092150740065412E-4</v>
      </c>
    </row>
    <row r="2328" spans="1:10" ht="15" customHeight="1" x14ac:dyDescent="0.2">
      <c r="A2328" s="3">
        <f>'2_CVaR_t1'!A2328</f>
        <v>45548</v>
      </c>
      <c r="B2328" s="5">
        <f>'2_CVaR_t1'!D2328-1</f>
        <v>5.3791698028669011E-3</v>
      </c>
      <c r="C2328" s="5">
        <f>'Stocks Returns'!B2324</f>
        <v>0.10835509138381205</v>
      </c>
      <c r="D2328" s="5">
        <f>'Stocks Returns'!C2324</f>
        <v>6.9383582933180143E-3</v>
      </c>
      <c r="E2328" s="5">
        <f>'Stocks Returns'!D2324</f>
        <v>2.0241850683491158E-2</v>
      </c>
      <c r="F2328" s="5">
        <f>'Stocks Returns'!E2324</f>
        <v>5.8309037900874383E-3</v>
      </c>
      <c r="G2328" s="5">
        <f t="shared" si="144"/>
        <v>0.10393841096254348</v>
      </c>
      <c r="H2328" s="5">
        <f t="shared" si="145"/>
        <v>-7.9332665413810698E-4</v>
      </c>
      <c r="I2328" s="5">
        <f t="shared" si="146"/>
        <v>1.2808900406632625E-2</v>
      </c>
      <c r="J2328" s="5">
        <f t="shared" si="147"/>
        <v>4.2265218650315226E-4</v>
      </c>
    </row>
    <row r="2329" spans="1:10" ht="15" customHeight="1" x14ac:dyDescent="0.2">
      <c r="A2329" s="3">
        <f>'2_CVaR_t1'!A2329</f>
        <v>45551</v>
      </c>
      <c r="B2329" s="5">
        <f>'2_CVaR_t1'!D2329-1</f>
        <v>6.8378499454038177E-3</v>
      </c>
      <c r="C2329" s="5">
        <f>'Stocks Returns'!B2325</f>
        <v>8.2449941107185509E-3</v>
      </c>
      <c r="D2329" s="5">
        <f>'Stocks Returns'!C2325</f>
        <v>1.0892287839816328E-2</v>
      </c>
      <c r="E2329" s="5">
        <f>'Stocks Returns'!D2325</f>
        <v>-7.98763205359454E-3</v>
      </c>
      <c r="F2329" s="5">
        <f>'Stocks Returns'!E2325</f>
        <v>1.9806763285024065E-2</v>
      </c>
      <c r="G2329" s="5">
        <f t="shared" si="144"/>
        <v>2.4822163941844288E-3</v>
      </c>
      <c r="H2329" s="5">
        <f t="shared" si="145"/>
        <v>1.0531037211546183E-3</v>
      </c>
      <c r="I2329" s="5">
        <f t="shared" si="146"/>
        <v>-1.745189680491719E-2</v>
      </c>
      <c r="J2329" s="5">
        <f t="shared" si="147"/>
        <v>1.2923837665319092E-2</v>
      </c>
    </row>
    <row r="2330" spans="1:10" ht="15" customHeight="1" x14ac:dyDescent="0.2">
      <c r="A2330" s="3">
        <f>'2_CVaR_t1'!A2330</f>
        <v>45552</v>
      </c>
      <c r="B2330" s="5">
        <f>'2_CVaR_t1'!D2330-1</f>
        <v>2.4888826987696788E-3</v>
      </c>
      <c r="C2330" s="5">
        <f>'Stocks Returns'!B2326</f>
        <v>-1.2850467289719725E-2</v>
      </c>
      <c r="D2330" s="5">
        <f>'Stocks Returns'!C2326</f>
        <v>3.7183282842190302E-3</v>
      </c>
      <c r="E2330" s="5">
        <f>'Stocks Returns'!D2326</f>
        <v>0</v>
      </c>
      <c r="F2330" s="5">
        <f>'Stocks Returns'!E2326</f>
        <v>2.5959261013737578E-2</v>
      </c>
      <c r="G2330" s="5">
        <f t="shared" si="144"/>
        <v>-1.4599936757804473E-2</v>
      </c>
      <c r="H2330" s="5">
        <f t="shared" si="145"/>
        <v>1.6252638253963936E-4</v>
      </c>
      <c r="I2330" s="5">
        <f t="shared" si="146"/>
        <v>-3.4080226325438915E-3</v>
      </c>
      <c r="J2330" s="5">
        <f t="shared" si="147"/>
        <v>2.3472987414274237E-2</v>
      </c>
    </row>
    <row r="2331" spans="1:10" ht="15" customHeight="1" x14ac:dyDescent="0.2">
      <c r="A2331" s="3">
        <f>'2_CVaR_t1'!A2331</f>
        <v>45553</v>
      </c>
      <c r="B2331" s="5">
        <f>'2_CVaR_t1'!D2331-1</f>
        <v>-7.1938199127541402E-3</v>
      </c>
      <c r="C2331" s="5">
        <f>'Stocks Returns'!B2327</f>
        <v>-3.5502958579880506E-3</v>
      </c>
      <c r="D2331" s="5">
        <f>'Stocks Returns'!C2327</f>
        <v>-1.0564202714980375E-2</v>
      </c>
      <c r="E2331" s="5">
        <f>'Stocks Returns'!D2327</f>
        <v>-8.31168831168827E-3</v>
      </c>
      <c r="F2331" s="5">
        <f>'Stocks Returns'!E2327</f>
        <v>3.0473727952720076E-3</v>
      </c>
      <c r="G2331" s="5">
        <f t="shared" si="144"/>
        <v>3.6356135936433925E-3</v>
      </c>
      <c r="H2331" s="5">
        <f t="shared" si="145"/>
        <v>-1.3044848729044933E-4</v>
      </c>
      <c r="I2331" s="5">
        <f t="shared" si="146"/>
        <v>1.7641320129444769E-3</v>
      </c>
      <c r="J2331" s="5">
        <f t="shared" si="147"/>
        <v>1.0349968962832808E-2</v>
      </c>
    </row>
    <row r="2332" spans="1:10" ht="15" customHeight="1" x14ac:dyDescent="0.2">
      <c r="A2332" s="3">
        <f>'2_CVaR_t1'!A2332</f>
        <v>45554</v>
      </c>
      <c r="B2332" s="5">
        <f>'2_CVaR_t1'!D2332-1</f>
        <v>-5.968362366674862E-3</v>
      </c>
      <c r="C2332" s="5">
        <f>'Stocks Returns'!B2328</f>
        <v>-2.3752969121139111E-3</v>
      </c>
      <c r="D2332" s="5">
        <f>'Stocks Returns'!C2328</f>
        <v>-1.1231281198003318E-2</v>
      </c>
      <c r="E2332" s="5">
        <f>'Stocks Returns'!D2328</f>
        <v>3.2346778418019806E-2</v>
      </c>
      <c r="F2332" s="5">
        <f>'Stocks Returns'!E2328</f>
        <v>1.7768366783281087E-2</v>
      </c>
      <c r="G2332" s="5">
        <f t="shared" si="144"/>
        <v>3.6797374147138524E-3</v>
      </c>
      <c r="H2332" s="5">
        <f t="shared" si="145"/>
        <v>-2.5680664377376906E-3</v>
      </c>
      <c r="I2332" s="5">
        <f t="shared" si="146"/>
        <v>4.0716063102246305E-2</v>
      </c>
      <c r="J2332" s="5">
        <f t="shared" si="147"/>
        <v>2.3832068728343484E-2</v>
      </c>
    </row>
    <row r="2333" spans="1:10" ht="15" customHeight="1" x14ac:dyDescent="0.2">
      <c r="A2333" s="3">
        <f>'2_CVaR_t1'!A2333</f>
        <v>45555</v>
      </c>
      <c r="B2333" s="5">
        <f>'2_CVaR_t1'!D2333-1</f>
        <v>-1.9862555591405595E-3</v>
      </c>
      <c r="C2333" s="5">
        <f>'Stocks Returns'!B2329</f>
        <v>-1.9047619047619091E-2</v>
      </c>
      <c r="D2333" s="5">
        <f>'Stocks Returns'!C2329</f>
        <v>-1.6477352404993262E-3</v>
      </c>
      <c r="E2333" s="5">
        <f>'Stocks Returns'!D2329</f>
        <v>-2.3087656983381888E-2</v>
      </c>
      <c r="F2333" s="5">
        <f>'Stocks Returns'!E2329</f>
        <v>-6.1510628674806833E-3</v>
      </c>
      <c r="G2333" s="5">
        <f t="shared" si="144"/>
        <v>-1.6667347300172115E-2</v>
      </c>
      <c r="H2333" s="5">
        <f t="shared" si="145"/>
        <v>1.2621367876612896E-3</v>
      </c>
      <c r="I2333" s="5">
        <f t="shared" si="146"/>
        <v>-2.0263735508761017E-2</v>
      </c>
      <c r="J2333" s="5">
        <f t="shared" si="147"/>
        <v>-4.113130018222313E-3</v>
      </c>
    </row>
    <row r="2334" spans="1:10" ht="15" customHeight="1" x14ac:dyDescent="0.2">
      <c r="A2334" s="3">
        <f>'2_CVaR_t1'!A2334</f>
        <v>45558</v>
      </c>
      <c r="B2334" s="5">
        <f>'2_CVaR_t1'!D2334-1</f>
        <v>8.8941364082522067E-3</v>
      </c>
      <c r="C2334" s="5">
        <f>'Stocks Returns'!B2330</f>
        <v>-9.7087378640776656E-3</v>
      </c>
      <c r="D2334" s="5">
        <f>'Stocks Returns'!C2330</f>
        <v>1.3554447448818507E-2</v>
      </c>
      <c r="E2334" s="5">
        <f>'Stocks Returns'!D2330</f>
        <v>6.4926632904804826E-4</v>
      </c>
      <c r="F2334" s="5">
        <f>'Stocks Returns'!E2330</f>
        <v>-1.6382998088650957E-3</v>
      </c>
      <c r="G2334" s="5">
        <f t="shared" si="144"/>
        <v>-1.736909515629409E-2</v>
      </c>
      <c r="H2334" s="5">
        <f t="shared" si="145"/>
        <v>7.4434332525615335E-4</v>
      </c>
      <c r="I2334" s="5">
        <f t="shared" si="146"/>
        <v>-1.167852164016391E-2</v>
      </c>
      <c r="J2334" s="5">
        <f t="shared" si="147"/>
        <v>-1.0600058291262919E-2</v>
      </c>
    </row>
    <row r="2335" spans="1:10" ht="15" customHeight="1" x14ac:dyDescent="0.2">
      <c r="A2335" s="3">
        <f>'2_CVaR_t1'!A2335</f>
        <v>45559</v>
      </c>
      <c r="B2335" s="5">
        <f>'2_CVaR_t1'!D2335-1</f>
        <v>-3.5571190915060114E-2</v>
      </c>
      <c r="C2335" s="5">
        <f>'Stocks Returns'!B2331</f>
        <v>1.9607843137254832E-2</v>
      </c>
      <c r="D2335" s="5">
        <f>'Stocks Returns'!C2331</f>
        <v>-5.4914269103790159E-2</v>
      </c>
      <c r="E2335" s="5">
        <f>'Stocks Returns'!D2331</f>
        <v>5.7098364910459498E-3</v>
      </c>
      <c r="F2335" s="5">
        <f>'Stocks Returns'!E2331</f>
        <v>-7.110949038198533E-3</v>
      </c>
      <c r="G2335" s="5">
        <f t="shared" si="144"/>
        <v>5.2980920864528047E-2</v>
      </c>
      <c r="H2335" s="5">
        <f t="shared" si="145"/>
        <v>-3.4809261901661212E-3</v>
      </c>
      <c r="I2335" s="5">
        <f t="shared" si="146"/>
        <v>5.5303137573296898E-2</v>
      </c>
      <c r="J2335" s="5">
        <f t="shared" si="147"/>
        <v>2.8880165223628546E-2</v>
      </c>
    </row>
    <row r="2336" spans="1:10" ht="15" customHeight="1" x14ac:dyDescent="0.2">
      <c r="A2336" s="3">
        <f>'2_CVaR_t1'!A2336</f>
        <v>45560</v>
      </c>
      <c r="B2336" s="5">
        <f>'2_CVaR_t1'!D2336-1</f>
        <v>-8.2673193630132813E-3</v>
      </c>
      <c r="C2336" s="5">
        <f>'Stocks Returns'!B2332</f>
        <v>-1.5625000000000111E-2</v>
      </c>
      <c r="D2336" s="5">
        <f>'Stocks Returns'!C2332</f>
        <v>-1.1548134027421164E-2</v>
      </c>
      <c r="E2336" s="5">
        <f>'Stocks Returns'!D2332</f>
        <v>-1.7935483870967772E-2</v>
      </c>
      <c r="F2336" s="5">
        <f>'Stocks Returns'!E2332</f>
        <v>-2.9198420714351192E-2</v>
      </c>
      <c r="G2336" s="5">
        <f t="shared" si="144"/>
        <v>-7.4484451941721624E-3</v>
      </c>
      <c r="H2336" s="5">
        <f t="shared" si="145"/>
        <v>4.3661080865262623E-4</v>
      </c>
      <c r="I2336" s="5">
        <f t="shared" si="146"/>
        <v>-6.3647402193826412E-3</v>
      </c>
      <c r="J2336" s="5">
        <f t="shared" si="147"/>
        <v>-2.0810554582901149E-2</v>
      </c>
    </row>
    <row r="2337" spans="1:10" ht="15" customHeight="1" x14ac:dyDescent="0.2">
      <c r="A2337" s="3">
        <f>'2_CVaR_t1'!A2337</f>
        <v>45561</v>
      </c>
      <c r="B2337" s="5">
        <f>'2_CVaR_t1'!D2337-1</f>
        <v>7.195761894008168E-3</v>
      </c>
      <c r="C2337" s="5">
        <f>'Stocks Returns'!B2333</f>
        <v>1.3431013431013605E-2</v>
      </c>
      <c r="D2337" s="5">
        <f>'Stocks Returns'!C2333</f>
        <v>7.6401022290184528E-3</v>
      </c>
      <c r="E2337" s="5">
        <f>'Stocks Returns'!D2333</f>
        <v>5.5183287347260634E-2</v>
      </c>
      <c r="F2337" s="5">
        <f>'Stocks Returns'!E2333</f>
        <v>-3.234654308143381E-2</v>
      </c>
      <c r="G2337" s="5">
        <f t="shared" si="144"/>
        <v>7.3379478796690156E-3</v>
      </c>
      <c r="H2337" s="5">
        <f t="shared" si="145"/>
        <v>-2.716192607100737E-3</v>
      </c>
      <c r="I2337" s="5">
        <f t="shared" si="146"/>
        <v>4.5220605087820526E-2</v>
      </c>
      <c r="J2337" s="5">
        <f t="shared" si="147"/>
        <v>-3.9591305018282313E-2</v>
      </c>
    </row>
    <row r="2338" spans="1:10" ht="15" customHeight="1" x14ac:dyDescent="0.2">
      <c r="A2338" s="3">
        <f>'2_CVaR_t1'!A2338</f>
        <v>45562</v>
      </c>
      <c r="B2338" s="5">
        <f>'2_CVaR_t1'!D2338-1</f>
        <v>8.5560283203816034E-3</v>
      </c>
      <c r="C2338" s="5">
        <f>'Stocks Returns'!B2334</f>
        <v>9.6385542168675453E-3</v>
      </c>
      <c r="D2338" s="5">
        <f>'Stocks Returns'!C2334</f>
        <v>1.2808720530280926E-2</v>
      </c>
      <c r="E2338" s="5">
        <f>'Stocks Returns'!D2334</f>
        <v>3.4864898518240928E-3</v>
      </c>
      <c r="F2338" s="5">
        <f>'Stocks Returns'!E2334</f>
        <v>2.3555859642263588E-2</v>
      </c>
      <c r="G2338" s="5">
        <f t="shared" si="144"/>
        <v>2.2902093866830533E-3</v>
      </c>
      <c r="H2338" s="5">
        <f t="shared" si="145"/>
        <v>4.8711453196618321E-4</v>
      </c>
      <c r="I2338" s="5">
        <f t="shared" si="146"/>
        <v>-8.3704588752559605E-3</v>
      </c>
      <c r="J2338" s="5">
        <f t="shared" si="147"/>
        <v>1.4935916474466449E-2</v>
      </c>
    </row>
    <row r="2339" spans="1:10" ht="15" customHeight="1" x14ac:dyDescent="0.2">
      <c r="A2339" s="3">
        <f>'2_CVaR_t1'!A2339</f>
        <v>45565</v>
      </c>
      <c r="B2339" s="5">
        <f>'2_CVaR_t1'!D2339-1</f>
        <v>-6.3577292119032514E-4</v>
      </c>
      <c r="C2339" s="5">
        <f>'Stocks Returns'!B2335</f>
        <v>-1.5513126491646823E-2</v>
      </c>
      <c r="D2339" s="5">
        <f>'Stocks Returns'!C2335</f>
        <v>-7.9914263878422265E-4</v>
      </c>
      <c r="E2339" s="5">
        <f>'Stocks Returns'!D2335</f>
        <v>-3.722546221615497E-3</v>
      </c>
      <c r="F2339" s="5">
        <f>'Stocks Returns'!E2335</f>
        <v>5.3475935828877219E-3</v>
      </c>
      <c r="G2339" s="5">
        <f t="shared" si="144"/>
        <v>-1.4379105360243932E-2</v>
      </c>
      <c r="H2339" s="5">
        <f t="shared" si="145"/>
        <v>1.5955383195933952E-4</v>
      </c>
      <c r="I2339" s="5">
        <f t="shared" si="146"/>
        <v>-2.7792666025900294E-3</v>
      </c>
      <c r="J2339" s="5">
        <f t="shared" si="147"/>
        <v>6.0202362651436796E-3</v>
      </c>
    </row>
    <row r="2340" spans="1:10" ht="15" customHeight="1" x14ac:dyDescent="0.2">
      <c r="A2340" s="3">
        <f>'2_CVaR_t1'!A2340</f>
        <v>45566</v>
      </c>
      <c r="B2340" s="5">
        <f>'2_CVaR_t1'!D2340-1</f>
        <v>4.9605409342732276E-3</v>
      </c>
      <c r="C2340" s="5">
        <f>'Stocks Returns'!B2336</f>
        <v>-1.0909090909090868E-2</v>
      </c>
      <c r="D2340" s="5">
        <f>'Stocks Returns'!C2336</f>
        <v>9.6384797235862241E-3</v>
      </c>
      <c r="E2340" s="5">
        <f>'Stocks Returns'!D2336</f>
        <v>-3.487358326068013E-2</v>
      </c>
      <c r="F2340" s="5">
        <f>'Stocks Returns'!E2336</f>
        <v>3.8848784194528863E-2</v>
      </c>
      <c r="G2340" s="5">
        <f t="shared" si="144"/>
        <v>-1.4939452787108431E-2</v>
      </c>
      <c r="H2340" s="5">
        <f t="shared" si="145"/>
        <v>2.5116292205542828E-3</v>
      </c>
      <c r="I2340" s="5">
        <f t="shared" si="146"/>
        <v>-4.1723563456980826E-2</v>
      </c>
      <c r="J2340" s="5">
        <f t="shared" si="147"/>
        <v>3.3863751566037652E-2</v>
      </c>
    </row>
    <row r="2341" spans="1:10" ht="15" customHeight="1" x14ac:dyDescent="0.2">
      <c r="A2341" s="3">
        <f>'2_CVaR_t1'!A2341</f>
        <v>45567</v>
      </c>
      <c r="B2341" s="5">
        <f>'2_CVaR_t1'!D2341-1</f>
        <v>-9.8921628001424899E-4</v>
      </c>
      <c r="C2341" s="5">
        <f>'Stocks Returns'!B2337</f>
        <v>-2.3284313725490224E-2</v>
      </c>
      <c r="D2341" s="5">
        <f>'Stocks Returns'!C2337</f>
        <v>-2.1617427371243281E-3</v>
      </c>
      <c r="E2341" s="5">
        <f>'Stocks Returns'!D2337</f>
        <v>9.4205703961802723E-3</v>
      </c>
      <c r="F2341" s="5">
        <f>'Stocks Returns'!E2337</f>
        <v>9.0518423699368356E-3</v>
      </c>
      <c r="G2341" s="5">
        <f t="shared" si="144"/>
        <v>-2.1824128457434998E-2</v>
      </c>
      <c r="H2341" s="5">
        <f t="shared" si="145"/>
        <v>-6.9239176162138065E-4</v>
      </c>
      <c r="I2341" s="5">
        <f t="shared" si="146"/>
        <v>1.0856044698430531E-2</v>
      </c>
      <c r="J2341" s="5">
        <f t="shared" si="147"/>
        <v>1.0081803783166653E-2</v>
      </c>
    </row>
    <row r="2342" spans="1:10" ht="15" customHeight="1" x14ac:dyDescent="0.2">
      <c r="A2342" s="3">
        <f>'2_CVaR_t1'!A2342</f>
        <v>45568</v>
      </c>
      <c r="B2342" s="5">
        <f>'2_CVaR_t1'!D2342-1</f>
        <v>-7.3500734965248338E-4</v>
      </c>
      <c r="C2342" s="5">
        <f>'Stocks Returns'!B2338</f>
        <v>-2.8858218318695061E-2</v>
      </c>
      <c r="D2342" s="5">
        <f>'Stocks Returns'!C2338</f>
        <v>-5.0505415162460654E-4</v>
      </c>
      <c r="E2342" s="5">
        <f>'Stocks Returns'!D2338</f>
        <v>-1.137816415239068E-2</v>
      </c>
      <c r="F2342" s="5">
        <f>'Stocks Returns'!E2338</f>
        <v>1.8666183399782543E-2</v>
      </c>
      <c r="G2342" s="5">
        <f t="shared" si="144"/>
        <v>-2.763262180221987E-2</v>
      </c>
      <c r="H2342" s="5">
        <f t="shared" si="145"/>
        <v>5.9701609218981624E-4</v>
      </c>
      <c r="I2342" s="5">
        <f t="shared" si="146"/>
        <v>-1.0296693627064275E-2</v>
      </c>
      <c r="J2342" s="5">
        <f t="shared" si="147"/>
        <v>1.943914857830778E-2</v>
      </c>
    </row>
    <row r="2343" spans="1:10" ht="15" customHeight="1" x14ac:dyDescent="0.2">
      <c r="A2343" s="3">
        <f>'2_CVaR_t1'!A2343</f>
        <v>45569</v>
      </c>
      <c r="B2343" s="5">
        <f>'2_CVaR_t1'!D2343-1</f>
        <v>2.7570534885825726E-3</v>
      </c>
      <c r="C2343" s="5">
        <f>'Stocks Returns'!B2339</f>
        <v>5.1679586563306845E-3</v>
      </c>
      <c r="D2343" s="5">
        <f>'Stocks Returns'!C2339</f>
        <v>3.8640454149947434E-3</v>
      </c>
      <c r="E2343" s="5">
        <f>'Stocks Returns'!D2339</f>
        <v>4.5260571576362096E-3</v>
      </c>
      <c r="F2343" s="5">
        <f>'Stocks Returns'!E2339</f>
        <v>1.8857854474292779E-2</v>
      </c>
      <c r="G2343" s="5">
        <f t="shared" si="144"/>
        <v>3.1710161718459559E-3</v>
      </c>
      <c r="H2343" s="5">
        <f t="shared" si="145"/>
        <v>-7.9209294734317037E-5</v>
      </c>
      <c r="I2343" s="5">
        <f t="shared" si="146"/>
        <v>7.4458787898386974E-4</v>
      </c>
      <c r="J2343" s="5">
        <f t="shared" si="147"/>
        <v>1.6100469694189212E-2</v>
      </c>
    </row>
    <row r="2344" spans="1:10" ht="15" customHeight="1" x14ac:dyDescent="0.2">
      <c r="A2344" s="3">
        <f>'2_CVaR_t1'!A2344</f>
        <v>45572</v>
      </c>
      <c r="B2344" s="5">
        <f>'2_CVaR_t1'!D2344-1</f>
        <v>-1.0324680024440536E-2</v>
      </c>
      <c r="C2344" s="5">
        <f>'Stocks Returns'!B2340</f>
        <v>-7.7120822622108731E-3</v>
      </c>
      <c r="D2344" s="5">
        <f>'Stocks Returns'!C2340</f>
        <v>-1.489548263788798E-2</v>
      </c>
      <c r="E2344" s="5">
        <f>'Stocks Returns'!D2340</f>
        <v>-1.583419155509791E-2</v>
      </c>
      <c r="F2344" s="5">
        <f>'Stocks Returns'!E2340</f>
        <v>1.5715034049239573E-3</v>
      </c>
      <c r="G2344" s="5">
        <f t="shared" si="144"/>
        <v>2.3630434098225149E-3</v>
      </c>
      <c r="H2344" s="5">
        <f t="shared" si="145"/>
        <v>6.1734203794940046E-5</v>
      </c>
      <c r="I2344" s="5">
        <f t="shared" si="146"/>
        <v>-1.3984287887108642E-3</v>
      </c>
      <c r="J2344" s="5">
        <f t="shared" si="147"/>
        <v>1.2039288375825024E-2</v>
      </c>
    </row>
    <row r="2345" spans="1:10" ht="15" customHeight="1" x14ac:dyDescent="0.2">
      <c r="A2345" s="3">
        <f>'2_CVaR_t1'!A2345</f>
        <v>45573</v>
      </c>
      <c r="B2345" s="5">
        <f>'2_CVaR_t1'!D2345-1</f>
        <v>3.2241574906799464E-3</v>
      </c>
      <c r="C2345" s="5">
        <f>'Stocks Returns'!B2341</f>
        <v>0</v>
      </c>
      <c r="D2345" s="5">
        <f>'Stocks Returns'!C2341</f>
        <v>4.2733481865662171E-3</v>
      </c>
      <c r="E2345" s="5">
        <f>'Stocks Returns'!D2341</f>
        <v>1.1249182472204078E-2</v>
      </c>
      <c r="F2345" s="5">
        <f>'Stocks Returns'!E2341</f>
        <v>-3.4170153417015348E-2</v>
      </c>
      <c r="G2345" s="5">
        <f t="shared" si="144"/>
        <v>-2.4279947868335143E-3</v>
      </c>
      <c r="H2345" s="5">
        <f t="shared" si="145"/>
        <v>-3.4477777737415907E-4</v>
      </c>
      <c r="I2345" s="5">
        <f t="shared" si="146"/>
        <v>6.8172380874120808E-3</v>
      </c>
      <c r="J2345" s="5">
        <f t="shared" si="147"/>
        <v>-3.7399763817137971E-2</v>
      </c>
    </row>
    <row r="2346" spans="1:10" ht="15" customHeight="1" x14ac:dyDescent="0.2">
      <c r="A2346" s="3">
        <f>'2_CVaR_t1'!A2346</f>
        <v>45574</v>
      </c>
      <c r="B2346" s="5">
        <f>'2_CVaR_t1'!D2346-1</f>
        <v>5.1632710613906951E-3</v>
      </c>
      <c r="C2346" s="5">
        <f>'Stocks Returns'!B2342</f>
        <v>1.2953367875647714E-3</v>
      </c>
      <c r="D2346" s="5">
        <f>'Stocks Returns'!C2342</f>
        <v>7.1643148094269193E-3</v>
      </c>
      <c r="E2346" s="5">
        <f>'Stocks Returns'!D2342</f>
        <v>1.1382744793687616E-2</v>
      </c>
      <c r="F2346" s="5">
        <f>'Stocks Returns'!E2342</f>
        <v>1.5342960288808882E-3</v>
      </c>
      <c r="G2346" s="5">
        <f t="shared" si="144"/>
        <v>-2.922108240366008E-3</v>
      </c>
      <c r="H2346" s="5">
        <f t="shared" si="145"/>
        <v>-2.5543991737500635E-4</v>
      </c>
      <c r="I2346" s="5">
        <f t="shared" si="146"/>
        <v>4.2504486669681721E-3</v>
      </c>
      <c r="J2346" s="5">
        <f t="shared" si="147"/>
        <v>-3.6556895855507686E-3</v>
      </c>
    </row>
    <row r="2347" spans="1:10" ht="15" customHeight="1" x14ac:dyDescent="0.2">
      <c r="A2347" s="3">
        <f>'2_CVaR_t1'!A2347</f>
        <v>45575</v>
      </c>
      <c r="B2347" s="5">
        <f>'2_CVaR_t1'!D2347-1</f>
        <v>8.7280466733141715E-4</v>
      </c>
      <c r="C2347" s="5">
        <f>'Stocks Returns'!B2343</f>
        <v>-2.4579560155239322E-2</v>
      </c>
      <c r="D2347" s="5">
        <f>'Stocks Returns'!C2343</f>
        <v>1.9503130575646566E-3</v>
      </c>
      <c r="E2347" s="5">
        <f>'Stocks Returns'!D2343</f>
        <v>-1.0870955365136159E-2</v>
      </c>
      <c r="F2347" s="5">
        <f>'Stocks Returns'!E2343</f>
        <v>8.0201856357573487E-3</v>
      </c>
      <c r="G2347" s="5">
        <f t="shared" si="144"/>
        <v>-2.4837682614737452E-2</v>
      </c>
      <c r="H2347" s="5">
        <f t="shared" si="145"/>
        <v>7.2941859209415877E-4</v>
      </c>
      <c r="I2347" s="5">
        <f t="shared" si="146"/>
        <v>-1.2028475916110146E-2</v>
      </c>
      <c r="J2347" s="5">
        <f t="shared" si="147"/>
        <v>7.1677097493695191E-3</v>
      </c>
    </row>
    <row r="2348" spans="1:10" ht="15" customHeight="1" x14ac:dyDescent="0.2">
      <c r="A2348" s="3">
        <f>'2_CVaR_t1'!A2348</f>
        <v>45576</v>
      </c>
      <c r="B2348" s="5">
        <f>'2_CVaR_t1'!D2348-1</f>
        <v>1.2161287003880084E-3</v>
      </c>
      <c r="C2348" s="5">
        <f>'Stocks Returns'!B2344</f>
        <v>-2.6525198938992522E-3</v>
      </c>
      <c r="D2348" s="5">
        <f>'Stocks Returns'!C2344</f>
        <v>1.333837892384615E-3</v>
      </c>
      <c r="E2348" s="5">
        <f>'Stocks Returns'!D2344</f>
        <v>8.2751486940781938E-3</v>
      </c>
      <c r="F2348" s="5">
        <f>'Stocks Returns'!E2344</f>
        <v>-1.2247452172358342E-2</v>
      </c>
      <c r="G2348" s="5">
        <f t="shared" si="144"/>
        <v>-3.2274681871222312E-3</v>
      </c>
      <c r="H2348" s="5">
        <f t="shared" si="145"/>
        <v>-3.8309068914872896E-4</v>
      </c>
      <c r="I2348" s="5">
        <f t="shared" si="146"/>
        <v>6.6395253312250069E-3</v>
      </c>
      <c r="J2348" s="5">
        <f t="shared" si="147"/>
        <v>-1.3447016509390177E-2</v>
      </c>
    </row>
    <row r="2349" spans="1:10" ht="15" customHeight="1" x14ac:dyDescent="0.2">
      <c r="A2349" s="3">
        <f>'2_CVaR_t1'!A2349</f>
        <v>45579</v>
      </c>
      <c r="B2349" s="5">
        <f>'2_CVaR_t1'!D2349-1</f>
        <v>7.2060155953739269E-3</v>
      </c>
      <c r="C2349" s="5">
        <f>'Stocks Returns'!B2345</f>
        <v>2.6595744680850686E-3</v>
      </c>
      <c r="D2349" s="5">
        <f>'Stocks Returns'!C2345</f>
        <v>1.0220986819396982E-2</v>
      </c>
      <c r="E2349" s="5">
        <f>'Stocks Returns'!D2345</f>
        <v>1.295203898435493E-2</v>
      </c>
      <c r="F2349" s="5">
        <f>'Stocks Returns'!E2345</f>
        <v>-9.2316046701058641E-3</v>
      </c>
      <c r="G2349" s="5">
        <f t="shared" si="144"/>
        <v>-3.4429533905004379E-3</v>
      </c>
      <c r="H2349" s="5">
        <f t="shared" si="145"/>
        <v>-1.501225511084392E-4</v>
      </c>
      <c r="I2349" s="5">
        <f t="shared" si="146"/>
        <v>2.9750777261174036E-3</v>
      </c>
      <c r="J2349" s="5">
        <f t="shared" si="147"/>
        <v>-1.6486732736260033E-2</v>
      </c>
    </row>
    <row r="2350" spans="1:10" ht="15" customHeight="1" x14ac:dyDescent="0.2">
      <c r="A2350" s="3">
        <f>'2_CVaR_t1'!A2350</f>
        <v>45580</v>
      </c>
      <c r="B2350" s="5">
        <f>'2_CVaR_t1'!D2350-1</f>
        <v>-5.1748294897546732E-3</v>
      </c>
      <c r="C2350" s="5">
        <f>'Stocks Returns'!B2346</f>
        <v>7.9575596816976457E-3</v>
      </c>
      <c r="D2350" s="5">
        <f>'Stocks Returns'!C2346</f>
        <v>-4.9519042866980056E-3</v>
      </c>
      <c r="E2350" s="5">
        <f>'Stocks Returns'!D2346</f>
        <v>-4.7600962147107073E-2</v>
      </c>
      <c r="F2350" s="5">
        <f>'Stocks Returns'!E2346</f>
        <v>-3.8914771170183604E-2</v>
      </c>
      <c r="G2350" s="5">
        <f t="shared" si="144"/>
        <v>1.328030704020567E-2</v>
      </c>
      <c r="H2350" s="5">
        <f t="shared" si="145"/>
        <v>2.5648152059175658E-3</v>
      </c>
      <c r="I2350" s="5">
        <f t="shared" si="146"/>
        <v>-4.0336727687289409E-2</v>
      </c>
      <c r="J2350" s="5">
        <f t="shared" si="147"/>
        <v>-3.3653302888559236E-2</v>
      </c>
    </row>
    <row r="2351" spans="1:10" ht="15" customHeight="1" x14ac:dyDescent="0.2">
      <c r="A2351" s="3">
        <f>'2_CVaR_t1'!A2351</f>
        <v>45581</v>
      </c>
      <c r="B2351" s="5">
        <f>'2_CVaR_t1'!D2351-1</f>
        <v>1.9603695603977567E-2</v>
      </c>
      <c r="C2351" s="5">
        <f>'Stocks Returns'!B2347</f>
        <v>5.2631578947368363E-2</v>
      </c>
      <c r="D2351" s="5">
        <f>'Stocks Returns'!C2347</f>
        <v>2.9467578502631486E-2</v>
      </c>
      <c r="E2351" s="5">
        <f>'Stocks Returns'!D2347</f>
        <v>8.7730958394256486E-3</v>
      </c>
      <c r="F2351" s="5">
        <f>'Stocks Returns'!E2347</f>
        <v>-4.7523999619802915E-4</v>
      </c>
      <c r="G2351" s="5">
        <f t="shared" si="144"/>
        <v>3.5088240289696454E-2</v>
      </c>
      <c r="H2351" s="5">
        <f t="shared" si="145"/>
        <v>1.1843171934819811E-3</v>
      </c>
      <c r="I2351" s="5">
        <f t="shared" si="146"/>
        <v>-1.8468504949348034E-2</v>
      </c>
      <c r="J2351" s="5">
        <f t="shared" si="147"/>
        <v>-2.026398392214579E-2</v>
      </c>
    </row>
    <row r="2352" spans="1:10" ht="15" customHeight="1" x14ac:dyDescent="0.2">
      <c r="A2352" s="3">
        <f>'2_CVaR_t1'!A2352</f>
        <v>45582</v>
      </c>
      <c r="B2352" s="5">
        <f>'2_CVaR_t1'!D2352-1</f>
        <v>6.9191061709912294E-3</v>
      </c>
      <c r="C2352" s="5">
        <f>'Stocks Returns'!B2348</f>
        <v>-2.7499999999999969E-2</v>
      </c>
      <c r="D2352" s="5">
        <f>'Stocks Returns'!C2348</f>
        <v>9.9815664997218168E-3</v>
      </c>
      <c r="E2352" s="5">
        <f>'Stocks Returns'!D2348</f>
        <v>9.0921069969691626E-3</v>
      </c>
      <c r="F2352" s="5">
        <f>'Stocks Returns'!E2348</f>
        <v>9.4142259414227158E-3</v>
      </c>
      <c r="G2352" s="5">
        <f t="shared" si="144"/>
        <v>-3.3337762480017928E-2</v>
      </c>
      <c r="H2352" s="5">
        <f t="shared" si="145"/>
        <v>2.4983492100850643E-5</v>
      </c>
      <c r="I2352" s="5">
        <f t="shared" si="146"/>
        <v>-4.8531275136946481E-4</v>
      </c>
      <c r="J2352" s="5">
        <f t="shared" si="147"/>
        <v>2.4491531524874852E-3</v>
      </c>
    </row>
    <row r="2353" spans="1:10" ht="15" customHeight="1" x14ac:dyDescent="0.2">
      <c r="A2353" s="3">
        <f>'2_CVaR_t1'!A2353</f>
        <v>45583</v>
      </c>
      <c r="B2353" s="5">
        <f>'2_CVaR_t1'!D2353-1</f>
        <v>9.4008768628084383E-4</v>
      </c>
      <c r="C2353" s="5">
        <f>'Stocks Returns'!B2349</f>
        <v>5.1413881748072487E-3</v>
      </c>
      <c r="D2353" s="5">
        <f>'Stocks Returns'!C2349</f>
        <v>7.9272729526747021E-4</v>
      </c>
      <c r="E2353" s="5">
        <f>'Stocks Returns'!D2349</f>
        <v>9.9242622094541932E-3</v>
      </c>
      <c r="F2353" s="5">
        <f>'Stocks Returns'!E2349</f>
        <v>-4.5219029674988809E-3</v>
      </c>
      <c r="G2353" s="5">
        <f t="shared" si="144"/>
        <v>4.8211756880413128E-3</v>
      </c>
      <c r="H2353" s="5">
        <f t="shared" si="145"/>
        <v>-5.2537758840033848E-4</v>
      </c>
      <c r="I2353" s="5">
        <f t="shared" si="146"/>
        <v>8.6730453324029098E-3</v>
      </c>
      <c r="J2353" s="5">
        <f t="shared" si="147"/>
        <v>-5.4423996055768739E-3</v>
      </c>
    </row>
    <row r="2354" spans="1:10" ht="15" customHeight="1" x14ac:dyDescent="0.2">
      <c r="A2354" s="3">
        <f>'2_CVaR_t1'!A2354</f>
        <v>45586</v>
      </c>
      <c r="B2354" s="5">
        <f>'2_CVaR_t1'!D2354-1</f>
        <v>-9.5689994583748605E-3</v>
      </c>
      <c r="C2354" s="5">
        <f>'Stocks Returns'!B2350</f>
        <v>-3.4526854219948944E-2</v>
      </c>
      <c r="D2354" s="5">
        <f>'Stocks Returns'!C2350</f>
        <v>-1.2972261725875067E-2</v>
      </c>
      <c r="E2354" s="5">
        <f>'Stocks Returns'!D2350</f>
        <v>-2.7928626842513515E-2</v>
      </c>
      <c r="F2354" s="5">
        <f>'Stocks Returns'!E2350</f>
        <v>-6.4351282293934053E-3</v>
      </c>
      <c r="G2354" s="5">
        <f t="shared" si="144"/>
        <v>-2.5149084696396894E-2</v>
      </c>
      <c r="H2354" s="5">
        <f t="shared" si="145"/>
        <v>8.9314881760887976E-4</v>
      </c>
      <c r="I2354" s="5">
        <f t="shared" si="146"/>
        <v>-1.4545202301044476E-2</v>
      </c>
      <c r="J2354" s="5">
        <f t="shared" si="147"/>
        <v>3.268690425131884E-3</v>
      </c>
    </row>
    <row r="2355" spans="1:10" ht="15" customHeight="1" x14ac:dyDescent="0.2">
      <c r="A2355" s="3">
        <f>'2_CVaR_t1'!A2355</f>
        <v>45587</v>
      </c>
      <c r="B2355" s="5">
        <f>'2_CVaR_t1'!D2355-1</f>
        <v>-4.5218113662151005E-3</v>
      </c>
      <c r="C2355" s="5">
        <f>'Stocks Returns'!B2351</f>
        <v>-2.6490066225165476E-3</v>
      </c>
      <c r="D2355" s="5">
        <f>'Stocks Returns'!C2351</f>
        <v>-7.1817998320375942E-3</v>
      </c>
      <c r="E2355" s="5">
        <f>'Stocks Returns'!D2351</f>
        <v>3.3253524873637641E-3</v>
      </c>
      <c r="F2355" s="5">
        <f>'Stocks Returns'!E2351</f>
        <v>9.524716639686126E-5</v>
      </c>
      <c r="G2355" s="5">
        <f t="shared" si="144"/>
        <v>2.0711234080231806E-3</v>
      </c>
      <c r="H2355" s="5">
        <f t="shared" si="145"/>
        <v>-6.0856007429271712E-4</v>
      </c>
      <c r="I2355" s="5">
        <f t="shared" si="146"/>
        <v>9.6802133787400827E-3</v>
      </c>
      <c r="J2355" s="5">
        <f t="shared" si="147"/>
        <v>4.6965372288505234E-3</v>
      </c>
    </row>
    <row r="2356" spans="1:10" ht="15" customHeight="1" x14ac:dyDescent="0.2">
      <c r="A2356" s="3">
        <f>'2_CVaR_t1'!A2356</f>
        <v>45588</v>
      </c>
      <c r="B2356" s="5">
        <f>'2_CVaR_t1'!D2356-1</f>
        <v>-2.4224895250973821E-3</v>
      </c>
      <c r="C2356" s="5">
        <f>'Stocks Returns'!B2352</f>
        <v>-2.6560424966799445E-2</v>
      </c>
      <c r="D2356" s="5">
        <f>'Stocks Returns'!C2352</f>
        <v>-3.6167000245795888E-3</v>
      </c>
      <c r="E2356" s="5">
        <f>'Stocks Returns'!D2352</f>
        <v>-2.1211719475011659E-3</v>
      </c>
      <c r="F2356" s="5">
        <f>'Stocks Returns'!E2352</f>
        <v>-4.6666666666665968E-3</v>
      </c>
      <c r="G2356" s="5">
        <f t="shared" si="144"/>
        <v>-2.3777588363251684E-2</v>
      </c>
      <c r="H2356" s="5">
        <f t="shared" si="145"/>
        <v>-7.6557730240681826E-5</v>
      </c>
      <c r="I2356" s="5">
        <f t="shared" si="146"/>
        <v>1.3102359413515704E-3</v>
      </c>
      <c r="J2356" s="5">
        <f t="shared" si="147"/>
        <v>-2.1877167117479142E-3</v>
      </c>
    </row>
    <row r="2357" spans="1:10" ht="15" customHeight="1" x14ac:dyDescent="0.2">
      <c r="A2357" s="3">
        <f>'2_CVaR_t1'!A2357</f>
        <v>45589</v>
      </c>
      <c r="B2357" s="5">
        <f>'2_CVaR_t1'!D2357-1</f>
        <v>-8.9825109671459735E-4</v>
      </c>
      <c r="C2357" s="5">
        <f>'Stocks Returns'!B2353</f>
        <v>2.592087312414737E-2</v>
      </c>
      <c r="D2357" s="5">
        <f>'Stocks Returns'!C2353</f>
        <v>-1.903016633774901E-3</v>
      </c>
      <c r="E2357" s="5">
        <f>'Stocks Returns'!D2353</f>
        <v>7.8384482529560984E-3</v>
      </c>
      <c r="F2357" s="5">
        <f>'Stocks Returns'!E2353</f>
        <v>-1.3395847287340779E-3</v>
      </c>
      <c r="G2357" s="5">
        <f t="shared" si="144"/>
        <v>2.7297114021101448E-2</v>
      </c>
      <c r="H2357" s="5">
        <f t="shared" si="145"/>
        <v>-5.6509203669591855E-4</v>
      </c>
      <c r="I2357" s="5">
        <f t="shared" si="146"/>
        <v>9.1472471531627679E-3</v>
      </c>
      <c r="J2357" s="5">
        <f t="shared" si="147"/>
        <v>-4.0158589747946302E-4</v>
      </c>
    </row>
    <row r="2358" spans="1:10" ht="15" customHeight="1" x14ac:dyDescent="0.2">
      <c r="A2358" s="3">
        <f>'2_CVaR_t1'!A2358</f>
        <v>45590</v>
      </c>
      <c r="B2358" s="5">
        <f>'2_CVaR_t1'!D2358-1</f>
        <v>-3.1719541031419718E-3</v>
      </c>
      <c r="C2358" s="5">
        <f>'Stocks Returns'!B2354</f>
        <v>1.0638297872340496E-2</v>
      </c>
      <c r="D2358" s="5">
        <f>'Stocks Returns'!C2354</f>
        <v>-5.2609279005719767E-3</v>
      </c>
      <c r="E2358" s="5">
        <f>'Stocks Returns'!D2354</f>
        <v>5.6683364091749677E-3</v>
      </c>
      <c r="F2358" s="5">
        <f>'Stocks Returns'!E2354</f>
        <v>1.8204464884545857E-3</v>
      </c>
      <c r="G2358" s="5">
        <f t="shared" si="144"/>
        <v>1.4112754394459703E-2</v>
      </c>
      <c r="H2358" s="5">
        <f t="shared" si="145"/>
        <v>-6.3796015943574751E-4</v>
      </c>
      <c r="I2358" s="5">
        <f t="shared" si="146"/>
        <v>1.0143426323363553E-2</v>
      </c>
      <c r="J2358" s="5">
        <f t="shared" si="147"/>
        <v>5.0570786157808764E-3</v>
      </c>
    </row>
    <row r="2359" spans="1:10" ht="15" customHeight="1" x14ac:dyDescent="0.2">
      <c r="A2359" s="3">
        <f>'2_CVaR_t1'!A2359</f>
        <v>45593</v>
      </c>
      <c r="B2359" s="5">
        <f>'2_CVaR_t1'!D2359-1</f>
        <v>6.1887444954151771E-3</v>
      </c>
      <c r="C2359" s="5">
        <f>'Stocks Returns'!B2355</f>
        <v>1.3157894736843812E-3</v>
      </c>
      <c r="D2359" s="5">
        <f>'Stocks Returns'!C2355</f>
        <v>8.7314095055550656E-3</v>
      </c>
      <c r="E2359" s="5">
        <f>'Stocks Returns'!D2355</f>
        <v>1.1928168829466568E-2</v>
      </c>
      <c r="F2359" s="5">
        <f>'Stocks Returns'!E2355</f>
        <v>-1.2433052792654942E-2</v>
      </c>
      <c r="G2359" s="5">
        <f t="shared" si="144"/>
        <v>-3.8479816031540687E-3</v>
      </c>
      <c r="H2359" s="5">
        <f t="shared" si="145"/>
        <v>-1.6994790388929516E-4</v>
      </c>
      <c r="I2359" s="5">
        <f t="shared" si="146"/>
        <v>3.3678289740585819E-3</v>
      </c>
      <c r="J2359" s="5">
        <f t="shared" si="147"/>
        <v>-1.8659755767719128E-2</v>
      </c>
    </row>
    <row r="2360" spans="1:10" ht="15" customHeight="1" x14ac:dyDescent="0.2">
      <c r="A2360" s="3">
        <f>'2_CVaR_t1'!A2360</f>
        <v>45594</v>
      </c>
      <c r="B2360" s="5">
        <f>'2_CVaR_t1'!D2360-1</f>
        <v>-4.3187208999105886E-3</v>
      </c>
      <c r="C2360" s="5">
        <f>'Stocks Returns'!B2356</f>
        <v>-7.8843626806833766E-3</v>
      </c>
      <c r="D2360" s="5">
        <f>'Stocks Returns'!C2356</f>
        <v>-8.128367686536353E-3</v>
      </c>
      <c r="E2360" s="5">
        <f>'Stocks Returns'!D2356</f>
        <v>2.396373056994805E-2</v>
      </c>
      <c r="F2360" s="5">
        <f>'Stocks Returns'!E2356</f>
        <v>-9.1032345535542181E-3</v>
      </c>
      <c r="G2360" s="5">
        <f t="shared" si="144"/>
        <v>-3.3516483277926685E-3</v>
      </c>
      <c r="H2360" s="5">
        <f t="shared" si="145"/>
        <v>-1.8485527701498569E-3</v>
      </c>
      <c r="I2360" s="5">
        <f t="shared" si="146"/>
        <v>3.0035773733297622E-2</v>
      </c>
      <c r="J2360" s="5">
        <f t="shared" si="147"/>
        <v>-4.7072617672103308E-3</v>
      </c>
    </row>
    <row r="2361" spans="1:10" ht="15" customHeight="1" x14ac:dyDescent="0.2">
      <c r="A2361" s="3">
        <f>'2_CVaR_t1'!A2361</f>
        <v>45595</v>
      </c>
      <c r="B2361" s="5">
        <f>'2_CVaR_t1'!D2361-1</f>
        <v>1.742655027666129E-2</v>
      </c>
      <c r="C2361" s="5">
        <f>'Stocks Returns'!B2357</f>
        <v>2.9139072847682135E-2</v>
      </c>
      <c r="D2361" s="5">
        <f>'Stocks Returns'!C2357</f>
        <v>2.937421220881653E-2</v>
      </c>
      <c r="E2361" s="5">
        <f>'Stocks Returns'!D2357</f>
        <v>-4.3896268184693166E-2</v>
      </c>
      <c r="F2361" s="5">
        <f>'Stocks Returns'!E2357</f>
        <v>6.4503518373730806E-3</v>
      </c>
      <c r="G2361" s="5">
        <f t="shared" si="144"/>
        <v>1.3604844584427157E-2</v>
      </c>
      <c r="H2361" s="5">
        <f t="shared" si="145"/>
        <v>4.2364876346315562E-3</v>
      </c>
      <c r="I2361" s="5">
        <f t="shared" si="146"/>
        <v>-6.8106041304449583E-2</v>
      </c>
      <c r="J2361" s="5">
        <f t="shared" si="147"/>
        <v>-1.1137375189881532E-2</v>
      </c>
    </row>
    <row r="2362" spans="1:10" ht="15" customHeight="1" x14ac:dyDescent="0.2">
      <c r="A2362" s="3">
        <f>'2_CVaR_t1'!A2362</f>
        <v>45596</v>
      </c>
      <c r="B2362" s="5">
        <f>'2_CVaR_t1'!D2362-1</f>
        <v>-1.7624002220371082E-3</v>
      </c>
      <c r="C2362" s="5">
        <f>'Stocks Returns'!B2358</f>
        <v>4.6332046332046462E-2</v>
      </c>
      <c r="D2362" s="5">
        <f>'Stocks Returns'!C2358</f>
        <v>-1.0676871614582195E-3</v>
      </c>
      <c r="E2362" s="5">
        <f>'Stocks Returns'!D2358</f>
        <v>-2.9240539825350575E-2</v>
      </c>
      <c r="F2362" s="5">
        <f>'Stocks Returns'!E2358</f>
        <v>6.3701689648475446E-2</v>
      </c>
      <c r="G2362" s="5">
        <f t="shared" si="144"/>
        <v>4.8505740191018422E-2</v>
      </c>
      <c r="H2362" s="5">
        <f t="shared" si="145"/>
        <v>1.5187589670428814E-3</v>
      </c>
      <c r="I2362" s="5">
        <f t="shared" si="146"/>
        <v>-2.6728352618705303E-2</v>
      </c>
      <c r="J2362" s="5">
        <f t="shared" si="147"/>
        <v>6.5513312671905743E-2</v>
      </c>
    </row>
    <row r="2363" spans="1:10" ht="15" customHeight="1" x14ac:dyDescent="0.2">
      <c r="A2363" s="3">
        <f>'2_CVaR_t1'!A2363</f>
        <v>45597</v>
      </c>
      <c r="B2363" s="5">
        <f>'2_CVaR_t1'!D2363-1</f>
        <v>2.8024715284202806E-3</v>
      </c>
      <c r="C2363" s="5">
        <f>'Stocks Returns'!B2359</f>
        <v>1.2300123001230068E-2</v>
      </c>
      <c r="D2363" s="5">
        <f>'Stocks Returns'!C2359</f>
        <v>3.0702076694126834E-3</v>
      </c>
      <c r="E2363" s="5">
        <f>'Stocks Returns'!D2359</f>
        <v>1.9626550361182993E-2</v>
      </c>
      <c r="F2363" s="5">
        <f>'Stocks Returns'!E2359</f>
        <v>-1.5519444951615835E-2</v>
      </c>
      <c r="G2363" s="5">
        <f t="shared" si="144"/>
        <v>1.0261267900813328E-2</v>
      </c>
      <c r="H2363" s="5">
        <f t="shared" si="145"/>
        <v>-9.3866696515423811E-4</v>
      </c>
      <c r="I2363" s="5">
        <f t="shared" si="146"/>
        <v>1.5781833274437735E-2</v>
      </c>
      <c r="J2363" s="5">
        <f t="shared" si="147"/>
        <v>-1.8322745763108789E-2</v>
      </c>
    </row>
    <row r="2364" spans="1:10" ht="15" customHeight="1" x14ac:dyDescent="0.2">
      <c r="A2364" s="3">
        <f>'2_CVaR_t1'!A2364</f>
        <v>45600</v>
      </c>
      <c r="B2364" s="5">
        <f>'2_CVaR_t1'!D2364-1</f>
        <v>2.3484509796660724E-3</v>
      </c>
      <c r="C2364" s="5">
        <f>'Stocks Returns'!B2360</f>
        <v>-7.2904009720534679E-3</v>
      </c>
      <c r="D2364" s="5">
        <f>'Stocks Returns'!C2360</f>
        <v>3.8181880718166639E-3</v>
      </c>
      <c r="E2364" s="5">
        <f>'Stocks Returns'!D2360</f>
        <v>-4.5448469455955376E-3</v>
      </c>
      <c r="F2364" s="5">
        <f>'Stocks Returns'!E2360</f>
        <v>9.4584569732938384E-3</v>
      </c>
      <c r="G2364" s="5">
        <f t="shared" si="144"/>
        <v>-8.9102774253693364E-3</v>
      </c>
      <c r="H2364" s="5">
        <f t="shared" si="145"/>
        <v>4.6528173510129419E-4</v>
      </c>
      <c r="I2364" s="5">
        <f t="shared" si="146"/>
        <v>-7.7573085532303548E-3</v>
      </c>
      <c r="J2364" s="5">
        <f t="shared" si="147"/>
        <v>7.1141548733815087E-3</v>
      </c>
    </row>
    <row r="2365" spans="1:10" ht="15" customHeight="1" x14ac:dyDescent="0.2">
      <c r="A2365" s="3">
        <f>'2_CVaR_t1'!A2365</f>
        <v>45601</v>
      </c>
      <c r="B2365" s="5">
        <f>'2_CVaR_t1'!D2365-1</f>
        <v>3.5871150143012009E-3</v>
      </c>
      <c r="C2365" s="5">
        <f>'Stocks Returns'!B2361</f>
        <v>4.8959608323133619E-3</v>
      </c>
      <c r="D2365" s="5">
        <f>'Stocks Returns'!C2361</f>
        <v>4.9336971273952201E-3</v>
      </c>
      <c r="E2365" s="5">
        <f>'Stocks Returns'!D2361</f>
        <v>8.3255002014235302E-3</v>
      </c>
      <c r="F2365" s="5">
        <f>'Stocks Returns'!E2361</f>
        <v>3.2151387102701268E-3</v>
      </c>
      <c r="G2365" s="5">
        <f t="shared" si="144"/>
        <v>2.1330220597523594E-3</v>
      </c>
      <c r="H2365" s="5">
        <f t="shared" si="145"/>
        <v>-2.0882939421934619E-4</v>
      </c>
      <c r="I2365" s="5">
        <f t="shared" si="146"/>
        <v>3.3881119911844844E-3</v>
      </c>
      <c r="J2365" s="5">
        <f t="shared" si="147"/>
        <v>-3.8140890482608316E-4</v>
      </c>
    </row>
    <row r="2366" spans="1:10" ht="15" customHeight="1" x14ac:dyDescent="0.2">
      <c r="A2366" s="3">
        <f>'2_CVaR_t1'!A2366</f>
        <v>45602</v>
      </c>
      <c r="B2366" s="5">
        <f>'2_CVaR_t1'!D2366-1</f>
        <v>3.074430202539391E-2</v>
      </c>
      <c r="C2366" s="5">
        <f>'Stocks Returns'!B2362</f>
        <v>2.0706455542021995E-2</v>
      </c>
      <c r="D2366" s="5">
        <f>'Stocks Returns'!C2362</f>
        <v>4.8109038835282503E-2</v>
      </c>
      <c r="E2366" s="5">
        <f>'Stocks Returns'!D2362</f>
        <v>-1.7845252363830166E-2</v>
      </c>
      <c r="F2366" s="5">
        <f>'Stocks Returns'!E2362</f>
        <v>4.0472484204743253E-2</v>
      </c>
      <c r="G2366" s="5">
        <f t="shared" si="144"/>
        <v>-7.1176429163593534E-3</v>
      </c>
      <c r="H2366" s="5">
        <f t="shared" si="145"/>
        <v>3.7298438699521763E-3</v>
      </c>
      <c r="I2366" s="5">
        <f t="shared" si="146"/>
        <v>-6.0600929486551165E-2</v>
      </c>
      <c r="J2366" s="5">
        <f t="shared" si="147"/>
        <v>9.4209813404875636E-3</v>
      </c>
    </row>
    <row r="2367" spans="1:10" ht="15" customHeight="1" x14ac:dyDescent="0.2">
      <c r="A2367" s="3">
        <f>'2_CVaR_t1'!A2367</f>
        <v>45603</v>
      </c>
      <c r="B2367" s="5">
        <f>'2_CVaR_t1'!D2367-1</f>
        <v>-3.0581073225688371E-3</v>
      </c>
      <c r="C2367" s="5">
        <f>'Stocks Returns'!B2363</f>
        <v>0.11813842482100223</v>
      </c>
      <c r="D2367" s="5">
        <f>'Stocks Returns'!C2363</f>
        <v>-5.2046210815293037E-3</v>
      </c>
      <c r="E2367" s="5">
        <f>'Stocks Returns'!D2363</f>
        <v>8.0000000000000071E-3</v>
      </c>
      <c r="F2367" s="5">
        <f>'Stocks Returns'!E2363</f>
        <v>-1.0824606177945895E-2</v>
      </c>
      <c r="G2367" s="5">
        <f t="shared" si="144"/>
        <v>0.12150782140644631</v>
      </c>
      <c r="H2367" s="5">
        <f t="shared" si="145"/>
        <v>-7.4613902077329784E-4</v>
      </c>
      <c r="I2367" s="5">
        <f t="shared" si="146"/>
        <v>1.2316550282020059E-2</v>
      </c>
      <c r="J2367" s="5">
        <f t="shared" si="147"/>
        <v>-7.7030691178892581E-3</v>
      </c>
    </row>
    <row r="2368" spans="1:10" ht="15" customHeight="1" x14ac:dyDescent="0.2">
      <c r="A2368" s="3">
        <f>'2_CVaR_t1'!A2368</f>
        <v>45604</v>
      </c>
      <c r="B2368" s="5">
        <f>'2_CVaR_t1'!D2368-1</f>
        <v>3.6365960018036603E-3</v>
      </c>
      <c r="C2368" s="5">
        <f>'Stocks Returns'!B2364</f>
        <v>-2.0277481323372371E-2</v>
      </c>
      <c r="D2368" s="5">
        <f>'Stocks Returns'!C2364</f>
        <v>6.769457161543313E-3</v>
      </c>
      <c r="E2368" s="5">
        <f>'Stocks Returns'!D2364</f>
        <v>-1.9774011299435013E-2</v>
      </c>
      <c r="F2368" s="5">
        <f>'Stocks Returns'!E2364</f>
        <v>-7.2064056939501464E-3</v>
      </c>
      <c r="G2368" s="5">
        <f t="shared" si="144"/>
        <v>-2.3086082075898556E-2</v>
      </c>
      <c r="H2368" s="5">
        <f t="shared" si="145"/>
        <v>1.5554405735935034E-3</v>
      </c>
      <c r="I2368" s="5">
        <f t="shared" si="146"/>
        <v>-2.4780305257543989E-2</v>
      </c>
      <c r="J2368" s="5">
        <f t="shared" si="147"/>
        <v>-1.0852976836778052E-2</v>
      </c>
    </row>
    <row r="2369" spans="1:10" ht="15" customHeight="1" x14ac:dyDescent="0.2">
      <c r="A2369" s="3">
        <f>'2_CVaR_t1'!A2369</f>
        <v>45607</v>
      </c>
      <c r="B2369" s="5">
        <f>'2_CVaR_t1'!D2369-1</f>
        <v>4.8399665055358643E-3</v>
      </c>
      <c r="C2369" s="5">
        <f>'Stocks Returns'!B2365</f>
        <v>1.6339869281045694E-2</v>
      </c>
      <c r="D2369" s="5">
        <f>'Stocks Returns'!C2365</f>
        <v>9.9061259927482048E-3</v>
      </c>
      <c r="E2369" s="5">
        <f>'Stocks Returns'!D2365</f>
        <v>-4.1031974749554112E-2</v>
      </c>
      <c r="F2369" s="5">
        <f>'Stocks Returns'!E2365</f>
        <v>4.1222331750156993E-3</v>
      </c>
      <c r="G2369" s="5">
        <f t="shared" si="144"/>
        <v>1.2420775739155116E-2</v>
      </c>
      <c r="H2369" s="5">
        <f t="shared" si="145"/>
        <v>2.9534812674069334E-3</v>
      </c>
      <c r="I2369" s="5">
        <f t="shared" si="146"/>
        <v>-4.7714046591444445E-2</v>
      </c>
      <c r="J2369" s="5">
        <f t="shared" si="147"/>
        <v>-7.4090297193546688E-4</v>
      </c>
    </row>
    <row r="2370" spans="1:10" ht="15" customHeight="1" x14ac:dyDescent="0.2">
      <c r="A2370" s="3">
        <f>'2_CVaR_t1'!A2370</f>
        <v>45608</v>
      </c>
      <c r="B2370" s="5">
        <f>'2_CVaR_t1'!D2370-1</f>
        <v>-3.7227233155550099E-3</v>
      </c>
      <c r="C2370" s="5">
        <f>'Stocks Returns'!B2366</f>
        <v>-1.1789924973204635E-2</v>
      </c>
      <c r="D2370" s="5">
        <f>'Stocks Returns'!C2366</f>
        <v>-3.4407575713230054E-3</v>
      </c>
      <c r="E2370" s="5">
        <f>'Stocks Returns'!D2366</f>
        <v>-3.6920435031482568E-2</v>
      </c>
      <c r="F2370" s="5">
        <f>'Stocks Returns'!E2366</f>
        <v>-1.2583668005354709E-2</v>
      </c>
      <c r="G2370" s="5">
        <f t="shared" si="144"/>
        <v>-7.8072083291266022E-3</v>
      </c>
      <c r="H2370" s="5">
        <f t="shared" si="145"/>
        <v>1.9779608109834522E-3</v>
      </c>
      <c r="I2370" s="5">
        <f t="shared" si="146"/>
        <v>-3.167836033383211E-2</v>
      </c>
      <c r="J2370" s="5">
        <f t="shared" si="147"/>
        <v>-8.7902276904485242E-3</v>
      </c>
    </row>
    <row r="2371" spans="1:10" ht="15" customHeight="1" x14ac:dyDescent="0.2">
      <c r="A2371" s="3">
        <f>'2_CVaR_t1'!A2371</f>
        <v>45609</v>
      </c>
      <c r="B2371" s="5">
        <f>'2_CVaR_t1'!D2371-1</f>
        <v>-1.1620128367846316E-3</v>
      </c>
      <c r="C2371" s="5">
        <f>'Stocks Returns'!B2367</f>
        <v>5.4229934924078016E-2</v>
      </c>
      <c r="D2371" s="5">
        <f>'Stocks Returns'!C2367</f>
        <v>-1.194448541407489E-3</v>
      </c>
      <c r="E2371" s="5">
        <f>'Stocks Returns'!D2367</f>
        <v>-1.0549777117384807E-2</v>
      </c>
      <c r="F2371" s="5">
        <f>'Stocks Returns'!E2367</f>
        <v>1.0665220535068576E-2</v>
      </c>
      <c r="G2371" s="5">
        <f t="shared" si="144"/>
        <v>5.5849580083933287E-2</v>
      </c>
      <c r="H2371" s="5">
        <f t="shared" si="145"/>
        <v>5.2455867439184277E-4</v>
      </c>
      <c r="I2371" s="5">
        <f t="shared" si="146"/>
        <v>-8.8736714822812909E-3</v>
      </c>
      <c r="J2371" s="5">
        <f t="shared" si="147"/>
        <v>1.1869873153665205E-2</v>
      </c>
    </row>
    <row r="2372" spans="1:10" ht="15" customHeight="1" x14ac:dyDescent="0.2">
      <c r="A2372" s="3">
        <f>'2_CVaR_t1'!A2372</f>
        <v>45610</v>
      </c>
      <c r="B2372" s="5">
        <f>'2_CVaR_t1'!D2372-1</f>
        <v>-3.150726287035277E-3</v>
      </c>
      <c r="C2372" s="5">
        <f>'Stocks Returns'!B2368</f>
        <v>1.4403292181069727E-2</v>
      </c>
      <c r="D2372" s="5">
        <f>'Stocks Returns'!C2368</f>
        <v>-3.9744086855371119E-3</v>
      </c>
      <c r="E2372" s="5">
        <f>'Stocks Returns'!D2368</f>
        <v>-1.4867097161736176E-2</v>
      </c>
      <c r="F2372" s="5">
        <f>'Stocks Returns'!E2368</f>
        <v>9.8372384188876172E-3</v>
      </c>
      <c r="G2372" s="5">
        <f t="shared" si="144"/>
        <v>1.7858159277781442E-2</v>
      </c>
      <c r="H2372" s="5">
        <f t="shared" si="145"/>
        <v>6.178891345199446E-4</v>
      </c>
      <c r="I2372" s="5">
        <f t="shared" si="146"/>
        <v>-1.0421568471328834E-2</v>
      </c>
      <c r="J2372" s="5">
        <f t="shared" si="147"/>
        <v>1.3052409975168437E-2</v>
      </c>
    </row>
    <row r="2373" spans="1:10" ht="15" customHeight="1" x14ac:dyDescent="0.2">
      <c r="A2373" s="3">
        <f>'2_CVaR_t1'!A2373</f>
        <v>45611</v>
      </c>
      <c r="B2373" s="5">
        <f>'2_CVaR_t1'!D2373-1</f>
        <v>1.2770327654201274E-3</v>
      </c>
      <c r="C2373" s="5">
        <f>'Stocks Returns'!B2369</f>
        <v>-6.4908722109533357E-2</v>
      </c>
      <c r="D2373" s="5">
        <f>'Stocks Returns'!C2369</f>
        <v>4.509002433090048E-3</v>
      </c>
      <c r="E2373" s="5">
        <f>'Stocks Returns'!D2369</f>
        <v>-4.17682926829267E-2</v>
      </c>
      <c r="F2373" s="5">
        <f>'Stocks Returns'!E2369</f>
        <v>-5.3134962805526653E-3</v>
      </c>
      <c r="G2373" s="5">
        <f t="shared" si="144"/>
        <v>-6.5539873812139715E-2</v>
      </c>
      <c r="H2373" s="5">
        <f t="shared" si="145"/>
        <v>2.7040797376757758E-3</v>
      </c>
      <c r="I2373" s="5">
        <f t="shared" si="146"/>
        <v>-4.3488729230826945E-2</v>
      </c>
      <c r="J2373" s="5">
        <f t="shared" si="147"/>
        <v>-6.5746324725511323E-3</v>
      </c>
    </row>
    <row r="2374" spans="1:10" ht="15" customHeight="1" x14ac:dyDescent="0.2">
      <c r="A2374" s="3">
        <f>'2_CVaR_t1'!A2374</f>
        <v>45614</v>
      </c>
      <c r="B2374" s="5">
        <f>'2_CVaR_t1'!D2374-1</f>
        <v>6.8889008272479124E-3</v>
      </c>
      <c r="C2374" s="5">
        <f>'Stocks Returns'!B2370</f>
        <v>2.7114967462039008E-2</v>
      </c>
      <c r="D2374" s="5">
        <f>'Stocks Returns'!C2370</f>
        <v>8.138486028447911E-3</v>
      </c>
      <c r="E2374" s="5">
        <f>'Stocks Returns'!D2370</f>
        <v>3.802099904549805E-2</v>
      </c>
      <c r="F2374" s="5">
        <f>'Stocks Returns'!E2370</f>
        <v>1.2820512820512997E-2</v>
      </c>
      <c r="G2374" s="5">
        <f t="shared" ref="G2374:G2437" si="148">C2374-($P$11+$O$11*$B2374)</f>
        <v>2.1305079037703144E-2</v>
      </c>
      <c r="H2374" s="5">
        <f t="shared" ref="H2374:H2437" si="149">D2374-($P$12+$O$12*$B2374)</f>
        <v>-1.7744563378503404E-3</v>
      </c>
      <c r="I2374" s="5">
        <f t="shared" ref="I2374:I2437" si="150">E2374-($P$13+$O$13*$B2374)</f>
        <v>2.8485642358253307E-2</v>
      </c>
      <c r="J2374" s="5">
        <f t="shared" ref="J2374:J2437" si="151">F2374-($P$14+$O$14*$B2374)</f>
        <v>5.8859765654396693E-3</v>
      </c>
    </row>
    <row r="2375" spans="1:10" ht="15" customHeight="1" x14ac:dyDescent="0.2">
      <c r="A2375" s="3">
        <f>'2_CVaR_t1'!A2375</f>
        <v>45615</v>
      </c>
      <c r="B2375" s="5">
        <f>'2_CVaR_t1'!D2375-1</f>
        <v>-8.5556232124206488E-4</v>
      </c>
      <c r="C2375" s="5">
        <f>'Stocks Returns'!B2371</f>
        <v>3.1678986272438703E-3</v>
      </c>
      <c r="D2375" s="5">
        <f>'Stocks Returns'!C2371</f>
        <v>-9.9244009240140318E-4</v>
      </c>
      <c r="E2375" s="5">
        <f>'Stocks Returns'!D2371</f>
        <v>-5.6704980842912089E-3</v>
      </c>
      <c r="F2375" s="5">
        <f>'Stocks Returns'!E2371</f>
        <v>-5.8895921237693827E-3</v>
      </c>
      <c r="G2375" s="5">
        <f t="shared" si="148"/>
        <v>4.5047455244264581E-3</v>
      </c>
      <c r="H2375" s="5">
        <f t="shared" si="149"/>
        <v>2.8380781744190113E-4</v>
      </c>
      <c r="I2375" s="5">
        <f t="shared" si="150"/>
        <v>-4.4211462999983082E-3</v>
      </c>
      <c r="J2375" s="5">
        <f t="shared" si="151"/>
        <v>-4.9947501341921132E-3</v>
      </c>
    </row>
    <row r="2376" spans="1:10" ht="15" customHeight="1" x14ac:dyDescent="0.2">
      <c r="A2376" s="3">
        <f>'2_CVaR_t1'!A2376</f>
        <v>45616</v>
      </c>
      <c r="B2376" s="5">
        <f>'2_CVaR_t1'!D2376-1</f>
        <v>-9.147581317375697E-3</v>
      </c>
      <c r="C2376" s="5">
        <f>'Stocks Returns'!B2372</f>
        <v>4.7368421052631504E-2</v>
      </c>
      <c r="D2376" s="5">
        <f>'Stocks Returns'!C2372</f>
        <v>-1.4302384382753108E-2</v>
      </c>
      <c r="E2376" s="5">
        <f>'Stocks Returns'!D2372</f>
        <v>3.6991368680643344E-3</v>
      </c>
      <c r="F2376" s="5">
        <f>'Stocks Returns'!E2372</f>
        <v>3.0064550358122055E-3</v>
      </c>
      <c r="G2376" s="5">
        <f t="shared" si="148"/>
        <v>5.6357298040230999E-2</v>
      </c>
      <c r="H2376" s="5">
        <f t="shared" si="149"/>
        <v>-1.045838220834058E-3</v>
      </c>
      <c r="I2376" s="5">
        <f t="shared" si="150"/>
        <v>1.6495707071388643E-2</v>
      </c>
      <c r="J2376" s="5">
        <f t="shared" si="151"/>
        <v>1.2284234859526701E-2</v>
      </c>
    </row>
    <row r="2377" spans="1:10" ht="15" customHeight="1" x14ac:dyDescent="0.2">
      <c r="A2377" s="3">
        <f>'2_CVaR_t1'!A2377</f>
        <v>45617</v>
      </c>
      <c r="B2377" s="5">
        <f>'2_CVaR_t1'!D2377-1</f>
        <v>6.1982376116753723E-3</v>
      </c>
      <c r="C2377" s="5">
        <f>'Stocks Returns'!B2373</f>
        <v>2.8140703517588017E-2</v>
      </c>
      <c r="D2377" s="5">
        <f>'Stocks Returns'!C2373</f>
        <v>8.1655252823855662E-3</v>
      </c>
      <c r="E2377" s="5">
        <f>'Stocks Returns'!D2373</f>
        <v>2.1345208845208852E-2</v>
      </c>
      <c r="F2377" s="5">
        <f>'Stocks Returns'!E2373</f>
        <v>-1.3488495107114584E-2</v>
      </c>
      <c r="G2377" s="5">
        <f t="shared" si="148"/>
        <v>2.2968172015657838E-2</v>
      </c>
      <c r="H2377" s="5">
        <f t="shared" si="149"/>
        <v>-7.4954776907454335E-4</v>
      </c>
      <c r="I2377" s="5">
        <f t="shared" si="150"/>
        <v>1.277164915914384E-2</v>
      </c>
      <c r="J2377" s="5">
        <f t="shared" si="151"/>
        <v>-1.972479528685215E-2</v>
      </c>
    </row>
    <row r="2378" spans="1:10" ht="15" customHeight="1" x14ac:dyDescent="0.2">
      <c r="A2378" s="3">
        <f>'2_CVaR_t1'!A2378</f>
        <v>45618</v>
      </c>
      <c r="B2378" s="5">
        <f>'2_CVaR_t1'!D2378-1</f>
        <v>1.7807243826117869E-4</v>
      </c>
      <c r="C2378" s="5">
        <f>'Stocks Returns'!B2374</f>
        <v>-1.1730205278592476E-2</v>
      </c>
      <c r="D2378" s="5">
        <f>'Stocks Returns'!C2374</f>
        <v>6.4536968227502101E-5</v>
      </c>
      <c r="E2378" s="5">
        <f>'Stocks Returns'!D2374</f>
        <v>2.7063599458727605E-3</v>
      </c>
      <c r="F2378" s="5">
        <f>'Stocks Returns'!E2374</f>
        <v>-1.3404825737265424E-3</v>
      </c>
      <c r="G2378" s="5">
        <f t="shared" si="148"/>
        <v>-1.1347215853987753E-2</v>
      </c>
      <c r="H2378" s="5">
        <f t="shared" si="149"/>
        <v>-1.5260927699992528E-4</v>
      </c>
      <c r="I2378" s="5">
        <f t="shared" si="150"/>
        <v>2.5163027829536205E-3</v>
      </c>
      <c r="J2378" s="5">
        <f t="shared" si="151"/>
        <v>-1.4906087560938028E-3</v>
      </c>
    </row>
    <row r="2379" spans="1:10" ht="15" customHeight="1" x14ac:dyDescent="0.2">
      <c r="A2379" s="3">
        <f>'2_CVaR_t1'!A2379</f>
        <v>45621</v>
      </c>
      <c r="B2379" s="5">
        <f>'2_CVaR_t1'!D2379-1</f>
        <v>8.755387109579349E-3</v>
      </c>
      <c r="C2379" s="5">
        <f>'Stocks Returns'!B2375</f>
        <v>2.8684470820969477E-2</v>
      </c>
      <c r="D2379" s="5">
        <f>'Stocks Returns'!C2375</f>
        <v>1.0551113368325371E-2</v>
      </c>
      <c r="E2379" s="5">
        <f>'Stocks Returns'!D2375</f>
        <v>4.7383415804468365E-2</v>
      </c>
      <c r="F2379" s="5">
        <f>'Stocks Returns'!E2375</f>
        <v>-5.0559284116331149E-2</v>
      </c>
      <c r="G2379" s="5">
        <f t="shared" si="148"/>
        <v>2.1152153974507461E-2</v>
      </c>
      <c r="H2379" s="5">
        <f t="shared" si="149"/>
        <v>-2.0585259491213391E-3</v>
      </c>
      <c r="I2379" s="5">
        <f t="shared" si="150"/>
        <v>3.5248845971636696E-2</v>
      </c>
      <c r="J2379" s="5">
        <f t="shared" si="151"/>
        <v>-5.9380771966709552E-2</v>
      </c>
    </row>
    <row r="2380" spans="1:10" ht="15" customHeight="1" x14ac:dyDescent="0.2">
      <c r="A2380" s="3">
        <f>'2_CVaR_t1'!A2380</f>
        <v>45622</v>
      </c>
      <c r="B2380" s="5">
        <f>'2_CVaR_t1'!D2380-1</f>
        <v>-3.6477791143225691E-3</v>
      </c>
      <c r="C2380" s="5">
        <f>'Stocks Returns'!B2376</f>
        <v>-2.7884615384615508E-2</v>
      </c>
      <c r="D2380" s="5">
        <f>'Stocks Returns'!C2376</f>
        <v>-4.3737042605780374E-3</v>
      </c>
      <c r="E2380" s="5">
        <f>'Stocks Returns'!D2376</f>
        <v>-2.0615604867573301E-2</v>
      </c>
      <c r="F2380" s="5">
        <f>'Stocks Returns'!E2376</f>
        <v>6.4090480678604678E-3</v>
      </c>
      <c r="G2380" s="5">
        <f t="shared" si="148"/>
        <v>-2.3971058649987789E-2</v>
      </c>
      <c r="H2380" s="5">
        <f t="shared" si="149"/>
        <v>9.3673483734100279E-4</v>
      </c>
      <c r="I2380" s="5">
        <f t="shared" si="150"/>
        <v>-1.5477895230021521E-2</v>
      </c>
      <c r="J2380" s="5">
        <f t="shared" si="151"/>
        <v>1.0126722446840365E-2</v>
      </c>
    </row>
    <row r="2381" spans="1:10" ht="15" customHeight="1" x14ac:dyDescent="0.2">
      <c r="A2381" s="3">
        <f>'2_CVaR_t1'!A2381</f>
        <v>45623</v>
      </c>
      <c r="B2381" s="5">
        <f>'2_CVaR_t1'!D2381-1</f>
        <v>5.7421747155466107E-3</v>
      </c>
      <c r="C2381" s="5">
        <f>'Stocks Returns'!B2377</f>
        <v>2.670623145400608E-2</v>
      </c>
      <c r="D2381" s="5">
        <f>'Stocks Returns'!C2377</f>
        <v>9.2357740889696949E-3</v>
      </c>
      <c r="E2381" s="5">
        <f>'Stocks Returns'!D2377</f>
        <v>-7.8935828095306748E-3</v>
      </c>
      <c r="F2381" s="5">
        <f>'Stocks Returns'!E2377</f>
        <v>5.7126802772053953E-3</v>
      </c>
      <c r="G2381" s="5">
        <f t="shared" si="148"/>
        <v>2.1954563315501281E-2</v>
      </c>
      <c r="H2381" s="5">
        <f t="shared" si="149"/>
        <v>9.7962011618941275E-4</v>
      </c>
      <c r="I2381" s="5">
        <f t="shared" si="150"/>
        <v>-1.5832042904426108E-2</v>
      </c>
      <c r="J2381" s="5">
        <f t="shared" si="151"/>
        <v>-6.2556450013957592E-5</v>
      </c>
    </row>
    <row r="2382" spans="1:10" ht="15" customHeight="1" x14ac:dyDescent="0.2">
      <c r="A2382" s="3">
        <f>'2_CVaR_t1'!A2382</f>
        <v>45624</v>
      </c>
      <c r="B2382" s="5">
        <f>'2_CVaR_t1'!D2382-1</f>
        <v>2.8556153399916795E-5</v>
      </c>
      <c r="C2382" s="5">
        <f>'Stocks Returns'!B2378</f>
        <v>0</v>
      </c>
      <c r="D2382" s="5">
        <f>'Stocks Returns'!C2378</f>
        <v>0</v>
      </c>
      <c r="E2382" s="5">
        <f>'Stocks Returns'!D2378</f>
        <v>0</v>
      </c>
      <c r="F2382" s="5">
        <f>'Stocks Returns'!E2378</f>
        <v>0</v>
      </c>
      <c r="G2382" s="5">
        <f t="shared" si="148"/>
        <v>5.2096584642662082E-4</v>
      </c>
      <c r="H2382" s="5">
        <f t="shared" si="149"/>
        <v>-1.1253114819244209E-6</v>
      </c>
      <c r="I2382" s="5">
        <f t="shared" si="150"/>
        <v>1.8154757398473369E-5</v>
      </c>
      <c r="J2382" s="5">
        <f t="shared" si="151"/>
        <v>1.0294917535460086E-6</v>
      </c>
    </row>
    <row r="2383" spans="1:10" ht="15" customHeight="1" x14ac:dyDescent="0.2">
      <c r="A2383" s="3">
        <f>'2_CVaR_t1'!A2383</f>
        <v>45625</v>
      </c>
      <c r="B2383" s="5">
        <f>'2_CVaR_t1'!D2383-1</f>
        <v>1.006678499719138E-3</v>
      </c>
      <c r="C2383" s="5">
        <f>'Stocks Returns'!B2379</f>
        <v>9.6339113680152799E-3</v>
      </c>
      <c r="D2383" s="5">
        <f>'Stocks Returns'!C2379</f>
        <v>1.207816968541664E-3</v>
      </c>
      <c r="E2383" s="5">
        <f>'Stocks Returns'!D2379</f>
        <v>4.4202151171357507E-3</v>
      </c>
      <c r="F2383" s="5">
        <f>'Stocks Returns'!E2379</f>
        <v>8.8462612906230476E-3</v>
      </c>
      <c r="G2383" s="5">
        <f t="shared" si="148"/>
        <v>9.2522476341631091E-3</v>
      </c>
      <c r="H2383" s="5">
        <f t="shared" si="149"/>
        <v>-2.0649823570199986E-4</v>
      </c>
      <c r="I2383" s="5">
        <f t="shared" si="150"/>
        <v>3.0762658587631642E-3</v>
      </c>
      <c r="J2383" s="5">
        <f t="shared" si="151"/>
        <v>7.8584436961364728E-3</v>
      </c>
    </row>
    <row r="2384" spans="1:10" ht="15" customHeight="1" x14ac:dyDescent="0.2">
      <c r="A2384" s="3">
        <f>'2_CVaR_t1'!A2384</f>
        <v>45628</v>
      </c>
      <c r="B2384" s="5">
        <f>'2_CVaR_t1'!D2384-1</f>
        <v>4.5180689993737921E-3</v>
      </c>
      <c r="C2384" s="5">
        <f>'Stocks Returns'!B2380</f>
        <v>7.6335877862594437E-3</v>
      </c>
      <c r="D2384" s="5">
        <f>'Stocks Returns'!C2380</f>
        <v>4.9822251548097274E-3</v>
      </c>
      <c r="E2384" s="5">
        <f>'Stocks Returns'!D2380</f>
        <v>3.1392107965380722E-2</v>
      </c>
      <c r="F2384" s="5">
        <f>'Stocks Returns'!E2380</f>
        <v>-2.0306442680450454E-2</v>
      </c>
      <c r="G2384" s="5">
        <f t="shared" si="148"/>
        <v>4.0115472786577226E-3</v>
      </c>
      <c r="H2384" s="5">
        <f t="shared" si="149"/>
        <v>-1.5053424726354618E-3</v>
      </c>
      <c r="I2384" s="5">
        <f t="shared" si="150"/>
        <v>2.5158300992869986E-2</v>
      </c>
      <c r="J2384" s="5">
        <f t="shared" si="151"/>
        <v>-2.4844151837379206E-2</v>
      </c>
    </row>
    <row r="2385" spans="1:10" ht="15" customHeight="1" x14ac:dyDescent="0.2">
      <c r="A2385" s="3">
        <f>'2_CVaR_t1'!A2385</f>
        <v>45629</v>
      </c>
      <c r="B2385" s="5">
        <f>'2_CVaR_t1'!D2385-1</f>
        <v>-1.0294767548710171E-2</v>
      </c>
      <c r="C2385" s="5">
        <f>'Stocks Returns'!B2381</f>
        <v>-9.4696969696972388E-4</v>
      </c>
      <c r="D2385" s="5">
        <f>'Stocks Returns'!C2381</f>
        <v>-1.1495029684203351E-2</v>
      </c>
      <c r="E2385" s="5">
        <f>'Stocks Returns'!D2381</f>
        <v>-6.9975821362537327E-2</v>
      </c>
      <c r="F2385" s="5">
        <f>'Stocks Returns'!E2381</f>
        <v>-8.4793668739402417E-4</v>
      </c>
      <c r="G2385" s="5">
        <f t="shared" si="148"/>
        <v>9.10055218345702E-3</v>
      </c>
      <c r="H2385" s="5">
        <f t="shared" si="149"/>
        <v>3.418969651480747E-3</v>
      </c>
      <c r="I2385" s="5">
        <f t="shared" si="150"/>
        <v>-5.5581713817981486E-2</v>
      </c>
      <c r="J2385" s="5">
        <f t="shared" si="151"/>
        <v>9.5896078288445902E-3</v>
      </c>
    </row>
    <row r="2386" spans="1:10" ht="15" customHeight="1" x14ac:dyDescent="0.2">
      <c r="A2386" s="3">
        <f>'2_CVaR_t1'!A2386</f>
        <v>45630</v>
      </c>
      <c r="B2386" s="5">
        <f>'2_CVaR_t1'!D2386-1</f>
        <v>-8.7992978574120695E-3</v>
      </c>
      <c r="C2386" s="5">
        <f>'Stocks Returns'!B2382</f>
        <v>9.4786729857818663E-3</v>
      </c>
      <c r="D2386" s="5">
        <f>'Stocks Returns'!C2382</f>
        <v>-9.9361042778185471E-3</v>
      </c>
      <c r="E2386" s="5">
        <f>'Stocks Returns'!D2382</f>
        <v>-5.7348218382015648E-2</v>
      </c>
      <c r="F2386" s="5">
        <f>'Stocks Returns'!E2382</f>
        <v>-2.3950966525223882E-2</v>
      </c>
      <c r="G2386" s="5">
        <f t="shared" si="148"/>
        <v>1.8146147487825212E-2</v>
      </c>
      <c r="H2386" s="5">
        <f t="shared" si="149"/>
        <v>2.8172423944979475E-3</v>
      </c>
      <c r="I2386" s="5">
        <f t="shared" si="150"/>
        <v>-4.5036657340610915E-2</v>
      </c>
      <c r="J2386" s="5">
        <f t="shared" si="151"/>
        <v>-1.5025288957292287E-2</v>
      </c>
    </row>
    <row r="2387" spans="1:10" ht="15" customHeight="1" x14ac:dyDescent="0.2">
      <c r="A2387" s="3">
        <f>'2_CVaR_t1'!A2387</f>
        <v>45631</v>
      </c>
      <c r="B2387" s="5">
        <f>'2_CVaR_t1'!D2387-1</f>
        <v>-3.9044237812578819E-3</v>
      </c>
      <c r="C2387" s="5">
        <f>'Stocks Returns'!B2383</f>
        <v>2.8169014084507005E-3</v>
      </c>
      <c r="D2387" s="5">
        <f>'Stocks Returns'!C2383</f>
        <v>-2.6453703276444474E-3</v>
      </c>
      <c r="E2387" s="5">
        <f>'Stocks Returns'!D2383</f>
        <v>-5.4996755353666438E-2</v>
      </c>
      <c r="F2387" s="5">
        <f>'Stocks Returns'!E2383</f>
        <v>8.984639165297903E-3</v>
      </c>
      <c r="G2387" s="5">
        <f t="shared" si="148"/>
        <v>6.967294637887431E-3</v>
      </c>
      <c r="H2387" s="5">
        <f t="shared" si="149"/>
        <v>3.0358686509940336E-3</v>
      </c>
      <c r="I2387" s="5">
        <f t="shared" si="150"/>
        <v>-4.9501650005062445E-2</v>
      </c>
      <c r="J2387" s="5">
        <f t="shared" si="151"/>
        <v>1.2961772222482076E-2</v>
      </c>
    </row>
    <row r="2388" spans="1:10" ht="15" customHeight="1" x14ac:dyDescent="0.2">
      <c r="A2388" s="3">
        <f>'2_CVaR_t1'!A2388</f>
        <v>45632</v>
      </c>
      <c r="B2388" s="5">
        <f>'2_CVaR_t1'!D2388-1</f>
        <v>4.8063704636127635E-3</v>
      </c>
      <c r="C2388" s="5">
        <f>'Stocks Returns'!B2384</f>
        <v>-1.8726591760299671E-3</v>
      </c>
      <c r="D2388" s="5">
        <f>'Stocks Returns'!C2384</f>
        <v>6.244012474436067E-3</v>
      </c>
      <c r="E2388" s="5">
        <f>'Stocks Returns'!D2384</f>
        <v>1.785407725321897E-2</v>
      </c>
      <c r="F2388" s="5">
        <f>'Stocks Returns'!E2384</f>
        <v>-1.1681348142474124E-2</v>
      </c>
      <c r="G2388" s="5">
        <f t="shared" si="148"/>
        <v>-5.7607496625929656E-3</v>
      </c>
      <c r="H2388" s="5">
        <f t="shared" si="149"/>
        <v>-6.6009273326593509E-4</v>
      </c>
      <c r="I2388" s="5">
        <f t="shared" si="150"/>
        <v>1.1218790257610571E-2</v>
      </c>
      <c r="J2388" s="5">
        <f t="shared" si="151"/>
        <v>-1.6510519879666251E-2</v>
      </c>
    </row>
    <row r="2389" spans="1:10" ht="15" customHeight="1" x14ac:dyDescent="0.2">
      <c r="A2389" s="3">
        <f>'2_CVaR_t1'!A2389</f>
        <v>45635</v>
      </c>
      <c r="B2389" s="5">
        <f>'2_CVaR_t1'!D2389-1</f>
        <v>-3.8999757830679993E-3</v>
      </c>
      <c r="C2389" s="5">
        <f>'Stocks Returns'!B2385</f>
        <v>-9.3808630393995562E-3</v>
      </c>
      <c r="D2389" s="5">
        <f>'Stocks Returns'!C2385</f>
        <v>-8.7135461882253962E-3</v>
      </c>
      <c r="E2389" s="5">
        <f>'Stocks Returns'!D2385</f>
        <v>4.351492663180978E-2</v>
      </c>
      <c r="F2389" s="5">
        <f>'Stocks Returns'!E2385</f>
        <v>-5.8128269715174152E-4</v>
      </c>
      <c r="G2389" s="5">
        <f t="shared" si="148"/>
        <v>-5.2345745058163893E-3</v>
      </c>
      <c r="H2389" s="5">
        <f t="shared" si="149"/>
        <v>-3.0387336715817963E-3</v>
      </c>
      <c r="I2389" s="5">
        <f t="shared" si="150"/>
        <v>4.9003837830756132E-2</v>
      </c>
      <c r="J2389" s="5">
        <f t="shared" si="151"/>
        <v>3.3913535912322721E-3</v>
      </c>
    </row>
    <row r="2390" spans="1:10" ht="15" customHeight="1" x14ac:dyDescent="0.2">
      <c r="A2390" s="3">
        <f>'2_CVaR_t1'!A2390</f>
        <v>45636</v>
      </c>
      <c r="B2390" s="5">
        <f>'2_CVaR_t1'!D2390-1</f>
        <v>8.6830058544251632E-3</v>
      </c>
      <c r="C2390" s="5">
        <f>'Stocks Returns'!B2386</f>
        <v>3.125E-2</v>
      </c>
      <c r="D2390" s="5">
        <f>'Stocks Returns'!C2386</f>
        <v>1.3233538760947239E-2</v>
      </c>
      <c r="E2390" s="5">
        <f>'Stocks Returns'!D2386</f>
        <v>8.0814611281732063E-4</v>
      </c>
      <c r="F2390" s="5">
        <f>'Stocks Returns'!E2386</f>
        <v>-7.7549437766576412E-3</v>
      </c>
      <c r="G2390" s="5">
        <f t="shared" si="148"/>
        <v>2.3784477928451092E-2</v>
      </c>
      <c r="H2390" s="5">
        <f t="shared" si="149"/>
        <v>7.2847578673021496E-4</v>
      </c>
      <c r="I2390" s="5">
        <f t="shared" si="150"/>
        <v>-1.1225627742207405E-2</v>
      </c>
      <c r="J2390" s="5">
        <f t="shared" si="151"/>
        <v>-1.6503256738918053E-2</v>
      </c>
    </row>
    <row r="2391" spans="1:10" ht="15" customHeight="1" x14ac:dyDescent="0.2">
      <c r="A2391" s="3">
        <f>'2_CVaR_t1'!A2391</f>
        <v>45637</v>
      </c>
      <c r="B2391" s="5">
        <f>'2_CVaR_t1'!D2391-1</f>
        <v>2.710148265083534E-3</v>
      </c>
      <c r="C2391" s="5">
        <f>'Stocks Returns'!B2387</f>
        <v>-6.4279155188246007E-3</v>
      </c>
      <c r="D2391" s="5">
        <f>'Stocks Returns'!C2387</f>
        <v>4.5140548415567583E-3</v>
      </c>
      <c r="E2391" s="5">
        <f>'Stocks Returns'!D2387</f>
        <v>-6.4599483204134112E-3</v>
      </c>
      <c r="F2391" s="5">
        <f>'Stocks Returns'!E2387</f>
        <v>-1.6608050019538689E-3</v>
      </c>
      <c r="G2391" s="5">
        <f t="shared" si="148"/>
        <v>-8.3815729865022379E-3</v>
      </c>
      <c r="H2391" s="5">
        <f t="shared" si="149"/>
        <v>6.3856873768361379E-4</v>
      </c>
      <c r="I2391" s="5">
        <f t="shared" si="150"/>
        <v>-1.0176098783347959E-2</v>
      </c>
      <c r="J2391" s="5">
        <f t="shared" si="151"/>
        <v>-4.3707702606028773E-3</v>
      </c>
    </row>
    <row r="2392" spans="1:10" ht="15" customHeight="1" x14ac:dyDescent="0.2">
      <c r="A2392" s="3">
        <f>'2_CVaR_t1'!A2392</f>
        <v>45638</v>
      </c>
      <c r="B2392" s="5">
        <f>'2_CVaR_t1'!D2392-1</f>
        <v>9.1328103209153966E-4</v>
      </c>
      <c r="C2392" s="5">
        <f>'Stocks Returns'!B2388</f>
        <v>0.15434380776340118</v>
      </c>
      <c r="D2392" s="5">
        <f>'Stocks Returns'!C2388</f>
        <v>1.4022116702252507E-3</v>
      </c>
      <c r="E2392" s="5">
        <f>'Stocks Returns'!D2388</f>
        <v>-3.2509752925879987E-4</v>
      </c>
      <c r="F2392" s="5">
        <f>'Stocks Returns'!E2388</f>
        <v>-1.2525687444955524E-2</v>
      </c>
      <c r="G2392" s="5">
        <f t="shared" si="148"/>
        <v>0.15404833295808237</v>
      </c>
      <c r="H2392" s="5">
        <f t="shared" si="149"/>
        <v>1.228370056365188E-4</v>
      </c>
      <c r="I2392" s="5">
        <f t="shared" si="150"/>
        <v>-1.538984258953731E-3</v>
      </c>
      <c r="J2392" s="5">
        <f t="shared" si="151"/>
        <v>-1.3419083504065362E-2</v>
      </c>
    </row>
    <row r="2393" spans="1:10" ht="15" customHeight="1" x14ac:dyDescent="0.2">
      <c r="A2393" s="3">
        <f>'2_CVaR_t1'!A2393</f>
        <v>45639</v>
      </c>
      <c r="B2393" s="5">
        <f>'2_CVaR_t1'!D2393-1</f>
        <v>5.8479372033515276E-5</v>
      </c>
      <c r="C2393" s="5">
        <f>'Stocks Returns'!B2389</f>
        <v>-3.3626901521216945E-2</v>
      </c>
      <c r="D2393" s="5">
        <f>'Stocks Returns'!C2389</f>
        <v>1.6230149890208434E-3</v>
      </c>
      <c r="E2393" s="5">
        <f>'Stocks Returns'!D2389</f>
        <v>-2.5528455284552831E-2</v>
      </c>
      <c r="F2393" s="5">
        <f>'Stocks Returns'!E2389</f>
        <v>1.0900802695470446E-3</v>
      </c>
      <c r="G2393" s="5">
        <f t="shared" si="148"/>
        <v>-3.3133549380148834E-2</v>
      </c>
      <c r="H2393" s="5">
        <f t="shared" si="149"/>
        <v>1.5786566502074893E-3</v>
      </c>
      <c r="I2393" s="5">
        <f t="shared" si="150"/>
        <v>-2.5551970709232295E-2</v>
      </c>
      <c r="J2393" s="5">
        <f t="shared" si="151"/>
        <v>1.0608584459430503E-3</v>
      </c>
    </row>
    <row r="2394" spans="1:10" ht="15" customHeight="1" x14ac:dyDescent="0.2">
      <c r="A2394" s="3">
        <f>'2_CVaR_t1'!A2394</f>
        <v>45642</v>
      </c>
      <c r="B2394" s="5">
        <f>'2_CVaR_t1'!D2394-1</f>
        <v>1.8200759152702251E-3</v>
      </c>
      <c r="C2394" s="5">
        <f>'Stocks Returns'!B2390</f>
        <v>-3.893951946975982E-2</v>
      </c>
      <c r="D2394" s="5">
        <f>'Stocks Returns'!C2390</f>
        <v>3.6534917709856174E-3</v>
      </c>
      <c r="E2394" s="5">
        <f>'Stocks Returns'!D2390</f>
        <v>-1.4183213749374257E-2</v>
      </c>
      <c r="F2394" s="5">
        <f>'Stocks Returns'!E2390</f>
        <v>-1.4353593347851912E-2</v>
      </c>
      <c r="G2394" s="5">
        <f t="shared" si="148"/>
        <v>-4.0071801539407703E-2</v>
      </c>
      <c r="H2394" s="5">
        <f t="shared" si="149"/>
        <v>1.0639810395352079E-3</v>
      </c>
      <c r="I2394" s="5">
        <f t="shared" si="150"/>
        <v>-1.6659875996371632E-2</v>
      </c>
      <c r="J2394" s="5">
        <f t="shared" si="151"/>
        <v>-1.61637269515266E-2</v>
      </c>
    </row>
    <row r="2395" spans="1:10" ht="15" customHeight="1" x14ac:dyDescent="0.2">
      <c r="A2395" s="3">
        <f>'2_CVaR_t1'!A2395</f>
        <v>45643</v>
      </c>
      <c r="B2395" s="5">
        <f>'2_CVaR_t1'!D2395-1</f>
        <v>4.448023885366359E-3</v>
      </c>
      <c r="C2395" s="5">
        <f>'Stocks Returns'!B2391</f>
        <v>-2.155172413793105E-2</v>
      </c>
      <c r="D2395" s="5">
        <f>'Stocks Returns'!C2391</f>
        <v>7.6295570070457064E-3</v>
      </c>
      <c r="E2395" s="5">
        <f>'Stocks Returns'!D2391</f>
        <v>-1.3371699390656744E-2</v>
      </c>
      <c r="F2395" s="5">
        <f>'Stocks Returns'!E2391</f>
        <v>-1.3156573265039606E-2</v>
      </c>
      <c r="G2395" s="5">
        <f t="shared" si="148"/>
        <v>-2.510912570532756E-2</v>
      </c>
      <c r="H2395" s="5">
        <f t="shared" si="149"/>
        <v>1.2431904691422779E-3</v>
      </c>
      <c r="I2395" s="5">
        <f t="shared" si="150"/>
        <v>-1.9507963625867084E-2</v>
      </c>
      <c r="J2395" s="5">
        <f t="shared" si="151"/>
        <v>-1.7623469289897248E-2</v>
      </c>
    </row>
    <row r="2396" spans="1:10" ht="15" customHeight="1" x14ac:dyDescent="0.2">
      <c r="A2396" s="3">
        <f>'2_CVaR_t1'!A2396</f>
        <v>45644</v>
      </c>
      <c r="B2396" s="5">
        <f>'2_CVaR_t1'!D2396-1</f>
        <v>-1.8953171495307841E-2</v>
      </c>
      <c r="C2396" s="5">
        <f>'Stocks Returns'!B2392</f>
        <v>-6.3436123348017515E-2</v>
      </c>
      <c r="D2396" s="5">
        <f>'Stocks Returns'!C2392</f>
        <v>-2.6767200754005738E-2</v>
      </c>
      <c r="E2396" s="5">
        <f>'Stocks Returns'!D2392</f>
        <v>-3.6884542803225284E-2</v>
      </c>
      <c r="F2396" s="5">
        <f>'Stocks Returns'!E2392</f>
        <v>-2.4526765723590582E-2</v>
      </c>
      <c r="G2396" s="5">
        <f t="shared" si="148"/>
        <v>-4.5398464497904287E-2</v>
      </c>
      <c r="H2396" s="5">
        <f t="shared" si="149"/>
        <v>6.564493332693426E-4</v>
      </c>
      <c r="I2396" s="5">
        <f t="shared" si="150"/>
        <v>-1.0433000081761942E-2</v>
      </c>
      <c r="J2396" s="5">
        <f t="shared" si="151"/>
        <v>-5.3358811509651785E-3</v>
      </c>
    </row>
    <row r="2397" spans="1:10" ht="15" customHeight="1" x14ac:dyDescent="0.2">
      <c r="A2397" s="3">
        <f>'2_CVaR_t1'!A2397</f>
        <v>45645</v>
      </c>
      <c r="B2397" s="5">
        <f>'2_CVaR_t1'!D2397-1</f>
        <v>1.0650154652399157E-2</v>
      </c>
      <c r="C2397" s="5">
        <f>'Stocks Returns'!B2393</f>
        <v>-1.3170272812794037E-2</v>
      </c>
      <c r="D2397" s="5">
        <f>'Stocks Returns'!C2393</f>
        <v>1.6462973723287755E-2</v>
      </c>
      <c r="E2397" s="5">
        <f>'Stocks Returns'!D2393</f>
        <v>-2.6718916993231367E-3</v>
      </c>
      <c r="F2397" s="5">
        <f>'Stocks Returns'!E2393</f>
        <v>-6.9900886802294337E-3</v>
      </c>
      <c r="G2397" s="5">
        <f t="shared" si="148"/>
        <v>-2.2451116557079483E-2</v>
      </c>
      <c r="H2397" s="5">
        <f t="shared" si="149"/>
        <v>1.1157767263520798E-3</v>
      </c>
      <c r="I2397" s="5">
        <f t="shared" si="150"/>
        <v>-1.7445058317863277E-2</v>
      </c>
      <c r="J2397" s="5">
        <f t="shared" si="151"/>
        <v>-1.772711947967797E-2</v>
      </c>
    </row>
    <row r="2398" spans="1:10" ht="15" customHeight="1" x14ac:dyDescent="0.2">
      <c r="A2398" s="3">
        <f>'2_CVaR_t1'!A2398</f>
        <v>45646</v>
      </c>
      <c r="B2398" s="5">
        <f>'2_CVaR_t1'!D2398-1</f>
        <v>5.5445329574204116E-3</v>
      </c>
      <c r="C2398" s="5">
        <f>'Stocks Returns'!B2394</f>
        <v>1.9065776930409895E-2</v>
      </c>
      <c r="D2398" s="5">
        <f>'Stocks Returns'!C2394</f>
        <v>8.9878712486886059E-3</v>
      </c>
      <c r="E2398" s="5">
        <f>'Stocks Returns'!D2394</f>
        <v>-8.5729594570459478E-3</v>
      </c>
      <c r="F2398" s="5">
        <f>'Stocks Returns'!E2394</f>
        <v>-6.3038453456609744E-4</v>
      </c>
      <c r="G2398" s="5">
        <f t="shared" si="148"/>
        <v>1.4496496299822016E-2</v>
      </c>
      <c r="H2398" s="5">
        <f t="shared" si="149"/>
        <v>1.0172698307831414E-3</v>
      </c>
      <c r="I2398" s="5">
        <f t="shared" si="150"/>
        <v>-1.6236189532464973E-2</v>
      </c>
      <c r="J2398" s="5">
        <f t="shared" si="151"/>
        <v>-6.2058124368691006E-3</v>
      </c>
    </row>
    <row r="2399" spans="1:10" ht="15" customHeight="1" x14ac:dyDescent="0.2">
      <c r="A2399" s="3">
        <f>'2_CVaR_t1'!A2399</f>
        <v>45649</v>
      </c>
      <c r="B2399" s="5">
        <f>'2_CVaR_t1'!D2399-1</f>
        <v>7.5605168175951754E-4</v>
      </c>
      <c r="C2399" s="5">
        <f>'Stocks Returns'!B2395</f>
        <v>-2.3386342376052416E-2</v>
      </c>
      <c r="D2399" s="5">
        <f>'Stocks Returns'!C2395</f>
        <v>-1.5422869912812276E-3</v>
      </c>
      <c r="E2399" s="5">
        <f>'Stocks Returns'!D2395</f>
        <v>4.2514862186993296E-2</v>
      </c>
      <c r="F2399" s="5">
        <f>'Stocks Returns'!E2395</f>
        <v>1.3246425567703835E-2</v>
      </c>
      <c r="G2399" s="5">
        <f t="shared" si="148"/>
        <v>-2.3536722998591567E-2</v>
      </c>
      <c r="H2399" s="5">
        <f t="shared" si="149"/>
        <v>-2.5944968951722293E-3</v>
      </c>
      <c r="I2399" s="5">
        <f t="shared" si="150"/>
        <v>4.1519928362617663E-2</v>
      </c>
      <c r="J2399" s="5">
        <f t="shared" si="151"/>
        <v>1.2511982819018115E-2</v>
      </c>
    </row>
    <row r="2400" spans="1:10" ht="15" customHeight="1" x14ac:dyDescent="0.2">
      <c r="A2400" s="3">
        <f>'2_CVaR_t1'!A2400</f>
        <v>45650</v>
      </c>
      <c r="B2400" s="5">
        <f>'2_CVaR_t1'!D2400-1</f>
        <v>7.5728248220969796E-3</v>
      </c>
      <c r="C2400" s="5">
        <f>'Stocks Returns'!B2396</f>
        <v>1.053639846743315E-2</v>
      </c>
      <c r="D2400" s="5">
        <f>'Stocks Returns'!C2396</f>
        <v>1.0812369964062762E-2</v>
      </c>
      <c r="E2400" s="5">
        <f>'Stocks Returns'!D2396</f>
        <v>1.19232763089685E-2</v>
      </c>
      <c r="F2400" s="5">
        <f>'Stocks Returns'!E2396</f>
        <v>7.5741855156672422E-3</v>
      </c>
      <c r="G2400" s="5">
        <f t="shared" si="148"/>
        <v>4.0953721995174042E-3</v>
      </c>
      <c r="H2400" s="5">
        <f t="shared" si="149"/>
        <v>-8.8704899744650526E-5</v>
      </c>
      <c r="I2400" s="5">
        <f t="shared" si="150"/>
        <v>1.4355074583868085E-3</v>
      </c>
      <c r="J2400" s="5">
        <f t="shared" si="151"/>
        <v>-5.1773701023493345E-5</v>
      </c>
    </row>
    <row r="2401" spans="1:10" ht="15" customHeight="1" x14ac:dyDescent="0.2">
      <c r="A2401" s="3">
        <f>'2_CVaR_t1'!A2401</f>
        <v>45651</v>
      </c>
      <c r="B2401" s="5">
        <f>'2_CVaR_t1'!D2401-1</f>
        <v>2.8556153399916795E-5</v>
      </c>
      <c r="C2401" s="5">
        <f>'Stocks Returns'!B2397</f>
        <v>0</v>
      </c>
      <c r="D2401" s="5">
        <f>'Stocks Returns'!C2397</f>
        <v>0</v>
      </c>
      <c r="E2401" s="5">
        <f>'Stocks Returns'!D2397</f>
        <v>0</v>
      </c>
      <c r="F2401" s="5">
        <f>'Stocks Returns'!E2397</f>
        <v>0</v>
      </c>
      <c r="G2401" s="5">
        <f t="shared" si="148"/>
        <v>5.2096584642662082E-4</v>
      </c>
      <c r="H2401" s="5">
        <f t="shared" si="149"/>
        <v>-1.1253114819244209E-6</v>
      </c>
      <c r="I2401" s="5">
        <f t="shared" si="150"/>
        <v>1.8154757398473369E-5</v>
      </c>
      <c r="J2401" s="5">
        <f t="shared" si="151"/>
        <v>1.0294917535460086E-6</v>
      </c>
    </row>
    <row r="2402" spans="1:10" ht="15" customHeight="1" x14ac:dyDescent="0.2">
      <c r="A2402" s="3">
        <f>'2_CVaR_t1'!A2402</f>
        <v>45652</v>
      </c>
      <c r="B2402" s="5">
        <f>'2_CVaR_t1'!D2402-1</f>
        <v>4.9241134050981294E-4</v>
      </c>
      <c r="C2402" s="5">
        <f>'Stocks Returns'!B2398</f>
        <v>6.6350710900473509E-3</v>
      </c>
      <c r="D2402" s="5">
        <f>'Stocks Returns'!C2398</f>
        <v>8.1085320781326686E-4</v>
      </c>
      <c r="E2402" s="5">
        <f>'Stocks Returns'!D2398</f>
        <v>-1.5368852459016757E-3</v>
      </c>
      <c r="F2402" s="5">
        <f>'Stocks Returns'!E2398</f>
        <v>-2.2654721449901771E-3</v>
      </c>
      <c r="G2402" s="5">
        <f t="shared" si="148"/>
        <v>6.7279827013093027E-3</v>
      </c>
      <c r="H2402" s="5">
        <f t="shared" si="149"/>
        <v>1.3955052578502446E-4</v>
      </c>
      <c r="I2402" s="5">
        <f t="shared" si="150"/>
        <v>-2.1646813917580235E-3</v>
      </c>
      <c r="J2402" s="5">
        <f t="shared" si="151"/>
        <v>-2.733383836246155E-3</v>
      </c>
    </row>
    <row r="2403" spans="1:10" ht="15" customHeight="1" x14ac:dyDescent="0.2">
      <c r="A2403" s="3">
        <f>'2_CVaR_t1'!A2403</f>
        <v>45653</v>
      </c>
      <c r="B2403" s="5">
        <f>'2_CVaR_t1'!D2403-1</f>
        <v>-4.6342410287265601E-3</v>
      </c>
      <c r="C2403" s="5">
        <f>'Stocks Returns'!B2399</f>
        <v>-9.4161958568739212E-4</v>
      </c>
      <c r="D2403" s="5">
        <f>'Stocks Returns'!C2399</f>
        <v>-7.0113137675091863E-3</v>
      </c>
      <c r="E2403" s="5">
        <f>'Stocks Returns'!D2399</f>
        <v>-2.2233624080724157E-3</v>
      </c>
      <c r="F2403" s="5">
        <f>'Stocks Returns'!E2399</f>
        <v>3.0962947672619201E-4</v>
      </c>
      <c r="G2403" s="5">
        <f t="shared" si="148"/>
        <v>3.8822626384971224E-3</v>
      </c>
      <c r="H2403" s="5">
        <f t="shared" si="149"/>
        <v>-2.7563577971496337E-4</v>
      </c>
      <c r="I2403" s="5">
        <f t="shared" si="150"/>
        <v>4.2880646791125659E-3</v>
      </c>
      <c r="J2403" s="5">
        <f t="shared" si="151"/>
        <v>5.0245819502266753E-3</v>
      </c>
    </row>
    <row r="2404" spans="1:10" ht="15" customHeight="1" x14ac:dyDescent="0.2">
      <c r="A2404" s="3">
        <f>'2_CVaR_t1'!A2404</f>
        <v>45656</v>
      </c>
      <c r="B2404" s="5">
        <f>'2_CVaR_t1'!D2404-1</f>
        <v>-7.670099274203368E-3</v>
      </c>
      <c r="C2404" s="5">
        <f>'Stocks Returns'!B2400</f>
        <v>-9.4250706880301127E-3</v>
      </c>
      <c r="D2404" s="5">
        <f>'Stocks Returns'!C2400</f>
        <v>-1.0512147904395919E-2</v>
      </c>
      <c r="E2404" s="5">
        <f>'Stocks Returns'!D2400</f>
        <v>-2.0911895783339185E-2</v>
      </c>
      <c r="F2404" s="5">
        <f>'Stocks Returns'!E2400</f>
        <v>1.7540239372677568E-3</v>
      </c>
      <c r="G2404" s="5">
        <f t="shared" si="148"/>
        <v>-1.7996417409713947E-3</v>
      </c>
      <c r="H2404" s="5">
        <f t="shared" si="149"/>
        <v>6.0973412475351894E-4</v>
      </c>
      <c r="I2404" s="5">
        <f t="shared" si="150"/>
        <v>-1.0172823020706065E-2</v>
      </c>
      <c r="J2404" s="5">
        <f t="shared" si="151"/>
        <v>9.5381216885288729E-3</v>
      </c>
    </row>
    <row r="2405" spans="1:10" ht="15" customHeight="1" x14ac:dyDescent="0.2">
      <c r="A2405" s="3">
        <f>'2_CVaR_t1'!A2405</f>
        <v>45657</v>
      </c>
      <c r="B2405" s="5">
        <f>'2_CVaR_t1'!D2405-1</f>
        <v>1.7298102520937331E-3</v>
      </c>
      <c r="C2405" s="5">
        <f>'Stocks Returns'!B2401</f>
        <v>5.7088487155090295E-3</v>
      </c>
      <c r="D2405" s="5">
        <f>'Stocks Returns'!C2401</f>
        <v>2.3148640021364297E-3</v>
      </c>
      <c r="E2405" s="5">
        <f>'Stocks Returns'!D2401</f>
        <v>4.0266106442576888E-3</v>
      </c>
      <c r="F2405" s="5">
        <f>'Stocks Returns'!E2401</f>
        <v>2.1423421567617673E-2</v>
      </c>
      <c r="G2405" s="5">
        <f t="shared" si="148"/>
        <v>4.6598654867200506E-3</v>
      </c>
      <c r="H2405" s="5">
        <f t="shared" si="149"/>
        <v>-1.4423101665340596E-4</v>
      </c>
      <c r="I2405" s="5">
        <f t="shared" si="150"/>
        <v>1.6756496684372938E-3</v>
      </c>
      <c r="J2405" s="5">
        <f t="shared" si="151"/>
        <v>1.9704543355822637E-2</v>
      </c>
    </row>
    <row r="2406" spans="1:10" ht="15" customHeight="1" x14ac:dyDescent="0.2">
      <c r="A2406" s="3">
        <f>'2_CVaR_t1'!A2406</f>
        <v>45658</v>
      </c>
      <c r="B2406" s="5">
        <f>'2_CVaR_t1'!D2406-1</f>
        <v>2.8556153399916795E-5</v>
      </c>
      <c r="C2406" s="5">
        <f>'Stocks Returns'!B2402</f>
        <v>0</v>
      </c>
      <c r="D2406" s="5">
        <f>'Stocks Returns'!C2402</f>
        <v>0</v>
      </c>
      <c r="E2406" s="5">
        <f>'Stocks Returns'!D2402</f>
        <v>0</v>
      </c>
      <c r="F2406" s="5">
        <f>'Stocks Returns'!E2402</f>
        <v>0</v>
      </c>
      <c r="G2406" s="5">
        <f t="shared" si="148"/>
        <v>5.2096584642662082E-4</v>
      </c>
      <c r="H2406" s="5">
        <f t="shared" si="149"/>
        <v>-1.1253114819244209E-6</v>
      </c>
      <c r="I2406" s="5">
        <f t="shared" si="150"/>
        <v>1.8154757398473369E-5</v>
      </c>
      <c r="J2406" s="5">
        <f t="shared" si="151"/>
        <v>1.0294917535460086E-6</v>
      </c>
    </row>
    <row r="2407" spans="1:10" ht="15" customHeight="1" x14ac:dyDescent="0.2">
      <c r="A2407" s="3">
        <f>'2_CVaR_t1'!A2407</f>
        <v>45659</v>
      </c>
      <c r="B2407" s="5">
        <f>'2_CVaR_t1'!D2407-1</f>
        <v>-3.6749910858331347E-3</v>
      </c>
      <c r="C2407" s="5">
        <f>'Stocks Returns'!B2403</f>
        <v>8.5146641438031967E-3</v>
      </c>
      <c r="D2407" s="5">
        <f>'Stocks Returns'!C2403</f>
        <v>-5.1895329705101689E-3</v>
      </c>
      <c r="E2407" s="5">
        <f>'Stocks Returns'!D2403</f>
        <v>-8.1952920662597961E-3</v>
      </c>
      <c r="F2407" s="5">
        <f>'Stocks Returns'!E2403</f>
        <v>9.176162145810185E-3</v>
      </c>
      <c r="G2407" s="5">
        <f t="shared" si="148"/>
        <v>1.2453332594276658E-2</v>
      </c>
      <c r="H2407" s="5">
        <f t="shared" si="149"/>
        <v>1.6022194842611401E-4</v>
      </c>
      <c r="I2407" s="5">
        <f t="shared" si="150"/>
        <v>-3.0196878485350236E-3</v>
      </c>
      <c r="J2407" s="5">
        <f t="shared" si="151"/>
        <v>1.2921346865229937E-2</v>
      </c>
    </row>
    <row r="2408" spans="1:10" ht="15" customHeight="1" x14ac:dyDescent="0.2">
      <c r="A2408" s="3">
        <f>'2_CVaR_t1'!A2408</f>
        <v>45660</v>
      </c>
      <c r="B2408" s="5">
        <f>'2_CVaR_t1'!D2408-1</f>
        <v>1.6607339645442476E-3</v>
      </c>
      <c r="C2408" s="5">
        <f>'Stocks Returns'!B2404</f>
        <v>-8.4427767354596783E-3</v>
      </c>
      <c r="D2408" s="5">
        <f>'Stocks Returns'!C2404</f>
        <v>1.6221379205272335E-3</v>
      </c>
      <c r="E2408" s="5">
        <f>'Stocks Returns'!D2404</f>
        <v>1.388888888888884E-2</v>
      </c>
      <c r="F2408" s="5">
        <f>'Stocks Returns'!E2404</f>
        <v>1.0091926458833056E-2</v>
      </c>
      <c r="G2408" s="5">
        <f t="shared" si="148"/>
        <v>-9.428015075204214E-3</v>
      </c>
      <c r="H2408" s="5">
        <f t="shared" si="149"/>
        <v>-7.3715576792618464E-4</v>
      </c>
      <c r="I2408" s="5">
        <f t="shared" si="150"/>
        <v>1.1634121491530054E-2</v>
      </c>
      <c r="J2408" s="5">
        <f t="shared" si="151"/>
        <v>8.4428819298371441E-3</v>
      </c>
    </row>
    <row r="2409" spans="1:10" ht="15" customHeight="1" x14ac:dyDescent="0.2">
      <c r="A2409" s="3">
        <f>'2_CVaR_t1'!A2409</f>
        <v>45663</v>
      </c>
      <c r="B2409" s="5">
        <f>'2_CVaR_t1'!D2409-1</f>
        <v>-3.4254816918675157E-3</v>
      </c>
      <c r="C2409" s="5">
        <f>'Stocks Returns'!B2405</f>
        <v>2.4597918637653704E-2</v>
      </c>
      <c r="D2409" s="5">
        <f>'Stocks Returns'!C2405</f>
        <v>-5.9378889009205071E-3</v>
      </c>
      <c r="E2409" s="5">
        <f>'Stocks Returns'!D2405</f>
        <v>1.0750823651811903E-2</v>
      </c>
      <c r="F2409" s="5">
        <f>'Stocks Returns'!E2405</f>
        <v>-1.0881392818280822E-2</v>
      </c>
      <c r="G2409" s="5">
        <f t="shared" si="148"/>
        <v>2.8306335156558168E-2</v>
      </c>
      <c r="H2409" s="5">
        <f t="shared" si="149"/>
        <v>-9.4862482960487906E-4</v>
      </c>
      <c r="I2409" s="5">
        <f t="shared" si="150"/>
        <v>1.5578968526876635E-2</v>
      </c>
      <c r="J2409" s="5">
        <f t="shared" si="151"/>
        <v>-7.3884532685383596E-3</v>
      </c>
    </row>
    <row r="2410" spans="1:10" ht="15" customHeight="1" x14ac:dyDescent="0.2">
      <c r="A2410" s="3">
        <f>'2_CVaR_t1'!A2410</f>
        <v>45664</v>
      </c>
      <c r="B2410" s="5">
        <f>'2_CVaR_t1'!D2410-1</f>
        <v>-3.3715616347830268E-3</v>
      </c>
      <c r="C2410" s="5">
        <f>'Stocks Returns'!B2406</f>
        <v>-2.9547553093259515E-2</v>
      </c>
      <c r="D2410" s="5">
        <f>'Stocks Returns'!C2406</f>
        <v>-4.3767569639663328E-3</v>
      </c>
      <c r="E2410" s="5">
        <f>'Stocks Returns'!D2406</f>
        <v>-1.4067593069137074E-2</v>
      </c>
      <c r="F2410" s="5">
        <f>'Stocks Returns'!E2406</f>
        <v>1.6801680168016864E-2</v>
      </c>
      <c r="G2410" s="5">
        <f t="shared" si="148"/>
        <v>-2.5888895010687616E-2</v>
      </c>
      <c r="H2410" s="5">
        <f t="shared" si="149"/>
        <v>5.3460347906017416E-4</v>
      </c>
      <c r="I2410" s="5">
        <f t="shared" si="150"/>
        <v>-9.3145356578868306E-3</v>
      </c>
      <c r="J2410" s="5">
        <f t="shared" si="151"/>
        <v>2.0240108447734117E-2</v>
      </c>
    </row>
    <row r="2411" spans="1:10" ht="15" customHeight="1" x14ac:dyDescent="0.2">
      <c r="A2411" s="3">
        <f>'2_CVaR_t1'!A2411</f>
        <v>45665</v>
      </c>
      <c r="B2411" s="5">
        <f>'2_CVaR_t1'!D2411-1</f>
        <v>1.2093172258409446E-3</v>
      </c>
      <c r="C2411" s="5">
        <f>'Stocks Returns'!B2407</f>
        <v>-4.2816365366317721E-2</v>
      </c>
      <c r="D2411" s="5">
        <f>'Stocks Returns'!C2407</f>
        <v>2.9845679675837289E-3</v>
      </c>
      <c r="E2411" s="5">
        <f>'Stocks Returns'!D2407</f>
        <v>-1.8966417261179647E-2</v>
      </c>
      <c r="F2411" s="5">
        <f>'Stocks Returns'!E2407</f>
        <v>-4.9178715451947408E-4</v>
      </c>
      <c r="G2411" s="5">
        <f t="shared" si="148"/>
        <v>-4.3385027903536218E-2</v>
      </c>
      <c r="H2411" s="5">
        <f t="shared" si="149"/>
        <v>1.2774805956096368E-3</v>
      </c>
      <c r="I2411" s="5">
        <f t="shared" si="150"/>
        <v>-2.0592555167669637E-2</v>
      </c>
      <c r="J2411" s="5">
        <f t="shared" si="151"/>
        <v>-1.6844653317736394E-3</v>
      </c>
    </row>
    <row r="2412" spans="1:10" ht="15" customHeight="1" x14ac:dyDescent="0.2">
      <c r="A2412" s="3">
        <f>'2_CVaR_t1'!A2412</f>
        <v>45666</v>
      </c>
      <c r="B2412" s="5">
        <f>'2_CVaR_t1'!D2412-1</f>
        <v>2.8556153399916795E-5</v>
      </c>
      <c r="C2412" s="5">
        <f>'Stocks Returns'!B2408</f>
        <v>0</v>
      </c>
      <c r="D2412" s="5">
        <f>'Stocks Returns'!C2408</f>
        <v>0</v>
      </c>
      <c r="E2412" s="5">
        <f>'Stocks Returns'!D2408</f>
        <v>0</v>
      </c>
      <c r="F2412" s="5">
        <f>'Stocks Returns'!E2408</f>
        <v>0</v>
      </c>
      <c r="G2412" s="5">
        <f t="shared" si="148"/>
        <v>5.2096584642662082E-4</v>
      </c>
      <c r="H2412" s="5">
        <f t="shared" si="149"/>
        <v>-1.1253114819244209E-6</v>
      </c>
      <c r="I2412" s="5">
        <f t="shared" si="150"/>
        <v>1.8154757398473369E-5</v>
      </c>
      <c r="J2412" s="5">
        <f t="shared" si="151"/>
        <v>1.0294917535460086E-6</v>
      </c>
    </row>
    <row r="2413" spans="1:10" ht="15" customHeight="1" x14ac:dyDescent="0.2">
      <c r="A2413" s="3">
        <f>'2_CVaR_t1'!A2413</f>
        <v>45667</v>
      </c>
      <c r="B2413" s="5">
        <f>'2_CVaR_t1'!D2413-1</f>
        <v>-1.1023416081046733E-2</v>
      </c>
      <c r="C2413" s="5">
        <f>'Stocks Returns'!B2409</f>
        <v>-3.5785288270377857E-2</v>
      </c>
      <c r="D2413" s="5">
        <f>'Stocks Returns'!C2409</f>
        <v>-1.5643309135217831E-2</v>
      </c>
      <c r="E2413" s="5">
        <f>'Stocks Returns'!D2409</f>
        <v>-2.1106775452288118E-2</v>
      </c>
      <c r="F2413" s="5">
        <f>'Stocks Returns'!E2409</f>
        <v>2.9521747687462074E-3</v>
      </c>
      <c r="G2413" s="5">
        <f t="shared" si="148"/>
        <v>-2.506535590736813E-2</v>
      </c>
      <c r="H2413" s="5">
        <f t="shared" si="149"/>
        <v>3.2344065152041523E-4</v>
      </c>
      <c r="I2413" s="5">
        <f t="shared" si="150"/>
        <v>-5.6979736869978408E-3</v>
      </c>
      <c r="J2413" s="5">
        <f t="shared" si="151"/>
        <v>1.4126357171651607E-2</v>
      </c>
    </row>
    <row r="2414" spans="1:10" ht="15" customHeight="1" x14ac:dyDescent="0.2">
      <c r="A2414" s="3">
        <f>'2_CVaR_t1'!A2414</f>
        <v>45670</v>
      </c>
      <c r="B2414" s="5">
        <f>'2_CVaR_t1'!D2414-1</f>
        <v>-1.0894258521789713E-3</v>
      </c>
      <c r="C2414" s="5">
        <f>'Stocks Returns'!B2410</f>
        <v>1.4432989690721598E-2</v>
      </c>
      <c r="D2414" s="5">
        <f>'Stocks Returns'!C2410</f>
        <v>-2.5676773585519008E-3</v>
      </c>
      <c r="E2414" s="5">
        <f>'Stocks Returns'!D2410</f>
        <v>1.3045841637977951E-2</v>
      </c>
      <c r="F2414" s="5">
        <f>'Stocks Returns'!E2410</f>
        <v>2.2664835164835084E-2</v>
      </c>
      <c r="G2414" s="5">
        <f t="shared" si="148"/>
        <v>1.5985650224681281E-2</v>
      </c>
      <c r="H2414" s="5">
        <f t="shared" si="149"/>
        <v>-9.535437236259511E-4</v>
      </c>
      <c r="I2414" s="5">
        <f t="shared" si="150"/>
        <v>1.4620864802574435E-2</v>
      </c>
      <c r="J2414" s="5">
        <f t="shared" si="151"/>
        <v>2.379610491011697E-2</v>
      </c>
    </row>
    <row r="2415" spans="1:10" ht="15" customHeight="1" x14ac:dyDescent="0.2">
      <c r="A2415" s="3">
        <f>'2_CVaR_t1'!A2415</f>
        <v>45671</v>
      </c>
      <c r="B2415" s="5">
        <f>'2_CVaR_t1'!D2415-1</f>
        <v>5.3494390243802314E-3</v>
      </c>
      <c r="C2415" s="5">
        <f>'Stocks Returns'!B2411</f>
        <v>-1.1178861788617822E-2</v>
      </c>
      <c r="D2415" s="5">
        <f>'Stocks Returns'!C2411</f>
        <v>7.0709002576894164E-3</v>
      </c>
      <c r="E2415" s="5">
        <f>'Stocks Returns'!D2411</f>
        <v>1.7349311393310751E-2</v>
      </c>
      <c r="F2415" s="5">
        <f>'Stocks Returns'!E2411</f>
        <v>6.2362083853015893E-3</v>
      </c>
      <c r="G2415" s="5">
        <f t="shared" si="148"/>
        <v>-1.556810609189177E-2</v>
      </c>
      <c r="H2415" s="5">
        <f t="shared" si="149"/>
        <v>-6.1782969970906269E-4</v>
      </c>
      <c r="I2415" s="5">
        <f t="shared" si="150"/>
        <v>9.9577633121193387E-3</v>
      </c>
      <c r="J2415" s="5">
        <f t="shared" si="151"/>
        <v>8.5801354689481451E-4</v>
      </c>
    </row>
    <row r="2416" spans="1:10" ht="15" customHeight="1" x14ac:dyDescent="0.2">
      <c r="A2416" s="3">
        <f>'2_CVaR_t1'!A2416</f>
        <v>45672</v>
      </c>
      <c r="B2416" s="5">
        <f>'2_CVaR_t1'!D2416-1</f>
        <v>1.5294876417170533E-2</v>
      </c>
      <c r="C2416" s="5">
        <f>'Stocks Returns'!B2412</f>
        <v>6.1664953751283669E-3</v>
      </c>
      <c r="D2416" s="5">
        <f>'Stocks Returns'!C2412</f>
        <v>2.3261502066872941E-2</v>
      </c>
      <c r="E2416" s="5">
        <f>'Stocks Returns'!D2412</f>
        <v>2.1097046413500742E-3</v>
      </c>
      <c r="F2416" s="5">
        <f>'Stocks Returns'!E2412</f>
        <v>5.7208237986270394E-3</v>
      </c>
      <c r="G2416" s="5">
        <f t="shared" si="148"/>
        <v>-7.4005844139873028E-3</v>
      </c>
      <c r="H2416" s="5">
        <f t="shared" si="149"/>
        <v>1.2036171101273939E-3</v>
      </c>
      <c r="I2416" s="5">
        <f t="shared" si="150"/>
        <v>-1.9131563019704822E-2</v>
      </c>
      <c r="J2416" s="5">
        <f t="shared" si="151"/>
        <v>-9.7118563751292172E-3</v>
      </c>
    </row>
    <row r="2417" spans="1:10" ht="15" customHeight="1" x14ac:dyDescent="0.2">
      <c r="A2417" s="3">
        <f>'2_CVaR_t1'!A2417</f>
        <v>45673</v>
      </c>
      <c r="B2417" s="5">
        <f>'2_CVaR_t1'!D2417-1</f>
        <v>1.4572698502584025E-3</v>
      </c>
      <c r="C2417" s="5">
        <f>'Stocks Returns'!B2413</f>
        <v>-3.2686414708886447E-2</v>
      </c>
      <c r="D2417" s="5">
        <f>'Stocks Returns'!C2413</f>
        <v>3.0669027444036878E-3</v>
      </c>
      <c r="E2417" s="5">
        <f>'Stocks Returns'!D2413</f>
        <v>-1.4210526315789562E-2</v>
      </c>
      <c r="F2417" s="5">
        <f>'Stocks Returns'!E2413</f>
        <v>1.2324611300720267E-3</v>
      </c>
      <c r="G2417" s="5">
        <f t="shared" si="148"/>
        <v>-3.3483892561642074E-2</v>
      </c>
      <c r="H2417" s="5">
        <f t="shared" si="149"/>
        <v>1.0015737434257116E-3</v>
      </c>
      <c r="I2417" s="5">
        <f t="shared" si="150"/>
        <v>-1.6181955654083494E-2</v>
      </c>
      <c r="J2417" s="5">
        <f t="shared" si="151"/>
        <v>-2.1088837792461674E-4</v>
      </c>
    </row>
    <row r="2418" spans="1:10" ht="15" customHeight="1" x14ac:dyDescent="0.2">
      <c r="A2418" s="3">
        <f>'2_CVaR_t1'!A2418</f>
        <v>45674</v>
      </c>
      <c r="B2418" s="5">
        <f>'2_CVaR_t1'!D2418-1</f>
        <v>6.1832110426340847E-3</v>
      </c>
      <c r="C2418" s="5">
        <f>'Stocks Returns'!B2414</f>
        <v>5.2798310454065245E-3</v>
      </c>
      <c r="D2418" s="5">
        <f>'Stocks Returns'!C2414</f>
        <v>7.4707643814027058E-3</v>
      </c>
      <c r="E2418" s="5">
        <f>'Stocks Returns'!D2414</f>
        <v>3.1678234561309804E-2</v>
      </c>
      <c r="F2418" s="5">
        <f>'Stocks Returns'!E2414</f>
        <v>2.2725120727202786E-3</v>
      </c>
      <c r="G2418" s="5">
        <f t="shared" si="148"/>
        <v>1.2116634220332018E-4</v>
      </c>
      <c r="H2418" s="5">
        <f t="shared" si="149"/>
        <v>-1.4225983026663058E-3</v>
      </c>
      <c r="I2418" s="5">
        <f t="shared" si="150"/>
        <v>2.3125600427259242E-2</v>
      </c>
      <c r="J2418" s="5">
        <f t="shared" si="151"/>
        <v>-3.9485967773553307E-3</v>
      </c>
    </row>
    <row r="2419" spans="1:10" ht="15" customHeight="1" x14ac:dyDescent="0.2">
      <c r="A2419" s="3">
        <f>'2_CVaR_t1'!A2419</f>
        <v>45677</v>
      </c>
      <c r="B2419" s="5">
        <f>'2_CVaR_t1'!D2419-1</f>
        <v>2.8556153399916795E-5</v>
      </c>
      <c r="C2419" s="5">
        <f>'Stocks Returns'!B2415</f>
        <v>0</v>
      </c>
      <c r="D2419" s="5">
        <f>'Stocks Returns'!C2415</f>
        <v>0</v>
      </c>
      <c r="E2419" s="5">
        <f>'Stocks Returns'!D2415</f>
        <v>0</v>
      </c>
      <c r="F2419" s="5">
        <f>'Stocks Returns'!E2415</f>
        <v>0</v>
      </c>
      <c r="G2419" s="5">
        <f t="shared" si="148"/>
        <v>5.2096584642662082E-4</v>
      </c>
      <c r="H2419" s="5">
        <f t="shared" si="149"/>
        <v>-1.1253114819244209E-6</v>
      </c>
      <c r="I2419" s="5">
        <f t="shared" si="150"/>
        <v>1.8154757398473369E-5</v>
      </c>
      <c r="J2419" s="5">
        <f t="shared" si="151"/>
        <v>1.0294917535460086E-6</v>
      </c>
    </row>
    <row r="2420" spans="1:10" ht="15" customHeight="1" x14ac:dyDescent="0.2">
      <c r="A2420" s="3">
        <f>'2_CVaR_t1'!A2420</f>
        <v>45678</v>
      </c>
      <c r="B2420" s="5">
        <f>'2_CVaR_t1'!D2420-1</f>
        <v>8.5680184391638825E-3</v>
      </c>
      <c r="C2420" s="5">
        <f>'Stocks Returns'!B2416</f>
        <v>2.6260504201680579E-2</v>
      </c>
      <c r="D2420" s="5">
        <f>'Stocks Returns'!C2416</f>
        <v>1.2545518883199325E-2</v>
      </c>
      <c r="E2420" s="5">
        <f>'Stocks Returns'!D2416</f>
        <v>9.3151630153527343E-3</v>
      </c>
      <c r="F2420" s="5">
        <f>'Stocks Returns'!E2416</f>
        <v>-1.483230987246098E-2</v>
      </c>
      <c r="G2420" s="5">
        <f t="shared" si="148"/>
        <v>1.8901094665813134E-2</v>
      </c>
      <c r="H2420" s="5">
        <f t="shared" si="149"/>
        <v>2.0658957687521781E-4</v>
      </c>
      <c r="I2420" s="5">
        <f t="shared" si="150"/>
        <v>-2.5584827936459293E-3</v>
      </c>
      <c r="J2420" s="5">
        <f t="shared" si="151"/>
        <v>-2.3464374626137582E-2</v>
      </c>
    </row>
    <row r="2421" spans="1:10" ht="15" customHeight="1" x14ac:dyDescent="0.2">
      <c r="A2421" s="3">
        <f>'2_CVaR_t1'!A2421</f>
        <v>45679</v>
      </c>
      <c r="B2421" s="5">
        <f>'2_CVaR_t1'!D2421-1</f>
        <v>-1.485327167275452E-4</v>
      </c>
      <c r="C2421" s="5">
        <f>'Stocks Returns'!B2417</f>
        <v>2.8659160696008268E-2</v>
      </c>
      <c r="D2421" s="5">
        <f>'Stocks Returns'!C2417</f>
        <v>-2.1567846481440611E-4</v>
      </c>
      <c r="E2421" s="5">
        <f>'Stocks Returns'!D2417</f>
        <v>-5.1273286617670166E-4</v>
      </c>
      <c r="F2421" s="5">
        <f>'Stocks Returns'!E2417</f>
        <v>-1.1699271192942118E-2</v>
      </c>
      <c r="G2421" s="5">
        <f t="shared" si="148"/>
        <v>2.9343547461215359E-2</v>
      </c>
      <c r="H2421" s="5">
        <f t="shared" si="149"/>
        <v>3.9053992751152599E-5</v>
      </c>
      <c r="I2421" s="5">
        <f t="shared" si="150"/>
        <v>-2.4796942832359232E-4</v>
      </c>
      <c r="J2421" s="5">
        <f t="shared" si="151"/>
        <v>-1.1519211118879449E-2</v>
      </c>
    </row>
    <row r="2422" spans="1:10" ht="15" customHeight="1" x14ac:dyDescent="0.2">
      <c r="A2422" s="3">
        <f>'2_CVaR_t1'!A2422</f>
        <v>45680</v>
      </c>
      <c r="B2422" s="5">
        <f>'2_CVaR_t1'!D2422-1</f>
        <v>1.0167120778765693E-2</v>
      </c>
      <c r="C2422" s="5">
        <f>'Stocks Returns'!B2418</f>
        <v>2.2885572139303312E-2</v>
      </c>
      <c r="D2422" s="5">
        <f>'Stocks Returns'!C2418</f>
        <v>1.4371055021926482E-2</v>
      </c>
      <c r="E2422" s="5">
        <f>'Stocks Returns'!D2418</f>
        <v>1.8638850889193037E-2</v>
      </c>
      <c r="F2422" s="5">
        <f>'Stocks Returns'!E2418</f>
        <v>9.0238695905298094E-3</v>
      </c>
      <c r="G2422" s="5">
        <f t="shared" si="148"/>
        <v>1.4050481080516701E-2</v>
      </c>
      <c r="H2422" s="5">
        <f t="shared" si="149"/>
        <v>-2.782552631380962E-4</v>
      </c>
      <c r="I2422" s="5">
        <f t="shared" si="150"/>
        <v>4.5383428409283867E-3</v>
      </c>
      <c r="J2422" s="5">
        <f t="shared" si="151"/>
        <v>-1.2248310523742378E-3</v>
      </c>
    </row>
    <row r="2423" spans="1:10" ht="15" customHeight="1" x14ac:dyDescent="0.2">
      <c r="A2423" s="3">
        <f>'2_CVaR_t1'!A2423</f>
        <v>45681</v>
      </c>
      <c r="B2423" s="5">
        <f>'2_CVaR_t1'!D2423-1</f>
        <v>1.8013653491566473E-3</v>
      </c>
      <c r="C2423" s="5">
        <f>'Stocks Returns'!B2419</f>
        <v>-2.9182879377431803E-3</v>
      </c>
      <c r="D2423" s="5">
        <f>'Stocks Returns'!C2419</f>
        <v>6.063191249504829E-3</v>
      </c>
      <c r="E2423" s="5">
        <f>'Stocks Returns'!D2419</f>
        <v>-5.3382575121705522E-2</v>
      </c>
      <c r="F2423" s="5">
        <f>'Stocks Returns'!E2419</f>
        <v>-2.0771228002692488E-2</v>
      </c>
      <c r="G2423" s="5">
        <f t="shared" si="148"/>
        <v>-4.0333035473194469E-3</v>
      </c>
      <c r="H2423" s="5">
        <f t="shared" si="149"/>
        <v>3.5007135196201858E-3</v>
      </c>
      <c r="I2423" s="5">
        <f t="shared" si="150"/>
        <v>-5.5833181592207695E-2</v>
      </c>
      <c r="J2423" s="5">
        <f t="shared" si="151"/>
        <v>-2.2562445886004649E-2</v>
      </c>
    </row>
    <row r="2424" spans="1:10" ht="15" customHeight="1" x14ac:dyDescent="0.2">
      <c r="A2424" s="3">
        <f>'2_CVaR_t1'!A2424</f>
        <v>45684</v>
      </c>
      <c r="B2424" s="5">
        <f>'2_CVaR_t1'!D2424-1</f>
        <v>9.2146037623046517E-3</v>
      </c>
      <c r="C2424" s="5">
        <f>'Stocks Returns'!B2420</f>
        <v>2.3414634146341484E-2</v>
      </c>
      <c r="D2424" s="5">
        <f>'Stocks Returns'!C2420</f>
        <v>1.3143549364021956E-2</v>
      </c>
      <c r="E2424" s="5">
        <f>'Stocks Returns'!D2420</f>
        <v>1.4896258201808843E-2</v>
      </c>
      <c r="F2424" s="5">
        <f>'Stocks Returns'!E2420</f>
        <v>8.4454482961799915E-3</v>
      </c>
      <c r="G2424" s="5">
        <f t="shared" si="148"/>
        <v>1.5458543590929571E-2</v>
      </c>
      <c r="H2424" s="5">
        <f t="shared" si="149"/>
        <v>-1.2956557553008875E-4</v>
      </c>
      <c r="I2424" s="5">
        <f t="shared" si="150"/>
        <v>2.1221969504037156E-3</v>
      </c>
      <c r="J2424" s="5">
        <f t="shared" si="151"/>
        <v>-8.4029134305607829E-4</v>
      </c>
    </row>
    <row r="2425" spans="1:10" ht="15" customHeight="1" x14ac:dyDescent="0.2">
      <c r="A2425" s="3">
        <f>'2_CVaR_t1'!A2425</f>
        <v>45685</v>
      </c>
      <c r="B2425" s="5">
        <f>'2_CVaR_t1'!D2425-1</f>
        <v>-7.7546649766502274E-4</v>
      </c>
      <c r="C2425" s="5">
        <f>'Stocks Returns'!B2421</f>
        <v>-2.2878932316491962E-2</v>
      </c>
      <c r="D2425" s="5">
        <f>'Stocks Returns'!C2421</f>
        <v>-1.7935075028396863E-4</v>
      </c>
      <c r="E2425" s="5">
        <f>'Stocks Returns'!D2421</f>
        <v>-1.6599685479643522E-2</v>
      </c>
      <c r="F2425" s="5">
        <f>'Stocks Returns'!E2421</f>
        <v>-1.2756840977699913E-2</v>
      </c>
      <c r="G2425" s="5">
        <f t="shared" si="148"/>
        <v>-2.1615999342132517E-2</v>
      </c>
      <c r="H2425" s="5">
        <f t="shared" si="149"/>
        <v>9.8117481791419126E-4</v>
      </c>
      <c r="I2425" s="5">
        <f t="shared" si="150"/>
        <v>-1.5461872751125524E-2</v>
      </c>
      <c r="J2425" s="5">
        <f t="shared" si="151"/>
        <v>-1.1942973031975345E-2</v>
      </c>
    </row>
    <row r="2426" spans="1:10" ht="15" customHeight="1" x14ac:dyDescent="0.2">
      <c r="A2426" s="3">
        <f>'2_CVaR_t1'!A2426</f>
        <v>45686</v>
      </c>
      <c r="B2426" s="5">
        <f>'2_CVaR_t1'!D2426-1</f>
        <v>2.5817510121550757E-3</v>
      </c>
      <c r="C2426" s="5">
        <f>'Stocks Returns'!B2422</f>
        <v>1.7560975609756113E-2</v>
      </c>
      <c r="D2426" s="5">
        <f>'Stocks Returns'!C2422</f>
        <v>4.1853025591964688E-3</v>
      </c>
      <c r="E2426" s="5">
        <f>'Stocks Returns'!D2422</f>
        <v>-4.4420753375977728E-3</v>
      </c>
      <c r="F2426" s="5">
        <f>'Stocks Returns'!E2422</f>
        <v>1.7754981258630842E-3</v>
      </c>
      <c r="G2426" s="5">
        <f t="shared" si="148"/>
        <v>1.5725805526561502E-2</v>
      </c>
      <c r="H2426" s="5">
        <f t="shared" si="149"/>
        <v>4.9532463922249059E-4</v>
      </c>
      <c r="I2426" s="5">
        <f t="shared" si="150"/>
        <v>-7.9794236143989027E-3</v>
      </c>
      <c r="J2426" s="5">
        <f t="shared" si="151"/>
        <v>-8.0466205275956E-4</v>
      </c>
    </row>
    <row r="2427" spans="1:10" ht="15" customHeight="1" x14ac:dyDescent="0.2">
      <c r="A2427" s="3">
        <f>'2_CVaR_t1'!A2427</f>
        <v>45687</v>
      </c>
      <c r="B2427" s="5">
        <f>'2_CVaR_t1'!D2427-1</f>
        <v>1.3325411840385826E-2</v>
      </c>
      <c r="C2427" s="5">
        <f>'Stocks Returns'!B2423</f>
        <v>1.8216682646212901E-2</v>
      </c>
      <c r="D2427" s="5">
        <f>'Stocks Returns'!C2423</f>
        <v>2.1347213691560452E-2</v>
      </c>
      <c r="E2427" s="5">
        <f>'Stocks Returns'!D2423</f>
        <v>-1.5527396037836927E-2</v>
      </c>
      <c r="F2427" s="5">
        <f>'Stocks Returns'!E2423</f>
        <v>-9.8463962189843102E-4</v>
      </c>
      <c r="G2427" s="5">
        <f t="shared" si="148"/>
        <v>6.4670615737974398E-3</v>
      </c>
      <c r="H2427" s="5">
        <f t="shared" si="149"/>
        <v>2.1348085917448772E-3</v>
      </c>
      <c r="I2427" s="5">
        <f t="shared" si="150"/>
        <v>-3.402604605085191E-2</v>
      </c>
      <c r="J2427" s="5">
        <f t="shared" si="151"/>
        <v>-1.4426260788020992E-2</v>
      </c>
    </row>
    <row r="2428" spans="1:10" ht="15" customHeight="1" x14ac:dyDescent="0.2">
      <c r="A2428" s="3">
        <f>'2_CVaR_t1'!A2428</f>
        <v>45688</v>
      </c>
      <c r="B2428" s="5">
        <f>'2_CVaR_t1'!D2428-1</f>
        <v>-3.012290042638921E-3</v>
      </c>
      <c r="C2428" s="5">
        <f>'Stocks Returns'!B2424</f>
        <v>-1.6949152542372836E-2</v>
      </c>
      <c r="D2428" s="5">
        <f>'Stocks Returns'!C2424</f>
        <v>-3.6437837049992927E-3</v>
      </c>
      <c r="E2428" s="5">
        <f>'Stocks Returns'!D2424</f>
        <v>-1.5591007976794802E-2</v>
      </c>
      <c r="F2428" s="5">
        <f>'Stocks Returns'!E2424</f>
        <v>-2.5921545436625282E-2</v>
      </c>
      <c r="G2428" s="5">
        <f t="shared" si="148"/>
        <v>-1.3622036999078831E-2</v>
      </c>
      <c r="H2428" s="5">
        <f t="shared" si="149"/>
        <v>7.4850160935331211E-4</v>
      </c>
      <c r="I2428" s="5">
        <f t="shared" si="150"/>
        <v>-1.1338261472716327E-2</v>
      </c>
      <c r="J2428" s="5">
        <f t="shared" si="151"/>
        <v>-2.2846328025566173E-2</v>
      </c>
    </row>
    <row r="2429" spans="1:10" ht="15" customHeight="1" x14ac:dyDescent="0.2">
      <c r="A2429" s="3">
        <f>'2_CVaR_t1'!A2429</f>
        <v>45691</v>
      </c>
      <c r="B2429" s="5">
        <f>'2_CVaR_t1'!D2429-1</f>
        <v>6.1797252822035631E-3</v>
      </c>
      <c r="C2429" s="5">
        <f>'Stocks Returns'!B2425</f>
        <v>-2.6819923371647403E-2</v>
      </c>
      <c r="D2429" s="5">
        <f>'Stocks Returns'!C2425</f>
        <v>1.1761556465769596E-2</v>
      </c>
      <c r="E2429" s="5">
        <f>'Stocks Returns'!D2425</f>
        <v>-3.7569060773480656E-2</v>
      </c>
      <c r="F2429" s="5">
        <f>'Stocks Returns'!E2425</f>
        <v>-3.5414347870079688E-3</v>
      </c>
      <c r="G2429" s="5">
        <f t="shared" si="148"/>
        <v>-3.1975371349983628E-2</v>
      </c>
      <c r="H2429" s="5">
        <f t="shared" si="149"/>
        <v>2.8732300038332645E-3</v>
      </c>
      <c r="I2429" s="5">
        <f t="shared" si="150"/>
        <v>-4.6116840741487169E-2</v>
      </c>
      <c r="J2429" s="5">
        <f t="shared" si="151"/>
        <v>-9.7590196566142394E-3</v>
      </c>
    </row>
    <row r="2430" spans="1:10" ht="15" customHeight="1" x14ac:dyDescent="0.2">
      <c r="A2430" s="3">
        <f>'2_CVaR_t1'!A2430</f>
        <v>45692</v>
      </c>
      <c r="B2430" s="5">
        <f>'2_CVaR_t1'!D2430-1</f>
        <v>-9.4441497804775842E-4</v>
      </c>
      <c r="C2430" s="5">
        <f>'Stocks Returns'!B2426</f>
        <v>-9.8425196850393526E-3</v>
      </c>
      <c r="D2430" s="5">
        <f>'Stocks Returns'!C2426</f>
        <v>-1.9380018686017131E-3</v>
      </c>
      <c r="E2430" s="5">
        <f>'Stocks Returns'!D2426</f>
        <v>6.5059318790663401E-3</v>
      </c>
      <c r="F2430" s="5">
        <f>'Stocks Returns'!E2426</f>
        <v>2.1324126726238735E-2</v>
      </c>
      <c r="G2430" s="5">
        <f t="shared" si="148"/>
        <v>-8.4236778956830165E-3</v>
      </c>
      <c r="H2430" s="5">
        <f t="shared" si="149"/>
        <v>-5.3337975586308529E-4</v>
      </c>
      <c r="I2430" s="5">
        <f t="shared" si="150"/>
        <v>7.8790172239944709E-3</v>
      </c>
      <c r="J2430" s="5">
        <f t="shared" si="151"/>
        <v>2.2308795608246831E-2</v>
      </c>
    </row>
    <row r="2431" spans="1:10" ht="15" customHeight="1" x14ac:dyDescent="0.2">
      <c r="A2431" s="3">
        <f>'2_CVaR_t1'!A2431</f>
        <v>45693</v>
      </c>
      <c r="B2431" s="5">
        <f>'2_CVaR_t1'!D2431-1</f>
        <v>8.8218209957771077E-3</v>
      </c>
      <c r="C2431" s="5">
        <f>'Stocks Returns'!B2427</f>
        <v>1.2922465208747402E-2</v>
      </c>
      <c r="D2431" s="5">
        <f>'Stocks Returns'!C2427</f>
        <v>1.2429382132227218E-2</v>
      </c>
      <c r="E2431" s="5">
        <f>'Stocks Returns'!D2427</f>
        <v>1.7110266159695797E-2</v>
      </c>
      <c r="F2431" s="5">
        <f>'Stocks Returns'!E2427</f>
        <v>-3.6786637502486119E-3</v>
      </c>
      <c r="G2431" s="5">
        <f t="shared" si="148"/>
        <v>5.3288419305893651E-3</v>
      </c>
      <c r="H2431" s="5">
        <f t="shared" si="149"/>
        <v>-2.7624077752248961E-4</v>
      </c>
      <c r="I2431" s="5">
        <f t="shared" si="150"/>
        <v>4.8831824777390495E-3</v>
      </c>
      <c r="J2431" s="5">
        <f t="shared" si="151"/>
        <v>-1.256731390914749E-2</v>
      </c>
    </row>
    <row r="2432" spans="1:10" ht="15" customHeight="1" x14ac:dyDescent="0.2">
      <c r="A2432" s="3">
        <f>'2_CVaR_t1'!A2432</f>
        <v>45694</v>
      </c>
      <c r="B2432" s="5">
        <f>'2_CVaR_t1'!D2432-1</f>
        <v>-3.9278014075181389E-3</v>
      </c>
      <c r="C2432" s="5">
        <f>'Stocks Returns'!B2428</f>
        <v>9.8135426889101041E-4</v>
      </c>
      <c r="D2432" s="5">
        <f>'Stocks Returns'!C2428</f>
        <v>-5.6086897918641299E-3</v>
      </c>
      <c r="E2432" s="5">
        <f>'Stocks Returns'!D2428</f>
        <v>-7.2897196261682007E-3</v>
      </c>
      <c r="F2432" s="5">
        <f>'Stocks Returns'!E2428</f>
        <v>-2.6943418820476461E-3</v>
      </c>
      <c r="G2432" s="5">
        <f t="shared" si="148"/>
        <v>5.153320808720472E-3</v>
      </c>
      <c r="H2432" s="5">
        <f t="shared" si="149"/>
        <v>1.0632515076503066E-4</v>
      </c>
      <c r="I2432" s="5">
        <f t="shared" si="150"/>
        <v>-1.7620592922618908E-3</v>
      </c>
      <c r="J2432" s="5">
        <f t="shared" si="151"/>
        <v>1.3064251281871414E-3</v>
      </c>
    </row>
    <row r="2433" spans="1:10" ht="15" customHeight="1" x14ac:dyDescent="0.2">
      <c r="A2433" s="3">
        <f>'2_CVaR_t1'!A2433</f>
        <v>45695</v>
      </c>
      <c r="B2433" s="5">
        <f>'2_CVaR_t1'!D2433-1</f>
        <v>9.4000296667617889E-5</v>
      </c>
      <c r="C2433" s="5">
        <f>'Stocks Returns'!B2429</f>
        <v>-3.9215686274508554E-3</v>
      </c>
      <c r="D2433" s="5">
        <f>'Stocks Returns'!C2429</f>
        <v>1.5540462760446072E-3</v>
      </c>
      <c r="E2433" s="5">
        <f>'Stocks Returns'!D2429</f>
        <v>-2.2971191865938545E-2</v>
      </c>
      <c r="F2433" s="5">
        <f>'Stocks Returns'!E2429</f>
        <v>-1.5809485691414826E-2</v>
      </c>
      <c r="G2433" s="5">
        <f t="shared" si="148"/>
        <v>-3.4609958594481391E-3</v>
      </c>
      <c r="H2433" s="5">
        <f t="shared" si="149"/>
        <v>1.4583673515567051E-3</v>
      </c>
      <c r="I2433" s="5">
        <f t="shared" si="150"/>
        <v>-2.3044172671170943E-2</v>
      </c>
      <c r="J2433" s="5">
        <f t="shared" si="151"/>
        <v>-1.5874617913096491E-2</v>
      </c>
    </row>
    <row r="2434" spans="1:10" ht="15" customHeight="1" x14ac:dyDescent="0.2">
      <c r="A2434" s="3">
        <f>'2_CVaR_t1'!A2434</f>
        <v>45698</v>
      </c>
      <c r="B2434" s="5">
        <f>'2_CVaR_t1'!D2434-1</f>
        <v>6.1848502387027438E-3</v>
      </c>
      <c r="C2434" s="5">
        <f>'Stocks Returns'!B2430</f>
        <v>-1.7716535433070835E-2</v>
      </c>
      <c r="D2434" s="5">
        <f>'Stocks Returns'!C2430</f>
        <v>9.2236078386300768E-3</v>
      </c>
      <c r="E2434" s="5">
        <f>'Stocks Returns'!D2430</f>
        <v>3.0834457506263568E-3</v>
      </c>
      <c r="F2434" s="5">
        <f>'Stocks Returns'!E2430</f>
        <v>1.138674257828387E-2</v>
      </c>
      <c r="G2434" s="5">
        <f t="shared" si="148"/>
        <v>-2.2876712817039402E-2</v>
      </c>
      <c r="H2434" s="5">
        <f t="shared" si="149"/>
        <v>3.2787684621477312E-4</v>
      </c>
      <c r="I2434" s="5">
        <f t="shared" si="150"/>
        <v>-5.4714710789951215E-3</v>
      </c>
      <c r="J2434" s="5">
        <f t="shared" si="151"/>
        <v>5.16397655897747E-3</v>
      </c>
    </row>
    <row r="2435" spans="1:10" ht="15" customHeight="1" x14ac:dyDescent="0.2">
      <c r="A2435" s="3">
        <f>'2_CVaR_t1'!A2435</f>
        <v>45699</v>
      </c>
      <c r="B2435" s="5">
        <f>'2_CVaR_t1'!D2435-1</f>
        <v>-4.7758123313768053E-4</v>
      </c>
      <c r="C2435" s="5">
        <f>'Stocks Returns'!B2431</f>
        <v>-1.3026052104208485E-2</v>
      </c>
      <c r="D2435" s="5">
        <f>'Stocks Returns'!C2431</f>
        <v>-1.4520399738062739E-3</v>
      </c>
      <c r="E2435" s="5">
        <f>'Stocks Returns'!D2431</f>
        <v>1.018251681075899E-2</v>
      </c>
      <c r="F2435" s="5">
        <f>'Stocks Returns'!E2431</f>
        <v>2.241656614394838E-2</v>
      </c>
      <c r="G2435" s="5">
        <f t="shared" si="148"/>
        <v>-1.2038013218817947E-2</v>
      </c>
      <c r="H2435" s="5">
        <f t="shared" si="149"/>
        <v>-7.2189864804654363E-4</v>
      </c>
      <c r="I2435" s="5">
        <f t="shared" si="150"/>
        <v>1.09055034016485E-2</v>
      </c>
      <c r="J2435" s="5">
        <f t="shared" si="151"/>
        <v>2.29292826263921E-2</v>
      </c>
    </row>
    <row r="2436" spans="1:10" ht="15" customHeight="1" x14ac:dyDescent="0.2">
      <c r="A2436" s="3">
        <f>'2_CVaR_t1'!A2436</f>
        <v>45700</v>
      </c>
      <c r="B2436" s="5">
        <f>'2_CVaR_t1'!D2436-1</f>
        <v>2.3917265140298571E-3</v>
      </c>
      <c r="C2436" s="5">
        <f>'Stocks Returns'!B2432</f>
        <v>-3.0456852791878042E-3</v>
      </c>
      <c r="D2436" s="5">
        <f>'Stocks Returns'!C2432</f>
        <v>2.195483576642232E-3</v>
      </c>
      <c r="E2436" s="5">
        <f>'Stocks Returns'!D2432</f>
        <v>2.4153670597185206E-2</v>
      </c>
      <c r="F2436" s="5">
        <f>'Stocks Returns'!E2432</f>
        <v>-3.2543506046602944E-2</v>
      </c>
      <c r="G2436" s="5">
        <f t="shared" si="148"/>
        <v>-4.7054972043453266E-3</v>
      </c>
      <c r="H2436" s="5">
        <f t="shared" si="149"/>
        <v>-1.2199471957911258E-3</v>
      </c>
      <c r="I2436" s="5">
        <f t="shared" si="150"/>
        <v>2.0880944770699475E-2</v>
      </c>
      <c r="J2436" s="5">
        <f t="shared" si="151"/>
        <v>-3.4931558180672194E-2</v>
      </c>
    </row>
    <row r="2437" spans="1:10" ht="15" customHeight="1" x14ac:dyDescent="0.2">
      <c r="A2437" s="3">
        <f>'2_CVaR_t1'!A2437</f>
        <v>45701</v>
      </c>
      <c r="B2437" s="5">
        <f>'2_CVaR_t1'!D2437-1</f>
        <v>7.9982436416741187E-3</v>
      </c>
      <c r="C2437" s="5">
        <f>'Stocks Returns'!B2433</f>
        <v>3.920570264765777E-2</v>
      </c>
      <c r="D2437" s="5">
        <f>'Stocks Returns'!C2433</f>
        <v>1.1778144470681928E-2</v>
      </c>
      <c r="E2437" s="5">
        <f>'Stocks Returns'!D2433</f>
        <v>7.6137418755801711E-3</v>
      </c>
      <c r="F2437" s="5">
        <f>'Stocks Returns'!E2433</f>
        <v>-1.5243902439024404E-2</v>
      </c>
      <c r="G2437" s="5">
        <f t="shared" si="148"/>
        <v>3.2372091942833262E-2</v>
      </c>
      <c r="H2437" s="5">
        <f t="shared" si="149"/>
        <v>2.6242505010775317E-4</v>
      </c>
      <c r="I2437" s="5">
        <f t="shared" si="150"/>
        <v>-3.4664525388496334E-3</v>
      </c>
      <c r="J2437" s="5">
        <f t="shared" si="151"/>
        <v>-2.3299945031024588E-2</v>
      </c>
    </row>
    <row r="2438" spans="1:10" ht="15" customHeight="1" x14ac:dyDescent="0.2">
      <c r="A2438" s="3">
        <f>'2_CVaR_t1'!A2438</f>
        <v>45702</v>
      </c>
      <c r="B2438" s="5">
        <f>'2_CVaR_t1'!D2438-1</f>
        <v>-2.202575478257196E-3</v>
      </c>
      <c r="C2438" s="5">
        <f>'Stocks Returns'!B2434</f>
        <v>1.3228809407153319E-2</v>
      </c>
      <c r="D2438" s="5">
        <f>'Stocks Returns'!C2434</f>
        <v>-5.1171175427039417E-3</v>
      </c>
      <c r="E2438" s="5">
        <f>'Stocks Returns'!D2434</f>
        <v>2.7644673792849295E-2</v>
      </c>
      <c r="F2438" s="5">
        <f>'Stocks Returns'!E2434</f>
        <v>-6.6047471620227505E-3</v>
      </c>
      <c r="G2438" s="5">
        <f t="shared" ref="G2438:G2502" si="152">C2438-($P$11+$O$11*$B2438)</f>
        <v>1.5808705218535613E-2</v>
      </c>
      <c r="H2438" s="5">
        <f t="shared" ref="H2438:H2502" si="153">D2438-($P$12+$O$12*$B2438)</f>
        <v>-1.8947067769824744E-3</v>
      </c>
      <c r="I2438" s="5">
        <f t="shared" ref="I2438:I2502" si="154">E2438-($P$13+$O$13*$B2438)</f>
        <v>3.0769835937033477E-2</v>
      </c>
      <c r="J2438" s="5">
        <f t="shared" ref="J2438:J2502" si="155">F2438-($P$14+$O$14*$B2438)</f>
        <v>-4.3481225279185052E-3</v>
      </c>
    </row>
    <row r="2439" spans="1:10" ht="15" customHeight="1" x14ac:dyDescent="0.2">
      <c r="A2439" s="3">
        <f>'2_CVaR_t1'!A2439</f>
        <v>45705</v>
      </c>
      <c r="B2439" s="5">
        <f>'2_CVaR_t1'!D2439-1</f>
        <v>2.8556153399916795E-5</v>
      </c>
      <c r="C2439" s="5">
        <f>'Stocks Returns'!B2435</f>
        <v>0</v>
      </c>
      <c r="D2439" s="5">
        <f>'Stocks Returns'!C2435</f>
        <v>0</v>
      </c>
      <c r="E2439" s="5">
        <f>'Stocks Returns'!D2435</f>
        <v>0</v>
      </c>
      <c r="F2439" s="5">
        <f>'Stocks Returns'!E2435</f>
        <v>0</v>
      </c>
      <c r="G2439" s="5">
        <f t="shared" si="152"/>
        <v>5.2096584642662082E-4</v>
      </c>
      <c r="H2439" s="5">
        <f t="shared" si="153"/>
        <v>-1.1253114819244209E-6</v>
      </c>
      <c r="I2439" s="5">
        <f t="shared" si="154"/>
        <v>1.8154757398473369E-5</v>
      </c>
      <c r="J2439" s="5">
        <f t="shared" si="155"/>
        <v>1.0294917535460086E-6</v>
      </c>
    </row>
    <row r="2440" spans="1:10" ht="15" customHeight="1" x14ac:dyDescent="0.2">
      <c r="A2440" s="3">
        <f>'2_CVaR_t1'!A2440</f>
        <v>45706</v>
      </c>
      <c r="B2440" s="5">
        <f>'2_CVaR_t1'!D2440-1</f>
        <v>6.9482966332763407E-3</v>
      </c>
      <c r="C2440" s="5">
        <f>'Stocks Returns'!B2436</f>
        <v>2.7079303675048294E-2</v>
      </c>
      <c r="D2440" s="5">
        <f>'Stocks Returns'!C2436</f>
        <v>8.252732185994871E-3</v>
      </c>
      <c r="E2440" s="5">
        <f>'Stocks Returns'!D2436</f>
        <v>3.7661406025824906E-2</v>
      </c>
      <c r="F2440" s="5">
        <f>'Stocks Returns'!E2436</f>
        <v>1.2362351963432383E-2</v>
      </c>
      <c r="G2440" s="5">
        <f t="shared" si="152"/>
        <v>2.1214603690923914E-2</v>
      </c>
      <c r="H2440" s="5">
        <f t="shared" si="153"/>
        <v>-1.7460251635390434E-3</v>
      </c>
      <c r="I2440" s="5">
        <f t="shared" si="154"/>
        <v>2.8043336510051371E-2</v>
      </c>
      <c r="J2440" s="5">
        <f t="shared" si="155"/>
        <v>5.3677686498830729E-3</v>
      </c>
    </row>
    <row r="2441" spans="1:10" ht="15" customHeight="1" x14ac:dyDescent="0.2">
      <c r="A2441" s="3">
        <f>'2_CVaR_t1'!A2441</f>
        <v>45707</v>
      </c>
      <c r="B2441" s="5">
        <f>'2_CVaR_t1'!D2441-1</f>
        <v>1.3115071599099082E-3</v>
      </c>
      <c r="C2441" s="5">
        <f>'Stocks Returns'!B2437</f>
        <v>2.5423728813559476E-2</v>
      </c>
      <c r="D2441" s="5">
        <f>'Stocks Returns'!C2437</f>
        <v>-4.2048608191068704E-3</v>
      </c>
      <c r="E2441" s="5">
        <f>'Stocks Returns'!D2437</f>
        <v>9.9032146560663836E-2</v>
      </c>
      <c r="F2441" s="5">
        <f>'Stocks Returns'!E2437</f>
        <v>2.1754746023601834E-2</v>
      </c>
      <c r="G2441" s="5">
        <f t="shared" si="152"/>
        <v>2.4760763495462398E-2</v>
      </c>
      <c r="H2441" s="5">
        <f t="shared" si="153"/>
        <v>-6.0595920748054196E-3</v>
      </c>
      <c r="I2441" s="5">
        <f t="shared" si="154"/>
        <v>9.7263701998886273E-2</v>
      </c>
      <c r="J2441" s="5">
        <f t="shared" si="155"/>
        <v>2.0458757438475455E-2</v>
      </c>
    </row>
    <row r="2442" spans="1:10" ht="15" customHeight="1" x14ac:dyDescent="0.2">
      <c r="A2442" s="3">
        <f>'2_CVaR_t1'!A2442</f>
        <v>45708</v>
      </c>
      <c r="B2442" s="5">
        <f>'2_CVaR_t1'!D2442-1</f>
        <v>-8.1920394942572861E-3</v>
      </c>
      <c r="C2442" s="5">
        <f>'Stocks Returns'!B2438</f>
        <v>1.3774104683195398E-2</v>
      </c>
      <c r="D2442" s="5">
        <f>'Stocks Returns'!C2438</f>
        <v>-1.33434676125328E-2</v>
      </c>
      <c r="E2442" s="5">
        <f>'Stocks Returns'!D2438</f>
        <v>1.1165277559364473E-2</v>
      </c>
      <c r="F2442" s="5">
        <f>'Stocks Returns'!E2438</f>
        <v>2.4404941247363698E-2</v>
      </c>
      <c r="G2442" s="5">
        <f t="shared" si="152"/>
        <v>2.1881189819309359E-2</v>
      </c>
      <c r="H2442" s="5">
        <f t="shared" si="153"/>
        <v>-1.4674870328475267E-3</v>
      </c>
      <c r="I2442" s="5">
        <f t="shared" si="154"/>
        <v>2.2631188710265895E-2</v>
      </c>
      <c r="J2442" s="5">
        <f t="shared" si="155"/>
        <v>3.2716702094897028E-2</v>
      </c>
    </row>
    <row r="2443" spans="1:10" ht="15" customHeight="1" x14ac:dyDescent="0.2">
      <c r="A2443" s="3">
        <f>'2_CVaR_t1'!A2443</f>
        <v>45709</v>
      </c>
      <c r="B2443" s="5">
        <f>'2_CVaR_t1'!D2443-1</f>
        <v>-5.6999006843923006E-3</v>
      </c>
      <c r="C2443" s="5">
        <f>'Stocks Returns'!B2439</f>
        <v>-2.3550724637681153E-2</v>
      </c>
      <c r="D2443" s="5">
        <f>'Stocks Returns'!C2439</f>
        <v>-5.5921709606552295E-3</v>
      </c>
      <c r="E2443" s="5">
        <f>'Stocks Returns'!D2439</f>
        <v>-5.0233281493001547E-2</v>
      </c>
      <c r="F2443" s="5">
        <f>'Stocks Returns'!E2439</f>
        <v>-3.9803921568627443E-2</v>
      </c>
      <c r="G2443" s="5">
        <f t="shared" si="152"/>
        <v>-1.7743431768260563E-2</v>
      </c>
      <c r="H2443" s="5">
        <f t="shared" si="153"/>
        <v>2.6831707104991998E-3</v>
      </c>
      <c r="I2443" s="5">
        <f t="shared" si="154"/>
        <v>-4.2237848543063498E-2</v>
      </c>
      <c r="J2443" s="5">
        <f t="shared" si="155"/>
        <v>-3.4011624886200353E-2</v>
      </c>
    </row>
    <row r="2444" spans="1:10" ht="15" customHeight="1" x14ac:dyDescent="0.2">
      <c r="A2444" s="3">
        <f>'2_CVaR_t1'!A2444</f>
        <v>45712</v>
      </c>
      <c r="B2444" s="5">
        <f>'2_CVaR_t1'!D2444-1</f>
        <v>2.3714093812083892E-3</v>
      </c>
      <c r="C2444" s="5">
        <f>'Stocks Returns'!B2440</f>
        <v>2.8756957328385901E-2</v>
      </c>
      <c r="D2444" s="5">
        <f>'Stocks Returns'!C2440</f>
        <v>3.8163142340688072E-3</v>
      </c>
      <c r="E2444" s="5">
        <f>'Stocks Returns'!D2440</f>
        <v>-3.9299164892746541E-3</v>
      </c>
      <c r="F2444" s="5">
        <f>'Stocks Returns'!E2440</f>
        <v>8.985092914028936E-3</v>
      </c>
      <c r="G2444" s="5">
        <f t="shared" si="152"/>
        <v>2.7115894433081465E-2</v>
      </c>
      <c r="H2444" s="5">
        <f t="shared" si="153"/>
        <v>4.3023762868954311E-4</v>
      </c>
      <c r="I2444" s="5">
        <f t="shared" si="154"/>
        <v>-7.1743492823691975E-3</v>
      </c>
      <c r="J2444" s="5">
        <f t="shared" si="155"/>
        <v>6.6175806824236936E-3</v>
      </c>
    </row>
    <row r="2445" spans="1:10" ht="15" customHeight="1" x14ac:dyDescent="0.2">
      <c r="A2445" s="3">
        <f>'2_CVaR_t1'!A2445</f>
        <v>45713</v>
      </c>
      <c r="B2445" s="5">
        <f>'2_CVaR_t1'!D2445-1</f>
        <v>3.7248006683157087E-3</v>
      </c>
      <c r="C2445" s="5">
        <f>'Stocks Returns'!B2441</f>
        <v>-3.6068530207394089E-2</v>
      </c>
      <c r="D2445" s="5">
        <f>'Stocks Returns'!C2441</f>
        <v>6.373976340828813E-3</v>
      </c>
      <c r="E2445" s="5">
        <f>'Stocks Returns'!D2441</f>
        <v>-1.0849909584086714E-2</v>
      </c>
      <c r="F2445" s="5">
        <f>'Stocks Returns'!E2441</f>
        <v>-1.7607771706132258E-2</v>
      </c>
      <c r="G2445" s="5">
        <f t="shared" si="152"/>
        <v>-3.8958527874541439E-2</v>
      </c>
      <c r="H2445" s="5">
        <f t="shared" si="153"/>
        <v>1.0325217655164634E-3</v>
      </c>
      <c r="I2445" s="5">
        <f t="shared" si="154"/>
        <v>-1.597903473086848E-2</v>
      </c>
      <c r="J2445" s="5">
        <f t="shared" si="155"/>
        <v>-2.1343514646129956E-2</v>
      </c>
    </row>
    <row r="2446" spans="1:10" ht="15" customHeight="1" x14ac:dyDescent="0.2">
      <c r="A2446" s="3">
        <f>'2_CVaR_t1'!A2446</f>
        <v>45714</v>
      </c>
      <c r="B2446" s="5">
        <f>'2_CVaR_t1'!D2446-1</f>
        <v>-2.9581103959106514E-3</v>
      </c>
      <c r="C2446" s="5">
        <f>'Stocks Returns'!B2442</f>
        <v>-1.7773620205799756E-2</v>
      </c>
      <c r="D2446" s="5">
        <f>'Stocks Returns'!C2442</f>
        <v>-4.1472339040489192E-3</v>
      </c>
      <c r="E2446" s="5">
        <f>'Stocks Returns'!D2442</f>
        <v>-6.6478311450889338E-3</v>
      </c>
      <c r="F2446" s="5">
        <f>'Stocks Returns'!E2442</f>
        <v>-9.7857437165225214E-3</v>
      </c>
      <c r="G2446" s="5">
        <f t="shared" si="152"/>
        <v>-1.4496502653012789E-2</v>
      </c>
      <c r="H2446" s="5">
        <f t="shared" si="153"/>
        <v>1.6677272723513228E-4</v>
      </c>
      <c r="I2446" s="5">
        <f t="shared" si="154"/>
        <v>-2.4705336016229472E-3</v>
      </c>
      <c r="J2446" s="5">
        <f t="shared" si="155"/>
        <v>-6.7653000114342244E-3</v>
      </c>
    </row>
    <row r="2447" spans="1:10" ht="15" customHeight="1" x14ac:dyDescent="0.2">
      <c r="A2447" s="3">
        <f>'2_CVaR_t1'!A2447</f>
        <v>45715</v>
      </c>
      <c r="B2447" s="5">
        <f>'2_CVaR_t1'!D2447-1</f>
        <v>7.7632838656056524E-3</v>
      </c>
      <c r="C2447" s="5">
        <f>'Stocks Returns'!B2443</f>
        <v>4.7619047619047672E-2</v>
      </c>
      <c r="D2447" s="5">
        <f>'Stocks Returns'!C2443</f>
        <v>1.4574056576464267E-2</v>
      </c>
      <c r="E2447" s="5">
        <f>'Stocks Returns'!D2443</f>
        <v>-4.4336623724276492E-2</v>
      </c>
      <c r="F2447" s="5">
        <f>'Stocks Returns'!E2443</f>
        <v>1.2899199001352502E-2</v>
      </c>
      <c r="G2447" s="5">
        <f t="shared" si="152"/>
        <v>4.1002262186494227E-2</v>
      </c>
      <c r="H2447" s="5">
        <f t="shared" si="153"/>
        <v>3.3978067345118573E-3</v>
      </c>
      <c r="I2447" s="5">
        <f t="shared" si="154"/>
        <v>-5.5089620160118168E-2</v>
      </c>
      <c r="J2447" s="5">
        <f t="shared" si="155"/>
        <v>5.0806924300998788E-3</v>
      </c>
    </row>
    <row r="2448" spans="1:10" ht="15" customHeight="1" x14ac:dyDescent="0.2">
      <c r="A2448" s="3">
        <f>'2_CVaR_t1'!A2448</f>
        <v>45716</v>
      </c>
      <c r="B2448" s="5">
        <f>'2_CVaR_t1'!D2448-1</f>
        <v>1.4062951150550562E-2</v>
      </c>
      <c r="C2448" s="5">
        <f>'Stocks Returns'!B2444</f>
        <v>4.1818181818181976E-2</v>
      </c>
      <c r="D2448" s="5">
        <f>'Stocks Returns'!C2444</f>
        <v>1.9592961151402521E-2</v>
      </c>
      <c r="E2448" s="5">
        <f>'Stocks Returns'!D2444</f>
        <v>3.0462184873949694E-2</v>
      </c>
      <c r="F2448" s="5">
        <f>'Stocks Returns'!E2444</f>
        <v>1.8280784635924752E-2</v>
      </c>
      <c r="G2448" s="5">
        <f t="shared" si="152"/>
        <v>2.9387945687253336E-2</v>
      </c>
      <c r="H2448" s="5">
        <f t="shared" si="153"/>
        <v>-6.850397837004224E-4</v>
      </c>
      <c r="I2448" s="5">
        <f t="shared" si="154"/>
        <v>1.0936459608084346E-2</v>
      </c>
      <c r="J2448" s="5">
        <f t="shared" si="155"/>
        <v>4.0935373213061132E-3</v>
      </c>
    </row>
    <row r="2449" spans="1:10" ht="15" customHeight="1" x14ac:dyDescent="0.2">
      <c r="A2449" s="3">
        <f>'2_CVaR_t1'!A2449</f>
        <v>45719</v>
      </c>
      <c r="B2449" s="5">
        <f>'2_CVaR_t1'!D2449-1</f>
        <v>-2.2840735474926044E-3</v>
      </c>
      <c r="C2449" s="5">
        <f>'Stocks Returns'!B2445</f>
        <v>-3.8394415357766221E-2</v>
      </c>
      <c r="D2449" s="5">
        <f>'Stocks Returns'!C2445</f>
        <v>-2.4534752281435424E-3</v>
      </c>
      <c r="E2449" s="5">
        <f>'Stocks Returns'!D2445</f>
        <v>-1.5460414542983303E-2</v>
      </c>
      <c r="F2449" s="5">
        <f>'Stocks Returns'!E2445</f>
        <v>-6.5758951084215922E-2</v>
      </c>
      <c r="G2449" s="5">
        <f t="shared" si="152"/>
        <v>-3.5739311605062156E-2</v>
      </c>
      <c r="H2449" s="5">
        <f t="shared" si="153"/>
        <v>8.8668384192500506E-4</v>
      </c>
      <c r="I2449" s="5">
        <f t="shared" si="154"/>
        <v>-1.2221760617529756E-2</v>
      </c>
      <c r="J2449" s="5">
        <f t="shared" si="155"/>
        <v>-6.3419934785509696E-2</v>
      </c>
    </row>
    <row r="2450" spans="1:10" ht="15" customHeight="1" x14ac:dyDescent="0.2">
      <c r="A2450" s="3">
        <f>'2_CVaR_t1'!A2450</f>
        <v>45720</v>
      </c>
      <c r="B2450" s="5">
        <f>'2_CVaR_t1'!D2450-1</f>
        <v>-1.7157315603824275E-2</v>
      </c>
      <c r="C2450" s="5">
        <f>'Stocks Returns'!B2446</f>
        <v>2.722323049001818E-2</v>
      </c>
      <c r="D2450" s="5">
        <f>'Stocks Returns'!C2446</f>
        <v>-2.6505160990226928E-2</v>
      </c>
      <c r="E2450" s="5">
        <f>'Stocks Returns'!D2446</f>
        <v>3.2786885245901232E-3</v>
      </c>
      <c r="F2450" s="5">
        <f>'Stocks Returns'!E2446</f>
        <v>-2.148332073842163E-2</v>
      </c>
      <c r="G2450" s="5">
        <f t="shared" si="152"/>
        <v>4.3603639962616438E-2</v>
      </c>
      <c r="H2450" s="5">
        <f t="shared" si="153"/>
        <v>-1.6761611573413229E-3</v>
      </c>
      <c r="I2450" s="5">
        <f t="shared" si="154"/>
        <v>2.7229375876844309E-2</v>
      </c>
      <c r="J2450" s="5">
        <f t="shared" si="155"/>
        <v>-4.1079829348515569E-3</v>
      </c>
    </row>
    <row r="2451" spans="1:10" ht="15" customHeight="1" x14ac:dyDescent="0.2">
      <c r="A2451" s="3">
        <f>'2_CVaR_t1'!A2451</f>
        <v>45721</v>
      </c>
      <c r="B2451" s="5">
        <f>'2_CVaR_t1'!D2451-1</f>
        <v>1.8768451989739088E-3</v>
      </c>
      <c r="C2451" s="5">
        <f>'Stocks Returns'!B2447</f>
        <v>9.7173144876323558E-3</v>
      </c>
      <c r="D2451" s="5">
        <f>'Stocks Returns'!C2447</f>
        <v>1.2772904068363289E-3</v>
      </c>
      <c r="E2451" s="5">
        <f>'Stocks Returns'!D2447</f>
        <v>2.5799793601651189E-2</v>
      </c>
      <c r="F2451" s="5">
        <f>'Stocks Returns'!E2447</f>
        <v>-1.9417475728155442E-2</v>
      </c>
      <c r="G2451" s="5">
        <f t="shared" si="152"/>
        <v>8.5326446620815309E-3</v>
      </c>
      <c r="H2451" s="5">
        <f t="shared" si="153"/>
        <v>-1.3942405118138393E-3</v>
      </c>
      <c r="I2451" s="5">
        <f t="shared" si="154"/>
        <v>2.3244076142802023E-2</v>
      </c>
      <c r="J2451" s="5">
        <f t="shared" si="155"/>
        <v>-2.1285001069161941E-2</v>
      </c>
    </row>
    <row r="2452" spans="1:10" ht="15" customHeight="1" x14ac:dyDescent="0.2">
      <c r="A2452" s="3">
        <f>'2_CVaR_t1'!A2452</f>
        <v>45722</v>
      </c>
      <c r="B2452" s="5">
        <f>'2_CVaR_t1'!D2452-1</f>
        <v>-1.6667681339103901E-2</v>
      </c>
      <c r="C2452" s="5">
        <f>'Stocks Returns'!B2448</f>
        <v>-6.3867016622922157E-2</v>
      </c>
      <c r="D2452" s="5">
        <f>'Stocks Returns'!C2448</f>
        <v>-2.41578836786559E-2</v>
      </c>
      <c r="E2452" s="5">
        <f>'Stocks Returns'!D2448</f>
        <v>-2.3138832997988024E-2</v>
      </c>
      <c r="F2452" s="5">
        <f>'Stocks Returns'!E2448</f>
        <v>-3.1503150315032036E-3</v>
      </c>
      <c r="G2452" s="5">
        <f t="shared" si="152"/>
        <v>-4.7938450800065473E-2</v>
      </c>
      <c r="H2452" s="5">
        <f t="shared" si="153"/>
        <v>-3.6306794092177269E-5</v>
      </c>
      <c r="I2452" s="5">
        <f t="shared" si="154"/>
        <v>1.3000427616042393E-4</v>
      </c>
      <c r="J2452" s="5">
        <f t="shared" si="155"/>
        <v>1.3730019853654813E-2</v>
      </c>
    </row>
    <row r="2453" spans="1:10" ht="15" customHeight="1" x14ac:dyDescent="0.2">
      <c r="A2453" s="3">
        <f>'2_CVaR_t1'!A2453</f>
        <v>45723</v>
      </c>
      <c r="B2453" s="5">
        <f>'2_CVaR_t1'!D2453-1</f>
        <v>3.3042656074624421E-3</v>
      </c>
      <c r="C2453" s="5">
        <f>'Stocks Returns'!B2449</f>
        <v>3.4579439252336641E-2</v>
      </c>
      <c r="D2453" s="5">
        <f>'Stocks Returns'!C2449</f>
        <v>3.3711074416282738E-3</v>
      </c>
      <c r="E2453" s="5">
        <f>'Stocks Returns'!D2449</f>
        <v>2.5918297288019421E-2</v>
      </c>
      <c r="F2453" s="5">
        <f>'Stocks Returns'!E2449</f>
        <v>2.2911963882618513E-2</v>
      </c>
      <c r="G2453" s="5">
        <f t="shared" si="152"/>
        <v>3.2077519198280259E-2</v>
      </c>
      <c r="H2453" s="5">
        <f t="shared" si="153"/>
        <v>-1.3627586251644839E-3</v>
      </c>
      <c r="I2453" s="5">
        <f t="shared" si="154"/>
        <v>2.137479672830114E-2</v>
      </c>
      <c r="J2453" s="5">
        <f t="shared" si="155"/>
        <v>1.9601367010647408E-2</v>
      </c>
    </row>
    <row r="2454" spans="1:10" ht="15" customHeight="1" x14ac:dyDescent="0.2">
      <c r="A2454" s="3">
        <f>'2_CVaR_t1'!A2454</f>
        <v>45726</v>
      </c>
      <c r="B2454" s="5">
        <f>'2_CVaR_t1'!D2454-1</f>
        <v>-1.14588864976507E-2</v>
      </c>
      <c r="C2454" s="5">
        <f>'Stocks Returns'!B2450</f>
        <v>-4.3360433604336057E-2</v>
      </c>
      <c r="D2454" s="5">
        <f>'Stocks Returns'!C2450</f>
        <v>-1.1120406834122964E-2</v>
      </c>
      <c r="E2454" s="5">
        <f>'Stocks Returns'!D2450</f>
        <v>-0.10573866488204786</v>
      </c>
      <c r="F2454" s="5">
        <f>'Stocks Returns'!E2450</f>
        <v>2.5046893964471018E-2</v>
      </c>
      <c r="G2454" s="5">
        <f t="shared" si="152"/>
        <v>-3.2238641002837527E-2</v>
      </c>
      <c r="H2454" s="5">
        <f t="shared" si="153"/>
        <v>5.4755100436824633E-3</v>
      </c>
      <c r="I2454" s="5">
        <f t="shared" si="154"/>
        <v>-8.9723439998588506E-2</v>
      </c>
      <c r="J2454" s="5">
        <f t="shared" si="155"/>
        <v>3.6661321551655308E-2</v>
      </c>
    </row>
    <row r="2455" spans="1:10" ht="15" customHeight="1" x14ac:dyDescent="0.2">
      <c r="A2455" s="3">
        <f>'2_CVaR_t1'!A2455</f>
        <v>45727</v>
      </c>
      <c r="B2455" s="5">
        <f>'2_CVaR_t1'!D2455-1</f>
        <v>-1.8690367251074314E-2</v>
      </c>
      <c r="C2455" s="5">
        <f>'Stocks Returns'!B2451</f>
        <v>-2.0774315391879239E-2</v>
      </c>
      <c r="D2455" s="5">
        <f>'Stocks Returns'!C2451</f>
        <v>-2.7351821482956562E-2</v>
      </c>
      <c r="E2455" s="5">
        <f>'Stocks Returns'!D2451</f>
        <v>-2.2637979420018772E-2</v>
      </c>
      <c r="F2455" s="5">
        <f>'Stocks Returns'!E2451</f>
        <v>2.7018299246501565E-2</v>
      </c>
      <c r="G2455" s="5">
        <f t="shared" si="152"/>
        <v>-2.9791772096156577E-3</v>
      </c>
      <c r="H2455" s="5">
        <f t="shared" si="153"/>
        <v>-3.0787062566359907E-4</v>
      </c>
      <c r="I2455" s="5">
        <f t="shared" si="154"/>
        <v>3.4475899467009304E-3</v>
      </c>
      <c r="J2455" s="5">
        <f t="shared" si="155"/>
        <v>4.5943498026199542E-2</v>
      </c>
    </row>
    <row r="2456" spans="1:10" ht="15" customHeight="1" x14ac:dyDescent="0.2">
      <c r="A2456" s="3">
        <f>'2_CVaR_t1'!A2456</f>
        <v>45728</v>
      </c>
      <c r="B2456" s="5">
        <f>'2_CVaR_t1'!D2456-1</f>
        <v>1.1739795924374796E-3</v>
      </c>
      <c r="C2456" s="5">
        <f>'Stocks Returns'!B2452</f>
        <v>4.8216007714561027E-3</v>
      </c>
      <c r="D2456" s="5">
        <f>'Stocks Returns'!C2452</f>
        <v>2.1081478015738675E-3</v>
      </c>
      <c r="E2456" s="5">
        <f>'Stocks Returns'!D2452</f>
        <v>-6.5084226646249244E-3</v>
      </c>
      <c r="F2456" s="5">
        <f>'Stocks Returns'!E2452</f>
        <v>2.4525731055444977E-2</v>
      </c>
      <c r="G2456" s="5">
        <f t="shared" si="152"/>
        <v>4.2855484627300315E-3</v>
      </c>
      <c r="H2456" s="5">
        <f t="shared" si="153"/>
        <v>4.5211619634288403E-4</v>
      </c>
      <c r="I2456" s="5">
        <f t="shared" si="154"/>
        <v>-8.0853504364647496E-3</v>
      </c>
      <c r="J2456" s="5">
        <f t="shared" si="155"/>
        <v>2.3368777975319135E-2</v>
      </c>
    </row>
    <row r="2457" spans="1:10" ht="15" customHeight="1" x14ac:dyDescent="0.2">
      <c r="A2457" s="3">
        <f>'2_CVaR_t1'!A2457</f>
        <v>45729</v>
      </c>
      <c r="B2457" s="5">
        <f>'2_CVaR_t1'!D2457-1</f>
        <v>-8.4083983296816545E-3</v>
      </c>
      <c r="C2457" s="5">
        <f>'Stocks Returns'!B2453</f>
        <v>-5.0863723608445266E-2</v>
      </c>
      <c r="D2457" s="5">
        <f>'Stocks Returns'!C2453</f>
        <v>-1.2889372404346733E-2</v>
      </c>
      <c r="E2457" s="5">
        <f>'Stocks Returns'!D2453</f>
        <v>-1.9267822736024343E-4</v>
      </c>
      <c r="F2457" s="5">
        <f>'Stocks Returns'!E2453</f>
        <v>-1.5959079283887512E-2</v>
      </c>
      <c r="G2457" s="5">
        <f t="shared" si="152"/>
        <v>-4.2556978495699949E-2</v>
      </c>
      <c r="H2457" s="5">
        <f t="shared" si="153"/>
        <v>-7.0079686086985463E-4</v>
      </c>
      <c r="I2457" s="5">
        <f t="shared" si="154"/>
        <v>1.1574527786794311E-2</v>
      </c>
      <c r="J2457" s="5">
        <f t="shared" si="155"/>
        <v>-7.4285873084980469E-3</v>
      </c>
    </row>
    <row r="2458" spans="1:10" ht="15" customHeight="1" x14ac:dyDescent="0.2">
      <c r="A2458" s="3">
        <f>'2_CVaR_t1'!A2458</f>
        <v>45730</v>
      </c>
      <c r="B2458" s="5">
        <f>'2_CVaR_t1'!D2458-1</f>
        <v>7.7717550847844485E-3</v>
      </c>
      <c r="C2458" s="5">
        <f>'Stocks Returns'!B2454</f>
        <v>3.0333670374115052E-2</v>
      </c>
      <c r="D2458" s="5">
        <f>'Stocks Returns'!C2454</f>
        <v>9.8919494749658554E-3</v>
      </c>
      <c r="E2458" s="5">
        <f>'Stocks Returns'!D2454</f>
        <v>3.1027172865677466E-2</v>
      </c>
      <c r="F2458" s="5">
        <f>'Stocks Returns'!E2454</f>
        <v>2.8693211352531556E-2</v>
      </c>
      <c r="G2458" s="5">
        <f t="shared" si="152"/>
        <v>2.3709067542193745E-2</v>
      </c>
      <c r="H2458" s="5">
        <f t="shared" si="153"/>
        <v>-1.2965395734292808E-3</v>
      </c>
      <c r="I2458" s="5">
        <f t="shared" si="154"/>
        <v>2.0262379662585418E-2</v>
      </c>
      <c r="J2458" s="5">
        <f t="shared" si="155"/>
        <v>2.0866140678400209E-2</v>
      </c>
    </row>
    <row r="2459" spans="1:10" ht="15" customHeight="1" x14ac:dyDescent="0.2">
      <c r="A2459" s="3">
        <f>'2_CVaR_t1'!A2459</f>
        <v>45733</v>
      </c>
      <c r="B2459" s="5">
        <f>'2_CVaR_t1'!D2459-1</f>
        <v>6.7680815052739707E-3</v>
      </c>
      <c r="C2459" s="5">
        <f>'Stocks Returns'!B2455</f>
        <v>2.8459273797841078E-2</v>
      </c>
      <c r="D2459" s="5">
        <f>'Stocks Returns'!C2455</f>
        <v>8.2881253767330687E-3</v>
      </c>
      <c r="E2459" s="5">
        <f>'Stocks Returns'!D2455</f>
        <v>3.2897196261682193E-2</v>
      </c>
      <c r="F2459" s="5">
        <f>'Stocks Returns'!E2455</f>
        <v>4.1435068216271187E-3</v>
      </c>
      <c r="G2459" s="5">
        <f t="shared" si="152"/>
        <v>2.2760879701687463E-2</v>
      </c>
      <c r="H2459" s="5">
        <f t="shared" si="153"/>
        <v>-1.4502573904450755E-3</v>
      </c>
      <c r="I2459" s="5">
        <f t="shared" si="154"/>
        <v>2.3530088959867329E-2</v>
      </c>
      <c r="J2459" s="5">
        <f t="shared" si="155"/>
        <v>-2.6688853735082835E-3</v>
      </c>
    </row>
    <row r="2460" spans="1:10" ht="15" customHeight="1" x14ac:dyDescent="0.2">
      <c r="A2460" s="3">
        <f>'2_CVaR_t1'!A2460</f>
        <v>45734</v>
      </c>
      <c r="B2460" s="5">
        <f>'2_CVaR_t1'!D2460-1</f>
        <v>-3.0079615150835348E-4</v>
      </c>
      <c r="C2460" s="5">
        <f>'Stocks Returns'!B2456</f>
        <v>-8.5877862595419296E-3</v>
      </c>
      <c r="D2460" s="5">
        <f>'Stocks Returns'!C2456</f>
        <v>6.5759976087265137E-4</v>
      </c>
      <c r="E2460" s="5">
        <f>'Stocks Returns'!D2456</f>
        <v>-1.9182048498009308E-2</v>
      </c>
      <c r="F2460" s="5">
        <f>'Stocks Returns'!E2456</f>
        <v>1.1775362318840576E-2</v>
      </c>
      <c r="G2460" s="5">
        <f t="shared" si="152"/>
        <v>-7.7628879512286007E-3</v>
      </c>
      <c r="H2460" s="5">
        <f t="shared" si="153"/>
        <v>1.1323222308115691E-3</v>
      </c>
      <c r="I2460" s="5">
        <f t="shared" si="154"/>
        <v>-1.8705247540769694E-2</v>
      </c>
      <c r="J2460" s="5">
        <f t="shared" si="155"/>
        <v>1.2109355338398775E-2</v>
      </c>
    </row>
    <row r="2461" spans="1:10" ht="15" customHeight="1" x14ac:dyDescent="0.2">
      <c r="A2461" s="3">
        <f>'2_CVaR_t1'!A2461</f>
        <v>45735</v>
      </c>
      <c r="B2461" s="5">
        <f>'2_CVaR_t1'!D2461-1</f>
        <v>1.0252305394784722E-2</v>
      </c>
      <c r="C2461" s="5">
        <f>'Stocks Returns'!B2457</f>
        <v>5.1010587102983562E-2</v>
      </c>
      <c r="D2461" s="5">
        <f>'Stocks Returns'!C2457</f>
        <v>1.523463870717201E-2</v>
      </c>
      <c r="E2461" s="5">
        <f>'Stocks Returns'!D2457</f>
        <v>6.8265682656825089E-3</v>
      </c>
      <c r="F2461" s="5">
        <f>'Stocks Returns'!E2457</f>
        <v>7.9578235352630866E-3</v>
      </c>
      <c r="G2461" s="5">
        <f t="shared" si="152"/>
        <v>4.2096886088609273E-2</v>
      </c>
      <c r="H2461" s="5">
        <f t="shared" si="153"/>
        <v>4.6225379976607382E-4</v>
      </c>
      <c r="I2461" s="5">
        <f t="shared" si="154"/>
        <v>-7.3925653389842316E-3</v>
      </c>
      <c r="J2461" s="5">
        <f t="shared" si="155"/>
        <v>-2.3769957406114522E-3</v>
      </c>
    </row>
    <row r="2462" spans="1:10" ht="15" customHeight="1" x14ac:dyDescent="0.2">
      <c r="A2462" s="3">
        <f>'2_CVaR_t1'!A2462</f>
        <v>45736</v>
      </c>
      <c r="B2462" s="5">
        <f>'2_CVaR_t1'!D2462-1</f>
        <v>-3.3089107990778022E-3</v>
      </c>
      <c r="C2462" s="5">
        <f>'Stocks Returns'!B2458</f>
        <v>-2.4725274725274637E-2</v>
      </c>
      <c r="D2462" s="5">
        <f>'Stocks Returns'!C2458</f>
        <v>-1.0889454529833253E-3</v>
      </c>
      <c r="E2462" s="5">
        <f>'Stocks Returns'!D2458</f>
        <v>-6.5420560747663559E-2</v>
      </c>
      <c r="F2462" s="5">
        <f>'Stocks Returns'!E2458</f>
        <v>9.6713707687752226E-3</v>
      </c>
      <c r="G2462" s="5">
        <f t="shared" si="152"/>
        <v>-2.1124432004706813E-2</v>
      </c>
      <c r="H2462" s="5">
        <f t="shared" si="153"/>
        <v>3.7318971441674832E-3</v>
      </c>
      <c r="I2462" s="5">
        <f t="shared" si="154"/>
        <v>-6.0754749022217988E-2</v>
      </c>
      <c r="J2462" s="5">
        <f t="shared" si="155"/>
        <v>1.3046461270175938E-2</v>
      </c>
    </row>
    <row r="2463" spans="1:10" ht="15" customHeight="1" x14ac:dyDescent="0.2">
      <c r="A2463" s="3">
        <f>'2_CVaR_t1'!A2463</f>
        <v>45737</v>
      </c>
      <c r="B2463" s="5">
        <f>'2_CVaR_t1'!D2463-1</f>
        <v>-6.7850312577479865E-3</v>
      </c>
      <c r="C2463" s="5">
        <f>'Stocks Returns'!B2459</f>
        <v>8.4507042253521014E-3</v>
      </c>
      <c r="D2463" s="5">
        <f>'Stocks Returns'!C2459</f>
        <v>-1.1311045655375551E-2</v>
      </c>
      <c r="E2463" s="5">
        <f>'Stocks Returns'!D2459</f>
        <v>1.4117647058823568E-2</v>
      </c>
      <c r="F2463" s="5">
        <f>'Stocks Returns'!E2459</f>
        <v>-3.8119440914866631E-3</v>
      </c>
      <c r="G2463" s="5">
        <f t="shared" si="152"/>
        <v>1.5259375866724463E-2</v>
      </c>
      <c r="H2463" s="5">
        <f t="shared" si="153"/>
        <v>-1.467908744327345E-3</v>
      </c>
      <c r="I2463" s="5">
        <f t="shared" si="154"/>
        <v>2.3624200490944477E-2</v>
      </c>
      <c r="J2463" s="5">
        <f t="shared" si="155"/>
        <v>3.0773812087720939E-3</v>
      </c>
    </row>
    <row r="2464" spans="1:10" ht="15" customHeight="1" x14ac:dyDescent="0.2">
      <c r="A2464" s="3">
        <f>'2_CVaR_t1'!A2464</f>
        <v>45740</v>
      </c>
      <c r="B2464" s="5">
        <f>'2_CVaR_t1'!D2464-1</f>
        <v>1.7680530993998689E-2</v>
      </c>
      <c r="C2464" s="5">
        <f>'Stocks Returns'!B2460</f>
        <v>2.141527001862209E-2</v>
      </c>
      <c r="D2464" s="5">
        <f>'Stocks Returns'!C2460</f>
        <v>2.445987739375477E-2</v>
      </c>
      <c r="E2464" s="5">
        <f>'Stocks Returns'!D2460</f>
        <v>4.1956689868522856E-2</v>
      </c>
      <c r="F2464" s="5">
        <f>'Stocks Returns'!E2460</f>
        <v>2.6491365777079334E-3</v>
      </c>
      <c r="G2464" s="5">
        <f t="shared" si="152"/>
        <v>5.6466636030307951E-3</v>
      </c>
      <c r="H2464" s="5">
        <f t="shared" si="153"/>
        <v>-1.0447981902381824E-3</v>
      </c>
      <c r="I2464" s="5">
        <f t="shared" si="154"/>
        <v>1.7393230774495911E-2</v>
      </c>
      <c r="J2464" s="5">
        <f t="shared" si="155"/>
        <v>-1.5195355968957783E-2</v>
      </c>
    </row>
    <row r="2465" spans="1:10" ht="15" customHeight="1" x14ac:dyDescent="0.2">
      <c r="A2465" s="3">
        <f>'2_CVaR_t1'!A2465</f>
        <v>45741</v>
      </c>
      <c r="B2465" s="5">
        <f>'2_CVaR_t1'!D2465-1</f>
        <v>3.1022827700288857E-4</v>
      </c>
      <c r="C2465" s="5">
        <f>'Stocks Returns'!B2461</f>
        <v>9.1157702825883646E-4</v>
      </c>
      <c r="D2465" s="5">
        <f>'Stocks Returns'!C2461</f>
        <v>2.1810561604513889E-3</v>
      </c>
      <c r="E2465" s="5">
        <f>'Stocks Returns'!D2461</f>
        <v>-2.8391167192429068E-2</v>
      </c>
      <c r="F2465" s="5">
        <f>'Stocks Returns'!E2461</f>
        <v>3.5228495938937066E-3</v>
      </c>
      <c r="G2465" s="5">
        <f t="shared" si="152"/>
        <v>1.1726105751518256E-3</v>
      </c>
      <c r="H2465" s="5">
        <f t="shared" si="153"/>
        <v>1.7729713314342779E-3</v>
      </c>
      <c r="I2465" s="5">
        <f t="shared" si="154"/>
        <v>-2.8765260636019099E-2</v>
      </c>
      <c r="J2465" s="5">
        <f t="shared" si="155"/>
        <v>3.239118534221343E-3</v>
      </c>
    </row>
    <row r="2466" spans="1:10" ht="15" customHeight="1" x14ac:dyDescent="0.2">
      <c r="A2466" s="3">
        <f>'2_CVaR_t1'!A2466</f>
        <v>45742</v>
      </c>
      <c r="B2466" s="5">
        <f>'2_CVaR_t1'!D2466-1</f>
        <v>-9.4259037833488435E-4</v>
      </c>
      <c r="C2466" s="5">
        <f>'Stocks Returns'!B2462</f>
        <v>4.5537340619306033E-3</v>
      </c>
      <c r="D2466" s="5">
        <f>'Stocks Returns'!C2462</f>
        <v>-1.2773485934222117E-3</v>
      </c>
      <c r="E2466" s="5">
        <f>'Stocks Returns'!D2462</f>
        <v>-3.628724216959478E-3</v>
      </c>
      <c r="F2466" s="5">
        <f>'Stocks Returns'!E2462</f>
        <v>6.3383715260849627E-3</v>
      </c>
      <c r="G2466" s="5">
        <f t="shared" si="152"/>
        <v>5.9708920765738829E-3</v>
      </c>
      <c r="H2466" s="5">
        <f t="shared" si="153"/>
        <v>1.2463734002629697E-4</v>
      </c>
      <c r="I2466" s="5">
        <f t="shared" si="154"/>
        <v>-2.258179755189198E-3</v>
      </c>
      <c r="J2466" s="5">
        <f t="shared" si="155"/>
        <v>7.3211958023375306E-3</v>
      </c>
    </row>
    <row r="2467" spans="1:10" ht="15" customHeight="1" x14ac:dyDescent="0.2">
      <c r="A2467" s="3">
        <f>'2_CVaR_t1'!A2467</f>
        <v>45743</v>
      </c>
      <c r="B2467" s="5">
        <f>'2_CVaR_t1'!D2467-1</f>
        <v>9.721405873266642E-3</v>
      </c>
      <c r="C2467" s="5">
        <f>'Stocks Returns'!B2463</f>
        <v>-1.8132366273798661E-3</v>
      </c>
      <c r="D2467" s="5">
        <f>'Stocks Returns'!C2463</f>
        <v>1.6503578506472882E-2</v>
      </c>
      <c r="E2467" s="5">
        <f>'Stocks Returns'!D2463</f>
        <v>-2.6451983898792442E-2</v>
      </c>
      <c r="F2467" s="5">
        <f>'Stocks Returns'!E2463</f>
        <v>-3.6821705426357543E-3</v>
      </c>
      <c r="G2467" s="5">
        <f t="shared" si="152"/>
        <v>-1.0237013641876859E-2</v>
      </c>
      <c r="H2467" s="5">
        <f t="shared" si="153"/>
        <v>2.4982365366960774E-3</v>
      </c>
      <c r="I2467" s="5">
        <f t="shared" si="154"/>
        <v>-3.993180265910258E-2</v>
      </c>
      <c r="J2467" s="5">
        <f t="shared" si="155"/>
        <v>-1.3480269185437163E-2</v>
      </c>
    </row>
    <row r="2468" spans="1:10" ht="15" customHeight="1" x14ac:dyDescent="0.2">
      <c r="A2468" s="3">
        <f>'2_CVaR_t1'!A2468</f>
        <v>45744</v>
      </c>
      <c r="B2468" s="5">
        <f>'2_CVaR_t1'!D2468-1</f>
        <v>-1.4707855871692543E-2</v>
      </c>
      <c r="C2468" s="5">
        <f>'Stocks Returns'!B2464</f>
        <v>-5.8128973660308891E-2</v>
      </c>
      <c r="D2468" s="5">
        <f>'Stocks Returns'!C2464</f>
        <v>-2.0036580335968557E-2</v>
      </c>
      <c r="E2468" s="5">
        <f>'Stocks Returns'!D2464</f>
        <v>-4.1149832644221229E-2</v>
      </c>
      <c r="F2468" s="5">
        <f>'Stocks Returns'!E2464</f>
        <v>-4.376580431822541E-3</v>
      </c>
      <c r="G2468" s="5">
        <f t="shared" si="152"/>
        <v>-4.4008971403887556E-2</v>
      </c>
      <c r="H2468" s="5">
        <f t="shared" si="153"/>
        <v>1.2534432643407957E-3</v>
      </c>
      <c r="I2468" s="5">
        <f t="shared" si="154"/>
        <v>-2.0610189881799221E-2</v>
      </c>
      <c r="J2468" s="5">
        <f t="shared" si="155"/>
        <v>1.0522440244247333E-2</v>
      </c>
    </row>
    <row r="2469" spans="1:10" ht="15" customHeight="1" x14ac:dyDescent="0.2">
      <c r="A2469" s="3">
        <f>'2_CVaR_t1'!A2469</f>
        <v>45747</v>
      </c>
      <c r="B2469" s="5">
        <f>'2_CVaR_t1'!D2469-1</f>
        <v>1.4301470257128468E-2</v>
      </c>
      <c r="C2469" s="5">
        <f>'Stocks Returns'!B2465</f>
        <v>3.4715525554484206E-2</v>
      </c>
      <c r="D2469" s="5">
        <f>'Stocks Returns'!C2465</f>
        <v>2.219599760945079E-2</v>
      </c>
      <c r="E2469" s="5">
        <f>'Stocks Returns'!D2465</f>
        <v>-5.9548254620124252E-3</v>
      </c>
      <c r="F2469" s="5">
        <f>'Stocks Returns'!E2465</f>
        <v>2.588649018267053E-2</v>
      </c>
      <c r="G2469" s="5">
        <f t="shared" si="152"/>
        <v>2.206517953457382E-2</v>
      </c>
      <c r="H2469" s="5">
        <f t="shared" si="153"/>
        <v>1.5733845796391463E-3</v>
      </c>
      <c r="I2469" s="5">
        <f t="shared" si="154"/>
        <v>-2.5812705324008287E-2</v>
      </c>
      <c r="J2469" s="5">
        <f t="shared" si="155"/>
        <v>1.1458108490088111E-2</v>
      </c>
    </row>
    <row r="2470" spans="1:10" ht="15" customHeight="1" x14ac:dyDescent="0.2">
      <c r="A2470" s="3">
        <f>'2_CVaR_t1'!A2470</f>
        <v>45748</v>
      </c>
      <c r="B2470" s="5">
        <f>'2_CVaR_t1'!D2470-1</f>
        <v>-7.5413217657435139E-3</v>
      </c>
      <c r="C2470" s="5">
        <f>'Stocks Returns'!B2466</f>
        <v>-4.8462255358806994E-2</v>
      </c>
      <c r="D2470" s="5">
        <f>'Stocks Returns'!C2466</f>
        <v>-1.1727158591565368E-2</v>
      </c>
      <c r="E2470" s="5">
        <f>'Stocks Returns'!D2466</f>
        <v>1.8591200165256616E-3</v>
      </c>
      <c r="F2470" s="5">
        <f>'Stocks Returns'!E2466</f>
        <v>3.5231384498191076E-3</v>
      </c>
      <c r="G2470" s="5">
        <f t="shared" si="152"/>
        <v>-4.0955664703141867E-2</v>
      </c>
      <c r="H2470" s="5">
        <f t="shared" si="153"/>
        <v>-7.9133413901188651E-4</v>
      </c>
      <c r="I2470" s="5">
        <f t="shared" si="154"/>
        <v>1.2418861060510048E-2</v>
      </c>
      <c r="J2470" s="5">
        <f t="shared" si="155"/>
        <v>1.1177046696165028E-2</v>
      </c>
    </row>
    <row r="2471" spans="1:10" ht="15" customHeight="1" x14ac:dyDescent="0.2">
      <c r="A2471" s="3">
        <f>'2_CVaR_t1'!A2471</f>
        <v>45749</v>
      </c>
      <c r="B2471" s="5">
        <f>'2_CVaR_t1'!D2471-1</f>
        <v>3.5773354278978431E-4</v>
      </c>
      <c r="C2471" s="5">
        <f>'Stocks Returns'!B2467</f>
        <v>3.4280117531831467E-2</v>
      </c>
      <c r="D2471" s="5">
        <f>'Stocks Returns'!C2467</f>
        <v>-5.7745038907097701E-5</v>
      </c>
      <c r="E2471" s="5">
        <f>'Stocks Returns'!D2467</f>
        <v>8.8659793814434007E-3</v>
      </c>
      <c r="F2471" s="5">
        <f>'Stocks Returns'!E2467</f>
        <v>6.7368820571211963E-3</v>
      </c>
      <c r="G2471" s="5">
        <f t="shared" si="152"/>
        <v>3.4497312331680574E-2</v>
      </c>
      <c r="H2471" s="5">
        <f t="shared" si="153"/>
        <v>-5.3446541409655969E-4</v>
      </c>
      <c r="I2471" s="5">
        <f t="shared" si="154"/>
        <v>8.4257315211363776E-3</v>
      </c>
      <c r="J2471" s="5">
        <f t="shared" si="155"/>
        <v>6.4051248544706989E-3</v>
      </c>
    </row>
    <row r="2472" spans="1:10" ht="15" customHeight="1" x14ac:dyDescent="0.2">
      <c r="A2472" s="3">
        <f>'2_CVaR_t1'!A2472</f>
        <v>45750</v>
      </c>
      <c r="B2472" s="5">
        <f>'2_CVaR_t1'!D2472-1</f>
        <v>-1.9960053584483717E-2</v>
      </c>
      <c r="C2472" s="5">
        <f>'Stocks Returns'!B2468</f>
        <v>-0.13257575757575757</v>
      </c>
      <c r="D2472" s="5">
        <f>'Stocks Returns'!C2468</f>
        <v>-2.0039263119203343E-2</v>
      </c>
      <c r="E2472" s="5">
        <f>'Stocks Returns'!D2468</f>
        <v>-0.16799509503372168</v>
      </c>
      <c r="F2472" s="5">
        <f>'Stocks Returns'!E2468</f>
        <v>-0.10226201696512716</v>
      </c>
      <c r="G2472" s="5">
        <f t="shared" si="152"/>
        <v>-0.11360892911719697</v>
      </c>
      <c r="H2472" s="5">
        <f t="shared" si="153"/>
        <v>8.8391288998768483E-3</v>
      </c>
      <c r="I2472" s="5">
        <f t="shared" si="154"/>
        <v>-0.1401413983360861</v>
      </c>
      <c r="J2472" s="5">
        <f t="shared" si="155"/>
        <v>-8.2053210223750908E-2</v>
      </c>
    </row>
    <row r="2473" spans="1:10" ht="15" customHeight="1" x14ac:dyDescent="0.2">
      <c r="A2473" s="3">
        <f>'2_CVaR_t1'!A2473</f>
        <v>45751</v>
      </c>
      <c r="B2473" s="5">
        <f>'2_CVaR_t1'!D2473-1</f>
        <v>-5.5019966879113369E-2</v>
      </c>
      <c r="C2473" s="5">
        <f>'Stocks Returns'!B2469</f>
        <v>-0.11899563318777295</v>
      </c>
      <c r="D2473" s="5">
        <f>'Stocks Returns'!C2469</f>
        <v>-7.737413517609093E-2</v>
      </c>
      <c r="E2473" s="5">
        <f>'Stocks Returns'!D2469</f>
        <v>-0.11029231147138296</v>
      </c>
      <c r="F2473" s="5">
        <f>'Stocks Returns'!E2469</f>
        <v>-9.4068241469816183E-2</v>
      </c>
      <c r="G2473" s="5">
        <f t="shared" si="152"/>
        <v>-6.7674861543239651E-2</v>
      </c>
      <c r="H2473" s="5">
        <f t="shared" si="153"/>
        <v>2.1587739343548046E-3</v>
      </c>
      <c r="I2473" s="5">
        <f t="shared" si="154"/>
        <v>-3.3615224866637802E-2</v>
      </c>
      <c r="J2473" s="5">
        <f t="shared" si="155"/>
        <v>-3.8415102804434144E-2</v>
      </c>
    </row>
    <row r="2474" spans="1:10" ht="15" customHeight="1" x14ac:dyDescent="0.2">
      <c r="A2474" s="3">
        <f>'2_CVaR_t1'!A2474</f>
        <v>45754</v>
      </c>
      <c r="B2474" s="5">
        <f>'2_CVaR_t1'!D2474-1</f>
        <v>4.1551612422652262E-4</v>
      </c>
      <c r="C2474" s="5">
        <f>'Stocks Returns'!B2470</f>
        <v>2.4783147459725985E-3</v>
      </c>
      <c r="D2474" s="5">
        <f>'Stocks Returns'!C2470</f>
        <v>-2.5861471549027959E-3</v>
      </c>
      <c r="E2474" s="5">
        <f>'Stocks Returns'!D2470</f>
        <v>5.1628934290447459E-2</v>
      </c>
      <c r="F2474" s="5">
        <f>'Stocks Returns'!E2470</f>
        <v>-7.1850735890601758E-3</v>
      </c>
      <c r="G2474" s="5">
        <f t="shared" si="152"/>
        <v>2.6421866998342486E-3</v>
      </c>
      <c r="H2474" s="5">
        <f t="shared" si="153"/>
        <v>-3.1463517285377465E-3</v>
      </c>
      <c r="I2474" s="5">
        <f t="shared" si="154"/>
        <v>5.1108220130078097E-2</v>
      </c>
      <c r="J2474" s="5">
        <f t="shared" si="155"/>
        <v>-7.5752469372002106E-3</v>
      </c>
    </row>
    <row r="2475" spans="1:10" ht="15" customHeight="1" x14ac:dyDescent="0.2">
      <c r="A2475" s="3">
        <f>'2_CVaR_t1'!A2475</f>
        <v>45755</v>
      </c>
      <c r="B2475" s="5">
        <f>'2_CVaR_t1'!D2475-1</f>
        <v>-1.1391143088495426E-2</v>
      </c>
      <c r="C2475" s="5">
        <f>'Stocks Returns'!B2471</f>
        <v>-4.9443757725587067E-2</v>
      </c>
      <c r="D2475" s="5">
        <f>'Stocks Returns'!C2471</f>
        <v>-1.2967785294638601E-2</v>
      </c>
      <c r="E2475" s="5">
        <f>'Stocks Returns'!D2471</f>
        <v>-7.2197427146232562E-2</v>
      </c>
      <c r="F2475" s="5">
        <f>'Stocks Returns'!E2471</f>
        <v>-3.5134819656822747E-2</v>
      </c>
      <c r="G2475" s="5">
        <f t="shared" si="152"/>
        <v>-3.8384480008042045E-2</v>
      </c>
      <c r="H2475" s="5">
        <f t="shared" si="153"/>
        <v>3.5302559937993895E-3</v>
      </c>
      <c r="I2475" s="5">
        <f t="shared" si="154"/>
        <v>-5.6276539714524162E-2</v>
      </c>
      <c r="J2475" s="5">
        <f t="shared" si="155"/>
        <v>-2.3588878259538162E-2</v>
      </c>
    </row>
    <row r="2476" spans="1:10" ht="15" customHeight="1" x14ac:dyDescent="0.2">
      <c r="A2476" s="3">
        <f>'2_CVaR_t1'!A2476</f>
        <v>45756</v>
      </c>
      <c r="B2476" s="5">
        <f>'2_CVaR_t1'!D2476-1</f>
        <v>6.2211784182415242E-2</v>
      </c>
      <c r="C2476" s="5">
        <f>'Stocks Returns'!B2472</f>
        <v>0.20416124837451233</v>
      </c>
      <c r="D2476" s="5">
        <f>'Stocks Returns'!C2472</f>
        <v>7.8372530573847632E-2</v>
      </c>
      <c r="E2476" s="5">
        <f>'Stocks Returns'!D2472</f>
        <v>0.27051499717034511</v>
      </c>
      <c r="F2476" s="5">
        <f>'Stocks Returns'!E2472</f>
        <v>0.10706508589402386</v>
      </c>
      <c r="G2476" s="5">
        <f t="shared" si="152"/>
        <v>0.14729836931909435</v>
      </c>
      <c r="H2476" s="5">
        <f t="shared" si="153"/>
        <v>-1.1470841651420066E-2</v>
      </c>
      <c r="I2476" s="5">
        <f t="shared" si="154"/>
        <v>0.18393864263075785</v>
      </c>
      <c r="J2476" s="5">
        <f t="shared" si="155"/>
        <v>4.4201071885964574E-2</v>
      </c>
    </row>
    <row r="2477" spans="1:10" ht="15" customHeight="1" x14ac:dyDescent="0.2">
      <c r="A2477" s="3">
        <f>'2_CVaR_t1'!A2477</f>
        <v>45757</v>
      </c>
      <c r="B2477" s="5">
        <f>'2_CVaR_t1'!D2477-1</f>
        <v>-2.0909955815882175E-2</v>
      </c>
      <c r="C2477" s="5">
        <f>'Stocks Returns'!B2473</f>
        <v>-0.12526997840172793</v>
      </c>
      <c r="D2477" s="5">
        <f>'Stocks Returns'!C2473</f>
        <v>-2.3523154806471935E-2</v>
      </c>
      <c r="E2477" s="5">
        <f>'Stocks Returns'!D2473</f>
        <v>-0.1356347438752783</v>
      </c>
      <c r="F2477" s="5">
        <f>'Stocks Returns'!E2473</f>
        <v>-8.9826248497431926E-2</v>
      </c>
      <c r="G2477" s="5">
        <f t="shared" si="152"/>
        <v>-0.10542656241231335</v>
      </c>
      <c r="H2477" s="5">
        <f t="shared" si="153"/>
        <v>6.7276547200659786E-3</v>
      </c>
      <c r="I2477" s="5">
        <f t="shared" si="154"/>
        <v>-0.10645824165249887</v>
      </c>
      <c r="J2477" s="5">
        <f t="shared" si="155"/>
        <v>-6.8657124207575082E-2</v>
      </c>
    </row>
    <row r="2478" spans="1:10" ht="15" customHeight="1" x14ac:dyDescent="0.2">
      <c r="A2478" s="3">
        <f>'2_CVaR_t1'!A2478</f>
        <v>45758</v>
      </c>
      <c r="B2478" s="5">
        <f>'2_CVaR_t1'!D2478-1</f>
        <v>1.7637568380483692E-2</v>
      </c>
      <c r="C2478" s="5">
        <f>'Stocks Returns'!B2474</f>
        <v>-1.6049382716049387E-2</v>
      </c>
      <c r="D2478" s="5">
        <f>'Stocks Returns'!C2474</f>
        <v>2.7078023758349001E-2</v>
      </c>
      <c r="E2478" s="5">
        <f>'Stocks Returns'!D2474</f>
        <v>-2.5766555011594861E-3</v>
      </c>
      <c r="F2478" s="5">
        <f>'Stocks Returns'!E2474</f>
        <v>3.7219354064113253E-2</v>
      </c>
      <c r="G2478" s="5">
        <f t="shared" si="152"/>
        <v>-3.1778342429006137E-2</v>
      </c>
      <c r="H2478" s="5">
        <f t="shared" si="153"/>
        <v>1.6354205024390299E-3</v>
      </c>
      <c r="I2478" s="5">
        <f t="shared" si="154"/>
        <v>-2.7080286140579488E-2</v>
      </c>
      <c r="J2478" s="5">
        <f t="shared" si="155"/>
        <v>1.9418295199697445E-2</v>
      </c>
    </row>
    <row r="2479" spans="1:10" ht="15" customHeight="1" x14ac:dyDescent="0.2">
      <c r="A2479" s="3">
        <f>'2_CVaR_t1'!A2479</f>
        <v>45761</v>
      </c>
      <c r="B2479" s="5">
        <f>'2_CVaR_t1'!D2479-1</f>
        <v>3.6893100819677116E-3</v>
      </c>
      <c r="C2479" s="5">
        <f>'Stocks Returns'!B2475</f>
        <v>6.273525721455453E-3</v>
      </c>
      <c r="D2479" s="5">
        <f>'Stocks Returns'!C2475</f>
        <v>5.3389338149170129E-3</v>
      </c>
      <c r="E2479" s="5">
        <f>'Stocks Returns'!D2475</f>
        <v>4.3916300697495192E-3</v>
      </c>
      <c r="F2479" s="5">
        <f>'Stocks Returns'!E2475</f>
        <v>6.9452482926268821E-4</v>
      </c>
      <c r="G2479" s="5">
        <f t="shared" si="152"/>
        <v>3.4162794306361157E-3</v>
      </c>
      <c r="H2479" s="5">
        <f t="shared" si="153"/>
        <v>4.8755992562936508E-5</v>
      </c>
      <c r="I2479" s="5">
        <f t="shared" si="154"/>
        <v>-6.8807194467197363E-4</v>
      </c>
      <c r="J2479" s="5">
        <f t="shared" si="155"/>
        <v>-3.0053383835912284E-3</v>
      </c>
    </row>
    <row r="2480" spans="1:10" ht="15" customHeight="1" x14ac:dyDescent="0.2">
      <c r="A2480" s="3">
        <f>'2_CVaR_t1'!A2480</f>
        <v>45762</v>
      </c>
      <c r="B2480" s="5">
        <f>'2_CVaR_t1'!D2480-1</f>
        <v>1.0879676493902313E-3</v>
      </c>
      <c r="C2480" s="5">
        <f>'Stocks Returns'!B2476</f>
        <v>2.8678304239401653E-2</v>
      </c>
      <c r="D2480" s="5">
        <f>'Stocks Returns'!C2476</f>
        <v>1.8801843427962428E-3</v>
      </c>
      <c r="E2480" s="5">
        <f>'Stocks Returns'!D2476</f>
        <v>-3.8580246913582084E-3</v>
      </c>
      <c r="F2480" s="5">
        <f>'Stocks Returns'!E2476</f>
        <v>-8.4441873915558352E-3</v>
      </c>
      <c r="G2480" s="5">
        <f t="shared" si="152"/>
        <v>2.822162535910594E-2</v>
      </c>
      <c r="H2480" s="5">
        <f t="shared" si="153"/>
        <v>3.4842268092007567E-4</v>
      </c>
      <c r="I2480" s="5">
        <f t="shared" si="154"/>
        <v>-5.3151747958440423E-3</v>
      </c>
      <c r="J2480" s="5">
        <f t="shared" si="155"/>
        <v>-9.5141854403564194E-3</v>
      </c>
    </row>
    <row r="2481" spans="1:10" ht="15" customHeight="1" x14ac:dyDescent="0.2">
      <c r="A2481" s="3">
        <f>'2_CVaR_t1'!A2481</f>
        <v>45763</v>
      </c>
      <c r="B2481" s="5">
        <f>'2_CVaR_t1'!D2481-1</f>
        <v>-9.4764351835737726E-3</v>
      </c>
      <c r="C2481" s="5">
        <f>'Stocks Returns'!B2477</f>
        <v>-4.0000000000000036E-2</v>
      </c>
      <c r="D2481" s="5">
        <f>'Stocks Returns'!C2477</f>
        <v>-1.3340873309051648E-2</v>
      </c>
      <c r="E2481" s="5">
        <f>'Stocks Returns'!D2477</f>
        <v>-2.0139426800929394E-2</v>
      </c>
      <c r="F2481" s="5">
        <f>'Stocks Returns'!E2477</f>
        <v>7.4661689220718586E-3</v>
      </c>
      <c r="G2481" s="5">
        <f t="shared" si="152"/>
        <v>-3.070765051907039E-2</v>
      </c>
      <c r="H2481" s="5">
        <f t="shared" si="153"/>
        <v>3.9080049068856114E-4</v>
      </c>
      <c r="I2481" s="5">
        <f t="shared" si="154"/>
        <v>-6.8849045086503032E-3</v>
      </c>
      <c r="J2481" s="5">
        <f t="shared" si="155"/>
        <v>1.7076408369689718E-2</v>
      </c>
    </row>
    <row r="2482" spans="1:10" ht="15" customHeight="1" x14ac:dyDescent="0.2">
      <c r="A2482" s="3">
        <f>'2_CVaR_t1'!A2482</f>
        <v>45764</v>
      </c>
      <c r="B2482" s="5">
        <f>'2_CVaR_t1'!D2482-1</f>
        <v>-2.6682503158517168E-3</v>
      </c>
      <c r="C2482" s="5">
        <f>'Stocks Returns'!B2478</f>
        <v>2.3989898989899006E-2</v>
      </c>
      <c r="D2482" s="5">
        <f>'Stocks Returns'!C2478</f>
        <v>-5.1911975398553079E-3</v>
      </c>
      <c r="E2482" s="5">
        <f>'Stocks Returns'!D2478</f>
        <v>1.6073781291172651E-2</v>
      </c>
      <c r="F2482" s="5">
        <f>'Stocks Returns'!E2478</f>
        <v>3.0338119499768501E-2</v>
      </c>
      <c r="G2482" s="5">
        <f t="shared" si="152"/>
        <v>2.6999528243918706E-2</v>
      </c>
      <c r="H2482" s="5">
        <f t="shared" si="153"/>
        <v>-1.2959803749359356E-3</v>
      </c>
      <c r="I2482" s="5">
        <f t="shared" si="154"/>
        <v>1.9847428329621813E-2</v>
      </c>
      <c r="J2482" s="5">
        <f t="shared" si="155"/>
        <v>3.3065524919143142E-2</v>
      </c>
    </row>
    <row r="2483" spans="1:10" ht="15" customHeight="1" x14ac:dyDescent="0.2">
      <c r="A2483" s="3">
        <f>'2_CVaR_t1'!A2483</f>
        <v>45765</v>
      </c>
      <c r="B2483" s="5">
        <f>'2_CVaR_t1'!D2483-1</f>
        <v>2.8556153399916795E-5</v>
      </c>
      <c r="C2483" s="5">
        <f>'Stocks Returns'!B2479</f>
        <v>0</v>
      </c>
      <c r="D2483" s="5">
        <f>'Stocks Returns'!C2479</f>
        <v>0</v>
      </c>
      <c r="E2483" s="5">
        <f>'Stocks Returns'!D2479</f>
        <v>0</v>
      </c>
      <c r="F2483" s="5">
        <f>'Stocks Returns'!E2479</f>
        <v>0</v>
      </c>
      <c r="G2483" s="5">
        <f t="shared" si="152"/>
        <v>5.2096584642662082E-4</v>
      </c>
      <c r="H2483" s="5">
        <f t="shared" si="153"/>
        <v>-1.1253114819244209E-6</v>
      </c>
      <c r="I2483" s="5">
        <f t="shared" si="154"/>
        <v>1.8154757398473369E-5</v>
      </c>
      <c r="J2483" s="5">
        <f t="shared" si="155"/>
        <v>1.0294917535460086E-6</v>
      </c>
    </row>
    <row r="2484" spans="1:10" ht="15" customHeight="1" x14ac:dyDescent="0.2">
      <c r="A2484" s="3">
        <f>'2_CVaR_t1'!A2484</f>
        <v>45768</v>
      </c>
      <c r="B2484" s="5">
        <f>'2_CVaR_t1'!D2484-1</f>
        <v>-1.7902856843922677E-2</v>
      </c>
      <c r="C2484" s="5">
        <f>'Stocks Returns'!B2480</f>
        <v>-2.0961775585696563E-2</v>
      </c>
      <c r="D2484" s="5">
        <f>'Stocks Returns'!C2480</f>
        <v>-2.8852271213776537E-2</v>
      </c>
      <c r="E2484" s="5">
        <f>'Stocks Returns'!D2480</f>
        <v>2.2562240663900335E-2</v>
      </c>
      <c r="F2484" s="5">
        <f>'Stocks Returns'!E2480</f>
        <v>-1.6071027197123056E-2</v>
      </c>
      <c r="G2484" s="5">
        <f t="shared" si="152"/>
        <v>-3.893366724102721E-3</v>
      </c>
      <c r="H2484" s="5">
        <f t="shared" si="153"/>
        <v>-2.9461143676513396E-3</v>
      </c>
      <c r="I2484" s="5">
        <f t="shared" si="154"/>
        <v>4.7551146518044818E-2</v>
      </c>
      <c r="J2484" s="5">
        <f t="shared" si="155"/>
        <v>2.0580264229984081E-3</v>
      </c>
    </row>
    <row r="2485" spans="1:10" ht="15" customHeight="1" x14ac:dyDescent="0.2">
      <c r="A2485" s="3">
        <f>'2_CVaR_t1'!A2485</f>
        <v>45769</v>
      </c>
      <c r="B2485" s="5">
        <f>'2_CVaR_t1'!D2485-1</f>
        <v>2.3969420020105714E-2</v>
      </c>
      <c r="C2485" s="5">
        <f>'Stocks Returns'!B2481</f>
        <v>1.2594458438286438E-3</v>
      </c>
      <c r="D2485" s="5">
        <f>'Stocks Returns'!C2481</f>
        <v>3.5300832458346587E-2</v>
      </c>
      <c r="E2485" s="5">
        <f>'Stocks Returns'!D2481</f>
        <v>2.1810803956378466E-2</v>
      </c>
      <c r="F2485" s="5">
        <f>'Stocks Returns'!E2481</f>
        <v>2.5242718446601975E-2</v>
      </c>
      <c r="G2485" s="5">
        <f t="shared" si="152"/>
        <v>-2.0312664891458748E-2</v>
      </c>
      <c r="H2485" s="5">
        <f t="shared" si="153"/>
        <v>7.09978195542256E-4</v>
      </c>
      <c r="I2485" s="5">
        <f t="shared" si="154"/>
        <v>-1.1510374485779268E-2</v>
      </c>
      <c r="J2485" s="5">
        <f t="shared" si="155"/>
        <v>1.040381594921428E-3</v>
      </c>
    </row>
    <row r="2486" spans="1:10" ht="15" customHeight="1" x14ac:dyDescent="0.2">
      <c r="A2486" s="3">
        <f>'2_CVaR_t1'!A2486</f>
        <v>45770</v>
      </c>
      <c r="B2486" s="5">
        <f>'2_CVaR_t1'!D2486-1</f>
        <v>7.5201016910233509E-3</v>
      </c>
      <c r="C2486" s="5">
        <f>'Stocks Returns'!B2482</f>
        <v>4.7798742138364769E-2</v>
      </c>
      <c r="D2486" s="5">
        <f>'Stocks Returns'!C2482</f>
        <v>8.9625856857529218E-3</v>
      </c>
      <c r="E2486" s="5">
        <f>'Stocks Returns'!D2482</f>
        <v>4.0704889550757128E-2</v>
      </c>
      <c r="F2486" s="5">
        <f>'Stocks Returns'!E2482</f>
        <v>1.8939393939394478E-3</v>
      </c>
      <c r="G2486" s="5">
        <f t="shared" si="152"/>
        <v>4.1406369761090675E-2</v>
      </c>
      <c r="H2486" s="5">
        <f t="shared" si="153"/>
        <v>-1.8623148669078479E-3</v>
      </c>
      <c r="I2486" s="5">
        <f t="shared" si="154"/>
        <v>3.0290541360514768E-2</v>
      </c>
      <c r="J2486" s="5">
        <f t="shared" si="155"/>
        <v>-5.6787186025759146E-3</v>
      </c>
    </row>
    <row r="2487" spans="1:10" ht="15" customHeight="1" x14ac:dyDescent="0.2">
      <c r="A2487" s="3">
        <f>'2_CVaR_t1'!A2487</f>
        <v>45771</v>
      </c>
      <c r="B2487" s="5">
        <f>'2_CVaR_t1'!D2487-1</f>
        <v>7.6656158793424467E-3</v>
      </c>
      <c r="C2487" s="5">
        <f>'Stocks Returns'!B2483</f>
        <v>2.0408163265306145E-2</v>
      </c>
      <c r="D2487" s="5">
        <f>'Stocks Returns'!C2483</f>
        <v>4.0072362929579608E-3</v>
      </c>
      <c r="E2487" s="5">
        <f>'Stocks Returns'!D2483</f>
        <v>0.12377772477939408</v>
      </c>
      <c r="F2487" s="5">
        <f>'Stocks Returns'!E2483</f>
        <v>2.0793950850661602E-2</v>
      </c>
      <c r="G2487" s="5">
        <f t="shared" si="152"/>
        <v>1.3881507675690222E-2</v>
      </c>
      <c r="H2487" s="5">
        <f t="shared" si="153"/>
        <v>-7.0279029695736323E-3</v>
      </c>
      <c r="I2487" s="5">
        <f t="shared" si="154"/>
        <v>0.11316073786915215</v>
      </c>
      <c r="J2487" s="5">
        <f t="shared" si="155"/>
        <v>1.3074183158035716E-2</v>
      </c>
    </row>
    <row r="2488" spans="1:10" ht="15" customHeight="1" x14ac:dyDescent="0.2">
      <c r="A2488" s="3">
        <f>'2_CVaR_t1'!A2488</f>
        <v>45772</v>
      </c>
      <c r="B2488" s="5">
        <f>'2_CVaR_t1'!D2488-1</f>
        <v>-1.2190401087257552E-3</v>
      </c>
      <c r="C2488" s="5">
        <f>'Stocks Returns'!B2484</f>
        <v>1.0588235294117565E-2</v>
      </c>
      <c r="D2488" s="5">
        <f>'Stocks Returns'!C2484</f>
        <v>-1.6088290488814883E-3</v>
      </c>
      <c r="E2488" s="5">
        <f>'Stocks Returns'!D2484</f>
        <v>-4.8811544991510525E-3</v>
      </c>
      <c r="F2488" s="5">
        <f>'Stocks Returns'!E2484</f>
        <v>-8.7145969498914067E-4</v>
      </c>
      <c r="G2488" s="5">
        <f t="shared" si="152"/>
        <v>1.2260506286242558E-2</v>
      </c>
      <c r="H2488" s="5">
        <f t="shared" si="153"/>
        <v>1.9257109518723775E-4</v>
      </c>
      <c r="I2488" s="5">
        <f t="shared" si="154"/>
        <v>-3.1256343854684709E-3</v>
      </c>
      <c r="J2488" s="5">
        <f t="shared" si="155"/>
        <v>3.9084547791974709E-4</v>
      </c>
    </row>
    <row r="2489" spans="1:10" ht="15" customHeight="1" x14ac:dyDescent="0.2">
      <c r="A2489" s="3">
        <f>'2_CVaR_t1'!A2489</f>
        <v>45775</v>
      </c>
      <c r="B2489" s="5">
        <f>'2_CVaR_t1'!D2489-1</f>
        <v>4.7038051049286267E-3</v>
      </c>
      <c r="C2489" s="5">
        <f>'Stocks Returns'!B2485</f>
        <v>1.2805587892898762E-2</v>
      </c>
      <c r="D2489" s="5">
        <f>'Stocks Returns'!C2485</f>
        <v>6.9818321991323984E-3</v>
      </c>
      <c r="E2489" s="5">
        <f>'Stocks Returns'!D2485</f>
        <v>2.5591810620599897E-3</v>
      </c>
      <c r="F2489" s="5">
        <f>'Stocks Returns'!E2485</f>
        <v>1.3192324465765459E-2</v>
      </c>
      <c r="G2489" s="5">
        <f t="shared" si="152"/>
        <v>9.0121466360651419E-3</v>
      </c>
      <c r="H2489" s="5">
        <f t="shared" si="153"/>
        <v>2.2591328815017332E-4</v>
      </c>
      <c r="I2489" s="5">
        <f t="shared" si="154"/>
        <v>-3.9332764731354192E-3</v>
      </c>
      <c r="J2489" s="5">
        <f t="shared" si="155"/>
        <v>8.4668426774489932E-3</v>
      </c>
    </row>
    <row r="2490" spans="1:10" ht="15" customHeight="1" x14ac:dyDescent="0.2">
      <c r="A2490" s="3">
        <f>'2_CVaR_t1'!A2490</f>
        <v>45776</v>
      </c>
      <c r="B2490" s="5">
        <f>'2_CVaR_t1'!D2490-1</f>
        <v>6.827731377466062E-3</v>
      </c>
      <c r="C2490" s="5">
        <f>'Stocks Returns'!B2486</f>
        <v>8.0459770114942319E-3</v>
      </c>
      <c r="D2490" s="5">
        <f>'Stocks Returns'!C2486</f>
        <v>1.1881129448016337E-2</v>
      </c>
      <c r="E2490" s="5">
        <f>'Stocks Returns'!D2486</f>
        <v>-2.3186556051903784E-2</v>
      </c>
      <c r="F2490" s="5">
        <f>'Stocks Returns'!E2486</f>
        <v>-1.1298827074141982E-2</v>
      </c>
      <c r="G2490" s="5">
        <f t="shared" si="152"/>
        <v>2.2925368985482995E-3</v>
      </c>
      <c r="H2490" s="5">
        <f t="shared" si="153"/>
        <v>2.0565646231399809E-3</v>
      </c>
      <c r="I2490" s="5">
        <f t="shared" si="154"/>
        <v>-3.2636729987211711E-2</v>
      </c>
      <c r="J2490" s="5">
        <f t="shared" si="155"/>
        <v>-1.817152317965599E-2</v>
      </c>
    </row>
    <row r="2491" spans="1:10" ht="15" customHeight="1" x14ac:dyDescent="0.2">
      <c r="A2491" s="3">
        <f>'2_CVaR_t1'!A2491</f>
        <v>45777</v>
      </c>
      <c r="B2491" s="5">
        <f>'2_CVaR_t1'!D2491-1</f>
        <v>7.7306074576080075E-3</v>
      </c>
      <c r="C2491" s="5">
        <f>'Stocks Returns'!B2487</f>
        <v>-1.1402508551881407E-2</v>
      </c>
      <c r="D2491" s="5">
        <f>'Stocks Returns'!C2487</f>
        <v>1.1653783087374192E-2</v>
      </c>
      <c r="E2491" s="5">
        <f>'Stocks Returns'!D2487</f>
        <v>3.4843205574912606E-3</v>
      </c>
      <c r="F2491" s="5">
        <f>'Stocks Returns'!E2487</f>
        <v>-3.0039181541140492E-2</v>
      </c>
      <c r="G2491" s="5">
        <f t="shared" si="152"/>
        <v>-1.7989139584479751E-2</v>
      </c>
      <c r="H2491" s="5">
        <f t="shared" si="153"/>
        <v>5.2474407716262064E-4</v>
      </c>
      <c r="I2491" s="5">
        <f t="shared" si="154"/>
        <v>-7.2231716868532518E-3</v>
      </c>
      <c r="J2491" s="5">
        <f t="shared" si="155"/>
        <v>-3.7824653419996135E-2</v>
      </c>
    </row>
    <row r="2492" spans="1:10" ht="15" customHeight="1" x14ac:dyDescent="0.2">
      <c r="A2492" s="3">
        <f>'2_CVaR_t1'!A2492</f>
        <v>45778</v>
      </c>
      <c r="B2492" s="5">
        <f>'2_CVaR_t1'!D2492-1</f>
        <v>-5.7943424810567024E-3</v>
      </c>
      <c r="C2492" s="5">
        <f>'Stocks Returns'!B2488</f>
        <v>-2.7681660899653959E-2</v>
      </c>
      <c r="D2492" s="5">
        <f>'Stocks Returns'!C2488</f>
        <v>-8.8277858176556423E-3</v>
      </c>
      <c r="E2492" s="5">
        <f>'Stocks Returns'!D2488</f>
        <v>-2.1701388888889506E-3</v>
      </c>
      <c r="F2492" s="5">
        <f>'Stocks Returns'!E2488</f>
        <v>1.7167863554757634E-2</v>
      </c>
      <c r="G2492" s="5">
        <f t="shared" si="152"/>
        <v>-2.1787215375348473E-2</v>
      </c>
      <c r="H2492" s="5">
        <f t="shared" si="153"/>
        <v>-4.1599476161328745E-4</v>
      </c>
      <c r="I2492" s="5">
        <f t="shared" si="154"/>
        <v>5.9568108912056716E-3</v>
      </c>
      <c r="J2492" s="5">
        <f t="shared" si="155"/>
        <v>2.3055637552269394E-2</v>
      </c>
    </row>
    <row r="2493" spans="1:10" ht="15" customHeight="1" x14ac:dyDescent="0.2">
      <c r="A2493" s="3">
        <f>'2_CVaR_t1'!A2493</f>
        <v>45779</v>
      </c>
      <c r="B2493" s="5">
        <f>'2_CVaR_t1'!D2493-1</f>
        <v>1.1543703970976038E-2</v>
      </c>
      <c r="C2493" s="5">
        <f>'Stocks Returns'!B2489</f>
        <v>1.3048635824436383E-2</v>
      </c>
      <c r="D2493" s="5">
        <f>'Stocks Returns'!C2489</f>
        <v>1.5038983793254523E-2</v>
      </c>
      <c r="E2493" s="5">
        <f>'Stocks Returns'!D2489</f>
        <v>4.1974771639843311E-2</v>
      </c>
      <c r="F2493" s="5">
        <f>'Stocks Returns'!E2489</f>
        <v>8.383894098179745E-3</v>
      </c>
      <c r="G2493" s="5">
        <f t="shared" si="152"/>
        <v>2.9432080703687656E-3</v>
      </c>
      <c r="H2493" s="5">
        <f t="shared" si="153"/>
        <v>-1.5992120960476031E-3</v>
      </c>
      <c r="I2493" s="5">
        <f t="shared" si="154"/>
        <v>2.5957274882335214E-2</v>
      </c>
      <c r="J2493" s="5">
        <f t="shared" si="155"/>
        <v>-3.2564834486482133E-3</v>
      </c>
    </row>
    <row r="2494" spans="1:10" ht="15" customHeight="1" x14ac:dyDescent="0.2">
      <c r="A2494" s="3">
        <f>'2_CVaR_t1'!A2494</f>
        <v>45782</v>
      </c>
      <c r="B2494" s="5">
        <f>'2_CVaR_t1'!D2494-1</f>
        <v>1.8145039836476862E-3</v>
      </c>
      <c r="C2494" s="5">
        <f>'Stocks Returns'!B2490</f>
        <v>-1.9906323185011732E-2</v>
      </c>
      <c r="D2494" s="5">
        <f>'Stocks Returns'!C2490</f>
        <v>2.9913685295257508E-3</v>
      </c>
      <c r="E2494" s="5">
        <f>'Stocks Returns'!D2490</f>
        <v>-2.7134209977038859E-3</v>
      </c>
      <c r="F2494" s="5">
        <f>'Stocks Returns'!E2490</f>
        <v>-4.1570944098019869E-2</v>
      </c>
      <c r="G2494" s="5">
        <f t="shared" si="152"/>
        <v>-2.1033463372030391E-2</v>
      </c>
      <c r="H2494" s="5">
        <f t="shared" si="153"/>
        <v>4.099081176307251E-4</v>
      </c>
      <c r="I2494" s="5">
        <f t="shared" si="154"/>
        <v>-5.1823239388565263E-3</v>
      </c>
      <c r="J2494" s="5">
        <f t="shared" si="155"/>
        <v>-4.3375444675958656E-2</v>
      </c>
    </row>
    <row r="2495" spans="1:10" ht="15" customHeight="1" x14ac:dyDescent="0.2">
      <c r="A2495" s="3">
        <f>'2_CVaR_t1'!A2495</f>
        <v>45783</v>
      </c>
      <c r="B2495" s="5">
        <f>'2_CVaR_t1'!D2495-1</f>
        <v>-2.1857775621162423E-3</v>
      </c>
      <c r="C2495" s="5">
        <f>'Stocks Returns'!B2491</f>
        <v>7.1684587813620748E-3</v>
      </c>
      <c r="D2495" s="5">
        <f>'Stocks Returns'!C2491</f>
        <v>-2.6959048577056555E-3</v>
      </c>
      <c r="E2495" s="5">
        <f>'Stocks Returns'!D2491</f>
        <v>-1.1301799916282995E-2</v>
      </c>
      <c r="F2495" s="5">
        <f>'Stocks Returns'!E2491</f>
        <v>2.2828444241529411E-4</v>
      </c>
      <c r="G2495" s="5">
        <f t="shared" si="152"/>
        <v>9.7328531618109861E-3</v>
      </c>
      <c r="H2495" s="5">
        <f t="shared" si="153"/>
        <v>5.022363006408387E-4</v>
      </c>
      <c r="I2495" s="5">
        <f t="shared" si="154"/>
        <v>-8.2000300492697416E-3</v>
      </c>
      <c r="J2495" s="5">
        <f t="shared" si="155"/>
        <v>2.4679269776099336E-3</v>
      </c>
    </row>
    <row r="2496" spans="1:10" ht="15" customHeight="1" x14ac:dyDescent="0.2">
      <c r="A2496" s="3">
        <f>'2_CVaR_t1'!A2496</f>
        <v>45784</v>
      </c>
      <c r="B2496" s="5">
        <f>'2_CVaR_t1'!D2496-1</f>
        <v>4.7810643008270315E-3</v>
      </c>
      <c r="C2496" s="5">
        <f>'Stocks Returns'!B2492</f>
        <v>1.542111506524324E-2</v>
      </c>
      <c r="D2496" s="5">
        <f>'Stocks Returns'!C2492</f>
        <v>6.1837791199310654E-3</v>
      </c>
      <c r="E2496" s="5">
        <f>'Stocks Returns'!D2492</f>
        <v>1.7781541066892448E-2</v>
      </c>
      <c r="F2496" s="5">
        <f>'Stocks Returns'!E2492</f>
        <v>9.1292936209064202E-4</v>
      </c>
      <c r="G2496" s="5">
        <f t="shared" si="152"/>
        <v>1.1556377578619062E-2</v>
      </c>
      <c r="H2496" s="5">
        <f t="shared" si="153"/>
        <v>-6.8376377671858397E-4</v>
      </c>
      <c r="I2496" s="5">
        <f t="shared" si="154"/>
        <v>1.1181494679050465E-2</v>
      </c>
      <c r="J2496" s="5">
        <f t="shared" si="155"/>
        <v>-3.8906587398550791E-3</v>
      </c>
    </row>
    <row r="2497" spans="1:10" ht="15" customHeight="1" x14ac:dyDescent="0.2">
      <c r="A2497" s="3">
        <f>'2_CVaR_t1'!A2497</f>
        <v>45785</v>
      </c>
      <c r="B2497" s="5">
        <f>'2_CVaR_t1'!D2497-1</f>
        <v>3.5826942493022429E-3</v>
      </c>
      <c r="C2497" s="5">
        <f>'Stocks Returns'!B2493</f>
        <v>5.2570093457943834E-2</v>
      </c>
      <c r="D2497" s="5">
        <f>'Stocks Returns'!C2493</f>
        <v>4.0585953812790621E-3</v>
      </c>
      <c r="E2497" s="5">
        <f>'Stocks Returns'!D2493</f>
        <v>2.2046589018302809E-2</v>
      </c>
      <c r="F2497" s="5">
        <f>'Stocks Returns'!E2493</f>
        <v>1.2655341466195402E-2</v>
      </c>
      <c r="G2497" s="5">
        <f t="shared" si="152"/>
        <v>4.9811234249938878E-2</v>
      </c>
      <c r="H2497" s="5">
        <f t="shared" si="153"/>
        <v>-1.0775440248194214E-3</v>
      </c>
      <c r="I2497" s="5">
        <f t="shared" si="154"/>
        <v>1.7115357033591704E-2</v>
      </c>
      <c r="J2497" s="5">
        <f t="shared" si="155"/>
        <v>9.0632630881068346E-3</v>
      </c>
    </row>
    <row r="2498" spans="1:10" ht="15" customHeight="1" x14ac:dyDescent="0.2">
      <c r="A2498" s="3">
        <f>'2_CVaR_t1'!A2498</f>
        <v>45786</v>
      </c>
      <c r="B2498" s="5">
        <f>'2_CVaR_t1'!D2498-1</f>
        <v>7.4669920245209465E-3</v>
      </c>
      <c r="C2498" s="5">
        <f>'Stocks Returns'!B2494</f>
        <v>6.6592674805772134E-3</v>
      </c>
      <c r="D2498" s="5">
        <f>'Stocks Returns'!C2494</f>
        <v>3.6154525009253202E-3</v>
      </c>
      <c r="E2498" s="5">
        <f>'Stocks Returns'!D2494</f>
        <v>0.12596662596662589</v>
      </c>
      <c r="F2498" s="5">
        <f>'Stocks Returns'!E2494</f>
        <v>-2.5895068678224442E-3</v>
      </c>
      <c r="G2498" s="5">
        <f t="shared" si="152"/>
        <v>3.1590569606200318E-4</v>
      </c>
      <c r="H2498" s="5">
        <f t="shared" si="153"/>
        <v>-7.1327152747044566E-3</v>
      </c>
      <c r="I2498" s="5">
        <f t="shared" si="154"/>
        <v>0.11562623671443603</v>
      </c>
      <c r="J2498" s="5">
        <f t="shared" si="155"/>
        <v>-1.0108472870519532E-2</v>
      </c>
    </row>
    <row r="2499" spans="1:10" ht="15" customHeight="1" x14ac:dyDescent="0.2">
      <c r="A2499" s="3">
        <f>'2_CVaR_t1'!A2499</f>
        <v>45789</v>
      </c>
      <c r="B2499" s="5">
        <f>'2_CVaR_t1'!D2499-1</f>
        <v>1.0315358585961887E-2</v>
      </c>
      <c r="C2499" s="5">
        <f>'Stocks Returns'!B2495</f>
        <v>1.7640573318632891E-2</v>
      </c>
      <c r="D2499" s="5">
        <f>'Stocks Returns'!C2495</f>
        <v>9.3892891586768723E-3</v>
      </c>
      <c r="E2499" s="5">
        <f>'Stocks Returns'!D2495</f>
        <v>0.10175311765769024</v>
      </c>
      <c r="F2499" s="5">
        <f>'Stocks Returns'!E2495</f>
        <v>4.1539677164465383E-2</v>
      </c>
      <c r="G2499" s="5">
        <f t="shared" si="152"/>
        <v>8.6686856411058253E-3</v>
      </c>
      <c r="H2499" s="5">
        <f t="shared" si="153"/>
        <v>-5.4741949172668839E-3</v>
      </c>
      <c r="I2499" s="5">
        <f t="shared" si="154"/>
        <v>8.7446178058985233E-2</v>
      </c>
      <c r="J2499" s="5">
        <f t="shared" si="155"/>
        <v>3.1141113343127476E-2</v>
      </c>
    </row>
    <row r="2500" spans="1:10" ht="15" customHeight="1" x14ac:dyDescent="0.2">
      <c r="A2500" s="3">
        <f>'2_CVaR_t1'!A2500</f>
        <v>45790</v>
      </c>
      <c r="B2500" s="5">
        <f>'2_CVaR_t1'!D2500-1</f>
        <v>1.474530052518741E-3</v>
      </c>
      <c r="C2500" s="5">
        <f>'Stocks Returns'!B2496</f>
        <v>-5.4171180931744667E-3</v>
      </c>
      <c r="D2500" s="5">
        <f>'Stocks Returns'!C2496</f>
        <v>8.1438785601029018E-4</v>
      </c>
      <c r="E2500" s="5">
        <f>'Stocks Returns'!D2496</f>
        <v>2.1981627296587813E-2</v>
      </c>
      <c r="F2500" s="5">
        <f>'Stocks Returns'!E2496</f>
        <v>2.0591741627831395E-2</v>
      </c>
      <c r="G2500" s="5">
        <f t="shared" si="152"/>
        <v>-6.2305239831336266E-3</v>
      </c>
      <c r="H2500" s="5">
        <f t="shared" si="153"/>
        <v>-1.2758786627261988E-3</v>
      </c>
      <c r="I2500" s="5">
        <f t="shared" si="154"/>
        <v>1.998616191525663E-2</v>
      </c>
      <c r="J2500" s="5">
        <f t="shared" si="155"/>
        <v>1.9130942666014093E-2</v>
      </c>
    </row>
    <row r="2501" spans="1:10" ht="15" customHeight="1" x14ac:dyDescent="0.2">
      <c r="A2501" s="3">
        <f>'2_CVaR_t1'!A2501</f>
        <v>45791</v>
      </c>
      <c r="B2501" s="5">
        <f>'2_CVaR_t1'!D2501-1</f>
        <v>-4.7679501948327818E-4</v>
      </c>
      <c r="C2501" s="5">
        <f>'Stocks Returns'!B2497</f>
        <v>3.2679738562093608E-3</v>
      </c>
      <c r="D2501" s="5">
        <f>'Stocks Returns'!C2497</f>
        <v>8.9880409355980184E-4</v>
      </c>
      <c r="E2501" s="5">
        <f>'Stocks Returns'!D2497</f>
        <v>-2.6484751203852297E-2</v>
      </c>
      <c r="F2501" s="5">
        <f>'Stocks Returns'!E2497</f>
        <v>-1.699054900711483E-2</v>
      </c>
      <c r="G2501" s="5">
        <f t="shared" si="152"/>
        <v>4.2552872089468997E-3</v>
      </c>
      <c r="H2501" s="5">
        <f t="shared" si="153"/>
        <v>1.6278094988550487E-3</v>
      </c>
      <c r="I2501" s="5">
        <f t="shared" si="154"/>
        <v>-2.5762859470656149E-2</v>
      </c>
      <c r="J2501" s="5">
        <f t="shared" si="155"/>
        <v>-1.6478627358859538E-2</v>
      </c>
    </row>
    <row r="2502" spans="1:10" ht="15" customHeight="1" x14ac:dyDescent="0.2">
      <c r="A2502" s="3">
        <f>'2_CVaR_t1'!A2502</f>
        <v>45792</v>
      </c>
      <c r="B2502" s="5">
        <f>'2_CVaR_t1'!D2502-1</f>
        <v>1.0820880311736225E-2</v>
      </c>
      <c r="C2502" s="5">
        <f>'Stocks Returns'!B2498</f>
        <v>-7.6004343105320338E-3</v>
      </c>
      <c r="D2502" s="5">
        <f>'Stocks Returns'!C2498</f>
        <v>1.6383324917241815E-2</v>
      </c>
      <c r="E2502" s="5">
        <f>'Stocks Returns'!D2498</f>
        <v>2.4732069249793209E-3</v>
      </c>
      <c r="F2502" s="5">
        <f>'Stocks Returns'!E2498</f>
        <v>4.2130279788268332E-3</v>
      </c>
      <c r="G2502" s="5">
        <f t="shared" si="152"/>
        <v>-1.7038826883765248E-2</v>
      </c>
      <c r="H2502" s="5">
        <f t="shared" si="153"/>
        <v>7.8946370992576641E-4</v>
      </c>
      <c r="I2502" s="5">
        <f t="shared" si="154"/>
        <v>-1.2537707156394356E-2</v>
      </c>
      <c r="J2502" s="5">
        <f t="shared" si="155"/>
        <v>-6.6966004219516182E-3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R2524"/>
  <sheetViews>
    <sheetView zoomScaleNormal="100" workbookViewId="0">
      <pane ySplit="5" topLeftCell="A6" activePane="bottomLeft" state="frozen"/>
      <selection pane="bottomLeft" activeCell="A3" sqref="A3"/>
    </sheetView>
  </sheetViews>
  <sheetFormatPr baseColWidth="10" defaultColWidth="8.6640625" defaultRowHeight="15" x14ac:dyDescent="0.2"/>
  <cols>
    <col min="1" max="1" width="12" customWidth="1"/>
    <col min="2" max="2" width="14" customWidth="1"/>
    <col min="3" max="10" width="13" customWidth="1"/>
    <col min="12" max="12" width="3" customWidth="1"/>
    <col min="13" max="13" width="40" customWidth="1"/>
    <col min="14" max="14" width="15" customWidth="1"/>
    <col min="15" max="15" width="24" customWidth="1"/>
    <col min="16" max="17" width="13" customWidth="1"/>
    <col min="18" max="19" width="15" customWidth="1"/>
    <col min="20" max="20" width="3" customWidth="1"/>
    <col min="21" max="24" width="13" customWidth="1"/>
  </cols>
  <sheetData>
    <row r="2" spans="1:18" ht="15.75" customHeight="1" x14ac:dyDescent="0.2">
      <c r="A2" s="6" t="s">
        <v>131</v>
      </c>
    </row>
    <row r="3" spans="1:18" ht="15" customHeight="1" x14ac:dyDescent="0.2">
      <c r="A3" s="2"/>
      <c r="M3" s="8" t="s">
        <v>106</v>
      </c>
    </row>
    <row r="4" spans="1:18" ht="15" customHeight="1" x14ac:dyDescent="0.2">
      <c r="M4" s="8" t="s">
        <v>107</v>
      </c>
      <c r="N4" s="24">
        <f>AVERAGE($B$6:$B$2524)</f>
        <v>5.2630147344493112E-4</v>
      </c>
    </row>
    <row r="5" spans="1:18" ht="34.5" customHeight="1" x14ac:dyDescent="0.2">
      <c r="A5" s="11" t="s">
        <v>0</v>
      </c>
      <c r="B5" s="11" t="s">
        <v>108</v>
      </c>
      <c r="C5" s="11" t="s">
        <v>79</v>
      </c>
      <c r="D5" s="11" t="s">
        <v>19</v>
      </c>
      <c r="E5" s="11" t="s">
        <v>20</v>
      </c>
      <c r="F5" s="11" t="s">
        <v>21</v>
      </c>
      <c r="G5" s="11" t="s">
        <v>109</v>
      </c>
      <c r="H5" s="11" t="s">
        <v>110</v>
      </c>
      <c r="I5" s="11" t="s">
        <v>111</v>
      </c>
      <c r="J5" s="11" t="s">
        <v>112</v>
      </c>
      <c r="M5" s="8" t="s">
        <v>113</v>
      </c>
      <c r="N5" s="24">
        <f>VARP($B$6:$B$2524)</f>
        <v>1.06182751127188E-4</v>
      </c>
    </row>
    <row r="6" spans="1:18" ht="15" customHeight="1" x14ac:dyDescent="0.2">
      <c r="A6" s="3">
        <f>'2_CVaR_t2'!A6</f>
        <v>42298</v>
      </c>
      <c r="B6" s="5">
        <f>'2_CVaR_t2'!D6-1</f>
        <v>-6.9828675032111986E-3</v>
      </c>
      <c r="C6" s="5">
        <f>'Stocks Returns'!B2</f>
        <v>-1.2679917751884928E-2</v>
      </c>
      <c r="D6" s="5">
        <f>'Stocks Returns'!C2</f>
        <v>-1.074986890403784E-2</v>
      </c>
      <c r="E6" s="5">
        <f>'Stocks Returns'!D2</f>
        <v>-5.0632911392405333E-3</v>
      </c>
      <c r="F6" s="5">
        <f>'Stocks Returns'!E2</f>
        <v>-1.0646245797534593E-2</v>
      </c>
      <c r="G6" s="5">
        <f t="shared" ref="G6:G69" si="0">C6-($P$11+$O$11*$B6)</f>
        <v>-5.4818835183402283E-3</v>
      </c>
      <c r="H6" s="5">
        <f t="shared" ref="H6:H69" si="1">D6-($P$12+$O$12*$B6)</f>
        <v>-4.2580965699585104E-4</v>
      </c>
      <c r="I6" s="5">
        <f t="shared" ref="I6:I69" si="2">E6-($P$13+$O$13*$B6)</f>
        <v>5.2823912342712508E-3</v>
      </c>
      <c r="J6" s="5">
        <f t="shared" ref="J6:J69" si="3">F6-($P$14+$O$14*$B6)</f>
        <v>-3.3730276871886643E-3</v>
      </c>
      <c r="M6" s="8" t="s">
        <v>82</v>
      </c>
      <c r="N6" s="34">
        <f>'2_CVaR_t2'!H13</f>
        <v>9.8731645269412027E-5</v>
      </c>
    </row>
    <row r="7" spans="1:18" ht="15" customHeight="1" x14ac:dyDescent="0.2">
      <c r="A7" s="3">
        <f>'2_CVaR_t2'!A7</f>
        <v>42299</v>
      </c>
      <c r="B7" s="5">
        <f>'2_CVaR_t2'!D7-1</f>
        <v>9.934118770580147E-3</v>
      </c>
      <c r="C7" s="5">
        <f>'Stocks Returns'!B3</f>
        <v>2.221450885109344E-2</v>
      </c>
      <c r="D7" s="5">
        <f>'Stocks Returns'!C3</f>
        <v>1.2721971905645502E-2</v>
      </c>
      <c r="E7" s="5">
        <f>'Stocks Returns'!D3</f>
        <v>3.6047497879559076E-2</v>
      </c>
      <c r="F7" s="5">
        <f>'Stocks Returns'!E3</f>
        <v>3.0394562960166072E-2</v>
      </c>
      <c r="G7" s="5">
        <f t="shared" si="0"/>
        <v>1.3150023228035919E-2</v>
      </c>
      <c r="H7" s="5">
        <f t="shared" si="1"/>
        <v>-1.8513316245818718E-3</v>
      </c>
      <c r="I7" s="5">
        <f t="shared" si="2"/>
        <v>2.1425249255025272E-2</v>
      </c>
      <c r="J7" s="5">
        <f t="shared" si="3"/>
        <v>2.0106777408429352E-2</v>
      </c>
      <c r="M7" s="8" t="s">
        <v>114</v>
      </c>
      <c r="N7" s="22">
        <f>N6</f>
        <v>9.8731645269412027E-5</v>
      </c>
    </row>
    <row r="8" spans="1:18" ht="15" customHeight="1" x14ac:dyDescent="0.2">
      <c r="A8" s="3">
        <f>'2_CVaR_t2'!A8</f>
        <v>42300</v>
      </c>
      <c r="B8" s="5">
        <f>'2_CVaR_t2'!D8-1</f>
        <v>5.6211770143101969E-3</v>
      </c>
      <c r="C8" s="5">
        <f>'Stocks Returns'!B4</f>
        <v>1.0865874363327643E-2</v>
      </c>
      <c r="D8" s="5">
        <f>'Stocks Returns'!C4</f>
        <v>8.5056267992671408E-3</v>
      </c>
      <c r="E8" s="5">
        <f>'Stocks Returns'!D4</f>
        <v>5.1166598444536415E-3</v>
      </c>
      <c r="F8" s="5">
        <f>'Stocks Returns'!E4</f>
        <v>5.4965188713818058E-4</v>
      </c>
      <c r="G8" s="5">
        <f t="shared" si="0"/>
        <v>5.9474759816112279E-3</v>
      </c>
      <c r="H8" s="5">
        <f t="shared" si="1"/>
        <v>2.7984130831642563E-4</v>
      </c>
      <c r="I8" s="5">
        <f t="shared" si="2"/>
        <v>-3.1400795560188356E-3</v>
      </c>
      <c r="J8" s="5">
        <f t="shared" si="3"/>
        <v>-5.2610013462053183E-3</v>
      </c>
    </row>
    <row r="9" spans="1:18" ht="15" customHeight="1" x14ac:dyDescent="0.2">
      <c r="A9" s="3">
        <f>'2_CVaR_t2'!A9</f>
        <v>42303</v>
      </c>
      <c r="B9" s="5">
        <f>'2_CVaR_t2'!D9-1</f>
        <v>8.3402477954837018E-3</v>
      </c>
      <c r="C9" s="5">
        <f>'Stocks Returns'!B5</f>
        <v>-1.6123614376889472E-2</v>
      </c>
      <c r="D9" s="5">
        <f>'Stocks Returns'!C5</f>
        <v>1.4402491241728432E-2</v>
      </c>
      <c r="E9" s="5">
        <f>'Stocks Returns'!D5</f>
        <v>-1.2217470983506451E-2</v>
      </c>
      <c r="F9" s="5">
        <f>'Stocks Returns'!E5</f>
        <v>-3.0397363120307608E-2</v>
      </c>
      <c r="G9" s="5">
        <f t="shared" si="0"/>
        <v>-2.3655891014146432E-2</v>
      </c>
      <c r="H9" s="5">
        <f t="shared" si="1"/>
        <v>2.1749473666126465E-3</v>
      </c>
      <c r="I9" s="5">
        <f t="shared" si="2"/>
        <v>-2.4487311213192222E-2</v>
      </c>
      <c r="J9" s="5">
        <f t="shared" si="3"/>
        <v>-3.9030600185833202E-2</v>
      </c>
      <c r="M9" s="8" t="s">
        <v>115</v>
      </c>
    </row>
    <row r="10" spans="1:18" ht="23.25" customHeight="1" x14ac:dyDescent="0.2">
      <c r="A10" s="3">
        <f>'2_CVaR_t2'!A10</f>
        <v>42304</v>
      </c>
      <c r="B10" s="5">
        <f>'2_CVaR_t2'!D10-1</f>
        <v>-5.9267769794294489E-3</v>
      </c>
      <c r="C10" s="5">
        <f>'Stocks Returns'!B6</f>
        <v>-1.7412086036189711E-2</v>
      </c>
      <c r="D10" s="5">
        <f>'Stocks Returns'!C6</f>
        <v>-8.4420567920185929E-3</v>
      </c>
      <c r="E10" s="5">
        <f>'Stocks Returns'!D6</f>
        <v>-1.1956297670583371E-2</v>
      </c>
      <c r="F10" s="5">
        <f>'Stocks Returns'!E6</f>
        <v>-2.3796033994334387E-2</v>
      </c>
      <c r="G10" s="5">
        <f t="shared" si="0"/>
        <v>-1.1229285416682878E-2</v>
      </c>
      <c r="H10" s="5">
        <f t="shared" si="1"/>
        <v>3.2771444706027227E-4</v>
      </c>
      <c r="I10" s="5">
        <f t="shared" si="2"/>
        <v>-3.1693087250093885E-3</v>
      </c>
      <c r="J10" s="5">
        <f t="shared" si="3"/>
        <v>-1.7619111007449929E-2</v>
      </c>
      <c r="N10" s="11" t="s">
        <v>26</v>
      </c>
      <c r="O10" s="11" t="s">
        <v>116</v>
      </c>
      <c r="P10" s="11" t="s">
        <v>117</v>
      </c>
      <c r="Q10" s="11" t="s">
        <v>118</v>
      </c>
      <c r="R10" s="11" t="s">
        <v>119</v>
      </c>
    </row>
    <row r="11" spans="1:18" ht="15" customHeight="1" x14ac:dyDescent="0.2">
      <c r="A11" s="3">
        <f>'2_CVaR_t2'!A11</f>
        <v>42305</v>
      </c>
      <c r="B11" s="5">
        <f>'2_CVaR_t2'!D11-1</f>
        <v>1.1685376893398436E-2</v>
      </c>
      <c r="C11" s="5">
        <f>'Stocks Returns'!B7</f>
        <v>2.6059763724809004E-2</v>
      </c>
      <c r="D11" s="5">
        <f>'Stocks Returns'!C7</f>
        <v>1.7414860681114641E-2</v>
      </c>
      <c r="E11" s="5">
        <f>'Stocks Returns'!D7</f>
        <v>1.3144168579177995E-2</v>
      </c>
      <c r="F11" s="5">
        <f>'Stocks Returns'!E7</f>
        <v>3.1921067904817191E-2</v>
      </c>
      <c r="G11" s="5">
        <f t="shared" si="0"/>
        <v>1.5311770795223084E-2</v>
      </c>
      <c r="H11" s="5">
        <f t="shared" si="1"/>
        <v>2.6416493132883079E-4</v>
      </c>
      <c r="I11" s="5">
        <f t="shared" si="2"/>
        <v>-4.0627775359505305E-3</v>
      </c>
      <c r="J11" s="5">
        <f t="shared" si="3"/>
        <v>1.9815355104672791E-2</v>
      </c>
      <c r="N11" s="12" t="s">
        <v>79</v>
      </c>
      <c r="O11" s="5">
        <f>SLOPE(C$6:C$2524,$B$6:$B$2524)</f>
        <v>0.96131306093195468</v>
      </c>
      <c r="P11" s="24">
        <f>INTERCEPT(C$6:C$2524,$B$6:$B$2524)</f>
        <v>-4.8531249995046612E-4</v>
      </c>
      <c r="Q11" s="24">
        <f>VARP(G$6:G$2524)</f>
        <v>7.2599773024193597E-4</v>
      </c>
      <c r="R11" s="24">
        <f>P11+O11*$N$4</f>
        <v>2.0627980459878492E-5</v>
      </c>
    </row>
    <row r="12" spans="1:18" ht="15" customHeight="1" x14ac:dyDescent="0.2">
      <c r="A12" s="3">
        <f>'2_CVaR_t2'!A12</f>
        <v>42306</v>
      </c>
      <c r="B12" s="5">
        <f>'2_CVaR_t2'!D12-1</f>
        <v>-4.0635053267197296E-3</v>
      </c>
      <c r="C12" s="5">
        <f>'Stocks Returns'!B8</f>
        <v>-5.4182187605824605E-3</v>
      </c>
      <c r="D12" s="5">
        <f>'Stocks Returns'!C8</f>
        <v>-4.564473183719997E-3</v>
      </c>
      <c r="E12" s="5">
        <f>'Stocks Returns'!D8</f>
        <v>-2.4093904448105441E-2</v>
      </c>
      <c r="F12" s="5">
        <f>'Stocks Returns'!E8</f>
        <v>5.249343832020914E-3</v>
      </c>
      <c r="G12" s="5">
        <f t="shared" si="0"/>
        <v>-1.0266055168897488E-3</v>
      </c>
      <c r="H12" s="5">
        <f t="shared" si="1"/>
        <v>1.4630513253968812E-3</v>
      </c>
      <c r="I12" s="5">
        <f t="shared" si="2"/>
        <v>-1.8056934761431311E-2</v>
      </c>
      <c r="J12" s="5">
        <f t="shared" si="3"/>
        <v>9.4920617668280347E-3</v>
      </c>
      <c r="N12" s="12" t="s">
        <v>19</v>
      </c>
      <c r="O12" s="5">
        <f>SLOPE(D$6:D$2524,$B$6:$B$2524)</f>
        <v>1.4717374817429285</v>
      </c>
      <c r="P12" s="24">
        <f>INTERCEPT(D$6:D$2524,$B$6:$B$2524)</f>
        <v>-4.711141252140773E-5</v>
      </c>
      <c r="Q12" s="24">
        <f>VARP(H$6:H$2524)</f>
        <v>2.8259140829721045E-6</v>
      </c>
      <c r="R12" s="24">
        <f>P12+O12*$N$4</f>
        <v>7.2746619264402797E-4</v>
      </c>
    </row>
    <row r="13" spans="1:18" ht="15" customHeight="1" x14ac:dyDescent="0.2">
      <c r="A13" s="3">
        <f>'2_CVaR_t2'!A13</f>
        <v>42307</v>
      </c>
      <c r="B13" s="5">
        <f>'2_CVaR_t2'!D13-1</f>
        <v>-6.4068993501633642E-3</v>
      </c>
      <c r="C13" s="5">
        <f>'Stocks Returns'!B9</f>
        <v>2.3833844058562814E-3</v>
      </c>
      <c r="D13" s="5">
        <f>'Stocks Returns'!C9</f>
        <v>-1.1845624761177009E-2</v>
      </c>
      <c r="E13" s="5">
        <f>'Stocks Returns'!D9</f>
        <v>1.8991348385735352E-2</v>
      </c>
      <c r="F13" s="5">
        <f>'Stocks Returns'!E9</f>
        <v>-5.0354345393509581E-3</v>
      </c>
      <c r="G13" s="5">
        <f t="shared" si="0"/>
        <v>9.0277329311952426E-3</v>
      </c>
      <c r="H13" s="5">
        <f t="shared" si="1"/>
        <v>-2.3692394332657657E-3</v>
      </c>
      <c r="I13" s="5">
        <f t="shared" si="2"/>
        <v>2.8486954222585906E-2</v>
      </c>
      <c r="J13" s="5">
        <f t="shared" si="3"/>
        <v>1.6398887284256401E-3</v>
      </c>
      <c r="N13" s="12" t="s">
        <v>20</v>
      </c>
      <c r="O13" s="5">
        <f>SLOPE(E$6:E$2524,$B$6:$B$2524)</f>
        <v>1.4759089233717222</v>
      </c>
      <c r="P13" s="24">
        <f>INTERCEPT(E$6:E$2524,$B$6:$B$2524)</f>
        <v>-3.9605914799957964E-5</v>
      </c>
      <c r="Q13" s="24">
        <f>VARP(I$6:I$2524)</f>
        <v>4.0422694722718557E-4</v>
      </c>
      <c r="R13" s="24">
        <f>P13+O13*$N$4</f>
        <v>7.3716712624110139E-4</v>
      </c>
    </row>
    <row r="14" spans="1:18" ht="15" customHeight="1" x14ac:dyDescent="0.2">
      <c r="A14" s="3">
        <f>'2_CVaR_t2'!A14</f>
        <v>42310</v>
      </c>
      <c r="B14" s="5">
        <f>'2_CVaR_t2'!D14-1</f>
        <v>-1.8291305900128396E-2</v>
      </c>
      <c r="C14" s="5">
        <f>'Stocks Returns'!B10</f>
        <v>2.1059782608695565E-2</v>
      </c>
      <c r="D14" s="5">
        <f>'Stocks Returns'!C10</f>
        <v>-3.0420211394689312E-2</v>
      </c>
      <c r="E14" s="5">
        <f>'Stocks Returns'!D10</f>
        <v>1.2424932698281266E-2</v>
      </c>
      <c r="F14" s="5">
        <f>'Stocks Returns'!E10</f>
        <v>2.9803186504217427E-2</v>
      </c>
      <c r="G14" s="5">
        <f t="shared" si="0"/>
        <v>3.9128766371941182E-2</v>
      </c>
      <c r="H14" s="5">
        <f t="shared" si="1"/>
        <v>-3.4530994989233656E-3</v>
      </c>
      <c r="I14" s="5">
        <f t="shared" si="2"/>
        <v>3.9460840211202552E-2</v>
      </c>
      <c r="J14" s="5">
        <f t="shared" si="3"/>
        <v>4.8815347053049629E-2</v>
      </c>
      <c r="N14" s="12" t="s">
        <v>21</v>
      </c>
      <c r="O14" s="5">
        <f>SLOPE(F$6:F$2524,$B$6:$B$2524)</f>
        <v>1.0380692741525155</v>
      </c>
      <c r="P14" s="24">
        <f>INTERCEPT(F$6:F$2524,$B$6:$B$2524)</f>
        <v>-2.4517909784291356E-5</v>
      </c>
      <c r="Q14" s="24">
        <f>VARP(J$6:J$2524)</f>
        <v>4.7163293165128226E-4</v>
      </c>
      <c r="R14" s="24">
        <f>P14+O14*$N$4</f>
        <v>5.2181947874008769E-4</v>
      </c>
    </row>
    <row r="15" spans="1:18" ht="15" customHeight="1" x14ac:dyDescent="0.2">
      <c r="A15" s="3">
        <f>'2_CVaR_t2'!A15</f>
        <v>42311</v>
      </c>
      <c r="B15" s="5">
        <f>'2_CVaR_t2'!D15-1</f>
        <v>2.2328229196222793E-2</v>
      </c>
      <c r="C15" s="5">
        <f>'Stocks Returns'!B11</f>
        <v>3.3932135728542923E-2</v>
      </c>
      <c r="D15" s="5">
        <f>'Stocks Returns'!C11</f>
        <v>3.5628822121776205E-2</v>
      </c>
      <c r="E15" s="5">
        <f>'Stocks Returns'!D11</f>
        <v>-1.4317856412354724E-3</v>
      </c>
      <c r="F15" s="5">
        <f>'Stocks Returns'!E11</f>
        <v>3.2580997451765459E-2</v>
      </c>
      <c r="G15" s="5">
        <f t="shared" si="0"/>
        <v>1.2953029874682217E-2</v>
      </c>
      <c r="H15" s="5">
        <f t="shared" si="1"/>
        <v>2.8146417252697467E-3</v>
      </c>
      <c r="I15" s="5">
        <f t="shared" si="2"/>
        <v>-3.4346612440229754E-2</v>
      </c>
      <c r="J15" s="5">
        <f t="shared" si="3"/>
        <v>9.4272666867157504E-3</v>
      </c>
    </row>
    <row r="16" spans="1:18" ht="15" customHeight="1" x14ac:dyDescent="0.2">
      <c r="A16" s="3">
        <f>'2_CVaR_t2'!A16</f>
        <v>42312</v>
      </c>
      <c r="B16" s="5">
        <f>'2_CVaR_t2'!D16-1</f>
        <v>3.8114778829270168E-3</v>
      </c>
      <c r="C16" s="5">
        <f>'Stocks Returns'!B12</f>
        <v>-2.5096525096525046E-2</v>
      </c>
      <c r="D16" s="5">
        <f>'Stocks Returns'!C12</f>
        <v>5.7766367137355168E-3</v>
      </c>
      <c r="E16" s="5">
        <f>'Stocks Returns'!D12</f>
        <v>3.4821794346580059E-3</v>
      </c>
      <c r="F16" s="5">
        <f>'Stocks Returns'!E12</f>
        <v>-6.8746694870437386E-3</v>
      </c>
      <c r="G16" s="5">
        <f t="shared" si="0"/>
        <v>-2.8275236066885596E-2</v>
      </c>
      <c r="H16" s="5">
        <f t="shared" si="1"/>
        <v>2.1425326511904843E-4</v>
      </c>
      <c r="I16" s="5">
        <f t="shared" si="2"/>
        <v>-2.103608869187981E-3</v>
      </c>
      <c r="J16" s="5">
        <f t="shared" si="3"/>
        <v>-1.0806729656637863E-2</v>
      </c>
      <c r="M16" s="2"/>
    </row>
    <row r="17" spans="1:18" ht="23.25" customHeight="1" x14ac:dyDescent="0.2">
      <c r="A17" s="3">
        <f>'2_CVaR_t2'!A17</f>
        <v>42313</v>
      </c>
      <c r="B17" s="5">
        <f>'2_CVaR_t2'!D17-1</f>
        <v>6.1529026822104704E-3</v>
      </c>
      <c r="C17" s="5">
        <f>'Stocks Returns'!B13</f>
        <v>-2.6072607260726022E-2</v>
      </c>
      <c r="D17" s="5">
        <f>'Stocks Returns'!C13</f>
        <v>1.1614550095724541E-2</v>
      </c>
      <c r="E17" s="5">
        <f>'Stocks Returns'!D13</f>
        <v>-2.2045315370483931E-2</v>
      </c>
      <c r="F17" s="5">
        <f>'Stocks Returns'!E13</f>
        <v>-1.0649627263046302E-3</v>
      </c>
      <c r="G17" s="5">
        <f t="shared" si="0"/>
        <v>-3.1502160471827738E-2</v>
      </c>
      <c r="H17" s="5">
        <f t="shared" si="1"/>
        <v>2.6062040093202017E-3</v>
      </c>
      <c r="I17" s="5">
        <f t="shared" si="2"/>
        <v>-3.1086833428996208E-2</v>
      </c>
      <c r="J17" s="5">
        <f t="shared" si="3"/>
        <v>-7.4275840377736272E-3</v>
      </c>
      <c r="N17" s="11" t="s">
        <v>120</v>
      </c>
      <c r="O17" s="11" t="s">
        <v>79</v>
      </c>
      <c r="P17" s="11" t="s">
        <v>19</v>
      </c>
      <c r="Q17" s="11" t="s">
        <v>20</v>
      </c>
      <c r="R17" s="11" t="s">
        <v>21</v>
      </c>
    </row>
    <row r="18" spans="1:18" ht="15" customHeight="1" x14ac:dyDescent="0.2">
      <c r="A18" s="3">
        <f>'2_CVaR_t2'!A18</f>
        <v>42314</v>
      </c>
      <c r="B18" s="5">
        <f>'2_CVaR_t2'!D18-1</f>
        <v>-4.0809003080380934E-3</v>
      </c>
      <c r="C18" s="5">
        <f>'Stocks Returns'!B14</f>
        <v>-1.6943409013893573E-2</v>
      </c>
      <c r="D18" s="5">
        <f>'Stocks Returns'!C14</f>
        <v>-6.434519303557984E-3</v>
      </c>
      <c r="E18" s="5">
        <f>'Stocks Returns'!D14</f>
        <v>-1.2523481527864089E-3</v>
      </c>
      <c r="F18" s="5">
        <f>'Stocks Returns'!E14</f>
        <v>-9.0618336886992834E-3</v>
      </c>
      <c r="G18" s="5">
        <f t="shared" si="0"/>
        <v>-1.2535073747464851E-2</v>
      </c>
      <c r="H18" s="5">
        <f t="shared" si="1"/>
        <v>-3.8139394844065137E-4</v>
      </c>
      <c r="I18" s="5">
        <f t="shared" si="2"/>
        <v>4.8102949420373809E-3</v>
      </c>
      <c r="J18" s="5">
        <f t="shared" si="3"/>
        <v>-4.8010585582611114E-3</v>
      </c>
      <c r="N18" s="8" t="s">
        <v>79</v>
      </c>
      <c r="O18" s="24">
        <f>$O$11*$O$11*$N$5+$Q$11</f>
        <v>8.2412363164404703E-4</v>
      </c>
      <c r="P18" s="24">
        <f>$O$11*$O$12*$N$5</f>
        <v>1.502274055064775E-4</v>
      </c>
      <c r="Q18" s="24">
        <f>$O$11*$O$13*$N$5</f>
        <v>1.506532048496955E-4</v>
      </c>
      <c r="R18" s="24">
        <f>$O$11*$O$14*$N$5</f>
        <v>1.0596078154321561E-4</v>
      </c>
    </row>
    <row r="19" spans="1:18" ht="15" customHeight="1" x14ac:dyDescent="0.2">
      <c r="A19" s="3">
        <f>'2_CVaR_t2'!A19</f>
        <v>42317</v>
      </c>
      <c r="B19" s="5">
        <f>'2_CVaR_t2'!D19-1</f>
        <v>-5.6950066983948444E-3</v>
      </c>
      <c r="C19" s="5">
        <f>'Stocks Returns'!B15</f>
        <v>-3.4470872113068207E-4</v>
      </c>
      <c r="D19" s="5">
        <f>'Stocks Returns'!C15</f>
        <v>-9.0158730158729217E-3</v>
      </c>
      <c r="E19" s="5">
        <f>'Stocks Returns'!D15</f>
        <v>-7.3145245559047556E-4</v>
      </c>
      <c r="F19" s="5">
        <f>'Stocks Returns'!E15</f>
        <v>-2.0261789492558746E-2</v>
      </c>
      <c r="G19" s="5">
        <f t="shared" si="0"/>
        <v>5.6152881000817176E-3</v>
      </c>
      <c r="H19" s="5">
        <f t="shared" si="1"/>
        <v>-5.8720678654677547E-4</v>
      </c>
      <c r="I19" s="5">
        <f t="shared" si="2"/>
        <v>7.7134646640321641E-3</v>
      </c>
      <c r="J19" s="5">
        <f t="shared" si="3"/>
        <v>-1.4325460113078005E-2</v>
      </c>
      <c r="N19" s="8" t="s">
        <v>19</v>
      </c>
      <c r="O19" s="24">
        <f>$O$12*$O$11*$N$5</f>
        <v>1.502274055064775E-4</v>
      </c>
      <c r="P19" s="24">
        <f>$O$12*$O$12*$N$5+$Q$12</f>
        <v>2.3281894388174951E-4</v>
      </c>
      <c r="Q19" s="24">
        <f>$O$12*$O$13*$N$5</f>
        <v>2.3064491405852923E-4</v>
      </c>
      <c r="R19" s="24">
        <f>$O$12*$O$14*$N$5</f>
        <v>1.6222233955787605E-4</v>
      </c>
    </row>
    <row r="20" spans="1:18" ht="15" customHeight="1" x14ac:dyDescent="0.2">
      <c r="A20" s="3">
        <f>'2_CVaR_t2'!A20</f>
        <v>42318</v>
      </c>
      <c r="B20" s="5">
        <f>'2_CVaR_t2'!D20-1</f>
        <v>1.0867902348983494E-2</v>
      </c>
      <c r="C20" s="5">
        <f>'Stocks Returns'!B16</f>
        <v>3.6551724137930952E-2</v>
      </c>
      <c r="D20" s="5">
        <f>'Stocks Returns'!C16</f>
        <v>1.8452075858534034E-2</v>
      </c>
      <c r="E20" s="5">
        <f>'Stocks Returns'!D16</f>
        <v>-1.3698630136986356E-2</v>
      </c>
      <c r="F20" s="5">
        <f>'Stocks Returns'!E16</f>
        <v>1.8301610541726632E-4</v>
      </c>
      <c r="G20" s="5">
        <f t="shared" si="0"/>
        <v>2.6589580164870515E-2</v>
      </c>
      <c r="H20" s="5">
        <f t="shared" si="1"/>
        <v>2.5044880361344175E-3</v>
      </c>
      <c r="I20" s="5">
        <f t="shared" si="2"/>
        <v>-2.9699058277383634E-2</v>
      </c>
      <c r="J20" s="5">
        <f t="shared" si="3"/>
        <v>-1.1074101487768155E-2</v>
      </c>
      <c r="N20" s="8" t="s">
        <v>20</v>
      </c>
      <c r="O20" s="24">
        <f>$O$13*$O$11*$N$5</f>
        <v>1.506532048496955E-4</v>
      </c>
      <c r="P20" s="24">
        <f>$O$13*$O$12*$N$5</f>
        <v>2.3064491405852923E-4</v>
      </c>
      <c r="Q20" s="24">
        <f>$O$13*$O$13*$N$5+$Q$13</f>
        <v>6.3552559322358317E-4</v>
      </c>
      <c r="R20" s="24">
        <f>$O$13*$O$14*$N$5</f>
        <v>1.626821369257807E-4</v>
      </c>
    </row>
    <row r="21" spans="1:18" ht="15" customHeight="1" x14ac:dyDescent="0.2">
      <c r="A21" s="3">
        <f>'2_CVaR_t2'!A21</f>
        <v>42319</v>
      </c>
      <c r="B21" s="5">
        <f>'2_CVaR_t2'!D21-1</f>
        <v>-2.4474557368185934E-3</v>
      </c>
      <c r="C21" s="5">
        <f>'Stocks Returns'!B17</f>
        <v>1.829673985362601E-2</v>
      </c>
      <c r="D21" s="5">
        <f>'Stocks Returns'!C17</f>
        <v>-3.7745344740814923E-3</v>
      </c>
      <c r="E21" s="5">
        <f>'Stocks Returns'!D17</f>
        <v>-1.2722646310431296E-3</v>
      </c>
      <c r="F21" s="5">
        <f>'Stocks Returns'!E17</f>
        <v>-2.2140896614821659E-2</v>
      </c>
      <c r="G21" s="5">
        <f t="shared" si="0"/>
        <v>2.1134823519433028E-2</v>
      </c>
      <c r="H21" s="5">
        <f t="shared" si="1"/>
        <v>-1.2541071877740419E-4</v>
      </c>
      <c r="I21" s="5">
        <f t="shared" si="2"/>
        <v>2.3795630452847034E-3</v>
      </c>
      <c r="J21" s="5">
        <f t="shared" si="3"/>
        <v>-1.957575010479768E-2</v>
      </c>
      <c r="N21" s="8" t="s">
        <v>21</v>
      </c>
      <c r="O21" s="24">
        <f>$O$14*$O$11*$N$5</f>
        <v>1.0596078154321561E-4</v>
      </c>
      <c r="P21" s="24">
        <f>$O$14*$O$12*$N$5</f>
        <v>1.6222233955787605E-4</v>
      </c>
      <c r="Q21" s="24">
        <f>$O$14*$O$13*$N$5</f>
        <v>1.626821369257807E-4</v>
      </c>
      <c r="R21" s="24">
        <f>$O$14*$O$14*$N$5+$Q$14</f>
        <v>5.8605417074124495E-4</v>
      </c>
    </row>
    <row r="22" spans="1:18" ht="15" customHeight="1" x14ac:dyDescent="0.2">
      <c r="A22" s="3">
        <f>'2_CVaR_t2'!A22</f>
        <v>42320</v>
      </c>
      <c r="B22" s="5">
        <f>'2_CVaR_t2'!D22-1</f>
        <v>-7.7122069825860118E-3</v>
      </c>
      <c r="C22" s="5">
        <f>'Stocks Returns'!B18</f>
        <v>-1.4701078079059071E-2</v>
      </c>
      <c r="D22" s="5">
        <f>'Stocks Returns'!C18</f>
        <v>-1.0987623137155955E-2</v>
      </c>
      <c r="E22" s="5">
        <f>'Stocks Returns'!D18</f>
        <v>-1.5498938428874842E-2</v>
      </c>
      <c r="F22" s="5">
        <f>'Stocks Returns'!E18</f>
        <v>-2.7507485029940049E-2</v>
      </c>
      <c r="G22" s="5">
        <f t="shared" si="0"/>
        <v>-6.801920278138052E-3</v>
      </c>
      <c r="H22" s="5">
        <f t="shared" si="1"/>
        <v>4.098323585968195E-4</v>
      </c>
      <c r="I22" s="5">
        <f t="shared" si="2"/>
        <v>-4.0768174095864862E-3</v>
      </c>
      <c r="J22" s="5">
        <f t="shared" si="3"/>
        <v>-1.9477162015628734E-2</v>
      </c>
    </row>
    <row r="23" spans="1:18" ht="15" customHeight="1" x14ac:dyDescent="0.2">
      <c r="A23" s="3">
        <f>'2_CVaR_t2'!A23</f>
        <v>42321</v>
      </c>
      <c r="B23" s="5">
        <f>'2_CVaR_t2'!D23-1</f>
        <v>-2.3901031319149002E-3</v>
      </c>
      <c r="C23" s="5">
        <f>'Stocks Returns'!B19</f>
        <v>-5.9681697612732343E-3</v>
      </c>
      <c r="D23" s="5">
        <f>'Stocks Returns'!C19</f>
        <v>-2.5539522410931159E-3</v>
      </c>
      <c r="E23" s="5">
        <f>'Stocks Returns'!D19</f>
        <v>-1.5742937243907629E-2</v>
      </c>
      <c r="F23" s="5">
        <f>'Stocks Returns'!E19</f>
        <v>-2.6938618433711703E-3</v>
      </c>
      <c r="G23" s="5">
        <f t="shared" si="0"/>
        <v>-3.1852199036386036E-3</v>
      </c>
      <c r="H23" s="5">
        <f t="shared" si="1"/>
        <v>1.0107635358986133E-3</v>
      </c>
      <c r="I23" s="5">
        <f t="shared" si="2"/>
        <v>-1.217575678893577E-2</v>
      </c>
      <c r="J23" s="5">
        <f t="shared" si="3"/>
        <v>-1.8825131029032464E-4</v>
      </c>
      <c r="M23" s="8" t="s">
        <v>121</v>
      </c>
    </row>
    <row r="24" spans="1:18" ht="15" customHeight="1" x14ac:dyDescent="0.2">
      <c r="A24" s="3">
        <f>'2_CVaR_t2'!A24</f>
        <v>42324</v>
      </c>
      <c r="B24" s="5">
        <f>'2_CVaR_t2'!D24-1</f>
        <v>6.8261424109221647E-3</v>
      </c>
      <c r="C24" s="5">
        <f>'Stocks Returns'!B20</f>
        <v>2.0346897931954544E-2</v>
      </c>
      <c r="D24" s="5">
        <f>'Stocks Returns'!C20</f>
        <v>1.0113941876840338E-2</v>
      </c>
      <c r="E24" s="5">
        <f>'Stocks Returns'!D20</f>
        <v>6.7922874671342282E-3</v>
      </c>
      <c r="F24" s="5">
        <f>'Stocks Returns'!E20</f>
        <v>4.9006366968936899E-2</v>
      </c>
      <c r="G24" s="5">
        <f t="shared" si="0"/>
        <v>1.4270150576503993E-2</v>
      </c>
      <c r="H24" s="5">
        <f t="shared" si="1"/>
        <v>1.1476364749255646E-4</v>
      </c>
      <c r="I24" s="5">
        <f t="shared" si="2"/>
        <v>-3.2428711145519977E-3</v>
      </c>
      <c r="J24" s="5">
        <f t="shared" si="3"/>
        <v>4.1944876180953515E-2</v>
      </c>
      <c r="M24" s="2" t="s">
        <v>122</v>
      </c>
    </row>
    <row r="25" spans="1:18" ht="23.25" customHeight="1" x14ac:dyDescent="0.2">
      <c r="A25" s="3">
        <f>'2_CVaR_t2'!A25</f>
        <v>42325</v>
      </c>
      <c r="B25" s="5">
        <f>'2_CVaR_t2'!D25-1</f>
        <v>-3.9662404119056305E-4</v>
      </c>
      <c r="C25" s="5">
        <f>'Stocks Returns'!B21</f>
        <v>-1.6018306636155555E-2</v>
      </c>
      <c r="D25" s="5">
        <f>'Stocks Returns'!C21</f>
        <v>-8.8719898605837955E-4</v>
      </c>
      <c r="E25" s="5">
        <f>'Stocks Returns'!D21</f>
        <v>2.8291621327529715E-3</v>
      </c>
      <c r="F25" s="5">
        <f>'Stocks Returns'!E21</f>
        <v>-8.6444730549934956E-3</v>
      </c>
      <c r="G25" s="5">
        <f t="shared" si="0"/>
        <v>-1.5151714265128987E-2</v>
      </c>
      <c r="H25" s="5">
        <f t="shared" si="1"/>
        <v>-2.5636110595646906E-4</v>
      </c>
      <c r="I25" s="5">
        <f t="shared" si="2"/>
        <v>3.4541490091698351E-3</v>
      </c>
      <c r="J25" s="5">
        <f t="shared" si="3"/>
        <v>-8.2082319146590792E-3</v>
      </c>
      <c r="N25" s="11" t="s">
        <v>26</v>
      </c>
      <c r="O25" s="11" t="s">
        <v>32</v>
      </c>
      <c r="P25" s="11" t="s">
        <v>123</v>
      </c>
      <c r="Q25" s="11" t="s">
        <v>124</v>
      </c>
      <c r="R25" s="11" t="s">
        <v>125</v>
      </c>
    </row>
    <row r="26" spans="1:18" ht="15" customHeight="1" x14ac:dyDescent="0.2">
      <c r="A26" s="3">
        <f>'2_CVaR_t2'!A26</f>
        <v>42326</v>
      </c>
      <c r="B26" s="5">
        <f>'2_CVaR_t2'!D26-1</f>
        <v>1.40099074539215E-2</v>
      </c>
      <c r="C26" s="5">
        <f>'Stocks Returns'!B22</f>
        <v>2.2591362126245906E-2</v>
      </c>
      <c r="D26" s="5">
        <f>'Stocks Returns'!C22</f>
        <v>2.0677407078523391E-2</v>
      </c>
      <c r="E26" s="5">
        <f>'Stocks Returns'!D22</f>
        <v>1.953125E-2</v>
      </c>
      <c r="F26" s="5">
        <f>'Stocks Returns'!E22</f>
        <v>1.0760667903525034E-2</v>
      </c>
      <c r="G26" s="5">
        <f t="shared" si="0"/>
        <v>9.6087676082936887E-3</v>
      </c>
      <c r="H26" s="5">
        <f t="shared" si="1"/>
        <v>1.0561257535888699E-4</v>
      </c>
      <c r="I26" s="5">
        <f t="shared" si="2"/>
        <v>-1.1064915120547851E-3</v>
      </c>
      <c r="J26" s="5">
        <f t="shared" si="3"/>
        <v>-3.7580686483268816E-3</v>
      </c>
      <c r="N26" s="12" t="s">
        <v>79</v>
      </c>
      <c r="O26" s="14">
        <v>0.844164026968656</v>
      </c>
      <c r="P26" s="24">
        <f>R11</f>
        <v>2.0627980459878492E-5</v>
      </c>
      <c r="Q26" s="24">
        <f>O26*P26</f>
        <v>1.7413399053241776E-5</v>
      </c>
      <c r="R26" s="24">
        <f>SUMPRODUCT($O$26:$O$29,O$18:O$21)</f>
        <v>7.1220802510362066E-4</v>
      </c>
    </row>
    <row r="27" spans="1:18" ht="15" customHeight="1" x14ac:dyDescent="0.2">
      <c r="A27" s="3">
        <f>'2_CVaR_t2'!A27</f>
        <v>42327</v>
      </c>
      <c r="B27" s="5">
        <f>'2_CVaR_t2'!D27-1</f>
        <v>-2.1973197050828563E-3</v>
      </c>
      <c r="C27" s="5">
        <f>'Stocks Returns'!B23</f>
        <v>-7.1474983755686061E-3</v>
      </c>
      <c r="D27" s="5">
        <f>'Stocks Returns'!C23</f>
        <v>-3.8528461347251408E-3</v>
      </c>
      <c r="E27" s="5">
        <f>'Stocks Returns'!D23</f>
        <v>4.2571306939123144E-3</v>
      </c>
      <c r="F27" s="5">
        <f>'Stocks Returns'!E23</f>
        <v>-1.6886930983847193E-2</v>
      </c>
      <c r="G27" s="5">
        <f t="shared" si="0"/>
        <v>-4.5498737440788396E-3</v>
      </c>
      <c r="H27" s="5">
        <f t="shared" si="1"/>
        <v>-5.7185695286097581E-4</v>
      </c>
      <c r="I27" s="5">
        <f t="shared" si="2"/>
        <v>7.5397803689445809E-3</v>
      </c>
      <c r="J27" s="5">
        <f t="shared" si="3"/>
        <v>-1.4581443002726522E-2</v>
      </c>
      <c r="N27" s="12" t="s">
        <v>19</v>
      </c>
      <c r="O27" s="14">
        <v>0</v>
      </c>
      <c r="P27" s="24">
        <f>R12</f>
        <v>7.2746619264402797E-4</v>
      </c>
      <c r="Q27" s="24">
        <f>O27*P27</f>
        <v>0</v>
      </c>
      <c r="R27" s="24">
        <f>SUMPRODUCT($O$26:$O$29,P$18:P$21)</f>
        <v>1.5209664772582399E-4</v>
      </c>
    </row>
    <row r="28" spans="1:18" ht="15" customHeight="1" x14ac:dyDescent="0.2">
      <c r="A28" s="3">
        <f>'2_CVaR_t2'!A28</f>
        <v>42328</v>
      </c>
      <c r="B28" s="5">
        <f>'2_CVaR_t2'!D28-1</f>
        <v>5.3689700994064005E-4</v>
      </c>
      <c r="C28" s="5">
        <f>'Stocks Returns'!B24</f>
        <v>6.8717277486911588E-3</v>
      </c>
      <c r="D28" s="5">
        <f>'Stocks Returns'!C24</f>
        <v>4.9906425452261871E-4</v>
      </c>
      <c r="E28" s="5">
        <f>'Stocks Returns'!D24</f>
        <v>4.2390843577788662E-3</v>
      </c>
      <c r="F28" s="5">
        <f>'Stocks Returns'!E24</f>
        <v>-1.1762509335324967E-2</v>
      </c>
      <c r="G28" s="5">
        <f t="shared" si="0"/>
        <v>6.8409141406103741E-3</v>
      </c>
      <c r="H28" s="5">
        <f t="shared" si="1"/>
        <v>-2.4399578632131914E-4</v>
      </c>
      <c r="I28" s="5">
        <f t="shared" si="2"/>
        <v>3.4862791846758372E-3</v>
      </c>
      <c r="J28" s="5">
        <f t="shared" si="3"/>
        <v>-1.2295327714944411E-2</v>
      </c>
      <c r="N28" s="12" t="s">
        <v>20</v>
      </c>
      <c r="O28" s="14">
        <v>1.5350728029924499E-18</v>
      </c>
      <c r="P28" s="24">
        <f>R13</f>
        <v>7.3716712624110139E-4</v>
      </c>
      <c r="Q28" s="24">
        <f>O28*P28</f>
        <v>1.1316052067528168E-21</v>
      </c>
      <c r="R28" s="24">
        <f>SUMPRODUCT($O$26:$O$29,Q$18:Q$21)</f>
        <v>1.5252774518430018E-4</v>
      </c>
    </row>
    <row r="29" spans="1:18" ht="15" customHeight="1" x14ac:dyDescent="0.2">
      <c r="A29" s="3">
        <f>'2_CVaR_t2'!A29</f>
        <v>42331</v>
      </c>
      <c r="B29" s="5">
        <f>'2_CVaR_t2'!D29-1</f>
        <v>-1.4321252650681959E-3</v>
      </c>
      <c r="C29" s="5">
        <f>'Stocks Returns'!B25</f>
        <v>-1.9499512512186623E-3</v>
      </c>
      <c r="D29" s="5">
        <f>'Stocks Returns'!C25</f>
        <v>-9.9763062726021534E-4</v>
      </c>
      <c r="E29" s="5">
        <f>'Stocks Returns'!D25</f>
        <v>-1.6462642465175148E-2</v>
      </c>
      <c r="F29" s="5">
        <f>'Stocks Returns'!E25</f>
        <v>6.6125070848290779E-3</v>
      </c>
      <c r="G29" s="5">
        <f t="shared" si="0"/>
        <v>-8.7918029067501858E-5</v>
      </c>
      <c r="H29" s="5">
        <f t="shared" si="1"/>
        <v>1.1571932164130827E-3</v>
      </c>
      <c r="I29" s="5">
        <f t="shared" si="2"/>
        <v>-1.4309350092274947E-2</v>
      </c>
      <c r="J29" s="5">
        <f t="shared" si="3"/>
        <v>8.1236702290181893E-3</v>
      </c>
      <c r="N29" s="12" t="s">
        <v>21</v>
      </c>
      <c r="O29" s="14">
        <v>0.155835973031344</v>
      </c>
      <c r="P29" s="24">
        <f>R14</f>
        <v>5.2181947874008769E-4</v>
      </c>
      <c r="Q29" s="24">
        <f>O29*P29</f>
        <v>8.1318246216170292E-5</v>
      </c>
      <c r="R29" s="24">
        <f>SUMPRODUCT($O$26:$O$29,R$18:R$21)</f>
        <v>1.8077660199480625E-4</v>
      </c>
    </row>
    <row r="30" spans="1:18" ht="15" customHeight="1" x14ac:dyDescent="0.2">
      <c r="A30" s="3">
        <f>'2_CVaR_t2'!A30</f>
        <v>42332</v>
      </c>
      <c r="B30" s="5">
        <f>'2_CVaR_t2'!D30-1</f>
        <v>-1.6781559999650142E-3</v>
      </c>
      <c r="C30" s="5">
        <f>'Stocks Returns'!B26</f>
        <v>7.815043959622292E-3</v>
      </c>
      <c r="D30" s="5">
        <f>'Stocks Returns'!C26</f>
        <v>-3.9945075521157225E-3</v>
      </c>
      <c r="E30" s="5">
        <f>'Stocks Returns'!D26</f>
        <v>1.3519313304720892E-2</v>
      </c>
      <c r="F30" s="5">
        <f>'Stocks Returns'!E26</f>
        <v>3.828828828828823E-2</v>
      </c>
      <c r="G30" s="5">
        <f t="shared" si="0"/>
        <v>9.9135897406204508E-3</v>
      </c>
      <c r="H30" s="5">
        <f t="shared" si="1"/>
        <v>-1.4775910542340186E-3</v>
      </c>
      <c r="I30" s="5">
        <f t="shared" si="2"/>
        <v>1.6035724634679012E-2</v>
      </c>
      <c r="J30" s="5">
        <f t="shared" si="3"/>
        <v>4.005484837887089E-2</v>
      </c>
      <c r="N30" s="8" t="s">
        <v>52</v>
      </c>
      <c r="O30" s="20">
        <f>SUM(O26:O29)</f>
        <v>1</v>
      </c>
    </row>
    <row r="31" spans="1:18" ht="15" customHeight="1" x14ac:dyDescent="0.2">
      <c r="A31" s="3">
        <f>'2_CVaR_t2'!A31</f>
        <v>42333</v>
      </c>
      <c r="B31" s="5">
        <f>'2_CVaR_t2'!D31-1</f>
        <v>-1.8993115920785675E-3</v>
      </c>
      <c r="C31" s="5">
        <f>'Stocks Returns'!B27</f>
        <v>5.4927302100162834E-3</v>
      </c>
      <c r="D31" s="5">
        <f>'Stocks Returns'!C27</f>
        <v>-2.8825667376864983E-3</v>
      </c>
      <c r="E31" s="5">
        <f>'Stocks Returns'!D27</f>
        <v>-1.6938386618674528E-3</v>
      </c>
      <c r="F31" s="5">
        <f>'Stocks Returns'!E27</f>
        <v>-1.6992046276211092E-2</v>
      </c>
      <c r="G31" s="5">
        <f t="shared" si="0"/>
        <v>7.803875750211341E-3</v>
      </c>
      <c r="H31" s="5">
        <f t="shared" si="1"/>
        <v>-4.0167265594226974E-5</v>
      </c>
      <c r="I31" s="5">
        <f t="shared" si="2"/>
        <v>1.1489781799446153E-3</v>
      </c>
      <c r="J31" s="5">
        <f t="shared" si="3"/>
        <v>-1.4995911360648343E-2</v>
      </c>
      <c r="N31" s="8" t="s">
        <v>126</v>
      </c>
      <c r="O31" s="24">
        <f>SUM(Q26:Q29)</f>
        <v>9.8731645269412068E-5</v>
      </c>
    </row>
    <row r="32" spans="1:18" ht="15" customHeight="1" x14ac:dyDescent="0.2">
      <c r="A32" s="3">
        <f>'2_CVaR_t2'!A32</f>
        <v>42334</v>
      </c>
      <c r="B32" s="5">
        <f>'2_CVaR_t2'!D32-1</f>
        <v>3.1594126486123031E-5</v>
      </c>
      <c r="C32" s="5">
        <f>'Stocks Returns'!B28</f>
        <v>0</v>
      </c>
      <c r="D32" s="5">
        <f>'Stocks Returns'!C28</f>
        <v>0</v>
      </c>
      <c r="E32" s="5">
        <f>'Stocks Returns'!D28</f>
        <v>0</v>
      </c>
      <c r="F32" s="5">
        <f>'Stocks Returns'!E28</f>
        <v>0</v>
      </c>
      <c r="G32" s="5">
        <f t="shared" si="0"/>
        <v>4.5494065351061984E-4</v>
      </c>
      <c r="H32" s="5">
        <f t="shared" si="1"/>
        <v>6.1315236885345803E-7</v>
      </c>
      <c r="I32" s="5">
        <f t="shared" si="2"/>
        <v>-7.0241384070458875E-6</v>
      </c>
      <c r="J32" s="5">
        <f t="shared" si="3"/>
        <v>-8.2789821646411454E-6</v>
      </c>
      <c r="N32" s="8" t="s">
        <v>127</v>
      </c>
      <c r="O32" s="24">
        <f>SUMPRODUCT(O26:O29,R26:R29)</f>
        <v>6.2939189218402672E-4</v>
      </c>
    </row>
    <row r="33" spans="1:15" ht="15" customHeight="1" x14ac:dyDescent="0.2">
      <c r="A33" s="3">
        <f>'2_CVaR_t2'!A33</f>
        <v>42335</v>
      </c>
      <c r="B33" s="5">
        <f>'2_CVaR_t2'!D33-1</f>
        <v>2.7904226994177606E-3</v>
      </c>
      <c r="C33" s="5">
        <f>'Stocks Returns'!B29</f>
        <v>-1.2853470437018677E-3</v>
      </c>
      <c r="D33" s="5">
        <f>'Stocks Returns'!C29</f>
        <v>3.5193564605329186E-3</v>
      </c>
      <c r="E33" s="5">
        <f>'Stocks Returns'!D29</f>
        <v>1.1452810180275774E-2</v>
      </c>
      <c r="F33" s="5">
        <f>'Stocks Returns'!E29</f>
        <v>-1.655020228025017E-2</v>
      </c>
      <c r="G33" s="5">
        <f t="shared" si="0"/>
        <v>-3.4825043302226964E-3</v>
      </c>
      <c r="H33" s="5">
        <f t="shared" si="1"/>
        <v>-5.4030180358507346E-4</v>
      </c>
      <c r="I33" s="5">
        <f t="shared" si="2"/>
        <v>7.3740063330260501E-3</v>
      </c>
      <c r="J33" s="5">
        <f t="shared" si="3"/>
        <v>-1.9422336436629176E-2</v>
      </c>
      <c r="N33" s="8" t="s">
        <v>128</v>
      </c>
      <c r="O33" s="5">
        <f>SQRT(O32)</f>
        <v>2.5087684073744766E-2</v>
      </c>
    </row>
    <row r="34" spans="1:15" ht="15" customHeight="1" x14ac:dyDescent="0.2">
      <c r="A34" s="3">
        <f>'2_CVaR_t2'!A34</f>
        <v>42338</v>
      </c>
      <c r="B34" s="5">
        <f>'2_CVaR_t2'!D34-1</f>
        <v>-5.8071549980911463E-3</v>
      </c>
      <c r="C34" s="5">
        <f>'Stocks Returns'!B30</f>
        <v>1.9305019305020377E-3</v>
      </c>
      <c r="D34" s="5">
        <f>'Stocks Returns'!C30</f>
        <v>-1.0395791583166281E-2</v>
      </c>
      <c r="E34" s="5">
        <f>'Stocks Returns'!D30</f>
        <v>1.2371566366114584E-2</v>
      </c>
      <c r="F34" s="5">
        <f>'Stocks Returns'!E30</f>
        <v>1.0658189977561738E-2</v>
      </c>
      <c r="G34" s="5">
        <f t="shared" si="0"/>
        <v>7.9983083769738037E-3</v>
      </c>
      <c r="H34" s="5">
        <f t="shared" si="1"/>
        <v>-1.8020724976633481E-3</v>
      </c>
      <c r="I34" s="5">
        <f t="shared" si="2"/>
        <v>2.0982004161999961E-2</v>
      </c>
      <c r="J34" s="5">
        <f t="shared" si="3"/>
        <v>1.6710937061105657E-2</v>
      </c>
      <c r="N34" s="8" t="s">
        <v>129</v>
      </c>
      <c r="O34" s="20">
        <f>O33*SQRT(252)</f>
        <v>0.3982546381781068</v>
      </c>
    </row>
    <row r="35" spans="1:15" ht="15" customHeight="1" x14ac:dyDescent="0.2">
      <c r="A35" s="3">
        <f>'2_CVaR_t2'!A35</f>
        <v>42339</v>
      </c>
      <c r="B35" s="5">
        <f>'2_CVaR_t2'!D35-1</f>
        <v>7.4095370858739962E-3</v>
      </c>
      <c r="C35" s="5">
        <f>'Stocks Returns'!B31</f>
        <v>-1.9267822736031004E-3</v>
      </c>
      <c r="D35" s="5">
        <f>'Stocks Returns'!C31</f>
        <v>1.1390963169219059E-2</v>
      </c>
      <c r="E35" s="5">
        <f>'Stocks Returns'!D31</f>
        <v>4.3496271748135751E-3</v>
      </c>
      <c r="F35" s="5">
        <f>'Stocks Returns'!E31</f>
        <v>1.0360777058279425E-2</v>
      </c>
      <c r="G35" s="5">
        <f t="shared" si="0"/>
        <v>-8.5643545497630005E-3</v>
      </c>
      <c r="H35" s="5">
        <f t="shared" si="1"/>
        <v>5.3318113009543505E-4</v>
      </c>
      <c r="I35" s="5">
        <f t="shared" si="2"/>
        <v>-6.5465688134816041E-3</v>
      </c>
      <c r="J35" s="5">
        <f t="shared" si="3"/>
        <v>2.6936821835243522E-3</v>
      </c>
      <c r="N35" s="8" t="s">
        <v>130</v>
      </c>
      <c r="O35" s="33">
        <f>O31-N7</f>
        <v>0</v>
      </c>
    </row>
    <row r="36" spans="1:15" ht="15" customHeight="1" x14ac:dyDescent="0.2">
      <c r="A36" s="3">
        <f>'2_CVaR_t2'!A36</f>
        <v>42340</v>
      </c>
      <c r="B36" s="5">
        <f>'2_CVaR_t2'!D36-1</f>
        <v>-8.8275017089668451E-3</v>
      </c>
      <c r="C36" s="5">
        <f>'Stocks Returns'!B32</f>
        <v>-2.89575289575289E-2</v>
      </c>
      <c r="D36" s="5">
        <f>'Stocks Returns'!C32</f>
        <v>-1.0887248154173301E-2</v>
      </c>
      <c r="E36" s="5">
        <f>'Stocks Returns'!D32</f>
        <v>-3.7739740152608947E-2</v>
      </c>
      <c r="F36" s="5">
        <f>'Stocks Returns'!E32</f>
        <v>-3.7722028932430041E-2</v>
      </c>
      <c r="G36" s="5">
        <f t="shared" si="0"/>
        <v>-1.9986223769349457E-2</v>
      </c>
      <c r="H36" s="5">
        <f t="shared" si="1"/>
        <v>2.1516283935843691E-3</v>
      </c>
      <c r="I36" s="5">
        <f t="shared" si="2"/>
        <v>-2.4671545694465696E-2</v>
      </c>
      <c r="J36" s="5">
        <f t="shared" si="3"/>
        <v>-2.8533952731038446E-2</v>
      </c>
    </row>
    <row r="37" spans="1:15" ht="15" customHeight="1" x14ac:dyDescent="0.2">
      <c r="A37" s="3">
        <f>'2_CVaR_t2'!A37</f>
        <v>42341</v>
      </c>
      <c r="B37" s="5">
        <f>'2_CVaR_t2'!D37-1</f>
        <v>-6.2034593314299613E-3</v>
      </c>
      <c r="C37" s="5">
        <f>'Stocks Returns'!B33</f>
        <v>-1.9880715705764551E-3</v>
      </c>
      <c r="D37" s="5">
        <f>'Stocks Returns'!C33</f>
        <v>-9.4888663967611642E-3</v>
      </c>
      <c r="E37" s="5">
        <f>'Stocks Returns'!D33</f>
        <v>-4.9292756108014757E-3</v>
      </c>
      <c r="F37" s="5">
        <f>'Stocks Returns'!E33</f>
        <v>-1.7887725975261559E-2</v>
      </c>
      <c r="G37" s="5">
        <f t="shared" si="0"/>
        <v>4.4607074076378449E-3</v>
      </c>
      <c r="H37" s="5">
        <f t="shared" si="1"/>
        <v>-3.1189136970635398E-4</v>
      </c>
      <c r="I37" s="5">
        <f t="shared" si="2"/>
        <v>4.2660712870295405E-3</v>
      </c>
      <c r="J37" s="5">
        <f t="shared" si="3"/>
        <v>-1.142358754006512E-2</v>
      </c>
    </row>
    <row r="38" spans="1:15" ht="15" customHeight="1" x14ac:dyDescent="0.2">
      <c r="A38" s="3">
        <f>'2_CVaR_t2'!A38</f>
        <v>42342</v>
      </c>
      <c r="B38" s="5">
        <f>'2_CVaR_t2'!D38-1</f>
        <v>1.792946511859328E-2</v>
      </c>
      <c r="C38" s="5">
        <f>'Stocks Returns'!B34</f>
        <v>2.0252324037184577E-2</v>
      </c>
      <c r="D38" s="5">
        <f>'Stocks Returns'!C34</f>
        <v>2.6951079320475246E-2</v>
      </c>
      <c r="E38" s="5">
        <f>'Stocks Returns'!D34</f>
        <v>2.0245530906741305E-2</v>
      </c>
      <c r="F38" s="5">
        <f>'Stocks Returns'!E34</f>
        <v>-8.1379577601240483E-3</v>
      </c>
      <c r="G38" s="5">
        <f t="shared" si="0"/>
        <v>3.5018075431074228E-3</v>
      </c>
      <c r="H38" s="5">
        <f t="shared" si="1"/>
        <v>6.1072489036050406E-4</v>
      </c>
      <c r="I38" s="5">
        <f t="shared" si="2"/>
        <v>-6.1771207382725901E-3</v>
      </c>
      <c r="J38" s="5">
        <f t="shared" si="3"/>
        <v>-2.6725466691940727E-2</v>
      </c>
    </row>
    <row r="39" spans="1:15" ht="15" customHeight="1" x14ac:dyDescent="0.2">
      <c r="A39" s="3">
        <f>'2_CVaR_t2'!A39</f>
        <v>42345</v>
      </c>
      <c r="B39" s="5">
        <f>'2_CVaR_t2'!D39-1</f>
        <v>-7.4393824451419732E-3</v>
      </c>
      <c r="C39" s="5">
        <f>'Stocks Returns'!B35</f>
        <v>-9.7624471200785656E-4</v>
      </c>
      <c r="D39" s="5">
        <f>'Stocks Returns'!C35</f>
        <v>-1.0572139303482664E-2</v>
      </c>
      <c r="E39" s="5">
        <f>'Stocks Returns'!D35</f>
        <v>-1.4566181127295685E-2</v>
      </c>
      <c r="F39" s="5">
        <f>'Stocks Returns'!E35</f>
        <v>-4.2977143973432219E-2</v>
      </c>
      <c r="G39" s="5">
        <f t="shared" si="0"/>
        <v>6.6606432977254892E-3</v>
      </c>
      <c r="H39" s="5">
        <f t="shared" si="1"/>
        <v>4.2379009457454292E-4</v>
      </c>
      <c r="I39" s="5">
        <f t="shared" si="2"/>
        <v>-3.5467242773357475E-3</v>
      </c>
      <c r="J39" s="5">
        <f t="shared" si="3"/>
        <v>-3.5230031728676434E-2</v>
      </c>
    </row>
    <row r="40" spans="1:15" ht="15" customHeight="1" x14ac:dyDescent="0.2">
      <c r="A40" s="3">
        <f>'2_CVaR_t2'!A40</f>
        <v>42346</v>
      </c>
      <c r="B40" s="5">
        <f>'2_CVaR_t2'!D40-1</f>
        <v>-4.2994644305109908E-3</v>
      </c>
      <c r="C40" s="5">
        <f>'Stocks Returns'!B36</f>
        <v>-4.1368078175895717E-2</v>
      </c>
      <c r="D40" s="5">
        <f>'Stocks Returns'!C36</f>
        <v>-6.0339409176618508E-3</v>
      </c>
      <c r="E40" s="5">
        <f>'Stocks Returns'!D36</f>
        <v>-1.0068551842330686E-2</v>
      </c>
      <c r="F40" s="5">
        <f>'Stocks Returns'!E36</f>
        <v>-1.4084507042253613E-2</v>
      </c>
      <c r="G40" s="5">
        <f t="shared" si="0"/>
        <v>-3.6749634363882663E-2</v>
      </c>
      <c r="H40" s="5">
        <f t="shared" si="1"/>
        <v>3.4085344866309659E-4</v>
      </c>
      <c r="I40" s="5">
        <f t="shared" si="2"/>
        <v>-3.6833280088202375E-3</v>
      </c>
      <c r="J40" s="5">
        <f t="shared" si="3"/>
        <v>-9.5968472118442196E-3</v>
      </c>
    </row>
    <row r="41" spans="1:15" ht="15" customHeight="1" x14ac:dyDescent="0.2">
      <c r="A41" s="3">
        <f>'2_CVaR_t2'!A41</f>
        <v>42347</v>
      </c>
      <c r="B41" s="5">
        <f>'2_CVaR_t2'!D41-1</f>
        <v>-1.0164741818383671E-2</v>
      </c>
      <c r="C41" s="5">
        <f>'Stocks Returns'!B37</f>
        <v>-3.3299354400271874E-2</v>
      </c>
      <c r="D41" s="5">
        <f>'Stocks Returns'!C37</f>
        <v>-1.5049955735424225E-2</v>
      </c>
      <c r="E41" s="5">
        <f>'Stocks Returns'!D37</f>
        <v>-1.5148236312486518E-2</v>
      </c>
      <c r="F41" s="5">
        <f>'Stocks Returns'!E37</f>
        <v>3.5196687370599999E-3</v>
      </c>
      <c r="G41" s="5">
        <f t="shared" si="0"/>
        <v>-2.3042542829307958E-2</v>
      </c>
      <c r="H41" s="5">
        <f t="shared" si="1"/>
        <v>-4.3012796547796731E-5</v>
      </c>
      <c r="I41" s="5">
        <f t="shared" si="2"/>
        <v>-1.0639724416439469E-4</v>
      </c>
      <c r="J41" s="5">
        <f t="shared" si="3"/>
        <v>1.409589280820155E-2</v>
      </c>
    </row>
    <row r="42" spans="1:15" ht="15" customHeight="1" x14ac:dyDescent="0.2">
      <c r="A42" s="3">
        <f>'2_CVaR_t2'!A42</f>
        <v>42348</v>
      </c>
      <c r="B42" s="5">
        <f>'2_CVaR_t2'!D42-1</f>
        <v>1.8131506948355636E-3</v>
      </c>
      <c r="C42" s="5">
        <f>'Stocks Returns'!B38</f>
        <v>-2.1089630931457881E-3</v>
      </c>
      <c r="D42" s="5">
        <f>'Stocks Returns'!C38</f>
        <v>3.0816640986133237E-3</v>
      </c>
      <c r="E42" s="5">
        <f>'Stocks Returns'!D38</f>
        <v>-3.5157108327839026E-3</v>
      </c>
      <c r="F42" s="5">
        <f>'Stocks Returns'!E38</f>
        <v>1.5473488755931575E-2</v>
      </c>
      <c r="G42" s="5">
        <f t="shared" si="0"/>
        <v>-3.3666560375785982E-3</v>
      </c>
      <c r="H42" s="5">
        <f t="shared" si="1"/>
        <v>4.6029367349699826E-4</v>
      </c>
      <c r="I42" s="5">
        <f t="shared" si="2"/>
        <v>-6.1521502079093914E-3</v>
      </c>
      <c r="J42" s="5">
        <f t="shared" si="3"/>
        <v>1.3615830639998784E-2</v>
      </c>
    </row>
    <row r="43" spans="1:15" ht="15" customHeight="1" x14ac:dyDescent="0.2">
      <c r="A43" s="3">
        <f>'2_CVaR_t2'!A43</f>
        <v>42349</v>
      </c>
      <c r="B43" s="5">
        <f>'2_CVaR_t2'!D43-1</f>
        <v>-1.6933358167780965E-2</v>
      </c>
      <c r="C43" s="5">
        <f>'Stocks Returns'!B39</f>
        <v>-3.59281437125748E-2</v>
      </c>
      <c r="D43" s="5">
        <f>'Stocks Returns'!C39</f>
        <v>-2.5729646697388642E-2</v>
      </c>
      <c r="E43" s="5">
        <f>'Stocks Returns'!D39</f>
        <v>-1.5656008820286726E-2</v>
      </c>
      <c r="F43" s="5">
        <f>'Stocks Returns'!E39</f>
        <v>-2.2145469321414035E-2</v>
      </c>
      <c r="G43" s="5">
        <f t="shared" si="0"/>
        <v>-1.91645728404977E-2</v>
      </c>
      <c r="H43" s="5">
        <f t="shared" si="1"/>
        <v>-7.6107737756622718E-4</v>
      </c>
      <c r="I43" s="5">
        <f t="shared" si="2"/>
        <v>9.3756915169905947E-3</v>
      </c>
      <c r="J43" s="5">
        <f t="shared" si="3"/>
        <v>-4.542952589436787E-3</v>
      </c>
    </row>
    <row r="44" spans="1:15" ht="15" customHeight="1" x14ac:dyDescent="0.2">
      <c r="A44" s="3">
        <f>'2_CVaR_t2'!A44</f>
        <v>42352</v>
      </c>
      <c r="B44" s="5">
        <f>'2_CVaR_t2'!D44-1</f>
        <v>6.3124543670189937E-3</v>
      </c>
      <c r="C44" s="5">
        <f>'Stocks Returns'!B40</f>
        <v>-3.3613445378151363E-2</v>
      </c>
      <c r="D44" s="5">
        <f>'Stocks Returns'!C40</f>
        <v>9.9855472342662566E-3</v>
      </c>
      <c r="E44" s="5">
        <f>'Stocks Returns'!D40</f>
        <v>-6.7204301075274309E-4</v>
      </c>
      <c r="F44" s="5">
        <f>'Stocks Returns'!E40</f>
        <v>2.9087886972781973E-2</v>
      </c>
      <c r="G44" s="5">
        <f t="shared" si="0"/>
        <v>-3.9196377707753208E-2</v>
      </c>
      <c r="H44" s="5">
        <f t="shared" si="1"/>
        <v>7.4238295305397925E-4</v>
      </c>
      <c r="I44" s="5">
        <f t="shared" si="2"/>
        <v>-9.949044824612915E-3</v>
      </c>
      <c r="J44" s="5">
        <f t="shared" si="3"/>
        <v>2.2559639959673982E-2</v>
      </c>
    </row>
    <row r="45" spans="1:15" ht="15" customHeight="1" x14ac:dyDescent="0.2">
      <c r="A45" s="3">
        <f>'2_CVaR_t2'!A45</f>
        <v>42353</v>
      </c>
      <c r="B45" s="5">
        <f>'2_CVaR_t2'!D45-1</f>
        <v>1.6024924543912134E-2</v>
      </c>
      <c r="C45" s="5">
        <f>'Stocks Returns'!B41</f>
        <v>2.6465028355386888E-3</v>
      </c>
      <c r="D45" s="5">
        <f>'Stocks Returns'!C41</f>
        <v>2.2765708338753798E-2</v>
      </c>
      <c r="E45" s="5">
        <f>'Stocks Returns'!D41</f>
        <v>3.2728087872674338E-2</v>
      </c>
      <c r="F45" s="5">
        <f>'Stocks Returns'!E41</f>
        <v>2.0795477488390945E-2</v>
      </c>
      <c r="G45" s="5">
        <f t="shared" si="0"/>
        <v>-1.2273153929022626E-2</v>
      </c>
      <c r="H45" s="5">
        <f t="shared" si="1"/>
        <v>-7.7166234210248458E-4</v>
      </c>
      <c r="I45" s="5">
        <f t="shared" si="2"/>
        <v>9.1163646567558564E-3</v>
      </c>
      <c r="J45" s="5">
        <f t="shared" si="3"/>
        <v>4.1850136085275387E-3</v>
      </c>
    </row>
    <row r="46" spans="1:15" ht="15" customHeight="1" x14ac:dyDescent="0.2">
      <c r="A46" s="3">
        <f>'2_CVaR_t2'!A46</f>
        <v>42354</v>
      </c>
      <c r="B46" s="5">
        <f>'2_CVaR_t2'!D46-1</f>
        <v>1.1018356424277398E-2</v>
      </c>
      <c r="C46" s="5">
        <f>'Stocks Returns'!B42</f>
        <v>2.488687782805421E-2</v>
      </c>
      <c r="D46" s="5">
        <f>'Stocks Returns'!C42</f>
        <v>1.5772068176036491E-2</v>
      </c>
      <c r="E46" s="5">
        <f>'Stocks Returns'!D42</f>
        <v>2.2574343390492801E-2</v>
      </c>
      <c r="F46" s="5">
        <f>'Stocks Returns'!E42</f>
        <v>-2.3931962025316444E-2</v>
      </c>
      <c r="G46" s="5">
        <f t="shared" si="0"/>
        <v>1.4780100387343304E-2</v>
      </c>
      <c r="H46" s="5">
        <f t="shared" si="1"/>
        <v>-3.9694854825413767E-4</v>
      </c>
      <c r="I46" s="5">
        <f t="shared" si="2"/>
        <v>6.3518587378116088E-3</v>
      </c>
      <c r="J46" s="5">
        <f t="shared" si="3"/>
        <v>-3.5345261371235497E-2</v>
      </c>
    </row>
    <row r="47" spans="1:15" ht="15" customHeight="1" x14ac:dyDescent="0.2">
      <c r="A47" s="3">
        <f>'2_CVaR_t2'!A47</f>
        <v>42355</v>
      </c>
      <c r="B47" s="5">
        <f>'2_CVaR_t2'!D47-1</f>
        <v>-9.9714054899152638E-3</v>
      </c>
      <c r="C47" s="5">
        <f>'Stocks Returns'!B43</f>
        <v>-2.5754231052244281E-2</v>
      </c>
      <c r="D47" s="5">
        <f>'Stocks Returns'!C43</f>
        <v>-1.4650638617580758E-2</v>
      </c>
      <c r="E47" s="5">
        <f>'Stocks Returns'!D43</f>
        <v>-1.4222033538526913E-2</v>
      </c>
      <c r="F47" s="5">
        <f>'Stocks Returns'!E43</f>
        <v>-4.1945288753799437E-2</v>
      </c>
      <c r="G47" s="5">
        <f t="shared" si="0"/>
        <v>-1.5683276218989677E-2</v>
      </c>
      <c r="H47" s="5">
        <f t="shared" si="1"/>
        <v>7.1764000106153136E-5</v>
      </c>
      <c r="I47" s="5">
        <f t="shared" si="2"/>
        <v>5.344587173967616E-4</v>
      </c>
      <c r="J47" s="5">
        <f t="shared" si="3"/>
        <v>-3.1569761184818398E-2</v>
      </c>
    </row>
    <row r="48" spans="1:15" ht="15" customHeight="1" x14ac:dyDescent="0.2">
      <c r="A48" s="3">
        <f>'2_CVaR_t2'!A48</f>
        <v>42356</v>
      </c>
      <c r="B48" s="5">
        <f>'2_CVaR_t2'!D48-1</f>
        <v>-1.9272879295674894E-2</v>
      </c>
      <c r="C48" s="5">
        <f>'Stocks Returns'!B44</f>
        <v>-9.8187311178248304E-3</v>
      </c>
      <c r="D48" s="5">
        <f>'Stocks Returns'!C44</f>
        <v>-3.0118185284025989E-2</v>
      </c>
      <c r="E48" s="5">
        <f>'Stocks Returns'!D44</f>
        <v>-7.5366063738155908E-3</v>
      </c>
      <c r="F48" s="5">
        <f>'Stocks Returns'!E44</f>
        <v>-2.8553299492385831E-2</v>
      </c>
      <c r="G48" s="5">
        <f t="shared" si="0"/>
        <v>9.1938519708229596E-3</v>
      </c>
      <c r="H48" s="5">
        <f t="shared" si="1"/>
        <v>-1.7064550309525868E-3</v>
      </c>
      <c r="I48" s="5">
        <f t="shared" si="2"/>
        <v>2.0948014072537057E-2</v>
      </c>
      <c r="J48" s="5">
        <f t="shared" si="3"/>
        <v>-8.5221977613112593E-3</v>
      </c>
    </row>
    <row r="49" spans="1:10" ht="15" customHeight="1" x14ac:dyDescent="0.2">
      <c r="A49" s="3">
        <f>'2_CVaR_t2'!A49</f>
        <v>42359</v>
      </c>
      <c r="B49" s="5">
        <f>'2_CVaR_t2'!D49-1</f>
        <v>7.8155994898201353E-3</v>
      </c>
      <c r="C49" s="5">
        <f>'Stocks Returns'!B45</f>
        <v>2.2883295194509046E-3</v>
      </c>
      <c r="D49" s="5">
        <f>'Stocks Returns'!C45</f>
        <v>1.1137316561844912E-2</v>
      </c>
      <c r="E49" s="5">
        <f>'Stocks Returns'!D45</f>
        <v>1.6489477110002149E-2</v>
      </c>
      <c r="F49" s="5">
        <f>'Stocks Returns'!E45</f>
        <v>-1.8070977574569991E-2</v>
      </c>
      <c r="G49" s="5">
        <f t="shared" si="0"/>
        <v>-4.7395958491758469E-3</v>
      </c>
      <c r="H49" s="5">
        <f t="shared" si="1"/>
        <v>-3.180827370928823E-4</v>
      </c>
      <c r="I49" s="5">
        <f t="shared" si="2"/>
        <v>4.9939699962770895E-3</v>
      </c>
      <c r="J49" s="5">
        <f t="shared" si="3"/>
        <v>-2.6159593354250058E-2</v>
      </c>
    </row>
    <row r="50" spans="1:10" ht="15" customHeight="1" x14ac:dyDescent="0.2">
      <c r="A50" s="3">
        <f>'2_CVaR_t2'!A50</f>
        <v>42360</v>
      </c>
      <c r="B50" s="5">
        <f>'2_CVaR_t2'!D50-1</f>
        <v>2.1493206671718834E-3</v>
      </c>
      <c r="C50" s="5">
        <f>'Stocks Returns'!B46</f>
        <v>2.2450532724505257E-2</v>
      </c>
      <c r="D50" s="5">
        <f>'Stocks Returns'!C46</f>
        <v>2.7212647401839707E-3</v>
      </c>
      <c r="E50" s="5">
        <f>'Stocks Returns'!D46</f>
        <v>6.8303094983992452E-3</v>
      </c>
      <c r="F50" s="5">
        <f>'Stocks Returns'!E46</f>
        <v>2.6164079822616371E-2</v>
      </c>
      <c r="G50" s="5">
        <f t="shared" si="0"/>
        <v>2.0869675194972407E-2</v>
      </c>
      <c r="H50" s="5">
        <f t="shared" si="1"/>
        <v>-3.948596334562007E-4</v>
      </c>
      <c r="I50" s="5">
        <f t="shared" si="2"/>
        <v>3.6977138613329568E-3</v>
      </c>
      <c r="J50" s="5">
        <f t="shared" si="3"/>
        <v>2.3957453987508544E-2</v>
      </c>
    </row>
    <row r="51" spans="1:10" ht="15" customHeight="1" x14ac:dyDescent="0.2">
      <c r="A51" s="3">
        <f>'2_CVaR_t2'!A51</f>
        <v>42361</v>
      </c>
      <c r="B51" s="5">
        <f>'2_CVaR_t2'!D51-1</f>
        <v>9.8652814581858816E-3</v>
      </c>
      <c r="C51" s="5">
        <f>'Stocks Returns'!B47</f>
        <v>9.8622999627837604E-3</v>
      </c>
      <c r="D51" s="5">
        <f>'Stocks Returns'!C47</f>
        <v>1.5249418454380992E-2</v>
      </c>
      <c r="E51" s="5">
        <f>'Stocks Returns'!D47</f>
        <v>2.9679881280475495E-3</v>
      </c>
      <c r="F51" s="5">
        <f>'Stocks Returns'!E47</f>
        <v>5.9420916162489235E-2</v>
      </c>
      <c r="G51" s="5">
        <f t="shared" si="0"/>
        <v>8.639885472102992E-4</v>
      </c>
      <c r="H51" s="5">
        <f t="shared" si="1"/>
        <v>7.7742537694670474E-4</v>
      </c>
      <c r="I51" s="5">
        <f t="shared" si="2"/>
        <v>-1.1552662892862631E-2</v>
      </c>
      <c r="J51" s="5">
        <f t="shared" si="3"/>
        <v>4.9204588509664235E-2</v>
      </c>
    </row>
    <row r="52" spans="1:10" ht="15" customHeight="1" x14ac:dyDescent="0.2">
      <c r="A52" s="3">
        <f>'2_CVaR_t2'!A52</f>
        <v>42362</v>
      </c>
      <c r="B52" s="5">
        <f>'2_CVaR_t2'!D52-1</f>
        <v>-2.4336326870365577E-3</v>
      </c>
      <c r="C52" s="5">
        <f>'Stocks Returns'!B48</f>
        <v>-1.6583747927032544E-3</v>
      </c>
      <c r="D52" s="5">
        <f>'Stocks Returns'!C48</f>
        <v>-3.8187372708757827E-3</v>
      </c>
      <c r="E52" s="5">
        <f>'Stocks Returns'!D48</f>
        <v>-1.0568590150075163E-3</v>
      </c>
      <c r="F52" s="5">
        <f>'Stocks Returns'!E48</f>
        <v>-8.9740974913318228E-3</v>
      </c>
      <c r="G52" s="5">
        <f t="shared" si="0"/>
        <v>1.1664205948063826E-3</v>
      </c>
      <c r="H52" s="5">
        <f t="shared" si="1"/>
        <v>-1.8995741604791502E-4</v>
      </c>
      <c r="I52" s="5">
        <f t="shared" si="2"/>
        <v>2.5745670987987988E-3</v>
      </c>
      <c r="J52" s="5">
        <f t="shared" si="3"/>
        <v>-6.4233002645616563E-3</v>
      </c>
    </row>
    <row r="53" spans="1:10" ht="15" customHeight="1" x14ac:dyDescent="0.2">
      <c r="A53" s="3">
        <f>'2_CVaR_t2'!A53</f>
        <v>42363</v>
      </c>
      <c r="B53" s="5">
        <f>'2_CVaR_t2'!D53-1</f>
        <v>3.1594126486123031E-5</v>
      </c>
      <c r="C53" s="5">
        <f>'Stocks Returns'!B49</f>
        <v>0</v>
      </c>
      <c r="D53" s="5">
        <f>'Stocks Returns'!C49</f>
        <v>0</v>
      </c>
      <c r="E53" s="5">
        <f>'Stocks Returns'!D49</f>
        <v>0</v>
      </c>
      <c r="F53" s="5">
        <f>'Stocks Returns'!E49</f>
        <v>0</v>
      </c>
      <c r="G53" s="5">
        <f t="shared" si="0"/>
        <v>4.5494065351061984E-4</v>
      </c>
      <c r="H53" s="5">
        <f t="shared" si="1"/>
        <v>6.1315236885345803E-7</v>
      </c>
      <c r="I53" s="5">
        <f t="shared" si="2"/>
        <v>-7.0241384070458875E-6</v>
      </c>
      <c r="J53" s="5">
        <f t="shared" si="3"/>
        <v>-8.2789821646411454E-6</v>
      </c>
    </row>
    <row r="54" spans="1:10" ht="15" customHeight="1" x14ac:dyDescent="0.2">
      <c r="A54" s="3">
        <f>'2_CVaR_t2'!A54</f>
        <v>42366</v>
      </c>
      <c r="B54" s="5">
        <f>'2_CVaR_t2'!D54-1</f>
        <v>2.4208537690462162E-3</v>
      </c>
      <c r="C54" s="5">
        <f>'Stocks Returns'!B50</f>
        <v>-9.228497600590635E-3</v>
      </c>
      <c r="D54" s="5">
        <f>'Stocks Returns'!C50</f>
        <v>3.4500383337592311E-3</v>
      </c>
      <c r="E54" s="5">
        <f>'Stocks Returns'!D50</f>
        <v>5.7130765975454967E-3</v>
      </c>
      <c r="F54" s="5">
        <f>'Stocks Returns'!E50</f>
        <v>-2.8812512862729123E-2</v>
      </c>
      <c r="G54" s="5">
        <f t="shared" si="0"/>
        <v>-1.1070383447430646E-2</v>
      </c>
      <c r="H54" s="5">
        <f t="shared" si="1"/>
        <v>-6.5711483443316177E-5</v>
      </c>
      <c r="I54" s="5">
        <f t="shared" si="2"/>
        <v>2.179722832432078E-3</v>
      </c>
      <c r="J54" s="5">
        <f t="shared" si="3"/>
        <v>-3.1301008867808018E-2</v>
      </c>
    </row>
    <row r="55" spans="1:10" ht="15" customHeight="1" x14ac:dyDescent="0.2">
      <c r="A55" s="3">
        <f>'2_CVaR_t2'!A55</f>
        <v>42367</v>
      </c>
      <c r="B55" s="5">
        <f>'2_CVaR_t2'!D55-1</f>
        <v>6.1230364759943257E-3</v>
      </c>
      <c r="C55" s="5">
        <f>'Stocks Returns'!B51</f>
        <v>2.2354694485842153E-3</v>
      </c>
      <c r="D55" s="5">
        <f>'Stocks Returns'!C51</f>
        <v>8.659111167706568E-3</v>
      </c>
      <c r="E55" s="5">
        <f>'Stocks Returns'!D51</f>
        <v>1.241321270776341E-2</v>
      </c>
      <c r="F55" s="5">
        <f>'Stocks Returns'!E51</f>
        <v>1.2290739563467046E-2</v>
      </c>
      <c r="G55" s="5">
        <f t="shared" si="0"/>
        <v>-3.1653729884014324E-3</v>
      </c>
      <c r="H55" s="5">
        <f t="shared" si="1"/>
        <v>-3.0527970357200826E-4</v>
      </c>
      <c r="I55" s="5">
        <f t="shared" si="2"/>
        <v>3.4157744495127984E-3</v>
      </c>
      <c r="J55" s="5">
        <f t="shared" si="3"/>
        <v>5.9591214430065311E-3</v>
      </c>
    </row>
    <row r="56" spans="1:10" ht="15" customHeight="1" x14ac:dyDescent="0.2">
      <c r="A56" s="3">
        <f>'2_CVaR_t2'!A56</f>
        <v>42368</v>
      </c>
      <c r="B56" s="5">
        <f>'2_CVaR_t2'!D56-1</f>
        <v>-7.2290125780267722E-3</v>
      </c>
      <c r="C56" s="5">
        <f>'Stocks Returns'!B52</f>
        <v>-1.2639405204460941E-2</v>
      </c>
      <c r="D56" s="5">
        <f>'Stocks Returns'!C52</f>
        <v>-1.0857214998106324E-2</v>
      </c>
      <c r="E56" s="5">
        <f>'Stocks Returns'!D52</f>
        <v>-7.8969243557771573E-3</v>
      </c>
      <c r="F56" s="5">
        <f>'Stocks Returns'!E52</f>
        <v>-2.4492359221268578E-2</v>
      </c>
      <c r="G56" s="5">
        <f t="shared" si="0"/>
        <v>-5.2047484956119572E-3</v>
      </c>
      <c r="H56" s="5">
        <f t="shared" si="1"/>
        <v>-1.7089481851183773E-4</v>
      </c>
      <c r="I56" s="5">
        <f t="shared" si="2"/>
        <v>2.8120457300989318E-3</v>
      </c>
      <c r="J56" s="5">
        <f t="shared" si="3"/>
        <v>-1.6963625471772631E-2</v>
      </c>
    </row>
    <row r="57" spans="1:10" ht="15" customHeight="1" x14ac:dyDescent="0.2">
      <c r="A57" s="3">
        <f>'2_CVaR_t2'!A57</f>
        <v>42369</v>
      </c>
      <c r="B57" s="5">
        <f>'2_CVaR_t2'!D57-1</f>
        <v>-7.6585057247658961E-3</v>
      </c>
      <c r="C57" s="5">
        <f>'Stocks Returns'!B53</f>
        <v>4.5180722891566827E-3</v>
      </c>
      <c r="D57" s="5">
        <f>'Stocks Returns'!C53</f>
        <v>-1.02105934907466E-2</v>
      </c>
      <c r="E57" s="5">
        <f>'Stocks Returns'!D53</f>
        <v>-2.5136154168412306E-2</v>
      </c>
      <c r="F57" s="5">
        <f>'Stocks Returns'!E53</f>
        <v>1.9313304721029212E-3</v>
      </c>
      <c r="G57" s="5">
        <f t="shared" si="0"/>
        <v>1.236560636954675E-2</v>
      </c>
      <c r="H57" s="5">
        <f t="shared" si="1"/>
        <v>1.1078278510555702E-3</v>
      </c>
      <c r="I57" s="5">
        <f t="shared" si="2"/>
        <v>-1.3793291314736944E-2</v>
      </c>
      <c r="J57" s="5">
        <f t="shared" si="3"/>
        <v>9.9059078606878303E-3</v>
      </c>
    </row>
    <row r="58" spans="1:10" ht="15" customHeight="1" x14ac:dyDescent="0.2">
      <c r="A58" s="3">
        <f>'2_CVaR_t2'!A58</f>
        <v>42370</v>
      </c>
      <c r="B58" s="5">
        <f>'2_CVaR_t2'!D58-1</f>
        <v>3.1594126486123031E-5</v>
      </c>
      <c r="C58" s="5">
        <f>'Stocks Returns'!B54</f>
        <v>0</v>
      </c>
      <c r="D58" s="5">
        <f>'Stocks Returns'!C54</f>
        <v>0</v>
      </c>
      <c r="E58" s="5">
        <f>'Stocks Returns'!D54</f>
        <v>0</v>
      </c>
      <c r="F58" s="5">
        <f>'Stocks Returns'!E54</f>
        <v>0</v>
      </c>
      <c r="G58" s="5">
        <f t="shared" si="0"/>
        <v>4.5494065351061984E-4</v>
      </c>
      <c r="H58" s="5">
        <f t="shared" si="1"/>
        <v>6.1315236885345803E-7</v>
      </c>
      <c r="I58" s="5">
        <f t="shared" si="2"/>
        <v>-7.0241384070458875E-6</v>
      </c>
      <c r="J58" s="5">
        <f t="shared" si="3"/>
        <v>-8.2789821646411454E-6</v>
      </c>
    </row>
    <row r="59" spans="1:10" ht="15" customHeight="1" x14ac:dyDescent="0.2">
      <c r="A59" s="3">
        <f>'2_CVaR_t2'!A59</f>
        <v>42373</v>
      </c>
      <c r="B59" s="5">
        <f>'2_CVaR_t2'!D59-1</f>
        <v>-1.5512161625157894E-2</v>
      </c>
      <c r="C59" s="5">
        <f>'Stocks Returns'!B55</f>
        <v>-1.0119940029984953E-2</v>
      </c>
      <c r="D59" s="5">
        <f>'Stocks Returns'!C55</f>
        <v>-2.3855577047066312E-2</v>
      </c>
      <c r="E59" s="5">
        <f>'Stocks Returns'!D55</f>
        <v>-1.2032660077352819E-2</v>
      </c>
      <c r="F59" s="5">
        <f>'Stocks Returns'!E55</f>
        <v>4.0693938744913449E-3</v>
      </c>
      <c r="G59" s="5">
        <f t="shared" si="0"/>
        <v>5.2774160435172541E-3</v>
      </c>
      <c r="H59" s="5">
        <f t="shared" si="1"/>
        <v>-9.7863594794573086E-4</v>
      </c>
      <c r="I59" s="5">
        <f t="shared" si="2"/>
        <v>1.0901483600802071E-2</v>
      </c>
      <c r="J59" s="5">
        <f t="shared" si="3"/>
        <v>2.0196610143039796E-2</v>
      </c>
    </row>
    <row r="60" spans="1:10" ht="15" customHeight="1" x14ac:dyDescent="0.2">
      <c r="A60" s="3">
        <f>'2_CVaR_t2'!A60</f>
        <v>42374</v>
      </c>
      <c r="B60" s="5">
        <f>'2_CVaR_t2'!D60-1</f>
        <v>4.3852328535085583E-3</v>
      </c>
      <c r="C60" s="5">
        <f>'Stocks Returns'!B56</f>
        <v>2.2718667171526263E-3</v>
      </c>
      <c r="D60" s="5">
        <f>'Stocks Returns'!C56</f>
        <v>7.5297225891677311E-3</v>
      </c>
      <c r="E60" s="5">
        <f>'Stocks Returns'!D56</f>
        <v>-7.3945193562418021E-3</v>
      </c>
      <c r="F60" s="5">
        <f>'Stocks Returns'!E56</f>
        <v>1.1092150170648463E-2</v>
      </c>
      <c r="G60" s="5">
        <f t="shared" si="0"/>
        <v>-1.4584024002025891E-3</v>
      </c>
      <c r="H60" s="5">
        <f t="shared" si="1"/>
        <v>1.1229224450100966E-3</v>
      </c>
      <c r="I60" s="5">
        <f t="shared" si="2"/>
        <v>-1.3827117740997966E-2</v>
      </c>
      <c r="J60" s="5">
        <f t="shared" si="3"/>
        <v>6.5644925952013603E-3</v>
      </c>
    </row>
    <row r="61" spans="1:10" ht="15" customHeight="1" x14ac:dyDescent="0.2">
      <c r="A61" s="3">
        <f>'2_CVaR_t2'!A61</f>
        <v>42375</v>
      </c>
      <c r="B61" s="5">
        <f>'2_CVaR_t2'!D61-1</f>
        <v>-9.0803986174737839E-3</v>
      </c>
      <c r="C61" s="5">
        <f>'Stocks Returns'!B57</f>
        <v>-7.1779372874951619E-3</v>
      </c>
      <c r="D61" s="5">
        <f>'Stocks Returns'!C57</f>
        <v>-1.3111315064901041E-2</v>
      </c>
      <c r="E61" s="5">
        <f>'Stocks Returns'!D57</f>
        <v>-1.5556529360210347E-2</v>
      </c>
      <c r="F61" s="5">
        <f>'Stocks Returns'!E57</f>
        <v>-4.3248945147679296E-2</v>
      </c>
      <c r="G61" s="5">
        <f t="shared" si="0"/>
        <v>2.0364810019013174E-3</v>
      </c>
      <c r="H61" s="5">
        <f t="shared" si="1"/>
        <v>2.9975934212320317E-4</v>
      </c>
      <c r="I61" s="5">
        <f t="shared" si="2"/>
        <v>-2.1150820981085828E-3</v>
      </c>
      <c r="J61" s="5">
        <f t="shared" si="3"/>
        <v>-3.3798344436038491E-2</v>
      </c>
    </row>
    <row r="62" spans="1:10" ht="15" customHeight="1" x14ac:dyDescent="0.2">
      <c r="A62" s="3">
        <f>'2_CVaR_t2'!A62</f>
        <v>42376</v>
      </c>
      <c r="B62" s="5">
        <f>'2_CVaR_t2'!D62-1</f>
        <v>-1.4961230638390388E-2</v>
      </c>
      <c r="C62" s="5">
        <f>'Stocks Returns'!B58</f>
        <v>-3.0441400304414001E-2</v>
      </c>
      <c r="D62" s="5">
        <f>'Stocks Returns'!C58</f>
        <v>-1.9662548159957383E-2</v>
      </c>
      <c r="E62" s="5">
        <f>'Stocks Returns'!D58</f>
        <v>-5.0523035833518914E-2</v>
      </c>
      <c r="F62" s="5">
        <f>'Stocks Returns'!E58</f>
        <v>-2.84454244762955E-2</v>
      </c>
      <c r="G62" s="5">
        <f t="shared" si="0"/>
        <v>-1.5573661384163528E-2</v>
      </c>
      <c r="H62" s="5">
        <f t="shared" si="1"/>
        <v>2.4035671560838426E-3</v>
      </c>
      <c r="I62" s="5">
        <f t="shared" si="2"/>
        <v>-2.8402016114896175E-2</v>
      </c>
      <c r="J62" s="5">
        <f t="shared" si="3"/>
        <v>-1.2890112737288923E-2</v>
      </c>
    </row>
    <row r="63" spans="1:10" ht="15" customHeight="1" x14ac:dyDescent="0.2">
      <c r="A63" s="3">
        <f>'2_CVaR_t2'!A63</f>
        <v>42377</v>
      </c>
      <c r="B63" s="5">
        <f>'2_CVaR_t2'!D63-1</f>
        <v>-9.1011044964597332E-3</v>
      </c>
      <c r="C63" s="5">
        <f>'Stocks Returns'!B59</f>
        <v>2.0800627943485139E-2</v>
      </c>
      <c r="D63" s="5">
        <f>'Stocks Returns'!C59</f>
        <v>-1.2332294348827877E-2</v>
      </c>
      <c r="E63" s="5">
        <f>'Stocks Returns'!D59</f>
        <v>-2.6488513830285831E-2</v>
      </c>
      <c r="F63" s="5">
        <f>'Stocks Returns'!E59</f>
        <v>-1.7476168860644625E-2</v>
      </c>
      <c r="G63" s="5">
        <f t="shared" si="0"/>
        <v>3.0034951064788887E-2</v>
      </c>
      <c r="H63" s="5">
        <f t="shared" si="1"/>
        <v>1.1092536763924223E-3</v>
      </c>
      <c r="I63" s="5">
        <f t="shared" si="2"/>
        <v>-1.3016506576622448E-2</v>
      </c>
      <c r="J63" s="5">
        <f t="shared" si="3"/>
        <v>-8.0040740122341841E-3</v>
      </c>
    </row>
    <row r="64" spans="1:10" ht="15" customHeight="1" x14ac:dyDescent="0.2">
      <c r="A64" s="3">
        <f>'2_CVaR_t2'!A64</f>
        <v>42380</v>
      </c>
      <c r="B64" s="5">
        <f>'2_CVaR_t2'!D64-1</f>
        <v>8.8087037094564113E-3</v>
      </c>
      <c r="C64" s="5">
        <f>'Stocks Returns'!B60</f>
        <v>-6.9204152249136008E-3</v>
      </c>
      <c r="D64" s="5">
        <f>'Stocks Returns'!C60</f>
        <v>1.4270032930845389E-2</v>
      </c>
      <c r="E64" s="5">
        <f>'Stocks Returns'!D60</f>
        <v>-7.2236937153868919E-4</v>
      </c>
      <c r="F64" s="5">
        <f>'Stocks Returns'!E60</f>
        <v>-5.012705012705021E-2</v>
      </c>
      <c r="G64" s="5">
        <f t="shared" si="0"/>
        <v>-1.490302465074334E-2</v>
      </c>
      <c r="H64" s="5">
        <f t="shared" si="1"/>
        <v>1.3530449285918261E-3</v>
      </c>
      <c r="I64" s="5">
        <f t="shared" si="2"/>
        <v>-1.3683607864863039E-2</v>
      </c>
      <c r="J64" s="5">
        <f t="shared" si="3"/>
        <v>-5.9246576883165911E-2</v>
      </c>
    </row>
    <row r="65" spans="1:10" ht="15" customHeight="1" x14ac:dyDescent="0.2">
      <c r="A65" s="3">
        <f>'2_CVaR_t2'!A65</f>
        <v>42381</v>
      </c>
      <c r="B65" s="5">
        <f>'2_CVaR_t2'!D65-1</f>
        <v>7.531920905557099E-3</v>
      </c>
      <c r="C65" s="5">
        <f>'Stocks Returns'!B61</f>
        <v>1.9357336430507077E-2</v>
      </c>
      <c r="D65" s="5">
        <f>'Stocks Returns'!C61</f>
        <v>1.1363636363636465E-2</v>
      </c>
      <c r="E65" s="5">
        <f>'Stocks Returns'!D61</f>
        <v>8.4337349397589634E-3</v>
      </c>
      <c r="F65" s="5">
        <f>'Stocks Returns'!E61</f>
        <v>-2.1157587548638057E-2</v>
      </c>
      <c r="G65" s="5">
        <f t="shared" si="0"/>
        <v>1.2602114990039069E-2</v>
      </c>
      <c r="H65" s="5">
        <f t="shared" si="1"/>
        <v>3.2573746992635086E-4</v>
      </c>
      <c r="I65" s="5">
        <f t="shared" si="2"/>
        <v>-2.6430884200828245E-3</v>
      </c>
      <c r="J65" s="5">
        <f t="shared" si="3"/>
        <v>-2.8951725306259581E-2</v>
      </c>
    </row>
    <row r="66" spans="1:10" ht="15" customHeight="1" x14ac:dyDescent="0.2">
      <c r="A66" s="3">
        <f>'2_CVaR_t2'!A66</f>
        <v>42382</v>
      </c>
      <c r="B66" s="5">
        <f>'2_CVaR_t2'!D66-1</f>
        <v>-1.4604903301701944E-2</v>
      </c>
      <c r="C66" s="5">
        <f>'Stocks Returns'!B62</f>
        <v>-3.0003797949107458E-2</v>
      </c>
      <c r="D66" s="5">
        <f>'Stocks Returns'!C62</f>
        <v>-2.2204387372926848E-2</v>
      </c>
      <c r="E66" s="5">
        <f>'Stocks Returns'!D62</f>
        <v>-1.2903225806451646E-2</v>
      </c>
      <c r="F66" s="5">
        <f>'Stocks Returns'!E62</f>
        <v>-3.105590062111796E-2</v>
      </c>
      <c r="G66" s="5">
        <f t="shared" si="0"/>
        <v>-1.5478601151582685E-2</v>
      </c>
      <c r="H66" s="5">
        <f t="shared" si="1"/>
        <v>-6.6269235405963869E-4</v>
      </c>
      <c r="I66" s="5">
        <f t="shared" si="2"/>
        <v>8.6918872163113392E-3</v>
      </c>
      <c r="J66" s="5">
        <f t="shared" si="3"/>
        <v>-1.5870481341868255E-2</v>
      </c>
    </row>
    <row r="67" spans="1:10" ht="15" customHeight="1" x14ac:dyDescent="0.2">
      <c r="A67" s="3">
        <f>'2_CVaR_t2'!A67</f>
        <v>42383</v>
      </c>
      <c r="B67" s="5">
        <f>'2_CVaR_t2'!D67-1</f>
        <v>7.0742152879605946E-3</v>
      </c>
      <c r="C67" s="5">
        <f>'Stocks Returns'!B63</f>
        <v>2.9757243539545897E-2</v>
      </c>
      <c r="D67" s="5">
        <f>'Stocks Returns'!C63</f>
        <v>9.5759233926129284E-3</v>
      </c>
      <c r="E67" s="5">
        <f>'Stocks Returns'!D63</f>
        <v>1.7671266037279088E-2</v>
      </c>
      <c r="F67" s="5">
        <f>'Stocks Returns'!E63</f>
        <v>5.7692307692307709E-2</v>
      </c>
      <c r="G67" s="5">
        <f t="shared" si="0"/>
        <v>2.3442020487335333E-2</v>
      </c>
      <c r="H67" s="5">
        <f t="shared" si="1"/>
        <v>-7.8835298807611483E-4</v>
      </c>
      <c r="I67" s="5">
        <f t="shared" si="2"/>
        <v>7.269974482725346E-3</v>
      </c>
      <c r="J67" s="5">
        <f t="shared" si="3"/>
        <v>5.0373300072920117E-2</v>
      </c>
    </row>
    <row r="68" spans="1:10" ht="15" customHeight="1" x14ac:dyDescent="0.2">
      <c r="A68" s="3">
        <f>'2_CVaR_t2'!A68</f>
        <v>42384</v>
      </c>
      <c r="B68" s="5">
        <f>'2_CVaR_t2'!D68-1</f>
        <v>-1.8655401032897534E-2</v>
      </c>
      <c r="C68" s="5">
        <f>'Stocks Returns'!B64</f>
        <v>-1.5589353612167289E-2</v>
      </c>
      <c r="D68" s="5">
        <f>'Stocks Returns'!C64</f>
        <v>-2.6693766937669339E-2</v>
      </c>
      <c r="E68" s="5">
        <f>'Stocks Returns'!D64</f>
        <v>-3.615604186489052E-2</v>
      </c>
      <c r="F68" s="5">
        <f>'Stocks Returns'!E64</f>
        <v>-4.5818181818181869E-2</v>
      </c>
      <c r="G68" s="5">
        <f t="shared" si="0"/>
        <v>2.8296395576310508E-3</v>
      </c>
      <c r="H68" s="5">
        <f t="shared" si="1"/>
        <v>8.0919741191311234E-4</v>
      </c>
      <c r="I68" s="5">
        <f t="shared" si="2"/>
        <v>-8.5827630965590457E-3</v>
      </c>
      <c r="J68" s="5">
        <f t="shared" si="3"/>
        <v>-2.6428065299153546E-2</v>
      </c>
    </row>
    <row r="69" spans="1:10" ht="15" customHeight="1" x14ac:dyDescent="0.2">
      <c r="A69" s="3">
        <f>'2_CVaR_t2'!A69</f>
        <v>42387</v>
      </c>
      <c r="B69" s="5">
        <f>'2_CVaR_t2'!D69-1</f>
        <v>3.1594126486123031E-5</v>
      </c>
      <c r="C69" s="5">
        <f>'Stocks Returns'!B65</f>
        <v>0</v>
      </c>
      <c r="D69" s="5">
        <f>'Stocks Returns'!C65</f>
        <v>0</v>
      </c>
      <c r="E69" s="5">
        <f>'Stocks Returns'!D65</f>
        <v>0</v>
      </c>
      <c r="F69" s="5">
        <f>'Stocks Returns'!E65</f>
        <v>0</v>
      </c>
      <c r="G69" s="5">
        <f t="shared" si="0"/>
        <v>4.5494065351061984E-4</v>
      </c>
      <c r="H69" s="5">
        <f t="shared" si="1"/>
        <v>6.1315236885345803E-7</v>
      </c>
      <c r="I69" s="5">
        <f t="shared" si="2"/>
        <v>-7.0241384070458875E-6</v>
      </c>
      <c r="J69" s="5">
        <f t="shared" si="3"/>
        <v>-8.2789821646411454E-6</v>
      </c>
    </row>
    <row r="70" spans="1:10" ht="15" customHeight="1" x14ac:dyDescent="0.2">
      <c r="A70" s="3">
        <f>'2_CVaR_t2'!A70</f>
        <v>42388</v>
      </c>
      <c r="B70" s="5">
        <f>'2_CVaR_t2'!D70-1</f>
        <v>-2.4629728620324531E-3</v>
      </c>
      <c r="C70" s="5">
        <f>'Stocks Returns'!B66</f>
        <v>-3.8624951718810863E-3</v>
      </c>
      <c r="D70" s="5">
        <f>'Stocks Returns'!C66</f>
        <v>-6.1255742725879747E-3</v>
      </c>
      <c r="E70" s="5">
        <f>'Stocks Returns'!D66</f>
        <v>2.912142152023689E-2</v>
      </c>
      <c r="F70" s="5">
        <f>'Stocks Returns'!E66</f>
        <v>-7.5203252032520318E-2</v>
      </c>
      <c r="G70" s="5">
        <f t="shared" ref="G70:G133" si="4">C70-($P$11+$O$11*$B70)</f>
        <v>-1.0094946909378656E-3</v>
      </c>
      <c r="H70" s="5">
        <f t="shared" ref="H70:H133" si="5">D70-($P$12+$O$12*$B70)</f>
        <v>-2.4536133824977508E-3</v>
      </c>
      <c r="I70" s="5">
        <f t="shared" ref="I70:I133" si="6">E70-($P$13+$O$13*$B70)</f>
        <v>3.2796151060132936E-2</v>
      </c>
      <c r="J70" s="5">
        <f t="shared" ref="J70:J133" si="7">F70-($P$14+$O$14*$B70)</f>
        <v>-7.2621997671588653E-2</v>
      </c>
    </row>
    <row r="71" spans="1:10" ht="15" customHeight="1" x14ac:dyDescent="0.2">
      <c r="A71" s="3">
        <f>'2_CVaR_t2'!A71</f>
        <v>42389</v>
      </c>
      <c r="B71" s="5">
        <f>'2_CVaR_t2'!D71-1</f>
        <v>-4.8647209223975363E-3</v>
      </c>
      <c r="C71" s="5">
        <f>'Stocks Returns'!B67</f>
        <v>-1.0081426909654856E-2</v>
      </c>
      <c r="D71" s="5">
        <f>'Stocks Returns'!C67</f>
        <v>-9.9453705000699388E-3</v>
      </c>
      <c r="E71" s="5">
        <f>'Stocks Returns'!D67</f>
        <v>2.7577937649880147E-2</v>
      </c>
      <c r="F71" s="5">
        <f>'Stocks Returns'!E67</f>
        <v>-4.532967032967028E-2</v>
      </c>
      <c r="G71" s="5">
        <f t="shared" si="4"/>
        <v>-4.9195946492146918E-3</v>
      </c>
      <c r="H71" s="5">
        <f t="shared" si="5"/>
        <v>-2.7386669678370447E-3</v>
      </c>
      <c r="I71" s="5">
        <f t="shared" si="6"/>
        <v>3.479742858375974E-2</v>
      </c>
      <c r="J71" s="5">
        <f t="shared" si="7"/>
        <v>-4.0255235103018219E-2</v>
      </c>
    </row>
    <row r="72" spans="1:10" ht="15" customHeight="1" x14ac:dyDescent="0.2">
      <c r="A72" s="3">
        <f>'2_CVaR_t2'!A72</f>
        <v>42390</v>
      </c>
      <c r="B72" s="5">
        <f>'2_CVaR_t2'!D72-1</f>
        <v>8.8867238968852735E-3</v>
      </c>
      <c r="C72" s="5">
        <f>'Stocks Returns'!B68</f>
        <v>1.4101057579318343E-2</v>
      </c>
      <c r="D72" s="5">
        <f>'Stocks Returns'!C68</f>
        <v>1.2450481041312855E-2</v>
      </c>
      <c r="E72" s="5">
        <f>'Stocks Returns'!D68</f>
        <v>1.7736289381563575E-2</v>
      </c>
      <c r="F72" s="5">
        <f>'Stocks Returns'!E68</f>
        <v>6.2158273381294871E-2</v>
      </c>
      <c r="G72" s="5">
        <f t="shared" si="4"/>
        <v>6.0434463282968785E-3</v>
      </c>
      <c r="H72" s="5">
        <f t="shared" si="5"/>
        <v>-5.8133219511237282E-4</v>
      </c>
      <c r="I72" s="5">
        <f t="shared" si="6"/>
        <v>4.6599001974098331E-3</v>
      </c>
      <c r="J72" s="5">
        <f t="shared" si="7"/>
        <v>5.2957756265845653E-2</v>
      </c>
    </row>
    <row r="73" spans="1:10" ht="15" customHeight="1" x14ac:dyDescent="0.2">
      <c r="A73" s="3">
        <f>'2_CVaR_t2'!A73</f>
        <v>42391</v>
      </c>
      <c r="B73" s="5">
        <f>'2_CVaR_t2'!D73-1</f>
        <v>9.4886758009968819E-3</v>
      </c>
      <c r="C73" s="5">
        <f>'Stocks Returns'!B69</f>
        <v>3.9011201235998438E-2</v>
      </c>
      <c r="D73" s="5">
        <f>'Stocks Returns'!C69</f>
        <v>1.593068753493565E-2</v>
      </c>
      <c r="E73" s="5">
        <f>'Stocks Returns'!D69</f>
        <v>-1.0777344645723441E-2</v>
      </c>
      <c r="F73" s="5">
        <f>'Stocks Returns'!E69</f>
        <v>2.0590625846654165E-2</v>
      </c>
      <c r="G73" s="5">
        <f t="shared" si="4"/>
        <v>3.0374925757501624E-2</v>
      </c>
      <c r="H73" s="5">
        <f t="shared" si="5"/>
        <v>2.0129591190228419E-3</v>
      </c>
      <c r="I73" s="5">
        <f t="shared" si="6"/>
        <v>-2.4742160016596106E-2</v>
      </c>
      <c r="J73" s="5">
        <f t="shared" si="7"/>
        <v>1.0765240955029084E-2</v>
      </c>
    </row>
    <row r="74" spans="1:10" ht="15" customHeight="1" x14ac:dyDescent="0.2">
      <c r="A74" s="3">
        <f>'2_CVaR_t2'!A74</f>
        <v>42394</v>
      </c>
      <c r="B74" s="5">
        <f>'2_CVaR_t2'!D74-1</f>
        <v>-8.371658937145976E-3</v>
      </c>
      <c r="C74" s="5">
        <f>'Stocks Returns'!B70</f>
        <v>-2.4163568773234112E-2</v>
      </c>
      <c r="D74" s="5">
        <f>'Stocks Returns'!C70</f>
        <v>-1.3204951856946479E-2</v>
      </c>
      <c r="E74" s="5">
        <f>'Stocks Returns'!D70</f>
        <v>1.3908205841446364E-3</v>
      </c>
      <c r="F74" s="5">
        <f>'Stocks Returns'!E70</f>
        <v>-9.2115741969737153E-2</v>
      </c>
      <c r="G74" s="5">
        <f t="shared" si="4"/>
        <v>-1.5630471195337493E-2</v>
      </c>
      <c r="H74" s="5">
        <f t="shared" si="5"/>
        <v>-8.3695620225916929E-4</v>
      </c>
      <c r="I74" s="5">
        <f t="shared" si="6"/>
        <v>1.3786232627702968E-2</v>
      </c>
      <c r="J74" s="5">
        <f t="shared" si="7"/>
        <v>-8.3400862143617319E-2</v>
      </c>
    </row>
    <row r="75" spans="1:10" ht="15" customHeight="1" x14ac:dyDescent="0.2">
      <c r="A75" s="3">
        <f>'2_CVaR_t2'!A75</f>
        <v>42395</v>
      </c>
      <c r="B75" s="5">
        <f>'2_CVaR_t2'!D75-1</f>
        <v>2.5919833371206291E-3</v>
      </c>
      <c r="C75" s="5">
        <f>'Stocks Returns'!B71</f>
        <v>4.4571428571428706E-2</v>
      </c>
      <c r="D75" s="5">
        <f>'Stocks Returns'!C71</f>
        <v>1.9514914970728547E-3</v>
      </c>
      <c r="E75" s="5">
        <f>'Stocks Returns'!D71</f>
        <v>2.430555555555558E-2</v>
      </c>
      <c r="F75" s="5">
        <f>'Stocks Returns'!E71</f>
        <v>3.3625730994151892E-2</v>
      </c>
      <c r="G75" s="5">
        <f t="shared" si="4"/>
        <v>4.2565033635687116E-2</v>
      </c>
      <c r="H75" s="5">
        <f t="shared" si="5"/>
        <v>-1.8161161196992848E-3</v>
      </c>
      <c r="I75" s="5">
        <f t="shared" si="6"/>
        <v>2.0519630133868386E-2</v>
      </c>
      <c r="J75" s="5">
        <f t="shared" si="7"/>
        <v>3.0959590642555958E-2</v>
      </c>
    </row>
    <row r="76" spans="1:10" ht="15" customHeight="1" x14ac:dyDescent="0.2">
      <c r="A76" s="3">
        <f>'2_CVaR_t2'!A76</f>
        <v>42396</v>
      </c>
      <c r="B76" s="5">
        <f>'2_CVaR_t2'!D76-1</f>
        <v>-9.436540104977853E-3</v>
      </c>
      <c r="C76" s="5">
        <f>'Stocks Returns'!B72</f>
        <v>-1.1670313639679075E-2</v>
      </c>
      <c r="D76" s="5">
        <f>'Stocks Returns'!C72</f>
        <v>-1.3494713411240977E-2</v>
      </c>
      <c r="E76" s="5">
        <f>'Stocks Returns'!D72</f>
        <v>-2.079096045197748E-2</v>
      </c>
      <c r="F76" s="5">
        <f>'Stocks Returns'!E72</f>
        <v>2.4328147100424413E-2</v>
      </c>
      <c r="G76" s="5">
        <f t="shared" si="4"/>
        <v>-2.1135318868052005E-3</v>
      </c>
      <c r="H76" s="5">
        <f t="shared" si="5"/>
        <v>4.4050777174668709E-4</v>
      </c>
      <c r="I76" s="5">
        <f t="shared" si="6"/>
        <v>-6.8238807904855807E-3</v>
      </c>
      <c r="J76" s="5">
        <f t="shared" si="7"/>
        <v>3.4148447347494171E-2</v>
      </c>
    </row>
    <row r="77" spans="1:10" ht="15" customHeight="1" x14ac:dyDescent="0.2">
      <c r="A77" s="3">
        <f>'2_CVaR_t2'!A77</f>
        <v>42397</v>
      </c>
      <c r="B77" s="5">
        <f>'2_CVaR_t2'!D77-1</f>
        <v>-1.4000639295857265E-2</v>
      </c>
      <c r="C77" s="5">
        <f>'Stocks Returns'!B73</f>
        <v>-1.3653136531365351E-2</v>
      </c>
      <c r="D77" s="5">
        <f>'Stocks Returns'!C73</f>
        <v>-2.228176561838946E-2</v>
      </c>
      <c r="E77" s="5">
        <f>'Stocks Returns'!D73</f>
        <v>-3.9233787214401072E-3</v>
      </c>
      <c r="F77" s="5">
        <f>'Stocks Returns'!E73</f>
        <v>4.9986191659762591E-2</v>
      </c>
      <c r="G77" s="5">
        <f t="shared" si="4"/>
        <v>2.9117338508986845E-4</v>
      </c>
      <c r="H77" s="5">
        <f t="shared" si="5"/>
        <v>-1.6293885857919937E-3</v>
      </c>
      <c r="I77" s="5">
        <f t="shared" si="6"/>
        <v>1.6779895663024375E-2</v>
      </c>
      <c r="J77" s="5">
        <f t="shared" si="7"/>
        <v>6.4544343041068625E-2</v>
      </c>
    </row>
    <row r="78" spans="1:10" ht="15" customHeight="1" x14ac:dyDescent="0.2">
      <c r="A78" s="3">
        <f>'2_CVaR_t2'!A78</f>
        <v>42398</v>
      </c>
      <c r="B78" s="5">
        <f>'2_CVaR_t2'!D78-1</f>
        <v>4.8655490479447616E-2</v>
      </c>
      <c r="C78" s="5">
        <f>'Stocks Returns'!B74</f>
        <v>3.217358772914336E-2</v>
      </c>
      <c r="D78" s="5">
        <f>'Stocks Returns'!C74</f>
        <v>7.4426655127650232E-2</v>
      </c>
      <c r="E78" s="5">
        <f>'Stocks Returns'!D74</f>
        <v>3.8229842446710016E-2</v>
      </c>
      <c r="F78" s="5">
        <f>'Stocks Returns'!E74</f>
        <v>2.7880063124671173E-2</v>
      </c>
      <c r="G78" s="5">
        <f t="shared" si="4"/>
        <v>-1.4114258254849542E-2</v>
      </c>
      <c r="H78" s="5">
        <f t="shared" si="5"/>
        <v>2.8656575089823777E-3</v>
      </c>
      <c r="I78" s="5">
        <f t="shared" si="6"/>
        <v>-3.3541624208134641E-2</v>
      </c>
      <c r="J78" s="5">
        <f t="shared" si="7"/>
        <v>-2.2603188651079353E-2</v>
      </c>
    </row>
    <row r="79" spans="1:10" ht="15" customHeight="1" x14ac:dyDescent="0.2">
      <c r="A79" s="3">
        <f>'2_CVaR_t2'!A79</f>
        <v>42401</v>
      </c>
      <c r="B79" s="5">
        <f>'2_CVaR_t2'!D79-1</f>
        <v>-1.3610149925424864E-3</v>
      </c>
      <c r="C79" s="5">
        <f>'Stocks Returns'!B75</f>
        <v>1.8122508155129502E-3</v>
      </c>
      <c r="D79" s="5">
        <f>'Stocks Returns'!C75</f>
        <v>-1.4767082829909572E-3</v>
      </c>
      <c r="E79" s="5">
        <f>'Stocks Returns'!D75</f>
        <v>-8.4802499442089285E-3</v>
      </c>
      <c r="F79" s="5">
        <f>'Stocks Returns'!E75</f>
        <v>-1.2282497441146289E-2</v>
      </c>
      <c r="G79" s="5">
        <f t="shared" si="4"/>
        <v>3.6059248039187154E-3</v>
      </c>
      <c r="H79" s="5">
        <f t="shared" si="5"/>
        <v>5.7345990726929974E-4</v>
      </c>
      <c r="I79" s="5">
        <f t="shared" si="6"/>
        <v>-6.4319098570728168E-3</v>
      </c>
      <c r="J79" s="5">
        <f t="shared" si="7"/>
        <v>-1.0845151685942727E-2</v>
      </c>
    </row>
    <row r="80" spans="1:10" ht="15" customHeight="1" x14ac:dyDescent="0.2">
      <c r="A80" s="3">
        <f>'2_CVaR_t2'!A80</f>
        <v>42402</v>
      </c>
      <c r="B80" s="5">
        <f>'2_CVaR_t2'!D80-1</f>
        <v>-9.7938735432158142E-3</v>
      </c>
      <c r="C80" s="5">
        <f>'Stocks Returns'!B76</f>
        <v>-4.4862518089725079E-2</v>
      </c>
      <c r="D80" s="5">
        <f>'Stocks Returns'!C76</f>
        <v>-1.3175584834632881E-2</v>
      </c>
      <c r="E80" s="5">
        <f>'Stocks Returns'!D76</f>
        <v>-2.8134143596668881E-2</v>
      </c>
      <c r="F80" s="5">
        <f>'Stocks Returns'!E76</f>
        <v>-5.2072538860103545E-2</v>
      </c>
      <c r="G80" s="5">
        <f t="shared" si="4"/>
        <v>-3.4962227035565327E-2</v>
      </c>
      <c r="H80" s="5">
        <f t="shared" si="5"/>
        <v>1.2855373628896626E-3</v>
      </c>
      <c r="I80" s="5">
        <f t="shared" si="6"/>
        <v>-1.3639672325062477E-2</v>
      </c>
      <c r="J80" s="5">
        <f t="shared" si="7"/>
        <v>-4.1881301750171691E-2</v>
      </c>
    </row>
    <row r="81" spans="1:10" ht="15" customHeight="1" x14ac:dyDescent="0.2">
      <c r="A81" s="3">
        <f>'2_CVaR_t2'!A81</f>
        <v>42403</v>
      </c>
      <c r="B81" s="5">
        <f>'2_CVaR_t2'!D81-1</f>
        <v>7.4811273288850622E-3</v>
      </c>
      <c r="C81" s="5">
        <f>'Stocks Returns'!B77</f>
        <v>3.2954545454545459E-2</v>
      </c>
      <c r="D81" s="5">
        <f>'Stocks Returns'!C77</f>
        <v>1.3351498637601988E-2</v>
      </c>
      <c r="E81" s="5">
        <f>'Stocks Returns'!D77</f>
        <v>-1.9916628068550213E-2</v>
      </c>
      <c r="F81" s="5">
        <f>'Stocks Returns'!E77</f>
        <v>5.5752937961191629E-2</v>
      </c>
      <c r="G81" s="5">
        <f t="shared" si="4"/>
        <v>2.6248152542743729E-2</v>
      </c>
      <c r="H81" s="5">
        <f t="shared" si="5"/>
        <v>2.3883545545118935E-3</v>
      </c>
      <c r="I81" s="5">
        <f t="shared" si="6"/>
        <v>-3.0918484735331774E-2</v>
      </c>
      <c r="J81" s="5">
        <f t="shared" si="7"/>
        <v>4.8011527454837659E-2</v>
      </c>
    </row>
    <row r="82" spans="1:10" ht="15" customHeight="1" x14ac:dyDescent="0.2">
      <c r="A82" s="3">
        <f>'2_CVaR_t2'!A82</f>
        <v>42404</v>
      </c>
      <c r="B82" s="5">
        <f>'2_CVaR_t2'!D82-1</f>
        <v>-5.5397349046892863E-3</v>
      </c>
      <c r="C82" s="5">
        <f>'Stocks Returns'!B78</f>
        <v>1.5768243491015799E-2</v>
      </c>
      <c r="D82" s="5">
        <f>'Stocks Returns'!C78</f>
        <v>-9.4111320247376451E-3</v>
      </c>
      <c r="E82" s="5">
        <f>'Stocks Returns'!D78</f>
        <v>9.9243856332704716E-3</v>
      </c>
      <c r="F82" s="5">
        <f>'Stocks Returns'!E78</f>
        <v>-8.5684701009578146E-2</v>
      </c>
      <c r="G82" s="5">
        <f t="shared" si="4"/>
        <v>2.1578975508944713E-2</v>
      </c>
      <c r="H82" s="5">
        <f t="shared" si="5"/>
        <v>-1.210985114065425E-3</v>
      </c>
      <c r="I82" s="5">
        <f t="shared" si="6"/>
        <v>1.8140135727015144E-2</v>
      </c>
      <c r="J82" s="5">
        <f t="shared" si="7"/>
        <v>-7.9909554508285699E-2</v>
      </c>
    </row>
    <row r="83" spans="1:10" ht="15" customHeight="1" x14ac:dyDescent="0.2">
      <c r="A83" s="3">
        <f>'2_CVaR_t2'!A83</f>
        <v>42405</v>
      </c>
      <c r="B83" s="5">
        <f>'2_CVaR_t2'!D83-1</f>
        <v>-1.8933323707681193E-2</v>
      </c>
      <c r="C83" s="5">
        <f>'Stocks Returns'!B79</f>
        <v>-1.7689530685920496E-2</v>
      </c>
      <c r="D83" s="5">
        <f>'Stocks Returns'!C79</f>
        <v>-2.9044516829533129E-2</v>
      </c>
      <c r="E83" s="5">
        <f>'Stocks Returns'!D79</f>
        <v>-1.2166588675713741E-2</v>
      </c>
      <c r="F83" s="5">
        <f>'Stocks Returns'!E79</f>
        <v>-6.8516421291053287E-2</v>
      </c>
      <c r="G83" s="5">
        <f t="shared" si="4"/>
        <v>9.9663318107652207E-4</v>
      </c>
      <c r="H83" s="5">
        <f t="shared" si="5"/>
        <v>-1.1325232624453153E-3</v>
      </c>
      <c r="I83" s="5">
        <f t="shared" si="6"/>
        <v>1.5816878648338271E-2</v>
      </c>
      <c r="J83" s="5">
        <f t="shared" si="7"/>
        <v>-4.8837801782741767E-2</v>
      </c>
    </row>
    <row r="84" spans="1:10" ht="15" customHeight="1" x14ac:dyDescent="0.2">
      <c r="A84" s="3">
        <f>'2_CVaR_t2'!A84</f>
        <v>42408</v>
      </c>
      <c r="B84" s="5">
        <f>'2_CVaR_t2'!D84-1</f>
        <v>-3.4068465351164923E-2</v>
      </c>
      <c r="C84" s="5">
        <f>'Stocks Returns'!B80</f>
        <v>-4.3733921352444027E-2</v>
      </c>
      <c r="D84" s="5">
        <f>'Stocks Returns'!C80</f>
        <v>-5.2697791445345366E-2</v>
      </c>
      <c r="E84" s="5">
        <f>'Stocks Returns'!D80</f>
        <v>-2.3685457129322574E-2</v>
      </c>
      <c r="F84" s="5">
        <f>'Stocks Returns'!E80</f>
        <v>4.6504559270516665E-2</v>
      </c>
      <c r="G84" s="5">
        <f t="shared" si="4"/>
        <v>-1.0498148144510971E-2</v>
      </c>
      <c r="H84" s="5">
        <f t="shared" si="5"/>
        <v>-2.5108426300542788E-3</v>
      </c>
      <c r="I84" s="5">
        <f t="shared" si="6"/>
        <v>2.6636100802842025E-2</v>
      </c>
      <c r="J84" s="5">
        <f t="shared" si="7"/>
        <v>8.1894504278874847E-2</v>
      </c>
    </row>
    <row r="85" spans="1:10" ht="15" customHeight="1" x14ac:dyDescent="0.2">
      <c r="A85" s="3">
        <f>'2_CVaR_t2'!A85</f>
        <v>42409</v>
      </c>
      <c r="B85" s="5">
        <f>'2_CVaR_t2'!D85-1</f>
        <v>5.1961686193475742E-3</v>
      </c>
      <c r="C85" s="5">
        <f>'Stocks Returns'!B81</f>
        <v>-4.9961568024596503E-2</v>
      </c>
      <c r="D85" s="5">
        <f>'Stocks Returns'!C81</f>
        <v>8.2632433230043212E-3</v>
      </c>
      <c r="E85" s="5">
        <f>'Stocks Returns'!D81</f>
        <v>9.7040271712756088E-4</v>
      </c>
      <c r="F85" s="5">
        <f>'Stocks Returns'!E81</f>
        <v>-2.4687772291606236E-2</v>
      </c>
      <c r="G85" s="5">
        <f t="shared" si="4"/>
        <v>-5.4471400285229621E-2</v>
      </c>
      <c r="H85" s="5">
        <f t="shared" si="5"/>
        <v>6.6295861697550015E-4</v>
      </c>
      <c r="I85" s="5">
        <f t="shared" si="6"/>
        <v>-6.6590630007116874E-3</v>
      </c>
      <c r="J85" s="5">
        <f t="shared" si="7"/>
        <v>-3.0057237368882161E-2</v>
      </c>
    </row>
    <row r="86" spans="1:10" ht="15" customHeight="1" x14ac:dyDescent="0.2">
      <c r="A86" s="3">
        <f>'2_CVaR_t2'!A86</f>
        <v>42410</v>
      </c>
      <c r="B86" s="5">
        <f>'2_CVaR_t2'!D86-1</f>
        <v>1.5369048896488602E-2</v>
      </c>
      <c r="C86" s="5">
        <f>'Stocks Returns'!B82</f>
        <v>1.0113268608415993E-3</v>
      </c>
      <c r="D86" s="5">
        <f>'Stocks Returns'!C82</f>
        <v>2.6635445631494337E-2</v>
      </c>
      <c r="E86" s="5">
        <f>'Stocks Returns'!D82</f>
        <v>-2.3994183228308152E-2</v>
      </c>
      <c r="F86" s="5">
        <f>'Stocks Returns'!E82</f>
        <v>-3.6926742108397748E-2</v>
      </c>
      <c r="G86" s="5">
        <f t="shared" si="4"/>
        <v>-1.3277828077504272E-2</v>
      </c>
      <c r="H86" s="5">
        <f t="shared" si="5"/>
        <v>4.0633517243136748E-3</v>
      </c>
      <c r="I86" s="5">
        <f t="shared" si="6"/>
        <v>-4.6637893723572035E-2</v>
      </c>
      <c r="J86" s="5">
        <f t="shared" si="7"/>
        <v>-5.2856361631005898E-2</v>
      </c>
    </row>
    <row r="87" spans="1:10" ht="15" customHeight="1" x14ac:dyDescent="0.2">
      <c r="A87" s="3">
        <f>'2_CVaR_t2'!A87</f>
        <v>42411</v>
      </c>
      <c r="B87" s="5">
        <f>'2_CVaR_t2'!D87-1</f>
        <v>-1.5787132041084839E-2</v>
      </c>
      <c r="C87" s="5">
        <f>'Stocks Returns'!B83</f>
        <v>-1.6771064861588303E-2</v>
      </c>
      <c r="D87" s="5">
        <f>'Stocks Returns'!C83</f>
        <v>-2.3948681397006455E-2</v>
      </c>
      <c r="E87" s="5">
        <f>'Stocks Returns'!D83</f>
        <v>-1.5396076483734866E-2</v>
      </c>
      <c r="F87" s="5">
        <f>'Stocks Returns'!E83</f>
        <v>-1.4223871366728646E-2</v>
      </c>
      <c r="G87" s="5">
        <f t="shared" si="4"/>
        <v>-1.1093761358856348E-3</v>
      </c>
      <c r="H87" s="5">
        <f t="shared" si="5"/>
        <v>-6.6705603039574762E-4</v>
      </c>
      <c r="I87" s="5">
        <f t="shared" si="6"/>
        <v>7.9438984849498386E-3</v>
      </c>
      <c r="J87" s="5">
        <f t="shared" si="7"/>
        <v>2.1887832418945041E-3</v>
      </c>
    </row>
    <row r="88" spans="1:10" ht="15" customHeight="1" x14ac:dyDescent="0.2">
      <c r="A88" s="3">
        <f>'2_CVaR_t2'!A88</f>
        <v>42412</v>
      </c>
      <c r="B88" s="5">
        <f>'2_CVaR_t2'!D88-1</f>
        <v>1.8922415370293821E-2</v>
      </c>
      <c r="C88" s="5">
        <f>'Stocks Returns'!B84</f>
        <v>2.7538018906699602E-2</v>
      </c>
      <c r="D88" s="5">
        <f>'Stocks Returns'!C84</f>
        <v>2.8479626113626422E-2</v>
      </c>
      <c r="E88" s="5">
        <f>'Stocks Returns'!D84</f>
        <v>1.9167717528373318E-2</v>
      </c>
      <c r="F88" s="5">
        <f>'Stocks Returns'!E84</f>
        <v>3.1994981179422899E-2</v>
      </c>
      <c r="G88" s="5">
        <f t="shared" si="4"/>
        <v>9.8329663668070451E-3</v>
      </c>
      <c r="H88" s="5">
        <f t="shared" si="5"/>
        <v>6.7790958057791645E-4</v>
      </c>
      <c r="I88" s="5">
        <f t="shared" si="6"/>
        <v>-8.7204382535896047E-3</v>
      </c>
      <c r="J88" s="5">
        <f t="shared" si="7"/>
        <v>1.2376721100553881E-2</v>
      </c>
    </row>
    <row r="89" spans="1:10" ht="15" customHeight="1" x14ac:dyDescent="0.2">
      <c r="A89" s="3">
        <f>'2_CVaR_t2'!A89</f>
        <v>42415</v>
      </c>
      <c r="B89" s="5">
        <f>'2_CVaR_t2'!D89-1</f>
        <v>3.1594126486123031E-5</v>
      </c>
      <c r="C89" s="5">
        <f>'Stocks Returns'!B85</f>
        <v>0</v>
      </c>
      <c r="D89" s="5">
        <f>'Stocks Returns'!C85</f>
        <v>0</v>
      </c>
      <c r="E89" s="5">
        <f>'Stocks Returns'!D85</f>
        <v>0</v>
      </c>
      <c r="F89" s="5">
        <f>'Stocks Returns'!E85</f>
        <v>0</v>
      </c>
      <c r="G89" s="5">
        <f t="shared" si="4"/>
        <v>4.5494065351061984E-4</v>
      </c>
      <c r="H89" s="5">
        <f t="shared" si="5"/>
        <v>6.1315236885345803E-7</v>
      </c>
      <c r="I89" s="5">
        <f t="shared" si="6"/>
        <v>-7.0241384070458875E-6</v>
      </c>
      <c r="J89" s="5">
        <f t="shared" si="7"/>
        <v>-8.2789821646411454E-6</v>
      </c>
    </row>
    <row r="90" spans="1:10" ht="15" customHeight="1" x14ac:dyDescent="0.2">
      <c r="A90" s="3">
        <f>'2_CVaR_t2'!A90</f>
        <v>42416</v>
      </c>
      <c r="B90" s="5">
        <f>'2_CVaR_t2'!D90-1</f>
        <v>7.6318985565977382E-3</v>
      </c>
      <c r="C90" s="5">
        <f>'Stocks Returns'!B86</f>
        <v>2.2399999999999975E-2</v>
      </c>
      <c r="D90" s="5">
        <f>'Stocks Returns'!C86</f>
        <v>9.6563476285145278E-3</v>
      </c>
      <c r="E90" s="5">
        <f>'Stocks Returns'!D86</f>
        <v>3.0190546894333314E-2</v>
      </c>
      <c r="F90" s="5">
        <f>'Stocks Returns'!E86</f>
        <v>-4.2553191489361764E-3</v>
      </c>
      <c r="G90" s="5">
        <f t="shared" si="4"/>
        <v>1.5548668737785303E-2</v>
      </c>
      <c r="H90" s="5">
        <f t="shared" si="5"/>
        <v>-1.5286921215687099E-3</v>
      </c>
      <c r="I90" s="5">
        <f t="shared" si="6"/>
        <v>1.8966165627182903E-2</v>
      </c>
      <c r="J90" s="5">
        <f t="shared" si="7"/>
        <v>-1.2153240634204929E-2</v>
      </c>
    </row>
    <row r="91" spans="1:10" ht="15" customHeight="1" x14ac:dyDescent="0.2">
      <c r="A91" s="3">
        <f>'2_CVaR_t2'!A91</f>
        <v>42417</v>
      </c>
      <c r="B91" s="5">
        <f>'2_CVaR_t2'!D91-1</f>
        <v>9.582189844093536E-3</v>
      </c>
      <c r="C91" s="5">
        <f>'Stocks Returns'!B87</f>
        <v>4.4992175273865564E-2</v>
      </c>
      <c r="D91" s="5">
        <f>'Stocks Returns'!C87</f>
        <v>1.3080168776371304E-2</v>
      </c>
      <c r="E91" s="5">
        <f>'Stocks Returns'!D87</f>
        <v>2.4741772760028757E-2</v>
      </c>
      <c r="F91" s="5">
        <f>'Stocks Returns'!E87</f>
        <v>3.5103785103784979E-2</v>
      </c>
      <c r="G91" s="5">
        <f t="shared" si="4"/>
        <v>3.626600352435938E-2</v>
      </c>
      <c r="H91" s="5">
        <f t="shared" si="5"/>
        <v>-9.7518776183617289E-4</v>
      </c>
      <c r="I91" s="5">
        <f t="shared" si="6"/>
        <v>1.0638939178489173E-2</v>
      </c>
      <c r="J91" s="5">
        <f t="shared" si="7"/>
        <v>2.5181326157319488E-2</v>
      </c>
    </row>
    <row r="92" spans="1:10" ht="15" customHeight="1" x14ac:dyDescent="0.2">
      <c r="A92" s="3">
        <f>'2_CVaR_t2'!A92</f>
        <v>42418</v>
      </c>
      <c r="B92" s="5">
        <f>'2_CVaR_t2'!D92-1</f>
        <v>-7.67963738074251E-3</v>
      </c>
      <c r="C92" s="5">
        <f>'Stocks Returns'!B88</f>
        <v>-4.080868588543618E-2</v>
      </c>
      <c r="D92" s="5">
        <f>'Stocks Returns'!C88</f>
        <v>-1.0967652367069314E-2</v>
      </c>
      <c r="E92" s="5">
        <f>'Stocks Returns'!D88</f>
        <v>-1.6057196436943144E-2</v>
      </c>
      <c r="F92" s="5">
        <f>'Stocks Returns'!E88</f>
        <v>-6.1928634621053469E-3</v>
      </c>
      <c r="G92" s="5">
        <f t="shared" si="4"/>
        <v>-3.2940837668156669E-2</v>
      </c>
      <c r="H92" s="5">
        <f t="shared" si="5"/>
        <v>3.8186922488493528E-4</v>
      </c>
      <c r="I92" s="5">
        <f t="shared" si="6"/>
        <v>-4.6831451836462749E-3</v>
      </c>
      <c r="J92" s="5">
        <f t="shared" si="7"/>
        <v>1.8036500492608475E-3</v>
      </c>
    </row>
    <row r="93" spans="1:10" ht="15" customHeight="1" x14ac:dyDescent="0.2">
      <c r="A93" s="3">
        <f>'2_CVaR_t2'!A93</f>
        <v>42419</v>
      </c>
      <c r="B93" s="5">
        <f>'2_CVaR_t2'!D93-1</f>
        <v>3.0108510120381293E-3</v>
      </c>
      <c r="C93" s="5">
        <f>'Stocks Returns'!B89</f>
        <v>-1.0538641686182681E-2</v>
      </c>
      <c r="D93" s="5">
        <f>'Stocks Returns'!C89</f>
        <v>4.0707467714768963E-3</v>
      </c>
      <c r="E93" s="5">
        <f>'Stocks Returns'!D89</f>
        <v>9.4103633114948071E-3</v>
      </c>
      <c r="F93" s="5">
        <f>'Stocks Returns'!E89</f>
        <v>-2.4629080118694469E-2</v>
      </c>
      <c r="G93" s="5">
        <f t="shared" si="4"/>
        <v>-1.2947699588624663E-2</v>
      </c>
      <c r="H93" s="5">
        <f t="shared" si="5"/>
        <v>-3.133241023618406E-4</v>
      </c>
      <c r="I93" s="5">
        <f t="shared" si="6"/>
        <v>5.0062273506849093E-3</v>
      </c>
      <c r="J93" s="5">
        <f t="shared" si="7"/>
        <v>-2.7730034133557964E-2</v>
      </c>
    </row>
    <row r="94" spans="1:10" ht="15" customHeight="1" x14ac:dyDescent="0.2">
      <c r="A94" s="3">
        <f>'2_CVaR_t2'!A94</f>
        <v>42422</v>
      </c>
      <c r="B94" s="5">
        <f>'2_CVaR_t2'!D94-1</f>
        <v>1.4385196582741067E-2</v>
      </c>
      <c r="C94" s="5">
        <f>'Stocks Returns'!B90</f>
        <v>3.3136094674556249E-2</v>
      </c>
      <c r="D94" s="5">
        <f>'Stocks Returns'!C90</f>
        <v>2.1389626730043299E-2</v>
      </c>
      <c r="E94" s="5">
        <f>'Stocks Returns'!D90</f>
        <v>1.6521123436393781E-2</v>
      </c>
      <c r="F94" s="5">
        <f>'Stocks Returns'!E90</f>
        <v>4.8068147246729698E-2</v>
      </c>
      <c r="G94" s="5">
        <f t="shared" si="4"/>
        <v>1.9792729815444006E-2</v>
      </c>
      <c r="H94" s="5">
        <f t="shared" si="5"/>
        <v>2.6550514950438725E-4</v>
      </c>
      <c r="I94" s="5">
        <f t="shared" si="6"/>
        <v>-4.6705106497302029E-3</v>
      </c>
      <c r="J94" s="5">
        <f t="shared" si="7"/>
        <v>3.3159834581326722E-2</v>
      </c>
    </row>
    <row r="95" spans="1:10" ht="15" customHeight="1" x14ac:dyDescent="0.2">
      <c r="A95" s="3">
        <f>'2_CVaR_t2'!A95</f>
        <v>42423</v>
      </c>
      <c r="B95" s="5">
        <f>'2_CVaR_t2'!D95-1</f>
        <v>-8.8414090638355702E-3</v>
      </c>
      <c r="C95" s="5">
        <f>'Stocks Returns'!B91</f>
        <v>-3.8182512409316582E-2</v>
      </c>
      <c r="D95" s="5">
        <f>'Stocks Returns'!C91</f>
        <v>-1.245551601423478E-2</v>
      </c>
      <c r="E95" s="5">
        <f>'Stocks Returns'!D91</f>
        <v>-1.8806593916879555E-2</v>
      </c>
      <c r="F95" s="5">
        <f>'Stocks Returns'!E91</f>
        <v>-4.4412191582002936E-2</v>
      </c>
      <c r="G95" s="5">
        <f t="shared" si="4"/>
        <v>-2.9197837899258818E-2</v>
      </c>
      <c r="H95" s="5">
        <f t="shared" si="5"/>
        <v>6.0382850895509405E-4</v>
      </c>
      <c r="I95" s="5">
        <f t="shared" si="6"/>
        <v>-5.7178734695850549E-3</v>
      </c>
      <c r="J95" s="5">
        <f t="shared" si="7"/>
        <v>-3.5209678582837384E-2</v>
      </c>
    </row>
    <row r="96" spans="1:10" ht="15" customHeight="1" x14ac:dyDescent="0.2">
      <c r="A96" s="3">
        <f>'2_CVaR_t2'!A96</f>
        <v>42424</v>
      </c>
      <c r="B96" s="5">
        <f>'2_CVaR_t2'!D96-1</f>
        <v>-8.2325043581144008E-4</v>
      </c>
      <c r="C96" s="5">
        <f>'Stocks Returns'!B92</f>
        <v>3.9698292973389115E-4</v>
      </c>
      <c r="D96" s="5">
        <f>'Stocks Returns'!C92</f>
        <v>-4.1580041580042693E-3</v>
      </c>
      <c r="E96" s="5">
        <f>'Stocks Returns'!D92</f>
        <v>3.3601514434453472E-2</v>
      </c>
      <c r="F96" s="5">
        <f>'Stocks Returns'!E92</f>
        <v>1.2150668286754485E-3</v>
      </c>
      <c r="G96" s="5">
        <f t="shared" si="4"/>
        <v>1.6736968260478184E-3</v>
      </c>
      <c r="H96" s="5">
        <f t="shared" si="5"/>
        <v>-2.8992842222379644E-3</v>
      </c>
      <c r="I96" s="5">
        <f t="shared" si="6"/>
        <v>3.4856163013637191E-2</v>
      </c>
      <c r="J96" s="5">
        <f t="shared" si="7"/>
        <v>2.0941757208082635E-3</v>
      </c>
    </row>
    <row r="97" spans="1:10" ht="15" customHeight="1" x14ac:dyDescent="0.2">
      <c r="A97" s="3">
        <f>'2_CVaR_t2'!A97</f>
        <v>42425</v>
      </c>
      <c r="B97" s="5">
        <f>'2_CVaR_t2'!D97-1</f>
        <v>1.2560718035867557E-2</v>
      </c>
      <c r="C97" s="5">
        <f>'Stocks Returns'!B93</f>
        <v>-1.2698412698412764E-2</v>
      </c>
      <c r="D97" s="5">
        <f>'Stocks Returns'!C93</f>
        <v>1.976339596381349E-2</v>
      </c>
      <c r="E97" s="5">
        <f>'Stocks Returns'!D93</f>
        <v>2.9761904761904656E-3</v>
      </c>
      <c r="F97" s="5">
        <f>'Stocks Returns'!E93</f>
        <v>3.0339805825243538E-3</v>
      </c>
      <c r="G97" s="5">
        <f t="shared" si="4"/>
        <v>-2.428788250102535E-2</v>
      </c>
      <c r="H97" s="5">
        <f t="shared" si="5"/>
        <v>1.324427845344197E-3</v>
      </c>
      <c r="I97" s="5">
        <f t="shared" si="6"/>
        <v>-1.5522679442102633E-2</v>
      </c>
      <c r="J97" s="5">
        <f t="shared" si="7"/>
        <v>-9.9803969620188004E-3</v>
      </c>
    </row>
    <row r="98" spans="1:10" ht="15" customHeight="1" x14ac:dyDescent="0.2">
      <c r="A98" s="3">
        <f>'2_CVaR_t2'!A98</f>
        <v>42426</v>
      </c>
      <c r="B98" s="5">
        <f>'2_CVaR_t2'!D98-1</f>
        <v>-3.2387331482331971E-3</v>
      </c>
      <c r="C98" s="5">
        <f>'Stocks Returns'!B94</f>
        <v>8.0385852090032461E-3</v>
      </c>
      <c r="D98" s="5">
        <f>'Stocks Returns'!C94</f>
        <v>-7.3700013648149154E-3</v>
      </c>
      <c r="E98" s="5">
        <f>'Stocks Returns'!D94</f>
        <v>2.4423647569048246E-2</v>
      </c>
      <c r="F98" s="5">
        <f>'Stocks Returns'!E94</f>
        <v>3.2062915910465728E-2</v>
      </c>
      <c r="G98" s="5">
        <f t="shared" si="4"/>
        <v>1.1637334185223553E-2</v>
      </c>
      <c r="H98" s="5">
        <f t="shared" si="5"/>
        <v>-2.5563249846754354E-3</v>
      </c>
      <c r="I98" s="5">
        <f t="shared" si="6"/>
        <v>2.9243328637745369E-2</v>
      </c>
      <c r="J98" s="5">
        <f t="shared" si="7"/>
        <v>3.5449463188610142E-2</v>
      </c>
    </row>
    <row r="99" spans="1:10" ht="15" customHeight="1" x14ac:dyDescent="0.2">
      <c r="A99" s="3">
        <f>'2_CVaR_t2'!A99</f>
        <v>42429</v>
      </c>
      <c r="B99" s="5">
        <f>'2_CVaR_t2'!D99-1</f>
        <v>-3.3645224517404593E-3</v>
      </c>
      <c r="C99" s="5">
        <f>'Stocks Returns'!B95</f>
        <v>-3.1897926634768536E-3</v>
      </c>
      <c r="D99" s="5">
        <f>'Stocks Returns'!C95</f>
        <v>-4.6748246940739868E-3</v>
      </c>
      <c r="E99" s="5">
        <f>'Stocks Returns'!D95</f>
        <v>-8.6898395721924926E-3</v>
      </c>
      <c r="F99" s="5">
        <f>'Stocks Returns'!E95</f>
        <v>-8.4994138335287017E-3</v>
      </c>
      <c r="G99" s="5">
        <f t="shared" si="4"/>
        <v>5.2987921313051804E-4</v>
      </c>
      <c r="H99" s="5">
        <f t="shared" si="5"/>
        <v>3.2398051883946767E-4</v>
      </c>
      <c r="I99" s="5">
        <f t="shared" si="6"/>
        <v>-3.6845049479842865E-3</v>
      </c>
      <c r="J99" s="5">
        <f t="shared" si="7"/>
        <v>-4.9822885443963506E-3</v>
      </c>
    </row>
    <row r="100" spans="1:10" ht="15" customHeight="1" x14ac:dyDescent="0.2">
      <c r="A100" s="3">
        <f>'2_CVaR_t2'!A100</f>
        <v>42430</v>
      </c>
      <c r="B100" s="5">
        <f>'2_CVaR_t2'!D100-1</f>
        <v>2.0376684555474478E-2</v>
      </c>
      <c r="C100" s="5">
        <f>'Stocks Returns'!B96</f>
        <v>5.7199999999999918E-2</v>
      </c>
      <c r="D100" s="5">
        <f>'Stocks Returns'!C96</f>
        <v>3.1081641110650704E-2</v>
      </c>
      <c r="E100" s="5">
        <f>'Stocks Returns'!D96</f>
        <v>1.6408181613845718E-2</v>
      </c>
      <c r="F100" s="5">
        <f>'Stocks Returns'!E96</f>
        <v>1.8622524386639139E-2</v>
      </c>
      <c r="G100" s="5">
        <f t="shared" si="4"/>
        <v>3.8096939498282328E-2</v>
      </c>
      <c r="H100" s="5">
        <f t="shared" si="5"/>
        <v>1.1396221092280778E-3</v>
      </c>
      <c r="I100" s="5">
        <f t="shared" si="6"/>
        <v>-1.3626343035509858E-2</v>
      </c>
      <c r="J100" s="5">
        <f t="shared" si="7"/>
        <v>-2.5053678497127356E-3</v>
      </c>
    </row>
    <row r="101" spans="1:10" ht="15" customHeight="1" x14ac:dyDescent="0.2">
      <c r="A101" s="3">
        <f>'2_CVaR_t2'!A101</f>
        <v>42431</v>
      </c>
      <c r="B101" s="5">
        <f>'2_CVaR_t2'!D101-1</f>
        <v>-2.086435981597079E-3</v>
      </c>
      <c r="C101" s="5">
        <f>'Stocks Returns'!B97</f>
        <v>1.324252743094978E-2</v>
      </c>
      <c r="D101" s="5">
        <f>'Stocks Returns'!C97</f>
        <v>-4.5551982851018691E-3</v>
      </c>
      <c r="E101" s="5">
        <f>'Stocks Returns'!D97</f>
        <v>1.1499336576735963E-2</v>
      </c>
      <c r="F101" s="5">
        <f>'Stocks Returns'!E97</f>
        <v>5.890887986070803E-2</v>
      </c>
      <c r="G101" s="5">
        <f t="shared" si="4"/>
        <v>1.5733558090807901E-2</v>
      </c>
      <c r="H101" s="5">
        <f t="shared" si="5"/>
        <v>-1.4374008352069411E-3</v>
      </c>
      <c r="I101" s="5">
        <f t="shared" si="6"/>
        <v>1.4618331974818889E-2</v>
      </c>
      <c r="J101" s="5">
        <f t="shared" si="7"/>
        <v>6.1099262855474491E-2</v>
      </c>
    </row>
    <row r="102" spans="1:10" ht="15" customHeight="1" x14ac:dyDescent="0.2">
      <c r="A102" s="3">
        <f>'2_CVaR_t2'!A102</f>
        <v>42432</v>
      </c>
      <c r="B102" s="5">
        <f>'2_CVaR_t2'!D102-1</f>
        <v>-2.6913029302439995E-3</v>
      </c>
      <c r="C102" s="5">
        <f>'Stocks Returns'!B98</f>
        <v>3.1740104555638471E-2</v>
      </c>
      <c r="D102" s="5">
        <f>'Stocks Returns'!C98</f>
        <v>-5.2489905787348468E-3</v>
      </c>
      <c r="E102" s="5">
        <f>'Stocks Returns'!D98</f>
        <v>8.3078268473981698E-3</v>
      </c>
      <c r="F102" s="5">
        <f>'Stocks Returns'!E98</f>
        <v>5.6727870649492917E-2</v>
      </c>
      <c r="G102" s="5">
        <f t="shared" si="4"/>
        <v>3.4812601713356935E-2</v>
      </c>
      <c r="H102" s="5">
        <f t="shared" si="5"/>
        <v>-1.2409877690487707E-3</v>
      </c>
      <c r="I102" s="5">
        <f t="shared" si="6"/>
        <v>1.231955077244171E-2</v>
      </c>
      <c r="J102" s="5">
        <f t="shared" si="7"/>
        <v>5.9546147438600136E-2</v>
      </c>
    </row>
    <row r="103" spans="1:10" ht="15" customHeight="1" x14ac:dyDescent="0.2">
      <c r="A103" s="3">
        <f>'2_CVaR_t2'!A103</f>
        <v>42433</v>
      </c>
      <c r="B103" s="5">
        <f>'2_CVaR_t2'!D103-1</f>
        <v>8.9890571845074874E-4</v>
      </c>
      <c r="C103" s="5">
        <f>'Stocks Returns'!B99</f>
        <v>-1.0857763300758938E-3</v>
      </c>
      <c r="D103" s="5">
        <f>'Stocks Returns'!C99</f>
        <v>-1.3529968881054177E-4</v>
      </c>
      <c r="E103" s="5">
        <f>'Stocks Returns'!D99</f>
        <v>1.5394622723330365E-2</v>
      </c>
      <c r="F103" s="5">
        <f>'Stocks Returns'!E99</f>
        <v>6.6390041493775698E-2</v>
      </c>
      <c r="G103" s="5">
        <f t="shared" si="4"/>
        <v>-1.4645936378185548E-3</v>
      </c>
      <c r="H103" s="5">
        <f t="shared" si="5"/>
        <v>-1.4111415146861568E-3</v>
      </c>
      <c r="I103" s="5">
        <f t="shared" si="6"/>
        <v>1.4107525666998993E-2</v>
      </c>
      <c r="J103" s="5">
        <f t="shared" si="7"/>
        <v>6.5481432996876268E-2</v>
      </c>
    </row>
    <row r="104" spans="1:10" ht="15" customHeight="1" x14ac:dyDescent="0.2">
      <c r="A104" s="3">
        <f>'2_CVaR_t2'!A104</f>
        <v>42436</v>
      </c>
      <c r="B104" s="5">
        <f>'2_CVaR_t2'!D104-1</f>
        <v>-1.5563396141951125E-2</v>
      </c>
      <c r="C104" s="5">
        <f>'Stocks Returns'!B100</f>
        <v>1.6666666666666607E-2</v>
      </c>
      <c r="D104" s="5">
        <f>'Stocks Returns'!C100</f>
        <v>-2.6522327469553519E-2</v>
      </c>
      <c r="E104" s="5">
        <f>'Stocks Returns'!D100</f>
        <v>1.9004911381593104E-2</v>
      </c>
      <c r="F104" s="5">
        <f>'Stocks Returns'!E100</f>
        <v>6.809338521400754E-3</v>
      </c>
      <c r="G104" s="5">
        <f t="shared" si="4"/>
        <v>3.2113275150332687E-2</v>
      </c>
      <c r="H104" s="5">
        <f t="shared" si="5"/>
        <v>-3.5699826117093526E-3</v>
      </c>
      <c r="I104" s="5">
        <f t="shared" si="6"/>
        <v>4.2014672540267764E-2</v>
      </c>
      <c r="J104" s="5">
        <f t="shared" si="7"/>
        <v>2.2989739767608309E-2</v>
      </c>
    </row>
    <row r="105" spans="1:10" ht="15" customHeight="1" x14ac:dyDescent="0.2">
      <c r="A105" s="3">
        <f>'2_CVaR_t2'!A105</f>
        <v>42437</v>
      </c>
      <c r="B105" s="5">
        <f>'2_CVaR_t2'!D105-1</f>
        <v>-1.2747510972502818E-2</v>
      </c>
      <c r="C105" s="5">
        <f>'Stocks Returns'!B101</f>
        <v>-3.1361368496079844E-2</v>
      </c>
      <c r="D105" s="5">
        <f>'Stocks Returns'!C101</f>
        <v>-1.8348623853210899E-2</v>
      </c>
      <c r="E105" s="5">
        <f>'Stocks Returns'!D101</f>
        <v>-2.2003352891869166E-2</v>
      </c>
      <c r="F105" s="5">
        <f>'Stocks Returns'!E101</f>
        <v>-6.7149758454106312E-2</v>
      </c>
      <c r="G105" s="5">
        <f t="shared" si="4"/>
        <v>-1.8621707203889018E-2</v>
      </c>
      <c r="H105" s="5">
        <f t="shared" si="5"/>
        <v>4.5947725647215582E-4</v>
      </c>
      <c r="I105" s="5">
        <f t="shared" si="6"/>
        <v>-3.1495817819733561E-3</v>
      </c>
      <c r="J105" s="5">
        <f t="shared" si="7"/>
        <v>-5.3892441081844794E-2</v>
      </c>
    </row>
    <row r="106" spans="1:10" ht="15" customHeight="1" x14ac:dyDescent="0.2">
      <c r="A106" s="3">
        <f>'2_CVaR_t2'!A106</f>
        <v>42438</v>
      </c>
      <c r="B106" s="5">
        <f>'2_CVaR_t2'!D106-1</f>
        <v>1.5232742886674977E-3</v>
      </c>
      <c r="C106" s="5">
        <f>'Stocks Returns'!B102</f>
        <v>1.8027961736571063E-2</v>
      </c>
      <c r="D106" s="5">
        <f>'Stocks Returns'!C102</f>
        <v>8.4961767204760896E-4</v>
      </c>
      <c r="E106" s="5">
        <f>'Stocks Returns'!D102</f>
        <v>1.7998714377544411E-2</v>
      </c>
      <c r="F106" s="5">
        <f>'Stocks Returns'!E102</f>
        <v>1.1134127395131976E-2</v>
      </c>
      <c r="G106" s="5">
        <f t="shared" si="4"/>
        <v>1.704893076744363E-2</v>
      </c>
      <c r="H106" s="5">
        <f t="shared" si="5"/>
        <v>-1.3451307810382375E-3</v>
      </c>
      <c r="I106" s="5">
        <f t="shared" si="6"/>
        <v>1.5790106176957298E-2</v>
      </c>
      <c r="J106" s="5">
        <f t="shared" si="7"/>
        <v>9.5773810697440086E-3</v>
      </c>
    </row>
    <row r="107" spans="1:10" ht="15" customHeight="1" x14ac:dyDescent="0.2">
      <c r="A107" s="3">
        <f>'2_CVaR_t2'!A107</f>
        <v>42439</v>
      </c>
      <c r="B107" s="5">
        <f>'2_CVaR_t2'!D107-1</f>
        <v>-4.4903243137045523E-3</v>
      </c>
      <c r="C107" s="5">
        <f>'Stocks Returns'!B103</f>
        <v>-1.0842067220817597E-3</v>
      </c>
      <c r="D107" s="5">
        <f>'Stocks Returns'!C103</f>
        <v>-6.508205998868255E-3</v>
      </c>
      <c r="E107" s="5">
        <f>'Stocks Returns'!D103</f>
        <v>-8.6297621553356185E-3</v>
      </c>
      <c r="F107" s="5">
        <f>'Stocks Returns'!E103</f>
        <v>-5.1216389244546079E-4</v>
      </c>
      <c r="G107" s="5">
        <f t="shared" si="4"/>
        <v>3.7177131884532089E-3</v>
      </c>
      <c r="H107" s="5">
        <f t="shared" si="5"/>
        <v>1.4748401131373448E-4</v>
      </c>
      <c r="I107" s="5">
        <f t="shared" si="6"/>
        <v>-1.9628465171061078E-3</v>
      </c>
      <c r="J107" s="5">
        <f t="shared" si="7"/>
        <v>4.1736217183755073E-3</v>
      </c>
    </row>
    <row r="108" spans="1:10" ht="15" customHeight="1" x14ac:dyDescent="0.2">
      <c r="A108" s="3">
        <f>'2_CVaR_t2'!A108</f>
        <v>42440</v>
      </c>
      <c r="B108" s="5">
        <f>'2_CVaR_t2'!D108-1</f>
        <v>1.4349379109877214E-2</v>
      </c>
      <c r="C108" s="5">
        <f>'Stocks Returns'!B104</f>
        <v>2.8943560057887119E-2</v>
      </c>
      <c r="D108" s="5">
        <f>'Stocks Returns'!C104</f>
        <v>2.0079749359156907E-2</v>
      </c>
      <c r="E108" s="5">
        <f>'Stocks Returns'!D104</f>
        <v>3.2059447983014744E-2</v>
      </c>
      <c r="F108" s="5">
        <f>'Stocks Returns'!E104</f>
        <v>3.8175762234178956E-2</v>
      </c>
      <c r="G108" s="5">
        <f t="shared" si="4"/>
        <v>1.5634627003248476E-2</v>
      </c>
      <c r="H108" s="5">
        <f t="shared" si="5"/>
        <v>-9.9165830406696201E-4</v>
      </c>
      <c r="I108" s="5">
        <f t="shared" si="6"/>
        <v>1.0920677224703142E-2</v>
      </c>
      <c r="J108" s="5">
        <f t="shared" si="7"/>
        <v>2.3304630586833741E-2</v>
      </c>
    </row>
    <row r="109" spans="1:10" ht="15" customHeight="1" x14ac:dyDescent="0.2">
      <c r="A109" s="3">
        <f>'2_CVaR_t2'!A109</f>
        <v>42443</v>
      </c>
      <c r="B109" s="5">
        <f>'2_CVaR_t2'!D109-1</f>
        <v>-1.7651219152876596E-3</v>
      </c>
      <c r="C109" s="5">
        <f>'Stocks Returns'!B105</f>
        <v>-1.7932489451476852E-2</v>
      </c>
      <c r="D109" s="5">
        <f>'Stocks Returns'!C105</f>
        <v>-1.9544883428731508E-3</v>
      </c>
      <c r="E109" s="5">
        <f>'Stocks Returns'!D105</f>
        <v>-1.049166838099147E-2</v>
      </c>
      <c r="F109" s="5">
        <f>'Stocks Returns'!E105</f>
        <v>-1.2586377097729695E-2</v>
      </c>
      <c r="G109" s="5">
        <f t="shared" si="4"/>
        <v>-1.575034220022313E-2</v>
      </c>
      <c r="H109" s="5">
        <f t="shared" si="5"/>
        <v>6.9041915222297148E-4</v>
      </c>
      <c r="I109" s="5">
        <f t="shared" si="6"/>
        <v>-7.8469032805794699E-3</v>
      </c>
      <c r="J109" s="5">
        <f t="shared" si="7"/>
        <v>-1.0729540362552045E-2</v>
      </c>
    </row>
    <row r="110" spans="1:10" ht="15" customHeight="1" x14ac:dyDescent="0.2">
      <c r="A110" s="3">
        <f>'2_CVaR_t2'!A110</f>
        <v>42444</v>
      </c>
      <c r="B110" s="5">
        <f>'2_CVaR_t2'!D110-1</f>
        <v>3.6869016351626094E-3</v>
      </c>
      <c r="C110" s="5">
        <f>'Stocks Returns'!B106</f>
        <v>-9.6670247046186653E-3</v>
      </c>
      <c r="D110" s="5">
        <f>'Stocks Returns'!C106</f>
        <v>5.8749475451111977E-3</v>
      </c>
      <c r="E110" s="5">
        <f>'Stocks Returns'!D106</f>
        <v>-2.0790020790018016E-4</v>
      </c>
      <c r="F110" s="5">
        <f>'Stocks Returns'!E106</f>
        <v>-4.4988752811796484E-3</v>
      </c>
      <c r="G110" s="5">
        <f t="shared" si="4"/>
        <v>-1.2725978900921395E-2</v>
      </c>
      <c r="H110" s="5">
        <f t="shared" si="5"/>
        <v>4.9590762966450139E-4</v>
      </c>
      <c r="I110" s="5">
        <f t="shared" si="6"/>
        <v>-5.6098253160305114E-3</v>
      </c>
      <c r="J110" s="5">
        <f t="shared" si="7"/>
        <v>-8.3016166756803289E-3</v>
      </c>
    </row>
    <row r="111" spans="1:10" ht="15" customHeight="1" x14ac:dyDescent="0.2">
      <c r="A111" s="3">
        <f>'2_CVaR_t2'!A111</f>
        <v>42445</v>
      </c>
      <c r="B111" s="5">
        <f>'2_CVaR_t2'!D111-1</f>
        <v>4.0877703814050648E-3</v>
      </c>
      <c r="C111" s="5">
        <f>'Stocks Returns'!B107</f>
        <v>3.2176428054953021E-2</v>
      </c>
      <c r="D111" s="5">
        <f>'Stocks Returns'!C107</f>
        <v>6.3968849951330231E-3</v>
      </c>
      <c r="E111" s="5">
        <f>'Stocks Returns'!D107</f>
        <v>-1.2476606363069909E-3</v>
      </c>
      <c r="F111" s="5">
        <f>'Stocks Returns'!E107</f>
        <v>5.1217675119256789E-2</v>
      </c>
      <c r="G111" s="5">
        <f t="shared" si="4"/>
        <v>2.8732113497168001E-2</v>
      </c>
      <c r="H111" s="5">
        <f t="shared" si="5"/>
        <v>4.2787152058201047E-4</v>
      </c>
      <c r="I111" s="5">
        <f t="shared" si="6"/>
        <v>-7.2412315041173961E-3</v>
      </c>
      <c r="J111" s="5">
        <f t="shared" si="7"/>
        <v>4.6998804196313776E-2</v>
      </c>
    </row>
    <row r="112" spans="1:10" ht="15" customHeight="1" x14ac:dyDescent="0.2">
      <c r="A112" s="3">
        <f>'2_CVaR_t2'!A112</f>
        <v>42446</v>
      </c>
      <c r="B112" s="5">
        <f>'2_CVaR_t2'!D112-1</f>
        <v>7.1848048152989286E-3</v>
      </c>
      <c r="C112" s="5">
        <f>'Stocks Returns'!B108</f>
        <v>1.9264448336252293E-2</v>
      </c>
      <c r="D112" s="5">
        <f>'Stocks Returns'!C108</f>
        <v>1.0639767859610183E-2</v>
      </c>
      <c r="E112" s="5">
        <f>'Stocks Returns'!D108</f>
        <v>8.3281282531750822E-3</v>
      </c>
      <c r="F112" s="5">
        <f>'Stocks Returns'!E108</f>
        <v>2.7227131597802767E-2</v>
      </c>
      <c r="G112" s="5">
        <f t="shared" si="4"/>
        <v>1.28429141270091E-2</v>
      </c>
      <c r="H112" s="5">
        <f t="shared" si="5"/>
        <v>1.1273272644908051E-4</v>
      </c>
      <c r="I112" s="5">
        <f t="shared" si="6"/>
        <v>-2.2363833716087661E-3</v>
      </c>
      <c r="J112" s="5">
        <f t="shared" si="7"/>
        <v>1.9793324388042204E-2</v>
      </c>
    </row>
    <row r="113" spans="1:10" ht="15" customHeight="1" x14ac:dyDescent="0.2">
      <c r="A113" s="3">
        <f>'2_CVaR_t2'!A113</f>
        <v>42447</v>
      </c>
      <c r="B113" s="5">
        <f>'2_CVaR_t2'!D113-1</f>
        <v>6.2368747423553472E-3</v>
      </c>
      <c r="C113" s="5">
        <f>'Stocks Returns'!B109</f>
        <v>1.0996563573883122E-2</v>
      </c>
      <c r="D113" s="5">
        <f>'Stocks Returns'!C109</f>
        <v>8.7503418102270469E-3</v>
      </c>
      <c r="E113" s="5">
        <f>'Stocks Returns'!D109</f>
        <v>1.4040883749741884E-2</v>
      </c>
      <c r="F113" s="5">
        <f>'Stocks Returns'!E109</f>
        <v>2.3250406882135977E-4</v>
      </c>
      <c r="G113" s="5">
        <f t="shared" si="4"/>
        <v>5.4862869246107742E-3</v>
      </c>
      <c r="H113" s="5">
        <f t="shared" si="5"/>
        <v>-3.8158910451167871E-4</v>
      </c>
      <c r="I113" s="5">
        <f t="shared" si="6"/>
        <v>4.8754305783478731E-3</v>
      </c>
      <c r="J113" s="5">
        <f t="shared" si="7"/>
        <v>-6.2172860581713217E-3</v>
      </c>
    </row>
    <row r="114" spans="1:10" ht="15" customHeight="1" x14ac:dyDescent="0.2">
      <c r="A114" s="3">
        <f>'2_CVaR_t2'!A114</f>
        <v>42450</v>
      </c>
      <c r="B114" s="5">
        <f>'2_CVaR_t2'!D114-1</f>
        <v>-4.5731356395295464E-4</v>
      </c>
      <c r="C114" s="5">
        <f>'Stocks Returns'!B110</f>
        <v>-6.1182868796737511E-3</v>
      </c>
      <c r="D114" s="5">
        <f>'Stocks Returns'!C110</f>
        <v>-1.3553808620225816E-4</v>
      </c>
      <c r="E114" s="5">
        <f>'Stocks Returns'!D110</f>
        <v>-7.3304825901038262E-3</v>
      </c>
      <c r="F114" s="5">
        <f>'Stocks Returns'!E110</f>
        <v>-1.0227801022780203E-2</v>
      </c>
      <c r="G114" s="5">
        <f t="shared" si="4"/>
        <v>-5.1933528777539685E-3</v>
      </c>
      <c r="H114" s="5">
        <f t="shared" si="5"/>
        <v>5.846188392981547E-4</v>
      </c>
      <c r="I114" s="5">
        <f t="shared" si="6"/>
        <v>-6.6159235054867776E-3</v>
      </c>
      <c r="J114" s="5">
        <f t="shared" si="7"/>
        <v>-9.7285599536031681E-3</v>
      </c>
    </row>
    <row r="115" spans="1:10" ht="15" customHeight="1" x14ac:dyDescent="0.2">
      <c r="A115" s="3">
        <f>'2_CVaR_t2'!A115</f>
        <v>42451</v>
      </c>
      <c r="B115" s="5">
        <f>'2_CVaR_t2'!D115-1</f>
        <v>-7.3437967121625647E-3</v>
      </c>
      <c r="C115" s="5">
        <f>'Stocks Returns'!B111</f>
        <v>-1.2653898768809735E-2</v>
      </c>
      <c r="D115" s="5">
        <f>'Stocks Returns'!C111</f>
        <v>-1.0980073200487994E-2</v>
      </c>
      <c r="E115" s="5">
        <f>'Stocks Returns'!D111</f>
        <v>-9.0256410256409625E-3</v>
      </c>
      <c r="F115" s="5">
        <f>'Stocks Returns'!E111</f>
        <v>-1.5500234852043104E-2</v>
      </c>
      <c r="G115" s="5">
        <f t="shared" si="4"/>
        <v>-5.1088985726282484E-3</v>
      </c>
      <c r="H115" s="5">
        <f t="shared" si="5"/>
        <v>-1.248209083764551E-4</v>
      </c>
      <c r="I115" s="5">
        <f t="shared" si="6"/>
        <v>1.8527399880676389E-3</v>
      </c>
      <c r="J115" s="5">
        <f t="shared" si="7"/>
        <v>-7.8523472197405894E-3</v>
      </c>
    </row>
    <row r="116" spans="1:10" ht="15" customHeight="1" x14ac:dyDescent="0.2">
      <c r="A116" s="3">
        <f>'2_CVaR_t2'!A116</f>
        <v>42452</v>
      </c>
      <c r="B116" s="5">
        <f>'2_CVaR_t2'!D116-1</f>
        <v>7.6900862533169079E-3</v>
      </c>
      <c r="C116" s="5">
        <f>'Stocks Returns'!B112</f>
        <v>-3.6716314513335679E-2</v>
      </c>
      <c r="D116" s="5">
        <f>'Stocks Returns'!C112</f>
        <v>1.3020833333333481E-2</v>
      </c>
      <c r="E116" s="5">
        <f>'Stocks Returns'!D112</f>
        <v>-7.2448768370938499E-3</v>
      </c>
      <c r="F116" s="5">
        <f>'Stocks Returns'!E112</f>
        <v>-4.9379770992366456E-2</v>
      </c>
      <c r="G116" s="5">
        <f t="shared" si="4"/>
        <v>-4.3623582368392033E-2</v>
      </c>
      <c r="H116" s="5">
        <f t="shared" si="5"/>
        <v>1.7501565690123521E-3</v>
      </c>
      <c r="I116" s="5">
        <f t="shared" si="6"/>
        <v>-1.855513784506253E-2</v>
      </c>
      <c r="J116" s="5">
        <f t="shared" si="7"/>
        <v>-5.7338095337733083E-2</v>
      </c>
    </row>
    <row r="117" spans="1:10" ht="15" customHeight="1" x14ac:dyDescent="0.2">
      <c r="A117" s="3">
        <f>'2_CVaR_t2'!A117</f>
        <v>42453</v>
      </c>
      <c r="B117" s="5">
        <f>'2_CVaR_t2'!D117-1</f>
        <v>2.1631324389066453E-3</v>
      </c>
      <c r="C117" s="5">
        <f>'Stocks Returns'!B113</f>
        <v>6.4724919093850364E-3</v>
      </c>
      <c r="D117" s="5">
        <f>'Stocks Returns'!C113</f>
        <v>3.1118928426465686E-3</v>
      </c>
      <c r="E117" s="5">
        <f>'Stocks Returns'!D113</f>
        <v>3.3361134278564464E-3</v>
      </c>
      <c r="F117" s="5">
        <f>'Stocks Returns'!E113</f>
        <v>4.7678795483061531E-3</v>
      </c>
      <c r="G117" s="5">
        <f t="shared" si="4"/>
        <v>4.8783569432889508E-3</v>
      </c>
      <c r="H117" s="5">
        <f t="shared" si="5"/>
        <v>-2.455883314492896E-5</v>
      </c>
      <c r="I117" s="5">
        <f t="shared" si="6"/>
        <v>1.8313287363924983E-4</v>
      </c>
      <c r="J117" s="5">
        <f t="shared" si="7"/>
        <v>2.5469161373388627E-3</v>
      </c>
    </row>
    <row r="118" spans="1:10" ht="15" customHeight="1" x14ac:dyDescent="0.2">
      <c r="A118" s="3">
        <f>'2_CVaR_t2'!A118</f>
        <v>42454</v>
      </c>
      <c r="B118" s="5">
        <f>'2_CVaR_t2'!D118-1</f>
        <v>3.1594126486123031E-5</v>
      </c>
      <c r="C118" s="5">
        <f>'Stocks Returns'!B114</f>
        <v>0</v>
      </c>
      <c r="D118" s="5">
        <f>'Stocks Returns'!C114</f>
        <v>0</v>
      </c>
      <c r="E118" s="5">
        <f>'Stocks Returns'!D114</f>
        <v>0</v>
      </c>
      <c r="F118" s="5">
        <f>'Stocks Returns'!E114</f>
        <v>0</v>
      </c>
      <c r="G118" s="5">
        <f t="shared" si="4"/>
        <v>4.5494065351061984E-4</v>
      </c>
      <c r="H118" s="5">
        <f t="shared" si="5"/>
        <v>6.1315236885345803E-7</v>
      </c>
      <c r="I118" s="5">
        <f t="shared" si="6"/>
        <v>-7.0241384070458875E-6</v>
      </c>
      <c r="J118" s="5">
        <f t="shared" si="7"/>
        <v>-8.2789821646411454E-6</v>
      </c>
    </row>
    <row r="119" spans="1:10" ht="15" customHeight="1" x14ac:dyDescent="0.2">
      <c r="A119" s="3">
        <f>'2_CVaR_t2'!A119</f>
        <v>42457</v>
      </c>
      <c r="B119" s="5">
        <f>'2_CVaR_t2'!D119-1</f>
        <v>-6.142048621767815E-4</v>
      </c>
      <c r="C119" s="5">
        <f>'Stocks Returns'!B115</f>
        <v>8.5744908896034921E-3</v>
      </c>
      <c r="D119" s="5">
        <f>'Stocks Returns'!C115</f>
        <v>-8.0927974103051081E-4</v>
      </c>
      <c r="E119" s="5">
        <f>'Stocks Returns'!D115</f>
        <v>-2.2859517871987034E-3</v>
      </c>
      <c r="F119" s="5">
        <f>'Stocks Returns'!E115</f>
        <v>-8.9910089910090196E-3</v>
      </c>
      <c r="G119" s="5">
        <f t="shared" si="4"/>
        <v>9.6502465456524099E-3</v>
      </c>
      <c r="H119" s="5">
        <f t="shared" si="5"/>
        <v>1.4177998862521584E-4</v>
      </c>
      <c r="I119" s="5">
        <f t="shared" si="6"/>
        <v>-1.3398354355337349E-3</v>
      </c>
      <c r="J119" s="5">
        <f t="shared" si="7"/>
        <v>-8.3289038857639313E-3</v>
      </c>
    </row>
    <row r="120" spans="1:10" ht="15" customHeight="1" x14ac:dyDescent="0.2">
      <c r="A120" s="3">
        <f>'2_CVaR_t2'!A120</f>
        <v>42458</v>
      </c>
      <c r="B120" s="5">
        <f>'2_CVaR_t2'!D120-1</f>
        <v>1.1874808931728875E-2</v>
      </c>
      <c r="C120" s="5">
        <f>'Stocks Returns'!B116</f>
        <v>3.5423308537008147E-4</v>
      </c>
      <c r="D120" s="5">
        <f>'Stocks Returns'!C116</f>
        <v>1.7548596112310966E-2</v>
      </c>
      <c r="E120" s="5">
        <f>'Stocks Returns'!D116</f>
        <v>1.666319516767345E-2</v>
      </c>
      <c r="F120" s="5">
        <f>'Stocks Returns'!E116</f>
        <v>-1.5120967741936164E-3</v>
      </c>
      <c r="G120" s="5">
        <f t="shared" si="4"/>
        <v>-1.0575863336821851E-2</v>
      </c>
      <c r="H120" s="5">
        <f t="shared" si="5"/>
        <v>1.1910613147128254E-4</v>
      </c>
      <c r="I120" s="5">
        <f t="shared" si="6"/>
        <v>-8.2333538319946664E-4</v>
      </c>
      <c r="J120" s="5">
        <f t="shared" si="7"/>
        <v>-1.3814453152868927E-2</v>
      </c>
    </row>
    <row r="121" spans="1:10" ht="15" customHeight="1" x14ac:dyDescent="0.2">
      <c r="A121" s="3">
        <f>'2_CVaR_t2'!A121</f>
        <v>42459</v>
      </c>
      <c r="B121" s="5">
        <f>'2_CVaR_t2'!D121-1</f>
        <v>1.1712654586534255E-2</v>
      </c>
      <c r="C121" s="5">
        <f>'Stocks Returns'!B117</f>
        <v>-5.3116147308781558E-3</v>
      </c>
      <c r="D121" s="5">
        <f>'Stocks Returns'!C117</f>
        <v>1.8572565667285934E-2</v>
      </c>
      <c r="E121" s="5">
        <f>'Stocks Returns'!D117</f>
        <v>6.1462814996926518E-4</v>
      </c>
      <c r="F121" s="5">
        <f>'Stocks Returns'!E117</f>
        <v>1.1610297829379057E-2</v>
      </c>
      <c r="G121" s="5">
        <f t="shared" si="4"/>
        <v>-1.6085830063147632E-2</v>
      </c>
      <c r="H121" s="5">
        <f t="shared" si="5"/>
        <v>1.3817243140966558E-3</v>
      </c>
      <c r="I121" s="5">
        <f t="shared" si="6"/>
        <v>-1.6632577355867411E-2</v>
      </c>
      <c r="J121" s="5">
        <f t="shared" si="7"/>
        <v>-5.2373110587939677E-4</v>
      </c>
    </row>
    <row r="122" spans="1:10" ht="15" customHeight="1" x14ac:dyDescent="0.2">
      <c r="A122" s="3">
        <f>'2_CVaR_t2'!A122</f>
        <v>42460</v>
      </c>
      <c r="B122" s="5">
        <f>'2_CVaR_t2'!D122-1</f>
        <v>-3.0828820169251925E-3</v>
      </c>
      <c r="C122" s="5">
        <f>'Stocks Returns'!B118</f>
        <v>1.922392310430765E-2</v>
      </c>
      <c r="D122" s="5">
        <f>'Stocks Returns'!C118</f>
        <v>-3.9072675175826355E-3</v>
      </c>
      <c r="E122" s="5">
        <f>'Stocks Returns'!D118</f>
        <v>-1.3104013104013101E-2</v>
      </c>
      <c r="F122" s="5">
        <f>'Stocks Returns'!E118</f>
        <v>4.7405189620759458E-3</v>
      </c>
      <c r="G122" s="5">
        <f t="shared" si="4"/>
        <v>2.267285035244055E-2</v>
      </c>
      <c r="H122" s="5">
        <f t="shared" si="5"/>
        <v>6.7703691103881535E-4</v>
      </c>
      <c r="I122" s="5">
        <f t="shared" si="6"/>
        <v>-8.5143541107310389E-3</v>
      </c>
      <c r="J122" s="5">
        <f t="shared" si="7"/>
        <v>7.965281969467615E-3</v>
      </c>
    </row>
    <row r="123" spans="1:10" ht="15" customHeight="1" x14ac:dyDescent="0.2">
      <c r="A123" s="3">
        <f>'2_CVaR_t2'!A123</f>
        <v>42461</v>
      </c>
      <c r="B123" s="5">
        <f>'2_CVaR_t2'!D123-1</f>
        <v>9.1721468381891214E-3</v>
      </c>
      <c r="C123" s="5">
        <f>'Stocks Returns'!B119</f>
        <v>9.4306671323785007E-3</v>
      </c>
      <c r="D123" s="5">
        <f>'Stocks Returns'!C119</f>
        <v>1.4513598326359789E-2</v>
      </c>
      <c r="E123" s="5">
        <f>'Stocks Returns'!D119</f>
        <v>1.6597510373443924E-3</v>
      </c>
      <c r="F123" s="5">
        <f>'Stocks Returns'!E119</f>
        <v>-1.2167866898435631E-2</v>
      </c>
      <c r="G123" s="5">
        <f t="shared" si="4"/>
        <v>1.0986750799920324E-3</v>
      </c>
      <c r="H123" s="5">
        <f t="shared" si="5"/>
        <v>1.0617174490683765E-3</v>
      </c>
      <c r="I123" s="5">
        <f t="shared" si="6"/>
        <v>-1.1837896412814701E-2</v>
      </c>
      <c r="J123" s="5">
        <f t="shared" si="7"/>
        <v>-2.1664672799390612E-2</v>
      </c>
    </row>
    <row r="124" spans="1:10" ht="15" customHeight="1" x14ac:dyDescent="0.2">
      <c r="A124" s="3">
        <f>'2_CVaR_t2'!A124</f>
        <v>42464</v>
      </c>
      <c r="B124" s="5">
        <f>'2_CVaR_t2'!D124-1</f>
        <v>2.0354471029162546E-3</v>
      </c>
      <c r="C124" s="5">
        <f>'Stocks Returns'!B120</f>
        <v>-6.9204152249136008E-4</v>
      </c>
      <c r="D124" s="5">
        <f>'Stocks Returns'!C120</f>
        <v>3.0931821110966595E-3</v>
      </c>
      <c r="E124" s="5">
        <f>'Stocks Returns'!D120</f>
        <v>2.0712510356255542E-3</v>
      </c>
      <c r="F124" s="5">
        <f>'Stocks Returns'!E120</f>
        <v>-1.7094017094017033E-2</v>
      </c>
      <c r="G124" s="5">
        <f t="shared" si="4"/>
        <v>-2.1634309074103977E-3</v>
      </c>
      <c r="H124" s="5">
        <f t="shared" si="5"/>
        <v>1.4464973015115932E-4</v>
      </c>
      <c r="I124" s="5">
        <f t="shared" si="6"/>
        <v>-8.932775918197083E-4</v>
      </c>
      <c r="J124" s="5">
        <f t="shared" si="7"/>
        <v>-1.9182434280932859E-2</v>
      </c>
    </row>
    <row r="125" spans="1:10" ht="15" customHeight="1" x14ac:dyDescent="0.2">
      <c r="A125" s="3">
        <f>'2_CVaR_t2'!A125</f>
        <v>42465</v>
      </c>
      <c r="B125" s="5">
        <f>'2_CVaR_t2'!D125-1</f>
        <v>-6.5969684056036426E-3</v>
      </c>
      <c r="C125" s="5">
        <f>'Stocks Returns'!B121</f>
        <v>-9.0027700831024626E-3</v>
      </c>
      <c r="D125" s="5">
        <f>'Stocks Returns'!C121</f>
        <v>-1.1049723756906049E-2</v>
      </c>
      <c r="E125" s="5">
        <f>'Stocks Returns'!D121</f>
        <v>5.5808185200494353E-3</v>
      </c>
      <c r="F125" s="5">
        <f>'Stocks Returns'!E121</f>
        <v>-1.5345268542199531E-3</v>
      </c>
      <c r="G125" s="5">
        <f t="shared" si="4"/>
        <v>-2.175705692289762E-3</v>
      </c>
      <c r="H125" s="5">
        <f t="shared" si="5"/>
        <v>-1.293606675983874E-3</v>
      </c>
      <c r="I125" s="5">
        <f t="shared" si="6"/>
        <v>1.5356948971881132E-2</v>
      </c>
      <c r="J125" s="5">
        <f t="shared" si="7"/>
        <v>5.338101259976389E-3</v>
      </c>
    </row>
    <row r="126" spans="1:10" ht="15" customHeight="1" x14ac:dyDescent="0.2">
      <c r="A126" s="3">
        <f>'2_CVaR_t2'!A126</f>
        <v>42466</v>
      </c>
      <c r="B126" s="5">
        <f>'2_CVaR_t2'!D126-1</f>
        <v>1.0203231738861174E-2</v>
      </c>
      <c r="C126" s="5">
        <f>'Stocks Returns'!B122</f>
        <v>1.0831586303284402E-2</v>
      </c>
      <c r="D126" s="5">
        <f>'Stocks Returns'!C122</f>
        <v>1.6110172794595146E-2</v>
      </c>
      <c r="E126" s="5">
        <f>'Stocks Returns'!D122</f>
        <v>-2.0554984583753821E-4</v>
      </c>
      <c r="F126" s="5">
        <f>'Stocks Returns'!E122</f>
        <v>4.3801229508196649E-2</v>
      </c>
      <c r="G126" s="5">
        <f t="shared" si="4"/>
        <v>1.508398868952163E-3</v>
      </c>
      <c r="H126" s="5">
        <f t="shared" si="5"/>
        <v>1.1408056221254882E-3</v>
      </c>
      <c r="I126" s="5">
        <f t="shared" si="6"/>
        <v>-1.522498470165236E-2</v>
      </c>
      <c r="J126" s="5">
        <f t="shared" si="7"/>
        <v>3.3234086052811411E-2</v>
      </c>
    </row>
    <row r="127" spans="1:10" ht="15" customHeight="1" x14ac:dyDescent="0.2">
      <c r="A127" s="3">
        <f>'2_CVaR_t2'!A127</f>
        <v>42467</v>
      </c>
      <c r="B127" s="5">
        <f>'2_CVaR_t2'!D127-1</f>
        <v>-5.8452511656404971E-3</v>
      </c>
      <c r="C127" s="5">
        <f>'Stocks Returns'!B123</f>
        <v>-3.5257518147251976E-2</v>
      </c>
      <c r="D127" s="5">
        <f>'Stocks Returns'!C123</f>
        <v>-8.0552359033371213E-3</v>
      </c>
      <c r="E127" s="5">
        <f>'Stocks Returns'!D123</f>
        <v>-1.5625E-2</v>
      </c>
      <c r="F127" s="5">
        <f>'Stocks Returns'!E123</f>
        <v>-1.0797546012269899E-2</v>
      </c>
      <c r="G127" s="5">
        <f t="shared" si="4"/>
        <v>-2.9153089357343568E-2</v>
      </c>
      <c r="H127" s="5">
        <f t="shared" si="5"/>
        <v>5.9455073985894939E-4</v>
      </c>
      <c r="I127" s="5">
        <f t="shared" si="6"/>
        <v>-6.9583357304822714E-3</v>
      </c>
      <c r="J127" s="5">
        <f t="shared" si="7"/>
        <v>-4.7052524677300318E-3</v>
      </c>
    </row>
    <row r="128" spans="1:10" ht="15" customHeight="1" x14ac:dyDescent="0.2">
      <c r="A128" s="3">
        <f>'2_CVaR_t2'!A128</f>
        <v>42468</v>
      </c>
      <c r="B128" s="5">
        <f>'2_CVaR_t2'!D128-1</f>
        <v>4.3319816444544745E-3</v>
      </c>
      <c r="C128" s="5">
        <f>'Stocks Returns'!B124</f>
        <v>9.3156574704407191E-3</v>
      </c>
      <c r="D128" s="5">
        <f>'Stocks Returns'!C124</f>
        <v>5.8004640371229765E-3</v>
      </c>
      <c r="E128" s="5">
        <f>'Stocks Returns'!D124</f>
        <v>1.1904761904761862E-2</v>
      </c>
      <c r="F128" s="5">
        <f>'Stocks Returns'!E124</f>
        <v>2.2823120813693754E-2</v>
      </c>
      <c r="G128" s="5">
        <f t="shared" si="4"/>
        <v>5.6365794358596124E-3</v>
      </c>
      <c r="H128" s="5">
        <f t="shared" si="5"/>
        <v>-5.2796430672163476E-4</v>
      </c>
      <c r="I128" s="5">
        <f t="shared" si="6"/>
        <v>5.5507574546289542E-3</v>
      </c>
      <c r="J128" s="5">
        <f t="shared" si="7"/>
        <v>1.8350741682177169E-2</v>
      </c>
    </row>
    <row r="129" spans="1:10" ht="15" customHeight="1" x14ac:dyDescent="0.2">
      <c r="A129" s="3">
        <f>'2_CVaR_t2'!A129</f>
        <v>42471</v>
      </c>
      <c r="B129" s="5">
        <f>'2_CVaR_t2'!D129-1</f>
        <v>-1.7083710398371199E-3</v>
      </c>
      <c r="C129" s="5">
        <f>'Stocks Returns'!B125</f>
        <v>6.389776357827559E-3</v>
      </c>
      <c r="D129" s="5">
        <f>'Stocks Returns'!C125</f>
        <v>-2.6912725874664867E-3</v>
      </c>
      <c r="E129" s="5">
        <f>'Stocks Returns'!D125</f>
        <v>-1.0319917440660964E-3</v>
      </c>
      <c r="F129" s="5">
        <f>'Stocks Returns'!E125</f>
        <v>-9.7016735386856734E-4</v>
      </c>
      <c r="G129" s="5">
        <f t="shared" si="4"/>
        <v>8.5173682512913532E-3</v>
      </c>
      <c r="H129" s="5">
        <f t="shared" si="5"/>
        <v>-1.2988748289264815E-4</v>
      </c>
      <c r="I129" s="5">
        <f t="shared" si="6"/>
        <v>1.5290142328592948E-3</v>
      </c>
      <c r="J129" s="5">
        <f t="shared" si="7"/>
        <v>8.2775804122262129E-4</v>
      </c>
    </row>
    <row r="130" spans="1:10" ht="15" customHeight="1" x14ac:dyDescent="0.2">
      <c r="A130" s="3">
        <f>'2_CVaR_t2'!A130</f>
        <v>42472</v>
      </c>
      <c r="B130" s="5">
        <f>'2_CVaR_t2'!D130-1</f>
        <v>5.6807335785185042E-3</v>
      </c>
      <c r="C130" s="5">
        <f>'Stocks Returns'!B126</f>
        <v>1.0582010582009804E-3</v>
      </c>
      <c r="D130" s="5">
        <f>'Stocks Returns'!C126</f>
        <v>8.9951169365201089E-3</v>
      </c>
      <c r="E130" s="5">
        <f>'Stocks Returns'!D126</f>
        <v>-2.0661157024793875E-3</v>
      </c>
      <c r="F130" s="5">
        <f>'Stocks Returns'!E126</f>
        <v>5.5353241077931603E-2</v>
      </c>
      <c r="G130" s="5">
        <f t="shared" si="4"/>
        <v>-3.9174498265531132E-3</v>
      </c>
      <c r="H130" s="5">
        <f t="shared" si="5"/>
        <v>6.8167981774019948E-4</v>
      </c>
      <c r="I130" s="5">
        <f t="shared" si="6"/>
        <v>-1.0410755167512265E-2</v>
      </c>
      <c r="J130" s="5">
        <f t="shared" si="7"/>
        <v>4.9480764005209371E-2</v>
      </c>
    </row>
    <row r="131" spans="1:10" ht="15" customHeight="1" x14ac:dyDescent="0.2">
      <c r="A131" s="3">
        <f>'2_CVaR_t2'!A131</f>
        <v>42473</v>
      </c>
      <c r="B131" s="5">
        <f>'2_CVaR_t2'!D131-1</f>
        <v>1.0510254307306788E-2</v>
      </c>
      <c r="C131" s="5">
        <f>'Stocks Returns'!B127</f>
        <v>1.1275546159267069E-2</v>
      </c>
      <c r="D131" s="5">
        <f>'Stocks Returns'!C127</f>
        <v>1.5155374426897517E-2</v>
      </c>
      <c r="E131" s="5">
        <f>'Stocks Returns'!D127</f>
        <v>1.904761904761898E-2</v>
      </c>
      <c r="F131" s="5">
        <f>'Stocks Returns'!E127</f>
        <v>2.5304807913504312E-3</v>
      </c>
      <c r="G131" s="5">
        <f t="shared" si="4"/>
        <v>1.6572139198871867E-3</v>
      </c>
      <c r="H131" s="5">
        <f t="shared" si="5"/>
        <v>-2.6584936729453362E-4</v>
      </c>
      <c r="I131" s="5">
        <f t="shared" si="6"/>
        <v>3.5750468433587701E-3</v>
      </c>
      <c r="J131" s="5">
        <f t="shared" si="7"/>
        <v>-8.3553733588095837E-3</v>
      </c>
    </row>
    <row r="132" spans="1:10" ht="15" customHeight="1" x14ac:dyDescent="0.2">
      <c r="A132" s="3">
        <f>'2_CVaR_t2'!A132</f>
        <v>42474</v>
      </c>
      <c r="B132" s="5">
        <f>'2_CVaR_t2'!D132-1</f>
        <v>4.985606235471618E-3</v>
      </c>
      <c r="C132" s="5">
        <f>'Stocks Returns'!B128</f>
        <v>-1.1149825783972167E-2</v>
      </c>
      <c r="D132" s="5">
        <f>'Stocks Returns'!C128</f>
        <v>7.7781959603564488E-3</v>
      </c>
      <c r="E132" s="5">
        <f>'Stocks Returns'!D128</f>
        <v>1.0158472165786581E-3</v>
      </c>
      <c r="F132" s="5">
        <f>'Stocks Returns'!E128</f>
        <v>1.4685635612666337E-2</v>
      </c>
      <c r="G132" s="5">
        <f t="shared" si="4"/>
        <v>-1.5457241674844361E-2</v>
      </c>
      <c r="H132" s="5">
        <f t="shared" si="5"/>
        <v>4.8780380692301558E-4</v>
      </c>
      <c r="I132" s="5">
        <f t="shared" si="6"/>
        <v>-6.3028475999716447E-3</v>
      </c>
      <c r="J132" s="5">
        <f t="shared" si="7"/>
        <v>9.5347488763843496E-3</v>
      </c>
    </row>
    <row r="133" spans="1:10" ht="15" customHeight="1" x14ac:dyDescent="0.2">
      <c r="A133" s="3">
        <f>'2_CVaR_t2'!A133</f>
        <v>42475</v>
      </c>
      <c r="B133" s="5">
        <f>'2_CVaR_t2'!D133-1</f>
        <v>-2.4803776569800595E-3</v>
      </c>
      <c r="C133" s="5">
        <f>'Stocks Returns'!B129</f>
        <v>-1.4094432699083281E-3</v>
      </c>
      <c r="D133" s="5">
        <f>'Stocks Returns'!C129</f>
        <v>-3.112162330387136E-3</v>
      </c>
      <c r="E133" s="5">
        <f>'Stocks Returns'!D129</f>
        <v>-1.0351126446113357E-2</v>
      </c>
      <c r="F133" s="5">
        <f>'Stocks Returns'!E129</f>
        <v>-1.1759384893713198E-2</v>
      </c>
      <c r="G133" s="5">
        <f t="shared" si="4"/>
        <v>1.4602886677408692E-3</v>
      </c>
      <c r="H133" s="5">
        <f t="shared" si="5"/>
        <v>5.8541384878952989E-4</v>
      </c>
      <c r="I133" s="5">
        <f t="shared" si="6"/>
        <v>-6.650709014044685E-3</v>
      </c>
      <c r="J133" s="5">
        <f t="shared" si="7"/>
        <v>-9.1600631499235002E-3</v>
      </c>
    </row>
    <row r="134" spans="1:10" ht="15" customHeight="1" x14ac:dyDescent="0.2">
      <c r="A134" s="3">
        <f>'2_CVaR_t2'!A134</f>
        <v>42478</v>
      </c>
      <c r="B134" s="5">
        <f>'2_CVaR_t2'!D134-1</f>
        <v>1.0954973610592944E-2</v>
      </c>
      <c r="C134" s="5">
        <f>'Stocks Returns'!B130</f>
        <v>7.4100211714891451E-3</v>
      </c>
      <c r="D134" s="5">
        <f>'Stocks Returns'!C130</f>
        <v>1.7107892107892209E-2</v>
      </c>
      <c r="E134" s="5">
        <f>'Stocks Returns'!D130</f>
        <v>2.8712059064808226E-3</v>
      </c>
      <c r="F134" s="5">
        <f>'Stocks Returns'!E130</f>
        <v>2.9748283752860427E-2</v>
      </c>
      <c r="G134" s="5">
        <f t="shared" ref="G134:G197" si="8">C134-($P$11+$O$11*$B134)</f>
        <v>-2.6358255425882795E-3</v>
      </c>
      <c r="H134" s="5">
        <f t="shared" ref="H134:H197" si="9">D134-($P$12+$O$12*$B134)</f>
        <v>1.0321582461993196E-3</v>
      </c>
      <c r="I134" s="5">
        <f t="shared" ref="I134:I197" si="10">E134-($P$13+$O$13*$B134)</f>
        <v>-1.3257731485895079E-2</v>
      </c>
      <c r="J134" s="5">
        <f t="shared" ref="J134:J197" si="11">F134-($P$14+$O$14*$B134)</f>
        <v>1.8400780158336537E-2</v>
      </c>
    </row>
    <row r="135" spans="1:10" ht="15" customHeight="1" x14ac:dyDescent="0.2">
      <c r="A135" s="3">
        <f>'2_CVaR_t2'!A135</f>
        <v>42479</v>
      </c>
      <c r="B135" s="5">
        <f>'2_CVaR_t2'!D135-1</f>
        <v>-5.6446116569291993E-3</v>
      </c>
      <c r="C135" s="5">
        <f>'Stocks Returns'!B131</f>
        <v>-7.3555166374781322E-3</v>
      </c>
      <c r="D135" s="5">
        <f>'Stocks Returns'!C131</f>
        <v>-8.5942295887048159E-3</v>
      </c>
      <c r="E135" s="5">
        <f>'Stocks Returns'!D131</f>
        <v>-7.7709611451941552E-3</v>
      </c>
      <c r="F135" s="5">
        <f>'Stocks Returns'!E131</f>
        <v>4.5777777777777917E-2</v>
      </c>
      <c r="G135" s="5">
        <f t="shared" si="8"/>
        <v>-1.4439652278328647E-3</v>
      </c>
      <c r="H135" s="5">
        <f t="shared" si="9"/>
        <v>-2.3973163079764846E-4</v>
      </c>
      <c r="I135" s="5">
        <f t="shared" si="10"/>
        <v>5.9957748303565012E-4</v>
      </c>
      <c r="J135" s="5">
        <f t="shared" si="11"/>
        <v>5.1661793613143533E-2</v>
      </c>
    </row>
    <row r="136" spans="1:10" ht="15" customHeight="1" x14ac:dyDescent="0.2">
      <c r="A136" s="3">
        <f>'2_CVaR_t2'!A136</f>
        <v>42480</v>
      </c>
      <c r="B136" s="5">
        <f>'2_CVaR_t2'!D136-1</f>
        <v>4.2772743174337435E-3</v>
      </c>
      <c r="C136" s="5">
        <f>'Stocks Returns'!B132</f>
        <v>-6.3514467184191403E-3</v>
      </c>
      <c r="D136" s="5">
        <f>'Stocks Returns'!C132</f>
        <v>4.9535603715171739E-3</v>
      </c>
      <c r="E136" s="5">
        <f>'Stocks Returns'!D132</f>
        <v>2.2052761747732852E-2</v>
      </c>
      <c r="F136" s="5">
        <f>'Stocks Returns'!E132</f>
        <v>4.2498937526547209E-4</v>
      </c>
      <c r="G136" s="5">
        <f t="shared" si="8"/>
        <v>-9.9779338850065433E-3</v>
      </c>
      <c r="H136" s="5">
        <f t="shared" si="9"/>
        <v>-1.29435314862506E-3</v>
      </c>
      <c r="I136" s="5">
        <f t="shared" si="10"/>
        <v>1.5779500329723656E-2</v>
      </c>
      <c r="J136" s="5">
        <f t="shared" si="11"/>
        <v>-3.9905997609998786E-3</v>
      </c>
    </row>
    <row r="137" spans="1:10" ht="15" customHeight="1" x14ac:dyDescent="0.2">
      <c r="A137" s="3">
        <f>'2_CVaR_t2'!A137</f>
        <v>42481</v>
      </c>
      <c r="B137" s="5">
        <f>'2_CVaR_t2'!D137-1</f>
        <v>-2.953578838465587E-3</v>
      </c>
      <c r="C137" s="5">
        <f>'Stocks Returns'!B133</f>
        <v>7.4573863636364646E-3</v>
      </c>
      <c r="D137" s="5">
        <f>'Stocks Returns'!C133</f>
        <v>-4.4362292051756125E-3</v>
      </c>
      <c r="E137" s="5">
        <f>'Stocks Returns'!D133</f>
        <v>-3.2264569469652171E-3</v>
      </c>
      <c r="F137" s="5">
        <f>'Stocks Returns'!E133</f>
        <v>-1.805437553101108E-2</v>
      </c>
      <c r="G137" s="5">
        <f t="shared" si="8"/>
        <v>1.0782012777496131E-2</v>
      </c>
      <c r="H137" s="5">
        <f t="shared" si="9"/>
        <v>-4.2225110801658548E-5</v>
      </c>
      <c r="I137" s="5">
        <f t="shared" si="10"/>
        <v>1.1723623314079867E-3</v>
      </c>
      <c r="J137" s="5">
        <f t="shared" si="11"/>
        <v>-1.4963838180228587E-2</v>
      </c>
    </row>
    <row r="138" spans="1:10" ht="15" customHeight="1" x14ac:dyDescent="0.2">
      <c r="A138" s="3">
        <f>'2_CVaR_t2'!A138</f>
        <v>42482</v>
      </c>
      <c r="B138" s="5">
        <f>'2_CVaR_t2'!D138-1</f>
        <v>-1.261812292116038E-2</v>
      </c>
      <c r="C138" s="5">
        <f>'Stocks Returns'!B134</f>
        <v>1.5156855833627025E-2</v>
      </c>
      <c r="D138" s="5">
        <f>'Stocks Returns'!C134</f>
        <v>-2.079465280356485E-2</v>
      </c>
      <c r="E138" s="5">
        <f>'Stocks Returns'!D134</f>
        <v>5.6645761683189466E-3</v>
      </c>
      <c r="F138" s="5">
        <f>'Stocks Returns'!E134</f>
        <v>3.0067056024226657E-2</v>
      </c>
      <c r="G138" s="5">
        <f t="shared" si="8"/>
        <v>2.7772134702133834E-2</v>
      </c>
      <c r="H138" s="5">
        <f t="shared" si="9"/>
        <v>-2.1769769387321412E-3</v>
      </c>
      <c r="I138" s="5">
        <f t="shared" si="10"/>
        <v>2.4327382298660771E-2</v>
      </c>
      <c r="J138" s="5">
        <f t="shared" si="11"/>
        <v>4.3190059635947124E-2</v>
      </c>
    </row>
    <row r="139" spans="1:10" ht="15" customHeight="1" x14ac:dyDescent="0.2">
      <c r="A139" s="3">
        <f>'2_CVaR_t2'!A139</f>
        <v>42485</v>
      </c>
      <c r="B139" s="5">
        <f>'2_CVaR_t2'!D139-1</f>
        <v>-7.8528605344424518E-3</v>
      </c>
      <c r="C139" s="5">
        <f>'Stocks Returns'!B135</f>
        <v>-3.0208333333333393E-2</v>
      </c>
      <c r="D139" s="5">
        <f>'Stocks Returns'!C135</f>
        <v>-1.2261408165844978E-2</v>
      </c>
      <c r="E139" s="5">
        <f>'Stocks Returns'!D135</f>
        <v>-2.8163347415006701E-3</v>
      </c>
      <c r="F139" s="5">
        <f>'Stocks Returns'!E135</f>
        <v>-2.8349433011339631E-2</v>
      </c>
      <c r="G139" s="5">
        <f t="shared" si="8"/>
        <v>-2.2173963435946308E-2</v>
      </c>
      <c r="H139" s="5">
        <f t="shared" si="9"/>
        <v>-6.569475658848075E-4</v>
      </c>
      <c r="I139" s="5">
        <f t="shared" si="10"/>
        <v>8.8133781100765331E-3</v>
      </c>
      <c r="J139" s="5">
        <f t="shared" si="11"/>
        <v>-2.017310186654573E-2</v>
      </c>
    </row>
    <row r="140" spans="1:10" ht="15" customHeight="1" x14ac:dyDescent="0.2">
      <c r="A140" s="3">
        <f>'2_CVaR_t2'!A140</f>
        <v>42486</v>
      </c>
      <c r="B140" s="5">
        <f>'2_CVaR_t2'!D140-1</f>
        <v>3.7790517986695527E-3</v>
      </c>
      <c r="C140" s="5">
        <f>'Stocks Returns'!B136</f>
        <v>9.6670247046186653E-3</v>
      </c>
      <c r="D140" s="5">
        <f>'Stocks Returns'!C136</f>
        <v>4.9910417199898749E-3</v>
      </c>
      <c r="E140" s="5">
        <f>'Stocks Returns'!D136</f>
        <v>1.0288480936049949E-2</v>
      </c>
      <c r="F140" s="5">
        <f>'Stocks Returns'!E136</f>
        <v>3.9118219148476241E-2</v>
      </c>
      <c r="G140" s="5">
        <f t="shared" si="8"/>
        <v>6.519485352569695E-3</v>
      </c>
      <c r="H140" s="5">
        <f t="shared" si="9"/>
        <v>-5.2361904503872916E-4</v>
      </c>
      <c r="I140" s="5">
        <f t="shared" si="10"/>
        <v>4.750550579309557E-3</v>
      </c>
      <c r="J140" s="5">
        <f t="shared" si="11"/>
        <v>3.521981950063087E-2</v>
      </c>
    </row>
    <row r="141" spans="1:10" ht="15" customHeight="1" x14ac:dyDescent="0.2">
      <c r="A141" s="3">
        <f>'2_CVaR_t2'!A141</f>
        <v>42487</v>
      </c>
      <c r="B141" s="5">
        <f>'2_CVaR_t2'!D141-1</f>
        <v>2.1353593705915053E-3</v>
      </c>
      <c r="C141" s="5">
        <f>'Stocks Returns'!B137</f>
        <v>8.5106382978723527E-3</v>
      </c>
      <c r="D141" s="5">
        <f>'Stocks Returns'!C137</f>
        <v>2.9288170126067214E-3</v>
      </c>
      <c r="E141" s="5">
        <f>'Stocks Returns'!D137</f>
        <v>5.1916932907349889E-3</v>
      </c>
      <c r="F141" s="5">
        <f>'Stocks Returns'!E137</f>
        <v>6.239600665558509E-4</v>
      </c>
      <c r="G141" s="5">
        <f t="shared" si="8"/>
        <v>6.9432019450897664E-3</v>
      </c>
      <c r="H141" s="5">
        <f t="shared" si="9"/>
        <v>-1.6675999756237802E-4</v>
      </c>
      <c r="I141" s="5">
        <f t="shared" si="10"/>
        <v>2.0797032558735199E-3</v>
      </c>
      <c r="J141" s="5">
        <f t="shared" si="11"/>
        <v>-1.568172975544554E-3</v>
      </c>
    </row>
    <row r="142" spans="1:10" ht="15" customHeight="1" x14ac:dyDescent="0.2">
      <c r="A142" s="3">
        <f>'2_CVaR_t2'!A142</f>
        <v>42488</v>
      </c>
      <c r="B142" s="5">
        <f>'2_CVaR_t2'!D142-1</f>
        <v>-9.426503789911278E-3</v>
      </c>
      <c r="C142" s="5">
        <f>'Stocks Returns'!B138</f>
        <v>-1.0196905766526099E-2</v>
      </c>
      <c r="D142" s="5">
        <f>'Stocks Returns'!C138</f>
        <v>-1.3712544438801433E-2</v>
      </c>
      <c r="E142" s="5">
        <f>'Stocks Returns'!D138</f>
        <v>-1.6487882399682241E-2</v>
      </c>
      <c r="F142" s="5">
        <f>'Stocks Returns'!E138</f>
        <v>-9.1457077530658903E-3</v>
      </c>
      <c r="G142" s="5">
        <f t="shared" si="8"/>
        <v>-6.4977205440935014E-4</v>
      </c>
      <c r="H142" s="5">
        <f t="shared" si="9"/>
        <v>2.0790592312417214E-4</v>
      </c>
      <c r="I142" s="5">
        <f t="shared" si="10"/>
        <v>-2.5356154251548694E-3</v>
      </c>
      <c r="J142" s="5">
        <f t="shared" si="11"/>
        <v>6.6417410370753736E-4</v>
      </c>
    </row>
    <row r="143" spans="1:10" ht="15" customHeight="1" x14ac:dyDescent="0.2">
      <c r="A143" s="3">
        <f>'2_CVaR_t2'!A143</f>
        <v>42489</v>
      </c>
      <c r="B143" s="5">
        <f>'2_CVaR_t2'!D143-1</f>
        <v>-4.471887805770236E-3</v>
      </c>
      <c r="C143" s="5">
        <f>'Stocks Returns'!B139</f>
        <v>-2.984014209591479E-2</v>
      </c>
      <c r="D143" s="5">
        <f>'Stocks Returns'!C139</f>
        <v>-5.664263645726253E-3</v>
      </c>
      <c r="E143" s="5">
        <f>'Stocks Returns'!D139</f>
        <v>-1.8582104625328055E-2</v>
      </c>
      <c r="F143" s="5">
        <f>'Stocks Returns'!E139</f>
        <v>2.5173064820640523E-3</v>
      </c>
      <c r="G143" s="5">
        <f t="shared" si="8"/>
        <v>-2.5055945441255056E-2</v>
      </c>
      <c r="H143" s="5">
        <f t="shared" si="9"/>
        <v>9.6429266469635205E-4</v>
      </c>
      <c r="I143" s="5">
        <f t="shared" si="10"/>
        <v>-1.1942399593674616E-2</v>
      </c>
      <c r="J143" s="5">
        <f t="shared" si="11"/>
        <v>7.183953720475738E-3</v>
      </c>
    </row>
    <row r="144" spans="1:10" ht="15" customHeight="1" x14ac:dyDescent="0.2">
      <c r="A144" s="3">
        <f>'2_CVaR_t2'!A144</f>
        <v>42492</v>
      </c>
      <c r="B144" s="5">
        <f>'2_CVaR_t2'!D144-1</f>
        <v>1.0682538923401097E-2</v>
      </c>
      <c r="C144" s="5">
        <f>'Stocks Returns'!B140</f>
        <v>2.2702306847308673E-2</v>
      </c>
      <c r="D144" s="5">
        <f>'Stocks Returns'!C140</f>
        <v>1.5794924909373398E-2</v>
      </c>
      <c r="E144" s="5">
        <f>'Stocks Returns'!D140</f>
        <v>1.5641078411195775E-2</v>
      </c>
      <c r="F144" s="5">
        <f>'Stocks Returns'!E140</f>
        <v>-1.9669386901025265E-2</v>
      </c>
      <c r="G144" s="5">
        <f t="shared" si="8"/>
        <v>1.2918355156279683E-2</v>
      </c>
      <c r="H144" s="5">
        <f t="shared" si="9"/>
        <v>1.2014338814765949E-4</v>
      </c>
      <c r="I144" s="5">
        <f t="shared" si="10"/>
        <v>-8.5770195317694947E-5</v>
      </c>
      <c r="J144" s="5">
        <f t="shared" si="11"/>
        <v>-3.0734084417561945E-2</v>
      </c>
    </row>
    <row r="145" spans="1:10" ht="15" customHeight="1" x14ac:dyDescent="0.2">
      <c r="A145" s="3">
        <f>'2_CVaR_t2'!A145</f>
        <v>42493</v>
      </c>
      <c r="B145" s="5">
        <f>'2_CVaR_t2'!D145-1</f>
        <v>-1.0763250427392235E-2</v>
      </c>
      <c r="C145" s="5">
        <f>'Stocks Returns'!B141</f>
        <v>-3.3297529538131032E-2</v>
      </c>
      <c r="D145" s="5">
        <f>'Stocks Returns'!C141</f>
        <v>-1.6186591893958657E-2</v>
      </c>
      <c r="E145" s="5">
        <f>'Stocks Returns'!D141</f>
        <v>-1.1144883485309065E-2</v>
      </c>
      <c r="F145" s="5">
        <f>'Stocks Returns'!E141</f>
        <v>-3.7780149413020325E-2</v>
      </c>
      <c r="G145" s="5">
        <f t="shared" si="8"/>
        <v>-2.2465363824246968E-2</v>
      </c>
      <c r="H145" s="5">
        <f t="shared" si="9"/>
        <v>-2.9880140205850239E-4</v>
      </c>
      <c r="I145" s="5">
        <f t="shared" si="10"/>
        <v>4.7802997797635957E-3</v>
      </c>
      <c r="J145" s="5">
        <f t="shared" si="11"/>
        <v>-2.6582631944551224E-2</v>
      </c>
    </row>
    <row r="146" spans="1:10" ht="15" customHeight="1" x14ac:dyDescent="0.2">
      <c r="A146" s="3">
        <f>'2_CVaR_t2'!A146</f>
        <v>42494</v>
      </c>
      <c r="B146" s="5">
        <f>'2_CVaR_t2'!D146-1</f>
        <v>-1.4307557530595094E-3</v>
      </c>
      <c r="C146" s="5">
        <f>'Stocks Returns'!B142</f>
        <v>-1.518518518518519E-2</v>
      </c>
      <c r="D146" s="5">
        <f>'Stocks Returns'!C142</f>
        <v>-1.5546055188496721E-3</v>
      </c>
      <c r="E146" s="5">
        <f>'Stocks Returns'!D142</f>
        <v>-7.7868852459015425E-3</v>
      </c>
      <c r="F146" s="5">
        <f>'Stocks Returns'!E142</f>
        <v>-3.7045252883762259E-2</v>
      </c>
      <c r="G146" s="5">
        <f t="shared" si="8"/>
        <v>-1.3324468492815083E-2</v>
      </c>
      <c r="H146" s="5">
        <f t="shared" si="9"/>
        <v>5.9820276266874493E-4</v>
      </c>
      <c r="I146" s="5">
        <f t="shared" si="10"/>
        <v>-5.6356141479956268E-3</v>
      </c>
      <c r="J146" s="5">
        <f t="shared" si="11"/>
        <v>-3.5535511387909946E-2</v>
      </c>
    </row>
    <row r="147" spans="1:10" ht="15" customHeight="1" x14ac:dyDescent="0.2">
      <c r="A147" s="3">
        <f>'2_CVaR_t2'!A147</f>
        <v>42495</v>
      </c>
      <c r="B147" s="5">
        <f>'2_CVaR_t2'!D147-1</f>
        <v>1.7324117560153507E-3</v>
      </c>
      <c r="C147" s="5">
        <f>'Stocks Returns'!B143</f>
        <v>4.3249341857841239E-2</v>
      </c>
      <c r="D147" s="5">
        <f>'Stocks Returns'!C143</f>
        <v>3.7628130271183391E-3</v>
      </c>
      <c r="E147" s="5">
        <f>'Stocks Returns'!D143</f>
        <v>-1.239157372986377E-2</v>
      </c>
      <c r="F147" s="5">
        <f>'Stocks Returns'!E143</f>
        <v>-4.6072333563693668E-3</v>
      </c>
      <c r="G147" s="5">
        <f t="shared" si="8"/>
        <v>4.2069264309822087E-2</v>
      </c>
      <c r="H147" s="5">
        <f t="shared" si="9"/>
        <v>1.2602691244998701E-3</v>
      </c>
      <c r="I147" s="5">
        <f t="shared" si="10"/>
        <v>-1.4908849784720943E-2</v>
      </c>
      <c r="J147" s="5">
        <f t="shared" si="11"/>
        <v>-6.3810788606852159E-3</v>
      </c>
    </row>
    <row r="148" spans="1:10" ht="15" customHeight="1" x14ac:dyDescent="0.2">
      <c r="A148" s="3">
        <f>'2_CVaR_t2'!A148</f>
        <v>42496</v>
      </c>
      <c r="B148" s="5">
        <f>'2_CVaR_t2'!D148-1</f>
        <v>3.0608882649414415E-3</v>
      </c>
      <c r="C148" s="5">
        <f>'Stocks Returns'!B144</f>
        <v>1.9466474405191114E-2</v>
      </c>
      <c r="D148" s="5">
        <f>'Stocks Returns'!C144</f>
        <v>4.6535677352637084E-3</v>
      </c>
      <c r="E148" s="5">
        <f>'Stocks Returns'!D144</f>
        <v>2.7185278126307111E-3</v>
      </c>
      <c r="F148" s="5">
        <f>'Stocks Returns'!E144</f>
        <v>-1.0414255959268703E-2</v>
      </c>
      <c r="G148" s="5">
        <f t="shared" si="8"/>
        <v>1.7009315038000024E-2</v>
      </c>
      <c r="H148" s="5">
        <f t="shared" si="9"/>
        <v>1.9585516084371681E-4</v>
      </c>
      <c r="I148" s="5">
        <f t="shared" si="10"/>
        <v>-1.7594585762401929E-3</v>
      </c>
      <c r="J148" s="5">
        <f t="shared" si="11"/>
        <v>-1.3567152108934126E-2</v>
      </c>
    </row>
    <row r="149" spans="1:10" ht="15" customHeight="1" x14ac:dyDescent="0.2">
      <c r="A149" s="3">
        <f>'2_CVaR_t2'!A149</f>
        <v>42499</v>
      </c>
      <c r="B149" s="5">
        <f>'2_CVaR_t2'!D149-1</f>
        <v>3.5863355463565671E-3</v>
      </c>
      <c r="C149" s="5">
        <f>'Stocks Returns'!B145</f>
        <v>-4.5968882602547279E-3</v>
      </c>
      <c r="D149" s="5">
        <f>'Stocks Returns'!C145</f>
        <v>6.4333504889346749E-3</v>
      </c>
      <c r="E149" s="5">
        <f>'Stocks Returns'!D145</f>
        <v>-7.9249217935349892E-3</v>
      </c>
      <c r="F149" s="5">
        <f>'Stocks Returns'!E145</f>
        <v>-2.5958840037418107E-2</v>
      </c>
      <c r="G149" s="5">
        <f t="shared" si="8"/>
        <v>-7.5591669619013676E-3</v>
      </c>
      <c r="H149" s="5">
        <f t="shared" si="9"/>
        <v>1.2023174557761187E-3</v>
      </c>
      <c r="I149" s="5">
        <f t="shared" si="10"/>
        <v>-1.3178420513807888E-2</v>
      </c>
      <c r="J149" s="5">
        <f t="shared" si="11"/>
        <v>-2.9657186865107543E-2</v>
      </c>
    </row>
    <row r="150" spans="1:10" ht="15" customHeight="1" x14ac:dyDescent="0.2">
      <c r="A150" s="3">
        <f>'2_CVaR_t2'!A150</f>
        <v>42500</v>
      </c>
      <c r="B150" s="5">
        <f>'2_CVaR_t2'!D150-1</f>
        <v>8.77962767557805E-3</v>
      </c>
      <c r="C150" s="5">
        <f>'Stocks Returns'!B146</f>
        <v>4.1207815275310811E-2</v>
      </c>
      <c r="D150" s="5">
        <f>'Stocks Returns'!C146</f>
        <v>1.2528765021733612E-2</v>
      </c>
      <c r="E150" s="5">
        <f>'Stocks Returns'!D146</f>
        <v>1.6186672272440639E-2</v>
      </c>
      <c r="F150" s="5">
        <f>'Stocks Returns'!E146</f>
        <v>2.9291716686674629E-2</v>
      </c>
      <c r="G150" s="5">
        <f t="shared" si="8"/>
        <v>3.3253157020608437E-2</v>
      </c>
      <c r="H150" s="5">
        <f t="shared" si="9"/>
        <v>-3.4543069164074021E-4</v>
      </c>
      <c r="I150" s="5">
        <f t="shared" si="10"/>
        <v>3.2683473569736204E-3</v>
      </c>
      <c r="J150" s="5">
        <f t="shared" si="11"/>
        <v>2.0202372867942277E-2</v>
      </c>
    </row>
    <row r="151" spans="1:10" ht="15" customHeight="1" x14ac:dyDescent="0.2">
      <c r="A151" s="3">
        <f>'2_CVaR_t2'!A151</f>
        <v>42501</v>
      </c>
      <c r="B151" s="5">
        <f>'2_CVaR_t2'!D151-1</f>
        <v>-1.4958920010003318E-2</v>
      </c>
      <c r="C151" s="5">
        <f>'Stocks Returns'!B147</f>
        <v>-1.1600136472193823E-2</v>
      </c>
      <c r="D151" s="5">
        <f>'Stocks Returns'!C147</f>
        <v>-2.3989898989899006E-2</v>
      </c>
      <c r="E151" s="5">
        <f>'Stocks Returns'!D147</f>
        <v>-4.1373603640881829E-4</v>
      </c>
      <c r="F151" s="5">
        <f>'Stocks Returns'!E147</f>
        <v>1.889433170048993E-2</v>
      </c>
      <c r="G151" s="5">
        <f t="shared" si="8"/>
        <v>3.2653812108091994E-3</v>
      </c>
      <c r="H151" s="5">
        <f t="shared" si="9"/>
        <v>-1.9271843122614096E-3</v>
      </c>
      <c r="I151" s="5">
        <f t="shared" si="10"/>
        <v>2.1703873405158849E-2</v>
      </c>
      <c r="J151" s="5">
        <f t="shared" si="11"/>
        <v>3.4447244847163903E-2</v>
      </c>
    </row>
    <row r="152" spans="1:10" ht="15" customHeight="1" x14ac:dyDescent="0.2">
      <c r="A152" s="3">
        <f>'2_CVaR_t2'!A152</f>
        <v>42502</v>
      </c>
      <c r="B152" s="5">
        <f>'2_CVaR_t2'!D152-1</f>
        <v>3.7469680235091563E-3</v>
      </c>
      <c r="C152" s="5">
        <f>'Stocks Returns'!B148</f>
        <v>-2.8650327925440089E-2</v>
      </c>
      <c r="D152" s="5">
        <f>'Stocks Returns'!C148</f>
        <v>7.6326002587323583E-3</v>
      </c>
      <c r="E152" s="5">
        <f>'Stocks Returns'!D148</f>
        <v>-2.0488410596026574E-2</v>
      </c>
      <c r="F152" s="5">
        <f>'Stocks Returns'!E148</f>
        <v>1.1446886446886406E-3</v>
      </c>
      <c r="G152" s="5">
        <f t="shared" si="8"/>
        <v>-3.1767024725383369E-2</v>
      </c>
      <c r="H152" s="5">
        <f t="shared" si="9"/>
        <v>2.1651583881631218E-3</v>
      </c>
      <c r="I152" s="5">
        <f t="shared" si="10"/>
        <v>-2.5978988222712284E-2</v>
      </c>
      <c r="J152" s="5">
        <f t="shared" si="11"/>
        <v>-2.7204058219639036E-3</v>
      </c>
    </row>
    <row r="153" spans="1:10" ht="15" customHeight="1" x14ac:dyDescent="0.2">
      <c r="A153" s="3">
        <f>'2_CVaR_t2'!A153</f>
        <v>42503</v>
      </c>
      <c r="B153" s="5">
        <f>'2_CVaR_t2'!D153-1</f>
        <v>-8.7085025342829026E-3</v>
      </c>
      <c r="C153" s="5">
        <f>'Stocks Returns'!B149</f>
        <v>-5.6858564321250471E-3</v>
      </c>
      <c r="D153" s="5">
        <f>'Stocks Returns'!C149</f>
        <v>-1.3608935678521061E-2</v>
      </c>
      <c r="E153" s="5">
        <f>'Stocks Returns'!D149</f>
        <v>-3.5918022395943217E-3</v>
      </c>
      <c r="F153" s="5">
        <f>'Stocks Returns'!E149</f>
        <v>-1.623599359707284E-2</v>
      </c>
      <c r="G153" s="5">
        <f t="shared" si="8"/>
        <v>3.1710532951906012E-3</v>
      </c>
      <c r="H153" s="5">
        <f t="shared" si="9"/>
        <v>-7.4519467644222279E-4</v>
      </c>
      <c r="I153" s="5">
        <f t="shared" si="10"/>
        <v>9.3007602747590297E-3</v>
      </c>
      <c r="J153" s="5">
        <f t="shared" si="11"/>
        <v>-7.1714467825701542E-3</v>
      </c>
    </row>
    <row r="154" spans="1:10" ht="15" customHeight="1" x14ac:dyDescent="0.2">
      <c r="A154" s="3">
        <f>'2_CVaR_t2'!A154</f>
        <v>42506</v>
      </c>
      <c r="B154" s="5">
        <f>'2_CVaR_t2'!D154-1</f>
        <v>8.8586384668918328E-3</v>
      </c>
      <c r="C154" s="5">
        <f>'Stocks Returns'!B150</f>
        <v>-1.6082916368834854E-2</v>
      </c>
      <c r="D154" s="5">
        <f>'Stocks Returns'!C150</f>
        <v>1.26252765846675E-2</v>
      </c>
      <c r="E154" s="5">
        <f>'Stocks Returns'!D150</f>
        <v>1.6751484308736408E-2</v>
      </c>
      <c r="F154" s="5">
        <f>'Stocks Returns'!E150</f>
        <v>2.4639702463970181E-2</v>
      </c>
      <c r="G154" s="5">
        <f t="shared" si="8"/>
        <v>-2.4113528729181734E-2</v>
      </c>
      <c r="H154" s="5">
        <f t="shared" si="9"/>
        <v>-3.6520227174551521E-4</v>
      </c>
      <c r="I154" s="5">
        <f t="shared" si="10"/>
        <v>3.7165466613267185E-3</v>
      </c>
      <c r="J154" s="5">
        <f t="shared" si="11"/>
        <v>1.5468339970448514E-2</v>
      </c>
    </row>
    <row r="155" spans="1:10" ht="15" customHeight="1" x14ac:dyDescent="0.2">
      <c r="A155" s="3">
        <f>'2_CVaR_t2'!A155</f>
        <v>42507</v>
      </c>
      <c r="B155" s="5">
        <f>'2_CVaR_t2'!D155-1</f>
        <v>-8.2920652214112378E-3</v>
      </c>
      <c r="C155" s="5">
        <f>'Stocks Returns'!B151</f>
        <v>-2.9059208136579251E-3</v>
      </c>
      <c r="D155" s="5">
        <f>'Stocks Returns'!C151</f>
        <v>-1.2982005141388031E-2</v>
      </c>
      <c r="E155" s="5">
        <f>'Stocks Returns'!D151</f>
        <v>-3.5453597497393519E-3</v>
      </c>
      <c r="F155" s="5">
        <f>'Stocks Returns'!E151</f>
        <v>-6.8058076225044895E-3</v>
      </c>
      <c r="G155" s="5">
        <f t="shared" si="8"/>
        <v>5.5506622857347844E-3</v>
      </c>
      <c r="H155" s="5">
        <f t="shared" si="9"/>
        <v>-7.311505414587284E-4</v>
      </c>
      <c r="I155" s="5">
        <f t="shared" si="10"/>
        <v>8.7325792185217674E-3</v>
      </c>
      <c r="J155" s="5">
        <f t="shared" si="11"/>
        <v>1.826448412895483E-3</v>
      </c>
    </row>
    <row r="156" spans="1:10" ht="15" customHeight="1" x14ac:dyDescent="0.2">
      <c r="A156" s="3">
        <f>'2_CVaR_t2'!A156</f>
        <v>42508</v>
      </c>
      <c r="B156" s="5">
        <f>'2_CVaR_t2'!D156-1</f>
        <v>5.8216009309228767E-3</v>
      </c>
      <c r="C156" s="5">
        <f>'Stocks Returns'!B152</f>
        <v>-2.6958105646630148E-2</v>
      </c>
      <c r="D156" s="5">
        <f>'Stocks Returns'!C152</f>
        <v>8.3344185440812346E-3</v>
      </c>
      <c r="E156" s="5">
        <f>'Stocks Returns'!D152</f>
        <v>1.1511092507325182E-2</v>
      </c>
      <c r="F156" s="5">
        <f>'Stocks Returns'!E152</f>
        <v>-1.005025125628134E-2</v>
      </c>
      <c r="G156" s="5">
        <f t="shared" si="8"/>
        <v>-3.206917415710947E-2</v>
      </c>
      <c r="H156" s="5">
        <f t="shared" si="9"/>
        <v>-1.8633833718608057E-4</v>
      </c>
      <c r="I156" s="5">
        <f t="shared" si="10"/>
        <v>2.9585456598669423E-3</v>
      </c>
      <c r="J156" s="5">
        <f t="shared" si="11"/>
        <v>-1.6068958399265768E-2</v>
      </c>
    </row>
    <row r="157" spans="1:10" ht="15" customHeight="1" x14ac:dyDescent="0.2">
      <c r="A157" s="3">
        <f>'2_CVaR_t2'!A157</f>
        <v>42509</v>
      </c>
      <c r="B157" s="5">
        <f>'2_CVaR_t2'!D157-1</f>
        <v>-5.1535761629232235E-3</v>
      </c>
      <c r="C157" s="5">
        <f>'Stocks Returns'!B153</f>
        <v>-2.283788843129908E-2</v>
      </c>
      <c r="D157" s="5">
        <f>'Stocks Returns'!C153</f>
        <v>-7.1031899780448216E-3</v>
      </c>
      <c r="E157" s="5">
        <f>'Stocks Returns'!D153</f>
        <v>-1.4276846679081245E-2</v>
      </c>
      <c r="F157" s="5">
        <f>'Stocks Returns'!E153</f>
        <v>4.6146746654351922E-4</v>
      </c>
      <c r="G157" s="5">
        <f t="shared" si="8"/>
        <v>-1.7398375855422931E-2</v>
      </c>
      <c r="H157" s="5">
        <f t="shared" si="9"/>
        <v>5.28632638467595E-4</v>
      </c>
      <c r="I157" s="5">
        <f t="shared" si="10"/>
        <v>-6.6310317181471016E-3</v>
      </c>
      <c r="J157" s="5">
        <f t="shared" si="11"/>
        <v>5.835754443063227E-3</v>
      </c>
    </row>
    <row r="158" spans="1:10" ht="15" customHeight="1" x14ac:dyDescent="0.2">
      <c r="A158" s="3">
        <f>'2_CVaR_t2'!A158</f>
        <v>42510</v>
      </c>
      <c r="B158" s="5">
        <f>'2_CVaR_t2'!D158-1</f>
        <v>7.7595372683618713E-3</v>
      </c>
      <c r="C158" s="5">
        <f>'Stocks Returns'!B154</f>
        <v>2.681992337164818E-3</v>
      </c>
      <c r="D158" s="5">
        <f>'Stocks Returns'!C154</f>
        <v>1.0275754422476746E-2</v>
      </c>
      <c r="E158" s="5">
        <f>'Stocks Returns'!D154</f>
        <v>2.4769101595297993E-2</v>
      </c>
      <c r="F158" s="5">
        <f>'Stocks Returns'!E154</f>
        <v>5.0738007380073391E-3</v>
      </c>
      <c r="G158" s="5">
        <f t="shared" si="8"/>
        <v>-4.2920396857492448E-3</v>
      </c>
      <c r="H158" s="5">
        <f t="shared" si="9"/>
        <v>-1.0971360038311492E-3</v>
      </c>
      <c r="I158" s="5">
        <f t="shared" si="10"/>
        <v>1.3356337214487228E-2</v>
      </c>
      <c r="J158" s="5">
        <f t="shared" si="11"/>
        <v>-2.9566185721361694E-3</v>
      </c>
    </row>
    <row r="159" spans="1:10" ht="15" customHeight="1" x14ac:dyDescent="0.2">
      <c r="A159" s="3">
        <f>'2_CVaR_t2'!A159</f>
        <v>42513</v>
      </c>
      <c r="B159" s="5">
        <f>'2_CVaR_t2'!D159-1</f>
        <v>-3.6315501161967578E-3</v>
      </c>
      <c r="C159" s="5">
        <f>'Stocks Returns'!B155</f>
        <v>2.6748184944591635E-3</v>
      </c>
      <c r="D159" s="5">
        <f>'Stocks Returns'!C155</f>
        <v>-5.9224925968843767E-3</v>
      </c>
      <c r="E159" s="5">
        <f>'Stocks Returns'!D155</f>
        <v>8.1933633756658963E-4</v>
      </c>
      <c r="F159" s="5">
        <f>'Stocks Returns'!E155</f>
        <v>2.2946305644810927E-4</v>
      </c>
      <c r="G159" s="5">
        <f t="shared" si="8"/>
        <v>6.6511875525385308E-3</v>
      </c>
      <c r="H159" s="5">
        <f t="shared" si="9"/>
        <v>-5.3069276152831364E-4</v>
      </c>
      <c r="I159" s="5">
        <f t="shared" si="10"/>
        <v>6.218779474532957E-3</v>
      </c>
      <c r="J159" s="5">
        <f t="shared" si="11"/>
        <v>4.0237815594012516E-3</v>
      </c>
    </row>
    <row r="160" spans="1:10" ht="15" customHeight="1" x14ac:dyDescent="0.2">
      <c r="A160" s="3">
        <f>'2_CVaR_t2'!A160</f>
        <v>42514</v>
      </c>
      <c r="B160" s="5">
        <f>'2_CVaR_t2'!D160-1</f>
        <v>1.8781269696984682E-2</v>
      </c>
      <c r="C160" s="5">
        <f>'Stocks Returns'!B156</f>
        <v>1.1051829268292845E-2</v>
      </c>
      <c r="D160" s="5">
        <f>'Stocks Returns'!C156</f>
        <v>2.810516772438798E-2</v>
      </c>
      <c r="E160" s="5">
        <f>'Stocks Returns'!D156</f>
        <v>2.2513303315595534E-2</v>
      </c>
      <c r="F160" s="5">
        <f>'Stocks Returns'!E156</f>
        <v>-2.9823353980271694E-3</v>
      </c>
      <c r="G160" s="5">
        <f t="shared" si="8"/>
        <v>-6.5175380923536003E-3</v>
      </c>
      <c r="H160" s="5">
        <f t="shared" si="9"/>
        <v>5.1118056913437848E-4</v>
      </c>
      <c r="I160" s="5">
        <f t="shared" si="10"/>
        <v>-5.1665343076351192E-3</v>
      </c>
      <c r="J160" s="5">
        <f t="shared" si="11"/>
        <v>-2.2454076490254399E-2</v>
      </c>
    </row>
    <row r="161" spans="1:10" ht="15" customHeight="1" x14ac:dyDescent="0.2">
      <c r="A161" s="3">
        <f>'2_CVaR_t2'!A161</f>
        <v>42515</v>
      </c>
      <c r="B161" s="5">
        <f>'2_CVaR_t2'!D161-1</f>
        <v>-2.1966307681775543E-3</v>
      </c>
      <c r="C161" s="5">
        <f>'Stocks Returns'!B157</f>
        <v>1.7715793441386962E-2</v>
      </c>
      <c r="D161" s="5">
        <f>'Stocks Returns'!C157</f>
        <v>-4.0312421264800946E-3</v>
      </c>
      <c r="E161" s="5">
        <f>'Stocks Returns'!D157</f>
        <v>4.2033626901520904E-3</v>
      </c>
      <c r="F161" s="5">
        <f>'Stocks Returns'!E157</f>
        <v>3.3133916244822759E-2</v>
      </c>
      <c r="G161" s="5">
        <f t="shared" si="8"/>
        <v>2.0312755788831502E-2</v>
      </c>
      <c r="H161" s="5">
        <f t="shared" si="9"/>
        <v>-7.5126687888201881E-4</v>
      </c>
      <c r="I161" s="5">
        <f t="shared" si="10"/>
        <v>7.4849955570581821E-3</v>
      </c>
      <c r="J161" s="5">
        <f t="shared" si="11"/>
        <v>3.5438689061710209E-2</v>
      </c>
    </row>
    <row r="162" spans="1:10" ht="15" customHeight="1" x14ac:dyDescent="0.2">
      <c r="A162" s="3">
        <f>'2_CVaR_t2'!A162</f>
        <v>42516</v>
      </c>
      <c r="B162" s="5">
        <f>'2_CVaR_t2'!D162-1</f>
        <v>5.4990973636925844E-5</v>
      </c>
      <c r="C162" s="5">
        <f>'Stocks Returns'!B158</f>
        <v>2.5925925925927018E-3</v>
      </c>
      <c r="D162" s="5">
        <f>'Stocks Returns'!C158</f>
        <v>-7.5891727801669084E-4</v>
      </c>
      <c r="E162" s="5">
        <f>'Stocks Returns'!D158</f>
        <v>9.7667929041258539E-3</v>
      </c>
      <c r="F162" s="5">
        <f>'Stocks Returns'!E158</f>
        <v>-3.7861915367484178E-3</v>
      </c>
      <c r="G162" s="5">
        <f t="shared" si="8"/>
        <v>3.0250415513526263E-3</v>
      </c>
      <c r="H162" s="5">
        <f t="shared" si="9"/>
        <v>-7.927381425542841E-4</v>
      </c>
      <c r="I162" s="5">
        <f t="shared" si="10"/>
        <v>9.7252371502301732E-3</v>
      </c>
      <c r="J162" s="5">
        <f t="shared" si="11"/>
        <v>-3.81875806705235E-3</v>
      </c>
    </row>
    <row r="163" spans="1:10" ht="15" customHeight="1" x14ac:dyDescent="0.2">
      <c r="A163" s="3">
        <f>'2_CVaR_t2'!A163</f>
        <v>42517</v>
      </c>
      <c r="B163" s="5">
        <f>'2_CVaR_t2'!D163-1</f>
        <v>5.5772570061685123E-3</v>
      </c>
      <c r="C163" s="5">
        <f>'Stocks Returns'!B159</f>
        <v>1.7731806427779828E-2</v>
      </c>
      <c r="D163" s="5">
        <f>'Stocks Returns'!C159</f>
        <v>8.3544303797467023E-3</v>
      </c>
      <c r="E163" s="5">
        <f>'Stocks Returns'!D159</f>
        <v>6.5140150019740162E-3</v>
      </c>
      <c r="F163" s="5">
        <f>'Stocks Returns'!E159</f>
        <v>-8.9425441538116823E-3</v>
      </c>
      <c r="G163" s="5">
        <f t="shared" si="8"/>
        <v>1.2855628923526253E-2</v>
      </c>
      <c r="H163" s="5">
        <f t="shared" si="9"/>
        <v>1.9328361097655997E-4</v>
      </c>
      <c r="I163" s="5">
        <f t="shared" si="10"/>
        <v>-1.6779024665675903E-3</v>
      </c>
      <c r="J163" s="5">
        <f t="shared" si="11"/>
        <v>-1.4707605376182771E-2</v>
      </c>
    </row>
    <row r="164" spans="1:10" ht="15" customHeight="1" x14ac:dyDescent="0.2">
      <c r="A164" s="3">
        <f>'2_CVaR_t2'!A164</f>
        <v>42520</v>
      </c>
      <c r="B164" s="5">
        <f>'2_CVaR_t2'!D164-1</f>
        <v>3.1594126486123031E-5</v>
      </c>
      <c r="C164" s="5">
        <f>'Stocks Returns'!B160</f>
        <v>0</v>
      </c>
      <c r="D164" s="5">
        <f>'Stocks Returns'!C160</f>
        <v>0</v>
      </c>
      <c r="E164" s="5">
        <f>'Stocks Returns'!D160</f>
        <v>0</v>
      </c>
      <c r="F164" s="5">
        <f>'Stocks Returns'!E160</f>
        <v>0</v>
      </c>
      <c r="G164" s="5">
        <f t="shared" si="8"/>
        <v>4.5494065351061984E-4</v>
      </c>
      <c r="H164" s="5">
        <f t="shared" si="9"/>
        <v>6.1315236885345803E-7</v>
      </c>
      <c r="I164" s="5">
        <f t="shared" si="10"/>
        <v>-7.0241384070458875E-6</v>
      </c>
      <c r="J164" s="5">
        <f t="shared" si="11"/>
        <v>-8.2789821646411454E-6</v>
      </c>
    </row>
    <row r="165" spans="1:10" ht="15" customHeight="1" x14ac:dyDescent="0.2">
      <c r="A165" s="3">
        <f>'2_CVaR_t2'!A165</f>
        <v>42521</v>
      </c>
      <c r="B165" s="5">
        <f>'2_CVaR_t2'!D165-1</f>
        <v>-4.9500451878281559E-3</v>
      </c>
      <c r="C165" s="5">
        <f>'Stocks Returns'!B161</f>
        <v>1.0889292196007316E-2</v>
      </c>
      <c r="D165" s="5">
        <f>'Stocks Returns'!C161</f>
        <v>-9.0384132563394726E-3</v>
      </c>
      <c r="E165" s="5">
        <f>'Stocks Returns'!D161</f>
        <v>1.3532065110805958E-2</v>
      </c>
      <c r="F165" s="5">
        <f>'Stocks Returns'!E161</f>
        <v>-1.2181367020076661E-2</v>
      </c>
      <c r="G165" s="5">
        <f t="shared" si="8"/>
        <v>1.6133147787220359E-2</v>
      </c>
      <c r="H165" s="5">
        <f t="shared" si="9"/>
        <v>-1.7061348045701533E-3</v>
      </c>
      <c r="I165" s="5">
        <f t="shared" si="10"/>
        <v>2.0877486889414744E-2</v>
      </c>
      <c r="J165" s="5">
        <f t="shared" si="11"/>
        <v>-7.0183592951414435E-3</v>
      </c>
    </row>
    <row r="166" spans="1:10" ht="15" customHeight="1" x14ac:dyDescent="0.2">
      <c r="A166" s="3">
        <f>'2_CVaR_t2'!A166</f>
        <v>42522</v>
      </c>
      <c r="B166" s="5">
        <f>'2_CVaR_t2'!D166-1</f>
        <v>2.2955776266730954E-3</v>
      </c>
      <c r="C166" s="5">
        <f>'Stocks Returns'!B162</f>
        <v>-1.4362657091563369E-3</v>
      </c>
      <c r="D166" s="5">
        <f>'Stocks Returns'!C162</f>
        <v>3.5469977197872815E-3</v>
      </c>
      <c r="E166" s="5">
        <f>'Stocks Returns'!D162</f>
        <v>5.8049535603710289E-4</v>
      </c>
      <c r="F166" s="5">
        <f>'Stocks Returns'!E162</f>
        <v>6.1657912765471501E-3</v>
      </c>
      <c r="G166" s="5">
        <f t="shared" si="8"/>
        <v>-3.1577219641098957E-3</v>
      </c>
      <c r="H166" s="5">
        <f t="shared" si="9"/>
        <v>2.15621496883419E-4</v>
      </c>
      <c r="I166" s="5">
        <f t="shared" si="10"/>
        <v>-2.7679622326622407E-3</v>
      </c>
      <c r="J166" s="5">
        <f t="shared" si="11"/>
        <v>3.8073405856501471E-3</v>
      </c>
    </row>
    <row r="167" spans="1:10" ht="15" customHeight="1" x14ac:dyDescent="0.2">
      <c r="A167" s="3">
        <f>'2_CVaR_t2'!A167</f>
        <v>42523</v>
      </c>
      <c r="B167" s="5">
        <f>'2_CVaR_t2'!D167-1</f>
        <v>5.8248597455363704E-3</v>
      </c>
      <c r="C167" s="5">
        <f>'Stocks Returns'!B163</f>
        <v>1.761956130888187E-2</v>
      </c>
      <c r="D167" s="5">
        <f>'Stocks Returns'!C163</f>
        <v>9.2148447361777297E-3</v>
      </c>
      <c r="E167" s="5">
        <f>'Stocks Returns'!D163</f>
        <v>1.9338619222586395E-4</v>
      </c>
      <c r="F167" s="5">
        <f>'Stocks Returns'!E163</f>
        <v>7.2628234226055355E-3</v>
      </c>
      <c r="G167" s="5">
        <f t="shared" si="8"/>
        <v>1.2505360057351441E-2</v>
      </c>
      <c r="H167" s="5">
        <f t="shared" si="9"/>
        <v>6.8929173529768545E-4</v>
      </c>
      <c r="I167" s="5">
        <f t="shared" si="10"/>
        <v>-8.3639703688000461E-3</v>
      </c>
      <c r="J167" s="5">
        <f t="shared" si="11"/>
        <v>1.2407334043006805E-3</v>
      </c>
    </row>
    <row r="168" spans="1:10" ht="15" customHeight="1" x14ac:dyDescent="0.2">
      <c r="A168" s="3">
        <f>'2_CVaR_t2'!A168</f>
        <v>42524</v>
      </c>
      <c r="B168" s="5">
        <f>'2_CVaR_t2'!D168-1</f>
        <v>3.3287660556213794E-5</v>
      </c>
      <c r="C168" s="5">
        <f>'Stocks Returns'!B164</f>
        <v>3.1802120141342094E-3</v>
      </c>
      <c r="D168" s="5">
        <f>'Stocks Returns'!C164</f>
        <v>-1.2507817385876141E-4</v>
      </c>
      <c r="E168" s="5">
        <f>'Stocks Returns'!D164</f>
        <v>1.7401392111369152E-3</v>
      </c>
      <c r="F168" s="5">
        <f>'Stocks Returns'!E164</f>
        <v>-4.5065344749888325E-3</v>
      </c>
      <c r="G168" s="5">
        <f t="shared" si="8"/>
        <v>3.633524651224118E-3</v>
      </c>
      <c r="H168" s="5">
        <f t="shared" si="9"/>
        <v>-1.2695745905746917E-4</v>
      </c>
      <c r="I168" s="5">
        <f t="shared" si="10"/>
        <v>1.7306155706837882E-3</v>
      </c>
      <c r="J168" s="5">
        <f t="shared" si="11"/>
        <v>-4.5165714628363652E-3</v>
      </c>
    </row>
    <row r="169" spans="1:10" ht="15" customHeight="1" x14ac:dyDescent="0.2">
      <c r="A169" s="3">
        <f>'2_CVaR_t2'!A169</f>
        <v>42527</v>
      </c>
      <c r="B169" s="5">
        <f>'2_CVaR_t2'!D169-1</f>
        <v>4.7482067302220266E-3</v>
      </c>
      <c r="C169" s="5">
        <f>'Stocks Returns'!B165</f>
        <v>1.7259598450158453E-2</v>
      </c>
      <c r="D169" s="5">
        <f>'Stocks Returns'!C165</f>
        <v>7.5056292219164433E-3</v>
      </c>
      <c r="E169" s="5">
        <f>'Stocks Returns'!D165</f>
        <v>-9.6506465933221541E-4</v>
      </c>
      <c r="F169" s="5">
        <f>'Stocks Returns'!E165</f>
        <v>3.0330466274332446E-2</v>
      </c>
      <c r="G169" s="5">
        <f t="shared" si="8"/>
        <v>1.3180397804341475E-2</v>
      </c>
      <c r="H169" s="5">
        <f t="shared" si="9"/>
        <v>5.6462681850606104E-4</v>
      </c>
      <c r="I169" s="5">
        <f t="shared" si="10"/>
        <v>-7.933379427680614E-3</v>
      </c>
      <c r="J169" s="5">
        <f t="shared" si="11"/>
        <v>2.5426016670149071E-2</v>
      </c>
    </row>
    <row r="170" spans="1:10" ht="15" customHeight="1" x14ac:dyDescent="0.2">
      <c r="A170" s="3">
        <f>'2_CVaR_t2'!A170</f>
        <v>42528</v>
      </c>
      <c r="B170" s="5">
        <f>'2_CVaR_t2'!D170-1</f>
        <v>1.6530290482459353E-3</v>
      </c>
      <c r="C170" s="5">
        <f>'Stocks Returns'!B166</f>
        <v>-3.5664819944598247E-2</v>
      </c>
      <c r="D170" s="5">
        <f>'Stocks Returns'!C166</f>
        <v>7.4497144276119975E-4</v>
      </c>
      <c r="E170" s="5">
        <f>'Stocks Returns'!D166</f>
        <v>2.0285935085007756E-2</v>
      </c>
      <c r="F170" s="5">
        <f>'Stocks Returns'!E166</f>
        <v>4.4376098418277499E-2</v>
      </c>
      <c r="G170" s="5">
        <f t="shared" si="8"/>
        <v>-3.6768585858826516E-2</v>
      </c>
      <c r="H170" s="5">
        <f t="shared" si="9"/>
        <v>-1.6407419534307756E-3</v>
      </c>
      <c r="I170" s="5">
        <f t="shared" si="10"/>
        <v>1.7885820676908873E-2</v>
      </c>
      <c r="J170" s="5">
        <f t="shared" si="11"/>
        <v>4.2684657663796109E-2</v>
      </c>
    </row>
    <row r="171" spans="1:10" ht="15" customHeight="1" x14ac:dyDescent="0.2">
      <c r="A171" s="3">
        <f>'2_CVaR_t2'!A171</f>
        <v>42529</v>
      </c>
      <c r="B171" s="5">
        <f>'2_CVaR_t2'!D171-1</f>
        <v>8.3584043082205461E-3</v>
      </c>
      <c r="C171" s="5">
        <f>'Stocks Returns'!B167</f>
        <v>6.8222621184919063E-3</v>
      </c>
      <c r="D171" s="5">
        <f>'Stocks Returns'!C167</f>
        <v>1.3027295285359841E-2</v>
      </c>
      <c r="E171" s="5">
        <f>'Stocks Returns'!D167</f>
        <v>3.4084453701950235E-3</v>
      </c>
      <c r="F171" s="5">
        <f>'Stocks Returns'!E167</f>
        <v>-1.0517458981909034E-3</v>
      </c>
      <c r="G171" s="5">
        <f t="shared" si="8"/>
        <v>-7.2746861159995839E-4</v>
      </c>
      <c r="H171" s="5">
        <f t="shared" si="9"/>
        <v>7.7302978991149879E-4</v>
      </c>
      <c r="I171" s="5">
        <f t="shared" si="10"/>
        <v>-8.8881922186563687E-3</v>
      </c>
      <c r="J171" s="5">
        <f t="shared" si="11"/>
        <v>-9.7038306817143725E-3</v>
      </c>
    </row>
    <row r="172" spans="1:10" ht="15" customHeight="1" x14ac:dyDescent="0.2">
      <c r="A172" s="3">
        <f>'2_CVaR_t2'!A172</f>
        <v>42530</v>
      </c>
      <c r="B172" s="5">
        <f>'2_CVaR_t2'!D172-1</f>
        <v>-3.2175734237903653E-3</v>
      </c>
      <c r="C172" s="5">
        <f>'Stocks Returns'!B168</f>
        <v>-2.5320970042795987E-2</v>
      </c>
      <c r="D172" s="5">
        <f>'Stocks Returns'!C168</f>
        <v>-4.7764849969381684E-3</v>
      </c>
      <c r="E172" s="5">
        <f>'Stocks Returns'!D168</f>
        <v>-4.1517267408944791E-3</v>
      </c>
      <c r="F172" s="5">
        <f>'Stocks Returns'!E168</f>
        <v>-1.9372499473573446E-2</v>
      </c>
      <c r="G172" s="5">
        <f t="shared" si="8"/>
        <v>-2.1742562186048295E-2</v>
      </c>
      <c r="H172" s="5">
        <f t="shared" si="9"/>
        <v>6.04982363544386E-6</v>
      </c>
      <c r="I172" s="5">
        <f t="shared" si="10"/>
        <v>6.3672450168138304E-4</v>
      </c>
      <c r="J172" s="5">
        <f t="shared" si="11"/>
        <v>-1.6007917455222665E-2</v>
      </c>
    </row>
    <row r="173" spans="1:10" ht="15" customHeight="1" x14ac:dyDescent="0.2">
      <c r="A173" s="3">
        <f>'2_CVaR_t2'!A173</f>
        <v>42531</v>
      </c>
      <c r="B173" s="5">
        <f>'2_CVaR_t2'!D173-1</f>
        <v>-8.8988710604053223E-3</v>
      </c>
      <c r="C173" s="5">
        <f>'Stocks Returns'!B169</f>
        <v>-4.3175997072813721E-2</v>
      </c>
      <c r="D173" s="5">
        <f>'Stocks Returns'!C169</f>
        <v>-1.3290671917302488E-2</v>
      </c>
      <c r="E173" s="5">
        <f>'Stocks Returns'!D169</f>
        <v>-9.8540837597119735E-3</v>
      </c>
      <c r="F173" s="5">
        <f>'Stocks Returns'!E169</f>
        <v>-4.423448572042088E-2</v>
      </c>
      <c r="G173" s="5">
        <f t="shared" si="8"/>
        <v>-3.4136083594946229E-2</v>
      </c>
      <c r="H173" s="5">
        <f t="shared" si="9"/>
        <v>-1.4675841998512684E-4</v>
      </c>
      <c r="I173" s="5">
        <f t="shared" si="10"/>
        <v>3.319445361074579E-3</v>
      </c>
      <c r="J173" s="5">
        <f t="shared" si="11"/>
        <v>-3.4972323188184808E-2</v>
      </c>
    </row>
    <row r="174" spans="1:10" ht="15" customHeight="1" x14ac:dyDescent="0.2">
      <c r="A174" s="3">
        <f>'2_CVaR_t2'!A174</f>
        <v>42534</v>
      </c>
      <c r="B174" s="5">
        <f>'2_CVaR_t2'!D174-1</f>
        <v>-1.423124934480513E-2</v>
      </c>
      <c r="C174" s="5">
        <f>'Stocks Returns'!B170</f>
        <v>-6.8833652007648238E-3</v>
      </c>
      <c r="D174" s="5">
        <f>'Stocks Returns'!C170</f>
        <v>-2.2200049887752593E-2</v>
      </c>
      <c r="E174" s="5">
        <f>'Stocks Returns'!D170</f>
        <v>-6.5071770334929058E-3</v>
      </c>
      <c r="F174" s="5">
        <f>'Stocks Returns'!E170</f>
        <v>-1.4154122669063018E-2</v>
      </c>
      <c r="G174" s="5">
        <f t="shared" si="8"/>
        <v>7.282633167726137E-3</v>
      </c>
      <c r="H174" s="5">
        <f t="shared" si="9"/>
        <v>-1.2082754024519797E-3</v>
      </c>
      <c r="I174" s="5">
        <f t="shared" si="10"/>
        <v>1.453645678003292E-2</v>
      </c>
      <c r="J174" s="5">
        <f t="shared" si="11"/>
        <v>6.4341791836659661E-4</v>
      </c>
    </row>
    <row r="175" spans="1:10" ht="15" customHeight="1" x14ac:dyDescent="0.2">
      <c r="A175" s="3">
        <f>'2_CVaR_t2'!A175</f>
        <v>42535</v>
      </c>
      <c r="B175" s="5">
        <f>'2_CVaR_t2'!D175-1</f>
        <v>1.7016229161708196E-3</v>
      </c>
      <c r="C175" s="5">
        <f>'Stocks Returns'!B171</f>
        <v>-1.1551790527531636E-2</v>
      </c>
      <c r="D175" s="5">
        <f>'Stocks Returns'!C171</f>
        <v>2.1683673469385933E-3</v>
      </c>
      <c r="E175" s="5">
        <f>'Stocks Returns'!D171</f>
        <v>5.5865921787709993E-3</v>
      </c>
      <c r="F175" s="5">
        <f>'Stocks Returns'!E171</f>
        <v>1.0027347310847645E-2</v>
      </c>
      <c r="G175" s="5">
        <f t="shared" si="8"/>
        <v>-1.2702270361677299E-2</v>
      </c>
      <c r="H175" s="5">
        <f t="shared" si="9"/>
        <v>-2.8886346606129924E-4</v>
      </c>
      <c r="I175" s="5">
        <f t="shared" si="10"/>
        <v>3.1147576473806327E-3</v>
      </c>
      <c r="J175" s="5">
        <f t="shared" si="11"/>
        <v>8.2854627551612065E-3</v>
      </c>
    </row>
    <row r="176" spans="1:10" ht="15" customHeight="1" x14ac:dyDescent="0.2">
      <c r="A176" s="3">
        <f>'2_CVaR_t2'!A176</f>
        <v>42536</v>
      </c>
      <c r="B176" s="5">
        <f>'2_CVaR_t2'!D176-1</f>
        <v>-3.28540504059327E-3</v>
      </c>
      <c r="C176" s="5">
        <f>'Stocks Returns'!B172</f>
        <v>-5.0642773665758867E-3</v>
      </c>
      <c r="D176" s="5">
        <f>'Stocks Returns'!C172</f>
        <v>-5.0910016545754333E-3</v>
      </c>
      <c r="E176" s="5">
        <f>'Stocks Returns'!D172</f>
        <v>-1.9157088122605526E-3</v>
      </c>
      <c r="F176" s="5">
        <f>'Stocks Returns'!E172</f>
        <v>-1.3763537906137158E-2</v>
      </c>
      <c r="G176" s="5">
        <f t="shared" si="8"/>
        <v>-1.4206620906514313E-3</v>
      </c>
      <c r="H176" s="5">
        <f t="shared" si="9"/>
        <v>-2.0863650110576268E-4</v>
      </c>
      <c r="I176" s="5">
        <f t="shared" si="10"/>
        <v>2.9728557188414472E-3</v>
      </c>
      <c r="J176" s="5">
        <f t="shared" si="11"/>
        <v>-1.0328541970567194E-2</v>
      </c>
    </row>
    <row r="177" spans="1:10" ht="15" customHeight="1" x14ac:dyDescent="0.2">
      <c r="A177" s="3">
        <f>'2_CVaR_t2'!A177</f>
        <v>42537</v>
      </c>
      <c r="B177" s="5">
        <f>'2_CVaR_t2'!D177-1</f>
        <v>1.3937933377292655E-3</v>
      </c>
      <c r="C177" s="5">
        <f>'Stocks Returns'!B173</f>
        <v>3.915426781520015E-4</v>
      </c>
      <c r="D177" s="5">
        <f>'Stocks Returns'!C173</f>
        <v>2.3026736599718323E-3</v>
      </c>
      <c r="E177" s="5">
        <f>'Stocks Returns'!D173</f>
        <v>-9.5969289827257942E-4</v>
      </c>
      <c r="F177" s="5">
        <f>'Stocks Returns'!E173</f>
        <v>-1.2582932967284521E-2</v>
      </c>
      <c r="G177" s="5">
        <f t="shared" si="8"/>
        <v>-4.6301656169661838E-4</v>
      </c>
      <c r="H177" s="5">
        <f t="shared" si="9"/>
        <v>2.9848717555349975E-4</v>
      </c>
      <c r="I177" s="5">
        <f t="shared" si="10"/>
        <v>-2.9771990079633008E-3</v>
      </c>
      <c r="J177" s="5">
        <f t="shared" si="11"/>
        <v>-1.400526909591546E-2</v>
      </c>
    </row>
    <row r="178" spans="1:10" ht="15" customHeight="1" x14ac:dyDescent="0.2">
      <c r="A178" s="3">
        <f>'2_CVaR_t2'!A178</f>
        <v>42538</v>
      </c>
      <c r="B178" s="5">
        <f>'2_CVaR_t2'!D178-1</f>
        <v>-1.1615797098335712E-2</v>
      </c>
      <c r="C178" s="5">
        <f>'Stocks Returns'!B174</f>
        <v>1.5655577299411583E-3</v>
      </c>
      <c r="D178" s="5">
        <f>'Stocks Returns'!C174</f>
        <v>-1.7358008934269309E-2</v>
      </c>
      <c r="E178" s="5">
        <f>'Stocks Returns'!D174</f>
        <v>-1.6138328530259316E-2</v>
      </c>
      <c r="F178" s="5">
        <f>'Stocks Returns'!E174</f>
        <v>2.2937905468026099E-2</v>
      </c>
      <c r="G178" s="5">
        <f t="shared" si="8"/>
        <v>1.3217287693657246E-2</v>
      </c>
      <c r="H178" s="5">
        <f t="shared" si="9"/>
        <v>-2.1549355180648308E-4</v>
      </c>
      <c r="I178" s="5">
        <f t="shared" si="10"/>
        <v>1.0451359740496768E-3</v>
      </c>
      <c r="J178" s="5">
        <f t="shared" si="11"/>
        <v>3.5020425440382641E-2</v>
      </c>
    </row>
    <row r="179" spans="1:10" ht="15" customHeight="1" x14ac:dyDescent="0.2">
      <c r="A179" s="3">
        <f>'2_CVaR_t2'!A179</f>
        <v>42541</v>
      </c>
      <c r="B179" s="5">
        <f>'2_CVaR_t2'!D179-1</f>
        <v>3.5736574282636546E-3</v>
      </c>
      <c r="C179" s="5">
        <f>'Stocks Returns'!B175</f>
        <v>1.9538882375928157E-2</v>
      </c>
      <c r="D179" s="5">
        <f>'Stocks Returns'!C175</f>
        <v>4.5460449409016057E-3</v>
      </c>
      <c r="E179" s="5">
        <f>'Stocks Returns'!D175</f>
        <v>1.288810779144689E-2</v>
      </c>
      <c r="F179" s="5">
        <f>'Stocks Returns'!E175</f>
        <v>1.2231030577576352E-2</v>
      </c>
      <c r="G179" s="5">
        <f t="shared" si="8"/>
        <v>1.6588791314792274E-2</v>
      </c>
      <c r="H179" s="5">
        <f t="shared" si="9"/>
        <v>-6.6632923066164799E-4</v>
      </c>
      <c r="I179" s="5">
        <f t="shared" si="10"/>
        <v>7.6533208187988802E-3</v>
      </c>
      <c r="J179" s="5">
        <f t="shared" si="11"/>
        <v>8.545844514733246E-3</v>
      </c>
    </row>
    <row r="180" spans="1:10" ht="15" customHeight="1" x14ac:dyDescent="0.2">
      <c r="A180" s="3">
        <f>'2_CVaR_t2'!A180</f>
        <v>42542</v>
      </c>
      <c r="B180" s="5">
        <f>'2_CVaR_t2'!D180-1</f>
        <v>-3.6210894491794932E-6</v>
      </c>
      <c r="C180" s="5">
        <f>'Stocks Returns'!B176</f>
        <v>-1.2648524338827016E-2</v>
      </c>
      <c r="D180" s="5">
        <f>'Stocks Returns'!C176</f>
        <v>-1.2929919834503423E-4</v>
      </c>
      <c r="E180" s="5">
        <f>'Stocks Returns'!D176</f>
        <v>7.711586658953884E-4</v>
      </c>
      <c r="F180" s="5">
        <f>'Stocks Returns'!E176</f>
        <v>2.4614007607965949E-3</v>
      </c>
      <c r="G180" s="5">
        <f t="shared" si="8"/>
        <v>-1.2159730838294251E-2</v>
      </c>
      <c r="H180" s="5">
        <f t="shared" si="9"/>
        <v>-7.6858492756525187E-5</v>
      </c>
      <c r="I180" s="5">
        <f t="shared" si="10"/>
        <v>8.1610897892571757E-4</v>
      </c>
      <c r="J180" s="5">
        <f t="shared" si="11"/>
        <v>2.4896776122770373E-3</v>
      </c>
    </row>
    <row r="181" spans="1:10" ht="15" customHeight="1" x14ac:dyDescent="0.2">
      <c r="A181" s="3">
        <f>'2_CVaR_t2'!A181</f>
        <v>42543</v>
      </c>
      <c r="B181" s="5">
        <f>'2_CVaR_t2'!D181-1</f>
        <v>-6.8039551282200739E-3</v>
      </c>
      <c r="C181" s="5">
        <f>'Stocks Returns'!B177</f>
        <v>8.9285714285713969E-3</v>
      </c>
      <c r="D181" s="5">
        <f>'Stocks Returns'!C177</f>
        <v>-1.0345273503168162E-2</v>
      </c>
      <c r="E181" s="5">
        <f>'Stocks Returns'!D177</f>
        <v>-6.164515507609214E-3</v>
      </c>
      <c r="F181" s="5">
        <f>'Stocks Returns'!E177</f>
        <v>-1.8080357142857051E-2</v>
      </c>
      <c r="G181" s="5">
        <f t="shared" si="8"/>
        <v>1.5954614859274772E-2</v>
      </c>
      <c r="H181" s="5">
        <f t="shared" si="9"/>
        <v>-2.8452630434825862E-4</v>
      </c>
      <c r="I181" s="5">
        <f t="shared" si="10"/>
        <v>3.9171084951515403E-3</v>
      </c>
      <c r="J181" s="5">
        <f t="shared" si="11"/>
        <v>-1.0992862471755061E-2</v>
      </c>
    </row>
    <row r="182" spans="1:10" ht="15" customHeight="1" x14ac:dyDescent="0.2">
      <c r="A182" s="3">
        <f>'2_CVaR_t2'!A182</f>
        <v>42544</v>
      </c>
      <c r="B182" s="5">
        <f>'2_CVaR_t2'!D182-1</f>
        <v>1.5276115698531711E-2</v>
      </c>
      <c r="C182" s="5">
        <f>'Stocks Returns'!B178</f>
        <v>1.4621008080030862E-2</v>
      </c>
      <c r="D182" s="5">
        <f>'Stocks Returns'!C178</f>
        <v>2.2213511041421663E-2</v>
      </c>
      <c r="E182" s="5">
        <f>'Stocks Returns'!D178</f>
        <v>2.4229501841442236E-2</v>
      </c>
      <c r="F182" s="5">
        <f>'Stocks Returns'!E178</f>
        <v>3.7281200272789361E-2</v>
      </c>
      <c r="G182" s="5">
        <f t="shared" si="8"/>
        <v>4.2119103867512345E-4</v>
      </c>
      <c r="H182" s="5">
        <f t="shared" si="9"/>
        <v>-2.2180959502760694E-4</v>
      </c>
      <c r="I182" s="5">
        <f t="shared" si="10"/>
        <v>1.7229522823203926E-3</v>
      </c>
      <c r="J182" s="5">
        <f t="shared" si="11"/>
        <v>2.1448051847528991E-2</v>
      </c>
    </row>
    <row r="183" spans="1:10" ht="15" customHeight="1" x14ac:dyDescent="0.2">
      <c r="A183" s="3">
        <f>'2_CVaR_t2'!A183</f>
        <v>42545</v>
      </c>
      <c r="B183" s="5">
        <f>'2_CVaR_t2'!D183-1</f>
        <v>-2.7858691716855621E-2</v>
      </c>
      <c r="C183" s="5">
        <f>'Stocks Returns'!B179</f>
        <v>-7.2430792567311331E-2</v>
      </c>
      <c r="D183" s="5">
        <f>'Stocks Returns'!C179</f>
        <v>-4.0649367250415569E-2</v>
      </c>
      <c r="E183" s="5">
        <f>'Stocks Returns'!D179</f>
        <v>-4.485238455715379E-2</v>
      </c>
      <c r="F183" s="5">
        <f>'Stocks Returns'!E179</f>
        <v>-5.3911900065746199E-2</v>
      </c>
      <c r="G183" s="5">
        <f t="shared" si="8"/>
        <v>-4.5164555859470698E-2</v>
      </c>
      <c r="H183" s="5">
        <f t="shared" si="9"/>
        <v>3.9842495412351076E-4</v>
      </c>
      <c r="I183" s="5">
        <f t="shared" si="10"/>
        <v>-3.69588694398474E-3</v>
      </c>
      <c r="J183" s="5">
        <f t="shared" si="11"/>
        <v>-2.4968130266606898E-2</v>
      </c>
    </row>
    <row r="184" spans="1:10" ht="15" customHeight="1" x14ac:dyDescent="0.2">
      <c r="A184" s="3">
        <f>'2_CVaR_t2'!A184</f>
        <v>42548</v>
      </c>
      <c r="B184" s="5">
        <f>'2_CVaR_t2'!D184-1</f>
        <v>-1.6761140867465718E-2</v>
      </c>
      <c r="C184" s="5">
        <f>'Stocks Returns'!B180</f>
        <v>-2.9844644317252644E-2</v>
      </c>
      <c r="D184" s="5">
        <f>'Stocks Returns'!C180</f>
        <v>-2.2784810126582178E-2</v>
      </c>
      <c r="E184" s="5">
        <f>'Stocks Returns'!D180</f>
        <v>-4.636417673865656E-2</v>
      </c>
      <c r="F184" s="5">
        <f>'Stocks Returns'!E180</f>
        <v>-5.536252026870514E-2</v>
      </c>
      <c r="G184" s="5">
        <f t="shared" si="8"/>
        <v>-1.3246628185287032E-2</v>
      </c>
      <c r="H184" s="5">
        <f t="shared" si="9"/>
        <v>1.9303005373617101E-3</v>
      </c>
      <c r="I184" s="5">
        <f t="shared" si="10"/>
        <v>-2.1586653451673498E-2</v>
      </c>
      <c r="J184" s="5">
        <f t="shared" si="11"/>
        <v>-3.7938777024662647E-2</v>
      </c>
    </row>
    <row r="185" spans="1:10" ht="15" customHeight="1" x14ac:dyDescent="0.2">
      <c r="A185" s="3">
        <f>'2_CVaR_t2'!A185</f>
        <v>42549</v>
      </c>
      <c r="B185" s="5">
        <f>'2_CVaR_t2'!D185-1</f>
        <v>1.6953749525075335E-2</v>
      </c>
      <c r="C185" s="5">
        <f>'Stocks Returns'!B181</f>
        <v>7.5853350189634128E-3</v>
      </c>
      <c r="D185" s="5">
        <f>'Stocks Returns'!C181</f>
        <v>2.4815925824924978E-2</v>
      </c>
      <c r="E185" s="5">
        <f>'Stocks Returns'!D181</f>
        <v>2.5555786411801229E-2</v>
      </c>
      <c r="F185" s="5">
        <f>'Stocks Returns'!E181</f>
        <v>2.869053457577242E-2</v>
      </c>
      <c r="G185" s="5">
        <f t="shared" si="8"/>
        <v>-8.2272133313099662E-3</v>
      </c>
      <c r="H185" s="5">
        <f t="shared" si="9"/>
        <v>-8.8431394688354842E-5</v>
      </c>
      <c r="I185" s="5">
        <f t="shared" si="10"/>
        <v>5.7320211793340445E-4</v>
      </c>
      <c r="J185" s="5">
        <f t="shared" si="11"/>
        <v>1.1115886021898204E-2</v>
      </c>
    </row>
    <row r="186" spans="1:10" ht="15" customHeight="1" x14ac:dyDescent="0.2">
      <c r="A186" s="3">
        <f>'2_CVaR_t2'!A186</f>
        <v>42550</v>
      </c>
      <c r="B186" s="5">
        <f>'2_CVaR_t2'!D186-1</f>
        <v>1.3651849960963469E-2</v>
      </c>
      <c r="C186" s="5">
        <f>'Stocks Returns'!B182</f>
        <v>1.965704726056039E-2</v>
      </c>
      <c r="D186" s="5">
        <f>'Stocks Returns'!C182</f>
        <v>2.1021820117083534E-2</v>
      </c>
      <c r="E186" s="5">
        <f>'Stocks Returns'!D182</f>
        <v>6.8881685575366003E-3</v>
      </c>
      <c r="F186" s="5">
        <f>'Stocks Returns'!E182</f>
        <v>4.6722288438617143E-2</v>
      </c>
      <c r="G186" s="5">
        <f t="shared" si="8"/>
        <v>7.0186580871532782E-3</v>
      </c>
      <c r="H186" s="5">
        <f t="shared" si="9"/>
        <v>9.7699224692426867E-4</v>
      </c>
      <c r="I186" s="5">
        <f t="shared" si="10"/>
        <v>-1.3221112705581323E-2</v>
      </c>
      <c r="J186" s="5">
        <f t="shared" si="11"/>
        <v>3.2575240368585043E-2</v>
      </c>
    </row>
    <row r="187" spans="1:10" ht="15" customHeight="1" x14ac:dyDescent="0.2">
      <c r="A187" s="3">
        <f>'2_CVaR_t2'!A187</f>
        <v>42551</v>
      </c>
      <c r="B187" s="5">
        <f>'2_CVaR_t2'!D187-1</f>
        <v>-1.9834797166209062E-2</v>
      </c>
      <c r="C187" s="5">
        <f>'Stocks Returns'!B183</f>
        <v>3.4864643150123165E-2</v>
      </c>
      <c r="D187" s="5">
        <f>'Stocks Returns'!C183</f>
        <v>-3.3489705499087696E-2</v>
      </c>
      <c r="E187" s="5">
        <f>'Stocks Returns'!D183</f>
        <v>2.1327967806840986E-2</v>
      </c>
      <c r="F187" s="5">
        <f>'Stocks Returns'!E183</f>
        <v>-7.0598952402640691E-3</v>
      </c>
      <c r="G187" s="5">
        <f t="shared" si="8"/>
        <v>5.4417405226886525E-2</v>
      </c>
      <c r="H187" s="5">
        <f t="shared" si="9"/>
        <v>-4.2509796542879903E-3</v>
      </c>
      <c r="I187" s="5">
        <f t="shared" si="10"/>
        <v>5.0641927852517046E-2</v>
      </c>
      <c r="J187" s="5">
        <f t="shared" si="11"/>
        <v>1.3554516166809232E-2</v>
      </c>
    </row>
    <row r="188" spans="1:10" ht="15" customHeight="1" x14ac:dyDescent="0.2">
      <c r="A188" s="3">
        <f>'2_CVaR_t2'!A188</f>
        <v>42552</v>
      </c>
      <c r="B188" s="5">
        <f>'2_CVaR_t2'!D188-1</f>
        <v>2.2946396047347495E-3</v>
      </c>
      <c r="C188" s="5">
        <f>'Stocks Returns'!B184</f>
        <v>7.9270709472845091E-4</v>
      </c>
      <c r="D188" s="5">
        <f>'Stocks Returns'!C184</f>
        <v>4.1795874342727135E-3</v>
      </c>
      <c r="E188" s="5">
        <f>'Stocks Returns'!D184</f>
        <v>-6.6981875492513332E-3</v>
      </c>
      <c r="F188" s="5">
        <f>'Stocks Returns'!E184</f>
        <v>-2.0642201834862872E-3</v>
      </c>
      <c r="G188" s="5">
        <f t="shared" si="8"/>
        <v>-9.2784742748433578E-4</v>
      </c>
      <c r="H188" s="5">
        <f t="shared" si="9"/>
        <v>8.4959173341421241E-4</v>
      </c>
      <c r="I188" s="5">
        <f t="shared" si="10"/>
        <v>-1.0045260703001553E-2</v>
      </c>
      <c r="J188" s="5">
        <f t="shared" si="11"/>
        <v>-4.4216971426306127E-3</v>
      </c>
    </row>
    <row r="189" spans="1:10" ht="15" customHeight="1" x14ac:dyDescent="0.2">
      <c r="A189" s="3">
        <f>'2_CVaR_t2'!A189</f>
        <v>42555</v>
      </c>
      <c r="B189" s="5">
        <f>'2_CVaR_t2'!D189-1</f>
        <v>3.1594126486123031E-5</v>
      </c>
      <c r="C189" s="5">
        <f>'Stocks Returns'!B185</f>
        <v>0</v>
      </c>
      <c r="D189" s="5">
        <f>'Stocks Returns'!C185</f>
        <v>0</v>
      </c>
      <c r="E189" s="5">
        <f>'Stocks Returns'!D185</f>
        <v>0</v>
      </c>
      <c r="F189" s="5">
        <f>'Stocks Returns'!E185</f>
        <v>0</v>
      </c>
      <c r="G189" s="5">
        <f t="shared" si="8"/>
        <v>4.5494065351061984E-4</v>
      </c>
      <c r="H189" s="5">
        <f t="shared" si="9"/>
        <v>6.1315236885345803E-7</v>
      </c>
      <c r="I189" s="5">
        <f t="shared" si="10"/>
        <v>-7.0241384070458875E-6</v>
      </c>
      <c r="J189" s="5">
        <f t="shared" si="11"/>
        <v>-8.2789821646411454E-6</v>
      </c>
    </row>
    <row r="190" spans="1:10" ht="15" customHeight="1" x14ac:dyDescent="0.2">
      <c r="A190" s="3">
        <f>'2_CVaR_t2'!A190</f>
        <v>42556</v>
      </c>
      <c r="B190" s="5">
        <f>'2_CVaR_t2'!D190-1</f>
        <v>9.3506573325785602E-4</v>
      </c>
      <c r="C190" s="5">
        <f>'Stocks Returns'!B186</f>
        <v>-1.9009900990099027E-2</v>
      </c>
      <c r="D190" s="5">
        <f>'Stocks Returns'!C186</f>
        <v>2.5510204081631294E-3</v>
      </c>
      <c r="E190" s="5">
        <f>'Stocks Returns'!D186</f>
        <v>-1.1503371677905605E-2</v>
      </c>
      <c r="F190" s="5">
        <f>'Stocks Returns'!E186</f>
        <v>-4.1599632268443876E-2</v>
      </c>
      <c r="G190" s="5">
        <f t="shared" si="8"/>
        <v>-1.9423479392359253E-2</v>
      </c>
      <c r="H190" s="5">
        <f t="shared" si="9"/>
        <v>1.2219605331555152E-3</v>
      </c>
      <c r="I190" s="5">
        <f t="shared" si="10"/>
        <v>-1.2843837622760038E-2</v>
      </c>
      <c r="J190" s="5">
        <f t="shared" si="11"/>
        <v>-4.2545777365667455E-2</v>
      </c>
    </row>
    <row r="191" spans="1:10" ht="15" customHeight="1" x14ac:dyDescent="0.2">
      <c r="A191" s="3">
        <f>'2_CVaR_t2'!A191</f>
        <v>42557</v>
      </c>
      <c r="B191" s="5">
        <f>'2_CVaR_t2'!D191-1</f>
        <v>-5.4341415639458379E-3</v>
      </c>
      <c r="C191" s="5">
        <f>'Stocks Returns'!B187</f>
        <v>1.3322567622123582E-2</v>
      </c>
      <c r="D191" s="5">
        <f>'Stocks Returns'!C187</f>
        <v>-8.1692781572251238E-3</v>
      </c>
      <c r="E191" s="5">
        <f>'Stocks Returns'!D187</f>
        <v>-7.0224719101124045E-3</v>
      </c>
      <c r="F191" s="5">
        <f>'Stocks Returns'!E187</f>
        <v>4.7961630695443347E-3</v>
      </c>
      <c r="G191" s="5">
        <f t="shared" si="8"/>
        <v>1.9031791382448381E-2</v>
      </c>
      <c r="H191" s="5">
        <f t="shared" si="9"/>
        <v>-1.2453692394748944E-4</v>
      </c>
      <c r="I191" s="5">
        <f t="shared" si="10"/>
        <v>1.0374320297803809E-3</v>
      </c>
      <c r="J191" s="5">
        <f t="shared" si="11"/>
        <v>1.0461696368255897E-2</v>
      </c>
    </row>
    <row r="192" spans="1:10" ht="15" customHeight="1" x14ac:dyDescent="0.2">
      <c r="A192" s="3">
        <f>'2_CVaR_t2'!A192</f>
        <v>42558</v>
      </c>
      <c r="B192" s="5">
        <f>'2_CVaR_t2'!D192-1</f>
        <v>4.7671034965490744E-3</v>
      </c>
      <c r="C192" s="5">
        <f>'Stocks Returns'!B188</f>
        <v>1.2350597609561698E-2</v>
      </c>
      <c r="D192" s="5">
        <f>'Stocks Returns'!C188</f>
        <v>6.0761544693492819E-3</v>
      </c>
      <c r="E192" s="5">
        <f>'Stocks Returns'!D188</f>
        <v>1.8387553041018245E-2</v>
      </c>
      <c r="F192" s="5">
        <f>'Stocks Returns'!E188</f>
        <v>-9.3078758949880491E-3</v>
      </c>
      <c r="G192" s="5">
        <f t="shared" si="8"/>
        <v>8.2532312554651488E-3</v>
      </c>
      <c r="H192" s="5">
        <f t="shared" si="9"/>
        <v>-8.9265901334835418E-4</v>
      </c>
      <c r="I192" s="5">
        <f t="shared" si="10"/>
        <v>1.1391348366624886E-2</v>
      </c>
      <c r="J192" s="5">
        <f t="shared" si="11"/>
        <v>-1.4231941651676374E-2</v>
      </c>
    </row>
    <row r="193" spans="1:10" ht="15" customHeight="1" x14ac:dyDescent="0.2">
      <c r="A193" s="3">
        <f>'2_CVaR_t2'!A193</f>
        <v>42559</v>
      </c>
      <c r="B193" s="5">
        <f>'2_CVaR_t2'!D193-1</f>
        <v>1.7631002285180442E-2</v>
      </c>
      <c r="C193" s="5">
        <f>'Stocks Returns'!B189</f>
        <v>8.2644628099173278E-3</v>
      </c>
      <c r="D193" s="5">
        <f>'Stocks Returns'!C189</f>
        <v>2.5634143068044457E-2</v>
      </c>
      <c r="E193" s="5">
        <f>'Stocks Returns'!D189</f>
        <v>2.9166666666666563E-2</v>
      </c>
      <c r="F193" s="5">
        <f>'Stocks Returns'!E189</f>
        <v>1.9031558660563608E-2</v>
      </c>
      <c r="G193" s="5">
        <f t="shared" si="8"/>
        <v>-8.1991374641973043E-3</v>
      </c>
      <c r="H193" s="5">
        <f t="shared" si="9"/>
        <v>-2.6695242322941418E-4</v>
      </c>
      <c r="I193" s="5">
        <f t="shared" si="10"/>
        <v>3.1845189807814846E-3</v>
      </c>
      <c r="J193" s="5">
        <f t="shared" si="11"/>
        <v>7.5387482558929644E-4</v>
      </c>
    </row>
    <row r="194" spans="1:10" ht="15" customHeight="1" x14ac:dyDescent="0.2">
      <c r="A194" s="3">
        <f>'2_CVaR_t2'!A194</f>
        <v>42562</v>
      </c>
      <c r="B194" s="5">
        <f>'2_CVaR_t2'!D194-1</f>
        <v>1.3390345620130084E-3</v>
      </c>
      <c r="C194" s="5">
        <f>'Stocks Returns'!B190</f>
        <v>-1.4441842310694786E-2</v>
      </c>
      <c r="D194" s="5">
        <f>'Stocks Returns'!C190</f>
        <v>1.308557969117885E-3</v>
      </c>
      <c r="E194" s="5">
        <f>'Stocks Returns'!D190</f>
        <v>9.2539039907462151E-3</v>
      </c>
      <c r="F194" s="5">
        <f>'Stocks Returns'!E190</f>
        <v>3.5460992907803135E-3</v>
      </c>
      <c r="G194" s="5">
        <f t="shared" si="8"/>
        <v>-1.5243761224246723E-2</v>
      </c>
      <c r="H194" s="5">
        <f t="shared" si="9"/>
        <v>-6.150379726244774E-4</v>
      </c>
      <c r="I194" s="5">
        <f t="shared" si="10"/>
        <v>7.3172168467680286E-3</v>
      </c>
      <c r="J194" s="5">
        <f t="shared" si="11"/>
        <v>2.1806065647106297E-3</v>
      </c>
    </row>
    <row r="195" spans="1:10" ht="15" customHeight="1" x14ac:dyDescent="0.2">
      <c r="A195" s="3">
        <f>'2_CVaR_t2'!A195</f>
        <v>42563</v>
      </c>
      <c r="B195" s="5">
        <f>'2_CVaR_t2'!D195-1</f>
        <v>8.6994670048201606E-3</v>
      </c>
      <c r="C195" s="5">
        <f>'Stocks Returns'!B191</f>
        <v>1.1485148514851495E-2</v>
      </c>
      <c r="D195" s="5">
        <f>'Stocks Returns'!C191</f>
        <v>1.254573967590189E-2</v>
      </c>
      <c r="E195" s="5">
        <f>'Stocks Returns'!D191</f>
        <v>1.4326647564469885E-2</v>
      </c>
      <c r="F195" s="5">
        <f>'Stocks Returns'!E191</f>
        <v>3.1802120141342538E-2</v>
      </c>
      <c r="G195" s="5">
        <f t="shared" si="8"/>
        <v>3.6075497599217486E-3</v>
      </c>
      <c r="H195" s="5">
        <f t="shared" si="9"/>
        <v>-2.1048057375642158E-4</v>
      </c>
      <c r="I195" s="5">
        <f t="shared" si="10"/>
        <v>1.5266324982778998E-3</v>
      </c>
      <c r="J195" s="5">
        <f t="shared" si="11"/>
        <v>2.2795988651919407E-2</v>
      </c>
    </row>
    <row r="196" spans="1:10" ht="15" customHeight="1" x14ac:dyDescent="0.2">
      <c r="A196" s="3">
        <f>'2_CVaR_t2'!A196</f>
        <v>42564</v>
      </c>
      <c r="B196" s="5">
        <f>'2_CVaR_t2'!D196-1</f>
        <v>-3.215711519355402E-5</v>
      </c>
      <c r="C196" s="5">
        <f>'Stocks Returns'!B192</f>
        <v>-1.9577133907596744E-3</v>
      </c>
      <c r="D196" s="5">
        <f>'Stocks Returns'!C192</f>
        <v>-2.5813113061445847E-4</v>
      </c>
      <c r="E196" s="5">
        <f>'Stocks Returns'!D192</f>
        <v>2.8248587570620654E-3</v>
      </c>
      <c r="F196" s="5">
        <f>'Stocks Returns'!E192</f>
        <v>-2.1232876712328763E-2</v>
      </c>
      <c r="G196" s="5">
        <f t="shared" si="8"/>
        <v>-1.4414878359717514E-3</v>
      </c>
      <c r="H196" s="5">
        <f t="shared" si="9"/>
        <v>-1.6369288635797227E-4</v>
      </c>
      <c r="I196" s="5">
        <f t="shared" si="10"/>
        <v>2.911925645126082E-3</v>
      </c>
      <c r="J196" s="5">
        <f t="shared" si="11"/>
        <v>-2.1174977489316661E-2</v>
      </c>
    </row>
    <row r="197" spans="1:10" ht="15" customHeight="1" x14ac:dyDescent="0.2">
      <c r="A197" s="3">
        <f>'2_CVaR_t2'!A197</f>
        <v>42565</v>
      </c>
      <c r="B197" s="5">
        <f>'2_CVaR_t2'!D197-1</f>
        <v>5.8842059210970632E-3</v>
      </c>
      <c r="C197" s="5">
        <f>'Stocks Returns'!B193</f>
        <v>8.2385249117300496E-3</v>
      </c>
      <c r="D197" s="5">
        <f>'Stocks Returns'!C193</f>
        <v>8.7787245029693484E-3</v>
      </c>
      <c r="E197" s="5">
        <f>'Stocks Returns'!D193</f>
        <v>6.7605633802816367E-3</v>
      </c>
      <c r="F197" s="5">
        <f>'Stocks Returns'!E193</f>
        <v>3.4989503149056578E-3</v>
      </c>
      <c r="G197" s="5">
        <f t="shared" si="8"/>
        <v>3.0672734065167661E-3</v>
      </c>
      <c r="H197" s="5">
        <f t="shared" si="9"/>
        <v>1.6582951111853567E-4</v>
      </c>
      <c r="I197" s="5">
        <f t="shared" si="10"/>
        <v>-1.8843827308222851E-3</v>
      </c>
      <c r="J197" s="5">
        <f t="shared" si="11"/>
        <v>-2.5847451447872129E-3</v>
      </c>
    </row>
    <row r="198" spans="1:10" ht="15" customHeight="1" x14ac:dyDescent="0.2">
      <c r="A198" s="3">
        <f>'2_CVaR_t2'!A198</f>
        <v>42566</v>
      </c>
      <c r="B198" s="5">
        <f>'2_CVaR_t2'!D198-1</f>
        <v>1.4636131858269952E-3</v>
      </c>
      <c r="C198" s="5">
        <f>'Stocks Returns'!B194</f>
        <v>-2.4902723735408583E-2</v>
      </c>
      <c r="D198" s="5">
        <f>'Stocks Returns'!C194</f>
        <v>2.0476068594830199E-3</v>
      </c>
      <c r="E198" s="5">
        <f>'Stocks Returns'!D194</f>
        <v>2.9845178138407924E-3</v>
      </c>
      <c r="F198" s="5">
        <f>'Stocks Returns'!E194</f>
        <v>-1.8596001859600975E-3</v>
      </c>
      <c r="G198" s="5">
        <f t="shared" ref="G198:G261" si="12">C198-($P$11+$O$11*$B198)</f>
        <v>-2.5824401707145835E-2</v>
      </c>
      <c r="H198" s="5">
        <f t="shared" ref="H198:H261" si="13">D198-($P$12+$O$12*$B198)</f>
        <v>-5.9336112350339212E-5</v>
      </c>
      <c r="I198" s="5">
        <f t="shared" ref="I198:I261" si="14">E198-($P$13+$O$13*$B198)</f>
        <v>8.6396396731417335E-4</v>
      </c>
      <c r="J198" s="5">
        <f t="shared" ref="J198:J261" si="15">F198-($P$14+$O$14*$B198)</f>
        <v>-3.3544141536272858E-3</v>
      </c>
    </row>
    <row r="199" spans="1:10" ht="15" customHeight="1" x14ac:dyDescent="0.2">
      <c r="A199" s="3">
        <f>'2_CVaR_t2'!A199</f>
        <v>42569</v>
      </c>
      <c r="B199" s="5">
        <f>'2_CVaR_t2'!D199-1</f>
        <v>3.5986690843392566E-4</v>
      </c>
      <c r="C199" s="5">
        <f>'Stocks Returns'!B195</f>
        <v>9.5770151636074274E-3</v>
      </c>
      <c r="D199" s="5">
        <f>'Stocks Returns'!C195</f>
        <v>1.2771392081734056E-4</v>
      </c>
      <c r="E199" s="5">
        <f>'Stocks Returns'!D195</f>
        <v>5.0213873907383189E-3</v>
      </c>
      <c r="F199" s="5">
        <f>'Stocks Returns'!E195</f>
        <v>-5.3563111318117862E-3</v>
      </c>
      <c r="G199" s="5">
        <f t="shared" si="12"/>
        <v>9.7163829042831579E-3</v>
      </c>
      <c r="H199" s="5">
        <f t="shared" si="13"/>
        <v>-3.5480428424241055E-4</v>
      </c>
      <c r="I199" s="5">
        <f t="shared" si="14"/>
        <v>4.5298625241544516E-3</v>
      </c>
      <c r="J199" s="5">
        <f t="shared" si="15"/>
        <v>-5.7053600024570099E-3</v>
      </c>
    </row>
    <row r="200" spans="1:10" ht="15" customHeight="1" x14ac:dyDescent="0.2">
      <c r="A200" s="3">
        <f>'2_CVaR_t2'!A200</f>
        <v>42570</v>
      </c>
      <c r="B200" s="5">
        <f>'2_CVaR_t2'!D200-1</f>
        <v>2.9478330173366984E-3</v>
      </c>
      <c r="C200" s="5">
        <f>'Stocks Returns'!B196</f>
        <v>-5.1383399209485869E-3</v>
      </c>
      <c r="D200" s="5">
        <f>'Stocks Returns'!C196</f>
        <v>5.2356020942407877E-3</v>
      </c>
      <c r="E200" s="5">
        <f>'Stocks Returns'!D196</f>
        <v>-6.1065877128052559E-3</v>
      </c>
      <c r="F200" s="5">
        <f>'Stocks Returns'!E196</f>
        <v>-1.8730976352142492E-2</v>
      </c>
      <c r="G200" s="5">
        <f t="shared" si="12"/>
        <v>-7.4868178020103425E-3</v>
      </c>
      <c r="H200" s="5">
        <f t="shared" si="13"/>
        <v>9.4427716522842414E-4</v>
      </c>
      <c r="I200" s="5">
        <f t="shared" si="14"/>
        <v>-1.041771485290232E-2</v>
      </c>
      <c r="J200" s="5">
        <f t="shared" si="15"/>
        <v>-2.1766513322987728E-2</v>
      </c>
    </row>
    <row r="201" spans="1:10" ht="15" customHeight="1" x14ac:dyDescent="0.2">
      <c r="A201" s="3">
        <f>'2_CVaR_t2'!A201</f>
        <v>42571</v>
      </c>
      <c r="B201" s="5">
        <f>'2_CVaR_t2'!D201-1</f>
        <v>5.7347954800635037E-3</v>
      </c>
      <c r="C201" s="5">
        <f>'Stocks Returns'!B197</f>
        <v>5.5621771950733478E-3</v>
      </c>
      <c r="D201" s="5">
        <f>'Stocks Returns'!C197</f>
        <v>8.1300813008129413E-3</v>
      </c>
      <c r="E201" s="5">
        <f>'Stocks Returns'!D197</f>
        <v>1.1729659281325633E-2</v>
      </c>
      <c r="F201" s="5">
        <f>'Stocks Returns'!E197</f>
        <v>2.8632784538298317E-3</v>
      </c>
      <c r="G201" s="5">
        <f t="shared" si="12"/>
        <v>5.3455589826522862E-4</v>
      </c>
      <c r="H201" s="5">
        <f t="shared" si="13"/>
        <v>-2.6292074480504038E-4</v>
      </c>
      <c r="I201" s="5">
        <f t="shared" si="14"/>
        <v>3.305229373388046E-3</v>
      </c>
      <c r="J201" s="5">
        <f t="shared" si="15"/>
        <v>-3.0653186177885252E-3</v>
      </c>
    </row>
    <row r="202" spans="1:10" ht="15" customHeight="1" x14ac:dyDescent="0.2">
      <c r="A202" s="3">
        <f>'2_CVaR_t2'!A202</f>
        <v>42572</v>
      </c>
      <c r="B202" s="5">
        <f>'2_CVaR_t2'!D202-1</f>
        <v>-5.0331777268963762E-3</v>
      </c>
      <c r="C202" s="5">
        <f>'Stocks Returns'!B198</f>
        <v>3.5559067562227487E-3</v>
      </c>
      <c r="D202" s="5">
        <f>'Stocks Returns'!C198</f>
        <v>-7.1824596774192617E-3</v>
      </c>
      <c r="E202" s="5">
        <f>'Stocks Returns'!D198</f>
        <v>-9.9374309900627233E-3</v>
      </c>
      <c r="F202" s="5">
        <f>'Stocks Returns'!E198</f>
        <v>-2.3554603854389788E-2</v>
      </c>
      <c r="G202" s="5">
        <f t="shared" si="12"/>
        <v>8.8796787430305071E-3</v>
      </c>
      <c r="H202" s="5">
        <f t="shared" si="13"/>
        <v>2.7216804804921536E-4</v>
      </c>
      <c r="I202" s="5">
        <f t="shared" si="14"/>
        <v>-2.4693131552206028E-3</v>
      </c>
      <c r="J202" s="5">
        <f t="shared" si="15"/>
        <v>-1.830529879496557E-2</v>
      </c>
    </row>
    <row r="203" spans="1:10" ht="15" customHeight="1" x14ac:dyDescent="0.2">
      <c r="A203" s="3">
        <f>'2_CVaR_t2'!A203</f>
        <v>42573</v>
      </c>
      <c r="B203" s="5">
        <f>'2_CVaR_t2'!D203-1</f>
        <v>9.2684542098964151E-3</v>
      </c>
      <c r="C203" s="5">
        <f>'Stocks Returns'!B199</f>
        <v>4.3307086614174928E-3</v>
      </c>
      <c r="D203" s="5">
        <f>'Stocks Returns'!C199</f>
        <v>1.4215001903794766E-2</v>
      </c>
      <c r="E203" s="5">
        <f>'Stocks Returns'!D199</f>
        <v>6.8773234200745215E-3</v>
      </c>
      <c r="F203" s="5">
        <f>'Stocks Returns'!E199</f>
        <v>-6.8226120857700634E-3</v>
      </c>
      <c r="G203" s="5">
        <f t="shared" si="12"/>
        <v>-4.0938649252552257E-3</v>
      </c>
      <c r="H203" s="5">
        <f t="shared" si="13"/>
        <v>6.2138185779357993E-4</v>
      </c>
      <c r="I203" s="5">
        <f t="shared" si="14"/>
        <v>-6.7624649393738454E-3</v>
      </c>
      <c r="J203" s="5">
        <f t="shared" si="15"/>
        <v>-1.6419391710168769E-2</v>
      </c>
    </row>
    <row r="204" spans="1:10" ht="15" customHeight="1" x14ac:dyDescent="0.2">
      <c r="A204" s="3">
        <f>'2_CVaR_t2'!A204</f>
        <v>42576</v>
      </c>
      <c r="B204" s="5">
        <f>'2_CVaR_t2'!D204-1</f>
        <v>-7.4981204082070763E-3</v>
      </c>
      <c r="C204" s="5">
        <f>'Stocks Returns'!B200</f>
        <v>-1.9600156801254931E-3</v>
      </c>
      <c r="D204" s="5">
        <f>'Stocks Returns'!C200</f>
        <v>-1.2138655987986469E-2</v>
      </c>
      <c r="E204" s="5">
        <f>'Stocks Returns'!D200</f>
        <v>1.8460402436772938E-3</v>
      </c>
      <c r="F204" s="5">
        <f>'Stocks Returns'!E200</f>
        <v>-1.2757605495583801E-2</v>
      </c>
      <c r="G204" s="5">
        <f t="shared" si="12"/>
        <v>5.7333379006748756E-3</v>
      </c>
      <c r="H204" s="5">
        <f t="shared" si="13"/>
        <v>-1.0562797280851185E-3</v>
      </c>
      <c r="I204" s="5">
        <f t="shared" si="14"/>
        <v>1.2952188977465695E-2</v>
      </c>
      <c r="J204" s="5">
        <f t="shared" si="15"/>
        <v>-4.9495191761438273E-3</v>
      </c>
    </row>
    <row r="205" spans="1:10" ht="15" customHeight="1" x14ac:dyDescent="0.2">
      <c r="A205" s="3">
        <f>'2_CVaR_t2'!A205</f>
        <v>42577</v>
      </c>
      <c r="B205" s="5">
        <f>'2_CVaR_t2'!D205-1</f>
        <v>-5.6755683508002974E-4</v>
      </c>
      <c r="C205" s="5">
        <f>'Stocks Returns'!B201</f>
        <v>7.0699135899450205E-3</v>
      </c>
      <c r="D205" s="5">
        <f>'Stocks Returns'!C201</f>
        <v>-5.7005320496580358E-3</v>
      </c>
      <c r="E205" s="5">
        <f>'Stocks Returns'!D201</f>
        <v>5.6569006817763112E-2</v>
      </c>
      <c r="F205" s="5">
        <f>'Stocks Returns'!E201</f>
        <v>1.3667992047713629E-2</v>
      </c>
      <c r="G205" s="5">
        <f t="shared" si="12"/>
        <v>8.1008258882791229E-3</v>
      </c>
      <c r="H205" s="5">
        <f t="shared" si="13"/>
        <v>-4.8181259699299588E-3</v>
      </c>
      <c r="I205" s="5">
        <f t="shared" si="14"/>
        <v>5.7446274929978301E-2</v>
      </c>
      <c r="J205" s="5">
        <f t="shared" si="15"/>
        <v>1.4281673269329746E-2</v>
      </c>
    </row>
    <row r="206" spans="1:10" ht="15" customHeight="1" x14ac:dyDescent="0.2">
      <c r="A206" s="3">
        <f>'2_CVaR_t2'!A206</f>
        <v>42578</v>
      </c>
      <c r="B206" s="5">
        <f>'2_CVaR_t2'!D206-1</f>
        <v>7.4488480656498268E-5</v>
      </c>
      <c r="C206" s="5">
        <f>'Stocks Returns'!B202</f>
        <v>-7.0202808112324044E-3</v>
      </c>
      <c r="D206" s="5">
        <f>'Stocks Returns'!C202</f>
        <v>5.0961905975288602E-4</v>
      </c>
      <c r="E206" s="5">
        <f>'Stocks Returns'!D202</f>
        <v>-4.5343564701779693E-3</v>
      </c>
      <c r="F206" s="5">
        <f>'Stocks Returns'!E202</f>
        <v>-1.7651385143417464E-2</v>
      </c>
      <c r="G206" s="5">
        <f t="shared" si="12"/>
        <v>-6.6065750606260076E-3</v>
      </c>
      <c r="H206" s="5">
        <f t="shared" si="13"/>
        <v>4.4710298333404213E-4</v>
      </c>
      <c r="I206" s="5">
        <f t="shared" si="14"/>
        <v>-4.604688768667339E-3</v>
      </c>
      <c r="J206" s="5">
        <f t="shared" si="15"/>
        <v>-1.7704191436680988E-2</v>
      </c>
    </row>
    <row r="207" spans="1:10" ht="15" customHeight="1" x14ac:dyDescent="0.2">
      <c r="A207" s="3">
        <f>'2_CVaR_t2'!A207</f>
        <v>42579</v>
      </c>
      <c r="B207" s="5">
        <f>'2_CVaR_t2'!D207-1</f>
        <v>4.9471732616812591E-3</v>
      </c>
      <c r="C207" s="5">
        <f>'Stocks Returns'!B203</f>
        <v>-7.8554595443832698E-3</v>
      </c>
      <c r="D207" s="5">
        <f>'Stocks Returns'!C203</f>
        <v>8.4044314274798193E-3</v>
      </c>
      <c r="E207" s="5">
        <f>'Stocks Returns'!D203</f>
        <v>-6.8325157673441161E-3</v>
      </c>
      <c r="F207" s="5">
        <f>'Stocks Returns'!E203</f>
        <v>4.7417020214624017E-3</v>
      </c>
      <c r="G207" s="5">
        <f t="shared" si="12"/>
        <v>-1.2125929315580337E-2</v>
      </c>
      <c r="H207" s="5">
        <f t="shared" si="13"/>
        <v>1.1706025221085003E-3</v>
      </c>
      <c r="I207" s="5">
        <f t="shared" si="14"/>
        <v>-1.4094487014925517E-2</v>
      </c>
      <c r="J207" s="5">
        <f t="shared" si="15"/>
        <v>-3.6928862561350431E-4</v>
      </c>
    </row>
    <row r="208" spans="1:10" ht="15" customHeight="1" x14ac:dyDescent="0.2">
      <c r="A208" s="3">
        <f>'2_CVaR_t2'!A208</f>
        <v>42580</v>
      </c>
      <c r="B208" s="5">
        <f>'2_CVaR_t2'!D208-1</f>
        <v>-9.9065758517108415E-3</v>
      </c>
      <c r="C208" s="5">
        <f>'Stocks Returns'!B204</f>
        <v>-6.7300079176564331E-3</v>
      </c>
      <c r="D208" s="5">
        <f>'Stocks Returns'!C204</f>
        <v>-1.4395757040030266E-2</v>
      </c>
      <c r="E208" s="5">
        <f>'Stocks Returns'!D204</f>
        <v>-1.8521785147292191E-2</v>
      </c>
      <c r="F208" s="5">
        <f>'Stocks Returns'!E204</f>
        <v>1.3909587680079438E-2</v>
      </c>
      <c r="G208" s="5">
        <f t="shared" si="12"/>
        <v>3.2786253376567674E-3</v>
      </c>
      <c r="H208" s="5">
        <f t="shared" si="13"/>
        <v>2.3123336918336353E-4</v>
      </c>
      <c r="I208" s="5">
        <f t="shared" si="14"/>
        <v>-3.8609755328933831E-3</v>
      </c>
      <c r="J208" s="5">
        <f t="shared" si="15"/>
        <v>2.4217817593586041E-2</v>
      </c>
    </row>
    <row r="209" spans="1:10" ht="15" customHeight="1" x14ac:dyDescent="0.2">
      <c r="A209" s="3">
        <f>'2_CVaR_t2'!A209</f>
        <v>42583</v>
      </c>
      <c r="B209" s="5">
        <f>'2_CVaR_t2'!D209-1</f>
        <v>1.8057163825746514E-3</v>
      </c>
      <c r="C209" s="5">
        <f>'Stocks Returns'!B205</f>
        <v>-1.2754085292945416E-2</v>
      </c>
      <c r="D209" s="5">
        <f>'Stocks Returns'!C205</f>
        <v>2.6905829596413078E-3</v>
      </c>
      <c r="E209" s="5">
        <f>'Stocks Returns'!D205</f>
        <v>3.055355859094222E-3</v>
      </c>
      <c r="F209" s="5">
        <f>'Stocks Returns'!E205</f>
        <v>-2.9642332190102927E-2</v>
      </c>
      <c r="G209" s="5">
        <f t="shared" si="12"/>
        <v>-1.4004631535902765E-2</v>
      </c>
      <c r="H209" s="5">
        <f t="shared" si="13"/>
        <v>8.0153890530347723E-5</v>
      </c>
      <c r="I209" s="5">
        <f t="shared" si="14"/>
        <v>4.2988885177374552E-4</v>
      </c>
      <c r="J209" s="5">
        <f t="shared" si="15"/>
        <v>-3.1492272974903208E-2</v>
      </c>
    </row>
    <row r="210" spans="1:10" ht="15" customHeight="1" x14ac:dyDescent="0.2">
      <c r="A210" s="3">
        <f>'2_CVaR_t2'!A210</f>
        <v>42584</v>
      </c>
      <c r="B210" s="5">
        <f>'2_CVaR_t2'!D210-1</f>
        <v>-5.7007625731375633E-4</v>
      </c>
      <c r="C210" s="5">
        <f>'Stocks Returns'!B206</f>
        <v>6.6612838110617689E-2</v>
      </c>
      <c r="D210" s="5">
        <f>'Stocks Returns'!C206</f>
        <v>2.5555839509316947E-4</v>
      </c>
      <c r="E210" s="5">
        <f>'Stocks Returns'!D206</f>
        <v>-1.4871886758645481E-2</v>
      </c>
      <c r="F210" s="5">
        <f>'Stocks Returns'!E206</f>
        <v>4.5443069931834223E-3</v>
      </c>
      <c r="G210" s="5">
        <f t="shared" si="12"/>
        <v>6.7646172362451074E-2</v>
      </c>
      <c r="H210" s="5">
        <f t="shared" si="13"/>
        <v>1.1416724029549587E-3</v>
      </c>
      <c r="I210" s="5">
        <f t="shared" si="14"/>
        <v>-1.3990900208673796E-2</v>
      </c>
      <c r="J210" s="5">
        <f t="shared" si="15"/>
        <v>5.1606035496089874E-3</v>
      </c>
    </row>
    <row r="211" spans="1:10" ht="15" customHeight="1" x14ac:dyDescent="0.2">
      <c r="A211" s="3">
        <f>'2_CVaR_t2'!A211</f>
        <v>42585</v>
      </c>
      <c r="B211" s="5">
        <f>'2_CVaR_t2'!D211-1</f>
        <v>3.8296502830110768E-3</v>
      </c>
      <c r="C211" s="5">
        <f>'Stocks Returns'!B207</f>
        <v>1.5518546555639556E-2</v>
      </c>
      <c r="D211" s="5">
        <f>'Stocks Returns'!C207</f>
        <v>5.4931016862542759E-3</v>
      </c>
      <c r="E211" s="5">
        <f>'Stocks Returns'!D207</f>
        <v>6.3659512550018338E-3</v>
      </c>
      <c r="F211" s="5">
        <f>'Stocks Returns'!E207</f>
        <v>1.3068610203568864E-2</v>
      </c>
      <c r="G211" s="5">
        <f t="shared" si="12"/>
        <v>1.2322366219729718E-2</v>
      </c>
      <c r="H211" s="5">
        <f t="shared" si="13"/>
        <v>-9.6026764699132065E-5</v>
      </c>
      <c r="I211" s="5">
        <f t="shared" si="14"/>
        <v>7.5334214371270206E-4</v>
      </c>
      <c r="J211" s="5">
        <f t="shared" si="15"/>
        <v>9.1176858238098714E-3</v>
      </c>
    </row>
    <row r="212" spans="1:10" ht="15" customHeight="1" x14ac:dyDescent="0.2">
      <c r="A212" s="3">
        <f>'2_CVaR_t2'!A212</f>
        <v>42586</v>
      </c>
      <c r="B212" s="5">
        <f>'2_CVaR_t2'!D212-1</f>
        <v>6.535567677794285E-3</v>
      </c>
      <c r="C212" s="5">
        <f>'Stocks Returns'!B208</f>
        <v>-1.5281401416324836E-2</v>
      </c>
      <c r="D212" s="5">
        <f>'Stocks Returns'!C208</f>
        <v>9.7827467920215128E-3</v>
      </c>
      <c r="E212" s="5">
        <f>'Stocks Returns'!D208</f>
        <v>7.5908187240194547E-3</v>
      </c>
      <c r="F212" s="5">
        <f>'Stocks Returns'!E208</f>
        <v>-5.2096254031257505E-3</v>
      </c>
      <c r="G212" s="5">
        <f t="shared" si="12"/>
        <v>-2.1078815485642742E-2</v>
      </c>
      <c r="H212" s="5">
        <f t="shared" si="13"/>
        <v>2.1121828866548127E-4</v>
      </c>
      <c r="I212" s="5">
        <f t="shared" si="14"/>
        <v>-2.0154780161369765E-3</v>
      </c>
      <c r="J212" s="5">
        <f t="shared" si="15"/>
        <v>-1.1969479488804013E-2</v>
      </c>
    </row>
    <row r="213" spans="1:10" ht="15" customHeight="1" x14ac:dyDescent="0.2">
      <c r="A213" s="3">
        <f>'2_CVaR_t2'!A213</f>
        <v>42587</v>
      </c>
      <c r="B213" s="5">
        <f>'2_CVaR_t2'!D213-1</f>
        <v>6.0110537949009668E-3</v>
      </c>
      <c r="C213" s="5">
        <f>'Stocks Returns'!B209</f>
        <v>-3.4065102195307562E-3</v>
      </c>
      <c r="D213" s="5">
        <f>'Stocks Returns'!C209</f>
        <v>8.3039758429792609E-3</v>
      </c>
      <c r="E213" s="5">
        <f>'Stocks Returns'!D209</f>
        <v>1.452914798206284E-2</v>
      </c>
      <c r="F213" s="5">
        <f>'Stocks Returns'!E209</f>
        <v>1.2468827930174564E-2</v>
      </c>
      <c r="G213" s="5">
        <f t="shared" si="12"/>
        <v>-8.6997022425831794E-3</v>
      </c>
      <c r="H213" s="5">
        <f t="shared" si="13"/>
        <v>-4.9560591922815332E-4</v>
      </c>
      <c r="I213" s="5">
        <f t="shared" si="14"/>
        <v>5.6969859621010064E-3</v>
      </c>
      <c r="J213" s="5">
        <f t="shared" si="15"/>
        <v>6.2534555901942847E-3</v>
      </c>
    </row>
    <row r="214" spans="1:10" ht="15" customHeight="1" x14ac:dyDescent="0.2">
      <c r="A214" s="3">
        <f>'2_CVaR_t2'!A214</f>
        <v>42590</v>
      </c>
      <c r="B214" s="5">
        <f>'2_CVaR_t2'!D214-1</f>
        <v>-1.3333821247656363E-3</v>
      </c>
      <c r="C214" s="5">
        <f>'Stocks Returns'!B210</f>
        <v>-4.9373338397264988E-3</v>
      </c>
      <c r="D214" s="5">
        <f>'Stocks Returns'!C210</f>
        <v>-2.3708510107312009E-3</v>
      </c>
      <c r="E214" s="5">
        <f>'Stocks Returns'!D210</f>
        <v>1.2376237623763497E-3</v>
      </c>
      <c r="F214" s="5">
        <f>'Stocks Returns'!E210</f>
        <v>2.3645320197044351E-2</v>
      </c>
      <c r="G214" s="5">
        <f t="shared" si="12"/>
        <v>-3.170223688025625E-3</v>
      </c>
      <c r="H214" s="5">
        <f t="shared" si="13"/>
        <v>-3.6135114770617996E-4</v>
      </c>
      <c r="I214" s="5">
        <f t="shared" si="14"/>
        <v>3.2451802533822573E-3</v>
      </c>
      <c r="J214" s="5">
        <f t="shared" si="15"/>
        <v>2.5053981121252046E-2</v>
      </c>
    </row>
    <row r="215" spans="1:10" ht="15" customHeight="1" x14ac:dyDescent="0.2">
      <c r="A215" s="3">
        <f>'2_CVaR_t2'!A215</f>
        <v>42591</v>
      </c>
      <c r="B215" s="5">
        <f>'2_CVaR_t2'!D215-1</f>
        <v>4.541728922582422E-3</v>
      </c>
      <c r="C215" s="5">
        <f>'Stocks Returns'!B211</f>
        <v>-2.0992366412213803E-2</v>
      </c>
      <c r="D215" s="5">
        <f>'Stocks Returns'!C211</f>
        <v>1.3758599124453763E-3</v>
      </c>
      <c r="E215" s="5">
        <f>'Stocks Returns'!D211</f>
        <v>7.0633939607981588E-2</v>
      </c>
      <c r="F215" s="5">
        <f>'Stocks Returns'!E211</f>
        <v>-7.6997112608276908E-3</v>
      </c>
      <c r="G215" s="5">
        <f t="shared" si="12"/>
        <v>-2.4873077244754235E-2</v>
      </c>
      <c r="H215" s="5">
        <f t="shared" si="13"/>
        <v>-5.2612613623136935E-3</v>
      </c>
      <c r="I215" s="5">
        <f t="shared" si="14"/>
        <v>6.3970367278406715E-2</v>
      </c>
      <c r="J215" s="5">
        <f t="shared" si="15"/>
        <v>-1.2389822597106021E-2</v>
      </c>
    </row>
    <row r="216" spans="1:10" ht="15" customHeight="1" x14ac:dyDescent="0.2">
      <c r="A216" s="3">
        <f>'2_CVaR_t2'!A216</f>
        <v>42592</v>
      </c>
      <c r="B216" s="5">
        <f>'2_CVaR_t2'!D216-1</f>
        <v>-3.2141182487351871E-3</v>
      </c>
      <c r="C216" s="5">
        <f>'Stocks Returns'!B212</f>
        <v>4.2884990253413413E-3</v>
      </c>
      <c r="D216" s="5">
        <f>'Stocks Returns'!C212</f>
        <v>-4.7464401698725789E-3</v>
      </c>
      <c r="E216" s="5">
        <f>'Stocks Returns'!D212</f>
        <v>-4.6181758205509071E-3</v>
      </c>
      <c r="F216" s="5">
        <f>'Stocks Returns'!E212</f>
        <v>-1.5518913676042745E-2</v>
      </c>
      <c r="G216" s="5">
        <f t="shared" si="12"/>
        <v>7.8635853771806836E-3</v>
      </c>
      <c r="H216" s="5">
        <f t="shared" si="13"/>
        <v>3.1009540066344321E-5</v>
      </c>
      <c r="I216" s="5">
        <f t="shared" si="14"/>
        <v>1.6517589832920621E-4</v>
      </c>
      <c r="J216" s="5">
        <f t="shared" si="15"/>
        <v>-1.2157918368753563E-2</v>
      </c>
    </row>
    <row r="217" spans="1:10" ht="15" customHeight="1" x14ac:dyDescent="0.2">
      <c r="A217" s="3">
        <f>'2_CVaR_t2'!A217</f>
        <v>42593</v>
      </c>
      <c r="B217" s="5">
        <f>'2_CVaR_t2'!D217-1</f>
        <v>3.8933027574816759E-3</v>
      </c>
      <c r="C217" s="5">
        <f>'Stocks Returns'!B213</f>
        <v>1.3198757763975166E-2</v>
      </c>
      <c r="D217" s="5">
        <f>'Stocks Returns'!C213</f>
        <v>5.5220883534137233E-3</v>
      </c>
      <c r="E217" s="5">
        <f>'Stocks Returns'!D213</f>
        <v>6.9594034797018089E-3</v>
      </c>
      <c r="F217" s="5">
        <f>'Stocks Returns'!E213</f>
        <v>1.9458128078817749E-2</v>
      </c>
      <c r="G217" s="5">
        <f t="shared" si="12"/>
        <v>9.9413874729961035E-3</v>
      </c>
      <c r="H217" s="5">
        <f t="shared" si="13"/>
        <v>-1.6071983002375039E-4</v>
      </c>
      <c r="I217" s="5">
        <f t="shared" si="14"/>
        <v>1.2528491133468296E-3</v>
      </c>
      <c r="J217" s="5">
        <f t="shared" si="15"/>
        <v>1.5441128021087051E-2</v>
      </c>
    </row>
    <row r="218" spans="1:10" ht="15" customHeight="1" x14ac:dyDescent="0.2">
      <c r="A218" s="3">
        <f>'2_CVaR_t2'!A218</f>
        <v>42594</v>
      </c>
      <c r="B218" s="5">
        <f>'2_CVaR_t2'!D218-1</f>
        <v>-9.7268614644663298E-4</v>
      </c>
      <c r="C218" s="5">
        <f>'Stocks Returns'!B214</f>
        <v>9.5785440613027628E-3</v>
      </c>
      <c r="D218" s="5">
        <f>'Stocks Returns'!C214</f>
        <v>-1.2481278082876468E-3</v>
      </c>
      <c r="E218" s="5">
        <f>'Stocks Returns'!D214</f>
        <v>-4.2784268553563987E-3</v>
      </c>
      <c r="F218" s="5">
        <f>'Stocks Returns'!E214</f>
        <v>-4.8320850446970098E-4</v>
      </c>
      <c r="G218" s="5">
        <f t="shared" si="12"/>
        <v>1.099891245801995E-2</v>
      </c>
      <c r="H218" s="5">
        <f t="shared" si="13"/>
        <v>2.3052226393136194E-4</v>
      </c>
      <c r="I218" s="5">
        <f t="shared" si="14"/>
        <v>-2.8032247773758013E-3</v>
      </c>
      <c r="J218" s="5">
        <f t="shared" si="15"/>
        <v>5.5102500733465384E-4</v>
      </c>
    </row>
    <row r="219" spans="1:10" ht="15" customHeight="1" x14ac:dyDescent="0.2">
      <c r="A219" s="3">
        <f>'2_CVaR_t2'!A219</f>
        <v>42597</v>
      </c>
      <c r="B219" s="5">
        <f>'2_CVaR_t2'!D219-1</f>
        <v>7.6373261891282684E-3</v>
      </c>
      <c r="C219" s="5">
        <f>'Stocks Returns'!B215</f>
        <v>8.7286527514229828E-3</v>
      </c>
      <c r="D219" s="5">
        <f>'Stocks Returns'!C215</f>
        <v>1.1122219445138803E-2</v>
      </c>
      <c r="E219" s="5">
        <f>'Stocks Returns'!D215</f>
        <v>1.1568335812262465E-2</v>
      </c>
      <c r="F219" s="5">
        <f>'Stocks Returns'!E215</f>
        <v>1.9579405366207503E-2</v>
      </c>
      <c r="G219" s="5">
        <f t="shared" si="12"/>
        <v>1.8721038351667725E-3</v>
      </c>
      <c r="H219" s="5">
        <f t="shared" si="13"/>
        <v>-7.0808355176742513E-5</v>
      </c>
      <c r="I219" s="5">
        <f t="shared" si="14"/>
        <v>3.3594385382746186E-4</v>
      </c>
      <c r="J219" s="5">
        <f t="shared" si="15"/>
        <v>1.1675849622377416E-2</v>
      </c>
    </row>
    <row r="220" spans="1:10" ht="15" customHeight="1" x14ac:dyDescent="0.2">
      <c r="A220" s="3">
        <f>'2_CVaR_t2'!A220</f>
        <v>42598</v>
      </c>
      <c r="B220" s="5">
        <f>'2_CVaR_t2'!D220-1</f>
        <v>-1.0270243440803073E-3</v>
      </c>
      <c r="C220" s="5">
        <f>'Stocks Returns'!B216</f>
        <v>-8.6531226486078472E-3</v>
      </c>
      <c r="D220" s="5">
        <f>'Stocks Returns'!C216</f>
        <v>-1.2359411692002276E-3</v>
      </c>
      <c r="E220" s="5">
        <f>'Stocks Returns'!D216</f>
        <v>-6.2081359255024005E-3</v>
      </c>
      <c r="F220" s="5">
        <f>'Stocks Returns'!E216</f>
        <v>1.6121384542437278E-2</v>
      </c>
      <c r="G220" s="5">
        <f t="shared" si="12"/>
        <v>-7.180518232797908E-3</v>
      </c>
      <c r="H220" s="5">
        <f t="shared" si="13"/>
        <v>3.2268046516661453E-4</v>
      </c>
      <c r="I220" s="5">
        <f t="shared" si="14"/>
        <v>-4.6527356167543272E-3</v>
      </c>
      <c r="J220" s="5">
        <f t="shared" si="15"/>
        <v>1.7212024867617977E-2</v>
      </c>
    </row>
    <row r="221" spans="1:10" ht="15" customHeight="1" x14ac:dyDescent="0.2">
      <c r="A221" s="3">
        <f>'2_CVaR_t2'!A221</f>
        <v>42599</v>
      </c>
      <c r="B221" s="5">
        <f>'2_CVaR_t2'!D221-1</f>
        <v>3.8457834186811368E-4</v>
      </c>
      <c r="C221" s="5">
        <f>'Stocks Returns'!B217</f>
        <v>2.3529411764705799E-2</v>
      </c>
      <c r="D221" s="5">
        <f>'Stocks Returns'!C217</f>
        <v>3.7124118302189757E-4</v>
      </c>
      <c r="E221" s="5">
        <f>'Stocks Returns'!D217</f>
        <v>1.9727108334703924E-3</v>
      </c>
      <c r="F221" s="5">
        <f>'Stocks Returns'!E217</f>
        <v>7.9328044797013497E-3</v>
      </c>
      <c r="G221" s="5">
        <f t="shared" si="12"/>
        <v>2.3645024081666893E-2</v>
      </c>
      <c r="H221" s="5">
        <f t="shared" si="13"/>
        <v>-1.4764576485054343E-4</v>
      </c>
      <c r="I221" s="5">
        <f t="shared" si="14"/>
        <v>1.4447141417717007E-3</v>
      </c>
      <c r="J221" s="5">
        <f t="shared" si="15"/>
        <v>7.5581034292878302E-3</v>
      </c>
    </row>
    <row r="222" spans="1:10" ht="15" customHeight="1" x14ac:dyDescent="0.2">
      <c r="A222" s="3">
        <f>'2_CVaR_t2'!A222</f>
        <v>42600</v>
      </c>
      <c r="B222" s="5">
        <f>'2_CVaR_t2'!D222-1</f>
        <v>-4.1215300003966115E-3</v>
      </c>
      <c r="C222" s="5">
        <f>'Stocks Returns'!B218</f>
        <v>-4.820170559881265E-3</v>
      </c>
      <c r="D222" s="5">
        <f>'Stocks Returns'!C218</f>
        <v>-7.0509648688769078E-3</v>
      </c>
      <c r="E222" s="5">
        <f>'Stocks Returns'!D218</f>
        <v>4.5939294503689609E-3</v>
      </c>
      <c r="F222" s="5">
        <f>'Stocks Returns'!E218</f>
        <v>9.0277777777778567E-3</v>
      </c>
      <c r="G222" s="5">
        <f t="shared" si="12"/>
        <v>-3.7277743952665154E-4</v>
      </c>
      <c r="H222" s="5">
        <f t="shared" si="13"/>
        <v>-9.3804327264386013E-4</v>
      </c>
      <c r="I222" s="5">
        <f t="shared" si="14"/>
        <v>1.0716538270698536E-2</v>
      </c>
      <c r="J222" s="5">
        <f t="shared" si="15"/>
        <v>1.3330729343471674E-2</v>
      </c>
    </row>
    <row r="223" spans="1:10" ht="15" customHeight="1" x14ac:dyDescent="0.2">
      <c r="A223" s="3">
        <f>'2_CVaR_t2'!A223</f>
        <v>42601</v>
      </c>
      <c r="B223" s="5">
        <f>'2_CVaR_t2'!D223-1</f>
        <v>1.6358885067848661E-3</v>
      </c>
      <c r="C223" s="5">
        <f>'Stocks Returns'!B219</f>
        <v>-4.098360655737654E-3</v>
      </c>
      <c r="D223" s="5">
        <f>'Stocks Returns'!C219</f>
        <v>2.491590880777439E-3</v>
      </c>
      <c r="E223" s="5">
        <f>'Stocks Returns'!D219</f>
        <v>1.143230442593568E-3</v>
      </c>
      <c r="F223" s="5">
        <f>'Stocks Returns'!E219</f>
        <v>-6.1940812112870614E-3</v>
      </c>
      <c r="G223" s="5">
        <f t="shared" si="12"/>
        <v>-5.1856491435879519E-3</v>
      </c>
      <c r="H223" s="5">
        <f t="shared" si="13"/>
        <v>1.3110386191108811E-4</v>
      </c>
      <c r="I223" s="5">
        <f t="shared" si="14"/>
        <v>-1.2315860874115001E-3</v>
      </c>
      <c r="J223" s="5">
        <f t="shared" si="15"/>
        <v>-7.8677288963353784E-3</v>
      </c>
    </row>
    <row r="224" spans="1:10" ht="15" customHeight="1" x14ac:dyDescent="0.2">
      <c r="A224" s="3">
        <f>'2_CVaR_t2'!A224</f>
        <v>42604</v>
      </c>
      <c r="B224" s="5">
        <f>'2_CVaR_t2'!D224-1</f>
        <v>4.5577398648393164E-3</v>
      </c>
      <c r="C224" s="5">
        <f>'Stocks Returns'!B220</f>
        <v>-6.3598952487842197E-3</v>
      </c>
      <c r="D224" s="5">
        <f>'Stocks Returns'!C220</f>
        <v>7.3319249409717902E-3</v>
      </c>
      <c r="E224" s="5">
        <f>'Stocks Returns'!D220</f>
        <v>-4.8939641109291276E-4</v>
      </c>
      <c r="F224" s="5">
        <f>'Stocks Returns'!E220</f>
        <v>-1.5927977839335083E-2</v>
      </c>
      <c r="G224" s="5">
        <f t="shared" si="12"/>
        <v>-1.0255997609234031E-2</v>
      </c>
      <c r="H224" s="5">
        <f t="shared" si="13"/>
        <v>6.7123976237522687E-4</v>
      </c>
      <c r="I224" s="5">
        <f t="shared" si="14"/>
        <v>-7.1765994332163288E-3</v>
      </c>
      <c r="J224" s="5">
        <f t="shared" si="15"/>
        <v>-2.0634709642820527E-2</v>
      </c>
    </row>
    <row r="225" spans="1:10" ht="15" customHeight="1" x14ac:dyDescent="0.2">
      <c r="A225" s="3">
        <f>'2_CVaR_t2'!A225</f>
        <v>42605</v>
      </c>
      <c r="B225" s="5">
        <f>'2_CVaR_t2'!D225-1</f>
        <v>-1.8336122778896957E-3</v>
      </c>
      <c r="C225" s="5">
        <f>'Stocks Returns'!B221</f>
        <v>-6.4006024096384673E-3</v>
      </c>
      <c r="D225" s="5">
        <f>'Stocks Returns'!C221</f>
        <v>-3.2075006168270637E-3</v>
      </c>
      <c r="E225" s="5">
        <f>'Stocks Returns'!D221</f>
        <v>2.1217561612534297E-3</v>
      </c>
      <c r="F225" s="5">
        <f>'Stocks Returns'!E221</f>
        <v>1.3840018766126949E-2</v>
      </c>
      <c r="G225" s="5">
        <f t="shared" si="12"/>
        <v>-4.1526144782674437E-3</v>
      </c>
      <c r="H225" s="5">
        <f t="shared" si="13"/>
        <v>-4.6179328795136008E-4</v>
      </c>
      <c r="I225" s="5">
        <f t="shared" si="14"/>
        <v>4.8676067989947393E-3</v>
      </c>
      <c r="J225" s="5">
        <f t="shared" si="15"/>
        <v>1.5767953242297336E-2</v>
      </c>
    </row>
    <row r="226" spans="1:10" ht="15" customHeight="1" x14ac:dyDescent="0.2">
      <c r="A226" s="3">
        <f>'2_CVaR_t2'!A226</f>
        <v>42606</v>
      </c>
      <c r="B226" s="5">
        <f>'2_CVaR_t2'!D226-1</f>
        <v>-4.2534204336591719E-3</v>
      </c>
      <c r="C226" s="5">
        <f>'Stocks Returns'!B222</f>
        <v>-1.0610079575596898E-2</v>
      </c>
      <c r="D226" s="5">
        <f>'Stocks Returns'!C222</f>
        <v>-6.311881188118651E-3</v>
      </c>
      <c r="E226" s="5">
        <f>'Stocks Returns'!D222</f>
        <v>-6.1889250814332053E-3</v>
      </c>
      <c r="F226" s="5">
        <f>'Stocks Returns'!E222</f>
        <v>-6.0157334567328968E-3</v>
      </c>
      <c r="G226" s="5">
        <f t="shared" si="12"/>
        <v>-6.0358984591350109E-3</v>
      </c>
      <c r="H226" s="5">
        <f t="shared" si="13"/>
        <v>-4.8514977697786815E-6</v>
      </c>
      <c r="I226" s="5">
        <f t="shared" si="14"/>
        <v>1.2834200625594459E-4</v>
      </c>
      <c r="J226" s="5">
        <f t="shared" si="15"/>
        <v>-1.5758704847145515E-3</v>
      </c>
    </row>
    <row r="227" spans="1:10" ht="15" customHeight="1" x14ac:dyDescent="0.2">
      <c r="A227" s="3">
        <f>'2_CVaR_t2'!A227</f>
        <v>42607</v>
      </c>
      <c r="B227" s="5">
        <f>'2_CVaR_t2'!D227-1</f>
        <v>3.4935719092055173E-4</v>
      </c>
      <c r="C227" s="5">
        <f>'Stocks Returns'!B223</f>
        <v>-9.1918805055534181E-3</v>
      </c>
      <c r="D227" s="5">
        <f>'Stocks Returns'!C223</f>
        <v>3.7364553493568486E-4</v>
      </c>
      <c r="E227" s="5">
        <f>'Stocks Returns'!D223</f>
        <v>1.8026876433956396E-3</v>
      </c>
      <c r="F227" s="5">
        <f>'Stocks Returns'!E223</f>
        <v>-4.1899441340782495E-3</v>
      </c>
      <c r="G227" s="5">
        <f t="shared" si="12"/>
        <v>-9.0424096361653768E-3</v>
      </c>
      <c r="H227" s="5">
        <f t="shared" si="13"/>
        <v>-9.3405124937103704E-5</v>
      </c>
      <c r="I227" s="5">
        <f t="shared" si="14"/>
        <v>1.3266741626718767E-3</v>
      </c>
      <c r="J227" s="5">
        <f t="shared" si="15"/>
        <v>-4.5280831898928172E-3</v>
      </c>
    </row>
    <row r="228" spans="1:10" ht="15" customHeight="1" x14ac:dyDescent="0.2">
      <c r="A228" s="3">
        <f>'2_CVaR_t2'!A228</f>
        <v>42608</v>
      </c>
      <c r="B228" s="5">
        <f>'2_CVaR_t2'!D228-1</f>
        <v>2.3357137750699142E-3</v>
      </c>
      <c r="C228" s="5">
        <f>'Stocks Returns'!B224</f>
        <v>-5.4116737533823622E-3</v>
      </c>
      <c r="D228" s="5">
        <f>'Stocks Returns'!C224</f>
        <v>3.1125498007968933E-3</v>
      </c>
      <c r="E228" s="5">
        <f>'Stocks Returns'!D224</f>
        <v>7.3613610338620905E-3</v>
      </c>
      <c r="F228" s="5">
        <f>'Stocks Returns'!E224</f>
        <v>-1.1220196353436296E-2</v>
      </c>
      <c r="G228" s="5">
        <f t="shared" si="12"/>
        <v>-7.1717134120052864E-3</v>
      </c>
      <c r="H228" s="5">
        <f t="shared" si="13"/>
        <v>-2.7789629607536358E-4</v>
      </c>
      <c r="I228" s="5">
        <f t="shared" si="14"/>
        <v>3.9536661455941103E-3</v>
      </c>
      <c r="J228" s="5">
        <f t="shared" si="15"/>
        <v>-1.3620311146766862E-2</v>
      </c>
    </row>
    <row r="229" spans="1:10" ht="15" customHeight="1" x14ac:dyDescent="0.2">
      <c r="A229" s="3">
        <f>'2_CVaR_t2'!A229</f>
        <v>42611</v>
      </c>
      <c r="B229" s="5">
        <f>'2_CVaR_t2'!D229-1</f>
        <v>2.3812668388418778E-3</v>
      </c>
      <c r="C229" s="5">
        <f>'Stocks Returns'!B225</f>
        <v>-2.7205596579867874E-3</v>
      </c>
      <c r="D229" s="5">
        <f>'Stocks Returns'!C225</f>
        <v>3.7234702742958703E-3</v>
      </c>
      <c r="E229" s="5">
        <f>'Stocks Returns'!D225</f>
        <v>3.2478077297826147E-4</v>
      </c>
      <c r="F229" s="5">
        <f>'Stocks Returns'!E225</f>
        <v>1.1820330969267712E-3</v>
      </c>
      <c r="G229" s="5">
        <f t="shared" si="12"/>
        <v>-4.5243900717791665E-3</v>
      </c>
      <c r="H229" s="5">
        <f t="shared" si="13"/>
        <v>2.6598202606218854E-4</v>
      </c>
      <c r="I229" s="5">
        <f t="shared" si="14"/>
        <v>-3.1501462885976808E-3</v>
      </c>
      <c r="J229" s="5">
        <f t="shared" si="15"/>
        <v>-1.2653689322489809E-3</v>
      </c>
    </row>
    <row r="230" spans="1:10" ht="15" customHeight="1" x14ac:dyDescent="0.2">
      <c r="A230" s="3">
        <f>'2_CVaR_t2'!A230</f>
        <v>42612</v>
      </c>
      <c r="B230" s="5">
        <f>'2_CVaR_t2'!D230-1</f>
        <v>2.2032529922506594E-3</v>
      </c>
      <c r="C230" s="5">
        <f>'Stocks Returns'!B226</f>
        <v>-2.7279812938425518E-3</v>
      </c>
      <c r="D230" s="5">
        <f>'Stocks Returns'!C226</f>
        <v>3.7096574749597711E-3</v>
      </c>
      <c r="E230" s="5">
        <f>'Stocks Returns'!D226</f>
        <v>-2.7597402597402398E-3</v>
      </c>
      <c r="F230" s="5">
        <f>'Stocks Returns'!E226</f>
        <v>-2.8335301062575313E-3</v>
      </c>
      <c r="G230" s="5">
        <f t="shared" si="12"/>
        <v>-4.3606846718800552E-3</v>
      </c>
      <c r="H230" s="5">
        <f t="shared" si="13"/>
        <v>5.1415887702362106E-4</v>
      </c>
      <c r="I230" s="5">
        <f t="shared" si="14"/>
        <v>-5.9719350966484785E-3</v>
      </c>
      <c r="J230" s="5">
        <f t="shared" si="15"/>
        <v>-5.0961414309132393E-3</v>
      </c>
    </row>
    <row r="231" spans="1:10" ht="15" customHeight="1" x14ac:dyDescent="0.2">
      <c r="A231" s="3">
        <f>'2_CVaR_t2'!A231</f>
        <v>42613</v>
      </c>
      <c r="B231" s="5">
        <f>'2_CVaR_t2'!D231-1</f>
        <v>-1.7086521760979467E-3</v>
      </c>
      <c r="C231" s="5">
        <f>'Stocks Returns'!B227</f>
        <v>-3.1262211801483808E-3</v>
      </c>
      <c r="D231" s="5">
        <f>'Stocks Returns'!C227</f>
        <v>-3.3263521005296726E-3</v>
      </c>
      <c r="E231" s="5">
        <f>'Stocks Returns'!D227</f>
        <v>7.8137717727493339E-3</v>
      </c>
      <c r="F231" s="5">
        <f>'Stocks Returns'!E227</f>
        <v>-2.7942221169784509E-2</v>
      </c>
      <c r="G231" s="5">
        <f t="shared" si="12"/>
        <v>-9.9835902672515235E-4</v>
      </c>
      <c r="H231" s="5">
        <f t="shared" si="13"/>
        <v>-7.6455323718329759E-4</v>
      </c>
      <c r="I231" s="5">
        <f t="shared" si="14"/>
        <v>1.0375192681190762E-2</v>
      </c>
      <c r="J231" s="5">
        <f t="shared" si="15"/>
        <v>-2.6144003935779106E-2</v>
      </c>
    </row>
    <row r="232" spans="1:10" ht="15" customHeight="1" x14ac:dyDescent="0.2">
      <c r="A232" s="3">
        <f>'2_CVaR_t2'!A232</f>
        <v>42614</v>
      </c>
      <c r="B232" s="5">
        <f>'2_CVaR_t2'!D232-1</f>
        <v>3.8467766109926416E-3</v>
      </c>
      <c r="C232" s="5">
        <f>'Stocks Returns'!B228</f>
        <v>7.0560564484516419E-3</v>
      </c>
      <c r="D232" s="5">
        <f>'Stocks Returns'!C228</f>
        <v>4.9443757725586845E-3</v>
      </c>
      <c r="E232" s="5">
        <f>'Stocks Returns'!D228</f>
        <v>1.4375706670973987E-2</v>
      </c>
      <c r="F232" s="5">
        <f>'Stocks Returns'!E228</f>
        <v>-1.0962241169305664E-2</v>
      </c>
      <c r="G232" s="5">
        <f t="shared" si="12"/>
        <v>3.8434123497673211E-3</v>
      </c>
      <c r="H232" s="5">
        <f t="shared" si="13"/>
        <v>-6.6995813720981557E-4</v>
      </c>
      <c r="I232" s="5">
        <f t="shared" si="14"/>
        <v>8.7378206593922737E-3</v>
      </c>
      <c r="J232" s="5">
        <f t="shared" si="15"/>
        <v>-1.4930943863921377E-2</v>
      </c>
    </row>
    <row r="233" spans="1:10" ht="15" customHeight="1" x14ac:dyDescent="0.2">
      <c r="A233" s="3">
        <f>'2_CVaR_t2'!A233</f>
        <v>42615</v>
      </c>
      <c r="B233" s="5">
        <f>'2_CVaR_t2'!D233-1</f>
        <v>5.3468644651553099E-3</v>
      </c>
      <c r="C233" s="5">
        <f>'Stocks Returns'!B229</f>
        <v>7.7851304009342037E-3</v>
      </c>
      <c r="D233" s="5">
        <f>'Stocks Returns'!C229</f>
        <v>8.610086100861114E-3</v>
      </c>
      <c r="E233" s="5">
        <f>'Stocks Returns'!D229</f>
        <v>-1.7515923566878699E-3</v>
      </c>
      <c r="F233" s="5">
        <f>'Stocks Returns'!E229</f>
        <v>7.8817733990148575E-3</v>
      </c>
      <c r="G233" s="5">
        <f t="shared" si="12"/>
        <v>3.1304322554979204E-3</v>
      </c>
      <c r="H233" s="5">
        <f t="shared" si="13"/>
        <v>7.8801667021409678E-4</v>
      </c>
      <c r="I233" s="5">
        <f t="shared" si="14"/>
        <v>-9.603471418069805E-3</v>
      </c>
      <c r="J233" s="5">
        <f t="shared" si="15"/>
        <v>2.3558755944634987E-3</v>
      </c>
    </row>
    <row r="234" spans="1:10" ht="15" customHeight="1" x14ac:dyDescent="0.2">
      <c r="A234" s="3">
        <f>'2_CVaR_t2'!A234</f>
        <v>42618</v>
      </c>
      <c r="B234" s="5">
        <f>'2_CVaR_t2'!D234-1</f>
        <v>3.1594126486123031E-5</v>
      </c>
      <c r="C234" s="5">
        <f>'Stocks Returns'!B230</f>
        <v>0</v>
      </c>
      <c r="D234" s="5">
        <f>'Stocks Returns'!C230</f>
        <v>0</v>
      </c>
      <c r="E234" s="5">
        <f>'Stocks Returns'!D230</f>
        <v>0</v>
      </c>
      <c r="F234" s="5">
        <f>'Stocks Returns'!E230</f>
        <v>0</v>
      </c>
      <c r="G234" s="5">
        <f t="shared" si="12"/>
        <v>4.5494065351061984E-4</v>
      </c>
      <c r="H234" s="5">
        <f t="shared" si="13"/>
        <v>6.1315236885345803E-7</v>
      </c>
      <c r="I234" s="5">
        <f t="shared" si="14"/>
        <v>-7.0241384070458875E-6</v>
      </c>
      <c r="J234" s="5">
        <f t="shared" si="15"/>
        <v>-8.2789821646411454E-6</v>
      </c>
    </row>
    <row r="235" spans="1:10" ht="15" customHeight="1" x14ac:dyDescent="0.2">
      <c r="A235" s="3">
        <f>'2_CVaR_t2'!A235</f>
        <v>42619</v>
      </c>
      <c r="B235" s="5">
        <f>'2_CVaR_t2'!D235-1</f>
        <v>3.732999259526748E-3</v>
      </c>
      <c r="C235" s="5">
        <f>'Stocks Returns'!B231</f>
        <v>-3.0899961375048357E-2</v>
      </c>
      <c r="D235" s="5">
        <f>'Stocks Returns'!C231</f>
        <v>6.4634146341464582E-3</v>
      </c>
      <c r="E235" s="5">
        <f>'Stocks Returns'!D231</f>
        <v>-6.6996331153292843E-3</v>
      </c>
      <c r="F235" s="5">
        <f>'Stocks Returns'!E231</f>
        <v>1.9550342130987275E-3</v>
      </c>
      <c r="G235" s="5">
        <f t="shared" si="12"/>
        <v>-3.4003229819730266E-2</v>
      </c>
      <c r="H235" s="5">
        <f t="shared" si="13"/>
        <v>1.0165311171037531E-3</v>
      </c>
      <c r="I235" s="5">
        <f t="shared" si="14"/>
        <v>-1.2169594118604885E-2</v>
      </c>
      <c r="J235" s="5">
        <f t="shared" si="15"/>
        <v>-1.8955597088657905E-3</v>
      </c>
    </row>
    <row r="236" spans="1:10" ht="15" customHeight="1" x14ac:dyDescent="0.2">
      <c r="A236" s="3">
        <f>'2_CVaR_t2'!A236</f>
        <v>42620</v>
      </c>
      <c r="B236" s="5">
        <f>'2_CVaR_t2'!D236-1</f>
        <v>4.1999316764655958E-3</v>
      </c>
      <c r="C236" s="5">
        <f>'Stocks Returns'!B232</f>
        <v>-7.9713033080908158E-4</v>
      </c>
      <c r="D236" s="5">
        <f>'Stocks Returns'!C232</f>
        <v>8.6029322670542197E-3</v>
      </c>
      <c r="E236" s="5">
        <f>'Stocks Returns'!D232</f>
        <v>-2.3928055243295332E-2</v>
      </c>
      <c r="F236" s="5">
        <f>'Stocks Returns'!E232</f>
        <v>1.1707317073170742E-2</v>
      </c>
      <c r="G236" s="5">
        <f t="shared" si="12"/>
        <v>-4.3492670064668336E-3</v>
      </c>
      <c r="H236" s="5">
        <f t="shared" si="13"/>
        <v>2.468846810561795E-3</v>
      </c>
      <c r="I236" s="5">
        <f t="shared" si="14"/>
        <v>-3.0087165967342504E-2</v>
      </c>
      <c r="J236" s="5">
        <f t="shared" si="15"/>
        <v>7.3720149560762352E-3</v>
      </c>
    </row>
    <row r="237" spans="1:10" ht="15" customHeight="1" x14ac:dyDescent="0.2">
      <c r="A237" s="3">
        <f>'2_CVaR_t2'!A237</f>
        <v>42621</v>
      </c>
      <c r="B237" s="5">
        <f>'2_CVaR_t2'!D237-1</f>
        <v>-2.0008497427128624E-3</v>
      </c>
      <c r="C237" s="5">
        <f>'Stocks Returns'!B233</f>
        <v>1.2365376944555084E-2</v>
      </c>
      <c r="D237" s="5">
        <f>'Stocks Returns'!C233</f>
        <v>-3.2436328688130178E-3</v>
      </c>
      <c r="E237" s="5">
        <f>'Stocks Returns'!D233</f>
        <v>-1.9743336623889718E-3</v>
      </c>
      <c r="F237" s="5">
        <f>'Stocks Returns'!E233</f>
        <v>4.3394406943105146E-2</v>
      </c>
      <c r="G237" s="5">
        <f t="shared" si="12"/>
        <v>1.4774132435137767E-2</v>
      </c>
      <c r="H237" s="5">
        <f t="shared" si="13"/>
        <v>-2.5179589460539581E-4</v>
      </c>
      <c r="I237" s="5">
        <f t="shared" si="14"/>
        <v>1.0183442420069141E-3</v>
      </c>
      <c r="J237" s="5">
        <f t="shared" si="15"/>
        <v>4.5495945492995626E-2</v>
      </c>
    </row>
    <row r="238" spans="1:10" ht="15" customHeight="1" x14ac:dyDescent="0.2">
      <c r="A238" s="3">
        <f>'2_CVaR_t2'!A238</f>
        <v>42622</v>
      </c>
      <c r="B238" s="5">
        <f>'2_CVaR_t2'!D238-1</f>
        <v>-1.4223994366849291E-2</v>
      </c>
      <c r="C238" s="5">
        <f>'Stocks Returns'!B234</f>
        <v>-3.2702915681638967E-2</v>
      </c>
      <c r="D238" s="5">
        <f>'Stocks Returns'!C234</f>
        <v>-1.9766180547185708E-2</v>
      </c>
      <c r="E238" s="5">
        <f>'Stocks Returns'!D234</f>
        <v>-3.527860204418054E-2</v>
      </c>
      <c r="F238" s="5">
        <f>'Stocks Returns'!E234</f>
        <v>-2.3798521256931604E-2</v>
      </c>
      <c r="G238" s="5">
        <f t="shared" si="12"/>
        <v>-1.854389161821373E-2</v>
      </c>
      <c r="H238" s="5">
        <f t="shared" si="13"/>
        <v>1.2149165151280755E-3</v>
      </c>
      <c r="I238" s="5">
        <f t="shared" si="14"/>
        <v>-1.4245675917358602E-2</v>
      </c>
      <c r="J238" s="5">
        <f t="shared" si="15"/>
        <v>-9.0085118392026001E-3</v>
      </c>
    </row>
    <row r="239" spans="1:10" ht="15" customHeight="1" x14ac:dyDescent="0.2">
      <c r="A239" s="3">
        <f>'2_CVaR_t2'!A239</f>
        <v>42625</v>
      </c>
      <c r="B239" s="5">
        <f>'2_CVaR_t2'!D239-1</f>
        <v>1.3862002505544258E-2</v>
      </c>
      <c r="C239" s="5">
        <f>'Stocks Returns'!B235</f>
        <v>2.5661914460284985E-2</v>
      </c>
      <c r="D239" s="5">
        <f>'Stocks Returns'!C235</f>
        <v>2.0164760850854613E-2</v>
      </c>
      <c r="E239" s="5">
        <f>'Stocks Returns'!D235</f>
        <v>2.2898154477101862E-2</v>
      </c>
      <c r="F239" s="5">
        <f>'Stocks Returns'!E235</f>
        <v>9.9408284023669857E-3</v>
      </c>
      <c r="G239" s="5">
        <f t="shared" si="12"/>
        <v>1.2821502900984275E-2</v>
      </c>
      <c r="H239" s="5">
        <f t="shared" si="13"/>
        <v>-1.8935639604784893E-4</v>
      </c>
      <c r="I239" s="5">
        <f t="shared" si="14"/>
        <v>2.4787071981678815E-3</v>
      </c>
      <c r="J239" s="5">
        <f t="shared" si="15"/>
        <v>-4.4243725670794019E-3</v>
      </c>
    </row>
    <row r="240" spans="1:10" ht="15" customHeight="1" x14ac:dyDescent="0.2">
      <c r="A240" s="3">
        <f>'2_CVaR_t2'!A240</f>
        <v>42626</v>
      </c>
      <c r="B240" s="5">
        <f>'2_CVaR_t2'!D240-1</f>
        <v>-8.8367190943389184E-3</v>
      </c>
      <c r="C240" s="5">
        <f>'Stocks Returns'!B236</f>
        <v>-1.787132644956313E-2</v>
      </c>
      <c r="D240" s="5">
        <f>'Stocks Returns'!C236</f>
        <v>-1.3016753043268658E-2</v>
      </c>
      <c r="E240" s="5">
        <f>'Stocks Returns'!D236</f>
        <v>-1.2195121951219412E-2</v>
      </c>
      <c r="F240" s="5">
        <f>'Stocks Returns'!E236</f>
        <v>-3.8903210686665135E-2</v>
      </c>
      <c r="G240" s="5">
        <f t="shared" si="12"/>
        <v>-8.891160468437867E-3</v>
      </c>
      <c r="H240" s="5">
        <f t="shared" si="13"/>
        <v>3.5689076024761346E-5</v>
      </c>
      <c r="I240" s="5">
        <f t="shared" si="14"/>
        <v>8.8667652824463844E-4</v>
      </c>
      <c r="J240" s="5">
        <f t="shared" si="15"/>
        <v>-2.9705566200730768E-2</v>
      </c>
    </row>
    <row r="241" spans="1:10" ht="15" customHeight="1" x14ac:dyDescent="0.2">
      <c r="A241" s="3">
        <f>'2_CVaR_t2'!A241</f>
        <v>42627</v>
      </c>
      <c r="B241" s="5">
        <f>'2_CVaR_t2'!D241-1</f>
        <v>-2.8365283767290972E-3</v>
      </c>
      <c r="C241" s="5">
        <f>'Stocks Returns'!B237</f>
        <v>4.0436716538616579E-4</v>
      </c>
      <c r="D241" s="5">
        <f>'Stocks Returns'!C237</f>
        <v>-4.8846012944193662E-3</v>
      </c>
      <c r="E241" s="5">
        <f>'Stocks Returns'!D237</f>
        <v>4.735328936242178E-3</v>
      </c>
      <c r="F241" s="5">
        <f>'Stocks Returns'!E237</f>
        <v>-2.4871982443306462E-2</v>
      </c>
      <c r="G241" s="5">
        <f t="shared" si="12"/>
        <v>3.6164714415904287E-3</v>
      </c>
      <c r="H241" s="5">
        <f t="shared" si="13"/>
        <v>-6.6286475183832076E-4</v>
      </c>
      <c r="I241" s="5">
        <f t="shared" si="14"/>
        <v>8.9613923936537158E-3</v>
      </c>
      <c r="J241" s="5">
        <f t="shared" si="15"/>
        <v>-2.1902951580377982E-2</v>
      </c>
    </row>
    <row r="242" spans="1:10" ht="15" customHeight="1" x14ac:dyDescent="0.2">
      <c r="A242" s="3">
        <f>'2_CVaR_t2'!A242</f>
        <v>42628</v>
      </c>
      <c r="B242" s="5">
        <f>'2_CVaR_t2'!D242-1</f>
        <v>4.9271585869687939E-3</v>
      </c>
      <c r="C242" s="5">
        <f>'Stocks Returns'!B238</f>
        <v>-1.3338722716248919E-2</v>
      </c>
      <c r="D242" s="5">
        <f>'Stocks Returns'!C238</f>
        <v>6.3811510614799616E-3</v>
      </c>
      <c r="E242" s="5">
        <f>'Stocks Returns'!D238</f>
        <v>1.7337148628177035E-2</v>
      </c>
      <c r="F242" s="5">
        <f>'Stocks Returns'!E238</f>
        <v>1.0002500625156951E-3</v>
      </c>
      <c r="G242" s="5">
        <f t="shared" si="12"/>
        <v>-1.7589952119234586E-2</v>
      </c>
      <c r="H242" s="5">
        <f t="shared" si="13"/>
        <v>-8.2322149693212984E-4</v>
      </c>
      <c r="I242" s="5">
        <f t="shared" si="14"/>
        <v>1.0104717217602144E-2</v>
      </c>
      <c r="J242" s="5">
        <f t="shared" si="15"/>
        <v>-4.0899639657090434E-3</v>
      </c>
    </row>
    <row r="243" spans="1:10" ht="15" customHeight="1" x14ac:dyDescent="0.2">
      <c r="A243" s="3">
        <f>'2_CVaR_t2'!A243</f>
        <v>42629</v>
      </c>
      <c r="B243" s="5">
        <f>'2_CVaR_t2'!D243-1</f>
        <v>3.6857044139271267E-4</v>
      </c>
      <c r="C243" s="5">
        <f>'Stocks Returns'!B239</f>
        <v>-2.4580090126996579E-3</v>
      </c>
      <c r="D243" s="5">
        <f>'Stocks Returns'!C239</f>
        <v>7.3161809535404743E-4</v>
      </c>
      <c r="E243" s="5">
        <f>'Stocks Returns'!D239</f>
        <v>-2.1508934480475306E-3</v>
      </c>
      <c r="F243" s="5">
        <f>'Stocks Returns'!E239</f>
        <v>-3.9970022483138967E-3</v>
      </c>
      <c r="G243" s="5">
        <f t="shared" si="12"/>
        <v>-2.3270080919334619E-3</v>
      </c>
      <c r="H243" s="5">
        <f t="shared" si="13"/>
        <v>2.3629057461526455E-4</v>
      </c>
      <c r="I243" s="5">
        <f t="shared" si="14"/>
        <v>-2.6552639365901316E-3</v>
      </c>
      <c r="J243" s="5">
        <f t="shared" si="15"/>
        <v>-4.3550859891002104E-3</v>
      </c>
    </row>
    <row r="244" spans="1:10" ht="15" customHeight="1" x14ac:dyDescent="0.2">
      <c r="A244" s="3">
        <f>'2_CVaR_t2'!A244</f>
        <v>42632</v>
      </c>
      <c r="B244" s="5">
        <f>'2_CVaR_t2'!D244-1</f>
        <v>3.5935627843022289E-3</v>
      </c>
      <c r="C244" s="5">
        <f>'Stocks Returns'!B240</f>
        <v>8.2135523613962036E-3</v>
      </c>
      <c r="D244" s="5">
        <f>'Stocks Returns'!C240</f>
        <v>5.361276958693928E-3</v>
      </c>
      <c r="E244" s="5">
        <f>'Stocks Returns'!D240</f>
        <v>4.6426794893053014E-3</v>
      </c>
      <c r="F244" s="5">
        <f>'Stocks Returns'!E240</f>
        <v>-1.4798093804865742E-2</v>
      </c>
      <c r="G244" s="5">
        <f t="shared" si="12"/>
        <v>5.2443260215179364E-3</v>
      </c>
      <c r="H244" s="5">
        <f t="shared" si="13"/>
        <v>1.1960732856126661E-4</v>
      </c>
      <c r="I244" s="5">
        <f t="shared" si="14"/>
        <v>-6.2148597594293212E-4</v>
      </c>
      <c r="J244" s="5">
        <f t="shared" si="15"/>
        <v>-1.8503943006203557E-2</v>
      </c>
    </row>
    <row r="245" spans="1:10" ht="15" customHeight="1" x14ac:dyDescent="0.2">
      <c r="A245" s="3">
        <f>'2_CVaR_t2'!A245</f>
        <v>42633</v>
      </c>
      <c r="B245" s="5">
        <f>'2_CVaR_t2'!D245-1</f>
        <v>-5.4590823536437849E-4</v>
      </c>
      <c r="C245" s="5">
        <f>'Stocks Returns'!B241</f>
        <v>-1.1405295315682351E-2</v>
      </c>
      <c r="D245" s="5">
        <f>'Stocks Returns'!C241</f>
        <v>-3.6359229184346198E-4</v>
      </c>
      <c r="E245" s="5">
        <f>'Stocks Returns'!D241</f>
        <v>-6.4367057270177108E-3</v>
      </c>
      <c r="F245" s="5">
        <f>'Stocks Returns'!E241</f>
        <v>-6.8737270875764978E-3</v>
      </c>
      <c r="G245" s="5">
        <f t="shared" si="12"/>
        <v>-1.0395194099005793E-2</v>
      </c>
      <c r="H245" s="5">
        <f t="shared" si="13"/>
        <v>4.8695273225584203E-4</v>
      </c>
      <c r="I245" s="5">
        <f t="shared" si="14"/>
        <v>-5.5913889763013567E-3</v>
      </c>
      <c r="J245" s="5">
        <f t="shared" si="15"/>
        <v>-6.2825186121536255E-3</v>
      </c>
    </row>
    <row r="246" spans="1:10" ht="15" customHeight="1" x14ac:dyDescent="0.2">
      <c r="A246" s="3">
        <f>'2_CVaR_t2'!A246</f>
        <v>42634</v>
      </c>
      <c r="B246" s="5">
        <f>'2_CVaR_t2'!D246-1</f>
        <v>6.5013658487735881E-3</v>
      </c>
      <c r="C246" s="5">
        <f>'Stocks Returns'!B242</f>
        <v>1.0712814173877261E-2</v>
      </c>
      <c r="D246" s="5">
        <f>'Stocks Returns'!C242</f>
        <v>8.9718719689622084E-3</v>
      </c>
      <c r="E246" s="5">
        <f>'Stocks Returns'!D242</f>
        <v>1.5282392026577885E-2</v>
      </c>
      <c r="F246" s="5">
        <f>'Stocks Returns'!E242</f>
        <v>2.6916175339656512E-2</v>
      </c>
      <c r="G246" s="5">
        <f t="shared" si="12"/>
        <v>4.9482787695047138E-3</v>
      </c>
      <c r="H246" s="5">
        <f t="shared" si="13"/>
        <v>-5.4932042067990135E-4</v>
      </c>
      <c r="I246" s="5">
        <f t="shared" si="14"/>
        <v>5.7265740710687324E-3</v>
      </c>
      <c r="J246" s="5">
        <f t="shared" si="15"/>
        <v>2.0191825121804452E-2</v>
      </c>
    </row>
    <row r="247" spans="1:10" ht="15" customHeight="1" x14ac:dyDescent="0.2">
      <c r="A247" s="3">
        <f>'2_CVaR_t2'!A247</f>
        <v>42635</v>
      </c>
      <c r="B247" s="5">
        <f>'2_CVaR_t2'!D247-1</f>
        <v>1.1904577461701038E-3</v>
      </c>
      <c r="C247" s="5">
        <f>'Stocks Returns'!B243</f>
        <v>4.8104362005707335E-2</v>
      </c>
      <c r="D247" s="5">
        <f>'Stocks Returns'!C243</f>
        <v>1.6822879115596656E-3</v>
      </c>
      <c r="E247" s="5">
        <f>'Stocks Returns'!D243</f>
        <v>9.8167539267013382E-4</v>
      </c>
      <c r="F247" s="5">
        <f>'Stocks Returns'!E243</f>
        <v>2.3964053919121264E-2</v>
      </c>
      <c r="G247" s="5">
        <f t="shared" si="12"/>
        <v>4.7445271925776862E-2</v>
      </c>
      <c r="H247" s="5">
        <f t="shared" si="13"/>
        <v>-2.2641961388677545E-5</v>
      </c>
      <c r="I247" s="5">
        <f t="shared" si="14"/>
        <v>-7.3572590299935325E-4</v>
      </c>
      <c r="J247" s="5">
        <f t="shared" si="15"/>
        <v>2.2752794220429515E-2</v>
      </c>
    </row>
    <row r="248" spans="1:10" ht="15" customHeight="1" x14ac:dyDescent="0.2">
      <c r="A248" s="3">
        <f>'2_CVaR_t2'!A248</f>
        <v>42636</v>
      </c>
      <c r="B248" s="5">
        <f>'2_CVaR_t2'!D248-1</f>
        <v>-6.6429639622547221E-3</v>
      </c>
      <c r="C248" s="5">
        <f>'Stocks Returns'!B244</f>
        <v>1.4780241151302942E-2</v>
      </c>
      <c r="D248" s="5">
        <f>'Stocks Returns'!C244</f>
        <v>-9.8368522072935782E-3</v>
      </c>
      <c r="E248" s="5">
        <f>'Stocks Returns'!D244</f>
        <v>-8.826413860738791E-3</v>
      </c>
      <c r="F248" s="5">
        <f>'Stocks Returns'!E244</f>
        <v>-2.6328620185275597E-2</v>
      </c>
      <c r="G248" s="5">
        <f t="shared" si="12"/>
        <v>2.1651521671469161E-2</v>
      </c>
      <c r="H248" s="5">
        <f t="shared" si="13"/>
        <v>-1.304174165437863E-5</v>
      </c>
      <c r="I248" s="5">
        <f t="shared" si="14"/>
        <v>1.0176018435896841E-3</v>
      </c>
      <c r="J248" s="5">
        <f t="shared" si="15"/>
        <v>-1.9408245496972228E-2</v>
      </c>
    </row>
    <row r="249" spans="1:10" ht="15" customHeight="1" x14ac:dyDescent="0.2">
      <c r="A249" s="3">
        <f>'2_CVaR_t2'!A249</f>
        <v>42639</v>
      </c>
      <c r="B249" s="5">
        <f>'2_CVaR_t2'!D249-1</f>
        <v>-5.6438979929999133E-3</v>
      </c>
      <c r="C249" s="5">
        <f>'Stocks Returns'!B245</f>
        <v>2.6830203142966802E-3</v>
      </c>
      <c r="D249" s="5">
        <f>'Stocks Returns'!C245</f>
        <v>-8.8441967530894505E-3</v>
      </c>
      <c r="E249" s="5">
        <f>'Stocks Returns'!D245</f>
        <v>-2.8034300791557332E-3</v>
      </c>
      <c r="F249" s="5">
        <f>'Stocks Returns'!E245</f>
        <v>2.0030045067602753E-3</v>
      </c>
      <c r="G249" s="5">
        <f t="shared" si="12"/>
        <v>8.5938856694856083E-3</v>
      </c>
      <c r="H249" s="5">
        <f t="shared" si="13"/>
        <v>-4.9074912113638083E-4</v>
      </c>
      <c r="I249" s="5">
        <f t="shared" si="14"/>
        <v>5.5660552461125508E-3</v>
      </c>
      <c r="J249" s="5">
        <f t="shared" si="15"/>
        <v>7.8862795095288249E-3</v>
      </c>
    </row>
    <row r="250" spans="1:10" ht="15" customHeight="1" x14ac:dyDescent="0.2">
      <c r="A250" s="3">
        <f>'2_CVaR_t2'!A250</f>
        <v>42640</v>
      </c>
      <c r="B250" s="5">
        <f>'2_CVaR_t2'!D250-1</f>
        <v>3.4046289295890375E-3</v>
      </c>
      <c r="C250" s="5">
        <f>'Stocks Returns'!B246</f>
        <v>8.0275229357797961E-3</v>
      </c>
      <c r="D250" s="5">
        <f>'Stocks Returns'!C246</f>
        <v>4.2782055983374701E-3</v>
      </c>
      <c r="E250" s="5">
        <f>'Stocks Returns'!D246</f>
        <v>1.4056556970398537E-2</v>
      </c>
      <c r="F250" s="5">
        <f>'Stocks Returns'!E246</f>
        <v>-1.4742628685657233E-2</v>
      </c>
      <c r="G250" s="5">
        <f t="shared" si="12"/>
        <v>5.2399211780895403E-3</v>
      </c>
      <c r="H250" s="5">
        <f t="shared" si="13"/>
        <v>-6.854029962436144E-4</v>
      </c>
      <c r="I250" s="5">
        <f t="shared" si="14"/>
        <v>9.0712406672485198E-3</v>
      </c>
      <c r="J250" s="5">
        <f t="shared" si="15"/>
        <v>-1.8252351457570089E-2</v>
      </c>
    </row>
    <row r="251" spans="1:10" ht="15" customHeight="1" x14ac:dyDescent="0.2">
      <c r="A251" s="3">
        <f>'2_CVaR_t2'!A251</f>
        <v>42641</v>
      </c>
      <c r="B251" s="5">
        <f>'2_CVaR_t2'!D251-1</f>
        <v>6.640977534518866E-3</v>
      </c>
      <c r="C251" s="5">
        <f>'Stocks Returns'!B247</f>
        <v>1.6306408797876371E-2</v>
      </c>
      <c r="D251" s="5">
        <f>'Stocks Returns'!C247</f>
        <v>9.8588120740019658E-3</v>
      </c>
      <c r="E251" s="5">
        <f>'Stocks Returns'!D247</f>
        <v>5.3816046966732589E-3</v>
      </c>
      <c r="F251" s="5">
        <f>'Stocks Returns'!E247</f>
        <v>6.9743849860512297E-2</v>
      </c>
      <c r="G251" s="5">
        <f t="shared" si="12"/>
        <v>1.0407662856538161E-2</v>
      </c>
      <c r="H251" s="5">
        <f t="shared" si="13"/>
        <v>1.321479335592169E-4</v>
      </c>
      <c r="I251" s="5">
        <f t="shared" si="14"/>
        <v>-4.3802673916343172E-3</v>
      </c>
      <c r="J251" s="5">
        <f t="shared" si="15"/>
        <v>6.287457304137542E-2</v>
      </c>
    </row>
    <row r="252" spans="1:10" ht="15" customHeight="1" x14ac:dyDescent="0.2">
      <c r="A252" s="3">
        <f>'2_CVaR_t2'!A252</f>
        <v>42642</v>
      </c>
      <c r="B252" s="5">
        <f>'2_CVaR_t2'!D252-1</f>
        <v>-7.5376124763324448E-3</v>
      </c>
      <c r="C252" s="5">
        <f>'Stocks Returns'!B248</f>
        <v>3.7313432835817117E-4</v>
      </c>
      <c r="D252" s="5">
        <f>'Stocks Returns'!C248</f>
        <v>-1.2655176569844495E-2</v>
      </c>
      <c r="E252" s="5">
        <f>'Stocks Returns'!D248</f>
        <v>5.1905920519059734E-3</v>
      </c>
      <c r="F252" s="5">
        <f>'Stocks Returns'!E248</f>
        <v>3.5087719298245501E-2</v>
      </c>
      <c r="G252" s="5">
        <f t="shared" si="12"/>
        <v>8.1044521500506714E-3</v>
      </c>
      <c r="H252" s="5">
        <f t="shared" si="13"/>
        <v>-1.5146783530514945E-3</v>
      </c>
      <c r="I252" s="5">
        <f t="shared" si="14"/>
        <v>1.6355027481443012E-2</v>
      </c>
      <c r="J252" s="5">
        <f t="shared" si="15"/>
        <v>4.2936801120179155E-2</v>
      </c>
    </row>
    <row r="253" spans="1:10" ht="15" customHeight="1" x14ac:dyDescent="0.2">
      <c r="A253" s="3">
        <f>'2_CVaR_t2'!A253</f>
        <v>42643</v>
      </c>
      <c r="B253" s="5">
        <f>'2_CVaR_t2'!D253-1</f>
        <v>6.1223936541860979E-3</v>
      </c>
      <c r="C253" s="5">
        <f>'Stocks Returns'!B249</f>
        <v>4.1029466616935295E-3</v>
      </c>
      <c r="D253" s="5">
        <f>'Stocks Returns'!C249</f>
        <v>9.521484375E-3</v>
      </c>
      <c r="E253" s="5">
        <f>'Stocks Returns'!D249</f>
        <v>2.7432628691301808E-3</v>
      </c>
      <c r="F253" s="5">
        <f>'Stocks Returns'!E249</f>
        <v>-4.3518094365551097E-3</v>
      </c>
      <c r="G253" s="5">
        <f t="shared" si="12"/>
        <v>-1.2972778222920169E-3</v>
      </c>
      <c r="H253" s="5">
        <f t="shared" si="13"/>
        <v>5.5803956867067454E-4</v>
      </c>
      <c r="I253" s="5">
        <f t="shared" si="14"/>
        <v>-6.2532266426775299E-3</v>
      </c>
      <c r="J253" s="5">
        <f t="shared" si="15"/>
        <v>-1.0682760263447749E-2</v>
      </c>
    </row>
    <row r="254" spans="1:10" ht="15" customHeight="1" x14ac:dyDescent="0.2">
      <c r="A254" s="3">
        <f>'2_CVaR_t2'!A254</f>
        <v>42646</v>
      </c>
      <c r="B254" s="5">
        <f>'2_CVaR_t2'!D254-1</f>
        <v>9.7284750794779384E-4</v>
      </c>
      <c r="C254" s="5">
        <f>'Stocks Returns'!B250</f>
        <v>1.7459138187221335E-2</v>
      </c>
      <c r="D254" s="5">
        <f>'Stocks Returns'!C250</f>
        <v>1.9347037484884755E-3</v>
      </c>
      <c r="E254" s="5">
        <f>'Stocks Returns'!D250</f>
        <v>-5.149662053427706E-3</v>
      </c>
      <c r="F254" s="5">
        <f>'Stocks Returns'!E250</f>
        <v>-9.2017483321826798E-4</v>
      </c>
      <c r="G254" s="5">
        <f t="shared" si="12"/>
        <v>1.7009239671486483E-2</v>
      </c>
      <c r="H254" s="5">
        <f t="shared" si="13"/>
        <v>5.5003901954291351E-4</v>
      </c>
      <c r="I254" s="5">
        <f t="shared" si="14"/>
        <v>-6.545890456687839E-3</v>
      </c>
      <c r="J254" s="5">
        <f t="shared" si="15"/>
        <v>-1.9055400298704267E-3</v>
      </c>
    </row>
    <row r="255" spans="1:10" ht="15" customHeight="1" x14ac:dyDescent="0.2">
      <c r="A255" s="3">
        <f>'2_CVaR_t2'!A255</f>
        <v>42647</v>
      </c>
      <c r="B255" s="5">
        <f>'2_CVaR_t2'!D255-1</f>
        <v>-1.3997591169495616E-3</v>
      </c>
      <c r="C255" s="5">
        <f>'Stocks Returns'!B251</f>
        <v>3.6509675063878255E-4</v>
      </c>
      <c r="D255" s="5">
        <f>'Stocks Returns'!C251</f>
        <v>-1.5689114168476737E-3</v>
      </c>
      <c r="E255" s="5">
        <f>'Stocks Returns'!D251</f>
        <v>-8.0879974118408526E-3</v>
      </c>
      <c r="F255" s="5">
        <f>'Stocks Returns'!E251</f>
        <v>-1.2894312687082743E-2</v>
      </c>
      <c r="G255" s="5">
        <f t="shared" si="12"/>
        <v>2.1960159718714418E-3</v>
      </c>
      <c r="H255" s="5">
        <f t="shared" si="13"/>
        <v>5.3827795349978714E-4</v>
      </c>
      <c r="I255" s="5">
        <f t="shared" si="14"/>
        <v>-5.9824745257641143E-3</v>
      </c>
      <c r="J255" s="5">
        <f t="shared" si="15"/>
        <v>-1.1416747846778253E-2</v>
      </c>
    </row>
    <row r="256" spans="1:10" ht="15" customHeight="1" x14ac:dyDescent="0.2">
      <c r="A256" s="3">
        <f>'2_CVaR_t2'!A256</f>
        <v>42648</v>
      </c>
      <c r="B256" s="5">
        <f>'2_CVaR_t2'!D256-1</f>
        <v>5.4545002957575583E-3</v>
      </c>
      <c r="C256" s="5">
        <f>'Stocks Returns'!B252</f>
        <v>1.0583941605839531E-2</v>
      </c>
      <c r="D256" s="5">
        <f>'Stocks Returns'!C252</f>
        <v>7.494258431040679E-3</v>
      </c>
      <c r="E256" s="5">
        <f>'Stocks Returns'!D252</f>
        <v>1.3046314416177429E-2</v>
      </c>
      <c r="F256" s="5">
        <f>'Stocks Returns'!E252</f>
        <v>2.4259388850011554E-2</v>
      </c>
      <c r="G256" s="5">
        <f t="shared" si="12"/>
        <v>5.8257717306210467E-3</v>
      </c>
      <c r="H256" s="5">
        <f t="shared" si="13"/>
        <v>-4.8622268588219969E-4</v>
      </c>
      <c r="I256" s="5">
        <f t="shared" si="14"/>
        <v>5.0355746719351092E-3</v>
      </c>
      <c r="J256" s="5">
        <f t="shared" si="15"/>
        <v>1.8621757596914115E-2</v>
      </c>
    </row>
    <row r="257" spans="1:10" ht="15" customHeight="1" x14ac:dyDescent="0.2">
      <c r="A257" s="3">
        <f>'2_CVaR_t2'!A257</f>
        <v>42649</v>
      </c>
      <c r="B257" s="5">
        <f>'2_CVaR_t2'!D257-1</f>
        <v>5.2306582843852922E-4</v>
      </c>
      <c r="C257" s="5">
        <f>'Stocks Returns'!B253</f>
        <v>5.4171180931743557E-3</v>
      </c>
      <c r="D257" s="5">
        <f>'Stocks Returns'!C253</f>
        <v>1.1997600479918269E-4</v>
      </c>
      <c r="E257" s="5">
        <f>'Stocks Returns'!D253</f>
        <v>7.4050225370250189E-3</v>
      </c>
      <c r="F257" s="5">
        <f>'Stocks Returns'!E253</f>
        <v>1.3892051924391025E-2</v>
      </c>
      <c r="G257" s="5">
        <f t="shared" si="12"/>
        <v>5.3996005805196706E-3</v>
      </c>
      <c r="H257" s="5">
        <f t="shared" si="13"/>
        <v>-6.027281678113093E-4</v>
      </c>
      <c r="I257" s="5">
        <f t="shared" si="14"/>
        <v>6.6726309281217294E-3</v>
      </c>
      <c r="J257" s="5">
        <f t="shared" si="15"/>
        <v>1.3373591269314148E-2</v>
      </c>
    </row>
    <row r="258" spans="1:10" ht="15" customHeight="1" x14ac:dyDescent="0.2">
      <c r="A258" s="3">
        <f>'2_CVaR_t2'!A258</f>
        <v>42650</v>
      </c>
      <c r="B258" s="5">
        <f>'2_CVaR_t2'!D258-1</f>
        <v>-4.0186514880083957E-3</v>
      </c>
      <c r="C258" s="5">
        <f>'Stocks Returns'!B254</f>
        <v>-2.4066091954022872E-2</v>
      </c>
      <c r="D258" s="5">
        <f>'Stocks Returns'!C254</f>
        <v>-5.7581573896353655E-3</v>
      </c>
      <c r="E258" s="5">
        <f>'Stocks Returns'!D254</f>
        <v>-8.3093640140619041E-3</v>
      </c>
      <c r="F258" s="5">
        <f>'Stocks Returns'!E254</f>
        <v>-6.7385444743935929E-3</v>
      </c>
      <c r="G258" s="5">
        <f t="shared" si="12"/>
        <v>-1.9717597291316301E-2</v>
      </c>
      <c r="H258" s="5">
        <f t="shared" si="13"/>
        <v>2.0335404384999069E-4</v>
      </c>
      <c r="I258" s="5">
        <f t="shared" si="14"/>
        <v>-2.338594508189306E-3</v>
      </c>
      <c r="J258" s="5">
        <f t="shared" si="15"/>
        <v>-2.5423879313804998E-3</v>
      </c>
    </row>
    <row r="259" spans="1:10" ht="15" customHeight="1" x14ac:dyDescent="0.2">
      <c r="A259" s="3">
        <f>'2_CVaR_t2'!A259</f>
        <v>42653</v>
      </c>
      <c r="B259" s="5">
        <f>'2_CVaR_t2'!D259-1</f>
        <v>1.2251803656961879E-3</v>
      </c>
      <c r="C259" s="5">
        <f>'Stocks Returns'!B255</f>
        <v>-4.784688995215447E-3</v>
      </c>
      <c r="D259" s="5">
        <f>'Stocks Returns'!C255</f>
        <v>2.8957528957529455E-3</v>
      </c>
      <c r="E259" s="5">
        <f>'Stocks Returns'!D255</f>
        <v>-1.2085078955849204E-2</v>
      </c>
      <c r="F259" s="5">
        <f>'Stocks Returns'!E255</f>
        <v>3.8444142921756352E-3</v>
      </c>
      <c r="G259" s="5">
        <f t="shared" si="12"/>
        <v>-5.4771583828061151E-3</v>
      </c>
      <c r="H259" s="5">
        <f t="shared" si="13"/>
        <v>1.1397204421837654E-3</v>
      </c>
      <c r="I259" s="5">
        <f t="shared" si="14"/>
        <v>-1.3853727675520081E-2</v>
      </c>
      <c r="J259" s="5">
        <f t="shared" si="15"/>
        <v>2.5971101090357714E-3</v>
      </c>
    </row>
    <row r="260" spans="1:10" ht="15" customHeight="1" x14ac:dyDescent="0.2">
      <c r="A260" s="3">
        <f>'2_CVaR_t2'!A260</f>
        <v>42654</v>
      </c>
      <c r="B260" s="5">
        <f>'2_CVaR_t2'!D260-1</f>
        <v>-9.5260685487078556E-3</v>
      </c>
      <c r="C260" s="5">
        <f>'Stocks Returns'!B256</f>
        <v>-2.3668639053254448E-2</v>
      </c>
      <c r="D260" s="5">
        <f>'Stocks Returns'!C256</f>
        <v>-1.2993262752646784E-2</v>
      </c>
      <c r="E260" s="5">
        <f>'Stocks Returns'!D256</f>
        <v>-2.6423095742945768E-2</v>
      </c>
      <c r="F260" s="5">
        <f>'Stocks Returns'!E256</f>
        <v>-2.3879252083802704E-2</v>
      </c>
      <c r="G260" s="5">
        <f t="shared" si="12"/>
        <v>-1.402579243809801E-2</v>
      </c>
      <c r="H260" s="5">
        <f t="shared" si="13"/>
        <v>1.0737207966604375E-3</v>
      </c>
      <c r="I260" s="5">
        <f t="shared" si="14"/>
        <v>-1.2323880252457176E-2</v>
      </c>
      <c r="J260" s="5">
        <f t="shared" si="15"/>
        <v>-1.3966015110134143E-2</v>
      </c>
    </row>
    <row r="261" spans="1:10" ht="15" customHeight="1" x14ac:dyDescent="0.2">
      <c r="A261" s="3">
        <f>'2_CVaR_t2'!A261</f>
        <v>42655</v>
      </c>
      <c r="B261" s="5">
        <f>'2_CVaR_t2'!D261-1</f>
        <v>1.0407617133654234E-3</v>
      </c>
      <c r="C261" s="5">
        <f>'Stocks Returns'!B257</f>
        <v>-8.7121212121210601E-3</v>
      </c>
      <c r="D261" s="5">
        <f>'Stocks Returns'!C257</f>
        <v>2.5597269624573205E-3</v>
      </c>
      <c r="E261" s="5">
        <f>'Stocks Returns'!D257</f>
        <v>-1.155972524711002E-2</v>
      </c>
      <c r="F261" s="5">
        <f>'Stocks Returns'!E257</f>
        <v>3.2310177705976439E-3</v>
      </c>
      <c r="G261" s="5">
        <f t="shared" si="12"/>
        <v>-9.2273065405466953E-3</v>
      </c>
      <c r="H261" s="5">
        <f t="shared" si="13"/>
        <v>1.0751103518558444E-3</v>
      </c>
      <c r="I261" s="5">
        <f t="shared" si="14"/>
        <v>-1.3056188832169732E-2</v>
      </c>
      <c r="J261" s="5">
        <f t="shared" si="15"/>
        <v>2.175152924022962E-3</v>
      </c>
    </row>
    <row r="262" spans="1:10" ht="15" customHeight="1" x14ac:dyDescent="0.2">
      <c r="A262" s="3">
        <f>'2_CVaR_t2'!A262</f>
        <v>42656</v>
      </c>
      <c r="B262" s="5">
        <f>'2_CVaR_t2'!D262-1</f>
        <v>-3.4485903093008918E-3</v>
      </c>
      <c r="C262" s="5">
        <f>'Stocks Returns'!B258</f>
        <v>-1.8723729461215255E-2</v>
      </c>
      <c r="D262" s="5">
        <f>'Stocks Returns'!C258</f>
        <v>-4.6200607902735502E-3</v>
      </c>
      <c r="E262" s="5">
        <f>'Stocks Returns'!D258</f>
        <v>-1.0000000000000009E-2</v>
      </c>
      <c r="F262" s="5">
        <f>'Stocks Returns'!E258</f>
        <v>-3.0365769496204287E-2</v>
      </c>
      <c r="G262" s="5">
        <f t="shared" ref="G262:G325" si="16">C262-($P$11+$O$11*$B262)</f>
        <v>-1.4923242055130473E-2</v>
      </c>
      <c r="H262" s="5">
        <f t="shared" ref="H262:H325" si="17">D262-($P$12+$O$12*$B262)</f>
        <v>5.0247023962141871E-4</v>
      </c>
      <c r="I262" s="5">
        <f t="shared" ref="I262:I325" si="18">E262-($P$13+$O$13*$B262)</f>
        <v>-4.870588874649617E-3</v>
      </c>
      <c r="J262" s="5">
        <f t="shared" ref="J262:J325" si="19">F262-($P$14+$O$14*$B262)</f>
        <v>-2.6761375947194618E-2</v>
      </c>
    </row>
    <row r="263" spans="1:10" ht="15" customHeight="1" x14ac:dyDescent="0.2">
      <c r="A263" s="3">
        <f>'2_CVaR_t2'!A263</f>
        <v>42657</v>
      </c>
      <c r="B263" s="5">
        <f>'2_CVaR_t2'!D263-1</f>
        <v>4.963078471079907E-3</v>
      </c>
      <c r="C263" s="5">
        <f>'Stocks Returns'!B259</f>
        <v>-1.3239875389408073E-2</v>
      </c>
      <c r="D263" s="5">
        <f>'Stocks Returns'!C259</f>
        <v>7.0844021008915625E-3</v>
      </c>
      <c r="E263" s="5">
        <f>'Stocks Returns'!D259</f>
        <v>1.0101010101010166E-2</v>
      </c>
      <c r="F263" s="5">
        <f>'Stocks Returns'!E259</f>
        <v>-1.1387900355871783E-2</v>
      </c>
      <c r="G263" s="5">
        <f t="shared" si="16"/>
        <v>-1.7525635046136918E-2</v>
      </c>
      <c r="H263" s="5">
        <f t="shared" si="17"/>
        <v>-1.7283509730671616E-4</v>
      </c>
      <c r="I263" s="5">
        <f t="shared" si="18"/>
        <v>2.8155642129492056E-3</v>
      </c>
      <c r="J263" s="5">
        <f t="shared" si="19"/>
        <v>-1.6515401712123387E-2</v>
      </c>
    </row>
    <row r="264" spans="1:10" ht="15" customHeight="1" x14ac:dyDescent="0.2">
      <c r="A264" s="3">
        <f>'2_CVaR_t2'!A264</f>
        <v>42660</v>
      </c>
      <c r="B264" s="5">
        <f>'2_CVaR_t2'!D264-1</f>
        <v>-2.5408157227565509E-3</v>
      </c>
      <c r="C264" s="5">
        <f>'Stocks Returns'!B260</f>
        <v>-1.9731649565903897E-3</v>
      </c>
      <c r="D264" s="5">
        <f>'Stocks Returns'!C260</f>
        <v>-3.6385688295936802E-3</v>
      </c>
      <c r="E264" s="5">
        <f>'Stocks Returns'!D260</f>
        <v>-5.0847457627117842E-3</v>
      </c>
      <c r="F264" s="5">
        <f>'Stocks Returns'!E260</f>
        <v>-1.367890568754504E-2</v>
      </c>
      <c r="G264" s="5">
        <f t="shared" si="16"/>
        <v>9.5466688306721295E-4</v>
      </c>
      <c r="H264" s="5">
        <f t="shared" si="17"/>
        <v>1.479563163102925E-4</v>
      </c>
      <c r="I264" s="5">
        <f t="shared" si="18"/>
        <v>-1.2951272500522611E-3</v>
      </c>
      <c r="J264" s="5">
        <f t="shared" si="19"/>
        <v>-1.1016845044683556E-2</v>
      </c>
    </row>
    <row r="265" spans="1:10" ht="15" customHeight="1" x14ac:dyDescent="0.2">
      <c r="A265" s="3">
        <f>'2_CVaR_t2'!A265</f>
        <v>42661</v>
      </c>
      <c r="B265" s="5">
        <f>'2_CVaR_t2'!D265-1</f>
        <v>-4.1941276511898717E-3</v>
      </c>
      <c r="C265" s="5">
        <f>'Stocks Returns'!B261</f>
        <v>-3.1633056544088101E-3</v>
      </c>
      <c r="D265" s="5">
        <f>'Stocks Returns'!C261</f>
        <v>-6.9385270846014091E-3</v>
      </c>
      <c r="E265" s="5">
        <f>'Stocks Returns'!D261</f>
        <v>2.725724020442799E-3</v>
      </c>
      <c r="F265" s="5">
        <f>'Stocks Returns'!E261</f>
        <v>-1.0948905109489093E-2</v>
      </c>
      <c r="G265" s="5">
        <f t="shared" si="16"/>
        <v>1.3538765358463416E-3</v>
      </c>
      <c r="H265" s="5">
        <f t="shared" si="17"/>
        <v>-7.1876080460943608E-4</v>
      </c>
      <c r="I265" s="5">
        <f t="shared" si="18"/>
        <v>8.9554803613939703E-3</v>
      </c>
      <c r="J265" s="5">
        <f t="shared" si="19"/>
        <v>-6.5705921531311372E-3</v>
      </c>
    </row>
    <row r="266" spans="1:10" ht="15" customHeight="1" x14ac:dyDescent="0.2">
      <c r="A266" s="3">
        <f>'2_CVaR_t2'!A266</f>
        <v>42662</v>
      </c>
      <c r="B266" s="5">
        <f>'2_CVaR_t2'!D266-1</f>
        <v>1.0541555306445405E-2</v>
      </c>
      <c r="C266" s="5">
        <f>'Stocks Returns'!B262</f>
        <v>1.5866719555731823E-2</v>
      </c>
      <c r="D266" s="5">
        <f>'Stocks Returns'!C262</f>
        <v>1.5077224810002399E-2</v>
      </c>
      <c r="E266" s="5">
        <f>'Stocks Returns'!D262</f>
        <v>1.9537886510363478E-2</v>
      </c>
      <c r="F266" s="5">
        <f>'Stocks Returns'!E262</f>
        <v>2.6322263222632314E-2</v>
      </c>
      <c r="G266" s="5">
        <f t="shared" si="16"/>
        <v>6.2182972570597669E-3</v>
      </c>
      <c r="H266" s="5">
        <f t="shared" si="17"/>
        <v>-3.9006583783795894E-4</v>
      </c>
      <c r="I266" s="5">
        <f t="shared" si="18"/>
        <v>4.0191168821641331E-3</v>
      </c>
      <c r="J266" s="5">
        <f t="shared" si="19"/>
        <v>1.5403916467016226E-2</v>
      </c>
    </row>
    <row r="267" spans="1:10" ht="15" customHeight="1" x14ac:dyDescent="0.2">
      <c r="A267" s="3">
        <f>'2_CVaR_t2'!A267</f>
        <v>42663</v>
      </c>
      <c r="B267" s="5">
        <f>'2_CVaR_t2'!D267-1</f>
        <v>-2.5832500335951636E-3</v>
      </c>
      <c r="C267" s="5">
        <f>'Stocks Returns'!B263</f>
        <v>3.9047247169075039E-3</v>
      </c>
      <c r="D267" s="5">
        <f>'Stocks Returns'!C263</f>
        <v>-3.7435092380148083E-3</v>
      </c>
      <c r="E267" s="5">
        <f>'Stocks Returns'!D263</f>
        <v>-4.9991668055323624E-3</v>
      </c>
      <c r="F267" s="5">
        <f>'Stocks Returns'!E263</f>
        <v>-5.5129434324064919E-3</v>
      </c>
      <c r="G267" s="5">
        <f t="shared" si="16"/>
        <v>6.8733492138059113E-3</v>
      </c>
      <c r="H267" s="5">
        <f t="shared" si="17"/>
        <v>1.0546807366228119E-4</v>
      </c>
      <c r="I267" s="5">
        <f t="shared" si="18"/>
        <v>-1.1469191148490016E-3</v>
      </c>
      <c r="J267" s="5">
        <f t="shared" si="19"/>
        <v>-2.8068330352936078E-3</v>
      </c>
    </row>
    <row r="268" spans="1:10" ht="15" customHeight="1" x14ac:dyDescent="0.2">
      <c r="A268" s="3">
        <f>'2_CVaR_t2'!A268</f>
        <v>42664</v>
      </c>
      <c r="B268" s="5">
        <f>'2_CVaR_t2'!D268-1</f>
        <v>-1.2860034336330539E-3</v>
      </c>
      <c r="C268" s="5">
        <f>'Stocks Returns'!B264</f>
        <v>3.6172695449241621E-2</v>
      </c>
      <c r="D268" s="5">
        <f>'Stocks Returns'!C264</f>
        <v>-1.8181818181819409E-3</v>
      </c>
      <c r="E268" s="5">
        <f>'Stocks Returns'!D264</f>
        <v>-3.5169988276670949E-3</v>
      </c>
      <c r="F268" s="5">
        <f>'Stocks Returns'!E264</f>
        <v>1.2051096649794424E-3</v>
      </c>
      <c r="G268" s="5">
        <f t="shared" si="16"/>
        <v>3.7894259846346881E-2</v>
      </c>
      <c r="H268" s="5">
        <f t="shared" si="17"/>
        <v>1.2158904926733681E-4</v>
      </c>
      <c r="I268" s="5">
        <f t="shared" si="18"/>
        <v>-1.5793689696814383E-3</v>
      </c>
      <c r="J268" s="5">
        <f t="shared" si="19"/>
        <v>2.5645882256728407E-3</v>
      </c>
    </row>
    <row r="269" spans="1:10" ht="15" customHeight="1" x14ac:dyDescent="0.2">
      <c r="A269" s="3">
        <f>'2_CVaR_t2'!A269</f>
        <v>42667</v>
      </c>
      <c r="B269" s="5">
        <f>'2_CVaR_t2'!D269-1</f>
        <v>7.2962758646695214E-3</v>
      </c>
      <c r="C269" s="5">
        <f>'Stocks Returns'!B265</f>
        <v>-7.5075075075070608E-4</v>
      </c>
      <c r="D269" s="5">
        <f>'Stocks Returns'!C265</f>
        <v>9.9574984820887114E-3</v>
      </c>
      <c r="E269" s="5">
        <f>'Stocks Returns'!D265</f>
        <v>1.9159663865546239E-2</v>
      </c>
      <c r="F269" s="5">
        <f>'Stocks Returns'!E265</f>
        <v>1.6851227732306295E-2</v>
      </c>
      <c r="G269" s="5">
        <f t="shared" si="16"/>
        <v>-7.2794435356696415E-3</v>
      </c>
      <c r="H269" s="5">
        <f t="shared" si="17"/>
        <v>-7.3359277256031079E-4</v>
      </c>
      <c r="I269" s="5">
        <f t="shared" si="18"/>
        <v>8.4306311242987216E-3</v>
      </c>
      <c r="J269" s="5">
        <f t="shared" si="19"/>
        <v>9.3017058512365781E-3</v>
      </c>
    </row>
    <row r="270" spans="1:10" ht="15" customHeight="1" x14ac:dyDescent="0.2">
      <c r="A270" s="3">
        <f>'2_CVaR_t2'!A270</f>
        <v>42668</v>
      </c>
      <c r="B270" s="5">
        <f>'2_CVaR_t2'!D270-1</f>
        <v>-8.338239043325979E-3</v>
      </c>
      <c r="C270" s="5">
        <f>'Stocks Returns'!B266</f>
        <v>-1.6528925619834767E-2</v>
      </c>
      <c r="D270" s="5">
        <f>'Stocks Returns'!C266</f>
        <v>-1.3706865456294293E-2</v>
      </c>
      <c r="E270" s="5">
        <f>'Stocks Returns'!D266</f>
        <v>4.4525065963059163E-3</v>
      </c>
      <c r="F270" s="5">
        <f>'Stocks Returns'!E266</f>
        <v>-1.0179924242424199E-2</v>
      </c>
      <c r="G270" s="5">
        <f t="shared" si="16"/>
        <v>-8.0279550223622698E-3</v>
      </c>
      <c r="H270" s="5">
        <f t="shared" si="17"/>
        <v>-1.3880551119777422E-3</v>
      </c>
      <c r="I270" s="5">
        <f t="shared" si="18"/>
        <v>1.679859392035718E-2</v>
      </c>
      <c r="J270" s="5">
        <f t="shared" si="19"/>
        <v>-1.4997365812243427E-3</v>
      </c>
    </row>
    <row r="271" spans="1:10" ht="15" customHeight="1" x14ac:dyDescent="0.2">
      <c r="A271" s="3">
        <f>'2_CVaR_t2'!A271</f>
        <v>42669</v>
      </c>
      <c r="B271" s="5">
        <f>'2_CVaR_t2'!D271-1</f>
        <v>-2.4118297306884307E-3</v>
      </c>
      <c r="C271" s="5">
        <f>'Stocks Returns'!B267</f>
        <v>9.931245225363039E-3</v>
      </c>
      <c r="D271" s="5">
        <f>'Stocks Returns'!C267</f>
        <v>-3.413385346824338E-3</v>
      </c>
      <c r="E271" s="5">
        <f>'Stocks Returns'!D267</f>
        <v>-5.9103595468724679E-3</v>
      </c>
      <c r="F271" s="5">
        <f>'Stocks Returns'!E267</f>
        <v>-2.3917723032784721E-4</v>
      </c>
      <c r="G271" s="5">
        <f t="shared" si="16"/>
        <v>1.2735081146168292E-2</v>
      </c>
      <c r="H271" s="5">
        <f t="shared" si="17"/>
        <v>1.8330627993318627E-4</v>
      </c>
      <c r="I271" s="5">
        <f t="shared" si="18"/>
        <v>-2.3111126108962378E-3</v>
      </c>
      <c r="J271" s="5">
        <f t="shared" si="19"/>
        <v>2.2889870173716403E-3</v>
      </c>
    </row>
    <row r="272" spans="1:10" ht="15" customHeight="1" x14ac:dyDescent="0.2">
      <c r="A272" s="3">
        <f>'2_CVaR_t2'!A272</f>
        <v>42670</v>
      </c>
      <c r="B272" s="5">
        <f>'2_CVaR_t2'!D272-1</f>
        <v>1.2911469909893114E-3</v>
      </c>
      <c r="C272" s="5">
        <f>'Stocks Returns'!B268</f>
        <v>-1.0590015128593033E-2</v>
      </c>
      <c r="D272" s="5">
        <f>'Stocks Returns'!C268</f>
        <v>2.0795107033639848E-3</v>
      </c>
      <c r="E272" s="5">
        <f>'Stocks Returns'!D268</f>
        <v>-3.137902559867789E-3</v>
      </c>
      <c r="F272" s="5">
        <f>'Stocks Returns'!E268</f>
        <v>5.2631578947368585E-2</v>
      </c>
      <c r="G272" s="5">
        <f t="shared" si="16"/>
        <v>-1.1345899094663586E-2</v>
      </c>
      <c r="H272" s="5">
        <f t="shared" si="17"/>
        <v>2.2639269480682379E-4</v>
      </c>
      <c r="I272" s="5">
        <f t="shared" si="18"/>
        <v>-5.0039120104535045E-3</v>
      </c>
      <c r="J272" s="5">
        <f t="shared" si="19"/>
        <v>5.1315796837392395E-2</v>
      </c>
    </row>
    <row r="273" spans="1:10" ht="15" customHeight="1" x14ac:dyDescent="0.2">
      <c r="A273" s="3">
        <f>'2_CVaR_t2'!A273</f>
        <v>42671</v>
      </c>
      <c r="B273" s="5">
        <f>'2_CVaR_t2'!D273-1</f>
        <v>2.3224185763939253E-3</v>
      </c>
      <c r="C273" s="5">
        <f>'Stocks Returns'!B269</f>
        <v>-1.1850152905198752E-2</v>
      </c>
      <c r="D273" s="5">
        <f>'Stocks Returns'!C269</f>
        <v>3.662109375E-3</v>
      </c>
      <c r="E273" s="5">
        <f>'Stocks Returns'!D269</f>
        <v>-9.9403578528833858E-4</v>
      </c>
      <c r="F273" s="5">
        <f>'Stocks Returns'!E269</f>
        <v>2.2045454545454479E-2</v>
      </c>
      <c r="G273" s="5">
        <f t="shared" si="16"/>
        <v>-1.3597411715686764E-2</v>
      </c>
      <c r="H273" s="5">
        <f t="shared" si="17"/>
        <v>2.9123032034641515E-4</v>
      </c>
      <c r="I273" s="5">
        <f t="shared" si="18"/>
        <v>-4.3821081711924274E-3</v>
      </c>
      <c r="J273" s="5">
        <f t="shared" si="19"/>
        <v>1.9659141089363209E-2</v>
      </c>
    </row>
    <row r="274" spans="1:10" ht="15" customHeight="1" x14ac:dyDescent="0.2">
      <c r="A274" s="3">
        <f>'2_CVaR_t2'!A274</f>
        <v>42674</v>
      </c>
      <c r="B274" s="5">
        <f>'2_CVaR_t2'!D274-1</f>
        <v>2.3762570293528462E-3</v>
      </c>
      <c r="C274" s="5">
        <f>'Stocks Returns'!B270</f>
        <v>1.0058027079303589E-2</v>
      </c>
      <c r="D274" s="5">
        <f>'Stocks Returns'!C270</f>
        <v>3.5271223546582409E-3</v>
      </c>
      <c r="E274" s="5">
        <f>'Stocks Returns'!D270</f>
        <v>4.1459369817578029E-3</v>
      </c>
      <c r="F274" s="5">
        <f>'Stocks Returns'!E270</f>
        <v>-3.3800311318656795E-2</v>
      </c>
      <c r="G274" s="5">
        <f t="shared" si="16"/>
        <v>8.2590126608057968E-3</v>
      </c>
      <c r="H274" s="5">
        <f t="shared" si="17"/>
        <v>7.7007230825958638E-5</v>
      </c>
      <c r="I274" s="5">
        <f t="shared" si="18"/>
        <v>6.7840394271111463E-4</v>
      </c>
      <c r="J274" s="5">
        <f t="shared" si="19"/>
        <v>-3.6242512818532628E-2</v>
      </c>
    </row>
    <row r="275" spans="1:10" ht="15" customHeight="1" x14ac:dyDescent="0.2">
      <c r="A275" s="3">
        <f>'2_CVaR_t2'!A275</f>
        <v>42675</v>
      </c>
      <c r="B275" s="5">
        <f>'2_CVaR_t2'!D275-1</f>
        <v>-7.0309394109028256E-3</v>
      </c>
      <c r="C275" s="5">
        <f>'Stocks Returns'!B271</f>
        <v>-1.2255840674071261E-2</v>
      </c>
      <c r="D275" s="5">
        <f>'Stocks Returns'!C271</f>
        <v>-1.0786571324687966E-2</v>
      </c>
      <c r="E275" s="5">
        <f>'Stocks Returns'!D271</f>
        <v>-6.1106523534268931E-3</v>
      </c>
      <c r="F275" s="5">
        <f>'Stocks Returns'!E271</f>
        <v>2.0713463751438344E-3</v>
      </c>
      <c r="G275" s="5">
        <f t="shared" si="16"/>
        <v>-5.0115942877986853E-3</v>
      </c>
      <c r="H275" s="5">
        <f t="shared" si="17"/>
        <v>-3.9176284927732417E-4</v>
      </c>
      <c r="I275" s="5">
        <f t="shared" si="18"/>
        <v>4.3059797776104653E-3</v>
      </c>
      <c r="J275" s="5">
        <f t="shared" si="19"/>
        <v>9.3944664558143366E-3</v>
      </c>
    </row>
    <row r="276" spans="1:10" ht="15" customHeight="1" x14ac:dyDescent="0.2">
      <c r="A276" s="3">
        <f>'2_CVaR_t2'!A276</f>
        <v>42676</v>
      </c>
      <c r="B276" s="5">
        <f>'2_CVaR_t2'!D276-1</f>
        <v>-8.2345728101239635E-3</v>
      </c>
      <c r="C276" s="5">
        <f>'Stocks Returns'!B272</f>
        <v>-2.2877084141139981E-2</v>
      </c>
      <c r="D276" s="5">
        <f>'Stocks Returns'!C272</f>
        <v>-1.2741975006126061E-2</v>
      </c>
      <c r="E276" s="5">
        <f>'Stocks Returns'!D272</f>
        <v>-5.3173811897639922E-3</v>
      </c>
      <c r="F276" s="5">
        <f>'Stocks Returns'!E272</f>
        <v>-7.1198897565457608E-3</v>
      </c>
      <c r="G276" s="5">
        <f t="shared" si="16"/>
        <v>-1.44757692476222E-2</v>
      </c>
      <c r="H276" s="5">
        <f t="shared" si="17"/>
        <v>-5.7573414280401997E-4</v>
      </c>
      <c r="I276" s="5">
        <f t="shared" si="18"/>
        <v>6.8757042156520811E-3</v>
      </c>
      <c r="J276" s="5">
        <f t="shared" si="19"/>
        <v>1.4526851731999531E-3</v>
      </c>
    </row>
    <row r="277" spans="1:10" ht="15" customHeight="1" x14ac:dyDescent="0.2">
      <c r="A277" s="3">
        <f>'2_CVaR_t2'!A277</f>
        <v>42677</v>
      </c>
      <c r="B277" s="5">
        <f>'2_CVaR_t2'!D277-1</f>
        <v>3.9544452770434724E-4</v>
      </c>
      <c r="C277" s="5">
        <f>'Stocks Returns'!B273</f>
        <v>2.3015873015873156E-2</v>
      </c>
      <c r="D277" s="5">
        <f>'Stocks Returns'!C273</f>
        <v>8.6870191114418738E-4</v>
      </c>
      <c r="E277" s="5">
        <f>'Stocks Returns'!D273</f>
        <v>-3.8422986969595119E-3</v>
      </c>
      <c r="F277" s="5">
        <f>'Stocks Returns'!E273</f>
        <v>8.5588711542912144E-3</v>
      </c>
      <c r="G277" s="5">
        <f t="shared" si="16"/>
        <v>2.3121039526467366E-2</v>
      </c>
      <c r="H277" s="5">
        <f t="shared" si="17"/>
        <v>3.3382279029297733E-4</v>
      </c>
      <c r="I277" s="5">
        <f t="shared" si="18"/>
        <v>-4.3863328892969162E-3</v>
      </c>
      <c r="J277" s="5">
        <f t="shared" si="19"/>
        <v>8.1728902502338704E-3</v>
      </c>
    </row>
    <row r="278" spans="1:10" ht="15" customHeight="1" x14ac:dyDescent="0.2">
      <c r="A278" s="3">
        <f>'2_CVaR_t2'!A278</f>
        <v>42678</v>
      </c>
      <c r="B278" s="5">
        <f>'2_CVaR_t2'!D278-1</f>
        <v>-1.7492812482938769E-3</v>
      </c>
      <c r="C278" s="5">
        <f>'Stocks Returns'!B274</f>
        <v>-5.430566330488773E-3</v>
      </c>
      <c r="D278" s="5">
        <f>'Stocks Returns'!C274</f>
        <v>-3.5957842529449335E-3</v>
      </c>
      <c r="E278" s="5">
        <f>'Stocks Returns'!D274</f>
        <v>9.8943484823075245E-3</v>
      </c>
      <c r="F278" s="5">
        <f>'Stocks Returns'!E274</f>
        <v>-1.9266055045871644E-2</v>
      </c>
      <c r="G278" s="5">
        <f t="shared" si="16"/>
        <v>-3.2636469193100493E-3</v>
      </c>
      <c r="H278" s="5">
        <f t="shared" si="17"/>
        <v>-9.7419006119936914E-4</v>
      </c>
      <c r="I278" s="5">
        <f t="shared" si="18"/>
        <v>1.2515734200951241E-2</v>
      </c>
      <c r="J278" s="5">
        <f t="shared" si="19"/>
        <v>-1.7425662020382322E-2</v>
      </c>
    </row>
    <row r="279" spans="1:10" ht="15" customHeight="1" x14ac:dyDescent="0.2">
      <c r="A279" s="3">
        <f>'2_CVaR_t2'!A279</f>
        <v>42681</v>
      </c>
      <c r="B279" s="5">
        <f>'2_CVaR_t2'!D279-1</f>
        <v>1.8569409108690538E-2</v>
      </c>
      <c r="C279" s="5">
        <f>'Stocks Returns'!B275</f>
        <v>-3.5101404056162577E-3</v>
      </c>
      <c r="D279" s="5">
        <f>'Stocks Returns'!C275</f>
        <v>2.6754604280736727E-2</v>
      </c>
      <c r="E279" s="5">
        <f>'Stocks Returns'!D275</f>
        <v>3.3377615410162598E-2</v>
      </c>
      <c r="F279" s="5">
        <f>'Stocks Returns'!E275</f>
        <v>2.7128157156220745E-2</v>
      </c>
      <c r="G279" s="5">
        <f t="shared" si="16"/>
        <v>-2.0875843415638813E-2</v>
      </c>
      <c r="H279" s="5">
        <f t="shared" si="17"/>
        <v>-5.27579705820274E-4</v>
      </c>
      <c r="I279" s="5">
        <f t="shared" si="18"/>
        <v>6.0104647197060553E-3</v>
      </c>
      <c r="J279" s="5">
        <f t="shared" si="19"/>
        <v>7.8763420311055397E-3</v>
      </c>
    </row>
    <row r="280" spans="1:10" ht="15" customHeight="1" x14ac:dyDescent="0.2">
      <c r="A280" s="3">
        <f>'2_CVaR_t2'!A280</f>
        <v>42682</v>
      </c>
      <c r="B280" s="5">
        <f>'2_CVaR_t2'!D280-1</f>
        <v>4.3024919763645642E-3</v>
      </c>
      <c r="C280" s="5">
        <f>'Stocks Returns'!B276</f>
        <v>1.1741682974559797E-2</v>
      </c>
      <c r="D280" s="5">
        <f>'Stocks Returns'!C276</f>
        <v>4.4843049327352169E-3</v>
      </c>
      <c r="E280" s="5">
        <f>'Stocks Returns'!D276</f>
        <v>2.7800096416519482E-2</v>
      </c>
      <c r="F280" s="5">
        <f>'Stocks Returns'!E276</f>
        <v>9.3351548269580142E-3</v>
      </c>
      <c r="G280" s="5">
        <f t="shared" si="16"/>
        <v>8.0909537430760691E-3</v>
      </c>
      <c r="H280" s="5">
        <f t="shared" si="17"/>
        <v>-1.8007223612573151E-3</v>
      </c>
      <c r="I280" s="5">
        <f t="shared" si="18"/>
        <v>2.1489616030667742E-2</v>
      </c>
      <c r="J280" s="5">
        <f t="shared" si="19"/>
        <v>4.8933880137905202E-3</v>
      </c>
    </row>
    <row r="281" spans="1:10" ht="15" customHeight="1" x14ac:dyDescent="0.2">
      <c r="A281" s="3">
        <f>'2_CVaR_t2'!A281</f>
        <v>42683</v>
      </c>
      <c r="B281" s="5">
        <f>'2_CVaR_t2'!D281-1</f>
        <v>3.1065334075730533E-3</v>
      </c>
      <c r="C281" s="5">
        <f>'Stocks Returns'!B277</f>
        <v>1.9342359767891004E-3</v>
      </c>
      <c r="D281" s="5">
        <f>'Stocks Returns'!C277</f>
        <v>4.3436293436294182E-3</v>
      </c>
      <c r="E281" s="5">
        <f>'Stocks Returns'!D277</f>
        <v>5.4721701063165096E-3</v>
      </c>
      <c r="F281" s="5">
        <f>'Stocks Returns'!E277</f>
        <v>3.1581321903902504E-2</v>
      </c>
      <c r="G281" s="5">
        <f t="shared" si="16"/>
        <v>-5.6680266218186049E-4</v>
      </c>
      <c r="H281" s="5">
        <f t="shared" si="17"/>
        <v>-1.8126089806101871E-4</v>
      </c>
      <c r="I281" s="5">
        <f t="shared" si="18"/>
        <v>9.268156441270348E-4</v>
      </c>
      <c r="J281" s="5">
        <f t="shared" si="19"/>
        <v>2.8381042934156896E-2</v>
      </c>
    </row>
    <row r="282" spans="1:10" ht="15" customHeight="1" x14ac:dyDescent="0.2">
      <c r="A282" s="3">
        <f>'2_CVaR_t2'!A282</f>
        <v>42684</v>
      </c>
      <c r="B282" s="5">
        <f>'2_CVaR_t2'!D282-1</f>
        <v>-1.1825194887839174E-2</v>
      </c>
      <c r="C282" s="5">
        <f>'Stocks Returns'!B278</f>
        <v>5.0193050193050315E-3</v>
      </c>
      <c r="D282" s="5">
        <f>'Stocks Returns'!C278</f>
        <v>-1.6458433445458831E-2</v>
      </c>
      <c r="E282" s="5">
        <f>'Stocks Returns'!D278</f>
        <v>-2.9077903902970048E-2</v>
      </c>
      <c r="F282" s="5">
        <f>'Stocks Returns'!E278</f>
        <v>-2.077410890006548E-2</v>
      </c>
      <c r="G282" s="5">
        <f t="shared" si="16"/>
        <v>1.6872331813001077E-2</v>
      </c>
      <c r="H282" s="5">
        <f t="shared" si="17"/>
        <v>9.9226051241035548E-4</v>
      </c>
      <c r="I282" s="5">
        <f t="shared" si="18"/>
        <v>-1.158538733259858E-2</v>
      </c>
      <c r="J282" s="5">
        <f t="shared" si="19"/>
        <v>-8.4742195163499401E-3</v>
      </c>
    </row>
    <row r="283" spans="1:10" ht="15" customHeight="1" x14ac:dyDescent="0.2">
      <c r="A283" s="3">
        <f>'2_CVaR_t2'!A283</f>
        <v>42685</v>
      </c>
      <c r="B283" s="5">
        <f>'2_CVaR_t2'!D283-1</f>
        <v>6.55165344536357E-4</v>
      </c>
      <c r="C283" s="5">
        <f>'Stocks Returns'!B279</f>
        <v>1.5751056473300107E-2</v>
      </c>
      <c r="D283" s="5">
        <f>'Stocks Returns'!C279</f>
        <v>1.221448638084599E-4</v>
      </c>
      <c r="E283" s="5">
        <f>'Stocks Returns'!D279</f>
        <v>1.1370916079436189E-2</v>
      </c>
      <c r="F283" s="5">
        <f>'Stocks Returns'!E279</f>
        <v>-1.8758374274229661E-2</v>
      </c>
      <c r="G283" s="5">
        <f t="shared" si="16"/>
        <v>1.5606549970477789E-2</v>
      </c>
      <c r="H283" s="5">
        <f t="shared" si="17"/>
        <v>-7.9497511796330857E-4</v>
      </c>
      <c r="I283" s="5">
        <f t="shared" si="18"/>
        <v>1.0443557615951029E-2</v>
      </c>
      <c r="J283" s="5">
        <f t="shared" si="19"/>
        <v>-1.9413963378098108E-2</v>
      </c>
    </row>
    <row r="284" spans="1:10" ht="15" customHeight="1" x14ac:dyDescent="0.2">
      <c r="A284" s="3">
        <f>'2_CVaR_t2'!A284</f>
        <v>42688</v>
      </c>
      <c r="B284" s="5">
        <f>'2_CVaR_t2'!D284-1</f>
        <v>-2.6395549509949934E-2</v>
      </c>
      <c r="C284" s="5">
        <f>'Stocks Returns'!B280</f>
        <v>7.2239031770045425E-2</v>
      </c>
      <c r="D284" s="5">
        <f>'Stocks Returns'!C280</f>
        <v>-4.2745481191988288E-2</v>
      </c>
      <c r="E284" s="5">
        <f>'Stocks Returns'!D280</f>
        <v>6.0174188440222931E-3</v>
      </c>
      <c r="F284" s="5">
        <f>'Stocks Returns'!E280</f>
        <v>4.3240782885753948E-3</v>
      </c>
      <c r="G284" s="5">
        <f t="shared" si="16"/>
        <v>9.8098730764386813E-2</v>
      </c>
      <c r="H284" s="5">
        <f t="shared" si="17"/>
        <v>-3.8510502144723721E-3</v>
      </c>
      <c r="I284" s="5">
        <f t="shared" si="18"/>
        <v>4.5014451817857445E-2</v>
      </c>
      <c r="J284" s="5">
        <f t="shared" si="19"/>
        <v>3.1749005119010201E-2</v>
      </c>
    </row>
    <row r="285" spans="1:10" ht="15" customHeight="1" x14ac:dyDescent="0.2">
      <c r="A285" s="3">
        <f>'2_CVaR_t2'!A285</f>
        <v>42689</v>
      </c>
      <c r="B285" s="5">
        <f>'2_CVaR_t2'!D285-1</f>
        <v>2.9649955094159797E-3</v>
      </c>
      <c r="C285" s="5">
        <f>'Stocks Returns'!B281</f>
        <v>-1.9400352733686121E-2</v>
      </c>
      <c r="D285" s="5">
        <f>'Stocks Returns'!C281</f>
        <v>2.4240877774941438E-3</v>
      </c>
      <c r="E285" s="5">
        <f>'Stocks Returns'!D281</f>
        <v>2.61293876908546E-2</v>
      </c>
      <c r="F285" s="5">
        <f>'Stocks Returns'!E281</f>
        <v>2.6059370043054475E-2</v>
      </c>
      <c r="G285" s="5">
        <f t="shared" si="16"/>
        <v>-2.1765329142541832E-2</v>
      </c>
      <c r="H285" s="5">
        <f t="shared" si="17"/>
        <v>-1.8924958343914137E-3</v>
      </c>
      <c r="I285" s="5">
        <f t="shared" si="18"/>
        <v>2.1792930275550428E-2</v>
      </c>
      <c r="J285" s="5">
        <f t="shared" si="19"/>
        <v>2.3006017216513852E-2</v>
      </c>
    </row>
    <row r="286" spans="1:10" ht="15" customHeight="1" x14ac:dyDescent="0.2">
      <c r="A286" s="3">
        <f>'2_CVaR_t2'!A286</f>
        <v>42690</v>
      </c>
      <c r="B286" s="5">
        <f>'2_CVaR_t2'!D286-1</f>
        <v>1.2378837223075534E-2</v>
      </c>
      <c r="C286" s="5">
        <f>'Stocks Returns'!B282</f>
        <v>-6.1151079136690933E-3</v>
      </c>
      <c r="D286" s="5">
        <f>'Stocks Returns'!C282</f>
        <v>1.9218531246022685E-2</v>
      </c>
      <c r="E286" s="5">
        <f>'Stocks Returns'!D282</f>
        <v>7.0562969780643137E-3</v>
      </c>
      <c r="F286" s="5">
        <f>'Stocks Returns'!E282</f>
        <v>-1.9876325088339142E-2</v>
      </c>
      <c r="G286" s="5">
        <f t="shared" si="16"/>
        <v>-1.7529733315411786E-2</v>
      </c>
      <c r="H286" s="5">
        <f t="shared" si="17"/>
        <v>1.0472439369492818E-3</v>
      </c>
      <c r="I286" s="5">
        <f t="shared" si="18"/>
        <v>-1.1174133425638937E-2</v>
      </c>
      <c r="J286" s="5">
        <f t="shared" si="19"/>
        <v>-3.2701897749565008E-2</v>
      </c>
    </row>
    <row r="287" spans="1:10" ht="15" customHeight="1" x14ac:dyDescent="0.2">
      <c r="A287" s="3">
        <f>'2_CVaR_t2'!A287</f>
        <v>42691</v>
      </c>
      <c r="B287" s="5">
        <f>'2_CVaR_t2'!D287-1</f>
        <v>7.5698649306492616E-3</v>
      </c>
      <c r="C287" s="5">
        <f>'Stocks Returns'!B283</f>
        <v>1.4477017734346731E-2</v>
      </c>
      <c r="D287" s="5">
        <f>'Stocks Returns'!C283</f>
        <v>1.2362637362637319E-2</v>
      </c>
      <c r="E287" s="5">
        <f>'Stocks Returns'!D283</f>
        <v>-3.0464584920031346E-3</v>
      </c>
      <c r="F287" s="5">
        <f>'Stocks Returns'!E283</f>
        <v>-1.7350157728706739E-2</v>
      </c>
      <c r="G287" s="5">
        <f t="shared" si="16"/>
        <v>7.6853202069732968E-3</v>
      </c>
      <c r="H287" s="5">
        <f t="shared" si="17"/>
        <v>1.2688948249908755E-3</v>
      </c>
      <c r="I287" s="5">
        <f t="shared" si="18"/>
        <v>-1.4179283777067085E-2</v>
      </c>
      <c r="J287" s="5">
        <f t="shared" si="19"/>
        <v>-2.5183684012914109E-2</v>
      </c>
    </row>
    <row r="288" spans="1:10" ht="15" customHeight="1" x14ac:dyDescent="0.2">
      <c r="A288" s="3">
        <f>'2_CVaR_t2'!A288</f>
        <v>42692</v>
      </c>
      <c r="B288" s="5">
        <f>'2_CVaR_t2'!D288-1</f>
        <v>-2.5354833662876164E-3</v>
      </c>
      <c r="C288" s="5">
        <f>'Stocks Returns'!B284</f>
        <v>-1.8908312522297632E-2</v>
      </c>
      <c r="D288" s="5">
        <f>'Stocks Returns'!C284</f>
        <v>-3.083754779819925E-3</v>
      </c>
      <c r="E288" s="5">
        <f>'Stocks Returns'!D284</f>
        <v>-1.3445378151260678E-2</v>
      </c>
      <c r="F288" s="5">
        <f>'Stocks Returns'!E284</f>
        <v>2.637009860123829E-2</v>
      </c>
      <c r="G288" s="5">
        <f t="shared" si="16"/>
        <v>-1.5985606746559161E-2</v>
      </c>
      <c r="H288" s="5">
        <f t="shared" si="17"/>
        <v>6.9492253720270219E-4</v>
      </c>
      <c r="I288" s="5">
        <f t="shared" si="18"/>
        <v>-9.6636297110962548E-3</v>
      </c>
      <c r="J288" s="5">
        <f t="shared" si="19"/>
        <v>2.9026623888690543E-2</v>
      </c>
    </row>
    <row r="289" spans="1:10" ht="15" customHeight="1" x14ac:dyDescent="0.2">
      <c r="A289" s="3">
        <f>'2_CVaR_t2'!A289</f>
        <v>42695</v>
      </c>
      <c r="B289" s="5">
        <f>'2_CVaR_t2'!D289-1</f>
        <v>7.3567378323091681E-3</v>
      </c>
      <c r="C289" s="5">
        <f>'Stocks Returns'!B285</f>
        <v>1.8181818181819409E-3</v>
      </c>
      <c r="D289" s="5">
        <f>'Stocks Returns'!C285</f>
        <v>1.0764662212323639E-2</v>
      </c>
      <c r="E289" s="5">
        <f>'Stocks Returns'!D285</f>
        <v>9.7568530277221122E-3</v>
      </c>
      <c r="F289" s="5">
        <f>'Stocks Returns'!E285</f>
        <v>3.5746201966041058E-2</v>
      </c>
      <c r="G289" s="5">
        <f t="shared" si="16"/>
        <v>-4.7686338459186324E-3</v>
      </c>
      <c r="H289" s="5">
        <f t="shared" si="17"/>
        <v>-1.5413186320577602E-5</v>
      </c>
      <c r="I289" s="5">
        <f t="shared" si="18"/>
        <v>-1.0614160710893713E-3</v>
      </c>
      <c r="J289" s="5">
        <f t="shared" si="19"/>
        <v>2.8133916374109821E-2</v>
      </c>
    </row>
    <row r="290" spans="1:10" ht="15" customHeight="1" x14ac:dyDescent="0.2">
      <c r="A290" s="3">
        <f>'2_CVaR_t2'!A290</f>
        <v>42696</v>
      </c>
      <c r="B290" s="5">
        <f>'2_CVaR_t2'!D290-1</f>
        <v>-1.3170653444320113E-2</v>
      </c>
      <c r="C290" s="5">
        <f>'Stocks Returns'!B286</f>
        <v>-3.2667876588021727E-3</v>
      </c>
      <c r="D290" s="5">
        <f>'Stocks Returns'!C286</f>
        <v>-2.154486473252526E-2</v>
      </c>
      <c r="E290" s="5">
        <f>'Stocks Returns'!D286</f>
        <v>5.6748466257667829E-3</v>
      </c>
      <c r="F290" s="5">
        <f>'Stocks Returns'!E286</f>
        <v>-6.2553925798101151E-3</v>
      </c>
      <c r="G290" s="5">
        <f t="shared" si="16"/>
        <v>9.879646018181653E-3</v>
      </c>
      <c r="H290" s="5">
        <f t="shared" si="17"/>
        <v>-2.1140089869513407E-3</v>
      </c>
      <c r="I290" s="5">
        <f t="shared" si="18"/>
        <v>2.5153137485675305E-2</v>
      </c>
      <c r="J290" s="5">
        <f t="shared" si="19"/>
        <v>7.441175991033883E-3</v>
      </c>
    </row>
    <row r="291" spans="1:10" ht="15" customHeight="1" x14ac:dyDescent="0.2">
      <c r="A291" s="3">
        <f>'2_CVaR_t2'!A291</f>
        <v>42697</v>
      </c>
      <c r="B291" s="5">
        <f>'2_CVaR_t2'!D291-1</f>
        <v>-2.3478819520743599E-3</v>
      </c>
      <c r="C291" s="5">
        <f>'Stocks Returns'!B287</f>
        <v>-4.0058266569555911E-3</v>
      </c>
      <c r="D291" s="5">
        <f>'Stocks Returns'!C287</f>
        <v>-4.5039409483299542E-3</v>
      </c>
      <c r="E291" s="5">
        <f>'Stocks Returns'!D287</f>
        <v>8.2354735397285328E-3</v>
      </c>
      <c r="F291" s="5">
        <f>'Stocks Returns'!E287</f>
        <v>4.9924028652050811E-3</v>
      </c>
      <c r="G291" s="5">
        <f t="shared" si="16"/>
        <v>-1.2634645709496293E-3</v>
      </c>
      <c r="H291" s="5">
        <f t="shared" si="17"/>
        <v>-1.0013636642329567E-3</v>
      </c>
      <c r="I291" s="5">
        <f t="shared" si="18"/>
        <v>1.1740339378618457E-2</v>
      </c>
      <c r="J291" s="5">
        <f t="shared" si="19"/>
        <v>7.4541848887749937E-3</v>
      </c>
    </row>
    <row r="292" spans="1:10" ht="15" customHeight="1" x14ac:dyDescent="0.2">
      <c r="A292" s="3">
        <f>'2_CVaR_t2'!A292</f>
        <v>42698</v>
      </c>
      <c r="B292" s="5">
        <f>'2_CVaR_t2'!D292-1</f>
        <v>3.1594126486123031E-5</v>
      </c>
      <c r="C292" s="5">
        <f>'Stocks Returns'!B288</f>
        <v>0</v>
      </c>
      <c r="D292" s="5">
        <f>'Stocks Returns'!C288</f>
        <v>0</v>
      </c>
      <c r="E292" s="5">
        <f>'Stocks Returns'!D288</f>
        <v>0</v>
      </c>
      <c r="F292" s="5">
        <f>'Stocks Returns'!E288</f>
        <v>0</v>
      </c>
      <c r="G292" s="5">
        <f t="shared" si="16"/>
        <v>4.5494065351061984E-4</v>
      </c>
      <c r="H292" s="5">
        <f t="shared" si="17"/>
        <v>6.1315236885345803E-7</v>
      </c>
      <c r="I292" s="5">
        <f t="shared" si="18"/>
        <v>-7.0241384070458875E-6</v>
      </c>
      <c r="J292" s="5">
        <f t="shared" si="19"/>
        <v>-8.2789821646411454E-6</v>
      </c>
    </row>
    <row r="293" spans="1:10" ht="15" customHeight="1" x14ac:dyDescent="0.2">
      <c r="A293" s="3">
        <f>'2_CVaR_t2'!A293</f>
        <v>42699</v>
      </c>
      <c r="B293" s="5">
        <f>'2_CVaR_t2'!D293-1</f>
        <v>4.384865303139085E-3</v>
      </c>
      <c r="C293" s="5">
        <f>'Stocks Returns'!B289</f>
        <v>6.9469835466178242E-3</v>
      </c>
      <c r="D293" s="5">
        <f>'Stocks Returns'!C289</f>
        <v>7.0378283272589659E-3</v>
      </c>
      <c r="E293" s="5">
        <f>'Stocks Returns'!D289</f>
        <v>-4.5378913931326537E-4</v>
      </c>
      <c r="F293" s="5">
        <f>'Stocks Returns'!E289</f>
        <v>-1.1879049676025821E-2</v>
      </c>
      <c r="G293" s="5">
        <f t="shared" si="16"/>
        <v>3.2170677602333334E-3</v>
      </c>
      <c r="H293" s="5">
        <f t="shared" si="17"/>
        <v>6.3156912075651352E-4</v>
      </c>
      <c r="I293" s="5">
        <f t="shared" si="18"/>
        <v>-6.8858450531993345E-3</v>
      </c>
      <c r="J293" s="5">
        <f t="shared" si="19"/>
        <v>-1.640632570872767E-2</v>
      </c>
    </row>
    <row r="294" spans="1:10" ht="15" customHeight="1" x14ac:dyDescent="0.2">
      <c r="A294" s="3">
        <f>'2_CVaR_t2'!A294</f>
        <v>42702</v>
      </c>
      <c r="B294" s="5">
        <f>'2_CVaR_t2'!D294-1</f>
        <v>-8.3224959147510935E-3</v>
      </c>
      <c r="C294" s="5">
        <f>'Stocks Returns'!B290</f>
        <v>-1.1619462599854802E-2</v>
      </c>
      <c r="D294" s="5">
        <f>'Stocks Returns'!C290</f>
        <v>-1.3103706476974897E-2</v>
      </c>
      <c r="E294" s="5">
        <f>'Stocks Returns'!D290</f>
        <v>-2.7239709443097615E-3</v>
      </c>
      <c r="F294" s="5">
        <f>'Stocks Returns'!E290</f>
        <v>-5.464480874316946E-3</v>
      </c>
      <c r="G294" s="5">
        <f t="shared" si="16"/>
        <v>-3.1336260775012732E-3</v>
      </c>
      <c r="H294" s="5">
        <f t="shared" si="17"/>
        <v>-8.0806588506190415E-4</v>
      </c>
      <c r="I294" s="5">
        <f t="shared" si="18"/>
        <v>9.5988809557960384E-3</v>
      </c>
      <c r="J294" s="5">
        <f t="shared" si="19"/>
        <v>3.1993643288302891E-3</v>
      </c>
    </row>
    <row r="295" spans="1:10" ht="15" customHeight="1" x14ac:dyDescent="0.2">
      <c r="A295" s="3">
        <f>'2_CVaR_t2'!A295</f>
        <v>42703</v>
      </c>
      <c r="B295" s="5">
        <f>'2_CVaR_t2'!D295-1</f>
        <v>6.2369869549128154E-4</v>
      </c>
      <c r="C295" s="5">
        <f>'Stocks Returns'!B291</f>
        <v>1.5797207935341673E-2</v>
      </c>
      <c r="D295" s="5">
        <f>'Stocks Returns'!C291</f>
        <v>8.8517956499756245E-4</v>
      </c>
      <c r="E295" s="5">
        <f>'Stocks Returns'!D291</f>
        <v>1.9726858877084918E-3</v>
      </c>
      <c r="F295" s="5">
        <f>'Stocks Returns'!E291</f>
        <v>-2.7912087912087991E-2</v>
      </c>
      <c r="G295" s="5">
        <f t="shared" si="16"/>
        <v>1.5682950733230148E-2</v>
      </c>
      <c r="H295" s="5">
        <f t="shared" si="17"/>
        <v>1.437023005028187E-5</v>
      </c>
      <c r="I295" s="5">
        <f t="shared" si="18"/>
        <v>1.0917693323375648E-3</v>
      </c>
      <c r="J295" s="5">
        <f t="shared" si="19"/>
        <v>-2.8535012454422203E-2</v>
      </c>
    </row>
    <row r="296" spans="1:10" ht="15" customHeight="1" x14ac:dyDescent="0.2">
      <c r="A296" s="3">
        <f>'2_CVaR_t2'!A296</f>
        <v>42704</v>
      </c>
      <c r="B296" s="5">
        <f>'2_CVaR_t2'!D296-1</f>
        <v>-1.4095815091204278E-2</v>
      </c>
      <c r="C296" s="5">
        <f>'Stocks Returns'!B292</f>
        <v>-2.0253164556962022E-2</v>
      </c>
      <c r="D296" s="5">
        <f>'Stocks Returns'!C292</f>
        <v>-2.3120656980417098E-2</v>
      </c>
      <c r="E296" s="5">
        <f>'Stocks Returns'!D292</f>
        <v>2.2716946842344932E-3</v>
      </c>
      <c r="F296" s="5">
        <f>'Stocks Returns'!E292</f>
        <v>9.6992991182455413E-2</v>
      </c>
      <c r="G296" s="5">
        <f t="shared" si="16"/>
        <v>-6.217360905355131E-3</v>
      </c>
      <c r="H296" s="5">
        <f t="shared" si="17"/>
        <v>-2.3282061624527381E-3</v>
      </c>
      <c r="I296" s="5">
        <f t="shared" si="18"/>
        <v>2.3115439874340633E-2</v>
      </c>
      <c r="J296" s="5">
        <f t="shared" si="19"/>
        <v>0.11164994163255421</v>
      </c>
    </row>
    <row r="297" spans="1:10" ht="15" customHeight="1" x14ac:dyDescent="0.2">
      <c r="A297" s="3">
        <f>'2_CVaR_t2'!A297</f>
        <v>42705</v>
      </c>
      <c r="B297" s="5">
        <f>'2_CVaR_t2'!D297-1</f>
        <v>-1.9162172907239761E-2</v>
      </c>
      <c r="C297" s="5">
        <f>'Stocks Returns'!B293</f>
        <v>2.2148394241416902E-3</v>
      </c>
      <c r="D297" s="5">
        <f>'Stocks Returns'!C293</f>
        <v>-2.444386963269507E-2</v>
      </c>
      <c r="E297" s="5">
        <f>'Stocks Returns'!D293</f>
        <v>-7.4796010879419894E-2</v>
      </c>
      <c r="F297" s="5">
        <f>'Stocks Returns'!E293</f>
        <v>-6.1830173124485244E-3</v>
      </c>
      <c r="G297" s="5">
        <f t="shared" si="16"/>
        <v>2.1120999015658181E-2</v>
      </c>
      <c r="H297" s="5">
        <f t="shared" si="17"/>
        <v>3.8049298790499564E-3</v>
      </c>
      <c r="I297" s="5">
        <f t="shared" si="18"/>
        <v>-4.6474782979632916E-2</v>
      </c>
      <c r="J297" s="5">
        <f t="shared" si="19"/>
        <v>1.3733163518339142E-2</v>
      </c>
    </row>
    <row r="298" spans="1:10" ht="15" customHeight="1" x14ac:dyDescent="0.2">
      <c r="A298" s="3">
        <f>'2_CVaR_t2'!A298</f>
        <v>42706</v>
      </c>
      <c r="B298" s="5">
        <f>'2_CVaR_t2'!D298-1</f>
        <v>3.1279631884766346E-3</v>
      </c>
      <c r="C298" s="5">
        <f>'Stocks Returns'!B294</f>
        <v>-2.025782688766109E-2</v>
      </c>
      <c r="D298" s="5">
        <f>'Stocks Returns'!C294</f>
        <v>3.844624154845544E-3</v>
      </c>
      <c r="E298" s="5">
        <f>'Stocks Returns'!D294</f>
        <v>1.339212804180967E-2</v>
      </c>
      <c r="F298" s="5">
        <f>'Stocks Returns'!E294</f>
        <v>-2.0738282870178537E-3</v>
      </c>
      <c r="G298" s="5">
        <f t="shared" si="16"/>
        <v>-2.2779466254907572E-2</v>
      </c>
      <c r="H298" s="5">
        <f t="shared" si="17"/>
        <v>-7.1180509862623156E-4</v>
      </c>
      <c r="I298" s="5">
        <f t="shared" si="18"/>
        <v>8.8151451747586988E-3</v>
      </c>
      <c r="J298" s="5">
        <f t="shared" si="19"/>
        <v>-5.2963528538712903E-3</v>
      </c>
    </row>
    <row r="299" spans="1:10" ht="15" customHeight="1" x14ac:dyDescent="0.2">
      <c r="A299" s="3">
        <f>'2_CVaR_t2'!A299</f>
        <v>42709</v>
      </c>
      <c r="B299" s="5">
        <f>'2_CVaR_t2'!D299-1</f>
        <v>1.4195672242057755E-2</v>
      </c>
      <c r="C299" s="5">
        <f>'Stocks Returns'!B295</f>
        <v>2.969924812030067E-2</v>
      </c>
      <c r="D299" s="5">
        <f>'Stocks Returns'!C295</f>
        <v>2.0998415213946187E-2</v>
      </c>
      <c r="E299" s="5">
        <f>'Stocks Returns'!D295</f>
        <v>1.9016921837228029E-2</v>
      </c>
      <c r="F299" s="5">
        <f>'Stocks Returns'!E295</f>
        <v>1.5793848711554537E-2</v>
      </c>
      <c r="G299" s="5">
        <f t="shared" si="16"/>
        <v>1.653807548525181E-2</v>
      </c>
      <c r="H299" s="5">
        <f t="shared" si="17"/>
        <v>1.5322370929352069E-4</v>
      </c>
      <c r="I299" s="5">
        <f t="shared" si="18"/>
        <v>-1.8949915832853145E-3</v>
      </c>
      <c r="J299" s="5">
        <f t="shared" si="19"/>
        <v>1.0822754409189218E-3</v>
      </c>
    </row>
    <row r="300" spans="1:10" ht="15" customHeight="1" x14ac:dyDescent="0.2">
      <c r="A300" s="3">
        <f>'2_CVaR_t2'!A300</f>
        <v>42710</v>
      </c>
      <c r="B300" s="5">
        <f>'2_CVaR_t2'!D300-1</f>
        <v>-1.3258123066782757E-3</v>
      </c>
      <c r="C300" s="5">
        <f>'Stocks Returns'!B296</f>
        <v>1.4603870025556631E-2</v>
      </c>
      <c r="D300" s="5">
        <f>'Stocks Returns'!C296</f>
        <v>-2.5869874531109227E-3</v>
      </c>
      <c r="E300" s="5">
        <f>'Stocks Returns'!D296</f>
        <v>4.1119721651114993E-3</v>
      </c>
      <c r="F300" s="5">
        <f>'Stocks Returns'!E296</f>
        <v>2.0867430441898538E-2</v>
      </c>
      <c r="G300" s="5">
        <f t="shared" si="16"/>
        <v>1.6363703212261247E-2</v>
      </c>
      <c r="H300" s="5">
        <f t="shared" si="17"/>
        <v>-5.8862837509504606E-4</v>
      </c>
      <c r="I300" s="5">
        <f t="shared" si="18"/>
        <v>6.108356294053971E-3</v>
      </c>
      <c r="J300" s="5">
        <f t="shared" si="19"/>
        <v>2.226823337053882E-2</v>
      </c>
    </row>
    <row r="301" spans="1:10" ht="15" customHeight="1" x14ac:dyDescent="0.2">
      <c r="A301" s="3">
        <f>'2_CVaR_t2'!A301</f>
        <v>42711</v>
      </c>
      <c r="B301" s="5">
        <f>'2_CVaR_t2'!D301-1</f>
        <v>1.8711502248268896E-2</v>
      </c>
      <c r="C301" s="5">
        <f>'Stocks Returns'!B297</f>
        <v>3.6344008636200131E-2</v>
      </c>
      <c r="D301" s="5">
        <f>'Stocks Returns'!C297</f>
        <v>2.8530670470756192E-2</v>
      </c>
      <c r="E301" s="5">
        <f>'Stocks Returns'!D297</f>
        <v>1.5908017010552777E-2</v>
      </c>
      <c r="F301" s="5">
        <f>'Stocks Returns'!E297</f>
        <v>0</v>
      </c>
      <c r="G301" s="5">
        <f t="shared" si="16"/>
        <v>1.884170963523207E-2</v>
      </c>
      <c r="H301" s="5">
        <f t="shared" si="17"/>
        <v>1.0393626847831905E-3</v>
      </c>
      <c r="I301" s="5">
        <f t="shared" si="18"/>
        <v>-1.1668850212557369E-2</v>
      </c>
      <c r="J301" s="5">
        <f t="shared" si="19"/>
        <v>-1.9399317647379365E-2</v>
      </c>
    </row>
    <row r="302" spans="1:10" ht="15" customHeight="1" x14ac:dyDescent="0.2">
      <c r="A302" s="3">
        <f>'2_CVaR_t2'!A302</f>
        <v>42712</v>
      </c>
      <c r="B302" s="5">
        <f>'2_CVaR_t2'!D302-1</f>
        <v>3.4470353597382264E-4</v>
      </c>
      <c r="C302" s="5">
        <f>'Stocks Returns'!B298</f>
        <v>2.6041666666666741E-2</v>
      </c>
      <c r="D302" s="5">
        <f>'Stocks Returns'!C298</f>
        <v>-3.7826251418482393E-4</v>
      </c>
      <c r="E302" s="5">
        <f>'Stocks Returns'!D298</f>
        <v>1.0697674418604697E-2</v>
      </c>
      <c r="F302" s="5">
        <f>'Stocks Returns'!E298</f>
        <v>-2.4048096192383905E-3</v>
      </c>
      <c r="G302" s="5">
        <f t="shared" si="16"/>
        <v>2.6195611155336144E-2</v>
      </c>
      <c r="H302" s="5">
        <f t="shared" si="17"/>
        <v>-8.384642156454129E-4</v>
      </c>
      <c r="I302" s="5">
        <f t="shared" si="18"/>
        <v>1.0228529308743104E-2</v>
      </c>
      <c r="J302" s="5">
        <f t="shared" si="19"/>
        <v>-2.7381178588402506E-3</v>
      </c>
    </row>
    <row r="303" spans="1:10" ht="15" customHeight="1" x14ac:dyDescent="0.2">
      <c r="A303" s="3">
        <f>'2_CVaR_t2'!A303</f>
        <v>42713</v>
      </c>
      <c r="B303" s="5">
        <f>'2_CVaR_t2'!D303-1</f>
        <v>-1.5532926499004507E-3</v>
      </c>
      <c r="C303" s="5">
        <f>'Stocks Returns'!B299</f>
        <v>-1.5228426395939021E-2</v>
      </c>
      <c r="D303" s="5">
        <f>'Stocks Returns'!C299</f>
        <v>-1.765893037335986E-3</v>
      </c>
      <c r="E303" s="5">
        <f>'Stocks Returns'!D299</f>
        <v>-1.0124252185918059E-2</v>
      </c>
      <c r="F303" s="5">
        <f>'Stocks Returns'!E299</f>
        <v>1.988750502209724E-2</v>
      </c>
      <c r="G303" s="5">
        <f t="shared" si="16"/>
        <v>-1.3249913384189646E-2</v>
      </c>
      <c r="H303" s="5">
        <f t="shared" si="17"/>
        <v>5.6725738815971167E-4</v>
      </c>
      <c r="I303" s="5">
        <f t="shared" si="18"/>
        <v>-7.792127788522318E-3</v>
      </c>
      <c r="J303" s="5">
        <f t="shared" si="19"/>
        <v>2.1524448305510129E-2</v>
      </c>
    </row>
    <row r="304" spans="1:10" ht="15" customHeight="1" x14ac:dyDescent="0.2">
      <c r="A304" s="3">
        <f>'2_CVaR_t2'!A304</f>
        <v>42716</v>
      </c>
      <c r="B304" s="5">
        <f>'2_CVaR_t2'!D304-1</f>
        <v>-5.741565878164101E-3</v>
      </c>
      <c r="C304" s="5">
        <f>'Stocks Returns'!B300</f>
        <v>-1.7869415807560296E-2</v>
      </c>
      <c r="D304" s="5">
        <f>'Stocks Returns'!C300</f>
        <v>-8.0869345463735476E-3</v>
      </c>
      <c r="E304" s="5">
        <f>'Stocks Returns'!D300</f>
        <v>-1.4256934759026785E-2</v>
      </c>
      <c r="F304" s="5">
        <f>'Stocks Returns'!E300</f>
        <v>1.2014969470159453E-2</v>
      </c>
      <c r="G304" s="5">
        <f t="shared" si="16"/>
        <v>-1.1864661038729431E-2</v>
      </c>
      <c r="H304" s="5">
        <f t="shared" si="17"/>
        <v>4.1025457293821996E-4</v>
      </c>
      <c r="I304" s="5">
        <f t="shared" si="18"/>
        <v>-5.7433005305178326E-3</v>
      </c>
      <c r="J304" s="5">
        <f t="shared" si="19"/>
        <v>1.7999630503588403E-2</v>
      </c>
    </row>
    <row r="305" spans="1:10" ht="15" customHeight="1" x14ac:dyDescent="0.2">
      <c r="A305" s="3">
        <f>'2_CVaR_t2'!A305</f>
        <v>42717</v>
      </c>
      <c r="B305" s="5">
        <f>'2_CVaR_t2'!D305-1</f>
        <v>6.8843037743011593E-3</v>
      </c>
      <c r="C305" s="5">
        <f>'Stocks Returns'!B301</f>
        <v>6.6480055983204611E-3</v>
      </c>
      <c r="D305" s="5">
        <f>'Stocks Returns'!C301</f>
        <v>8.9171974522292974E-3</v>
      </c>
      <c r="E305" s="5">
        <f>'Stocks Returns'!D301</f>
        <v>2.3423989938688772E-2</v>
      </c>
      <c r="F305" s="5">
        <f>'Stocks Returns'!E301</f>
        <v>2.4523160762942808E-2</v>
      </c>
      <c r="G305" s="5">
        <f t="shared" si="16"/>
        <v>5.153469646120715E-4</v>
      </c>
      <c r="H305" s="5">
        <f t="shared" si="17"/>
        <v>-1.1675790355926211E-3</v>
      </c>
      <c r="I305" s="5">
        <f t="shared" si="18"/>
        <v>1.3302990481796022E-2</v>
      </c>
      <c r="J305" s="5">
        <f t="shared" si="19"/>
        <v>1.7401294450692873E-2</v>
      </c>
    </row>
    <row r="306" spans="1:10" ht="15" customHeight="1" x14ac:dyDescent="0.2">
      <c r="A306" s="3">
        <f>'2_CVaR_t2'!A306</f>
        <v>42718</v>
      </c>
      <c r="B306" s="5">
        <f>'2_CVaR_t2'!D306-1</f>
        <v>-6.1164832845361783E-4</v>
      </c>
      <c r="C306" s="5">
        <f>'Stocks Returns'!B302</f>
        <v>-3.1282586027111536E-3</v>
      </c>
      <c r="D306" s="5">
        <f>'Stocks Returns'!C302</f>
        <v>-8.8383838383843116E-4</v>
      </c>
      <c r="E306" s="5">
        <f>'Stocks Returns'!D302</f>
        <v>-7.680491551458335E-4</v>
      </c>
      <c r="F306" s="5">
        <f>'Stocks Returns'!E302</f>
        <v>-2.1846504559270508E-2</v>
      </c>
      <c r="G306" s="5">
        <f t="shared" si="16"/>
        <v>-2.0549605759210268E-3</v>
      </c>
      <c r="H306" s="5">
        <f t="shared" si="17"/>
        <v>6.3458799313575683E-5</v>
      </c>
      <c r="I306" s="5">
        <f t="shared" si="18"/>
        <v>1.7429398558421706E-4</v>
      </c>
      <c r="J306" s="5">
        <f t="shared" si="19"/>
        <v>-2.1187053313131771E-2</v>
      </c>
    </row>
    <row r="307" spans="1:10" ht="15" customHeight="1" x14ac:dyDescent="0.2">
      <c r="A307" s="3">
        <f>'2_CVaR_t2'!A307</f>
        <v>42719</v>
      </c>
      <c r="B307" s="5">
        <f>'2_CVaR_t2'!D307-1</f>
        <v>3.5913292458207291E-3</v>
      </c>
      <c r="C307" s="5">
        <f>'Stocks Returns'!B303</f>
        <v>5.9274755927476441E-3</v>
      </c>
      <c r="D307" s="5">
        <f>'Stocks Returns'!C303</f>
        <v>4.6758498673069582E-3</v>
      </c>
      <c r="E307" s="5">
        <f>'Stocks Returns'!D303</f>
        <v>1.1990776325903063E-2</v>
      </c>
      <c r="F307" s="5">
        <f>'Stocks Returns'!E303</f>
        <v>4.8553117110119448E-3</v>
      </c>
      <c r="G307" s="5">
        <f t="shared" si="16"/>
        <v>2.9603963825837369E-3</v>
      </c>
      <c r="H307" s="5">
        <f t="shared" si="17"/>
        <v>-5.6253258052556526E-4</v>
      </c>
      <c r="I307" s="5">
        <f t="shared" si="18"/>
        <v>6.7299073600303695E-3</v>
      </c>
      <c r="J307" s="5">
        <f t="shared" si="19"/>
        <v>1.151781077344411E-3</v>
      </c>
    </row>
    <row r="308" spans="1:10" ht="15" customHeight="1" x14ac:dyDescent="0.2">
      <c r="A308" s="3">
        <f>'2_CVaR_t2'!A308</f>
        <v>42720</v>
      </c>
      <c r="B308" s="5">
        <f>'2_CVaR_t2'!D308-1</f>
        <v>-1.0036927029055454E-2</v>
      </c>
      <c r="C308" s="5">
        <f>'Stocks Returns'!B304</f>
        <v>-1.5944540727902967E-2</v>
      </c>
      <c r="D308" s="5">
        <f>'Stocks Returns'!C304</f>
        <v>-1.4465408805031554E-2</v>
      </c>
      <c r="E308" s="5">
        <f>'Stocks Returns'!D304</f>
        <v>-1.9747835333434605E-2</v>
      </c>
      <c r="F308" s="5">
        <f>'Stocks Returns'!E304</f>
        <v>3.8654812524159254E-3</v>
      </c>
      <c r="G308" s="5">
        <f t="shared" si="16"/>
        <v>-5.8105991833005324E-3</v>
      </c>
      <c r="H308" s="5">
        <f t="shared" si="17"/>
        <v>3.5342431766945993E-4</v>
      </c>
      <c r="I308" s="5">
        <f t="shared" si="18"/>
        <v>-4.8946392532208741E-3</v>
      </c>
      <c r="J308" s="5">
        <f t="shared" si="19"/>
        <v>1.4309024717973575E-2</v>
      </c>
    </row>
    <row r="309" spans="1:10" ht="15" customHeight="1" x14ac:dyDescent="0.2">
      <c r="A309" s="3">
        <f>'2_CVaR_t2'!A309</f>
        <v>42723</v>
      </c>
      <c r="B309" s="5">
        <f>'2_CVaR_t2'!D309-1</f>
        <v>-1.5772406597601707E-3</v>
      </c>
      <c r="C309" s="5">
        <f>'Stocks Returns'!B305</f>
        <v>-7.7492074674180289E-3</v>
      </c>
      <c r="D309" s="5">
        <f>'Stocks Returns'!C305</f>
        <v>-3.1908104658583403E-3</v>
      </c>
      <c r="E309" s="5">
        <f>'Stocks Returns'!D305</f>
        <v>7.4384007438401678E-3</v>
      </c>
      <c r="F309" s="5">
        <f>'Stocks Returns'!E305</f>
        <v>7.7011936850213125E-4</v>
      </c>
      <c r="G309" s="5">
        <f t="shared" si="16"/>
        <v>-5.7476729210071773E-3</v>
      </c>
      <c r="H309" s="5">
        <f t="shared" si="17"/>
        <v>-8.2241485663894342E-4</v>
      </c>
      <c r="I309" s="5">
        <f t="shared" si="18"/>
        <v>9.8058702226848649E-3</v>
      </c>
      <c r="J309" s="5">
        <f t="shared" si="19"/>
        <v>2.4319223451274978E-3</v>
      </c>
    </row>
    <row r="310" spans="1:10" ht="15" customHeight="1" x14ac:dyDescent="0.2">
      <c r="A310" s="3">
        <f>'2_CVaR_t2'!A310</f>
        <v>42724</v>
      </c>
      <c r="B310" s="5">
        <f>'2_CVaR_t2'!D310-1</f>
        <v>2.3274140757627571E-3</v>
      </c>
      <c r="C310" s="5">
        <f>'Stocks Returns'!B306</f>
        <v>1.1359602413915315E-2</v>
      </c>
      <c r="D310" s="5">
        <f>'Stocks Returns'!C306</f>
        <v>3.3290653008963833E-3</v>
      </c>
      <c r="E310" s="5">
        <f>'Stocks Returns'!D306</f>
        <v>4.4608521765880926E-3</v>
      </c>
      <c r="F310" s="5">
        <f>'Stocks Returns'!E306</f>
        <v>-8.2724124663331455E-3</v>
      </c>
      <c r="G310" s="5">
        <f t="shared" si="16"/>
        <v>9.6075413646381693E-3</v>
      </c>
      <c r="H310" s="5">
        <f t="shared" si="17"/>
        <v>-4.9165817418334729E-5</v>
      </c>
      <c r="I310" s="5">
        <f t="shared" si="18"/>
        <v>1.065406888588848E-3</v>
      </c>
      <c r="J310" s="5">
        <f t="shared" si="19"/>
        <v>-1.0663911596828248E-2</v>
      </c>
    </row>
    <row r="311" spans="1:10" ht="15" customHeight="1" x14ac:dyDescent="0.2">
      <c r="A311" s="3">
        <f>'2_CVaR_t2'!A311</f>
        <v>42725</v>
      </c>
      <c r="B311" s="5">
        <f>'2_CVaR_t2'!D311-1</f>
        <v>-1.8318068852406499E-3</v>
      </c>
      <c r="C311" s="5">
        <f>'Stocks Returns'!B307</f>
        <v>-1.7550017550016506E-3</v>
      </c>
      <c r="D311" s="5">
        <f>'Stocks Returns'!C307</f>
        <v>-2.8075548749362245E-3</v>
      </c>
      <c r="E311" s="5">
        <f>'Stocks Returns'!D307</f>
        <v>-1.9908116385910501E-3</v>
      </c>
      <c r="F311" s="5">
        <f>'Stocks Returns'!E307</f>
        <v>-1.3579049466537763E-3</v>
      </c>
      <c r="G311" s="5">
        <f t="shared" si="16"/>
        <v>4.9125062883573472E-4</v>
      </c>
      <c r="H311" s="5">
        <f t="shared" si="17"/>
        <v>-6.4504610091385348E-5</v>
      </c>
      <c r="I311" s="5">
        <f t="shared" si="18"/>
        <v>7.5237440402934307E-4</v>
      </c>
      <c r="J311" s="5">
        <f t="shared" si="19"/>
        <v>5.6815540687985694E-4</v>
      </c>
    </row>
    <row r="312" spans="1:10" ht="15" customHeight="1" x14ac:dyDescent="0.2">
      <c r="A312" s="3">
        <f>'2_CVaR_t2'!A312</f>
        <v>42726</v>
      </c>
      <c r="B312" s="5">
        <f>'2_CVaR_t2'!D312-1</f>
        <v>-1.7204827175242299E-3</v>
      </c>
      <c r="C312" s="5">
        <f>'Stocks Returns'!B308</f>
        <v>-1.0900140646976197E-2</v>
      </c>
      <c r="D312" s="5">
        <f>'Stocks Returns'!C308</f>
        <v>-3.0714102892244188E-3</v>
      </c>
      <c r="E312" s="5">
        <f>'Stocks Returns'!D308</f>
        <v>3.2223415682062218E-3</v>
      </c>
      <c r="F312" s="5">
        <f>'Stocks Returns'!E308</f>
        <v>1.1655011655011815E-3</v>
      </c>
      <c r="G312" s="5">
        <f t="shared" si="16"/>
        <v>-8.7609056395619861E-3</v>
      </c>
      <c r="H312" s="5">
        <f t="shared" si="17"/>
        <v>-4.9219997463167096E-4</v>
      </c>
      <c r="I312" s="5">
        <f t="shared" si="18"/>
        <v>5.801223278307021E-3</v>
      </c>
      <c r="J312" s="5">
        <f t="shared" si="19"/>
        <v>2.9759993210577975E-3</v>
      </c>
    </row>
    <row r="313" spans="1:10" ht="15" customHeight="1" x14ac:dyDescent="0.2">
      <c r="A313" s="3">
        <f>'2_CVaR_t2'!A313</f>
        <v>42727</v>
      </c>
      <c r="B313" s="5">
        <f>'2_CVaR_t2'!D313-1</f>
        <v>2.0481796509956851E-3</v>
      </c>
      <c r="C313" s="5">
        <f>'Stocks Returns'!B309</f>
        <v>-4.6214006398862528E-3</v>
      </c>
      <c r="D313" s="5">
        <f>'Stocks Returns'!C309</f>
        <v>3.2092426187420031E-3</v>
      </c>
      <c r="E313" s="5">
        <f>'Stocks Returns'!D309</f>
        <v>3.0590394616103467E-4</v>
      </c>
      <c r="F313" s="5">
        <f>'Stocks Returns'!E309</f>
        <v>-3.2984090027163848E-3</v>
      </c>
      <c r="G313" s="5">
        <f t="shared" si="16"/>
        <v>-6.1050299895729918E-3</v>
      </c>
      <c r="H313" s="5">
        <f t="shared" si="17"/>
        <v>2.4197126954991072E-4</v>
      </c>
      <c r="I313" s="5">
        <f t="shared" si="18"/>
        <v>-2.6774167626119187E-3</v>
      </c>
      <c r="J313" s="5">
        <f t="shared" si="19"/>
        <v>-5.4000434565751373E-3</v>
      </c>
    </row>
    <row r="314" spans="1:10" ht="15" customHeight="1" x14ac:dyDescent="0.2">
      <c r="A314" s="3">
        <f>'2_CVaR_t2'!A314</f>
        <v>42730</v>
      </c>
      <c r="B314" s="5">
        <f>'2_CVaR_t2'!D314-1</f>
        <v>3.1594126486123031E-5</v>
      </c>
      <c r="C314" s="5">
        <f>'Stocks Returns'!B310</f>
        <v>0</v>
      </c>
      <c r="D314" s="5">
        <f>'Stocks Returns'!C310</f>
        <v>0</v>
      </c>
      <c r="E314" s="5">
        <f>'Stocks Returns'!D310</f>
        <v>0</v>
      </c>
      <c r="F314" s="5">
        <f>'Stocks Returns'!E310</f>
        <v>0</v>
      </c>
      <c r="G314" s="5">
        <f t="shared" si="16"/>
        <v>4.5494065351061984E-4</v>
      </c>
      <c r="H314" s="5">
        <f t="shared" si="17"/>
        <v>6.1315236885345803E-7</v>
      </c>
      <c r="I314" s="5">
        <f t="shared" si="18"/>
        <v>-7.0241384070458875E-6</v>
      </c>
      <c r="J314" s="5">
        <f t="shared" si="19"/>
        <v>-8.2789821646411454E-6</v>
      </c>
    </row>
    <row r="315" spans="1:10" ht="15" customHeight="1" x14ac:dyDescent="0.2">
      <c r="A315" s="3">
        <f>'2_CVaR_t2'!A315</f>
        <v>42731</v>
      </c>
      <c r="B315" s="5">
        <f>'2_CVaR_t2'!D315-1</f>
        <v>1.643395335922504E-3</v>
      </c>
      <c r="C315" s="5">
        <f>'Stocks Returns'!B311</f>
        <v>4.2857142857142261E-3</v>
      </c>
      <c r="D315" s="5">
        <f>'Stocks Returns'!C311</f>
        <v>2.5591810620599897E-3</v>
      </c>
      <c r="E315" s="5">
        <f>'Stocks Returns'!D311</f>
        <v>0</v>
      </c>
      <c r="F315" s="5">
        <f>'Stocks Returns'!E311</f>
        <v>4.4773213938096301E-3</v>
      </c>
      <c r="G315" s="5">
        <f t="shared" si="16"/>
        <v>3.1912093849677317E-3</v>
      </c>
      <c r="H315" s="5">
        <f t="shared" si="17"/>
        <v>1.8764596138273748E-4</v>
      </c>
      <c r="I315" s="5">
        <f t="shared" si="18"/>
        <v>-2.3858959261155348E-3</v>
      </c>
      <c r="J315" s="5">
        <f t="shared" si="19"/>
        <v>2.7958811000872185E-3</v>
      </c>
    </row>
    <row r="316" spans="1:10" ht="15" customHeight="1" x14ac:dyDescent="0.2">
      <c r="A316" s="3">
        <f>'2_CVaR_t2'!A316</f>
        <v>42732</v>
      </c>
      <c r="B316" s="5">
        <f>'2_CVaR_t2'!D316-1</f>
        <v>-9.842404911916125E-4</v>
      </c>
      <c r="C316" s="5">
        <f>'Stocks Returns'!B312</f>
        <v>-8.1792318634423822E-3</v>
      </c>
      <c r="D316" s="5">
        <f>'Stocks Returns'!C312</f>
        <v>-6.3816209317157924E-4</v>
      </c>
      <c r="E316" s="5">
        <f>'Stocks Returns'!D312</f>
        <v>-1.1162079510703471E-2</v>
      </c>
      <c r="F316" s="5">
        <f>'Stocks Returns'!E312</f>
        <v>-1.6085271317829442E-2</v>
      </c>
      <c r="G316" s="5">
        <f t="shared" si="16"/>
        <v>-6.7477561242113362E-3</v>
      </c>
      <c r="H316" s="5">
        <f t="shared" si="17"/>
        <v>8.5749294128559532E-4</v>
      </c>
      <c r="I316" s="5">
        <f t="shared" si="18"/>
        <v>-9.6698242722100449E-3</v>
      </c>
      <c r="J316" s="5">
        <f t="shared" si="19"/>
        <v>-1.5039043595762358E-2</v>
      </c>
    </row>
    <row r="317" spans="1:10" ht="15" customHeight="1" x14ac:dyDescent="0.2">
      <c r="A317" s="3">
        <f>'2_CVaR_t2'!A317</f>
        <v>42733</v>
      </c>
      <c r="B317" s="5">
        <f>'2_CVaR_t2'!D317-1</f>
        <v>3.3317980067137931E-4</v>
      </c>
      <c r="C317" s="5">
        <f>'Stocks Returns'!B313</f>
        <v>-7.1710290426676426E-3</v>
      </c>
      <c r="D317" s="5">
        <f>'Stocks Returns'!C313</f>
        <v>3.8314176245202169E-4</v>
      </c>
      <c r="E317" s="5">
        <f>'Stocks Returns'!D313</f>
        <v>1.3916808411937875E-3</v>
      </c>
      <c r="F317" s="5">
        <f>'Stocks Returns'!E313</f>
        <v>-4.5302343903881326E-3</v>
      </c>
      <c r="G317" s="5">
        <f t="shared" si="16"/>
        <v>-7.006006636741279E-3</v>
      </c>
      <c r="H317" s="5">
        <f t="shared" si="17"/>
        <v>-6.0100025834277206E-5</v>
      </c>
      <c r="I317" s="5">
        <f t="shared" si="18"/>
        <v>9.3954371509564507E-4</v>
      </c>
      <c r="J317" s="5">
        <f t="shared" si="19"/>
        <v>-4.8515801944490596E-3</v>
      </c>
    </row>
    <row r="318" spans="1:10" ht="15" customHeight="1" x14ac:dyDescent="0.2">
      <c r="A318" s="3">
        <f>'2_CVaR_t2'!A318</f>
        <v>42734</v>
      </c>
      <c r="B318" s="5">
        <f>'2_CVaR_t2'!D318-1</f>
        <v>-2.9522312900875924E-3</v>
      </c>
      <c r="C318" s="5">
        <f>'Stocks Returns'!B314</f>
        <v>-1.0111953773925597E-2</v>
      </c>
      <c r="D318" s="5">
        <f>'Stocks Returns'!C314</f>
        <v>-3.9576152176689083E-3</v>
      </c>
      <c r="E318" s="5">
        <f>'Stocks Returns'!D314</f>
        <v>-9.4193946880790635E-3</v>
      </c>
      <c r="F318" s="5">
        <f>'Stocks Returns'!E314</f>
        <v>-7.9145231499802016E-3</v>
      </c>
      <c r="G318" s="5">
        <f t="shared" si="16"/>
        <v>-6.7886227759219337E-3</v>
      </c>
      <c r="H318" s="5">
        <f t="shared" si="17"/>
        <v>4.3440563924868926E-4</v>
      </c>
      <c r="I318" s="5">
        <f t="shared" si="18"/>
        <v>-5.0225642683816166E-3</v>
      </c>
      <c r="J318" s="5">
        <f t="shared" si="19"/>
        <v>-4.825384647764339E-3</v>
      </c>
    </row>
    <row r="319" spans="1:10" ht="15" customHeight="1" x14ac:dyDescent="0.2">
      <c r="A319" s="3">
        <f>'2_CVaR_t2'!A319</f>
        <v>42737</v>
      </c>
      <c r="B319" s="5">
        <f>'2_CVaR_t2'!D319-1</f>
        <v>3.1594126486123031E-5</v>
      </c>
      <c r="C319" s="5">
        <f>'Stocks Returns'!B315</f>
        <v>0</v>
      </c>
      <c r="D319" s="5">
        <f>'Stocks Returns'!C315</f>
        <v>0</v>
      </c>
      <c r="E319" s="5">
        <f>'Stocks Returns'!D315</f>
        <v>0</v>
      </c>
      <c r="F319" s="5">
        <f>'Stocks Returns'!E315</f>
        <v>0</v>
      </c>
      <c r="G319" s="5">
        <f t="shared" si="16"/>
        <v>4.5494065351061984E-4</v>
      </c>
      <c r="H319" s="5">
        <f t="shared" si="17"/>
        <v>6.1315236885345803E-7</v>
      </c>
      <c r="I319" s="5">
        <f t="shared" si="18"/>
        <v>-7.0241384070458875E-6</v>
      </c>
      <c r="J319" s="5">
        <f t="shared" si="19"/>
        <v>-8.2789821646411454E-6</v>
      </c>
    </row>
    <row r="320" spans="1:10" ht="15" customHeight="1" x14ac:dyDescent="0.2">
      <c r="A320" s="3">
        <f>'2_CVaR_t2'!A320</f>
        <v>42738</v>
      </c>
      <c r="B320" s="5">
        <f>'2_CVaR_t2'!D320-1</f>
        <v>1.1681216260428728E-2</v>
      </c>
      <c r="C320" s="5">
        <f>'Stocks Returns'!B316</f>
        <v>2.0065669463699365E-2</v>
      </c>
      <c r="D320" s="5">
        <f>'Stocks Returns'!C316</f>
        <v>1.8969495001281755E-2</v>
      </c>
      <c r="E320" s="5">
        <f>'Stocks Returns'!D316</f>
        <v>-4.6765393608729777E-3</v>
      </c>
      <c r="F320" s="5">
        <f>'Stocks Returns'!E316</f>
        <v>9.3737534902273989E-3</v>
      </c>
      <c r="G320" s="5">
        <f t="shared" si="16"/>
        <v>9.3216762049289689E-3</v>
      </c>
      <c r="H320" s="5">
        <f t="shared" si="17"/>
        <v>1.8249226109852378E-3</v>
      </c>
      <c r="I320" s="5">
        <f t="shared" si="18"/>
        <v>-2.1877344760674638E-2</v>
      </c>
      <c r="J320" s="5">
        <f t="shared" si="19"/>
        <v>-2.7276402846701207E-3</v>
      </c>
    </row>
    <row r="321" spans="1:10" ht="15" customHeight="1" x14ac:dyDescent="0.2">
      <c r="A321" s="3">
        <f>'2_CVaR_t2'!A321</f>
        <v>42739</v>
      </c>
      <c r="B321" s="5">
        <f>'2_CVaR_t2'!D321-1</f>
        <v>5.1450559661267992E-3</v>
      </c>
      <c r="C321" s="5">
        <f>'Stocks Returns'!B317</f>
        <v>1.1802575107296098E-2</v>
      </c>
      <c r="D321" s="5">
        <f>'Stocks Returns'!C317</f>
        <v>8.1761006289309268E-3</v>
      </c>
      <c r="E321" s="5">
        <f>'Stocks Returns'!D317</f>
        <v>-4.6985121378229078E-4</v>
      </c>
      <c r="F321" s="5">
        <f>'Stocks Returns'!E317</f>
        <v>9.2867022327602911E-3</v>
      </c>
      <c r="G321" s="5">
        <f t="shared" si="16"/>
        <v>7.3418781077829957E-3</v>
      </c>
      <c r="H321" s="5">
        <f t="shared" si="17"/>
        <v>6.510403304384486E-4</v>
      </c>
      <c r="I321" s="5">
        <f t="shared" si="18"/>
        <v>-8.0238793106357925E-3</v>
      </c>
      <c r="J321" s="5">
        <f t="shared" si="19"/>
        <v>3.9702956303132664E-3</v>
      </c>
    </row>
    <row r="322" spans="1:10" ht="15" customHeight="1" x14ac:dyDescent="0.2">
      <c r="A322" s="3">
        <f>'2_CVaR_t2'!A322</f>
        <v>42740</v>
      </c>
      <c r="B322" s="5">
        <f>'2_CVaR_t2'!D322-1</f>
        <v>6.3635200768124012E-3</v>
      </c>
      <c r="C322" s="5">
        <f>'Stocks Returns'!B318</f>
        <v>-3.85295157299399E-2</v>
      </c>
      <c r="D322" s="5">
        <f>'Stocks Returns'!C318</f>
        <v>1.1728009981285092E-2</v>
      </c>
      <c r="E322" s="5">
        <f>'Stocks Returns'!D318</f>
        <v>-1.9272955186461882E-2</v>
      </c>
      <c r="F322" s="5">
        <f>'Stocks Returns'!E318</f>
        <v>-2.9365700861393451E-3</v>
      </c>
      <c r="G322" s="5">
        <f t="shared" si="16"/>
        <v>-4.4161538193331913E-2</v>
      </c>
      <c r="H322" s="5">
        <f t="shared" si="17"/>
        <v>2.409690380938051E-3</v>
      </c>
      <c r="I322" s="5">
        <f t="shared" si="18"/>
        <v>-2.8625325337084454E-2</v>
      </c>
      <c r="J322" s="5">
        <f t="shared" si="19"/>
        <v>-9.5178268435466631E-3</v>
      </c>
    </row>
    <row r="323" spans="1:10" ht="15" customHeight="1" x14ac:dyDescent="0.2">
      <c r="A323" s="3">
        <f>'2_CVaR_t2'!A323</f>
        <v>42741</v>
      </c>
      <c r="B323" s="5">
        <f>'2_CVaR_t2'!D323-1</f>
        <v>9.5703059558462922E-3</v>
      </c>
      <c r="C323" s="5">
        <f>'Stocks Returns'!B319</f>
        <v>1.0294117647058787E-2</v>
      </c>
      <c r="D323" s="5">
        <f>'Stocks Returns'!C319</f>
        <v>1.3811814033789505E-2</v>
      </c>
      <c r="E323" s="5">
        <f>'Stocks Returns'!D319</f>
        <v>1.7414922511583164E-2</v>
      </c>
      <c r="F323" s="5">
        <f>'Stocks Returns'!E319</f>
        <v>-3.7306106420577079E-3</v>
      </c>
      <c r="G323" s="5">
        <f t="shared" si="16"/>
        <v>1.5793700345393385E-3</v>
      </c>
      <c r="H323" s="5">
        <f t="shared" si="17"/>
        <v>-2.2605254065566002E-4</v>
      </c>
      <c r="I323" s="5">
        <f t="shared" si="18"/>
        <v>3.3296284667520409E-3</v>
      </c>
      <c r="J323" s="5">
        <f t="shared" si="19"/>
        <v>-1.3640733289276273E-2</v>
      </c>
    </row>
    <row r="324" spans="1:10" ht="15" customHeight="1" x14ac:dyDescent="0.2">
      <c r="A324" s="3">
        <f>'2_CVaR_t2'!A324</f>
        <v>42744</v>
      </c>
      <c r="B324" s="5">
        <f>'2_CVaR_t2'!D324-1</f>
        <v>-2.915657532313487E-3</v>
      </c>
      <c r="C324" s="5">
        <f>'Stocks Returns'!B320</f>
        <v>-2.2197962154294038E-2</v>
      </c>
      <c r="D324" s="5">
        <f>'Stocks Returns'!C320</f>
        <v>-5.5954263471595933E-3</v>
      </c>
      <c r="E324" s="5">
        <f>'Stocks Returns'!D320</f>
        <v>1.1620603015075393E-2</v>
      </c>
      <c r="F324" s="5">
        <f>'Stocks Returns'!E320</f>
        <v>-2.1284982262514851E-2</v>
      </c>
      <c r="G324" s="5">
        <f t="shared" si="16"/>
        <v>-1.8909789987325985E-2</v>
      </c>
      <c r="H324" s="5">
        <f t="shared" si="17"/>
        <v>-1.2572324604063333E-3</v>
      </c>
      <c r="I324" s="5">
        <f t="shared" si="18"/>
        <v>1.59634538993128E-2</v>
      </c>
      <c r="J324" s="5">
        <f t="shared" si="19"/>
        <v>-1.8233809854484584E-2</v>
      </c>
    </row>
    <row r="325" spans="1:10" ht="15" customHeight="1" x14ac:dyDescent="0.2">
      <c r="A325" s="3">
        <f>'2_CVaR_t2'!A325</f>
        <v>42745</v>
      </c>
      <c r="B325" s="5">
        <f>'2_CVaR_t2'!D325-1</f>
        <v>-2.990024836116989E-3</v>
      </c>
      <c r="C325" s="5">
        <f>'Stocks Returns'!B321</f>
        <v>-1.9724599925567632E-2</v>
      </c>
      <c r="D325" s="5">
        <f>'Stocks Returns'!C321</f>
        <v>-5.3822629969418889E-3</v>
      </c>
      <c r="E325" s="5">
        <f>'Stocks Returns'!D321</f>
        <v>6.6749456690466946E-3</v>
      </c>
      <c r="F325" s="5">
        <f>'Stocks Returns'!E321</f>
        <v>0</v>
      </c>
      <c r="G325" s="5">
        <f t="shared" si="16"/>
        <v>-1.6364937498146978E-2</v>
      </c>
      <c r="H325" s="5">
        <f t="shared" si="17"/>
        <v>-9.3461996176485117E-4</v>
      </c>
      <c r="I325" s="5">
        <f t="shared" si="18"/>
        <v>1.1127555920574787E-2</v>
      </c>
      <c r="J325" s="5">
        <f t="shared" si="19"/>
        <v>3.128370821110248E-3</v>
      </c>
    </row>
    <row r="326" spans="1:10" ht="15" customHeight="1" x14ac:dyDescent="0.2">
      <c r="A326" s="3">
        <f>'2_CVaR_t2'!A326</f>
        <v>42746</v>
      </c>
      <c r="B326" s="5">
        <f>'2_CVaR_t2'!D326-1</f>
        <v>5.1799139709178821E-3</v>
      </c>
      <c r="C326" s="5">
        <f>'Stocks Returns'!B322</f>
        <v>6.4540622627182742E-3</v>
      </c>
      <c r="D326" s="5">
        <f>'Stocks Returns'!C322</f>
        <v>6.0263190259499666E-3</v>
      </c>
      <c r="E326" s="5">
        <f>'Stocks Returns'!D322</f>
        <v>2.5134926754047937E-2</v>
      </c>
      <c r="F326" s="5">
        <f>'Stocks Returns'!E322</f>
        <v>3.141361256544517E-2</v>
      </c>
      <c r="G326" s="5">
        <f t="shared" ref="G326:G389" si="20">C326-($P$11+$O$11*$B326)</f>
        <v>1.9598558079214753E-3</v>
      </c>
      <c r="H326" s="5">
        <f t="shared" ref="H326:H389" si="21">D326-($P$12+$O$12*$B326)</f>
        <v>-1.5500431047323227E-3</v>
      </c>
      <c r="I326" s="5">
        <f t="shared" ref="I326:I389" si="22">E326-($P$13+$O$13*$B326)</f>
        <v>1.752945141687234E-2</v>
      </c>
      <c r="J326" s="5">
        <f t="shared" ref="J326:J389" si="23">F326-($P$14+$O$14*$B326)</f>
        <v>2.6061020939266263E-2</v>
      </c>
    </row>
    <row r="327" spans="1:10" ht="15" customHeight="1" x14ac:dyDescent="0.2">
      <c r="A327" s="3">
        <f>'2_CVaR_t2'!A327</f>
        <v>42747</v>
      </c>
      <c r="B327" s="5">
        <f>'2_CVaR_t2'!D327-1</f>
        <v>-3.3060615193906129E-3</v>
      </c>
      <c r="C327" s="5">
        <f>'Stocks Returns'!B323</f>
        <v>2.6027913994718821E-2</v>
      </c>
      <c r="D327" s="5">
        <f>'Stocks Returns'!C323</f>
        <v>-5.2567237163813063E-3</v>
      </c>
      <c r="E327" s="5">
        <f>'Stocks Returns'!D323</f>
        <v>0</v>
      </c>
      <c r="F327" s="5">
        <f>'Stocks Returns'!E323</f>
        <v>-2.089027723545489E-2</v>
      </c>
      <c r="G327" s="5">
        <f t="shared" si="20"/>
        <v>2.9691386613504026E-2</v>
      </c>
      <c r="H327" s="5">
        <f t="shared" si="21"/>
        <v>-3.4395764882475845E-4</v>
      </c>
      <c r="I327" s="5">
        <f t="shared" si="22"/>
        <v>4.9190516124844371E-3</v>
      </c>
      <c r="J327" s="5">
        <f t="shared" si="23"/>
        <v>-1.7433838443933224E-2</v>
      </c>
    </row>
    <row r="328" spans="1:10" ht="15" customHeight="1" x14ac:dyDescent="0.2">
      <c r="A328" s="3">
        <f>'2_CVaR_t2'!A328</f>
        <v>42748</v>
      </c>
      <c r="B328" s="5">
        <f>'2_CVaR_t2'!D328-1</f>
        <v>-1.5956610025141815E-3</v>
      </c>
      <c r="C328" s="5">
        <f>'Stocks Returns'!B324</f>
        <v>7.3529411764705621E-3</v>
      </c>
      <c r="D328" s="5">
        <f>'Stocks Returns'!C324</f>
        <v>-2.4579083200196861E-3</v>
      </c>
      <c r="E328" s="5">
        <f>'Stocks Returns'!D324</f>
        <v>-2.1058965102286331E-3</v>
      </c>
      <c r="F328" s="5">
        <f>'Stocks Returns'!E324</f>
        <v>8.7736789631107648E-3</v>
      </c>
      <c r="G328" s="5">
        <f t="shared" si="20"/>
        <v>9.3721834389576871E-3</v>
      </c>
      <c r="H328" s="5">
        <f t="shared" si="21"/>
        <v>-6.2402801942660312E-5</v>
      </c>
      <c r="I328" s="5">
        <f t="shared" si="22"/>
        <v>2.8875971685827324E-4</v>
      </c>
      <c r="J328" s="5">
        <f t="shared" si="23"/>
        <v>1.0454603531568428E-2</v>
      </c>
    </row>
    <row r="329" spans="1:10" ht="15" customHeight="1" x14ac:dyDescent="0.2">
      <c r="A329" s="3">
        <f>'2_CVaR_t2'!A329</f>
        <v>42751</v>
      </c>
      <c r="B329" s="5">
        <f>'2_CVaR_t2'!D329-1</f>
        <v>3.1594126486123031E-5</v>
      </c>
      <c r="C329" s="5">
        <f>'Stocks Returns'!B325</f>
        <v>0</v>
      </c>
      <c r="D329" s="5">
        <f>'Stocks Returns'!C325</f>
        <v>0</v>
      </c>
      <c r="E329" s="5">
        <f>'Stocks Returns'!D325</f>
        <v>0</v>
      </c>
      <c r="F329" s="5">
        <f>'Stocks Returns'!E325</f>
        <v>0</v>
      </c>
      <c r="G329" s="5">
        <f t="shared" si="20"/>
        <v>4.5494065351061984E-4</v>
      </c>
      <c r="H329" s="5">
        <f t="shared" si="21"/>
        <v>6.1315236885345803E-7</v>
      </c>
      <c r="I329" s="5">
        <f t="shared" si="22"/>
        <v>-7.0241384070458875E-6</v>
      </c>
      <c r="J329" s="5">
        <f t="shared" si="23"/>
        <v>-8.2789821646411454E-6</v>
      </c>
    </row>
    <row r="330" spans="1:10" ht="15" customHeight="1" x14ac:dyDescent="0.2">
      <c r="A330" s="3">
        <f>'2_CVaR_t2'!A330</f>
        <v>42752</v>
      </c>
      <c r="B330" s="5">
        <f>'2_CVaR_t2'!D330-1</f>
        <v>-3.8229006648937691E-4</v>
      </c>
      <c r="C330" s="5">
        <f>'Stocks Returns'!B326</f>
        <v>1.4963503649634946E-2</v>
      </c>
      <c r="D330" s="5">
        <f>'Stocks Returns'!C326</f>
        <v>1.1087840335100019E-3</v>
      </c>
      <c r="E330" s="5">
        <f>'Stocks Returns'!D326</f>
        <v>-2.0952668073560443E-2</v>
      </c>
      <c r="F330" s="5">
        <f>'Stocks Returns'!E326</f>
        <v>-8.6973710219412359E-3</v>
      </c>
      <c r="G330" s="5">
        <f t="shared" si="20"/>
        <v>1.5816316583566196E-2</v>
      </c>
      <c r="H330" s="5">
        <f t="shared" si="21"/>
        <v>1.718526065781822E-3</v>
      </c>
      <c r="I330" s="5">
        <f t="shared" si="22"/>
        <v>-2.0348836838312446E-2</v>
      </c>
      <c r="J330" s="5">
        <f t="shared" si="23"/>
        <v>-8.2760095403205999E-3</v>
      </c>
    </row>
    <row r="331" spans="1:10" ht="15" customHeight="1" x14ac:dyDescent="0.2">
      <c r="A331" s="3">
        <f>'2_CVaR_t2'!A331</f>
        <v>42753</v>
      </c>
      <c r="B331" s="5">
        <f>'2_CVaR_t2'!D331-1</f>
        <v>3.8173308089732849E-3</v>
      </c>
      <c r="C331" s="5">
        <f>'Stocks Returns'!B327</f>
        <v>7.1916576770947316E-3</v>
      </c>
      <c r="D331" s="5">
        <f>'Stocks Returns'!C327</f>
        <v>4.0610386413979516E-3</v>
      </c>
      <c r="E331" s="5">
        <f>'Stocks Returns'!D327</f>
        <v>2.3864511162432489E-2</v>
      </c>
      <c r="F331" s="5">
        <f>'Stocks Returns'!E327</f>
        <v>2.3928215353938853E-3</v>
      </c>
      <c r="G331" s="5">
        <f t="shared" si="20"/>
        <v>4.0073202124812348E-3</v>
      </c>
      <c r="H331" s="5">
        <f t="shared" si="21"/>
        <v>-1.509958777858679E-3</v>
      </c>
      <c r="I331" s="5">
        <f t="shared" si="22"/>
        <v>1.827008447280698E-2</v>
      </c>
      <c r="J331" s="5">
        <f t="shared" si="23"/>
        <v>-1.5453143768927565E-3</v>
      </c>
    </row>
    <row r="332" spans="1:10" ht="15" customHeight="1" x14ac:dyDescent="0.2">
      <c r="A332" s="3">
        <f>'2_CVaR_t2'!A332</f>
        <v>42754</v>
      </c>
      <c r="B332" s="5">
        <f>'2_CVaR_t2'!D332-1</f>
        <v>4.5427524781560535E-4</v>
      </c>
      <c r="C332" s="5">
        <f>'Stocks Returns'!B328</f>
        <v>-3.5701535166021703E-4</v>
      </c>
      <c r="D332" s="5">
        <f>'Stocks Returns'!C328</f>
        <v>1.7158965559505024E-3</v>
      </c>
      <c r="E332" s="5">
        <f>'Stocks Returns'!D328</f>
        <v>-1.2180451127819625E-2</v>
      </c>
      <c r="F332" s="5">
        <f>'Stocks Returns'!E328</f>
        <v>-8.1559578277303757E-3</v>
      </c>
      <c r="G332" s="5">
        <f t="shared" si="20"/>
        <v>-3.0840358069299272E-4</v>
      </c>
      <c r="H332" s="5">
        <f t="shared" si="21"/>
        <v>1.0944340592336263E-3</v>
      </c>
      <c r="I332" s="5">
        <f t="shared" si="22"/>
        <v>-1.2811314104937618E-2</v>
      </c>
      <c r="J332" s="5">
        <f t="shared" si="23"/>
        <v>-8.6030090947114835E-3</v>
      </c>
    </row>
    <row r="333" spans="1:10" ht="15" customHeight="1" x14ac:dyDescent="0.2">
      <c r="A333" s="3">
        <f>'2_CVaR_t2'!A333</f>
        <v>42755</v>
      </c>
      <c r="B333" s="5">
        <f>'2_CVaR_t2'!D333-1</f>
        <v>1.8939410611966689E-3</v>
      </c>
      <c r="C333" s="5">
        <f>'Stocks Returns'!B329</f>
        <v>-3.9285714285713924E-3</v>
      </c>
      <c r="D333" s="5">
        <f>'Stocks Returns'!C329</f>
        <v>1.3458950201883368E-3</v>
      </c>
      <c r="E333" s="5">
        <f>'Stocks Returns'!D329</f>
        <v>1.8876541330491881E-2</v>
      </c>
      <c r="F333" s="5">
        <f>'Stocks Returns'!E329</f>
        <v>1.7448856799037182E-2</v>
      </c>
      <c r="G333" s="5">
        <f t="shared" si="20"/>
        <v>-5.2639292073846109E-3</v>
      </c>
      <c r="H333" s="5">
        <f t="shared" si="21"/>
        <v>-1.3943776152653704E-3</v>
      </c>
      <c r="I333" s="5">
        <f t="shared" si="22"/>
        <v>1.6120862732731566E-2</v>
      </c>
      <c r="J333" s="5">
        <f t="shared" si="23"/>
        <v>1.5507332686137403E-2</v>
      </c>
    </row>
    <row r="334" spans="1:10" ht="15" customHeight="1" x14ac:dyDescent="0.2">
      <c r="A334" s="3">
        <f>'2_CVaR_t2'!A334</f>
        <v>42758</v>
      </c>
      <c r="B334" s="5">
        <f>'2_CVaR_t2'!D334-1</f>
        <v>2.4437170767535044E-3</v>
      </c>
      <c r="C334" s="5">
        <f>'Stocks Returns'!B330</f>
        <v>1.3624955181068543E-2</v>
      </c>
      <c r="D334" s="5">
        <f>'Stocks Returns'!C330</f>
        <v>3.7878787878788955E-3</v>
      </c>
      <c r="E334" s="5">
        <f>'Stocks Returns'!D330</f>
        <v>1.4940983116689122E-3</v>
      </c>
      <c r="F334" s="5">
        <f>'Stocks Returns'!E330</f>
        <v>-1.5572639463828142E-2</v>
      </c>
      <c r="G334" s="5">
        <f t="shared" si="20"/>
        <v>1.176109053791341E-2</v>
      </c>
      <c r="H334" s="5">
        <f t="shared" si="21"/>
        <v>2.3848018376690979E-4</v>
      </c>
      <c r="I334" s="5">
        <f t="shared" si="22"/>
        <v>-2.0729996133074867E-3</v>
      </c>
      <c r="J334" s="5">
        <f t="shared" si="23"/>
        <v>-1.8084869166143467E-2</v>
      </c>
    </row>
    <row r="335" spans="1:10" ht="15" customHeight="1" x14ac:dyDescent="0.2">
      <c r="A335" s="3">
        <f>'2_CVaR_t2'!A335</f>
        <v>42759</v>
      </c>
      <c r="B335" s="5">
        <f>'2_CVaR_t2'!D335-1</f>
        <v>8.9475988681109175E-3</v>
      </c>
      <c r="C335" s="5">
        <f>'Stocks Returns'!B331</f>
        <v>7.7821011673151474E-3</v>
      </c>
      <c r="D335" s="5">
        <f>'Stocks Returns'!C331</f>
        <v>1.3146682897139383E-2</v>
      </c>
      <c r="E335" s="5">
        <f>'Stocks Returns'!D331</f>
        <v>1.2979263016559717E-2</v>
      </c>
      <c r="F335" s="5">
        <f>'Stocks Returns'!E331</f>
        <v>6.6079295154186646E-3</v>
      </c>
      <c r="G335" s="5">
        <f t="shared" si="20"/>
        <v>-3.3402998862938453E-4</v>
      </c>
      <c r="H335" s="5">
        <f t="shared" si="21"/>
        <v>2.527768386135186E-5</v>
      </c>
      <c r="I335" s="5">
        <f t="shared" si="22"/>
        <v>-1.8697208083594957E-4</v>
      </c>
      <c r="J335" s="5">
        <f t="shared" si="23"/>
        <v>-2.6557800372248135E-3</v>
      </c>
    </row>
    <row r="336" spans="1:10" ht="15" customHeight="1" x14ac:dyDescent="0.2">
      <c r="A336" s="3">
        <f>'2_CVaR_t2'!A336</f>
        <v>42760</v>
      </c>
      <c r="B336" s="5">
        <f>'2_CVaR_t2'!D336-1</f>
        <v>5.7917749241032102E-3</v>
      </c>
      <c r="C336" s="5">
        <f>'Stocks Returns'!B332</f>
        <v>-3.1941031941031928E-2</v>
      </c>
      <c r="D336" s="5">
        <f>'Stocks Returns'!C332</f>
        <v>8.0499819776522763E-3</v>
      </c>
      <c r="E336" s="5">
        <f>'Stocks Returns'!D332</f>
        <v>1.3549337260677197E-2</v>
      </c>
      <c r="F336" s="5">
        <f>'Stocks Returns'!E332</f>
        <v>8.3548836284064176E-3</v>
      </c>
      <c r="G336" s="5">
        <f t="shared" si="20"/>
        <v>-3.7023428321600056E-2</v>
      </c>
      <c r="H336" s="5">
        <f t="shared" si="21"/>
        <v>-4.2687885144781536E-4</v>
      </c>
      <c r="I336" s="5">
        <f t="shared" si="22"/>
        <v>5.040810882832647E-3</v>
      </c>
      <c r="J336" s="5">
        <f t="shared" si="23"/>
        <v>2.3671379466721487E-3</v>
      </c>
    </row>
    <row r="337" spans="1:10" ht="15" customHeight="1" x14ac:dyDescent="0.2">
      <c r="A337" s="3">
        <f>'2_CVaR_t2'!A337</f>
        <v>42761</v>
      </c>
      <c r="B337" s="5">
        <f>'2_CVaR_t2'!D337-1</f>
        <v>-5.7915358173123987E-3</v>
      </c>
      <c r="C337" s="5">
        <f>'Stocks Returns'!B333</f>
        <v>1.1602610587382101E-2</v>
      </c>
      <c r="D337" s="5">
        <f>'Stocks Returns'!C333</f>
        <v>-7.8665077473183409E-3</v>
      </c>
      <c r="E337" s="5">
        <f>'Stocks Returns'!D333</f>
        <v>-1.7291485033420484E-2</v>
      </c>
      <c r="F337" s="5">
        <f>'Stocks Returns'!E333</f>
        <v>-1.1836654172420191E-3</v>
      </c>
      <c r="G337" s="5">
        <f t="shared" si="20"/>
        <v>1.7655402111370198E-2</v>
      </c>
      <c r="H337" s="5">
        <f t="shared" si="21"/>
        <v>7.042240043983912E-4</v>
      </c>
      <c r="I337" s="5">
        <f t="shared" si="22"/>
        <v>-8.7040997258222164E-3</v>
      </c>
      <c r="J337" s="5">
        <f t="shared" si="23"/>
        <v>4.8528678746480496E-3</v>
      </c>
    </row>
    <row r="338" spans="1:10" ht="15" customHeight="1" x14ac:dyDescent="0.2">
      <c r="A338" s="3">
        <f>'2_CVaR_t2'!A338</f>
        <v>42762</v>
      </c>
      <c r="B338" s="5">
        <f>'2_CVaR_t2'!D338-1</f>
        <v>4.828904739398121E-3</v>
      </c>
      <c r="C338" s="5">
        <f>'Stocks Returns'!B334</f>
        <v>5.734767025089571E-3</v>
      </c>
      <c r="D338" s="5">
        <f>'Stocks Returns'!C334</f>
        <v>6.3671311869293312E-3</v>
      </c>
      <c r="E338" s="5">
        <f>'Stocks Returns'!D334</f>
        <v>1.6708561289368706E-2</v>
      </c>
      <c r="F338" s="5">
        <f>'Stocks Returns'!E334</f>
        <v>-2.370136282836266E-2</v>
      </c>
      <c r="G338" s="5">
        <f t="shared" si="20"/>
        <v>1.577990329060407E-3</v>
      </c>
      <c r="H338" s="5">
        <f t="shared" si="21"/>
        <v>-6.9263750128754475E-4</v>
      </c>
      <c r="I338" s="5">
        <f t="shared" si="22"/>
        <v>9.6211436091789768E-3</v>
      </c>
      <c r="J338" s="5">
        <f t="shared" si="23"/>
        <v>-2.8689582556357018E-2</v>
      </c>
    </row>
    <row r="339" spans="1:10" ht="15" customHeight="1" x14ac:dyDescent="0.2">
      <c r="A339" s="3">
        <f>'2_CVaR_t2'!A339</f>
        <v>42765</v>
      </c>
      <c r="B339" s="5">
        <f>'2_CVaR_t2'!D339-1</f>
        <v>-3.5561546319384796E-4</v>
      </c>
      <c r="C339" s="5">
        <f>'Stocks Returns'!B335</f>
        <v>-2.8510334996435516E-3</v>
      </c>
      <c r="D339" s="5">
        <f>'Stocks Returns'!C335</f>
        <v>-8.356213441564897E-4</v>
      </c>
      <c r="E339" s="5">
        <f>'Stocks Returns'!D335</f>
        <v>4.3630017452005454E-3</v>
      </c>
      <c r="F339" s="5">
        <f>'Stocks Returns'!E335</f>
        <v>-3.9449726886506276E-2</v>
      </c>
      <c r="G339" s="5">
        <f t="shared" si="20"/>
        <v>-2.0238632102554726E-3</v>
      </c>
      <c r="H339" s="5">
        <f t="shared" si="21"/>
        <v>-2.6513732536532304E-4</v>
      </c>
      <c r="I339" s="5">
        <f t="shared" si="22"/>
        <v>4.9274636954172715E-3</v>
      </c>
      <c r="J339" s="5">
        <f t="shared" si="23"/>
        <v>-3.9056055490966933E-2</v>
      </c>
    </row>
    <row r="340" spans="1:10" ht="15" customHeight="1" x14ac:dyDescent="0.2">
      <c r="A340" s="3">
        <f>'2_CVaR_t2'!A340</f>
        <v>42766</v>
      </c>
      <c r="B340" s="5">
        <f>'2_CVaR_t2'!D340-1</f>
        <v>-8.5935580252071153E-3</v>
      </c>
      <c r="C340" s="5">
        <f>'Stocks Returns'!B336</f>
        <v>1.3223731236597702E-2</v>
      </c>
      <c r="D340" s="5">
        <f>'Stocks Returns'!C336</f>
        <v>-1.1827956989247435E-2</v>
      </c>
      <c r="E340" s="5">
        <f>'Stocks Returns'!D336</f>
        <v>-2.4761077324066183E-2</v>
      </c>
      <c r="F340" s="5">
        <f>'Stocks Returns'!E336</f>
        <v>2.695871946082562E-2</v>
      </c>
      <c r="G340" s="5">
        <f t="shared" si="20"/>
        <v>2.1970143306056386E-2</v>
      </c>
      <c r="H340" s="5">
        <f t="shared" si="21"/>
        <v>8.6661587050402764E-4</v>
      </c>
      <c r="I340" s="5">
        <f t="shared" si="22"/>
        <v>-1.2038162436350369E-2</v>
      </c>
      <c r="J340" s="5">
        <f t="shared" si="23"/>
        <v>3.5903945912224185E-2</v>
      </c>
    </row>
    <row r="341" spans="1:10" ht="15" customHeight="1" x14ac:dyDescent="0.2">
      <c r="A341" s="3">
        <f>'2_CVaR_t2'!A341</f>
        <v>42767</v>
      </c>
      <c r="B341" s="5">
        <f>'2_CVaR_t2'!D341-1</f>
        <v>-1.2064496600443508E-3</v>
      </c>
      <c r="C341" s="5">
        <f>'Stocks Returns'!B337</f>
        <v>-1.0934744268077723E-2</v>
      </c>
      <c r="D341" s="5">
        <f>'Stocks Returns'!C337</f>
        <v>-3.2644178454841466E-3</v>
      </c>
      <c r="E341" s="5">
        <f>'Stocks Returns'!D337</f>
        <v>1.573867854491473E-2</v>
      </c>
      <c r="F341" s="5">
        <f>'Stocks Returns'!E337</f>
        <v>-5.33223954060702E-3</v>
      </c>
      <c r="G341" s="5">
        <f t="shared" si="20"/>
        <v>-9.2896559525697062E-3</v>
      </c>
      <c r="H341" s="5">
        <f t="shared" si="21"/>
        <v>-1.4417292484394538E-3</v>
      </c>
      <c r="I341" s="5">
        <f t="shared" si="22"/>
        <v>1.7558894278572927E-2</v>
      </c>
      <c r="J341" s="5">
        <f t="shared" si="23"/>
        <v>-4.0553433079189398E-3</v>
      </c>
    </row>
    <row r="342" spans="1:10" ht="15" customHeight="1" x14ac:dyDescent="0.2">
      <c r="A342" s="3">
        <f>'2_CVaR_t2'!A342</f>
        <v>42768</v>
      </c>
      <c r="B342" s="5">
        <f>'2_CVaR_t2'!D342-1</f>
        <v>-7.4132300472551371E-4</v>
      </c>
      <c r="C342" s="5">
        <f>'Stocks Returns'!B338</f>
        <v>-8.91583452211131E-3</v>
      </c>
      <c r="D342" s="5">
        <f>'Stocks Returns'!C338</f>
        <v>-1.698204754973287E-3</v>
      </c>
      <c r="E342" s="5">
        <f>'Stocks Returns'!D338</f>
        <v>5.4085659991229829E-3</v>
      </c>
      <c r="F342" s="5">
        <f>'Stocks Returns'!E338</f>
        <v>3.917525773195818E-3</v>
      </c>
      <c r="G342" s="5">
        <f t="shared" si="20"/>
        <v>-7.7178785353488859E-3</v>
      </c>
      <c r="H342" s="5">
        <f t="shared" si="21"/>
        <v>-5.6006049031905058E-4</v>
      </c>
      <c r="I342" s="5">
        <f t="shared" si="22"/>
        <v>6.5422971516980637E-3</v>
      </c>
      <c r="J342" s="5">
        <f t="shared" si="23"/>
        <v>4.7115883164080847E-3</v>
      </c>
    </row>
    <row r="343" spans="1:10" ht="15" customHeight="1" x14ac:dyDescent="0.2">
      <c r="A343" s="3">
        <f>'2_CVaR_t2'!A343</f>
        <v>42769</v>
      </c>
      <c r="B343" s="5">
        <f>'2_CVaR_t2'!D343-1</f>
        <v>2.9346451431037091E-2</v>
      </c>
      <c r="C343" s="5">
        <f>'Stocks Returns'!B339</f>
        <v>1.0795250089960406E-2</v>
      </c>
      <c r="D343" s="5">
        <f>'Stocks Returns'!C339</f>
        <v>4.5929526123936748E-2</v>
      </c>
      <c r="E343" s="5">
        <f>'Stocks Returns'!D339</f>
        <v>9.4504216341959602E-3</v>
      </c>
      <c r="F343" s="5">
        <f>'Stocks Returns'!E339</f>
        <v>3.5736290819470051E-2</v>
      </c>
      <c r="G343" s="5">
        <f t="shared" si="20"/>
        <v>-1.6930564462750337E-2</v>
      </c>
      <c r="H343" s="5">
        <f t="shared" si="21"/>
        <v>2.7863650092524658E-3</v>
      </c>
      <c r="I343" s="5">
        <f t="shared" si="22"/>
        <v>-3.3822661987366574E-2</v>
      </c>
      <c r="J343" s="5">
        <f t="shared" si="23"/>
        <v>5.2971591932856193E-3</v>
      </c>
    </row>
    <row r="344" spans="1:10" ht="15" customHeight="1" x14ac:dyDescent="0.2">
      <c r="A344" s="3">
        <f>'2_CVaR_t2'!A344</f>
        <v>42772</v>
      </c>
      <c r="B344" s="5">
        <f>'2_CVaR_t2'!D344-1</f>
        <v>-1.9957786859530202E-3</v>
      </c>
      <c r="C344" s="5">
        <f>'Stocks Returns'!B340</f>
        <v>-4.2719829120684283E-3</v>
      </c>
      <c r="D344" s="5">
        <f>'Stocks Returns'!C340</f>
        <v>-2.9042750929367811E-3</v>
      </c>
      <c r="E344" s="5">
        <f>'Stocks Returns'!D340</f>
        <v>-3.7447789140141463E-3</v>
      </c>
      <c r="F344" s="5">
        <f>'Stocks Returns'!E340</f>
        <v>-6.7420186396984771E-3</v>
      </c>
      <c r="G344" s="5">
        <f t="shared" si="20"/>
        <v>-1.8681022945817097E-3</v>
      </c>
      <c r="H344" s="5">
        <f t="shared" si="21"/>
        <v>8.0098616965335392E-5</v>
      </c>
      <c r="I344" s="5">
        <f t="shared" si="22"/>
        <v>-7.5958542754103612E-4</v>
      </c>
      <c r="J344" s="5">
        <f t="shared" si="23"/>
        <v>-4.6457441980178732E-3</v>
      </c>
    </row>
    <row r="345" spans="1:10" ht="15" customHeight="1" x14ac:dyDescent="0.2">
      <c r="A345" s="3">
        <f>'2_CVaR_t2'!A345</f>
        <v>42773</v>
      </c>
      <c r="B345" s="5">
        <f>'2_CVaR_t2'!D345-1</f>
        <v>-2.6003391522921859E-5</v>
      </c>
      <c r="C345" s="5">
        <f>'Stocks Returns'!B341</f>
        <v>7.1505184125841836E-4</v>
      </c>
      <c r="D345" s="5">
        <f>'Stocks Returns'!C341</f>
        <v>-5.8254689502501567E-4</v>
      </c>
      <c r="E345" s="5">
        <f>'Stocks Returns'!D341</f>
        <v>6.5057105681654015E-3</v>
      </c>
      <c r="F345" s="5">
        <f>'Stocks Returns'!E341</f>
        <v>-1.3375923337991646E-2</v>
      </c>
      <c r="G345" s="5">
        <f t="shared" si="20"/>
        <v>1.2253617411083966E-3</v>
      </c>
      <c r="H345" s="5">
        <f t="shared" si="21"/>
        <v>-4.9716531654688749E-4</v>
      </c>
      <c r="I345" s="5">
        <f t="shared" si="22"/>
        <v>6.5836951205519682E-3</v>
      </c>
      <c r="J345" s="5">
        <f t="shared" si="23"/>
        <v>-1.3324412106443652E-2</v>
      </c>
    </row>
    <row r="346" spans="1:10" ht="15" customHeight="1" x14ac:dyDescent="0.2">
      <c r="A346" s="3">
        <f>'2_CVaR_t2'!A346</f>
        <v>42774</v>
      </c>
      <c r="B346" s="5">
        <f>'2_CVaR_t2'!D346-1</f>
        <v>-1.8768295580398053E-3</v>
      </c>
      <c r="C346" s="5">
        <f>'Stocks Returns'!B342</f>
        <v>-1.6434440871739842E-2</v>
      </c>
      <c r="D346" s="5">
        <f>'Stocks Returns'!C342</f>
        <v>-8.0438330613196163E-3</v>
      </c>
      <c r="E346" s="5">
        <f>'Stocks Returns'!D342</f>
        <v>6.0040218328066608E-2</v>
      </c>
      <c r="F346" s="5">
        <f>'Stocks Returns'!E342</f>
        <v>3.6422501011736941E-3</v>
      </c>
      <c r="G346" s="5">
        <f t="shared" si="20"/>
        <v>-1.4144907604502563E-2</v>
      </c>
      <c r="H346" s="5">
        <f t="shared" si="21"/>
        <v>-5.2345212413880118E-3</v>
      </c>
      <c r="I346" s="5">
        <f t="shared" si="22"/>
        <v>6.2849853735225322E-2</v>
      </c>
      <c r="J346" s="5">
        <f t="shared" si="23"/>
        <v>5.6150471079803527E-3</v>
      </c>
    </row>
    <row r="347" spans="1:10" ht="15" customHeight="1" x14ac:dyDescent="0.2">
      <c r="A347" s="3">
        <f>'2_CVaR_t2'!A347</f>
        <v>42775</v>
      </c>
      <c r="B347" s="5">
        <f>'2_CVaR_t2'!D347-1</f>
        <v>1.6261263946739657E-3</v>
      </c>
      <c r="C347" s="5">
        <f>'Stocks Returns'!B343</f>
        <v>1.5619324373410848E-2</v>
      </c>
      <c r="D347" s="5">
        <f>'Stocks Returns'!C343</f>
        <v>5.7586085321423841E-3</v>
      </c>
      <c r="E347" s="5">
        <f>'Stocks Returns'!D343</f>
        <v>-3.8888888888888751E-2</v>
      </c>
      <c r="F347" s="5">
        <f>'Stocks Returns'!E343</f>
        <v>4.2338709677418596E-3</v>
      </c>
      <c r="G347" s="5">
        <f t="shared" si="20"/>
        <v>1.454142033143504E-2</v>
      </c>
      <c r="H347" s="5">
        <f t="shared" si="21"/>
        <v>3.4124887795706224E-3</v>
      </c>
      <c r="I347" s="5">
        <f t="shared" si="22"/>
        <v>-4.1249297430518389E-2</v>
      </c>
      <c r="J347" s="5">
        <f t="shared" si="23"/>
        <v>2.5703570313267005E-3</v>
      </c>
    </row>
    <row r="348" spans="1:10" ht="15" customHeight="1" x14ac:dyDescent="0.2">
      <c r="A348" s="3">
        <f>'2_CVaR_t2'!A348</f>
        <v>42776</v>
      </c>
      <c r="B348" s="5">
        <f>'2_CVaR_t2'!D348-1</f>
        <v>2.3648141944634382E-3</v>
      </c>
      <c r="C348" s="5">
        <f>'Stocks Returns'!B344</f>
        <v>1.8597997138769751E-2</v>
      </c>
      <c r="D348" s="5">
        <f>'Stocks Returns'!C344</f>
        <v>3.739191399859898E-3</v>
      </c>
      <c r="E348" s="5">
        <f>'Stocks Returns'!D344</f>
        <v>-4.2295220640065079E-4</v>
      </c>
      <c r="F348" s="5">
        <f>'Stocks Returns'!E344</f>
        <v>6.6251756675366202E-3</v>
      </c>
      <c r="G348" s="5">
        <f t="shared" si="20"/>
        <v>1.6809982866905233E-2</v>
      </c>
      <c r="H348" s="5">
        <f t="shared" si="21"/>
        <v>3.0591712503175335E-4</v>
      </c>
      <c r="I348" s="5">
        <f t="shared" si="22"/>
        <v>-3.8735966633253924E-3</v>
      </c>
      <c r="J348" s="5">
        <f t="shared" si="23"/>
        <v>4.1948526229686842E-3</v>
      </c>
    </row>
    <row r="349" spans="1:10" ht="15" customHeight="1" x14ac:dyDescent="0.2">
      <c r="A349" s="3">
        <f>'2_CVaR_t2'!A349</f>
        <v>42779</v>
      </c>
      <c r="B349" s="5">
        <f>'2_CVaR_t2'!D349-1</f>
        <v>3.7695902822609817E-3</v>
      </c>
      <c r="C349" s="5">
        <f>'Stocks Returns'!B345</f>
        <v>1.9311797752809001E-2</v>
      </c>
      <c r="D349" s="5">
        <f>'Stocks Returns'!C345</f>
        <v>6.2863795110592591E-3</v>
      </c>
      <c r="E349" s="5">
        <f>'Stocks Returns'!D345</f>
        <v>-3.385049365303372E-3</v>
      </c>
      <c r="F349" s="5">
        <f>'Stocks Returns'!E345</f>
        <v>-8.775428799361773E-3</v>
      </c>
      <c r="G349" s="5">
        <f t="shared" si="20"/>
        <v>1.6173353880059811E-2</v>
      </c>
      <c r="H349" s="5">
        <f t="shared" si="21"/>
        <v>7.8564361436327459E-4</v>
      </c>
      <c r="I349" s="5">
        <f t="shared" si="22"/>
        <v>-8.909015385547725E-3</v>
      </c>
      <c r="J349" s="5">
        <f t="shared" si="23"/>
        <v>-1.2664006737736516E-2</v>
      </c>
    </row>
    <row r="350" spans="1:10" ht="15" customHeight="1" x14ac:dyDescent="0.2">
      <c r="A350" s="3">
        <f>'2_CVaR_t2'!A350</f>
        <v>42780</v>
      </c>
      <c r="B350" s="5">
        <f>'2_CVaR_t2'!D350-1</f>
        <v>3.1083395777624645E-3</v>
      </c>
      <c r="C350" s="5">
        <f>'Stocks Returns'!B346</f>
        <v>-1.7223561832586998E-2</v>
      </c>
      <c r="D350" s="5">
        <f>'Stocks Returns'!C346</f>
        <v>4.7431744562702605E-3</v>
      </c>
      <c r="E350" s="5">
        <f>'Stocks Returns'!D346</f>
        <v>1.6982734220210016E-3</v>
      </c>
      <c r="F350" s="5">
        <f>'Stocks Returns'!E346</f>
        <v>8.8531187122735666E-3</v>
      </c>
      <c r="G350" s="5">
        <f t="shared" si="20"/>
        <v>-1.9726336766551306E-2</v>
      </c>
      <c r="H350" s="5">
        <f t="shared" si="21"/>
        <v>2.1562600621366067E-4</v>
      </c>
      <c r="I350" s="5">
        <f t="shared" si="22"/>
        <v>-2.8497467828681533E-3</v>
      </c>
      <c r="J350" s="5">
        <f t="shared" si="23"/>
        <v>5.6509648127504395E-3</v>
      </c>
    </row>
    <row r="351" spans="1:10" ht="15" customHeight="1" x14ac:dyDescent="0.2">
      <c r="A351" s="3">
        <f>'2_CVaR_t2'!A351</f>
        <v>42781</v>
      </c>
      <c r="B351" s="5">
        <f>'2_CVaR_t2'!D351-1</f>
        <v>5.7889511075899236E-3</v>
      </c>
      <c r="C351" s="5">
        <f>'Stocks Returns'!B347</f>
        <v>-1.402032947774412E-3</v>
      </c>
      <c r="D351" s="5">
        <f>'Stocks Returns'!C347</f>
        <v>7.9447322970640499E-3</v>
      </c>
      <c r="E351" s="5">
        <f>'Stocks Returns'!D347</f>
        <v>1.582367900536874E-2</v>
      </c>
      <c r="F351" s="5">
        <f>'Stocks Returns'!E347</f>
        <v>-1.5556441962505052E-2</v>
      </c>
      <c r="G351" s="5">
        <f t="shared" si="20"/>
        <v>-6.4817147566466442E-3</v>
      </c>
      <c r="H351" s="5">
        <f t="shared" si="21"/>
        <v>-5.2797261543187195E-4</v>
      </c>
      <c r="I351" s="5">
        <f t="shared" si="22"/>
        <v>7.3193203235141155E-3</v>
      </c>
      <c r="J351" s="5">
        <f t="shared" si="23"/>
        <v>-2.1541256327081034E-2</v>
      </c>
    </row>
    <row r="352" spans="1:10" ht="15" customHeight="1" x14ac:dyDescent="0.2">
      <c r="A352" s="3">
        <f>'2_CVaR_t2'!A352</f>
        <v>42782</v>
      </c>
      <c r="B352" s="5">
        <f>'2_CVaR_t2'!D352-1</f>
        <v>-1.0824607316846091E-3</v>
      </c>
      <c r="C352" s="5">
        <f>'Stocks Returns'!B348</f>
        <v>2.8080028080028629E-3</v>
      </c>
      <c r="D352" s="5">
        <f>'Stocks Returns'!C348</f>
        <v>-1.4850354123829845E-3</v>
      </c>
      <c r="E352" s="5">
        <f>'Stocks Returns'!D348</f>
        <v>-2.6425591098749868E-3</v>
      </c>
      <c r="F352" s="5">
        <f>'Stocks Returns'!E348</f>
        <v>-2.0664505672609357E-2</v>
      </c>
      <c r="G352" s="5">
        <f t="shared" si="20"/>
        <v>4.3338989472677045E-3</v>
      </c>
      <c r="H352" s="5">
        <f t="shared" si="21"/>
        <v>1.5517403147353765E-4</v>
      </c>
      <c r="I352" s="5">
        <f t="shared" si="22"/>
        <v>-1.0053397419822309E-3</v>
      </c>
      <c r="J352" s="5">
        <f t="shared" si="23"/>
        <v>-1.9516318536786623E-2</v>
      </c>
    </row>
    <row r="353" spans="1:10" ht="15" customHeight="1" x14ac:dyDescent="0.2">
      <c r="A353" s="3">
        <f>'2_CVaR_t2'!A353</f>
        <v>42783</v>
      </c>
      <c r="B353" s="5">
        <f>'2_CVaR_t2'!D353-1</f>
        <v>3.2832052870346295E-4</v>
      </c>
      <c r="C353" s="5">
        <f>'Stocks Returns'!B349</f>
        <v>3.850192509625483E-3</v>
      </c>
      <c r="D353" s="5">
        <f>'Stocks Returns'!C349</f>
        <v>5.7201693170116918E-4</v>
      </c>
      <c r="E353" s="5">
        <f>'Stocks Returns'!D349</f>
        <v>-4.1835169432413721E-4</v>
      </c>
      <c r="F353" s="5">
        <f>'Stocks Returns'!E349</f>
        <v>-1.7170045510964127E-2</v>
      </c>
      <c r="G353" s="5">
        <f t="shared" si="20"/>
        <v>4.0198861971612251E-3</v>
      </c>
      <c r="H353" s="5">
        <f t="shared" si="21"/>
        <v>1.3592671610403547E-4</v>
      </c>
      <c r="I353" s="5">
        <f t="shared" si="22"/>
        <v>-8.633169775637418E-4</v>
      </c>
      <c r="J353" s="5">
        <f t="shared" si="23"/>
        <v>-1.7486347054100411E-2</v>
      </c>
    </row>
    <row r="354" spans="1:10" ht="15" customHeight="1" x14ac:dyDescent="0.2">
      <c r="A354" s="3">
        <f>'2_CVaR_t2'!A354</f>
        <v>42786</v>
      </c>
      <c r="B354" s="5">
        <f>'2_CVaR_t2'!D354-1</f>
        <v>3.1594126486123031E-5</v>
      </c>
      <c r="C354" s="5">
        <f>'Stocks Returns'!B350</f>
        <v>0</v>
      </c>
      <c r="D354" s="5">
        <f>'Stocks Returns'!C350</f>
        <v>0</v>
      </c>
      <c r="E354" s="5">
        <f>'Stocks Returns'!D350</f>
        <v>0</v>
      </c>
      <c r="F354" s="5">
        <f>'Stocks Returns'!E350</f>
        <v>0</v>
      </c>
      <c r="G354" s="5">
        <f t="shared" si="20"/>
        <v>4.5494065351061984E-4</v>
      </c>
      <c r="H354" s="5">
        <f t="shared" si="21"/>
        <v>6.1315236885345803E-7</v>
      </c>
      <c r="I354" s="5">
        <f t="shared" si="22"/>
        <v>-7.0241384070458875E-6</v>
      </c>
      <c r="J354" s="5">
        <f t="shared" si="23"/>
        <v>-8.2789821646411454E-6</v>
      </c>
    </row>
    <row r="355" spans="1:10" ht="15" customHeight="1" x14ac:dyDescent="0.2">
      <c r="A355" s="3">
        <f>'2_CVaR_t2'!A355</f>
        <v>42787</v>
      </c>
      <c r="B355" s="5">
        <f>'2_CVaR_t2'!D355-1</f>
        <v>3.9323657366123754E-3</v>
      </c>
      <c r="C355" s="5">
        <f>'Stocks Returns'!B351</f>
        <v>3.2775453277545274E-2</v>
      </c>
      <c r="D355" s="5">
        <f>'Stocks Returns'!C351</f>
        <v>5.2595472215870576E-3</v>
      </c>
      <c r="E355" s="5">
        <f>'Stocks Returns'!D351</f>
        <v>1.1160714285714191E-2</v>
      </c>
      <c r="F355" s="5">
        <f>'Stocks Returns'!E351</f>
        <v>1.3049884234898057E-2</v>
      </c>
      <c r="G355" s="5">
        <f t="shared" si="20"/>
        <v>2.9480531234528956E-2</v>
      </c>
      <c r="H355" s="5">
        <f t="shared" si="21"/>
        <v>-4.8075141238560805E-4</v>
      </c>
      <c r="I355" s="5">
        <f t="shared" si="22"/>
        <v>5.396506519886728E-3</v>
      </c>
      <c r="J355" s="5">
        <f t="shared" si="23"/>
        <v>8.9923340987749182E-3</v>
      </c>
    </row>
    <row r="356" spans="1:10" ht="15" customHeight="1" x14ac:dyDescent="0.2">
      <c r="A356" s="3">
        <f>'2_CVaR_t2'!A356</f>
        <v>42788</v>
      </c>
      <c r="B356" s="5">
        <f>'2_CVaR_t2'!D356-1</f>
        <v>-4.7067776975850961E-4</v>
      </c>
      <c r="C356" s="5">
        <f>'Stocks Returns'!B352</f>
        <v>-3.7137069547602541E-3</v>
      </c>
      <c r="D356" s="5">
        <f>'Stocks Returns'!C352</f>
        <v>-1.3648771610555999E-3</v>
      </c>
      <c r="E356" s="5">
        <f>'Stocks Returns'!D352</f>
        <v>7.7262693156732176E-3</v>
      </c>
      <c r="F356" s="5">
        <f>'Stocks Returns'!E352</f>
        <v>-2.1400373987118249E-2</v>
      </c>
      <c r="G356" s="5">
        <f t="shared" si="20"/>
        <v>-2.7759257672506092E-3</v>
      </c>
      <c r="H356" s="5">
        <f t="shared" si="21"/>
        <v>-6.2505163295742525E-4</v>
      </c>
      <c r="I356" s="5">
        <f t="shared" si="22"/>
        <v>8.4605527508924607E-3</v>
      </c>
      <c r="J356" s="5">
        <f t="shared" si="23"/>
        <v>-2.0887259946521016E-2</v>
      </c>
    </row>
    <row r="357" spans="1:10" ht="15" customHeight="1" x14ac:dyDescent="0.2">
      <c r="A357" s="3">
        <f>'2_CVaR_t2'!A357</f>
        <v>42789</v>
      </c>
      <c r="B357" s="5">
        <f>'2_CVaR_t2'!D357-1</f>
        <v>2.515225975162183E-3</v>
      </c>
      <c r="C357" s="5">
        <f>'Stocks Returns'!B353</f>
        <v>-3.388681802779514E-4</v>
      </c>
      <c r="D357" s="5">
        <f>'Stocks Returns'!C353</f>
        <v>4.3280182232348086E-3</v>
      </c>
      <c r="E357" s="5">
        <f>'Stocks Returns'!D353</f>
        <v>-4.5180722891567937E-3</v>
      </c>
      <c r="F357" s="5">
        <f>'Stocks Returns'!E353</f>
        <v>4.2462845010615702E-3</v>
      </c>
      <c r="G357" s="5">
        <f t="shared" si="20"/>
        <v>-2.2714752614462043E-3</v>
      </c>
      <c r="H357" s="5">
        <f t="shared" si="21"/>
        <v>6.7337729305662342E-4</v>
      </c>
      <c r="I357" s="5">
        <f t="shared" si="22"/>
        <v>-8.1907108353950434E-3</v>
      </c>
      <c r="J357" s="5">
        <f t="shared" si="23"/>
        <v>1.659823608479701E-3</v>
      </c>
    </row>
    <row r="358" spans="1:10" ht="15" customHeight="1" x14ac:dyDescent="0.2">
      <c r="A358" s="3">
        <f>'2_CVaR_t2'!A358</f>
        <v>42790</v>
      </c>
      <c r="B358" s="5">
        <f>'2_CVaR_t2'!D358-1</f>
        <v>1.8787908567754474E-3</v>
      </c>
      <c r="C358" s="5">
        <f>'Stocks Returns'!B354</f>
        <v>-7.7966101694915135E-3</v>
      </c>
      <c r="D358" s="5">
        <f>'Stocks Returns'!C354</f>
        <v>2.8351100022681042E-3</v>
      </c>
      <c r="E358" s="5">
        <f>'Stocks Returns'!D354</f>
        <v>1.6503919680925794E-3</v>
      </c>
      <c r="F358" s="5">
        <f>'Stocks Returns'!E354</f>
        <v>-5.4968287526426796E-3</v>
      </c>
      <c r="G358" s="5">
        <f t="shared" si="20"/>
        <v>-9.1174038589188228E-3</v>
      </c>
      <c r="H358" s="5">
        <f t="shared" si="21"/>
        <v>1.17134490517176E-4</v>
      </c>
      <c r="I358" s="5">
        <f t="shared" si="22"/>
        <v>-1.0829263077715488E-3</v>
      </c>
      <c r="J358" s="5">
        <f t="shared" si="23"/>
        <v>-7.4226259038356595E-3</v>
      </c>
    </row>
    <row r="359" spans="1:10" ht="15" customHeight="1" x14ac:dyDescent="0.2">
      <c r="A359" s="3">
        <f>'2_CVaR_t2'!A359</f>
        <v>42793</v>
      </c>
      <c r="B359" s="5">
        <f>'2_CVaR_t2'!D359-1</f>
        <v>-2.7818526913462316E-3</v>
      </c>
      <c r="C359" s="5">
        <f>'Stocks Returns'!B355</f>
        <v>-7.5162282200205155E-3</v>
      </c>
      <c r="D359" s="5">
        <f>'Stocks Returns'!C355</f>
        <v>-4.8626031889631438E-3</v>
      </c>
      <c r="E359" s="5">
        <f>'Stocks Returns'!D355</f>
        <v>4.119181655910964E-3</v>
      </c>
      <c r="F359" s="5">
        <f>'Stocks Returns'!E355</f>
        <v>6.8027210884353817E-3</v>
      </c>
      <c r="G359" s="5">
        <f t="shared" si="20"/>
        <v>-4.3566843942902077E-3</v>
      </c>
      <c r="H359" s="5">
        <f t="shared" si="21"/>
        <v>-7.2133490190004566E-4</v>
      </c>
      <c r="I359" s="5">
        <f t="shared" si="22"/>
        <v>8.2645487813744652E-3</v>
      </c>
      <c r="J359" s="5">
        <f t="shared" si="23"/>
        <v>9.7149948023246765E-3</v>
      </c>
    </row>
    <row r="360" spans="1:10" ht="15" customHeight="1" x14ac:dyDescent="0.2">
      <c r="A360" s="3">
        <f>'2_CVaR_t2'!A360</f>
        <v>42794</v>
      </c>
      <c r="B360" s="5">
        <f>'2_CVaR_t2'!D360-1</f>
        <v>-8.1790026153638618E-4</v>
      </c>
      <c r="C360" s="5">
        <f>'Stocks Returns'!B356</f>
        <v>-9.9827882960412673E-3</v>
      </c>
      <c r="D360" s="5">
        <f>'Stocks Returns'!C356</f>
        <v>-6.8181818181822784E-4</v>
      </c>
      <c r="E360" s="5">
        <f>'Stocks Returns'!D356</f>
        <v>-8.3413099958976611E-3</v>
      </c>
      <c r="F360" s="5">
        <f>'Stocks Returns'!E356</f>
        <v>4.4341216216217116E-3</v>
      </c>
      <c r="G360" s="5">
        <f t="shared" si="20"/>
        <v>-8.7112175921362119E-3</v>
      </c>
      <c r="H360" s="5">
        <f t="shared" si="21"/>
        <v>5.6902770193362358E-4</v>
      </c>
      <c r="I360" s="5">
        <f t="shared" si="22"/>
        <v>-7.0945577866680853E-3</v>
      </c>
      <c r="J360" s="5">
        <f t="shared" si="23"/>
        <v>5.3076766622282322E-3</v>
      </c>
    </row>
    <row r="361" spans="1:10" ht="15" customHeight="1" x14ac:dyDescent="0.2">
      <c r="A361" s="3">
        <f>'2_CVaR_t2'!A361</f>
        <v>42795</v>
      </c>
      <c r="B361" s="5">
        <f>'2_CVaR_t2'!D361-1</f>
        <v>8.3767970427115479E-3</v>
      </c>
      <c r="C361" s="5">
        <f>'Stocks Returns'!B357</f>
        <v>-8.3449235048679293E-3</v>
      </c>
      <c r="D361" s="5">
        <f>'Stocks Returns'!C357</f>
        <v>1.1939959062997385E-2</v>
      </c>
      <c r="E361" s="5">
        <f>'Stocks Returns'!D357</f>
        <v>1.5444015444015413E-2</v>
      </c>
      <c r="F361" s="5">
        <f>'Stocks Returns'!E357</f>
        <v>3.1112045406768818E-2</v>
      </c>
      <c r="G361" s="5">
        <f t="shared" si="20"/>
        <v>-1.5912335410852248E-2</v>
      </c>
      <c r="H361" s="5">
        <f t="shared" si="21"/>
        <v>-3.4137570919311015E-4</v>
      </c>
      <c r="I361" s="5">
        <f t="shared" si="22"/>
        <v>3.1202318542035441E-3</v>
      </c>
      <c r="J361" s="5">
        <f t="shared" si="23"/>
        <v>2.2440867690702596E-2</v>
      </c>
    </row>
    <row r="362" spans="1:10" ht="15" customHeight="1" x14ac:dyDescent="0.2">
      <c r="A362" s="3">
        <f>'2_CVaR_t2'!A362</f>
        <v>42796</v>
      </c>
      <c r="B362" s="5">
        <f>'2_CVaR_t2'!D362-1</f>
        <v>-3.6867037858242524E-3</v>
      </c>
      <c r="C362" s="5">
        <f>'Stocks Returns'!B358</f>
        <v>-1.0518934081347187E-3</v>
      </c>
      <c r="D362" s="5">
        <f>'Stocks Returns'!C358</f>
        <v>-5.1691201258567965E-3</v>
      </c>
      <c r="E362" s="5">
        <f>'Stocks Returns'!D358</f>
        <v>-8.5551330798478986E-3</v>
      </c>
      <c r="F362" s="5">
        <f>'Stocks Returns'!E358</f>
        <v>-1.7125382262996869E-2</v>
      </c>
      <c r="G362" s="5">
        <f t="shared" si="20"/>
        <v>2.9774955929158849E-3</v>
      </c>
      <c r="H362" s="5">
        <f t="shared" si="21"/>
        <v>3.0385143234571733E-4</v>
      </c>
      <c r="I362" s="5">
        <f t="shared" si="22"/>
        <v>-3.0742881497216159E-3</v>
      </c>
      <c r="J362" s="5">
        <f t="shared" si="23"/>
        <v>-1.3273810430246665E-2</v>
      </c>
    </row>
    <row r="363" spans="1:10" ht="15" customHeight="1" x14ac:dyDescent="0.2">
      <c r="A363" s="3">
        <f>'2_CVaR_t2'!A363</f>
        <v>42797</v>
      </c>
      <c r="B363" s="5">
        <f>'2_CVaR_t2'!D363-1</f>
        <v>2.0570220264735095E-3</v>
      </c>
      <c r="C363" s="5">
        <f>'Stocks Returns'!B359</f>
        <v>-2.1060021060021028E-2</v>
      </c>
      <c r="D363" s="5">
        <f>'Stocks Returns'!C359</f>
        <v>2.936857562408246E-3</v>
      </c>
      <c r="E363" s="5">
        <f>'Stocks Returns'!D359</f>
        <v>3.972058622106367E-3</v>
      </c>
      <c r="F363" s="5">
        <f>'Stocks Returns'!E359</f>
        <v>-8.0896079651524566E-3</v>
      </c>
      <c r="G363" s="5">
        <f t="shared" si="20"/>
        <v>-2.2552150700744265E-2</v>
      </c>
      <c r="H363" s="5">
        <f t="shared" si="21"/>
        <v>-4.3427442202204937E-5</v>
      </c>
      <c r="I363" s="5">
        <f t="shared" si="22"/>
        <v>9.7568737246188928E-4</v>
      </c>
      <c r="J363" s="5">
        <f t="shared" si="23"/>
        <v>-1.0200421417305258E-2</v>
      </c>
    </row>
    <row r="364" spans="1:10" ht="15" customHeight="1" x14ac:dyDescent="0.2">
      <c r="A364" s="3">
        <f>'2_CVaR_t2'!A364</f>
        <v>42800</v>
      </c>
      <c r="B364" s="5">
        <f>'2_CVaR_t2'!D364-1</f>
        <v>1.5519510645813916E-3</v>
      </c>
      <c r="C364" s="5">
        <f>'Stocks Returns'!B360</f>
        <v>-3.9440659734671923E-3</v>
      </c>
      <c r="D364" s="5">
        <f>'Stocks Returns'!C360</f>
        <v>1.6893794346208857E-3</v>
      </c>
      <c r="E364" s="5">
        <f>'Stocks Returns'!D360</f>
        <v>8.458390177353392E-3</v>
      </c>
      <c r="F364" s="5">
        <f>'Stocks Returns'!E360</f>
        <v>1.0455876202425829E-2</v>
      </c>
      <c r="G364" s="5">
        <f t="shared" si="20"/>
        <v>-4.9506643018260698E-3</v>
      </c>
      <c r="H364" s="5">
        <f t="shared" si="21"/>
        <v>-5.4757370443298068E-4</v>
      </c>
      <c r="I364" s="5">
        <f t="shared" si="22"/>
        <v>6.2074576673014307E-3</v>
      </c>
      <c r="J364" s="5">
        <f t="shared" si="23"/>
        <v>8.8693613970798908E-3</v>
      </c>
    </row>
    <row r="365" spans="1:10" ht="15" customHeight="1" x14ac:dyDescent="0.2">
      <c r="A365" s="3">
        <f>'2_CVaR_t2'!A365</f>
        <v>42801</v>
      </c>
      <c r="B365" s="5">
        <f>'2_CVaR_t2'!D365-1</f>
        <v>7.9115790229433713E-4</v>
      </c>
      <c r="C365" s="5">
        <f>'Stocks Returns'!B361</f>
        <v>-1.0799136069115089E-3</v>
      </c>
      <c r="D365" s="5">
        <f>'Stocks Returns'!C361</f>
        <v>1.3492241960872953E-3</v>
      </c>
      <c r="E365" s="5">
        <f>'Stocks Returns'!D361</f>
        <v>-1.0822510822510178E-3</v>
      </c>
      <c r="F365" s="5">
        <f>'Stocks Returns'!E361</f>
        <v>-1.2417218543046338E-2</v>
      </c>
      <c r="G365" s="5">
        <f t="shared" si="20"/>
        <v>-1.3551515316961164E-3</v>
      </c>
      <c r="H365" s="5">
        <f t="shared" si="21"/>
        <v>2.3195886982501734E-4</v>
      </c>
      <c r="I365" s="5">
        <f t="shared" si="22"/>
        <v>-2.2103221752433253E-3</v>
      </c>
      <c r="J365" s="5">
        <f t="shared" si="23"/>
        <v>-1.3213977342636756E-2</v>
      </c>
    </row>
    <row r="366" spans="1:10" ht="15" customHeight="1" x14ac:dyDescent="0.2">
      <c r="A366" s="3">
        <f>'2_CVaR_t2'!A366</f>
        <v>42802</v>
      </c>
      <c r="B366" s="5">
        <f>'2_CVaR_t2'!D366-1</f>
        <v>-9.7629952750521998E-4</v>
      </c>
      <c r="C366" s="5">
        <f>'Stocks Returns'!B362</f>
        <v>8.2882882882882036E-3</v>
      </c>
      <c r="D366" s="5">
        <f>'Stocks Returns'!C362</f>
        <v>-1.1228385358186266E-3</v>
      </c>
      <c r="E366" s="5">
        <f>'Stocks Returns'!D362</f>
        <v>-4.1982665222102256E-3</v>
      </c>
      <c r="F366" s="5">
        <f>'Stocks Returns'!E362</f>
        <v>-3.7929589270746078E-2</v>
      </c>
      <c r="G366" s="5">
        <f t="shared" si="20"/>
        <v>9.7121302754111342E-3</v>
      </c>
      <c r="H366" s="5">
        <f t="shared" si="21"/>
        <v>3.6112948474012452E-4</v>
      </c>
      <c r="I366" s="5">
        <f t="shared" si="22"/>
        <v>-2.7177314228817172E-3</v>
      </c>
      <c r="J366" s="5">
        <f t="shared" si="23"/>
        <v>-3.6891604819088999E-2</v>
      </c>
    </row>
    <row r="367" spans="1:10" ht="15" customHeight="1" x14ac:dyDescent="0.2">
      <c r="A367" s="3">
        <f>'2_CVaR_t2'!A367</f>
        <v>42803</v>
      </c>
      <c r="B367" s="5">
        <f>'2_CVaR_t2'!D367-1</f>
        <v>1.0800344100807546E-3</v>
      </c>
      <c r="C367" s="5">
        <f>'Stocks Returns'!B363</f>
        <v>-4.2887776983560055E-3</v>
      </c>
      <c r="D367" s="5">
        <f>'Stocks Returns'!C363</f>
        <v>1.6861510791368328E-3</v>
      </c>
      <c r="E367" s="5">
        <f>'Stocks Returns'!D363</f>
        <v>-6.7999456004352865E-4</v>
      </c>
      <c r="F367" s="5">
        <f>'Stocks Returns'!E363</f>
        <v>1.2415595730777662E-2</v>
      </c>
      <c r="G367" s="5">
        <f t="shared" si="20"/>
        <v>-4.8417163830721081E-3</v>
      </c>
      <c r="H367" s="5">
        <f t="shared" si="21"/>
        <v>1.4373536877028133E-4</v>
      </c>
      <c r="I367" s="5">
        <f t="shared" si="22"/>
        <v>-2.2344210686302702E-3</v>
      </c>
      <c r="J367" s="5">
        <f t="shared" si="23"/>
        <v>1.1318963104429685E-2</v>
      </c>
    </row>
    <row r="368" spans="1:10" ht="15" customHeight="1" x14ac:dyDescent="0.2">
      <c r="A368" s="3">
        <f>'2_CVaR_t2'!A368</f>
        <v>42804</v>
      </c>
      <c r="B368" s="5">
        <f>'2_CVaR_t2'!D368-1</f>
        <v>4.6775626983741603E-3</v>
      </c>
      <c r="C368" s="5">
        <f>'Stocks Returns'!B364</f>
        <v>-6.1019382627421903E-3</v>
      </c>
      <c r="D368" s="5">
        <f>'Stocks Returns'!C364</f>
        <v>6.9576927393109056E-3</v>
      </c>
      <c r="E368" s="5">
        <f>'Stocks Returns'!D364</f>
        <v>6.396298312465909E-3</v>
      </c>
      <c r="F368" s="5">
        <f>'Stocks Returns'!E364</f>
        <v>-1.7426850258175475E-2</v>
      </c>
      <c r="G368" s="5">
        <f t="shared" si="20"/>
        <v>-1.011322787806692E-2</v>
      </c>
      <c r="H368" s="5">
        <f t="shared" si="21"/>
        <v>1.2065980543246937E-4</v>
      </c>
      <c r="I368" s="5">
        <f t="shared" si="22"/>
        <v>-4.6775229889526801E-4</v>
      </c>
      <c r="J368" s="5">
        <f t="shared" si="23"/>
        <v>-2.2257966463495329E-2</v>
      </c>
    </row>
    <row r="369" spans="1:10" ht="15" customHeight="1" x14ac:dyDescent="0.2">
      <c r="A369" s="3">
        <f>'2_CVaR_t2'!A369</f>
        <v>42807</v>
      </c>
      <c r="B369" s="5">
        <f>'2_CVaR_t2'!D369-1</f>
        <v>3.0764197732104925E-3</v>
      </c>
      <c r="C369" s="5">
        <f>'Stocks Returns'!B365</f>
        <v>-6.8616829180210281E-3</v>
      </c>
      <c r="D369" s="5">
        <f>'Stocks Returns'!C365</f>
        <v>4.2349270032318032E-3</v>
      </c>
      <c r="E369" s="5">
        <f>'Stocks Returns'!D365</f>
        <v>7.4374577417173349E-3</v>
      </c>
      <c r="F369" s="5">
        <f>'Stocks Returns'!E365</f>
        <v>3.7223560324064486E-3</v>
      </c>
      <c r="G369" s="5">
        <f t="shared" si="20"/>
        <v>-9.3337729269671304E-3</v>
      </c>
      <c r="H369" s="5">
        <f t="shared" si="21"/>
        <v>-2.4564387405575077E-4</v>
      </c>
      <c r="I369" s="5">
        <f t="shared" si="22"/>
        <v>2.9365482611987169E-3</v>
      </c>
      <c r="J369" s="5">
        <f t="shared" si="23"/>
        <v>5.5333710122567768E-4</v>
      </c>
    </row>
    <row r="370" spans="1:10" ht="15" customHeight="1" x14ac:dyDescent="0.2">
      <c r="A370" s="3">
        <f>'2_CVaR_t2'!A370</f>
        <v>42808</v>
      </c>
      <c r="B370" s="5">
        <f>'2_CVaR_t2'!D370-1</f>
        <v>-4.2579921514714902E-3</v>
      </c>
      <c r="C370" s="5">
        <f>'Stocks Returns'!B366</f>
        <v>-1.4545454545453751E-3</v>
      </c>
      <c r="D370" s="5">
        <f>'Stocks Returns'!C366</f>
        <v>-6.2146265675285806E-3</v>
      </c>
      <c r="E370" s="5">
        <f>'Stocks Returns'!D366</f>
        <v>-6.845637583892672E-3</v>
      </c>
      <c r="F370" s="5">
        <f>'Stocks Returns'!E366</f>
        <v>-1.9633507853403231E-2</v>
      </c>
      <c r="G370" s="5">
        <f t="shared" si="20"/>
        <v>3.1240305139603889E-3</v>
      </c>
      <c r="H370" s="5">
        <f t="shared" si="21"/>
        <v>9.9131491280632193E-5</v>
      </c>
      <c r="I370" s="5">
        <f t="shared" si="22"/>
        <v>-5.2162305708918378E-4</v>
      </c>
      <c r="J370" s="5">
        <f t="shared" si="23"/>
        <v>-1.5188899121593822E-2</v>
      </c>
    </row>
    <row r="371" spans="1:10" ht="15" customHeight="1" x14ac:dyDescent="0.2">
      <c r="A371" s="3">
        <f>'2_CVaR_t2'!A371</f>
        <v>42809</v>
      </c>
      <c r="B371" s="5">
        <f>'2_CVaR_t2'!D371-1</f>
        <v>3.0351470621730048E-3</v>
      </c>
      <c r="C371" s="5">
        <f>'Stocks Returns'!B367</f>
        <v>1.9664967225054619E-2</v>
      </c>
      <c r="D371" s="5">
        <f>'Stocks Returns'!C367</f>
        <v>4.1317699609157987E-3</v>
      </c>
      <c r="E371" s="5">
        <f>'Stocks Returns'!D367</f>
        <v>7.163130152723296E-3</v>
      </c>
      <c r="F371" s="5">
        <f>'Stocks Returns'!E367</f>
        <v>2.0026702269692942E-2</v>
      </c>
      <c r="G371" s="5">
        <f t="shared" si="20"/>
        <v>1.7232553212288924E-2</v>
      </c>
      <c r="H371" s="5">
        <f t="shared" si="21"/>
        <v>-2.8805832056473957E-4</v>
      </c>
      <c r="I371" s="5">
        <f t="shared" si="22"/>
        <v>2.7231354347166488E-3</v>
      </c>
      <c r="J371" s="5">
        <f t="shared" si="23"/>
        <v>1.6900527271701164E-2</v>
      </c>
    </row>
    <row r="372" spans="1:10" ht="15" customHeight="1" x14ac:dyDescent="0.2">
      <c r="A372" s="3">
        <f>'2_CVaR_t2'!A372</f>
        <v>42810</v>
      </c>
      <c r="B372" s="5">
        <f>'2_CVaR_t2'!D372-1</f>
        <v>5.8806050379200947E-4</v>
      </c>
      <c r="C372" s="5">
        <f>'Stocks Returns'!B368</f>
        <v>5.3571428571428381E-3</v>
      </c>
      <c r="D372" s="5">
        <f>'Stocks Returns'!C368</f>
        <v>1.3345195729537185E-3</v>
      </c>
      <c r="E372" s="5">
        <f>'Stocks Returns'!D368</f>
        <v>-5.3676865271067298E-3</v>
      </c>
      <c r="F372" s="5">
        <f>'Stocks Returns'!E368</f>
        <v>0</v>
      </c>
      <c r="G372" s="5">
        <f t="shared" si="20"/>
        <v>5.2771451141798206E-3</v>
      </c>
      <c r="H372" s="5">
        <f t="shared" si="21"/>
        <v>5.1616030051179632E-4</v>
      </c>
      <c r="I372" s="5">
        <f t="shared" si="22"/>
        <v>-6.196004357335869E-3</v>
      </c>
      <c r="J372" s="5">
        <f t="shared" si="23"/>
        <v>-5.8592963054484247E-4</v>
      </c>
    </row>
    <row r="373" spans="1:10" ht="15" customHeight="1" x14ac:dyDescent="0.2">
      <c r="A373" s="3">
        <f>'2_CVaR_t2'!A373</f>
        <v>42811</v>
      </c>
      <c r="B373" s="5">
        <f>'2_CVaR_t2'!D373-1</f>
        <v>1.5261428356287965E-3</v>
      </c>
      <c r="C373" s="5">
        <f>'Stocks Returns'!B369</f>
        <v>-4.9733570159856688E-3</v>
      </c>
      <c r="D373" s="5">
        <f>'Stocks Returns'!C369</f>
        <v>2.2212350066634912E-3</v>
      </c>
      <c r="E373" s="5">
        <f>'Stocks Returns'!D369</f>
        <v>2.1586616297895045E-3</v>
      </c>
      <c r="F373" s="5">
        <f>'Stocks Returns'!E369</f>
        <v>-3.2722513089006311E-3</v>
      </c>
      <c r="G373" s="5">
        <f t="shared" si="20"/>
        <v>-5.9551455567728936E-3</v>
      </c>
      <c r="H373" s="5">
        <f t="shared" si="21"/>
        <v>2.226480549656195E-5</v>
      </c>
      <c r="I373" s="5">
        <f t="shared" si="22"/>
        <v>-5.4180284854901846E-5</v>
      </c>
      <c r="J373" s="5">
        <f t="shared" si="23"/>
        <v>-4.8319753847505861E-3</v>
      </c>
    </row>
    <row r="374" spans="1:10" ht="15" customHeight="1" x14ac:dyDescent="0.2">
      <c r="A374" s="3">
        <f>'2_CVaR_t2'!A374</f>
        <v>42814</v>
      </c>
      <c r="B374" s="5">
        <f>'2_CVaR_t2'!D374-1</f>
        <v>-7.2616753127270339E-3</v>
      </c>
      <c r="C374" s="5">
        <f>'Stocks Returns'!B370</f>
        <v>-9.9964298464834123E-3</v>
      </c>
      <c r="D374" s="5">
        <f>'Stocks Returns'!C370</f>
        <v>-1.1746453900709053E-2</v>
      </c>
      <c r="E374" s="5">
        <f>'Stocks Returns'!D370</f>
        <v>9.4238018309100724E-4</v>
      </c>
      <c r="F374" s="5">
        <f>'Stocks Returns'!E370</f>
        <v>3.7207266360255176E-3</v>
      </c>
      <c r="G374" s="5">
        <f t="shared" si="20"/>
        <v>-2.530374024161312E-3</v>
      </c>
      <c r="H374" s="5">
        <f t="shared" si="21"/>
        <v>-1.0120627501999675E-3</v>
      </c>
      <c r="I374" s="5">
        <f t="shared" si="22"/>
        <v>1.1699557490572936E-2</v>
      </c>
      <c r="J374" s="5">
        <f t="shared" si="23"/>
        <v>1.1283366566823601E-2</v>
      </c>
    </row>
    <row r="375" spans="1:10" ht="15" customHeight="1" x14ac:dyDescent="0.2">
      <c r="A375" s="3">
        <f>'2_CVaR_t2'!A375</f>
        <v>42815</v>
      </c>
      <c r="B375" s="5">
        <f>'2_CVaR_t2'!D375-1</f>
        <v>-9.2651304470633411E-3</v>
      </c>
      <c r="C375" s="5">
        <f>'Stocks Returns'!B371</f>
        <v>-1.0457987738910934E-2</v>
      </c>
      <c r="D375" s="5">
        <f>'Stocks Returns'!C371</f>
        <v>-1.2558869701726927E-2</v>
      </c>
      <c r="E375" s="5">
        <f>'Stocks Returns'!D371</f>
        <v>-2.7034297242770511E-2</v>
      </c>
      <c r="F375" s="5">
        <f>'Stocks Returns'!E371</f>
        <v>-1.4827736589620555E-2</v>
      </c>
      <c r="G375" s="5">
        <f t="shared" si="20"/>
        <v>-1.0659843289601584E-3</v>
      </c>
      <c r="H375" s="5">
        <f t="shared" si="21"/>
        <v>1.1240814629752162E-3</v>
      </c>
      <c r="I375" s="5">
        <f t="shared" si="22"/>
        <v>-1.3320202624946735E-2</v>
      </c>
      <c r="J375" s="5">
        <f t="shared" si="23"/>
        <v>-5.1853714417248505E-3</v>
      </c>
    </row>
    <row r="376" spans="1:10" ht="15" customHeight="1" x14ac:dyDescent="0.2">
      <c r="A376" s="3">
        <f>'2_CVaR_t2'!A376</f>
        <v>42816</v>
      </c>
      <c r="B376" s="5">
        <f>'2_CVaR_t2'!D376-1</f>
        <v>4.1059716522098277E-3</v>
      </c>
      <c r="C376" s="5">
        <f>'Stocks Returns'!B372</f>
        <v>3.6443148688045657E-3</v>
      </c>
      <c r="D376" s="5">
        <f>'Stocks Returns'!C372</f>
        <v>5.2237111060640107E-3</v>
      </c>
      <c r="E376" s="5">
        <f>'Stocks Returns'!D372</f>
        <v>1.6035388443461418E-2</v>
      </c>
      <c r="F376" s="5">
        <f>'Stocks Returns'!E372</f>
        <v>-1.1730854360336496E-2</v>
      </c>
      <c r="G376" s="5">
        <f t="shared" si="20"/>
        <v>1.8250319166936754E-4</v>
      </c>
      <c r="H376" s="5">
        <f t="shared" si="21"/>
        <v>-7.7208986094572541E-4</v>
      </c>
      <c r="I376" s="5">
        <f t="shared" si="22"/>
        <v>1.0014954157653556E-2</v>
      </c>
      <c r="J376" s="5">
        <f t="shared" si="23"/>
        <v>-1.5968619463252464E-2</v>
      </c>
    </row>
    <row r="377" spans="1:10" ht="15" customHeight="1" x14ac:dyDescent="0.2">
      <c r="A377" s="3">
        <f>'2_CVaR_t2'!A377</f>
        <v>42817</v>
      </c>
      <c r="B377" s="5">
        <f>'2_CVaR_t2'!D377-1</f>
        <v>1.8967037346309112E-3</v>
      </c>
      <c r="C377" s="5">
        <f>'Stocks Returns'!B373</f>
        <v>4.7204066811910028E-3</v>
      </c>
      <c r="D377" s="5">
        <f>'Stocks Returns'!C373</f>
        <v>3.8409399005874256E-3</v>
      </c>
      <c r="E377" s="5">
        <f>'Stocks Returns'!D373</f>
        <v>-1.0204081632653073E-2</v>
      </c>
      <c r="F377" s="5">
        <f>'Stocks Returns'!E373</f>
        <v>-3.8073908174692805E-3</v>
      </c>
      <c r="G377" s="5">
        <f t="shared" si="20"/>
        <v>3.3823931083223581E-3</v>
      </c>
      <c r="H377" s="5">
        <f t="shared" si="21"/>
        <v>1.0966013350907286E-3</v>
      </c>
      <c r="I377" s="5">
        <f t="shared" si="22"/>
        <v>-1.2963837684787347E-2</v>
      </c>
      <c r="J377" s="5">
        <f t="shared" si="23"/>
        <v>-5.751782776775665E-3</v>
      </c>
    </row>
    <row r="378" spans="1:10" ht="15" customHeight="1" x14ac:dyDescent="0.2">
      <c r="A378" s="3">
        <f>'2_CVaR_t2'!A378</f>
        <v>42818</v>
      </c>
      <c r="B378" s="5">
        <f>'2_CVaR_t2'!D378-1</f>
        <v>2.6213506535319731E-3</v>
      </c>
      <c r="C378" s="5">
        <f>'Stocks Returns'!B374</f>
        <v>-4.6982291290207367E-3</v>
      </c>
      <c r="D378" s="5">
        <f>'Stocks Returns'!C374</f>
        <v>3.7137069547603652E-3</v>
      </c>
      <c r="E378" s="5">
        <f>'Stocks Returns'!D374</f>
        <v>5.4982817869415612E-3</v>
      </c>
      <c r="F378" s="5">
        <f>'Stocks Returns'!E374</f>
        <v>-8.5431654676257907E-3</v>
      </c>
      <c r="G378" s="5">
        <f t="shared" si="20"/>
        <v>-6.7328552495930713E-3</v>
      </c>
      <c r="H378" s="5">
        <f t="shared" si="21"/>
        <v>-9.7121642312553332E-5</v>
      </c>
      <c r="I378" s="5">
        <f t="shared" si="22"/>
        <v>1.6690128809073845E-3</v>
      </c>
      <c r="J378" s="5">
        <f t="shared" si="23"/>
        <v>-1.1239791128052658E-2</v>
      </c>
    </row>
    <row r="379" spans="1:10" ht="15" customHeight="1" x14ac:dyDescent="0.2">
      <c r="A379" s="3">
        <f>'2_CVaR_t2'!A379</f>
        <v>42821</v>
      </c>
      <c r="B379" s="5">
        <f>'2_CVaR_t2'!D379-1</f>
        <v>-1.8766025111955908E-3</v>
      </c>
      <c r="C379" s="5">
        <f>'Stocks Returns'!B375</f>
        <v>3.2679738562091387E-3</v>
      </c>
      <c r="D379" s="5">
        <f>'Stocks Returns'!C375</f>
        <v>-2.6908846283214549E-3</v>
      </c>
      <c r="E379" s="5">
        <f>'Stocks Returns'!D375</f>
        <v>-4.5112781954889103E-3</v>
      </c>
      <c r="F379" s="5">
        <f>'Stocks Returns'!E375</f>
        <v>4.3083900226756899E-3</v>
      </c>
      <c r="G379" s="5">
        <f t="shared" si="20"/>
        <v>5.5572888603496306E-3</v>
      </c>
      <c r="H379" s="5">
        <f t="shared" si="21"/>
        <v>1.1809303825940747E-4</v>
      </c>
      <c r="I379" s="5">
        <f t="shared" si="22"/>
        <v>-1.7019778887935977E-3</v>
      </c>
      <c r="J379" s="5">
        <f t="shared" si="23"/>
        <v>6.2809513391295767E-3</v>
      </c>
    </row>
    <row r="380" spans="1:10" ht="15" customHeight="1" x14ac:dyDescent="0.2">
      <c r="A380" s="3">
        <f>'2_CVaR_t2'!A380</f>
        <v>42822</v>
      </c>
      <c r="B380" s="5">
        <f>'2_CVaR_t2'!D380-1</f>
        <v>1.7689983560196243E-3</v>
      </c>
      <c r="C380" s="5">
        <f>'Stocks Returns'!B376</f>
        <v>1.8096272167933414E-3</v>
      </c>
      <c r="D380" s="5">
        <f>'Stocks Returns'!C376</f>
        <v>1.911186059583958E-3</v>
      </c>
      <c r="E380" s="5">
        <f>'Stocks Returns'!D376</f>
        <v>9.3380939302389887E-3</v>
      </c>
      <c r="F380" s="5">
        <f>'Stocks Returns'!E376</f>
        <v>2.4610521562429488E-2</v>
      </c>
      <c r="G380" s="5">
        <f t="shared" si="20"/>
        <v>5.9437849233498681E-4</v>
      </c>
      <c r="H380" s="5">
        <f t="shared" si="21"/>
        <v>-6.4520371359033657E-4</v>
      </c>
      <c r="I380" s="5">
        <f t="shared" si="22"/>
        <v>6.766819385959676E-3</v>
      </c>
      <c r="J380" s="5">
        <f t="shared" si="23"/>
        <v>2.2798696632803494E-2</v>
      </c>
    </row>
    <row r="381" spans="1:10" ht="15" customHeight="1" x14ac:dyDescent="0.2">
      <c r="A381" s="3">
        <f>'2_CVaR_t2'!A381</f>
        <v>42823</v>
      </c>
      <c r="B381" s="5">
        <f>'2_CVaR_t2'!D381-1</f>
        <v>6.089458637279499E-4</v>
      </c>
      <c r="C381" s="5">
        <f>'Stocks Returns'!B377</f>
        <v>1.3728323699421896E-2</v>
      </c>
      <c r="D381" s="5">
        <f>'Stocks Returns'!C377</f>
        <v>6.7324955116698781E-4</v>
      </c>
      <c r="E381" s="5">
        <f>'Stocks Returns'!D377</f>
        <v>2.4489795918367641E-3</v>
      </c>
      <c r="F381" s="5">
        <f>'Stocks Returns'!E377</f>
        <v>1.2560599382988036E-2</v>
      </c>
      <c r="G381" s="5">
        <f t="shared" si="20"/>
        <v>1.3628248587170193E-2</v>
      </c>
      <c r="H381" s="5">
        <f t="shared" si="21"/>
        <v>-1.7584748831235E-4</v>
      </c>
      <c r="I381" s="5">
        <f t="shared" si="22"/>
        <v>1.5898368725103399E-3</v>
      </c>
      <c r="J381" s="5">
        <f t="shared" si="23"/>
        <v>1.1952989302014078E-2</v>
      </c>
    </row>
    <row r="382" spans="1:10" ht="15" customHeight="1" x14ac:dyDescent="0.2">
      <c r="A382" s="3">
        <f>'2_CVaR_t2'!A382</f>
        <v>42824</v>
      </c>
      <c r="B382" s="5">
        <f>'2_CVaR_t2'!D382-1</f>
        <v>-8.175531434887473E-4</v>
      </c>
      <c r="C382" s="5">
        <f>'Stocks Returns'!B378</f>
        <v>2.2808267997149079E-2</v>
      </c>
      <c r="D382" s="5">
        <f>'Stocks Returns'!C378</f>
        <v>-1.9062570082978292E-3</v>
      </c>
      <c r="E382" s="5">
        <f>'Stocks Returns'!D378</f>
        <v>2.71444082518979E-3</v>
      </c>
      <c r="F382" s="5">
        <f>'Stocks Returns'!E378</f>
        <v>8.8139281828073957E-2</v>
      </c>
      <c r="G382" s="5">
        <f t="shared" si="20"/>
        <v>2.4079505011941255E-2</v>
      </c>
      <c r="H382" s="5">
        <f t="shared" si="21"/>
        <v>-6.559219911872775E-4</v>
      </c>
      <c r="I382" s="5">
        <f t="shared" si="22"/>
        <v>3.960680719795392E-3</v>
      </c>
      <c r="J382" s="5">
        <f t="shared" si="23"/>
        <v>8.9012476536100713E-2</v>
      </c>
    </row>
    <row r="383" spans="1:10" ht="15" customHeight="1" x14ac:dyDescent="0.2">
      <c r="A383" s="3">
        <f>'2_CVaR_t2'!A383</f>
        <v>42825</v>
      </c>
      <c r="B383" s="5">
        <f>'2_CVaR_t2'!D383-1</f>
        <v>-1.0289272756481838E-3</v>
      </c>
      <c r="C383" s="5">
        <f>'Stocks Returns'!B379</f>
        <v>1.3588850174216072E-2</v>
      </c>
      <c r="D383" s="5">
        <f>'Stocks Returns'!C379</f>
        <v>-1.5728569823615368E-3</v>
      </c>
      <c r="E383" s="5">
        <f>'Stocks Returns'!D379</f>
        <v>-1.3535462912830365E-3</v>
      </c>
      <c r="F383" s="5">
        <f>'Stocks Returns'!E379</f>
        <v>-2.6000000000000467E-3</v>
      </c>
      <c r="G383" s="5">
        <f t="shared" si="20"/>
        <v>1.506328390299627E-2</v>
      </c>
      <c r="H383" s="5">
        <f t="shared" si="21"/>
        <v>-1.1434732281058978E-5</v>
      </c>
      <c r="I383" s="5">
        <f t="shared" si="22"/>
        <v>2.0466257114663171E-4</v>
      </c>
      <c r="J383" s="5">
        <f t="shared" si="23"/>
        <v>-1.5073843000279201E-3</v>
      </c>
    </row>
    <row r="384" spans="1:10" ht="15" customHeight="1" x14ac:dyDescent="0.2">
      <c r="A384" s="3">
        <f>'2_CVaR_t2'!A384</f>
        <v>42828</v>
      </c>
      <c r="B384" s="5">
        <f>'2_CVaR_t2'!D384-1</f>
        <v>3.0615176043586878E-3</v>
      </c>
      <c r="C384" s="5">
        <f>'Stocks Returns'!B380</f>
        <v>-5.5001718803712185E-3</v>
      </c>
      <c r="D384" s="5">
        <f>'Stocks Returns'!C380</f>
        <v>5.5136716552266485E-3</v>
      </c>
      <c r="E384" s="5">
        <f>'Stocks Returns'!D380</f>
        <v>-7.7256709135268276E-3</v>
      </c>
      <c r="F384" s="5">
        <f>'Stocks Returns'!E380</f>
        <v>-8.4218969320231096E-3</v>
      </c>
      <c r="G384" s="5">
        <f t="shared" si="20"/>
        <v>-7.9579362397638673E-3</v>
      </c>
      <c r="H384" s="5">
        <f t="shared" si="21"/>
        <v>1.055032858397557E-3</v>
      </c>
      <c r="I384" s="5">
        <f t="shared" si="22"/>
        <v>-1.2204586150059475E-2</v>
      </c>
      <c r="J384" s="5">
        <f t="shared" si="23"/>
        <v>-1.157544637960059E-2</v>
      </c>
    </row>
    <row r="385" spans="1:10" ht="15" customHeight="1" x14ac:dyDescent="0.2">
      <c r="A385" s="3">
        <f>'2_CVaR_t2'!A385</f>
        <v>42829</v>
      </c>
      <c r="B385" s="5">
        <f>'2_CVaR_t2'!D385-1</f>
        <v>-3.8469094353614786E-3</v>
      </c>
      <c r="C385" s="5">
        <f>'Stocks Returns'!B381</f>
        <v>1.1752506049083955E-2</v>
      </c>
      <c r="D385" s="5">
        <f>'Stocks Returns'!C381</f>
        <v>-6.4905998209489058E-3</v>
      </c>
      <c r="E385" s="5">
        <f>'Stocks Returns'!D381</f>
        <v>3.2782406775031525E-3</v>
      </c>
      <c r="F385" s="5">
        <f>'Stocks Returns'!E381</f>
        <v>5.6622851365013549E-3</v>
      </c>
      <c r="G385" s="5">
        <f t="shared" si="20"/>
        <v>1.5935902833469781E-2</v>
      </c>
      <c r="H385" s="5">
        <f t="shared" si="21"/>
        <v>-7.8184760353548505E-4</v>
      </c>
      <c r="I385" s="5">
        <f t="shared" si="22"/>
        <v>8.9955345553559898E-3</v>
      </c>
      <c r="J385" s="5">
        <f t="shared" si="23"/>
        <v>9.680161531581799E-3</v>
      </c>
    </row>
    <row r="386" spans="1:10" ht="15" customHeight="1" x14ac:dyDescent="0.2">
      <c r="A386" s="3">
        <f>'2_CVaR_t2'!A386</f>
        <v>42830</v>
      </c>
      <c r="B386" s="5">
        <f>'2_CVaR_t2'!D386-1</f>
        <v>1.4611618737041532E-3</v>
      </c>
      <c r="C386" s="5">
        <f>'Stocks Returns'!B382</f>
        <v>3.0748206354629382E-3</v>
      </c>
      <c r="D386" s="5">
        <f>'Stocks Returns'!C382</f>
        <v>2.8159495381843147E-3</v>
      </c>
      <c r="E386" s="5">
        <f>'Stocks Returns'!D382</f>
        <v>-5.8543226684820704E-3</v>
      </c>
      <c r="F386" s="5">
        <f>'Stocks Returns'!E382</f>
        <v>-1.246732354715463E-2</v>
      </c>
      <c r="G386" s="5">
        <f t="shared" si="20"/>
        <v>2.1554991420857945E-3</v>
      </c>
      <c r="H386" s="5">
        <f t="shared" si="21"/>
        <v>7.1261425428159348E-4</v>
      </c>
      <c r="I386" s="5">
        <f t="shared" si="22"/>
        <v>-7.9712586015726165E-3</v>
      </c>
      <c r="J386" s="5">
        <f t="shared" si="23"/>
        <v>-1.3959592883025737E-2</v>
      </c>
    </row>
    <row r="387" spans="1:10" ht="15" customHeight="1" x14ac:dyDescent="0.2">
      <c r="A387" s="3">
        <f>'2_CVaR_t2'!A387</f>
        <v>42831</v>
      </c>
      <c r="B387" s="5">
        <f>'2_CVaR_t2'!D387-1</f>
        <v>8.4160817887779515E-4</v>
      </c>
      <c r="C387" s="5">
        <f>'Stocks Returns'!B383</f>
        <v>-2.043596730245234E-3</v>
      </c>
      <c r="D387" s="5">
        <f>'Stocks Returns'!C383</f>
        <v>6.739301359093286E-4</v>
      </c>
      <c r="E387" s="5">
        <f>'Stocks Returns'!D383</f>
        <v>6.8474390577923927E-3</v>
      </c>
      <c r="F387" s="5">
        <f>'Stocks Returns'!E383</f>
        <v>1.42537161474241E-2</v>
      </c>
      <c r="G387" s="5">
        <f t="shared" si="20"/>
        <v>-2.3673331648371492E-3</v>
      </c>
      <c r="H387" s="5">
        <f t="shared" si="21"/>
        <v>-5.1758475336512199E-4</v>
      </c>
      <c r="I387" s="5">
        <f t="shared" si="22"/>
        <v>5.6449079514039879E-3</v>
      </c>
      <c r="J387" s="5">
        <f t="shared" si="23"/>
        <v>1.3404586465839899E-2</v>
      </c>
    </row>
    <row r="388" spans="1:10" ht="15" customHeight="1" x14ac:dyDescent="0.2">
      <c r="A388" s="3">
        <f>'2_CVaR_t2'!A388</f>
        <v>42832</v>
      </c>
      <c r="B388" s="5">
        <f>'2_CVaR_t2'!D388-1</f>
        <v>-2.0580446574814948E-3</v>
      </c>
      <c r="C388" s="5">
        <f>'Stocks Returns'!B384</f>
        <v>-3.0716723549487623E-3</v>
      </c>
      <c r="D388" s="5">
        <f>'Stocks Returns'!C384</f>
        <v>-3.9286115164441915E-3</v>
      </c>
      <c r="E388" s="5">
        <f>'Stocks Returns'!D384</f>
        <v>7.3449401523395519E-3</v>
      </c>
      <c r="F388" s="5">
        <f>'Stocks Returns'!E384</f>
        <v>-5.4205982734391034E-3</v>
      </c>
      <c r="G388" s="5">
        <f t="shared" si="20"/>
        <v>-6.0793464578010395E-4</v>
      </c>
      <c r="H388" s="5">
        <f t="shared" si="21"/>
        <v>-8.5259864240648086E-4</v>
      </c>
      <c r="I388" s="5">
        <f t="shared" si="22"/>
        <v>1.0422032541813947E-2</v>
      </c>
      <c r="J388" s="5">
        <f t="shared" si="23"/>
        <v>-3.2596874398895343E-3</v>
      </c>
    </row>
    <row r="389" spans="1:10" ht="15" customHeight="1" x14ac:dyDescent="0.2">
      <c r="A389" s="3">
        <f>'2_CVaR_t2'!A389</f>
        <v>42835</v>
      </c>
      <c r="B389" s="5">
        <f>'2_CVaR_t2'!D389-1</f>
        <v>4.5053059586130928E-4</v>
      </c>
      <c r="C389" s="5">
        <f>'Stocks Returns'!B385</f>
        <v>-6.84697021567926E-4</v>
      </c>
      <c r="D389" s="5">
        <f>'Stocks Returns'!C385</f>
        <v>1.3522650439485862E-3</v>
      </c>
      <c r="E389" s="5">
        <f>'Stocks Returns'!D385</f>
        <v>-8.7766675668378147E-3</v>
      </c>
      <c r="F389" s="5">
        <f>'Stocks Returns'!E385</f>
        <v>1.2313282196205089E-2</v>
      </c>
      <c r="G389" s="5">
        <f t="shared" si="20"/>
        <v>-6.324854677683925E-4</v>
      </c>
      <c r="H389" s="5">
        <f t="shared" si="21"/>
        <v>7.3631369186892949E-4</v>
      </c>
      <c r="I389" s="5">
        <f t="shared" si="22"/>
        <v>-9.4020037787215429E-3</v>
      </c>
      <c r="J389" s="5">
        <f t="shared" si="23"/>
        <v>1.1870118137360131E-2</v>
      </c>
    </row>
    <row r="390" spans="1:10" ht="15" customHeight="1" x14ac:dyDescent="0.2">
      <c r="A390" s="3">
        <f>'2_CVaR_t2'!A390</f>
        <v>42836</v>
      </c>
      <c r="B390" s="5">
        <f>'2_CVaR_t2'!D390-1</f>
        <v>-5.6920967374329834E-4</v>
      </c>
      <c r="C390" s="5">
        <f>'Stocks Returns'!B386</f>
        <v>-5.1387461459404538E-3</v>
      </c>
      <c r="D390" s="5">
        <f>'Stocks Returns'!C386</f>
        <v>-1.1253657438670128E-4</v>
      </c>
      <c r="E390" s="5">
        <f>'Stocks Returns'!D386</f>
        <v>-1.0216591744993897E-2</v>
      </c>
      <c r="F390" s="5">
        <f>'Stocks Returns'!E386</f>
        <v>0</v>
      </c>
      <c r="G390" s="5">
        <f t="shared" ref="G390:G453" si="24">C390-($P$11+$O$11*$B390)</f>
        <v>-4.1062449522117385E-3</v>
      </c>
      <c r="H390" s="5">
        <f t="shared" ref="H390:H453" si="25">D390-($P$12+$O$12*$B390)</f>
        <v>7.7230204995338224E-4</v>
      </c>
      <c r="I390" s="5">
        <f t="shared" ref="I390:I453" si="26">E390-($P$13+$O$13*$B390)</f>
        <v>-9.3368841934466981E-3</v>
      </c>
      <c r="J390" s="5">
        <f t="shared" ref="J390:J453" si="27">F390-($P$14+$O$14*$B390)</f>
        <v>6.1539698264758726E-4</v>
      </c>
    </row>
    <row r="391" spans="1:10" ht="15" customHeight="1" x14ac:dyDescent="0.2">
      <c r="A391" s="3">
        <f>'2_CVaR_t2'!A391</f>
        <v>42837</v>
      </c>
      <c r="B391" s="5">
        <f>'2_CVaR_t2'!D391-1</f>
        <v>-1.5627067963464025E-3</v>
      </c>
      <c r="C391" s="5">
        <f>'Stocks Returns'!B387</f>
        <v>-1.2052341597796112E-2</v>
      </c>
      <c r="D391" s="5">
        <f>'Stocks Returns'!C387</f>
        <v>-1.9133370849745424E-3</v>
      </c>
      <c r="E391" s="5">
        <f>'Stocks Returns'!D387</f>
        <v>-7.0189925681254373E-3</v>
      </c>
      <c r="F391" s="5">
        <f>'Stocks Returns'!E387</f>
        <v>-1.4157527417746785E-2</v>
      </c>
      <c r="G391" s="5">
        <f t="shared" si="24"/>
        <v>-1.0064778644110718E-2</v>
      </c>
      <c r="H391" s="5">
        <f t="shared" si="25"/>
        <v>4.3366849270427919E-4</v>
      </c>
      <c r="I391" s="5">
        <f t="shared" si="26"/>
        <v>-4.6729737479841871E-3</v>
      </c>
      <c r="J391" s="5">
        <f t="shared" si="27"/>
        <v>-1.251081159816598E-2</v>
      </c>
    </row>
    <row r="392" spans="1:10" ht="15" customHeight="1" x14ac:dyDescent="0.2">
      <c r="A392" s="3">
        <f>'2_CVaR_t2'!A392</f>
        <v>42838</v>
      </c>
      <c r="B392" s="5">
        <f>'2_CVaR_t2'!D392-1</f>
        <v>1.3989470612820742E-3</v>
      </c>
      <c r="C392" s="5">
        <f>'Stocks Returns'!B388</f>
        <v>-1.3942140118508251E-2</v>
      </c>
      <c r="D392" s="5">
        <f>'Stocks Returns'!C388</f>
        <v>2.1425349571493335E-3</v>
      </c>
      <c r="E392" s="5">
        <f>'Stocks Returns'!D388</f>
        <v>1.2474012474010809E-3</v>
      </c>
      <c r="F392" s="5">
        <f>'Stocks Returns'!E388</f>
        <v>-1.6585760517799364E-2</v>
      </c>
      <c r="G392" s="5">
        <f t="shared" si="24"/>
        <v>-1.4801653700120617E-2</v>
      </c>
      <c r="H392" s="5">
        <f t="shared" si="25"/>
        <v>1.3076354460779104E-4</v>
      </c>
      <c r="I392" s="5">
        <f t="shared" si="26"/>
        <v>-7.777112888698221E-4</v>
      </c>
      <c r="J392" s="5">
        <f t="shared" si="27"/>
        <v>-1.8013446568497949E-2</v>
      </c>
    </row>
    <row r="393" spans="1:10" ht="15" customHeight="1" x14ac:dyDescent="0.2">
      <c r="A393" s="3">
        <f>'2_CVaR_t2'!A393</f>
        <v>42839</v>
      </c>
      <c r="B393" s="5">
        <f>'2_CVaR_t2'!D393-1</f>
        <v>3.1594126486123031E-5</v>
      </c>
      <c r="C393" s="5">
        <f>'Stocks Returns'!B389</f>
        <v>0</v>
      </c>
      <c r="D393" s="5">
        <f>'Stocks Returns'!C389</f>
        <v>0</v>
      </c>
      <c r="E393" s="5">
        <f>'Stocks Returns'!D389</f>
        <v>0</v>
      </c>
      <c r="F393" s="5">
        <f>'Stocks Returns'!E389</f>
        <v>0</v>
      </c>
      <c r="G393" s="5">
        <f t="shared" si="24"/>
        <v>4.5494065351061984E-4</v>
      </c>
      <c r="H393" s="5">
        <f t="shared" si="25"/>
        <v>6.1315236885345803E-7</v>
      </c>
      <c r="I393" s="5">
        <f t="shared" si="26"/>
        <v>-7.0241384070458875E-6</v>
      </c>
      <c r="J393" s="5">
        <f t="shared" si="27"/>
        <v>-8.2789821646411454E-6</v>
      </c>
    </row>
    <row r="394" spans="1:10" ht="15" customHeight="1" x14ac:dyDescent="0.2">
      <c r="A394" s="3">
        <f>'2_CVaR_t2'!A394</f>
        <v>42842</v>
      </c>
      <c r="B394" s="5">
        <f>'2_CVaR_t2'!D394-1</f>
        <v>7.2268263394150711E-3</v>
      </c>
      <c r="C394" s="5">
        <f>'Stocks Returns'!B390</f>
        <v>7.4231177094379319E-3</v>
      </c>
      <c r="D394" s="5">
        <f>'Stocks Returns'!C390</f>
        <v>1.0577247665128908E-2</v>
      </c>
      <c r="E394" s="5">
        <f>'Stocks Returns'!D390</f>
        <v>1.0797342192691017E-2</v>
      </c>
      <c r="F394" s="5">
        <f>'Stocks Returns'!E390</f>
        <v>6.7873303167422794E-3</v>
      </c>
      <c r="G394" s="5">
        <f t="shared" si="24"/>
        <v>9.6118766022162266E-4</v>
      </c>
      <c r="H394" s="5">
        <f t="shared" si="25"/>
        <v>-1.1632120113886854E-5</v>
      </c>
      <c r="I394" s="5">
        <f t="shared" si="26"/>
        <v>1.7081062549047406E-4</v>
      </c>
      <c r="J394" s="5">
        <f t="shared" si="27"/>
        <v>-6.9009814605631298E-4</v>
      </c>
    </row>
    <row r="395" spans="1:10" ht="15" customHeight="1" x14ac:dyDescent="0.2">
      <c r="A395" s="3">
        <f>'2_CVaR_t2'!A395</f>
        <v>42843</v>
      </c>
      <c r="B395" s="5">
        <f>'2_CVaR_t2'!D395-1</f>
        <v>2.5109507015619315E-4</v>
      </c>
      <c r="C395" s="5">
        <f>'Stocks Returns'!B391</f>
        <v>3.8596491228068963E-3</v>
      </c>
      <c r="D395" s="5">
        <f>'Stocks Returns'!C391</f>
        <v>-8.9076940207100108E-4</v>
      </c>
      <c r="E395" s="5">
        <f>'Stocks Returns'!D391</f>
        <v>1.5201314708298996E-2</v>
      </c>
      <c r="F395" s="5">
        <f>'Stocks Returns'!E391</f>
        <v>-5.3115423901941572E-3</v>
      </c>
      <c r="G395" s="5">
        <f t="shared" si="24"/>
        <v>4.1035806522805888E-3</v>
      </c>
      <c r="H395" s="5">
        <f t="shared" si="25"/>
        <v>-1.213204015779333E-3</v>
      </c>
      <c r="I395" s="5">
        <f t="shared" si="26"/>
        <v>1.487032716844078E-2</v>
      </c>
      <c r="J395" s="5">
        <f t="shared" si="27"/>
        <v>-5.5476785576301802E-3</v>
      </c>
    </row>
    <row r="396" spans="1:10" ht="15" customHeight="1" x14ac:dyDescent="0.2">
      <c r="A396" s="3">
        <f>'2_CVaR_t2'!A396</f>
        <v>42844</v>
      </c>
      <c r="B396" s="5">
        <f>'2_CVaR_t2'!D396-1</f>
        <v>6.4968476052262858E-4</v>
      </c>
      <c r="C396" s="5">
        <f>'Stocks Returns'!B392</f>
        <v>1.0835372247465891E-2</v>
      </c>
      <c r="D396" s="5">
        <f>'Stocks Returns'!C392</f>
        <v>2.2289089490690195E-4</v>
      </c>
      <c r="E396" s="5">
        <f>'Stocks Returns'!D392</f>
        <v>9.8475650883582677E-3</v>
      </c>
      <c r="F396" s="5">
        <f>'Stocks Returns'!E392</f>
        <v>-1.4171287738755312E-2</v>
      </c>
      <c r="G396" s="5">
        <f t="shared" si="24"/>
        <v>1.0696134301637504E-2</v>
      </c>
      <c r="H396" s="5">
        <f t="shared" si="25"/>
        <v>-6.8616310595002127E-4</v>
      </c>
      <c r="I396" s="5">
        <f t="shared" si="26"/>
        <v>8.9282954677242579E-3</v>
      </c>
      <c r="J396" s="5">
        <f t="shared" si="27"/>
        <v>-1.4821187616754695E-2</v>
      </c>
    </row>
    <row r="397" spans="1:10" ht="15" customHeight="1" x14ac:dyDescent="0.2">
      <c r="A397" s="3">
        <f>'2_CVaR_t2'!A397</f>
        <v>42845</v>
      </c>
      <c r="B397" s="5">
        <f>'2_CVaR_t2'!D397-1</f>
        <v>1.0324722012958976E-2</v>
      </c>
      <c r="C397" s="5">
        <f>'Stocks Returns'!B393</f>
        <v>1.3831258644536604E-2</v>
      </c>
      <c r="D397" s="5">
        <f>'Stocks Returns'!C393</f>
        <v>1.559888579387203E-2</v>
      </c>
      <c r="E397" s="5">
        <f>'Stocks Returns'!D393</f>
        <v>1.0285866951643019E-2</v>
      </c>
      <c r="F397" s="5">
        <f>'Stocks Returns'!E393</f>
        <v>-1.0416666666666075E-3</v>
      </c>
      <c r="G397" s="5">
        <f t="shared" si="24"/>
        <v>4.3912810229379453E-3</v>
      </c>
      <c r="H397" s="5">
        <f t="shared" si="25"/>
        <v>4.5071683134541643E-4</v>
      </c>
      <c r="I397" s="5">
        <f t="shared" si="26"/>
        <v>-4.9128764838156248E-3</v>
      </c>
      <c r="J397" s="5">
        <f t="shared" si="27"/>
        <v>-1.1734925442701138E-2</v>
      </c>
    </row>
    <row r="398" spans="1:10" ht="15" customHeight="1" x14ac:dyDescent="0.2">
      <c r="A398" s="3">
        <f>'2_CVaR_t2'!A398</f>
        <v>42846</v>
      </c>
      <c r="B398" s="5">
        <f>'2_CVaR_t2'!D398-1</f>
        <v>-8.0218357763983672E-4</v>
      </c>
      <c r="C398" s="5">
        <f>'Stocks Returns'!B394</f>
        <v>-5.4570259208731597E-3</v>
      </c>
      <c r="D398" s="5">
        <f>'Stocks Returns'!C394</f>
        <v>0</v>
      </c>
      <c r="E398" s="5">
        <f>'Stocks Returns'!D394</f>
        <v>-1.5866719555731712E-2</v>
      </c>
      <c r="F398" s="5">
        <f>'Stocks Returns'!E394</f>
        <v>-4.3795620437956373E-3</v>
      </c>
      <c r="G398" s="5">
        <f t="shared" si="24"/>
        <v>-4.2005638704723965E-3</v>
      </c>
      <c r="H398" s="5">
        <f t="shared" si="25"/>
        <v>1.2277150509725941E-3</v>
      </c>
      <c r="I398" s="5">
        <f t="shared" si="26"/>
        <v>-1.4643163740510867E-2</v>
      </c>
      <c r="J398" s="5">
        <f t="shared" si="27"/>
        <v>-3.5223220098336925E-3</v>
      </c>
    </row>
    <row r="399" spans="1:10" ht="15" customHeight="1" x14ac:dyDescent="0.2">
      <c r="A399" s="3">
        <f>'2_CVaR_t2'!A399</f>
        <v>42849</v>
      </c>
      <c r="B399" s="5">
        <f>'2_CVaR_t2'!D399-1</f>
        <v>5.9057714266432804E-3</v>
      </c>
      <c r="C399" s="5">
        <f>'Stocks Returns'!B395</f>
        <v>8.2304526748970819E-3</v>
      </c>
      <c r="D399" s="5">
        <f>'Stocks Returns'!C395</f>
        <v>7.6796489303345705E-3</v>
      </c>
      <c r="E399" s="5">
        <f>'Stocks Returns'!D395</f>
        <v>2.0421872900711957E-2</v>
      </c>
      <c r="F399" s="5">
        <f>'Stocks Returns'!E395</f>
        <v>3.5609551738582379E-3</v>
      </c>
      <c r="G399" s="5">
        <f t="shared" si="24"/>
        <v>3.0384699675366196E-3</v>
      </c>
      <c r="H399" s="5">
        <f t="shared" si="25"/>
        <v>-9.6498482434134551E-4</v>
      </c>
      <c r="I399" s="5">
        <f t="shared" si="26"/>
        <v>1.1745098067535351E-2</v>
      </c>
      <c r="J399" s="5">
        <f t="shared" si="27"/>
        <v>-2.5451267745237264E-3</v>
      </c>
    </row>
    <row r="400" spans="1:10" ht="15" customHeight="1" x14ac:dyDescent="0.2">
      <c r="A400" s="3">
        <f>'2_CVaR_t2'!A400</f>
        <v>42850</v>
      </c>
      <c r="B400" s="5">
        <f>'2_CVaR_t2'!D400-1</f>
        <v>2.3784249089386922E-3</v>
      </c>
      <c r="C400" s="5">
        <f>'Stocks Returns'!B396</f>
        <v>-3.7414965986394266E-3</v>
      </c>
      <c r="D400" s="5">
        <f>'Stocks Returns'!C396</f>
        <v>2.8307022318998509E-3</v>
      </c>
      <c r="E400" s="5">
        <f>'Stocks Returns'!D396</f>
        <v>1.02699144173799E-2</v>
      </c>
      <c r="F400" s="5">
        <f>'Stocks Returns'!E396</f>
        <v>1.8367772907535107E-2</v>
      </c>
      <c r="G400" s="5">
        <f t="shared" si="24"/>
        <v>-5.5425950280976206E-3</v>
      </c>
      <c r="H400" s="5">
        <f t="shared" si="25"/>
        <v>-6.226034415748264E-4</v>
      </c>
      <c r="I400" s="5">
        <f t="shared" si="26"/>
        <v>6.7991817855076655E-3</v>
      </c>
      <c r="J400" s="5">
        <f t="shared" si="27"/>
        <v>1.5923320998471147E-2</v>
      </c>
    </row>
    <row r="401" spans="1:10" ht="15" customHeight="1" x14ac:dyDescent="0.2">
      <c r="A401" s="3">
        <f>'2_CVaR_t2'!A401</f>
        <v>42851</v>
      </c>
      <c r="B401" s="5">
        <f>'2_CVaR_t2'!D401-1</f>
        <v>-2.3522730891752941E-3</v>
      </c>
      <c r="C401" s="5">
        <f>'Stocks Returns'!B397</f>
        <v>3.4141345169000914E-3</v>
      </c>
      <c r="D401" s="5">
        <f>'Stocks Returns'!C397</f>
        <v>-3.1484095103680998E-3</v>
      </c>
      <c r="E401" s="5">
        <f>'Stocks Returns'!D397</f>
        <v>-7.5589730222859197E-3</v>
      </c>
      <c r="F401" s="5">
        <f>'Stocks Returns'!E397</f>
        <v>-9.223201475712095E-3</v>
      </c>
      <c r="G401" s="5">
        <f t="shared" si="24"/>
        <v>6.1607178603535241E-3</v>
      </c>
      <c r="H401" s="5">
        <f t="shared" si="25"/>
        <v>3.606303747878143E-4</v>
      </c>
      <c r="I401" s="5">
        <f t="shared" si="26"/>
        <v>-4.0476262649649791E-3</v>
      </c>
      <c r="J401" s="5">
        <f t="shared" si="27"/>
        <v>-6.7568611476391104E-3</v>
      </c>
    </row>
    <row r="402" spans="1:10" ht="15" customHeight="1" x14ac:dyDescent="0.2">
      <c r="A402" s="3">
        <f>'2_CVaR_t2'!A402</f>
        <v>42852</v>
      </c>
      <c r="B402" s="5">
        <f>'2_CVaR_t2'!D402-1</f>
        <v>-1.0815969810239467E-3</v>
      </c>
      <c r="C402" s="5">
        <f>'Stocks Returns'!B398</f>
        <v>0</v>
      </c>
      <c r="D402" s="5">
        <f>'Stocks Returns'!C398</f>
        <v>-2.3959921585711141E-3</v>
      </c>
      <c r="E402" s="5">
        <f>'Stocks Returns'!D398</f>
        <v>7.8791858174653839E-3</v>
      </c>
      <c r="F402" s="5">
        <f>'Stocks Returns'!E398</f>
        <v>-9.9296648738106397E-3</v>
      </c>
      <c r="G402" s="5">
        <f t="shared" si="24"/>
        <v>1.5250658044733576E-3</v>
      </c>
      <c r="H402" s="5">
        <f t="shared" si="25"/>
        <v>-7.5705392893676902E-4</v>
      </c>
      <c r="I402" s="5">
        <f t="shared" si="26"/>
        <v>9.5151303680504999E-3</v>
      </c>
      <c r="J402" s="5">
        <f t="shared" si="27"/>
        <v>-8.7823743710092675E-3</v>
      </c>
    </row>
    <row r="403" spans="1:10" ht="15" customHeight="1" x14ac:dyDescent="0.2">
      <c r="A403" s="3">
        <f>'2_CVaR_t2'!A403</f>
        <v>42853</v>
      </c>
      <c r="B403" s="5">
        <f>'2_CVaR_t2'!D403-1</f>
        <v>-3.3534394236450771E-3</v>
      </c>
      <c r="C403" s="5">
        <f>'Stocks Returns'!B399</f>
        <v>-2.0755358965634518E-2</v>
      </c>
      <c r="D403" s="5">
        <f>'Stocks Returns'!C399</f>
        <v>-4.148471615720517E-3</v>
      </c>
      <c r="E403" s="5">
        <f>'Stocks Returns'!D399</f>
        <v>-1.5244299674267103E-2</v>
      </c>
      <c r="F403" s="5">
        <f>'Stocks Returns'!E399</f>
        <v>1.0447137484328461E-3</v>
      </c>
      <c r="G403" s="5">
        <f t="shared" si="24"/>
        <v>-1.7046341348689913E-2</v>
      </c>
      <c r="H403" s="5">
        <f t="shared" si="25"/>
        <v>8.3402228933375424E-4</v>
      </c>
      <c r="I403" s="5">
        <f t="shared" si="26"/>
        <v>-1.0255322590122851E-2</v>
      </c>
      <c r="J403" s="5">
        <f t="shared" si="27"/>
        <v>4.5503340866348118E-3</v>
      </c>
    </row>
    <row r="404" spans="1:10" ht="15" customHeight="1" x14ac:dyDescent="0.2">
      <c r="A404" s="3">
        <f>'2_CVaR_t2'!A404</f>
        <v>42856</v>
      </c>
      <c r="B404" s="5">
        <f>'2_CVaR_t2'!D404-1</f>
        <v>6.8373002264165983E-4</v>
      </c>
      <c r="C404" s="5">
        <f>'Stocks Returns'!B400</f>
        <v>-2.7797081306462856E-2</v>
      </c>
      <c r="D404" s="5">
        <f>'Stocks Returns'!C400</f>
        <v>4.3850032887537971E-4</v>
      </c>
      <c r="E404" s="5">
        <f>'Stocks Returns'!D400</f>
        <v>7.6739878274676432E-3</v>
      </c>
      <c r="F404" s="5">
        <f>'Stocks Returns'!E400</f>
        <v>-8.9751617616363744E-3</v>
      </c>
      <c r="G404" s="5">
        <f t="shared" si="24"/>
        <v>-2.7969047407429119E-2</v>
      </c>
      <c r="H404" s="5">
        <f t="shared" si="25"/>
        <v>-5.2065936031788439E-4</v>
      </c>
      <c r="I404" s="5">
        <f t="shared" si="26"/>
        <v>6.7044705006736255E-3</v>
      </c>
      <c r="J404" s="5">
        <f t="shared" si="27"/>
        <v>-9.6604029801719941E-3</v>
      </c>
    </row>
    <row r="405" spans="1:10" ht="15" customHeight="1" x14ac:dyDescent="0.2">
      <c r="A405" s="3">
        <f>'2_CVaR_t2'!A405</f>
        <v>42857</v>
      </c>
      <c r="B405" s="5">
        <f>'2_CVaR_t2'!D405-1</f>
        <v>8.4505895874424919E-3</v>
      </c>
      <c r="C405" s="5">
        <f>'Stocks Returns'!B401</f>
        <v>-7.1479628305926024E-4</v>
      </c>
      <c r="D405" s="5">
        <f>'Stocks Returns'!C401</f>
        <v>1.4025860179706306E-2</v>
      </c>
      <c r="E405" s="5">
        <f>'Stocks Returns'!D401</f>
        <v>-6.1712184873949916E-3</v>
      </c>
      <c r="F405" s="5">
        <f>'Stocks Returns'!E401</f>
        <v>-1.6427969671440446E-2</v>
      </c>
      <c r="G405" s="5">
        <f t="shared" si="24"/>
        <v>-8.3531459260928406E-3</v>
      </c>
      <c r="H405" s="5">
        <f t="shared" si="25"/>
        <v>1.6359221535620881E-3</v>
      </c>
      <c r="I405" s="5">
        <f t="shared" si="26"/>
        <v>-1.860391315245357E-2</v>
      </c>
      <c r="J405" s="5">
        <f t="shared" si="27"/>
        <v>-2.5175749160853387E-2</v>
      </c>
    </row>
    <row r="406" spans="1:10" ht="15" customHeight="1" x14ac:dyDescent="0.2">
      <c r="A406" s="3">
        <f>'2_CVaR_t2'!A406</f>
        <v>42858</v>
      </c>
      <c r="B406" s="5">
        <f>'2_CVaR_t2'!D406-1</f>
        <v>-9.276946168408351E-4</v>
      </c>
      <c r="C406" s="5">
        <f>'Stocks Returns'!B402</f>
        <v>-4.2203147353361947E-2</v>
      </c>
      <c r="D406" s="5">
        <f>'Stocks Returns'!C402</f>
        <v>-1.0806137886320011E-3</v>
      </c>
      <c r="E406" s="5">
        <f>'Stocks Returns'!D402</f>
        <v>-5.8131853613422324E-3</v>
      </c>
      <c r="F406" s="5">
        <f>'Stocks Returns'!E402</f>
        <v>8.137044967879925E-3</v>
      </c>
      <c r="G406" s="5">
        <f t="shared" si="24"/>
        <v>-4.0826029901686121E-2</v>
      </c>
      <c r="H406" s="5">
        <f t="shared" si="25"/>
        <v>3.3182056310520833E-4</v>
      </c>
      <c r="I406" s="5">
        <f t="shared" si="26"/>
        <v>-4.4043866833829749E-3</v>
      </c>
      <c r="J406" s="5">
        <f t="shared" si="27"/>
        <v>9.1245741552033778E-3</v>
      </c>
    </row>
    <row r="407" spans="1:10" ht="15" customHeight="1" x14ac:dyDescent="0.2">
      <c r="A407" s="3">
        <f>'2_CVaR_t2'!A407</f>
        <v>42859</v>
      </c>
      <c r="B407" s="5">
        <f>'2_CVaR_t2'!D407-1</f>
        <v>1.0278527953944128E-3</v>
      </c>
      <c r="C407" s="5">
        <f>'Stocks Returns'!B403</f>
        <v>-5.6011949215833967E-3</v>
      </c>
      <c r="D407" s="5">
        <f>'Stocks Returns'!C403</f>
        <v>1.9472090004328813E-3</v>
      </c>
      <c r="E407" s="5">
        <f>'Stocks Returns'!D403</f>
        <v>-3.1893687707640339E-3</v>
      </c>
      <c r="F407" s="5">
        <f>'Stocks Returns'!E403</f>
        <v>-2.4638912489379661E-2</v>
      </c>
      <c r="G407" s="5">
        <f t="shared" si="24"/>
        <v>-6.1039707385609999E-3</v>
      </c>
      <c r="H407" s="5">
        <f t="shared" si="25"/>
        <v>4.8159092825808634E-4</v>
      </c>
      <c r="I407" s="5">
        <f t="shared" si="26"/>
        <v>-4.6667799685992592E-3</v>
      </c>
      <c r="J407" s="5">
        <f t="shared" si="27"/>
        <v>-2.5681376984846082E-2</v>
      </c>
    </row>
    <row r="408" spans="1:10" ht="15" customHeight="1" x14ac:dyDescent="0.2">
      <c r="A408" s="3">
        <f>'2_CVaR_t2'!A408</f>
        <v>42860</v>
      </c>
      <c r="B408" s="5">
        <f>'2_CVaR_t2'!D408-1</f>
        <v>-3.3960051229386945E-3</v>
      </c>
      <c r="C408" s="5">
        <f>'Stocks Returns'!B404</f>
        <v>1.7273751408186211E-2</v>
      </c>
      <c r="D408" s="5">
        <f>'Stocks Returns'!C404</f>
        <v>-5.7223061973655787E-3</v>
      </c>
      <c r="E408" s="5">
        <f>'Stocks Returns'!D404</f>
        <v>2.1330489268096553E-3</v>
      </c>
      <c r="F408" s="5">
        <f>'Stocks Returns'!E404</f>
        <v>1.8510452961672419E-2</v>
      </c>
      <c r="G408" s="5">
        <f t="shared" si="24"/>
        <v>2.1023687987809472E-2</v>
      </c>
      <c r="H408" s="5">
        <f t="shared" si="25"/>
        <v>-6.771667572242927E-4</v>
      </c>
      <c r="I408" s="5">
        <f t="shared" si="26"/>
        <v>7.1848491063709148E-3</v>
      </c>
      <c r="J408" s="5">
        <f t="shared" si="27"/>
        <v>2.2060259444443904E-2</v>
      </c>
    </row>
    <row r="409" spans="1:10" ht="15" customHeight="1" x14ac:dyDescent="0.2">
      <c r="A409" s="3">
        <f>'2_CVaR_t2'!A409</f>
        <v>42863</v>
      </c>
      <c r="B409" s="5">
        <f>'2_CVaR_t2'!D409-1</f>
        <v>-9.0562458576315397E-4</v>
      </c>
      <c r="C409" s="5">
        <f>'Stocks Returns'!B405</f>
        <v>5.9062384643779886E-3</v>
      </c>
      <c r="D409" s="5">
        <f>'Stocks Returns'!C405</f>
        <v>-1.8460201976328028E-3</v>
      </c>
      <c r="E409" s="5">
        <f>'Stocks Returns'!D405</f>
        <v>3.8579220433683226E-3</v>
      </c>
      <c r="F409" s="5">
        <f>'Stocks Returns'!E405</f>
        <v>7.6972418216805227E-3</v>
      </c>
      <c r="G409" s="5">
        <f t="shared" si="24"/>
        <v>7.2621397069236662E-3</v>
      </c>
      <c r="H409" s="5">
        <f t="shared" si="25"/>
        <v>-4.6606713785584796E-4</v>
      </c>
      <c r="I409" s="5">
        <f t="shared" si="26"/>
        <v>5.2341473655209388E-3</v>
      </c>
      <c r="J409" s="5">
        <f t="shared" si="27"/>
        <v>8.6618607878626436E-3</v>
      </c>
    </row>
    <row r="410" spans="1:10" ht="15" customHeight="1" x14ac:dyDescent="0.2">
      <c r="A410" s="3">
        <f>'2_CVaR_t2'!A410</f>
        <v>42864</v>
      </c>
      <c r="B410" s="5">
        <f>'2_CVaR_t2'!D410-1</f>
        <v>1.2153163719987869E-3</v>
      </c>
      <c r="C410" s="5">
        <f>'Stocks Returns'!B406</f>
        <v>-2.1651376146789025E-2</v>
      </c>
      <c r="D410" s="5">
        <f>'Stocks Returns'!C406</f>
        <v>8.7032201914705176E-4</v>
      </c>
      <c r="E410" s="5">
        <f>'Stocks Returns'!D406</f>
        <v>1.3119533527697014E-2</v>
      </c>
      <c r="F410" s="5">
        <f>'Stocks Returns'!E406</f>
        <v>-1.8247400806280512E-2</v>
      </c>
      <c r="G410" s="5">
        <f t="shared" si="24"/>
        <v>-2.233436314840543E-2</v>
      </c>
      <c r="H410" s="5">
        <f t="shared" si="25"/>
        <v>-8.7119322517798729E-4</v>
      </c>
      <c r="I410" s="5">
        <f t="shared" si="26"/>
        <v>1.1365443164344215E-2</v>
      </c>
      <c r="J410" s="5">
        <f t="shared" si="27"/>
        <v>-1.9484465480642671E-2</v>
      </c>
    </row>
    <row r="411" spans="1:10" ht="15" customHeight="1" x14ac:dyDescent="0.2">
      <c r="A411" s="3">
        <f>'2_CVaR_t2'!A411</f>
        <v>42865</v>
      </c>
      <c r="B411" s="5">
        <f>'2_CVaR_t2'!D411-1</f>
        <v>3.1975955416518875E-3</v>
      </c>
      <c r="C411" s="5">
        <f>'Stocks Returns'!B407</f>
        <v>-2.0630157539384908E-2</v>
      </c>
      <c r="D411" s="5">
        <f>'Stocks Returns'!C407</f>
        <v>2.7173913043478937E-3</v>
      </c>
      <c r="E411" s="5">
        <f>'Stocks Returns'!D407</f>
        <v>2.6945716154349375E-2</v>
      </c>
      <c r="F411" s="5">
        <f>'Stocks Returns'!E407</f>
        <v>2.8960449535335941E-2</v>
      </c>
      <c r="G411" s="5">
        <f t="shared" si="24"/>
        <v>-2.3218735397202189E-2</v>
      </c>
      <c r="H411" s="5">
        <f t="shared" si="25"/>
        <v>-1.9415184932338632E-3</v>
      </c>
      <c r="I411" s="5">
        <f t="shared" si="26"/>
        <v>2.2265962275891678E-2</v>
      </c>
      <c r="J411" s="5">
        <f t="shared" si="27"/>
        <v>2.5665641762164338E-2</v>
      </c>
    </row>
    <row r="412" spans="1:10" ht="15" customHeight="1" x14ac:dyDescent="0.2">
      <c r="A412" s="3">
        <f>'2_CVaR_t2'!A412</f>
        <v>42866</v>
      </c>
      <c r="B412" s="5">
        <f>'2_CVaR_t2'!D412-1</f>
        <v>-6.4467192363326653E-4</v>
      </c>
      <c r="C412" s="5">
        <f>'Stocks Returns'!B408</f>
        <v>8.4258904634240128E-3</v>
      </c>
      <c r="D412" s="5">
        <f>'Stocks Returns'!C408</f>
        <v>-1.6260162601626771E-3</v>
      </c>
      <c r="E412" s="5">
        <f>'Stocks Returns'!D408</f>
        <v>6.7507323907782801E-3</v>
      </c>
      <c r="F412" s="5">
        <f>'Stocks Returns'!E408</f>
        <v>-3.9907582440663614E-3</v>
      </c>
      <c r="G412" s="5">
        <f t="shared" si="24"/>
        <v>9.5309345035792664E-3</v>
      </c>
      <c r="H412" s="5">
        <f t="shared" si="25"/>
        <v>-6.3011701420287621E-4</v>
      </c>
      <c r="I412" s="5">
        <f t="shared" si="26"/>
        <v>7.7418153503157894E-3</v>
      </c>
      <c r="J412" s="5">
        <f t="shared" si="27"/>
        <v>-3.2970262184495794E-3</v>
      </c>
    </row>
    <row r="413" spans="1:10" ht="15" customHeight="1" x14ac:dyDescent="0.2">
      <c r="A413" s="3">
        <f>'2_CVaR_t2'!A413</f>
        <v>42867</v>
      </c>
      <c r="B413" s="5">
        <f>'2_CVaR_t2'!D413-1</f>
        <v>4.2640965882241311E-3</v>
      </c>
      <c r="C413" s="5">
        <f>'Stocks Returns'!B409</f>
        <v>-9.8746676794529975E-3</v>
      </c>
      <c r="D413" s="5">
        <f>'Stocks Returns'!C409</f>
        <v>6.8403908794789636E-3</v>
      </c>
      <c r="E413" s="5">
        <f>'Stocks Returns'!D409</f>
        <v>-5.0607287449400129E-4</v>
      </c>
      <c r="F413" s="5">
        <f>'Stocks Returns'!E409</f>
        <v>-9.4896668072543822E-3</v>
      </c>
      <c r="G413" s="5">
        <f t="shared" si="24"/>
        <v>-1.3488486922837776E-2</v>
      </c>
      <c r="H413" s="5">
        <f t="shared" si="25"/>
        <v>6.1187151733877506E-4</v>
      </c>
      <c r="I413" s="5">
        <f t="shared" si="26"/>
        <v>-6.7598851643729547E-3</v>
      </c>
      <c r="J413" s="5">
        <f t="shared" si="27"/>
        <v>-1.3891576547724133E-2</v>
      </c>
    </row>
    <row r="414" spans="1:10" ht="15" customHeight="1" x14ac:dyDescent="0.2">
      <c r="A414" s="3">
        <f>'2_CVaR_t2'!A414</f>
        <v>42870</v>
      </c>
      <c r="B414" s="5">
        <f>'2_CVaR_t2'!D414-1</f>
        <v>4.1714161037205155E-3</v>
      </c>
      <c r="C414" s="5">
        <f>'Stocks Returns'!B410</f>
        <v>-2.3014959723820505E-3</v>
      </c>
      <c r="D414" s="5">
        <f>'Stocks Returns'!C410</f>
        <v>5.3919982745604944E-3</v>
      </c>
      <c r="E414" s="5">
        <f>'Stocks Returns'!D410</f>
        <v>1.4303797468354418E-2</v>
      </c>
      <c r="F414" s="5">
        <f>'Stocks Returns'!E410</f>
        <v>1.0006387055567334E-2</v>
      </c>
      <c r="G414" s="5">
        <f t="shared" si="24"/>
        <v>-5.826220255520001E-3</v>
      </c>
      <c r="H414" s="5">
        <f t="shared" si="25"/>
        <v>-7.0011974470962808E-4</v>
      </c>
      <c r="I414" s="5">
        <f t="shared" si="26"/>
        <v>8.1867731325767652E-3</v>
      </c>
      <c r="J414" s="5">
        <f t="shared" si="27"/>
        <v>5.7006860783743556E-3</v>
      </c>
    </row>
    <row r="415" spans="1:10" ht="15" customHeight="1" x14ac:dyDescent="0.2">
      <c r="A415" s="3">
        <f>'2_CVaR_t2'!A415</f>
        <v>42871</v>
      </c>
      <c r="B415" s="5">
        <f>'2_CVaR_t2'!D415-1</f>
        <v>4.5137473886858182E-4</v>
      </c>
      <c r="C415" s="5">
        <f>'Stocks Returns'!B411</f>
        <v>-1.6532103037293466E-2</v>
      </c>
      <c r="D415" s="5">
        <f>'Stocks Returns'!C411</f>
        <v>-8.5809288855520638E-4</v>
      </c>
      <c r="E415" s="5">
        <f>'Stocks Returns'!D411</f>
        <v>1.8719580681392678E-2</v>
      </c>
      <c r="F415" s="5">
        <f>'Stocks Returns'!E411</f>
        <v>-6.5345699831365067E-3</v>
      </c>
      <c r="G415" s="5">
        <f t="shared" si="24"/>
        <v>-1.6480702969192119E-2</v>
      </c>
      <c r="H415" s="5">
        <f t="shared" si="25"/>
        <v>-1.4752865975386172E-3</v>
      </c>
      <c r="I415" s="5">
        <f t="shared" si="26"/>
        <v>1.8092998591311915E-2</v>
      </c>
      <c r="J415" s="5">
        <f t="shared" si="27"/>
        <v>-6.9786103209003051E-3</v>
      </c>
    </row>
    <row r="416" spans="1:10" ht="15" customHeight="1" x14ac:dyDescent="0.2">
      <c r="A416" s="3">
        <f>'2_CVaR_t2'!A416</f>
        <v>42872</v>
      </c>
      <c r="B416" s="5">
        <f>'2_CVaR_t2'!D416-1</f>
        <v>-1.143394932891173E-2</v>
      </c>
      <c r="C416" s="5">
        <f>'Stocks Returns'!B412</f>
        <v>-1.8373729476153233E-2</v>
      </c>
      <c r="D416" s="5">
        <f>'Stocks Returns'!C412</f>
        <v>-1.4922168545356995E-2</v>
      </c>
      <c r="E416" s="5">
        <f>'Stocks Returns'!D412</f>
        <v>-4.0303809873820762E-2</v>
      </c>
      <c r="F416" s="5">
        <f>'Stocks Returns'!E412</f>
        <v>-1.5276893698281446E-2</v>
      </c>
      <c r="G416" s="5">
        <f t="shared" si="24"/>
        <v>-6.8968121482857626E-3</v>
      </c>
      <c r="H416" s="5">
        <f t="shared" si="25"/>
        <v>1.9527146588732107E-3</v>
      </c>
      <c r="I416" s="5">
        <f t="shared" si="26"/>
        <v>-2.3388736115099864E-2</v>
      </c>
      <c r="J416" s="5">
        <f t="shared" si="27"/>
        <v>-3.3831443079371144E-3</v>
      </c>
    </row>
    <row r="417" spans="1:10" ht="15" customHeight="1" x14ac:dyDescent="0.2">
      <c r="A417" s="3">
        <f>'2_CVaR_t2'!A417</f>
        <v>42873</v>
      </c>
      <c r="B417" s="5">
        <f>'2_CVaR_t2'!D417-1</f>
        <v>3.5377039170247926E-4</v>
      </c>
      <c r="C417" s="5">
        <f>'Stocks Returns'!B413</f>
        <v>2.7877339705297821E-3</v>
      </c>
      <c r="D417" s="5">
        <f>'Stocks Returns'!C413</f>
        <v>-5.4489973844829009E-4</v>
      </c>
      <c r="E417" s="5">
        <f>'Stocks Returns'!D413</f>
        <v>1.2764871074802064E-2</v>
      </c>
      <c r="F417" s="5">
        <f>'Stocks Returns'!E413</f>
        <v>2.1547080370609706E-4</v>
      </c>
      <c r="G417" s="5">
        <f t="shared" si="24"/>
        <v>2.9329623723656413E-3</v>
      </c>
      <c r="H417" s="5">
        <f t="shared" si="25"/>
        <v>-1.0184454713262985E-3</v>
      </c>
      <c r="I417" s="5">
        <f t="shared" si="26"/>
        <v>1.2282344111663623E-2</v>
      </c>
      <c r="J417" s="5">
        <f t="shared" si="27"/>
        <v>-1.2724946024085532E-4</v>
      </c>
    </row>
    <row r="418" spans="1:10" ht="15" customHeight="1" x14ac:dyDescent="0.2">
      <c r="A418" s="3">
        <f>'2_CVaR_t2'!A418</f>
        <v>42874</v>
      </c>
      <c r="B418" s="5">
        <f>'2_CVaR_t2'!D418-1</f>
        <v>5.8878839714953113E-3</v>
      </c>
      <c r="C418" s="5">
        <f>'Stocks Returns'!B414</f>
        <v>2.7402700555996917E-2</v>
      </c>
      <c r="D418" s="5">
        <f>'Stocks Returns'!C414</f>
        <v>8.3960309671793354E-3</v>
      </c>
      <c r="E418" s="5">
        <f>'Stocks Returns'!D414</f>
        <v>1.0587345601209996E-2</v>
      </c>
      <c r="F418" s="5">
        <f>'Stocks Returns'!E414</f>
        <v>2.28349849202929E-2</v>
      </c>
      <c r="G418" s="5">
        <f t="shared" si="24"/>
        <v>2.2227913292897031E-2</v>
      </c>
      <c r="H418" s="5">
        <f t="shared" si="25"/>
        <v>-2.2227714930231866E-4</v>
      </c>
      <c r="I418" s="5">
        <f t="shared" si="26"/>
        <v>1.9369710227026896E-3</v>
      </c>
      <c r="J418" s="5">
        <f t="shared" si="27"/>
        <v>1.6747471389492823E-2</v>
      </c>
    </row>
    <row r="419" spans="1:10" ht="15" customHeight="1" x14ac:dyDescent="0.2">
      <c r="A419" s="3">
        <f>'2_CVaR_t2'!A419</f>
        <v>42877</v>
      </c>
      <c r="B419" s="5">
        <f>'2_CVaR_t2'!D419-1</f>
        <v>6.2234422358329322E-3</v>
      </c>
      <c r="C419" s="5">
        <f>'Stocks Returns'!B415</f>
        <v>1.3142636258214102E-2</v>
      </c>
      <c r="D419" s="5">
        <f>'Stocks Returns'!C415</f>
        <v>8.974913494809611E-3</v>
      </c>
      <c r="E419" s="5">
        <f>'Stocks Returns'!D415</f>
        <v>1.1598902469443617E-2</v>
      </c>
      <c r="F419" s="5">
        <f>'Stocks Returns'!E415</f>
        <v>-1.1583824768323425E-2</v>
      </c>
      <c r="G419" s="5">
        <f t="shared" si="24"/>
        <v>7.6452724529028045E-3</v>
      </c>
      <c r="H419" s="5">
        <f t="shared" si="25"/>
        <v>-1.3724829660632064E-4</v>
      </c>
      <c r="I419" s="5">
        <f t="shared" si="26"/>
        <v>2.4532744542892886E-3</v>
      </c>
      <c r="J419" s="5">
        <f t="shared" si="27"/>
        <v>-1.8019671023020333E-2</v>
      </c>
    </row>
    <row r="420" spans="1:10" ht="15" customHeight="1" x14ac:dyDescent="0.2">
      <c r="A420" s="3">
        <f>'2_CVaR_t2'!A420</f>
        <v>42878</v>
      </c>
      <c r="B420" s="5">
        <f>'2_CVaR_t2'!D420-1</f>
        <v>3.8654507476465483E-3</v>
      </c>
      <c r="C420" s="5">
        <f>'Stocks Returns'!B416</f>
        <v>-2.2128958412819588E-2</v>
      </c>
      <c r="D420" s="5">
        <f>'Stocks Returns'!C416</f>
        <v>5.8943307255385768E-3</v>
      </c>
      <c r="E420" s="5">
        <f>'Stocks Returns'!D416</f>
        <v>2.9589446430773325E-3</v>
      </c>
      <c r="F420" s="5">
        <f>'Stocks Returns'!E416</f>
        <v>-3.6224163647986529E-3</v>
      </c>
      <c r="G420" s="5">
        <f t="shared" si="24"/>
        <v>-2.5359554202970938E-2</v>
      </c>
      <c r="H420" s="5">
        <f t="shared" si="25"/>
        <v>2.5251338891733345E-4</v>
      </c>
      <c r="I420" s="5">
        <f t="shared" si="26"/>
        <v>-2.7065026934281452E-3</v>
      </c>
      <c r="J420" s="5">
        <f t="shared" si="27"/>
        <v>-7.6105041068961123E-3</v>
      </c>
    </row>
    <row r="421" spans="1:10" ht="15" customHeight="1" x14ac:dyDescent="0.2">
      <c r="A421" s="3">
        <f>'2_CVaR_t2'!A421</f>
        <v>42879</v>
      </c>
      <c r="B421" s="5">
        <f>'2_CVaR_t2'!D421-1</f>
        <v>6.5588477433318193E-3</v>
      </c>
      <c r="C421" s="5">
        <f>'Stocks Returns'!B417</f>
        <v>-6.6328521264142903E-3</v>
      </c>
      <c r="D421" s="5">
        <f>'Stocks Returns'!C417</f>
        <v>1.0121457489878471E-2</v>
      </c>
      <c r="E421" s="5">
        <f>'Stocks Returns'!D417</f>
        <v>3.8106945298095329E-3</v>
      </c>
      <c r="F421" s="5">
        <f>'Stocks Returns'!E417</f>
        <v>-1.9247219846021402E-3</v>
      </c>
      <c r="G421" s="5">
        <f t="shared" si="24"/>
        <v>-1.2452645626792779E-2</v>
      </c>
      <c r="H421" s="5">
        <f t="shared" si="25"/>
        <v>5.1566684149341804E-4</v>
      </c>
      <c r="I421" s="5">
        <f t="shared" si="26"/>
        <v>-5.8299614668104235E-3</v>
      </c>
      <c r="J421" s="5">
        <f t="shared" si="27"/>
        <v>-8.7087423910151736E-3</v>
      </c>
    </row>
    <row r="422" spans="1:10" ht="15" customHeight="1" x14ac:dyDescent="0.2">
      <c r="A422" s="3">
        <f>'2_CVaR_t2'!A422</f>
        <v>42880</v>
      </c>
      <c r="B422" s="5">
        <f>'2_CVaR_t2'!D422-1</f>
        <v>1.5397332897455485E-3</v>
      </c>
      <c r="C422" s="5">
        <f>'Stocks Returns'!B418</f>
        <v>5.4988216810682999E-3</v>
      </c>
      <c r="D422" s="5">
        <f>'Stocks Returns'!C418</f>
        <v>2.4259044404599805E-3</v>
      </c>
      <c r="E422" s="5">
        <f>'Stocks Returns'!D418</f>
        <v>1.3470487386726404E-3</v>
      </c>
      <c r="F422" s="5">
        <f>'Stocks Returns'!E418</f>
        <v>-3.4711806299550174E-2</v>
      </c>
      <c r="G422" s="5">
        <f t="shared" si="24"/>
        <v>4.5039684592346448E-3</v>
      </c>
      <c r="H422" s="5">
        <f t="shared" si="25"/>
        <v>2.0693265857551959E-4</v>
      </c>
      <c r="I422" s="5">
        <f t="shared" si="26"/>
        <v>-8.8585144847535408E-4</v>
      </c>
      <c r="J422" s="5">
        <f t="shared" si="27"/>
        <v>-3.628563820824051E-2</v>
      </c>
    </row>
    <row r="423" spans="1:10" ht="15" customHeight="1" x14ac:dyDescent="0.2">
      <c r="A423" s="3">
        <f>'2_CVaR_t2'!A423</f>
        <v>42881</v>
      </c>
      <c r="B423" s="5">
        <f>'2_CVaR_t2'!D423-1</f>
        <v>-2.4337635161918447E-3</v>
      </c>
      <c r="C423" s="5">
        <f>'Stocks Returns'!B419</f>
        <v>1.0546874999999956E-2</v>
      </c>
      <c r="D423" s="5">
        <f>'Stocks Returns'!C419</f>
        <v>-3.8930976430976427E-3</v>
      </c>
      <c r="E423" s="5">
        <f>'Stocks Returns'!D419</f>
        <v>-8.560596795890163E-4</v>
      </c>
      <c r="F423" s="5">
        <f>'Stocks Returns'!E419</f>
        <v>6.6592674805772134E-3</v>
      </c>
      <c r="G423" s="5">
        <f t="shared" si="24"/>
        <v>1.3371796155285321E-2</v>
      </c>
      <c r="H423" s="5">
        <f t="shared" si="25"/>
        <v>-2.6412524209823429E-4</v>
      </c>
      <c r="I423" s="5">
        <f t="shared" si="26"/>
        <v>2.7755595261350239E-3</v>
      </c>
      <c r="J423" s="5">
        <f t="shared" si="27"/>
        <v>9.210200517073646E-3</v>
      </c>
    </row>
    <row r="424" spans="1:10" ht="15" customHeight="1" x14ac:dyDescent="0.2">
      <c r="A424" s="3">
        <f>'2_CVaR_t2'!A424</f>
        <v>42884</v>
      </c>
      <c r="B424" s="5">
        <f>'2_CVaR_t2'!D424-1</f>
        <v>3.1594126486123031E-5</v>
      </c>
      <c r="C424" s="5">
        <f>'Stocks Returns'!B420</f>
        <v>0</v>
      </c>
      <c r="D424" s="5">
        <f>'Stocks Returns'!C420</f>
        <v>0</v>
      </c>
      <c r="E424" s="5">
        <f>'Stocks Returns'!D420</f>
        <v>0</v>
      </c>
      <c r="F424" s="5">
        <f>'Stocks Returns'!E420</f>
        <v>0</v>
      </c>
      <c r="G424" s="5">
        <f t="shared" si="24"/>
        <v>4.5494065351061984E-4</v>
      </c>
      <c r="H424" s="5">
        <f t="shared" si="25"/>
        <v>6.1315236885345803E-7</v>
      </c>
      <c r="I424" s="5">
        <f t="shared" si="26"/>
        <v>-7.0241384070458875E-6</v>
      </c>
      <c r="J424" s="5">
        <f t="shared" si="27"/>
        <v>-8.2789821646411454E-6</v>
      </c>
    </row>
    <row r="425" spans="1:10" ht="15" customHeight="1" x14ac:dyDescent="0.2">
      <c r="A425" s="3">
        <f>'2_CVaR_t2'!A425</f>
        <v>42885</v>
      </c>
      <c r="B425" s="5">
        <f>'2_CVaR_t2'!D425-1</f>
        <v>8.4837229736489661E-4</v>
      </c>
      <c r="C425" s="5">
        <f>'Stocks Returns'!B421</f>
        <v>1.2756088132972465E-2</v>
      </c>
      <c r="D425" s="5">
        <f>'Stocks Returns'!C421</f>
        <v>5.2815041723874856E-4</v>
      </c>
      <c r="E425" s="5">
        <f>'Stocks Returns'!D421</f>
        <v>9.91432068543463E-3</v>
      </c>
      <c r="F425" s="5">
        <f>'Stocks Returns'!E421</f>
        <v>-1.2348401323043046E-2</v>
      </c>
      <c r="G425" s="5">
        <f t="shared" si="24"/>
        <v>1.2425849262933207E-2</v>
      </c>
      <c r="H425" s="5">
        <f t="shared" si="25"/>
        <v>-6.7331947874411957E-4</v>
      </c>
      <c r="I425" s="5">
        <f t="shared" si="26"/>
        <v>8.7018063562123681E-3</v>
      </c>
      <c r="J425" s="5">
        <f t="shared" si="27"/>
        <v>-1.3204552628195435E-2</v>
      </c>
    </row>
    <row r="426" spans="1:10" ht="15" customHeight="1" x14ac:dyDescent="0.2">
      <c r="A426" s="3">
        <f>'2_CVaR_t2'!A426</f>
        <v>42886</v>
      </c>
      <c r="B426" s="5">
        <f>'2_CVaR_t2'!D426-1</f>
        <v>3.8929160318810219E-3</v>
      </c>
      <c r="C426" s="5">
        <f>'Stocks Returns'!B422</f>
        <v>1.1450381679389388E-2</v>
      </c>
      <c r="D426" s="5">
        <f>'Stocks Returns'!C422</f>
        <v>5.3842905405405705E-3</v>
      </c>
      <c r="E426" s="5">
        <f>'Stocks Returns'!D422</f>
        <v>9.5745970185430185E-3</v>
      </c>
      <c r="F426" s="5">
        <f>'Stocks Returns'!E422</f>
        <v>-2.2326412145569074E-3</v>
      </c>
      <c r="G426" s="5">
        <f t="shared" si="24"/>
        <v>8.1933831527812306E-3</v>
      </c>
      <c r="H426" s="5">
        <f t="shared" si="25"/>
        <v>-2.9794848433527081E-4</v>
      </c>
      <c r="I426" s="5">
        <f t="shared" si="26"/>
        <v>3.8686134239529404E-3</v>
      </c>
      <c r="J426" s="5">
        <f t="shared" si="27"/>
        <v>-6.2492398243240398E-3</v>
      </c>
    </row>
    <row r="427" spans="1:10" ht="15" customHeight="1" x14ac:dyDescent="0.2">
      <c r="A427" s="3">
        <f>'2_CVaR_t2'!A427</f>
        <v>42887</v>
      </c>
      <c r="B427" s="5">
        <f>'2_CVaR_t2'!D427-1</f>
        <v>1.2384874067072893E-3</v>
      </c>
      <c r="C427" s="5">
        <f>'Stocks Returns'!B423</f>
        <v>9.0566037735848592E-3</v>
      </c>
      <c r="D427" s="5">
        <f>'Stocks Returns'!C423</f>
        <v>1.7851517378977277E-3</v>
      </c>
      <c r="E427" s="5">
        <f>'Stocks Returns'!D423</f>
        <v>1.5606242496999378E-3</v>
      </c>
      <c r="F427" s="5">
        <f>'Stocks Returns'!E423</f>
        <v>3.8039829939584546E-3</v>
      </c>
      <c r="G427" s="5">
        <f t="shared" si="24"/>
        <v>8.3513421536678626E-3</v>
      </c>
      <c r="H427" s="5">
        <f t="shared" si="25"/>
        <v>9.5348133014193284E-6</v>
      </c>
      <c r="I427" s="5">
        <f t="shared" si="26"/>
        <v>-2.2766445054289578E-4</v>
      </c>
      <c r="J427" s="5">
        <f t="shared" si="27"/>
        <v>2.5428651804150788E-3</v>
      </c>
    </row>
    <row r="428" spans="1:10" ht="15" customHeight="1" x14ac:dyDescent="0.2">
      <c r="A428" s="3">
        <f>'2_CVaR_t2'!A428</f>
        <v>42888</v>
      </c>
      <c r="B428" s="5">
        <f>'2_CVaR_t2'!D428-1</f>
        <v>5.4867462036980452E-3</v>
      </c>
      <c r="C428" s="5">
        <f>'Stocks Returns'!B424</f>
        <v>-9.3492894540014859E-3</v>
      </c>
      <c r="D428" s="5">
        <f>'Stocks Returns'!C424</f>
        <v>7.8616352201257289E-3</v>
      </c>
      <c r="E428" s="5">
        <f>'Stocks Returns'!D424</f>
        <v>1.0907347476926788E-2</v>
      </c>
      <c r="F428" s="5">
        <f>'Stocks Returns'!E424</f>
        <v>-1.3374944271065559E-2</v>
      </c>
      <c r="G428" s="5">
        <f t="shared" si="24"/>
        <v>-1.4138457741684769E-2</v>
      </c>
      <c r="H428" s="5">
        <f t="shared" si="25"/>
        <v>-1.6630340814599749E-4</v>
      </c>
      <c r="I428" s="5">
        <f t="shared" si="26"/>
        <v>2.849015709412879E-3</v>
      </c>
      <c r="J428" s="5">
        <f t="shared" si="27"/>
        <v>-1.9046049010413166E-2</v>
      </c>
    </row>
    <row r="429" spans="1:10" ht="15" customHeight="1" x14ac:dyDescent="0.2">
      <c r="A429" s="3">
        <f>'2_CVaR_t2'!A429</f>
        <v>42891</v>
      </c>
      <c r="B429" s="5">
        <f>'2_CVaR_t2'!D429-1</f>
        <v>2.7271242405169094E-3</v>
      </c>
      <c r="C429" s="5">
        <f>'Stocks Returns'!B425</f>
        <v>-1.0570026425065993E-2</v>
      </c>
      <c r="D429" s="5">
        <f>'Stocks Returns'!C425</f>
        <v>4.1601664066561739E-3</v>
      </c>
      <c r="E429" s="5">
        <f>'Stocks Returns'!D425</f>
        <v>2.0156509366848763E-3</v>
      </c>
      <c r="F429" s="5">
        <f>'Stocks Returns'!E425</f>
        <v>-5.4225033890644703E-3</v>
      </c>
      <c r="G429" s="5">
        <f t="shared" si="24"/>
        <v>-1.2706334076308569E-2</v>
      </c>
      <c r="H429" s="5">
        <f t="shared" si="25"/>
        <v>1.9366685703912836E-4</v>
      </c>
      <c r="I429" s="5">
        <f t="shared" si="26"/>
        <v>-1.9697301502374035E-3</v>
      </c>
      <c r="J429" s="5">
        <f t="shared" si="27"/>
        <v>-8.2289293601572975E-3</v>
      </c>
    </row>
    <row r="430" spans="1:10" ht="15" customHeight="1" x14ac:dyDescent="0.2">
      <c r="A430" s="3">
        <f>'2_CVaR_t2'!A430</f>
        <v>42892</v>
      </c>
      <c r="B430" s="5">
        <f>'2_CVaR_t2'!D430-1</f>
        <v>-4.4525498025224097E-3</v>
      </c>
      <c r="C430" s="5">
        <f>'Stocks Returns'!B426</f>
        <v>-1.9076688286913113E-3</v>
      </c>
      <c r="D430" s="5">
        <f>'Stocks Returns'!C426</f>
        <v>-7.8715691351630701E-3</v>
      </c>
      <c r="E430" s="5">
        <f>'Stocks Returns'!D426</f>
        <v>8.0463850431899964E-3</v>
      </c>
      <c r="F430" s="5">
        <f>'Stocks Returns'!E426</f>
        <v>1.0449795547478269E-2</v>
      </c>
      <c r="G430" s="5">
        <f t="shared" si="24"/>
        <v>2.8579379508739435E-3</v>
      </c>
      <c r="H430" s="5">
        <f t="shared" si="25"/>
        <v>-1.2714732889423574E-3</v>
      </c>
      <c r="I430" s="5">
        <f t="shared" si="26"/>
        <v>1.4657548943289779E-2</v>
      </c>
      <c r="J430" s="5">
        <f t="shared" si="27"/>
        <v>1.5096368598894924E-2</v>
      </c>
    </row>
    <row r="431" spans="1:10" ht="15" customHeight="1" x14ac:dyDescent="0.2">
      <c r="A431" s="3">
        <f>'2_CVaR_t2'!A431</f>
        <v>42893</v>
      </c>
      <c r="B431" s="5">
        <f>'2_CVaR_t2'!D431-1</f>
        <v>2.6202772479029246E-3</v>
      </c>
      <c r="C431" s="5">
        <f>'Stocks Returns'!B427</f>
        <v>9.5565749235473341E-3</v>
      </c>
      <c r="D431" s="5">
        <f>'Stocks Returns'!C427</f>
        <v>3.1318509238960068E-3</v>
      </c>
      <c r="E431" s="5">
        <f>'Stocks Returns'!D427</f>
        <v>1.3029698321399108E-2</v>
      </c>
      <c r="F431" s="5">
        <f>'Stocks Returns'!E427</f>
        <v>-2.0683453237409943E-2</v>
      </c>
      <c r="G431" s="5">
        <f t="shared" si="24"/>
        <v>7.5229806818258816E-3</v>
      </c>
      <c r="H431" s="5">
        <f t="shared" si="25"/>
        <v>-6.7739790187952651E-4</v>
      </c>
      <c r="I431" s="5">
        <f t="shared" si="26"/>
        <v>9.2020136643112416E-3</v>
      </c>
      <c r="J431" s="5">
        <f t="shared" si="27"/>
        <v>-2.3378964628434591E-2</v>
      </c>
    </row>
    <row r="432" spans="1:10" ht="15" customHeight="1" x14ac:dyDescent="0.2">
      <c r="A432" s="3">
        <f>'2_CVaR_t2'!A432</f>
        <v>42894</v>
      </c>
      <c r="B432" s="5">
        <f>'2_CVaR_t2'!D432-1</f>
        <v>3.425730228303614E-4</v>
      </c>
      <c r="C432" s="5">
        <f>'Stocks Returns'!B428</f>
        <v>-1.2873911397198068E-2</v>
      </c>
      <c r="D432" s="5">
        <f>'Stocks Returns'!C428</f>
        <v>0</v>
      </c>
      <c r="E432" s="5">
        <f>'Stocks Returns'!D428</f>
        <v>6.4889918887600651E-3</v>
      </c>
      <c r="F432" s="5">
        <f>'Stocks Returns'!E428</f>
        <v>-1.1248852157943134E-2</v>
      </c>
      <c r="G432" s="5">
        <f t="shared" si="24"/>
        <v>-1.2717918818417369E-2</v>
      </c>
      <c r="H432" s="5">
        <f t="shared" si="25"/>
        <v>-4.570661454120111E-4</v>
      </c>
      <c r="I432" s="5">
        <f t="shared" si="26"/>
        <v>6.0229912222582675E-3</v>
      </c>
      <c r="J432" s="5">
        <f t="shared" si="27"/>
        <v>-1.1579948777312589E-2</v>
      </c>
    </row>
    <row r="433" spans="1:10" ht="15" customHeight="1" x14ac:dyDescent="0.2">
      <c r="A433" s="3">
        <f>'2_CVaR_t2'!A433</f>
        <v>42895</v>
      </c>
      <c r="B433" s="5">
        <f>'2_CVaR_t2'!D433-1</f>
        <v>-1.185912786556742E-2</v>
      </c>
      <c r="C433" s="5">
        <f>'Stocks Returns'!B429</f>
        <v>1.1507479861909697E-3</v>
      </c>
      <c r="D433" s="5">
        <f>'Stocks Returns'!C429</f>
        <v>-1.5922572588198625E-2</v>
      </c>
      <c r="E433" s="5">
        <f>'Stocks Returns'!D429</f>
        <v>-3.8913193644945832E-2</v>
      </c>
      <c r="F433" s="5">
        <f>'Stocks Returns'!E429</f>
        <v>4.0631530067332333E-2</v>
      </c>
      <c r="G433" s="5">
        <f t="shared" si="24"/>
        <v>1.3036394994573491E-2</v>
      </c>
      <c r="H433" s="5">
        <f t="shared" si="25"/>
        <v>1.5780618048603715E-3</v>
      </c>
      <c r="I433" s="5">
        <f t="shared" si="26"/>
        <v>-2.1370595089948669E-2</v>
      </c>
      <c r="J433" s="5">
        <f t="shared" si="27"/>
        <v>5.2966644232608065E-2</v>
      </c>
    </row>
    <row r="434" spans="1:10" ht="15" customHeight="1" x14ac:dyDescent="0.2">
      <c r="A434" s="3">
        <f>'2_CVaR_t2'!A434</f>
        <v>42898</v>
      </c>
      <c r="B434" s="5">
        <f>'2_CVaR_t2'!D434-1</f>
        <v>-7.1858739893490009E-3</v>
      </c>
      <c r="C434" s="5">
        <f>'Stocks Returns'!B430</f>
        <v>1.8773946360153282E-2</v>
      </c>
      <c r="D434" s="5">
        <f>'Stocks Returns'!C430</f>
        <v>-1.1209813874788477E-2</v>
      </c>
      <c r="E434" s="5">
        <f>'Stocks Returns'!D430</f>
        <v>-4.7915668423574864E-3</v>
      </c>
      <c r="F434" s="5">
        <f>'Stocks Returns'!E430</f>
        <v>2.008032128514059E-2</v>
      </c>
      <c r="G434" s="5">
        <f t="shared" si="24"/>
        <v>2.6167133380276153E-2</v>
      </c>
      <c r="H434" s="5">
        <f t="shared" si="25"/>
        <v>-5.8698237306055792E-4</v>
      </c>
      <c r="I434" s="5">
        <f t="shared" si="26"/>
        <v>5.8537346155474179E-3</v>
      </c>
      <c r="J434" s="5">
        <f t="shared" si="27"/>
        <v>2.756427419119984E-2</v>
      </c>
    </row>
    <row r="435" spans="1:10" ht="15" customHeight="1" x14ac:dyDescent="0.2">
      <c r="A435" s="3">
        <f>'2_CVaR_t2'!A435</f>
        <v>42899</v>
      </c>
      <c r="B435" s="5">
        <f>'2_CVaR_t2'!D435-1</f>
        <v>1.0923284054735749E-2</v>
      </c>
      <c r="C435" s="5">
        <f>'Stocks Returns'!B431</f>
        <v>-5.6412185031966544E-3</v>
      </c>
      <c r="D435" s="5">
        <f>'Stocks Returns'!C431</f>
        <v>1.6898395721925086E-2</v>
      </c>
      <c r="E435" s="5">
        <f>'Stocks Returns'!D431</f>
        <v>5.4164660568127854E-3</v>
      </c>
      <c r="F435" s="5">
        <f>'Stocks Returns'!E431</f>
        <v>1.5529308836395472E-2</v>
      </c>
      <c r="G435" s="5">
        <f t="shared" si="24"/>
        <v>-1.5656601633333427E-2</v>
      </c>
      <c r="H435" s="5">
        <f t="shared" si="25"/>
        <v>8.6930056736701788E-4</v>
      </c>
      <c r="I435" s="5">
        <f t="shared" si="26"/>
        <v>-1.0665700437295794E-2</v>
      </c>
      <c r="J435" s="5">
        <f t="shared" si="27"/>
        <v>4.2147011961184786E-3</v>
      </c>
    </row>
    <row r="436" spans="1:10" ht="15" customHeight="1" x14ac:dyDescent="0.2">
      <c r="A436" s="3">
        <f>'2_CVaR_t2'!A436</f>
        <v>42900</v>
      </c>
      <c r="B436" s="5">
        <f>'2_CVaR_t2'!D436-1</f>
        <v>7.9669107760027558E-4</v>
      </c>
      <c r="C436" s="5">
        <f>'Stocks Returns'!B432</f>
        <v>-6.4296520423601233E-3</v>
      </c>
      <c r="D436" s="5">
        <f>'Stocks Returns'!C432</f>
        <v>2.5241901556583013E-3</v>
      </c>
      <c r="E436" s="5">
        <f>'Stocks Returns'!D432</f>
        <v>-1.4725248413743564E-2</v>
      </c>
      <c r="F436" s="5">
        <f>'Stocks Returns'!E432</f>
        <v>-2.1753176825328402E-2</v>
      </c>
      <c r="G436" s="5">
        <f t="shared" si="24"/>
        <v>-6.7102090808347555E-3</v>
      </c>
      <c r="H436" s="5">
        <f t="shared" si="25"/>
        <v>1.3987814479052194E-3</v>
      </c>
      <c r="I436" s="5">
        <f t="shared" si="26"/>
        <v>-1.5861485969544484E-2</v>
      </c>
      <c r="J436" s="5">
        <f t="shared" si="27"/>
        <v>-2.2555679444192414E-2</v>
      </c>
    </row>
    <row r="437" spans="1:10" ht="15" customHeight="1" x14ac:dyDescent="0.2">
      <c r="A437" s="3">
        <f>'2_CVaR_t2'!A437</f>
        <v>42901</v>
      </c>
      <c r="B437" s="5">
        <f>'2_CVaR_t2'!D437-1</f>
        <v>-7.9802599840127497E-3</v>
      </c>
      <c r="C437" s="5">
        <f>'Stocks Returns'!B433</f>
        <v>5.3292729349068146E-3</v>
      </c>
      <c r="D437" s="5">
        <f>'Stocks Returns'!C433</f>
        <v>-1.2064624422996162E-2</v>
      </c>
      <c r="E437" s="5">
        <f>'Stocks Returns'!D433</f>
        <v>-8.8699878493317952E-3</v>
      </c>
      <c r="F437" s="5">
        <f>'Stocks Returns'!E433</f>
        <v>-6.6050198150602313E-4</v>
      </c>
      <c r="G437" s="5">
        <f t="shared" si="24"/>
        <v>1.3486113587121368E-2</v>
      </c>
      <c r="H437" s="5">
        <f t="shared" si="25"/>
        <v>-2.7266527794996692E-4</v>
      </c>
      <c r="I437" s="5">
        <f t="shared" si="26"/>
        <v>2.9477549866988566E-3</v>
      </c>
      <c r="J437" s="5">
        <f t="shared" si="27"/>
        <v>7.648078617430748E-3</v>
      </c>
    </row>
    <row r="438" spans="1:10" ht="15" customHeight="1" x14ac:dyDescent="0.2">
      <c r="A438" s="3">
        <f>'2_CVaR_t2'!A438</f>
        <v>42902</v>
      </c>
      <c r="B438" s="5">
        <f>'2_CVaR_t2'!D438-1</f>
        <v>-1.2699102932467454E-4</v>
      </c>
      <c r="C438" s="5">
        <f>'Stocks Returns'!B434</f>
        <v>4.1650889814464076E-3</v>
      </c>
      <c r="D438" s="5">
        <f>'Stocks Returns'!C434</f>
        <v>0</v>
      </c>
      <c r="E438" s="5">
        <f>'Stocks Returns'!D434</f>
        <v>-4.1681990928036372E-3</v>
      </c>
      <c r="F438" s="5">
        <f>'Stocks Returns'!E434</f>
        <v>2.5115664243225311E-2</v>
      </c>
      <c r="G438" s="5">
        <f t="shared" si="24"/>
        <v>4.7724796165078765E-3</v>
      </c>
      <c r="H438" s="5">
        <f t="shared" si="25"/>
        <v>2.3400887022364663E-4</v>
      </c>
      <c r="I438" s="5">
        <f t="shared" si="26"/>
        <v>-3.9411659846352318E-3</v>
      </c>
      <c r="J438" s="5">
        <f t="shared" si="27"/>
        <v>2.527200763864455E-2</v>
      </c>
    </row>
    <row r="439" spans="1:10" ht="15" customHeight="1" x14ac:dyDescent="0.2">
      <c r="A439" s="3">
        <f>'2_CVaR_t2'!A439</f>
        <v>42905</v>
      </c>
      <c r="B439" s="5">
        <f>'2_CVaR_t2'!D439-1</f>
        <v>5.0252024430292863E-3</v>
      </c>
      <c r="C439" s="5">
        <f>'Stocks Returns'!B435</f>
        <v>-3.3936651583710287E-3</v>
      </c>
      <c r="D439" s="5">
        <f>'Stocks Returns'!C435</f>
        <v>6.5838377402569481E-3</v>
      </c>
      <c r="E439" s="5">
        <f>'Stocks Returns'!D435</f>
        <v>1.6988797242398102E-2</v>
      </c>
      <c r="F439" s="5">
        <f>'Stocks Returns'!E435</f>
        <v>-3.6535568450462019E-3</v>
      </c>
      <c r="G439" s="5">
        <f t="shared" si="24"/>
        <v>-7.7391454007317822E-3</v>
      </c>
      <c r="H439" s="5">
        <f t="shared" si="25"/>
        <v>-7.648296359739782E-4</v>
      </c>
      <c r="I439" s="5">
        <f t="shared" si="26"/>
        <v>9.6116620297817569E-3</v>
      </c>
      <c r="J439" s="5">
        <f t="shared" si="27"/>
        <v>-8.8455471877667696E-3</v>
      </c>
    </row>
    <row r="440" spans="1:10" ht="15" customHeight="1" x14ac:dyDescent="0.2">
      <c r="A440" s="3">
        <f>'2_CVaR_t2'!A440</f>
        <v>42906</v>
      </c>
      <c r="B440" s="5">
        <f>'2_CVaR_t2'!D440-1</f>
        <v>-4.1221765968898483E-3</v>
      </c>
      <c r="C440" s="5">
        <f>'Stocks Returns'!B436</f>
        <v>-3.4808929247067688E-2</v>
      </c>
      <c r="D440" s="5">
        <f>'Stocks Returns'!C436</f>
        <v>-4.3253507753984177E-3</v>
      </c>
      <c r="E440" s="5">
        <f>'Stocks Returns'!D436</f>
        <v>-2.7357462776903541E-2</v>
      </c>
      <c r="F440" s="5">
        <f>'Stocks Returns'!E436</f>
        <v>-1.1647972389991379E-2</v>
      </c>
      <c r="G440" s="5">
        <f t="shared" si="24"/>
        <v>-3.0360914545058973E-2</v>
      </c>
      <c r="H440" s="5">
        <f t="shared" si="25"/>
        <v>1.7885224411292901E-3</v>
      </c>
      <c r="I440" s="5">
        <f t="shared" si="26"/>
        <v>-2.1233899639039776E-2</v>
      </c>
      <c r="J440" s="5">
        <f t="shared" si="27"/>
        <v>-7.3443496123451564E-3</v>
      </c>
    </row>
    <row r="441" spans="1:10" ht="15" customHeight="1" x14ac:dyDescent="0.2">
      <c r="A441" s="3">
        <f>'2_CVaR_t2'!A441</f>
        <v>42907</v>
      </c>
      <c r="B441" s="5">
        <f>'2_CVaR_t2'!D441-1</f>
        <v>1.3588988731725316E-3</v>
      </c>
      <c r="C441" s="5">
        <f>'Stocks Returns'!B437</f>
        <v>2.7440219521754905E-3</v>
      </c>
      <c r="D441" s="5">
        <f>'Stocks Returns'!C437</f>
        <v>1.6952744225473548E-3</v>
      </c>
      <c r="E441" s="5">
        <f>'Stocks Returns'!D437</f>
        <v>5.9738643434972261E-3</v>
      </c>
      <c r="F441" s="5">
        <f>'Stocks Returns'!E437</f>
        <v>-1.8987341772151889E-2</v>
      </c>
      <c r="G441" s="5">
        <f t="shared" si="24"/>
        <v>1.9230072168594863E-3</v>
      </c>
      <c r="H441" s="5">
        <f t="shared" si="25"/>
        <v>-2.5755657047748224E-4</v>
      </c>
      <c r="I441" s="5">
        <f t="shared" si="26"/>
        <v>4.007859285422067E-3</v>
      </c>
      <c r="J441" s="5">
        <f t="shared" si="27"/>
        <v>-2.037345502928848E-2</v>
      </c>
    </row>
    <row r="442" spans="1:10" ht="15" customHeight="1" x14ac:dyDescent="0.2">
      <c r="A442" s="3">
        <f>'2_CVaR_t2'!A442</f>
        <v>42908</v>
      </c>
      <c r="B442" s="5">
        <f>'2_CVaR_t2'!D442-1</f>
        <v>-4.3690531783990849E-3</v>
      </c>
      <c r="C442" s="5">
        <f>'Stocks Returns'!B438</f>
        <v>-2.3455824863173325E-3</v>
      </c>
      <c r="D442" s="5">
        <f>'Stocks Returns'!C438</f>
        <v>-6.240744658345676E-3</v>
      </c>
      <c r="E442" s="5">
        <f>'Stocks Returns'!D438</f>
        <v>-9.4024495855500323E-3</v>
      </c>
      <c r="F442" s="5">
        <f>'Stocks Returns'!E438</f>
        <v>-3.1145717463848532E-3</v>
      </c>
      <c r="G442" s="5">
        <f t="shared" si="24"/>
        <v>2.3397578979344434E-3</v>
      </c>
      <c r="H442" s="5">
        <f t="shared" si="25"/>
        <v>2.3646607655373846E-4</v>
      </c>
      <c r="I442" s="5">
        <f t="shared" si="26"/>
        <v>-2.9145190980652798E-3</v>
      </c>
      <c r="J442" s="5">
        <f t="shared" si="27"/>
        <v>1.445326025033917E-3</v>
      </c>
    </row>
    <row r="443" spans="1:10" ht="15" customHeight="1" x14ac:dyDescent="0.2">
      <c r="A443" s="3">
        <f>'2_CVaR_t2'!A443</f>
        <v>42909</v>
      </c>
      <c r="B443" s="5">
        <f>'2_CVaR_t2'!D443-1</f>
        <v>1.1875270751127154E-2</v>
      </c>
      <c r="C443" s="5">
        <f>'Stocks Returns'!B439</f>
        <v>1.0579937304075138E-2</v>
      </c>
      <c r="D443" s="5">
        <f>'Stocks Returns'!C439</f>
        <v>1.7349654071314502E-2</v>
      </c>
      <c r="E443" s="5">
        <f>'Stocks Returns'!D439</f>
        <v>1.8983389534157791E-2</v>
      </c>
      <c r="F443" s="5">
        <f>'Stocks Returns'!E439</f>
        <v>4.4632894443186188E-4</v>
      </c>
      <c r="G443" s="5">
        <f t="shared" si="24"/>
        <v>-3.506030711361522E-4</v>
      </c>
      <c r="H443" s="5">
        <f t="shared" si="25"/>
        <v>-8.0515586443421355E-5</v>
      </c>
      <c r="I443" s="5">
        <f t="shared" si="26"/>
        <v>1.4961773799139697E-3</v>
      </c>
      <c r="J443" s="5">
        <f t="shared" si="27"/>
        <v>-1.1856506834771009E-2</v>
      </c>
    </row>
    <row r="444" spans="1:10" ht="15" customHeight="1" x14ac:dyDescent="0.2">
      <c r="A444" s="3">
        <f>'2_CVaR_t2'!A444</f>
        <v>42912</v>
      </c>
      <c r="B444" s="5">
        <f>'2_CVaR_t2'!D444-1</f>
        <v>-3.1770067563963167E-3</v>
      </c>
      <c r="C444" s="5">
        <f>'Stocks Returns'!B440</f>
        <v>1.5897634742148226E-2</v>
      </c>
      <c r="D444" s="5">
        <f>'Stocks Returns'!C440</f>
        <v>-3.7664783427495685E-3</v>
      </c>
      <c r="E444" s="5">
        <f>'Stocks Returns'!D440</f>
        <v>-1.5810761122686645E-2</v>
      </c>
      <c r="F444" s="5">
        <f>'Stocks Returns'!E440</f>
        <v>-1.3383894713361655E-2</v>
      </c>
      <c r="G444" s="5">
        <f t="shared" si="24"/>
        <v>1.9437045331691535E-2</v>
      </c>
      <c r="H444" s="5">
        <f t="shared" si="25"/>
        <v>9.563529929108236E-4</v>
      </c>
      <c r="I444" s="5">
        <f t="shared" si="26"/>
        <v>-1.1082182586509112E-2</v>
      </c>
      <c r="J444" s="5">
        <f t="shared" si="27"/>
        <v>-1.0061423705987402E-2</v>
      </c>
    </row>
    <row r="445" spans="1:10" ht="15" customHeight="1" x14ac:dyDescent="0.2">
      <c r="A445" s="3">
        <f>'2_CVaR_t2'!A445</f>
        <v>42913</v>
      </c>
      <c r="B445" s="5">
        <f>'2_CVaR_t2'!D445-1</f>
        <v>-3.1128996432484568E-3</v>
      </c>
      <c r="C445" s="5">
        <f>'Stocks Returns'!B441</f>
        <v>-2.6717557251908497E-3</v>
      </c>
      <c r="D445" s="5">
        <f>'Stocks Returns'!C441</f>
        <v>-3.3606385213189593E-3</v>
      </c>
      <c r="E445" s="5">
        <f>'Stocks Returns'!D441</f>
        <v>-1.9800747198007507E-2</v>
      </c>
      <c r="F445" s="5">
        <f>'Stocks Returns'!E441</f>
        <v>-5.878363101966988E-3</v>
      </c>
      <c r="G445" s="5">
        <f t="shared" si="24"/>
        <v>8.0602785918478057E-4</v>
      </c>
      <c r="H445" s="5">
        <f t="shared" si="25"/>
        <v>1.2678439730753922E-3</v>
      </c>
      <c r="I445" s="5">
        <f t="shared" si="26"/>
        <v>-1.5166784922176501E-2</v>
      </c>
      <c r="J445" s="5">
        <f t="shared" si="27"/>
        <v>-2.6224397190061466E-3</v>
      </c>
    </row>
    <row r="446" spans="1:10" ht="15" customHeight="1" x14ac:dyDescent="0.2">
      <c r="A446" s="3">
        <f>'2_CVaR_t2'!A446</f>
        <v>42914</v>
      </c>
      <c r="B446" s="5">
        <f>'2_CVaR_t2'!D446-1</f>
        <v>9.5399945677776543E-3</v>
      </c>
      <c r="C446" s="5">
        <f>'Stocks Returns'!B442</f>
        <v>3.8270187523914423E-4</v>
      </c>
      <c r="D446" s="5">
        <f>'Stocks Returns'!C442</f>
        <v>1.401475237091665E-2</v>
      </c>
      <c r="E446" s="5">
        <f>'Stocks Returns'!D442</f>
        <v>1.4229449879303857E-2</v>
      </c>
      <c r="F446" s="5">
        <f>'Stocks Returns'!E442</f>
        <v>-2.2742779167606031E-4</v>
      </c>
      <c r="G446" s="5">
        <f t="shared" si="24"/>
        <v>-8.302907004034946E-3</v>
      </c>
      <c r="H446" s="5">
        <f t="shared" si="25"/>
        <v>2.1496202415755353E-5</v>
      </c>
      <c r="I446" s="5">
        <f t="shared" si="26"/>
        <v>1.8889268260301878E-4</v>
      </c>
      <c r="J446" s="5">
        <f t="shared" si="27"/>
        <v>-1.010608511828366E-2</v>
      </c>
    </row>
    <row r="447" spans="1:10" ht="15" customHeight="1" x14ac:dyDescent="0.2">
      <c r="A447" s="3">
        <f>'2_CVaR_t2'!A447</f>
        <v>42915</v>
      </c>
      <c r="B447" s="5">
        <f>'2_CVaR_t2'!D447-1</f>
        <v>-1.3325818033129266E-2</v>
      </c>
      <c r="C447" s="5">
        <f>'Stocks Returns'!B443</f>
        <v>-5.355776587605221E-3</v>
      </c>
      <c r="D447" s="5">
        <f>'Stocks Returns'!C443</f>
        <v>-1.8809103190273291E-2</v>
      </c>
      <c r="E447" s="5">
        <f>'Stocks Returns'!D443</f>
        <v>-3.0690216710509866E-2</v>
      </c>
      <c r="F447" s="5">
        <f>'Stocks Returns'!E443</f>
        <v>2.7297543221109777E-3</v>
      </c>
      <c r="G447" s="5">
        <f t="shared" si="24"/>
        <v>7.9398188351949804E-3</v>
      </c>
      <c r="H447" s="5">
        <f t="shared" si="25"/>
        <v>8.5011409649029049E-4</v>
      </c>
      <c r="I447" s="5">
        <f t="shared" si="26"/>
        <v>-1.0982917049386611E-2</v>
      </c>
      <c r="J447" s="5">
        <f t="shared" si="27"/>
        <v>1.6587394485034268E-2</v>
      </c>
    </row>
    <row r="448" spans="1:10" ht="15" customHeight="1" x14ac:dyDescent="0.2">
      <c r="A448" s="3">
        <f>'2_CVaR_t2'!A448</f>
        <v>42916</v>
      </c>
      <c r="B448" s="5">
        <f>'2_CVaR_t2'!D448-1</f>
        <v>-4.3505608700445952E-3</v>
      </c>
      <c r="C448" s="5">
        <f>'Stocks Returns'!B444</f>
        <v>-6.5384615384616041E-3</v>
      </c>
      <c r="D448" s="5">
        <f>'Stocks Returns'!C444</f>
        <v>-6.7782249523405946E-3</v>
      </c>
      <c r="E448" s="5">
        <f>'Stocks Returns'!D444</f>
        <v>-2.5846471956576522E-3</v>
      </c>
      <c r="F448" s="5">
        <f>'Stocks Returns'!E444</f>
        <v>-2.7223230490017736E-3</v>
      </c>
      <c r="G448" s="5">
        <f t="shared" si="24"/>
        <v>-1.8708980517577797E-3</v>
      </c>
      <c r="H448" s="5">
        <f t="shared" si="25"/>
        <v>-3.282300407704301E-4</v>
      </c>
      <c r="I448" s="5">
        <f t="shared" si="26"/>
        <v>3.8759903289129673E-3</v>
      </c>
      <c r="J448" s="5">
        <f t="shared" si="27"/>
        <v>1.8183784253060472E-3</v>
      </c>
    </row>
    <row r="449" spans="1:10" ht="15" customHeight="1" x14ac:dyDescent="0.2">
      <c r="A449" s="3">
        <f>'2_CVaR_t2'!A449</f>
        <v>42919</v>
      </c>
      <c r="B449" s="5">
        <f>'2_CVaR_t2'!D449-1</f>
        <v>-3.670259881870197E-3</v>
      </c>
      <c r="C449" s="5">
        <f>'Stocks Returns'!B445</f>
        <v>1.432442895857533E-2</v>
      </c>
      <c r="D449" s="5">
        <f>'Stocks Returns'!C445</f>
        <v>-4.5851994028578424E-3</v>
      </c>
      <c r="E449" s="5">
        <f>'Stocks Returns'!D445</f>
        <v>-1.7750712619849729E-2</v>
      </c>
      <c r="F449" s="5">
        <f>'Stocks Returns'!E445</f>
        <v>3.8671519563239221E-2</v>
      </c>
      <c r="G449" s="5">
        <f t="shared" si="24"/>
        <v>1.8338010219982191E-2</v>
      </c>
      <c r="H449" s="5">
        <f t="shared" si="25"/>
        <v>8.6357104554930699E-4</v>
      </c>
      <c r="I449" s="5">
        <f t="shared" si="26"/>
        <v>-1.2294137394304305E-2</v>
      </c>
      <c r="J449" s="5">
        <f t="shared" si="27"/>
        <v>4.2506021484547601E-2</v>
      </c>
    </row>
    <row r="450" spans="1:10" ht="15" customHeight="1" x14ac:dyDescent="0.2">
      <c r="A450" s="3">
        <f>'2_CVaR_t2'!A450</f>
        <v>42920</v>
      </c>
      <c r="B450" s="5">
        <f>'2_CVaR_t2'!D450-1</f>
        <v>3.1594126486123031E-5</v>
      </c>
      <c r="C450" s="5">
        <f>'Stocks Returns'!B446</f>
        <v>0</v>
      </c>
      <c r="D450" s="5">
        <f>'Stocks Returns'!C446</f>
        <v>0</v>
      </c>
      <c r="E450" s="5">
        <f>'Stocks Returns'!D446</f>
        <v>0</v>
      </c>
      <c r="F450" s="5">
        <f>'Stocks Returns'!E446</f>
        <v>0</v>
      </c>
      <c r="G450" s="5">
        <f t="shared" si="24"/>
        <v>4.5494065351061984E-4</v>
      </c>
      <c r="H450" s="5">
        <f t="shared" si="25"/>
        <v>6.1315236885345803E-7</v>
      </c>
      <c r="I450" s="5">
        <f t="shared" si="26"/>
        <v>-7.0241384070458875E-6</v>
      </c>
      <c r="J450" s="5">
        <f t="shared" si="27"/>
        <v>-8.2789821646411454E-6</v>
      </c>
    </row>
    <row r="451" spans="1:10" ht="15" customHeight="1" x14ac:dyDescent="0.2">
      <c r="A451" s="3">
        <f>'2_CVaR_t2'!A451</f>
        <v>42921</v>
      </c>
      <c r="B451" s="5">
        <f>'2_CVaR_t2'!D451-1</f>
        <v>5.8389872052251324E-3</v>
      </c>
      <c r="C451" s="5">
        <f>'Stocks Returns'!B447</f>
        <v>-4.5801526717557106E-3</v>
      </c>
      <c r="D451" s="5">
        <f>'Stocks Returns'!C447</f>
        <v>7.0701660417784584E-3</v>
      </c>
      <c r="E451" s="5">
        <f>'Stocks Returns'!D447</f>
        <v>2.8096557182429649E-2</v>
      </c>
      <c r="F451" s="5">
        <f>'Stocks Returns'!E447</f>
        <v>-3.2851511169513792E-2</v>
      </c>
      <c r="G451" s="5">
        <f t="shared" si="24"/>
        <v>-9.7079348348027353E-3</v>
      </c>
      <c r="H451" s="5">
        <f t="shared" si="25"/>
        <v>-1.4761788710473504E-3</v>
      </c>
      <c r="I451" s="5">
        <f t="shared" si="26"/>
        <v>1.9518349777584522E-2</v>
      </c>
      <c r="J451" s="5">
        <f t="shared" si="27"/>
        <v>-3.8888266469643377E-2</v>
      </c>
    </row>
    <row r="452" spans="1:10" ht="15" customHeight="1" x14ac:dyDescent="0.2">
      <c r="A452" s="3">
        <f>'2_CVaR_t2'!A452</f>
        <v>42922</v>
      </c>
      <c r="B452" s="5">
        <f>'2_CVaR_t2'!D452-1</f>
        <v>-5.6178822193363454E-3</v>
      </c>
      <c r="C452" s="5">
        <f>'Stocks Returns'!B448</f>
        <v>-1.1503067484662455E-2</v>
      </c>
      <c r="D452" s="5">
        <f>'Stocks Returns'!C448</f>
        <v>-8.0842463567706302E-3</v>
      </c>
      <c r="E452" s="5">
        <f>'Stocks Returns'!D448</f>
        <v>-1.052091352322293E-2</v>
      </c>
      <c r="F452" s="5">
        <f>'Stocks Returns'!E448</f>
        <v>-1.9248188405797007E-2</v>
      </c>
      <c r="G452" s="5">
        <f t="shared" si="24"/>
        <v>-5.6172114324865635E-3</v>
      </c>
      <c r="H452" s="5">
        <f t="shared" si="25"/>
        <v>2.3091288596522631E-4</v>
      </c>
      <c r="I452" s="5">
        <f t="shared" si="26"/>
        <v>-2.1898251104531252E-3</v>
      </c>
      <c r="J452" s="5">
        <f t="shared" si="27"/>
        <v>-1.3391919578311913E-2</v>
      </c>
    </row>
    <row r="453" spans="1:10" ht="15" customHeight="1" x14ac:dyDescent="0.2">
      <c r="A453" s="3">
        <f>'2_CVaR_t2'!A453</f>
        <v>42923</v>
      </c>
      <c r="B453" s="5">
        <f>'2_CVaR_t2'!D453-1</f>
        <v>5.346088703636287E-3</v>
      </c>
      <c r="C453" s="5">
        <f>'Stocks Returns'!B449</f>
        <v>1.5515903801395226E-3</v>
      </c>
      <c r="D453" s="5">
        <f>'Stocks Returns'!C449</f>
        <v>7.184986595174303E-3</v>
      </c>
      <c r="E453" s="5">
        <f>'Stocks Returns'!D449</f>
        <v>1.6078838174273802E-2</v>
      </c>
      <c r="F453" s="5">
        <f>'Stocks Returns'!E449</f>
        <v>-7.1577003001617179E-3</v>
      </c>
      <c r="G453" s="5">
        <f t="shared" si="24"/>
        <v>-3.1023620156163554E-3</v>
      </c>
      <c r="H453" s="5">
        <f t="shared" si="25"/>
        <v>-6.3594111816827475E-4</v>
      </c>
      <c r="I453" s="5">
        <f t="shared" si="26"/>
        <v>8.2281040662402008E-3</v>
      </c>
      <c r="J453" s="5">
        <f t="shared" si="27"/>
        <v>-1.2682792810516109E-2</v>
      </c>
    </row>
    <row r="454" spans="1:10" ht="15" customHeight="1" x14ac:dyDescent="0.2">
      <c r="A454" s="3">
        <f>'2_CVaR_t2'!A454</f>
        <v>42926</v>
      </c>
      <c r="B454" s="5">
        <f>'2_CVaR_t2'!D454-1</f>
        <v>8.1051003275172118E-3</v>
      </c>
      <c r="C454" s="5">
        <f>'Stocks Returns'!B450</f>
        <v>1.6653756777691653E-2</v>
      </c>
      <c r="D454" s="5">
        <f>'Stocks Returns'!C450</f>
        <v>1.2457410562180637E-2</v>
      </c>
      <c r="E454" s="5">
        <f>'Stocks Returns'!D450</f>
        <v>5.1046452271568121E-3</v>
      </c>
      <c r="F454" s="5">
        <f>'Stocks Returns'!E450</f>
        <v>5.5813953488372814E-3</v>
      </c>
      <c r="G454" s="5">
        <f t="shared" ref="G454:G517" si="28">C454-($P$11+$O$11*$B454)</f>
        <v>9.3475304726359596E-3</v>
      </c>
      <c r="H454" s="5">
        <f t="shared" ref="H454:H517" si="29">D454-($P$12+$O$12*$B454)</f>
        <v>5.7594202940807956E-4</v>
      </c>
      <c r="I454" s="5">
        <f t="shared" ref="I454:I517" si="30">E454-($P$13+$O$13*$B454)</f>
        <v>-6.8181387562489502E-3</v>
      </c>
      <c r="J454" s="5">
        <f t="shared" ref="J454:J517" si="31">F454-($P$14+$O$14*$B454)</f>
        <v>-2.8077423552975347E-3</v>
      </c>
    </row>
    <row r="455" spans="1:10" ht="15" customHeight="1" x14ac:dyDescent="0.2">
      <c r="A455" s="3">
        <f>'2_CVaR_t2'!A455</f>
        <v>42927</v>
      </c>
      <c r="B455" s="5">
        <f>'2_CVaR_t2'!D455-1</f>
        <v>2.3740588696381515E-3</v>
      </c>
      <c r="C455" s="5">
        <f>'Stocks Returns'!B451</f>
        <v>-1.9047619047619646E-3</v>
      </c>
      <c r="D455" s="5">
        <f>'Stocks Returns'!C451</f>
        <v>3.3652329372173551E-3</v>
      </c>
      <c r="E455" s="5">
        <f>'Stocks Returns'!D451</f>
        <v>4.443880142203982E-3</v>
      </c>
      <c r="F455" s="5">
        <f>'Stocks Returns'!E451</f>
        <v>2.5439407955596405E-3</v>
      </c>
      <c r="G455" s="5">
        <f t="shared" si="28"/>
        <v>-3.701663203616006E-3</v>
      </c>
      <c r="H455" s="5">
        <f t="shared" si="29"/>
        <v>-8.1647072571953451E-5</v>
      </c>
      <c r="I455" s="5">
        <f t="shared" si="30"/>
        <v>9.7959138669520768E-4</v>
      </c>
      <c r="J455" s="5">
        <f t="shared" si="31"/>
        <v>1.040211377433143E-4</v>
      </c>
    </row>
    <row r="456" spans="1:10" ht="15" customHeight="1" x14ac:dyDescent="0.2">
      <c r="A456" s="3">
        <f>'2_CVaR_t2'!A456</f>
        <v>42928</v>
      </c>
      <c r="B456" s="5">
        <f>'2_CVaR_t2'!D456-1</f>
        <v>5.7651417322968079E-3</v>
      </c>
      <c r="C456" s="5">
        <f>'Stocks Returns'!B452</f>
        <v>-1.1450381679388721E-3</v>
      </c>
      <c r="D456" s="5">
        <f>'Stocks Returns'!C452</f>
        <v>8.0704328686722615E-3</v>
      </c>
      <c r="E456" s="5">
        <f>'Stocks Returns'!D452</f>
        <v>1.3272658323852937E-2</v>
      </c>
      <c r="F456" s="5">
        <f>'Stocks Returns'!E452</f>
        <v>-2.5374855824682463E-3</v>
      </c>
      <c r="G456" s="5">
        <f t="shared" si="28"/>
        <v>-6.2018317133692019E-3</v>
      </c>
      <c r="H456" s="5">
        <f t="shared" si="29"/>
        <v>-3.6723089378789923E-4</v>
      </c>
      <c r="I456" s="5">
        <f t="shared" si="30"/>
        <v>4.8034401114533283E-3</v>
      </c>
      <c r="J456" s="5">
        <f t="shared" si="31"/>
        <v>-8.4975841661156792E-3</v>
      </c>
    </row>
    <row r="457" spans="1:10" ht="15" customHeight="1" x14ac:dyDescent="0.2">
      <c r="A457" s="3">
        <f>'2_CVaR_t2'!A457</f>
        <v>42929</v>
      </c>
      <c r="B457" s="5">
        <f>'2_CVaR_t2'!D457-1</f>
        <v>-1.9633168765089692E-3</v>
      </c>
      <c r="C457" s="5">
        <f>'Stocks Returns'!B453</f>
        <v>-3.8211692778000739E-4</v>
      </c>
      <c r="D457" s="5">
        <f>'Stocks Returns'!C453</f>
        <v>-2.4953212726139817E-3</v>
      </c>
      <c r="E457" s="5">
        <f>'Stocks Returns'!D453</f>
        <v>-8.3582834331337175E-3</v>
      </c>
      <c r="F457" s="5">
        <f>'Stocks Returns'!E453</f>
        <v>2.3126734505085622E-4</v>
      </c>
      <c r="G457" s="5">
        <f t="shared" si="28"/>
        <v>1.9905577283066602E-3</v>
      </c>
      <c r="H457" s="5">
        <f t="shared" si="29"/>
        <v>4.412771756041288E-4</v>
      </c>
      <c r="I457" s="5">
        <f t="shared" si="30"/>
        <v>-5.4210006208878746E-3</v>
      </c>
      <c r="J457" s="5">
        <f t="shared" si="31"/>
        <v>2.2938441797641972E-3</v>
      </c>
    </row>
    <row r="458" spans="1:10" ht="15" customHeight="1" x14ac:dyDescent="0.2">
      <c r="A458" s="3">
        <f>'2_CVaR_t2'!A458</f>
        <v>42930</v>
      </c>
      <c r="B458" s="5">
        <f>'2_CVaR_t2'!D458-1</f>
        <v>7.3813428048365992E-3</v>
      </c>
      <c r="C458" s="5">
        <f>'Stocks Returns'!B454</f>
        <v>2.2935779816513069E-3</v>
      </c>
      <c r="D458" s="5">
        <f>'Stocks Returns'!C454</f>
        <v>1.0318949343339767E-2</v>
      </c>
      <c r="E458" s="5">
        <f>'Stocks Returns'!D454</f>
        <v>1.6983268335639901E-2</v>
      </c>
      <c r="F458" s="5">
        <f>'Stocks Returns'!E454</f>
        <v>4.6242774566473965E-3</v>
      </c>
      <c r="G458" s="5">
        <f t="shared" si="28"/>
        <v>-4.3168907639037574E-3</v>
      </c>
      <c r="H458" s="5">
        <f t="shared" si="29"/>
        <v>-4.9733811561032508E-4</v>
      </c>
      <c r="I458" s="5">
        <f t="shared" si="30"/>
        <v>6.1286845383158647E-3</v>
      </c>
      <c r="J458" s="5">
        <f t="shared" si="31"/>
        <v>-3.0135498012559339E-3</v>
      </c>
    </row>
    <row r="459" spans="1:10" ht="15" customHeight="1" x14ac:dyDescent="0.2">
      <c r="A459" s="3">
        <f>'2_CVaR_t2'!A459</f>
        <v>42933</v>
      </c>
      <c r="B459" s="5">
        <f>'2_CVaR_t2'!D459-1</f>
        <v>-5.0576858070838782E-4</v>
      </c>
      <c r="C459" s="5">
        <f>'Stocks Returns'!B455</f>
        <v>6.8649885583524917E-3</v>
      </c>
      <c r="D459" s="5">
        <f>'Stocks Returns'!C455</f>
        <v>-1.0316723408646533E-3</v>
      </c>
      <c r="E459" s="5">
        <f>'Stocks Returns'!D455</f>
        <v>2.3503216229590063E-3</v>
      </c>
      <c r="F459" s="5">
        <f>'Stocks Returns'!E455</f>
        <v>-5.9838895281933979E-3</v>
      </c>
      <c r="G459" s="5">
        <f t="shared" si="28"/>
        <v>7.8365030007469492E-3</v>
      </c>
      <c r="H459" s="5">
        <f t="shared" si="29"/>
        <v>-2.4020235102678784E-4</v>
      </c>
      <c r="I459" s="5">
        <f t="shared" si="30"/>
        <v>3.1363958991875249E-3</v>
      </c>
      <c r="J459" s="5">
        <f t="shared" si="31"/>
        <v>-5.4343487949440024E-3</v>
      </c>
    </row>
    <row r="460" spans="1:10" ht="15" customHeight="1" x14ac:dyDescent="0.2">
      <c r="A460" s="3">
        <f>'2_CVaR_t2'!A460</f>
        <v>42934</v>
      </c>
      <c r="B460" s="5">
        <f>'2_CVaR_t2'!D460-1</f>
        <v>5.2182010659063138E-3</v>
      </c>
      <c r="C460" s="5">
        <f>'Stocks Returns'!B456</f>
        <v>-1.325757575757569E-2</v>
      </c>
      <c r="D460" s="5">
        <f>'Stocks Returns'!C456</f>
        <v>7.7455334090674732E-3</v>
      </c>
      <c r="E460" s="5">
        <f>'Stocks Returns'!D456</f>
        <v>6.6641984450201974E-3</v>
      </c>
      <c r="F460" s="5">
        <f>'Stocks Returns'!E456</f>
        <v>-2.778420930770964E-3</v>
      </c>
      <c r="G460" s="5">
        <f t="shared" si="28"/>
        <v>-1.7788588096850012E-2</v>
      </c>
      <c r="H460" s="5">
        <f t="shared" si="29"/>
        <v>1.1282272562365692E-4</v>
      </c>
      <c r="I460" s="5">
        <f t="shared" si="30"/>
        <v>-9.9778515729880522E-4</v>
      </c>
      <c r="J460" s="5">
        <f t="shared" si="31"/>
        <v>-8.1707572138539214E-3</v>
      </c>
    </row>
    <row r="461" spans="1:10" ht="15" customHeight="1" x14ac:dyDescent="0.2">
      <c r="A461" s="3">
        <f>'2_CVaR_t2'!A461</f>
        <v>42935</v>
      </c>
      <c r="B461" s="5">
        <f>'2_CVaR_t2'!D461-1</f>
        <v>4.8308190013810481E-3</v>
      </c>
      <c r="C461" s="5">
        <f>'Stocks Returns'!B457</f>
        <v>4.3378119001919346E-2</v>
      </c>
      <c r="D461" s="5">
        <f>'Stocks Returns'!C457</f>
        <v>6.8661610985858434E-3</v>
      </c>
      <c r="E461" s="5">
        <f>'Stocks Returns'!D457</f>
        <v>9.0719627313964324E-3</v>
      </c>
      <c r="F461" s="5">
        <f>'Stocks Returns'!E457</f>
        <v>1.3698630136986134E-2</v>
      </c>
      <c r="G461" s="5">
        <f t="shared" si="28"/>
        <v>3.9219502100843948E-2</v>
      </c>
      <c r="H461" s="5">
        <f t="shared" si="29"/>
        <v>-1.9642488074118111E-4</v>
      </c>
      <c r="I461" s="5">
        <f t="shared" si="30"/>
        <v>1.9817197748644294E-3</v>
      </c>
      <c r="J461" s="5">
        <f t="shared" si="31"/>
        <v>8.7084232724446205E-3</v>
      </c>
    </row>
    <row r="462" spans="1:10" ht="15" customHeight="1" x14ac:dyDescent="0.2">
      <c r="A462" s="3">
        <f>'2_CVaR_t2'!A462</f>
        <v>42936</v>
      </c>
      <c r="B462" s="5">
        <f>'2_CVaR_t2'!D462-1</f>
        <v>-4.2235865531603523E-4</v>
      </c>
      <c r="C462" s="5">
        <f>'Stocks Returns'!B458</f>
        <v>-2.1339220014716664E-2</v>
      </c>
      <c r="D462" s="5">
        <f>'Stocks Returns'!C458</f>
        <v>-1.4249363867684384E-3</v>
      </c>
      <c r="E462" s="5">
        <f>'Stocks Returns'!D458</f>
        <v>8.8689102174706047E-3</v>
      </c>
      <c r="F462" s="5">
        <f>'Stocks Returns'!E458</f>
        <v>-9.8488318827302246E-3</v>
      </c>
      <c r="G462" s="5">
        <f t="shared" si="28"/>
        <v>-2.0447888623013236E-2</v>
      </c>
      <c r="H462" s="5">
        <f t="shared" si="29"/>
        <v>-7.5622391047987941E-4</v>
      </c>
      <c r="I462" s="5">
        <f t="shared" si="30"/>
        <v>9.5318790405147808E-3</v>
      </c>
      <c r="J462" s="5">
        <f t="shared" si="31"/>
        <v>-9.3858764301899839E-3</v>
      </c>
    </row>
    <row r="463" spans="1:10" ht="15" customHeight="1" x14ac:dyDescent="0.2">
      <c r="A463" s="3">
        <f>'2_CVaR_t2'!A463</f>
        <v>42937</v>
      </c>
      <c r="B463" s="5">
        <f>'2_CVaR_t2'!D463-1</f>
        <v>8.1541820085553329E-3</v>
      </c>
      <c r="C463" s="5">
        <f>'Stocks Returns'!B459</f>
        <v>-1.87969924812037E-3</v>
      </c>
      <c r="D463" s="5">
        <f>'Stocks Returns'!C459</f>
        <v>1.518703496075835E-2</v>
      </c>
      <c r="E463" s="5">
        <f>'Stocks Returns'!D459</f>
        <v>-2.6011560693641744E-2</v>
      </c>
      <c r="F463" s="5">
        <f>'Stocks Returns'!E459</f>
        <v>-1.3416608836456123E-2</v>
      </c>
      <c r="G463" s="5">
        <f t="shared" si="28"/>
        <v>-9.2331084142105047E-3</v>
      </c>
      <c r="H463" s="5">
        <f t="shared" si="29"/>
        <v>3.2333310783350371E-3</v>
      </c>
      <c r="I463" s="5">
        <f t="shared" si="30"/>
        <v>-3.8006784768065752E-2</v>
      </c>
      <c r="J463" s="5">
        <f t="shared" si="31"/>
        <v>-2.1856696725600366E-2</v>
      </c>
    </row>
    <row r="464" spans="1:10" ht="15" customHeight="1" x14ac:dyDescent="0.2">
      <c r="A464" s="3">
        <f>'2_CVaR_t2'!A464</f>
        <v>42940</v>
      </c>
      <c r="B464" s="5">
        <f>'2_CVaR_t2'!D464-1</f>
        <v>4.6555181430043557E-3</v>
      </c>
      <c r="C464" s="5">
        <f>'Stocks Returns'!B460</f>
        <v>-2.2598870056498299E-3</v>
      </c>
      <c r="D464" s="5">
        <f>'Stocks Returns'!C460</f>
        <v>7.7309236947791238E-3</v>
      </c>
      <c r="E464" s="5">
        <f>'Stocks Returns'!D460</f>
        <v>-4.0801186943619783E-3</v>
      </c>
      <c r="F464" s="5">
        <f>'Stocks Returns'!E460</f>
        <v>-9.3786635404458085E-4</v>
      </c>
      <c r="G464" s="5">
        <f t="shared" si="28"/>
        <v>-6.2499849019751301E-3</v>
      </c>
      <c r="H464" s="5">
        <f t="shared" si="29"/>
        <v>9.2633455930678579E-4</v>
      </c>
      <c r="I464" s="5">
        <f t="shared" si="30"/>
        <v>-1.0911633549741099E-2</v>
      </c>
      <c r="J464" s="5">
        <f t="shared" si="31"/>
        <v>-5.7460987837726881E-3</v>
      </c>
    </row>
    <row r="465" spans="1:10" ht="15" customHeight="1" x14ac:dyDescent="0.2">
      <c r="A465" s="3">
        <f>'2_CVaR_t2'!A465</f>
        <v>42941</v>
      </c>
      <c r="B465" s="5">
        <f>'2_CVaR_t2'!D465-1</f>
        <v>-2.0301008647344299E-3</v>
      </c>
      <c r="C465" s="5">
        <f>'Stocks Returns'!B461</f>
        <v>-2.1140052850132096E-2</v>
      </c>
      <c r="D465" s="5">
        <f>'Stocks Returns'!C461</f>
        <v>-3.7859918302282081E-3</v>
      </c>
      <c r="E465" s="5">
        <f>'Stocks Returns'!D461</f>
        <v>4.8417132216014291E-3</v>
      </c>
      <c r="F465" s="5">
        <f>'Stocks Returns'!E461</f>
        <v>2.440741609950714E-2</v>
      </c>
      <c r="G465" s="5">
        <f t="shared" si="28"/>
        <v>-1.8703177873903166E-2</v>
      </c>
      <c r="H465" s="5">
        <f t="shared" si="29"/>
        <v>-7.5110488335840882E-4</v>
      </c>
      <c r="I465" s="5">
        <f t="shared" si="30"/>
        <v>7.8775631180075818E-3</v>
      </c>
      <c r="J465" s="5">
        <f t="shared" si="31"/>
        <v>2.6539319340402694E-2</v>
      </c>
    </row>
    <row r="466" spans="1:10" ht="15" customHeight="1" x14ac:dyDescent="0.2">
      <c r="A466" s="3">
        <f>'2_CVaR_t2'!A466</f>
        <v>42942</v>
      </c>
      <c r="B466" s="5">
        <f>'2_CVaR_t2'!D466-1</f>
        <v>6.5389411857486035E-3</v>
      </c>
      <c r="C466" s="5">
        <f>'Stocks Returns'!B462</f>
        <v>2.5067489394523745E-2</v>
      </c>
      <c r="D466" s="5">
        <f>'Stocks Returns'!C462</f>
        <v>8.6008600860085771E-3</v>
      </c>
      <c r="E466" s="5">
        <f>'Stocks Returns'!D462</f>
        <v>2.1620953792933051E-2</v>
      </c>
      <c r="F466" s="5">
        <f>'Stocks Returns'!E462</f>
        <v>1.1454753722794919E-3</v>
      </c>
      <c r="G466" s="5">
        <f t="shared" si="28"/>
        <v>1.9266832327948197E-2</v>
      </c>
      <c r="H466" s="5">
        <f t="shared" si="29"/>
        <v>-9.7563333544878339E-4</v>
      </c>
      <c r="I466" s="5">
        <f t="shared" si="30"/>
        <v>1.2009678062283775E-2</v>
      </c>
      <c r="J466" s="5">
        <f t="shared" si="31"/>
        <v>-5.6178806483522586E-3</v>
      </c>
    </row>
    <row r="467" spans="1:10" ht="15" customHeight="1" x14ac:dyDescent="0.2">
      <c r="A467" s="3">
        <f>'2_CVaR_t2'!A467</f>
        <v>42943</v>
      </c>
      <c r="B467" s="5">
        <f>'2_CVaR_t2'!D467-1</f>
        <v>-8.965330837908736E-3</v>
      </c>
      <c r="C467" s="5">
        <f>'Stocks Returns'!B463</f>
        <v>-7.1482317531977868E-3</v>
      </c>
      <c r="D467" s="5">
        <f>'Stocks Returns'!C463</f>
        <v>-1.2692117005453696E-2</v>
      </c>
      <c r="E467" s="5">
        <f>'Stocks Returns'!D463</f>
        <v>-2.1284314911113711E-2</v>
      </c>
      <c r="F467" s="5">
        <f>'Stocks Returns'!E463</f>
        <v>2.1967963386727574E-2</v>
      </c>
      <c r="G467" s="5">
        <f t="shared" si="28"/>
        <v>1.9555703768103731E-3</v>
      </c>
      <c r="H467" s="5">
        <f t="shared" si="29"/>
        <v>5.4960783744373472E-4</v>
      </c>
      <c r="I467" s="5">
        <f t="shared" si="30"/>
        <v>-8.0126972116645705E-3</v>
      </c>
      <c r="J467" s="5">
        <f t="shared" si="31"/>
        <v>3.1299115771956952E-2</v>
      </c>
    </row>
    <row r="468" spans="1:10" ht="15" customHeight="1" x14ac:dyDescent="0.2">
      <c r="A468" s="3">
        <f>'2_CVaR_t2'!A468</f>
        <v>42944</v>
      </c>
      <c r="B468" s="5">
        <f>'2_CVaR_t2'!D468-1</f>
        <v>-2.7246709727650753E-3</v>
      </c>
      <c r="C468" s="5">
        <f>'Stocks Returns'!B464</f>
        <v>1.5536187949981128E-2</v>
      </c>
      <c r="D468" s="5">
        <f>'Stocks Returns'!C464</f>
        <v>-4.2181379933713403E-3</v>
      </c>
      <c r="E468" s="5">
        <f>'Stocks Returns'!D464</f>
        <v>-2.8419621895465763E-3</v>
      </c>
      <c r="F468" s="5">
        <f>'Stocks Returns'!E464</f>
        <v>1.3434841021047861E-2</v>
      </c>
      <c r="G468" s="5">
        <f t="shared" si="28"/>
        <v>1.8640762242792836E-2</v>
      </c>
      <c r="H468" s="5">
        <f t="shared" si="29"/>
        <v>-1.6102618481460534E-4</v>
      </c>
      <c r="I468" s="5">
        <f t="shared" si="30"/>
        <v>1.2190099272092669E-3</v>
      </c>
      <c r="J468" s="5">
        <f t="shared" si="31"/>
        <v>1.6287756149834822E-2</v>
      </c>
    </row>
    <row r="469" spans="1:10" ht="15" customHeight="1" x14ac:dyDescent="0.2">
      <c r="A469" s="3">
        <f>'2_CVaR_t2'!A469</f>
        <v>42947</v>
      </c>
      <c r="B469" s="5">
        <f>'2_CVaR_t2'!D469-1</f>
        <v>2.2003292859260615E-3</v>
      </c>
      <c r="C469" s="5">
        <f>'Stocks Returns'!B465</f>
        <v>-8.2089552238805985E-2</v>
      </c>
      <c r="D469" s="5">
        <f>'Stocks Returns'!C465</f>
        <v>4.1351487644982754E-3</v>
      </c>
      <c r="E469" s="5">
        <f>'Stocks Returns'!D465</f>
        <v>-8.1784386617099747E-3</v>
      </c>
      <c r="F469" s="5">
        <f>'Stocks Returns'!E465</f>
        <v>2.4304021210781457E-3</v>
      </c>
      <c r="G469" s="5">
        <f t="shared" si="28"/>
        <v>-8.371944501976733E-2</v>
      </c>
      <c r="H469" s="5">
        <f t="shared" si="29"/>
        <v>9.4395309474564534E-4</v>
      </c>
      <c r="I469" s="5">
        <f t="shared" si="30"/>
        <v>-1.1386318374364421E-2</v>
      </c>
      <c r="J469" s="5">
        <f t="shared" si="31"/>
        <v>1.7082580612464739E-4</v>
      </c>
    </row>
    <row r="470" spans="1:10" ht="15" customHeight="1" x14ac:dyDescent="0.2">
      <c r="A470" s="3">
        <f>'2_CVaR_t2'!A470</f>
        <v>42948</v>
      </c>
      <c r="B470" s="5">
        <f>'2_CVaR_t2'!D470-1</f>
        <v>8.4222505207456333E-3</v>
      </c>
      <c r="C470" s="5">
        <f>'Stocks Returns'!B466</f>
        <v>-8.9430894308943909E-3</v>
      </c>
      <c r="D470" s="5">
        <f>'Stocks Returns'!C466</f>
        <v>1.3157894736842035E-2</v>
      </c>
      <c r="E470" s="5">
        <f>'Stocks Returns'!D466</f>
        <v>3.6231884057968955E-3</v>
      </c>
      <c r="F470" s="5">
        <f>'Stocks Returns'!E466</f>
        <v>-1.3665417676878899E-2</v>
      </c>
      <c r="G470" s="5">
        <f t="shared" si="28"/>
        <v>-1.655419635897766E-2</v>
      </c>
      <c r="H470" s="5">
        <f t="shared" si="29"/>
        <v>8.0966437735319717E-4</v>
      </c>
      <c r="I470" s="5">
        <f t="shared" si="30"/>
        <v>-8.7676803778437614E-3</v>
      </c>
      <c r="J470" s="5">
        <f t="shared" si="31"/>
        <v>-2.2383779251895674E-2</v>
      </c>
    </row>
    <row r="471" spans="1:10" ht="15" customHeight="1" x14ac:dyDescent="0.2">
      <c r="A471" s="3">
        <f>'2_CVaR_t2'!A471</f>
        <v>42949</v>
      </c>
      <c r="B471" s="5">
        <f>'2_CVaR_t2'!D471-1</f>
        <v>2.289821670875769E-3</v>
      </c>
      <c r="C471" s="5">
        <f>'Stocks Returns'!B467</f>
        <v>2.5840853158326516E-2</v>
      </c>
      <c r="D471" s="5">
        <f>'Stocks Returns'!C467</f>
        <v>4.0646376524238192E-3</v>
      </c>
      <c r="E471" s="5">
        <f>'Stocks Returns'!D467</f>
        <v>-6.3488111539898862E-3</v>
      </c>
      <c r="F471" s="5">
        <f>'Stocks Returns'!E467</f>
        <v>1.9217877094972025E-2</v>
      </c>
      <c r="G471" s="5">
        <f t="shared" si="28"/>
        <v>2.4124930178859073E-2</v>
      </c>
      <c r="H471" s="5">
        <f t="shared" si="29"/>
        <v>7.4173268541013766E-4</v>
      </c>
      <c r="I471" s="5">
        <f t="shared" si="30"/>
        <v>-9.6887734761654225E-3</v>
      </c>
      <c r="J471" s="5">
        <f t="shared" si="31"/>
        <v>1.6865401484931607E-2</v>
      </c>
    </row>
    <row r="472" spans="1:10" ht="15" customHeight="1" x14ac:dyDescent="0.2">
      <c r="A472" s="3">
        <f>'2_CVaR_t2'!A472</f>
        <v>42950</v>
      </c>
      <c r="B472" s="5">
        <f>'2_CVaR_t2'!D472-1</f>
        <v>-3.7077425098019923E-3</v>
      </c>
      <c r="C472" s="5">
        <f>'Stocks Returns'!B468</f>
        <v>-1.0795681727309159E-2</v>
      </c>
      <c r="D472" s="5">
        <f>'Stocks Returns'!C468</f>
        <v>-6.8127962085308136E-3</v>
      </c>
      <c r="E472" s="5">
        <f>'Stocks Returns'!D468</f>
        <v>1.0774242044600424E-2</v>
      </c>
      <c r="F472" s="5">
        <f>'Stocks Returns'!E468</f>
        <v>-1.5347511510633738E-2</v>
      </c>
      <c r="G472" s="5">
        <f t="shared" si="28"/>
        <v>-6.7460679261134113E-3</v>
      </c>
      <c r="H472" s="5">
        <f t="shared" si="29"/>
        <v>-1.3088611716822168E-3</v>
      </c>
      <c r="I472" s="5">
        <f t="shared" si="30"/>
        <v>1.6286138215181808E-2</v>
      </c>
      <c r="J472" s="5">
        <f t="shared" si="31"/>
        <v>-1.1474100024954866E-2</v>
      </c>
    </row>
    <row r="473" spans="1:10" ht="15" customHeight="1" x14ac:dyDescent="0.2">
      <c r="A473" s="3">
        <f>'2_CVaR_t2'!A473</f>
        <v>42951</v>
      </c>
      <c r="B473" s="5">
        <f>'2_CVaR_t2'!D473-1</f>
        <v>3.7393432269277049E-3</v>
      </c>
      <c r="C473" s="5">
        <f>'Stocks Returns'!B469</f>
        <v>-4.0824575586095313E-2</v>
      </c>
      <c r="D473" s="5">
        <f>'Stocks Returns'!C469</f>
        <v>2.9824038174768308E-3</v>
      </c>
      <c r="E473" s="5">
        <f>'Stocks Returns'!D469</f>
        <v>3.4828953891918646E-2</v>
      </c>
      <c r="F473" s="5">
        <f>'Stocks Returns'!E469</f>
        <v>1.4473391226898391E-2</v>
      </c>
      <c r="G473" s="5">
        <f t="shared" si="28"/>
        <v>-4.393394256949789E-2</v>
      </c>
      <c r="H473" s="5">
        <f t="shared" si="29"/>
        <v>-2.473816354172818E-3</v>
      </c>
      <c r="I473" s="5">
        <f t="shared" si="30"/>
        <v>2.9349629770546393E-2</v>
      </c>
      <c r="J473" s="5">
        <f t="shared" si="31"/>
        <v>1.0616211827298714E-2</v>
      </c>
    </row>
    <row r="474" spans="1:10" ht="15" customHeight="1" x14ac:dyDescent="0.2">
      <c r="A474" s="3">
        <f>'2_CVaR_t2'!A474</f>
        <v>42954</v>
      </c>
      <c r="B474" s="5">
        <f>'2_CVaR_t2'!D474-1</f>
        <v>4.6599551971984177E-3</v>
      </c>
      <c r="C474" s="5">
        <f>'Stocks Returns'!B470</f>
        <v>2.1913190054782872E-2</v>
      </c>
      <c r="D474" s="5">
        <f>'Stocks Returns'!C470</f>
        <v>5.9470710674991434E-3</v>
      </c>
      <c r="E474" s="5">
        <f>'Stocks Returns'!D470</f>
        <v>1.7846448676488214E-2</v>
      </c>
      <c r="F474" s="5">
        <f>'Stocks Returns'!E470</f>
        <v>-8.5601404741001419E-3</v>
      </c>
      <c r="G474" s="5">
        <f t="shared" si="28"/>
        <v>1.7918826760308756E-2</v>
      </c>
      <c r="H474" s="5">
        <f t="shared" si="29"/>
        <v>-8.6404824693912027E-4</v>
      </c>
      <c r="I474" s="5">
        <f t="shared" si="30"/>
        <v>1.1008385133230592E-2</v>
      </c>
      <c r="J474" s="5">
        <f t="shared" si="31"/>
        <v>-1.3372978873454854E-2</v>
      </c>
    </row>
    <row r="475" spans="1:10" ht="15" customHeight="1" x14ac:dyDescent="0.2">
      <c r="A475" s="3">
        <f>'2_CVaR_t2'!A475</f>
        <v>42955</v>
      </c>
      <c r="B475" s="5">
        <f>'2_CVaR_t2'!D475-1</f>
        <v>-1.4597453211995237E-3</v>
      </c>
      <c r="C475" s="5">
        <f>'Stocks Returns'!B471</f>
        <v>2.0618556701030855E-3</v>
      </c>
      <c r="D475" s="5">
        <f>'Stocks Returns'!C471</f>
        <v>-2.0691693762932006E-3</v>
      </c>
      <c r="E475" s="5">
        <f>'Stocks Returns'!D471</f>
        <v>-4.2362908919745257E-3</v>
      </c>
      <c r="F475" s="5">
        <f>'Stocks Returns'!E471</f>
        <v>1.0183750276732351E-2</v>
      </c>
      <c r="G475" s="5">
        <f t="shared" si="28"/>
        <v>3.950440412956965E-3</v>
      </c>
      <c r="H475" s="5">
        <f t="shared" si="29"/>
        <v>1.2630393923641643E-4</v>
      </c>
      <c r="I475" s="5">
        <f t="shared" si="30"/>
        <v>-2.0422338317660702E-3</v>
      </c>
      <c r="J475" s="5">
        <f t="shared" si="31"/>
        <v>1.1723584952541763E-2</v>
      </c>
    </row>
    <row r="476" spans="1:10" ht="15" customHeight="1" x14ac:dyDescent="0.2">
      <c r="A476" s="3">
        <f>'2_CVaR_t2'!A476</f>
        <v>42956</v>
      </c>
      <c r="B476" s="5">
        <f>'2_CVaR_t2'!D476-1</f>
        <v>-2.5085740953439961E-3</v>
      </c>
      <c r="C476" s="5">
        <f>'Stocks Returns'!B472</f>
        <v>-2.8806584362139898E-2</v>
      </c>
      <c r="D476" s="5">
        <f>'Stocks Returns'!C472</f>
        <v>-3.0608214849920934E-3</v>
      </c>
      <c r="E476" s="5">
        <f>'Stocks Returns'!D472</f>
        <v>-1.2053887969747268E-2</v>
      </c>
      <c r="F476" s="5">
        <f>'Stocks Returns'!E472</f>
        <v>4.3830813061562779E-4</v>
      </c>
      <c r="G476" s="5">
        <f t="shared" si="28"/>
        <v>-2.5909746820019685E-2</v>
      </c>
      <c r="H476" s="5">
        <f t="shared" si="29"/>
        <v>6.7825244937643261E-4</v>
      </c>
      <c r="I476" s="5">
        <f t="shared" si="30"/>
        <v>-8.3118551626899604E-3</v>
      </c>
      <c r="J476" s="5">
        <f t="shared" si="31"/>
        <v>3.0668997307114641E-3</v>
      </c>
    </row>
    <row r="477" spans="1:10" ht="15" customHeight="1" x14ac:dyDescent="0.2">
      <c r="A477" s="3">
        <f>'2_CVaR_t2'!A477</f>
        <v>42957</v>
      </c>
      <c r="B477" s="5">
        <f>'2_CVaR_t2'!D477-1</f>
        <v>-1.0640834362843909E-2</v>
      </c>
      <c r="C477" s="5">
        <f>'Stocks Returns'!B473</f>
        <v>-2.5423728813559365E-2</v>
      </c>
      <c r="D477" s="5">
        <f>'Stocks Returns'!C473</f>
        <v>-1.4657819154204277E-2</v>
      </c>
      <c r="E477" s="5">
        <f>'Stocks Returns'!D473</f>
        <v>-2.8229665071770382E-2</v>
      </c>
      <c r="F477" s="5">
        <f>'Stocks Returns'!E473</f>
        <v>-1.4895947426067924E-2</v>
      </c>
      <c r="G477" s="5">
        <f t="shared" si="28"/>
        <v>-1.4709243261393494E-2</v>
      </c>
      <c r="H477" s="5">
        <f t="shared" si="29"/>
        <v>1.0498070271326466E-3</v>
      </c>
      <c r="I477" s="5">
        <f t="shared" si="30"/>
        <v>-1.2485156768728644E-2</v>
      </c>
      <c r="J477" s="5">
        <f t="shared" si="31"/>
        <v>-3.8255063128691102E-3</v>
      </c>
    </row>
    <row r="478" spans="1:10" ht="15" customHeight="1" x14ac:dyDescent="0.2">
      <c r="A478" s="3">
        <f>'2_CVaR_t2'!A478</f>
        <v>42958</v>
      </c>
      <c r="B478" s="5">
        <f>'2_CVaR_t2'!D478-1</f>
        <v>4.416184440213522E-3</v>
      </c>
      <c r="C478" s="5">
        <f>'Stocks Returns'!B474</f>
        <v>-3.9130434782608248E-3</v>
      </c>
      <c r="D478" s="5">
        <f>'Stocks Returns'!C474</f>
        <v>6.0307568599859973E-3</v>
      </c>
      <c r="E478" s="5">
        <f>'Stocks Returns'!D474</f>
        <v>1.1939931068439158E-2</v>
      </c>
      <c r="F478" s="5">
        <f>'Stocks Returns'!E474</f>
        <v>-4.002668445630464E-3</v>
      </c>
      <c r="G478" s="5">
        <f t="shared" si="28"/>
        <v>-7.6730667601720903E-3</v>
      </c>
      <c r="H478" s="5">
        <f t="shared" si="29"/>
        <v>-4.215958944447486E-4</v>
      </c>
      <c r="I478" s="5">
        <f t="shared" si="30"/>
        <v>5.461650960672625E-3</v>
      </c>
      <c r="J478" s="5">
        <f t="shared" si="31"/>
        <v>-8.5624559122222561E-3</v>
      </c>
    </row>
    <row r="479" spans="1:10" ht="15" customHeight="1" x14ac:dyDescent="0.2">
      <c r="A479" s="3">
        <f>'2_CVaR_t2'!A479</f>
        <v>42961</v>
      </c>
      <c r="B479" s="5">
        <f>'2_CVaR_t2'!D479-1</f>
        <v>1.2290676318037264E-2</v>
      </c>
      <c r="C479" s="5">
        <f>'Stocks Returns'!B475</f>
        <v>-4.3649061545181222E-4</v>
      </c>
      <c r="D479" s="5">
        <f>'Stocks Returns'!C475</f>
        <v>1.778399440503553E-2</v>
      </c>
      <c r="E479" s="5">
        <f>'Stocks Returns'!D475</f>
        <v>2.2016786279041467E-2</v>
      </c>
      <c r="F479" s="5">
        <f>'Stocks Returns'!E475</f>
        <v>-5.5816030363921021E-3</v>
      </c>
      <c r="G479" s="5">
        <f t="shared" si="28"/>
        <v>-1.1766365787717635E-2</v>
      </c>
      <c r="H479" s="5">
        <f t="shared" si="29"/>
        <v>-2.575431956686712E-4</v>
      </c>
      <c r="I479" s="5">
        <f t="shared" si="30"/>
        <v>3.9164733417767252E-3</v>
      </c>
      <c r="J479" s="5">
        <f t="shared" si="31"/>
        <v>-1.8315658570916264E-2</v>
      </c>
    </row>
    <row r="480" spans="1:10" ht="15" customHeight="1" x14ac:dyDescent="0.2">
      <c r="A480" s="3">
        <f>'2_CVaR_t2'!A480</f>
        <v>42962</v>
      </c>
      <c r="B480" s="5">
        <f>'2_CVaR_t2'!D480-1</f>
        <v>4.8650147709023983E-3</v>
      </c>
      <c r="C480" s="5">
        <f>'Stocks Returns'!B476</f>
        <v>-6.1135371179038556E-3</v>
      </c>
      <c r="D480" s="5">
        <f>'Stocks Returns'!C476</f>
        <v>7.4604888583487128E-3</v>
      </c>
      <c r="E480" s="5">
        <f>'Stocks Returns'!D476</f>
        <v>3.213520590335861E-3</v>
      </c>
      <c r="F480" s="5">
        <f>'Stocks Returns'!E476</f>
        <v>-8.9806915132462084E-4</v>
      </c>
      <c r="G480" s="5">
        <f t="shared" si="28"/>
        <v>-1.0305026858848746E-2</v>
      </c>
      <c r="H480" s="5">
        <f t="shared" si="29"/>
        <v>3.4757568330007465E-4</v>
      </c>
      <c r="I480" s="5">
        <f t="shared" si="30"/>
        <v>-3.9271922075742654E-3</v>
      </c>
      <c r="J480" s="5">
        <f t="shared" si="31"/>
        <v>-5.9237735935122483E-3</v>
      </c>
    </row>
    <row r="481" spans="1:10" ht="15" customHeight="1" x14ac:dyDescent="0.2">
      <c r="A481" s="3">
        <f>'2_CVaR_t2'!A481</f>
        <v>42963</v>
      </c>
      <c r="B481" s="5">
        <f>'2_CVaR_t2'!D481-1</f>
        <v>4.1169029087795295E-3</v>
      </c>
      <c r="C481" s="5">
        <f>'Stocks Returns'!B477</f>
        <v>-7.0298769771529601E-3</v>
      </c>
      <c r="D481" s="5">
        <f>'Stocks Returns'!C477</f>
        <v>6.7231803566207837E-3</v>
      </c>
      <c r="E481" s="5">
        <f>'Stocks Returns'!D477</f>
        <v>-1.5422944596038546E-3</v>
      </c>
      <c r="F481" s="5">
        <f>'Stocks Returns'!E477</f>
        <v>-1.8202247191011267E-2</v>
      </c>
      <c r="G481" s="5">
        <f t="shared" si="28"/>
        <v>-1.050219701400101E-2</v>
      </c>
      <c r="H481" s="5">
        <f t="shared" si="29"/>
        <v>7.1129144959486933E-4</v>
      </c>
      <c r="I481" s="5">
        <f t="shared" si="30"/>
        <v>-7.5788622845266032E-3</v>
      </c>
      <c r="J481" s="5">
        <f t="shared" si="31"/>
        <v>-2.245135969550012E-2</v>
      </c>
    </row>
    <row r="482" spans="1:10" ht="15" customHeight="1" x14ac:dyDescent="0.2">
      <c r="A482" s="3">
        <f>'2_CVaR_t2'!A482</f>
        <v>42964</v>
      </c>
      <c r="B482" s="5">
        <f>'2_CVaR_t2'!D482-1</f>
        <v>-8.5788787023717283E-3</v>
      </c>
      <c r="C482" s="5">
        <f>'Stocks Returns'!B478</f>
        <v>-1.5929203539823189E-2</v>
      </c>
      <c r="D482" s="5">
        <f>'Stocks Returns'!C478</f>
        <v>-1.1227255129694136E-2</v>
      </c>
      <c r="E482" s="5">
        <f>'Stocks Returns'!D478</f>
        <v>-2.9824144486691906E-2</v>
      </c>
      <c r="F482" s="5">
        <f>'Stocks Returns'!E478</f>
        <v>-1.579308766308074E-2</v>
      </c>
      <c r="G482" s="5">
        <f t="shared" si="28"/>
        <v>-7.1969028951318018E-3</v>
      </c>
      <c r="H482" s="5">
        <f t="shared" si="29"/>
        <v>1.4457136204338826E-3</v>
      </c>
      <c r="I482" s="5">
        <f t="shared" si="30"/>
        <v>-1.7122894942537895E-2</v>
      </c>
      <c r="J482" s="5">
        <f t="shared" si="31"/>
        <v>-6.8630993656829554E-3</v>
      </c>
    </row>
    <row r="483" spans="1:10" ht="15" customHeight="1" x14ac:dyDescent="0.2">
      <c r="A483" s="3">
        <f>'2_CVaR_t2'!A483</f>
        <v>42965</v>
      </c>
      <c r="B483" s="5">
        <f>'2_CVaR_t2'!D483-1</f>
        <v>2.136913390120343E-3</v>
      </c>
      <c r="C483" s="5">
        <f>'Stocks Returns'!B479</f>
        <v>1.124100719424459E-2</v>
      </c>
      <c r="D483" s="5">
        <f>'Stocks Returns'!C479</f>
        <v>3.4259984338294025E-3</v>
      </c>
      <c r="E483" s="5">
        <f>'Stocks Returns'!D479</f>
        <v>-8.5731781996334355E-4</v>
      </c>
      <c r="F483" s="5">
        <f>'Stocks Returns'!E479</f>
        <v>2.5581395348837077E-3</v>
      </c>
      <c r="G483" s="5">
        <f t="shared" si="28"/>
        <v>9.6720769421919893E-3</v>
      </c>
      <c r="H483" s="5">
        <f t="shared" si="29"/>
        <v>3.2813431487235291E-4</v>
      </c>
      <c r="I483" s="5">
        <f t="shared" si="30"/>
        <v>-3.9716014461145185E-3</v>
      </c>
      <c r="J483" s="5">
        <f t="shared" si="31"/>
        <v>3.6439331285898326E-4</v>
      </c>
    </row>
    <row r="484" spans="1:10" ht="15" customHeight="1" x14ac:dyDescent="0.2">
      <c r="A484" s="3">
        <f>'2_CVaR_t2'!A484</f>
        <v>42968</v>
      </c>
      <c r="B484" s="5">
        <f>'2_CVaR_t2'!D484-1</f>
        <v>4.3014951166304716E-3</v>
      </c>
      <c r="C484" s="5">
        <f>'Stocks Returns'!B480</f>
        <v>-6.6696309470875015E-3</v>
      </c>
      <c r="D484" s="5">
        <f>'Stocks Returns'!C480</f>
        <v>6.9261535459954615E-3</v>
      </c>
      <c r="E484" s="5">
        <f>'Stocks Returns'!D480</f>
        <v>-6.1289531747976689E-4</v>
      </c>
      <c r="F484" s="5">
        <f>'Stocks Returns'!E480</f>
        <v>-1.4149849222918065E-2</v>
      </c>
      <c r="G484" s="5">
        <f t="shared" si="28"/>
        <v>-1.0319401884288929E-2</v>
      </c>
      <c r="H484" s="5">
        <f t="shared" si="29"/>
        <v>6.4259336783763395E-4</v>
      </c>
      <c r="I484" s="5">
        <f t="shared" si="30"/>
        <v>-6.921904429154609E-3</v>
      </c>
      <c r="J484" s="5">
        <f t="shared" si="31"/>
        <v>-1.8590581226624957E-2</v>
      </c>
    </row>
    <row r="485" spans="1:10" ht="15" customHeight="1" x14ac:dyDescent="0.2">
      <c r="A485" s="3">
        <f>'2_CVaR_t2'!A485</f>
        <v>42969</v>
      </c>
      <c r="B485" s="5">
        <f>'2_CVaR_t2'!D485-1</f>
        <v>5.9735521713175643E-3</v>
      </c>
      <c r="C485" s="5">
        <f>'Stocks Returns'!B481</f>
        <v>6.7144136078782779E-3</v>
      </c>
      <c r="D485" s="5">
        <f>'Stocks Returns'!C481</f>
        <v>8.23483820964932E-3</v>
      </c>
      <c r="E485" s="5">
        <f>'Stocks Returns'!D481</f>
        <v>1.4473200049061496E-2</v>
      </c>
      <c r="F485" s="5">
        <f>'Stocks Returns'!E481</f>
        <v>1.6235294117646903E-2</v>
      </c>
      <c r="G485" s="5">
        <f t="shared" si="28"/>
        <v>1.4572723853827326E-3</v>
      </c>
      <c r="H485" s="5">
        <f t="shared" si="29"/>
        <v>-5.0955100750418696E-4</v>
      </c>
      <c r="I485" s="5">
        <f t="shared" si="30"/>
        <v>5.6963870099873345E-3</v>
      </c>
      <c r="J485" s="5">
        <f t="shared" si="31"/>
        <v>1.0058851060839388E-2</v>
      </c>
    </row>
    <row r="486" spans="1:10" ht="15" customHeight="1" x14ac:dyDescent="0.2">
      <c r="A486" s="3">
        <f>'2_CVaR_t2'!A486</f>
        <v>42970</v>
      </c>
      <c r="B486" s="5">
        <f>'2_CVaR_t2'!D486-1</f>
        <v>-5.1741815301721283E-3</v>
      </c>
      <c r="C486" s="5">
        <f>'Stocks Returns'!B482</f>
        <v>0</v>
      </c>
      <c r="D486" s="5">
        <f>'Stocks Returns'!C482</f>
        <v>-8.5519361967905105E-3</v>
      </c>
      <c r="E486" s="5">
        <f>'Stocks Returns'!D482</f>
        <v>2.2971829283038314E-3</v>
      </c>
      <c r="F486" s="5">
        <f>'Stocks Returns'!E482</f>
        <v>1.1576753878212553E-2</v>
      </c>
      <c r="G486" s="5">
        <f t="shared" si="28"/>
        <v>5.4593207845378203E-3</v>
      </c>
      <c r="H486" s="5">
        <f t="shared" si="29"/>
        <v>-8.8978788897280201E-4</v>
      </c>
      <c r="I486" s="5">
        <f t="shared" si="30"/>
        <v>9.9734095346299852E-3</v>
      </c>
      <c r="J486" s="5">
        <f t="shared" si="31"/>
        <v>1.6972430653355977E-2</v>
      </c>
    </row>
    <row r="487" spans="1:10" ht="15" customHeight="1" x14ac:dyDescent="0.2">
      <c r="A487" s="3">
        <f>'2_CVaR_t2'!A487</f>
        <v>42971</v>
      </c>
      <c r="B487" s="5">
        <f>'2_CVaR_t2'!D487-1</f>
        <v>1.2214388027476097E-4</v>
      </c>
      <c r="C487" s="5">
        <f>'Stocks Returns'!B483</f>
        <v>1.3339261894176335E-3</v>
      </c>
      <c r="D487" s="5">
        <f>'Stocks Returns'!C483</f>
        <v>3.876720294631042E-4</v>
      </c>
      <c r="E487" s="5">
        <f>'Stocks Returns'!D483</f>
        <v>-2.5331724969843705E-3</v>
      </c>
      <c r="F487" s="5">
        <f>'Stocks Returns'!E483</f>
        <v>-8.926527809567375E-3</v>
      </c>
      <c r="G487" s="5">
        <f t="shared" si="28"/>
        <v>1.701820181947063E-3</v>
      </c>
      <c r="H487" s="5">
        <f t="shared" si="29"/>
        <v>2.5501971521862542E-4</v>
      </c>
      <c r="I487" s="5">
        <f t="shared" si="30"/>
        <v>-2.6738398250171795E-3</v>
      </c>
      <c r="J487" s="5">
        <f t="shared" si="31"/>
        <v>-9.0288037089220757E-3</v>
      </c>
    </row>
    <row r="488" spans="1:10" ht="15" customHeight="1" x14ac:dyDescent="0.2">
      <c r="A488" s="3">
        <f>'2_CVaR_t2'!A488</f>
        <v>42972</v>
      </c>
      <c r="B488" s="5">
        <f>'2_CVaR_t2'!D488-1</f>
        <v>7.969498520297158E-4</v>
      </c>
      <c r="C488" s="5">
        <f>'Stocks Returns'!B484</f>
        <v>6.2166962699823358E-3</v>
      </c>
      <c r="D488" s="5">
        <f>'Stocks Returns'!C484</f>
        <v>1.2594458438286438E-3</v>
      </c>
      <c r="E488" s="5">
        <f>'Stocks Returns'!D484</f>
        <v>-7.2560164469703814E-4</v>
      </c>
      <c r="F488" s="5">
        <f>'Stocks Returns'!E484</f>
        <v>6.4665127020786528E-3</v>
      </c>
      <c r="G488" s="5">
        <f t="shared" si="28"/>
        <v>5.9358904682688474E-3</v>
      </c>
      <c r="H488" s="5">
        <f t="shared" si="29"/>
        <v>1.3365628804843798E-4</v>
      </c>
      <c r="I488" s="5">
        <f t="shared" si="30"/>
        <v>-1.8622211279875115E-3</v>
      </c>
      <c r="J488" s="5">
        <f t="shared" si="31"/>
        <v>5.6637414574305022E-3</v>
      </c>
    </row>
    <row r="489" spans="1:10" ht="15" customHeight="1" x14ac:dyDescent="0.2">
      <c r="A489" s="3">
        <f>'2_CVaR_t2'!A489</f>
        <v>42975</v>
      </c>
      <c r="B489" s="5">
        <f>'2_CVaR_t2'!D489-1</f>
        <v>3.3171990962448383E-3</v>
      </c>
      <c r="C489" s="5">
        <f>'Stocks Returns'!B485</f>
        <v>6.6195939982347518E-3</v>
      </c>
      <c r="D489" s="5">
        <f>'Stocks Returns'!C485</f>
        <v>4.1606192549590304E-3</v>
      </c>
      <c r="E489" s="5">
        <f>'Stocks Returns'!D485</f>
        <v>1.3675420549437378E-2</v>
      </c>
      <c r="F489" s="5">
        <f>'Stocks Returns'!E485</f>
        <v>-1.2161541991739355E-2</v>
      </c>
      <c r="G489" s="5">
        <f t="shared" si="28"/>
        <v>3.9160396812533789E-3</v>
      </c>
      <c r="H489" s="5">
        <f t="shared" si="29"/>
        <v>-6.7431557686685895E-4</v>
      </c>
      <c r="I489" s="5">
        <f t="shared" si="30"/>
        <v>8.8191427174889661E-3</v>
      </c>
      <c r="J489" s="5">
        <f t="shared" si="31"/>
        <v>-1.5580506540013323E-2</v>
      </c>
    </row>
    <row r="490" spans="1:10" ht="15" customHeight="1" x14ac:dyDescent="0.2">
      <c r="A490" s="3">
        <f>'2_CVaR_t2'!A490</f>
        <v>42976</v>
      </c>
      <c r="B490" s="5">
        <f>'2_CVaR_t2'!D490-1</f>
        <v>3.9884968223713457E-6</v>
      </c>
      <c r="C490" s="5">
        <f>'Stocks Returns'!B486</f>
        <v>-1.5782551512494525E-2</v>
      </c>
      <c r="D490" s="5">
        <f>'Stocks Returns'!C486</f>
        <v>-9.6357679707170796E-5</v>
      </c>
      <c r="E490" s="5">
        <f>'Stocks Returns'!D486</f>
        <v>8.3572110792728971E-4</v>
      </c>
      <c r="F490" s="5">
        <f>'Stocks Returns'!E486</f>
        <v>-4.6457607433215697E-3</v>
      </c>
      <c r="G490" s="5">
        <f t="shared" si="28"/>
        <v>-1.530107320663289E-2</v>
      </c>
      <c r="H490" s="5">
        <f t="shared" si="29"/>
        <v>-5.5116287455059544E-5</v>
      </c>
      <c r="I490" s="5">
        <f t="shared" si="30"/>
        <v>8.6944036467627005E-4</v>
      </c>
      <c r="J490" s="5">
        <f t="shared" si="31"/>
        <v>-4.6253831695386369E-3</v>
      </c>
    </row>
    <row r="491" spans="1:10" ht="15" customHeight="1" x14ac:dyDescent="0.2">
      <c r="A491" s="3">
        <f>'2_CVaR_t2'!A491</f>
        <v>42977</v>
      </c>
      <c r="B491" s="5">
        <f>'2_CVaR_t2'!D491-1</f>
        <v>9.6610461978308138E-4</v>
      </c>
      <c r="C491" s="5">
        <f>'Stocks Returns'!B487</f>
        <v>-1.1581291759465429E-2</v>
      </c>
      <c r="D491" s="5">
        <f>'Stocks Returns'!C487</f>
        <v>-3.8546786161697266E-4</v>
      </c>
      <c r="E491" s="5">
        <f>'Stocks Returns'!D487</f>
        <v>2.2068471907431775E-2</v>
      </c>
      <c r="F491" s="5">
        <f>'Stocks Returns'!E487</f>
        <v>1.3068844807467839E-2</v>
      </c>
      <c r="G491" s="5">
        <f t="shared" si="28"/>
        <v>-1.2024708248739139E-2</v>
      </c>
      <c r="H491" s="5">
        <f t="shared" si="29"/>
        <v>-1.7602088293153266E-3</v>
      </c>
      <c r="I491" s="5">
        <f t="shared" si="30"/>
        <v>2.0682195392983237E-2</v>
      </c>
      <c r="J491" s="5">
        <f t="shared" si="31"/>
        <v>1.2090479195838515E-2</v>
      </c>
    </row>
    <row r="492" spans="1:10" ht="15" customHeight="1" x14ac:dyDescent="0.2">
      <c r="A492" s="3">
        <f>'2_CVaR_t2'!A492</f>
        <v>42978</v>
      </c>
      <c r="B492" s="5">
        <f>'2_CVaR_t2'!D492-1</f>
        <v>-5.4343621176800028E-4</v>
      </c>
      <c r="C492" s="5">
        <f>'Stocks Returns'!B488</f>
        <v>9.0130689499767769E-4</v>
      </c>
      <c r="D492" s="5">
        <f>'Stocks Returns'!C488</f>
        <v>-2.0244866480285673E-3</v>
      </c>
      <c r="E492" s="5">
        <f>'Stocks Returns'!D488</f>
        <v>1.3071895424836555E-2</v>
      </c>
      <c r="F492" s="5">
        <f>'Stocks Returns'!E488</f>
        <v>5.7590416954618195E-3</v>
      </c>
      <c r="G492" s="5">
        <f t="shared" si="28"/>
        <v>1.9090317231041059E-3</v>
      </c>
      <c r="H492" s="5">
        <f t="shared" si="29"/>
        <v>-1.1775797937118061E-3</v>
      </c>
      <c r="I492" s="5">
        <f t="shared" si="30"/>
        <v>1.3913563693868229E-2</v>
      </c>
      <c r="J492" s="5">
        <f t="shared" si="31"/>
        <v>6.3476840391443121E-3</v>
      </c>
    </row>
    <row r="493" spans="1:10" ht="15" customHeight="1" x14ac:dyDescent="0.2">
      <c r="A493" s="3">
        <f>'2_CVaR_t2'!A493</f>
        <v>42979</v>
      </c>
      <c r="B493" s="5">
        <f>'2_CVaR_t2'!D493-1</f>
        <v>2.9872783259285995E-3</v>
      </c>
      <c r="C493" s="5">
        <f>'Stocks Returns'!B489</f>
        <v>-2.2512381809995929E-3</v>
      </c>
      <c r="D493" s="5">
        <f>'Stocks Returns'!C489</f>
        <v>3.6707882534776637E-3</v>
      </c>
      <c r="E493" s="5">
        <f>'Stocks Returns'!D489</f>
        <v>1.2096774193548265E-2</v>
      </c>
      <c r="F493" s="5">
        <f>'Stocks Returns'!E489</f>
        <v>1.3284470911589574E-2</v>
      </c>
      <c r="G493" s="5">
        <f t="shared" si="28"/>
        <v>-4.6376353524032344E-3</v>
      </c>
      <c r="H493" s="5">
        <f t="shared" si="29"/>
        <v>-6.7858981466831746E-4</v>
      </c>
      <c r="I493" s="5">
        <f t="shared" si="30"/>
        <v>7.7274293705152635E-3</v>
      </c>
      <c r="J493" s="5">
        <f t="shared" si="31"/>
        <v>1.0207986977885622E-2</v>
      </c>
    </row>
    <row r="494" spans="1:10" ht="15" customHeight="1" x14ac:dyDescent="0.2">
      <c r="A494" s="3">
        <f>'2_CVaR_t2'!A494</f>
        <v>42982</v>
      </c>
      <c r="B494" s="5">
        <f>'2_CVaR_t2'!D494-1</f>
        <v>3.1594126486123031E-5</v>
      </c>
      <c r="C494" s="5">
        <f>'Stocks Returns'!B490</f>
        <v>0</v>
      </c>
      <c r="D494" s="5">
        <f>'Stocks Returns'!C490</f>
        <v>0</v>
      </c>
      <c r="E494" s="5">
        <f>'Stocks Returns'!D490</f>
        <v>0</v>
      </c>
      <c r="F494" s="5">
        <f>'Stocks Returns'!E490</f>
        <v>0</v>
      </c>
      <c r="G494" s="5">
        <f t="shared" si="28"/>
        <v>4.5494065351061984E-4</v>
      </c>
      <c r="H494" s="5">
        <f t="shared" si="29"/>
        <v>6.1315236885345803E-7</v>
      </c>
      <c r="I494" s="5">
        <f t="shared" si="30"/>
        <v>-7.0241384070458875E-6</v>
      </c>
      <c r="J494" s="5">
        <f t="shared" si="31"/>
        <v>-8.2789821646411454E-6</v>
      </c>
    </row>
    <row r="495" spans="1:10" ht="15" customHeight="1" x14ac:dyDescent="0.2">
      <c r="A495" s="3">
        <f>'2_CVaR_t2'!A495</f>
        <v>42983</v>
      </c>
      <c r="B495" s="5">
        <f>'2_CVaR_t2'!D495-1</f>
        <v>-6.1247035591335264E-3</v>
      </c>
      <c r="C495" s="5">
        <f>'Stocks Returns'!B491</f>
        <v>-2.4368231046931421E-2</v>
      </c>
      <c r="D495" s="5">
        <f>'Stocks Returns'!C491</f>
        <v>-8.5659287776708171E-3</v>
      </c>
      <c r="E495" s="5">
        <f>'Stocks Returns'!D491</f>
        <v>-1.5480933409220299E-2</v>
      </c>
      <c r="F495" s="5">
        <f>'Stocks Returns'!E491</f>
        <v>3.3905967450271746E-3</v>
      </c>
      <c r="G495" s="5">
        <f t="shared" si="28"/>
        <v>-1.7995161021249467E-2</v>
      </c>
      <c r="H495" s="5">
        <f t="shared" si="29"/>
        <v>4.9513842739171837E-4</v>
      </c>
      <c r="I495" s="5">
        <f t="shared" si="30"/>
        <v>-6.4018228584886237E-3</v>
      </c>
      <c r="J495" s="5">
        <f t="shared" si="31"/>
        <v>9.7729812328405333E-3</v>
      </c>
    </row>
    <row r="496" spans="1:10" ht="15" customHeight="1" x14ac:dyDescent="0.2">
      <c r="A496" s="3">
        <f>'2_CVaR_t2'!A496</f>
        <v>42984</v>
      </c>
      <c r="B496" s="5">
        <f>'2_CVaR_t2'!D496-1</f>
        <v>8.7699511525385354E-4</v>
      </c>
      <c r="C496" s="5">
        <f>'Stocks Returns'!B492</f>
        <v>1.1100832562442209E-2</v>
      </c>
      <c r="D496" s="5">
        <f>'Stocks Returns'!C492</f>
        <v>1.6503252111446098E-3</v>
      </c>
      <c r="E496" s="5">
        <f>'Stocks Returns'!D492</f>
        <v>-4.2779512082320448E-3</v>
      </c>
      <c r="F496" s="5">
        <f>'Stocks Returns'!E492</f>
        <v>1.5093489524667714E-2</v>
      </c>
      <c r="G496" s="5">
        <f t="shared" si="28"/>
        <v>1.0743078203725621E-2</v>
      </c>
      <c r="H496" s="5">
        <f t="shared" si="29"/>
        <v>4.0673004124146175E-4</v>
      </c>
      <c r="I496" s="5">
        <f t="shared" si="30"/>
        <v>-5.5327102097886618E-3</v>
      </c>
      <c r="J496" s="5">
        <f t="shared" si="31"/>
        <v>1.4207625751725135E-2</v>
      </c>
    </row>
    <row r="497" spans="1:10" ht="15" customHeight="1" x14ac:dyDescent="0.2">
      <c r="A497" s="3">
        <f>'2_CVaR_t2'!A497</f>
        <v>42985</v>
      </c>
      <c r="B497" s="5">
        <f>'2_CVaR_t2'!D497-1</f>
        <v>9.1693879965373259E-3</v>
      </c>
      <c r="C497" s="5">
        <f>'Stocks Returns'!B493</f>
        <v>-2.3787740164684323E-2</v>
      </c>
      <c r="D497" s="5">
        <f>'Stocks Returns'!C493</f>
        <v>1.3374685016475985E-2</v>
      </c>
      <c r="E497" s="5">
        <f>'Stocks Returns'!D493</f>
        <v>1.47468648397584E-2</v>
      </c>
      <c r="F497" s="5">
        <f>'Stocks Returns'!E493</f>
        <v>1.1096316023080366E-3</v>
      </c>
      <c r="G497" s="5">
        <f t="shared" si="28"/>
        <v>-3.211708010655788E-2</v>
      </c>
      <c r="H497" s="5">
        <f t="shared" si="29"/>
        <v>-7.3135570150288307E-5</v>
      </c>
      <c r="I497" s="5">
        <f t="shared" si="30"/>
        <v>1.2532891886113603E-3</v>
      </c>
      <c r="J497" s="5">
        <f t="shared" si="31"/>
        <v>-8.3843104298959616E-3</v>
      </c>
    </row>
    <row r="498" spans="1:10" ht="15" customHeight="1" x14ac:dyDescent="0.2">
      <c r="A498" s="3">
        <f>'2_CVaR_t2'!A498</f>
        <v>42986</v>
      </c>
      <c r="B498" s="5">
        <f>'2_CVaR_t2'!D498-1</f>
        <v>-1.2662158244025612E-3</v>
      </c>
      <c r="C498" s="5">
        <f>'Stocks Returns'!B494</f>
        <v>-4.217432052483594E-3</v>
      </c>
      <c r="D498" s="5">
        <f>'Stocks Returns'!C494</f>
        <v>-1.2433052792654165E-3</v>
      </c>
      <c r="E498" s="5">
        <f>'Stocks Returns'!D494</f>
        <v>-9.3832246252432139E-3</v>
      </c>
      <c r="F498" s="5">
        <f>'Stocks Returns'!E494</f>
        <v>-1.4187541565063189E-2</v>
      </c>
      <c r="G498" s="5">
        <f t="shared" si="28"/>
        <v>-2.5148897425762234E-3</v>
      </c>
      <c r="H498" s="5">
        <f t="shared" si="29"/>
        <v>6.6734342200526291E-4</v>
      </c>
      <c r="I498" s="5">
        <f t="shared" si="30"/>
        <v>-7.4747994762930344E-3</v>
      </c>
      <c r="J498" s="5">
        <f t="shared" si="31"/>
        <v>-1.2848603913520901E-2</v>
      </c>
    </row>
    <row r="499" spans="1:10" ht="15" customHeight="1" x14ac:dyDescent="0.2">
      <c r="A499" s="3">
        <f>'2_CVaR_t2'!A499</f>
        <v>42989</v>
      </c>
      <c r="B499" s="5">
        <f>'2_CVaR_t2'!D499-1</f>
        <v>1.1447712249091913E-2</v>
      </c>
      <c r="C499" s="5">
        <f>'Stocks Returns'!B495</f>
        <v>-2.1176470588235241E-2</v>
      </c>
      <c r="D499" s="5">
        <f>'Stocks Returns'!C495</f>
        <v>1.6470362922531789E-2</v>
      </c>
      <c r="E499" s="5">
        <f>'Stocks Returns'!D495</f>
        <v>2.0907935774517661E-2</v>
      </c>
      <c r="F499" s="5">
        <f>'Stocks Returns'!E495</f>
        <v>1.0344052170002227E-2</v>
      </c>
      <c r="G499" s="5">
        <f t="shared" si="28"/>
        <v>-3.1695993391127553E-2</v>
      </c>
      <c r="H499" s="5">
        <f t="shared" si="29"/>
        <v>-3.3055286214301108E-4</v>
      </c>
      <c r="I499" s="5">
        <f t="shared" si="30"/>
        <v>4.0517610286910991E-3</v>
      </c>
      <c r="J499" s="5">
        <f t="shared" si="31"/>
        <v>-1.5149482653351847E-3</v>
      </c>
    </row>
    <row r="500" spans="1:10" ht="15" customHeight="1" x14ac:dyDescent="0.2">
      <c r="A500" s="3">
        <f>'2_CVaR_t2'!A500</f>
        <v>42990</v>
      </c>
      <c r="B500" s="5">
        <f>'2_CVaR_t2'!D500-1</f>
        <v>4.2642886779087341E-4</v>
      </c>
      <c r="C500" s="5">
        <f>'Stocks Returns'!B496</f>
        <v>9.6153846153845812E-3</v>
      </c>
      <c r="D500" s="5">
        <f>'Stocks Returns'!C496</f>
        <v>5.6523787093731848E-4</v>
      </c>
      <c r="E500" s="5">
        <f>'Stocks Returns'!D496</f>
        <v>7.920343969225474E-4</v>
      </c>
      <c r="F500" s="5">
        <f>'Stocks Returns'!E496</f>
        <v>0</v>
      </c>
      <c r="G500" s="5">
        <f t="shared" si="28"/>
        <v>9.6907654751692551E-3</v>
      </c>
      <c r="H500" s="5">
        <f t="shared" si="29"/>
        <v>-1.5242064566302013E-5</v>
      </c>
      <c r="I500" s="5">
        <f t="shared" si="30"/>
        <v>2.0227014056665494E-4</v>
      </c>
      <c r="J500" s="5">
        <f t="shared" si="31"/>
        <v>-4.1814479548105962E-4</v>
      </c>
    </row>
    <row r="501" spans="1:10" ht="15" customHeight="1" x14ac:dyDescent="0.2">
      <c r="A501" s="3">
        <f>'2_CVaR_t2'!A501</f>
        <v>42991</v>
      </c>
      <c r="B501" s="5">
        <f>'2_CVaR_t2'!D501-1</f>
        <v>-2.2396425396640218E-3</v>
      </c>
      <c r="C501" s="5">
        <f>'Stocks Returns'!B497</f>
        <v>9.52380952380949E-3</v>
      </c>
      <c r="D501" s="5">
        <f>'Stocks Returns'!C497</f>
        <v>-3.5778175313058158E-3</v>
      </c>
      <c r="E501" s="5">
        <f>'Stocks Returns'!D497</f>
        <v>-1.2436404748444874E-3</v>
      </c>
      <c r="F501" s="5">
        <f>'Stocks Returns'!E497</f>
        <v>1.402181170710004E-2</v>
      </c>
      <c r="G501" s="5">
        <f t="shared" si="28"/>
        <v>1.2162119648957793E-2</v>
      </c>
      <c r="H501" s="5">
        <f t="shared" si="29"/>
        <v>-2.3454024745494378E-4</v>
      </c>
      <c r="I501" s="5">
        <f t="shared" si="30"/>
        <v>2.1014738494085066E-3</v>
      </c>
      <c r="J501" s="5">
        <f t="shared" si="31"/>
        <v>1.6371233722394459E-2</v>
      </c>
    </row>
    <row r="502" spans="1:10" ht="15" customHeight="1" x14ac:dyDescent="0.2">
      <c r="A502" s="3">
        <f>'2_CVaR_t2'!A502</f>
        <v>42992</v>
      </c>
      <c r="B502" s="5">
        <f>'2_CVaR_t2'!D502-1</f>
        <v>2.0524027642638831E-3</v>
      </c>
      <c r="C502" s="5">
        <f>'Stocks Returns'!B498</f>
        <v>1.3207547169811429E-2</v>
      </c>
      <c r="D502" s="5">
        <f>'Stocks Returns'!C498</f>
        <v>2.3622791269015675E-3</v>
      </c>
      <c r="E502" s="5">
        <f>'Stocks Returns'!D498</f>
        <v>1.0187910346388884E-2</v>
      </c>
      <c r="F502" s="5">
        <f>'Stocks Returns'!E498</f>
        <v>5.9262510974538163E-3</v>
      </c>
      <c r="G502" s="5">
        <f t="shared" si="28"/>
        <v>1.1719858086182176E-2</v>
      </c>
      <c r="H502" s="5">
        <f t="shared" si="29"/>
        <v>-6.1120753637697745E-4</v>
      </c>
      <c r="I502" s="5">
        <f t="shared" si="30"/>
        <v>7.1983567070589873E-3</v>
      </c>
      <c r="J502" s="5">
        <f t="shared" si="31"/>
        <v>3.8202327594700821E-3</v>
      </c>
    </row>
    <row r="503" spans="1:10" ht="15" customHeight="1" x14ac:dyDescent="0.2">
      <c r="A503" s="3">
        <f>'2_CVaR_t2'!A503</f>
        <v>42993</v>
      </c>
      <c r="B503" s="5">
        <f>'2_CVaR_t2'!D503-1</f>
        <v>-4.3145618603606106E-3</v>
      </c>
      <c r="C503" s="5">
        <f>'Stocks Returns'!B499</f>
        <v>2.141527001862209E-2</v>
      </c>
      <c r="D503" s="5">
        <f>'Stocks Returns'!C499</f>
        <v>-7.3529411764705621E-3</v>
      </c>
      <c r="E503" s="5">
        <f>'Stocks Returns'!D499</f>
        <v>4.2581801882564108E-3</v>
      </c>
      <c r="F503" s="5">
        <f>'Stocks Returns'!E499</f>
        <v>1.4837442723107053E-2</v>
      </c>
      <c r="G503" s="5">
        <f t="shared" si="28"/>
        <v>2.6048227187136085E-2</v>
      </c>
      <c r="H503" s="5">
        <f t="shared" si="29"/>
        <v>-9.5592735675794488E-4</v>
      </c>
      <c r="I503" s="5">
        <f t="shared" si="30"/>
        <v>1.0665686453201893E-2</v>
      </c>
      <c r="J503" s="5">
        <f t="shared" si="31"/>
        <v>1.934077473156201E-2</v>
      </c>
    </row>
    <row r="504" spans="1:10" ht="15" customHeight="1" x14ac:dyDescent="0.2">
      <c r="A504" s="3">
        <f>'2_CVaR_t2'!A504</f>
        <v>42996</v>
      </c>
      <c r="B504" s="5">
        <f>'2_CVaR_t2'!D504-1</f>
        <v>-1.9276824769953738E-3</v>
      </c>
      <c r="C504" s="5">
        <f>'Stocks Returns'!B500</f>
        <v>-2.8258887876025596E-2</v>
      </c>
      <c r="D504" s="5">
        <f>'Stocks Returns'!C500</f>
        <v>-4.4634377967711636E-3</v>
      </c>
      <c r="E504" s="5">
        <f>'Stocks Returns'!D500</f>
        <v>1.550993081901364E-2</v>
      </c>
      <c r="F504" s="5">
        <f>'Stocks Returns'!E500</f>
        <v>1.2470436465276347E-2</v>
      </c>
      <c r="G504" s="5">
        <f t="shared" si="28"/>
        <v>-2.5920469033609814E-2</v>
      </c>
      <c r="H504" s="5">
        <f t="shared" si="29"/>
        <v>-1.5792838299566138E-3</v>
      </c>
      <c r="I504" s="5">
        <f t="shared" si="30"/>
        <v>1.8394620503038375E-2</v>
      </c>
      <c r="J504" s="5">
        <f t="shared" si="31"/>
        <v>1.4496022324751749E-2</v>
      </c>
    </row>
    <row r="505" spans="1:10" ht="15" customHeight="1" x14ac:dyDescent="0.2">
      <c r="A505" s="3">
        <f>'2_CVaR_t2'!A505</f>
        <v>42997</v>
      </c>
      <c r="B505" s="5">
        <f>'2_CVaR_t2'!D505-1</f>
        <v>3.4992856901445712E-3</v>
      </c>
      <c r="C505" s="5">
        <f>'Stocks Returns'!B501</f>
        <v>-1.4071294559100389E-3</v>
      </c>
      <c r="D505" s="5">
        <f>'Stocks Returns'!C501</f>
        <v>5.5327673375942243E-3</v>
      </c>
      <c r="E505" s="5">
        <f>'Stocks Returns'!D501</f>
        <v>-3.296341061421737E-4</v>
      </c>
      <c r="F505" s="5">
        <f>'Stocks Returns'!E501</f>
        <v>9.7685283499679976E-3</v>
      </c>
      <c r="G505" s="5">
        <f t="shared" si="28"/>
        <v>-4.2857259938278384E-3</v>
      </c>
      <c r="H505" s="5">
        <f t="shared" si="29"/>
        <v>4.2984884060319473E-4</v>
      </c>
      <c r="I505" s="5">
        <f t="shared" si="30"/>
        <v>-5.454655166853564E-3</v>
      </c>
      <c r="J505" s="5">
        <f t="shared" si="31"/>
        <v>6.1605453033316297E-3</v>
      </c>
    </row>
    <row r="506" spans="1:10" ht="15" customHeight="1" x14ac:dyDescent="0.2">
      <c r="A506" s="3">
        <f>'2_CVaR_t2'!A506</f>
        <v>42998</v>
      </c>
      <c r="B506" s="5">
        <f>'2_CVaR_t2'!D506-1</f>
        <v>-4.0605998088590889E-3</v>
      </c>
      <c r="C506" s="5">
        <f>'Stocks Returns'!B502</f>
        <v>-1.4091122592765348E-3</v>
      </c>
      <c r="D506" s="5">
        <f>'Stocks Returns'!C502</f>
        <v>-4.174177023052783E-3</v>
      </c>
      <c r="E506" s="5">
        <f>'Stocks Returns'!D502</f>
        <v>-2.9237194987909554E-2</v>
      </c>
      <c r="F506" s="5">
        <f>'Stocks Returns'!E502</f>
        <v>1.6403785488958933E-2</v>
      </c>
      <c r="G506" s="5">
        <f t="shared" si="28"/>
        <v>2.9797078721479717E-3</v>
      </c>
      <c r="H506" s="5">
        <f t="shared" si="29"/>
        <v>1.8490713265247169E-3</v>
      </c>
      <c r="I506" s="5">
        <f t="shared" si="30"/>
        <v>-2.3204513580972957E-2</v>
      </c>
      <c r="J506" s="5">
        <f t="shared" si="31"/>
        <v>2.0643487294949421E-2</v>
      </c>
    </row>
    <row r="507" spans="1:10" ht="15" customHeight="1" x14ac:dyDescent="0.2">
      <c r="A507" s="3">
        <f>'2_CVaR_t2'!A507</f>
        <v>42999</v>
      </c>
      <c r="B507" s="5">
        <f>'2_CVaR_t2'!D507-1</f>
        <v>2.110934684935506E-3</v>
      </c>
      <c r="C507" s="5">
        <f>'Stocks Returns'!B503</f>
        <v>4.2333019755409484E-3</v>
      </c>
      <c r="D507" s="5">
        <f>'Stocks Returns'!C503</f>
        <v>3.2390206725732007E-3</v>
      </c>
      <c r="E507" s="5">
        <f>'Stocks Returns'!D503</f>
        <v>6.7934782608691791E-4</v>
      </c>
      <c r="F507" s="5">
        <f>'Stocks Returns'!E503</f>
        <v>7.4487895716945918E-3</v>
      </c>
      <c r="G507" s="5">
        <f t="shared" si="28"/>
        <v>2.6893453920886316E-3</v>
      </c>
      <c r="H507" s="5">
        <f t="shared" si="29"/>
        <v>1.7939038776382428E-4</v>
      </c>
      <c r="I507" s="5">
        <f t="shared" si="30"/>
        <v>-2.3965935972643125E-3</v>
      </c>
      <c r="J507" s="5">
        <f t="shared" si="31"/>
        <v>5.2820110453045133E-3</v>
      </c>
    </row>
    <row r="508" spans="1:10" ht="15" customHeight="1" x14ac:dyDescent="0.2">
      <c r="A508" s="3">
        <f>'2_CVaR_t2'!A508</f>
        <v>43000</v>
      </c>
      <c r="B508" s="5">
        <f>'2_CVaR_t2'!D508-1</f>
        <v>2.3050882992590171E-3</v>
      </c>
      <c r="C508" s="5">
        <f>'Stocks Returns'!B504</f>
        <v>2.8103044496485818E-3</v>
      </c>
      <c r="D508" s="5">
        <f>'Stocks Returns'!C504</f>
        <v>2.3739435951002363E-3</v>
      </c>
      <c r="E508" s="5">
        <f>'Stocks Returns'!D504</f>
        <v>1.4822357999547453E-2</v>
      </c>
      <c r="F508" s="5">
        <f>'Stocks Returns'!E504</f>
        <v>8.0098582871226398E-3</v>
      </c>
      <c r="G508" s="5">
        <f t="shared" si="28"/>
        <v>1.0797054609199286E-3</v>
      </c>
      <c r="H508" s="5">
        <f t="shared" si="29"/>
        <v>-9.7142984112491212E-4</v>
      </c>
      <c r="I508" s="5">
        <f t="shared" si="30"/>
        <v>1.1459863524311281E-2</v>
      </c>
      <c r="J508" s="5">
        <f t="shared" si="31"/>
        <v>5.6415348592376673E-3</v>
      </c>
    </row>
    <row r="509" spans="1:10" ht="15" customHeight="1" x14ac:dyDescent="0.2">
      <c r="A509" s="3">
        <f>'2_CVaR_t2'!A509</f>
        <v>43003</v>
      </c>
      <c r="B509" s="5">
        <f>'2_CVaR_t2'!D509-1</f>
        <v>-1.5921608140015753E-2</v>
      </c>
      <c r="C509" s="5">
        <f>'Stocks Returns'!B505</f>
        <v>-2.8024287716019725E-3</v>
      </c>
      <c r="D509" s="5">
        <f>'Stocks Returns'!C505</f>
        <v>-2.4062144751800019E-2</v>
      </c>
      <c r="E509" s="5">
        <f>'Stocks Returns'!D505</f>
        <v>-1.8062214293678269E-2</v>
      </c>
      <c r="F509" s="5">
        <f>'Stocks Returns'!E505</f>
        <v>1.8337408312958381E-2</v>
      </c>
      <c r="G509" s="5">
        <f t="shared" si="28"/>
        <v>1.2988533584386161E-2</v>
      </c>
      <c r="H509" s="5">
        <f t="shared" si="29"/>
        <v>-5.8260586999411487E-4</v>
      </c>
      <c r="I509" s="5">
        <f t="shared" si="30"/>
        <v>5.4762351493987879E-3</v>
      </c>
      <c r="J509" s="5">
        <f t="shared" si="31"/>
        <v>3.4889658427989606E-2</v>
      </c>
    </row>
    <row r="510" spans="1:10" ht="15" customHeight="1" x14ac:dyDescent="0.2">
      <c r="A510" s="3">
        <f>'2_CVaR_t2'!A510</f>
        <v>43004</v>
      </c>
      <c r="B510" s="5">
        <f>'2_CVaR_t2'!D510-1</f>
        <v>-6.5136459326420315E-4</v>
      </c>
      <c r="C510" s="5">
        <f>'Stocks Returns'!B506</f>
        <v>-3.2786885245901232E-3</v>
      </c>
      <c r="D510" s="5">
        <f>'Stocks Returns'!C506</f>
        <v>-7.7654824305961601E-4</v>
      </c>
      <c r="E510" s="5">
        <f>'Stocks Returns'!D506</f>
        <v>-3.519927330532413E-3</v>
      </c>
      <c r="F510" s="5">
        <f>'Stocks Returns'!E506</f>
        <v>-6.2024809923968416E-3</v>
      </c>
      <c r="G510" s="5">
        <f t="shared" si="28"/>
        <v>-2.1672107337061481E-3</v>
      </c>
      <c r="H510" s="5">
        <f t="shared" si="29"/>
        <v>2.29200855648957E-4</v>
      </c>
      <c r="I510" s="5">
        <f t="shared" si="30"/>
        <v>-2.5189666001654253E-3</v>
      </c>
      <c r="J510" s="5">
        <f t="shared" si="31"/>
        <v>-5.5018015120741302E-3</v>
      </c>
    </row>
    <row r="511" spans="1:10" ht="15" customHeight="1" x14ac:dyDescent="0.2">
      <c r="A511" s="3">
        <f>'2_CVaR_t2'!A511</f>
        <v>43005</v>
      </c>
      <c r="B511" s="5">
        <f>'2_CVaR_t2'!D511-1</f>
        <v>6.518432355951731E-3</v>
      </c>
      <c r="C511" s="5">
        <f>'Stocks Returns'!B507</f>
        <v>8.9285714285713969E-3</v>
      </c>
      <c r="D511" s="5">
        <f>'Stocks Returns'!C507</f>
        <v>9.2286768991645118E-3</v>
      </c>
      <c r="E511" s="5">
        <f>'Stocks Returns'!D507</f>
        <v>1.3217866909753795E-2</v>
      </c>
      <c r="F511" s="5">
        <f>'Stocks Returns'!E507</f>
        <v>1.1073082343466822E-2</v>
      </c>
      <c r="G511" s="5">
        <f t="shared" si="28"/>
        <v>3.1476297679440121E-3</v>
      </c>
      <c r="H511" s="5">
        <f t="shared" si="29"/>
        <v>-3.1763290877410456E-4</v>
      </c>
      <c r="I511" s="5">
        <f t="shared" si="30"/>
        <v>3.6368603440096355E-3</v>
      </c>
      <c r="J511" s="5">
        <f t="shared" si="31"/>
        <v>4.3310159088960284E-3</v>
      </c>
    </row>
    <row r="512" spans="1:10" ht="15" customHeight="1" x14ac:dyDescent="0.2">
      <c r="A512" s="3">
        <f>'2_CVaR_t2'!A512</f>
        <v>43006</v>
      </c>
      <c r="B512" s="5">
        <f>'2_CVaR_t2'!D512-1</f>
        <v>4.3061923720320028E-3</v>
      </c>
      <c r="C512" s="5">
        <f>'Stocks Returns'!B508</f>
        <v>-3.7261294829994407E-3</v>
      </c>
      <c r="D512" s="5">
        <f>'Stocks Returns'!C508</f>
        <v>6.6416401963615979E-3</v>
      </c>
      <c r="E512" s="5">
        <f>'Stocks Returns'!D508</f>
        <v>2.4741340530813893E-3</v>
      </c>
      <c r="F512" s="5">
        <f>'Stocks Returns'!E508</f>
        <v>-4.3807248108322927E-3</v>
      </c>
      <c r="G512" s="5">
        <f t="shared" si="28"/>
        <v>-7.3804159531688932E-3</v>
      </c>
      <c r="H512" s="5">
        <f t="shared" si="29"/>
        <v>3.5116689136801757E-4</v>
      </c>
      <c r="I512" s="5">
        <f t="shared" si="30"/>
        <v>-3.8418077797559283E-3</v>
      </c>
      <c r="J512" s="5">
        <f t="shared" si="31"/>
        <v>-8.8263328910443625E-3</v>
      </c>
    </row>
    <row r="513" spans="1:10" ht="15" customHeight="1" x14ac:dyDescent="0.2">
      <c r="A513" s="3">
        <f>'2_CVaR_t2'!A513</f>
        <v>43007</v>
      </c>
      <c r="B513" s="5">
        <f>'2_CVaR_t2'!D513-1</f>
        <v>4.3559234508256939E-3</v>
      </c>
      <c r="C513" s="5">
        <f>'Stocks Returns'!B509</f>
        <v>-4.6750818139318362E-3</v>
      </c>
      <c r="D513" s="5">
        <f>'Stocks Returns'!C509</f>
        <v>6.3109581181870489E-3</v>
      </c>
      <c r="E513" s="5">
        <f>'Stocks Returns'!D509</f>
        <v>7.1797172986314273E-3</v>
      </c>
      <c r="F513" s="5">
        <f>'Stocks Returns'!E509</f>
        <v>9.9999999999988987E-4</v>
      </c>
      <c r="G513" s="5">
        <f t="shared" si="28"/>
        <v>-8.3771754196799008E-3</v>
      </c>
      <c r="H513" s="5">
        <f t="shared" si="29"/>
        <v>-5.270627947471726E-5</v>
      </c>
      <c r="I513" s="5">
        <f t="shared" si="30"/>
        <v>7.9037692283359835E-4</v>
      </c>
      <c r="J513" s="5">
        <f t="shared" si="31"/>
        <v>-3.4972323850783671E-3</v>
      </c>
    </row>
    <row r="514" spans="1:10" ht="15" customHeight="1" x14ac:dyDescent="0.2">
      <c r="A514" s="3">
        <f>'2_CVaR_t2'!A514</f>
        <v>43010</v>
      </c>
      <c r="B514" s="5">
        <f>'2_CVaR_t2'!D514-1</f>
        <v>1.6780406492691302E-3</v>
      </c>
      <c r="C514" s="5">
        <f>'Stocks Returns'!B510</f>
        <v>1.1272898074213389E-2</v>
      </c>
      <c r="D514" s="5">
        <f>'Stocks Returns'!C510</f>
        <v>1.9004180919801605E-3</v>
      </c>
      <c r="E514" s="5">
        <f>'Stocks Returns'!D510</f>
        <v>8.5765203831587034E-3</v>
      </c>
      <c r="F514" s="5">
        <f>'Stocks Returns'!E510</f>
        <v>5.1948051948051965E-3</v>
      </c>
      <c r="G514" s="5">
        <f t="shared" si="28"/>
        <v>1.0145088181246703E-2</v>
      </c>
      <c r="H514" s="5">
        <f t="shared" si="29"/>
        <v>-5.2210581491605058E-4</v>
      </c>
      <c r="I514" s="5">
        <f t="shared" si="30"/>
        <v>6.139491129921874E-3</v>
      </c>
      <c r="J514" s="5">
        <f t="shared" si="31"/>
        <v>3.4774006658042662E-3</v>
      </c>
    </row>
    <row r="515" spans="1:10" ht="15" customHeight="1" x14ac:dyDescent="0.2">
      <c r="A515" s="3">
        <f>'2_CVaR_t2'!A515</f>
        <v>43011</v>
      </c>
      <c r="B515" s="5">
        <f>'2_CVaR_t2'!D515-1</f>
        <v>9.7035915468879352E-4</v>
      </c>
      <c r="C515" s="5">
        <f>'Stocks Returns'!B511</f>
        <v>0</v>
      </c>
      <c r="D515" s="5">
        <f>'Stocks Returns'!C511</f>
        <v>1.4226100151746301E-3</v>
      </c>
      <c r="E515" s="5">
        <f>'Stocks Returns'!D511</f>
        <v>1.8774157923799883E-3</v>
      </c>
      <c r="F515" s="5">
        <f>'Stocks Returns'!E511</f>
        <v>-2.1268137547207355E-2</v>
      </c>
      <c r="G515" s="5">
        <f t="shared" si="28"/>
        <v>-4.4750642924676213E-4</v>
      </c>
      <c r="H515" s="5">
        <f t="shared" si="29"/>
        <v>4.1607488988156102E-5</v>
      </c>
      <c r="I515" s="5">
        <f t="shared" si="30"/>
        <v>4.8485997189931474E-4</v>
      </c>
      <c r="J515" s="5">
        <f t="shared" si="31"/>
        <v>-2.2250919660798108E-2</v>
      </c>
    </row>
    <row r="516" spans="1:10" ht="15" customHeight="1" x14ac:dyDescent="0.2">
      <c r="A516" s="3">
        <f>'2_CVaR_t2'!A516</f>
        <v>43012</v>
      </c>
      <c r="B516" s="5">
        <f>'2_CVaR_t2'!D516-1</f>
        <v>-1.1209986263056582E-3</v>
      </c>
      <c r="C516" s="5">
        <f>'Stocks Returns'!B512</f>
        <v>8.5926614026938797E-3</v>
      </c>
      <c r="D516" s="5">
        <f>'Stocks Returns'!C512</f>
        <v>-2.6517662657449259E-3</v>
      </c>
      <c r="E516" s="5">
        <f>'Stocks Returns'!D512</f>
        <v>9.7001763668429497E-3</v>
      </c>
      <c r="F516" s="5">
        <f>'Stocks Returns'!E512</f>
        <v>1.4216084484159897E-3</v>
      </c>
      <c r="G516" s="5">
        <f t="shared" si="28"/>
        <v>1.0155604523398754E-2</v>
      </c>
      <c r="H516" s="5">
        <f t="shared" si="29"/>
        <v>-9.5483915790714664E-4</v>
      </c>
      <c r="I516" s="5">
        <f t="shared" si="30"/>
        <v>1.1394274157294871E-2</v>
      </c>
      <c r="J516" s="5">
        <f t="shared" si="31"/>
        <v>2.6098005885353626E-3</v>
      </c>
    </row>
    <row r="517" spans="1:10" ht="15" customHeight="1" x14ac:dyDescent="0.2">
      <c r="A517" s="3">
        <f>'2_CVaR_t2'!A517</f>
        <v>43013</v>
      </c>
      <c r="B517" s="5">
        <f>'2_CVaR_t2'!D517-1</f>
        <v>5.4061247300927207E-3</v>
      </c>
      <c r="C517" s="5">
        <f>'Stocks Returns'!B513</f>
        <v>-8.9799677642182774E-3</v>
      </c>
      <c r="D517" s="5">
        <f>'Stocks Returns'!C513</f>
        <v>8.8310701737726038E-3</v>
      </c>
      <c r="E517" s="5">
        <f>'Stocks Returns'!D513</f>
        <v>-3.2751091703056012E-3</v>
      </c>
      <c r="F517" s="5">
        <f>'Stocks Returns'!E513</f>
        <v>7.909146217805807E-3</v>
      </c>
      <c r="G517" s="5">
        <f t="shared" si="28"/>
        <v>-1.3691633576333181E-2</v>
      </c>
      <c r="H517" s="5">
        <f t="shared" si="29"/>
        <v>9.2178519003918193E-4</v>
      </c>
      <c r="I517" s="5">
        <f t="shared" si="30"/>
        <v>-1.1214450985510034E-2</v>
      </c>
      <c r="J517" s="5">
        <f t="shared" si="31"/>
        <v>2.3217321530447843E-3</v>
      </c>
    </row>
    <row r="518" spans="1:10" ht="15" customHeight="1" x14ac:dyDescent="0.2">
      <c r="A518" s="3">
        <f>'2_CVaR_t2'!A518</f>
        <v>43014</v>
      </c>
      <c r="B518" s="5">
        <f>'2_CVaR_t2'!D518-1</f>
        <v>3.0210932825027736E-3</v>
      </c>
      <c r="C518" s="5">
        <f>'Stocks Returns'!B514</f>
        <v>-5.1115241635687481E-3</v>
      </c>
      <c r="D518" s="5">
        <f>'Stocks Returns'!C514</f>
        <v>4.6121987951808219E-3</v>
      </c>
      <c r="E518" s="5">
        <f>'Stocks Returns'!D514</f>
        <v>2.7382256297918683E-3</v>
      </c>
      <c r="F518" s="5">
        <f>'Stocks Returns'!E514</f>
        <v>-1.6901408450704314E-2</v>
      </c>
      <c r="G518" s="5">
        <f t="shared" ref="G518:G581" si="32">C518-($P$11+$O$11*$B518)</f>
        <v>-7.5304280943819897E-3</v>
      </c>
      <c r="H518" s="5">
        <f t="shared" ref="H518:H581" si="33">D518-($P$12+$O$12*$B518)</f>
        <v>2.1305398800111966E-4</v>
      </c>
      <c r="I518" s="5">
        <f t="shared" ref="I518:I581" si="34">E518-($P$13+$O$13*$B518)</f>
        <v>-1.6810269893923844E-3</v>
      </c>
      <c r="J518" s="5">
        <f t="shared" ref="J518:J581" si="35">F518-($P$14+$O$14*$B518)</f>
        <v>-2.0012994651834717E-2</v>
      </c>
    </row>
    <row r="519" spans="1:10" ht="15" customHeight="1" x14ac:dyDescent="0.2">
      <c r="A519" s="3">
        <f>'2_CVaR_t2'!A519</f>
        <v>43017</v>
      </c>
      <c r="B519" s="5">
        <f>'2_CVaR_t2'!D519-1</f>
        <v>1.6416369619229876E-3</v>
      </c>
      <c r="C519" s="5">
        <f>'Stocks Returns'!B515</f>
        <v>-2.7090144792153326E-2</v>
      </c>
      <c r="D519" s="5">
        <f>'Stocks Returns'!C515</f>
        <v>2.6234423311159993E-3</v>
      </c>
      <c r="E519" s="5">
        <f>'Stocks Returns'!D515</f>
        <v>-6.5537957400330082E-4</v>
      </c>
      <c r="F519" s="5">
        <f>'Stocks Returns'!E515</f>
        <v>1.0233319688905951E-3</v>
      </c>
      <c r="G519" s="5">
        <f t="shared" si="32"/>
        <v>-2.8182959345008082E-2</v>
      </c>
      <c r="H519" s="5">
        <f t="shared" si="33"/>
        <v>2.544950953607579E-4</v>
      </c>
      <c r="I519" s="5">
        <f t="shared" si="34"/>
        <v>-3.0386803002423243E-3</v>
      </c>
      <c r="J519" s="5">
        <f t="shared" si="35"/>
        <v>-6.5628301081044988E-4</v>
      </c>
    </row>
    <row r="520" spans="1:10" ht="15" customHeight="1" x14ac:dyDescent="0.2">
      <c r="A520" s="3">
        <f>'2_CVaR_t2'!A520</f>
        <v>43018</v>
      </c>
      <c r="B520" s="5">
        <f>'2_CVaR_t2'!D520-1</f>
        <v>2.0431348189136056E-3</v>
      </c>
      <c r="C520" s="5">
        <f>'Stocks Returns'!B516</f>
        <v>-1.4402304368698826E-2</v>
      </c>
      <c r="D520" s="5">
        <f>'Stocks Returns'!C516</f>
        <v>2.8034763106250526E-3</v>
      </c>
      <c r="E520" s="5">
        <f>'Stocks Returns'!D516</f>
        <v>4.6999672095311418E-3</v>
      </c>
      <c r="F520" s="5">
        <f>'Stocks Returns'!E516</f>
        <v>5.7248006542629515E-3</v>
      </c>
      <c r="G520" s="5">
        <f t="shared" si="32"/>
        <v>-1.5881084055414853E-2</v>
      </c>
      <c r="H520" s="5">
        <f t="shared" si="33"/>
        <v>-1.5637037010274388E-4</v>
      </c>
      <c r="I520" s="5">
        <f t="shared" si="34"/>
        <v>1.7240922134450416E-3</v>
      </c>
      <c r="J520" s="5">
        <f t="shared" si="35"/>
        <v>3.628403085581865E-3</v>
      </c>
    </row>
    <row r="521" spans="1:10" ht="15" customHeight="1" x14ac:dyDescent="0.2">
      <c r="A521" s="3">
        <f>'2_CVaR_t2'!A521</f>
        <v>43019</v>
      </c>
      <c r="B521" s="5">
        <f>'2_CVaR_t2'!D521-1</f>
        <v>6.6460899392011275E-3</v>
      </c>
      <c r="C521" s="5">
        <f>'Stocks Returns'!B517</f>
        <v>-2.5815879201169123E-2</v>
      </c>
      <c r="D521" s="5">
        <f>'Stocks Returns'!C517</f>
        <v>1.0530239493057536E-2</v>
      </c>
      <c r="E521" s="5">
        <f>'Stocks Returns'!D517</f>
        <v>1.0879025239352025E-4</v>
      </c>
      <c r="F521" s="5">
        <f>'Stocks Returns'!E517</f>
        <v>8.3350274446025718E-3</v>
      </c>
      <c r="G521" s="5">
        <f t="shared" si="32"/>
        <v>-3.1719539763901163E-2</v>
      </c>
      <c r="H521" s="5">
        <f t="shared" si="33"/>
        <v>7.9605123502206505E-4</v>
      </c>
      <c r="I521" s="5">
        <f t="shared" si="34"/>
        <v>-9.6606272796044921E-3</v>
      </c>
      <c r="J521" s="5">
        <f t="shared" si="35"/>
        <v>1.4604435952480128E-3</v>
      </c>
    </row>
    <row r="522" spans="1:10" ht="15" customHeight="1" x14ac:dyDescent="0.2">
      <c r="A522" s="3">
        <f>'2_CVaR_t2'!A522</f>
        <v>43020</v>
      </c>
      <c r="B522" s="5">
        <f>'2_CVaR_t2'!D522-1</f>
        <v>-1.9477305778039522E-3</v>
      </c>
      <c r="C522" s="5">
        <f>'Stocks Returns'!B518</f>
        <v>-3.5999999999999921E-2</v>
      </c>
      <c r="D522" s="5">
        <f>'Stocks Returns'!C518</f>
        <v>-3.0431575064551186E-3</v>
      </c>
      <c r="E522" s="5">
        <f>'Stocks Returns'!D518</f>
        <v>-1.6316762754270409E-3</v>
      </c>
      <c r="F522" s="5">
        <f>'Stocks Returns'!E518</f>
        <v>4.2338709677418596E-3</v>
      </c>
      <c r="G522" s="5">
        <f t="shared" si="32"/>
        <v>-3.3642308656429976E-2</v>
      </c>
      <c r="H522" s="5">
        <f t="shared" si="33"/>
        <v>-1.2949799824282359E-4</v>
      </c>
      <c r="I522" s="5">
        <f t="shared" si="34"/>
        <v>1.2826025794777304E-3</v>
      </c>
      <c r="J522" s="5">
        <f t="shared" si="35"/>
        <v>6.2802681446717593E-3</v>
      </c>
    </row>
    <row r="523" spans="1:10" ht="15" customHeight="1" x14ac:dyDescent="0.2">
      <c r="A523" s="3">
        <f>'2_CVaR_t2'!A523</f>
        <v>43021</v>
      </c>
      <c r="B523" s="5">
        <f>'2_CVaR_t2'!D523-1</f>
        <v>3.1849635530842857E-3</v>
      </c>
      <c r="C523" s="5">
        <f>'Stocks Returns'!B519</f>
        <v>-2.0746887966806016E-3</v>
      </c>
      <c r="D523" s="5">
        <f>'Stocks Returns'!C519</f>
        <v>5.0874109703080705E-3</v>
      </c>
      <c r="E523" s="5">
        <f>'Stocks Returns'!D519</f>
        <v>-2.1791239921542527E-4</v>
      </c>
      <c r="F523" s="5">
        <f>'Stocks Returns'!E519</f>
        <v>-8.2312788596667907E-3</v>
      </c>
      <c r="G523" s="5">
        <f t="shared" si="32"/>
        <v>-4.6511233589023046E-3</v>
      </c>
      <c r="H523" s="5">
        <f t="shared" si="33"/>
        <v>4.470921437702011E-4</v>
      </c>
      <c r="I523" s="5">
        <f t="shared" si="34"/>
        <v>-4.8790226130262706E-3</v>
      </c>
      <c r="J523" s="5">
        <f t="shared" si="35"/>
        <v>-1.1512973753634921E-2</v>
      </c>
    </row>
    <row r="524" spans="1:10" ht="15" customHeight="1" x14ac:dyDescent="0.2">
      <c r="A524" s="3">
        <f>'2_CVaR_t2'!A524</f>
        <v>43024</v>
      </c>
      <c r="B524" s="5">
        <f>'2_CVaR_t2'!D524-1</f>
        <v>-1.9532299588620461E-3</v>
      </c>
      <c r="C524" s="5">
        <f>'Stocks Returns'!B520</f>
        <v>-9.3555093555093283E-3</v>
      </c>
      <c r="D524" s="5">
        <f>'Stocks Returns'!C520</f>
        <v>-3.3130866924351299E-3</v>
      </c>
      <c r="E524" s="5">
        <f>'Stocks Returns'!D520</f>
        <v>1.4167393199651102E-3</v>
      </c>
      <c r="F524" s="5">
        <f>'Stocks Returns'!E520</f>
        <v>6.4777327935223727E-3</v>
      </c>
      <c r="G524" s="5">
        <f t="shared" si="32"/>
        <v>-6.9925313851011929E-3</v>
      </c>
      <c r="H524" s="5">
        <f t="shared" si="33"/>
        <v>-3.9133353899325086E-4</v>
      </c>
      <c r="I524" s="5">
        <f t="shared" si="34"/>
        <v>4.339134760446544E-3</v>
      </c>
      <c r="J524" s="5">
        <f t="shared" si="35"/>
        <v>8.5298387089555363E-3</v>
      </c>
    </row>
    <row r="525" spans="1:10" ht="15" customHeight="1" x14ac:dyDescent="0.2">
      <c r="A525" s="3">
        <f>'2_CVaR_t2'!A525</f>
        <v>43025</v>
      </c>
      <c r="B525" s="5">
        <f>'2_CVaR_t2'!D525-1</f>
        <v>-4.4672207793735597E-3</v>
      </c>
      <c r="C525" s="5">
        <f>'Stocks Returns'!B521</f>
        <v>5.2465897166842357E-3</v>
      </c>
      <c r="D525" s="5">
        <f>'Stocks Returns'!C521</f>
        <v>-7.0175438596490336E-3</v>
      </c>
      <c r="E525" s="5">
        <f>'Stocks Returns'!D521</f>
        <v>-2.0676896289041347E-3</v>
      </c>
      <c r="F525" s="5">
        <f>'Stocks Returns'!E521</f>
        <v>0</v>
      </c>
      <c r="G525" s="5">
        <f t="shared" si="32"/>
        <v>1.0026299897913132E-2</v>
      </c>
      <c r="H525" s="5">
        <f t="shared" si="33"/>
        <v>-3.9585618690270077E-4</v>
      </c>
      <c r="I525" s="5">
        <f t="shared" si="34"/>
        <v>4.5651272968448391E-3</v>
      </c>
      <c r="J525" s="5">
        <f t="shared" si="35"/>
        <v>4.6618025417076367E-3</v>
      </c>
    </row>
    <row r="526" spans="1:10" ht="15" customHeight="1" x14ac:dyDescent="0.2">
      <c r="A526" s="3">
        <f>'2_CVaR_t2'!A526</f>
        <v>43026</v>
      </c>
      <c r="B526" s="5">
        <f>'2_CVaR_t2'!D526-1</f>
        <v>1.7818670368705547E-3</v>
      </c>
      <c r="C526" s="5">
        <f>'Stocks Returns'!B522</f>
        <v>2.4530271398747416E-2</v>
      </c>
      <c r="D526" s="5">
        <f>'Stocks Returns'!C522</f>
        <v>2.417705039984952E-3</v>
      </c>
      <c r="E526" s="5">
        <f>'Stocks Returns'!D522</f>
        <v>4.5801526717557106E-3</v>
      </c>
      <c r="F526" s="5">
        <f>'Stocks Returns'!E522</f>
        <v>-2.0112630732094239E-4</v>
      </c>
      <c r="G526" s="5">
        <f t="shared" si="32"/>
        <v>2.3302651843310096E-2</v>
      </c>
      <c r="H526" s="5">
        <f t="shared" si="33"/>
        <v>-1.5762405313824411E-4</v>
      </c>
      <c r="I526" s="5">
        <f t="shared" si="34"/>
        <v>1.9898851265764874E-3</v>
      </c>
      <c r="J526" s="5">
        <f t="shared" si="35"/>
        <v>-2.0263098191371613E-3</v>
      </c>
    </row>
    <row r="527" spans="1:10" ht="15" customHeight="1" x14ac:dyDescent="0.2">
      <c r="A527" s="3">
        <f>'2_CVaR_t2'!A527</f>
        <v>43027</v>
      </c>
      <c r="B527" s="5">
        <f>'2_CVaR_t2'!D527-1</f>
        <v>-3.9722540654352212E-3</v>
      </c>
      <c r="C527" s="5">
        <f>'Stocks Returns'!B523</f>
        <v>2.3433520122261964E-2</v>
      </c>
      <c r="D527" s="5">
        <f>'Stocks Returns'!C523</f>
        <v>-7.2356215213358333E-3</v>
      </c>
      <c r="E527" s="5">
        <f>'Stocks Returns'!D523</f>
        <v>1.0095527572731244E-2</v>
      </c>
      <c r="F527" s="5">
        <f>'Stocks Returns'!E523</f>
        <v>0</v>
      </c>
      <c r="G527" s="5">
        <f t="shared" si="32"/>
        <v>2.7737412336655363E-2</v>
      </c>
      <c r="H527" s="5">
        <f t="shared" si="33"/>
        <v>-1.3423949137076835E-3</v>
      </c>
      <c r="I527" s="5">
        <f t="shared" si="34"/>
        <v>1.5997818708606646E-2</v>
      </c>
      <c r="J527" s="5">
        <f t="shared" si="35"/>
        <v>4.1479928042400102E-3</v>
      </c>
    </row>
    <row r="528" spans="1:10" ht="15" customHeight="1" x14ac:dyDescent="0.2">
      <c r="A528" s="3">
        <f>'2_CVaR_t2'!A528</f>
        <v>43028</v>
      </c>
      <c r="B528" s="5">
        <f>'2_CVaR_t2'!D528-1</f>
        <v>2.9771661691078144E-3</v>
      </c>
      <c r="C528" s="5">
        <f>'Stocks Returns'!B524</f>
        <v>9.9552015928321413E-3</v>
      </c>
      <c r="D528" s="5">
        <f>'Stocks Returns'!C524</f>
        <v>4.9523453560083031E-3</v>
      </c>
      <c r="E528" s="5">
        <f>'Stocks Returns'!D524</f>
        <v>-3.4390112842557219E-3</v>
      </c>
      <c r="F528" s="5">
        <f>'Stocks Returns'!E524</f>
        <v>1.0863005431502648E-2</v>
      </c>
      <c r="G528" s="5">
        <f t="shared" si="32"/>
        <v>7.5785253698545134E-3</v>
      </c>
      <c r="H528" s="5">
        <f t="shared" si="33"/>
        <v>6.1784972807673449E-4</v>
      </c>
      <c r="I528" s="5">
        <f t="shared" si="34"/>
        <v>-7.7934314848023926E-3</v>
      </c>
      <c r="J528" s="5">
        <f t="shared" si="35"/>
        <v>7.7970186170897657E-3</v>
      </c>
    </row>
    <row r="529" spans="1:10" ht="15" customHeight="1" x14ac:dyDescent="0.2">
      <c r="A529" s="3">
        <f>'2_CVaR_t2'!A529</f>
        <v>43031</v>
      </c>
      <c r="B529" s="5">
        <f>'2_CVaR_t2'!D529-1</f>
        <v>-1.5149920998347444E-4</v>
      </c>
      <c r="C529" s="5">
        <f>'Stocks Returns'!B525</f>
        <v>-3.3021192705766311E-2</v>
      </c>
      <c r="D529" s="5">
        <f>'Stocks Returns'!C525</f>
        <v>-1.8596001859594313E-4</v>
      </c>
      <c r="E529" s="5">
        <f>'Stocks Returns'!D525</f>
        <v>-1.2940795858945586E-3</v>
      </c>
      <c r="F529" s="5">
        <f>'Stocks Returns'!E525</f>
        <v>1.9900497512437276E-4</v>
      </c>
      <c r="G529" s="5">
        <f t="shared" si="32"/>
        <v>-3.2390242036537856E-2</v>
      </c>
      <c r="H529" s="5">
        <f t="shared" si="33"/>
        <v>8.4118459712586408E-5</v>
      </c>
      <c r="I529" s="5">
        <f t="shared" si="34"/>
        <v>-1.0308746351962244E-3</v>
      </c>
      <c r="J529" s="5">
        <f t="shared" si="35"/>
        <v>3.8078955985088893E-4</v>
      </c>
    </row>
    <row r="530" spans="1:10" ht="15" customHeight="1" x14ac:dyDescent="0.2">
      <c r="A530" s="3">
        <f>'2_CVaR_t2'!A530</f>
        <v>43032</v>
      </c>
      <c r="B530" s="5">
        <f>'2_CVaR_t2'!D530-1</f>
        <v>5.5786896873724068E-3</v>
      </c>
      <c r="C530" s="5">
        <f>'Stocks Returns'!B526</f>
        <v>-8.1549439347604613E-3</v>
      </c>
      <c r="D530" s="5">
        <f>'Stocks Returns'!C526</f>
        <v>8.1837626708824995E-3</v>
      </c>
      <c r="E530" s="5">
        <f>'Stocks Returns'!D526</f>
        <v>7.5585789871503994E-3</v>
      </c>
      <c r="F530" s="5">
        <f>'Stocks Returns'!E526</f>
        <v>1.4524472741743066E-2</v>
      </c>
      <c r="G530" s="5">
        <f t="shared" si="32"/>
        <v>-1.3032498694167493E-2</v>
      </c>
      <c r="H530" s="5">
        <f t="shared" si="33"/>
        <v>2.0507371485196241E-5</v>
      </c>
      <c r="I530" s="5">
        <f t="shared" si="34"/>
        <v>-6.3545298836438155E-4</v>
      </c>
      <c r="J530" s="5">
        <f t="shared" si="35"/>
        <v>8.7579242970345604E-3</v>
      </c>
    </row>
    <row r="531" spans="1:10" ht="15" customHeight="1" x14ac:dyDescent="0.2">
      <c r="A531" s="3">
        <f>'2_CVaR_t2'!A531</f>
        <v>43033</v>
      </c>
      <c r="B531" s="5">
        <f>'2_CVaR_t2'!D531-1</f>
        <v>5.6684963231015129E-3</v>
      </c>
      <c r="C531" s="5">
        <f>'Stocks Returns'!B527</f>
        <v>-1.0277492291880796E-2</v>
      </c>
      <c r="D531" s="5">
        <f>'Stocks Returns'!C527</f>
        <v>9.9621806106446886E-3</v>
      </c>
      <c r="E531" s="5">
        <f>'Stocks Returns'!D527</f>
        <v>-1.0609795305969394E-2</v>
      </c>
      <c r="F531" s="5">
        <f>'Stocks Returns'!E527</f>
        <v>-2.0200039223377209E-2</v>
      </c>
      <c r="G531" s="5">
        <f t="shared" si="32"/>
        <v>-1.5241379343172577E-2</v>
      </c>
      <c r="H531" s="5">
        <f t="shared" si="33"/>
        <v>1.6667535193356266E-3</v>
      </c>
      <c r="I531" s="5">
        <f t="shared" si="34"/>
        <v>-1.8936373696534756E-2</v>
      </c>
      <c r="J531" s="5">
        <f t="shared" si="35"/>
        <v>-2.6059813177251107E-2</v>
      </c>
    </row>
    <row r="532" spans="1:10" ht="15" customHeight="1" x14ac:dyDescent="0.2">
      <c r="A532" s="3">
        <f>'2_CVaR_t2'!A532</f>
        <v>43034</v>
      </c>
      <c r="B532" s="5">
        <f>'2_CVaR_t2'!D532-1</f>
        <v>2.3223397723357575E-3</v>
      </c>
      <c r="C532" s="5">
        <f>'Stocks Returns'!B528</f>
        <v>4.1536863966769033E-3</v>
      </c>
      <c r="D532" s="5">
        <f>'Stocks Returns'!C528</f>
        <v>2.8313087953237837E-3</v>
      </c>
      <c r="E532" s="5">
        <f>'Stocks Returns'!D528</f>
        <v>8.6655112651647936E-3</v>
      </c>
      <c r="F532" s="5">
        <f>'Stocks Returns'!E528</f>
        <v>3.0024019215372233E-2</v>
      </c>
      <c r="G532" s="5">
        <f t="shared" si="32"/>
        <v>2.4065033415592635E-3</v>
      </c>
      <c r="H532" s="5">
        <f t="shared" si="33"/>
        <v>-5.3945428044368214E-4</v>
      </c>
      <c r="I532" s="5">
        <f t="shared" si="34"/>
        <v>5.2775551868733533E-3</v>
      </c>
      <c r="J532" s="5">
        <f t="shared" si="35"/>
        <v>2.7637787563352428E-2</v>
      </c>
    </row>
    <row r="533" spans="1:10" ht="15" customHeight="1" x14ac:dyDescent="0.2">
      <c r="A533" s="3">
        <f>'2_CVaR_t2'!A533</f>
        <v>43035</v>
      </c>
      <c r="B533" s="5">
        <f>'2_CVaR_t2'!D533-1</f>
        <v>3.9946142034952281E-4</v>
      </c>
      <c r="C533" s="5">
        <f>'Stocks Returns'!B529</f>
        <v>-1.3443640124095269E-2</v>
      </c>
      <c r="D533" s="5">
        <f>'Stocks Returns'!C529</f>
        <v>-8.1967213114753079E-4</v>
      </c>
      <c r="E533" s="5">
        <f>'Stocks Returns'!D529</f>
        <v>1.7182130584192379E-2</v>
      </c>
      <c r="F533" s="5">
        <f>'Stocks Returns'!E529</f>
        <v>-4.8581422464050172E-3</v>
      </c>
      <c r="G533" s="5">
        <f t="shared" si="32"/>
        <v>-1.3342335104865228E-2</v>
      </c>
      <c r="H533" s="5">
        <f t="shared" si="33"/>
        <v>-1.360463063464783E-3</v>
      </c>
      <c r="I533" s="5">
        <f t="shared" si="34"/>
        <v>1.6632167824155733E-2</v>
      </c>
      <c r="J533" s="5">
        <f t="shared" si="35"/>
        <v>-5.2482929632948882E-3</v>
      </c>
    </row>
    <row r="534" spans="1:10" ht="15" customHeight="1" x14ac:dyDescent="0.2">
      <c r="A534" s="3">
        <f>'2_CVaR_t2'!A534</f>
        <v>43038</v>
      </c>
      <c r="B534" s="5">
        <f>'2_CVaR_t2'!D534-1</f>
        <v>2.1905573050806648E-3</v>
      </c>
      <c r="C534" s="5">
        <f>'Stocks Returns'!B530</f>
        <v>-5.2410901467504489E-3</v>
      </c>
      <c r="D534" s="5">
        <f>'Stocks Returns'!C530</f>
        <v>3.0079299972656237E-3</v>
      </c>
      <c r="E534" s="5">
        <f>'Stocks Returns'!D530</f>
        <v>5.1731418918918859E-3</v>
      </c>
      <c r="F534" s="5">
        <f>'Stocks Returns'!E530</f>
        <v>3.5149384885764245E-3</v>
      </c>
      <c r="G534" s="5">
        <f t="shared" si="32"/>
        <v>-6.8615889948939303E-3</v>
      </c>
      <c r="H534" s="5">
        <f t="shared" si="33"/>
        <v>-1.6888388200596207E-4</v>
      </c>
      <c r="I534" s="5">
        <f t="shared" si="34"/>
        <v>1.9796847329661784E-3</v>
      </c>
      <c r="J534" s="5">
        <f t="shared" si="35"/>
        <v>1.2655061666861397E-3</v>
      </c>
    </row>
    <row r="535" spans="1:10" ht="15" customHeight="1" x14ac:dyDescent="0.2">
      <c r="A535" s="3">
        <f>'2_CVaR_t2'!A535</f>
        <v>43039</v>
      </c>
      <c r="B535" s="5">
        <f>'2_CVaR_t2'!D535-1</f>
        <v>-5.4392099083999668E-4</v>
      </c>
      <c r="C535" s="5">
        <f>'Stocks Returns'!B531</f>
        <v>-5.2687038988409318E-3</v>
      </c>
      <c r="D535" s="5">
        <f>'Stocks Returns'!C531</f>
        <v>-5.4525627044710312E-4</v>
      </c>
      <c r="E535" s="5">
        <f>'Stocks Returns'!D531</f>
        <v>-4.3062703497531718E-3</v>
      </c>
      <c r="F535" s="5">
        <f>'Stocks Returns'!E531</f>
        <v>-4.6701692936369499E-3</v>
      </c>
      <c r="G535" s="5">
        <f t="shared" si="32"/>
        <v>-4.2605130462809266E-3</v>
      </c>
      <c r="H535" s="5">
        <f t="shared" si="33"/>
        <v>3.0236405140027982E-4</v>
      </c>
      <c r="I535" s="5">
        <f t="shared" si="34"/>
        <v>-3.4638865909632742E-3</v>
      </c>
      <c r="J535" s="5">
        <f t="shared" si="35"/>
        <v>-4.0810237156950662E-3</v>
      </c>
    </row>
    <row r="536" spans="1:10" ht="15" customHeight="1" x14ac:dyDescent="0.2">
      <c r="A536" s="3">
        <f>'2_CVaR_t2'!A536</f>
        <v>43040</v>
      </c>
      <c r="B536" s="5">
        <f>'2_CVaR_t2'!D536-1</f>
        <v>5.2852481903320481E-3</v>
      </c>
      <c r="C536" s="5">
        <f>'Stocks Returns'!B532</f>
        <v>1.4830508474576343E-2</v>
      </c>
      <c r="D536" s="5">
        <f>'Stocks Returns'!C532</f>
        <v>9.9108928896161075E-3</v>
      </c>
      <c r="E536" s="5">
        <f>'Stocks Returns'!D532</f>
        <v>-1.9092827004219437E-2</v>
      </c>
      <c r="F536" s="5">
        <f>'Stocks Returns'!E532</f>
        <v>1.8572825024437911E-2</v>
      </c>
      <c r="G536" s="5">
        <f t="shared" si="32"/>
        <v>1.0235042858893633E-2</v>
      </c>
      <c r="H536" s="5">
        <f t="shared" si="33"/>
        <v>2.1795064401118561E-3</v>
      </c>
      <c r="I536" s="5">
        <f t="shared" si="34"/>
        <v>-2.6853766055764797E-2</v>
      </c>
      <c r="J536" s="5">
        <f t="shared" si="35"/>
        <v>1.3110889181568317E-2</v>
      </c>
    </row>
    <row r="537" spans="1:10" ht="15" customHeight="1" x14ac:dyDescent="0.2">
      <c r="A537" s="3">
        <f>'2_CVaR_t2'!A537</f>
        <v>43041</v>
      </c>
      <c r="B537" s="5">
        <f>'2_CVaR_t2'!D537-1</f>
        <v>-1.9630644040691259E-4</v>
      </c>
      <c r="C537" s="5">
        <f>'Stocks Returns'!B533</f>
        <v>-9.6555323590814313E-2</v>
      </c>
      <c r="D537" s="5">
        <f>'Stocks Returns'!C533</f>
        <v>-8.1029981092994863E-4</v>
      </c>
      <c r="E537" s="5">
        <f>'Stocks Returns'!D533</f>
        <v>5.0543069147219732E-3</v>
      </c>
      <c r="F537" s="5">
        <f>'Stocks Returns'!E533</f>
        <v>7.2936660268712039E-3</v>
      </c>
      <c r="G537" s="5">
        <f t="shared" si="32"/>
        <v>-9.5881299145755619E-2</v>
      </c>
      <c r="H537" s="5">
        <f t="shared" si="33"/>
        <v>-4.7427685215415311E-4</v>
      </c>
      <c r="I537" s="5">
        <f t="shared" si="34"/>
        <v>5.3836432566338327E-3</v>
      </c>
      <c r="J537" s="5">
        <f t="shared" si="35"/>
        <v>7.5219636207601633E-3</v>
      </c>
    </row>
    <row r="538" spans="1:10" ht="15" customHeight="1" x14ac:dyDescent="0.2">
      <c r="A538" s="3">
        <f>'2_CVaR_t2'!A538</f>
        <v>43042</v>
      </c>
      <c r="B538" s="5">
        <f>'2_CVaR_t2'!D538-1</f>
        <v>2.306449248253184E-3</v>
      </c>
      <c r="C538" s="5">
        <f>'Stocks Returns'!B534</f>
        <v>-4.563835932986704E-2</v>
      </c>
      <c r="D538" s="5">
        <f>'Stocks Returns'!C534</f>
        <v>3.4240403676337738E-3</v>
      </c>
      <c r="E538" s="5">
        <f>'Stocks Returns'!D534</f>
        <v>2.1399529210357482E-3</v>
      </c>
      <c r="F538" s="5">
        <f>'Stocks Returns'!E534</f>
        <v>9.1463414634147533E-3</v>
      </c>
      <c r="G538" s="5">
        <f t="shared" si="32"/>
        <v>-4.7370266616639047E-2</v>
      </c>
      <c r="H538" s="5">
        <f t="shared" si="33"/>
        <v>7.6663971763170184E-5</v>
      </c>
      <c r="I538" s="5">
        <f t="shared" si="34"/>
        <v>-1.2245501909651686E-3</v>
      </c>
      <c r="J538" s="5">
        <f t="shared" si="35"/>
        <v>6.776605276195247E-3</v>
      </c>
    </row>
    <row r="539" spans="1:10" ht="15" customHeight="1" x14ac:dyDescent="0.2">
      <c r="A539" s="3">
        <f>'2_CVaR_t2'!A539</f>
        <v>43045</v>
      </c>
      <c r="B539" s="5">
        <f>'2_CVaR_t2'!D539-1</f>
        <v>4.1516260278593453E-3</v>
      </c>
      <c r="C539" s="5">
        <f>'Stocks Returns'!B535</f>
        <v>3.510895883777243E-2</v>
      </c>
      <c r="D539" s="5">
        <f>'Stocks Returns'!C535</f>
        <v>5.0287356321838672E-3</v>
      </c>
      <c r="E539" s="5">
        <f>'Stocks Returns'!D535</f>
        <v>1.8150758061072025E-2</v>
      </c>
      <c r="F539" s="5">
        <f>'Stocks Returns'!E535</f>
        <v>1.340634441087607E-2</v>
      </c>
      <c r="G539" s="5">
        <f t="shared" si="32"/>
        <v>3.1603259013036657E-2</v>
      </c>
      <c r="H539" s="5">
        <f t="shared" si="33"/>
        <v>-1.0342565906748353E-3</v>
      </c>
      <c r="I539" s="5">
        <f t="shared" si="34"/>
        <v>1.2062942074852078E-2</v>
      </c>
      <c r="J539" s="5">
        <f t="shared" si="35"/>
        <v>9.1211869033677208E-3</v>
      </c>
    </row>
    <row r="540" spans="1:10" ht="15" customHeight="1" x14ac:dyDescent="0.2">
      <c r="A540" s="3">
        <f>'2_CVaR_t2'!A540</f>
        <v>43046</v>
      </c>
      <c r="B540" s="5">
        <f>'2_CVaR_t2'!D540-1</f>
        <v>-1.1600543698219168E-3</v>
      </c>
      <c r="C540" s="5">
        <f>'Stocks Returns'!B536</f>
        <v>1.3450292397660712E-2</v>
      </c>
      <c r="D540" s="5">
        <f>'Stocks Returns'!C536</f>
        <v>1.5189421015011639E-3</v>
      </c>
      <c r="E540" s="5">
        <f>'Stocks Returns'!D536</f>
        <v>-4.1107382550335636E-2</v>
      </c>
      <c r="F540" s="5">
        <f>'Stocks Returns'!E536</f>
        <v>-3.5401527855413173E-3</v>
      </c>
      <c r="G540" s="5">
        <f t="shared" si="32"/>
        <v>1.5050780314712174E-2</v>
      </c>
      <c r="H540" s="5">
        <f t="shared" si="33"/>
        <v>3.2733490109491592E-3</v>
      </c>
      <c r="I540" s="5">
        <f t="shared" si="34"/>
        <v>-3.9355642039519148E-2</v>
      </c>
      <c r="J540" s="5">
        <f t="shared" si="35"/>
        <v>-2.311418078098535E-3</v>
      </c>
    </row>
    <row r="541" spans="1:10" ht="15" customHeight="1" x14ac:dyDescent="0.2">
      <c r="A541" s="3">
        <f>'2_CVaR_t2'!A541</f>
        <v>43047</v>
      </c>
      <c r="B541" s="5">
        <f>'2_CVaR_t2'!D541-1</f>
        <v>2.9326054632106136E-3</v>
      </c>
      <c r="C541" s="5">
        <f>'Stocks Returns'!B537</f>
        <v>-1.3271783035198936E-2</v>
      </c>
      <c r="D541" s="5">
        <f>'Stocks Returns'!C537</f>
        <v>3.3901329288963389E-3</v>
      </c>
      <c r="E541" s="5">
        <f>'Stocks Returns'!D537</f>
        <v>1.4982502187226743E-2</v>
      </c>
      <c r="F541" s="5">
        <f>'Stocks Returns'!E537</f>
        <v>7.4794315632020769E-4</v>
      </c>
      <c r="G541" s="5">
        <f t="shared" si="32"/>
        <v>-1.5605622469593239E-2</v>
      </c>
      <c r="H541" s="5">
        <f t="shared" si="33"/>
        <v>-8.7878103795339599E-4</v>
      </c>
      <c r="I541" s="5">
        <f t="shared" si="34"/>
        <v>1.0693849530145494E-2</v>
      </c>
      <c r="J541" s="5">
        <f t="shared" si="35"/>
        <v>-2.2717865584662442E-3</v>
      </c>
    </row>
    <row r="542" spans="1:10" ht="15" customHeight="1" x14ac:dyDescent="0.2">
      <c r="A542" s="3">
        <f>'2_CVaR_t2'!A542</f>
        <v>43048</v>
      </c>
      <c r="B542" s="5">
        <f>'2_CVaR_t2'!D542-1</f>
        <v>-2.9228086267848452E-3</v>
      </c>
      <c r="C542" s="5">
        <f>'Stocks Returns'!B538</f>
        <v>4.093567251461927E-3</v>
      </c>
      <c r="D542" s="5">
        <f>'Stocks Returns'!C538</f>
        <v>-2.9341157642037707E-3</v>
      </c>
      <c r="E542" s="5">
        <f>'Stocks Returns'!D538</f>
        <v>-2.1549402004094387E-2</v>
      </c>
      <c r="F542" s="5">
        <f>'Stocks Returns'!E538</f>
        <v>1.8684603886387485E-4</v>
      </c>
      <c r="G542" s="5">
        <f t="shared" si="32"/>
        <v>7.3886138589452557E-3</v>
      </c>
      <c r="H542" s="5">
        <f t="shared" si="33"/>
        <v>1.4146026563184718E-3</v>
      </c>
      <c r="I542" s="5">
        <f t="shared" si="34"/>
        <v>-1.7195996755714826E-2</v>
      </c>
      <c r="J542" s="5">
        <f t="shared" si="35"/>
        <v>3.2454417783414208E-3</v>
      </c>
    </row>
    <row r="543" spans="1:10" ht="15" customHeight="1" x14ac:dyDescent="0.2">
      <c r="A543" s="3">
        <f>'2_CVaR_t2'!A543</f>
        <v>43049</v>
      </c>
      <c r="B543" s="5">
        <f>'2_CVaR_t2'!D543-1</f>
        <v>-1.0137688708474757E-3</v>
      </c>
      <c r="C543" s="5">
        <f>'Stocks Returns'!B539</f>
        <v>1.1648223645894795E-3</v>
      </c>
      <c r="D543" s="5">
        <f>'Stocks Returns'!C539</f>
        <v>-2.318530408418118E-3</v>
      </c>
      <c r="E543" s="5">
        <f>'Stocks Returns'!D539</f>
        <v>8.2590023125206358E-3</v>
      </c>
      <c r="F543" s="5">
        <f>'Stocks Returns'!E539</f>
        <v>-1.0087801232953497E-2</v>
      </c>
      <c r="G543" s="5">
        <f t="shared" si="32"/>
        <v>2.6246841208518641E-3</v>
      </c>
      <c r="H543" s="5">
        <f t="shared" si="33"/>
        <v>-7.7941735084627426E-4</v>
      </c>
      <c r="I543" s="5">
        <f t="shared" si="34"/>
        <v>9.7948387500408577E-3</v>
      </c>
      <c r="J543" s="5">
        <f t="shared" si="35"/>
        <v>-9.0109210072501517E-3</v>
      </c>
    </row>
    <row r="544" spans="1:10" ht="15" customHeight="1" x14ac:dyDescent="0.2">
      <c r="A544" s="3">
        <f>'2_CVaR_t2'!A544</f>
        <v>43052</v>
      </c>
      <c r="B544" s="5">
        <f>'2_CVaR_t2'!D544-1</f>
        <v>-2.9776336887347155E-3</v>
      </c>
      <c r="C544" s="5">
        <f>'Stocks Returns'!B540</f>
        <v>-1.1634671320535306E-2</v>
      </c>
      <c r="D544" s="5">
        <f>'Stocks Returns'!C540</f>
        <v>-4.2903110475508432E-3</v>
      </c>
      <c r="E544" s="5">
        <f>'Stocks Returns'!D540</f>
        <v>-5.8977719528179318E-3</v>
      </c>
      <c r="F544" s="5">
        <f>'Stocks Returns'!E540</f>
        <v>-7.9260237780713894E-3</v>
      </c>
      <c r="G544" s="5">
        <f t="shared" si="32"/>
        <v>-8.2869206649331638E-3</v>
      </c>
      <c r="H544" s="5">
        <f t="shared" si="33"/>
        <v>1.3909547158190167E-4</v>
      </c>
      <c r="I544" s="5">
        <f t="shared" si="34"/>
        <v>-1.4634499062821504E-3</v>
      </c>
      <c r="J544" s="5">
        <f t="shared" si="35"/>
        <v>-4.8105158263301749E-3</v>
      </c>
    </row>
    <row r="545" spans="1:10" ht="15" customHeight="1" x14ac:dyDescent="0.2">
      <c r="A545" s="3">
        <f>'2_CVaR_t2'!A545</f>
        <v>43053</v>
      </c>
      <c r="B545" s="5">
        <f>'2_CVaR_t2'!D545-1</f>
        <v>3.2253549901024581E-3</v>
      </c>
      <c r="C545" s="5">
        <f>'Stocks Returns'!B541</f>
        <v>-4.1789287816362375E-2</v>
      </c>
      <c r="D545" s="5">
        <f>'Stocks Returns'!C541</f>
        <v>5.20646319569118E-3</v>
      </c>
      <c r="E545" s="5">
        <f>'Stocks Returns'!D541</f>
        <v>-1.0986596352435818E-4</v>
      </c>
      <c r="F545" s="5">
        <f>'Stocks Returns'!E541</f>
        <v>-2.5489823093018948E-2</v>
      </c>
      <c r="G545" s="5">
        <f t="shared" si="32"/>
        <v>-4.4404551194539454E-2</v>
      </c>
      <c r="H545" s="5">
        <f t="shared" si="33"/>
        <v>5.0669877735220765E-4</v>
      </c>
      <c r="I545" s="5">
        <f t="shared" si="34"/>
        <v>-4.830590259658131E-3</v>
      </c>
      <c r="J545" s="5">
        <f t="shared" si="35"/>
        <v>-2.8813447096694509E-2</v>
      </c>
    </row>
    <row r="546" spans="1:10" ht="15" customHeight="1" x14ac:dyDescent="0.2">
      <c r="A546" s="3">
        <f>'2_CVaR_t2'!A546</f>
        <v>43054</v>
      </c>
      <c r="B546" s="5">
        <f>'2_CVaR_t2'!D546-1</f>
        <v>-1.0479509872536097E-2</v>
      </c>
      <c r="C546" s="5">
        <f>'Stocks Returns'!B542</f>
        <v>2.7027027027026973E-2</v>
      </c>
      <c r="D546" s="5">
        <f>'Stocks Returns'!C542</f>
        <v>-1.5449187354884875E-2</v>
      </c>
      <c r="E546" s="5">
        <f>'Stocks Returns'!D542</f>
        <v>-1.5602681024063259E-2</v>
      </c>
      <c r="F546" s="5">
        <f>'Stocks Returns'!E542</f>
        <v>-1.4444661331251107E-2</v>
      </c>
      <c r="G546" s="5">
        <f t="shared" si="32"/>
        <v>3.7586429239611752E-2</v>
      </c>
      <c r="H546" s="5">
        <f t="shared" si="33"/>
        <v>2.1011527342967504E-5</v>
      </c>
      <c r="I546" s="5">
        <f t="shared" si="34"/>
        <v>-9.6272975825215448E-5</v>
      </c>
      <c r="J546" s="5">
        <f t="shared" si="35"/>
        <v>-3.5416862146091504E-3</v>
      </c>
    </row>
    <row r="547" spans="1:10" ht="15" customHeight="1" x14ac:dyDescent="0.2">
      <c r="A547" s="3">
        <f>'2_CVaR_t2'!A547</f>
        <v>43055</v>
      </c>
      <c r="B547" s="5">
        <f>'2_CVaR_t2'!D547-1</f>
        <v>5.0794036178056778E-3</v>
      </c>
      <c r="C547" s="5">
        <f>'Stocks Returns'!B543</f>
        <v>2.3923444976077235E-3</v>
      </c>
      <c r="D547" s="5">
        <f>'Stocks Returns'!C543</f>
        <v>6.9841269841268705E-3</v>
      </c>
      <c r="E547" s="5">
        <f>'Stocks Returns'!D543</f>
        <v>1.3282732447817747E-2</v>
      </c>
      <c r="F547" s="5">
        <f>'Stocks Returns'!E543</f>
        <v>-5.3475935828877219E-3</v>
      </c>
      <c r="G547" s="5">
        <f t="shared" si="32"/>
        <v>-2.0052400419834308E-3</v>
      </c>
      <c r="H547" s="5">
        <f t="shared" si="33"/>
        <v>-4.4431029257697117E-4</v>
      </c>
      <c r="I547" s="5">
        <f t="shared" si="34"/>
        <v>5.8256012376916959E-3</v>
      </c>
      <c r="J547" s="5">
        <f t="shared" si="35"/>
        <v>-1.0595848499766632E-2</v>
      </c>
    </row>
    <row r="548" spans="1:10" ht="15" customHeight="1" x14ac:dyDescent="0.2">
      <c r="A548" s="3">
        <f>'2_CVaR_t2'!A548</f>
        <v>43056</v>
      </c>
      <c r="B548" s="5">
        <f>'2_CVaR_t2'!D548-1</f>
        <v>-6.4391866610769011E-3</v>
      </c>
      <c r="C548" s="5">
        <f>'Stocks Returns'!B544</f>
        <v>4.7136038186157414E-2</v>
      </c>
      <c r="D548" s="5">
        <f>'Stocks Returns'!C544</f>
        <v>-1.0808863267879665E-2</v>
      </c>
      <c r="E548" s="5">
        <f>'Stocks Returns'!D544</f>
        <v>5.7281339502093243E-3</v>
      </c>
      <c r="F548" s="5">
        <f>'Stocks Returns'!E544</f>
        <v>-1.7921146953404632E-3</v>
      </c>
      <c r="G548" s="5">
        <f t="shared" si="32"/>
        <v>5.3811424925179929E-2</v>
      </c>
      <c r="H548" s="5">
        <f t="shared" si="33"/>
        <v>-1.2849594943122825E-3</v>
      </c>
      <c r="I548" s="5">
        <f t="shared" si="34"/>
        <v>1.5271392917348846E-2</v>
      </c>
      <c r="J548" s="5">
        <f t="shared" si="35"/>
        <v>4.9167250378404862E-3</v>
      </c>
    </row>
    <row r="549" spans="1:10" ht="15" customHeight="1" x14ac:dyDescent="0.2">
      <c r="A549" s="3">
        <f>'2_CVaR_t2'!A549</f>
        <v>43059</v>
      </c>
      <c r="B549" s="5">
        <f>'2_CVaR_t2'!D549-1</f>
        <v>8.2124938740535391E-4</v>
      </c>
      <c r="C549" s="5">
        <f>'Stocks Returns'!B545</f>
        <v>-1.0826210826210936E-2</v>
      </c>
      <c r="D549" s="5">
        <f>'Stocks Returns'!C545</f>
        <v>1.1837552358404668E-3</v>
      </c>
      <c r="E549" s="5">
        <f>'Stocks Returns'!D545</f>
        <v>9.8576122672522359E-4</v>
      </c>
      <c r="F549" s="5">
        <f>'Stocks Returns'!E545</f>
        <v>-9.974067424696198E-4</v>
      </c>
      <c r="G549" s="5">
        <f t="shared" si="32"/>
        <v>-1.1130376088655603E-2</v>
      </c>
      <c r="H549" s="5">
        <f t="shared" si="33"/>
        <v>2.2203143058996226E-5</v>
      </c>
      <c r="I549" s="5">
        <f t="shared" si="34"/>
        <v>-1.8672215765994093E-4</v>
      </c>
      <c r="J549" s="5">
        <f t="shared" si="35"/>
        <v>-1.8254025881674022E-3</v>
      </c>
    </row>
    <row r="550" spans="1:10" ht="15" customHeight="1" x14ac:dyDescent="0.2">
      <c r="A550" s="3">
        <f>'2_CVaR_t2'!A550</f>
        <v>43060</v>
      </c>
      <c r="B550" s="5">
        <f>'2_CVaR_t2'!D550-1</f>
        <v>8.8383511864524866E-3</v>
      </c>
      <c r="C550" s="5">
        <f>'Stocks Returns'!B546</f>
        <v>-6.336405529953848E-3</v>
      </c>
      <c r="D550" s="5">
        <f>'Stocks Returns'!C546</f>
        <v>1.3642564802182733E-2</v>
      </c>
      <c r="E550" s="5">
        <f>'Stocks Returns'!D546</f>
        <v>5.2522157785315216E-3</v>
      </c>
      <c r="F550" s="5">
        <f>'Stocks Returns'!E546</f>
        <v>-1.3977635782748132E-3</v>
      </c>
      <c r="G550" s="5">
        <f t="shared" si="32"/>
        <v>-1.4347515462643595E-2</v>
      </c>
      <c r="H550" s="5">
        <f t="shared" si="33"/>
        <v>6.8194349679493414E-4</v>
      </c>
      <c r="I550" s="5">
        <f t="shared" si="34"/>
        <v>-7.7527796906467928E-3</v>
      </c>
      <c r="J550" s="5">
        <f t="shared" si="35"/>
        <v>-1.0548066469316279E-2</v>
      </c>
    </row>
    <row r="551" spans="1:10" ht="15" customHeight="1" x14ac:dyDescent="0.2">
      <c r="A551" s="3">
        <f>'2_CVaR_t2'!A551</f>
        <v>43061</v>
      </c>
      <c r="B551" s="5">
        <f>'2_CVaR_t2'!D551-1</f>
        <v>-4.3268166618853909E-3</v>
      </c>
      <c r="C551" s="5">
        <f>'Stocks Returns'!B547</f>
        <v>3.130434782608682E-2</v>
      </c>
      <c r="D551" s="5">
        <f>'Stocks Returns'!C547</f>
        <v>-5.6527590847914588E-3</v>
      </c>
      <c r="E551" s="5">
        <f>'Stocks Returns'!D547</f>
        <v>-1.600087079568957E-2</v>
      </c>
      <c r="F551" s="5">
        <f>'Stocks Returns'!E547</f>
        <v>4.1991601679665091E-3</v>
      </c>
      <c r="G551" s="5">
        <f t="shared" si="32"/>
        <v>3.5949085695365715E-2</v>
      </c>
      <c r="H551" s="5">
        <f t="shared" si="33"/>
        <v>7.6229058565649779E-4</v>
      </c>
      <c r="I551" s="5">
        <f t="shared" si="34"/>
        <v>-9.5752775598195172E-3</v>
      </c>
      <c r="J551" s="5">
        <f t="shared" si="35"/>
        <v>8.7152135093451783E-3</v>
      </c>
    </row>
    <row r="552" spans="1:10" ht="15" customHeight="1" x14ac:dyDescent="0.2">
      <c r="A552" s="3">
        <f>'2_CVaR_t2'!A552</f>
        <v>43062</v>
      </c>
      <c r="B552" s="5">
        <f>'2_CVaR_t2'!D552-1</f>
        <v>3.1594126486123031E-5</v>
      </c>
      <c r="C552" s="5">
        <f>'Stocks Returns'!B548</f>
        <v>0</v>
      </c>
      <c r="D552" s="5">
        <f>'Stocks Returns'!C548</f>
        <v>0</v>
      </c>
      <c r="E552" s="5">
        <f>'Stocks Returns'!D548</f>
        <v>0</v>
      </c>
      <c r="F552" s="5">
        <f>'Stocks Returns'!E548</f>
        <v>0</v>
      </c>
      <c r="G552" s="5">
        <f t="shared" si="32"/>
        <v>4.5494065351061984E-4</v>
      </c>
      <c r="H552" s="5">
        <f t="shared" si="33"/>
        <v>6.1315236885345803E-7</v>
      </c>
      <c r="I552" s="5">
        <f t="shared" si="34"/>
        <v>-7.0241384070458875E-6</v>
      </c>
      <c r="J552" s="5">
        <f t="shared" si="35"/>
        <v>-8.2789821646411454E-6</v>
      </c>
    </row>
    <row r="553" spans="1:10" ht="15" customHeight="1" x14ac:dyDescent="0.2">
      <c r="A553" s="3">
        <f>'2_CVaR_t2'!A553</f>
        <v>43063</v>
      </c>
      <c r="B553" s="5">
        <f>'2_CVaR_t2'!D553-1</f>
        <v>6.8642707894881472E-3</v>
      </c>
      <c r="C553" s="5">
        <f>'Stocks Returns'!B549</f>
        <v>-1.630129286115789E-2</v>
      </c>
      <c r="D553" s="5">
        <f>'Stocks Returns'!C549</f>
        <v>1.0377188233170909E-2</v>
      </c>
      <c r="E553" s="5">
        <f>'Stocks Returns'!D549</f>
        <v>6.3053097345131537E-3</v>
      </c>
      <c r="F553" s="5">
        <f>'Stocks Returns'!E549</f>
        <v>4.9780963759458174E-3</v>
      </c>
      <c r="G553" s="5">
        <f t="shared" si="32"/>
        <v>-2.2414693524916079E-2</v>
      </c>
      <c r="H553" s="5">
        <f t="shared" si="33"/>
        <v>3.2189503996948692E-4</v>
      </c>
      <c r="I553" s="5">
        <f t="shared" si="34"/>
        <v>-3.7861228613323018E-3</v>
      </c>
      <c r="J553" s="5">
        <f t="shared" si="35"/>
        <v>-2.1229743103001663E-3</v>
      </c>
    </row>
    <row r="554" spans="1:10" ht="15" customHeight="1" x14ac:dyDescent="0.2">
      <c r="A554" s="3">
        <f>'2_CVaR_t2'!A554</f>
        <v>43066</v>
      </c>
      <c r="B554" s="5">
        <f>'2_CVaR_t2'!D554-1</f>
        <v>1.0991316449044941E-3</v>
      </c>
      <c r="C554" s="5">
        <f>'Stocks Returns'!B550</f>
        <v>-1.7142857142857792E-3</v>
      </c>
      <c r="D554" s="5">
        <f>'Stocks Returns'!C550</f>
        <v>3.6616950969008411E-3</v>
      </c>
      <c r="E554" s="5">
        <f>'Stocks Returns'!D550</f>
        <v>-2.2424975266571279E-2</v>
      </c>
      <c r="F554" s="5">
        <f>'Stocks Returns'!E550</f>
        <v>-2.5956013473350525E-2</v>
      </c>
      <c r="G554" s="5">
        <f t="shared" si="32"/>
        <v>-2.2855828202656267E-3</v>
      </c>
      <c r="H554" s="5">
        <f t="shared" si="33"/>
        <v>2.0911732702465456E-3</v>
      </c>
      <c r="I554" s="5">
        <f t="shared" si="34"/>
        <v>-2.4007587554446104E-2</v>
      </c>
      <c r="J554" s="5">
        <f t="shared" si="35"/>
        <v>-2.7072470352390302E-2</v>
      </c>
    </row>
    <row r="555" spans="1:10" ht="15" customHeight="1" x14ac:dyDescent="0.2">
      <c r="A555" s="3">
        <f>'2_CVaR_t2'!A555</f>
        <v>43067</v>
      </c>
      <c r="B555" s="5">
        <f>'2_CVaR_t2'!D555-1</f>
        <v>6.4973084661417158E-3</v>
      </c>
      <c r="C555" s="5">
        <f>'Stocks Returns'!B551</f>
        <v>2.8620492272467102E-2</v>
      </c>
      <c r="D555" s="5">
        <f>'Stocks Returns'!C551</f>
        <v>8.7204128848550333E-3</v>
      </c>
      <c r="E555" s="5">
        <f>'Stocks Returns'!D551</f>
        <v>1.8553918812549197E-2</v>
      </c>
      <c r="F555" s="5">
        <f>'Stocks Returns'!E551</f>
        <v>1.9731489015459847E-2</v>
      </c>
      <c r="G555" s="5">
        <f t="shared" si="32"/>
        <v>2.2859857283011771E-2</v>
      </c>
      <c r="H555" s="5">
        <f t="shared" si="33"/>
        <v>-7.9480810268997733E-4</v>
      </c>
      <c r="I555" s="5">
        <f t="shared" si="34"/>
        <v>9.0040891842719604E-3</v>
      </c>
      <c r="J555" s="5">
        <f t="shared" si="35"/>
        <v>1.3011350641851414E-2</v>
      </c>
    </row>
    <row r="556" spans="1:10" ht="15" customHeight="1" x14ac:dyDescent="0.2">
      <c r="A556" s="3">
        <f>'2_CVaR_t2'!A556</f>
        <v>43068</v>
      </c>
      <c r="B556" s="5">
        <f>'2_CVaR_t2'!D556-1</f>
        <v>-2.1554525248562939E-2</v>
      </c>
      <c r="C556" s="5">
        <f>'Stocks Returns'!B552</f>
        <v>5.0083472454090172E-2</v>
      </c>
      <c r="D556" s="5">
        <f>'Stocks Returns'!C552</f>
        <v>-3.0875088214537771E-2</v>
      </c>
      <c r="E556" s="5">
        <f>'Stocks Returns'!D552</f>
        <v>-4.415985868845218E-2</v>
      </c>
      <c r="F556" s="5">
        <f>'Stocks Returns'!E552</f>
        <v>1.1968880909634771E-2</v>
      </c>
      <c r="G556" s="5">
        <f t="shared" si="32"/>
        <v>7.1289431597671774E-2</v>
      </c>
      <c r="H556" s="5">
        <f t="shared" si="33"/>
        <v>8.9462590746802739E-4</v>
      </c>
      <c r="I556" s="5">
        <f t="shared" si="34"/>
        <v>-1.2307736620257095E-2</v>
      </c>
      <c r="J556" s="5">
        <f t="shared" si="35"/>
        <v>3.4368489198896859E-2</v>
      </c>
    </row>
    <row r="557" spans="1:10" ht="15" customHeight="1" x14ac:dyDescent="0.2">
      <c r="A557" s="3">
        <f>'2_CVaR_t2'!A557</f>
        <v>43069</v>
      </c>
      <c r="B557" s="5">
        <f>'2_CVaR_t2'!D557-1</f>
        <v>1.5834873713569619E-2</v>
      </c>
      <c r="C557" s="5">
        <f>'Stocks Returns'!B553</f>
        <v>7.9491255961843255E-3</v>
      </c>
      <c r="D557" s="5">
        <f>'Stocks Returns'!C553</f>
        <v>2.4849808847624333E-2</v>
      </c>
      <c r="E557" s="5">
        <f>'Stocks Returns'!D553</f>
        <v>4.7355047355046587E-3</v>
      </c>
      <c r="F557" s="5">
        <f>'Stocks Returns'!E553</f>
        <v>2.9568302779421352E-3</v>
      </c>
      <c r="G557" s="5">
        <f t="shared" si="32"/>
        <v>-6.7878328229277664E-3</v>
      </c>
      <c r="H557" s="5">
        <f t="shared" si="33"/>
        <v>1.5921430972194936E-3</v>
      </c>
      <c r="I557" s="5">
        <f t="shared" si="34"/>
        <v>-1.8595720764017103E-2</v>
      </c>
      <c r="J557" s="5">
        <f t="shared" si="35"/>
        <v>-1.3456347674415534E-2</v>
      </c>
    </row>
    <row r="558" spans="1:10" ht="15" customHeight="1" x14ac:dyDescent="0.2">
      <c r="A558" s="3">
        <f>'2_CVaR_t2'!A558</f>
        <v>43070</v>
      </c>
      <c r="B558" s="5">
        <f>'2_CVaR_t2'!D558-1</f>
        <v>-1.0261580297676542E-2</v>
      </c>
      <c r="C558" s="5">
        <f>'Stocks Returns'!B554</f>
        <v>2.3133543638275578E-2</v>
      </c>
      <c r="D558" s="5">
        <f>'Stocks Returns'!C554</f>
        <v>-1.6520117239541721E-2</v>
      </c>
      <c r="E558" s="5">
        <f>'Stocks Returns'!D554</f>
        <v>1.1495574203945758E-4</v>
      </c>
      <c r="F558" s="5">
        <f>'Stocks Returns'!E554</f>
        <v>1.6902515723270506E-2</v>
      </c>
      <c r="G558" s="5">
        <f t="shared" si="32"/>
        <v>3.3483447304184517E-2</v>
      </c>
      <c r="H558" s="5">
        <f t="shared" si="33"/>
        <v>-1.3706534810149877E-3</v>
      </c>
      <c r="I558" s="5">
        <f t="shared" si="34"/>
        <v>1.5299719586075677E-2</v>
      </c>
      <c r="J558" s="5">
        <f t="shared" si="35"/>
        <v>2.757926484432164E-2</v>
      </c>
    </row>
    <row r="559" spans="1:10" ht="15" customHeight="1" x14ac:dyDescent="0.2">
      <c r="A559" s="3">
        <f>'2_CVaR_t2'!A559</f>
        <v>43073</v>
      </c>
      <c r="B559" s="5">
        <f>'2_CVaR_t2'!D559-1</f>
        <v>-1.9055900803293113E-2</v>
      </c>
      <c r="C559" s="5">
        <f>'Stocks Returns'!B555</f>
        <v>7.1428571428571397E-2</v>
      </c>
      <c r="D559" s="5">
        <f>'Stocks Returns'!C555</f>
        <v>-2.980222162015711E-2</v>
      </c>
      <c r="E559" s="5">
        <f>'Stocks Returns'!D555</f>
        <v>-8.0459770114942319E-3</v>
      </c>
      <c r="F559" s="5">
        <f>'Stocks Returns'!E555</f>
        <v>-8.6973328179358322E-3</v>
      </c>
      <c r="G559" s="5">
        <f t="shared" si="32"/>
        <v>9.0232570258551262E-2</v>
      </c>
      <c r="H559" s="5">
        <f t="shared" si="33"/>
        <v>-1.7098267470540482E-3</v>
      </c>
      <c r="I559" s="5">
        <f t="shared" si="34"/>
        <v>2.0118402941772404E-2</v>
      </c>
      <c r="J559" s="5">
        <f t="shared" si="35"/>
        <v>1.1108530207045279E-2</v>
      </c>
    </row>
    <row r="560" spans="1:10" ht="15" customHeight="1" x14ac:dyDescent="0.2">
      <c r="A560" s="3">
        <f>'2_CVaR_t2'!A560</f>
        <v>43074</v>
      </c>
      <c r="B560" s="5">
        <f>'2_CVaR_t2'!D560-1</f>
        <v>6.6735687789014619E-3</v>
      </c>
      <c r="C560" s="5">
        <f>'Stocks Returns'!B556</f>
        <v>-4.7482014388489313E-2</v>
      </c>
      <c r="D560" s="5">
        <f>'Stocks Returns'!C556</f>
        <v>1.0704644885041414E-2</v>
      </c>
      <c r="E560" s="5">
        <f>'Stocks Returns'!D556</f>
        <v>-1.0428736964078755E-3</v>
      </c>
      <c r="F560" s="5">
        <f>'Stocks Returns'!E556</f>
        <v>-1.1698186781049502E-3</v>
      </c>
      <c r="G560" s="5">
        <f t="shared" si="32"/>
        <v>-5.3412090718724541E-2</v>
      </c>
      <c r="H560" s="5">
        <f t="shared" si="33"/>
        <v>9.3001498866415559E-4</v>
      </c>
      <c r="I560" s="5">
        <f t="shared" si="34"/>
        <v>-1.0852847493123513E-2</v>
      </c>
      <c r="J560" s="5">
        <f t="shared" si="35"/>
        <v>-8.0729274666417883E-3</v>
      </c>
    </row>
    <row r="561" spans="1:10" ht="15" customHeight="1" x14ac:dyDescent="0.2">
      <c r="A561" s="3">
        <f>'2_CVaR_t2'!A561</f>
        <v>43075</v>
      </c>
      <c r="B561" s="5">
        <f>'2_CVaR_t2'!D561-1</f>
        <v>6.7391182316887122E-3</v>
      </c>
      <c r="C561" s="5">
        <f>'Stocks Returns'!B557</f>
        <v>-2.114803625377637E-2</v>
      </c>
      <c r="D561" s="5">
        <f>'Stocks Returns'!C557</f>
        <v>1.0683367102597208E-2</v>
      </c>
      <c r="E561" s="5">
        <f>'Stocks Returns'!D557</f>
        <v>1.1599582415033893E-3</v>
      </c>
      <c r="F561" s="5">
        <f>'Stocks Returns'!E557</f>
        <v>-1.6591840718328976E-2</v>
      </c>
      <c r="G561" s="5">
        <f t="shared" si="32"/>
        <v>-2.7141126129112923E-2</v>
      </c>
      <c r="H561" s="5">
        <f t="shared" si="33"/>
        <v>8.1226561964521313E-4</v>
      </c>
      <c r="I561" s="5">
        <f t="shared" si="34"/>
        <v>-8.7467605775030845E-3</v>
      </c>
      <c r="J561" s="5">
        <f t="shared" si="35"/>
        <v>-2.356299437974177E-2</v>
      </c>
    </row>
    <row r="562" spans="1:10" ht="15" customHeight="1" x14ac:dyDescent="0.2">
      <c r="A562" s="3">
        <f>'2_CVaR_t2'!A562</f>
        <v>43076</v>
      </c>
      <c r="B562" s="5">
        <f>'2_CVaR_t2'!D562-1</f>
        <v>1.015453858107529E-2</v>
      </c>
      <c r="C562" s="5">
        <f>'Stocks Returns'!B558</f>
        <v>4.6296296296295392E-3</v>
      </c>
      <c r="D562" s="5">
        <f>'Stocks Returns'!C558</f>
        <v>1.5126663021687747E-2</v>
      </c>
      <c r="E562" s="5">
        <f>'Stocks Returns'!D558</f>
        <v>1.2513034410844615E-2</v>
      </c>
      <c r="F562" s="5">
        <f>'Stocks Returns'!E558</f>
        <v>3.1758634378720174E-3</v>
      </c>
      <c r="G562" s="5">
        <f t="shared" si="32"/>
        <v>-4.6467484361451088E-3</v>
      </c>
      <c r="H562" s="5">
        <f t="shared" si="33"/>
        <v>2.2895939463599829E-4</v>
      </c>
      <c r="I562" s="5">
        <f t="shared" si="34"/>
        <v>-2.4345337788868743E-3</v>
      </c>
      <c r="J562" s="5">
        <f t="shared" si="35"/>
        <v>-7.3407331465542326E-3</v>
      </c>
    </row>
    <row r="563" spans="1:10" ht="15" customHeight="1" x14ac:dyDescent="0.2">
      <c r="A563" s="3">
        <f>'2_CVaR_t2'!A563</f>
        <v>43077</v>
      </c>
      <c r="B563" s="5">
        <f>'2_CVaR_t2'!D563-1</f>
        <v>6.8313287640968667E-3</v>
      </c>
      <c r="C563" s="5">
        <f>'Stocks Returns'!B559</f>
        <v>6.6564260112647045E-3</v>
      </c>
      <c r="D563" s="5">
        <f>'Stocks Returns'!C559</f>
        <v>1.0771992818671361E-2</v>
      </c>
      <c r="E563" s="5">
        <f>'Stocks Returns'!D559</f>
        <v>2.28859137201054E-4</v>
      </c>
      <c r="F563" s="5">
        <f>'Stocks Returns'!E559</f>
        <v>2.037989711119903E-2</v>
      </c>
      <c r="G563" s="5">
        <f t="shared" si="32"/>
        <v>5.7469294676870501E-4</v>
      </c>
      <c r="H563" s="5">
        <f t="shared" si="33"/>
        <v>7.6518163896281514E-4</v>
      </c>
      <c r="I563" s="5">
        <f t="shared" si="34"/>
        <v>-9.8139540294154715E-3</v>
      </c>
      <c r="J563" s="5">
        <f t="shared" si="35"/>
        <v>1.3313022529340086E-2</v>
      </c>
    </row>
    <row r="564" spans="1:10" ht="15" customHeight="1" x14ac:dyDescent="0.2">
      <c r="A564" s="3">
        <f>'2_CVaR_t2'!A564</f>
        <v>43080</v>
      </c>
      <c r="B564" s="5">
        <f>'2_CVaR_t2'!D564-1</f>
        <v>-1.2531753089977116E-3</v>
      </c>
      <c r="C564" s="5">
        <f>'Stocks Returns'!B560</f>
        <v>5.5951169888097674E-3</v>
      </c>
      <c r="D564" s="5">
        <f>'Stocks Returns'!C560</f>
        <v>-2.0426287744226279E-3</v>
      </c>
      <c r="E564" s="5">
        <f>'Stocks Returns'!D560</f>
        <v>-2.2880677268044547E-4</v>
      </c>
      <c r="F564" s="5">
        <f>'Stocks Returns'!E560</f>
        <v>2.3269342641070168E-3</v>
      </c>
      <c r="G564" s="5">
        <f t="shared" si="32"/>
        <v>7.2851232809371721E-3</v>
      </c>
      <c r="H564" s="5">
        <f t="shared" si="33"/>
        <v>-1.5117228845451178E-4</v>
      </c>
      <c r="I564" s="5">
        <f t="shared" si="34"/>
        <v>1.6603717632183504E-3</v>
      </c>
      <c r="J564" s="5">
        <f t="shared" si="35"/>
        <v>3.6523349572884171E-3</v>
      </c>
    </row>
    <row r="565" spans="1:10" ht="15" customHeight="1" x14ac:dyDescent="0.2">
      <c r="A565" s="3">
        <f>'2_CVaR_t2'!A565</f>
        <v>43081</v>
      </c>
      <c r="B565" s="5">
        <f>'2_CVaR_t2'!D565-1</f>
        <v>5.1930211492554612E-3</v>
      </c>
      <c r="C565" s="5">
        <f>'Stocks Returns'!B561</f>
        <v>-6.0698027314113334E-3</v>
      </c>
      <c r="D565" s="5">
        <f>'Stocks Returns'!C561</f>
        <v>9.7000978908960978E-3</v>
      </c>
      <c r="E565" s="5">
        <f>'Stocks Returns'!D561</f>
        <v>-1.7736583133081574E-2</v>
      </c>
      <c r="F565" s="5">
        <f>'Stocks Returns'!E561</f>
        <v>5.2234474753338755E-3</v>
      </c>
      <c r="G565" s="5">
        <f t="shared" si="32"/>
        <v>-1.0576609287936013E-2</v>
      </c>
      <c r="H565" s="5">
        <f t="shared" si="33"/>
        <v>2.1044454345745039E-3</v>
      </c>
      <c r="I565" s="5">
        <f t="shared" si="34"/>
        <v>-2.5361403471725826E-2</v>
      </c>
      <c r="J565" s="5">
        <f t="shared" si="35"/>
        <v>-1.4275030994811196E-4</v>
      </c>
    </row>
    <row r="566" spans="1:10" ht="15" customHeight="1" x14ac:dyDescent="0.2">
      <c r="A566" s="3">
        <f>'2_CVaR_t2'!A566</f>
        <v>43082</v>
      </c>
      <c r="B566" s="5">
        <f>'2_CVaR_t2'!D566-1</f>
        <v>-4.6945558357758266E-4</v>
      </c>
      <c r="C566" s="5">
        <f>'Stocks Returns'!B562</f>
        <v>7.1246819338421918E-3</v>
      </c>
      <c r="D566" s="5">
        <f>'Stocks Returns'!C562</f>
        <v>-1.3220518244314583E-3</v>
      </c>
      <c r="E566" s="5">
        <f>'Stocks Returns'!D562</f>
        <v>6.5237651444547406E-3</v>
      </c>
      <c r="F566" s="5">
        <f>'Stocks Returns'!E562</f>
        <v>-5.388760585065433E-3</v>
      </c>
      <c r="G566" s="5">
        <f t="shared" si="32"/>
        <v>8.0612882178132204E-3</v>
      </c>
      <c r="H566" s="5">
        <f t="shared" si="33"/>
        <v>-5.8402503354542214E-4</v>
      </c>
      <c r="I566" s="5">
        <f t="shared" si="34"/>
        <v>7.2562447441835319E-3</v>
      </c>
      <c r="J566" s="5">
        <f t="shared" si="35"/>
        <v>-4.8769152583899144E-3</v>
      </c>
    </row>
    <row r="567" spans="1:10" ht="15" customHeight="1" x14ac:dyDescent="0.2">
      <c r="A567" s="3">
        <f>'2_CVaR_t2'!A567</f>
        <v>43083</v>
      </c>
      <c r="B567" s="5">
        <f>'2_CVaR_t2'!D567-1</f>
        <v>-2.6530232646742036E-3</v>
      </c>
      <c r="C567" s="5">
        <f>'Stocks Returns'!B563</f>
        <v>1.2632642748862999E-2</v>
      </c>
      <c r="D567" s="5">
        <f>'Stocks Returns'!C563</f>
        <v>-3.4418850939899048E-3</v>
      </c>
      <c r="E567" s="5">
        <f>'Stocks Returns'!D563</f>
        <v>-1.0763888888889017E-2</v>
      </c>
      <c r="F567" s="5">
        <f>'Stocks Returns'!E563</f>
        <v>1.2190402476780271E-2</v>
      </c>
      <c r="G567" s="5">
        <f t="shared" si="32"/>
        <v>1.566834116410111E-2</v>
      </c>
      <c r="H567" s="5">
        <f t="shared" si="33"/>
        <v>5.0978009708851826E-4</v>
      </c>
      <c r="I567" s="5">
        <f t="shared" si="34"/>
        <v>-6.8086622638436241E-3</v>
      </c>
      <c r="J567" s="5">
        <f t="shared" si="35"/>
        <v>1.4968942321234649E-2</v>
      </c>
    </row>
    <row r="568" spans="1:10" ht="15" customHeight="1" x14ac:dyDescent="0.2">
      <c r="A568" s="3">
        <f>'2_CVaR_t2'!A568</f>
        <v>43084</v>
      </c>
      <c r="B568" s="5">
        <f>'2_CVaR_t2'!D568-1</f>
        <v>5.7905530997266474E-3</v>
      </c>
      <c r="C568" s="5">
        <f>'Stocks Returns'!B564</f>
        <v>4.9900199600798389E-2</v>
      </c>
      <c r="D568" s="5">
        <f>'Stocks Returns'!C564</f>
        <v>7.9702444208287204E-3</v>
      </c>
      <c r="E568" s="5">
        <f>'Stocks Returns'!D564</f>
        <v>1.4976014976014973E-2</v>
      </c>
      <c r="F568" s="5">
        <f>'Stocks Returns'!E564</f>
        <v>-2.67635251385967E-3</v>
      </c>
      <c r="G568" s="5">
        <f t="shared" si="32"/>
        <v>4.481897777596161E-2</v>
      </c>
      <c r="H568" s="5">
        <f t="shared" si="33"/>
        <v>-5.0481820354027554E-4</v>
      </c>
      <c r="I568" s="5">
        <f t="shared" si="34"/>
        <v>6.4692918996705866E-3</v>
      </c>
      <c r="J568" s="5">
        <f t="shared" si="35"/>
        <v>-8.6628298572502191E-3</v>
      </c>
    </row>
    <row r="569" spans="1:10" ht="15" customHeight="1" x14ac:dyDescent="0.2">
      <c r="A569" s="3">
        <f>'2_CVaR_t2'!A569</f>
        <v>43087</v>
      </c>
      <c r="B569" s="5">
        <f>'2_CVaR_t2'!D569-1</f>
        <v>-1.1686333435856344E-4</v>
      </c>
      <c r="C569" s="5">
        <f>'Stocks Returns'!B565</f>
        <v>2.8517110266159662E-2</v>
      </c>
      <c r="D569" s="5">
        <f>'Stocks Returns'!C565</f>
        <v>-2.3721665788085655E-3</v>
      </c>
      <c r="E569" s="5">
        <f>'Stocks Returns'!D565</f>
        <v>2.5590778097982714E-2</v>
      </c>
      <c r="F569" s="5">
        <f>'Stocks Returns'!E565</f>
        <v>3.2585777266629368E-3</v>
      </c>
      <c r="G569" s="5">
        <f t="shared" si="32"/>
        <v>2.9114765015773075E-2</v>
      </c>
      <c r="H569" s="5">
        <f t="shared" si="33"/>
        <v>-2.1530630168702038E-3</v>
      </c>
      <c r="I569" s="5">
        <f t="shared" si="34"/>
        <v>2.5802863650777448E-2</v>
      </c>
      <c r="J569" s="5">
        <f t="shared" si="35"/>
        <v>3.404407873119865E-3</v>
      </c>
    </row>
    <row r="570" spans="1:10" ht="15" customHeight="1" x14ac:dyDescent="0.2">
      <c r="A570" s="3">
        <f>'2_CVaR_t2'!A570</f>
        <v>43088</v>
      </c>
      <c r="B570" s="5">
        <f>'2_CVaR_t2'!D570-1</f>
        <v>-7.3623347306243092E-3</v>
      </c>
      <c r="C570" s="5">
        <f>'Stocks Returns'!B566</f>
        <v>1.70979667282809E-2</v>
      </c>
      <c r="D570" s="5">
        <f>'Stocks Returns'!C566</f>
        <v>-1.2417437252311703E-2</v>
      </c>
      <c r="E570" s="5">
        <f>'Stocks Returns'!D566</f>
        <v>6.9686411149825211E-3</v>
      </c>
      <c r="F570" s="5">
        <f>'Stocks Returns'!E566</f>
        <v>6.4959877722583492E-3</v>
      </c>
      <c r="G570" s="5">
        <f t="shared" si="32"/>
        <v>2.4660787763733458E-2</v>
      </c>
      <c r="H570" s="5">
        <f t="shared" si="33"/>
        <v>-1.5349018635927719E-3</v>
      </c>
      <c r="I570" s="5">
        <f t="shared" si="34"/>
        <v>1.7874382555560439E-2</v>
      </c>
      <c r="J570" s="5">
        <f t="shared" si="35"/>
        <v>1.4163119151929672E-2</v>
      </c>
    </row>
    <row r="571" spans="1:10" ht="15" customHeight="1" x14ac:dyDescent="0.2">
      <c r="A571" s="3">
        <f>'2_CVaR_t2'!A571</f>
        <v>43089</v>
      </c>
      <c r="B571" s="5">
        <f>'2_CVaR_t2'!D571-1</f>
        <v>3.5363212103067809E-4</v>
      </c>
      <c r="C571" s="5">
        <f>'Stocks Returns'!B567</f>
        <v>1.6356201726487996E-2</v>
      </c>
      <c r="D571" s="5">
        <f>'Stocks Returns'!C567</f>
        <v>-1.7834849295517152E-4</v>
      </c>
      <c r="E571" s="5">
        <f>'Stocks Returns'!D567</f>
        <v>7.0320348253152254E-3</v>
      </c>
      <c r="F571" s="5">
        <f>'Stocks Returns'!E567</f>
        <v>2.9802581624905011E-2</v>
      </c>
      <c r="G571" s="5">
        <f t="shared" si="32"/>
        <v>1.6501563049726602E-2</v>
      </c>
      <c r="H571" s="5">
        <f t="shared" si="33"/>
        <v>-6.5169072770286446E-4</v>
      </c>
      <c r="I571" s="5">
        <f t="shared" si="34"/>
        <v>6.5497119370951365E-3</v>
      </c>
      <c r="J571" s="5">
        <f t="shared" si="35"/>
        <v>2.9460004895493972E-2</v>
      </c>
    </row>
    <row r="572" spans="1:10" ht="15" customHeight="1" x14ac:dyDescent="0.2">
      <c r="A572" s="3">
        <f>'2_CVaR_t2'!A572</f>
        <v>43090</v>
      </c>
      <c r="B572" s="5">
        <f>'2_CVaR_t2'!D572-1</f>
        <v>1.285000980265627E-3</v>
      </c>
      <c r="C572" s="5">
        <f>'Stocks Returns'!B568</f>
        <v>4.425569959767528E-2</v>
      </c>
      <c r="D572" s="5">
        <f>'Stocks Returns'!C568</f>
        <v>2.5865144488048664E-3</v>
      </c>
      <c r="E572" s="5">
        <f>'Stocks Returns'!D568</f>
        <v>-8.4238528042562821E-3</v>
      </c>
      <c r="F572" s="5">
        <f>'Stocks Returns'!E568</f>
        <v>3.133640552995387E-2</v>
      </c>
      <c r="G572" s="5">
        <f t="shared" si="32"/>
        <v>4.3505723871986035E-2</v>
      </c>
      <c r="H572" s="5">
        <f t="shared" si="33"/>
        <v>7.4244175459294557E-4</v>
      </c>
      <c r="I572" s="5">
        <f t="shared" si="34"/>
        <v>-1.0280791302771774E-2</v>
      </c>
      <c r="J572" s="5">
        <f t="shared" si="35"/>
        <v>3.0027003404868552E-2</v>
      </c>
    </row>
    <row r="573" spans="1:10" ht="15" customHeight="1" x14ac:dyDescent="0.2">
      <c r="A573" s="3">
        <f>'2_CVaR_t2'!A573</f>
        <v>43091</v>
      </c>
      <c r="B573" s="5">
        <f>'2_CVaR_t2'!D573-1</f>
        <v>1.2584787841043443E-3</v>
      </c>
      <c r="C573" s="5">
        <f>'Stocks Returns'!B569</f>
        <v>1.5839041095890405E-2</v>
      </c>
      <c r="D573" s="5">
        <f>'Stocks Returns'!C569</f>
        <v>2.4908815941642182E-3</v>
      </c>
      <c r="E573" s="5">
        <f>'Stocks Returns'!D569</f>
        <v>-6.0362173038228661E-3</v>
      </c>
      <c r="F573" s="5">
        <f>'Stocks Returns'!E569</f>
        <v>-8.0428954423592547E-3</v>
      </c>
      <c r="G573" s="5">
        <f t="shared" si="32"/>
        <v>1.51145615037756E-2</v>
      </c>
      <c r="H573" s="5">
        <f t="shared" si="33"/>
        <v>6.8584261014099555E-4</v>
      </c>
      <c r="I573" s="5">
        <f t="shared" si="34"/>
        <v>-7.8540114563565057E-3</v>
      </c>
      <c r="J573" s="5">
        <f t="shared" si="35"/>
        <v>-9.3247656905264993E-3</v>
      </c>
    </row>
    <row r="574" spans="1:10" ht="15" customHeight="1" x14ac:dyDescent="0.2">
      <c r="A574" s="3">
        <f>'2_CVaR_t2'!A574</f>
        <v>43094</v>
      </c>
      <c r="B574" s="5">
        <f>'2_CVaR_t2'!D574-1</f>
        <v>3.1594126486123031E-5</v>
      </c>
      <c r="C574" s="5">
        <f>'Stocks Returns'!B570</f>
        <v>0</v>
      </c>
      <c r="D574" s="5">
        <f>'Stocks Returns'!C570</f>
        <v>0</v>
      </c>
      <c r="E574" s="5">
        <f>'Stocks Returns'!D570</f>
        <v>0</v>
      </c>
      <c r="F574" s="5">
        <f>'Stocks Returns'!E570</f>
        <v>0</v>
      </c>
      <c r="G574" s="5">
        <f t="shared" si="32"/>
        <v>4.5494065351061984E-4</v>
      </c>
      <c r="H574" s="5">
        <f t="shared" si="33"/>
        <v>6.1315236885345803E-7</v>
      </c>
      <c r="I574" s="5">
        <f t="shared" si="34"/>
        <v>-7.0241384070458875E-6</v>
      </c>
      <c r="J574" s="5">
        <f t="shared" si="35"/>
        <v>-8.2789821646411454E-6</v>
      </c>
    </row>
    <row r="575" spans="1:10" ht="15" customHeight="1" x14ac:dyDescent="0.2">
      <c r="A575" s="3">
        <f>'2_CVaR_t2'!A575</f>
        <v>43095</v>
      </c>
      <c r="B575" s="5">
        <f>'2_CVaR_t2'!D575-1</f>
        <v>1.5585022631194878E-3</v>
      </c>
      <c r="C575" s="5">
        <f>'Stocks Returns'!B571</f>
        <v>-6.7425200168562682E-3</v>
      </c>
      <c r="D575" s="5">
        <f>'Stocks Returns'!C571</f>
        <v>2.6621705563936171E-3</v>
      </c>
      <c r="E575" s="5">
        <f>'Stocks Returns'!D571</f>
        <v>-3.2613585245164778E-3</v>
      </c>
      <c r="F575" s="5">
        <f>'Stocks Returns'!E571</f>
        <v>1.3153153153153019E-2</v>
      </c>
      <c r="G575" s="5">
        <f t="shared" si="32"/>
        <v>-7.7554160979345756E-3</v>
      </c>
      <c r="H575" s="5">
        <f t="shared" si="33"/>
        <v>4.1557577290089482E-4</v>
      </c>
      <c r="I575" s="5">
        <f t="shared" si="34"/>
        <v>-5.5219600069495956E-3</v>
      </c>
      <c r="J575" s="5">
        <f t="shared" si="35"/>
        <v>1.155983774989581E-2</v>
      </c>
    </row>
    <row r="576" spans="1:10" ht="15" customHeight="1" x14ac:dyDescent="0.2">
      <c r="A576" s="3">
        <f>'2_CVaR_t2'!A576</f>
        <v>43096</v>
      </c>
      <c r="B576" s="5">
        <f>'2_CVaR_t2'!D576-1</f>
        <v>5.5752440186396246E-3</v>
      </c>
      <c r="C576" s="5">
        <f>'Stocks Returns'!B572</f>
        <v>-2.2061943148069529E-2</v>
      </c>
      <c r="D576" s="5">
        <f>'Stocks Returns'!C572</f>
        <v>9.1158509602620175E-3</v>
      </c>
      <c r="E576" s="5">
        <f>'Stocks Returns'!D572</f>
        <v>-2.5950581067357703E-3</v>
      </c>
      <c r="F576" s="5">
        <f>'Stocks Returns'!E572</f>
        <v>-1.1381824648763916E-2</v>
      </c>
      <c r="G576" s="5">
        <f t="shared" si="32"/>
        <v>-2.6936185541120091E-2</v>
      </c>
      <c r="H576" s="5">
        <f t="shared" si="33"/>
        <v>9.5766678068841954E-4</v>
      </c>
      <c r="I576" s="5">
        <f t="shared" si="34"/>
        <v>-1.0784004589020854E-2</v>
      </c>
      <c r="J576" s="5">
        <f t="shared" si="35"/>
        <v>-1.7144796250632012E-2</v>
      </c>
    </row>
    <row r="577" spans="1:10" ht="15" customHeight="1" x14ac:dyDescent="0.2">
      <c r="A577" s="3">
        <f>'2_CVaR_t2'!A577</f>
        <v>43097</v>
      </c>
      <c r="B577" s="5">
        <f>'2_CVaR_t2'!D577-1</f>
        <v>1.949109669438176E-3</v>
      </c>
      <c r="C577" s="5">
        <f>'Stocks Returns'!B573</f>
        <v>-2.1691973969631184E-2</v>
      </c>
      <c r="D577" s="5">
        <f>'Stocks Returns'!C573</f>
        <v>2.8942290826170503E-3</v>
      </c>
      <c r="E577" s="5">
        <f>'Stocks Returns'!D573</f>
        <v>2.3755656108597201E-3</v>
      </c>
      <c r="F577" s="5">
        <f>'Stocks Returns'!E573</f>
        <v>-7.3754272351143069E-3</v>
      </c>
      <c r="G577" s="5">
        <f t="shared" si="32"/>
        <v>-2.3080366052100402E-2</v>
      </c>
      <c r="H577" s="5">
        <f t="shared" si="33"/>
        <v>7.2762738598725236E-5</v>
      </c>
      <c r="I577" s="5">
        <f t="shared" si="34"/>
        <v>-4.6153682809423361E-4</v>
      </c>
      <c r="J577" s="5">
        <f t="shared" si="35"/>
        <v>-9.3742201851273518E-3</v>
      </c>
    </row>
    <row r="578" spans="1:10" ht="15" customHeight="1" x14ac:dyDescent="0.2">
      <c r="A578" s="3">
        <f>'2_CVaR_t2'!A578</f>
        <v>43098</v>
      </c>
      <c r="B578" s="5">
        <f>'2_CVaR_t2'!D578-1</f>
        <v>-2.2141215968375372E-3</v>
      </c>
      <c r="C578" s="5">
        <f>'Stocks Returns'!B574</f>
        <v>-7.5388026607539071E-3</v>
      </c>
      <c r="D578" s="5">
        <f>'Stocks Returns'!C574</f>
        <v>-2.8858766943593572E-3</v>
      </c>
      <c r="E578" s="5">
        <f>'Stocks Returns'!D574</f>
        <v>-8.238347816273639E-3</v>
      </c>
      <c r="F578" s="5">
        <f>'Stocks Returns'!E574</f>
        <v>-5.2555273649872447E-3</v>
      </c>
      <c r="G578" s="5">
        <f t="shared" si="32"/>
        <v>-4.9250261512720009E-3</v>
      </c>
      <c r="H578" s="5">
        <f t="shared" si="33"/>
        <v>4.1984046136435936E-4</v>
      </c>
      <c r="I578" s="5">
        <f t="shared" si="34"/>
        <v>-4.9309000792711133E-3</v>
      </c>
      <c r="J578" s="5">
        <f t="shared" si="35"/>
        <v>-2.9325978562884029E-3</v>
      </c>
    </row>
    <row r="579" spans="1:10" ht="15" customHeight="1" x14ac:dyDescent="0.2">
      <c r="A579" s="3">
        <f>'2_CVaR_t2'!A579</f>
        <v>43101</v>
      </c>
      <c r="B579" s="5">
        <f>'2_CVaR_t2'!D579-1</f>
        <v>3.1594126486123031E-5</v>
      </c>
      <c r="C579" s="5">
        <f>'Stocks Returns'!B575</f>
        <v>0</v>
      </c>
      <c r="D579" s="5">
        <f>'Stocks Returns'!C575</f>
        <v>0</v>
      </c>
      <c r="E579" s="5">
        <f>'Stocks Returns'!D575</f>
        <v>0</v>
      </c>
      <c r="F579" s="5">
        <f>'Stocks Returns'!E575</f>
        <v>0</v>
      </c>
      <c r="G579" s="5">
        <f t="shared" si="32"/>
        <v>4.5494065351061984E-4</v>
      </c>
      <c r="H579" s="5">
        <f t="shared" si="33"/>
        <v>6.1315236885345803E-7</v>
      </c>
      <c r="I579" s="5">
        <f t="shared" si="34"/>
        <v>-7.0241384070458875E-6</v>
      </c>
      <c r="J579" s="5">
        <f t="shared" si="35"/>
        <v>-8.2789821646411454E-6</v>
      </c>
    </row>
    <row r="580" spans="1:10" ht="15" customHeight="1" x14ac:dyDescent="0.2">
      <c r="A580" s="3">
        <f>'2_CVaR_t2'!A580</f>
        <v>43102</v>
      </c>
      <c r="B580" s="5">
        <f>'2_CVaR_t2'!D580-1</f>
        <v>4.2334828869834418E-3</v>
      </c>
      <c r="C580" s="5">
        <f>'Stocks Returns'!B576</f>
        <v>3.2618409294012496E-2</v>
      </c>
      <c r="D580" s="5">
        <f>'Stocks Returns'!C576</f>
        <v>4.2974916681284281E-3</v>
      </c>
      <c r="E580" s="5">
        <f>'Stocks Returns'!D576</f>
        <v>2.8789258079198854E-2</v>
      </c>
      <c r="F580" s="5">
        <f>'Stocks Returns'!E576</f>
        <v>7.8338495172163292E-3</v>
      </c>
      <c r="G580" s="5">
        <f t="shared" si="32"/>
        <v>2.9034019401473862E-2</v>
      </c>
      <c r="H580" s="5">
        <f t="shared" si="33"/>
        <v>-1.885972362440958E-3</v>
      </c>
      <c r="I580" s="5">
        <f t="shared" si="34"/>
        <v>2.2580628824158469E-2</v>
      </c>
      <c r="J580" s="5">
        <f t="shared" si="35"/>
        <v>3.4637189193726233E-3</v>
      </c>
    </row>
    <row r="581" spans="1:10" ht="15" customHeight="1" x14ac:dyDescent="0.2">
      <c r="A581" s="3">
        <f>'2_CVaR_t2'!A581</f>
        <v>43103</v>
      </c>
      <c r="B581" s="5">
        <f>'2_CVaR_t2'!D581-1</f>
        <v>7.0849214527246573E-3</v>
      </c>
      <c r="C581" s="5">
        <f>'Stocks Returns'!B577</f>
        <v>-2.1202942449156104E-2</v>
      </c>
      <c r="D581" s="5">
        <f>'Stocks Returns'!C577</f>
        <v>9.9554624050302021E-3</v>
      </c>
      <c r="E581" s="5">
        <f>'Stocks Returns'!D577</f>
        <v>1.5042583784979469E-2</v>
      </c>
      <c r="F581" s="5">
        <f>'Stocks Returns'!E577</f>
        <v>1.8438177874186668E-2</v>
      </c>
      <c r="G581" s="5">
        <f t="shared" si="32"/>
        <v>-2.7528457477386848E-2</v>
      </c>
      <c r="H581" s="5">
        <f t="shared" si="33"/>
        <v>-4.2457063962782725E-4</v>
      </c>
      <c r="I581" s="5">
        <f t="shared" si="34"/>
        <v>4.625490906315359E-3</v>
      </c>
      <c r="J581" s="5">
        <f t="shared" si="35"/>
        <v>1.1108056514113489E-2</v>
      </c>
    </row>
    <row r="582" spans="1:10" ht="15" customHeight="1" x14ac:dyDescent="0.2">
      <c r="A582" s="3">
        <f>'2_CVaR_t2'!A582</f>
        <v>43104</v>
      </c>
      <c r="B582" s="5">
        <f>'2_CVaR_t2'!D582-1</f>
        <v>2.5093385055388051E-3</v>
      </c>
      <c r="C582" s="5">
        <f>'Stocks Returns'!B578</f>
        <v>-2.1662245800176949E-2</v>
      </c>
      <c r="D582" s="5">
        <f>'Stocks Returns'!C578</f>
        <v>3.7181150021616816E-3</v>
      </c>
      <c r="E582" s="5">
        <f>'Stocks Returns'!D578</f>
        <v>2.397297591805625E-3</v>
      </c>
      <c r="F582" s="5">
        <f>'Stocks Returns'!E578</f>
        <v>1.1537096201633013E-2</v>
      </c>
      <c r="G582" s="5">
        <f t="shared" ref="G582:G645" si="36">C582-($P$11+$O$11*$B582)</f>
        <v>-2.3589193179900408E-2</v>
      </c>
      <c r="H582" s="5">
        <f t="shared" ref="H582:H645" si="37">D582-($P$12+$O$12*$B582)</f>
        <v>7.2138881700844516E-5</v>
      </c>
      <c r="I582" s="5">
        <f t="shared" ref="I582:I645" si="38">E582-($P$13+$O$13*$B582)</f>
        <v>-1.2666515854794012E-3</v>
      </c>
      <c r="J582" s="5">
        <f t="shared" ref="J582:J645" si="39">F582-($P$14+$O$14*$B582)</f>
        <v>8.9567469103696788E-3</v>
      </c>
    </row>
    <row r="583" spans="1:10" ht="15" customHeight="1" x14ac:dyDescent="0.2">
      <c r="A583" s="3">
        <f>'2_CVaR_t2'!A583</f>
        <v>43105</v>
      </c>
      <c r="B583" s="5">
        <f>'2_CVaR_t2'!D583-1</f>
        <v>1.5166449160627149E-2</v>
      </c>
      <c r="C583" s="5">
        <f>'Stocks Returns'!B579</f>
        <v>-5.8743786714866575E-3</v>
      </c>
      <c r="D583" s="5">
        <f>'Stocks Returns'!C579</f>
        <v>2.3949000689179822E-2</v>
      </c>
      <c r="E583" s="5">
        <f>'Stocks Returns'!D579</f>
        <v>2.9351016414829179E-3</v>
      </c>
      <c r="F583" s="5">
        <f>'Stocks Returns'!E579</f>
        <v>-1.9301631865239477E-3</v>
      </c>
      <c r="G583" s="5">
        <f t="shared" si="36"/>
        <v>-1.9968771837607549E-2</v>
      </c>
      <c r="H583" s="5">
        <f t="shared" si="37"/>
        <v>1.6750804070576782E-3</v>
      </c>
      <c r="I583" s="5">
        <f t="shared" si="38"/>
        <v>-1.9409590095750297E-2</v>
      </c>
      <c r="J583" s="5">
        <f t="shared" si="39"/>
        <v>-1.7649470148382907E-2</v>
      </c>
    </row>
    <row r="584" spans="1:10" ht="15" customHeight="1" x14ac:dyDescent="0.2">
      <c r="A584" s="3">
        <f>'2_CVaR_t2'!A584</f>
        <v>43108</v>
      </c>
      <c r="B584" s="5">
        <f>'2_CVaR_t2'!D584-1</f>
        <v>2.7847768635353987E-3</v>
      </c>
      <c r="C584" s="5">
        <f>'Stocks Returns'!B580</f>
        <v>1.6818181818181843E-2</v>
      </c>
      <c r="D584" s="5">
        <f>'Stocks Returns'!C580</f>
        <v>4.0383644623926962E-3</v>
      </c>
      <c r="E584" s="5">
        <f>'Stocks Returns'!D580</f>
        <v>3.9020160416214367E-3</v>
      </c>
      <c r="F584" s="5">
        <f>'Stocks Returns'!E580</f>
        <v>1.0196905766526099E-2</v>
      </c>
      <c r="G584" s="5">
        <f t="shared" si="36"/>
        <v>1.4626451947434607E-2</v>
      </c>
      <c r="H584" s="5">
        <f t="shared" si="37"/>
        <v>-1.298461344145449E-5</v>
      </c>
      <c r="I584" s="5">
        <f t="shared" si="38"/>
        <v>-1.6845506606961731E-4</v>
      </c>
      <c r="J584" s="5">
        <f t="shared" si="39"/>
        <v>7.3306323789034799E-3</v>
      </c>
    </row>
    <row r="585" spans="1:10" ht="15" customHeight="1" x14ac:dyDescent="0.2">
      <c r="A585" s="3">
        <f>'2_CVaR_t2'!A585</f>
        <v>43109</v>
      </c>
      <c r="B585" s="5">
        <f>'2_CVaR_t2'!D585-1</f>
        <v>-1.2172910318238861E-3</v>
      </c>
      <c r="C585" s="5">
        <f>'Stocks Returns'!B581</f>
        <v>-3.2185963343764112E-2</v>
      </c>
      <c r="D585" s="5">
        <f>'Stocks Returns'!C581</f>
        <v>-1.9272666331490163E-3</v>
      </c>
      <c r="E585" s="5">
        <f>'Stocks Returns'!D581</f>
        <v>-1.1876484560570111E-3</v>
      </c>
      <c r="F585" s="5">
        <f>'Stocks Returns'!E581</f>
        <v>8.1796032022276588E-3</v>
      </c>
      <c r="G585" s="5">
        <f t="shared" si="36"/>
        <v>-3.053045307596601E-2</v>
      </c>
      <c r="H585" s="5">
        <f t="shared" si="37"/>
        <v>-8.8622382902871309E-5</v>
      </c>
      <c r="I585" s="5">
        <f t="shared" si="38"/>
        <v>6.4856815495219124E-4</v>
      </c>
      <c r="J585" s="5">
        <f t="shared" si="39"/>
        <v>9.4677535298497376E-3</v>
      </c>
    </row>
    <row r="586" spans="1:10" ht="15" customHeight="1" x14ac:dyDescent="0.2">
      <c r="A586" s="3">
        <f>'2_CVaR_t2'!A586</f>
        <v>43110</v>
      </c>
      <c r="B586" s="5">
        <f>'2_CVaR_t2'!D586-1</f>
        <v>-1.537950092396656E-3</v>
      </c>
      <c r="C586" s="5">
        <f>'Stocks Returns'!B582</f>
        <v>5.4503464203233154E-2</v>
      </c>
      <c r="D586" s="5">
        <f>'Stocks Returns'!C582</f>
        <v>-1.0914280916799468E-3</v>
      </c>
      <c r="E586" s="5">
        <f>'Stocks Returns'!D582</f>
        <v>-1.6863041833315329E-2</v>
      </c>
      <c r="F586" s="5">
        <f>'Stocks Returns'!E582</f>
        <v>-4.833419644398429E-3</v>
      </c>
      <c r="G586" s="5">
        <f t="shared" si="36"/>
        <v>5.646722821406603E-2</v>
      </c>
      <c r="H586" s="5">
        <f t="shared" si="37"/>
        <v>1.2191421168716195E-3</v>
      </c>
      <c r="I586" s="5">
        <f t="shared" si="38"/>
        <v>-1.4553561653446782E-2</v>
      </c>
      <c r="J586" s="5">
        <f t="shared" si="39"/>
        <v>-3.2124029985171466E-3</v>
      </c>
    </row>
    <row r="587" spans="1:10" ht="15" customHeight="1" x14ac:dyDescent="0.2">
      <c r="A587" s="3">
        <f>'2_CVaR_t2'!A587</f>
        <v>43111</v>
      </c>
      <c r="B587" s="5">
        <f>'2_CVaR_t2'!D587-1</f>
        <v>5.2780316078997469E-3</v>
      </c>
      <c r="C587" s="5">
        <f>'Stocks Returns'!B583</f>
        <v>5.1686377573368469E-2</v>
      </c>
      <c r="D587" s="5">
        <f>'Stocks Returns'!C583</f>
        <v>7.2281055639602521E-3</v>
      </c>
      <c r="E587" s="5">
        <f>'Stocks Returns'!D583</f>
        <v>1.2754260582737764E-2</v>
      </c>
      <c r="F587" s="5">
        <f>'Stocks Returns'!E583</f>
        <v>2.653946227233317E-2</v>
      </c>
      <c r="G587" s="5">
        <f t="shared" si="36"/>
        <v>4.7097849352633225E-2</v>
      </c>
      <c r="H587" s="5">
        <f t="shared" si="37"/>
        <v>-4.9265997068829396E-4</v>
      </c>
      <c r="I587" s="5">
        <f t="shared" si="38"/>
        <v>5.0039725496004864E-3</v>
      </c>
      <c r="J587" s="5">
        <f t="shared" si="39"/>
        <v>2.1085017741950936E-2</v>
      </c>
    </row>
    <row r="588" spans="1:10" ht="15" customHeight="1" x14ac:dyDescent="0.2">
      <c r="A588" s="3">
        <f>'2_CVaR_t2'!A588</f>
        <v>43112</v>
      </c>
      <c r="B588" s="5">
        <f>'2_CVaR_t2'!D588-1</f>
        <v>2.1204800000931279E-3</v>
      </c>
      <c r="C588" s="5">
        <f>'Stocks Returns'!B584</f>
        <v>1.3327780091628272E-2</v>
      </c>
      <c r="D588" s="5">
        <f>'Stocks Returns'!C584</f>
        <v>2.0861148197597323E-3</v>
      </c>
      <c r="E588" s="5">
        <f>'Stocks Returns'!D584</f>
        <v>1.4439257409618822E-2</v>
      </c>
      <c r="F588" s="5">
        <f>'Stocks Returns'!E584</f>
        <v>1.4700912470429151E-2</v>
      </c>
      <c r="G588" s="5">
        <f t="shared" si="36"/>
        <v>1.1774647472044222E-2</v>
      </c>
      <c r="H588" s="5">
        <f t="shared" si="37"/>
        <v>-9.8756366314216477E-4</v>
      </c>
      <c r="I588" s="5">
        <f t="shared" si="38"/>
        <v>1.1349227970450062E-2</v>
      </c>
      <c r="J588" s="5">
        <f t="shared" si="39"/>
        <v>1.2524225245661842E-2</v>
      </c>
    </row>
    <row r="589" spans="1:10" ht="15" customHeight="1" x14ac:dyDescent="0.2">
      <c r="A589" s="3">
        <f>'2_CVaR_t2'!A589</f>
        <v>43115</v>
      </c>
      <c r="B589" s="5">
        <f>'2_CVaR_t2'!D589-1</f>
        <v>3.1594126486123031E-5</v>
      </c>
      <c r="C589" s="5">
        <f>'Stocks Returns'!B585</f>
        <v>0</v>
      </c>
      <c r="D589" s="5">
        <f>'Stocks Returns'!C585</f>
        <v>0</v>
      </c>
      <c r="E589" s="5">
        <f>'Stocks Returns'!D585</f>
        <v>0</v>
      </c>
      <c r="F589" s="5">
        <f>'Stocks Returns'!E585</f>
        <v>0</v>
      </c>
      <c r="G589" s="5">
        <f t="shared" si="36"/>
        <v>4.5494065351061984E-4</v>
      </c>
      <c r="H589" s="5">
        <f t="shared" si="37"/>
        <v>6.1315236885345803E-7</v>
      </c>
      <c r="I589" s="5">
        <f t="shared" si="38"/>
        <v>-7.0241384070458875E-6</v>
      </c>
      <c r="J589" s="5">
        <f t="shared" si="39"/>
        <v>-8.2789821646411454E-6</v>
      </c>
    </row>
    <row r="590" spans="1:10" ht="15" customHeight="1" x14ac:dyDescent="0.2">
      <c r="A590" s="3">
        <f>'2_CVaR_t2'!A590</f>
        <v>43116</v>
      </c>
      <c r="B590" s="5">
        <f>'2_CVaR_t2'!D590-1</f>
        <v>1.4873972769429145E-3</v>
      </c>
      <c r="C590" s="5">
        <f>'Stocks Returns'!B586</f>
        <v>8.2203041512536323E-3</v>
      </c>
      <c r="D590" s="5">
        <f>'Stocks Returns'!C586</f>
        <v>2.4981264051959773E-3</v>
      </c>
      <c r="E590" s="5">
        <f>'Stocks Returns'!D586</f>
        <v>-1.1772260273972268E-3</v>
      </c>
      <c r="F590" s="5">
        <f>'Stocks Returns'!E586</f>
        <v>-2.014987510407984E-2</v>
      </c>
      <c r="G590" s="5">
        <f t="shared" si="36"/>
        <v>7.275762222084251E-3</v>
      </c>
      <c r="H590" s="5">
        <f t="shared" si="37"/>
        <v>3.561794949981309E-4</v>
      </c>
      <c r="I590" s="5">
        <f t="shared" si="38"/>
        <v>-3.332883026236117E-3</v>
      </c>
      <c r="J590" s="5">
        <f t="shared" si="39"/>
        <v>-2.1669378605948107E-2</v>
      </c>
    </row>
    <row r="591" spans="1:10" ht="15" customHeight="1" x14ac:dyDescent="0.2">
      <c r="A591" s="3">
        <f>'2_CVaR_t2'!A591</f>
        <v>43117</v>
      </c>
      <c r="B591" s="5">
        <f>'2_CVaR_t2'!D591-1</f>
        <v>9.8325575126501086E-3</v>
      </c>
      <c r="C591" s="5">
        <f>'Stocks Returns'!B587</f>
        <v>6.9302894415002037E-3</v>
      </c>
      <c r="D591" s="5">
        <f>'Stocks Returns'!C587</f>
        <v>1.3207076999750766E-2</v>
      </c>
      <c r="E591" s="5">
        <f>'Stocks Returns'!D587</f>
        <v>2.8822457944926549E-2</v>
      </c>
      <c r="F591" s="5">
        <f>'Stocks Returns'!E587</f>
        <v>1.7335146159075387E-2</v>
      </c>
      <c r="G591" s="5">
        <f t="shared" si="36"/>
        <v>-2.036564017824493E-3</v>
      </c>
      <c r="H591" s="5">
        <f t="shared" si="37"/>
        <v>-1.2167550204880088E-3</v>
      </c>
      <c r="I591" s="5">
        <f t="shared" si="38"/>
        <v>1.4350104487240547E-2</v>
      </c>
      <c r="J591" s="5">
        <f t="shared" si="39"/>
        <v>7.1527882286401175E-3</v>
      </c>
    </row>
    <row r="592" spans="1:10" ht="15" customHeight="1" x14ac:dyDescent="0.2">
      <c r="A592" s="3">
        <f>'2_CVaR_t2'!A592</f>
        <v>43118</v>
      </c>
      <c r="B592" s="5">
        <f>'2_CVaR_t2'!D592-1</f>
        <v>6.5115358523313294E-3</v>
      </c>
      <c r="C592" s="5">
        <f>'Stocks Returns'!B588</f>
        <v>3.603238866396774E-2</v>
      </c>
      <c r="D592" s="5">
        <f>'Stocks Returns'!C588</f>
        <v>9.2638137399574383E-3</v>
      </c>
      <c r="E592" s="5">
        <f>'Stocks Returns'!D588</f>
        <v>1.3226411164340979E-2</v>
      </c>
      <c r="F592" s="5">
        <f>'Stocks Returns'!E588</f>
        <v>-1.6705646508520244E-3</v>
      </c>
      <c r="G592" s="5">
        <f t="shared" si="36"/>
        <v>3.0258076702345413E-2</v>
      </c>
      <c r="H592" s="5">
        <f t="shared" si="37"/>
        <v>-2.7234622511005703E-4</v>
      </c>
      <c r="I592" s="5">
        <f t="shared" si="38"/>
        <v>3.6555832098302352E-3</v>
      </c>
      <c r="J592" s="5">
        <f t="shared" si="39"/>
        <v>-8.4054720369153985E-3</v>
      </c>
    </row>
    <row r="593" spans="1:10" ht="15" customHeight="1" x14ac:dyDescent="0.2">
      <c r="A593" s="3">
        <f>'2_CVaR_t2'!A593</f>
        <v>43119</v>
      </c>
      <c r="B593" s="5">
        <f>'2_CVaR_t2'!D593-1</f>
        <v>-1.9675017221381097E-3</v>
      </c>
      <c r="C593" s="5">
        <f>'Stocks Returns'!B589</f>
        <v>4.6893317702227932E-3</v>
      </c>
      <c r="D593" s="5">
        <f>'Stocks Returns'!C589</f>
        <v>-3.3303549671025445E-3</v>
      </c>
      <c r="E593" s="5">
        <f>'Stocks Returns'!D589</f>
        <v>1.6445677870284836E-3</v>
      </c>
      <c r="F593" s="5">
        <f>'Stocks Returns'!E589</f>
        <v>-1.6733601070950677E-4</v>
      </c>
      <c r="G593" s="5">
        <f t="shared" si="36"/>
        <v>7.0660293730707381E-3</v>
      </c>
      <c r="H593" s="5">
        <f t="shared" si="37"/>
        <v>-3.8759752471672054E-4</v>
      </c>
      <c r="I593" s="5">
        <f t="shared" si="38"/>
        <v>4.5880270502813084E-3</v>
      </c>
      <c r="J593" s="5">
        <f t="shared" si="39"/>
        <v>1.8995849836685162E-3</v>
      </c>
    </row>
    <row r="594" spans="1:10" ht="15" customHeight="1" x14ac:dyDescent="0.2">
      <c r="A594" s="3">
        <f>'2_CVaR_t2'!A594</f>
        <v>43122</v>
      </c>
      <c r="B594" s="5">
        <f>'2_CVaR_t2'!D594-1</f>
        <v>9.0408024220980376E-3</v>
      </c>
      <c r="C594" s="5">
        <f>'Stocks Returns'!B590</f>
        <v>2.4115130299494192E-2</v>
      </c>
      <c r="D594" s="5">
        <f>'Stocks Returns'!C590</f>
        <v>1.3284433577832155E-2</v>
      </c>
      <c r="E594" s="5">
        <f>'Stocks Returns'!D590</f>
        <v>1.2724474089276461E-2</v>
      </c>
      <c r="F594" s="5">
        <f>'Stocks Returns'!E590</f>
        <v>1.5397489539749065E-2</v>
      </c>
      <c r="G594" s="5">
        <f t="shared" si="36"/>
        <v>1.5909401349776565E-2</v>
      </c>
      <c r="H594" s="5">
        <f t="shared" si="37"/>
        <v>2.5857200719629075E-5</v>
      </c>
      <c r="I594" s="5">
        <f t="shared" si="38"/>
        <v>-5.7932096513875486E-4</v>
      </c>
      <c r="J594" s="5">
        <f t="shared" si="39"/>
        <v>6.0370282414697433E-3</v>
      </c>
    </row>
    <row r="595" spans="1:10" ht="15" customHeight="1" x14ac:dyDescent="0.2">
      <c r="A595" s="3">
        <f>'2_CVaR_t2'!A595</f>
        <v>43123</v>
      </c>
      <c r="B595" s="5">
        <f>'2_CVaR_t2'!D595-1</f>
        <v>1.5452255800691983E-3</v>
      </c>
      <c r="C595" s="5">
        <f>'Stocks Returns'!B591</f>
        <v>-2.392707937713634E-2</v>
      </c>
      <c r="D595" s="5">
        <f>'Stocks Returns'!C591</f>
        <v>2.5737955441165195E-3</v>
      </c>
      <c r="E595" s="5">
        <f>'Stocks Returns'!D591</f>
        <v>-1.7225656094842501E-3</v>
      </c>
      <c r="F595" s="5">
        <f>'Stocks Returns'!E591</f>
        <v>-3.296522169111582E-3</v>
      </c>
      <c r="G595" s="5">
        <f t="shared" si="36"/>
        <v>-2.4927212409392552E-2</v>
      </c>
      <c r="H595" s="5">
        <f t="shared" si="37"/>
        <v>3.4674055270212962E-4</v>
      </c>
      <c r="I595" s="5">
        <f t="shared" si="38"/>
        <v>-3.9635719169306676E-3</v>
      </c>
      <c r="J595" s="5">
        <f t="shared" si="39"/>
        <v>-4.8760554556316234E-3</v>
      </c>
    </row>
    <row r="596" spans="1:10" ht="15" customHeight="1" x14ac:dyDescent="0.2">
      <c r="A596" s="3">
        <f>'2_CVaR_t2'!A596</f>
        <v>43124</v>
      </c>
      <c r="B596" s="5">
        <f>'2_CVaR_t2'!D596-1</f>
        <v>-2.1347919717985553E-3</v>
      </c>
      <c r="C596" s="5">
        <f>'Stocks Returns'!B592</f>
        <v>1.2062256809338701E-2</v>
      </c>
      <c r="D596" s="5">
        <f>'Stocks Returns'!C592</f>
        <v>-8.022462896110083E-4</v>
      </c>
      <c r="E596" s="5">
        <f>'Stocks Returns'!D592</f>
        <v>-3.2074705643524104E-2</v>
      </c>
      <c r="F596" s="5">
        <f>'Stocks Returns'!E592</f>
        <v>3.3074251695053292E-4</v>
      </c>
      <c r="G596" s="5">
        <f t="shared" si="36"/>
        <v>1.4599772714151799E-2</v>
      </c>
      <c r="H596" s="5">
        <f t="shared" si="37"/>
        <v>2.3867184835302258E-3</v>
      </c>
      <c r="I596" s="5">
        <f t="shared" si="38"/>
        <v>-2.8884341208004344E-2</v>
      </c>
      <c r="J596" s="5">
        <f t="shared" si="39"/>
        <v>2.5713223793663678E-3</v>
      </c>
    </row>
    <row r="597" spans="1:10" ht="15" customHeight="1" x14ac:dyDescent="0.2">
      <c r="A597" s="3">
        <f>'2_CVaR_t2'!A597</f>
        <v>43125</v>
      </c>
      <c r="B597" s="5">
        <f>'2_CVaR_t2'!D597-1</f>
        <v>1.7916336266834421E-3</v>
      </c>
      <c r="C597" s="5">
        <f>'Stocks Returns'!B593</f>
        <v>-1.0765090349865503E-2</v>
      </c>
      <c r="D597" s="5">
        <f>'Stocks Returns'!C593</f>
        <v>5.3793657165797093E-3</v>
      </c>
      <c r="E597" s="5">
        <f>'Stocks Returns'!D593</f>
        <v>-3.0201342281879096E-2</v>
      </c>
      <c r="F597" s="5">
        <f>'Stocks Returns'!E593</f>
        <v>-1.6696974706563172E-2</v>
      </c>
      <c r="G597" s="5">
        <f t="shared" si="36"/>
        <v>-1.2002098655650715E-2</v>
      </c>
      <c r="H597" s="5">
        <f t="shared" si="37"/>
        <v>2.7896627671600777E-3</v>
      </c>
      <c r="I597" s="5">
        <f t="shared" si="38"/>
        <v>-3.2806024424114073E-2</v>
      </c>
      <c r="J597" s="5">
        <f t="shared" si="39"/>
        <v>-1.8532296615177399E-2</v>
      </c>
    </row>
    <row r="598" spans="1:10" ht="15" customHeight="1" x14ac:dyDescent="0.2">
      <c r="A598" s="3">
        <f>'2_CVaR_t2'!A598</f>
        <v>43126</v>
      </c>
      <c r="B598" s="5">
        <f>'2_CVaR_t2'!D598-1</f>
        <v>8.0508150508526999E-3</v>
      </c>
      <c r="C598" s="5">
        <f>'Stocks Returns'!B594</f>
        <v>1.2048192771084265E-2</v>
      </c>
      <c r="D598" s="5">
        <f>'Stocks Returns'!C594</f>
        <v>8.7845392109886511E-3</v>
      </c>
      <c r="E598" s="5">
        <f>'Stocks Returns'!D594</f>
        <v>4.7902249134948116E-2</v>
      </c>
      <c r="F598" s="5">
        <f>'Stocks Returns'!E594</f>
        <v>1.5299260255548175E-2</v>
      </c>
      <c r="G598" s="5">
        <f t="shared" si="36"/>
        <v>4.7941516115024719E-3</v>
      </c>
      <c r="H598" s="5">
        <f t="shared" si="37"/>
        <v>-3.0170356454099594E-3</v>
      </c>
      <c r="I598" s="5">
        <f t="shared" si="38"/>
        <v>3.605958527577921E-2</v>
      </c>
      <c r="J598" s="5">
        <f t="shared" si="39"/>
        <v>6.9664744291576576E-3</v>
      </c>
    </row>
    <row r="599" spans="1:10" ht="15" customHeight="1" x14ac:dyDescent="0.2">
      <c r="A599" s="3">
        <f>'2_CVaR_t2'!A599</f>
        <v>43129</v>
      </c>
      <c r="B599" s="5">
        <f>'2_CVaR_t2'!D599-1</f>
        <v>-7.3441658816303379E-3</v>
      </c>
      <c r="C599" s="5">
        <f>'Stocks Returns'!B595</f>
        <v>-4.9923195084484728E-3</v>
      </c>
      <c r="D599" s="5">
        <f>'Stocks Returns'!C595</f>
        <v>-1.1716276124129066E-2</v>
      </c>
      <c r="E599" s="5">
        <f>'Stocks Returns'!D595</f>
        <v>-3.0956557630790194E-4</v>
      </c>
      <c r="F599" s="5">
        <f>'Stocks Returns'!E595</f>
        <v>-1.2088094055307197E-2</v>
      </c>
      <c r="G599" s="5">
        <f t="shared" si="36"/>
        <v>2.5530355751640808E-3</v>
      </c>
      <c r="H599" s="5">
        <f t="shared" si="37"/>
        <v>-8.6048051147468926E-4</v>
      </c>
      <c r="I599" s="5">
        <f t="shared" si="38"/>
        <v>1.0569360297912422E-2</v>
      </c>
      <c r="J599" s="5">
        <f t="shared" si="39"/>
        <v>-4.439823199523232E-3</v>
      </c>
    </row>
    <row r="600" spans="1:10" ht="15" customHeight="1" x14ac:dyDescent="0.2">
      <c r="A600" s="3">
        <f>'2_CVaR_t2'!A600</f>
        <v>43130</v>
      </c>
      <c r="B600" s="5">
        <f>'2_CVaR_t2'!D600-1</f>
        <v>-7.4938396637833637E-3</v>
      </c>
      <c r="C600" s="5">
        <f>'Stocks Returns'!B596</f>
        <v>-3.6279428791972212E-2</v>
      </c>
      <c r="D600" s="5">
        <f>'Stocks Returns'!C596</f>
        <v>-1.0333226529958384E-2</v>
      </c>
      <c r="E600" s="5">
        <f>'Stocks Returns'!D596</f>
        <v>-1.9508670520231197E-2</v>
      </c>
      <c r="F600" s="5">
        <f>'Stocks Returns'!E596</f>
        <v>-2.0113979215554689E-2</v>
      </c>
      <c r="G600" s="5">
        <f t="shared" si="36"/>
        <v>-2.8590190346696871E-2</v>
      </c>
      <c r="H600" s="5">
        <f t="shared" si="37"/>
        <v>7.4284959792482626E-4</v>
      </c>
      <c r="I600" s="5">
        <f t="shared" si="38"/>
        <v>-8.4088397753364266E-3</v>
      </c>
      <c r="J600" s="5">
        <f t="shared" si="39"/>
        <v>-1.231033660537147E-2</v>
      </c>
    </row>
    <row r="601" spans="1:10" ht="15" customHeight="1" x14ac:dyDescent="0.2">
      <c r="A601" s="3">
        <f>'2_CVaR_t2'!A601</f>
        <v>43131</v>
      </c>
      <c r="B601" s="5">
        <f>'2_CVaR_t2'!D601-1</f>
        <v>3.6152947731999951E-3</v>
      </c>
      <c r="C601" s="5">
        <f>'Stocks Returns'!B597</f>
        <v>4.0048057669204162E-3</v>
      </c>
      <c r="D601" s="5">
        <f>'Stocks Returns'!C597</f>
        <v>5.5038445973289996E-3</v>
      </c>
      <c r="E601" s="5">
        <f>'Stocks Returns'!D597</f>
        <v>2.421307506053294E-3</v>
      </c>
      <c r="F601" s="5">
        <f>'Stocks Returns'!E597</f>
        <v>5.9869996578858498E-3</v>
      </c>
      <c r="G601" s="5">
        <f t="shared" si="36"/>
        <v>1.0146881822746985E-3</v>
      </c>
      <c r="H601" s="5">
        <f t="shared" si="37"/>
        <v>2.3019118458267405E-4</v>
      </c>
      <c r="I601" s="5">
        <f t="shared" si="38"/>
        <v>-2.8749323955317672E-3</v>
      </c>
      <c r="J601" s="5">
        <f t="shared" si="39"/>
        <v>2.2585911466070389E-3</v>
      </c>
    </row>
    <row r="602" spans="1:10" ht="15" customHeight="1" x14ac:dyDescent="0.2">
      <c r="A602" s="3">
        <f>'2_CVaR_t2'!A602</f>
        <v>43132</v>
      </c>
      <c r="B602" s="5">
        <f>'2_CVaR_t2'!D602-1</f>
        <v>7.1875838718158391E-3</v>
      </c>
      <c r="C602" s="5">
        <f>'Stocks Returns'!B598</f>
        <v>8.3765456721180964E-3</v>
      </c>
      <c r="D602" s="5">
        <f>'Stocks Returns'!C598</f>
        <v>1.1993882315060711E-2</v>
      </c>
      <c r="E602" s="5">
        <f>'Stocks Returns'!D598</f>
        <v>-7.1413568578029274E-3</v>
      </c>
      <c r="F602" s="5">
        <f>'Stocks Returns'!E598</f>
        <v>9.1821118857338124E-3</v>
      </c>
      <c r="G602" s="5">
        <f t="shared" si="36"/>
        <v>1.9523399195481286E-3</v>
      </c>
      <c r="H602" s="5">
        <f t="shared" si="37"/>
        <v>1.4627571402597885E-3</v>
      </c>
      <c r="I602" s="5">
        <f t="shared" si="38"/>
        <v>-1.7709970116898639E-2</v>
      </c>
      <c r="J602" s="5">
        <f t="shared" si="39"/>
        <v>1.745419822791909E-3</v>
      </c>
    </row>
    <row r="603" spans="1:10" ht="15" customHeight="1" x14ac:dyDescent="0.2">
      <c r="A603" s="3">
        <f>'2_CVaR_t2'!A603</f>
        <v>43133</v>
      </c>
      <c r="B603" s="5">
        <f>'2_CVaR_t2'!D603-1</f>
        <v>-2.4649326005728667E-2</v>
      </c>
      <c r="C603" s="5">
        <f>'Stocks Returns'!B599</f>
        <v>-5.8148734177215333E-2</v>
      </c>
      <c r="D603" s="5">
        <f>'Stocks Returns'!C599</f>
        <v>-3.8259624562519856E-2</v>
      </c>
      <c r="E603" s="5">
        <f>'Stocks Returns'!D599</f>
        <v>-1.3010365982652927E-2</v>
      </c>
      <c r="F603" s="5">
        <f>'Stocks Returns'!E599</f>
        <v>-2.74641954507161E-2</v>
      </c>
      <c r="G603" s="5">
        <f t="shared" si="36"/>
        <v>-3.3967702644788211E-2</v>
      </c>
      <c r="H603" s="5">
        <f t="shared" si="37"/>
        <v>-1.9351761676668633E-3</v>
      </c>
      <c r="I603" s="5">
        <f t="shared" si="38"/>
        <v>2.3409400139100617E-2</v>
      </c>
      <c r="J603" s="5">
        <f t="shared" si="39"/>
        <v>-1.8519695858163279E-3</v>
      </c>
    </row>
    <row r="604" spans="1:10" ht="15" customHeight="1" x14ac:dyDescent="0.2">
      <c r="A604" s="3">
        <f>'2_CVaR_t2'!A604</f>
        <v>43136</v>
      </c>
      <c r="B604" s="5">
        <f>'2_CVaR_t2'!D604-1</f>
        <v>-2.6174001910152844E-2</v>
      </c>
      <c r="C604" s="5">
        <f>'Stocks Returns'!B600</f>
        <v>-4.3259134817303591E-2</v>
      </c>
      <c r="D604" s="5">
        <f>'Stocks Returns'!C600</f>
        <v>-3.8375651310892378E-2</v>
      </c>
      <c r="E604" s="5">
        <f>'Stocks Returns'!D600</f>
        <v>-4.0831636480548772E-2</v>
      </c>
      <c r="F604" s="5">
        <f>'Stocks Returns'!E600</f>
        <v>-3.0838530838530831E-2</v>
      </c>
      <c r="G604" s="5">
        <f t="shared" si="36"/>
        <v>-1.7612412424265266E-2</v>
      </c>
      <c r="H604" s="5">
        <f t="shared" si="37"/>
        <v>1.9271976001197788E-4</v>
      </c>
      <c r="I604" s="5">
        <f t="shared" si="38"/>
        <v>-2.1615875862057293E-3</v>
      </c>
      <c r="J604" s="5">
        <f t="shared" si="39"/>
        <v>-3.6435857642076221E-3</v>
      </c>
    </row>
    <row r="605" spans="1:10" ht="15" customHeight="1" x14ac:dyDescent="0.2">
      <c r="A605" s="3">
        <f>'2_CVaR_t2'!A605</f>
        <v>43137</v>
      </c>
      <c r="B605" s="5">
        <f>'2_CVaR_t2'!D605-1</f>
        <v>2.1349323578073065E-2</v>
      </c>
      <c r="C605" s="5">
        <f>'Stocks Returns'!B601</f>
        <v>4.6532045654082532E-2</v>
      </c>
      <c r="D605" s="5">
        <f>'Stocks Returns'!C601</f>
        <v>3.1822482153607945E-2</v>
      </c>
      <c r="E605" s="5">
        <f>'Stocks Returns'!D601</f>
        <v>2.7039106145251512E-2</v>
      </c>
      <c r="F605" s="5">
        <f>'Stocks Returns'!E601</f>
        <v>0</v>
      </c>
      <c r="G605" s="5">
        <f t="shared" si="36"/>
        <v>2.6493974556368829E-2</v>
      </c>
      <c r="H605" s="5">
        <f t="shared" si="37"/>
        <v>4.4899384642117096E-4</v>
      </c>
      <c r="I605" s="5">
        <f t="shared" si="38"/>
        <v>-4.4309451167768715E-3</v>
      </c>
      <c r="J605" s="5">
        <f t="shared" si="39"/>
        <v>-2.2137558920553201E-2</v>
      </c>
    </row>
    <row r="606" spans="1:10" ht="15" customHeight="1" x14ac:dyDescent="0.2">
      <c r="A606" s="3">
        <f>'2_CVaR_t2'!A606</f>
        <v>43138</v>
      </c>
      <c r="B606" s="5">
        <f>'2_CVaR_t2'!D606-1</f>
        <v>-6.7389090880246583E-3</v>
      </c>
      <c r="C606" s="5">
        <f>'Stocks Returns'!B602</f>
        <v>-3.0201342281879096E-2</v>
      </c>
      <c r="D606" s="5">
        <f>'Stocks Returns'!C602</f>
        <v>-2.6673335000416687E-3</v>
      </c>
      <c r="E606" s="5">
        <f>'Stocks Returns'!D602</f>
        <v>-9.8020017406440396E-2</v>
      </c>
      <c r="F606" s="5">
        <f>'Stocks Returns'!E602</f>
        <v>-5.5416517697531864E-3</v>
      </c>
      <c r="G606" s="5">
        <f t="shared" si="36"/>
        <v>-2.3237828459177476E-2</v>
      </c>
      <c r="H606" s="5">
        <f t="shared" si="37"/>
        <v>7.2976830033836849E-3</v>
      </c>
      <c r="I606" s="5">
        <f t="shared" si="38"/>
        <v>-8.8034395434834045E-2</v>
      </c>
      <c r="J606" s="5">
        <f t="shared" si="39"/>
        <v>1.4783206056166523E-3</v>
      </c>
    </row>
    <row r="607" spans="1:10" ht="15" customHeight="1" x14ac:dyDescent="0.2">
      <c r="A607" s="3">
        <f>'2_CVaR_t2'!A607</f>
        <v>43139</v>
      </c>
      <c r="B607" s="5">
        <f>'2_CVaR_t2'!D607-1</f>
        <v>-3.2234423120862998E-2</v>
      </c>
      <c r="C607" s="5">
        <f>'Stocks Returns'!B603</f>
        <v>-1.0813148788927363E-2</v>
      </c>
      <c r="D607" s="5">
        <f>'Stocks Returns'!C603</f>
        <v>-4.8391140827413359E-2</v>
      </c>
      <c r="E607" s="5">
        <f>'Stocks Returns'!D603</f>
        <v>-3.6304426486551522E-2</v>
      </c>
      <c r="F607" s="5">
        <f>'Stocks Returns'!E603</f>
        <v>-4.2962430343339908E-2</v>
      </c>
      <c r="G607" s="5">
        <f t="shared" si="36"/>
        <v>2.0659535668715687E-2</v>
      </c>
      <c r="H607" s="5">
        <f t="shared" si="37"/>
        <v>-9.0342070555701065E-4</v>
      </c>
      <c r="I607" s="5">
        <f t="shared" si="38"/>
        <v>1.1310252152069891E-2</v>
      </c>
      <c r="J607" s="5">
        <f t="shared" si="39"/>
        <v>-9.4763482217563033E-3</v>
      </c>
    </row>
    <row r="608" spans="1:10" ht="15" customHeight="1" x14ac:dyDescent="0.2">
      <c r="A608" s="3">
        <f>'2_CVaR_t2'!A608</f>
        <v>43140</v>
      </c>
      <c r="B608" s="5">
        <f>'2_CVaR_t2'!D608-1</f>
        <v>1.4239937701627348E-2</v>
      </c>
      <c r="C608" s="5">
        <f>'Stocks Returns'!B604</f>
        <v>-1.1368605159597811E-2</v>
      </c>
      <c r="D608" s="5">
        <f>'Stocks Returns'!C604</f>
        <v>2.160548041454402E-2</v>
      </c>
      <c r="E608" s="5">
        <f>'Stocks Returns'!D604</f>
        <v>1.4267834793491918E-2</v>
      </c>
      <c r="F608" s="5">
        <f>'Stocks Returns'!E604</f>
        <v>-2.2915101427498086E-2</v>
      </c>
      <c r="G608" s="5">
        <f t="shared" si="36"/>
        <v>-2.4572330759079074E-2</v>
      </c>
      <c r="H608" s="5">
        <f t="shared" si="37"/>
        <v>6.9514177389621082E-4</v>
      </c>
      <c r="I608" s="5">
        <f t="shared" si="38"/>
        <v>-6.7094104137973357E-3</v>
      </c>
      <c r="J608" s="5">
        <f t="shared" si="39"/>
        <v>-3.7672625311619135E-2</v>
      </c>
    </row>
    <row r="609" spans="1:10" ht="15" customHeight="1" x14ac:dyDescent="0.2">
      <c r="A609" s="3">
        <f>'2_CVaR_t2'!A609</f>
        <v>43143</v>
      </c>
      <c r="B609" s="5">
        <f>'2_CVaR_t2'!D609-1</f>
        <v>1.2928154584876062E-2</v>
      </c>
      <c r="C609" s="5">
        <f>'Stocks Returns'!B605</f>
        <v>2.122954444935865E-2</v>
      </c>
      <c r="D609" s="5">
        <f>'Stocks Returns'!C605</f>
        <v>1.8483493810178775E-2</v>
      </c>
      <c r="E609" s="5">
        <f>'Stocks Returns'!D605</f>
        <v>2.4432379072063082E-2</v>
      </c>
      <c r="F609" s="5">
        <f>'Stocks Returns'!E605</f>
        <v>2.6720492118415873E-2</v>
      </c>
      <c r="G609" s="5">
        <f t="shared" si="36"/>
        <v>9.2868530931204257E-3</v>
      </c>
      <c r="H609" s="5">
        <f t="shared" si="37"/>
        <v>-4.962444496286085E-4</v>
      </c>
      <c r="I609" s="5">
        <f t="shared" si="38"/>
        <v>5.3912062723154193E-3</v>
      </c>
      <c r="J609" s="5">
        <f t="shared" si="39"/>
        <v>1.3324689982146356E-2</v>
      </c>
    </row>
    <row r="610" spans="1:10" ht="15" customHeight="1" x14ac:dyDescent="0.2">
      <c r="A610" s="3">
        <f>'2_CVaR_t2'!A610</f>
        <v>43144</v>
      </c>
      <c r="B610" s="5">
        <f>'2_CVaR_t2'!D610-1</f>
        <v>-1.9880956018493157E-3</v>
      </c>
      <c r="C610" s="5">
        <f>'Stocks Returns'!B606</f>
        <v>1.9055868341273374E-2</v>
      </c>
      <c r="D610" s="5">
        <f>'Stocks Returns'!C606</f>
        <v>-1.0129146619397567E-3</v>
      </c>
      <c r="E610" s="5">
        <f>'Stocks Returns'!D606</f>
        <v>-2.6620091544206193E-2</v>
      </c>
      <c r="F610" s="5">
        <f>'Stocks Returns'!E606</f>
        <v>-1.6850777008050599E-3</v>
      </c>
      <c r="G610" s="5">
        <f t="shared" si="36"/>
        <v>2.1452363109662961E-2</v>
      </c>
      <c r="H610" s="5">
        <f t="shared" si="37"/>
        <v>1.960151565111555E-3</v>
      </c>
      <c r="I610" s="5">
        <f t="shared" si="38"/>
        <v>-2.3646237590120755E-2</v>
      </c>
      <c r="J610" s="5">
        <f t="shared" si="39"/>
        <v>4.0322116733675908E-4</v>
      </c>
    </row>
    <row r="611" spans="1:10" ht="15" customHeight="1" x14ac:dyDescent="0.2">
      <c r="A611" s="3">
        <f>'2_CVaR_t2'!A611</f>
        <v>43145</v>
      </c>
      <c r="B611" s="5">
        <f>'2_CVaR_t2'!D611-1</f>
        <v>1.4138697104682185E-2</v>
      </c>
      <c r="C611" s="5">
        <f>'Stocks Returns'!B607</f>
        <v>1.2749681257968382E-2</v>
      </c>
      <c r="D611" s="5">
        <f>'Stocks Returns'!C607</f>
        <v>2.0954795099281887E-2</v>
      </c>
      <c r="E611" s="5">
        <f>'Stocks Returns'!D607</f>
        <v>1.7324588541022035E-2</v>
      </c>
      <c r="F611" s="5">
        <f>'Stocks Returns'!E607</f>
        <v>4.107276819204797E-2</v>
      </c>
      <c r="G611" s="5">
        <f t="shared" si="36"/>
        <v>-3.5672043337294825E-4</v>
      </c>
      <c r="H611" s="5">
        <f t="shared" si="37"/>
        <v>1.9345603983230222E-4</v>
      </c>
      <c r="I611" s="5">
        <f t="shared" si="38"/>
        <v>-3.5032347658283738E-3</v>
      </c>
      <c r="J611" s="5">
        <f t="shared" si="39"/>
        <v>2.6420339060912554E-2</v>
      </c>
    </row>
    <row r="612" spans="1:10" ht="15" customHeight="1" x14ac:dyDescent="0.2">
      <c r="A612" s="3">
        <f>'2_CVaR_t2'!A612</f>
        <v>43146</v>
      </c>
      <c r="B612" s="5">
        <f>'2_CVaR_t2'!D612-1</f>
        <v>7.6778190953405989E-3</v>
      </c>
      <c r="C612" s="5">
        <f>'Stocks Returns'!B608</f>
        <v>8.8124213176667965E-3</v>
      </c>
      <c r="D612" s="5">
        <f>'Stocks Returns'!C608</f>
        <v>1.2000331043614976E-2</v>
      </c>
      <c r="E612" s="5">
        <f>'Stocks Returns'!D608</f>
        <v>3.4059116895754915E-3</v>
      </c>
      <c r="F612" s="5">
        <f>'Stocks Returns'!E608</f>
        <v>-1.7474328949738771E-2</v>
      </c>
      <c r="G612" s="5">
        <f t="shared" si="36"/>
        <v>1.9169460417935809E-3</v>
      </c>
      <c r="H612" s="5">
        <f t="shared" si="37"/>
        <v>7.4770831548204124E-4</v>
      </c>
      <c r="I612" s="5">
        <f t="shared" si="38"/>
        <v>-7.886244110471544E-3</v>
      </c>
      <c r="J612" s="5">
        <f t="shared" si="39"/>
        <v>-2.5419919135329018E-2</v>
      </c>
    </row>
    <row r="613" spans="1:10" ht="15" customHeight="1" x14ac:dyDescent="0.2">
      <c r="A613" s="3">
        <f>'2_CVaR_t2'!A613</f>
        <v>43147</v>
      </c>
      <c r="B613" s="5">
        <f>'2_CVaR_t2'!D613-1</f>
        <v>-1.5853638703905437E-3</v>
      </c>
      <c r="C613" s="5">
        <f>'Stocks Returns'!B609</f>
        <v>-7.4875207986688785E-3</v>
      </c>
      <c r="D613" s="5">
        <f>'Stocks Returns'!C609</f>
        <v>-3.5165194635263797E-3</v>
      </c>
      <c r="E613" s="5">
        <f>'Stocks Returns'!D609</f>
        <v>1.1152867014183609E-2</v>
      </c>
      <c r="F613" s="5">
        <f>'Stocks Returns'!E609</f>
        <v>2.0168683535020104E-3</v>
      </c>
      <c r="G613" s="5">
        <f t="shared" si="36"/>
        <v>-5.4781773037823481E-3</v>
      </c>
      <c r="H613" s="5">
        <f t="shared" si="37"/>
        <v>-1.1361686207501708E-3</v>
      </c>
      <c r="I613" s="5">
        <f t="shared" si="38"/>
        <v>1.3532325612084102E-2</v>
      </c>
      <c r="J613" s="5">
        <f t="shared" si="39"/>
        <v>3.687103785490236E-3</v>
      </c>
    </row>
    <row r="614" spans="1:10" ht="15" customHeight="1" x14ac:dyDescent="0.2">
      <c r="A614" s="3">
        <f>'2_CVaR_t2'!A614</f>
        <v>43150</v>
      </c>
      <c r="B614" s="5">
        <f>'2_CVaR_t2'!D614-1</f>
        <v>3.1594126486123031E-5</v>
      </c>
      <c r="C614" s="5">
        <f>'Stocks Returns'!B610</f>
        <v>0</v>
      </c>
      <c r="D614" s="5">
        <f>'Stocks Returns'!C610</f>
        <v>0</v>
      </c>
      <c r="E614" s="5">
        <f>'Stocks Returns'!D610</f>
        <v>0</v>
      </c>
      <c r="F614" s="5">
        <f>'Stocks Returns'!E610</f>
        <v>0</v>
      </c>
      <c r="G614" s="5">
        <f t="shared" si="36"/>
        <v>4.5494065351061984E-4</v>
      </c>
      <c r="H614" s="5">
        <f t="shared" si="37"/>
        <v>6.1315236885345803E-7</v>
      </c>
      <c r="I614" s="5">
        <f t="shared" si="38"/>
        <v>-7.0241384070458875E-6</v>
      </c>
      <c r="J614" s="5">
        <f t="shared" si="39"/>
        <v>-8.2789821646411454E-6</v>
      </c>
    </row>
    <row r="615" spans="1:10" ht="15" customHeight="1" x14ac:dyDescent="0.2">
      <c r="A615" s="3">
        <f>'2_CVaR_t2'!A615</f>
        <v>43151</v>
      </c>
      <c r="B615" s="5">
        <f>'2_CVaR_t2'!D615-1</f>
        <v>1.7637737040814283E-3</v>
      </c>
      <c r="C615" s="5">
        <f>'Stocks Returns'!B611</f>
        <v>1.8860016764459253E-2</v>
      </c>
      <c r="D615" s="5">
        <f>'Stocks Returns'!C611</f>
        <v>1.3130898645876687E-3</v>
      </c>
      <c r="E615" s="5">
        <f>'Stocks Returns'!D611</f>
        <v>1.7384006713823341E-2</v>
      </c>
      <c r="F615" s="5">
        <f>'Stocks Returns'!E611</f>
        <v>3.4766697163770566E-3</v>
      </c>
      <c r="G615" s="5">
        <f t="shared" si="36"/>
        <v>1.7649790566147908E-2</v>
      </c>
      <c r="H615" s="5">
        <f t="shared" si="37"/>
        <v>-1.2356105925001217E-3</v>
      </c>
      <c r="I615" s="5">
        <f t="shared" si="38"/>
        <v>1.4820443279961123E-2</v>
      </c>
      <c r="J615" s="5">
        <f t="shared" si="39"/>
        <v>1.6702683373962459E-3</v>
      </c>
    </row>
    <row r="616" spans="1:10" ht="15" customHeight="1" x14ac:dyDescent="0.2">
      <c r="A616" s="3">
        <f>'2_CVaR_t2'!A616</f>
        <v>43152</v>
      </c>
      <c r="B616" s="5">
        <f>'2_CVaR_t2'!D616-1</f>
        <v>-8.5522595448148664E-3</v>
      </c>
      <c r="C616" s="5">
        <f>'Stocks Returns'!B612</f>
        <v>-9.0497737556560764E-3</v>
      </c>
      <c r="D616" s="5">
        <f>'Stocks Returns'!C612</f>
        <v>-1.2949758216539653E-2</v>
      </c>
      <c r="E616" s="5">
        <f>'Stocks Returns'!D612</f>
        <v>-8.3667216592032689E-3</v>
      </c>
      <c r="F616" s="5">
        <f>'Stocks Returns'!E612</f>
        <v>-1.9876002917578517E-2</v>
      </c>
      <c r="G616" s="5">
        <f t="shared" si="36"/>
        <v>-3.4306245479510597E-4</v>
      </c>
      <c r="H616" s="5">
        <f t="shared" si="37"/>
        <v>-3.159658783204889E-4</v>
      </c>
      <c r="I616" s="5">
        <f t="shared" si="38"/>
        <v>4.2952404327799339E-3</v>
      </c>
      <c r="J616" s="5">
        <f t="shared" si="39"/>
        <v>-1.0973647149744335E-2</v>
      </c>
    </row>
    <row r="617" spans="1:10" ht="15" customHeight="1" x14ac:dyDescent="0.2">
      <c r="A617" s="3">
        <f>'2_CVaR_t2'!A617</f>
        <v>43153</v>
      </c>
      <c r="B617" s="5">
        <f>'2_CVaR_t2'!D617-1</f>
        <v>-3.2044231267469581E-4</v>
      </c>
      <c r="C617" s="5">
        <f>'Stocks Returns'!B613</f>
        <v>-1.2038190120381875E-2</v>
      </c>
      <c r="D617" s="5">
        <f>'Stocks Returns'!C613</f>
        <v>-4.151789421241725E-4</v>
      </c>
      <c r="E617" s="5">
        <f>'Stocks Returns'!D613</f>
        <v>-2.7332144979204109E-3</v>
      </c>
      <c r="F617" s="5">
        <f>'Stocks Returns'!E613</f>
        <v>2.1581395348837074E-2</v>
      </c>
      <c r="G617" s="5">
        <f t="shared" si="36"/>
        <v>-1.1244832239981982E-2</v>
      </c>
      <c r="H617" s="5">
        <f t="shared" si="37"/>
        <v>1.0353943269697215E-4</v>
      </c>
      <c r="I617" s="5">
        <f t="shared" si="38"/>
        <v>-2.2206649144179977E-3</v>
      </c>
      <c r="J617" s="5">
        <f t="shared" si="39"/>
        <v>2.1938554577547339E-2</v>
      </c>
    </row>
    <row r="618" spans="1:10" ht="15" customHeight="1" x14ac:dyDescent="0.2">
      <c r="A618" s="3">
        <f>'2_CVaR_t2'!A618</f>
        <v>43154</v>
      </c>
      <c r="B618" s="5">
        <f>'2_CVaR_t2'!D618-1</f>
        <v>1.4144314402220415E-2</v>
      </c>
      <c r="C618" s="5">
        <f>'Stocks Returns'!B614</f>
        <v>8.8235294117646745E-3</v>
      </c>
      <c r="D618" s="5">
        <f>'Stocks Returns'!C614</f>
        <v>2.1182920750955514E-2</v>
      </c>
      <c r="E618" s="5">
        <f>'Stocks Returns'!D614</f>
        <v>1.4775977121067596E-2</v>
      </c>
      <c r="F618" s="5">
        <f>'Stocks Returns'!E614</f>
        <v>3.8972864687670805E-2</v>
      </c>
      <c r="G618" s="5">
        <f t="shared" si="36"/>
        <v>-4.2882722610672972E-3</v>
      </c>
      <c r="H618" s="5">
        <f t="shared" si="37"/>
        <v>4.1331450417281257E-4</v>
      </c>
      <c r="I618" s="5">
        <f t="shared" si="38"/>
        <v>-6.0601368053447222E-3</v>
      </c>
      <c r="J618" s="5">
        <f t="shared" si="39"/>
        <v>2.4314604412557179E-2</v>
      </c>
    </row>
    <row r="619" spans="1:10" ht="15" customHeight="1" x14ac:dyDescent="0.2">
      <c r="A619" s="3">
        <f>'2_CVaR_t2'!A619</f>
        <v>43157</v>
      </c>
      <c r="B619" s="5">
        <f>'2_CVaR_t2'!D619-1</f>
        <v>9.2071135231135415E-3</v>
      </c>
      <c r="C619" s="5">
        <f>'Stocks Returns'!B615</f>
        <v>4.8313202832153346E-2</v>
      </c>
      <c r="D619" s="5">
        <f>'Stocks Returns'!C615</f>
        <v>1.3503619946310774E-2</v>
      </c>
      <c r="E619" s="5">
        <f>'Stocks Returns'!D615</f>
        <v>1.4325974635979399E-2</v>
      </c>
      <c r="F619" s="5">
        <f>'Stocks Returns'!E615</f>
        <v>-8.0631025416300073E-3</v>
      </c>
      <c r="G619" s="5">
        <f t="shared" si="36"/>
        <v>3.994759684885154E-2</v>
      </c>
      <c r="H619" s="5">
        <f t="shared" si="37"/>
        <v>2.7728820379581409E-7</v>
      </c>
      <c r="I619" s="5">
        <f t="shared" si="38"/>
        <v>7.7671954351962551E-4</v>
      </c>
      <c r="J619" s="5">
        <f t="shared" si="39"/>
        <v>-1.7596206283824002E-2</v>
      </c>
    </row>
    <row r="620" spans="1:10" ht="15" customHeight="1" x14ac:dyDescent="0.2">
      <c r="A620" s="3">
        <f>'2_CVaR_t2'!A620</f>
        <v>43158</v>
      </c>
      <c r="B620" s="5">
        <f>'2_CVaR_t2'!D620-1</f>
        <v>-4.8229236129431197E-3</v>
      </c>
      <c r="C620" s="5">
        <f>'Stocks Returns'!B616</f>
        <v>3.4564958283670899E-2</v>
      </c>
      <c r="D620" s="5">
        <f>'Stocks Returns'!C616</f>
        <v>-9.7921181475238983E-3</v>
      </c>
      <c r="E620" s="5">
        <f>'Stocks Returns'!D616</f>
        <v>2.5121555915721183E-2</v>
      </c>
      <c r="F620" s="5">
        <f>'Stocks Returns'!E616</f>
        <v>-1.34299346174237E-2</v>
      </c>
      <c r="G620" s="5">
        <f t="shared" si="36"/>
        <v>3.9686610244620717E-2</v>
      </c>
      <c r="H620" s="5">
        <f t="shared" si="37"/>
        <v>-2.6469292822510777E-3</v>
      </c>
      <c r="I620" s="5">
        <f t="shared" si="38"/>
        <v>3.2279357827604077E-2</v>
      </c>
      <c r="J620" s="5">
        <f t="shared" si="39"/>
        <v>-8.3988878934585162E-3</v>
      </c>
    </row>
    <row r="621" spans="1:10" ht="15" customHeight="1" x14ac:dyDescent="0.2">
      <c r="A621" s="3">
        <f>'2_CVaR_t2'!A621</f>
        <v>43159</v>
      </c>
      <c r="B621" s="5">
        <f>'2_CVaR_t2'!D621-1</f>
        <v>-1.9894250281916603E-3</v>
      </c>
      <c r="C621" s="5">
        <f>'Stocks Returns'!B617</f>
        <v>-6.6052227342549896E-2</v>
      </c>
      <c r="D621" s="5">
        <f>'Stocks Returns'!C617</f>
        <v>-3.4854502715409019E-3</v>
      </c>
      <c r="E621" s="5">
        <f>'Stocks Returns'!D617</f>
        <v>4.2913608131001091E-3</v>
      </c>
      <c r="F621" s="5">
        <f>'Stocks Returns'!E617</f>
        <v>-2.7225506000358113E-2</v>
      </c>
      <c r="G621" s="5">
        <f t="shared" si="36"/>
        <v>-6.3654454579253866E-2</v>
      </c>
      <c r="H621" s="5">
        <f t="shared" si="37"/>
        <v>-5.1042747791234504E-4</v>
      </c>
      <c r="I621" s="5">
        <f t="shared" si="38"/>
        <v>7.2671768793871779E-3</v>
      </c>
      <c r="J621" s="5">
        <f t="shared" si="39"/>
        <v>-2.5135827095578059E-2</v>
      </c>
    </row>
    <row r="622" spans="1:10" ht="15" customHeight="1" x14ac:dyDescent="0.2">
      <c r="A622" s="3">
        <f>'2_CVaR_t2'!A622</f>
        <v>43160</v>
      </c>
      <c r="B622" s="5">
        <f>'2_CVaR_t2'!D622-1</f>
        <v>-1.2863110448997239E-2</v>
      </c>
      <c r="C622" s="5">
        <f>'Stocks Returns'!B618</f>
        <v>-1.0690789473684292E-2</v>
      </c>
      <c r="D622" s="5">
        <f>'Stocks Returns'!C618</f>
        <v>-2.0660484789328026E-2</v>
      </c>
      <c r="E622" s="5">
        <f>'Stocks Returns'!D618</f>
        <v>1.0120319352298068E-3</v>
      </c>
      <c r="F622" s="5">
        <f>'Stocks Returns'!E618</f>
        <v>-7.9175105873687812E-3</v>
      </c>
      <c r="G622" s="5">
        <f t="shared" si="36"/>
        <v>2.1599991050975202E-3</v>
      </c>
      <c r="H622" s="5">
        <f t="shared" si="37"/>
        <v>-1.6822515972182706E-3</v>
      </c>
      <c r="I622" s="5">
        <f t="shared" si="38"/>
        <v>2.0036417344020833E-2</v>
      </c>
      <c r="J622" s="5">
        <f t="shared" si="39"/>
        <v>5.4598070495497121E-3</v>
      </c>
    </row>
    <row r="623" spans="1:10" ht="15" customHeight="1" x14ac:dyDescent="0.2">
      <c r="A623" s="3">
        <f>'2_CVaR_t2'!A623</f>
        <v>43161</v>
      </c>
      <c r="B623" s="5">
        <f>'2_CVaR_t2'!D623-1</f>
        <v>3.2861670448665059E-3</v>
      </c>
      <c r="C623" s="5">
        <f>'Stocks Returns'!B619</f>
        <v>2.535328345802168E-2</v>
      </c>
      <c r="D623" s="5">
        <f>'Stocks Returns'!C619</f>
        <v>3.0730897009965119E-3</v>
      </c>
      <c r="E623" s="5">
        <f>'Stocks Returns'!D619</f>
        <v>2.5499887665693111E-2</v>
      </c>
      <c r="F623" s="5">
        <f>'Stocks Returns'!E619</f>
        <v>3.3407572383072903E-3</v>
      </c>
      <c r="G623" s="5">
        <f t="shared" si="36"/>
        <v>2.2679560657337811E-2</v>
      </c>
      <c r="H623" s="5">
        <f t="shared" si="37"/>
        <v>-1.716174097680513E-3</v>
      </c>
      <c r="I623" s="5">
        <f t="shared" si="38"/>
        <v>2.0689410315284509E-2</v>
      </c>
      <c r="J623" s="5">
        <f t="shared" si="39"/>
        <v>-4.5993890916909072E-5</v>
      </c>
    </row>
    <row r="624" spans="1:10" ht="15" customHeight="1" x14ac:dyDescent="0.2">
      <c r="A624" s="3">
        <f>'2_CVaR_t2'!A624</f>
        <v>43164</v>
      </c>
      <c r="B624" s="5">
        <f>'2_CVaR_t2'!D624-1</f>
        <v>7.5885801074930814E-3</v>
      </c>
      <c r="C624" s="5">
        <f>'Stocks Returns'!B620</f>
        <v>-5.2695581678152692E-3</v>
      </c>
      <c r="D624" s="5">
        <f>'Stocks Returns'!C620</f>
        <v>9.1910242609920534E-3</v>
      </c>
      <c r="E624" s="5">
        <f>'Stocks Returns'!D620</f>
        <v>3.4834045349983578E-2</v>
      </c>
      <c r="F624" s="5">
        <f>'Stocks Returns'!E620</f>
        <v>-1.2948575656678285E-3</v>
      </c>
      <c r="G624" s="5">
        <f t="shared" si="36"/>
        <v>-1.2079246839126319E-2</v>
      </c>
      <c r="H624" s="5">
        <f t="shared" si="37"/>
        <v>-1.9302621038928876E-3</v>
      </c>
      <c r="I624" s="5">
        <f t="shared" si="38"/>
        <v>2.3673598168413353E-2</v>
      </c>
      <c r="J624" s="5">
        <f t="shared" si="39"/>
        <v>-9.1478114999170978E-3</v>
      </c>
    </row>
    <row r="625" spans="1:10" ht="15" customHeight="1" x14ac:dyDescent="0.2">
      <c r="A625" s="3">
        <f>'2_CVaR_t2'!A625</f>
        <v>43165</v>
      </c>
      <c r="B625" s="5">
        <f>'2_CVaR_t2'!D625-1</f>
        <v>-3.0216571508266954E-3</v>
      </c>
      <c r="C625" s="5">
        <f>'Stocks Returns'!B621</f>
        <v>-4.8899755501221609E-3</v>
      </c>
      <c r="D625" s="5">
        <f>'Stocks Returns'!C621</f>
        <v>-6.7279291106004946E-3</v>
      </c>
      <c r="E625" s="5">
        <f>'Stocks Returns'!D621</f>
        <v>2.2229279136233737E-2</v>
      </c>
      <c r="F625" s="5">
        <f>'Stocks Returns'!E621</f>
        <v>1.2965363956287668E-3</v>
      </c>
      <c r="G625" s="5">
        <f t="shared" si="36"/>
        <v>-1.499904565423555E-3</v>
      </c>
      <c r="H625" s="5">
        <f t="shared" si="37"/>
        <v>-2.2337316122308937E-3</v>
      </c>
      <c r="I625" s="5">
        <f t="shared" si="38"/>
        <v>2.6728575803308788E-2</v>
      </c>
      <c r="J625" s="5">
        <f t="shared" si="39"/>
        <v>4.4577437507094843E-3</v>
      </c>
    </row>
    <row r="626" spans="1:10" ht="15" customHeight="1" x14ac:dyDescent="0.2">
      <c r="A626" s="3">
        <f>'2_CVaR_t2'!A626</f>
        <v>43166</v>
      </c>
      <c r="B626" s="5">
        <f>'2_CVaR_t2'!D626-1</f>
        <v>3.578123733243066E-3</v>
      </c>
      <c r="C626" s="5">
        <f>'Stocks Returns'!B622</f>
        <v>-1.9860769860770011E-2</v>
      </c>
      <c r="D626" s="5">
        <f>'Stocks Returns'!C622</f>
        <v>6.5256897406245074E-3</v>
      </c>
      <c r="E626" s="5">
        <f>'Stocks Returns'!D622</f>
        <v>-1.0355182768975846E-2</v>
      </c>
      <c r="F626" s="5">
        <f>'Stocks Returns'!E622</f>
        <v>1.8497965223818191E-4</v>
      </c>
      <c r="G626" s="5">
        <f t="shared" si="36"/>
        <v>-2.2815154439216709E-2</v>
      </c>
      <c r="H626" s="5">
        <f t="shared" si="37"/>
        <v>1.3067423406181592E-3</v>
      </c>
      <c r="I626" s="5">
        <f t="shared" si="38"/>
        <v>-1.5596561600997469E-2</v>
      </c>
      <c r="J626" s="5">
        <f t="shared" si="39"/>
        <v>-3.5048427445730453E-3</v>
      </c>
    </row>
    <row r="627" spans="1:10" ht="15" customHeight="1" x14ac:dyDescent="0.2">
      <c r="A627" s="3">
        <f>'2_CVaR_t2'!A627</f>
        <v>43167</v>
      </c>
      <c r="B627" s="5">
        <f>'2_CVaR_t2'!D627-1</f>
        <v>1.7855854055226494E-3</v>
      </c>
      <c r="C627" s="5">
        <f>'Stocks Returns'!B623</f>
        <v>1.044495508669474E-3</v>
      </c>
      <c r="D627" s="5">
        <f>'Stocks Returns'!C623</f>
        <v>3.0365203118589701E-3</v>
      </c>
      <c r="E627" s="5">
        <f>'Stocks Returns'!D623</f>
        <v>-2.4066129538556913E-3</v>
      </c>
      <c r="F627" s="5">
        <f>'Stocks Returns'!E623</f>
        <v>-9.2472720547438492E-3</v>
      </c>
      <c r="G627" s="5">
        <f t="shared" si="36"/>
        <v>-1.8669856311846343E-4</v>
      </c>
      <c r="H627" s="5">
        <f t="shared" si="37"/>
        <v>4.5571875621954784E-4</v>
      </c>
      <c r="I627" s="5">
        <f t="shared" si="38"/>
        <v>-5.002368472508927E-3</v>
      </c>
      <c r="J627" s="5">
        <f t="shared" si="39"/>
        <v>-1.107631549080778E-2</v>
      </c>
    </row>
    <row r="628" spans="1:10" ht="15" customHeight="1" x14ac:dyDescent="0.2">
      <c r="A628" s="3">
        <f>'2_CVaR_t2'!A628</f>
        <v>43168</v>
      </c>
      <c r="B628" s="5">
        <f>'2_CVaR_t2'!D628-1</f>
        <v>1.3797325915643421E-2</v>
      </c>
      <c r="C628" s="5">
        <f>'Stocks Returns'!B624</f>
        <v>9.5993322203673515E-3</v>
      </c>
      <c r="D628" s="5">
        <f>'Stocks Returns'!C624</f>
        <v>1.8736704303714768E-2</v>
      </c>
      <c r="E628" s="5">
        <f>'Stocks Returns'!D624</f>
        <v>3.8074260541220761E-2</v>
      </c>
      <c r="F628" s="5">
        <f>'Stocks Returns'!E624</f>
        <v>2.7814075042001063E-2</v>
      </c>
      <c r="G628" s="5">
        <f t="shared" si="36"/>
        <v>-3.1789048883251441E-3</v>
      </c>
      <c r="H628" s="5">
        <f t="shared" si="37"/>
        <v>-1.522225981639317E-3</v>
      </c>
      <c r="I628" s="5">
        <f t="shared" si="38"/>
        <v>1.7750270018454677E-2</v>
      </c>
      <c r="J628" s="5">
        <f t="shared" si="39"/>
        <v>1.3516012853287697E-2</v>
      </c>
    </row>
    <row r="629" spans="1:10" ht="15" customHeight="1" x14ac:dyDescent="0.2">
      <c r="A629" s="3">
        <f>'2_CVaR_t2'!A629</f>
        <v>43171</v>
      </c>
      <c r="B629" s="5">
        <f>'2_CVaR_t2'!D629-1</f>
        <v>-6.7263205518930391E-4</v>
      </c>
      <c r="C629" s="5">
        <f>'Stocks Returns'!B625</f>
        <v>9.5080611823068484E-3</v>
      </c>
      <c r="D629" s="5">
        <f>'Stocks Returns'!C625</f>
        <v>-2.1685005220465348E-3</v>
      </c>
      <c r="E629" s="5">
        <f>'Stocks Returns'!D625</f>
        <v>1.2832171365060097E-2</v>
      </c>
      <c r="F629" s="5">
        <f>'Stocks Returns'!E625</f>
        <v>-5.8118416273156281E-3</v>
      </c>
      <c r="G629" s="5">
        <f t="shared" si="36"/>
        <v>1.0639983662112296E-2</v>
      </c>
      <c r="H629" s="5">
        <f t="shared" si="37"/>
        <v>-1.1314513024812504E-3</v>
      </c>
      <c r="I629" s="5">
        <f t="shared" si="38"/>
        <v>1.3864520932259809E-2</v>
      </c>
      <c r="J629" s="5">
        <f t="shared" si="39"/>
        <v>-5.089085048229261E-3</v>
      </c>
    </row>
    <row r="630" spans="1:10" ht="15" customHeight="1" x14ac:dyDescent="0.2">
      <c r="A630" s="3">
        <f>'2_CVaR_t2'!A630</f>
        <v>43172</v>
      </c>
      <c r="B630" s="5">
        <f>'2_CVaR_t2'!D630-1</f>
        <v>-6.3841231727118641E-3</v>
      </c>
      <c r="C630" s="5">
        <f>'Stocks Returns'!B626</f>
        <v>-6.9615069615069913E-3</v>
      </c>
      <c r="D630" s="5">
        <f>'Stocks Returns'!C626</f>
        <v>-8.3708950418543981E-3</v>
      </c>
      <c r="E630" s="5">
        <f>'Stocks Returns'!D626</f>
        <v>-2.2047086991221043E-2</v>
      </c>
      <c r="F630" s="5">
        <f>'Stocks Returns'!E626</f>
        <v>-1.4249177932042389E-2</v>
      </c>
      <c r="G630" s="5">
        <f t="shared" si="36"/>
        <v>-3.3905347303026055E-4</v>
      </c>
      <c r="H630" s="5">
        <f t="shared" si="37"/>
        <v>1.0719697320106438E-3</v>
      </c>
      <c r="I630" s="5">
        <f t="shared" si="38"/>
        <v>-1.2585096717911455E-2</v>
      </c>
      <c r="J630" s="5">
        <f t="shared" si="39"/>
        <v>-7.5974979142608388E-3</v>
      </c>
    </row>
    <row r="631" spans="1:10" ht="15" customHeight="1" x14ac:dyDescent="0.2">
      <c r="A631" s="3">
        <f>'2_CVaR_t2'!A631</f>
        <v>43173</v>
      </c>
      <c r="B631" s="5">
        <f>'2_CVaR_t2'!D631-1</f>
        <v>-3.5307120316955265E-3</v>
      </c>
      <c r="C631" s="5">
        <f>'Stocks Returns'!B627</f>
        <v>-7.4226804123711521E-3</v>
      </c>
      <c r="D631" s="5">
        <f>'Stocks Returns'!C627</f>
        <v>-5.032467532467555E-3</v>
      </c>
      <c r="E631" s="5">
        <f>'Stocks Returns'!D627</f>
        <v>-7.9567479343057856E-3</v>
      </c>
      <c r="F631" s="5">
        <f>'Stocks Returns'!E627</f>
        <v>0</v>
      </c>
      <c r="G631" s="5">
        <f t="shared" si="36"/>
        <v>-3.5432483219621788E-3</v>
      </c>
      <c r="H631" s="5">
        <f t="shared" si="37"/>
        <v>2.1092511434088555E-4</v>
      </c>
      <c r="I631" s="5">
        <f t="shared" si="38"/>
        <v>-2.7061326260704975E-3</v>
      </c>
      <c r="J631" s="5">
        <f t="shared" si="39"/>
        <v>3.6896415857680196E-3</v>
      </c>
    </row>
    <row r="632" spans="1:10" ht="15" customHeight="1" x14ac:dyDescent="0.2">
      <c r="A632" s="3">
        <f>'2_CVaR_t2'!A632</f>
        <v>43174</v>
      </c>
      <c r="B632" s="5">
        <f>'2_CVaR_t2'!D632-1</f>
        <v>4.4212935764873507E-3</v>
      </c>
      <c r="C632" s="5">
        <f>'Stocks Returns'!B628</f>
        <v>-2.7835479850436329E-2</v>
      </c>
      <c r="D632" s="5">
        <f>'Stocks Returns'!C628</f>
        <v>6.7710882688856167E-3</v>
      </c>
      <c r="E632" s="5">
        <f>'Stocks Returns'!D628</f>
        <v>2.879177377892006E-3</v>
      </c>
      <c r="F632" s="5">
        <f>'Stocks Returns'!E628</f>
        <v>1.2972572275760097E-3</v>
      </c>
      <c r="G632" s="5">
        <f t="shared" si="36"/>
        <v>-3.1600414611777705E-2</v>
      </c>
      <c r="H632" s="5">
        <f t="shared" si="37"/>
        <v>3.112162071013452E-4</v>
      </c>
      <c r="I632" s="5">
        <f t="shared" si="38"/>
        <v>-3.6066433496917925E-3</v>
      </c>
      <c r="J632" s="5">
        <f t="shared" si="39"/>
        <v>-3.2678338763991021E-3</v>
      </c>
    </row>
    <row r="633" spans="1:10" ht="15" customHeight="1" x14ac:dyDescent="0.2">
      <c r="A633" s="3">
        <f>'2_CVaR_t2'!A633</f>
        <v>43175</v>
      </c>
      <c r="B633" s="5">
        <f>'2_CVaR_t2'!D633-1</f>
        <v>6.0951876279580208E-3</v>
      </c>
      <c r="C633" s="5">
        <f>'Stocks Returns'!B629</f>
        <v>-8.1196581196579798E-3</v>
      </c>
      <c r="D633" s="5">
        <f>'Stocks Returns'!C629</f>
        <v>9.0754395916052832E-3</v>
      </c>
      <c r="E633" s="5">
        <f>'Stocks Returns'!D629</f>
        <v>6.6646160155849898E-3</v>
      </c>
      <c r="F633" s="5">
        <f>'Stocks Returns'!E629</f>
        <v>1.6657412548584105E-2</v>
      </c>
      <c r="G633" s="5">
        <f t="shared" si="36"/>
        <v>-1.3493729095294418E-2</v>
      </c>
      <c r="H633" s="5">
        <f t="shared" si="37"/>
        <v>1.5203491380509984E-4</v>
      </c>
      <c r="I633" s="5">
        <f t="shared" si="38"/>
        <v>-2.2917198793432157E-3</v>
      </c>
      <c r="J633" s="5">
        <f t="shared" si="39"/>
        <v>1.0354703461590621E-2</v>
      </c>
    </row>
    <row r="634" spans="1:10" ht="15" customHeight="1" x14ac:dyDescent="0.2">
      <c r="A634" s="3">
        <f>'2_CVaR_t2'!A634</f>
        <v>43178</v>
      </c>
      <c r="B634" s="5">
        <f>'2_CVaR_t2'!D634-1</f>
        <v>-7.2984151321907609E-3</v>
      </c>
      <c r="C634" s="5">
        <f>'Stocks Returns'!B630</f>
        <v>-1.1202068074106064E-2</v>
      </c>
      <c r="D634" s="5">
        <f>'Stocks Returns'!C630</f>
        <v>-1.0599855456516538E-2</v>
      </c>
      <c r="E634" s="5">
        <f>'Stocks Returns'!D630</f>
        <v>-1.2324302301894519E-2</v>
      </c>
      <c r="F634" s="5">
        <f>'Stocks Returns'!E630</f>
        <v>-2.4758783906790427E-2</v>
      </c>
      <c r="G634" s="5">
        <f t="shared" si="36"/>
        <v>-3.7006937834772012E-3</v>
      </c>
      <c r="H634" s="5">
        <f t="shared" si="37"/>
        <v>1.8860706336978374E-4</v>
      </c>
      <c r="I634" s="5">
        <f t="shared" si="38"/>
        <v>-1.5129003670230085E-3</v>
      </c>
      <c r="J634" s="5">
        <f t="shared" si="39"/>
        <v>-1.7158005498269138E-2</v>
      </c>
    </row>
    <row r="635" spans="1:10" ht="15" customHeight="1" x14ac:dyDescent="0.2">
      <c r="A635" s="3">
        <f>'2_CVaR_t2'!A635</f>
        <v>43179</v>
      </c>
      <c r="B635" s="5">
        <f>'2_CVaR_t2'!D635-1</f>
        <v>9.5549700551220695E-3</v>
      </c>
      <c r="C635" s="5">
        <f>'Stocks Returns'!B631</f>
        <v>-4.1830065359477198E-2</v>
      </c>
      <c r="D635" s="5">
        <f>'Stocks Returns'!C631</f>
        <v>1.379758136514897E-2</v>
      </c>
      <c r="E635" s="5">
        <f>'Stocks Returns'!D631</f>
        <v>1.6190574404455038E-2</v>
      </c>
      <c r="F635" s="5">
        <f>'Stocks Returns'!E631</f>
        <v>2.1093895837222432E-2</v>
      </c>
      <c r="G635" s="5">
        <f t="shared" si="36"/>
        <v>-5.0530070370329291E-2</v>
      </c>
      <c r="H635" s="5">
        <f t="shared" si="37"/>
        <v>-2.1771478938406759E-4</v>
      </c>
      <c r="I635" s="5">
        <f t="shared" si="38"/>
        <v>2.1279147523507371E-3</v>
      </c>
      <c r="J635" s="5">
        <f t="shared" si="39"/>
        <v>1.1199692917337136E-2</v>
      </c>
    </row>
    <row r="636" spans="1:10" ht="15" customHeight="1" x14ac:dyDescent="0.2">
      <c r="A636" s="3">
        <f>'2_CVaR_t2'!A636</f>
        <v>43180</v>
      </c>
      <c r="B636" s="5">
        <f>'2_CVaR_t2'!D636-1</f>
        <v>-7.9836895966741706E-3</v>
      </c>
      <c r="C636" s="5">
        <f>'Stocks Returns'!B632</f>
        <v>7.7307867212370596E-3</v>
      </c>
      <c r="D636" s="5">
        <f>'Stocks Returns'!C632</f>
        <v>-1.3529741413817908E-2</v>
      </c>
      <c r="E636" s="5">
        <f>'Stocks Returns'!D632</f>
        <v>6.7992693322507236E-3</v>
      </c>
      <c r="F636" s="5">
        <f>'Stocks Returns'!E632</f>
        <v>4.2778793418646988E-2</v>
      </c>
      <c r="G636" s="5">
        <f t="shared" si="36"/>
        <v>1.5890924304896976E-2</v>
      </c>
      <c r="H636" s="5">
        <f t="shared" si="37"/>
        <v>-1.7327347792700405E-3</v>
      </c>
      <c r="I636" s="5">
        <f t="shared" si="38"/>
        <v>1.8622073964212074E-2</v>
      </c>
      <c r="J636" s="5">
        <f t="shared" si="39"/>
        <v>5.1090934193109824E-2</v>
      </c>
    </row>
    <row r="637" spans="1:10" ht="15" customHeight="1" x14ac:dyDescent="0.2">
      <c r="A637" s="3">
        <f>'2_CVaR_t2'!A637</f>
        <v>43181</v>
      </c>
      <c r="B637" s="5">
        <f>'2_CVaR_t2'!D637-1</f>
        <v>-1.7785966735800574E-2</v>
      </c>
      <c r="C637" s="5">
        <f>'Stocks Returns'!B633</f>
        <v>-2.8880866425992857E-2</v>
      </c>
      <c r="D637" s="5">
        <f>'Stocks Returns'!C633</f>
        <v>-2.6213277065411544E-2</v>
      </c>
      <c r="E637" s="5">
        <f>'Stocks Returns'!D633</f>
        <v>-2.6811813325269607E-2</v>
      </c>
      <c r="F637" s="5">
        <f>'Stocks Returns'!E633</f>
        <v>-9.4670406732118018E-3</v>
      </c>
      <c r="G637" s="5">
        <f t="shared" si="36"/>
        <v>-1.1297671801616015E-2</v>
      </c>
      <c r="H637" s="5">
        <f t="shared" si="37"/>
        <v>1.0108241220493225E-5</v>
      </c>
      <c r="I637" s="5">
        <f t="shared" si="38"/>
        <v>-5.2174039430896019E-4</v>
      </c>
      <c r="J637" s="5">
        <f t="shared" si="39"/>
        <v>9.0205428161057762E-3</v>
      </c>
    </row>
    <row r="638" spans="1:10" ht="15" customHeight="1" x14ac:dyDescent="0.2">
      <c r="A638" s="3">
        <f>'2_CVaR_t2'!A638</f>
        <v>43182</v>
      </c>
      <c r="B638" s="5">
        <f>'2_CVaR_t2'!D638-1</f>
        <v>-1.6877396089015728E-2</v>
      </c>
      <c r="C638" s="5">
        <f>'Stocks Returns'!B634</f>
        <v>-2.0446096654275103E-2</v>
      </c>
      <c r="D638" s="5">
        <f>'Stocks Returns'!C634</f>
        <v>-2.4918743228602325E-2</v>
      </c>
      <c r="E638" s="5">
        <f>'Stocks Returns'!D634</f>
        <v>-2.6307612635939837E-2</v>
      </c>
      <c r="F638" s="5">
        <f>'Stocks Returns'!E634</f>
        <v>2.1946902654867317E-2</v>
      </c>
      <c r="G638" s="5">
        <f t="shared" si="36"/>
        <v>-3.7363228594319287E-3</v>
      </c>
      <c r="H638" s="5">
        <f t="shared" si="37"/>
        <v>-3.2535397654957776E-5</v>
      </c>
      <c r="I638" s="5">
        <f t="shared" si="38"/>
        <v>-1.358507230082559E-3</v>
      </c>
      <c r="J638" s="5">
        <f t="shared" si="39"/>
        <v>3.949132687236067E-2</v>
      </c>
    </row>
    <row r="639" spans="1:10" ht="15" customHeight="1" x14ac:dyDescent="0.2">
      <c r="A639" s="3">
        <f>'2_CVaR_t2'!A639</f>
        <v>43185</v>
      </c>
      <c r="B639" s="5">
        <f>'2_CVaR_t2'!D639-1</f>
        <v>2.1751680678002039E-2</v>
      </c>
      <c r="C639" s="5">
        <f>'Stocks Returns'!B635</f>
        <v>3.1309297912713419E-2</v>
      </c>
      <c r="D639" s="5">
        <f>'Stocks Returns'!C635</f>
        <v>3.1111111111111089E-2</v>
      </c>
      <c r="E639" s="5">
        <f>'Stocks Returns'!D635</f>
        <v>4.2335921710456192E-2</v>
      </c>
      <c r="F639" s="5">
        <f>'Stocks Returns'!E635</f>
        <v>2.3207481815032738E-2</v>
      </c>
      <c r="G639" s="5">
        <f t="shared" si="36"/>
        <v>1.0884435679679286E-2</v>
      </c>
      <c r="H639" s="5">
        <f t="shared" si="37"/>
        <v>-8.5454122108653829E-4</v>
      </c>
      <c r="I639" s="5">
        <f t="shared" si="38"/>
        <v>1.0272028014260665E-2</v>
      </c>
      <c r="J639" s="5">
        <f t="shared" si="39"/>
        <v>6.5224835180615823E-4</v>
      </c>
    </row>
    <row r="640" spans="1:10" ht="15" customHeight="1" x14ac:dyDescent="0.2">
      <c r="A640" s="3">
        <f>'2_CVaR_t2'!A640</f>
        <v>43186</v>
      </c>
      <c r="B640" s="5">
        <f>'2_CVaR_t2'!D640-1</f>
        <v>-1.8674555781669655E-2</v>
      </c>
      <c r="C640" s="5">
        <f>'Stocks Returns'!B636</f>
        <v>-2.759889604415755E-3</v>
      </c>
      <c r="D640" s="5">
        <f>'Stocks Returns'!C636</f>
        <v>-2.6856763925729443E-2</v>
      </c>
      <c r="E640" s="5">
        <f>'Stocks Returns'!D636</f>
        <v>-3.6636391468517049E-2</v>
      </c>
      <c r="F640" s="5">
        <f>'Stocks Returns'!E636</f>
        <v>1.0155721056195333E-3</v>
      </c>
      <c r="G640" s="5">
        <f t="shared" si="36"/>
        <v>1.5677517275556097E-2</v>
      </c>
      <c r="H640" s="5">
        <f t="shared" si="37"/>
        <v>6.7439118557430927E-4</v>
      </c>
      <c r="I640" s="5">
        <f t="shared" si="38"/>
        <v>-9.0348420355478576E-3</v>
      </c>
      <c r="J640" s="5">
        <f t="shared" si="39"/>
        <v>2.0425572580802305E-2</v>
      </c>
    </row>
    <row r="641" spans="1:10" ht="15" customHeight="1" x14ac:dyDescent="0.2">
      <c r="A641" s="3">
        <f>'2_CVaR_t2'!A641</f>
        <v>43187</v>
      </c>
      <c r="B641" s="5">
        <f>'2_CVaR_t2'!D641-1</f>
        <v>-3.9515914178052114E-3</v>
      </c>
      <c r="C641" s="5">
        <f>'Stocks Returns'!B637</f>
        <v>-2.352398523985233E-2</v>
      </c>
      <c r="D641" s="5">
        <f>'Stocks Returns'!C637</f>
        <v>-3.4923339011926346E-3</v>
      </c>
      <c r="E641" s="5">
        <f>'Stocks Returns'!D637</f>
        <v>-3.4322033898305127E-2</v>
      </c>
      <c r="F641" s="5">
        <f>'Stocks Returns'!E637</f>
        <v>-6.9327020629016411E-3</v>
      </c>
      <c r="G641" s="5">
        <f t="shared" si="36"/>
        <v>-1.9239956298499093E-2</v>
      </c>
      <c r="H641" s="5">
        <f t="shared" si="37"/>
        <v>2.3704827134463828E-3</v>
      </c>
      <c r="I641" s="5">
        <f t="shared" si="38"/>
        <v>-2.8450238948447341E-2</v>
      </c>
      <c r="J641" s="5">
        <f t="shared" si="39"/>
        <v>-2.8061585182889842E-3</v>
      </c>
    </row>
    <row r="642" spans="1:10" ht="15" customHeight="1" x14ac:dyDescent="0.2">
      <c r="A642" s="3">
        <f>'2_CVaR_t2'!A642</f>
        <v>43188</v>
      </c>
      <c r="B642" s="5">
        <f>'2_CVaR_t2'!D642-1</f>
        <v>1.4235427302742076E-2</v>
      </c>
      <c r="C642" s="5">
        <f>'Stocks Returns'!B638</f>
        <v>1.2281530467642687E-2</v>
      </c>
      <c r="D642" s="5">
        <f>'Stocks Returns'!C638</f>
        <v>2.2480553893495347E-2</v>
      </c>
      <c r="E642" s="5">
        <f>'Stocks Returns'!D638</f>
        <v>2.1939447125933764E-3</v>
      </c>
      <c r="F642" s="5">
        <f>'Stocks Returns'!E638</f>
        <v>9.5351609058402786E-3</v>
      </c>
      <c r="G642" s="5">
        <f t="shared" si="36"/>
        <v>-9.1785922648015064E-4</v>
      </c>
      <c r="H642" s="5">
        <f t="shared" si="37"/>
        <v>1.5768533759446049E-3</v>
      </c>
      <c r="I642" s="5">
        <f t="shared" si="38"/>
        <v>-1.8776643556733141E-2</v>
      </c>
      <c r="J642" s="5">
        <f t="shared" si="39"/>
        <v>-5.2176808717837985E-3</v>
      </c>
    </row>
    <row r="643" spans="1:10" ht="15" customHeight="1" x14ac:dyDescent="0.2">
      <c r="A643" s="3">
        <f>'2_CVaR_t2'!A643</f>
        <v>43189</v>
      </c>
      <c r="B643" s="5">
        <f>'2_CVaR_t2'!D643-1</f>
        <v>3.1594126486123031E-5</v>
      </c>
      <c r="C643" s="5">
        <f>'Stocks Returns'!B639</f>
        <v>0</v>
      </c>
      <c r="D643" s="5">
        <f>'Stocks Returns'!C639</f>
        <v>0</v>
      </c>
      <c r="E643" s="5">
        <f>'Stocks Returns'!D639</f>
        <v>0</v>
      </c>
      <c r="F643" s="5">
        <f>'Stocks Returns'!E639</f>
        <v>0</v>
      </c>
      <c r="G643" s="5">
        <f t="shared" si="36"/>
        <v>4.5494065351061984E-4</v>
      </c>
      <c r="H643" s="5">
        <f t="shared" si="37"/>
        <v>6.1315236885345803E-7</v>
      </c>
      <c r="I643" s="5">
        <f t="shared" si="38"/>
        <v>-7.0241384070458875E-6</v>
      </c>
      <c r="J643" s="5">
        <f t="shared" si="39"/>
        <v>-8.2789821646411454E-6</v>
      </c>
    </row>
    <row r="644" spans="1:10" ht="15" customHeight="1" x14ac:dyDescent="0.2">
      <c r="A644" s="3">
        <f>'2_CVaR_t2'!A644</f>
        <v>43192</v>
      </c>
      <c r="B644" s="5">
        <f>'2_CVaR_t2'!D644-1</f>
        <v>-8.5691601361694847E-3</v>
      </c>
      <c r="C644" s="5">
        <f>'Stocks Returns'!B640</f>
        <v>6.9995333644423674E-3</v>
      </c>
      <c r="D644" s="5">
        <f>'Stocks Returns'!C640</f>
        <v>-1.0282561444574512E-2</v>
      </c>
      <c r="E644" s="5">
        <f>'Stocks Returns'!D640</f>
        <v>-4.0827495621716281E-2</v>
      </c>
      <c r="F644" s="5">
        <f>'Stocks Returns'!E640</f>
        <v>-2.0239500758981177E-2</v>
      </c>
      <c r="G644" s="5">
        <f t="shared" si="36"/>
        <v>1.5722491424510009E-2</v>
      </c>
      <c r="H644" s="5">
        <f t="shared" si="37"/>
        <v>2.3761041274048648E-3</v>
      </c>
      <c r="I644" s="5">
        <f t="shared" si="38"/>
        <v>-2.8140589796142538E-2</v>
      </c>
      <c r="J644" s="5">
        <f t="shared" si="39"/>
        <v>-1.1319601006546758E-2</v>
      </c>
    </row>
    <row r="645" spans="1:10" ht="15" customHeight="1" x14ac:dyDescent="0.2">
      <c r="A645" s="3">
        <f>'2_CVaR_t2'!A645</f>
        <v>43193</v>
      </c>
      <c r="B645" s="5">
        <f>'2_CVaR_t2'!D645-1</f>
        <v>5.2193301223837363E-3</v>
      </c>
      <c r="C645" s="5">
        <f>'Stocks Returns'!B641</f>
        <v>2.08526413345691E-2</v>
      </c>
      <c r="D645" s="5">
        <f>'Stocks Returns'!C641</f>
        <v>6.8417940704450508E-3</v>
      </c>
      <c r="E645" s="5">
        <f>'Stocks Returns'!D641</f>
        <v>1.597626383658568E-2</v>
      </c>
      <c r="F645" s="5">
        <f>'Stocks Returns'!E641</f>
        <v>3.3396453778619328E-2</v>
      </c>
      <c r="G645" s="5">
        <f t="shared" si="36"/>
        <v>1.6320543618556504E-2</v>
      </c>
      <c r="H645" s="5">
        <f t="shared" si="37"/>
        <v>-7.9257828773559268E-4</v>
      </c>
      <c r="I645" s="5">
        <f t="shared" si="38"/>
        <v>8.3126138497366595E-3</v>
      </c>
      <c r="J645" s="5">
        <f t="shared" si="39"/>
        <v>2.8002945456698375E-2</v>
      </c>
    </row>
    <row r="646" spans="1:10" ht="15" customHeight="1" x14ac:dyDescent="0.2">
      <c r="A646" s="3">
        <f>'2_CVaR_t2'!A646</f>
        <v>43194</v>
      </c>
      <c r="B646" s="5">
        <f>'2_CVaR_t2'!D646-1</f>
        <v>3.8865665026881491E-3</v>
      </c>
      <c r="C646" s="5">
        <f>'Stocks Returns'!B642</f>
        <v>2.3150249659555033E-2</v>
      </c>
      <c r="D646" s="5">
        <f>'Stocks Returns'!C642</f>
        <v>5.1174496644295075E-3</v>
      </c>
      <c r="E646" s="5">
        <f>'Stocks Returns'!D642</f>
        <v>1.2916994271593873E-2</v>
      </c>
      <c r="F646" s="5">
        <f>'Stocks Returns'!E642</f>
        <v>-7.8294186240213115E-3</v>
      </c>
      <c r="G646" s="5">
        <f t="shared" ref="G646:G709" si="40">C646-($P$11+$O$11*$B646)</f>
        <v>1.9899355018290751E-2</v>
      </c>
      <c r="H646" s="5">
        <f t="shared" ref="H646:H709" si="41">D646-($P$12+$O$12*$B646)</f>
        <v>-5.5544452034176229E-4</v>
      </c>
      <c r="I646" s="5">
        <f t="shared" ref="I646:I709" si="42">E646-($P$13+$O$13*$B646)</f>
        <v>7.220382003798766E-3</v>
      </c>
      <c r="J646" s="5">
        <f t="shared" ref="J646:J709" si="43">F646-($P$14+$O$14*$B646)</f>
        <v>-1.1839425982627987E-2</v>
      </c>
    </row>
    <row r="647" spans="1:10" ht="15" customHeight="1" x14ac:dyDescent="0.2">
      <c r="A647" s="3">
        <f>'2_CVaR_t2'!A647</f>
        <v>43195</v>
      </c>
      <c r="B647" s="5">
        <f>'2_CVaR_t2'!D647-1</f>
        <v>6.9519369236401563E-3</v>
      </c>
      <c r="C647" s="5">
        <f>'Stocks Returns'!B643</f>
        <v>3.9929015084294583E-3</v>
      </c>
      <c r="D647" s="5">
        <f>'Stocks Returns'!C643</f>
        <v>1.1518237208913984E-2</v>
      </c>
      <c r="E647" s="5">
        <f>'Stocks Returns'!D643</f>
        <v>-6.2098026169882248E-3</v>
      </c>
      <c r="F647" s="5">
        <f>'Stocks Returns'!E643</f>
        <v>1.5110812625923398E-2</v>
      </c>
      <c r="G647" s="5">
        <f t="shared" si="40"/>
        <v>-2.2047737550904703E-3</v>
      </c>
      <c r="H647" s="5">
        <f t="shared" si="41"/>
        <v>1.3339224802015465E-3</v>
      </c>
      <c r="I647" s="5">
        <f t="shared" si="42"/>
        <v>-1.6430622442506135E-2</v>
      </c>
      <c r="J647" s="5">
        <f t="shared" si="43"/>
        <v>7.9187384194304815E-3</v>
      </c>
    </row>
    <row r="648" spans="1:10" ht="15" customHeight="1" x14ac:dyDescent="0.2">
      <c r="A648" s="3">
        <f>'2_CVaR_t2'!A648</f>
        <v>43196</v>
      </c>
      <c r="B648" s="5">
        <f>'2_CVaR_t2'!D648-1</f>
        <v>-1.997582015021937E-2</v>
      </c>
      <c r="C648" s="5">
        <f>'Stocks Returns'!B644</f>
        <v>-4.4189129474137001E-4</v>
      </c>
      <c r="D648" s="5">
        <f>'Stocks Returns'!C644</f>
        <v>-2.8797755590395213E-2</v>
      </c>
      <c r="E648" s="5">
        <f>'Stocks Returns'!D644</f>
        <v>-3.7380049096183976E-2</v>
      </c>
      <c r="F648" s="5">
        <f>'Stocks Returns'!E644</f>
        <v>-1.98478332782005E-2</v>
      </c>
      <c r="G648" s="5">
        <f t="shared" si="40"/>
        <v>1.9246438018442696E-2</v>
      </c>
      <c r="H648" s="5">
        <f t="shared" si="41"/>
        <v>6.4851906575969995E-4</v>
      </c>
      <c r="I648" s="5">
        <f t="shared" si="42"/>
        <v>-7.8579519700065908E-3</v>
      </c>
      <c r="J648" s="5">
        <f t="shared" si="43"/>
        <v>9.1296975552320608E-4</v>
      </c>
    </row>
    <row r="649" spans="1:10" ht="15" customHeight="1" x14ac:dyDescent="0.2">
      <c r="A649" s="3">
        <f>'2_CVaR_t2'!A649</f>
        <v>43199</v>
      </c>
      <c r="B649" s="5">
        <f>'2_CVaR_t2'!D649-1</f>
        <v>5.8375776307069138E-3</v>
      </c>
      <c r="C649" s="5">
        <f>'Stocks Returns'!B645</f>
        <v>-3.9787798408488229E-3</v>
      </c>
      <c r="D649" s="5">
        <f>'Stocks Returns'!C645</f>
        <v>9.2608326253187379E-3</v>
      </c>
      <c r="E649" s="5">
        <f>'Stocks Returns'!D645</f>
        <v>-8.1140605077079098E-4</v>
      </c>
      <c r="F649" s="5">
        <f>'Stocks Returns'!E645</f>
        <v>2.2949713128585847E-2</v>
      </c>
      <c r="G649" s="5">
        <f t="shared" si="40"/>
        <v>-9.1052069615011264E-3</v>
      </c>
      <c r="H649" s="5">
        <f t="shared" si="41"/>
        <v>7.1656223614470146E-4</v>
      </c>
      <c r="I649" s="5">
        <f t="shared" si="42"/>
        <v>-9.3875330520063228E-3</v>
      </c>
      <c r="J649" s="5">
        <f t="shared" si="43"/>
        <v>1.6914421064453251E-2</v>
      </c>
    </row>
    <row r="650" spans="1:10" ht="15" customHeight="1" x14ac:dyDescent="0.2">
      <c r="A650" s="3">
        <f>'2_CVaR_t2'!A650</f>
        <v>43200</v>
      </c>
      <c r="B650" s="5">
        <f>'2_CVaR_t2'!D650-1</f>
        <v>1.1787803372145467E-2</v>
      </c>
      <c r="C650" s="5">
        <f>'Stocks Returns'!B646</f>
        <v>3.1069684864624136E-3</v>
      </c>
      <c r="D650" s="5">
        <f>'Stocks Returns'!C646</f>
        <v>1.6247158851755206E-2</v>
      </c>
      <c r="E650" s="5">
        <f>'Stocks Returns'!D646</f>
        <v>2.935034802784231E-2</v>
      </c>
      <c r="F650" s="5">
        <f>'Stocks Returns'!E646</f>
        <v>2.8373474100956919E-2</v>
      </c>
      <c r="G650" s="5">
        <f t="shared" si="40"/>
        <v>-7.7394883549282961E-3</v>
      </c>
      <c r="H650" s="5">
        <f t="shared" si="41"/>
        <v>-1.0542817859255545E-3</v>
      </c>
      <c r="I650" s="5">
        <f t="shared" si="42"/>
        <v>1.1992229758741497E-2</v>
      </c>
      <c r="J650" s="5">
        <f t="shared" si="43"/>
        <v>1.6161435520365593E-2</v>
      </c>
    </row>
    <row r="651" spans="1:10" ht="15" customHeight="1" x14ac:dyDescent="0.2">
      <c r="A651" s="3">
        <f>'2_CVaR_t2'!A651</f>
        <v>43201</v>
      </c>
      <c r="B651" s="5">
        <f>'2_CVaR_t2'!D651-1</f>
        <v>-4.9428629011343261E-3</v>
      </c>
      <c r="C651" s="5">
        <f>'Stocks Returns'!B647</f>
        <v>-2.2123893805310324E-3</v>
      </c>
      <c r="D651" s="5">
        <f>'Stocks Returns'!C647</f>
        <v>-7.7866136514247453E-3</v>
      </c>
      <c r="E651" s="5">
        <f>'Stocks Returns'!D647</f>
        <v>-2.5921334385213823E-3</v>
      </c>
      <c r="F651" s="5">
        <f>'Stocks Returns'!E647</f>
        <v>1.4276547962784658E-2</v>
      </c>
      <c r="G651" s="5">
        <f t="shared" si="40"/>
        <v>3.0245617846758749E-3</v>
      </c>
      <c r="H651" s="5">
        <f t="shared" si="41"/>
        <v>-4.6490564018735869E-4</v>
      </c>
      <c r="I651" s="5">
        <f t="shared" si="42"/>
        <v>4.7426879390657659E-3</v>
      </c>
      <c r="J651" s="5">
        <f t="shared" si="43"/>
        <v>1.9432099976584856E-2</v>
      </c>
    </row>
    <row r="652" spans="1:10" ht="15" customHeight="1" x14ac:dyDescent="0.2">
      <c r="A652" s="3">
        <f>'2_CVaR_t2'!A652</f>
        <v>43202</v>
      </c>
      <c r="B652" s="5">
        <f>'2_CVaR_t2'!D652-1</f>
        <v>7.0999955440322893E-3</v>
      </c>
      <c r="C652" s="5">
        <f>'Stocks Returns'!B648</f>
        <v>2.7937915742793695E-2</v>
      </c>
      <c r="D652" s="5">
        <f>'Stocks Returns'!C648</f>
        <v>1.0769744531641257E-2</v>
      </c>
      <c r="E652" s="5">
        <f>'Stocks Returns'!D648</f>
        <v>6.3276836158192573E-3</v>
      </c>
      <c r="F652" s="5">
        <f>'Stocks Returns'!E648</f>
        <v>1.581527755813994E-4</v>
      </c>
      <c r="G652" s="5">
        <f t="shared" si="40"/>
        <v>2.1597909793707244E-2</v>
      </c>
      <c r="H652" s="5">
        <f t="shared" si="41"/>
        <v>3.6752638180257043E-4</v>
      </c>
      <c r="I652" s="5">
        <f t="shared" si="42"/>
        <v>-4.1116572487175061E-3</v>
      </c>
      <c r="J652" s="5">
        <f t="shared" si="43"/>
        <v>-7.187616535514002E-3</v>
      </c>
    </row>
    <row r="653" spans="1:10" ht="15" customHeight="1" x14ac:dyDescent="0.2">
      <c r="A653" s="3">
        <f>'2_CVaR_t2'!A653</f>
        <v>43203</v>
      </c>
      <c r="B653" s="5">
        <f>'2_CVaR_t2'!D653-1</f>
        <v>-2.5704350835525913E-3</v>
      </c>
      <c r="C653" s="5">
        <f>'Stocks Returns'!B649</f>
        <v>-1.509922346850745E-2</v>
      </c>
      <c r="D653" s="5">
        <f>'Stocks Returns'!C649</f>
        <v>-2.6430990336168136E-3</v>
      </c>
      <c r="E653" s="5">
        <f>'Stocks Returns'!D649</f>
        <v>-1.9425106669660908E-2</v>
      </c>
      <c r="F653" s="5">
        <f>'Stocks Returns'!E649</f>
        <v>2.6249209361163928E-2</v>
      </c>
      <c r="G653" s="5">
        <f t="shared" si="40"/>
        <v>-1.2142918150460157E-2</v>
      </c>
      <c r="H653" s="5">
        <f t="shared" si="41"/>
        <v>1.1870180357559587E-3</v>
      </c>
      <c r="I653" s="5">
        <f t="shared" si="42"/>
        <v>-1.5591772678097943E-2</v>
      </c>
      <c r="J653" s="5">
        <f t="shared" si="43"/>
        <v>2.8942016952387819E-2</v>
      </c>
    </row>
    <row r="654" spans="1:10" ht="15" customHeight="1" x14ac:dyDescent="0.2">
      <c r="A654" s="3">
        <f>'2_CVaR_t2'!A654</f>
        <v>43206</v>
      </c>
      <c r="B654" s="5">
        <f>'2_CVaR_t2'!D654-1</f>
        <v>5.2633353157676144E-3</v>
      </c>
      <c r="C654" s="5">
        <f>'Stocks Returns'!B650</f>
        <v>2.4967148488830526E-2</v>
      </c>
      <c r="D654" s="5">
        <f>'Stocks Returns'!C650</f>
        <v>9.3581780538301018E-3</v>
      </c>
      <c r="E654" s="5">
        <f>'Stocks Returns'!D650</f>
        <v>-1.2595900606893307E-2</v>
      </c>
      <c r="F654" s="5">
        <f>'Stocks Returns'!E650</f>
        <v>1.2788906009244982E-2</v>
      </c>
      <c r="G654" s="5">
        <f t="shared" si="40"/>
        <v>2.0392748005669172E-2</v>
      </c>
      <c r="H654" s="5">
        <f t="shared" si="41"/>
        <v>1.6590416031550589E-3</v>
      </c>
      <c r="I654" s="5">
        <f t="shared" si="42"/>
        <v>-2.0324498251332292E-2</v>
      </c>
      <c r="J654" s="5">
        <f t="shared" si="43"/>
        <v>7.3497172481690855E-3</v>
      </c>
    </row>
    <row r="655" spans="1:10" ht="15" customHeight="1" x14ac:dyDescent="0.2">
      <c r="A655" s="3">
        <f>'2_CVaR_t2'!A655</f>
        <v>43207</v>
      </c>
      <c r="B655" s="5">
        <f>'2_CVaR_t2'!D655-1</f>
        <v>1.1626803898135751E-2</v>
      </c>
      <c r="C655" s="5">
        <f>'Stocks Returns'!B651</f>
        <v>1.5811965811965756E-2</v>
      </c>
      <c r="D655" s="5">
        <f>'Stocks Returns'!C651</f>
        <v>1.5753199868723256E-2</v>
      </c>
      <c r="E655" s="5">
        <f>'Stocks Returns'!D651</f>
        <v>3.2935173373535687E-2</v>
      </c>
      <c r="F655" s="5">
        <f>'Stocks Returns'!E651</f>
        <v>1.1866727521679721E-2</v>
      </c>
      <c r="G655" s="5">
        <f t="shared" si="40"/>
        <v>5.1202798677437607E-3</v>
      </c>
      <c r="H655" s="5">
        <f t="shared" si="41"/>
        <v>-1.3112918085165098E-3</v>
      </c>
      <c r="I655" s="5">
        <f t="shared" si="42"/>
        <v>1.5814675664783968E-2</v>
      </c>
      <c r="J655" s="5">
        <f t="shared" si="43"/>
        <v>-1.7818245178740505E-4</v>
      </c>
    </row>
    <row r="656" spans="1:10" ht="15" customHeight="1" x14ac:dyDescent="0.2">
      <c r="A656" s="3">
        <f>'2_CVaR_t2'!A656</f>
        <v>43208</v>
      </c>
      <c r="B656" s="5">
        <f>'2_CVaR_t2'!D656-1</f>
        <v>2.8421087536256717E-3</v>
      </c>
      <c r="C656" s="5">
        <f>'Stocks Returns'!B652</f>
        <v>-1.0938157341186305E-2</v>
      </c>
      <c r="D656" s="5">
        <f>'Stocks Returns'!C652</f>
        <v>5.4927302100162834E-3</v>
      </c>
      <c r="E656" s="5">
        <f>'Stocks Returns'!D652</f>
        <v>-1.2013023464690575E-2</v>
      </c>
      <c r="F656" s="5">
        <f>'Stocks Returns'!E652</f>
        <v>-1.3531799729364913E-3</v>
      </c>
      <c r="G656" s="5">
        <f t="shared" si="40"/>
        <v>-1.3185001106685235E-2</v>
      </c>
      <c r="H656" s="5">
        <f t="shared" si="41"/>
        <v>1.3570036426371118E-3</v>
      </c>
      <c r="I656" s="5">
        <f t="shared" si="42"/>
        <v>-1.6168111220559632E-2</v>
      </c>
      <c r="J656" s="5">
        <f t="shared" si="43"/>
        <v>-4.2789678340909116E-3</v>
      </c>
    </row>
    <row r="657" spans="1:10" ht="15" customHeight="1" x14ac:dyDescent="0.2">
      <c r="A657" s="3">
        <f>'2_CVaR_t2'!A657</f>
        <v>43209</v>
      </c>
      <c r="B657" s="5">
        <f>'2_CVaR_t2'!D657-1</f>
        <v>-4.2735498393665639E-3</v>
      </c>
      <c r="C657" s="5">
        <f>'Stocks Returns'!B653</f>
        <v>-5.5295618885581321E-3</v>
      </c>
      <c r="D657" s="5">
        <f>'Stocks Returns'!C653</f>
        <v>-4.1773778920308757E-3</v>
      </c>
      <c r="E657" s="5">
        <f>'Stocks Returns'!D653</f>
        <v>-3.2499999999999973E-2</v>
      </c>
      <c r="F657" s="5">
        <f>'Stocks Returns'!E653</f>
        <v>-1.6561276723878748E-3</v>
      </c>
      <c r="G657" s="5">
        <f t="shared" si="40"/>
        <v>-9.3603011148093128E-4</v>
      </c>
      <c r="H657" s="5">
        <f t="shared" si="41"/>
        <v>2.1592769991827755E-3</v>
      </c>
      <c r="I657" s="5">
        <f t="shared" si="42"/>
        <v>-2.6153023742805113E-2</v>
      </c>
      <c r="J657" s="5">
        <f t="shared" si="43"/>
        <v>2.8046310172022649E-3</v>
      </c>
    </row>
    <row r="658" spans="1:10" ht="15" customHeight="1" x14ac:dyDescent="0.2">
      <c r="A658" s="3">
        <f>'2_CVaR_t2'!A658</f>
        <v>43210</v>
      </c>
      <c r="B658" s="5">
        <f>'2_CVaR_t2'!D658-1</f>
        <v>1.5543960553787706E-3</v>
      </c>
      <c r="C658" s="5">
        <f>'Stocks Returns'!B654</f>
        <v>-9.4097519247219319E-3</v>
      </c>
      <c r="D658" s="5">
        <f>'Stocks Returns'!C654</f>
        <v>1.9361084220717029E-3</v>
      </c>
      <c r="E658" s="5">
        <f>'Stocks Returns'!D654</f>
        <v>6.3424947145878097E-3</v>
      </c>
      <c r="F658" s="5">
        <f>'Stocks Returns'!E654</f>
        <v>-7.8419544563413934E-3</v>
      </c>
      <c r="G658" s="5">
        <f t="shared" si="40"/>
        <v>-1.0418700654668187E-2</v>
      </c>
      <c r="H658" s="5">
        <f t="shared" si="41"/>
        <v>-3.0444310158118243E-4</v>
      </c>
      <c r="I658" s="5">
        <f t="shared" si="42"/>
        <v>4.0879536208004346E-3</v>
      </c>
      <c r="J658" s="5">
        <f t="shared" si="43"/>
        <v>-9.4310073315096755E-3</v>
      </c>
    </row>
    <row r="659" spans="1:10" ht="15" customHeight="1" x14ac:dyDescent="0.2">
      <c r="A659" s="3">
        <f>'2_CVaR_t2'!A659</f>
        <v>43213</v>
      </c>
      <c r="B659" s="5">
        <f>'2_CVaR_t2'!D659-1</f>
        <v>5.5521356779109077E-4</v>
      </c>
      <c r="C659" s="5">
        <f>'Stocks Returns'!B655</f>
        <v>2.6338514680483538E-2</v>
      </c>
      <c r="D659" s="5">
        <f>'Stocks Returns'!C655</f>
        <v>2.0933977455714903E-3</v>
      </c>
      <c r="E659" s="5">
        <f>'Stocks Returns'!D655</f>
        <v>-1.4939309056956174E-2</v>
      </c>
      <c r="F659" s="5">
        <f>'Stocks Returns'!E655</f>
        <v>-4.7119623043015979E-3</v>
      </c>
      <c r="G659" s="5">
        <f t="shared" si="40"/>
        <v>2.62900931261098E-2</v>
      </c>
      <c r="H659" s="5">
        <f t="shared" si="41"/>
        <v>1.3233805400025313E-3</v>
      </c>
      <c r="I659" s="5">
        <f t="shared" si="42"/>
        <v>-1.5719147801236136E-2</v>
      </c>
      <c r="J659" s="5">
        <f t="shared" si="43"/>
        <v>-5.2637945398338326E-3</v>
      </c>
    </row>
    <row r="660" spans="1:10" ht="15" customHeight="1" x14ac:dyDescent="0.2">
      <c r="A660" s="3">
        <f>'2_CVaR_t2'!A660</f>
        <v>43214</v>
      </c>
      <c r="B660" s="5">
        <f>'2_CVaR_t2'!D660-1</f>
        <v>-1.7219280454339958E-2</v>
      </c>
      <c r="C660" s="5">
        <f>'Stocks Returns'!B656</f>
        <v>7.1518721076988534E-3</v>
      </c>
      <c r="D660" s="5">
        <f>'Stocks Returns'!C656</f>
        <v>-2.5630724730837162E-2</v>
      </c>
      <c r="E660" s="5">
        <f>'Stocks Returns'!D656</f>
        <v>-2.322274881516595E-2</v>
      </c>
      <c r="F660" s="5">
        <f>'Stocks Returns'!E656</f>
        <v>-2.5962125839951167E-3</v>
      </c>
      <c r="G660" s="5">
        <f t="shared" si="40"/>
        <v>2.4190303808256642E-2</v>
      </c>
      <c r="H660" s="5">
        <f t="shared" si="41"/>
        <v>-2.4135286502023276E-4</v>
      </c>
      <c r="I660" s="5">
        <f t="shared" si="42"/>
        <v>2.2309467762346366E-3</v>
      </c>
      <c r="J660" s="5">
        <f t="shared" si="43"/>
        <v>1.5303111288454452E-2</v>
      </c>
    </row>
    <row r="661" spans="1:10" ht="15" customHeight="1" x14ac:dyDescent="0.2">
      <c r="A661" s="3">
        <f>'2_CVaR_t2'!A661</f>
        <v>43215</v>
      </c>
      <c r="B661" s="5">
        <f>'2_CVaR_t2'!D661-1</f>
        <v>5.321432783378377E-5</v>
      </c>
      <c r="C661" s="5">
        <f>'Stocks Returns'!B657</f>
        <v>6.6833751044277356E-3</v>
      </c>
      <c r="D661" s="5">
        <f>'Stocks Returns'!C657</f>
        <v>-4.9476375030921282E-4</v>
      </c>
      <c r="E661" s="5">
        <f>'Stocks Returns'!D657</f>
        <v>6.5502183406114245E-3</v>
      </c>
      <c r="F661" s="5">
        <f>'Stocks Returns'!E657</f>
        <v>-3.8278977185729479E-3</v>
      </c>
      <c r="G661" s="5">
        <f t="shared" si="40"/>
        <v>7.1175319760028704E-3</v>
      </c>
      <c r="H661" s="5">
        <f t="shared" si="41"/>
        <v>-5.2596985862654068E-4</v>
      </c>
      <c r="I661" s="5">
        <f t="shared" si="42"/>
        <v>6.5112847541102725E-3</v>
      </c>
      <c r="J661" s="5">
        <f t="shared" si="43"/>
        <v>-3.8586199674575865E-3</v>
      </c>
    </row>
    <row r="662" spans="1:10" ht="15" customHeight="1" x14ac:dyDescent="0.2">
      <c r="A662" s="3">
        <f>'2_CVaR_t2'!A662</f>
        <v>43216</v>
      </c>
      <c r="B662" s="5">
        <f>'2_CVaR_t2'!D662-1</f>
        <v>3.1606073284915048E-2</v>
      </c>
      <c r="C662" s="5">
        <f>'Stocks Returns'!B658</f>
        <v>2.0746887966804906E-3</v>
      </c>
      <c r="D662" s="5">
        <f>'Stocks Returns'!C658</f>
        <v>4.8428347496081159E-2</v>
      </c>
      <c r="E662" s="5">
        <f>'Stocks Returns'!D658</f>
        <v>2.3138105567606759E-2</v>
      </c>
      <c r="F662" s="5">
        <f>'Stocks Returns'!E658</f>
        <v>2.9357516138948547E-2</v>
      </c>
      <c r="G662" s="5">
        <f t="shared" si="40"/>
        <v>-2.7823329756930408E-2</v>
      </c>
      <c r="H662" s="5">
        <f t="shared" si="41"/>
        <v>1.9596162044792434E-3</v>
      </c>
      <c r="I662" s="5">
        <f t="shared" si="42"/>
        <v>-2.3469974111540004E-2</v>
      </c>
      <c r="J662" s="5">
        <f t="shared" si="43"/>
        <v>-3.4272595049501392E-3</v>
      </c>
    </row>
    <row r="663" spans="1:10" ht="15" customHeight="1" x14ac:dyDescent="0.2">
      <c r="A663" s="3">
        <f>'2_CVaR_t2'!A663</f>
        <v>43217</v>
      </c>
      <c r="B663" s="5">
        <f>'2_CVaR_t2'!D663-1</f>
        <v>-5.4536172866432864E-3</v>
      </c>
      <c r="C663" s="5">
        <f>'Stocks Returns'!B659</f>
        <v>-8.2815734989647449E-3</v>
      </c>
      <c r="D663" s="5">
        <f>'Stocks Returns'!C659</f>
        <v>-8.4198929807994816E-3</v>
      </c>
      <c r="E663" s="5">
        <f>'Stocks Returns'!D659</f>
        <v>-2.8268551236749762E-3</v>
      </c>
      <c r="F663" s="5">
        <f>'Stocks Returns'!E659</f>
        <v>-3.0162759444527287E-2</v>
      </c>
      <c r="G663" s="5">
        <f t="shared" si="40"/>
        <v>-2.5536274720397998E-3</v>
      </c>
      <c r="H663" s="5">
        <f t="shared" si="41"/>
        <v>-3.4648859644397997E-4</v>
      </c>
      <c r="I663" s="5">
        <f t="shared" si="42"/>
        <v>5.2617932091360876E-3</v>
      </c>
      <c r="J663" s="5">
        <f t="shared" si="43"/>
        <v>-2.4477008996491589E-2</v>
      </c>
    </row>
    <row r="664" spans="1:10" ht="15" customHeight="1" x14ac:dyDescent="0.2">
      <c r="A664" s="3">
        <f>'2_CVaR_t2'!A664</f>
        <v>43220</v>
      </c>
      <c r="B664" s="5">
        <f>'2_CVaR_t2'!D664-1</f>
        <v>3.7584349050918675E-3</v>
      </c>
      <c r="C664" s="5">
        <f>'Stocks Returns'!B660</f>
        <v>-1.2526096033402934E-2</v>
      </c>
      <c r="D664" s="5">
        <f>'Stocks Returns'!C660</f>
        <v>6.9042139512736078E-3</v>
      </c>
      <c r="E664" s="5">
        <f>'Stocks Returns'!D660</f>
        <v>-1.1811953697141497E-2</v>
      </c>
      <c r="F664" s="5">
        <f>'Stocks Returns'!E660</f>
        <v>8.4680523479598868E-3</v>
      </c>
      <c r="G664" s="5">
        <f t="shared" si="40"/>
        <v>-1.5653816096379832E-2</v>
      </c>
      <c r="H664" s="5">
        <f t="shared" si="41"/>
        <v>1.4198958412803874E-3</v>
      </c>
      <c r="I664" s="5">
        <f t="shared" si="42"/>
        <v>-1.7319455396678379E-2</v>
      </c>
      <c r="J664" s="5">
        <f t="shared" si="43"/>
        <v>4.5910544638659845E-3</v>
      </c>
    </row>
    <row r="665" spans="1:10" ht="15" customHeight="1" x14ac:dyDescent="0.2">
      <c r="A665" s="3">
        <f>'2_CVaR_t2'!A665</f>
        <v>43221</v>
      </c>
      <c r="B665" s="5">
        <f>'2_CVaR_t2'!D665-1</f>
        <v>3.9901182490362785E-3</v>
      </c>
      <c r="C665" s="5">
        <f>'Stocks Returns'!B661</f>
        <v>1.5221987315010788E-2</v>
      </c>
      <c r="D665" s="5">
        <f>'Stocks Returns'!C661</f>
        <v>4.9653215636822345E-3</v>
      </c>
      <c r="E665" s="5">
        <f>'Stocks Returns'!D661</f>
        <v>1.6256275400430287E-2</v>
      </c>
      <c r="F665" s="5">
        <f>'Stocks Returns'!E661</f>
        <v>3.2061068702289308E-3</v>
      </c>
      <c r="G665" s="5">
        <f t="shared" si="40"/>
        <v>1.1871547027499738E-2</v>
      </c>
      <c r="H665" s="5">
        <f t="shared" si="41"/>
        <v>-8.5997360748951354E-4</v>
      </c>
      <c r="I665" s="5">
        <f t="shared" si="42"/>
        <v>1.0406830186169249E-2</v>
      </c>
      <c r="J665" s="5">
        <f t="shared" si="43"/>
        <v>-9.1139437454657371E-4</v>
      </c>
    </row>
    <row r="666" spans="1:10" ht="15" customHeight="1" x14ac:dyDescent="0.2">
      <c r="A666" s="3">
        <f>'2_CVaR_t2'!A666</f>
        <v>43222</v>
      </c>
      <c r="B666" s="5">
        <f>'2_CVaR_t2'!D666-1</f>
        <v>-5.6697950788447971E-3</v>
      </c>
      <c r="C666" s="5">
        <f>'Stocks Returns'!B662</f>
        <v>-1.7909204498125941E-2</v>
      </c>
      <c r="D666" s="5">
        <f>'Stocks Returns'!C662</f>
        <v>-8.8620500352913911E-3</v>
      </c>
      <c r="E666" s="5">
        <f>'Stocks Returns'!D662</f>
        <v>-2.8228652081861982E-3</v>
      </c>
      <c r="F666" s="5">
        <f>'Stocks Returns'!E662</f>
        <v>-3.9567797899862089E-3</v>
      </c>
      <c r="G666" s="5">
        <f t="shared" si="40"/>
        <v>-1.197344393607425E-2</v>
      </c>
      <c r="H666" s="5">
        <f t="shared" si="41"/>
        <v>-4.7048869143249267E-4</v>
      </c>
      <c r="I666" s="5">
        <f t="shared" si="42"/>
        <v>5.5848418571698734E-3</v>
      </c>
      <c r="J666" s="5">
        <f t="shared" si="43"/>
        <v>1.9533781818880051E-3</v>
      </c>
    </row>
    <row r="667" spans="1:10" ht="15" customHeight="1" x14ac:dyDescent="0.2">
      <c r="A667" s="3">
        <f>'2_CVaR_t2'!A667</f>
        <v>43223</v>
      </c>
      <c r="B667" s="5">
        <f>'2_CVaR_t2'!D667-1</f>
        <v>4.8262763892110705E-3</v>
      </c>
      <c r="C667" s="5">
        <f>'Stocks Returns'!B663</f>
        <v>-3.0110262934690324E-2</v>
      </c>
      <c r="D667" s="5">
        <f>'Stocks Returns'!C663</f>
        <v>6.3301155246084928E-3</v>
      </c>
      <c r="E667" s="5">
        <f>'Stocks Returns'!D663</f>
        <v>1.568766218447748E-2</v>
      </c>
      <c r="F667" s="5">
        <f>'Stocks Returns'!E663</f>
        <v>8.2505729564552599E-3</v>
      </c>
      <c r="G667" s="5">
        <f t="shared" si="40"/>
        <v>-3.4264512963355975E-2</v>
      </c>
      <c r="H667" s="5">
        <f t="shared" si="41"/>
        <v>-7.2578492212295453E-4</v>
      </c>
      <c r="I667" s="5">
        <f t="shared" si="42"/>
        <v>8.6041237097825643E-3</v>
      </c>
      <c r="J667" s="5">
        <f t="shared" si="43"/>
        <v>3.2650816380317919E-3</v>
      </c>
    </row>
    <row r="668" spans="1:10" ht="15" customHeight="1" x14ac:dyDescent="0.2">
      <c r="A668" s="3">
        <f>'2_CVaR_t2'!A668</f>
        <v>43224</v>
      </c>
      <c r="B668" s="5">
        <f>'2_CVaR_t2'!D668-1</f>
        <v>5.7280186345598505E-3</v>
      </c>
      <c r="C668" s="5">
        <f>'Stocks Returns'!B664</f>
        <v>1.2680367293397499E-2</v>
      </c>
      <c r="D668" s="5">
        <f>'Stocks Returns'!C664</f>
        <v>7.7056140902656001E-3</v>
      </c>
      <c r="E668" s="5">
        <f>'Stocks Returns'!D664</f>
        <v>1.625827430031368E-2</v>
      </c>
      <c r="F668" s="5">
        <f>'Stocks Returns'!E664</f>
        <v>1.318381572965599E-2</v>
      </c>
      <c r="G668" s="5">
        <f t="shared" si="40"/>
        <v>7.65926066668396E-3</v>
      </c>
      <c r="H668" s="5">
        <f t="shared" si="41"/>
        <v>-6.7741421781667387E-4</v>
      </c>
      <c r="I668" s="5">
        <f t="shared" si="42"/>
        <v>7.8438463991272467E-3</v>
      </c>
      <c r="J668" s="5">
        <f t="shared" si="43"/>
        <v>7.2622534931306541E-3</v>
      </c>
    </row>
    <row r="669" spans="1:10" ht="15" customHeight="1" x14ac:dyDescent="0.2">
      <c r="A669" s="3">
        <f>'2_CVaR_t2'!A669</f>
        <v>43227</v>
      </c>
      <c r="B669" s="5">
        <f>'2_CVaR_t2'!D669-1</f>
        <v>6.1292957223855193E-3</v>
      </c>
      <c r="C669" s="5">
        <f>'Stocks Returns'!B665</f>
        <v>9.9309153713298404E-3</v>
      </c>
      <c r="D669" s="5">
        <f>'Stocks Returns'!C665</f>
        <v>8.5830212234705439E-3</v>
      </c>
      <c r="E669" s="5">
        <f>'Stocks Returns'!D665</f>
        <v>1.4055536510112931E-2</v>
      </c>
      <c r="F669" s="5">
        <f>'Stocks Returns'!E665</f>
        <v>-1.3460963206700649E-3</v>
      </c>
      <c r="G669" s="5">
        <f t="shared" si="40"/>
        <v>4.5240558390367471E-3</v>
      </c>
      <c r="H669" s="5">
        <f t="shared" si="41"/>
        <v>-3.9058161532941511E-4</v>
      </c>
      <c r="I669" s="5">
        <f t="shared" si="42"/>
        <v>5.048860174259975E-3</v>
      </c>
      <c r="J669" s="5">
        <f t="shared" si="43"/>
        <v>-7.6842119724886276E-3</v>
      </c>
    </row>
    <row r="670" spans="1:10" ht="15" customHeight="1" x14ac:dyDescent="0.2">
      <c r="A670" s="3">
        <f>'2_CVaR_t2'!A670</f>
        <v>43228</v>
      </c>
      <c r="B670" s="5">
        <f>'2_CVaR_t2'!D670-1</f>
        <v>4.2808176494599781E-3</v>
      </c>
      <c r="C670" s="5">
        <f>'Stocks Returns'!B666</f>
        <v>-1.4536126549807626E-2</v>
      </c>
      <c r="D670" s="5">
        <f>'Stocks Returns'!C666</f>
        <v>4.9512610242923305E-3</v>
      </c>
      <c r="E670" s="5">
        <f>'Stocks Returns'!D666</f>
        <v>2.1523551949515607E-2</v>
      </c>
      <c r="F670" s="5">
        <f>'Stocks Returns'!E666</f>
        <v>1.4527482402276526E-2</v>
      </c>
      <c r="G670" s="5">
        <f t="shared" si="40"/>
        <v>-1.8166019967751065E-2</v>
      </c>
      <c r="H670" s="5">
        <f t="shared" si="41"/>
        <v>-1.3018673504031726E-3</v>
      </c>
      <c r="I670" s="5">
        <f t="shared" si="42"/>
        <v>1.5245060896150422E-2</v>
      </c>
      <c r="J670" s="5">
        <f t="shared" si="43"/>
        <v>1.0108215041906621E-2</v>
      </c>
    </row>
    <row r="671" spans="1:10" ht="15" customHeight="1" x14ac:dyDescent="0.2">
      <c r="A671" s="3">
        <f>'2_CVaR_t2'!A671</f>
        <v>43229</v>
      </c>
      <c r="B671" s="5">
        <f>'2_CVaR_t2'!D671-1</f>
        <v>5.2855443891699494E-3</v>
      </c>
      <c r="C671" s="5">
        <f>'Stocks Returns'!B667</f>
        <v>-3.3405639913232088E-2</v>
      </c>
      <c r="D671" s="5">
        <f>'Stocks Returns'!C667</f>
        <v>7.2363356428022385E-3</v>
      </c>
      <c r="E671" s="5">
        <f>'Stocks Returns'!D667</f>
        <v>1.3348041919470477E-2</v>
      </c>
      <c r="F671" s="5">
        <f>'Stocks Returns'!E667</f>
        <v>1.417183348095663E-2</v>
      </c>
      <c r="G671" s="5">
        <f t="shared" si="40"/>
        <v>-3.8001390268726301E-2</v>
      </c>
      <c r="H671" s="5">
        <f t="shared" si="41"/>
        <v>-4.9548673363380025E-4</v>
      </c>
      <c r="I671" s="5">
        <f t="shared" si="42"/>
        <v>5.5866657054171676E-3</v>
      </c>
      <c r="J671" s="5">
        <f t="shared" si="43"/>
        <v>8.7095901631743713E-3</v>
      </c>
    </row>
    <row r="672" spans="1:10" ht="15" customHeight="1" x14ac:dyDescent="0.2">
      <c r="A672" s="3">
        <f>'2_CVaR_t2'!A672</f>
        <v>43230</v>
      </c>
      <c r="B672" s="5">
        <f>'2_CVaR_t2'!D672-1</f>
        <v>1.5529656266559666E-3</v>
      </c>
      <c r="C672" s="5">
        <f>'Stocks Returns'!B668</f>
        <v>6.9120287253141788E-2</v>
      </c>
      <c r="D672" s="5">
        <f>'Stocks Returns'!C668</f>
        <v>1.2228676245795711E-3</v>
      </c>
      <c r="E672" s="5">
        <f>'Stocks Returns'!D668</f>
        <v>1.4151970389723489E-2</v>
      </c>
      <c r="F672" s="5">
        <f>'Stocks Returns'!E668</f>
        <v>9.3158660844250285E-3</v>
      </c>
      <c r="G672" s="5">
        <f t="shared" si="40"/>
        <v>6.8112713613009496E-2</v>
      </c>
      <c r="H672" s="5">
        <f t="shared" si="41"/>
        <v>-1.0155786835070024E-3</v>
      </c>
      <c r="I672" s="5">
        <f t="shared" si="42"/>
        <v>1.1899540478452347E-2</v>
      </c>
      <c r="J672" s="5">
        <f t="shared" si="43"/>
        <v>7.7282980933627548E-3</v>
      </c>
    </row>
    <row r="673" spans="1:10" ht="15" customHeight="1" x14ac:dyDescent="0.2">
      <c r="A673" s="3">
        <f>'2_CVaR_t2'!A673</f>
        <v>43231</v>
      </c>
      <c r="B673" s="5">
        <f>'2_CVaR_t2'!D673-1</f>
        <v>3.8350176718664475E-3</v>
      </c>
      <c r="C673" s="5">
        <f>'Stocks Returns'!B669</f>
        <v>8.8161209068009505E-3</v>
      </c>
      <c r="D673" s="5">
        <f>'Stocks Returns'!C669</f>
        <v>6.2595419847326639E-3</v>
      </c>
      <c r="E673" s="5">
        <f>'Stocks Returns'!D669</f>
        <v>-2.2541863460712186E-3</v>
      </c>
      <c r="F673" s="5">
        <f>'Stocks Returns'!E669</f>
        <v>1.4421690222092831E-3</v>
      </c>
      <c r="G673" s="5">
        <f t="shared" si="40"/>
        <v>5.6147808298813431E-3</v>
      </c>
      <c r="H673" s="5">
        <f t="shared" si="41"/>
        <v>6.625141464217171E-4</v>
      </c>
      <c r="I673" s="5">
        <f t="shared" si="42"/>
        <v>-7.874717234467199E-3</v>
      </c>
      <c r="J673" s="5">
        <f t="shared" si="43"/>
        <v>-2.5143270790028982E-3</v>
      </c>
    </row>
    <row r="674" spans="1:10" ht="15" customHeight="1" x14ac:dyDescent="0.2">
      <c r="A674" s="3">
        <f>'2_CVaR_t2'!A674</f>
        <v>43234</v>
      </c>
      <c r="B674" s="5">
        <f>'2_CVaR_t2'!D674-1</f>
        <v>-2.5744279860080432E-3</v>
      </c>
      <c r="C674" s="5">
        <f>'Stocks Returns'!B670</f>
        <v>-8.3229296712443723E-3</v>
      </c>
      <c r="D674" s="5">
        <f>'Stocks Returns'!C670</f>
        <v>-4.6275223790015474E-3</v>
      </c>
      <c r="E674" s="5">
        <f>'Stocks Returns'!D670</f>
        <v>5.4868208714362598E-3</v>
      </c>
      <c r="F674" s="5">
        <f>'Stocks Returns'!E670</f>
        <v>2.1601382488480869E-3</v>
      </c>
      <c r="G674" s="5">
        <f t="shared" si="40"/>
        <v>-5.3627859239156264E-3</v>
      </c>
      <c r="H674" s="5">
        <f t="shared" si="41"/>
        <v>-7.9152880542414285E-4</v>
      </c>
      <c r="I674" s="5">
        <f t="shared" si="42"/>
        <v>9.3260480233633807E-3</v>
      </c>
      <c r="J674" s="5">
        <f t="shared" si="43"/>
        <v>4.8570907494256705E-3</v>
      </c>
    </row>
    <row r="675" spans="1:10" ht="15" customHeight="1" x14ac:dyDescent="0.2">
      <c r="A675" s="3">
        <f>'2_CVaR_t2'!A675</f>
        <v>43235</v>
      </c>
      <c r="B675" s="5">
        <f>'2_CVaR_t2'!D675-1</f>
        <v>-5.320441320776359E-4</v>
      </c>
      <c r="C675" s="5">
        <f>'Stocks Returns'!B671</f>
        <v>-3.6508602601762363E-2</v>
      </c>
      <c r="D675" s="5">
        <f>'Stocks Returns'!C671</f>
        <v>-8.383507354623454E-4</v>
      </c>
      <c r="E675" s="5">
        <f>'Stocks Returns'!D671</f>
        <v>-1.0699764605177631E-3</v>
      </c>
      <c r="F675" s="5">
        <f>'Stocks Returns'!E671</f>
        <v>7.1849403649950627E-3</v>
      </c>
      <c r="G675" s="5">
        <f t="shared" si="40"/>
        <v>-3.5511829128653458E-2</v>
      </c>
      <c r="H675" s="5">
        <f t="shared" si="41"/>
        <v>-8.2100318208957763E-6</v>
      </c>
      <c r="I675" s="5">
        <f t="shared" si="42"/>
        <v>-2.451218635568591E-4</v>
      </c>
      <c r="J675" s="5">
        <f t="shared" si="43"/>
        <v>7.7617569407822905E-3</v>
      </c>
    </row>
    <row r="676" spans="1:10" ht="15" customHeight="1" x14ac:dyDescent="0.2">
      <c r="A676" s="3">
        <f>'2_CVaR_t2'!A676</f>
        <v>43236</v>
      </c>
      <c r="B676" s="5">
        <f>'2_CVaR_t2'!D676-1</f>
        <v>-8.9527909609954381E-4</v>
      </c>
      <c r="C676" s="5">
        <f>'Stocks Returns'!B672</f>
        <v>3.1794425087108058E-2</v>
      </c>
      <c r="D676" s="5">
        <f>'Stocks Returns'!C672</f>
        <v>-1.6018306636156332E-3</v>
      </c>
      <c r="E676" s="5">
        <f>'Stocks Returns'!D672</f>
        <v>1.6066838046273624E-3</v>
      </c>
      <c r="F676" s="5">
        <f>'Stocks Returns'!E672</f>
        <v>-3.4241689256671037E-3</v>
      </c>
      <c r="G676" s="5">
        <f t="shared" si="40"/>
        <v>3.3140381075318373E-2</v>
      </c>
      <c r="H676" s="5">
        <f t="shared" si="41"/>
        <v>-2.3710344874359763E-4</v>
      </c>
      <c r="I676" s="5">
        <f t="shared" si="42"/>
        <v>2.9676401262688067E-3</v>
      </c>
      <c r="J676" s="5">
        <f t="shared" si="43"/>
        <v>-2.4702892944308387E-3</v>
      </c>
    </row>
    <row r="677" spans="1:10" ht="15" customHeight="1" x14ac:dyDescent="0.2">
      <c r="A677" s="3">
        <f>'2_CVaR_t2'!A677</f>
        <v>43237</v>
      </c>
      <c r="B677" s="5">
        <f>'2_CVaR_t2'!D677-1</f>
        <v>-4.6092008774202275E-3</v>
      </c>
      <c r="C677" s="5">
        <f>'Stocks Returns'!B673</f>
        <v>-2.8281975517095881E-2</v>
      </c>
      <c r="D677" s="5">
        <f>'Stocks Returns'!C673</f>
        <v>-7.3344029337609751E-3</v>
      </c>
      <c r="E677" s="5">
        <f>'Stocks Returns'!D673</f>
        <v>-1.4971660784942609E-3</v>
      </c>
      <c r="F677" s="5">
        <f>'Stocks Returns'!E673</f>
        <v>1.1596277738010086E-2</v>
      </c>
      <c r="G677" s="5">
        <f t="shared" si="40"/>
        <v>-2.3365778013222323E-2</v>
      </c>
      <c r="H677" s="5">
        <f t="shared" si="41"/>
        <v>-5.0375782905782551E-4</v>
      </c>
      <c r="I677" s="5">
        <f t="shared" si="42"/>
        <v>5.3452005409029826E-3</v>
      </c>
      <c r="J677" s="5">
        <f t="shared" si="43"/>
        <v>1.6405465457041128E-2</v>
      </c>
    </row>
    <row r="678" spans="1:10" ht="15" customHeight="1" x14ac:dyDescent="0.2">
      <c r="A678" s="3">
        <f>'2_CVaR_t2'!A678</f>
        <v>43238</v>
      </c>
      <c r="B678" s="5">
        <f>'2_CVaR_t2'!D678-1</f>
        <v>-3.2147785890668246E-4</v>
      </c>
      <c r="C678" s="5">
        <f>'Stocks Returns'!B674</f>
        <v>-1.9548218940052098E-2</v>
      </c>
      <c r="D678" s="5">
        <f>'Stocks Returns'!C674</f>
        <v>0</v>
      </c>
      <c r="E678" s="5">
        <f>'Stocks Returns'!D674</f>
        <v>-6.1047445646353893E-3</v>
      </c>
      <c r="F678" s="5">
        <f>'Stocks Returns'!E674</f>
        <v>-1.5709029153693765E-2</v>
      </c>
      <c r="G678" s="5">
        <f t="shared" si="40"/>
        <v>-1.8753865575534198E-2</v>
      </c>
      <c r="H678" s="5">
        <f t="shared" si="41"/>
        <v>5.2024242702483712E-4</v>
      </c>
      <c r="I678" s="5">
        <f t="shared" si="42"/>
        <v>-5.590666609208623E-3</v>
      </c>
      <c r="J678" s="5">
        <f t="shared" si="43"/>
        <v>-1.535079495625811E-2</v>
      </c>
    </row>
    <row r="679" spans="1:10" ht="15" customHeight="1" x14ac:dyDescent="0.2">
      <c r="A679" s="3">
        <f>'2_CVaR_t2'!A679</f>
        <v>43241</v>
      </c>
      <c r="B679" s="5">
        <f>'2_CVaR_t2'!D679-1</f>
        <v>4.149248431078334E-3</v>
      </c>
      <c r="C679" s="5">
        <f>'Stocks Returns'!B675</f>
        <v>2.6583961010189228E-3</v>
      </c>
      <c r="D679" s="5">
        <f>'Stocks Returns'!C675</f>
        <v>5.6184099130300869E-3</v>
      </c>
      <c r="E679" s="5">
        <f>'Stocks Returns'!D675</f>
        <v>1.0883620689655205E-2</v>
      </c>
      <c r="F679" s="5">
        <f>'Stocks Returns'!E675</f>
        <v>1.5959741193386057E-2</v>
      </c>
      <c r="G679" s="5">
        <f t="shared" si="40"/>
        <v>-8.4501810887763467E-4</v>
      </c>
      <c r="H679" s="5">
        <f t="shared" si="41"/>
        <v>-4.4108311152952964E-4</v>
      </c>
      <c r="I679" s="5">
        <f t="shared" si="42"/>
        <v>4.799313819740531E-3</v>
      </c>
      <c r="J679" s="5">
        <f t="shared" si="43"/>
        <v>1.1677051796042398E-2</v>
      </c>
    </row>
    <row r="680" spans="1:10" ht="15" customHeight="1" x14ac:dyDescent="0.2">
      <c r="A680" s="3">
        <f>'2_CVaR_t2'!A680</f>
        <v>43242</v>
      </c>
      <c r="B680" s="5">
        <f>'2_CVaR_t2'!D680-1</f>
        <v>5.4156608337230239E-4</v>
      </c>
      <c r="C680" s="5">
        <f>'Stocks Returns'!B676</f>
        <v>2.3420238621299161E-2</v>
      </c>
      <c r="D680" s="5">
        <f>'Stocks Returns'!C676</f>
        <v>3.826725853359747E-4</v>
      </c>
      <c r="E680" s="5">
        <f>'Stocks Returns'!D676</f>
        <v>5.5431190704615663E-3</v>
      </c>
      <c r="F680" s="5">
        <f>'Stocks Returns'!E676</f>
        <v>-7.5007076139258499E-3</v>
      </c>
      <c r="G680" s="5">
        <f t="shared" si="40"/>
        <v>2.3384936571946069E-2</v>
      </c>
      <c r="H680" s="5">
        <f t="shared" si="41"/>
        <v>-3.6725910588235073E-4</v>
      </c>
      <c r="I680" s="5">
        <f t="shared" si="42"/>
        <v>4.7834227702168693E-3</v>
      </c>
      <c r="J680" s="5">
        <f t="shared" si="43"/>
        <v>-8.0383728152134647E-3</v>
      </c>
    </row>
    <row r="681" spans="1:10" ht="15" customHeight="1" x14ac:dyDescent="0.2">
      <c r="A681" s="3">
        <f>'2_CVaR_t2'!A681</f>
        <v>43243</v>
      </c>
      <c r="B681" s="5">
        <f>'2_CVaR_t2'!D681-1</f>
        <v>5.4623370871458299E-3</v>
      </c>
      <c r="C681" s="5">
        <f>'Stocks Returns'!B677</f>
        <v>-2.5474956822107098E-2</v>
      </c>
      <c r="D681" s="5">
        <f>'Stocks Returns'!C677</f>
        <v>8.9511131512507447E-3</v>
      </c>
      <c r="E681" s="5">
        <f>'Stocks Returns'!D677</f>
        <v>-2.6502703275733674E-3</v>
      </c>
      <c r="F681" s="5">
        <f>'Stocks Returns'!E677</f>
        <v>-1.4401825181805106E-2</v>
      </c>
      <c r="G681" s="5">
        <f t="shared" si="40"/>
        <v>-3.0240660307242928E-2</v>
      </c>
      <c r="H681" s="5">
        <f t="shared" si="41"/>
        <v>9.5909833470514579E-4</v>
      </c>
      <c r="I681" s="5">
        <f t="shared" si="42"/>
        <v>-1.067257646215624E-2</v>
      </c>
      <c r="J681" s="5">
        <f t="shared" si="43"/>
        <v>-2.0047591567250653E-2</v>
      </c>
    </row>
    <row r="682" spans="1:10" ht="15" customHeight="1" x14ac:dyDescent="0.2">
      <c r="A682" s="3">
        <f>'2_CVaR_t2'!A682</f>
        <v>43244</v>
      </c>
      <c r="B682" s="5">
        <f>'2_CVaR_t2'!D682-1</f>
        <v>4.8162525866879413E-4</v>
      </c>
      <c r="C682" s="5">
        <f>'Stocks Returns'!B678</f>
        <v>-3.9875941515286062E-3</v>
      </c>
      <c r="D682" s="5">
        <f>'Stocks Returns'!C678</f>
        <v>7.5826508947551829E-5</v>
      </c>
      <c r="E682" s="5">
        <f>'Stocks Returns'!D678</f>
        <v>8.1845238095237249E-3</v>
      </c>
      <c r="F682" s="5">
        <f>'Stocks Returns'!E678</f>
        <v>-9.6932870370370905E-3</v>
      </c>
      <c r="G682" s="5">
        <f t="shared" si="40"/>
        <v>-3.9652743032111831E-3</v>
      </c>
      <c r="H682" s="5">
        <f t="shared" si="41"/>
        <v>-5.8588802386803809E-4</v>
      </c>
      <c r="I682" s="5">
        <f t="shared" si="42"/>
        <v>7.5132947073331957E-3</v>
      </c>
      <c r="J682" s="5">
        <f t="shared" si="43"/>
        <v>-1.0168729509932632E-2</v>
      </c>
    </row>
    <row r="683" spans="1:10" ht="15" customHeight="1" x14ac:dyDescent="0.2">
      <c r="A683" s="3">
        <f>'2_CVaR_t2'!A683</f>
        <v>43245</v>
      </c>
      <c r="B683" s="5">
        <f>'2_CVaR_t2'!D683-1</f>
        <v>-2.4374650028726741E-3</v>
      </c>
      <c r="C683" s="5">
        <f>'Stocks Returns'!B679</f>
        <v>-6.2277580071175009E-3</v>
      </c>
      <c r="D683" s="5">
        <f>'Stocks Returns'!C679</f>
        <v>-4.6250663431646188E-3</v>
      </c>
      <c r="E683" s="5">
        <f>'Stocks Returns'!D679</f>
        <v>1.0121244069583701E-2</v>
      </c>
      <c r="F683" s="5">
        <f>'Stocks Returns'!E679</f>
        <v>-4.3535427319211117E-2</v>
      </c>
      <c r="G683" s="5">
        <f t="shared" si="40"/>
        <v>-3.3992785643409884E-3</v>
      </c>
      <c r="H683" s="5">
        <f t="shared" si="41"/>
        <v>-9.9064632547886215E-4</v>
      </c>
      <c r="I683" s="5">
        <f t="shared" si="42"/>
        <v>1.375832633252972E-2</v>
      </c>
      <c r="J683" s="5">
        <f t="shared" si="43"/>
        <v>-4.098065188312263E-2</v>
      </c>
    </row>
    <row r="684" spans="1:10" ht="15" customHeight="1" x14ac:dyDescent="0.2">
      <c r="A684" s="3">
        <f>'2_CVaR_t2'!A684</f>
        <v>43248</v>
      </c>
      <c r="B684" s="5">
        <f>'2_CVaR_t2'!D684-1</f>
        <v>3.1594126486123031E-5</v>
      </c>
      <c r="C684" s="5">
        <f>'Stocks Returns'!B680</f>
        <v>0</v>
      </c>
      <c r="D684" s="5">
        <f>'Stocks Returns'!C680</f>
        <v>0</v>
      </c>
      <c r="E684" s="5">
        <f>'Stocks Returns'!D680</f>
        <v>0</v>
      </c>
      <c r="F684" s="5">
        <f>'Stocks Returns'!E680</f>
        <v>0</v>
      </c>
      <c r="G684" s="5">
        <f t="shared" si="40"/>
        <v>4.5494065351061984E-4</v>
      </c>
      <c r="H684" s="5">
        <f t="shared" si="41"/>
        <v>6.1315236885345803E-7</v>
      </c>
      <c r="I684" s="5">
        <f t="shared" si="42"/>
        <v>-7.0241384070458875E-6</v>
      </c>
      <c r="J684" s="5">
        <f t="shared" si="43"/>
        <v>-8.2789821646411454E-6</v>
      </c>
    </row>
    <row r="685" spans="1:10" ht="15" customHeight="1" x14ac:dyDescent="0.2">
      <c r="A685" s="3">
        <f>'2_CVaR_t2'!A685</f>
        <v>43249</v>
      </c>
      <c r="B685" s="5">
        <f>'2_CVaR_t2'!D685-1</f>
        <v>-7.8534419895590624E-3</v>
      </c>
      <c r="C685" s="5">
        <f>'Stocks Returns'!B681</f>
        <v>-1.96956132497762E-2</v>
      </c>
      <c r="D685" s="5">
        <f>'Stocks Returns'!C681</f>
        <v>-1.2111517367458857E-2</v>
      </c>
      <c r="E685" s="5">
        <f>'Stocks Returns'!D681</f>
        <v>-6.0536478446926445E-3</v>
      </c>
      <c r="F685" s="5">
        <f>'Stocks Returns'!E681</f>
        <v>3.6658011302885818E-3</v>
      </c>
      <c r="G685" s="5">
        <f t="shared" si="40"/>
        <v>-1.1660684391991171E-2</v>
      </c>
      <c r="H685" s="5">
        <f t="shared" si="41"/>
        <v>-5.0620101820962084E-4</v>
      </c>
      <c r="I685" s="5">
        <f t="shared" si="42"/>
        <v>5.5769231816797053E-3</v>
      </c>
      <c r="J685" s="5">
        <f t="shared" si="43"/>
        <v>1.1842735865773337E-2</v>
      </c>
    </row>
    <row r="686" spans="1:10" ht="15" customHeight="1" x14ac:dyDescent="0.2">
      <c r="A686" s="3">
        <f>'2_CVaR_t2'!A686</f>
        <v>43250</v>
      </c>
      <c r="B686" s="5">
        <f>'2_CVaR_t2'!D686-1</f>
        <v>5.94044175262054E-3</v>
      </c>
      <c r="C686" s="5">
        <f>'Stocks Returns'!B682</f>
        <v>-2.2831050228310557E-2</v>
      </c>
      <c r="D686" s="5">
        <f>'Stocks Returns'!C682</f>
        <v>7.3251599969157422E-3</v>
      </c>
      <c r="E686" s="5">
        <f>'Stocks Returns'!D682</f>
        <v>2.3942035072981316E-2</v>
      </c>
      <c r="F686" s="5">
        <f>'Stocks Returns'!E682</f>
        <v>3.5611018109876769E-2</v>
      </c>
      <c r="G686" s="5">
        <f t="shared" si="40"/>
        <v>-2.8056361972859725E-2</v>
      </c>
      <c r="H686" s="5">
        <f t="shared" si="41"/>
        <v>-1.3704993760051513E-3</v>
      </c>
      <c r="I686" s="5">
        <f t="shared" si="42"/>
        <v>1.5214089996318667E-2</v>
      </c>
      <c r="J686" s="5">
        <f t="shared" si="43"/>
        <v>2.946894596137296E-2</v>
      </c>
    </row>
    <row r="687" spans="1:10" ht="15" customHeight="1" x14ac:dyDescent="0.2">
      <c r="A687" s="3">
        <f>'2_CVaR_t2'!A687</f>
        <v>43251</v>
      </c>
      <c r="B687" s="5">
        <f>'2_CVaR_t2'!D687-1</f>
        <v>3.2327430236134269E-4</v>
      </c>
      <c r="C687" s="5">
        <f>'Stocks Returns'!B683</f>
        <v>-1.4485981308411167E-2</v>
      </c>
      <c r="D687" s="5">
        <f>'Stocks Returns'!C683</f>
        <v>6.1236987140245169E-4</v>
      </c>
      <c r="E687" s="5">
        <f>'Stocks Returns'!D683</f>
        <v>-1.3331965952211311E-3</v>
      </c>
      <c r="F687" s="5">
        <f>'Stocks Returns'!E683</f>
        <v>-9.6987509184423004E-3</v>
      </c>
      <c r="G687" s="5">
        <f t="shared" si="40"/>
        <v>-1.4311436617584324E-2</v>
      </c>
      <c r="H687" s="5">
        <f t="shared" si="41"/>
        <v>1.8370637625437488E-4</v>
      </c>
      <c r="I687" s="5">
        <f t="shared" si="42"/>
        <v>-1.770714107973047E-3</v>
      </c>
      <c r="J687" s="5">
        <f t="shared" si="43"/>
        <v>-1.0009814129062409E-2</v>
      </c>
    </row>
    <row r="688" spans="1:10" ht="15" customHeight="1" x14ac:dyDescent="0.2">
      <c r="A688" s="3">
        <f>'2_CVaR_t2'!A688</f>
        <v>43252</v>
      </c>
      <c r="B688" s="5">
        <f>'2_CVaR_t2'!D688-1</f>
        <v>2.6411569870792295E-3</v>
      </c>
      <c r="C688" s="5">
        <f>'Stocks Returns'!B684</f>
        <v>-6.6382171645329446E-3</v>
      </c>
      <c r="D688" s="5">
        <f>'Stocks Returns'!C684</f>
        <v>9.944920440636551E-4</v>
      </c>
      <c r="E688" s="5">
        <f>'Stocks Returns'!D684</f>
        <v>3.7687410145820444E-2</v>
      </c>
      <c r="F688" s="5">
        <f>'Stocks Returns'!E684</f>
        <v>1.335509719542971E-2</v>
      </c>
      <c r="G688" s="5">
        <f t="shared" si="40"/>
        <v>-8.6918833722334325E-3</v>
      </c>
      <c r="H688" s="5">
        <f t="shared" si="41"/>
        <v>-2.8454862764666624E-3</v>
      </c>
      <c r="I688" s="5">
        <f t="shared" si="42"/>
        <v>3.3828908895364593E-2</v>
      </c>
      <c r="J688" s="5">
        <f t="shared" si="43"/>
        <v>1.0637911188713821E-2</v>
      </c>
    </row>
    <row r="689" spans="1:10" ht="15" customHeight="1" x14ac:dyDescent="0.2">
      <c r="A689" s="3">
        <f>'2_CVaR_t2'!A689</f>
        <v>43255</v>
      </c>
      <c r="B689" s="5">
        <f>'2_CVaR_t2'!D689-1</f>
        <v>1.0820461078921317E-2</v>
      </c>
      <c r="C689" s="5">
        <f>'Stocks Returns'!B685</f>
        <v>6.6825775656325082E-3</v>
      </c>
      <c r="D689" s="5">
        <f>'Stocks Returns'!C685</f>
        <v>1.6965991593427487E-2</v>
      </c>
      <c r="E689" s="5">
        <f>'Stocks Returns'!D685</f>
        <v>3.5625927758535791E-3</v>
      </c>
      <c r="F689" s="5">
        <f>'Stocks Returns'!E685</f>
        <v>-5.7109386440181709E-3</v>
      </c>
      <c r="G689" s="5">
        <f t="shared" si="40"/>
        <v>-3.2339604948899581E-3</v>
      </c>
      <c r="H689" s="5">
        <f t="shared" si="41"/>
        <v>1.0882248663598645E-3</v>
      </c>
      <c r="I689" s="5">
        <f t="shared" si="42"/>
        <v>-1.2367816370722845E-2</v>
      </c>
      <c r="J689" s="5">
        <f t="shared" si="43"/>
        <v>-1.6918808912425275E-2</v>
      </c>
    </row>
    <row r="690" spans="1:10" ht="15" customHeight="1" x14ac:dyDescent="0.2">
      <c r="A690" s="3">
        <f>'2_CVaR_t2'!A690</f>
        <v>43256</v>
      </c>
      <c r="B690" s="5">
        <f>'2_CVaR_t2'!D690-1</f>
        <v>2.6980812289458811E-3</v>
      </c>
      <c r="C690" s="5">
        <f>'Stocks Returns'!B686</f>
        <v>3.0820293978188751E-2</v>
      </c>
      <c r="D690" s="5">
        <f>'Stocks Returns'!C686</f>
        <v>3.6822724881642177E-3</v>
      </c>
      <c r="E690" s="5">
        <f>'Stocks Returns'!D686</f>
        <v>7.1985011340105487E-3</v>
      </c>
      <c r="F690" s="5">
        <f>'Stocks Returns'!E686</f>
        <v>-5.0073637702504614E-3</v>
      </c>
      <c r="G690" s="5">
        <f t="shared" si="40"/>
        <v>2.8711905753298201E-2</v>
      </c>
      <c r="H690" s="5">
        <f t="shared" si="41"/>
        <v>-2.4148337274105137E-4</v>
      </c>
      <c r="I690" s="5">
        <f t="shared" si="42"/>
        <v>3.2559848870275382E-3</v>
      </c>
      <c r="J690" s="5">
        <f t="shared" si="43"/>
        <v>-7.7836410834025479E-3</v>
      </c>
    </row>
    <row r="691" spans="1:10" ht="15" customHeight="1" x14ac:dyDescent="0.2">
      <c r="A691" s="3">
        <f>'2_CVaR_t2'!A691</f>
        <v>43257</v>
      </c>
      <c r="B691" s="5">
        <f>'2_CVaR_t2'!D691-1</f>
        <v>1.3381506739608362E-2</v>
      </c>
      <c r="C691" s="5">
        <f>'Stocks Returns'!B687</f>
        <v>2.8518859245630246E-2</v>
      </c>
      <c r="D691" s="5">
        <f>'Stocks Returns'!C687</f>
        <v>2.0365378855944805E-2</v>
      </c>
      <c r="E691" s="5">
        <f>'Stocks Returns'!D687</f>
        <v>1.145486587037392E-2</v>
      </c>
      <c r="F691" s="5">
        <f>'Stocks Returns'!E687</f>
        <v>4.7365304914148698E-3</v>
      </c>
      <c r="G691" s="5">
        <f t="shared" si="40"/>
        <v>1.6140354541846216E-2</v>
      </c>
      <c r="H691" s="5">
        <f t="shared" si="41"/>
        <v>7.1842523758897797E-4</v>
      </c>
      <c r="I691" s="5">
        <f t="shared" si="42"/>
        <v>-8.2554134199729415E-3</v>
      </c>
      <c r="J691" s="5">
        <f t="shared" si="43"/>
        <v>-9.1298825870530856E-3</v>
      </c>
    </row>
    <row r="692" spans="1:10" ht="15" customHeight="1" x14ac:dyDescent="0.2">
      <c r="A692" s="3">
        <f>'2_CVaR_t2'!A692</f>
        <v>43258</v>
      </c>
      <c r="B692" s="5">
        <f>'2_CVaR_t2'!D692-1</f>
        <v>-1.1666139673329745E-2</v>
      </c>
      <c r="C692" s="5">
        <f>'Stocks Returns'!B688</f>
        <v>1.8336314847942736E-2</v>
      </c>
      <c r="D692" s="5">
        <f>'Stocks Returns'!C688</f>
        <v>-1.7904314646316366E-2</v>
      </c>
      <c r="E692" s="5">
        <f>'Stocks Returns'!D688</f>
        <v>-1.0550769528603232E-2</v>
      </c>
      <c r="F692" s="5">
        <f>'Stocks Returns'!E688</f>
        <v>2.3571007660577514E-2</v>
      </c>
      <c r="G692" s="5">
        <f t="shared" si="40"/>
        <v>3.0036439786521534E-2</v>
      </c>
      <c r="H692" s="5">
        <f t="shared" si="41"/>
        <v>-6.8770820930736873E-4</v>
      </c>
      <c r="I692" s="5">
        <f t="shared" si="42"/>
        <v>6.706996031364966E-3</v>
      </c>
      <c r="J692" s="5">
        <f t="shared" si="43"/>
        <v>3.5705786713217079E-2</v>
      </c>
    </row>
    <row r="693" spans="1:10" ht="15" customHeight="1" x14ac:dyDescent="0.2">
      <c r="A693" s="3">
        <f>'2_CVaR_t2'!A693</f>
        <v>43259</v>
      </c>
      <c r="B693" s="5">
        <f>'2_CVaR_t2'!D693-1</f>
        <v>4.2024457931360004E-3</v>
      </c>
      <c r="C693" s="5">
        <f>'Stocks Returns'!B689</f>
        <v>1.0979358805445871E-2</v>
      </c>
      <c r="D693" s="5">
        <f>'Stocks Returns'!C689</f>
        <v>6.7244471010161622E-3</v>
      </c>
      <c r="E693" s="5">
        <f>'Stocks Returns'!D689</f>
        <v>-6.8479749559768877E-4</v>
      </c>
      <c r="F693" s="5">
        <f>'Stocks Returns'!E689</f>
        <v>-7.1963154864707057E-4</v>
      </c>
      <c r="G693" s="5">
        <f t="shared" si="40"/>
        <v>7.4248052765961527E-3</v>
      </c>
      <c r="H693" s="5">
        <f t="shared" si="41"/>
        <v>5.8666152478642833E-4</v>
      </c>
      <c r="I693" s="5">
        <f t="shared" si="42"/>
        <v>-6.8476188268731088E-3</v>
      </c>
      <c r="J693" s="5">
        <f t="shared" si="43"/>
        <v>-5.0575434930087591E-3</v>
      </c>
    </row>
    <row r="694" spans="1:10" ht="15" customHeight="1" x14ac:dyDescent="0.2">
      <c r="A694" s="3">
        <f>'2_CVaR_t2'!A694</f>
        <v>43262</v>
      </c>
      <c r="B694" s="5">
        <f>'2_CVaR_t2'!D694-1</f>
        <v>-3.6610607084616165E-3</v>
      </c>
      <c r="C694" s="5">
        <f>'Stocks Returns'!B690</f>
        <v>3.779322328410073E-2</v>
      </c>
      <c r="D694" s="5">
        <f>'Stocks Returns'!C690</f>
        <v>-6.1600118747218158E-3</v>
      </c>
      <c r="E694" s="5">
        <f>'Stocks Returns'!D690</f>
        <v>2.4473813020069457E-3</v>
      </c>
      <c r="F694" s="5">
        <f>'Stocks Returns'!E690</f>
        <v>1.5267175572518887E-2</v>
      </c>
      <c r="G694" s="5">
        <f t="shared" si="40"/>
        <v>4.1797961259960145E-2</v>
      </c>
      <c r="H694" s="5">
        <f t="shared" si="41"/>
        <v>-7.247801946211269E-4</v>
      </c>
      <c r="I694" s="5">
        <f t="shared" si="42"/>
        <v>7.8903793854310025E-3</v>
      </c>
      <c r="J694" s="5">
        <f t="shared" si="43"/>
        <v>1.9092128114564223E-2</v>
      </c>
    </row>
    <row r="695" spans="1:10" ht="15" customHeight="1" x14ac:dyDescent="0.2">
      <c r="A695" s="3">
        <f>'2_CVaR_t2'!A695</f>
        <v>43263</v>
      </c>
      <c r="B695" s="5">
        <f>'2_CVaR_t2'!D695-1</f>
        <v>4.5835248352141811E-3</v>
      </c>
      <c r="C695" s="5">
        <f>'Stocks Returns'!B691</f>
        <v>5.4416073670990883E-3</v>
      </c>
      <c r="D695" s="5">
        <f>'Stocks Returns'!C691</f>
        <v>7.0943170786350596E-3</v>
      </c>
      <c r="E695" s="5">
        <f>'Stocks Returns'!D691</f>
        <v>2.8320312499998668E-3</v>
      </c>
      <c r="F695" s="5">
        <f>'Stocks Returns'!E691</f>
        <v>-1.5037593984962183E-2</v>
      </c>
      <c r="G695" s="5">
        <f t="shared" si="40"/>
        <v>1.5207175778521771E-3</v>
      </c>
      <c r="H695" s="5">
        <f t="shared" si="41"/>
        <v>3.956831926721768E-4</v>
      </c>
      <c r="I695" s="5">
        <f t="shared" si="42"/>
        <v>-3.893228039988688E-3</v>
      </c>
      <c r="J695" s="5">
        <f t="shared" si="43"/>
        <v>-1.9771092373928704E-2</v>
      </c>
    </row>
    <row r="696" spans="1:10" ht="15" customHeight="1" x14ac:dyDescent="0.2">
      <c r="A696" s="3">
        <f>'2_CVaR_t2'!A696</f>
        <v>43264</v>
      </c>
      <c r="B696" s="5">
        <f>'2_CVaR_t2'!D696-1</f>
        <v>-2.4050035912580592E-3</v>
      </c>
      <c r="C696" s="5">
        <f>'Stocks Returns'!B692</f>
        <v>1.6236469608659432E-2</v>
      </c>
      <c r="D696" s="5">
        <f>'Stocks Returns'!C692</f>
        <v>-3.4109446833754387E-3</v>
      </c>
      <c r="E696" s="5">
        <f>'Stocks Returns'!D692</f>
        <v>-5.9402083941960671E-3</v>
      </c>
      <c r="F696" s="5">
        <f>'Stocks Returns'!E692</f>
        <v>2.7365692063949787E-3</v>
      </c>
      <c r="G696" s="5">
        <f t="shared" si="40"/>
        <v>1.9033743472474527E-2</v>
      </c>
      <c r="H696" s="5">
        <f t="shared" si="41"/>
        <v>1.7570065812680478E-4</v>
      </c>
      <c r="I696" s="5">
        <f t="shared" si="42"/>
        <v>-2.3510362183173017E-3</v>
      </c>
      <c r="J696" s="5">
        <f t="shared" si="43"/>
        <v>5.2576474484907166E-3</v>
      </c>
    </row>
    <row r="697" spans="1:10" ht="15" customHeight="1" x14ac:dyDescent="0.2">
      <c r="A697" s="3">
        <f>'2_CVaR_t2'!A697</f>
        <v>43265</v>
      </c>
      <c r="B697" s="5">
        <f>'2_CVaR_t2'!D697-1</f>
        <v>3.0252163678938793E-3</v>
      </c>
      <c r="C697" s="5">
        <f>'Stocks Returns'!B693</f>
        <v>4.4653830397378025E-2</v>
      </c>
      <c r="D697" s="5">
        <f>'Stocks Returns'!C693</f>
        <v>4.4642857142855874E-3</v>
      </c>
      <c r="E697" s="5">
        <f>'Stocks Returns'!D693</f>
        <v>4.8001567398119338E-3</v>
      </c>
      <c r="F697" s="5">
        <f>'Stocks Returns'!E693</f>
        <v>-2.1401896006894683E-2</v>
      </c>
      <c r="G697" s="5">
        <f t="shared" si="40"/>
        <v>4.2230962890726975E-2</v>
      </c>
      <c r="H697" s="5">
        <f t="shared" si="41"/>
        <v>5.9072807795368214E-5</v>
      </c>
      <c r="I697" s="5">
        <f t="shared" si="42"/>
        <v>3.7481882210712442E-4</v>
      </c>
      <c r="J697" s="5">
        <f t="shared" si="43"/>
        <v>-2.4517762256284301E-2</v>
      </c>
    </row>
    <row r="698" spans="1:10" ht="15" customHeight="1" x14ac:dyDescent="0.2">
      <c r="A698" s="3">
        <f>'2_CVaR_t2'!A698</f>
        <v>43266</v>
      </c>
      <c r="B698" s="5">
        <f>'2_CVaR_t2'!D698-1</f>
        <v>1.029535841641227E-4</v>
      </c>
      <c r="C698" s="5">
        <f>'Stocks Returns'!B694</f>
        <v>6.549019607843154E-2</v>
      </c>
      <c r="D698" s="5">
        <f>'Stocks Returns'!C694</f>
        <v>7.407407407407085E-4</v>
      </c>
      <c r="E698" s="5">
        <f>'Stocks Returns'!D694</f>
        <v>-5.7521692502680022E-3</v>
      </c>
      <c r="F698" s="5">
        <f>'Stocks Returns'!E694</f>
        <v>-4.0657566417143687E-2</v>
      </c>
      <c r="G698" s="5">
        <f t="shared" si="40"/>
        <v>6.5876537953255279E-2</v>
      </c>
      <c r="H698" s="5">
        <f t="shared" si="41"/>
        <v>6.3633150456800171E-4</v>
      </c>
      <c r="I698" s="5">
        <f t="shared" si="42"/>
        <v>-5.8645134490289746E-3</v>
      </c>
      <c r="J698" s="5">
        <f t="shared" si="43"/>
        <v>-4.0739921459744047E-2</v>
      </c>
    </row>
    <row r="699" spans="1:10" ht="15" customHeight="1" x14ac:dyDescent="0.2">
      <c r="A699" s="3">
        <f>'2_CVaR_t2'!A699</f>
        <v>43269</v>
      </c>
      <c r="B699" s="5">
        <f>'2_CVaR_t2'!D699-1</f>
        <v>4.9973912288747702E-3</v>
      </c>
      <c r="C699" s="5">
        <f>'Stocks Returns'!B695</f>
        <v>1.4722119985277615E-3</v>
      </c>
      <c r="D699" s="5">
        <f>'Stocks Returns'!C695</f>
        <v>8.1421169504070079E-3</v>
      </c>
      <c r="E699" s="5">
        <f>'Stocks Returns'!D695</f>
        <v>-3.3339870562856255E-3</v>
      </c>
      <c r="F699" s="5">
        <f>'Stocks Returns'!E695</f>
        <v>1.8971848225214138E-2</v>
      </c>
      <c r="G699" s="5">
        <f t="shared" si="40"/>
        <v>-2.84653296042588E-3</v>
      </c>
      <c r="H699" s="5">
        <f t="shared" si="41"/>
        <v>8.3438038046006191E-4</v>
      </c>
      <c r="I699" s="5">
        <f t="shared" si="42"/>
        <v>-1.0670075449761517E-2</v>
      </c>
      <c r="J699" s="5">
        <f t="shared" si="43"/>
        <v>1.380872784938425E-2</v>
      </c>
    </row>
    <row r="700" spans="1:10" ht="15" customHeight="1" x14ac:dyDescent="0.2">
      <c r="A700" s="3">
        <f>'2_CVaR_t2'!A700</f>
        <v>43270</v>
      </c>
      <c r="B700" s="5">
        <f>'2_CVaR_t2'!D700-1</f>
        <v>-5.6216144677359026E-3</v>
      </c>
      <c r="C700" s="5">
        <f>'Stocks Returns'!B696</f>
        <v>1.2495406100698325E-2</v>
      </c>
      <c r="D700" s="5">
        <f>'Stocks Returns'!C696</f>
        <v>-8.0029368575622595E-3</v>
      </c>
      <c r="E700" s="5">
        <f>'Stocks Returns'!D696</f>
        <v>-1.2199921290830362E-2</v>
      </c>
      <c r="F700" s="5">
        <f>'Stocks Returns'!E696</f>
        <v>-5.1051051051049789E-3</v>
      </c>
      <c r="G700" s="5">
        <f t="shared" si="40"/>
        <v>1.8384850012007355E-2</v>
      </c>
      <c r="H700" s="5">
        <f t="shared" si="41"/>
        <v>3.1771527503439943E-4</v>
      </c>
      <c r="I700" s="5">
        <f t="shared" si="42"/>
        <v>-3.863324419343412E-3</v>
      </c>
      <c r="J700" s="5">
        <f t="shared" si="43"/>
        <v>7.5503805476720073E-4</v>
      </c>
    </row>
    <row r="701" spans="1:10" ht="15" customHeight="1" x14ac:dyDescent="0.2">
      <c r="A701" s="3">
        <f>'2_CVaR_t2'!A701</f>
        <v>43271</v>
      </c>
      <c r="B701" s="5">
        <f>'2_CVaR_t2'!D701-1</f>
        <v>2.3091385629854244E-3</v>
      </c>
      <c r="C701" s="5">
        <f>'Stocks Returns'!B697</f>
        <v>2.3956442831216007E-2</v>
      </c>
      <c r="D701" s="5">
        <f>'Stocks Returns'!C697</f>
        <v>2.8865368958626014E-3</v>
      </c>
      <c r="E701" s="5">
        <f>'Stocks Returns'!D697</f>
        <v>8.2669322709163495E-3</v>
      </c>
      <c r="F701" s="5">
        <f>'Stocks Returns'!E697</f>
        <v>1.8261394506489559E-2</v>
      </c>
      <c r="G701" s="5">
        <f t="shared" si="40"/>
        <v>2.222195027106694E-2</v>
      </c>
      <c r="H701" s="5">
        <f t="shared" si="41"/>
        <v>-4.6479746529964373E-4</v>
      </c>
      <c r="I701" s="5">
        <f t="shared" si="42"/>
        <v>4.8984599753043642E-3</v>
      </c>
      <c r="J701" s="5">
        <f t="shared" si="43"/>
        <v>1.5888866624277988E-2</v>
      </c>
    </row>
    <row r="702" spans="1:10" ht="15" customHeight="1" x14ac:dyDescent="0.2">
      <c r="A702" s="3">
        <f>'2_CVaR_t2'!A702</f>
        <v>43272</v>
      </c>
      <c r="B702" s="5">
        <f>'2_CVaR_t2'!D702-1</f>
        <v>-5.8261500473009153E-3</v>
      </c>
      <c r="C702" s="5">
        <f>'Stocks Returns'!B698</f>
        <v>-9.5710740872031463E-3</v>
      </c>
      <c r="D702" s="5">
        <f>'Stocks Returns'!C698</f>
        <v>-7.1586715867159034E-3</v>
      </c>
      <c r="E702" s="5">
        <f>'Stocks Returns'!D698</f>
        <v>-2.4992591129111896E-2</v>
      </c>
      <c r="F702" s="5">
        <f>'Stocks Returns'!E698</f>
        <v>-3.4978508966948318E-2</v>
      </c>
      <c r="G702" s="5">
        <f t="shared" si="40"/>
        <v>-3.4850074518329843E-3</v>
      </c>
      <c r="H702" s="5">
        <f t="shared" si="41"/>
        <v>1.4630032246765977E-3</v>
      </c>
      <c r="I702" s="5">
        <f t="shared" si="42"/>
        <v>-1.6354118370597935E-2</v>
      </c>
      <c r="J702" s="5">
        <f t="shared" si="43"/>
        <v>-2.8906043706458724E-2</v>
      </c>
    </row>
    <row r="703" spans="1:10" ht="15" customHeight="1" x14ac:dyDescent="0.2">
      <c r="A703" s="3">
        <f>'2_CVaR_t2'!A703</f>
        <v>43273</v>
      </c>
      <c r="B703" s="5">
        <f>'2_CVaR_t2'!D703-1</f>
        <v>2.9110467167550169E-3</v>
      </c>
      <c r="C703" s="5">
        <f>'Stocks Returns'!B699</f>
        <v>6.4423765211165662E-3</v>
      </c>
      <c r="D703" s="5">
        <f>'Stocks Returns'!C699</f>
        <v>5.9466290046830128E-3</v>
      </c>
      <c r="E703" s="5">
        <f>'Stocks Returns'!D699</f>
        <v>-1.8034447821681843E-2</v>
      </c>
      <c r="F703" s="5">
        <f>'Stocks Returns'!E699</f>
        <v>4.1007525725694993E-2</v>
      </c>
      <c r="G703" s="5">
        <f t="shared" si="40"/>
        <v>4.1292617912673498E-3</v>
      </c>
      <c r="H703" s="5">
        <f t="shared" si="41"/>
        <v>1.7094438530513715E-3</v>
      </c>
      <c r="I703" s="5">
        <f t="shared" si="42"/>
        <v>-2.229128173249257E-2</v>
      </c>
      <c r="J703" s="5">
        <f t="shared" si="43"/>
        <v>3.801017548319334E-2</v>
      </c>
    </row>
    <row r="704" spans="1:10" ht="15" customHeight="1" x14ac:dyDescent="0.2">
      <c r="A704" s="3">
        <f>'2_CVaR_t2'!A704</f>
        <v>43276</v>
      </c>
      <c r="B704" s="5">
        <f>'2_CVaR_t2'!D704-1</f>
        <v>-2.2341442115773824E-2</v>
      </c>
      <c r="C704" s="5">
        <f>'Stocks Returns'!B700</f>
        <v>-7.1123755334279171E-4</v>
      </c>
      <c r="D704" s="5">
        <f>'Stocks Returns'!C700</f>
        <v>-3.2513116086603122E-2</v>
      </c>
      <c r="E704" s="5">
        <f>'Stocks Returns'!D700</f>
        <v>-3.7969459347915846E-2</v>
      </c>
      <c r="F704" s="5">
        <f>'Stocks Returns'!E700</f>
        <v>-2.4195928002360589E-2</v>
      </c>
      <c r="G704" s="5">
        <f t="shared" si="40"/>
        <v>2.1251195052556293E-2</v>
      </c>
      <c r="H704" s="5">
        <f t="shared" si="41"/>
        <v>4.1473308389265717E-4</v>
      </c>
      <c r="I704" s="5">
        <f t="shared" si="42"/>
        <v>-4.9559196534524966E-3</v>
      </c>
      <c r="J704" s="5">
        <f t="shared" si="43"/>
        <v>-9.7944549193452329E-4</v>
      </c>
    </row>
    <row r="705" spans="1:10" ht="15" customHeight="1" x14ac:dyDescent="0.2">
      <c r="A705" s="3">
        <f>'2_CVaR_t2'!A705</f>
        <v>43277</v>
      </c>
      <c r="B705" s="5">
        <f>'2_CVaR_t2'!D705-1</f>
        <v>7.7605243881324615E-3</v>
      </c>
      <c r="C705" s="5">
        <f>'Stocks Returns'!B701</f>
        <v>-5.6939501779359469E-3</v>
      </c>
      <c r="D705" s="5">
        <f>'Stocks Returns'!C701</f>
        <v>1.2373023753150525E-2</v>
      </c>
      <c r="E705" s="5">
        <f>'Stocks Returns'!D701</f>
        <v>-1.0725010725010087E-3</v>
      </c>
      <c r="F705" s="5">
        <f>'Stocks Returns'!E701</f>
        <v>1.8143332325370576E-2</v>
      </c>
      <c r="G705" s="5">
        <f t="shared" si="40"/>
        <v>-1.2668931131978181E-2</v>
      </c>
      <c r="H705" s="5">
        <f t="shared" si="41"/>
        <v>9.9868054567728293E-4</v>
      </c>
      <c r="I705" s="5">
        <f t="shared" si="42"/>
        <v>-1.2486722352189625E-2</v>
      </c>
      <c r="J705" s="5">
        <f t="shared" si="43"/>
        <v>1.0111888316523309E-2</v>
      </c>
    </row>
    <row r="706" spans="1:10" ht="15" customHeight="1" x14ac:dyDescent="0.2">
      <c r="A706" s="3">
        <f>'2_CVaR_t2'!A706</f>
        <v>43278</v>
      </c>
      <c r="B706" s="5">
        <f>'2_CVaR_t2'!D706-1</f>
        <v>-8.7268154406752174E-3</v>
      </c>
      <c r="C706" s="5">
        <f>'Stocks Returns'!B702</f>
        <v>8.9477451682176135E-3</v>
      </c>
      <c r="D706" s="5">
        <f>'Stocks Returns'!C702</f>
        <v>-1.1542814032440618E-2</v>
      </c>
      <c r="E706" s="5">
        <f>'Stocks Returns'!D702</f>
        <v>-3.0491732875241651E-2</v>
      </c>
      <c r="F706" s="5">
        <f>'Stocks Returns'!E702</f>
        <v>2.079002079002068E-2</v>
      </c>
      <c r="G706" s="5">
        <f t="shared" si="40"/>
        <v>1.7822259331631819E-2</v>
      </c>
      <c r="H706" s="5">
        <f t="shared" si="41"/>
        <v>1.34787876037544E-3</v>
      </c>
      <c r="I706" s="5">
        <f t="shared" si="42"/>
        <v>-1.7572142178931011E-2</v>
      </c>
      <c r="J706" s="5">
        <f t="shared" si="43"/>
        <v>2.9873577669969661E-2</v>
      </c>
    </row>
    <row r="707" spans="1:10" ht="15" customHeight="1" x14ac:dyDescent="0.2">
      <c r="A707" s="3">
        <f>'2_CVaR_t2'!A707</f>
        <v>43279</v>
      </c>
      <c r="B707" s="5">
        <f>'2_CVaR_t2'!D707-1</f>
        <v>8.3161915469516234E-3</v>
      </c>
      <c r="C707" s="5">
        <f>'Stocks Returns'!B703</f>
        <v>1.0287335934728636E-2</v>
      </c>
      <c r="D707" s="5">
        <f>'Stocks Returns'!C703</f>
        <v>1.3127766753167514E-2</v>
      </c>
      <c r="E707" s="5">
        <f>'Stocks Returns'!D703</f>
        <v>1.5503875968991832E-3</v>
      </c>
      <c r="F707" s="5">
        <f>'Stocks Returns'!E703</f>
        <v>-4.8006982833866951E-3</v>
      </c>
      <c r="G707" s="5">
        <f t="shared" si="40"/>
        <v>2.7781848833825906E-3</v>
      </c>
      <c r="H707" s="5">
        <f t="shared" si="41"/>
        <v>9.3562736068650981E-4</v>
      </c>
      <c r="I707" s="5">
        <f t="shared" si="42"/>
        <v>-1.0683947800915247E-2</v>
      </c>
      <c r="J707" s="5">
        <f t="shared" si="43"/>
        <v>-1.3408963296459761E-2</v>
      </c>
    </row>
    <row r="708" spans="1:10" ht="15" customHeight="1" x14ac:dyDescent="0.2">
      <c r="A708" s="3">
        <f>'2_CVaR_t2'!A708</f>
        <v>43280</v>
      </c>
      <c r="B708" s="5">
        <f>'2_CVaR_t2'!D708-1</f>
        <v>-1.0021203766760189E-3</v>
      </c>
      <c r="C708" s="5">
        <f>'Stocks Returns'!B704</f>
        <v>-3.4410112359550604E-2</v>
      </c>
      <c r="D708" s="5">
        <f>'Stocks Returns'!C704</f>
        <v>-2.1847220129578293E-3</v>
      </c>
      <c r="E708" s="5">
        <f>'Stocks Returns'!D704</f>
        <v>5.6390977443609991E-3</v>
      </c>
      <c r="F708" s="5">
        <f>'Stocks Returns'!E704</f>
        <v>1.7687472591726427E-2</v>
      </c>
      <c r="G708" s="5">
        <f t="shared" si="40"/>
        <v>-3.2961448452875429E-2</v>
      </c>
      <c r="H708" s="5">
        <f t="shared" si="41"/>
        <v>-6.6275248086398249E-4</v>
      </c>
      <c r="I708" s="5">
        <f t="shared" si="42"/>
        <v>7.1577420653897248E-3</v>
      </c>
      <c r="J708" s="5">
        <f t="shared" si="43"/>
        <v>1.875226087354024E-2</v>
      </c>
    </row>
    <row r="709" spans="1:10" ht="15" customHeight="1" x14ac:dyDescent="0.2">
      <c r="A709" s="3">
        <f>'2_CVaR_t2'!A709</f>
        <v>43283</v>
      </c>
      <c r="B709" s="5">
        <f>'2_CVaR_t2'!D709-1</f>
        <v>5.3059257772947177E-4</v>
      </c>
      <c r="C709" s="5">
        <f>'Stocks Returns'!B705</f>
        <v>-2.9090909090908612E-3</v>
      </c>
      <c r="D709" s="5">
        <f>'Stocks Returns'!C705</f>
        <v>3.7750094375255117E-4</v>
      </c>
      <c r="E709" s="5">
        <f>'Stocks Returns'!D705</f>
        <v>5.7174271577788982E-3</v>
      </c>
      <c r="F709" s="5">
        <f>'Stocks Returns'!E705</f>
        <v>-1.4794599253088236E-2</v>
      </c>
      <c r="G709" s="5">
        <f t="shared" si="40"/>
        <v>-2.9338439841452898E-3</v>
      </c>
      <c r="H709" s="5">
        <f t="shared" si="41"/>
        <v>-3.5628062790510296E-4</v>
      </c>
      <c r="I709" s="5">
        <f t="shared" si="42"/>
        <v>4.9739267524331245E-3</v>
      </c>
      <c r="J709" s="5">
        <f t="shared" si="43"/>
        <v>-1.5320873195338289E-2</v>
      </c>
    </row>
    <row r="710" spans="1:10" ht="15" customHeight="1" x14ac:dyDescent="0.2">
      <c r="A710" s="3">
        <f>'2_CVaR_t2'!A710</f>
        <v>43284</v>
      </c>
      <c r="B710" s="5">
        <f>'2_CVaR_t2'!D710-1</f>
        <v>-5.6724510617749413E-3</v>
      </c>
      <c r="C710" s="5">
        <f>'Stocks Returns'!B706</f>
        <v>-2.1881838074399029E-3</v>
      </c>
      <c r="D710" s="5">
        <f>'Stocks Returns'!C706</f>
        <v>-7.9245283018868351E-3</v>
      </c>
      <c r="E710" s="5">
        <f>'Stocks Returns'!D706</f>
        <v>-1.4977588280310483E-2</v>
      </c>
      <c r="F710" s="5">
        <f>'Stocks Returns'!E706</f>
        <v>1.4142003207464615E-2</v>
      </c>
      <c r="G710" s="5">
        <f t="shared" ref="G710:G773" si="44">C710-($P$11+$O$11*$B710)</f>
        <v>3.7501299856921482E-3</v>
      </c>
      <c r="H710" s="5">
        <f t="shared" ref="H710:H773" si="45">D710-($P$12+$O$12*$B710)</f>
        <v>4.7094195160122566E-4</v>
      </c>
      <c r="I710" s="5">
        <f t="shared" ref="I710:I773" si="46">E710-($P$13+$O$13*$B710)</f>
        <v>-6.5659612260474901E-3</v>
      </c>
      <c r="J710" s="5">
        <f t="shared" ref="J710:J773" si="47">F710-($P$14+$O$14*$B710)</f>
        <v>2.0054918273611284E-2</v>
      </c>
    </row>
    <row r="711" spans="1:10" ht="15" customHeight="1" x14ac:dyDescent="0.2">
      <c r="A711" s="3">
        <f>'2_CVaR_t2'!A711</f>
        <v>43285</v>
      </c>
      <c r="B711" s="5">
        <f>'2_CVaR_t2'!D711-1</f>
        <v>3.1594126486123031E-5</v>
      </c>
      <c r="C711" s="5">
        <f>'Stocks Returns'!B707</f>
        <v>0</v>
      </c>
      <c r="D711" s="5">
        <f>'Stocks Returns'!C707</f>
        <v>0</v>
      </c>
      <c r="E711" s="5">
        <f>'Stocks Returns'!D707</f>
        <v>0</v>
      </c>
      <c r="F711" s="5">
        <f>'Stocks Returns'!E707</f>
        <v>0</v>
      </c>
      <c r="G711" s="5">
        <f t="shared" si="44"/>
        <v>4.5494065351061984E-4</v>
      </c>
      <c r="H711" s="5">
        <f t="shared" si="45"/>
        <v>6.1315236885345803E-7</v>
      </c>
      <c r="I711" s="5">
        <f t="shared" si="46"/>
        <v>-7.0241384070458875E-6</v>
      </c>
      <c r="J711" s="5">
        <f t="shared" si="47"/>
        <v>-8.2789821646411454E-6</v>
      </c>
    </row>
    <row r="712" spans="1:10" ht="15" customHeight="1" x14ac:dyDescent="0.2">
      <c r="A712" s="3">
        <f>'2_CVaR_t2'!A712</f>
        <v>43286</v>
      </c>
      <c r="B712" s="5">
        <f>'2_CVaR_t2'!D712-1</f>
        <v>9.9399529429167188E-3</v>
      </c>
      <c r="C712" s="5">
        <f>'Stocks Returns'!B708</f>
        <v>1.023391812865504E-2</v>
      </c>
      <c r="D712" s="5">
        <f>'Stocks Returns'!C708</f>
        <v>1.399771776340808E-2</v>
      </c>
      <c r="E712" s="5">
        <f>'Stocks Returns'!D708</f>
        <v>2.2530521642619261E-2</v>
      </c>
      <c r="F712" s="5">
        <f>'Stocks Returns'!E708</f>
        <v>-9.0569292696951464E-3</v>
      </c>
      <c r="G712" s="5">
        <f t="shared" si="44"/>
        <v>1.1638240395306435E-3</v>
      </c>
      <c r="H712" s="5">
        <f t="shared" si="45"/>
        <v>-5.8417213692197462E-4</v>
      </c>
      <c r="I712" s="5">
        <f t="shared" si="46"/>
        <v>7.8996623110734222E-3</v>
      </c>
      <c r="J712" s="5">
        <f t="shared" si="47"/>
        <v>-1.9350771096474574E-2</v>
      </c>
    </row>
    <row r="713" spans="1:10" ht="15" customHeight="1" x14ac:dyDescent="0.2">
      <c r="A713" s="3">
        <f>'2_CVaR_t2'!A713</f>
        <v>43287</v>
      </c>
      <c r="B713" s="5">
        <f>'2_CVaR_t2'!D713-1</f>
        <v>4.5328208204666876E-3</v>
      </c>
      <c r="C713" s="5">
        <f>'Stocks Returns'!B709</f>
        <v>8.3212735166424689E-3</v>
      </c>
      <c r="D713" s="5">
        <f>'Stocks Returns'!C709</f>
        <v>6.0019506339561435E-3</v>
      </c>
      <c r="E713" s="5">
        <f>'Stocks Returns'!D709</f>
        <v>1.3893411483772988E-2</v>
      </c>
      <c r="F713" s="5">
        <f>'Stocks Returns'!E709</f>
        <v>1.0445379370375818E-2</v>
      </c>
      <c r="G713" s="5">
        <f t="shared" si="44"/>
        <v>4.4491261590140097E-3</v>
      </c>
      <c r="H713" s="5">
        <f t="shared" si="45"/>
        <v>-6.220602530280072E-4</v>
      </c>
      <c r="I713" s="5">
        <f t="shared" si="46"/>
        <v>7.2429867016010306E-3</v>
      </c>
      <c r="J713" s="5">
        <f t="shared" si="47"/>
        <v>5.7645152611948448E-3</v>
      </c>
    </row>
    <row r="714" spans="1:10" ht="15" customHeight="1" x14ac:dyDescent="0.2">
      <c r="A714" s="3">
        <f>'2_CVaR_t2'!A714</f>
        <v>43290</v>
      </c>
      <c r="B714" s="5">
        <f>'2_CVaR_t2'!D714-1</f>
        <v>6.7331994449386645E-3</v>
      </c>
      <c r="C714" s="5">
        <f>'Stocks Returns'!B710</f>
        <v>1.5428776462145688E-2</v>
      </c>
      <c r="D714" s="5">
        <f>'Stocks Returns'!C710</f>
        <v>1.0664479081214262E-2</v>
      </c>
      <c r="E714" s="5">
        <f>'Stocks Returns'!D710</f>
        <v>-3.2116475752064222E-4</v>
      </c>
      <c r="F714" s="5">
        <f>'Stocks Returns'!E710</f>
        <v>1.9382627422828369E-2</v>
      </c>
      <c r="G714" s="5">
        <f t="shared" si="44"/>
        <v>9.4413763938168277E-3</v>
      </c>
      <c r="H714" s="5">
        <f t="shared" si="45"/>
        <v>8.0208849856875687E-4</v>
      </c>
      <c r="I714" s="5">
        <f t="shared" si="46"/>
        <v>-1.0219147986347186E-2</v>
      </c>
      <c r="J714" s="5">
        <f t="shared" si="47"/>
        <v>1.2417617872081061E-2</v>
      </c>
    </row>
    <row r="715" spans="1:10" ht="15" customHeight="1" x14ac:dyDescent="0.2">
      <c r="A715" s="3">
        <f>'2_CVaR_t2'!A715</f>
        <v>43291</v>
      </c>
      <c r="B715" s="5">
        <f>'2_CVaR_t2'!D715-1</f>
        <v>6.1364861063293308E-3</v>
      </c>
      <c r="C715" s="5">
        <f>'Stocks Returns'!B711</f>
        <v>3.5335689045936647E-3</v>
      </c>
      <c r="D715" s="5">
        <f>'Stocks Returns'!C711</f>
        <v>8.6334120425028971E-3</v>
      </c>
      <c r="E715" s="5">
        <f>'Stocks Returns'!D711</f>
        <v>1.3064896123366809E-2</v>
      </c>
      <c r="F715" s="5">
        <f>'Stocks Returns'!E711</f>
        <v>1.0422535211267459E-2</v>
      </c>
      <c r="G715" s="5">
        <f t="shared" si="44"/>
        <v>-1.8802028376977298E-3</v>
      </c>
      <c r="H715" s="5">
        <f t="shared" si="45"/>
        <v>-3.5077315385529176E-4</v>
      </c>
      <c r="I715" s="5">
        <f t="shared" si="46"/>
        <v>4.0476074356887125E-3</v>
      </c>
      <c r="J715" s="5">
        <f t="shared" si="47"/>
        <v>4.0769554428074653E-3</v>
      </c>
    </row>
    <row r="716" spans="1:10" ht="15" customHeight="1" x14ac:dyDescent="0.2">
      <c r="A716" s="3">
        <f>'2_CVaR_t2'!A716</f>
        <v>43292</v>
      </c>
      <c r="B716" s="5">
        <f>'2_CVaR_t2'!D716-1</f>
        <v>5.2401403983843853E-3</v>
      </c>
      <c r="C716" s="5">
        <f>'Stocks Returns'!B712</f>
        <v>-2.5704225352112586E-2</v>
      </c>
      <c r="D716" s="5">
        <f>'Stocks Returns'!C712</f>
        <v>1.0681103226278577E-2</v>
      </c>
      <c r="E716" s="5">
        <f>'Stocks Returns'!D712</f>
        <v>-2.7378435517970257E-2</v>
      </c>
      <c r="F716" s="5">
        <f>'Stocks Returns'!E712</f>
        <v>-2.3557290214664017E-2</v>
      </c>
      <c r="G716" s="5">
        <f t="shared" si="44"/>
        <v>-3.0256328258246205E-2</v>
      </c>
      <c r="H716" s="5">
        <f t="shared" si="45"/>
        <v>3.0161036049023626E-3</v>
      </c>
      <c r="I716" s="5">
        <f t="shared" si="46"/>
        <v>-3.5072799576866466E-2</v>
      </c>
      <c r="J716" s="5">
        <f t="shared" si="47"/>
        <v>-2.897240104468788E-2</v>
      </c>
    </row>
    <row r="717" spans="1:10" ht="15" customHeight="1" x14ac:dyDescent="0.2">
      <c r="A717" s="3">
        <f>'2_CVaR_t2'!A717</f>
        <v>43293</v>
      </c>
      <c r="B717" s="5">
        <f>'2_CVaR_t2'!D717-1</f>
        <v>9.2854247045501825E-3</v>
      </c>
      <c r="C717" s="5">
        <f>'Stocks Returns'!B713</f>
        <v>-3.9754246476328969E-3</v>
      </c>
      <c r="D717" s="5">
        <f>'Stocks Returns'!C713</f>
        <v>1.266739051755339E-2</v>
      </c>
      <c r="E717" s="5">
        <f>'Stocks Returns'!D713</f>
        <v>2.4671231387892512E-2</v>
      </c>
      <c r="F717" s="5">
        <f>'Stocks Returns'!E713</f>
        <v>1.9985724482512568E-2</v>
      </c>
      <c r="G717" s="5">
        <f t="shared" si="44"/>
        <v>-1.2416312192466758E-2</v>
      </c>
      <c r="H717" s="5">
        <f t="shared" si="45"/>
        <v>-9.5120564151346398E-4</v>
      </c>
      <c r="I717" s="5">
        <f t="shared" si="46"/>
        <v>1.1006396123950619E-2</v>
      </c>
      <c r="J717" s="5">
        <f t="shared" si="47"/>
        <v>1.0371328309046616E-2</v>
      </c>
    </row>
    <row r="718" spans="1:10" ht="15" customHeight="1" x14ac:dyDescent="0.2">
      <c r="A718" s="3">
        <f>'2_CVaR_t2'!A718</f>
        <v>43294</v>
      </c>
      <c r="B718" s="5">
        <f>'2_CVaR_t2'!D718-1</f>
        <v>-2.2354306940253199E-3</v>
      </c>
      <c r="C718" s="5">
        <f>'Stocks Returns'!B714</f>
        <v>-4.3541364296080243E-3</v>
      </c>
      <c r="D718" s="5">
        <f>'Stocks Returns'!C714</f>
        <v>-3.4310221586849599E-3</v>
      </c>
      <c r="E718" s="5">
        <f>'Stocks Returns'!D714</f>
        <v>-2.6516758591429435E-3</v>
      </c>
      <c r="F718" s="5">
        <f>'Stocks Returns'!E714</f>
        <v>7.6976906927921362E-3</v>
      </c>
      <c r="G718" s="5">
        <f t="shared" si="44"/>
        <v>-1.7198752066828341E-3</v>
      </c>
      <c r="H718" s="5">
        <f t="shared" si="45"/>
        <v>-9.3943605927880765E-5</v>
      </c>
      <c r="I718" s="5">
        <f t="shared" si="46"/>
        <v>6.8722216454802617E-4</v>
      </c>
      <c r="J718" s="5">
        <f t="shared" si="47"/>
        <v>1.0042740520541545E-2</v>
      </c>
    </row>
    <row r="719" spans="1:10" ht="15" customHeight="1" x14ac:dyDescent="0.2">
      <c r="A719" s="3">
        <f>'2_CVaR_t2'!A719</f>
        <v>43297</v>
      </c>
      <c r="B719" s="5">
        <f>'2_CVaR_t2'!D719-1</f>
        <v>-4.2785753180926145E-3</v>
      </c>
      <c r="C719" s="5">
        <f>'Stocks Returns'!B715</f>
        <v>-3.2798833819241979E-3</v>
      </c>
      <c r="D719" s="5">
        <f>'Stocks Returns'!C715</f>
        <v>-6.8856692009753306E-3</v>
      </c>
      <c r="E719" s="5">
        <f>'Stocks Returns'!D715</f>
        <v>8.5079230032958364E-4</v>
      </c>
      <c r="F719" s="5">
        <f>'Stocks Returns'!E715</f>
        <v>-1.9722222222222197E-2</v>
      </c>
      <c r="G719" s="5">
        <f t="shared" si="44"/>
        <v>1.3184794534897909E-3</v>
      </c>
      <c r="H719" s="5">
        <f t="shared" si="45"/>
        <v>-5.4161812435684926E-4</v>
      </c>
      <c r="I719" s="5">
        <f t="shared" si="46"/>
        <v>7.2051857064204363E-3</v>
      </c>
      <c r="J719" s="5">
        <f t="shared" si="47"/>
        <v>-1.5256246737578638E-2</v>
      </c>
    </row>
    <row r="720" spans="1:10" ht="15" customHeight="1" x14ac:dyDescent="0.2">
      <c r="A720" s="3">
        <f>'2_CVaR_t2'!A720</f>
        <v>43298</v>
      </c>
      <c r="B720" s="5">
        <f>'2_CVaR_t2'!D720-1</f>
        <v>5.8734793970331989E-3</v>
      </c>
      <c r="C720" s="5">
        <f>'Stocks Returns'!B716</f>
        <v>-3.5466179159049482E-2</v>
      </c>
      <c r="D720" s="5">
        <f>'Stocks Returns'!C716</f>
        <v>8.5223169146322331E-3</v>
      </c>
      <c r="E720" s="5">
        <f>'Stocks Returns'!D716</f>
        <v>9.9883115503134334E-3</v>
      </c>
      <c r="F720" s="5">
        <f>'Stocks Returns'!E716</f>
        <v>-4.2504958911873114E-3</v>
      </c>
      <c r="G720" s="5">
        <f t="shared" si="44"/>
        <v>-4.0627119116581775E-2</v>
      </c>
      <c r="H720" s="5">
        <f t="shared" si="45"/>
        <v>-7.4791449704972313E-5</v>
      </c>
      <c r="I720" s="5">
        <f t="shared" si="46"/>
        <v>1.3591968117921301E-3</v>
      </c>
      <c r="J720" s="5">
        <f t="shared" si="47"/>
        <v>-1.0323056475831028E-2</v>
      </c>
    </row>
    <row r="721" spans="1:10" ht="15" customHeight="1" x14ac:dyDescent="0.2">
      <c r="A721" s="3">
        <f>'2_CVaR_t2'!A721</f>
        <v>43299</v>
      </c>
      <c r="B721" s="5">
        <f>'2_CVaR_t2'!D721-1</f>
        <v>6.0682529318765166E-3</v>
      </c>
      <c r="C721" s="5">
        <f>'Stocks Returns'!B717</f>
        <v>7.5815011372251107E-3</v>
      </c>
      <c r="D721" s="5">
        <f>'Stocks Returns'!C717</f>
        <v>9.0232025207679367E-3</v>
      </c>
      <c r="E721" s="5">
        <f>'Stocks Returns'!D717</f>
        <v>7.4697527617044734E-3</v>
      </c>
      <c r="F721" s="5">
        <f>'Stocks Returns'!E717</f>
        <v>9.960159362549792E-4</v>
      </c>
      <c r="G721" s="5">
        <f t="shared" si="44"/>
        <v>2.2333228367240549E-3</v>
      </c>
      <c r="H721" s="5">
        <f t="shared" si="45"/>
        <v>1.3943864475025707E-4</v>
      </c>
      <c r="I721" s="5">
        <f t="shared" si="46"/>
        <v>-1.4468299749287351E-3</v>
      </c>
      <c r="J721" s="5">
        <f t="shared" si="47"/>
        <v>-5.2787330703276594E-3</v>
      </c>
    </row>
    <row r="722" spans="1:10" ht="15" customHeight="1" x14ac:dyDescent="0.2">
      <c r="A722" s="3">
        <f>'2_CVaR_t2'!A722</f>
        <v>43300</v>
      </c>
      <c r="B722" s="5">
        <f>'2_CVaR_t2'!D722-1</f>
        <v>-3.9302667882414877E-3</v>
      </c>
      <c r="C722" s="5">
        <f>'Stocks Returns'!B718</f>
        <v>4.1384499623777771E-3</v>
      </c>
      <c r="D722" s="5">
        <f>'Stocks Returns'!C718</f>
        <v>-5.4648687012065489E-3</v>
      </c>
      <c r="E722" s="5">
        <f>'Stocks Returns'!D718</f>
        <v>-1.0025062656641714E-2</v>
      </c>
      <c r="F722" s="5">
        <f>'Stocks Returns'!E718</f>
        <v>-9.3816631130063666E-3</v>
      </c>
      <c r="G722" s="5">
        <f t="shared" si="44"/>
        <v>8.4019792588118699E-3</v>
      </c>
      <c r="H722" s="5">
        <f t="shared" si="45"/>
        <v>3.6656365681925294E-4</v>
      </c>
      <c r="I722" s="5">
        <f t="shared" si="46"/>
        <v>-4.184740917844626E-3</v>
      </c>
      <c r="J722" s="5">
        <f t="shared" si="47"/>
        <v>-5.2772560111264957E-3</v>
      </c>
    </row>
    <row r="723" spans="1:10" ht="15" customHeight="1" x14ac:dyDescent="0.2">
      <c r="A723" s="3">
        <f>'2_CVaR_t2'!A723</f>
        <v>43301</v>
      </c>
      <c r="B723" s="5">
        <f>'2_CVaR_t2'!D723-1</f>
        <v>3.6472301327037382E-3</v>
      </c>
      <c r="C723" s="5">
        <f>'Stocks Returns'!B719</f>
        <v>-4.1213937804421841E-3</v>
      </c>
      <c r="D723" s="5">
        <f>'Stocks Returns'!C719</f>
        <v>6.1371583529581386E-3</v>
      </c>
      <c r="E723" s="5">
        <f>'Stocks Returns'!D719</f>
        <v>-4.5358649789029037E-3</v>
      </c>
      <c r="F723" s="5">
        <f>'Stocks Returns'!E719</f>
        <v>4.5917635241785604E-3</v>
      </c>
      <c r="G723" s="5">
        <f t="shared" si="44"/>
        <v>-7.1422112432844081E-3</v>
      </c>
      <c r="H723" s="5">
        <f t="shared" si="45"/>
        <v>8.165044746372193E-4</v>
      </c>
      <c r="I723" s="5">
        <f t="shared" si="46"/>
        <v>-9.8792385625506227E-3</v>
      </c>
      <c r="J723" s="5">
        <f t="shared" si="47"/>
        <v>8.3020389743989958E-4</v>
      </c>
    </row>
    <row r="724" spans="1:10" ht="15" customHeight="1" x14ac:dyDescent="0.2">
      <c r="A724" s="3">
        <f>'2_CVaR_t2'!A724</f>
        <v>43304</v>
      </c>
      <c r="B724" s="5">
        <f>'2_CVaR_t2'!D724-1</f>
        <v>-4.3238762735771097E-3</v>
      </c>
      <c r="C724" s="5">
        <f>'Stocks Returns'!B720</f>
        <v>4.5146726862301811E-3</v>
      </c>
      <c r="D724" s="5">
        <f>'Stocks Returns'!C720</f>
        <v>-6.8089935456415729E-3</v>
      </c>
      <c r="E724" s="5">
        <f>'Stocks Returns'!D720</f>
        <v>-1.8014199427784927E-3</v>
      </c>
      <c r="F724" s="5">
        <f>'Stocks Returns'!E720</f>
        <v>-4.2851021282674928E-4</v>
      </c>
      <c r="G724" s="5">
        <f t="shared" si="44"/>
        <v>9.156583921824113E-3</v>
      </c>
      <c r="H724" s="5">
        <f t="shared" si="45"/>
        <v>-3.9827135487779247E-4</v>
      </c>
      <c r="I724" s="5">
        <f t="shared" si="46"/>
        <v>4.6198335477491909E-3</v>
      </c>
      <c r="J724" s="5">
        <f t="shared" si="47"/>
        <v>4.0844908017950154E-3</v>
      </c>
    </row>
    <row r="725" spans="1:10" ht="15" customHeight="1" x14ac:dyDescent="0.2">
      <c r="A725" s="3">
        <f>'2_CVaR_t2'!A725</f>
        <v>43305</v>
      </c>
      <c r="B725" s="5">
        <f>'2_CVaR_t2'!D725-1</f>
        <v>-4.5782848007358545E-4</v>
      </c>
      <c r="C725" s="5">
        <f>'Stocks Returns'!B721</f>
        <v>-2.3595505617977519E-2</v>
      </c>
      <c r="D725" s="5">
        <f>'Stocks Returns'!C721</f>
        <v>0</v>
      </c>
      <c r="E725" s="5">
        <f>'Stocks Returns'!D721</f>
        <v>-9.9787685774946899E-3</v>
      </c>
      <c r="F725" s="5">
        <f>'Stocks Returns'!E721</f>
        <v>1.24321234638467E-2</v>
      </c>
      <c r="G725" s="5">
        <f t="shared" si="44"/>
        <v>-2.267007662046569E-2</v>
      </c>
      <c r="H725" s="5">
        <f t="shared" si="45"/>
        <v>7.2091474685509894E-4</v>
      </c>
      <c r="I725" s="5">
        <f t="shared" si="46"/>
        <v>-9.2634495235804151E-3</v>
      </c>
      <c r="J725" s="5">
        <f t="shared" si="47"/>
        <v>1.2931899051627328E-2</v>
      </c>
    </row>
    <row r="726" spans="1:10" ht="15" customHeight="1" x14ac:dyDescent="0.2">
      <c r="A726" s="3">
        <f>'2_CVaR_t2'!A726</f>
        <v>43306</v>
      </c>
      <c r="B726" s="5">
        <f>'2_CVaR_t2'!D726-1</f>
        <v>1.1533257617893033E-2</v>
      </c>
      <c r="C726" s="5">
        <f>'Stocks Returns'!B722</f>
        <v>-7.6716532412735017E-3</v>
      </c>
      <c r="D726" s="5">
        <f>'Stocks Returns'!C722</f>
        <v>1.8638863100764125E-2</v>
      </c>
      <c r="E726" s="5">
        <f>'Stocks Returns'!D722</f>
        <v>-3.5384945314175242E-3</v>
      </c>
      <c r="F726" s="5">
        <f>'Stocks Returns'!E722</f>
        <v>9.3154551870149316E-3</v>
      </c>
      <c r="G726" s="5">
        <f t="shared" si="44"/>
        <v>-1.8273411924496573E-2</v>
      </c>
      <c r="H726" s="5">
        <f t="shared" si="45"/>
        <v>1.712046990435194E-3</v>
      </c>
      <c r="I726" s="5">
        <f t="shared" si="46"/>
        <v>-2.0520926450410783E-2</v>
      </c>
      <c r="J726" s="5">
        <f t="shared" si="47"/>
        <v>-2.6323472672209677E-3</v>
      </c>
    </row>
    <row r="727" spans="1:10" ht="15" customHeight="1" x14ac:dyDescent="0.2">
      <c r="A727" s="3">
        <f>'2_CVaR_t2'!A727</f>
        <v>43307</v>
      </c>
      <c r="B727" s="5">
        <f>'2_CVaR_t2'!D727-1</f>
        <v>3.9874267978312616E-4</v>
      </c>
      <c r="C727" s="5">
        <f>'Stocks Returns'!B723</f>
        <v>1.4688828759180428E-2</v>
      </c>
      <c r="D727" s="5">
        <f>'Stocks Returns'!C723</f>
        <v>-9.8149186763873963E-4</v>
      </c>
      <c r="E727" s="5">
        <f>'Stocks Returns'!D723</f>
        <v>1.8723770580006294E-2</v>
      </c>
      <c r="F727" s="5">
        <f>'Stocks Returns'!E723</f>
        <v>4.0553768703677218E-3</v>
      </c>
      <c r="G727" s="5">
        <f t="shared" si="44"/>
        <v>1.4790824713104367E-2</v>
      </c>
      <c r="H727" s="5">
        <f t="shared" si="45"/>
        <v>-1.521225002524777E-3</v>
      </c>
      <c r="I727" s="5">
        <f t="shared" si="46"/>
        <v>1.8174868615585184E-2</v>
      </c>
      <c r="J727" s="5">
        <f t="shared" si="47"/>
        <v>3.6659722559759145E-3</v>
      </c>
    </row>
    <row r="728" spans="1:10" ht="15" customHeight="1" x14ac:dyDescent="0.2">
      <c r="A728" s="3">
        <f>'2_CVaR_t2'!A728</f>
        <v>43308</v>
      </c>
      <c r="B728" s="5">
        <f>'2_CVaR_t2'!D728-1</f>
        <v>-7.4894094183080018E-3</v>
      </c>
      <c r="C728" s="5">
        <f>'Stocks Returns'!B724</f>
        <v>-8.3809523809523778E-3</v>
      </c>
      <c r="D728" s="5">
        <f>'Stocks Returns'!C724</f>
        <v>-1.2561403508771884E-2</v>
      </c>
      <c r="E728" s="5">
        <f>'Stocks Returns'!D724</f>
        <v>6.7603253406569586E-3</v>
      </c>
      <c r="F728" s="5">
        <f>'Stocks Returns'!E724</f>
        <v>-4.8746518105848846E-3</v>
      </c>
      <c r="G728" s="5">
        <f t="shared" si="44"/>
        <v>-6.9597278851563603E-4</v>
      </c>
      <c r="H728" s="5">
        <f t="shared" si="45"/>
        <v>-1.4918475392080872E-3</v>
      </c>
      <c r="I728" s="5">
        <f t="shared" si="46"/>
        <v>1.7853617446721915E-2</v>
      </c>
      <c r="J728" s="5">
        <f t="shared" si="47"/>
        <v>2.9243918978934073E-3</v>
      </c>
    </row>
    <row r="729" spans="1:10" ht="15" customHeight="1" x14ac:dyDescent="0.2">
      <c r="A729" s="3">
        <f>'2_CVaR_t2'!A729</f>
        <v>43311</v>
      </c>
      <c r="B729" s="5">
        <f>'2_CVaR_t2'!D729-1</f>
        <v>-1.9898067001809072E-2</v>
      </c>
      <c r="C729" s="5">
        <f>'Stocks Returns'!B725</f>
        <v>4.6100653092584487E-3</v>
      </c>
      <c r="D729" s="5">
        <f>'Stocks Returns'!C725</f>
        <v>-3.0061829294293352E-2</v>
      </c>
      <c r="E729" s="5">
        <f>'Stocks Returns'!D725</f>
        <v>-2.2033364809568856E-2</v>
      </c>
      <c r="F729" s="5">
        <f>'Stocks Returns'!E725</f>
        <v>1.1476557032890078E-2</v>
      </c>
      <c r="G729" s="5">
        <f t="shared" si="44"/>
        <v>2.4223649505347115E-2</v>
      </c>
      <c r="H729" s="5">
        <f t="shared" si="45"/>
        <v>-7.2998686097739546E-4</v>
      </c>
      <c r="I729" s="5">
        <f t="shared" si="46"/>
        <v>7.3739757510495225E-3</v>
      </c>
      <c r="J729" s="5">
        <f t="shared" si="47"/>
        <v>3.2156646912280429E-2</v>
      </c>
    </row>
    <row r="730" spans="1:10" ht="15" customHeight="1" x14ac:dyDescent="0.2">
      <c r="A730" s="3">
        <f>'2_CVaR_t2'!A730</f>
        <v>43312</v>
      </c>
      <c r="B730" s="5">
        <f>'2_CVaR_t2'!D730-1</f>
        <v>1.3430854829219463E-3</v>
      </c>
      <c r="C730" s="5">
        <f>'Stocks Returns'!B726</f>
        <v>1.6443594646271542E-2</v>
      </c>
      <c r="D730" s="5">
        <f>'Stocks Returns'!C726</f>
        <v>1.9050410316532318E-3</v>
      </c>
      <c r="E730" s="5">
        <f>'Stocks Returns'!D726</f>
        <v>2.3602617744877818E-3</v>
      </c>
      <c r="F730" s="5">
        <f>'Stocks Returns'!E726</f>
        <v>-1.3837000138369193E-3</v>
      </c>
      <c r="G730" s="5">
        <f t="shared" si="44"/>
        <v>1.5637781529541039E-2</v>
      </c>
      <c r="H730" s="5">
        <f t="shared" si="45"/>
        <v>-2.4516802226390603E-5</v>
      </c>
      <c r="I730" s="5">
        <f t="shared" si="46"/>
        <v>4.1759584019222026E-4</v>
      </c>
      <c r="J730" s="5">
        <f t="shared" si="47"/>
        <v>-2.7533978764341933E-3</v>
      </c>
    </row>
    <row r="731" spans="1:10" ht="15" customHeight="1" x14ac:dyDescent="0.2">
      <c r="A731" s="3">
        <f>'2_CVaR_t2'!A731</f>
        <v>43313</v>
      </c>
      <c r="B731" s="5">
        <f>'2_CVaR_t2'!D731-1</f>
        <v>7.0194699760710577E-3</v>
      </c>
      <c r="C731" s="5">
        <f>'Stocks Returns'!B727</f>
        <v>-1.3544018058690765E-2</v>
      </c>
      <c r="D731" s="5">
        <f>'Stocks Returns'!C727</f>
        <v>1.1042855053385869E-2</v>
      </c>
      <c r="E731" s="5">
        <f>'Stocks Returns'!D727</f>
        <v>1.7125120411003447E-3</v>
      </c>
      <c r="F731" s="5">
        <f>'Stocks Returns'!E727</f>
        <v>-4.9882222530137632E-3</v>
      </c>
      <c r="G731" s="5">
        <f t="shared" si="44"/>
        <v>-1.9806613727557123E-2</v>
      </c>
      <c r="H731" s="5">
        <f t="shared" si="45"/>
        <v>7.5914940015436513E-4</v>
      </c>
      <c r="I731" s="5">
        <f t="shared" si="46"/>
        <v>-8.6079804191228609E-3</v>
      </c>
      <c r="J731" s="5">
        <f t="shared" si="47"/>
        <v>-1.225040044622493E-2</v>
      </c>
    </row>
    <row r="732" spans="1:10" ht="15" customHeight="1" x14ac:dyDescent="0.2">
      <c r="A732" s="3">
        <f>'2_CVaR_t2'!A732</f>
        <v>43314</v>
      </c>
      <c r="B732" s="5">
        <f>'2_CVaR_t2'!D732-1</f>
        <v>3.6221050797904386E-3</v>
      </c>
      <c r="C732" s="5">
        <f>'Stocks Returns'!B728</f>
        <v>1.2967200610221274E-2</v>
      </c>
      <c r="D732" s="5">
        <f>'Stocks Returns'!C728</f>
        <v>4.8462929475587835E-3</v>
      </c>
      <c r="E732" s="5">
        <f>'Stocks Returns'!D728</f>
        <v>1.0898600277807313E-2</v>
      </c>
      <c r="F732" s="5">
        <f>'Stocks Returns'!E728</f>
        <v>-3.4814092744742675E-3</v>
      </c>
      <c r="G732" s="5">
        <f t="shared" si="44"/>
        <v>9.9705361889012127E-3</v>
      </c>
      <c r="H732" s="5">
        <f t="shared" si="45"/>
        <v>-4.3738344865885785E-4</v>
      </c>
      <c r="I732" s="5">
        <f t="shared" si="46"/>
        <v>5.5923089839545193E-3</v>
      </c>
      <c r="J732" s="5">
        <f t="shared" si="47"/>
        <v>-7.2168873557721756E-3</v>
      </c>
    </row>
    <row r="733" spans="1:10" ht="15" customHeight="1" x14ac:dyDescent="0.2">
      <c r="A733" s="3">
        <f>'2_CVaR_t2'!A733</f>
        <v>43315</v>
      </c>
      <c r="B733" s="5">
        <f>'2_CVaR_t2'!D733-1</f>
        <v>4.3404710590939644E-3</v>
      </c>
      <c r="C733" s="5">
        <f>'Stocks Returns'!B729</f>
        <v>1.8825301204819178E-2</v>
      </c>
      <c r="D733" s="5">
        <f>'Stocks Returns'!C729</f>
        <v>6.4785488050675966E-3</v>
      </c>
      <c r="E733" s="5">
        <f>'Stocks Returns'!D729</f>
        <v>5.0734594651729026E-3</v>
      </c>
      <c r="F733" s="5">
        <f>'Stocks Returns'!E729</f>
        <v>-3.7730575740636541E-3</v>
      </c>
      <c r="G733" s="5">
        <f t="shared" si="44"/>
        <v>1.5138062185065464E-2</v>
      </c>
      <c r="H733" s="5">
        <f t="shared" si="45"/>
        <v>1.3762627149999096E-4</v>
      </c>
      <c r="I733" s="5">
        <f t="shared" si="46"/>
        <v>-1.2930745877806314E-3</v>
      </c>
      <c r="J733" s="5">
        <f t="shared" si="47"/>
        <v>-8.2542493060730349E-3</v>
      </c>
    </row>
    <row r="734" spans="1:10" ht="15" customHeight="1" x14ac:dyDescent="0.2">
      <c r="A734" s="3">
        <f>'2_CVaR_t2'!A734</f>
        <v>43318</v>
      </c>
      <c r="B734" s="5">
        <f>'2_CVaR_t2'!D734-1</f>
        <v>-1.6809260904149248E-4</v>
      </c>
      <c r="C734" s="5">
        <f>'Stocks Returns'!B730</f>
        <v>-5.1736881005172153E-3</v>
      </c>
      <c r="D734" s="5">
        <f>'Stocks Returns'!C730</f>
        <v>-7.8672579030170109E-4</v>
      </c>
      <c r="E734" s="5">
        <f>'Stocks Returns'!D730</f>
        <v>5.3633399936900972E-3</v>
      </c>
      <c r="F734" s="5">
        <f>'Stocks Returns'!E730</f>
        <v>6.1719736288399218E-3</v>
      </c>
      <c r="G734" s="5">
        <f t="shared" si="44"/>
        <v>-4.5267859800490334E-3</v>
      </c>
      <c r="H734" s="5">
        <f t="shared" si="45"/>
        <v>-4.9222618464996861E-4</v>
      </c>
      <c r="I734" s="5">
        <f t="shared" si="46"/>
        <v>5.6510352901272282E-3</v>
      </c>
      <c r="J734" s="5">
        <f t="shared" si="47"/>
        <v>6.3709833112823178E-3</v>
      </c>
    </row>
    <row r="735" spans="1:10" ht="15" customHeight="1" x14ac:dyDescent="0.2">
      <c r="A735" s="3">
        <f>'2_CVaR_t2'!A735</f>
        <v>43319</v>
      </c>
      <c r="B735" s="5">
        <f>'2_CVaR_t2'!D735-1</f>
        <v>3.5236888183536319E-3</v>
      </c>
      <c r="C735" s="5">
        <f>'Stocks Returns'!B731</f>
        <v>-5.0891530460624113E-2</v>
      </c>
      <c r="D735" s="5">
        <f>'Stocks Returns'!C731</f>
        <v>4.0798797509125073E-3</v>
      </c>
      <c r="E735" s="5">
        <f>'Stocks Returns'!D731</f>
        <v>1.7364016736401755E-2</v>
      </c>
      <c r="F735" s="5">
        <f>'Stocks Returns'!E731</f>
        <v>1.6311166875784266E-2</v>
      </c>
      <c r="G735" s="5">
        <f t="shared" si="44"/>
        <v>-5.3793586044416877E-2</v>
      </c>
      <c r="H735" s="5">
        <f t="shared" si="45"/>
        <v>-1.0589537445355752E-3</v>
      </c>
      <c r="I735" s="5">
        <f t="shared" si="46"/>
        <v>1.2202978881008429E-2</v>
      </c>
      <c r="J735" s="5">
        <f t="shared" si="47"/>
        <v>1.2677851691560868E-2</v>
      </c>
    </row>
    <row r="736" spans="1:10" ht="15" customHeight="1" x14ac:dyDescent="0.2">
      <c r="A736" s="3">
        <f>'2_CVaR_t2'!A736</f>
        <v>43320</v>
      </c>
      <c r="B736" s="5">
        <f>'2_CVaR_t2'!D736-1</f>
        <v>2.0351935273998922E-3</v>
      </c>
      <c r="C736" s="5">
        <f>'Stocks Returns'!B732</f>
        <v>3.9138943248531177E-3</v>
      </c>
      <c r="D736" s="5">
        <f>'Stocks Returns'!C732</f>
        <v>2.851439977188619E-3</v>
      </c>
      <c r="E736" s="5">
        <f>'Stocks Returns'!D732</f>
        <v>5.1408595517170586E-3</v>
      </c>
      <c r="F736" s="5">
        <f>'Stocks Returns'!E732</f>
        <v>-2.0713305898491186E-2</v>
      </c>
      <c r="G736" s="5">
        <f t="shared" si="44"/>
        <v>2.4427487053898913E-3</v>
      </c>
      <c r="H736" s="5">
        <f t="shared" si="45"/>
        <v>-9.6719207164998149E-5</v>
      </c>
      <c r="I736" s="5">
        <f t="shared" si="46"/>
        <v>2.176705178639144E-3</v>
      </c>
      <c r="J736" s="5">
        <f t="shared" si="47"/>
        <v>-2.2801459856454799E-2</v>
      </c>
    </row>
    <row r="737" spans="1:10" ht="15" customHeight="1" x14ac:dyDescent="0.2">
      <c r="A737" s="3">
        <f>'2_CVaR_t2'!A737</f>
        <v>43321</v>
      </c>
      <c r="B737" s="5">
        <f>'2_CVaR_t2'!D737-1</f>
        <v>-2.7672228258842635E-3</v>
      </c>
      <c r="C737" s="5">
        <f>'Stocks Returns'!B733</f>
        <v>1.7543859649122862E-2</v>
      </c>
      <c r="D737" s="5">
        <f>'Stocks Returns'!C733</f>
        <v>-4.7625817458062381E-3</v>
      </c>
      <c r="E737" s="5">
        <f>'Stocks Returns'!D733</f>
        <v>3.2733224222585289E-3</v>
      </c>
      <c r="F737" s="5">
        <f>'Stocks Returns'!E733</f>
        <v>5.042723070457944E-3</v>
      </c>
      <c r="G737" s="5">
        <f t="shared" si="44"/>
        <v>2.0689339594104902E-2</v>
      </c>
      <c r="H737" s="5">
        <f t="shared" si="45"/>
        <v>-6.4284478009637384E-4</v>
      </c>
      <c r="I737" s="5">
        <f t="shared" si="46"/>
        <v>7.3970971987389845E-3</v>
      </c>
      <c r="J737" s="5">
        <f t="shared" si="47"/>
        <v>7.9398099705261863E-3</v>
      </c>
    </row>
    <row r="738" spans="1:10" ht="15" customHeight="1" x14ac:dyDescent="0.2">
      <c r="A738" s="3">
        <f>'2_CVaR_t2'!A738</f>
        <v>43322</v>
      </c>
      <c r="B738" s="5">
        <f>'2_CVaR_t2'!D738-1</f>
        <v>-6.8614079841280429E-3</v>
      </c>
      <c r="C738" s="5">
        <f>'Stocks Returns'!B734</f>
        <v>-4.2145593869733489E-3</v>
      </c>
      <c r="D738" s="5">
        <f>'Stocks Returns'!C734</f>
        <v>-1.9998571530605025E-3</v>
      </c>
      <c r="E738" s="5">
        <f>'Stocks Returns'!D734</f>
        <v>-0.10878874388254489</v>
      </c>
      <c r="F738" s="5">
        <f>'Stocks Returns'!E734</f>
        <v>2.648083623693287E-3</v>
      </c>
      <c r="G738" s="5">
        <f t="shared" si="44"/>
        <v>2.8667142245021992E-3</v>
      </c>
      <c r="H738" s="5">
        <f t="shared" si="45"/>
        <v>8.1454455672323352E-3</v>
      </c>
      <c r="I738" s="5">
        <f t="shared" si="46"/>
        <v>-9.862232469707638E-2</v>
      </c>
      <c r="J738" s="5">
        <f t="shared" si="47"/>
        <v>9.7952183392256489E-3</v>
      </c>
    </row>
    <row r="739" spans="1:10" ht="15" customHeight="1" x14ac:dyDescent="0.2">
      <c r="A739" s="3">
        <f>'2_CVaR_t2'!A739</f>
        <v>43325</v>
      </c>
      <c r="B739" s="5">
        <f>'2_CVaR_t2'!D739-1</f>
        <v>1.9277713123746487E-3</v>
      </c>
      <c r="C739" s="5">
        <f>'Stocks Returns'!B735</f>
        <v>-3.8476337052711918E-3</v>
      </c>
      <c r="D739" s="5">
        <f>'Stocks Returns'!C735</f>
        <v>3.4351964502972177E-3</v>
      </c>
      <c r="E739" s="5">
        <f>'Stocks Returns'!D735</f>
        <v>-4.347328680928908E-3</v>
      </c>
      <c r="F739" s="5">
        <f>'Stocks Returns'!E735</f>
        <v>-1.2093411175980062E-2</v>
      </c>
      <c r="G739" s="5">
        <f t="shared" si="44"/>
        <v>-5.2155129463964103E-3</v>
      </c>
      <c r="H739" s="5">
        <f t="shared" si="45"/>
        <v>6.4513456616809971E-4</v>
      </c>
      <c r="I739" s="5">
        <f t="shared" si="46"/>
        <v>-7.1529376482827103E-3</v>
      </c>
      <c r="J739" s="5">
        <f t="shared" si="47"/>
        <v>-1.4070053433164566E-2</v>
      </c>
    </row>
    <row r="740" spans="1:10" ht="15" customHeight="1" x14ac:dyDescent="0.2">
      <c r="A740" s="3">
        <f>'2_CVaR_t2'!A740</f>
        <v>43326</v>
      </c>
      <c r="B740" s="5">
        <f>'2_CVaR_t2'!D740-1</f>
        <v>7.61643635121656E-4</v>
      </c>
      <c r="C740" s="5">
        <f>'Stocks Returns'!B736</f>
        <v>2.0471224410969491E-2</v>
      </c>
      <c r="D740" s="5">
        <f>'Stocks Returns'!C736</f>
        <v>3.9226873974751442E-3</v>
      </c>
      <c r="E740" s="5">
        <f>'Stocks Returns'!D736</f>
        <v>-3.3896357577846703E-2</v>
      </c>
      <c r="F740" s="5">
        <f>'Stocks Returns'!E736</f>
        <v>1.5196285352469641E-2</v>
      </c>
      <c r="G740" s="5">
        <f t="shared" si="44"/>
        <v>2.0224358936701818E-2</v>
      </c>
      <c r="H740" s="5">
        <f t="shared" si="45"/>
        <v>2.8488593244570763E-3</v>
      </c>
      <c r="I740" s="5">
        <f t="shared" si="46"/>
        <v>-3.4980868300552075E-2</v>
      </c>
      <c r="J740" s="5">
        <f t="shared" si="47"/>
        <v>1.4430164406780311E-2</v>
      </c>
    </row>
    <row r="741" spans="1:10" ht="15" customHeight="1" x14ac:dyDescent="0.2">
      <c r="A741" s="3">
        <f>'2_CVaR_t2'!A741</f>
        <v>43327</v>
      </c>
      <c r="B741" s="5">
        <f>'2_CVaR_t2'!D741-1</f>
        <v>-4.9152889126871102E-3</v>
      </c>
      <c r="C741" s="5">
        <f>'Stocks Returns'!B737</f>
        <v>-1.3626040878122692E-2</v>
      </c>
      <c r="D741" s="5">
        <f>'Stocks Returns'!C737</f>
        <v>-5.9676044330776445E-3</v>
      </c>
      <c r="E741" s="5">
        <f>'Stocks Returns'!D737</f>
        <v>-2.0694576593720204E-2</v>
      </c>
      <c r="F741" s="5">
        <f>'Stocks Returns'!E737</f>
        <v>-6.0013860013860221E-2</v>
      </c>
      <c r="G741" s="5">
        <f t="shared" si="44"/>
        <v>-8.4155969481520803E-3</v>
      </c>
      <c r="H741" s="5">
        <f t="shared" si="45"/>
        <v>1.3135219058408275E-3</v>
      </c>
      <c r="I741" s="5">
        <f t="shared" si="46"/>
        <v>-1.3400451911735251E-2</v>
      </c>
      <c r="J741" s="5">
        <f t="shared" si="47"/>
        <v>-5.4886931710232914E-2</v>
      </c>
    </row>
    <row r="742" spans="1:10" ht="15" customHeight="1" x14ac:dyDescent="0.2">
      <c r="A742" s="3">
        <f>'2_CVaR_t2'!A742</f>
        <v>43328</v>
      </c>
      <c r="B742" s="5">
        <f>'2_CVaR_t2'!D742-1</f>
        <v>3.0036732261879973E-3</v>
      </c>
      <c r="C742" s="5">
        <f>'Stocks Returns'!B738</f>
        <v>1.2663085188027612E-2</v>
      </c>
      <c r="D742" s="5">
        <f>'Stocks Returns'!C738</f>
        <v>5.217267009719917E-3</v>
      </c>
      <c r="E742" s="5">
        <f>'Stocks Returns'!D738</f>
        <v>-6.6796210833131031E-3</v>
      </c>
      <c r="F742" s="5">
        <f>'Stocks Returns'!E738</f>
        <v>2.3444411677971067E-2</v>
      </c>
      <c r="G742" s="5">
        <f t="shared" si="44"/>
        <v>1.0260927384871936E-2</v>
      </c>
      <c r="H742" s="5">
        <f t="shared" si="45"/>
        <v>8.4375995235274389E-4</v>
      </c>
      <c r="I742" s="5">
        <f t="shared" si="46"/>
        <v>-1.107316328593674E-2</v>
      </c>
      <c r="J742" s="5">
        <f t="shared" si="47"/>
        <v>2.035090870205504E-2</v>
      </c>
    </row>
    <row r="743" spans="1:10" ht="15" customHeight="1" x14ac:dyDescent="0.2">
      <c r="A743" s="3">
        <f>'2_CVaR_t2'!A743</f>
        <v>43329</v>
      </c>
      <c r="B743" s="5">
        <f>'2_CVaR_t2'!D743-1</f>
        <v>3.843366995895936E-3</v>
      </c>
      <c r="C743" s="5">
        <f>'Stocks Returns'!B739</f>
        <v>2.1220159151193574E-2</v>
      </c>
      <c r="D743" s="5">
        <f>'Stocks Returns'!C739</f>
        <v>4.8346960540348594E-3</v>
      </c>
      <c r="E743" s="5">
        <f>'Stocks Returns'!D739</f>
        <v>1.4916248930187059E-2</v>
      </c>
      <c r="F743" s="5">
        <f>'Stocks Returns'!E739</f>
        <v>5.1865725399797835E-3</v>
      </c>
      <c r="G743" s="5">
        <f t="shared" si="44"/>
        <v>1.8010792760034467E-2</v>
      </c>
      <c r="H743" s="5">
        <f t="shared" si="45"/>
        <v>-7.7461979739750202E-4</v>
      </c>
      <c r="I743" s="5">
        <f t="shared" si="46"/>
        <v>9.2833951999518362E-3</v>
      </c>
      <c r="J743" s="5">
        <f t="shared" si="47"/>
        <v>1.2214092620326461E-3</v>
      </c>
    </row>
    <row r="744" spans="1:10" ht="15" customHeight="1" x14ac:dyDescent="0.2">
      <c r="A744" s="3">
        <f>'2_CVaR_t2'!A744</f>
        <v>43332</v>
      </c>
      <c r="B744" s="5">
        <f>'2_CVaR_t2'!D744-1</f>
        <v>-1.9894686655825833E-3</v>
      </c>
      <c r="C744" s="5">
        <f>'Stocks Returns'!B740</f>
        <v>3.5992578849721735E-2</v>
      </c>
      <c r="D744" s="5">
        <f>'Stocks Returns'!C740</f>
        <v>-2.7594990447888934E-3</v>
      </c>
      <c r="E744" s="5">
        <f>'Stocks Returns'!D740</f>
        <v>-6.1438380917961943E-3</v>
      </c>
      <c r="F744" s="5">
        <f>'Stocks Returns'!E740</f>
        <v>1.0749605847785615E-2</v>
      </c>
      <c r="G744" s="5">
        <f t="shared" si="44"/>
        <v>3.8390393562211605E-2</v>
      </c>
      <c r="H744" s="5">
        <f t="shared" si="45"/>
        <v>2.1558797162348972E-4</v>
      </c>
      <c r="I744" s="5">
        <f t="shared" si="46"/>
        <v>-3.1679576206944692E-3</v>
      </c>
      <c r="J744" s="5">
        <f t="shared" si="47"/>
        <v>1.2839330051200392E-2</v>
      </c>
    </row>
    <row r="745" spans="1:10" ht="15" customHeight="1" x14ac:dyDescent="0.2">
      <c r="A745" s="3">
        <f>'2_CVaR_t2'!A745</f>
        <v>43333</v>
      </c>
      <c r="B745" s="5">
        <f>'2_CVaR_t2'!D745-1</f>
        <v>-2.3666792124568126E-3</v>
      </c>
      <c r="C745" s="5">
        <f>'Stocks Returns'!B741</f>
        <v>5.8381088825214755E-2</v>
      </c>
      <c r="D745" s="5">
        <f>'Stocks Returns'!C741</f>
        <v>-6.3856960408684715E-3</v>
      </c>
      <c r="E745" s="5">
        <f>'Stocks Returns'!D741</f>
        <v>3.0545454545454431E-2</v>
      </c>
      <c r="F745" s="5">
        <f>'Stocks Returns'!E741</f>
        <v>5.246738513896787E-3</v>
      </c>
      <c r="G745" s="5">
        <f t="shared" si="44"/>
        <v>6.114152096313611E-2</v>
      </c>
      <c r="H745" s="5">
        <f t="shared" si="45"/>
        <v>-2.8554541241125374E-3</v>
      </c>
      <c r="I745" s="5">
        <f t="shared" si="46"/>
        <v>3.4078063428677759E-2</v>
      </c>
      <c r="J745" s="5">
        <f t="shared" si="47"/>
        <v>7.7280333959079683E-3</v>
      </c>
    </row>
    <row r="746" spans="1:10" ht="15" customHeight="1" x14ac:dyDescent="0.2">
      <c r="A746" s="3">
        <f>'2_CVaR_t2'!A746</f>
        <v>43334</v>
      </c>
      <c r="B746" s="5">
        <f>'2_CVaR_t2'!D746-1</f>
        <v>5.2273490893524066E-3</v>
      </c>
      <c r="C746" s="5">
        <f>'Stocks Returns'!B742</f>
        <v>-1.624365482233503E-2</v>
      </c>
      <c r="D746" s="5">
        <f>'Stocks Returns'!C742</f>
        <v>7.8548986003998955E-3</v>
      </c>
      <c r="E746" s="5">
        <f>'Stocks Returns'!D742</f>
        <v>4.7047753469773301E-3</v>
      </c>
      <c r="F746" s="5">
        <f>'Stocks Returns'!E742</f>
        <v>1.5658061785865485E-2</v>
      </c>
      <c r="G746" s="5">
        <f t="shared" si="44"/>
        <v>-2.0783461276029792E-2</v>
      </c>
      <c r="H746" s="5">
        <f t="shared" si="45"/>
        <v>2.087244279666018E-4</v>
      </c>
      <c r="I746" s="5">
        <f t="shared" si="46"/>
        <v>-2.9707099047769749E-3</v>
      </c>
      <c r="J746" s="5">
        <f t="shared" si="47"/>
        <v>1.025622922072391E-2</v>
      </c>
    </row>
    <row r="747" spans="1:10" ht="15" customHeight="1" x14ac:dyDescent="0.2">
      <c r="A747" s="3">
        <f>'2_CVaR_t2'!A747</f>
        <v>43335</v>
      </c>
      <c r="B747" s="5">
        <f>'2_CVaR_t2'!D747-1</f>
        <v>4.4415662252523802E-3</v>
      </c>
      <c r="C747" s="5">
        <f>'Stocks Returns'!B743</f>
        <v>-9.6319229446164556E-3</v>
      </c>
      <c r="D747" s="5">
        <f>'Stocks Returns'!C743</f>
        <v>6.8017571205896132E-3</v>
      </c>
      <c r="E747" s="5">
        <f>'Stocks Returns'!D743</f>
        <v>2.9267150550222887E-3</v>
      </c>
      <c r="F747" s="5">
        <f>'Stocks Returns'!E743</f>
        <v>6.9444444444433095E-4</v>
      </c>
      <c r="G747" s="5">
        <f t="shared" si="44"/>
        <v>-1.3416346067995343E-2</v>
      </c>
      <c r="H747" s="5">
        <f t="shared" si="45"/>
        <v>3.1204904176363769E-4</v>
      </c>
      <c r="I747" s="5">
        <f t="shared" si="46"/>
        <v>-3.5890262557741982E-3</v>
      </c>
      <c r="J747" s="5">
        <f t="shared" si="47"/>
        <v>-3.8916910733194443E-3</v>
      </c>
    </row>
    <row r="748" spans="1:10" ht="15" customHeight="1" x14ac:dyDescent="0.2">
      <c r="A748" s="3">
        <f>'2_CVaR_t2'!A748</f>
        <v>43336</v>
      </c>
      <c r="B748" s="5">
        <f>'2_CVaR_t2'!D748-1</f>
        <v>1.0091358697062347E-2</v>
      </c>
      <c r="C748" s="5">
        <f>'Stocks Returns'!B744</f>
        <v>-8.6835706842653959E-3</v>
      </c>
      <c r="D748" s="5">
        <f>'Stocks Returns'!C744</f>
        <v>1.477832512315258E-2</v>
      </c>
      <c r="E748" s="5">
        <f>'Stocks Returns'!D744</f>
        <v>1.529123380413222E-2</v>
      </c>
      <c r="F748" s="5">
        <f>'Stocks Returns'!E744</f>
        <v>7.7723802914642093E-3</v>
      </c>
      <c r="G748" s="5">
        <f t="shared" si="44"/>
        <v>-1.7899213102350237E-2</v>
      </c>
      <c r="H748" s="5">
        <f t="shared" si="45"/>
        <v>-2.6394300505149307E-5</v>
      </c>
      <c r="I748" s="5">
        <f t="shared" si="46"/>
        <v>4.3691336899302421E-4</v>
      </c>
      <c r="J748" s="5">
        <f t="shared" si="47"/>
        <v>-2.6786311966236851E-3</v>
      </c>
    </row>
    <row r="749" spans="1:10" ht="15" customHeight="1" x14ac:dyDescent="0.2">
      <c r="A749" s="3">
        <f>'2_CVaR_t2'!A749</f>
        <v>43339</v>
      </c>
      <c r="B749" s="5">
        <f>'2_CVaR_t2'!D749-1</f>
        <v>6.076141176812877E-3</v>
      </c>
      <c r="C749" s="5">
        <f>'Stocks Returns'!B745</f>
        <v>8.0588647512263023E-3</v>
      </c>
      <c r="D749" s="5">
        <f>'Stocks Returns'!C745</f>
        <v>8.3217753120667926E-3</v>
      </c>
      <c r="E749" s="5">
        <f>'Stocks Returns'!D745</f>
        <v>1.5980685214991963E-2</v>
      </c>
      <c r="F749" s="5">
        <f>'Stocks Returns'!E745</f>
        <v>3.1676077675251157E-3</v>
      </c>
      <c r="G749" s="5">
        <f t="shared" si="44"/>
        <v>2.7031033778400926E-3</v>
      </c>
      <c r="H749" s="5">
        <f t="shared" si="45"/>
        <v>-5.7359798968889715E-4</v>
      </c>
      <c r="I749" s="5">
        <f t="shared" si="46"/>
        <v>7.0524601472674378E-3</v>
      </c>
      <c r="J749" s="5">
        <f t="shared" si="47"/>
        <v>-3.1153297837529471E-3</v>
      </c>
    </row>
    <row r="750" spans="1:10" ht="15" customHeight="1" x14ac:dyDescent="0.2">
      <c r="A750" s="3">
        <f>'2_CVaR_t2'!A750</f>
        <v>43340</v>
      </c>
      <c r="B750" s="5">
        <f>'2_CVaR_t2'!D750-1</f>
        <v>-1.3652311391790795E-3</v>
      </c>
      <c r="C750" s="5">
        <f>'Stocks Returns'!B746</f>
        <v>-1.6684045881126153E-2</v>
      </c>
      <c r="D750" s="5">
        <f>'Stocks Returns'!C746</f>
        <v>-1.3755158184319827E-3</v>
      </c>
      <c r="E750" s="5">
        <f>'Stocks Returns'!D746</f>
        <v>-9.8449700124476625E-3</v>
      </c>
      <c r="F750" s="5">
        <f>'Stocks Returns'!E746</f>
        <v>-1.0845689181768314E-2</v>
      </c>
      <c r="G750" s="5">
        <f t="shared" si="44"/>
        <v>-1.4886318855891827E-2</v>
      </c>
      <c r="H750" s="5">
        <f t="shared" si="45"/>
        <v>6.8085743286187307E-4</v>
      </c>
      <c r="I750" s="5">
        <f t="shared" si="46"/>
        <v>-7.790407276868359E-3</v>
      </c>
      <c r="J750" s="5">
        <f t="shared" si="47"/>
        <v>-9.403966774285984E-3</v>
      </c>
    </row>
    <row r="751" spans="1:10" ht="15" customHeight="1" x14ac:dyDescent="0.2">
      <c r="A751" s="3">
        <f>'2_CVaR_t2'!A751</f>
        <v>43341</v>
      </c>
      <c r="B751" s="5">
        <f>'2_CVaR_t2'!D751-1</f>
        <v>7.5627040266261769E-3</v>
      </c>
      <c r="C751" s="5">
        <f>'Stocks Returns'!B747</f>
        <v>1.7674089784376346E-3</v>
      </c>
      <c r="D751" s="5">
        <f>'Stocks Returns'!C747</f>
        <v>1.260330578512403E-2</v>
      </c>
      <c r="E751" s="5">
        <f>'Stocks Returns'!D747</f>
        <v>-7.7714285714286513E-3</v>
      </c>
      <c r="F751" s="5">
        <f>'Stocks Returns'!E747</f>
        <v>2.0680083275503192E-2</v>
      </c>
      <c r="G751" s="5">
        <f t="shared" si="44"/>
        <v>-5.0174046783703283E-3</v>
      </c>
      <c r="H751" s="5">
        <f t="shared" si="45"/>
        <v>1.5201022183315236E-3</v>
      </c>
      <c r="I751" s="5">
        <f t="shared" si="46"/>
        <v>-1.8893685014345522E-2</v>
      </c>
      <c r="J751" s="5">
        <f t="shared" si="47"/>
        <v>1.2853990505737342E-2</v>
      </c>
    </row>
    <row r="752" spans="1:10" ht="15" customHeight="1" x14ac:dyDescent="0.2">
      <c r="A752" s="3">
        <f>'2_CVaR_t2'!A752</f>
        <v>43342</v>
      </c>
      <c r="B752" s="5">
        <f>'2_CVaR_t2'!D752-1</f>
        <v>-1.9614603571906919E-3</v>
      </c>
      <c r="C752" s="5">
        <f>'Stocks Returns'!B748</f>
        <v>-5.6457304163726185E-3</v>
      </c>
      <c r="D752" s="5">
        <f>'Stocks Returns'!C748</f>
        <v>-1.9723865877711022E-3</v>
      </c>
      <c r="E752" s="5">
        <f>'Stocks Returns'!D748</f>
        <v>-1.4627965906473084E-2</v>
      </c>
      <c r="F752" s="5">
        <f>'Stocks Returns'!E748</f>
        <v>2.719608376393623E-4</v>
      </c>
      <c r="G752" s="5">
        <f t="shared" si="44"/>
        <v>-3.2748404565544832E-3</v>
      </c>
      <c r="H752" s="5">
        <f t="shared" si="45"/>
        <v>9.6147955138071919E-4</v>
      </c>
      <c r="I752" s="5">
        <f t="shared" si="46"/>
        <v>-1.1693423147655499E-2</v>
      </c>
      <c r="J752" s="5">
        <f t="shared" si="47"/>
        <v>2.3326104766915289E-3</v>
      </c>
    </row>
    <row r="753" spans="1:10" ht="15" customHeight="1" x14ac:dyDescent="0.2">
      <c r="A753" s="3">
        <f>'2_CVaR_t2'!A753</f>
        <v>43343</v>
      </c>
      <c r="B753" s="5">
        <f>'2_CVaR_t2'!D753-1</f>
        <v>9.5848895300520986E-4</v>
      </c>
      <c r="C753" s="5">
        <f>'Stocks Returns'!B749</f>
        <v>-1.2420156139105853E-2</v>
      </c>
      <c r="D753" s="5">
        <f>'Stocks Returns'!C749</f>
        <v>1.022216164644707E-3</v>
      </c>
      <c r="E753" s="5">
        <f>'Stocks Returns'!D749</f>
        <v>5.6107539450613864E-3</v>
      </c>
      <c r="F753" s="5">
        <f>'Stocks Returns'!E749</f>
        <v>-1.7672648178357342E-3</v>
      </c>
      <c r="G753" s="5">
        <f t="shared" si="44"/>
        <v>-1.285625158843829E-2</v>
      </c>
      <c r="H753" s="5">
        <f t="shared" si="45"/>
        <v>-3.4131654080818896E-4</v>
      </c>
      <c r="I753" s="5">
        <f t="shared" si="46"/>
        <v>4.2357174611677359E-3</v>
      </c>
      <c r="J753" s="5">
        <f t="shared" si="47"/>
        <v>-2.7377248397807657E-3</v>
      </c>
    </row>
    <row r="754" spans="1:10" ht="15" customHeight="1" x14ac:dyDescent="0.2">
      <c r="A754" s="3">
        <f>'2_CVaR_t2'!A754</f>
        <v>43346</v>
      </c>
      <c r="B754" s="5">
        <f>'2_CVaR_t2'!D754-1</f>
        <v>3.1594126486123031E-5</v>
      </c>
      <c r="C754" s="5">
        <f>'Stocks Returns'!B750</f>
        <v>0</v>
      </c>
      <c r="D754" s="5">
        <f>'Stocks Returns'!C750</f>
        <v>0</v>
      </c>
      <c r="E754" s="5">
        <f>'Stocks Returns'!D750</f>
        <v>0</v>
      </c>
      <c r="F754" s="5">
        <f>'Stocks Returns'!E750</f>
        <v>0</v>
      </c>
      <c r="G754" s="5">
        <f t="shared" si="44"/>
        <v>4.5494065351061984E-4</v>
      </c>
      <c r="H754" s="5">
        <f t="shared" si="45"/>
        <v>6.1315236885345803E-7</v>
      </c>
      <c r="I754" s="5">
        <f t="shared" si="46"/>
        <v>-7.0241384070458875E-6</v>
      </c>
      <c r="J754" s="5">
        <f t="shared" si="47"/>
        <v>-8.2789821646411454E-6</v>
      </c>
    </row>
    <row r="755" spans="1:10" ht="15" customHeight="1" x14ac:dyDescent="0.2">
      <c r="A755" s="3">
        <f>'2_CVaR_t2'!A755</f>
        <v>43347</v>
      </c>
      <c r="B755" s="5">
        <f>'2_CVaR_t2'!D755-1</f>
        <v>3.9345792127249979E-3</v>
      </c>
      <c r="C755" s="5">
        <f>'Stocks Returns'!B751</f>
        <v>-1.2935680919870629E-2</v>
      </c>
      <c r="D755" s="5">
        <f>'Stocks Returns'!C751</f>
        <v>6.1951119885630401E-3</v>
      </c>
      <c r="E755" s="5">
        <f>'Stocks Returns'!D751</f>
        <v>6.974311286760404E-4</v>
      </c>
      <c r="F755" s="5">
        <f>'Stocks Returns'!E751</f>
        <v>-4.3578918698080615E-3</v>
      </c>
      <c r="G755" s="5">
        <f t="shared" si="44"/>
        <v>-1.6232730806384071E-2</v>
      </c>
      <c r="H755" s="5">
        <f t="shared" si="45"/>
        <v>4.5155569883048498E-4</v>
      </c>
      <c r="I755" s="5">
        <f t="shared" si="46"/>
        <v>-5.0700435262977118E-3</v>
      </c>
      <c r="J755" s="5">
        <f t="shared" si="47"/>
        <v>-8.4177397474727855E-3</v>
      </c>
    </row>
    <row r="756" spans="1:10" ht="15" customHeight="1" x14ac:dyDescent="0.2">
      <c r="A756" s="3">
        <f>'2_CVaR_t2'!A756</f>
        <v>43348</v>
      </c>
      <c r="B756" s="5">
        <f>'2_CVaR_t2'!D756-1</f>
        <v>-2.2265146296617244E-2</v>
      </c>
      <c r="C756" s="5">
        <f>'Stocks Returns'!B752</f>
        <v>-3.6403349108116156E-4</v>
      </c>
      <c r="D756" s="5">
        <f>'Stocks Returns'!C752</f>
        <v>-3.4709066305818825E-2</v>
      </c>
      <c r="E756" s="5">
        <f>'Stocks Returns'!D752</f>
        <v>-1.1034963410384568E-2</v>
      </c>
      <c r="F756" s="5">
        <f>'Stocks Returns'!E752</f>
        <v>-1.5045821365066159E-3</v>
      </c>
      <c r="G756" s="5">
        <f t="shared" si="44"/>
        <v>2.15250549473682E-2</v>
      </c>
      <c r="H756" s="5">
        <f t="shared" si="45"/>
        <v>-1.8935045520760627E-3</v>
      </c>
      <c r="I756" s="5">
        <f t="shared" si="46"/>
        <v>2.186597060376963E-2</v>
      </c>
      <c r="J756" s="5">
        <f t="shared" si="47"/>
        <v>2.1632700028306705E-2</v>
      </c>
    </row>
    <row r="757" spans="1:10" ht="15" customHeight="1" x14ac:dyDescent="0.2">
      <c r="A757" s="3">
        <f>'2_CVaR_t2'!A757</f>
        <v>43349</v>
      </c>
      <c r="B757" s="5">
        <f>'2_CVaR_t2'!D757-1</f>
        <v>7.2247786697572369E-3</v>
      </c>
      <c r="C757" s="5">
        <f>'Stocks Returns'!B753</f>
        <v>5.8266569555718295E-3</v>
      </c>
      <c r="D757" s="5">
        <f>'Stocks Returns'!C753</f>
        <v>1.2826803112076846E-2</v>
      </c>
      <c r="E757" s="5">
        <f>'Stocks Returns'!D753</f>
        <v>-1.4564247122386575E-2</v>
      </c>
      <c r="F757" s="5">
        <f>'Stocks Returns'!E753</f>
        <v>-3.3698630136986263E-2</v>
      </c>
      <c r="G757" s="5">
        <f t="shared" si="44"/>
        <v>-6.3330464205792972E-4</v>
      </c>
      <c r="H757" s="5">
        <f t="shared" si="45"/>
        <v>2.2409369590197133E-3</v>
      </c>
      <c r="I757" s="5">
        <f t="shared" si="46"/>
        <v>-2.5187756515667004E-2</v>
      </c>
      <c r="J757" s="5">
        <f t="shared" si="47"/>
        <v>-4.117393297682944E-2</v>
      </c>
    </row>
    <row r="758" spans="1:10" ht="15" customHeight="1" x14ac:dyDescent="0.2">
      <c r="A758" s="3">
        <f>'2_CVaR_t2'!A758</f>
        <v>43350</v>
      </c>
      <c r="B758" s="5">
        <f>'2_CVaR_t2'!D758-1</f>
        <v>-6.134688011067202E-3</v>
      </c>
      <c r="C758" s="5">
        <f>'Stocks Returns'!B754</f>
        <v>1.1947863866763164E-2</v>
      </c>
      <c r="D758" s="5">
        <f>'Stocks Returns'!C754</f>
        <v>-8.9965397923875701E-3</v>
      </c>
      <c r="E758" s="5">
        <f>'Stocks Returns'!D754</f>
        <v>-1.0131108462455352E-2</v>
      </c>
      <c r="F758" s="5">
        <f>'Stocks Returns'!E754</f>
        <v>-4.536433229373471E-3</v>
      </c>
      <c r="G758" s="5">
        <f t="shared" si="44"/>
        <v>1.833053207649521E-2</v>
      </c>
      <c r="H758" s="5">
        <f t="shared" si="45"/>
        <v>7.9221904820417355E-5</v>
      </c>
      <c r="I758" s="5">
        <f t="shared" si="46"/>
        <v>-1.0372617700197886E-3</v>
      </c>
      <c r="J758" s="5">
        <f t="shared" si="47"/>
        <v>1.8563158112114893E-3</v>
      </c>
    </row>
    <row r="759" spans="1:10" ht="15" customHeight="1" x14ac:dyDescent="0.2">
      <c r="A759" s="3">
        <f>'2_CVaR_t2'!A759</f>
        <v>43353</v>
      </c>
      <c r="B759" s="5">
        <f>'2_CVaR_t2'!D759-1</f>
        <v>4.5140160591170542E-3</v>
      </c>
      <c r="C759" s="5">
        <f>'Stocks Returns'!B755</f>
        <v>1.2522361359570633E-2</v>
      </c>
      <c r="D759" s="5">
        <f>'Stocks Returns'!C755</f>
        <v>6.1452513966482325E-3</v>
      </c>
      <c r="E759" s="5">
        <f>'Stocks Returns'!D755</f>
        <v>1.1679711017459349E-2</v>
      </c>
      <c r="F759" s="5">
        <f>'Stocks Returns'!E755</f>
        <v>1.3244090002848319E-2</v>
      </c>
      <c r="G759" s="5">
        <f t="shared" si="44"/>
        <v>8.668291264635284E-3</v>
      </c>
      <c r="H759" s="5">
        <f t="shared" si="45"/>
        <v>-4.5108381822243134E-4</v>
      </c>
      <c r="I759" s="5">
        <f t="shared" si="46"/>
        <v>5.0570403503651913E-3</v>
      </c>
      <c r="J759" s="5">
        <f t="shared" si="47"/>
        <v>8.5827465386321723E-3</v>
      </c>
    </row>
    <row r="760" spans="1:10" ht="15" customHeight="1" x14ac:dyDescent="0.2">
      <c r="A760" s="3">
        <f>'2_CVaR_t2'!A760</f>
        <v>43354</v>
      </c>
      <c r="B760" s="5">
        <f>'2_CVaR_t2'!D760-1</f>
        <v>5.6779017400301335E-3</v>
      </c>
      <c r="C760" s="5">
        <f>'Stocks Returns'!B756</f>
        <v>7.4204946996465626E-3</v>
      </c>
      <c r="D760" s="5">
        <f>'Stocks Returns'!C756</f>
        <v>9.7862298722930507E-3</v>
      </c>
      <c r="E760" s="5">
        <f>'Stocks Returns'!D756</f>
        <v>-9.4025232087596722E-3</v>
      </c>
      <c r="F760" s="5">
        <f>'Stocks Returns'!E756</f>
        <v>4.4975404075895398E-3</v>
      </c>
      <c r="G760" s="5">
        <f t="shared" si="44"/>
        <v>2.4475660982177898E-3</v>
      </c>
      <c r="H760" s="5">
        <f t="shared" si="45"/>
        <v>1.4769604763587192E-3</v>
      </c>
      <c r="I760" s="5">
        <f t="shared" si="46"/>
        <v>-1.7742983138098016E-2</v>
      </c>
      <c r="J760" s="5">
        <f t="shared" si="47"/>
        <v>-1.3719970206085546E-3</v>
      </c>
    </row>
    <row r="761" spans="1:10" ht="15" customHeight="1" x14ac:dyDescent="0.2">
      <c r="A761" s="3">
        <f>'2_CVaR_t2'!A761</f>
        <v>43355</v>
      </c>
      <c r="B761" s="5">
        <f>'2_CVaR_t2'!D761-1</f>
        <v>4.8427126909782459E-3</v>
      </c>
      <c r="C761" s="5">
        <f>'Stocks Returns'!B757</f>
        <v>7.6815152578042722E-2</v>
      </c>
      <c r="D761" s="5">
        <f>'Stocks Returns'!C757</f>
        <v>7.4231905972919066E-3</v>
      </c>
      <c r="E761" s="5">
        <f>'Stocks Returns'!D757</f>
        <v>2.8835756337859397E-3</v>
      </c>
      <c r="F761" s="5">
        <f>'Stocks Returns'!E757</f>
        <v>6.9959423534349252E-3</v>
      </c>
      <c r="G761" s="5">
        <f t="shared" si="44"/>
        <v>7.2645102117814872E-2</v>
      </c>
      <c r="H761" s="5">
        <f t="shared" si="45"/>
        <v>3.4310022918847011E-4</v>
      </c>
      <c r="I761" s="5">
        <f t="shared" si="46"/>
        <v>-4.2242213253543808E-3</v>
      </c>
      <c r="J761" s="5">
        <f t="shared" si="47"/>
        <v>1.9933890151662536E-3</v>
      </c>
    </row>
    <row r="762" spans="1:10" ht="15" customHeight="1" x14ac:dyDescent="0.2">
      <c r="A762" s="3">
        <f>'2_CVaR_t2'!A762</f>
        <v>43356</v>
      </c>
      <c r="B762" s="5">
        <f>'2_CVaR_t2'!D762-1</f>
        <v>4.7624255675153826E-3</v>
      </c>
      <c r="C762" s="5">
        <f>'Stocks Returns'!B758</f>
        <v>3.7133550488599454E-2</v>
      </c>
      <c r="D762" s="5">
        <f>'Stocks Returns'!C758</f>
        <v>7.2320392986287008E-3</v>
      </c>
      <c r="E762" s="5">
        <f>'Stocks Returns'!D758</f>
        <v>3.5941056667065929E-3</v>
      </c>
      <c r="F762" s="5">
        <f>'Stocks Returns'!E758</f>
        <v>8.0589134361539472E-3</v>
      </c>
      <c r="G762" s="5">
        <f t="shared" si="44"/>
        <v>3.304068108878111E-2</v>
      </c>
      <c r="H762" s="5">
        <f t="shared" si="45"/>
        <v>2.7011049942688228E-4</v>
      </c>
      <c r="I762" s="5">
        <f t="shared" si="46"/>
        <v>-3.3951948104830407E-3</v>
      </c>
      <c r="J762" s="5">
        <f t="shared" si="47"/>
        <v>3.1397036938621637E-3</v>
      </c>
    </row>
    <row r="763" spans="1:10" ht="15" customHeight="1" x14ac:dyDescent="0.2">
      <c r="A763" s="3">
        <f>'2_CVaR_t2'!A763</f>
        <v>43357</v>
      </c>
      <c r="B763" s="5">
        <f>'2_CVaR_t2'!D763-1</f>
        <v>8.4654143832829654E-4</v>
      </c>
      <c r="C763" s="5">
        <f>'Stocks Returns'!B759</f>
        <v>1.0678391959799027E-2</v>
      </c>
      <c r="D763" s="5">
        <f>'Stocks Returns'!C759</f>
        <v>1.4224751066855834E-3</v>
      </c>
      <c r="E763" s="5">
        <f>'Stocks Returns'!D759</f>
        <v>-2.0293661215232683E-3</v>
      </c>
      <c r="F763" s="5">
        <f>'Stocks Returns'!E759</f>
        <v>1.3094417643004785E-2</v>
      </c>
      <c r="G763" s="5">
        <f t="shared" si="44"/>
        <v>1.0349913118464379E-2</v>
      </c>
      <c r="H763" s="5">
        <f t="shared" si="45"/>
        <v>2.236997545706674E-4</v>
      </c>
      <c r="I763" s="5">
        <f t="shared" si="46"/>
        <v>-3.2391782695559757E-3</v>
      </c>
      <c r="J763" s="5">
        <f t="shared" si="47"/>
        <v>1.2240166896363595E-2</v>
      </c>
    </row>
    <row r="764" spans="1:10" ht="15" customHeight="1" x14ac:dyDescent="0.2">
      <c r="A764" s="3">
        <f>'2_CVaR_t2'!A764</f>
        <v>43360</v>
      </c>
      <c r="B764" s="5">
        <f>'2_CVaR_t2'!D764-1</f>
        <v>-8.6608265445685673E-3</v>
      </c>
      <c r="C764" s="5">
        <f>'Stocks Returns'!B760</f>
        <v>-4.9720323182099735E-3</v>
      </c>
      <c r="D764" s="5">
        <f>'Stocks Returns'!C760</f>
        <v>-1.1228354978354949E-2</v>
      </c>
      <c r="E764" s="5">
        <f>'Stocks Returns'!D760</f>
        <v>-3.2535885167464085E-2</v>
      </c>
      <c r="F764" s="5">
        <f>'Stocks Returns'!E760</f>
        <v>1.0068027210884178E-2</v>
      </c>
      <c r="G764" s="5">
        <f t="shared" si="44"/>
        <v>3.8390458575004258E-3</v>
      </c>
      <c r="H764" s="5">
        <f t="shared" si="45"/>
        <v>1.5652194826821127E-3</v>
      </c>
      <c r="I764" s="5">
        <f t="shared" si="46"/>
        <v>-1.9713688071760702E-2</v>
      </c>
      <c r="J764" s="5">
        <f t="shared" si="47"/>
        <v>1.90830830453496E-2</v>
      </c>
    </row>
    <row r="765" spans="1:10" ht="15" customHeight="1" x14ac:dyDescent="0.2">
      <c r="A765" s="3">
        <f>'2_CVaR_t2'!A765</f>
        <v>43361</v>
      </c>
      <c r="B765" s="5">
        <f>'2_CVaR_t2'!D765-1</f>
        <v>5.9492175825546223E-3</v>
      </c>
      <c r="C765" s="5">
        <f>'Stocks Returns'!B761</f>
        <v>-1.3741411617739008E-2</v>
      </c>
      <c r="D765" s="5">
        <f>'Stocks Returns'!C761</f>
        <v>9.9192776029550789E-3</v>
      </c>
      <c r="E765" s="5">
        <f>'Stocks Returns'!D761</f>
        <v>-6.0583580613253751E-3</v>
      </c>
      <c r="F765" s="5">
        <f>'Stocks Returns'!E761</f>
        <v>1.0775862068965747E-2</v>
      </c>
      <c r="G765" s="5">
        <f t="shared" si="44"/>
        <v>-1.8975159682224331E-2</v>
      </c>
      <c r="H765" s="5">
        <f t="shared" si="45"/>
        <v>1.210702512186794E-3</v>
      </c>
      <c r="I765" s="5">
        <f t="shared" si="46"/>
        <v>-1.479925546369773E-2</v>
      </c>
      <c r="J765" s="5">
        <f t="shared" si="47"/>
        <v>4.6246800010521782E-3</v>
      </c>
    </row>
    <row r="766" spans="1:10" ht="15" customHeight="1" x14ac:dyDescent="0.2">
      <c r="A766" s="3">
        <f>'2_CVaR_t2'!A766</f>
        <v>43362</v>
      </c>
      <c r="B766" s="5">
        <f>'2_CVaR_t2'!D766-1</f>
        <v>-2.1068521175537924E-4</v>
      </c>
      <c r="C766" s="5">
        <f>'Stocks Returns'!B762</f>
        <v>1.4882837238758606E-2</v>
      </c>
      <c r="D766" s="5">
        <f>'Stocks Returns'!C762</f>
        <v>-1.4224751066856944E-3</v>
      </c>
      <c r="E766" s="5">
        <f>'Stocks Returns'!D762</f>
        <v>1.2190570966538194E-2</v>
      </c>
      <c r="F766" s="5">
        <f>'Stocks Returns'!E762</f>
        <v>6.5298507462685507E-3</v>
      </c>
      <c r="G766" s="5">
        <f t="shared" si="44"/>
        <v>1.5570684184514733E-2</v>
      </c>
      <c r="H766" s="5">
        <f t="shared" si="45"/>
        <v>-1.0652903711749493E-3</v>
      </c>
      <c r="I766" s="5">
        <f t="shared" si="46"/>
        <v>1.2541129065390377E-2</v>
      </c>
      <c r="J766" s="5">
        <f t="shared" si="47"/>
        <v>6.7730745008944175E-3</v>
      </c>
    </row>
    <row r="767" spans="1:10" ht="15" customHeight="1" x14ac:dyDescent="0.2">
      <c r="A767" s="3">
        <f>'2_CVaR_t2'!A767</f>
        <v>43363</v>
      </c>
      <c r="B767" s="5">
        <f>'2_CVaR_t2'!D767-1</f>
        <v>9.0345237166002956E-3</v>
      </c>
      <c r="C767" s="5">
        <f>'Stocks Returns'!B763</f>
        <v>6.5522620904836515E-3</v>
      </c>
      <c r="D767" s="5">
        <f>'Stocks Returns'!C763</f>
        <v>1.2345679012345734E-2</v>
      </c>
      <c r="E767" s="5">
        <f>'Stocks Returns'!D763</f>
        <v>2.4701978616197495E-2</v>
      </c>
      <c r="F767" s="5">
        <f>'Stocks Returns'!E763</f>
        <v>-2.2507612869059335E-3</v>
      </c>
      <c r="G767" s="5">
        <f t="shared" si="44"/>
        <v>-1.6474310576332519E-3</v>
      </c>
      <c r="H767" s="5">
        <f t="shared" si="45"/>
        <v>-9.0365675854893988E-4</v>
      </c>
      <c r="I767" s="5">
        <f t="shared" si="46"/>
        <v>1.1407450359253621E-2</v>
      </c>
      <c r="J767" s="5">
        <f t="shared" si="47"/>
        <v>-1.1604704853926598E-2</v>
      </c>
    </row>
    <row r="768" spans="1:10" ht="15" customHeight="1" x14ac:dyDescent="0.2">
      <c r="A768" s="3">
        <f>'2_CVaR_t2'!A768</f>
        <v>43364</v>
      </c>
      <c r="B768" s="5">
        <f>'2_CVaR_t2'!D768-1</f>
        <v>3.0638902011910218E-3</v>
      </c>
      <c r="C768" s="5">
        <f>'Stocks Returns'!B764</f>
        <v>-1.4259144451332806E-2</v>
      </c>
      <c r="D768" s="5">
        <f>'Stocks Returns'!C764</f>
        <v>5.4274993299383567E-3</v>
      </c>
      <c r="E768" s="5">
        <f>'Stocks Returns'!D764</f>
        <v>-7.5557687694890463E-3</v>
      </c>
      <c r="F768" s="5">
        <f>'Stocks Returns'!E764</f>
        <v>1.220806794055207E-2</v>
      </c>
      <c r="G768" s="5">
        <f t="shared" si="44"/>
        <v>-1.6719189619048704E-2</v>
      </c>
      <c r="H768" s="5">
        <f t="shared" si="45"/>
        <v>9.6536869342205532E-4</v>
      </c>
      <c r="I768" s="5">
        <f t="shared" si="46"/>
        <v>-1.2038185742858098E-2</v>
      </c>
      <c r="J768" s="5">
        <f t="shared" si="47"/>
        <v>9.052055573102992E-3</v>
      </c>
    </row>
    <row r="769" spans="1:10" ht="15" customHeight="1" x14ac:dyDescent="0.2">
      <c r="A769" s="3">
        <f>'2_CVaR_t2'!A769</f>
        <v>43367</v>
      </c>
      <c r="B769" s="5">
        <f>'2_CVaR_t2'!D769-1</f>
        <v>-4.1474618569041777E-3</v>
      </c>
      <c r="C769" s="5">
        <f>'Stocks Returns'!B765</f>
        <v>3.4591194968554007E-3</v>
      </c>
      <c r="D769" s="5">
        <f>'Stocks Returns'!C765</f>
        <v>-6.2645784738419863E-3</v>
      </c>
      <c r="E769" s="5">
        <f>'Stocks Returns'!D765</f>
        <v>-5.4380664652567967E-3</v>
      </c>
      <c r="F769" s="5">
        <f>'Stocks Returns'!E765</f>
        <v>1.0225485055060268E-2</v>
      </c>
      <c r="G769" s="5">
        <f t="shared" si="44"/>
        <v>7.9314412495649494E-3</v>
      </c>
      <c r="H769" s="5">
        <f t="shared" si="45"/>
        <v>-1.1349199241557448E-4</v>
      </c>
      <c r="I769" s="5">
        <f t="shared" si="46"/>
        <v>7.2281541349188995E-4</v>
      </c>
      <c r="J769" s="5">
        <f t="shared" si="47"/>
        <v>1.4555355684216323E-2</v>
      </c>
    </row>
    <row r="770" spans="1:10" ht="15" customHeight="1" x14ac:dyDescent="0.2">
      <c r="A770" s="3">
        <f>'2_CVaR_t2'!A770</f>
        <v>43368</v>
      </c>
      <c r="B770" s="5">
        <f>'2_CVaR_t2'!D770-1</f>
        <v>-1.9122215404121512E-4</v>
      </c>
      <c r="C770" s="5">
        <f>'Stocks Returns'!B766</f>
        <v>-1.1281729865246004E-2</v>
      </c>
      <c r="D770" s="5">
        <f>'Stocks Returns'!C766</f>
        <v>3.152035410100007E-3</v>
      </c>
      <c r="E770" s="5">
        <f>'Stocks Returns'!D766</f>
        <v>-4.2891859052247905E-2</v>
      </c>
      <c r="F770" s="5">
        <f>'Stocks Returns'!E766</f>
        <v>1.3625746171814113E-2</v>
      </c>
      <c r="G770" s="5">
        <f t="shared" si="44"/>
        <v>-1.0612593011076176E-2</v>
      </c>
      <c r="H770" s="5">
        <f t="shared" si="45"/>
        <v>3.480575634063491E-3</v>
      </c>
      <c r="I770" s="5">
        <f t="shared" si="46"/>
        <v>-4.2570026653952153E-2</v>
      </c>
      <c r="J770" s="5">
        <f t="shared" si="47"/>
        <v>1.3848765924245849E-2</v>
      </c>
    </row>
    <row r="771" spans="1:10" ht="15" customHeight="1" x14ac:dyDescent="0.2">
      <c r="A771" s="3">
        <f>'2_CVaR_t2'!A771</f>
        <v>43369</v>
      </c>
      <c r="B771" s="5">
        <f>'2_CVaR_t2'!D771-1</f>
        <v>-1.2765999143103945E-3</v>
      </c>
      <c r="C771" s="5">
        <f>'Stocks Returns'!B767</f>
        <v>-1.2678288431061668E-3</v>
      </c>
      <c r="D771" s="5">
        <f>'Stocks Returns'!C767</f>
        <v>-2.0724695814948735E-3</v>
      </c>
      <c r="E771" s="5">
        <f>'Stocks Returns'!D767</f>
        <v>2.5390377047118662E-4</v>
      </c>
      <c r="F771" s="5">
        <f>'Stocks Returns'!E767</f>
        <v>-1.0626040199718356E-2</v>
      </c>
      <c r="G771" s="5">
        <f t="shared" si="44"/>
        <v>4.4469582805549564E-4</v>
      </c>
      <c r="H771" s="5">
        <f t="shared" si="45"/>
        <v>-1.4653822589304742E-4</v>
      </c>
      <c r="I771" s="5">
        <f t="shared" si="46"/>
        <v>2.1776548903774317E-3</v>
      </c>
      <c r="J771" s="5">
        <f t="shared" si="47"/>
        <v>-9.2763231435027092E-3</v>
      </c>
    </row>
    <row r="772" spans="1:10" ht="15" customHeight="1" x14ac:dyDescent="0.2">
      <c r="A772" s="3">
        <f>'2_CVaR_t2'!A772</f>
        <v>43370</v>
      </c>
      <c r="B772" s="5">
        <f>'2_CVaR_t2'!D772-1</f>
        <v>3.0643687971529943E-3</v>
      </c>
      <c r="C772" s="5">
        <f>'Stocks Returns'!B768</f>
        <v>1.2694382735639387E-2</v>
      </c>
      <c r="D772" s="5">
        <f>'Stocks Returns'!C768</f>
        <v>5.0244523346956171E-3</v>
      </c>
      <c r="E772" s="5">
        <f>'Stocks Returns'!D768</f>
        <v>-2.2845538773956786E-3</v>
      </c>
      <c r="F772" s="5">
        <f>'Stocks Returns'!E768</f>
        <v>3.1055900621117516E-3</v>
      </c>
      <c r="G772" s="5">
        <f t="shared" si="44"/>
        <v>1.0233877487374336E-2</v>
      </c>
      <c r="H772" s="5">
        <f t="shared" si="45"/>
        <v>5.6161733056347019E-4</v>
      </c>
      <c r="I772" s="5">
        <f t="shared" si="46"/>
        <v>-6.7676772148156962E-3</v>
      </c>
      <c r="J772" s="5">
        <f t="shared" si="47"/>
        <v>-5.0919121100182797E-5</v>
      </c>
    </row>
    <row r="773" spans="1:10" ht="15" customHeight="1" x14ac:dyDescent="0.2">
      <c r="A773" s="3">
        <f>'2_CVaR_t2'!A773</f>
        <v>43371</v>
      </c>
      <c r="B773" s="5">
        <f>'2_CVaR_t2'!D773-1</f>
        <v>5.1814398346894386E-4</v>
      </c>
      <c r="C773" s="5">
        <f>'Stocks Returns'!B769</f>
        <v>2.8204324663114733E-3</v>
      </c>
      <c r="D773" s="5">
        <f>'Stocks Returns'!C769</f>
        <v>4.6660445273949414E-4</v>
      </c>
      <c r="E773" s="5">
        <f>'Stocks Returns'!D769</f>
        <v>3.8163083577151813E-3</v>
      </c>
      <c r="F773" s="5">
        <f>'Stocks Returns'!E769</f>
        <v>-1.5479876160989781E-3</v>
      </c>
      <c r="G773" s="5">
        <f t="shared" si="44"/>
        <v>2.8076463875099326E-3</v>
      </c>
      <c r="H773" s="5">
        <f t="shared" si="45"/>
        <v>-2.4885605614993116E-4</v>
      </c>
      <c r="I773" s="5">
        <f t="shared" si="46"/>
        <v>3.091180943721955E-3</v>
      </c>
      <c r="J773" s="5">
        <f t="shared" si="47"/>
        <v>-2.0613390551407862E-3</v>
      </c>
    </row>
    <row r="774" spans="1:10" ht="15" customHeight="1" x14ac:dyDescent="0.2">
      <c r="A774" s="3">
        <f>'2_CVaR_t2'!A774</f>
        <v>43374</v>
      </c>
      <c r="B774" s="5">
        <f>'2_CVaR_t2'!D774-1</f>
        <v>1.8729136220496656E-3</v>
      </c>
      <c r="C774" s="5">
        <f>'Stocks Returns'!B770</f>
        <v>1.3125000000000053E-2</v>
      </c>
      <c r="D774" s="5">
        <f>'Stocks Returns'!C770</f>
        <v>4.6638683456592389E-3</v>
      </c>
      <c r="E774" s="5">
        <f>'Stocks Returns'!D770</f>
        <v>-2.2177163857559301E-2</v>
      </c>
      <c r="F774" s="5">
        <f>'Stocks Returns'!E770</f>
        <v>3.2170542635658883E-2</v>
      </c>
      <c r="G774" s="5">
        <f t="shared" ref="G774:G837" si="48">C774-($P$11+$O$11*$B774)</f>
        <v>1.1809856173076802E-2</v>
      </c>
      <c r="H774" s="5">
        <f t="shared" ref="H774:H837" si="49">D774-($P$12+$O$12*$B774)</f>
        <v>1.9545425805432446E-3</v>
      </c>
      <c r="I774" s="5">
        <f t="shared" ref="I774:I837" si="50">E774-($P$13+$O$13*$B774)</f>
        <v>-2.4901807870246897E-2</v>
      </c>
      <c r="J774" s="5">
        <f t="shared" ref="J774:J837" si="51">F774-($P$14+$O$14*$B774)</f>
        <v>3.0250846461251719E-2</v>
      </c>
    </row>
    <row r="775" spans="1:10" ht="15" customHeight="1" x14ac:dyDescent="0.2">
      <c r="A775" s="3">
        <f>'2_CVaR_t2'!A775</f>
        <v>43375</v>
      </c>
      <c r="B775" s="5">
        <f>'2_CVaR_t2'!D775-1</f>
        <v>-4.3331592517139583E-3</v>
      </c>
      <c r="C775" s="5">
        <f>'Stocks Returns'!B771</f>
        <v>1.3571869216532972E-2</v>
      </c>
      <c r="D775" s="5">
        <f>'Stocks Returns'!C771</f>
        <v>-7.4275482459049691E-3</v>
      </c>
      <c r="E775" s="5">
        <f>'Stocks Returns'!D771</f>
        <v>6.3504406428203097E-3</v>
      </c>
      <c r="F775" s="5">
        <f>'Stocks Returns'!E771</f>
        <v>-2.015270997621732E-2</v>
      </c>
      <c r="G775" s="5">
        <f t="shared" si="48"/>
        <v>1.8222704300254203E-2</v>
      </c>
      <c r="H775" s="5">
        <f t="shared" si="49"/>
        <v>-1.0031639482749877E-3</v>
      </c>
      <c r="I775" s="5">
        <f t="shared" si="50"/>
        <v>1.2785394963615634E-2</v>
      </c>
      <c r="J775" s="5">
        <f t="shared" si="51"/>
        <v>-1.5630072587219063E-2</v>
      </c>
    </row>
    <row r="776" spans="1:10" ht="15" customHeight="1" x14ac:dyDescent="0.2">
      <c r="A776" s="3">
        <f>'2_CVaR_t2'!A776</f>
        <v>43376</v>
      </c>
      <c r="B776" s="5">
        <f>'2_CVaR_t2'!D776-1</f>
        <v>-2.9056637326907442E-3</v>
      </c>
      <c r="C776" s="5">
        <f>'Stocks Returns'!B772</f>
        <v>1.3998782714546687E-2</v>
      </c>
      <c r="D776" s="5">
        <f>'Stocks Returns'!C772</f>
        <v>-2.0044097013428575E-3</v>
      </c>
      <c r="E776" s="5">
        <f>'Stocks Returns'!D772</f>
        <v>-3.2582099162910549E-2</v>
      </c>
      <c r="F776" s="5">
        <f>'Stocks Returns'!E772</f>
        <v>3.7046499744506356E-3</v>
      </c>
      <c r="G776" s="5">
        <f t="shared" si="48"/>
        <v>1.7277347711409062E-2</v>
      </c>
      <c r="H776" s="5">
        <f t="shared" si="49"/>
        <v>2.3190759359205835E-3</v>
      </c>
      <c r="I776" s="5">
        <f t="shared" si="50"/>
        <v>-2.8253998216714735E-2</v>
      </c>
      <c r="J776" s="5">
        <f t="shared" si="51"/>
        <v>6.7454481261604964E-3</v>
      </c>
    </row>
    <row r="777" spans="1:10" ht="15" customHeight="1" x14ac:dyDescent="0.2">
      <c r="A777" s="3">
        <f>'2_CVaR_t2'!A777</f>
        <v>43377</v>
      </c>
      <c r="B777" s="5">
        <f>'2_CVaR_t2'!D777-1</f>
        <v>-1.3461553741236143E-2</v>
      </c>
      <c r="C777" s="5">
        <f>'Stocks Returns'!B773</f>
        <v>-5.1020408163265918E-3</v>
      </c>
      <c r="D777" s="5">
        <f>'Stocks Returns'!C773</f>
        <v>-1.7473388230568432E-2</v>
      </c>
      <c r="E777" s="5">
        <f>'Stocks Returns'!D773</f>
        <v>-4.9121405750798708E-2</v>
      </c>
      <c r="F777" s="5">
        <f>'Stocks Returns'!E773</f>
        <v>-3.6909761995671531E-3</v>
      </c>
      <c r="G777" s="5">
        <f t="shared" si="48"/>
        <v>8.3240391155115969E-3</v>
      </c>
      <c r="H777" s="5">
        <f t="shared" si="49"/>
        <v>2.3855963854269545E-3</v>
      </c>
      <c r="I777" s="5">
        <f t="shared" si="50"/>
        <v>-2.9213772546860334E-2</v>
      </c>
      <c r="J777" s="5">
        <f t="shared" si="51"/>
        <v>1.030756703134722E-2</v>
      </c>
    </row>
    <row r="778" spans="1:10" ht="15" customHeight="1" x14ac:dyDescent="0.2">
      <c r="A778" s="3">
        <f>'2_CVaR_t2'!A778</f>
        <v>43378</v>
      </c>
      <c r="B778" s="5">
        <f>'2_CVaR_t2'!D778-1</f>
        <v>-7.4973435943288536E-3</v>
      </c>
      <c r="C778" s="5">
        <f>'Stocks Returns'!B774</f>
        <v>-6.6365007541477894E-3</v>
      </c>
      <c r="D778" s="5">
        <f>'Stocks Returns'!C774</f>
        <v>-9.5393840283454212E-3</v>
      </c>
      <c r="E778" s="5">
        <f>'Stocks Returns'!D774</f>
        <v>-3.0099398012039869E-2</v>
      </c>
      <c r="F778" s="5">
        <f>'Stocks Returns'!E774</f>
        <v>1.4052120592744632E-3</v>
      </c>
      <c r="G778" s="5">
        <f t="shared" si="48"/>
        <v>1.0561060653255299E-3</v>
      </c>
      <c r="H778" s="5">
        <f t="shared" si="49"/>
        <v>1.5418489654550095E-3</v>
      </c>
      <c r="I778" s="5">
        <f t="shared" si="50"/>
        <v>-1.8994395784786136E-2</v>
      </c>
      <c r="J778" s="5">
        <f t="shared" si="51"/>
        <v>9.2124919920957178E-3</v>
      </c>
    </row>
    <row r="779" spans="1:10" ht="15" customHeight="1" x14ac:dyDescent="0.2">
      <c r="A779" s="3">
        <f>'2_CVaR_t2'!A779</f>
        <v>43381</v>
      </c>
      <c r="B779" s="5">
        <f>'2_CVaR_t2'!D779-1</f>
        <v>-1.6094170675742592E-2</v>
      </c>
      <c r="C779" s="5">
        <f>'Stocks Returns'!B775</f>
        <v>2.429395687822522E-3</v>
      </c>
      <c r="D779" s="5">
        <f>'Stocks Returns'!C775</f>
        <v>-2.387176664832158E-2</v>
      </c>
      <c r="E779" s="5">
        <f>'Stocks Returns'!D775</f>
        <v>-2.280600461893767E-2</v>
      </c>
      <c r="F779" s="5">
        <f>'Stocks Returns'!E775</f>
        <v>-1.4032402092103435E-3</v>
      </c>
      <c r="G779" s="5">
        <f t="shared" si="48"/>
        <v>1.8386244663232403E-2</v>
      </c>
      <c r="H779" s="5">
        <f t="shared" si="49"/>
        <v>-1.3826101474188196E-4</v>
      </c>
      <c r="I779" s="5">
        <f t="shared" si="50"/>
        <v>9.8713141045828068E-4</v>
      </c>
      <c r="J779" s="5">
        <f t="shared" si="51"/>
        <v>1.532814177202876E-2</v>
      </c>
    </row>
    <row r="780" spans="1:10" ht="15" customHeight="1" x14ac:dyDescent="0.2">
      <c r="A780" s="3">
        <f>'2_CVaR_t2'!A780</f>
        <v>43382</v>
      </c>
      <c r="B780" s="5">
        <f>'2_CVaR_t2'!D780-1</f>
        <v>1.6714880246424535E-3</v>
      </c>
      <c r="C780" s="5">
        <f>'Stocks Returns'!B776</f>
        <v>-1.9691002726446527E-2</v>
      </c>
      <c r="D780" s="5">
        <f>'Stocks Returns'!C776</f>
        <v>2.9600394671929209E-3</v>
      </c>
      <c r="E780" s="5">
        <f>'Stocks Returns'!D776</f>
        <v>-4.7267355982275605E-3</v>
      </c>
      <c r="F780" s="5">
        <f>'Stocks Returns'!E776</f>
        <v>1.4307613694430232E-2</v>
      </c>
      <c r="G780" s="5">
        <f t="shared" si="48"/>
        <v>-2.0812513495776203E-2</v>
      </c>
      <c r="H780" s="5">
        <f t="shared" si="49"/>
        <v>5.4715930356358244E-4</v>
      </c>
      <c r="I780" s="5">
        <f t="shared" si="50"/>
        <v>-7.1540937743063727E-3</v>
      </c>
      <c r="J780" s="5">
        <f t="shared" si="51"/>
        <v>1.259701124371931E-2</v>
      </c>
    </row>
    <row r="781" spans="1:10" ht="15" customHeight="1" x14ac:dyDescent="0.2">
      <c r="A781" s="3">
        <f>'2_CVaR_t2'!A781</f>
        <v>43383</v>
      </c>
      <c r="B781" s="5">
        <f>'2_CVaR_t2'!D781-1</f>
        <v>-3.0675479909539893E-2</v>
      </c>
      <c r="C781" s="5">
        <f>'Stocks Returns'!B777</f>
        <v>-9.2707045735475058E-3</v>
      </c>
      <c r="D781" s="5">
        <f>'Stocks Returns'!C777</f>
        <v>-4.7712739793408732E-2</v>
      </c>
      <c r="E781" s="5">
        <f>'Stocks Returns'!D777</f>
        <v>-1.3950727218759229E-2</v>
      </c>
      <c r="F781" s="5">
        <f>'Stocks Returns'!E777</f>
        <v>-5.4282115869017655E-2</v>
      </c>
      <c r="G781" s="5">
        <f t="shared" si="48"/>
        <v>2.0703347413799433E-2</v>
      </c>
      <c r="H781" s="5">
        <f t="shared" si="49"/>
        <v>-2.519374827565285E-3</v>
      </c>
      <c r="I781" s="5">
        <f t="shared" si="50"/>
        <v>3.1363093223240643E-2</v>
      </c>
      <c r="J781" s="5">
        <f t="shared" si="51"/>
        <v>-2.2414324795257214E-2</v>
      </c>
    </row>
    <row r="782" spans="1:10" ht="15" customHeight="1" x14ac:dyDescent="0.2">
      <c r="A782" s="3">
        <f>'2_CVaR_t2'!A782</f>
        <v>43384</v>
      </c>
      <c r="B782" s="5">
        <f>'2_CVaR_t2'!D782-1</f>
        <v>-7.3199906111951485E-3</v>
      </c>
      <c r="C782" s="5">
        <f>'Stocks Returns'!B778</f>
        <v>-3.2439176543980097E-2</v>
      </c>
      <c r="D782" s="5">
        <f>'Stocks Returns'!C778</f>
        <v>-1.3208382526564533E-2</v>
      </c>
      <c r="E782" s="5">
        <f>'Stocks Returns'!D778</f>
        <v>1.8964479229379938E-2</v>
      </c>
      <c r="F782" s="5">
        <f>'Stocks Returns'!E778</f>
        <v>-3.0629910773738112E-2</v>
      </c>
      <c r="G782" s="5">
        <f t="shared" si="48"/>
        <v>-2.4917061463588453E-2</v>
      </c>
      <c r="H782" s="5">
        <f t="shared" si="49"/>
        <v>-2.388166565540896E-3</v>
      </c>
      <c r="I782" s="5">
        <f t="shared" si="50"/>
        <v>2.9807724606240042E-2</v>
      </c>
      <c r="J782" s="5">
        <f t="shared" si="51"/>
        <v>-2.3006735523387244E-2</v>
      </c>
    </row>
    <row r="783" spans="1:10" ht="15" customHeight="1" x14ac:dyDescent="0.2">
      <c r="A783" s="3">
        <f>'2_CVaR_t2'!A783</f>
        <v>43385</v>
      </c>
      <c r="B783" s="5">
        <f>'2_CVaR_t2'!D783-1</f>
        <v>3.0114914360499956E-2</v>
      </c>
      <c r="C783" s="5">
        <f>'Stocks Returns'!B779</f>
        <v>2.3855577047066534E-2</v>
      </c>
      <c r="D783" s="5">
        <f>'Stocks Returns'!C779</f>
        <v>4.7334180812084181E-2</v>
      </c>
      <c r="E783" s="5">
        <f>'Stocks Returns'!D779</f>
        <v>8.2717872968980366E-3</v>
      </c>
      <c r="F783" s="5">
        <f>'Stocks Returns'!E779</f>
        <v>1.4287676878691924E-2</v>
      </c>
      <c r="G783" s="5">
        <f t="shared" si="48"/>
        <v>-4.6089709565788929E-3</v>
      </c>
      <c r="H783" s="5">
        <f t="shared" si="49"/>
        <v>3.06004400077943E-3</v>
      </c>
      <c r="I783" s="5">
        <f t="shared" si="50"/>
        <v>-3.6135477619539114E-2</v>
      </c>
      <c r="J783" s="5">
        <f t="shared" si="51"/>
        <v>-1.6949172502893142E-2</v>
      </c>
    </row>
    <row r="784" spans="1:10" ht="15" customHeight="1" x14ac:dyDescent="0.2">
      <c r="A784" s="3">
        <f>'2_CVaR_t2'!A784</f>
        <v>43388</v>
      </c>
      <c r="B784" s="5">
        <f>'2_CVaR_t2'!D784-1</f>
        <v>-1.2660660809728386E-2</v>
      </c>
      <c r="C784" s="5">
        <f>'Stocks Returns'!B780</f>
        <v>1.7002518891687579E-2</v>
      </c>
      <c r="D784" s="5">
        <f>'Stocks Returns'!C780</f>
        <v>-2.0205626160217149E-2</v>
      </c>
      <c r="E784" s="5">
        <f>'Stocks Returns'!D780</f>
        <v>-5.8599472604758951E-4</v>
      </c>
      <c r="F784" s="5">
        <f>'Stocks Returns'!E780</f>
        <v>-7.5849925504537508E-3</v>
      </c>
      <c r="G784" s="5">
        <f t="shared" si="48"/>
        <v>2.9658689988059282E-2</v>
      </c>
      <c r="H784" s="5">
        <f t="shared" si="49"/>
        <v>-1.5253456903847017E-3</v>
      </c>
      <c r="I784" s="5">
        <f t="shared" si="50"/>
        <v>1.813959345361315E-2</v>
      </c>
      <c r="J784" s="5">
        <f t="shared" si="51"/>
        <v>5.5821683363764842E-3</v>
      </c>
    </row>
    <row r="785" spans="1:10" ht="15" customHeight="1" x14ac:dyDescent="0.2">
      <c r="A785" s="3">
        <f>'2_CVaR_t2'!A785</f>
        <v>43389</v>
      </c>
      <c r="B785" s="5">
        <f>'2_CVaR_t2'!D785-1</f>
        <v>2.1322078972878522E-2</v>
      </c>
      <c r="C785" s="5">
        <f>'Stocks Returns'!B781</f>
        <v>2.3529411764706021E-2</v>
      </c>
      <c r="D785" s="5">
        <f>'Stocks Returns'!C781</f>
        <v>3.286453399402478E-2</v>
      </c>
      <c r="E785" s="5">
        <f>'Stocks Returns'!D781</f>
        <v>1.3632365875110075E-2</v>
      </c>
      <c r="F785" s="5">
        <f>'Stocks Returns'!E781</f>
        <v>7.2335198580593119E-3</v>
      </c>
      <c r="G785" s="5">
        <f t="shared" si="48"/>
        <v>3.5175312618057654E-3</v>
      </c>
      <c r="H785" s="5">
        <f t="shared" si="49"/>
        <v>1.5311425934781062E-3</v>
      </c>
      <c r="I785" s="5">
        <f t="shared" si="50"/>
        <v>-1.7797474830997945E-2</v>
      </c>
      <c r="J785" s="5">
        <f t="shared" si="51"/>
        <v>-1.4875757274955017E-2</v>
      </c>
    </row>
    <row r="786" spans="1:10" ht="15" customHeight="1" x14ac:dyDescent="0.2">
      <c r="A786" s="3">
        <f>'2_CVaR_t2'!A786</f>
        <v>43390</v>
      </c>
      <c r="B786" s="5">
        <f>'2_CVaR_t2'!D786-1</f>
        <v>3.050021574781514E-3</v>
      </c>
      <c r="C786" s="5">
        <f>'Stocks Returns'!B782</f>
        <v>-3.0248033877811054E-4</v>
      </c>
      <c r="D786" s="5">
        <f>'Stocks Returns'!C782</f>
        <v>5.0091717228726296E-3</v>
      </c>
      <c r="E786" s="5">
        <f>'Stocks Returns'!D782</f>
        <v>-1.4461315979755751E-3</v>
      </c>
      <c r="F786" s="5">
        <f>'Stocks Returns'!E782</f>
        <v>-1.788617886178856E-2</v>
      </c>
      <c r="G786" s="5">
        <f t="shared" si="48"/>
        <v>-2.7491934147893622E-3</v>
      </c>
      <c r="H786" s="5">
        <f t="shared" si="49"/>
        <v>5.6745206366349069E-4</v>
      </c>
      <c r="I786" s="5">
        <f t="shared" si="50"/>
        <v>-5.908079741871926E-3</v>
      </c>
      <c r="J786" s="5">
        <f t="shared" si="51"/>
        <v>-2.1027794634287226E-2</v>
      </c>
    </row>
    <row r="787" spans="1:10" ht="15" customHeight="1" x14ac:dyDescent="0.2">
      <c r="A787" s="3">
        <f>'2_CVaR_t2'!A787</f>
        <v>43391</v>
      </c>
      <c r="B787" s="5">
        <f>'2_CVaR_t2'!D787-1</f>
        <v>-1.4974580243574231E-2</v>
      </c>
      <c r="C787" s="5">
        <f>'Stocks Returns'!B783</f>
        <v>2.4205748865357979E-3</v>
      </c>
      <c r="D787" s="5">
        <f>'Stocks Returns'!C783</f>
        <v>-2.2183222183222107E-2</v>
      </c>
      <c r="E787" s="5">
        <f>'Stocks Returns'!D783</f>
        <v>-2.172338884866043E-2</v>
      </c>
      <c r="F787" s="5">
        <f>'Stocks Returns'!E783</f>
        <v>1.5176600441499932E-3</v>
      </c>
      <c r="G787" s="5">
        <f t="shared" si="48"/>
        <v>1.7301146956607782E-2</v>
      </c>
      <c r="H787" s="5">
        <f t="shared" si="49"/>
        <v>-9.7459752865351051E-5</v>
      </c>
      <c r="I787" s="5">
        <f t="shared" si="50"/>
        <v>4.1733367137663374E-4</v>
      </c>
      <c r="J787" s="5">
        <f t="shared" si="51"/>
        <v>1.7086829598119985E-2</v>
      </c>
    </row>
    <row r="788" spans="1:10" ht="15" customHeight="1" x14ac:dyDescent="0.2">
      <c r="A788" s="3">
        <f>'2_CVaR_t2'!A788</f>
        <v>43392</v>
      </c>
      <c r="B788" s="5">
        <f>'2_CVaR_t2'!D788-1</f>
        <v>3.1780076691096948E-3</v>
      </c>
      <c r="C788" s="5">
        <f>'Stocks Returns'!B784</f>
        <v>8.1497132508299153E-3</v>
      </c>
      <c r="D788" s="5">
        <f>'Stocks Returns'!C784</f>
        <v>5.6716203603992543E-3</v>
      </c>
      <c r="E788" s="5">
        <f>'Stocks Returns'!D784</f>
        <v>-7.6980014803847974E-3</v>
      </c>
      <c r="F788" s="5">
        <f>'Stocks Returns'!E784</f>
        <v>-1.3776002204161086E-3</v>
      </c>
      <c r="G788" s="5">
        <f t="shared" si="48"/>
        <v>5.5799654707233137E-3</v>
      </c>
      <c r="H788" s="5">
        <f t="shared" si="49"/>
        <v>1.0415387690254456E-3</v>
      </c>
      <c r="I788" s="5">
        <f t="shared" si="50"/>
        <v>-1.2348845442967604E-2</v>
      </c>
      <c r="J788" s="5">
        <f t="shared" si="51"/>
        <v>-4.6520744249556462E-3</v>
      </c>
    </row>
    <row r="789" spans="1:10" ht="15" customHeight="1" x14ac:dyDescent="0.2">
      <c r="A789" s="3">
        <f>'2_CVaR_t2'!A789</f>
        <v>43395</v>
      </c>
      <c r="B789" s="5">
        <f>'2_CVaR_t2'!D789-1</f>
        <v>2.3644389340808925E-3</v>
      </c>
      <c r="C789" s="5">
        <f>'Stocks Returns'!B785</f>
        <v>-5.9880239520948564E-4</v>
      </c>
      <c r="D789" s="5">
        <f>'Stocks Returns'!C785</f>
        <v>3.9977155910906337E-3</v>
      </c>
      <c r="E789" s="5">
        <f>'Stocks Returns'!D785</f>
        <v>-2.9837386244965236E-3</v>
      </c>
      <c r="F789" s="5">
        <f>'Stocks Returns'!E785</f>
        <v>-6.0698027314112224E-3</v>
      </c>
      <c r="G789" s="5">
        <f t="shared" si="48"/>
        <v>-2.38645592436701E-3</v>
      </c>
      <c r="H789" s="5">
        <f t="shared" si="49"/>
        <v>5.6499360103289421E-4</v>
      </c>
      <c r="I789" s="5">
        <f t="shared" si="50"/>
        <v>-6.4338292312740783E-3</v>
      </c>
      <c r="J789" s="5">
        <f t="shared" si="51"/>
        <v>-8.4997362297062305E-3</v>
      </c>
    </row>
    <row r="790" spans="1:10" ht="15" customHeight="1" x14ac:dyDescent="0.2">
      <c r="A790" s="3">
        <f>'2_CVaR_t2'!A790</f>
        <v>43396</v>
      </c>
      <c r="B790" s="5">
        <f>'2_CVaR_t2'!D790-1</f>
        <v>-6.5191674988538395E-3</v>
      </c>
      <c r="C790" s="5">
        <f>'Stocks Returns'!B786</f>
        <v>-1.7974835230677111E-2</v>
      </c>
      <c r="D790" s="5">
        <f>'Stocks Returns'!C786</f>
        <v>-1.0807736063708662E-2</v>
      </c>
      <c r="E790" s="5">
        <f>'Stocks Returns'!D786</f>
        <v>5.8357025288044984E-3</v>
      </c>
      <c r="F790" s="5">
        <f>'Stocks Returns'!E786</f>
        <v>-3.9278278972935454E-2</v>
      </c>
      <c r="G790" s="5">
        <f t="shared" si="48"/>
        <v>-1.1222561867675344E-2</v>
      </c>
      <c r="H790" s="5">
        <f t="shared" si="49"/>
        <v>-1.166121493363757E-3</v>
      </c>
      <c r="I790" s="5">
        <f t="shared" si="50"/>
        <v>1.5497005928117749E-2</v>
      </c>
      <c r="J790" s="5">
        <f t="shared" si="51"/>
        <v>-3.2486413589537286E-2</v>
      </c>
    </row>
    <row r="791" spans="1:10" ht="15" customHeight="1" x14ac:dyDescent="0.2">
      <c r="A791" s="3">
        <f>'2_CVaR_t2'!A791</f>
        <v>43397</v>
      </c>
      <c r="B791" s="5">
        <f>'2_CVaR_t2'!D791-1</f>
        <v>-2.6518842219942829E-2</v>
      </c>
      <c r="C791" s="5">
        <f>'Stocks Returns'!B787</f>
        <v>-9.02989627821843E-2</v>
      </c>
      <c r="D791" s="5">
        <f>'Stocks Returns'!C787</f>
        <v>-3.4933870040253168E-2</v>
      </c>
      <c r="E791" s="5">
        <f>'Stocks Returns'!D787</f>
        <v>-8.8069027075275197E-2</v>
      </c>
      <c r="F791" s="5">
        <f>'Stocks Returns'!E787</f>
        <v>-5.0996821727824382E-2</v>
      </c>
      <c r="G791" s="5">
        <f t="shared" si="48"/>
        <v>-6.432074089540904E-2</v>
      </c>
      <c r="H791" s="5">
        <f t="shared" si="49"/>
        <v>4.1420154397849504E-3</v>
      </c>
      <c r="I791" s="5">
        <f t="shared" si="50"/>
        <v>-4.8890025290574853E-2</v>
      </c>
      <c r="J791" s="5">
        <f t="shared" si="51"/>
        <v>-2.3443908523418957E-2</v>
      </c>
    </row>
    <row r="792" spans="1:10" ht="15" customHeight="1" x14ac:dyDescent="0.2">
      <c r="A792" s="3">
        <f>'2_CVaR_t2'!A792</f>
        <v>43398</v>
      </c>
      <c r="B792" s="5">
        <f>'2_CVaR_t2'!D792-1</f>
        <v>3.0315765727578992E-2</v>
      </c>
      <c r="C792" s="5">
        <f>'Stocks Returns'!B788</f>
        <v>3.7558685446009488E-2</v>
      </c>
      <c r="D792" s="5">
        <f>'Stocks Returns'!C788</f>
        <v>4.6625949649933052E-2</v>
      </c>
      <c r="E792" s="5">
        <f>'Stocks Returns'!D788</f>
        <v>1.9738988580750405E-2</v>
      </c>
      <c r="F792" s="5">
        <f>'Stocks Returns'!E788</f>
        <v>3.5469630080682046E-2</v>
      </c>
      <c r="G792" s="5">
        <f t="shared" si="48"/>
        <v>8.9010563998849455E-3</v>
      </c>
      <c r="H792" s="5">
        <f t="shared" si="49"/>
        <v>2.056212353438773E-3</v>
      </c>
      <c r="I792" s="5">
        <f t="shared" si="50"/>
        <v>-2.4964714660630105E-2</v>
      </c>
      <c r="J792" s="5">
        <f t="shared" si="51"/>
        <v>4.0242830662607088E-3</v>
      </c>
    </row>
    <row r="793" spans="1:10" ht="15" customHeight="1" x14ac:dyDescent="0.2">
      <c r="A793" s="3">
        <f>'2_CVaR_t2'!A793</f>
        <v>43399</v>
      </c>
      <c r="B793" s="5">
        <f>'2_CVaR_t2'!D793-1</f>
        <v>-1.2449428162527365E-2</v>
      </c>
      <c r="C793" s="5">
        <f>'Stocks Returns'!B789</f>
        <v>-2.6179702650290904E-2</v>
      </c>
      <c r="D793" s="5">
        <f>'Stocks Returns'!C789</f>
        <v>-1.9783660688869942E-2</v>
      </c>
      <c r="E793" s="5">
        <f>'Stocks Returns'!D789</f>
        <v>-2.2396416573348121E-3</v>
      </c>
      <c r="F793" s="5">
        <f>'Stocks Returns'!E789</f>
        <v>6.7627168479860167E-3</v>
      </c>
      <c r="G793" s="5">
        <f t="shared" si="48"/>
        <v>-1.3726592256568776E-2</v>
      </c>
      <c r="H793" s="5">
        <f t="shared" si="49"/>
        <v>-1.4142592232910152E-3</v>
      </c>
      <c r="I793" s="5">
        <f t="shared" si="50"/>
        <v>1.6174186373414508E-2</v>
      </c>
      <c r="J793" s="5">
        <f t="shared" si="51"/>
        <v>1.9710603614058974E-2</v>
      </c>
    </row>
    <row r="794" spans="1:10" ht="15" customHeight="1" x14ac:dyDescent="0.2">
      <c r="A794" s="3">
        <f>'2_CVaR_t2'!A794</f>
        <v>43402</v>
      </c>
      <c r="B794" s="5">
        <f>'2_CVaR_t2'!D794-1</f>
        <v>-1.5565396183388258E-2</v>
      </c>
      <c r="C794" s="5">
        <f>'Stocks Returns'!B790</f>
        <v>7.6335877862596657E-3</v>
      </c>
      <c r="D794" s="5">
        <f>'Stocks Returns'!C790</f>
        <v>-2.4756788151589881E-2</v>
      </c>
      <c r="E794" s="5">
        <f>'Stocks Returns'!D790</f>
        <v>-1.282667949334626E-3</v>
      </c>
      <c r="F794" s="5">
        <f>'Stocks Returns'!E790</f>
        <v>-1.6501168224299256E-2</v>
      </c>
      <c r="G794" s="5">
        <f t="shared" si="48"/>
        <v>2.3082118935881663E-2</v>
      </c>
      <c r="H794" s="5">
        <f t="shared" si="49"/>
        <v>-1.8014997577976456E-3</v>
      </c>
      <c r="I794" s="5">
        <f t="shared" si="50"/>
        <v>2.173004508834421E-2</v>
      </c>
      <c r="J794" s="5">
        <f t="shared" si="51"/>
        <v>-3.1869079652878038E-4</v>
      </c>
    </row>
    <row r="795" spans="1:10" ht="15" customHeight="1" x14ac:dyDescent="0.2">
      <c r="A795" s="3">
        <f>'2_CVaR_t2'!A795</f>
        <v>43403</v>
      </c>
      <c r="B795" s="5">
        <f>'2_CVaR_t2'!D795-1</f>
        <v>-5.0746521541096268E-3</v>
      </c>
      <c r="C795" s="5">
        <f>'Stocks Returns'!B791</f>
        <v>2.9314888010540274E-2</v>
      </c>
      <c r="D795" s="5">
        <f>'Stocks Returns'!C791</f>
        <v>-1.1687634928906565E-2</v>
      </c>
      <c r="E795" s="5">
        <f>'Stocks Returns'!D791</f>
        <v>4.1098089580992037E-2</v>
      </c>
      <c r="F795" s="5">
        <f>'Stocks Returns'!E791</f>
        <v>3.2219747587231007E-2</v>
      </c>
      <c r="G795" s="5">
        <f t="shared" si="48"/>
        <v>3.4678529905922802E-2</v>
      </c>
      <c r="H795" s="5">
        <f t="shared" si="49"/>
        <v>-4.1719677343745277E-3</v>
      </c>
      <c r="I795" s="5">
        <f t="shared" si="50"/>
        <v>4.8627419893049924E-2</v>
      </c>
      <c r="J795" s="5">
        <f t="shared" si="51"/>
        <v>3.7512105975208376E-2</v>
      </c>
    </row>
    <row r="796" spans="1:10" ht="15" customHeight="1" x14ac:dyDescent="0.2">
      <c r="A796" s="3">
        <f>'2_CVaR_t2'!A796</f>
        <v>43404</v>
      </c>
      <c r="B796" s="5">
        <f>'2_CVaR_t2'!D796-1</f>
        <v>2.4781165760166868E-2</v>
      </c>
      <c r="C796" s="5">
        <f>'Stocks Returns'!B792</f>
        <v>3.6480000000000068E-2</v>
      </c>
      <c r="D796" s="5">
        <f>'Stocks Returns'!C792</f>
        <v>3.8339861404037334E-2</v>
      </c>
      <c r="E796" s="5">
        <f>'Stocks Returns'!D792</f>
        <v>1.4340786430223629E-2</v>
      </c>
      <c r="F796" s="5">
        <f>'Stocks Returns'!E792</f>
        <v>5.4660529344074948E-3</v>
      </c>
      <c r="G796" s="5">
        <f t="shared" si="48"/>
        <v>1.3142854189582373E-2</v>
      </c>
      <c r="H796" s="5">
        <f t="shared" si="49"/>
        <v>1.9156023260366722E-3</v>
      </c>
      <c r="I796" s="5">
        <f t="shared" si="50"/>
        <v>-2.2194351331960481E-2</v>
      </c>
      <c r="J796" s="5">
        <f t="shared" si="51"/>
        <v>-2.0233995909117803E-2</v>
      </c>
    </row>
    <row r="797" spans="1:10" ht="15" customHeight="1" x14ac:dyDescent="0.2">
      <c r="A797" s="3">
        <f>'2_CVaR_t2'!A797</f>
        <v>43405</v>
      </c>
      <c r="B797" s="5">
        <f>'2_CVaR_t2'!D797-1</f>
        <v>1.7171521022583791E-2</v>
      </c>
      <c r="C797" s="5">
        <f>'Stocks Returns'!B793</f>
        <v>2.0376659462796987E-2</v>
      </c>
      <c r="D797" s="5">
        <f>'Stocks Returns'!C793</f>
        <v>2.1617700398984585E-2</v>
      </c>
      <c r="E797" s="5">
        <f>'Stocks Returns'!D793</f>
        <v>6.9778048038917628E-2</v>
      </c>
      <c r="F797" s="5">
        <f>'Stocks Returns'!E793</f>
        <v>-4.5779685264665249E-3</v>
      </c>
      <c r="G797" s="5">
        <f t="shared" si="48"/>
        <v>4.3547645276700193E-3</v>
      </c>
      <c r="H797" s="5">
        <f t="shared" si="49"/>
        <v>-3.607159295967232E-3</v>
      </c>
      <c r="I797" s="5">
        <f t="shared" si="50"/>
        <v>4.4474052848621048E-2</v>
      </c>
      <c r="J797" s="5">
        <f t="shared" si="51"/>
        <v>-2.2378678980690452E-2</v>
      </c>
    </row>
    <row r="798" spans="1:10" ht="15" customHeight="1" x14ac:dyDescent="0.2">
      <c r="A798" s="3">
        <f>'2_CVaR_t2'!A798</f>
        <v>43406</v>
      </c>
      <c r="B798" s="5">
        <f>'2_CVaR_t2'!D798-1</f>
        <v>-5.1564495309791569E-3</v>
      </c>
      <c r="C798" s="5">
        <f>'Stocks Returns'!B794</f>
        <v>-2.2390317700453743E-2</v>
      </c>
      <c r="D798" s="5">
        <f>'Stocks Returns'!C794</f>
        <v>-7.4557977703615386E-3</v>
      </c>
      <c r="E798" s="5">
        <f>'Stocks Returns'!D794</f>
        <v>-8.9526786983090689E-3</v>
      </c>
      <c r="F798" s="5">
        <f>'Stocks Returns'!E794</f>
        <v>-2.5007185972980683E-2</v>
      </c>
      <c r="G798" s="5">
        <f t="shared" si="48"/>
        <v>-1.6948042918336563E-2</v>
      </c>
      <c r="H798" s="5">
        <f t="shared" si="49"/>
        <v>1.8025368961763818E-4</v>
      </c>
      <c r="I798" s="5">
        <f t="shared" si="50"/>
        <v>-1.3026229078210421E-3</v>
      </c>
      <c r="J798" s="5">
        <f t="shared" si="51"/>
        <v>-1.962991624136878E-2</v>
      </c>
    </row>
    <row r="799" spans="1:10" ht="15" customHeight="1" x14ac:dyDescent="0.2">
      <c r="A799" s="3">
        <f>'2_CVaR_t2'!A799</f>
        <v>43409</v>
      </c>
      <c r="B799" s="5">
        <f>'2_CVaR_t2'!D799-1</f>
        <v>-1.4369689326010349E-4</v>
      </c>
      <c r="C799" s="5">
        <f>'Stocks Returns'!B795</f>
        <v>2.7545651501083235E-2</v>
      </c>
      <c r="D799" s="5">
        <f>'Stocks Returns'!C795</f>
        <v>1.4308198597801081E-4</v>
      </c>
      <c r="E799" s="5">
        <f>'Stocks Returns'!D795</f>
        <v>-5.8789790650989326E-3</v>
      </c>
      <c r="F799" s="5">
        <f>'Stocks Returns'!E795</f>
        <v>1.7541273584905648E-2</v>
      </c>
      <c r="G799" s="5">
        <f t="shared" si="48"/>
        <v>2.8169101701339985E-2</v>
      </c>
      <c r="H799" s="5">
        <f t="shared" si="49"/>
        <v>4.0167750232032566E-4</v>
      </c>
      <c r="I799" s="5">
        <f t="shared" si="50"/>
        <v>-5.6272896232755941E-3</v>
      </c>
      <c r="J799" s="5">
        <f t="shared" si="51"/>
        <v>1.7714958824374426E-2</v>
      </c>
    </row>
    <row r="800" spans="1:10" ht="15" customHeight="1" x14ac:dyDescent="0.2">
      <c r="A800" s="3">
        <f>'2_CVaR_t2'!A800</f>
        <v>43410</v>
      </c>
      <c r="B800" s="5">
        <f>'2_CVaR_t2'!D800-1</f>
        <v>5.0029411004852697E-3</v>
      </c>
      <c r="C800" s="5">
        <f>'Stocks Returns'!B796</f>
        <v>2.7108433734939208E-3</v>
      </c>
      <c r="D800" s="5">
        <f>'Stocks Returns'!C796</f>
        <v>7.0815450643775257E-3</v>
      </c>
      <c r="E800" s="5">
        <f>'Stocks Returns'!D796</f>
        <v>1.0096639261502949E-2</v>
      </c>
      <c r="F800" s="5">
        <f>'Stocks Returns'!E796</f>
        <v>6.8086339272779295E-3</v>
      </c>
      <c r="G800" s="5">
        <f t="shared" si="48"/>
        <v>-1.6132367495253893E-3</v>
      </c>
      <c r="H800" s="5">
        <f t="shared" si="49"/>
        <v>-2.3435945963745305E-4</v>
      </c>
      <c r="I800" s="5">
        <f t="shared" si="50"/>
        <v>2.7523597629935531E-3</v>
      </c>
      <c r="J800" s="5">
        <f t="shared" si="51"/>
        <v>1.63975240025369E-3</v>
      </c>
    </row>
    <row r="801" spans="1:10" ht="15" customHeight="1" x14ac:dyDescent="0.2">
      <c r="A801" s="3">
        <f>'2_CVaR_t2'!A801</f>
        <v>43411</v>
      </c>
      <c r="B801" s="5">
        <f>'2_CVaR_t2'!D801-1</f>
        <v>1.7984094319946298E-2</v>
      </c>
      <c r="C801" s="5">
        <f>'Stocks Returns'!B797</f>
        <v>-6.3082006608591312E-3</v>
      </c>
      <c r="D801" s="5">
        <f>'Stocks Returns'!C797</f>
        <v>2.8340080971660075E-2</v>
      </c>
      <c r="E801" s="5">
        <f>'Stocks Returns'!D797</f>
        <v>3.8554905040695253E-3</v>
      </c>
      <c r="F801" s="5">
        <f>'Stocks Returns'!E797</f>
        <v>7.6258992805755543E-3</v>
      </c>
      <c r="G801" s="5">
        <f t="shared" si="48"/>
        <v>-2.3111232919705221E-2</v>
      </c>
      <c r="H801" s="5">
        <f t="shared" si="49"/>
        <v>1.9193266983164141E-3</v>
      </c>
      <c r="I801" s="5">
        <f t="shared" si="50"/>
        <v>-2.2647788866697958E-2</v>
      </c>
      <c r="J801" s="5">
        <f t="shared" si="51"/>
        <v>-1.1018318546637183E-2</v>
      </c>
    </row>
    <row r="802" spans="1:10" ht="15" customHeight="1" x14ac:dyDescent="0.2">
      <c r="A802" s="3">
        <f>'2_CVaR_t2'!A802</f>
        <v>43412</v>
      </c>
      <c r="B802" s="5">
        <f>'2_CVaR_t2'!D802-1</f>
        <v>4.93870515361583E-3</v>
      </c>
      <c r="C802" s="5">
        <f>'Stocks Returns'!B798</f>
        <v>2.1765417170495738E-2</v>
      </c>
      <c r="D802" s="5">
        <f>'Stocks Returns'!C798</f>
        <v>3.1081641110650704E-3</v>
      </c>
      <c r="E802" s="5">
        <f>'Stocks Returns'!D798</f>
        <v>5.9032716927453821E-2</v>
      </c>
      <c r="F802" s="5">
        <f>'Stocks Returns'!E798</f>
        <v>-4.4552334713694242E-2</v>
      </c>
      <c r="G802" s="5">
        <f t="shared" si="48"/>
        <v>1.7503087902183349E-2</v>
      </c>
      <c r="H802" s="5">
        <f t="shared" si="49"/>
        <v>-4.1132019622669063E-3</v>
      </c>
      <c r="I802" s="5">
        <f t="shared" si="50"/>
        <v>5.1783243836130262E-2</v>
      </c>
      <c r="J802" s="5">
        <f t="shared" si="51"/>
        <v>-4.9654534877977219E-2</v>
      </c>
    </row>
    <row r="803" spans="1:10" ht="15" customHeight="1" x14ac:dyDescent="0.2">
      <c r="A803" s="3">
        <f>'2_CVaR_t2'!A803</f>
        <v>43413</v>
      </c>
      <c r="B803" s="5">
        <f>'2_CVaR_t2'!D803-1</f>
        <v>-7.1939220871684029E-3</v>
      </c>
      <c r="C803" s="5">
        <f>'Stocks Returns'!B799</f>
        <v>-2.4260355029585789E-2</v>
      </c>
      <c r="D803" s="5">
        <f>'Stocks Returns'!C799</f>
        <v>-8.9513185980857335E-3</v>
      </c>
      <c r="E803" s="5">
        <f>'Stocks Returns'!D799</f>
        <v>-3.1161853593015598E-2</v>
      </c>
      <c r="F803" s="5">
        <f>'Stocks Returns'!E799</f>
        <v>-2.6901808399341087E-3</v>
      </c>
      <c r="G803" s="5">
        <f t="shared" si="48"/>
        <v>-1.685943126791347E-2</v>
      </c>
      <c r="H803" s="5">
        <f t="shared" si="49"/>
        <v>1.6833575908597326E-3</v>
      </c>
      <c r="I803" s="5">
        <f t="shared" si="50"/>
        <v>-2.050467387572287E-2</v>
      </c>
      <c r="J803" s="5">
        <f t="shared" si="51"/>
        <v>4.8021265491868361E-3</v>
      </c>
    </row>
    <row r="804" spans="1:10" ht="15" customHeight="1" x14ac:dyDescent="0.2">
      <c r="A804" s="3">
        <f>'2_CVaR_t2'!A804</f>
        <v>43416</v>
      </c>
      <c r="B804" s="5">
        <f>'2_CVaR_t2'!D804-1</f>
        <v>-2.0105375111185375E-2</v>
      </c>
      <c r="C804" s="5">
        <f>'Stocks Returns'!B800</f>
        <v>-1.7283201940570092E-2</v>
      </c>
      <c r="D804" s="5">
        <f>'Stocks Returns'!C800</f>
        <v>-2.9250330021538318E-2</v>
      </c>
      <c r="E804" s="5">
        <f>'Stocks Returns'!D800</f>
        <v>-3.4243726604741398E-2</v>
      </c>
      <c r="F804" s="5">
        <f>'Stocks Returns'!E800</f>
        <v>-2.382736400419605E-2</v>
      </c>
      <c r="G804" s="5">
        <f t="shared" si="48"/>
        <v>2.529670248699125E-3</v>
      </c>
      <c r="H804" s="5">
        <f t="shared" si="49"/>
        <v>3.8661552661600762E-4</v>
      </c>
      <c r="I804" s="5">
        <f t="shared" si="50"/>
        <v>-4.5304181556072125E-3</v>
      </c>
      <c r="J804" s="5">
        <f t="shared" si="51"/>
        <v>-2.9320739461795066E-3</v>
      </c>
    </row>
    <row r="805" spans="1:10" ht="15" customHeight="1" x14ac:dyDescent="0.2">
      <c r="A805" s="3">
        <f>'2_CVaR_t2'!A805</f>
        <v>43417</v>
      </c>
      <c r="B805" s="5">
        <f>'2_CVaR_t2'!D805-1</f>
        <v>8.7571673756192681E-4</v>
      </c>
      <c r="C805" s="5">
        <f>'Stocks Returns'!B801</f>
        <v>-9.2564023449551724E-3</v>
      </c>
      <c r="D805" s="5">
        <f>'Stocks Returns'!C801</f>
        <v>0</v>
      </c>
      <c r="E805" s="5">
        <f>'Stocks Returns'!D801</f>
        <v>1.7226528854435763E-2</v>
      </c>
      <c r="F805" s="5">
        <f>'Stocks Returns'!E801</f>
        <v>-2.1799201719373662E-2</v>
      </c>
      <c r="G805" s="5">
        <f t="shared" si="48"/>
        <v>-9.6129277824997077E-3</v>
      </c>
      <c r="H805" s="5">
        <f t="shared" si="49"/>
        <v>-1.2417137335381154E-3</v>
      </c>
      <c r="I805" s="5">
        <f t="shared" si="50"/>
        <v>1.59736566219221E-2</v>
      </c>
      <c r="J805" s="5">
        <f t="shared" si="51"/>
        <v>-2.268373844771349E-2</v>
      </c>
    </row>
    <row r="806" spans="1:10" ht="15" customHeight="1" x14ac:dyDescent="0.2">
      <c r="A806" s="3">
        <f>'2_CVaR_t2'!A806</f>
        <v>43418</v>
      </c>
      <c r="B806" s="5">
        <f>'2_CVaR_t2'!D806-1</f>
        <v>-1.3425290179092109E-4</v>
      </c>
      <c r="C806" s="5">
        <f>'Stocks Returns'!B802</f>
        <v>-5.9171597633135287E-3</v>
      </c>
      <c r="D806" s="5">
        <f>'Stocks Returns'!C802</f>
        <v>-1.6461494417405742E-3</v>
      </c>
      <c r="E806" s="5">
        <f>'Stocks Returns'!D802</f>
        <v>1.637030764888503E-2</v>
      </c>
      <c r="F806" s="5">
        <f>'Stocks Returns'!E802</f>
        <v>6.2774639045826142E-3</v>
      </c>
      <c r="G806" s="5">
        <f t="shared" si="48"/>
        <v>-5.3027881954034349E-3</v>
      </c>
      <c r="H806" s="5">
        <f t="shared" si="49"/>
        <v>-1.4014530016207157E-3</v>
      </c>
      <c r="I806" s="5">
        <f t="shared" si="50"/>
        <v>1.6608058619426755E-2</v>
      </c>
      <c r="J806" s="5">
        <f t="shared" si="51"/>
        <v>6.4413456266818759E-3</v>
      </c>
    </row>
    <row r="807" spans="1:10" ht="15" customHeight="1" x14ac:dyDescent="0.2">
      <c r="A807" s="3">
        <f>'2_CVaR_t2'!A807</f>
        <v>43419</v>
      </c>
      <c r="B807" s="5">
        <f>'2_CVaR_t2'!D807-1</f>
        <v>1.3013707448178424E-2</v>
      </c>
      <c r="C807" s="5">
        <f>'Stocks Returns'!B803</f>
        <v>-5.0125313283208017E-3</v>
      </c>
      <c r="D807" s="5">
        <f>'Stocks Returns'!C803</f>
        <v>1.684708581260308E-2</v>
      </c>
      <c r="E807" s="5">
        <f>'Stocks Returns'!D803</f>
        <v>4.6237156345459551E-2</v>
      </c>
      <c r="F807" s="5">
        <f>'Stocks Returns'!E803</f>
        <v>1.6999376169681613E-2</v>
      </c>
      <c r="G807" s="5">
        <f t="shared" si="48"/>
        <v>-1.7037465769451712E-2</v>
      </c>
      <c r="H807" s="5">
        <f t="shared" si="49"/>
        <v>-2.2585638027968168E-3</v>
      </c>
      <c r="I807" s="5">
        <f t="shared" si="50"/>
        <v>2.7069715311343931E-2</v>
      </c>
      <c r="J807" s="5">
        <f t="shared" si="51"/>
        <v>3.5147642347021432E-3</v>
      </c>
    </row>
    <row r="808" spans="1:10" ht="15" customHeight="1" x14ac:dyDescent="0.2">
      <c r="A808" s="3">
        <f>'2_CVaR_t2'!A808</f>
        <v>43420</v>
      </c>
      <c r="B808" s="5">
        <f>'2_CVaR_t2'!D808-1</f>
        <v>-7.0809257982462626E-3</v>
      </c>
      <c r="C808" s="5">
        <f>'Stocks Returns'!B804</f>
        <v>-1.0075566750629705E-2</v>
      </c>
      <c r="D808" s="5">
        <f>'Stocks Returns'!C804</f>
        <v>-1.1703327693175392E-2</v>
      </c>
      <c r="E808" s="5">
        <f>'Stocks Returns'!D804</f>
        <v>3.4505640345057209E-3</v>
      </c>
      <c r="F808" s="5">
        <f>'Stocks Returns'!E804</f>
        <v>1.3954914890354386E-2</v>
      </c>
      <c r="G808" s="5">
        <f t="shared" si="48"/>
        <v>-2.7832677973350798E-3</v>
      </c>
      <c r="H808" s="5">
        <f t="shared" si="49"/>
        <v>-1.2349523779344937E-3</v>
      </c>
      <c r="I808" s="5">
        <f t="shared" si="50"/>
        <v>1.3940971520670373E-2</v>
      </c>
      <c r="J808" s="5">
        <f t="shared" si="51"/>
        <v>2.1329924303851996E-2</v>
      </c>
    </row>
    <row r="809" spans="1:10" ht="15" customHeight="1" x14ac:dyDescent="0.2">
      <c r="A809" s="3">
        <f>'2_CVaR_t2'!A809</f>
        <v>43423</v>
      </c>
      <c r="B809" s="5">
        <f>'2_CVaR_t2'!D809-1</f>
        <v>-2.5340791285804132E-2</v>
      </c>
      <c r="C809" s="5">
        <f>'Stocks Returns'!B805</f>
        <v>-3.0852417302799084E-2</v>
      </c>
      <c r="D809" s="5">
        <f>'Stocks Returns'!C805</f>
        <v>-3.8664574118989936E-2</v>
      </c>
      <c r="E809" s="5">
        <f>'Stocks Returns'!D805</f>
        <v>-2.2880571352995704E-2</v>
      </c>
      <c r="F809" s="5">
        <f>'Stocks Returns'!E805</f>
        <v>4.8396854204475481E-3</v>
      </c>
      <c r="G809" s="5">
        <f t="shared" si="48"/>
        <v>-6.0066711654544469E-3</v>
      </c>
      <c r="H809" s="5">
        <f t="shared" si="49"/>
        <v>-1.3224703541260055E-3</v>
      </c>
      <c r="I809" s="5">
        <f t="shared" si="50"/>
        <v>1.4559734545822947E-2</v>
      </c>
      <c r="J809" s="5">
        <f t="shared" si="51"/>
        <v>3.1169700146736923E-2</v>
      </c>
    </row>
    <row r="810" spans="1:10" ht="15" customHeight="1" x14ac:dyDescent="0.2">
      <c r="A810" s="3">
        <f>'2_CVaR_t2'!A810</f>
        <v>43424</v>
      </c>
      <c r="B810" s="5">
        <f>'2_CVaR_t2'!D810-1</f>
        <v>-7.126367288166735E-3</v>
      </c>
      <c r="C810" s="5">
        <f>'Stocks Returns'!B806</f>
        <v>-3.1506399737446622E-2</v>
      </c>
      <c r="D810" s="5">
        <f>'Stocks Returns'!C806</f>
        <v>-1.0314633422380481E-2</v>
      </c>
      <c r="E810" s="5">
        <f>'Stocks Returns'!D806</f>
        <v>-1.1911207363291765E-2</v>
      </c>
      <c r="F810" s="5">
        <f>'Stocks Returns'!E806</f>
        <v>-3.6875376279349781E-2</v>
      </c>
      <c r="G810" s="5">
        <f t="shared" si="48"/>
        <v>-2.417041728638324E-2</v>
      </c>
      <c r="H810" s="5">
        <f t="shared" si="49"/>
        <v>2.2061983680262028E-4</v>
      </c>
      <c r="I810" s="5">
        <f t="shared" si="50"/>
        <v>-1.3537323766621822E-3</v>
      </c>
      <c r="J810" s="5">
        <f t="shared" si="51"/>
        <v>-2.9453195451394017E-2</v>
      </c>
    </row>
    <row r="811" spans="1:10" ht="15" customHeight="1" x14ac:dyDescent="0.2">
      <c r="A811" s="3">
        <f>'2_CVaR_t2'!A811</f>
        <v>43425</v>
      </c>
      <c r="B811" s="5">
        <f>'2_CVaR_t2'!D811-1</f>
        <v>5.0118839012576188E-3</v>
      </c>
      <c r="C811" s="5">
        <f>'Stocks Returns'!B807</f>
        <v>2.8803795323619097E-2</v>
      </c>
      <c r="D811" s="5">
        <f>'Stocks Returns'!C807</f>
        <v>7.8728349703829359E-3</v>
      </c>
      <c r="E811" s="5">
        <f>'Stocks Returns'!D807</f>
        <v>0</v>
      </c>
      <c r="F811" s="5">
        <f>'Stocks Returns'!E807</f>
        <v>2.328488826379127E-2</v>
      </c>
      <c r="G811" s="5">
        <f t="shared" si="48"/>
        <v>2.4471118369416015E-2</v>
      </c>
      <c r="H811" s="5">
        <f t="shared" si="49"/>
        <v>5.4376899127953158E-4</v>
      </c>
      <c r="I811" s="5">
        <f t="shared" si="50"/>
        <v>-7.3574782579692412E-3</v>
      </c>
      <c r="J811" s="5">
        <f t="shared" si="51"/>
        <v>1.8106723490060386E-2</v>
      </c>
    </row>
    <row r="812" spans="1:10" ht="15" customHeight="1" x14ac:dyDescent="0.2">
      <c r="A812" s="3">
        <f>'2_CVaR_t2'!A812</f>
        <v>43426</v>
      </c>
      <c r="B812" s="5">
        <f>'2_CVaR_t2'!D812-1</f>
        <v>3.1594126486123031E-5</v>
      </c>
      <c r="C812" s="5">
        <f>'Stocks Returns'!B808</f>
        <v>0</v>
      </c>
      <c r="D812" s="5">
        <f>'Stocks Returns'!C808</f>
        <v>0</v>
      </c>
      <c r="E812" s="5">
        <f>'Stocks Returns'!D808</f>
        <v>0</v>
      </c>
      <c r="F812" s="5">
        <f>'Stocks Returns'!E808</f>
        <v>0</v>
      </c>
      <c r="G812" s="5">
        <f t="shared" si="48"/>
        <v>4.5494065351061984E-4</v>
      </c>
      <c r="H812" s="5">
        <f t="shared" si="49"/>
        <v>6.1315236885345803E-7</v>
      </c>
      <c r="I812" s="5">
        <f t="shared" si="50"/>
        <v>-7.0241384070458875E-6</v>
      </c>
      <c r="J812" s="5">
        <f t="shared" si="51"/>
        <v>-8.2789821646411454E-6</v>
      </c>
    </row>
    <row r="813" spans="1:10" ht="15" customHeight="1" x14ac:dyDescent="0.2">
      <c r="A813" s="3">
        <f>'2_CVaR_t2'!A813</f>
        <v>43427</v>
      </c>
      <c r="B813" s="5">
        <f>'2_CVaR_t2'!D813-1</f>
        <v>-6.2975695775036034E-3</v>
      </c>
      <c r="C813" s="5">
        <f>'Stocks Returns'!B809</f>
        <v>2.3056653491435597E-3</v>
      </c>
      <c r="D813" s="5">
        <f>'Stocks Returns'!C809</f>
        <v>-1.1531022169319893E-2</v>
      </c>
      <c r="E813" s="5">
        <f>'Stocks Returns'!D809</f>
        <v>1.8219178082191867E-2</v>
      </c>
      <c r="F813" s="5">
        <f>'Stocks Returns'!E809</f>
        <v>-2.5656689065363558E-2</v>
      </c>
      <c r="G813" s="5">
        <f t="shared" si="48"/>
        <v>8.8449137360759704E-3</v>
      </c>
      <c r="H813" s="5">
        <f t="shared" si="49"/>
        <v>-2.2155415657024533E-3</v>
      </c>
      <c r="I813" s="5">
        <f t="shared" si="50"/>
        <v>2.7553423131983681E-2</v>
      </c>
      <c r="J813" s="5">
        <f t="shared" si="51"/>
        <v>-1.9094857675335138E-2</v>
      </c>
    </row>
    <row r="814" spans="1:10" ht="15" customHeight="1" x14ac:dyDescent="0.2">
      <c r="A814" s="3">
        <f>'2_CVaR_t2'!A814</f>
        <v>43430</v>
      </c>
      <c r="B814" s="5">
        <f>'2_CVaR_t2'!D814-1</f>
        <v>1.5507776480321311E-2</v>
      </c>
      <c r="C814" s="5">
        <f>'Stocks Returns'!B810</f>
        <v>-9.5300690108445218E-3</v>
      </c>
      <c r="D814" s="5">
        <f>'Stocks Returns'!C810</f>
        <v>2.3105290885828245E-2</v>
      </c>
      <c r="E814" s="5">
        <f>'Stocks Returns'!D810</f>
        <v>1.8969460513924341E-2</v>
      </c>
      <c r="F814" s="5">
        <f>'Stocks Returns'!E810</f>
        <v>1.4106583072100332E-2</v>
      </c>
      <c r="G814" s="5">
        <f t="shared" si="48"/>
        <v>-2.3952584587440311E-2</v>
      </c>
      <c r="H814" s="5">
        <f t="shared" si="49"/>
        <v>3.2902639376935008E-4</v>
      </c>
      <c r="I814" s="5">
        <f t="shared" si="50"/>
        <v>-3.8789992602360421E-3</v>
      </c>
      <c r="J814" s="5">
        <f t="shared" si="51"/>
        <v>-1.9670452927619715E-3</v>
      </c>
    </row>
    <row r="815" spans="1:10" ht="15" customHeight="1" x14ac:dyDescent="0.2">
      <c r="A815" s="3">
        <f>'2_CVaR_t2'!A815</f>
        <v>43431</v>
      </c>
      <c r="B815" s="5">
        <f>'2_CVaR_t2'!D815-1</f>
        <v>-1.4772766023558592E-3</v>
      </c>
      <c r="C815" s="5">
        <f>'Stocks Returns'!B811</f>
        <v>-3.3178500331787486E-4</v>
      </c>
      <c r="D815" s="5">
        <f>'Stocks Returns'!C811</f>
        <v>-2.2068559658672271E-4</v>
      </c>
      <c r="E815" s="5">
        <f>'Stocks Returns'!D811</f>
        <v>-2.6802218114602594E-2</v>
      </c>
      <c r="F815" s="5">
        <f>'Stocks Returns'!E811</f>
        <v>8.9644513137556725E-3</v>
      </c>
      <c r="G815" s="5">
        <f t="shared" si="48"/>
        <v>1.5736527890864603E-3</v>
      </c>
      <c r="H815" s="5">
        <f t="shared" si="49"/>
        <v>2.000589162523647E-3</v>
      </c>
      <c r="I815" s="5">
        <f t="shared" si="50"/>
        <v>-2.4582286480097363E-2</v>
      </c>
      <c r="J815" s="5">
        <f t="shared" si="51"/>
        <v>1.0522484673870005E-2</v>
      </c>
    </row>
    <row r="816" spans="1:10" ht="15" customHeight="1" x14ac:dyDescent="0.2">
      <c r="A816" s="3">
        <f>'2_CVaR_t2'!A816</f>
        <v>43432</v>
      </c>
      <c r="B816" s="5">
        <f>'2_CVaR_t2'!D816-1</f>
        <v>2.679078791958367E-2</v>
      </c>
      <c r="C816" s="5">
        <f>'Stocks Returns'!B812</f>
        <v>3.9163624294722865E-2</v>
      </c>
      <c r="D816" s="5">
        <f>'Stocks Returns'!C812</f>
        <v>4.0247222426605944E-2</v>
      </c>
      <c r="E816" s="5">
        <f>'Stocks Returns'!D812</f>
        <v>2.9575362908696334E-2</v>
      </c>
      <c r="F816" s="5">
        <f>'Stocks Returns'!E812</f>
        <v>1.6390931372548989E-2</v>
      </c>
      <c r="G816" s="5">
        <f t="shared" si="48"/>
        <v>1.3894602454919518E-2</v>
      </c>
      <c r="H816" s="5">
        <f t="shared" si="49"/>
        <v>8.6532709245041445E-4</v>
      </c>
      <c r="I816" s="5">
        <f t="shared" si="50"/>
        <v>-9.9257941311765852E-3</v>
      </c>
      <c r="J816" s="5">
        <f t="shared" si="51"/>
        <v>-1.139524448732292E-2</v>
      </c>
    </row>
    <row r="817" spans="1:10" ht="15" customHeight="1" x14ac:dyDescent="0.2">
      <c r="A817" s="3">
        <f>'2_CVaR_t2'!A817</f>
        <v>43433</v>
      </c>
      <c r="B817" s="5">
        <f>'2_CVaR_t2'!D817-1</f>
        <v>-1.1047821772424693E-2</v>
      </c>
      <c r="C817" s="5">
        <f>'Stocks Returns'!B813</f>
        <v>1.0220376876397319E-2</v>
      </c>
      <c r="D817" s="5">
        <f>'Stocks Returns'!C813</f>
        <v>-1.61267506012166E-2</v>
      </c>
      <c r="E817" s="5">
        <f>'Stocks Returns'!D813</f>
        <v>-1.9370140993543283E-2</v>
      </c>
      <c r="F817" s="5">
        <f>'Stocks Returns'!E813</f>
        <v>7.8372268274304879E-3</v>
      </c>
      <c r="G817" s="5">
        <f t="shared" si="48"/>
        <v>2.132610474102806E-2</v>
      </c>
      <c r="H817" s="5">
        <f t="shared" si="49"/>
        <v>1.7985420539782387E-4</v>
      </c>
      <c r="I817" s="5">
        <f t="shared" si="50"/>
        <v>-3.0249563410013232E-3</v>
      </c>
      <c r="J817" s="5">
        <f t="shared" si="51"/>
        <v>1.9330149065482038E-2</v>
      </c>
    </row>
    <row r="818" spans="1:10" ht="15" customHeight="1" x14ac:dyDescent="0.2">
      <c r="A818" s="3">
        <f>'2_CVaR_t2'!A818</f>
        <v>43434</v>
      </c>
      <c r="B818" s="5">
        <f>'2_CVaR_t2'!D818-1</f>
        <v>1.2154345203414518E-2</v>
      </c>
      <c r="C818" s="5">
        <f>'Stocks Returns'!B814</f>
        <v>-2.8770154916218815E-2</v>
      </c>
      <c r="D818" s="5">
        <f>'Stocks Returns'!C814</f>
        <v>1.87634795111431E-2</v>
      </c>
      <c r="E818" s="5">
        <f>'Stocks Returns'!D814</f>
        <v>7.7936038699273347E-3</v>
      </c>
      <c r="F818" s="5">
        <f>'Stocks Returns'!E814</f>
        <v>-1.0318528488111212E-2</v>
      </c>
      <c r="G818" s="5">
        <f t="shared" si="48"/>
        <v>-3.9968973207386377E-2</v>
      </c>
      <c r="H818" s="5">
        <f t="shared" si="49"/>
        <v>9.2258552175698144E-4</v>
      </c>
      <c r="I818" s="5">
        <f t="shared" si="50"/>
        <v>-1.0105496758732482E-2</v>
      </c>
      <c r="J818" s="5">
        <f t="shared" si="51"/>
        <v>-2.2911062881434539E-2</v>
      </c>
    </row>
    <row r="819" spans="1:10" ht="15" customHeight="1" x14ac:dyDescent="0.2">
      <c r="A819" s="3">
        <f>'2_CVaR_t2'!A819</f>
        <v>43437</v>
      </c>
      <c r="B819" s="5">
        <f>'2_CVaR_t2'!D819-1</f>
        <v>1.6572397246097159E-2</v>
      </c>
      <c r="C819" s="5">
        <f>'Stocks Returns'!B815</f>
        <v>-8.203125E-2</v>
      </c>
      <c r="D819" s="5">
        <f>'Stocks Returns'!C815</f>
        <v>2.3216427916166849E-2</v>
      </c>
      <c r="E819" s="5">
        <f>'Stocks Returns'!D815</f>
        <v>3.6800000000000166E-2</v>
      </c>
      <c r="F819" s="5">
        <f>'Stocks Returns'!E815</f>
        <v>4.4273194318525055E-2</v>
      </c>
      <c r="G819" s="5">
        <f t="shared" si="48"/>
        <v>-9.7477199423675484E-2</v>
      </c>
      <c r="H819" s="5">
        <f t="shared" si="49"/>
        <v>-1.1266788607262185E-3</v>
      </c>
      <c r="I819" s="5">
        <f t="shared" si="50"/>
        <v>1.2380256937624373E-2</v>
      </c>
      <c r="J819" s="5">
        <f t="shared" si="51"/>
        <v>2.7094415848086122E-2</v>
      </c>
    </row>
    <row r="820" spans="1:10" ht="15" customHeight="1" x14ac:dyDescent="0.2">
      <c r="A820" s="3">
        <f>'2_CVaR_t2'!A820</f>
        <v>43438</v>
      </c>
      <c r="B820" s="5">
        <f>'2_CVaR_t2'!D820-1</f>
        <v>-2.9679330112111213E-2</v>
      </c>
      <c r="C820" s="5">
        <f>'Stocks Returns'!B816</f>
        <v>-7.8014184397162678E-3</v>
      </c>
      <c r="D820" s="5">
        <f>'Stocks Returns'!C816</f>
        <v>-4.3862068965517365E-2</v>
      </c>
      <c r="E820" s="5">
        <f>'Stocks Returns'!D816</f>
        <v>-4.2181069958847739E-2</v>
      </c>
      <c r="F820" s="5">
        <f>'Stocks Returns'!E816</f>
        <v>-3.1688612357111845E-2</v>
      </c>
      <c r="G820" s="5">
        <f t="shared" si="48"/>
        <v>2.121502173671776E-2</v>
      </c>
      <c r="H820" s="5">
        <f t="shared" si="49"/>
        <v>-1.3477499398033277E-4</v>
      </c>
      <c r="I820" s="5">
        <f t="shared" si="50"/>
        <v>1.6625241081122122E-3</v>
      </c>
      <c r="J820" s="5">
        <f t="shared" si="51"/>
        <v>-8.5489378051537002E-4</v>
      </c>
    </row>
    <row r="821" spans="1:10" ht="15" customHeight="1" x14ac:dyDescent="0.2">
      <c r="A821" s="3">
        <f>'2_CVaR_t2'!A821</f>
        <v>43439</v>
      </c>
      <c r="B821" s="5">
        <f>'2_CVaR_t2'!D821-1</f>
        <v>3.1594126486123031E-5</v>
      </c>
      <c r="C821" s="5">
        <f>'Stocks Returns'!B817</f>
        <v>0</v>
      </c>
      <c r="D821" s="5">
        <f>'Stocks Returns'!C817</f>
        <v>0</v>
      </c>
      <c r="E821" s="5">
        <f>'Stocks Returns'!D817</f>
        <v>0</v>
      </c>
      <c r="F821" s="5">
        <f>'Stocks Returns'!E817</f>
        <v>0</v>
      </c>
      <c r="G821" s="5">
        <f t="shared" si="48"/>
        <v>4.5494065351061984E-4</v>
      </c>
      <c r="H821" s="5">
        <f t="shared" si="49"/>
        <v>6.1315236885345803E-7</v>
      </c>
      <c r="I821" s="5">
        <f t="shared" si="50"/>
        <v>-7.0241384070458875E-6</v>
      </c>
      <c r="J821" s="5">
        <f t="shared" si="51"/>
        <v>-8.2789821646411454E-6</v>
      </c>
    </row>
    <row r="822" spans="1:10" ht="15" customHeight="1" x14ac:dyDescent="0.2">
      <c r="A822" s="3">
        <f>'2_CVaR_t2'!A822</f>
        <v>43440</v>
      </c>
      <c r="B822" s="5">
        <f>'2_CVaR_t2'!D822-1</f>
        <v>1.0146272910375398E-2</v>
      </c>
      <c r="C822" s="5">
        <f>'Stocks Returns'!B818</f>
        <v>4.1815582558970554E-2</v>
      </c>
      <c r="D822" s="5">
        <f>'Stocks Returns'!C818</f>
        <v>1.7383150605885911E-2</v>
      </c>
      <c r="E822" s="5">
        <f>'Stocks Returns'!D818</f>
        <v>-1.4500537056927998E-2</v>
      </c>
      <c r="F822" s="5">
        <f>'Stocks Returns'!E818</f>
        <v>-4.6323968918111635E-3</v>
      </c>
      <c r="G822" s="5">
        <f t="shared" si="48"/>
        <v>3.2547150390397073E-2</v>
      </c>
      <c r="H822" s="5">
        <f t="shared" si="49"/>
        <v>2.4976118762149377E-3</v>
      </c>
      <c r="I822" s="5">
        <f t="shared" si="50"/>
        <v>-2.9435905869515864E-2</v>
      </c>
      <c r="J822" s="5">
        <f t="shared" si="51"/>
        <v>-1.5140413137453592E-2</v>
      </c>
    </row>
    <row r="823" spans="1:10" ht="15" customHeight="1" x14ac:dyDescent="0.2">
      <c r="A823" s="3">
        <f>'2_CVaR_t2'!A823</f>
        <v>43441</v>
      </c>
      <c r="B823" s="5">
        <f>'2_CVaR_t2'!D823-1</f>
        <v>-1.9693694086539648E-2</v>
      </c>
      <c r="C823" s="5">
        <f>'Stocks Returns'!B819</f>
        <v>-7.547169811320753E-3</v>
      </c>
      <c r="D823" s="5">
        <f>'Stocks Returns'!C819</f>
        <v>-2.7933356965615053E-2</v>
      </c>
      <c r="E823" s="5">
        <f>'Stocks Returns'!D819</f>
        <v>-4.2779291553133536E-2</v>
      </c>
      <c r="F823" s="5">
        <f>'Stocks Returns'!E819</f>
        <v>-1.0508932592703801E-2</v>
      </c>
      <c r="G823" s="5">
        <f t="shared" si="48"/>
        <v>1.1869948032018674E-2</v>
      </c>
      <c r="H823" s="5">
        <f t="shared" si="49"/>
        <v>1.097702188045821E-3</v>
      </c>
      <c r="I823" s="5">
        <f t="shared" si="50"/>
        <v>-1.3673586801856791E-2</v>
      </c>
      <c r="J823" s="5">
        <f t="shared" si="51"/>
        <v>9.9590040428763904E-3</v>
      </c>
    </row>
    <row r="824" spans="1:10" ht="15" customHeight="1" x14ac:dyDescent="0.2">
      <c r="A824" s="3">
        <f>'2_CVaR_t2'!A824</f>
        <v>43444</v>
      </c>
      <c r="B824" s="5">
        <f>'2_CVaR_t2'!D824-1</f>
        <v>4.7329276545138299E-3</v>
      </c>
      <c r="C824" s="5">
        <f>'Stocks Returns'!B820</f>
        <v>-1.9357068786726495E-2</v>
      </c>
      <c r="D824" s="5">
        <f>'Stocks Returns'!C820</f>
        <v>5.6159288162787036E-3</v>
      </c>
      <c r="E824" s="5">
        <f>'Stocks Returns'!D820</f>
        <v>2.3341873042983297E-2</v>
      </c>
      <c r="F824" s="5">
        <f>'Stocks Returns'!E820</f>
        <v>-1.0772265210134968E-2</v>
      </c>
      <c r="G824" s="5">
        <f t="shared" si="48"/>
        <v>-2.3421581457506214E-2</v>
      </c>
      <c r="H824" s="5">
        <f t="shared" si="49"/>
        <v>-1.3025867987255385E-3</v>
      </c>
      <c r="I824" s="5">
        <f t="shared" si="50"/>
        <v>1.6396108798813498E-2</v>
      </c>
      <c r="J824" s="5">
        <f t="shared" si="51"/>
        <v>-1.5660854075288215E-2</v>
      </c>
    </row>
    <row r="825" spans="1:10" ht="15" customHeight="1" x14ac:dyDescent="0.2">
      <c r="A825" s="3">
        <f>'2_CVaR_t2'!A825</f>
        <v>43445</v>
      </c>
      <c r="B825" s="5">
        <f>'2_CVaR_t2'!D825-1</f>
        <v>-4.5996509284402798E-3</v>
      </c>
      <c r="C825" s="5">
        <f>'Stocks Returns'!B821</f>
        <v>-1.5156855833627025E-2</v>
      </c>
      <c r="D825" s="5">
        <f>'Stocks Returns'!C821</f>
        <v>-7.7603713373948224E-3</v>
      </c>
      <c r="E825" s="5">
        <f>'Stocks Returns'!D821</f>
        <v>4.1724617524339092E-3</v>
      </c>
      <c r="F825" s="5">
        <f>'Stocks Returns'!E821</f>
        <v>3.6809815950920033E-3</v>
      </c>
      <c r="G825" s="5">
        <f t="shared" si="48"/>
        <v>-1.0249838820439127E-2</v>
      </c>
      <c r="H825" s="5">
        <f t="shared" si="49"/>
        <v>-9.4378125055419489E-4</v>
      </c>
      <c r="I825" s="5">
        <f t="shared" si="50"/>
        <v>1.1000733516913903E-2</v>
      </c>
      <c r="J825" s="5">
        <f t="shared" si="51"/>
        <v>8.4802558055172388E-3</v>
      </c>
    </row>
    <row r="826" spans="1:10" ht="15" customHeight="1" x14ac:dyDescent="0.2">
      <c r="A826" s="3">
        <f>'2_CVaR_t2'!A826</f>
        <v>43446</v>
      </c>
      <c r="B826" s="5">
        <f>'2_CVaR_t2'!D826-1</f>
        <v>5.5462462622097863E-3</v>
      </c>
      <c r="C826" s="5">
        <f>'Stocks Returns'!B822</f>
        <v>1.5748031496062964E-2</v>
      </c>
      <c r="D826" s="5">
        <f>'Stocks Returns'!C822</f>
        <v>7.2363131350048349E-3</v>
      </c>
      <c r="E826" s="5">
        <f>'Stocks Returns'!D822</f>
        <v>1.91135734072021E-2</v>
      </c>
      <c r="F826" s="5">
        <f>'Stocks Returns'!E822</f>
        <v>-2.5977995110024743E-3</v>
      </c>
      <c r="G826" s="5">
        <f t="shared" si="48"/>
        <v>1.0901665025006127E-2</v>
      </c>
      <c r="H826" s="5">
        <f t="shared" si="49"/>
        <v>-8.791939595445171E-4</v>
      </c>
      <c r="I826" s="5">
        <f t="shared" si="50"/>
        <v>1.0967424972389573E-2</v>
      </c>
      <c r="J826" s="5">
        <f t="shared" si="51"/>
        <v>-8.3306694329013976E-3</v>
      </c>
    </row>
    <row r="827" spans="1:10" ht="15" customHeight="1" x14ac:dyDescent="0.2">
      <c r="A827" s="3">
        <f>'2_CVaR_t2'!A827</f>
        <v>43447</v>
      </c>
      <c r="B827" s="5">
        <f>'2_CVaR_t2'!D827-1</f>
        <v>-1.930179557988132E-3</v>
      </c>
      <c r="C827" s="5">
        <f>'Stocks Returns'!B823</f>
        <v>-1.4446793516560974E-2</v>
      </c>
      <c r="D827" s="5">
        <f>'Stocks Returns'!C823</f>
        <v>-1.8867924528302993E-3</v>
      </c>
      <c r="E827" s="5">
        <f>'Stocks Returns'!D823</f>
        <v>-1.5629247078010167E-2</v>
      </c>
      <c r="F827" s="5">
        <f>'Stocks Returns'!E823</f>
        <v>1.3176037996016632E-2</v>
      </c>
      <c r="G827" s="5">
        <f t="shared" si="48"/>
        <v>-1.2105974197572649E-2</v>
      </c>
      <c r="H827" s="5">
        <f t="shared" si="49"/>
        <v>1.0010365616762405E-3</v>
      </c>
      <c r="I827" s="5">
        <f t="shared" si="50"/>
        <v>-1.2740871929865838E-2</v>
      </c>
      <c r="J827" s="5">
        <f t="shared" si="51"/>
        <v>1.5204215998545687E-2</v>
      </c>
    </row>
    <row r="828" spans="1:10" ht="15" customHeight="1" x14ac:dyDescent="0.2">
      <c r="A828" s="3">
        <f>'2_CVaR_t2'!A828</f>
        <v>43448</v>
      </c>
      <c r="B828" s="5">
        <f>'2_CVaR_t2'!D828-1</f>
        <v>-1.1736725676835924E-2</v>
      </c>
      <c r="C828" s="5">
        <f>'Stocks Returns'!B824</f>
        <v>0</v>
      </c>
      <c r="D828" s="5">
        <f>'Stocks Returns'!C824</f>
        <v>-1.781299985458773E-2</v>
      </c>
      <c r="E828" s="5">
        <f>'Stocks Returns'!D824</f>
        <v>-1.0907082700538528E-2</v>
      </c>
      <c r="F828" s="5">
        <f>'Stocks Returns'!E824</f>
        <v>-2.3892333282927503E-2</v>
      </c>
      <c r="G828" s="5">
        <f t="shared" si="48"/>
        <v>1.1767980185668277E-2</v>
      </c>
      <c r="H828" s="5">
        <f t="shared" si="49"/>
        <v>-4.9250935053225114E-4</v>
      </c>
      <c r="I828" s="5">
        <f t="shared" si="50"/>
        <v>6.4548613718695864E-3</v>
      </c>
      <c r="J828" s="5">
        <f t="shared" si="51"/>
        <v>-1.1684281068862953E-2</v>
      </c>
    </row>
    <row r="829" spans="1:10" ht="15" customHeight="1" x14ac:dyDescent="0.2">
      <c r="A829" s="3">
        <f>'2_CVaR_t2'!A829</f>
        <v>43451</v>
      </c>
      <c r="B829" s="5">
        <f>'2_CVaR_t2'!D829-1</f>
        <v>-1.7424381517864407E-2</v>
      </c>
      <c r="C829" s="5">
        <f>'Stocks Returns'!B825</f>
        <v>-1.6088666428316079E-2</v>
      </c>
      <c r="D829" s="5">
        <f>'Stocks Returns'!C825</f>
        <v>-2.7315123251165918E-2</v>
      </c>
      <c r="E829" s="5">
        <f>'Stocks Returns'!D825</f>
        <v>-6.0022333891681656E-3</v>
      </c>
      <c r="F829" s="5">
        <f>'Stocks Returns'!E825</f>
        <v>-2.2153369481022422E-2</v>
      </c>
      <c r="G829" s="5">
        <f t="shared" si="48"/>
        <v>1.1469316034187979E-3</v>
      </c>
      <c r="H829" s="5">
        <f t="shared" si="49"/>
        <v>-1.6238964626147205E-3</v>
      </c>
      <c r="I829" s="5">
        <f t="shared" si="50"/>
        <v>1.9754172692081184E-2</v>
      </c>
      <c r="J829" s="5">
        <f t="shared" si="51"/>
        <v>-4.0411364964321218E-3</v>
      </c>
    </row>
    <row r="830" spans="1:10" ht="15" customHeight="1" x14ac:dyDescent="0.2">
      <c r="A830" s="3">
        <f>'2_CVaR_t2'!A830</f>
        <v>43452</v>
      </c>
      <c r="B830" s="5">
        <f>'2_CVaR_t2'!D830-1</f>
        <v>6.6661446081790476E-3</v>
      </c>
      <c r="C830" s="5">
        <f>'Stocks Returns'!B826</f>
        <v>-2.2529069767441845E-2</v>
      </c>
      <c r="D830" s="5">
        <f>'Stocks Returns'!C826</f>
        <v>9.5890410958903161E-3</v>
      </c>
      <c r="E830" s="5">
        <f>'Stocks Returns'!D826</f>
        <v>1.3059963488274207E-2</v>
      </c>
      <c r="F830" s="5">
        <f>'Stocks Returns'!E826</f>
        <v>-1.916983523447402E-2</v>
      </c>
      <c r="G830" s="5">
        <f t="shared" si="48"/>
        <v>-2.8452009145395023E-2</v>
      </c>
      <c r="H830" s="5">
        <f t="shared" si="49"/>
        <v>-1.7466237016390725E-4</v>
      </c>
      <c r="I830" s="5">
        <f t="shared" si="50"/>
        <v>3.2609470913764153E-3</v>
      </c>
      <c r="J830" s="5">
        <f t="shared" si="51"/>
        <v>-2.6065237219497855E-2</v>
      </c>
    </row>
    <row r="831" spans="1:10" ht="15" customHeight="1" x14ac:dyDescent="0.2">
      <c r="A831" s="3">
        <f>'2_CVaR_t2'!A831</f>
        <v>43453</v>
      </c>
      <c r="B831" s="5">
        <f>'2_CVaR_t2'!D831-1</f>
        <v>-9.1361874280174726E-3</v>
      </c>
      <c r="C831" s="5">
        <f>'Stocks Returns'!B827</f>
        <v>-7.4349442379184616E-4</v>
      </c>
      <c r="D831" s="5">
        <f>'Stocks Returns'!C827</f>
        <v>-1.0553294135383751E-2</v>
      </c>
      <c r="E831" s="5">
        <f>'Stocks Returns'!D827</f>
        <v>-4.8932630995286996E-2</v>
      </c>
      <c r="F831" s="5">
        <f>'Stocks Returns'!E827</f>
        <v>-1.0176062025520793E-2</v>
      </c>
      <c r="G831" s="5">
        <f t="shared" si="48"/>
        <v>8.5245543778341391E-3</v>
      </c>
      <c r="H831" s="5">
        <f t="shared" si="49"/>
        <v>2.9398867551794963E-3</v>
      </c>
      <c r="I831" s="5">
        <f t="shared" si="50"/>
        <v>-3.540884452987951E-2</v>
      </c>
      <c r="J831" s="5">
        <f t="shared" si="51"/>
        <v>-6.6754866381306746E-4</v>
      </c>
    </row>
    <row r="832" spans="1:10" ht="15" customHeight="1" x14ac:dyDescent="0.2">
      <c r="A832" s="3">
        <f>'2_CVaR_t2'!A832</f>
        <v>43454</v>
      </c>
      <c r="B832" s="5">
        <f>'2_CVaR_t2'!D832-1</f>
        <v>-1.1859618212294198E-2</v>
      </c>
      <c r="C832" s="5">
        <f>'Stocks Returns'!B828</f>
        <v>-3.7946428571428603E-2</v>
      </c>
      <c r="D832" s="5">
        <f>'Stocks Returns'!C828</f>
        <v>-1.9046167911016321E-2</v>
      </c>
      <c r="E832" s="5">
        <f>'Stocks Returns'!D828</f>
        <v>1.4575134819996283E-3</v>
      </c>
      <c r="F832" s="5">
        <f>'Stocks Returns'!E828</f>
        <v>-2.0887728459530019E-2</v>
      </c>
      <c r="G832" s="5">
        <f t="shared" si="48"/>
        <v>-2.6060310186333244E-2</v>
      </c>
      <c r="H832" s="5">
        <f t="shared" si="49"/>
        <v>-1.5448118563004785E-3</v>
      </c>
      <c r="I832" s="5">
        <f t="shared" si="50"/>
        <v>1.9000835744106388E-2</v>
      </c>
      <c r="J832" s="5">
        <f t="shared" si="51"/>
        <v>-8.5521052803835367E-3</v>
      </c>
    </row>
    <row r="833" spans="1:10" ht="15" customHeight="1" x14ac:dyDescent="0.2">
      <c r="A833" s="3">
        <f>'2_CVaR_t2'!A833</f>
        <v>43455</v>
      </c>
      <c r="B833" s="5">
        <f>'2_CVaR_t2'!D833-1</f>
        <v>-2.2390469135290414E-2</v>
      </c>
      <c r="C833" s="5">
        <f>'Stocks Returns'!B829</f>
        <v>-3.1322505800464029E-2</v>
      </c>
      <c r="D833" s="5">
        <f>'Stocks Returns'!C829</f>
        <v>-3.4948741845293507E-2</v>
      </c>
      <c r="E833" s="5">
        <f>'Stocks Returns'!D829</f>
        <v>-1.0478824043079649E-2</v>
      </c>
      <c r="F833" s="5">
        <f>'Stocks Returns'!E829</f>
        <v>-3.3333333333334103E-3</v>
      </c>
      <c r="G833" s="5">
        <f t="shared" si="48"/>
        <v>-9.3129428803650806E-3</v>
      </c>
      <c r="H833" s="5">
        <f t="shared" si="49"/>
        <v>-1.9487377725570174E-3</v>
      </c>
      <c r="I833" s="5">
        <f t="shared" si="50"/>
        <v>2.2607075066974555E-2</v>
      </c>
      <c r="J833" s="5">
        <f t="shared" si="51"/>
        <v>1.9934042619656103E-2</v>
      </c>
    </row>
    <row r="834" spans="1:10" ht="15" customHeight="1" x14ac:dyDescent="0.2">
      <c r="A834" s="3">
        <f>'2_CVaR_t2'!A834</f>
        <v>43458</v>
      </c>
      <c r="B834" s="5">
        <f>'2_CVaR_t2'!D834-1</f>
        <v>-1.4542713353451697E-2</v>
      </c>
      <c r="C834" s="5">
        <f>'Stocks Returns'!B830</f>
        <v>-2.3153692614770516E-2</v>
      </c>
      <c r="D834" s="5">
        <f>'Stocks Returns'!C830</f>
        <v>-2.0360534363431548E-2</v>
      </c>
      <c r="E834" s="5">
        <f>'Stocks Returns'!D830</f>
        <v>-3.3240182379761563E-2</v>
      </c>
      <c r="F834" s="5">
        <f>'Stocks Returns'!E830</f>
        <v>-4.6655518394648765E-2</v>
      </c>
      <c r="G834" s="5">
        <f t="shared" si="48"/>
        <v>-8.6882798267573867E-3</v>
      </c>
      <c r="H834" s="5">
        <f t="shared" si="49"/>
        <v>1.0896333776081214E-3</v>
      </c>
      <c r="I834" s="5">
        <f t="shared" si="50"/>
        <v>-1.1736856056565142E-2</v>
      </c>
      <c r="J834" s="5">
        <f t="shared" si="51"/>
        <v>-3.1534656589838776E-2</v>
      </c>
    </row>
    <row r="835" spans="1:10" ht="15" customHeight="1" x14ac:dyDescent="0.2">
      <c r="A835" s="3">
        <f>'2_CVaR_t2'!A835</f>
        <v>43459</v>
      </c>
      <c r="B835" s="5">
        <f>'2_CVaR_t2'!D835-1</f>
        <v>3.1594126486123031E-5</v>
      </c>
      <c r="C835" s="5">
        <f>'Stocks Returns'!B831</f>
        <v>0</v>
      </c>
      <c r="D835" s="5">
        <f>'Stocks Returns'!C831</f>
        <v>0</v>
      </c>
      <c r="E835" s="5">
        <f>'Stocks Returns'!D831</f>
        <v>0</v>
      </c>
      <c r="F835" s="5">
        <f>'Stocks Returns'!E831</f>
        <v>0</v>
      </c>
      <c r="G835" s="5">
        <f t="shared" si="48"/>
        <v>4.5494065351061984E-4</v>
      </c>
      <c r="H835" s="5">
        <f t="shared" si="49"/>
        <v>6.1315236885345803E-7</v>
      </c>
      <c r="I835" s="5">
        <f t="shared" si="50"/>
        <v>-7.0241384070458875E-6</v>
      </c>
      <c r="J835" s="5">
        <f t="shared" si="51"/>
        <v>-8.2789821646411454E-6</v>
      </c>
    </row>
    <row r="836" spans="1:10" ht="15" customHeight="1" x14ac:dyDescent="0.2">
      <c r="A836" s="3">
        <f>'2_CVaR_t2'!A836</f>
        <v>43460</v>
      </c>
      <c r="B836" s="5">
        <f>'2_CVaR_t2'!D836-1</f>
        <v>4.7581901181212194E-2</v>
      </c>
      <c r="C836" s="5">
        <f>'Stocks Returns'!B832</f>
        <v>4.4135676338373564E-2</v>
      </c>
      <c r="D836" s="5">
        <f>'Stocks Returns'!C832</f>
        <v>6.9826665571346203E-2</v>
      </c>
      <c r="E836" s="5">
        <f>'Stocks Returns'!D832</f>
        <v>7.0743952533089738E-2</v>
      </c>
      <c r="F836" s="5">
        <f>'Stocks Returns'!E832</f>
        <v>7.8758112611822417E-2</v>
      </c>
      <c r="G836" s="5">
        <f t="shared" si="48"/>
        <v>-1.1201142311488554E-3</v>
      </c>
      <c r="H836" s="5">
        <f t="shared" si="49"/>
        <v>-1.5429043711050194E-4</v>
      </c>
      <c r="I836" s="5">
        <f t="shared" si="50"/>
        <v>5.5700590354712531E-4</v>
      </c>
      <c r="J836" s="5">
        <f t="shared" si="51"/>
        <v>2.9389320899629048E-2</v>
      </c>
    </row>
    <row r="837" spans="1:10" ht="15" customHeight="1" x14ac:dyDescent="0.2">
      <c r="A837" s="3">
        <f>'2_CVaR_t2'!A837</f>
        <v>43461</v>
      </c>
      <c r="B837" s="5">
        <f>'2_CVaR_t2'!D837-1</f>
        <v>9.430976259689583E-3</v>
      </c>
      <c r="C837" s="5">
        <f>'Stocks Returns'!B833</f>
        <v>-3.013698630136985E-2</v>
      </c>
      <c r="D837" s="5">
        <f>'Stocks Returns'!C833</f>
        <v>1.3668125623896188E-2</v>
      </c>
      <c r="E837" s="5">
        <f>'Stocks Returns'!D833</f>
        <v>1.5771526001705061E-2</v>
      </c>
      <c r="F837" s="5">
        <f>'Stocks Returns'!E833</f>
        <v>1.1869918699186854E-2</v>
      </c>
      <c r="G837" s="5">
        <f t="shared" si="48"/>
        <v>-3.8717794457198175E-2</v>
      </c>
      <c r="H837" s="5">
        <f t="shared" si="49"/>
        <v>-1.646842143952932E-4</v>
      </c>
      <c r="I837" s="5">
        <f t="shared" si="50"/>
        <v>1.8918698987222954E-3</v>
      </c>
      <c r="J837" s="5">
        <f t="shared" si="51"/>
        <v>2.1044299285255755E-3</v>
      </c>
    </row>
    <row r="838" spans="1:10" ht="15" customHeight="1" x14ac:dyDescent="0.2">
      <c r="A838" s="3">
        <f>'2_CVaR_t2'!A838</f>
        <v>43462</v>
      </c>
      <c r="B838" s="5">
        <f>'2_CVaR_t2'!D838-1</f>
        <v>-4.952457827307688E-3</v>
      </c>
      <c r="C838" s="5">
        <f>'Stocks Returns'!B834</f>
        <v>-5.6497175141243527E-3</v>
      </c>
      <c r="D838" s="5">
        <f>'Stocks Returns'!C834</f>
        <v>-8.1054465570790102E-3</v>
      </c>
      <c r="E838" s="5">
        <f>'Stocks Returns'!D834</f>
        <v>2.0981955518255546E-3</v>
      </c>
      <c r="F838" s="5">
        <f>'Stocks Returns'!E834</f>
        <v>-8.9988751406073764E-3</v>
      </c>
      <c r="G838" s="5">
        <f t="shared" ref="G838:G901" si="52">C838-($P$11+$O$11*$B838)</f>
        <v>-4.0354262106831462E-4</v>
      </c>
      <c r="H838" s="5">
        <f t="shared" ref="H838:H901" si="53">D838-($P$12+$O$12*$B838)</f>
        <v>-7.6961733335773053E-4</v>
      </c>
      <c r="I838" s="5">
        <f t="shared" ref="I838:I901" si="54">E838-($P$13+$O$13*$B838)</f>
        <v>9.4471781665710595E-3</v>
      </c>
      <c r="J838" s="5">
        <f t="shared" ref="J838:J901" si="55">F838-($P$14+$O$14*$B838)</f>
        <v>-3.8333629287588492E-3</v>
      </c>
    </row>
    <row r="839" spans="1:10" ht="15" customHeight="1" x14ac:dyDescent="0.2">
      <c r="A839" s="3">
        <f>'2_CVaR_t2'!A839</f>
        <v>43465</v>
      </c>
      <c r="B839" s="5">
        <f>'2_CVaR_t2'!D839-1</f>
        <v>5.03904471783434E-3</v>
      </c>
      <c r="C839" s="5">
        <f>'Stocks Returns'!B835</f>
        <v>4.0584415584414835E-3</v>
      </c>
      <c r="D839" s="5">
        <f>'Stocks Returns'!C835</f>
        <v>7.6370856881013971E-3</v>
      </c>
      <c r="E839" s="5">
        <f>'Stocks Returns'!D835</f>
        <v>3.9084310441095393E-3</v>
      </c>
      <c r="F839" s="5">
        <f>'Stocks Returns'!E835</f>
        <v>1.1026431003729575E-2</v>
      </c>
      <c r="G839" s="5">
        <f t="shared" si="52"/>
        <v>-3.0034544348237716E-4</v>
      </c>
      <c r="H839" s="5">
        <f t="shared" si="53"/>
        <v>2.6804611720728736E-4</v>
      </c>
      <c r="I839" s="5">
        <f t="shared" si="54"/>
        <v>-3.4891341054113477E-3</v>
      </c>
      <c r="J839" s="5">
        <f t="shared" si="55"/>
        <v>5.8200714208495059E-3</v>
      </c>
    </row>
    <row r="840" spans="1:10" ht="15" customHeight="1" x14ac:dyDescent="0.2">
      <c r="A840" s="3">
        <f>'2_CVaR_t2'!A840</f>
        <v>43466</v>
      </c>
      <c r="B840" s="5">
        <f>'2_CVaR_t2'!D840-1</f>
        <v>3.1594126486123031E-5</v>
      </c>
      <c r="C840" s="5">
        <f>'Stocks Returns'!B836</f>
        <v>0</v>
      </c>
      <c r="D840" s="5">
        <f>'Stocks Returns'!C836</f>
        <v>0</v>
      </c>
      <c r="E840" s="5">
        <f>'Stocks Returns'!D836</f>
        <v>0</v>
      </c>
      <c r="F840" s="5">
        <f>'Stocks Returns'!E836</f>
        <v>0</v>
      </c>
      <c r="G840" s="5">
        <f t="shared" si="52"/>
        <v>4.5494065351061984E-4</v>
      </c>
      <c r="H840" s="5">
        <f t="shared" si="53"/>
        <v>6.1315236885345803E-7</v>
      </c>
      <c r="I840" s="5">
        <f t="shared" si="54"/>
        <v>-7.0241384070458875E-6</v>
      </c>
      <c r="J840" s="5">
        <f t="shared" si="55"/>
        <v>-8.2789821646411454E-6</v>
      </c>
    </row>
    <row r="841" spans="1:10" ht="15" customHeight="1" x14ac:dyDescent="0.2">
      <c r="A841" s="3">
        <f>'2_CVaR_t2'!A841</f>
        <v>43467</v>
      </c>
      <c r="B841" s="5">
        <f>'2_CVaR_t2'!D841-1</f>
        <v>4.3062648318286101E-3</v>
      </c>
      <c r="C841" s="5">
        <f>'Stocks Returns'!B837</f>
        <v>4.4058205335488987E-2</v>
      </c>
      <c r="D841" s="5">
        <f>'Stocks Returns'!C837</f>
        <v>7.4276186145216805E-3</v>
      </c>
      <c r="E841" s="5">
        <f>'Stocks Returns'!D837</f>
        <v>-7.9254727474973308E-3</v>
      </c>
      <c r="F841" s="5">
        <f>'Stocks Returns'!E837</f>
        <v>1.6519647153167671E-2</v>
      </c>
      <c r="G841" s="5">
        <f t="shared" si="52"/>
        <v>4.0403849208770659E-2</v>
      </c>
      <c r="H841" s="5">
        <f t="shared" si="53"/>
        <v>1.137038667729514E-3</v>
      </c>
      <c r="I841" s="5">
        <f t="shared" si="54"/>
        <v>-1.4241521524395048E-2</v>
      </c>
      <c r="J841" s="5">
        <f t="shared" si="55"/>
        <v>1.2073963854667132E-2</v>
      </c>
    </row>
    <row r="842" spans="1:10" ht="15" customHeight="1" x14ac:dyDescent="0.2">
      <c r="A842" s="3">
        <f>'2_CVaR_t2'!A842</f>
        <v>43468</v>
      </c>
      <c r="B842" s="5">
        <f>'2_CVaR_t2'!D842-1</f>
        <v>-2.6222995883140032E-2</v>
      </c>
      <c r="C842" s="5">
        <f>'Stocks Returns'!B838</f>
        <v>-5.807200929152101E-3</v>
      </c>
      <c r="D842" s="5">
        <f>'Stocks Returns'!C838</f>
        <v>-3.6036713812819698E-2</v>
      </c>
      <c r="E842" s="5">
        <f>'Stocks Returns'!D838</f>
        <v>-7.0497547302032282E-2</v>
      </c>
      <c r="F842" s="5">
        <f>'Stocks Returns'!E838</f>
        <v>-1.8933417481855508E-2</v>
      </c>
      <c r="G842" s="5">
        <f t="shared" si="52"/>
        <v>1.9886620010025755E-2</v>
      </c>
      <c r="H842" s="5">
        <f t="shared" si="53"/>
        <v>2.6037635245094032E-3</v>
      </c>
      <c r="I842" s="5">
        <f t="shared" si="54"/>
        <v>-3.1755187765766017E-2</v>
      </c>
      <c r="J842" s="5">
        <f t="shared" si="55"/>
        <v>8.3123867304443592E-3</v>
      </c>
    </row>
    <row r="843" spans="1:10" ht="15" customHeight="1" x14ac:dyDescent="0.2">
      <c r="A843" s="3">
        <f>'2_CVaR_t2'!A843</f>
        <v>43469</v>
      </c>
      <c r="B843" s="5">
        <f>'2_CVaR_t2'!D843-1</f>
        <v>2.9154963369489639E-2</v>
      </c>
      <c r="C843" s="5">
        <f>'Stocks Returns'!B839</f>
        <v>1.7912772585669812E-2</v>
      </c>
      <c r="D843" s="5">
        <f>'Stocks Returns'!C839</f>
        <v>4.3081245609927432E-2</v>
      </c>
      <c r="E843" s="5">
        <f>'Stocks Returns'!D839</f>
        <v>4.0560916767189648E-2</v>
      </c>
      <c r="F843" s="5">
        <f>'Stocks Returns'!E839</f>
        <v>2.5249276294628586E-2</v>
      </c>
      <c r="G843" s="5">
        <f t="shared" si="52"/>
        <v>-9.6289619924628256E-3</v>
      </c>
      <c r="H843" s="5">
        <f t="shared" si="53"/>
        <v>2.1990465272883619E-4</v>
      </c>
      <c r="I843" s="5">
        <f t="shared" si="54"/>
        <v>-2.4295479156158512E-3</v>
      </c>
      <c r="J843" s="5">
        <f t="shared" si="55"/>
        <v>-4.991077458496411E-3</v>
      </c>
    </row>
    <row r="844" spans="1:10" ht="15" customHeight="1" x14ac:dyDescent="0.2">
      <c r="A844" s="3">
        <f>'2_CVaR_t2'!A844</f>
        <v>43472</v>
      </c>
      <c r="B844" s="5">
        <f>'2_CVaR_t2'!D844-1</f>
        <v>1.2825319130299384E-2</v>
      </c>
      <c r="C844" s="5">
        <f>'Stocks Returns'!B840</f>
        <v>1.4919663351185886E-2</v>
      </c>
      <c r="D844" s="5">
        <f>'Stocks Returns'!C840</f>
        <v>1.8032173587729128E-2</v>
      </c>
      <c r="E844" s="5">
        <f>'Stocks Returns'!D840</f>
        <v>2.9271120127517758E-2</v>
      </c>
      <c r="F844" s="5">
        <f>'Stocks Returns'!E840</f>
        <v>-4.392156862745078E-3</v>
      </c>
      <c r="G844" s="5">
        <f t="shared" si="52"/>
        <v>3.0758290605590963E-3</v>
      </c>
      <c r="H844" s="5">
        <f t="shared" si="53"/>
        <v>-7.9621787912568381E-4</v>
      </c>
      <c r="I844" s="5">
        <f t="shared" si="54"/>
        <v>1.03817230928188E-2</v>
      </c>
      <c r="J844" s="5">
        <f t="shared" si="55"/>
        <v>-1.7681208673325038E-2</v>
      </c>
    </row>
    <row r="845" spans="1:10" ht="15" customHeight="1" x14ac:dyDescent="0.2">
      <c r="A845" s="3">
        <f>'2_CVaR_t2'!A845</f>
        <v>43473</v>
      </c>
      <c r="B845" s="5">
        <f>'2_CVaR_t2'!D845-1</f>
        <v>4.8764964462539862E-3</v>
      </c>
      <c r="C845" s="5">
        <f>'Stocks Returns'!B841</f>
        <v>2.6762156049754848E-2</v>
      </c>
      <c r="D845" s="5">
        <f>'Stocks Returns'!C841</f>
        <v>5.4387770101427257E-3</v>
      </c>
      <c r="E845" s="5">
        <f>'Stocks Returns'!D841</f>
        <v>2.7171617626355005E-2</v>
      </c>
      <c r="F845" s="5">
        <f>'Stocks Returns'!E841</f>
        <v>1.3392153773436277E-2</v>
      </c>
      <c r="G845" s="5">
        <f t="shared" si="52"/>
        <v>2.2559628824333097E-2</v>
      </c>
      <c r="H845" s="5">
        <f t="shared" si="53"/>
        <v>-1.6910341768740485E-3</v>
      </c>
      <c r="I845" s="5">
        <f t="shared" si="54"/>
        <v>2.0013958921338212E-2</v>
      </c>
      <c r="J845" s="5">
        <f t="shared" si="55"/>
        <v>8.354530556850372E-3</v>
      </c>
    </row>
    <row r="846" spans="1:10" ht="15" customHeight="1" x14ac:dyDescent="0.2">
      <c r="A846" s="3">
        <f>'2_CVaR_t2'!A846</f>
        <v>43474</v>
      </c>
      <c r="B846" s="5">
        <f>'2_CVaR_t2'!D846-1</f>
        <v>9.5290102864542536E-3</v>
      </c>
      <c r="C846" s="5">
        <f>'Stocks Returns'!B842</f>
        <v>1.468428781204123E-3</v>
      </c>
      <c r="D846" s="5">
        <f>'Stocks Returns'!C842</f>
        <v>1.1769005847953151E-2</v>
      </c>
      <c r="E846" s="5">
        <f>'Stocks Returns'!D842</f>
        <v>3.9610745614035103E-2</v>
      </c>
      <c r="F846" s="5">
        <f>'Stocks Returns'!E842</f>
        <v>3.31156716417913E-2</v>
      </c>
      <c r="G846" s="5">
        <f t="shared" si="52"/>
        <v>-7.2066207649688317E-3</v>
      </c>
      <c r="H846" s="5">
        <f t="shared" si="53"/>
        <v>-2.2080843420140862E-3</v>
      </c>
      <c r="I846" s="5">
        <f t="shared" si="54"/>
        <v>2.5586400216156296E-2</v>
      </c>
      <c r="J846" s="5">
        <f t="shared" si="55"/>
        <v>2.3248416760124173E-2</v>
      </c>
    </row>
    <row r="847" spans="1:10" ht="15" customHeight="1" x14ac:dyDescent="0.2">
      <c r="A847" s="3">
        <f>'2_CVaR_t2'!A847</f>
        <v>43475</v>
      </c>
      <c r="B847" s="5">
        <f>'2_CVaR_t2'!D847-1</f>
        <v>1.7857276804811306E-3</v>
      </c>
      <c r="C847" s="5">
        <f>'Stocks Returns'!B843</f>
        <v>-1.7228739002932647E-2</v>
      </c>
      <c r="D847" s="5">
        <f>'Stocks Returns'!C843</f>
        <v>1.8784769886568409E-3</v>
      </c>
      <c r="E847" s="5">
        <f>'Stocks Returns'!D843</f>
        <v>1.0151615029663885E-2</v>
      </c>
      <c r="F847" s="5">
        <f>'Stocks Returns'!E843</f>
        <v>2.2422874341610166E-2</v>
      </c>
      <c r="G847" s="5">
        <f t="shared" si="52"/>
        <v>-1.8460069845496415E-2</v>
      </c>
      <c r="H847" s="5">
        <f t="shared" si="53"/>
        <v>-7.0253395837169188E-4</v>
      </c>
      <c r="I847" s="5">
        <f t="shared" si="54"/>
        <v>7.5556495261298543E-3</v>
      </c>
      <c r="J847" s="5">
        <f t="shared" si="55"/>
        <v>2.0593683214283356E-2</v>
      </c>
    </row>
    <row r="848" spans="1:10" ht="15" customHeight="1" x14ac:dyDescent="0.2">
      <c r="A848" s="3">
        <f>'2_CVaR_t2'!A848</f>
        <v>43476</v>
      </c>
      <c r="B848" s="5">
        <f>'2_CVaR_t2'!D848-1</f>
        <v>-2.4281479396415229E-3</v>
      </c>
      <c r="C848" s="5">
        <f>'Stocks Returns'!B844</f>
        <v>1.156284968295429E-2</v>
      </c>
      <c r="D848" s="5">
        <f>'Stocks Returns'!C844</f>
        <v>-4.398932717963433E-3</v>
      </c>
      <c r="E848" s="5">
        <f>'Stocks Returns'!D844</f>
        <v>6.6562255285824712E-3</v>
      </c>
      <c r="F848" s="5">
        <f>'Stocks Returns'!E844</f>
        <v>-2.2814247865763915E-2</v>
      </c>
      <c r="G848" s="5">
        <f t="shared" si="52"/>
        <v>1.4382372511157168E-2</v>
      </c>
      <c r="H848" s="5">
        <f t="shared" si="53"/>
        <v>-7.7822497145473013E-4</v>
      </c>
      <c r="I848" s="5">
        <f t="shared" si="54"/>
        <v>1.0279556654766014E-2</v>
      </c>
      <c r="J848" s="5">
        <f t="shared" si="55"/>
        <v>-2.0269144186741021E-2</v>
      </c>
    </row>
    <row r="849" spans="1:10" ht="15" customHeight="1" x14ac:dyDescent="0.2">
      <c r="A849" s="3">
        <f>'2_CVaR_t2'!A849</f>
        <v>43479</v>
      </c>
      <c r="B849" s="5">
        <f>'2_CVaR_t2'!D849-1</f>
        <v>-6.2920010842494323E-3</v>
      </c>
      <c r="C849" s="5">
        <f>'Stocks Returns'!B845</f>
        <v>-4.4247787610619538E-3</v>
      </c>
      <c r="D849" s="5">
        <f>'Stocks Returns'!C845</f>
        <v>-6.9534984789222376E-3</v>
      </c>
      <c r="E849" s="5">
        <f>'Stocks Returns'!D845</f>
        <v>-3.746920783093477E-2</v>
      </c>
      <c r="F849" s="5">
        <f>'Stocks Returns'!E845</f>
        <v>-1.1748757342973315E-2</v>
      </c>
      <c r="G849" s="5">
        <f t="shared" si="52"/>
        <v>2.1091165605755116E-3</v>
      </c>
      <c r="H849" s="5">
        <f t="shared" si="53"/>
        <v>2.3537867644562067E-3</v>
      </c>
      <c r="I849" s="5">
        <f t="shared" si="54"/>
        <v>-2.8143181370026523E-2</v>
      </c>
      <c r="J849" s="5">
        <f t="shared" si="55"/>
        <v>-5.1927064346953752E-3</v>
      </c>
    </row>
    <row r="850" spans="1:10" ht="15" customHeight="1" x14ac:dyDescent="0.2">
      <c r="A850" s="3">
        <f>'2_CVaR_t2'!A850</f>
        <v>43480</v>
      </c>
      <c r="B850" s="5">
        <f>'2_CVaR_t2'!D850-1</f>
        <v>1.6802283290802134E-3</v>
      </c>
      <c r="C850" s="5">
        <f>'Stocks Returns'!B846</f>
        <v>3.7037037037037646E-3</v>
      </c>
      <c r="D850" s="5">
        <f>'Stocks Returns'!C846</f>
        <v>1.7505470459520112E-3</v>
      </c>
      <c r="E850" s="5">
        <f>'Stocks Returns'!D846</f>
        <v>1.0371767241379448E-2</v>
      </c>
      <c r="F850" s="5">
        <f>'Stocks Returns'!E846</f>
        <v>6.4014631915867426E-3</v>
      </c>
      <c r="G850" s="5">
        <f t="shared" si="52"/>
        <v>2.5737907655615472E-3</v>
      </c>
      <c r="H850" s="5">
        <f t="shared" si="53"/>
        <v>-6.7519655132022328E-4</v>
      </c>
      <c r="I850" s="5">
        <f t="shared" si="54"/>
        <v>7.9315091719879601E-3</v>
      </c>
      <c r="J850" s="5">
        <f t="shared" si="55"/>
        <v>4.6817876993922435E-3</v>
      </c>
    </row>
    <row r="851" spans="1:10" ht="15" customHeight="1" x14ac:dyDescent="0.2">
      <c r="A851" s="3">
        <f>'2_CVaR_t2'!A851</f>
        <v>43481</v>
      </c>
      <c r="B851" s="5">
        <f>'2_CVaR_t2'!D851-1</f>
        <v>6.7144462146728756E-5</v>
      </c>
      <c r="C851" s="5">
        <f>'Stocks Returns'!B847</f>
        <v>3.6900369003678435E-4</v>
      </c>
      <c r="D851" s="5">
        <f>'Stocks Returns'!C847</f>
        <v>0</v>
      </c>
      <c r="E851" s="5">
        <f>'Stocks Returns'!D847</f>
        <v>9.3320890547921032E-4</v>
      </c>
      <c r="F851" s="5">
        <f>'Stocks Returns'!E847</f>
        <v>-5.6035135544449943E-3</v>
      </c>
      <c r="G851" s="5">
        <f t="shared" si="52"/>
        <v>7.8976934155634891E-4</v>
      </c>
      <c r="H851" s="5">
        <f t="shared" si="53"/>
        <v>-5.1707609111402238E-5</v>
      </c>
      <c r="I851" s="5">
        <f t="shared" si="54"/>
        <v>8.7371570944181644E-4</v>
      </c>
      <c r="J851" s="5">
        <f t="shared" si="55"/>
        <v>-5.6486962477447188E-3</v>
      </c>
    </row>
    <row r="852" spans="1:10" ht="15" customHeight="1" x14ac:dyDescent="0.2">
      <c r="A852" s="3">
        <f>'2_CVaR_t2'!A852</f>
        <v>43482</v>
      </c>
      <c r="B852" s="5">
        <f>'2_CVaR_t2'!D852-1</f>
        <v>5.4712137375201308E-4</v>
      </c>
      <c r="C852" s="5">
        <f>'Stocks Returns'!B848</f>
        <v>7.0084839542605692E-3</v>
      </c>
      <c r="D852" s="5">
        <f>'Stocks Returns'!C848</f>
        <v>-4.3687199650499497E-4</v>
      </c>
      <c r="E852" s="5">
        <f>'Stocks Returns'!D848</f>
        <v>1.4251465103889194E-2</v>
      </c>
      <c r="F852" s="5">
        <f>'Stocks Returns'!E848</f>
        <v>2.1321961620469176E-2</v>
      </c>
      <c r="G852" s="5">
        <f t="shared" si="52"/>
        <v>6.967841531708192E-3</v>
      </c>
      <c r="H852" s="5">
        <f t="shared" si="53"/>
        <v>-1.1949796167971065E-3</v>
      </c>
      <c r="I852" s="5">
        <f t="shared" si="54"/>
        <v>1.3483569701001161E-2</v>
      </c>
      <c r="J852" s="5">
        <f t="shared" si="55"/>
        <v>2.0778529642929387E-2</v>
      </c>
    </row>
    <row r="853" spans="1:10" ht="15" customHeight="1" x14ac:dyDescent="0.2">
      <c r="A853" s="3">
        <f>'2_CVaR_t2'!A853</f>
        <v>43483</v>
      </c>
      <c r="B853" s="5">
        <f>'2_CVaR_t2'!D853-1</f>
        <v>6.6375144282566634E-3</v>
      </c>
      <c r="C853" s="5">
        <f>'Stocks Returns'!B849</f>
        <v>1.5018315018314965E-2</v>
      </c>
      <c r="D853" s="5">
        <f>'Stocks Returns'!C849</f>
        <v>8.886946386946315E-3</v>
      </c>
      <c r="E853" s="5">
        <f>'Stocks Returns'!D849</f>
        <v>1.9566644780039333E-2</v>
      </c>
      <c r="F853" s="5">
        <f>'Stocks Returns'!E849</f>
        <v>1.2526096033403045E-2</v>
      </c>
      <c r="G853" s="5">
        <f t="shared" si="52"/>
        <v>9.1228982062580045E-3</v>
      </c>
      <c r="H853" s="5">
        <f t="shared" si="53"/>
        <v>-8.3462097020709294E-4</v>
      </c>
      <c r="I853" s="5">
        <f t="shared" si="54"/>
        <v>9.8098839211667264E-3</v>
      </c>
      <c r="J853" s="5">
        <f t="shared" si="55"/>
        <v>5.6604141584700928E-3</v>
      </c>
    </row>
    <row r="854" spans="1:10" ht="15" customHeight="1" x14ac:dyDescent="0.2">
      <c r="A854" s="3">
        <f>'2_CVaR_t2'!A854</f>
        <v>43486</v>
      </c>
      <c r="B854" s="5">
        <f>'2_CVaR_t2'!D854-1</f>
        <v>3.1594126486123031E-5</v>
      </c>
      <c r="C854" s="5">
        <f>'Stocks Returns'!B850</f>
        <v>0</v>
      </c>
      <c r="D854" s="5">
        <f>'Stocks Returns'!C850</f>
        <v>0</v>
      </c>
      <c r="E854" s="5">
        <f>'Stocks Returns'!D850</f>
        <v>0</v>
      </c>
      <c r="F854" s="5">
        <f>'Stocks Returns'!E850</f>
        <v>0</v>
      </c>
      <c r="G854" s="5">
        <f t="shared" si="52"/>
        <v>4.5494065351061984E-4</v>
      </c>
      <c r="H854" s="5">
        <f t="shared" si="53"/>
        <v>6.1315236885345803E-7</v>
      </c>
      <c r="I854" s="5">
        <f t="shared" si="54"/>
        <v>-7.0241384070458875E-6</v>
      </c>
      <c r="J854" s="5">
        <f t="shared" si="55"/>
        <v>-8.2789821646411454E-6</v>
      </c>
    </row>
    <row r="855" spans="1:10" ht="15" customHeight="1" x14ac:dyDescent="0.2">
      <c r="A855" s="3">
        <f>'2_CVaR_t2'!A855</f>
        <v>43487</v>
      </c>
      <c r="B855" s="5">
        <f>'2_CVaR_t2'!D855-1</f>
        <v>-3.7193811203704019E-3</v>
      </c>
      <c r="C855" s="5">
        <f>'Stocks Returns'!B851</f>
        <v>-4.0057740887766147E-2</v>
      </c>
      <c r="D855" s="5">
        <f>'Stocks Returns'!C851</f>
        <v>-3.2490974729241229E-3</v>
      </c>
      <c r="E855" s="5">
        <f>'Stocks Returns'!D851</f>
        <v>-3.168469860896439E-2</v>
      </c>
      <c r="F855" s="5">
        <f>'Stocks Returns'!E851</f>
        <v>-3.166421207658332E-2</v>
      </c>
      <c r="G855" s="5">
        <f t="shared" si="52"/>
        <v>-3.5996938738219887E-2</v>
      </c>
      <c r="H855" s="5">
        <f t="shared" si="53"/>
        <v>2.2719665433334124E-3</v>
      </c>
      <c r="I855" s="5">
        <f t="shared" si="54"/>
        <v>-2.6155624909189441E-2</v>
      </c>
      <c r="J855" s="5">
        <f t="shared" si="55"/>
        <v>-2.7778718906879555E-2</v>
      </c>
    </row>
    <row r="856" spans="1:10" ht="15" customHeight="1" x14ac:dyDescent="0.2">
      <c r="A856" s="3">
        <f>'2_CVaR_t2'!A856</f>
        <v>43488</v>
      </c>
      <c r="B856" s="5">
        <f>'2_CVaR_t2'!D856-1</f>
        <v>-5.2451381888325432E-3</v>
      </c>
      <c r="C856" s="5">
        <f>'Stocks Returns'!B852</f>
        <v>-1.5037593984963404E-3</v>
      </c>
      <c r="D856" s="5">
        <f>'Stocks Returns'!C852</f>
        <v>-7.5335023542196788E-3</v>
      </c>
      <c r="E856" s="5">
        <f>'Stocks Returns'!D852</f>
        <v>-1.0907156158552866E-2</v>
      </c>
      <c r="F856" s="5">
        <f>'Stocks Returns'!E852</f>
        <v>1.6730038022814142E-3</v>
      </c>
      <c r="G856" s="5">
        <f t="shared" si="52"/>
        <v>4.0237729487718268E-3</v>
      </c>
      <c r="H856" s="5">
        <f t="shared" si="53"/>
        <v>2.3307552772780082E-4</v>
      </c>
      <c r="I856" s="5">
        <f t="shared" si="54"/>
        <v>-3.1262039865371646E-3</v>
      </c>
      <c r="J856" s="5">
        <f t="shared" si="55"/>
        <v>7.142338504576743E-3</v>
      </c>
    </row>
    <row r="857" spans="1:10" ht="15" customHeight="1" x14ac:dyDescent="0.2">
      <c r="A857" s="3">
        <f>'2_CVaR_t2'!A857</f>
        <v>43489</v>
      </c>
      <c r="B857" s="5">
        <f>'2_CVaR_t2'!D857-1</f>
        <v>6.040619802745395E-3</v>
      </c>
      <c r="C857" s="5">
        <f>'Stocks Returns'!B853</f>
        <v>2.8614457831325435E-2</v>
      </c>
      <c r="D857" s="5">
        <f>'Stocks Returns'!C853</f>
        <v>5.0361287497262541E-3</v>
      </c>
      <c r="E857" s="5">
        <f>'Stocks Returns'!D853</f>
        <v>5.4868208714362598E-2</v>
      </c>
      <c r="F857" s="5">
        <f>'Stocks Returns'!E853</f>
        <v>3.9477679927117926E-3</v>
      </c>
      <c r="G857" s="5">
        <f t="shared" si="52"/>
        <v>2.3292843618772544E-2</v>
      </c>
      <c r="H857" s="5">
        <f t="shared" si="53"/>
        <v>-3.806966414411311E-3</v>
      </c>
      <c r="I857" s="5">
        <f t="shared" si="54"/>
        <v>4.5992409959594693E-2</v>
      </c>
      <c r="J857" s="5">
        <f t="shared" si="55"/>
        <v>-2.2982959115711394E-3</v>
      </c>
    </row>
    <row r="858" spans="1:10" ht="15" customHeight="1" x14ac:dyDescent="0.2">
      <c r="A858" s="3">
        <f>'2_CVaR_t2'!A858</f>
        <v>43490</v>
      </c>
      <c r="B858" s="5">
        <f>'2_CVaR_t2'!D858-1</f>
        <v>5.9194906045092477E-3</v>
      </c>
      <c r="C858" s="5">
        <f>'Stocks Returns'!B854</f>
        <v>1.3177159590043841E-2</v>
      </c>
      <c r="D858" s="5">
        <f>'Stocks Returns'!C854</f>
        <v>7.0442992011618966E-3</v>
      </c>
      <c r="E858" s="5">
        <f>'Stocks Returns'!D854</f>
        <v>2.7919428862825058E-2</v>
      </c>
      <c r="F858" s="5">
        <f>'Stocks Returns'!E854</f>
        <v>1.3157894736842035E-2</v>
      </c>
      <c r="G858" s="5">
        <f t="shared" si="52"/>
        <v>7.9719884578155764E-3</v>
      </c>
      <c r="H858" s="5">
        <f t="shared" si="53"/>
        <v>-1.6205255817980605E-3</v>
      </c>
      <c r="I858" s="5">
        <f t="shared" si="54"/>
        <v>1.9222405772614748E-2</v>
      </c>
      <c r="J858" s="5">
        <f t="shared" si="55"/>
        <v>7.0375713314507768E-3</v>
      </c>
    </row>
    <row r="859" spans="1:10" ht="15" customHeight="1" x14ac:dyDescent="0.2">
      <c r="A859" s="3">
        <f>'2_CVaR_t2'!A859</f>
        <v>43493</v>
      </c>
      <c r="B859" s="5">
        <f>'2_CVaR_t2'!D859-1</f>
        <v>-1.2363617686817374E-2</v>
      </c>
      <c r="C859" s="5">
        <f>'Stocks Returns'!B855</f>
        <v>3.9739884393064084E-3</v>
      </c>
      <c r="D859" s="5">
        <f>'Stocks Returns'!C855</f>
        <v>-1.9326458498593602E-2</v>
      </c>
      <c r="E859" s="5">
        <f>'Stocks Returns'!D855</f>
        <v>-4.7128860225721381E-3</v>
      </c>
      <c r="F859" s="5">
        <f>'Stocks Returns'!E855</f>
        <v>-2.4481265860576196E-2</v>
      </c>
      <c r="G859" s="5">
        <f t="shared" si="52"/>
        <v>1.634460810196374E-2</v>
      </c>
      <c r="H859" s="5">
        <f t="shared" si="53"/>
        <v>-1.0833475264432589E-3</v>
      </c>
      <c r="I859" s="5">
        <f t="shared" si="54"/>
        <v>1.3574293561358034E-2</v>
      </c>
      <c r="J859" s="5">
        <f t="shared" si="55"/>
        <v>-1.1622456312738191E-2</v>
      </c>
    </row>
    <row r="860" spans="1:10" ht="15" customHeight="1" x14ac:dyDescent="0.2">
      <c r="A860" s="3">
        <f>'2_CVaR_t2'!A860</f>
        <v>43494</v>
      </c>
      <c r="B860" s="5">
        <f>'2_CVaR_t2'!D860-1</f>
        <v>-5.0174912208940103E-3</v>
      </c>
      <c r="C860" s="5">
        <f>'Stocks Returns'!B856</f>
        <v>-1.4033825116948617E-2</v>
      </c>
      <c r="D860" s="5">
        <f>'Stocks Returns'!C856</f>
        <v>-7.2799470549306244E-3</v>
      </c>
      <c r="E860" s="5">
        <f>'Stocks Returns'!D856</f>
        <v>-9.4704049844237526E-3</v>
      </c>
      <c r="F860" s="5">
        <f>'Stocks Returns'!E856</f>
        <v>-7.6511094108644429E-4</v>
      </c>
      <c r="G860" s="5">
        <f t="shared" si="52"/>
        <v>-8.7251327732413182E-3</v>
      </c>
      <c r="H860" s="5">
        <f t="shared" si="53"/>
        <v>1.51594251696586E-4</v>
      </c>
      <c r="I860" s="5">
        <f t="shared" si="54"/>
        <v>-2.0254390037670478E-3</v>
      </c>
      <c r="J860" s="5">
        <f t="shared" si="55"/>
        <v>4.4679104384379113E-3</v>
      </c>
    </row>
    <row r="861" spans="1:10" ht="15" customHeight="1" x14ac:dyDescent="0.2">
      <c r="A861" s="3">
        <f>'2_CVaR_t2'!A861</f>
        <v>43495</v>
      </c>
      <c r="B861" s="5">
        <f>'2_CVaR_t2'!D861-1</f>
        <v>1.2750578079422148E-2</v>
      </c>
      <c r="C861" s="5">
        <f>'Stocks Returns'!B857</f>
        <v>-2.4087591240875894E-2</v>
      </c>
      <c r="D861" s="5">
        <f>'Stocks Returns'!C857</f>
        <v>1.9259259259259309E-2</v>
      </c>
      <c r="E861" s="5">
        <f>'Stocks Returns'!D857</f>
        <v>1.258019876714056E-2</v>
      </c>
      <c r="F861" s="5">
        <f>'Stocks Returns'!E857</f>
        <v>5.9724349157732615E-3</v>
      </c>
      <c r="G861" s="5">
        <f t="shared" si="52"/>
        <v>-3.5859575983106615E-2</v>
      </c>
      <c r="H861" s="5">
        <f t="shared" si="53"/>
        <v>5.4086699840538016E-4</v>
      </c>
      <c r="I861" s="5">
        <f t="shared" si="54"/>
        <v>-6.1988872836265044E-3</v>
      </c>
      <c r="J861" s="5">
        <f t="shared" si="55"/>
        <v>-7.2390305063731713E-3</v>
      </c>
    </row>
    <row r="862" spans="1:10" ht="15" customHeight="1" x14ac:dyDescent="0.2">
      <c r="A862" s="3">
        <f>'2_CVaR_t2'!A862</f>
        <v>43496</v>
      </c>
      <c r="B862" s="5">
        <f>'2_CVaR_t2'!D862-1</f>
        <v>-1.1754681166843417E-2</v>
      </c>
      <c r="C862" s="5">
        <f>'Stocks Returns'!B858</f>
        <v>6.1331338818249925E-2</v>
      </c>
      <c r="D862" s="5">
        <f>'Stocks Returns'!C858</f>
        <v>-1.8822674418604635E-2</v>
      </c>
      <c r="E862" s="5">
        <f>'Stocks Returns'!D858</f>
        <v>-1.4908684308608811E-3</v>
      </c>
      <c r="F862" s="5">
        <f>'Stocks Returns'!E858</f>
        <v>3.044603440401894E-2</v>
      </c>
      <c r="G862" s="5">
        <f t="shared" si="52"/>
        <v>7.3116579850977831E-2</v>
      </c>
      <c r="H862" s="5">
        <f t="shared" si="53"/>
        <v>-1.4757581469020675E-3</v>
      </c>
      <c r="I862" s="5">
        <f t="shared" si="54"/>
        <v>1.5897576309472805E-2</v>
      </c>
      <c r="J862" s="5">
        <f t="shared" si="55"/>
        <v>4.267272566056262E-2</v>
      </c>
    </row>
    <row r="863" spans="1:10" ht="15" customHeight="1" x14ac:dyDescent="0.2">
      <c r="A863" s="3">
        <f>'2_CVaR_t2'!A863</f>
        <v>43497</v>
      </c>
      <c r="B863" s="5">
        <f>'2_CVaR_t2'!D863-1</f>
        <v>2.4858571783573202E-2</v>
      </c>
      <c r="C863" s="5">
        <f>'Stocks Returns'!B859</f>
        <v>6.3424947145878097E-3</v>
      </c>
      <c r="D863" s="5">
        <f>'Stocks Returns'!C859</f>
        <v>3.8071253981186715E-2</v>
      </c>
      <c r="E863" s="5">
        <f>'Stocks Returns'!D859</f>
        <v>1.8663680477790212E-2</v>
      </c>
      <c r="F863" s="5">
        <f>'Stocks Returns'!E859</f>
        <v>1.4625498596543274E-2</v>
      </c>
      <c r="G863" s="5">
        <f t="shared" si="52"/>
        <v>-1.70690625171252E-2</v>
      </c>
      <c r="H863" s="5">
        <f t="shared" si="53"/>
        <v>1.5330735572262819E-3</v>
      </c>
      <c r="I863" s="5">
        <f t="shared" si="54"/>
        <v>-1.7985701525062028E-2</v>
      </c>
      <c r="J863" s="5">
        <f t="shared" si="55"/>
        <v>-1.1154903061514471E-2</v>
      </c>
    </row>
    <row r="864" spans="1:10" ht="15" customHeight="1" x14ac:dyDescent="0.2">
      <c r="A864" s="3">
        <f>'2_CVaR_t2'!A864</f>
        <v>43500</v>
      </c>
      <c r="B864" s="5">
        <f>'2_CVaR_t2'!D864-1</f>
        <v>6.5515868178802616E-3</v>
      </c>
      <c r="C864" s="5">
        <f>'Stocks Returns'!B860</f>
        <v>-9.4537815126050084E-3</v>
      </c>
      <c r="D864" s="5">
        <f>'Stocks Returns'!C860</f>
        <v>9.6325365679628128E-3</v>
      </c>
      <c r="E864" s="5">
        <f>'Stocks Returns'!D860</f>
        <v>8.6722853304017633E-3</v>
      </c>
      <c r="F864" s="5">
        <f>'Stocks Returns'!E860</f>
        <v>1.8200349446709341E-2</v>
      </c>
      <c r="G864" s="5">
        <f t="shared" si="52"/>
        <v>-1.5266594990512462E-2</v>
      </c>
      <c r="H864" s="5">
        <f t="shared" si="53"/>
        <v>3.7432095716959102E-5</v>
      </c>
      <c r="I864" s="5">
        <f t="shared" si="54"/>
        <v>-9.5765420155230312E-4</v>
      </c>
      <c r="J864" s="5">
        <f t="shared" si="55"/>
        <v>1.142386638390948E-2</v>
      </c>
    </row>
    <row r="865" spans="1:10" ht="15" customHeight="1" x14ac:dyDescent="0.2">
      <c r="A865" s="3">
        <f>'2_CVaR_t2'!A865</f>
        <v>43501</v>
      </c>
      <c r="B865" s="5">
        <f>'2_CVaR_t2'!D865-1</f>
        <v>4.9796350316615445E-3</v>
      </c>
      <c r="C865" s="5">
        <f>'Stocks Returns'!B861</f>
        <v>2.6511134676564074E-2</v>
      </c>
      <c r="D865" s="5">
        <f>'Stocks Returns'!C861</f>
        <v>7.2791519434629581E-3</v>
      </c>
      <c r="E865" s="5">
        <f>'Stocks Returns'!D861</f>
        <v>7.9922499394526891E-3</v>
      </c>
      <c r="F865" s="5">
        <f>'Stocks Returns'!E861</f>
        <v>-9.581009581009603E-3</v>
      </c>
      <c r="G865" s="5">
        <f t="shared" si="52"/>
        <v>2.220945898190399E-2</v>
      </c>
      <c r="H865" s="5">
        <f t="shared" si="53"/>
        <v>-2.4521655120641334E-6</v>
      </c>
      <c r="I865" s="5">
        <f t="shared" si="54"/>
        <v>6.8236807588894534E-4</v>
      </c>
      <c r="J865" s="5">
        <f t="shared" si="55"/>
        <v>-1.472569779408665E-2</v>
      </c>
    </row>
    <row r="866" spans="1:10" ht="15" customHeight="1" x14ac:dyDescent="0.2">
      <c r="A866" s="3">
        <f>'2_CVaR_t2'!A866</f>
        <v>43502</v>
      </c>
      <c r="B866" s="5">
        <f>'2_CVaR_t2'!D866-1</f>
        <v>-7.5393462825867896E-4</v>
      </c>
      <c r="C866" s="5">
        <f>'Stocks Returns'!B862</f>
        <v>2.7548209366392573E-3</v>
      </c>
      <c r="D866" s="5">
        <f>'Stocks Returns'!C862</f>
        <v>-7.2967094646740893E-3</v>
      </c>
      <c r="E866" s="5">
        <f>'Stocks Returns'!D862</f>
        <v>7.292167227294577E-2</v>
      </c>
      <c r="F866" s="5">
        <f>'Stocks Returns'!E862</f>
        <v>-2.1657522379440186E-3</v>
      </c>
      <c r="G866" s="5">
        <f t="shared" si="52"/>
        <v>3.9649006418236692E-3</v>
      </c>
      <c r="H866" s="5">
        <f t="shared" si="53"/>
        <v>-6.1400042009604628E-3</v>
      </c>
      <c r="I866" s="5">
        <f t="shared" si="54"/>
        <v>7.4074017033231659E-2</v>
      </c>
      <c r="J866" s="5">
        <f t="shared" si="55"/>
        <v>-1.3585979558447937E-3</v>
      </c>
    </row>
    <row r="867" spans="1:10" ht="15" customHeight="1" x14ac:dyDescent="0.2">
      <c r="A867" s="3">
        <f>'2_CVaR_t2'!A867</f>
        <v>43503</v>
      </c>
      <c r="B867" s="5">
        <f>'2_CVaR_t2'!D867-1</f>
        <v>-6.5815899778768339E-3</v>
      </c>
      <c r="C867" s="5">
        <f>'Stocks Returns'!B863</f>
        <v>-1.6483516483516536E-2</v>
      </c>
      <c r="D867" s="5">
        <f>'Stocks Returns'!C863</f>
        <v>-9.329281221287844E-3</v>
      </c>
      <c r="E867" s="5">
        <f>'Stocks Returns'!D863</f>
        <v>-1.3884223491210546E-2</v>
      </c>
      <c r="F867" s="5">
        <f>'Stocks Returns'!E863</f>
        <v>-2.3585588192736151E-2</v>
      </c>
      <c r="G867" s="5">
        <f t="shared" si="52"/>
        <v>-9.6712355761342135E-3</v>
      </c>
      <c r="H867" s="5">
        <f t="shared" si="53"/>
        <v>4.0420285113851318E-4</v>
      </c>
      <c r="I867" s="5">
        <f t="shared" si="54"/>
        <v>-4.1307901980882737E-3</v>
      </c>
      <c r="J867" s="5">
        <f t="shared" si="55"/>
        <v>-1.6728923951847784E-2</v>
      </c>
    </row>
    <row r="868" spans="1:10" ht="15" customHeight="1" x14ac:dyDescent="0.2">
      <c r="A868" s="3">
        <f>'2_CVaR_t2'!A868</f>
        <v>43504</v>
      </c>
      <c r="B868" s="5">
        <f>'2_CVaR_t2'!D868-1</f>
        <v>5.3848269569112261E-4</v>
      </c>
      <c r="C868" s="5">
        <f>'Stocks Returns'!B864</f>
        <v>1.9203910614525199E-2</v>
      </c>
      <c r="D868" s="5">
        <f>'Stocks Returns'!C864</f>
        <v>1.4981807804808067E-3</v>
      </c>
      <c r="E868" s="5">
        <f>'Stocks Returns'!D864</f>
        <v>-7.4940388327466856E-3</v>
      </c>
      <c r="F868" s="5">
        <f>'Stocks Returns'!E864</f>
        <v>-1.8079430942501418E-2</v>
      </c>
      <c r="G868" s="5">
        <f t="shared" si="52"/>
        <v>1.917157266602194E-2</v>
      </c>
      <c r="H868" s="5">
        <f t="shared" si="53"/>
        <v>7.5278702648361791E-4</v>
      </c>
      <c r="I868" s="5">
        <f t="shared" si="54"/>
        <v>-8.2491843335985148E-3</v>
      </c>
      <c r="J868" s="5">
        <f t="shared" si="55"/>
        <v>-1.86138953737769E-2</v>
      </c>
    </row>
    <row r="869" spans="1:10" ht="15" customHeight="1" x14ac:dyDescent="0.2">
      <c r="A869" s="3">
        <f>'2_CVaR_t2'!A869</f>
        <v>43507</v>
      </c>
      <c r="B869" s="5">
        <f>'2_CVaR_t2'!D869-1</f>
        <v>2.8410982674493823E-3</v>
      </c>
      <c r="C869" s="5">
        <f>'Stocks Returns'!B865</f>
        <v>-1.8842069201781442E-2</v>
      </c>
      <c r="D869" s="5">
        <f>'Stocks Returns'!C865</f>
        <v>2.9918791850691573E-3</v>
      </c>
      <c r="E869" s="5">
        <f>'Stocks Returns'!D865</f>
        <v>1.7732524882736467E-2</v>
      </c>
      <c r="F869" s="5">
        <f>'Stocks Returns'!E865</f>
        <v>7.2441895562931347E-3</v>
      </c>
      <c r="G869" s="5">
        <f t="shared" si="52"/>
        <v>-2.1087941573721215E-2</v>
      </c>
      <c r="H869" s="5">
        <f t="shared" si="53"/>
        <v>-1.1423602119295861E-3</v>
      </c>
      <c r="I869" s="5">
        <f t="shared" si="54"/>
        <v>1.3578928512431941E-2</v>
      </c>
      <c r="J869" s="5">
        <f t="shared" si="55"/>
        <v>4.3194506497902761E-3</v>
      </c>
    </row>
    <row r="870" spans="1:10" ht="15" customHeight="1" x14ac:dyDescent="0.2">
      <c r="A870" s="3">
        <f>'2_CVaR_t2'!A870</f>
        <v>43508</v>
      </c>
      <c r="B870" s="5">
        <f>'2_CVaR_t2'!D870-1</f>
        <v>6.8331080447534553E-3</v>
      </c>
      <c r="C870" s="5">
        <f>'Stocks Returns'!B866</f>
        <v>-1.7807262569832449E-2</v>
      </c>
      <c r="D870" s="5">
        <f>'Stocks Returns'!C866</f>
        <v>8.4517045454546302E-3</v>
      </c>
      <c r="E870" s="5">
        <f>'Stocks Returns'!D866</f>
        <v>2.8664568345323937E-2</v>
      </c>
      <c r="F870" s="5">
        <f>'Stocks Returns'!E866</f>
        <v>1.0638297872340496E-2</v>
      </c>
      <c r="G870" s="5">
        <f t="shared" si="52"/>
        <v>-2.389070608006269E-2</v>
      </c>
      <c r="H870" s="5">
        <f t="shared" si="53"/>
        <v>-1.5577252682867585E-3</v>
      </c>
      <c r="I870" s="5">
        <f t="shared" si="54"/>
        <v>1.8619129122509168E-2</v>
      </c>
      <c r="J870" s="5">
        <f t="shared" si="55"/>
        <v>3.569576273901854E-3</v>
      </c>
    </row>
    <row r="871" spans="1:10" ht="15" customHeight="1" x14ac:dyDescent="0.2">
      <c r="A871" s="3">
        <f>'2_CVaR_t2'!A871</f>
        <v>43509</v>
      </c>
      <c r="B871" s="5">
        <f>'2_CVaR_t2'!D871-1</f>
        <v>6.4721882854978929E-3</v>
      </c>
      <c r="C871" s="5">
        <f>'Stocks Returns'!B867</f>
        <v>6.7543547813722071E-3</v>
      </c>
      <c r="D871" s="5">
        <f>'Stocks Returns'!C867</f>
        <v>1.0564124234101024E-2</v>
      </c>
      <c r="E871" s="5">
        <f>'Stocks Returns'!D867</f>
        <v>-3.4968855862748116E-3</v>
      </c>
      <c r="F871" s="5">
        <f>'Stocks Returns'!E867</f>
        <v>4.892512972572316E-3</v>
      </c>
      <c r="G871" s="5">
        <f t="shared" si="52"/>
        <v>1.0178681496627543E-3</v>
      </c>
      <c r="H871" s="5">
        <f t="shared" si="53"/>
        <v>1.0858735579576811E-3</v>
      </c>
      <c r="I871" s="5">
        <f t="shared" si="54"/>
        <v>-1.3009640115783122E-2</v>
      </c>
      <c r="J871" s="5">
        <f t="shared" si="55"/>
        <v>-1.8015489133486043E-3</v>
      </c>
    </row>
    <row r="872" spans="1:10" ht="15" customHeight="1" x14ac:dyDescent="0.2">
      <c r="A872" s="3">
        <f>'2_CVaR_t2'!A872</f>
        <v>43510</v>
      </c>
      <c r="B872" s="5">
        <f>'2_CVaR_t2'!D872-1</f>
        <v>-1.6986558843476995E-3</v>
      </c>
      <c r="C872" s="5">
        <f>'Stocks Returns'!B868</f>
        <v>1.5889830508474478E-2</v>
      </c>
      <c r="D872" s="5">
        <f>'Stocks Returns'!C868</f>
        <v>-2.2998118335773032E-3</v>
      </c>
      <c r="E872" s="5">
        <f>'Stocks Returns'!D868</f>
        <v>-6.4700076762803649E-3</v>
      </c>
      <c r="F872" s="5">
        <f>'Stocks Returns'!E868</f>
        <v>1.9474771318973128E-2</v>
      </c>
      <c r="G872" s="5">
        <f t="shared" si="52"/>
        <v>1.8008083096077307E-2</v>
      </c>
      <c r="H872" s="5">
        <f t="shared" si="53"/>
        <v>2.4727511252179476E-4</v>
      </c>
      <c r="I872" s="5">
        <f t="shared" si="54"/>
        <v>-3.9233403840337536E-3</v>
      </c>
      <c r="J872" s="5">
        <f t="shared" si="55"/>
        <v>2.1262611709657136E-2</v>
      </c>
    </row>
    <row r="873" spans="1:10" ht="15" customHeight="1" x14ac:dyDescent="0.2">
      <c r="A873" s="3">
        <f>'2_CVaR_t2'!A873</f>
        <v>43511</v>
      </c>
      <c r="B873" s="5">
        <f>'2_CVaR_t2'!D873-1</f>
        <v>8.0037117571052363E-3</v>
      </c>
      <c r="C873" s="5">
        <f>'Stocks Returns'!B869</f>
        <v>1.8421967327076905E-2</v>
      </c>
      <c r="D873" s="5">
        <f>'Stocks Returns'!C869</f>
        <v>1.2224084939927327E-2</v>
      </c>
      <c r="E873" s="5">
        <f>'Stocks Returns'!D869</f>
        <v>5.5187637969094094E-3</v>
      </c>
      <c r="F873" s="5">
        <f>'Stocks Returns'!E869</f>
        <v>1.5629522431259257E-2</v>
      </c>
      <c r="G873" s="5">
        <f t="shared" si="52"/>
        <v>1.1213207178987463E-2</v>
      </c>
      <c r="H873" s="5">
        <f t="shared" si="53"/>
        <v>4.9183376645040543E-4</v>
      </c>
      <c r="I873" s="5">
        <f t="shared" si="54"/>
        <v>-6.2543798906974177E-3</v>
      </c>
      <c r="J873" s="5">
        <f t="shared" si="55"/>
        <v>7.3456330868193614E-3</v>
      </c>
    </row>
    <row r="874" spans="1:10" ht="15" customHeight="1" x14ac:dyDescent="0.2">
      <c r="A874" s="3">
        <f>'2_CVaR_t2'!A874</f>
        <v>43514</v>
      </c>
      <c r="B874" s="5">
        <f>'2_CVaR_t2'!D874-1</f>
        <v>3.1594126486123031E-5</v>
      </c>
      <c r="C874" s="5">
        <f>'Stocks Returns'!B870</f>
        <v>0</v>
      </c>
      <c r="D874" s="5">
        <f>'Stocks Returns'!C870</f>
        <v>0</v>
      </c>
      <c r="E874" s="5">
        <f>'Stocks Returns'!D870</f>
        <v>0</v>
      </c>
      <c r="F874" s="5">
        <f>'Stocks Returns'!E870</f>
        <v>0</v>
      </c>
      <c r="G874" s="5">
        <f t="shared" si="52"/>
        <v>4.5494065351061984E-4</v>
      </c>
      <c r="H874" s="5">
        <f t="shared" si="53"/>
        <v>6.1315236885345803E-7</v>
      </c>
      <c r="I874" s="5">
        <f t="shared" si="54"/>
        <v>-7.0241384070458875E-6</v>
      </c>
      <c r="J874" s="5">
        <f t="shared" si="55"/>
        <v>-8.2789821646411454E-6</v>
      </c>
    </row>
    <row r="875" spans="1:10" ht="15" customHeight="1" x14ac:dyDescent="0.2">
      <c r="A875" s="3">
        <f>'2_CVaR_t2'!A875</f>
        <v>43515</v>
      </c>
      <c r="B875" s="5">
        <f>'2_CVaR_t2'!D875-1</f>
        <v>-2.2543389325664354E-3</v>
      </c>
      <c r="C875" s="5">
        <f>'Stocks Returns'!B871</f>
        <v>-8.1911262798635143E-3</v>
      </c>
      <c r="D875" s="5">
        <f>'Stocks Returns'!C871</f>
        <v>-3.2433924504865486E-3</v>
      </c>
      <c r="E875" s="5">
        <f>'Stocks Returns'!D871</f>
        <v>-4.5005488474203492E-3</v>
      </c>
      <c r="F875" s="5">
        <f>'Stocks Returns'!E871</f>
        <v>-9.8318609290397596E-3</v>
      </c>
      <c r="G875" s="5">
        <f t="shared" si="52"/>
        <v>-5.5386883202695331E-3</v>
      </c>
      <c r="H875" s="5">
        <f t="shared" si="53"/>
        <v>1.2151406564522588E-4</v>
      </c>
      <c r="I875" s="5">
        <f t="shared" si="54"/>
        <v>-1.1337439857413063E-3</v>
      </c>
      <c r="J875" s="5">
        <f t="shared" si="55"/>
        <v>-7.4671830398324729E-3</v>
      </c>
    </row>
    <row r="876" spans="1:10" ht="15" customHeight="1" x14ac:dyDescent="0.2">
      <c r="A876" s="3">
        <f>'2_CVaR_t2'!A876</f>
        <v>43516</v>
      </c>
      <c r="B876" s="5">
        <f>'2_CVaR_t2'!D876-1</f>
        <v>7.3110746039128927E-4</v>
      </c>
      <c r="C876" s="5">
        <f>'Stocks Returns'!B872</f>
        <v>1.0323468685478066E-3</v>
      </c>
      <c r="D876" s="5">
        <f>'Stocks Returns'!C872</f>
        <v>2.0077540847409647E-3</v>
      </c>
      <c r="E876" s="5">
        <f>'Stocks Returns'!D872</f>
        <v>-1.1467637005182385E-2</v>
      </c>
      <c r="F876" s="5">
        <f>'Stocks Returns'!E872</f>
        <v>1.6693049359620238E-2</v>
      </c>
      <c r="G876" s="5">
        <f t="shared" si="52"/>
        <v>8.1483621787933457E-4</v>
      </c>
      <c r="H876" s="5">
        <f t="shared" si="53"/>
        <v>9.788672446226286E-4</v>
      </c>
      <c r="I876" s="5">
        <f t="shared" si="54"/>
        <v>-1.2507079115117569E-2</v>
      </c>
      <c r="J876" s="5">
        <f t="shared" si="55"/>
        <v>1.5958627078668654E-2</v>
      </c>
    </row>
    <row r="877" spans="1:10" ht="15" customHeight="1" x14ac:dyDescent="0.2">
      <c r="A877" s="3">
        <f>'2_CVaR_t2'!A877</f>
        <v>43517</v>
      </c>
      <c r="B877" s="5">
        <f>'2_CVaR_t2'!D877-1</f>
        <v>-3.5145379993569703E-3</v>
      </c>
      <c r="C877" s="5">
        <f>'Stocks Returns'!B873</f>
        <v>-3.0938466827088451E-3</v>
      </c>
      <c r="D877" s="5">
        <f>'Stocks Returns'!C873</f>
        <v>-5.0438748013541534E-3</v>
      </c>
      <c r="E877" s="5">
        <f>'Stocks Returns'!D873</f>
        <v>-7.2504182933631478E-3</v>
      </c>
      <c r="F877" s="5">
        <f>'Stocks Returns'!E873</f>
        <v>-5.803255484784331E-3</v>
      </c>
      <c r="G877" s="5">
        <f t="shared" si="52"/>
        <v>7.7003709916513823E-4</v>
      </c>
      <c r="H877" s="5">
        <f t="shared" si="53"/>
        <v>1.757139158307117E-4</v>
      </c>
      <c r="I877" s="5">
        <f t="shared" si="54"/>
        <v>-2.0236743837832374E-3</v>
      </c>
      <c r="J877" s="5">
        <f t="shared" si="55"/>
        <v>-2.1304036650261157E-3</v>
      </c>
    </row>
    <row r="878" spans="1:10" ht="15" customHeight="1" x14ac:dyDescent="0.2">
      <c r="A878" s="3">
        <f>'2_CVaR_t2'!A878</f>
        <v>43518</v>
      </c>
      <c r="B878" s="5">
        <f>'2_CVaR_t2'!D878-1</f>
        <v>8.1725931450751244E-3</v>
      </c>
      <c r="C878" s="5">
        <f>'Stocks Returns'!B874</f>
        <v>7.2413793103449642E-3</v>
      </c>
      <c r="D878" s="5">
        <f>'Stocks Returns'!C874</f>
        <v>1.2986111111111143E-2</v>
      </c>
      <c r="E878" s="5">
        <f>'Stocks Returns'!D874</f>
        <v>4.4943820224729869E-4</v>
      </c>
      <c r="F878" s="5">
        <f>'Stocks Returns'!E874</f>
        <v>-3.8439635535306715E-3</v>
      </c>
      <c r="G878" s="5">
        <f t="shared" si="52"/>
        <v>-1.2972872174824707E-4</v>
      </c>
      <c r="H878" s="5">
        <f t="shared" si="53"/>
        <v>1.0053108689901669E-3</v>
      </c>
      <c r="I878" s="5">
        <f t="shared" si="54"/>
        <v>-1.1572959032855688E-2</v>
      </c>
      <c r="J878" s="5">
        <f t="shared" si="55"/>
        <v>-1.2303163477798338E-2</v>
      </c>
    </row>
    <row r="879" spans="1:10" ht="15" customHeight="1" x14ac:dyDescent="0.2">
      <c r="A879" s="3">
        <f>'2_CVaR_t2'!A879</f>
        <v>43521</v>
      </c>
      <c r="B879" s="5">
        <f>'2_CVaR_t2'!D879-1</f>
        <v>1.2719543963870539E-3</v>
      </c>
      <c r="C879" s="5">
        <f>'Stocks Returns'!B875</f>
        <v>0</v>
      </c>
      <c r="D879" s="5">
        <f>'Stocks Returns'!C875</f>
        <v>1.3025296496880223E-3</v>
      </c>
      <c r="E879" s="5">
        <f>'Stocks Returns'!D875</f>
        <v>8.6477987421382796E-3</v>
      </c>
      <c r="F879" s="5">
        <f>'Stocks Returns'!E875</f>
        <v>-1.0290124339002449E-2</v>
      </c>
      <c r="G879" s="5">
        <f t="shared" si="52"/>
        <v>-7.3743387420622934E-4</v>
      </c>
      <c r="H879" s="5">
        <f t="shared" si="53"/>
        <v>-5.2234189802109927E-4</v>
      </c>
      <c r="I879" s="5">
        <f t="shared" si="54"/>
        <v>6.810115813188692E-3</v>
      </c>
      <c r="J879" s="5">
        <f t="shared" si="55"/>
        <v>-1.1585983206230768E-2</v>
      </c>
    </row>
    <row r="880" spans="1:10" ht="15" customHeight="1" x14ac:dyDescent="0.2">
      <c r="A880" s="3">
        <f>'2_CVaR_t2'!A880</f>
        <v>43522</v>
      </c>
      <c r="B880" s="5">
        <f>'2_CVaR_t2'!D880-1</f>
        <v>3.7858477361598641E-3</v>
      </c>
      <c r="C880" s="5">
        <f>'Stocks Returns'!B876</f>
        <v>-2.8072577884286187E-2</v>
      </c>
      <c r="D880" s="5">
        <f>'Stocks Returns'!C876</f>
        <v>6.7095714090099623E-3</v>
      </c>
      <c r="E880" s="5">
        <f>'Stocks Returns'!D876</f>
        <v>-8.3509631444159682E-3</v>
      </c>
      <c r="F880" s="5">
        <f>'Stocks Returns'!E876</f>
        <v>-4.7653429602887432E-3</v>
      </c>
      <c r="G880" s="5">
        <f t="shared" si="52"/>
        <v>-3.1226650259805873E-2</v>
      </c>
      <c r="H880" s="5">
        <f t="shared" si="53"/>
        <v>1.1849088080532841E-3</v>
      </c>
      <c r="I880" s="5">
        <f t="shared" si="54"/>
        <v>-1.3898923685940987E-2</v>
      </c>
      <c r="J880" s="5">
        <f t="shared" si="55"/>
        <v>-8.6707972620318659E-3</v>
      </c>
    </row>
    <row r="881" spans="1:10" ht="15" customHeight="1" x14ac:dyDescent="0.2">
      <c r="A881" s="3">
        <f>'2_CVaR_t2'!A881</f>
        <v>43523</v>
      </c>
      <c r="B881" s="5">
        <f>'2_CVaR_t2'!D881-1</f>
        <v>-3.5231214164077596E-4</v>
      </c>
      <c r="C881" s="5">
        <f>'Stocks Returns'!B877</f>
        <v>8.8059175766115327E-3</v>
      </c>
      <c r="D881" s="5">
        <f>'Stocks Returns'!C877</f>
        <v>1.224156692056555E-3</v>
      </c>
      <c r="E881" s="5">
        <f>'Stocks Returns'!D877</f>
        <v>-2.2344486862789226E-2</v>
      </c>
      <c r="F881" s="5">
        <f>'Stocks Returns'!E877</f>
        <v>4.3528728961113039E-3</v>
      </c>
      <c r="G881" s="5">
        <f t="shared" si="52"/>
        <v>9.6299123398461851E-3</v>
      </c>
      <c r="H881" s="5">
        <f t="shared" si="53"/>
        <v>1.7897790887038162E-3</v>
      </c>
      <c r="I881" s="5">
        <f t="shared" si="54"/>
        <v>-2.1784900314329444E-2</v>
      </c>
      <c r="J881" s="5">
        <f t="shared" si="55"/>
        <v>4.7431152150437536E-3</v>
      </c>
    </row>
    <row r="882" spans="1:10" ht="15" customHeight="1" x14ac:dyDescent="0.2">
      <c r="A882" s="3">
        <f>'2_CVaR_t2'!A882</f>
        <v>43524</v>
      </c>
      <c r="B882" s="5">
        <f>'2_CVaR_t2'!D882-1</f>
        <v>3.6924106334959017E-3</v>
      </c>
      <c r="C882" s="5">
        <f>'Stocks Returns'!B878</f>
        <v>9.0782122905026519E-3</v>
      </c>
      <c r="D882" s="5">
        <f>'Stocks Returns'!C878</f>
        <v>6.113299823393703E-3</v>
      </c>
      <c r="E882" s="5">
        <f>'Stocks Returns'!D878</f>
        <v>-2.297002411852378E-3</v>
      </c>
      <c r="F882" s="5">
        <f>'Stocks Returns'!E878</f>
        <v>-1.9791967639410601E-2</v>
      </c>
      <c r="G882" s="5">
        <f t="shared" si="52"/>
        <v>6.0139622221494745E-3</v>
      </c>
      <c r="H882" s="5">
        <f t="shared" si="53"/>
        <v>7.2615210861304118E-4</v>
      </c>
      <c r="I882" s="5">
        <f t="shared" si="54"/>
        <v>-7.7070582997816554E-3</v>
      </c>
      <c r="J882" s="5">
        <f t="shared" si="55"/>
        <v>-2.360042775581243E-2</v>
      </c>
    </row>
    <row r="883" spans="1:10" ht="15" customHeight="1" x14ac:dyDescent="0.2">
      <c r="A883" s="3">
        <f>'2_CVaR_t2'!A883</f>
        <v>43525</v>
      </c>
      <c r="B883" s="5">
        <f>'2_CVaR_t2'!D883-1</f>
        <v>6.8295298783846992E-3</v>
      </c>
      <c r="C883" s="5">
        <f>'Stocks Returns'!B879</f>
        <v>6.2283737024222408E-3</v>
      </c>
      <c r="D883" s="5">
        <f>'Stocks Returns'!C879</f>
        <v>9.1142317040238119E-3</v>
      </c>
      <c r="E883" s="5">
        <f>'Stocks Returns'!D879</f>
        <v>2.0375273397029936E-2</v>
      </c>
      <c r="F883" s="5">
        <f>'Stocks Returns'!E879</f>
        <v>1.5917464996315633E-2</v>
      </c>
      <c r="G883" s="5">
        <f t="shared" si="52"/>
        <v>1.4836993025647144E-4</v>
      </c>
      <c r="H883" s="5">
        <f t="shared" si="53"/>
        <v>-8.8993198815676654E-4</v>
      </c>
      <c r="I883" s="5">
        <f t="shared" si="54"/>
        <v>1.0335115221888123E-2</v>
      </c>
      <c r="J883" s="5">
        <f t="shared" si="55"/>
        <v>8.8524577824422024E-3</v>
      </c>
    </row>
    <row r="884" spans="1:10" ht="15" customHeight="1" x14ac:dyDescent="0.2">
      <c r="A884" s="3">
        <f>'2_CVaR_t2'!A884</f>
        <v>43528</v>
      </c>
      <c r="B884" s="5">
        <f>'2_CVaR_t2'!D884-1</f>
        <v>-6.2989232218806368E-3</v>
      </c>
      <c r="C884" s="5">
        <f>'Stocks Returns'!B880</f>
        <v>-1.0316368638239259E-2</v>
      </c>
      <c r="D884" s="5">
        <f>'Stocks Returns'!C880</f>
        <v>-1.0102361677928662E-2</v>
      </c>
      <c r="E884" s="5">
        <f>'Stocks Returns'!D880</f>
        <v>-7.8971119133586232E-4</v>
      </c>
      <c r="F884" s="5">
        <f>'Stocks Returns'!E880</f>
        <v>1.4072247207311817E-2</v>
      </c>
      <c r="G884" s="5">
        <f t="shared" si="52"/>
        <v>-3.7758189752873485E-3</v>
      </c>
      <c r="H884" s="5">
        <f t="shared" si="53"/>
        <v>-7.8488886514459059E-4</v>
      </c>
      <c r="I884" s="5">
        <f t="shared" si="54"/>
        <v>8.5465317142710863E-3</v>
      </c>
      <c r="J884" s="5">
        <f t="shared" si="55"/>
        <v>2.0635483773976164E-2</v>
      </c>
    </row>
    <row r="885" spans="1:10" ht="15" customHeight="1" x14ac:dyDescent="0.2">
      <c r="A885" s="3">
        <f>'2_CVaR_t2'!A885</f>
        <v>43529</v>
      </c>
      <c r="B885" s="5">
        <f>'2_CVaR_t2'!D885-1</f>
        <v>-8.0197256673464334E-4</v>
      </c>
      <c r="C885" s="5">
        <f>'Stocks Returns'!B881</f>
        <v>7.2967338429463791E-3</v>
      </c>
      <c r="D885" s="5">
        <f>'Stocks Returns'!C881</f>
        <v>-6.7585834009342705E-5</v>
      </c>
      <c r="E885" s="5">
        <f>'Stocks Returns'!D881</f>
        <v>-1.4677656091227287E-2</v>
      </c>
      <c r="F885" s="5">
        <f>'Stocks Returns'!E881</f>
        <v>-1.2732474964234575E-2</v>
      </c>
      <c r="G885" s="5">
        <f t="shared" si="52"/>
        <v>8.5529930458079807E-3</v>
      </c>
      <c r="H885" s="5">
        <f t="shared" si="53"/>
        <v>1.1598186643050218E-3</v>
      </c>
      <c r="I885" s="5">
        <f t="shared" si="54"/>
        <v>-1.3454411708884345E-2</v>
      </c>
      <c r="J885" s="5">
        <f t="shared" si="55"/>
        <v>-1.1875453974209822E-2</v>
      </c>
    </row>
    <row r="886" spans="1:10" ht="15" customHeight="1" x14ac:dyDescent="0.2">
      <c r="A886" s="3">
        <f>'2_CVaR_t2'!A886</f>
        <v>43530</v>
      </c>
      <c r="B886" s="5">
        <f>'2_CVaR_t2'!D886-1</f>
        <v>-1.0545167520801257E-3</v>
      </c>
      <c r="C886" s="5">
        <f>'Stocks Returns'!B882</f>
        <v>-6.2090375991721292E-3</v>
      </c>
      <c r="D886" s="5">
        <f>'Stocks Returns'!C882</f>
        <v>-9.4626563028044064E-4</v>
      </c>
      <c r="E886" s="5">
        <f>'Stocks Returns'!D882</f>
        <v>-9.0523662197775634E-3</v>
      </c>
      <c r="F886" s="5">
        <f>'Stocks Returns'!E882</f>
        <v>-1.043327054050136E-2</v>
      </c>
      <c r="G886" s="5">
        <f t="shared" si="52"/>
        <v>-4.7100043724754943E-3</v>
      </c>
      <c r="H886" s="5">
        <f t="shared" si="53"/>
        <v>6.5281761140310347E-4</v>
      </c>
      <c r="I886" s="5">
        <f t="shared" si="54"/>
        <v>-7.4563896207375819E-3</v>
      </c>
      <c r="J886" s="5">
        <f t="shared" si="55"/>
        <v>-9.3140911913035841E-3</v>
      </c>
    </row>
    <row r="887" spans="1:10" ht="15" customHeight="1" x14ac:dyDescent="0.2">
      <c r="A887" s="3">
        <f>'2_CVaR_t2'!A887</f>
        <v>43531</v>
      </c>
      <c r="B887" s="5">
        <f>'2_CVaR_t2'!D887-1</f>
        <v>-5.3475029647831462E-3</v>
      </c>
      <c r="C887" s="5">
        <f>'Stocks Returns'!B883</f>
        <v>-1.3536966331134881E-2</v>
      </c>
      <c r="D887" s="5">
        <f>'Stocks Returns'!C883</f>
        <v>-6.6301332792096934E-3</v>
      </c>
      <c r="E887" s="5">
        <f>'Stocks Returns'!D883</f>
        <v>-2.3473635522664238E-2</v>
      </c>
      <c r="F887" s="5">
        <f>'Stocks Returns'!E883</f>
        <v>-4.9787670229902714E-3</v>
      </c>
      <c r="G887" s="5">
        <f t="shared" si="52"/>
        <v>-7.9110293877660259E-3</v>
      </c>
      <c r="H887" s="5">
        <f t="shared" si="53"/>
        <v>1.2870986803145065E-3</v>
      </c>
      <c r="I887" s="5">
        <f t="shared" si="54"/>
        <v>-1.5541602264384094E-2</v>
      </c>
      <c r="J887" s="5">
        <f t="shared" si="55"/>
        <v>5.9682940797488489E-4</v>
      </c>
    </row>
    <row r="888" spans="1:10" ht="15" customHeight="1" x14ac:dyDescent="0.2">
      <c r="A888" s="3">
        <f>'2_CVaR_t2'!A888</f>
        <v>43532</v>
      </c>
      <c r="B888" s="5">
        <f>'2_CVaR_t2'!D888-1</f>
        <v>2.5313041105583522E-3</v>
      </c>
      <c r="C888" s="5">
        <f>'Stocks Returns'!B884</f>
        <v>1.7593244194229474E-2</v>
      </c>
      <c r="D888" s="5">
        <f>'Stocks Returns'!C884</f>
        <v>3.5415105904785804E-3</v>
      </c>
      <c r="E888" s="5">
        <f>'Stocks Returns'!D884</f>
        <v>7.1047957371224157E-3</v>
      </c>
      <c r="F888" s="5">
        <f>'Stocks Returns'!E884</f>
        <v>-3.7086092715231778E-2</v>
      </c>
      <c r="G888" s="5">
        <f t="shared" si="52"/>
        <v>1.5645180991509453E-2</v>
      </c>
      <c r="H888" s="5">
        <f t="shared" si="53"/>
        <v>-1.3679313419868479E-4</v>
      </c>
      <c r="I888" s="5">
        <f t="shared" si="54"/>
        <v>3.4084273273817813E-3</v>
      </c>
      <c r="J888" s="5">
        <f t="shared" si="55"/>
        <v>-3.9689243826154075E-2</v>
      </c>
    </row>
    <row r="889" spans="1:10" ht="15" customHeight="1" x14ac:dyDescent="0.2">
      <c r="A889" s="3">
        <f>'2_CVaR_t2'!A889</f>
        <v>43535</v>
      </c>
      <c r="B889" s="5">
        <f>'2_CVaR_t2'!D889-1</f>
        <v>1.5215056128821347E-2</v>
      </c>
      <c r="C889" s="5">
        <f>'Stocks Returns'!B885</f>
        <v>-1.7289073305670866E-2</v>
      </c>
      <c r="D889" s="5">
        <f>'Stocks Returns'!C885</f>
        <v>2.2531387852052998E-2</v>
      </c>
      <c r="E889" s="5">
        <f>'Stocks Returns'!D885</f>
        <v>2.0576131687242816E-2</v>
      </c>
      <c r="F889" s="5">
        <f>'Stocks Returns'!E885</f>
        <v>6.7247440012225823E-3</v>
      </c>
      <c r="G889" s="5">
        <f t="shared" si="52"/>
        <v>-3.1430192985169143E-2</v>
      </c>
      <c r="H889" s="5">
        <f t="shared" si="53"/>
        <v>1.8593087296556524E-4</v>
      </c>
      <c r="I889" s="5">
        <f t="shared" si="54"/>
        <v>-1.8402995080862607E-3</v>
      </c>
      <c r="J889" s="5">
        <f t="shared" si="55"/>
        <v>-9.045020360828486E-3</v>
      </c>
    </row>
    <row r="890" spans="1:10" ht="15" customHeight="1" x14ac:dyDescent="0.2">
      <c r="A890" s="3">
        <f>'2_CVaR_t2'!A890</f>
        <v>43536</v>
      </c>
      <c r="B890" s="5">
        <f>'2_CVaR_t2'!D890-1</f>
        <v>4.1267166802001487E-3</v>
      </c>
      <c r="C890" s="5">
        <f>'Stocks Returns'!B886</f>
        <v>-1.7593244194229474E-3</v>
      </c>
      <c r="D890" s="5">
        <f>'Stocks Returns'!C886</f>
        <v>7.0352425831285981E-3</v>
      </c>
      <c r="E890" s="5">
        <f>'Stocks Returns'!D886</f>
        <v>-5.7603686635944173E-3</v>
      </c>
      <c r="F890" s="5">
        <f>'Stocks Returns'!E886</f>
        <v>-3.6435403066648053E-3</v>
      </c>
      <c r="G890" s="5">
        <f t="shared" si="52"/>
        <v>-5.24107856291464E-3</v>
      </c>
      <c r="H890" s="5">
        <f t="shared" si="53"/>
        <v>1.008910380865701E-3</v>
      </c>
      <c r="I890" s="5">
        <f t="shared" si="54"/>
        <v>-1.1811420721328788E-2</v>
      </c>
      <c r="J890" s="5">
        <f t="shared" si="55"/>
        <v>-7.9028401857289612E-3</v>
      </c>
    </row>
    <row r="891" spans="1:10" ht="15" customHeight="1" x14ac:dyDescent="0.2">
      <c r="A891" s="3">
        <f>'2_CVaR_t2'!A891</f>
        <v>43537</v>
      </c>
      <c r="B891" s="5">
        <f>'2_CVaR_t2'!D891-1</f>
        <v>2.3979945232179833E-3</v>
      </c>
      <c r="C891" s="5">
        <f>'Stocks Returns'!B887</f>
        <v>-5.0757842791681385E-2</v>
      </c>
      <c r="D891" s="5">
        <f>'Stocks Returns'!C887</f>
        <v>4.877084294470535E-3</v>
      </c>
      <c r="E891" s="5">
        <f>'Stocks Returns'!D887</f>
        <v>-1.4368482039397446E-2</v>
      </c>
      <c r="F891" s="5">
        <f>'Stocks Returns'!E887</f>
        <v>2.6207527045558399E-2</v>
      </c>
      <c r="G891" s="5">
        <f t="shared" si="52"/>
        <v>-5.2577753746943665E-2</v>
      </c>
      <c r="H891" s="5">
        <f t="shared" si="53"/>
        <v>1.3949772861577732E-3</v>
      </c>
      <c r="I891" s="5">
        <f t="shared" si="54"/>
        <v>-1.7868097639611426E-2</v>
      </c>
      <c r="J891" s="5">
        <f t="shared" si="55"/>
        <v>2.3742760521204092E-2</v>
      </c>
    </row>
    <row r="892" spans="1:10" ht="15" customHeight="1" x14ac:dyDescent="0.2">
      <c r="A892" s="3">
        <f>'2_CVaR_t2'!A892</f>
        <v>43538</v>
      </c>
      <c r="B892" s="5">
        <f>'2_CVaR_t2'!D892-1</f>
        <v>6.4738472738457009E-3</v>
      </c>
      <c r="C892" s="5">
        <f>'Stocks Returns'!B888</f>
        <v>1.8566654288897144E-2</v>
      </c>
      <c r="D892" s="5">
        <f>'Stocks Returns'!C888</f>
        <v>1.1346494392339368E-2</v>
      </c>
      <c r="E892" s="5">
        <f>'Stocks Returns'!D888</f>
        <v>-1.2461791676463663E-2</v>
      </c>
      <c r="F892" s="5">
        <f>'Stocks Returns'!E888</f>
        <v>-4.8997772828507369E-3</v>
      </c>
      <c r="G892" s="5">
        <f t="shared" si="52"/>
        <v>1.2828572850021008E-2</v>
      </c>
      <c r="H892" s="5">
        <f t="shared" si="53"/>
        <v>1.8658021208627813E-3</v>
      </c>
      <c r="I892" s="5">
        <f t="shared" si="54"/>
        <v>-2.1976994721678272E-2</v>
      </c>
      <c r="J892" s="5">
        <f t="shared" si="55"/>
        <v>-1.1595561313601694E-2</v>
      </c>
    </row>
    <row r="893" spans="1:10" ht="15" customHeight="1" x14ac:dyDescent="0.2">
      <c r="A893" s="3">
        <f>'2_CVaR_t2'!A893</f>
        <v>43539</v>
      </c>
      <c r="B893" s="5">
        <f>'2_CVaR_t2'!D893-1</f>
        <v>6.4624257153711451E-3</v>
      </c>
      <c r="C893" s="5">
        <f>'Stocks Returns'!B889</f>
        <v>0</v>
      </c>
      <c r="D893" s="5">
        <f>'Stocks Returns'!C889</f>
        <v>8.1712062256811269E-3</v>
      </c>
      <c r="E893" s="5">
        <f>'Stocks Returns'!D889</f>
        <v>2.4999999999999911E-2</v>
      </c>
      <c r="F893" s="5">
        <f>'Stocks Returns'!E889</f>
        <v>8.504923903312589E-3</v>
      </c>
      <c r="G893" s="5">
        <f t="shared" si="52"/>
        <v>-5.7271017455383464E-3</v>
      </c>
      <c r="H893" s="5">
        <f t="shared" si="53"/>
        <v>-1.2926765100885369E-3</v>
      </c>
      <c r="I893" s="5">
        <f t="shared" si="54"/>
        <v>1.5501654134856711E-2</v>
      </c>
      <c r="J893" s="5">
        <f t="shared" si="55"/>
        <v>1.8209962414770051E-3</v>
      </c>
    </row>
    <row r="894" spans="1:10" ht="15" customHeight="1" x14ac:dyDescent="0.2">
      <c r="A894" s="3">
        <f>'2_CVaR_t2'!A894</f>
        <v>43542</v>
      </c>
      <c r="B894" s="5">
        <f>'2_CVaR_t2'!D894-1</f>
        <v>-2.4446810430160948E-3</v>
      </c>
      <c r="C894" s="5">
        <f>'Stocks Returns'!B890</f>
        <v>-7.2912869121399826E-3</v>
      </c>
      <c r="D894" s="5">
        <f>'Stocks Returns'!C890</f>
        <v>-3.2162614177280169E-3</v>
      </c>
      <c r="E894" s="5">
        <f>'Stocks Returns'!D890</f>
        <v>-8.9430894308942799E-3</v>
      </c>
      <c r="F894" s="5">
        <f>'Stocks Returns'!E890</f>
        <v>2.9590176061544682E-4</v>
      </c>
      <c r="G894" s="5">
        <f t="shared" si="52"/>
        <v>-4.4558705957253907E-3</v>
      </c>
      <c r="H894" s="5">
        <f t="shared" si="53"/>
        <v>4.2877871670657375E-4</v>
      </c>
      <c r="I894" s="5">
        <f t="shared" si="54"/>
        <v>-5.2953569499091784E-3</v>
      </c>
      <c r="J894" s="5">
        <f t="shared" si="55"/>
        <v>2.8581679462578702E-3</v>
      </c>
    </row>
    <row r="895" spans="1:10" ht="15" customHeight="1" x14ac:dyDescent="0.2">
      <c r="A895" s="3">
        <f>'2_CVaR_t2'!A895</f>
        <v>43543</v>
      </c>
      <c r="B895" s="5">
        <f>'2_CVaR_t2'!D895-1</f>
        <v>-1.0029935781319388E-3</v>
      </c>
      <c r="C895" s="5">
        <f>'Stocks Returns'!B891</f>
        <v>1.1017260374586169E-3</v>
      </c>
      <c r="D895" s="5">
        <f>'Stocks Returns'!C891</f>
        <v>-2.3877129581827417E-3</v>
      </c>
      <c r="E895" s="5">
        <f>'Stocks Returns'!D891</f>
        <v>9.023789991796427E-3</v>
      </c>
      <c r="F895" s="5">
        <f>'Stocks Returns'!E891</f>
        <v>-3.845584972637206E-3</v>
      </c>
      <c r="G895" s="5">
        <f t="shared" si="52"/>
        <v>2.5512293640981907E-3</v>
      </c>
      <c r="H895" s="5">
        <f t="shared" si="53"/>
        <v>-8.6445830277710506E-4</v>
      </c>
      <c r="I895" s="5">
        <f t="shared" si="54"/>
        <v>1.0543723078645846E-2</v>
      </c>
      <c r="J895" s="5">
        <f t="shared" si="55"/>
        <v>-2.7798902472218586E-3</v>
      </c>
    </row>
    <row r="896" spans="1:10" ht="15" customHeight="1" x14ac:dyDescent="0.2">
      <c r="A896" s="3">
        <f>'2_CVaR_t2'!A896</f>
        <v>43544</v>
      </c>
      <c r="B896" s="5">
        <f>'2_CVaR_t2'!D896-1</f>
        <v>-4.4596196124669918E-3</v>
      </c>
      <c r="C896" s="5">
        <f>'Stocks Returns'!B892</f>
        <v>-2.0909757887013991E-2</v>
      </c>
      <c r="D896" s="5">
        <f>'Stocks Returns'!C892</f>
        <v>-5.4337279254803583E-3</v>
      </c>
      <c r="E896" s="5">
        <f>'Stocks Returns'!D892</f>
        <v>-2.1138211382113692E-2</v>
      </c>
      <c r="F896" s="5">
        <f>'Stocks Returns'!E892</f>
        <v>2.8210838901263635E-3</v>
      </c>
      <c r="G896" s="5">
        <f t="shared" si="52"/>
        <v>-1.6137354806810705E-2</v>
      </c>
      <c r="H896" s="5">
        <f t="shared" si="53"/>
        <v>1.1767728250245942E-3</v>
      </c>
      <c r="I896" s="5">
        <f t="shared" si="54"/>
        <v>-1.4516613086430159E-2</v>
      </c>
      <c r="J896" s="5">
        <f t="shared" si="55"/>
        <v>7.4749958940205875E-3</v>
      </c>
    </row>
    <row r="897" spans="1:10" ht="15" customHeight="1" x14ac:dyDescent="0.2">
      <c r="A897" s="3">
        <f>'2_CVaR_t2'!A897</f>
        <v>43545</v>
      </c>
      <c r="B897" s="5">
        <f>'2_CVaR_t2'!D897-1</f>
        <v>1.0305333084654977E-2</v>
      </c>
      <c r="C897" s="5">
        <f>'Stocks Returns'!B893</f>
        <v>-3.7467216185838037E-4</v>
      </c>
      <c r="D897" s="5">
        <f>'Stocks Returns'!C893</f>
        <v>1.3333333333333419E-2</v>
      </c>
      <c r="E897" s="5">
        <f>'Stocks Returns'!D893</f>
        <v>3.678215472235391E-2</v>
      </c>
      <c r="F897" s="5">
        <f>'Stocks Returns'!E893</f>
        <v>8.8836245188035345E-3</v>
      </c>
      <c r="G897" s="5">
        <f t="shared" si="52"/>
        <v>-9.7960109534409329E-3</v>
      </c>
      <c r="H897" s="5">
        <f t="shared" si="53"/>
        <v>-1.786300216677375E-3</v>
      </c>
      <c r="I897" s="5">
        <f t="shared" si="54"/>
        <v>2.1612027579193751E-2</v>
      </c>
      <c r="J897" s="5">
        <f t="shared" si="55"/>
        <v>-1.7895072064998702E-3</v>
      </c>
    </row>
    <row r="898" spans="1:10" ht="15" customHeight="1" x14ac:dyDescent="0.2">
      <c r="A898" s="3">
        <f>'2_CVaR_t2'!A898</f>
        <v>43546</v>
      </c>
      <c r="B898" s="5">
        <f>'2_CVaR_t2'!D898-1</f>
        <v>-1.2168076410377426E-2</v>
      </c>
      <c r="C898" s="5">
        <f>'Stocks Returns'!B894</f>
        <v>-3.7481259370308884E-4</v>
      </c>
      <c r="D898" s="5">
        <f>'Stocks Returns'!C894</f>
        <v>-1.7522464698331297E-2</v>
      </c>
      <c r="E898" s="5">
        <f>'Stocks Returns'!D894</f>
        <v>-2.243076218814366E-2</v>
      </c>
      <c r="F898" s="5">
        <f>'Stocks Returns'!E894</f>
        <v>-3.0378632227766489E-2</v>
      </c>
      <c r="G898" s="5">
        <f t="shared" si="52"/>
        <v>1.1807830685961213E-2</v>
      </c>
      <c r="H898" s="5">
        <f t="shared" si="53"/>
        <v>4.3286084805451916E-4</v>
      </c>
      <c r="I898" s="5">
        <f t="shared" si="54"/>
        <v>-4.4321837189987036E-3</v>
      </c>
      <c r="J898" s="5">
        <f t="shared" si="55"/>
        <v>-1.7722808070829356E-2</v>
      </c>
    </row>
    <row r="899" spans="1:10" ht="15" customHeight="1" x14ac:dyDescent="0.2">
      <c r="A899" s="3">
        <f>'2_CVaR_t2'!A899</f>
        <v>43549</v>
      </c>
      <c r="B899" s="5">
        <f>'2_CVaR_t2'!D899-1</f>
        <v>-1.0694947820099054E-3</v>
      </c>
      <c r="C899" s="5">
        <f>'Stocks Returns'!B895</f>
        <v>1.6497937757780301E-2</v>
      </c>
      <c r="D899" s="5">
        <f>'Stocks Returns'!C895</f>
        <v>-2.61318351081119E-4</v>
      </c>
      <c r="E899" s="5">
        <f>'Stocks Returns'!D895</f>
        <v>-1.8730976352142492E-2</v>
      </c>
      <c r="F899" s="5">
        <f>'Stocks Returns'!E895</f>
        <v>1.5135462388375931E-2</v>
      </c>
      <c r="G899" s="5">
        <f t="shared" si="52"/>
        <v>1.8011369560275464E-2</v>
      </c>
      <c r="H899" s="5">
        <f t="shared" si="53"/>
        <v>1.3598086186527491E-3</v>
      </c>
      <c r="I899" s="5">
        <f t="shared" si="54"/>
        <v>-1.7112893545074621E-2</v>
      </c>
      <c r="J899" s="5">
        <f t="shared" si="55"/>
        <v>1.6270189970231146E-2</v>
      </c>
    </row>
    <row r="900" spans="1:10" ht="15" customHeight="1" x14ac:dyDescent="0.2">
      <c r="A900" s="3">
        <f>'2_CVaR_t2'!A900</f>
        <v>43550</v>
      </c>
      <c r="B900" s="5">
        <f>'2_CVaR_t2'!D900-1</f>
        <v>9.6317423110923173E-3</v>
      </c>
      <c r="C900" s="5">
        <f>'Stocks Returns'!B896</f>
        <v>1.9549981556621132E-2</v>
      </c>
      <c r="D900" s="5">
        <f>'Stocks Returns'!C896</f>
        <v>1.4833692739985693E-2</v>
      </c>
      <c r="E900" s="5">
        <f>'Stocks Returns'!D896</f>
        <v>5.1300405631116153E-3</v>
      </c>
      <c r="F900" s="5">
        <f>'Stocks Returns'!E896</f>
        <v>2.2215595646339681E-2</v>
      </c>
      <c r="G900" s="5">
        <f t="shared" si="52"/>
        <v>1.0776174373387624E-2</v>
      </c>
      <c r="H900" s="5">
        <f t="shared" si="53"/>
        <v>7.0540797878328003E-4</v>
      </c>
      <c r="I900" s="5">
        <f t="shared" si="54"/>
        <v>-9.0459279466465516E-3</v>
      </c>
      <c r="J900" s="5">
        <f t="shared" si="55"/>
        <v>1.2241697806424298E-2</v>
      </c>
    </row>
    <row r="901" spans="1:10" ht="15" customHeight="1" x14ac:dyDescent="0.2">
      <c r="A901" s="3">
        <f>'2_CVaR_t2'!A901</f>
        <v>43551</v>
      </c>
      <c r="B901" s="5">
        <f>'2_CVaR_t2'!D901-1</f>
        <v>-6.1167236205942332E-3</v>
      </c>
      <c r="C901" s="5">
        <f>'Stocks Returns'!B897</f>
        <v>-2.1707670043416005E-3</v>
      </c>
      <c r="D901" s="5">
        <f>'Stocks Returns'!C897</f>
        <v>-6.9542820347714418E-3</v>
      </c>
      <c r="E901" s="5">
        <f>'Stocks Returns'!D897</f>
        <v>-3.4183976261127569E-2</v>
      </c>
      <c r="F901" s="5">
        <f>'Stocks Returns'!E897</f>
        <v>-9.4807467911319776E-3</v>
      </c>
      <c r="G901" s="5">
        <f t="shared" si="52"/>
        <v>4.194631802197096E-3</v>
      </c>
      <c r="H901" s="5">
        <f t="shared" si="53"/>
        <v>2.0950407956408113E-3</v>
      </c>
      <c r="I901" s="5">
        <f t="shared" si="54"/>
        <v>-2.5116643372893994E-2</v>
      </c>
      <c r="J901" s="5">
        <f t="shared" si="55"/>
        <v>-3.1066460323258844E-3</v>
      </c>
    </row>
    <row r="902" spans="1:10" ht="15" customHeight="1" x14ac:dyDescent="0.2">
      <c r="A902" s="3">
        <f>'2_CVaR_t2'!A902</f>
        <v>43552</v>
      </c>
      <c r="B902" s="5">
        <f>'2_CVaR_t2'!D902-1</f>
        <v>1.6992582220274333E-3</v>
      </c>
      <c r="C902" s="5">
        <f>'Stocks Returns'!B898</f>
        <v>-2.4292965917331322E-2</v>
      </c>
      <c r="D902" s="5">
        <f>'Stocks Returns'!C898</f>
        <v>2.9179094799636207E-3</v>
      </c>
      <c r="E902" s="5">
        <f>'Stocks Returns'!D898</f>
        <v>-2.7036991520216214E-3</v>
      </c>
      <c r="F902" s="5">
        <f>'Stocks Returns'!E898</f>
        <v>-7.8044470622883333E-3</v>
      </c>
      <c r="G902" s="5">
        <f t="shared" ref="G902:G965" si="56">C902-($P$11+$O$11*$B902)</f>
        <v>-2.5441172540111839E-2</v>
      </c>
      <c r="H902" s="5">
        <f t="shared" ref="H902:H965" si="57">D902-($P$12+$O$12*$B902)</f>
        <v>4.6415887596740809E-4</v>
      </c>
      <c r="I902" s="5">
        <f t="shared" ref="I902:I965" si="58">E902-($P$13+$O$13*$B902)</f>
        <v>-5.1720436102247191E-3</v>
      </c>
      <c r="J902" s="5">
        <f t="shared" ref="J902:J965" si="59">F902-($P$14+$O$14*$B902)</f>
        <v>-9.5438769016417541E-3</v>
      </c>
    </row>
    <row r="903" spans="1:10" ht="15" customHeight="1" x14ac:dyDescent="0.2">
      <c r="A903" s="3">
        <f>'2_CVaR_t2'!A903</f>
        <v>43553</v>
      </c>
      <c r="B903" s="5">
        <f>'2_CVaR_t2'!D903-1</f>
        <v>7.3174585958655225E-3</v>
      </c>
      <c r="C903" s="5">
        <f>'Stocks Returns'!B899</f>
        <v>4.0876997398735515E-3</v>
      </c>
      <c r="D903" s="5">
        <f>'Stocks Returns'!C899</f>
        <v>9.8273744100343396E-3</v>
      </c>
      <c r="E903" s="5">
        <f>'Stocks Returns'!D899</f>
        <v>2.2304374614910527E-2</v>
      </c>
      <c r="F903" s="5">
        <f>'Stocks Returns'!E899</f>
        <v>-9.4983674680914065E-3</v>
      </c>
      <c r="G903" s="5">
        <f t="shared" si="56"/>
        <v>-2.4613562812103107E-3</v>
      </c>
      <c r="H903" s="5">
        <f t="shared" si="57"/>
        <v>-8.9489226408152184E-4</v>
      </c>
      <c r="I903" s="5">
        <f t="shared" si="58"/>
        <v>1.1544078091669447E-2</v>
      </c>
      <c r="J903" s="5">
        <f t="shared" si="59"/>
        <v>-1.7069878491558325E-2</v>
      </c>
    </row>
    <row r="904" spans="1:10" ht="15" customHeight="1" x14ac:dyDescent="0.2">
      <c r="A904" s="3">
        <f>'2_CVaR_t2'!A904</f>
        <v>43556</v>
      </c>
      <c r="B904" s="5">
        <f>'2_CVaR_t2'!D904-1</f>
        <v>7.1673249603574352E-3</v>
      </c>
      <c r="C904" s="5">
        <f>'Stocks Returns'!B900</f>
        <v>2.7017024426350789E-2</v>
      </c>
      <c r="D904" s="5">
        <f>'Stocks Returns'!C900</f>
        <v>6.8506306421665109E-3</v>
      </c>
      <c r="E904" s="5">
        <f>'Stocks Returns'!D900</f>
        <v>5.4243008678881433E-2</v>
      </c>
      <c r="F904" s="5">
        <f>'Stocks Returns'!E900</f>
        <v>1.4234342223554242E-2</v>
      </c>
      <c r="G904" s="5">
        <f t="shared" si="56"/>
        <v>2.0612293829966048E-2</v>
      </c>
      <c r="H904" s="5">
        <f t="shared" si="57"/>
        <v>-3.6506787333017675E-3</v>
      </c>
      <c r="I904" s="5">
        <f t="shared" si="58"/>
        <v>4.3704295727984975E-2</v>
      </c>
      <c r="J904" s="5">
        <f t="shared" si="59"/>
        <v>6.8186803141250833E-3</v>
      </c>
    </row>
    <row r="905" spans="1:10" ht="15" customHeight="1" x14ac:dyDescent="0.2">
      <c r="A905" s="3">
        <f>'2_CVaR_t2'!A905</f>
        <v>43557</v>
      </c>
      <c r="B905" s="5">
        <f>'2_CVaR_t2'!D905-1</f>
        <v>2.2096004485883114E-3</v>
      </c>
      <c r="C905" s="5">
        <f>'Stocks Returns'!B901</f>
        <v>-1.2972972972972951E-2</v>
      </c>
      <c r="D905" s="5">
        <f>'Stocks Returns'!C901</f>
        <v>3.3066259697316358E-3</v>
      </c>
      <c r="E905" s="5">
        <f>'Stocks Returns'!D901</f>
        <v>2.9727875600273901E-3</v>
      </c>
      <c r="F905" s="5">
        <f>'Stocks Returns'!E901</f>
        <v>-1.9796129413502839E-2</v>
      </c>
      <c r="G905" s="5">
        <f t="shared" si="56"/>
        <v>-1.4611778243691535E-2</v>
      </c>
      <c r="H905" s="5">
        <f t="shared" si="57"/>
        <v>1.0178558238963659E-4</v>
      </c>
      <c r="I905" s="5">
        <f t="shared" si="58"/>
        <v>-2.4877554433030101E-4</v>
      </c>
      <c r="J905" s="5">
        <f t="shared" si="59"/>
        <v>-2.2065329837551689E-2</v>
      </c>
    </row>
    <row r="906" spans="1:10" ht="15" customHeight="1" x14ac:dyDescent="0.2">
      <c r="A906" s="3">
        <f>'2_CVaR_t2'!A906</f>
        <v>43558</v>
      </c>
      <c r="B906" s="5">
        <f>'2_CVaR_t2'!D906-1</f>
        <v>4.2263360816781059E-3</v>
      </c>
      <c r="C906" s="5">
        <f>'Stocks Returns'!B902</f>
        <v>1.7524644030668224E-2</v>
      </c>
      <c r="D906" s="5">
        <f>'Stocks Returns'!C902</f>
        <v>4.3097984535429568E-3</v>
      </c>
      <c r="E906" s="5">
        <f>'Stocks Returns'!D902</f>
        <v>2.9411764705882248E-2</v>
      </c>
      <c r="F906" s="5">
        <f>'Stocks Returns'!E902</f>
        <v>-1.2660135644310344E-2</v>
      </c>
      <c r="G906" s="5">
        <f t="shared" si="56"/>
        <v>1.3947124455413545E-2</v>
      </c>
      <c r="H906" s="5">
        <f t="shared" si="57"/>
        <v>-1.8631473557838476E-3</v>
      </c>
      <c r="I906" s="5">
        <f t="shared" si="58"/>
        <v>2.3213683484565609E-2</v>
      </c>
      <c r="J906" s="5">
        <f t="shared" si="59"/>
        <v>-1.702284736315823E-2</v>
      </c>
    </row>
    <row r="907" spans="1:10" ht="15" customHeight="1" x14ac:dyDescent="0.2">
      <c r="A907" s="3">
        <f>'2_CVaR_t2'!A907</f>
        <v>43559</v>
      </c>
      <c r="B907" s="5">
        <f>'2_CVaR_t2'!D907-1</f>
        <v>-2.6613640151093021E-3</v>
      </c>
      <c r="C907" s="5">
        <f>'Stocks Returns'!B903</f>
        <v>3.623968424829549E-2</v>
      </c>
      <c r="D907" s="5">
        <f>'Stocks Returns'!C903</f>
        <v>-5.1748075224032908E-3</v>
      </c>
      <c r="E907" s="5">
        <f>'Stocks Returns'!D903</f>
        <v>1.0741971207087531E-2</v>
      </c>
      <c r="F907" s="5">
        <f>'Stocks Returns'!E903</f>
        <v>-5.3426957716380397E-3</v>
      </c>
      <c r="G907" s="5">
        <f t="shared" si="56"/>
        <v>3.9283400735864837E-2</v>
      </c>
      <c r="H907" s="5">
        <f t="shared" si="57"/>
        <v>-1.2108669362836701E-3</v>
      </c>
      <c r="I907" s="5">
        <f t="shared" si="58"/>
        <v>1.4709508020127701E-2</v>
      </c>
      <c r="J907" s="5">
        <f t="shared" si="59"/>
        <v>-2.5554976504336109E-3</v>
      </c>
    </row>
    <row r="908" spans="1:10" ht="15" customHeight="1" x14ac:dyDescent="0.2">
      <c r="A908" s="3">
        <f>'2_CVaR_t2'!A908</f>
        <v>43560</v>
      </c>
      <c r="B908" s="5">
        <f>'2_CVaR_t2'!D908-1</f>
        <v>1.0437036507187081E-3</v>
      </c>
      <c r="C908" s="5">
        <f>'Stocks Returns'!B904</f>
        <v>2.0775623268698196E-2</v>
      </c>
      <c r="D908" s="5">
        <f>'Stocks Returns'!C904</f>
        <v>6.3435676224354864E-5</v>
      </c>
      <c r="E908" s="5">
        <f>'Stocks Returns'!D904</f>
        <v>1.807822942916637E-2</v>
      </c>
      <c r="F908" s="5">
        <f>'Stocks Returns'!E904</f>
        <v>1.4732965009208288E-2</v>
      </c>
      <c r="G908" s="5">
        <f t="shared" si="56"/>
        <v>2.0257609817470403E-2</v>
      </c>
      <c r="H908" s="5">
        <f t="shared" si="57"/>
        <v>-1.4255106938488899E-3</v>
      </c>
      <c r="I908" s="5">
        <f t="shared" si="58"/>
        <v>1.6577423812514945E-2</v>
      </c>
      <c r="J908" s="5">
        <f t="shared" si="59"/>
        <v>1.3674046227860679E-2</v>
      </c>
    </row>
    <row r="909" spans="1:10" ht="15" customHeight="1" x14ac:dyDescent="0.2">
      <c r="A909" s="3">
        <f>'2_CVaR_t2'!A909</f>
        <v>43563</v>
      </c>
      <c r="B909" s="5">
        <f>'2_CVaR_t2'!D909-1</f>
        <v>1.0804148094611943E-3</v>
      </c>
      <c r="C909" s="5">
        <f>'Stocks Returns'!B905</f>
        <v>-2.0691994572591521E-2</v>
      </c>
      <c r="D909" s="5">
        <f>'Stocks Returns'!C905</f>
        <v>6.3431652394552174E-4</v>
      </c>
      <c r="E909" s="5">
        <f>'Stocks Returns'!D905</f>
        <v>1.2268618166164424E-2</v>
      </c>
      <c r="F909" s="5">
        <f>'Stocks Returns'!E905</f>
        <v>6.5033272837264899E-3</v>
      </c>
      <c r="G909" s="5">
        <f t="shared" si="56"/>
        <v>-2.124529894020041E-2</v>
      </c>
      <c r="H909" s="5">
        <f t="shared" si="57"/>
        <v>-9.0865903444725454E-4</v>
      </c>
      <c r="I909" s="5">
        <f t="shared" si="58"/>
        <v>1.0713630222737646E-2</v>
      </c>
      <c r="J909" s="5">
        <f t="shared" si="59"/>
        <v>5.4062997764697711E-3</v>
      </c>
    </row>
    <row r="910" spans="1:10" ht="15" customHeight="1" x14ac:dyDescent="0.2">
      <c r="A910" s="3">
        <f>'2_CVaR_t2'!A910</f>
        <v>43564</v>
      </c>
      <c r="B910" s="5">
        <f>'2_CVaR_t2'!D910-1</f>
        <v>-1.669432174175145E-3</v>
      </c>
      <c r="C910" s="5">
        <f>'Stocks Returns'!B906</f>
        <v>-1.0391409767925852E-3</v>
      </c>
      <c r="D910" s="5">
        <f>'Stocks Returns'!C906</f>
        <v>-1.6481774960379614E-3</v>
      </c>
      <c r="E910" s="5">
        <f>'Stocks Returns'!D906</f>
        <v>-1.2332553689134551E-2</v>
      </c>
      <c r="F910" s="5">
        <f>'Stocks Returns'!E906</f>
        <v>-1.2772351615326749E-2</v>
      </c>
      <c r="G910" s="5">
        <f t="shared" si="56"/>
        <v>1.0510184765324775E-3</v>
      </c>
      <c r="H910" s="5">
        <f t="shared" si="57"/>
        <v>8.5589982044459618E-4</v>
      </c>
      <c r="I910" s="5">
        <f t="shared" si="58"/>
        <v>-9.8290179315056424E-3</v>
      </c>
      <c r="J910" s="5">
        <f t="shared" si="59"/>
        <v>-1.1014847460249609E-2</v>
      </c>
    </row>
    <row r="911" spans="1:10" ht="15" customHeight="1" x14ac:dyDescent="0.2">
      <c r="A911" s="3">
        <f>'2_CVaR_t2'!A911</f>
        <v>43565</v>
      </c>
      <c r="B911" s="5">
        <f>'2_CVaR_t2'!D911-1</f>
        <v>5.0821112340000418E-3</v>
      </c>
      <c r="C911" s="5">
        <f>'Stocks Returns'!B907</f>
        <v>6.0679611650485521E-2</v>
      </c>
      <c r="D911" s="5">
        <f>'Stocks Returns'!C907</f>
        <v>6.7940821639469462E-3</v>
      </c>
      <c r="E911" s="5">
        <f>'Stocks Returns'!D907</f>
        <v>1.4531754574811595E-2</v>
      </c>
      <c r="F911" s="5">
        <f>'Stocks Returns'!E907</f>
        <v>1.933028919330293E-2</v>
      </c>
      <c r="G911" s="5">
        <f t="shared" si="56"/>
        <v>5.6279424244082735E-2</v>
      </c>
      <c r="H911" s="5">
        <f t="shared" si="57"/>
        <v>-6.3834001299631436E-4</v>
      </c>
      <c r="I911" s="5">
        <f t="shared" si="58"/>
        <v>7.0706271697832165E-3</v>
      </c>
      <c r="J911" s="5">
        <f t="shared" si="59"/>
        <v>1.4079223583246453E-2</v>
      </c>
    </row>
    <row r="912" spans="1:10" ht="15" customHeight="1" x14ac:dyDescent="0.2">
      <c r="A912" s="3">
        <f>'2_CVaR_t2'!A912</f>
        <v>43566</v>
      </c>
      <c r="B912" s="5">
        <f>'2_CVaR_t2'!D912-1</f>
        <v>-2.9059241480218212E-3</v>
      </c>
      <c r="C912" s="5">
        <f>'Stocks Returns'!B908</f>
        <v>-1.3076168682575995E-2</v>
      </c>
      <c r="D912" s="5">
        <f>'Stocks Returns'!C908</f>
        <v>-4.4147325933400205E-3</v>
      </c>
      <c r="E912" s="5">
        <f>'Stocks Returns'!D908</f>
        <v>-2.9708222811670737E-3</v>
      </c>
      <c r="F912" s="5">
        <f>'Stocks Returns'!E908</f>
        <v>-8.9592354785723582E-3</v>
      </c>
      <c r="G912" s="5">
        <f t="shared" si="56"/>
        <v>-9.797353345054589E-3</v>
      </c>
      <c r="H912" s="5">
        <f t="shared" si="57"/>
        <v>-9.0863693073013098E-5</v>
      </c>
      <c r="I912" s="5">
        <f t="shared" si="58"/>
        <v>1.3576630143396591E-3</v>
      </c>
      <c r="J912" s="5">
        <f t="shared" si="59"/>
        <v>-5.9181669977087879E-3</v>
      </c>
    </row>
    <row r="913" spans="1:10" ht="15" customHeight="1" x14ac:dyDescent="0.2">
      <c r="A913" s="3">
        <f>'2_CVaR_t2'!A913</f>
        <v>43567</v>
      </c>
      <c r="B913" s="5">
        <f>'2_CVaR_t2'!D913-1</f>
        <v>7.8904083306581274E-3</v>
      </c>
      <c r="C913" s="5">
        <f>'Stocks Returns'!B909</f>
        <v>-5.631003643590704E-3</v>
      </c>
      <c r="D913" s="5">
        <f>'Stocks Returns'!C909</f>
        <v>1.1275814012415841E-2</v>
      </c>
      <c r="E913" s="5">
        <f>'Stocks Returns'!D909</f>
        <v>1.4791954879216807E-2</v>
      </c>
      <c r="F913" s="5">
        <f>'Stocks Returns'!E909</f>
        <v>1.5067048365225322E-2</v>
      </c>
      <c r="G913" s="5">
        <f t="shared" si="56"/>
        <v>-1.2730843727988196E-2</v>
      </c>
      <c r="H913" s="5">
        <f t="shared" si="57"/>
        <v>-2.8968426154896663E-4</v>
      </c>
      <c r="I913" s="5">
        <f t="shared" si="58"/>
        <v>3.1860367297518594E-3</v>
      </c>
      <c r="J913" s="5">
        <f t="shared" si="59"/>
        <v>6.9007758264363686E-3</v>
      </c>
    </row>
    <row r="914" spans="1:10" ht="15" customHeight="1" x14ac:dyDescent="0.2">
      <c r="A914" s="3">
        <f>'2_CVaR_t2'!A914</f>
        <v>43570</v>
      </c>
      <c r="B914" s="5">
        <f>'2_CVaR_t2'!D914-1</f>
        <v>3.2630447699462106E-3</v>
      </c>
      <c r="C914" s="5">
        <f>'Stocks Returns'!B910</f>
        <v>9.9933377748162577E-4</v>
      </c>
      <c r="D914" s="5">
        <f>'Stocks Returns'!C910</f>
        <v>5.0112753695816803E-3</v>
      </c>
      <c r="E914" s="5">
        <f>'Stocks Returns'!D910</f>
        <v>2.5167785234898599E-3</v>
      </c>
      <c r="F914" s="5">
        <f>'Stocks Returns'!E910</f>
        <v>-1.5288704170996037E-2</v>
      </c>
      <c r="G914" s="5">
        <f t="shared" si="56"/>
        <v>-1.6521612783229056E-3</v>
      </c>
      <c r="H914" s="5">
        <f t="shared" si="57"/>
        <v>2.5604148956801832E-4</v>
      </c>
      <c r="I914" s="5">
        <f t="shared" si="58"/>
        <v>-2.2595724550352227E-3</v>
      </c>
      <c r="J914" s="5">
        <f t="shared" si="59"/>
        <v>-1.8651452777076971E-2</v>
      </c>
    </row>
    <row r="915" spans="1:10" ht="15" customHeight="1" x14ac:dyDescent="0.2">
      <c r="A915" s="3">
        <f>'2_CVaR_t2'!A915</f>
        <v>43571</v>
      </c>
      <c r="B915" s="5">
        <f>'2_CVaR_t2'!D915-1</f>
        <v>3.7353200318768209E-4</v>
      </c>
      <c r="C915" s="5">
        <f>'Stocks Returns'!B911</f>
        <v>-2.3294509151414733E-3</v>
      </c>
      <c r="D915" s="5">
        <f>'Stocks Returns'!C911</f>
        <v>-1.3089005235602524E-3</v>
      </c>
      <c r="E915" s="5">
        <f>'Stocks Returns'!D911</f>
        <v>2.2698744769874546E-2</v>
      </c>
      <c r="F915" s="5">
        <f>'Stocks Returns'!E911</f>
        <v>-7.5369309617123736E-3</v>
      </c>
      <c r="G915" s="5">
        <f t="shared" si="56"/>
        <v>-2.2032196085314025E-3</v>
      </c>
      <c r="H915" s="5">
        <f t="shared" si="57"/>
        <v>-1.8115301607606756E-3</v>
      </c>
      <c r="I915" s="5">
        <f t="shared" si="58"/>
        <v>2.2187051468004891E-2</v>
      </c>
      <c r="J915" s="5">
        <f t="shared" si="59"/>
        <v>-7.9001651473498552E-3</v>
      </c>
    </row>
    <row r="916" spans="1:10" ht="15" customHeight="1" x14ac:dyDescent="0.2">
      <c r="A916" s="3">
        <f>'2_CVaR_t2'!A916</f>
        <v>43572</v>
      </c>
      <c r="B916" s="5">
        <f>'2_CVaR_t2'!D916-1</f>
        <v>1.6461259290578845E-3</v>
      </c>
      <c r="C916" s="5">
        <f>'Stocks Returns'!B912</f>
        <v>1.4342895263508959E-2</v>
      </c>
      <c r="D916" s="5">
        <f>'Stocks Returns'!C912</f>
        <v>1.3106159895150959E-3</v>
      </c>
      <c r="E916" s="5">
        <f>'Stocks Returns'!D912</f>
        <v>1.5342129487572853E-2</v>
      </c>
      <c r="F916" s="5">
        <f>'Stocks Returns'!E912</f>
        <v>-9.1130012150675288E-4</v>
      </c>
      <c r="G916" s="5">
        <f t="shared" si="56"/>
        <v>1.3245765407917333E-2</v>
      </c>
      <c r="H916" s="5">
        <f t="shared" si="57"/>
        <v>-1.0649378274268859E-3</v>
      </c>
      <c r="I916" s="5">
        <f t="shared" si="58"/>
        <v>1.2952203454682712E-2</v>
      </c>
      <c r="J916" s="5">
        <f t="shared" si="59"/>
        <v>-2.5955749600632149E-3</v>
      </c>
    </row>
    <row r="917" spans="1:10" ht="15" customHeight="1" x14ac:dyDescent="0.2">
      <c r="A917" s="3">
        <f>'2_CVaR_t2'!A917</f>
        <v>43573</v>
      </c>
      <c r="B917" s="5">
        <f>'2_CVaR_t2'!D917-1</f>
        <v>-1.3491819599723565E-3</v>
      </c>
      <c r="C917" s="5">
        <f>'Stocks Returns'!B913</f>
        <v>-9.2074975337060883E-3</v>
      </c>
      <c r="D917" s="5">
        <f>'Stocks Returns'!C913</f>
        <v>-1.7452006980802626E-3</v>
      </c>
      <c r="E917" s="5">
        <f>'Stocks Returns'!D913</f>
        <v>-5.6411806185151514E-3</v>
      </c>
      <c r="F917" s="5">
        <f>'Stocks Returns'!E913</f>
        <v>1.8242626938280715E-3</v>
      </c>
      <c r="G917" s="5">
        <f t="shared" si="56"/>
        <v>-7.4251987940604225E-3</v>
      </c>
      <c r="H917" s="5">
        <f t="shared" si="57"/>
        <v>2.8755237462384925E-4</v>
      </c>
      <c r="I917" s="5">
        <f t="shared" si="58"/>
        <v>-3.6103050097398429E-3</v>
      </c>
      <c r="J917" s="5">
        <f t="shared" si="59"/>
        <v>3.2493249415005351E-3</v>
      </c>
    </row>
    <row r="918" spans="1:10" ht="15" customHeight="1" x14ac:dyDescent="0.2">
      <c r="A918" s="3">
        <f>'2_CVaR_t2'!A918</f>
        <v>43574</v>
      </c>
      <c r="B918" s="5">
        <f>'2_CVaR_t2'!D918-1</f>
        <v>3.1594126486123031E-5</v>
      </c>
      <c r="C918" s="5">
        <f>'Stocks Returns'!B914</f>
        <v>0</v>
      </c>
      <c r="D918" s="5">
        <f>'Stocks Returns'!C914</f>
        <v>0</v>
      </c>
      <c r="E918" s="5">
        <f>'Stocks Returns'!D914</f>
        <v>0</v>
      </c>
      <c r="F918" s="5">
        <f>'Stocks Returns'!E914</f>
        <v>0</v>
      </c>
      <c r="G918" s="5">
        <f t="shared" si="56"/>
        <v>4.5494065351061984E-4</v>
      </c>
      <c r="H918" s="5">
        <f t="shared" si="57"/>
        <v>6.1315236885345803E-7</v>
      </c>
      <c r="I918" s="5">
        <f t="shared" si="58"/>
        <v>-7.0241384070458875E-6</v>
      </c>
      <c r="J918" s="5">
        <f t="shared" si="59"/>
        <v>-8.2789821646411454E-6</v>
      </c>
    </row>
    <row r="919" spans="1:10" ht="15" customHeight="1" x14ac:dyDescent="0.2">
      <c r="A919" s="3">
        <f>'2_CVaR_t2'!A919</f>
        <v>43577</v>
      </c>
      <c r="B919" s="5">
        <f>'2_CVaR_t2'!D919-1</f>
        <v>4.2258012363483033E-4</v>
      </c>
      <c r="C919" s="5">
        <f>'Stocks Returns'!B915</f>
        <v>-3.3521407235313605E-2</v>
      </c>
      <c r="D919" s="5">
        <f>'Stocks Returns'!C915</f>
        <v>1.4985014985016143E-3</v>
      </c>
      <c r="E919" s="5">
        <f>'Stocks Returns'!D915</f>
        <v>-1.1245061290649394E-2</v>
      </c>
      <c r="F919" s="5">
        <f>'Stocks Returns'!E915</f>
        <v>1.6084977238239651E-2</v>
      </c>
      <c r="G919" s="5">
        <f t="shared" si="56"/>
        <v>-3.3442326527503542E-2</v>
      </c>
      <c r="H919" s="5">
        <f t="shared" si="57"/>
        <v>9.2368590403008142E-4</v>
      </c>
      <c r="I919" s="5">
        <f t="shared" si="58"/>
        <v>-1.1829145151161609E-2</v>
      </c>
      <c r="J919" s="5">
        <f t="shared" si="59"/>
        <v>1.5670827705811054E-2</v>
      </c>
    </row>
    <row r="920" spans="1:10" ht="15" customHeight="1" x14ac:dyDescent="0.2">
      <c r="A920" s="3">
        <f>'2_CVaR_t2'!A920</f>
        <v>43578</v>
      </c>
      <c r="B920" s="5">
        <f>'2_CVaR_t2'!D920-1</f>
        <v>5.2276979740688567E-3</v>
      </c>
      <c r="C920" s="5">
        <f>'Stocks Returns'!B916</f>
        <v>1.2019230769230616E-2</v>
      </c>
      <c r="D920" s="5">
        <f>'Stocks Returns'!C916</f>
        <v>7.8553615960099687E-3</v>
      </c>
      <c r="E920" s="5">
        <f>'Stocks Returns'!D916</f>
        <v>5.7377049180327155E-3</v>
      </c>
      <c r="F920" s="5">
        <f>'Stocks Returns'!E916</f>
        <v>-7.6164874551970518E-3</v>
      </c>
      <c r="G920" s="5">
        <f t="shared" si="56"/>
        <v>7.4790889281011706E-3</v>
      </c>
      <c r="H920" s="5">
        <f t="shared" si="57"/>
        <v>2.0867395686266759E-4</v>
      </c>
      <c r="I920" s="5">
        <f t="shared" si="58"/>
        <v>-1.9382952557878263E-3</v>
      </c>
      <c r="J920" s="5">
        <f t="shared" si="59"/>
        <v>-1.3018682186842994E-2</v>
      </c>
    </row>
    <row r="921" spans="1:10" ht="15" customHeight="1" x14ac:dyDescent="0.2">
      <c r="A921" s="3">
        <f>'2_CVaR_t2'!A921</f>
        <v>43579</v>
      </c>
      <c r="B921" s="5">
        <f>'2_CVaR_t2'!D921-1</f>
        <v>-3.2745388989874336E-4</v>
      </c>
      <c r="C921" s="5">
        <f>'Stocks Returns'!B917</f>
        <v>3.0878859857482288E-2</v>
      </c>
      <c r="D921" s="5">
        <f>'Stocks Returns'!C917</f>
        <v>-1.0515897562785037E-3</v>
      </c>
      <c r="E921" s="5">
        <f>'Stocks Returns'!D917</f>
        <v>6.9274653626731908E-3</v>
      </c>
      <c r="F921" s="5">
        <f>'Stocks Returns'!E917</f>
        <v>-2.6335590669676501E-2</v>
      </c>
      <c r="G921" s="5">
        <f t="shared" si="56"/>
        <v>3.1678958058645387E-2</v>
      </c>
      <c r="H921" s="5">
        <f t="shared" si="57"/>
        <v>-5.2255218045059318E-4</v>
      </c>
      <c r="I921" s="5">
        <f t="shared" si="58"/>
        <v>7.4503633955674857E-3</v>
      </c>
      <c r="J921" s="5">
        <f t="shared" si="59"/>
        <v>-2.5971152938086602E-2</v>
      </c>
    </row>
    <row r="922" spans="1:10" ht="15" customHeight="1" x14ac:dyDescent="0.2">
      <c r="A922" s="3">
        <f>'2_CVaR_t2'!A922</f>
        <v>43580</v>
      </c>
      <c r="B922" s="5">
        <f>'2_CVaR_t2'!D922-1</f>
        <v>-2.5299659292190579E-3</v>
      </c>
      <c r="C922" s="5">
        <f>'Stocks Returns'!B918</f>
        <v>-3.2916392363391278E-4</v>
      </c>
      <c r="D922" s="5">
        <f>'Stocks Returns'!C918</f>
        <v>-2.910396928602399E-3</v>
      </c>
      <c r="E922" s="5">
        <f>'Stocks Returns'!D918</f>
        <v>-1.3759611493322499E-2</v>
      </c>
      <c r="F922" s="5">
        <f>'Stocks Returns'!E918</f>
        <v>-1.1282843894899641E-2</v>
      </c>
      <c r="G922" s="5">
        <f t="shared" si="56"/>
        <v>2.588237867787683E-3</v>
      </c>
      <c r="H922" s="5">
        <f t="shared" si="57"/>
        <v>8.6016016948327334E-4</v>
      </c>
      <c r="I922" s="5">
        <f t="shared" si="58"/>
        <v>-9.986006287761702E-3</v>
      </c>
      <c r="J922" s="5">
        <f t="shared" si="59"/>
        <v>-8.6320460893403277E-3</v>
      </c>
    </row>
    <row r="923" spans="1:10" ht="15" customHeight="1" x14ac:dyDescent="0.2">
      <c r="A923" s="3">
        <f>'2_CVaR_t2'!A923</f>
        <v>43581</v>
      </c>
      <c r="B923" s="5">
        <f>'2_CVaR_t2'!D923-1</f>
        <v>7.9070468913846614E-3</v>
      </c>
      <c r="C923" s="5">
        <f>'Stocks Returns'!B919</f>
        <v>3.7537043134672432E-2</v>
      </c>
      <c r="D923" s="5">
        <f>'Stocks Returns'!C919</f>
        <v>1.1861880511737644E-2</v>
      </c>
      <c r="E923" s="5">
        <f>'Stocks Returns'!D919</f>
        <v>9.5404185473941805E-3</v>
      </c>
      <c r="F923" s="5">
        <f>'Stocks Returns'!E919</f>
        <v>-1.8602469907769259E-2</v>
      </c>
      <c r="G923" s="5">
        <f t="shared" si="56"/>
        <v>3.0421208184533415E-2</v>
      </c>
      <c r="H923" s="5">
        <f t="shared" si="57"/>
        <v>2.7189464430933848E-4</v>
      </c>
      <c r="I923" s="5">
        <f t="shared" si="58"/>
        <v>-2.0900566023191198E-3</v>
      </c>
      <c r="J923" s="5">
        <f t="shared" si="59"/>
        <v>-2.6786014425214548E-2</v>
      </c>
    </row>
    <row r="924" spans="1:10" ht="15" customHeight="1" x14ac:dyDescent="0.2">
      <c r="A924" s="3">
        <f>'2_CVaR_t2'!A924</f>
        <v>43584</v>
      </c>
      <c r="B924" s="5">
        <f>'2_CVaR_t2'!D924-1</f>
        <v>4.8761627890452353E-3</v>
      </c>
      <c r="C924" s="5">
        <f>'Stocks Returns'!B920</f>
        <v>3.8083148206917716E-3</v>
      </c>
      <c r="D924" s="5">
        <f>'Stocks Returns'!C920</f>
        <v>7.4878782299145907E-3</v>
      </c>
      <c r="E924" s="5">
        <f>'Stocks Returns'!D920</f>
        <v>3.1500863733360251E-3</v>
      </c>
      <c r="F924" s="5">
        <f>'Stocks Returns'!E920</f>
        <v>-2.0707231602421494E-3</v>
      </c>
      <c r="G924" s="5">
        <f t="shared" si="56"/>
        <v>-3.9389165569733448E-4</v>
      </c>
      <c r="H924" s="5">
        <f t="shared" si="57"/>
        <v>3.5855809871798879E-4</v>
      </c>
      <c r="I924" s="5">
        <f t="shared" si="58"/>
        <v>-4.0070798840290247E-3</v>
      </c>
      <c r="J924" s="5">
        <f t="shared" si="59"/>
        <v>-7.1080000175315506E-3</v>
      </c>
    </row>
    <row r="925" spans="1:10" ht="15" customHeight="1" x14ac:dyDescent="0.2">
      <c r="A925" s="3">
        <f>'2_CVaR_t2'!A925</f>
        <v>43585</v>
      </c>
      <c r="B925" s="5">
        <f>'2_CVaR_t2'!D925-1</f>
        <v>1.7315608418240203E-3</v>
      </c>
      <c r="C925" s="5">
        <f>'Stocks Returns'!B921</f>
        <v>-2.3079355042680993E-2</v>
      </c>
      <c r="D925" s="5">
        <f>'Stocks Returns'!C921</f>
        <v>1.7057569296374808E-3</v>
      </c>
      <c r="E925" s="5">
        <f>'Stocks Returns'!D921</f>
        <v>1.1851701782820134E-2</v>
      </c>
      <c r="F925" s="5">
        <f>'Stocks Returns'!E921</f>
        <v>7.5019952114923072E-3</v>
      </c>
      <c r="G925" s="5">
        <f t="shared" si="56"/>
        <v>-2.4258614595774289E-2</v>
      </c>
      <c r="H925" s="5">
        <f t="shared" si="57"/>
        <v>-7.9553465067186066E-4</v>
      </c>
      <c r="I925" s="5">
        <f t="shared" si="58"/>
        <v>9.3356815998109702E-3</v>
      </c>
      <c r="J925" s="5">
        <f t="shared" si="59"/>
        <v>5.7290330150534191E-3</v>
      </c>
    </row>
    <row r="926" spans="1:10" ht="15" customHeight="1" x14ac:dyDescent="0.2">
      <c r="A926" s="3">
        <f>'2_CVaR_t2'!A926</f>
        <v>43586</v>
      </c>
      <c r="B926" s="5">
        <f>'2_CVaR_t2'!D926-1</f>
        <v>-6.709626473719088E-3</v>
      </c>
      <c r="C926" s="5">
        <f>'Stocks Returns'!B922</f>
        <v>-3.2362459546919631E-4</v>
      </c>
      <c r="D926" s="5">
        <f>'Stocks Returns'!C922</f>
        <v>-9.9738490543088698E-3</v>
      </c>
      <c r="E926" s="5">
        <f>'Stocks Returns'!D922</f>
        <v>-9.3102412653920386E-3</v>
      </c>
      <c r="F926" s="5">
        <f>'Stocks Returns'!E922</f>
        <v>-7.1292775665398045E-3</v>
      </c>
      <c r="G926" s="5">
        <f t="shared" si="56"/>
        <v>6.6117394676422437E-3</v>
      </c>
      <c r="H926" s="5">
        <f t="shared" si="57"/>
        <v>-5.1928871920445263E-5</v>
      </c>
      <c r="I926" s="5">
        <f t="shared" si="58"/>
        <v>6.3216223446106376E-4</v>
      </c>
      <c r="J926" s="5">
        <f t="shared" si="59"/>
        <v>-1.3970257334743746E-4</v>
      </c>
    </row>
    <row r="927" spans="1:10" ht="15" customHeight="1" x14ac:dyDescent="0.2">
      <c r="A927" s="3">
        <f>'2_CVaR_t2'!A927</f>
        <v>43587</v>
      </c>
      <c r="B927" s="5">
        <f>'2_CVaR_t2'!D927-1</f>
        <v>-5.8302440008508594E-3</v>
      </c>
      <c r="C927" s="5">
        <f>'Stocks Returns'!B923</f>
        <v>-5.2767886047264456E-2</v>
      </c>
      <c r="D927" s="5">
        <f>'Stocks Returns'!C923</f>
        <v>-1.0258615394065917E-2</v>
      </c>
      <c r="E927" s="5">
        <f>'Stocks Returns'!D923</f>
        <v>1.1721907841552248E-2</v>
      </c>
      <c r="F927" s="5">
        <f>'Stocks Returns'!E923</f>
        <v>-2.2020105313547145E-2</v>
      </c>
      <c r="G927" s="5">
        <f t="shared" si="56"/>
        <v>-4.6677883840875886E-2</v>
      </c>
      <c r="H927" s="5">
        <f t="shared" si="57"/>
        <v>-1.630915357785449E-3</v>
      </c>
      <c r="I927" s="5">
        <f t="shared" si="58"/>
        <v>2.0366422902642442E-2</v>
      </c>
      <c r="J927" s="5">
        <f t="shared" si="59"/>
        <v>-1.5943390245667544E-2</v>
      </c>
    </row>
    <row r="928" spans="1:10" ht="15" customHeight="1" x14ac:dyDescent="0.2">
      <c r="A928" s="3">
        <f>'2_CVaR_t2'!A928</f>
        <v>43588</v>
      </c>
      <c r="B928" s="5">
        <f>'2_CVaR_t2'!D928-1</f>
        <v>3.958544315662671E-3</v>
      </c>
      <c r="C928" s="5">
        <f>'Stocks Returns'!B924</f>
        <v>2.7341079972658111E-3</v>
      </c>
      <c r="D928" s="5">
        <f>'Stocks Returns'!C924</f>
        <v>5.7100297914596254E-3</v>
      </c>
      <c r="E928" s="5">
        <f>'Stocks Returns'!D924</f>
        <v>6.2924490611266926E-3</v>
      </c>
      <c r="F928" s="5">
        <f>'Stocks Returns'!E924</f>
        <v>1.1747430249632984E-2</v>
      </c>
      <c r="G928" s="5">
        <f t="shared" si="56"/>
        <v>-5.8597985570819477E-4</v>
      </c>
      <c r="H928" s="5">
        <f t="shared" si="57"/>
        <v>-6.8796838520130375E-5</v>
      </c>
      <c r="I928" s="5">
        <f t="shared" si="58"/>
        <v>4.8960409687770663E-4</v>
      </c>
      <c r="J928" s="5">
        <f t="shared" si="59"/>
        <v>7.6627049349567607E-3</v>
      </c>
    </row>
    <row r="929" spans="1:10" ht="15" customHeight="1" x14ac:dyDescent="0.2">
      <c r="A929" s="3">
        <f>'2_CVaR_t2'!A929</f>
        <v>43591</v>
      </c>
      <c r="B929" s="5">
        <f>'2_CVaR_t2'!D929-1</f>
        <v>-9.8894414390315877E-4</v>
      </c>
      <c r="C929" s="5">
        <f>'Stocks Returns'!B925</f>
        <v>-6.8166325835037345E-3</v>
      </c>
      <c r="D929" s="5">
        <f>'Stocks Returns'!C925</f>
        <v>1.4811157738829905E-3</v>
      </c>
      <c r="E929" s="5">
        <f>'Stocks Returns'!D925</f>
        <v>-3.7419354838709618E-2</v>
      </c>
      <c r="F929" s="5">
        <f>'Stocks Returns'!E925</f>
        <v>-2.0964360587001352E-3</v>
      </c>
      <c r="G929" s="5">
        <f t="shared" si="56"/>
        <v>-5.3806351614869912E-3</v>
      </c>
      <c r="H929" s="5">
        <f t="shared" si="57"/>
        <v>2.9836933503368497E-3</v>
      </c>
      <c r="I929" s="5">
        <f t="shared" si="58"/>
        <v>-3.5920157437206779E-2</v>
      </c>
      <c r="J929" s="5">
        <f t="shared" si="59"/>
        <v>-1.0453256192769112E-3</v>
      </c>
    </row>
    <row r="930" spans="1:10" ht="15" customHeight="1" x14ac:dyDescent="0.2">
      <c r="A930" s="3">
        <f>'2_CVaR_t2'!A930</f>
        <v>43592</v>
      </c>
      <c r="B930" s="5">
        <f>'2_CVaR_t2'!D930-1</f>
        <v>-9.4983843458503747E-3</v>
      </c>
      <c r="C930" s="5">
        <f>'Stocks Returns'!B926</f>
        <v>-1.5442690459849029E-2</v>
      </c>
      <c r="D930" s="5">
        <f>'Stocks Returns'!C926</f>
        <v>-1.2755730835592782E-2</v>
      </c>
      <c r="E930" s="5">
        <f>'Stocks Returns'!D926</f>
        <v>-2.9181274489585518E-2</v>
      </c>
      <c r="F930" s="5">
        <f>'Stocks Returns'!E926</f>
        <v>-1.4221073044602517E-2</v>
      </c>
      <c r="G930" s="5">
        <f t="shared" si="56"/>
        <v>-5.8264570304809773E-3</v>
      </c>
      <c r="H930" s="5">
        <f t="shared" si="57"/>
        <v>1.2705088347169102E-3</v>
      </c>
      <c r="I930" s="5">
        <f t="shared" si="58"/>
        <v>-1.5122918361130715E-2</v>
      </c>
      <c r="J930" s="5">
        <f t="shared" si="59"/>
        <v>-4.3365741912997115E-3</v>
      </c>
    </row>
    <row r="931" spans="1:10" ht="15" customHeight="1" x14ac:dyDescent="0.2">
      <c r="A931" s="3">
        <f>'2_CVaR_t2'!A931</f>
        <v>43593</v>
      </c>
      <c r="B931" s="5">
        <f>'2_CVaR_t2'!D931-1</f>
        <v>7.5699891888691972E-4</v>
      </c>
      <c r="C931" s="5">
        <f>'Stocks Returns'!B927</f>
        <v>8.0167305681422274E-3</v>
      </c>
      <c r="D931" s="5">
        <f>'Stocks Returns'!C927</f>
        <v>3.432994195118777E-3</v>
      </c>
      <c r="E931" s="5">
        <f>'Stocks Returns'!D927</f>
        <v>-2.772172065852363E-2</v>
      </c>
      <c r="F931" s="5">
        <f>'Stocks Returns'!E927</f>
        <v>7.0491803278689424E-3</v>
      </c>
      <c r="G931" s="5">
        <f t="shared" si="56"/>
        <v>7.7743301202553286E-3</v>
      </c>
      <c r="H931" s="5">
        <f t="shared" si="57"/>
        <v>2.3660019250754298E-3</v>
      </c>
      <c r="I931" s="5">
        <f t="shared" si="58"/>
        <v>-2.8799376203091621E-2</v>
      </c>
      <c r="J931" s="5">
        <f t="shared" si="59"/>
        <v>6.2878809193900502E-3</v>
      </c>
    </row>
    <row r="932" spans="1:10" ht="15" customHeight="1" x14ac:dyDescent="0.2">
      <c r="A932" s="3">
        <f>'2_CVaR_t2'!A932</f>
        <v>43594</v>
      </c>
      <c r="B932" s="5">
        <f>'2_CVaR_t2'!D932-1</f>
        <v>-4.8872836194455704E-3</v>
      </c>
      <c r="C932" s="5">
        <f>'Stocks Returns'!B928</f>
        <v>-1.625172890733062E-2</v>
      </c>
      <c r="D932" s="5">
        <f>'Stocks Returns'!C928</f>
        <v>-5.9094302065190174E-3</v>
      </c>
      <c r="E932" s="5">
        <f>'Stocks Returns'!D928</f>
        <v>-2.3596242079965135E-2</v>
      </c>
      <c r="F932" s="5">
        <f>'Stocks Returns'!E928</f>
        <v>1.7906560312550557E-3</v>
      </c>
      <c r="G932" s="5">
        <f t="shared" si="56"/>
        <v>-1.1068206831528329E-2</v>
      </c>
      <c r="H932" s="5">
        <f t="shared" si="57"/>
        <v>1.3304796926486787E-3</v>
      </c>
      <c r="I932" s="5">
        <f t="shared" si="58"/>
        <v>-1.6343450660177013E-2</v>
      </c>
      <c r="J932" s="5">
        <f t="shared" si="59"/>
        <v>6.8885129004546885E-3</v>
      </c>
    </row>
    <row r="933" spans="1:10" ht="15" customHeight="1" x14ac:dyDescent="0.2">
      <c r="A933" s="3">
        <f>'2_CVaR_t2'!A933</f>
        <v>43595</v>
      </c>
      <c r="B933" s="5">
        <f>'2_CVaR_t2'!D933-1</f>
        <v>3.4887158701606413E-3</v>
      </c>
      <c r="C933" s="5">
        <f>'Stocks Returns'!B929</f>
        <v>3.5149384885779789E-4</v>
      </c>
      <c r="D933" s="5">
        <f>'Stocks Returns'!C929</f>
        <v>5.631687629059634E-3</v>
      </c>
      <c r="E933" s="5">
        <f>'Stocks Returns'!D929</f>
        <v>-1.5663459386887624E-3</v>
      </c>
      <c r="F933" s="5">
        <f>'Stocks Returns'!E929</f>
        <v>6.1748456288592823E-3</v>
      </c>
      <c r="G933" s="5">
        <f t="shared" si="56"/>
        <v>-2.5169417830577497E-3</v>
      </c>
      <c r="H933" s="5">
        <f t="shared" si="57"/>
        <v>5.443251323142299E-4</v>
      </c>
      <c r="I933" s="5">
        <f t="shared" si="58"/>
        <v>-6.6757669077674373E-3</v>
      </c>
      <c r="J933" s="5">
        <f t="shared" si="59"/>
        <v>2.5778347875815553E-3</v>
      </c>
    </row>
    <row r="934" spans="1:10" ht="15" customHeight="1" x14ac:dyDescent="0.2">
      <c r="A934" s="3">
        <f>'2_CVaR_t2'!A934</f>
        <v>43598</v>
      </c>
      <c r="B934" s="5">
        <f>'2_CVaR_t2'!D934-1</f>
        <v>-1.6431983896059599E-2</v>
      </c>
      <c r="C934" s="5">
        <f>'Stocks Returns'!B930</f>
        <v>-3.9353478566409028E-2</v>
      </c>
      <c r="D934" s="5">
        <f>'Stocks Returns'!C930</f>
        <v>-2.1031671955696551E-2</v>
      </c>
      <c r="E934" s="5">
        <f>'Stocks Returns'!D930</f>
        <v>-6.3088301210219577E-2</v>
      </c>
      <c r="F934" s="5">
        <f>'Stocks Returns'!E930</f>
        <v>-1.1789405684754617E-2</v>
      </c>
      <c r="G934" s="5">
        <f t="shared" si="56"/>
        <v>-2.3071885330152926E-2</v>
      </c>
      <c r="H934" s="5">
        <f t="shared" si="57"/>
        <v>3.1990060560519659E-3</v>
      </c>
      <c r="I934" s="5">
        <f t="shared" si="58"/>
        <v>-3.8796583634524817E-2</v>
      </c>
      <c r="J934" s="5">
        <f t="shared" si="59"/>
        <v>5.2926498208980856E-3</v>
      </c>
    </row>
    <row r="935" spans="1:10" ht="15" customHeight="1" x14ac:dyDescent="0.2">
      <c r="A935" s="3">
        <f>'2_CVaR_t2'!A935</f>
        <v>43599</v>
      </c>
      <c r="B935" s="5">
        <f>'2_CVaR_t2'!D935-1</f>
        <v>1.2181331266869933E-2</v>
      </c>
      <c r="C935" s="5">
        <f>'Stocks Returns'!B931</f>
        <v>1.4630577907827291E-2</v>
      </c>
      <c r="D935" s="5">
        <f>'Stocks Returns'!C931</f>
        <v>1.8305472573571402E-2</v>
      </c>
      <c r="E935" s="5">
        <f>'Stocks Returns'!D931</f>
        <v>1.2558306422676635E-2</v>
      </c>
      <c r="F935" s="5">
        <f>'Stocks Returns'!E931</f>
        <v>1.8467069782644341E-2</v>
      </c>
      <c r="G935" s="5">
        <f t="shared" si="56"/>
        <v>3.4058175613968979E-3</v>
      </c>
      <c r="H935" s="5">
        <f t="shared" si="57"/>
        <v>4.2486218311325874E-4</v>
      </c>
      <c r="I935" s="5">
        <f t="shared" si="58"/>
        <v>-5.3806231778437026E-3</v>
      </c>
      <c r="J935" s="5">
        <f t="shared" si="59"/>
        <v>5.8465219860176186E-3</v>
      </c>
    </row>
    <row r="936" spans="1:10" ht="15" customHeight="1" x14ac:dyDescent="0.2">
      <c r="A936" s="3">
        <f>'2_CVaR_t2'!A936</f>
        <v>43600</v>
      </c>
      <c r="B936" s="5">
        <f>'2_CVaR_t2'!D936-1</f>
        <v>1.0797859669625209E-2</v>
      </c>
      <c r="C936" s="5">
        <f>'Stocks Returns'!B932</f>
        <v>3.6049026676288065E-4</v>
      </c>
      <c r="D936" s="5">
        <f>'Stocks Returns'!C932</f>
        <v>1.6103863678921249E-2</v>
      </c>
      <c r="E936" s="5">
        <f>'Stocks Returns'!D932</f>
        <v>1.3465627214741316E-2</v>
      </c>
      <c r="F936" s="5">
        <f>'Stocks Returns'!E932</f>
        <v>-4.49293966623876E-3</v>
      </c>
      <c r="G936" s="5">
        <f t="shared" si="56"/>
        <v>-9.5343207638077677E-3</v>
      </c>
      <c r="H936" s="5">
        <f t="shared" si="57"/>
        <v>2.5936029305492075E-4</v>
      </c>
      <c r="I936" s="5">
        <f t="shared" si="58"/>
        <v>-2.4314243101742072E-3</v>
      </c>
      <c r="J936" s="5">
        <f t="shared" si="59"/>
        <v>-1.567734810610303E-2</v>
      </c>
    </row>
    <row r="937" spans="1:10" ht="15" customHeight="1" x14ac:dyDescent="0.2">
      <c r="A937" s="3">
        <f>'2_CVaR_t2'!A937</f>
        <v>43601</v>
      </c>
      <c r="B937" s="5">
        <f>'2_CVaR_t2'!D937-1</f>
        <v>7.6113946388449705E-3</v>
      </c>
      <c r="C937" s="5">
        <f>'Stocks Returns'!B933</f>
        <v>4.6846846846846368E-3</v>
      </c>
      <c r="D937" s="5">
        <f>'Stocks Returns'!C933</f>
        <v>1.2777197616561375E-2</v>
      </c>
      <c r="E937" s="5">
        <f>'Stocks Returns'!D933</f>
        <v>-8.3916083916083517E-3</v>
      </c>
      <c r="F937" s="5">
        <f>'Stocks Returns'!E933</f>
        <v>8.5428755641521192E-3</v>
      </c>
      <c r="G937" s="5">
        <f t="shared" si="56"/>
        <v>-2.1469358935940252E-3</v>
      </c>
      <c r="H937" s="5">
        <f t="shared" si="57"/>
        <v>1.6223342507574595E-3</v>
      </c>
      <c r="I937" s="5">
        <f t="shared" si="58"/>
        <v>-1.9585727743583373E-2</v>
      </c>
      <c r="J937" s="5">
        <f t="shared" si="59"/>
        <v>6.6623856590226384E-4</v>
      </c>
    </row>
    <row r="938" spans="1:10" ht="15" customHeight="1" x14ac:dyDescent="0.2">
      <c r="A938" s="3">
        <f>'2_CVaR_t2'!A938</f>
        <v>43602</v>
      </c>
      <c r="B938" s="5">
        <f>'2_CVaR_t2'!D938-1</f>
        <v>-4.0567986427884062E-3</v>
      </c>
      <c r="C938" s="5">
        <f>'Stocks Returns'!B934</f>
        <v>-3.5868005738870501E-4</v>
      </c>
      <c r="D938" s="5">
        <f>'Stocks Returns'!C934</f>
        <v>-4.7310001819615977E-3</v>
      </c>
      <c r="E938" s="5">
        <f>'Stocks Returns'!D934</f>
        <v>-2.1391631405735745E-2</v>
      </c>
      <c r="F938" s="5">
        <f>'Stocks Returns'!E934</f>
        <v>-7.5115870225347381E-3</v>
      </c>
      <c r="G938" s="5">
        <f t="shared" si="56"/>
        <v>4.0264859634452834E-3</v>
      </c>
      <c r="H938" s="5">
        <f t="shared" si="57"/>
        <v>1.2866538490353486E-3</v>
      </c>
      <c r="I938" s="5">
        <f t="shared" si="58"/>
        <v>-1.5364560173722086E-2</v>
      </c>
      <c r="J938" s="5">
        <f t="shared" si="59"/>
        <v>-3.275831090248176E-3</v>
      </c>
    </row>
    <row r="939" spans="1:10" ht="15" customHeight="1" x14ac:dyDescent="0.2">
      <c r="A939" s="3">
        <f>'2_CVaR_t2'!A939</f>
        <v>43605</v>
      </c>
      <c r="B939" s="5">
        <f>'2_CVaR_t2'!D939-1</f>
        <v>-4.6393744475135001E-3</v>
      </c>
      <c r="C939" s="5">
        <f>'Stocks Returns'!B935</f>
        <v>-2.0093290276282816E-2</v>
      </c>
      <c r="D939" s="5">
        <f>'Stocks Returns'!C935</f>
        <v>-3.7784142848437119E-3</v>
      </c>
      <c r="E939" s="5">
        <f>'Stocks Returns'!D935</f>
        <v>-4.467931779966372E-2</v>
      </c>
      <c r="F939" s="5">
        <f>'Stocks Returns'!E935</f>
        <v>5.6360708534621828E-3</v>
      </c>
      <c r="G939" s="5">
        <f t="shared" si="56"/>
        <v>-1.5148086525383651E-2</v>
      </c>
      <c r="H939" s="5">
        <f t="shared" si="57"/>
        <v>3.0966383939237049E-3</v>
      </c>
      <c r="I939" s="5">
        <f t="shared" si="58"/>
        <v>-3.7792417738915833E-2</v>
      </c>
      <c r="J939" s="5">
        <f t="shared" si="59"/>
        <v>1.047658082849854E-2</v>
      </c>
    </row>
    <row r="940" spans="1:10" ht="15" customHeight="1" x14ac:dyDescent="0.2">
      <c r="A940" s="3">
        <f>'2_CVaR_t2'!A940</f>
        <v>43606</v>
      </c>
      <c r="B940" s="5">
        <f>'2_CVaR_t2'!D940-1</f>
        <v>3.1406245939975541E-3</v>
      </c>
      <c r="C940" s="5">
        <f>'Stocks Returns'!B936</f>
        <v>2.5631636763090437E-2</v>
      </c>
      <c r="D940" s="5">
        <f>'Stocks Returns'!C936</f>
        <v>2.3857588548359399E-3</v>
      </c>
      <c r="E940" s="5">
        <f>'Stocks Returns'!D936</f>
        <v>3.0299220517978398E-2</v>
      </c>
      <c r="F940" s="5">
        <f>'Stocks Returns'!E936</f>
        <v>1.8734987990392193E-2</v>
      </c>
      <c r="G940" s="5">
        <f t="shared" si="56"/>
        <v>2.3097825821346937E-2</v>
      </c>
      <c r="H940" s="5">
        <f t="shared" si="57"/>
        <v>-2.1893046637125203E-3</v>
      </c>
      <c r="I940" s="5">
        <f t="shared" si="58"/>
        <v>2.5703550569536673E-2</v>
      </c>
      <c r="J940" s="5">
        <f t="shared" si="59"/>
        <v>1.5499320007499906E-2</v>
      </c>
    </row>
    <row r="941" spans="1:10" ht="15" customHeight="1" x14ac:dyDescent="0.2">
      <c r="A941" s="3">
        <f>'2_CVaR_t2'!A941</f>
        <v>43607</v>
      </c>
      <c r="B941" s="5">
        <f>'2_CVaR_t2'!D941-1</f>
        <v>1.3861859019546063E-3</v>
      </c>
      <c r="C941" s="5">
        <f>'Stocks Returns'!B937</f>
        <v>-2.1063905747947143E-2</v>
      </c>
      <c r="D941" s="5">
        <f>'Stocks Returns'!C937</f>
        <v>2.3190528499938967E-3</v>
      </c>
      <c r="E941" s="5">
        <f>'Stocks Returns'!D937</f>
        <v>-1.4643075045760456E-3</v>
      </c>
      <c r="F941" s="5">
        <f>'Stocks Returns'!E937</f>
        <v>-8.95944671486959E-3</v>
      </c>
      <c r="G941" s="5">
        <f t="shared" si="56"/>
        <v>-2.191115186042538E-2</v>
      </c>
      <c r="H941" s="5">
        <f t="shared" si="57"/>
        <v>3.2606251394508203E-4</v>
      </c>
      <c r="I941" s="5">
        <f t="shared" si="58"/>
        <v>-3.4705857319229706E-3</v>
      </c>
      <c r="J941" s="5">
        <f t="shared" si="59"/>
        <v>-1.0373885798167767E-2</v>
      </c>
    </row>
    <row r="942" spans="1:10" ht="15" customHeight="1" x14ac:dyDescent="0.2">
      <c r="A942" s="3">
        <f>'2_CVaR_t2'!A942</f>
        <v>43608</v>
      </c>
      <c r="B942" s="5">
        <f>'2_CVaR_t2'!D942-1</f>
        <v>-1.0652051403205798E-2</v>
      </c>
      <c r="C942" s="5">
        <f>'Stocks Returns'!B938</f>
        <v>-6.5645514223195978E-3</v>
      </c>
      <c r="D942" s="5">
        <f>'Stocks Returns'!C938</f>
        <v>-1.662201656113016E-2</v>
      </c>
      <c r="E942" s="5">
        <f>'Stocks Returns'!D938</f>
        <v>-2.9329096908223828E-3</v>
      </c>
      <c r="F942" s="5">
        <f>'Stocks Returns'!E938</f>
        <v>-5.6304520222045906E-2</v>
      </c>
      <c r="G942" s="5">
        <f t="shared" si="56"/>
        <v>4.1607172172511576E-3</v>
      </c>
      <c r="H942" s="5">
        <f t="shared" si="57"/>
        <v>-8.9788184105842397E-4</v>
      </c>
      <c r="I942" s="5">
        <f t="shared" si="58"/>
        <v>1.2828153942183288E-2</v>
      </c>
      <c r="J942" s="5">
        <f t="shared" si="59"/>
        <v>-4.5222435043900486E-2</v>
      </c>
    </row>
    <row r="943" spans="1:10" ht="15" customHeight="1" x14ac:dyDescent="0.2">
      <c r="A943" s="3">
        <f>'2_CVaR_t2'!A943</f>
        <v>43609</v>
      </c>
      <c r="B943" s="5">
        <f>'2_CVaR_t2'!D943-1</f>
        <v>3.6801378980886312E-3</v>
      </c>
      <c r="C943" s="5">
        <f>'Stocks Returns'!B939</f>
        <v>-3.6710719530101965E-3</v>
      </c>
      <c r="D943" s="5">
        <f>'Stocks Returns'!C939</f>
        <v>6.9964708067611348E-3</v>
      </c>
      <c r="E943" s="5">
        <f>'Stocks Returns'!D939</f>
        <v>-1.4339992646157596E-2</v>
      </c>
      <c r="F943" s="5">
        <f>'Stocks Returns'!E939</f>
        <v>6.3865546218486724E-3</v>
      </c>
      <c r="G943" s="5">
        <f t="shared" si="56"/>
        <v>-6.7235240805230021E-3</v>
      </c>
      <c r="H943" s="5">
        <f t="shared" si="57"/>
        <v>1.6273853366828659E-3</v>
      </c>
      <c r="I943" s="5">
        <f t="shared" si="58"/>
        <v>-1.9731935094385103E-2</v>
      </c>
      <c r="J943" s="5">
        <f t="shared" si="59"/>
        <v>2.5908344549829343E-3</v>
      </c>
    </row>
    <row r="944" spans="1:10" ht="15" customHeight="1" x14ac:dyDescent="0.2">
      <c r="A944" s="3">
        <f>'2_CVaR_t2'!A944</f>
        <v>43612</v>
      </c>
      <c r="B944" s="5">
        <f>'2_CVaR_t2'!D944-1</f>
        <v>3.1594126486123031E-5</v>
      </c>
      <c r="C944" s="5">
        <f>'Stocks Returns'!B940</f>
        <v>0</v>
      </c>
      <c r="D944" s="5">
        <f>'Stocks Returns'!C940</f>
        <v>0</v>
      </c>
      <c r="E944" s="5">
        <f>'Stocks Returns'!D940</f>
        <v>0</v>
      </c>
      <c r="F944" s="5">
        <f>'Stocks Returns'!E940</f>
        <v>0</v>
      </c>
      <c r="G944" s="5">
        <f t="shared" si="56"/>
        <v>4.5494065351061984E-4</v>
      </c>
      <c r="H944" s="5">
        <f t="shared" si="57"/>
        <v>6.1315236885345803E-7</v>
      </c>
      <c r="I944" s="5">
        <f t="shared" si="58"/>
        <v>-7.0241384070458875E-6</v>
      </c>
      <c r="J944" s="5">
        <f t="shared" si="59"/>
        <v>-8.2789821646411454E-6</v>
      </c>
    </row>
    <row r="945" spans="1:10" ht="15" customHeight="1" x14ac:dyDescent="0.2">
      <c r="A945" s="3">
        <f>'2_CVaR_t2'!A945</f>
        <v>43613</v>
      </c>
      <c r="B945" s="5">
        <f>'2_CVaR_t2'!D945-1</f>
        <v>3.3094887655777949E-3</v>
      </c>
      <c r="C945" s="5">
        <f>'Stocks Returns'!B941</f>
        <v>2.8002947678702927E-2</v>
      </c>
      <c r="D945" s="5">
        <f>'Stocks Returns'!C941</f>
        <v>6.5789473684212396E-3</v>
      </c>
      <c r="E945" s="5">
        <f>'Stocks Returns'!D941</f>
        <v>-1.6289480228798836E-2</v>
      </c>
      <c r="F945" s="5">
        <f>'Stocks Returns'!E941</f>
        <v>2.8390113560452512E-3</v>
      </c>
      <c r="G945" s="5">
        <f t="shared" si="56"/>
        <v>2.5306805403295888E-2</v>
      </c>
      <c r="H945" s="5">
        <f t="shared" si="57"/>
        <v>1.75536011923467E-3</v>
      </c>
      <c r="I945" s="5">
        <f t="shared" si="58"/>
        <v>-2.1134378314913611E-2</v>
      </c>
      <c r="J945" s="5">
        <f t="shared" si="59"/>
        <v>-5.7194933486970356E-4</v>
      </c>
    </row>
    <row r="946" spans="1:10" ht="15" customHeight="1" x14ac:dyDescent="0.2">
      <c r="A946" s="3">
        <f>'2_CVaR_t2'!A946</f>
        <v>43614</v>
      </c>
      <c r="B946" s="5">
        <f>'2_CVaR_t2'!D946-1</f>
        <v>-2.7660702282866767E-3</v>
      </c>
      <c r="C946" s="5">
        <f>'Stocks Returns'!B942</f>
        <v>-1.5412186379928361E-2</v>
      </c>
      <c r="D946" s="5">
        <f>'Stocks Returns'!C942</f>
        <v>-5.9861951010935499E-3</v>
      </c>
      <c r="E946" s="5">
        <f>'Stocks Returns'!D942</f>
        <v>1.8202502844141044E-2</v>
      </c>
      <c r="F946" s="5">
        <f>'Stocks Returns'!E942</f>
        <v>1.4987510407993287E-3</v>
      </c>
      <c r="G946" s="5">
        <f t="shared" si="56"/>
        <v>-1.2267814442070878E-2</v>
      </c>
      <c r="H946" s="5">
        <f t="shared" si="57"/>
        <v>-1.8681544564694216E-3</v>
      </c>
      <c r="I946" s="5">
        <f t="shared" si="58"/>
        <v>2.2324576491542167E-2</v>
      </c>
      <c r="J946" s="5">
        <f t="shared" si="59"/>
        <v>4.3946414647160533E-3</v>
      </c>
    </row>
    <row r="947" spans="1:10" ht="15" customHeight="1" x14ac:dyDescent="0.2">
      <c r="A947" s="3">
        <f>'2_CVaR_t2'!A947</f>
        <v>43615</v>
      </c>
      <c r="B947" s="5">
        <f>'2_CVaR_t2'!D947-1</f>
        <v>6.1056874400855499E-4</v>
      </c>
      <c r="C947" s="5">
        <f>'Stocks Returns'!B943</f>
        <v>-1.2377138696760048E-2</v>
      </c>
      <c r="D947" s="5">
        <f>'Stocks Returns'!C943</f>
        <v>1.8435445216002933E-4</v>
      </c>
      <c r="E947" s="5">
        <f>'Stocks Returns'!D943</f>
        <v>9.8075729360647124E-3</v>
      </c>
      <c r="F947" s="5">
        <f>'Stocks Returns'!E943</f>
        <v>-1.9787163285666765E-2</v>
      </c>
      <c r="G947" s="5">
        <f t="shared" si="56"/>
        <v>-1.2478773905021825E-2</v>
      </c>
      <c r="H947" s="5">
        <f t="shared" si="57"/>
        <v>-6.671310410566564E-4</v>
      </c>
      <c r="I947" s="5">
        <f t="shared" si="58"/>
        <v>8.9460349932505793E-3</v>
      </c>
      <c r="J947" s="5">
        <f t="shared" si="59"/>
        <v>-2.0396458028795646E-2</v>
      </c>
    </row>
    <row r="948" spans="1:10" ht="15" customHeight="1" x14ac:dyDescent="0.2">
      <c r="A948" s="3">
        <f>'2_CVaR_t2'!A948</f>
        <v>43616</v>
      </c>
      <c r="B948" s="5">
        <f>'2_CVaR_t2'!D948-1</f>
        <v>-6.3022074121041882E-3</v>
      </c>
      <c r="C948" s="5">
        <f>'Stocks Returns'!B944</f>
        <v>4.7917434574273887E-3</v>
      </c>
      <c r="D948" s="5">
        <f>'Stocks Returns'!C944</f>
        <v>-8.7859424920126994E-3</v>
      </c>
      <c r="E948" s="5">
        <f>'Stocks Returns'!D944</f>
        <v>-1.6105237275633177E-2</v>
      </c>
      <c r="F948" s="5">
        <f>'Stocks Returns'!E944</f>
        <v>1.6963528413915796E-4</v>
      </c>
      <c r="G948" s="5">
        <f t="shared" si="56"/>
        <v>1.1335450255335784E-2</v>
      </c>
      <c r="H948" s="5">
        <f t="shared" si="57"/>
        <v>5.3636378662054625E-4</v>
      </c>
      <c r="I948" s="5">
        <f t="shared" si="58"/>
        <v>-6.7641472043692401E-3</v>
      </c>
      <c r="J948" s="5">
        <f t="shared" si="59"/>
        <v>6.7362810677650473E-3</v>
      </c>
    </row>
    <row r="949" spans="1:10" ht="15" customHeight="1" x14ac:dyDescent="0.2">
      <c r="A949" s="3">
        <f>'2_CVaR_t2'!A949</f>
        <v>43619</v>
      </c>
      <c r="B949" s="5">
        <f>'2_CVaR_t2'!D949-1</f>
        <v>-1.0721512030178681E-2</v>
      </c>
      <c r="C949" s="5">
        <f>'Stocks Returns'!B945</f>
        <v>2.2010271460013442E-3</v>
      </c>
      <c r="D949" s="5">
        <f>'Stocks Returns'!C945</f>
        <v>-1.6921837228041969E-2</v>
      </c>
      <c r="E949" s="5">
        <f>'Stocks Returns'!D945</f>
        <v>-3.4986879920030356E-3</v>
      </c>
      <c r="F949" s="5">
        <f>'Stocks Returns'!E945</f>
        <v>7.8018995929443058E-3</v>
      </c>
      <c r="G949" s="5">
        <f t="shared" si="56"/>
        <v>1.2993069193501655E-2</v>
      </c>
      <c r="H949" s="5">
        <f t="shared" si="57"/>
        <v>-1.095474699748876E-3</v>
      </c>
      <c r="I949" s="5">
        <f t="shared" si="58"/>
        <v>1.236489320017491E-2</v>
      </c>
      <c r="J949" s="5">
        <f t="shared" si="59"/>
        <v>1.8956089713713646E-2</v>
      </c>
    </row>
    <row r="950" spans="1:10" ht="15" customHeight="1" x14ac:dyDescent="0.2">
      <c r="A950" s="3">
        <f>'2_CVaR_t2'!A950</f>
        <v>43620</v>
      </c>
      <c r="B950" s="5">
        <f>'2_CVaR_t2'!D950-1</f>
        <v>1.7672394008278802E-2</v>
      </c>
      <c r="C950" s="5">
        <f>'Stocks Returns'!B946</f>
        <v>4.7584187408491907E-2</v>
      </c>
      <c r="D950" s="5">
        <f>'Stocks Returns'!C946</f>
        <v>2.3518284993695016E-2</v>
      </c>
      <c r="E950" s="5">
        <f>'Stocks Returns'!D946</f>
        <v>5.6551724137931192E-2</v>
      </c>
      <c r="F950" s="5">
        <f>'Stocks Returns'!E946</f>
        <v>-5.385392123864019E-3</v>
      </c>
      <c r="G950" s="5">
        <f t="shared" si="56"/>
        <v>3.1080796730348342E-2</v>
      </c>
      <c r="H950" s="5">
        <f t="shared" si="57"/>
        <v>-2.4437282478966399E-3</v>
      </c>
      <c r="I950" s="5">
        <f t="shared" si="58"/>
        <v>3.0508486038571512E-2</v>
      </c>
      <c r="J950" s="5">
        <f t="shared" si="59"/>
        <v>-2.3706043434790967E-2</v>
      </c>
    </row>
    <row r="951" spans="1:10" ht="15" customHeight="1" x14ac:dyDescent="0.2">
      <c r="A951" s="3">
        <f>'2_CVaR_t2'!A951</f>
        <v>43621</v>
      </c>
      <c r="B951" s="5">
        <f>'2_CVaR_t2'!D951-1</f>
        <v>1.0560191304441302E-2</v>
      </c>
      <c r="C951" s="5">
        <f>'Stocks Returns'!B947</f>
        <v>-1.991614255765195E-2</v>
      </c>
      <c r="D951" s="5">
        <f>'Stocks Returns'!C947</f>
        <v>1.885048974311565E-2</v>
      </c>
      <c r="E951" s="5">
        <f>'Stocks Returns'!D947</f>
        <v>-2.2905293140280114E-2</v>
      </c>
      <c r="F951" s="5">
        <f>'Stocks Returns'!E947</f>
        <v>-3.4179357021996704E-2</v>
      </c>
      <c r="G951" s="5">
        <f t="shared" si="56"/>
        <v>-2.9582479884600964E-2</v>
      </c>
      <c r="H951" s="5">
        <f t="shared" si="57"/>
        <v>3.3557717985150462E-3</v>
      </c>
      <c r="I951" s="5">
        <f t="shared" si="58"/>
        <v>-3.8451567804217539E-2</v>
      </c>
      <c r="J951" s="5">
        <f t="shared" si="59"/>
        <v>-4.5117049234525503E-2</v>
      </c>
    </row>
    <row r="952" spans="1:10" ht="15" customHeight="1" x14ac:dyDescent="0.2">
      <c r="A952" s="3">
        <f>'2_CVaR_t2'!A952</f>
        <v>43622</v>
      </c>
      <c r="B952" s="5">
        <f>'2_CVaR_t2'!D952-1</f>
        <v>6.3702456896543858E-3</v>
      </c>
      <c r="C952" s="5">
        <f>'Stocks Returns'!B948</f>
        <v>1.1764705882352899E-2</v>
      </c>
      <c r="D952" s="5">
        <f>'Stocks Returns'!C948</f>
        <v>9.2508615998549981E-3</v>
      </c>
      <c r="E952" s="5">
        <f>'Stocks Returns'!D948</f>
        <v>9.716992590793172E-3</v>
      </c>
      <c r="F952" s="5">
        <f>'Stocks Returns'!E948</f>
        <v>1.9621583742116311E-2</v>
      </c>
      <c r="G952" s="5">
        <f t="shared" si="56"/>
        <v>6.1262179994931174E-3</v>
      </c>
      <c r="H952" s="5">
        <f t="shared" si="57"/>
        <v>-7.7356336999283293E-5</v>
      </c>
      <c r="I952" s="5">
        <f t="shared" si="58"/>
        <v>3.5469604816197077E-4</v>
      </c>
      <c r="J952" s="5">
        <f t="shared" si="59"/>
        <v>1.3033345332667885E-2</v>
      </c>
    </row>
    <row r="953" spans="1:10" ht="15" customHeight="1" x14ac:dyDescent="0.2">
      <c r="A953" s="3">
        <f>'2_CVaR_t2'!A953</f>
        <v>43623</v>
      </c>
      <c r="B953" s="5">
        <f>'2_CVaR_t2'!D953-1</f>
        <v>1.2133275700459745E-2</v>
      </c>
      <c r="C953" s="5">
        <f>'Stocks Returns'!B949</f>
        <v>1.4094432699085502E-3</v>
      </c>
      <c r="D953" s="5">
        <f>'Stocks Returns'!C949</f>
        <v>1.8751497723460409E-2</v>
      </c>
      <c r="E953" s="5">
        <f>'Stocks Returns'!D949</f>
        <v>6.4958498736917836E-3</v>
      </c>
      <c r="F953" s="5">
        <f>'Stocks Returns'!E949</f>
        <v>1.3058419243986208E-2</v>
      </c>
      <c r="G953" s="5">
        <f t="shared" si="56"/>
        <v>-9.7691206328812466E-3</v>
      </c>
      <c r="H953" s="5">
        <f t="shared" si="57"/>
        <v>9.4161251129452547E-4</v>
      </c>
      <c r="I953" s="5">
        <f t="shared" si="58"/>
        <v>-1.1372154087546077E-2</v>
      </c>
      <c r="J953" s="5">
        <f t="shared" si="59"/>
        <v>4.8775645430189883E-4</v>
      </c>
    </row>
    <row r="954" spans="1:10" ht="15" customHeight="1" x14ac:dyDescent="0.2">
      <c r="A954" s="3">
        <f>'2_CVaR_t2'!A954</f>
        <v>43626</v>
      </c>
      <c r="B954" s="5">
        <f>'2_CVaR_t2'!D954-1</f>
        <v>4.1674583456825509E-3</v>
      </c>
      <c r="C954" s="5">
        <f>'Stocks Returns'!B950</f>
        <v>-5.9817030260380655E-3</v>
      </c>
      <c r="D954" s="5">
        <f>'Stocks Returns'!C950</f>
        <v>4.5280799764773061E-3</v>
      </c>
      <c r="E954" s="5">
        <f>'Stocks Returns'!D950</f>
        <v>2.4859567347914391E-2</v>
      </c>
      <c r="F954" s="5">
        <f>'Stocks Returns'!E950</f>
        <v>5.0881953867027985E-3</v>
      </c>
      <c r="G954" s="5">
        <f t="shared" si="56"/>
        <v>-9.5026226646821119E-3</v>
      </c>
      <c r="H954" s="5">
        <f t="shared" si="57"/>
        <v>-1.5582132619446744E-3</v>
      </c>
      <c r="I954" s="5">
        <f t="shared" si="58"/>
        <v>1.8748384302541516E-2</v>
      </c>
      <c r="J954" s="5">
        <f t="shared" si="59"/>
        <v>7.8660283652356132E-4</v>
      </c>
    </row>
    <row r="955" spans="1:10" ht="15" customHeight="1" x14ac:dyDescent="0.2">
      <c r="A955" s="3">
        <f>'2_CVaR_t2'!A955</f>
        <v>43627</v>
      </c>
      <c r="B955" s="5">
        <f>'2_CVaR_t2'!D955-1</f>
        <v>-2.1055483668340758E-3</v>
      </c>
      <c r="C955" s="5">
        <f>'Stocks Returns'!B951</f>
        <v>2.5486725663716792E-2</v>
      </c>
      <c r="D955" s="5">
        <f>'Stocks Returns'!C951</f>
        <v>-2.9855988760097985E-3</v>
      </c>
      <c r="E955" s="5">
        <f>'Stocks Returns'!D951</f>
        <v>-4.7813411078716506E-3</v>
      </c>
      <c r="F955" s="5">
        <f>'Stocks Returns'!E951</f>
        <v>-8.943638204522486E-3</v>
      </c>
      <c r="G955" s="5">
        <f t="shared" si="56"/>
        <v>2.79961293091288E-2</v>
      </c>
      <c r="H955" s="5">
        <f t="shared" si="57"/>
        <v>1.6032698760392802E-4</v>
      </c>
      <c r="I955" s="5">
        <f t="shared" si="58"/>
        <v>-1.6341375698705239E-3</v>
      </c>
      <c r="J955" s="5">
        <f t="shared" si="59"/>
        <v>-6.7334152298857315E-3</v>
      </c>
    </row>
    <row r="956" spans="1:10" ht="15" customHeight="1" x14ac:dyDescent="0.2">
      <c r="A956" s="3">
        <f>'2_CVaR_t2'!A956</f>
        <v>43628</v>
      </c>
      <c r="B956" s="5">
        <f>'2_CVaR_t2'!D956-1</f>
        <v>3.7970351413880721E-3</v>
      </c>
      <c r="C956" s="5">
        <f>'Stocks Returns'!B952</f>
        <v>8.9748015188126917E-3</v>
      </c>
      <c r="D956" s="5">
        <f>'Stocks Returns'!C952</f>
        <v>7.5157066525746163E-3</v>
      </c>
      <c r="E956" s="5">
        <f>'Stocks Returns'!D952</f>
        <v>-1.7928286852589626E-2</v>
      </c>
      <c r="F956" s="5">
        <f>'Stocks Returns'!E952</f>
        <v>-3.0648731483058356E-3</v>
      </c>
      <c r="G956" s="5">
        <f t="shared" si="56"/>
        <v>5.8099745445291933E-3</v>
      </c>
      <c r="H956" s="5">
        <f t="shared" si="57"/>
        <v>1.9745791280201385E-3</v>
      </c>
      <c r="I956" s="5">
        <f t="shared" si="58"/>
        <v>-2.3492758985320331E-2</v>
      </c>
      <c r="J956" s="5">
        <f t="shared" si="59"/>
        <v>-6.9819407516738541E-3</v>
      </c>
    </row>
    <row r="957" spans="1:10" ht="15" customHeight="1" x14ac:dyDescent="0.2">
      <c r="A957" s="3">
        <f>'2_CVaR_t2'!A957</f>
        <v>43629</v>
      </c>
      <c r="B957" s="5">
        <f>'2_CVaR_t2'!D957-1</f>
        <v>-7.9379590173120906E-3</v>
      </c>
      <c r="C957" s="5">
        <f>'Stocks Returns'!B953</f>
        <v>2.2579541566883243E-2</v>
      </c>
      <c r="D957" s="5">
        <f>'Stocks Returns'!C953</f>
        <v>-1.3054373798006891E-2</v>
      </c>
      <c r="E957" s="5">
        <f>'Stocks Returns'!D953</f>
        <v>3.4602076124565784E-3</v>
      </c>
      <c r="F957" s="5">
        <f>'Stocks Returns'!E953</f>
        <v>8.7105038428694215E-3</v>
      </c>
      <c r="G957" s="5">
        <f t="shared" si="56"/>
        <v>3.0695717747318406E-2</v>
      </c>
      <c r="H957" s="5">
        <f t="shared" si="57"/>
        <v>-1.3246705711680139E-3</v>
      </c>
      <c r="I957" s="5">
        <f t="shared" si="58"/>
        <v>1.5215518074266477E-2</v>
      </c>
      <c r="J957" s="5">
        <f t="shared" si="59"/>
        <v>1.697517310800729E-2</v>
      </c>
    </row>
    <row r="958" spans="1:10" ht="15" customHeight="1" x14ac:dyDescent="0.2">
      <c r="A958" s="3">
        <f>'2_CVaR_t2'!A958</f>
        <v>43630</v>
      </c>
      <c r="B958" s="5">
        <f>'2_CVaR_t2'!D958-1</f>
        <v>6.0603064536990381E-4</v>
      </c>
      <c r="C958" s="5">
        <f>'Stocks Returns'!B954</f>
        <v>-2.9106724657075977E-2</v>
      </c>
      <c r="D958" s="5">
        <f>'Stocks Returns'!C954</f>
        <v>1.8305284912902842E-3</v>
      </c>
      <c r="E958" s="5">
        <f>'Stocks Returns'!D954</f>
        <v>-1.0820451843043921E-2</v>
      </c>
      <c r="F958" s="5">
        <f>'Stocks Returns'!E954</f>
        <v>-4.0636640704369009E-3</v>
      </c>
      <c r="G958" s="5">
        <f t="shared" si="56"/>
        <v>-2.920399733184462E-2</v>
      </c>
      <c r="H958" s="5">
        <f t="shared" si="57"/>
        <v>9.8572188793594803E-4</v>
      </c>
      <c r="I958" s="5">
        <f t="shared" si="58"/>
        <v>-1.1675291965582127E-2</v>
      </c>
      <c r="J958" s="5">
        <f t="shared" si="59"/>
        <v>-4.6682479528059265E-3</v>
      </c>
    </row>
    <row r="959" spans="1:10" ht="15" customHeight="1" x14ac:dyDescent="0.2">
      <c r="A959" s="3">
        <f>'2_CVaR_t2'!A959</f>
        <v>43633</v>
      </c>
      <c r="B959" s="5">
        <f>'2_CVaR_t2'!D959-1</f>
        <v>-1.5529301586370003E-3</v>
      </c>
      <c r="C959" s="5">
        <f>'Stocks Returns'!B955</f>
        <v>1.7229496898690577E-2</v>
      </c>
      <c r="D959" s="5">
        <f>'Stocks Returns'!C955</f>
        <v>-5.894141223623528E-4</v>
      </c>
      <c r="E959" s="5">
        <f>'Stocks Returns'!D955</f>
        <v>-2.3560524101454372E-2</v>
      </c>
      <c r="F959" s="5">
        <f>'Stocks Returns'!E955</f>
        <v>3.23019381162859E-3</v>
      </c>
      <c r="G959" s="5">
        <f t="shared" si="56"/>
        <v>1.9207661442853925E-2</v>
      </c>
      <c r="H959" s="5">
        <f t="shared" si="57"/>
        <v>1.7432028111541206E-3</v>
      </c>
      <c r="I959" s="5">
        <f t="shared" si="58"/>
        <v>-2.1228934708149003E-2</v>
      </c>
      <c r="J959" s="5">
        <f t="shared" si="59"/>
        <v>4.8667608039987429E-3</v>
      </c>
    </row>
    <row r="960" spans="1:10" ht="15" customHeight="1" x14ac:dyDescent="0.2">
      <c r="A960" s="3">
        <f>'2_CVaR_t2'!A960</f>
        <v>43634</v>
      </c>
      <c r="B960" s="5">
        <f>'2_CVaR_t2'!D960-1</f>
        <v>1.4395791846126826E-3</v>
      </c>
      <c r="C960" s="5">
        <f>'Stocks Returns'!B956</f>
        <v>4.403794037940445E-3</v>
      </c>
      <c r="D960" s="5">
        <f>'Stocks Returns'!C956</f>
        <v>-1.6513328615239686E-3</v>
      </c>
      <c r="E960" s="5">
        <f>'Stocks Returns'!D956</f>
        <v>4.6411424350609298E-2</v>
      </c>
      <c r="F960" s="5">
        <f>'Stocks Returns'!E956</f>
        <v>1.3895949839010324E-2</v>
      </c>
      <c r="G960" s="5">
        <f t="shared" si="56"/>
        <v>3.5052202654769658E-3</v>
      </c>
      <c r="H960" s="5">
        <f t="shared" si="57"/>
        <v>-3.7229040929339687E-3</v>
      </c>
      <c r="I960" s="5">
        <f t="shared" si="58"/>
        <v>4.4326342500939211E-2</v>
      </c>
      <c r="J960" s="5">
        <f t="shared" si="59"/>
        <v>1.2426084829538657E-2</v>
      </c>
    </row>
    <row r="961" spans="1:10" ht="15" customHeight="1" x14ac:dyDescent="0.2">
      <c r="A961" s="3">
        <f>'2_CVaR_t2'!A961</f>
        <v>43635</v>
      </c>
      <c r="B961" s="5">
        <f>'2_CVaR_t2'!D961-1</f>
        <v>5.0843937548483709E-3</v>
      </c>
      <c r="C961" s="5">
        <f>'Stocks Returns'!B957</f>
        <v>2.8667790893760481E-2</v>
      </c>
      <c r="D961" s="5">
        <f>'Stocks Returns'!C957</f>
        <v>8.329395085066249E-3</v>
      </c>
      <c r="E961" s="5">
        <f>'Stocks Returns'!D957</f>
        <v>-2.9411764705882248E-3</v>
      </c>
      <c r="F961" s="5">
        <f>'Stocks Returns'!E957</f>
        <v>-3.0085241517633365E-3</v>
      </c>
      <c r="G961" s="5">
        <f t="shared" si="56"/>
        <v>2.4265409270254345E-2</v>
      </c>
      <c r="H961" s="5">
        <f t="shared" si="57"/>
        <v>8.9361363663764248E-4</v>
      </c>
      <c r="I961" s="5">
        <f t="shared" si="58"/>
        <v>-1.0405672668504434E-2</v>
      </c>
      <c r="J961" s="5">
        <f t="shared" si="59"/>
        <v>-8.2619591765800762E-3</v>
      </c>
    </row>
    <row r="962" spans="1:10" ht="15" customHeight="1" x14ac:dyDescent="0.2">
      <c r="A962" s="3">
        <f>'2_CVaR_t2'!A962</f>
        <v>43636</v>
      </c>
      <c r="B962" s="5">
        <f>'2_CVaR_t2'!D962-1</f>
        <v>1.1762454906808051E-2</v>
      </c>
      <c r="C962" s="5">
        <f>'Stocks Returns'!B958</f>
        <v>1.4098360655737663E-2</v>
      </c>
      <c r="D962" s="5">
        <f>'Stocks Returns'!C958</f>
        <v>1.786865077040245E-2</v>
      </c>
      <c r="E962" s="5">
        <f>'Stocks Returns'!D958</f>
        <v>9.7935103244837229E-3</v>
      </c>
      <c r="F962" s="5">
        <f>'Stocks Returns'!E958</f>
        <v>1.7602682313495377E-2</v>
      </c>
      <c r="G962" s="5">
        <f t="shared" si="56"/>
        <v>3.2762716251503923E-3</v>
      </c>
      <c r="H962" s="5">
        <f t="shared" si="57"/>
        <v>6.0451641926342545E-4</v>
      </c>
      <c r="I962" s="5">
        <f t="shared" si="58"/>
        <v>-7.5271959184318171E-3</v>
      </c>
      <c r="J962" s="5">
        <f t="shared" si="59"/>
        <v>5.4169571959177404E-3</v>
      </c>
    </row>
    <row r="963" spans="1:10" ht="15" customHeight="1" x14ac:dyDescent="0.2">
      <c r="A963" s="3">
        <f>'2_CVaR_t2'!A963</f>
        <v>43637</v>
      </c>
      <c r="B963" s="5">
        <f>'2_CVaR_t2'!D963-1</f>
        <v>-1.3541607806778488E-3</v>
      </c>
      <c r="C963" s="5">
        <f>'Stocks Returns'!B959</f>
        <v>-7.7594568380212614E-3</v>
      </c>
      <c r="D963" s="5">
        <f>'Stocks Returns'!C959</f>
        <v>-1.7267180844940944E-3</v>
      </c>
      <c r="E963" s="5">
        <f>'Stocks Returns'!D959</f>
        <v>-5.608787099789736E-3</v>
      </c>
      <c r="F963" s="5">
        <f>'Stocks Returns'!E959</f>
        <v>-6.0955518945634557E-3</v>
      </c>
      <c r="G963" s="5">
        <f t="shared" si="56"/>
        <v>-5.9723718930033672E-3</v>
      </c>
      <c r="H963" s="5">
        <f t="shared" si="57"/>
        <v>3.1336250525716876E-4</v>
      </c>
      <c r="I963" s="5">
        <f t="shared" si="58"/>
        <v>-3.5705632051073236E-3</v>
      </c>
      <c r="J963" s="5">
        <f t="shared" si="59"/>
        <v>-4.665321286095106E-3</v>
      </c>
    </row>
    <row r="964" spans="1:10" ht="15" customHeight="1" x14ac:dyDescent="0.2">
      <c r="A964" s="3">
        <f>'2_CVaR_t2'!A964</f>
        <v>43640</v>
      </c>
      <c r="B964" s="5">
        <f>'2_CVaR_t2'!D964-1</f>
        <v>1.5364548002365641E-3</v>
      </c>
      <c r="C964" s="5">
        <f>'Stocks Returns'!B960</f>
        <v>1.0426849136526473E-2</v>
      </c>
      <c r="D964" s="5">
        <f>'Stocks Returns'!C960</f>
        <v>2.3639298892987881E-3</v>
      </c>
      <c r="E964" s="5">
        <f>'Stocks Returns'!D960</f>
        <v>3.525264394830252E-4</v>
      </c>
      <c r="F964" s="5">
        <f>'Stocks Returns'!E960</f>
        <v>3.1493452676945033E-3</v>
      </c>
      <c r="G964" s="5">
        <f t="shared" si="56"/>
        <v>9.4351475694779315E-3</v>
      </c>
      <c r="H964" s="5">
        <f t="shared" si="57"/>
        <v>1.4978318330820077E-4</v>
      </c>
      <c r="I964" s="5">
        <f t="shared" si="58"/>
        <v>-1.8755349957434789E-3</v>
      </c>
      <c r="J964" s="5">
        <f t="shared" si="59"/>
        <v>1.5789166582290764E-3</v>
      </c>
    </row>
    <row r="965" spans="1:10" ht="15" customHeight="1" x14ac:dyDescent="0.2">
      <c r="A965" s="3">
        <f>'2_CVaR_t2'!A965</f>
        <v>43641</v>
      </c>
      <c r="B965" s="5">
        <f>'2_CVaR_t2'!D965-1</f>
        <v>-9.9734980254881922E-3</v>
      </c>
      <c r="C965" s="5">
        <f>'Stocks Returns'!B961</f>
        <v>-3.4827475008061937E-2</v>
      </c>
      <c r="D965" s="5">
        <f>'Stocks Returns'!C961</f>
        <v>-1.4782858786310027E-2</v>
      </c>
      <c r="E965" s="5">
        <f>'Stocks Returns'!D961</f>
        <v>-1.3978620932691199E-2</v>
      </c>
      <c r="F965" s="5">
        <f>'Stocks Returns'!E961</f>
        <v>-1.2392597488433577E-2</v>
      </c>
      <c r="G965" s="5">
        <f t="shared" si="56"/>
        <v>-2.4754508593030612E-2</v>
      </c>
      <c r="H965" s="5">
        <f t="shared" si="57"/>
        <v>-5.7376505588556739E-5</v>
      </c>
      <c r="I965" s="5">
        <f t="shared" si="58"/>
        <v>7.8095971515703376E-4</v>
      </c>
      <c r="J965" s="5">
        <f t="shared" si="59"/>
        <v>-2.0148977225692109E-3</v>
      </c>
    </row>
    <row r="966" spans="1:10" ht="15" customHeight="1" x14ac:dyDescent="0.2">
      <c r="A966" s="3">
        <f>'2_CVaR_t2'!A966</f>
        <v>43642</v>
      </c>
      <c r="B966" s="5">
        <f>'2_CVaR_t2'!D966-1</f>
        <v>1.3401778232116079E-3</v>
      </c>
      <c r="C966" s="5">
        <f>'Stocks Returns'!B962</f>
        <v>-1.3698630136986356E-2</v>
      </c>
      <c r="D966" s="5">
        <f>'Stocks Returns'!C962</f>
        <v>-1.2844465203175615E-3</v>
      </c>
      <c r="E966" s="5">
        <f>'Stocks Returns'!D962</f>
        <v>3.8479866571360599E-2</v>
      </c>
      <c r="F966" s="5">
        <f>'Stocks Returns'!E962</f>
        <v>4.9857788188054197E-2</v>
      </c>
      <c r="G966" s="5">
        <f t="shared" ref="G966:G1029" si="60">C966-($P$11+$O$11*$B966)</f>
        <v>-1.4501648082460565E-2</v>
      </c>
      <c r="H966" s="5">
        <f t="shared" ref="H966:H1029" si="61">D966-($P$12+$O$12*$B966)</f>
        <v>-3.2097250424173249E-3</v>
      </c>
      <c r="I966" s="5">
        <f t="shared" ref="I966:I1029" si="62">E966-($P$13+$O$13*$B966)</f>
        <v>3.6541492077977654E-2</v>
      </c>
      <c r="J966" s="5">
        <f t="shared" ref="J966:J1029" si="63">F966-($P$14+$O$14*$B966)</f>
        <v>4.8491108677661918E-2</v>
      </c>
    </row>
    <row r="967" spans="1:10" ht="15" customHeight="1" x14ac:dyDescent="0.2">
      <c r="A967" s="3">
        <f>'2_CVaR_t2'!A967</f>
        <v>43643</v>
      </c>
      <c r="B967" s="5">
        <f>'2_CVaR_t2'!D967-1</f>
        <v>5.8135508969914262E-4</v>
      </c>
      <c r="C967" s="5">
        <f>'Stocks Returns'!B963</f>
        <v>7.4525745257452147E-3</v>
      </c>
      <c r="D967" s="5">
        <f>'Stocks Returns'!C963</f>
        <v>9.9380334385590352E-4</v>
      </c>
      <c r="E967" s="5">
        <f>'Stocks Returns'!D963</f>
        <v>-3.4415509923135801E-4</v>
      </c>
      <c r="F967" s="5">
        <f>'Stocks Returns'!E963</f>
        <v>-2.3585657370517876E-2</v>
      </c>
      <c r="G967" s="5">
        <f t="shared" si="60"/>
        <v>7.3790227849286271E-3</v>
      </c>
      <c r="H967" s="5">
        <f t="shared" si="61"/>
        <v>1.8531268066506075E-4</v>
      </c>
      <c r="I967" s="5">
        <f t="shared" si="62"/>
        <v>-1.1625763489659328E-3</v>
      </c>
      <c r="J967" s="5">
        <f t="shared" si="63"/>
        <v>-2.4164626316722445E-2</v>
      </c>
    </row>
    <row r="968" spans="1:10" ht="15" customHeight="1" x14ac:dyDescent="0.2">
      <c r="A968" s="3">
        <f>'2_CVaR_t2'!A968</f>
        <v>43644</v>
      </c>
      <c r="B968" s="5">
        <f>'2_CVaR_t2'!D968-1</f>
        <v>8.2381010193059989E-3</v>
      </c>
      <c r="C968" s="5">
        <f>'Stocks Returns'!B964</f>
        <v>3.2279757901815698E-2</v>
      </c>
      <c r="D968" s="5">
        <f>'Stocks Returns'!C964</f>
        <v>1.3549027623664278E-2</v>
      </c>
      <c r="E968" s="5">
        <f>'Stocks Returns'!D964</f>
        <v>-5.0493458801927904E-3</v>
      </c>
      <c r="F968" s="5">
        <f>'Stocks Returns'!E964</f>
        <v>-4.4067243349110718E-3</v>
      </c>
      <c r="G968" s="5">
        <f t="shared" si="60"/>
        <v>2.4845676294630456E-2</v>
      </c>
      <c r="H968" s="5">
        <f t="shared" si="61"/>
        <v>1.4718169876884232E-3</v>
      </c>
      <c r="I968" s="5">
        <f t="shared" si="62"/>
        <v>-1.7168426771424238E-2</v>
      </c>
      <c r="J968" s="5">
        <f t="shared" si="63"/>
        <v>-1.2933925970632858E-2</v>
      </c>
    </row>
    <row r="969" spans="1:10" ht="15" customHeight="1" x14ac:dyDescent="0.2">
      <c r="A969" s="3">
        <f>'2_CVaR_t2'!A969</f>
        <v>43647</v>
      </c>
      <c r="B969" s="5">
        <f>'2_CVaR_t2'!D969-1</f>
        <v>4.2992445936385071E-3</v>
      </c>
      <c r="C969" s="5">
        <f>'Stocks Returns'!B965</f>
        <v>-6.5146579804553628E-4</v>
      </c>
      <c r="D969" s="5">
        <f>'Stocks Returns'!C965</f>
        <v>2.2471910112358273E-3</v>
      </c>
      <c r="E969" s="5">
        <f>'Stocks Returns'!D965</f>
        <v>5.4209919261822392E-2</v>
      </c>
      <c r="F969" s="5">
        <f>'Stocks Returns'!E965</f>
        <v>2.0491803278688492E-2</v>
      </c>
      <c r="G969" s="5">
        <f t="shared" si="60"/>
        <v>-4.2990732781008605E-3</v>
      </c>
      <c r="H969" s="5">
        <f t="shared" si="61"/>
        <v>-4.0330569878812015E-3</v>
      </c>
      <c r="I969" s="5">
        <f t="shared" si="62"/>
        <v>4.7904231717113645E-2</v>
      </c>
      <c r="J969" s="5">
        <f t="shared" si="63"/>
        <v>1.6053407473750333E-2</v>
      </c>
    </row>
    <row r="970" spans="1:10" ht="15" customHeight="1" x14ac:dyDescent="0.2">
      <c r="A970" s="3">
        <f>'2_CVaR_t2'!A970</f>
        <v>43648</v>
      </c>
      <c r="B970" s="5">
        <f>'2_CVaR_t2'!D970-1</f>
        <v>3.8301833352185621E-3</v>
      </c>
      <c r="C970" s="5">
        <f>'Stocks Returns'!B966</f>
        <v>6.5189048239895353E-3</v>
      </c>
      <c r="D970" s="5">
        <f>'Stocks Returns'!C966</f>
        <v>7.7038059100840162E-3</v>
      </c>
      <c r="E970" s="5">
        <f>'Stocks Returns'!D966</f>
        <v>-1.8161925601750672E-2</v>
      </c>
      <c r="F970" s="5">
        <f>'Stocks Returns'!E966</f>
        <v>-3.4538152610441797E-2</v>
      </c>
      <c r="G970" s="5">
        <f t="shared" si="60"/>
        <v>3.3222120580304821E-3</v>
      </c>
      <c r="H970" s="5">
        <f t="shared" si="61"/>
        <v>2.1138929462171264E-3</v>
      </c>
      <c r="I970" s="5">
        <f t="shared" si="62"/>
        <v>-2.3775321449549455E-2</v>
      </c>
      <c r="J970" s="5">
        <f t="shared" si="63"/>
        <v>-3.8489630335318901E-2</v>
      </c>
    </row>
    <row r="971" spans="1:10" ht="15" customHeight="1" x14ac:dyDescent="0.2">
      <c r="A971" s="3">
        <f>'2_CVaR_t2'!A971</f>
        <v>43649</v>
      </c>
      <c r="B971" s="5">
        <f>'2_CVaR_t2'!D971-1</f>
        <v>5.7408870278723434E-3</v>
      </c>
      <c r="C971" s="5">
        <f>'Stocks Returns'!B967</f>
        <v>6.4766839378238572E-4</v>
      </c>
      <c r="D971" s="5">
        <f>'Stocks Returns'!C967</f>
        <v>9.0712003651300943E-3</v>
      </c>
      <c r="E971" s="5">
        <f>'Stocks Returns'!D967</f>
        <v>3.3429908624915683E-4</v>
      </c>
      <c r="F971" s="5">
        <f>'Stocks Returns'!E967</f>
        <v>6.6555740432612254E-3</v>
      </c>
      <c r="G971" s="5">
        <f t="shared" si="60"/>
        <v>-4.3858087874956622E-3</v>
      </c>
      <c r="H971" s="5">
        <f t="shared" si="61"/>
        <v>6.6923316028001494E-4</v>
      </c>
      <c r="I971" s="5">
        <f t="shared" si="62"/>
        <v>-8.0991213914566422E-3</v>
      </c>
      <c r="J971" s="5">
        <f t="shared" si="63"/>
        <v>7.2065352303048082E-4</v>
      </c>
    </row>
    <row r="972" spans="1:10" ht="15" customHeight="1" x14ac:dyDescent="0.2">
      <c r="A972" s="3">
        <f>'2_CVaR_t2'!A972</f>
        <v>43650</v>
      </c>
      <c r="B972" s="5">
        <f>'2_CVaR_t2'!D972-1</f>
        <v>3.1594126486123031E-5</v>
      </c>
      <c r="C972" s="5">
        <f>'Stocks Returns'!B968</f>
        <v>0</v>
      </c>
      <c r="D972" s="5">
        <f>'Stocks Returns'!C968</f>
        <v>0</v>
      </c>
      <c r="E972" s="5">
        <f>'Stocks Returns'!D968</f>
        <v>0</v>
      </c>
      <c r="F972" s="5">
        <f>'Stocks Returns'!E968</f>
        <v>0</v>
      </c>
      <c r="G972" s="5">
        <f t="shared" si="60"/>
        <v>4.5494065351061984E-4</v>
      </c>
      <c r="H972" s="5">
        <f t="shared" si="61"/>
        <v>6.1315236885345803E-7</v>
      </c>
      <c r="I972" s="5">
        <f t="shared" si="62"/>
        <v>-7.0241384070458875E-6</v>
      </c>
      <c r="J972" s="5">
        <f t="shared" si="63"/>
        <v>-8.2789821646411454E-6</v>
      </c>
    </row>
    <row r="973" spans="1:10" ht="15" customHeight="1" x14ac:dyDescent="0.2">
      <c r="A973" s="3">
        <f>'2_CVaR_t2'!A973</f>
        <v>43651</v>
      </c>
      <c r="B973" s="5">
        <f>'2_CVaR_t2'!D973-1</f>
        <v>-1.046511793680871E-3</v>
      </c>
      <c r="C973" s="5">
        <f>'Stocks Returns'!B969</f>
        <v>1.1650485436893288E-2</v>
      </c>
      <c r="D973" s="5">
        <f>'Stocks Returns'!C969</f>
        <v>-1.1873127155538343E-3</v>
      </c>
      <c r="E973" s="5">
        <f>'Stocks Returns'!D969</f>
        <v>-6.0153726189149381E-3</v>
      </c>
      <c r="F973" s="5">
        <f>'Stocks Returns'!E969</f>
        <v>-9.91735537190086E-3</v>
      </c>
      <c r="G973" s="5">
        <f t="shared" si="60"/>
        <v>1.3141823392528501E-2</v>
      </c>
      <c r="H973" s="5">
        <f t="shared" si="61"/>
        <v>3.9998932881373374E-4</v>
      </c>
      <c r="I973" s="5">
        <f t="shared" si="62"/>
        <v>-4.431210609407636E-3</v>
      </c>
      <c r="J973" s="5">
        <f t="shared" si="63"/>
        <v>-8.8064857240582189E-3</v>
      </c>
    </row>
    <row r="974" spans="1:10" ht="15" customHeight="1" x14ac:dyDescent="0.2">
      <c r="A974" s="3">
        <f>'2_CVaR_t2'!A974</f>
        <v>43654</v>
      </c>
      <c r="B974" s="5">
        <f>'2_CVaR_t2'!D974-1</f>
        <v>-2.3900111807082514E-3</v>
      </c>
      <c r="C974" s="5">
        <f>'Stocks Returns'!B970</f>
        <v>1.2795905310301059E-3</v>
      </c>
      <c r="D974" s="5">
        <f>'Stocks Returns'!C970</f>
        <v>-2.6604777538774549E-3</v>
      </c>
      <c r="E974" s="5">
        <f>'Stocks Returns'!D970</f>
        <v>-1.4569091112854426E-2</v>
      </c>
      <c r="F974" s="5">
        <f>'Stocks Returns'!E970</f>
        <v>-1.6694490818025542E-4</v>
      </c>
      <c r="G974" s="5">
        <f t="shared" si="60"/>
        <v>4.0624519947688158E-3</v>
      </c>
      <c r="H974" s="5">
        <f t="shared" si="61"/>
        <v>9.0410269507695817E-4</v>
      </c>
      <c r="I974" s="5">
        <f t="shared" si="62"/>
        <v>-1.1002046369488976E-2</v>
      </c>
      <c r="J974" s="5">
        <f t="shared" si="63"/>
        <v>2.3385701731782468E-3</v>
      </c>
    </row>
    <row r="975" spans="1:10" ht="15" customHeight="1" x14ac:dyDescent="0.2">
      <c r="A975" s="3">
        <f>'2_CVaR_t2'!A975</f>
        <v>43655</v>
      </c>
      <c r="B975" s="5">
        <f>'2_CVaR_t2'!D975-1</f>
        <v>6.2629201435078219E-3</v>
      </c>
      <c r="C975" s="5">
        <f>'Stocks Returns'!B971</f>
        <v>1.0543130990415372E-2</v>
      </c>
      <c r="D975" s="5">
        <f>'Stocks Returns'!C971</f>
        <v>8.7405641636868481E-3</v>
      </c>
      <c r="E975" s="5">
        <f>'Stocks Returns'!D971</f>
        <v>1.4670760832480312E-2</v>
      </c>
      <c r="F975" s="5">
        <f>'Stocks Returns'!E971</f>
        <v>0</v>
      </c>
      <c r="G975" s="5">
        <f t="shared" si="60"/>
        <v>5.0078165568379377E-3</v>
      </c>
      <c r="H975" s="5">
        <f t="shared" si="61"/>
        <v>-4.296987441550059E-4</v>
      </c>
      <c r="I975" s="5">
        <f t="shared" si="62"/>
        <v>5.4668670211125685E-3</v>
      </c>
      <c r="J975" s="5">
        <f t="shared" si="63"/>
        <v>-6.4768270576620419E-3</v>
      </c>
    </row>
    <row r="976" spans="1:10" ht="15" customHeight="1" x14ac:dyDescent="0.2">
      <c r="A976" s="3">
        <f>'2_CVaR_t2'!A976</f>
        <v>43656</v>
      </c>
      <c r="B976" s="5">
        <f>'2_CVaR_t2'!D976-1</f>
        <v>5.7269375993622695E-3</v>
      </c>
      <c r="C976" s="5">
        <f>'Stocks Returns'!B972</f>
        <v>6.3231109705963462E-4</v>
      </c>
      <c r="D976" s="5">
        <f>'Stocks Returns'!C972</f>
        <v>8.8898891577111616E-3</v>
      </c>
      <c r="E976" s="5">
        <f>'Stocks Returns'!D972</f>
        <v>1.5691548980050207E-3</v>
      </c>
      <c r="F976" s="5">
        <f>'Stocks Returns'!E972</f>
        <v>2.204040741359159E-2</v>
      </c>
      <c r="G976" s="5">
        <f t="shared" si="60"/>
        <v>-4.3877563163991426E-3</v>
      </c>
      <c r="H976" s="5">
        <f t="shared" si="61"/>
        <v>5.084518496482511E-4</v>
      </c>
      <c r="I976" s="5">
        <f t="shared" si="62"/>
        <v>-6.8436774936868235E-3</v>
      </c>
      <c r="J976" s="5">
        <f t="shared" si="63"/>
        <v>1.611996736648914E-2</v>
      </c>
    </row>
    <row r="977" spans="1:10" ht="15" customHeight="1" x14ac:dyDescent="0.2">
      <c r="A977" s="3">
        <f>'2_CVaR_t2'!A977</f>
        <v>43657</v>
      </c>
      <c r="B977" s="5">
        <f>'2_CVaR_t2'!D977-1</f>
        <v>5.2465898264624222E-3</v>
      </c>
      <c r="C977" s="5">
        <f>'Stocks Returns'!B973</f>
        <v>-9.4786729857809782E-4</v>
      </c>
      <c r="D977" s="5">
        <f>'Stocks Returns'!C973</f>
        <v>7.9750153365680809E-3</v>
      </c>
      <c r="E977" s="5">
        <f>'Stocks Returns'!D973</f>
        <v>4.1405550581916639E-3</v>
      </c>
      <c r="F977" s="5">
        <f>'Stocks Returns'!E973</f>
        <v>4.0842999509884681E-3</v>
      </c>
      <c r="G977" s="5">
        <f t="shared" si="60"/>
        <v>-5.5061701241586759E-3</v>
      </c>
      <c r="H977" s="5">
        <f t="shared" si="61"/>
        <v>3.0052385015361463E-4</v>
      </c>
      <c r="I977" s="5">
        <f t="shared" si="62"/>
        <v>-3.5633277691555628E-3</v>
      </c>
      <c r="J977" s="5">
        <f t="shared" si="63"/>
        <v>-1.3375058321590597E-3</v>
      </c>
    </row>
    <row r="978" spans="1:10" ht="15" customHeight="1" x14ac:dyDescent="0.2">
      <c r="A978" s="3">
        <f>'2_CVaR_t2'!A978</f>
        <v>43658</v>
      </c>
      <c r="B978" s="5">
        <f>'2_CVaR_t2'!D978-1</f>
        <v>-2.3119953155747996E-4</v>
      </c>
      <c r="C978" s="5">
        <f>'Stocks Returns'!B974</f>
        <v>2.4984187223276333E-2</v>
      </c>
      <c r="D978" s="5">
        <f>'Stocks Returns'!C974</f>
        <v>-2.2684519198848951E-3</v>
      </c>
      <c r="E978" s="5">
        <f>'Stocks Returns'!D974</f>
        <v>2.206619859578729E-2</v>
      </c>
      <c r="F978" s="5">
        <f>'Stocks Returns'!E974</f>
        <v>4.8812235600390608E-3</v>
      </c>
      <c r="G978" s="5">
        <f t="shared" si="60"/>
        <v>2.5691754852594353E-2</v>
      </c>
      <c r="H978" s="5">
        <f t="shared" si="61"/>
        <v>-1.8810754910089371E-3</v>
      </c>
      <c r="I978" s="5">
        <f t="shared" si="62"/>
        <v>2.2447033962292296E-2</v>
      </c>
      <c r="J978" s="5">
        <f t="shared" si="63"/>
        <v>5.1457425997316272E-3</v>
      </c>
    </row>
    <row r="979" spans="1:10" ht="15" customHeight="1" x14ac:dyDescent="0.2">
      <c r="A979" s="3">
        <f>'2_CVaR_t2'!A979</f>
        <v>43661</v>
      </c>
      <c r="B979" s="5">
        <f>'2_CVaR_t2'!D979-1</f>
        <v>1.3268804536226142E-3</v>
      </c>
      <c r="C979" s="5">
        <f>'Stocks Returns'!B975</f>
        <v>-9.2564023449537292E-4</v>
      </c>
      <c r="D979" s="5">
        <f>'Stocks Returns'!C975</f>
        <v>1.3308933621691832E-3</v>
      </c>
      <c r="E979" s="5">
        <f>'Stocks Returns'!D975</f>
        <v>9.7045033257006086E-3</v>
      </c>
      <c r="F979" s="5">
        <f>'Stocks Returns'!E975</f>
        <v>-1.7972797927461093E-2</v>
      </c>
      <c r="G979" s="5">
        <f t="shared" si="60"/>
        <v>-1.7158752449076425E-3</v>
      </c>
      <c r="H979" s="5">
        <f t="shared" si="61"/>
        <v>-5.7481492269787003E-4</v>
      </c>
      <c r="I979" s="5">
        <f t="shared" si="62"/>
        <v>7.7857545387514313E-3</v>
      </c>
      <c r="J979" s="5">
        <f t="shared" si="63"/>
        <v>-1.9325673847055989E-2</v>
      </c>
    </row>
    <row r="980" spans="1:10" ht="15" customHeight="1" x14ac:dyDescent="0.2">
      <c r="A980" s="3">
        <f>'2_CVaR_t2'!A980</f>
        <v>43662</v>
      </c>
      <c r="B980" s="5">
        <f>'2_CVaR_t2'!D980-1</f>
        <v>-5.4063749012079887E-3</v>
      </c>
      <c r="C980" s="5">
        <f>'Stocks Returns'!B976</f>
        <v>5.8678196417540907E-3</v>
      </c>
      <c r="D980" s="5">
        <f>'Stocks Returns'!C976</f>
        <v>-6.9779033061969642E-3</v>
      </c>
      <c r="E980" s="5">
        <f>'Stocks Returns'!D976</f>
        <v>-1.9978401727861694E-2</v>
      </c>
      <c r="F980" s="5">
        <f>'Stocks Returns'!E976</f>
        <v>-1.483924154987637E-2</v>
      </c>
      <c r="G980" s="5">
        <f t="shared" si="60"/>
        <v>1.1550350946530502E-2</v>
      </c>
      <c r="H980" s="5">
        <f t="shared" si="61"/>
        <v>1.0259726887864636E-3</v>
      </c>
      <c r="I980" s="5">
        <f t="shared" si="62"/>
        <v>-1.1959478853275952E-2</v>
      </c>
      <c r="J980" s="5">
        <f t="shared" si="63"/>
        <v>-9.2025319705987228E-3</v>
      </c>
    </row>
    <row r="981" spans="1:10" ht="15" customHeight="1" x14ac:dyDescent="0.2">
      <c r="A981" s="3">
        <f>'2_CVaR_t2'!A981</f>
        <v>43663</v>
      </c>
      <c r="B981" s="5">
        <f>'2_CVaR_t2'!D981-1</f>
        <v>-5.1992369682196671E-4</v>
      </c>
      <c r="C981" s="5">
        <f>'Stocks Returns'!B977</f>
        <v>-2.3641387780165779E-2</v>
      </c>
      <c r="D981" s="5">
        <f>'Stocks Returns'!C977</f>
        <v>-8.9230940828732841E-4</v>
      </c>
      <c r="E981" s="5">
        <f>'Stocks Returns'!D977</f>
        <v>1.1019283746560582E-4</v>
      </c>
      <c r="F981" s="5">
        <f>'Stocks Returns'!E977</f>
        <v>5.020920502092352E-4</v>
      </c>
      <c r="G981" s="5">
        <f t="shared" si="60"/>
        <v>-2.265626583977233E-2</v>
      </c>
      <c r="H981" s="5">
        <f t="shared" si="61"/>
        <v>-8.0006803506685537E-5</v>
      </c>
      <c r="I981" s="5">
        <f t="shared" si="62"/>
        <v>9.1715877587751832E-4</v>
      </c>
      <c r="J981" s="5">
        <f t="shared" si="63"/>
        <v>1.066326774568198E-3</v>
      </c>
    </row>
    <row r="982" spans="1:10" ht="15" customHeight="1" x14ac:dyDescent="0.2">
      <c r="A982" s="3">
        <f>'2_CVaR_t2'!A982</f>
        <v>43664</v>
      </c>
      <c r="B982" s="5">
        <f>'2_CVaR_t2'!D982-1</f>
        <v>6.0968848326266034E-3</v>
      </c>
      <c r="C982" s="5">
        <f>'Stocks Returns'!B978</f>
        <v>-1.5094339622641506E-2</v>
      </c>
      <c r="D982" s="5">
        <f>'Stocks Returns'!C978</f>
        <v>7.7030421434551855E-3</v>
      </c>
      <c r="E982" s="5">
        <f>'Stocks Returns'!D978</f>
        <v>2.3578669017188192E-2</v>
      </c>
      <c r="F982" s="5">
        <f>'Stocks Returns'!E978</f>
        <v>9.0331214452994413E-3</v>
      </c>
      <c r="G982" s="5">
        <f t="shared" si="60"/>
        <v>-2.0470042143292927E-2</v>
      </c>
      <c r="H982" s="5">
        <f t="shared" si="61"/>
        <v>-1.2228603740699392E-3</v>
      </c>
      <c r="I982" s="5">
        <f t="shared" si="62"/>
        <v>1.4619828202744836E-2</v>
      </c>
      <c r="J982" s="5">
        <f t="shared" si="63"/>
        <v>2.7286505422875534E-3</v>
      </c>
    </row>
    <row r="983" spans="1:10" ht="15" customHeight="1" x14ac:dyDescent="0.2">
      <c r="A983" s="3">
        <f>'2_CVaR_t2'!A983</f>
        <v>43665</v>
      </c>
      <c r="B983" s="5">
        <f>'2_CVaR_t2'!D983-1</f>
        <v>-4.7693492742019172E-3</v>
      </c>
      <c r="C983" s="5">
        <f>'Stocks Returns'!B979</f>
        <v>4.46998722860803E-3</v>
      </c>
      <c r="D983" s="5">
        <f>'Stocks Returns'!C979</f>
        <v>-7.1456267656344608E-3</v>
      </c>
      <c r="E983" s="5">
        <f>'Stocks Returns'!D979</f>
        <v>-6.3509149623250938E-3</v>
      </c>
      <c r="F983" s="5">
        <f>'Stocks Returns'!E979</f>
        <v>1.6578249336873796E-4</v>
      </c>
      <c r="G983" s="5">
        <f t="shared" si="60"/>
        <v>9.5401374779951371E-3</v>
      </c>
      <c r="H983" s="5">
        <f t="shared" si="61"/>
        <v>-7.9285262746659618E-5</v>
      </c>
      <c r="I983" s="5">
        <f t="shared" si="62"/>
        <v>7.2781610494592006E-4</v>
      </c>
      <c r="J983" s="5">
        <f t="shared" si="63"/>
        <v>5.1412153424036404E-3</v>
      </c>
    </row>
    <row r="984" spans="1:10" ht="15" customHeight="1" x14ac:dyDescent="0.2">
      <c r="A984" s="3">
        <f>'2_CVaR_t2'!A984</f>
        <v>43668</v>
      </c>
      <c r="B984" s="5">
        <f>'2_CVaR_t2'!D984-1</f>
        <v>5.3822309827049608E-3</v>
      </c>
      <c r="C984" s="5">
        <f>'Stocks Returns'!B980</f>
        <v>-1.5257469802924306E-2</v>
      </c>
      <c r="D984" s="5">
        <f>'Stocks Returns'!C980</f>
        <v>7.4202187011827014E-3</v>
      </c>
      <c r="E984" s="5">
        <f>'Stocks Returns'!D980</f>
        <v>1.3541328133463315E-2</v>
      </c>
      <c r="F984" s="5">
        <f>'Stocks Returns'!E980</f>
        <v>1.8233051549809698E-3</v>
      </c>
      <c r="G984" s="5">
        <f t="shared" si="60"/>
        <v>-1.9946166243600748E-2</v>
      </c>
      <c r="H984" s="5">
        <f t="shared" si="61"/>
        <v>-4.5390095894085741E-4</v>
      </c>
      <c r="I984" s="5">
        <f t="shared" si="62"/>
        <v>5.6372513132412674E-3</v>
      </c>
      <c r="J984" s="5">
        <f t="shared" si="63"/>
        <v>-3.7393055447724581E-3</v>
      </c>
    </row>
    <row r="985" spans="1:10" ht="15" customHeight="1" x14ac:dyDescent="0.2">
      <c r="A985" s="3">
        <f>'2_CVaR_t2'!A985</f>
        <v>43669</v>
      </c>
      <c r="B985" s="5">
        <f>'2_CVaR_t2'!D985-1</f>
        <v>2.284440678370192E-3</v>
      </c>
      <c r="C985" s="5">
        <f>'Stocks Returns'!B981</f>
        <v>-2.9051000645577973E-3</v>
      </c>
      <c r="D985" s="5">
        <f>'Stocks Returns'!C981</f>
        <v>1.8275461040040408E-3</v>
      </c>
      <c r="E985" s="5">
        <f>'Stocks Returns'!D981</f>
        <v>2.1483539974347821E-2</v>
      </c>
      <c r="F985" s="5">
        <f>'Stocks Returns'!E981</f>
        <v>-2.647253474520106E-3</v>
      </c>
      <c r="G985" s="5">
        <f t="shared" si="60"/>
        <v>-4.6158502256488515E-3</v>
      </c>
      <c r="H985" s="5">
        <f t="shared" si="61"/>
        <v>-1.4874394546502048E-3</v>
      </c>
      <c r="I985" s="5">
        <f t="shared" si="62"/>
        <v>1.8151519507027862E-2</v>
      </c>
      <c r="J985" s="5">
        <f t="shared" si="63"/>
        <v>-4.9941432415760399E-3</v>
      </c>
    </row>
    <row r="986" spans="1:10" ht="15" customHeight="1" x14ac:dyDescent="0.2">
      <c r="A986" s="3">
        <f>'2_CVaR_t2'!A986</f>
        <v>43670</v>
      </c>
      <c r="B986" s="5">
        <f>'2_CVaR_t2'!D986-1</f>
        <v>1.0749488720977363E-2</v>
      </c>
      <c r="C986" s="5">
        <f>'Stocks Returns'!B982</f>
        <v>1.9423761735189338E-2</v>
      </c>
      <c r="D986" s="5">
        <f>'Stocks Returns'!C982</f>
        <v>1.3432835820895495E-2</v>
      </c>
      <c r="E986" s="5">
        <f>'Stocks Returns'!D982</f>
        <v>4.467929266506232E-2</v>
      </c>
      <c r="F986" s="5">
        <f>'Stocks Returns'!E982</f>
        <v>-3.3178500331785266E-3</v>
      </c>
      <c r="G986" s="5">
        <f t="shared" si="60"/>
        <v>9.575450329323533E-3</v>
      </c>
      <c r="H986" s="5">
        <f t="shared" si="61"/>
        <v>-2.340478226818335E-3</v>
      </c>
      <c r="I986" s="5">
        <f t="shared" si="62"/>
        <v>2.8853632254888108E-2</v>
      </c>
      <c r="J986" s="5">
        <f t="shared" si="63"/>
        <v>-1.4452046077489858E-2</v>
      </c>
    </row>
    <row r="987" spans="1:10" ht="15" customHeight="1" x14ac:dyDescent="0.2">
      <c r="A987" s="3">
        <f>'2_CVaR_t2'!A987</f>
        <v>43671</v>
      </c>
      <c r="B987" s="5">
        <f>'2_CVaR_t2'!D987-1</f>
        <v>-6.8783628539301755E-3</v>
      </c>
      <c r="C987" s="5">
        <f>'Stocks Returns'!B983</f>
        <v>-9.526833915527444E-4</v>
      </c>
      <c r="D987" s="5">
        <f>'Stocks Returns'!C983</f>
        <v>-9.4910816560301869E-3</v>
      </c>
      <c r="E987" s="5">
        <f>'Stocks Returns'!D983</f>
        <v>-1.7928685897436014E-2</v>
      </c>
      <c r="F987" s="5">
        <f>'Stocks Returns'!E983</f>
        <v>-1.7310252996005304E-2</v>
      </c>
      <c r="G987" s="5">
        <f t="shared" si="60"/>
        <v>6.1448891577099941E-3</v>
      </c>
      <c r="H987" s="5">
        <f t="shared" si="61"/>
        <v>6.7917418164852028E-4</v>
      </c>
      <c r="I987" s="5">
        <f t="shared" si="62"/>
        <v>-7.7372428683319238E-3</v>
      </c>
      <c r="J987" s="5">
        <f t="shared" si="63"/>
        <v>-1.014551795108409E-2</v>
      </c>
    </row>
    <row r="988" spans="1:10" ht="15" customHeight="1" x14ac:dyDescent="0.2">
      <c r="A988" s="3">
        <f>'2_CVaR_t2'!A988</f>
        <v>43672</v>
      </c>
      <c r="B988" s="5">
        <f>'2_CVaR_t2'!D988-1</f>
        <v>7.2889565361069497E-3</v>
      </c>
      <c r="C988" s="5">
        <f>'Stocks Returns'!B984</f>
        <v>3.1786395422761515E-4</v>
      </c>
      <c r="D988" s="5">
        <f>'Stocks Returns'!C984</f>
        <v>1.1564513464397796E-2</v>
      </c>
      <c r="E988" s="5">
        <f>'Stocks Returns'!D984</f>
        <v>6.1193268740433737E-4</v>
      </c>
      <c r="F988" s="5">
        <f>'Stocks Returns'!E984</f>
        <v>-4.9119241192411289E-3</v>
      </c>
      <c r="G988" s="5">
        <f t="shared" si="60"/>
        <v>-6.2037926645468677E-3</v>
      </c>
      <c r="H988" s="5">
        <f t="shared" si="61"/>
        <v>8.8419433993550296E-4</v>
      </c>
      <c r="I988" s="5">
        <f t="shared" si="62"/>
        <v>-1.0106297391504591E-2</v>
      </c>
      <c r="J988" s="5">
        <f t="shared" si="63"/>
        <v>-1.2453848030222613E-2</v>
      </c>
    </row>
    <row r="989" spans="1:10" ht="15" customHeight="1" x14ac:dyDescent="0.2">
      <c r="A989" s="3">
        <f>'2_CVaR_t2'!A989</f>
        <v>43675</v>
      </c>
      <c r="B989" s="5">
        <f>'2_CVaR_t2'!D989-1</f>
        <v>-1.4827132944457144E-3</v>
      </c>
      <c r="C989" s="5">
        <f>'Stocks Returns'!B985</f>
        <v>-1.2392755004766443E-2</v>
      </c>
      <c r="D989" s="5">
        <f>'Stocks Returns'!C985</f>
        <v>-2.6130981544993936E-3</v>
      </c>
      <c r="E989" s="5">
        <f>'Stocks Returns'!D985</f>
        <v>2.7520130465803483E-3</v>
      </c>
      <c r="F989" s="5">
        <f>'Stocks Returns'!E985</f>
        <v>-9.5319148936170439E-3</v>
      </c>
      <c r="G989" s="5">
        <f t="shared" si="60"/>
        <v>-1.0482090849247864E-2</v>
      </c>
      <c r="H989" s="5">
        <f t="shared" si="61"/>
        <v>-3.8382201186368866E-4</v>
      </c>
      <c r="I989" s="5">
        <f t="shared" si="62"/>
        <v>4.9799687434546203E-3</v>
      </c>
      <c r="J989" s="5">
        <f t="shared" si="63"/>
        <v>-7.9682378704912047E-3</v>
      </c>
    </row>
    <row r="990" spans="1:10" ht="15" customHeight="1" x14ac:dyDescent="0.2">
      <c r="A990" s="3">
        <f>'2_CVaR_t2'!A990</f>
        <v>43676</v>
      </c>
      <c r="B990" s="5">
        <f>'2_CVaR_t2'!D990-1</f>
        <v>-6.3880083095766427E-3</v>
      </c>
      <c r="C990" s="5">
        <f>'Stocks Returns'!B986</f>
        <v>-1.9305019305019266E-3</v>
      </c>
      <c r="D990" s="5">
        <f>'Stocks Returns'!C986</f>
        <v>-9.1698051416407855E-3</v>
      </c>
      <c r="E990" s="5">
        <f>'Stocks Returns'!D986</f>
        <v>-1.4128887985362937E-2</v>
      </c>
      <c r="F990" s="5">
        <f>'Stocks Returns'!E986</f>
        <v>2.2684310018903586E-2</v>
      </c>
      <c r="G990" s="5">
        <f t="shared" si="60"/>
        <v>4.6956863907864233E-3</v>
      </c>
      <c r="H990" s="5">
        <f t="shared" si="61"/>
        <v>2.7877753376985212E-4</v>
      </c>
      <c r="I990" s="5">
        <f t="shared" si="62"/>
        <v>-4.661163603886102E-3</v>
      </c>
      <c r="J990" s="5">
        <f t="shared" si="63"/>
        <v>2.934002307789034E-2</v>
      </c>
    </row>
    <row r="991" spans="1:10" ht="15" customHeight="1" x14ac:dyDescent="0.2">
      <c r="A991" s="3">
        <f>'2_CVaR_t2'!A991</f>
        <v>43677</v>
      </c>
      <c r="B991" s="5">
        <f>'2_CVaR_t2'!D991-1</f>
        <v>-1.3529523230982998E-2</v>
      </c>
      <c r="C991" s="5">
        <f>'Stocks Returns'!B987</f>
        <v>-2.2888459058671873E-2</v>
      </c>
      <c r="D991" s="5">
        <f>'Stocks Returns'!C987</f>
        <v>-1.9445821627279258E-2</v>
      </c>
      <c r="E991" s="5">
        <f>'Stocks Returns'!D987</f>
        <v>-2.6497577069800937E-2</v>
      </c>
      <c r="F991" s="5">
        <f>'Stocks Returns'!E987</f>
        <v>-7.2256763569148452E-3</v>
      </c>
      <c r="G991" s="5">
        <f t="shared" si="60"/>
        <v>-9.3970391685951511E-3</v>
      </c>
      <c r="H991" s="5">
        <f t="shared" si="61"/>
        <v>5.131962343915171E-4</v>
      </c>
      <c r="I991" s="5">
        <f t="shared" si="62"/>
        <v>-6.4896270894281571E-3</v>
      </c>
      <c r="J991" s="5">
        <f t="shared" si="63"/>
        <v>6.8434239128855635E-3</v>
      </c>
    </row>
    <row r="992" spans="1:10" ht="15" customHeight="1" x14ac:dyDescent="0.2">
      <c r="A992" s="3">
        <f>'2_CVaR_t2'!A992</f>
        <v>43678</v>
      </c>
      <c r="B992" s="5">
        <f>'2_CVaR_t2'!D992-1</f>
        <v>2.5835124901951723E-3</v>
      </c>
      <c r="C992" s="5">
        <f>'Stocks Returns'!B988</f>
        <v>-1.2207192345760398E-2</v>
      </c>
      <c r="D992" s="5">
        <f>'Stocks Returns'!C988</f>
        <v>6.5730337078651058E-3</v>
      </c>
      <c r="E992" s="5">
        <f>'Stocks Returns'!D988</f>
        <v>-2.9866553696250908E-2</v>
      </c>
      <c r="F992" s="5">
        <f>'Stocks Returns'!E988</f>
        <v>-4.7393364928910442E-3</v>
      </c>
      <c r="G992" s="5">
        <f t="shared" si="60"/>
        <v>-1.4205444145715389E-2</v>
      </c>
      <c r="H992" s="5">
        <f t="shared" si="61"/>
        <v>2.8178929540152685E-3</v>
      </c>
      <c r="I992" s="5">
        <f t="shared" si="62"/>
        <v>-3.3639976919372302E-2</v>
      </c>
      <c r="J992" s="5">
        <f t="shared" si="63"/>
        <v>-7.3966835185676136E-3</v>
      </c>
    </row>
    <row r="993" spans="1:10" ht="15" customHeight="1" x14ac:dyDescent="0.2">
      <c r="A993" s="3">
        <f>'2_CVaR_t2'!A993</f>
        <v>43679</v>
      </c>
      <c r="B993" s="5">
        <f>'2_CVaR_t2'!D993-1</f>
        <v>-8.1780736353526118E-3</v>
      </c>
      <c r="C993" s="5">
        <f>'Stocks Returns'!B989</f>
        <v>-1.7034068136272618E-2</v>
      </c>
      <c r="D993" s="5">
        <f>'Stocks Returns'!C989</f>
        <v>-9.7672601439973139E-3</v>
      </c>
      <c r="E993" s="5">
        <f>'Stocks Returns'!D989</f>
        <v>-3.8646288209606916E-2</v>
      </c>
      <c r="F993" s="5">
        <f>'Stocks Returns'!E989</f>
        <v>-3.9625850340135993E-2</v>
      </c>
      <c r="G993" s="5">
        <f t="shared" si="60"/>
        <v>-8.6870666373944135E-3</v>
      </c>
      <c r="H993" s="5">
        <f t="shared" si="61"/>
        <v>2.315828766126184E-3</v>
      </c>
      <c r="I993" s="5">
        <f t="shared" si="62"/>
        <v>-2.6536590440399018E-2</v>
      </c>
      <c r="J993" s="5">
        <f t="shared" si="63"/>
        <v>-3.1111925467735391E-2</v>
      </c>
    </row>
    <row r="994" spans="1:10" ht="15" customHeight="1" x14ac:dyDescent="0.2">
      <c r="A994" s="3">
        <f>'2_CVaR_t2'!A994</f>
        <v>43682</v>
      </c>
      <c r="B994" s="5">
        <f>'2_CVaR_t2'!D994-1</f>
        <v>-3.2851158509234701E-2</v>
      </c>
      <c r="C994" s="5">
        <f>'Stocks Returns'!B990</f>
        <v>-8.4947332653754204E-3</v>
      </c>
      <c r="D994" s="5">
        <f>'Stocks Returns'!C990</f>
        <v>-4.824709728328247E-2</v>
      </c>
      <c r="E994" s="5">
        <f>'Stocks Returns'!D990</f>
        <v>-5.0420168067226823E-2</v>
      </c>
      <c r="F994" s="5">
        <f>'Stocks Returns'!E990</f>
        <v>-3.1698246856738055E-2</v>
      </c>
      <c r="G994" s="5">
        <f t="shared" si="60"/>
        <v>2.3570826976248287E-2</v>
      </c>
      <c r="H994" s="5">
        <f t="shared" si="61"/>
        <v>1.4829542595779649E-4</v>
      </c>
      <c r="I994" s="5">
        <f t="shared" si="62"/>
        <v>-1.8952441655484889E-3</v>
      </c>
      <c r="J994" s="5">
        <f t="shared" si="63"/>
        <v>2.4280493217967367E-3</v>
      </c>
    </row>
    <row r="995" spans="1:10" ht="15" customHeight="1" x14ac:dyDescent="0.2">
      <c r="A995" s="3">
        <f>'2_CVaR_t2'!A995</f>
        <v>43683</v>
      </c>
      <c r="B995" s="5">
        <f>'2_CVaR_t2'!D995-1</f>
        <v>1.432214827198286E-2</v>
      </c>
      <c r="C995" s="5">
        <f>'Stocks Returns'!B991</f>
        <v>1.2337217272104128E-2</v>
      </c>
      <c r="D995" s="5">
        <f>'Stocks Returns'!C991</f>
        <v>2.1437877531682803E-2</v>
      </c>
      <c r="E995" s="5">
        <f>'Stocks Returns'!D991</f>
        <v>1.7220760583592343E-2</v>
      </c>
      <c r="F995" s="5">
        <f>'Stocks Returns'!E991</f>
        <v>-8.2297000731529346E-3</v>
      </c>
      <c r="G995" s="5">
        <f t="shared" si="60"/>
        <v>-9.4553842240655342E-4</v>
      </c>
      <c r="H995" s="5">
        <f t="shared" si="61"/>
        <v>4.065465132473238E-4</v>
      </c>
      <c r="I995" s="5">
        <f t="shared" si="62"/>
        <v>-3.8778199380800904E-3</v>
      </c>
      <c r="J995" s="5">
        <f t="shared" si="63"/>
        <v>-2.3072564224370595E-2</v>
      </c>
    </row>
    <row r="996" spans="1:10" ht="15" customHeight="1" x14ac:dyDescent="0.2">
      <c r="A996" s="3">
        <f>'2_CVaR_t2'!A996</f>
        <v>43684</v>
      </c>
      <c r="B996" s="5">
        <f>'2_CVaR_t2'!D996-1</f>
        <v>1.2347616334556388E-2</v>
      </c>
      <c r="C996" s="5">
        <f>'Stocks Returns'!B992</f>
        <v>1.0832769126607911E-2</v>
      </c>
      <c r="D996" s="5">
        <f>'Stocks Returns'!C992</f>
        <v>1.6465677179962945E-2</v>
      </c>
      <c r="E996" s="5">
        <f>'Stocks Returns'!D992</f>
        <v>3.9501528332941405E-2</v>
      </c>
      <c r="F996" s="5">
        <f>'Stocks Returns'!E992</f>
        <v>-1.6780379863544082E-2</v>
      </c>
      <c r="G996" s="5">
        <f t="shared" si="60"/>
        <v>-5.5184322722742762E-4</v>
      </c>
      <c r="H996" s="5">
        <f t="shared" si="61"/>
        <v>-1.6596611772635161E-3</v>
      </c>
      <c r="I996" s="5">
        <f t="shared" si="62"/>
        <v>2.1317177117199153E-2</v>
      </c>
      <c r="J996" s="5">
        <f t="shared" si="63"/>
        <v>-2.9573543079686484E-2</v>
      </c>
    </row>
    <row r="997" spans="1:10" ht="15" customHeight="1" x14ac:dyDescent="0.2">
      <c r="A997" s="3">
        <f>'2_CVaR_t2'!A997</f>
        <v>43685</v>
      </c>
      <c r="B997" s="5">
        <f>'2_CVaR_t2'!D997-1</f>
        <v>1.7852279692844863E-2</v>
      </c>
      <c r="C997" s="5">
        <f>'Stocks Returns'!B993</f>
        <v>-6.3630274614868698E-3</v>
      </c>
      <c r="D997" s="5">
        <f>'Stocks Returns'!C993</f>
        <v>2.6123659593885629E-2</v>
      </c>
      <c r="E997" s="5">
        <f>'Stocks Returns'!D993</f>
        <v>2.6916987106989421E-2</v>
      </c>
      <c r="F997" s="5">
        <f>'Stocks Returns'!E993</f>
        <v>3.2820705176294096E-2</v>
      </c>
      <c r="G997" s="5">
        <f t="shared" si="60"/>
        <v>-2.3039344597678476E-2</v>
      </c>
      <c r="H997" s="5">
        <f t="shared" si="61"/>
        <v>-1.030981521108823E-4</v>
      </c>
      <c r="I997" s="5">
        <f t="shared" si="62"/>
        <v>6.0825412059185846E-4</v>
      </c>
      <c r="J997" s="5">
        <f t="shared" si="63"/>
        <v>1.4313320063359228E-2</v>
      </c>
    </row>
    <row r="998" spans="1:10" ht="15" customHeight="1" x14ac:dyDescent="0.2">
      <c r="A998" s="3">
        <f>'2_CVaR_t2'!A998</f>
        <v>43686</v>
      </c>
      <c r="B998" s="5">
        <f>'2_CVaR_t2'!D998-1</f>
        <v>-4.6560625331687477E-3</v>
      </c>
      <c r="C998" s="5">
        <f>'Stocks Returns'!B994</f>
        <v>-7.0778564206269712E-3</v>
      </c>
      <c r="D998" s="5">
        <f>'Stocks Returns'!C994</f>
        <v>-4.7248471372984824E-3</v>
      </c>
      <c r="E998" s="5">
        <f>'Stocks Returns'!D994</f>
        <v>-3.2488986784141027E-2</v>
      </c>
      <c r="F998" s="5">
        <f>'Stocks Returns'!E994</f>
        <v>-1.9248229526057758E-2</v>
      </c>
      <c r="G998" s="5">
        <f t="shared" si="60"/>
        <v>-2.1166101950254651E-3</v>
      </c>
      <c r="H998" s="5">
        <f t="shared" si="61"/>
        <v>2.1747660226262983E-3</v>
      </c>
      <c r="I998" s="5">
        <f t="shared" si="62"/>
        <v>-2.557745662886057E-2</v>
      </c>
      <c r="J998" s="5">
        <f t="shared" si="63"/>
        <v>-1.4390396162058262E-2</v>
      </c>
    </row>
    <row r="999" spans="1:10" ht="15" customHeight="1" x14ac:dyDescent="0.2">
      <c r="A999" s="3">
        <f>'2_CVaR_t2'!A999</f>
        <v>43689</v>
      </c>
      <c r="B999" s="5">
        <f>'2_CVaR_t2'!D999-1</f>
        <v>-9.8028727513793656E-3</v>
      </c>
      <c r="C999" s="5">
        <f>'Stocks Returns'!B995</f>
        <v>-7.1283095723014833E-3</v>
      </c>
      <c r="D999" s="5">
        <f>'Stocks Returns'!C995</f>
        <v>-1.5135437028762966E-2</v>
      </c>
      <c r="E999" s="5">
        <f>'Stocks Returns'!D995</f>
        <v>-6.2606715993169804E-3</v>
      </c>
      <c r="F999" s="5">
        <f>'Stocks Returns'!E995</f>
        <v>-1.6478429920385174E-2</v>
      </c>
      <c r="G999" s="5">
        <f t="shared" si="60"/>
        <v>2.7806325382039327E-3</v>
      </c>
      <c r="H999" s="5">
        <f t="shared" si="61"/>
        <v>-6.6107035928011752E-4</v>
      </c>
      <c r="I999" s="5">
        <f t="shared" si="62"/>
        <v>8.2470816839212892E-3</v>
      </c>
      <c r="J999" s="5">
        <f t="shared" si="63"/>
        <v>-6.2778510089670312E-3</v>
      </c>
    </row>
    <row r="1000" spans="1:10" ht="15" customHeight="1" x14ac:dyDescent="0.2">
      <c r="A1000" s="3">
        <f>'2_CVaR_t2'!A1000</f>
        <v>43690</v>
      </c>
      <c r="B1000" s="5">
        <f>'2_CVaR_t2'!D1000-1</f>
        <v>9.9512749602379547E-3</v>
      </c>
      <c r="C1000" s="5">
        <f>'Stocks Returns'!B996</f>
        <v>1.1965811965811923E-2</v>
      </c>
      <c r="D1000" s="5">
        <f>'Stocks Returns'!C996</f>
        <v>1.2872859249177804E-2</v>
      </c>
      <c r="E1000" s="5">
        <f>'Stocks Returns'!D996</f>
        <v>3.5280641466208351E-2</v>
      </c>
      <c r="F1000" s="5">
        <f>'Stocks Returns'!E996</f>
        <v>1.4118975903614439E-2</v>
      </c>
      <c r="G1000" s="5">
        <f t="shared" si="60"/>
        <v>2.8848338735605258E-3</v>
      </c>
      <c r="H1000" s="5">
        <f t="shared" si="61"/>
        <v>-1.7256936884128566E-3</v>
      </c>
      <c r="I1000" s="5">
        <f t="shared" si="62"/>
        <v>2.063307186826753E-2</v>
      </c>
      <c r="J1000" s="5">
        <f t="shared" si="63"/>
        <v>3.8133810385324145E-3</v>
      </c>
    </row>
    <row r="1001" spans="1:10" ht="15" customHeight="1" x14ac:dyDescent="0.2">
      <c r="A1001" s="3">
        <f>'2_CVaR_t2'!A1001</f>
        <v>43691</v>
      </c>
      <c r="B1001" s="5">
        <f>'2_CVaR_t2'!D1001-1</f>
        <v>-1.9919395716958999E-2</v>
      </c>
      <c r="C1001" s="5">
        <f>'Stocks Returns'!B997</f>
        <v>-7.1283783783783861E-2</v>
      </c>
      <c r="D1001" s="5">
        <f>'Stocks Returns'!C997</f>
        <v>-2.8553832372207766E-2</v>
      </c>
      <c r="E1001" s="5">
        <f>'Stocks Returns'!D997</f>
        <v>-3.839344987829163E-2</v>
      </c>
      <c r="F1001" s="5">
        <f>'Stocks Returns'!E997</f>
        <v>-3.8797104139595251E-2</v>
      </c>
      <c r="G1001" s="5">
        <f t="shared" si="60"/>
        <v>-5.1649696015248672E-2</v>
      </c>
      <c r="H1001" s="5">
        <f t="shared" si="61"/>
        <v>8.094003306317564E-4</v>
      </c>
      <c r="I1001" s="5">
        <f t="shared" si="62"/>
        <v>-8.95463007665942E-3</v>
      </c>
      <c r="J1001" s="5">
        <f t="shared" si="63"/>
        <v>-1.8094873576350607E-2</v>
      </c>
    </row>
    <row r="1002" spans="1:10" ht="15" customHeight="1" x14ac:dyDescent="0.2">
      <c r="A1002" s="3">
        <f>'2_CVaR_t2'!A1002</f>
        <v>43692</v>
      </c>
      <c r="B1002" s="5">
        <f>'2_CVaR_t2'!D1002-1</f>
        <v>9.9053905788848429E-3</v>
      </c>
      <c r="C1002" s="5">
        <f>'Stocks Returns'!B998</f>
        <v>-1.1640596580574591E-2</v>
      </c>
      <c r="D1002" s="5">
        <f>'Stocks Returns'!C998</f>
        <v>1.5906864157685607E-2</v>
      </c>
      <c r="E1002" s="5">
        <f>'Stocks Returns'!D998</f>
        <v>-8.0543090553442109E-4</v>
      </c>
      <c r="F1002" s="5">
        <f>'Stocks Returns'!E998</f>
        <v>-1.6801853997682636E-2</v>
      </c>
      <c r="G1002" s="5">
        <f t="shared" si="60"/>
        <v>-2.0677465417738461E-2</v>
      </c>
      <c r="H1002" s="5">
        <f t="shared" si="61"/>
        <v>1.3758409839589088E-3</v>
      </c>
      <c r="I1002" s="5">
        <f t="shared" si="62"/>
        <v>-1.5385279335592791E-2</v>
      </c>
      <c r="J1002" s="5">
        <f t="shared" si="63"/>
        <v>-2.7059817696318499E-2</v>
      </c>
    </row>
    <row r="1003" spans="1:10" ht="15" customHeight="1" x14ac:dyDescent="0.2">
      <c r="A1003" s="3">
        <f>'2_CVaR_t2'!A1003</f>
        <v>43693</v>
      </c>
      <c r="B1003" s="5">
        <f>'2_CVaR_t2'!D1003-1</f>
        <v>7.9358272557346066E-3</v>
      </c>
      <c r="C1003" s="5">
        <f>'Stocks Returns'!B999</f>
        <v>2.8708133971291794E-2</v>
      </c>
      <c r="D1003" s="5">
        <f>'Stocks Returns'!C999</f>
        <v>1.1119305610710617E-2</v>
      </c>
      <c r="E1003" s="5">
        <f>'Stocks Returns'!D999</f>
        <v>1.7733763242745226E-2</v>
      </c>
      <c r="F1003" s="5">
        <f>'Stocks Returns'!E999</f>
        <v>1.0999803574936129E-2</v>
      </c>
      <c r="G1003" s="5">
        <f t="shared" si="60"/>
        <v>2.1564632081004793E-2</v>
      </c>
      <c r="H1003" s="5">
        <f t="shared" si="61"/>
        <v>-5.1303739766971924E-4</v>
      </c>
      <c r="I1003" s="5">
        <f t="shared" si="62"/>
        <v>6.0608108964699519E-3</v>
      </c>
      <c r="J1003" s="5">
        <f t="shared" si="63"/>
        <v>2.7863830455602482E-3</v>
      </c>
    </row>
    <row r="1004" spans="1:10" ht="15" customHeight="1" x14ac:dyDescent="0.2">
      <c r="A1004" s="3">
        <f>'2_CVaR_t2'!A1004</f>
        <v>43696</v>
      </c>
      <c r="B1004" s="5">
        <f>'2_CVaR_t2'!D1004-1</f>
        <v>6.4247537717414538E-3</v>
      </c>
      <c r="C1004" s="5">
        <f>'Stocks Returns'!B1000</f>
        <v>1.681574239713779E-2</v>
      </c>
      <c r="D1004" s="5">
        <f>'Stocks Returns'!C1000</f>
        <v>8.4721988441902596E-3</v>
      </c>
      <c r="E1004" s="5">
        <f>'Stocks Returns'!D1000</f>
        <v>1.8895677755148332E-2</v>
      </c>
      <c r="F1004" s="5">
        <f>'Stocks Returns'!E1000</f>
        <v>4.7989119875655684E-2</v>
      </c>
      <c r="G1004" s="5">
        <f t="shared" si="60"/>
        <v>1.1124855183041359E-2</v>
      </c>
      <c r="H1004" s="5">
        <f t="shared" si="61"/>
        <v>-9.3624068012948015E-4</v>
      </c>
      <c r="I1004" s="5">
        <f t="shared" si="62"/>
        <v>9.4529322477689501E-3</v>
      </c>
      <c r="J1004" s="5">
        <f t="shared" si="63"/>
        <v>4.1344298300999685E-2</v>
      </c>
    </row>
    <row r="1005" spans="1:10" ht="15" customHeight="1" x14ac:dyDescent="0.2">
      <c r="A1005" s="3">
        <f>'2_CVaR_t2'!A1005</f>
        <v>43697</v>
      </c>
      <c r="B1005" s="5">
        <f>'2_CVaR_t2'!D1005-1</f>
        <v>-2.4304281839885311E-3</v>
      </c>
      <c r="C1005" s="5">
        <f>'Stocks Returns'!B1001</f>
        <v>-7.3891625615764012E-3</v>
      </c>
      <c r="D1005" s="5">
        <f>'Stocks Returns'!C1001</f>
        <v>-2.7817959274507587E-3</v>
      </c>
      <c r="E1005" s="5">
        <f>'Stocks Returns'!D1001</f>
        <v>-1.2881732370905064E-2</v>
      </c>
      <c r="F1005" s="5">
        <f>'Stocks Returns'!E1001</f>
        <v>-2.280311457174633E-2</v>
      </c>
      <c r="G1005" s="5">
        <f t="shared" si="60"/>
        <v>-4.5674477047006282E-3</v>
      </c>
      <c r="H1005" s="5">
        <f t="shared" si="61"/>
        <v>8.4226774013096851E-4</v>
      </c>
      <c r="I1005" s="5">
        <f t="shared" si="62"/>
        <v>-9.2550358117423036E-3</v>
      </c>
      <c r="J1005" s="5">
        <f t="shared" si="63"/>
        <v>-2.0255643841129246E-2</v>
      </c>
    </row>
    <row r="1006" spans="1:10" ht="15" customHeight="1" x14ac:dyDescent="0.2">
      <c r="A1006" s="3">
        <f>'2_CVaR_t2'!A1006</f>
        <v>43698</v>
      </c>
      <c r="B1006" s="5">
        <f>'2_CVaR_t2'!D1006-1</f>
        <v>6.039275525383303E-3</v>
      </c>
      <c r="C1006" s="5">
        <f>'Stocks Returns'!B1002</f>
        <v>2.4813895781636841E-3</v>
      </c>
      <c r="D1006" s="5">
        <f>'Stocks Returns'!C1002</f>
        <v>9.4844900691808398E-3</v>
      </c>
      <c r="E1006" s="5">
        <f>'Stocks Returns'!D1002</f>
        <v>1.4624817189785588E-3</v>
      </c>
      <c r="F1006" s="5">
        <f>'Stocks Returns'!E1002</f>
        <v>-1.5177385695314127E-3</v>
      </c>
      <c r="G1006" s="5">
        <f t="shared" si="60"/>
        <v>-2.8389323630035115E-3</v>
      </c>
      <c r="H1006" s="5">
        <f t="shared" si="61"/>
        <v>6.4337332842292344E-4</v>
      </c>
      <c r="I1006" s="5">
        <f t="shared" si="62"/>
        <v>-7.4113330048351453E-3</v>
      </c>
      <c r="J1006" s="5">
        <f t="shared" si="63"/>
        <v>-7.7624070207888184E-3</v>
      </c>
    </row>
    <row r="1007" spans="1:10" ht="15" customHeight="1" x14ac:dyDescent="0.2">
      <c r="A1007" s="3">
        <f>'2_CVaR_t2'!A1007</f>
        <v>43699</v>
      </c>
      <c r="B1007" s="5">
        <f>'2_CVaR_t2'!D1007-1</f>
        <v>-2.597754999224211E-3</v>
      </c>
      <c r="C1007" s="5">
        <f>'Stocks Returns'!B1003</f>
        <v>-8.8401697312587846E-3</v>
      </c>
      <c r="D1007" s="5">
        <f>'Stocks Returns'!C1003</f>
        <v>-4.6976898419365254E-3</v>
      </c>
      <c r="E1007" s="5">
        <f>'Stocks Returns'!D1003</f>
        <v>6.2907211862504031E-3</v>
      </c>
      <c r="F1007" s="5">
        <f>'Stocks Returns'!E1003</f>
        <v>-7.0302109063272722E-3</v>
      </c>
      <c r="G1007" s="5">
        <f t="shared" si="60"/>
        <v>-5.8576014214528046E-3</v>
      </c>
      <c r="H1007" s="5">
        <f t="shared" si="61"/>
        <v>-8.273650286717742E-4</v>
      </c>
      <c r="I1007" s="5">
        <f t="shared" si="62"/>
        <v>1.0164376885138875E-2</v>
      </c>
      <c r="J1007" s="5">
        <f t="shared" si="63"/>
        <v>-4.3090433500722353E-3</v>
      </c>
    </row>
    <row r="1008" spans="1:10" ht="15" customHeight="1" x14ac:dyDescent="0.2">
      <c r="A1008" s="3">
        <f>'2_CVaR_t2'!A1008</f>
        <v>43700</v>
      </c>
      <c r="B1008" s="5">
        <f>'2_CVaR_t2'!D1008-1</f>
        <v>-1.9834797166209062E-2</v>
      </c>
      <c r="C1008" s="5">
        <f>'Stocks Returns'!B1004</f>
        <v>-3.638958259008207E-2</v>
      </c>
      <c r="D1008" s="5">
        <f>'Stocks Returns'!C1004</f>
        <v>-2.6986506746626726E-2</v>
      </c>
      <c r="E1008" s="5">
        <f>'Stocks Returns'!D1004</f>
        <v>-5.5816030363920466E-2</v>
      </c>
      <c r="F1008" s="5">
        <f>'Stocks Returns'!E1004</f>
        <v>-3.5208572522005266E-2</v>
      </c>
      <c r="G1008" s="5">
        <f t="shared" si="60"/>
        <v>-1.6836820513318713E-2</v>
      </c>
      <c r="H1008" s="5">
        <f t="shared" si="61"/>
        <v>2.2522190981729799E-3</v>
      </c>
      <c r="I1008" s="5">
        <f t="shared" si="62"/>
        <v>-2.6502070318244402E-2</v>
      </c>
      <c r="J1008" s="5">
        <f t="shared" si="63"/>
        <v>-1.4594161114931965E-2</v>
      </c>
    </row>
    <row r="1009" spans="1:10" ht="15" customHeight="1" x14ac:dyDescent="0.2">
      <c r="A1009" s="3">
        <f>'2_CVaR_t2'!A1009</f>
        <v>43703</v>
      </c>
      <c r="B1009" s="5">
        <f>'2_CVaR_t2'!D1009-1</f>
        <v>8.595104374110818E-3</v>
      </c>
      <c r="C1009" s="5">
        <f>'Stocks Returns'!B1005</f>
        <v>7.0344316919659367E-3</v>
      </c>
      <c r="D1009" s="5">
        <f>'Stocks Returns'!C1005</f>
        <v>1.3468013468013629E-2</v>
      </c>
      <c r="E1009" s="5">
        <f>'Stocks Returns'!D1005</f>
        <v>1.773468905178488E-3</v>
      </c>
      <c r="F1009" s="5">
        <f>'Stocks Returns'!E1005</f>
        <v>1.8841729472431457E-2</v>
      </c>
      <c r="G1009" s="5">
        <f t="shared" si="60"/>
        <v>-7.4284190298969967E-4</v>
      </c>
      <c r="H1009" s="5">
        <f t="shared" si="61"/>
        <v>8.6538761366355271E-4</v>
      </c>
      <c r="I1009" s="5">
        <f t="shared" si="62"/>
        <v>-1.0872516423083031E-2</v>
      </c>
      <c r="J1009" s="5">
        <f t="shared" si="63"/>
        <v>9.9439336233174205E-3</v>
      </c>
    </row>
    <row r="1010" spans="1:10" ht="15" customHeight="1" x14ac:dyDescent="0.2">
      <c r="A1010" s="3">
        <f>'2_CVaR_t2'!A1010</f>
        <v>43704</v>
      </c>
      <c r="B1010" s="5">
        <f>'2_CVaR_t2'!D1010-1</f>
        <v>2.5650705242021843E-3</v>
      </c>
      <c r="C1010" s="5">
        <f>'Stocks Returns'!B1006</f>
        <v>-2.6838235294117663E-2</v>
      </c>
      <c r="D1010" s="5">
        <f>'Stocks Returns'!C1006</f>
        <v>4.448448673911809E-3</v>
      </c>
      <c r="E1010" s="5">
        <f>'Stocks Returns'!D1006</f>
        <v>-4.4848341791574597E-3</v>
      </c>
      <c r="F1010" s="5">
        <f>'Stocks Returns'!E1006</f>
        <v>-7.5919797547207013E-3</v>
      </c>
      <c r="G1010" s="5">
        <f t="shared" si="60"/>
        <v>-2.8818758591294333E-2</v>
      </c>
      <c r="H1010" s="5">
        <f t="shared" si="61"/>
        <v>7.2044965265088013E-4</v>
      </c>
      <c r="I1010" s="5">
        <f t="shared" si="62"/>
        <v>-8.2310387401052874E-3</v>
      </c>
      <c r="J1010" s="5">
        <f t="shared" si="63"/>
        <v>-1.0230182742144983E-2</v>
      </c>
    </row>
    <row r="1011" spans="1:10" ht="15" customHeight="1" x14ac:dyDescent="0.2">
      <c r="A1011" s="3">
        <f>'2_CVaR_t2'!A1011</f>
        <v>43705</v>
      </c>
      <c r="B1011" s="5">
        <f>'2_CVaR_t2'!D1011-1</f>
        <v>1.4189393910279957E-3</v>
      </c>
      <c r="C1011" s="5">
        <f>'Stocks Returns'!B1007</f>
        <v>1.7755950132225307E-2</v>
      </c>
      <c r="D1011" s="5">
        <f>'Stocks Returns'!C1007</f>
        <v>1.625742796277585E-3</v>
      </c>
      <c r="E1011" s="5">
        <f>'Stocks Returns'!D1007</f>
        <v>6.2833432128037714E-3</v>
      </c>
      <c r="F1011" s="5">
        <f>'Stocks Returns'!E1007</f>
        <v>1.9027069438995792E-2</v>
      </c>
      <c r="G1011" s="5">
        <f t="shared" si="60"/>
        <v>1.6877217662909727E-2</v>
      </c>
      <c r="H1011" s="5">
        <f t="shared" si="61"/>
        <v>-4.1545207729839443E-4</v>
      </c>
      <c r="I1011" s="5">
        <f t="shared" si="62"/>
        <v>4.2287238186618729E-3</v>
      </c>
      <c r="J1011" s="5">
        <f t="shared" si="63"/>
        <v>1.7578629965069238E-2</v>
      </c>
    </row>
    <row r="1012" spans="1:10" ht="15" customHeight="1" x14ac:dyDescent="0.2">
      <c r="A1012" s="3">
        <f>'2_CVaR_t2'!A1012</f>
        <v>43706</v>
      </c>
      <c r="B1012" s="5">
        <f>'2_CVaR_t2'!D1012-1</f>
        <v>9.8364366340968346E-3</v>
      </c>
      <c r="C1012" s="5">
        <f>'Stocks Returns'!B1008</f>
        <v>2.9324424647364511E-2</v>
      </c>
      <c r="D1012" s="5">
        <f>'Stocks Returns'!C1008</f>
        <v>1.3992276263502523E-2</v>
      </c>
      <c r="E1012" s="5">
        <f>'Stocks Returns'!D1008</f>
        <v>1.9910461828463788E-2</v>
      </c>
      <c r="F1012" s="5">
        <f>'Stocks Returns'!E1008</f>
        <v>6.5447545717034483E-3</v>
      </c>
      <c r="G1012" s="5">
        <f t="shared" si="60"/>
        <v>2.0353842137928138E-2</v>
      </c>
      <c r="H1012" s="5">
        <f t="shared" si="61"/>
        <v>-4.3726480516563179E-4</v>
      </c>
      <c r="I1012" s="5">
        <f t="shared" si="62"/>
        <v>5.4323831408197194E-3</v>
      </c>
      <c r="J1012" s="5">
        <f t="shared" si="63"/>
        <v>-3.641630155516374E-3</v>
      </c>
    </row>
    <row r="1013" spans="1:10" ht="15" customHeight="1" x14ac:dyDescent="0.2">
      <c r="A1013" s="3">
        <f>'2_CVaR_t2'!A1013</f>
        <v>43707</v>
      </c>
      <c r="B1013" s="5">
        <f>'2_CVaR_t2'!D1013-1</f>
        <v>-1.326114506216669E-3</v>
      </c>
      <c r="C1013" s="5">
        <f>'Stocks Returns'!B1009</f>
        <v>-4.6880634691669476E-3</v>
      </c>
      <c r="D1013" s="5">
        <f>'Stocks Returns'!C1009</f>
        <v>-1.9318871777888047E-3</v>
      </c>
      <c r="E1013" s="5">
        <f>'Stocks Returns'!D1009</f>
        <v>-2.7723229756265733E-3</v>
      </c>
      <c r="F1013" s="5">
        <f>'Stocks Returns'!E1009</f>
        <v>-2.1036527060623866E-3</v>
      </c>
      <c r="G1013" s="5">
        <f t="shared" si="60"/>
        <v>-2.9279397740990679E-3</v>
      </c>
      <c r="H1013" s="5">
        <f t="shared" si="61"/>
        <v>6.691665861469076E-5</v>
      </c>
      <c r="I1013" s="5">
        <f t="shared" si="62"/>
        <v>-7.7549282768874829E-4</v>
      </c>
      <c r="J1013" s="5">
        <f t="shared" si="63"/>
        <v>-7.0253607336663625E-4</v>
      </c>
    </row>
    <row r="1014" spans="1:10" ht="15" customHeight="1" x14ac:dyDescent="0.2">
      <c r="A1014" s="3">
        <f>'2_CVaR_t2'!A1014</f>
        <v>43710</v>
      </c>
      <c r="B1014" s="5">
        <f>'2_CVaR_t2'!D1014-1</f>
        <v>3.1594126486123031E-5</v>
      </c>
      <c r="C1014" s="5">
        <f>'Stocks Returns'!B1010</f>
        <v>0</v>
      </c>
      <c r="D1014" s="5">
        <f>'Stocks Returns'!C1010</f>
        <v>0</v>
      </c>
      <c r="E1014" s="5">
        <f>'Stocks Returns'!D1010</f>
        <v>0</v>
      </c>
      <c r="F1014" s="5">
        <f>'Stocks Returns'!E1010</f>
        <v>0</v>
      </c>
      <c r="G1014" s="5">
        <f t="shared" si="60"/>
        <v>4.5494065351061984E-4</v>
      </c>
      <c r="H1014" s="5">
        <f t="shared" si="61"/>
        <v>6.1315236885345803E-7</v>
      </c>
      <c r="I1014" s="5">
        <f t="shared" si="62"/>
        <v>-7.0241384070458875E-6</v>
      </c>
      <c r="J1014" s="5">
        <f t="shared" si="63"/>
        <v>-8.2789821646411454E-6</v>
      </c>
    </row>
    <row r="1015" spans="1:10" ht="15" customHeight="1" x14ac:dyDescent="0.2">
      <c r="A1015" s="3">
        <f>'2_CVaR_t2'!A1015</f>
        <v>43711</v>
      </c>
      <c r="B1015" s="5">
        <f>'2_CVaR_t2'!D1015-1</f>
        <v>-6.4470330322741187E-3</v>
      </c>
      <c r="C1015" s="5">
        <f>'Stocks Returns'!B1011</f>
        <v>-2.5724637681159401E-2</v>
      </c>
      <c r="D1015" s="5">
        <f>'Stocks Returns'!C1011</f>
        <v>-8.9591859307599497E-3</v>
      </c>
      <c r="E1015" s="5">
        <f>'Stocks Returns'!D1011</f>
        <v>-1.6680180701957537E-2</v>
      </c>
      <c r="F1015" s="5">
        <f>'Stocks Returns'!E1011</f>
        <v>-2.6830203142966802E-3</v>
      </c>
      <c r="G1015" s="5">
        <f t="shared" si="60"/>
        <v>-1.9041708123024081E-2</v>
      </c>
      <c r="H1015" s="5">
        <f t="shared" si="61"/>
        <v>5.7626564139404667E-4</v>
      </c>
      <c r="I1015" s="5">
        <f t="shared" si="62"/>
        <v>-7.1253412055519542E-3</v>
      </c>
      <c r="J1015" s="5">
        <f t="shared" si="63"/>
        <v>4.0339644957376967E-3</v>
      </c>
    </row>
    <row r="1016" spans="1:10" ht="15" customHeight="1" x14ac:dyDescent="0.2">
      <c r="A1016" s="3">
        <f>'2_CVaR_t2'!A1016</f>
        <v>43712</v>
      </c>
      <c r="B1016" s="5">
        <f>'2_CVaR_t2'!D1016-1</f>
        <v>1.005883229858795E-2</v>
      </c>
      <c r="C1016" s="5">
        <f>'Stocks Returns'!B1012</f>
        <v>5.5782818891780828E-3</v>
      </c>
      <c r="D1016" s="5">
        <f>'Stocks Returns'!C1012</f>
        <v>1.4341517857142883E-2</v>
      </c>
      <c r="E1016" s="5">
        <f>'Stocks Returns'!D1012</f>
        <v>1.9201319354458679E-2</v>
      </c>
      <c r="F1016" s="5">
        <f>'Stocks Returns'!E1012</f>
        <v>2.4212144504227373E-2</v>
      </c>
      <c r="G1016" s="5">
        <f t="shared" si="60"/>
        <v>-3.606092477228243E-3</v>
      </c>
      <c r="H1016" s="5">
        <f t="shared" si="61"/>
        <v>-4.1533124673397148E-4</v>
      </c>
      <c r="I1016" s="5">
        <f t="shared" si="62"/>
        <v>4.3950049210729897E-3</v>
      </c>
      <c r="J1016" s="5">
        <f t="shared" si="63"/>
        <v>1.3794897670994592E-2</v>
      </c>
    </row>
    <row r="1017" spans="1:10" ht="15" customHeight="1" x14ac:dyDescent="0.2">
      <c r="A1017" s="3">
        <f>'2_CVaR_t2'!A1017</f>
        <v>43713</v>
      </c>
      <c r="B1017" s="5">
        <f>'2_CVaR_t2'!D1017-1</f>
        <v>1.1614162177454368E-2</v>
      </c>
      <c r="C1017" s="5">
        <f>'Stocks Returns'!B1013</f>
        <v>1.3313609467455523E-2</v>
      </c>
      <c r="D1017" s="5">
        <f>'Stocks Returns'!C1013</f>
        <v>1.6284315343565892E-2</v>
      </c>
      <c r="E1017" s="5">
        <f>'Stocks Returns'!D1013</f>
        <v>2.6699029126213691E-2</v>
      </c>
      <c r="F1017" s="5">
        <f>'Stocks Returns'!E1013</f>
        <v>2.6266416510318802E-3</v>
      </c>
      <c r="G1017" s="5">
        <f t="shared" si="60"/>
        <v>2.6340761744371947E-3</v>
      </c>
      <c r="H1017" s="5">
        <f t="shared" si="61"/>
        <v>-7.6157103951336041E-4</v>
      </c>
      <c r="I1017" s="5">
        <f t="shared" si="62"/>
        <v>9.5971894458223989E-3</v>
      </c>
      <c r="J1017" s="5">
        <f t="shared" si="63"/>
        <v>-9.4051453406234827E-3</v>
      </c>
    </row>
    <row r="1018" spans="1:10" ht="15" customHeight="1" x14ac:dyDescent="0.2">
      <c r="A1018" s="3">
        <f>'2_CVaR_t2'!A1018</f>
        <v>43714</v>
      </c>
      <c r="B1018" s="5">
        <f>'2_CVaR_t2'!D1018-1</f>
        <v>4.4488795027721739E-3</v>
      </c>
      <c r="C1018" s="5">
        <f>'Stocks Returns'!B1014</f>
        <v>-2.1897810218978186E-3</v>
      </c>
      <c r="D1018" s="5">
        <f>'Stocks Returns'!C1014</f>
        <v>5.4674389649760347E-3</v>
      </c>
      <c r="E1018" s="5">
        <f>'Stocks Returns'!D1014</f>
        <v>1.9025104131487058E-2</v>
      </c>
      <c r="F1018" s="5">
        <f>'Stocks Returns'!E1014</f>
        <v>3.5553892215569594E-3</v>
      </c>
      <c r="G1018" s="5">
        <f t="shared" si="60"/>
        <v>-5.9812344944747036E-3</v>
      </c>
      <c r="H1018" s="5">
        <f t="shared" si="61"/>
        <v>-1.0330323384902087E-3</v>
      </c>
      <c r="I1018" s="5">
        <f t="shared" si="62"/>
        <v>1.2498569089140014E-2</v>
      </c>
      <c r="J1018" s="5">
        <f t="shared" si="63"/>
        <v>-1.0383379848934639E-3</v>
      </c>
    </row>
    <row r="1019" spans="1:10" ht="15" customHeight="1" x14ac:dyDescent="0.2">
      <c r="A1019" s="3">
        <f>'2_CVaR_t2'!A1019</f>
        <v>43717</v>
      </c>
      <c r="B1019" s="5">
        <f>'2_CVaR_t2'!D1019-1</f>
        <v>-1.3253390161089396E-2</v>
      </c>
      <c r="C1019" s="5">
        <f>'Stocks Returns'!B1015</f>
        <v>-1.4630577907827069E-3</v>
      </c>
      <c r="D1019" s="5">
        <f>'Stocks Returns'!C1015</f>
        <v>-2.255841498869382E-2</v>
      </c>
      <c r="E1019" s="5">
        <f>'Stocks Returns'!D1015</f>
        <v>1.4913831197525429E-2</v>
      </c>
      <c r="F1019" s="5">
        <f>'Stocks Returns'!E1015</f>
        <v>2.4986015289949481E-2</v>
      </c>
      <c r="G1019" s="5">
        <f t="shared" si="60"/>
        <v>1.1762911772650058E-2</v>
      </c>
      <c r="H1019" s="5">
        <f t="shared" si="61"/>
        <v>-3.0057925159341983E-3</v>
      </c>
      <c r="I1019" s="5">
        <f t="shared" si="62"/>
        <v>3.4514233916004215E-2</v>
      </c>
      <c r="J1019" s="5">
        <f t="shared" si="63"/>
        <v>3.8768470304315933E-2</v>
      </c>
    </row>
    <row r="1020" spans="1:10" ht="15" customHeight="1" x14ac:dyDescent="0.2">
      <c r="A1020" s="3">
        <f>'2_CVaR_t2'!A1020</f>
        <v>43718</v>
      </c>
      <c r="B1020" s="5">
        <f>'2_CVaR_t2'!D1020-1</f>
        <v>-1.7440221230179964E-2</v>
      </c>
      <c r="C1020" s="5">
        <f>'Stocks Returns'!B1016</f>
        <v>4.1391941391941245E-2</v>
      </c>
      <c r="D1020" s="5">
        <f>'Stocks Returns'!C1016</f>
        <v>-2.8642247314789371E-2</v>
      </c>
      <c r="E1020" s="5">
        <f>'Stocks Returns'!D1016</f>
        <v>7.6194622836616155E-3</v>
      </c>
      <c r="F1020" s="5">
        <f>'Stocks Returns'!E1016</f>
        <v>2.4558850281972022E-2</v>
      </c>
      <c r="G1020" s="5">
        <f t="shared" si="60"/>
        <v>5.8642766346006472E-2</v>
      </c>
      <c r="H1020" s="5">
        <f t="shared" si="61"/>
        <v>-2.9277086279233429E-3</v>
      </c>
      <c r="I1020" s="5">
        <f t="shared" si="62"/>
        <v>3.3399246337661143E-2</v>
      </c>
      <c r="J1020" s="5">
        <f t="shared" si="63"/>
        <v>4.2687525985228521E-2</v>
      </c>
    </row>
    <row r="1021" spans="1:10" ht="15" customHeight="1" x14ac:dyDescent="0.2">
      <c r="A1021" s="3">
        <f>'2_CVaR_t2'!A1021</f>
        <v>43719</v>
      </c>
      <c r="B1021" s="5">
        <f>'2_CVaR_t2'!D1021-1</f>
        <v>-3.1956554210190724E-3</v>
      </c>
      <c r="C1021" s="5">
        <f>'Stocks Returns'!B1017</f>
        <v>4.2208934224410299E-3</v>
      </c>
      <c r="D1021" s="5">
        <f>'Stocks Returns'!C1017</f>
        <v>-7.7686419053020206E-3</v>
      </c>
      <c r="E1021" s="5">
        <f>'Stocks Returns'!D1017</f>
        <v>3.078751215296549E-2</v>
      </c>
      <c r="F1021" s="5">
        <f>'Stocks Returns'!E1017</f>
        <v>1.5625E-2</v>
      </c>
      <c r="G1021" s="5">
        <f t="shared" si="60"/>
        <v>7.7782312168551346E-3</v>
      </c>
      <c r="H1021" s="5">
        <f t="shared" si="61"/>
        <v>-3.0183646309318657E-3</v>
      </c>
      <c r="I1021" s="5">
        <f t="shared" si="62"/>
        <v>3.5543614419668718E-2</v>
      </c>
      <c r="J1021" s="5">
        <f t="shared" si="63"/>
        <v>1.8966829613123112E-2</v>
      </c>
    </row>
    <row r="1022" spans="1:10" ht="15" customHeight="1" x14ac:dyDescent="0.2">
      <c r="A1022" s="3">
        <f>'2_CVaR_t2'!A1022</f>
        <v>43720</v>
      </c>
      <c r="B1022" s="5">
        <f>'2_CVaR_t2'!D1022-1</f>
        <v>1.0753566776016132E-2</v>
      </c>
      <c r="C1022" s="5">
        <f>'Stocks Returns'!B1018</f>
        <v>-1.541155866900179E-2</v>
      </c>
      <c r="D1022" s="5">
        <f>'Stocks Returns'!C1018</f>
        <v>1.7144816550462849E-2</v>
      </c>
      <c r="E1022" s="5">
        <f>'Stocks Returns'!D1018</f>
        <v>5.2399916160128512E-4</v>
      </c>
      <c r="F1022" s="5">
        <f>'Stocks Returns'!E1018</f>
        <v>-1.4860139860139898E-2</v>
      </c>
      <c r="G1022" s="5">
        <f t="shared" si="60"/>
        <v>-2.5263790362439566E-2</v>
      </c>
      <c r="H1022" s="5">
        <f t="shared" si="61"/>
        <v>1.3655006762958513E-3</v>
      </c>
      <c r="I1022" s="5">
        <f t="shared" si="62"/>
        <v>-1.5307680086394646E-2</v>
      </c>
      <c r="J1022" s="5">
        <f t="shared" si="63"/>
        <v>-2.5998569208085277E-2</v>
      </c>
    </row>
    <row r="1023" spans="1:10" ht="15" customHeight="1" x14ac:dyDescent="0.2">
      <c r="A1023" s="3">
        <f>'2_CVaR_t2'!A1023</f>
        <v>43721</v>
      </c>
      <c r="B1023" s="5">
        <f>'2_CVaR_t2'!D1023-1</f>
        <v>-2.6799337111753641E-3</v>
      </c>
      <c r="C1023" s="5">
        <f>'Stocks Returns'!B1019</f>
        <v>-7.8263963002489501E-3</v>
      </c>
      <c r="D1023" s="5">
        <f>'Stocks Returns'!C1019</f>
        <v>-3.9892122710415423E-3</v>
      </c>
      <c r="E1023" s="5">
        <f>'Stocks Returns'!D1019</f>
        <v>-4.9230124646485462E-3</v>
      </c>
      <c r="F1023" s="5">
        <f>'Stocks Returns'!E1019</f>
        <v>1.7568766637089617E-2</v>
      </c>
      <c r="G1023" s="5">
        <f t="shared" si="60"/>
        <v>-4.7648285213137617E-3</v>
      </c>
      <c r="H1023" s="5">
        <f t="shared" si="61"/>
        <v>2.058032803076322E-6</v>
      </c>
      <c r="I1023" s="5">
        <f t="shared" si="62"/>
        <v>-9.2806847148017325E-4</v>
      </c>
      <c r="J1023" s="5">
        <f t="shared" si="63"/>
        <v>2.0375241389210576E-2</v>
      </c>
    </row>
    <row r="1024" spans="1:10" ht="15" customHeight="1" x14ac:dyDescent="0.2">
      <c r="A1024" s="3">
        <f>'2_CVaR_t2'!A1024</f>
        <v>43724</v>
      </c>
      <c r="B1024" s="5">
        <f>'2_CVaR_t2'!D1024-1</f>
        <v>-4.1555960147815485E-3</v>
      </c>
      <c r="C1024" s="5">
        <f>'Stocks Returns'!B1020</f>
        <v>2.8684116170669682E-3</v>
      </c>
      <c r="D1024" s="5">
        <f>'Stocks Returns'!C1020</f>
        <v>-6.5436904157499809E-3</v>
      </c>
      <c r="E1024" s="5">
        <f>'Stocks Returns'!D1020</f>
        <v>-5.7894736842104555E-3</v>
      </c>
      <c r="F1024" s="5">
        <f>'Stocks Returns'!E1020</f>
        <v>9.0512731077781572E-2</v>
      </c>
      <c r="G1024" s="5">
        <f t="shared" si="60"/>
        <v>7.3485528419837175E-3</v>
      </c>
      <c r="H1024" s="5">
        <f t="shared" si="61"/>
        <v>-3.8063258929302724E-4</v>
      </c>
      <c r="I1024" s="5">
        <f t="shared" si="62"/>
        <v>3.8341347073355715E-4</v>
      </c>
      <c r="J1024" s="5">
        <f t="shared" si="63"/>
        <v>9.4851045526301234E-2</v>
      </c>
    </row>
    <row r="1025" spans="1:10" ht="15" customHeight="1" x14ac:dyDescent="0.2">
      <c r="A1025" s="3">
        <f>'2_CVaR_t2'!A1025</f>
        <v>43725</v>
      </c>
      <c r="B1025" s="5">
        <f>'2_CVaR_t2'!D1025-1</f>
        <v>8.1227538805372923E-4</v>
      </c>
      <c r="C1025" s="5">
        <f>'Stocks Returns'!B1021</f>
        <v>-2.7529495888451883E-2</v>
      </c>
      <c r="D1025" s="5">
        <f>'Stocks Returns'!C1021</f>
        <v>1.9306115495996146E-3</v>
      </c>
      <c r="E1025" s="5">
        <f>'Stocks Returns'!D1021</f>
        <v>-7.3054526204340275E-3</v>
      </c>
      <c r="F1025" s="5">
        <f>'Stocks Returns'!E1021</f>
        <v>-2.0949944026867118E-2</v>
      </c>
      <c r="G1025" s="5">
        <f t="shared" si="60"/>
        <v>-2.7825034328111037E-2</v>
      </c>
      <c r="H1025" s="5">
        <f t="shared" si="61"/>
        <v>7.8226682802506669E-4</v>
      </c>
      <c r="I1025" s="5">
        <f t="shared" si="62"/>
        <v>-8.4646911990977972E-3</v>
      </c>
      <c r="J1025" s="5">
        <f t="shared" si="63"/>
        <v>-2.1768624239571713E-2</v>
      </c>
    </row>
    <row r="1026" spans="1:10" ht="15" customHeight="1" x14ac:dyDescent="0.2">
      <c r="A1026" s="3">
        <f>'2_CVaR_t2'!A1026</f>
        <v>43726</v>
      </c>
      <c r="B1026" s="5">
        <f>'2_CVaR_t2'!D1026-1</f>
        <v>-4.2330661738214648E-3</v>
      </c>
      <c r="C1026" s="5">
        <f>'Stocks Returns'!B1022</f>
        <v>3.6764705882363913E-4</v>
      </c>
      <c r="D1026" s="5">
        <f>'Stocks Returns'!C1022</f>
        <v>-6.5741003117030239E-3</v>
      </c>
      <c r="E1026" s="5">
        <f>'Stocks Returns'!D1022</f>
        <v>-2.026450511945499E-3</v>
      </c>
      <c r="F1026" s="5">
        <f>'Stocks Returns'!E1022</f>
        <v>-1.9764782750735121E-2</v>
      </c>
      <c r="G1026" s="5">
        <f t="shared" si="60"/>
        <v>4.9222613594579355E-3</v>
      </c>
      <c r="H1026" s="5">
        <f t="shared" si="61"/>
        <v>-2.9702674847043985E-4</v>
      </c>
      <c r="I1026" s="5">
        <f t="shared" si="62"/>
        <v>4.2607755420205522E-3</v>
      </c>
      <c r="J1026" s="5">
        <f t="shared" si="63"/>
        <v>-1.5346048910452416E-2</v>
      </c>
    </row>
    <row r="1027" spans="1:10" ht="15" customHeight="1" x14ac:dyDescent="0.2">
      <c r="A1027" s="3">
        <f>'2_CVaR_t2'!A1027</f>
        <v>43727</v>
      </c>
      <c r="B1027" s="5">
        <f>'2_CVaR_t2'!D1027-1</f>
        <v>1.8227637970362753E-3</v>
      </c>
      <c r="C1027" s="5">
        <f>'Stocks Returns'!B1023</f>
        <v>-1.9845644983461974E-2</v>
      </c>
      <c r="D1027" s="5">
        <f>'Stocks Returns'!C1023</f>
        <v>3.8222374351075672E-3</v>
      </c>
      <c r="E1027" s="5">
        <f>'Stocks Returns'!D1023</f>
        <v>-1.1542160949022051E-2</v>
      </c>
      <c r="F1027" s="5">
        <f>'Stocks Returns'!E1023</f>
        <v>-6.6655557407102606E-4</v>
      </c>
      <c r="G1027" s="5">
        <f t="shared" si="60"/>
        <v>-2.1112579128596404E-2</v>
      </c>
      <c r="H1027" s="5">
        <f t="shared" si="61"/>
        <v>1.1867190471666284E-3</v>
      </c>
      <c r="I1027" s="5">
        <f t="shared" si="62"/>
        <v>-1.4192788387466855E-2</v>
      </c>
      <c r="J1027" s="5">
        <f t="shared" si="63"/>
        <v>-2.5341927560276643E-3</v>
      </c>
    </row>
    <row r="1028" spans="1:10" ht="15" customHeight="1" x14ac:dyDescent="0.2">
      <c r="A1028" s="3">
        <f>'2_CVaR_t2'!A1028</f>
        <v>43728</v>
      </c>
      <c r="B1028" s="5">
        <f>'2_CVaR_t2'!D1028-1</f>
        <v>-7.83798492175658E-3</v>
      </c>
      <c r="C1028" s="5">
        <f>'Stocks Returns'!B1024</f>
        <v>-1.6497937757780301E-2</v>
      </c>
      <c r="D1028" s="5">
        <f>'Stocks Returns'!C1024</f>
        <v>-1.0797908615594487E-2</v>
      </c>
      <c r="E1028" s="5">
        <f>'Stocks Returns'!D1024</f>
        <v>-2.2056438533895495E-2</v>
      </c>
      <c r="F1028" s="5">
        <f>'Stocks Returns'!E1024</f>
        <v>1.4173753543438306E-2</v>
      </c>
      <c r="G1028" s="5">
        <f t="shared" si="60"/>
        <v>-8.4778679811575094E-3</v>
      </c>
      <c r="H1028" s="5">
        <f t="shared" si="61"/>
        <v>7.846589876119945E-4</v>
      </c>
      <c r="I1028" s="5">
        <f t="shared" si="62"/>
        <v>-1.044868073182199E-2</v>
      </c>
      <c r="J1028" s="5">
        <f t="shared" si="63"/>
        <v>2.233464277176881E-2</v>
      </c>
    </row>
    <row r="1029" spans="1:10" ht="15" customHeight="1" x14ac:dyDescent="0.2">
      <c r="A1029" s="3">
        <f>'2_CVaR_t2'!A1029</f>
        <v>43731</v>
      </c>
      <c r="B1029" s="5">
        <f>'2_CVaR_t2'!D1029-1</f>
        <v>3.9070224750230587E-3</v>
      </c>
      <c r="C1029" s="5">
        <f>'Stocks Returns'!B1025</f>
        <v>1.3343499809378434E-2</v>
      </c>
      <c r="D1029" s="5">
        <f>'Stocks Returns'!C1025</f>
        <v>4.8833735493507557E-3</v>
      </c>
      <c r="E1029" s="5">
        <f>'Stocks Returns'!D1025</f>
        <v>1.625207296849096E-2</v>
      </c>
      <c r="F1029" s="5">
        <f>'Stocks Returns'!E1025</f>
        <v>-1.0522854324235498E-2</v>
      </c>
      <c r="G1029" s="5">
        <f t="shared" si="60"/>
        <v>1.0072940574734542E-2</v>
      </c>
      <c r="H1029" s="5">
        <f t="shared" si="61"/>
        <v>-8.1962645663129653E-4</v>
      </c>
      <c r="I1029" s="5">
        <f t="shared" si="62"/>
        <v>1.0525269548590514E-2</v>
      </c>
      <c r="J1029" s="5">
        <f t="shared" si="63"/>
        <v>-1.4554096399195957E-2</v>
      </c>
    </row>
    <row r="1030" spans="1:10" ht="15" customHeight="1" x14ac:dyDescent="0.2">
      <c r="A1030" s="3">
        <f>'2_CVaR_t2'!A1030</f>
        <v>43732</v>
      </c>
      <c r="B1030" s="5">
        <f>'2_CVaR_t2'!D1030-1</f>
        <v>-2.2633979018074069E-3</v>
      </c>
      <c r="C1030" s="5">
        <f>'Stocks Returns'!B1026</f>
        <v>-6.0195635816402415E-3</v>
      </c>
      <c r="D1030" s="5">
        <f>'Stocks Returns'!C1026</f>
        <v>-2.4584071808358976E-3</v>
      </c>
      <c r="E1030" s="5">
        <f>'Stocks Returns'!D1026</f>
        <v>-1.3925152306353383E-2</v>
      </c>
      <c r="F1030" s="5">
        <f>'Stocks Returns'!E1026</f>
        <v>-1.4622798271851201E-2</v>
      </c>
      <c r="G1030" s="5">
        <f t="shared" ref="G1030:G1093" si="64">C1030-($P$11+$O$11*$B1030)</f>
        <v>-3.3584171165963331E-3</v>
      </c>
      <c r="H1030" s="5">
        <f t="shared" ref="H1030:H1093" si="65">D1030-($P$12+$O$12*$B1030)</f>
        <v>9.1983175987377097E-4</v>
      </c>
      <c r="I1030" s="5">
        <f t="shared" ref="I1030:I1093" si="66">E1030-($P$13+$O$13*$B1030)</f>
        <v>-1.054497723113504E-2</v>
      </c>
      <c r="J1030" s="5">
        <f t="shared" ref="J1030:J1093" si="67">F1030-($P$14+$O$14*$B1030)</f>
        <v>-1.2248716545019368E-2</v>
      </c>
    </row>
    <row r="1031" spans="1:10" ht="15" customHeight="1" x14ac:dyDescent="0.2">
      <c r="A1031" s="3">
        <f>'2_CVaR_t2'!A1031</f>
        <v>43733</v>
      </c>
      <c r="B1031" s="5">
        <f>'2_CVaR_t2'!D1031-1</f>
        <v>4.2652426169504931E-3</v>
      </c>
      <c r="C1031" s="5">
        <f>'Stocks Returns'!B1027</f>
        <v>1.0219530658591935E-2</v>
      </c>
      <c r="D1031" s="5">
        <f>'Stocks Returns'!C1027</f>
        <v>4.5850527281063869E-3</v>
      </c>
      <c r="E1031" s="5">
        <f>'Stocks Returns'!D1027</f>
        <v>2.6147396293027425E-2</v>
      </c>
      <c r="F1031" s="5">
        <f>'Stocks Returns'!E1027</f>
        <v>3.0354131534569007E-3</v>
      </c>
      <c r="G1031" s="5">
        <f t="shared" si="64"/>
        <v>6.6046097228243021E-3</v>
      </c>
      <c r="H1031" s="5">
        <f t="shared" si="65"/>
        <v>-1.6451532874655426E-3</v>
      </c>
      <c r="I1031" s="5">
        <f t="shared" si="66"/>
        <v>1.9891892569124794E-2</v>
      </c>
      <c r="J1031" s="5">
        <f t="shared" si="67"/>
        <v>-1.3676862442209819E-3</v>
      </c>
    </row>
    <row r="1032" spans="1:10" ht="15" customHeight="1" x14ac:dyDescent="0.2">
      <c r="A1032" s="3">
        <f>'2_CVaR_t2'!A1032</f>
        <v>43734</v>
      </c>
      <c r="B1032" s="5">
        <f>'2_CVaR_t2'!D1032-1</f>
        <v>9.2570688717041882E-4</v>
      </c>
      <c r="C1032" s="5">
        <f>'Stocks Returns'!B1028</f>
        <v>-8.6174597227426375E-3</v>
      </c>
      <c r="D1032" s="5">
        <f>'Stocks Returns'!C1028</f>
        <v>2.1109082610679675E-3</v>
      </c>
      <c r="E1032" s="5">
        <f>'Stocks Returns'!D1028</f>
        <v>-6.8809805397269663E-3</v>
      </c>
      <c r="F1032" s="5">
        <f>'Stocks Returns'!E1028</f>
        <v>-3.0262273032952258E-2</v>
      </c>
      <c r="G1032" s="5">
        <f t="shared" si="64"/>
        <v>-9.0220413440237589E-3</v>
      </c>
      <c r="H1032" s="5">
        <f t="shared" si="65"/>
        <v>7.9562215063309774E-4</v>
      </c>
      <c r="I1032" s="5">
        <f t="shared" si="66"/>
        <v>-8.2076336801284889E-3</v>
      </c>
      <c r="J1032" s="5">
        <f t="shared" si="67"/>
        <v>-3.1198702999610948E-2</v>
      </c>
    </row>
    <row r="1033" spans="1:10" ht="15" customHeight="1" x14ac:dyDescent="0.2">
      <c r="A1033" s="3">
        <f>'2_CVaR_t2'!A1033</f>
        <v>43735</v>
      </c>
      <c r="B1033" s="5">
        <f>'2_CVaR_t2'!D1033-1</f>
        <v>-6.4450318942561591E-3</v>
      </c>
      <c r="C1033" s="5">
        <f>'Stocks Returns'!B1029</f>
        <v>1.2849584278155746E-2</v>
      </c>
      <c r="D1033" s="5">
        <f>'Stocks Returns'!C1029</f>
        <v>-9.3936806148591234E-3</v>
      </c>
      <c r="E1033" s="5">
        <f>'Stocks Returns'!D1029</f>
        <v>-1.1692107827216636E-2</v>
      </c>
      <c r="F1033" s="5">
        <f>'Stocks Returns'!E1029</f>
        <v>3.8141470180304005E-3</v>
      </c>
      <c r="G1033" s="5">
        <f t="shared" si="64"/>
        <v>1.9530590116177676E-2</v>
      </c>
      <c r="H1033" s="5">
        <f t="shared" si="65"/>
        <v>1.3882580746770075E-4</v>
      </c>
      <c r="I1033" s="5">
        <f t="shared" si="66"/>
        <v>-2.140221828268658E-3</v>
      </c>
      <c r="J1033" s="5">
        <f t="shared" si="67"/>
        <v>1.0529054508174995E-2</v>
      </c>
    </row>
    <row r="1034" spans="1:10" ht="15" customHeight="1" x14ac:dyDescent="0.2">
      <c r="A1034" s="3">
        <f>'2_CVaR_t2'!A1034</f>
        <v>43738</v>
      </c>
      <c r="B1034" s="5">
        <f>'2_CVaR_t2'!D1034-1</f>
        <v>-6.2406997703873257E-3</v>
      </c>
      <c r="C1034" s="5">
        <f>'Stocks Returns'!B1030</f>
        <v>-6.3432835820895761E-3</v>
      </c>
      <c r="D1034" s="5">
        <f>'Stocks Returns'!C1030</f>
        <v>-1.1436781609195479E-2</v>
      </c>
      <c r="E1034" s="5">
        <f>'Stocks Returns'!D1030</f>
        <v>1.774564574433124E-2</v>
      </c>
      <c r="F1034" s="5">
        <f>'Stocks Returns'!E1030</f>
        <v>-1.5889464594127878E-2</v>
      </c>
      <c r="G1034" s="5">
        <f t="shared" si="64"/>
        <v>1.4129511648927704E-4</v>
      </c>
      <c r="H1034" s="5">
        <f t="shared" si="65"/>
        <v>-2.2049984322905555E-3</v>
      </c>
      <c r="I1034" s="5">
        <f t="shared" si="66"/>
        <v>2.699595613832971E-2</v>
      </c>
      <c r="J1034" s="5">
        <f t="shared" si="67"/>
        <v>-9.3866680034938449E-3</v>
      </c>
    </row>
    <row r="1035" spans="1:10" ht="15" customHeight="1" x14ac:dyDescent="0.2">
      <c r="A1035" s="3">
        <f>'2_CVaR_t2'!A1035</f>
        <v>43739</v>
      </c>
      <c r="B1035" s="5">
        <f>'2_CVaR_t2'!D1035-1</f>
        <v>8.2580760722401614E-3</v>
      </c>
      <c r="C1035" s="5">
        <f>'Stocks Returns'!B1031</f>
        <v>5.2572286894481124E-3</v>
      </c>
      <c r="D1035" s="5">
        <f>'Stocks Returns'!C1031</f>
        <v>1.3255043311435344E-2</v>
      </c>
      <c r="E1035" s="5">
        <f>'Stocks Returns'!D1031</f>
        <v>1.0763104079214436E-4</v>
      </c>
      <c r="F1035" s="5">
        <f>'Stocks Returns'!E1031</f>
        <v>-3.2116532116532093E-2</v>
      </c>
      <c r="G1035" s="5">
        <f t="shared" si="64"/>
        <v>-2.1960551970155451E-3</v>
      </c>
      <c r="H1035" s="5">
        <f t="shared" si="65"/>
        <v>1.1484346413564838E-3</v>
      </c>
      <c r="I1035" s="5">
        <f t="shared" si="66"/>
        <v>-1.2040931209309654E-2</v>
      </c>
      <c r="J1035" s="5">
        <f t="shared" si="67"/>
        <v>-4.0664469240954404E-2</v>
      </c>
    </row>
    <row r="1036" spans="1:10" ht="15" customHeight="1" x14ac:dyDescent="0.2">
      <c r="A1036" s="3">
        <f>'2_CVaR_t2'!A1036</f>
        <v>43740</v>
      </c>
      <c r="B1036" s="5">
        <f>'2_CVaR_t2'!D1036-1</f>
        <v>-1.7398436232124448E-2</v>
      </c>
      <c r="C1036" s="5">
        <f>'Stocks Returns'!B1032</f>
        <v>-1.2700784460216608E-2</v>
      </c>
      <c r="D1036" s="5">
        <f>'Stocks Returns'!C1032</f>
        <v>-2.5589534683573278E-2</v>
      </c>
      <c r="E1036" s="5">
        <f>'Stocks Returns'!D1032</f>
        <v>-2.5613430908308144E-2</v>
      </c>
      <c r="F1036" s="5">
        <f>'Stocks Returns'!E1032</f>
        <v>-3.7715321849501326E-2</v>
      </c>
      <c r="G1036" s="5">
        <f t="shared" si="64"/>
        <v>4.5098720294668333E-3</v>
      </c>
      <c r="H1036" s="5">
        <f t="shared" si="65"/>
        <v>6.3507455479890756E-5</v>
      </c>
      <c r="I1036" s="5">
        <f t="shared" si="66"/>
        <v>1.0468229419817454E-4</v>
      </c>
      <c r="J1036" s="5">
        <f t="shared" si="67"/>
        <v>-1.9630021868846784E-2</v>
      </c>
    </row>
    <row r="1037" spans="1:10" ht="15" customHeight="1" x14ac:dyDescent="0.2">
      <c r="A1037" s="3">
        <f>'2_CVaR_t2'!A1037</f>
        <v>43741</v>
      </c>
      <c r="B1037" s="5">
        <f>'2_CVaR_t2'!D1037-1</f>
        <v>1.1924007560437433E-2</v>
      </c>
      <c r="C1037" s="5">
        <f>'Stocks Returns'!B1033</f>
        <v>2.2323117669315273E-2</v>
      </c>
      <c r="D1037" s="5">
        <f>'Stocks Returns'!C1033</f>
        <v>1.790025319437083E-2</v>
      </c>
      <c r="E1037" s="5">
        <f>'Stocks Returns'!D1033</f>
        <v>1.2812016788159797E-2</v>
      </c>
      <c r="F1037" s="5">
        <f>'Stocks Returns'!E1033</f>
        <v>1.1117392123610292E-2</v>
      </c>
      <c r="G1037" s="5">
        <f t="shared" si="64"/>
        <v>1.1345725962765861E-2</v>
      </c>
      <c r="H1037" s="5">
        <f t="shared" si="65"/>
        <v>3.9835574761041062E-4</v>
      </c>
      <c r="I1037" s="5">
        <f t="shared" si="66"/>
        <v>-4.7471264578417306E-3</v>
      </c>
      <c r="J1037" s="5">
        <f t="shared" si="67"/>
        <v>-1.2360358398578099E-3</v>
      </c>
    </row>
    <row r="1038" spans="1:10" ht="15" customHeight="1" x14ac:dyDescent="0.2">
      <c r="A1038" s="3">
        <f>'2_CVaR_t2'!A1038</f>
        <v>43742</v>
      </c>
      <c r="B1038" s="5">
        <f>'2_CVaR_t2'!D1038-1</f>
        <v>1.2437746516810844E-2</v>
      </c>
      <c r="C1038" s="5">
        <f>'Stocks Returns'!B1034</f>
        <v>-3.7009622501837924E-4</v>
      </c>
      <c r="D1038" s="5">
        <f>'Stocks Returns'!C1034</f>
        <v>1.7990397408457204E-2</v>
      </c>
      <c r="E1038" s="5">
        <f>'Stocks Returns'!D1034</f>
        <v>2.2246455834241896E-2</v>
      </c>
      <c r="F1038" s="5">
        <f>'Stocks Returns'!E1034</f>
        <v>-2.9817368617218731E-3</v>
      </c>
      <c r="G1038" s="5">
        <f t="shared" si="64"/>
        <v>-1.1841351900239102E-2</v>
      </c>
      <c r="H1038" s="5">
        <f t="shared" si="65"/>
        <v>-2.6758891622945952E-4</v>
      </c>
      <c r="I1038" s="5">
        <f t="shared" si="66"/>
        <v>3.9290806782451768E-3</v>
      </c>
      <c r="J1038" s="5">
        <f t="shared" si="67"/>
        <v>-1.5868461450736393E-2</v>
      </c>
    </row>
    <row r="1039" spans="1:10" ht="15" customHeight="1" x14ac:dyDescent="0.2">
      <c r="A1039" s="3">
        <f>'2_CVaR_t2'!A1039</f>
        <v>43745</v>
      </c>
      <c r="B1039" s="5">
        <f>'2_CVaR_t2'!D1039-1</f>
        <v>-4.536894051291096E-3</v>
      </c>
      <c r="C1039" s="5">
        <f>'Stocks Returns'!B1035</f>
        <v>1.3698630136986134E-2</v>
      </c>
      <c r="D1039" s="5">
        <f>'Stocks Returns'!C1035</f>
        <v>-6.1370610296623829E-3</v>
      </c>
      <c r="E1039" s="5">
        <f>'Stocks Returns'!D1035</f>
        <v>-1.493492639214844E-2</v>
      </c>
      <c r="F1039" s="5">
        <f>'Stocks Returns'!E1035</f>
        <v>2.0560747663551426E-2</v>
      </c>
      <c r="G1039" s="5">
        <f t="shared" si="64"/>
        <v>1.854531814450722E-2</v>
      </c>
      <c r="H1039" s="5">
        <f t="shared" si="65"/>
        <v>5.8716740884065532E-4</v>
      </c>
      <c r="I1039" s="5">
        <f t="shared" si="66"/>
        <v>-8.1992780626558692E-3</v>
      </c>
      <c r="J1039" s="5">
        <f t="shared" si="67"/>
        <v>2.529487588806633E-2</v>
      </c>
    </row>
    <row r="1040" spans="1:10" ht="15" customHeight="1" x14ac:dyDescent="0.2">
      <c r="A1040" s="3">
        <f>'2_CVaR_t2'!A1040</f>
        <v>43746</v>
      </c>
      <c r="B1040" s="5">
        <f>'2_CVaR_t2'!D1040-1</f>
        <v>-1.0585960711459341E-2</v>
      </c>
      <c r="C1040" s="5">
        <f>'Stocks Returns'!B1036</f>
        <v>-2.0087655222790435E-2</v>
      </c>
      <c r="D1040" s="5">
        <f>'Stocks Returns'!C1036</f>
        <v>-1.4179531160663394E-2</v>
      </c>
      <c r="E1040" s="5">
        <f>'Stocks Returns'!D1036</f>
        <v>-3.3030106129521286E-2</v>
      </c>
      <c r="F1040" s="5">
        <f>'Stocks Returns'!E1036</f>
        <v>-1.2820512820512886E-2</v>
      </c>
      <c r="G1040" s="5">
        <f t="shared" si="64"/>
        <v>-9.4259204284015772E-3</v>
      </c>
      <c r="H1040" s="5">
        <f t="shared" si="65"/>
        <v>1.4473354111707651E-3</v>
      </c>
      <c r="I1040" s="5">
        <f t="shared" si="66"/>
        <v>-1.7366586338216021E-2</v>
      </c>
      <c r="J1040" s="5">
        <f t="shared" si="67"/>
        <v>-1.8070343587769499E-3</v>
      </c>
    </row>
    <row r="1041" spans="1:10" ht="15" customHeight="1" x14ac:dyDescent="0.2">
      <c r="A1041" s="3">
        <f>'2_CVaR_t2'!A1041</f>
        <v>43747</v>
      </c>
      <c r="B1041" s="5">
        <f>'2_CVaR_t2'!D1041-1</f>
        <v>1.0109046968246549E-2</v>
      </c>
      <c r="C1041" s="5">
        <f>'Stocks Returns'!B1037</f>
        <v>6.5225493850167293E-3</v>
      </c>
      <c r="D1041" s="5">
        <f>'Stocks Returns'!C1037</f>
        <v>1.4267486370490801E-2</v>
      </c>
      <c r="E1041" s="5">
        <f>'Stocks Returns'!D1037</f>
        <v>2.1278978609026611E-2</v>
      </c>
      <c r="F1041" s="5">
        <f>'Stocks Returns'!E1037</f>
        <v>1.9294990723562222E-2</v>
      </c>
      <c r="G1041" s="5">
        <f t="shared" si="64"/>
        <v>-2.7100969991827907E-3</v>
      </c>
      <c r="H1041" s="5">
        <f t="shared" si="65"/>
        <v>-5.6326554485595232E-4</v>
      </c>
      <c r="I1041" s="5">
        <f t="shared" si="66"/>
        <v>6.3985518966076325E-3</v>
      </c>
      <c r="J1041" s="5">
        <f t="shared" si="67"/>
        <v>8.8256175846451318E-3</v>
      </c>
    </row>
    <row r="1042" spans="1:10" ht="15" customHeight="1" x14ac:dyDescent="0.2">
      <c r="A1042" s="3">
        <f>'2_CVaR_t2'!A1042</f>
        <v>43748</v>
      </c>
      <c r="B1042" s="5">
        <f>'2_CVaR_t2'!D1042-1</f>
        <v>7.655044837193703E-4</v>
      </c>
      <c r="C1042" s="5">
        <f>'Stocks Returns'!B1038</f>
        <v>1.2590261062766173E-2</v>
      </c>
      <c r="D1042" s="5">
        <f>'Stocks Returns'!C1038</f>
        <v>0</v>
      </c>
      <c r="E1042" s="5">
        <f>'Stocks Returns'!D1038</f>
        <v>1.3378659940783022E-2</v>
      </c>
      <c r="F1042" s="5">
        <f>'Stocks Returns'!E1038</f>
        <v>1.7109574080815593E-2</v>
      </c>
      <c r="G1042" s="5">
        <f t="shared" si="64"/>
        <v>1.2339684104315235E-2</v>
      </c>
      <c r="H1042" s="5">
        <f t="shared" si="65"/>
        <v>-1.0795102286106589E-3</v>
      </c>
      <c r="I1042" s="5">
        <f t="shared" si="66"/>
        <v>1.2288450957180497E-2</v>
      </c>
      <c r="J1042" s="5">
        <f t="shared" si="67"/>
        <v>1.633944530682482E-2</v>
      </c>
    </row>
    <row r="1043" spans="1:10" ht="15" customHeight="1" x14ac:dyDescent="0.2">
      <c r="A1043" s="3">
        <f>'2_CVaR_t2'!A1043</f>
        <v>43749</v>
      </c>
      <c r="B1043" s="5">
        <f>'2_CVaR_t2'!D1043-1</f>
        <v>9.6022074092494414E-3</v>
      </c>
      <c r="C1043" s="5">
        <f>'Stocks Returns'!B1039</f>
        <v>2.2856098006948322E-2</v>
      </c>
      <c r="D1043" s="5">
        <f>'Stocks Returns'!C1039</f>
        <v>1.2465690759377868E-2</v>
      </c>
      <c r="E1043" s="5">
        <f>'Stocks Returns'!D1039</f>
        <v>3.365436641056152E-2</v>
      </c>
      <c r="F1043" s="5">
        <f>'Stocks Returns'!E1039</f>
        <v>9.8425196850393526E-3</v>
      </c>
      <c r="G1043" s="5">
        <f t="shared" si="64"/>
        <v>1.4110683110609713E-2</v>
      </c>
      <c r="H1043" s="5">
        <f t="shared" si="65"/>
        <v>-1.6191263797627874E-3</v>
      </c>
      <c r="I1043" s="5">
        <f t="shared" si="66"/>
        <v>1.9521988725984159E-2</v>
      </c>
      <c r="J1043" s="5">
        <f t="shared" si="67"/>
        <v>-1.0071888075782916E-4</v>
      </c>
    </row>
    <row r="1044" spans="1:10" ht="15" customHeight="1" x14ac:dyDescent="0.2">
      <c r="A1044" s="3">
        <f>'2_CVaR_t2'!A1044</f>
        <v>43752</v>
      </c>
      <c r="B1044" s="5">
        <f>'2_CVaR_t2'!D1044-1</f>
        <v>1.1666097499634098E-3</v>
      </c>
      <c r="C1044" s="5">
        <f>'Stocks Returns'!B1040</f>
        <v>-7.8655702538433792E-3</v>
      </c>
      <c r="D1044" s="5">
        <f>'Stocks Returns'!C1040</f>
        <v>1.6943409013894239E-3</v>
      </c>
      <c r="E1044" s="5">
        <f>'Stocks Returns'!D1040</f>
        <v>1.6750418760469454E-3</v>
      </c>
      <c r="F1044" s="5">
        <f>'Stocks Returns'!E1040</f>
        <v>-5.3163211057947191E-3</v>
      </c>
      <c r="G1044" s="5">
        <f t="shared" si="64"/>
        <v>-8.5017349435433012E-3</v>
      </c>
      <c r="H1044" s="5">
        <f t="shared" si="65"/>
        <v>2.4509018322935432E-5</v>
      </c>
      <c r="I1044" s="5">
        <f t="shared" si="66"/>
        <v>-7.1619492165468299E-6</v>
      </c>
      <c r="J1044" s="5">
        <f t="shared" si="67"/>
        <v>-6.5028249323741925E-3</v>
      </c>
    </row>
    <row r="1045" spans="1:10" ht="15" customHeight="1" x14ac:dyDescent="0.2">
      <c r="A1045" s="3">
        <f>'2_CVaR_t2'!A1045</f>
        <v>43753</v>
      </c>
      <c r="B1045" s="5">
        <f>'2_CVaR_t2'!D1045-1</f>
        <v>5.5417057653175394E-3</v>
      </c>
      <c r="C1045" s="5">
        <f>'Stocks Returns'!B1041</f>
        <v>3.9639639639639235E-3</v>
      </c>
      <c r="D1045" s="5">
        <f>'Stocks Returns'!C1041</f>
        <v>7.8371673432566791E-3</v>
      </c>
      <c r="E1045" s="5">
        <f>'Stocks Returns'!D1041</f>
        <v>1.1810200668896265E-2</v>
      </c>
      <c r="F1045" s="5">
        <f>'Stocks Returns'!E1041</f>
        <v>-3.206841261357507E-3</v>
      </c>
      <c r="G1045" s="5">
        <f t="shared" si="64"/>
        <v>-8.7803766812727477E-4</v>
      </c>
      <c r="H1045" s="5">
        <f t="shared" si="65"/>
        <v>-2.7165733183061661E-4</v>
      </c>
      <c r="I1045" s="5">
        <f t="shared" si="66"/>
        <v>3.6707535939635473E-3</v>
      </c>
      <c r="J1045" s="5">
        <f t="shared" si="67"/>
        <v>-8.9349978329432041E-3</v>
      </c>
    </row>
    <row r="1046" spans="1:10" ht="15" customHeight="1" x14ac:dyDescent="0.2">
      <c r="A1046" s="3">
        <f>'2_CVaR_t2'!A1046</f>
        <v>43754</v>
      </c>
      <c r="B1046" s="5">
        <f>'2_CVaR_t2'!D1046-1</f>
        <v>-3.4957686727660198E-3</v>
      </c>
      <c r="C1046" s="5">
        <f>'Stocks Returns'!B1042</f>
        <v>-2.1536252692031521E-3</v>
      </c>
      <c r="D1046" s="5">
        <f>'Stocks Returns'!C1042</f>
        <v>-4.9230769230769189E-3</v>
      </c>
      <c r="E1046" s="5">
        <f>'Stocks Returns'!D1042</f>
        <v>-7.5405433323004756E-3</v>
      </c>
      <c r="F1046" s="5">
        <f>'Stocks Returns'!E1042</f>
        <v>-2.394995531724764E-2</v>
      </c>
      <c r="G1046" s="5">
        <f t="shared" si="64"/>
        <v>1.692215313874053E-3</v>
      </c>
      <c r="H1046" s="5">
        <f t="shared" si="65"/>
        <v>2.6888827265697003E-4</v>
      </c>
      <c r="I1046" s="5">
        <f t="shared" si="66"/>
        <v>-2.3415012393218273E-3</v>
      </c>
      <c r="J1046" s="5">
        <f t="shared" si="67"/>
        <v>-2.0296587358720024E-2</v>
      </c>
    </row>
    <row r="1047" spans="1:10" ht="15" customHeight="1" x14ac:dyDescent="0.2">
      <c r="A1047" s="3">
        <f>'2_CVaR_t2'!A1047</f>
        <v>43755</v>
      </c>
      <c r="B1047" s="5">
        <f>'2_CVaR_t2'!D1047-1</f>
        <v>6.3774409993166969E-5</v>
      </c>
      <c r="C1047" s="5">
        <f>'Stocks Returns'!B1043</f>
        <v>3.2374100719423371E-3</v>
      </c>
      <c r="D1047" s="5">
        <f>'Stocks Returns'!C1043</f>
        <v>3.9354584809125903E-4</v>
      </c>
      <c r="E1047" s="5">
        <f>'Stocks Returns'!D1043</f>
        <v>-4.0591174021649135E-3</v>
      </c>
      <c r="F1047" s="5">
        <f>'Stocks Returns'!E1043</f>
        <v>-1.4649331624244644E-3</v>
      </c>
      <c r="G1047" s="5">
        <f t="shared" si="64"/>
        <v>3.6614153986131424E-3</v>
      </c>
      <c r="H1047" s="5">
        <f t="shared" si="65"/>
        <v>3.4679807104968214E-4</v>
      </c>
      <c r="I1047" s="5">
        <f t="shared" si="66"/>
        <v>-4.113636708156637E-3</v>
      </c>
      <c r="J1047" s="5">
        <f t="shared" si="67"/>
        <v>-1.5066175081312847E-3</v>
      </c>
    </row>
    <row r="1048" spans="1:10" ht="15" customHeight="1" x14ac:dyDescent="0.2">
      <c r="A1048" s="3">
        <f>'2_CVaR_t2'!A1048</f>
        <v>43756</v>
      </c>
      <c r="B1048" s="5">
        <f>'2_CVaR_t2'!D1048-1</f>
        <v>-8.2070438356426356E-3</v>
      </c>
      <c r="C1048" s="5">
        <f>'Stocks Returns'!B1044</f>
        <v>-6.4539261384009006E-3</v>
      </c>
      <c r="D1048" s="5">
        <f>'Stocks Returns'!C1044</f>
        <v>-1.2532314263234756E-2</v>
      </c>
      <c r="E1048" s="5">
        <f>'Stocks Returns'!D1044</f>
        <v>-7.1585327620441452E-3</v>
      </c>
      <c r="F1048" s="5">
        <f>'Stocks Returns'!E1044</f>
        <v>-1.0636346964973398E-2</v>
      </c>
      <c r="G1048" s="5">
        <f t="shared" si="64"/>
        <v>1.920924792393917E-3</v>
      </c>
      <c r="H1048" s="5">
        <f t="shared" si="65"/>
        <v>-4.0658882349083048E-4</v>
      </c>
      <c r="I1048" s="5">
        <f t="shared" si="66"/>
        <v>4.9939223842836635E-3</v>
      </c>
      <c r="J1048" s="5">
        <f t="shared" si="67"/>
        <v>-2.0923490177856795E-3</v>
      </c>
    </row>
    <row r="1049" spans="1:10" ht="15" customHeight="1" x14ac:dyDescent="0.2">
      <c r="A1049" s="3">
        <f>'2_CVaR_t2'!A1049</f>
        <v>43759</v>
      </c>
      <c r="B1049" s="5">
        <f>'2_CVaR_t2'!D1049-1</f>
        <v>4.1979352124479341E-3</v>
      </c>
      <c r="C1049" s="5">
        <f>'Stocks Returns'!B1045</f>
        <v>-7.2176109707688951E-4</v>
      </c>
      <c r="D1049" s="5">
        <f>'Stocks Returns'!C1045</f>
        <v>4.0976609185590096E-3</v>
      </c>
      <c r="E1049" s="5">
        <f>'Stocks Returns'!D1045</f>
        <v>2.9208989000578889E-2</v>
      </c>
      <c r="F1049" s="5">
        <f>'Stocks Returns'!E1045</f>
        <v>3.7256719184429965E-2</v>
      </c>
      <c r="G1049" s="5">
        <f t="shared" si="64"/>
        <v>-4.2719785457987821E-3</v>
      </c>
      <c r="H1049" s="5">
        <f t="shared" si="65"/>
        <v>-2.0334862670076713E-3</v>
      </c>
      <c r="I1049" s="5">
        <f t="shared" si="66"/>
        <v>2.3052824875590575E-2</v>
      </c>
      <c r="J1049" s="5">
        <f t="shared" si="67"/>
        <v>3.2923489535289147E-2</v>
      </c>
    </row>
    <row r="1050" spans="1:10" ht="15" customHeight="1" x14ac:dyDescent="0.2">
      <c r="A1050" s="3">
        <f>'2_CVaR_t2'!A1050</f>
        <v>43760</v>
      </c>
      <c r="B1050" s="5">
        <f>'2_CVaR_t2'!D1050-1</f>
        <v>-2.04495582334141E-2</v>
      </c>
      <c r="C1050" s="5">
        <f>'Stocks Returns'!B1046</f>
        <v>1.7334777898158293E-2</v>
      </c>
      <c r="D1050" s="5">
        <f>'Stocks Returns'!C1046</f>
        <v>-3.1570594570084376E-2</v>
      </c>
      <c r="E1050" s="5">
        <f>'Stocks Returns'!D1046</f>
        <v>-1.4420126815299583E-2</v>
      </c>
      <c r="F1050" s="5">
        <f>'Stocks Returns'!E1046</f>
        <v>1.0364546104360217E-2</v>
      </c>
      <c r="G1050" s="5">
        <f t="shared" si="64"/>
        <v>3.747851781817832E-2</v>
      </c>
      <c r="H1050" s="5">
        <f t="shared" si="65"/>
        <v>-1.4271018203627292E-3</v>
      </c>
      <c r="I1050" s="5">
        <f t="shared" si="66"/>
        <v>1.5801164575205917E-2</v>
      </c>
      <c r="J1050" s="5">
        <f t="shared" si="67"/>
        <v>3.161712208624428E-2</v>
      </c>
    </row>
    <row r="1051" spans="1:10" ht="15" customHeight="1" x14ac:dyDescent="0.2">
      <c r="A1051" s="3">
        <f>'2_CVaR_t2'!A1051</f>
        <v>43761</v>
      </c>
      <c r="B1051" s="5">
        <f>'2_CVaR_t2'!D1051-1</f>
        <v>-1.1620630896391759E-4</v>
      </c>
      <c r="C1051" s="5">
        <f>'Stocks Returns'!B1047</f>
        <v>-3.5498757543495074E-4</v>
      </c>
      <c r="D1051" s="5">
        <f>'Stocks Returns'!C1047</f>
        <v>2.6922626711927133E-3</v>
      </c>
      <c r="E1051" s="5">
        <f>'Stocks Returns'!D1047</f>
        <v>-3.5073155546331947E-2</v>
      </c>
      <c r="F1051" s="5">
        <f>'Stocks Returns'!E1047</f>
        <v>-5.1291121330031553E-3</v>
      </c>
      <c r="G1051" s="5">
        <f t="shared" si="64"/>
        <v>2.4203556708522343E-4</v>
      </c>
      <c r="H1051" s="5">
        <f t="shared" si="65"/>
        <v>2.910399264231318E-3</v>
      </c>
      <c r="I1051" s="5">
        <f t="shared" si="66"/>
        <v>-3.4862039703180053E-2</v>
      </c>
      <c r="J1051" s="5">
        <f t="shared" si="67"/>
        <v>-4.9839640244207471E-3</v>
      </c>
    </row>
    <row r="1052" spans="1:10" ht="15" customHeight="1" x14ac:dyDescent="0.2">
      <c r="A1052" s="3">
        <f>'2_CVaR_t2'!A1052</f>
        <v>43762</v>
      </c>
      <c r="B1052" s="5">
        <f>'2_CVaR_t2'!D1052-1</f>
        <v>1.8365864794159359E-2</v>
      </c>
      <c r="C1052" s="5">
        <f>'Stocks Returns'!B1048</f>
        <v>-2.2017045454545525E-2</v>
      </c>
      <c r="D1052" s="5">
        <f>'Stocks Returns'!C1048</f>
        <v>2.8251225776324995E-2</v>
      </c>
      <c r="E1052" s="5">
        <f>'Stocks Returns'!D1048</f>
        <v>1.2689536509302046E-2</v>
      </c>
      <c r="F1052" s="5">
        <f>'Stocks Returns'!E1048</f>
        <v>-1.6000000000000458E-3</v>
      </c>
      <c r="G1052" s="5">
        <f t="shared" si="64"/>
        <v>-3.9187078656530816E-2</v>
      </c>
      <c r="H1052" s="5">
        <f t="shared" si="65"/>
        <v>1.2686055866591994E-3</v>
      </c>
      <c r="I1052" s="5">
        <f t="shared" si="66"/>
        <v>-1.4377201311036349E-2</v>
      </c>
      <c r="J1052" s="5">
        <f t="shared" si="67"/>
        <v>-2.0640522026272E-2</v>
      </c>
    </row>
    <row r="1053" spans="1:10" ht="15" customHeight="1" x14ac:dyDescent="0.2">
      <c r="A1053" s="3">
        <f>'2_CVaR_t2'!A1053</f>
        <v>43763</v>
      </c>
      <c r="B1053" s="5">
        <f>'2_CVaR_t2'!D1053-1</f>
        <v>5.8940363419552888E-3</v>
      </c>
      <c r="C1053" s="5">
        <f>'Stocks Returns'!B1049</f>
        <v>1.0893246187364536E-3</v>
      </c>
      <c r="D1053" s="5">
        <f>'Stocks Returns'!C1049</f>
        <v>9.5935513169844722E-3</v>
      </c>
      <c r="E1053" s="5">
        <f>'Stocks Returns'!D1049</f>
        <v>-2.8671551449506172E-3</v>
      </c>
      <c r="F1053" s="5">
        <f>'Stocks Returns'!E1049</f>
        <v>3.3831908831909452E-3</v>
      </c>
      <c r="G1053" s="5">
        <f t="shared" si="64"/>
        <v>-4.0913769984423001E-3</v>
      </c>
      <c r="H1053" s="5">
        <f t="shared" si="65"/>
        <v>9.6618852629530225E-4</v>
      </c>
      <c r="I1053" s="5">
        <f t="shared" si="66"/>
        <v>-1.1526610061919693E-2</v>
      </c>
      <c r="J1053" s="5">
        <f t="shared" si="67"/>
        <v>-2.7107092343468375E-3</v>
      </c>
    </row>
    <row r="1054" spans="1:10" ht="15" customHeight="1" x14ac:dyDescent="0.2">
      <c r="A1054" s="3">
        <f>'2_CVaR_t2'!A1054</f>
        <v>43766</v>
      </c>
      <c r="B1054" s="5">
        <f>'2_CVaR_t2'!D1054-1</f>
        <v>7.9406011635794194E-3</v>
      </c>
      <c r="C1054" s="5">
        <f>'Stocks Returns'!B1050</f>
        <v>7.979688066739099E-3</v>
      </c>
      <c r="D1054" s="5">
        <f>'Stocks Returns'!C1050</f>
        <v>1.1189204385718243E-2</v>
      </c>
      <c r="E1054" s="5">
        <f>'Stocks Returns'!D1050</f>
        <v>1.799787007454734E-2</v>
      </c>
      <c r="F1054" s="5">
        <f>'Stocks Returns'!E1050</f>
        <v>-1.1889973380656671E-2</v>
      </c>
      <c r="G1054" s="5">
        <f t="shared" si="64"/>
        <v>8.3159695648919296E-4</v>
      </c>
      <c r="H1054" s="5">
        <f t="shared" si="65"/>
        <v>-4.5016456177169109E-4</v>
      </c>
      <c r="I1054" s="5">
        <f t="shared" si="66"/>
        <v>6.3178718750845526E-3</v>
      </c>
      <c r="J1054" s="5">
        <f t="shared" si="67"/>
        <v>-2.0108349557083887E-2</v>
      </c>
    </row>
    <row r="1055" spans="1:10" ht="15" customHeight="1" x14ac:dyDescent="0.2">
      <c r="A1055" s="3">
        <f>'2_CVaR_t2'!A1055</f>
        <v>43767</v>
      </c>
      <c r="B1055" s="5">
        <f>'2_CVaR_t2'!D1055-1</f>
        <v>-8.0238189834606066E-3</v>
      </c>
      <c r="C1055" s="5">
        <f>'Stocks Returns'!B1051</f>
        <v>-1.3314141777617805E-2</v>
      </c>
      <c r="D1055" s="5">
        <f>'Stocks Returns'!C1051</f>
        <v>-1.2288701067615704E-2</v>
      </c>
      <c r="E1055" s="5">
        <f>'Stocks Returns'!D1051</f>
        <v>-8.1598493566272801E-3</v>
      </c>
      <c r="F1055" s="5">
        <f>'Stocks Returns'!E1051</f>
        <v>2.532327586206895E-2</v>
      </c>
      <c r="G1055" s="5">
        <f t="shared" si="64"/>
        <v>-5.1154272903128975E-3</v>
      </c>
      <c r="H1055" s="5">
        <f t="shared" si="65"/>
        <v>-4.3263451041487822E-4</v>
      </c>
      <c r="I1055" s="5">
        <f t="shared" si="66"/>
        <v>3.7221825953816078E-3</v>
      </c>
      <c r="J1055" s="5">
        <f t="shared" si="67"/>
        <v>3.3677073719945369E-2</v>
      </c>
    </row>
    <row r="1056" spans="1:10" ht="15" customHeight="1" x14ac:dyDescent="0.2">
      <c r="A1056" s="3">
        <f>'2_CVaR_t2'!A1056</f>
        <v>43768</v>
      </c>
      <c r="B1056" s="5">
        <f>'2_CVaR_t2'!D1056-1</f>
        <v>5.979221964540038E-3</v>
      </c>
      <c r="C1056" s="5">
        <f>'Stocks Returns'!B1052</f>
        <v>-1.8599562363238564E-2</v>
      </c>
      <c r="D1056" s="5">
        <f>'Stocks Returns'!C1052</f>
        <v>9.1200810673872645E-3</v>
      </c>
      <c r="E1056" s="5">
        <f>'Stocks Returns'!D1052</f>
        <v>6.2229722603102111E-3</v>
      </c>
      <c r="F1056" s="5">
        <f>'Stocks Returns'!E1052</f>
        <v>-3.5908215098966578E-2</v>
      </c>
      <c r="G1056" s="5">
        <f t="shared" si="64"/>
        <v>-2.3862154032011657E-2</v>
      </c>
      <c r="H1056" s="5">
        <f t="shared" si="65"/>
        <v>3.6734740303451252E-4</v>
      </c>
      <c r="I1056" s="5">
        <f t="shared" si="66"/>
        <v>-2.5622088771746713E-3</v>
      </c>
      <c r="J1056" s="5">
        <f t="shared" si="67"/>
        <v>-4.2090543793909141E-2</v>
      </c>
    </row>
    <row r="1057" spans="1:10" ht="15" customHeight="1" x14ac:dyDescent="0.2">
      <c r="A1057" s="3">
        <f>'2_CVaR_t2'!A1057</f>
        <v>43769</v>
      </c>
      <c r="B1057" s="5">
        <f>'2_CVaR_t2'!D1057-1</f>
        <v>-1.9272825679400585E-3</v>
      </c>
      <c r="C1057" s="5">
        <f>'Stocks Returns'!B1053</f>
        <v>1.6722408026754731E-3</v>
      </c>
      <c r="D1057" s="5">
        <f>'Stocks Returns'!C1053</f>
        <v>-2.1757322175731675E-3</v>
      </c>
      <c r="E1057" s="5">
        <f>'Stocks Returns'!D1053</f>
        <v>-1.1635220125786105E-2</v>
      </c>
      <c r="F1057" s="5">
        <f>'Stocks Returns'!E1053</f>
        <v>2.9069767441860517E-3</v>
      </c>
      <c r="G1057" s="5">
        <f t="shared" si="64"/>
        <v>4.0102752072931945E-3</v>
      </c>
      <c r="H1057" s="5">
        <f t="shared" si="65"/>
        <v>7.0783318809538621E-4</v>
      </c>
      <c r="I1057" s="5">
        <f t="shared" si="66"/>
        <v>-8.7511206711046487E-3</v>
      </c>
      <c r="J1057" s="5">
        <f t="shared" si="67"/>
        <v>4.9321474703586752E-3</v>
      </c>
    </row>
    <row r="1058" spans="1:10" ht="15" customHeight="1" x14ac:dyDescent="0.2">
      <c r="A1058" s="3">
        <f>'2_CVaR_t2'!A1058</f>
        <v>43770</v>
      </c>
      <c r="B1058" s="5">
        <f>'2_CVaR_t2'!D1058-1</f>
        <v>8.8418387176238955E-3</v>
      </c>
      <c r="C1058" s="5">
        <f>'Stocks Returns'!B1054</f>
        <v>1.1315154887776124E-2</v>
      </c>
      <c r="D1058" s="5">
        <f>'Stocks Returns'!C1054</f>
        <v>1.1573297551157324E-2</v>
      </c>
      <c r="E1058" s="5">
        <f>'Stocks Returns'!D1054</f>
        <v>2.8635062042634329E-2</v>
      </c>
      <c r="F1058" s="5">
        <f>'Stocks Returns'!E1054</f>
        <v>3.5326086956521729E-2</v>
      </c>
      <c r="G1058" s="5">
        <f t="shared" si="64"/>
        <v>3.3006923458208954E-3</v>
      </c>
      <c r="H1058" s="5">
        <f t="shared" si="65"/>
        <v>-1.3924564845741831E-3</v>
      </c>
      <c r="I1058" s="5">
        <f t="shared" si="66"/>
        <v>1.5624919295079595E-2</v>
      </c>
      <c r="J1058" s="5">
        <f t="shared" si="67"/>
        <v>2.6172163766528575E-2</v>
      </c>
    </row>
    <row r="1059" spans="1:10" ht="15" customHeight="1" x14ac:dyDescent="0.2">
      <c r="A1059" s="3">
        <f>'2_CVaR_t2'!A1059</f>
        <v>43773</v>
      </c>
      <c r="B1059" s="5">
        <f>'2_CVaR_t2'!D1059-1</f>
        <v>-5.2890901920282785E-3</v>
      </c>
      <c r="C1059" s="5">
        <f>'Stocks Returns'!B1055</f>
        <v>2.0176082171680099E-2</v>
      </c>
      <c r="D1059" s="5">
        <f>'Stocks Returns'!C1055</f>
        <v>-1.0943458796219607E-2</v>
      </c>
      <c r="E1059" s="5">
        <f>'Stocks Returns'!D1055</f>
        <v>2.8765852149706284E-2</v>
      </c>
      <c r="F1059" s="5">
        <f>'Stocks Returns'!E1055</f>
        <v>1.4873140857392775E-2</v>
      </c>
      <c r="G1059" s="5">
        <f t="shared" si="64"/>
        <v>2.5745866153674447E-2</v>
      </c>
      <c r="H1059" s="5">
        <f t="shared" si="65"/>
        <v>-3.1121951037712779E-3</v>
      </c>
      <c r="I1059" s="5">
        <f t="shared" si="66"/>
        <v>3.661167347543863E-2</v>
      </c>
      <c r="J1059" s="5">
        <f t="shared" si="67"/>
        <v>2.0388100783743049E-2</v>
      </c>
    </row>
    <row r="1060" spans="1:10" ht="15" customHeight="1" x14ac:dyDescent="0.2">
      <c r="A1060" s="3">
        <f>'2_CVaR_t2'!A1060</f>
        <v>43774</v>
      </c>
      <c r="B1060" s="5">
        <f>'2_CVaR_t2'!D1060-1</f>
        <v>-8.8455166911213245E-3</v>
      </c>
      <c r="C1060" s="5">
        <f>'Stocks Returns'!B1056</f>
        <v>5.0341603739663121E-3</v>
      </c>
      <c r="D1060" s="5">
        <f>'Stocks Returns'!C1056</f>
        <v>-1.4417435037719972E-2</v>
      </c>
      <c r="E1060" s="5">
        <f>'Stocks Returns'!D1056</f>
        <v>2.4052916416115178E-3</v>
      </c>
      <c r="F1060" s="5">
        <f>'Stocks Returns'!E1056</f>
        <v>8.7931034482757742E-3</v>
      </c>
      <c r="G1060" s="5">
        <f t="shared" si="64"/>
        <v>1.4022783599783314E-2</v>
      </c>
      <c r="H1060" s="5">
        <f t="shared" si="65"/>
        <v>-1.3520451654926244E-3</v>
      </c>
      <c r="I1060" s="5">
        <f t="shared" si="66"/>
        <v>1.5500074572670948E-2</v>
      </c>
      <c r="J1060" s="5">
        <f t="shared" si="67"/>
        <v>1.7999880449116337E-2</v>
      </c>
    </row>
    <row r="1061" spans="1:10" ht="15" customHeight="1" x14ac:dyDescent="0.2">
      <c r="A1061" s="3">
        <f>'2_CVaR_t2'!A1061</f>
        <v>43775</v>
      </c>
      <c r="B1061" s="5">
        <f>'2_CVaR_t2'!D1061-1</f>
        <v>-8.675061030956055E-4</v>
      </c>
      <c r="C1061" s="5">
        <f>'Stocks Returns'!B1057</f>
        <v>-9.302325581395321E-3</v>
      </c>
      <c r="D1061" s="5">
        <f>'Stocks Returns'!C1057</f>
        <v>2.2679594035266426E-3</v>
      </c>
      <c r="E1061" s="5">
        <f>'Stocks Returns'!D1057</f>
        <v>-4.3991201759647991E-2</v>
      </c>
      <c r="F1061" s="5">
        <f>'Stocks Returns'!E1057</f>
        <v>-1.5040164074517137E-2</v>
      </c>
      <c r="G1061" s="5">
        <f t="shared" si="64"/>
        <v>-7.983068134100867E-3</v>
      </c>
      <c r="H1061" s="5">
        <f t="shared" si="65"/>
        <v>3.5918120636145982E-3</v>
      </c>
      <c r="I1061" s="5">
        <f t="shared" si="66"/>
        <v>-4.2671235846209798E-2</v>
      </c>
      <c r="J1061" s="5">
        <f t="shared" si="67"/>
        <v>-1.4115114733969513E-2</v>
      </c>
    </row>
    <row r="1062" spans="1:10" ht="15" customHeight="1" x14ac:dyDescent="0.2">
      <c r="A1062" s="3">
        <f>'2_CVaR_t2'!A1062</f>
        <v>43776</v>
      </c>
      <c r="B1062" s="5">
        <f>'2_CVaR_t2'!D1062-1</f>
        <v>5.8432902506366791E-3</v>
      </c>
      <c r="C1062" s="5">
        <f>'Stocks Returns'!B1058</f>
        <v>0.12062116287468405</v>
      </c>
      <c r="D1062" s="5">
        <f>'Stocks Returns'!C1058</f>
        <v>9.3907337217853382E-3</v>
      </c>
      <c r="E1062" s="5">
        <f>'Stocks Returns'!D1058</f>
        <v>-2.7190964233424486E-3</v>
      </c>
      <c r="F1062" s="5">
        <f>'Stocks Returns'!E1058</f>
        <v>3.3142460524032469E-2</v>
      </c>
      <c r="G1062" s="5">
        <f t="shared" si="64"/>
        <v>0.11548924413788113</v>
      </c>
      <c r="H1062" s="5">
        <f t="shared" si="65"/>
        <v>8.3805585574171435E-4</v>
      </c>
      <c r="I1062" s="5">
        <f t="shared" si="66"/>
        <v>-1.1303654731308153E-2</v>
      </c>
      <c r="J1062" s="5">
        <f t="shared" si="67"/>
        <v>2.7101238364675873E-2</v>
      </c>
    </row>
    <row r="1063" spans="1:10" ht="15" customHeight="1" x14ac:dyDescent="0.2">
      <c r="A1063" s="3">
        <f>'2_CVaR_t2'!A1063</f>
        <v>43777</v>
      </c>
      <c r="B1063" s="5">
        <f>'2_CVaR_t2'!D1063-1</f>
        <v>2.3735164142604237E-3</v>
      </c>
      <c r="C1063" s="5">
        <f>'Stocks Returns'!B1059</f>
        <v>-4.0283596519496978E-3</v>
      </c>
      <c r="D1063" s="5">
        <f>'Stocks Returns'!C1059</f>
        <v>3.0263969063497598E-3</v>
      </c>
      <c r="E1063" s="5">
        <f>'Stocks Returns'!D1059</f>
        <v>8.9135906040267443E-3</v>
      </c>
      <c r="F1063" s="5">
        <f>'Stocks Returns'!E1059</f>
        <v>-6.3822640241855133E-3</v>
      </c>
      <c r="G1063" s="5">
        <f t="shared" si="64"/>
        <v>-5.8247394813641567E-3</v>
      </c>
      <c r="H1063" s="5">
        <f t="shared" si="65"/>
        <v>-4.1968475152797356E-4</v>
      </c>
      <c r="I1063" s="5">
        <f t="shared" si="66"/>
        <v>5.4501024632504901E-3</v>
      </c>
      <c r="J1063" s="5">
        <f t="shared" si="67"/>
        <v>-8.8216205757416215E-3</v>
      </c>
    </row>
    <row r="1064" spans="1:10" ht="15" customHeight="1" x14ac:dyDescent="0.2">
      <c r="A1064" s="3">
        <f>'2_CVaR_t2'!A1064</f>
        <v>43780</v>
      </c>
      <c r="B1064" s="5">
        <f>'2_CVaR_t2'!D1064-1</f>
        <v>1.1300044012052535E-3</v>
      </c>
      <c r="C1064" s="5">
        <f>'Stocks Returns'!B1060</f>
        <v>1.7796473062610119E-3</v>
      </c>
      <c r="D1064" s="5">
        <f>'Stocks Returns'!C1060</f>
        <v>3.1848913225680509E-3</v>
      </c>
      <c r="E1064" s="5">
        <f>'Stocks Returns'!D1060</f>
        <v>-1.7046045109656016E-2</v>
      </c>
      <c r="F1064" s="5">
        <f>'Stocks Returns'!E1060</f>
        <v>-4.225828262339415E-3</v>
      </c>
      <c r="G1064" s="5">
        <f t="shared" si="64"/>
        <v>1.1786718164222751E-3</v>
      </c>
      <c r="H1064" s="5">
        <f t="shared" si="65"/>
        <v>1.568932903301213E-3</v>
      </c>
      <c r="I1064" s="5">
        <f t="shared" si="66"/>
        <v>-1.8674222774044211E-2</v>
      </c>
      <c r="J1064" s="5">
        <f t="shared" si="67"/>
        <v>-5.3743332011034085E-3</v>
      </c>
    </row>
    <row r="1065" spans="1:10" ht="15" customHeight="1" x14ac:dyDescent="0.2">
      <c r="A1065" s="3">
        <f>'2_CVaR_t2'!A1065</f>
        <v>43781</v>
      </c>
      <c r="B1065" s="5">
        <f>'2_CVaR_t2'!D1065-1</f>
        <v>2.1356730378596644E-4</v>
      </c>
      <c r="C1065" s="5">
        <f>'Stocks Returns'!B1061</f>
        <v>-7.10594315245483E-3</v>
      </c>
      <c r="D1065" s="5">
        <f>'Stocks Returns'!C1061</f>
        <v>1.1139578923917703E-3</v>
      </c>
      <c r="E1065" s="5">
        <f>'Stocks Returns'!D1061</f>
        <v>-9.4110182933275777E-3</v>
      </c>
      <c r="F1065" s="5">
        <f>'Stocks Returns'!E1061</f>
        <v>-1.1543031743337262E-2</v>
      </c>
      <c r="G1065" s="5">
        <f t="shared" si="64"/>
        <v>-6.8259356910218361E-3</v>
      </c>
      <c r="H1065" s="5">
        <f t="shared" si="65"/>
        <v>8.4675429905659277E-4</v>
      </c>
      <c r="I1065" s="5">
        <f t="shared" si="66"/>
        <v>-9.6866182679257676E-3</v>
      </c>
      <c r="J1065" s="5">
        <f t="shared" si="67"/>
        <v>-1.1740211489576779E-2</v>
      </c>
    </row>
    <row r="1066" spans="1:10" ht="15" customHeight="1" x14ac:dyDescent="0.2">
      <c r="A1066" s="3">
        <f>'2_CVaR_t2'!A1066</f>
        <v>43782</v>
      </c>
      <c r="B1066" s="5">
        <f>'2_CVaR_t2'!D1066-1</f>
        <v>-9.1661288128674911E-4</v>
      </c>
      <c r="C1066" s="5">
        <f>'Stocks Returns'!B1062</f>
        <v>-2.797657774886142E-2</v>
      </c>
      <c r="D1066" s="5">
        <f>'Stocks Returns'!C1062</f>
        <v>-1.835985312117594E-3</v>
      </c>
      <c r="E1066" s="5">
        <f>'Stocks Returns'!D1062</f>
        <v>4.376601195559271E-3</v>
      </c>
      <c r="F1066" s="5">
        <f>'Stocks Returns'!E1062</f>
        <v>-1.1506096513824393E-2</v>
      </c>
      <c r="G1066" s="5">
        <f t="shared" si="64"/>
        <v>-2.6610113314311529E-2</v>
      </c>
      <c r="H1066" s="5">
        <f t="shared" si="65"/>
        <v>-4.3986036595809611E-4</v>
      </c>
      <c r="I1066" s="5">
        <f t="shared" si="66"/>
        <v>5.769044241127807E-3</v>
      </c>
      <c r="J1066" s="5">
        <f t="shared" si="67"/>
        <v>-1.053007093568392E-2</v>
      </c>
    </row>
    <row r="1067" spans="1:10" ht="15" customHeight="1" x14ac:dyDescent="0.2">
      <c r="A1067" s="3">
        <f>'2_CVaR_t2'!A1067</f>
        <v>43783</v>
      </c>
      <c r="B1067" s="5">
        <f>'2_CVaR_t2'!D1067-1</f>
        <v>9.4580533302646153E-4</v>
      </c>
      <c r="C1067" s="5">
        <f>'Stocks Returns'!B1063</f>
        <v>6.6934404283802706E-4</v>
      </c>
      <c r="D1067" s="5">
        <f>'Stocks Returns'!C1063</f>
        <v>1.8951006075469401E-3</v>
      </c>
      <c r="E1067" s="5">
        <f>'Stocks Returns'!D1063</f>
        <v>-4.9952173450951154E-3</v>
      </c>
      <c r="F1067" s="5">
        <f>'Stocks Returns'!E1063</f>
        <v>-5.3856845031272638E-3</v>
      </c>
      <c r="G1067" s="5">
        <f t="shared" si="64"/>
        <v>2.4544152305105873E-4</v>
      </c>
      <c r="H1067" s="5">
        <f t="shared" si="65"/>
        <v>5.5023486102095151E-4</v>
      </c>
      <c r="I1067" s="5">
        <f t="shared" si="66"/>
        <v>-6.351533961081476E-3</v>
      </c>
      <c r="J1067" s="5">
        <f t="shared" si="67"/>
        <v>-6.3429780488873299E-3</v>
      </c>
    </row>
    <row r="1068" spans="1:10" ht="15" customHeight="1" x14ac:dyDescent="0.2">
      <c r="A1068" s="3">
        <f>'2_CVaR_t2'!A1068</f>
        <v>43784</v>
      </c>
      <c r="B1068" s="5">
        <f>'2_CVaR_t2'!D1068-1</f>
        <v>6.8484530777035424E-4</v>
      </c>
      <c r="C1068" s="5">
        <f>'Stocks Returns'!B1064</f>
        <v>-6.0200668896320808E-3</v>
      </c>
      <c r="D1068" s="5">
        <f>'Stocks Returns'!C1064</f>
        <v>1.1126564673169526E-4</v>
      </c>
      <c r="E1068" s="5">
        <f>'Stocks Returns'!D1064</f>
        <v>1.0467848750266961E-2</v>
      </c>
      <c r="F1068" s="5">
        <f>'Stocks Returns'!E1064</f>
        <v>1.7467248908296984E-2</v>
      </c>
      <c r="G1068" s="5">
        <f t="shared" si="64"/>
        <v>-6.1931051287592203E-3</v>
      </c>
      <c r="H1068" s="5">
        <f t="shared" si="65"/>
        <v>-8.4953544938829893E-4</v>
      </c>
      <c r="I1068" s="5">
        <f t="shared" si="66"/>
        <v>9.496685364199401E-3</v>
      </c>
      <c r="J1068" s="5">
        <f t="shared" si="67"/>
        <v>1.6780849946537349E-2</v>
      </c>
    </row>
    <row r="1069" spans="1:10" ht="15" customHeight="1" x14ac:dyDescent="0.2">
      <c r="A1069" s="3">
        <f>'2_CVaR_t2'!A1069</f>
        <v>43787</v>
      </c>
      <c r="B1069" s="5">
        <f>'2_CVaR_t2'!D1069-1</f>
        <v>-1.6033882071520011E-3</v>
      </c>
      <c r="C1069" s="5">
        <f>'Stocks Returns'!B1065</f>
        <v>3.49932705248992E-2</v>
      </c>
      <c r="D1069" s="5">
        <f>'Stocks Returns'!C1065</f>
        <v>-6.1189297435615408E-4</v>
      </c>
      <c r="E1069" s="5">
        <f>'Stocks Returns'!D1065</f>
        <v>-2.2938689217758879E-2</v>
      </c>
      <c r="F1069" s="5">
        <f>'Stocks Returns'!E1065</f>
        <v>-2.6609442060085753E-2</v>
      </c>
      <c r="G1069" s="5">
        <f t="shared" si="64"/>
        <v>3.7019941050129158E-2</v>
      </c>
      <c r="H1069" s="5">
        <f t="shared" si="65"/>
        <v>1.7949849604154489E-3</v>
      </c>
      <c r="I1069" s="5">
        <f t="shared" si="66"/>
        <v>-2.0532628340394293E-2</v>
      </c>
      <c r="J1069" s="5">
        <f t="shared" si="67"/>
        <v>-2.4920496117918481E-2</v>
      </c>
    </row>
    <row r="1070" spans="1:10" ht="15" customHeight="1" x14ac:dyDescent="0.2">
      <c r="A1070" s="3">
        <f>'2_CVaR_t2'!A1070</f>
        <v>43788</v>
      </c>
      <c r="B1070" s="5">
        <f>'2_CVaR_t2'!D1070-1</f>
        <v>1.1001253934906918E-2</v>
      </c>
      <c r="C1070" s="5">
        <f>'Stocks Returns'!B1066</f>
        <v>2.6332899869961013E-2</v>
      </c>
      <c r="D1070" s="5">
        <f>'Stocks Returns'!C1066</f>
        <v>1.7310475342313225E-2</v>
      </c>
      <c r="E1070" s="5">
        <f>'Stocks Returns'!D1066</f>
        <v>2.2719896137617379E-3</v>
      </c>
      <c r="F1070" s="5">
        <f>'Stocks Returns'!E1066</f>
        <v>8.2892416225748278E-3</v>
      </c>
      <c r="G1070" s="5">
        <f t="shared" si="64"/>
        <v>1.6242563275656399E-2</v>
      </c>
      <c r="H1070" s="5">
        <f t="shared" si="65"/>
        <v>1.1666289926602416E-3</v>
      </c>
      <c r="I1070" s="5">
        <f t="shared" si="66"/>
        <v>-1.3925253322245694E-2</v>
      </c>
      <c r="J1070" s="5">
        <f t="shared" si="67"/>
        <v>-3.1063041546172104E-3</v>
      </c>
    </row>
    <row r="1071" spans="1:10" ht="15" customHeight="1" x14ac:dyDescent="0.2">
      <c r="A1071" s="3">
        <f>'2_CVaR_t2'!A1071</f>
        <v>43789</v>
      </c>
      <c r="B1071" s="5">
        <f>'2_CVaR_t2'!D1071-1</f>
        <v>-4.5157346687307864E-3</v>
      </c>
      <c r="C1071" s="5">
        <f>'Stocks Returns'!B1067</f>
        <v>1.4254038644282652E-2</v>
      </c>
      <c r="D1071" s="5">
        <f>'Stocks Returns'!C1067</f>
        <v>-6.0732067625979269E-3</v>
      </c>
      <c r="E1071" s="5">
        <f>'Stocks Returns'!D1067</f>
        <v>-1.6083765112262505E-2</v>
      </c>
      <c r="F1071" s="5">
        <f>'Stocks Returns'!E1067</f>
        <v>3.8306804267972616E-2</v>
      </c>
      <c r="G1071" s="5">
        <f t="shared" si="64"/>
        <v>1.9080385860987256E-2</v>
      </c>
      <c r="H1071" s="5">
        <f t="shared" si="65"/>
        <v>6.1988061950056603E-4</v>
      </c>
      <c r="I1071" s="5">
        <f t="shared" si="66"/>
        <v>-9.3793461043037325E-3</v>
      </c>
      <c r="J1071" s="5">
        <f t="shared" si="67"/>
        <v>4.3018967587591626E-2</v>
      </c>
    </row>
    <row r="1072" spans="1:10" ht="15" customHeight="1" x14ac:dyDescent="0.2">
      <c r="A1072" s="3">
        <f>'2_CVaR_t2'!A1072</f>
        <v>43790</v>
      </c>
      <c r="B1072" s="5">
        <f>'2_CVaR_t2'!D1072-1</f>
        <v>-6.1182039519555032E-3</v>
      </c>
      <c r="C1072" s="5">
        <f>'Stocks Returns'!B1068</f>
        <v>3.7476577139288203E-3</v>
      </c>
      <c r="D1072" s="5">
        <f>'Stocks Returns'!C1068</f>
        <v>-9.7434768248376713E-3</v>
      </c>
      <c r="E1072" s="5">
        <f>'Stocks Returns'!D1068</f>
        <v>-1.645639056500392E-3</v>
      </c>
      <c r="F1072" s="5">
        <f>'Stocks Returns'!E1068</f>
        <v>1.4319407008086316E-2</v>
      </c>
      <c r="G1072" s="5">
        <f t="shared" si="64"/>
        <v>1.0114479582339613E-2</v>
      </c>
      <c r="H1072" s="5">
        <f t="shared" si="65"/>
        <v>-6.9197533527563804E-4</v>
      </c>
      <c r="I1072" s="5">
        <f t="shared" si="66"/>
        <v>7.4238786659988291E-3</v>
      </c>
      <c r="J1072" s="5">
        <f t="shared" si="67"/>
        <v>2.069504445339411E-2</v>
      </c>
    </row>
    <row r="1073" spans="1:10" ht="15" customHeight="1" x14ac:dyDescent="0.2">
      <c r="A1073" s="3">
        <f>'2_CVaR_t2'!A1073</f>
        <v>43791</v>
      </c>
      <c r="B1073" s="5">
        <f>'2_CVaR_t2'!D1073-1</f>
        <v>-1.064796565041326E-3</v>
      </c>
      <c r="C1073" s="5">
        <f>'Stocks Returns'!B1069</f>
        <v>1.2289981331673694E-2</v>
      </c>
      <c r="D1073" s="5">
        <f>'Stocks Returns'!C1069</f>
        <v>-2.3347601311911603E-3</v>
      </c>
      <c r="E1073" s="5">
        <f>'Stocks Returns'!D1069</f>
        <v>7.2527472527472714E-3</v>
      </c>
      <c r="F1073" s="5">
        <f>'Stocks Returns'!E1069</f>
        <v>-5.1486464042518332E-3</v>
      </c>
      <c r="G1073" s="5">
        <f t="shared" si="64"/>
        <v>1.3798896676833868E-2</v>
      </c>
      <c r="H1073" s="5">
        <f t="shared" si="65"/>
        <v>-7.2054770346731108E-4</v>
      </c>
      <c r="I1073" s="5">
        <f t="shared" si="66"/>
        <v>8.8638959194672802E-3</v>
      </c>
      <c r="J1073" s="5">
        <f t="shared" si="67"/>
        <v>-4.0187958970750006E-3</v>
      </c>
    </row>
    <row r="1074" spans="1:10" ht="15" customHeight="1" x14ac:dyDescent="0.2">
      <c r="A1074" s="3">
        <f>'2_CVaR_t2'!A1074</f>
        <v>43794</v>
      </c>
      <c r="B1074" s="5">
        <f>'2_CVaR_t2'!D1074-1</f>
        <v>6.4161410858978307E-3</v>
      </c>
      <c r="C1074" s="5">
        <f>'Stocks Returns'!B1070</f>
        <v>-6.454587367450193E-3</v>
      </c>
      <c r="D1074" s="5">
        <f>'Stocks Returns'!C1070</f>
        <v>8.3579428316711279E-3</v>
      </c>
      <c r="E1074" s="5">
        <f>'Stocks Returns'!D1070</f>
        <v>2.1383373336242739E-2</v>
      </c>
      <c r="F1074" s="5">
        <f>'Stocks Returns'!E1070</f>
        <v>1.9198664440734481E-2</v>
      </c>
      <c r="G1074" s="5">
        <f t="shared" si="64"/>
        <v>-1.2137195094155446E-2</v>
      </c>
      <c r="H1074" s="5">
        <f t="shared" si="65"/>
        <v>-1.0378210800740754E-3</v>
      </c>
      <c r="I1074" s="5">
        <f t="shared" si="66"/>
        <v>1.1953339368754158E-2</v>
      </c>
      <c r="J1074" s="5">
        <f t="shared" si="67"/>
        <v>1.2562783430620679E-2</v>
      </c>
    </row>
    <row r="1075" spans="1:10" ht="15" customHeight="1" x14ac:dyDescent="0.2">
      <c r="A1075" s="3">
        <f>'2_CVaR_t2'!A1075</f>
        <v>43795</v>
      </c>
      <c r="B1075" s="5">
        <f>'2_CVaR_t2'!D1075-1</f>
        <v>6.4301177608281357E-3</v>
      </c>
      <c r="C1075" s="5">
        <f>'Stocks Returns'!B1071</f>
        <v>3.2018561484918662E-2</v>
      </c>
      <c r="D1075" s="5">
        <f>'Stocks Returns'!C1071</f>
        <v>8.730728850085745E-3</v>
      </c>
      <c r="E1075" s="5">
        <f>'Stocks Returns'!D1071</f>
        <v>1.8692587054048193E-2</v>
      </c>
      <c r="F1075" s="5">
        <f>'Stocks Returns'!E1071</f>
        <v>-1.5397215397215391E-2</v>
      </c>
      <c r="G1075" s="5">
        <f t="shared" si="64"/>
        <v>2.6322517798054508E-2</v>
      </c>
      <c r="H1075" s="5">
        <f t="shared" si="65"/>
        <v>-6.8560505802452501E-4</v>
      </c>
      <c r="I1075" s="5">
        <f t="shared" si="66"/>
        <v>9.2419247873109078E-3</v>
      </c>
      <c r="J1075" s="5">
        <f t="shared" si="67"/>
        <v>-2.204760516412916E-2</v>
      </c>
    </row>
    <row r="1076" spans="1:10" ht="15" customHeight="1" x14ac:dyDescent="0.2">
      <c r="A1076" s="3">
        <f>'2_CVaR_t2'!A1076</f>
        <v>43796</v>
      </c>
      <c r="B1076" s="5">
        <f>'2_CVaR_t2'!D1076-1</f>
        <v>6.4045938467296448E-3</v>
      </c>
      <c r="C1076" s="5">
        <f>'Stocks Returns'!B1072</f>
        <v>-7.1942446043166131E-3</v>
      </c>
      <c r="D1076" s="5">
        <f>'Stocks Returns'!C1072</f>
        <v>9.9698712681457469E-3</v>
      </c>
      <c r="E1076" s="5">
        <f>'Stocks Returns'!D1072</f>
        <v>2.4116598511061405E-3</v>
      </c>
      <c r="F1076" s="5">
        <f>'Stocks Returns'!E1072</f>
        <v>3.8263184162370401E-3</v>
      </c>
      <c r="G1076" s="5">
        <f t="shared" si="64"/>
        <v>-1.2865751819191784E-2</v>
      </c>
      <c r="H1076" s="5">
        <f t="shared" si="65"/>
        <v>5.9110186109501313E-4</v>
      </c>
      <c r="I1076" s="5">
        <f t="shared" si="66"/>
        <v>-7.0013314430538084E-3</v>
      </c>
      <c r="J1076" s="5">
        <f t="shared" si="67"/>
        <v>-2.797575759694978E-3</v>
      </c>
    </row>
    <row r="1077" spans="1:10" ht="15" customHeight="1" x14ac:dyDescent="0.2">
      <c r="A1077" s="3">
        <f>'2_CVaR_t2'!A1077</f>
        <v>43797</v>
      </c>
      <c r="B1077" s="5">
        <f>'2_CVaR_t2'!D1077-1</f>
        <v>3.1594126486123031E-5</v>
      </c>
      <c r="C1077" s="5">
        <f>'Stocks Returns'!B1073</f>
        <v>0</v>
      </c>
      <c r="D1077" s="5">
        <f>'Stocks Returns'!C1073</f>
        <v>0</v>
      </c>
      <c r="E1077" s="5">
        <f>'Stocks Returns'!D1073</f>
        <v>0</v>
      </c>
      <c r="F1077" s="5">
        <f>'Stocks Returns'!E1073</f>
        <v>0</v>
      </c>
      <c r="G1077" s="5">
        <f t="shared" si="64"/>
        <v>4.5494065351061984E-4</v>
      </c>
      <c r="H1077" s="5">
        <f t="shared" si="65"/>
        <v>6.1315236885345803E-7</v>
      </c>
      <c r="I1077" s="5">
        <f t="shared" si="66"/>
        <v>-7.0241384070458875E-6</v>
      </c>
      <c r="J1077" s="5">
        <f t="shared" si="67"/>
        <v>-8.2789821646411454E-6</v>
      </c>
    </row>
    <row r="1078" spans="1:10" ht="15" customHeight="1" x14ac:dyDescent="0.2">
      <c r="A1078" s="3">
        <f>'2_CVaR_t2'!A1078</f>
        <v>43798</v>
      </c>
      <c r="B1078" s="5">
        <f>'2_CVaR_t2'!D1078-1</f>
        <v>-8.4087926937481683E-5</v>
      </c>
      <c r="C1078" s="5">
        <f>'Stocks Returns'!B1074</f>
        <v>-5.4347826086956763E-3</v>
      </c>
      <c r="D1078" s="5">
        <f>'Stocks Returns'!C1074</f>
        <v>7.5934262624066662E-4</v>
      </c>
      <c r="E1078" s="5">
        <f>'Stocks Returns'!D1074</f>
        <v>-1.1087866108786537E-2</v>
      </c>
      <c r="F1078" s="5">
        <f>'Stocks Returns'!E1074</f>
        <v>-6.6291017567120525E-3</v>
      </c>
      <c r="G1078" s="5">
        <f t="shared" si="64"/>
        <v>-4.8686352863135168E-3</v>
      </c>
      <c r="H1078" s="5">
        <f t="shared" si="65"/>
        <v>9.3020939259802699E-4</v>
      </c>
      <c r="I1078" s="5">
        <f t="shared" si="66"/>
        <v>-1.092415407227172E-2</v>
      </c>
      <c r="J1078" s="5">
        <f t="shared" si="67"/>
        <v>-6.5172947536467794E-3</v>
      </c>
    </row>
    <row r="1079" spans="1:10" ht="15" customHeight="1" x14ac:dyDescent="0.2">
      <c r="A1079" s="3">
        <f>'2_CVaR_t2'!A1079</f>
        <v>43801</v>
      </c>
      <c r="B1079" s="5">
        <f>'2_CVaR_t2'!D1079-1</f>
        <v>-9.3582699605679887E-3</v>
      </c>
      <c r="C1079" s="5">
        <f>'Stocks Returns'!B1075</f>
        <v>-6.071645415907545E-3</v>
      </c>
      <c r="D1079" s="5">
        <f>'Stocks Returns'!C1075</f>
        <v>-1.4741748414720091E-2</v>
      </c>
      <c r="E1079" s="5">
        <f>'Stocks Returns'!D1075</f>
        <v>-3.4905859953460183E-3</v>
      </c>
      <c r="F1079" s="5">
        <f>'Stocks Returns'!E1075</f>
        <v>7.1738405071737343E-3</v>
      </c>
      <c r="G1079" s="5">
        <f t="shared" si="64"/>
        <v>3.4098942248640979E-3</v>
      </c>
      <c r="H1079" s="5">
        <f t="shared" si="65"/>
        <v>-9.2172033696185512E-4</v>
      </c>
      <c r="I1079" s="5">
        <f t="shared" si="66"/>
        <v>1.0360974061577769E-2</v>
      </c>
      <c r="J1079" s="5">
        <f t="shared" si="67"/>
        <v>1.6912890922248125E-2</v>
      </c>
    </row>
    <row r="1080" spans="1:10" ht="15" customHeight="1" x14ac:dyDescent="0.2">
      <c r="A1080" s="3">
        <f>'2_CVaR_t2'!A1080</f>
        <v>43802</v>
      </c>
      <c r="B1080" s="5">
        <f>'2_CVaR_t2'!D1080-1</f>
        <v>-9.3560381938773141E-4</v>
      </c>
      <c r="C1080" s="5">
        <f>'Stocks Returns'!B1076</f>
        <v>-1.863164324984723E-2</v>
      </c>
      <c r="D1080" s="5">
        <f>'Stocks Returns'!C1076</f>
        <v>6.0509378953743642E-4</v>
      </c>
      <c r="E1080" s="5">
        <f>'Stocks Returns'!D1076</f>
        <v>-2.4838127587304859E-2</v>
      </c>
      <c r="F1080" s="5">
        <f>'Stocks Returns'!E1076</f>
        <v>-2.4515487825078619E-2</v>
      </c>
      <c r="G1080" s="5">
        <f t="shared" si="64"/>
        <v>-1.7246922578461516E-2</v>
      </c>
      <c r="H1080" s="5">
        <f t="shared" si="65"/>
        <v>2.0291684111136098E-3</v>
      </c>
      <c r="I1080" s="5">
        <f t="shared" si="66"/>
        <v>-2.3417655646729884E-2</v>
      </c>
      <c r="J1080" s="5">
        <f t="shared" si="67"/>
        <v>-2.3519748337608185E-2</v>
      </c>
    </row>
    <row r="1081" spans="1:10" ht="15" customHeight="1" x14ac:dyDescent="0.2">
      <c r="A1081" s="3">
        <f>'2_CVaR_t2'!A1081</f>
        <v>43803</v>
      </c>
      <c r="B1081" s="5">
        <f>'2_CVaR_t2'!D1081-1</f>
        <v>-1.7338490361015202E-3</v>
      </c>
      <c r="C1081" s="5">
        <f>'Stocks Returns'!B1077</f>
        <v>2.1786492374726851E-3</v>
      </c>
      <c r="D1081" s="5">
        <f>'Stocks Returns'!C1077</f>
        <v>-7.1467839472237893E-3</v>
      </c>
      <c r="E1081" s="5">
        <f>'Stocks Returns'!D1077</f>
        <v>5.0832698378143082E-2</v>
      </c>
      <c r="F1081" s="5">
        <f>'Stocks Returns'!E1077</f>
        <v>2.9546612328069211E-2</v>
      </c>
      <c r="G1081" s="5">
        <f t="shared" si="64"/>
        <v>4.3307334615118234E-3</v>
      </c>
      <c r="H1081" s="5">
        <f t="shared" si="65"/>
        <v>-4.5479019205879262E-3</v>
      </c>
      <c r="I1081" s="5">
        <f t="shared" si="66"/>
        <v>5.3431307557104735E-2</v>
      </c>
      <c r="J1081" s="5">
        <f t="shared" si="67"/>
        <v>3.1370985648249444E-2</v>
      </c>
    </row>
    <row r="1082" spans="1:10" ht="15" customHeight="1" x14ac:dyDescent="0.2">
      <c r="A1082" s="3">
        <f>'2_CVaR_t2'!A1082</f>
        <v>43804</v>
      </c>
      <c r="B1082" s="5">
        <f>'2_CVaR_t2'!D1082-1</f>
        <v>4.562916261013461E-3</v>
      </c>
      <c r="C1082" s="5">
        <f>'Stocks Returns'!B1078</f>
        <v>-3.7267080745343462E-3</v>
      </c>
      <c r="D1082" s="5">
        <f>'Stocks Returns'!C1078</f>
        <v>7.1428571428571175E-3</v>
      </c>
      <c r="E1082" s="5">
        <f>'Stocks Returns'!D1078</f>
        <v>1.7609281126993448E-3</v>
      </c>
      <c r="F1082" s="5">
        <f>'Stocks Returns'!E1078</f>
        <v>-1.3029853207982778E-2</v>
      </c>
      <c r="G1082" s="5">
        <f t="shared" si="64"/>
        <v>-7.6277865722349202E-3</v>
      </c>
      <c r="H1082" s="5">
        <f t="shared" si="65"/>
        <v>4.7455366799071478E-4</v>
      </c>
      <c r="I1082" s="5">
        <f t="shared" si="66"/>
        <v>-4.9339147987283987E-3</v>
      </c>
      <c r="J1082" s="5">
        <f t="shared" si="67"/>
        <v>-1.7741958469287441E-2</v>
      </c>
    </row>
    <row r="1083" spans="1:10" ht="15" customHeight="1" x14ac:dyDescent="0.2">
      <c r="A1083" s="3">
        <f>'2_CVaR_t2'!A1083</f>
        <v>43805</v>
      </c>
      <c r="B1083" s="5">
        <f>'2_CVaR_t2'!D1083-1</f>
        <v>2.1772736438658846E-3</v>
      </c>
      <c r="C1083" s="5">
        <f>'Stocks Returns'!B1079</f>
        <v>-1.2468827930174342E-3</v>
      </c>
      <c r="D1083" s="5">
        <f>'Stocks Returns'!C1079</f>
        <v>1.5393919401835987E-3</v>
      </c>
      <c r="E1083" s="5">
        <f>'Stocks Returns'!D1079</f>
        <v>2.1197394271533554E-2</v>
      </c>
      <c r="F1083" s="5">
        <f>'Stocks Returns'!E1079</f>
        <v>3.559491978609608E-2</v>
      </c>
      <c r="G1083" s="5">
        <f t="shared" si="64"/>
        <v>-2.8546118841381524E-3</v>
      </c>
      <c r="H1083" s="5">
        <f t="shared" si="65"/>
        <v>-1.6178718769834207E-3</v>
      </c>
      <c r="I1083" s="5">
        <f t="shared" si="66"/>
        <v>1.8023542586729786E-2</v>
      </c>
      <c r="J1083" s="5">
        <f t="shared" si="67"/>
        <v>3.3359276824761107E-2</v>
      </c>
    </row>
    <row r="1084" spans="1:10" ht="15" customHeight="1" x14ac:dyDescent="0.2">
      <c r="A1084" s="3">
        <f>'2_CVaR_t2'!A1084</f>
        <v>43808</v>
      </c>
      <c r="B1084" s="5">
        <f>'2_CVaR_t2'!D1084-1</f>
        <v>2.7394428249007952E-3</v>
      </c>
      <c r="C1084" s="5">
        <f>'Stocks Returns'!B1080</f>
        <v>-6.2421972534321135E-4</v>
      </c>
      <c r="D1084" s="5">
        <f>'Stocks Returns'!C1080</f>
        <v>4.1170335400999569E-3</v>
      </c>
      <c r="E1084" s="5">
        <f>'Stocks Returns'!D1080</f>
        <v>2.6326447954636567E-3</v>
      </c>
      <c r="F1084" s="5">
        <f>'Stocks Returns'!E1080</f>
        <v>-2.2591576569307437E-3</v>
      </c>
      <c r="G1084" s="5">
        <f t="shared" si="64"/>
        <v>-2.7723693926462092E-3</v>
      </c>
      <c r="H1084" s="5">
        <f t="shared" si="65"/>
        <v>1.3240426812313397E-4</v>
      </c>
      <c r="I1084" s="5">
        <f t="shared" si="66"/>
        <v>-1.3709174000741077E-3</v>
      </c>
      <c r="J1084" s="5">
        <f t="shared" si="67"/>
        <v>-5.0783711719735378E-3</v>
      </c>
    </row>
    <row r="1085" spans="1:10" ht="15" customHeight="1" x14ac:dyDescent="0.2">
      <c r="A1085" s="3">
        <f>'2_CVaR_t2'!A1085</f>
        <v>43809</v>
      </c>
      <c r="B1085" s="5">
        <f>'2_CVaR_t2'!D1085-1</f>
        <v>-2.5225213422765957E-3</v>
      </c>
      <c r="C1085" s="5">
        <f>'Stocks Returns'!B1081</f>
        <v>6.8707058088695039E-3</v>
      </c>
      <c r="D1085" s="5">
        <f>'Stocks Returns'!C1081</f>
        <v>-3.6081347036955869E-3</v>
      </c>
      <c r="E1085" s="5">
        <f>'Stocks Returns'!D1081</f>
        <v>-5.6554231468390892E-3</v>
      </c>
      <c r="F1085" s="5">
        <f>'Stocks Returns'!E1081</f>
        <v>-1.1321365033155617E-3</v>
      </c>
      <c r="G1085" s="5">
        <f t="shared" si="64"/>
        <v>9.7809510216300671E-3</v>
      </c>
      <c r="H1085" s="5">
        <f t="shared" si="65"/>
        <v>1.5146591675076985E-4</v>
      </c>
      <c r="I1085" s="5">
        <f t="shared" si="66"/>
        <v>-1.8928054735774893E-3</v>
      </c>
      <c r="J1085" s="5">
        <f t="shared" si="67"/>
        <v>1.5109333052800242E-3</v>
      </c>
    </row>
    <row r="1086" spans="1:10" ht="15" customHeight="1" x14ac:dyDescent="0.2">
      <c r="A1086" s="3">
        <f>'2_CVaR_t2'!A1086</f>
        <v>43810</v>
      </c>
      <c r="B1086" s="5">
        <f>'2_CVaR_t2'!D1086-1</f>
        <v>-3.604978506054346E-4</v>
      </c>
      <c r="C1086" s="5">
        <f>'Stocks Returns'!B1082</f>
        <v>-4.652605459056991E-3</v>
      </c>
      <c r="D1086" s="5">
        <f>'Stocks Returns'!C1082</f>
        <v>-1.3716668495555862E-3</v>
      </c>
      <c r="E1086" s="5">
        <f>'Stocks Returns'!D1082</f>
        <v>9.0392037375583989E-3</v>
      </c>
      <c r="F1086" s="5">
        <f>'Stocks Returns'!E1082</f>
        <v>-1.2953367875647714E-3</v>
      </c>
      <c r="G1086" s="5">
        <f t="shared" si="64"/>
        <v>-3.820741666881624E-3</v>
      </c>
      <c r="H1086" s="5">
        <f t="shared" si="65"/>
        <v>-7.9399723821039765E-4</v>
      </c>
      <c r="I1086" s="5">
        <f t="shared" si="66"/>
        <v>9.6108716469232441E-3</v>
      </c>
      <c r="J1086" s="5">
        <f t="shared" si="67"/>
        <v>-8.9659713566895465E-4</v>
      </c>
    </row>
    <row r="1087" spans="1:10" ht="15" customHeight="1" x14ac:dyDescent="0.2">
      <c r="A1087" s="3">
        <f>'2_CVaR_t2'!A1087</f>
        <v>43811</v>
      </c>
      <c r="B1087" s="5">
        <f>'2_CVaR_t2'!D1087-1</f>
        <v>4.2224565911677114E-3</v>
      </c>
      <c r="C1087" s="5">
        <f>'Stocks Returns'!B1083</f>
        <v>8.4138360860079864E-3</v>
      </c>
      <c r="D1087" s="5">
        <f>'Stocks Returns'!C1083</f>
        <v>3.4613482775671667E-3</v>
      </c>
      <c r="E1087" s="5">
        <f>'Stocks Returns'!D1083</f>
        <v>3.8349270256668344E-2</v>
      </c>
      <c r="F1087" s="5">
        <f>'Stocks Returns'!E1083</f>
        <v>1.4753566796368522E-2</v>
      </c>
      <c r="G1087" s="5">
        <f t="shared" si="64"/>
        <v>4.8400459156507127E-3</v>
      </c>
      <c r="H1087" s="5">
        <f t="shared" si="65"/>
        <v>-2.7058879401654235E-3</v>
      </c>
      <c r="I1087" s="5">
        <f t="shared" si="66"/>
        <v>3.2156914810014134E-2</v>
      </c>
      <c r="J1087" s="5">
        <f t="shared" si="67"/>
        <v>1.0394882257418843E-2</v>
      </c>
    </row>
    <row r="1088" spans="1:10" ht="15" customHeight="1" x14ac:dyDescent="0.2">
      <c r="A1088" s="3">
        <f>'2_CVaR_t2'!A1088</f>
        <v>43812</v>
      </c>
      <c r="B1088" s="5">
        <f>'2_CVaR_t2'!D1088-1</f>
        <v>8.0630047536633942E-3</v>
      </c>
      <c r="C1088" s="5">
        <f>'Stocks Returns'!B1084</f>
        <v>-6.180469715697523E-4</v>
      </c>
      <c r="D1088" s="5">
        <f>'Stocks Returns'!C1084</f>
        <v>1.3688129653964154E-2</v>
      </c>
      <c r="E1088" s="5">
        <f>'Stocks Returns'!D1084</f>
        <v>-1.0372237301279452E-2</v>
      </c>
      <c r="F1088" s="5">
        <f>'Stocks Returns'!E1084</f>
        <v>1.7574692442883233E-3</v>
      </c>
      <c r="G1088" s="5">
        <f t="shared" si="64"/>
        <v>-7.8838062516723446E-3</v>
      </c>
      <c r="H1088" s="5">
        <f t="shared" si="65"/>
        <v>1.8686147550477372E-3</v>
      </c>
      <c r="I1088" s="5">
        <f t="shared" si="66"/>
        <v>-2.2232892051599912E-2</v>
      </c>
      <c r="J1088" s="5">
        <f t="shared" si="67"/>
        <v>-6.5879703380510267E-3</v>
      </c>
    </row>
    <row r="1089" spans="1:10" ht="15" customHeight="1" x14ac:dyDescent="0.2">
      <c r="A1089" s="3">
        <f>'2_CVaR_t2'!A1089</f>
        <v>43815</v>
      </c>
      <c r="B1089" s="5">
        <f>'2_CVaR_t2'!D1089-1</f>
        <v>4.3490234387713045E-3</v>
      </c>
      <c r="C1089" s="5">
        <f>'Stocks Returns'!B1085</f>
        <v>3.0921459492883052E-4</v>
      </c>
      <c r="D1089" s="5">
        <f>'Stocks Returns'!C1085</f>
        <v>5.9414497137302291E-3</v>
      </c>
      <c r="E1089" s="5">
        <f>'Stocks Returns'!D1085</f>
        <v>1.1460476050543678E-2</v>
      </c>
      <c r="F1089" s="5">
        <f>'Stocks Returns'!E1085</f>
        <v>1.91387559808609E-3</v>
      </c>
      <c r="G1089" s="5">
        <f t="shared" si="64"/>
        <v>-3.3862459391107609E-3</v>
      </c>
      <c r="H1089" s="5">
        <f t="shared" si="65"/>
        <v>-4.1205967756661414E-4</v>
      </c>
      <c r="I1089" s="5">
        <f t="shared" si="66"/>
        <v>5.0813194641082943E-3</v>
      </c>
      <c r="J1089" s="5">
        <f t="shared" si="67"/>
        <v>-2.576194096487224E-3</v>
      </c>
    </row>
    <row r="1090" spans="1:10" ht="15" customHeight="1" x14ac:dyDescent="0.2">
      <c r="A1090" s="3">
        <f>'2_CVaR_t2'!A1090</f>
        <v>43816</v>
      </c>
      <c r="B1090" s="5">
        <f>'2_CVaR_t2'!D1090-1</f>
        <v>-2.7592031876588763E-3</v>
      </c>
      <c r="C1090" s="5">
        <f>'Stocks Returns'!B1086</f>
        <v>6.1823802163818442E-4</v>
      </c>
      <c r="D1090" s="5">
        <f>'Stocks Returns'!C1086</f>
        <v>-3.8659793814432852E-3</v>
      </c>
      <c r="E1090" s="5">
        <f>'Stocks Returns'!D1086</f>
        <v>-7.6505907418168428E-3</v>
      </c>
      <c r="F1090" s="5">
        <f>'Stocks Returns'!E1086</f>
        <v>1.1142948105698824E-2</v>
      </c>
      <c r="G1090" s="5">
        <f t="shared" si="64"/>
        <v>3.7560085836502114E-3</v>
      </c>
      <c r="H1090" s="5">
        <f t="shared" si="65"/>
        <v>2.4195478210025777E-4</v>
      </c>
      <c r="I1090" s="5">
        <f t="shared" si="66"/>
        <v>-3.538652220955449E-3</v>
      </c>
      <c r="J1090" s="5">
        <f t="shared" si="67"/>
        <v>1.4031710065735472E-2</v>
      </c>
    </row>
    <row r="1091" spans="1:10" ht="15" customHeight="1" x14ac:dyDescent="0.2">
      <c r="A1091" s="3">
        <f>'2_CVaR_t2'!A1091</f>
        <v>43817</v>
      </c>
      <c r="B1091" s="5">
        <f>'2_CVaR_t2'!D1091-1</f>
        <v>-2.360121637654089E-3</v>
      </c>
      <c r="C1091" s="5">
        <f>'Stocks Returns'!B1087</f>
        <v>-6.1785603954267465E-4</v>
      </c>
      <c r="D1091" s="5">
        <f>'Stocks Returns'!C1087</f>
        <v>-3.3419577404053546E-3</v>
      </c>
      <c r="E1091" s="5">
        <f>'Stocks Returns'!D1087</f>
        <v>-5.5626036888845043E-3</v>
      </c>
      <c r="F1091" s="5">
        <f>'Stocks Returns'!E1087</f>
        <v>-5.0377833753149082E-3</v>
      </c>
      <c r="G1091" s="5">
        <f t="shared" si="64"/>
        <v>2.136272216072781E-3</v>
      </c>
      <c r="H1091" s="5">
        <f t="shared" si="65"/>
        <v>1.7863314772407872E-4</v>
      </c>
      <c r="I1091" s="5">
        <f t="shared" si="66"/>
        <v>-2.0396731888281941E-3</v>
      </c>
      <c r="J1091" s="5">
        <f t="shared" si="67"/>
        <v>-2.5632957102193904E-3</v>
      </c>
    </row>
    <row r="1092" spans="1:10" ht="15" customHeight="1" x14ac:dyDescent="0.2">
      <c r="A1092" s="3">
        <f>'2_CVaR_t2'!A1092</f>
        <v>43818</v>
      </c>
      <c r="B1092" s="5">
        <f>'2_CVaR_t2'!D1092-1</f>
        <v>5.8211742063210004E-3</v>
      </c>
      <c r="C1092" s="5">
        <f>'Stocks Returns'!B1088</f>
        <v>1.2673879443585667E-2</v>
      </c>
      <c r="D1092" s="5">
        <f>'Stocks Returns'!C1088</f>
        <v>8.8696592752839365E-3</v>
      </c>
      <c r="E1092" s="5">
        <f>'Stocks Returns'!D1088</f>
        <v>4.6123650637879265E-3</v>
      </c>
      <c r="F1092" s="5">
        <f>'Stocks Returns'!E1088</f>
        <v>-1.5822784810137769E-4</v>
      </c>
      <c r="G1092" s="5">
        <f t="shared" si="64"/>
        <v>7.5632211490395508E-3</v>
      </c>
      <c r="H1092" s="5">
        <f t="shared" si="65"/>
        <v>3.4953042060758589E-4</v>
      </c>
      <c r="I1092" s="5">
        <f t="shared" si="66"/>
        <v>-3.9395519770225821E-3</v>
      </c>
      <c r="J1092" s="5">
        <f t="shared" si="67"/>
        <v>-6.1764920213880723E-3</v>
      </c>
    </row>
    <row r="1093" spans="1:10" ht="15" customHeight="1" x14ac:dyDescent="0.2">
      <c r="A1093" s="3">
        <f>'2_CVaR_t2'!A1093</f>
        <v>43819</v>
      </c>
      <c r="B1093" s="5">
        <f>'2_CVaR_t2'!D1093-1</f>
        <v>6.115123013627155E-3</v>
      </c>
      <c r="C1093" s="5">
        <f>'Stocks Returns'!B1089</f>
        <v>5.7997557997560012E-3</v>
      </c>
      <c r="D1093" s="5">
        <f>'Stocks Returns'!C1089</f>
        <v>7.8267395732818379E-3</v>
      </c>
      <c r="E1093" s="5">
        <f>'Stocks Returns'!D1089</f>
        <v>2.2467519781185885E-2</v>
      </c>
      <c r="F1093" s="5">
        <f>'Stocks Returns'!E1089</f>
        <v>8.3874030701061031E-3</v>
      </c>
      <c r="G1093" s="5">
        <f t="shared" si="64"/>
        <v>4.0652067750110779E-4</v>
      </c>
      <c r="H1093" s="5">
        <f t="shared" si="65"/>
        <v>-1.1260047588206104E-3</v>
      </c>
      <c r="I1093" s="5">
        <f t="shared" si="66"/>
        <v>1.3481761072657748E-2</v>
      </c>
      <c r="J1093" s="5">
        <f t="shared" si="67"/>
        <v>2.0639996717811103E-3</v>
      </c>
    </row>
    <row r="1094" spans="1:10" ht="15" customHeight="1" x14ac:dyDescent="0.2">
      <c r="A1094" s="3">
        <f>'2_CVaR_t2'!A1094</f>
        <v>43822</v>
      </c>
      <c r="B1094" s="5">
        <f>'2_CVaR_t2'!D1094-1</f>
        <v>-2.8452228022523007E-3</v>
      </c>
      <c r="C1094" s="5">
        <f>'Stocks Returns'!B1090</f>
        <v>-1.5174506828529166E-3</v>
      </c>
      <c r="D1094" s="5">
        <f>'Stocks Returns'!C1090</f>
        <v>-4.8936170212765528E-3</v>
      </c>
      <c r="E1094" s="5">
        <f>'Stocks Returns'!D1090</f>
        <v>2.9616891181809546E-3</v>
      </c>
      <c r="F1094" s="5">
        <f>'Stocks Returns'!E1090</f>
        <v>1.3810420590081529E-2</v>
      </c>
      <c r="G1094" s="5">
        <f t="shared" ref="G1094:G1157" si="68">C1094-($P$11+$O$11*$B1094)</f>
        <v>1.7030116581641021E-3</v>
      </c>
      <c r="H1094" s="5">
        <f t="shared" ref="H1094:H1157" si="69">D1094-($P$12+$O$12*$B1094)</f>
        <v>-6.5908456677078557E-4</v>
      </c>
      <c r="I1094" s="5">
        <f t="shared" ref="I1094:I1157" si="70">E1094-($P$13+$O$13*$B1094)</f>
        <v>7.2005847558057803E-3</v>
      </c>
      <c r="J1094" s="5">
        <f t="shared" ref="J1094:J1157" si="71">F1094-($P$14+$O$14*$B1094)</f>
        <v>1.6788476869002051E-2</v>
      </c>
    </row>
    <row r="1095" spans="1:10" ht="15" customHeight="1" x14ac:dyDescent="0.2">
      <c r="A1095" s="3">
        <f>'2_CVaR_t2'!A1095</f>
        <v>43823</v>
      </c>
      <c r="B1095" s="5">
        <f>'2_CVaR_t2'!D1095-1</f>
        <v>1.7077598481822776E-3</v>
      </c>
      <c r="C1095" s="5">
        <f>'Stocks Returns'!B1091</f>
        <v>3.951367781155124E-3</v>
      </c>
      <c r="D1095" s="5">
        <f>'Stocks Returns'!C1091</f>
        <v>2.6192003420995036E-3</v>
      </c>
      <c r="E1095" s="5">
        <f>'Stocks Returns'!D1091</f>
        <v>6.667936749855663E-4</v>
      </c>
      <c r="F1095" s="5">
        <f>'Stocks Returns'!E1091</f>
        <v>1.0835913312694512E-3</v>
      </c>
      <c r="G1095" s="5">
        <f t="shared" si="68"/>
        <v>2.7949884341127947E-3</v>
      </c>
      <c r="H1095" s="5">
        <f t="shared" si="69"/>
        <v>1.5293757623544013E-4</v>
      </c>
      <c r="I1095" s="5">
        <f t="shared" si="70"/>
        <v>-1.8140984091226369E-3</v>
      </c>
      <c r="J1095" s="5">
        <f t="shared" si="71"/>
        <v>-6.6466378497564418E-4</v>
      </c>
    </row>
    <row r="1096" spans="1:10" ht="15" customHeight="1" x14ac:dyDescent="0.2">
      <c r="A1096" s="3">
        <f>'2_CVaR_t2'!A1096</f>
        <v>43824</v>
      </c>
      <c r="B1096" s="5">
        <f>'2_CVaR_t2'!D1096-1</f>
        <v>3.1594126486123031E-5</v>
      </c>
      <c r="C1096" s="5">
        <f>'Stocks Returns'!B1092</f>
        <v>0</v>
      </c>
      <c r="D1096" s="5">
        <f>'Stocks Returns'!C1092</f>
        <v>0</v>
      </c>
      <c r="E1096" s="5">
        <f>'Stocks Returns'!D1092</f>
        <v>0</v>
      </c>
      <c r="F1096" s="5">
        <f>'Stocks Returns'!E1092</f>
        <v>0</v>
      </c>
      <c r="G1096" s="5">
        <f t="shared" si="68"/>
        <v>4.5494065351061984E-4</v>
      </c>
      <c r="H1096" s="5">
        <f t="shared" si="69"/>
        <v>6.1315236885345803E-7</v>
      </c>
      <c r="I1096" s="5">
        <f t="shared" si="70"/>
        <v>-7.0241384070458875E-6</v>
      </c>
      <c r="J1096" s="5">
        <f t="shared" si="71"/>
        <v>-8.2789821646411454E-6</v>
      </c>
    </row>
    <row r="1097" spans="1:10" ht="15" customHeight="1" x14ac:dyDescent="0.2">
      <c r="A1097" s="3">
        <f>'2_CVaR_t2'!A1097</f>
        <v>43825</v>
      </c>
      <c r="B1097" s="5">
        <f>'2_CVaR_t2'!D1097-1</f>
        <v>5.7828925050027458E-3</v>
      </c>
      <c r="C1097" s="5">
        <f>'Stocks Returns'!B1093</f>
        <v>7.5688767786861177E-3</v>
      </c>
      <c r="D1097" s="5">
        <f>'Stocks Returns'!C1093</f>
        <v>8.4768353148159115E-3</v>
      </c>
      <c r="E1097" s="5">
        <f>'Stocks Returns'!D1093</f>
        <v>8.3769633507855268E-3</v>
      </c>
      <c r="F1097" s="5">
        <f>'Stocks Returns'!E1093</f>
        <v>5.1028297510438136E-3</v>
      </c>
      <c r="G1097" s="5">
        <f t="shared" si="68"/>
        <v>2.4950191836119358E-3</v>
      </c>
      <c r="H1097" s="5">
        <f t="shared" si="69"/>
        <v>1.3047074834522665E-5</v>
      </c>
      <c r="I1097" s="5">
        <f t="shared" si="70"/>
        <v>-1.1845338544751866E-4</v>
      </c>
      <c r="J1097" s="5">
        <f t="shared" si="71"/>
        <v>-8.7569536434211736E-4</v>
      </c>
    </row>
    <row r="1098" spans="1:10" ht="15" customHeight="1" x14ac:dyDescent="0.2">
      <c r="A1098" s="3">
        <f>'2_CVaR_t2'!A1098</f>
        <v>43826</v>
      </c>
      <c r="B1098" s="5">
        <f>'2_CVaR_t2'!D1098-1</f>
        <v>5.7124558637777767E-4</v>
      </c>
      <c r="C1098" s="5">
        <f>'Stocks Returns'!B1094</f>
        <v>-4.5072115384614531E-3</v>
      </c>
      <c r="D1098" s="5">
        <f>'Stocks Returns'!C1094</f>
        <v>1.2159018820045997E-3</v>
      </c>
      <c r="E1098" s="5">
        <f>'Stocks Returns'!D1094</f>
        <v>-4.2480883602379338E-3</v>
      </c>
      <c r="F1098" s="5">
        <f>'Stocks Returns'!E1094</f>
        <v>-3.076923076922311E-4</v>
      </c>
      <c r="G1098" s="5">
        <f t="shared" si="68"/>
        <v>-4.5710448816956781E-3</v>
      </c>
      <c r="H1098" s="5">
        <f t="shared" si="69"/>
        <v>4.2228975377361434E-4</v>
      </c>
      <c r="I1098" s="5">
        <f t="shared" si="70"/>
        <v>-5.0515889038096496E-3</v>
      </c>
      <c r="J1098" s="5">
        <f t="shared" si="71"/>
        <v>-8.7616688912194745E-4</v>
      </c>
    </row>
    <row r="1099" spans="1:10" ht="15" customHeight="1" x14ac:dyDescent="0.2">
      <c r="A1099" s="3">
        <f>'2_CVaR_t2'!A1099</f>
        <v>43829</v>
      </c>
      <c r="B1099" s="5">
        <f>'2_CVaR_t2'!D1099-1</f>
        <v>-5.3772442978072821E-3</v>
      </c>
      <c r="C1099" s="5">
        <f>'Stocks Returns'!B1095</f>
        <v>-1.116812556595248E-2</v>
      </c>
      <c r="D1099" s="5">
        <f>'Stocks Returns'!C1095</f>
        <v>-8.236971329003473E-3</v>
      </c>
      <c r="E1099" s="5">
        <f>'Stocks Returns'!D1095</f>
        <v>-4.645430413348639E-3</v>
      </c>
      <c r="F1099" s="5">
        <f>'Stocks Returns'!E1095</f>
        <v>-5.694059710680266E-3</v>
      </c>
      <c r="G1099" s="5">
        <f t="shared" si="68"/>
        <v>-5.5135978906979966E-3</v>
      </c>
      <c r="H1099" s="5">
        <f t="shared" si="69"/>
        <v>-2.7596793491065259E-4</v>
      </c>
      <c r="I1099" s="5">
        <f t="shared" si="70"/>
        <v>3.330498343734797E-3</v>
      </c>
      <c r="J1099" s="5">
        <f t="shared" si="71"/>
        <v>-8.758971573041667E-5</v>
      </c>
    </row>
    <row r="1100" spans="1:10" ht="15" customHeight="1" x14ac:dyDescent="0.2">
      <c r="A1100" s="3">
        <f>'2_CVaR_t2'!A1100</f>
        <v>43830</v>
      </c>
      <c r="B1100" s="5">
        <f>'2_CVaR_t2'!D1100-1</f>
        <v>1.462655455044537E-4</v>
      </c>
      <c r="C1100" s="5">
        <f>'Stocks Returns'!B1096</f>
        <v>-6.1050061050049731E-4</v>
      </c>
      <c r="D1100" s="5">
        <f>'Stocks Returns'!C1096</f>
        <v>3.7267742107216506E-4</v>
      </c>
      <c r="E1100" s="5">
        <f>'Stocks Returns'!D1096</f>
        <v>-2.5716734927135887E-3</v>
      </c>
      <c r="F1100" s="5">
        <f>'Stocks Returns'!E1096</f>
        <v>6.50054171180936E-3</v>
      </c>
      <c r="G1100" s="5">
        <f t="shared" si="68"/>
        <v>-2.6579508980779964E-4</v>
      </c>
      <c r="H1100" s="5">
        <f t="shared" si="69"/>
        <v>2.0452434798709238E-4</v>
      </c>
      <c r="I1100" s="5">
        <f t="shared" si="70"/>
        <v>-2.7479422017054867E-3</v>
      </c>
      <c r="J1100" s="5">
        <f t="shared" si="71"/>
        <v>6.3732258529383213E-3</v>
      </c>
    </row>
    <row r="1101" spans="1:10" ht="15" customHeight="1" x14ac:dyDescent="0.2">
      <c r="A1101" s="3">
        <f>'2_CVaR_t2'!A1101</f>
        <v>43831</v>
      </c>
      <c r="B1101" s="5">
        <f>'2_CVaR_t2'!D1101-1</f>
        <v>3.1594126486123031E-5</v>
      </c>
      <c r="C1101" s="5">
        <f>'Stocks Returns'!B1097</f>
        <v>0</v>
      </c>
      <c r="D1101" s="5">
        <f>'Stocks Returns'!C1097</f>
        <v>0</v>
      </c>
      <c r="E1101" s="5">
        <f>'Stocks Returns'!D1097</f>
        <v>0</v>
      </c>
      <c r="F1101" s="5">
        <f>'Stocks Returns'!E1097</f>
        <v>0</v>
      </c>
      <c r="G1101" s="5">
        <f t="shared" si="68"/>
        <v>4.5494065351061984E-4</v>
      </c>
      <c r="H1101" s="5">
        <f t="shared" si="69"/>
        <v>6.1315236885345803E-7</v>
      </c>
      <c r="I1101" s="5">
        <f t="shared" si="70"/>
        <v>-7.0241384070458875E-6</v>
      </c>
      <c r="J1101" s="5">
        <f t="shared" si="71"/>
        <v>-8.2789821646411454E-6</v>
      </c>
    </row>
    <row r="1102" spans="1:10" ht="15" customHeight="1" x14ac:dyDescent="0.2">
      <c r="A1102" s="3">
        <f>'2_CVaR_t2'!A1102</f>
        <v>43832</v>
      </c>
      <c r="B1102" s="5">
        <f>'2_CVaR_t2'!D1102-1</f>
        <v>1.219847165352328E-2</v>
      </c>
      <c r="C1102" s="5">
        <f>'Stocks Returns'!B1098</f>
        <v>-1.588271227855842E-2</v>
      </c>
      <c r="D1102" s="5">
        <f>'Stocks Returns'!C1098</f>
        <v>1.7136774880255556E-2</v>
      </c>
      <c r="E1102" s="5">
        <f>'Stocks Returns'!D1098</f>
        <v>2.7501909854851014E-2</v>
      </c>
      <c r="F1102" s="5">
        <f>'Stocks Returns'!E1098</f>
        <v>6.612332769490914E-3</v>
      </c>
      <c r="G1102" s="5">
        <f t="shared" si="68"/>
        <v>-2.71239499025481E-2</v>
      </c>
      <c r="H1102" s="5">
        <f t="shared" si="69"/>
        <v>-7.6906165969188242E-4</v>
      </c>
      <c r="I1102" s="5">
        <f t="shared" si="70"/>
        <v>9.5376826047189577E-3</v>
      </c>
      <c r="J1102" s="5">
        <f t="shared" si="71"/>
        <v>-6.0260079358677408E-3</v>
      </c>
    </row>
    <row r="1103" spans="1:10" ht="15" customHeight="1" x14ac:dyDescent="0.2">
      <c r="A1103" s="3">
        <f>'2_CVaR_t2'!A1103</f>
        <v>43833</v>
      </c>
      <c r="B1103" s="5">
        <f>'2_CVaR_t2'!D1103-1</f>
        <v>-6.0755358811045435E-3</v>
      </c>
      <c r="C1103" s="5">
        <f>'Stocks Returns'!B1099</f>
        <v>-5.8969584109248574E-3</v>
      </c>
      <c r="D1103" s="5">
        <f>'Stocks Returns'!C1099</f>
        <v>-7.9531184596065563E-3</v>
      </c>
      <c r="E1103" s="5">
        <f>'Stocks Returns'!D1099</f>
        <v>-2.1933085501858685E-2</v>
      </c>
      <c r="F1103" s="5">
        <f>'Stocks Returns'!E1099</f>
        <v>3.6663611365721493E-3</v>
      </c>
      <c r="G1103" s="5">
        <f t="shared" si="68"/>
        <v>4.2884608369213751E-4</v>
      </c>
      <c r="H1103" s="5">
        <f t="shared" si="69"/>
        <v>1.0355868308104567E-3</v>
      </c>
      <c r="I1103" s="5">
        <f t="shared" si="70"/>
        <v>-1.2926541965871452E-2</v>
      </c>
      <c r="J1103" s="5">
        <f t="shared" si="71"/>
        <v>9.9977061685421979E-3</v>
      </c>
    </row>
    <row r="1104" spans="1:10" ht="15" customHeight="1" x14ac:dyDescent="0.2">
      <c r="A1104" s="3">
        <f>'2_CVaR_t2'!A1104</f>
        <v>43836</v>
      </c>
      <c r="B1104" s="5">
        <f>'2_CVaR_t2'!D1104-1</f>
        <v>-2.0391749467669751E-3</v>
      </c>
      <c r="C1104" s="5">
        <f>'Stocks Returns'!B1100</f>
        <v>-2.1854511395567044E-3</v>
      </c>
      <c r="D1104" s="5">
        <f>'Stocks Returns'!C1100</f>
        <v>-2.1624472573839038E-3</v>
      </c>
      <c r="E1104" s="5">
        <f>'Stocks Returns'!D1100</f>
        <v>-1.4348156594450656E-2</v>
      </c>
      <c r="F1104" s="5">
        <f>'Stocks Returns'!E1100</f>
        <v>1.1872146118721449E-2</v>
      </c>
      <c r="G1104" s="5">
        <f t="shared" si="68"/>
        <v>2.6014687024607849E-4</v>
      </c>
      <c r="H1104" s="5">
        <f t="shared" si="69"/>
        <v>8.8579435612560261E-4</v>
      </c>
      <c r="I1104" s="5">
        <f t="shared" si="70"/>
        <v>-1.1298914179401263E-2</v>
      </c>
      <c r="J1104" s="5">
        <f t="shared" si="71"/>
        <v>1.4013468885366129E-2</v>
      </c>
    </row>
    <row r="1105" spans="1:10" ht="15" customHeight="1" x14ac:dyDescent="0.2">
      <c r="A1105" s="3">
        <f>'2_CVaR_t2'!A1105</f>
        <v>43837</v>
      </c>
      <c r="B1105" s="5">
        <f>'2_CVaR_t2'!D1105-1</f>
        <v>1.8610020655525084E-3</v>
      </c>
      <c r="C1105" s="5">
        <f>'Stocks Returns'!B1101</f>
        <v>3.4418022528159842E-3</v>
      </c>
      <c r="D1105" s="5">
        <f>'Stocks Returns'!C1101</f>
        <v>-2.6428458163750834E-3</v>
      </c>
      <c r="E1105" s="5">
        <f>'Stocks Returns'!D1101</f>
        <v>6.7097271763231436E-2</v>
      </c>
      <c r="F1105" s="5">
        <f>'Stocks Returns'!E1101</f>
        <v>0</v>
      </c>
      <c r="G1105" s="5">
        <f t="shared" si="68"/>
        <v>2.1381091607294784E-3</v>
      </c>
      <c r="H1105" s="5">
        <f t="shared" si="69"/>
        <v>-5.3346408973283131E-3</v>
      </c>
      <c r="I1105" s="5">
        <f t="shared" si="70"/>
        <v>6.439020812306924E-2</v>
      </c>
      <c r="J1105" s="5">
        <f t="shared" si="71"/>
        <v>-1.907331153600133E-3</v>
      </c>
    </row>
    <row r="1106" spans="1:10" ht="15" customHeight="1" x14ac:dyDescent="0.2">
      <c r="A1106" s="3">
        <f>'2_CVaR_t2'!A1106</f>
        <v>43838</v>
      </c>
      <c r="B1106" s="5">
        <f>'2_CVaR_t2'!D1106-1</f>
        <v>1.0033885507782392E-2</v>
      </c>
      <c r="C1106" s="5">
        <f>'Stocks Returns'!B1102</f>
        <v>1.2472715933893319E-3</v>
      </c>
      <c r="D1106" s="5">
        <f>'Stocks Returns'!C1102</f>
        <v>1.7118024272616328E-2</v>
      </c>
      <c r="E1106" s="5">
        <f>'Stocks Returns'!D1102</f>
        <v>-1.2647935676212807E-2</v>
      </c>
      <c r="F1106" s="5">
        <f>'Stocks Returns'!E1102</f>
        <v>-2.3164861612515186E-2</v>
      </c>
      <c r="G1106" s="5">
        <f t="shared" si="68"/>
        <v>-7.9131210971872725E-3</v>
      </c>
      <c r="H1106" s="5">
        <f t="shared" si="69"/>
        <v>2.3978902958172125E-3</v>
      </c>
      <c r="I1106" s="5">
        <f t="shared" si="70"/>
        <v>-2.7417430918439085E-2</v>
      </c>
      <c r="J1106" s="5">
        <f t="shared" si="71"/>
        <v>-3.3556211948724005E-2</v>
      </c>
    </row>
    <row r="1107" spans="1:10" ht="15" customHeight="1" x14ac:dyDescent="0.2">
      <c r="A1107" s="3">
        <f>'2_CVaR_t2'!A1107</f>
        <v>43839</v>
      </c>
      <c r="B1107" s="5">
        <f>'2_CVaR_t2'!D1107-1</f>
        <v>4.8975698125097722E-3</v>
      </c>
      <c r="C1107" s="5">
        <f>'Stocks Returns'!B1103</f>
        <v>4.3600124571785415E-3</v>
      </c>
      <c r="D1107" s="5">
        <f>'Stocks Returns'!C1103</f>
        <v>6.929970821175635E-3</v>
      </c>
      <c r="E1107" s="5">
        <f>'Stocks Returns'!D1103</f>
        <v>9.4244670143652787E-3</v>
      </c>
      <c r="F1107" s="5">
        <f>'Stocks Returns'!E1103</f>
        <v>1.7400677548506271E-2</v>
      </c>
      <c r="G1107" s="5">
        <f t="shared" si="68"/>
        <v>1.3722712953729947E-4</v>
      </c>
      <c r="H1107" s="5">
        <f t="shared" si="69"/>
        <v>-2.308548288262758E-4</v>
      </c>
      <c r="I1107" s="5">
        <f t="shared" si="70"/>
        <v>2.2357059400460915E-3</v>
      </c>
      <c r="J1107" s="5">
        <f t="shared" si="71"/>
        <v>1.2341178717907273E-2</v>
      </c>
    </row>
    <row r="1108" spans="1:10" ht="15" customHeight="1" x14ac:dyDescent="0.2">
      <c r="A1108" s="3">
        <f>'2_CVaR_t2'!A1108</f>
        <v>43840</v>
      </c>
      <c r="B1108" s="5">
        <f>'2_CVaR_t2'!D1108-1</f>
        <v>1.9328167357826054E-3</v>
      </c>
      <c r="C1108" s="5">
        <f>'Stocks Returns'!B1104</f>
        <v>-1.2403100775193798E-2</v>
      </c>
      <c r="D1108" s="5">
        <f>'Stocks Returns'!C1104</f>
        <v>2.6908150064683944E-3</v>
      </c>
      <c r="E1108" s="5">
        <f>'Stocks Returns'!D1104</f>
        <v>4.6229151559100679E-3</v>
      </c>
      <c r="F1108" s="5">
        <f>'Stocks Returns'!E1104</f>
        <v>-9.8380505524442441E-3</v>
      </c>
      <c r="G1108" s="5">
        <f t="shared" si="68"/>
        <v>-1.3775830247739018E-2</v>
      </c>
      <c r="H1108" s="5">
        <f t="shared" si="69"/>
        <v>-1.0667241640147703E-4</v>
      </c>
      <c r="I1108" s="5">
        <f t="shared" si="70"/>
        <v>1.8098596031262742E-3</v>
      </c>
      <c r="J1108" s="5">
        <f t="shared" si="71"/>
        <v>-1.1819930308643636E-2</v>
      </c>
    </row>
    <row r="1109" spans="1:10" ht="15" customHeight="1" x14ac:dyDescent="0.2">
      <c r="A1109" s="3">
        <f>'2_CVaR_t2'!A1109</f>
        <v>43843</v>
      </c>
      <c r="B1109" s="5">
        <f>'2_CVaR_t2'!D1109-1</f>
        <v>5.237445657670925E-3</v>
      </c>
      <c r="C1109" s="5">
        <f>'Stocks Returns'!B1105</f>
        <v>-1.8838304552590834E-3</v>
      </c>
      <c r="D1109" s="5">
        <f>'Stocks Returns'!C1105</f>
        <v>8.0507818547763677E-3</v>
      </c>
      <c r="E1109" s="5">
        <f>'Stocks Returns'!D1105</f>
        <v>3.4286745466027835E-3</v>
      </c>
      <c r="F1109" s="5">
        <f>'Stocks Returns'!E1105</f>
        <v>-4.4328951391012783E-3</v>
      </c>
      <c r="G1109" s="5">
        <f t="shared" si="68"/>
        <v>-6.4333428719490285E-3</v>
      </c>
      <c r="H1109" s="5">
        <f t="shared" si="69"/>
        <v>3.897481843117322E-4</v>
      </c>
      <c r="I1109" s="5">
        <f t="shared" si="70"/>
        <v>-4.2617123204282551E-3</v>
      </c>
      <c r="J1109" s="5">
        <f t="shared" si="71"/>
        <v>-9.8452086415886878E-3</v>
      </c>
    </row>
    <row r="1110" spans="1:10" ht="15" customHeight="1" x14ac:dyDescent="0.2">
      <c r="A1110" s="3">
        <f>'2_CVaR_t2'!A1110</f>
        <v>43844</v>
      </c>
      <c r="B1110" s="5">
        <f>'2_CVaR_t2'!D1110-1</f>
        <v>1.8298150181905726E-3</v>
      </c>
      <c r="C1110" s="5">
        <f>'Stocks Returns'!B1106</f>
        <v>3.4602076124568004E-3</v>
      </c>
      <c r="D1110" s="5">
        <f>'Stocks Returns'!C1106</f>
        <v>3.6860697281524413E-3</v>
      </c>
      <c r="E1110" s="5">
        <f>'Stocks Returns'!D1106</f>
        <v>-9.801276863591335E-3</v>
      </c>
      <c r="F1110" s="5">
        <f>'Stocks Returns'!E1106</f>
        <v>1.5353907569481962E-4</v>
      </c>
      <c r="G1110" s="5">
        <f t="shared" si="68"/>
        <v>2.1864950363312272E-3</v>
      </c>
      <c r="H1110" s="5">
        <f t="shared" si="69"/>
        <v>1.0401737937466649E-3</v>
      </c>
      <c r="I1110" s="5">
        <f t="shared" si="70"/>
        <v>-1.2462311262258434E-2</v>
      </c>
      <c r="J1110" s="5">
        <f t="shared" si="71"/>
        <v>-1.7214177622873485E-3</v>
      </c>
    </row>
    <row r="1111" spans="1:10" ht="15" customHeight="1" x14ac:dyDescent="0.2">
      <c r="A1111" s="3">
        <f>'2_CVaR_t2'!A1111</f>
        <v>43845</v>
      </c>
      <c r="B1111" s="5">
        <f>'2_CVaR_t2'!D1111-1</f>
        <v>1.079909565406223E-2</v>
      </c>
      <c r="C1111" s="5">
        <f>'Stocks Returns'!B1107</f>
        <v>1.065830721003147E-2</v>
      </c>
      <c r="D1111" s="5">
        <f>'Stocks Returns'!C1107</f>
        <v>1.9127773527161329E-2</v>
      </c>
      <c r="E1111" s="5">
        <f>'Stocks Returns'!D1107</f>
        <v>-2.3065746458409087E-2</v>
      </c>
      <c r="F1111" s="5">
        <f>'Stocks Returns'!E1107</f>
        <v>-2.149217070924192E-3</v>
      </c>
      <c r="G1111" s="5">
        <f t="shared" si="68"/>
        <v>7.6230801147840477E-4</v>
      </c>
      <c r="H1111" s="5">
        <f t="shared" si="69"/>
        <v>3.2814510966721888E-3</v>
      </c>
      <c r="I1111" s="5">
        <f t="shared" si="70"/>
        <v>-3.8964622183784353E-2</v>
      </c>
      <c r="J1111" s="5">
        <f t="shared" si="71"/>
        <v>-1.3334908548255864E-2</v>
      </c>
    </row>
    <row r="1112" spans="1:10" ht="15" customHeight="1" x14ac:dyDescent="0.2">
      <c r="A1112" s="3">
        <f>'2_CVaR_t2'!A1112</f>
        <v>43846</v>
      </c>
      <c r="B1112" s="5">
        <f>'2_CVaR_t2'!D1112-1</f>
        <v>4.2343102565072233E-3</v>
      </c>
      <c r="C1112" s="5">
        <f>'Stocks Returns'!B1108</f>
        <v>1.6439205955335101E-2</v>
      </c>
      <c r="D1112" s="5">
        <f>'Stocks Returns'!C1108</f>
        <v>5.7557557557557093E-3</v>
      </c>
      <c r="E1112" s="5">
        <f>'Stocks Returns'!D1108</f>
        <v>1.152630600483362E-2</v>
      </c>
      <c r="F1112" s="5">
        <f>'Stocks Returns'!E1108</f>
        <v>1.0769230769229754E-3</v>
      </c>
      <c r="G1112" s="5">
        <f t="shared" si="68"/>
        <v>1.2854020701667038E-2</v>
      </c>
      <c r="H1112" s="5">
        <f t="shared" si="69"/>
        <v>-4.2892594555307782E-4</v>
      </c>
      <c r="I1112" s="5">
        <f t="shared" si="70"/>
        <v>5.3164556277301607E-3</v>
      </c>
      <c r="J1112" s="5">
        <f t="shared" si="71"/>
        <v>-3.2940663878017386E-3</v>
      </c>
    </row>
    <row r="1113" spans="1:10" ht="15" customHeight="1" x14ac:dyDescent="0.2">
      <c r="A1113" s="3">
        <f>'2_CVaR_t2'!A1113</f>
        <v>43847</v>
      </c>
      <c r="B1113" s="5">
        <f>'2_CVaR_t2'!D1113-1</f>
        <v>1.1991057434060926E-2</v>
      </c>
      <c r="C1113" s="5">
        <f>'Stocks Returns'!B1109</f>
        <v>-1.0375343301800566E-2</v>
      </c>
      <c r="D1113" s="5">
        <f>'Stocks Returns'!C1109</f>
        <v>1.8661358546902207E-2</v>
      </c>
      <c r="E1113" s="5">
        <f>'Stocks Returns'!D1109</f>
        <v>5.4217974637016386E-3</v>
      </c>
      <c r="F1113" s="5">
        <f>'Stocks Returns'!E1109</f>
        <v>0</v>
      </c>
      <c r="G1113" s="5">
        <f t="shared" si="68"/>
        <v>-2.1417190927598077E-2</v>
      </c>
      <c r="H1113" s="5">
        <f t="shared" si="69"/>
        <v>1.0607812879839668E-3</v>
      </c>
      <c r="I1113" s="5">
        <f t="shared" si="70"/>
        <v>-1.2236305289091746E-2</v>
      </c>
      <c r="J1113" s="5">
        <f t="shared" si="71"/>
        <v>-1.2423030377112459E-2</v>
      </c>
    </row>
    <row r="1114" spans="1:10" ht="15" customHeight="1" x14ac:dyDescent="0.2">
      <c r="A1114" s="3">
        <f>'2_CVaR_t2'!A1114</f>
        <v>43850</v>
      </c>
      <c r="B1114" s="5">
        <f>'2_CVaR_t2'!D1114-1</f>
        <v>3.1594126486123031E-5</v>
      </c>
      <c r="C1114" s="5">
        <f>'Stocks Returns'!B1110</f>
        <v>0</v>
      </c>
      <c r="D1114" s="5">
        <f>'Stocks Returns'!C1110</f>
        <v>0</v>
      </c>
      <c r="E1114" s="5">
        <f>'Stocks Returns'!D1110</f>
        <v>0</v>
      </c>
      <c r="F1114" s="5">
        <f>'Stocks Returns'!E1110</f>
        <v>0</v>
      </c>
      <c r="G1114" s="5">
        <f t="shared" si="68"/>
        <v>4.5494065351061984E-4</v>
      </c>
      <c r="H1114" s="5">
        <f t="shared" si="69"/>
        <v>6.1315236885345803E-7</v>
      </c>
      <c r="I1114" s="5">
        <f t="shared" si="70"/>
        <v>-7.0241384070458875E-6</v>
      </c>
      <c r="J1114" s="5">
        <f t="shared" si="71"/>
        <v>-8.2789821646411454E-6</v>
      </c>
    </row>
    <row r="1115" spans="1:10" ht="15" customHeight="1" x14ac:dyDescent="0.2">
      <c r="A1115" s="3">
        <f>'2_CVaR_t2'!A1115</f>
        <v>43851</v>
      </c>
      <c r="B1115" s="5">
        <f>'2_CVaR_t2'!D1115-1</f>
        <v>7.8319950076461975E-3</v>
      </c>
      <c r="C1115" s="5">
        <f>'Stocks Returns'!B1111</f>
        <v>-1.4184397163120588E-2</v>
      </c>
      <c r="D1115" s="5">
        <f>'Stocks Returns'!C1111</f>
        <v>1.2652662432828476E-2</v>
      </c>
      <c r="E1115" s="5">
        <f>'Stocks Returns'!D1111</f>
        <v>-1.553788501965081E-3</v>
      </c>
      <c r="F1115" s="5">
        <f>'Stocks Returns'!E1111</f>
        <v>-1.5982787767020001E-2</v>
      </c>
      <c r="G1115" s="5">
        <f t="shared" si="68"/>
        <v>-2.1228083757174276E-2</v>
      </c>
      <c r="H1115" s="5">
        <f t="shared" si="69"/>
        <v>1.1731332357734821E-3</v>
      </c>
      <c r="I1115" s="5">
        <f t="shared" si="70"/>
        <v>-1.3073493906752925E-2</v>
      </c>
      <c r="J1115" s="5">
        <f t="shared" si="71"/>
        <v>-2.4088423229989123E-2</v>
      </c>
    </row>
    <row r="1116" spans="1:10" ht="15" customHeight="1" x14ac:dyDescent="0.2">
      <c r="A1116" s="3">
        <f>'2_CVaR_t2'!A1116</f>
        <v>43852</v>
      </c>
      <c r="B1116" s="5">
        <f>'2_CVaR_t2'!D1116-1</f>
        <v>1.8839761568489877E-3</v>
      </c>
      <c r="C1116" s="5">
        <f>'Stocks Returns'!B1112</f>
        <v>1.8767594619957251E-3</v>
      </c>
      <c r="D1116" s="5">
        <f>'Stocks Returns'!C1112</f>
        <v>2.9427372280381725E-3</v>
      </c>
      <c r="E1116" s="5">
        <f>'Stocks Returns'!D1112</f>
        <v>9.1541559868191236E-4</v>
      </c>
      <c r="F1116" s="5">
        <f>'Stocks Returns'!E1112</f>
        <v>-1.5930032797126348E-2</v>
      </c>
      <c r="G1116" s="5">
        <f t="shared" si="68"/>
        <v>5.509810758828706E-4</v>
      </c>
      <c r="H1116" s="5">
        <f t="shared" si="69"/>
        <v>2.171303158149309E-4</v>
      </c>
      <c r="I1116" s="5">
        <f t="shared" si="70"/>
        <v>-1.825555707831114E-3</v>
      </c>
      <c r="J1116" s="5">
        <f t="shared" si="71"/>
        <v>-1.7861212649002929E-2</v>
      </c>
    </row>
    <row r="1117" spans="1:10" ht="15" customHeight="1" x14ac:dyDescent="0.2">
      <c r="A1117" s="3">
        <f>'2_CVaR_t2'!A1117</f>
        <v>43853</v>
      </c>
      <c r="B1117" s="5">
        <f>'2_CVaR_t2'!D1117-1</f>
        <v>-3.6806901909884893E-3</v>
      </c>
      <c r="C1117" s="5">
        <f>'Stocks Returns'!B1113</f>
        <v>-4.9328754292850552E-2</v>
      </c>
      <c r="D1117" s="5">
        <f>'Stocks Returns'!C1113</f>
        <v>-6.6378066378066647E-3</v>
      </c>
      <c r="E1117" s="5">
        <f>'Stocks Returns'!D1113</f>
        <v>8.4141210901773622E-3</v>
      </c>
      <c r="F1117" s="5">
        <f>'Stocks Returns'!E1113</f>
        <v>2.0631645770512463E-3</v>
      </c>
      <c r="G1117" s="5">
        <f t="shared" si="68"/>
        <v>-4.5305146239058722E-2</v>
      </c>
      <c r="H1117" s="5">
        <f t="shared" si="69"/>
        <v>-1.1736855125239597E-3</v>
      </c>
      <c r="I1117" s="5">
        <f t="shared" si="70"/>
        <v>1.3886090502023999E-2</v>
      </c>
      <c r="J1117" s="5">
        <f t="shared" si="71"/>
        <v>5.9084938817752421E-3</v>
      </c>
    </row>
    <row r="1118" spans="1:10" ht="15" customHeight="1" x14ac:dyDescent="0.2">
      <c r="A1118" s="3">
        <f>'2_CVaR_t2'!A1118</f>
        <v>43854</v>
      </c>
      <c r="B1118" s="5">
        <f>'2_CVaR_t2'!D1118-1</f>
        <v>-6.02449591102594E-3</v>
      </c>
      <c r="C1118" s="5">
        <f>'Stocks Returns'!B1114</f>
        <v>-4.2692939244662886E-3</v>
      </c>
      <c r="D1118" s="5">
        <f>'Stocks Returns'!C1114</f>
        <v>-7.3600619794693678E-3</v>
      </c>
      <c r="E1118" s="5">
        <f>'Stocks Returns'!D1114</f>
        <v>-2.7571195356430267E-2</v>
      </c>
      <c r="F1118" s="5">
        <f>'Stocks Returns'!E1114</f>
        <v>-8.2356667722521815E-3</v>
      </c>
      <c r="G1118" s="5">
        <f t="shared" si="68"/>
        <v>2.0074451802845686E-3</v>
      </c>
      <c r="H1118" s="5">
        <f t="shared" si="69"/>
        <v>1.5535258739159275E-3</v>
      </c>
      <c r="I1118" s="5">
        <f t="shared" si="70"/>
        <v>-1.8639982167730669E-2</v>
      </c>
      <c r="J1118" s="5">
        <f t="shared" si="71"/>
        <v>-1.9573047649743954E-3</v>
      </c>
    </row>
    <row r="1119" spans="1:10" ht="15" customHeight="1" x14ac:dyDescent="0.2">
      <c r="A1119" s="3">
        <f>'2_CVaR_t2'!A1119</f>
        <v>43857</v>
      </c>
      <c r="B1119" s="5">
        <f>'2_CVaR_t2'!D1119-1</f>
        <v>-1.2183528224671392E-2</v>
      </c>
      <c r="C1119" s="5">
        <f>'Stocks Returns'!B1115</f>
        <v>-3.9577836411609502E-3</v>
      </c>
      <c r="D1119" s="5">
        <f>'Stocks Returns'!C1115</f>
        <v>-1.6146341463414648E-2</v>
      </c>
      <c r="E1119" s="5">
        <f>'Stocks Returns'!D1115</f>
        <v>-3.9544861033389278E-2</v>
      </c>
      <c r="F1119" s="5">
        <f>'Stocks Returns'!E1115</f>
        <v>-2.5231555413605888E-2</v>
      </c>
      <c r="G1119" s="5">
        <f t="shared" si="68"/>
        <v>8.2397136693992349E-3</v>
      </c>
      <c r="H1119" s="5">
        <f t="shared" si="69"/>
        <v>1.8317250972285266E-3</v>
      </c>
      <c r="I1119" s="5">
        <f t="shared" si="70"/>
        <v>-2.1523477093645577E-2</v>
      </c>
      <c r="J1119" s="5">
        <f t="shared" si="71"/>
        <v>-1.2559691203020281E-2</v>
      </c>
    </row>
    <row r="1120" spans="1:10" ht="15" customHeight="1" x14ac:dyDescent="0.2">
      <c r="A1120" s="3">
        <f>'2_CVaR_t2'!A1120</f>
        <v>43858</v>
      </c>
      <c r="B1120" s="5">
        <f>'2_CVaR_t2'!D1120-1</f>
        <v>4.2510312444690168E-3</v>
      </c>
      <c r="C1120" s="5">
        <f>'Stocks Returns'!B1116</f>
        <v>1.0430463576158955E-2</v>
      </c>
      <c r="D1120" s="5">
        <f>'Stocks Returns'!C1116</f>
        <v>5.7514006643859528E-3</v>
      </c>
      <c r="E1120" s="5">
        <f>'Stocks Returns'!D1116</f>
        <v>1.1846960574869003E-2</v>
      </c>
      <c r="F1120" s="5">
        <f>'Stocks Returns'!E1116</f>
        <v>2.2935779816513069E-3</v>
      </c>
      <c r="G1120" s="5">
        <f t="shared" si="68"/>
        <v>6.8292042183715337E-3</v>
      </c>
      <c r="H1120" s="5">
        <f t="shared" si="69"/>
        <v>-4.5788994163797805E-4</v>
      </c>
      <c r="I1120" s="5">
        <f t="shared" si="70"/>
        <v>5.6124315424251423E-3</v>
      </c>
      <c r="J1120" s="5">
        <f t="shared" si="71"/>
        <v>-2.0947690269100191E-3</v>
      </c>
    </row>
    <row r="1121" spans="1:10" ht="15" customHeight="1" x14ac:dyDescent="0.2">
      <c r="A1121" s="3">
        <f>'2_CVaR_t2'!A1121</f>
        <v>43859</v>
      </c>
      <c r="B1121" s="5">
        <f>'2_CVaR_t2'!D1121-1</f>
        <v>5.3395292574553999E-3</v>
      </c>
      <c r="C1121" s="5">
        <f>'Stocks Returns'!B1117</f>
        <v>-2.6708176306734388E-2</v>
      </c>
      <c r="D1121" s="5">
        <f>'Stocks Returns'!C1117</f>
        <v>9.9087996056199668E-3</v>
      </c>
      <c r="E1121" s="5">
        <f>'Stocks Returns'!D1117</f>
        <v>-1.6698656429942504E-2</v>
      </c>
      <c r="F1121" s="5">
        <f>'Stocks Returns'!E1117</f>
        <v>-1.1278195488721776E-2</v>
      </c>
      <c r="G1121" s="5">
        <f t="shared" si="68"/>
        <v>-3.1355823021204099E-2</v>
      </c>
      <c r="H1121" s="5">
        <f t="shared" si="69"/>
        <v>2.0975256750812759E-3</v>
      </c>
      <c r="I1121" s="5">
        <f t="shared" si="70"/>
        <v>-2.4539709392825355E-2</v>
      </c>
      <c r="J1121" s="5">
        <f t="shared" si="71"/>
        <v>-1.679647883954033E-2</v>
      </c>
    </row>
    <row r="1122" spans="1:10" ht="15" customHeight="1" x14ac:dyDescent="0.2">
      <c r="A1122" s="3">
        <f>'2_CVaR_t2'!A1122</f>
        <v>43860</v>
      </c>
      <c r="B1122" s="5">
        <f>'2_CVaR_t2'!D1122-1</f>
        <v>9.8240389924406646E-3</v>
      </c>
      <c r="C1122" s="5">
        <f>'Stocks Returns'!B1118</f>
        <v>7.4074074074075291E-3</v>
      </c>
      <c r="D1122" s="5">
        <f>'Stocks Returns'!C1118</f>
        <v>1.635263106511764E-2</v>
      </c>
      <c r="E1122" s="5">
        <f>'Stocks Returns'!D1118</f>
        <v>-8.7839156744093927E-3</v>
      </c>
      <c r="F1122" s="5">
        <f>'Stocks Returns'!E1118</f>
        <v>6.6126632501239957E-3</v>
      </c>
      <c r="G1122" s="5">
        <f t="shared" si="68"/>
        <v>-1.5512570871800153E-3</v>
      </c>
      <c r="H1122" s="5">
        <f t="shared" si="69"/>
        <v>1.9413360703600877E-3</v>
      </c>
      <c r="I1122" s="5">
        <f t="shared" si="70"/>
        <v>-2.3243696572104355E-2</v>
      </c>
      <c r="J1122" s="5">
        <f t="shared" si="71"/>
        <v>-3.5608518662206025E-3</v>
      </c>
    </row>
    <row r="1123" spans="1:10" ht="15" customHeight="1" x14ac:dyDescent="0.2">
      <c r="A1123" s="3">
        <f>'2_CVaR_t2'!A1123</f>
        <v>43861</v>
      </c>
      <c r="B1123" s="5">
        <f>'2_CVaR_t2'!D1123-1</f>
        <v>-2.9880385493795125E-2</v>
      </c>
      <c r="C1123" s="5">
        <f>'Stocks Returns'!B1119</f>
        <v>-2.2058823529411797E-2</v>
      </c>
      <c r="D1123" s="5">
        <f>'Stocks Returns'!C1119</f>
        <v>-4.4378271936986735E-2</v>
      </c>
      <c r="E1123" s="5">
        <f>'Stocks Returns'!D1119</f>
        <v>-4.0173296573454143E-2</v>
      </c>
      <c r="F1123" s="5">
        <f>'Stocks Returns'!E1119</f>
        <v>-2.3977664641156249E-2</v>
      </c>
      <c r="G1123" s="5">
        <f t="shared" si="68"/>
        <v>7.1508938114056356E-3</v>
      </c>
      <c r="H1123" s="5">
        <f t="shared" si="69"/>
        <v>-3.5507722431935701E-4</v>
      </c>
      <c r="I1123" s="5">
        <f t="shared" si="70"/>
        <v>3.9670369254250007E-3</v>
      </c>
      <c r="J1123" s="5">
        <f t="shared" si="71"/>
        <v>7.0647633495693023E-3</v>
      </c>
    </row>
    <row r="1124" spans="1:10" ht="15" customHeight="1" x14ac:dyDescent="0.2">
      <c r="A1124" s="3">
        <f>'2_CVaR_t2'!A1124</f>
        <v>43864</v>
      </c>
      <c r="B1124" s="5">
        <f>'2_CVaR_t2'!D1124-1</f>
        <v>5.8462171401292284E-3</v>
      </c>
      <c r="C1124" s="5">
        <f>'Stocks Returns'!B1120</f>
        <v>-3.7593984962407401E-3</v>
      </c>
      <c r="D1124" s="5">
        <f>'Stocks Returns'!C1120</f>
        <v>9.2476252701412243E-3</v>
      </c>
      <c r="E1124" s="5">
        <f>'Stocks Returns'!D1120</f>
        <v>7.1809601969619052E-4</v>
      </c>
      <c r="F1124" s="5">
        <f>'Stocks Returns'!E1120</f>
        <v>-4.2066296483257437E-3</v>
      </c>
      <c r="G1124" s="5">
        <f t="shared" si="68"/>
        <v>-8.8941308901407598E-3</v>
      </c>
      <c r="H1124" s="5">
        <f t="shared" si="69"/>
        <v>6.9063979112649575E-4</v>
      </c>
      <c r="I1124" s="5">
        <f t="shared" si="70"/>
        <v>-7.8707821105892892E-3</v>
      </c>
      <c r="J1124" s="5">
        <f t="shared" si="71"/>
        <v>-1.0250890121733396E-2</v>
      </c>
    </row>
    <row r="1125" spans="1:10" ht="15" customHeight="1" x14ac:dyDescent="0.2">
      <c r="A1125" s="3">
        <f>'2_CVaR_t2'!A1125</f>
        <v>43865</v>
      </c>
      <c r="B1125" s="5">
        <f>'2_CVaR_t2'!D1125-1</f>
        <v>1.0710666286406934E-2</v>
      </c>
      <c r="C1125" s="5">
        <f>'Stocks Returns'!B1121</f>
        <v>2.0240137221269272E-2</v>
      </c>
      <c r="D1125" s="5">
        <f>'Stocks Returns'!C1121</f>
        <v>1.3694537124645079E-2</v>
      </c>
      <c r="E1125" s="5">
        <f>'Stocks Returns'!D1121</f>
        <v>4.2644797539723278E-2</v>
      </c>
      <c r="F1125" s="5">
        <f>'Stocks Returns'!E1121</f>
        <v>-4.5454545454545414E-2</v>
      </c>
      <c r="G1125" s="5">
        <f t="shared" si="68"/>
        <v>1.0429146328813197E-2</v>
      </c>
      <c r="H1125" s="5">
        <f t="shared" si="69"/>
        <v>-2.0216404909789362E-3</v>
      </c>
      <c r="I1125" s="5">
        <f t="shared" si="70"/>
        <v>2.687643550715858E-2</v>
      </c>
      <c r="J1125" s="5">
        <f t="shared" si="71"/>
        <v>-5.6548441122381388E-2</v>
      </c>
    </row>
    <row r="1126" spans="1:10" ht="15" customHeight="1" x14ac:dyDescent="0.2">
      <c r="A1126" s="3">
        <f>'2_CVaR_t2'!A1126</f>
        <v>43866</v>
      </c>
      <c r="B1126" s="5">
        <f>'2_CVaR_t2'!D1126-1</f>
        <v>1.2900101578672274E-3</v>
      </c>
      <c r="C1126" s="5">
        <f>'Stocks Returns'!B1122</f>
        <v>2.9926025554808389E-2</v>
      </c>
      <c r="D1126" s="5">
        <f>'Stocks Returns'!C1122</f>
        <v>-3.6844173707997196E-3</v>
      </c>
      <c r="E1126" s="5">
        <f>'Stocks Returns'!D1122</f>
        <v>6.6856749582145492E-2</v>
      </c>
      <c r="F1126" s="5">
        <f>'Stocks Returns'!E1122</f>
        <v>4.0538148344839708E-2</v>
      </c>
      <c r="G1126" s="5">
        <f t="shared" si="68"/>
        <v>2.9171234441266198E-2</v>
      </c>
      <c r="H1126" s="5">
        <f t="shared" si="69"/>
        <v>-5.5358622594406225E-3</v>
      </c>
      <c r="I1126" s="5">
        <f t="shared" si="70"/>
        <v>6.4992417993709042E-2</v>
      </c>
      <c r="J1126" s="5">
        <f t="shared" si="71"/>
        <v>3.9223546346397395E-2</v>
      </c>
    </row>
    <row r="1127" spans="1:10" ht="15" customHeight="1" x14ac:dyDescent="0.2">
      <c r="A1127" s="3">
        <f>'2_CVaR_t2'!A1127</f>
        <v>43867</v>
      </c>
      <c r="B1127" s="5">
        <f>'2_CVaR_t2'!D1127-1</f>
        <v>7.1243668022891171E-4</v>
      </c>
      <c r="C1127" s="5">
        <f>'Stocks Returns'!B1123</f>
        <v>-1.8935683969964034E-2</v>
      </c>
      <c r="D1127" s="5">
        <f>'Stocks Returns'!C1123</f>
        <v>1.1340663675361018E-3</v>
      </c>
      <c r="E1127" s="5">
        <f>'Stocks Returns'!D1123</f>
        <v>-2.7647221454241144E-4</v>
      </c>
      <c r="F1127" s="5">
        <f>'Stocks Returns'!E1123</f>
        <v>-6.2946580469548374E-3</v>
      </c>
      <c r="G1127" s="5">
        <f t="shared" si="68"/>
        <v>-1.9135246155804624E-2</v>
      </c>
      <c r="H1127" s="5">
        <f t="shared" si="69"/>
        <v>1.3265801439611897E-4</v>
      </c>
      <c r="I1127" s="5">
        <f t="shared" si="70"/>
        <v>-1.2883579534296303E-3</v>
      </c>
      <c r="J1127" s="5">
        <f t="shared" si="71"/>
        <v>-7.0096987646954007E-3</v>
      </c>
    </row>
    <row r="1128" spans="1:10" ht="15" customHeight="1" x14ac:dyDescent="0.2">
      <c r="A1128" s="3">
        <f>'2_CVaR_t2'!A1128</f>
        <v>43868</v>
      </c>
      <c r="B1128" s="5">
        <f>'2_CVaR_t2'!D1128-1</f>
        <v>-1.9958963672860319E-3</v>
      </c>
      <c r="C1128" s="5">
        <f>'Stocks Returns'!B1124</f>
        <v>-8.6522462562396152E-3</v>
      </c>
      <c r="D1128" s="5">
        <f>'Stocks Returns'!C1124</f>
        <v>-1.4775413711582974E-3</v>
      </c>
      <c r="E1128" s="5">
        <f>'Stocks Returns'!D1124</f>
        <v>-2.0925516224188923E-2</v>
      </c>
      <c r="F1128" s="5">
        <f>'Stocks Returns'!E1124</f>
        <v>-7.1905495634307925E-3</v>
      </c>
      <c r="G1128" s="5">
        <f t="shared" si="68"/>
        <v>-6.2482525101504446E-3</v>
      </c>
      <c r="H1128" s="5">
        <f t="shared" si="69"/>
        <v>1.5070055347725141E-3</v>
      </c>
      <c r="I1128" s="5">
        <f t="shared" si="70"/>
        <v>-1.7940149050786305E-2</v>
      </c>
      <c r="J1128" s="5">
        <f t="shared" si="71"/>
        <v>-5.0941529603742482E-3</v>
      </c>
    </row>
    <row r="1129" spans="1:10" ht="15" customHeight="1" x14ac:dyDescent="0.2">
      <c r="A1129" s="3">
        <f>'2_CVaR_t2'!A1129</f>
        <v>43871</v>
      </c>
      <c r="B1129" s="5">
        <f>'2_CVaR_t2'!D1129-1</f>
        <v>1.1006643810496097E-2</v>
      </c>
      <c r="C1129" s="5">
        <f>'Stocks Returns'!B1125</f>
        <v>1.3427324605572721E-3</v>
      </c>
      <c r="D1129" s="5">
        <f>'Stocks Returns'!C1125</f>
        <v>1.6030383742724696E-2</v>
      </c>
      <c r="E1129" s="5">
        <f>'Stocks Returns'!D1125</f>
        <v>1.8265700028246012E-2</v>
      </c>
      <c r="F1129" s="5">
        <f>'Stocks Returns'!E1125</f>
        <v>-2.0693222969477842E-3</v>
      </c>
      <c r="G1129" s="5">
        <f t="shared" si="68"/>
        <v>-8.7527854915480183E-3</v>
      </c>
      <c r="H1129" s="5">
        <f t="shared" si="69"/>
        <v>-1.2139508885481223E-4</v>
      </c>
      <c r="I1129" s="5">
        <f t="shared" si="70"/>
        <v>2.0605021267606459E-3</v>
      </c>
      <c r="J1129" s="5">
        <f t="shared" si="71"/>
        <v>-1.3470463138380453E-2</v>
      </c>
    </row>
    <row r="1130" spans="1:10" ht="15" customHeight="1" x14ac:dyDescent="0.2">
      <c r="A1130" s="3">
        <f>'2_CVaR_t2'!A1130</f>
        <v>43872</v>
      </c>
      <c r="B1130" s="5">
        <f>'2_CVaR_t2'!D1130-1</f>
        <v>-5.8219643166691482E-3</v>
      </c>
      <c r="C1130" s="5">
        <f>'Stocks Returns'!B1126</f>
        <v>1.2571237009721736E-2</v>
      </c>
      <c r="D1130" s="5">
        <f>'Stocks Returns'!C1126</f>
        <v>-9.9519394145347606E-3</v>
      </c>
      <c r="E1130" s="5">
        <f>'Stocks Returns'!D1126</f>
        <v>6.5649560795191242E-3</v>
      </c>
      <c r="F1130" s="5">
        <f>'Stocks Returns'!E1126</f>
        <v>1.4515292897874676E-2</v>
      </c>
      <c r="G1130" s="5">
        <f t="shared" si="68"/>
        <v>1.8653279847566036E-2</v>
      </c>
      <c r="H1130" s="5">
        <f t="shared" si="69"/>
        <v>-1.3364248998015103E-3</v>
      </c>
      <c r="I1130" s="5">
        <f t="shared" si="70"/>
        <v>1.5197251080842829E-2</v>
      </c>
      <c r="J1130" s="5">
        <f t="shared" si="71"/>
        <v>2.0583413080005556E-2</v>
      </c>
    </row>
    <row r="1131" spans="1:10" ht="15" customHeight="1" x14ac:dyDescent="0.2">
      <c r="A1131" s="3">
        <f>'2_CVaR_t2'!A1131</f>
        <v>43873</v>
      </c>
      <c r="B1131" s="5">
        <f>'2_CVaR_t2'!D1131-1</f>
        <v>1.1213002209649492E-2</v>
      </c>
      <c r="C1131" s="5">
        <f>'Stocks Returns'!B1127</f>
        <v>4.800529713623769E-3</v>
      </c>
      <c r="D1131" s="5">
        <f>'Stocks Returns'!C1127</f>
        <v>1.7161910365793842E-2</v>
      </c>
      <c r="E1131" s="5">
        <f>'Stocks Returns'!D1127</f>
        <v>7.7163329046481266E-3</v>
      </c>
      <c r="F1131" s="5">
        <f>'Stocks Returns'!E1127</f>
        <v>1.7884517118037735E-2</v>
      </c>
      <c r="G1131" s="5">
        <f t="shared" si="68"/>
        <v>-5.4933632628206899E-3</v>
      </c>
      <c r="H1131" s="5">
        <f t="shared" si="69"/>
        <v>7.0642614350781285E-4</v>
      </c>
      <c r="I1131" s="5">
        <f t="shared" si="70"/>
        <v>-8.7934311995604385E-3</v>
      </c>
      <c r="J1131" s="5">
        <f t="shared" si="71"/>
        <v>6.2691619629806263E-3</v>
      </c>
    </row>
    <row r="1132" spans="1:10" ht="15" customHeight="1" x14ac:dyDescent="0.2">
      <c r="A1132" s="3">
        <f>'2_CVaR_t2'!A1132</f>
        <v>43874</v>
      </c>
      <c r="B1132" s="5">
        <f>'2_CVaR_t2'!D1132-1</f>
        <v>1.9179175044770069E-4</v>
      </c>
      <c r="C1132" s="5">
        <f>'Stocks Returns'!B1128</f>
        <v>-6.5897858319619029E-4</v>
      </c>
      <c r="D1132" s="5">
        <f>'Stocks Returns'!C1128</f>
        <v>-1.9282684149635188E-4</v>
      </c>
      <c r="E1132" s="5">
        <f>'Stocks Returns'!D1128</f>
        <v>6.107566089334604E-3</v>
      </c>
      <c r="F1132" s="5">
        <f>'Stocks Returns'!E1128</f>
        <v>-1.5729585006693414E-2</v>
      </c>
      <c r="G1132" s="5">
        <f t="shared" si="68"/>
        <v>-3.5803799793010093E-4</v>
      </c>
      <c r="H1132" s="5">
        <f t="shared" si="69"/>
        <v>-4.2798253679791133E-4</v>
      </c>
      <c r="I1132" s="5">
        <f t="shared" si="70"/>
        <v>5.8641048482197177E-3</v>
      </c>
      <c r="J1132" s="5">
        <f t="shared" si="71"/>
        <v>-1.5904160220084809E-2</v>
      </c>
    </row>
    <row r="1133" spans="1:10" ht="15" customHeight="1" x14ac:dyDescent="0.2">
      <c r="A1133" s="3">
        <f>'2_CVaR_t2'!A1133</f>
        <v>43875</v>
      </c>
      <c r="B1133" s="5">
        <f>'2_CVaR_t2'!D1133-1</f>
        <v>8.2686604963744248E-3</v>
      </c>
      <c r="C1133" s="5">
        <f>'Stocks Returns'!B1129</f>
        <v>-3.9564787339266827E-3</v>
      </c>
      <c r="D1133" s="5">
        <f>'Stocks Returns'!C1129</f>
        <v>1.3934426229508023E-2</v>
      </c>
      <c r="E1133" s="5">
        <f>'Stocks Returns'!D1129</f>
        <v>-9.1510374195886701E-3</v>
      </c>
      <c r="F1133" s="5">
        <f>'Stocks Returns'!E1129</f>
        <v>-3.4002040122408372E-3</v>
      </c>
      <c r="G1133" s="5">
        <f t="shared" si="68"/>
        <v>-1.141993756555305E-2</v>
      </c>
      <c r="H1133" s="5">
        <f t="shared" si="69"/>
        <v>1.8122400657081018E-3</v>
      </c>
      <c r="I1133" s="5">
        <f t="shared" si="70"/>
        <v>-2.1315221315718981E-2</v>
      </c>
      <c r="J1133" s="5">
        <f t="shared" si="71"/>
        <v>-1.1959128502141524E-2</v>
      </c>
    </row>
    <row r="1134" spans="1:10" ht="15" customHeight="1" x14ac:dyDescent="0.2">
      <c r="A1134" s="3">
        <f>'2_CVaR_t2'!A1134</f>
        <v>43878</v>
      </c>
      <c r="B1134" s="5">
        <f>'2_CVaR_t2'!D1134-1</f>
        <v>3.1594126486123031E-5</v>
      </c>
      <c r="C1134" s="5">
        <f>'Stocks Returns'!B1130</f>
        <v>0</v>
      </c>
      <c r="D1134" s="5">
        <f>'Stocks Returns'!C1130</f>
        <v>0</v>
      </c>
      <c r="E1134" s="5">
        <f>'Stocks Returns'!D1130</f>
        <v>0</v>
      </c>
      <c r="F1134" s="5">
        <f>'Stocks Returns'!E1130</f>
        <v>0</v>
      </c>
      <c r="G1134" s="5">
        <f t="shared" si="68"/>
        <v>4.5494065351061984E-4</v>
      </c>
      <c r="H1134" s="5">
        <f t="shared" si="69"/>
        <v>6.1315236885345803E-7</v>
      </c>
      <c r="I1134" s="5">
        <f t="shared" si="70"/>
        <v>-7.0241384070458875E-6</v>
      </c>
      <c r="J1134" s="5">
        <f t="shared" si="71"/>
        <v>-8.2789821646411454E-6</v>
      </c>
    </row>
    <row r="1135" spans="1:10" ht="15" customHeight="1" x14ac:dyDescent="0.2">
      <c r="A1135" s="3">
        <f>'2_CVaR_t2'!A1135</f>
        <v>43879</v>
      </c>
      <c r="B1135" s="5">
        <f>'2_CVaR_t2'!D1135-1</f>
        <v>1.5877374074801942E-3</v>
      </c>
      <c r="C1135" s="5">
        <f>'Stocks Returns'!B1131</f>
        <v>2.9791459781529639E-3</v>
      </c>
      <c r="D1135" s="5">
        <f>'Stocks Returns'!C1131</f>
        <v>4.3273574587474606E-3</v>
      </c>
      <c r="E1135" s="5">
        <f>'Stocks Returns'!D1131</f>
        <v>-2.1945866861741048E-2</v>
      </c>
      <c r="F1135" s="5">
        <f>'Stocks Returns'!E1131</f>
        <v>-5.4588877516206225E-3</v>
      </c>
      <c r="G1135" s="5">
        <f t="shared" si="68"/>
        <v>1.9381457709624784E-3</v>
      </c>
      <c r="H1135" s="5">
        <f t="shared" si="69"/>
        <v>2.0377362175149211E-3</v>
      </c>
      <c r="I1135" s="5">
        <f t="shared" si="70"/>
        <v>-2.4249616754612194E-2</v>
      </c>
      <c r="J1135" s="5">
        <f t="shared" si="71"/>
        <v>-7.0825512599640931E-3</v>
      </c>
    </row>
    <row r="1136" spans="1:10" ht="15" customHeight="1" x14ac:dyDescent="0.2">
      <c r="A1136" s="3">
        <f>'2_CVaR_t2'!A1136</f>
        <v>43880</v>
      </c>
      <c r="B1136" s="5">
        <f>'2_CVaR_t2'!D1136-1</f>
        <v>7.7095303788663472E-3</v>
      </c>
      <c r="C1136" s="5">
        <f>'Stocks Returns'!B1132</f>
        <v>5.9405940594059459E-3</v>
      </c>
      <c r="D1136" s="5">
        <f>'Stocks Returns'!C1132</f>
        <v>9.9905303030303205E-3</v>
      </c>
      <c r="E1136" s="5">
        <f>'Stocks Returns'!D1132</f>
        <v>2.6738967838444205E-2</v>
      </c>
      <c r="F1136" s="5">
        <f>'Stocks Returns'!E1132</f>
        <v>1.6466552315608896E-2</v>
      </c>
      <c r="G1136" s="5">
        <f t="shared" si="68"/>
        <v>-9.8536568749948809E-4</v>
      </c>
      <c r="H1136" s="5">
        <f t="shared" si="69"/>
        <v>-1.3087631096616349E-3</v>
      </c>
      <c r="I1136" s="5">
        <f t="shared" si="70"/>
        <v>1.5400009072069946E-2</v>
      </c>
      <c r="J1136" s="5">
        <f t="shared" si="71"/>
        <v>8.4880436209466299E-3</v>
      </c>
    </row>
    <row r="1137" spans="1:10" ht="15" customHeight="1" x14ac:dyDescent="0.2">
      <c r="A1137" s="3">
        <f>'2_CVaR_t2'!A1137</f>
        <v>43881</v>
      </c>
      <c r="B1137" s="5">
        <f>'2_CVaR_t2'!D1137-1</f>
        <v>-6.2387121908333842E-3</v>
      </c>
      <c r="C1137" s="5">
        <f>'Stocks Returns'!B1133</f>
        <v>-1.6404199475065662E-2</v>
      </c>
      <c r="D1137" s="5">
        <f>'Stocks Returns'!C1133</f>
        <v>-8.7197037175942294E-3</v>
      </c>
      <c r="E1137" s="5">
        <f>'Stocks Returns'!D1133</f>
        <v>-1.5388818065926069E-2</v>
      </c>
      <c r="F1137" s="5">
        <f>'Stocks Returns'!E1133</f>
        <v>-6.4124198447518266E-3</v>
      </c>
      <c r="G1137" s="5">
        <f t="shared" si="68"/>
        <v>-9.9215314626716535E-3</v>
      </c>
      <c r="H1137" s="5">
        <f t="shared" si="69"/>
        <v>5.0915426398321154E-4</v>
      </c>
      <c r="I1137" s="5">
        <f t="shared" si="70"/>
        <v>-6.1414411583271718E-3</v>
      </c>
      <c r="J1137" s="5">
        <f t="shared" si="71"/>
        <v>8.8313500617325826E-5</v>
      </c>
    </row>
    <row r="1138" spans="1:10" ht="15" customHeight="1" x14ac:dyDescent="0.2">
      <c r="A1138" s="3">
        <f>'2_CVaR_t2'!A1138</f>
        <v>43882</v>
      </c>
      <c r="B1138" s="5">
        <f>'2_CVaR_t2'!D1138-1</f>
        <v>-9.262983920183876E-3</v>
      </c>
      <c r="C1138" s="5">
        <f>'Stocks Returns'!B1134</f>
        <v>-2.5850567044696571E-2</v>
      </c>
      <c r="D1138" s="5">
        <f>'Stocks Returns'!C1134</f>
        <v>-1.2485221092456755E-2</v>
      </c>
      <c r="E1138" s="5">
        <f>'Stocks Returns'!D1134</f>
        <v>-2.8206788125404558E-2</v>
      </c>
      <c r="F1138" s="5">
        <f>'Stocks Returns'!E1134</f>
        <v>-7.4728260869566521E-3</v>
      </c>
      <c r="G1138" s="5">
        <f t="shared" si="68"/>
        <v>-1.6460627119070665E-2</v>
      </c>
      <c r="H1138" s="5">
        <f t="shared" si="69"/>
        <v>1.1945709481813102E-3</v>
      </c>
      <c r="I1138" s="5">
        <f t="shared" si="70"/>
        <v>-1.4495861585756442E-2</v>
      </c>
      <c r="J1138" s="5">
        <f t="shared" si="71"/>
        <v>2.1673108173393373E-3</v>
      </c>
    </row>
    <row r="1139" spans="1:10" ht="15" customHeight="1" x14ac:dyDescent="0.2">
      <c r="A1139" s="3">
        <f>'2_CVaR_t2'!A1139</f>
        <v>43885</v>
      </c>
      <c r="B1139" s="5">
        <f>'2_CVaR_t2'!D1139-1</f>
        <v>-3.2524070973143471E-2</v>
      </c>
      <c r="C1139" s="5">
        <f>'Stocks Returns'!B1135</f>
        <v>-3.0645437425098399E-2</v>
      </c>
      <c r="D1139" s="5">
        <f>'Stocks Returns'!C1135</f>
        <v>-4.7986207557109362E-2</v>
      </c>
      <c r="E1139" s="5">
        <f>'Stocks Returns'!D1135</f>
        <v>-4.7106966121050697E-2</v>
      </c>
      <c r="F1139" s="5">
        <f>'Stocks Returns'!E1135</f>
        <v>-3.5249828884325707E-2</v>
      </c>
      <c r="G1139" s="5">
        <f t="shared" si="68"/>
        <v>1.105689296012756E-3</v>
      </c>
      <c r="H1139" s="5">
        <f t="shared" si="69"/>
        <v>-7.2201834545503052E-5</v>
      </c>
      <c r="I1139" s="5">
        <f t="shared" si="70"/>
        <v>9.3520636738692042E-4</v>
      </c>
      <c r="J1139" s="5">
        <f t="shared" si="71"/>
        <v>-1.463072226965477E-3</v>
      </c>
    </row>
    <row r="1140" spans="1:10" ht="15" customHeight="1" x14ac:dyDescent="0.2">
      <c r="A1140" s="3">
        <f>'2_CVaR_t2'!A1140</f>
        <v>43886</v>
      </c>
      <c r="B1140" s="5">
        <f>'2_CVaR_t2'!D1140-1</f>
        <v>-3.4309368861160761E-2</v>
      </c>
      <c r="C1140" s="5">
        <f>'Stocks Returns'!B1136</f>
        <v>-3.1437654539032023E-2</v>
      </c>
      <c r="D1140" s="5">
        <f>'Stocks Returns'!C1136</f>
        <v>-5.2266210573972516E-2</v>
      </c>
      <c r="E1140" s="5">
        <f>'Stocks Returns'!D1136</f>
        <v>-2.9461699790272577E-2</v>
      </c>
      <c r="F1140" s="5">
        <f>'Stocks Returns'!E1136</f>
        <v>-4.5228804540617285E-2</v>
      </c>
      <c r="G1140" s="5">
        <f t="shared" si="68"/>
        <v>2.029702359484381E-3</v>
      </c>
      <c r="H1140" s="5">
        <f t="shared" si="69"/>
        <v>-1.7247150335371192E-3</v>
      </c>
      <c r="I1140" s="5">
        <f t="shared" si="70"/>
        <v>2.1215409781966447E-2</v>
      </c>
      <c r="J1140" s="5">
        <f t="shared" si="71"/>
        <v>-9.5887850004969244E-3</v>
      </c>
    </row>
    <row r="1141" spans="1:10" ht="15" customHeight="1" x14ac:dyDescent="0.2">
      <c r="A1141" s="3">
        <f>'2_CVaR_t2'!A1141</f>
        <v>43887</v>
      </c>
      <c r="B1141" s="5">
        <f>'2_CVaR_t2'!D1141-1</f>
        <v>-5.3222280898542751E-3</v>
      </c>
      <c r="C1141" s="5">
        <f>'Stocks Returns'!B1137</f>
        <v>-3.4646243617797334E-2</v>
      </c>
      <c r="D1141" s="5">
        <f>'Stocks Returns'!C1137</f>
        <v>-6.3163481953291134E-3</v>
      </c>
      <c r="E1141" s="5">
        <f>'Stocks Returns'!D1137</f>
        <v>-2.4799341428277555E-2</v>
      </c>
      <c r="F1141" s="5">
        <f>'Stocks Returns'!E1137</f>
        <v>-4.9414824447334138E-2</v>
      </c>
      <c r="G1141" s="5">
        <f t="shared" si="68"/>
        <v>-2.9044603741811024E-2</v>
      </c>
      <c r="H1141" s="5">
        <f t="shared" si="69"/>
        <v>1.563685783415902E-3</v>
      </c>
      <c r="I1141" s="5">
        <f t="shared" si="70"/>
        <v>-1.6904611583442038E-2</v>
      </c>
      <c r="J1141" s="5">
        <f t="shared" si="71"/>
        <v>-4.3865465087440693E-2</v>
      </c>
    </row>
    <row r="1142" spans="1:10" ht="15" customHeight="1" x14ac:dyDescent="0.2">
      <c r="A1142" s="3">
        <f>'2_CVaR_t2'!A1142</f>
        <v>43888</v>
      </c>
      <c r="B1142" s="5">
        <f>'2_CVaR_t2'!D1142-1</f>
        <v>-2.6896144712923786E-2</v>
      </c>
      <c r="C1142" s="5">
        <f>'Stocks Returns'!B1138</f>
        <v>-6.8001511144691995E-2</v>
      </c>
      <c r="D1142" s="5">
        <f>'Stocks Returns'!C1138</f>
        <v>-3.8459484001923117E-2</v>
      </c>
      <c r="E1142" s="5">
        <f>'Stocks Returns'!D1138</f>
        <v>-5.1598607154162757E-2</v>
      </c>
      <c r="F1142" s="5">
        <f>'Stocks Returns'!E1138</f>
        <v>-7.8952511237052936E-2</v>
      </c>
      <c r="G1142" s="5">
        <f t="shared" si="68"/>
        <v>-4.1660583443491953E-2</v>
      </c>
      <c r="H1142" s="5">
        <f t="shared" si="69"/>
        <v>1.1716916989901252E-3</v>
      </c>
      <c r="I1142" s="5">
        <f t="shared" si="70"/>
        <v>-1.1862741253261415E-2</v>
      </c>
      <c r="J1142" s="5">
        <f t="shared" si="71"/>
        <v>-5.100793190762283E-2</v>
      </c>
    </row>
    <row r="1143" spans="1:10" ht="15" customHeight="1" x14ac:dyDescent="0.2">
      <c r="A1143" s="3">
        <f>'2_CVaR_t2'!A1143</f>
        <v>43889</v>
      </c>
      <c r="B1143" s="5">
        <f>'2_CVaR_t2'!D1143-1</f>
        <v>6.6576667049249583E-3</v>
      </c>
      <c r="C1143" s="5">
        <f>'Stocks Returns'!B1139</f>
        <v>4.1751114714227766E-2</v>
      </c>
      <c r="D1143" s="5">
        <f>'Stocks Returns'!C1139</f>
        <v>9.7216821287706701E-3</v>
      </c>
      <c r="E1143" s="5">
        <f>'Stocks Returns'!D1139</f>
        <v>9.2345349354694406E-3</v>
      </c>
      <c r="F1143" s="5">
        <f>'Stocks Returns'!E1139</f>
        <v>2.7371101209420656E-2</v>
      </c>
      <c r="G1143" s="5">
        <f t="shared" si="68"/>
        <v>3.5836325255402063E-2</v>
      </c>
      <c r="H1143" s="5">
        <f t="shared" si="69"/>
        <v>-2.9544089297920892E-5</v>
      </c>
      <c r="I1143" s="5">
        <f t="shared" si="70"/>
        <v>-5.5196884836415834E-4</v>
      </c>
      <c r="J1143" s="5">
        <f t="shared" si="71"/>
        <v>2.0484499875274127E-2</v>
      </c>
    </row>
    <row r="1144" spans="1:10" ht="15" customHeight="1" x14ac:dyDescent="0.2">
      <c r="A1144" s="3">
        <f>'2_CVaR_t2'!A1144</f>
        <v>43892</v>
      </c>
      <c r="B1144" s="5">
        <f>'2_CVaR_t2'!D1144-1</f>
        <v>3.9042836105106948E-2</v>
      </c>
      <c r="C1144" s="5">
        <f>'Stocks Returns'!B1140</f>
        <v>2.7237354085603016E-2</v>
      </c>
      <c r="D1144" s="5">
        <f>'Stocks Returns'!C1140</f>
        <v>5.8153609154929731E-2</v>
      </c>
      <c r="E1144" s="5">
        <f>'Stocks Returns'!D1140</f>
        <v>4.9718884356741322E-2</v>
      </c>
      <c r="F1144" s="5">
        <f>'Stocks Returns'!E1140</f>
        <v>1.6728624535315983E-2</v>
      </c>
      <c r="G1144" s="5">
        <f t="shared" si="68"/>
        <v>-9.8097216981115135E-3</v>
      </c>
      <c r="H1144" s="5">
        <f t="shared" si="69"/>
        <v>7.3991527801915008E-4</v>
      </c>
      <c r="I1144" s="5">
        <f t="shared" si="70"/>
        <v>-7.8651799297257199E-3</v>
      </c>
      <c r="J1144" s="5">
        <f t="shared" si="71"/>
        <v>-2.3776026091383719E-2</v>
      </c>
    </row>
    <row r="1145" spans="1:10" ht="15" customHeight="1" x14ac:dyDescent="0.2">
      <c r="A1145" s="3">
        <f>'2_CVaR_t2'!A1145</f>
        <v>43893</v>
      </c>
      <c r="B1145" s="5">
        <f>'2_CVaR_t2'!D1145-1</f>
        <v>-2.4662337398786205E-2</v>
      </c>
      <c r="C1145" s="5">
        <f>'Stocks Returns'!B1141</f>
        <v>-6.0606060606060996E-3</v>
      </c>
      <c r="D1145" s="5">
        <f>'Stocks Returns'!C1141</f>
        <v>-3.4316019341756432E-2</v>
      </c>
      <c r="E1145" s="5">
        <f>'Stocks Returns'!D1141</f>
        <v>-6.1016593152699028E-2</v>
      </c>
      <c r="F1145" s="5">
        <f>'Stocks Returns'!E1141</f>
        <v>-2.2547227300426576E-2</v>
      </c>
      <c r="G1145" s="5">
        <f t="shared" si="68"/>
        <v>1.8132933493908151E-2</v>
      </c>
      <c r="H1145" s="5">
        <f t="shared" si="69"/>
        <v>2.0275784079490308E-3</v>
      </c>
      <c r="I1145" s="5">
        <f t="shared" si="70"/>
        <v>-2.4577623399826366E-2</v>
      </c>
      <c r="J1145" s="5">
        <f t="shared" si="71"/>
        <v>3.0785052918201466E-3</v>
      </c>
    </row>
    <row r="1146" spans="1:10" ht="15" customHeight="1" x14ac:dyDescent="0.2">
      <c r="A1146" s="3">
        <f>'2_CVaR_t2'!A1146</f>
        <v>43894</v>
      </c>
      <c r="B1146" s="5">
        <f>'2_CVaR_t2'!D1146-1</f>
        <v>3.1171083696809987E-2</v>
      </c>
      <c r="C1146" s="5">
        <f>'Stocks Returns'!B1142</f>
        <v>1.0289634146341653E-2</v>
      </c>
      <c r="D1146" s="5">
        <f>'Stocks Returns'!C1142</f>
        <v>4.6088407903946527E-2</v>
      </c>
      <c r="E1146" s="5">
        <f>'Stocks Returns'!D1142</f>
        <v>4.3060060395929023E-2</v>
      </c>
      <c r="F1146" s="5">
        <f>'Stocks Returns'!E1142</f>
        <v>2.7223607647547832E-2</v>
      </c>
      <c r="G1146" s="5">
        <f t="shared" si="68"/>
        <v>-1.9190223234854441E-2</v>
      </c>
      <c r="H1146" s="5">
        <f t="shared" si="69"/>
        <v>2.5986709332675301E-4</v>
      </c>
      <c r="I1146" s="5">
        <f t="shared" si="70"/>
        <v>-2.9060142685596937E-3</v>
      </c>
      <c r="J1146" s="5">
        <f t="shared" si="71"/>
        <v>-5.1096186703627269E-3</v>
      </c>
    </row>
    <row r="1147" spans="1:10" ht="15" customHeight="1" x14ac:dyDescent="0.2">
      <c r="A1147" s="3">
        <f>'2_CVaR_t2'!A1147</f>
        <v>43895</v>
      </c>
      <c r="B1147" s="5">
        <f>'2_CVaR_t2'!D1147-1</f>
        <v>-2.6207489161324538E-2</v>
      </c>
      <c r="C1147" s="5">
        <f>'Stocks Returns'!B1143</f>
        <v>-4.8283666540927972E-2</v>
      </c>
      <c r="D1147" s="5">
        <f>'Stocks Returns'!C1143</f>
        <v>-3.7727108960831646E-2</v>
      </c>
      <c r="E1147" s="5">
        <f>'Stocks Returns'!D1143</f>
        <v>-4.9110015011795016E-2</v>
      </c>
      <c r="F1147" s="5">
        <f>'Stocks Returns'!E1143</f>
        <v>-3.4998988468541326E-2</v>
      </c>
      <c r="G1147" s="5">
        <f t="shared" si="68"/>
        <v>-2.2604752415963589E-2</v>
      </c>
      <c r="H1147" s="5">
        <f t="shared" si="69"/>
        <v>8.9054655278263117E-4</v>
      </c>
      <c r="I1147" s="5">
        <f t="shared" si="70"/>
        <v>-1.0390541984628486E-2</v>
      </c>
      <c r="J1147" s="5">
        <f t="shared" si="71"/>
        <v>-7.7692813077009544E-3</v>
      </c>
    </row>
    <row r="1148" spans="1:10" ht="15" customHeight="1" x14ac:dyDescent="0.2">
      <c r="A1148" s="3">
        <f>'2_CVaR_t2'!A1148</f>
        <v>43896</v>
      </c>
      <c r="B1148" s="5">
        <f>'2_CVaR_t2'!D1148-1</f>
        <v>-9.7922619270011113E-3</v>
      </c>
      <c r="C1148" s="5">
        <f>'Stocks Returns'!B1144</f>
        <v>8.3234244946492897E-3</v>
      </c>
      <c r="D1148" s="5">
        <f>'Stocks Returns'!C1144</f>
        <v>-1.3906718014548569E-2</v>
      </c>
      <c r="E1148" s="5">
        <f>'Stocks Returns'!D1144</f>
        <v>-1.9395579612088598E-2</v>
      </c>
      <c r="F1148" s="5">
        <f>'Stocks Returns'!E1144</f>
        <v>-4.9685534591195069E-2</v>
      </c>
      <c r="G1148" s="5">
        <f t="shared" si="68"/>
        <v>1.8222166281092633E-2</v>
      </c>
      <c r="H1148" s="5">
        <f t="shared" si="69"/>
        <v>5.5203230698461052E-4</v>
      </c>
      <c r="I1148" s="5">
        <f t="shared" si="70"/>
        <v>-4.9034869392345238E-3</v>
      </c>
      <c r="J1148" s="5">
        <f t="shared" si="71"/>
        <v>-3.9495970450537418E-2</v>
      </c>
    </row>
    <row r="1149" spans="1:10" ht="15" customHeight="1" x14ac:dyDescent="0.2">
      <c r="A1149" s="3">
        <f>'2_CVaR_t2'!A1149</f>
        <v>43899</v>
      </c>
      <c r="B1149" s="5">
        <f>'2_CVaR_t2'!D1149-1</f>
        <v>-5.0820356637976238E-2</v>
      </c>
      <c r="C1149" s="5">
        <f>'Stocks Returns'!B1145</f>
        <v>-7.036163522012584E-2</v>
      </c>
      <c r="D1149" s="5">
        <f>'Stocks Returns'!C1145</f>
        <v>-7.1761770449121354E-2</v>
      </c>
      <c r="E1149" s="5">
        <f>'Stocks Returns'!D1145</f>
        <v>-0.10349586016559342</v>
      </c>
      <c r="F1149" s="5">
        <f>'Stocks Returns'!E1145</f>
        <v>-0.24840061769247734</v>
      </c>
      <c r="G1149" s="5">
        <f t="shared" si="68"/>
        <v>-2.1022050122868854E-2</v>
      </c>
      <c r="H1149" s="5">
        <f t="shared" si="69"/>
        <v>3.0795646630527307E-3</v>
      </c>
      <c r="I1149" s="5">
        <f t="shared" si="70"/>
        <v>-2.8450036399870995E-2</v>
      </c>
      <c r="J1149" s="5">
        <f t="shared" si="71"/>
        <v>-0.19562104905533709</v>
      </c>
    </row>
    <row r="1150" spans="1:10" ht="15" customHeight="1" x14ac:dyDescent="0.2">
      <c r="A1150" s="3">
        <f>'2_CVaR_t2'!A1150</f>
        <v>43900</v>
      </c>
      <c r="B1150" s="5">
        <f>'2_CVaR_t2'!D1150-1</f>
        <v>4.43735612602143E-2</v>
      </c>
      <c r="C1150" s="5">
        <f>'Stocks Returns'!B1146</f>
        <v>6.0465116279069697E-2</v>
      </c>
      <c r="D1150" s="5">
        <f>'Stocks Returns'!C1146</f>
        <v>6.7025068661251685E-2</v>
      </c>
      <c r="E1150" s="5">
        <f>'Stocks Returns'!D1146</f>
        <v>4.5151359671626645E-2</v>
      </c>
      <c r="F1150" s="5">
        <f>'Stocks Returns'!E1146</f>
        <v>2.3774581743469358E-2</v>
      </c>
      <c r="G1150" s="5">
        <f t="shared" si="68"/>
        <v>1.829354477951195E-2</v>
      </c>
      <c r="H1150" s="5">
        <f t="shared" si="69"/>
        <v>1.7659467686997332E-3</v>
      </c>
      <c r="I1150" s="5">
        <f t="shared" si="70"/>
        <v>-2.0300369439305452E-2</v>
      </c>
      <c r="J1150" s="5">
        <f t="shared" si="71"/>
        <v>-2.2263730875699189E-2</v>
      </c>
    </row>
    <row r="1151" spans="1:10" ht="15" customHeight="1" x14ac:dyDescent="0.2">
      <c r="A1151" s="3">
        <f>'2_CVaR_t2'!A1151</f>
        <v>43901</v>
      </c>
      <c r="B1151" s="5">
        <f>'2_CVaR_t2'!D1151-1</f>
        <v>-3.83408478797852E-2</v>
      </c>
      <c r="C1151" s="5">
        <f>'Stocks Returns'!B1147</f>
        <v>-4.0669856459330078E-2</v>
      </c>
      <c r="D1151" s="5">
        <f>'Stocks Returns'!C1147</f>
        <v>-5.2847754654983592E-2</v>
      </c>
      <c r="E1151" s="5">
        <f>'Stocks Returns'!D1147</f>
        <v>-9.9165439371624919E-2</v>
      </c>
      <c r="F1151" s="5">
        <f>'Stocks Returns'!E1147</f>
        <v>-6.6513761467889898E-2</v>
      </c>
      <c r="G1151" s="5">
        <f t="shared" si="68"/>
        <v>-3.326986125336856E-3</v>
      </c>
      <c r="H1151" s="5">
        <f t="shared" si="69"/>
        <v>3.6270196640215899E-3</v>
      </c>
      <c r="I1151" s="5">
        <f t="shared" si="70"/>
        <v>-4.2538233941412214E-2</v>
      </c>
      <c r="J1151" s="5">
        <f t="shared" si="71"/>
        <v>-2.6688787429144968E-2</v>
      </c>
    </row>
    <row r="1152" spans="1:10" ht="15" customHeight="1" x14ac:dyDescent="0.2">
      <c r="A1152" s="3">
        <f>'2_CVaR_t2'!A1152</f>
        <v>43902</v>
      </c>
      <c r="B1152" s="5">
        <f>'2_CVaR_t2'!D1152-1</f>
        <v>-5.4680649665601044E-2</v>
      </c>
      <c r="C1152" s="5">
        <f>'Stocks Returns'!B1148</f>
        <v>-7.3981712385702281E-2</v>
      </c>
      <c r="D1152" s="5">
        <f>'Stocks Returns'!C1148</f>
        <v>-7.441457068516899E-2</v>
      </c>
      <c r="E1152" s="5">
        <f>'Stocks Returns'!D1148</f>
        <v>-0.15095367847411445</v>
      </c>
      <c r="F1152" s="5">
        <f>'Stocks Returns'!E1148</f>
        <v>-0.13390663390663404</v>
      </c>
      <c r="G1152" s="5">
        <f t="shared" si="68"/>
        <v>-2.0931177181965015E-2</v>
      </c>
      <c r="H1152" s="5">
        <f t="shared" si="69"/>
        <v>6.1081023662714062E-3</v>
      </c>
      <c r="I1152" s="5">
        <f t="shared" si="70"/>
        <v>-7.0210413782090933E-2</v>
      </c>
      <c r="J1152" s="5">
        <f t="shared" si="71"/>
        <v>-7.7119813688291294E-2</v>
      </c>
    </row>
    <row r="1153" spans="1:10" ht="15" customHeight="1" x14ac:dyDescent="0.2">
      <c r="A1153" s="3">
        <f>'2_CVaR_t2'!A1153</f>
        <v>43903</v>
      </c>
      <c r="B1153" s="5">
        <f>'2_CVaR_t2'!D1153-1</f>
        <v>6.8233617379614975E-2</v>
      </c>
      <c r="C1153" s="5">
        <f>'Stocks Returns'!B1149</f>
        <v>2.7378815080789876E-2</v>
      </c>
      <c r="D1153" s="5">
        <f>'Stocks Returns'!C1149</f>
        <v>9.8388305847076474E-2</v>
      </c>
      <c r="E1153" s="5">
        <f>'Stocks Returns'!D1149</f>
        <v>0.12275353016688051</v>
      </c>
      <c r="F1153" s="5">
        <f>'Stocks Returns'!E1149</f>
        <v>0.11276595744680851</v>
      </c>
      <c r="G1153" s="5">
        <f t="shared" si="68"/>
        <v>-3.7729740000917139E-2</v>
      </c>
      <c r="H1153" s="5">
        <f t="shared" si="69"/>
        <v>-1.9865549528871873E-3</v>
      </c>
      <c r="I1153" s="5">
        <f t="shared" si="70"/>
        <v>2.208653131717489E-2</v>
      </c>
      <c r="J1153" s="5">
        <f t="shared" si="71"/>
        <v>4.1959253690535422E-2</v>
      </c>
    </row>
    <row r="1154" spans="1:10" ht="15" customHeight="1" x14ac:dyDescent="0.2">
      <c r="A1154" s="3">
        <f>'2_CVaR_t2'!A1154</f>
        <v>43906</v>
      </c>
      <c r="B1154" s="5">
        <f>'2_CVaR_t2'!D1154-1</f>
        <v>-9.5668863165196516E-2</v>
      </c>
      <c r="C1154" s="5">
        <f>'Stocks Returns'!B1150</f>
        <v>-9.8733071210135526E-2</v>
      </c>
      <c r="D1154" s="5">
        <f>'Stocks Returns'!C1150</f>
        <v>-0.13547176249786741</v>
      </c>
      <c r="E1154" s="5">
        <f>'Stocks Returns'!D1150</f>
        <v>-0.20294411890810338</v>
      </c>
      <c r="F1154" s="5">
        <f>'Stocks Returns'!E1150</f>
        <v>-0.16889738687061828</v>
      </c>
      <c r="G1154" s="5">
        <f t="shared" si="68"/>
        <v>-6.2800310249696567E-3</v>
      </c>
      <c r="H1154" s="5">
        <f t="shared" si="69"/>
        <v>5.3748006706091089E-3</v>
      </c>
      <c r="I1154" s="5">
        <f t="shared" si="70"/>
        <v>-6.1705984158961613E-2</v>
      </c>
      <c r="J1154" s="5">
        <f t="shared" si="71"/>
        <v>-6.9561961615942122E-2</v>
      </c>
    </row>
    <row r="1155" spans="1:10" ht="15" customHeight="1" x14ac:dyDescent="0.2">
      <c r="A1155" s="3">
        <f>'2_CVaR_t2'!A1155</f>
        <v>43907</v>
      </c>
      <c r="B1155" s="5">
        <f>'2_CVaR_t2'!D1155-1</f>
        <v>3.0517634246742142E-2</v>
      </c>
      <c r="C1155" s="5">
        <f>'Stocks Returns'!B1151</f>
        <v>4.2656325739214962E-2</v>
      </c>
      <c r="D1155" s="5">
        <f>'Stocks Returns'!C1151</f>
        <v>3.8681665679889399E-2</v>
      </c>
      <c r="E1155" s="5">
        <f>'Stocks Returns'!D1151</f>
        <v>0.12067419759727449</v>
      </c>
      <c r="F1155" s="5">
        <f>'Stocks Returns'!E1151</f>
        <v>6.5184049079756168E-3</v>
      </c>
      <c r="G1155" s="5">
        <f t="shared" si="68"/>
        <v>1.3804637849027891E-2</v>
      </c>
      <c r="H1155" s="5">
        <f t="shared" si="69"/>
        <v>-6.1851690826412245E-3</v>
      </c>
      <c r="I1155" s="5">
        <f t="shared" si="70"/>
        <v>7.5672554807113254E-2</v>
      </c>
      <c r="J1155" s="5">
        <f t="shared" si="71"/>
        <v>-2.5136495613607659E-2</v>
      </c>
    </row>
    <row r="1156" spans="1:10" ht="15" customHeight="1" x14ac:dyDescent="0.2">
      <c r="A1156" s="3">
        <f>'2_CVaR_t2'!A1156</f>
        <v>43908</v>
      </c>
      <c r="B1156" s="5">
        <f>'2_CVaR_t2'!D1156-1</f>
        <v>-4.1357401728210452E-2</v>
      </c>
      <c r="C1156" s="5">
        <f>'Stocks Returns'!B1152</f>
        <v>-7.5778707577870863E-2</v>
      </c>
      <c r="D1156" s="5">
        <f>'Stocks Returns'!C1152</f>
        <v>-5.9598454620305219E-2</v>
      </c>
      <c r="E1156" s="5">
        <f>'Stocks Returns'!D1152</f>
        <v>-7.2799999999999976E-2</v>
      </c>
      <c r="F1156" s="5">
        <f>'Stocks Returns'!E1152</f>
        <v>-0.13638095238095227</v>
      </c>
      <c r="G1156" s="5">
        <f t="shared" si="68"/>
        <v>-3.5535984630381899E-2</v>
      </c>
      <c r="H1156" s="5">
        <f t="shared" si="69"/>
        <v>1.3158950631232819E-3</v>
      </c>
      <c r="I1156" s="5">
        <f t="shared" si="70"/>
        <v>-1.1720635827065132E-2</v>
      </c>
      <c r="J1156" s="5">
        <f t="shared" si="71"/>
        <v>-9.3424586478330574E-2</v>
      </c>
    </row>
    <row r="1157" spans="1:10" ht="15" customHeight="1" x14ac:dyDescent="0.2">
      <c r="A1157" s="3">
        <f>'2_CVaR_t2'!A1157</f>
        <v>43909</v>
      </c>
      <c r="B1157" s="5">
        <f>'2_CVaR_t2'!D1157-1</f>
        <v>1.8555224536408677E-2</v>
      </c>
      <c r="C1157" s="5">
        <f>'Stocks Returns'!B1153</f>
        <v>6.7404426559356079E-2</v>
      </c>
      <c r="D1157" s="5">
        <f>'Stocks Returns'!C1153</f>
        <v>2.5390625E-2</v>
      </c>
      <c r="E1157" s="5">
        <f>'Stocks Returns'!D1153</f>
        <v>4.5038826574633317E-2</v>
      </c>
      <c r="F1157" s="5">
        <f>'Stocks Returns'!E1153</f>
        <v>0.12880458756065272</v>
      </c>
      <c r="G1157" s="5">
        <f t="shared" si="68"/>
        <v>5.0052359363931806E-2</v>
      </c>
      <c r="H1157" s="5">
        <f t="shared" si="69"/>
        <v>-1.8706830198672968E-3</v>
      </c>
      <c r="I1157" s="5">
        <f t="shared" si="70"/>
        <v>1.7692611020981783E-2</v>
      </c>
      <c r="J1157" s="5">
        <f t="shared" si="71"/>
        <v>0.1095674970041903</v>
      </c>
    </row>
    <row r="1158" spans="1:10" ht="15" customHeight="1" x14ac:dyDescent="0.2">
      <c r="A1158" s="3">
        <f>'2_CVaR_t2'!A1158</f>
        <v>43910</v>
      </c>
      <c r="B1158" s="5">
        <f>'2_CVaR_t2'!D1158-1</f>
        <v>-2.2922171985804263E-2</v>
      </c>
      <c r="C1158" s="5">
        <f>'Stocks Returns'!B1154</f>
        <v>-0.11592836946277085</v>
      </c>
      <c r="D1158" s="5">
        <f>'Stocks Returns'!C1154</f>
        <v>-3.5599343185550025E-2</v>
      </c>
      <c r="E1158" s="5">
        <f>'Stocks Returns'!D1154</f>
        <v>-1.5191545574636756E-2</v>
      </c>
      <c r="F1158" s="5">
        <f>'Stocks Returns'!E1154</f>
        <v>4.8847205939820171E-2</v>
      </c>
      <c r="G1158" s="5">
        <f t="shared" ref="G1158:G1221" si="72">C1158-($P$11+$O$11*$B1158)</f>
        <v>-9.3407673647938186E-2</v>
      </c>
      <c r="H1158" s="5">
        <f t="shared" ref="H1158:H1221" si="73">D1158-($P$12+$O$12*$B1158)</f>
        <v>-1.8168120985627492E-3</v>
      </c>
      <c r="I1158" s="5">
        <f t="shared" ref="I1158:I1221" si="74">E1158-($P$13+$O$13*$B1158)</f>
        <v>1.8679098517073021E-2</v>
      </c>
      <c r="J1158" s="5">
        <f t="shared" ref="J1158:J1221" si="75">F1158-($P$14+$O$14*$B1158)</f>
        <v>7.2666526284907412E-2</v>
      </c>
    </row>
    <row r="1159" spans="1:10" ht="15" customHeight="1" x14ac:dyDescent="0.2">
      <c r="A1159" s="3">
        <f>'2_CVaR_t2'!A1159</f>
        <v>43913</v>
      </c>
      <c r="B1159" s="5">
        <f>'2_CVaR_t2'!D1159-1</f>
        <v>-4.2320466889545161E-2</v>
      </c>
      <c r="C1159" s="5">
        <f>'Stocks Returns'!B1155</f>
        <v>-1.4392324093816744E-2</v>
      </c>
      <c r="D1159" s="5">
        <f>'Stocks Returns'!C1155</f>
        <v>-7.5529523939249499E-2</v>
      </c>
      <c r="E1159" s="5">
        <f>'Stocks Returns'!D1155</f>
        <v>9.8423876592890647E-2</v>
      </c>
      <c r="F1159" s="5">
        <f>'Stocks Returns'!E1155</f>
        <v>-8.5320417287630401E-2</v>
      </c>
      <c r="G1159" s="5">
        <f t="shared" si="72"/>
        <v>2.6776205971791818E-2</v>
      </c>
      <c r="H1159" s="5">
        <f t="shared" si="73"/>
        <v>-1.3197795160523912E-2</v>
      </c>
      <c r="I1159" s="5">
        <f t="shared" si="74"/>
        <v>0.16092463723122782</v>
      </c>
      <c r="J1159" s="5">
        <f t="shared" si="75"/>
        <v>-4.1364323032020402E-2</v>
      </c>
    </row>
    <row r="1160" spans="1:10" ht="15" customHeight="1" x14ac:dyDescent="0.2">
      <c r="A1160" s="3">
        <f>'2_CVaR_t2'!A1160</f>
        <v>43914</v>
      </c>
      <c r="B1160" s="5">
        <f>'2_CVaR_t2'!D1160-1</f>
        <v>9.5327977851635382E-2</v>
      </c>
      <c r="C1160" s="5">
        <f>'Stocks Returns'!B1156</f>
        <v>8.3288263926446948E-2</v>
      </c>
      <c r="D1160" s="5">
        <f>'Stocks Returns'!C1156</f>
        <v>0.13842640341829959</v>
      </c>
      <c r="E1160" s="5">
        <f>'Stocks Returns'!D1156</f>
        <v>0.15585406808120883</v>
      </c>
      <c r="F1160" s="5">
        <f>'Stocks Returns'!E1156</f>
        <v>0.25213849287169032</v>
      </c>
      <c r="G1160" s="5">
        <f t="shared" si="72"/>
        <v>-7.8664537546117713E-3</v>
      </c>
      <c r="H1160" s="5">
        <f t="shared" si="73"/>
        <v>-1.82424323219052E-3</v>
      </c>
      <c r="I1160" s="5">
        <f t="shared" si="74"/>
        <v>1.5198260837798239E-2</v>
      </c>
      <c r="J1160" s="5">
        <f t="shared" si="75"/>
        <v>0.15320596600660041</v>
      </c>
    </row>
    <row r="1161" spans="1:10" ht="15" customHeight="1" x14ac:dyDescent="0.2">
      <c r="A1161" s="3">
        <f>'2_CVaR_t2'!A1161</f>
        <v>43915</v>
      </c>
      <c r="B1161" s="5">
        <f>'2_CVaR_t2'!D1161-1</f>
        <v>2.8864558355814696E-2</v>
      </c>
      <c r="C1161" s="5">
        <f>'Stocks Returns'!B1157</f>
        <v>5.1422865701447718E-2</v>
      </c>
      <c r="D1161" s="5">
        <f>'Stocks Returns'!C1157</f>
        <v>4.6916456351517422E-2</v>
      </c>
      <c r="E1161" s="5">
        <f>'Stocks Returns'!D1157</f>
        <v>-1.0433174854727834E-2</v>
      </c>
      <c r="F1161" s="5">
        <f>'Stocks Returns'!E1157</f>
        <v>6.5061808718283043E-3</v>
      </c>
      <c r="G1161" s="5">
        <f t="shared" si="72"/>
        <v>2.4160301255920929E-2</v>
      </c>
      <c r="H1161" s="5">
        <f t="shared" si="73"/>
        <v>4.4825153378303048E-3</v>
      </c>
      <c r="I1161" s="5">
        <f t="shared" si="74"/>
        <v>-5.2995028186458591E-2</v>
      </c>
      <c r="J1161" s="5">
        <f t="shared" si="75"/>
        <v>-2.3432712359540891E-2</v>
      </c>
    </row>
    <row r="1162" spans="1:10" ht="15" customHeight="1" x14ac:dyDescent="0.2">
      <c r="A1162" s="3">
        <f>'2_CVaR_t2'!A1162</f>
        <v>43916</v>
      </c>
      <c r="B1162" s="5">
        <f>'2_CVaR_t2'!D1162-1</f>
        <v>2.7296750536936143E-2</v>
      </c>
      <c r="C1162" s="5">
        <f>'Stocks Returns'!B1158</f>
        <v>-6.1728395061727559E-3</v>
      </c>
      <c r="D1162" s="5">
        <f>'Stocks Returns'!C1158</f>
        <v>4.3886759797255426E-2</v>
      </c>
      <c r="E1162" s="5">
        <f>'Stocks Returns'!D1158</f>
        <v>-5.471773655411849E-3</v>
      </c>
      <c r="F1162" s="5">
        <f>'Stocks Returns'!E1158</f>
        <v>3.7168713639301965E-2</v>
      </c>
      <c r="G1162" s="5">
        <f t="shared" si="72"/>
        <v>-3.1928249818380355E-2</v>
      </c>
      <c r="H1162" s="5">
        <f t="shared" si="73"/>
        <v>3.7602203147815011E-3</v>
      </c>
      <c r="I1162" s="5">
        <f t="shared" si="74"/>
        <v>-4.5719685437127795E-2</v>
      </c>
      <c r="J1162" s="5">
        <f t="shared" si="75"/>
        <v>8.8573135324866679E-3</v>
      </c>
    </row>
    <row r="1163" spans="1:10" ht="15" customHeight="1" x14ac:dyDescent="0.2">
      <c r="A1163" s="3">
        <f>'2_CVaR_t2'!A1163</f>
        <v>43917</v>
      </c>
      <c r="B1163" s="5">
        <f>'2_CVaR_t2'!D1163-1</f>
        <v>-3.1699112913390226E-2</v>
      </c>
      <c r="C1163" s="5">
        <f>'Stocks Returns'!B1159</f>
        <v>-9.0778786430960268E-2</v>
      </c>
      <c r="D1163" s="5">
        <f>'Stocks Returns'!C1159</f>
        <v>-4.3344386546660285E-2</v>
      </c>
      <c r="E1163" s="5">
        <f>'Stocks Returns'!D1159</f>
        <v>-8.4809447128287641E-2</v>
      </c>
      <c r="F1163" s="5">
        <f>'Stocks Returns'!E1159</f>
        <v>-8.8501090682455708E-2</v>
      </c>
      <c r="G1163" s="5">
        <f t="shared" si="72"/>
        <v>-5.9820702667410991E-2</v>
      </c>
      <c r="H1163" s="5">
        <f t="shared" si="73"/>
        <v>3.355497478498802E-3</v>
      </c>
      <c r="I1163" s="5">
        <f t="shared" si="74"/>
        <v>-3.798483760164726E-2</v>
      </c>
      <c r="J1163" s="5">
        <f t="shared" si="75"/>
        <v>-5.5570697639389793E-2</v>
      </c>
    </row>
    <row r="1164" spans="1:10" ht="15" customHeight="1" x14ac:dyDescent="0.2">
      <c r="A1164" s="3">
        <f>'2_CVaR_t2'!A1164</f>
        <v>43920</v>
      </c>
      <c r="B1164" s="5">
        <f>'2_CVaR_t2'!D1164-1</f>
        <v>1.6168383275102061E-2</v>
      </c>
      <c r="C1164" s="5">
        <f>'Stocks Returns'!B1160</f>
        <v>5.1497635312664158E-2</v>
      </c>
      <c r="D1164" s="5">
        <f>'Stocks Returns'!C1160</f>
        <v>2.4820500123792888E-2</v>
      </c>
      <c r="E1164" s="5">
        <f>'Stocks Returns'!D1160</f>
        <v>1.1583577712609872E-2</v>
      </c>
      <c r="F1164" s="5">
        <f>'Stocks Returns'!E1160</f>
        <v>1.3675213675212738E-3</v>
      </c>
      <c r="G1164" s="5">
        <f t="shared" si="72"/>
        <v>3.6440069796105243E-2</v>
      </c>
      <c r="H1164" s="5">
        <f t="shared" si="73"/>
        <v>1.0719958511611061E-3</v>
      </c>
      <c r="I1164" s="5">
        <f t="shared" si="74"/>
        <v>-1.2239877524807409E-2</v>
      </c>
      <c r="J1164" s="5">
        <f t="shared" si="75"/>
        <v>-1.5391862613299303E-2</v>
      </c>
    </row>
    <row r="1165" spans="1:10" ht="15" customHeight="1" x14ac:dyDescent="0.2">
      <c r="A1165" s="3">
        <f>'2_CVaR_t2'!A1165</f>
        <v>43921</v>
      </c>
      <c r="B1165" s="5">
        <f>'2_CVaR_t2'!D1165-1</f>
        <v>-1.756434175670829E-2</v>
      </c>
      <c r="C1165" s="5">
        <f>'Stocks Returns'!B1161</f>
        <v>-2.8485757121439303E-2</v>
      </c>
      <c r="D1165" s="5">
        <f>'Stocks Returns'!C1161</f>
        <v>-2.6876849670834035E-2</v>
      </c>
      <c r="E1165" s="5">
        <f>'Stocks Returns'!D1161</f>
        <v>-1.7248876648789602E-2</v>
      </c>
      <c r="F1165" s="5">
        <f>'Stocks Returns'!E1161</f>
        <v>5.1553431205189515E-2</v>
      </c>
      <c r="G1165" s="5">
        <f t="shared" si="72"/>
        <v>-1.1115613484092648E-2</v>
      </c>
      <c r="H1165" s="5">
        <f t="shared" si="73"/>
        <v>-9.7963815282260322E-4</v>
      </c>
      <c r="I1165" s="5">
        <f t="shared" si="74"/>
        <v>8.7140979978866731E-3</v>
      </c>
      <c r="J1165" s="5">
        <f t="shared" si="75"/>
        <v>6.9810952613326704E-2</v>
      </c>
    </row>
    <row r="1166" spans="1:10" ht="15" customHeight="1" x14ac:dyDescent="0.2">
      <c r="A1166" s="3">
        <f>'2_CVaR_t2'!A1166</f>
        <v>43922</v>
      </c>
      <c r="B1166" s="5">
        <f>'2_CVaR_t2'!D1166-1</f>
        <v>-3.5003257444828351E-2</v>
      </c>
      <c r="C1166" s="5">
        <f>'Stocks Returns'!B1162</f>
        <v>7.7160493827155285E-4</v>
      </c>
      <c r="D1166" s="5">
        <f>'Stocks Returns'!C1162</f>
        <v>-4.9714498510426974E-2</v>
      </c>
      <c r="E1166" s="5">
        <f>'Stocks Returns'!D1162</f>
        <v>-7.3893805309734439E-2</v>
      </c>
      <c r="F1166" s="5">
        <f>'Stocks Returns'!E1162</f>
        <v>-3.8311688311688297E-2</v>
      </c>
      <c r="G1166" s="5">
        <f t="shared" si="72"/>
        <v>3.4906005995099187E-2</v>
      </c>
      <c r="H1166" s="5">
        <f t="shared" si="73"/>
        <v>1.8482188667455282E-3</v>
      </c>
      <c r="I1166" s="5">
        <f t="shared" si="74"/>
        <v>-2.2192579385034654E-2</v>
      </c>
      <c r="J1166" s="5">
        <f t="shared" si="75"/>
        <v>-1.951364353177408E-3</v>
      </c>
    </row>
    <row r="1167" spans="1:10" ht="15" customHeight="1" x14ac:dyDescent="0.2">
      <c r="A1167" s="3">
        <f>'2_CVaR_t2'!A1167</f>
        <v>43923</v>
      </c>
      <c r="B1167" s="5">
        <f>'2_CVaR_t2'!D1167-1</f>
        <v>1.9664725102203962E-2</v>
      </c>
      <c r="C1167" s="5">
        <f>'Stocks Returns'!B1163</f>
        <v>-3.9835517861732117E-2</v>
      </c>
      <c r="D1167" s="5">
        <f>'Stocks Returns'!C1163</f>
        <v>2.7953758735549394E-2</v>
      </c>
      <c r="E1167" s="5">
        <f>'Stocks Returns'!D1163</f>
        <v>3.4878165312947962E-2</v>
      </c>
      <c r="F1167" s="5">
        <f>'Stocks Returns'!E1163</f>
        <v>0.14314652261985139</v>
      </c>
      <c r="G1167" s="5">
        <f t="shared" si="72"/>
        <v>-5.8254162442166788E-2</v>
      </c>
      <c r="H1167" s="5">
        <f t="shared" si="73"/>
        <v>-9.4044285301380856E-4</v>
      </c>
      <c r="I1167" s="5">
        <f t="shared" si="74"/>
        <v>5.8944279737531934E-3</v>
      </c>
      <c r="J1167" s="5">
        <f t="shared" si="75"/>
        <v>0.12275769361638206</v>
      </c>
    </row>
    <row r="1168" spans="1:10" ht="15" customHeight="1" x14ac:dyDescent="0.2">
      <c r="A1168" s="3">
        <f>'2_CVaR_t2'!A1168</f>
        <v>43924</v>
      </c>
      <c r="B1168" s="5">
        <f>'2_CVaR_t2'!D1168-1</f>
        <v>-2.2811080180430432E-2</v>
      </c>
      <c r="C1168" s="5">
        <f>'Stocks Returns'!B1164</f>
        <v>-1.7130620985010725E-2</v>
      </c>
      <c r="D1168" s="5">
        <f>'Stocks Returns'!C1164</f>
        <v>-3.5199186733591681E-2</v>
      </c>
      <c r="E1168" s="5">
        <f>'Stocks Returns'!D1164</f>
        <v>-1.4465989535241586E-2</v>
      </c>
      <c r="F1168" s="5">
        <f>'Stocks Returns'!E1164</f>
        <v>-2.8056704075605565E-2</v>
      </c>
      <c r="G1168" s="5">
        <f t="shared" si="72"/>
        <v>5.2832808263535633E-3</v>
      </c>
      <c r="H1168" s="5">
        <f t="shared" si="73"/>
        <v>-1.580153620487558E-3</v>
      </c>
      <c r="I1168" s="5">
        <f t="shared" si="74"/>
        <v>1.924069316960348E-2</v>
      </c>
      <c r="J1168" s="5">
        <f t="shared" si="75"/>
        <v>-4.3527047202870234E-3</v>
      </c>
    </row>
    <row r="1169" spans="1:10" ht="15" customHeight="1" x14ac:dyDescent="0.2">
      <c r="A1169" s="3">
        <f>'2_CVaR_t2'!A1169</f>
        <v>43927</v>
      </c>
      <c r="B1169" s="5">
        <f>'2_CVaR_t2'!D1169-1</f>
        <v>8.0571378961626028E-2</v>
      </c>
      <c r="C1169" s="5">
        <f>'Stocks Returns'!B1165</f>
        <v>7.0261437908496704E-2</v>
      </c>
      <c r="D1169" s="5">
        <f>'Stocks Returns'!C1165</f>
        <v>0.11583799802436623</v>
      </c>
      <c r="E1169" s="5">
        <f>'Stocks Returns'!D1165</f>
        <v>0.15521549031855075</v>
      </c>
      <c r="F1169" s="5">
        <f>'Stocks Returns'!E1165</f>
        <v>-3.3424491036159187E-3</v>
      </c>
      <c r="G1169" s="5">
        <f t="shared" si="72"/>
        <v>-6.7075685246620331E-3</v>
      </c>
      <c r="H1169" s="5">
        <f t="shared" si="73"/>
        <v>-2.6948089366510275E-3</v>
      </c>
      <c r="I1169" s="5">
        <f t="shared" si="74"/>
        <v>3.6339079055522208E-2</v>
      </c>
      <c r="J1169" s="5">
        <f t="shared" si="75"/>
        <v>-8.6956604069994017E-2</v>
      </c>
    </row>
    <row r="1170" spans="1:10" ht="15" customHeight="1" x14ac:dyDescent="0.2">
      <c r="A1170" s="3">
        <f>'2_CVaR_t2'!A1170</f>
        <v>43928</v>
      </c>
      <c r="B1170" s="5">
        <f>'2_CVaR_t2'!D1170-1</f>
        <v>-3.5237985713905129E-3</v>
      </c>
      <c r="C1170" s="5">
        <f>'Stocks Returns'!B1166</f>
        <v>5.1908396946565016E-2</v>
      </c>
      <c r="D1170" s="5">
        <f>'Stocks Returns'!C1166</f>
        <v>-5.0165250236071657E-3</v>
      </c>
      <c r="E1170" s="5">
        <f>'Stocks Returns'!D1166</f>
        <v>-8.6509867531765483E-3</v>
      </c>
      <c r="F1170" s="5">
        <f>'Stocks Returns'!E1166</f>
        <v>1.4329268292683217E-2</v>
      </c>
      <c r="G1170" s="5">
        <f t="shared" si="72"/>
        <v>5.5781183037286547E-2</v>
      </c>
      <c r="H1170" s="5">
        <f t="shared" si="73"/>
        <v>2.1669282454184462E-4</v>
      </c>
      <c r="I1170" s="5">
        <f t="shared" si="74"/>
        <v>-3.4105750826968059E-3</v>
      </c>
      <c r="J1170" s="5">
        <f t="shared" si="75"/>
        <v>1.8011733227730531E-2</v>
      </c>
    </row>
    <row r="1171" spans="1:10" ht="15" customHeight="1" x14ac:dyDescent="0.2">
      <c r="A1171" s="3">
        <f>'2_CVaR_t2'!A1171</f>
        <v>43929</v>
      </c>
      <c r="B1171" s="5">
        <f>'2_CVaR_t2'!D1171-1</f>
        <v>2.8143211124913803E-2</v>
      </c>
      <c r="C1171" s="5">
        <f>'Stocks Returns'!B1167</f>
        <v>4.4025157232704171E-2</v>
      </c>
      <c r="D1171" s="5">
        <f>'Stocks Returns'!C1167</f>
        <v>3.7665341953852405E-2</v>
      </c>
      <c r="E1171" s="5">
        <f>'Stocks Returns'!D1167</f>
        <v>8.4265066812107881E-2</v>
      </c>
      <c r="F1171" s="5">
        <f>'Stocks Returns'!E1167</f>
        <v>7.2437631499849608E-2</v>
      </c>
      <c r="G1171" s="5">
        <f t="shared" si="72"/>
        <v>1.7456033301709507E-2</v>
      </c>
      <c r="H1171" s="5">
        <f t="shared" si="73"/>
        <v>-3.7069653027663949E-3</v>
      </c>
      <c r="I1171" s="5">
        <f t="shared" si="74"/>
        <v>4.2767856295313232E-2</v>
      </c>
      <c r="J1171" s="5">
        <f t="shared" si="75"/>
        <v>4.3247546664873626E-2</v>
      </c>
    </row>
    <row r="1172" spans="1:10" ht="15" customHeight="1" x14ac:dyDescent="0.2">
      <c r="A1172" s="3">
        <f>'2_CVaR_t2'!A1172</f>
        <v>43930</v>
      </c>
      <c r="B1172" s="5">
        <f>'2_CVaR_t2'!D1172-1</f>
        <v>-5.1996434126468927E-3</v>
      </c>
      <c r="C1172" s="5">
        <f>'Stocks Returns'!B1168</f>
        <v>3.4291010194624771E-2</v>
      </c>
      <c r="D1172" s="5">
        <f>'Stocks Returns'!C1168</f>
        <v>-7.1453069623871324E-3</v>
      </c>
      <c r="E1172" s="5">
        <f>'Stocks Returns'!D1168</f>
        <v>-1.3455734406438546E-2</v>
      </c>
      <c r="F1172" s="5">
        <f>'Stocks Returns'!E1168</f>
        <v>-2.662556053811671E-2</v>
      </c>
      <c r="G1172" s="5">
        <f t="shared" si="72"/>
        <v>3.97748078193415E-2</v>
      </c>
      <c r="H1172" s="5">
        <f t="shared" si="73"/>
        <v>5.5431455222442003E-4</v>
      </c>
      <c r="I1172" s="5">
        <f t="shared" si="74"/>
        <v>-5.7419283805620457E-3</v>
      </c>
      <c r="J1172" s="5">
        <f t="shared" si="75"/>
        <v>-2.1203452565114151E-2</v>
      </c>
    </row>
    <row r="1173" spans="1:10" ht="15" customHeight="1" x14ac:dyDescent="0.2">
      <c r="A1173" s="3">
        <f>'2_CVaR_t2'!A1173</f>
        <v>43931</v>
      </c>
      <c r="B1173" s="5">
        <f>'2_CVaR_t2'!D1173-1</f>
        <v>3.1594126486123031E-5</v>
      </c>
      <c r="C1173" s="5">
        <f>'Stocks Returns'!B1169</f>
        <v>0</v>
      </c>
      <c r="D1173" s="5">
        <f>'Stocks Returns'!C1169</f>
        <v>0</v>
      </c>
      <c r="E1173" s="5">
        <f>'Stocks Returns'!D1169</f>
        <v>0</v>
      </c>
      <c r="F1173" s="5">
        <f>'Stocks Returns'!E1169</f>
        <v>0</v>
      </c>
      <c r="G1173" s="5">
        <f t="shared" si="72"/>
        <v>4.5494065351061984E-4</v>
      </c>
      <c r="H1173" s="5">
        <f t="shared" si="73"/>
        <v>6.1315236885345803E-7</v>
      </c>
      <c r="I1173" s="5">
        <f t="shared" si="74"/>
        <v>-7.0241384070458875E-6</v>
      </c>
      <c r="J1173" s="5">
        <f t="shared" si="75"/>
        <v>-8.2789821646411454E-6</v>
      </c>
    </row>
    <row r="1174" spans="1:10" ht="15" customHeight="1" x14ac:dyDescent="0.2">
      <c r="A1174" s="3">
        <f>'2_CVaR_t2'!A1174</f>
        <v>43934</v>
      </c>
      <c r="B1174" s="5">
        <f>'2_CVaR_t2'!D1174-1</f>
        <v>-1.6195924057940347E-2</v>
      </c>
      <c r="C1174" s="5">
        <f>'Stocks Returns'!B1170</f>
        <v>-1.4784946236559238E-2</v>
      </c>
      <c r="D1174" s="5">
        <f>'Stocks Returns'!C1170</f>
        <v>-2.7059704070470314E-2</v>
      </c>
      <c r="E1174" s="5">
        <f>'Stocks Returns'!D1170</f>
        <v>1.4149139579349823E-2</v>
      </c>
      <c r="F1174" s="5">
        <f>'Stocks Returns'!E1170</f>
        <v>-1.2381226605240436E-2</v>
      </c>
      <c r="G1174" s="5">
        <f t="shared" si="72"/>
        <v>1.2697195941513487E-3</v>
      </c>
      <c r="H1174" s="5">
        <f t="shared" si="73"/>
        <v>-3.1764441704160672E-3</v>
      </c>
      <c r="I1174" s="5">
        <f t="shared" si="74"/>
        <v>3.80924543335147E-2</v>
      </c>
      <c r="J1174" s="5">
        <f t="shared" si="75"/>
        <v>4.455782435599253E-3</v>
      </c>
    </row>
    <row r="1175" spans="1:10" ht="15" customHeight="1" x14ac:dyDescent="0.2">
      <c r="A1175" s="3">
        <f>'2_CVaR_t2'!A1175</f>
        <v>43935</v>
      </c>
      <c r="B1175" s="5">
        <f>'2_CVaR_t2'!D1175-1</f>
        <v>2.2418194789636026E-2</v>
      </c>
      <c r="C1175" s="5">
        <f>'Stocks Returns'!B1171</f>
        <v>1.4097316962255579E-2</v>
      </c>
      <c r="D1175" s="5">
        <f>'Stocks Returns'!C1171</f>
        <v>3.3315580803597866E-2</v>
      </c>
      <c r="E1175" s="5">
        <f>'Stocks Returns'!D1171</f>
        <v>2.9914529914529808E-2</v>
      </c>
      <c r="F1175" s="5">
        <f>'Stocks Returns'!E1171</f>
        <v>-6.4139941690961599E-3</v>
      </c>
      <c r="G1175" s="5">
        <f t="shared" si="72"/>
        <v>-6.9682739915877603E-3</v>
      </c>
      <c r="H1175" s="5">
        <f t="shared" si="73"/>
        <v>3.6899467119790724E-4</v>
      </c>
      <c r="I1175" s="5">
        <f t="shared" si="74"/>
        <v>-3.133077906579497E-3</v>
      </c>
      <c r="J1175" s="5">
        <f t="shared" si="75"/>
        <v>-2.9661115452399044E-2</v>
      </c>
    </row>
    <row r="1176" spans="1:10" ht="15" customHeight="1" x14ac:dyDescent="0.2">
      <c r="A1176" s="3">
        <f>'2_CVaR_t2'!A1176</f>
        <v>43936</v>
      </c>
      <c r="B1176" s="5">
        <f>'2_CVaR_t2'!D1176-1</f>
        <v>-3.3265253159160402E-2</v>
      </c>
      <c r="C1176" s="5">
        <f>'Stocks Returns'!B1172</f>
        <v>-4.2600896860986559E-2</v>
      </c>
      <c r="D1176" s="5">
        <f>'Stocks Returns'!C1172</f>
        <v>-4.959340281754665E-2</v>
      </c>
      <c r="E1176" s="5">
        <f>'Stocks Returns'!D1172</f>
        <v>-4.1127654381254652E-2</v>
      </c>
      <c r="F1176" s="5">
        <f>'Stocks Returns'!E1172</f>
        <v>-5.5164319248826144E-2</v>
      </c>
      <c r="G1176" s="5">
        <f t="shared" si="72"/>
        <v>-1.0137262023927236E-2</v>
      </c>
      <c r="H1176" s="5">
        <f t="shared" si="73"/>
        <v>-5.8857149102151812E-4</v>
      </c>
      <c r="I1176" s="5">
        <f t="shared" si="74"/>
        <v>8.0084355093695131E-3</v>
      </c>
      <c r="J1176" s="5">
        <f t="shared" si="75"/>
        <v>-2.0608164137612545E-2</v>
      </c>
    </row>
    <row r="1177" spans="1:10" ht="15" customHeight="1" x14ac:dyDescent="0.2">
      <c r="A1177" s="3">
        <f>'2_CVaR_t2'!A1177</f>
        <v>43937</v>
      </c>
      <c r="B1177" s="5">
        <f>'2_CVaR_t2'!D1177-1</f>
        <v>-1.4064777124584982E-2</v>
      </c>
      <c r="C1177" s="5">
        <f>'Stocks Returns'!B1173</f>
        <v>5.6206088992973857E-3</v>
      </c>
      <c r="D1177" s="5">
        <f>'Stocks Returns'!C1173</f>
        <v>-2.1330441070137485E-2</v>
      </c>
      <c r="E1177" s="5">
        <f>'Stocks Returns'!D1173</f>
        <v>-1.2854779177803088E-2</v>
      </c>
      <c r="F1177" s="5">
        <f>'Stocks Returns'!E1173</f>
        <v>-3.5093167701863437E-2</v>
      </c>
      <c r="G1177" s="5">
        <f t="shared" si="72"/>
        <v>1.9626575348208379E-2</v>
      </c>
      <c r="H1177" s="5">
        <f t="shared" si="73"/>
        <v>-5.8366999100382955E-4</v>
      </c>
      <c r="I1177" s="5">
        <f t="shared" si="74"/>
        <v>7.9431568004063174E-3</v>
      </c>
      <c r="J1177" s="5">
        <f t="shared" si="75"/>
        <v>-2.0468436811244307E-2</v>
      </c>
    </row>
    <row r="1178" spans="1:10" ht="15" customHeight="1" x14ac:dyDescent="0.2">
      <c r="A1178" s="3">
        <f>'2_CVaR_t2'!A1178</f>
        <v>43938</v>
      </c>
      <c r="B1178" s="5">
        <f>'2_CVaR_t2'!D1178-1</f>
        <v>2.9635219275024216E-2</v>
      </c>
      <c r="C1178" s="5">
        <f>'Stocks Returns'!B1174</f>
        <v>3.1206334420121218E-2</v>
      </c>
      <c r="D1178" s="5">
        <f>'Stocks Returns'!C1174</f>
        <v>4.3836965890900137E-2</v>
      </c>
      <c r="E1178" s="5">
        <f>'Stocks Returns'!D1174</f>
        <v>3.5843218153687406E-2</v>
      </c>
      <c r="F1178" s="5">
        <f>'Stocks Returns'!E1174</f>
        <v>0.13485677502413895</v>
      </c>
      <c r="G1178" s="5">
        <f t="shared" si="72"/>
        <v>3.2029235674084916E-3</v>
      </c>
      <c r="H1178" s="5">
        <f t="shared" si="73"/>
        <v>2.6881431669791012E-4</v>
      </c>
      <c r="I1178" s="5">
        <f t="shared" si="74"/>
        <v>-7.8560605055985402E-3</v>
      </c>
      <c r="J1178" s="5">
        <f t="shared" si="75"/>
        <v>0.10411788237174822</v>
      </c>
    </row>
    <row r="1179" spans="1:10" ht="15" customHeight="1" x14ac:dyDescent="0.2">
      <c r="A1179" s="3">
        <f>'2_CVaR_t2'!A1179</f>
        <v>43941</v>
      </c>
      <c r="B1179" s="5">
        <f>'2_CVaR_t2'!D1179-1</f>
        <v>-2.1349402361558911E-2</v>
      </c>
      <c r="C1179" s="5">
        <f>'Stocks Returns'!B1175</f>
        <v>-1.9873532068654054E-2</v>
      </c>
      <c r="D1179" s="5">
        <f>'Stocks Returns'!C1175</f>
        <v>-3.1379025598678778E-2</v>
      </c>
      <c r="E1179" s="5">
        <f>'Stocks Returns'!D1175</f>
        <v>-3.2735872541697852E-2</v>
      </c>
      <c r="F1179" s="5">
        <f>'Stocks Returns'!E1175</f>
        <v>-1.9568916619398635E-2</v>
      </c>
      <c r="G1179" s="5">
        <f t="shared" si="72"/>
        <v>1.1352397645545097E-3</v>
      </c>
      <c r="H1179" s="5">
        <f t="shared" si="73"/>
        <v>8.880148215987399E-5</v>
      </c>
      <c r="I1179" s="5">
        <f t="shared" si="74"/>
        <v>-1.1864931728197831E-3</v>
      </c>
      <c r="J1179" s="5">
        <f t="shared" si="75"/>
        <v>2.6177599034391159E-3</v>
      </c>
    </row>
    <row r="1180" spans="1:10" ht="15" customHeight="1" x14ac:dyDescent="0.2">
      <c r="A1180" s="3">
        <f>'2_CVaR_t2'!A1180</f>
        <v>43942</v>
      </c>
      <c r="B1180" s="5">
        <f>'2_CVaR_t2'!D1180-1</f>
        <v>-1.6032177425121308E-2</v>
      </c>
      <c r="C1180" s="5">
        <f>'Stocks Returns'!B1176</f>
        <v>-4.2396313364055249E-2</v>
      </c>
      <c r="D1180" s="5">
        <f>'Stocks Returns'!C1176</f>
        <v>-2.2469857508220614E-2</v>
      </c>
      <c r="E1180" s="5">
        <f>'Stocks Returns'!D1176</f>
        <v>-3.6803500193025362E-2</v>
      </c>
      <c r="F1180" s="5">
        <f>'Stocks Returns'!E1176</f>
        <v>-3.991900491755862E-2</v>
      </c>
      <c r="G1180" s="5">
        <f t="shared" si="72"/>
        <v>-2.6499059310157235E-2</v>
      </c>
      <c r="H1180" s="5">
        <f t="shared" si="73"/>
        <v>1.172410334804655E-3</v>
      </c>
      <c r="I1180" s="5">
        <f t="shared" si="74"/>
        <v>-1.3101860555410183E-2</v>
      </c>
      <c r="J1180" s="5">
        <f t="shared" si="75"/>
        <v>-2.3251976224994308E-2</v>
      </c>
    </row>
    <row r="1181" spans="1:10" ht="15" customHeight="1" x14ac:dyDescent="0.2">
      <c r="A1181" s="3">
        <f>'2_CVaR_t2'!A1181</f>
        <v>43943</v>
      </c>
      <c r="B1181" s="5">
        <f>'2_CVaR_t2'!D1181-1</f>
        <v>2.6678183743114703E-2</v>
      </c>
      <c r="C1181" s="5">
        <f>'Stocks Returns'!B1177</f>
        <v>-1.9730510105871013E-2</v>
      </c>
      <c r="D1181" s="5">
        <f>'Stocks Returns'!C1177</f>
        <v>3.7749953279760717E-2</v>
      </c>
      <c r="E1181" s="5">
        <f>'Stocks Returns'!D1177</f>
        <v>5.5845023380093561E-2</v>
      </c>
      <c r="F1181" s="5">
        <f>'Stocks Returns'!E1177</f>
        <v>5.393190720096408E-2</v>
      </c>
      <c r="G1181" s="5">
        <f t="shared" si="72"/>
        <v>-4.4891284080119255E-2</v>
      </c>
      <c r="H1181" s="5">
        <f t="shared" si="73"/>
        <v>-1.4662182672846441E-3</v>
      </c>
      <c r="I1181" s="5">
        <f t="shared" si="74"/>
        <v>1.6510059849080112E-2</v>
      </c>
      <c r="J1181" s="5">
        <f t="shared" si="75"/>
        <v>2.6262622276825853E-2</v>
      </c>
    </row>
    <row r="1182" spans="1:10" ht="15" customHeight="1" x14ac:dyDescent="0.2">
      <c r="A1182" s="3">
        <f>'2_CVaR_t2'!A1182</f>
        <v>43944</v>
      </c>
      <c r="B1182" s="5">
        <f>'2_CVaR_t2'!D1182-1</f>
        <v>-8.2939123471503784E-4</v>
      </c>
      <c r="C1182" s="5">
        <f>'Stocks Returns'!B1178</f>
        <v>9.8183603338242165E-4</v>
      </c>
      <c r="D1182" s="5">
        <f>'Stocks Returns'!C1178</f>
        <v>-1.2605798667387758E-3</v>
      </c>
      <c r="E1182" s="5">
        <f>'Stocks Returns'!D1178</f>
        <v>-2.9102872326964846E-3</v>
      </c>
      <c r="F1182" s="5">
        <f>'Stocks Returns'!E1178</f>
        <v>3.4305317324185403E-2</v>
      </c>
      <c r="G1182" s="5">
        <f t="shared" si="72"/>
        <v>2.264453159886934E-3</v>
      </c>
      <c r="H1182" s="5">
        <f t="shared" si="73"/>
        <v>7.1777129417999186E-6</v>
      </c>
      <c r="I1182" s="5">
        <f t="shared" si="74"/>
        <v>-1.6465753936143117E-3</v>
      </c>
      <c r="J1182" s="5">
        <f t="shared" si="75"/>
        <v>3.5190800790978791E-2</v>
      </c>
    </row>
    <row r="1183" spans="1:10" ht="15" customHeight="1" x14ac:dyDescent="0.2">
      <c r="A1183" s="3">
        <f>'2_CVaR_t2'!A1183</f>
        <v>43945</v>
      </c>
      <c r="B1183" s="5">
        <f>'2_CVaR_t2'!D1183-1</f>
        <v>5.6761324250702572E-3</v>
      </c>
      <c r="C1183" s="5">
        <f>'Stocks Returns'!B1179</f>
        <v>3.0897498773908794E-2</v>
      </c>
      <c r="D1183" s="5">
        <f>'Stocks Returns'!C1179</f>
        <v>5.6497175141243527E-3</v>
      </c>
      <c r="E1183" s="5">
        <f>'Stocks Returns'!D1179</f>
        <v>4.0736040609137047E-2</v>
      </c>
      <c r="F1183" s="5">
        <f>'Stocks Returns'!E1179</f>
        <v>-2.4875621890546595E-3</v>
      </c>
      <c r="G1183" s="5">
        <f t="shared" si="72"/>
        <v>2.5926271038059851E-2</v>
      </c>
      <c r="H1183" s="5">
        <f t="shared" si="73"/>
        <v>-2.6569479146665211E-3</v>
      </c>
      <c r="I1183" s="5">
        <f t="shared" si="74"/>
        <v>3.2398192027536243E-2</v>
      </c>
      <c r="J1183" s="5">
        <f t="shared" si="75"/>
        <v>-8.3552629457566072E-3</v>
      </c>
    </row>
    <row r="1184" spans="1:10" ht="15" customHeight="1" x14ac:dyDescent="0.2">
      <c r="A1184" s="3">
        <f>'2_CVaR_t2'!A1184</f>
        <v>43948</v>
      </c>
      <c r="B1184" s="5">
        <f>'2_CVaR_t2'!D1184-1</f>
        <v>1.8414148006397513E-2</v>
      </c>
      <c r="C1184" s="5">
        <f>'Stocks Returns'!B1180</f>
        <v>8.2064700285442438E-2</v>
      </c>
      <c r="D1184" s="5">
        <f>'Stocks Returns'!C1180</f>
        <v>2.6535978962467066E-2</v>
      </c>
      <c r="E1184" s="5">
        <f>'Stocks Returns'!D1180</f>
        <v>3.2922814290939906E-2</v>
      </c>
      <c r="F1184" s="5">
        <f>'Stocks Returns'!E1180</f>
        <v>2.9371016902188796E-2</v>
      </c>
      <c r="G1184" s="5">
        <f t="shared" si="72"/>
        <v>6.4848251800908863E-2</v>
      </c>
      <c r="H1184" s="5">
        <f t="shared" si="73"/>
        <v>-5.1770144038856825E-4</v>
      </c>
      <c r="I1184" s="5">
        <f t="shared" si="74"/>
        <v>5.7848148468101664E-3</v>
      </c>
      <c r="J1184" s="5">
        <f t="shared" si="75"/>
        <v>1.0280373556835032E-2</v>
      </c>
    </row>
    <row r="1185" spans="1:10" ht="15" customHeight="1" x14ac:dyDescent="0.2">
      <c r="A1185" s="3">
        <f>'2_CVaR_t2'!A1185</f>
        <v>43949</v>
      </c>
      <c r="B1185" s="5">
        <f>'2_CVaR_t2'!D1185-1</f>
        <v>-1.262367126815267E-4</v>
      </c>
      <c r="C1185" s="5">
        <f>'Stocks Returns'!B1181</f>
        <v>2.9676852055396719E-2</v>
      </c>
      <c r="D1185" s="5">
        <f>'Stocks Returns'!C1181</f>
        <v>-2.969259431765181E-3</v>
      </c>
      <c r="E1185" s="5">
        <f>'Stocks Returns'!D1181</f>
        <v>3.1165151694014792E-2</v>
      </c>
      <c r="F1185" s="5">
        <f>'Stocks Returns'!E1181</f>
        <v>3.580080753701198E-2</v>
      </c>
      <c r="G1185" s="5">
        <f t="shared" si="72"/>
        <v>3.0283517556017051E-2</v>
      </c>
      <c r="H1185" s="5">
        <f t="shared" si="73"/>
        <v>-2.7363607176183577E-3</v>
      </c>
      <c r="I1185" s="5">
        <f t="shared" si="74"/>
        <v>3.139107149951853E-2</v>
      </c>
      <c r="J1185" s="5">
        <f t="shared" si="75"/>
        <v>3.5956367899500984E-2</v>
      </c>
    </row>
    <row r="1186" spans="1:10" ht="15" customHeight="1" x14ac:dyDescent="0.2">
      <c r="A1186" s="3">
        <f>'2_CVaR_t2'!A1186</f>
        <v>43950</v>
      </c>
      <c r="B1186" s="5">
        <f>'2_CVaR_t2'!D1186-1</f>
        <v>4.1694184880560758E-2</v>
      </c>
      <c r="C1186" s="5">
        <f>'Stocks Returns'!B1182</f>
        <v>5.5935098206660872E-2</v>
      </c>
      <c r="D1186" s="5">
        <f>'Stocks Returns'!C1182</f>
        <v>6.1547445255474509E-2</v>
      </c>
      <c r="E1186" s="5">
        <f>'Stocks Returns'!D1182</f>
        <v>5.6325128792215295E-2</v>
      </c>
      <c r="F1186" s="5">
        <f>'Stocks Returns'!E1182</f>
        <v>9.6933471933472015E-2</v>
      </c>
      <c r="G1186" s="5">
        <f t="shared" si="72"/>
        <v>1.6339246216016651E-2</v>
      </c>
      <c r="H1186" s="5">
        <f t="shared" si="73"/>
        <v>2.3166200855534447E-4</v>
      </c>
      <c r="I1186" s="5">
        <f t="shared" si="74"/>
        <v>-5.1720848109147177E-3</v>
      </c>
      <c r="J1186" s="5">
        <f t="shared" si="75"/>
        <v>5.3676537607911814E-2</v>
      </c>
    </row>
    <row r="1187" spans="1:10" ht="15" customHeight="1" x14ac:dyDescent="0.2">
      <c r="A1187" s="3">
        <f>'2_CVaR_t2'!A1187</f>
        <v>43951</v>
      </c>
      <c r="B1187" s="5">
        <f>'2_CVaR_t2'!D1187-1</f>
        <v>-1.3096748236751887E-2</v>
      </c>
      <c r="C1187" s="5">
        <f>'Stocks Returns'!B1183</f>
        <v>-9.3408815204205409E-2</v>
      </c>
      <c r="D1187" s="5">
        <f>'Stocks Returns'!C1183</f>
        <v>-1.688761758072499E-2</v>
      </c>
      <c r="E1187" s="5">
        <f>'Stocks Returns'!D1183</f>
        <v>-4.9203424731765422E-2</v>
      </c>
      <c r="F1187" s="5">
        <f>'Stocks Returns'!E1183</f>
        <v>-2.6060175313906697E-3</v>
      </c>
      <c r="G1187" s="5">
        <f t="shared" si="72"/>
        <v>-8.0333427568527807E-2</v>
      </c>
      <c r="H1187" s="5">
        <f t="shared" si="73"/>
        <v>2.434469100774779E-3</v>
      </c>
      <c r="I1187" s="5">
        <f t="shared" si="74"/>
        <v>-2.9834211227190485E-2</v>
      </c>
      <c r="J1187" s="5">
        <f t="shared" si="75"/>
        <v>1.101383231427689E-2</v>
      </c>
    </row>
    <row r="1188" spans="1:10" ht="15" customHeight="1" x14ac:dyDescent="0.2">
      <c r="A1188" s="3">
        <f>'2_CVaR_t2'!A1188</f>
        <v>43952</v>
      </c>
      <c r="B1188" s="5">
        <f>'2_CVaR_t2'!D1188-1</f>
        <v>-1.4834608312730868E-2</v>
      </c>
      <c r="C1188" s="5">
        <f>'Stocks Returns'!B1184</f>
        <v>-3.3452274754683264E-2</v>
      </c>
      <c r="D1188" s="5">
        <f>'Stocks Returns'!C1184</f>
        <v>-1.7625335720680479E-2</v>
      </c>
      <c r="E1188" s="5">
        <f>'Stocks Returns'!D1184</f>
        <v>-7.0785364185569466E-2</v>
      </c>
      <c r="F1188" s="5">
        <f>'Stocks Returns'!E1184</f>
        <v>-7.0308788598574812E-2</v>
      </c>
      <c r="G1188" s="5">
        <f t="shared" si="72"/>
        <v>-1.8706259529894867E-2</v>
      </c>
      <c r="H1188" s="5">
        <f t="shared" si="73"/>
        <v>4.2544247726621701E-3</v>
      </c>
      <c r="I1188" s="5">
        <f t="shared" si="74"/>
        <v>-4.8851227487285695E-2</v>
      </c>
      <c r="J1188" s="5">
        <f t="shared" si="75"/>
        <v>-5.4884919605257113E-2</v>
      </c>
    </row>
    <row r="1189" spans="1:10" ht="15" customHeight="1" x14ac:dyDescent="0.2">
      <c r="A1189" s="3">
        <f>'2_CVaR_t2'!A1189</f>
        <v>43955</v>
      </c>
      <c r="B1189" s="5">
        <f>'2_CVaR_t2'!D1189-1</f>
        <v>2.489036032275127E-3</v>
      </c>
      <c r="C1189" s="5">
        <f>'Stocks Returns'!B1185</f>
        <v>8.9986155976002902E-3</v>
      </c>
      <c r="D1189" s="5">
        <f>'Stocks Returns'!C1185</f>
        <v>3.3035256592812701E-3</v>
      </c>
      <c r="E1189" s="5">
        <f>'Stocks Returns'!D1185</f>
        <v>6.1334641805692591E-3</v>
      </c>
      <c r="F1189" s="5">
        <f>'Stocks Returns'!E1185</f>
        <v>3.1170158405723125E-2</v>
      </c>
      <c r="G1189" s="5">
        <f t="shared" si="72"/>
        <v>7.0911852505944261E-3</v>
      </c>
      <c r="H1189" s="5">
        <f t="shared" si="73"/>
        <v>-3.1257055030532808E-4</v>
      </c>
      <c r="I1189" s="5">
        <f t="shared" si="74"/>
        <v>2.4994796047406111E-3</v>
      </c>
      <c r="J1189" s="5">
        <f t="shared" si="75"/>
        <v>2.8610884488144118E-2</v>
      </c>
    </row>
    <row r="1190" spans="1:10" ht="15" customHeight="1" x14ac:dyDescent="0.2">
      <c r="A1190" s="3">
        <f>'2_CVaR_t2'!A1190</f>
        <v>43956</v>
      </c>
      <c r="B1190" s="5">
        <f>'2_CVaR_t2'!D1190-1</f>
        <v>9.1166695270969988E-3</v>
      </c>
      <c r="C1190" s="5">
        <f>'Stocks Returns'!B1186</f>
        <v>-2.8355819803338567E-2</v>
      </c>
      <c r="D1190" s="5">
        <f>'Stocks Returns'!C1186</f>
        <v>1.3000283848992211E-2</v>
      </c>
      <c r="E1190" s="5">
        <f>'Stocks Returns'!D1186</f>
        <v>1.7678614971958106E-2</v>
      </c>
      <c r="F1190" s="5">
        <f>'Stocks Returns'!E1186</f>
        <v>1.3875123885034757E-2</v>
      </c>
      <c r="G1190" s="5">
        <f t="shared" si="72"/>
        <v>-3.6634480791986793E-2</v>
      </c>
      <c r="H1190" s="5">
        <f t="shared" si="73"/>
        <v>-3.6994899017861287E-4</v>
      </c>
      <c r="I1190" s="5">
        <f t="shared" si="74"/>
        <v>4.2628469802845452E-3</v>
      </c>
      <c r="J1190" s="5">
        <f t="shared" si="75"/>
        <v>4.4359072761371108E-3</v>
      </c>
    </row>
    <row r="1191" spans="1:10" ht="15" customHeight="1" x14ac:dyDescent="0.2">
      <c r="A1191" s="3">
        <f>'2_CVaR_t2'!A1191</f>
        <v>43957</v>
      </c>
      <c r="B1191" s="5">
        <f>'2_CVaR_t2'!D1191-1</f>
        <v>1.3801461219224986E-3</v>
      </c>
      <c r="C1191" s="5">
        <f>'Stocks Returns'!B1187</f>
        <v>-1.8592610025888412E-2</v>
      </c>
      <c r="D1191" s="5">
        <f>'Stocks Returns'!C1187</f>
        <v>1.9054023761488903E-3</v>
      </c>
      <c r="E1191" s="5">
        <f>'Stocks Returns'!D1187</f>
        <v>3.4743021444831879E-3</v>
      </c>
      <c r="F1191" s="5">
        <f>'Stocks Returns'!E1187</f>
        <v>-1.050830889540566E-2</v>
      </c>
      <c r="G1191" s="5">
        <f t="shared" si="72"/>
        <v>-1.9434050018936631E-2</v>
      </c>
      <c r="H1191" s="5">
        <f t="shared" si="73"/>
        <v>-7.8698989245188679E-5</v>
      </c>
      <c r="I1191" s="5">
        <f t="shared" si="74"/>
        <v>1.4769380823808531E-3</v>
      </c>
      <c r="J1191" s="5">
        <f t="shared" si="75"/>
        <v>-1.1916478268629866E-2</v>
      </c>
    </row>
    <row r="1192" spans="1:10" ht="15" customHeight="1" x14ac:dyDescent="0.2">
      <c r="A1192" s="3">
        <f>'2_CVaR_t2'!A1192</f>
        <v>43958</v>
      </c>
      <c r="B1192" s="5">
        <f>'2_CVaR_t2'!D1192-1</f>
        <v>1.5010939240026611E-2</v>
      </c>
      <c r="C1192" s="5">
        <f>'Stocks Returns'!B1188</f>
        <v>-1.534772182254196E-2</v>
      </c>
      <c r="D1192" s="5">
        <f>'Stocks Returns'!C1188</f>
        <v>2.203825931312231E-2</v>
      </c>
      <c r="E1192" s="5">
        <f>'Stocks Returns'!D1188</f>
        <v>2.0773638968481389E-2</v>
      </c>
      <c r="F1192" s="5">
        <f>'Stocks Returns'!E1188</f>
        <v>4.7666090392689542E-2</v>
      </c>
      <c r="G1192" s="5">
        <f t="shared" si="72"/>
        <v>-2.9292621270885062E-2</v>
      </c>
      <c r="H1192" s="5">
        <f t="shared" si="73"/>
        <v>-6.7911900691539073E-6</v>
      </c>
      <c r="I1192" s="5">
        <f t="shared" si="74"/>
        <v>-1.3415342892646627E-3</v>
      </c>
      <c r="J1192" s="5">
        <f t="shared" si="75"/>
        <v>3.21082135012319E-2</v>
      </c>
    </row>
    <row r="1193" spans="1:10" ht="15" customHeight="1" x14ac:dyDescent="0.2">
      <c r="A1193" s="3">
        <f>'2_CVaR_t2'!A1193</f>
        <v>43959</v>
      </c>
      <c r="B1193" s="5">
        <f>'2_CVaR_t2'!D1193-1</f>
        <v>1.0734390719865816E-2</v>
      </c>
      <c r="C1193" s="5">
        <f>'Stocks Returns'!B1189</f>
        <v>2.7033609352167476E-2</v>
      </c>
      <c r="D1193" s="5">
        <f>'Stocks Returns'!C1189</f>
        <v>1.2970665499124401E-2</v>
      </c>
      <c r="E1193" s="5">
        <f>'Stocks Returns'!D1189</f>
        <v>4.912280701754379E-2</v>
      </c>
      <c r="F1193" s="5">
        <f>'Stocks Returns'!E1189</f>
        <v>1.5558698727015541E-2</v>
      </c>
      <c r="G1193" s="5">
        <f t="shared" si="72"/>
        <v>1.7199811851964168E-2</v>
      </c>
      <c r="H1193" s="5">
        <f t="shared" si="73"/>
        <v>-2.7804282544541675E-3</v>
      </c>
      <c r="I1193" s="5">
        <f t="shared" si="74"/>
        <v>3.3319429881935189E-2</v>
      </c>
      <c r="J1193" s="5">
        <f t="shared" si="75"/>
        <v>4.4401754537592257E-3</v>
      </c>
    </row>
    <row r="1194" spans="1:10" ht="15" customHeight="1" x14ac:dyDescent="0.2">
      <c r="A1194" s="3">
        <f>'2_CVaR_t2'!A1194</f>
        <v>43962</v>
      </c>
      <c r="B1194" s="5">
        <f>'2_CVaR_t2'!D1194-1</f>
        <v>-5.9948175533031112E-3</v>
      </c>
      <c r="C1194" s="5">
        <f>'Stocks Returns'!B1190</f>
        <v>-3.6044581456011415E-2</v>
      </c>
      <c r="D1194" s="5">
        <f>'Stocks Returns'!C1190</f>
        <v>-8.266248851909852E-3</v>
      </c>
      <c r="E1194" s="5">
        <f>'Stocks Returns'!D1190</f>
        <v>-1.5607580824972156E-2</v>
      </c>
      <c r="F1194" s="5">
        <f>'Stocks Returns'!E1190</f>
        <v>-1.8802228412256206E-2</v>
      </c>
      <c r="G1194" s="5">
        <f t="shared" si="72"/>
        <v>-2.9796372544166526E-2</v>
      </c>
      <c r="H1194" s="5">
        <f t="shared" si="73"/>
        <v>6.0366025001818042E-4</v>
      </c>
      <c r="I1194" s="5">
        <f t="shared" si="74"/>
        <v>-6.7201701892667023E-3</v>
      </c>
      <c r="J1194" s="5">
        <f t="shared" si="75"/>
        <v>-1.2554674596237795E-2</v>
      </c>
    </row>
    <row r="1195" spans="1:10" ht="15" customHeight="1" x14ac:dyDescent="0.2">
      <c r="A1195" s="3">
        <f>'2_CVaR_t2'!A1195</f>
        <v>43963</v>
      </c>
      <c r="B1195" s="5">
        <f>'2_CVaR_t2'!D1195-1</f>
        <v>-1.5307530506017297E-2</v>
      </c>
      <c r="C1195" s="5">
        <f>'Stocks Returns'!B1191</f>
        <v>-2.6814268142681286E-2</v>
      </c>
      <c r="D1195" s="5">
        <f>'Stocks Returns'!C1191</f>
        <v>-2.2281542819786448E-2</v>
      </c>
      <c r="E1195" s="5">
        <f>'Stocks Returns'!D1191</f>
        <v>-2.6160815402038518E-2</v>
      </c>
      <c r="F1195" s="5">
        <f>'Stocks Returns'!E1191</f>
        <v>-1.6323633782824865E-2</v>
      </c>
      <c r="G1195" s="5">
        <f t="shared" si="72"/>
        <v>-1.1613626636682058E-2</v>
      </c>
      <c r="H1195" s="5">
        <f t="shared" si="73"/>
        <v>2.9423499136391196E-4</v>
      </c>
      <c r="I1195" s="5">
        <f t="shared" si="74"/>
        <v>-3.5286886186227766E-3</v>
      </c>
      <c r="J1195" s="5">
        <f t="shared" si="75"/>
        <v>-4.0883879159171049E-4</v>
      </c>
    </row>
    <row r="1196" spans="1:10" ht="15" customHeight="1" x14ac:dyDescent="0.2">
      <c r="A1196" s="3">
        <f>'2_CVaR_t2'!A1196</f>
        <v>43964</v>
      </c>
      <c r="B1196" s="5">
        <f>'2_CVaR_t2'!D1196-1</f>
        <v>-9.5922306412669078E-3</v>
      </c>
      <c r="C1196" s="5">
        <f>'Stocks Returns'!B1192</f>
        <v>-3.2861476238625009E-2</v>
      </c>
      <c r="D1196" s="5">
        <f>'Stocks Returns'!C1192</f>
        <v>-1.3261269292918043E-2</v>
      </c>
      <c r="E1196" s="5">
        <f>'Stocks Returns'!D1192</f>
        <v>-2.3723688801023268E-2</v>
      </c>
      <c r="F1196" s="5">
        <f>'Stocks Returns'!E1192</f>
        <v>-4.0644540644540594E-2</v>
      </c>
      <c r="G1196" s="5">
        <f t="shared" si="72"/>
        <v>-2.3155027139752968E-2</v>
      </c>
      <c r="H1196" s="5">
        <f t="shared" si="73"/>
        <v>9.0308748787887999E-4</v>
      </c>
      <c r="I1196" s="5">
        <f t="shared" si="74"/>
        <v>-9.5268240877378237E-3</v>
      </c>
      <c r="J1196" s="5">
        <f t="shared" si="75"/>
        <v>-3.0662622835472844E-2</v>
      </c>
    </row>
    <row r="1197" spans="1:10" ht="15" customHeight="1" x14ac:dyDescent="0.2">
      <c r="A1197" s="3">
        <f>'2_CVaR_t2'!A1197</f>
        <v>43965</v>
      </c>
      <c r="B1197" s="5">
        <f>'2_CVaR_t2'!D1197-1</f>
        <v>1.4641359633421835E-2</v>
      </c>
      <c r="C1197" s="5">
        <f>'Stocks Returns'!B1193</f>
        <v>7.3706220595922689E-2</v>
      </c>
      <c r="D1197" s="5">
        <f>'Stocks Returns'!C1193</f>
        <v>2.1514484160596314E-2</v>
      </c>
      <c r="E1197" s="5">
        <f>'Stocks Returns'!D1193</f>
        <v>2.2036926742108331E-2</v>
      </c>
      <c r="F1197" s="5">
        <f>'Stocks Returns'!E1193</f>
        <v>1.0027575833542191E-3</v>
      </c>
      <c r="G1197" s="5">
        <f t="shared" si="72"/>
        <v>6.0116602850462851E-2</v>
      </c>
      <c r="H1197" s="5">
        <f t="shared" si="73"/>
        <v>1.3357816932905303E-5</v>
      </c>
      <c r="I1197" s="5">
        <f t="shared" si="74"/>
        <v>4.6721932364647556E-4</v>
      </c>
      <c r="J1197" s="5">
        <f t="shared" si="75"/>
        <v>-1.4171470074133635E-2</v>
      </c>
    </row>
    <row r="1198" spans="1:10" ht="15" customHeight="1" x14ac:dyDescent="0.2">
      <c r="A1198" s="3">
        <f>'2_CVaR_t2'!A1198</f>
        <v>43966</v>
      </c>
      <c r="B1198" s="5">
        <f>'2_CVaR_t2'!D1198-1</f>
        <v>7.6839540667308359E-3</v>
      </c>
      <c r="C1198" s="5">
        <f>'Stocks Returns'!B1194</f>
        <v>-3.4079844206427179E-3</v>
      </c>
      <c r="D1198" s="5">
        <f>'Stocks Returns'!C1194</f>
        <v>1.4317302377003793E-2</v>
      </c>
      <c r="E1198" s="5">
        <f>'Stocks Returns'!D1194</f>
        <v>-2.6223776223776252E-2</v>
      </c>
      <c r="F1198" s="5">
        <f>'Stocks Returns'!E1194</f>
        <v>2.3541197094915978E-2</v>
      </c>
      <c r="G1198" s="5">
        <f t="shared" si="72"/>
        <v>-1.0309357324641812E-2</v>
      </c>
      <c r="H1198" s="5">
        <f t="shared" si="73"/>
        <v>3.055650581526426E-3</v>
      </c>
      <c r="I1198" s="5">
        <f t="shared" si="74"/>
        <v>-3.7524986682842765E-2</v>
      </c>
      <c r="J1198" s="5">
        <f t="shared" si="75"/>
        <v>1.5589238384027721E-2</v>
      </c>
    </row>
    <row r="1199" spans="1:10" ht="15" customHeight="1" x14ac:dyDescent="0.2">
      <c r="A1199" s="3">
        <f>'2_CVaR_t2'!A1199</f>
        <v>43969</v>
      </c>
      <c r="B1199" s="5">
        <f>'2_CVaR_t2'!D1199-1</f>
        <v>3.0492609271656645E-2</v>
      </c>
      <c r="C1199" s="5">
        <f>'Stocks Returns'!B1195</f>
        <v>3.9570102589155054E-2</v>
      </c>
      <c r="D1199" s="5">
        <f>'Stocks Returns'!C1195</f>
        <v>4.2999618507820525E-2</v>
      </c>
      <c r="E1199" s="5">
        <f>'Stocks Returns'!D1195</f>
        <v>6.5469778575703241E-2</v>
      </c>
      <c r="F1199" s="5">
        <f>'Stocks Returns'!E1195</f>
        <v>6.6797161732322197E-2</v>
      </c>
      <c r="G1199" s="5">
        <f t="shared" si="72"/>
        <v>1.0742471534367169E-2</v>
      </c>
      <c r="H1199" s="5">
        <f t="shared" si="73"/>
        <v>-1.8303860608970893E-3</v>
      </c>
      <c r="I1199" s="5">
        <f t="shared" si="74"/>
        <v>2.0505070369577841E-2</v>
      </c>
      <c r="J1199" s="5">
        <f t="shared" si="75"/>
        <v>3.5168238868461613E-2</v>
      </c>
    </row>
    <row r="1200" spans="1:10" ht="15" customHeight="1" x14ac:dyDescent="0.2">
      <c r="A1200" s="3">
        <f>'2_CVaR_t2'!A1200</f>
        <v>43970</v>
      </c>
      <c r="B1200" s="5">
        <f>'2_CVaR_t2'!D1200-1</f>
        <v>-7.1357916924055242E-3</v>
      </c>
      <c r="C1200" s="5">
        <f>'Stocks Returns'!B1196</f>
        <v>-1.0808270676691767E-2</v>
      </c>
      <c r="D1200" s="5">
        <f>'Stocks Returns'!C1196</f>
        <v>-1.0554916919218171E-2</v>
      </c>
      <c r="E1200" s="5">
        <f>'Stocks Returns'!D1196</f>
        <v>-9.885419006964713E-3</v>
      </c>
      <c r="F1200" s="5">
        <f>'Stocks Returns'!E1196</f>
        <v>-2.133027522935782E-2</v>
      </c>
      <c r="G1200" s="5">
        <f t="shared" si="72"/>
        <v>-3.4632284227421326E-3</v>
      </c>
      <c r="H1200" s="5">
        <f t="shared" si="73"/>
        <v>-5.7934110737466876E-6</v>
      </c>
      <c r="I1200" s="5">
        <f t="shared" si="74"/>
        <v>6.8596554197836168E-4</v>
      </c>
      <c r="J1200" s="5">
        <f t="shared" si="75"/>
        <v>-1.3898311216934576E-2</v>
      </c>
    </row>
    <row r="1201" spans="1:10" ht="15" customHeight="1" x14ac:dyDescent="0.2">
      <c r="A1201" s="3">
        <f>'2_CVaR_t2'!A1201</f>
        <v>43971</v>
      </c>
      <c r="B1201" s="5">
        <f>'2_CVaR_t2'!D1201-1</f>
        <v>1.6843943413778817E-2</v>
      </c>
      <c r="C1201" s="5">
        <f>'Stocks Returns'!B1197</f>
        <v>5.7007125890737864E-3</v>
      </c>
      <c r="D1201" s="5">
        <f>'Stocks Returns'!C1197</f>
        <v>2.3764258555132978E-2</v>
      </c>
      <c r="E1201" s="5">
        <f>'Stocks Returns'!D1197</f>
        <v>3.5852053551168606E-2</v>
      </c>
      <c r="F1201" s="5">
        <f>'Stocks Returns'!E1197</f>
        <v>3.4684790250761655E-2</v>
      </c>
      <c r="G1201" s="5">
        <f t="shared" si="72"/>
        <v>-1.0006277712240101E-2</v>
      </c>
      <c r="H1201" s="5">
        <f t="shared" si="73"/>
        <v>-9.7849289476083581E-4</v>
      </c>
      <c r="I1201" s="5">
        <f t="shared" si="74"/>
        <v>1.1031533076804059E-2</v>
      </c>
      <c r="J1201" s="5">
        <f t="shared" si="75"/>
        <v>1.7224128047138524E-2</v>
      </c>
    </row>
    <row r="1202" spans="1:10" ht="15" customHeight="1" x14ac:dyDescent="0.2">
      <c r="A1202" s="3">
        <f>'2_CVaR_t2'!A1202</f>
        <v>43972</v>
      </c>
      <c r="B1202" s="5">
        <f>'2_CVaR_t2'!D1202-1</f>
        <v>-1.2536401654334672E-2</v>
      </c>
      <c r="C1202" s="5">
        <f>'Stocks Returns'!B1198</f>
        <v>-2.361832782239015E-2</v>
      </c>
      <c r="D1202" s="5">
        <f>'Stocks Returns'!C1198</f>
        <v>-1.6713091922005652E-2</v>
      </c>
      <c r="E1202" s="5">
        <f>'Stocks Returns'!D1198</f>
        <v>-4.0197152245345036E-2</v>
      </c>
      <c r="F1202" s="5">
        <f>'Stocks Returns'!E1198</f>
        <v>-9.7395243488108685E-3</v>
      </c>
      <c r="G1202" s="5">
        <f t="shared" si="72"/>
        <v>-1.1081608675038801E-2</v>
      </c>
      <c r="H1202" s="5">
        <f t="shared" si="73"/>
        <v>1.7843116913841515E-3</v>
      </c>
      <c r="I1202" s="5">
        <f t="shared" si="74"/>
        <v>-2.1654959261940512E-2</v>
      </c>
      <c r="J1202" s="5">
        <f t="shared" si="75"/>
        <v>3.2986469267730096E-3</v>
      </c>
    </row>
    <row r="1203" spans="1:10" ht="15" customHeight="1" x14ac:dyDescent="0.2">
      <c r="A1203" s="3">
        <f>'2_CVaR_t2'!A1203</f>
        <v>43973</v>
      </c>
      <c r="B1203" s="5">
        <f>'2_CVaR_t2'!D1203-1</f>
        <v>9.0296228941078027E-4</v>
      </c>
      <c r="C1203" s="5">
        <f>'Stocks Returns'!B1199</f>
        <v>-1.8142235123367212E-2</v>
      </c>
      <c r="D1203" s="5">
        <f>'Stocks Returns'!C1199</f>
        <v>1.2590494176896172E-3</v>
      </c>
      <c r="E1203" s="5">
        <f>'Stocks Returns'!D1199</f>
        <v>2.054091064704E-3</v>
      </c>
      <c r="F1203" s="5">
        <f>'Stocks Returns'!E1199</f>
        <v>-1.0064043915827936E-2</v>
      </c>
      <c r="G1203" s="5">
        <f t="shared" si="72"/>
        <v>-1.8524952065756349E-2</v>
      </c>
      <c r="H1203" s="5">
        <f t="shared" si="73"/>
        <v>-2.2762615715226156E-5</v>
      </c>
      <c r="I1203" s="5">
        <f t="shared" si="74"/>
        <v>7.6100687909442773E-4</v>
      </c>
      <c r="J1203" s="5">
        <f t="shared" si="75"/>
        <v>-1.0976863414399386E-2</v>
      </c>
    </row>
    <row r="1204" spans="1:10" ht="15" customHeight="1" x14ac:dyDescent="0.2">
      <c r="A1204" s="3">
        <f>'2_CVaR_t2'!A1204</f>
        <v>43976</v>
      </c>
      <c r="B1204" s="5">
        <f>'2_CVaR_t2'!D1204-1</f>
        <v>3.1594126486123031E-5</v>
      </c>
      <c r="C1204" s="5">
        <f>'Stocks Returns'!B1200</f>
        <v>0</v>
      </c>
      <c r="D1204" s="5">
        <f>'Stocks Returns'!C1200</f>
        <v>0</v>
      </c>
      <c r="E1204" s="5">
        <f>'Stocks Returns'!D1200</f>
        <v>0</v>
      </c>
      <c r="F1204" s="5">
        <f>'Stocks Returns'!E1200</f>
        <v>0</v>
      </c>
      <c r="G1204" s="5">
        <f t="shared" si="72"/>
        <v>4.5494065351061984E-4</v>
      </c>
      <c r="H1204" s="5">
        <f t="shared" si="73"/>
        <v>6.1315236885345803E-7</v>
      </c>
      <c r="I1204" s="5">
        <f t="shared" si="74"/>
        <v>-7.0241384070458875E-6</v>
      </c>
      <c r="J1204" s="5">
        <f t="shared" si="75"/>
        <v>-8.2789821646411454E-6</v>
      </c>
    </row>
    <row r="1205" spans="1:10" ht="15" customHeight="1" x14ac:dyDescent="0.2">
      <c r="A1205" s="3">
        <f>'2_CVaR_t2'!A1205</f>
        <v>43977</v>
      </c>
      <c r="B1205" s="5">
        <f>'2_CVaR_t2'!D1205-1</f>
        <v>1.1361087375626244E-2</v>
      </c>
      <c r="C1205" s="5">
        <f>'Stocks Returns'!B1201</f>
        <v>8.0068982508006981E-2</v>
      </c>
      <c r="D1205" s="5">
        <f>'Stocks Returns'!C1201</f>
        <v>1.236508435502448E-2</v>
      </c>
      <c r="E1205" s="5">
        <f>'Stocks Returns'!D1201</f>
        <v>6.8784876437763209E-2</v>
      </c>
      <c r="F1205" s="5">
        <f>'Stocks Returns'!E1201</f>
        <v>9.0110905730129698E-3</v>
      </c>
      <c r="G1205" s="5">
        <f t="shared" si="72"/>
        <v>6.9632733327378793E-2</v>
      </c>
      <c r="H1205" s="5">
        <f t="shared" si="73"/>
        <v>-4.3083423565196573E-3</v>
      </c>
      <c r="I1205" s="5">
        <f t="shared" si="74"/>
        <v>5.2056552115670576E-2</v>
      </c>
      <c r="J1205" s="5">
        <f t="shared" si="75"/>
        <v>-2.7579872428023806E-3</v>
      </c>
    </row>
    <row r="1206" spans="1:10" ht="15" customHeight="1" x14ac:dyDescent="0.2">
      <c r="A1206" s="3">
        <f>'2_CVaR_t2'!A1206</f>
        <v>43978</v>
      </c>
      <c r="B1206" s="5">
        <f>'2_CVaR_t2'!D1206-1</f>
        <v>3.9295654234261512E-4</v>
      </c>
      <c r="C1206" s="5">
        <f>'Stocks Returns'!B1202</f>
        <v>3.193430656934293E-2</v>
      </c>
      <c r="D1206" s="5">
        <f>'Stocks Returns'!C1202</f>
        <v>-2.070179070489675E-3</v>
      </c>
      <c r="E1206" s="5">
        <f>'Stocks Returns'!D1202</f>
        <v>3.0900372935535492E-2</v>
      </c>
      <c r="F1206" s="5">
        <f>'Stocks Returns'!E1202</f>
        <v>2.289901534234029E-2</v>
      </c>
      <c r="G1206" s="5">
        <f t="shared" si="72"/>
        <v>3.2041864812760779E-2</v>
      </c>
      <c r="H1206" s="5">
        <f t="shared" si="73"/>
        <v>-2.6013965300299962E-3</v>
      </c>
      <c r="I1206" s="5">
        <f t="shared" si="74"/>
        <v>3.0360010782994686E-2</v>
      </c>
      <c r="J1206" s="5">
        <f t="shared" si="75"/>
        <v>2.2515617139441502E-2</v>
      </c>
    </row>
    <row r="1207" spans="1:10" ht="15" customHeight="1" x14ac:dyDescent="0.2">
      <c r="A1207" s="3">
        <f>'2_CVaR_t2'!A1207</f>
        <v>43979</v>
      </c>
      <c r="B1207" s="5">
        <f>'2_CVaR_t2'!D1207-1</f>
        <v>3.911220463787668E-3</v>
      </c>
      <c r="C1207" s="5">
        <f>'Stocks Returns'!B1203</f>
        <v>-2.8956675508399643E-2</v>
      </c>
      <c r="D1207" s="5">
        <f>'Stocks Returns'!C1203</f>
        <v>7.4681049683642531E-3</v>
      </c>
      <c r="E1207" s="5">
        <f>'Stocks Returns'!D1203</f>
        <v>-1.3643410852713145E-2</v>
      </c>
      <c r="F1207" s="5">
        <f>'Stocks Returns'!E1203</f>
        <v>-3.7161405865233976E-2</v>
      </c>
      <c r="G1207" s="5">
        <f t="shared" si="72"/>
        <v>-3.2231270324472601E-2</v>
      </c>
      <c r="H1207" s="5">
        <f t="shared" si="73"/>
        <v>1.7589266249693888E-3</v>
      </c>
      <c r="I1207" s="5">
        <f t="shared" si="74"/>
        <v>-1.9376410121691494E-2</v>
      </c>
      <c r="J1207" s="5">
        <f t="shared" si="75"/>
        <v>-4.1197005743344214E-2</v>
      </c>
    </row>
    <row r="1208" spans="1:10" ht="15" customHeight="1" x14ac:dyDescent="0.2">
      <c r="A1208" s="3">
        <f>'2_CVaR_t2'!A1208</f>
        <v>43980</v>
      </c>
      <c r="B1208" s="5">
        <f>'2_CVaR_t2'!D1208-1</f>
        <v>3.4650912069433826E-3</v>
      </c>
      <c r="C1208" s="5">
        <f>'Stocks Returns'!B1204</f>
        <v>-9.788299567493719E-3</v>
      </c>
      <c r="D1208" s="5">
        <f>'Stocks Returns'!C1204</f>
        <v>5.0447853392361353E-3</v>
      </c>
      <c r="E1208" s="5">
        <f>'Stocks Returns'!D1204</f>
        <v>6.1825421775121292E-3</v>
      </c>
      <c r="F1208" s="5">
        <f>'Stocks Returns'!E1204</f>
        <v>-1.9297837712159871E-2</v>
      </c>
      <c r="G1208" s="5">
        <f t="shared" si="72"/>
        <v>-1.2634024502098398E-2</v>
      </c>
      <c r="H1208" s="5">
        <f t="shared" si="73"/>
        <v>-7.8078551588754361E-6</v>
      </c>
      <c r="I1208" s="5">
        <f t="shared" si="74"/>
        <v>1.1079890596874574E-3</v>
      </c>
      <c r="J1208" s="5">
        <f t="shared" si="75"/>
        <v>-2.2870324516439562E-2</v>
      </c>
    </row>
    <row r="1209" spans="1:10" ht="15" customHeight="1" x14ac:dyDescent="0.2">
      <c r="A1209" s="3">
        <f>'2_CVaR_t2'!A1209</f>
        <v>43983</v>
      </c>
      <c r="B1209" s="5">
        <f>'2_CVaR_t2'!D1209-1</f>
        <v>-2.9064058258252423E-3</v>
      </c>
      <c r="C1209" s="5">
        <f>'Stocks Returns'!B1205</f>
        <v>8.9655172413793949E-3</v>
      </c>
      <c r="D1209" s="5">
        <f>'Stocks Returns'!C1205</f>
        <v>-4.5584921122721056E-3</v>
      </c>
      <c r="E1209" s="5">
        <f>'Stocks Returns'!D1205</f>
        <v>-2.9160591543428982E-3</v>
      </c>
      <c r="F1209" s="5">
        <f>'Stocks Returns'!E1205</f>
        <v>2.8686581318160265E-2</v>
      </c>
      <c r="G1209" s="5">
        <f t="shared" si="72"/>
        <v>1.2244795622064391E-2</v>
      </c>
      <c r="H1209" s="5">
        <f t="shared" si="73"/>
        <v>-2.339143087276797E-4</v>
      </c>
      <c r="I1209" s="5">
        <f t="shared" si="74"/>
        <v>1.4131370537320944E-3</v>
      </c>
      <c r="J1209" s="5">
        <f t="shared" si="75"/>
        <v>3.1728149813951605E-2</v>
      </c>
    </row>
    <row r="1210" spans="1:10" ht="15" customHeight="1" x14ac:dyDescent="0.2">
      <c r="A1210" s="3">
        <f>'2_CVaR_t2'!A1210</f>
        <v>43984</v>
      </c>
      <c r="B1210" s="5">
        <f>'2_CVaR_t2'!D1210-1</f>
        <v>7.142987605850637E-3</v>
      </c>
      <c r="C1210" s="5">
        <f>'Stocks Returns'!B1206</f>
        <v>-5.2403736614263785E-3</v>
      </c>
      <c r="D1210" s="5">
        <f>'Stocks Returns'!C1206</f>
        <v>1.0342166195009161E-2</v>
      </c>
      <c r="E1210" s="5">
        <f>'Stocks Returns'!D1206</f>
        <v>1.1489450595362438E-2</v>
      </c>
      <c r="F1210" s="5">
        <f>'Stocks Returns'!E1206</f>
        <v>1.8667895828532011E-2</v>
      </c>
      <c r="G1210" s="5">
        <f t="shared" si="72"/>
        <v>-1.1621708441055202E-2</v>
      </c>
      <c r="H1210" s="5">
        <f t="shared" si="73"/>
        <v>-1.2332498362499673E-4</v>
      </c>
      <c r="I1210" s="5">
        <f t="shared" si="74"/>
        <v>9.8665736315382661E-4</v>
      </c>
      <c r="J1210" s="5">
        <f t="shared" si="75"/>
        <v>1.1277497779030518E-2</v>
      </c>
    </row>
    <row r="1211" spans="1:10" ht="15" customHeight="1" x14ac:dyDescent="0.2">
      <c r="A1211" s="3">
        <f>'2_CVaR_t2'!A1211</f>
        <v>43985</v>
      </c>
      <c r="B1211" s="5">
        <f>'2_CVaR_t2'!D1211-1</f>
        <v>8.1109380248147733E-3</v>
      </c>
      <c r="C1211" s="5">
        <f>'Stocks Returns'!B1207</f>
        <v>2.0155748969308274E-2</v>
      </c>
      <c r="D1211" s="5">
        <f>'Stocks Returns'!C1207</f>
        <v>2.5972703198207103E-3</v>
      </c>
      <c r="E1211" s="5">
        <f>'Stocks Returns'!D1207</f>
        <v>0.12339942172655927</v>
      </c>
      <c r="F1211" s="5">
        <f>'Stocks Returns'!E1207</f>
        <v>2.0814479638008976E-2</v>
      </c>
      <c r="G1211" s="5">
        <f t="shared" si="72"/>
        <v>1.2843910809594667E-2</v>
      </c>
      <c r="H1211" s="5">
        <f t="shared" si="73"/>
        <v>-9.2927897708717389E-3</v>
      </c>
      <c r="I1211" s="5">
        <f t="shared" si="74"/>
        <v>0.11146802183362009</v>
      </c>
      <c r="J1211" s="5">
        <f t="shared" si="75"/>
        <v>1.2419281999677758E-2</v>
      </c>
    </row>
    <row r="1212" spans="1:10" ht="15" customHeight="1" x14ac:dyDescent="0.2">
      <c r="A1212" s="3">
        <f>'2_CVaR_t2'!A1212</f>
        <v>43986</v>
      </c>
      <c r="B1212" s="5">
        <f>'2_CVaR_t2'!D1212-1</f>
        <v>-1.1182176826689982E-2</v>
      </c>
      <c r="C1212" s="5">
        <f>'Stocks Returns'!B1208</f>
        <v>3.6820835204310676E-2</v>
      </c>
      <c r="D1212" s="5">
        <f>'Stocks Returns'!C1208</f>
        <v>-1.640676588611778E-2</v>
      </c>
      <c r="E1212" s="5">
        <f>'Stocks Returns'!D1208</f>
        <v>-1.7832521371449639E-2</v>
      </c>
      <c r="F1212" s="5">
        <f>'Stocks Returns'!E1208</f>
        <v>-9.0868794326239843E-3</v>
      </c>
      <c r="G1212" s="5">
        <f t="shared" si="72"/>
        <v>4.8055720337408861E-2</v>
      </c>
      <c r="H1212" s="5">
        <f t="shared" si="73"/>
        <v>9.7574289720472884E-5</v>
      </c>
      <c r="I1212" s="5">
        <f t="shared" si="74"/>
        <v>-1.2890408954174468E-3</v>
      </c>
      <c r="J1212" s="5">
        <f t="shared" si="75"/>
        <v>2.5455126590874563E-3</v>
      </c>
    </row>
    <row r="1213" spans="1:10" ht="15" customHeight="1" x14ac:dyDescent="0.2">
      <c r="A1213" s="3">
        <f>'2_CVaR_t2'!A1213</f>
        <v>43987</v>
      </c>
      <c r="B1213" s="5">
        <f>'2_CVaR_t2'!D1213-1</f>
        <v>2.1054962039073866E-2</v>
      </c>
      <c r="C1213" s="5">
        <f>'Stocks Returns'!B1209</f>
        <v>7.3191857947163319E-2</v>
      </c>
      <c r="D1213" s="5">
        <f>'Stocks Returns'!C1209</f>
        <v>3.0830406940714816E-2</v>
      </c>
      <c r="E1213" s="5">
        <f>'Stocks Returns'!D1209</f>
        <v>2.9480580252690736E-2</v>
      </c>
      <c r="F1213" s="5">
        <f>'Stocks Returns'!E1209</f>
        <v>8.6781480653097764E-2</v>
      </c>
      <c r="G1213" s="5">
        <f t="shared" si="72"/>
        <v>5.343676044152558E-2</v>
      </c>
      <c r="H1213" s="5">
        <f t="shared" si="73"/>
        <v>-1.0985845634330083E-4</v>
      </c>
      <c r="I1213" s="5">
        <f t="shared" si="74"/>
        <v>-1.5550201872312937E-3</v>
      </c>
      <c r="J1213" s="5">
        <f t="shared" si="75"/>
        <v>6.4949489401671875E-2</v>
      </c>
    </row>
    <row r="1214" spans="1:10" ht="15" customHeight="1" x14ac:dyDescent="0.2">
      <c r="A1214" s="3">
        <f>'2_CVaR_t2'!A1214</f>
        <v>43990</v>
      </c>
      <c r="B1214" s="5">
        <f>'2_CVaR_t2'!D1214-1</f>
        <v>-6.4036196180261573E-4</v>
      </c>
      <c r="C1214" s="5">
        <f>'Stocks Returns'!B1210</f>
        <v>5.5286521388216103E-2</v>
      </c>
      <c r="D1214" s="5">
        <f>'Stocks Returns'!C1210</f>
        <v>-5.0097690496575531E-5</v>
      </c>
      <c r="E1214" s="5">
        <f>'Stocks Returns'!D1210</f>
        <v>-1.3909090909090871E-2</v>
      </c>
      <c r="F1214" s="5">
        <f>'Stocks Returns'!E1210</f>
        <v>3.539823008849563E-2</v>
      </c>
      <c r="G1214" s="5">
        <f t="shared" si="72"/>
        <v>5.6387422205771434E-2</v>
      </c>
      <c r="H1214" s="5">
        <f t="shared" si="73"/>
        <v>9.3945842309217523E-4</v>
      </c>
      <c r="I1214" s="5">
        <f t="shared" si="74"/>
        <v>-1.2924369060678611E-2</v>
      </c>
      <c r="J1214" s="5">
        <f t="shared" si="75"/>
        <v>3.6087488075163245E-2</v>
      </c>
    </row>
    <row r="1215" spans="1:10" ht="15" customHeight="1" x14ac:dyDescent="0.2">
      <c r="A1215" s="3">
        <f>'2_CVaR_t2'!A1215</f>
        <v>43991</v>
      </c>
      <c r="B1215" s="5">
        <f>'2_CVaR_t2'!D1215-1</f>
        <v>-2.9869184192253817E-3</v>
      </c>
      <c r="C1215" s="5">
        <f>'Stocks Returns'!B1211</f>
        <v>-8.6806883365200704E-2</v>
      </c>
      <c r="D1215" s="5">
        <f>'Stocks Returns'!C1211</f>
        <v>-2.6052104208416083E-3</v>
      </c>
      <c r="E1215" s="5">
        <f>'Stocks Returns'!D1211</f>
        <v>-2.52604406748409E-2</v>
      </c>
      <c r="F1215" s="5">
        <f>'Stocks Returns'!E1211</f>
        <v>-3.3392963625521799E-2</v>
      </c>
      <c r="G1215" s="5">
        <f t="shared" si="72"/>
        <v>-8.3450207176910651E-2</v>
      </c>
      <c r="H1215" s="5">
        <f t="shared" si="73"/>
        <v>1.8378607841621313E-3</v>
      </c>
      <c r="I1215" s="5">
        <f t="shared" si="74"/>
        <v>-2.0812415211722841E-2</v>
      </c>
      <c r="J1215" s="5">
        <f t="shared" si="75"/>
        <v>-3.0267817480339437E-2</v>
      </c>
    </row>
    <row r="1216" spans="1:10" ht="15" customHeight="1" x14ac:dyDescent="0.2">
      <c r="A1216" s="3">
        <f>'2_CVaR_t2'!A1216</f>
        <v>43992</v>
      </c>
      <c r="B1216" s="5">
        <f>'2_CVaR_t2'!D1216-1</f>
        <v>3.6260273148960298E-3</v>
      </c>
      <c r="C1216" s="5">
        <f>'Stocks Returns'!B1212</f>
        <v>-2.9731993299832338E-2</v>
      </c>
      <c r="D1216" s="5">
        <f>'Stocks Returns'!C1212</f>
        <v>7.0323488045005433E-3</v>
      </c>
      <c r="E1216" s="5">
        <f>'Stocks Returns'!D1212</f>
        <v>-1.3052113874964633E-2</v>
      </c>
      <c r="F1216" s="5">
        <f>'Stocks Returns'!E1212</f>
        <v>-5.5932551922681539E-2</v>
      </c>
      <c r="G1216" s="5">
        <f t="shared" si="72"/>
        <v>-3.273242821698745E-2</v>
      </c>
      <c r="H1216" s="5">
        <f t="shared" si="73"/>
        <v>1.7428999078657947E-3</v>
      </c>
      <c r="I1216" s="5">
        <f t="shared" si="74"/>
        <v>-1.8364194030609331E-2</v>
      </c>
      <c r="J1216" s="5">
        <f t="shared" si="75"/>
        <v>-5.9672101555728566E-2</v>
      </c>
    </row>
    <row r="1217" spans="1:10" ht="15" customHeight="1" x14ac:dyDescent="0.2">
      <c r="A1217" s="3">
        <f>'2_CVaR_t2'!A1217</f>
        <v>43993</v>
      </c>
      <c r="B1217" s="5">
        <f>'2_CVaR_t2'!D1217-1</f>
        <v>-3.979973743877907E-2</v>
      </c>
      <c r="C1217" s="5">
        <f>'Stocks Returns'!B1213</f>
        <v>-3.5822183858437717E-2</v>
      </c>
      <c r="D1217" s="5">
        <f>'Stocks Returns'!C1213</f>
        <v>-5.7861133280127652E-2</v>
      </c>
      <c r="E1217" s="5">
        <f>'Stocks Returns'!D1213</f>
        <v>-6.6123622424532735E-2</v>
      </c>
      <c r="F1217" s="5">
        <f>'Stocks Returns'!E1213</f>
        <v>-8.2552820736223054E-2</v>
      </c>
      <c r="G1217" s="5">
        <f t="shared" si="72"/>
        <v>2.923136063073567E-3</v>
      </c>
      <c r="H1217" s="5">
        <f t="shared" si="73"/>
        <v>7.6074348457221691E-4</v>
      </c>
      <c r="I1217" s="5">
        <f t="shared" si="74"/>
        <v>-7.3432288759871372E-3</v>
      </c>
      <c r="J1217" s="5">
        <f t="shared" si="75"/>
        <v>-4.1213418271904674E-2</v>
      </c>
    </row>
    <row r="1218" spans="1:10" ht="15" customHeight="1" x14ac:dyDescent="0.2">
      <c r="A1218" s="3">
        <f>'2_CVaR_t2'!A1218</f>
        <v>43994</v>
      </c>
      <c r="B1218" s="5">
        <f>'2_CVaR_t2'!D1218-1</f>
        <v>1.2479290851992397E-2</v>
      </c>
      <c r="C1218" s="5">
        <f>'Stocks Returns'!B1214</f>
        <v>-1.2085944494180878E-2</v>
      </c>
      <c r="D1218" s="5">
        <f>'Stocks Returns'!C1214</f>
        <v>1.7894959762812412E-2</v>
      </c>
      <c r="E1218" s="5">
        <f>'Stocks Returns'!D1214</f>
        <v>2.2370446382760312E-2</v>
      </c>
      <c r="F1218" s="5">
        <f>'Stocks Returns'!E1214</f>
        <v>3.8224121557454804E-2</v>
      </c>
      <c r="G1218" s="5">
        <f t="shared" si="72"/>
        <v>-2.3597137281419364E-2</v>
      </c>
      <c r="H1218" s="5">
        <f t="shared" si="73"/>
        <v>-4.2416891711503577E-4</v>
      </c>
      <c r="I1218" s="5">
        <f t="shared" si="74"/>
        <v>3.991755571753592E-3</v>
      </c>
      <c r="J1218" s="5">
        <f t="shared" si="75"/>
        <v>2.5294271070573221E-2</v>
      </c>
    </row>
    <row r="1219" spans="1:10" ht="15" customHeight="1" x14ac:dyDescent="0.2">
      <c r="A1219" s="3">
        <f>'2_CVaR_t2'!A1219</f>
        <v>43997</v>
      </c>
      <c r="B1219" s="5">
        <f>'2_CVaR_t2'!D1219-1</f>
        <v>-7.7172524243496188E-4</v>
      </c>
      <c r="C1219" s="5">
        <f>'Stocks Returns'!B1215</f>
        <v>3.081105573176246E-2</v>
      </c>
      <c r="D1219" s="5">
        <f>'Stocks Returns'!C1215</f>
        <v>-2.6006449599500492E-3</v>
      </c>
      <c r="E1219" s="5">
        <f>'Stocks Returns'!D1215</f>
        <v>1.6260162601626105E-2</v>
      </c>
      <c r="F1219" s="5">
        <f>'Stocks Returns'!E1215</f>
        <v>-8.6896867139262257E-3</v>
      </c>
      <c r="G1219" s="5">
        <f t="shared" si="72"/>
        <v>3.2038237786716536E-2</v>
      </c>
      <c r="H1219" s="5">
        <f t="shared" si="73"/>
        <v>-1.4177565825299597E-3</v>
      </c>
      <c r="I1219" s="5">
        <f t="shared" si="74"/>
        <v>1.743876468812703E-2</v>
      </c>
      <c r="J1219" s="5">
        <f t="shared" si="75"/>
        <v>-7.8640645418822999E-3</v>
      </c>
    </row>
    <row r="1220" spans="1:10" ht="15" customHeight="1" x14ac:dyDescent="0.2">
      <c r="A1220" s="3">
        <f>'2_CVaR_t2'!A1220</f>
        <v>43998</v>
      </c>
      <c r="B1220" s="5">
        <f>'2_CVaR_t2'!D1220-1</f>
        <v>5.0772106847751797E-3</v>
      </c>
      <c r="C1220" s="5">
        <f>'Stocks Returns'!B1216</f>
        <v>-2.1538461538461506E-2</v>
      </c>
      <c r="D1220" s="5">
        <f>'Stocks Returns'!C1216</f>
        <v>5.8406341259908956E-3</v>
      </c>
      <c r="E1220" s="5">
        <f>'Stocks Returns'!D1216</f>
        <v>2.4987654320987707E-2</v>
      </c>
      <c r="F1220" s="5">
        <f>'Stocks Returns'!E1216</f>
        <v>4.0599769319492385E-2</v>
      </c>
      <c r="G1220" s="5">
        <f t="shared" si="72"/>
        <v>-2.5933937982888695E-2</v>
      </c>
      <c r="H1220" s="5">
        <f t="shared" si="73"/>
        <v>-1.5845757289770094E-3</v>
      </c>
      <c r="I1220" s="5">
        <f t="shared" si="74"/>
        <v>1.7533759680289723E-2</v>
      </c>
      <c r="J1220" s="5">
        <f t="shared" si="75"/>
        <v>3.5353790819012708E-2</v>
      </c>
    </row>
    <row r="1221" spans="1:10" ht="15" customHeight="1" x14ac:dyDescent="0.2">
      <c r="A1221" s="3">
        <f>'2_CVaR_t2'!A1221</f>
        <v>43999</v>
      </c>
      <c r="B1221" s="5">
        <f>'2_CVaR_t2'!D1221-1</f>
        <v>2.5873794503052938E-3</v>
      </c>
      <c r="C1221" s="5">
        <f>'Stocks Returns'!B1217</f>
        <v>-4.2677448337826718E-3</v>
      </c>
      <c r="D1221" s="5">
        <f>'Stocks Returns'!C1217</f>
        <v>3.5255080879303957E-3</v>
      </c>
      <c r="E1221" s="5">
        <f>'Stocks Returns'!D1217</f>
        <v>7.8049720562729519E-3</v>
      </c>
      <c r="F1221" s="5">
        <f>'Stocks Returns'!E1217</f>
        <v>-2.4163156727998181E-2</v>
      </c>
      <c r="G1221" s="5">
        <f t="shared" si="72"/>
        <v>-6.2697139929976256E-3</v>
      </c>
      <c r="H1221" s="5">
        <f t="shared" si="73"/>
        <v>-2.353238160539119E-4</v>
      </c>
      <c r="I1221" s="5">
        <f t="shared" si="74"/>
        <v>4.0258415522187053E-3</v>
      </c>
      <c r="J1221" s="5">
        <f t="shared" si="75"/>
        <v>-2.6824517926149441E-2</v>
      </c>
    </row>
    <row r="1222" spans="1:10" ht="15" customHeight="1" x14ac:dyDescent="0.2">
      <c r="A1222" s="3">
        <f>'2_CVaR_t2'!A1222</f>
        <v>44000</v>
      </c>
      <c r="B1222" s="5">
        <f>'2_CVaR_t2'!D1222-1</f>
        <v>1.0367287762578226E-3</v>
      </c>
      <c r="C1222" s="5">
        <f>'Stocks Returns'!B1218</f>
        <v>1.6016241822693456E-2</v>
      </c>
      <c r="D1222" s="5">
        <f>'Stocks Returns'!C1218</f>
        <v>1.8082248398429979E-3</v>
      </c>
      <c r="E1222" s="5">
        <f>'Stocks Returns'!D1218</f>
        <v>-2.8683430538292143E-3</v>
      </c>
      <c r="F1222" s="5">
        <f>'Stocks Returns'!E1218</f>
        <v>9.7682871422080098E-3</v>
      </c>
      <c r="G1222" s="5">
        <f t="shared" ref="G1222:G1285" si="76">C1222-($P$11+$O$11*$B1222)</f>
        <v>1.5504933409383274E-2</v>
      </c>
      <c r="H1222" s="5">
        <f t="shared" ref="H1222:H1285" si="77">D1222-($P$12+$O$12*$B1222)</f>
        <v>3.2954365394428984E-4</v>
      </c>
      <c r="I1222" s="5">
        <f t="shared" ref="I1222:I1285" si="78">E1222-($P$13+$O$13*$B1222)</f>
        <v>-4.3588543910244217E-3</v>
      </c>
      <c r="J1222" s="5">
        <f t="shared" ref="J1222:J1285" si="79">F1222-($P$14+$O$14*$B1222)</f>
        <v>8.7166087637293166E-3</v>
      </c>
    </row>
    <row r="1223" spans="1:10" ht="15" customHeight="1" x14ac:dyDescent="0.2">
      <c r="A1223" s="3">
        <f>'2_CVaR_t2'!A1223</f>
        <v>44001</v>
      </c>
      <c r="B1223" s="5">
        <f>'2_CVaR_t2'!D1223-1</f>
        <v>-5.9438733813913514E-3</v>
      </c>
      <c r="C1223" s="5">
        <f>'Stocks Returns'!B1219</f>
        <v>-1.6429840142095919E-2</v>
      </c>
      <c r="D1223" s="5">
        <f>'Stocks Returns'!C1219</f>
        <v>-8.8185240575525681E-3</v>
      </c>
      <c r="E1223" s="5">
        <f>'Stocks Returns'!D1219</f>
        <v>-8.0544635151980071E-3</v>
      </c>
      <c r="F1223" s="5">
        <f>'Stocks Returns'!E1219</f>
        <v>-1.6872890888638969E-2</v>
      </c>
      <c r="G1223" s="5">
        <f t="shared" si="76"/>
        <v>-1.0230604528088164E-2</v>
      </c>
      <c r="H1223" s="5">
        <f t="shared" si="77"/>
        <v>-2.3591402903427525E-5</v>
      </c>
      <c r="I1223" s="5">
        <f t="shared" si="78"/>
        <v>7.5775816258909744E-4</v>
      </c>
      <c r="J1223" s="5">
        <f t="shared" si="79"/>
        <v>-1.0678220652179301E-2</v>
      </c>
    </row>
    <row r="1224" spans="1:10" ht="15" customHeight="1" x14ac:dyDescent="0.2">
      <c r="A1224" s="3">
        <f>'2_CVaR_t2'!A1224</f>
        <v>44004</v>
      </c>
      <c r="B1224" s="5">
        <f>'2_CVaR_t2'!D1224-1</f>
        <v>9.1409938999389428E-3</v>
      </c>
      <c r="C1224" s="5">
        <f>'Stocks Returns'!B1220</f>
        <v>-1.3995485327313761E-2</v>
      </c>
      <c r="D1224" s="5">
        <f>'Stocks Returns'!C1220</f>
        <v>1.4360041623309172E-2</v>
      </c>
      <c r="E1224" s="5">
        <f>'Stocks Returns'!D1220</f>
        <v>2.5132914451424515E-3</v>
      </c>
      <c r="F1224" s="5">
        <f>'Stocks Returns'!E1220</f>
        <v>-3.2036613272311554E-3</v>
      </c>
      <c r="G1224" s="5">
        <f t="shared" si="76"/>
        <v>-2.2297529653273924E-2</v>
      </c>
      <c r="H1224" s="5">
        <f t="shared" si="77"/>
        <v>9.540096929069701E-4</v>
      </c>
      <c r="I1224" s="5">
        <f t="shared" si="78"/>
        <v>-1.0938377105463956E-2</v>
      </c>
      <c r="J1224" s="5">
        <f t="shared" si="79"/>
        <v>-1.2668128320189055E-2</v>
      </c>
    </row>
    <row r="1225" spans="1:10" ht="15" customHeight="1" x14ac:dyDescent="0.2">
      <c r="A1225" s="3">
        <f>'2_CVaR_t2'!A1225</f>
        <v>44005</v>
      </c>
      <c r="B1225" s="5">
        <f>'2_CVaR_t2'!D1225-1</f>
        <v>9.8915463308373308E-3</v>
      </c>
      <c r="C1225" s="5">
        <f>'Stocks Returns'!B1221</f>
        <v>1.46520146520146E-2</v>
      </c>
      <c r="D1225" s="5">
        <f>'Stocks Returns'!C1221</f>
        <v>1.5439064423471427E-2</v>
      </c>
      <c r="E1225" s="5">
        <f>'Stocks Returns'!D1221</f>
        <v>3.5676405361102503E-3</v>
      </c>
      <c r="F1225" s="5">
        <f>'Stocks Returns'!E1221</f>
        <v>5.7392102846647308E-3</v>
      </c>
      <c r="G1225" s="5">
        <f t="shared" si="76"/>
        <v>5.6284544713175871E-3</v>
      </c>
      <c r="H1225" s="5">
        <f t="shared" si="77"/>
        <v>9.2841634850279742E-4</v>
      </c>
      <c r="I1225" s="5">
        <f t="shared" si="78"/>
        <v>-1.0991775044717426E-2</v>
      </c>
      <c r="J1225" s="5">
        <f t="shared" si="79"/>
        <v>-4.5043821254492633E-3</v>
      </c>
    </row>
    <row r="1226" spans="1:10" ht="15" customHeight="1" x14ac:dyDescent="0.2">
      <c r="A1226" s="3">
        <f>'2_CVaR_t2'!A1226</f>
        <v>44006</v>
      </c>
      <c r="B1226" s="5">
        <f>'2_CVaR_t2'!D1226-1</f>
        <v>-2.2349121517037607E-2</v>
      </c>
      <c r="C1226" s="5">
        <f>'Stocks Returns'!B1222</f>
        <v>-2.0081227436823168E-2</v>
      </c>
      <c r="D1226" s="5">
        <f>'Stocks Returns'!C1222</f>
        <v>-3.3136333787947669E-2</v>
      </c>
      <c r="E1226" s="5">
        <f>'Stocks Returns'!D1222</f>
        <v>-2.8823981552651756E-2</v>
      </c>
      <c r="F1226" s="5">
        <f>'Stocks Returns'!E1222</f>
        <v>-6.4368865555809229E-2</v>
      </c>
      <c r="G1226" s="5">
        <f t="shared" si="76"/>
        <v>1.8885874778109303E-3</v>
      </c>
      <c r="H1226" s="5">
        <f t="shared" si="77"/>
        <v>-1.9718255477463309E-4</v>
      </c>
      <c r="I1226" s="5">
        <f t="shared" si="78"/>
        <v>4.2008922386629621E-3</v>
      </c>
      <c r="J1226" s="5">
        <f t="shared" si="79"/>
        <v>-4.1144411294887343E-2</v>
      </c>
    </row>
    <row r="1227" spans="1:10" ht="15" customHeight="1" x14ac:dyDescent="0.2">
      <c r="A1227" s="3">
        <f>'2_CVaR_t2'!A1227</f>
        <v>44007</v>
      </c>
      <c r="B1227" s="5">
        <f>'2_CVaR_t2'!D1227-1</f>
        <v>8.9561122121142311E-3</v>
      </c>
      <c r="C1227" s="5">
        <f>'Stocks Returns'!B1223</f>
        <v>-2.0953258116509277E-2</v>
      </c>
      <c r="D1227" s="5">
        <f>'Stocks Returns'!C1223</f>
        <v>1.342667572227163E-2</v>
      </c>
      <c r="E1227" s="5">
        <f>'Stocks Returns'!D1223</f>
        <v>8.9038385437278933E-3</v>
      </c>
      <c r="F1227" s="5">
        <f>'Stocks Returns'!E1223</f>
        <v>2.6103927787265224E-2</v>
      </c>
      <c r="G1227" s="5">
        <f t="shared" si="76"/>
        <v>-2.9077573261236403E-2</v>
      </c>
      <c r="H1227" s="5">
        <f t="shared" si="77"/>
        <v>2.9274110152895105E-4</v>
      </c>
      <c r="I1227" s="5">
        <f t="shared" si="78"/>
        <v>-4.2749614740499962E-3</v>
      </c>
      <c r="J1227" s="5">
        <f t="shared" si="79"/>
        <v>1.6831380793791616E-2</v>
      </c>
    </row>
    <row r="1228" spans="1:10" ht="15" customHeight="1" x14ac:dyDescent="0.2">
      <c r="A1228" s="3">
        <f>'2_CVaR_t2'!A1228</f>
        <v>44008</v>
      </c>
      <c r="B1228" s="5">
        <f>'2_CVaR_t2'!D1228-1</f>
        <v>-1.623904539049581E-2</v>
      </c>
      <c r="C1228" s="5">
        <f>'Stocks Returns'!B1224</f>
        <v>-4.7036688617121403E-2</v>
      </c>
      <c r="D1228" s="5">
        <f>'Stocks Returns'!C1224</f>
        <v>-2.428085369625721E-2</v>
      </c>
      <c r="E1228" s="5">
        <f>'Stocks Returns'!D1224</f>
        <v>-1.8925279466562084E-2</v>
      </c>
      <c r="F1228" s="5">
        <f>'Stocks Returns'!E1224</f>
        <v>-4.0656205420827374E-2</v>
      </c>
      <c r="G1228" s="5">
        <f t="shared" si="76"/>
        <v>-3.094056968622046E-2</v>
      </c>
      <c r="H1228" s="5">
        <f t="shared" si="77"/>
        <v>-3.3413051481838776E-4</v>
      </c>
      <c r="I1228" s="5">
        <f t="shared" si="78"/>
        <v>5.0816784471090747E-3</v>
      </c>
      <c r="J1228" s="5">
        <f t="shared" si="79"/>
        <v>-2.3774433449601343E-2</v>
      </c>
    </row>
    <row r="1229" spans="1:10" ht="15" customHeight="1" x14ac:dyDescent="0.2">
      <c r="A1229" s="3">
        <f>'2_CVaR_t2'!A1229</f>
        <v>44011</v>
      </c>
      <c r="B1229" s="5">
        <f>'2_CVaR_t2'!D1229-1</f>
        <v>8.3696580323149306E-3</v>
      </c>
      <c r="C1229" s="5">
        <f>'Stocks Returns'!B1225</f>
        <v>4.78775913129319E-2</v>
      </c>
      <c r="D1229" s="5">
        <f>'Stocks Returns'!C1225</f>
        <v>1.1148095313573192E-2</v>
      </c>
      <c r="E1229" s="5">
        <f>'Stocks Returns'!D1225</f>
        <v>2.5187406296851567E-2</v>
      </c>
      <c r="F1229" s="5">
        <f>'Stocks Returns'!E1225</f>
        <v>2.3543990086740907E-2</v>
      </c>
      <c r="G1229" s="5">
        <f t="shared" si="76"/>
        <v>4.0317042230883976E-2</v>
      </c>
      <c r="H1229" s="5">
        <f t="shared" si="77"/>
        <v>-1.1227327094340493E-3</v>
      </c>
      <c r="I1229" s="5">
        <f t="shared" si="78"/>
        <v>1.2874159236188109E-2</v>
      </c>
      <c r="J1229" s="5">
        <f t="shared" si="79"/>
        <v>1.4880223158015267E-2</v>
      </c>
    </row>
    <row r="1230" spans="1:10" ht="15" customHeight="1" x14ac:dyDescent="0.2">
      <c r="A1230" s="3">
        <f>'2_CVaR_t2'!A1230</f>
        <v>44012</v>
      </c>
      <c r="B1230" s="5">
        <f>'2_CVaR_t2'!D1230-1</f>
        <v>7.3115493610356186E-3</v>
      </c>
      <c r="C1230" s="5">
        <f>'Stocks Returns'!B1226</f>
        <v>-6.1234102684879499E-3</v>
      </c>
      <c r="D1230" s="5">
        <f>'Stocks Returns'!C1226</f>
        <v>9.3531194482181501E-3</v>
      </c>
      <c r="E1230" s="5">
        <f>'Stocks Returns'!D1226</f>
        <v>2.6713463975821528E-2</v>
      </c>
      <c r="F1230" s="5">
        <f>'Stocks Returns'!E1226</f>
        <v>1.7433414043583673E-2</v>
      </c>
      <c r="G1230" s="5">
        <f t="shared" si="76"/>
        <v>-1.2666785664949711E-2</v>
      </c>
      <c r="H1230" s="5">
        <f t="shared" si="77"/>
        <v>-1.3604503835101204E-3</v>
      </c>
      <c r="I1230" s="5">
        <f t="shared" si="78"/>
        <v>1.59618889449962E-2</v>
      </c>
      <c r="J1230" s="5">
        <f t="shared" si="79"/>
        <v>9.868037215227431E-3</v>
      </c>
    </row>
    <row r="1231" spans="1:10" ht="15" customHeight="1" x14ac:dyDescent="0.2">
      <c r="A1231" s="3">
        <f>'2_CVaR_t2'!A1231</f>
        <v>44013</v>
      </c>
      <c r="B1231" s="5">
        <f>'2_CVaR_t2'!D1231-1</f>
        <v>8.5803667183581567E-4</v>
      </c>
      <c r="C1231" s="5">
        <f>'Stocks Returns'!B1227</f>
        <v>-1.6587677725118377E-3</v>
      </c>
      <c r="D1231" s="5">
        <f>'Stocks Returns'!C1227</f>
        <v>3.1578402443444009E-3</v>
      </c>
      <c r="E1231" s="5">
        <f>'Stocks Returns'!D1227</f>
        <v>-2.0795745893077533E-2</v>
      </c>
      <c r="F1231" s="5">
        <f>'Stocks Returns'!E1227</f>
        <v>-3.0461684911946674E-2</v>
      </c>
      <c r="G1231" s="5">
        <f t="shared" si="76"/>
        <v>-1.9982971319557267E-3</v>
      </c>
      <c r="H1231" s="5">
        <f t="shared" si="77"/>
        <v>1.9421469262150817E-3</v>
      </c>
      <c r="I1231" s="5">
        <f t="shared" si="78"/>
        <v>-2.202252395882023E-2</v>
      </c>
      <c r="J1231" s="5">
        <f t="shared" si="79"/>
        <v>-3.1327868507291225E-2</v>
      </c>
    </row>
    <row r="1232" spans="1:10" ht="15" customHeight="1" x14ac:dyDescent="0.2">
      <c r="A1232" s="3">
        <f>'2_CVaR_t2'!A1232</f>
        <v>44014</v>
      </c>
      <c r="B1232" s="5">
        <f>'2_CVaR_t2'!D1232-1</f>
        <v>6.9439395300945339E-3</v>
      </c>
      <c r="C1232" s="5">
        <f>'Stocks Returns'!B1228</f>
        <v>-1.3054830287206332E-2</v>
      </c>
      <c r="D1232" s="5">
        <f>'Stocks Returns'!C1228</f>
        <v>9.7533285168747152E-3</v>
      </c>
      <c r="E1232" s="5">
        <f>'Stocks Returns'!D1228</f>
        <v>1.4449185415050358E-2</v>
      </c>
      <c r="F1232" s="5">
        <f>'Stocks Returns'!E1228</f>
        <v>2.5527736867942963E-2</v>
      </c>
      <c r="G1232" s="5">
        <f t="shared" si="76"/>
        <v>-1.9244817551857439E-2</v>
      </c>
      <c r="H1232" s="5">
        <f t="shared" si="77"/>
        <v>-4.1921614800037935E-4</v>
      </c>
      <c r="I1232" s="5">
        <f t="shared" si="78"/>
        <v>4.2401690140301505E-3</v>
      </c>
      <c r="J1232" s="5">
        <f t="shared" si="79"/>
        <v>1.8343964509963062E-2</v>
      </c>
    </row>
    <row r="1233" spans="1:10" ht="15" customHeight="1" x14ac:dyDescent="0.2">
      <c r="A1233" s="3">
        <f>'2_CVaR_t2'!A1233</f>
        <v>44015</v>
      </c>
      <c r="B1233" s="5">
        <f>'2_CVaR_t2'!D1233-1</f>
        <v>3.1594126486123031E-5</v>
      </c>
      <c r="C1233" s="5">
        <f>'Stocks Returns'!B1229</f>
        <v>0</v>
      </c>
      <c r="D1233" s="5">
        <f>'Stocks Returns'!C1229</f>
        <v>0</v>
      </c>
      <c r="E1233" s="5">
        <f>'Stocks Returns'!D1229</f>
        <v>0</v>
      </c>
      <c r="F1233" s="5">
        <f>'Stocks Returns'!E1229</f>
        <v>0</v>
      </c>
      <c r="G1233" s="5">
        <f t="shared" si="76"/>
        <v>4.5494065351061984E-4</v>
      </c>
      <c r="H1233" s="5">
        <f t="shared" si="77"/>
        <v>6.1315236885345803E-7</v>
      </c>
      <c r="I1233" s="5">
        <f t="shared" si="78"/>
        <v>-7.0241384070458875E-6</v>
      </c>
      <c r="J1233" s="5">
        <f t="shared" si="79"/>
        <v>-8.2789821646411454E-6</v>
      </c>
    </row>
    <row r="1234" spans="1:10" ht="15" customHeight="1" x14ac:dyDescent="0.2">
      <c r="A1234" s="3">
        <f>'2_CVaR_t2'!A1234</f>
        <v>44018</v>
      </c>
      <c r="B1234" s="5">
        <f>'2_CVaR_t2'!D1234-1</f>
        <v>8.2657487738366786E-3</v>
      </c>
      <c r="C1234" s="5">
        <f>'Stocks Returns'!B1230</f>
        <v>2.1645021645021689E-2</v>
      </c>
      <c r="D1234" s="5">
        <f>'Stocks Returns'!C1230</f>
        <v>1.0681249041754048E-2</v>
      </c>
      <c r="E1234" s="5">
        <f>'Stocks Returns'!D1230</f>
        <v>3.0016250836440106E-2</v>
      </c>
      <c r="F1234" s="5">
        <f>'Stocks Returns'!E1230</f>
        <v>-3.5902345619913678E-3</v>
      </c>
      <c r="G1234" s="5">
        <f t="shared" si="76"/>
        <v>1.4184361890300668E-2</v>
      </c>
      <c r="H1234" s="5">
        <f t="shared" si="77"/>
        <v>-1.4366518308506354E-3</v>
      </c>
      <c r="I1234" s="5">
        <f t="shared" si="78"/>
        <v>1.7856364377585639E-2</v>
      </c>
      <c r="J1234" s="5">
        <f t="shared" si="79"/>
        <v>-1.2146136482190763E-2</v>
      </c>
    </row>
    <row r="1235" spans="1:10" ht="15" customHeight="1" x14ac:dyDescent="0.2">
      <c r="A1235" s="3">
        <f>'2_CVaR_t2'!A1235</f>
        <v>44019</v>
      </c>
      <c r="B1235" s="5">
        <f>'2_CVaR_t2'!D1235-1</f>
        <v>-1.2618036938432553E-2</v>
      </c>
      <c r="C1235" s="5">
        <f>'Stocks Returns'!B1231</f>
        <v>-4.166666666666663E-2</v>
      </c>
      <c r="D1235" s="5">
        <f>'Stocks Returns'!C1231</f>
        <v>-1.8001618122977403E-2</v>
      </c>
      <c r="E1235" s="5">
        <f>'Stocks Returns'!D1231</f>
        <v>-2.5614849187935107E-2</v>
      </c>
      <c r="F1235" s="5">
        <f>'Stocks Returns'!E1231</f>
        <v>-2.3780927215950043E-2</v>
      </c>
      <c r="G1235" s="5">
        <f t="shared" si="76"/>
        <v>-2.9051470454479096E-2</v>
      </c>
      <c r="H1235" s="5">
        <f t="shared" si="77"/>
        <v>6.1593119785198144E-4</v>
      </c>
      <c r="I1235" s="5">
        <f t="shared" si="78"/>
        <v>-6.9521699602685359E-3</v>
      </c>
      <c r="J1235" s="5">
        <f t="shared" si="79"/>
        <v>-1.0658012860257443E-2</v>
      </c>
    </row>
    <row r="1236" spans="1:10" ht="15" customHeight="1" x14ac:dyDescent="0.2">
      <c r="A1236" s="3">
        <f>'2_CVaR_t2'!A1236</f>
        <v>44020</v>
      </c>
      <c r="B1236" s="5">
        <f>'2_CVaR_t2'!D1236-1</f>
        <v>2.3583039082148982E-3</v>
      </c>
      <c r="C1236" s="5">
        <f>'Stocks Returns'!B1232</f>
        <v>-6.8779169737165358E-3</v>
      </c>
      <c r="D1236" s="5">
        <f>'Stocks Returns'!C1232</f>
        <v>4.4799176107106486E-3</v>
      </c>
      <c r="E1236" s="5">
        <f>'Stocks Returns'!D1232</f>
        <v>-9.619963806076659E-3</v>
      </c>
      <c r="F1236" s="5">
        <f>'Stocks Returns'!E1232</f>
        <v>9.8425196850393526E-3</v>
      </c>
      <c r="G1236" s="5">
        <f t="shared" si="76"/>
        <v>-8.6596728223799248E-3</v>
      </c>
      <c r="H1236" s="5">
        <f t="shared" si="77"/>
        <v>1.0562247681713561E-3</v>
      </c>
      <c r="I1236" s="5">
        <f t="shared" si="78"/>
        <v>-1.3060999673433476E-2</v>
      </c>
      <c r="J1236" s="5">
        <f t="shared" si="79"/>
        <v>7.4189547685919646E-3</v>
      </c>
    </row>
    <row r="1237" spans="1:10" ht="15" customHeight="1" x14ac:dyDescent="0.2">
      <c r="A1237" s="3">
        <f>'2_CVaR_t2'!A1237</f>
        <v>44021</v>
      </c>
      <c r="B1237" s="5">
        <f>'2_CVaR_t2'!D1237-1</f>
        <v>-7.5117621073563789E-3</v>
      </c>
      <c r="C1237" s="5">
        <f>'Stocks Returns'!B1233</f>
        <v>-4.7736829087311361E-2</v>
      </c>
      <c r="D1237" s="5">
        <f>'Stocks Returns'!C1233</f>
        <v>-1.4661403598708045E-2</v>
      </c>
      <c r="E1237" s="5">
        <f>'Stocks Returns'!D1233</f>
        <v>3.4333525678014842E-2</v>
      </c>
      <c r="F1237" s="5">
        <f>'Stocks Returns'!E1233</f>
        <v>-6.5545808966861574E-2</v>
      </c>
      <c r="G1237" s="5">
        <f t="shared" si="76"/>
        <v>-4.0030361562945461E-2</v>
      </c>
      <c r="H1237" s="5">
        <f t="shared" si="77"/>
        <v>-3.5589503388540056E-3</v>
      </c>
      <c r="I1237" s="5">
        <f t="shared" si="78"/>
        <v>4.5459808317307657E-2</v>
      </c>
      <c r="J1237" s="5">
        <f t="shared" si="79"/>
        <v>-5.7723561618687476E-2</v>
      </c>
    </row>
    <row r="1238" spans="1:10" ht="15" customHeight="1" x14ac:dyDescent="0.2">
      <c r="A1238" s="3">
        <f>'2_CVaR_t2'!A1238</f>
        <v>44022</v>
      </c>
      <c r="B1238" s="5">
        <f>'2_CVaR_t2'!D1238-1</f>
        <v>7.6522698855785443E-4</v>
      </c>
      <c r="C1238" s="5">
        <f>'Stocks Returns'!B1234</f>
        <v>5.0909090909091015E-2</v>
      </c>
      <c r="D1238" s="5">
        <f>'Stocks Returns'!C1234</f>
        <v>1.7688986004891216E-3</v>
      </c>
      <c r="E1238" s="5">
        <f>'Stocks Returns'!D1234</f>
        <v>-8.7401208740121028E-3</v>
      </c>
      <c r="F1238" s="5">
        <f>'Stocks Returns'!E1234</f>
        <v>3.4941329856583936E-2</v>
      </c>
      <c r="G1238" s="5">
        <f t="shared" si="76"/>
        <v>5.0658780710363185E-2</v>
      </c>
      <c r="H1238" s="5">
        <f t="shared" si="77"/>
        <v>6.8979677190866796E-4</v>
      </c>
      <c r="I1238" s="5">
        <f t="shared" si="78"/>
        <v>-9.8299203000295522E-3</v>
      </c>
      <c r="J1238" s="5">
        <f t="shared" si="79"/>
        <v>3.4171489141794062E-2</v>
      </c>
    </row>
    <row r="1239" spans="1:10" ht="15" customHeight="1" x14ac:dyDescent="0.2">
      <c r="A1239" s="3">
        <f>'2_CVaR_t2'!A1239</f>
        <v>44025</v>
      </c>
      <c r="B1239" s="5">
        <f>'2_CVaR_t2'!D1239-1</f>
        <v>-1.2435974981948372E-2</v>
      </c>
      <c r="C1239" s="5">
        <f>'Stocks Returns'!B1235</f>
        <v>1.4335145823034967E-2</v>
      </c>
      <c r="D1239" s="5">
        <f>'Stocks Returns'!C1235</f>
        <v>-1.8332900545312891E-2</v>
      </c>
      <c r="E1239" s="5">
        <f>'Stocks Returns'!D1235</f>
        <v>-1.9135165556702027E-2</v>
      </c>
      <c r="F1239" s="5">
        <f>'Stocks Returns'!E1235</f>
        <v>-7.5585789871501774E-4</v>
      </c>
      <c r="G1239" s="5">
        <f t="shared" si="76"/>
        <v>2.6775323498555433E-2</v>
      </c>
      <c r="H1239" s="5">
        <f t="shared" si="77"/>
        <v>1.6701370159275669E-5</v>
      </c>
      <c r="I1239" s="5">
        <f t="shared" si="78"/>
        <v>-7.4119319521697216E-4</v>
      </c>
      <c r="J1239" s="5">
        <f t="shared" si="79"/>
        <v>1.2178063533959262E-2</v>
      </c>
    </row>
    <row r="1240" spans="1:10" ht="15" customHeight="1" x14ac:dyDescent="0.2">
      <c r="A1240" s="3">
        <f>'2_CVaR_t2'!A1240</f>
        <v>44026</v>
      </c>
      <c r="B1240" s="5">
        <f>'2_CVaR_t2'!D1240-1</f>
        <v>1.5885722477468223E-2</v>
      </c>
      <c r="C1240" s="5">
        <f>'Stocks Returns'!B1236</f>
        <v>6.3352826510720828E-3</v>
      </c>
      <c r="D1240" s="5">
        <f>'Stocks Returns'!C1236</f>
        <v>2.2801819913236709E-2</v>
      </c>
      <c r="E1240" s="5">
        <f>'Stocks Returns'!D1236</f>
        <v>2.8688916515252849E-2</v>
      </c>
      <c r="F1240" s="5">
        <f>'Stocks Returns'!E1236</f>
        <v>4.1603630862329988E-2</v>
      </c>
      <c r="G1240" s="5">
        <f t="shared" si="76"/>
        <v>-8.4505573489079833E-3</v>
      </c>
      <c r="H1240" s="5">
        <f t="shared" si="77"/>
        <v>-5.3068186889800029E-4</v>
      </c>
      <c r="I1240" s="5">
        <f t="shared" si="78"/>
        <v>5.2826428713507179E-3</v>
      </c>
      <c r="J1240" s="5">
        <f t="shared" si="79"/>
        <v>2.5137668370540541E-2</v>
      </c>
    </row>
    <row r="1241" spans="1:10" ht="15" customHeight="1" x14ac:dyDescent="0.2">
      <c r="A1241" s="3">
        <f>'2_CVaR_t2'!A1241</f>
        <v>44027</v>
      </c>
      <c r="B1241" s="5">
        <f>'2_CVaR_t2'!D1241-1</f>
        <v>1.0621208045075159E-2</v>
      </c>
      <c r="C1241" s="5">
        <f>'Stocks Returns'!B1237</f>
        <v>5.472154963680409E-2</v>
      </c>
      <c r="D1241" s="5">
        <f>'Stocks Returns'!C1237</f>
        <v>1.6655459576889298E-2</v>
      </c>
      <c r="E1241" s="5">
        <f>'Stocks Returns'!D1237</f>
        <v>2.8818443804035088E-3</v>
      </c>
      <c r="F1241" s="5">
        <f>'Stocks Returns'!E1237</f>
        <v>7.5042362624060388E-3</v>
      </c>
      <c r="G1241" s="5">
        <f t="shared" si="76"/>
        <v>4.4996556120148253E-2</v>
      </c>
      <c r="H1241" s="5">
        <f t="shared" si="77"/>
        <v>1.0709410080840601E-3</v>
      </c>
      <c r="I1241" s="5">
        <f t="shared" si="78"/>
        <v>-1.2754485435510485E-2</v>
      </c>
      <c r="J1241" s="5">
        <f t="shared" si="79"/>
        <v>-3.4967955537836982E-3</v>
      </c>
    </row>
    <row r="1242" spans="1:10" ht="15" customHeight="1" x14ac:dyDescent="0.2">
      <c r="A1242" s="3">
        <f>'2_CVaR_t2'!A1242</f>
        <v>44028</v>
      </c>
      <c r="B1242" s="5">
        <f>'2_CVaR_t2'!D1242-1</f>
        <v>-1.0758720402975097E-2</v>
      </c>
      <c r="C1242" s="5">
        <f>'Stocks Returns'!B1238</f>
        <v>1.1019283746556363E-2</v>
      </c>
      <c r="D1242" s="5">
        <f>'Stocks Returns'!C1238</f>
        <v>-1.5517679979649035E-2</v>
      </c>
      <c r="E1242" s="5">
        <f>'Stocks Returns'!D1238</f>
        <v>-2.0763811642565799E-2</v>
      </c>
      <c r="F1242" s="5">
        <f>'Stocks Returns'!E1238</f>
        <v>-7.208073041805596E-4</v>
      </c>
      <c r="G1242" s="5">
        <f t="shared" si="76"/>
        <v>2.1847094688801895E-2</v>
      </c>
      <c r="H1242" s="5">
        <f t="shared" si="77"/>
        <v>3.6344350552320812E-4</v>
      </c>
      <c r="I1242" s="5">
        <f t="shared" si="78"/>
        <v>-4.8453142809534826E-3</v>
      </c>
      <c r="J1242" s="5">
        <f t="shared" si="79"/>
        <v>1.0472007685129949E-2</v>
      </c>
    </row>
    <row r="1243" spans="1:10" ht="15" customHeight="1" x14ac:dyDescent="0.2">
      <c r="A1243" s="3">
        <f>'2_CVaR_t2'!A1243</f>
        <v>44029</v>
      </c>
      <c r="B1243" s="5">
        <f>'2_CVaR_t2'!D1243-1</f>
        <v>5.0982494662272781E-3</v>
      </c>
      <c r="C1243" s="5">
        <f>'Stocks Returns'!B1239</f>
        <v>-2.7247956403269713E-2</v>
      </c>
      <c r="D1243" s="5">
        <f>'Stocks Returns'!C1239</f>
        <v>8.2170542635660038E-3</v>
      </c>
      <c r="E1243" s="5">
        <f>'Stocks Returns'!D1239</f>
        <v>2.8398333964418931E-4</v>
      </c>
      <c r="F1243" s="5">
        <f>'Stocks Returns'!E1239</f>
        <v>-3.9192113488819458E-2</v>
      </c>
      <c r="G1243" s="5">
        <f t="shared" si="76"/>
        <v>-3.1663657703092894E-2</v>
      </c>
      <c r="H1243" s="5">
        <f t="shared" si="77"/>
        <v>7.608808453648478E-4</v>
      </c>
      <c r="I1243" s="5">
        <f t="shared" si="78"/>
        <v>-7.2009626263358122E-3</v>
      </c>
      <c r="J1243" s="5">
        <f t="shared" si="79"/>
        <v>-4.4459931701890165E-2</v>
      </c>
    </row>
    <row r="1244" spans="1:10" ht="15" customHeight="1" x14ac:dyDescent="0.2">
      <c r="A1244" s="3">
        <f>'2_CVaR_t2'!A1244</f>
        <v>44032</v>
      </c>
      <c r="B1244" s="5">
        <f>'2_CVaR_t2'!D1244-1</f>
        <v>1.182472057808015E-2</v>
      </c>
      <c r="C1244" s="5">
        <f>'Stocks Returns'!B1240</f>
        <v>-3.0345471521942224E-2</v>
      </c>
      <c r="D1244" s="5">
        <f>'Stocks Returns'!C1240</f>
        <v>1.7325337023937681E-2</v>
      </c>
      <c r="E1244" s="5">
        <f>'Stocks Returns'!D1240</f>
        <v>1.9021481972177678E-2</v>
      </c>
      <c r="F1244" s="5">
        <f>'Stocks Returns'!E1240</f>
        <v>-1.5765765765765827E-2</v>
      </c>
      <c r="G1244" s="5">
        <f t="shared" si="76"/>
        <v>-4.1227417355571061E-2</v>
      </c>
      <c r="H1244" s="5">
        <f t="shared" si="77"/>
        <v>-3.0436049438375273E-5</v>
      </c>
      <c r="I1244" s="5">
        <f t="shared" si="78"/>
        <v>1.6088772694119145E-3</v>
      </c>
      <c r="J1244" s="5">
        <f t="shared" si="79"/>
        <v>-2.8016126963525512E-2</v>
      </c>
    </row>
    <row r="1245" spans="1:10" ht="15" customHeight="1" x14ac:dyDescent="0.2">
      <c r="A1245" s="3">
        <f>'2_CVaR_t2'!A1245</f>
        <v>44033</v>
      </c>
      <c r="B1245" s="5">
        <f>'2_CVaR_t2'!D1245-1</f>
        <v>-6.5839159162589533E-3</v>
      </c>
      <c r="C1245" s="5">
        <f>'Stocks Returns'!B1241</f>
        <v>1.0110736639383777E-2</v>
      </c>
      <c r="D1245" s="5">
        <f>'Stocks Returns'!C1241</f>
        <v>-1.0026704287801724E-2</v>
      </c>
      <c r="E1245" s="5">
        <f>'Stocks Returns'!D1241</f>
        <v>-9.1939078751858139E-3</v>
      </c>
      <c r="F1245" s="5">
        <f>'Stocks Returns'!E1241</f>
        <v>5.9242308670226285E-2</v>
      </c>
      <c r="G1245" s="5">
        <f t="shared" si="76"/>
        <v>1.6925253501711753E-2</v>
      </c>
      <c r="H1245" s="5">
        <f t="shared" si="77"/>
        <v>-2.8979704467817745E-4</v>
      </c>
      <c r="I1245" s="5">
        <f t="shared" si="78"/>
        <v>5.629582911498409E-4</v>
      </c>
      <c r="J1245" s="5">
        <f t="shared" si="79"/>
        <v>6.6101387396282699E-2</v>
      </c>
    </row>
    <row r="1246" spans="1:10" ht="15" customHeight="1" x14ac:dyDescent="0.2">
      <c r="A1246" s="3">
        <f>'2_CVaR_t2'!A1246</f>
        <v>44034</v>
      </c>
      <c r="B1246" s="5">
        <f>'2_CVaR_t2'!D1246-1</f>
        <v>6.49882758078002E-3</v>
      </c>
      <c r="C1246" s="5">
        <f>'Stocks Returns'!B1242</f>
        <v>6.1963775023832213E-3</v>
      </c>
      <c r="D1246" s="5">
        <f>'Stocks Returns'!C1242</f>
        <v>1.211319218241047E-2</v>
      </c>
      <c r="E1246" s="5">
        <f>'Stocks Returns'!D1242</f>
        <v>-2.0620489267972664E-2</v>
      </c>
      <c r="F1246" s="5">
        <f>'Stocks Returns'!E1242</f>
        <v>-1.8482957273163625E-2</v>
      </c>
      <c r="G1246" s="5">
        <f t="shared" si="76"/>
        <v>4.3428216818503645E-4</v>
      </c>
      <c r="H1246" s="5">
        <f t="shared" si="77"/>
        <v>2.5957354569132035E-3</v>
      </c>
      <c r="I1246" s="5">
        <f t="shared" si="78"/>
        <v>-3.0172560971100201E-2</v>
      </c>
      <c r="J1246" s="5">
        <f t="shared" si="79"/>
        <v>-2.5204672593001999E-2</v>
      </c>
    </row>
    <row r="1247" spans="1:10" ht="15" customHeight="1" x14ac:dyDescent="0.2">
      <c r="A1247" s="3">
        <f>'2_CVaR_t2'!A1247</f>
        <v>44035</v>
      </c>
      <c r="B1247" s="5">
        <f>'2_CVaR_t2'!D1247-1</f>
        <v>-5.9632324138001458E-3</v>
      </c>
      <c r="C1247" s="5">
        <f>'Stocks Returns'!B1243</f>
        <v>1.1369019422075022E-2</v>
      </c>
      <c r="D1247" s="5">
        <f>'Stocks Returns'!C1243</f>
        <v>-7.1909886352208297E-3</v>
      </c>
      <c r="E1247" s="5">
        <f>'Stocks Returns'!D1243</f>
        <v>-2.8328069671738842E-2</v>
      </c>
      <c r="F1247" s="5">
        <f>'Stocks Returns'!E1243</f>
        <v>-1.0516018586451459E-2</v>
      </c>
      <c r="G1247" s="5">
        <f t="shared" si="76"/>
        <v>1.7586865126784354E-2</v>
      </c>
      <c r="H1247" s="5">
        <f t="shared" si="77"/>
        <v>1.6324354330346097E-3</v>
      </c>
      <c r="I1247" s="5">
        <f t="shared" si="78"/>
        <v>-1.9487275825271756E-2</v>
      </c>
      <c r="J1247" s="5">
        <f t="shared" si="79"/>
        <v>-4.3012523332708972E-3</v>
      </c>
    </row>
    <row r="1248" spans="1:10" ht="15" customHeight="1" x14ac:dyDescent="0.2">
      <c r="A1248" s="3">
        <f>'2_CVaR_t2'!A1248</f>
        <v>44036</v>
      </c>
      <c r="B1248" s="5">
        <f>'2_CVaR_t2'!D1248-1</f>
        <v>-7.8803910652099907E-3</v>
      </c>
      <c r="C1248" s="5">
        <f>'Stocks Returns'!B1244</f>
        <v>-9.3676814988291612E-3</v>
      </c>
      <c r="D1248" s="5">
        <f>'Stocks Returns'!C1244</f>
        <v>-1.1548396900167179E-2</v>
      </c>
      <c r="E1248" s="5">
        <f>'Stocks Returns'!D1244</f>
        <v>-1.300108342361872E-2</v>
      </c>
      <c r="F1248" s="5">
        <f>'Stocks Returns'!E1244</f>
        <v>-4.4488383588729974E-3</v>
      </c>
      <c r="G1248" s="5">
        <f t="shared" si="76"/>
        <v>-1.3068461426408527E-3</v>
      </c>
      <c r="H1248" s="5">
        <f t="shared" si="77"/>
        <v>9.6581413815854944E-5</v>
      </c>
      <c r="I1248" s="5">
        <f t="shared" si="78"/>
        <v>-1.3307380160165454E-3</v>
      </c>
      <c r="J1248" s="5">
        <f t="shared" si="79"/>
        <v>3.7560713840117978E-3</v>
      </c>
    </row>
    <row r="1249" spans="1:10" ht="15" customHeight="1" x14ac:dyDescent="0.2">
      <c r="A1249" s="3">
        <f>'2_CVaR_t2'!A1249</f>
        <v>44039</v>
      </c>
      <c r="B1249" s="5">
        <f>'2_CVaR_t2'!D1249-1</f>
        <v>7.1382033573912373E-3</v>
      </c>
      <c r="C1249" s="5">
        <f>'Stocks Returns'!B1245</f>
        <v>-1.3002364066193817E-2</v>
      </c>
      <c r="D1249" s="5">
        <f>'Stocks Returns'!C1245</f>
        <v>9.0187035613629174E-3</v>
      </c>
      <c r="E1249" s="5">
        <f>'Stocks Returns'!D1245</f>
        <v>2.8739646741842151E-2</v>
      </c>
      <c r="F1249" s="5">
        <f>'Stocks Returns'!E1245</f>
        <v>-1.2661370407149874E-2</v>
      </c>
      <c r="G1249" s="5">
        <f t="shared" si="76"/>
        <v>-1.9379099685291876E-2</v>
      </c>
      <c r="H1249" s="5">
        <f t="shared" si="77"/>
        <v>-1.439746459491572E-3</v>
      </c>
      <c r="I1249" s="5">
        <f t="shared" si="78"/>
        <v>1.8243914624626396E-2</v>
      </c>
      <c r="J1249" s="5">
        <f t="shared" si="79"/>
        <v>-2.0046802075325755E-2</v>
      </c>
    </row>
    <row r="1250" spans="1:10" ht="15" customHeight="1" x14ac:dyDescent="0.2">
      <c r="A1250" s="3">
        <f>'2_CVaR_t2'!A1250</f>
        <v>44040</v>
      </c>
      <c r="B1250" s="5">
        <f>'2_CVaR_t2'!D1250-1</f>
        <v>-1.8497321712356296E-3</v>
      </c>
      <c r="C1250" s="5">
        <f>'Stocks Returns'!B1246</f>
        <v>-4.5508982035927792E-3</v>
      </c>
      <c r="D1250" s="5">
        <f>'Stocks Returns'!C1246</f>
        <v>-8.6333858107756623E-4</v>
      </c>
      <c r="E1250" s="5">
        <f>'Stocks Returns'!D1246</f>
        <v>-2.4929673101173777E-2</v>
      </c>
      <c r="F1250" s="5">
        <f>'Stocks Returns'!E1246</f>
        <v>-2.036711088760379E-2</v>
      </c>
      <c r="G1250" s="5">
        <f t="shared" si="76"/>
        <v>-2.2874140082074796E-3</v>
      </c>
      <c r="H1250" s="5">
        <f t="shared" si="77"/>
        <v>1.9060929990370465E-3</v>
      </c>
      <c r="I1250" s="5">
        <f t="shared" si="78"/>
        <v>-2.2160030968999402E-2</v>
      </c>
      <c r="J1250" s="5">
        <f t="shared" si="79"/>
        <v>-1.8422442845448372E-2</v>
      </c>
    </row>
    <row r="1251" spans="1:10" ht="15" customHeight="1" x14ac:dyDescent="0.2">
      <c r="A1251" s="3">
        <f>'2_CVaR_t2'!A1251</f>
        <v>44041</v>
      </c>
      <c r="B1251" s="5">
        <f>'2_CVaR_t2'!D1251-1</f>
        <v>7.0628007292581341E-3</v>
      </c>
      <c r="C1251" s="5">
        <f>'Stocks Returns'!B1247</f>
        <v>1.0587102983637964E-2</v>
      </c>
      <c r="D1251" s="5">
        <f>'Stocks Returns'!C1247</f>
        <v>9.35244485107245E-3</v>
      </c>
      <c r="E1251" s="5">
        <f>'Stocks Returns'!D1247</f>
        <v>2.1587743732590647E-2</v>
      </c>
      <c r="F1251" s="5">
        <f>'Stocks Returns'!E1247</f>
        <v>2.5154004106776151E-2</v>
      </c>
      <c r="G1251" s="5">
        <f t="shared" si="76"/>
        <v>4.2828528957928515E-3</v>
      </c>
      <c r="H1251" s="5">
        <f t="shared" si="77"/>
        <v>-9.9503229573662602E-4</v>
      </c>
      <c r="I1251" s="5">
        <f t="shared" si="78"/>
        <v>1.1203299027082218E-2</v>
      </c>
      <c r="J1251" s="5">
        <f t="shared" si="79"/>
        <v>1.7846845590055595E-2</v>
      </c>
    </row>
    <row r="1252" spans="1:10" ht="15" customHeight="1" x14ac:dyDescent="0.2">
      <c r="A1252" s="3">
        <f>'2_CVaR_t2'!A1252</f>
        <v>44042</v>
      </c>
      <c r="B1252" s="5">
        <f>'2_CVaR_t2'!D1252-1</f>
        <v>-1.4567243738980551E-2</v>
      </c>
      <c r="C1252" s="5">
        <f>'Stocks Returns'!B1248</f>
        <v>7.1428571428571175E-3</v>
      </c>
      <c r="D1252" s="5">
        <f>'Stocks Returns'!C1248</f>
        <v>-2.276160741262967E-2</v>
      </c>
      <c r="E1252" s="5">
        <f>'Stocks Returns'!D1248</f>
        <v>-4.2847404810594236E-3</v>
      </c>
      <c r="F1252" s="5">
        <f>'Stocks Returns'!E1248</f>
        <v>-5.7586379569353974E-2</v>
      </c>
      <c r="G1252" s="5">
        <f t="shared" si="76"/>
        <v>2.1631851310868831E-2</v>
      </c>
      <c r="H1252" s="5">
        <f t="shared" si="77"/>
        <v>-1.2753373837655832E-3</v>
      </c>
      <c r="I1252" s="5">
        <f t="shared" si="78"/>
        <v>1.7254790457032782E-2</v>
      </c>
      <c r="J1252" s="5">
        <f t="shared" si="79"/>
        <v>-4.2440053525043368E-2</v>
      </c>
    </row>
    <row r="1253" spans="1:10" ht="15" customHeight="1" x14ac:dyDescent="0.2">
      <c r="A1253" s="3">
        <f>'2_CVaR_t2'!A1253</f>
        <v>44043</v>
      </c>
      <c r="B1253" s="5">
        <f>'2_CVaR_t2'!D1253-1</f>
        <v>-1.2050098634126982E-2</v>
      </c>
      <c r="C1253" s="5">
        <f>'Stocks Returns'!B1249</f>
        <v>-2.3640661938533203E-3</v>
      </c>
      <c r="D1253" s="5">
        <f>'Stocks Returns'!C1249</f>
        <v>-1.8860146346490803E-2</v>
      </c>
      <c r="E1253" s="5">
        <f>'Stocks Returns'!D1249</f>
        <v>-5.0855745721271051E-3</v>
      </c>
      <c r="F1253" s="5">
        <f>'Stocks Returns'!E1249</f>
        <v>-6.6418703506907484E-3</v>
      </c>
      <c r="G1253" s="5">
        <f t="shared" si="76"/>
        <v>9.7051635086017208E-3</v>
      </c>
      <c r="H1253" s="5">
        <f t="shared" si="77"/>
        <v>-1.078453115425447E-3</v>
      </c>
      <c r="I1253" s="5">
        <f t="shared" si="78"/>
        <v>1.2738879444290269E-2</v>
      </c>
      <c r="J1253" s="5">
        <f t="shared" si="79"/>
        <v>5.8914847016879584E-3</v>
      </c>
    </row>
    <row r="1254" spans="1:10" ht="15" customHeight="1" x14ac:dyDescent="0.2">
      <c r="A1254" s="3">
        <f>'2_CVaR_t2'!A1254</f>
        <v>44046</v>
      </c>
      <c r="B1254" s="5">
        <f>'2_CVaR_t2'!D1254-1</f>
        <v>2.5452445308047356E-3</v>
      </c>
      <c r="C1254" s="5">
        <f>'Stocks Returns'!B1250</f>
        <v>1.1374407582938284E-2</v>
      </c>
      <c r="D1254" s="5">
        <f>'Stocks Returns'!C1250</f>
        <v>1.5231092436973626E-3</v>
      </c>
      <c r="E1254" s="5">
        <f>'Stocks Returns'!D1250</f>
        <v>3.0866017890494479E-2</v>
      </c>
      <c r="F1254" s="5">
        <f>'Stocks Returns'!E1250</f>
        <v>-1.818668093073017E-2</v>
      </c>
      <c r="G1254" s="5">
        <f t="shared" si="76"/>
        <v>9.4129432721605337E-3</v>
      </c>
      <c r="H1254" s="5">
        <f t="shared" si="77"/>
        <v>-2.1757111199677531E-3</v>
      </c>
      <c r="I1254" s="5">
        <f t="shared" si="78"/>
        <v>2.7149074690116657E-2</v>
      </c>
      <c r="J1254" s="5">
        <f t="shared" si="79"/>
        <v>-2.0804303163579011E-2</v>
      </c>
    </row>
    <row r="1255" spans="1:10" ht="15" customHeight="1" x14ac:dyDescent="0.2">
      <c r="A1255" s="3">
        <f>'2_CVaR_t2'!A1255</f>
        <v>44047</v>
      </c>
      <c r="B1255" s="5">
        <f>'2_CVaR_t2'!D1255-1</f>
        <v>6.5534160936446817E-3</v>
      </c>
      <c r="C1255" s="5">
        <f>'Stocks Returns'!B1251</f>
        <v>3.1396438612933508E-2</v>
      </c>
      <c r="D1255" s="5">
        <f>'Stocks Returns'!C1251</f>
        <v>8.3905815721851962E-3</v>
      </c>
      <c r="E1255" s="5">
        <f>'Stocks Returns'!D1251</f>
        <v>2.3362258033756023E-2</v>
      </c>
      <c r="F1255" s="5">
        <f>'Stocks Returns'!E1251</f>
        <v>2.5333696540452255E-2</v>
      </c>
      <c r="G1255" s="5">
        <f t="shared" si="76"/>
        <v>2.5581866628341672E-2</v>
      </c>
      <c r="H1255" s="5">
        <f t="shared" si="77"/>
        <v>-1.2072151137675988E-3</v>
      </c>
      <c r="I1255" s="5">
        <f t="shared" si="78"/>
        <v>1.3729618657377941E-2</v>
      </c>
      <c r="J1255" s="5">
        <f t="shared" si="79"/>
        <v>1.85553145626874E-2</v>
      </c>
    </row>
    <row r="1256" spans="1:10" ht="15" customHeight="1" x14ac:dyDescent="0.2">
      <c r="A1256" s="3">
        <f>'2_CVaR_t2'!A1256</f>
        <v>44048</v>
      </c>
      <c r="B1256" s="5">
        <f>'2_CVaR_t2'!D1256-1</f>
        <v>8.1875473503107976E-3</v>
      </c>
      <c r="C1256" s="5">
        <f>'Stocks Returns'!B1252</f>
        <v>-4.0436165379373001E-2</v>
      </c>
      <c r="D1256" s="5">
        <f>'Stocks Returns'!C1252</f>
        <v>1.981382287170419E-2</v>
      </c>
      <c r="E1256" s="5">
        <f>'Stocks Returns'!D1252</f>
        <v>-8.21841222512113E-2</v>
      </c>
      <c r="F1256" s="5">
        <f>'Stocks Returns'!E1252</f>
        <v>1.0095642933050097E-2</v>
      </c>
      <c r="G1256" s="5">
        <f t="shared" si="76"/>
        <v>-4.7821649084275122E-2</v>
      </c>
      <c r="H1256" s="5">
        <f t="shared" si="77"/>
        <v>7.811013965228198E-3</v>
      </c>
      <c r="I1256" s="5">
        <f t="shared" si="78"/>
        <v>-9.4228590531263548E-2</v>
      </c>
      <c r="J1256" s="5">
        <f t="shared" si="79"/>
        <v>1.620919507807907E-3</v>
      </c>
    </row>
    <row r="1257" spans="1:10" ht="15" customHeight="1" x14ac:dyDescent="0.2">
      <c r="A1257" s="3">
        <f>'2_CVaR_t2'!A1257</f>
        <v>44049</v>
      </c>
      <c r="B1257" s="5">
        <f>'2_CVaR_t2'!D1257-1</f>
        <v>8.9174459170588971E-3</v>
      </c>
      <c r="C1257" s="5">
        <f>'Stocks Returns'!B1253</f>
        <v>2.4147727272727071E-2</v>
      </c>
      <c r="D1257" s="5">
        <f>'Stocks Returns'!C1253</f>
        <v>1.3615502294747728E-2</v>
      </c>
      <c r="E1257" s="5">
        <f>'Stocks Returns'!D1253</f>
        <v>7.0050761421318608E-3</v>
      </c>
      <c r="F1257" s="5">
        <f>'Stocks Returns'!E1253</f>
        <v>7.8905839032072933E-4</v>
      </c>
      <c r="G1257" s="5">
        <f t="shared" si="76"/>
        <v>1.6060582542454488E-2</v>
      </c>
      <c r="H1257" s="5">
        <f t="shared" si="77"/>
        <v>5.3847430971811459E-4</v>
      </c>
      <c r="I1257" s="5">
        <f t="shared" si="78"/>
        <v>-6.1166559457401376E-3</v>
      </c>
      <c r="J1257" s="5">
        <f t="shared" si="79"/>
        <v>-8.4433503103106215E-3</v>
      </c>
    </row>
    <row r="1258" spans="1:10" ht="15" customHeight="1" x14ac:dyDescent="0.2">
      <c r="A1258" s="3">
        <f>'2_CVaR_t2'!A1258</f>
        <v>44050</v>
      </c>
      <c r="B1258" s="5">
        <f>'2_CVaR_t2'!D1258-1</f>
        <v>-7.6557991786554425E-3</v>
      </c>
      <c r="C1258" s="5">
        <f>'Stocks Returns'!B1254</f>
        <v>-3.0050855293573653E-2</v>
      </c>
      <c r="D1258" s="5">
        <f>'Stocks Returns'!C1254</f>
        <v>-1.2124566081400556E-2</v>
      </c>
      <c r="E1258" s="5">
        <f>'Stocks Returns'!D1254</f>
        <v>-2.2179655207178461E-3</v>
      </c>
      <c r="F1258" s="5">
        <f>'Stocks Returns'!E1254</f>
        <v>6.5703022339027584E-3</v>
      </c>
      <c r="G1258" s="5">
        <f t="shared" si="76"/>
        <v>-2.2205923051309577E-2</v>
      </c>
      <c r="H1258" s="5">
        <f t="shared" si="77"/>
        <v>-8.1012806495520638E-4</v>
      </c>
      <c r="I1258" s="5">
        <f t="shared" si="78"/>
        <v>9.120902717401581E-3</v>
      </c>
      <c r="J1258" s="5">
        <f t="shared" si="79"/>
        <v>1.454207004013133E-2</v>
      </c>
    </row>
    <row r="1259" spans="1:10" ht="15" customHeight="1" x14ac:dyDescent="0.2">
      <c r="A1259" s="3">
        <f>'2_CVaR_t2'!A1259</f>
        <v>44053</v>
      </c>
      <c r="B1259" s="5">
        <f>'2_CVaR_t2'!D1259-1</f>
        <v>2.1591466146382299E-3</v>
      </c>
      <c r="C1259" s="5">
        <f>'Stocks Returns'!B1255</f>
        <v>3.8131553860819789E-2</v>
      </c>
      <c r="D1259" s="5">
        <f>'Stocks Returns'!C1255</f>
        <v>2.1898553676917842E-3</v>
      </c>
      <c r="E1259" s="5">
        <f>'Stocks Returns'!D1255</f>
        <v>1.3034252803880042E-2</v>
      </c>
      <c r="F1259" s="5">
        <f>'Stocks Returns'!E1255</f>
        <v>3.4986945169712902E-2</v>
      </c>
      <c r="G1259" s="5">
        <f t="shared" si="76"/>
        <v>3.6541250519651514E-2</v>
      </c>
      <c r="H1259" s="5">
        <f t="shared" si="77"/>
        <v>-9.4073022112824579E-4</v>
      </c>
      <c r="I1259" s="5">
        <f t="shared" si="78"/>
        <v>9.8871549632675911E-3</v>
      </c>
      <c r="J1259" s="5">
        <f t="shared" si="79"/>
        <v>3.2770119320450826E-2</v>
      </c>
    </row>
    <row r="1260" spans="1:10" ht="15" customHeight="1" x14ac:dyDescent="0.2">
      <c r="A1260" s="3">
        <f>'2_CVaR_t2'!A1260</f>
        <v>44054</v>
      </c>
      <c r="B1260" s="5">
        <f>'2_CVaR_t2'!D1260-1</f>
        <v>3.348782409758666E-3</v>
      </c>
      <c r="C1260" s="5">
        <f>'Stocks Returns'!B1256</f>
        <v>3.2139577594123114E-2</v>
      </c>
      <c r="D1260" s="5">
        <f>'Stocks Returns'!C1256</f>
        <v>4.9799278418620752E-3</v>
      </c>
      <c r="E1260" s="5">
        <f>'Stocks Returns'!D1256</f>
        <v>3.7901456213842444E-3</v>
      </c>
      <c r="F1260" s="5">
        <f>'Stocks Returns'!E1256</f>
        <v>1.765893037336097E-3</v>
      </c>
      <c r="G1260" s="5">
        <f t="shared" si="76"/>
        <v>2.9405661825353389E-2</v>
      </c>
      <c r="H1260" s="5">
        <f t="shared" si="77"/>
        <v>9.8510663740248097E-5</v>
      </c>
      <c r="I1260" s="5">
        <f t="shared" si="78"/>
        <v>-1.1127463048088721E-3</v>
      </c>
      <c r="J1260" s="5">
        <f t="shared" si="79"/>
        <v>-1.685857178272502E-3</v>
      </c>
    </row>
    <row r="1261" spans="1:10" ht="15" customHeight="1" x14ac:dyDescent="0.2">
      <c r="A1261" s="3">
        <f>'2_CVaR_t2'!A1261</f>
        <v>44055</v>
      </c>
      <c r="B1261" s="5">
        <f>'2_CVaR_t2'!D1261-1</f>
        <v>3.9618465414352766E-3</v>
      </c>
      <c r="C1261" s="5">
        <f>'Stocks Returns'!B1257</f>
        <v>-2.9359430604982251E-2</v>
      </c>
      <c r="D1261" s="5">
        <f>'Stocks Returns'!C1257</f>
        <v>4.9046872629823213E-3</v>
      </c>
      <c r="E1261" s="5">
        <f>'Stocks Returns'!D1257</f>
        <v>1.4407790143084354E-2</v>
      </c>
      <c r="F1261" s="5">
        <f>'Stocks Returns'!E1257</f>
        <v>4.9106018635104443E-2</v>
      </c>
      <c r="G1261" s="5">
        <f t="shared" si="76"/>
        <v>-3.268269293072161E-2</v>
      </c>
      <c r="H1261" s="5">
        <f t="shared" si="77"/>
        <v>-8.7899937644015606E-4</v>
      </c>
      <c r="I1261" s="5">
        <f t="shared" si="78"/>
        <v>8.6000713943505912E-3</v>
      </c>
      <c r="J1261" s="5">
        <f t="shared" si="79"/>
        <v>4.5017865381317364E-2</v>
      </c>
    </row>
    <row r="1262" spans="1:10" ht="15" customHeight="1" x14ac:dyDescent="0.2">
      <c r="A1262" s="3">
        <f>'2_CVaR_t2'!A1262</f>
        <v>44056</v>
      </c>
      <c r="B1262" s="5">
        <f>'2_CVaR_t2'!D1262-1</f>
        <v>-4.4457170466042362E-3</v>
      </c>
      <c r="C1262" s="5">
        <f>'Stocks Returns'!B1258</f>
        <v>6.8744271310723359E-3</v>
      </c>
      <c r="D1262" s="5">
        <f>'Stocks Returns'!C1258</f>
        <v>-5.8367716614672327E-3</v>
      </c>
      <c r="E1262" s="5">
        <f>'Stocks Returns'!D1258</f>
        <v>-1.4790870800274303E-2</v>
      </c>
      <c r="F1262" s="5">
        <f>'Stocks Returns'!E1258</f>
        <v>-2.4723955832933076E-2</v>
      </c>
      <c r="G1262" s="5">
        <f t="shared" si="76"/>
        <v>1.163346549313129E-2</v>
      </c>
      <c r="H1262" s="5">
        <f t="shared" si="77"/>
        <v>7.532681617651027E-4</v>
      </c>
      <c r="I1262" s="5">
        <f t="shared" si="78"/>
        <v>-8.1897914256053739E-3</v>
      </c>
      <c r="J1262" s="5">
        <f t="shared" si="79"/>
        <v>-2.0084475655492859E-2</v>
      </c>
    </row>
    <row r="1263" spans="1:10" ht="15" customHeight="1" x14ac:dyDescent="0.2">
      <c r="A1263" s="3">
        <f>'2_CVaR_t2'!A1263</f>
        <v>44057</v>
      </c>
      <c r="B1263" s="5">
        <f>'2_CVaR_t2'!D1263-1</f>
        <v>-3.1309916526620629E-3</v>
      </c>
      <c r="C1263" s="5">
        <f>'Stocks Returns'!B1259</f>
        <v>2.9585798816568198E-2</v>
      </c>
      <c r="D1263" s="5">
        <f>'Stocks Returns'!C1259</f>
        <v>-4.7575665553194479E-3</v>
      </c>
      <c r="E1263" s="5">
        <f>'Stocks Returns'!D1259</f>
        <v>-3.7780870948498357E-3</v>
      </c>
      <c r="F1263" s="5">
        <f>'Stocks Returns'!E1259</f>
        <v>4.67634752645818E-3</v>
      </c>
      <c r="G1263" s="5">
        <f t="shared" si="76"/>
        <v>3.3080974485891632E-2</v>
      </c>
      <c r="H1263" s="5">
        <f t="shared" si="77"/>
        <v>-1.0245737255104581E-4</v>
      </c>
      <c r="I1263" s="5">
        <f t="shared" si="78"/>
        <v>8.8257733911643616E-4</v>
      </c>
      <c r="J1263" s="5">
        <f t="shared" si="79"/>
        <v>7.9510516684989634E-3</v>
      </c>
    </row>
    <row r="1264" spans="1:10" ht="15" customHeight="1" x14ac:dyDescent="0.2">
      <c r="A1264" s="3">
        <f>'2_CVaR_t2'!A1264</f>
        <v>44060</v>
      </c>
      <c r="B1264" s="5">
        <f>'2_CVaR_t2'!D1264-1</f>
        <v>1.054088982836876E-2</v>
      </c>
      <c r="C1264" s="5">
        <f>'Stocks Returns'!B1260</f>
        <v>-2.3430592396109673E-2</v>
      </c>
      <c r="D1264" s="5">
        <f>'Stocks Returns'!C1260</f>
        <v>1.4188364524003294E-2</v>
      </c>
      <c r="E1264" s="5">
        <f>'Stocks Returns'!D1260</f>
        <v>3.1536926147704536E-2</v>
      </c>
      <c r="F1264" s="5">
        <f>'Stocks Returns'!E1260</f>
        <v>-2.9397354238117623E-3</v>
      </c>
      <c r="G1264" s="5">
        <f t="shared" si="76"/>
        <v>-3.3078374962014885E-2</v>
      </c>
      <c r="H1264" s="5">
        <f t="shared" si="77"/>
        <v>-1.2779467148083864E-3</v>
      </c>
      <c r="I1264" s="5">
        <f t="shared" si="78"/>
        <v>1.601913870453682E-2</v>
      </c>
      <c r="J1264" s="5">
        <f t="shared" si="79"/>
        <v>-1.3857391367083863E-2</v>
      </c>
    </row>
    <row r="1265" spans="1:10" ht="15" customHeight="1" x14ac:dyDescent="0.2">
      <c r="A1265" s="3">
        <f>'2_CVaR_t2'!A1265</f>
        <v>44061</v>
      </c>
      <c r="B1265" s="5">
        <f>'2_CVaR_t2'!D1265-1</f>
        <v>6.9678562794073251E-4</v>
      </c>
      <c r="C1265" s="5">
        <f>'Stocks Returns'!B1261</f>
        <v>-1.3580805794477513E-3</v>
      </c>
      <c r="D1265" s="5">
        <f>'Stocks Returns'!C1261</f>
        <v>-2.1060021060022027E-3</v>
      </c>
      <c r="E1265" s="5">
        <f>'Stocks Returns'!D1261</f>
        <v>3.8602941176470562E-2</v>
      </c>
      <c r="F1265" s="5">
        <f>'Stocks Returns'!E1261</f>
        <v>-9.0909090909091494E-3</v>
      </c>
      <c r="G1265" s="5">
        <f t="shared" si="76"/>
        <v>-1.5425972043063849E-3</v>
      </c>
      <c r="H1265" s="5">
        <f t="shared" si="77"/>
        <v>-3.0843762188609539E-3</v>
      </c>
      <c r="I1265" s="5">
        <f t="shared" si="78"/>
        <v>3.7614154965315623E-2</v>
      </c>
      <c r="J1265" s="5">
        <f t="shared" si="79"/>
        <v>-9.7897029321611997E-3</v>
      </c>
    </row>
    <row r="1266" spans="1:10" ht="15" customHeight="1" x14ac:dyDescent="0.2">
      <c r="A1266" s="3">
        <f>'2_CVaR_t2'!A1266</f>
        <v>44062</v>
      </c>
      <c r="B1266" s="5">
        <f>'2_CVaR_t2'!D1266-1</f>
        <v>6.591247040106385E-3</v>
      </c>
      <c r="C1266" s="5">
        <f>'Stocks Returns'!B1262</f>
        <v>7.0262919310970506E-3</v>
      </c>
      <c r="D1266" s="5">
        <f>'Stocks Returns'!C1262</f>
        <v>9.9492487814683006E-3</v>
      </c>
      <c r="E1266" s="5">
        <f>'Stocks Returns'!D1262</f>
        <v>7.1727992547740982E-3</v>
      </c>
      <c r="F1266" s="5">
        <f>'Stocks Returns'!E1262</f>
        <v>-1.686089759484255E-2</v>
      </c>
      <c r="G1266" s="5">
        <f t="shared" si="76"/>
        <v>1.1753525635641617E-3</v>
      </c>
      <c r="H1266" s="5">
        <f t="shared" si="77"/>
        <v>2.9577487363800607E-4</v>
      </c>
      <c r="I1266" s="5">
        <f t="shared" si="78"/>
        <v>-2.5156751530664087E-3</v>
      </c>
      <c r="J1266" s="5">
        <f t="shared" si="79"/>
        <v>-2.367855071574141E-2</v>
      </c>
    </row>
    <row r="1267" spans="1:10" ht="15" customHeight="1" x14ac:dyDescent="0.2">
      <c r="A1267" s="3">
        <f>'2_CVaR_t2'!A1267</f>
        <v>44063</v>
      </c>
      <c r="B1267" s="5">
        <f>'2_CVaR_t2'!D1267-1</f>
        <v>8.2827442489619152E-3</v>
      </c>
      <c r="C1267" s="5">
        <f>'Stocks Returns'!B1263</f>
        <v>-3.8262435291470664E-3</v>
      </c>
      <c r="D1267" s="5">
        <f>'Stocks Returns'!C1263</f>
        <v>1.5722175232598667E-2</v>
      </c>
      <c r="E1267" s="5">
        <f>'Stocks Returns'!D1263</f>
        <v>-2.9596744358120652E-2</v>
      </c>
      <c r="F1267" s="5">
        <f>'Stocks Returns'!E1263</f>
        <v>-2.2194199243379509E-2</v>
      </c>
      <c r="G1267" s="5">
        <f t="shared" si="76"/>
        <v>-1.1303241256082723E-2</v>
      </c>
      <c r="H1267" s="5">
        <f t="shared" si="77"/>
        <v>3.5792614822321434E-3</v>
      </c>
      <c r="I1267" s="5">
        <f t="shared" si="78"/>
        <v>-4.1781714590369397E-2</v>
      </c>
      <c r="J1267" s="5">
        <f t="shared" si="79"/>
        <v>-3.0767743644106033E-2</v>
      </c>
    </row>
    <row r="1268" spans="1:10" ht="15" customHeight="1" x14ac:dyDescent="0.2">
      <c r="A1268" s="3">
        <f>'2_CVaR_t2'!A1268</f>
        <v>44064</v>
      </c>
      <c r="B1268" s="5">
        <f>'2_CVaR_t2'!D1268-1</f>
        <v>1.4234027104973457E-3</v>
      </c>
      <c r="C1268" s="5">
        <f>'Stocks Returns'!B1264</f>
        <v>-6.3262539539087337E-3</v>
      </c>
      <c r="D1268" s="5">
        <f>'Stocks Returns'!C1264</f>
        <v>-9.7967180994418257E-5</v>
      </c>
      <c r="E1268" s="5">
        <f>'Stocks Returns'!D1264</f>
        <v>2.8688524590164022E-2</v>
      </c>
      <c r="F1268" s="5">
        <f>'Stocks Returns'!E1264</f>
        <v>-1.5733814805261925E-2</v>
      </c>
      <c r="G1268" s="5">
        <f t="shared" si="76"/>
        <v>-7.2092770705253122E-3</v>
      </c>
      <c r="H1268" s="5">
        <f t="shared" si="77"/>
        <v>-2.1457308891264324E-3</v>
      </c>
      <c r="I1268" s="5">
        <f t="shared" si="78"/>
        <v>2.6627317742989452E-2</v>
      </c>
      <c r="J1268" s="5">
        <f t="shared" si="79"/>
        <v>-1.7186887513990338E-2</v>
      </c>
    </row>
    <row r="1269" spans="1:10" ht="15" customHeight="1" x14ac:dyDescent="0.2">
      <c r="A1269" s="3">
        <f>'2_CVaR_t2'!A1269</f>
        <v>44067</v>
      </c>
      <c r="B1269" s="5">
        <f>'2_CVaR_t2'!D1269-1</f>
        <v>6.8187205083600766E-3</v>
      </c>
      <c r="C1269" s="5">
        <f>'Stocks Returns'!B1265</f>
        <v>3.7289677125966314E-2</v>
      </c>
      <c r="D1269" s="5">
        <f>'Stocks Returns'!C1265</f>
        <v>1.1169352863371396E-2</v>
      </c>
      <c r="E1269" s="5">
        <f>'Stocks Returns'!D1265</f>
        <v>-4.7252849068841751E-3</v>
      </c>
      <c r="F1269" s="5">
        <f>'Stocks Returns'!E1265</f>
        <v>1.8605870020964366E-2</v>
      </c>
      <c r="G1269" s="5">
        <f t="shared" si="76"/>
        <v>3.1220064542385663E-2</v>
      </c>
      <c r="H1269" s="5">
        <f t="shared" si="77"/>
        <v>1.1810977262100841E-3</v>
      </c>
      <c r="I1269" s="5">
        <f t="shared" si="78"/>
        <v>-1.474948943635062E-2</v>
      </c>
      <c r="J1269" s="5">
        <f t="shared" si="79"/>
        <v>1.1552083681986441E-2</v>
      </c>
    </row>
    <row r="1270" spans="1:10" ht="15" customHeight="1" x14ac:dyDescent="0.2">
      <c r="A1270" s="3">
        <f>'2_CVaR_t2'!A1270</f>
        <v>44068</v>
      </c>
      <c r="B1270" s="5">
        <f>'2_CVaR_t2'!D1270-1</f>
        <v>5.9176571112586895E-3</v>
      </c>
      <c r="C1270" s="5">
        <f>'Stocks Returns'!B1266</f>
        <v>2.1920210434021037E-3</v>
      </c>
      <c r="D1270" s="5">
        <f>'Stocks Returns'!C1266</f>
        <v>8.1875878106680844E-3</v>
      </c>
      <c r="E1270" s="5">
        <f>'Stocks Returns'!D1266</f>
        <v>1.4708620368646397E-2</v>
      </c>
      <c r="F1270" s="5">
        <f>'Stocks Returns'!E1266</f>
        <v>-5.1453563159242766E-4</v>
      </c>
      <c r="G1270" s="5">
        <f t="shared" si="76"/>
        <v>-3.0113875278172698E-3</v>
      </c>
      <c r="H1270" s="5">
        <f t="shared" si="77"/>
        <v>-4.7453855155250337E-4</v>
      </c>
      <c r="I1270" s="5">
        <f t="shared" si="78"/>
        <v>6.0143033474855268E-3</v>
      </c>
      <c r="J1270" s="5">
        <f t="shared" si="79"/>
        <v>-6.6329557439759159E-3</v>
      </c>
    </row>
    <row r="1271" spans="1:10" ht="15" customHeight="1" x14ac:dyDescent="0.2">
      <c r="A1271" s="3">
        <f>'2_CVaR_t2'!A1271</f>
        <v>44069</v>
      </c>
      <c r="B1271" s="5">
        <f>'2_CVaR_t2'!D1271-1</f>
        <v>5.7980987809251872E-3</v>
      </c>
      <c r="C1271" s="5">
        <f>'Stocks Returns'!B1267</f>
        <v>-3.937007874015741E-3</v>
      </c>
      <c r="D1271" s="5">
        <f>'Stocks Returns'!C1267</f>
        <v>1.0379625180201746E-2</v>
      </c>
      <c r="E1271" s="5">
        <f>'Stocks Returns'!D1267</f>
        <v>-1.2568807339449539E-2</v>
      </c>
      <c r="F1271" s="5">
        <f>'Stocks Returns'!E1267</f>
        <v>-3.3204633204633183E-2</v>
      </c>
      <c r="G1271" s="5">
        <f t="shared" si="76"/>
        <v>-9.025483460742301E-3</v>
      </c>
      <c r="H1271" s="5">
        <f t="shared" si="77"/>
        <v>1.893457293987575E-3</v>
      </c>
      <c r="I1271" s="5">
        <f t="shared" si="78"/>
        <v>-2.1086667154007768E-2</v>
      </c>
      <c r="J1271" s="5">
        <f t="shared" si="79"/>
        <v>-3.9198943487828486E-2</v>
      </c>
    </row>
    <row r="1272" spans="1:10" ht="15" customHeight="1" x14ac:dyDescent="0.2">
      <c r="A1272" s="3">
        <f>'2_CVaR_t2'!A1272</f>
        <v>44070</v>
      </c>
      <c r="B1272" s="5">
        <f>'2_CVaR_t2'!D1272-1</f>
        <v>2.2533390878212156E-3</v>
      </c>
      <c r="C1272" s="5">
        <f>'Stocks Returns'!B1268</f>
        <v>3.9525691699604515E-3</v>
      </c>
      <c r="D1272" s="5">
        <f>'Stocks Returns'!C1268</f>
        <v>3.6621325977361785E-3</v>
      </c>
      <c r="E1272" s="5">
        <f>'Stocks Returns'!D1268</f>
        <v>-2.044039765864536E-3</v>
      </c>
      <c r="F1272" s="5">
        <f>'Stocks Returns'!E1268</f>
        <v>1.5708200212992462E-2</v>
      </c>
      <c r="G1272" s="5">
        <f t="shared" si="76"/>
        <v>2.2717173740798863E-3</v>
      </c>
      <c r="H1272" s="5">
        <f t="shared" si="77"/>
        <v>3.9292041563468265E-4</v>
      </c>
      <c r="I1272" s="5">
        <f t="shared" si="78"/>
        <v>-5.3301571181622069E-3</v>
      </c>
      <c r="J1272" s="5">
        <f t="shared" si="79"/>
        <v>1.3393596051462692E-2</v>
      </c>
    </row>
    <row r="1273" spans="1:10" ht="15" customHeight="1" x14ac:dyDescent="0.2">
      <c r="A1273" s="3">
        <f>'2_CVaR_t2'!A1273</f>
        <v>44071</v>
      </c>
      <c r="B1273" s="5">
        <f>'2_CVaR_t2'!D1273-1</f>
        <v>1.5426597378878526E-2</v>
      </c>
      <c r="C1273" s="5">
        <f>'Stocks Returns'!B1269</f>
        <v>6.5616797900269752E-4</v>
      </c>
      <c r="D1273" s="5">
        <f>'Stocks Returns'!C1269</f>
        <v>2.2176941667061634E-2</v>
      </c>
      <c r="E1273" s="5">
        <f>'Stocks Returns'!D1269</f>
        <v>2.8954473512708301E-2</v>
      </c>
      <c r="F1273" s="5">
        <f>'Stocks Returns'!E1269</f>
        <v>6.0288335517695302E-3</v>
      </c>
      <c r="G1273" s="5">
        <f t="shared" si="76"/>
        <v>-1.3688309067101421E-2</v>
      </c>
      <c r="H1273" s="5">
        <f t="shared" si="77"/>
        <v>-4.7984849866970075E-4</v>
      </c>
      <c r="I1273" s="5">
        <f t="shared" si="78"/>
        <v>6.2258266987586242E-3</v>
      </c>
      <c r="J1273" s="5">
        <f t="shared" si="79"/>
        <v>-9.9605252821817064E-3</v>
      </c>
    </row>
    <row r="1274" spans="1:10" ht="15" customHeight="1" x14ac:dyDescent="0.2">
      <c r="A1274" s="3">
        <f>'2_CVaR_t2'!A1274</f>
        <v>44074</v>
      </c>
      <c r="B1274" s="5">
        <f>'2_CVaR_t2'!D1274-1</f>
        <v>-1.1174856912834152E-2</v>
      </c>
      <c r="C1274" s="5">
        <f>'Stocks Returns'!B1270</f>
        <v>-3.5409836065573685E-2</v>
      </c>
      <c r="D1274" s="5">
        <f>'Stocks Returns'!C1270</f>
        <v>-1.7245375735941759E-2</v>
      </c>
      <c r="E1274" s="5">
        <f>'Stocks Returns'!D1270</f>
        <v>-7.4194715888525886E-3</v>
      </c>
      <c r="F1274" s="5">
        <f>'Stocks Returns'!E1270</f>
        <v>-1.2767066180302322E-2</v>
      </c>
      <c r="G1274" s="5">
        <f t="shared" si="76"/>
        <v>-2.4181987661270006E-2</v>
      </c>
      <c r="H1274" s="5">
        <f t="shared" si="77"/>
        <v>-7.5180855168826069E-4</v>
      </c>
      <c r="I1274" s="5">
        <f t="shared" si="78"/>
        <v>9.113205361001471E-3</v>
      </c>
      <c r="J1274" s="5">
        <f t="shared" si="79"/>
        <v>-1.1422726662540621E-3</v>
      </c>
    </row>
    <row r="1275" spans="1:10" ht="15" customHeight="1" x14ac:dyDescent="0.2">
      <c r="A1275" s="3">
        <f>'2_CVaR_t2'!A1275</f>
        <v>44075</v>
      </c>
      <c r="B1275" s="5">
        <f>'2_CVaR_t2'!D1275-1</f>
        <v>5.2559800347464769E-3</v>
      </c>
      <c r="C1275" s="5">
        <f>'Stocks Returns'!B1271</f>
        <v>-2.9231815091774305E-2</v>
      </c>
      <c r="D1275" s="5">
        <f>'Stocks Returns'!C1271</f>
        <v>6.4153969526863364E-3</v>
      </c>
      <c r="E1275" s="5">
        <f>'Stocks Returns'!D1271</f>
        <v>2.4156791248860499E-2</v>
      </c>
      <c r="F1275" s="5">
        <f>'Stocks Returns'!E1271</f>
        <v>-1.9266297176036007E-2</v>
      </c>
      <c r="G1275" s="5">
        <f t="shared" si="76"/>
        <v>-3.3799144847223218E-2</v>
      </c>
      <c r="H1275" s="5">
        <f t="shared" si="77"/>
        <v>-1.2729144552211464E-3</v>
      </c>
      <c r="I1275" s="5">
        <f t="shared" si="78"/>
        <v>1.6439049329314517E-2</v>
      </c>
      <c r="J1275" s="5">
        <f t="shared" si="79"/>
        <v>-2.4697850645881106E-2</v>
      </c>
    </row>
    <row r="1276" spans="1:10" ht="15" customHeight="1" x14ac:dyDescent="0.2">
      <c r="A1276" s="3">
        <f>'2_CVaR_t2'!A1276</f>
        <v>44076</v>
      </c>
      <c r="B1276" s="5">
        <f>'2_CVaR_t2'!D1276-1</f>
        <v>1.0245253793015552E-2</v>
      </c>
      <c r="C1276" s="5">
        <f>'Stocks Returns'!B1272</f>
        <v>1.8207282913165201E-2</v>
      </c>
      <c r="D1276" s="5">
        <f>'Stocks Returns'!C1272</f>
        <v>1.4670728849308645E-2</v>
      </c>
      <c r="E1276" s="5">
        <f>'Stocks Returns'!D1272</f>
        <v>2.0827770360480669E-2</v>
      </c>
      <c r="F1276" s="5">
        <f>'Stocks Returns'!E1272</f>
        <v>-2.0990312163616687E-2</v>
      </c>
      <c r="G1276" s="5">
        <f t="shared" si="76"/>
        <v>8.8436991293271688E-3</v>
      </c>
      <c r="H1276" s="5">
        <f t="shared" si="77"/>
        <v>-3.6048375531984138E-4</v>
      </c>
      <c r="I1276" s="5">
        <f t="shared" si="78"/>
        <v>5.7463147799609905E-3</v>
      </c>
      <c r="J1276" s="5">
        <f t="shared" si="79"/>
        <v>-3.1601077422256353E-2</v>
      </c>
    </row>
    <row r="1277" spans="1:10" ht="15" customHeight="1" x14ac:dyDescent="0.2">
      <c r="A1277" s="3">
        <f>'2_CVaR_t2'!A1277</f>
        <v>44077</v>
      </c>
      <c r="B1277" s="5">
        <f>'2_CVaR_t2'!D1277-1</f>
        <v>-2.4302370016388242E-2</v>
      </c>
      <c r="C1277" s="5">
        <f>'Stocks Returns'!B1273</f>
        <v>-7.7945896377807911E-3</v>
      </c>
      <c r="D1277" s="5">
        <f>'Stocks Returns'!C1273</f>
        <v>-3.4737620103473699E-2</v>
      </c>
      <c r="E1277" s="5">
        <f>'Stocks Returns'!D1273</f>
        <v>-4.9524805998779287E-2</v>
      </c>
      <c r="F1277" s="5">
        <f>'Stocks Returns'!E1273</f>
        <v>-1.0720175920835628E-2</v>
      </c>
      <c r="G1277" s="5">
        <f t="shared" si="76"/>
        <v>1.6052908570524813E-2</v>
      </c>
      <c r="H1277" s="5">
        <f t="shared" si="77"/>
        <v>1.0762001573517907E-3</v>
      </c>
      <c r="I1277" s="5">
        <f t="shared" si="78"/>
        <v>-1.3617115317710538E-2</v>
      </c>
      <c r="J1277" s="5">
        <f t="shared" si="79"/>
        <v>1.453188559204666E-2</v>
      </c>
    </row>
    <row r="1278" spans="1:10" ht="15" customHeight="1" x14ac:dyDescent="0.2">
      <c r="A1278" s="3">
        <f>'2_CVaR_t2'!A1278</f>
        <v>44078</v>
      </c>
      <c r="B1278" s="5">
        <f>'2_CVaR_t2'!D1278-1</f>
        <v>-1.3263741759970804E-2</v>
      </c>
      <c r="C1278" s="5">
        <f>'Stocks Returns'!B1274</f>
        <v>5.4066543438077597E-2</v>
      </c>
      <c r="D1278" s="5">
        <f>'Stocks Returns'!C1274</f>
        <v>-2.0578101071975552E-2</v>
      </c>
      <c r="E1278" s="5">
        <f>'Stocks Returns'!D1274</f>
        <v>-7.889184478488187E-3</v>
      </c>
      <c r="F1278" s="5">
        <f>'Stocks Returns'!E1274</f>
        <v>-3.6121144762434332E-3</v>
      </c>
      <c r="G1278" s="5">
        <f t="shared" si="76"/>
        <v>6.7302464128716585E-2</v>
      </c>
      <c r="H1278" s="5">
        <f t="shared" si="77"/>
        <v>-1.010243763146193E-3</v>
      </c>
      <c r="I1278" s="5">
        <f t="shared" si="78"/>
        <v>1.1726496257150835E-2</v>
      </c>
      <c r="J1278" s="5">
        <f t="shared" si="79"/>
        <v>1.0181086214860158E-2</v>
      </c>
    </row>
    <row r="1279" spans="1:10" ht="15" customHeight="1" x14ac:dyDescent="0.2">
      <c r="A1279" s="3">
        <f>'2_CVaR_t2'!A1279</f>
        <v>44081</v>
      </c>
      <c r="B1279" s="5">
        <f>'2_CVaR_t2'!D1279-1</f>
        <v>3.1594126486123031E-5</v>
      </c>
      <c r="C1279" s="5">
        <f>'Stocks Returns'!B1275</f>
        <v>0</v>
      </c>
      <c r="D1279" s="5">
        <f>'Stocks Returns'!C1275</f>
        <v>0</v>
      </c>
      <c r="E1279" s="5">
        <f>'Stocks Returns'!D1275</f>
        <v>0</v>
      </c>
      <c r="F1279" s="5">
        <f>'Stocks Returns'!E1275</f>
        <v>0</v>
      </c>
      <c r="G1279" s="5">
        <f t="shared" si="76"/>
        <v>4.5494065351061984E-4</v>
      </c>
      <c r="H1279" s="5">
        <f t="shared" si="77"/>
        <v>6.1315236885345803E-7</v>
      </c>
      <c r="I1279" s="5">
        <f t="shared" si="78"/>
        <v>-7.0241384070458875E-6</v>
      </c>
      <c r="J1279" s="5">
        <f t="shared" si="79"/>
        <v>-8.2789821646411454E-6</v>
      </c>
    </row>
    <row r="1280" spans="1:10" ht="15" customHeight="1" x14ac:dyDescent="0.2">
      <c r="A1280" s="3">
        <f>'2_CVaR_t2'!A1280</f>
        <v>44082</v>
      </c>
      <c r="B1280" s="5">
        <f>'2_CVaR_t2'!D1280-1</f>
        <v>-1.6495474957065936E-2</v>
      </c>
      <c r="C1280" s="5">
        <f>'Stocks Returns'!B1276</f>
        <v>-1.3590530469092421E-2</v>
      </c>
      <c r="D1280" s="5">
        <f>'Stocks Returns'!C1276</f>
        <v>-2.2183133001074884E-2</v>
      </c>
      <c r="E1280" s="5">
        <f>'Stocks Returns'!D1276</f>
        <v>-4.8728617660656615E-2</v>
      </c>
      <c r="F1280" s="5">
        <f>'Stocks Returns'!E1276</f>
        <v>-5.0195203569436631E-2</v>
      </c>
      <c r="G1280" s="5">
        <f t="shared" si="76"/>
        <v>2.7520975533615009E-3</v>
      </c>
      <c r="H1280" s="5">
        <f t="shared" si="77"/>
        <v>2.1409871849122873E-3</v>
      </c>
      <c r="I1280" s="5">
        <f t="shared" si="78"/>
        <v>-2.4343193061468264E-2</v>
      </c>
      <c r="J1280" s="5">
        <f t="shared" si="79"/>
        <v>-3.3047239944169901E-2</v>
      </c>
    </row>
    <row r="1281" spans="1:10" ht="15" customHeight="1" x14ac:dyDescent="0.2">
      <c r="A1281" s="3">
        <f>'2_CVaR_t2'!A1281</f>
        <v>44083</v>
      </c>
      <c r="B1281" s="5">
        <f>'2_CVaR_t2'!D1281-1</f>
        <v>1.165761088217665E-2</v>
      </c>
      <c r="C1281" s="5">
        <f>'Stocks Returns'!B1277</f>
        <v>2.4888888888888738E-2</v>
      </c>
      <c r="D1281" s="5">
        <f>'Stocks Returns'!C1277</f>
        <v>1.9688187087747444E-2</v>
      </c>
      <c r="E1281" s="5">
        <f>'Stocks Returns'!D1277</f>
        <v>-1.3899688958009304E-2</v>
      </c>
      <c r="F1281" s="5">
        <f>'Stocks Returns'!E1277</f>
        <v>1.174398120963005E-2</v>
      </c>
      <c r="G1281" s="5">
        <f t="shared" si="76"/>
        <v>1.4167587788540305E-2</v>
      </c>
      <c r="H1281" s="5">
        <f t="shared" si="77"/>
        <v>2.5783556173952296E-3</v>
      </c>
      <c r="I1281" s="5">
        <f t="shared" si="78"/>
        <v>-3.1065654969409155E-2</v>
      </c>
      <c r="J1281" s="5">
        <f t="shared" si="79"/>
        <v>-3.3290854739924033E-4</v>
      </c>
    </row>
    <row r="1282" spans="1:10" ht="15" customHeight="1" x14ac:dyDescent="0.2">
      <c r="A1282" s="3">
        <f>'2_CVaR_t2'!A1282</f>
        <v>44084</v>
      </c>
      <c r="B1282" s="5">
        <f>'2_CVaR_t2'!D1282-1</f>
        <v>-8.2342251704320413E-3</v>
      </c>
      <c r="C1282" s="5">
        <f>'Stocks Returns'!B1278</f>
        <v>1.6912402428447493E-2</v>
      </c>
      <c r="D1282" s="5">
        <f>'Stocks Returns'!C1278</f>
        <v>-1.2349309026756905E-2</v>
      </c>
      <c r="E1282" s="5">
        <f>'Stocks Returns'!D1278</f>
        <v>-8.3785115820602662E-3</v>
      </c>
      <c r="F1282" s="5">
        <f>'Stocks Returns'!E1278</f>
        <v>-4.4689495066744023E-2</v>
      </c>
      <c r="G1282" s="5">
        <f t="shared" si="76"/>
        <v>2.5313383131388929E-2</v>
      </c>
      <c r="H1282" s="5">
        <f t="shared" si="77"/>
        <v>-1.8357979779960731E-4</v>
      </c>
      <c r="I1282" s="5">
        <f t="shared" si="78"/>
        <v>3.8140607388323818E-3</v>
      </c>
      <c r="J1282" s="5">
        <f t="shared" si="79"/>
        <v>-3.6117281011080971E-2</v>
      </c>
    </row>
    <row r="1283" spans="1:10" ht="15" customHeight="1" x14ac:dyDescent="0.2">
      <c r="A1283" s="3">
        <f>'2_CVaR_t2'!A1283</f>
        <v>44085</v>
      </c>
      <c r="B1283" s="5">
        <f>'2_CVaR_t2'!D1283-1</f>
        <v>-2.5738333146153591E-3</v>
      </c>
      <c r="C1283" s="5">
        <f>'Stocks Returns'!B1279</f>
        <v>-2.643923240938173E-2</v>
      </c>
      <c r="D1283" s="5">
        <f>'Stocks Returns'!C1279</f>
        <v>-4.267142998908291E-3</v>
      </c>
      <c r="E1283" s="5">
        <f>'Stocks Returns'!D1279</f>
        <v>9.940357852884496E-4</v>
      </c>
      <c r="F1283" s="5">
        <f>'Stocks Returns'!E1279</f>
        <v>5.7715674362088798E-3</v>
      </c>
      <c r="G1283" s="5">
        <f t="shared" si="76"/>
        <v>-2.3479660327429736E-2</v>
      </c>
      <c r="H1283" s="5">
        <f t="shared" si="77"/>
        <v>-4.3202462550881969E-4</v>
      </c>
      <c r="I1283" s="5">
        <f t="shared" si="78"/>
        <v>4.8323852564006332E-3</v>
      </c>
      <c r="J1283" s="5">
        <f t="shared" si="79"/>
        <v>8.4679026266854997E-3</v>
      </c>
    </row>
    <row r="1284" spans="1:10" ht="15" customHeight="1" x14ac:dyDescent="0.2">
      <c r="A1284" s="3">
        <f>'2_CVaR_t2'!A1284</f>
        <v>44088</v>
      </c>
      <c r="B1284" s="5">
        <f>'2_CVaR_t2'!D1284-1</f>
        <v>1.4247326154376516E-2</v>
      </c>
      <c r="C1284" s="5">
        <f>'Stocks Returns'!B1280</f>
        <v>4.1173893999123967E-2</v>
      </c>
      <c r="D1284" s="5">
        <f>'Stocks Returns'!C1280</f>
        <v>2.1427147697827387E-2</v>
      </c>
      <c r="E1284" s="5">
        <f>'Stocks Returns'!D1280</f>
        <v>1.4995034756702941E-2</v>
      </c>
      <c r="F1284" s="5">
        <f>'Stocks Returns'!E1280</f>
        <v>1.2382965871338136E-2</v>
      </c>
      <c r="G1284" s="5">
        <f t="shared" si="76"/>
        <v>2.7963065783514852E-2</v>
      </c>
      <c r="H1284" s="5">
        <f t="shared" si="77"/>
        <v>5.0593519433653894E-4</v>
      </c>
      <c r="I1284" s="5">
        <f t="shared" si="78"/>
        <v>-5.9931151339287225E-3</v>
      </c>
      <c r="J1284" s="5">
        <f t="shared" si="79"/>
        <v>-2.3822277385653519E-3</v>
      </c>
    </row>
    <row r="1285" spans="1:10" ht="15" customHeight="1" x14ac:dyDescent="0.2">
      <c r="A1285" s="3">
        <f>'2_CVaR_t2'!A1285</f>
        <v>44089</v>
      </c>
      <c r="B1285" s="5">
        <f>'2_CVaR_t2'!D1285-1</f>
        <v>2.0186651102380715E-3</v>
      </c>
      <c r="C1285" s="5">
        <f>'Stocks Returns'!B1281</f>
        <v>2.1034917963820288E-3</v>
      </c>
      <c r="D1285" s="5">
        <f>'Stocks Returns'!C1281</f>
        <v>2.0001951409893692E-3</v>
      </c>
      <c r="E1285" s="5">
        <f>'Stocks Returns'!D1281</f>
        <v>1.3795127678309482E-2</v>
      </c>
      <c r="F1285" s="5">
        <f>'Stocks Returns'!E1281</f>
        <v>8.3532219570403576E-3</v>
      </c>
      <c r="G1285" s="5">
        <f t="shared" si="76"/>
        <v>6.4823516021299266E-4</v>
      </c>
      <c r="H1285" s="5">
        <f t="shared" si="77"/>
        <v>-9.236385523133132E-4</v>
      </c>
      <c r="I1285" s="5">
        <f t="shared" si="78"/>
        <v>1.0855367743609909E-2</v>
      </c>
      <c r="J1285" s="5">
        <f t="shared" si="79"/>
        <v>6.2822256410828064E-3</v>
      </c>
    </row>
    <row r="1286" spans="1:10" ht="15" customHeight="1" x14ac:dyDescent="0.2">
      <c r="A1286" s="3">
        <f>'2_CVaR_t2'!A1286</f>
        <v>44090</v>
      </c>
      <c r="B1286" s="5">
        <f>'2_CVaR_t2'!D1286-1</f>
        <v>-7.0097889668585545E-4</v>
      </c>
      <c r="C1286" s="5">
        <f>'Stocks Returns'!B1282</f>
        <v>1.8891687657430767E-2</v>
      </c>
      <c r="D1286" s="5">
        <f>'Stocks Returns'!C1282</f>
        <v>-1.2658844150152948E-3</v>
      </c>
      <c r="E1286" s="5">
        <f>'Stocks Returns'!D1282</f>
        <v>-5.3078556263275178E-4</v>
      </c>
      <c r="F1286" s="5">
        <f>'Stocks Returns'!E1282</f>
        <v>3.7869822485207205E-2</v>
      </c>
      <c r="G1286" s="5">
        <f t="shared" ref="G1286:G1349" si="80">C1286-($P$11+$O$11*$B1286)</f>
        <v>2.0050860326203016E-2</v>
      </c>
      <c r="H1286" s="5">
        <f t="shared" ref="H1286:H1349" si="81">D1286-($P$12+$O$12*$B1286)</f>
        <v>-1.8711608633050977E-4</v>
      </c>
      <c r="I1286" s="5">
        <f t="shared" ref="I1286:I1349" si="82">E1286-($P$13+$O$13*$B1286)</f>
        <v>5.4340136088112468E-4</v>
      </c>
      <c r="J1286" s="5">
        <f t="shared" ref="J1286:J1349" si="83">F1286-($P$14+$O$14*$B1286)</f>
        <v>3.8622005049470415E-2</v>
      </c>
    </row>
    <row r="1287" spans="1:10" ht="15" customHeight="1" x14ac:dyDescent="0.2">
      <c r="A1287" s="3">
        <f>'2_CVaR_t2'!A1287</f>
        <v>44091</v>
      </c>
      <c r="B1287" s="5">
        <f>'2_CVaR_t2'!D1287-1</f>
        <v>5.0239193884893396E-4</v>
      </c>
      <c r="C1287" s="5">
        <f>'Stocks Returns'!B1283</f>
        <v>-2.8842192006592882E-3</v>
      </c>
      <c r="D1287" s="5">
        <f>'Stocks Returns'!C1283</f>
        <v>6.8249402817732729E-4</v>
      </c>
      <c r="E1287" s="5">
        <f>'Stocks Returns'!D1283</f>
        <v>-4.3450972819003564E-4</v>
      </c>
      <c r="F1287" s="5">
        <f>'Stocks Returns'!E1283</f>
        <v>2.8791334093500653E-2</v>
      </c>
      <c r="G1287" s="5">
        <f t="shared" si="80"/>
        <v>-2.8818626332312303E-3</v>
      </c>
      <c r="H1287" s="5">
        <f t="shared" si="81"/>
        <v>-9.7836062307423343E-6</v>
      </c>
      <c r="I1287" s="5">
        <f t="shared" si="82"/>
        <v>-1.13638855896724E-3</v>
      </c>
      <c r="J1287" s="5">
        <f t="shared" si="83"/>
        <v>2.8294334367983957E-2</v>
      </c>
    </row>
    <row r="1288" spans="1:10" ht="15" customHeight="1" x14ac:dyDescent="0.2">
      <c r="A1288" s="3">
        <f>'2_CVaR_t2'!A1288</f>
        <v>44092</v>
      </c>
      <c r="B1288" s="5">
        <f>'2_CVaR_t2'!D1288-1</f>
        <v>-9.1548420285108012E-3</v>
      </c>
      <c r="C1288" s="5">
        <f>'Stocks Returns'!B1284</f>
        <v>-1.3223140495867813E-2</v>
      </c>
      <c r="D1288" s="5">
        <f>'Stocks Returns'!C1284</f>
        <v>-1.295854240756078E-2</v>
      </c>
      <c r="E1288" s="5">
        <f>'Stocks Returns'!D1284</f>
        <v>-2.0479134466769633E-2</v>
      </c>
      <c r="F1288" s="5">
        <f>'Stocks Returns'!E1284</f>
        <v>-6.0958714325299868E-3</v>
      </c>
      <c r="G1288" s="5">
        <f t="shared" si="80"/>
        <v>-3.9371587831411245E-3</v>
      </c>
      <c r="H1288" s="5">
        <f t="shared" si="81"/>
        <v>5.6209315775543854E-4</v>
      </c>
      <c r="I1288" s="5">
        <f t="shared" si="82"/>
        <v>-6.9278155100321055E-3</v>
      </c>
      <c r="J1288" s="5">
        <f t="shared" si="83"/>
        <v>3.4320066967714544E-3</v>
      </c>
    </row>
    <row r="1289" spans="1:10" ht="15" customHeight="1" x14ac:dyDescent="0.2">
      <c r="A1289" s="3">
        <f>'2_CVaR_t2'!A1289</f>
        <v>44095</v>
      </c>
      <c r="B1289" s="5">
        <f>'2_CVaR_t2'!D1289-1</f>
        <v>-1.7487266693943959E-2</v>
      </c>
      <c r="C1289" s="5">
        <f>'Stocks Returns'!B1285</f>
        <v>-6.1139028475711732E-2</v>
      </c>
      <c r="D1289" s="5">
        <f>'Stocks Returns'!C1285</f>
        <v>-2.5467647203988086E-2</v>
      </c>
      <c r="E1289" s="5">
        <f>'Stocks Returns'!D1285</f>
        <v>-2.8599605522682481E-2</v>
      </c>
      <c r="F1289" s="5">
        <f>'Stocks Returns'!E1285</f>
        <v>-4.2096459436855249E-2</v>
      </c>
      <c r="G1289" s="5">
        <f t="shared" si="80"/>
        <v>-4.3842978102872576E-2</v>
      </c>
      <c r="H1289" s="5">
        <f t="shared" si="81"/>
        <v>3.1613005524539287E-4</v>
      </c>
      <c r="I1289" s="5">
        <f t="shared" si="82"/>
        <v>-2.7503866489095169E-3</v>
      </c>
      <c r="J1289" s="5">
        <f t="shared" si="83"/>
        <v>-2.3918947283177092E-2</v>
      </c>
    </row>
    <row r="1290" spans="1:10" ht="15" customHeight="1" x14ac:dyDescent="0.2">
      <c r="A1290" s="3">
        <f>'2_CVaR_t2'!A1290</f>
        <v>44096</v>
      </c>
      <c r="B1290" s="5">
        <f>'2_CVaR_t2'!D1290-1</f>
        <v>1.025313332634803E-2</v>
      </c>
      <c r="C1290" s="5">
        <f>'Stocks Returns'!B1286</f>
        <v>-4.0142729705621161E-3</v>
      </c>
      <c r="D1290" s="5">
        <f>'Stocks Returns'!C1286</f>
        <v>1.5750822993162883E-2</v>
      </c>
      <c r="E1290" s="5">
        <f>'Stocks Returns'!D1286</f>
        <v>7.1065989847716171E-3</v>
      </c>
      <c r="F1290" s="5">
        <f>'Stocks Returns'!E1286</f>
        <v>-1.7462165308499422E-3</v>
      </c>
      <c r="G1290" s="5">
        <f t="shared" si="80"/>
        <v>-1.3385431452706709E-2</v>
      </c>
      <c r="H1290" s="5">
        <f t="shared" si="81"/>
        <v>7.0801378399034699E-4</v>
      </c>
      <c r="I1290" s="5">
        <f t="shared" si="82"/>
        <v>-7.9864860693054703E-3</v>
      </c>
      <c r="J1290" s="5">
        <f t="shared" si="83"/>
        <v>-1.2365161290936717E-2</v>
      </c>
    </row>
    <row r="1291" spans="1:10" ht="15" customHeight="1" x14ac:dyDescent="0.2">
      <c r="A1291" s="3">
        <f>'2_CVaR_t2'!A1291</f>
        <v>44097</v>
      </c>
      <c r="B1291" s="5">
        <f>'2_CVaR_t2'!D1291-1</f>
        <v>-1.7065926709850188E-2</v>
      </c>
      <c r="C1291" s="5">
        <f>'Stocks Returns'!B1287</f>
        <v>-5.4187192118226535E-2</v>
      </c>
      <c r="D1291" s="5">
        <f>'Stocks Returns'!C1287</f>
        <v>-2.5877542879936155E-2</v>
      </c>
      <c r="E1291" s="5">
        <f>'Stocks Returns'!D1287</f>
        <v>-1.5625E-2</v>
      </c>
      <c r="F1291" s="5">
        <f>'Stocks Returns'!E1287</f>
        <v>-4.0233236151603347E-2</v>
      </c>
      <c r="G1291" s="5">
        <f t="shared" si="80"/>
        <v>-3.7296181375189585E-2</v>
      </c>
      <c r="H1291" s="5">
        <f t="shared" si="81"/>
        <v>-7.1386746785044933E-4</v>
      </c>
      <c r="I1291" s="5">
        <f t="shared" si="82"/>
        <v>9.602359431475669E-3</v>
      </c>
      <c r="J1291" s="5">
        <f t="shared" si="83"/>
        <v>-2.2493104089384843E-2</v>
      </c>
    </row>
    <row r="1292" spans="1:10" ht="15" customHeight="1" x14ac:dyDescent="0.2">
      <c r="A1292" s="3">
        <f>'2_CVaR_t2'!A1292</f>
        <v>44098</v>
      </c>
      <c r="B1292" s="5">
        <f>'2_CVaR_t2'!D1292-1</f>
        <v>6.1275643491787157E-4</v>
      </c>
      <c r="C1292" s="5">
        <f>'Stocks Returns'!B1288</f>
        <v>9.4696969696970168E-3</v>
      </c>
      <c r="D1292" s="5">
        <f>'Stocks Returns'!C1288</f>
        <v>7.6777396734395431E-4</v>
      </c>
      <c r="E1292" s="5">
        <f>'Stocks Returns'!D1288</f>
        <v>1.0240655401945187E-3</v>
      </c>
      <c r="F1292" s="5">
        <f>'Stocks Returns'!E1288</f>
        <v>2.0656136087484844E-2</v>
      </c>
      <c r="G1292" s="5">
        <f t="shared" si="80"/>
        <v>9.3659587055908312E-3</v>
      </c>
      <c r="H1292" s="5">
        <f t="shared" si="81"/>
        <v>-8.6931232582440989E-5</v>
      </c>
      <c r="I1292" s="5">
        <f t="shared" si="82"/>
        <v>1.5929876484574608E-4</v>
      </c>
      <c r="J1292" s="5">
        <f t="shared" si="83"/>
        <v>2.0044570369641659E-2</v>
      </c>
    </row>
    <row r="1293" spans="1:10" ht="15" customHeight="1" x14ac:dyDescent="0.2">
      <c r="A1293" s="3">
        <f>'2_CVaR_t2'!A1293</f>
        <v>44099</v>
      </c>
      <c r="B1293" s="5">
        <f>'2_CVaR_t2'!D1293-1</f>
        <v>6.2659252558097123E-3</v>
      </c>
      <c r="C1293" s="5">
        <f>'Stocks Returns'!B1289</f>
        <v>4.6904315196982793E-4</v>
      </c>
      <c r="D1293" s="5">
        <f>'Stocks Returns'!C1289</f>
        <v>8.8481996726677004E-3</v>
      </c>
      <c r="E1293" s="5">
        <f>'Stocks Returns'!D1289</f>
        <v>1.3299232736572852E-2</v>
      </c>
      <c r="F1293" s="5">
        <f>'Stocks Returns'!E1289</f>
        <v>2.9761904761904656E-3</v>
      </c>
      <c r="G1293" s="5">
        <f t="shared" si="80"/>
        <v>-5.0691601353129809E-3</v>
      </c>
      <c r="H1293" s="5">
        <f t="shared" si="81"/>
        <v>-3.2648597158569173E-4</v>
      </c>
      <c r="I1293" s="5">
        <f t="shared" si="82"/>
        <v>4.0909036531430153E-3</v>
      </c>
      <c r="J1293" s="5">
        <f t="shared" si="83"/>
        <v>-3.5037560962175463E-3</v>
      </c>
    </row>
    <row r="1294" spans="1:10" ht="15" customHeight="1" x14ac:dyDescent="0.2">
      <c r="A1294" s="3">
        <f>'2_CVaR_t2'!A1294</f>
        <v>44102</v>
      </c>
      <c r="B1294" s="5">
        <f>'2_CVaR_t2'!D1294-1</f>
        <v>1.1878940792707793E-2</v>
      </c>
      <c r="C1294" s="5">
        <f>'Stocks Returns'!B1290</f>
        <v>2.9067041725269638E-2</v>
      </c>
      <c r="D1294" s="5">
        <f>'Stocks Returns'!C1290</f>
        <v>1.5564005069708564E-2</v>
      </c>
      <c r="E1294" s="5">
        <f>'Stocks Returns'!D1290</f>
        <v>4.0585562847046841E-2</v>
      </c>
      <c r="F1294" s="5">
        <f>'Stocks Returns'!E1290</f>
        <v>2.9673590504453173E-4</v>
      </c>
      <c r="G1294" s="5">
        <f t="shared" si="80"/>
        <v>1.8132973291152717E-2</v>
      </c>
      <c r="H1294" s="5">
        <f t="shared" si="81"/>
        <v>-1.8715659258031411E-3</v>
      </c>
      <c r="I1294" s="5">
        <f t="shared" si="82"/>
        <v>2.309293404568501E-2</v>
      </c>
      <c r="J1294" s="5">
        <f t="shared" si="83"/>
        <v>-1.2009909631558062E-2</v>
      </c>
    </row>
    <row r="1295" spans="1:10" ht="15" customHeight="1" x14ac:dyDescent="0.2">
      <c r="A1295" s="3">
        <f>'2_CVaR_t2'!A1295</f>
        <v>44103</v>
      </c>
      <c r="B1295" s="5">
        <f>'2_CVaR_t2'!D1295-1</f>
        <v>-2.969011584717518E-3</v>
      </c>
      <c r="C1295" s="5">
        <f>'Stocks Returns'!B1291</f>
        <v>-9.1116173120728838E-3</v>
      </c>
      <c r="D1295" s="5">
        <f>'Stocks Returns'!C1291</f>
        <v>-4.3929712460063497E-3</v>
      </c>
      <c r="E1295" s="5">
        <f>'Stocks Returns'!D1291</f>
        <v>-3.2017075773745907E-3</v>
      </c>
      <c r="F1295" s="5">
        <f>'Stocks Returns'!E1291</f>
        <v>-3.7080984870958122E-2</v>
      </c>
      <c r="G1295" s="5">
        <f t="shared" si="80"/>
        <v>-5.7721551976751872E-3</v>
      </c>
      <c r="H1295" s="5">
        <f t="shared" si="81"/>
        <v>2.374579947279909E-5</v>
      </c>
      <c r="I1295" s="5">
        <f t="shared" si="82"/>
        <v>1.2198890289039704E-3</v>
      </c>
      <c r="J1295" s="5">
        <f t="shared" si="83"/>
        <v>-3.3974427260475705E-2</v>
      </c>
    </row>
    <row r="1296" spans="1:10" ht="15" customHeight="1" x14ac:dyDescent="0.2">
      <c r="A1296" s="3">
        <f>'2_CVaR_t2'!A1296</f>
        <v>44104</v>
      </c>
      <c r="B1296" s="5">
        <f>'2_CVaR_t2'!D1296-1</f>
        <v>1.7316283465336202E-3</v>
      </c>
      <c r="C1296" s="5">
        <f>'Stocks Returns'!B1292</f>
        <v>9.1954022988494089E-4</v>
      </c>
      <c r="D1296" s="5">
        <f>'Stocks Returns'!C1292</f>
        <v>2.6574408343360556E-3</v>
      </c>
      <c r="E1296" s="5">
        <f>'Stocks Returns'!D1292</f>
        <v>1.9466614755714318E-4</v>
      </c>
      <c r="F1296" s="5">
        <f>'Stocks Returns'!E1292</f>
        <v>1.1706715958102354E-2</v>
      </c>
      <c r="G1296" s="5">
        <f t="shared" si="80"/>
        <v>-2.5978421636736705E-4</v>
      </c>
      <c r="H1296" s="5">
        <f t="shared" si="81"/>
        <v>1.5604990481540241E-4</v>
      </c>
      <c r="I1296" s="5">
        <f t="shared" si="82"/>
        <v>-2.3214536662552899E-3</v>
      </c>
      <c r="J1296" s="5">
        <f t="shared" si="83"/>
        <v>9.9336836870985695E-3</v>
      </c>
    </row>
    <row r="1297" spans="1:10" ht="15" customHeight="1" x14ac:dyDescent="0.2">
      <c r="A1297" s="3">
        <f>'2_CVaR_t2'!A1297</f>
        <v>44105</v>
      </c>
      <c r="B1297" s="5">
        <f>'2_CVaR_t2'!D1297-1</f>
        <v>1.2747491604727657E-2</v>
      </c>
      <c r="C1297" s="5">
        <f>'Stocks Returns'!B1293</f>
        <v>-1.1943040881947531E-2</v>
      </c>
      <c r="D1297" s="5">
        <f>'Stocks Returns'!C1293</f>
        <v>1.6902535380306949E-2</v>
      </c>
      <c r="E1297" s="5">
        <f>'Stocks Returns'!D1293</f>
        <v>4.1747761775009717E-2</v>
      </c>
      <c r="F1297" s="5">
        <f>'Stocks Returns'!E1293</f>
        <v>-1.2484774665042719E-2</v>
      </c>
      <c r="G1297" s="5">
        <f t="shared" si="80"/>
        <v>-2.3712058555742203E-2</v>
      </c>
      <c r="H1297" s="5">
        <f t="shared" si="81"/>
        <v>-1.8113144000526452E-3</v>
      </c>
      <c r="I1297" s="5">
        <f t="shared" si="82"/>
        <v>2.2973231079786015E-2</v>
      </c>
      <c r="J1297" s="5">
        <f t="shared" si="83"/>
        <v>-2.5693036112643352E-2</v>
      </c>
    </row>
    <row r="1298" spans="1:10" ht="15" customHeight="1" x14ac:dyDescent="0.2">
      <c r="A1298" s="3">
        <f>'2_CVaR_t2'!A1298</f>
        <v>44106</v>
      </c>
      <c r="B1298" s="5">
        <f>'2_CVaR_t2'!D1298-1</f>
        <v>-7.3347108722637833E-3</v>
      </c>
      <c r="C1298" s="5">
        <f>'Stocks Returns'!B1294</f>
        <v>-4.6490004649002437E-4</v>
      </c>
      <c r="D1298" s="5">
        <f>'Stocks Returns'!C1294</f>
        <v>-9.2943201376936013E-3</v>
      </c>
      <c r="E1298" s="5">
        <f>'Stocks Returns'!D1294</f>
        <v>-3.0733302195235845E-2</v>
      </c>
      <c r="F1298" s="5">
        <f>'Stocks Returns'!E1294</f>
        <v>1.9734813444341581E-2</v>
      </c>
      <c r="G1298" s="5">
        <f t="shared" si="80"/>
        <v>7.0713658131272266E-3</v>
      </c>
      <c r="H1298" s="5">
        <f t="shared" si="81"/>
        <v>1.5475601832857858E-3</v>
      </c>
      <c r="I1298" s="5">
        <f t="shared" si="82"/>
        <v>-1.9868331053710182E-2</v>
      </c>
      <c r="J1298" s="5">
        <f t="shared" si="83"/>
        <v>2.7373269345415303E-2</v>
      </c>
    </row>
    <row r="1299" spans="1:10" ht="15" customHeight="1" x14ac:dyDescent="0.2">
      <c r="A1299" s="3">
        <f>'2_CVaR_t2'!A1299</f>
        <v>44109</v>
      </c>
      <c r="B1299" s="5">
        <f>'2_CVaR_t2'!D1299-1</f>
        <v>8.3529484471791537E-3</v>
      </c>
      <c r="C1299" s="5">
        <f>'Stocks Returns'!B1295</f>
        <v>1.9069767441860508E-2</v>
      </c>
      <c r="D1299" s="5">
        <f>'Stocks Returns'!C1295</f>
        <v>1.0324630199543217E-2</v>
      </c>
      <c r="E1299" s="5">
        <f>'Stocks Returns'!D1295</f>
        <v>3.4213569776406993E-2</v>
      </c>
      <c r="F1299" s="5">
        <f>'Stocks Returns'!E1295</f>
        <v>3.6589053522830373E-2</v>
      </c>
      <c r="G1299" s="5">
        <f t="shared" si="80"/>
        <v>1.1525281502246364E-2</v>
      </c>
      <c r="H1299" s="5">
        <f t="shared" si="81"/>
        <v>-1.9216057007153276E-3</v>
      </c>
      <c r="I1299" s="5">
        <f t="shared" si="82"/>
        <v>2.1924984541551267E-2</v>
      </c>
      <c r="J1299" s="5">
        <f t="shared" si="83"/>
        <v>2.7942632301018018E-2</v>
      </c>
    </row>
    <row r="1300" spans="1:10" ht="15" customHeight="1" x14ac:dyDescent="0.2">
      <c r="A1300" s="3">
        <f>'2_CVaR_t2'!A1300</f>
        <v>44110</v>
      </c>
      <c r="B1300" s="5">
        <f>'2_CVaR_t2'!D1300-1</f>
        <v>-9.9311159573681751E-3</v>
      </c>
      <c r="C1300" s="5">
        <f>'Stocks Returns'!B1296</f>
        <v>-1.780009128251947E-2</v>
      </c>
      <c r="D1300" s="5">
        <f>'Stocks Returns'!C1296</f>
        <v>-1.5181291146703413E-2</v>
      </c>
      <c r="E1300" s="5">
        <f>'Stocks Returns'!D1296</f>
        <v>-7.6414127294753831E-3</v>
      </c>
      <c r="F1300" s="5">
        <f>'Stocks Returns'!E1296</f>
        <v>-2.8588098016336216E-2</v>
      </c>
      <c r="G1300" s="5">
        <f t="shared" si="80"/>
        <v>-7.7678673031212238E-3</v>
      </c>
      <c r="H1300" s="5">
        <f t="shared" si="81"/>
        <v>-5.1818414418795464E-4</v>
      </c>
      <c r="I1300" s="5">
        <f t="shared" si="82"/>
        <v>7.0556158458435683E-3</v>
      </c>
      <c r="J1300" s="5">
        <f t="shared" si="83"/>
        <v>-1.8254393773162278E-2</v>
      </c>
    </row>
    <row r="1301" spans="1:10" ht="15" customHeight="1" x14ac:dyDescent="0.2">
      <c r="A1301" s="3">
        <f>'2_CVaR_t2'!A1301</f>
        <v>44111</v>
      </c>
      <c r="B1301" s="5">
        <f>'2_CVaR_t2'!D1301-1</f>
        <v>7.5302620515349528E-3</v>
      </c>
      <c r="C1301" s="5">
        <f>'Stocks Returns'!B1297</f>
        <v>3.1133828996282586E-2</v>
      </c>
      <c r="D1301" s="5">
        <f>'Stocks Returns'!C1297</f>
        <v>1.0077326016463051E-2</v>
      </c>
      <c r="E1301" s="5">
        <f>'Stocks Returns'!D1297</f>
        <v>2.1598272138229069E-2</v>
      </c>
      <c r="F1301" s="5">
        <f>'Stocks Returns'!E1297</f>
        <v>3.0930930930930911E-2</v>
      </c>
      <c r="G1301" s="5">
        <f t="shared" si="80"/>
        <v>2.4380202233852247E-2</v>
      </c>
      <c r="H1301" s="5">
        <f t="shared" si="81"/>
        <v>-9.5813147960593058E-4</v>
      </c>
      <c r="I1301" s="5">
        <f t="shared" si="82"/>
        <v>1.0523897095841138E-2</v>
      </c>
      <c r="J1301" s="5">
        <f t="shared" si="83"/>
        <v>2.3138515178700081E-2</v>
      </c>
    </row>
    <row r="1302" spans="1:10" ht="15" customHeight="1" x14ac:dyDescent="0.2">
      <c r="A1302" s="3">
        <f>'2_CVaR_t2'!A1302</f>
        <v>44112</v>
      </c>
      <c r="B1302" s="5">
        <f>'2_CVaR_t2'!D1302-1</f>
        <v>3.0196864729266082E-3</v>
      </c>
      <c r="C1302" s="5">
        <f>'Stocks Returns'!B1298</f>
        <v>2.6137899954934651E-2</v>
      </c>
      <c r="D1302" s="5">
        <f>'Stocks Returns'!C1298</f>
        <v>2.5188916876572875E-3</v>
      </c>
      <c r="E1302" s="5">
        <f>'Stocks Returns'!D1298</f>
        <v>2.564573949811555E-2</v>
      </c>
      <c r="F1302" s="5">
        <f>'Stocks Returns'!E1298</f>
        <v>3.4954849985435521E-2</v>
      </c>
      <c r="G1302" s="5">
        <f t="shared" si="80"/>
        <v>2.372034840854122E-2</v>
      </c>
      <c r="H1302" s="5">
        <f t="shared" si="81"/>
        <v>-1.8781826651394972E-3</v>
      </c>
      <c r="I1302" s="5">
        <f t="shared" si="82"/>
        <v>2.1228563201738243E-2</v>
      </c>
      <c r="J1302" s="5">
        <f t="shared" si="83"/>
        <v>3.1844724150100721E-2</v>
      </c>
    </row>
    <row r="1303" spans="1:10" ht="15" customHeight="1" x14ac:dyDescent="0.2">
      <c r="A1303" s="3">
        <f>'2_CVaR_t2'!A1303</f>
        <v>44113</v>
      </c>
      <c r="B1303" s="5">
        <f>'2_CVaR_t2'!D1303-1</f>
        <v>1.2406044317649689E-2</v>
      </c>
      <c r="C1303" s="5">
        <f>'Stocks Returns'!B1299</f>
        <v>-2.3276240667545078E-2</v>
      </c>
      <c r="D1303" s="5">
        <f>'Stocks Returns'!C1299</f>
        <v>1.8031333136269589E-2</v>
      </c>
      <c r="E1303" s="5">
        <f>'Stocks Returns'!D1299</f>
        <v>2.1509231044990251E-2</v>
      </c>
      <c r="F1303" s="5">
        <f>'Stocks Returns'!E1299</f>
        <v>-1.1258091753447719E-2</v>
      </c>
      <c r="G1303" s="5">
        <f t="shared" si="80"/>
        <v>-3.471702060465192E-2</v>
      </c>
      <c r="H1303" s="5">
        <f t="shared" si="81"/>
        <v>-1.7999587365792255E-4</v>
      </c>
      <c r="I1303" s="5">
        <f t="shared" si="82"/>
        <v>3.2386454476259867E-3</v>
      </c>
      <c r="J1303" s="5">
        <f t="shared" si="83"/>
        <v>-2.4111907263589978E-2</v>
      </c>
    </row>
    <row r="1304" spans="1:10" ht="15" customHeight="1" x14ac:dyDescent="0.2">
      <c r="A1304" s="3">
        <f>'2_CVaR_t2'!A1304</f>
        <v>44116</v>
      </c>
      <c r="B1304" s="5">
        <f>'2_CVaR_t2'!D1304-1</f>
        <v>-5.9676337535730095E-4</v>
      </c>
      <c r="C1304" s="5">
        <f>'Stocks Returns'!B1300</f>
        <v>4.4964028776979248E-3</v>
      </c>
      <c r="D1304" s="5">
        <f>'Stocks Returns'!C1300</f>
        <v>-1.1614401858303092E-3</v>
      </c>
      <c r="E1304" s="5">
        <f>'Stocks Returns'!D1300</f>
        <v>1.3160203544479998E-3</v>
      </c>
      <c r="F1304" s="5">
        <f>'Stocks Returns'!E1300</f>
        <v>1.3094221463136879E-2</v>
      </c>
      <c r="G1304" s="5">
        <f t="shared" si="80"/>
        <v>5.5553918046652023E-3</v>
      </c>
      <c r="H1304" s="5">
        <f t="shared" si="81"/>
        <v>-2.3604974606413734E-4</v>
      </c>
      <c r="I1304" s="5">
        <f t="shared" si="82"/>
        <v>2.2363946600792266E-3</v>
      </c>
      <c r="J1304" s="5">
        <f t="shared" si="83"/>
        <v>1.3738221096819129E-2</v>
      </c>
    </row>
    <row r="1305" spans="1:10" ht="15" customHeight="1" x14ac:dyDescent="0.2">
      <c r="A1305" s="3">
        <f>'2_CVaR_t2'!A1305</f>
        <v>44117</v>
      </c>
      <c r="B1305" s="5">
        <f>'2_CVaR_t2'!D1305-1</f>
        <v>-7.4805805193502994E-3</v>
      </c>
      <c r="C1305" s="5">
        <f>'Stocks Returns'!B1301</f>
        <v>-3.4467323187108323E-2</v>
      </c>
      <c r="D1305" s="5">
        <f>'Stocks Returns'!C1301</f>
        <v>-1.0077519379845024E-2</v>
      </c>
      <c r="E1305" s="5">
        <f>'Stocks Returns'!D1301</f>
        <v>-2.2342942258827603E-2</v>
      </c>
      <c r="F1305" s="5">
        <f>'Stocks Returns'!E1301</f>
        <v>-1.9949423995504367E-2</v>
      </c>
      <c r="G1305" s="5">
        <f t="shared" si="80"/>
        <v>-2.6790830930553268E-2</v>
      </c>
      <c r="H1305" s="5">
        <f t="shared" si="81"/>
        <v>9.7904276820020252E-4</v>
      </c>
      <c r="I1305" s="5">
        <f t="shared" si="82"/>
        <v>-1.1262680803517866E-2</v>
      </c>
      <c r="J1305" s="5">
        <f t="shared" si="83"/>
        <v>-1.2159545295758663E-2</v>
      </c>
    </row>
    <row r="1306" spans="1:10" ht="15" customHeight="1" x14ac:dyDescent="0.2">
      <c r="A1306" s="3">
        <f>'2_CVaR_t2'!A1306</f>
        <v>44118</v>
      </c>
      <c r="B1306" s="5">
        <f>'2_CVaR_t2'!D1306-1</f>
        <v>-6.8707346885319431E-3</v>
      </c>
      <c r="C1306" s="5">
        <f>'Stocks Returns'!B1302</f>
        <v>-2.9670839128419169E-2</v>
      </c>
      <c r="D1306" s="5">
        <f>'Stocks Returns'!C1302</f>
        <v>-1.0375880971025819E-2</v>
      </c>
      <c r="E1306" s="5">
        <f>'Stocks Returns'!D1302</f>
        <v>-7.4386090697257101E-3</v>
      </c>
      <c r="F1306" s="5">
        <f>'Stocks Returns'!E1302</f>
        <v>-1.0034403669724856E-2</v>
      </c>
      <c r="G1306" s="5">
        <f t="shared" si="80"/>
        <v>-2.2580599634184698E-2</v>
      </c>
      <c r="H1306" s="5">
        <f t="shared" si="81"/>
        <v>-2.1685179028062447E-4</v>
      </c>
      <c r="I1306" s="5">
        <f t="shared" si="82"/>
        <v>2.7415754819981736E-3</v>
      </c>
      <c r="J1306" s="5">
        <f t="shared" si="83"/>
        <v>-2.8775871889217012E-3</v>
      </c>
    </row>
    <row r="1307" spans="1:10" ht="15" customHeight="1" x14ac:dyDescent="0.2">
      <c r="A1307" s="3">
        <f>'2_CVaR_t2'!A1307</f>
        <v>44119</v>
      </c>
      <c r="B1307" s="5">
        <f>'2_CVaR_t2'!D1307-1</f>
        <v>-7.835296501508382E-3</v>
      </c>
      <c r="C1307" s="5">
        <f>'Stocks Returns'!B1303</f>
        <v>1.9111323459148899E-3</v>
      </c>
      <c r="D1307" s="5">
        <f>'Stocks Returns'!C1303</f>
        <v>-1.3105835806132449E-2</v>
      </c>
      <c r="E1307" s="5">
        <f>'Stocks Returns'!D1303</f>
        <v>5.327313769751818E-3</v>
      </c>
      <c r="F1307" s="5">
        <f>'Stocks Returns'!E1303</f>
        <v>2.5195482189400487E-2</v>
      </c>
      <c r="G1307" s="5">
        <f t="shared" si="80"/>
        <v>9.9286177090398137E-3</v>
      </c>
      <c r="H1307" s="5">
        <f t="shared" si="81"/>
        <v>-1.5272248517719158E-3</v>
      </c>
      <c r="I1307" s="5">
        <f t="shared" si="82"/>
        <v>1.6931103708391234E-2</v>
      </c>
      <c r="J1307" s="5">
        <f t="shared" si="83"/>
        <v>3.3353580651275326E-2</v>
      </c>
    </row>
    <row r="1308" spans="1:10" ht="15" customHeight="1" x14ac:dyDescent="0.2">
      <c r="A1308" s="3">
        <f>'2_CVaR_t2'!A1308</f>
        <v>44120</v>
      </c>
      <c r="B1308" s="5">
        <f>'2_CVaR_t2'!D1308-1</f>
        <v>1.9050535584137496E-3</v>
      </c>
      <c r="C1308" s="5">
        <f>'Stocks Returns'!B1304</f>
        <v>-4.7687172150678858E-4</v>
      </c>
      <c r="D1308" s="5">
        <f>'Stocks Returns'!C1304</f>
        <v>3.5580055124027066E-3</v>
      </c>
      <c r="E1308" s="5">
        <f>'Stocks Returns'!D1304</f>
        <v>-4.7601940003593191E-3</v>
      </c>
      <c r="F1308" s="5">
        <f>'Stocks Returns'!E1304</f>
        <v>-4.6045197740112842E-2</v>
      </c>
      <c r="G1308" s="5">
        <f t="shared" si="80"/>
        <v>-1.8229120890343564E-3</v>
      </c>
      <c r="H1308" s="5">
        <f t="shared" si="81"/>
        <v>8.013781982788579E-4</v>
      </c>
      <c r="I1308" s="5">
        <f t="shared" si="82"/>
        <v>-7.5322736319232662E-3</v>
      </c>
      <c r="J1308" s="5">
        <f t="shared" si="83"/>
        <v>-4.7998257394932776E-2</v>
      </c>
    </row>
    <row r="1309" spans="1:10" ht="15" customHeight="1" x14ac:dyDescent="0.2">
      <c r="A1309" s="3">
        <f>'2_CVaR_t2'!A1309</f>
        <v>44123</v>
      </c>
      <c r="B1309" s="5">
        <f>'2_CVaR_t2'!D1309-1</f>
        <v>-9.9239054001839522E-3</v>
      </c>
      <c r="C1309" s="5">
        <f>'Stocks Returns'!B1305</f>
        <v>-3.6259541984732913E-2</v>
      </c>
      <c r="D1309" s="5">
        <f>'Stocks Returns'!C1305</f>
        <v>-1.6428642764406254E-2</v>
      </c>
      <c r="E1309" s="5">
        <f>'Stocks Returns'!D1305</f>
        <v>7.6707878350328329E-3</v>
      </c>
      <c r="F1309" s="5">
        <f>'Stocks Returns'!E1305</f>
        <v>-3.1684927450399747E-2</v>
      </c>
      <c r="G1309" s="5">
        <f t="shared" si="80"/>
        <v>-2.6234249608132455E-2</v>
      </c>
      <c r="H1309" s="5">
        <f t="shared" si="81"/>
        <v>-1.7761478091630669E-3</v>
      </c>
      <c r="I1309" s="5">
        <f t="shared" si="82"/>
        <v>2.2357174284661108E-2</v>
      </c>
      <c r="J1309" s="5">
        <f t="shared" si="83"/>
        <v>-2.1358708265088271E-2</v>
      </c>
    </row>
    <row r="1310" spans="1:10" ht="15" customHeight="1" x14ac:dyDescent="0.2">
      <c r="A1310" s="3">
        <f>'2_CVaR_t2'!A1310</f>
        <v>44124</v>
      </c>
      <c r="B1310" s="5">
        <f>'2_CVaR_t2'!D1310-1</f>
        <v>2.1424825014788595E-3</v>
      </c>
      <c r="C1310" s="5">
        <f>'Stocks Returns'!B1306</f>
        <v>2.4752475247524774E-3</v>
      </c>
      <c r="D1310" s="5">
        <f>'Stocks Returns'!C1306</f>
        <v>3.7061481443874111E-3</v>
      </c>
      <c r="E1310" s="5">
        <f>'Stocks Returns'!D1306</f>
        <v>-3.8509761776821527E-3</v>
      </c>
      <c r="F1310" s="5">
        <f>'Stocks Returns'!E1306</f>
        <v>-3.6697247706423131E-3</v>
      </c>
      <c r="G1310" s="5">
        <f t="shared" si="80"/>
        <v>9.0096361321315003E-4</v>
      </c>
      <c r="H1310" s="5">
        <f t="shared" si="81"/>
        <v>6.0008775550403175E-4</v>
      </c>
      <c r="I1310" s="5">
        <f t="shared" si="82"/>
        <v>-6.9734793049826133E-3</v>
      </c>
      <c r="J1310" s="5">
        <f t="shared" si="83"/>
        <v>-5.8692521160526468E-3</v>
      </c>
    </row>
    <row r="1311" spans="1:10" ht="15" customHeight="1" x14ac:dyDescent="0.2">
      <c r="A1311" s="3">
        <f>'2_CVaR_t2'!A1311</f>
        <v>44125</v>
      </c>
      <c r="B1311" s="5">
        <f>'2_CVaR_t2'!D1311-1</f>
        <v>1.8552017115622821E-3</v>
      </c>
      <c r="C1311" s="5">
        <f>'Stocks Returns'!B1307</f>
        <v>2.3209876543209829E-2</v>
      </c>
      <c r="D1311" s="5">
        <f>'Stocks Returns'!C1307</f>
        <v>3.6924633282753305E-3</v>
      </c>
      <c r="E1311" s="5">
        <f>'Stocks Returns'!D1307</f>
        <v>-6.7427852198147509E-3</v>
      </c>
      <c r="F1311" s="5">
        <f>'Stocks Returns'!E1307</f>
        <v>-5.9545733578882709E-2</v>
      </c>
      <c r="G1311" s="5">
        <f t="shared" si="80"/>
        <v>2.1911759407172157E-2</v>
      </c>
      <c r="H1311" s="5">
        <f t="shared" si="81"/>
        <v>1.0092048456968941E-3</v>
      </c>
      <c r="I1311" s="5">
        <f t="shared" si="82"/>
        <v>-9.4412880657640565E-3</v>
      </c>
      <c r="J1311" s="5">
        <f t="shared" si="83"/>
        <v>-6.1447043563226382E-2</v>
      </c>
    </row>
    <row r="1312" spans="1:10" ht="15" customHeight="1" x14ac:dyDescent="0.2">
      <c r="A1312" s="3">
        <f>'2_CVaR_t2'!A1312</f>
        <v>44126</v>
      </c>
      <c r="B1312" s="5">
        <f>'2_CVaR_t2'!D1312-1</f>
        <v>-3.0205644118641573E-4</v>
      </c>
      <c r="C1312" s="5">
        <f>'Stocks Returns'!B1308</f>
        <v>2.1959459459459651E-2</v>
      </c>
      <c r="D1312" s="5">
        <f>'Stocks Returns'!C1308</f>
        <v>-2.2174066421407623E-3</v>
      </c>
      <c r="E1312" s="5">
        <f>'Stocks Returns'!D1308</f>
        <v>1.8464880521361193E-2</v>
      </c>
      <c r="F1312" s="5">
        <f>'Stocks Returns'!E1308</f>
        <v>4.1449086161879922E-2</v>
      </c>
      <c r="G1312" s="5">
        <f t="shared" si="80"/>
        <v>2.2735142761461245E-2</v>
      </c>
      <c r="H1312" s="5">
        <f t="shared" si="81"/>
        <v>-1.7257474435234282E-3</v>
      </c>
      <c r="I1312" s="5">
        <f t="shared" si="82"/>
        <v>1.8950294233070087E-2</v>
      </c>
      <c r="J1312" s="5">
        <f t="shared" si="83"/>
        <v>4.178715958231969E-2</v>
      </c>
    </row>
    <row r="1313" spans="1:10" ht="15" customHeight="1" x14ac:dyDescent="0.2">
      <c r="A1313" s="3">
        <f>'2_CVaR_t2'!A1313</f>
        <v>44127</v>
      </c>
      <c r="B1313" s="5">
        <f>'2_CVaR_t2'!D1313-1</f>
        <v>1.4024444352522814E-4</v>
      </c>
      <c r="C1313" s="5">
        <f>'Stocks Returns'!B1309</f>
        <v>-3.5419126328216644E-3</v>
      </c>
      <c r="D1313" s="5">
        <f>'Stocks Returns'!C1309</f>
        <v>1.0101520278782417E-4</v>
      </c>
      <c r="E1313" s="5">
        <f>'Stocks Returns'!D1309</f>
        <v>0</v>
      </c>
      <c r="F1313" s="5">
        <f>'Stocks Returns'!E1309</f>
        <v>1.9743027264180535E-2</v>
      </c>
      <c r="G1313" s="5">
        <f t="shared" si="80"/>
        <v>-3.191418948155134E-3</v>
      </c>
      <c r="H1313" s="5">
        <f t="shared" si="81"/>
        <v>-5.827638883302571E-5</v>
      </c>
      <c r="I1313" s="5">
        <f t="shared" si="82"/>
        <v>-1.6738211085222778E-4</v>
      </c>
      <c r="J1313" s="5">
        <f t="shared" si="83"/>
        <v>1.9621961726270669E-2</v>
      </c>
    </row>
    <row r="1314" spans="1:10" ht="15" customHeight="1" x14ac:dyDescent="0.2">
      <c r="A1314" s="3">
        <f>'2_CVaR_t2'!A1314</f>
        <v>44130</v>
      </c>
      <c r="B1314" s="5">
        <f>'2_CVaR_t2'!D1314-1</f>
        <v>-1.7024875407186557E-2</v>
      </c>
      <c r="C1314" s="5">
        <f>'Stocks Returns'!B1310</f>
        <v>-2.7488151658767834E-2</v>
      </c>
      <c r="D1314" s="5">
        <f>'Stocks Returns'!C1310</f>
        <v>-2.4948234937629432E-2</v>
      </c>
      <c r="E1314" s="5">
        <f>'Stocks Returns'!D1310</f>
        <v>-2.4795591894774205E-2</v>
      </c>
      <c r="F1314" s="5">
        <f>'Stocks Returns'!E1310</f>
        <v>-6.8223724646588768E-2</v>
      </c>
      <c r="G1314" s="5">
        <f t="shared" si="80"/>
        <v>-1.0636604069149701E-2</v>
      </c>
      <c r="H1314" s="5">
        <f t="shared" si="81"/>
        <v>1.5502373365183439E-4</v>
      </c>
      <c r="I1314" s="5">
        <f t="shared" si="82"/>
        <v>3.7117955278417533E-4</v>
      </c>
      <c r="J1314" s="5">
        <f t="shared" si="83"/>
        <v>-5.0526206680329311E-2</v>
      </c>
    </row>
    <row r="1315" spans="1:10" ht="15" customHeight="1" x14ac:dyDescent="0.2">
      <c r="A1315" s="3">
        <f>'2_CVaR_t2'!A1315</f>
        <v>44131</v>
      </c>
      <c r="B1315" s="5">
        <f>'2_CVaR_t2'!D1315-1</f>
        <v>-1.0571197208552485E-2</v>
      </c>
      <c r="C1315" s="5">
        <f>'Stocks Returns'!B1311</f>
        <v>-2.0467836257309857E-2</v>
      </c>
      <c r="D1315" s="5">
        <f>'Stocks Returns'!C1311</f>
        <v>-1.5590200445434244E-2</v>
      </c>
      <c r="E1315" s="5">
        <f>'Stocks Returns'!D1311</f>
        <v>-1.6221634922081507E-2</v>
      </c>
      <c r="F1315" s="5">
        <f>'Stocks Returns'!E1311</f>
        <v>-1.9788918205804196E-3</v>
      </c>
      <c r="G1315" s="5">
        <f t="shared" si="80"/>
        <v>-9.8202938110904664E-3</v>
      </c>
      <c r="H1315" s="5">
        <f t="shared" si="81"/>
        <v>1.4938125810074962E-5</v>
      </c>
      <c r="I1315" s="5">
        <f t="shared" si="82"/>
        <v>-5.799047164566952E-4</v>
      </c>
      <c r="J1315" s="5">
        <f t="shared" si="83"/>
        <v>9.0192611024090472E-3</v>
      </c>
    </row>
    <row r="1316" spans="1:10" ht="15" customHeight="1" x14ac:dyDescent="0.2">
      <c r="A1316" s="3">
        <f>'2_CVaR_t2'!A1316</f>
        <v>44132</v>
      </c>
      <c r="B1316" s="5">
        <f>'2_CVaR_t2'!D1316-1</f>
        <v>-3.2940573847727972E-2</v>
      </c>
      <c r="C1316" s="5">
        <f>'Stocks Returns'!B1312</f>
        <v>-4.129353233830857E-2</v>
      </c>
      <c r="D1316" s="5">
        <f>'Stocks Returns'!C1312</f>
        <v>-4.8353151636325364E-2</v>
      </c>
      <c r="E1316" s="5">
        <f>'Stocks Returns'!D1312</f>
        <v>-5.0115794349235743E-2</v>
      </c>
      <c r="F1316" s="5">
        <f>'Stocks Returns'!E1312</f>
        <v>-4.8578982154659722E-2</v>
      </c>
      <c r="G1316" s="5">
        <f t="shared" si="80"/>
        <v>-9.1420159639436296E-3</v>
      </c>
      <c r="H1316" s="5">
        <f t="shared" si="81"/>
        <v>1.7383697801817699E-4</v>
      </c>
      <c r="I1316" s="5">
        <f t="shared" si="82"/>
        <v>-1.4589015515888842E-3</v>
      </c>
      <c r="J1316" s="5">
        <f t="shared" si="83"/>
        <v>-1.4359866660597118E-2</v>
      </c>
    </row>
    <row r="1317" spans="1:10" ht="15" customHeight="1" x14ac:dyDescent="0.2">
      <c r="A1317" s="3">
        <f>'2_CVaR_t2'!A1317</f>
        <v>44133</v>
      </c>
      <c r="B1317" s="5">
        <f>'2_CVaR_t2'!D1317-1</f>
        <v>1.5829527540539789E-2</v>
      </c>
      <c r="C1317" s="5">
        <f>'Stocks Returns'!B1313</f>
        <v>2.4130773222625912E-2</v>
      </c>
      <c r="D1317" s="5">
        <f>'Stocks Returns'!C1313</f>
        <v>2.2115331453530063E-2</v>
      </c>
      <c r="E1317" s="5">
        <f>'Stocks Returns'!D1313</f>
        <v>3.7156231714452703E-2</v>
      </c>
      <c r="F1317" s="5">
        <f>'Stocks Returns'!E1313</f>
        <v>1.2851684612712688E-2</v>
      </c>
      <c r="G1317" s="5">
        <f t="shared" si="80"/>
        <v>9.3989541494733965E-3</v>
      </c>
      <c r="H1317" s="5">
        <f t="shared" si="81"/>
        <v>-1.1344661336428925E-3</v>
      </c>
      <c r="I1317" s="5">
        <f t="shared" si="82"/>
        <v>1.3832896679411556E-2</v>
      </c>
      <c r="J1317" s="5">
        <f t="shared" si="83"/>
        <v>-3.5559436416884131E-3</v>
      </c>
    </row>
    <row r="1318" spans="1:10" ht="15" customHeight="1" x14ac:dyDescent="0.2">
      <c r="A1318" s="3">
        <f>'2_CVaR_t2'!A1318</f>
        <v>44134</v>
      </c>
      <c r="B1318" s="5">
        <f>'2_CVaR_t2'!D1318-1</f>
        <v>-1.1327561956185672E-2</v>
      </c>
      <c r="C1318" s="5">
        <f>'Stocks Returns'!B1314</f>
        <v>2.5589054978464532E-2</v>
      </c>
      <c r="D1318" s="5">
        <f>'Stocks Returns'!C1314</f>
        <v>-1.7093092443338564E-2</v>
      </c>
      <c r="E1318" s="5">
        <f>'Stocks Returns'!D1314</f>
        <v>-1.194170192759747E-2</v>
      </c>
      <c r="F1318" s="5">
        <f>'Stocks Returns'!E1314</f>
        <v>-1.851851851851849E-2</v>
      </c>
      <c r="G1318" s="5">
        <f t="shared" si="80"/>
        <v>3.6963700735412205E-2</v>
      </c>
      <c r="H1318" s="5">
        <f t="shared" si="81"/>
        <v>-3.7478352313345328E-4</v>
      </c>
      <c r="I1318" s="5">
        <f t="shared" si="82"/>
        <v>4.816353758382963E-3</v>
      </c>
      <c r="J1318" s="5">
        <f t="shared" si="83"/>
        <v>-6.73520659095889E-3</v>
      </c>
    </row>
    <row r="1319" spans="1:10" ht="15" customHeight="1" x14ac:dyDescent="0.2">
      <c r="A1319" s="3">
        <f>'2_CVaR_t2'!A1319</f>
        <v>44137</v>
      </c>
      <c r="B1319" s="5">
        <f>'2_CVaR_t2'!D1319-1</f>
        <v>1.0610794654500433E-2</v>
      </c>
      <c r="C1319" s="5">
        <f>'Stocks Returns'!B1315</f>
        <v>4.347826086956541E-2</v>
      </c>
      <c r="D1319" s="5">
        <f>'Stocks Returns'!C1315</f>
        <v>1.6674921578339053E-2</v>
      </c>
      <c r="E1319" s="5">
        <f>'Stocks Returns'!D1315</f>
        <v>2.8549676436995242E-4</v>
      </c>
      <c r="F1319" s="5">
        <f>'Stocks Returns'!E1315</f>
        <v>5.6254367575122366E-2</v>
      </c>
      <c r="G1319" s="5">
        <f t="shared" si="80"/>
        <v>3.3763277881277642E-2</v>
      </c>
      <c r="H1319" s="5">
        <f t="shared" si="81"/>
        <v>1.1057287867546669E-3</v>
      </c>
      <c r="I1319" s="5">
        <f t="shared" si="82"/>
        <v>-1.5335463835472249E-2</v>
      </c>
      <c r="J1319" s="5">
        <f t="shared" si="83"/>
        <v>4.5264145579728E-2</v>
      </c>
    </row>
    <row r="1320" spans="1:10" ht="15" customHeight="1" x14ac:dyDescent="0.2">
      <c r="A1320" s="3">
        <f>'2_CVaR_t2'!A1320</f>
        <v>44138</v>
      </c>
      <c r="B1320" s="5">
        <f>'2_CVaR_t2'!D1320-1</f>
        <v>1.4062576865308651E-2</v>
      </c>
      <c r="C1320" s="5">
        <f>'Stocks Returns'!B1316</f>
        <v>0</v>
      </c>
      <c r="D1320" s="5">
        <f>'Stocks Returns'!C1316</f>
        <v>1.9486846378694356E-2</v>
      </c>
      <c r="E1320" s="5">
        <f>'Stocks Returns'!D1316</f>
        <v>3.6723432594424787E-2</v>
      </c>
      <c r="F1320" s="5">
        <f>'Stocks Returns'!E1316</f>
        <v>-3.043334435990741E-2</v>
      </c>
      <c r="G1320" s="5">
        <f t="shared" si="80"/>
        <v>-1.3033226311030285E-2</v>
      </c>
      <c r="H1320" s="5">
        <f t="shared" si="81"/>
        <v>-1.1624636713499573E-3</v>
      </c>
      <c r="I1320" s="5">
        <f t="shared" si="82"/>
        <v>1.6007955828114966E-2</v>
      </c>
      <c r="J1320" s="5">
        <f t="shared" si="83"/>
        <v>-4.5006755409408031E-2</v>
      </c>
    </row>
    <row r="1321" spans="1:10" ht="15" customHeight="1" x14ac:dyDescent="0.2">
      <c r="A1321" s="3">
        <f>'2_CVaR_t2'!A1321</f>
        <v>44139</v>
      </c>
      <c r="B1321" s="5">
        <f>'2_CVaR_t2'!D1321-1</f>
        <v>2.089439420378203E-2</v>
      </c>
      <c r="C1321" s="5">
        <f>'Stocks Returns'!B1317</f>
        <v>-2.7935606060606077E-2</v>
      </c>
      <c r="D1321" s="5">
        <f>'Stocks Returns'!C1317</f>
        <v>2.9892747159392608E-2</v>
      </c>
      <c r="E1321" s="5">
        <f>'Stocks Returns'!D1317</f>
        <v>3.99192438285767E-2</v>
      </c>
      <c r="F1321" s="5">
        <f>'Stocks Returns'!E1317</f>
        <v>3.6506311838962802E-2</v>
      </c>
      <c r="G1321" s="5">
        <f t="shared" si="80"/>
        <v>-4.7536347609012208E-2</v>
      </c>
      <c r="H1321" s="5">
        <f t="shared" si="81"/>
        <v>-8.1120453610419169E-4</v>
      </c>
      <c r="I1321" s="5">
        <f t="shared" si="82"/>
        <v>9.1206268895683736E-3</v>
      </c>
      <c r="J1321" s="5">
        <f t="shared" si="83"/>
        <v>1.4841001123770556E-2</v>
      </c>
    </row>
    <row r="1322" spans="1:10" ht="15" customHeight="1" x14ac:dyDescent="0.2">
      <c r="A1322" s="3">
        <f>'2_CVaR_t2'!A1322</f>
        <v>44140</v>
      </c>
      <c r="B1322" s="5">
        <f>'2_CVaR_t2'!D1322-1</f>
        <v>1.4170095448641007E-2</v>
      </c>
      <c r="C1322" s="5">
        <f>'Stocks Returns'!B1318</f>
        <v>4.3838285435947366E-2</v>
      </c>
      <c r="D1322" s="5">
        <f>'Stocks Returns'!C1318</f>
        <v>1.892045161622935E-2</v>
      </c>
      <c r="E1322" s="5">
        <f>'Stocks Returns'!D1318</f>
        <v>4.4652312036710162E-2</v>
      </c>
      <c r="F1322" s="5">
        <f>'Stocks Returns'!E1318</f>
        <v>-8.5582620144831756E-3</v>
      </c>
      <c r="G1322" s="5">
        <f t="shared" si="80"/>
        <v>3.0701700106466785E-2</v>
      </c>
      <c r="H1322" s="5">
        <f t="shared" si="81"/>
        <v>-1.8870975628890903E-3</v>
      </c>
      <c r="I1322" s="5">
        <f t="shared" si="82"/>
        <v>2.3778147633831834E-2</v>
      </c>
      <c r="J1322" s="5">
        <f t="shared" si="83"/>
        <v>-2.3243284801741516E-2</v>
      </c>
    </row>
    <row r="1323" spans="1:10" ht="15" customHeight="1" x14ac:dyDescent="0.2">
      <c r="A1323" s="3">
        <f>'2_CVaR_t2'!A1323</f>
        <v>44141</v>
      </c>
      <c r="B1323" s="5">
        <f>'2_CVaR_t2'!D1323-1</f>
        <v>5.6144351056461872E-3</v>
      </c>
      <c r="C1323" s="5">
        <f>'Stocks Returns'!B1319</f>
        <v>-2.3331777881474558E-2</v>
      </c>
      <c r="D1323" s="5">
        <f>'Stocks Returns'!C1319</f>
        <v>4.1995547460029758E-3</v>
      </c>
      <c r="E1323" s="5">
        <f>'Stocks Returns'!D1319</f>
        <v>5.8286872782564725E-2</v>
      </c>
      <c r="F1323" s="5">
        <f>'Stocks Returns'!E1319</f>
        <v>-3.0876494023904355E-2</v>
      </c>
      <c r="G1323" s="5">
        <f t="shared" si="80"/>
        <v>-2.824369517833665E-2</v>
      </c>
      <c r="H1323" s="5">
        <f t="shared" si="81"/>
        <v>-4.0163084252684278E-3</v>
      </c>
      <c r="I1323" s="5">
        <f t="shared" si="82"/>
        <v>5.004008382525002E-2</v>
      </c>
      <c r="J1323" s="5">
        <f t="shared" si="83"/>
        <v>-3.6680148689014605E-2</v>
      </c>
    </row>
    <row r="1324" spans="1:10" ht="15" customHeight="1" x14ac:dyDescent="0.2">
      <c r="A1324" s="3">
        <f>'2_CVaR_t2'!A1324</f>
        <v>44144</v>
      </c>
      <c r="B1324" s="5">
        <f>'2_CVaR_t2'!D1324-1</f>
        <v>4.5676410775252752E-2</v>
      </c>
      <c r="C1324" s="5">
        <f>'Stocks Returns'!B1320</f>
        <v>5.6856187290969862E-2</v>
      </c>
      <c r="D1324" s="5">
        <f>'Stocks Returns'!C1320</f>
        <v>7.1597722577719569E-2</v>
      </c>
      <c r="E1324" s="5">
        <f>'Stocks Returns'!D1320</f>
        <v>9.8180076628353596E-3</v>
      </c>
      <c r="F1324" s="5">
        <f>'Stocks Returns'!E1320</f>
        <v>0.14354230900993503</v>
      </c>
      <c r="G1324" s="5">
        <f t="shared" si="80"/>
        <v>1.3432169536176784E-2</v>
      </c>
      <c r="H1324" s="5">
        <f t="shared" si="81"/>
        <v>4.4211482208149216E-3</v>
      </c>
      <c r="I1324" s="5">
        <f t="shared" si="82"/>
        <v>-5.7556608673152501E-2</v>
      </c>
      <c r="J1324" s="5">
        <f t="shared" si="83"/>
        <v>9.6151548340360563E-2</v>
      </c>
    </row>
    <row r="1325" spans="1:10" ht="15" customHeight="1" x14ac:dyDescent="0.2">
      <c r="A1325" s="3">
        <f>'2_CVaR_t2'!A1325</f>
        <v>44145</v>
      </c>
      <c r="B1325" s="5">
        <f>'2_CVaR_t2'!D1325-1</f>
        <v>1.5001021560645533E-4</v>
      </c>
      <c r="C1325" s="5">
        <f>'Stocks Returns'!B1321</f>
        <v>3.616636528028927E-2</v>
      </c>
      <c r="D1325" s="5">
        <f>'Stocks Returns'!C1321</f>
        <v>2.9621967274777727E-3</v>
      </c>
      <c r="E1325" s="5">
        <f>'Stocks Returns'!D1321</f>
        <v>-3.6281716860327218E-2</v>
      </c>
      <c r="F1325" s="5">
        <f>'Stocks Returns'!E1321</f>
        <v>6.4409826243259305E-2</v>
      </c>
      <c r="G1325" s="5">
        <f t="shared" si="80"/>
        <v>3.6507471000704034E-2</v>
      </c>
      <c r="H1325" s="5">
        <f t="shared" si="81"/>
        <v>2.788532483046822E-3</v>
      </c>
      <c r="I1325" s="5">
        <f t="shared" si="82"/>
        <v>-3.6463512361337741E-2</v>
      </c>
      <c r="J1325" s="5">
        <f t="shared" si="83"/>
        <v>6.4278623157413547E-2</v>
      </c>
    </row>
    <row r="1326" spans="1:10" ht="15" customHeight="1" x14ac:dyDescent="0.2">
      <c r="A1326" s="3">
        <f>'2_CVaR_t2'!A1326</f>
        <v>44146</v>
      </c>
      <c r="B1326" s="5">
        <f>'2_CVaR_t2'!D1326-1</f>
        <v>6.9567504021206261E-5</v>
      </c>
      <c r="C1326" s="5">
        <f>'Stocks Returns'!B1322</f>
        <v>-2.0942408376963373E-2</v>
      </c>
      <c r="D1326" s="5">
        <f>'Stocks Returns'!C1322</f>
        <v>-2.8596877783507724E-3</v>
      </c>
      <c r="E1326" s="5">
        <f>'Stocks Returns'!D1322</f>
        <v>3.5515091863516979E-2</v>
      </c>
      <c r="F1326" s="5">
        <f>'Stocks Returns'!E1322</f>
        <v>-7.0363073459048797E-3</v>
      </c>
      <c r="G1326" s="5">
        <f t="shared" si="80"/>
        <v>-2.052397202724493E-2</v>
      </c>
      <c r="H1326" s="5">
        <f t="shared" si="81"/>
        <v>-2.9149614690086758E-3</v>
      </c>
      <c r="I1326" s="5">
        <f t="shared" si="82"/>
        <v>3.5452022478355341E-2</v>
      </c>
      <c r="J1326" s="5">
        <f t="shared" si="83"/>
        <v>-7.0840053245244845E-3</v>
      </c>
    </row>
    <row r="1327" spans="1:10" ht="15" customHeight="1" x14ac:dyDescent="0.2">
      <c r="A1327" s="3">
        <f>'2_CVaR_t2'!A1327</f>
        <v>44147</v>
      </c>
      <c r="B1327" s="5">
        <f>'2_CVaR_t2'!D1327-1</f>
        <v>-1.4261421044222899E-2</v>
      </c>
      <c r="C1327" s="5">
        <f>'Stocks Returns'!B1323</f>
        <v>-2.8520499108734443E-2</v>
      </c>
      <c r="D1327" s="5">
        <f>'Stocks Returns'!C1323</f>
        <v>-2.0874471086036683E-2</v>
      </c>
      <c r="E1327" s="5">
        <f>'Stocks Returns'!D1323</f>
        <v>-2.2099009900990119E-2</v>
      </c>
      <c r="F1327" s="5">
        <f>'Stocks Returns'!E1323</f>
        <v>-3.5997732426303997E-2</v>
      </c>
      <c r="G1327" s="5">
        <f t="shared" si="80"/>
        <v>-1.4325496291522667E-2</v>
      </c>
      <c r="H1327" s="5">
        <f t="shared" si="81"/>
        <v>1.6170822018493972E-4</v>
      </c>
      <c r="I1327" s="5">
        <f t="shared" si="82"/>
        <v>-1.0108454070603158E-3</v>
      </c>
      <c r="J1327" s="5">
        <f t="shared" si="83"/>
        <v>-2.1168871524759832E-2</v>
      </c>
    </row>
    <row r="1328" spans="1:10" ht="15" customHeight="1" x14ac:dyDescent="0.2">
      <c r="A1328" s="3">
        <f>'2_CVaR_t2'!A1328</f>
        <v>44148</v>
      </c>
      <c r="B1328" s="5">
        <f>'2_CVaR_t2'!D1328-1</f>
        <v>7.9247753704230206E-3</v>
      </c>
      <c r="C1328" s="5">
        <f>'Stocks Returns'!B1324</f>
        <v>6.0550458715596278E-2</v>
      </c>
      <c r="D1328" s="5">
        <f>'Stocks Returns'!C1324</f>
        <v>1.0659752232786035E-2</v>
      </c>
      <c r="E1328" s="5">
        <f>'Stocks Returns'!D1324</f>
        <v>2.178843350072901E-2</v>
      </c>
      <c r="F1328" s="5">
        <f>'Stocks Returns'!E1324</f>
        <v>3.969420758600406E-2</v>
      </c>
      <c r="G1328" s="5">
        <f t="shared" si="80"/>
        <v>5.3417581147007225E-2</v>
      </c>
      <c r="H1328" s="5">
        <f t="shared" si="81"/>
        <v>-9.5632530173731661E-4</v>
      </c>
      <c r="I1328" s="5">
        <f t="shared" si="82"/>
        <v>1.0131792730605186E-2</v>
      </c>
      <c r="J1328" s="5">
        <f t="shared" si="83"/>
        <v>3.1492259679191593E-2</v>
      </c>
    </row>
    <row r="1329" spans="1:10" ht="15" customHeight="1" x14ac:dyDescent="0.2">
      <c r="A1329" s="3">
        <f>'2_CVaR_t2'!A1329</f>
        <v>44151</v>
      </c>
      <c r="B1329" s="5">
        <f>'2_CVaR_t2'!D1329-1</f>
        <v>8.2493093525972672E-3</v>
      </c>
      <c r="C1329" s="5">
        <f>'Stocks Returns'!B1325</f>
        <v>4.1089965397923756E-2</v>
      </c>
      <c r="D1329" s="5">
        <f>'Stocks Returns'!C1325</f>
        <v>1.0547320410490224E-2</v>
      </c>
      <c r="E1329" s="5">
        <f>'Stocks Returns'!D1325</f>
        <v>2.7744748315497336E-2</v>
      </c>
      <c r="F1329" s="5">
        <f>'Stocks Returns'!E1325</f>
        <v>7.6923076923076872E-2</v>
      </c>
      <c r="G1329" s="5">
        <f t="shared" si="80"/>
        <v>3.3645109073554343E-2</v>
      </c>
      <c r="H1329" s="5">
        <f t="shared" si="81"/>
        <v>-1.5463859496982566E-3</v>
      </c>
      <c r="I1329" s="5">
        <f t="shared" si="82"/>
        <v>1.5609124945145183E-2</v>
      </c>
      <c r="J1329" s="5">
        <f t="shared" si="83"/>
        <v>6.8384240260950968E-2</v>
      </c>
    </row>
    <row r="1330" spans="1:10" ht="15" customHeight="1" x14ac:dyDescent="0.2">
      <c r="A1330" s="3">
        <f>'2_CVaR_t2'!A1330</f>
        <v>44152</v>
      </c>
      <c r="B1330" s="5">
        <f>'2_CVaR_t2'!D1330-1</f>
        <v>-6.689595059708231E-3</v>
      </c>
      <c r="C1330" s="5">
        <f>'Stocks Returns'!B1326</f>
        <v>9.5554632322392141E-3</v>
      </c>
      <c r="D1330" s="5">
        <f>'Stocks Returns'!C1326</f>
        <v>-9.3559003291019405E-3</v>
      </c>
      <c r="E1330" s="5">
        <f>'Stocks Returns'!D1326</f>
        <v>-1.7585807944465848E-2</v>
      </c>
      <c r="F1330" s="5">
        <f>'Stocks Returns'!E1326</f>
        <v>2.0220588235294157E-2</v>
      </c>
      <c r="G1330" s="5">
        <f t="shared" si="80"/>
        <v>1.6471570835433082E-2</v>
      </c>
      <c r="H1330" s="5">
        <f t="shared" si="81"/>
        <v>5.3653887047439529E-4</v>
      </c>
      <c r="I1330" s="5">
        <f t="shared" si="82"/>
        <v>-7.6729689872991232E-3</v>
      </c>
      <c r="J1330" s="5">
        <f t="shared" si="83"/>
        <v>2.7189369233084026E-2</v>
      </c>
    </row>
    <row r="1331" spans="1:10" ht="15" customHeight="1" x14ac:dyDescent="0.2">
      <c r="A1331" s="3">
        <f>'2_CVaR_t2'!A1331</f>
        <v>44153</v>
      </c>
      <c r="B1331" s="5">
        <f>'2_CVaR_t2'!D1331-1</f>
        <v>-9.5292377681751583E-3</v>
      </c>
      <c r="C1331" s="5">
        <f>'Stocks Returns'!B1327</f>
        <v>8.2304526748970819E-3</v>
      </c>
      <c r="D1331" s="5">
        <f>'Stocks Returns'!C1327</f>
        <v>-1.3668074604907154E-2</v>
      </c>
      <c r="E1331" s="5">
        <f>'Stocks Returns'!D1327</f>
        <v>-1.9784878699850905E-2</v>
      </c>
      <c r="F1331" s="5">
        <f>'Stocks Returns'!E1327</f>
        <v>8.494208494208344E-3</v>
      </c>
      <c r="G1331" s="5">
        <f t="shared" si="80"/>
        <v>1.7876345902120398E-2</v>
      </c>
      <c r="H1331" s="5">
        <f t="shared" si="81"/>
        <v>4.035732034779662E-4</v>
      </c>
      <c r="I1331" s="5">
        <f t="shared" si="82"/>
        <v>-5.680985730070396E-3</v>
      </c>
      <c r="J1331" s="5">
        <f t="shared" si="83"/>
        <v>1.8410735337228958E-2</v>
      </c>
    </row>
    <row r="1332" spans="1:10" ht="15" customHeight="1" x14ac:dyDescent="0.2">
      <c r="A1332" s="3">
        <f>'2_CVaR_t2'!A1332</f>
        <v>44154</v>
      </c>
      <c r="B1332" s="5">
        <f>'2_CVaR_t2'!D1332-1</f>
        <v>3.7180610800735536E-4</v>
      </c>
      <c r="C1332" s="5">
        <f>'Stocks Returns'!B1328</f>
        <v>2.1428571428571352E-2</v>
      </c>
      <c r="D1332" s="5">
        <f>'Stocks Returns'!C1328</f>
        <v>-1.2510224702882988E-3</v>
      </c>
      <c r="E1332" s="5">
        <f>'Stocks Returns'!D1328</f>
        <v>2.1305566680016153E-2</v>
      </c>
      <c r="F1332" s="5">
        <f>'Stocks Returns'!E1328</f>
        <v>7.4017355793771777E-3</v>
      </c>
      <c r="G1332" s="5">
        <f t="shared" si="80"/>
        <v>2.155646186076007E-2</v>
      </c>
      <c r="H1332" s="5">
        <f t="shared" si="81"/>
        <v>-1.7511120428622756E-3</v>
      </c>
      <c r="I1332" s="5">
        <f t="shared" si="82"/>
        <v>2.0796420642243945E-2</v>
      </c>
      <c r="J1332" s="5">
        <f t="shared" si="83"/>
        <v>7.0402929924968018E-3</v>
      </c>
    </row>
    <row r="1333" spans="1:10" ht="15" customHeight="1" x14ac:dyDescent="0.2">
      <c r="A1333" s="3">
        <f>'2_CVaR_t2'!A1333</f>
        <v>44155</v>
      </c>
      <c r="B1333" s="5">
        <f>'2_CVaR_t2'!D1333-1</f>
        <v>-9.6698216618044119E-3</v>
      </c>
      <c r="C1333" s="5">
        <f>'Stocks Returns'!B1329</f>
        <v>1.8581418581418596E-2</v>
      </c>
      <c r="D1333" s="5">
        <f>'Stocks Returns'!C1329</f>
        <v>-1.7777135424194235E-2</v>
      </c>
      <c r="E1333" s="5">
        <f>'Stocks Returns'!D1329</f>
        <v>2.7213551878283893E-2</v>
      </c>
      <c r="F1333" s="5">
        <f>'Stocks Returns'!E1329</f>
        <v>4.5604256397264731E-3</v>
      </c>
      <c r="G1333" s="5">
        <f t="shared" si="80"/>
        <v>2.8362456941744382E-2</v>
      </c>
      <c r="H1333" s="5">
        <f t="shared" si="81"/>
        <v>-3.498585030225581E-3</v>
      </c>
      <c r="I1333" s="5">
        <f t="shared" si="82"/>
        <v>4.1524933871154156E-2</v>
      </c>
      <c r="J1333" s="5">
        <f t="shared" si="83"/>
        <v>1.4622888303164341E-2</v>
      </c>
    </row>
    <row r="1334" spans="1:10" ht="15" customHeight="1" x14ac:dyDescent="0.2">
      <c r="A1334" s="3">
        <f>'2_CVaR_t2'!A1334</f>
        <v>44158</v>
      </c>
      <c r="B1334" s="5">
        <f>'2_CVaR_t2'!D1334-1</f>
        <v>1.3599809757018688E-2</v>
      </c>
      <c r="C1334" s="5">
        <f>'Stocks Returns'!B1330</f>
        <v>3.9623381718320916E-2</v>
      </c>
      <c r="D1334" s="5">
        <f>'Stocks Returns'!C1330</f>
        <v>2.0992740827938006E-2</v>
      </c>
      <c r="E1334" s="5">
        <f>'Stocks Returns'!D1330</f>
        <v>4.8862421743778306E-3</v>
      </c>
      <c r="F1334" s="5">
        <f>'Stocks Returns'!E1330</f>
        <v>7.7175283732660915E-2</v>
      </c>
      <c r="G1334" s="5">
        <f t="shared" si="80"/>
        <v>2.7035019472659485E-2</v>
      </c>
      <c r="H1334" s="5">
        <f t="shared" si="81"/>
        <v>1.0245024764818228E-3</v>
      </c>
      <c r="I1334" s="5">
        <f t="shared" si="82"/>
        <v>-1.5146232487363905E-2</v>
      </c>
      <c r="J1334" s="5">
        <f t="shared" si="83"/>
        <v>6.3082256999364525E-2</v>
      </c>
    </row>
    <row r="1335" spans="1:10" ht="15" customHeight="1" x14ac:dyDescent="0.2">
      <c r="A1335" s="3">
        <f>'2_CVaR_t2'!A1335</f>
        <v>44159</v>
      </c>
      <c r="B1335" s="5">
        <f>'2_CVaR_t2'!D1335-1</f>
        <v>5.457901981944957E-3</v>
      </c>
      <c r="C1335" s="5">
        <f>'Stocks Returns'!B1331</f>
        <v>2.6415094339622636E-2</v>
      </c>
      <c r="D1335" s="5">
        <f>'Stocks Returns'!C1331</f>
        <v>7.3020753266719307E-3</v>
      </c>
      <c r="E1335" s="5">
        <f>'Stocks Returns'!D1331</f>
        <v>1.4739401306792299E-2</v>
      </c>
      <c r="F1335" s="5">
        <f>'Stocks Returns'!E1331</f>
        <v>3.9803324748302504E-2</v>
      </c>
      <c r="G1335" s="5">
        <f t="shared" si="80"/>
        <v>2.1653654379043014E-2</v>
      </c>
      <c r="H1335" s="5">
        <f t="shared" si="81"/>
        <v>-6.834121793140701E-4</v>
      </c>
      <c r="I1335" s="5">
        <f t="shared" si="82"/>
        <v>6.7236409835514863E-3</v>
      </c>
      <c r="J1335" s="5">
        <f t="shared" si="83"/>
        <v>3.4162162309293621E-2</v>
      </c>
    </row>
    <row r="1336" spans="1:10" ht="15" customHeight="1" x14ac:dyDescent="0.2">
      <c r="A1336" s="3">
        <f>'2_CVaR_t2'!A1336</f>
        <v>44160</v>
      </c>
      <c r="B1336" s="5">
        <f>'2_CVaR_t2'!D1336-1</f>
        <v>2.964936023122533E-3</v>
      </c>
      <c r="C1336" s="5">
        <f>'Stocks Returns'!B1332</f>
        <v>3.6764705882352811E-3</v>
      </c>
      <c r="D1336" s="5">
        <f>'Stocks Returns'!C1332</f>
        <v>5.7706982067911028E-3</v>
      </c>
      <c r="E1336" s="5">
        <f>'Stocks Returns'!D1332</f>
        <v>-1.2279125486672759E-2</v>
      </c>
      <c r="F1336" s="5">
        <f>'Stocks Returns'!E1332</f>
        <v>-1.756361179914423E-2</v>
      </c>
      <c r="G1336" s="5">
        <f t="shared" si="80"/>
        <v>1.3115513643304081E-3</v>
      </c>
      <c r="H1336" s="5">
        <f t="shared" si="81"/>
        <v>1.4542021431132599E-3</v>
      </c>
      <c r="I1336" s="5">
        <f t="shared" si="82"/>
        <v>-1.6615495105625613E-2</v>
      </c>
      <c r="J1336" s="5">
        <f t="shared" si="83"/>
        <v>-2.0616902874791392E-2</v>
      </c>
    </row>
    <row r="1337" spans="1:10" ht="15" customHeight="1" x14ac:dyDescent="0.2">
      <c r="A1337" s="3">
        <f>'2_CVaR_t2'!A1337</f>
        <v>44161</v>
      </c>
      <c r="B1337" s="5">
        <f>'2_CVaR_t2'!D1337-1</f>
        <v>3.1594126486123031E-5</v>
      </c>
      <c r="C1337" s="5">
        <f>'Stocks Returns'!B1333</f>
        <v>0</v>
      </c>
      <c r="D1337" s="5">
        <f>'Stocks Returns'!C1333</f>
        <v>0</v>
      </c>
      <c r="E1337" s="5">
        <f>'Stocks Returns'!D1333</f>
        <v>0</v>
      </c>
      <c r="F1337" s="5">
        <f>'Stocks Returns'!E1333</f>
        <v>0</v>
      </c>
      <c r="G1337" s="5">
        <f t="shared" si="80"/>
        <v>4.5494065351061984E-4</v>
      </c>
      <c r="H1337" s="5">
        <f t="shared" si="81"/>
        <v>6.1315236885345803E-7</v>
      </c>
      <c r="I1337" s="5">
        <f t="shared" si="82"/>
        <v>-7.0241384070458875E-6</v>
      </c>
      <c r="J1337" s="5">
        <f t="shared" si="83"/>
        <v>-8.2789821646411454E-6</v>
      </c>
    </row>
    <row r="1338" spans="1:10" ht="15" customHeight="1" x14ac:dyDescent="0.2">
      <c r="A1338" s="3">
        <f>'2_CVaR_t2'!A1338</f>
        <v>44162</v>
      </c>
      <c r="B1338" s="5">
        <f>'2_CVaR_t2'!D1338-1</f>
        <v>7.4210759196269294E-4</v>
      </c>
      <c r="C1338" s="5">
        <f>'Stocks Returns'!B1334</f>
        <v>6.59340659340657E-3</v>
      </c>
      <c r="D1338" s="5">
        <f>'Stocks Returns'!C1334</f>
        <v>5.2159893783487732E-4</v>
      </c>
      <c r="E1338" s="5">
        <f>'Stocks Returns'!D1334</f>
        <v>8.2625833838689822E-3</v>
      </c>
      <c r="F1338" s="5">
        <f>'Stocks Returns'!E1334</f>
        <v>-1.948200779280318E-2</v>
      </c>
      <c r="G1338" s="5">
        <f t="shared" si="80"/>
        <v>6.3653213725865382E-3</v>
      </c>
      <c r="H1338" s="5">
        <f t="shared" si="81"/>
        <v>-5.2347720822119729E-4</v>
      </c>
      <c r="I1338" s="5">
        <f t="shared" si="82"/>
        <v>7.2069060815893003E-3</v>
      </c>
      <c r="J1338" s="5">
        <f t="shared" si="83"/>
        <v>-2.0227848972350672E-2</v>
      </c>
    </row>
    <row r="1339" spans="1:10" ht="15" customHeight="1" x14ac:dyDescent="0.2">
      <c r="A1339" s="3">
        <f>'2_CVaR_t2'!A1339</f>
        <v>44165</v>
      </c>
      <c r="B1339" s="5">
        <f>'2_CVaR_t2'!D1339-1</f>
        <v>-1.5307909665889241E-3</v>
      </c>
      <c r="C1339" s="5">
        <f>'Stocks Returns'!B1335</f>
        <v>-2.0742358078602585E-2</v>
      </c>
      <c r="D1339" s="5">
        <f>'Stocks Returns'!C1335</f>
        <v>-3.0805687203792065E-3</v>
      </c>
      <c r="E1339" s="5">
        <f>'Stocks Returns'!D1335</f>
        <v>1.0375159762423758E-2</v>
      </c>
      <c r="F1339" s="5">
        <f>'Stocks Returns'!E1335</f>
        <v>-7.5268817204301008E-2</v>
      </c>
      <c r="G1339" s="5">
        <f t="shared" si="80"/>
        <v>-1.8785476228913536E-2</v>
      </c>
      <c r="H1339" s="5">
        <f t="shared" si="81"/>
        <v>-7.8053486561539213E-4</v>
      </c>
      <c r="I1339" s="5">
        <f t="shared" si="82"/>
        <v>1.2674073724629132E-2</v>
      </c>
      <c r="J1339" s="5">
        <f t="shared" si="83"/>
        <v>-7.3655232226950529E-2</v>
      </c>
    </row>
    <row r="1340" spans="1:10" ht="15" customHeight="1" x14ac:dyDescent="0.2">
      <c r="A1340" s="3">
        <f>'2_CVaR_t2'!A1340</f>
        <v>44166</v>
      </c>
      <c r="B1340" s="5">
        <f>'2_CVaR_t2'!D1340-1</f>
        <v>3.5400781234704581E-3</v>
      </c>
      <c r="C1340" s="5">
        <f>'Stocks Returns'!B1336</f>
        <v>2.8428093645485042E-2</v>
      </c>
      <c r="D1340" s="5">
        <f>'Stocks Returns'!C1336</f>
        <v>4.04088424055149E-3</v>
      </c>
      <c r="E1340" s="5">
        <f>'Stocks Returns'!D1336</f>
        <v>1.9197856983406592E-2</v>
      </c>
      <c r="F1340" s="5">
        <f>'Stocks Returns'!E1336</f>
        <v>-7.3306370070778115E-3</v>
      </c>
      <c r="G1340" s="5">
        <f t="shared" si="80"/>
        <v>2.5510282808623871E-2</v>
      </c>
      <c r="H1340" s="5">
        <f t="shared" si="81"/>
        <v>-1.1220700095367466E-3</v>
      </c>
      <c r="I1340" s="5">
        <f t="shared" si="82"/>
        <v>1.4012630006343479E-2</v>
      </c>
      <c r="J1340" s="5">
        <f t="shared" si="83"/>
        <v>-1.0980965425367698E-2</v>
      </c>
    </row>
    <row r="1341" spans="1:10" ht="15" customHeight="1" x14ac:dyDescent="0.2">
      <c r="A1341" s="3">
        <f>'2_CVaR_t2'!A1341</f>
        <v>44167</v>
      </c>
      <c r="B1341" s="5">
        <f>'2_CVaR_t2'!D1341-1</f>
        <v>-2.7942439702636213E-3</v>
      </c>
      <c r="C1341" s="5">
        <f>'Stocks Returns'!B1337</f>
        <v>2.511291779584468E-2</v>
      </c>
      <c r="D1341" s="5">
        <f>'Stocks Returns'!C1337</f>
        <v>-4.829545454545392E-3</v>
      </c>
      <c r="E1341" s="5">
        <f>'Stocks Returns'!D1337</f>
        <v>2.9933562093888977E-3</v>
      </c>
      <c r="F1341" s="5">
        <f>'Stocks Returns'!E1337</f>
        <v>1.7825311942958999E-2</v>
      </c>
      <c r="G1341" s="5">
        <f t="shared" si="80"/>
        <v>2.8284373519839926E-2</v>
      </c>
      <c r="H1341" s="5">
        <f t="shared" si="81"/>
        <v>-6.7004045785284006E-4</v>
      </c>
      <c r="I1341" s="5">
        <f t="shared" si="82"/>
        <v>7.1570117339785633E-3</v>
      </c>
      <c r="J1341" s="5">
        <f t="shared" si="83"/>
        <v>2.075044866275989E-2</v>
      </c>
    </row>
    <row r="1342" spans="1:10" ht="15" customHeight="1" x14ac:dyDescent="0.2">
      <c r="A1342" s="3">
        <f>'2_CVaR_t2'!A1342</f>
        <v>44168</v>
      </c>
      <c r="B1342" s="5">
        <f>'2_CVaR_t2'!D1342-1</f>
        <v>-5.8123887590449952E-3</v>
      </c>
      <c r="C1342" s="5">
        <f>'Stocks Returns'!B1338</f>
        <v>-4.5823052520268526E-3</v>
      </c>
      <c r="D1342" s="5">
        <f>'Stocks Returns'!C1338</f>
        <v>-1.0134170710819235E-2</v>
      </c>
      <c r="E1342" s="5">
        <f>'Stocks Returns'!D1338</f>
        <v>8.2253603144561982E-3</v>
      </c>
      <c r="F1342" s="5">
        <f>'Stocks Returns'!E1338</f>
        <v>3.0773079809857551E-2</v>
      </c>
      <c r="G1342" s="5">
        <f t="shared" si="80"/>
        <v>1.4905324772076433E-3</v>
      </c>
      <c r="H1342" s="5">
        <f t="shared" si="81"/>
        <v>-1.5327489031500396E-3</v>
      </c>
      <c r="I1342" s="5">
        <f t="shared" si="82"/>
        <v>1.6843522664836155E-2</v>
      </c>
      <c r="J1342" s="5">
        <f t="shared" si="83"/>
        <v>3.6831259899835919E-2</v>
      </c>
    </row>
    <row r="1343" spans="1:10" ht="15" customHeight="1" x14ac:dyDescent="0.2">
      <c r="A1343" s="3">
        <f>'2_CVaR_t2'!A1343</f>
        <v>44169</v>
      </c>
      <c r="B1343" s="5">
        <f>'2_CVaR_t2'!D1343-1</f>
        <v>1.6277073673948816E-2</v>
      </c>
      <c r="C1343" s="5">
        <f>'Stocks Returns'!B1339</f>
        <v>8.4985835694051381E-3</v>
      </c>
      <c r="D1343" s="5">
        <f>'Stocks Returns'!C1339</f>
        <v>2.2254265801489925E-2</v>
      </c>
      <c r="E1343" s="5">
        <f>'Stocks Returns'!D1339</f>
        <v>4.1368854234351549E-2</v>
      </c>
      <c r="F1343" s="5">
        <f>'Stocks Returns'!E1339</f>
        <v>7.451456310679605E-2</v>
      </c>
      <c r="G1343" s="5">
        <f t="shared" si="80"/>
        <v>-6.663467447163068E-3</v>
      </c>
      <c r="H1343" s="5">
        <f t="shared" si="81"/>
        <v>-1.6542022050302155E-3</v>
      </c>
      <c r="I1343" s="5">
        <f t="shared" si="82"/>
        <v>1.7384981867391507E-2</v>
      </c>
      <c r="J1343" s="5">
        <f t="shared" si="83"/>
        <v>5.7642350962537274E-2</v>
      </c>
    </row>
    <row r="1344" spans="1:10" ht="15" customHeight="1" x14ac:dyDescent="0.2">
      <c r="A1344" s="3">
        <f>'2_CVaR_t2'!A1344</f>
        <v>44172</v>
      </c>
      <c r="B1344" s="5">
        <f>'2_CVaR_t2'!D1344-1</f>
        <v>1.3787734850878586E-4</v>
      </c>
      <c r="C1344" s="5">
        <f>'Stocks Returns'!B1340</f>
        <v>1.1235955056179803E-2</v>
      </c>
      <c r="D1344" s="5">
        <f>'Stocks Returns'!C1340</f>
        <v>-1.4105698702271408E-4</v>
      </c>
      <c r="E1344" s="5">
        <f>'Stocks Returns'!D1340</f>
        <v>5.1996672212979433E-3</v>
      </c>
      <c r="F1344" s="5">
        <f>'Stocks Returns'!E1340</f>
        <v>-3.2753557714027659E-2</v>
      </c>
      <c r="G1344" s="5">
        <f t="shared" si="80"/>
        <v>1.1588724260202106E-2</v>
      </c>
      <c r="H1344" s="5">
        <f t="shared" si="81"/>
        <v>-2.9686483618501899E-4</v>
      </c>
      <c r="I1344" s="5">
        <f t="shared" si="82"/>
        <v>5.0357787271029511E-3</v>
      </c>
      <c r="J1344" s="5">
        <f t="shared" si="83"/>
        <v>-3.2872166043331957E-2</v>
      </c>
    </row>
    <row r="1345" spans="1:10" ht="15" customHeight="1" x14ac:dyDescent="0.2">
      <c r="A1345" s="3">
        <f>'2_CVaR_t2'!A1345</f>
        <v>44173</v>
      </c>
      <c r="B1345" s="5">
        <f>'2_CVaR_t2'!D1345-1</f>
        <v>2.912730195019364E-4</v>
      </c>
      <c r="C1345" s="5">
        <f>'Stocks Returns'!B1341</f>
        <v>-2.4652777777777857E-2</v>
      </c>
      <c r="D1345" s="5">
        <f>'Stocks Returns'!C1341</f>
        <v>5.643075476133852E-4</v>
      </c>
      <c r="E1345" s="5">
        <f>'Stocks Returns'!D1341</f>
        <v>-1.6552865714877241E-3</v>
      </c>
      <c r="F1345" s="5">
        <f>'Stocks Returns'!E1341</f>
        <v>-3.2695002335357826E-3</v>
      </c>
      <c r="G1345" s="5">
        <f t="shared" si="80"/>
        <v>-2.4447469835771691E-2</v>
      </c>
      <c r="H1345" s="5">
        <f t="shared" si="81"/>
        <v>1.8274153991335414E-4</v>
      </c>
      <c r="I1345" s="5">
        <f t="shared" si="82"/>
        <v>-2.0455731053080997E-3</v>
      </c>
      <c r="J1345" s="5">
        <f t="shared" si="83"/>
        <v>-3.5473438956860779E-3</v>
      </c>
    </row>
    <row r="1346" spans="1:10" ht="15" customHeight="1" x14ac:dyDescent="0.2">
      <c r="A1346" s="3">
        <f>'2_CVaR_t2'!A1346</f>
        <v>44174</v>
      </c>
      <c r="B1346" s="5">
        <f>'2_CVaR_t2'!D1346-1</f>
        <v>-1.1124827549443661E-2</v>
      </c>
      <c r="C1346" s="5">
        <f>'Stocks Returns'!B1342</f>
        <v>1.4595941616233565E-2</v>
      </c>
      <c r="D1346" s="5">
        <f>'Stocks Returns'!C1342</f>
        <v>-1.4992715138412382E-2</v>
      </c>
      <c r="E1346" s="5">
        <f>'Stocks Returns'!D1342</f>
        <v>-3.4196891191709766E-2</v>
      </c>
      <c r="F1346" s="5">
        <f>'Stocks Returns'!E1342</f>
        <v>4.6860356138722636E-4</v>
      </c>
      <c r="G1346" s="5">
        <f t="shared" si="80"/>
        <v>2.5775696140079855E-2</v>
      </c>
      <c r="H1346" s="5">
        <f t="shared" si="81"/>
        <v>1.4272219565515942E-3</v>
      </c>
      <c r="I1346" s="5">
        <f t="shared" si="82"/>
        <v>-1.7738053025714337E-2</v>
      </c>
      <c r="J1346" s="5">
        <f t="shared" si="83"/>
        <v>1.2041463130494406E-2</v>
      </c>
    </row>
    <row r="1347" spans="1:10" ht="15" customHeight="1" x14ac:dyDescent="0.2">
      <c r="A1347" s="3">
        <f>'2_CVaR_t2'!A1347</f>
        <v>44175</v>
      </c>
      <c r="B1347" s="5">
        <f>'2_CVaR_t2'!D1347-1</f>
        <v>-5.7397160817120874E-3</v>
      </c>
      <c r="C1347" s="5">
        <f>'Stocks Returns'!B1343</f>
        <v>1.0175438596491171E-2</v>
      </c>
      <c r="D1347" s="5">
        <f>'Stocks Returns'!C1343</f>
        <v>-9.3997518847218631E-3</v>
      </c>
      <c r="E1347" s="5">
        <f>'Stocks Returns'!D1343</f>
        <v>7.8683834048631773E-4</v>
      </c>
      <c r="F1347" s="5">
        <f>'Stocks Returns'!E1343</f>
        <v>3.0444964871194413E-2</v>
      </c>
      <c r="G1347" s="5">
        <f t="shared" si="80"/>
        <v>1.6178415131832651E-2</v>
      </c>
      <c r="H1347" s="5">
        <f t="shared" si="81"/>
        <v>-9.0528518018211795E-4</v>
      </c>
      <c r="I1347" s="5">
        <f t="shared" si="82"/>
        <v>9.2977424379053226E-3</v>
      </c>
      <c r="J1347" s="5">
        <f t="shared" si="83"/>
        <v>3.6427705687763094E-2</v>
      </c>
    </row>
    <row r="1348" spans="1:10" ht="15" customHeight="1" x14ac:dyDescent="0.2">
      <c r="A1348" s="3">
        <f>'2_CVaR_t2'!A1348</f>
        <v>44176</v>
      </c>
      <c r="B1348" s="5">
        <f>'2_CVaR_t2'!D1348-1</f>
        <v>-3.8653689769441169E-3</v>
      </c>
      <c r="C1348" s="5">
        <f>'Stocks Returns'!B1344</f>
        <v>4.8627995831886928E-3</v>
      </c>
      <c r="D1348" s="5">
        <f>'Stocks Returns'!C1344</f>
        <v>-6.5989114204518806E-3</v>
      </c>
      <c r="E1348" s="5">
        <f>'Stocks Returns'!D1344</f>
        <v>5.003216353370199E-3</v>
      </c>
      <c r="F1348" s="5">
        <f>'Stocks Returns'!E1344</f>
        <v>-1.1818181818181839E-2</v>
      </c>
      <c r="G1348" s="5">
        <f t="shared" si="80"/>
        <v>9.0639417659967268E-3</v>
      </c>
      <c r="H1348" s="5">
        <f t="shared" si="81"/>
        <v>-8.6299160379549843E-4</v>
      </c>
      <c r="I1348" s="5">
        <f t="shared" si="82"/>
        <v>1.0747754833366204E-2</v>
      </c>
      <c r="J1348" s="5">
        <f t="shared" si="83"/>
        <v>-7.7811431401695165E-3</v>
      </c>
    </row>
    <row r="1349" spans="1:10" ht="15" customHeight="1" x14ac:dyDescent="0.2">
      <c r="A1349" s="3">
        <f>'2_CVaR_t2'!A1349</f>
        <v>44179</v>
      </c>
      <c r="B1349" s="5">
        <f>'2_CVaR_t2'!D1349-1</f>
        <v>3.3633845960332476E-3</v>
      </c>
      <c r="C1349" s="5">
        <f>'Stocks Returns'!B1345</f>
        <v>-9.6785343933633028E-3</v>
      </c>
      <c r="D1349" s="5">
        <f>'Stocks Returns'!C1345</f>
        <v>4.8972071373156734E-3</v>
      </c>
      <c r="E1349" s="5">
        <f>'Stocks Returns'!D1345</f>
        <v>6.329564042386604E-3</v>
      </c>
      <c r="F1349" s="5">
        <f>'Stocks Returns'!E1345</f>
        <v>-2.6678932842686187E-2</v>
      </c>
      <c r="G1349" s="5">
        <f t="shared" si="80"/>
        <v>-1.2426487434516943E-2</v>
      </c>
      <c r="H1349" s="5">
        <f t="shared" si="81"/>
        <v>-5.7006256618478274E-6</v>
      </c>
      <c r="I1349" s="5">
        <f t="shared" si="82"/>
        <v>1.4051206191700964E-3</v>
      </c>
      <c r="J1349" s="5">
        <f t="shared" si="83"/>
        <v>-3.0145841139201879E-2</v>
      </c>
    </row>
    <row r="1350" spans="1:10" ht="15" customHeight="1" x14ac:dyDescent="0.2">
      <c r="A1350" s="3">
        <f>'2_CVaR_t2'!A1350</f>
        <v>44180</v>
      </c>
      <c r="B1350" s="5">
        <f>'2_CVaR_t2'!D1350-1</f>
        <v>3.2845683680973181E-3</v>
      </c>
      <c r="C1350" s="5">
        <f>'Stocks Returns'!B1346</f>
        <v>2.4432809773125008E-3</v>
      </c>
      <c r="D1350" s="5">
        <f>'Stocks Returns'!C1346</f>
        <v>5.3558504221955516E-3</v>
      </c>
      <c r="E1350" s="5">
        <f>'Stocks Returns'!D1346</f>
        <v>-2.4028268551237186E-3</v>
      </c>
      <c r="F1350" s="5">
        <f>'Stocks Returns'!E1346</f>
        <v>1.1342155009451682E-2</v>
      </c>
      <c r="G1350" s="5">
        <f t="shared" ref="G1350:G1413" si="84">C1350-($P$11+$O$11*$B1350)</f>
        <v>-2.2890499451294101E-4</v>
      </c>
      <c r="H1350" s="5">
        <f t="shared" ref="H1350:H1413" si="85">D1350-($P$12+$O$12*$B1350)</f>
        <v>5.6893945604093166E-4</v>
      </c>
      <c r="I1350" s="5">
        <f t="shared" ref="I1350:I1413" si="86">E1350-($P$13+$O$13*$B1350)</f>
        <v>-7.2109447042230882E-3</v>
      </c>
      <c r="J1350" s="5">
        <f t="shared" ref="J1350:J1413" si="87">F1350-($P$14+$O$14*$B1350)</f>
        <v>7.9570634174608787E-3</v>
      </c>
    </row>
    <row r="1351" spans="1:10" ht="15" customHeight="1" x14ac:dyDescent="0.2">
      <c r="A1351" s="3">
        <f>'2_CVaR_t2'!A1351</f>
        <v>44181</v>
      </c>
      <c r="B1351" s="5">
        <f>'2_CVaR_t2'!D1351-1</f>
        <v>-1.125088829069365E-3</v>
      </c>
      <c r="C1351" s="5">
        <f>'Stocks Returns'!B1347</f>
        <v>2.4373259052925533E-3</v>
      </c>
      <c r="D1351" s="5">
        <f>'Stocks Returns'!C1347</f>
        <v>-4.319447110769925E-4</v>
      </c>
      <c r="E1351" s="5">
        <f>'Stocks Returns'!D1347</f>
        <v>-1.6576933975630537E-2</v>
      </c>
      <c r="F1351" s="5">
        <f>'Stocks Returns'!E1347</f>
        <v>-1.121495327102795E-2</v>
      </c>
      <c r="G1351" s="5">
        <f t="shared" si="84"/>
        <v>4.0042009913360396E-3</v>
      </c>
      <c r="H1351" s="5">
        <f t="shared" si="85"/>
        <v>1.2710021014760626E-3</v>
      </c>
      <c r="I1351" s="5">
        <f t="shared" si="86"/>
        <v>-1.4876799418421261E-2</v>
      </c>
      <c r="J1351" s="5">
        <f t="shared" si="87"/>
        <v>-1.0022515217094519E-2</v>
      </c>
    </row>
    <row r="1352" spans="1:10" ht="15" customHeight="1" x14ac:dyDescent="0.2">
      <c r="A1352" s="3">
        <f>'2_CVaR_t2'!A1352</f>
        <v>44182</v>
      </c>
      <c r="B1352" s="5">
        <f>'2_CVaR_t2'!D1352-1</f>
        <v>9.0927508794711454E-3</v>
      </c>
      <c r="C1352" s="5">
        <f>'Stocks Returns'!B1348</f>
        <v>-1.736714136853057E-3</v>
      </c>
      <c r="D1352" s="5">
        <f>'Stocks Returns'!C1348</f>
        <v>1.3972247563259321E-2</v>
      </c>
      <c r="E1352" s="5">
        <f>'Stocks Returns'!D1348</f>
        <v>6.4832156749747849E-3</v>
      </c>
      <c r="F1352" s="5">
        <f>'Stocks Returns'!E1348</f>
        <v>-8.2703213610586523E-3</v>
      </c>
      <c r="G1352" s="5">
        <f t="shared" si="84"/>
        <v>-9.9923818171387211E-3</v>
      </c>
      <c r="H1352" s="5">
        <f t="shared" si="85"/>
        <v>6.3721669431206739E-4</v>
      </c>
      <c r="I1352" s="5">
        <f t="shared" si="86"/>
        <v>-6.897250571232796E-3</v>
      </c>
      <c r="J1352" s="5">
        <f t="shared" si="87"/>
        <v>-1.7684708756776621E-2</v>
      </c>
    </row>
    <row r="1353" spans="1:10" ht="15" customHeight="1" x14ac:dyDescent="0.2">
      <c r="A1353" s="3">
        <f>'2_CVaR_t2'!A1353</f>
        <v>44183</v>
      </c>
      <c r="B1353" s="5">
        <f>'2_CVaR_t2'!D1353-1</f>
        <v>-2.728240340833521E-4</v>
      </c>
      <c r="C1353" s="5">
        <f>'Stocks Returns'!B1349</f>
        <v>-3.2707028531663074E-2</v>
      </c>
      <c r="D1353" s="5">
        <f>'Stocks Returns'!C1349</f>
        <v>6.155885974050701E-4</v>
      </c>
      <c r="E1353" s="5">
        <f>'Stocks Returns'!D1349</f>
        <v>-1.2238763240767336E-2</v>
      </c>
      <c r="F1353" s="5">
        <f>'Stocks Returns'!E1349</f>
        <v>-2.3588277340957919E-2</v>
      </c>
      <c r="G1353" s="5">
        <f t="shared" si="84"/>
        <v>-3.1959446724412137E-2</v>
      </c>
      <c r="H1353" s="5">
        <f t="shared" si="85"/>
        <v>1.0642253668072573E-3</v>
      </c>
      <c r="I1353" s="5">
        <f t="shared" si="86"/>
        <v>-1.1796493899553489E-2</v>
      </c>
      <c r="J1353" s="5">
        <f t="shared" si="87"/>
        <v>-2.3280549184141363E-2</v>
      </c>
    </row>
    <row r="1354" spans="1:10" ht="15" customHeight="1" x14ac:dyDescent="0.2">
      <c r="A1354" s="3">
        <f>'2_CVaR_t2'!A1354</f>
        <v>44186</v>
      </c>
      <c r="B1354" s="5">
        <f>'2_CVaR_t2'!D1354-1</f>
        <v>-6.8250710053807673E-3</v>
      </c>
      <c r="C1354" s="5">
        <f>'Stocks Returns'!B1350</f>
        <v>-1.5467625899280524E-2</v>
      </c>
      <c r="D1354" s="5">
        <f>'Stocks Returns'!C1350</f>
        <v>-1.0884482513842331E-2</v>
      </c>
      <c r="E1354" s="5">
        <f>'Stocks Returns'!D1350</f>
        <v>-7.2458517498708019E-5</v>
      </c>
      <c r="F1354" s="5">
        <f>'Stocks Returns'!E1350</f>
        <v>-1.8057589067837831E-2</v>
      </c>
      <c r="G1354" s="5">
        <f t="shared" si="84"/>
        <v>-8.4212835000695395E-3</v>
      </c>
      <c r="H1354" s="5">
        <f t="shared" si="85"/>
        <v>-7.9265828714515478E-4</v>
      </c>
      <c r="I1354" s="5">
        <f t="shared" si="86"/>
        <v>1.0040330596788336E-2</v>
      </c>
      <c r="J1354" s="5">
        <f t="shared" si="87"/>
        <v>-1.0948174653458549E-2</v>
      </c>
    </row>
    <row r="1355" spans="1:10" ht="15" customHeight="1" x14ac:dyDescent="0.2">
      <c r="A1355" s="3">
        <f>'2_CVaR_t2'!A1355</f>
        <v>44187</v>
      </c>
      <c r="B1355" s="5">
        <f>'2_CVaR_t2'!D1355-1</f>
        <v>-9.923720108430345E-3</v>
      </c>
      <c r="C1355" s="5">
        <f>'Stocks Returns'!B1351</f>
        <v>-5.8458165875046042E-3</v>
      </c>
      <c r="D1355" s="5">
        <f>'Stocks Returns'!C1351</f>
        <v>-1.516673843356775E-2</v>
      </c>
      <c r="E1355" s="5">
        <f>'Stocks Returns'!D1351</f>
        <v>-7.6086956521740357E-3</v>
      </c>
      <c r="F1355" s="5">
        <f>'Stocks Returns'!E1351</f>
        <v>-3.006958250497016E-2</v>
      </c>
      <c r="G1355" s="5">
        <f t="shared" si="84"/>
        <v>4.1792976657130266E-3</v>
      </c>
      <c r="H1355" s="5">
        <f t="shared" si="85"/>
        <v>-5.1451617914340456E-4</v>
      </c>
      <c r="I1355" s="5">
        <f t="shared" si="86"/>
        <v>7.0774173237016635E-3</v>
      </c>
      <c r="J1355" s="5">
        <f t="shared" si="87"/>
        <v>-1.974355566533486E-2</v>
      </c>
    </row>
    <row r="1356" spans="1:10" ht="15" customHeight="1" x14ac:dyDescent="0.2">
      <c r="A1356" s="3">
        <f>'2_CVaR_t2'!A1356</f>
        <v>44188</v>
      </c>
      <c r="B1356" s="5">
        <f>'2_CVaR_t2'!D1356-1</f>
        <v>-1.9082914958240549E-3</v>
      </c>
      <c r="C1356" s="5">
        <f>'Stocks Returns'!B1352</f>
        <v>3.8588754134509351E-2</v>
      </c>
      <c r="D1356" s="5">
        <f>'Stocks Returns'!C1352</f>
        <v>-2.623396813058676E-3</v>
      </c>
      <c r="E1356" s="5">
        <f>'Stocks Returns'!D1352</f>
        <v>-6.936838262139422E-3</v>
      </c>
      <c r="F1356" s="5">
        <f>'Stocks Returns'!E1352</f>
        <v>2.6902382782475032E-2</v>
      </c>
      <c r="G1356" s="5">
        <f t="shared" si="84"/>
        <v>4.0908532173460854E-2</v>
      </c>
      <c r="H1356" s="5">
        <f t="shared" si="85"/>
        <v>2.3221871995827287E-4</v>
      </c>
      <c r="I1356" s="5">
        <f t="shared" si="86"/>
        <v>-4.0807679002583704E-3</v>
      </c>
      <c r="J1356" s="5">
        <f t="shared" si="87"/>
        <v>2.8907839460200816E-2</v>
      </c>
    </row>
    <row r="1357" spans="1:10" ht="15" customHeight="1" x14ac:dyDescent="0.2">
      <c r="A1357" s="3">
        <f>'2_CVaR_t2'!A1357</f>
        <v>44189</v>
      </c>
      <c r="B1357" s="5">
        <f>'2_CVaR_t2'!D1357-1</f>
        <v>1.0655345679458028E-2</v>
      </c>
      <c r="C1357" s="5">
        <f>'Stocks Returns'!B1353</f>
        <v>1.0969568294409093E-2</v>
      </c>
      <c r="D1357" s="5">
        <f>'Stocks Returns'!C1353</f>
        <v>1.6561130053579953E-2</v>
      </c>
      <c r="E1357" s="5">
        <f>'Stocks Returns'!D1353</f>
        <v>5.6617647058825327E-3</v>
      </c>
      <c r="F1357" s="5">
        <f>'Stocks Returns'!E1353</f>
        <v>-1.4720558882235446E-2</v>
      </c>
      <c r="G1357" s="5">
        <f t="shared" si="84"/>
        <v>1.2117578239516837E-3</v>
      </c>
      <c r="H1357" s="5">
        <f t="shared" si="85"/>
        <v>9.2636984871541025E-4</v>
      </c>
      <c r="I1357" s="5">
        <f t="shared" si="86"/>
        <v>-1.0024949149239938E-2</v>
      </c>
      <c r="J1357" s="5">
        <f t="shared" si="87"/>
        <v>-2.5757027927770293E-2</v>
      </c>
    </row>
    <row r="1358" spans="1:10" ht="15" customHeight="1" x14ac:dyDescent="0.2">
      <c r="A1358" s="3">
        <f>'2_CVaR_t2'!A1358</f>
        <v>44190</v>
      </c>
      <c r="B1358" s="5">
        <f>'2_CVaR_t2'!D1358-1</f>
        <v>3.1594126486123031E-5</v>
      </c>
      <c r="C1358" s="5">
        <f>'Stocks Returns'!B1354</f>
        <v>0</v>
      </c>
      <c r="D1358" s="5">
        <f>'Stocks Returns'!C1354</f>
        <v>0</v>
      </c>
      <c r="E1358" s="5">
        <f>'Stocks Returns'!D1354</f>
        <v>0</v>
      </c>
      <c r="F1358" s="5">
        <f>'Stocks Returns'!E1354</f>
        <v>0</v>
      </c>
      <c r="G1358" s="5">
        <f t="shared" si="84"/>
        <v>4.5494065351061984E-4</v>
      </c>
      <c r="H1358" s="5">
        <f t="shared" si="85"/>
        <v>6.1315236885345803E-7</v>
      </c>
      <c r="I1358" s="5">
        <f t="shared" si="86"/>
        <v>-7.0241384070458875E-6</v>
      </c>
      <c r="J1358" s="5">
        <f t="shared" si="87"/>
        <v>-8.2789821646411454E-6</v>
      </c>
    </row>
    <row r="1359" spans="1:10" ht="15" customHeight="1" x14ac:dyDescent="0.2">
      <c r="A1359" s="3">
        <f>'2_CVaR_t2'!A1359</f>
        <v>44193</v>
      </c>
      <c r="B1359" s="5">
        <f>'2_CVaR_t2'!D1359-1</f>
        <v>1.1607213902425029E-2</v>
      </c>
      <c r="C1359" s="5">
        <f>'Stocks Returns'!B1355</f>
        <v>3.0801540077003864E-2</v>
      </c>
      <c r="D1359" s="5">
        <f>'Stocks Returns'!C1355</f>
        <v>1.8830857690464775E-2</v>
      </c>
      <c r="E1359" s="5">
        <f>'Stocks Returns'!D1355</f>
        <v>-3.8020033633107131E-3</v>
      </c>
      <c r="F1359" s="5">
        <f>'Stocks Returns'!E1355</f>
        <v>-4.8113446442138441E-3</v>
      </c>
      <c r="G1359" s="5">
        <f t="shared" si="84"/>
        <v>2.0128686251522185E-2</v>
      </c>
      <c r="H1359" s="5">
        <f t="shared" si="85"/>
        <v>1.7951973441796623E-3</v>
      </c>
      <c r="I1359" s="5">
        <f t="shared" si="86"/>
        <v>-2.0893588022584165E-2</v>
      </c>
      <c r="J1359" s="5">
        <f t="shared" si="87"/>
        <v>-1.6835918845052887E-2</v>
      </c>
    </row>
    <row r="1360" spans="1:10" ht="15" customHeight="1" x14ac:dyDescent="0.2">
      <c r="A1360" s="3">
        <f>'2_CVaR_t2'!A1360</f>
        <v>44194</v>
      </c>
      <c r="B1360" s="5">
        <f>'2_CVaR_t2'!D1360-1</f>
        <v>4.7237585775885549E-3</v>
      </c>
      <c r="C1360" s="5">
        <f>'Stocks Returns'!B1356</f>
        <v>8.149405772495788E-3</v>
      </c>
      <c r="D1360" s="5">
        <f>'Stocks Returns'!C1356</f>
        <v>8.1832290833843135E-3</v>
      </c>
      <c r="E1360" s="5">
        <f>'Stocks Returns'!D1356</f>
        <v>-8.0000000000000071E-3</v>
      </c>
      <c r="F1360" s="5">
        <f>'Stocks Returns'!E1356</f>
        <v>-5.8524173027989512E-3</v>
      </c>
      <c r="G1360" s="5">
        <f t="shared" si="84"/>
        <v>4.0937074551210244E-3</v>
      </c>
      <c r="H1360" s="5">
        <f t="shared" si="85"/>
        <v>1.2782079425639834E-3</v>
      </c>
      <c r="I1360" s="5">
        <f t="shared" si="86"/>
        <v>-1.4932231521716712E-2</v>
      </c>
      <c r="J1360" s="5">
        <f t="shared" si="87"/>
        <v>-1.073148803092373E-2</v>
      </c>
    </row>
    <row r="1361" spans="1:10" ht="15" customHeight="1" x14ac:dyDescent="0.2">
      <c r="A1361" s="3">
        <f>'2_CVaR_t2'!A1361</f>
        <v>44195</v>
      </c>
      <c r="B1361" s="5">
        <f>'2_CVaR_t2'!D1361-1</f>
        <v>1.2360566317243249E-2</v>
      </c>
      <c r="C1361" s="5">
        <f>'Stocks Returns'!B1357</f>
        <v>4.0417649040080939E-3</v>
      </c>
      <c r="D1361" s="5">
        <f>'Stocks Returns'!C1357</f>
        <v>1.8612679012921518E-2</v>
      </c>
      <c r="E1361" s="5">
        <f>'Stocks Returns'!D1357</f>
        <v>1.2059781000295811E-2</v>
      </c>
      <c r="F1361" s="5">
        <f>'Stocks Returns'!E1357</f>
        <v>2.4059380598924873E-2</v>
      </c>
      <c r="G1361" s="5">
        <f t="shared" si="84"/>
        <v>-7.3552964373229651E-3</v>
      </c>
      <c r="H1361" s="5">
        <f t="shared" si="85"/>
        <v>4.6828168078688268E-4</v>
      </c>
      <c r="I1361" s="5">
        <f t="shared" si="86"/>
        <v>-6.1436832104514866E-3</v>
      </c>
      <c r="J1361" s="5">
        <f t="shared" si="87"/>
        <v>1.1252774403654433E-2</v>
      </c>
    </row>
    <row r="1362" spans="1:10" ht="15" customHeight="1" x14ac:dyDescent="0.2">
      <c r="A1362" s="3">
        <f>'2_CVaR_t2'!A1362</f>
        <v>44196</v>
      </c>
      <c r="B1362" s="5">
        <f>'2_CVaR_t2'!D1362-1</f>
        <v>1.5917621791969871E-3</v>
      </c>
      <c r="C1362" s="5">
        <f>'Stocks Returns'!B1358</f>
        <v>9.3928212009393164E-3</v>
      </c>
      <c r="D1362" s="5">
        <f>'Stocks Returns'!C1358</f>
        <v>1.694449532881448E-3</v>
      </c>
      <c r="E1362" s="5">
        <f>'Stocks Returns'!D1358</f>
        <v>9.6498282038162131E-3</v>
      </c>
      <c r="F1362" s="5">
        <f>'Stocks Returns'!E1358</f>
        <v>-4.9987503124204746E-4</v>
      </c>
      <c r="G1362" s="5">
        <f t="shared" si="84"/>
        <v>8.3479519281302074E-3</v>
      </c>
      <c r="H1362" s="5">
        <f t="shared" si="85"/>
        <v>-6.0109511574215398E-4</v>
      </c>
      <c r="I1362" s="5">
        <f t="shared" si="86"/>
        <v>7.3401381144537195E-3</v>
      </c>
      <c r="J1362" s="5">
        <f t="shared" si="87"/>
        <v>-2.1277165314401987E-3</v>
      </c>
    </row>
    <row r="1363" spans="1:10" ht="15" customHeight="1" x14ac:dyDescent="0.2">
      <c r="A1363" s="3">
        <f>'2_CVaR_t2'!A1363</f>
        <v>44197</v>
      </c>
      <c r="B1363" s="5">
        <f>'2_CVaR_t2'!D1363-1</f>
        <v>3.1594126486123031E-5</v>
      </c>
      <c r="C1363" s="5">
        <f>'Stocks Returns'!B1359</f>
        <v>0</v>
      </c>
      <c r="D1363" s="5">
        <f>'Stocks Returns'!C1359</f>
        <v>0</v>
      </c>
      <c r="E1363" s="5">
        <f>'Stocks Returns'!D1359</f>
        <v>0</v>
      </c>
      <c r="F1363" s="5">
        <f>'Stocks Returns'!E1359</f>
        <v>0</v>
      </c>
      <c r="G1363" s="5">
        <f t="shared" si="84"/>
        <v>4.5494065351061984E-4</v>
      </c>
      <c r="H1363" s="5">
        <f t="shared" si="85"/>
        <v>6.1315236885345803E-7</v>
      </c>
      <c r="I1363" s="5">
        <f t="shared" si="86"/>
        <v>-7.0241384070458875E-6</v>
      </c>
      <c r="J1363" s="5">
        <f t="shared" si="87"/>
        <v>-8.2789821646411454E-6</v>
      </c>
    </row>
    <row r="1364" spans="1:10" ht="15" customHeight="1" x14ac:dyDescent="0.2">
      <c r="A1364" s="3">
        <f>'2_CVaR_t2'!A1364</f>
        <v>44200</v>
      </c>
      <c r="B1364" s="5">
        <f>'2_CVaR_t2'!D1364-1</f>
        <v>-3.1173136906509358E-3</v>
      </c>
      <c r="C1364" s="5">
        <f>'Stocks Returns'!B1360</f>
        <v>1.7946161515453696E-2</v>
      </c>
      <c r="D1364" s="5">
        <f>'Stocks Returns'!C1360</f>
        <v>-4.4346911717643156E-3</v>
      </c>
      <c r="E1364" s="5">
        <f>'Stocks Returns'!D1360</f>
        <v>-6.7337629425821E-3</v>
      </c>
      <c r="F1364" s="5">
        <f>'Stocks Returns'!E1360</f>
        <v>-1.0502625656414133E-2</v>
      </c>
      <c r="G1364" s="5">
        <f t="shared" si="84"/>
        <v>2.1428188381248901E-2</v>
      </c>
      <c r="H1364" s="5">
        <f t="shared" si="85"/>
        <v>2.0028764163845456E-4</v>
      </c>
      <c r="I1364" s="5">
        <f t="shared" si="86"/>
        <v>-2.0932859348015897E-3</v>
      </c>
      <c r="J1364" s="5">
        <f t="shared" si="87"/>
        <v>-7.2421201864701253E-3</v>
      </c>
    </row>
    <row r="1365" spans="1:10" ht="15" customHeight="1" x14ac:dyDescent="0.2">
      <c r="A1365" s="3">
        <f>'2_CVaR_t2'!A1365</f>
        <v>44201</v>
      </c>
      <c r="B1365" s="5">
        <f>'2_CVaR_t2'!D1365-1</f>
        <v>-8.0369411708771654E-3</v>
      </c>
      <c r="C1365" s="5">
        <f>'Stocks Returns'!B1361</f>
        <v>2.9056480574600085E-2</v>
      </c>
      <c r="D1365" s="5">
        <f>'Stocks Returns'!C1361</f>
        <v>-1.4924687729610531E-2</v>
      </c>
      <c r="E1365" s="5">
        <f>'Stocks Returns'!D1361</f>
        <v>2.1941974048695023E-2</v>
      </c>
      <c r="F1365" s="5">
        <f>'Stocks Returns'!E1361</f>
        <v>5.73666919383371E-2</v>
      </c>
      <c r="G1365" s="5">
        <f t="shared" si="84"/>
        <v>3.7267809592056528E-2</v>
      </c>
      <c r="H1365" s="5">
        <f t="shared" si="85"/>
        <v>-3.0493087573462991E-3</v>
      </c>
      <c r="I1365" s="5">
        <f t="shared" si="86"/>
        <v>3.3843373154206165E-2</v>
      </c>
      <c r="J1365" s="5">
        <f t="shared" si="87"/>
        <v>6.5734111535780321E-2</v>
      </c>
    </row>
    <row r="1366" spans="1:10" ht="15" customHeight="1" x14ac:dyDescent="0.2">
      <c r="A1366" s="3">
        <f>'2_CVaR_t2'!A1366</f>
        <v>44202</v>
      </c>
      <c r="B1366" s="5">
        <f>'2_CVaR_t2'!D1366-1</f>
        <v>-4.3940698746622875E-3</v>
      </c>
      <c r="C1366" s="5">
        <f>'Stocks Returns'!B1362</f>
        <v>8.6611675126903487E-2</v>
      </c>
      <c r="D1366" s="5">
        <f>'Stocks Returns'!C1362</f>
        <v>-8.8107780523052348E-3</v>
      </c>
      <c r="E1366" s="5">
        <f>'Stocks Returns'!D1362</f>
        <v>1.9188244525287113E-2</v>
      </c>
      <c r="F1366" s="5">
        <f>'Stocks Returns'!E1362</f>
        <v>3.9913957934990307E-2</v>
      </c>
      <c r="G1366" s="5">
        <f t="shared" si="84"/>
        <v>9.1321064388014447E-2</v>
      </c>
      <c r="H1366" s="5">
        <f t="shared" si="85"/>
        <v>-2.2967493078458866E-3</v>
      </c>
      <c r="I1366" s="5">
        <f t="shared" si="86"/>
        <v>2.5713097378020005E-2</v>
      </c>
      <c r="J1366" s="5">
        <f t="shared" si="87"/>
        <v>4.4499824770140715E-2</v>
      </c>
    </row>
    <row r="1367" spans="1:10" ht="15" customHeight="1" x14ac:dyDescent="0.2">
      <c r="A1367" s="3">
        <f>'2_CVaR_t2'!A1367</f>
        <v>44203</v>
      </c>
      <c r="B1367" s="5">
        <f>'2_CVaR_t2'!D1367-1</f>
        <v>5.7115774382134887E-3</v>
      </c>
      <c r="C1367" s="5">
        <f>'Stocks Returns'!B1363</f>
        <v>4.3795620437956373E-3</v>
      </c>
      <c r="D1367" s="5">
        <f>'Stocks Returns'!C1363</f>
        <v>5.5968394318501868E-3</v>
      </c>
      <c r="E1367" s="5">
        <f>'Stocks Returns'!D1363</f>
        <v>4.0733482642777208E-2</v>
      </c>
      <c r="F1367" s="5">
        <f>'Stocks Returns'!E1363</f>
        <v>2.7350034474833418E-2</v>
      </c>
      <c r="G1367" s="5">
        <f t="shared" si="84"/>
        <v>-6.2573944613279753E-4</v>
      </c>
      <c r="H1367" s="5">
        <f t="shared" si="85"/>
        <v>-2.7619917513244524E-3</v>
      </c>
      <c r="I1367" s="5">
        <f t="shared" si="86"/>
        <v>3.2343320449989277E-2</v>
      </c>
      <c r="J1367" s="5">
        <f t="shared" si="87"/>
        <v>2.144553933906555E-2</v>
      </c>
    </row>
    <row r="1368" spans="1:10" ht="15" customHeight="1" x14ac:dyDescent="0.2">
      <c r="A1368" s="3">
        <f>'2_CVaR_t2'!A1368</f>
        <v>44204</v>
      </c>
      <c r="B1368" s="5">
        <f>'2_CVaR_t2'!D1368-1</f>
        <v>4.3777400402429389E-3</v>
      </c>
      <c r="C1368" s="5">
        <f>'Stocks Returns'!B1364</f>
        <v>6.6860465116280743E-3</v>
      </c>
      <c r="D1368" s="5">
        <f>'Stocks Returns'!C1364</f>
        <v>7.6703615359430266E-3</v>
      </c>
      <c r="E1368" s="5">
        <f>'Stocks Returns'!D1364</f>
        <v>-8.7424344317416081E-3</v>
      </c>
      <c r="F1368" s="5">
        <f>'Stocks Returns'!E1364</f>
        <v>0</v>
      </c>
      <c r="G1368" s="5">
        <f t="shared" si="84"/>
        <v>2.9629803335282229E-3</v>
      </c>
      <c r="H1368" s="5">
        <f t="shared" si="85"/>
        <v>1.2745888459121044E-3</v>
      </c>
      <c r="I1368" s="5">
        <f t="shared" si="86"/>
        <v>-1.5163974106537886E-2</v>
      </c>
      <c r="J1368" s="5">
        <f t="shared" si="87"/>
        <v>-4.5198795162191005E-3</v>
      </c>
    </row>
    <row r="1369" spans="1:10" ht="15" customHeight="1" x14ac:dyDescent="0.2">
      <c r="A1369" s="3">
        <f>'2_CVaR_t2'!A1369</f>
        <v>44207</v>
      </c>
      <c r="B1369" s="5">
        <f>'2_CVaR_t2'!D1369-1</f>
        <v>-7.2256698800946539E-3</v>
      </c>
      <c r="C1369" s="5">
        <f>'Stocks Returns'!B1365</f>
        <v>1.4438348252959754E-2</v>
      </c>
      <c r="D1369" s="5">
        <f>'Stocks Returns'!C1365</f>
        <v>-1.1882107217451865E-2</v>
      </c>
      <c r="E1369" s="5">
        <f>'Stocks Returns'!D1365</f>
        <v>2.7815468113976394E-3</v>
      </c>
      <c r="F1369" s="5">
        <f>'Stocks Returns'!E1365</f>
        <v>1.4765100671140896E-2</v>
      </c>
      <c r="G1369" s="5">
        <f t="shared" si="84"/>
        <v>2.1869791582627841E-2</v>
      </c>
      <c r="H1369" s="5">
        <f t="shared" si="85"/>
        <v>-1.2007066116942224E-3</v>
      </c>
      <c r="I1369" s="5">
        <f t="shared" si="86"/>
        <v>1.3485583379567579E-2</v>
      </c>
      <c r="J1369" s="5">
        <f t="shared" si="87"/>
        <v>2.2290364468620739E-2</v>
      </c>
    </row>
    <row r="1370" spans="1:10" ht="15" customHeight="1" x14ac:dyDescent="0.2">
      <c r="A1370" s="3">
        <f>'2_CVaR_t2'!A1370</f>
        <v>44208</v>
      </c>
      <c r="B1370" s="5">
        <f>'2_CVaR_t2'!D1370-1</f>
        <v>-1.1179636731353582E-2</v>
      </c>
      <c r="C1370" s="5">
        <f>'Stocks Returns'!B1366</f>
        <v>4.8391688015938517E-3</v>
      </c>
      <c r="D1370" s="5">
        <f>'Stocks Returns'!C1366</f>
        <v>-1.892996383108636E-2</v>
      </c>
      <c r="E1370" s="5">
        <f>'Stocks Returns'!D1366</f>
        <v>1.0215817603680399E-2</v>
      </c>
      <c r="F1370" s="5">
        <f>'Stocks Returns'!E1366</f>
        <v>4.5414462081128759E-2</v>
      </c>
      <c r="G1370" s="5">
        <f t="shared" si="84"/>
        <v>1.6071612107869143E-2</v>
      </c>
      <c r="H1370" s="5">
        <f t="shared" si="85"/>
        <v>-2.4293620087618879E-3</v>
      </c>
      <c r="I1370" s="5">
        <f t="shared" si="86"/>
        <v>2.6755549130339382E-2</v>
      </c>
      <c r="J1370" s="5">
        <f t="shared" si="87"/>
        <v>5.7044217377918066E-2</v>
      </c>
    </row>
    <row r="1371" spans="1:10" ht="15" customHeight="1" x14ac:dyDescent="0.2">
      <c r="A1371" s="3">
        <f>'2_CVaR_t2'!A1371</f>
        <v>44209</v>
      </c>
      <c r="B1371" s="5">
        <f>'2_CVaR_t2'!D1371-1</f>
        <v>1.9605816156309519E-3</v>
      </c>
      <c r="C1371" s="5">
        <f>'Stocks Returns'!B1367</f>
        <v>3.9376770538243733E-2</v>
      </c>
      <c r="D1371" s="5">
        <f>'Stocks Returns'!C1367</f>
        <v>2.3460691372210185E-3</v>
      </c>
      <c r="E1371" s="5">
        <f>'Stocks Returns'!D1367</f>
        <v>9.2418965979104151E-3</v>
      </c>
      <c r="F1371" s="5">
        <f>'Stocks Returns'!E1367</f>
        <v>-8.2243778996203831E-3</v>
      </c>
      <c r="G1371" s="5">
        <f t="shared" si="84"/>
        <v>3.7977350324065094E-2</v>
      </c>
      <c r="H1371" s="5">
        <f t="shared" si="85"/>
        <v>-4.9228089999775286E-4</v>
      </c>
      <c r="I1371" s="5">
        <f t="shared" si="86"/>
        <v>6.387862611202103E-3</v>
      </c>
      <c r="J1371" s="5">
        <f t="shared" si="87"/>
        <v>-1.0235079524490881E-2</v>
      </c>
    </row>
    <row r="1372" spans="1:10" ht="15" customHeight="1" x14ac:dyDescent="0.2">
      <c r="A1372" s="3">
        <f>'2_CVaR_t2'!A1372</f>
        <v>44210</v>
      </c>
      <c r="B1372" s="5">
        <f>'2_CVaR_t2'!D1372-1</f>
        <v>-2.1427498545901535E-2</v>
      </c>
      <c r="C1372" s="5">
        <f>'Stocks Returns'!B1368</f>
        <v>1.526301444535294E-2</v>
      </c>
      <c r="D1372" s="5">
        <f>'Stocks Returns'!C1368</f>
        <v>-3.5777406257463507E-2</v>
      </c>
      <c r="E1372" s="5">
        <f>'Stocks Returns'!D1368</f>
        <v>1.7120106171201188E-2</v>
      </c>
      <c r="F1372" s="5">
        <f>'Stocks Returns'!E1368</f>
        <v>1.7860939825643074E-2</v>
      </c>
      <c r="G1372" s="5">
        <f t="shared" si="84"/>
        <v>3.6346861160579017E-2</v>
      </c>
      <c r="H1372" s="5">
        <f t="shared" si="85"/>
        <v>-4.1946420949467086E-3</v>
      </c>
      <c r="I1372" s="5">
        <f t="shared" si="86"/>
        <v>4.8784748395431822E-2</v>
      </c>
      <c r="J1372" s="5">
        <f t="shared" si="87"/>
        <v>4.0128685597875455E-2</v>
      </c>
    </row>
    <row r="1373" spans="1:10" ht="15" customHeight="1" x14ac:dyDescent="0.2">
      <c r="A1373" s="3">
        <f>'2_CVaR_t2'!A1373</f>
        <v>44211</v>
      </c>
      <c r="B1373" s="5">
        <f>'2_CVaR_t2'!D1373-1</f>
        <v>-2.5362323449681368E-3</v>
      </c>
      <c r="C1373" s="5">
        <f>'Stocks Returns'!B1369</f>
        <v>-1.3154362416107457E-2</v>
      </c>
      <c r="D1373" s="5">
        <f>'Stocks Returns'!C1369</f>
        <v>-1.3375606856237399E-3</v>
      </c>
      <c r="E1373" s="5">
        <f>'Stocks Returns'!D1369</f>
        <v>-3.0793319415448828E-2</v>
      </c>
      <c r="F1373" s="5">
        <f>'Stocks Returns'!E1369</f>
        <v>-5.7447252976812191E-2</v>
      </c>
      <c r="G1373" s="5">
        <f t="shared" si="84"/>
        <v>-1.0230936637381042E-2</v>
      </c>
      <c r="H1373" s="5">
        <f t="shared" si="85"/>
        <v>2.4422189313960362E-3</v>
      </c>
      <c r="I1373" s="5">
        <f t="shared" si="86"/>
        <v>-2.7010465550966409E-2</v>
      </c>
      <c r="J1373" s="5">
        <f t="shared" si="87"/>
        <v>-5.4789950197604693E-2</v>
      </c>
    </row>
    <row r="1374" spans="1:10" ht="15" customHeight="1" x14ac:dyDescent="0.2">
      <c r="A1374" s="3">
        <f>'2_CVaR_t2'!A1374</f>
        <v>44214</v>
      </c>
      <c r="B1374" s="5">
        <f>'2_CVaR_t2'!D1374-1</f>
        <v>3.1594126486123031E-5</v>
      </c>
      <c r="C1374" s="5">
        <f>'Stocks Returns'!B1370</f>
        <v>0</v>
      </c>
      <c r="D1374" s="5">
        <f>'Stocks Returns'!C1370</f>
        <v>0</v>
      </c>
      <c r="E1374" s="5">
        <f>'Stocks Returns'!D1370</f>
        <v>0</v>
      </c>
      <c r="F1374" s="5">
        <f>'Stocks Returns'!E1370</f>
        <v>0</v>
      </c>
      <c r="G1374" s="5">
        <f t="shared" si="84"/>
        <v>4.5494065351061984E-4</v>
      </c>
      <c r="H1374" s="5">
        <f t="shared" si="85"/>
        <v>6.1315236885345803E-7</v>
      </c>
      <c r="I1374" s="5">
        <f t="shared" si="86"/>
        <v>-7.0241384070458875E-6</v>
      </c>
      <c r="J1374" s="5">
        <f t="shared" si="87"/>
        <v>-8.2789821646411454E-6</v>
      </c>
    </row>
    <row r="1375" spans="1:10" ht="15" customHeight="1" x14ac:dyDescent="0.2">
      <c r="A1375" s="3">
        <f>'2_CVaR_t2'!A1375</f>
        <v>44215</v>
      </c>
      <c r="B1375" s="5">
        <f>'2_CVaR_t2'!D1375-1</f>
        <v>1.9326755269184481E-3</v>
      </c>
      <c r="C1375" s="5">
        <f>'Stocks Returns'!B1371</f>
        <v>-1.6594124047878078E-2</v>
      </c>
      <c r="D1375" s="5">
        <f>'Stocks Returns'!C1371</f>
        <v>3.4723944640102644E-4</v>
      </c>
      <c r="E1375" s="5">
        <f>'Stocks Returns'!D1371</f>
        <v>3.1569736133548743E-2</v>
      </c>
      <c r="F1375" s="5">
        <f>'Stocks Returns'!E1371</f>
        <v>1.9503546099290947E-2</v>
      </c>
      <c r="G1375" s="5">
        <f t="shared" si="84"/>
        <v>-1.7966717774497865E-2</v>
      </c>
      <c r="H1375" s="5">
        <f t="shared" si="85"/>
        <v>-2.4500401540907104E-3</v>
      </c>
      <c r="I1375" s="5">
        <f t="shared" si="86"/>
        <v>2.8756888992187618E-2</v>
      </c>
      <c r="J1375" s="5">
        <f t="shared" si="87"/>
        <v>1.7521812927674674E-2</v>
      </c>
    </row>
    <row r="1376" spans="1:10" ht="15" customHeight="1" x14ac:dyDescent="0.2">
      <c r="A1376" s="3">
        <f>'2_CVaR_t2'!A1376</f>
        <v>44216</v>
      </c>
      <c r="B1376" s="5">
        <f>'2_CVaR_t2'!D1376-1</f>
        <v>1.3203645107687345E-2</v>
      </c>
      <c r="C1376" s="5">
        <f>'Stocks Returns'!B1372</f>
        <v>8.0221300138312301E-3</v>
      </c>
      <c r="D1376" s="5">
        <f>'Stocks Returns'!C1372</f>
        <v>2.1570961023504864E-2</v>
      </c>
      <c r="E1376" s="5">
        <f>'Stocks Returns'!D1372</f>
        <v>-5.6769983686786318E-3</v>
      </c>
      <c r="F1376" s="5">
        <f>'Stocks Returns'!E1372</f>
        <v>-1.3913043478260834E-2</v>
      </c>
      <c r="G1376" s="5">
        <f t="shared" si="84"/>
        <v>-4.1853939801484528E-3</v>
      </c>
      <c r="H1376" s="5">
        <f t="shared" si="85"/>
        <v>2.1857730354111621E-3</v>
      </c>
      <c r="I1376" s="5">
        <f t="shared" si="86"/>
        <v>-2.5124770089347808E-2</v>
      </c>
      <c r="J1376" s="5">
        <f t="shared" si="87"/>
        <v>-2.7594823861580957E-2</v>
      </c>
    </row>
    <row r="1377" spans="1:10" ht="15" customHeight="1" x14ac:dyDescent="0.2">
      <c r="A1377" s="3">
        <f>'2_CVaR_t2'!A1377</f>
        <v>44217</v>
      </c>
      <c r="B1377" s="5">
        <f>'2_CVaR_t2'!D1377-1</f>
        <v>-2.7416947270684222E-3</v>
      </c>
      <c r="C1377" s="5">
        <f>'Stocks Returns'!B1373</f>
        <v>1.1937431394072551E-2</v>
      </c>
      <c r="D1377" s="5">
        <f>'Stocks Returns'!C1373</f>
        <v>-4.2230959662152845E-3</v>
      </c>
      <c r="E1377" s="5">
        <f>'Stocks Returns'!D1373</f>
        <v>-3.9375246095285643E-4</v>
      </c>
      <c r="F1377" s="5">
        <f>'Stocks Returns'!E1373</f>
        <v>-4.7839506172839497E-2</v>
      </c>
      <c r="G1377" s="5">
        <f t="shared" si="84"/>
        <v>1.5058370844242162E-2</v>
      </c>
      <c r="H1377" s="5">
        <f t="shared" si="85"/>
        <v>-1.4092966037033191E-4</v>
      </c>
      <c r="I1377" s="5">
        <f t="shared" si="86"/>
        <v>3.6923451666885845E-3</v>
      </c>
      <c r="J1377" s="5">
        <f t="shared" si="87"/>
        <v>-4.4968919207779512E-2</v>
      </c>
    </row>
    <row r="1378" spans="1:10" ht="15" customHeight="1" x14ac:dyDescent="0.2">
      <c r="A1378" s="3">
        <f>'2_CVaR_t2'!A1378</f>
        <v>44218</v>
      </c>
      <c r="B1378" s="5">
        <f>'2_CVaR_t2'!D1378-1</f>
        <v>-1.0259085540251456E-2</v>
      </c>
      <c r="C1378" s="5">
        <f>'Stocks Returns'!B1374</f>
        <v>1.6677966101694919E-2</v>
      </c>
      <c r="D1378" s="5">
        <f>'Stocks Returns'!C1374</f>
        <v>-1.5209125475285079E-2</v>
      </c>
      <c r="E1378" s="5">
        <f>'Stocks Returns'!D1374</f>
        <v>-1.4377626050420145E-2</v>
      </c>
      <c r="F1378" s="5">
        <f>'Stocks Returns'!E1374</f>
        <v>-1.1576753878212553E-2</v>
      </c>
      <c r="G1378" s="5">
        <f t="shared" si="84"/>
        <v>2.7025471524707266E-2</v>
      </c>
      <c r="H1378" s="5">
        <f t="shared" si="85"/>
        <v>-6.3333344768701921E-5</v>
      </c>
      <c r="I1378" s="5">
        <f t="shared" si="86"/>
        <v>8.0345575887074208E-4</v>
      </c>
      <c r="J1378" s="5">
        <f t="shared" si="87"/>
        <v>-9.0259448819086582E-4</v>
      </c>
    </row>
    <row r="1379" spans="1:10" ht="15" customHeight="1" x14ac:dyDescent="0.2">
      <c r="A1379" s="3">
        <f>'2_CVaR_t2'!A1379</f>
        <v>44221</v>
      </c>
      <c r="B1379" s="5">
        <f>'2_CVaR_t2'!D1379-1</f>
        <v>-3.5243817769875507E-3</v>
      </c>
      <c r="C1379" s="5">
        <f>'Stocks Returns'!B1375</f>
        <v>4.027740730861562E-2</v>
      </c>
      <c r="D1379" s="5">
        <f>'Stocks Returns'!C1375</f>
        <v>-5.1480051480052857E-3</v>
      </c>
      <c r="E1379" s="5">
        <f>'Stocks Returns'!D1375</f>
        <v>-6.3278491973621787E-3</v>
      </c>
      <c r="F1379" s="5">
        <f>'Stocks Returns'!E1375</f>
        <v>-2.576715858514822E-3</v>
      </c>
      <c r="G1379" s="5">
        <f t="shared" si="84"/>
        <v>4.4150754042494793E-2</v>
      </c>
      <c r="H1379" s="5">
        <f t="shared" si="85"/>
        <v>8.6071025680447416E-5</v>
      </c>
      <c r="I1379" s="5">
        <f t="shared" si="86"/>
        <v>-1.0865767685376074E-3</v>
      </c>
      <c r="J1379" s="5">
        <f t="shared" si="87"/>
        <v>1.1063544843432889E-3</v>
      </c>
    </row>
    <row r="1380" spans="1:10" ht="15" customHeight="1" x14ac:dyDescent="0.2">
      <c r="A1380" s="3">
        <f>'2_CVaR_t2'!A1380</f>
        <v>44222</v>
      </c>
      <c r="B1380" s="5">
        <f>'2_CVaR_t2'!D1380-1</f>
        <v>1.7284574828158039E-3</v>
      </c>
      <c r="C1380" s="5">
        <f>'Stocks Returns'!B1376</f>
        <v>4.4102564102564079E-2</v>
      </c>
      <c r="D1380" s="5">
        <f>'Stocks Returns'!C1376</f>
        <v>5.1248880485621484E-3</v>
      </c>
      <c r="E1380" s="5">
        <f>'Stocks Returns'!D1376</f>
        <v>-2.8153908030567165E-2</v>
      </c>
      <c r="F1380" s="5">
        <f>'Stocks Returns'!E1376</f>
        <v>-2.1136683889149799E-2</v>
      </c>
      <c r="G1380" s="5">
        <f t="shared" si="84"/>
        <v>4.2926287849018141E-2</v>
      </c>
      <c r="H1380" s="5">
        <f t="shared" si="85"/>
        <v>2.6281637980245035E-3</v>
      </c>
      <c r="I1380" s="5">
        <f t="shared" si="86"/>
        <v>-3.0665347938323678E-2</v>
      </c>
      <c r="J1380" s="5">
        <f t="shared" si="87"/>
        <v>-2.2906424583955594E-2</v>
      </c>
    </row>
    <row r="1381" spans="1:10" ht="15" customHeight="1" x14ac:dyDescent="0.2">
      <c r="A1381" s="3">
        <f>'2_CVaR_t2'!A1381</f>
        <v>44223</v>
      </c>
      <c r="B1381" s="5">
        <f>'2_CVaR_t2'!D1381-1</f>
        <v>-2.6109141684463988E-2</v>
      </c>
      <c r="C1381" s="5">
        <f>'Stocks Returns'!B1377</f>
        <v>7.7357563850687594E-2</v>
      </c>
      <c r="D1381" s="5">
        <f>'Stocks Returns'!C1377</f>
        <v>-3.4849759912875533E-2</v>
      </c>
      <c r="E1381" s="5">
        <f>'Stocks Returns'!D1377</f>
        <v>-8.2356187060284136E-2</v>
      </c>
      <c r="F1381" s="5">
        <f>'Stocks Returns'!E1377</f>
        <v>-2.4712092130518282E-2</v>
      </c>
      <c r="G1381" s="5">
        <f t="shared" si="84"/>
        <v>0.10294193526163622</v>
      </c>
      <c r="H1381" s="5">
        <f t="shared" si="85"/>
        <v>3.6231539328082304E-3</v>
      </c>
      <c r="I1381" s="5">
        <f t="shared" si="86"/>
        <v>-4.3781865951807185E-2</v>
      </c>
      <c r="J1381" s="5">
        <f t="shared" si="87"/>
        <v>2.4155235364027271E-3</v>
      </c>
    </row>
    <row r="1382" spans="1:10" ht="15" customHeight="1" x14ac:dyDescent="0.2">
      <c r="A1382" s="3">
        <f>'2_CVaR_t2'!A1382</f>
        <v>44224</v>
      </c>
      <c r="B1382" s="5">
        <f>'2_CVaR_t2'!D1382-1</f>
        <v>1.2678072680433861E-2</v>
      </c>
      <c r="C1382" s="5">
        <f>'Stocks Returns'!B1378</f>
        <v>-6.496466833827208E-2</v>
      </c>
      <c r="D1382" s="5">
        <f>'Stocks Returns'!C1378</f>
        <v>1.6669231163768838E-2</v>
      </c>
      <c r="E1382" s="5">
        <f>'Stocks Returns'!D1378</f>
        <v>4.2167769092002594E-2</v>
      </c>
      <c r="F1382" s="5">
        <f>'Stocks Returns'!E1378</f>
        <v>1.131611316113168E-2</v>
      </c>
      <c r="G1382" s="5">
        <f t="shared" si="84"/>
        <v>-7.666695269346728E-2</v>
      </c>
      <c r="H1382" s="5">
        <f t="shared" si="85"/>
        <v>-1.9424521837653023E-3</v>
      </c>
      <c r="I1382" s="5">
        <f t="shared" si="86"/>
        <v>2.349569440659497E-2</v>
      </c>
      <c r="J1382" s="5">
        <f t="shared" si="87"/>
        <v>-1.8200866341148425E-3</v>
      </c>
    </row>
    <row r="1383" spans="1:10" ht="15" customHeight="1" x14ac:dyDescent="0.2">
      <c r="A1383" s="3">
        <f>'2_CVaR_t2'!A1383</f>
        <v>44225</v>
      </c>
      <c r="B1383" s="5">
        <f>'2_CVaR_t2'!D1383-1</f>
        <v>-1.6670299391704058E-2</v>
      </c>
      <c r="C1383" s="5">
        <f>'Stocks Returns'!B1379</f>
        <v>9.7513408093612419E-3</v>
      </c>
      <c r="D1383" s="5">
        <f>'Stocks Returns'!C1379</f>
        <v>-2.5073151044294195E-2</v>
      </c>
      <c r="E1383" s="5">
        <f>'Stocks Returns'!D1379</f>
        <v>-1.8319509556437019E-2</v>
      </c>
      <c r="F1383" s="5">
        <f>'Stocks Returns'!E1379</f>
        <v>-2.6270980296764779E-2</v>
      </c>
      <c r="G1383" s="5">
        <f t="shared" si="84"/>
        <v>2.6262029844202835E-2</v>
      </c>
      <c r="H1383" s="5">
        <f t="shared" si="85"/>
        <v>-4.9173518512558509E-4</v>
      </c>
      <c r="I1383" s="5">
        <f t="shared" si="86"/>
        <v>6.32393998585715E-3</v>
      </c>
      <c r="J1383" s="5">
        <f t="shared" si="87"/>
        <v>-8.9415367975291364E-3</v>
      </c>
    </row>
    <row r="1384" spans="1:10" ht="15" customHeight="1" x14ac:dyDescent="0.2">
      <c r="A1384" s="3">
        <f>'2_CVaR_t2'!A1384</f>
        <v>44228</v>
      </c>
      <c r="B1384" s="5">
        <f>'2_CVaR_t2'!D1384-1</f>
        <v>1.895981829305593E-2</v>
      </c>
      <c r="C1384" s="5">
        <f>'Stocks Returns'!B1380</f>
        <v>1.6900048285852121E-2</v>
      </c>
      <c r="D1384" s="5">
        <f>'Stocks Returns'!C1380</f>
        <v>2.6442432082794287E-2</v>
      </c>
      <c r="E1384" s="5">
        <f>'Stocks Returns'!D1380</f>
        <v>4.5110572331202636E-2</v>
      </c>
      <c r="F1384" s="5">
        <f>'Stocks Returns'!E1380</f>
        <v>1.6987259555333534E-2</v>
      </c>
      <c r="G1384" s="5">
        <f t="shared" si="84"/>
        <v>-8.4096017220867958E-4</v>
      </c>
      <c r="H1384" s="5">
        <f t="shared" si="85"/>
        <v>-1.4143317336099484E-3</v>
      </c>
      <c r="I1384" s="5">
        <f t="shared" si="86"/>
        <v>1.7167213241774934E-2</v>
      </c>
      <c r="J1384" s="5">
        <f t="shared" si="87"/>
        <v>-2.6698273484183285E-3</v>
      </c>
    </row>
    <row r="1385" spans="1:10" ht="15" customHeight="1" x14ac:dyDescent="0.2">
      <c r="A1385" s="3">
        <f>'2_CVaR_t2'!A1385</f>
        <v>44229</v>
      </c>
      <c r="B1385" s="5">
        <f>'2_CVaR_t2'!D1385-1</f>
        <v>1.406362837880093E-2</v>
      </c>
      <c r="C1385" s="5">
        <f>'Stocks Returns'!B1381</f>
        <v>-4.8433048433048409E-2</v>
      </c>
      <c r="D1385" s="5">
        <f>'Stocks Returns'!C1381</f>
        <v>2.1425690663440244E-2</v>
      </c>
      <c r="E1385" s="5">
        <f>'Stocks Returns'!D1381</f>
        <v>1.1739894551845209E-2</v>
      </c>
      <c r="F1385" s="5">
        <f>'Stocks Returns'!E1381</f>
        <v>6.3866371898795293E-3</v>
      </c>
      <c r="G1385" s="5">
        <f t="shared" si="84"/>
        <v>-6.1467285577732567E-2</v>
      </c>
      <c r="H1385" s="5">
        <f t="shared" si="85"/>
        <v>7.7483306157678788E-4</v>
      </c>
      <c r="I1385" s="5">
        <f t="shared" si="86"/>
        <v>-8.9771341526109112E-3</v>
      </c>
      <c r="J1385" s="5">
        <f t="shared" si="87"/>
        <v>-8.1878654034687783E-3</v>
      </c>
    </row>
    <row r="1386" spans="1:10" ht="15" customHeight="1" x14ac:dyDescent="0.2">
      <c r="A1386" s="3">
        <f>'2_CVaR_t2'!A1386</f>
        <v>44230</v>
      </c>
      <c r="B1386" s="5">
        <f>'2_CVaR_t2'!D1386-1</f>
        <v>-5.1642338944135613E-3</v>
      </c>
      <c r="C1386" s="5">
        <f>'Stocks Returns'!B1382</f>
        <v>1.8213572854291593E-2</v>
      </c>
      <c r="D1386" s="5">
        <f>'Stocks Returns'!C1382</f>
        <v>-6.1694881792606626E-3</v>
      </c>
      <c r="E1386" s="5">
        <f>'Stocks Returns'!D1382</f>
        <v>-2.8140633685380667E-2</v>
      </c>
      <c r="F1386" s="5">
        <f>'Stocks Returns'!E1382</f>
        <v>5.4674151818403738E-2</v>
      </c>
      <c r="G1386" s="5">
        <f t="shared" si="84"/>
        <v>2.3663330846649309E-2</v>
      </c>
      <c r="H1386" s="5">
        <f t="shared" si="85"/>
        <v>1.4780198201564364E-3</v>
      </c>
      <c r="I1386" s="5">
        <f t="shared" si="86"/>
        <v>-2.0479088883437035E-2</v>
      </c>
      <c r="J1386" s="5">
        <f t="shared" si="87"/>
        <v>6.005950225851573E-2</v>
      </c>
    </row>
    <row r="1387" spans="1:10" ht="15" customHeight="1" x14ac:dyDescent="0.2">
      <c r="A1387" s="3">
        <f>'2_CVaR_t2'!A1387</f>
        <v>44231</v>
      </c>
      <c r="B1387" s="5">
        <f>'2_CVaR_t2'!D1387-1</f>
        <v>2.6031055819489834E-2</v>
      </c>
      <c r="C1387" s="5">
        <f>'Stocks Returns'!B1383</f>
        <v>7.3511394266110308E-3</v>
      </c>
      <c r="D1387" s="5">
        <f>'Stocks Returns'!C1383</f>
        <v>3.918355184743727E-2</v>
      </c>
      <c r="E1387" s="5">
        <f>'Stocks Returns'!D1383</f>
        <v>2.7668549367269701E-2</v>
      </c>
      <c r="F1387" s="5">
        <f>'Stocks Returns'!E1383</f>
        <v>1.8514232816477572E-2</v>
      </c>
      <c r="G1387" s="5">
        <f t="shared" si="84"/>
        <v>-1.7187542022562848E-2</v>
      </c>
      <c r="H1387" s="5">
        <f t="shared" si="85"/>
        <v>9.1978272107310494E-4</v>
      </c>
      <c r="I1387" s="5">
        <f t="shared" si="86"/>
        <v>-1.0711312286702787E-2</v>
      </c>
      <c r="J1387" s="5">
        <f t="shared" si="87"/>
        <v>-8.4832884936995624E-3</v>
      </c>
    </row>
    <row r="1388" spans="1:10" ht="15" customHeight="1" x14ac:dyDescent="0.2">
      <c r="A1388" s="3">
        <f>'2_CVaR_t2'!A1388</f>
        <v>44232</v>
      </c>
      <c r="B1388" s="5">
        <f>'2_CVaR_t2'!D1388-1</f>
        <v>-7.6848088700409711E-4</v>
      </c>
      <c r="C1388" s="5">
        <f>'Stocks Returns'!B1384</f>
        <v>3.7946971539771335E-2</v>
      </c>
      <c r="D1388" s="5">
        <f>'Stocks Returns'!C1384</f>
        <v>-2.2939068100358284E-3</v>
      </c>
      <c r="E1388" s="5">
        <f>'Stocks Returns'!D1384</f>
        <v>1.1826909698065879E-2</v>
      </c>
      <c r="F1388" s="5">
        <f>'Stocks Returns'!E1384</f>
        <v>9.3160645307885925E-3</v>
      </c>
      <c r="G1388" s="5">
        <f t="shared" si="84"/>
        <v>3.9171034753475414E-2</v>
      </c>
      <c r="H1388" s="5">
        <f t="shared" si="85"/>
        <v>-1.1157932721074387E-3</v>
      </c>
      <c r="I1388" s="5">
        <f t="shared" si="86"/>
        <v>1.3000723411435801E-2</v>
      </c>
      <c r="J1388" s="5">
        <f t="shared" si="87"/>
        <v>1.0138318837145308E-2</v>
      </c>
    </row>
    <row r="1389" spans="1:10" ht="15" customHeight="1" x14ac:dyDescent="0.2">
      <c r="A1389" s="3">
        <f>'2_CVaR_t2'!A1389</f>
        <v>44235</v>
      </c>
      <c r="B1389" s="5">
        <f>'2_CVaR_t2'!D1389-1</f>
        <v>-2.9721065093589738E-3</v>
      </c>
      <c r="C1389" s="5">
        <f>'Stocks Returns'!B1385</f>
        <v>1.3592688071244474E-2</v>
      </c>
      <c r="D1389" s="5">
        <f>'Stocks Returns'!C1385</f>
        <v>-9.0051252574604446E-3</v>
      </c>
      <c r="E1389" s="5">
        <f>'Stocks Returns'!D1385</f>
        <v>4.8336083608360836E-2</v>
      </c>
      <c r="F1389" s="5">
        <f>'Stocks Returns'!E1385</f>
        <v>5.3129221071589461E-2</v>
      </c>
      <c r="G1389" s="5">
        <f t="shared" si="84"/>
        <v>1.6935125377122603E-2</v>
      </c>
      <c r="H1389" s="5">
        <f t="shared" si="85"/>
        <v>-4.5838532953832957E-3</v>
      </c>
      <c r="I1389" s="5">
        <f t="shared" si="86"/>
        <v>5.2762248041534884E-2</v>
      </c>
      <c r="J1389" s="5">
        <f t="shared" si="87"/>
        <v>5.6238991428247988E-2</v>
      </c>
    </row>
    <row r="1390" spans="1:10" ht="15" customHeight="1" x14ac:dyDescent="0.2">
      <c r="A1390" s="3">
        <f>'2_CVaR_t2'!A1390</f>
        <v>44236</v>
      </c>
      <c r="B1390" s="5">
        <f>'2_CVaR_t2'!D1390-1</f>
        <v>-1.2256371777383812E-3</v>
      </c>
      <c r="C1390" s="5">
        <f>'Stocks Returns'!B1386</f>
        <v>5.7803468208093012E-3</v>
      </c>
      <c r="D1390" s="5">
        <f>'Stocks Returns'!C1386</f>
        <v>-1.7883899656820912E-3</v>
      </c>
      <c r="E1390" s="5">
        <f>'Stocks Returns'!D1386</f>
        <v>-2.7546402570997053E-3</v>
      </c>
      <c r="F1390" s="5">
        <f>'Stocks Returns'!E1386</f>
        <v>2.1376656690894613E-3</v>
      </c>
      <c r="G1390" s="5">
        <f t="shared" si="84"/>
        <v>7.4438803476834531E-3</v>
      </c>
      <c r="H1390" s="5">
        <f t="shared" si="85"/>
        <v>6.2537620334511719E-5</v>
      </c>
      <c r="I1390" s="5">
        <f t="shared" si="86"/>
        <v>-9.0610549485953696E-4</v>
      </c>
      <c r="J1390" s="5">
        <f t="shared" si="87"/>
        <v>3.4344798743429716E-3</v>
      </c>
    </row>
    <row r="1391" spans="1:10" ht="15" customHeight="1" x14ac:dyDescent="0.2">
      <c r="A1391" s="3">
        <f>'2_CVaR_t2'!A1391</f>
        <v>44237</v>
      </c>
      <c r="B1391" s="5">
        <f>'2_CVaR_t2'!D1391-1</f>
        <v>-3.3263758540447164E-4</v>
      </c>
      <c r="C1391" s="5">
        <f>'Stocks Returns'!B1387</f>
        <v>3.6091954022988482E-2</v>
      </c>
      <c r="D1391" s="5">
        <f>'Stocks Returns'!C1387</f>
        <v>-3.8737168313007775E-4</v>
      </c>
      <c r="E1391" s="5">
        <f>'Stocks Returns'!D1387</f>
        <v>-2.6964814205855392E-3</v>
      </c>
      <c r="F1391" s="5">
        <f>'Stocks Returns'!E1387</f>
        <v>7.8924914675766455E-3</v>
      </c>
      <c r="G1391" s="5">
        <f t="shared" si="84"/>
        <v>3.6897035378345135E-2</v>
      </c>
      <c r="H1391" s="5">
        <f t="shared" si="85"/>
        <v>1.492949316675554E-4</v>
      </c>
      <c r="I1391" s="5">
        <f t="shared" si="86"/>
        <v>-2.165932725238298E-3</v>
      </c>
      <c r="J1391" s="5">
        <f t="shared" si="87"/>
        <v>8.2623102341976024E-3</v>
      </c>
    </row>
    <row r="1392" spans="1:10" ht="15" customHeight="1" x14ac:dyDescent="0.2">
      <c r="A1392" s="3">
        <f>'2_CVaR_t2'!A1392</f>
        <v>44238</v>
      </c>
      <c r="B1392" s="5">
        <f>'2_CVaR_t2'!D1392-1</f>
        <v>1.483496038683918E-2</v>
      </c>
      <c r="C1392" s="5">
        <f>'Stocks Returns'!B1388</f>
        <v>1.0650099844685901E-2</v>
      </c>
      <c r="D1392" s="5">
        <f>'Stocks Returns'!C1388</f>
        <v>2.0441774849835337E-2</v>
      </c>
      <c r="E1392" s="5">
        <f>'Stocks Returns'!D1388</f>
        <v>3.9501450804537042E-2</v>
      </c>
      <c r="F1392" s="5">
        <f>'Stocks Returns'!E1388</f>
        <v>-1.7142857142857237E-2</v>
      </c>
      <c r="G1392" s="5">
        <f t="shared" si="84"/>
        <v>-3.1256288336402992E-3</v>
      </c>
      <c r="H1392" s="5">
        <f t="shared" si="85"/>
        <v>-1.3442809791260509E-3</v>
      </c>
      <c r="I1392" s="5">
        <f t="shared" si="86"/>
        <v>1.7646006306535039E-2</v>
      </c>
      <c r="J1392" s="5">
        <f t="shared" si="87"/>
        <v>-3.2518055793920413E-2</v>
      </c>
    </row>
    <row r="1393" spans="1:10" ht="15" customHeight="1" x14ac:dyDescent="0.2">
      <c r="A1393" s="3">
        <f>'2_CVaR_t2'!A1393</f>
        <v>44239</v>
      </c>
      <c r="B1393" s="5">
        <f>'2_CVaR_t2'!D1393-1</f>
        <v>-1.3798103838084108E-3</v>
      </c>
      <c r="C1393" s="5">
        <f>'Stocks Returns'!B1389</f>
        <v>4.9396267837541252E-2</v>
      </c>
      <c r="D1393" s="5">
        <f>'Stocks Returns'!C1389</f>
        <v>-3.3228899648722887E-3</v>
      </c>
      <c r="E1393" s="5">
        <f>'Stocks Returns'!D1389</f>
        <v>1.2180422508405897E-2</v>
      </c>
      <c r="F1393" s="5">
        <f>'Stocks Returns'!E1389</f>
        <v>1.5503875968992276E-2</v>
      </c>
      <c r="G1393" s="5">
        <f t="shared" si="84"/>
        <v>5.1208010081056278E-2</v>
      </c>
      <c r="H1393" s="5">
        <f t="shared" si="85"/>
        <v>-1.2450598928019467E-3</v>
      </c>
      <c r="I1393" s="5">
        <f t="shared" si="86"/>
        <v>1.4256502881229649E-2</v>
      </c>
      <c r="J1393" s="5">
        <f t="shared" si="87"/>
        <v>1.6960732642364668E-2</v>
      </c>
    </row>
    <row r="1394" spans="1:10" ht="15" customHeight="1" x14ac:dyDescent="0.2">
      <c r="A1394" s="3">
        <f>'2_CVaR_t2'!A1394</f>
        <v>44242</v>
      </c>
      <c r="B1394" s="5">
        <f>'2_CVaR_t2'!D1394-1</f>
        <v>3.1594126486123031E-5</v>
      </c>
      <c r="C1394" s="5">
        <f>'Stocks Returns'!B1390</f>
        <v>0</v>
      </c>
      <c r="D1394" s="5">
        <f>'Stocks Returns'!C1390</f>
        <v>0</v>
      </c>
      <c r="E1394" s="5">
        <f>'Stocks Returns'!D1390</f>
        <v>0</v>
      </c>
      <c r="F1394" s="5">
        <f>'Stocks Returns'!E1390</f>
        <v>0</v>
      </c>
      <c r="G1394" s="5">
        <f t="shared" si="84"/>
        <v>4.5494065351061984E-4</v>
      </c>
      <c r="H1394" s="5">
        <f t="shared" si="85"/>
        <v>6.1315236885345803E-7</v>
      </c>
      <c r="I1394" s="5">
        <f t="shared" si="86"/>
        <v>-7.0241384070458875E-6</v>
      </c>
      <c r="J1394" s="5">
        <f t="shared" si="87"/>
        <v>-8.2789821646411454E-6</v>
      </c>
    </row>
    <row r="1395" spans="1:10" ht="15" customHeight="1" x14ac:dyDescent="0.2">
      <c r="A1395" s="3">
        <f>'2_CVaR_t2'!A1395</f>
        <v>44243</v>
      </c>
      <c r="B1395" s="5">
        <f>'2_CVaR_t2'!D1395-1</f>
        <v>-5.1504975250286078E-3</v>
      </c>
      <c r="C1395" s="5">
        <f>'Stocks Returns'!B1391</f>
        <v>-9.4142259414224938E-3</v>
      </c>
      <c r="D1395" s="5">
        <f>'Stocks Returns'!C1391</f>
        <v>-9.811392646218331E-3</v>
      </c>
      <c r="E1395" s="5">
        <f>'Stocks Returns'!D1391</f>
        <v>1.6859918520839789E-2</v>
      </c>
      <c r="F1395" s="5">
        <f>'Stocks Returns'!E1391</f>
        <v>3.583545377438524E-2</v>
      </c>
      <c r="G1395" s="5">
        <f t="shared" si="84"/>
        <v>-3.9776729003643194E-3</v>
      </c>
      <c r="H1395" s="5">
        <f t="shared" si="85"/>
        <v>-2.1841009764881339E-3</v>
      </c>
      <c r="I1395" s="5">
        <f t="shared" si="86"/>
        <v>2.450118969263344E-2</v>
      </c>
      <c r="J1395" s="5">
        <f t="shared" si="87"/>
        <v>4.1206544911500304E-2</v>
      </c>
    </row>
    <row r="1396" spans="1:10" ht="15" customHeight="1" x14ac:dyDescent="0.2">
      <c r="A1396" s="3">
        <f>'2_CVaR_t2'!A1396</f>
        <v>44244</v>
      </c>
      <c r="B1396" s="5">
        <f>'2_CVaR_t2'!D1396-1</f>
        <v>-8.5910623058127467E-4</v>
      </c>
      <c r="C1396" s="5">
        <f>'Stocks Returns'!B1392</f>
        <v>4.2449841605068706E-2</v>
      </c>
      <c r="D1396" s="5">
        <f>'Stocks Returns'!C1392</f>
        <v>-1.8759018759019197E-3</v>
      </c>
      <c r="E1396" s="5">
        <f>'Stocks Returns'!D1392</f>
        <v>4.9926035502958488E-3</v>
      </c>
      <c r="F1396" s="5">
        <f>'Stocks Returns'!E1392</f>
        <v>1.0440122824974418E-2</v>
      </c>
      <c r="G1396" s="5">
        <f t="shared" si="84"/>
        <v>4.3761024145204969E-2</v>
      </c>
      <c r="H1396" s="5">
        <f t="shared" si="85"/>
        <v>-5.644116230351672E-4</v>
      </c>
      <c r="I1396" s="5">
        <f t="shared" si="86"/>
        <v>6.3001720169349549E-3</v>
      </c>
      <c r="J1396" s="5">
        <f t="shared" si="87"/>
        <v>1.1356452515958118E-2</v>
      </c>
    </row>
    <row r="1397" spans="1:10" ht="15" customHeight="1" x14ac:dyDescent="0.2">
      <c r="A1397" s="3">
        <f>'2_CVaR_t2'!A1397</f>
        <v>44245</v>
      </c>
      <c r="B1397" s="5">
        <f>'2_CVaR_t2'!D1397-1</f>
        <v>3.4298696049890331E-3</v>
      </c>
      <c r="C1397" s="5">
        <f>'Stocks Returns'!B1393</f>
        <v>7.0907617504052389E-3</v>
      </c>
      <c r="D1397" s="5">
        <f>'Stocks Returns'!C1393</f>
        <v>8.8670425521661933E-3</v>
      </c>
      <c r="E1397" s="5">
        <f>'Stocks Returns'!D1393</f>
        <v>-3.9926402943882389E-2</v>
      </c>
      <c r="F1397" s="5">
        <f>'Stocks Returns'!E1393</f>
        <v>-3.3833063209076197E-2</v>
      </c>
      <c r="G1397" s="5">
        <f t="shared" si="84"/>
        <v>4.2788958017862229E-3</v>
      </c>
      <c r="H1397" s="5">
        <f t="shared" si="85"/>
        <v>3.8662863095344285E-3</v>
      </c>
      <c r="I1397" s="5">
        <f t="shared" si="86"/>
        <v>-4.4948972185087185E-2</v>
      </c>
      <c r="J1397" s="5">
        <f t="shared" si="87"/>
        <v>-3.736898755058065E-2</v>
      </c>
    </row>
    <row r="1398" spans="1:10" ht="15" customHeight="1" x14ac:dyDescent="0.2">
      <c r="A1398" s="3">
        <f>'2_CVaR_t2'!A1398</f>
        <v>44246</v>
      </c>
      <c r="B1398" s="5">
        <f>'2_CVaR_t2'!D1398-1</f>
        <v>-1.1816413898583566E-2</v>
      </c>
      <c r="C1398" s="5">
        <f>'Stocks Returns'!B1394</f>
        <v>2.1726010863005296E-2</v>
      </c>
      <c r="D1398" s="5">
        <f>'Stocks Returns'!C1394</f>
        <v>-2.2068306663482251E-2</v>
      </c>
      <c r="E1398" s="5">
        <f>'Stocks Returns'!D1394</f>
        <v>3.7115114347770595E-2</v>
      </c>
      <c r="F1398" s="5">
        <f>'Stocks Returns'!E1394</f>
        <v>1.530719228349775E-2</v>
      </c>
      <c r="G1398" s="5">
        <f t="shared" si="84"/>
        <v>3.3570596377042024E-2</v>
      </c>
      <c r="H1398" s="5">
        <f t="shared" si="85"/>
        <v>-4.6305360166273256E-3</v>
      </c>
      <c r="I1398" s="5">
        <f t="shared" si="86"/>
        <v>5.4594670977743676E-2</v>
      </c>
      <c r="J1398" s="5">
        <f t="shared" si="87"/>
        <v>2.7597966392070378E-2</v>
      </c>
    </row>
    <row r="1399" spans="1:10" ht="15" customHeight="1" x14ac:dyDescent="0.2">
      <c r="A1399" s="3">
        <f>'2_CVaR_t2'!A1399</f>
        <v>44249</v>
      </c>
      <c r="B1399" s="5">
        <f>'2_CVaR_t2'!D1399-1</f>
        <v>8.8323326119199574E-3</v>
      </c>
      <c r="C1399" s="5">
        <f>'Stocks Returns'!B1395</f>
        <v>8.8600118133490779E-2</v>
      </c>
      <c r="D1399" s="5">
        <f>'Stocks Returns'!C1395</f>
        <v>1.7535290382455049E-2</v>
      </c>
      <c r="E1399" s="5">
        <f>'Stocks Returns'!D1395</f>
        <v>-4.4102248229134555E-2</v>
      </c>
      <c r="F1399" s="5">
        <f>'Stocks Returns'!E1395</f>
        <v>5.0805452292441267E-2</v>
      </c>
      <c r="G1399" s="5">
        <f t="shared" si="84"/>
        <v>8.0594793935107351E-2</v>
      </c>
      <c r="H1399" s="5">
        <f t="shared" si="85"/>
        <v>4.5835268387934367E-3</v>
      </c>
      <c r="I1399" s="5">
        <f t="shared" si="86"/>
        <v>-5.7098360830454331E-2</v>
      </c>
      <c r="J1399" s="5">
        <f t="shared" si="87"/>
        <v>4.1661397098696221E-2</v>
      </c>
    </row>
    <row r="1400" spans="1:10" ht="15" customHeight="1" x14ac:dyDescent="0.2">
      <c r="A1400" s="3">
        <f>'2_CVaR_t2'!A1400</f>
        <v>44250</v>
      </c>
      <c r="B1400" s="5">
        <f>'2_CVaR_t2'!D1400-1</f>
        <v>1.1384812055504012E-2</v>
      </c>
      <c r="C1400" s="5">
        <f>'Stocks Returns'!B1396</f>
        <v>-4.2322300596852935E-2</v>
      </c>
      <c r="D1400" s="5">
        <f>'Stocks Returns'!C1396</f>
        <v>1.8193164362519276E-2</v>
      </c>
      <c r="E1400" s="5">
        <f>'Stocks Returns'!D1396</f>
        <v>-1.6753656807783068E-3</v>
      </c>
      <c r="F1400" s="5">
        <f>'Stocks Returns'!E1396</f>
        <v>2.3977987421383684E-2</v>
      </c>
      <c r="G1400" s="5">
        <f t="shared" si="84"/>
        <v>-5.2781356622114049E-2</v>
      </c>
      <c r="H1400" s="5">
        <f t="shared" si="85"/>
        <v>1.4848211503566758E-3</v>
      </c>
      <c r="I1400" s="5">
        <f t="shared" si="86"/>
        <v>-1.8438705469606676E-2</v>
      </c>
      <c r="J1400" s="5">
        <f t="shared" si="87"/>
        <v>1.2184281744348118E-2</v>
      </c>
    </row>
    <row r="1401" spans="1:10" ht="15" customHeight="1" x14ac:dyDescent="0.2">
      <c r="A1401" s="3">
        <f>'2_CVaR_t2'!A1401</f>
        <v>44251</v>
      </c>
      <c r="B1401" s="5">
        <f>'2_CVaR_t2'!D1401-1</f>
        <v>2.2518586256794926E-2</v>
      </c>
      <c r="C1401" s="5">
        <f>'Stocks Returns'!B1397</f>
        <v>-2.058545797922573E-2</v>
      </c>
      <c r="D1401" s="5">
        <f>'Stocks Returns'!C1397</f>
        <v>3.4510395549478989E-2</v>
      </c>
      <c r="E1401" s="5">
        <f>'Stocks Returns'!D1397</f>
        <v>1.4974504614987394E-2</v>
      </c>
      <c r="F1401" s="5">
        <f>'Stocks Returns'!E1397</f>
        <v>4.9328214971209317E-2</v>
      </c>
      <c r="G1401" s="5">
        <f t="shared" si="84"/>
        <v>-4.1747556561655047E-2</v>
      </c>
      <c r="H1401" s="5">
        <f t="shared" si="85"/>
        <v>1.4160595320141176E-3</v>
      </c>
      <c r="I1401" s="5">
        <f t="shared" si="86"/>
        <v>-1.8221271868332112E-2</v>
      </c>
      <c r="J1401" s="5">
        <f t="shared" si="87"/>
        <v>2.5976880390461688E-2</v>
      </c>
    </row>
    <row r="1402" spans="1:10" ht="15" customHeight="1" x14ac:dyDescent="0.2">
      <c r="A1402" s="3">
        <f>'2_CVaR_t2'!A1402</f>
        <v>44252</v>
      </c>
      <c r="B1402" s="5">
        <f>'2_CVaR_t2'!D1402-1</f>
        <v>-1.9382222548060213E-2</v>
      </c>
      <c r="C1402" s="5">
        <f>'Stocks Returns'!B1398</f>
        <v>-1.0412649440802113E-2</v>
      </c>
      <c r="D1402" s="5">
        <f>'Stocks Returns'!C1398</f>
        <v>-2.5885248142915818E-2</v>
      </c>
      <c r="E1402" s="5">
        <f>'Stocks Returns'!D1398</f>
        <v>-6.0604133545310024E-2</v>
      </c>
      <c r="F1402" s="5">
        <f>'Stocks Returns'!E1398</f>
        <v>-2.9998170843241301E-2</v>
      </c>
      <c r="G1402" s="5">
        <f t="shared" si="84"/>
        <v>8.7050467444884649E-3</v>
      </c>
      <c r="H1402" s="5">
        <f t="shared" si="85"/>
        <v>2.687406673068736E-3</v>
      </c>
      <c r="I1402" s="5">
        <f t="shared" si="86"/>
        <v>-3.1958132417051394E-2</v>
      </c>
      <c r="J1402" s="5">
        <f t="shared" si="87"/>
        <v>-9.8535632415296254E-3</v>
      </c>
    </row>
    <row r="1403" spans="1:10" ht="15" customHeight="1" x14ac:dyDescent="0.2">
      <c r="A1403" s="3">
        <f>'2_CVaR_t2'!A1403</f>
        <v>44253</v>
      </c>
      <c r="B1403" s="5">
        <f>'2_CVaR_t2'!D1403-1</f>
        <v>-2.2687412183817202E-3</v>
      </c>
      <c r="C1403" s="5">
        <f>'Stocks Returns'!B1399</f>
        <v>3.3320342946219883E-2</v>
      </c>
      <c r="D1403" s="5">
        <f>'Stocks Returns'!C1399</f>
        <v>-6.3625730994152363E-3</v>
      </c>
      <c r="E1403" s="5">
        <f>'Stocks Returns'!D1399</f>
        <v>3.3238559436772341E-2</v>
      </c>
      <c r="F1403" s="5">
        <f>'Stocks Returns'!E1399</f>
        <v>-1.9234395625117862E-2</v>
      </c>
      <c r="G1403" s="5">
        <f t="shared" si="84"/>
        <v>3.598662601127537E-2</v>
      </c>
      <c r="H1403" s="5">
        <f t="shared" si="85"/>
        <v>-2.9764701994263324E-3</v>
      </c>
      <c r="I1403" s="5">
        <f t="shared" si="86"/>
        <v>3.6626620760603114E-2</v>
      </c>
      <c r="J1403" s="5">
        <f t="shared" si="87"/>
        <v>-1.6854767165528164E-2</v>
      </c>
    </row>
    <row r="1404" spans="1:10" ht="15" customHeight="1" x14ac:dyDescent="0.2">
      <c r="A1404" s="3">
        <f>'2_CVaR_t2'!A1404</f>
        <v>44256</v>
      </c>
      <c r="B1404" s="5">
        <f>'2_CVaR_t2'!D1404-1</f>
        <v>1.4411357114773038E-2</v>
      </c>
      <c r="C1404" s="5">
        <f>'Stocks Returns'!B1400</f>
        <v>9.7114840656232326E-2</v>
      </c>
      <c r="D1404" s="5">
        <f>'Stocks Returns'!C1400</f>
        <v>1.9963275107114375E-2</v>
      </c>
      <c r="E1404" s="5">
        <f>'Stocks Returns'!D1400</f>
        <v>3.5838301775535708E-2</v>
      </c>
      <c r="F1404" s="5">
        <f>'Stocks Returns'!E1400</f>
        <v>1.1536243030186633E-2</v>
      </c>
      <c r="G1404" s="5">
        <f t="shared" si="84"/>
        <v>8.3746327335996823E-2</v>
      </c>
      <c r="H1404" s="5">
        <f t="shared" si="85"/>
        <v>-1.1993479089583217E-3</v>
      </c>
      <c r="I1404" s="5">
        <f t="shared" si="86"/>
        <v>1.4608057126745583E-2</v>
      </c>
      <c r="J1404" s="5">
        <f t="shared" si="87"/>
        <v>-3.3992260797142126E-3</v>
      </c>
    </row>
    <row r="1405" spans="1:10" ht="15" customHeight="1" x14ac:dyDescent="0.2">
      <c r="A1405" s="3">
        <f>'2_CVaR_t2'!A1405</f>
        <v>44257</v>
      </c>
      <c r="B1405" s="5">
        <f>'2_CVaR_t2'!D1405-1</f>
        <v>-4.4405863911529675E-3</v>
      </c>
      <c r="C1405" s="5">
        <f>'Stocks Returns'!B1401</f>
        <v>1.821931935372989E-2</v>
      </c>
      <c r="D1405" s="5">
        <f>'Stocks Returns'!C1401</f>
        <v>-3.969902598901287E-3</v>
      </c>
      <c r="E1405" s="5">
        <f>'Stocks Returns'!D1401</f>
        <v>-3.8013915243516716E-2</v>
      </c>
      <c r="F1405" s="5">
        <f>'Stocks Returns'!E1401</f>
        <v>-6.2725717544193094E-3</v>
      </c>
      <c r="G1405" s="5">
        <f t="shared" si="84"/>
        <v>2.2973425549692398E-2</v>
      </c>
      <c r="H1405" s="5">
        <f t="shared" si="85"/>
        <v>2.6125862463975075E-3</v>
      </c>
      <c r="I1405" s="5">
        <f t="shared" si="86"/>
        <v>-3.1420408249011059E-2</v>
      </c>
      <c r="J1405" s="5">
        <f t="shared" si="87"/>
        <v>-1.6384175527593189E-3</v>
      </c>
    </row>
    <row r="1406" spans="1:10" ht="15" customHeight="1" x14ac:dyDescent="0.2">
      <c r="A1406" s="3">
        <f>'2_CVaR_t2'!A1406</f>
        <v>44258</v>
      </c>
      <c r="B1406" s="5">
        <f>'2_CVaR_t2'!D1406-1</f>
        <v>-3.8456445169926523E-3</v>
      </c>
      <c r="C1406" s="5">
        <f>'Stocks Returns'!B1402</f>
        <v>3.7305874409182982E-2</v>
      </c>
      <c r="D1406" s="5">
        <f>'Stocks Returns'!C1402</f>
        <v>-4.2637994160449333E-3</v>
      </c>
      <c r="E1406" s="5">
        <f>'Stocks Returns'!D1402</f>
        <v>-2.4459201788414764E-2</v>
      </c>
      <c r="F1406" s="5">
        <f>'Stocks Returns'!E1402</f>
        <v>2.6396327467482772E-2</v>
      </c>
      <c r="G1406" s="5">
        <f t="shared" si="84"/>
        <v>4.1488055211019843E-2</v>
      </c>
      <c r="H1406" s="5">
        <f t="shared" si="85"/>
        <v>1.4430911735937406E-3</v>
      </c>
      <c r="I1406" s="5">
        <f t="shared" si="86"/>
        <v>-1.8743774814869815E-2</v>
      </c>
      <c r="J1406" s="5">
        <f t="shared" si="87"/>
        <v>3.0412890789670226E-2</v>
      </c>
    </row>
    <row r="1407" spans="1:10" ht="15" customHeight="1" x14ac:dyDescent="0.2">
      <c r="A1407" s="3">
        <f>'2_CVaR_t2'!A1407</f>
        <v>44259</v>
      </c>
      <c r="B1407" s="5">
        <f>'2_CVaR_t2'!D1407-1</f>
        <v>-1.2538868354613486E-2</v>
      </c>
      <c r="C1407" s="5">
        <f>'Stocks Returns'!B1403</f>
        <v>1.8714401952807158E-2</v>
      </c>
      <c r="D1407" s="5">
        <f>'Stocks Returns'!C1403</f>
        <v>-1.5592273679311153E-2</v>
      </c>
      <c r="E1407" s="5">
        <f>'Stocks Returns'!D1403</f>
        <v>-5.5806429871267826E-2</v>
      </c>
      <c r="F1407" s="5">
        <f>'Stocks Returns'!E1403</f>
        <v>3.6526276556093862E-2</v>
      </c>
      <c r="G1407" s="5">
        <f t="shared" si="84"/>
        <v>3.1253492371353934E-2</v>
      </c>
      <c r="H1407" s="5">
        <f t="shared" si="85"/>
        <v>2.9087602693352067E-3</v>
      </c>
      <c r="I1407" s="5">
        <f t="shared" si="86"/>
        <v>-3.726059626291052E-2</v>
      </c>
      <c r="J1407" s="5">
        <f t="shared" si="87"/>
        <v>4.9567008437445721E-2</v>
      </c>
    </row>
    <row r="1408" spans="1:10" ht="15" customHeight="1" x14ac:dyDescent="0.2">
      <c r="A1408" s="3">
        <f>'2_CVaR_t2'!A1408</f>
        <v>44260</v>
      </c>
      <c r="B1408" s="5">
        <f>'2_CVaR_t2'!D1408-1</f>
        <v>1.3695592520696076E-2</v>
      </c>
      <c r="C1408" s="5">
        <f>'Stocks Returns'!B1404</f>
        <v>2.635782747603832E-2</v>
      </c>
      <c r="D1408" s="5">
        <f>'Stocks Returns'!C1404</f>
        <v>1.8486997635933866E-2</v>
      </c>
      <c r="E1408" s="5">
        <f>'Stocks Returns'!D1404</f>
        <v>3.8189735170247596E-2</v>
      </c>
      <c r="F1408" s="5">
        <f>'Stocks Returns'!E1404</f>
        <v>4.8903272204243287E-2</v>
      </c>
      <c r="G1408" s="5">
        <f t="shared" si="84"/>
        <v>1.3677388008641657E-2</v>
      </c>
      <c r="H1408" s="5">
        <f t="shared" si="85"/>
        <v>-1.622207798931255E-3</v>
      </c>
      <c r="I1408" s="5">
        <f t="shared" si="86"/>
        <v>1.80158938728892E-2</v>
      </c>
      <c r="J1408" s="5">
        <f t="shared" si="87"/>
        <v>3.4710816326979983E-2</v>
      </c>
    </row>
    <row r="1409" spans="1:10" ht="15" customHeight="1" x14ac:dyDescent="0.2">
      <c r="A1409" s="3">
        <f>'2_CVaR_t2'!A1409</f>
        <v>44263</v>
      </c>
      <c r="B1409" s="5">
        <f>'2_CVaR_t2'!D1409-1</f>
        <v>1.1065855214237308E-2</v>
      </c>
      <c r="C1409" s="5">
        <f>'Stocks Returns'!B1405</f>
        <v>4.6692607003891107E-2</v>
      </c>
      <c r="D1409" s="5">
        <f>'Stocks Returns'!C1405</f>
        <v>2.2561626665428713E-2</v>
      </c>
      <c r="E1409" s="5">
        <f>'Stocks Returns'!D1405</f>
        <v>-5.9749724972497198E-2</v>
      </c>
      <c r="F1409" s="5">
        <f>'Stocks Returns'!E1405</f>
        <v>7.5419952005484348E-3</v>
      </c>
      <c r="G1409" s="5">
        <f t="shared" si="84"/>
        <v>3.6540168356013272E-2</v>
      </c>
      <c r="H1409" s="5">
        <f t="shared" si="85"/>
        <v>6.3227041916166515E-3</v>
      </c>
      <c r="I1409" s="5">
        <f t="shared" si="86"/>
        <v>-7.6042313513129581E-2</v>
      </c>
      <c r="J1409" s="5">
        <f t="shared" si="87"/>
        <v>-3.9206111797874255E-3</v>
      </c>
    </row>
    <row r="1410" spans="1:10" ht="15" customHeight="1" x14ac:dyDescent="0.2">
      <c r="A1410" s="3">
        <f>'2_CVaR_t2'!A1410</f>
        <v>44264</v>
      </c>
      <c r="B1410" s="5">
        <f>'2_CVaR_t2'!D1410-1</f>
        <v>3.5593553579245096E-3</v>
      </c>
      <c r="C1410" s="5">
        <f>'Stocks Returns'!B1406</f>
        <v>-6.3048327137546489E-2</v>
      </c>
      <c r="D1410" s="5">
        <f>'Stocks Returns'!C1406</f>
        <v>4.0858945839206129E-4</v>
      </c>
      <c r="E1410" s="5">
        <f>'Stocks Returns'!D1406</f>
        <v>6.369287020109704E-2</v>
      </c>
      <c r="F1410" s="5">
        <f>'Stocks Returns'!E1406</f>
        <v>-1.4971078598162713E-2</v>
      </c>
      <c r="G1410" s="5">
        <f t="shared" si="84"/>
        <v>-6.598466943166699E-2</v>
      </c>
      <c r="H1410" s="5">
        <f t="shared" si="85"/>
        <v>-4.7827358201865487E-3</v>
      </c>
      <c r="I1410" s="5">
        <f t="shared" si="86"/>
        <v>5.8479191781685265E-2</v>
      </c>
      <c r="J1410" s="5">
        <f t="shared" si="87"/>
        <v>-1.8641418121229984E-2</v>
      </c>
    </row>
    <row r="1411" spans="1:10" ht="15" customHeight="1" x14ac:dyDescent="0.2">
      <c r="A1411" s="3">
        <f>'2_CVaR_t2'!A1411</f>
        <v>44265</v>
      </c>
      <c r="B1411" s="5">
        <f>'2_CVaR_t2'!D1411-1</f>
        <v>6.5943982624472319E-3</v>
      </c>
      <c r="C1411" s="5">
        <f>'Stocks Returns'!B1407</f>
        <v>4.4596095857800222E-2</v>
      </c>
      <c r="D1411" s="5">
        <f>'Stocks Returns'!C1407</f>
        <v>1.2751860591758923E-2</v>
      </c>
      <c r="E1411" s="5">
        <f>'Stocks Returns'!D1407</f>
        <v>-2.8461432696273992E-2</v>
      </c>
      <c r="F1411" s="5">
        <f>'Stocks Returns'!E1407</f>
        <v>2.6252158894646049E-2</v>
      </c>
      <c r="G1411" s="5">
        <f t="shared" si="84"/>
        <v>3.8742127179073174E-2</v>
      </c>
      <c r="H1411" s="5">
        <f t="shared" si="85"/>
        <v>3.0937489118963001E-3</v>
      </c>
      <c r="I1411" s="5">
        <f t="shared" si="86"/>
        <v>-3.815455802128688E-2</v>
      </c>
      <c r="J1411" s="5">
        <f t="shared" si="87"/>
        <v>1.9431234586659133E-2</v>
      </c>
    </row>
    <row r="1412" spans="1:10" ht="15" customHeight="1" x14ac:dyDescent="0.2">
      <c r="A1412" s="3">
        <f>'2_CVaR_t2'!A1412</f>
        <v>44266</v>
      </c>
      <c r="B1412" s="5">
        <f>'2_CVaR_t2'!D1412-1</f>
        <v>1.0934638737790436E-2</v>
      </c>
      <c r="C1412" s="5">
        <f>'Stocks Returns'!B1408</f>
        <v>1.7471893041628883E-2</v>
      </c>
      <c r="D1412" s="5">
        <f>'Stocks Returns'!C1408</f>
        <v>1.3353049244970272E-2</v>
      </c>
      <c r="E1412" s="5">
        <f>'Stocks Returns'!D1408</f>
        <v>4.875459949051808E-2</v>
      </c>
      <c r="F1412" s="5">
        <f>'Stocks Returns'!E1408</f>
        <v>6.9000336587006217E-3</v>
      </c>
      <c r="G1412" s="5">
        <f t="shared" si="84"/>
        <v>7.4455945063688998E-3</v>
      </c>
      <c r="H1412" s="5">
        <f t="shared" si="85"/>
        <v>-2.6927570222326919E-3</v>
      </c>
      <c r="I1412" s="5">
        <f t="shared" si="86"/>
        <v>3.2655674518367026E-2</v>
      </c>
      <c r="J1412" s="5">
        <f t="shared" si="87"/>
        <v>-4.4263609291731836E-3</v>
      </c>
    </row>
    <row r="1413" spans="1:10" ht="15" customHeight="1" x14ac:dyDescent="0.2">
      <c r="A1413" s="3">
        <f>'2_CVaR_t2'!A1413</f>
        <v>44267</v>
      </c>
      <c r="B1413" s="5">
        <f>'2_CVaR_t2'!D1413-1</f>
        <v>-5.2123807218460438E-3</v>
      </c>
      <c r="C1413" s="5">
        <f>'Stocks Returns'!B1409</f>
        <v>6.166940421084055E-2</v>
      </c>
      <c r="D1413" s="5">
        <f>'Stocks Returns'!C1409</f>
        <v>-7.9151005969488875E-3</v>
      </c>
      <c r="E1413" s="5">
        <f>'Stocks Returns'!D1409</f>
        <v>-5.1278591188180789E-3</v>
      </c>
      <c r="F1413" s="5">
        <f>'Stocks Returns'!E1409</f>
        <v>-1.0696974761825184E-2</v>
      </c>
      <c r="G1413" s="5">
        <f t="shared" si="84"/>
        <v>6.7165446377251553E-2</v>
      </c>
      <c r="H1413" s="5">
        <f t="shared" si="85"/>
        <v>-1.967331069723955E-4</v>
      </c>
      <c r="I1413" s="5">
        <f t="shared" si="86"/>
        <v>2.6047460153651933E-3</v>
      </c>
      <c r="J1413" s="5">
        <f t="shared" si="87"/>
        <v>-5.2616445795076053E-3</v>
      </c>
    </row>
    <row r="1414" spans="1:10" ht="15" customHeight="1" x14ac:dyDescent="0.2">
      <c r="A1414" s="3">
        <f>'2_CVaR_t2'!A1414</f>
        <v>44270</v>
      </c>
      <c r="B1414" s="5">
        <f>'2_CVaR_t2'!D1414-1</f>
        <v>-2.3058019105786087E-3</v>
      </c>
      <c r="C1414" s="5">
        <f>'Stocks Returns'!B1410</f>
        <v>3.6146272855133832E-2</v>
      </c>
      <c r="D1414" s="5">
        <f>'Stocks Returns'!C1410</f>
        <v>-4.8582635050811174E-3</v>
      </c>
      <c r="E1414" s="5">
        <f>'Stocks Returns'!D1410</f>
        <v>1.4309935571380272E-2</v>
      </c>
      <c r="F1414" s="5">
        <f>'Stocks Returns'!E1410</f>
        <v>-1.7401588106099042E-2</v>
      </c>
      <c r="G1414" s="5">
        <f t="shared" ref="G1414:G1477" si="88">C1414-($P$11+$O$11*$B1414)</f>
        <v>3.8848182847645372E-2</v>
      </c>
      <c r="H1414" s="5">
        <f t="shared" ref="H1414:H1477" si="89">D1414-($P$12+$O$12*$B1414)</f>
        <v>-1.417616995286715E-3</v>
      </c>
      <c r="I1414" s="5">
        <f t="shared" ref="I1414:I1477" si="90">E1414-($P$13+$O$13*$B1414)</f>
        <v>1.7752695101530765E-2</v>
      </c>
      <c r="J1414" s="5">
        <f t="shared" ref="J1414:J1477" si="91">F1414-($P$14+$O$14*$B1414)</f>
        <v>-1.4983488080660931E-2</v>
      </c>
    </row>
    <row r="1415" spans="1:10" ht="15" customHeight="1" x14ac:dyDescent="0.2">
      <c r="A1415" s="3">
        <f>'2_CVaR_t2'!A1415</f>
        <v>44271</v>
      </c>
      <c r="B1415" s="5">
        <f>'2_CVaR_t2'!D1415-1</f>
        <v>4.0951190439071361E-3</v>
      </c>
      <c r="C1415" s="5">
        <f>'Stocks Returns'!B1411</f>
        <v>2.904845934573097E-2</v>
      </c>
      <c r="D1415" s="5">
        <f>'Stocks Returns'!C1411</f>
        <v>6.4048013615800592E-3</v>
      </c>
      <c r="E1415" s="5">
        <f>'Stocks Returns'!D1411</f>
        <v>2.2733351163413129E-3</v>
      </c>
      <c r="F1415" s="5">
        <f>'Stocks Returns'!E1411</f>
        <v>-2.7166437414030242E-2</v>
      </c>
      <c r="G1415" s="5">
        <f t="shared" si="88"/>
        <v>2.5597080422702329E-2</v>
      </c>
      <c r="H1415" s="5">
        <f t="shared" si="89"/>
        <v>4.2497258498406902E-4</v>
      </c>
      <c r="I1415" s="5">
        <f t="shared" si="90"/>
        <v>-3.7310817080307467E-3</v>
      </c>
      <c r="J1415" s="5">
        <f t="shared" si="91"/>
        <v>-3.1392936757722777E-2</v>
      </c>
    </row>
    <row r="1416" spans="1:10" ht="15" customHeight="1" x14ac:dyDescent="0.2">
      <c r="A1416" s="3">
        <f>'2_CVaR_t2'!A1416</f>
        <v>44272</v>
      </c>
      <c r="B1416" s="5">
        <f>'2_CVaR_t2'!D1416-1</f>
        <v>-3.2794228842004669E-3</v>
      </c>
      <c r="C1416" s="5">
        <f>'Stocks Returns'!B1412</f>
        <v>-2.2952117134942718E-2</v>
      </c>
      <c r="D1416" s="5">
        <f>'Stocks Returns'!C1412</f>
        <v>-7.4766355140185592E-3</v>
      </c>
      <c r="E1416" s="5">
        <f>'Stocks Returns'!D1412</f>
        <v>2.6150767178118706E-2</v>
      </c>
      <c r="F1416" s="5">
        <f>'Stocks Returns'!E1412</f>
        <v>4.4185224460939754E-3</v>
      </c>
      <c r="G1416" s="5">
        <f t="shared" si="88"/>
        <v>-1.9314252584091203E-2</v>
      </c>
      <c r="H1416" s="5">
        <f t="shared" si="89"/>
        <v>-2.603074524333825E-3</v>
      </c>
      <c r="I1416" s="5">
        <f t="shared" si="90"/>
        <v>3.1030502591219561E-2</v>
      </c>
      <c r="J1416" s="5">
        <f t="shared" si="91"/>
        <v>7.8473084889193936E-3</v>
      </c>
    </row>
    <row r="1417" spans="1:10" ht="15" customHeight="1" x14ac:dyDescent="0.2">
      <c r="A1417" s="3">
        <f>'2_CVaR_t2'!A1417</f>
        <v>44273</v>
      </c>
      <c r="B1417" s="5">
        <f>'2_CVaR_t2'!D1417-1</f>
        <v>-9.5415210810358975E-3</v>
      </c>
      <c r="C1417" s="5">
        <f>'Stocks Returns'!B1413</f>
        <v>2.5381395976778798E-2</v>
      </c>
      <c r="D1417" s="5">
        <f>'Stocks Returns'!C1413</f>
        <v>-1.0582010582010692E-2</v>
      </c>
      <c r="E1417" s="5">
        <f>'Stocks Returns'!D1413</f>
        <v>-5.4154206215056511E-2</v>
      </c>
      <c r="F1417" s="5">
        <f>'Stocks Returns'!E1413</f>
        <v>-6.0707372866443676E-2</v>
      </c>
      <c r="G1417" s="5">
        <f t="shared" si="88"/>
        <v>3.5039097313086659E-2</v>
      </c>
      <c r="H1417" s="5">
        <f t="shared" si="89"/>
        <v>3.5077150383115534E-3</v>
      </c>
      <c r="I1417" s="5">
        <f t="shared" si="90"/>
        <v>-4.0032184194216267E-2</v>
      </c>
      <c r="J1417" s="5">
        <f t="shared" si="91"/>
        <v>-5.0778095093757525E-2</v>
      </c>
    </row>
    <row r="1418" spans="1:10" ht="15" customHeight="1" x14ac:dyDescent="0.2">
      <c r="A1418" s="3">
        <f>'2_CVaR_t2'!A1418</f>
        <v>44274</v>
      </c>
      <c r="B1418" s="5">
        <f>'2_CVaR_t2'!D1418-1</f>
        <v>-3.7394309746702659E-2</v>
      </c>
      <c r="C1418" s="5">
        <f>'Stocks Returns'!B1414</f>
        <v>1.7379855167873437E-2</v>
      </c>
      <c r="D1418" s="5">
        <f>'Stocks Returns'!C1414</f>
        <v>-6.2358379407232767E-2</v>
      </c>
      <c r="E1418" s="5">
        <f>'Stocks Returns'!D1414</f>
        <v>3.1411093545948177E-2</v>
      </c>
      <c r="F1418" s="5">
        <f>'Stocks Returns'!E1414</f>
        <v>-1.4612214312476612E-2</v>
      </c>
      <c r="G1418" s="5">
        <f t="shared" si="88"/>
        <v>5.3812806031864259E-2</v>
      </c>
      <c r="H1418" s="5">
        <f t="shared" si="89"/>
        <v>-7.2766607365841382E-3</v>
      </c>
      <c r="I1418" s="5">
        <f t="shared" si="90"/>
        <v>8.6641294899232751E-2</v>
      </c>
      <c r="J1418" s="5">
        <f t="shared" si="91"/>
        <v>2.4230187573501642E-2</v>
      </c>
    </row>
    <row r="1419" spans="1:10" ht="15" customHeight="1" x14ac:dyDescent="0.2">
      <c r="A1419" s="3">
        <f>'2_CVaR_t2'!A1419</f>
        <v>44277</v>
      </c>
      <c r="B1419" s="5">
        <f>'2_CVaR_t2'!D1419-1</f>
        <v>5.0034490347454774E-3</v>
      </c>
      <c r="C1419" s="5">
        <f>'Stocks Returns'!B1415</f>
        <v>-3.3907079073378976E-2</v>
      </c>
      <c r="D1419" s="5">
        <f>'Stocks Returns'!C1415</f>
        <v>5.3165780570323395E-3</v>
      </c>
      <c r="E1419" s="5">
        <f>'Stocks Returns'!D1415</f>
        <v>3.1987205117952833E-2</v>
      </c>
      <c r="F1419" s="5">
        <f>'Stocks Returns'!E1415</f>
        <v>-6.8441064638783411E-3</v>
      </c>
      <c r="G1419" s="5">
        <f t="shared" si="88"/>
        <v>-3.8231647480236719E-2</v>
      </c>
      <c r="H1419" s="5">
        <f t="shared" si="89"/>
        <v>-2.0000740128716483E-3</v>
      </c>
      <c r="I1419" s="5">
        <f t="shared" si="90"/>
        <v>2.464217595473631E-2</v>
      </c>
      <c r="J1419" s="5">
        <f t="shared" si="91"/>
        <v>-1.2013515261851392E-2</v>
      </c>
    </row>
    <row r="1420" spans="1:10" ht="15" customHeight="1" x14ac:dyDescent="0.2">
      <c r="A1420" s="3">
        <f>'2_CVaR_t2'!A1420</f>
        <v>44278</v>
      </c>
      <c r="B1420" s="5">
        <f>'2_CVaR_t2'!D1420-1</f>
        <v>-1.1763862034004369E-3</v>
      </c>
      <c r="C1420" s="5">
        <f>'Stocks Returns'!B1416</f>
        <v>-3.9785666443402534E-2</v>
      </c>
      <c r="D1420" s="5">
        <f>'Stocks Returns'!C1416</f>
        <v>7.2115384615378808E-4</v>
      </c>
      <c r="E1420" s="5">
        <f>'Stocks Returns'!D1416</f>
        <v>-3.1512333720780217E-2</v>
      </c>
      <c r="F1420" s="5">
        <f>'Stocks Returns'!E1416</f>
        <v>-1.0145482388973948E-2</v>
      </c>
      <c r="G1420" s="5">
        <f t="shared" si="88"/>
        <v>-3.8169478521423071E-2</v>
      </c>
      <c r="H1420" s="5">
        <f t="shared" si="89"/>
        <v>2.4995969272248791E-3</v>
      </c>
      <c r="I1420" s="5">
        <f t="shared" si="90"/>
        <v>-2.9736488911050171E-2</v>
      </c>
      <c r="J1420" s="5">
        <f t="shared" si="91"/>
        <v>-8.8997941069027323E-3</v>
      </c>
    </row>
    <row r="1421" spans="1:10" ht="15" customHeight="1" x14ac:dyDescent="0.2">
      <c r="A1421" s="3">
        <f>'2_CVaR_t2'!A1421</f>
        <v>44279</v>
      </c>
      <c r="B1421" s="5">
        <f>'2_CVaR_t2'!D1421-1</f>
        <v>-1.25672088663209E-3</v>
      </c>
      <c r="C1421" s="5">
        <f>'Stocks Returns'!B1417</f>
        <v>-0.13588169642857151</v>
      </c>
      <c r="D1421" s="5">
        <f>'Stocks Returns'!C1417</f>
        <v>-3.8433821763161902E-4</v>
      </c>
      <c r="E1421" s="5">
        <f>'Stocks Returns'!D1417</f>
        <v>-2.1469529270569443E-2</v>
      </c>
      <c r="F1421" s="5">
        <f>'Stocks Returns'!E1417</f>
        <v>2.9007928833881369E-2</v>
      </c>
      <c r="G1421" s="5">
        <f t="shared" si="88"/>
        <v>-0.13418828172635563</v>
      </c>
      <c r="H1421" s="5">
        <f t="shared" si="89"/>
        <v>1.5123364278354413E-3</v>
      </c>
      <c r="I1421" s="5">
        <f t="shared" si="90"/>
        <v>-1.957511778500156E-2</v>
      </c>
      <c r="J1421" s="5">
        <f t="shared" si="91"/>
        <v>3.0337010082264141E-2</v>
      </c>
    </row>
    <row r="1422" spans="1:10" ht="15" customHeight="1" x14ac:dyDescent="0.2">
      <c r="A1422" s="3">
        <f>'2_CVaR_t2'!A1422</f>
        <v>44280</v>
      </c>
      <c r="B1422" s="5">
        <f>'2_CVaR_t2'!D1422-1</f>
        <v>-1.1209988647187252E-4</v>
      </c>
      <c r="C1422" s="5">
        <f>'Stocks Returns'!B1418</f>
        <v>-6.7646109137875277E-2</v>
      </c>
      <c r="D1422" s="5">
        <f>'Stocks Returns'!C1418</f>
        <v>-4.8060748786460383E-4</v>
      </c>
      <c r="E1422" s="5">
        <f>'Stocks Returns'!D1418</f>
        <v>2.7255382938131678E-3</v>
      </c>
      <c r="F1422" s="5">
        <f>'Stocks Returns'!E1418</f>
        <v>6.7656455553466444E-3</v>
      </c>
      <c r="G1422" s="5">
        <f t="shared" si="88"/>
        <v>-6.7053033552930408E-2</v>
      </c>
      <c r="H1422" s="5">
        <f t="shared" si="89"/>
        <v>-2.6851447072341427E-4</v>
      </c>
      <c r="I1422" s="5">
        <f t="shared" si="90"/>
        <v>2.9305934313659195E-3</v>
      </c>
      <c r="J1422" s="5">
        <f t="shared" si="91"/>
        <v>6.9065309129133718E-3</v>
      </c>
    </row>
    <row r="1423" spans="1:10" ht="15" customHeight="1" x14ac:dyDescent="0.2">
      <c r="A1423" s="3">
        <f>'2_CVaR_t2'!A1423</f>
        <v>44281</v>
      </c>
      <c r="B1423" s="5">
        <f>'2_CVaR_t2'!D1423-1</f>
        <v>1.9738752105397772E-2</v>
      </c>
      <c r="C1423" s="5">
        <f>'Stocks Returns'!B1419</f>
        <v>-0.27445887445887451</v>
      </c>
      <c r="D1423" s="5">
        <f>'Stocks Returns'!C1419</f>
        <v>2.6734625186324967E-2</v>
      </c>
      <c r="E1423" s="5">
        <f>'Stocks Returns'!D1419</f>
        <v>5.6129382984506648E-2</v>
      </c>
      <c r="F1423" s="5">
        <f>'Stocks Returns'!E1419</f>
        <v>2.744073175284667E-2</v>
      </c>
      <c r="G1423" s="5">
        <f t="shared" si="88"/>
        <v>-0.29294868216434106</v>
      </c>
      <c r="H1423" s="5">
        <f t="shared" si="89"/>
        <v>-2.2685247174996682E-3</v>
      </c>
      <c r="I1423" s="5">
        <f t="shared" si="90"/>
        <v>2.7036388530727668E-2</v>
      </c>
      <c r="J1423" s="5">
        <f t="shared" si="91"/>
        <v>6.975057591904258E-3</v>
      </c>
    </row>
    <row r="1424" spans="1:10" ht="15" customHeight="1" x14ac:dyDescent="0.2">
      <c r="A1424" s="3">
        <f>'2_CVaR_t2'!A1424</f>
        <v>44284</v>
      </c>
      <c r="B1424" s="5">
        <f>'2_CVaR_t2'!D1424-1</f>
        <v>1.3269927737820097E-3</v>
      </c>
      <c r="C1424" s="5">
        <f>'Stocks Returns'!B1420</f>
        <v>-1.5990453460620557E-2</v>
      </c>
      <c r="D1424" s="5">
        <f>'Stocks Returns'!C1420</f>
        <v>4.5895190371376682E-3</v>
      </c>
      <c r="E1424" s="5">
        <f>'Stocks Returns'!D1420</f>
        <v>-2.940419508428771E-2</v>
      </c>
      <c r="F1424" s="5">
        <f>'Stocks Returns'!E1420</f>
        <v>-2.1802325581395277E-2</v>
      </c>
      <c r="G1424" s="5">
        <f t="shared" si="88"/>
        <v>-1.6780796445869061E-2</v>
      </c>
      <c r="H1424" s="5">
        <f t="shared" si="89"/>
        <v>2.6836454464820771E-3</v>
      </c>
      <c r="I1424" s="5">
        <f t="shared" si="90"/>
        <v>-3.1323109645562411E-2</v>
      </c>
      <c r="J1424" s="5">
        <f t="shared" si="91"/>
        <v>-2.3155318097096509E-2</v>
      </c>
    </row>
    <row r="1425" spans="1:10" ht="15" customHeight="1" x14ac:dyDescent="0.2">
      <c r="A1425" s="3">
        <f>'2_CVaR_t2'!A1425</f>
        <v>44285</v>
      </c>
      <c r="B1425" s="5">
        <f>'2_CVaR_t2'!D1425-1</f>
        <v>-7.8546872638304288E-3</v>
      </c>
      <c r="C1425" s="5">
        <f>'Stocks Returns'!B1421</f>
        <v>5.3601746301237041E-2</v>
      </c>
      <c r="D1425" s="5">
        <f>'Stocks Returns'!C1421</f>
        <v>-1.2167264929373811E-2</v>
      </c>
      <c r="E1425" s="5">
        <f>'Stocks Returns'!D1421</f>
        <v>-4.9055352999667345E-3</v>
      </c>
      <c r="F1425" s="5">
        <f>'Stocks Returns'!E1421</f>
        <v>-7.6151560178306932E-3</v>
      </c>
      <c r="G1425" s="5">
        <f t="shared" si="88"/>
        <v>6.1637872257443577E-2</v>
      </c>
      <c r="H1425" s="5">
        <f t="shared" si="89"/>
        <v>-5.6011586330435327E-4</v>
      </c>
      <c r="I1425" s="5">
        <f t="shared" si="90"/>
        <v>6.7268736378147693E-3</v>
      </c>
      <c r="J1425" s="5">
        <f t="shared" si="91"/>
        <v>5.6307139861305928E-4</v>
      </c>
    </row>
    <row r="1426" spans="1:10" ht="15" customHeight="1" x14ac:dyDescent="0.2">
      <c r="A1426" s="3">
        <f>'2_CVaR_t2'!A1426</f>
        <v>44286</v>
      </c>
      <c r="B1426" s="5">
        <f>'2_CVaR_t2'!D1426-1</f>
        <v>1.2769624427846349E-3</v>
      </c>
      <c r="C1426" s="5">
        <f>'Stocks Returns'!B1422</f>
        <v>4.604051565377798E-4</v>
      </c>
      <c r="D1426" s="5">
        <f>'Stocks Returns'!C1422</f>
        <v>-8.0226521944315454E-4</v>
      </c>
      <c r="E1426" s="5">
        <f>'Stocks Returns'!D1422</f>
        <v>3.4041702751315572E-2</v>
      </c>
      <c r="F1426" s="5">
        <f>'Stocks Returns'!E1422</f>
        <v>-8.60939547070938E-3</v>
      </c>
      <c r="G1426" s="5">
        <f t="shared" si="88"/>
        <v>-2.8184301808019743E-4</v>
      </c>
      <c r="H1426" s="5">
        <f t="shared" si="89"/>
        <v>-2.6345072967459038E-3</v>
      </c>
      <c r="I1426" s="5">
        <f t="shared" si="90"/>
        <v>3.2196628401999133E-2</v>
      </c>
      <c r="J1426" s="5">
        <f t="shared" si="91"/>
        <v>-9.9104530370265585E-3</v>
      </c>
    </row>
    <row r="1427" spans="1:10" ht="15" customHeight="1" x14ac:dyDescent="0.2">
      <c r="A1427" s="3">
        <f>'2_CVaR_t2'!A1427</f>
        <v>44287</v>
      </c>
      <c r="B1427" s="5">
        <f>'2_CVaR_t2'!D1427-1</f>
        <v>1.6894876444781604E-2</v>
      </c>
      <c r="C1427" s="5">
        <f>'Stocks Returns'!B1423</f>
        <v>-3.4514496088356994E-3</v>
      </c>
      <c r="D1427" s="5">
        <f>'Stocks Returns'!C1423</f>
        <v>2.4228970859113241E-2</v>
      </c>
      <c r="E1427" s="5">
        <f>'Stocks Returns'!D1423</f>
        <v>3.1890220332431385E-2</v>
      </c>
      <c r="F1427" s="5">
        <f>'Stocks Returns'!E1423</f>
        <v>1.9822541060978027E-2</v>
      </c>
      <c r="G1427" s="5">
        <f t="shared" si="88"/>
        <v>-1.9207402498085419E-2</v>
      </c>
      <c r="H1427" s="5">
        <f t="shared" si="89"/>
        <v>-5.8874064156614822E-4</v>
      </c>
      <c r="I1427" s="5">
        <f t="shared" si="90"/>
        <v>6.99452734311546E-3</v>
      </c>
      <c r="J1427" s="5">
        <f t="shared" si="91"/>
        <v>2.3090068428314493E-3</v>
      </c>
    </row>
    <row r="1428" spans="1:10" ht="15" customHeight="1" x14ac:dyDescent="0.2">
      <c r="A1428" s="3">
        <f>'2_CVaR_t2'!A1428</f>
        <v>44288</v>
      </c>
      <c r="B1428" s="5">
        <f>'2_CVaR_t2'!D1428-1</f>
        <v>3.1594126486123031E-5</v>
      </c>
      <c r="C1428" s="5">
        <f>'Stocks Returns'!B1424</f>
        <v>0</v>
      </c>
      <c r="D1428" s="5">
        <f>'Stocks Returns'!C1424</f>
        <v>0</v>
      </c>
      <c r="E1428" s="5">
        <f>'Stocks Returns'!D1424</f>
        <v>0</v>
      </c>
      <c r="F1428" s="5">
        <f>'Stocks Returns'!E1424</f>
        <v>0</v>
      </c>
      <c r="G1428" s="5">
        <f t="shared" si="88"/>
        <v>4.5494065351061984E-4</v>
      </c>
      <c r="H1428" s="5">
        <f t="shared" si="89"/>
        <v>6.1315236885345803E-7</v>
      </c>
      <c r="I1428" s="5">
        <f t="shared" si="90"/>
        <v>-7.0241384070458875E-6</v>
      </c>
      <c r="J1428" s="5">
        <f t="shared" si="91"/>
        <v>-8.2789821646411454E-6</v>
      </c>
    </row>
    <row r="1429" spans="1:10" ht="15" customHeight="1" x14ac:dyDescent="0.2">
      <c r="A1429" s="3">
        <f>'2_CVaR_t2'!A1429</f>
        <v>44291</v>
      </c>
      <c r="B1429" s="5">
        <f>'2_CVaR_t2'!D1429-1</f>
        <v>7.428252011262515E-3</v>
      </c>
      <c r="C1429" s="5">
        <f>'Stocks Returns'!B1425</f>
        <v>-3.8559224197644903E-2</v>
      </c>
      <c r="D1429" s="5">
        <f>'Stocks Returns'!C1425</f>
        <v>1.005256847735847E-2</v>
      </c>
      <c r="E1429" s="5">
        <f>'Stocks Returns'!D1425</f>
        <v>2.2788287444590161E-2</v>
      </c>
      <c r="F1429" s="5">
        <f>'Stocks Returns'!E1425</f>
        <v>-3.3506108848574634E-2</v>
      </c>
      <c r="G1429" s="5">
        <f t="shared" si="88"/>
        <v>-4.5214787376015156E-2</v>
      </c>
      <c r="H1429" s="5">
        <f t="shared" si="89"/>
        <v>-8.327570189274585E-4</v>
      </c>
      <c r="I1429" s="5">
        <f t="shared" si="90"/>
        <v>1.1864469930913829E-2</v>
      </c>
      <c r="J1429" s="5">
        <f t="shared" si="91"/>
        <v>-4.1192631112343586E-2</v>
      </c>
    </row>
    <row r="1430" spans="1:10" ht="15" customHeight="1" x14ac:dyDescent="0.2">
      <c r="A1430" s="3">
        <f>'2_CVaR_t2'!A1430</f>
        <v>44292</v>
      </c>
      <c r="B1430" s="5">
        <f>'2_CVaR_t2'!D1430-1</f>
        <v>-2.0423386258987541E-3</v>
      </c>
      <c r="C1430" s="5">
        <f>'Stocks Returns'!B1426</f>
        <v>4.17867435158501E-2</v>
      </c>
      <c r="D1430" s="5">
        <f>'Stocks Returns'!C1426</f>
        <v>-1.7804967129291249E-3</v>
      </c>
      <c r="E1430" s="5">
        <f>'Stocks Returns'!D1426</f>
        <v>-1.8801123183982305E-2</v>
      </c>
      <c r="F1430" s="5">
        <f>'Stocks Returns'!E1426</f>
        <v>7.0867649875501204E-3</v>
      </c>
      <c r="G1430" s="5">
        <f t="shared" si="88"/>
        <v>4.4235382811722859E-2</v>
      </c>
      <c r="H1430" s="5">
        <f t="shared" si="89"/>
        <v>1.2724010057388281E-3</v>
      </c>
      <c r="I1430" s="5">
        <f t="shared" si="90"/>
        <v>-1.5747211466671632E-2</v>
      </c>
      <c r="J1430" s="5">
        <f t="shared" si="91"/>
        <v>9.2313718722947767E-3</v>
      </c>
    </row>
    <row r="1431" spans="1:10" ht="15" customHeight="1" x14ac:dyDescent="0.2">
      <c r="A1431" s="3">
        <f>'2_CVaR_t2'!A1431</f>
        <v>44293</v>
      </c>
      <c r="B1431" s="5">
        <f>'2_CVaR_t2'!D1431-1</f>
        <v>1.4646496175705348E-3</v>
      </c>
      <c r="C1431" s="5">
        <f>'Stocks Returns'!B1427</f>
        <v>2.3052097740894339E-4</v>
      </c>
      <c r="D1431" s="5">
        <f>'Stocks Returns'!C1427</f>
        <v>2.8355819803338456E-3</v>
      </c>
      <c r="E1431" s="5">
        <f>'Stocks Returns'!D1427</f>
        <v>-6.4078636307079995E-3</v>
      </c>
      <c r="F1431" s="5">
        <f>'Stocks Returns'!E1427</f>
        <v>-3.8037276530999975E-3</v>
      </c>
      <c r="G1431" s="5">
        <f t="shared" si="88"/>
        <v>-6.9215332970013811E-4</v>
      </c>
      <c r="H1431" s="5">
        <f t="shared" si="89"/>
        <v>7.2711365305625116E-4</v>
      </c>
      <c r="I1431" s="5">
        <f t="shared" si="90"/>
        <v>-8.5299471560933739E-3</v>
      </c>
      <c r="J1431" s="5">
        <f t="shared" si="91"/>
        <v>-5.29961750871491E-3</v>
      </c>
    </row>
    <row r="1432" spans="1:10" ht="15" customHeight="1" x14ac:dyDescent="0.2">
      <c r="A1432" s="3">
        <f>'2_CVaR_t2'!A1432</f>
        <v>44294</v>
      </c>
      <c r="B1432" s="5">
        <f>'2_CVaR_t2'!D1432-1</f>
        <v>4.7387532462193072E-3</v>
      </c>
      <c r="C1432" s="5">
        <f>'Stocks Returns'!B1428</f>
        <v>-3.4800645309979172E-2</v>
      </c>
      <c r="D1432" s="5">
        <f>'Stocks Returns'!C1428</f>
        <v>6.521639987230321E-3</v>
      </c>
      <c r="E1432" s="5">
        <f>'Stocks Returns'!D1428</f>
        <v>1.3023605284578244E-2</v>
      </c>
      <c r="F1432" s="5">
        <f>'Stocks Returns'!E1428</f>
        <v>-2.1764032073310458E-2</v>
      </c>
      <c r="G1432" s="5">
        <f t="shared" si="88"/>
        <v>-3.8870758198153027E-2</v>
      </c>
      <c r="H1432" s="5">
        <f t="shared" si="89"/>
        <v>-4.0544936944020196E-4</v>
      </c>
      <c r="I1432" s="5">
        <f t="shared" si="90"/>
        <v>6.0692429976264102E-3</v>
      </c>
      <c r="J1432" s="5">
        <f t="shared" si="91"/>
        <v>-2.665866830621692E-2</v>
      </c>
    </row>
    <row r="1433" spans="1:10" ht="15" customHeight="1" x14ac:dyDescent="0.2">
      <c r="A1433" s="3">
        <f>'2_CVaR_t2'!A1433</f>
        <v>44295</v>
      </c>
      <c r="B1433" s="5">
        <f>'2_CVaR_t2'!D1433-1</f>
        <v>5.1724215415105412E-3</v>
      </c>
      <c r="C1433" s="5">
        <f>'Stocks Returns'!B1429</f>
        <v>2.8653295128939771E-3</v>
      </c>
      <c r="D1433" s="5">
        <f>'Stocks Returns'!C1429</f>
        <v>8.2464884458541832E-3</v>
      </c>
      <c r="E1433" s="5">
        <f>'Stocks Returns'!D1429</f>
        <v>-3.7085110328205495E-4</v>
      </c>
      <c r="F1433" s="5">
        <f>'Stocks Returns'!E1429</f>
        <v>-1.9516003122566072E-4</v>
      </c>
      <c r="G1433" s="5">
        <f t="shared" si="88"/>
        <v>-1.6216743716554348E-3</v>
      </c>
      <c r="H1433" s="5">
        <f t="shared" si="89"/>
        <v>6.8115320435999018E-4</v>
      </c>
      <c r="I1433" s="5">
        <f t="shared" si="90"/>
        <v>-7.9652682970376247E-3</v>
      </c>
      <c r="J1433" s="5">
        <f t="shared" si="91"/>
        <v>-5.5399739966480524E-3</v>
      </c>
    </row>
    <row r="1434" spans="1:10" ht="15" customHeight="1" x14ac:dyDescent="0.2">
      <c r="A1434" s="3">
        <f>'2_CVaR_t2'!A1434</f>
        <v>44298</v>
      </c>
      <c r="B1434" s="5">
        <f>'2_CVaR_t2'!D1434-1</f>
        <v>-3.8880329983006501E-3</v>
      </c>
      <c r="C1434" s="5">
        <f>'Stocks Returns'!B1430</f>
        <v>-3.8571428571428479E-2</v>
      </c>
      <c r="D1434" s="5">
        <f>'Stocks Returns'!C1430</f>
        <v>-4.7186769728564393E-3</v>
      </c>
      <c r="E1434" s="5">
        <f>'Stocks Returns'!D1430</f>
        <v>-1.830210845235869E-2</v>
      </c>
      <c r="F1434" s="5">
        <f>'Stocks Returns'!E1430</f>
        <v>-7.2223306656256092E-3</v>
      </c>
      <c r="G1434" s="5">
        <f t="shared" si="88"/>
        <v>-3.4348499168877167E-2</v>
      </c>
      <c r="H1434" s="5">
        <f t="shared" si="89"/>
        <v>1.050598333517375E-3</v>
      </c>
      <c r="I1434" s="5">
        <f t="shared" si="90"/>
        <v>-1.2524119941003092E-2</v>
      </c>
      <c r="J1434" s="5">
        <f t="shared" si="91"/>
        <v>-3.1617651634143337E-3</v>
      </c>
    </row>
    <row r="1435" spans="1:10" ht="15" customHeight="1" x14ac:dyDescent="0.2">
      <c r="A1435" s="3">
        <f>'2_CVaR_t2'!A1435</f>
        <v>44299</v>
      </c>
      <c r="B1435" s="5">
        <f>'2_CVaR_t2'!D1435-1</f>
        <v>-1.704124889794767E-3</v>
      </c>
      <c r="C1435" s="5">
        <f>'Stocks Returns'!B1431</f>
        <v>0</v>
      </c>
      <c r="D1435" s="5">
        <f>'Stocks Returns'!C1431</f>
        <v>-2.031877906714219E-3</v>
      </c>
      <c r="E1435" s="5">
        <f>'Stocks Returns'!D1431</f>
        <v>-8.8807709264974166E-3</v>
      </c>
      <c r="F1435" s="5">
        <f>'Stocks Returns'!E1431</f>
        <v>-1.3763271726308091E-3</v>
      </c>
      <c r="G1435" s="5">
        <f t="shared" si="88"/>
        <v>2.1235100139694032E-3</v>
      </c>
      <c r="H1435" s="5">
        <f t="shared" si="89"/>
        <v>5.2325797968918487E-4</v>
      </c>
      <c r="I1435" s="5">
        <f t="shared" si="90"/>
        <v>-6.3260318803095095E-3</v>
      </c>
      <c r="J1435" s="5">
        <f t="shared" si="91"/>
        <v>4.171904245679715E-4</v>
      </c>
    </row>
    <row r="1436" spans="1:10" ht="15" customHeight="1" x14ac:dyDescent="0.2">
      <c r="A1436" s="3">
        <f>'2_CVaR_t2'!A1436</f>
        <v>44300</v>
      </c>
      <c r="B1436" s="5">
        <f>'2_CVaR_t2'!D1436-1</f>
        <v>2.4926834280534216E-3</v>
      </c>
      <c r="C1436" s="5">
        <f>'Stocks Returns'!B1432</f>
        <v>-4.9529470034670675E-2</v>
      </c>
      <c r="D1436" s="5">
        <f>'Stocks Returns'!C1432</f>
        <v>4.3434983259431625E-3</v>
      </c>
      <c r="E1436" s="5">
        <f>'Stocks Returns'!D1432</f>
        <v>-6.6090493136757855E-3</v>
      </c>
      <c r="F1436" s="5">
        <f>'Stocks Returns'!E1432</f>
        <v>3.7408938767473865E-2</v>
      </c>
      <c r="G1436" s="5">
        <f t="shared" si="88"/>
        <v>-5.1440406670876598E-2</v>
      </c>
      <c r="H1436" s="5">
        <f t="shared" si="89"/>
        <v>7.2203410727889744E-4</v>
      </c>
      <c r="I1436" s="5">
        <f t="shared" si="90"/>
        <v>-1.0248417113480686E-2</v>
      </c>
      <c r="J1436" s="5">
        <f t="shared" si="91"/>
        <v>3.4845878600406735E-2</v>
      </c>
    </row>
    <row r="1437" spans="1:10" ht="15" customHeight="1" x14ac:dyDescent="0.2">
      <c r="A1437" s="3">
        <f>'2_CVaR_t2'!A1437</f>
        <v>44301</v>
      </c>
      <c r="B1437" s="5">
        <f>'2_CVaR_t2'!D1437-1</f>
        <v>1.3480844352370625E-2</v>
      </c>
      <c r="C1437" s="5">
        <f>'Stocks Returns'!B1433</f>
        <v>-1.4590932777488352E-2</v>
      </c>
      <c r="D1437" s="5">
        <f>'Stocks Returns'!C1433</f>
        <v>1.9371114514821208E-2</v>
      </c>
      <c r="E1437" s="5">
        <f>'Stocks Returns'!D1433</f>
        <v>2.622824974411464E-2</v>
      </c>
      <c r="F1437" s="5">
        <f>'Stocks Returns'!E1433</f>
        <v>-1.4993357373315641E-2</v>
      </c>
      <c r="G1437" s="5">
        <f t="shared" si="88"/>
        <v>-2.7064932025862545E-2</v>
      </c>
      <c r="H1437" s="5">
        <f t="shared" si="89"/>
        <v>-4.2203799158370761E-4</v>
      </c>
      <c r="I1437" s="5">
        <f t="shared" si="90"/>
        <v>6.3713571846655097E-3</v>
      </c>
      <c r="J1437" s="5">
        <f t="shared" si="91"/>
        <v>-2.8962889775359761E-2</v>
      </c>
    </row>
    <row r="1438" spans="1:10" ht="15" customHeight="1" x14ac:dyDescent="0.2">
      <c r="A1438" s="3">
        <f>'2_CVaR_t2'!A1438</f>
        <v>44302</v>
      </c>
      <c r="B1438" s="5">
        <f>'2_CVaR_t2'!D1438-1</f>
        <v>-3.3409467760858735E-4</v>
      </c>
      <c r="C1438" s="5">
        <f>'Stocks Returns'!B1434</f>
        <v>-1.2691697514542466E-2</v>
      </c>
      <c r="D1438" s="5">
        <f>'Stocks Returns'!C1434</f>
        <v>5.7450945730952441E-4</v>
      </c>
      <c r="E1438" s="5">
        <f>'Stocks Returns'!D1434</f>
        <v>-1.3277646178780689E-2</v>
      </c>
      <c r="F1438" s="5">
        <f>'Stocks Returns'!E1434</f>
        <v>-1.5606936416184825E-2</v>
      </c>
      <c r="G1438" s="5">
        <f t="shared" si="88"/>
        <v>-1.1885215437419014E-2</v>
      </c>
      <c r="H1438" s="5">
        <f t="shared" si="89"/>
        <v>1.1133205293183102E-3</v>
      </c>
      <c r="I1438" s="5">
        <f t="shared" si="90"/>
        <v>-1.2744946948047217E-2</v>
      </c>
      <c r="J1438" s="5">
        <f t="shared" si="91"/>
        <v>-1.5235605086917169E-2</v>
      </c>
    </row>
    <row r="1439" spans="1:10" ht="15" customHeight="1" x14ac:dyDescent="0.2">
      <c r="A1439" s="3">
        <f>'2_CVaR_t2'!A1439</f>
        <v>44305</v>
      </c>
      <c r="B1439" s="5">
        <f>'2_CVaR_t2'!D1439-1</f>
        <v>-3.0881930935412472E-3</v>
      </c>
      <c r="C1439" s="5">
        <f>'Stocks Returns'!B1435</f>
        <v>-2.5977504017139941E-2</v>
      </c>
      <c r="D1439" s="5">
        <f>'Stocks Returns'!C1435</f>
        <v>-2.7383949472196134E-3</v>
      </c>
      <c r="E1439" s="5">
        <f>'Stocks Returns'!D1435</f>
        <v>-2.6912628719439002E-2</v>
      </c>
      <c r="F1439" s="5">
        <f>'Stocks Returns'!E1435</f>
        <v>-3.9146604032100907E-3</v>
      </c>
      <c r="G1439" s="5">
        <f t="shared" si="88"/>
        <v>-2.2523471161688416E-2</v>
      </c>
      <c r="H1439" s="5">
        <f t="shared" si="89"/>
        <v>1.853725991926093E-3</v>
      </c>
      <c r="I1439" s="5">
        <f t="shared" si="90"/>
        <v>-2.2315131060786593E-2</v>
      </c>
      <c r="J1439" s="5">
        <f t="shared" si="91"/>
        <v>-6.8438413037062544E-4</v>
      </c>
    </row>
    <row r="1440" spans="1:10" ht="15" customHeight="1" x14ac:dyDescent="0.2">
      <c r="A1440" s="3">
        <f>'2_CVaR_t2'!A1440</f>
        <v>44306</v>
      </c>
      <c r="B1440" s="5">
        <f>'2_CVaR_t2'!D1440-1</f>
        <v>-8.4755127515712125E-3</v>
      </c>
      <c r="C1440" s="5">
        <f>'Stocks Returns'!B1436</f>
        <v>-2.4745669507836077E-2</v>
      </c>
      <c r="D1440" s="5">
        <f>'Stocks Returns'!C1436</f>
        <v>-1.1116524203906297E-2</v>
      </c>
      <c r="E1440" s="5">
        <f>'Stocks Returns'!D1436</f>
        <v>-2.7916639615659378E-2</v>
      </c>
      <c r="F1440" s="5">
        <f>'Stocks Returns'!E1436</f>
        <v>-4.4016506189821225E-2</v>
      </c>
      <c r="G1440" s="5">
        <f t="shared" si="88"/>
        <v>-1.6112735901704874E-2</v>
      </c>
      <c r="H1440" s="5">
        <f t="shared" si="89"/>
        <v>1.404317002092606E-3</v>
      </c>
      <c r="I1440" s="5">
        <f t="shared" si="90"/>
        <v>-1.5367948800664648E-2</v>
      </c>
      <c r="J1440" s="5">
        <f t="shared" si="91"/>
        <v>-3.5193818909943018E-2</v>
      </c>
    </row>
    <row r="1441" spans="1:10" ht="15" customHeight="1" x14ac:dyDescent="0.2">
      <c r="A1441" s="3">
        <f>'2_CVaR_t2'!A1441</f>
        <v>44307</v>
      </c>
      <c r="B1441" s="5">
        <f>'2_CVaR_t2'!D1441-1</f>
        <v>1.3490409352233002E-2</v>
      </c>
      <c r="C1441" s="5">
        <f>'Stocks Returns'!B1437</f>
        <v>8.4860445446856447E-2</v>
      </c>
      <c r="D1441" s="5">
        <f>'Stocks Returns'!C1437</f>
        <v>1.867610175564316E-2</v>
      </c>
      <c r="E1441" s="5">
        <f>'Stocks Returns'!D1437</f>
        <v>3.2859146463634747E-2</v>
      </c>
      <c r="F1441" s="5">
        <f>'Stocks Returns'!E1437</f>
        <v>2.8571428571428692E-2</v>
      </c>
      <c r="G1441" s="5">
        <f t="shared" si="88"/>
        <v>7.2377251239186743E-2</v>
      </c>
      <c r="H1441" s="5">
        <f t="shared" si="89"/>
        <v>-1.1311279195720808E-3</v>
      </c>
      <c r="I1441" s="5">
        <f t="shared" si="90"/>
        <v>1.2988136835536686E-2</v>
      </c>
      <c r="J1441" s="5">
        <f t="shared" si="91"/>
        <v>1.4591967036920164E-2</v>
      </c>
    </row>
    <row r="1442" spans="1:10" ht="15" customHeight="1" x14ac:dyDescent="0.2">
      <c r="A1442" s="3">
        <f>'2_CVaR_t2'!A1442</f>
        <v>44308</v>
      </c>
      <c r="B1442" s="5">
        <f>'2_CVaR_t2'!D1442-1</f>
        <v>-7.6596884708279855E-4</v>
      </c>
      <c r="C1442" s="5">
        <f>'Stocks Returns'!B1438</f>
        <v>-7.0166320166319407E-3</v>
      </c>
      <c r="D1442" s="5">
        <f>'Stocks Returns'!C1438</f>
        <v>5.2758848098477529E-4</v>
      </c>
      <c r="E1442" s="5">
        <f>'Stocks Returns'!D1438</f>
        <v>-2.1209182023924966E-2</v>
      </c>
      <c r="F1442" s="5">
        <f>'Stocks Returns'!E1438</f>
        <v>-1.159072741806555E-2</v>
      </c>
      <c r="G1442" s="5">
        <f t="shared" si="88"/>
        <v>-5.7949836597137889E-3</v>
      </c>
      <c r="H1442" s="5">
        <f t="shared" si="89"/>
        <v>1.7020049556053553E-3</v>
      </c>
      <c r="I1442" s="5">
        <f t="shared" si="90"/>
        <v>-2.0039075852690755E-2</v>
      </c>
      <c r="J1442" s="5">
        <f t="shared" si="91"/>
        <v>-1.0771080783166579E-2</v>
      </c>
    </row>
    <row r="1443" spans="1:10" ht="15" customHeight="1" x14ac:dyDescent="0.2">
      <c r="A1443" s="3">
        <f>'2_CVaR_t2'!A1443</f>
        <v>44309</v>
      </c>
      <c r="B1443" s="5">
        <f>'2_CVaR_t2'!D1443-1</f>
        <v>8.4440662987597115E-3</v>
      </c>
      <c r="C1443" s="5">
        <f>'Stocks Returns'!B1439</f>
        <v>4.972520282648496E-3</v>
      </c>
      <c r="D1443" s="5">
        <f>'Stocks Returns'!C1439</f>
        <v>1.0678033132662579E-2</v>
      </c>
      <c r="E1443" s="5">
        <f>'Stocks Returns'!D1439</f>
        <v>3.309770760388453E-2</v>
      </c>
      <c r="F1443" s="5">
        <f>'Stocks Returns'!E1439</f>
        <v>5.2567731500201553E-3</v>
      </c>
      <c r="G1443" s="5">
        <f t="shared" si="88"/>
        <v>-2.6595584377740976E-3</v>
      </c>
      <c r="H1443" s="5">
        <f t="shared" si="89"/>
        <v>-1.7023043250229616E-3</v>
      </c>
      <c r="I1443" s="5">
        <f t="shared" si="90"/>
        <v>2.0674640718802598E-2</v>
      </c>
      <c r="J1443" s="5">
        <f t="shared" si="91"/>
        <v>-3.4842347138447655E-3</v>
      </c>
    </row>
    <row r="1444" spans="1:10" ht="15" customHeight="1" x14ac:dyDescent="0.2">
      <c r="A1444" s="3">
        <f>'2_CVaR_t2'!A1444</f>
        <v>44312</v>
      </c>
      <c r="B1444" s="5">
        <f>'2_CVaR_t2'!D1444-1</f>
        <v>1.9040787900530542E-3</v>
      </c>
      <c r="C1444" s="5">
        <f>'Stocks Returns'!B1440</f>
        <v>1.171875E-2</v>
      </c>
      <c r="D1444" s="5">
        <f>'Stocks Returns'!C1440</f>
        <v>1.4782608695651511E-3</v>
      </c>
      <c r="E1444" s="5">
        <f>'Stocks Returns'!D1440</f>
        <v>1.7777209361810931E-2</v>
      </c>
      <c r="F1444" s="5">
        <f>'Stocks Returns'!E1440</f>
        <v>1.0659694288012833E-2</v>
      </c>
      <c r="G1444" s="5">
        <f t="shared" si="88"/>
        <v>1.0373646690028951E-2</v>
      </c>
      <c r="H1444" s="5">
        <f t="shared" si="89"/>
        <v>-1.2769318414262458E-3</v>
      </c>
      <c r="I1444" s="5">
        <f t="shared" si="90"/>
        <v>1.5006568399568754E-2</v>
      </c>
      <c r="J1444" s="5">
        <f t="shared" si="91"/>
        <v>8.7076465102775506E-3</v>
      </c>
    </row>
    <row r="1445" spans="1:10" ht="15" customHeight="1" x14ac:dyDescent="0.2">
      <c r="A1445" s="3">
        <f>'2_CVaR_t2'!A1445</f>
        <v>44313</v>
      </c>
      <c r="B1445" s="5">
        <f>'2_CVaR_t2'!D1445-1</f>
        <v>-1.6332439057432646E-3</v>
      </c>
      <c r="C1445" s="5">
        <f>'Stocks Returns'!B1441</f>
        <v>4.1184041184041398E-3</v>
      </c>
      <c r="D1445" s="5">
        <f>'Stocks Returns'!C1441</f>
        <v>-1.8668055917340221E-3</v>
      </c>
      <c r="E1445" s="5">
        <f>'Stocks Returns'!D1441</f>
        <v>-1.0492586076903621E-2</v>
      </c>
      <c r="F1445" s="5">
        <f>'Stocks Returns'!E1441</f>
        <v>2.0895522388059584E-2</v>
      </c>
      <c r="G1445" s="5">
        <f t="shared" si="88"/>
        <v>6.1737753166331245E-3</v>
      </c>
      <c r="H1445" s="5">
        <f t="shared" si="89"/>
        <v>5.8401209369796266E-4</v>
      </c>
      <c r="I1445" s="5">
        <f t="shared" si="90"/>
        <v>-8.0424609075746938E-3</v>
      </c>
      <c r="J1445" s="5">
        <f t="shared" si="91"/>
        <v>2.2615460613592805E-2</v>
      </c>
    </row>
    <row r="1446" spans="1:10" ht="15" customHeight="1" x14ac:dyDescent="0.2">
      <c r="A1446" s="3">
        <f>'2_CVaR_t2'!A1446</f>
        <v>44314</v>
      </c>
      <c r="B1446" s="5">
        <f>'2_CVaR_t2'!D1446-1</f>
        <v>8.7990296380664468E-3</v>
      </c>
      <c r="C1446" s="5">
        <f>'Stocks Returns'!B1442</f>
        <v>-3.8964368110740777E-2</v>
      </c>
      <c r="D1446" s="5">
        <f>'Stocks Returns'!C1442</f>
        <v>1.5397329389761127E-2</v>
      </c>
      <c r="E1446" s="5">
        <f>'Stocks Returns'!D1442</f>
        <v>-1.8223379262175432E-2</v>
      </c>
      <c r="F1446" s="5">
        <f>'Stocks Returns'!E1442</f>
        <v>3.3918128654970792E-2</v>
      </c>
      <c r="G1446" s="5">
        <f t="shared" si="88"/>
        <v>-4.6937677725390953E-2</v>
      </c>
      <c r="H1446" s="5">
        <f t="shared" si="89"/>
        <v>2.4945790809732318E-3</v>
      </c>
      <c r="I1446" s="5">
        <f t="shared" si="90"/>
        <v>-3.1170339707209997E-2</v>
      </c>
      <c r="J1446" s="5">
        <f t="shared" si="91"/>
        <v>2.4808644255120978E-2</v>
      </c>
    </row>
    <row r="1447" spans="1:10" ht="15" customHeight="1" x14ac:dyDescent="0.2">
      <c r="A1447" s="3">
        <f>'2_CVaR_t2'!A1447</f>
        <v>44315</v>
      </c>
      <c r="B1447" s="5">
        <f>'2_CVaR_t2'!D1447-1</f>
        <v>9.6094465742884161E-3</v>
      </c>
      <c r="C1447" s="5">
        <f>'Stocks Returns'!B1443</f>
        <v>1.2269938650306678E-2</v>
      </c>
      <c r="D1447" s="5">
        <f>'Stocks Returns'!C1443</f>
        <v>1.4606982223174247E-2</v>
      </c>
      <c r="E1447" s="5">
        <f>'Stocks Returns'!D1443</f>
        <v>8.3430345362824898E-3</v>
      </c>
      <c r="F1447" s="5">
        <f>'Stocks Returns'!E1443</f>
        <v>1.6968325791855143E-3</v>
      </c>
      <c r="G1447" s="5">
        <f t="shared" si="88"/>
        <v>3.5175646500658613E-3</v>
      </c>
      <c r="H1447" s="5">
        <f t="shared" si="89"/>
        <v>5.1151093350921065E-4</v>
      </c>
      <c r="I1447" s="5">
        <f t="shared" si="90"/>
        <v>-5.800027496573653E-3</v>
      </c>
      <c r="J1447" s="5">
        <f t="shared" si="91"/>
        <v>-8.2539207414091473E-3</v>
      </c>
    </row>
    <row r="1448" spans="1:10" ht="15" customHeight="1" x14ac:dyDescent="0.2">
      <c r="A1448" s="3">
        <f>'2_CVaR_t2'!A1448</f>
        <v>44316</v>
      </c>
      <c r="B1448" s="5">
        <f>'2_CVaR_t2'!D1448-1</f>
        <v>-1.0644518063629871E-2</v>
      </c>
      <c r="C1448" s="5">
        <f>'Stocks Returns'!B1444</f>
        <v>-7.6416337285903913E-3</v>
      </c>
      <c r="D1448" s="5">
        <f>'Stocks Returns'!C1444</f>
        <v>-1.393228067212704E-2</v>
      </c>
      <c r="E1448" s="5">
        <f>'Stocks Returns'!D1444</f>
        <v>-3.6046437047014379E-2</v>
      </c>
      <c r="F1448" s="5">
        <f>'Stocks Returns'!E1444</f>
        <v>-3.7455298324863606E-2</v>
      </c>
      <c r="G1448" s="5">
        <f t="shared" si="88"/>
        <v>3.0763930132535894E-3</v>
      </c>
      <c r="H1448" s="5">
        <f t="shared" si="89"/>
        <v>1.7807669497281083E-3</v>
      </c>
      <c r="I1448" s="5">
        <f t="shared" si="90"/>
        <v>-2.0296491937111607E-2</v>
      </c>
      <c r="J1448" s="5">
        <f t="shared" si="91"/>
        <v>-2.6381033275063713E-2</v>
      </c>
    </row>
    <row r="1449" spans="1:10" ht="15" customHeight="1" x14ac:dyDescent="0.2">
      <c r="A1449" s="3">
        <f>'2_CVaR_t2'!A1449</f>
        <v>44319</v>
      </c>
      <c r="B1449" s="5">
        <f>'2_CVaR_t2'!D1449-1</f>
        <v>-3.1878825807191147E-3</v>
      </c>
      <c r="C1449" s="5">
        <f>'Stocks Returns'!B1445</f>
        <v>-4.0892193308550207E-2</v>
      </c>
      <c r="D1449" s="5">
        <f>'Stocks Returns'!C1445</f>
        <v>-4.0674773077581383E-3</v>
      </c>
      <c r="E1449" s="5">
        <f>'Stocks Returns'!D1445</f>
        <v>-1.437221372014108E-2</v>
      </c>
      <c r="F1449" s="5">
        <f>'Stocks Returns'!E1445</f>
        <v>3.1286664059444691E-2</v>
      </c>
      <c r="G1449" s="5">
        <f t="shared" si="88"/>
        <v>-3.7342327647036988E-2</v>
      </c>
      <c r="H1449" s="5">
        <f t="shared" si="89"/>
        <v>6.7136038620296736E-4</v>
      </c>
      <c r="I1449" s="5">
        <f t="shared" si="90"/>
        <v>-9.6275834577965076E-3</v>
      </c>
      <c r="J1449" s="5">
        <f t="shared" si="91"/>
        <v>3.4620424925879523E-2</v>
      </c>
    </row>
    <row r="1450" spans="1:10" ht="15" customHeight="1" x14ac:dyDescent="0.2">
      <c r="A1450" s="3">
        <f>'2_CVaR_t2'!A1450</f>
        <v>44320</v>
      </c>
      <c r="B1450" s="5">
        <f>'2_CVaR_t2'!D1450-1</f>
        <v>-2.6751781488235649E-3</v>
      </c>
      <c r="C1450" s="5">
        <f>'Stocks Returns'!B1446</f>
        <v>1.1074197120708895E-2</v>
      </c>
      <c r="D1450" s="5">
        <f>'Stocks Returns'!C1446</f>
        <v>-2.4934439619965776E-3</v>
      </c>
      <c r="E1450" s="5">
        <f>'Stocks Returns'!D1446</f>
        <v>-2.1940187672989997E-2</v>
      </c>
      <c r="F1450" s="5">
        <f>'Stocks Returns'!E1446</f>
        <v>-3.2233598786499673E-3</v>
      </c>
      <c r="G1450" s="5">
        <f t="shared" si="88"/>
        <v>1.4131193315443224E-2</v>
      </c>
      <c r="H1450" s="5">
        <f t="shared" si="89"/>
        <v>1.4908274024881324E-3</v>
      </c>
      <c r="I1450" s="5">
        <f t="shared" si="90"/>
        <v>-1.7952262456732294E-2</v>
      </c>
      <c r="J1450" s="5">
        <f t="shared" si="91"/>
        <v>-4.2182172968772795E-4</v>
      </c>
    </row>
    <row r="1451" spans="1:10" ht="15" customHeight="1" x14ac:dyDescent="0.2">
      <c r="A1451" s="3">
        <f>'2_CVaR_t2'!A1451</f>
        <v>44321</v>
      </c>
      <c r="B1451" s="5">
        <f>'2_CVaR_t2'!D1451-1</f>
        <v>-7.1759805961415513E-3</v>
      </c>
      <c r="C1451" s="5">
        <f>'Stocks Returns'!B1447</f>
        <v>3.833515881708438E-3</v>
      </c>
      <c r="D1451" s="5">
        <f>'Stocks Returns'!C1447</f>
        <v>-1.2153600827479183E-2</v>
      </c>
      <c r="E1451" s="5">
        <f>'Stocks Returns'!D1447</f>
        <v>5.2457205963556408E-3</v>
      </c>
      <c r="F1451" s="5">
        <f>'Stocks Returns'!E1447</f>
        <v>5.4593874833555267E-2</v>
      </c>
      <c r="G1451" s="5">
        <f t="shared" si="88"/>
        <v>1.1217192253724053E-2</v>
      </c>
      <c r="H1451" s="5">
        <f t="shared" si="89"/>
        <v>-1.5453298033562893E-3</v>
      </c>
      <c r="I1451" s="5">
        <f t="shared" si="90"/>
        <v>1.5876420306943244E-2</v>
      </c>
      <c r="J1451" s="5">
        <f t="shared" si="91"/>
        <v>6.2067557712108756E-2</v>
      </c>
    </row>
    <row r="1452" spans="1:10" ht="15" customHeight="1" x14ac:dyDescent="0.2">
      <c r="A1452" s="3">
        <f>'2_CVaR_t2'!A1452</f>
        <v>44322</v>
      </c>
      <c r="B1452" s="5">
        <f>'2_CVaR_t2'!D1452-1</f>
        <v>6.1131838305705788E-3</v>
      </c>
      <c r="C1452" s="5">
        <f>'Stocks Returns'!B1448</f>
        <v>-1.11838516093834E-2</v>
      </c>
      <c r="D1452" s="5">
        <f>'Stocks Returns'!C1448</f>
        <v>9.2055320448496403E-3</v>
      </c>
      <c r="E1452" s="5">
        <f>'Stocks Returns'!D1448</f>
        <v>5.9736336171380966E-3</v>
      </c>
      <c r="F1452" s="5">
        <f>'Stocks Returns'!E1448</f>
        <v>4.6897546897548548E-3</v>
      </c>
      <c r="G1452" s="5">
        <f t="shared" si="88"/>
        <v>-1.6575222569638469E-2</v>
      </c>
      <c r="H1452" s="5">
        <f t="shared" si="89"/>
        <v>2.5564168113551521E-4</v>
      </c>
      <c r="I1452" s="5">
        <f t="shared" si="90"/>
        <v>-3.0092630338127892E-3</v>
      </c>
      <c r="J1452" s="5">
        <f t="shared" si="91"/>
        <v>-1.6316357022221487E-3</v>
      </c>
    </row>
    <row r="1453" spans="1:10" ht="15" customHeight="1" x14ac:dyDescent="0.2">
      <c r="A1453" s="3">
        <f>'2_CVaR_t2'!A1453</f>
        <v>44323</v>
      </c>
      <c r="B1453" s="5">
        <f>'2_CVaR_t2'!D1453-1</f>
        <v>3.4017066557578968E-3</v>
      </c>
      <c r="C1453" s="5">
        <f>'Stocks Returns'!B1449</f>
        <v>3.6137931034482929E-2</v>
      </c>
      <c r="D1453" s="5">
        <f>'Stocks Returns'!C1449</f>
        <v>3.4584125886218953E-3</v>
      </c>
      <c r="E1453" s="5">
        <f>'Stocks Returns'!D1449</f>
        <v>2.2114531431301598E-2</v>
      </c>
      <c r="F1453" s="5">
        <f>'Stocks Returns'!E1449</f>
        <v>2.5134649910233398E-2</v>
      </c>
      <c r="G1453" s="5">
        <f t="shared" si="88"/>
        <v>3.3353138496794166E-2</v>
      </c>
      <c r="H1453" s="5">
        <f t="shared" si="89"/>
        <v>-1.5008951860299834E-3</v>
      </c>
      <c r="I1453" s="5">
        <f t="shared" si="90"/>
        <v>1.7133528138175497E-2</v>
      </c>
      <c r="J1453" s="5">
        <f t="shared" si="91"/>
        <v>2.1627960660995309E-2</v>
      </c>
    </row>
    <row r="1454" spans="1:10" ht="15" customHeight="1" x14ac:dyDescent="0.2">
      <c r="A1454" s="3">
        <f>'2_CVaR_t2'!A1454</f>
        <v>44326</v>
      </c>
      <c r="B1454" s="5">
        <f>'2_CVaR_t2'!D1454-1</f>
        <v>-1.8785102596372671E-2</v>
      </c>
      <c r="C1454" s="5">
        <f>'Stocks Returns'!B1450</f>
        <v>-7.9872204472845043E-3</v>
      </c>
      <c r="D1454" s="5">
        <f>'Stocks Returns'!C1450</f>
        <v>-2.6494916422540093E-2</v>
      </c>
      <c r="E1454" s="5">
        <f>'Stocks Returns'!D1450</f>
        <v>-4.300500834724541E-2</v>
      </c>
      <c r="F1454" s="5">
        <f>'Stocks Returns'!E1450</f>
        <v>-1.7513134851138146E-3</v>
      </c>
      <c r="G1454" s="5">
        <f t="shared" si="88"/>
        <v>1.0556456529505782E-2</v>
      </c>
      <c r="H1454" s="5">
        <f t="shared" si="89"/>
        <v>1.1989345794493796E-3</v>
      </c>
      <c r="I1454" s="5">
        <f t="shared" si="90"/>
        <v>-1.5240301884005717E-2</v>
      </c>
      <c r="J1454" s="5">
        <f t="shared" si="91"/>
        <v>1.7773442241767589E-2</v>
      </c>
    </row>
    <row r="1455" spans="1:10" ht="15" customHeight="1" x14ac:dyDescent="0.2">
      <c r="A1455" s="3">
        <f>'2_CVaR_t2'!A1455</f>
        <v>44327</v>
      </c>
      <c r="B1455" s="5">
        <f>'2_CVaR_t2'!D1455-1</f>
        <v>-5.8011375988142877E-4</v>
      </c>
      <c r="C1455" s="5">
        <f>'Stocks Returns'!B1451</f>
        <v>-1.2748255501878747E-2</v>
      </c>
      <c r="D1455" s="5">
        <f>'Stocks Returns'!C1451</f>
        <v>-2.1684294375360347E-3</v>
      </c>
      <c r="E1455" s="5">
        <f>'Stocks Returns'!D1451</f>
        <v>1.5351336264042947E-2</v>
      </c>
      <c r="F1455" s="5">
        <f>'Stocks Returns'!E1451</f>
        <v>-2.2456140350877174E-2</v>
      </c>
      <c r="G1455" s="5">
        <f t="shared" si="88"/>
        <v>-1.170527206772792E-2</v>
      </c>
      <c r="H1455" s="5">
        <f t="shared" si="89"/>
        <v>-1.2675428609223111E-3</v>
      </c>
      <c r="I1455" s="5">
        <f t="shared" si="90"/>
        <v>1.6247137253622628E-2</v>
      </c>
      <c r="J1455" s="5">
        <f t="shared" si="91"/>
        <v>-2.1829424171446881E-2</v>
      </c>
    </row>
    <row r="1456" spans="1:10" ht="15" customHeight="1" x14ac:dyDescent="0.2">
      <c r="A1456" s="3">
        <f>'2_CVaR_t2'!A1456</f>
        <v>44328</v>
      </c>
      <c r="B1456" s="5">
        <f>'2_CVaR_t2'!D1456-1</f>
        <v>-1.5702697680885724E-2</v>
      </c>
      <c r="C1456" s="5">
        <f>'Stocks Returns'!B1452</f>
        <v>-2.7864618730460755E-2</v>
      </c>
      <c r="D1456" s="5">
        <f>'Stocks Returns'!C1452</f>
        <v>-2.1509668263260617E-2</v>
      </c>
      <c r="E1456" s="5">
        <f>'Stocks Returns'!D1452</f>
        <v>-4.3777059995876555E-2</v>
      </c>
      <c r="F1456" s="5">
        <f>'Stocks Returns'!E1452</f>
        <v>-5.3840631730084354E-4</v>
      </c>
      <c r="G1456" s="5">
        <f t="shared" si="88"/>
        <v>-1.2284097858008927E-2</v>
      </c>
      <c r="H1456" s="5">
        <f t="shared" si="89"/>
        <v>1.6476918906980706E-3</v>
      </c>
      <c r="I1456" s="5">
        <f t="shared" si="90"/>
        <v>-2.0561702452848905E-2</v>
      </c>
      <c r="J1456" s="5">
        <f t="shared" si="91"/>
        <v>1.5786599576316881E-2</v>
      </c>
    </row>
    <row r="1457" spans="1:10" ht="15" customHeight="1" x14ac:dyDescent="0.2">
      <c r="A1457" s="3">
        <f>'2_CVaR_t2'!A1457</f>
        <v>44329</v>
      </c>
      <c r="B1457" s="5">
        <f>'2_CVaR_t2'!D1457-1</f>
        <v>9.9045847782204266E-3</v>
      </c>
      <c r="C1457" s="5">
        <f>'Stocks Returns'!B1453</f>
        <v>-1.4821029082774051E-2</v>
      </c>
      <c r="D1457" s="5">
        <f>'Stocks Returns'!C1453</f>
        <v>1.4095997824411954E-2</v>
      </c>
      <c r="E1457" s="5">
        <f>'Stocks Returns'!D1453</f>
        <v>2.1417277562167714E-2</v>
      </c>
      <c r="F1457" s="5">
        <f>'Stocks Returns'!E1453</f>
        <v>-2.6036990483030986E-2</v>
      </c>
      <c r="G1457" s="5">
        <f t="shared" si="88"/>
        <v>-2.3857123293234708E-2</v>
      </c>
      <c r="H1457" s="5">
        <f t="shared" si="89"/>
        <v>-4.3383942227410988E-4</v>
      </c>
      <c r="I1457" s="5">
        <f t="shared" si="90"/>
        <v>6.8386184205004134E-3</v>
      </c>
      <c r="J1457" s="5">
        <f t="shared" si="91"/>
        <v>-3.6294117704756025E-2</v>
      </c>
    </row>
    <row r="1458" spans="1:10" ht="15" customHeight="1" x14ac:dyDescent="0.2">
      <c r="A1458" s="3">
        <f>'2_CVaR_t2'!A1458</f>
        <v>44330</v>
      </c>
      <c r="B1458" s="5">
        <f>'2_CVaR_t2'!D1458-1</f>
        <v>1.0302196772304484E-2</v>
      </c>
      <c r="C1458" s="5">
        <f>'Stocks Returns'!B1454</f>
        <v>1.1921657678115372E-2</v>
      </c>
      <c r="D1458" s="5">
        <f>'Stocks Returns'!C1454</f>
        <v>1.4302315187270986E-2</v>
      </c>
      <c r="E1458" s="5">
        <f>'Stocks Returns'!D1454</f>
        <v>2.3571629608781342E-2</v>
      </c>
      <c r="F1458" s="5">
        <f>'Stocks Returns'!E1454</f>
        <v>4.2035398230088505E-2</v>
      </c>
      <c r="G1458" s="5">
        <f t="shared" si="88"/>
        <v>2.5033338645585115E-3</v>
      </c>
      <c r="H1458" s="5">
        <f t="shared" si="89"/>
        <v>-8.1270253429913293E-4</v>
      </c>
      <c r="I1458" s="5">
        <f t="shared" si="90"/>
        <v>8.4061313770057572E-3</v>
      </c>
      <c r="J1458" s="5">
        <f t="shared" si="91"/>
        <v>3.1365522214270296E-2</v>
      </c>
    </row>
    <row r="1459" spans="1:10" ht="15" customHeight="1" x14ac:dyDescent="0.2">
      <c r="A1459" s="3">
        <f>'2_CVaR_t2'!A1459</f>
        <v>44333</v>
      </c>
      <c r="B1459" s="5">
        <f>'2_CVaR_t2'!D1459-1</f>
        <v>-1.9705656825703688E-3</v>
      </c>
      <c r="C1459" s="5">
        <f>'Stocks Returns'!B1455</f>
        <v>-5.0490883590462721E-2</v>
      </c>
      <c r="D1459" s="5">
        <f>'Stocks Returns'!C1455</f>
        <v>-2.2032255221644537E-3</v>
      </c>
      <c r="E1459" s="5">
        <f>'Stocks Returns'!D1455</f>
        <v>-1.3404825737265313E-2</v>
      </c>
      <c r="F1459" s="5">
        <f>'Stocks Returns'!E1455</f>
        <v>3.1493276716206609E-2</v>
      </c>
      <c r="G1459" s="5">
        <f t="shared" si="88"/>
        <v>-4.8111240562433065E-2</v>
      </c>
      <c r="H1459" s="5">
        <f t="shared" si="89"/>
        <v>7.4404126563210396E-4</v>
      </c>
      <c r="I1459" s="5">
        <f t="shared" si="90"/>
        <v>-1.0456844347469661E-2</v>
      </c>
      <c r="J1459" s="5">
        <f t="shared" si="91"/>
        <v>3.356337831376658E-2</v>
      </c>
    </row>
    <row r="1460" spans="1:10" ht="15" customHeight="1" x14ac:dyDescent="0.2">
      <c r="A1460" s="3">
        <f>'2_CVaR_t2'!A1460</f>
        <v>44334</v>
      </c>
      <c r="B1460" s="5">
        <f>'2_CVaR_t2'!D1460-1</f>
        <v>-2.8068614482589238E-3</v>
      </c>
      <c r="C1460" s="5">
        <f>'Stocks Returns'!B1456</f>
        <v>-1.5952732644017753E-2</v>
      </c>
      <c r="D1460" s="5">
        <f>'Stocks Returns'!C1456</f>
        <v>-3.8420773714891165E-3</v>
      </c>
      <c r="E1460" s="5">
        <f>'Stocks Returns'!D1456</f>
        <v>-7.5947603121516716E-3</v>
      </c>
      <c r="F1460" s="5">
        <f>'Stocks Returns'!E1456</f>
        <v>-1.7324185248713486E-2</v>
      </c>
      <c r="G1460" s="5">
        <f t="shared" si="88"/>
        <v>-1.2769147573629602E-2</v>
      </c>
      <c r="H1460" s="5">
        <f t="shared" si="89"/>
        <v>3.35997240494189E-4</v>
      </c>
      <c r="I1460" s="5">
        <f t="shared" si="90"/>
        <v>-3.4124825391982925E-3</v>
      </c>
      <c r="J1460" s="5">
        <f t="shared" si="91"/>
        <v>-1.4385950712688375E-2</v>
      </c>
    </row>
    <row r="1461" spans="1:10" ht="15" customHeight="1" x14ac:dyDescent="0.2">
      <c r="A1461" s="3">
        <f>'2_CVaR_t2'!A1461</f>
        <v>44335</v>
      </c>
      <c r="B1461" s="5">
        <f>'2_CVaR_t2'!D1461-1</f>
        <v>-1.0938003009099972E-3</v>
      </c>
      <c r="C1461" s="5">
        <f>'Stocks Returns'!B1457</f>
        <v>-6.0042029420595E-3</v>
      </c>
      <c r="D1461" s="5">
        <f>'Stocks Returns'!C1457</f>
        <v>-4.3445493638337718E-3</v>
      </c>
      <c r="E1461" s="5">
        <f>'Stocks Returns'!D1457</f>
        <v>3.2015727023801288E-2</v>
      </c>
      <c r="F1461" s="5">
        <f>'Stocks Returns'!E1457</f>
        <v>-2.98481410368302E-2</v>
      </c>
      <c r="G1461" s="5">
        <f t="shared" si="88"/>
        <v>-4.4674059267929512E-3</v>
      </c>
      <c r="H1461" s="5">
        <f t="shared" si="89"/>
        <v>-2.6876510509214273E-3</v>
      </c>
      <c r="I1461" s="5">
        <f t="shared" si="90"/>
        <v>3.3669682563100989E-2</v>
      </c>
      <c r="J1461" s="5">
        <f t="shared" si="91"/>
        <v>-2.8688182642612466E-2</v>
      </c>
    </row>
    <row r="1462" spans="1:10" ht="15" customHeight="1" x14ac:dyDescent="0.2">
      <c r="A1462" s="3">
        <f>'2_CVaR_t2'!A1462</f>
        <v>44336</v>
      </c>
      <c r="B1462" s="5">
        <f>'2_CVaR_t2'!D1462-1</f>
        <v>6.647682854209247E-3</v>
      </c>
      <c r="C1462" s="5">
        <f>'Stocks Returns'!B1458</f>
        <v>-3.8054968287526414E-2</v>
      </c>
      <c r="D1462" s="5">
        <f>'Stocks Returns'!C1458</f>
        <v>8.2372322899506578E-3</v>
      </c>
      <c r="E1462" s="5">
        <f>'Stocks Returns'!D1458</f>
        <v>2.8301244982651852E-2</v>
      </c>
      <c r="F1462" s="5">
        <f>'Stocks Returns'!E1458</f>
        <v>-3.4184958618207473E-3</v>
      </c>
      <c r="G1462" s="5">
        <f t="shared" si="88"/>
        <v>-4.3960160140260711E-2</v>
      </c>
      <c r="H1462" s="5">
        <f t="shared" si="89"/>
        <v>-1.4993003208074937E-3</v>
      </c>
      <c r="I1462" s="5">
        <f t="shared" si="90"/>
        <v>1.8529476453179185E-2</v>
      </c>
      <c r="J1462" s="5">
        <f t="shared" si="91"/>
        <v>-1.0294733267301572E-2</v>
      </c>
    </row>
    <row r="1463" spans="1:10" ht="15" customHeight="1" x14ac:dyDescent="0.2">
      <c r="A1463" s="3">
        <f>'2_CVaR_t2'!A1463</f>
        <v>44337</v>
      </c>
      <c r="B1463" s="5">
        <f>'2_CVaR_t2'!D1463-1</f>
        <v>4.9414509307621479E-4</v>
      </c>
      <c r="C1463" s="5">
        <f>'Stocks Returns'!B1459</f>
        <v>-1.1930926216640603E-2</v>
      </c>
      <c r="D1463" s="5">
        <f>'Stocks Returns'!C1459</f>
        <v>1.4573396926338411E-3</v>
      </c>
      <c r="E1463" s="5">
        <f>'Stocks Returns'!D1459</f>
        <v>-8.8653655309295365E-3</v>
      </c>
      <c r="F1463" s="5">
        <f>'Stocks Returns'!E1459</f>
        <v>4.6939880844918402E-3</v>
      </c>
      <c r="G1463" s="5">
        <f t="shared" si="88"/>
        <v>-1.1920641848659739E-2</v>
      </c>
      <c r="H1463" s="5">
        <f t="shared" si="89"/>
        <v>7.7719925025563545E-4</v>
      </c>
      <c r="I1463" s="5">
        <f t="shared" si="90"/>
        <v>-9.5550727684411141E-3</v>
      </c>
      <c r="J1463" s="5">
        <f t="shared" si="91"/>
        <v>4.2055491561804777E-3</v>
      </c>
    </row>
    <row r="1464" spans="1:10" ht="15" customHeight="1" x14ac:dyDescent="0.2">
      <c r="A1464" s="3">
        <f>'2_CVaR_t2'!A1464</f>
        <v>44340</v>
      </c>
      <c r="B1464" s="5">
        <f>'2_CVaR_t2'!D1464-1</f>
        <v>8.573689181915034E-3</v>
      </c>
      <c r="C1464" s="5">
        <f>'Stocks Returns'!B1460</f>
        <v>-6.0374960279631074E-3</v>
      </c>
      <c r="D1464" s="5">
        <f>'Stocks Returns'!C1460</f>
        <v>1.1244873660537058E-2</v>
      </c>
      <c r="E1464" s="5">
        <f>'Stocks Returns'!D1460</f>
        <v>2.86362726119751E-2</v>
      </c>
      <c r="F1464" s="5">
        <f>'Stocks Returns'!E1460</f>
        <v>8.0862533692722671E-3</v>
      </c>
      <c r="G1464" s="5">
        <f t="shared" si="88"/>
        <v>-1.3794182918958569E-2</v>
      </c>
      <c r="H1464" s="5">
        <f t="shared" si="89"/>
        <v>-1.3262346527797546E-3</v>
      </c>
      <c r="I1464" s="5">
        <f t="shared" si="90"/>
        <v>1.6021894156971056E-2</v>
      </c>
      <c r="J1464" s="5">
        <f t="shared" si="91"/>
        <v>-7.8931202682325577E-4</v>
      </c>
    </row>
    <row r="1465" spans="1:10" ht="15" customHeight="1" x14ac:dyDescent="0.2">
      <c r="A1465" s="3">
        <f>'2_CVaR_t2'!A1465</f>
        <v>44341</v>
      </c>
      <c r="B1465" s="5">
        <f>'2_CVaR_t2'!D1465-1</f>
        <v>-6.1814207570787261E-4</v>
      </c>
      <c r="C1465" s="5">
        <f>'Stocks Returns'!B1461</f>
        <v>-1.9820971867007708E-2</v>
      </c>
      <c r="D1465" s="5">
        <f>'Stocks Returns'!C1461</f>
        <v>-1.3082155939297957E-3</v>
      </c>
      <c r="E1465" s="5">
        <f>'Stocks Returns'!D1461</f>
        <v>4.2180402336144951E-3</v>
      </c>
      <c r="F1465" s="5">
        <f>'Stocks Returns'!E1461</f>
        <v>-2.1746880570409965E-2</v>
      </c>
      <c r="G1465" s="5">
        <f t="shared" si="88"/>
        <v>-1.8741431316167675E-2</v>
      </c>
      <c r="H1465" s="5">
        <f t="shared" si="89"/>
        <v>-3.5136131954673685E-4</v>
      </c>
      <c r="I1465" s="5">
        <f t="shared" si="90"/>
        <v>5.1699675538632211E-3</v>
      </c>
      <c r="J1465" s="5">
        <f t="shared" si="91"/>
        <v>-2.1080688364772473E-2</v>
      </c>
    </row>
    <row r="1466" spans="1:10" ht="15" customHeight="1" x14ac:dyDescent="0.2">
      <c r="A1466" s="3">
        <f>'2_CVaR_t2'!A1466</f>
        <v>44342</v>
      </c>
      <c r="B1466" s="5">
        <f>'2_CVaR_t2'!D1466-1</f>
        <v>-5.0090131252520376E-3</v>
      </c>
      <c r="C1466" s="5">
        <f>'Stocks Returns'!B1462</f>
        <v>3.7834311806914656E-2</v>
      </c>
      <c r="D1466" s="5">
        <f>'Stocks Returns'!C1462</f>
        <v>-8.5145402148284477E-3</v>
      </c>
      <c r="E1466" s="5">
        <f>'Stocks Returns'!D1462</f>
        <v>5.1050080775443263E-3</v>
      </c>
      <c r="F1466" s="5">
        <f>'Stocks Returns'!E1462</f>
        <v>9.8396501457724828E-3</v>
      </c>
      <c r="G1466" s="5">
        <f t="shared" si="88"/>
        <v>4.3134854046549494E-2</v>
      </c>
      <c r="H1466" s="5">
        <f t="shared" si="89"/>
        <v>-1.0954764393313306E-3</v>
      </c>
      <c r="I1466" s="5">
        <f t="shared" si="90"/>
        <v>1.2537461161189844E-2</v>
      </c>
      <c r="J1466" s="5">
        <f t="shared" si="91"/>
        <v>1.506387067470758E-2</v>
      </c>
    </row>
    <row r="1467" spans="1:10" ht="15" customHeight="1" x14ac:dyDescent="0.2">
      <c r="A1467" s="3">
        <f>'2_CVaR_t2'!A1467</f>
        <v>44343</v>
      </c>
      <c r="B1467" s="5">
        <f>'2_CVaR_t2'!D1467-1</f>
        <v>-4.7248916718056755E-4</v>
      </c>
      <c r="C1467" s="5">
        <f>'Stocks Returns'!B1463</f>
        <v>2.1998742928975634E-2</v>
      </c>
      <c r="D1467" s="5">
        <f>'Stocks Returns'!C1463</f>
        <v>-9.2482494384982239E-4</v>
      </c>
      <c r="E1467" s="5">
        <f>'Stocks Returns'!D1463</f>
        <v>1.3501350135014523E-3</v>
      </c>
      <c r="F1467" s="5">
        <f>'Stocks Returns'!E1463</f>
        <v>1.9848430169613351E-3</v>
      </c>
      <c r="G1467" s="5">
        <f t="shared" si="88"/>
        <v>2.2938265436485642E-2</v>
      </c>
      <c r="H1467" s="5">
        <f t="shared" si="89"/>
        <v>-1.8233351427127261E-4</v>
      </c>
      <c r="I1467" s="5">
        <f t="shared" si="90"/>
        <v>2.0870919063396831E-3</v>
      </c>
      <c r="J1467" s="5">
        <f t="shared" si="91"/>
        <v>2.4998374135656847E-3</v>
      </c>
    </row>
    <row r="1468" spans="1:10" ht="15" customHeight="1" x14ac:dyDescent="0.2">
      <c r="A1468" s="3">
        <f>'2_CVaR_t2'!A1468</f>
        <v>44344</v>
      </c>
      <c r="B1468" s="5">
        <f>'2_CVaR_t2'!D1468-1</f>
        <v>1.653997693224829E-3</v>
      </c>
      <c r="C1468" s="5">
        <f>'Stocks Returns'!B1464</f>
        <v>-1.2607626076260869E-2</v>
      </c>
      <c r="D1468" s="5">
        <f>'Stocks Returns'!C1464</f>
        <v>1.9395221722648959E-3</v>
      </c>
      <c r="E1468" s="5">
        <f>'Stocks Returns'!D1464</f>
        <v>7.7046548956660743E-3</v>
      </c>
      <c r="F1468" s="5">
        <f>'Stocks Returns'!E1464</f>
        <v>3.7817396002162162E-3</v>
      </c>
      <c r="G1468" s="5">
        <f t="shared" si="88"/>
        <v>-1.3712323161558756E-2</v>
      </c>
      <c r="H1468" s="5">
        <f t="shared" si="89"/>
        <v>-4.4761681504901923E-4</v>
      </c>
      <c r="I1468" s="5">
        <f t="shared" si="90"/>
        <v>5.3031108557992628E-3</v>
      </c>
      <c r="J1468" s="5">
        <f t="shared" si="91"/>
        <v>2.0892933251446745E-3</v>
      </c>
    </row>
    <row r="1469" spans="1:10" ht="15" customHeight="1" x14ac:dyDescent="0.2">
      <c r="A1469" s="3">
        <f>'2_CVaR_t2'!A1469</f>
        <v>44347</v>
      </c>
      <c r="B1469" s="5">
        <f>'2_CVaR_t2'!D1469-1</f>
        <v>3.1594126486123031E-5</v>
      </c>
      <c r="C1469" s="5">
        <f>'Stocks Returns'!B1465</f>
        <v>0</v>
      </c>
      <c r="D1469" s="5">
        <f>'Stocks Returns'!C1465</f>
        <v>0</v>
      </c>
      <c r="E1469" s="5">
        <f>'Stocks Returns'!D1465</f>
        <v>0</v>
      </c>
      <c r="F1469" s="5">
        <f>'Stocks Returns'!E1465</f>
        <v>0</v>
      </c>
      <c r="G1469" s="5">
        <f t="shared" si="88"/>
        <v>4.5494065351061984E-4</v>
      </c>
      <c r="H1469" s="5">
        <f t="shared" si="89"/>
        <v>6.1315236885345803E-7</v>
      </c>
      <c r="I1469" s="5">
        <f t="shared" si="90"/>
        <v>-7.0241384070458875E-6</v>
      </c>
      <c r="J1469" s="5">
        <f t="shared" si="91"/>
        <v>-8.2789821646411454E-6</v>
      </c>
    </row>
    <row r="1470" spans="1:10" ht="15" customHeight="1" x14ac:dyDescent="0.2">
      <c r="A1470" s="3">
        <f>'2_CVaR_t2'!A1470</f>
        <v>44348</v>
      </c>
      <c r="B1470" s="5">
        <f>'2_CVaR_t2'!D1470-1</f>
        <v>-2.2476872836835193E-3</v>
      </c>
      <c r="C1470" s="5">
        <f>'Stocks Returns'!B1466</f>
        <v>-3.4257240734972827E-3</v>
      </c>
      <c r="D1470" s="5">
        <f>'Stocks Returns'!C1466</f>
        <v>-2.947646282446148E-3</v>
      </c>
      <c r="E1470" s="5">
        <f>'Stocks Returns'!D1466</f>
        <v>-1.0385473080598895E-2</v>
      </c>
      <c r="F1470" s="5">
        <f>'Stocks Returns'!E1466</f>
        <v>4.5389307499102971E-2</v>
      </c>
      <c r="G1470" s="5">
        <f t="shared" si="88"/>
        <v>-7.796804308511816E-4</v>
      </c>
      <c r="H1470" s="5">
        <f t="shared" si="89"/>
        <v>4.0747075270924568E-4</v>
      </c>
      <c r="I1470" s="5">
        <f t="shared" si="90"/>
        <v>-7.0284854468612833E-3</v>
      </c>
      <c r="J1470" s="5">
        <f t="shared" si="91"/>
        <v>4.7747080515982455E-2</v>
      </c>
    </row>
    <row r="1471" spans="1:10" ht="15" customHeight="1" x14ac:dyDescent="0.2">
      <c r="A1471" s="3">
        <f>'2_CVaR_t2'!A1471</f>
        <v>44349</v>
      </c>
      <c r="B1471" s="5">
        <f>'2_CVaR_t2'!D1471-1</f>
        <v>8.4834774351336684E-3</v>
      </c>
      <c r="C1471" s="5">
        <f>'Stocks Returns'!B1467</f>
        <v>4.6874999999999556E-3</v>
      </c>
      <c r="D1471" s="5">
        <f>'Stocks Returns'!C1467</f>
        <v>1.3369809822177059E-2</v>
      </c>
      <c r="E1471" s="5">
        <f>'Stocks Returns'!D1467</f>
        <v>1.0945145506053855E-3</v>
      </c>
      <c r="F1471" s="5">
        <f>'Stocks Returns'!E1467</f>
        <v>1.2356272524455036E-2</v>
      </c>
      <c r="G1471" s="5">
        <f t="shared" si="88"/>
        <v>-2.9824651605650926E-3</v>
      </c>
      <c r="H1471" s="5">
        <f t="shared" si="89"/>
        <v>9.3146951789188463E-4</v>
      </c>
      <c r="I1471" s="5">
        <f t="shared" si="90"/>
        <v>-1.1386719582331088E-2</v>
      </c>
      <c r="J1471" s="5">
        <f t="shared" si="91"/>
        <v>3.5743531708608764E-3</v>
      </c>
    </row>
    <row r="1472" spans="1:10" ht="15" customHeight="1" x14ac:dyDescent="0.2">
      <c r="A1472" s="3">
        <f>'2_CVaR_t2'!A1472</f>
        <v>44350</v>
      </c>
      <c r="B1472" s="5">
        <f>'2_CVaR_t2'!D1472-1</f>
        <v>-5.4352020785125577E-3</v>
      </c>
      <c r="C1472" s="5">
        <f>'Stocks Returns'!B1468</f>
        <v>-1.6174183514774509E-2</v>
      </c>
      <c r="D1472" s="5">
        <f>'Stocks Returns'!C1468</f>
        <v>-6.7491073761211107E-3</v>
      </c>
      <c r="E1472" s="5">
        <f>'Stocks Returns'!D1468</f>
        <v>-2.4310245031834876E-2</v>
      </c>
      <c r="F1472" s="5">
        <f>'Stocks Returns'!E1468</f>
        <v>8.1369723681978812E-3</v>
      </c>
      <c r="G1472" s="5">
        <f t="shared" si="88"/>
        <v>-1.0463940267945414E-2</v>
      </c>
      <c r="H1472" s="5">
        <f t="shared" si="89"/>
        <v>1.2971946561943001E-3</v>
      </c>
      <c r="I1472" s="5">
        <f t="shared" si="90"/>
        <v>-1.6248775869029702E-2</v>
      </c>
      <c r="J1472" s="5">
        <f t="shared" si="91"/>
        <v>1.3803606554495947E-2</v>
      </c>
    </row>
    <row r="1473" spans="1:10" ht="15" customHeight="1" x14ac:dyDescent="0.2">
      <c r="A1473" s="3">
        <f>'2_CVaR_t2'!A1473</f>
        <v>44351</v>
      </c>
      <c r="B1473" s="5">
        <f>'2_CVaR_t2'!D1473-1</f>
        <v>6.8711312872391517E-3</v>
      </c>
      <c r="C1473" s="5">
        <f>'Stocks Returns'!B1469</f>
        <v>-2.5292443882389826E-3</v>
      </c>
      <c r="D1473" s="5">
        <f>'Stocks Returns'!C1469</f>
        <v>8.8992152908682343E-3</v>
      </c>
      <c r="E1473" s="5">
        <f>'Stocks Returns'!D1469</f>
        <v>2.4190890514797836E-2</v>
      </c>
      <c r="F1473" s="5">
        <f>'Stocks Returns'!E1469</f>
        <v>6.389776357827559E-3</v>
      </c>
      <c r="G1473" s="5">
        <f t="shared" si="88"/>
        <v>-8.6492401380897071E-3</v>
      </c>
      <c r="H1473" s="5">
        <f t="shared" si="89"/>
        <v>-1.1661747540167525E-3</v>
      </c>
      <c r="I1473" s="5">
        <f t="shared" si="90"/>
        <v>1.4089332449102902E-2</v>
      </c>
      <c r="J1473" s="5">
        <f t="shared" si="91"/>
        <v>-7.1841600033913534E-4</v>
      </c>
    </row>
    <row r="1474" spans="1:10" ht="15" customHeight="1" x14ac:dyDescent="0.2">
      <c r="A1474" s="3">
        <f>'2_CVaR_t2'!A1474</f>
        <v>44354</v>
      </c>
      <c r="B1474" s="5">
        <f>'2_CVaR_t2'!D1474-1</f>
        <v>2.6339177380441114E-3</v>
      </c>
      <c r="C1474" s="5">
        <f>'Stocks Returns'!B1470</f>
        <v>-9.8256735340729318E-3</v>
      </c>
      <c r="D1474" s="5">
        <f>'Stocks Returns'!C1470</f>
        <v>5.1273138089857895E-3</v>
      </c>
      <c r="E1474" s="5">
        <f>'Stocks Returns'!D1470</f>
        <v>-1.1648860857253251E-2</v>
      </c>
      <c r="F1474" s="5">
        <f>'Stocks Returns'!E1470</f>
        <v>-6.6833751044270695E-4</v>
      </c>
      <c r="G1474" s="5">
        <f t="shared" si="88"/>
        <v>-1.1872380557124621E-2</v>
      </c>
      <c r="H1474" s="5">
        <f t="shared" si="89"/>
        <v>1.2979897626001265E-3</v>
      </c>
      <c r="I1474" s="5">
        <f t="shared" si="90"/>
        <v>-1.5496677635459661E-2</v>
      </c>
      <c r="J1474" s="5">
        <f t="shared" si="91"/>
        <v>-3.3780086751673019E-3</v>
      </c>
    </row>
    <row r="1475" spans="1:10" ht="15" customHeight="1" x14ac:dyDescent="0.2">
      <c r="A1475" s="3">
        <f>'2_CVaR_t2'!A1475</f>
        <v>44355</v>
      </c>
      <c r="B1475" s="5">
        <f>'2_CVaR_t2'!D1475-1</f>
        <v>1.7073197235544235E-3</v>
      </c>
      <c r="C1475" s="5">
        <f>'Stocks Returns'!B1471</f>
        <v>-3.8412291933418663E-2</v>
      </c>
      <c r="D1475" s="5">
        <f>'Stocks Returns'!C1471</f>
        <v>3.1558014871175821E-3</v>
      </c>
      <c r="E1475" s="5">
        <f>'Stocks Returns'!D1471</f>
        <v>-6.2512209415900299E-3</v>
      </c>
      <c r="F1475" s="5">
        <f>'Stocks Returns'!E1471</f>
        <v>1.1034943989299384E-2</v>
      </c>
      <c r="G1475" s="5">
        <f t="shared" si="88"/>
        <v>-3.95682481829078E-2</v>
      </c>
      <c r="H1475" s="5">
        <f t="shared" si="89"/>
        <v>6.9018646916496965E-4</v>
      </c>
      <c r="I1475" s="5">
        <f t="shared" si="90"/>
        <v>-8.7314634418325879E-3</v>
      </c>
      <c r="J1475" s="5">
        <f t="shared" si="91"/>
        <v>9.287145752907261E-3</v>
      </c>
    </row>
    <row r="1476" spans="1:10" ht="15" customHeight="1" x14ac:dyDescent="0.2">
      <c r="A1476" s="3">
        <f>'2_CVaR_t2'!A1476</f>
        <v>44356</v>
      </c>
      <c r="B1476" s="5">
        <f>'2_CVaR_t2'!D1476-1</f>
        <v>4.3055023319094055E-4</v>
      </c>
      <c r="C1476" s="5">
        <f>'Stocks Returns'!B1472</f>
        <v>1.7310252996005415E-2</v>
      </c>
      <c r="D1476" s="5">
        <f>'Stocks Returns'!C1472</f>
        <v>1.1204481792717047E-3</v>
      </c>
      <c r="E1476" s="5">
        <f>'Stocks Returns'!D1472</f>
        <v>-5.2421204377171016E-3</v>
      </c>
      <c r="F1476" s="5">
        <f>'Stocks Returns'!E1472</f>
        <v>-1.3064329419546827E-2</v>
      </c>
      <c r="G1476" s="5">
        <f t="shared" si="88"/>
        <v>1.7381671933402131E-2</v>
      </c>
      <c r="H1476" s="5">
        <f t="shared" si="89"/>
        <v>5.3390267583284699E-4</v>
      </c>
      <c r="I1476" s="5">
        <f t="shared" si="90"/>
        <v>-5.8379674540434291E-3</v>
      </c>
      <c r="J1476" s="5">
        <f t="shared" si="91"/>
        <v>-1.3486752477817252E-2</v>
      </c>
    </row>
    <row r="1477" spans="1:10" ht="15" customHeight="1" x14ac:dyDescent="0.2">
      <c r="A1477" s="3">
        <f>'2_CVaR_t2'!A1477</f>
        <v>44357</v>
      </c>
      <c r="B1477" s="5">
        <f>'2_CVaR_t2'!D1477-1</f>
        <v>5.0256410435245424E-3</v>
      </c>
      <c r="C1477" s="5">
        <f>'Stocks Returns'!B1473</f>
        <v>-1.3743455497382095E-2</v>
      </c>
      <c r="D1477" s="5">
        <f>'Stocks Returns'!C1473</f>
        <v>7.0595325211999516E-3</v>
      </c>
      <c r="E1477" s="5">
        <f>'Stocks Returns'!D1473</f>
        <v>1.0737105592516949E-2</v>
      </c>
      <c r="F1477" s="5">
        <f>'Stocks Returns'!E1473</f>
        <v>8.2104557640751974E-3</v>
      </c>
      <c r="G1477" s="5">
        <f t="shared" si="88"/>
        <v>-1.8089357372127468E-2</v>
      </c>
      <c r="H1477" s="5">
        <f t="shared" si="89"/>
        <v>-2.8978035981935477E-4</v>
      </c>
      <c r="I1477" s="5">
        <f t="shared" si="90"/>
        <v>3.359323045515861E-3</v>
      </c>
      <c r="J1477" s="5">
        <f t="shared" si="91"/>
        <v>3.0180101236568762E-3</v>
      </c>
    </row>
    <row r="1478" spans="1:10" ht="15" customHeight="1" x14ac:dyDescent="0.2">
      <c r="A1478" s="3">
        <f>'2_CVaR_t2'!A1478</f>
        <v>44358</v>
      </c>
      <c r="B1478" s="5">
        <f>'2_CVaR_t2'!D1478-1</f>
        <v>2.9454751252999678E-3</v>
      </c>
      <c r="C1478" s="5">
        <f>'Stocks Returns'!B1474</f>
        <v>2.1566025215660201E-2</v>
      </c>
      <c r="D1478" s="5">
        <f>'Stocks Returns'!C1474</f>
        <v>4.3171617867066026E-3</v>
      </c>
      <c r="E1478" s="5">
        <f>'Stocks Returns'!D1474</f>
        <v>4.2361835245048329E-3</v>
      </c>
      <c r="F1478" s="5">
        <f>'Stocks Returns'!E1474</f>
        <v>-3.3239155725445224E-3</v>
      </c>
      <c r="G1478" s="5">
        <f t="shared" ref="G1478:G1541" si="92">C1478-($P$11+$O$11*$B1478)</f>
        <v>1.9219814007009624E-2</v>
      </c>
      <c r="H1478" s="5">
        <f t="shared" ref="H1478:H1541" si="93">D1478-($P$12+$O$12*$B1478)</f>
        <v>2.9307055782598276E-5</v>
      </c>
      <c r="I1478" s="5">
        <f t="shared" ref="I1478:I1541" si="94">E1478-($P$13+$O$13*$B1478)</f>
        <v>-7.1463581694873601E-5</v>
      </c>
      <c r="J1478" s="5">
        <f t="shared" ref="J1478:J1541" si="95">F1478-($P$14+$O$14*$B1478)</f>
        <v>-6.3570048881146585E-3</v>
      </c>
    </row>
    <row r="1479" spans="1:10" ht="15" customHeight="1" x14ac:dyDescent="0.2">
      <c r="A1479" s="3">
        <f>'2_CVaR_t2'!A1479</f>
        <v>44361</v>
      </c>
      <c r="B1479" s="5">
        <f>'2_CVaR_t2'!D1479-1</f>
        <v>-1.736491748256741E-3</v>
      </c>
      <c r="C1479" s="5">
        <f>'Stocks Returns'!B1475</f>
        <v>9.743423189347844E-4</v>
      </c>
      <c r="D1479" s="5">
        <f>'Stocks Returns'!C1475</f>
        <v>-3.7453183520599342E-3</v>
      </c>
      <c r="E1479" s="5">
        <f>'Stocks Returns'!D1475</f>
        <v>1.083782205204753E-2</v>
      </c>
      <c r="F1479" s="5">
        <f>'Stocks Returns'!E1475</f>
        <v>5.6695014173753222E-3</v>
      </c>
      <c r="G1479" s="5">
        <f t="shared" si="92"/>
        <v>3.1289670166850195E-3</v>
      </c>
      <c r="H1479" s="5">
        <f t="shared" si="93"/>
        <v>-1.1425469468917754E-3</v>
      </c>
      <c r="I1479" s="5">
        <f t="shared" si="94"/>
        <v>1.3440331633460974E-2</v>
      </c>
      <c r="J1479" s="5">
        <f t="shared" si="95"/>
        <v>7.4966180558443214E-3</v>
      </c>
    </row>
    <row r="1480" spans="1:10" ht="15" customHeight="1" x14ac:dyDescent="0.2">
      <c r="A1480" s="3">
        <f>'2_CVaR_t2'!A1480</f>
        <v>44362</v>
      </c>
      <c r="B1480" s="5">
        <f>'2_CVaR_t2'!D1480-1</f>
        <v>-3.4795667532987462E-3</v>
      </c>
      <c r="C1480" s="5">
        <f>'Stocks Returns'!B1476</f>
        <v>-2.4334847501622292E-2</v>
      </c>
      <c r="D1480" s="5">
        <f>'Stocks Returns'!C1476</f>
        <v>-4.6992481203008696E-3</v>
      </c>
      <c r="E1480" s="5">
        <f>'Stocks Returns'!D1476</f>
        <v>-1.1620441705187501E-2</v>
      </c>
      <c r="F1480" s="5">
        <f>'Stocks Returns'!E1476</f>
        <v>1.4259658431437616E-2</v>
      </c>
      <c r="G1480" s="5">
        <f t="shared" si="92"/>
        <v>-2.0504582035341144E-2</v>
      </c>
      <c r="H1480" s="5">
        <f t="shared" si="93"/>
        <v>4.6887210327685273E-4</v>
      </c>
      <c r="I1480" s="5">
        <f t="shared" si="94"/>
        <v>-6.4453121697263518E-3</v>
      </c>
      <c r="J1480" s="5">
        <f t="shared" si="95"/>
        <v>1.7896207675183962E-2</v>
      </c>
    </row>
    <row r="1481" spans="1:10" ht="15" customHeight="1" x14ac:dyDescent="0.2">
      <c r="A1481" s="3">
        <f>'2_CVaR_t2'!A1481</f>
        <v>44363</v>
      </c>
      <c r="B1481" s="5">
        <f>'2_CVaR_t2'!D1481-1</f>
        <v>-9.5746501018358909E-3</v>
      </c>
      <c r="C1481" s="5">
        <f>'Stocks Returns'!B1477</f>
        <v>1.2969737279680871E-2</v>
      </c>
      <c r="D1481" s="5">
        <f>'Stocks Returns'!C1477</f>
        <v>-1.4507683062923826E-2</v>
      </c>
      <c r="E1481" s="5">
        <f>'Stocks Returns'!D1477</f>
        <v>-1.0133160116921114E-2</v>
      </c>
      <c r="F1481" s="5">
        <f>'Stocks Returns'!E1477</f>
        <v>-6.5391531796632485E-4</v>
      </c>
      <c r="G1481" s="5">
        <f t="shared" si="92"/>
        <v>2.2659285976379649E-2</v>
      </c>
      <c r="H1481" s="5">
        <f t="shared" si="93"/>
        <v>-3.6920022095678941E-4</v>
      </c>
      <c r="I1481" s="5">
        <f t="shared" si="94"/>
        <v>4.0377573213404034E-3</v>
      </c>
      <c r="J1481" s="5">
        <f t="shared" si="95"/>
        <v>9.3097526732950579E-3</v>
      </c>
    </row>
    <row r="1482" spans="1:10" ht="15" customHeight="1" x14ac:dyDescent="0.2">
      <c r="A1482" s="3">
        <f>'2_CVaR_t2'!A1482</f>
        <v>44364</v>
      </c>
      <c r="B1482" s="5">
        <f>'2_CVaR_t2'!D1482-1</f>
        <v>6.1660879220128972E-3</v>
      </c>
      <c r="C1482" s="5">
        <f>'Stocks Returns'!B1478</f>
        <v>-3.4471437951411721E-2</v>
      </c>
      <c r="D1482" s="5">
        <f>'Stocks Returns'!C1478</f>
        <v>1.1106271777003629E-2</v>
      </c>
      <c r="E1482" s="5">
        <f>'Stocks Returns'!D1478</f>
        <v>-1.4174158409344439E-2</v>
      </c>
      <c r="F1482" s="5">
        <f>'Stocks Returns'!E1478</f>
        <v>-3.4680189759528912E-2</v>
      </c>
      <c r="G1482" s="5">
        <f t="shared" si="92"/>
        <v>-3.9913666305747025E-2</v>
      </c>
      <c r="H1482" s="5">
        <f t="shared" si="93"/>
        <v>2.0785204789762896E-3</v>
      </c>
      <c r="I1482" s="5">
        <f t="shared" si="94"/>
        <v>-2.3235136680937917E-2</v>
      </c>
      <c r="J1482" s="5">
        <f t="shared" si="95"/>
        <v>-4.1056498263309142E-2</v>
      </c>
    </row>
    <row r="1483" spans="1:10" ht="15" customHeight="1" x14ac:dyDescent="0.2">
      <c r="A1483" s="3">
        <f>'2_CVaR_t2'!A1483</f>
        <v>44365</v>
      </c>
      <c r="B1483" s="5">
        <f>'2_CVaR_t2'!D1483-1</f>
        <v>-6.3095164082344057E-3</v>
      </c>
      <c r="C1483" s="5">
        <f>'Stocks Returns'!B1479</f>
        <v>-1.1220673240394441E-2</v>
      </c>
      <c r="D1483" s="5">
        <f>'Stocks Returns'!C1479</f>
        <v>-7.495153995261683E-3</v>
      </c>
      <c r="E1483" s="5">
        <f>'Stocks Returns'!D1479</f>
        <v>-3.0686281035745111E-2</v>
      </c>
      <c r="F1483" s="5">
        <f>'Stocks Returns'!E1479</f>
        <v>-2.5080494831384414E-2</v>
      </c>
      <c r="G1483" s="5">
        <f t="shared" si="92"/>
        <v>-4.6699402090437658E-3</v>
      </c>
      <c r="H1483" s="5">
        <f t="shared" si="93"/>
        <v>1.837909206930317E-3</v>
      </c>
      <c r="I1483" s="5">
        <f t="shared" si="94"/>
        <v>-2.1334403551871696E-2</v>
      </c>
      <c r="J1483" s="5">
        <f t="shared" si="95"/>
        <v>-1.8506261803450847E-2</v>
      </c>
    </row>
    <row r="1484" spans="1:10" ht="15" customHeight="1" x14ac:dyDescent="0.2">
      <c r="A1484" s="3">
        <f>'2_CVaR_t2'!A1484</f>
        <v>44368</v>
      </c>
      <c r="B1484" s="5">
        <f>'2_CVaR_t2'!D1484-1</f>
        <v>1.1527164885974051E-2</v>
      </c>
      <c r="C1484" s="5">
        <f>'Stocks Returns'!B1480</f>
        <v>2.0976616231086709E-2</v>
      </c>
      <c r="D1484" s="5">
        <f>'Stocks Returns'!C1480</f>
        <v>1.6969749576841275E-2</v>
      </c>
      <c r="E1484" s="5">
        <f>'Stocks Returns'!D1480</f>
        <v>1.4627111660486136E-2</v>
      </c>
      <c r="F1484" s="5">
        <f>'Stocks Returns'!E1480</f>
        <v>5.0756127237962856E-2</v>
      </c>
      <c r="G1484" s="5">
        <f t="shared" si="92"/>
        <v>1.0380714570634114E-2</v>
      </c>
      <c r="H1484" s="5">
        <f t="shared" si="93"/>
        <v>5.1900368443724004E-5</v>
      </c>
      <c r="I1484" s="5">
        <f t="shared" si="94"/>
        <v>-2.3463279411001861E-3</v>
      </c>
      <c r="J1484" s="5">
        <f t="shared" si="95"/>
        <v>3.8814649461527698E-2</v>
      </c>
    </row>
    <row r="1485" spans="1:10" ht="15" customHeight="1" x14ac:dyDescent="0.2">
      <c r="A1485" s="3">
        <f>'2_CVaR_t2'!A1485</f>
        <v>44369</v>
      </c>
      <c r="B1485" s="5">
        <f>'2_CVaR_t2'!D1485-1</f>
        <v>3.6872277746742288E-3</v>
      </c>
      <c r="C1485" s="5">
        <f>'Stocks Returns'!B1481</f>
        <v>-6.7362748400136008E-3</v>
      </c>
      <c r="D1485" s="5">
        <f>'Stocks Returns'!C1481</f>
        <v>6.8709457152611453E-3</v>
      </c>
      <c r="E1485" s="5">
        <f>'Stocks Returns'!D1481</f>
        <v>-1.2656514382402784E-2</v>
      </c>
      <c r="F1485" s="5">
        <f>'Stocks Returns'!E1481</f>
        <v>5.6244830438378912E-3</v>
      </c>
      <c r="G1485" s="5">
        <f t="shared" si="92"/>
        <v>-9.7955425584885375E-3</v>
      </c>
      <c r="H1485" s="5">
        <f t="shared" si="93"/>
        <v>1.4914258080709212E-3</v>
      </c>
      <c r="I1485" s="5">
        <f t="shared" si="94"/>
        <v>-1.8058920842748578E-2</v>
      </c>
      <c r="J1485" s="5">
        <f t="shared" si="95"/>
        <v>1.8214030939311108E-3</v>
      </c>
    </row>
    <row r="1486" spans="1:10" ht="15" customHeight="1" x14ac:dyDescent="0.2">
      <c r="A1486" s="3">
        <f>'2_CVaR_t2'!A1486</f>
        <v>44370</v>
      </c>
      <c r="B1486" s="5">
        <f>'2_CVaR_t2'!D1486-1</f>
        <v>-3.0786624590291023E-3</v>
      </c>
      <c r="C1486" s="5">
        <f>'Stocks Returns'!B1482</f>
        <v>6.7819599864371582E-4</v>
      </c>
      <c r="D1486" s="5">
        <f>'Stocks Returns'!C1482</f>
        <v>-5.2981816640529367E-3</v>
      </c>
      <c r="E1486" s="5">
        <f>'Stocks Returns'!D1482</f>
        <v>3.9758705785577497E-3</v>
      </c>
      <c r="F1486" s="5">
        <f>'Stocks Returns'!E1482</f>
        <v>-4.935022207600559E-4</v>
      </c>
      <c r="G1486" s="5">
        <f t="shared" si="92"/>
        <v>4.1230669306597471E-3</v>
      </c>
      <c r="H1486" s="5">
        <f t="shared" si="93"/>
        <v>-7.2008731694354639E-4</v>
      </c>
      <c r="I1486" s="5">
        <f t="shared" si="94"/>
        <v>8.559301888688288E-3</v>
      </c>
      <c r="J1486" s="5">
        <f t="shared" si="95"/>
        <v>2.7268805932291742E-3</v>
      </c>
    </row>
    <row r="1487" spans="1:10" ht="15" customHeight="1" x14ac:dyDescent="0.2">
      <c r="A1487" s="3">
        <f>'2_CVaR_t2'!A1487</f>
        <v>44371</v>
      </c>
      <c r="B1487" s="5">
        <f>'2_CVaR_t2'!D1487-1</f>
        <v>5.1581207517559235E-3</v>
      </c>
      <c r="C1487" s="5">
        <f>'Stocks Returns'!B1483</f>
        <v>2.7448322602507513E-2</v>
      </c>
      <c r="D1487" s="5">
        <f>'Stocks Returns'!C1483</f>
        <v>6.6473495824102002E-3</v>
      </c>
      <c r="E1487" s="5">
        <f>'Stocks Returns'!D1483</f>
        <v>1.81619554827257E-2</v>
      </c>
      <c r="F1487" s="5">
        <f>'Stocks Returns'!E1483</f>
        <v>1.0368663594470195E-2</v>
      </c>
      <c r="G1487" s="5">
        <f t="shared" si="92"/>
        <v>2.2975066253930858E-2</v>
      </c>
      <c r="H1487" s="5">
        <f t="shared" si="93"/>
        <v>-8.9693865078359618E-4</v>
      </c>
      <c r="I1487" s="5">
        <f t="shared" si="94"/>
        <v>1.0588644952180235E-2</v>
      </c>
      <c r="J1487" s="5">
        <f t="shared" si="95"/>
        <v>5.038694839488188E-3</v>
      </c>
    </row>
    <row r="1488" spans="1:10" ht="15" customHeight="1" x14ac:dyDescent="0.2">
      <c r="A1488" s="3">
        <f>'2_CVaR_t2'!A1488</f>
        <v>44372</v>
      </c>
      <c r="B1488" s="5">
        <f>'2_CVaR_t2'!D1488-1</f>
        <v>2.7676010237849269E-3</v>
      </c>
      <c r="C1488" s="5">
        <f>'Stocks Returns'!B1484</f>
        <v>1.7810026385224331E-2</v>
      </c>
      <c r="D1488" s="5">
        <f>'Stocks Returns'!C1484</f>
        <v>4.5716220792413331E-3</v>
      </c>
      <c r="E1488" s="5">
        <f>'Stocks Returns'!D1484</f>
        <v>-2.3471030042918617E-3</v>
      </c>
      <c r="F1488" s="5">
        <f>'Stocks Returns'!E1484</f>
        <v>-1.3031438345006974E-3</v>
      </c>
      <c r="G1488" s="5">
        <f t="shared" si="92"/>
        <v>1.5634807873561696E-2</v>
      </c>
      <c r="H1488" s="5">
        <f t="shared" si="93"/>
        <v>5.4555133054836127E-4</v>
      </c>
      <c r="I1488" s="5">
        <f t="shared" si="94"/>
        <v>-6.3922241368287915E-3</v>
      </c>
      <c r="J1488" s="5">
        <f t="shared" si="95"/>
        <v>-4.151587510620584E-3</v>
      </c>
    </row>
    <row r="1489" spans="1:10" ht="15" customHeight="1" x14ac:dyDescent="0.2">
      <c r="A1489" s="3">
        <f>'2_CVaR_t2'!A1489</f>
        <v>44375</v>
      </c>
      <c r="B1489" s="5">
        <f>'2_CVaR_t2'!D1489-1</f>
        <v>-7.3113207051187512E-3</v>
      </c>
      <c r="C1489" s="5">
        <f>'Stocks Returns'!B1485</f>
        <v>-9.3972780298120506E-3</v>
      </c>
      <c r="D1489" s="5">
        <f>'Stocks Returns'!C1485</f>
        <v>-1.3610315186246336E-2</v>
      </c>
      <c r="E1489" s="5">
        <f>'Stocks Returns'!D1485</f>
        <v>2.386233783692937E-2</v>
      </c>
      <c r="F1489" s="5">
        <f>'Stocks Returns'!E1485</f>
        <v>-2.8054151035720065E-2</v>
      </c>
      <c r="G1489" s="5">
        <f t="shared" si="92"/>
        <v>-1.8834974433687007E-3</v>
      </c>
      <c r="H1489" s="5">
        <f t="shared" si="93"/>
        <v>-2.8028590509585234E-3</v>
      </c>
      <c r="I1489" s="5">
        <f t="shared" si="94"/>
        <v>3.4692787222046523E-2</v>
      </c>
      <c r="J1489" s="5">
        <f t="shared" si="95"/>
        <v>-2.0439975748476894E-2</v>
      </c>
    </row>
    <row r="1490" spans="1:10" ht="15" customHeight="1" x14ac:dyDescent="0.2">
      <c r="A1490" s="3">
        <f>'2_CVaR_t2'!A1490</f>
        <v>44376</v>
      </c>
      <c r="B1490" s="5">
        <f>'2_CVaR_t2'!D1490-1</f>
        <v>5.1534247814437606E-3</v>
      </c>
      <c r="C1490" s="5">
        <f>'Stocks Returns'!B1486</f>
        <v>-7.5237160614982646E-3</v>
      </c>
      <c r="D1490" s="5">
        <f>'Stocks Returns'!C1486</f>
        <v>7.9456619249005378E-3</v>
      </c>
      <c r="E1490" s="5">
        <f>'Stocks Returns'!D1486</f>
        <v>3.2825630252100169E-3</v>
      </c>
      <c r="F1490" s="5">
        <f>'Stocks Returns'!E1486</f>
        <v>-9.06192314146681E-3</v>
      </c>
      <c r="G1490" s="5">
        <f t="shared" si="92"/>
        <v>-1.1992458112480089E-2</v>
      </c>
      <c r="H1490" s="5">
        <f t="shared" si="93"/>
        <v>4.0828492722830376E-4</v>
      </c>
      <c r="I1490" s="5">
        <f t="shared" si="94"/>
        <v>-4.2838166808478384E-3</v>
      </c>
      <c r="J1490" s="5">
        <f t="shared" si="95"/>
        <v>-1.438701715395543E-2</v>
      </c>
    </row>
    <row r="1491" spans="1:10" ht="15" customHeight="1" x14ac:dyDescent="0.2">
      <c r="A1491" s="3">
        <f>'2_CVaR_t2'!A1491</f>
        <v>44377</v>
      </c>
      <c r="B1491" s="5">
        <f>'2_CVaR_t2'!D1491-1</f>
        <v>-6.591765319887033E-3</v>
      </c>
      <c r="C1491" s="5">
        <f>'Stocks Returns'!B1487</f>
        <v>1.1206328279498967E-2</v>
      </c>
      <c r="D1491" s="5">
        <f>'Stocks Returns'!C1487</f>
        <v>-9.027336300063582E-3</v>
      </c>
      <c r="E1491" s="5">
        <f>'Stocks Returns'!D1487</f>
        <v>-2.0154430048422878E-2</v>
      </c>
      <c r="F1491" s="5">
        <f>'Stocks Returns'!E1487</f>
        <v>3.1329381879762863E-2</v>
      </c>
      <c r="G1491" s="5">
        <f t="shared" si="92"/>
        <v>1.8028390876055143E-2</v>
      </c>
      <c r="H1491" s="5">
        <f t="shared" si="93"/>
        <v>7.2112320458873717E-4</v>
      </c>
      <c r="I1491" s="5">
        <f t="shared" si="94"/>
        <v>-1.0385978877229394E-2</v>
      </c>
      <c r="J1491" s="5">
        <f t="shared" si="95"/>
        <v>3.8196608830546014E-2</v>
      </c>
    </row>
    <row r="1492" spans="1:10" ht="15" customHeight="1" x14ac:dyDescent="0.2">
      <c r="A1492" s="3">
        <f>'2_CVaR_t2'!A1492</f>
        <v>44378</v>
      </c>
      <c r="B1492" s="5">
        <f>'2_CVaR_t2'!D1492-1</f>
        <v>2.9587172066145584E-3</v>
      </c>
      <c r="C1492" s="5">
        <f>'Stocks Returns'!B1488</f>
        <v>1.6949152542372836E-2</v>
      </c>
      <c r="D1492" s="5">
        <f>'Stocks Returns'!C1488</f>
        <v>5.6881361731246916E-3</v>
      </c>
      <c r="E1492" s="5">
        <f>'Stocks Returns'!D1488</f>
        <v>-1.3623614264725692E-2</v>
      </c>
      <c r="F1492" s="5">
        <f>'Stocks Returns'!E1488</f>
        <v>3.2512315270936121E-2</v>
      </c>
      <c r="G1492" s="5">
        <f t="shared" si="92"/>
        <v>1.4590211548000619E-2</v>
      </c>
      <c r="H1492" s="5">
        <f t="shared" si="93"/>
        <v>1.3807925747937166E-3</v>
      </c>
      <c r="I1492" s="5">
        <f t="shared" si="94"/>
        <v>-1.7950805476901616E-2</v>
      </c>
      <c r="J1492" s="5">
        <f t="shared" si="95"/>
        <v>2.9465479757627477E-2</v>
      </c>
    </row>
    <row r="1493" spans="1:10" ht="15" customHeight="1" x14ac:dyDescent="0.2">
      <c r="A1493" s="3">
        <f>'2_CVaR_t2'!A1493</f>
        <v>44379</v>
      </c>
      <c r="B1493" s="5">
        <f>'2_CVaR_t2'!D1493-1</f>
        <v>9.4811827162135653E-3</v>
      </c>
      <c r="C1493" s="5">
        <f>'Stocks Returns'!B1489</f>
        <v>-1.9230769230769162E-3</v>
      </c>
      <c r="D1493" s="5">
        <f>'Stocks Returns'!C1489</f>
        <v>1.479906442696155E-2</v>
      </c>
      <c r="E1493" s="5">
        <f>'Stocks Returns'!D1489</f>
        <v>3.723764387271622E-3</v>
      </c>
      <c r="F1493" s="5">
        <f>'Stocks Returns'!E1489</f>
        <v>-2.0674300254452938E-3</v>
      </c>
      <c r="G1493" s="5">
        <f t="shared" si="92"/>
        <v>-1.0552149201304857E-2</v>
      </c>
      <c r="H1493" s="5">
        <f t="shared" si="93"/>
        <v>8.9236386477822664E-4</v>
      </c>
      <c r="I1493" s="5">
        <f t="shared" si="94"/>
        <v>-1.0229991872905764E-2</v>
      </c>
      <c r="J1493" s="5">
        <f t="shared" si="95"/>
        <v>-1.1885036575988193E-2</v>
      </c>
    </row>
    <row r="1494" spans="1:10" ht="15" customHeight="1" x14ac:dyDescent="0.2">
      <c r="A1494" s="3">
        <f>'2_CVaR_t2'!A1494</f>
        <v>44382</v>
      </c>
      <c r="B1494" s="5">
        <f>'2_CVaR_t2'!D1494-1</f>
        <v>3.1594126486123031E-5</v>
      </c>
      <c r="C1494" s="5">
        <f>'Stocks Returns'!B1490</f>
        <v>0</v>
      </c>
      <c r="D1494" s="5">
        <f>'Stocks Returns'!C1490</f>
        <v>0</v>
      </c>
      <c r="E1494" s="5">
        <f>'Stocks Returns'!D1490</f>
        <v>0</v>
      </c>
      <c r="F1494" s="5">
        <f>'Stocks Returns'!E1490</f>
        <v>0</v>
      </c>
      <c r="G1494" s="5">
        <f t="shared" si="92"/>
        <v>4.5494065351061984E-4</v>
      </c>
      <c r="H1494" s="5">
        <f t="shared" si="93"/>
        <v>6.1315236885345803E-7</v>
      </c>
      <c r="I1494" s="5">
        <f t="shared" si="94"/>
        <v>-7.0241384070458875E-6</v>
      </c>
      <c r="J1494" s="5">
        <f t="shared" si="95"/>
        <v>-8.2789821646411454E-6</v>
      </c>
    </row>
    <row r="1495" spans="1:10" ht="15" customHeight="1" x14ac:dyDescent="0.2">
      <c r="A1495" s="3">
        <f>'2_CVaR_t2'!A1495</f>
        <v>44383</v>
      </c>
      <c r="B1495" s="5">
        <f>'2_CVaR_t2'!D1495-1</f>
        <v>1.7423668906055845E-3</v>
      </c>
      <c r="C1495" s="5">
        <f>'Stocks Returns'!B1491</f>
        <v>-2.5690430314707746E-2</v>
      </c>
      <c r="D1495" s="5">
        <f>'Stocks Returns'!C1491</f>
        <v>4.0648703013033138E-3</v>
      </c>
      <c r="E1495" s="5">
        <f>'Stocks Returns'!D1491</f>
        <v>-1.4300168634064137E-2</v>
      </c>
      <c r="F1495" s="5">
        <f>'Stocks Returns'!E1491</f>
        <v>-3.9362549800796787E-2</v>
      </c>
      <c r="G1495" s="5">
        <f t="shared" si="92"/>
        <v>-2.6880077863631828E-2</v>
      </c>
      <c r="H1495" s="5">
        <f t="shared" si="93"/>
        <v>1.5476750539726017E-3</v>
      </c>
      <c r="I1495" s="5">
        <f t="shared" si="94"/>
        <v>-1.6832137560896403E-2</v>
      </c>
      <c r="J1495" s="5">
        <f t="shared" si="95"/>
        <v>-4.1146729424450808E-2</v>
      </c>
    </row>
    <row r="1496" spans="1:10" ht="15" customHeight="1" x14ac:dyDescent="0.2">
      <c r="A1496" s="3">
        <f>'2_CVaR_t2'!A1496</f>
        <v>44384</v>
      </c>
      <c r="B1496" s="5">
        <f>'2_CVaR_t2'!D1496-1</f>
        <v>9.7052189956148283E-5</v>
      </c>
      <c r="C1496" s="5">
        <f>'Stocks Returns'!B1492</f>
        <v>-2.570863546473301E-2</v>
      </c>
      <c r="D1496" s="5">
        <f>'Stocks Returns'!C1492</f>
        <v>1.6694490818029983E-3</v>
      </c>
      <c r="E1496" s="5">
        <f>'Stocks Returns'!D1492</f>
        <v>-1.7929241086703684E-2</v>
      </c>
      <c r="F1496" s="5">
        <f>'Stocks Returns'!E1492</f>
        <v>-2.1068347710683555E-2</v>
      </c>
      <c r="G1496" s="5">
        <f t="shared" si="92"/>
        <v>-2.5316620502579438E-2</v>
      </c>
      <c r="H1496" s="5">
        <f t="shared" si="93"/>
        <v>1.5737251486807081E-3</v>
      </c>
      <c r="I1496" s="5">
        <f t="shared" si="94"/>
        <v>-1.8032875365092772E-2</v>
      </c>
      <c r="J1496" s="5">
        <f t="shared" si="95"/>
        <v>-2.1144576697281953E-2</v>
      </c>
    </row>
    <row r="1497" spans="1:10" ht="15" customHeight="1" x14ac:dyDescent="0.2">
      <c r="A1497" s="3">
        <f>'2_CVaR_t2'!A1497</f>
        <v>44385</v>
      </c>
      <c r="B1497" s="5">
        <f>'2_CVaR_t2'!D1497-1</f>
        <v>-9.7005567299958129E-3</v>
      </c>
      <c r="C1497" s="5">
        <f>'Stocks Returns'!B1493</f>
        <v>-2.6387009472259693E-2</v>
      </c>
      <c r="D1497" s="5">
        <f>'Stocks Returns'!C1493</f>
        <v>-1.4124999999999943E-2</v>
      </c>
      <c r="E1497" s="5">
        <f>'Stocks Returns'!D1493</f>
        <v>-1.7350707267786092E-2</v>
      </c>
      <c r="F1497" s="5">
        <f>'Stocks Returns'!E1493</f>
        <v>3.3892560582953202E-3</v>
      </c>
      <c r="G1497" s="5">
        <f t="shared" si="92"/>
        <v>-1.6576425089452878E-2</v>
      </c>
      <c r="H1497" s="5">
        <f t="shared" si="93"/>
        <v>1.9878434582992072E-4</v>
      </c>
      <c r="I1497" s="5">
        <f t="shared" si="94"/>
        <v>-2.9939631135117006E-3</v>
      </c>
      <c r="J1497" s="5">
        <f t="shared" si="95"/>
        <v>1.3483623851661663E-2</v>
      </c>
    </row>
    <row r="1498" spans="1:10" ht="15" customHeight="1" x14ac:dyDescent="0.2">
      <c r="A1498" s="3">
        <f>'2_CVaR_t2'!A1498</f>
        <v>44386</v>
      </c>
      <c r="B1498" s="5">
        <f>'2_CVaR_t2'!D1498-1</f>
        <v>6.0910602722381579E-3</v>
      </c>
      <c r="C1498" s="5">
        <f>'Stocks Returns'!B1494</f>
        <v>1.8068102849200907E-2</v>
      </c>
      <c r="D1498" s="5">
        <f>'Stocks Returns'!C1494</f>
        <v>7.8610371497400688E-3</v>
      </c>
      <c r="E1498" s="5">
        <f>'Stocks Returns'!D1494</f>
        <v>2.1273578215855959E-2</v>
      </c>
      <c r="F1498" s="5">
        <f>'Stocks Returns'!E1494</f>
        <v>1.5537915892585685E-2</v>
      </c>
      <c r="G1498" s="5">
        <f t="shared" si="92"/>
        <v>1.2697999554525084E-2</v>
      </c>
      <c r="H1498" s="5">
        <f t="shared" si="93"/>
        <v>-1.0562931439467051E-3</v>
      </c>
      <c r="I1498" s="5">
        <f t="shared" si="94"/>
        <v>1.2323333922064628E-2</v>
      </c>
      <c r="J1498" s="5">
        <f t="shared" si="95"/>
        <v>9.2394912867484885E-3</v>
      </c>
    </row>
    <row r="1499" spans="1:10" ht="15" customHeight="1" x14ac:dyDescent="0.2">
      <c r="A1499" s="3">
        <f>'2_CVaR_t2'!A1499</f>
        <v>44389</v>
      </c>
      <c r="B1499" s="5">
        <f>'2_CVaR_t2'!D1499-1</f>
        <v>-7.7333558633019273E-4</v>
      </c>
      <c r="C1499" s="5">
        <f>'Stocks Returns'!B1495</f>
        <v>1.1945392491467421E-2</v>
      </c>
      <c r="D1499" s="5">
        <f>'Stocks Returns'!C1495</f>
        <v>-2.5160397534280676E-3</v>
      </c>
      <c r="E1499" s="5">
        <f>'Stocks Returns'!D1495</f>
        <v>1.5067351756700376E-2</v>
      </c>
      <c r="F1499" s="5">
        <f>'Stocks Returns'!E1495</f>
        <v>-5.4881090969566282E-3</v>
      </c>
      <c r="G1499" s="5">
        <f t="shared" si="92"/>
        <v>1.3174122591040574E-2</v>
      </c>
      <c r="H1499" s="5">
        <f t="shared" si="93"/>
        <v>-1.3307813725388709E-3</v>
      </c>
      <c r="I1499" s="5">
        <f t="shared" si="94"/>
        <v>1.6248330564125966E-2</v>
      </c>
      <c r="J1499" s="5">
        <f t="shared" si="95"/>
        <v>-4.6608152763942439E-3</v>
      </c>
    </row>
    <row r="1500" spans="1:10" ht="15" customHeight="1" x14ac:dyDescent="0.2">
      <c r="A1500" s="3">
        <f>'2_CVaR_t2'!A1500</f>
        <v>44390</v>
      </c>
      <c r="B1500" s="5">
        <f>'2_CVaR_t2'!D1500-1</f>
        <v>1.1001879577045237E-2</v>
      </c>
      <c r="C1500" s="5">
        <f>'Stocks Returns'!B1496</f>
        <v>-1.8549747048903775E-2</v>
      </c>
      <c r="D1500" s="5">
        <f>'Stocks Returns'!C1496</f>
        <v>1.8833816790683855E-2</v>
      </c>
      <c r="E1500" s="5">
        <f>'Stocks Returns'!D1496</f>
        <v>-1.5459333743758075E-2</v>
      </c>
      <c r="F1500" s="5">
        <f>'Stocks Returns'!E1496</f>
        <v>-5.6856187290968974E-3</v>
      </c>
      <c r="G1500" s="5">
        <f t="shared" si="92"/>
        <v>-2.8640685081167426E-2</v>
      </c>
      <c r="H1500" s="5">
        <f t="shared" si="93"/>
        <v>2.6890496600457496E-3</v>
      </c>
      <c r="I1500" s="5">
        <f t="shared" si="94"/>
        <v>-3.165750007058029E-2</v>
      </c>
      <c r="J1500" s="5">
        <f t="shared" si="95"/>
        <v>-1.708181396616934E-2</v>
      </c>
    </row>
    <row r="1501" spans="1:10" ht="15" customHeight="1" x14ac:dyDescent="0.2">
      <c r="A1501" s="3">
        <f>'2_CVaR_t2'!A1501</f>
        <v>44391</v>
      </c>
      <c r="B1501" s="5">
        <f>'2_CVaR_t2'!D1501-1</f>
        <v>9.2206847920759394E-3</v>
      </c>
      <c r="C1501" s="5">
        <f>'Stocks Returns'!B1497</f>
        <v>-1.2371134020618624E-2</v>
      </c>
      <c r="D1501" s="5">
        <f>'Stocks Returns'!C1497</f>
        <v>1.5019599752424284E-2</v>
      </c>
      <c r="E1501" s="5">
        <f>'Stocks Returns'!D1497</f>
        <v>-2.7096505245606251E-3</v>
      </c>
      <c r="F1501" s="5">
        <f>'Stocks Returns'!E1497</f>
        <v>-3.0104271779347491E-2</v>
      </c>
      <c r="G1501" s="5">
        <f t="shared" si="92"/>
        <v>-2.0749786242027404E-2</v>
      </c>
      <c r="H1501" s="5">
        <f t="shared" si="93"/>
        <v>1.4962837491105316E-3</v>
      </c>
      <c r="I1501" s="5">
        <f t="shared" si="94"/>
        <v>-1.627893557398348E-2</v>
      </c>
      <c r="J1501" s="5">
        <f t="shared" si="95"/>
        <v>-3.9651463438862611E-2</v>
      </c>
    </row>
    <row r="1502" spans="1:10" ht="15" customHeight="1" x14ac:dyDescent="0.2">
      <c r="A1502" s="3">
        <f>'2_CVaR_t2'!A1502</f>
        <v>44392</v>
      </c>
      <c r="B1502" s="5">
        <f>'2_CVaR_t2'!D1502-1</f>
        <v>4.3179995352282674E-3</v>
      </c>
      <c r="C1502" s="5">
        <f>'Stocks Returns'!B1498</f>
        <v>-9.7425191370911213E-3</v>
      </c>
      <c r="D1502" s="5">
        <f>'Stocks Returns'!C1498</f>
        <v>1.0406927110858222E-2</v>
      </c>
      <c r="E1502" s="5">
        <f>'Stocks Returns'!D1498</f>
        <v>-4.2427197993590626E-2</v>
      </c>
      <c r="F1502" s="5">
        <f>'Stocks Returns'!E1498</f>
        <v>-1.0230622507369613E-2</v>
      </c>
      <c r="G1502" s="5">
        <f t="shared" si="92"/>
        <v>-1.3408155987453698E-2</v>
      </c>
      <c r="H1502" s="5">
        <f t="shared" si="93"/>
        <v>4.0990767612356432E-3</v>
      </c>
      <c r="I1502" s="5">
        <f t="shared" si="94"/>
        <v>-4.8760566123949016E-2</v>
      </c>
      <c r="J1502" s="5">
        <f t="shared" si="95"/>
        <v>-1.4688487240910628E-2</v>
      </c>
    </row>
    <row r="1503" spans="1:10" ht="15" customHeight="1" x14ac:dyDescent="0.2">
      <c r="A1503" s="3">
        <f>'2_CVaR_t2'!A1503</f>
        <v>44393</v>
      </c>
      <c r="B1503" s="5">
        <f>'2_CVaR_t2'!D1503-1</f>
        <v>-2.5084181421785035E-3</v>
      </c>
      <c r="C1503" s="5">
        <f>'Stocks Returns'!B1499</f>
        <v>-9.8383696416023403E-3</v>
      </c>
      <c r="D1503" s="5">
        <f>'Stocks Returns'!C1499</f>
        <v>-1.7300341983504941E-3</v>
      </c>
      <c r="E1503" s="5">
        <f>'Stocks Returns'!D1499</f>
        <v>-2.6846125863950521E-2</v>
      </c>
      <c r="F1503" s="5">
        <f>'Stocks Returns'!E1499</f>
        <v>-2.7680448493342613E-2</v>
      </c>
      <c r="G1503" s="5">
        <f t="shared" si="92"/>
        <v>-6.9416820192970095E-3</v>
      </c>
      <c r="H1503" s="5">
        <f t="shared" si="93"/>
        <v>2.0088102138989799E-3</v>
      </c>
      <c r="I1503" s="5">
        <f t="shared" si="94"/>
        <v>-2.3104323229561793E-2</v>
      </c>
      <c r="J1503" s="5">
        <f t="shared" si="95"/>
        <v>-2.5052018783436082E-2</v>
      </c>
    </row>
    <row r="1504" spans="1:10" ht="15" customHeight="1" x14ac:dyDescent="0.2">
      <c r="A1504" s="3">
        <f>'2_CVaR_t2'!A1504</f>
        <v>44396</v>
      </c>
      <c r="B1504" s="5">
        <f>'2_CVaR_t2'!D1504-1</f>
        <v>-2.0179320780473464E-2</v>
      </c>
      <c r="C1504" s="5">
        <f>'Stocks Returns'!B1500</f>
        <v>-1.2775017743080208E-2</v>
      </c>
      <c r="D1504" s="5">
        <f>'Stocks Returns'!C1500</f>
        <v>-3.1073674028695875E-2</v>
      </c>
      <c r="E1504" s="5">
        <f>'Stocks Returns'!D1500</f>
        <v>-1.3307416267942629E-2</v>
      </c>
      <c r="F1504" s="5">
        <f>'Stocks Returns'!E1500</f>
        <v>-3.2432432432432434E-2</v>
      </c>
      <c r="G1504" s="5">
        <f t="shared" si="92"/>
        <v>7.1089393838750028E-3</v>
      </c>
      <c r="H1504" s="5">
        <f t="shared" si="93"/>
        <v>-1.327899867437702E-3</v>
      </c>
      <c r="I1504" s="5">
        <f t="shared" si="94"/>
        <v>1.6515029254338544E-2</v>
      </c>
      <c r="J1504" s="5">
        <f t="shared" si="95"/>
        <v>-1.146038164717128E-2</v>
      </c>
    </row>
    <row r="1505" spans="1:10" ht="15" customHeight="1" x14ac:dyDescent="0.2">
      <c r="A1505" s="3">
        <f>'2_CVaR_t2'!A1505</f>
        <v>44397</v>
      </c>
      <c r="B1505" s="5">
        <f>'2_CVaR_t2'!D1505-1</f>
        <v>8.0118320278972366E-3</v>
      </c>
      <c r="C1505" s="5">
        <f>'Stocks Returns'!B1501</f>
        <v>1.1143062544931581E-2</v>
      </c>
      <c r="D1505" s="5">
        <f>'Stocks Returns'!C1501</f>
        <v>9.5253941183810475E-3</v>
      </c>
      <c r="E1505" s="5">
        <f>'Stocks Returns'!D1501</f>
        <v>3.826337323836948E-2</v>
      </c>
      <c r="F1505" s="5">
        <f>'Stocks Returns'!E1501</f>
        <v>1.433891992551195E-2</v>
      </c>
      <c r="G1505" s="5">
        <f t="shared" si="92"/>
        <v>3.9264962744714853E-3</v>
      </c>
      <c r="H1505" s="5">
        <f t="shared" si="93"/>
        <v>-2.2188079619823633E-3</v>
      </c>
      <c r="I1505" s="5">
        <f t="shared" si="94"/>
        <v>2.6478244770640546E-2</v>
      </c>
      <c r="J1505" s="5">
        <f t="shared" si="95"/>
        <v>6.0466011774650812E-3</v>
      </c>
    </row>
    <row r="1506" spans="1:10" ht="15" customHeight="1" x14ac:dyDescent="0.2">
      <c r="A1506" s="3">
        <f>'2_CVaR_t2'!A1506</f>
        <v>44398</v>
      </c>
      <c r="B1506" s="5">
        <f>'2_CVaR_t2'!D1506-1</f>
        <v>3.9898462724383688E-3</v>
      </c>
      <c r="C1506" s="5">
        <f>'Stocks Returns'!B1502</f>
        <v>2.3462495556345608E-2</v>
      </c>
      <c r="D1506" s="5">
        <f>'Stocks Returns'!C1502</f>
        <v>3.9555006180469476E-3</v>
      </c>
      <c r="E1506" s="5">
        <f>'Stocks Returns'!D1502</f>
        <v>2.6490549514704753E-2</v>
      </c>
      <c r="F1506" s="5">
        <f>'Stocks Returns'!E1502</f>
        <v>4.6814760418579127E-2</v>
      </c>
      <c r="G1506" s="5">
        <f t="shared" si="92"/>
        <v>2.0112316723490398E-2</v>
      </c>
      <c r="H1506" s="5">
        <f t="shared" si="93"/>
        <v>-1.8693942749715003E-3</v>
      </c>
      <c r="I1506" s="5">
        <f t="shared" si="94"/>
        <v>2.064150571313152E-2</v>
      </c>
      <c r="J1506" s="5">
        <f t="shared" si="95"/>
        <v>4.2697541504353204E-2</v>
      </c>
    </row>
    <row r="1507" spans="1:10" ht="15" customHeight="1" x14ac:dyDescent="0.2">
      <c r="A1507" s="3">
        <f>'2_CVaR_t2'!A1507</f>
        <v>44399</v>
      </c>
      <c r="B1507" s="5">
        <f>'2_CVaR_t2'!D1507-1</f>
        <v>4.087548262867724E-4</v>
      </c>
      <c r="C1507" s="5">
        <f>'Stocks Returns'!B1503</f>
        <v>-1.0767627648489042E-2</v>
      </c>
      <c r="D1507" s="5">
        <f>'Stocks Returns'!C1503</f>
        <v>1.969958138389627E-3</v>
      </c>
      <c r="E1507" s="5">
        <f>'Stocks Returns'!D1503</f>
        <v>-1.6209299018910883E-2</v>
      </c>
      <c r="F1507" s="5">
        <f>'Stocks Returns'!E1503</f>
        <v>-6.1381971238162469E-3</v>
      </c>
      <c r="G1507" s="5">
        <f t="shared" si="92"/>
        <v>-1.0675256501767023E-2</v>
      </c>
      <c r="H1507" s="5">
        <f t="shared" si="93"/>
        <v>1.415489752221472E-3</v>
      </c>
      <c r="I1507" s="5">
        <f t="shared" si="94"/>
        <v>-1.6772977999698832E-2</v>
      </c>
      <c r="J1507" s="5">
        <f t="shared" si="95"/>
        <v>-6.5379950398618027E-3</v>
      </c>
    </row>
    <row r="1508" spans="1:10" ht="15" customHeight="1" x14ac:dyDescent="0.2">
      <c r="A1508" s="3">
        <f>'2_CVaR_t2'!A1508</f>
        <v>44400</v>
      </c>
      <c r="B1508" s="5">
        <f>'2_CVaR_t2'!D1508-1</f>
        <v>1.2801233280502977E-2</v>
      </c>
      <c r="C1508" s="5">
        <f>'Stocks Returns'!B1504</f>
        <v>-3.5112359550570904E-4</v>
      </c>
      <c r="D1508" s="5">
        <f>'Stocks Returns'!C1504</f>
        <v>1.9988531170639812E-2</v>
      </c>
      <c r="E1508" s="5">
        <f>'Stocks Returns'!D1504</f>
        <v>6.0702413643589637E-3</v>
      </c>
      <c r="F1508" s="5">
        <f>'Stocks Returns'!E1504</f>
        <v>-2.3469207693665006E-2</v>
      </c>
      <c r="G1508" s="5">
        <f t="shared" si="92"/>
        <v>-1.2171803844139567E-2</v>
      </c>
      <c r="H1508" s="5">
        <f t="shared" si="93"/>
        <v>1.1955877517100012E-3</v>
      </c>
      <c r="I1508" s="5">
        <f t="shared" si="94"/>
        <v>-1.2783607149698485E-2</v>
      </c>
      <c r="J1508" s="5">
        <f t="shared" si="95"/>
        <v>-3.6733256723629468E-2</v>
      </c>
    </row>
    <row r="1509" spans="1:10" ht="15" customHeight="1" x14ac:dyDescent="0.2">
      <c r="A1509" s="3">
        <f>'2_CVaR_t2'!A1509</f>
        <v>44403</v>
      </c>
      <c r="B1509" s="5">
        <f>'2_CVaR_t2'!D1509-1</f>
        <v>3.2495914030481465E-3</v>
      </c>
      <c r="C1509" s="5">
        <f>'Stocks Returns'!B1505</f>
        <v>3.0558482613277205E-2</v>
      </c>
      <c r="D1509" s="5">
        <f>'Stocks Returns'!C1505</f>
        <v>4.9393623002167431E-3</v>
      </c>
      <c r="E1509" s="5">
        <f>'Stocks Returns'!D1505</f>
        <v>1.221088924005187E-3</v>
      </c>
      <c r="F1509" s="5">
        <f>'Stocks Returns'!E1505</f>
        <v>2.7647271413082652E-2</v>
      </c>
      <c r="G1509" s="5">
        <f t="shared" si="92"/>
        <v>2.7919920454785294E-2</v>
      </c>
      <c r="H1509" s="5">
        <f t="shared" si="93"/>
        <v>2.0392824452260174E-4</v>
      </c>
      <c r="I1509" s="5">
        <f t="shared" si="94"/>
        <v>-3.5354061102656495E-3</v>
      </c>
      <c r="J1509" s="5">
        <f t="shared" si="95"/>
        <v>2.4298488333812499E-2</v>
      </c>
    </row>
    <row r="1510" spans="1:10" ht="15" customHeight="1" x14ac:dyDescent="0.2">
      <c r="A1510" s="3">
        <f>'2_CVaR_t2'!A1510</f>
        <v>44404</v>
      </c>
      <c r="B1510" s="5">
        <f>'2_CVaR_t2'!D1510-1</f>
        <v>4.2900268266121699E-4</v>
      </c>
      <c r="C1510" s="5">
        <f>'Stocks Returns'!B1506</f>
        <v>-1.7382413087934645E-2</v>
      </c>
      <c r="D1510" s="5">
        <f>'Stocks Returns'!C1506</f>
        <v>2.7172827172827763E-3</v>
      </c>
      <c r="E1510" s="5">
        <f>'Stocks Returns'!D1506</f>
        <v>-2.467895831838729E-2</v>
      </c>
      <c r="F1510" s="5">
        <f>'Stocks Returns'!E1506</f>
        <v>-9.4953402496922301E-3</v>
      </c>
      <c r="G1510" s="5">
        <f t="shared" si="92"/>
        <v>-1.7309506470001252E-2</v>
      </c>
      <c r="H1510" s="5">
        <f t="shared" si="93"/>
        <v>2.1330148019634036E-3</v>
      </c>
      <c r="I1510" s="5">
        <f t="shared" si="94"/>
        <v>-2.5272521291077429E-2</v>
      </c>
      <c r="J1510" s="5">
        <f t="shared" si="95"/>
        <v>-9.9161568433075494E-3</v>
      </c>
    </row>
    <row r="1511" spans="1:10" ht="15" customHeight="1" x14ac:dyDescent="0.2">
      <c r="A1511" s="3">
        <f>'2_CVaR_t2'!A1511</f>
        <v>44405</v>
      </c>
      <c r="B1511" s="5">
        <f>'2_CVaR_t2'!D1511-1</f>
        <v>-9.1659988163804718E-3</v>
      </c>
      <c r="C1511" s="5">
        <f>'Stocks Returns'!B1507</f>
        <v>1.9424210891432647E-2</v>
      </c>
      <c r="D1511" s="5">
        <f>'Stocks Returns'!C1507</f>
        <v>-1.5900848842306692E-2</v>
      </c>
      <c r="E1511" s="5">
        <f>'Stocks Returns'!D1507</f>
        <v>1.4196395733725664E-2</v>
      </c>
      <c r="F1511" s="5">
        <f>'Stocks Returns'!E1507</f>
        <v>6.9234865968401671E-3</v>
      </c>
      <c r="G1511" s="5">
        <f t="shared" si="92"/>
        <v>2.8720917770056496E-2</v>
      </c>
      <c r="H1511" s="5">
        <f t="shared" si="93"/>
        <v>-2.3637934141068247E-3</v>
      </c>
      <c r="I1511" s="5">
        <f t="shared" si="94"/>
        <v>2.7764181093236202E-2</v>
      </c>
      <c r="J1511" s="5">
        <f t="shared" si="95"/>
        <v>1.6462946244827352E-2</v>
      </c>
    </row>
    <row r="1512" spans="1:10" ht="15" customHeight="1" x14ac:dyDescent="0.2">
      <c r="A1512" s="3">
        <f>'2_CVaR_t2'!A1512</f>
        <v>44406</v>
      </c>
      <c r="B1512" s="5">
        <f>'2_CVaR_t2'!D1512-1</f>
        <v>3.7156917055050087E-3</v>
      </c>
      <c r="C1512" s="5">
        <f>'Stocks Returns'!B1508</f>
        <v>2.6879891119428345E-2</v>
      </c>
      <c r="D1512" s="5">
        <f>'Stocks Returns'!C1508</f>
        <v>3.9685753624361109E-3</v>
      </c>
      <c r="E1512" s="5">
        <f>'Stocks Returns'!D1508</f>
        <v>2.2845953002611052E-2</v>
      </c>
      <c r="F1512" s="5">
        <f>'Stocks Returns'!E1508</f>
        <v>6.3469675599434616E-3</v>
      </c>
      <c r="G1512" s="5">
        <f t="shared" si="92"/>
        <v>2.3793260652480316E-2</v>
      </c>
      <c r="H1512" s="5">
        <f t="shared" si="93"/>
        <v>-1.4528359786355107E-3</v>
      </c>
      <c r="I1512" s="5">
        <f t="shared" si="94"/>
        <v>1.7401536372757875E-2</v>
      </c>
      <c r="J1512" s="5">
        <f t="shared" si="95"/>
        <v>2.5143400780196462E-3</v>
      </c>
    </row>
    <row r="1513" spans="1:10" ht="15" customHeight="1" x14ac:dyDescent="0.2">
      <c r="A1513" s="3">
        <f>'2_CVaR_t2'!A1513</f>
        <v>44407</v>
      </c>
      <c r="B1513" s="5">
        <f>'2_CVaR_t2'!D1513-1</f>
        <v>-3.1021306940548499E-3</v>
      </c>
      <c r="C1513" s="5">
        <f>'Stocks Returns'!B1509</f>
        <v>-3.8767395626242429E-2</v>
      </c>
      <c r="D1513" s="5">
        <f>'Stocks Returns'!C1509</f>
        <v>-6.1713455953533725E-3</v>
      </c>
      <c r="E1513" s="5">
        <f>'Stocks Returns'!D1509</f>
        <v>1.481954194143098E-2</v>
      </c>
      <c r="F1513" s="5">
        <f>'Stocks Returns'!E1509</f>
        <v>-1.7869656622284458E-2</v>
      </c>
      <c r="G1513" s="5">
        <f t="shared" si="92"/>
        <v>-3.5299964373379122E-2</v>
      </c>
      <c r="H1513" s="5">
        <f t="shared" si="93"/>
        <v>-1.5587121671262376E-3</v>
      </c>
      <c r="I1513" s="5">
        <f t="shared" si="94"/>
        <v>1.9437610229051806E-2</v>
      </c>
      <c r="J1513" s="5">
        <f t="shared" si="95"/>
        <v>-1.4624912154596409E-2</v>
      </c>
    </row>
    <row r="1514" spans="1:10" ht="15" customHeight="1" x14ac:dyDescent="0.2">
      <c r="A1514" s="3">
        <f>'2_CVaR_t2'!A1514</f>
        <v>44410</v>
      </c>
      <c r="B1514" s="5">
        <f>'2_CVaR_t2'!D1514-1</f>
        <v>-1.6106197152021884E-2</v>
      </c>
      <c r="C1514" s="5">
        <f>'Stocks Returns'!B1510</f>
        <v>2.7576697690450125E-3</v>
      </c>
      <c r="D1514" s="5">
        <f>'Stocks Returns'!C1510</f>
        <v>-2.6827387475141018E-2</v>
      </c>
      <c r="E1514" s="5">
        <f>'Stocks Returns'!D1510</f>
        <v>1.3065958636109487E-2</v>
      </c>
      <c r="F1514" s="5">
        <f>'Stocks Returns'!E1510</f>
        <v>-1.2129860863360653E-2</v>
      </c>
      <c r="G1514" s="5">
        <f t="shared" si="92"/>
        <v>1.8726079953179167E-2</v>
      </c>
      <c r="H1514" s="5">
        <f t="shared" si="93"/>
        <v>-3.0761820256477966E-3</v>
      </c>
      <c r="I1514" s="5">
        <f t="shared" si="94"/>
        <v>3.6876844649162764E-2</v>
      </c>
      <c r="J1514" s="5">
        <f t="shared" si="95"/>
        <v>4.6140054333803082E-3</v>
      </c>
    </row>
    <row r="1515" spans="1:10" ht="15" customHeight="1" x14ac:dyDescent="0.2">
      <c r="A1515" s="3">
        <f>'2_CVaR_t2'!A1515</f>
        <v>44411</v>
      </c>
      <c r="B1515" s="5">
        <f>'2_CVaR_t2'!D1515-1</f>
        <v>-6.2812563633741769E-3</v>
      </c>
      <c r="C1515" s="5">
        <f>'Stocks Returns'!B1511</f>
        <v>-4.1938810587830777E-2</v>
      </c>
      <c r="D1515" s="5">
        <f>'Stocks Returns'!C1511</f>
        <v>-1.1218617065643532E-2</v>
      </c>
      <c r="E1515" s="5">
        <f>'Stocks Returns'!D1511</f>
        <v>1.262156010759341E-2</v>
      </c>
      <c r="F1515" s="5">
        <f>'Stocks Returns'!E1511</f>
        <v>2.2751895991332649E-2</v>
      </c>
      <c r="G1515" s="5">
        <f t="shared" si="92"/>
        <v>-3.5415244306706763E-2</v>
      </c>
      <c r="H1515" s="5">
        <f t="shared" si="93"/>
        <v>-1.9271452307080671E-3</v>
      </c>
      <c r="I1515" s="5">
        <f t="shared" si="94"/>
        <v>2.1931728339082728E-2</v>
      </c>
      <c r="J1515" s="5">
        <f t="shared" si="95"/>
        <v>2.9296793135010643E-2</v>
      </c>
    </row>
    <row r="1516" spans="1:10" ht="15" customHeight="1" x14ac:dyDescent="0.2">
      <c r="A1516" s="3">
        <f>'2_CVaR_t2'!A1516</f>
        <v>44412</v>
      </c>
      <c r="B1516" s="5">
        <f>'2_CVaR_t2'!D1516-1</f>
        <v>-9.0247682644817306E-4</v>
      </c>
      <c r="C1516" s="5">
        <f>'Stocks Returns'!B1512</f>
        <v>1.6864011481880103E-2</v>
      </c>
      <c r="D1516" s="5">
        <f>'Stocks Returns'!C1512</f>
        <v>-1.7714791851196621E-3</v>
      </c>
      <c r="E1516" s="5">
        <f>'Stocks Returns'!D1512</f>
        <v>4.6996322026970905E-3</v>
      </c>
      <c r="F1516" s="5">
        <f>'Stocks Returns'!E1512</f>
        <v>-3.0190677966101753E-2</v>
      </c>
      <c r="G1516" s="5">
        <f t="shared" si="92"/>
        <v>1.8216886742283618E-2</v>
      </c>
      <c r="H1516" s="5">
        <f t="shared" si="93"/>
        <v>-3.9615880071007027E-4</v>
      </c>
      <c r="I1516" s="5">
        <f t="shared" si="94"/>
        <v>6.0712117187881002E-3</v>
      </c>
      <c r="J1516" s="5">
        <f t="shared" si="95"/>
        <v>-2.9229326592146943E-2</v>
      </c>
    </row>
    <row r="1517" spans="1:10" ht="15" customHeight="1" x14ac:dyDescent="0.2">
      <c r="A1517" s="3">
        <f>'2_CVaR_t2'!A1517</f>
        <v>44413</v>
      </c>
      <c r="B1517" s="5">
        <f>'2_CVaR_t2'!D1517-1</f>
        <v>1.0233417901469144E-2</v>
      </c>
      <c r="C1517" s="5">
        <f>'Stocks Returns'!B1513</f>
        <v>3.034580098800288E-2</v>
      </c>
      <c r="D1517" s="5">
        <f>'Stocks Returns'!C1513</f>
        <v>1.4957535809354994E-2</v>
      </c>
      <c r="E1517" s="5">
        <f>'Stocks Returns'!D1513</f>
        <v>1.5388787200867782E-2</v>
      </c>
      <c r="F1517" s="5">
        <f>'Stocks Returns'!E1513</f>
        <v>1.856908793009282E-2</v>
      </c>
      <c r="G1517" s="5">
        <f t="shared" si="92"/>
        <v>2.0993595201296185E-2</v>
      </c>
      <c r="H1517" s="5">
        <f t="shared" si="93"/>
        <v>-5.6257470054799433E-5</v>
      </c>
      <c r="I1517" s="5">
        <f t="shared" si="94"/>
        <v>3.248003182975065E-4</v>
      </c>
      <c r="J1517" s="5">
        <f t="shared" si="95"/>
        <v>7.9706091467996783E-3</v>
      </c>
    </row>
    <row r="1518" spans="1:10" ht="15" customHeight="1" x14ac:dyDescent="0.2">
      <c r="A1518" s="3">
        <f>'2_CVaR_t2'!A1518</f>
        <v>44414</v>
      </c>
      <c r="B1518" s="5">
        <f>'2_CVaR_t2'!D1518-1</f>
        <v>3.1370253721227925E-3</v>
      </c>
      <c r="C1518" s="5">
        <f>'Stocks Returns'!B1514</f>
        <v>-5.479452054794498E-3</v>
      </c>
      <c r="D1518" s="5">
        <f>'Stocks Returns'!C1514</f>
        <v>4.9539985845719059E-3</v>
      </c>
      <c r="E1518" s="5">
        <f>'Stocks Returns'!D1514</f>
        <v>-3.3382294031258919E-4</v>
      </c>
      <c r="F1518" s="5">
        <f>'Stocks Returns'!E1514</f>
        <v>9.8302055406611633E-3</v>
      </c>
      <c r="G1518" s="5">
        <f t="shared" si="92"/>
        <v>-8.0098030175405968E-3</v>
      </c>
      <c r="H1518" s="5">
        <f t="shared" si="93"/>
        <v>3.8423217576164133E-4</v>
      </c>
      <c r="I1518" s="5">
        <f t="shared" si="94"/>
        <v>-4.9241807650721586E-3</v>
      </c>
      <c r="J1518" s="5">
        <f t="shared" si="95"/>
        <v>6.5982737994079227E-3</v>
      </c>
    </row>
    <row r="1519" spans="1:10" ht="15" customHeight="1" x14ac:dyDescent="0.2">
      <c r="A1519" s="3">
        <f>'2_CVaR_t2'!A1519</f>
        <v>44417</v>
      </c>
      <c r="B1519" s="5">
        <f>'2_CVaR_t2'!D1519-1</f>
        <v>-3.720161496767016E-3</v>
      </c>
      <c r="C1519" s="5">
        <f>'Stocks Returns'!B1515</f>
        <v>6.5426997245179308E-3</v>
      </c>
      <c r="D1519" s="5">
        <f>'Stocks Returns'!C1515</f>
        <v>-5.7995028997515075E-3</v>
      </c>
      <c r="E1519" s="5">
        <f>'Stocks Returns'!D1515</f>
        <v>-1.536098310291778E-3</v>
      </c>
      <c r="F1519" s="5">
        <f>'Stocks Returns'!E1515</f>
        <v>-1.8584070796460073E-2</v>
      </c>
      <c r="G1519" s="5">
        <f t="shared" si="92"/>
        <v>1.0604252060086699E-2</v>
      </c>
      <c r="H1519" s="5">
        <f t="shared" si="93"/>
        <v>-2.7729037430120843E-4</v>
      </c>
      <c r="I1519" s="5">
        <f t="shared" si="94"/>
        <v>3.9941271539705213E-3</v>
      </c>
      <c r="J1519" s="5">
        <f t="shared" si="95"/>
        <v>-1.469776754199671E-2</v>
      </c>
    </row>
    <row r="1520" spans="1:10" ht="15" customHeight="1" x14ac:dyDescent="0.2">
      <c r="A1520" s="3">
        <f>'2_CVaR_t2'!A1520</f>
        <v>44418</v>
      </c>
      <c r="B1520" s="5">
        <f>'2_CVaR_t2'!D1520-1</f>
        <v>-4.6107629608680423E-3</v>
      </c>
      <c r="C1520" s="5">
        <f>'Stocks Returns'!B1516</f>
        <v>7.1843995894629309E-3</v>
      </c>
      <c r="D1520" s="5">
        <f>'Stocks Returns'!C1516</f>
        <v>-8.0416666666667247E-3</v>
      </c>
      <c r="E1520" s="5">
        <f>'Stocks Returns'!D1516</f>
        <v>6.6889632107023367E-3</v>
      </c>
      <c r="F1520" s="5">
        <f>'Stocks Returns'!E1516</f>
        <v>1.8575293056807718E-2</v>
      </c>
      <c r="G1520" s="5">
        <f t="shared" si="92"/>
        <v>1.2102098744557137E-2</v>
      </c>
      <c r="H1520" s="5">
        <f t="shared" si="93"/>
        <v>-1.2087225852038157E-3</v>
      </c>
      <c r="I1520" s="5">
        <f t="shared" si="94"/>
        <v>1.3533635322999261E-2</v>
      </c>
      <c r="J1520" s="5">
        <f t="shared" si="95"/>
        <v>2.33861023266696E-2</v>
      </c>
    </row>
    <row r="1521" spans="1:10" ht="15" customHeight="1" x14ac:dyDescent="0.2">
      <c r="A1521" s="3">
        <f>'2_CVaR_t2'!A1521</f>
        <v>44419</v>
      </c>
      <c r="B1521" s="5">
        <f>'2_CVaR_t2'!D1521-1</f>
        <v>-7.8618363099987043E-3</v>
      </c>
      <c r="C1521" s="5">
        <f>'Stocks Returns'!B1517</f>
        <v>3.3967391304345895E-4</v>
      </c>
      <c r="D1521" s="5">
        <f>'Stocks Returns'!C1517</f>
        <v>-1.2643340194060548E-2</v>
      </c>
      <c r="E1521" s="5">
        <f>'Stocks Returns'!D1517</f>
        <v>-1.9933554817275212E-4</v>
      </c>
      <c r="F1521" s="5">
        <f>'Stocks Returns'!E1517</f>
        <v>1.2570821529745091E-2</v>
      </c>
      <c r="G1521" s="5">
        <f t="shared" si="92"/>
        <v>8.3826723407047637E-3</v>
      </c>
      <c r="H1521" s="5">
        <f t="shared" si="93"/>
        <v>-1.0256696087865298E-3</v>
      </c>
      <c r="I1521" s="5">
        <f t="shared" si="94"/>
        <v>1.1443624730642107E-2</v>
      </c>
      <c r="J1521" s="5">
        <f t="shared" si="95"/>
        <v>2.0756470151355629E-2</v>
      </c>
    </row>
    <row r="1522" spans="1:10" ht="15" customHeight="1" x14ac:dyDescent="0.2">
      <c r="A1522" s="3">
        <f>'2_CVaR_t2'!A1522</f>
        <v>44420</v>
      </c>
      <c r="B1522" s="5">
        <f>'2_CVaR_t2'!D1522-1</f>
        <v>-8.4453445059770038E-3</v>
      </c>
      <c r="C1522" s="5">
        <f>'Stocks Returns'!B1518</f>
        <v>-1.8675721561969505E-2</v>
      </c>
      <c r="D1522" s="5">
        <f>'Stocks Returns'!C1518</f>
        <v>-1.3911341785076248E-2</v>
      </c>
      <c r="E1522" s="5">
        <f>'Stocks Returns'!D1518</f>
        <v>4.5191732571276955E-3</v>
      </c>
      <c r="F1522" s="5">
        <f>'Stocks Returns'!E1518</f>
        <v>-2.6228361601677852E-3</v>
      </c>
      <c r="G1522" s="5">
        <f t="shared" si="92"/>
        <v>-1.0071789084353418E-2</v>
      </c>
      <c r="H1522" s="5">
        <f t="shared" si="93"/>
        <v>-1.4349003168767673E-3</v>
      </c>
      <c r="I1522" s="5">
        <f t="shared" si="94"/>
        <v>1.7023338489247461E-2</v>
      </c>
      <c r="J1522" s="5">
        <f t="shared" si="95"/>
        <v>6.1685343909039896E-3</v>
      </c>
    </row>
    <row r="1523" spans="1:10" ht="15" customHeight="1" x14ac:dyDescent="0.2">
      <c r="A1523" s="3">
        <f>'2_CVaR_t2'!A1523</f>
        <v>44421</v>
      </c>
      <c r="B1523" s="5">
        <f>'2_CVaR_t2'!D1523-1</f>
        <v>2.4544968499293773E-3</v>
      </c>
      <c r="C1523" s="5">
        <f>'Stocks Returns'!B1519</f>
        <v>-1.6608996539792309E-2</v>
      </c>
      <c r="D1523" s="5">
        <f>'Stocks Returns'!C1519</f>
        <v>3.7102549721732547E-3</v>
      </c>
      <c r="E1523" s="5">
        <f>'Stocks Returns'!D1519</f>
        <v>2.7786966589480322E-3</v>
      </c>
      <c r="F1523" s="5">
        <f>'Stocks Returns'!E1519</f>
        <v>-1.8758765778401076E-2</v>
      </c>
      <c r="G1523" s="5">
        <f t="shared" si="92"/>
        <v>-1.8483223919695292E-2</v>
      </c>
      <c r="H1523" s="5">
        <f t="shared" si="93"/>
        <v>1.4499137183365037E-4</v>
      </c>
      <c r="I1523" s="5">
        <f t="shared" si="94"/>
        <v>-8.0431122945056081E-4</v>
      </c>
      <c r="J1523" s="5">
        <f t="shared" si="95"/>
        <v>-2.1282185632032609E-2</v>
      </c>
    </row>
    <row r="1524" spans="1:10" ht="15" customHeight="1" x14ac:dyDescent="0.2">
      <c r="A1524" s="3">
        <f>'2_CVaR_t2'!A1524</f>
        <v>44424</v>
      </c>
      <c r="B1524" s="5">
        <f>'2_CVaR_t2'!D1524-1</f>
        <v>6.8759833730784869E-3</v>
      </c>
      <c r="C1524" s="5">
        <f>'Stocks Returns'!B1520</f>
        <v>-2.8149190710767824E-3</v>
      </c>
      <c r="D1524" s="5">
        <f>'Stocks Returns'!C1520</f>
        <v>1.1648398882441402E-2</v>
      </c>
      <c r="E1524" s="5">
        <f>'Stocks Returns'!D1520</f>
        <v>-7.6532295309097442E-3</v>
      </c>
      <c r="F1524" s="5">
        <f>'Stocks Returns'!E1520</f>
        <v>-2.0725388601036232E-2</v>
      </c>
      <c r="G1524" s="5">
        <f t="shared" si="92"/>
        <v>-8.9395791944176239E-3</v>
      </c>
      <c r="H1524" s="5">
        <f t="shared" si="93"/>
        <v>1.5758678409620308E-3</v>
      </c>
      <c r="I1524" s="5">
        <f t="shared" si="94"/>
        <v>-1.7761948833391918E-2</v>
      </c>
      <c r="J1524" s="5">
        <f t="shared" si="95"/>
        <v>-2.7838617760428293E-2</v>
      </c>
    </row>
    <row r="1525" spans="1:10" ht="15" customHeight="1" x14ac:dyDescent="0.2">
      <c r="A1525" s="3">
        <f>'2_CVaR_t2'!A1525</f>
        <v>44425</v>
      </c>
      <c r="B1525" s="5">
        <f>'2_CVaR_t2'!D1525-1</f>
        <v>-3.8165164616632552E-3</v>
      </c>
      <c r="C1525" s="5">
        <f>'Stocks Returns'!B1521</f>
        <v>9.5271700776287105E-3</v>
      </c>
      <c r="D1525" s="5">
        <f>'Stocks Returns'!C1521</f>
        <v>-3.5265125764786243E-3</v>
      </c>
      <c r="E1525" s="5">
        <f>'Stocks Returns'!D1521</f>
        <v>-3.1380892227910406E-2</v>
      </c>
      <c r="F1525" s="5">
        <f>'Stocks Returns'!E1521</f>
        <v>-5.2910052910052352E-3</v>
      </c>
      <c r="G1525" s="5">
        <f t="shared" si="92"/>
        <v>1.3681349699437875E-2</v>
      </c>
      <c r="H1525" s="5">
        <f t="shared" si="93"/>
        <v>2.1375091623614942E-3</v>
      </c>
      <c r="I1525" s="5">
        <f t="shared" si="94"/>
        <v>-2.5708455611146579E-2</v>
      </c>
      <c r="J1525" s="5">
        <f t="shared" si="95"/>
        <v>-1.3046789080710421E-3</v>
      </c>
    </row>
    <row r="1526" spans="1:10" ht="15" customHeight="1" x14ac:dyDescent="0.2">
      <c r="A1526" s="3">
        <f>'2_CVaR_t2'!A1526</f>
        <v>44426</v>
      </c>
      <c r="B1526" s="5">
        <f>'2_CVaR_t2'!D1526-1</f>
        <v>-8.4679097846055429E-3</v>
      </c>
      <c r="C1526" s="5">
        <f>'Stocks Returns'!B1522</f>
        <v>-5.5924501922405279E-3</v>
      </c>
      <c r="D1526" s="5">
        <f>'Stocks Returns'!C1522</f>
        <v>-1.2365155843602094E-2</v>
      </c>
      <c r="E1526" s="5">
        <f>'Stocks Returns'!D1522</f>
        <v>-1.3865055940696092E-2</v>
      </c>
      <c r="F1526" s="5">
        <f>'Stocks Returns'!E1522</f>
        <v>-1.8158473954512089E-2</v>
      </c>
      <c r="G1526" s="5">
        <f t="shared" si="92"/>
        <v>3.0331745824447413E-3</v>
      </c>
      <c r="H1526" s="5">
        <f t="shared" si="93"/>
        <v>1.4449579094098081E-4</v>
      </c>
      <c r="I1526" s="5">
        <f t="shared" si="94"/>
        <v>-1.3275864124900946E-3</v>
      </c>
      <c r="J1526" s="5">
        <f t="shared" si="95"/>
        <v>-9.3436790810333386E-3</v>
      </c>
    </row>
    <row r="1527" spans="1:10" ht="15" customHeight="1" x14ac:dyDescent="0.2">
      <c r="A1527" s="3">
        <f>'2_CVaR_t2'!A1527</f>
        <v>44427</v>
      </c>
      <c r="B1527" s="5">
        <f>'2_CVaR_t2'!D1527-1</f>
        <v>3.220942742032662E-5</v>
      </c>
      <c r="C1527" s="5">
        <f>'Stocks Returns'!B1523</f>
        <v>-2.495606326889277E-2</v>
      </c>
      <c r="D1527" s="5">
        <f>'Stocks Returns'!C1523</f>
        <v>-2.5903380391145703E-4</v>
      </c>
      <c r="E1527" s="5">
        <f>'Stocks Returns'!D1523</f>
        <v>4.0370293032645499E-3</v>
      </c>
      <c r="F1527" s="5">
        <f>'Stocks Returns'!E1523</f>
        <v>-2.0362413599850582E-2</v>
      </c>
      <c r="G1527" s="5">
        <f t="shared" si="92"/>
        <v>-2.4501714112206602E-2</v>
      </c>
      <c r="H1527" s="5">
        <f t="shared" si="93"/>
        <v>-2.5932621299002242E-4</v>
      </c>
      <c r="I1527" s="5">
        <f t="shared" si="94"/>
        <v>4.0290970367181543E-3</v>
      </c>
      <c r="J1527" s="5">
        <f t="shared" si="95"/>
        <v>-2.0371331307009376E-2</v>
      </c>
    </row>
    <row r="1528" spans="1:10" ht="15" customHeight="1" x14ac:dyDescent="0.2">
      <c r="A1528" s="3">
        <f>'2_CVaR_t2'!A1528</f>
        <v>44428</v>
      </c>
      <c r="B1528" s="5">
        <f>'2_CVaR_t2'!D1528-1</f>
        <v>-3.0908560899534088E-4</v>
      </c>
      <c r="C1528" s="5">
        <f>'Stocks Returns'!B1524</f>
        <v>1.1896178803172397E-2</v>
      </c>
      <c r="D1528" s="5">
        <f>'Stocks Returns'!C1524</f>
        <v>-9.0685321932881813E-4</v>
      </c>
      <c r="E1528" s="5">
        <f>'Stocks Returns'!D1524</f>
        <v>4.0901213171578021E-3</v>
      </c>
      <c r="F1528" s="5">
        <f>'Stocks Returns'!E1524</f>
        <v>6.2929061784897655E-3</v>
      </c>
      <c r="G1528" s="5">
        <f t="shared" si="92"/>
        <v>1.2678619335996191E-2</v>
      </c>
      <c r="H1528" s="5">
        <f t="shared" si="93"/>
        <v>-4.0484893098162791E-4</v>
      </c>
      <c r="I1528" s="5">
        <f t="shared" si="94"/>
        <v>4.5859094403597669E-3</v>
      </c>
      <c r="J1528" s="5">
        <f t="shared" si="95"/>
        <v>6.6382763620548386E-3</v>
      </c>
    </row>
    <row r="1529" spans="1:10" ht="15" customHeight="1" x14ac:dyDescent="0.2">
      <c r="A1529" s="3">
        <f>'2_CVaR_t2'!A1529</f>
        <v>44431</v>
      </c>
      <c r="B1529" s="5">
        <f>'2_CVaR_t2'!D1529-1</f>
        <v>8.7286615849491156E-3</v>
      </c>
      <c r="C1529" s="5">
        <f>'Stocks Returns'!B1525</f>
        <v>1.3181332383327415E-2</v>
      </c>
      <c r="D1529" s="5">
        <f>'Stocks Returns'!C1525</f>
        <v>1.2015905947441174E-2</v>
      </c>
      <c r="E1529" s="5">
        <f>'Stocks Returns'!D1525</f>
        <v>2.0988677161005276E-2</v>
      </c>
      <c r="F1529" s="5">
        <f>'Stocks Returns'!E1525</f>
        <v>3.8279325374265705E-2</v>
      </c>
      <c r="G1529" s="5">
        <f t="shared" si="92"/>
        <v>5.2756684972112798E-3</v>
      </c>
      <c r="H1529" s="5">
        <f t="shared" si="93"/>
        <v>-7.8328106005666823E-4</v>
      </c>
      <c r="I1529" s="5">
        <f t="shared" si="94"/>
        <v>8.1455735534868741E-3</v>
      </c>
      <c r="J1529" s="5">
        <f t="shared" si="95"/>
        <v>2.9242887888238922E-2</v>
      </c>
    </row>
    <row r="1530" spans="1:10" ht="15" customHeight="1" x14ac:dyDescent="0.2">
      <c r="A1530" s="3">
        <f>'2_CVaR_t2'!A1530</f>
        <v>44432</v>
      </c>
      <c r="B1530" s="5">
        <f>'2_CVaR_t2'!D1530-1</f>
        <v>3.8458502942773087E-4</v>
      </c>
      <c r="C1530" s="5">
        <f>'Stocks Returns'!B1526</f>
        <v>9.1420534458508396E-3</v>
      </c>
      <c r="D1530" s="5">
        <f>'Stocks Returns'!C1526</f>
        <v>4.2709490048697951E-4</v>
      </c>
      <c r="E1530" s="5">
        <f>'Stocks Returns'!D1526</f>
        <v>1.1495807411414649E-3</v>
      </c>
      <c r="F1530" s="5">
        <f>'Stocks Returns'!E1526</f>
        <v>1.1315933564518987E-2</v>
      </c>
      <c r="G1530" s="5">
        <f t="shared" si="92"/>
        <v>9.2576593339735273E-3</v>
      </c>
      <c r="H1530" s="5">
        <f t="shared" si="93"/>
        <v>-9.1801889717611405E-5</v>
      </c>
      <c r="I1530" s="5">
        <f t="shared" si="94"/>
        <v>6.2157417921385855E-4</v>
      </c>
      <c r="J1530" s="5">
        <f t="shared" si="95"/>
        <v>1.094122557195531E-2</v>
      </c>
    </row>
    <row r="1531" spans="1:10" ht="15" customHeight="1" x14ac:dyDescent="0.2">
      <c r="A1531" s="3">
        <f>'2_CVaR_t2'!A1531</f>
        <v>44433</v>
      </c>
      <c r="B1531" s="5">
        <f>'2_CVaR_t2'!D1531-1</f>
        <v>-3.1589285620565732E-3</v>
      </c>
      <c r="C1531" s="5">
        <f>'Stocks Returns'!B1527</f>
        <v>1.3937282229965486E-3</v>
      </c>
      <c r="D1531" s="5">
        <f>'Stocks Returns'!C1527</f>
        <v>-7.0440573770491621E-3</v>
      </c>
      <c r="E1531" s="5">
        <f>'Stocks Returns'!D1527</f>
        <v>2.2965214454576E-2</v>
      </c>
      <c r="F1531" s="5">
        <f>'Stocks Returns'!E1527</f>
        <v>1.1008843169103111E-2</v>
      </c>
      <c r="G1531" s="5">
        <f t="shared" si="92"/>
        <v>4.9157600082029972E-3</v>
      </c>
      <c r="H1531" s="5">
        <f t="shared" si="93"/>
        <v>-2.3478323976008032E-3</v>
      </c>
      <c r="I1531" s="5">
        <f t="shared" si="94"/>
        <v>2.7667111222409058E-2</v>
      </c>
      <c r="J1531" s="5">
        <f t="shared" si="95"/>
        <v>1.4312547758401118E-2</v>
      </c>
    </row>
    <row r="1532" spans="1:10" ht="15" customHeight="1" x14ac:dyDescent="0.2">
      <c r="A1532" s="3">
        <f>'2_CVaR_t2'!A1532</f>
        <v>44434</v>
      </c>
      <c r="B1532" s="5">
        <f>'2_CVaR_t2'!D1532-1</f>
        <v>-4.0352483072758627E-3</v>
      </c>
      <c r="C1532" s="5">
        <f>'Stocks Returns'!B1528</f>
        <v>-2.9575504523312368E-2</v>
      </c>
      <c r="D1532" s="5">
        <f>'Stocks Returns'!C1528</f>
        <v>-8.8997807300399412E-3</v>
      </c>
      <c r="E1532" s="5">
        <f>'Stocks Returns'!D1528</f>
        <v>2.9646748101683773E-2</v>
      </c>
      <c r="F1532" s="5">
        <f>'Stocks Returns'!E1528</f>
        <v>-1.5887183148875383E-2</v>
      </c>
      <c r="G1532" s="5">
        <f t="shared" si="92"/>
        <v>-2.5211055121474053E-2</v>
      </c>
      <c r="H1532" s="5">
        <f t="shared" si="93"/>
        <v>-2.9138431355609402E-3</v>
      </c>
      <c r="I1532" s="5">
        <f t="shared" si="94"/>
        <v>3.5642013001212815E-2</v>
      </c>
      <c r="J1532" s="5">
        <f t="shared" si="95"/>
        <v>-1.167379795773207E-2</v>
      </c>
    </row>
    <row r="1533" spans="1:10" ht="15" customHeight="1" x14ac:dyDescent="0.2">
      <c r="A1533" s="3">
        <f>'2_CVaR_t2'!A1533</f>
        <v>44435</v>
      </c>
      <c r="B1533" s="5">
        <f>'2_CVaR_t2'!D1533-1</f>
        <v>7.1348324320197332E-3</v>
      </c>
      <c r="C1533" s="5">
        <f>'Stocks Returns'!B1529</f>
        <v>1.3983506633201914E-2</v>
      </c>
      <c r="D1533" s="5">
        <f>'Stocks Returns'!C1529</f>
        <v>9.4134999132395869E-3</v>
      </c>
      <c r="E1533" s="5">
        <f>'Stocks Returns'!D1529</f>
        <v>2.2059766576888462E-2</v>
      </c>
      <c r="F1533" s="5">
        <f>'Stocks Returns'!E1529</f>
        <v>2.9203700344639927E-2</v>
      </c>
      <c r="G1533" s="5">
        <f t="shared" si="92"/>
        <v>7.6100115286909086E-3</v>
      </c>
      <c r="H1533" s="5">
        <f t="shared" si="93"/>
        <v>-1.0399889903975005E-3</v>
      </c>
      <c r="I1533" s="5">
        <f t="shared" si="94"/>
        <v>1.1569009638508529E-2</v>
      </c>
      <c r="J1533" s="5">
        <f t="shared" si="95"/>
        <v>2.1821767930517669E-2</v>
      </c>
    </row>
    <row r="1534" spans="1:10" ht="15" customHeight="1" x14ac:dyDescent="0.2">
      <c r="A1534" s="3">
        <f>'2_CVaR_t2'!A1534</f>
        <v>44438</v>
      </c>
      <c r="B1534" s="5">
        <f>'2_CVaR_t2'!D1534-1</f>
        <v>-4.0372776226172968E-3</v>
      </c>
      <c r="C1534" s="5">
        <f>'Stocks Returns'!B1530</f>
        <v>-1.5205091937765203E-2</v>
      </c>
      <c r="D1534" s="5">
        <f>'Stocks Returns'!C1530</f>
        <v>-6.2744423911642588E-3</v>
      </c>
      <c r="E1534" s="5">
        <f>'Stocks Returns'!D1530</f>
        <v>-2.3214957962103266E-3</v>
      </c>
      <c r="F1534" s="5">
        <f>'Stocks Returns'!E1530</f>
        <v>-9.5170955234402665E-3</v>
      </c>
      <c r="G1534" s="5">
        <f t="shared" si="92"/>
        <v>-1.0838691728584418E-2</v>
      </c>
      <c r="H1534" s="5">
        <f t="shared" si="93"/>
        <v>-2.855181772349934E-4</v>
      </c>
      <c r="I1534" s="5">
        <f t="shared" si="94"/>
        <v>3.676764187939472E-3</v>
      </c>
      <c r="J1534" s="5">
        <f t="shared" si="95"/>
        <v>-5.3016037623934446E-3</v>
      </c>
    </row>
    <row r="1535" spans="1:10" ht="15" customHeight="1" x14ac:dyDescent="0.2">
      <c r="A1535" s="3">
        <f>'2_CVaR_t2'!A1535</f>
        <v>44439</v>
      </c>
      <c r="B1535" s="5">
        <f>'2_CVaR_t2'!D1535-1</f>
        <v>-6.2990204370920733E-3</v>
      </c>
      <c r="C1535" s="5">
        <f>'Stocks Returns'!B1531</f>
        <v>3.5547576301615758E-2</v>
      </c>
      <c r="D1535" s="5">
        <f>'Stocks Returns'!C1531</f>
        <v>-9.2116074903775269E-3</v>
      </c>
      <c r="E1535" s="5">
        <f>'Stocks Returns'!D1531</f>
        <v>-1.0376705867555347E-2</v>
      </c>
      <c r="F1535" s="5">
        <f>'Stocks Returns'!E1531</f>
        <v>-1.1921708185053448E-2</v>
      </c>
      <c r="G1535" s="5">
        <f t="shared" si="92"/>
        <v>4.2088219418820141E-2</v>
      </c>
      <c r="H1535" s="5">
        <f t="shared" si="93"/>
        <v>1.0600839767701056E-4</v>
      </c>
      <c r="I1535" s="5">
        <f t="shared" si="94"/>
        <v>-1.0403194811503518E-3</v>
      </c>
      <c r="J1535" s="5">
        <f t="shared" si="95"/>
        <v>-5.3583707022651274E-3</v>
      </c>
    </row>
    <row r="1536" spans="1:10" ht="15" customHeight="1" x14ac:dyDescent="0.2">
      <c r="A1536" s="3">
        <f>'2_CVaR_t2'!A1536</f>
        <v>44440</v>
      </c>
      <c r="B1536" s="5">
        <f>'2_CVaR_t2'!D1536-1</f>
        <v>2.2039148885886206E-3</v>
      </c>
      <c r="C1536" s="5">
        <f>'Stocks Returns'!B1532</f>
        <v>-1.4216366158113725E-2</v>
      </c>
      <c r="D1536" s="5">
        <f>'Stocks Returns'!C1532</f>
        <v>4.4522042776080628E-3</v>
      </c>
      <c r="E1536" s="5">
        <f>'Stocks Returns'!D1532</f>
        <v>-1.1120996441281172E-2</v>
      </c>
      <c r="F1536" s="5">
        <f>'Stocks Returns'!E1532</f>
        <v>-1.5847289753286531E-2</v>
      </c>
      <c r="G1536" s="5">
        <f t="shared" si="92"/>
        <v>-1.5849705825745894E-2</v>
      </c>
      <c r="H1536" s="5">
        <f t="shared" si="93"/>
        <v>1.2557315420223068E-3</v>
      </c>
      <c r="I1536" s="5">
        <f t="shared" si="94"/>
        <v>-1.4334168176900955E-2</v>
      </c>
      <c r="J1536" s="5">
        <f t="shared" si="95"/>
        <v>-1.811058817219335E-2</v>
      </c>
    </row>
    <row r="1537" spans="1:10" ht="15" customHeight="1" x14ac:dyDescent="0.2">
      <c r="A1537" s="3">
        <f>'2_CVaR_t2'!A1537</f>
        <v>44441</v>
      </c>
      <c r="B1537" s="5">
        <f>'2_CVaR_t2'!D1537-1</f>
        <v>-1.5819253525015564E-2</v>
      </c>
      <c r="C1537" s="5">
        <f>'Stocks Returns'!B1533</f>
        <v>1.7938797045374599E-2</v>
      </c>
      <c r="D1537" s="5">
        <f>'Stocks Returns'!C1533</f>
        <v>-2.5812619502868062E-2</v>
      </c>
      <c r="E1537" s="5">
        <f>'Stocks Returns'!D1533</f>
        <v>4.2413726624253023E-3</v>
      </c>
      <c r="F1537" s="5">
        <f>'Stocks Returns'!E1533</f>
        <v>3.5681610247026541E-2</v>
      </c>
      <c r="G1537" s="5">
        <f t="shared" si="92"/>
        <v>3.3631364573116392E-2</v>
      </c>
      <c r="H1537" s="5">
        <f t="shared" si="93"/>
        <v>-2.4837197443873006E-3</v>
      </c>
      <c r="I1537" s="5">
        <f t="shared" si="94"/>
        <v>2.7628756015875305E-2</v>
      </c>
      <c r="J1537" s="5">
        <f t="shared" si="95"/>
        <v>5.2127609181158358E-2</v>
      </c>
    </row>
    <row r="1538" spans="1:10" ht="15" customHeight="1" x14ac:dyDescent="0.2">
      <c r="A1538" s="3">
        <f>'2_CVaR_t2'!A1538</f>
        <v>44442</v>
      </c>
      <c r="B1538" s="5">
        <f>'2_CVaR_t2'!D1538-1</f>
        <v>2.799029939618114E-3</v>
      </c>
      <c r="C1538" s="5">
        <f>'Stocks Returns'!B1534</f>
        <v>-2.1769177608846002E-2</v>
      </c>
      <c r="D1538" s="5">
        <f>'Stocks Returns'!C1534</f>
        <v>4.1484521366759175E-3</v>
      </c>
      <c r="E1538" s="5">
        <f>'Stocks Returns'!D1534</f>
        <v>3.5835413067126787E-3</v>
      </c>
      <c r="F1538" s="5">
        <f>'Stocks Returns'!E1534</f>
        <v>-6.3604240282685298E-3</v>
      </c>
      <c r="G1538" s="5">
        <f t="shared" si="92"/>
        <v>-2.397460914779001E-2</v>
      </c>
      <c r="H1538" s="5">
        <f t="shared" si="93"/>
        <v>7.6126274540701082E-5</v>
      </c>
      <c r="I1538" s="5">
        <f t="shared" si="94"/>
        <v>-5.0796604315435021E-4</v>
      </c>
      <c r="J1538" s="5">
        <f t="shared" si="95"/>
        <v>-9.2414930962347736E-3</v>
      </c>
    </row>
    <row r="1539" spans="1:10" ht="15" customHeight="1" x14ac:dyDescent="0.2">
      <c r="A1539" s="3">
        <f>'2_CVaR_t2'!A1539</f>
        <v>44445</v>
      </c>
      <c r="B1539" s="5">
        <f>'2_CVaR_t2'!D1539-1</f>
        <v>3.1594126486123031E-5</v>
      </c>
      <c r="C1539" s="5">
        <f>'Stocks Returns'!B1535</f>
        <v>0</v>
      </c>
      <c r="D1539" s="5">
        <f>'Stocks Returns'!C1535</f>
        <v>0</v>
      </c>
      <c r="E1539" s="5">
        <f>'Stocks Returns'!D1535</f>
        <v>0</v>
      </c>
      <c r="F1539" s="5">
        <f>'Stocks Returns'!E1535</f>
        <v>0</v>
      </c>
      <c r="G1539" s="5">
        <f t="shared" si="92"/>
        <v>4.5494065351061984E-4</v>
      </c>
      <c r="H1539" s="5">
        <f t="shared" si="93"/>
        <v>6.1315236885345803E-7</v>
      </c>
      <c r="I1539" s="5">
        <f t="shared" si="94"/>
        <v>-7.0241384070458875E-6</v>
      </c>
      <c r="J1539" s="5">
        <f t="shared" si="95"/>
        <v>-8.2789821646411454E-6</v>
      </c>
    </row>
    <row r="1540" spans="1:10" ht="15" customHeight="1" x14ac:dyDescent="0.2">
      <c r="A1540" s="3">
        <f>'2_CVaR_t2'!A1540</f>
        <v>44446</v>
      </c>
      <c r="B1540" s="5">
        <f>'2_CVaR_t2'!D1540-1</f>
        <v>2.9808328285179098E-3</v>
      </c>
      <c r="C1540" s="5">
        <f>'Stocks Returns'!B1536</f>
        <v>-1.2363122571529384E-2</v>
      </c>
      <c r="D1540" s="5">
        <f>'Stocks Returns'!C1536</f>
        <v>5.1530362933676077E-3</v>
      </c>
      <c r="E1540" s="5">
        <f>'Stocks Returns'!D1536</f>
        <v>-5.1010648472868958E-3</v>
      </c>
      <c r="F1540" s="5">
        <f>'Stocks Returns'!E1536</f>
        <v>-4.6230440967284236E-3</v>
      </c>
      <c r="G1540" s="5">
        <f t="shared" si="92"/>
        <v>-1.4743323602087926E-2</v>
      </c>
      <c r="H1540" s="5">
        <f t="shared" si="93"/>
        <v>8.1314430534941591E-4</v>
      </c>
      <c r="I1540" s="5">
        <f t="shared" si="94"/>
        <v>-9.4608967031758924E-3</v>
      </c>
      <c r="J1540" s="5">
        <f t="shared" si="95"/>
        <v>-7.6928371576137087E-3</v>
      </c>
    </row>
    <row r="1541" spans="1:10" ht="15" customHeight="1" x14ac:dyDescent="0.2">
      <c r="A1541" s="3">
        <f>'2_CVaR_t2'!A1541</f>
        <v>44447</v>
      </c>
      <c r="B1541" s="5">
        <f>'2_CVaR_t2'!D1541-1</f>
        <v>7.2230415111596002E-3</v>
      </c>
      <c r="C1541" s="5">
        <f>'Stocks Returns'!B1537</f>
        <v>-3.5050071530758231E-2</v>
      </c>
      <c r="D1541" s="5">
        <f>'Stocks Returns'!C1537</f>
        <v>1.2462986697308498E-2</v>
      </c>
      <c r="E1541" s="5">
        <f>'Stocks Returns'!D1537</f>
        <v>-1.1151701595846997E-2</v>
      </c>
      <c r="F1541" s="5">
        <f>'Stocks Returns'!E1537</f>
        <v>-1.2504465880671556E-2</v>
      </c>
      <c r="G1541" s="5">
        <f t="shared" si="92"/>
        <v>-4.1508363175139174E-2</v>
      </c>
      <c r="H1541" s="5">
        <f t="shared" si="93"/>
        <v>1.8796771856712385E-3</v>
      </c>
      <c r="I1541" s="5">
        <f t="shared" si="94"/>
        <v>-2.177264710125186E-2</v>
      </c>
      <c r="J1541" s="5">
        <f t="shared" si="95"/>
        <v>-1.9977965429550201E-2</v>
      </c>
    </row>
    <row r="1542" spans="1:10" ht="15" customHeight="1" x14ac:dyDescent="0.2">
      <c r="A1542" s="3">
        <f>'2_CVaR_t2'!A1542</f>
        <v>44448</v>
      </c>
      <c r="B1542" s="5">
        <f>'2_CVaR_t2'!D1542-1</f>
        <v>-3.7612298717861758E-3</v>
      </c>
      <c r="C1542" s="5">
        <f>'Stocks Returns'!B1538</f>
        <v>-7.0422535211268622E-3</v>
      </c>
      <c r="D1542" s="5">
        <f>'Stocks Returns'!C1538</f>
        <v>-6.984154699026579E-3</v>
      </c>
      <c r="E1542" s="5">
        <f>'Stocks Returns'!D1538</f>
        <v>1.0888586428154712E-2</v>
      </c>
      <c r="F1542" s="5">
        <f>'Stocks Returns'!E1538</f>
        <v>5.4269175108538903E-3</v>
      </c>
      <c r="G1542" s="5">
        <f t="shared" ref="G1542:G1605" si="96">C1542-($P$11+$O$11*$B1542)</f>
        <v>-2.9412216202609242E-3</v>
      </c>
      <c r="H1542" s="5">
        <f t="shared" ref="H1542:H1605" si="97">D1542-($P$12+$O$12*$B1542)</f>
        <v>-1.4015003067463071E-3</v>
      </c>
      <c r="I1542" s="5">
        <f t="shared" ref="I1542:I1605" si="98">E1542-($P$13+$O$13*$B1542)</f>
        <v>1.6479425073576165E-2</v>
      </c>
      <c r="J1542" s="5">
        <f t="shared" ref="J1542:J1605" si="99">F1542-($P$14+$O$14*$B1542)</f>
        <v>9.3558525835640161E-3</v>
      </c>
    </row>
    <row r="1543" spans="1:10" ht="15" customHeight="1" x14ac:dyDescent="0.2">
      <c r="A1543" s="3">
        <f>'2_CVaR_t2'!A1543</f>
        <v>44449</v>
      </c>
      <c r="B1543" s="5">
        <f>'2_CVaR_t2'!D1543-1</f>
        <v>-6.5567275872818742E-3</v>
      </c>
      <c r="C1543" s="5">
        <f>'Stocks Returns'!B1539</f>
        <v>-2.3889511011571551E-2</v>
      </c>
      <c r="D1543" s="5">
        <f>'Stocks Returns'!C1539</f>
        <v>-1.1341157853092532E-2</v>
      </c>
      <c r="E1543" s="5">
        <f>'Stocks Returns'!D1539</f>
        <v>9.6813489773672767E-3</v>
      </c>
      <c r="F1543" s="5">
        <f>'Stocks Returns'!E1539</f>
        <v>2.6988125224900461E-3</v>
      </c>
      <c r="G1543" s="5">
        <f t="shared" si="96"/>
        <v>-1.7101130644994154E-2</v>
      </c>
      <c r="H1543" s="5">
        <f t="shared" si="97"/>
        <v>-1.6442646927905102E-3</v>
      </c>
      <c r="I1543" s="5">
        <f t="shared" si="98"/>
        <v>1.9398087646354097E-2</v>
      </c>
      <c r="J1543" s="5">
        <f t="shared" si="99"/>
        <v>9.5296678796198062E-3</v>
      </c>
    </row>
    <row r="1544" spans="1:10" ht="15" customHeight="1" x14ac:dyDescent="0.2">
      <c r="A1544" s="3">
        <f>'2_CVaR_t2'!A1544</f>
        <v>44452</v>
      </c>
      <c r="B1544" s="5">
        <f>'2_CVaR_t2'!D1544-1</f>
        <v>3.9081696757969908E-4</v>
      </c>
      <c r="C1544" s="5">
        <f>'Stocks Returns'!B1540</f>
        <v>3.4799235181644406E-2</v>
      </c>
      <c r="D1544" s="5">
        <f>'Stocks Returns'!C1540</f>
        <v>-1.2449424214130422E-3</v>
      </c>
      <c r="E1544" s="5">
        <f>'Stocks Returns'!D1540</f>
        <v>2.044704089408178E-2</v>
      </c>
      <c r="F1544" s="5">
        <f>'Stocks Returns'!E1540</f>
        <v>3.3375201866140403E-2</v>
      </c>
      <c r="G1544" s="5">
        <f t="shared" si="96"/>
        <v>3.4908850226226688E-2</v>
      </c>
      <c r="H1544" s="5">
        <f t="shared" si="97"/>
        <v>-1.7730109885797886E-3</v>
      </c>
      <c r="I1544" s="5">
        <f t="shared" si="98"/>
        <v>1.9909836559025784E-2</v>
      </c>
      <c r="J1544" s="5">
        <f t="shared" si="99"/>
        <v>3.2994024690062747E-2</v>
      </c>
    </row>
    <row r="1545" spans="1:10" ht="15" customHeight="1" x14ac:dyDescent="0.2">
      <c r="A1545" s="3">
        <f>'2_CVaR_t2'!A1545</f>
        <v>44453</v>
      </c>
      <c r="B1545" s="5">
        <f>'2_CVaR_t2'!D1545-1</f>
        <v>-4.4678898718445437E-3</v>
      </c>
      <c r="C1545" s="5">
        <f>'Stocks Returns'!B1541</f>
        <v>-2.9563932002956261E-2</v>
      </c>
      <c r="D1545" s="5">
        <f>'Stocks Returns'!C1541</f>
        <v>-7.1228241997951525E-3</v>
      </c>
      <c r="E1545" s="5">
        <f>'Stocks Returns'!D1541</f>
        <v>-3.11138767890351E-4</v>
      </c>
      <c r="F1545" s="5">
        <f>'Stocks Returns'!E1541</f>
        <v>-1.1286681715575675E-2</v>
      </c>
      <c r="G1545" s="5">
        <f t="shared" si="96"/>
        <v>-2.4783578614396038E-2</v>
      </c>
      <c r="H1545" s="5">
        <f t="shared" si="97"/>
        <v>-5.0015179858052105E-4</v>
      </c>
      <c r="I1545" s="5">
        <f t="shared" si="98"/>
        <v>6.3226656774071095E-3</v>
      </c>
      <c r="J1545" s="5">
        <f t="shared" si="99"/>
        <v>-6.624184609532343E-3</v>
      </c>
    </row>
    <row r="1546" spans="1:10" ht="15" customHeight="1" x14ac:dyDescent="0.2">
      <c r="A1546" s="3">
        <f>'2_CVaR_t2'!A1546</f>
        <v>44454</v>
      </c>
      <c r="B1546" s="5">
        <f>'2_CVaR_t2'!D1546-1</f>
        <v>2.8139854705282463E-3</v>
      </c>
      <c r="C1546" s="5">
        <f>'Stocks Returns'!B1542</f>
        <v>2.0944402132520912E-2</v>
      </c>
      <c r="D1546" s="5">
        <f>'Stocks Returns'!C1542</f>
        <v>3.4972873604448562E-3</v>
      </c>
      <c r="E1546" s="5">
        <f>'Stocks Returns'!D1542</f>
        <v>9.5860566448802143E-3</v>
      </c>
      <c r="F1546" s="5">
        <f>'Stocks Returns'!E1542</f>
        <v>4.1798384264137844E-2</v>
      </c>
      <c r="G1546" s="5">
        <f t="shared" si="96"/>
        <v>1.8724593646379822E-2</v>
      </c>
      <c r="H1546" s="5">
        <f t="shared" si="97"/>
        <v>-5.9704911709016709E-4</v>
      </c>
      <c r="I1546" s="5">
        <f t="shared" si="98"/>
        <v>5.4724762934891587E-3</v>
      </c>
      <c r="J1546" s="5">
        <f t="shared" si="99"/>
        <v>3.8901790319055156E-2</v>
      </c>
    </row>
    <row r="1547" spans="1:10" ht="15" customHeight="1" x14ac:dyDescent="0.2">
      <c r="A1547" s="3">
        <f>'2_CVaR_t2'!A1547</f>
        <v>44455</v>
      </c>
      <c r="B1547" s="5">
        <f>'2_CVaR_t2'!D1547-1</f>
        <v>1.776523529297025E-3</v>
      </c>
      <c r="C1547" s="5">
        <f>'Stocks Returns'!B1543</f>
        <v>6.7139127191346848E-3</v>
      </c>
      <c r="D1547" s="5">
        <f>'Stocks Returns'!C1543</f>
        <v>2.3233993119164964E-3</v>
      </c>
      <c r="E1547" s="5">
        <f>'Stocks Returns'!D1543</f>
        <v>5.6723595782723901E-3</v>
      </c>
      <c r="F1547" s="5">
        <f>'Stocks Returns'!E1543</f>
        <v>-1.5171948752529252E-3</v>
      </c>
      <c r="G1547" s="5">
        <f t="shared" si="96"/>
        <v>5.4914299473189888E-3</v>
      </c>
      <c r="H1547" s="5">
        <f t="shared" si="97"/>
        <v>-2.4406554082675915E-4</v>
      </c>
      <c r="I1547" s="5">
        <f t="shared" si="98"/>
        <v>3.0899785636030437E-3</v>
      </c>
      <c r="J1547" s="5">
        <f t="shared" si="99"/>
        <v>-3.3368314560408615E-3</v>
      </c>
    </row>
    <row r="1548" spans="1:10" ht="15" customHeight="1" x14ac:dyDescent="0.2">
      <c r="A1548" s="3">
        <f>'2_CVaR_t2'!A1548</f>
        <v>44456</v>
      </c>
      <c r="B1548" s="5">
        <f>'2_CVaR_t2'!D1548-1</f>
        <v>-7.8172802634183247E-3</v>
      </c>
      <c r="C1548" s="5">
        <f>'Stocks Returns'!B1544</f>
        <v>-4.0755835494626913E-3</v>
      </c>
      <c r="D1548" s="5">
        <f>'Stocks Returns'!C1544</f>
        <v>-1.1500913832300674E-2</v>
      </c>
      <c r="E1548" s="5">
        <f>'Stocks Returns'!D1544</f>
        <v>-1.2322972227331364E-2</v>
      </c>
      <c r="F1548" s="5">
        <f>'Stocks Returns'!E1544</f>
        <v>-5.2338342056389431E-3</v>
      </c>
      <c r="G1548" s="5">
        <f t="shared" si="96"/>
        <v>3.9245825686774014E-3</v>
      </c>
      <c r="H1548" s="5">
        <f t="shared" si="97"/>
        <v>5.1181949182715902E-5</v>
      </c>
      <c r="I1548" s="5">
        <f t="shared" si="98"/>
        <v>-7.4577261525465323E-4</v>
      </c>
      <c r="J1548" s="5">
        <f t="shared" si="99"/>
        <v>2.9055621530387939E-3</v>
      </c>
    </row>
    <row r="1549" spans="1:10" ht="15" customHeight="1" x14ac:dyDescent="0.2">
      <c r="A1549" s="3">
        <f>'2_CVaR_t2'!A1549</f>
        <v>44459</v>
      </c>
      <c r="B1549" s="5">
        <f>'2_CVaR_t2'!D1549-1</f>
        <v>-6.3172187825438764E-3</v>
      </c>
      <c r="C1549" s="5">
        <f>'Stocks Returns'!B1545</f>
        <v>-3.2366071428571286E-2</v>
      </c>
      <c r="D1549" s="5">
        <f>'Stocks Returns'!C1545</f>
        <v>-7.6662908680946718E-3</v>
      </c>
      <c r="E1549" s="5">
        <f>'Stocks Returns'!D1545</f>
        <v>-2.8491620111731897E-2</v>
      </c>
      <c r="F1549" s="5">
        <f>'Stocks Returns'!E1545</f>
        <v>-3.1398506449422992E-2</v>
      </c>
      <c r="G1549" s="5">
        <f t="shared" si="96"/>
        <v>-2.5807934004196731E-2</v>
      </c>
      <c r="H1549" s="5">
        <f t="shared" si="97"/>
        <v>1.6781082070669896E-3</v>
      </c>
      <c r="I1549" s="5">
        <f t="shared" si="98"/>
        <v>-1.9128374624883985E-2</v>
      </c>
      <c r="J1549" s="5">
        <f t="shared" si="99"/>
        <v>-2.481627782338074E-2</v>
      </c>
    </row>
    <row r="1550" spans="1:10" ht="15" customHeight="1" x14ac:dyDescent="0.2">
      <c r="A1550" s="3">
        <f>'2_CVaR_t2'!A1550</f>
        <v>44460</v>
      </c>
      <c r="B1550" s="5">
        <f>'2_CVaR_t2'!D1550-1</f>
        <v>7.2271243806532048E-4</v>
      </c>
      <c r="C1550" s="5">
        <f>'Stocks Returns'!B1546</f>
        <v>-3.3064206074586822E-2</v>
      </c>
      <c r="D1550" s="5">
        <f>'Stocks Returns'!C1546</f>
        <v>5.4533060668027211E-4</v>
      </c>
      <c r="E1550" s="5">
        <f>'Stocks Returns'!D1546</f>
        <v>4.983707111366753E-3</v>
      </c>
      <c r="F1550" s="5">
        <f>'Stocks Returns'!E1546</f>
        <v>3.9600490625547602E-2</v>
      </c>
      <c r="G1550" s="5">
        <f t="shared" si="96"/>
        <v>-3.3273646480646527E-2</v>
      </c>
      <c r="H1550" s="5">
        <f t="shared" si="97"/>
        <v>-4.7120096442086713E-4</v>
      </c>
      <c r="I1550" s="5">
        <f t="shared" si="98"/>
        <v>3.9566552897943716E-3</v>
      </c>
      <c r="J1550" s="5">
        <f t="shared" si="99"/>
        <v>3.8874782959328433E-2</v>
      </c>
    </row>
    <row r="1551" spans="1:10" ht="15" customHeight="1" x14ac:dyDescent="0.2">
      <c r="A1551" s="3">
        <f>'2_CVaR_t2'!A1551</f>
        <v>44461</v>
      </c>
      <c r="B1551" s="5">
        <f>'2_CVaR_t2'!D1551-1</f>
        <v>8.864544036336186E-3</v>
      </c>
      <c r="C1551" s="5">
        <f>'Stocks Returns'!B1547</f>
        <v>1.1530815109344061E-2</v>
      </c>
      <c r="D1551" s="5">
        <f>'Stocks Returns'!C1547</f>
        <v>1.171821774083659E-2</v>
      </c>
      <c r="E1551" s="5">
        <f>'Stocks Returns'!D1547</f>
        <v>2.6702269692923997E-2</v>
      </c>
      <c r="F1551" s="5">
        <f>'Stocks Returns'!E1547</f>
        <v>4.9384796898702232E-2</v>
      </c>
      <c r="G1551" s="5">
        <f t="shared" si="96"/>
        <v>3.4945256479580848E-3</v>
      </c>
      <c r="H1551" s="5">
        <f t="shared" si="97"/>
        <v>-1.2809525634787152E-3</v>
      </c>
      <c r="I1551" s="5">
        <f t="shared" si="98"/>
        <v>1.3658615962873794E-2</v>
      </c>
      <c r="J1551" s="5">
        <f t="shared" si="99"/>
        <v>4.0207304014994005E-2</v>
      </c>
    </row>
    <row r="1552" spans="1:10" ht="15" customHeight="1" x14ac:dyDescent="0.2">
      <c r="A1552" s="3">
        <f>'2_CVaR_t2'!A1552</f>
        <v>44462</v>
      </c>
      <c r="B1552" s="5">
        <f>'2_CVaR_t2'!D1552-1</f>
        <v>1.6888231668017228E-2</v>
      </c>
      <c r="C1552" s="5">
        <f>'Stocks Returns'!B1548</f>
        <v>3.5377358490567001E-3</v>
      </c>
      <c r="D1552" s="5">
        <f>'Stocks Returns'!C1548</f>
        <v>2.4960718294051665E-2</v>
      </c>
      <c r="E1552" s="5">
        <f>'Stocks Returns'!D1548</f>
        <v>2.2787788717567592E-2</v>
      </c>
      <c r="F1552" s="5">
        <f>'Stocks Returns'!E1548</f>
        <v>2.3289431416639861E-2</v>
      </c>
      <c r="G1552" s="5">
        <f t="shared" si="96"/>
        <v>-1.2211829329502447E-2</v>
      </c>
      <c r="H1552" s="5">
        <f t="shared" si="97"/>
        <v>1.5278616039422072E-4</v>
      </c>
      <c r="I1552" s="5">
        <f t="shared" si="98"/>
        <v>-2.0980971864279808E-3</v>
      </c>
      <c r="J1552" s="5">
        <f t="shared" si="99"/>
        <v>5.7827949370859826E-3</v>
      </c>
    </row>
    <row r="1553" spans="1:10" ht="15" customHeight="1" x14ac:dyDescent="0.2">
      <c r="A1553" s="3">
        <f>'2_CVaR_t2'!A1553</f>
        <v>44463</v>
      </c>
      <c r="B1553" s="5">
        <f>'2_CVaR_t2'!D1553-1</f>
        <v>9.1100721777133131E-3</v>
      </c>
      <c r="C1553" s="5">
        <f>'Stocks Returns'!B1549</f>
        <v>-9.009009009009028E-3</v>
      </c>
      <c r="D1553" s="5">
        <f>'Stocks Returns'!C1549</f>
        <v>1.4366431606149588E-2</v>
      </c>
      <c r="E1553" s="5">
        <f>'Stocks Returns'!D1549</f>
        <v>7.8706786946791674E-4</v>
      </c>
      <c r="F1553" s="5">
        <f>'Stocks Returns'!E1549</f>
        <v>2.0561921205462186E-2</v>
      </c>
      <c r="G1553" s="5">
        <f t="shared" si="96"/>
        <v>-1.7281327879527186E-2</v>
      </c>
      <c r="H1553" s="5">
        <f t="shared" si="97"/>
        <v>1.0059083333468881E-3</v>
      </c>
      <c r="I1553" s="5">
        <f t="shared" si="98"/>
        <v>-1.2618963035379661E-2</v>
      </c>
      <c r="J1553" s="5">
        <f t="shared" si="99"/>
        <v>1.1129553102250592E-2</v>
      </c>
    </row>
    <row r="1554" spans="1:10" ht="15" customHeight="1" x14ac:dyDescent="0.2">
      <c r="A1554" s="3">
        <f>'2_CVaR_t2'!A1554</f>
        <v>44466</v>
      </c>
      <c r="B1554" s="5">
        <f>'2_CVaR_t2'!D1554-1</f>
        <v>-5.0408512594299903E-3</v>
      </c>
      <c r="C1554" s="5">
        <f>'Stocks Returns'!B1550</f>
        <v>3.3201581027668015E-2</v>
      </c>
      <c r="D1554" s="5">
        <f>'Stocks Returns'!C1550</f>
        <v>-8.5927717086230482E-3</v>
      </c>
      <c r="E1554" s="5">
        <f>'Stocks Returns'!D1550</f>
        <v>4.7186932849365704E-3</v>
      </c>
      <c r="F1554" s="5">
        <f>'Stocks Returns'!E1550</f>
        <v>2.5992002460781372E-2</v>
      </c>
      <c r="G1554" s="5">
        <f t="shared" si="96"/>
        <v>3.8532729681523825E-2</v>
      </c>
      <c r="H1554" s="5">
        <f t="shared" si="97"/>
        <v>-1.126850557707477E-3</v>
      </c>
      <c r="I1554" s="5">
        <f t="shared" si="98"/>
        <v>1.2198136554918835E-2</v>
      </c>
      <c r="J1554" s="5">
        <f t="shared" si="99"/>
        <v>3.1249273178552944E-2</v>
      </c>
    </row>
    <row r="1555" spans="1:10" ht="15" customHeight="1" x14ac:dyDescent="0.2">
      <c r="A1555" s="3">
        <f>'2_CVaR_t2'!A1555</f>
        <v>44467</v>
      </c>
      <c r="B1555" s="5">
        <f>'2_CVaR_t2'!D1555-1</f>
        <v>-1.3361385985070307E-2</v>
      </c>
      <c r="C1555" s="5">
        <f>'Stocks Returns'!B1551</f>
        <v>-2.0657995409334329E-2</v>
      </c>
      <c r="D1555" s="5">
        <f>'Stocks Returns'!C1551</f>
        <v>-1.759581881533101E-2</v>
      </c>
      <c r="E1555" s="5">
        <f>'Stocks Returns'!D1551</f>
        <v>-4.6604046242774588E-2</v>
      </c>
      <c r="F1555" s="5">
        <f>'Stocks Returns'!E1551</f>
        <v>1.6339379403387921E-2</v>
      </c>
      <c r="G1555" s="5">
        <f t="shared" si="96"/>
        <v>-7.3282080497826061E-3</v>
      </c>
      <c r="H1555" s="5">
        <f t="shared" si="97"/>
        <v>2.1157451594530294E-3</v>
      </c>
      <c r="I1555" s="5">
        <f t="shared" si="98"/>
        <v>-2.6844251523995496E-2</v>
      </c>
      <c r="J1555" s="5">
        <f t="shared" si="99"/>
        <v>3.0233941564365738E-2</v>
      </c>
    </row>
    <row r="1556" spans="1:10" ht="15" customHeight="1" x14ac:dyDescent="0.2">
      <c r="A1556" s="3">
        <f>'2_CVaR_t2'!A1556</f>
        <v>44468</v>
      </c>
      <c r="B1556" s="5">
        <f>'2_CVaR_t2'!D1556-1</f>
        <v>1.4191950598052561E-3</v>
      </c>
      <c r="C1556" s="5">
        <f>'Stocks Returns'!B1552</f>
        <v>-7.0312499999999334E-3</v>
      </c>
      <c r="D1556" s="5">
        <f>'Stocks Returns'!C1552</f>
        <v>4.9654194006030217E-3</v>
      </c>
      <c r="E1556" s="5">
        <f>'Stocks Returns'!D1552</f>
        <v>-3.3282809144878134E-2</v>
      </c>
      <c r="F1556" s="5">
        <f>'Stocks Returns'!E1552</f>
        <v>3.5398230088496963E-3</v>
      </c>
      <c r="G1556" s="5">
        <f t="shared" si="96"/>
        <v>-7.9102282470503663E-3</v>
      </c>
      <c r="H1556" s="5">
        <f t="shared" si="97"/>
        <v>2.9238482497046369E-3</v>
      </c>
      <c r="I1556" s="5">
        <f t="shared" si="98"/>
        <v>-3.5337805882849821E-2</v>
      </c>
      <c r="J1556" s="5">
        <f t="shared" si="99"/>
        <v>2.0911181330211096E-3</v>
      </c>
    </row>
    <row r="1557" spans="1:10" ht="15" customHeight="1" x14ac:dyDescent="0.2">
      <c r="A1557" s="3">
        <f>'2_CVaR_t2'!A1557</f>
        <v>44469</v>
      </c>
      <c r="B1557" s="5">
        <f>'2_CVaR_t2'!D1557-1</f>
        <v>-1.0684465009995425E-2</v>
      </c>
      <c r="C1557" s="5">
        <f>'Stocks Returns'!B1553</f>
        <v>-1.5735641227381247E-3</v>
      </c>
      <c r="D1557" s="5">
        <f>'Stocks Returns'!C1553</f>
        <v>-1.7337215457914223E-2</v>
      </c>
      <c r="E1557" s="5">
        <f>'Stocks Returns'!D1553</f>
        <v>2.7438426863528598E-3</v>
      </c>
      <c r="F1557" s="5">
        <f>'Stocks Returns'!E1553</f>
        <v>-3.9682539682540652E-3</v>
      </c>
      <c r="G1557" s="5">
        <f t="shared" si="96"/>
        <v>9.182864140391411E-3</v>
      </c>
      <c r="H1557" s="5">
        <f t="shared" si="97"/>
        <v>-1.565376417811716E-3</v>
      </c>
      <c r="I1557" s="5">
        <f t="shared" si="98"/>
        <v>1.8552745850858005E-2</v>
      </c>
      <c r="J1557" s="5">
        <f t="shared" si="99"/>
        <v>7.1474787791641261E-3</v>
      </c>
    </row>
    <row r="1558" spans="1:10" ht="15" customHeight="1" x14ac:dyDescent="0.2">
      <c r="A1558" s="3">
        <f>'2_CVaR_t2'!A1558</f>
        <v>44470</v>
      </c>
      <c r="B1558" s="5">
        <f>'2_CVaR_t2'!D1558-1</f>
        <v>2.1507073380427677E-2</v>
      </c>
      <c r="C1558" s="5">
        <f>'Stocks Returns'!B1554</f>
        <v>1.4184397163120588E-2</v>
      </c>
      <c r="D1558" s="5">
        <f>'Stocks Returns'!C1554</f>
        <v>3.461279461279454E-2</v>
      </c>
      <c r="E1558" s="5">
        <f>'Stocks Returns'!D1554</f>
        <v>-5.0817642843181687E-3</v>
      </c>
      <c r="F1558" s="5">
        <f>'Stocks Returns'!E1554</f>
        <v>3.4380994540357035E-2</v>
      </c>
      <c r="G1558" s="5">
        <f t="shared" si="96"/>
        <v>-6.0053208799560401E-3</v>
      </c>
      <c r="H1558" s="5">
        <f t="shared" si="97"/>
        <v>3.0071400087449476E-3</v>
      </c>
      <c r="I1558" s="5">
        <f t="shared" si="98"/>
        <v>-3.6784639887301851E-2</v>
      </c>
      <c r="J1558" s="5">
        <f t="shared" si="99"/>
        <v>1.2079680396975882E-2</v>
      </c>
    </row>
    <row r="1559" spans="1:10" ht="15" customHeight="1" x14ac:dyDescent="0.2">
      <c r="A1559" s="3">
        <f>'2_CVaR_t2'!A1559</f>
        <v>44473</v>
      </c>
      <c r="B1559" s="5">
        <f>'2_CVaR_t2'!D1559-1</f>
        <v>-1.7552151762228796E-2</v>
      </c>
      <c r="C1559" s="5">
        <f>'Stocks Returns'!B1555</f>
        <v>-5.050505050504972E-3</v>
      </c>
      <c r="D1559" s="5">
        <f>'Stocks Returns'!C1555</f>
        <v>-2.486331684457177E-2</v>
      </c>
      <c r="E1559" s="5">
        <f>'Stocks Returns'!D1555</f>
        <v>-3.9879510182699307E-2</v>
      </c>
      <c r="F1559" s="5">
        <f>'Stocks Returns'!E1555</f>
        <v>1.9828815977175562E-2</v>
      </c>
      <c r="G1559" s="5">
        <f t="shared" si="96"/>
        <v>1.230792018593586E-2</v>
      </c>
      <c r="H1559" s="5">
        <f t="shared" si="97"/>
        <v>1.0159542016619505E-3</v>
      </c>
      <c r="I1559" s="5">
        <f t="shared" si="98"/>
        <v>-1.3934526857651168E-2</v>
      </c>
      <c r="J1559" s="5">
        <f t="shared" si="99"/>
        <v>3.8073683326591494E-2</v>
      </c>
    </row>
    <row r="1560" spans="1:10" ht="15" customHeight="1" x14ac:dyDescent="0.2">
      <c r="A1560" s="3">
        <f>'2_CVaR_t2'!A1560</f>
        <v>44474</v>
      </c>
      <c r="B1560" s="5">
        <f>'2_CVaR_t2'!D1560-1</f>
        <v>-7.1805684617531895E-4</v>
      </c>
      <c r="C1560" s="5">
        <f>'Stocks Returns'!B1556</f>
        <v>2.1085513471300166E-2</v>
      </c>
      <c r="D1560" s="5">
        <f>'Stocks Returns'!C1556</f>
        <v>-2.0024028834600971E-3</v>
      </c>
      <c r="E1560" s="5">
        <f>'Stocks Returns'!D1556</f>
        <v>9.5484927022235766E-3</v>
      </c>
      <c r="F1560" s="5">
        <f>'Stocks Returns'!E1556</f>
        <v>3.357112882920843E-3</v>
      </c>
      <c r="G1560" s="5">
        <f t="shared" si="96"/>
        <v>2.2261103395970573E-2</v>
      </c>
      <c r="H1560" s="5">
        <f t="shared" si="97"/>
        <v>-8.9850029640035608E-4</v>
      </c>
      <c r="I1560" s="5">
        <f t="shared" si="98"/>
        <v>1.0647885123781843E-2</v>
      </c>
      <c r="J1560" s="5">
        <f t="shared" si="99"/>
        <v>4.127023541814592E-3</v>
      </c>
    </row>
    <row r="1561" spans="1:10" ht="15" customHeight="1" x14ac:dyDescent="0.2">
      <c r="A1561" s="3">
        <f>'2_CVaR_t2'!A1561</f>
        <v>44475</v>
      </c>
      <c r="B1561" s="5">
        <f>'2_CVaR_t2'!D1561-1</f>
        <v>6.1616019049546278E-3</v>
      </c>
      <c r="C1561" s="5">
        <f>'Stocks Returns'!B1557</f>
        <v>-1.032504780114718E-2</v>
      </c>
      <c r="D1561" s="5">
        <f>'Stocks Returns'!C1557</f>
        <v>9.9429284822543096E-3</v>
      </c>
      <c r="E1561" s="5">
        <f>'Stocks Returns'!D1557</f>
        <v>-1.824077827320747E-3</v>
      </c>
      <c r="F1561" s="5">
        <f>'Stocks Returns'!E1557</f>
        <v>1.1152934615921151E-3</v>
      </c>
      <c r="G1561" s="5">
        <f t="shared" si="96"/>
        <v>-1.5762963688692809E-2</v>
      </c>
      <c r="H1561" s="5">
        <f t="shared" si="97"/>
        <v>9.217794236753632E-4</v>
      </c>
      <c r="I1561" s="5">
        <f t="shared" si="98"/>
        <v>-1.0878435146307526E-2</v>
      </c>
      <c r="J1561" s="5">
        <f t="shared" si="99"/>
        <v>-5.2563582457166007E-3</v>
      </c>
    </row>
    <row r="1562" spans="1:10" ht="15" customHeight="1" x14ac:dyDescent="0.2">
      <c r="A1562" s="3">
        <f>'2_CVaR_t2'!A1562</f>
        <v>44476</v>
      </c>
      <c r="B1562" s="5">
        <f>'2_CVaR_t2'!D1562-1</f>
        <v>1.1710433132813058E-2</v>
      </c>
      <c r="C1562" s="5">
        <f>'Stocks Returns'!B1558</f>
        <v>2.2411128284389514E-2</v>
      </c>
      <c r="D1562" s="5">
        <f>'Stocks Returns'!C1558</f>
        <v>1.7835857136550448E-2</v>
      </c>
      <c r="E1562" s="5">
        <f>'Stocks Returns'!D1558</f>
        <v>1.0152284263959421E-2</v>
      </c>
      <c r="F1562" s="5">
        <f>'Stocks Returns'!E1558</f>
        <v>-4.1776911293691654E-3</v>
      </c>
      <c r="G1562" s="5">
        <f t="shared" si="96"/>
        <v>1.163904846459648E-2</v>
      </c>
      <c r="H1562" s="5">
        <f t="shared" si="97"/>
        <v>6.4828518006661284E-4</v>
      </c>
      <c r="I1562" s="5">
        <f t="shared" si="98"/>
        <v>-7.0916425785072824E-3</v>
      </c>
      <c r="J1562" s="5">
        <f t="shared" si="99"/>
        <v>-1.6309414041775695E-2</v>
      </c>
    </row>
    <row r="1563" spans="1:10" ht="15" customHeight="1" x14ac:dyDescent="0.2">
      <c r="A1563" s="3">
        <f>'2_CVaR_t2'!A1563</f>
        <v>44477</v>
      </c>
      <c r="B1563" s="5">
        <f>'2_CVaR_t2'!D1563-1</f>
        <v>-1.7004209714838181E-3</v>
      </c>
      <c r="C1563" s="5">
        <f>'Stocks Returns'!B1559</f>
        <v>-2.1541950113378672E-2</v>
      </c>
      <c r="D1563" s="5">
        <f>'Stocks Returns'!C1559</f>
        <v>-1.2144870960746346E-3</v>
      </c>
      <c r="E1563" s="5">
        <f>'Stocks Returns'!D1559</f>
        <v>-2.083752093802349E-2</v>
      </c>
      <c r="F1563" s="5">
        <f>'Stocks Returns'!E1559</f>
        <v>4.7685638372255479E-2</v>
      </c>
      <c r="G1563" s="5">
        <f t="shared" si="96"/>
        <v>-1.9422000724458207E-2</v>
      </c>
      <c r="H1563" s="5">
        <f t="shared" si="97"/>
        <v>1.3351975949212318E-3</v>
      </c>
      <c r="I1563" s="5">
        <f t="shared" si="98"/>
        <v>-1.8288248537922151E-2</v>
      </c>
      <c r="J1563" s="5">
        <f t="shared" si="99"/>
        <v>4.9475311045661691E-2</v>
      </c>
    </row>
    <row r="1564" spans="1:10" ht="15" customHeight="1" x14ac:dyDescent="0.2">
      <c r="A1564" s="3">
        <f>'2_CVaR_t2'!A1564</f>
        <v>44480</v>
      </c>
      <c r="B1564" s="5">
        <f>'2_CVaR_t2'!D1564-1</f>
        <v>-1.4812644153956667E-2</v>
      </c>
      <c r="C1564" s="5">
        <f>'Stocks Returns'!B1560</f>
        <v>-2.7809965237543421E-2</v>
      </c>
      <c r="D1564" s="5">
        <f>'Stocks Returns'!C1560</f>
        <v>-2.2408477005254723E-2</v>
      </c>
      <c r="E1564" s="5">
        <f>'Stocks Returns'!D1560</f>
        <v>-1.5259340358560247E-2</v>
      </c>
      <c r="F1564" s="5">
        <f>'Stocks Returns'!E1560</f>
        <v>-1.2680192205018703E-2</v>
      </c>
      <c r="G1564" s="5">
        <f t="shared" si="96"/>
        <v>-1.3085064445457048E-2</v>
      </c>
      <c r="H1564" s="5">
        <f t="shared" si="97"/>
        <v>-5.6104198763501714E-4</v>
      </c>
      <c r="I1564" s="5">
        <f t="shared" si="98"/>
        <v>6.6423792417943314E-3</v>
      </c>
      <c r="J1564" s="5">
        <f t="shared" si="99"/>
        <v>2.7208764699428872E-3</v>
      </c>
    </row>
    <row r="1565" spans="1:10" ht="15" customHeight="1" x14ac:dyDescent="0.2">
      <c r="A1565" s="3">
        <f>'2_CVaR_t2'!A1565</f>
        <v>44481</v>
      </c>
      <c r="B1565" s="5">
        <f>'2_CVaR_t2'!D1565-1</f>
        <v>-3.9858818353961656E-3</v>
      </c>
      <c r="C1565" s="5">
        <f>'Stocks Returns'!B1561</f>
        <v>-2.3440603893524203E-2</v>
      </c>
      <c r="D1565" s="5">
        <f>'Stocks Returns'!C1561</f>
        <v>-4.7088090266980132E-3</v>
      </c>
      <c r="E1565" s="5">
        <f>'Stocks Returns'!D1561</f>
        <v>-2.0290459314849518E-2</v>
      </c>
      <c r="F1565" s="5">
        <f>'Stocks Returns'!E1561</f>
        <v>-7.5706367446262135E-3</v>
      </c>
      <c r="G1565" s="5">
        <f t="shared" si="96"/>
        <v>-1.9123611125875972E-2</v>
      </c>
      <c r="H1565" s="5">
        <f t="shared" si="97"/>
        <v>1.204474080774229E-3</v>
      </c>
      <c r="I1565" s="5">
        <f t="shared" si="98"/>
        <v>-1.4368054831683102E-2</v>
      </c>
      <c r="J1565" s="5">
        <f t="shared" si="99"/>
        <v>-3.4084973711145288E-3</v>
      </c>
    </row>
    <row r="1566" spans="1:10" ht="15" customHeight="1" x14ac:dyDescent="0.2">
      <c r="A1566" s="3">
        <f>'2_CVaR_t2'!A1566</f>
        <v>44482</v>
      </c>
      <c r="B1566" s="5">
        <f>'2_CVaR_t2'!D1566-1</f>
        <v>-4.5954353700833339E-3</v>
      </c>
      <c r="C1566" s="5">
        <f>'Stocks Returns'!B1562</f>
        <v>3.7428803905614316E-2</v>
      </c>
      <c r="D1566" s="5">
        <f>'Stocks Returns'!C1562</f>
        <v>-7.0966302164695572E-3</v>
      </c>
      <c r="E1566" s="5">
        <f>'Stocks Returns'!D1562</f>
        <v>-3.4754237889212947E-3</v>
      </c>
      <c r="F1566" s="5">
        <f>'Stocks Returns'!E1562</f>
        <v>-2.451982018798482E-3</v>
      </c>
      <c r="G1566" s="5">
        <f t="shared" si="96"/>
        <v>4.2331768447494561E-2</v>
      </c>
      <c r="H1566" s="5">
        <f t="shared" si="97"/>
        <v>-2.8624432486932128E-4</v>
      </c>
      <c r="I1566" s="5">
        <f t="shared" si="98"/>
        <v>3.3466261953626879E-3</v>
      </c>
      <c r="J1566" s="5">
        <f t="shared" si="99"/>
        <v>2.3429161500230118E-3</v>
      </c>
    </row>
    <row r="1567" spans="1:10" ht="15" customHeight="1" x14ac:dyDescent="0.2">
      <c r="A1567" s="3">
        <f>'2_CVaR_t2'!A1567</f>
        <v>44483</v>
      </c>
      <c r="B1567" s="5">
        <f>'2_CVaR_t2'!D1567-1</f>
        <v>9.3504338448411328E-3</v>
      </c>
      <c r="C1567" s="5">
        <f>'Stocks Returns'!B1563</f>
        <v>-9.4117647058823417E-3</v>
      </c>
      <c r="D1567" s="5">
        <f>'Stocks Returns'!C1563</f>
        <v>1.2226917198597587E-2</v>
      </c>
      <c r="E1567" s="5">
        <f>'Stocks Returns'!D1563</f>
        <v>3.1743772241992874E-2</v>
      </c>
      <c r="F1567" s="5">
        <f>'Stocks Returns'!E1563</f>
        <v>8.4664754881877968E-3</v>
      </c>
      <c r="G1567" s="5">
        <f t="shared" si="96"/>
        <v>-1.7915146386357848E-2</v>
      </c>
      <c r="H1567" s="5">
        <f t="shared" si="97"/>
        <v>-1.4873553488913421E-3</v>
      </c>
      <c r="I1567" s="5">
        <f t="shared" si="98"/>
        <v>1.7982989407794844E-2</v>
      </c>
      <c r="J1567" s="5">
        <f t="shared" si="99"/>
        <v>-1.2154046763532614E-3</v>
      </c>
    </row>
    <row r="1568" spans="1:10" ht="15" customHeight="1" x14ac:dyDescent="0.2">
      <c r="A1568" s="3">
        <f>'2_CVaR_t2'!A1568</f>
        <v>44484</v>
      </c>
      <c r="B1568" s="5">
        <f>'2_CVaR_t2'!D1568-1</f>
        <v>1.6401747959992496E-2</v>
      </c>
      <c r="C1568" s="5">
        <f>'Stocks Returns'!B1564</f>
        <v>-1.70229612034839E-2</v>
      </c>
      <c r="D1568" s="5">
        <f>'Stocks Returns'!C1564</f>
        <v>2.5801580957456327E-2</v>
      </c>
      <c r="E1568" s="5">
        <f>'Stocks Returns'!D1564</f>
        <v>4.1390728476820016E-3</v>
      </c>
      <c r="F1568" s="5">
        <f>'Stocks Returns'!E1564</f>
        <v>3.9268788083954842E-3</v>
      </c>
      <c r="G1568" s="5">
        <f t="shared" si="96"/>
        <v>-3.2304863239588262E-2</v>
      </c>
      <c r="H1568" s="5">
        <f t="shared" si="97"/>
        <v>1.7096251311561651E-3</v>
      </c>
      <c r="I1568" s="5">
        <f t="shared" si="98"/>
        <v>-2.0028807410564904E-2</v>
      </c>
      <c r="J1568" s="5">
        <f t="shared" si="99"/>
        <v>-1.3074753881482135E-2</v>
      </c>
    </row>
    <row r="1569" spans="1:10" ht="15" customHeight="1" x14ac:dyDescent="0.2">
      <c r="A1569" s="3">
        <f>'2_CVaR_t2'!A1569</f>
        <v>44487</v>
      </c>
      <c r="B1569" s="5">
        <f>'2_CVaR_t2'!D1569-1</f>
        <v>-1.4364597573290894E-4</v>
      </c>
      <c r="C1569" s="5">
        <f>'Stocks Returns'!B1565</f>
        <v>-6.4438179621424396E-3</v>
      </c>
      <c r="D1569" s="5">
        <f>'Stocks Returns'!C1565</f>
        <v>-1.471925191566803E-3</v>
      </c>
      <c r="E1569" s="5">
        <f>'Stocks Returns'!D1565</f>
        <v>1.415223962627099E-2</v>
      </c>
      <c r="F1569" s="5">
        <f>'Stocks Returns'!E1565</f>
        <v>4.8556784461828428E-3</v>
      </c>
      <c r="G1569" s="5">
        <f t="shared" si="96"/>
        <v>-5.8204167095696133E-3</v>
      </c>
      <c r="H1569" s="5">
        <f t="shared" si="97"/>
        <v>-1.2134046124577381E-3</v>
      </c>
      <c r="I1569" s="5">
        <f t="shared" si="98"/>
        <v>1.4403853918461586E-2</v>
      </c>
      <c r="J1569" s="5">
        <f t="shared" si="99"/>
        <v>5.0293108297311245E-3</v>
      </c>
    </row>
    <row r="1570" spans="1:10" ht="15" customHeight="1" x14ac:dyDescent="0.2">
      <c r="A1570" s="3">
        <f>'2_CVaR_t2'!A1570</f>
        <v>44488</v>
      </c>
      <c r="B1570" s="5">
        <f>'2_CVaR_t2'!D1570-1</f>
        <v>8.5751022159765711E-3</v>
      </c>
      <c r="C1570" s="5">
        <f>'Stocks Returns'!B1566</f>
        <v>9.3230644507498184E-3</v>
      </c>
      <c r="D1570" s="5">
        <f>'Stocks Returns'!C1566</f>
        <v>1.244309559939305E-2</v>
      </c>
      <c r="E1570" s="5">
        <f>'Stocks Returns'!D1566</f>
        <v>1.4090231675924603E-2</v>
      </c>
      <c r="F1570" s="5">
        <f>'Stocks Returns'!E1566</f>
        <v>1.1006711409395908E-2</v>
      </c>
      <c r="G1570" s="5">
        <f t="shared" si="96"/>
        <v>1.5650191916554597E-3</v>
      </c>
      <c r="H1570" s="5">
        <f t="shared" si="97"/>
        <v>-1.3009232911510675E-4</v>
      </c>
      <c r="I1570" s="5">
        <f t="shared" si="98"/>
        <v>1.4737677113401109E-3</v>
      </c>
      <c r="J1570" s="5">
        <f t="shared" si="99"/>
        <v>2.129679186057774E-3</v>
      </c>
    </row>
    <row r="1571" spans="1:10" ht="15" customHeight="1" x14ac:dyDescent="0.2">
      <c r="A1571" s="3">
        <f>'2_CVaR_t2'!A1571</f>
        <v>44489</v>
      </c>
      <c r="B1571" s="5">
        <f>'2_CVaR_t2'!D1571-1</f>
        <v>-5.55377333220608E-3</v>
      </c>
      <c r="C1571" s="5">
        <f>'Stocks Returns'!B1567</f>
        <v>1.7269076305220787E-2</v>
      </c>
      <c r="D1571" s="5">
        <f>'Stocks Returns'!C1567</f>
        <v>-8.9928057553957386E-3</v>
      </c>
      <c r="E1571" s="5">
        <f>'Stocks Returns'!D1567</f>
        <v>4.0080160320643543E-4</v>
      </c>
      <c r="F1571" s="5">
        <f>'Stocks Returns'!E1567</f>
        <v>9.2936802973977439E-3</v>
      </c>
      <c r="G1571" s="5">
        <f t="shared" si="96"/>
        <v>2.3093303646876541E-2</v>
      </c>
      <c r="H1571" s="5">
        <f t="shared" si="97"/>
        <v>-7.7199796476232208E-4</v>
      </c>
      <c r="I1571" s="5">
        <f t="shared" si="98"/>
        <v>8.6372711373932515E-3</v>
      </c>
      <c r="J1571" s="5">
        <f t="shared" si="99"/>
        <v>1.5083399658952798E-2</v>
      </c>
    </row>
    <row r="1572" spans="1:10" ht="15" customHeight="1" x14ac:dyDescent="0.2">
      <c r="A1572" s="3">
        <f>'2_CVaR_t2'!A1572</f>
        <v>44490</v>
      </c>
      <c r="B1572" s="5">
        <f>'2_CVaR_t2'!D1572-1</f>
        <v>-2.4191277250860121E-3</v>
      </c>
      <c r="C1572" s="5">
        <f>'Stocks Returns'!B1568</f>
        <v>-1.302803000394781E-2</v>
      </c>
      <c r="D1572" s="5">
        <f>'Stocks Returns'!C1568</f>
        <v>-5.098954282257262E-3</v>
      </c>
      <c r="E1572" s="5">
        <f>'Stocks Returns'!D1568</f>
        <v>1.509081196581219E-2</v>
      </c>
      <c r="F1572" s="5">
        <f>'Stocks Returns'!E1568</f>
        <v>-1.8810839252828115E-2</v>
      </c>
      <c r="G1572" s="5">
        <f t="shared" si="96"/>
        <v>-1.0217178425809555E-2</v>
      </c>
      <c r="H1572" s="5">
        <f t="shared" si="97"/>
        <v>-1.4915219236032676E-3</v>
      </c>
      <c r="I1572" s="5">
        <f t="shared" si="98"/>
        <v>1.8700830076842527E-2</v>
      </c>
      <c r="J1572" s="5">
        <f t="shared" si="99"/>
        <v>-1.627509918138156E-2</v>
      </c>
    </row>
    <row r="1573" spans="1:10" ht="15" customHeight="1" x14ac:dyDescent="0.2">
      <c r="A1573" s="3">
        <f>'2_CVaR_t2'!A1573</f>
        <v>44491</v>
      </c>
      <c r="B1573" s="5">
        <f>'2_CVaR_t2'!D1573-1</f>
        <v>2.204030671961954E-3</v>
      </c>
      <c r="C1573" s="5">
        <f>'Stocks Returns'!B1569</f>
        <v>4.0000000000000036E-3</v>
      </c>
      <c r="D1573" s="5">
        <f>'Stocks Returns'!C1569</f>
        <v>4.2998610145934535E-3</v>
      </c>
      <c r="E1573" s="5">
        <f>'Stocks Returns'!D1569</f>
        <v>-1.0656492566767595E-2</v>
      </c>
      <c r="F1573" s="5">
        <f>'Stocks Returns'!E1569</f>
        <v>1.5149483845019462E-2</v>
      </c>
      <c r="G1573" s="5">
        <f t="shared" si="96"/>
        <v>2.3665490282988111E-3</v>
      </c>
      <c r="H1573" s="5">
        <f t="shared" si="97"/>
        <v>1.1032178762774006E-3</v>
      </c>
      <c r="I1573" s="5">
        <f t="shared" si="98"/>
        <v>-1.3869835188101257E-2</v>
      </c>
      <c r="J1573" s="5">
        <f t="shared" si="99"/>
        <v>1.2886065234950327E-2</v>
      </c>
    </row>
    <row r="1574" spans="1:10" ht="15" customHeight="1" x14ac:dyDescent="0.2">
      <c r="A1574" s="3">
        <f>'2_CVaR_t2'!A1574</f>
        <v>44494</v>
      </c>
      <c r="B1574" s="5">
        <f>'2_CVaR_t2'!D1574-1</f>
        <v>7.6418913149443046E-3</v>
      </c>
      <c r="C1574" s="5">
        <f>'Stocks Returns'!B1570</f>
        <v>7.5697211155376642E-3</v>
      </c>
      <c r="D1574" s="5">
        <f>'Stocks Returns'!C1570</f>
        <v>1.1460450633568264E-2</v>
      </c>
      <c r="E1574" s="5">
        <f>'Stocks Returns'!D1570</f>
        <v>7.9787234042552058E-3</v>
      </c>
      <c r="F1574" s="5">
        <f>'Stocks Returns'!E1570</f>
        <v>1.0565240359218242E-2</v>
      </c>
      <c r="G1574" s="5">
        <f t="shared" si="96"/>
        <v>7.087836842097012E-4</v>
      </c>
      <c r="H1574" s="5">
        <f t="shared" si="97"/>
        <v>2.6070416648038552E-4</v>
      </c>
      <c r="I1574" s="5">
        <f t="shared" si="98"/>
        <v>-3.2604062641079998E-3</v>
      </c>
      <c r="J1574" s="5">
        <f t="shared" si="99"/>
        <v>2.6569456985458869E-3</v>
      </c>
    </row>
    <row r="1575" spans="1:10" ht="15" customHeight="1" x14ac:dyDescent="0.2">
      <c r="A1575" s="3">
        <f>'2_CVaR_t2'!A1575</f>
        <v>44495</v>
      </c>
      <c r="B1575" s="5">
        <f>'2_CVaR_t2'!D1575-1</f>
        <v>-6.8415421341987415E-3</v>
      </c>
      <c r="C1575" s="5">
        <f>'Stocks Returns'!B1571</f>
        <v>-2.5701858442071956E-2</v>
      </c>
      <c r="D1575" s="5">
        <f>'Stocks Returns'!C1571</f>
        <v>-8.8079356935180098E-3</v>
      </c>
      <c r="E1575" s="5">
        <f>'Stocks Returns'!D1571</f>
        <v>-2.6517150395778288E-2</v>
      </c>
      <c r="F1575" s="5">
        <f>'Stocks Returns'!E1571</f>
        <v>6.6649242028229416E-3</v>
      </c>
      <c r="G1575" s="5">
        <f t="shared" si="96"/>
        <v>-1.8639682131599961E-2</v>
      </c>
      <c r="H1575" s="5">
        <f t="shared" si="97"/>
        <v>1.3081297108271956E-3</v>
      </c>
      <c r="I1575" s="5">
        <f t="shared" si="98"/>
        <v>-1.6380051395490793E-2</v>
      </c>
      <c r="J1575" s="5">
        <f t="shared" si="99"/>
        <v>1.3791436789938771E-2</v>
      </c>
    </row>
    <row r="1576" spans="1:10" ht="15" customHeight="1" x14ac:dyDescent="0.2">
      <c r="A1576" s="3">
        <f>'2_CVaR_t2'!A1576</f>
        <v>44496</v>
      </c>
      <c r="B1576" s="5">
        <f>'2_CVaR_t2'!D1576-1</f>
        <v>-4.4344174377848766E-2</v>
      </c>
      <c r="C1576" s="5">
        <f>'Stocks Returns'!B1572</f>
        <v>-4.2207792207792139E-2</v>
      </c>
      <c r="D1576" s="5">
        <f>'Stocks Returns'!C1572</f>
        <v>-6.9191614183418126E-2</v>
      </c>
      <c r="E1576" s="5">
        <f>'Stocks Returns'!D1572</f>
        <v>-1.9243799972896047E-2</v>
      </c>
      <c r="F1576" s="5">
        <f>'Stocks Returns'!E1572</f>
        <v>-3.3753083214332014E-2</v>
      </c>
      <c r="G1576" s="5">
        <f t="shared" si="96"/>
        <v>9.0615429782848339E-4</v>
      </c>
      <c r="H1576" s="5">
        <f t="shared" si="97"/>
        <v>-3.8815192420722788E-3</v>
      </c>
      <c r="I1576" s="5">
        <f t="shared" si="98"/>
        <v>4.6243768605722588E-2</v>
      </c>
      <c r="J1576" s="5">
        <f t="shared" si="99"/>
        <v>1.2303759604758324E-2</v>
      </c>
    </row>
    <row r="1577" spans="1:10" ht="15" customHeight="1" x14ac:dyDescent="0.2">
      <c r="A1577" s="3">
        <f>'2_CVaR_t2'!A1577</f>
        <v>44497</v>
      </c>
      <c r="B1577" s="5">
        <f>'2_CVaR_t2'!D1577-1</f>
        <v>-1.5695064327057473E-2</v>
      </c>
      <c r="C1577" s="5">
        <f>'Stocks Returns'!B1573</f>
        <v>3.0084745762711806E-2</v>
      </c>
      <c r="D1577" s="5">
        <f>'Stocks Returns'!C1573</f>
        <v>-2.7528037816294315E-2</v>
      </c>
      <c r="E1577" s="5">
        <f>'Stocks Returns'!D1573</f>
        <v>2.8464833494541875E-2</v>
      </c>
      <c r="F1577" s="5">
        <f>'Stocks Returns'!E1573</f>
        <v>9.6735187424425995E-3</v>
      </c>
      <c r="G1577" s="5">
        <f t="shared" si="96"/>
        <v>4.5657928592429821E-2</v>
      </c>
      <c r="H1577" s="5">
        <f t="shared" si="97"/>
        <v>-4.3819119552760688E-3</v>
      </c>
      <c r="I1577" s="5">
        <f t="shared" si="98"/>
        <v>5.1668924902539153E-2</v>
      </c>
      <c r="J1577" s="5">
        <f t="shared" si="99"/>
        <v>2.5990600685992481E-2</v>
      </c>
    </row>
    <row r="1578" spans="1:10" ht="15" customHeight="1" x14ac:dyDescent="0.2">
      <c r="A1578" s="3">
        <f>'2_CVaR_t2'!A1578</f>
        <v>44498</v>
      </c>
      <c r="B1578" s="5">
        <f>'2_CVaR_t2'!D1578-1</f>
        <v>5.5298857003296398E-3</v>
      </c>
      <c r="C1578" s="5">
        <f>'Stocks Returns'!B1574</f>
        <v>-3.5787741670094464E-2</v>
      </c>
      <c r="D1578" s="5">
        <f>'Stocks Returns'!C1574</f>
        <v>9.1974837971788848E-3</v>
      </c>
      <c r="E1578" s="5">
        <f>'Stocks Returns'!D1574</f>
        <v>-4.5680505172646102E-3</v>
      </c>
      <c r="F1578" s="5">
        <f>'Stocks Returns'!E1574</f>
        <v>-8.78243512974064E-3</v>
      </c>
      <c r="G1578" s="5">
        <f t="shared" si="96"/>
        <v>-4.0618380519331726E-2</v>
      </c>
      <c r="H1578" s="5">
        <f t="shared" si="97"/>
        <v>1.1060551547709182E-3</v>
      </c>
      <c r="I1578" s="5">
        <f t="shared" si="98"/>
        <v>-1.2690052252806852E-2</v>
      </c>
      <c r="J1578" s="5">
        <f t="shared" si="99"/>
        <v>-1.4498321655043913E-2</v>
      </c>
    </row>
    <row r="1579" spans="1:10" ht="15" customHeight="1" x14ac:dyDescent="0.2">
      <c r="A1579" s="3">
        <f>'2_CVaR_t2'!A1579</f>
        <v>44501</v>
      </c>
      <c r="B1579" s="5">
        <f>'2_CVaR_t2'!D1579-1</f>
        <v>4.0425680714275547E-3</v>
      </c>
      <c r="C1579" s="5">
        <f>'Stocks Returns'!B1575</f>
        <v>4.180887372013653E-2</v>
      </c>
      <c r="D1579" s="5">
        <f>'Stocks Returns'!C1575</f>
        <v>3.2582518770363222E-3</v>
      </c>
      <c r="E1579" s="5">
        <f>'Stocks Returns'!D1575</f>
        <v>3.7926845728168512E-2</v>
      </c>
      <c r="F1579" s="5">
        <f>'Stocks Returns'!E1575</f>
        <v>1.3424620754465266E-3</v>
      </c>
      <c r="G1579" s="5">
        <f t="shared" si="96"/>
        <v>3.8408012733317183E-2</v>
      </c>
      <c r="H1579" s="5">
        <f t="shared" si="97"/>
        <v>-2.6442356636594269E-3</v>
      </c>
      <c r="I1579" s="5">
        <f t="shared" si="98"/>
        <v>3.1999989353010926E-2</v>
      </c>
      <c r="J1579" s="5">
        <f t="shared" si="99"/>
        <v>-2.8294857183881186E-3</v>
      </c>
    </row>
    <row r="1580" spans="1:10" ht="15" customHeight="1" x14ac:dyDescent="0.2">
      <c r="A1580" s="3">
        <f>'2_CVaR_t2'!A1580</f>
        <v>44502</v>
      </c>
      <c r="B1580" s="5">
        <f>'2_CVaR_t2'!D1580-1</f>
        <v>-8.5261998674726058E-3</v>
      </c>
      <c r="C1580" s="5">
        <f>'Stocks Returns'!B1576</f>
        <v>5.3235053235052288E-3</v>
      </c>
      <c r="D1580" s="5">
        <f>'Stocks Returns'!C1576</f>
        <v>-1.5626470865104158E-2</v>
      </c>
      <c r="E1580" s="5">
        <f>'Stocks Returns'!D1576</f>
        <v>2.4447334200260018E-2</v>
      </c>
      <c r="F1580" s="5">
        <f>'Stocks Returns'!E1576</f>
        <v>-2.0914331679849907E-2</v>
      </c>
      <c r="G1580" s="5">
        <f t="shared" si="96"/>
        <v>1.4005165116173413E-2</v>
      </c>
      <c r="H1580" s="5">
        <f t="shared" si="97"/>
        <v>-3.0310315307917265E-3</v>
      </c>
      <c r="I1580" s="5">
        <f t="shared" si="98"/>
        <v>3.7070834581913591E-2</v>
      </c>
      <c r="J1580" s="5">
        <f t="shared" si="99"/>
        <v>-1.2039027662359054E-2</v>
      </c>
    </row>
    <row r="1581" spans="1:10" ht="15" customHeight="1" x14ac:dyDescent="0.2">
      <c r="A1581" s="3">
        <f>'2_CVaR_t2'!A1581</f>
        <v>44503</v>
      </c>
      <c r="B1581" s="5">
        <f>'2_CVaR_t2'!D1581-1</f>
        <v>-2.4370345689318507E-3</v>
      </c>
      <c r="C1581" s="5">
        <f>'Stocks Returns'!B1577</f>
        <v>4.2769857433808678E-2</v>
      </c>
      <c r="D1581" s="5">
        <f>'Stocks Returns'!C1577</f>
        <v>-4.972745529310485E-3</v>
      </c>
      <c r="E1581" s="5">
        <f>'Stocks Returns'!D1577</f>
        <v>1.2566641279512458E-2</v>
      </c>
      <c r="F1581" s="5">
        <f>'Stocks Returns'!E1577</f>
        <v>-3.970970833903964E-3</v>
      </c>
      <c r="G1581" s="5">
        <f t="shared" si="96"/>
        <v>4.5597923094816008E-2</v>
      </c>
      <c r="H1581" s="5">
        <f t="shared" si="97"/>
        <v>-1.3389589973888524E-3</v>
      </c>
      <c r="I1581" s="5">
        <f t="shared" si="98"/>
        <v>1.6203088261164292E-2</v>
      </c>
      <c r="J1581" s="5">
        <f t="shared" si="99"/>
        <v>-1.4166422180639979E-3</v>
      </c>
    </row>
    <row r="1582" spans="1:10" ht="15" customHeight="1" x14ac:dyDescent="0.2">
      <c r="A1582" s="3">
        <f>'2_CVaR_t2'!A1582</f>
        <v>44504</v>
      </c>
      <c r="B1582" s="5">
        <f>'2_CVaR_t2'!D1582-1</f>
        <v>4.1444725261854387E-3</v>
      </c>
      <c r="C1582" s="5">
        <f>'Stocks Returns'!B1578</f>
        <v>-5.4687500000000222E-3</v>
      </c>
      <c r="D1582" s="5">
        <f>'Stocks Returns'!C1578</f>
        <v>3.2676597789524919E-3</v>
      </c>
      <c r="E1582" s="5">
        <f>'Stocks Returns'!D1578</f>
        <v>3.9488529522376803E-2</v>
      </c>
      <c r="F1582" s="5">
        <f>'Stocks Returns'!E1578</f>
        <v>7.8361286774815131E-3</v>
      </c>
      <c r="G1582" s="5">
        <f t="shared" si="96"/>
        <v>-8.9675730701452711E-3</v>
      </c>
      <c r="H1582" s="5">
        <f t="shared" si="97"/>
        <v>-2.784804367367011E-3</v>
      </c>
      <c r="I1582" s="5">
        <f t="shared" si="98"/>
        <v>3.3411271453110729E-2</v>
      </c>
      <c r="J1582" s="5">
        <f t="shared" si="99"/>
        <v>3.5583970002634434E-3</v>
      </c>
    </row>
    <row r="1583" spans="1:10" ht="15" customHeight="1" x14ac:dyDescent="0.2">
      <c r="A1583" s="3">
        <f>'2_CVaR_t2'!A1583</f>
        <v>44505</v>
      </c>
      <c r="B1583" s="5">
        <f>'2_CVaR_t2'!D1583-1</f>
        <v>2.5525835108000772E-2</v>
      </c>
      <c r="C1583" s="5">
        <f>'Stocks Returns'!B1579</f>
        <v>4.1633935585231763E-2</v>
      </c>
      <c r="D1583" s="5">
        <f>'Stocks Returns'!C1579</f>
        <v>3.7790976147140443E-2</v>
      </c>
      <c r="E1583" s="5">
        <f>'Stocks Returns'!D1579</f>
        <v>3.4249879401833105E-2</v>
      </c>
      <c r="F1583" s="5">
        <f>'Stocks Returns'!E1579</f>
        <v>2.9191106261083011E-2</v>
      </c>
      <c r="G1583" s="5">
        <f t="shared" si="96"/>
        <v>1.7580929404665654E-2</v>
      </c>
      <c r="H1583" s="5">
        <f t="shared" si="97"/>
        <v>2.7075927842756115E-4</v>
      </c>
      <c r="I1583" s="5">
        <f t="shared" si="98"/>
        <v>-3.3843224957804674E-3</v>
      </c>
      <c r="J1583" s="5">
        <f t="shared" si="99"/>
        <v>2.718039048168145E-3</v>
      </c>
    </row>
    <row r="1584" spans="1:10" ht="15" customHeight="1" x14ac:dyDescent="0.2">
      <c r="A1584" s="3">
        <f>'2_CVaR_t2'!A1584</f>
        <v>44508</v>
      </c>
      <c r="B1584" s="5">
        <f>'2_CVaR_t2'!D1584-1</f>
        <v>1.0116652367460732E-2</v>
      </c>
      <c r="C1584" s="5">
        <f>'Stocks Returns'!B1580</f>
        <v>-9.0497737556560764E-3</v>
      </c>
      <c r="D1584" s="5">
        <f>'Stocks Returns'!C1580</f>
        <v>1.7630497992338734E-2</v>
      </c>
      <c r="E1584" s="5">
        <f>'Stocks Returns'!D1580</f>
        <v>-1.8540111940298587E-2</v>
      </c>
      <c r="F1584" s="5">
        <f>'Stocks Returns'!E1580</f>
        <v>6.3618290258449228E-3</v>
      </c>
      <c r="G1584" s="5">
        <f t="shared" si="96"/>
        <v>-1.8289731309453792E-2</v>
      </c>
      <c r="H1584" s="5">
        <f t="shared" si="97"/>
        <v>2.788552925904849E-3</v>
      </c>
      <c r="I1584" s="5">
        <f t="shared" si="98"/>
        <v>-3.3431763529283585E-2</v>
      </c>
      <c r="J1584" s="5">
        <f t="shared" si="99"/>
        <v>-4.1154390443140752E-3</v>
      </c>
    </row>
    <row r="1585" spans="1:10" ht="15" customHeight="1" x14ac:dyDescent="0.2">
      <c r="A1585" s="3">
        <f>'2_CVaR_t2'!A1585</f>
        <v>44509</v>
      </c>
      <c r="B1585" s="5">
        <f>'2_CVaR_t2'!D1585-1</f>
        <v>-2.0895732234656461E-2</v>
      </c>
      <c r="C1585" s="5">
        <f>'Stocks Returns'!B1581</f>
        <v>1.4079147640791323E-2</v>
      </c>
      <c r="D1585" s="5">
        <f>'Stocks Returns'!C1581</f>
        <v>-3.2201006848383229E-2</v>
      </c>
      <c r="E1585" s="5">
        <f>'Stocks Returns'!D1581</f>
        <v>-1.4850896994178409E-2</v>
      </c>
      <c r="F1585" s="5">
        <f>'Stocks Returns'!E1581</f>
        <v>-2.3706045041486101E-3</v>
      </c>
      <c r="G1585" s="5">
        <f t="shared" si="96"/>
        <v>3.46518004556539E-2</v>
      </c>
      <c r="H1585" s="5">
        <f t="shared" si="97"/>
        <v>-1.4008630976539843E-3</v>
      </c>
      <c r="I1585" s="5">
        <f t="shared" si="98"/>
        <v>1.6028906586137159E-2</v>
      </c>
      <c r="J1585" s="5">
        <f t="shared" si="99"/>
        <v>1.9345130999350833E-2</v>
      </c>
    </row>
    <row r="1586" spans="1:10" ht="15" customHeight="1" x14ac:dyDescent="0.2">
      <c r="A1586" s="3">
        <f>'2_CVaR_t2'!A1586</f>
        <v>44510</v>
      </c>
      <c r="B1586" s="5">
        <f>'2_CVaR_t2'!D1586-1</f>
        <v>5.0846671842252888E-3</v>
      </c>
      <c r="C1586" s="5">
        <f>'Stocks Returns'!B1582</f>
        <v>2.6641651031894975E-2</v>
      </c>
      <c r="D1586" s="5">
        <f>'Stocks Returns'!C1582</f>
        <v>1.0169173813205923E-2</v>
      </c>
      <c r="E1586" s="5">
        <f>'Stocks Returns'!D1582</f>
        <v>-2.3637240713941243E-2</v>
      </c>
      <c r="F1586" s="5">
        <f>'Stocks Returns'!E1582</f>
        <v>-3.6303630363036299E-2</v>
      </c>
      <c r="G1586" s="5">
        <f t="shared" si="96"/>
        <v>2.2239006557157565E-2</v>
      </c>
      <c r="H1586" s="5">
        <f t="shared" si="97"/>
        <v>2.7329899485146964E-3</v>
      </c>
      <c r="I1586" s="5">
        <f t="shared" si="98"/>
        <v>-3.1102140468714758E-2</v>
      </c>
      <c r="J1586" s="5">
        <f t="shared" si="99"/>
        <v>-4.155734922648787E-2</v>
      </c>
    </row>
    <row r="1587" spans="1:10" ht="15" customHeight="1" x14ac:dyDescent="0.2">
      <c r="A1587" s="3">
        <f>'2_CVaR_t2'!A1587</f>
        <v>44511</v>
      </c>
      <c r="B1587" s="5">
        <f>'2_CVaR_t2'!D1587-1</f>
        <v>-1.3288567282985886E-2</v>
      </c>
      <c r="C1587" s="5">
        <f>'Stocks Returns'!B1583</f>
        <v>3.1798245614035103E-2</v>
      </c>
      <c r="D1587" s="5">
        <f>'Stocks Returns'!C1583</f>
        <v>-2.3844869177955141E-2</v>
      </c>
      <c r="E1587" s="5">
        <f>'Stocks Returns'!D1583</f>
        <v>3.1373517786561278E-2</v>
      </c>
      <c r="F1587" s="5">
        <f>'Stocks Returns'!E1583</f>
        <v>-1.178082191780816E-2</v>
      </c>
      <c r="G1587" s="5">
        <f t="shared" si="96"/>
        <v>4.5058031404192962E-2</v>
      </c>
      <c r="H1587" s="5">
        <f t="shared" si="97"/>
        <v>-4.2404752164006167E-3</v>
      </c>
      <c r="I1587" s="5">
        <f t="shared" si="98"/>
        <v>5.1025838733145631E-2</v>
      </c>
      <c r="J1587" s="5">
        <f t="shared" si="99"/>
        <v>2.0381493859521552E-3</v>
      </c>
    </row>
    <row r="1588" spans="1:10" ht="15" customHeight="1" x14ac:dyDescent="0.2">
      <c r="A1588" s="3">
        <f>'2_CVaR_t2'!A1588</f>
        <v>44512</v>
      </c>
      <c r="B1588" s="5">
        <f>'2_CVaR_t2'!D1588-1</f>
        <v>4.9119021702737076E-3</v>
      </c>
      <c r="C1588" s="5">
        <f>'Stocks Returns'!B1584</f>
        <v>-1.1335458731845605E-2</v>
      </c>
      <c r="D1588" s="5">
        <f>'Stocks Returns'!C1584</f>
        <v>7.9365079365079083E-3</v>
      </c>
      <c r="E1588" s="5">
        <f>'Stocks Returns'!D1584</f>
        <v>-1.79640718562879E-3</v>
      </c>
      <c r="F1588" s="5">
        <f>'Stocks Returns'!E1584</f>
        <v>3.0496257277514704E-3</v>
      </c>
      <c r="G1588" s="5">
        <f t="shared" si="96"/>
        <v>-1.5572021942199268E-2</v>
      </c>
      <c r="H1588" s="5">
        <f t="shared" si="97"/>
        <v>7.5458881838306405E-4</v>
      </c>
      <c r="I1588" s="5">
        <f t="shared" si="98"/>
        <v>-9.0063215146647252E-3</v>
      </c>
      <c r="J1588" s="5">
        <f t="shared" si="99"/>
        <v>-2.0247510830684315E-3</v>
      </c>
    </row>
    <row r="1589" spans="1:10" ht="15" customHeight="1" x14ac:dyDescent="0.2">
      <c r="A1589" s="3">
        <f>'2_CVaR_t2'!A1589</f>
        <v>44515</v>
      </c>
      <c r="B1589" s="5">
        <f>'2_CVaR_t2'!D1589-1</f>
        <v>5.7546476336223229E-4</v>
      </c>
      <c r="C1589" s="5">
        <f>'Stocks Returns'!B1585</f>
        <v>3.9412396990325949E-3</v>
      </c>
      <c r="D1589" s="5">
        <f>'Stocks Returns'!C1585</f>
        <v>9.9014569286626219E-4</v>
      </c>
      <c r="E1589" s="5">
        <f>'Stocks Returns'!D1585</f>
        <v>-1.6796640671865593E-3</v>
      </c>
      <c r="F1589" s="5">
        <f>'Stocks Returns'!E1585</f>
        <v>4.9751243781095411E-3</v>
      </c>
      <c r="G1589" s="5">
        <f t="shared" si="96"/>
        <v>3.8733504058568306E-3</v>
      </c>
      <c r="H1589" s="5">
        <f t="shared" si="97"/>
        <v>1.9032404372514792E-4</v>
      </c>
      <c r="I1589" s="5">
        <f t="shared" si="98"/>
        <v>-2.4893917317189164E-3</v>
      </c>
      <c r="J1589" s="5">
        <f t="shared" si="99"/>
        <v>4.4022699986900511E-3</v>
      </c>
    </row>
    <row r="1590" spans="1:10" ht="15" customHeight="1" x14ac:dyDescent="0.2">
      <c r="A1590" s="3">
        <f>'2_CVaR_t2'!A1590</f>
        <v>44516</v>
      </c>
      <c r="B1590" s="5">
        <f>'2_CVaR_t2'!D1590-1</f>
        <v>9.1733604174284444E-3</v>
      </c>
      <c r="C1590" s="5">
        <f>'Stocks Returns'!B1586</f>
        <v>-1.0349750178443973E-2</v>
      </c>
      <c r="D1590" s="5">
        <f>'Stocks Returns'!C1586</f>
        <v>1.3565708902496532E-2</v>
      </c>
      <c r="E1590" s="5">
        <f>'Stocks Returns'!D1586</f>
        <v>1.2618675639947341E-2</v>
      </c>
      <c r="F1590" s="5">
        <f>'Stocks Returns'!E1586</f>
        <v>-1.1001100110010764E-3</v>
      </c>
      <c r="G1590" s="5">
        <f t="shared" si="96"/>
        <v>-1.8682908860403677E-2</v>
      </c>
      <c r="H1590" s="5">
        <f t="shared" si="97"/>
        <v>1.1204195515154142E-4</v>
      </c>
      <c r="I1590" s="5">
        <f t="shared" si="98"/>
        <v>-8.8076294264028895E-4</v>
      </c>
      <c r="J1590" s="5">
        <f t="shared" si="99"/>
        <v>-1.0598175691276147E-2</v>
      </c>
    </row>
    <row r="1591" spans="1:10" ht="15" customHeight="1" x14ac:dyDescent="0.2">
      <c r="A1591" s="3">
        <f>'2_CVaR_t2'!A1591</f>
        <v>44517</v>
      </c>
      <c r="B1591" s="5">
        <f>'2_CVaR_t2'!D1591-1</f>
        <v>-3.0283104459113086E-2</v>
      </c>
      <c r="C1591" s="5">
        <f>'Stocks Returns'!B1587</f>
        <v>-5.0486837360259607E-3</v>
      </c>
      <c r="D1591" s="5">
        <f>'Stocks Returns'!C1587</f>
        <v>-4.7030393159215533E-2</v>
      </c>
      <c r="E1591" s="5">
        <f>'Stocks Returns'!D1587</f>
        <v>-1.6615238547353472E-2</v>
      </c>
      <c r="F1591" s="5">
        <f>'Stocks Returns'!E1587</f>
        <v>-9.2235682819383769E-3</v>
      </c>
      <c r="G1591" s="5">
        <f t="shared" si="96"/>
        <v>2.4548172606036631E-2</v>
      </c>
      <c r="H1591" s="5">
        <f t="shared" si="97"/>
        <v>-2.4145018506809834E-3</v>
      </c>
      <c r="I1591" s="5">
        <f t="shared" si="98"/>
        <v>2.8119471466049477E-2</v>
      </c>
      <c r="J1591" s="5">
        <f t="shared" si="99"/>
        <v>2.2236909892802241E-2</v>
      </c>
    </row>
    <row r="1592" spans="1:10" ht="15" customHeight="1" x14ac:dyDescent="0.2">
      <c r="A1592" s="3">
        <f>'2_CVaR_t2'!A1592</f>
        <v>44518</v>
      </c>
      <c r="B1592" s="5">
        <f>'2_CVaR_t2'!D1592-1</f>
        <v>-4.9419578242492213E-3</v>
      </c>
      <c r="C1592" s="5">
        <f>'Stocks Returns'!B1588</f>
        <v>-2.6821312069590375E-2</v>
      </c>
      <c r="D1592" s="5">
        <f>'Stocks Returns'!C1588</f>
        <v>-8.436555154588854E-3</v>
      </c>
      <c r="E1592" s="5">
        <f>'Stocks Returns'!D1588</f>
        <v>5.4308472121651352E-3</v>
      </c>
      <c r="F1592" s="5">
        <f>'Stocks Returns'!E1588</f>
        <v>1.0421008753647376E-2</v>
      </c>
      <c r="G1592" s="5">
        <f t="shared" si="96"/>
        <v>-2.1585230966614268E-2</v>
      </c>
      <c r="H1592" s="5">
        <f t="shared" si="97"/>
        <v>-1.1161791789271354E-3</v>
      </c>
      <c r="I1592" s="5">
        <f t="shared" si="98"/>
        <v>1.276433277870122E-2</v>
      </c>
      <c r="J1592" s="5">
        <f t="shared" si="99"/>
        <v>1.55756212349424E-2</v>
      </c>
    </row>
    <row r="1593" spans="1:10" ht="15" customHeight="1" x14ac:dyDescent="0.2">
      <c r="A1593" s="3">
        <f>'2_CVaR_t2'!A1593</f>
        <v>44519</v>
      </c>
      <c r="B1593" s="5">
        <f>'2_CVaR_t2'!D1593-1</f>
        <v>-8.0612794757453088E-3</v>
      </c>
      <c r="C1593" s="5">
        <f>'Stocks Returns'!B1589</f>
        <v>-5.921787709497206E-2</v>
      </c>
      <c r="D1593" s="5">
        <f>'Stocks Returns'!C1589</f>
        <v>-1.2147740126887352E-2</v>
      </c>
      <c r="E1593" s="5">
        <f>'Stocks Returns'!D1589</f>
        <v>-7.5621173928699381E-3</v>
      </c>
      <c r="F1593" s="5">
        <f>'Stocks Returns'!E1589</f>
        <v>-4.2766776677667706E-2</v>
      </c>
      <c r="G1593" s="5">
        <f t="shared" si="96"/>
        <v>-5.0983151347164926E-2</v>
      </c>
      <c r="H1593" s="5">
        <f t="shared" si="97"/>
        <v>-2.3654155910658725E-4</v>
      </c>
      <c r="I1593" s="5">
        <f t="shared" si="98"/>
        <v>4.3752028339758397E-3</v>
      </c>
      <c r="J1593" s="5">
        <f t="shared" si="99"/>
        <v>-3.4374092233755912E-2</v>
      </c>
    </row>
    <row r="1594" spans="1:10" ht="15" customHeight="1" x14ac:dyDescent="0.2">
      <c r="A1594" s="3">
        <f>'2_CVaR_t2'!A1594</f>
        <v>44522</v>
      </c>
      <c r="B1594" s="5">
        <f>'2_CVaR_t2'!D1594-1</f>
        <v>-1.6336736345480829E-2</v>
      </c>
      <c r="C1594" s="5">
        <f>'Stocks Returns'!B1590</f>
        <v>1.7814726840855055E-2</v>
      </c>
      <c r="D1594" s="5">
        <f>'Stocks Returns'!C1590</f>
        <v>-2.6286966046002225E-2</v>
      </c>
      <c r="E1594" s="5">
        <f>'Stocks Returns'!D1590</f>
        <v>1.2094823415575995E-4</v>
      </c>
      <c r="F1594" s="5">
        <f>'Stocks Returns'!E1590</f>
        <v>3.2753914667432937E-2</v>
      </c>
      <c r="G1594" s="5">
        <f t="shared" si="96"/>
        <v>3.4004757362718012E-2</v>
      </c>
      <c r="H1594" s="5">
        <f t="shared" si="97"/>
        <v>-2.1964674244846875E-3</v>
      </c>
      <c r="I1594" s="5">
        <f t="shared" si="98"/>
        <v>2.4272089100022012E-2</v>
      </c>
      <c r="J1594" s="5">
        <f t="shared" si="99"/>
        <v>4.9737096617391535E-2</v>
      </c>
    </row>
    <row r="1595" spans="1:10" ht="15" customHeight="1" x14ac:dyDescent="0.2">
      <c r="A1595" s="3">
        <f>'2_CVaR_t2'!A1595</f>
        <v>44523</v>
      </c>
      <c r="B1595" s="5">
        <f>'2_CVaR_t2'!D1595-1</f>
        <v>9.7922839705304465E-3</v>
      </c>
      <c r="C1595" s="5">
        <f>'Stocks Returns'!B1591</f>
        <v>-4.278490859587647E-3</v>
      </c>
      <c r="D1595" s="5">
        <f>'Stocks Returns'!C1591</f>
        <v>1.4878821965436106E-2</v>
      </c>
      <c r="E1595" s="5">
        <f>'Stocks Returns'!D1591</f>
        <v>7.4978836618697642E-3</v>
      </c>
      <c r="F1595" s="5">
        <f>'Stocks Returns'!E1591</f>
        <v>2.6290165530671761E-2</v>
      </c>
      <c r="G1595" s="5">
        <f t="shared" si="96"/>
        <v>-1.320662883686272E-2</v>
      </c>
      <c r="H1595" s="5">
        <f t="shared" si="97"/>
        <v>5.1426202665738954E-4</v>
      </c>
      <c r="I1595" s="5">
        <f t="shared" si="98"/>
        <v>-6.9150297156260424E-3</v>
      </c>
      <c r="J1595" s="5">
        <f t="shared" si="99"/>
        <v>1.6149614326872199E-2</v>
      </c>
    </row>
    <row r="1596" spans="1:10" ht="15" customHeight="1" x14ac:dyDescent="0.2">
      <c r="A1596" s="3">
        <f>'2_CVaR_t2'!A1596</f>
        <v>44524</v>
      </c>
      <c r="B1596" s="5">
        <f>'2_CVaR_t2'!D1596-1</f>
        <v>1.5445214819364006E-2</v>
      </c>
      <c r="C1596" s="5">
        <f>'Stocks Returns'!B1592</f>
        <v>-1.6796874999999933E-2</v>
      </c>
      <c r="D1596" s="5">
        <f>'Stocks Returns'!C1592</f>
        <v>2.3981056980200366E-2</v>
      </c>
      <c r="E1596" s="5">
        <f>'Stocks Returns'!D1592</f>
        <v>7.2020165646380363E-3</v>
      </c>
      <c r="F1596" s="5">
        <f>'Stocks Returns'!E1592</f>
        <v>1.4231499051233332E-2</v>
      </c>
      <c r="G1596" s="5">
        <f t="shared" si="96"/>
        <v>-3.1159249234803867E-2</v>
      </c>
      <c r="H1596" s="5">
        <f t="shared" si="97"/>
        <v>1.2968668294924303E-3</v>
      </c>
      <c r="I1596" s="5">
        <f t="shared" si="98"/>
        <v>-1.5554107895854503E-2</v>
      </c>
      <c r="J1596" s="5">
        <f t="shared" si="99"/>
        <v>-1.777185975649246E-3</v>
      </c>
    </row>
    <row r="1597" spans="1:10" ht="15" customHeight="1" x14ac:dyDescent="0.2">
      <c r="A1597" s="3">
        <f>'2_CVaR_t2'!A1597</f>
        <v>44525</v>
      </c>
      <c r="B1597" s="5">
        <f>'2_CVaR_t2'!D1597-1</f>
        <v>3.1594126486123031E-5</v>
      </c>
      <c r="C1597" s="5">
        <f>'Stocks Returns'!B1593</f>
        <v>0</v>
      </c>
      <c r="D1597" s="5">
        <f>'Stocks Returns'!C1593</f>
        <v>0</v>
      </c>
      <c r="E1597" s="5">
        <f>'Stocks Returns'!D1593</f>
        <v>0</v>
      </c>
      <c r="F1597" s="5">
        <f>'Stocks Returns'!E1593</f>
        <v>0</v>
      </c>
      <c r="G1597" s="5">
        <f t="shared" si="96"/>
        <v>4.5494065351061984E-4</v>
      </c>
      <c r="H1597" s="5">
        <f t="shared" si="97"/>
        <v>6.1315236885345803E-7</v>
      </c>
      <c r="I1597" s="5">
        <f t="shared" si="98"/>
        <v>-7.0241384070458875E-6</v>
      </c>
      <c r="J1597" s="5">
        <f t="shared" si="99"/>
        <v>-8.2789821646411454E-6</v>
      </c>
    </row>
    <row r="1598" spans="1:10" ht="15" customHeight="1" x14ac:dyDescent="0.2">
      <c r="A1598" s="3">
        <f>'2_CVaR_t2'!A1598</f>
        <v>44526</v>
      </c>
      <c r="B1598" s="5">
        <f>'2_CVaR_t2'!D1598-1</f>
        <v>-1.9688974591073327E-2</v>
      </c>
      <c r="C1598" s="5">
        <f>'Stocks Returns'!B1594</f>
        <v>-1.7878426698450633E-2</v>
      </c>
      <c r="D1598" s="5">
        <f>'Stocks Returns'!C1594</f>
        <v>-2.7552275522755187E-2</v>
      </c>
      <c r="E1598" s="5">
        <f>'Stocks Returns'!D1594</f>
        <v>-4.5763317840543438E-2</v>
      </c>
      <c r="F1598" s="5">
        <f>'Stocks Returns'!E1594</f>
        <v>-4.4768141119871596E-2</v>
      </c>
      <c r="G1598" s="5">
        <f t="shared" si="96"/>
        <v>1.5341542322560124E-3</v>
      </c>
      <c r="H1598" s="5">
        <f t="shared" si="97"/>
        <v>1.4718377725329856E-3</v>
      </c>
      <c r="I1598" s="5">
        <f t="shared" si="98"/>
        <v>-1.666457863473925E-2</v>
      </c>
      <c r="J1598" s="5">
        <f t="shared" si="99"/>
        <v>-2.4305103647524497E-2</v>
      </c>
    </row>
    <row r="1599" spans="1:10" ht="15" customHeight="1" x14ac:dyDescent="0.2">
      <c r="A1599" s="3">
        <f>'2_CVaR_t2'!A1599</f>
        <v>44529</v>
      </c>
      <c r="B1599" s="5">
        <f>'2_CVaR_t2'!D1599-1</f>
        <v>-1.4453996429127924E-3</v>
      </c>
      <c r="C1599" s="5">
        <f>'Stocks Returns'!B1595</f>
        <v>-5.2588996763753837E-3</v>
      </c>
      <c r="D1599" s="5">
        <f>'Stocks Returns'!C1595</f>
        <v>-6.8808499873515006E-3</v>
      </c>
      <c r="E1599" s="5">
        <f>'Stocks Returns'!D1595</f>
        <v>5.4077682028225382E-2</v>
      </c>
      <c r="F1599" s="5">
        <f>'Stocks Returns'!E1595</f>
        <v>9.3732512590933847E-3</v>
      </c>
      <c r="G1599" s="5">
        <f t="shared" si="96"/>
        <v>-3.3841056214264668E-3</v>
      </c>
      <c r="H1599" s="5">
        <f t="shared" si="97"/>
        <v>-4.7064897442574919E-3</v>
      </c>
      <c r="I1599" s="5">
        <f t="shared" si="98"/>
        <v>5.6250566173838633E-2</v>
      </c>
      <c r="J1599" s="5">
        <f t="shared" si="99"/>
        <v>1.0898194127056464E-2</v>
      </c>
    </row>
    <row r="1600" spans="1:10" ht="15" customHeight="1" x14ac:dyDescent="0.2">
      <c r="A1600" s="3">
        <f>'2_CVaR_t2'!A1600</f>
        <v>44530</v>
      </c>
      <c r="B1600" s="5">
        <f>'2_CVaR_t2'!D1600-1</f>
        <v>-8.6633961894925227E-3</v>
      </c>
      <c r="C1600" s="5">
        <f>'Stocks Returns'!B1596</f>
        <v>-5.3680357869052453E-2</v>
      </c>
      <c r="D1600" s="5">
        <f>'Stocks Returns'!C1596</f>
        <v>-1.2838147638697728E-2</v>
      </c>
      <c r="E1600" s="5">
        <f>'Stocks Returns'!D1596</f>
        <v>-1.149289099526063E-2</v>
      </c>
      <c r="F1600" s="5">
        <f>'Stocks Returns'!E1596</f>
        <v>-2.7997227997228147E-2</v>
      </c>
      <c r="G1600" s="5">
        <f t="shared" si="96"/>
        <v>-4.4866809460114697E-2</v>
      </c>
      <c r="H1600" s="5">
        <f t="shared" si="97"/>
        <v>-4.0791334911310581E-5</v>
      </c>
      <c r="I1600" s="5">
        <f t="shared" si="98"/>
        <v>1.3330986623159187E-3</v>
      </c>
      <c r="J1600" s="5">
        <f t="shared" si="99"/>
        <v>-1.8979504693321686E-2</v>
      </c>
    </row>
    <row r="1601" spans="1:10" ht="15" customHeight="1" x14ac:dyDescent="0.2">
      <c r="A1601" s="3">
        <f>'2_CVaR_t2'!A1601</f>
        <v>44531</v>
      </c>
      <c r="B1601" s="5">
        <f>'2_CVaR_t2'!D1601-1</f>
        <v>-1.1010377921012227E-2</v>
      </c>
      <c r="C1601" s="5">
        <f>'Stocks Returns'!B1597</f>
        <v>-4.3403523850451098E-2</v>
      </c>
      <c r="D1601" s="5">
        <f>'Stocks Returns'!C1597</f>
        <v>-1.8630334933168236E-2</v>
      </c>
      <c r="E1601" s="5">
        <f>'Stocks Returns'!D1597</f>
        <v>1.2465539973630424E-2</v>
      </c>
      <c r="F1601" s="5">
        <f>'Stocks Returns'!E1597</f>
        <v>-1.32610865535433E-2</v>
      </c>
      <c r="G1601" s="5">
        <f t="shared" si="96"/>
        <v>-3.2333791249234758E-2</v>
      </c>
      <c r="H1601" s="5">
        <f t="shared" si="97"/>
        <v>-2.3788376461383529E-3</v>
      </c>
      <c r="I1601" s="5">
        <f t="shared" si="98"/>
        <v>2.875546091174732E-2</v>
      </c>
      <c r="J1601" s="5">
        <f t="shared" si="99"/>
        <v>-1.8070336271489643E-3</v>
      </c>
    </row>
    <row r="1602" spans="1:10" ht="15" customHeight="1" x14ac:dyDescent="0.2">
      <c r="A1602" s="3">
        <f>'2_CVaR_t2'!A1602</f>
        <v>44532</v>
      </c>
      <c r="B1602" s="5">
        <f>'2_CVaR_t2'!D1602-1</f>
        <v>2.6713231101843871E-2</v>
      </c>
      <c r="C1602" s="5">
        <f>'Stocks Returns'!B1598</f>
        <v>4.4474393530997247E-2</v>
      </c>
      <c r="D1602" s="5">
        <f>'Stocks Returns'!C1598</f>
        <v>4.2753470761464074E-2</v>
      </c>
      <c r="E1602" s="5">
        <f>'Stocks Returns'!D1598</f>
        <v>-2.7228601870487035E-3</v>
      </c>
      <c r="F1602" s="5">
        <f>'Stocks Returns'!E1598</f>
        <v>2.9768786127167601E-2</v>
      </c>
      <c r="G1602" s="5">
        <f t="shared" si="96"/>
        <v>1.9279928073051487E-2</v>
      </c>
      <c r="H1602" s="5">
        <f t="shared" si="97"/>
        <v>3.4857187029409056E-3</v>
      </c>
      <c r="I1602" s="5">
        <f t="shared" si="98"/>
        <v>-4.2109550427551136E-2</v>
      </c>
      <c r="J1602" s="5">
        <f t="shared" si="99"/>
        <v>2.0631196167924248E-3</v>
      </c>
    </row>
    <row r="1603" spans="1:10" ht="15" customHeight="1" x14ac:dyDescent="0.2">
      <c r="A1603" s="3">
        <f>'2_CVaR_t2'!A1603</f>
        <v>44533</v>
      </c>
      <c r="B1603" s="5">
        <f>'2_CVaR_t2'!D1603-1</f>
        <v>-5.5556429146793596E-3</v>
      </c>
      <c r="C1603" s="5">
        <f>'Stocks Returns'!B1599</f>
        <v>3.182795698924723E-2</v>
      </c>
      <c r="D1603" s="5">
        <f>'Stocks Returns'!C1599</f>
        <v>-9.9349437692268783E-3</v>
      </c>
      <c r="E1603" s="5">
        <f>'Stocks Returns'!D1599</f>
        <v>1.2226970560303974E-2</v>
      </c>
      <c r="F1603" s="5">
        <f>'Stocks Returns'!E1599</f>
        <v>-2.1049677238282882E-3</v>
      </c>
      <c r="G1603" s="5">
        <f t="shared" si="96"/>
        <v>3.765398158495304E-2</v>
      </c>
      <c r="H1603" s="5">
        <f t="shared" si="97"/>
        <v>-1.7113844439923254E-3</v>
      </c>
      <c r="I1603" s="5">
        <f t="shared" si="98"/>
        <v>2.0466199427946082E-2</v>
      </c>
      <c r="J1603" s="5">
        <f t="shared" si="99"/>
        <v>3.6866923938477713E-3</v>
      </c>
    </row>
    <row r="1604" spans="1:10" ht="15" customHeight="1" x14ac:dyDescent="0.2">
      <c r="A1604" s="3">
        <f>'2_CVaR_t2'!A1604</f>
        <v>44536</v>
      </c>
      <c r="B1604" s="5">
        <f>'2_CVaR_t2'!D1604-1</f>
        <v>1.9555963659203313E-2</v>
      </c>
      <c r="C1604" s="5">
        <f>'Stocks Returns'!B1600</f>
        <v>1.7090454355981777E-2</v>
      </c>
      <c r="D1604" s="5">
        <f>'Stocks Returns'!C1600</f>
        <v>3.2396088019559954E-2</v>
      </c>
      <c r="E1604" s="5">
        <f>'Stocks Returns'!D1600</f>
        <v>-1.5480239240060922E-2</v>
      </c>
      <c r="F1604" s="5">
        <f>'Stocks Returns'!E1600</f>
        <v>2.3906623540992822E-2</v>
      </c>
      <c r="G1604" s="5">
        <f t="shared" si="96"/>
        <v>-1.2236364287705644E-3</v>
      </c>
      <c r="H1604" s="5">
        <f t="shared" si="97"/>
        <v>3.6619547232292528E-3</v>
      </c>
      <c r="I1604" s="5">
        <f t="shared" si="98"/>
        <v>-4.4303454595012247E-2</v>
      </c>
      <c r="J1604" s="5">
        <f t="shared" si="99"/>
        <v>3.6306964497149589E-3</v>
      </c>
    </row>
    <row r="1605" spans="1:10" ht="15" customHeight="1" x14ac:dyDescent="0.2">
      <c r="A1605" s="3">
        <f>'2_CVaR_t2'!A1605</f>
        <v>44537</v>
      </c>
      <c r="B1605" s="5">
        <f>'2_CVaR_t2'!D1605-1</f>
        <v>1.7622675288940126E-2</v>
      </c>
      <c r="C1605" s="5">
        <f>'Stocks Returns'!B1601</f>
        <v>-7.3770491803278881E-3</v>
      </c>
      <c r="D1605" s="5">
        <f>'Stocks Returns'!C1601</f>
        <v>2.3139925004933781E-2</v>
      </c>
      <c r="E1605" s="5">
        <f>'Stocks Returns'!D1601</f>
        <v>5.8844550327575851E-2</v>
      </c>
      <c r="F1605" s="5">
        <f>'Stocks Returns'!E1601</f>
        <v>2.4172503776953569E-2</v>
      </c>
      <c r="G1605" s="5">
        <f t="shared" si="96"/>
        <v>-2.3832644604198375E-2</v>
      </c>
      <c r="H1605" s="5">
        <f t="shared" si="97"/>
        <v>-2.7489153338628863E-3</v>
      </c>
      <c r="I1605" s="5">
        <f t="shared" si="98"/>
        <v>3.2874692529746737E-2</v>
      </c>
      <c r="J1605" s="5">
        <f t="shared" si="99"/>
        <v>5.9034639409223134E-3</v>
      </c>
    </row>
    <row r="1606" spans="1:10" ht="15" customHeight="1" x14ac:dyDescent="0.2">
      <c r="A1606" s="3">
        <f>'2_CVaR_t2'!A1606</f>
        <v>44538</v>
      </c>
      <c r="B1606" s="5">
        <f>'2_CVaR_t2'!D1606-1</f>
        <v>4.0008749015336686E-3</v>
      </c>
      <c r="C1606" s="5">
        <f>'Stocks Returns'!B1602</f>
        <v>-7.844756399669639E-3</v>
      </c>
      <c r="D1606" s="5">
        <f>'Stocks Returns'!C1602</f>
        <v>7.8121232579446698E-3</v>
      </c>
      <c r="E1606" s="5">
        <f>'Stocks Returns'!D1602</f>
        <v>-1.7437282033974544E-2</v>
      </c>
      <c r="F1606" s="5">
        <f>'Stocks Returns'!E1602</f>
        <v>-6.168700549818884E-3</v>
      </c>
      <c r="G1606" s="5">
        <f t="shared" ref="G1606:G1669" si="100">C1606-($P$11+$O$11*$B1606)</f>
        <v>-1.1205537197718336E-2</v>
      </c>
      <c r="H1606" s="5">
        <f t="shared" ref="H1606:H1669" si="101">D1606-($P$12+$O$12*$B1606)</f>
        <v>1.9709971181144283E-3</v>
      </c>
      <c r="I1606" s="5">
        <f t="shared" ref="I1606:I1669" si="102">E1606-($P$13+$O$13*$B1606)</f>
        <v>-2.3302603087642086E-2</v>
      </c>
      <c r="J1606" s="5">
        <f t="shared" ref="J1606:J1669" si="103">F1606-($P$14+$O$14*$B1606)</f>
        <v>-1.0297367945044666E-2</v>
      </c>
    </row>
    <row r="1607" spans="1:10" ht="15" customHeight="1" x14ac:dyDescent="0.2">
      <c r="A1607" s="3">
        <f>'2_CVaR_t2'!A1607</f>
        <v>44539</v>
      </c>
      <c r="B1607" s="5">
        <f>'2_CVaR_t2'!D1607-1</f>
        <v>6.7475284238083244E-3</v>
      </c>
      <c r="C1607" s="5">
        <f>'Stocks Returns'!B1603</f>
        <v>-1.8726591760299782E-2</v>
      </c>
      <c r="D1607" s="5">
        <f>'Stocks Returns'!C1603</f>
        <v>1.1483803052777519E-2</v>
      </c>
      <c r="E1607" s="5">
        <f>'Stocks Returns'!D1603</f>
        <v>-8.1291504465308417E-3</v>
      </c>
      <c r="F1607" s="5">
        <f>'Stocks Returns'!E1603</f>
        <v>-2.10497908514371E-2</v>
      </c>
      <c r="G1607" s="5">
        <f t="shared" si="100"/>
        <v>-2.4727766463165865E-2</v>
      </c>
      <c r="H1607" s="5">
        <f t="shared" si="101"/>
        <v>1.6003239748544323E-3</v>
      </c>
      <c r="I1607" s="5">
        <f t="shared" si="102"/>
        <v>-1.8048281943133921E-2</v>
      </c>
      <c r="J1607" s="5">
        <f t="shared" si="103"/>
        <v>-2.8029674874878983E-2</v>
      </c>
    </row>
    <row r="1608" spans="1:10" ht="15" customHeight="1" x14ac:dyDescent="0.2">
      <c r="A1608" s="3">
        <f>'2_CVaR_t2'!A1608</f>
        <v>44540</v>
      </c>
      <c r="B1608" s="5">
        <f>'2_CVaR_t2'!D1608-1</f>
        <v>6.3113119768831716E-3</v>
      </c>
      <c r="C1608" s="5">
        <f>'Stocks Returns'!B1604</f>
        <v>-1.2298558100084733E-2</v>
      </c>
      <c r="D1608" s="5">
        <f>'Stocks Returns'!C1604</f>
        <v>9.5084914139742516E-3</v>
      </c>
      <c r="E1608" s="5">
        <f>'Stocks Returns'!D1604</f>
        <v>5.7716726307284194E-3</v>
      </c>
      <c r="F1608" s="5">
        <f>'Stocks Returns'!E1604</f>
        <v>1.2956581667815215E-2</v>
      </c>
      <c r="G1608" s="5">
        <f t="shared" si="100"/>
        <v>-1.7880392235128335E-2</v>
      </c>
      <c r="H1608" s="5">
        <f t="shared" si="101"/>
        <v>2.6700843114363729E-4</v>
      </c>
      <c r="I1608" s="5">
        <f t="shared" si="102"/>
        <v>-3.5036431193363193E-3</v>
      </c>
      <c r="J1608" s="5">
        <f t="shared" si="103"/>
        <v>6.429520534806314E-3</v>
      </c>
    </row>
    <row r="1609" spans="1:10" ht="15" customHeight="1" x14ac:dyDescent="0.2">
      <c r="A1609" s="3">
        <f>'2_CVaR_t2'!A1609</f>
        <v>44543</v>
      </c>
      <c r="B1609" s="5">
        <f>'2_CVaR_t2'!D1609-1</f>
        <v>-8.1987497646043295E-3</v>
      </c>
      <c r="C1609" s="5">
        <f>'Stocks Returns'!B1605</f>
        <v>-2.3185916702447407E-2</v>
      </c>
      <c r="D1609" s="5">
        <f>'Stocks Returns'!C1605</f>
        <v>-1.1152764761012124E-2</v>
      </c>
      <c r="E1609" s="5">
        <f>'Stocks Returns'!D1605</f>
        <v>-2.2609893262940384E-2</v>
      </c>
      <c r="F1609" s="5">
        <f>'Stocks Returns'!E1605</f>
        <v>-3.361001496802285E-2</v>
      </c>
      <c r="G1609" s="5">
        <f t="shared" si="100"/>
        <v>-1.481903897047001E-2</v>
      </c>
      <c r="H1609" s="5">
        <f t="shared" si="101"/>
        <v>9.6075398350848815E-4</v>
      </c>
      <c r="I1609" s="5">
        <f t="shared" si="102"/>
        <v>-1.0469679410069089E-2</v>
      </c>
      <c r="J1609" s="5">
        <f t="shared" si="103"/>
        <v>-2.5074626841137634E-2</v>
      </c>
    </row>
    <row r="1610" spans="1:10" ht="15" customHeight="1" x14ac:dyDescent="0.2">
      <c r="A1610" s="3">
        <f>'2_CVaR_t2'!A1610</f>
        <v>44544</v>
      </c>
      <c r="B1610" s="5">
        <f>'2_CVaR_t2'!D1610-1</f>
        <v>-3.228161333442614E-3</v>
      </c>
      <c r="C1610" s="5">
        <f>'Stocks Returns'!B1606</f>
        <v>-1.0549450549450445E-2</v>
      </c>
      <c r="D1610" s="5">
        <f>'Stocks Returns'!C1606</f>
        <v>-4.928442801630295E-3</v>
      </c>
      <c r="E1610" s="5">
        <f>'Stocks Returns'!D1606</f>
        <v>-3.1705025833724809E-3</v>
      </c>
      <c r="F1610" s="5">
        <f>'Stocks Returns'!E1606</f>
        <v>-4.7873838355391163E-3</v>
      </c>
      <c r="G1610" s="5">
        <f t="shared" si="100"/>
        <v>-6.9608643968660797E-3</v>
      </c>
      <c r="H1610" s="5">
        <f t="shared" si="101"/>
        <v>-1.3032535756816056E-4</v>
      </c>
      <c r="I1610" s="5">
        <f t="shared" si="102"/>
        <v>1.6335754495389885E-3</v>
      </c>
      <c r="J1610" s="5">
        <f t="shared" si="103"/>
        <v>-1.4118108335008342E-3</v>
      </c>
    </row>
    <row r="1611" spans="1:10" ht="15" customHeight="1" x14ac:dyDescent="0.2">
      <c r="A1611" s="3">
        <f>'2_CVaR_t2'!A1611</f>
        <v>44545</v>
      </c>
      <c r="B1611" s="5">
        <f>'2_CVaR_t2'!D1611-1</f>
        <v>8.841661896706432E-3</v>
      </c>
      <c r="C1611" s="5">
        <f>'Stocks Returns'!B1607</f>
        <v>2.6654820079963226E-3</v>
      </c>
      <c r="D1611" s="5">
        <f>'Stocks Returns'!C1607</f>
        <v>1.109629488522712E-2</v>
      </c>
      <c r="E1611" s="5">
        <f>'Stocks Returns'!D1607</f>
        <v>3.5928849098833648E-2</v>
      </c>
      <c r="F1611" s="5">
        <f>'Stocks Returns'!E1607</f>
        <v>4.2444821731724147E-4</v>
      </c>
      <c r="G1611" s="5">
        <f t="shared" si="100"/>
        <v>-5.3488105537015038E-3</v>
      </c>
      <c r="H1611" s="5">
        <f t="shared" si="101"/>
        <v>-1.8691989165326005E-3</v>
      </c>
      <c r="I1611" s="5">
        <f t="shared" si="102"/>
        <v>2.2918967322848836E-2</v>
      </c>
      <c r="J1611" s="5">
        <f t="shared" si="103"/>
        <v>-8.7292914203144657E-3</v>
      </c>
    </row>
    <row r="1612" spans="1:10" ht="15" customHeight="1" x14ac:dyDescent="0.2">
      <c r="A1612" s="3">
        <f>'2_CVaR_t2'!A1612</f>
        <v>44546</v>
      </c>
      <c r="B1612" s="5">
        <f>'2_CVaR_t2'!D1612-1</f>
        <v>4.1226533121287989E-3</v>
      </c>
      <c r="C1612" s="5">
        <f>'Stocks Returns'!B1608</f>
        <v>3.7217545414266695E-2</v>
      </c>
      <c r="D1612" s="5">
        <f>'Stocks Returns'!C1608</f>
        <v>9.7027930855824174E-3</v>
      </c>
      <c r="E1612" s="5">
        <f>'Stocks Returns'!D1608</f>
        <v>-3.8776438480782272E-2</v>
      </c>
      <c r="F1612" s="5">
        <f>'Stocks Returns'!E1608</f>
        <v>1.4000848536275035E-2</v>
      </c>
      <c r="G1612" s="5">
        <f t="shared" si="100"/>
        <v>3.3739697439573363E-2</v>
      </c>
      <c r="H1612" s="5">
        <f t="shared" si="101"/>
        <v>3.6824410944122426E-3</v>
      </c>
      <c r="I1612" s="5">
        <f t="shared" si="102"/>
        <v>-4.4821493377321192E-2</v>
      </c>
      <c r="J1612" s="5">
        <f t="shared" si="103"/>
        <v>9.7457667147553204E-3</v>
      </c>
    </row>
    <row r="1613" spans="1:10" ht="15" customHeight="1" x14ac:dyDescent="0.2">
      <c r="A1613" s="3">
        <f>'2_CVaR_t2'!A1613</f>
        <v>44547</v>
      </c>
      <c r="B1613" s="5">
        <f>'2_CVaR_t2'!D1613-1</f>
        <v>-7.440754520831927E-3</v>
      </c>
      <c r="C1613" s="5">
        <f>'Stocks Returns'!B1609</f>
        <v>-5.5531824006834762E-3</v>
      </c>
      <c r="D1613" s="5">
        <f>'Stocks Returns'!C1609</f>
        <v>-1.1615431263703013E-2</v>
      </c>
      <c r="E1613" s="5">
        <f>'Stocks Returns'!D1609</f>
        <v>-2.0111203123152066E-3</v>
      </c>
      <c r="F1613" s="5">
        <f>'Stocks Returns'!E1609</f>
        <v>-4.3096234309623505E-2</v>
      </c>
      <c r="G1613" s="5">
        <f t="shared" si="100"/>
        <v>2.0850246033312092E-3</v>
      </c>
      <c r="H1613" s="5">
        <f t="shared" si="101"/>
        <v>-6.1748253042511435E-4</v>
      </c>
      <c r="I1613" s="5">
        <f t="shared" si="102"/>
        <v>9.0103615963990757E-3</v>
      </c>
      <c r="J1613" s="5">
        <f t="shared" si="103"/>
        <v>-3.5347697755252164E-2</v>
      </c>
    </row>
    <row r="1614" spans="1:10" ht="15" customHeight="1" x14ac:dyDescent="0.2">
      <c r="A1614" s="3">
        <f>'2_CVaR_t2'!A1614</f>
        <v>44550</v>
      </c>
      <c r="B1614" s="5">
        <f>'2_CVaR_t2'!D1614-1</f>
        <v>-1.032576494658588E-2</v>
      </c>
      <c r="C1614" s="5">
        <f>'Stocks Returns'!B1610</f>
        <v>-1.675257731958768E-2</v>
      </c>
      <c r="D1614" s="5">
        <f>'Stocks Returns'!C1610</f>
        <v>-1.4819709269397685E-2</v>
      </c>
      <c r="E1614" s="5">
        <f>'Stocks Returns'!D1610</f>
        <v>-2.0862968231389334E-2</v>
      </c>
      <c r="F1614" s="5">
        <f>'Stocks Returns'!E1610</f>
        <v>-1.4575134820005164E-4</v>
      </c>
      <c r="G1614" s="5">
        <f t="shared" si="100"/>
        <v>-6.3409721123708594E-3</v>
      </c>
      <c r="H1614" s="5">
        <f t="shared" si="101"/>
        <v>4.2421744268143075E-4</v>
      </c>
      <c r="I1614" s="5">
        <f t="shared" si="102"/>
        <v>-5.5834736912843408E-3</v>
      </c>
      <c r="J1614" s="5">
        <f t="shared" si="103"/>
        <v>1.0597625884756132E-2</v>
      </c>
    </row>
    <row r="1615" spans="1:10" ht="15" customHeight="1" x14ac:dyDescent="0.2">
      <c r="A1615" s="3">
        <f>'2_CVaR_t2'!A1615</f>
        <v>44551</v>
      </c>
      <c r="B1615" s="5">
        <f>'2_CVaR_t2'!D1615-1</f>
        <v>2.1729610301354008E-2</v>
      </c>
      <c r="C1615" s="5">
        <f>'Stocks Returns'!B1611</f>
        <v>2.7959807776321455E-2</v>
      </c>
      <c r="D1615" s="5">
        <f>'Stocks Returns'!C1611</f>
        <v>3.1809907061415954E-2</v>
      </c>
      <c r="E1615" s="5">
        <f>'Stocks Returns'!D1611</f>
        <v>3.3171912832929973E-2</v>
      </c>
      <c r="F1615" s="5">
        <f>'Stocks Returns'!E1611</f>
        <v>3.0320699708455079E-2</v>
      </c>
      <c r="G1615" s="5">
        <f t="shared" si="100"/>
        <v>7.5561620846187651E-3</v>
      </c>
      <c r="H1615" s="5">
        <f t="shared" si="101"/>
        <v>-1.232634702325805E-4</v>
      </c>
      <c r="I1615" s="5">
        <f t="shared" si="102"/>
        <v>1.1405930025714522E-3</v>
      </c>
      <c r="J1615" s="5">
        <f t="shared" si="103"/>
        <v>7.7883768250957934E-3</v>
      </c>
    </row>
    <row r="1616" spans="1:10" ht="15" customHeight="1" x14ac:dyDescent="0.2">
      <c r="A1616" s="3">
        <f>'2_CVaR_t2'!A1616</f>
        <v>44552</v>
      </c>
      <c r="B1616" s="5">
        <f>'2_CVaR_t2'!D1616-1</f>
        <v>8.1673538672915047E-3</v>
      </c>
      <c r="C1616" s="5">
        <f>'Stocks Returns'!B1612</f>
        <v>4.2498937526560532E-3</v>
      </c>
      <c r="D1616" s="5">
        <f>'Stocks Returns'!C1612</f>
        <v>1.1978828117745532E-2</v>
      </c>
      <c r="E1616" s="5">
        <f>'Stocks Returns'!D1612</f>
        <v>1.2069369580501643E-2</v>
      </c>
      <c r="F1616" s="5">
        <f>'Stocks Returns'!E1612</f>
        <v>5.6593095642329949E-3</v>
      </c>
      <c r="G1616" s="5">
        <f t="shared" si="100"/>
        <v>-3.1161776932739152E-3</v>
      </c>
      <c r="H1616" s="5">
        <f t="shared" si="101"/>
        <v>5.7387171159741651E-6</v>
      </c>
      <c r="I1616" s="5">
        <f t="shared" si="102"/>
        <v>5.4705042231524212E-5</v>
      </c>
      <c r="J1616" s="5">
        <f t="shared" si="103"/>
        <v>-2.7944516267487465E-3</v>
      </c>
    </row>
    <row r="1617" spans="1:10" ht="15" customHeight="1" x14ac:dyDescent="0.2">
      <c r="A1617" s="3">
        <f>'2_CVaR_t2'!A1617</f>
        <v>44553</v>
      </c>
      <c r="B1617" s="5">
        <f>'2_CVaR_t2'!D1617-1</f>
        <v>-3.4755246778538362E-3</v>
      </c>
      <c r="C1617" s="5">
        <f>'Stocks Returns'!B1613</f>
        <v>3.3432077867118215E-2</v>
      </c>
      <c r="D1617" s="5">
        <f>'Stocks Returns'!C1613</f>
        <v>-6.1479170489998625E-3</v>
      </c>
      <c r="E1617" s="5">
        <f>'Stocks Returns'!D1613</f>
        <v>6.4837327775848497E-3</v>
      </c>
      <c r="F1617" s="5">
        <f>'Stocks Returns'!E1613</f>
        <v>1.547552054023571E-3</v>
      </c>
      <c r="G1617" s="5">
        <f t="shared" si="100"/>
        <v>3.7258457633480901E-2</v>
      </c>
      <c r="H1617" s="5">
        <f t="shared" si="101"/>
        <v>-9.8574569935844757E-4</v>
      </c>
      <c r="I1617" s="5">
        <f t="shared" si="102"/>
        <v>1.1652896577827913E-2</v>
      </c>
      <c r="J1617" s="5">
        <f t="shared" si="103"/>
        <v>5.1799053434467487E-3</v>
      </c>
    </row>
    <row r="1618" spans="1:10" ht="15" customHeight="1" x14ac:dyDescent="0.2">
      <c r="A1618" s="3">
        <f>'2_CVaR_t2'!A1618</f>
        <v>44554</v>
      </c>
      <c r="B1618" s="5">
        <f>'2_CVaR_t2'!D1618-1</f>
        <v>3.1594126486123031E-5</v>
      </c>
      <c r="C1618" s="5">
        <f>'Stocks Returns'!B1614</f>
        <v>0</v>
      </c>
      <c r="D1618" s="5">
        <f>'Stocks Returns'!C1614</f>
        <v>0</v>
      </c>
      <c r="E1618" s="5">
        <f>'Stocks Returns'!D1614</f>
        <v>0</v>
      </c>
      <c r="F1618" s="5">
        <f>'Stocks Returns'!E1614</f>
        <v>0</v>
      </c>
      <c r="G1618" s="5">
        <f t="shared" si="100"/>
        <v>4.5494065351061984E-4</v>
      </c>
      <c r="H1618" s="5">
        <f t="shared" si="101"/>
        <v>6.1315236885345803E-7</v>
      </c>
      <c r="I1618" s="5">
        <f t="shared" si="102"/>
        <v>-7.0241384070458875E-6</v>
      </c>
      <c r="J1618" s="5">
        <f t="shared" si="103"/>
        <v>-8.2789821646411454E-6</v>
      </c>
    </row>
    <row r="1619" spans="1:10" ht="15" customHeight="1" x14ac:dyDescent="0.2">
      <c r="A1619" s="3">
        <f>'2_CVaR_t2'!A1619</f>
        <v>44557</v>
      </c>
      <c r="B1619" s="5">
        <f>'2_CVaR_t2'!D1619-1</f>
        <v>4.4598413789855851E-3</v>
      </c>
      <c r="C1619" s="5">
        <f>'Stocks Returns'!B1615</f>
        <v>-2.4570024570025328E-3</v>
      </c>
      <c r="D1619" s="5">
        <f>'Stocks Returns'!C1615</f>
        <v>4.6625427015047904E-3</v>
      </c>
      <c r="E1619" s="5">
        <f>'Stocks Returns'!D1615</f>
        <v>2.783849073967537E-2</v>
      </c>
      <c r="F1619" s="5">
        <f>'Stocks Returns'!E1615</f>
        <v>2.8374771737603499E-2</v>
      </c>
      <c r="G1619" s="5">
        <f t="shared" si="100"/>
        <v>-6.2589937243556892E-3</v>
      </c>
      <c r="H1619" s="5">
        <f t="shared" si="101"/>
        <v>-1.8540616060549568E-3</v>
      </c>
      <c r="I1619" s="5">
        <f t="shared" si="102"/>
        <v>2.1295776966408057E-2</v>
      </c>
      <c r="J1619" s="5">
        <f t="shared" si="103"/>
        <v>2.3769665344268869E-2</v>
      </c>
    </row>
    <row r="1620" spans="1:10" ht="15" customHeight="1" x14ac:dyDescent="0.2">
      <c r="A1620" s="3">
        <f>'2_CVaR_t2'!A1620</f>
        <v>44558</v>
      </c>
      <c r="B1620" s="5">
        <f>'2_CVaR_t2'!D1620-1</f>
        <v>4.6951697542585435E-4</v>
      </c>
      <c r="C1620" s="5">
        <f>'Stocks Returns'!B1616</f>
        <v>-1.2315270935960854E-3</v>
      </c>
      <c r="D1620" s="5">
        <f>'Stocks Returns'!C1616</f>
        <v>1.9298809906722614E-3</v>
      </c>
      <c r="E1620" s="5">
        <f>'Stocks Returns'!D1616</f>
        <v>-1.4773363178511412E-2</v>
      </c>
      <c r="F1620" s="5">
        <f>'Stocks Returns'!E1616</f>
        <v>-1.2293402540635157E-3</v>
      </c>
      <c r="G1620" s="5">
        <f t="shared" si="100"/>
        <v>-1.1975673944517606E-3</v>
      </c>
      <c r="H1620" s="5">
        <f t="shared" si="101"/>
        <v>1.2859866721448656E-3</v>
      </c>
      <c r="I1620" s="5">
        <f t="shared" si="102"/>
        <v>-1.5426721557416975E-2</v>
      </c>
      <c r="J1620" s="5">
        <f t="shared" si="103"/>
        <v>-1.6922134901618253E-3</v>
      </c>
    </row>
    <row r="1621" spans="1:10" ht="15" customHeight="1" x14ac:dyDescent="0.2">
      <c r="A1621" s="3">
        <f>'2_CVaR_t2'!A1621</f>
        <v>44559</v>
      </c>
      <c r="B1621" s="5">
        <f>'2_CVaR_t2'!D1621-1</f>
        <v>4.9353161756937602E-4</v>
      </c>
      <c r="C1621" s="5">
        <f>'Stocks Returns'!B1617</f>
        <v>-1.8906699547883155E-2</v>
      </c>
      <c r="D1621" s="5">
        <f>'Stocks Returns'!C1617</f>
        <v>5.5033249254754502E-4</v>
      </c>
      <c r="E1621" s="5">
        <f>'Stocks Returns'!D1617</f>
        <v>2.3855503805521039E-3</v>
      </c>
      <c r="F1621" s="5">
        <f>'Stocks Returns'!E1617</f>
        <v>-2.7352297592998509E-3</v>
      </c>
      <c r="G1621" s="5">
        <f t="shared" si="100"/>
        <v>-1.8895825437885004E-2</v>
      </c>
      <c r="H1621" s="5">
        <f t="shared" si="101"/>
        <v>-1.2890507493311474E-4</v>
      </c>
      <c r="I1621" s="5">
        <f t="shared" si="102"/>
        <v>1.6967485770153397E-3</v>
      </c>
      <c r="J1621" s="5">
        <f t="shared" si="103"/>
        <v>-3.2230318575371185E-3</v>
      </c>
    </row>
    <row r="1622" spans="1:10" ht="15" customHeight="1" x14ac:dyDescent="0.2">
      <c r="A1622" s="3">
        <f>'2_CVaR_t2'!A1622</f>
        <v>44560</v>
      </c>
      <c r="B1622" s="5">
        <f>'2_CVaR_t2'!D1622-1</f>
        <v>-1.5315600668819318E-3</v>
      </c>
      <c r="C1622" s="5">
        <f>'Stocks Returns'!B1618</f>
        <v>2.4298282362798407E-2</v>
      </c>
      <c r="D1622" s="5">
        <f>'Stocks Returns'!C1618</f>
        <v>-1.3750744832010664E-3</v>
      </c>
      <c r="E1622" s="5">
        <f>'Stocks Returns'!D1618</f>
        <v>-1.3145965548504002E-2</v>
      </c>
      <c r="F1622" s="5">
        <f>'Stocks Returns'!E1618</f>
        <v>-8.7767416346681282E-3</v>
      </c>
      <c r="G1622" s="5">
        <f t="shared" si="100"/>
        <v>2.6255903558644291E-2</v>
      </c>
      <c r="H1622" s="5">
        <f t="shared" si="101"/>
        <v>9.2609128529118692E-4</v>
      </c>
      <c r="I1622" s="5">
        <f t="shared" si="102"/>
        <v>-1.084591646431321E-2</v>
      </c>
      <c r="J1622" s="5">
        <f t="shared" si="103"/>
        <v>-7.1623582779347314E-3</v>
      </c>
    </row>
    <row r="1623" spans="1:10" ht="15" customHeight="1" x14ac:dyDescent="0.2">
      <c r="A1623" s="3">
        <f>'2_CVaR_t2'!A1623</f>
        <v>44561</v>
      </c>
      <c r="B1623" s="5">
        <f>'2_CVaR_t2'!D1623-1</f>
        <v>-3.3153650946033952E-3</v>
      </c>
      <c r="C1623" s="5">
        <f>'Stocks Returns'!B1619</f>
        <v>-3.7218813905930515E-2</v>
      </c>
      <c r="D1623" s="5">
        <f>'Stocks Returns'!C1619</f>
        <v>-5.3242759443704601E-3</v>
      </c>
      <c r="E1623" s="5">
        <f>'Stocks Returns'!D1619</f>
        <v>-2.2967386311434357E-4</v>
      </c>
      <c r="F1623" s="5">
        <f>'Stocks Returns'!E1619</f>
        <v>-1.3835085777531564E-3</v>
      </c>
      <c r="G1623" s="5">
        <f t="shared" si="100"/>
        <v>-3.3546397638779896E-2</v>
      </c>
      <c r="H1623" s="5">
        <f t="shared" si="101"/>
        <v>-3.9781745645904587E-4</v>
      </c>
      <c r="I1623" s="5">
        <f t="shared" si="102"/>
        <v>4.7031089790458992E-3</v>
      </c>
      <c r="J1623" s="5">
        <f t="shared" si="103"/>
        <v>2.0825879693366673E-3</v>
      </c>
    </row>
    <row r="1624" spans="1:10" ht="15" customHeight="1" x14ac:dyDescent="0.2">
      <c r="A1624" s="3">
        <f>'2_CVaR_t2'!A1624</f>
        <v>44564</v>
      </c>
      <c r="B1624" s="5">
        <f>'2_CVaR_t2'!D1624-1</f>
        <v>1.4272568508068906E-2</v>
      </c>
      <c r="C1624" s="5">
        <f>'Stocks Returns'!B1620</f>
        <v>7.6040781648258227E-2</v>
      </c>
      <c r="D1624" s="5">
        <f>'Stocks Returns'!C1620</f>
        <v>2.1780259332748741E-2</v>
      </c>
      <c r="E1624" s="5">
        <f>'Stocks Returns'!D1620</f>
        <v>1.079715138984616E-2</v>
      </c>
      <c r="F1624" s="5">
        <f>'Stocks Returns'!E1620</f>
        <v>2.2028262676641486E-2</v>
      </c>
      <c r="G1624" s="5">
        <f t="shared" si="100"/>
        <v>6.280568762835595E-2</v>
      </c>
      <c r="H1624" s="5">
        <f t="shared" si="101"/>
        <v>8.2189671120139196E-4</v>
      </c>
      <c r="I1624" s="5">
        <f t="shared" si="102"/>
        <v>-1.0228253915847006E-2</v>
      </c>
      <c r="J1624" s="5">
        <f t="shared" si="103"/>
        <v>7.2368657549626379E-3</v>
      </c>
    </row>
    <row r="1625" spans="1:10" ht="15" customHeight="1" x14ac:dyDescent="0.2">
      <c r="A1625" s="3">
        <f>'2_CVaR_t2'!A1625</f>
        <v>44565</v>
      </c>
      <c r="B1625" s="5">
        <f>'2_CVaR_t2'!D1625-1</f>
        <v>2.7296535453060766E-3</v>
      </c>
      <c r="C1625" s="5">
        <f>'Stocks Returns'!B1621</f>
        <v>5.606000789577581E-2</v>
      </c>
      <c r="D1625" s="5">
        <f>'Stocks Returns'!C1621</f>
        <v>4.651582893013595E-3</v>
      </c>
      <c r="E1625" s="5">
        <f>'Stocks Returns'!D1621</f>
        <v>-6.0227272727272352E-3</v>
      </c>
      <c r="F1625" s="5">
        <f>'Stocks Returns'!E1621</f>
        <v>4.3378066964890882E-2</v>
      </c>
      <c r="G1625" s="5">
        <f t="shared" si="100"/>
        <v>5.3921268790804333E-2</v>
      </c>
      <c r="H1625" s="5">
        <f t="shared" si="101"/>
        <v>6.8136087073558064E-4</v>
      </c>
      <c r="I1625" s="5">
        <f t="shared" si="102"/>
        <v>-1.0011841383157773E-2</v>
      </c>
      <c r="J1625" s="5">
        <f t="shared" si="103"/>
        <v>4.0569015400211454E-2</v>
      </c>
    </row>
    <row r="1626" spans="1:10" ht="15" customHeight="1" x14ac:dyDescent="0.2">
      <c r="A1626" s="3">
        <f>'2_CVaR_t2'!A1626</f>
        <v>44566</v>
      </c>
      <c r="B1626" s="5">
        <f>'2_CVaR_t2'!D1626-1</f>
        <v>-8.6787396304426334E-3</v>
      </c>
      <c r="C1626" s="5">
        <f>'Stocks Returns'!B1622</f>
        <v>-1.1214953271028061E-2</v>
      </c>
      <c r="D1626" s="5">
        <f>'Stocks Returns'!C1622</f>
        <v>-1.1058167760496285E-2</v>
      </c>
      <c r="E1626" s="5">
        <f>'Stocks Returns'!D1622</f>
        <v>-3.3725848862467211E-2</v>
      </c>
      <c r="F1626" s="5">
        <f>'Stocks Returns'!E1622</f>
        <v>-1.7149538781343288E-2</v>
      </c>
      <c r="G1626" s="5">
        <f t="shared" si="100"/>
        <v>-2.3866550119053254E-3</v>
      </c>
      <c r="H1626" s="5">
        <f t="shared" si="101"/>
        <v>1.7617700604353193E-3</v>
      </c>
      <c r="I1626" s="5">
        <f t="shared" si="102"/>
        <v>-2.0877213683477169E-2</v>
      </c>
      <c r="J1626" s="5">
        <f t="shared" si="103"/>
        <v>-8.1158879228267408E-3</v>
      </c>
    </row>
    <row r="1627" spans="1:10" ht="15" customHeight="1" x14ac:dyDescent="0.2">
      <c r="A1627" s="3">
        <f>'2_CVaR_t2'!A1627</f>
        <v>44567</v>
      </c>
      <c r="B1627" s="5">
        <f>'2_CVaR_t2'!D1627-1</f>
        <v>-1.1403867857029404E-4</v>
      </c>
      <c r="C1627" s="5">
        <f>'Stocks Returns'!B1623</f>
        <v>-2.7599243856332722E-2</v>
      </c>
      <c r="D1627" s="5">
        <f>'Stocks Returns'!C1623</f>
        <v>-1.136363636363602E-3</v>
      </c>
      <c r="E1627" s="5">
        <f>'Stocks Returns'!D1623</f>
        <v>9.228584950307539E-3</v>
      </c>
      <c r="F1627" s="5">
        <f>'Stocks Returns'!E1623</f>
        <v>3.7541308658294525E-2</v>
      </c>
      <c r="G1627" s="5">
        <f t="shared" si="100"/>
        <v>-2.700430448522121E-2</v>
      </c>
      <c r="H1627" s="5">
        <f t="shared" si="101"/>
        <v>-9.2141722622185852E-4</v>
      </c>
      <c r="I1627" s="5">
        <f t="shared" si="102"/>
        <v>9.4365015684189143E-3</v>
      </c>
      <c r="J1627" s="5">
        <f t="shared" si="103"/>
        <v>3.7684206616367594E-2</v>
      </c>
    </row>
    <row r="1628" spans="1:10" ht="15" customHeight="1" x14ac:dyDescent="0.2">
      <c r="A1628" s="3">
        <f>'2_CVaR_t2'!A1628</f>
        <v>44568</v>
      </c>
      <c r="B1628" s="5">
        <f>'2_CVaR_t2'!D1628-1</f>
        <v>-9.9014690791835447E-3</v>
      </c>
      <c r="C1628" s="5">
        <f>'Stocks Returns'!B1624</f>
        <v>0.1687402799377915</v>
      </c>
      <c r="D1628" s="5">
        <f>'Stocks Returns'!C1624</f>
        <v>-1.2696245733788358E-2</v>
      </c>
      <c r="E1628" s="5">
        <f>'Stocks Returns'!D1624</f>
        <v>-3.9507620164126456E-2</v>
      </c>
      <c r="F1628" s="5">
        <f>'Stocks Returns'!E1624</f>
        <v>2.7392024461714959E-2</v>
      </c>
      <c r="G1628" s="5">
        <f t="shared" si="100"/>
        <v>0.17874400398597501</v>
      </c>
      <c r="H1628" s="5">
        <f t="shared" si="101"/>
        <v>1.9232288468861141E-3</v>
      </c>
      <c r="I1628" s="5">
        <f t="shared" si="102"/>
        <v>-2.4854347680870317E-2</v>
      </c>
      <c r="J1628" s="5">
        <f t="shared" si="103"/>
        <v>3.7694953191570887E-2</v>
      </c>
    </row>
    <row r="1629" spans="1:10" ht="15" customHeight="1" x14ac:dyDescent="0.2">
      <c r="A1629" s="3">
        <f>'2_CVaR_t2'!A1629</f>
        <v>44571</v>
      </c>
      <c r="B1629" s="5">
        <f>'2_CVaR_t2'!D1629-1</f>
        <v>-1.3716466226217805E-2</v>
      </c>
      <c r="C1629" s="5">
        <f>'Stocks Returns'!B1625</f>
        <v>-4.8902195608782395E-2</v>
      </c>
      <c r="D1629" s="5">
        <f>'Stocks Returns'!C1625</f>
        <v>-2.2999631268436627E-2</v>
      </c>
      <c r="E1629" s="5">
        <f>'Stocks Returns'!D1625</f>
        <v>1.2205541315757351E-2</v>
      </c>
      <c r="F1629" s="5">
        <f>'Stocks Returns'!E1625</f>
        <v>4.8363095238095344E-3</v>
      </c>
      <c r="G1629" s="5">
        <f t="shared" si="100"/>
        <v>-3.5231064975736713E-2</v>
      </c>
      <c r="H1629" s="5">
        <f t="shared" si="101"/>
        <v>-2.7654823937294966E-3</v>
      </c>
      <c r="I1629" s="5">
        <f t="shared" si="102"/>
        <v>3.2489402130959022E-2</v>
      </c>
      <c r="J1629" s="5">
        <f t="shared" si="103"/>
        <v>1.9099469572981236E-2</v>
      </c>
    </row>
    <row r="1630" spans="1:10" ht="15" customHeight="1" x14ac:dyDescent="0.2">
      <c r="A1630" s="3">
        <f>'2_CVaR_t2'!A1630</f>
        <v>44572</v>
      </c>
      <c r="B1630" s="5">
        <f>'2_CVaR_t2'!D1630-1</f>
        <v>8.270854477280265E-3</v>
      </c>
      <c r="C1630" s="5">
        <f>'Stocks Returns'!B1626</f>
        <v>3.1479538300105414E-3</v>
      </c>
      <c r="D1630" s="5">
        <f>'Stocks Returns'!C1626</f>
        <v>1.1369533424541167E-2</v>
      </c>
      <c r="E1630" s="5">
        <f>'Stocks Returns'!D1626</f>
        <v>2.0258048956951491E-2</v>
      </c>
      <c r="F1630" s="5">
        <f>'Stocks Returns'!E1626</f>
        <v>3.159323707268924E-2</v>
      </c>
      <c r="G1630" s="5">
        <f t="shared" si="100"/>
        <v>-4.3176141041160465E-3</v>
      </c>
      <c r="H1630" s="5">
        <f t="shared" si="101"/>
        <v>-7.5588170319210689E-4</v>
      </c>
      <c r="I1630" s="5">
        <f t="shared" si="102"/>
        <v>8.0906269448245451E-3</v>
      </c>
      <c r="J1630" s="5">
        <f t="shared" si="103"/>
        <v>2.3032035078622122E-2</v>
      </c>
    </row>
    <row r="1631" spans="1:10" ht="15" customHeight="1" x14ac:dyDescent="0.2">
      <c r="A1631" s="3">
        <f>'2_CVaR_t2'!A1631</f>
        <v>44573</v>
      </c>
      <c r="B1631" s="5">
        <f>'2_CVaR_t2'!D1631-1</f>
        <v>4.316635025243043E-3</v>
      </c>
      <c r="C1631" s="5">
        <f>'Stocks Returns'!B1627</f>
        <v>3.8354253835424235E-3</v>
      </c>
      <c r="D1631" s="5">
        <f>'Stocks Returns'!C1627</f>
        <v>6.2039369344155659E-3</v>
      </c>
      <c r="E1631" s="5">
        <f>'Stocks Returns'!D1627</f>
        <v>7.3277390379389296E-3</v>
      </c>
      <c r="F1631" s="5">
        <f>'Stocks Returns'!E1627</f>
        <v>9.6901543246801225E-3</v>
      </c>
      <c r="G1631" s="5">
        <f t="shared" si="100"/>
        <v>1.7110025445041428E-4</v>
      </c>
      <c r="H1631" s="5">
        <f t="shared" si="101"/>
        <v>-1.0190521471754518E-4</v>
      </c>
      <c r="I1631" s="5">
        <f t="shared" si="102"/>
        <v>9.9638480004376074E-4</v>
      </c>
      <c r="J1631" s="5">
        <f t="shared" si="103"/>
        <v>5.2337060470290424E-3</v>
      </c>
    </row>
    <row r="1632" spans="1:10" ht="15" customHeight="1" x14ac:dyDescent="0.2">
      <c r="A1632" s="3">
        <f>'2_CVaR_t2'!A1632</f>
        <v>44574</v>
      </c>
      <c r="B1632" s="5">
        <f>'2_CVaR_t2'!D1632-1</f>
        <v>-2.9874327680536883E-3</v>
      </c>
      <c r="C1632" s="5">
        <f>'Stocks Returns'!B1628</f>
        <v>1.9103855505383738E-2</v>
      </c>
      <c r="D1632" s="5">
        <f>'Stocks Returns'!C1628</f>
        <v>-3.2914561216448313E-3</v>
      </c>
      <c r="E1632" s="5">
        <f>'Stocks Returns'!D1628</f>
        <v>-1.806875513316919E-2</v>
      </c>
      <c r="F1632" s="5">
        <f>'Stocks Returns'!E1628</f>
        <v>-9.2417061611375084E-3</v>
      </c>
      <c r="G1632" s="5">
        <f t="shared" si="100"/>
        <v>2.2461026143920315E-2</v>
      </c>
      <c r="H1632" s="5">
        <f t="shared" si="101"/>
        <v>1.1523720698082178E-3</v>
      </c>
      <c r="I1632" s="5">
        <f t="shared" si="102"/>
        <v>-1.3619970538025709E-2</v>
      </c>
      <c r="J1632" s="5">
        <f t="shared" si="103"/>
        <v>-6.116026086240285E-3</v>
      </c>
    </row>
    <row r="1633" spans="1:10" ht="15" customHeight="1" x14ac:dyDescent="0.2">
      <c r="A1633" s="3">
        <f>'2_CVaR_t2'!A1633</f>
        <v>44575</v>
      </c>
      <c r="B1633" s="5">
        <f>'2_CVaR_t2'!D1633-1</f>
        <v>-4.7085921791045759E-4</v>
      </c>
      <c r="C1633" s="5">
        <f>'Stocks Returns'!B1629</f>
        <v>6.2713019768234401E-2</v>
      </c>
      <c r="D1633" s="5">
        <f>'Stocks Returns'!C1629</f>
        <v>-1.5348837209302468E-3</v>
      </c>
      <c r="E1633" s="5">
        <f>'Stocks Returns'!D1629</f>
        <v>7.1693153303860058E-3</v>
      </c>
      <c r="F1633" s="5">
        <f>'Stocks Returns'!E1629</f>
        <v>3.7311647931116854E-2</v>
      </c>
      <c r="G1633" s="5">
        <f t="shared" si="100"/>
        <v>6.3650975384222402E-2</v>
      </c>
      <c r="H1633" s="5">
        <f t="shared" si="101"/>
        <v>-7.9479114878585743E-4</v>
      </c>
      <c r="I1633" s="5">
        <f t="shared" si="102"/>
        <v>7.9038665665518391E-3</v>
      </c>
      <c r="J1633" s="5">
        <f t="shared" si="103"/>
        <v>3.7824950327465474E-2</v>
      </c>
    </row>
    <row r="1634" spans="1:10" ht="15" customHeight="1" x14ac:dyDescent="0.2">
      <c r="A1634" s="3">
        <f>'2_CVaR_t2'!A1634</f>
        <v>44578</v>
      </c>
      <c r="B1634" s="5">
        <f>'2_CVaR_t2'!D1634-1</f>
        <v>3.1594126486123031E-5</v>
      </c>
      <c r="C1634" s="5">
        <f>'Stocks Returns'!B1630</f>
        <v>0</v>
      </c>
      <c r="D1634" s="5">
        <f>'Stocks Returns'!C1630</f>
        <v>0</v>
      </c>
      <c r="E1634" s="5">
        <f>'Stocks Returns'!D1630</f>
        <v>0</v>
      </c>
      <c r="F1634" s="5">
        <f>'Stocks Returns'!E1630</f>
        <v>0</v>
      </c>
      <c r="G1634" s="5">
        <f t="shared" si="100"/>
        <v>4.5494065351061984E-4</v>
      </c>
      <c r="H1634" s="5">
        <f t="shared" si="101"/>
        <v>6.1315236885345803E-7</v>
      </c>
      <c r="I1634" s="5">
        <f t="shared" si="102"/>
        <v>-7.0241384070458875E-6</v>
      </c>
      <c r="J1634" s="5">
        <f t="shared" si="103"/>
        <v>-8.2789821646411454E-6</v>
      </c>
    </row>
    <row r="1635" spans="1:10" ht="15" customHeight="1" x14ac:dyDescent="0.2">
      <c r="A1635" s="3">
        <f>'2_CVaR_t2'!A1635</f>
        <v>44579</v>
      </c>
      <c r="B1635" s="5">
        <f>'2_CVaR_t2'!D1635-1</f>
        <v>2.8901903429190412E-5</v>
      </c>
      <c r="C1635" s="5">
        <f>'Stocks Returns'!B1631</f>
        <v>-4.9390635022450224E-2</v>
      </c>
      <c r="D1635" s="5">
        <f>'Stocks Returns'!C1631</f>
        <v>4.8446452694834718E-3</v>
      </c>
      <c r="E1635" s="5">
        <f>'Stocks Returns'!D1631</f>
        <v>-5.8844465535650814E-2</v>
      </c>
      <c r="F1635" s="5">
        <f>'Stocks Returns'!E1631</f>
        <v>8.8771039889325998E-3</v>
      </c>
      <c r="G1635" s="5">
        <f t="shared" si="100"/>
        <v>-4.8933106299752033E-2</v>
      </c>
      <c r="H1635" s="5">
        <f t="shared" si="101"/>
        <v>4.8492206674344259E-3</v>
      </c>
      <c r="I1635" s="5">
        <f t="shared" si="102"/>
        <v>-5.8847516198024426E-2</v>
      </c>
      <c r="J1635" s="5">
        <f t="shared" si="103"/>
        <v>8.871619720802526E-3</v>
      </c>
    </row>
    <row r="1636" spans="1:10" ht="15" customHeight="1" x14ac:dyDescent="0.2">
      <c r="A1636" s="3">
        <f>'2_CVaR_t2'!A1636</f>
        <v>44580</v>
      </c>
      <c r="B1636" s="5">
        <f>'2_CVaR_t2'!D1636-1</f>
        <v>-4.7097834562731533E-3</v>
      </c>
      <c r="C1636" s="5">
        <f>'Stocks Returns'!B1632</f>
        <v>-3.5762483130904243E-2</v>
      </c>
      <c r="D1636" s="5">
        <f>'Stocks Returns'!C1632</f>
        <v>-4.7749293032312012E-3</v>
      </c>
      <c r="E1636" s="5">
        <f>'Stocks Returns'!D1632</f>
        <v>-3.3656876339342001E-2</v>
      </c>
      <c r="F1636" s="5">
        <f>'Stocks Returns'!E1632</f>
        <v>-2.6282710547366195E-3</v>
      </c>
      <c r="G1636" s="5">
        <f t="shared" si="100"/>
        <v>-3.074959428027715E-2</v>
      </c>
      <c r="H1636" s="5">
        <f t="shared" si="101"/>
        <v>2.2037469527801633E-3</v>
      </c>
      <c r="I1636" s="5">
        <f t="shared" si="102"/>
        <v>-2.6666058994279984E-2</v>
      </c>
      <c r="J1636" s="5">
        <f t="shared" si="103"/>
        <v>2.2853283489166695E-3</v>
      </c>
    </row>
    <row r="1637" spans="1:10" ht="15" customHeight="1" x14ac:dyDescent="0.2">
      <c r="A1637" s="3">
        <f>'2_CVaR_t2'!A1637</f>
        <v>44581</v>
      </c>
      <c r="B1637" s="5">
        <f>'2_CVaR_t2'!D1637-1</f>
        <v>-2.795500720500721E-3</v>
      </c>
      <c r="C1637" s="5">
        <f>'Stocks Returns'!B1633</f>
        <v>-3.8138558432470271E-2</v>
      </c>
      <c r="D1637" s="5">
        <f>'Stocks Returns'!C1633</f>
        <v>-1.5371716042482664E-3</v>
      </c>
      <c r="E1637" s="5">
        <f>'Stocks Returns'!D1633</f>
        <v>-3.5090007826767522E-2</v>
      </c>
      <c r="F1637" s="5">
        <f>'Stocks Returns'!E1633</f>
        <v>-1.8904674610449201E-2</v>
      </c>
      <c r="G1637" s="5">
        <f t="shared" si="100"/>
        <v>-3.4965894578057773E-2</v>
      </c>
      <c r="H1637" s="5">
        <f t="shared" si="101"/>
        <v>2.6241829988734146E-3</v>
      </c>
      <c r="I1637" s="5">
        <f t="shared" si="102"/>
        <v>-3.0924497453288471E-2</v>
      </c>
      <c r="J1637" s="5">
        <f t="shared" si="103"/>
        <v>-1.5978233296841893E-2</v>
      </c>
    </row>
    <row r="1638" spans="1:10" ht="15" customHeight="1" x14ac:dyDescent="0.2">
      <c r="A1638" s="3">
        <f>'2_CVaR_t2'!A1638</f>
        <v>44582</v>
      </c>
      <c r="B1638" s="5">
        <f>'2_CVaR_t2'!D1638-1</f>
        <v>-2.5077583842852857E-2</v>
      </c>
      <c r="C1638" s="5">
        <f>'Stocks Returns'!B1634</f>
        <v>-4.7289923608584861E-2</v>
      </c>
      <c r="D1638" s="5">
        <f>'Stocks Returns'!C1634</f>
        <v>-3.9281548868672633E-2</v>
      </c>
      <c r="E1638" s="5">
        <f>'Stocks Returns'!D1634</f>
        <v>-8.6521562795728313E-3</v>
      </c>
      <c r="F1638" s="5">
        <f>'Stocks Returns'!E1634</f>
        <v>-3.3983417026742901E-2</v>
      </c>
      <c r="G1638" s="5">
        <f t="shared" si="100"/>
        <v>-2.2697202223883786E-2</v>
      </c>
      <c r="H1638" s="5">
        <f t="shared" si="101"/>
        <v>-2.326817363073809E-3</v>
      </c>
      <c r="I1638" s="5">
        <f t="shared" si="102"/>
        <v>2.8399679405496182E-2</v>
      </c>
      <c r="J1638" s="5">
        <f t="shared" si="103"/>
        <v>-7.9266298597094956E-3</v>
      </c>
    </row>
    <row r="1639" spans="1:10" ht="15" customHeight="1" x14ac:dyDescent="0.2">
      <c r="A1639" s="3">
        <f>'2_CVaR_t2'!A1639</f>
        <v>44585</v>
      </c>
      <c r="B1639" s="5">
        <f>'2_CVaR_t2'!D1639-1</f>
        <v>-1.1282384474596951E-2</v>
      </c>
      <c r="C1639" s="5">
        <f>'Stocks Returns'!B1635</f>
        <v>2.6345933562428314E-2</v>
      </c>
      <c r="D1639" s="5">
        <f>'Stocks Returns'!C1635</f>
        <v>-1.981255766522616E-2</v>
      </c>
      <c r="E1639" s="5">
        <f>'Stocks Returns'!D1635</f>
        <v>2.07282149188599E-2</v>
      </c>
      <c r="F1639" s="5">
        <f>'Stocks Returns'!E1635</f>
        <v>3.6266924564796188E-3</v>
      </c>
      <c r="G1639" s="5">
        <f t="shared" si="100"/>
        <v>3.7677149616264741E-2</v>
      </c>
      <c r="H1639" s="5">
        <f t="shared" si="101"/>
        <v>-3.1607381380059224E-3</v>
      </c>
      <c r="I1639" s="5">
        <f t="shared" si="102"/>
        <v>3.7419592756628081E-2</v>
      </c>
      <c r="J1639" s="5">
        <f t="shared" si="103"/>
        <v>1.5363107028518378E-2</v>
      </c>
    </row>
    <row r="1640" spans="1:10" ht="15" customHeight="1" x14ac:dyDescent="0.2">
      <c r="A1640" s="3">
        <f>'2_CVaR_t2'!A1640</f>
        <v>44586</v>
      </c>
      <c r="B1640" s="5">
        <f>'2_CVaR_t2'!D1640-1</f>
        <v>-9.9213320675184402E-4</v>
      </c>
      <c r="C1640" s="5">
        <f>'Stocks Returns'!B1636</f>
        <v>-7.4404761904756089E-4</v>
      </c>
      <c r="D1640" s="5">
        <f>'Stocks Returns'!C1636</f>
        <v>7.4312608372562039E-4</v>
      </c>
      <c r="E1640" s="5">
        <f>'Stocks Returns'!D1636</f>
        <v>-3.0861723446893641E-2</v>
      </c>
      <c r="F1640" s="5">
        <f>'Stocks Returns'!E1636</f>
        <v>4.9265237292218877E-2</v>
      </c>
      <c r="G1640" s="5">
        <f t="shared" si="100"/>
        <v>6.950154907377562E-4</v>
      </c>
      <c r="H1640" s="5">
        <f t="shared" si="101"/>
        <v>2.250397123505523E-3</v>
      </c>
      <c r="I1640" s="5">
        <f t="shared" si="102"/>
        <v>-2.9357819279075235E-2</v>
      </c>
      <c r="J1640" s="5">
        <f t="shared" si="103"/>
        <v>5.031965819979866E-2</v>
      </c>
    </row>
    <row r="1641" spans="1:10" ht="15" customHeight="1" x14ac:dyDescent="0.2">
      <c r="A1641" s="3">
        <f>'2_CVaR_t2'!A1641</f>
        <v>44587</v>
      </c>
      <c r="B1641" s="5">
        <f>'2_CVaR_t2'!D1641-1</f>
        <v>1.3343283922166105E-2</v>
      </c>
      <c r="C1641" s="5">
        <f>'Stocks Returns'!B1637</f>
        <v>-9.1586001489203261E-2</v>
      </c>
      <c r="D1641" s="5">
        <f>'Stocks Returns'!C1637</f>
        <v>1.9158415841584286E-2</v>
      </c>
      <c r="E1641" s="5">
        <f>'Stocks Returns'!D1637</f>
        <v>2.5503170664460839E-2</v>
      </c>
      <c r="F1641" s="5">
        <f>'Stocks Returns'!E1637</f>
        <v>-5.73986913098401E-4</v>
      </c>
      <c r="G1641" s="5">
        <f t="shared" si="100"/>
        <v>-0.10392776209935443</v>
      </c>
      <c r="H1641" s="5">
        <f t="shared" si="101"/>
        <v>-4.3228382368395296E-4</v>
      </c>
      <c r="I1641" s="5">
        <f t="shared" si="102"/>
        <v>5.8493047714534112E-3</v>
      </c>
      <c r="J1641" s="5">
        <f t="shared" si="103"/>
        <v>-1.4400722059208008E-2</v>
      </c>
    </row>
    <row r="1642" spans="1:10" ht="15" customHeight="1" x14ac:dyDescent="0.2">
      <c r="A1642" s="3">
        <f>'2_CVaR_t2'!A1642</f>
        <v>44588</v>
      </c>
      <c r="B1642" s="5">
        <f>'2_CVaR_t2'!D1642-1</f>
        <v>-1.3863792019143117E-3</v>
      </c>
      <c r="C1642" s="5">
        <f>'Stocks Returns'!B1638</f>
        <v>3.4426229508196737E-2</v>
      </c>
      <c r="D1642" s="5">
        <f>'Stocks Returns'!C1638</f>
        <v>1.3600816048962017E-3</v>
      </c>
      <c r="E1642" s="5">
        <f>'Stocks Returns'!D1638</f>
        <v>-4.5032934534211533E-2</v>
      </c>
      <c r="F1642" s="5">
        <f>'Stocks Returns'!E1638</f>
        <v>2.986446129106346E-2</v>
      </c>
      <c r="G1642" s="5">
        <f t="shared" si="100"/>
        <v>3.624428644235185E-2</v>
      </c>
      <c r="H1642" s="5">
        <f t="shared" si="101"/>
        <v>3.4475792527837498E-3</v>
      </c>
      <c r="I1642" s="5">
        <f t="shared" si="102"/>
        <v>-4.2947159184129273E-2</v>
      </c>
      <c r="J1642" s="5">
        <f t="shared" si="103"/>
        <v>3.1328136852679087E-2</v>
      </c>
    </row>
    <row r="1643" spans="1:10" ht="15" customHeight="1" x14ac:dyDescent="0.2">
      <c r="A1643" s="3">
        <f>'2_CVaR_t2'!A1643</f>
        <v>44589</v>
      </c>
      <c r="B1643" s="5">
        <f>'2_CVaR_t2'!D1643-1</f>
        <v>6.7210046272159651E-2</v>
      </c>
      <c r="C1643" s="5">
        <f>'Stocks Returns'!B1639</f>
        <v>7.5673534072900228E-2</v>
      </c>
      <c r="D1643" s="5">
        <f>'Stocks Returns'!C1639</f>
        <v>0.10599078341013812</v>
      </c>
      <c r="E1643" s="5">
        <f>'Stocks Returns'!D1639</f>
        <v>1.6610360360360232E-2</v>
      </c>
      <c r="F1643" s="5">
        <f>'Stocks Returns'!E1639</f>
        <v>-4.907428061565855E-3</v>
      </c>
      <c r="G1643" s="5">
        <f t="shared" si="100"/>
        <v>1.1548951265582599E-2</v>
      </c>
      <c r="H1643" s="5">
        <f t="shared" si="101"/>
        <v>7.1223505742455812E-3</v>
      </c>
      <c r="I1643" s="5">
        <f t="shared" si="102"/>
        <v>-8.2545940758146599E-2</v>
      </c>
      <c r="J1643" s="5">
        <f t="shared" si="103"/>
        <v>-7.4651594101279306E-2</v>
      </c>
    </row>
    <row r="1644" spans="1:10" ht="15" customHeight="1" x14ac:dyDescent="0.2">
      <c r="A1644" s="3">
        <f>'2_CVaR_t2'!A1644</f>
        <v>44592</v>
      </c>
      <c r="B1644" s="5">
        <f>'2_CVaR_t2'!D1644-1</f>
        <v>-1.2256066048308423E-3</v>
      </c>
      <c r="C1644" s="5">
        <f>'Stocks Returns'!B1640</f>
        <v>2.7992633517495369E-2</v>
      </c>
      <c r="D1644" s="5">
        <f>'Stocks Returns'!C1640</f>
        <v>-8.0263157894737702E-3</v>
      </c>
      <c r="E1644" s="5">
        <f>'Stocks Returns'!D1640</f>
        <v>7.2833010246469154E-2</v>
      </c>
      <c r="F1644" s="5">
        <f>'Stocks Returns'!E1640</f>
        <v>-6.7249495628781686E-3</v>
      </c>
      <c r="G1644" s="5">
        <f t="shared" si="100"/>
        <v>2.9656137654234194E-2</v>
      </c>
      <c r="H1644" s="5">
        <f t="shared" si="101"/>
        <v>-6.1754331987511181E-3</v>
      </c>
      <c r="I1644" s="5">
        <f t="shared" si="102"/>
        <v>7.4681499885882269E-2</v>
      </c>
      <c r="J1644" s="5">
        <f t="shared" si="103"/>
        <v>-5.4281670944205957E-3</v>
      </c>
    </row>
    <row r="1645" spans="1:10" ht="15" customHeight="1" x14ac:dyDescent="0.2">
      <c r="A1645" s="3">
        <f>'2_CVaR_t2'!A1645</f>
        <v>44593</v>
      </c>
      <c r="B1645" s="5">
        <f>'2_CVaR_t2'!D1645-1</f>
        <v>1.7777125685970008E-2</v>
      </c>
      <c r="C1645" s="5">
        <f>'Stocks Returns'!B1641</f>
        <v>-2.6513794338946517E-2</v>
      </c>
      <c r="D1645" s="5">
        <f>'Stocks Returns'!C1641</f>
        <v>2.7368793385506685E-2</v>
      </c>
      <c r="E1645" s="5">
        <f>'Stocks Returns'!D1641</f>
        <v>1.0454310789881349E-2</v>
      </c>
      <c r="F1645" s="5">
        <f>'Stocks Returns'!E1641</f>
        <v>3.2949672760099302E-2</v>
      </c>
      <c r="G1645" s="5">
        <f t="shared" si="100"/>
        <v>-4.3117864946747957E-2</v>
      </c>
      <c r="H1645" s="5">
        <f t="shared" si="101"/>
        <v>1.2526426083310643E-3</v>
      </c>
      <c r="I1645" s="5">
        <f t="shared" si="102"/>
        <v>-1.5743501727142475E-2</v>
      </c>
      <c r="J1645" s="5">
        <f t="shared" si="103"/>
        <v>1.4520302712530669E-2</v>
      </c>
    </row>
    <row r="1646" spans="1:10" ht="15" customHeight="1" x14ac:dyDescent="0.2">
      <c r="A1646" s="3">
        <f>'2_CVaR_t2'!A1646</f>
        <v>44594</v>
      </c>
      <c r="B1646" s="5">
        <f>'2_CVaR_t2'!D1646-1</f>
        <v>8.7868592215316621E-3</v>
      </c>
      <c r="C1646" s="5">
        <f>'Stocks Returns'!B1642</f>
        <v>1.9138755980861122E-2</v>
      </c>
      <c r="D1646" s="5">
        <f>'Stocks Returns'!C1642</f>
        <v>1.3169220175589524E-2</v>
      </c>
      <c r="E1646" s="5">
        <f>'Stocks Returns'!D1642</f>
        <v>9.5797675309745589E-3</v>
      </c>
      <c r="F1646" s="5">
        <f>'Stocks Returns'!E1642</f>
        <v>7.3192047192482956E-3</v>
      </c>
      <c r="G1646" s="5">
        <f t="shared" si="100"/>
        <v>1.1177145946582813E-2</v>
      </c>
      <c r="H1646" s="5">
        <f t="shared" si="101"/>
        <v>2.8438152498429584E-4</v>
      </c>
      <c r="I1646" s="5">
        <f t="shared" si="102"/>
        <v>-3.3492304876951672E-3</v>
      </c>
      <c r="J1646" s="5">
        <f t="shared" si="103"/>
        <v>-1.7776459451431231E-3</v>
      </c>
    </row>
    <row r="1647" spans="1:10" ht="15" customHeight="1" x14ac:dyDescent="0.2">
      <c r="A1647" s="3">
        <f>'2_CVaR_t2'!A1647</f>
        <v>44595</v>
      </c>
      <c r="B1647" s="5">
        <f>'2_CVaR_t2'!D1647-1</f>
        <v>-1.3514150842110273E-2</v>
      </c>
      <c r="C1647" s="5">
        <f>'Stocks Returns'!B1643</f>
        <v>4.4781509570241962E-2</v>
      </c>
      <c r="D1647" s="5">
        <f>'Stocks Returns'!C1643</f>
        <v>-1.6481182567326447E-2</v>
      </c>
      <c r="E1647" s="5">
        <f>'Stocks Returns'!D1643</f>
        <v>-6.1614372469635637E-2</v>
      </c>
      <c r="F1647" s="5">
        <f>'Stocks Returns'!E1643</f>
        <v>-1.4532046415789979E-2</v>
      </c>
      <c r="G1647" s="5">
        <f t="shared" si="100"/>
        <v>5.8258151782117608E-2</v>
      </c>
      <c r="H1647" s="5">
        <f t="shared" si="101"/>
        <v>3.4552111734564121E-3</v>
      </c>
      <c r="I1647" s="5">
        <f t="shared" si="102"/>
        <v>-4.1629110735173655E-2</v>
      </c>
      <c r="J1647" s="5">
        <f t="shared" si="103"/>
        <v>-4.789037505486711E-4</v>
      </c>
    </row>
    <row r="1648" spans="1:10" ht="15" customHeight="1" x14ac:dyDescent="0.2">
      <c r="A1648" s="3">
        <f>'2_CVaR_t2'!A1648</f>
        <v>44596</v>
      </c>
      <c r="B1648" s="5">
        <f>'2_CVaR_t2'!D1648-1</f>
        <v>-9.1495376695177599E-3</v>
      </c>
      <c r="C1648" s="5">
        <f>'Stocks Returns'!B1644</f>
        <v>-1.0369858278603816E-3</v>
      </c>
      <c r="D1648" s="5">
        <f>'Stocks Returns'!C1644</f>
        <v>-1.3604560767038087E-2</v>
      </c>
      <c r="E1648" s="5">
        <f>'Stocks Returns'!D1644</f>
        <v>-1.3347714709451175E-2</v>
      </c>
      <c r="F1648" s="5">
        <f>'Stocks Returns'!E1644</f>
        <v>1.1004732034775033E-2</v>
      </c>
      <c r="G1648" s="5">
        <f t="shared" si="100"/>
        <v>8.2438967352864261E-3</v>
      </c>
      <c r="H1648" s="5">
        <f t="shared" si="101"/>
        <v>-9.1731825668548567E-5</v>
      </c>
      <c r="I1648" s="5">
        <f t="shared" si="102"/>
        <v>1.9577549651575606E-4</v>
      </c>
      <c r="J1648" s="5">
        <f t="shared" si="103"/>
        <v>2.0527103871986724E-2</v>
      </c>
    </row>
    <row r="1649" spans="1:10" ht="15" customHeight="1" x14ac:dyDescent="0.2">
      <c r="A1649" s="3">
        <f>'2_CVaR_t2'!A1649</f>
        <v>44599</v>
      </c>
      <c r="B1649" s="5">
        <f>'2_CVaR_t2'!D1649-1</f>
        <v>-2.9783662264588617E-3</v>
      </c>
      <c r="C1649" s="5">
        <f>'Stocks Returns'!B1645</f>
        <v>-1.9377162629757749E-2</v>
      </c>
      <c r="D1649" s="5">
        <f>'Stocks Returns'!C1645</f>
        <v>-5.3855247602784262E-3</v>
      </c>
      <c r="E1649" s="5">
        <f>'Stocks Returns'!D1645</f>
        <v>6.4225198141567574E-3</v>
      </c>
      <c r="F1649" s="5">
        <f>'Stocks Returns'!E1645</f>
        <v>1.1646892347882742E-2</v>
      </c>
      <c r="G1649" s="5">
        <f t="shared" si="100"/>
        <v>-1.602870777607376E-2</v>
      </c>
      <c r="H1649" s="5">
        <f t="shared" si="101"/>
        <v>-9.550401379202645E-4</v>
      </c>
      <c r="I1649" s="5">
        <f t="shared" si="102"/>
        <v>1.0857923019656313E-2</v>
      </c>
      <c r="J1649" s="5">
        <f t="shared" si="103"/>
        <v>1.476316072452755E-2</v>
      </c>
    </row>
    <row r="1650" spans="1:10" ht="15" customHeight="1" x14ac:dyDescent="0.2">
      <c r="A1650" s="3">
        <f>'2_CVaR_t2'!A1650</f>
        <v>44600</v>
      </c>
      <c r="B1650" s="5">
        <f>'2_CVaR_t2'!D1650-1</f>
        <v>3.4022025112017129E-3</v>
      </c>
      <c r="C1650" s="5">
        <f>'Stocks Returns'!B1646</f>
        <v>-4.5871559633027248E-3</v>
      </c>
      <c r="D1650" s="5">
        <f>'Stocks Returns'!C1646</f>
        <v>3.4337031167459564E-3</v>
      </c>
      <c r="E1650" s="5">
        <f>'Stocks Returns'!D1646</f>
        <v>2.4304141208418173E-2</v>
      </c>
      <c r="F1650" s="5">
        <f>'Stocks Returns'!E1646</f>
        <v>-1.7323004088659388E-2</v>
      </c>
      <c r="G1650" s="5">
        <f t="shared" si="100"/>
        <v>-7.37242517330596E-3</v>
      </c>
      <c r="H1650" s="5">
        <f t="shared" si="101"/>
        <v>-1.5263344269481121E-3</v>
      </c>
      <c r="I1650" s="5">
        <f t="shared" si="102"/>
        <v>1.9322406077817843E-2</v>
      </c>
      <c r="J1650" s="5">
        <f t="shared" si="103"/>
        <v>-2.0830208070198124E-2</v>
      </c>
    </row>
    <row r="1651" spans="1:10" ht="15" customHeight="1" x14ac:dyDescent="0.2">
      <c r="A1651" s="3">
        <f>'2_CVaR_t2'!A1651</f>
        <v>44601</v>
      </c>
      <c r="B1651" s="5">
        <f>'2_CVaR_t2'!D1651-1</f>
        <v>1.0173970406789579E-2</v>
      </c>
      <c r="C1651" s="5">
        <f>'Stocks Returns'!B1647</f>
        <v>5.7780928748670579E-2</v>
      </c>
      <c r="D1651" s="5">
        <f>'Stocks Returns'!C1647</f>
        <v>1.2854259892954412E-2</v>
      </c>
      <c r="E1651" s="5">
        <f>'Stocks Returns'!D1647</f>
        <v>3.9634146341463561E-2</v>
      </c>
      <c r="F1651" s="5">
        <f>'Stocks Returns'!E1647</f>
        <v>1.773787364502355E-2</v>
      </c>
      <c r="G1651" s="5">
        <f t="shared" si="100"/>
        <v>4.8485870615039034E-2</v>
      </c>
      <c r="H1651" s="5">
        <f t="shared" si="101"/>
        <v>-2.0720422803397528E-3</v>
      </c>
      <c r="I1651" s="5">
        <f t="shared" si="102"/>
        <v>2.4657898546762948E-2</v>
      </c>
      <c r="J1651" s="5">
        <f t="shared" si="103"/>
        <v>7.201105479382611E-3</v>
      </c>
    </row>
    <row r="1652" spans="1:10" ht="15" customHeight="1" x14ac:dyDescent="0.2">
      <c r="A1652" s="3">
        <f>'2_CVaR_t2'!A1652</f>
        <v>44602</v>
      </c>
      <c r="B1652" s="5">
        <f>'2_CVaR_t2'!D1652-1</f>
        <v>-1.6622552239477728E-2</v>
      </c>
      <c r="C1652" s="5">
        <f>'Stocks Returns'!B1648</f>
        <v>8.3780160857909181E-3</v>
      </c>
      <c r="D1652" s="5">
        <f>'Stocks Returns'!C1648</f>
        <v>-2.2870013427469971E-2</v>
      </c>
      <c r="E1652" s="5">
        <f>'Stocks Returns'!D1648</f>
        <v>-4.4625780951166649E-2</v>
      </c>
      <c r="F1652" s="5">
        <f>'Stocks Returns'!E1648</f>
        <v>-1.118881118881121E-2</v>
      </c>
      <c r="G1652" s="5">
        <f t="shared" si="100"/>
        <v>2.4842805159575036E-2</v>
      </c>
      <c r="H1652" s="5">
        <f t="shared" si="101"/>
        <v>1.6411311581206664E-3</v>
      </c>
      <c r="I1652" s="5">
        <f t="shared" si="102"/>
        <v>-2.0052801856908907E-2</v>
      </c>
      <c r="J1652" s="5">
        <f t="shared" si="103"/>
        <v>6.0910674587699963E-3</v>
      </c>
    </row>
    <row r="1653" spans="1:10" ht="15" customHeight="1" x14ac:dyDescent="0.2">
      <c r="A1653" s="3">
        <f>'2_CVaR_t2'!A1653</f>
        <v>44603</v>
      </c>
      <c r="B1653" s="5">
        <f>'2_CVaR_t2'!D1653-1</f>
        <v>-4.9188662920440773E-3</v>
      </c>
      <c r="C1653" s="5">
        <f>'Stocks Returns'!B1649</f>
        <v>-1.7281488866733086E-2</v>
      </c>
      <c r="D1653" s="5">
        <f>'Stocks Returns'!C1649</f>
        <v>-3.9895385433751374E-3</v>
      </c>
      <c r="E1653" s="5">
        <f>'Stocks Returns'!D1649</f>
        <v>-4.8044841852395659E-2</v>
      </c>
      <c r="F1653" s="5">
        <f>'Stocks Returns'!E1649</f>
        <v>1.7517136329017413E-2</v>
      </c>
      <c r="G1653" s="5">
        <f t="shared" si="100"/>
        <v>-1.2067605955262713E-2</v>
      </c>
      <c r="H1653" s="5">
        <f t="shared" si="101"/>
        <v>3.2968527588293972E-3</v>
      </c>
      <c r="I1653" s="5">
        <f t="shared" si="102"/>
        <v>-4.0745437284295472E-2</v>
      </c>
      <c r="J1653" s="5">
        <f t="shared" si="103"/>
        <v>2.2647778200237174E-2</v>
      </c>
    </row>
    <row r="1654" spans="1:10" ht="15" customHeight="1" x14ac:dyDescent="0.2">
      <c r="A1654" s="3">
        <f>'2_CVaR_t2'!A1654</f>
        <v>44606</v>
      </c>
      <c r="B1654" s="5">
        <f>'2_CVaR_t2'!D1654-1</f>
        <v>1.6915414709408605E-3</v>
      </c>
      <c r="C1654" s="5">
        <f>'Stocks Returns'!B1650</f>
        <v>-5.0727088265133391E-3</v>
      </c>
      <c r="D1654" s="5">
        <f>'Stocks Returns'!C1650</f>
        <v>2.8928746272642858E-3</v>
      </c>
      <c r="E1654" s="5">
        <f>'Stocks Returns'!D1650</f>
        <v>-1.9627085377821318E-3</v>
      </c>
      <c r="F1654" s="5">
        <f>'Stocks Returns'!E1650</f>
        <v>-2.1065012831479879E-2</v>
      </c>
      <c r="G1654" s="5">
        <f t="shared" si="100"/>
        <v>-6.2134972356863724E-3</v>
      </c>
      <c r="H1654" s="5">
        <f t="shared" si="101"/>
        <v>4.5048105507946266E-4</v>
      </c>
      <c r="I1654" s="5">
        <f t="shared" si="102"/>
        <v>-4.4196637741971186E-3</v>
      </c>
      <c r="J1654" s="5">
        <f t="shared" si="103"/>
        <v>-2.2796432148634044E-2</v>
      </c>
    </row>
    <row r="1655" spans="1:10" ht="15" customHeight="1" x14ac:dyDescent="0.2">
      <c r="A1655" s="3">
        <f>'2_CVaR_t2'!A1655</f>
        <v>44607</v>
      </c>
      <c r="B1655" s="5">
        <f>'2_CVaR_t2'!D1655-1</f>
        <v>9.6354867541286193E-3</v>
      </c>
      <c r="C1655" s="5">
        <f>'Stocks Returns'!B1651</f>
        <v>3.7049626104690647E-2</v>
      </c>
      <c r="D1655" s="5">
        <f>'Stocks Returns'!C1651</f>
        <v>1.1005591550545812E-2</v>
      </c>
      <c r="E1655" s="5">
        <f>'Stocks Returns'!D1651</f>
        <v>5.3237814299761377E-2</v>
      </c>
      <c r="F1655" s="5">
        <f>'Stocks Returns'!E1651</f>
        <v>-2.042599672310208E-2</v>
      </c>
      <c r="G1655" s="5">
        <f t="shared" si="100"/>
        <v>2.8272219339460426E-2</v>
      </c>
      <c r="H1655" s="5">
        <f t="shared" si="101"/>
        <v>-3.1282040478213778E-3</v>
      </c>
      <c r="I1655" s="5">
        <f t="shared" si="102"/>
        <v>3.9056319333112877E-2</v>
      </c>
      <c r="J1655" s="5">
        <f t="shared" si="103"/>
        <v>-3.0403781554282264E-2</v>
      </c>
    </row>
    <row r="1656" spans="1:10" ht="15" customHeight="1" x14ac:dyDescent="0.2">
      <c r="A1656" s="3">
        <f>'2_CVaR_t2'!A1656</f>
        <v>44608</v>
      </c>
      <c r="B1656" s="5">
        <f>'2_CVaR_t2'!D1656-1</f>
        <v>3.1520650904406367E-3</v>
      </c>
      <c r="C1656" s="5">
        <f>'Stocks Returns'!B1652</f>
        <v>-3.703703703703709E-2</v>
      </c>
      <c r="D1656" s="5">
        <f>'Stocks Returns'!C1652</f>
        <v>4.3894302519533746E-3</v>
      </c>
      <c r="E1656" s="5">
        <f>'Stocks Returns'!D1652</f>
        <v>6.9351827153907308E-3</v>
      </c>
      <c r="F1656" s="5">
        <f>'Stocks Returns'!E1652</f>
        <v>5.9099018733272946E-3</v>
      </c>
      <c r="G1656" s="5">
        <f t="shared" si="100"/>
        <v>-3.9581845877434872E-2</v>
      </c>
      <c r="H1656" s="5">
        <f t="shared" si="101"/>
        <v>-2.0247067402011636E-4</v>
      </c>
      <c r="I1656" s="5">
        <f t="shared" si="102"/>
        <v>2.3226276361608582E-3</v>
      </c>
      <c r="J1656" s="5">
        <f t="shared" si="103"/>
        <v>2.6623578625963912E-3</v>
      </c>
    </row>
    <row r="1657" spans="1:10" ht="15" customHeight="1" x14ac:dyDescent="0.2">
      <c r="A1657" s="3">
        <f>'2_CVaR_t2'!A1657</f>
        <v>44609</v>
      </c>
      <c r="B1657" s="5">
        <f>'2_CVaR_t2'!D1657-1</f>
        <v>-1.443512305303718E-2</v>
      </c>
      <c r="C1657" s="5">
        <f>'Stocks Returns'!B1653</f>
        <v>1.667801225323351E-2</v>
      </c>
      <c r="D1657" s="5">
        <f>'Stocks Returns'!C1653</f>
        <v>-1.8398741368761407E-2</v>
      </c>
      <c r="E1657" s="5">
        <f>'Stocks Returns'!D1653</f>
        <v>-5.7350993377483395E-2</v>
      </c>
      <c r="F1657" s="5">
        <f>'Stocks Returns'!E1653</f>
        <v>1.0530983261279214E-2</v>
      </c>
      <c r="G1657" s="5">
        <f t="shared" si="100"/>
        <v>3.103999708022857E-2</v>
      </c>
      <c r="H1657" s="5">
        <f t="shared" si="101"/>
        <v>2.8930816944862346E-3</v>
      </c>
      <c r="I1657" s="5">
        <f t="shared" si="102"/>
        <v>-3.6006460538737003E-2</v>
      </c>
      <c r="J1657" s="5">
        <f t="shared" si="103"/>
        <v>2.5540158881032053E-2</v>
      </c>
    </row>
    <row r="1658" spans="1:10" ht="15" customHeight="1" x14ac:dyDescent="0.2">
      <c r="A1658" s="3">
        <f>'2_CVaR_t2'!A1658</f>
        <v>44610</v>
      </c>
      <c r="B1658" s="5">
        <f>'2_CVaR_t2'!D1658-1</f>
        <v>-4.91138297462268E-3</v>
      </c>
      <c r="C1658" s="5">
        <f>'Stocks Returns'!B1654</f>
        <v>-3.3478406427855933E-4</v>
      </c>
      <c r="D1658" s="5">
        <f>'Stocks Returns'!C1654</f>
        <v>-8.5481501268867E-3</v>
      </c>
      <c r="E1658" s="5">
        <f>'Stocks Returns'!D1654</f>
        <v>8.5710271181678177E-3</v>
      </c>
      <c r="F1658" s="5">
        <f>'Stocks Returns'!E1654</f>
        <v>-1.6783677051338319E-2</v>
      </c>
      <c r="G1658" s="5">
        <f t="shared" si="100"/>
        <v>4.8719050364155244E-3</v>
      </c>
      <c r="H1658" s="5">
        <f t="shared" si="101"/>
        <v>-1.2727723034190157E-3</v>
      </c>
      <c r="I1658" s="5">
        <f t="shared" si="102"/>
        <v>1.5859386991309343E-2</v>
      </c>
      <c r="J1658" s="5">
        <f t="shared" si="103"/>
        <v>-1.1660803382002441E-2</v>
      </c>
    </row>
    <row r="1659" spans="1:10" ht="15" customHeight="1" x14ac:dyDescent="0.2">
      <c r="A1659" s="3">
        <f>'2_CVaR_t2'!A1659</f>
        <v>44613</v>
      </c>
      <c r="B1659" s="5">
        <f>'2_CVaR_t2'!D1659-1</f>
        <v>3.1594126486123031E-5</v>
      </c>
      <c r="C1659" s="5">
        <f>'Stocks Returns'!B1655</f>
        <v>0</v>
      </c>
      <c r="D1659" s="5">
        <f>'Stocks Returns'!C1655</f>
        <v>0</v>
      </c>
      <c r="E1659" s="5">
        <f>'Stocks Returns'!D1655</f>
        <v>0</v>
      </c>
      <c r="F1659" s="5">
        <f>'Stocks Returns'!E1655</f>
        <v>0</v>
      </c>
      <c r="G1659" s="5">
        <f t="shared" si="100"/>
        <v>4.5494065351061984E-4</v>
      </c>
      <c r="H1659" s="5">
        <f t="shared" si="101"/>
        <v>6.1315236885345803E-7</v>
      </c>
      <c r="I1659" s="5">
        <f t="shared" si="102"/>
        <v>-7.0241384070458875E-6</v>
      </c>
      <c r="J1659" s="5">
        <f t="shared" si="103"/>
        <v>-8.2789821646411454E-6</v>
      </c>
    </row>
    <row r="1660" spans="1:10" ht="15" customHeight="1" x14ac:dyDescent="0.2">
      <c r="A1660" s="3">
        <f>'2_CVaR_t2'!A1660</f>
        <v>44614</v>
      </c>
      <c r="B1660" s="5">
        <f>'2_CVaR_t2'!D1660-1</f>
        <v>-3.8572520423536538E-3</v>
      </c>
      <c r="C1660" s="5">
        <f>'Stocks Returns'!B1656</f>
        <v>-5.291359678499663E-2</v>
      </c>
      <c r="D1660" s="5">
        <f>'Stocks Returns'!C1656</f>
        <v>-6.1520499348870494E-3</v>
      </c>
      <c r="E1660" s="5">
        <f>'Stocks Returns'!D1656</f>
        <v>1.3931457230431654E-4</v>
      </c>
      <c r="F1660" s="5">
        <f>'Stocks Returns'!E1656</f>
        <v>-2.0082561642307262E-2</v>
      </c>
      <c r="G1660" s="5">
        <f t="shared" si="100"/>
        <v>-4.872025751742514E-2</v>
      </c>
      <c r="H1660" s="5">
        <f t="shared" si="101"/>
        <v>-4.2807611510430749E-4</v>
      </c>
      <c r="I1660" s="5">
        <f t="shared" si="102"/>
        <v>5.8718731961078319E-3</v>
      </c>
      <c r="J1660" s="5">
        <f t="shared" si="103"/>
        <v>-1.6053948904693603E-2</v>
      </c>
    </row>
    <row r="1661" spans="1:10" ht="15" customHeight="1" x14ac:dyDescent="0.2">
      <c r="A1661" s="3">
        <f>'2_CVaR_t2'!A1661</f>
        <v>44615</v>
      </c>
      <c r="B1661" s="5">
        <f>'2_CVaR_t2'!D1661-1</f>
        <v>-1.6219131056445901E-2</v>
      </c>
      <c r="C1661" s="5">
        <f>'Stocks Returns'!B1657</f>
        <v>-2.4752475247524774E-3</v>
      </c>
      <c r="D1661" s="5">
        <f>'Stocks Returns'!C1657</f>
        <v>-2.4263509849991038E-2</v>
      </c>
      <c r="E1661" s="5">
        <f>'Stocks Returns'!D1657</f>
        <v>-2.0754979802200979E-2</v>
      </c>
      <c r="F1661" s="5">
        <f>'Stocks Returns'!E1657</f>
        <v>4.5542525333031048E-3</v>
      </c>
      <c r="G1661" s="5">
        <f t="shared" si="100"/>
        <v>1.3601727496726525E-2</v>
      </c>
      <c r="H1661" s="5">
        <f t="shared" si="101"/>
        <v>-3.4609534039741624E-4</v>
      </c>
      <c r="I1661" s="5">
        <f t="shared" si="102"/>
        <v>3.222586368142915E-3</v>
      </c>
      <c r="J1661" s="5">
        <f t="shared" si="103"/>
        <v>2.1415352046236714E-2</v>
      </c>
    </row>
    <row r="1662" spans="1:10" ht="15" customHeight="1" x14ac:dyDescent="0.2">
      <c r="A1662" s="3">
        <f>'2_CVaR_t2'!A1662</f>
        <v>44616</v>
      </c>
      <c r="B1662" s="5">
        <f>'2_CVaR_t2'!D1662-1</f>
        <v>4.6395336947553378E-3</v>
      </c>
      <c r="C1662" s="5">
        <f>'Stocks Returns'!B1658</f>
        <v>-1.7015242821694421E-2</v>
      </c>
      <c r="D1662" s="5">
        <f>'Stocks Returns'!C1658</f>
        <v>6.2514470942349742E-3</v>
      </c>
      <c r="E1662" s="5">
        <f>'Stocks Returns'!D1658</f>
        <v>1.3655761024182089E-2</v>
      </c>
      <c r="F1662" s="5">
        <f>'Stocks Returns'!E1658</f>
        <v>-5.667006687067877E-3</v>
      </c>
      <c r="G1662" s="5">
        <f t="shared" si="100"/>
        <v>-2.0989974659146149E-2</v>
      </c>
      <c r="H1662" s="5">
        <f t="shared" si="101"/>
        <v>-5.2961712962430393E-4</v>
      </c>
      <c r="I1662" s="5">
        <f t="shared" si="102"/>
        <v>6.8478377586088683E-3</v>
      </c>
      <c r="J1662" s="5">
        <f t="shared" si="103"/>
        <v>-1.0458646152204397E-2</v>
      </c>
    </row>
    <row r="1663" spans="1:10" ht="15" customHeight="1" x14ac:dyDescent="0.2">
      <c r="A1663" s="3">
        <f>'2_CVaR_t2'!A1663</f>
        <v>44617</v>
      </c>
      <c r="B1663" s="5">
        <f>'2_CVaR_t2'!D1663-1</f>
        <v>6.4460780270179097E-3</v>
      </c>
      <c r="C1663" s="5">
        <f>'Stocks Returns'!B1659</f>
        <v>1.8391633609808888E-2</v>
      </c>
      <c r="D1663" s="5">
        <f>'Stocks Returns'!C1659</f>
        <v>9.0658076392085007E-3</v>
      </c>
      <c r="E1663" s="5">
        <f>'Stocks Returns'!D1659</f>
        <v>1.2489475161380881E-2</v>
      </c>
      <c r="F1663" s="5">
        <f>'Stocks Returns'!E1659</f>
        <v>4.0351077168585325E-2</v>
      </c>
      <c r="G1663" s="5">
        <f t="shared" si="100"/>
        <v>1.2680247110600552E-2</v>
      </c>
      <c r="H1663" s="5">
        <f t="shared" si="101"/>
        <v>-3.7401559087185503E-4</v>
      </c>
      <c r="I1663" s="5">
        <f t="shared" si="102"/>
        <v>3.0152569953547197E-3</v>
      </c>
      <c r="J1663" s="5">
        <f t="shared" si="103"/>
        <v>3.368411953973266E-2</v>
      </c>
    </row>
    <row r="1664" spans="1:10" ht="15" customHeight="1" x14ac:dyDescent="0.2">
      <c r="A1664" s="3">
        <f>'2_CVaR_t2'!A1664</f>
        <v>44620</v>
      </c>
      <c r="B1664" s="5">
        <f>'2_CVaR_t2'!D1664-1</f>
        <v>-1.0177349134755542E-2</v>
      </c>
      <c r="C1664" s="5">
        <f>'Stocks Returns'!B1660</f>
        <v>-6.7280453257789752E-3</v>
      </c>
      <c r="D1664" s="5">
        <f>'Stocks Returns'!C1660</f>
        <v>-1.4365850321521489E-2</v>
      </c>
      <c r="E1664" s="5">
        <f>'Stocks Returns'!D1660</f>
        <v>-2.5225225225225301E-2</v>
      </c>
      <c r="F1664" s="5">
        <f>'Stocks Returns'!E1660</f>
        <v>3.9333844636791904E-2</v>
      </c>
      <c r="G1664" s="5">
        <f t="shared" si="100"/>
        <v>3.5408858230765224E-3</v>
      </c>
      <c r="H1664" s="5">
        <f t="shared" si="101"/>
        <v>6.5964727740361329E-4</v>
      </c>
      <c r="I1664" s="5">
        <f t="shared" si="102"/>
        <v>-1.0164778906170163E-2</v>
      </c>
      <c r="J1664" s="5">
        <f t="shared" si="103"/>
        <v>4.992315597568861E-2</v>
      </c>
    </row>
    <row r="1665" spans="1:10" ht="15" customHeight="1" x14ac:dyDescent="0.2">
      <c r="A1665" s="3">
        <f>'2_CVaR_t2'!A1665</f>
        <v>44621</v>
      </c>
      <c r="B1665" s="5">
        <f>'2_CVaR_t2'!D1665-1</f>
        <v>-2.2414286185591936E-2</v>
      </c>
      <c r="C1665" s="5">
        <f>'Stocks Returns'!B1661</f>
        <v>2.1390374331551332E-3</v>
      </c>
      <c r="D1665" s="5">
        <f>'Stocks Returns'!C1661</f>
        <v>-3.3083472145104542E-2</v>
      </c>
      <c r="E1665" s="5">
        <f>'Stocks Returns'!D1661</f>
        <v>-3.4551400540309918E-2</v>
      </c>
      <c r="F1665" s="5">
        <f>'Stocks Returns'!E1661</f>
        <v>2.2137887413029578E-2</v>
      </c>
      <c r="G1665" s="5">
        <f t="shared" si="100"/>
        <v>2.417149599478181E-2</v>
      </c>
      <c r="H1665" s="5">
        <f t="shared" si="101"/>
        <v>-4.8415626734743533E-5</v>
      </c>
      <c r="I1665" s="5">
        <f t="shared" si="102"/>
        <v>-1.4303496331872986E-3</v>
      </c>
      <c r="J1665" s="5">
        <f t="shared" si="103"/>
        <v>4.5429987114138044E-2</v>
      </c>
    </row>
    <row r="1666" spans="1:10" ht="15" customHeight="1" x14ac:dyDescent="0.2">
      <c r="A1666" s="3">
        <f>'2_CVaR_t2'!A1666</f>
        <v>44622</v>
      </c>
      <c r="B1666" s="5">
        <f>'2_CVaR_t2'!D1666-1</f>
        <v>-3.3437138975411784E-6</v>
      </c>
      <c r="C1666" s="5">
        <f>'Stocks Returns'!B1662</f>
        <v>4.0199217360370021E-2</v>
      </c>
      <c r="D1666" s="5">
        <f>'Stocks Returns'!C1662</f>
        <v>-2.3448341867253752E-3</v>
      </c>
      <c r="E1666" s="5">
        <f>'Stocks Returns'!D1662</f>
        <v>2.7098674521354837E-2</v>
      </c>
      <c r="F1666" s="5">
        <f>'Stocks Returns'!E1662</f>
        <v>1.113861386138626E-2</v>
      </c>
      <c r="G1666" s="5">
        <f t="shared" si="100"/>
        <v>4.0687744216162211E-2</v>
      </c>
      <c r="H1666" s="5">
        <f t="shared" si="101"/>
        <v>-2.2928017051327314E-3</v>
      </c>
      <c r="I1666" s="5">
        <f t="shared" si="102"/>
        <v>2.714321545333338E-2</v>
      </c>
      <c r="J1666" s="5">
        <f t="shared" si="103"/>
        <v>1.1166602777829144E-2</v>
      </c>
    </row>
    <row r="1667" spans="1:10" ht="15" customHeight="1" x14ac:dyDescent="0.2">
      <c r="A1667" s="3">
        <f>'2_CVaR_t2'!A1667</f>
        <v>44623</v>
      </c>
      <c r="B1667" s="5">
        <f>'2_CVaR_t2'!D1667-1</f>
        <v>-4.2563345185258061E-3</v>
      </c>
      <c r="C1667" s="5">
        <f>'Stocks Returns'!B1663</f>
        <v>-1.9151846785225635E-2</v>
      </c>
      <c r="D1667" s="5">
        <f>'Stocks Returns'!C1663</f>
        <v>-5.9957789716039711E-3</v>
      </c>
      <c r="E1667" s="5">
        <f>'Stocks Returns'!D1663</f>
        <v>-1.0037281330656511E-2</v>
      </c>
      <c r="F1667" s="5">
        <f>'Stocks Returns'!E1663</f>
        <v>-6.4259485924114124E-3</v>
      </c>
      <c r="G1667" s="5">
        <f t="shared" si="100"/>
        <v>-1.4574864320920788E-2</v>
      </c>
      <c r="H1667" s="5">
        <f t="shared" si="101"/>
        <v>3.1553948666810609E-4</v>
      </c>
      <c r="I1667" s="5">
        <f t="shared" si="102"/>
        <v>-3.7157133191092337E-3</v>
      </c>
      <c r="J1667" s="5">
        <f t="shared" si="103"/>
        <v>-1.9830605984307408E-3</v>
      </c>
    </row>
    <row r="1668" spans="1:10" ht="15" customHeight="1" x14ac:dyDescent="0.2">
      <c r="A1668" s="3">
        <f>'2_CVaR_t2'!A1668</f>
        <v>44624</v>
      </c>
      <c r="B1668" s="5">
        <f>'2_CVaR_t2'!D1668-1</f>
        <v>-2.1820451843100885E-2</v>
      </c>
      <c r="C1668" s="5">
        <f>'Stocks Returns'!B1664</f>
        <v>-6.2412831241283051E-2</v>
      </c>
      <c r="D1668" s="5">
        <f>'Stocks Returns'!C1664</f>
        <v>-3.3489359648699479E-2</v>
      </c>
      <c r="E1668" s="5">
        <f>'Stocks Returns'!D1664</f>
        <v>-1.8539976825028948E-2</v>
      </c>
      <c r="F1668" s="5">
        <f>'Stocks Returns'!E1664</f>
        <v>2.9360435273585894E-2</v>
      </c>
      <c r="G1668" s="5">
        <f t="shared" si="100"/>
        <v>-4.095123338912296E-2</v>
      </c>
      <c r="H1668" s="5">
        <f t="shared" si="101"/>
        <v>-1.3282713901199283E-3</v>
      </c>
      <c r="I1668" s="5">
        <f t="shared" si="102"/>
        <v>1.3704628677006545E-2</v>
      </c>
      <c r="J1668" s="5">
        <f t="shared" si="103"/>
        <v>5.2036093789817842E-2</v>
      </c>
    </row>
    <row r="1669" spans="1:10" ht="15" customHeight="1" x14ac:dyDescent="0.2">
      <c r="A1669" s="3">
        <f>'2_CVaR_t2'!A1669</f>
        <v>44627</v>
      </c>
      <c r="B1669" s="5">
        <f>'2_CVaR_t2'!D1669-1</f>
        <v>-3.191568353967944E-2</v>
      </c>
      <c r="C1669" s="5">
        <f>'Stocks Returns'!B1665</f>
        <v>-4.9832651543324613E-2</v>
      </c>
      <c r="D1669" s="5">
        <f>'Stocks Returns'!C1665</f>
        <v>-4.7880573168905149E-2</v>
      </c>
      <c r="E1669" s="5">
        <f>'Stocks Returns'!D1665</f>
        <v>-3.8665879574970585E-2</v>
      </c>
      <c r="F1669" s="5">
        <f>'Stocks Returns'!E1665</f>
        <v>9.9730727036999589E-3</v>
      </c>
      <c r="G1669" s="5">
        <f t="shared" si="100"/>
        <v>-1.8666375608109305E-2</v>
      </c>
      <c r="H1669" s="5">
        <f t="shared" si="101"/>
        <v>-8.6195403559168743E-4</v>
      </c>
      <c r="I1669" s="5">
        <f t="shared" si="102"/>
        <v>8.4783684715502503E-3</v>
      </c>
      <c r="J1669" s="5">
        <f t="shared" si="103"/>
        <v>4.3128281059600676E-2</v>
      </c>
    </row>
    <row r="1670" spans="1:10" ht="15" customHeight="1" x14ac:dyDescent="0.2">
      <c r="A1670" s="3">
        <f>'2_CVaR_t2'!A1670</f>
        <v>44628</v>
      </c>
      <c r="B1670" s="5">
        <f>'2_CVaR_t2'!D1670-1</f>
        <v>5.991468281794754E-3</v>
      </c>
      <c r="C1670" s="5">
        <f>'Stocks Returns'!B1666</f>
        <v>-1.0958904109589107E-2</v>
      </c>
      <c r="D1670" s="5">
        <f>'Stocks Returns'!C1666</f>
        <v>5.2962768746722677E-3</v>
      </c>
      <c r="E1670" s="5">
        <f>'Stocks Returns'!D1666</f>
        <v>5.2041756217378055E-2</v>
      </c>
      <c r="F1670" s="5">
        <f>'Stocks Returns'!E1666</f>
        <v>-2.4390243902439046E-2</v>
      </c>
      <c r="G1670" s="5">
        <f t="shared" ref="G1670:G1733" si="104">C1670-($P$11+$O$11*$B1670)</f>
        <v>-1.6233268323087476E-2</v>
      </c>
      <c r="H1670" s="5">
        <f t="shared" ref="H1670:H1733" si="105">D1670-($P$12+$O$12*$B1670)</f>
        <v>-3.4744801537975652E-3</v>
      </c>
      <c r="I1670" s="5">
        <f t="shared" ref="I1670:I1733" si="106">E1670-($P$13+$O$13*$B1670)</f>
        <v>4.3238500630978491E-2</v>
      </c>
      <c r="J1670" s="5">
        <f t="shared" ref="J1670:J1733" si="107">F1670-($P$14+$O$14*$B1670)</f>
        <v>-3.0585285123045255E-2</v>
      </c>
    </row>
    <row r="1671" spans="1:10" ht="15" customHeight="1" x14ac:dyDescent="0.2">
      <c r="A1671" s="3">
        <f>'2_CVaR_t2'!A1671</f>
        <v>44629</v>
      </c>
      <c r="B1671" s="5">
        <f>'2_CVaR_t2'!D1671-1</f>
        <v>2.8028491139805878E-2</v>
      </c>
      <c r="C1671" s="5">
        <f>'Stocks Returns'!B1667</f>
        <v>3.9572615749901008E-3</v>
      </c>
      <c r="D1671" s="5">
        <f>'Stocks Returns'!C1667</f>
        <v>4.1990506494183899E-2</v>
      </c>
      <c r="E1671" s="5">
        <f>'Stocks Returns'!D1667</f>
        <v>3.4291551145483545E-2</v>
      </c>
      <c r="F1671" s="5">
        <f>'Stocks Returns'!E1667</f>
        <v>-2.6214574898785425E-2</v>
      </c>
      <c r="G1671" s="5">
        <f t="shared" si="104"/>
        <v>-2.2501580535970393E-2</v>
      </c>
      <c r="H1671" s="5">
        <f t="shared" si="105"/>
        <v>7.8703693955341908E-4</v>
      </c>
      <c r="I1671" s="5">
        <f t="shared" si="106"/>
        <v>-7.0363431216012434E-3</v>
      </c>
      <c r="J1671" s="5">
        <f t="shared" si="107"/>
        <v>-5.5285572442089634E-2</v>
      </c>
    </row>
    <row r="1672" spans="1:10" ht="15" customHeight="1" x14ac:dyDescent="0.2">
      <c r="A1672" s="3">
        <f>'2_CVaR_t2'!A1672</f>
        <v>44630</v>
      </c>
      <c r="B1672" s="5">
        <f>'2_CVaR_t2'!D1672-1</f>
        <v>-6.2463373854383386E-3</v>
      </c>
      <c r="C1672" s="5">
        <f>'Stocks Returns'!B1668</f>
        <v>-1.1430823807646928E-2</v>
      </c>
      <c r="D1672" s="5">
        <f>'Stocks Returns'!C1668</f>
        <v>-8.9607529034841926E-3</v>
      </c>
      <c r="E1672" s="5">
        <f>'Stocks Returns'!D1668</f>
        <v>-1.4531602708803604E-2</v>
      </c>
      <c r="F1672" s="5">
        <f>'Stocks Returns'!E1668</f>
        <v>3.6482694106641844E-2</v>
      </c>
      <c r="G1672" s="5">
        <f t="shared" si="104"/>
        <v>-4.9408255960870298E-3</v>
      </c>
      <c r="H1672" s="5">
        <f t="shared" si="105"/>
        <v>2.7932736279894475E-4</v>
      </c>
      <c r="I1672" s="5">
        <f t="shared" si="106"/>
        <v>-5.2729717084448093E-3</v>
      </c>
      <c r="J1672" s="5">
        <f t="shared" si="107"/>
        <v>4.2991342932239836E-2</v>
      </c>
    </row>
    <row r="1673" spans="1:10" ht="15" customHeight="1" x14ac:dyDescent="0.2">
      <c r="A1673" s="3">
        <f>'2_CVaR_t2'!A1673</f>
        <v>44631</v>
      </c>
      <c r="B1673" s="5">
        <f>'2_CVaR_t2'!D1673-1</f>
        <v>-4.5835150299934346E-3</v>
      </c>
      <c r="C1673" s="5">
        <f>'Stocks Returns'!B1669</f>
        <v>-4.3460925039872422E-2</v>
      </c>
      <c r="D1673" s="5">
        <f>'Stocks Returns'!C1669</f>
        <v>-6.3646006970752289E-3</v>
      </c>
      <c r="E1673" s="5">
        <f>'Stocks Returns'!D1669</f>
        <v>-1.1596277738009864E-2</v>
      </c>
      <c r="F1673" s="5">
        <f>'Stocks Returns'!E1669</f>
        <v>-1.3136782992378637E-2</v>
      </c>
      <c r="G1673" s="5">
        <f t="shared" si="104"/>
        <v>-3.8569419676611344E-2</v>
      </c>
      <c r="H1673" s="5">
        <f t="shared" si="105"/>
        <v>4.2824158321957961E-4</v>
      </c>
      <c r="I1673" s="5">
        <f t="shared" si="106"/>
        <v>-4.7918210900341884E-3</v>
      </c>
      <c r="J1673" s="5">
        <f t="shared" si="107"/>
        <v>-8.354258962341916E-3</v>
      </c>
    </row>
    <row r="1674" spans="1:10" ht="15" customHeight="1" x14ac:dyDescent="0.2">
      <c r="A1674" s="3">
        <f>'2_CVaR_t2'!A1674</f>
        <v>44634</v>
      </c>
      <c r="B1674" s="5">
        <f>'2_CVaR_t2'!D1674-1</f>
        <v>1.0819984704722341E-2</v>
      </c>
      <c r="C1674" s="5">
        <f>'Stocks Returns'!B1670</f>
        <v>-4.5852438516048588E-3</v>
      </c>
      <c r="D1674" s="5">
        <f>'Stocks Returns'!C1670</f>
        <v>1.8402724823344041E-2</v>
      </c>
      <c r="E1674" s="5">
        <f>'Stocks Returns'!D1670</f>
        <v>-1.3180764774044174E-2</v>
      </c>
      <c r="F1674" s="5">
        <f>'Stocks Returns'!E1670</f>
        <v>-1.8900518240016262E-2</v>
      </c>
      <c r="G1674" s="5">
        <f t="shared" si="104"/>
        <v>-1.4501323967387958E-2</v>
      </c>
      <c r="H1674" s="5">
        <f t="shared" si="105"/>
        <v>2.5256591940403875E-3</v>
      </c>
      <c r="I1674" s="5">
        <f t="shared" si="106"/>
        <v>-2.9110470835689465E-2</v>
      </c>
      <c r="J1674" s="5">
        <f t="shared" si="107"/>
        <v>-3.0107893999004411E-2</v>
      </c>
    </row>
    <row r="1675" spans="1:10" ht="15" customHeight="1" x14ac:dyDescent="0.2">
      <c r="A1675" s="3">
        <f>'2_CVaR_t2'!A1675</f>
        <v>44635</v>
      </c>
      <c r="B1675" s="5">
        <f>'2_CVaR_t2'!D1675-1</f>
        <v>2.0804253311156318E-2</v>
      </c>
      <c r="C1675" s="5">
        <f>'Stocks Returns'!B1671</f>
        <v>4.7738693467336724E-2</v>
      </c>
      <c r="D1675" s="5">
        <f>'Stocks Returns'!C1671</f>
        <v>2.9002146458343647E-2</v>
      </c>
      <c r="E1675" s="5">
        <f>'Stocks Returns'!D1671</f>
        <v>5.1225598121238836E-2</v>
      </c>
      <c r="F1675" s="5">
        <f>'Stocks Returns'!E1671</f>
        <v>-1.5535991714137776E-2</v>
      </c>
      <c r="G1675" s="5">
        <f t="shared" si="104"/>
        <v>2.8224605536335753E-2</v>
      </c>
      <c r="H1675" s="5">
        <f t="shared" si="105"/>
        <v>-1.5691415068381266E-3</v>
      </c>
      <c r="I1675" s="5">
        <f t="shared" si="106"/>
        <v>2.0560020930017488E-2</v>
      </c>
      <c r="J1675" s="5">
        <f t="shared" si="107"/>
        <v>-3.7107729938350591E-2</v>
      </c>
    </row>
    <row r="1676" spans="1:10" ht="15" customHeight="1" x14ac:dyDescent="0.2">
      <c r="A1676" s="3">
        <f>'2_CVaR_t2'!A1676</f>
        <v>44636</v>
      </c>
      <c r="B1676" s="5">
        <f>'2_CVaR_t2'!D1676-1</f>
        <v>1.968952135782942E-2</v>
      </c>
      <c r="C1676" s="5">
        <f>'Stocks Returns'!B1672</f>
        <v>2.4780175859312692E-2</v>
      </c>
      <c r="D1676" s="5">
        <f>'Stocks Returns'!C1672</f>
        <v>2.7796643058116022E-2</v>
      </c>
      <c r="E1676" s="5">
        <f>'Stocks Returns'!D1672</f>
        <v>4.3702876291538573E-2</v>
      </c>
      <c r="F1676" s="5">
        <f>'Stocks Returns'!E1672</f>
        <v>-2.4197790636507621E-3</v>
      </c>
      <c r="G1676" s="5">
        <f t="shared" si="104"/>
        <v>6.337694314483059E-3</v>
      </c>
      <c r="H1676" s="5">
        <f t="shared" si="105"/>
        <v>-1.134052109258047E-3</v>
      </c>
      <c r="I1676" s="5">
        <f t="shared" si="106"/>
        <v>1.4682541937399984E-2</v>
      </c>
      <c r="J1676" s="5">
        <f t="shared" si="107"/>
        <v>-2.2834348298198907E-2</v>
      </c>
    </row>
    <row r="1677" spans="1:10" ht="15" customHeight="1" x14ac:dyDescent="0.2">
      <c r="A1677" s="3">
        <f>'2_CVaR_t2'!A1677</f>
        <v>44637</v>
      </c>
      <c r="B1677" s="5">
        <f>'2_CVaR_t2'!D1677-1</f>
        <v>5.2609652486350633E-3</v>
      </c>
      <c r="C1677" s="5">
        <f>'Stocks Returns'!B1673</f>
        <v>2.7301092043681141E-3</v>
      </c>
      <c r="D1677" s="5">
        <f>'Stocks Returns'!C1673</f>
        <v>7.457403124557338E-3</v>
      </c>
      <c r="E1677" s="5">
        <f>'Stocks Returns'!D1673</f>
        <v>8.9632107023411844E-3</v>
      </c>
      <c r="F1677" s="5">
        <f>'Stocks Returns'!E1673</f>
        <v>4.2290655979751124E-2</v>
      </c>
      <c r="G1677" s="5">
        <f t="shared" si="104"/>
        <v>-1.8420129023034339E-3</v>
      </c>
      <c r="H1677" s="5">
        <f t="shared" si="105"/>
        <v>-2.3824520948448249E-4</v>
      </c>
      <c r="I1677" s="5">
        <f t="shared" si="106"/>
        <v>1.2381110611321211E-3</v>
      </c>
      <c r="J1677" s="5">
        <f t="shared" si="107"/>
        <v>3.6853927512543204E-2</v>
      </c>
    </row>
    <row r="1678" spans="1:10" ht="15" customHeight="1" x14ac:dyDescent="0.2">
      <c r="A1678" s="3">
        <f>'2_CVaR_t2'!A1678</f>
        <v>44638</v>
      </c>
      <c r="B1678" s="5">
        <f>'2_CVaR_t2'!D1678-1</f>
        <v>1.7930479259104626E-2</v>
      </c>
      <c r="C1678" s="5">
        <f>'Stocks Returns'!B1674</f>
        <v>2.1392454297938679E-2</v>
      </c>
      <c r="D1678" s="5">
        <f>'Stocks Returns'!C1674</f>
        <v>2.6516748653080402E-2</v>
      </c>
      <c r="E1678" s="5">
        <f>'Stocks Returns'!D1674</f>
        <v>2.4794484221691837E-2</v>
      </c>
      <c r="F1678" s="5">
        <f>'Stocks Returns'!E1674</f>
        <v>7.7911565314174869E-3</v>
      </c>
      <c r="G1678" s="5">
        <f t="shared" si="104"/>
        <v>4.6409628973423482E-3</v>
      </c>
      <c r="H1678" s="5">
        <f t="shared" si="105"/>
        <v>1.7490167436335843E-4</v>
      </c>
      <c r="I1678" s="5">
        <f t="shared" si="106"/>
        <v>-1.6296642023523079E-3</v>
      </c>
      <c r="J1678" s="5">
        <f t="shared" si="107"/>
        <v>-1.0797405148503695E-2</v>
      </c>
    </row>
    <row r="1679" spans="1:10" ht="15" customHeight="1" x14ac:dyDescent="0.2">
      <c r="A1679" s="3">
        <f>'2_CVaR_t2'!A1679</f>
        <v>44641</v>
      </c>
      <c r="B1679" s="5">
        <f>'2_CVaR_t2'!D1679-1</f>
        <v>-6.2909788662804944E-3</v>
      </c>
      <c r="C1679" s="5">
        <f>'Stocks Returns'!B1675</f>
        <v>-4.1888804265043378E-3</v>
      </c>
      <c r="D1679" s="5">
        <f>'Stocks Returns'!C1675</f>
        <v>-9.4473095705354115E-3</v>
      </c>
      <c r="E1679" s="5">
        <f>'Stocks Returns'!D1675</f>
        <v>-9.3155647561135035E-3</v>
      </c>
      <c r="F1679" s="5">
        <f>'Stocks Returns'!E1675</f>
        <v>3.1726907630522216E-2</v>
      </c>
      <c r="G1679" s="5">
        <f t="shared" si="104"/>
        <v>2.3440322236484689E-3</v>
      </c>
      <c r="H1679" s="5">
        <f t="shared" si="105"/>
        <v>-1.4152876365636571E-4</v>
      </c>
      <c r="I1679" s="5">
        <f t="shared" si="106"/>
        <v>8.9530041727566706E-6</v>
      </c>
      <c r="J1679" s="5">
        <f t="shared" si="107"/>
        <v>3.8281897405735114E-2</v>
      </c>
    </row>
    <row r="1680" spans="1:10" ht="15" customHeight="1" x14ac:dyDescent="0.2">
      <c r="A1680" s="3">
        <f>'2_CVaR_t2'!A1680</f>
        <v>44642</v>
      </c>
      <c r="B1680" s="5">
        <f>'2_CVaR_t2'!D1680-1</f>
        <v>4.0104608869013791E-3</v>
      </c>
      <c r="C1680" s="5">
        <f>'Stocks Returns'!B1676</f>
        <v>2.7533460803059295E-2</v>
      </c>
      <c r="D1680" s="5">
        <f>'Stocks Returns'!C1676</f>
        <v>6.5886472539624652E-3</v>
      </c>
      <c r="E1680" s="5">
        <f>'Stocks Returns'!D1676</f>
        <v>-2.3507901266813791E-3</v>
      </c>
      <c r="F1680" s="5">
        <f>'Stocks Returns'!E1676</f>
        <v>-9.6340988711561826E-3</v>
      </c>
      <c r="G1680" s="5">
        <f t="shared" si="104"/>
        <v>2.4163464872074714E-2</v>
      </c>
      <c r="H1680" s="5">
        <f t="shared" si="105"/>
        <v>7.3341306016712522E-4</v>
      </c>
      <c r="I1680" s="5">
        <f t="shared" si="106"/>
        <v>-8.2302592216924389E-3</v>
      </c>
      <c r="J1680" s="5">
        <f t="shared" si="107"/>
        <v>-1.3772717183254658E-2</v>
      </c>
    </row>
    <row r="1681" spans="1:10" ht="15" customHeight="1" x14ac:dyDescent="0.2">
      <c r="A1681" s="3">
        <f>'2_CVaR_t2'!A1681</f>
        <v>44643</v>
      </c>
      <c r="B1681" s="5">
        <f>'2_CVaR_t2'!D1681-1</f>
        <v>-1.2546194486884321E-2</v>
      </c>
      <c r="C1681" s="5">
        <f>'Stocks Returns'!B1677</f>
        <v>-9.3040565686639543E-3</v>
      </c>
      <c r="D1681" s="5">
        <f>'Stocks Returns'!C1677</f>
        <v>-1.7347919622831443E-2</v>
      </c>
      <c r="E1681" s="5">
        <f>'Stocks Returns'!D1677</f>
        <v>-3.4297682942793672E-2</v>
      </c>
      <c r="F1681" s="5">
        <f>'Stocks Returns'!E1677</f>
        <v>2.5547803871474928E-2</v>
      </c>
      <c r="G1681" s="5">
        <f t="shared" si="104"/>
        <v>3.2420765565208936E-3</v>
      </c>
      <c r="H1681" s="5">
        <f t="shared" si="105"/>
        <v>1.1638964692741102E-3</v>
      </c>
      <c r="I1681" s="5">
        <f t="shared" si="106"/>
        <v>-1.5741036630444037E-2</v>
      </c>
      <c r="J1681" s="5">
        <f t="shared" si="107"/>
        <v>3.8596140785635516E-2</v>
      </c>
    </row>
    <row r="1682" spans="1:10" ht="15" customHeight="1" x14ac:dyDescent="0.2">
      <c r="A1682" s="3">
        <f>'2_CVaR_t2'!A1682</f>
        <v>44644</v>
      </c>
      <c r="B1682" s="5">
        <f>'2_CVaR_t2'!D1682-1</f>
        <v>1.045325921187823E-2</v>
      </c>
      <c r="C1682" s="5">
        <f>'Stocks Returns'!B1678</f>
        <v>1.8782870022539422E-2</v>
      </c>
      <c r="D1682" s="5">
        <f>'Stocks Returns'!C1678</f>
        <v>1.2250791876280864E-2</v>
      </c>
      <c r="E1682" s="5">
        <f>'Stocks Returns'!D1678</f>
        <v>5.3002575572726141E-2</v>
      </c>
      <c r="F1682" s="5">
        <f>'Stocks Returns'!E1678</f>
        <v>1.6288205423014013E-3</v>
      </c>
      <c r="G1682" s="5">
        <f t="shared" si="104"/>
        <v>9.2193279128040748E-3</v>
      </c>
      <c r="H1682" s="5">
        <f t="shared" si="105"/>
        <v>-3.0865500996934622E-3</v>
      </c>
      <c r="I1682" s="5">
        <f t="shared" si="106"/>
        <v>3.761412293839736E-2</v>
      </c>
      <c r="J1682" s="5">
        <f t="shared" si="107"/>
        <v>-9.1978687505168376E-3</v>
      </c>
    </row>
    <row r="1683" spans="1:10" ht="15" customHeight="1" x14ac:dyDescent="0.2">
      <c r="A1683" s="3">
        <f>'2_CVaR_t2'!A1683</f>
        <v>44645</v>
      </c>
      <c r="B1683" s="5">
        <f>'2_CVaR_t2'!D1683-1</f>
        <v>2.9744912045226446E-3</v>
      </c>
      <c r="C1683" s="5">
        <f>'Stocks Returns'!B1679</f>
        <v>8.4808259587021428E-3</v>
      </c>
      <c r="D1683" s="5">
        <f>'Stocks Returns'!C1679</f>
        <v>5.1539275689107544E-3</v>
      </c>
      <c r="E1683" s="5">
        <f>'Stocks Returns'!D1679</f>
        <v>-6.6941297631308849E-3</v>
      </c>
      <c r="F1683" s="5">
        <f>'Stocks Returns'!E1679</f>
        <v>2.8314520757604766E-2</v>
      </c>
      <c r="G1683" s="5">
        <f t="shared" si="104"/>
        <v>6.1067212141177685E-3</v>
      </c>
      <c r="H1683" s="5">
        <f t="shared" si="105"/>
        <v>8.2336878662151499E-4</v>
      </c>
      <c r="I1683" s="5">
        <f t="shared" si="106"/>
        <v>-1.10446019595766E-2</v>
      </c>
      <c r="J1683" s="5">
        <f t="shared" si="107"/>
        <v>2.5251310741737195E-2</v>
      </c>
    </row>
    <row r="1684" spans="1:10" ht="15" customHeight="1" x14ac:dyDescent="0.2">
      <c r="A1684" s="3">
        <f>'2_CVaR_t2'!A1684</f>
        <v>44648</v>
      </c>
      <c r="B1684" s="5">
        <f>'2_CVaR_t2'!D1684-1</f>
        <v>6.8449925550748691E-3</v>
      </c>
      <c r="C1684" s="5">
        <f>'Stocks Returns'!B1680</f>
        <v>-6.4716636197440724E-2</v>
      </c>
      <c r="D1684" s="5">
        <f>'Stocks Returns'!C1680</f>
        <v>1.0712814173877261E-2</v>
      </c>
      <c r="E1684" s="5">
        <f>'Stocks Returns'!D1680</f>
        <v>3.7584240539141334E-3</v>
      </c>
      <c r="F1684" s="5">
        <f>'Stocks Returns'!E1680</f>
        <v>-3.7209302325581395E-2</v>
      </c>
      <c r="G1684" s="5">
        <f t="shared" si="104"/>
        <v>-7.0811504442665721E-2</v>
      </c>
      <c r="H1684" s="5">
        <f t="shared" si="105"/>
        <v>6.858934808436877E-4</v>
      </c>
      <c r="I1684" s="5">
        <f t="shared" si="106"/>
        <v>-6.3045556237339134E-3</v>
      </c>
      <c r="J1684" s="5">
        <f t="shared" si="107"/>
        <v>-4.4290360869023049E-2</v>
      </c>
    </row>
    <row r="1685" spans="1:10" ht="15" customHeight="1" x14ac:dyDescent="0.2">
      <c r="A1685" s="3">
        <f>'2_CVaR_t2'!A1685</f>
        <v>44649</v>
      </c>
      <c r="B1685" s="5">
        <f>'2_CVaR_t2'!D1685-1</f>
        <v>2.2364865765728714E-2</v>
      </c>
      <c r="C1685" s="5">
        <f>'Stocks Returns'!B1681</f>
        <v>2.6192337763878193E-2</v>
      </c>
      <c r="D1685" s="5">
        <f>'Stocks Returns'!C1681</f>
        <v>3.3292566924853828E-2</v>
      </c>
      <c r="E1685" s="5">
        <f>'Stocks Returns'!D1681</f>
        <v>3.0083925112976084E-2</v>
      </c>
      <c r="F1685" s="5">
        <f>'Stocks Returns'!E1681</f>
        <v>-2.7149758454106276E-2</v>
      </c>
      <c r="G1685" s="5">
        <f t="shared" si="104"/>
        <v>5.1780126972437029E-3</v>
      </c>
      <c r="H1685" s="5">
        <f t="shared" si="105"/>
        <v>4.2446711580302471E-4</v>
      </c>
      <c r="I1685" s="5">
        <f t="shared" si="106"/>
        <v>-2.88497392587371E-3</v>
      </c>
      <c r="J1685" s="5">
        <f t="shared" si="107"/>
        <v>-5.034152051627043E-2</v>
      </c>
    </row>
    <row r="1686" spans="1:10" ht="15" customHeight="1" x14ac:dyDescent="0.2">
      <c r="A1686" s="3">
        <f>'2_CVaR_t2'!A1686</f>
        <v>44650</v>
      </c>
      <c r="B1686" s="5">
        <f>'2_CVaR_t2'!D1686-1</f>
        <v>-1.360419765759302E-2</v>
      </c>
      <c r="C1686" s="5">
        <f>'Stocks Returns'!B1682</f>
        <v>-2.0952380952380945E-2</v>
      </c>
      <c r="D1686" s="5">
        <f>'Stocks Returns'!C1682</f>
        <v>-1.8279852709100597E-2</v>
      </c>
      <c r="E1686" s="5">
        <f>'Stocks Returns'!D1682</f>
        <v>-4.2491852594635282E-2</v>
      </c>
      <c r="F1686" s="5">
        <f>'Stocks Returns'!E1682</f>
        <v>4.071903863342996E-3</v>
      </c>
      <c r="G1686" s="5">
        <f t="shared" si="104"/>
        <v>-7.3891755606864049E-3</v>
      </c>
      <c r="H1686" s="5">
        <f t="shared" si="105"/>
        <v>1.7890663051398081E-3</v>
      </c>
      <c r="I1686" s="5">
        <f t="shared" si="106"/>
        <v>-2.2373689961681101E-2</v>
      </c>
      <c r="J1686" s="5">
        <f t="shared" si="107"/>
        <v>1.8218521360972226E-2</v>
      </c>
    </row>
    <row r="1687" spans="1:10" ht="15" customHeight="1" x14ac:dyDescent="0.2">
      <c r="A1687" s="3">
        <f>'2_CVaR_t2'!A1687</f>
        <v>44651</v>
      </c>
      <c r="B1687" s="5">
        <f>'2_CVaR_t2'!D1687-1</f>
        <v>-6.9345175209122312E-3</v>
      </c>
      <c r="C1687" s="5">
        <f>'Stocks Returns'!B1683</f>
        <v>-3.0350194552529075E-2</v>
      </c>
      <c r="D1687" s="5">
        <f>'Stocks Returns'!C1683</f>
        <v>-9.7343156954676768E-3</v>
      </c>
      <c r="E1687" s="5">
        <f>'Stocks Returns'!D1683</f>
        <v>-1.6363398350569436E-2</v>
      </c>
      <c r="F1687" s="5">
        <f>'Stocks Returns'!E1683</f>
        <v>-1.0880316518298683E-2</v>
      </c>
      <c r="G1687" s="5">
        <f t="shared" si="104"/>
        <v>-2.3198639788464204E-2</v>
      </c>
      <c r="H1687" s="5">
        <f t="shared" si="105"/>
        <v>5.1858507038331399E-4</v>
      </c>
      <c r="I1687" s="5">
        <f t="shared" si="106"/>
        <v>-6.0890761473775621E-3</v>
      </c>
      <c r="J1687" s="5">
        <f t="shared" si="107"/>
        <v>-3.6572890389831303E-3</v>
      </c>
    </row>
    <row r="1688" spans="1:10" ht="15" customHeight="1" x14ac:dyDescent="0.2">
      <c r="A1688" s="3">
        <f>'2_CVaR_t2'!A1688</f>
        <v>44652</v>
      </c>
      <c r="B1688" s="5">
        <f>'2_CVaR_t2'!D1688-1</f>
        <v>1.2188545291667685E-2</v>
      </c>
      <c r="C1688" s="5">
        <f>'Stocks Returns'!B1684</f>
        <v>4.0128410914925805E-3</v>
      </c>
      <c r="D1688" s="5">
        <f>'Stocks Returns'!C1684</f>
        <v>2.0697118636425094E-2</v>
      </c>
      <c r="E1688" s="5">
        <f>'Stocks Returns'!D1684</f>
        <v>-1.557093425605538E-2</v>
      </c>
      <c r="F1688" s="5">
        <f>'Stocks Returns'!E1684</f>
        <v>5.8000000000000274E-3</v>
      </c>
      <c r="G1688" s="5">
        <f t="shared" si="104"/>
        <v>-7.2188541911977801E-3</v>
      </c>
      <c r="H1688" s="5">
        <f t="shared" si="105"/>
        <v>2.8058910952778737E-3</v>
      </c>
      <c r="I1688" s="5">
        <f t="shared" si="106"/>
        <v>-3.3520511100148143E-2</v>
      </c>
      <c r="J1688" s="5">
        <f t="shared" si="107"/>
        <v>-6.8280364541122157E-3</v>
      </c>
    </row>
    <row r="1689" spans="1:10" ht="15" customHeight="1" x14ac:dyDescent="0.2">
      <c r="A1689" s="3">
        <f>'2_CVaR_t2'!A1689</f>
        <v>44655</v>
      </c>
      <c r="B1689" s="5">
        <f>'2_CVaR_t2'!D1689-1</f>
        <v>4.1337416851823239E-3</v>
      </c>
      <c r="C1689" s="5">
        <f>'Stocks Returns'!B1685</f>
        <v>3.1175059952038398E-2</v>
      </c>
      <c r="D1689" s="5">
        <f>'Stocks Returns'!C1685</f>
        <v>6.0964834776462418E-3</v>
      </c>
      <c r="E1689" s="5">
        <f>'Stocks Returns'!D1685</f>
        <v>5.542787616601208E-3</v>
      </c>
      <c r="F1689" s="5">
        <f>'Stocks Returns'!E1685</f>
        <v>-2.982700338038935E-4</v>
      </c>
      <c r="G1689" s="5">
        <f t="shared" si="104"/>
        <v>2.7686552579504226E-2</v>
      </c>
      <c r="H1689" s="5">
        <f t="shared" si="105"/>
        <v>5.9812312241645967E-5</v>
      </c>
      <c r="I1689" s="5">
        <f t="shared" si="106"/>
        <v>-5.1863270867308613E-4</v>
      </c>
      <c r="J1689" s="5">
        <f t="shared" si="107"/>
        <v>-4.5648623546908134E-3</v>
      </c>
    </row>
    <row r="1690" spans="1:10" ht="15" customHeight="1" x14ac:dyDescent="0.2">
      <c r="A1690" s="3">
        <f>'2_CVaR_t2'!A1690</f>
        <v>44656</v>
      </c>
      <c r="B1690" s="5">
        <f>'2_CVaR_t2'!D1690-1</f>
        <v>-7.5537138021611883E-3</v>
      </c>
      <c r="C1690" s="5">
        <f>'Stocks Returns'!B1686</f>
        <v>-5.3488372093023262E-2</v>
      </c>
      <c r="D1690" s="5">
        <f>'Stocks Returns'!C1686</f>
        <v>-7.2451040660402866E-3</v>
      </c>
      <c r="E1690" s="5">
        <f>'Stocks Returns'!D1686</f>
        <v>-5.7676794837321799E-2</v>
      </c>
      <c r="F1690" s="5">
        <f>'Stocks Returns'!E1686</f>
        <v>-2.4863252113376477E-2</v>
      </c>
      <c r="G1690" s="5">
        <f t="shared" si="104"/>
        <v>-4.574157585651327E-2</v>
      </c>
      <c r="H1690" s="5">
        <f t="shared" si="105"/>
        <v>3.91909107548063E-3</v>
      </c>
      <c r="I1690" s="5">
        <f t="shared" si="106"/>
        <v>-4.6488595317316E-2</v>
      </c>
      <c r="J1690" s="5">
        <f t="shared" si="107"/>
        <v>-1.6997455999826883E-2</v>
      </c>
    </row>
    <row r="1691" spans="1:10" ht="15" customHeight="1" x14ac:dyDescent="0.2">
      <c r="A1691" s="3">
        <f>'2_CVaR_t2'!A1691</f>
        <v>44657</v>
      </c>
      <c r="B1691" s="5">
        <f>'2_CVaR_t2'!D1691-1</f>
        <v>-2.0917424417031705E-2</v>
      </c>
      <c r="C1691" s="5">
        <f>'Stocks Returns'!B1687</f>
        <v>-2.0475020475020478E-2</v>
      </c>
      <c r="D1691" s="5">
        <f>'Stocks Returns'!C1687</f>
        <v>-3.1314963067804902E-2</v>
      </c>
      <c r="E1691" s="5">
        <f>'Stocks Returns'!D1687</f>
        <v>-2.582394064773863E-2</v>
      </c>
      <c r="F1691" s="5">
        <f>'Stocks Returns'!E1687</f>
        <v>-5.2014278429372007E-3</v>
      </c>
      <c r="G1691" s="5">
        <f t="shared" si="104"/>
        <v>1.1848531807954338E-4</v>
      </c>
      <c r="H1691" s="5">
        <f t="shared" si="105"/>
        <v>-4.8289411921320635E-4</v>
      </c>
      <c r="I1691" s="5">
        <f t="shared" si="106"/>
        <v>5.0878786181119649E-3</v>
      </c>
      <c r="J1691" s="5">
        <f t="shared" si="107"/>
        <v>1.6536825648575296E-2</v>
      </c>
    </row>
    <row r="1692" spans="1:10" ht="15" customHeight="1" x14ac:dyDescent="0.2">
      <c r="A1692" s="3">
        <f>'2_CVaR_t2'!A1692</f>
        <v>44658</v>
      </c>
      <c r="B1692" s="5">
        <f>'2_CVaR_t2'!D1692-1</f>
        <v>-8.1517138049975735E-3</v>
      </c>
      <c r="C1692" s="5">
        <f>'Stocks Returns'!B1688</f>
        <v>-3.5535117056856191E-2</v>
      </c>
      <c r="D1692" s="5">
        <f>'Stocks Returns'!C1688</f>
        <v>-1.3058764439979886E-2</v>
      </c>
      <c r="E1692" s="5">
        <f>'Stocks Returns'!D1688</f>
        <v>-1.3181019332162425E-3</v>
      </c>
      <c r="F1692" s="5">
        <f>'Stocks Returns'!E1688</f>
        <v>2.4810334221857522E-2</v>
      </c>
      <c r="G1692" s="5">
        <f t="shared" si="104"/>
        <v>-2.7213455607182236E-2</v>
      </c>
      <c r="H1692" s="5">
        <f t="shared" si="105"/>
        <v>-1.0144702802022832E-3</v>
      </c>
      <c r="I1692" s="5">
        <f t="shared" si="106"/>
        <v>1.0752691127152089E-2</v>
      </c>
      <c r="J1692" s="5">
        <f t="shared" si="107"/>
        <v>3.3296895764294683E-2</v>
      </c>
    </row>
    <row r="1693" spans="1:10" ht="15" customHeight="1" x14ac:dyDescent="0.2">
      <c r="A1693" s="3">
        <f>'2_CVaR_t2'!A1693</f>
        <v>44659</v>
      </c>
      <c r="B1693" s="5">
        <f>'2_CVaR_t2'!D1693-1</f>
        <v>1.0820575087922002E-3</v>
      </c>
      <c r="C1693" s="5">
        <f>'Stocks Returns'!B1689</f>
        <v>5.8951018638925046E-2</v>
      </c>
      <c r="D1693" s="5">
        <f>'Stocks Returns'!C1689</f>
        <v>3.8399259773305161E-3</v>
      </c>
      <c r="E1693" s="5">
        <f>'Stocks Returns'!D1689</f>
        <v>-2.7423375861563293E-2</v>
      </c>
      <c r="F1693" s="5">
        <f>'Stocks Returns'!E1689</f>
        <v>3.0912364945978377E-2</v>
      </c>
      <c r="G1693" s="5">
        <f t="shared" si="104"/>
        <v>5.8396135122994075E-2</v>
      </c>
      <c r="H1693" s="5">
        <f t="shared" si="105"/>
        <v>2.2945327967610644E-3</v>
      </c>
      <c r="I1693" s="5">
        <f t="shared" si="106"/>
        <v>-2.8980788279591118E-2</v>
      </c>
      <c r="J1693" s="5">
        <f t="shared" si="107"/>
        <v>2.9813632203019469E-2</v>
      </c>
    </row>
    <row r="1694" spans="1:10" ht="15" customHeight="1" x14ac:dyDescent="0.2">
      <c r="A1694" s="3">
        <f>'2_CVaR_t2'!A1694</f>
        <v>44662</v>
      </c>
      <c r="B1694" s="5">
        <f>'2_CVaR_t2'!D1694-1</f>
        <v>-6.91231906660561E-3</v>
      </c>
      <c r="C1694" s="5">
        <f>'Stocks Returns'!B1690</f>
        <v>1.4326647564469885E-2</v>
      </c>
      <c r="D1694" s="5">
        <f>'Stocks Returns'!C1690</f>
        <v>-1.0277444925799517E-2</v>
      </c>
      <c r="E1694" s="5">
        <f>'Stocks Returns'!D1690</f>
        <v>-7.6899879372737123E-3</v>
      </c>
      <c r="F1694" s="5">
        <f>'Stocks Returns'!E1690</f>
        <v>-4.9199417758369668E-2</v>
      </c>
      <c r="G1694" s="5">
        <f t="shared" si="104"/>
        <v>2.1456862664477303E-2</v>
      </c>
      <c r="H1694" s="5">
        <f t="shared" si="105"/>
        <v>-5.7214457188337411E-5</v>
      </c>
      <c r="I1694" s="5">
        <f t="shared" si="106"/>
        <v>2.5515713691219594E-3</v>
      </c>
      <c r="J1694" s="5">
        <f t="shared" si="107"/>
        <v>-4.1999433812403494E-2</v>
      </c>
    </row>
    <row r="1695" spans="1:10" ht="15" customHeight="1" x14ac:dyDescent="0.2">
      <c r="A1695" s="3">
        <f>'2_CVaR_t2'!A1695</f>
        <v>44663</v>
      </c>
      <c r="B1695" s="5">
        <f>'2_CVaR_t2'!D1695-1</f>
        <v>-9.9511196845278871E-3</v>
      </c>
      <c r="C1695" s="5">
        <f>'Stocks Returns'!B1691</f>
        <v>-4.0355125100888234E-3</v>
      </c>
      <c r="D1695" s="5">
        <f>'Stocks Returns'!C1691</f>
        <v>-1.5599534342258359E-2</v>
      </c>
      <c r="E1695" s="5">
        <f>'Stocks Returns'!D1691</f>
        <v>-5.1663880869169398E-3</v>
      </c>
      <c r="F1695" s="5">
        <f>'Stocks Returns'!E1691</f>
        <v>2.0616452337211655E-2</v>
      </c>
      <c r="G1695" s="5">
        <f t="shared" si="104"/>
        <v>6.0159413134953741E-3</v>
      </c>
      <c r="H1695" s="5">
        <f t="shared" si="105"/>
        <v>-9.0698710470739352E-4</v>
      </c>
      <c r="I1695" s="5">
        <f t="shared" si="106"/>
        <v>9.5601641678177245E-3</v>
      </c>
      <c r="J1695" s="5">
        <f t="shared" si="107"/>
        <v>3.0970921834918619E-2</v>
      </c>
    </row>
    <row r="1696" spans="1:10" ht="15" customHeight="1" x14ac:dyDescent="0.2">
      <c r="A1696" s="3">
        <f>'2_CVaR_t2'!A1696</f>
        <v>44664</v>
      </c>
      <c r="B1696" s="5">
        <f>'2_CVaR_t2'!D1696-1</f>
        <v>6.5953391152828722E-3</v>
      </c>
      <c r="C1696" s="5">
        <f>'Stocks Returns'!B1692</f>
        <v>5.3484602917341917E-2</v>
      </c>
      <c r="D1696" s="5">
        <f>'Stocks Returns'!C1692</f>
        <v>8.84578997161789E-3</v>
      </c>
      <c r="E1696" s="5">
        <f>'Stocks Returns'!D1692</f>
        <v>1.9703681075301738E-2</v>
      </c>
      <c r="F1696" s="5">
        <f>'Stocks Returns'!E1692</f>
        <v>2.2999999999999687E-3</v>
      </c>
      <c r="G1696" s="5">
        <f t="shared" si="104"/>
        <v>4.7629729784495554E-2</v>
      </c>
      <c r="H1696" s="5">
        <f t="shared" si="105"/>
        <v>-8.1370639662775059E-4</v>
      </c>
      <c r="I1696" s="5">
        <f t="shared" si="106"/>
        <v>1.0009167137193145E-2</v>
      </c>
      <c r="J1696" s="5">
        <f t="shared" si="107"/>
        <v>-4.521900978407125E-3</v>
      </c>
    </row>
    <row r="1697" spans="1:10" ht="15" customHeight="1" x14ac:dyDescent="0.2">
      <c r="A1697" s="3">
        <f>'2_CVaR_t2'!A1697</f>
        <v>44665</v>
      </c>
      <c r="B1697" s="5">
        <f>'2_CVaR_t2'!D1697-1</f>
        <v>-2.5481922636302334E-3</v>
      </c>
      <c r="C1697" s="5">
        <f>'Stocks Returns'!B1693</f>
        <v>-4.3076923076923124E-2</v>
      </c>
      <c r="D1697" s="5">
        <f>'Stocks Returns'!C1693</f>
        <v>-2.2506681671121687E-3</v>
      </c>
      <c r="E1697" s="5">
        <f>'Stocks Returns'!D1693</f>
        <v>-2.3067705212702294E-2</v>
      </c>
      <c r="F1697" s="5">
        <f>'Stocks Returns'!E1693</f>
        <v>1.1373840167614446E-2</v>
      </c>
      <c r="G1697" s="5">
        <f t="shared" si="104"/>
        <v>-4.0142000072179149E-2</v>
      </c>
      <c r="H1697" s="5">
        <f t="shared" si="105"/>
        <v>1.5467133104812118E-3</v>
      </c>
      <c r="I1697" s="5">
        <f t="shared" si="106"/>
        <v>-1.9267199597543687E-2</v>
      </c>
      <c r="J1697" s="5">
        <f t="shared" si="107"/>
        <v>1.4043558170906429E-2</v>
      </c>
    </row>
    <row r="1698" spans="1:10" ht="15" customHeight="1" x14ac:dyDescent="0.2">
      <c r="A1698" s="3">
        <f>'2_CVaR_t2'!A1698</f>
        <v>44666</v>
      </c>
      <c r="B1698" s="5">
        <f>'2_CVaR_t2'!D1698-1</f>
        <v>3.1594126486123031E-5</v>
      </c>
      <c r="C1698" s="5">
        <f>'Stocks Returns'!B1694</f>
        <v>0</v>
      </c>
      <c r="D1698" s="5">
        <f>'Stocks Returns'!C1694</f>
        <v>0</v>
      </c>
      <c r="E1698" s="5">
        <f>'Stocks Returns'!D1694</f>
        <v>0</v>
      </c>
      <c r="F1698" s="5">
        <f>'Stocks Returns'!E1694</f>
        <v>0</v>
      </c>
      <c r="G1698" s="5">
        <f t="shared" si="104"/>
        <v>4.5494065351061984E-4</v>
      </c>
      <c r="H1698" s="5">
        <f t="shared" si="105"/>
        <v>6.1315236885345803E-7</v>
      </c>
      <c r="I1698" s="5">
        <f t="shared" si="106"/>
        <v>-7.0241384070458875E-6</v>
      </c>
      <c r="J1698" s="5">
        <f t="shared" si="107"/>
        <v>-8.2789821646411454E-6</v>
      </c>
    </row>
    <row r="1699" spans="1:10" ht="15" customHeight="1" x14ac:dyDescent="0.2">
      <c r="A1699" s="3">
        <f>'2_CVaR_t2'!A1699</f>
        <v>44669</v>
      </c>
      <c r="B1699" s="5">
        <f>'2_CVaR_t2'!D1699-1</f>
        <v>2.8046690552356868E-3</v>
      </c>
      <c r="C1699" s="5">
        <f>'Stocks Returns'!B1695</f>
        <v>-2.8938906752411508E-2</v>
      </c>
      <c r="D1699" s="5">
        <f>'Stocks Returns'!C1695</f>
        <v>1.7857982048028465E-3</v>
      </c>
      <c r="E1699" s="5">
        <f>'Stocks Returns'!D1695</f>
        <v>3.0972094449555287E-2</v>
      </c>
      <c r="F1699" s="5">
        <f>'Stocks Returns'!E1695</f>
        <v>2.0716188221367116E-2</v>
      </c>
      <c r="G1699" s="5">
        <f t="shared" si="104"/>
        <v>-3.1149759246850796E-2</v>
      </c>
      <c r="H1699" s="5">
        <f t="shared" si="105"/>
        <v>-2.2948269551506337E-3</v>
      </c>
      <c r="I1699" s="5">
        <f t="shared" si="106"/>
        <v>2.6872264278628356E-2</v>
      </c>
      <c r="J1699" s="5">
        <f t="shared" si="107"/>
        <v>1.7829265360744875E-2</v>
      </c>
    </row>
    <row r="1700" spans="1:10" ht="15" customHeight="1" x14ac:dyDescent="0.2">
      <c r="A1700" s="3">
        <f>'2_CVaR_t2'!A1700</f>
        <v>44670</v>
      </c>
      <c r="B1700" s="5">
        <f>'2_CVaR_t2'!D1700-1</f>
        <v>8.6978437288716126E-3</v>
      </c>
      <c r="C1700" s="5">
        <f>'Stocks Returns'!B1696</f>
        <v>1.3658940397350827E-2</v>
      </c>
      <c r="D1700" s="5">
        <f>'Stocks Returns'!C1696</f>
        <v>1.1868461791058715E-2</v>
      </c>
      <c r="E1700" s="5">
        <f>'Stocks Returns'!D1696</f>
        <v>2.4687685901249479E-2</v>
      </c>
      <c r="F1700" s="5">
        <f>'Stocks Returns'!E1696</f>
        <v>-1.8459456847395361E-2</v>
      </c>
      <c r="G1700" s="5">
        <f t="shared" si="104"/>
        <v>5.7829021187919168E-3</v>
      </c>
      <c r="H1700" s="5">
        <f t="shared" si="105"/>
        <v>-8.8536942254290561E-4</v>
      </c>
      <c r="I1700" s="5">
        <f t="shared" si="106"/>
        <v>1.1890066642515049E-2</v>
      </c>
      <c r="J1700" s="5">
        <f t="shared" si="107"/>
        <v>-2.7463903263932832E-2</v>
      </c>
    </row>
    <row r="1701" spans="1:10" ht="15" customHeight="1" x14ac:dyDescent="0.2">
      <c r="A1701" s="3">
        <f>'2_CVaR_t2'!A1701</f>
        <v>44671</v>
      </c>
      <c r="B1701" s="5">
        <f>'2_CVaR_t2'!D1701-1</f>
        <v>6.3085837868543937E-3</v>
      </c>
      <c r="C1701" s="5">
        <f>'Stocks Returns'!B1697</f>
        <v>-6.0432829726418835E-2</v>
      </c>
      <c r="D1701" s="5">
        <f>'Stocks Returns'!C1697</f>
        <v>9.6893834028743964E-3</v>
      </c>
      <c r="E1701" s="5">
        <f>'Stocks Returns'!D1697</f>
        <v>3.6284470246734646E-3</v>
      </c>
      <c r="F1701" s="5">
        <f>'Stocks Returns'!E1697</f>
        <v>1.0929499803072007E-2</v>
      </c>
      <c r="G1701" s="5">
        <f t="shared" si="104"/>
        <v>-6.6012041216755066E-2</v>
      </c>
      <c r="H1701" s="5">
        <f t="shared" si="105"/>
        <v>4.5191559956645096E-4</v>
      </c>
      <c r="I1701" s="5">
        <f t="shared" si="106"/>
        <v>-5.6428421653831485E-3</v>
      </c>
      <c r="J1701" s="5">
        <f t="shared" si="107"/>
        <v>4.4052707203060303E-3</v>
      </c>
    </row>
    <row r="1702" spans="1:10" ht="15" customHeight="1" x14ac:dyDescent="0.2">
      <c r="A1702" s="3">
        <f>'2_CVaR_t2'!A1702</f>
        <v>44672</v>
      </c>
      <c r="B1702" s="5">
        <f>'2_CVaR_t2'!D1702-1</f>
        <v>-5.056975784268114E-3</v>
      </c>
      <c r="C1702" s="5">
        <f>'Stocks Returns'!B1698</f>
        <v>-6.7796610169491567E-2</v>
      </c>
      <c r="D1702" s="5">
        <f>'Stocks Returns'!C1698</f>
        <v>-6.1527159190045699E-3</v>
      </c>
      <c r="E1702" s="5">
        <f>'Stocks Returns'!D1698</f>
        <v>-2.2125813449023868E-2</v>
      </c>
      <c r="F1702" s="5">
        <f>'Stocks Returns'!E1698</f>
        <v>-3.8959774033310635E-2</v>
      </c>
      <c r="G1702" s="5">
        <f t="shared" si="104"/>
        <v>-6.244996079930755E-2</v>
      </c>
      <c r="H1702" s="5">
        <f t="shared" si="105"/>
        <v>1.3369362994905629E-3</v>
      </c>
      <c r="I1702" s="5">
        <f t="shared" si="106"/>
        <v>-1.4622571848947889E-2</v>
      </c>
      <c r="J1702" s="5">
        <f t="shared" si="107"/>
        <v>-3.3685764941744294E-2</v>
      </c>
    </row>
    <row r="1703" spans="1:10" ht="15" customHeight="1" x14ac:dyDescent="0.2">
      <c r="A1703" s="3">
        <f>'2_CVaR_t2'!A1703</f>
        <v>44673</v>
      </c>
      <c r="B1703" s="5">
        <f>'2_CVaR_t2'!D1703-1</f>
        <v>-2.5158975839941755E-2</v>
      </c>
      <c r="C1703" s="5">
        <f>'Stocks Returns'!B1699</f>
        <v>-4.1025641025640991E-2</v>
      </c>
      <c r="D1703" s="5">
        <f>'Stocks Returns'!C1699</f>
        <v>-3.8253638253638256E-2</v>
      </c>
      <c r="E1703" s="5">
        <f>'Stocks Returns'!D1699</f>
        <v>-2.2922212363206351E-2</v>
      </c>
      <c r="F1703" s="5">
        <f>'Stocks Returns'!E1699</f>
        <v>-2.6958548697679108E-2</v>
      </c>
      <c r="G1703" s="5">
        <f t="shared" si="104"/>
        <v>-1.6354676451083024E-2</v>
      </c>
      <c r="H1703" s="5">
        <f t="shared" si="105"/>
        <v>-1.1791190952097907E-3</v>
      </c>
      <c r="I1703" s="5">
        <f t="shared" si="106"/>
        <v>1.4249750496657214E-2</v>
      </c>
      <c r="J1703" s="5">
        <f t="shared" si="107"/>
        <v>-8.1727099930580666E-4</v>
      </c>
    </row>
    <row r="1704" spans="1:10" ht="15" customHeight="1" x14ac:dyDescent="0.2">
      <c r="A1704" s="3">
        <f>'2_CVaR_t2'!A1704</f>
        <v>44676</v>
      </c>
      <c r="B1704" s="5">
        <f>'2_CVaR_t2'!D1704-1</f>
        <v>6.8732700422324822E-3</v>
      </c>
      <c r="C1704" s="5">
        <f>'Stocks Returns'!B1700</f>
        <v>4.5211473018959669E-2</v>
      </c>
      <c r="D1704" s="5">
        <f>'Stocks Returns'!C1700</f>
        <v>8.5507037517413842E-3</v>
      </c>
      <c r="E1704" s="5">
        <f>'Stocks Returns'!D1700</f>
        <v>3.072498864840334E-2</v>
      </c>
      <c r="F1704" s="5">
        <f>'Stocks Returns'!E1700</f>
        <v>-4.5307780439537648E-2</v>
      </c>
      <c r="G1704" s="5">
        <f t="shared" si="104"/>
        <v>3.9089421255999721E-2</v>
      </c>
      <c r="H1704" s="5">
        <f t="shared" si="105"/>
        <v>-1.5178339790315534E-3</v>
      </c>
      <c r="I1704" s="5">
        <f t="shared" si="106"/>
        <v>2.0620273975128844E-2</v>
      </c>
      <c r="J1704" s="5">
        <f t="shared" si="107"/>
        <v>-5.2418192973547856E-2</v>
      </c>
    </row>
    <row r="1705" spans="1:10" ht="15" customHeight="1" x14ac:dyDescent="0.2">
      <c r="A1705" s="3">
        <f>'2_CVaR_t2'!A1705</f>
        <v>44677</v>
      </c>
      <c r="B1705" s="5">
        <f>'2_CVaR_t2'!D1705-1</f>
        <v>-2.8589171986506567E-2</v>
      </c>
      <c r="C1705" s="5">
        <f>'Stocks Returns'!B1701</f>
        <v>-7.7674418604651296E-2</v>
      </c>
      <c r="D1705" s="5">
        <f>'Stocks Returns'!C1701</f>
        <v>-4.2152893546082426E-2</v>
      </c>
      <c r="E1705" s="5">
        <f>'Stocks Returns'!D1701</f>
        <v>-4.3024963289280405E-2</v>
      </c>
      <c r="F1705" s="5">
        <f>'Stocks Returns'!E1701</f>
        <v>-3.7093606807768742E-3</v>
      </c>
      <c r="G1705" s="5">
        <f t="shared" si="104"/>
        <v>-4.9705961672842108E-2</v>
      </c>
      <c r="H1705" s="5">
        <f t="shared" si="105"/>
        <v>-3.0026149024364734E-5</v>
      </c>
      <c r="I1705" s="5">
        <f t="shared" si="106"/>
        <v>-7.9034332778653987E-4</v>
      </c>
      <c r="J1705" s="5">
        <f t="shared" si="107"/>
        <v>2.599269824166172E-2</v>
      </c>
    </row>
    <row r="1706" spans="1:10" ht="15" customHeight="1" x14ac:dyDescent="0.2">
      <c r="A1706" s="3">
        <f>'2_CVaR_t2'!A1706</f>
        <v>44678</v>
      </c>
      <c r="B1706" s="5">
        <f>'2_CVaR_t2'!D1706-1</f>
        <v>3.9938755112698843E-2</v>
      </c>
      <c r="C1706" s="5">
        <f>'Stocks Returns'!B1702</f>
        <v>-5.0428643469490719E-2</v>
      </c>
      <c r="D1706" s="5">
        <f>'Stocks Returns'!C1702</f>
        <v>6.4694181999005673E-2</v>
      </c>
      <c r="E1706" s="5">
        <f>'Stocks Returns'!D1702</f>
        <v>-1.196869725333749E-2</v>
      </c>
      <c r="F1706" s="5">
        <f>'Stocks Returns'!E1702</f>
        <v>1.9053876478318132E-2</v>
      </c>
      <c r="G1706" s="5">
        <f t="shared" si="104"/>
        <v>-8.8336977896740526E-2</v>
      </c>
      <c r="H1706" s="5">
        <f t="shared" si="105"/>
        <v>5.9619305380161774E-3</v>
      </c>
      <c r="I1706" s="5">
        <f t="shared" si="106"/>
        <v>-7.0875056397727745E-2</v>
      </c>
      <c r="J1706" s="5">
        <f t="shared" si="107"/>
        <v>-2.2380800142291928E-2</v>
      </c>
    </row>
    <row r="1707" spans="1:10" ht="15" customHeight="1" x14ac:dyDescent="0.2">
      <c r="A1707" s="3">
        <f>'2_CVaR_t2'!A1707</f>
        <v>44679</v>
      </c>
      <c r="B1707" s="5">
        <f>'2_CVaR_t2'!D1707-1</f>
        <v>2.2342130802825766E-2</v>
      </c>
      <c r="C1707" s="5">
        <f>'Stocks Returns'!B1703</f>
        <v>-2.549123738714798E-2</v>
      </c>
      <c r="D1707" s="5">
        <f>'Stocks Returns'!C1703</f>
        <v>3.0591751903227271E-2</v>
      </c>
      <c r="E1707" s="5">
        <f>'Stocks Returns'!D1703</f>
        <v>5.8860071439664541E-2</v>
      </c>
      <c r="F1707" s="5">
        <f>'Stocks Returns'!E1703</f>
        <v>4.8248441865463176E-2</v>
      </c>
      <c r="G1707" s="5">
        <f t="shared" si="104"/>
        <v>-4.6483707037004066E-2</v>
      </c>
      <c r="H1707" s="5">
        <f t="shared" si="105"/>
        <v>-2.2428880087732236E-3</v>
      </c>
      <c r="I1707" s="5">
        <f t="shared" si="106"/>
        <v>2.5924727135435727E-2</v>
      </c>
      <c r="J1707" s="5">
        <f t="shared" si="107"/>
        <v>2.5080280269737566E-2</v>
      </c>
    </row>
    <row r="1708" spans="1:10" ht="15" customHeight="1" x14ac:dyDescent="0.2">
      <c r="A1708" s="3">
        <f>'2_CVaR_t2'!A1708</f>
        <v>44680</v>
      </c>
      <c r="B1708" s="5">
        <f>'2_CVaR_t2'!D1708-1</f>
        <v>-2.3640177972884424E-2</v>
      </c>
      <c r="C1708" s="5">
        <f>'Stocks Returns'!B1704</f>
        <v>-1.0899182561308063E-2</v>
      </c>
      <c r="D1708" s="5">
        <f>'Stocks Returns'!C1704</f>
        <v>-3.4124898033173201E-2</v>
      </c>
      <c r="E1708" s="5">
        <f>'Stocks Returns'!D1704</f>
        <v>-4.3707832208858988E-2</v>
      </c>
      <c r="F1708" s="5">
        <f>'Stocks Returns'!E1704</f>
        <v>-2.0809841107124583E-2</v>
      </c>
      <c r="G1708" s="5">
        <f t="shared" si="104"/>
        <v>1.2311741786732101E-2</v>
      </c>
      <c r="H1708" s="5">
        <f t="shared" si="105"/>
        <v>7.1434937711577912E-4</v>
      </c>
      <c r="I1708" s="5">
        <f t="shared" si="106"/>
        <v>-8.7774766737832785E-3</v>
      </c>
      <c r="J1708" s="5">
        <f t="shared" si="107"/>
        <v>3.7548191918081279E-3</v>
      </c>
    </row>
    <row r="1709" spans="1:10" ht="15" customHeight="1" x14ac:dyDescent="0.2">
      <c r="A1709" s="3">
        <f>'2_CVaR_t2'!A1709</f>
        <v>44683</v>
      </c>
      <c r="B1709" s="5">
        <f>'2_CVaR_t2'!D1709-1</f>
        <v>-2.5386860358724839E-3</v>
      </c>
      <c r="C1709" s="5">
        <f>'Stocks Returns'!B1705</f>
        <v>6.0606060606060774E-2</v>
      </c>
      <c r="D1709" s="5">
        <f>'Stocks Returns'!C1705</f>
        <v>-7.5071552573546807E-3</v>
      </c>
      <c r="E1709" s="5">
        <f>'Stocks Returns'!D1705</f>
        <v>4.0797546012269814E-2</v>
      </c>
      <c r="F1709" s="5">
        <f>'Stocks Returns'!E1705</f>
        <v>4.1876046901172526E-3</v>
      </c>
      <c r="G1709" s="5">
        <f t="shared" si="104"/>
        <v>6.3531845149901026E-2</v>
      </c>
      <c r="H1709" s="5">
        <f t="shared" si="105"/>
        <v>-3.7237644514623658E-3</v>
      </c>
      <c r="I1709" s="5">
        <f t="shared" si="106"/>
        <v>4.4584021301053156E-2</v>
      </c>
      <c r="J1709" s="5">
        <f t="shared" si="107"/>
        <v>6.8474545704608203E-3</v>
      </c>
    </row>
    <row r="1710" spans="1:10" ht="15" customHeight="1" x14ac:dyDescent="0.2">
      <c r="A1710" s="3">
        <f>'2_CVaR_t2'!A1710</f>
        <v>44684</v>
      </c>
      <c r="B1710" s="5">
        <f>'2_CVaR_t2'!D1710-1</f>
        <v>-8.430106778392954E-3</v>
      </c>
      <c r="C1710" s="5">
        <f>'Stocks Returns'!B1706</f>
        <v>1.0389610389609505E-3</v>
      </c>
      <c r="D1710" s="5">
        <f>'Stocks Returns'!C1706</f>
        <v>-1.404056162246492E-2</v>
      </c>
      <c r="E1710" s="5">
        <f>'Stocks Returns'!D1706</f>
        <v>4.8629531388151293E-3</v>
      </c>
      <c r="F1710" s="5">
        <f>'Stocks Returns'!E1706</f>
        <v>3.1380316930775809E-2</v>
      </c>
      <c r="G1710" s="5">
        <f t="shared" si="104"/>
        <v>9.628245290031567E-3</v>
      </c>
      <c r="H1710" s="5">
        <f t="shared" si="105"/>
        <v>-1.586546089087473E-3</v>
      </c>
      <c r="I1710" s="5">
        <f t="shared" si="106"/>
        <v>1.7344628872821691E-2</v>
      </c>
      <c r="J1710" s="5">
        <f t="shared" si="107"/>
        <v>4.0155869665034677E-2</v>
      </c>
    </row>
    <row r="1711" spans="1:10" ht="15" customHeight="1" x14ac:dyDescent="0.2">
      <c r="A1711" s="3">
        <f>'2_CVaR_t2'!A1711</f>
        <v>44685</v>
      </c>
      <c r="B1711" s="5">
        <f>'2_CVaR_t2'!D1711-1</f>
        <v>1.9940164162535412E-2</v>
      </c>
      <c r="C1711" s="5">
        <f>'Stocks Returns'!B1707</f>
        <v>2.0238713025428234E-2</v>
      </c>
      <c r="D1711" s="5">
        <f>'Stocks Returns'!C1707</f>
        <v>2.857690832374371E-2</v>
      </c>
      <c r="E1711" s="5">
        <f>'Stocks Returns'!D1707</f>
        <v>3.6808916263381786E-2</v>
      </c>
      <c r="F1711" s="5">
        <f>'Stocks Returns'!E1707</f>
        <v>4.9833215404831543E-2</v>
      </c>
      <c r="G1711" s="5">
        <f t="shared" si="104"/>
        <v>1.5552852788061171E-3</v>
      </c>
      <c r="H1711" s="5">
        <f t="shared" si="105"/>
        <v>-7.2266725384534033E-4</v>
      </c>
      <c r="I1711" s="5">
        <f t="shared" si="106"/>
        <v>7.4186559571987054E-3</v>
      </c>
      <c r="J1711" s="5">
        <f t="shared" si="107"/>
        <v>2.9158461575930699E-2</v>
      </c>
    </row>
    <row r="1712" spans="1:10" ht="15" customHeight="1" x14ac:dyDescent="0.2">
      <c r="A1712" s="3">
        <f>'2_CVaR_t2'!A1712</f>
        <v>44686</v>
      </c>
      <c r="B1712" s="5">
        <f>'2_CVaR_t2'!D1712-1</f>
        <v>-2.8970757515278001E-2</v>
      </c>
      <c r="C1712" s="5">
        <f>'Stocks Returns'!B1708</f>
        <v>-3.9674465920651159E-2</v>
      </c>
      <c r="D1712" s="5">
        <f>'Stocks Returns'!C1708</f>
        <v>-4.3259369755733745E-2</v>
      </c>
      <c r="E1712" s="5">
        <f>'Stocks Returns'!D1708</f>
        <v>-3.6775106082036935E-2</v>
      </c>
      <c r="F1712" s="5">
        <f>'Stocks Returns'!E1708</f>
        <v>-9.6283458501829067E-3</v>
      </c>
      <c r="G1712" s="5">
        <f t="shared" si="104"/>
        <v>-1.133918583617137E-2</v>
      </c>
      <c r="H1712" s="5">
        <f t="shared" si="105"/>
        <v>-5.7490863349207028E-4</v>
      </c>
      <c r="I1712" s="5">
        <f t="shared" si="106"/>
        <v>6.0226993664002082E-3</v>
      </c>
      <c r="J1712" s="5">
        <f t="shared" si="107"/>
        <v>2.0469825285134552E-2</v>
      </c>
    </row>
    <row r="1713" spans="1:10" ht="15" customHeight="1" x14ac:dyDescent="0.2">
      <c r="A1713" s="3">
        <f>'2_CVaR_t2'!A1713</f>
        <v>44687</v>
      </c>
      <c r="B1713" s="5">
        <f>'2_CVaR_t2'!D1713-1</f>
        <v>-7.6506660526570736E-3</v>
      </c>
      <c r="C1713" s="5">
        <f>'Stocks Returns'!B1709</f>
        <v>-5.9851694915254217E-2</v>
      </c>
      <c r="D1713" s="5">
        <f>'Stocks Returns'!C1709</f>
        <v>-1.1791073864743762E-2</v>
      </c>
      <c r="E1713" s="5">
        <f>'Stocks Returns'!D1709</f>
        <v>-7.9295154185020644E-3</v>
      </c>
      <c r="F1713" s="5">
        <f>'Stocks Returns'!E1709</f>
        <v>4.6957028971417403E-2</v>
      </c>
      <c r="G1713" s="5">
        <f t="shared" si="104"/>
        <v>-5.2011697214055783E-2</v>
      </c>
      <c r="H1713" s="5">
        <f t="shared" si="105"/>
        <v>-4.8419046222872124E-4</v>
      </c>
      <c r="I1713" s="5">
        <f t="shared" si="106"/>
        <v>3.4017767931515779E-3</v>
      </c>
      <c r="J1713" s="5">
        <f t="shared" si="107"/>
        <v>5.4923468237266709E-2</v>
      </c>
    </row>
    <row r="1714" spans="1:10" ht="15" customHeight="1" x14ac:dyDescent="0.2">
      <c r="A1714" s="3">
        <f>'2_CVaR_t2'!A1714</f>
        <v>44690</v>
      </c>
      <c r="B1714" s="5">
        <f>'2_CVaR_t2'!D1714-1</f>
        <v>-3.2988737121982692E-2</v>
      </c>
      <c r="C1714" s="5">
        <f>'Stocks Returns'!B1710</f>
        <v>-3.6619718309859106E-2</v>
      </c>
      <c r="D1714" s="5">
        <f>'Stocks Returns'!C1710</f>
        <v>-4.8417315846563391E-2</v>
      </c>
      <c r="E1714" s="5">
        <f>'Stocks Returns'!D1710</f>
        <v>-4.8105387803433985E-2</v>
      </c>
      <c r="F1714" s="5">
        <f>'Stocks Returns'!E1710</f>
        <v>-9.7409230197789909E-2</v>
      </c>
      <c r="G1714" s="5">
        <f t="shared" si="104"/>
        <v>-4.421901950895861E-3</v>
      </c>
      <c r="H1714" s="5">
        <f t="shared" si="105"/>
        <v>1.8055646374428441E-4</v>
      </c>
      <c r="I1714" s="5">
        <f t="shared" si="106"/>
        <v>6.2258960046421286E-4</v>
      </c>
      <c r="J1714" s="5">
        <f t="shared" si="107"/>
        <v>-6.3140117888580899E-2</v>
      </c>
    </row>
    <row r="1715" spans="1:10" ht="15" customHeight="1" x14ac:dyDescent="0.2">
      <c r="A1715" s="3">
        <f>'2_CVaR_t2'!A1715</f>
        <v>44691</v>
      </c>
      <c r="B1715" s="5">
        <f>'2_CVaR_t2'!D1715-1</f>
        <v>5.111658651728801E-3</v>
      </c>
      <c r="C1715" s="5">
        <f>'Stocks Returns'!B1711</f>
        <v>1.4619883040935644E-2</v>
      </c>
      <c r="D1715" s="5">
        <f>'Stocks Returns'!C1711</f>
        <v>3.0051813471503319E-3</v>
      </c>
      <c r="E1715" s="5">
        <f>'Stocks Returns'!D1711</f>
        <v>6.1265744052246829E-2</v>
      </c>
      <c r="F1715" s="5">
        <f>'Stocks Returns'!E1711</f>
        <v>8.2304526748970819E-3</v>
      </c>
      <c r="G1715" s="5">
        <f t="shared" si="104"/>
        <v>1.0191291315953388E-2</v>
      </c>
      <c r="H1715" s="5">
        <f t="shared" si="105"/>
        <v>-4.4707268719530596E-3</v>
      </c>
      <c r="I1715" s="5">
        <f t="shared" si="106"/>
        <v>5.3761007349729981E-2</v>
      </c>
      <c r="J1715" s="5">
        <f t="shared" si="107"/>
        <v>2.9487147983658308E-3</v>
      </c>
    </row>
    <row r="1716" spans="1:10" ht="15" customHeight="1" x14ac:dyDescent="0.2">
      <c r="A1716" s="3">
        <f>'2_CVaR_t2'!A1716</f>
        <v>44692</v>
      </c>
      <c r="B1716" s="5">
        <f>'2_CVaR_t2'!D1716-1</f>
        <v>7.3999203104779809E-3</v>
      </c>
      <c r="C1716" s="5">
        <f>'Stocks Returns'!B1712</f>
        <v>-4.2074927953890562E-2</v>
      </c>
      <c r="D1716" s="5">
        <f>'Stocks Returns'!C1712</f>
        <v>1.6220683954953907E-2</v>
      </c>
      <c r="E1716" s="5">
        <f>'Stocks Returns'!D1712</f>
        <v>-5.4065934065934074E-2</v>
      </c>
      <c r="F1716" s="5">
        <f>'Stocks Returns'!E1712</f>
        <v>1.0612244897959311E-2</v>
      </c>
      <c r="G1716" s="5">
        <f t="shared" si="104"/>
        <v>-4.8703255498258227E-2</v>
      </c>
      <c r="H1716" s="5">
        <f t="shared" si="105"/>
        <v>5.3770552846341031E-3</v>
      </c>
      <c r="I1716" s="5">
        <f t="shared" si="106"/>
        <v>-6.4947936569608206E-2</v>
      </c>
      <c r="J1716" s="5">
        <f t="shared" si="107"/>
        <v>2.9551329022592674E-3</v>
      </c>
    </row>
    <row r="1717" spans="1:10" ht="15" customHeight="1" x14ac:dyDescent="0.2">
      <c r="A1717" s="3">
        <f>'2_CVaR_t2'!A1717</f>
        <v>44693</v>
      </c>
      <c r="B1717" s="5">
        <f>'2_CVaR_t2'!D1717-1</f>
        <v>-8.0038250305097813E-3</v>
      </c>
      <c r="C1717" s="5">
        <f>'Stocks Returns'!B1713</f>
        <v>2.9482551143200864E-2</v>
      </c>
      <c r="D1717" s="5">
        <f>'Stocks Returns'!C1713</f>
        <v>-1.3979259861732429E-2</v>
      </c>
      <c r="E1717" s="5">
        <f>'Stocks Returns'!D1713</f>
        <v>1.3475836431226851E-2</v>
      </c>
      <c r="F1717" s="5">
        <f>'Stocks Returns'!E1713</f>
        <v>5.6542810985458214E-3</v>
      </c>
      <c r="G1717" s="5">
        <f t="shared" si="104"/>
        <v>3.766204518239448E-2</v>
      </c>
      <c r="H1717" s="5">
        <f t="shared" si="105"/>
        <v>-2.1526191544975377E-3</v>
      </c>
      <c r="I1717" s="5">
        <f t="shared" si="106"/>
        <v>2.5328359129662144E-2</v>
      </c>
      <c r="J1717" s="5">
        <f t="shared" si="107"/>
        <v>1.3987323848195137E-2</v>
      </c>
    </row>
    <row r="1718" spans="1:10" ht="15" customHeight="1" x14ac:dyDescent="0.2">
      <c r="A1718" s="3">
        <f>'2_CVaR_t2'!A1718</f>
        <v>44694</v>
      </c>
      <c r="B1718" s="5">
        <f>'2_CVaR_t2'!D1718-1</f>
        <v>1.8347336025255068E-2</v>
      </c>
      <c r="C1718" s="5">
        <f>'Stocks Returns'!B1714</f>
        <v>5.7860900058445575E-2</v>
      </c>
      <c r="D1718" s="5">
        <f>'Stocks Returns'!C1714</f>
        <v>2.7117595504459358E-2</v>
      </c>
      <c r="E1718" s="5">
        <f>'Stocks Returns'!D1714</f>
        <v>2.4453614549900582E-2</v>
      </c>
      <c r="F1718" s="5">
        <f>'Stocks Returns'!E1714</f>
        <v>3.3232931726907555E-2</v>
      </c>
      <c r="G1718" s="5">
        <f t="shared" si="104"/>
        <v>4.0708678804010967E-2</v>
      </c>
      <c r="H1718" s="5">
        <f t="shared" si="105"/>
        <v>1.6224479848056181E-4</v>
      </c>
      <c r="I1718" s="5">
        <f t="shared" si="106"/>
        <v>-2.5857764950728765E-3</v>
      </c>
      <c r="J1718" s="5">
        <f t="shared" si="107"/>
        <v>1.4211643846323022E-2</v>
      </c>
    </row>
    <row r="1719" spans="1:10" ht="15" customHeight="1" x14ac:dyDescent="0.2">
      <c r="A1719" s="3">
        <f>'2_CVaR_t2'!A1719</f>
        <v>44697</v>
      </c>
      <c r="B1719" s="5">
        <f>'2_CVaR_t2'!D1719-1</f>
        <v>-5.2226621040379895E-3</v>
      </c>
      <c r="C1719" s="5">
        <f>'Stocks Returns'!B1715</f>
        <v>-4.9171270718232019E-2</v>
      </c>
      <c r="D1719" s="5">
        <f>'Stocks Returns'!C1715</f>
        <v>-7.1274406464889584E-3</v>
      </c>
      <c r="E1719" s="5">
        <f>'Stocks Returns'!D1715</f>
        <v>-1.6410562434730602E-2</v>
      </c>
      <c r="F1719" s="5">
        <f>'Stocks Returns'!E1715</f>
        <v>2.5167622194150363E-2</v>
      </c>
      <c r="G1719" s="5">
        <f t="shared" si="104"/>
        <v>-4.3665344924835467E-2</v>
      </c>
      <c r="H1719" s="5">
        <f t="shared" si="105"/>
        <v>6.0605833902354408E-4</v>
      </c>
      <c r="I1719" s="5">
        <f t="shared" si="106"/>
        <v>-8.6627829168256423E-3</v>
      </c>
      <c r="J1719" s="5">
        <f t="shared" si="107"/>
        <v>3.0613625163417219E-2</v>
      </c>
    </row>
    <row r="1720" spans="1:10" ht="15" customHeight="1" x14ac:dyDescent="0.2">
      <c r="A1720" s="3">
        <f>'2_CVaR_t2'!A1720</f>
        <v>44698</v>
      </c>
      <c r="B1720" s="5">
        <f>'2_CVaR_t2'!D1720-1</f>
        <v>2.2222039497614698E-2</v>
      </c>
      <c r="C1720" s="5">
        <f>'Stocks Returns'!B1716</f>
        <v>6.6821615339918594E-2</v>
      </c>
      <c r="D1720" s="5">
        <f>'Stocks Returns'!C1716</f>
        <v>3.1292654567514289E-2</v>
      </c>
      <c r="E1720" s="5">
        <f>'Stocks Returns'!D1716</f>
        <v>4.9598058546943768E-2</v>
      </c>
      <c r="F1720" s="5">
        <f>'Stocks Returns'!E1716</f>
        <v>1.4407582938388508E-2</v>
      </c>
      <c r="G1720" s="5">
        <f t="shared" si="104"/>
        <v>4.5944591030266275E-2</v>
      </c>
      <c r="H1720" s="5">
        <f t="shared" si="105"/>
        <v>-1.3652424693756521E-3</v>
      </c>
      <c r="I1720" s="5">
        <f t="shared" si="106"/>
        <v>1.6839958071695325E-2</v>
      </c>
      <c r="J1720" s="5">
        <f t="shared" si="107"/>
        <v>-8.6359155633046192E-3</v>
      </c>
    </row>
    <row r="1721" spans="1:10" ht="15" customHeight="1" x14ac:dyDescent="0.2">
      <c r="A1721" s="3">
        <f>'2_CVaR_t2'!A1721</f>
        <v>44699</v>
      </c>
      <c r="B1721" s="5">
        <f>'2_CVaR_t2'!D1721-1</f>
        <v>-1.461959835410187E-2</v>
      </c>
      <c r="C1721" s="5">
        <f>'Stocks Returns'!B1717</f>
        <v>-4.9019607843137192E-2</v>
      </c>
      <c r="D1721" s="5">
        <f>'Stocks Returns'!C1717</f>
        <v>-1.9656862745098036E-2</v>
      </c>
      <c r="E1721" s="5">
        <f>'Stocks Returns'!D1717</f>
        <v>-4.4219653179190743E-2</v>
      </c>
      <c r="F1721" s="5">
        <f>'Stocks Returns'!E1717</f>
        <v>-2.3733881517473243E-2</v>
      </c>
      <c r="G1721" s="5">
        <f t="shared" si="104"/>
        <v>-3.4480284499809291E-2</v>
      </c>
      <c r="H1721" s="5">
        <f t="shared" si="105"/>
        <v>1.9064595331823204E-3</v>
      </c>
      <c r="I1721" s="5">
        <f t="shared" si="106"/>
        <v>-2.2602851597461289E-2</v>
      </c>
      <c r="J1721" s="5">
        <f t="shared" si="107"/>
        <v>-8.5332077558451132E-3</v>
      </c>
    </row>
    <row r="1722" spans="1:10" ht="15" customHeight="1" x14ac:dyDescent="0.2">
      <c r="A1722" s="3">
        <f>'2_CVaR_t2'!A1722</f>
        <v>44700</v>
      </c>
      <c r="B1722" s="5">
        <f>'2_CVaR_t2'!D1722-1</f>
        <v>-8.2657733814812673E-3</v>
      </c>
      <c r="C1722" s="5">
        <f>'Stocks Returns'!B1718</f>
        <v>2.2909507445589838E-3</v>
      </c>
      <c r="D1722" s="5">
        <f>'Stocks Returns'!C1718</f>
        <v>-1.3100655032751707E-2</v>
      </c>
      <c r="E1722" s="5">
        <f>'Stocks Returns'!D1718</f>
        <v>-1.9655276685817125E-3</v>
      </c>
      <c r="F1722" s="5">
        <f>'Stocks Returns'!E1718</f>
        <v>1.2442572741193647E-3</v>
      </c>
      <c r="G1722" s="5">
        <f t="shared" si="104"/>
        <v>1.072225915483108E-2</v>
      </c>
      <c r="H1722" s="5">
        <f t="shared" si="105"/>
        <v>-8.88495119111328E-4</v>
      </c>
      <c r="I1722" s="5">
        <f t="shared" si="106"/>
        <v>1.0273606938514902E-2</v>
      </c>
      <c r="J1722" s="5">
        <f t="shared" si="107"/>
        <v>9.8492205583270986E-3</v>
      </c>
    </row>
    <row r="1723" spans="1:10" ht="15" customHeight="1" x14ac:dyDescent="0.2">
      <c r="A1723" s="3">
        <f>'2_CVaR_t2'!A1723</f>
        <v>44701</v>
      </c>
      <c r="B1723" s="5">
        <f>'2_CVaR_t2'!D1723-1</f>
        <v>5.8228983631267717E-3</v>
      </c>
      <c r="C1723" s="5">
        <f>'Stocks Returns'!B1719</f>
        <v>1.3714285714285568E-2</v>
      </c>
      <c r="D1723" s="5">
        <f>'Stocks Returns'!C1719</f>
        <v>8.4105993818714975E-3</v>
      </c>
      <c r="E1723" s="5">
        <f>'Stocks Returns'!D1719</f>
        <v>9.9984850780183709E-3</v>
      </c>
      <c r="F1723" s="5">
        <f>'Stocks Returns'!E1719</f>
        <v>3.9193193767326218E-3</v>
      </c>
      <c r="G1723" s="5">
        <f t="shared" si="104"/>
        <v>8.6019699652829691E-3</v>
      </c>
      <c r="H1723" s="5">
        <f t="shared" si="105"/>
        <v>-1.1206697900030885E-4</v>
      </c>
      <c r="I1723" s="5">
        <f t="shared" si="106"/>
        <v>1.4440233387929321E-3</v>
      </c>
      <c r="J1723" s="5">
        <f t="shared" si="107"/>
        <v>-2.1007345907579651E-3</v>
      </c>
    </row>
    <row r="1724" spans="1:10" ht="15" customHeight="1" x14ac:dyDescent="0.2">
      <c r="A1724" s="3">
        <f>'2_CVaR_t2'!A1724</f>
        <v>44704</v>
      </c>
      <c r="B1724" s="5">
        <f>'2_CVaR_t2'!D1724-1</f>
        <v>2.7196015455368538E-2</v>
      </c>
      <c r="C1724" s="5">
        <f>'Stocks Returns'!B1720</f>
        <v>3.1003382187147821E-2</v>
      </c>
      <c r="D1724" s="5">
        <f>'Stocks Returns'!C1720</f>
        <v>4.2857860624026634E-2</v>
      </c>
      <c r="E1724" s="5">
        <f>'Stocks Returns'!D1720</f>
        <v>4.9497525123742836E-3</v>
      </c>
      <c r="F1724" s="5">
        <f>'Stocks Returns'!E1720</f>
        <v>3.8087983241287482E-2</v>
      </c>
      <c r="G1724" s="5">
        <f t="shared" si="104"/>
        <v>5.3448098245452089E-3</v>
      </c>
      <c r="H1724" s="5">
        <f t="shared" si="105"/>
        <v>2.8795767368221883E-3</v>
      </c>
      <c r="I1724" s="5">
        <f t="shared" si="106"/>
        <v>-3.5149483463559457E-2</v>
      </c>
      <c r="J1724" s="5">
        <f t="shared" si="107"/>
        <v>9.8811531274767619E-3</v>
      </c>
    </row>
    <row r="1725" spans="1:10" ht="15" customHeight="1" x14ac:dyDescent="0.2">
      <c r="A1725" s="3">
        <f>'2_CVaR_t2'!A1725</f>
        <v>44705</v>
      </c>
      <c r="B1725" s="5">
        <f>'2_CVaR_t2'!D1725-1</f>
        <v>-1.4744962835789077E-2</v>
      </c>
      <c r="C1725" s="5">
        <f>'Stocks Returns'!B1721</f>
        <v>-7.8184800437397506E-2</v>
      </c>
      <c r="D1725" s="5">
        <f>'Stocks Returns'!C1721</f>
        <v>-2.3752168047793454E-2</v>
      </c>
      <c r="E1725" s="5">
        <f>'Stocks Returns'!D1721</f>
        <v>1.4925373134326847E-3</v>
      </c>
      <c r="F1725" s="5">
        <f>'Stocks Returns'!E1721</f>
        <v>4.2194092827005925E-3</v>
      </c>
      <c r="G1725" s="5">
        <f t="shared" si="104"/>
        <v>-6.3524962580446723E-2</v>
      </c>
      <c r="H1725" s="5">
        <f t="shared" si="105"/>
        <v>-2.0043421629347587E-3</v>
      </c>
      <c r="I1725" s="5">
        <f t="shared" si="106"/>
        <v>2.3294365452358155E-2</v>
      </c>
      <c r="J1725" s="5">
        <f t="shared" si="107"/>
        <v>1.9550220060838265E-2</v>
      </c>
    </row>
    <row r="1726" spans="1:10" ht="15" customHeight="1" x14ac:dyDescent="0.2">
      <c r="A1726" s="3">
        <f>'2_CVaR_t2'!A1726</f>
        <v>44706</v>
      </c>
      <c r="B1726" s="5">
        <f>'2_CVaR_t2'!D1726-1</f>
        <v>4.547338222605779E-3</v>
      </c>
      <c r="C1726" s="5">
        <f>'Stocks Returns'!B1722</f>
        <v>2.1945432977461543E-2</v>
      </c>
      <c r="D1726" s="5">
        <f>'Stocks Returns'!C1722</f>
        <v>5.9714751024033674E-3</v>
      </c>
      <c r="E1726" s="5">
        <f>'Stocks Returns'!D1722</f>
        <v>1.4307004470939022E-2</v>
      </c>
      <c r="F1726" s="5">
        <f>'Stocks Returns'!E1722</f>
        <v>1.5710632078918429E-2</v>
      </c>
      <c r="G1726" s="5">
        <f t="shared" si="104"/>
        <v>1.8059329851545972E-2</v>
      </c>
      <c r="H1726" s="5">
        <f t="shared" si="105"/>
        <v>-6.7390158944641895E-4</v>
      </c>
      <c r="I1726" s="5">
        <f t="shared" si="106"/>
        <v>7.6351533254058034E-3</v>
      </c>
      <c r="J1726" s="5">
        <f t="shared" si="107"/>
        <v>1.1014697900636351E-2</v>
      </c>
    </row>
    <row r="1727" spans="1:10" ht="15" customHeight="1" x14ac:dyDescent="0.2">
      <c r="A1727" s="3">
        <f>'2_CVaR_t2'!A1727</f>
        <v>44707</v>
      </c>
      <c r="B1727" s="5">
        <f>'2_CVaR_t2'!D1727-1</f>
        <v>1.6057088193847768E-2</v>
      </c>
      <c r="C1727" s="5">
        <f>'Stocks Returns'!B1723</f>
        <v>4.3528728961114371E-2</v>
      </c>
      <c r="D1727" s="5">
        <f>'Stocks Returns'!C1723</f>
        <v>2.3106357927786592E-2</v>
      </c>
      <c r="E1727" s="5">
        <f>'Stocks Returns'!D1723</f>
        <v>2.9385836027034928E-2</v>
      </c>
      <c r="F1727" s="5">
        <f>'Stocks Returns'!E1723</f>
        <v>1.753597122302164E-2</v>
      </c>
      <c r="G1727" s="5">
        <f t="shared" si="104"/>
        <v>2.8578152859782689E-2</v>
      </c>
      <c r="H1727" s="5">
        <f t="shared" si="105"/>
        <v>-4.7834920222962138E-4</v>
      </c>
      <c r="I1727" s="5">
        <f t="shared" si="106"/>
        <v>5.7266421931682354E-3</v>
      </c>
      <c r="J1727" s="5">
        <f t="shared" si="107"/>
        <v>8.9211924641545426E-4</v>
      </c>
    </row>
    <row r="1728" spans="1:10" ht="15" customHeight="1" x14ac:dyDescent="0.2">
      <c r="A1728" s="3">
        <f>'2_CVaR_t2'!A1728</f>
        <v>44708</v>
      </c>
      <c r="B1728" s="5">
        <f>'2_CVaR_t2'!D1728-1</f>
        <v>1.507678574063509E-2</v>
      </c>
      <c r="C1728" s="5">
        <f>'Stocks Returns'!B1724</f>
        <v>4.3381535038932162E-2</v>
      </c>
      <c r="D1728" s="5">
        <f>'Stocks Returns'!C1724</f>
        <v>2.0762407096619473E-2</v>
      </c>
      <c r="E1728" s="5">
        <f>'Stocks Returns'!D1724</f>
        <v>3.896660005709407E-2</v>
      </c>
      <c r="F1728" s="5">
        <f>'Stocks Returns'!E1724</f>
        <v>1.2814847547503172E-2</v>
      </c>
      <c r="G1728" s="5">
        <f t="shared" si="104"/>
        <v>2.9373336489537463E-2</v>
      </c>
      <c r="H1728" s="5">
        <f t="shared" si="105"/>
        <v>-1.3795521695590986E-3</v>
      </c>
      <c r="I1728" s="5">
        <f t="shared" si="106"/>
        <v>1.6754243361527161E-2</v>
      </c>
      <c r="J1728" s="5">
        <f t="shared" si="107"/>
        <v>-2.8113825730466009E-3</v>
      </c>
    </row>
    <row r="1729" spans="1:10" ht="15" customHeight="1" x14ac:dyDescent="0.2">
      <c r="A1729" s="3">
        <f>'2_CVaR_t2'!A1729</f>
        <v>44711</v>
      </c>
      <c r="B1729" s="5">
        <f>'2_CVaR_t2'!D1729-1</f>
        <v>3.1594126486123031E-5</v>
      </c>
      <c r="C1729" s="5">
        <f>'Stocks Returns'!B1725</f>
        <v>0</v>
      </c>
      <c r="D1729" s="5">
        <f>'Stocks Returns'!C1725</f>
        <v>0</v>
      </c>
      <c r="E1729" s="5">
        <f>'Stocks Returns'!D1725</f>
        <v>0</v>
      </c>
      <c r="F1729" s="5">
        <f>'Stocks Returns'!E1725</f>
        <v>0</v>
      </c>
      <c r="G1729" s="5">
        <f t="shared" si="104"/>
        <v>4.5494065351061984E-4</v>
      </c>
      <c r="H1729" s="5">
        <f t="shared" si="105"/>
        <v>6.1315236885345803E-7</v>
      </c>
      <c r="I1729" s="5">
        <f t="shared" si="106"/>
        <v>-7.0241384070458875E-6</v>
      </c>
      <c r="J1729" s="5">
        <f t="shared" si="107"/>
        <v>-8.2789821646411454E-6</v>
      </c>
    </row>
    <row r="1730" spans="1:10" ht="15" customHeight="1" x14ac:dyDescent="0.2">
      <c r="A1730" s="3">
        <f>'2_CVaR_t2'!A1730</f>
        <v>44712</v>
      </c>
      <c r="B1730" s="5">
        <f>'2_CVaR_t2'!D1730-1</f>
        <v>-2.2003629398937852E-3</v>
      </c>
      <c r="C1730" s="5">
        <f>'Stocks Returns'!B1726</f>
        <v>-1.6524520255863706E-2</v>
      </c>
      <c r="D1730" s="5">
        <f>'Stocks Returns'!C1726</f>
        <v>-3.3352123261931599E-3</v>
      </c>
      <c r="E1730" s="5">
        <f>'Stocks Returns'!D1726</f>
        <v>-1.9233411182855153E-3</v>
      </c>
      <c r="F1730" s="5">
        <f>'Stocks Returns'!E1726</f>
        <v>-1.9546247818499118E-2</v>
      </c>
      <c r="G1730" s="5">
        <f t="shared" si="104"/>
        <v>-1.392397012300271E-2</v>
      </c>
      <c r="H1730" s="5">
        <f t="shared" si="105"/>
        <v>-4.9744301592005713E-5</v>
      </c>
      <c r="I1730" s="5">
        <f t="shared" si="106"/>
        <v>1.3638000941601164E-3</v>
      </c>
      <c r="J1730" s="5">
        <f t="shared" si="107"/>
        <v>-1.723760074882719E-2</v>
      </c>
    </row>
    <row r="1731" spans="1:10" ht="15" customHeight="1" x14ac:dyDescent="0.2">
      <c r="A1731" s="3">
        <f>'2_CVaR_t2'!A1731</f>
        <v>44713</v>
      </c>
      <c r="B1731" s="5">
        <f>'2_CVaR_t2'!D1731-1</f>
        <v>-7.5704520065291714E-3</v>
      </c>
      <c r="C1731" s="5">
        <f>'Stocks Returns'!B1727</f>
        <v>-4.2818428184281832E-2</v>
      </c>
      <c r="D1731" s="5">
        <f>'Stocks Returns'!C1727</f>
        <v>-1.0557571758495476E-2</v>
      </c>
      <c r="E1731" s="5">
        <f>'Stocks Returns'!D1727</f>
        <v>-2.0509291121817097E-2</v>
      </c>
      <c r="F1731" s="5">
        <f>'Stocks Returns'!E1727</f>
        <v>3.0170879316482768E-2</v>
      </c>
      <c r="G1731" s="5">
        <f t="shared" si="104"/>
        <v>-3.5055541293296348E-2</v>
      </c>
      <c r="H1731" s="5">
        <f t="shared" si="105"/>
        <v>6.3125762577087401E-4</v>
      </c>
      <c r="I1731" s="5">
        <f t="shared" si="106"/>
        <v>-9.2963875366233756E-3</v>
      </c>
      <c r="J1731" s="5">
        <f t="shared" si="107"/>
        <v>3.8054050845691252E-2</v>
      </c>
    </row>
    <row r="1732" spans="1:10" ht="15" customHeight="1" x14ac:dyDescent="0.2">
      <c r="A1732" s="3">
        <f>'2_CVaR_t2'!A1732</f>
        <v>44714</v>
      </c>
      <c r="B1732" s="5">
        <f>'2_CVaR_t2'!D1732-1</f>
        <v>1.6854001075077507E-2</v>
      </c>
      <c r="C1732" s="5">
        <f>'Stocks Returns'!B1728</f>
        <v>1.9252548131370339E-2</v>
      </c>
      <c r="D1732" s="5">
        <f>'Stocks Returns'!C1728</f>
        <v>2.4389082074977475E-2</v>
      </c>
      <c r="E1732" s="5">
        <f>'Stocks Returns'!D1728</f>
        <v>3.0354131534569895E-2</v>
      </c>
      <c r="F1732" s="5">
        <f>'Stocks Returns'!E1728</f>
        <v>-6.8250539956804523E-3</v>
      </c>
      <c r="G1732" s="5">
        <f t="shared" si="104"/>
        <v>3.5358892688875897E-3</v>
      </c>
      <c r="H1732" s="5">
        <f t="shared" si="105"/>
        <v>-3.6847161202829826E-4</v>
      </c>
      <c r="I1732" s="5">
        <f t="shared" si="106"/>
        <v>5.5187668681463617E-3</v>
      </c>
      <c r="J1732" s="5">
        <f t="shared" si="107"/>
        <v>-2.4296156748467586E-2</v>
      </c>
    </row>
    <row r="1733" spans="1:10" ht="15" customHeight="1" x14ac:dyDescent="0.2">
      <c r="A1733" s="3">
        <f>'2_CVaR_t2'!A1733</f>
        <v>44715</v>
      </c>
      <c r="B1733" s="5">
        <f>'2_CVaR_t2'!D1733-1</f>
        <v>-8.3617546970818912E-3</v>
      </c>
      <c r="C1733" s="5">
        <f>'Stocks Returns'!B1729</f>
        <v>-2.777777777777779E-2</v>
      </c>
      <c r="D1733" s="5">
        <f>'Stocks Returns'!C1729</f>
        <v>-1.116019530341783E-2</v>
      </c>
      <c r="E1733" s="5">
        <f>'Stocks Returns'!D1729</f>
        <v>-2.8368794326241065E-2</v>
      </c>
      <c r="F1733" s="5">
        <f>'Stocks Returns'!E1729</f>
        <v>2.7487821851078786E-2</v>
      </c>
      <c r="G1733" s="5">
        <f t="shared" si="104"/>
        <v>-1.9254201275213382E-2</v>
      </c>
      <c r="H1733" s="5">
        <f t="shared" si="105"/>
        <v>1.1932239099389855E-3</v>
      </c>
      <c r="I1733" s="5">
        <f t="shared" si="106"/>
        <v>-1.5988000038972532E-2</v>
      </c>
      <c r="J1733" s="5">
        <f t="shared" si="107"/>
        <v>3.6192420389904265E-2</v>
      </c>
    </row>
    <row r="1734" spans="1:10" ht="15" customHeight="1" x14ac:dyDescent="0.2">
      <c r="A1734" s="3">
        <f>'2_CVaR_t2'!A1734</f>
        <v>44718</v>
      </c>
      <c r="B1734" s="5">
        <f>'2_CVaR_t2'!D1734-1</f>
        <v>1.3458496372997786E-4</v>
      </c>
      <c r="C1734" s="5">
        <f>'Stocks Returns'!B1730</f>
        <v>-3.7142857142857033E-2</v>
      </c>
      <c r="D1734" s="5">
        <f>'Stocks Returns'!C1730</f>
        <v>1.3637432400657179E-3</v>
      </c>
      <c r="E1734" s="5">
        <f>'Stocks Returns'!D1730</f>
        <v>-1.4177428411004889E-2</v>
      </c>
      <c r="F1734" s="5">
        <f>'Stocks Returns'!E1730</f>
        <v>-6.264815441923588E-3</v>
      </c>
      <c r="G1734" s="5">
        <f t="shared" ref="G1734:G1797" si="108">C1734-($P$11+$O$11*$B1734)</f>
        <v>-3.678692292634525E-2</v>
      </c>
      <c r="H1734" s="5">
        <f t="shared" ref="H1734:H1797" si="109">D1734-($P$12+$O$12*$B1734)</f>
        <v>1.2127809169867046E-3</v>
      </c>
      <c r="I1734" s="5">
        <f t="shared" ref="I1734:I1797" si="110">E1734-($P$13+$O$13*$B1734)</f>
        <v>-1.4336457645125665E-2</v>
      </c>
      <c r="J1734" s="5">
        <f t="shared" ref="J1734:J1797" si="111">F1734-($P$14+$O$14*$B1734)</f>
        <v>-6.3800060477503173E-3</v>
      </c>
    </row>
    <row r="1735" spans="1:10" ht="15" customHeight="1" x14ac:dyDescent="0.2">
      <c r="A1735" s="3">
        <f>'2_CVaR_t2'!A1735</f>
        <v>44719</v>
      </c>
      <c r="B1735" s="5">
        <f>'2_CVaR_t2'!D1735-1</f>
        <v>5.0532389353192819E-3</v>
      </c>
      <c r="C1735" s="5">
        <f>'Stocks Returns'!B1731</f>
        <v>1.8991097922848699E-2</v>
      </c>
      <c r="D1735" s="5">
        <f>'Stocks Returns'!C1731</f>
        <v>7.3260073260073E-3</v>
      </c>
      <c r="E1735" s="5">
        <f>'Stocks Returns'!D1731</f>
        <v>6.4075181546348059E-3</v>
      </c>
      <c r="F1735" s="5">
        <f>'Stocks Returns'!E1731</f>
        <v>4.5408076333276481E-2</v>
      </c>
      <c r="G1735" s="5">
        <f t="shared" si="108"/>
        <v>1.4618665834266855E-2</v>
      </c>
      <c r="H1735" s="5">
        <f t="shared" si="109"/>
        <v>-6.3922406783410018E-5</v>
      </c>
      <c r="I1735" s="5">
        <f t="shared" si="110"/>
        <v>-1.0109963671323854E-3</v>
      </c>
      <c r="J1735" s="5">
        <f t="shared" si="111"/>
        <v>4.0186982169354658E-2</v>
      </c>
    </row>
    <row r="1736" spans="1:10" ht="15" customHeight="1" x14ac:dyDescent="0.2">
      <c r="A1736" s="3">
        <f>'2_CVaR_t2'!A1736</f>
        <v>44720</v>
      </c>
      <c r="B1736" s="5">
        <f>'2_CVaR_t2'!D1736-1</f>
        <v>-4.2018035696593792E-3</v>
      </c>
      <c r="C1736" s="5">
        <f>'Stocks Returns'!B1732</f>
        <v>-2.912055911473499E-2</v>
      </c>
      <c r="D1736" s="5">
        <f>'Stocks Returns'!C1732</f>
        <v>-4.6620046620046152E-3</v>
      </c>
      <c r="E1736" s="5">
        <f>'Stocks Returns'!D1732</f>
        <v>-2.5042444821731902E-2</v>
      </c>
      <c r="F1736" s="5">
        <f>'Stocks Returns'!E1732</f>
        <v>-6.9269008230787854E-3</v>
      </c>
      <c r="G1736" s="5">
        <f t="shared" si="108"/>
        <v>-2.4595997963800451E-2</v>
      </c>
      <c r="H1736" s="5">
        <f t="shared" si="109"/>
        <v>1.569058554905735E-3</v>
      </c>
      <c r="I1736" s="5">
        <f t="shared" si="110"/>
        <v>-1.8801359524216511E-2</v>
      </c>
      <c r="J1736" s="5">
        <f t="shared" si="111"/>
        <v>-2.5406197316067336E-3</v>
      </c>
    </row>
    <row r="1737" spans="1:10" ht="15" customHeight="1" x14ac:dyDescent="0.2">
      <c r="A1737" s="3">
        <f>'2_CVaR_t2'!A1737</f>
        <v>44721</v>
      </c>
      <c r="B1737" s="5">
        <f>'2_CVaR_t2'!D1737-1</f>
        <v>-2.3409035846035819E-2</v>
      </c>
      <c r="C1737" s="5">
        <f>'Stocks Returns'!B1733</f>
        <v>-6.2387522495500947E-2</v>
      </c>
      <c r="D1737" s="5">
        <f>'Stocks Returns'!C1733</f>
        <v>-3.4613583138173198E-2</v>
      </c>
      <c r="E1737" s="5">
        <f>'Stocks Returns'!D1733</f>
        <v>-3.3086634740966514E-2</v>
      </c>
      <c r="F1737" s="5">
        <f>'Stocks Returns'!E1733</f>
        <v>-2.708025603151154E-2</v>
      </c>
      <c r="G1737" s="5">
        <f t="shared" si="108"/>
        <v>-3.9398798092931939E-2</v>
      </c>
      <c r="H1737" s="5">
        <f t="shared" si="109"/>
        <v>-1.14516259577091E-4</v>
      </c>
      <c r="I1737" s="5">
        <f t="shared" si="110"/>
        <v>1.5025760665262206E-3</v>
      </c>
      <c r="J1737" s="5">
        <f t="shared" si="111"/>
        <v>-2.7555372724226285E-3</v>
      </c>
    </row>
    <row r="1738" spans="1:10" ht="15" customHeight="1" x14ac:dyDescent="0.2">
      <c r="A1738" s="3">
        <f>'2_CVaR_t2'!A1738</f>
        <v>44722</v>
      </c>
      <c r="B1738" s="5">
        <f>'2_CVaR_t2'!D1738-1</f>
        <v>-2.1972958162967848E-2</v>
      </c>
      <c r="C1738" s="5">
        <f>'Stocks Returns'!B1734</f>
        <v>-4.9264235444657745E-2</v>
      </c>
      <c r="D1738" s="5">
        <f>'Stocks Returns'!C1734</f>
        <v>-3.2021735966231701E-2</v>
      </c>
      <c r="E1738" s="5">
        <f>'Stocks Returns'!D1734</f>
        <v>-3.7220471259192367E-2</v>
      </c>
      <c r="F1738" s="5">
        <f>'Stocks Returns'!E1734</f>
        <v>-1.4591767881241613E-2</v>
      </c>
      <c r="G1738" s="5">
        <f t="shared" si="108"/>
        <v>-2.7656031275334877E-2</v>
      </c>
      <c r="H1738" s="5">
        <f t="shared" si="109"/>
        <v>3.6380155949873594E-4</v>
      </c>
      <c r="I1738" s="5">
        <f t="shared" si="110"/>
        <v>-4.7507803187946396E-3</v>
      </c>
      <c r="J1738" s="5">
        <f t="shared" si="111"/>
        <v>8.242202759758302E-3</v>
      </c>
    </row>
    <row r="1739" spans="1:10" ht="15" customHeight="1" x14ac:dyDescent="0.2">
      <c r="A1739" s="3">
        <f>'2_CVaR_t2'!A1739</f>
        <v>44725</v>
      </c>
      <c r="B1739" s="5">
        <f>'2_CVaR_t2'!D1739-1</f>
        <v>-2.6183285003528067E-2</v>
      </c>
      <c r="C1739" s="5">
        <f>'Stocks Returns'!B1735</f>
        <v>-5.5854643337819643E-2</v>
      </c>
      <c r="D1739" s="5">
        <f>'Stocks Returns'!C1735</f>
        <v>-3.6339030625031299E-2</v>
      </c>
      <c r="E1739" s="5">
        <f>'Stocks Returns'!D1735</f>
        <v>-6.5003897116134191E-2</v>
      </c>
      <c r="F1739" s="5">
        <f>'Stocks Returns'!E1735</f>
        <v>-4.3396387914063084E-2</v>
      </c>
      <c r="G1739" s="5">
        <f t="shared" si="108"/>
        <v>-3.0198996985873867E-2</v>
      </c>
      <c r="H1739" s="5">
        <f t="shared" si="109"/>
        <v>2.2430027223398902E-3</v>
      </c>
      <c r="I1739" s="5">
        <f t="shared" si="110"/>
        <v>-2.6320147221442165E-2</v>
      </c>
      <c r="J1739" s="5">
        <f t="shared" si="111"/>
        <v>-1.6191806345737969E-2</v>
      </c>
    </row>
    <row r="1740" spans="1:10" ht="15" customHeight="1" x14ac:dyDescent="0.2">
      <c r="A1740" s="3">
        <f>'2_CVaR_t2'!A1740</f>
        <v>44726</v>
      </c>
      <c r="B1740" s="5">
        <f>'2_CVaR_t2'!D1740-1</f>
        <v>4.9667443975713876E-3</v>
      </c>
      <c r="C1740" s="5">
        <f>'Stocks Returns'!B1736</f>
        <v>-3.5637918745544672E-3</v>
      </c>
      <c r="D1740" s="5">
        <f>'Stocks Returns'!C1736</f>
        <v>6.5536252990743282E-3</v>
      </c>
      <c r="E1740" s="5">
        <f>'Stocks Returns'!D1736</f>
        <v>1.6172057352450864E-2</v>
      </c>
      <c r="F1740" s="5">
        <f>'Stocks Returns'!E1736</f>
        <v>-2.4158911954188511E-3</v>
      </c>
      <c r="G1740" s="5">
        <f t="shared" si="108"/>
        <v>-7.8530756342999886E-3</v>
      </c>
      <c r="H1740" s="5">
        <f t="shared" si="109"/>
        <v>-7.0900718054677653E-4</v>
      </c>
      <c r="I1740" s="5">
        <f t="shared" si="110"/>
        <v>8.8812008907687007E-3</v>
      </c>
      <c r="J1740" s="5">
        <f t="shared" si="111"/>
        <v>-7.5471980373225632E-3</v>
      </c>
    </row>
    <row r="1741" spans="1:10" ht="15" customHeight="1" x14ac:dyDescent="0.2">
      <c r="A1741" s="3">
        <f>'2_CVaR_t2'!A1741</f>
        <v>44727</v>
      </c>
      <c r="B1741" s="5">
        <f>'2_CVaR_t2'!D1741-1</f>
        <v>9.0350110283661245E-3</v>
      </c>
      <c r="C1741" s="5">
        <f>'Stocks Returns'!B1737</f>
        <v>6.2231759656652397E-2</v>
      </c>
      <c r="D1741" s="5">
        <f>'Stocks Returns'!C1737</f>
        <v>1.3642000826787903E-2</v>
      </c>
      <c r="E1741" s="5">
        <f>'Stocks Returns'!D1737</f>
        <v>9.8441345365052335E-3</v>
      </c>
      <c r="F1741" s="5">
        <f>'Stocks Returns'!E1737</f>
        <v>-1.9373934882052191E-2</v>
      </c>
      <c r="G1741" s="5">
        <f t="shared" si="108"/>
        <v>5.4031598049370258E-2</v>
      </c>
      <c r="H1741" s="5">
        <f t="shared" si="109"/>
        <v>3.9194786090216566E-4</v>
      </c>
      <c r="I1741" s="5">
        <f t="shared" si="110"/>
        <v>-3.4511129482222916E-3</v>
      </c>
      <c r="J1741" s="5">
        <f t="shared" si="111"/>
        <v>-2.8728384312443893E-2</v>
      </c>
    </row>
    <row r="1742" spans="1:10" ht="15" customHeight="1" x14ac:dyDescent="0.2">
      <c r="A1742" s="3">
        <f>'2_CVaR_t2'!A1742</f>
        <v>44728</v>
      </c>
      <c r="B1742" s="5">
        <f>'2_CVaR_t2'!D1742-1</f>
        <v>-2.6524011057994734E-2</v>
      </c>
      <c r="C1742" s="5">
        <f>'Stocks Returns'!B1738</f>
        <v>-8.0808080808080773E-2</v>
      </c>
      <c r="D1742" s="5">
        <f>'Stocks Returns'!C1738</f>
        <v>-3.6245921696574146E-2</v>
      </c>
      <c r="E1742" s="5">
        <f>'Stocks Returns'!D1738</f>
        <v>-7.1811535337124255E-2</v>
      </c>
      <c r="F1742" s="5">
        <f>'Stocks Returns'!E1738</f>
        <v>-6.3203146437391333E-2</v>
      </c>
      <c r="G1742" s="5">
        <f t="shared" si="108"/>
        <v>-5.4824890049776379E-2</v>
      </c>
      <c r="H1742" s="5">
        <f t="shared" si="109"/>
        <v>2.8375709561620222E-3</v>
      </c>
      <c r="I1742" s="5">
        <f t="shared" si="110"/>
        <v>-3.2624904818219634E-2</v>
      </c>
      <c r="J1742" s="5">
        <f t="shared" si="111"/>
        <v>-3.5644867621021155E-2</v>
      </c>
    </row>
    <row r="1743" spans="1:10" ht="15" customHeight="1" x14ac:dyDescent="0.2">
      <c r="A1743" s="3">
        <f>'2_CVaR_t2'!A1743</f>
        <v>44729</v>
      </c>
      <c r="B1743" s="5">
        <f>'2_CVaR_t2'!D1743-1</f>
        <v>3.4413882650983219E-3</v>
      </c>
      <c r="C1743" s="5">
        <f>'Stocks Returns'!B1739</f>
        <v>4.1758241758241832E-2</v>
      </c>
      <c r="D1743" s="5">
        <f>'Stocks Returns'!C1739</f>
        <v>5.0780216873842488E-3</v>
      </c>
      <c r="E1743" s="5">
        <f>'Stocks Returns'!D1739</f>
        <v>8.22685104148424E-3</v>
      </c>
      <c r="F1743" s="5">
        <f>'Stocks Returns'!E1739</f>
        <v>-8.4749072446787754E-2</v>
      </c>
      <c r="G1743" s="5">
        <f t="shared" si="108"/>
        <v>3.8935302771215319E-2</v>
      </c>
      <c r="H1743" s="5">
        <f t="shared" si="109"/>
        <v>6.031300093018669E-5</v>
      </c>
      <c r="I1743" s="5">
        <f t="shared" si="110"/>
        <v>3.1872813070388546E-3</v>
      </c>
      <c r="J1743" s="5">
        <f t="shared" si="111"/>
        <v>-8.8296953955431065E-2</v>
      </c>
    </row>
    <row r="1744" spans="1:10" ht="15" customHeight="1" x14ac:dyDescent="0.2">
      <c r="A1744" s="3">
        <f>'2_CVaR_t2'!A1744</f>
        <v>44732</v>
      </c>
      <c r="B1744" s="5">
        <f>'2_CVaR_t2'!D1744-1</f>
        <v>3.1594126486123031E-5</v>
      </c>
      <c r="C1744" s="5">
        <f>'Stocks Returns'!B1740</f>
        <v>0</v>
      </c>
      <c r="D1744" s="5">
        <f>'Stocks Returns'!C1740</f>
        <v>0</v>
      </c>
      <c r="E1744" s="5">
        <f>'Stocks Returns'!D1740</f>
        <v>0</v>
      </c>
      <c r="F1744" s="5">
        <f>'Stocks Returns'!E1740</f>
        <v>0</v>
      </c>
      <c r="G1744" s="5">
        <f t="shared" si="108"/>
        <v>4.5494065351061984E-4</v>
      </c>
      <c r="H1744" s="5">
        <f t="shared" si="109"/>
        <v>6.1315236885345803E-7</v>
      </c>
      <c r="I1744" s="5">
        <f t="shared" si="110"/>
        <v>-7.0241384070458875E-6</v>
      </c>
      <c r="J1744" s="5">
        <f t="shared" si="111"/>
        <v>-8.2789821646411454E-6</v>
      </c>
    </row>
    <row r="1745" spans="1:10" ht="15" customHeight="1" x14ac:dyDescent="0.2">
      <c r="A1745" s="3">
        <f>'2_CVaR_t2'!A1745</f>
        <v>44733</v>
      </c>
      <c r="B1745" s="5">
        <f>'2_CVaR_t2'!D1745-1</f>
        <v>1.6170073849027133E-2</v>
      </c>
      <c r="C1745" s="5">
        <f>'Stocks Returns'!B1741</f>
        <v>-1.2658227848101333E-2</v>
      </c>
      <c r="D1745" s="5">
        <f>'Stocks Returns'!C1741</f>
        <v>2.3051418346402786E-2</v>
      </c>
      <c r="E1745" s="5">
        <f>'Stocks Returns'!D1741</f>
        <v>3.038194444444442E-2</v>
      </c>
      <c r="F1745" s="5">
        <f>'Stocks Returns'!E1741</f>
        <v>5.9099637294644847E-2</v>
      </c>
      <c r="G1745" s="5">
        <f t="shared" si="108"/>
        <v>-2.7717418535454896E-2</v>
      </c>
      <c r="H1745" s="5">
        <f t="shared" si="109"/>
        <v>-6.9957400724018209E-4</v>
      </c>
      <c r="I1745" s="5">
        <f t="shared" si="110"/>
        <v>6.5559940738855044E-3</v>
      </c>
      <c r="J1745" s="5">
        <f t="shared" si="111"/>
        <v>4.2338498380976974E-2</v>
      </c>
    </row>
    <row r="1746" spans="1:10" ht="15" customHeight="1" x14ac:dyDescent="0.2">
      <c r="A1746" s="3">
        <f>'2_CVaR_t2'!A1746</f>
        <v>44734</v>
      </c>
      <c r="B1746" s="5">
        <f>'2_CVaR_t2'!D1746-1</f>
        <v>-2.2886826817140049E-3</v>
      </c>
      <c r="C1746" s="5">
        <f>'Stocks Returns'!B1742</f>
        <v>-4.985754985754931E-3</v>
      </c>
      <c r="D1746" s="5">
        <f>'Stocks Returns'!C1742</f>
        <v>-2.9322496013168831E-3</v>
      </c>
      <c r="E1746" s="5">
        <f>'Stocks Returns'!D1742</f>
        <v>-6.5711878685762448E-3</v>
      </c>
      <c r="F1746" s="5">
        <f>'Stocks Returns'!E1742</f>
        <v>-6.265108783239326E-2</v>
      </c>
      <c r="G1746" s="5">
        <f t="shared" si="108"/>
        <v>-2.3003019315440201E-3</v>
      </c>
      <c r="H1746" s="5">
        <f t="shared" si="109"/>
        <v>4.8320189769894637E-4</v>
      </c>
      <c r="I1746" s="5">
        <f t="shared" si="110"/>
        <v>-3.1536947610682643E-3</v>
      </c>
      <c r="J1746" s="5">
        <f t="shared" si="111"/>
        <v>-6.0250758752436677E-2</v>
      </c>
    </row>
    <row r="1747" spans="1:10" ht="15" customHeight="1" x14ac:dyDescent="0.2">
      <c r="A1747" s="3">
        <f>'2_CVaR_t2'!A1747</f>
        <v>44735</v>
      </c>
      <c r="B1747" s="5">
        <f>'2_CVaR_t2'!D1747-1</f>
        <v>8.0841360716299437E-3</v>
      </c>
      <c r="C1747" s="5">
        <f>'Stocks Returns'!B1743</f>
        <v>1.0737294201861092E-2</v>
      </c>
      <c r="D1747" s="5">
        <f>'Stocks Returns'!C1743</f>
        <v>1.4549582086472057E-2</v>
      </c>
      <c r="E1747" s="5">
        <f>'Stocks Returns'!D1743</f>
        <v>-1.7808683853460017E-2</v>
      </c>
      <c r="F1747" s="5">
        <f>'Stocks Returns'!E1743</f>
        <v>-5.555555555555558E-2</v>
      </c>
      <c r="G1747" s="5">
        <f t="shared" si="108"/>
        <v>3.451221109802549E-3</v>
      </c>
      <c r="H1747" s="5">
        <f t="shared" si="109"/>
        <v>2.6989674348656418E-3</v>
      </c>
      <c r="I1747" s="5">
        <f t="shared" si="110"/>
        <v>-2.9700526504529912E-2</v>
      </c>
      <c r="J1747" s="5">
        <f t="shared" si="111"/>
        <v>-6.3922930909798351E-2</v>
      </c>
    </row>
    <row r="1748" spans="1:10" ht="15" customHeight="1" x14ac:dyDescent="0.2">
      <c r="A1748" s="3">
        <f>'2_CVaR_t2'!A1748</f>
        <v>44736</v>
      </c>
      <c r="B1748" s="5">
        <f>'2_CVaR_t2'!D1748-1</f>
        <v>3.0731994360593928E-2</v>
      </c>
      <c r="C1748" s="5">
        <f>'Stocks Returns'!B1744</f>
        <v>1.1331444759206777E-2</v>
      </c>
      <c r="D1748" s="5">
        <f>'Stocks Returns'!C1744</f>
        <v>4.5107811228641159E-2</v>
      </c>
      <c r="E1748" s="5">
        <f>'Stocks Returns'!D1744</f>
        <v>4.6106026592989124E-2</v>
      </c>
      <c r="F1748" s="5">
        <f>'Stocks Returns'!E1744</f>
        <v>3.4361133234725116E-2</v>
      </c>
      <c r="G1748" s="5">
        <f t="shared" si="108"/>
        <v>-1.7726310308168878E-2</v>
      </c>
      <c r="H1748" s="5">
        <f t="shared" si="109"/>
        <v>-7.4505348035817931E-5</v>
      </c>
      <c r="I1748" s="5">
        <f t="shared" si="110"/>
        <v>7.8800779797905812E-4</v>
      </c>
      <c r="J1748" s="5">
        <f t="shared" si="111"/>
        <v>2.4837120653484687E-3</v>
      </c>
    </row>
    <row r="1749" spans="1:10" ht="15" customHeight="1" x14ac:dyDescent="0.2">
      <c r="A1749" s="3">
        <f>'2_CVaR_t2'!A1749</f>
        <v>44739</v>
      </c>
      <c r="B1749" s="5">
        <f>'2_CVaR_t2'!D1749-1</f>
        <v>-5.7956819714304331E-3</v>
      </c>
      <c r="C1749" s="5">
        <f>'Stocks Returns'!B1745</f>
        <v>-1.4005602240896309E-2</v>
      </c>
      <c r="D1749" s="5">
        <f>'Stocks Returns'!C1745</f>
        <v>-9.4885893630479723E-3</v>
      </c>
      <c r="E1749" s="5">
        <f>'Stocks Returns'!D1745</f>
        <v>1.4856388246946572E-3</v>
      </c>
      <c r="F1749" s="5">
        <f>'Stocks Returns'!E1745</f>
        <v>1.4519854801452015E-2</v>
      </c>
      <c r="G1749" s="5">
        <f t="shared" si="108"/>
        <v>-7.9488249648019069E-3</v>
      </c>
      <c r="H1749" s="5">
        <f t="shared" si="109"/>
        <v>-9.1175556091064626E-4</v>
      </c>
      <c r="I1749" s="5">
        <f t="shared" si="110"/>
        <v>1.0079143478153406E-2</v>
      </c>
      <c r="J1749" s="5">
        <f t="shared" si="111"/>
        <v>2.0560692088537915E-2</v>
      </c>
    </row>
    <row r="1750" spans="1:10" ht="15" customHeight="1" x14ac:dyDescent="0.2">
      <c r="A1750" s="3">
        <f>'2_CVaR_t2'!A1750</f>
        <v>44740</v>
      </c>
      <c r="B1750" s="5">
        <f>'2_CVaR_t2'!D1750-1</f>
        <v>-1.7661387216863056E-2</v>
      </c>
      <c r="C1750" s="5">
        <f>'Stocks Returns'!B1746</f>
        <v>-2.9829545454545414E-2</v>
      </c>
      <c r="D1750" s="5">
        <f>'Stocks Returns'!C1746</f>
        <v>-2.6724307329534236E-2</v>
      </c>
      <c r="E1750" s="5">
        <f>'Stocks Returns'!D1746</f>
        <v>-2.0108785231580661E-2</v>
      </c>
      <c r="F1750" s="5">
        <f>'Stocks Returns'!E1746</f>
        <v>3.2418952618453734E-2</v>
      </c>
      <c r="G1750" s="5">
        <f t="shared" si="108"/>
        <v>-1.2366110748847831E-2</v>
      </c>
      <c r="H1750" s="5">
        <f t="shared" si="109"/>
        <v>-6.8427037038004332E-4</v>
      </c>
      <c r="I1750" s="5">
        <f t="shared" si="110"/>
        <v>5.9974196757107481E-3</v>
      </c>
      <c r="J1750" s="5">
        <f t="shared" si="111"/>
        <v>5.077721393697357E-2</v>
      </c>
    </row>
    <row r="1751" spans="1:10" ht="15" customHeight="1" x14ac:dyDescent="0.2">
      <c r="A1751" s="3">
        <f>'2_CVaR_t2'!A1751</f>
        <v>44741</v>
      </c>
      <c r="B1751" s="5">
        <f>'2_CVaR_t2'!D1751-1</f>
        <v>3.0770839242491022E-3</v>
      </c>
      <c r="C1751" s="5">
        <f>'Stocks Returns'!B1747</f>
        <v>-3.5871156661786308E-2</v>
      </c>
      <c r="D1751" s="5">
        <f>'Stocks Returns'!C1747</f>
        <v>6.9654754694123966E-3</v>
      </c>
      <c r="E1751" s="5">
        <f>'Stocks Returns'!D1747</f>
        <v>-2.3549201009251619E-2</v>
      </c>
      <c r="F1751" s="5">
        <f>'Stocks Returns'!E1747</f>
        <v>-3.9487502625498938E-2</v>
      </c>
      <c r="G1751" s="5">
        <f t="shared" si="108"/>
        <v>-3.8343885127800258E-2</v>
      </c>
      <c r="H1751" s="5">
        <f t="shared" si="109"/>
        <v>2.4839271361477826E-3</v>
      </c>
      <c r="I1751" s="5">
        <f t="shared" si="110"/>
        <v>-2.8051090716214588E-2</v>
      </c>
      <c r="J1751" s="5">
        <f t="shared" si="111"/>
        <v>-4.2657210991466285E-2</v>
      </c>
    </row>
    <row r="1752" spans="1:10" ht="15" customHeight="1" x14ac:dyDescent="0.2">
      <c r="A1752" s="3">
        <f>'2_CVaR_t2'!A1752</f>
        <v>44742</v>
      </c>
      <c r="B1752" s="5">
        <f>'2_CVaR_t2'!D1752-1</f>
        <v>-8.1700575216147042E-3</v>
      </c>
      <c r="C1752" s="5">
        <f>'Stocks Returns'!B1748</f>
        <v>1.8982536066818545E-2</v>
      </c>
      <c r="D1752" s="5">
        <f>'Stocks Returns'!C1748</f>
        <v>-1.3082706766917362E-2</v>
      </c>
      <c r="E1752" s="5">
        <f>'Stocks Returns'!D1748</f>
        <v>5.1679586563313507E-4</v>
      </c>
      <c r="F1752" s="5">
        <f>'Stocks Returns'!E1748</f>
        <v>-1.8040673518477934E-2</v>
      </c>
      <c r="G1752" s="5">
        <f t="shared" si="108"/>
        <v>2.7321831570862584E-2</v>
      </c>
      <c r="H1752" s="5">
        <f t="shared" si="109"/>
        <v>-1.011415471839857E-3</v>
      </c>
      <c r="I1752" s="5">
        <f t="shared" si="110"/>
        <v>1.2614662581044492E-2</v>
      </c>
      <c r="J1752" s="5">
        <f t="shared" si="111"/>
        <v>-9.5350699274467671E-3</v>
      </c>
    </row>
    <row r="1753" spans="1:10" ht="15" customHeight="1" x14ac:dyDescent="0.2">
      <c r="A1753" s="3">
        <f>'2_CVaR_t2'!A1753</f>
        <v>44743</v>
      </c>
      <c r="B1753" s="5">
        <f>'2_CVaR_t2'!D1753-1</f>
        <v>5.6238410057944943E-3</v>
      </c>
      <c r="C1753" s="5">
        <f>'Stocks Returns'!B1749</f>
        <v>6.1847988077496252E-2</v>
      </c>
      <c r="D1753" s="5">
        <f>'Stocks Returns'!C1749</f>
        <v>1.1630859870993993E-2</v>
      </c>
      <c r="E1753" s="5">
        <f>'Stocks Returns'!D1749</f>
        <v>-3.3057851239669422E-2</v>
      </c>
      <c r="F1753" s="5">
        <f>'Stocks Returns'!E1749</f>
        <v>1.3027502505289057E-2</v>
      </c>
      <c r="G1753" s="5">
        <f t="shared" si="108"/>
        <v>5.692702876597177E-2</v>
      </c>
      <c r="H1753" s="5">
        <f t="shared" si="109"/>
        <v>3.401153683924794E-3</v>
      </c>
      <c r="I1753" s="5">
        <f t="shared" si="110"/>
        <v>-4.1318522448945363E-2</v>
      </c>
      <c r="J1753" s="5">
        <f t="shared" si="111"/>
        <v>7.2140838642391052E-3</v>
      </c>
    </row>
    <row r="1754" spans="1:10" ht="15" customHeight="1" x14ac:dyDescent="0.2">
      <c r="A1754" s="3">
        <f>'2_CVaR_t2'!A1754</f>
        <v>44746</v>
      </c>
      <c r="B1754" s="5">
        <f>'2_CVaR_t2'!D1754-1</f>
        <v>3.1594126486123031E-5</v>
      </c>
      <c r="C1754" s="5">
        <f>'Stocks Returns'!B1750</f>
        <v>0</v>
      </c>
      <c r="D1754" s="5">
        <f>'Stocks Returns'!C1750</f>
        <v>0</v>
      </c>
      <c r="E1754" s="5">
        <f>'Stocks Returns'!D1750</f>
        <v>0</v>
      </c>
      <c r="F1754" s="5">
        <f>'Stocks Returns'!E1750</f>
        <v>0</v>
      </c>
      <c r="G1754" s="5">
        <f t="shared" si="108"/>
        <v>4.5494065351061984E-4</v>
      </c>
      <c r="H1754" s="5">
        <f t="shared" si="109"/>
        <v>6.1315236885345803E-7</v>
      </c>
      <c r="I1754" s="5">
        <f t="shared" si="110"/>
        <v>-7.0241384070458875E-6</v>
      </c>
      <c r="J1754" s="5">
        <f t="shared" si="111"/>
        <v>-8.2789821646411454E-6</v>
      </c>
    </row>
    <row r="1755" spans="1:10" ht="15" customHeight="1" x14ac:dyDescent="0.2">
      <c r="A1755" s="3">
        <f>'2_CVaR_t2'!A1755</f>
        <v>44747</v>
      </c>
      <c r="B1755" s="5">
        <f>'2_CVaR_t2'!D1755-1</f>
        <v>4.1255888436031452E-3</v>
      </c>
      <c r="C1755" s="5">
        <f>'Stocks Returns'!B1751</f>
        <v>1.3333333333333197E-2</v>
      </c>
      <c r="D1755" s="5">
        <f>'Stocks Returns'!C1751</f>
        <v>6.8279947785920836E-3</v>
      </c>
      <c r="E1755" s="5">
        <f>'Stocks Returns'!D1751</f>
        <v>-3.5612535612528085E-4</v>
      </c>
      <c r="F1755" s="5">
        <f>'Stocks Returns'!E1751</f>
        <v>-6.9685645196746582E-2</v>
      </c>
      <c r="G1755" s="5">
        <f t="shared" si="108"/>
        <v>9.8526633938928014E-3</v>
      </c>
      <c r="H1755" s="5">
        <f t="shared" si="109"/>
        <v>8.0332245572227803E-4</v>
      </c>
      <c r="I1755" s="5">
        <f t="shared" si="110"/>
        <v>-6.4055128297620294E-3</v>
      </c>
      <c r="J1755" s="5">
        <f t="shared" si="111"/>
        <v>-7.3943774303293117E-2</v>
      </c>
    </row>
    <row r="1756" spans="1:10" ht="15" customHeight="1" x14ac:dyDescent="0.2">
      <c r="A1756" s="3">
        <f>'2_CVaR_t2'!A1756</f>
        <v>44748</v>
      </c>
      <c r="B1756" s="5">
        <f>'2_CVaR_t2'!D1756-1</f>
        <v>1.8153835688663467E-3</v>
      </c>
      <c r="C1756" s="5">
        <f>'Stocks Returns'!B1752</f>
        <v>-1.1772853185595511E-2</v>
      </c>
      <c r="D1756" s="5">
        <f>'Stocks Returns'!C1752</f>
        <v>2.8921910840731258E-3</v>
      </c>
      <c r="E1756" s="5">
        <f>'Stocks Returns'!D1752</f>
        <v>1.7812611328826833E-4</v>
      </c>
      <c r="F1756" s="5">
        <f>'Stocks Returns'!E1752</f>
        <v>-1.5359168241965926E-2</v>
      </c>
      <c r="G1756" s="5">
        <f t="shared" si="108"/>
        <v>-1.3032692620997528E-2</v>
      </c>
      <c r="H1756" s="5">
        <f t="shared" si="109"/>
        <v>2.6753445455368619E-4</v>
      </c>
      <c r="I1756" s="5">
        <f t="shared" si="110"/>
        <v>-2.4616087805440184E-3</v>
      </c>
      <c r="J1756" s="5">
        <f t="shared" si="111"/>
        <v>-1.7219144235823127E-2</v>
      </c>
    </row>
    <row r="1757" spans="1:10" ht="15" customHeight="1" x14ac:dyDescent="0.2">
      <c r="A1757" s="3">
        <f>'2_CVaR_t2'!A1757</f>
        <v>44749</v>
      </c>
      <c r="B1757" s="5">
        <f>'2_CVaR_t2'!D1757-1</f>
        <v>7.7458705281037155E-3</v>
      </c>
      <c r="C1757" s="5">
        <f>'Stocks Returns'!B1753</f>
        <v>1.7519271198318087E-2</v>
      </c>
      <c r="D1757" s="5">
        <f>'Stocks Returns'!C1753</f>
        <v>8.3532219570405797E-3</v>
      </c>
      <c r="E1757" s="5">
        <f>'Stocks Returns'!D1753</f>
        <v>4.6304541406945621E-2</v>
      </c>
      <c r="F1757" s="5">
        <f>'Stocks Returns'!E1753</f>
        <v>3.6117110631149307E-2</v>
      </c>
      <c r="G1757" s="5">
        <f t="shared" si="108"/>
        <v>1.0558377191314555E-2</v>
      </c>
      <c r="H1757" s="5">
        <f t="shared" si="109"/>
        <v>-2.9995546153761422E-3</v>
      </c>
      <c r="I1757" s="5">
        <f t="shared" si="110"/>
        <v>3.4911947890035266E-2</v>
      </c>
      <c r="J1757" s="5">
        <f t="shared" si="111"/>
        <v>2.8100878344145611E-2</v>
      </c>
    </row>
    <row r="1758" spans="1:10" ht="15" customHeight="1" x14ac:dyDescent="0.2">
      <c r="A1758" s="3">
        <f>'2_CVaR_t2'!A1758</f>
        <v>44750</v>
      </c>
      <c r="B1758" s="5">
        <f>'2_CVaR_t2'!D1758-1</f>
        <v>3.0290790484241992E-3</v>
      </c>
      <c r="C1758" s="5">
        <f>'Stocks Returns'!B1754</f>
        <v>-3.6501377410468328E-2</v>
      </c>
      <c r="D1758" s="5">
        <f>'Stocks Returns'!C1754</f>
        <v>3.7968441814595355E-3</v>
      </c>
      <c r="E1758" s="5">
        <f>'Stocks Returns'!D1754</f>
        <v>1.1914893617021249E-2</v>
      </c>
      <c r="F1758" s="5">
        <f>'Stocks Returns'!E1754</f>
        <v>1.2738853503184711E-3</v>
      </c>
      <c r="G1758" s="5">
        <f t="shared" si="108"/>
        <v>-3.8927958162363378E-2</v>
      </c>
      <c r="H1758" s="5">
        <f t="shared" si="109"/>
        <v>-6.140535767471542E-4</v>
      </c>
      <c r="I1758" s="5">
        <f t="shared" si="110"/>
        <v>7.4838547346536069E-3</v>
      </c>
      <c r="J1758" s="5">
        <f t="shared" si="111"/>
        <v>-1.8459906290455384E-3</v>
      </c>
    </row>
    <row r="1759" spans="1:10" ht="15" customHeight="1" x14ac:dyDescent="0.2">
      <c r="A1759" s="3">
        <f>'2_CVaR_t2'!A1759</f>
        <v>44753</v>
      </c>
      <c r="B1759" s="5">
        <f>'2_CVaR_t2'!D1759-1</f>
        <v>4.0812367191727095E-3</v>
      </c>
      <c r="C1759" s="5">
        <f>'Stocks Returns'!B1755</f>
        <v>-2.3588277340957808E-2</v>
      </c>
      <c r="D1759" s="5">
        <f>'Stocks Returns'!C1755</f>
        <v>7.3193496094710042E-3</v>
      </c>
      <c r="E1759" s="5">
        <f>'Stocks Returns'!D1755</f>
        <v>-9.7560975609757294E-3</v>
      </c>
      <c r="F1759" s="5">
        <f>'Stocks Returns'!E1755</f>
        <v>-1.0525098311357839E-2</v>
      </c>
      <c r="G1759" s="5">
        <f t="shared" si="108"/>
        <v>-2.7026311003903146E-2</v>
      </c>
      <c r="H1759" s="5">
        <f t="shared" si="109"/>
        <v>1.3599519705203966E-3</v>
      </c>
      <c r="I1759" s="5">
        <f t="shared" si="110"/>
        <v>-1.5740025338395105E-2</v>
      </c>
      <c r="J1759" s="5">
        <f t="shared" si="111"/>
        <v>-1.4737186840289756E-2</v>
      </c>
    </row>
    <row r="1760" spans="1:10" ht="15" customHeight="1" x14ac:dyDescent="0.2">
      <c r="A1760" s="3">
        <f>'2_CVaR_t2'!A1760</f>
        <v>44754</v>
      </c>
      <c r="B1760" s="5">
        <f>'2_CVaR_t2'!D1760-1</f>
        <v>-4.6630489765320249E-4</v>
      </c>
      <c r="C1760" s="5">
        <f>'Stocks Returns'!B1756</f>
        <v>2.1229868228404003E-2</v>
      </c>
      <c r="D1760" s="5">
        <f>'Stocks Returns'!C1756</f>
        <v>-1.170389154393825E-3</v>
      </c>
      <c r="E1760" s="5">
        <f>'Stocks Returns'!D1756</f>
        <v>5.6055715984373311E-3</v>
      </c>
      <c r="F1760" s="5">
        <f>'Stocks Returns'!E1756</f>
        <v>-2.4547048509643399E-2</v>
      </c>
      <c r="G1760" s="5">
        <f t="shared" si="108"/>
        <v>2.2163445716845032E-2</v>
      </c>
      <c r="H1760" s="5">
        <f t="shared" si="109"/>
        <v>-4.3699934607589904E-4</v>
      </c>
      <c r="I1760" s="5">
        <f t="shared" si="110"/>
        <v>6.3334010726955881E-3</v>
      </c>
      <c r="J1760" s="5">
        <f t="shared" si="111"/>
        <v>-2.4038473813218483E-2</v>
      </c>
    </row>
    <row r="1761" spans="1:10" ht="15" customHeight="1" x14ac:dyDescent="0.2">
      <c r="A1761" s="3">
        <f>'2_CVaR_t2'!A1761</f>
        <v>44755</v>
      </c>
      <c r="B1761" s="5">
        <f>'2_CVaR_t2'!D1761-1</f>
        <v>-1.9020597253716076E-3</v>
      </c>
      <c r="C1761" s="5">
        <f>'Stocks Returns'!B1757</f>
        <v>1.6487455197132572E-2</v>
      </c>
      <c r="D1761" s="5">
        <f>'Stocks Returns'!C1757</f>
        <v>-3.2711649253002184E-3</v>
      </c>
      <c r="E1761" s="5">
        <f>'Stocks Returns'!D1757</f>
        <v>2.3648648648648685E-3</v>
      </c>
      <c r="F1761" s="5">
        <f>'Stocks Returns'!E1757</f>
        <v>-4.0742959856201466E-3</v>
      </c>
      <c r="G1761" s="5">
        <f t="shared" si="108"/>
        <v>1.8801242553755412E-2</v>
      </c>
      <c r="H1761" s="5">
        <f t="shared" si="109"/>
        <v>-4.2472092243575447E-4</v>
      </c>
      <c r="I1761" s="5">
        <f t="shared" si="110"/>
        <v>5.2117377011267497E-3</v>
      </c>
      <c r="J1761" s="5">
        <f t="shared" si="111"/>
        <v>-2.0753083173246176E-3</v>
      </c>
    </row>
    <row r="1762" spans="1:10" ht="15" customHeight="1" x14ac:dyDescent="0.2">
      <c r="A1762" s="3">
        <f>'2_CVaR_t2'!A1762</f>
        <v>44756</v>
      </c>
      <c r="B1762" s="5">
        <f>'2_CVaR_t2'!D1762-1</f>
        <v>6.7760318533769404E-3</v>
      </c>
      <c r="C1762" s="5">
        <f>'Stocks Returns'!B1758</f>
        <v>-3.8787023977432944E-2</v>
      </c>
      <c r="D1762" s="5">
        <f>'Stocks Returns'!C1758</f>
        <v>8.6211119275041437E-3</v>
      </c>
      <c r="E1762" s="5">
        <f>'Stocks Returns'!D1758</f>
        <v>2.6794742163801732E-2</v>
      </c>
      <c r="F1762" s="5">
        <f>'Stocks Returns'!E1758</f>
        <v>-1.8048369630610073E-2</v>
      </c>
      <c r="G1762" s="5">
        <f t="shared" si="108"/>
        <v>-4.4815599399424692E-2</v>
      </c>
      <c r="H1762" s="5">
        <f t="shared" si="109"/>
        <v>-1.3043167160732942E-3</v>
      </c>
      <c r="I1762" s="5">
        <f t="shared" si="110"/>
        <v>1.6833542201151637E-2</v>
      </c>
      <c r="J1762" s="5">
        <f t="shared" si="111"/>
        <v>-2.5057842188495105E-2</v>
      </c>
    </row>
    <row r="1763" spans="1:10" ht="15" customHeight="1" x14ac:dyDescent="0.2">
      <c r="A1763" s="3">
        <f>'2_CVaR_t2'!A1763</f>
        <v>44757</v>
      </c>
      <c r="B1763" s="5">
        <f>'2_CVaR_t2'!D1763-1</f>
        <v>1.3854681243382849E-2</v>
      </c>
      <c r="C1763" s="5">
        <f>'Stocks Returns'!B1759</f>
        <v>2.4211298606016118E-2</v>
      </c>
      <c r="D1763" s="5">
        <f>'Stocks Returns'!C1759</f>
        <v>2.005730659025784E-2</v>
      </c>
      <c r="E1763" s="5">
        <f>'Stocks Returns'!D1759</f>
        <v>2.3797800754964848E-2</v>
      </c>
      <c r="F1763" s="5">
        <f>'Stocks Returns'!E1759</f>
        <v>1.5684352407793201E-2</v>
      </c>
      <c r="G1763" s="5">
        <f t="shared" si="108"/>
        <v>1.1377925071653678E-2</v>
      </c>
      <c r="H1763" s="5">
        <f t="shared" si="109"/>
        <v>-2.8603568070801125E-4</v>
      </c>
      <c r="I1763" s="5">
        <f t="shared" si="110"/>
        <v>3.389158992185233E-3</v>
      </c>
      <c r="J1763" s="5">
        <f t="shared" si="111"/>
        <v>1.3267514156445875E-3</v>
      </c>
    </row>
    <row r="1764" spans="1:10" ht="15" customHeight="1" x14ac:dyDescent="0.2">
      <c r="A1764" s="3">
        <f>'2_CVaR_t2'!A1764</f>
        <v>44760</v>
      </c>
      <c r="B1764" s="5">
        <f>'2_CVaR_t2'!D1764-1</f>
        <v>-8.8637669796085561E-3</v>
      </c>
      <c r="C1764" s="5">
        <f>'Stocks Returns'!B1760</f>
        <v>-5.7306590257879542E-3</v>
      </c>
      <c r="D1764" s="5">
        <f>'Stocks Returns'!C1760</f>
        <v>-1.347362407160535E-2</v>
      </c>
      <c r="E1764" s="5">
        <f>'Stocks Returns'!D1760</f>
        <v>-1.009939083039435E-2</v>
      </c>
      <c r="F1764" s="5">
        <f>'Stocks Returns'!E1760</f>
        <v>2.6299915550729747E-2</v>
      </c>
      <c r="G1764" s="5">
        <f t="shared" si="108"/>
        <v>3.2755084407175995E-3</v>
      </c>
      <c r="H1764" s="5">
        <f t="shared" si="109"/>
        <v>-3.8137456575872142E-4</v>
      </c>
      <c r="I1764" s="5">
        <f t="shared" si="110"/>
        <v>3.0223278642974929E-3</v>
      </c>
      <c r="J1764" s="5">
        <f t="shared" si="111"/>
        <v>3.5525637615293329E-2</v>
      </c>
    </row>
    <row r="1765" spans="1:10" ht="15" customHeight="1" x14ac:dyDescent="0.2">
      <c r="A1765" s="3">
        <f>'2_CVaR_t2'!A1765</f>
        <v>44761</v>
      </c>
      <c r="B1765" s="5">
        <f>'2_CVaR_t2'!D1765-1</f>
        <v>2.1931936929891815E-2</v>
      </c>
      <c r="C1765" s="5">
        <f>'Stocks Returns'!B1761</f>
        <v>2.6657060518731956E-2</v>
      </c>
      <c r="D1765" s="5">
        <f>'Stocks Returns'!C1761</f>
        <v>3.1127841320399474E-2</v>
      </c>
      <c r="E1765" s="5">
        <f>'Stocks Returns'!D1761</f>
        <v>4.4858299595141649E-2</v>
      </c>
      <c r="F1765" s="5">
        <f>'Stocks Returns'!E1761</f>
        <v>4.0084636181968003E-2</v>
      </c>
      <c r="G1765" s="5">
        <f t="shared" si="108"/>
        <v>6.0589155964415435E-3</v>
      </c>
      <c r="H1765" s="5">
        <f t="shared" si="109"/>
        <v>-1.1031008940228307E-3</v>
      </c>
      <c r="I1765" s="5">
        <f t="shared" si="110"/>
        <v>1.252836408828846E-2</v>
      </c>
      <c r="J1765" s="5">
        <f t="shared" si="111"/>
        <v>1.7342284242180747E-2</v>
      </c>
    </row>
    <row r="1766" spans="1:10" ht="15" customHeight="1" x14ac:dyDescent="0.2">
      <c r="A1766" s="3">
        <f>'2_CVaR_t2'!A1766</f>
        <v>44762</v>
      </c>
      <c r="B1766" s="5">
        <f>'2_CVaR_t2'!D1766-1</f>
        <v>6.8972293795432904E-5</v>
      </c>
      <c r="C1766" s="5">
        <f>'Stocks Returns'!B1762</f>
        <v>1.3333333333333197E-2</v>
      </c>
      <c r="D1766" s="5">
        <f>'Stocks Returns'!C1762</f>
        <v>-1.3572966395206665E-3</v>
      </c>
      <c r="E1766" s="5">
        <f>'Stocks Returns'!D1762</f>
        <v>1.5964042157470493E-2</v>
      </c>
      <c r="F1766" s="5">
        <f>'Stocks Returns'!E1762</f>
        <v>2.5203435804701524E-2</v>
      </c>
      <c r="G1766" s="5">
        <f t="shared" si="108"/>
        <v>1.3752341866415678E-2</v>
      </c>
      <c r="H1766" s="5">
        <f t="shared" si="109"/>
        <v>-1.4116943369797826E-3</v>
      </c>
      <c r="I1766" s="5">
        <f t="shared" si="110"/>
        <v>1.5901851248392357E-2</v>
      </c>
      <c r="J1766" s="5">
        <f t="shared" si="111"/>
        <v>2.5156355695528956E-2</v>
      </c>
    </row>
    <row r="1767" spans="1:10" ht="15" customHeight="1" x14ac:dyDescent="0.2">
      <c r="A1767" s="3">
        <f>'2_CVaR_t2'!A1767</f>
        <v>44763</v>
      </c>
      <c r="B1767" s="5">
        <f>'2_CVaR_t2'!D1767-1</f>
        <v>8.7718880547567046E-3</v>
      </c>
      <c r="C1767" s="5">
        <f>'Stocks Returns'!B1763</f>
        <v>4.8476454293628901E-3</v>
      </c>
      <c r="D1767" s="5">
        <f>'Stocks Returns'!C1763</f>
        <v>1.321647841777196E-2</v>
      </c>
      <c r="E1767" s="5">
        <f>'Stocks Returns'!D1763</f>
        <v>9.9160945842868831E-3</v>
      </c>
      <c r="F1767" s="5">
        <f>'Stocks Returns'!E1763</f>
        <v>-1.9622974313746933E-2</v>
      </c>
      <c r="G1767" s="5">
        <f t="shared" si="108"/>
        <v>-3.0995726267572608E-3</v>
      </c>
      <c r="H1767" s="5">
        <f t="shared" si="109"/>
        <v>3.5367339445485993E-4</v>
      </c>
      <c r="I1767" s="5">
        <f t="shared" si="110"/>
        <v>-2.9908073557463975E-3</v>
      </c>
      <c r="J1767" s="5">
        <f t="shared" si="111"/>
        <v>-2.8704283869911057E-2</v>
      </c>
    </row>
    <row r="1768" spans="1:10" ht="15" customHeight="1" x14ac:dyDescent="0.2">
      <c r="A1768" s="3">
        <f>'2_CVaR_t2'!A1768</f>
        <v>44764</v>
      </c>
      <c r="B1768" s="5">
        <f>'2_CVaR_t2'!D1768-1</f>
        <v>-8.3572855418863057E-3</v>
      </c>
      <c r="C1768" s="5">
        <f>'Stocks Returns'!B1764</f>
        <v>9.6485182632668476E-3</v>
      </c>
      <c r="D1768" s="5">
        <f>'Stocks Returns'!C1764</f>
        <v>-1.1517646514639934E-2</v>
      </c>
      <c r="E1768" s="5">
        <f>'Stocks Returns'!D1764</f>
        <v>-2.2356495468278004E-2</v>
      </c>
      <c r="F1768" s="5">
        <f>'Stocks Returns'!E1764</f>
        <v>-8.9958394242664053E-3</v>
      </c>
      <c r="G1768" s="5">
        <f t="shared" si="108"/>
        <v>1.8167798508570407E-2</v>
      </c>
      <c r="H1768" s="5">
        <f t="shared" si="109"/>
        <v>8.2919527550381206E-4</v>
      </c>
      <c r="I1768" s="5">
        <f t="shared" si="110"/>
        <v>-9.982297247042568E-3</v>
      </c>
      <c r="J1768" s="5">
        <f t="shared" si="111"/>
        <v>-2.9588017813088514E-4</v>
      </c>
    </row>
    <row r="1769" spans="1:10" ht="15" customHeight="1" x14ac:dyDescent="0.2">
      <c r="A1769" s="3">
        <f>'2_CVaR_t2'!A1769</f>
        <v>44767</v>
      </c>
      <c r="B1769" s="5">
        <f>'2_CVaR_t2'!D1769-1</f>
        <v>1.7068549302015068E-3</v>
      </c>
      <c r="C1769" s="5">
        <f>'Stocks Returns'!B1765</f>
        <v>6.8259385665525585E-4</v>
      </c>
      <c r="D1769" s="5">
        <f>'Stocks Returns'!C1765</f>
        <v>2.6672905942912717E-3</v>
      </c>
      <c r="E1769" s="5">
        <f>'Stocks Returns'!D1765</f>
        <v>-1.85414091470959E-3</v>
      </c>
      <c r="F1769" s="5">
        <f>'Stocks Returns'!E1765</f>
        <v>4.4479745830023898E-2</v>
      </c>
      <c r="G1769" s="5">
        <f t="shared" si="108"/>
        <v>-4.7291558091308648E-4</v>
      </c>
      <c r="H1769" s="5">
        <f t="shared" si="109"/>
        <v>2.0235963013741191E-4</v>
      </c>
      <c r="I1769" s="5">
        <f t="shared" si="110"/>
        <v>-4.333697422295054E-3</v>
      </c>
      <c r="J1769" s="5">
        <f t="shared" si="111"/>
        <v>4.2732430081330271E-2</v>
      </c>
    </row>
    <row r="1770" spans="1:10" ht="15" customHeight="1" x14ac:dyDescent="0.2">
      <c r="A1770" s="3">
        <f>'2_CVaR_t2'!A1770</f>
        <v>44768</v>
      </c>
      <c r="B1770" s="5">
        <f>'2_CVaR_t2'!D1770-1</f>
        <v>-6.0829899643088936E-3</v>
      </c>
      <c r="C1770" s="5">
        <f>'Stocks Returns'!B1766</f>
        <v>-1.5688949522510209E-2</v>
      </c>
      <c r="D1770" s="5">
        <f>'Stocks Returns'!C1766</f>
        <v>-8.307275866896946E-3</v>
      </c>
      <c r="E1770" s="5">
        <f>'Stocks Returns'!D1766</f>
        <v>-1.71826625386996E-2</v>
      </c>
      <c r="F1770" s="5">
        <f>'Stocks Returns'!E1766</f>
        <v>-1.0429114611624102E-2</v>
      </c>
      <c r="G1770" s="5">
        <f t="shared" si="108"/>
        <v>-9.3559793203515998E-3</v>
      </c>
      <c r="H1770" s="5">
        <f t="shared" si="109"/>
        <v>6.9239987716394023E-4</v>
      </c>
      <c r="I1770" s="5">
        <f t="shared" si="110"/>
        <v>-8.1651174547955115E-3</v>
      </c>
      <c r="J1770" s="5">
        <f t="shared" si="111"/>
        <v>-4.0900317249126412E-3</v>
      </c>
    </row>
    <row r="1771" spans="1:10" ht="15" customHeight="1" x14ac:dyDescent="0.2">
      <c r="A1771" s="3">
        <f>'2_CVaR_t2'!A1771</f>
        <v>44769</v>
      </c>
      <c r="B1771" s="5">
        <f>'2_CVaR_t2'!D1771-1</f>
        <v>-3.2620691758574738E-3</v>
      </c>
      <c r="C1771" s="5">
        <f>'Stocks Returns'!B1767</f>
        <v>4.9896049896049899E-2</v>
      </c>
      <c r="D1771" s="5">
        <f>'Stocks Returns'!C1767</f>
        <v>-9.5063297096333876E-3</v>
      </c>
      <c r="E1771" s="5">
        <f>'Stocks Returns'!D1767</f>
        <v>5.0086627815403961E-2</v>
      </c>
      <c r="F1771" s="5">
        <f>'Stocks Returns'!E1767</f>
        <v>2.3932374574596516E-2</v>
      </c>
      <c r="G1771" s="5">
        <f t="shared" si="108"/>
        <v>5.3517232100415695E-2</v>
      </c>
      <c r="H1771" s="5">
        <f t="shared" si="109"/>
        <v>-4.6583088229642713E-3</v>
      </c>
      <c r="I1771" s="5">
        <f t="shared" si="110"/>
        <v>5.4940750735507804E-2</v>
      </c>
      <c r="J1771" s="5">
        <f t="shared" si="111"/>
        <v>2.7343146265998469E-2</v>
      </c>
    </row>
    <row r="1772" spans="1:10" ht="15" customHeight="1" x14ac:dyDescent="0.2">
      <c r="A1772" s="3">
        <f>'2_CVaR_t2'!A1772</f>
        <v>44770</v>
      </c>
      <c r="B1772" s="5">
        <f>'2_CVaR_t2'!D1772-1</f>
        <v>3.2126338245181962E-3</v>
      </c>
      <c r="C1772" s="5">
        <f>'Stocks Returns'!B1768</f>
        <v>2.9042904290428995E-2</v>
      </c>
      <c r="D1772" s="5">
        <f>'Stocks Returns'!C1768</f>
        <v>4.1811184491851172E-3</v>
      </c>
      <c r="E1772" s="5">
        <f>'Stocks Returns'!D1768</f>
        <v>1.0499475026248817E-2</v>
      </c>
      <c r="F1772" s="5">
        <f>'Stocks Returns'!E1768</f>
        <v>8.4700332368392584E-3</v>
      </c>
      <c r="G1772" s="5">
        <f t="shared" si="108"/>
        <v>2.6439869934878343E-2</v>
      </c>
      <c r="H1772" s="5">
        <f t="shared" si="109"/>
        <v>-4.999237529520386E-4</v>
      </c>
      <c r="I1772" s="5">
        <f t="shared" si="110"/>
        <v>5.7975260119165458E-3</v>
      </c>
      <c r="J1772" s="5">
        <f t="shared" si="111"/>
        <v>5.159614684288126E-3</v>
      </c>
    </row>
    <row r="1773" spans="1:10" ht="15" customHeight="1" x14ac:dyDescent="0.2">
      <c r="A1773" s="3">
        <f>'2_CVaR_t2'!A1773</f>
        <v>44771</v>
      </c>
      <c r="B1773" s="5">
        <f>'2_CVaR_t2'!D1773-1</f>
        <v>3.5124846194567461E-3</v>
      </c>
      <c r="C1773" s="5">
        <f>'Stocks Returns'!B1769</f>
        <v>-3.784477228992944E-2</v>
      </c>
      <c r="D1773" s="5">
        <f>'Stocks Returns'!C1769</f>
        <v>3.5959309202744372E-3</v>
      </c>
      <c r="E1773" s="5">
        <f>'Stocks Returns'!D1769</f>
        <v>2.211666914056698E-2</v>
      </c>
      <c r="F1773" s="5">
        <f>'Stocks Returns'!E1769</f>
        <v>3.5828194769296218E-2</v>
      </c>
      <c r="G1773" s="5">
        <f t="shared" si="108"/>
        <v>-4.0736057130985354E-2</v>
      </c>
      <c r="H1773" s="5">
        <f t="shared" si="109"/>
        <v>-1.5264129357041951E-3</v>
      </c>
      <c r="I1773" s="5">
        <f t="shared" si="110"/>
        <v>1.6972167662304798E-2</v>
      </c>
      <c r="J1773" s="5">
        <f t="shared" si="111"/>
        <v>3.2206510319689172E-2</v>
      </c>
    </row>
    <row r="1774" spans="1:10" ht="15" customHeight="1" x14ac:dyDescent="0.2">
      <c r="A1774" s="3">
        <f>'2_CVaR_t2'!A1774</f>
        <v>44774</v>
      </c>
      <c r="B1774" s="5">
        <f>'2_CVaR_t2'!D1774-1</f>
        <v>-2.0099865475157186E-3</v>
      </c>
      <c r="C1774" s="5">
        <f>'Stocks Returns'!B1770</f>
        <v>2.6666666666666616E-2</v>
      </c>
      <c r="D1774" s="5">
        <f>'Stocks Returns'!C1770</f>
        <v>-3.5359011833482334E-3</v>
      </c>
      <c r="E1774" s="5">
        <f>'Stocks Returns'!D1770</f>
        <v>4.3566656985187802E-3</v>
      </c>
      <c r="F1774" s="5">
        <f>'Stocks Returns'!E1770</f>
        <v>-2.3914605357692853E-2</v>
      </c>
      <c r="G1774" s="5">
        <f t="shared" si="108"/>
        <v>2.9084205487041472E-2</v>
      </c>
      <c r="H1774" s="5">
        <f t="shared" si="109"/>
        <v>-5.3061723104887853E-4</v>
      </c>
      <c r="I1774" s="5">
        <f t="shared" si="110"/>
        <v>7.3628286946543072E-3</v>
      </c>
      <c r="J1774" s="5">
        <f t="shared" si="111"/>
        <v>-2.1803582171472598E-2</v>
      </c>
    </row>
    <row r="1775" spans="1:10" ht="15" customHeight="1" x14ac:dyDescent="0.2">
      <c r="A1775" s="3">
        <f>'2_CVaR_t2'!A1775</f>
        <v>44775</v>
      </c>
      <c r="B1775" s="5">
        <f>'2_CVaR_t2'!D1775-1</f>
        <v>-1.4995120657025462E-2</v>
      </c>
      <c r="C1775" s="5">
        <f>'Stocks Returns'!B1771</f>
        <v>3.8961038961038863E-2</v>
      </c>
      <c r="D1775" s="5">
        <f>'Stocks Returns'!C1771</f>
        <v>-2.4129447388342218E-2</v>
      </c>
      <c r="E1775" s="5">
        <f>'Stocks Returns'!D1771</f>
        <v>1.5905147484094329E-3</v>
      </c>
      <c r="F1775" s="5">
        <f>'Stocks Returns'!E1771</f>
        <v>-4.1009463722397888E-3</v>
      </c>
      <c r="G1775" s="5">
        <f t="shared" si="108"/>
        <v>5.386135679883846E-2</v>
      </c>
      <c r="H1775" s="5">
        <f t="shared" si="109"/>
        <v>-2.0134548616187881E-3</v>
      </c>
      <c r="I1775" s="5">
        <f t="shared" si="110"/>
        <v>2.3761553047948913E-2</v>
      </c>
      <c r="J1775" s="5">
        <f t="shared" si="111"/>
        <v>1.1489545553812316E-2</v>
      </c>
    </row>
    <row r="1776" spans="1:10" ht="15" customHeight="1" x14ac:dyDescent="0.2">
      <c r="A1776" s="3">
        <f>'2_CVaR_t2'!A1776</f>
        <v>44776</v>
      </c>
      <c r="B1776" s="5">
        <f>'2_CVaR_t2'!D1776-1</f>
        <v>9.6448968298858961E-3</v>
      </c>
      <c r="C1776" s="5">
        <f>'Stocks Returns'!B1772</f>
        <v>4.4375000000000053E-2</v>
      </c>
      <c r="D1776" s="5">
        <f>'Stocks Returns'!C1772</f>
        <v>1.0763114515659922E-2</v>
      </c>
      <c r="E1776" s="5">
        <f>'Stocks Returns'!D1772</f>
        <v>5.7023242384870887E-2</v>
      </c>
      <c r="F1776" s="5">
        <f>'Stocks Returns'!E1772</f>
        <v>-3.5793474817865101E-2</v>
      </c>
      <c r="G1776" s="5">
        <f t="shared" si="108"/>
        <v>3.5588547206040003E-2</v>
      </c>
      <c r="H1776" s="5">
        <f t="shared" si="109"/>
        <v>-3.3845302439052937E-3</v>
      </c>
      <c r="I1776" s="5">
        <f t="shared" si="110"/>
        <v>4.2827859003442617E-2</v>
      </c>
      <c r="J1776" s="5">
        <f t="shared" si="111"/>
        <v>-4.578102795955636E-2</v>
      </c>
    </row>
    <row r="1777" spans="1:10" ht="15" customHeight="1" x14ac:dyDescent="0.2">
      <c r="A1777" s="3">
        <f>'2_CVaR_t2'!A1777</f>
        <v>44777</v>
      </c>
      <c r="B1777" s="5">
        <f>'2_CVaR_t2'!D1777-1</f>
        <v>1.4647417756979531E-2</v>
      </c>
      <c r="C1777" s="5">
        <f>'Stocks Returns'!B1773</f>
        <v>4.6080191502094525E-2</v>
      </c>
      <c r="D1777" s="5">
        <f>'Stocks Returns'!C1773</f>
        <v>2.3935149654643162E-2</v>
      </c>
      <c r="E1777" s="5">
        <f>'Stocks Returns'!D1773</f>
        <v>-6.2824364927615006E-3</v>
      </c>
      <c r="F1777" s="5">
        <f>'Stocks Returns'!E1773</f>
        <v>-1.5768725361366642E-2</v>
      </c>
      <c r="G1777" s="5">
        <f t="shared" si="108"/>
        <v>3.2484750003333937E-2</v>
      </c>
      <c r="H1777" s="5">
        <f t="shared" si="109"/>
        <v>2.4251073434708621E-3</v>
      </c>
      <c r="I1777" s="5">
        <f t="shared" si="110"/>
        <v>-2.7861085149841047E-2</v>
      </c>
      <c r="J1777" s="5">
        <f t="shared" si="111"/>
        <v>-3.0949241770778759E-2</v>
      </c>
    </row>
    <row r="1778" spans="1:10" ht="15" customHeight="1" x14ac:dyDescent="0.2">
      <c r="A1778" s="3">
        <f>'2_CVaR_t2'!A1778</f>
        <v>44778</v>
      </c>
      <c r="B1778" s="5">
        <f>'2_CVaR_t2'!D1778-1</f>
        <v>6.2156773854571412E-3</v>
      </c>
      <c r="C1778" s="5">
        <f>'Stocks Returns'!B1774</f>
        <v>-0.16533180778032042</v>
      </c>
      <c r="D1778" s="5">
        <f>'Stocks Returns'!C1774</f>
        <v>1.1242797582798447E-2</v>
      </c>
      <c r="E1778" s="5">
        <f>'Stocks Returns'!D1774</f>
        <v>-1.7866959868059529E-2</v>
      </c>
      <c r="F1778" s="5">
        <f>'Stocks Returns'!E1774</f>
        <v>3.3044058744993388E-2</v>
      </c>
      <c r="G1778" s="5">
        <f t="shared" si="108"/>
        <v>-0.17082170713354927</v>
      </c>
      <c r="H1778" s="5">
        <f t="shared" si="109"/>
        <v>2.1420636127206932E-3</v>
      </c>
      <c r="I1778" s="5">
        <f t="shared" si="110"/>
        <v>-2.7001127671255579E-2</v>
      </c>
      <c r="J1778" s="5">
        <f t="shared" si="111"/>
        <v>2.6616272942889978E-2</v>
      </c>
    </row>
    <row r="1779" spans="1:10" ht="15" customHeight="1" x14ac:dyDescent="0.2">
      <c r="A1779" s="3">
        <f>'2_CVaR_t2'!A1779</f>
        <v>44781</v>
      </c>
      <c r="B1779" s="5">
        <f>'2_CVaR_t2'!D1779-1</f>
        <v>-7.7480849036198896E-3</v>
      </c>
      <c r="C1779" s="5">
        <f>'Stocks Returns'!B1775</f>
        <v>-3.9067854694996629E-2</v>
      </c>
      <c r="D1779" s="5">
        <f>'Stocks Returns'!C1775</f>
        <v>-1.1812665029879099E-2</v>
      </c>
      <c r="E1779" s="5">
        <f>'Stocks Returns'!D1775</f>
        <v>-7.8365519171562648E-3</v>
      </c>
      <c r="F1779" s="5">
        <f>'Stocks Returns'!E1775</f>
        <v>8.4006462035541851E-3</v>
      </c>
      <c r="G1779" s="5">
        <f t="shared" si="108"/>
        <v>-3.1134206979986659E-2</v>
      </c>
      <c r="H1779" s="5">
        <f t="shared" si="109"/>
        <v>-3.6240665297375407E-4</v>
      </c>
      <c r="I1779" s="5">
        <f t="shared" si="110"/>
        <v>3.6385216459380188E-3</v>
      </c>
      <c r="J1779" s="5">
        <f t="shared" si="111"/>
        <v>1.6468212985311238E-2</v>
      </c>
    </row>
    <row r="1780" spans="1:10" ht="15" customHeight="1" x14ac:dyDescent="0.2">
      <c r="A1780" s="3">
        <f>'2_CVaR_t2'!A1780</f>
        <v>44782</v>
      </c>
      <c r="B1780" s="5">
        <f>'2_CVaR_t2'!D1780-1</f>
        <v>-1.1022266237234901E-2</v>
      </c>
      <c r="C1780" s="5">
        <f>'Stocks Returns'!B1776</f>
        <v>-6.5620542082738931E-2</v>
      </c>
      <c r="D1780" s="5">
        <f>'Stocks Returns'!C1776</f>
        <v>-1.434464654040879E-2</v>
      </c>
      <c r="E1780" s="5">
        <f>'Stocks Returns'!D1776</f>
        <v>-4.0902679830747579E-2</v>
      </c>
      <c r="F1780" s="5">
        <f>'Stocks Returns'!E1776</f>
        <v>2.0079034497490156E-2</v>
      </c>
      <c r="G1780" s="5">
        <f t="shared" si="108"/>
        <v>-5.4539381087865241E-2</v>
      </c>
      <c r="H1780" s="5">
        <f t="shared" si="109"/>
        <v>1.9243472272008171E-3</v>
      </c>
      <c r="I1780" s="5">
        <f t="shared" si="110"/>
        <v>-2.4595212820633774E-2</v>
      </c>
      <c r="J1780" s="5">
        <f t="shared" si="111"/>
        <v>3.1545428319676661E-2</v>
      </c>
    </row>
    <row r="1781" spans="1:10" ht="15" customHeight="1" x14ac:dyDescent="0.2">
      <c r="A1781" s="3">
        <f>'2_CVaR_t2'!A1781</f>
        <v>44783</v>
      </c>
      <c r="B1781" s="5">
        <f>'2_CVaR_t2'!D1781-1</f>
        <v>7.5728486938859696E-3</v>
      </c>
      <c r="C1781" s="5">
        <f>'Stocks Returns'!B1777</f>
        <v>0</v>
      </c>
      <c r="D1781" s="5">
        <f>'Stocks Returns'!C1777</f>
        <v>8.7510701036812577E-3</v>
      </c>
      <c r="E1781" s="5">
        <f>'Stocks Returns'!D1777</f>
        <v>3.9558823529411757E-2</v>
      </c>
      <c r="F1781" s="5">
        <f>'Stocks Returns'!E1777</f>
        <v>4.9209506857921248E-3</v>
      </c>
      <c r="G1781" s="5">
        <f t="shared" si="108"/>
        <v>-6.7945658579436101E-3</v>
      </c>
      <c r="H1781" s="5">
        <f t="shared" si="109"/>
        <v>-2.3470637501572956E-3</v>
      </c>
      <c r="I1781" s="5">
        <f t="shared" si="110"/>
        <v>2.8421594481561521E-2</v>
      </c>
      <c r="J1781" s="5">
        <f t="shared" si="111"/>
        <v>-2.9156729513526176E-3</v>
      </c>
    </row>
    <row r="1782" spans="1:10" ht="15" customHeight="1" x14ac:dyDescent="0.2">
      <c r="A1782" s="3">
        <f>'2_CVaR_t2'!A1782</f>
        <v>44784</v>
      </c>
      <c r="B1782" s="5">
        <f>'2_CVaR_t2'!D1782-1</f>
        <v>-2.3734345167772952E-3</v>
      </c>
      <c r="C1782" s="5">
        <f>'Stocks Returns'!B1778</f>
        <v>4.4274809160305351E-2</v>
      </c>
      <c r="D1782" s="5">
        <f>'Stocks Returns'!C1778</f>
        <v>-4.8090523338046864E-3</v>
      </c>
      <c r="E1782" s="5">
        <f>'Stocks Returns'!D1778</f>
        <v>9.6194652709011841E-3</v>
      </c>
      <c r="F1782" s="5">
        <f>'Stocks Returns'!E1778</f>
        <v>4.5634507188997642E-2</v>
      </c>
      <c r="G1782" s="5">
        <f t="shared" si="108"/>
        <v>4.7041735260500553E-2</v>
      </c>
      <c r="H1782" s="5">
        <f t="shared" si="109"/>
        <v>-1.2688683824797174E-3</v>
      </c>
      <c r="I1782" s="5">
        <f t="shared" si="110"/>
        <v>1.3162044368051204E-2</v>
      </c>
      <c r="J1782" s="5">
        <f t="shared" si="111"/>
        <v>4.8122814544861468E-2</v>
      </c>
    </row>
    <row r="1783" spans="1:10" ht="15" customHeight="1" x14ac:dyDescent="0.2">
      <c r="A1783" s="3">
        <f>'2_CVaR_t2'!A1783</f>
        <v>44785</v>
      </c>
      <c r="B1783" s="5">
        <f>'2_CVaR_t2'!D1783-1</f>
        <v>2.5296559749825587E-3</v>
      </c>
      <c r="C1783" s="5">
        <f>'Stocks Returns'!B1779</f>
        <v>0</v>
      </c>
      <c r="D1783" s="5">
        <f>'Stocks Returns'!C1779</f>
        <v>1.1843850672730305E-3</v>
      </c>
      <c r="E1783" s="5">
        <f>'Stocks Returns'!D1779</f>
        <v>3.2786885245901454E-2</v>
      </c>
      <c r="F1783" s="5">
        <f>'Stocks Returns'!E1779</f>
        <v>2.3814268632921465E-2</v>
      </c>
      <c r="G1783" s="5">
        <f t="shared" si="108"/>
        <v>-1.9464788284648254E-3</v>
      </c>
      <c r="H1783" s="5">
        <f t="shared" si="109"/>
        <v>-2.4914930345023454E-3</v>
      </c>
      <c r="I1783" s="5">
        <f t="shared" si="110"/>
        <v>2.9092949334164057E-2</v>
      </c>
      <c r="J1783" s="5">
        <f t="shared" si="111"/>
        <v>2.1212828400900038E-2</v>
      </c>
    </row>
    <row r="1784" spans="1:10" ht="15" customHeight="1" x14ac:dyDescent="0.2">
      <c r="A1784" s="3">
        <f>'2_CVaR_t2'!A1784</f>
        <v>44788</v>
      </c>
      <c r="B1784" s="5">
        <f>'2_CVaR_t2'!D1784-1</f>
        <v>1.5461072402358056E-2</v>
      </c>
      <c r="C1784" s="5">
        <f>'Stocks Returns'!B1780</f>
        <v>-4.0935672514619936E-2</v>
      </c>
      <c r="D1784" s="5">
        <f>'Stocks Returns'!C1780</f>
        <v>2.408555339989582E-2</v>
      </c>
      <c r="E1784" s="5">
        <f>'Stocks Returns'!D1780</f>
        <v>7.7330077330077795E-3</v>
      </c>
      <c r="F1784" s="5">
        <f>'Stocks Returns'!E1780</f>
        <v>-1.9270072992700782E-2</v>
      </c>
      <c r="G1784" s="5">
        <f t="shared" si="108"/>
        <v>-5.5313290851070861E-2</v>
      </c>
      <c r="H1784" s="5">
        <f t="shared" si="109"/>
        <v>1.3780250499256935E-3</v>
      </c>
      <c r="I1784" s="5">
        <f t="shared" si="110"/>
        <v>-1.5046521075728785E-2</v>
      </c>
      <c r="J1784" s="5">
        <f t="shared" si="111"/>
        <v>-3.5295219289251806E-2</v>
      </c>
    </row>
    <row r="1785" spans="1:10" ht="15" customHeight="1" x14ac:dyDescent="0.2">
      <c r="A1785" s="3">
        <f>'2_CVaR_t2'!A1785</f>
        <v>44789</v>
      </c>
      <c r="B1785" s="5">
        <f>'2_CVaR_t2'!D1785-1</f>
        <v>1.9654052141293565E-3</v>
      </c>
      <c r="C1785" s="5">
        <f>'Stocks Returns'!B1781</f>
        <v>4.3445121951219523E-2</v>
      </c>
      <c r="D1785" s="5">
        <f>'Stocks Returns'!C1781</f>
        <v>3.3268644302744121E-3</v>
      </c>
      <c r="E1785" s="5">
        <f>'Stocks Returns'!D1781</f>
        <v>-2.5578890683898292E-3</v>
      </c>
      <c r="F1785" s="5">
        <f>'Stocks Returns'!E1781</f>
        <v>-6.6488042076014997E-3</v>
      </c>
      <c r="G1785" s="5">
        <f t="shared" si="108"/>
        <v>4.2041064748803675E-2</v>
      </c>
      <c r="H1785" s="5">
        <f t="shared" si="109"/>
        <v>4.8141532234865971E-4</v>
      </c>
      <c r="I1785" s="5">
        <f t="shared" si="110"/>
        <v>-5.4190422471646991E-3</v>
      </c>
      <c r="J1785" s="5">
        <f t="shared" si="111"/>
        <v>-8.6645130618640386E-3</v>
      </c>
    </row>
    <row r="1786" spans="1:10" ht="15" customHeight="1" x14ac:dyDescent="0.2">
      <c r="A1786" s="3">
        <f>'2_CVaR_t2'!A1786</f>
        <v>44790</v>
      </c>
      <c r="B1786" s="5">
        <f>'2_CVaR_t2'!D1786-1</f>
        <v>-9.1717658975416505E-3</v>
      </c>
      <c r="C1786" s="5">
        <f>'Stocks Returns'!B1782</f>
        <v>-3.1409788166544939E-2</v>
      </c>
      <c r="D1786" s="5">
        <f>'Stocks Returns'!C1782</f>
        <v>-1.2065948236160917E-2</v>
      </c>
      <c r="E1786" s="5">
        <f>'Stocks Returns'!D1782</f>
        <v>-3.2393035497368161E-2</v>
      </c>
      <c r="F1786" s="5">
        <f>'Stocks Returns'!E1782</f>
        <v>1.2587412587412583E-2</v>
      </c>
      <c r="G1786" s="5">
        <f t="shared" si="108"/>
        <v>-2.2107537317477392E-2</v>
      </c>
      <c r="H1786" s="5">
        <f t="shared" si="109"/>
        <v>1.4795948215441113E-3</v>
      </c>
      <c r="I1786" s="5">
        <f t="shared" si="110"/>
        <v>-1.8816738451310031E-2</v>
      </c>
      <c r="J1786" s="5">
        <f t="shared" si="111"/>
        <v>2.2132858865154731E-2</v>
      </c>
    </row>
    <row r="1787" spans="1:10" ht="15" customHeight="1" x14ac:dyDescent="0.2">
      <c r="A1787" s="3">
        <f>'2_CVaR_t2'!A1787</f>
        <v>44791</v>
      </c>
      <c r="B1787" s="5">
        <f>'2_CVaR_t2'!D1787-1</f>
        <v>2.9651690529610697E-3</v>
      </c>
      <c r="C1787" s="5">
        <f>'Stocks Returns'!B1783</f>
        <v>-5.2790346907993779E-3</v>
      </c>
      <c r="D1787" s="5">
        <f>'Stocks Returns'!C1783</f>
        <v>3.402946112250449E-3</v>
      </c>
      <c r="E1787" s="5">
        <f>'Stocks Returns'!D1783</f>
        <v>1.3948946854512423E-2</v>
      </c>
      <c r="F1787" s="5">
        <f>'Stocks Returns'!E1783</f>
        <v>3.4727703235990504E-2</v>
      </c>
      <c r="G1787" s="5">
        <f t="shared" si="108"/>
        <v>-7.6441779293316232E-3</v>
      </c>
      <c r="H1787" s="5">
        <f t="shared" si="109"/>
        <v>-9.1389291017513266E-4</v>
      </c>
      <c r="I1787" s="5">
        <f t="shared" si="110"/>
        <v>9.612233304741459E-3</v>
      </c>
      <c r="J1787" s="5">
        <f t="shared" si="111"/>
        <v>3.1674170259227995E-2</v>
      </c>
    </row>
    <row r="1788" spans="1:10" ht="15" customHeight="1" x14ac:dyDescent="0.2">
      <c r="A1788" s="3">
        <f>'2_CVaR_t2'!A1788</f>
        <v>44792</v>
      </c>
      <c r="B1788" s="5">
        <f>'2_CVaR_t2'!D1788-1</f>
        <v>-8.3485412466750564E-3</v>
      </c>
      <c r="C1788" s="5">
        <f>'Stocks Returns'!B1784</f>
        <v>4.0940106141015953E-2</v>
      </c>
      <c r="D1788" s="5">
        <f>'Stocks Returns'!C1784</f>
        <v>-1.1289198606271755E-2</v>
      </c>
      <c r="E1788" s="5">
        <f>'Stocks Returns'!D1784</f>
        <v>-2.5450543403494175E-2</v>
      </c>
      <c r="F1788" s="5">
        <f>'Stocks Returns'!E1784</f>
        <v>2.4790236460716653E-3</v>
      </c>
      <c r="G1788" s="5">
        <f t="shared" si="108"/>
        <v>4.945098038112429E-2</v>
      </c>
      <c r="H1788" s="5">
        <f t="shared" si="109"/>
        <v>1.04477387685817E-3</v>
      </c>
      <c r="I1788" s="5">
        <f t="shared" si="110"/>
        <v>-1.3089250965589619E-2</v>
      </c>
      <c r="J1788" s="5">
        <f t="shared" si="111"/>
        <v>1.1169905708024268E-2</v>
      </c>
    </row>
    <row r="1789" spans="1:10" ht="15" customHeight="1" x14ac:dyDescent="0.2">
      <c r="A1789" s="3">
        <f>'2_CVaR_t2'!A1789</f>
        <v>44795</v>
      </c>
      <c r="B1789" s="5">
        <f>'2_CVaR_t2'!D1789-1</f>
        <v>-1.4360760116293503E-2</v>
      </c>
      <c r="C1789" s="5">
        <f>'Stocks Returns'!B1785</f>
        <v>-7.428987618353966E-2</v>
      </c>
      <c r="D1789" s="5">
        <f>'Stocks Returns'!C1785</f>
        <v>-1.978197537825388E-2</v>
      </c>
      <c r="E1789" s="5">
        <f>'Stocks Returns'!D1785</f>
        <v>-3.8819875776397561E-2</v>
      </c>
      <c r="F1789" s="5">
        <f>'Stocks Returns'!E1785</f>
        <v>9.511128019783488E-4</v>
      </c>
      <c r="G1789" s="5">
        <f t="shared" si="108"/>
        <v>-5.9999377418885558E-2</v>
      </c>
      <c r="H1789" s="5">
        <f t="shared" si="109"/>
        <v>1.4004049637356131E-3</v>
      </c>
      <c r="I1789" s="5">
        <f t="shared" si="110"/>
        <v>-1.758509585955929E-2</v>
      </c>
      <c r="J1789" s="5">
        <f t="shared" si="111"/>
        <v>1.588309454196183E-2</v>
      </c>
    </row>
    <row r="1790" spans="1:10" ht="15" customHeight="1" x14ac:dyDescent="0.2">
      <c r="A1790" s="3">
        <f>'2_CVaR_t2'!A1790</f>
        <v>44796</v>
      </c>
      <c r="B1790" s="5">
        <f>'2_CVaR_t2'!D1790-1</f>
        <v>-4.5425198772643949E-3</v>
      </c>
      <c r="C1790" s="5">
        <f>'Stocks Returns'!B1786</f>
        <v>6.2942564909518328E-3</v>
      </c>
      <c r="D1790" s="5">
        <f>'Stocks Returns'!C1786</f>
        <v>-8.6764776376971886E-3</v>
      </c>
      <c r="E1790" s="5">
        <f>'Stocks Returns'!D1786</f>
        <v>1.5127037744162131E-2</v>
      </c>
      <c r="F1790" s="5">
        <f>'Stocks Returns'!E1786</f>
        <v>3.0501710376282798E-2</v>
      </c>
      <c r="G1790" s="5">
        <f t="shared" si="108"/>
        <v>1.1146352678459582E-2</v>
      </c>
      <c r="H1790" s="5">
        <f t="shared" si="109"/>
        <v>-1.9439694602434842E-3</v>
      </c>
      <c r="I1790" s="5">
        <f t="shared" si="110"/>
        <v>2.1870989280410029E-2</v>
      </c>
      <c r="J1790" s="5">
        <f t="shared" si="111"/>
        <v>3.5241678597882312E-2</v>
      </c>
    </row>
    <row r="1791" spans="1:10" ht="15" customHeight="1" x14ac:dyDescent="0.2">
      <c r="A1791" s="3">
        <f>'2_CVaR_t2'!A1791</f>
        <v>44797</v>
      </c>
      <c r="B1791" s="5">
        <f>'2_CVaR_t2'!D1791-1</f>
        <v>-7.6850289842256281E-4</v>
      </c>
      <c r="C1791" s="5">
        <f>'Stocks Returns'!B1787</f>
        <v>5.7075840500391051E-2</v>
      </c>
      <c r="D1791" s="5">
        <f>'Stocks Returns'!C1787</f>
        <v>-6.2862669245655756E-4</v>
      </c>
      <c r="E1791" s="5">
        <f>'Stocks Returns'!D1787</f>
        <v>-8.6805555555556912E-3</v>
      </c>
      <c r="F1791" s="5">
        <f>'Stocks Returns'!E1787</f>
        <v>1.9087136929460513E-2</v>
      </c>
      <c r="G1791" s="5">
        <f t="shared" si="108"/>
        <v>5.8299924873959193E-2</v>
      </c>
      <c r="H1791" s="5">
        <f t="shared" si="109"/>
        <v>5.4951924050141441E-4</v>
      </c>
      <c r="I1791" s="5">
        <f t="shared" si="110"/>
        <v>-7.5067093553368401E-3</v>
      </c>
      <c r="J1791" s="5">
        <f t="shared" si="111"/>
        <v>1.9909414085194418E-2</v>
      </c>
    </row>
    <row r="1792" spans="1:10" ht="15" customHeight="1" x14ac:dyDescent="0.2">
      <c r="A1792" s="3">
        <f>'2_CVaR_t2'!A1792</f>
        <v>44798</v>
      </c>
      <c r="B1792" s="5">
        <f>'2_CVaR_t2'!D1792-1</f>
        <v>1.116284104742582E-2</v>
      </c>
      <c r="C1792" s="5">
        <f>'Stocks Returns'!B1788</f>
        <v>2.9585798816569309E-3</v>
      </c>
      <c r="D1792" s="5">
        <f>'Stocks Returns'!C1788</f>
        <v>1.5241689650167034E-2</v>
      </c>
      <c r="E1792" s="5">
        <f>'Stocks Returns'!D1788</f>
        <v>3.006421482778765E-2</v>
      </c>
      <c r="F1792" s="5">
        <f>'Stocks Returns'!E1788</f>
        <v>1.4115092290988063E-2</v>
      </c>
      <c r="G1792" s="5">
        <f t="shared" si="108"/>
        <v>-7.2870925143903847E-3</v>
      </c>
      <c r="H1792" s="5">
        <f t="shared" si="109"/>
        <v>-1.1399705095466277E-3</v>
      </c>
      <c r="I1792" s="5">
        <f t="shared" si="110"/>
        <v>1.3628484030511701E-2</v>
      </c>
      <c r="J1792" s="5">
        <f t="shared" si="111"/>
        <v>2.5518078971911266E-3</v>
      </c>
    </row>
    <row r="1793" spans="1:10" ht="15" customHeight="1" x14ac:dyDescent="0.2">
      <c r="A1793" s="3">
        <f>'2_CVaR_t2'!A1793</f>
        <v>44799</v>
      </c>
      <c r="B1793" s="5">
        <f>'2_CVaR_t2'!D1793-1</f>
        <v>-2.4034347341199691E-2</v>
      </c>
      <c r="C1793" s="5">
        <f>'Stocks Returns'!B1789</f>
        <v>-2.9498525073746285E-2</v>
      </c>
      <c r="D1793" s="5">
        <f>'Stocks Returns'!C1789</f>
        <v>-3.3028309979982851E-2</v>
      </c>
      <c r="E1793" s="5">
        <f>'Stocks Returns'!D1789</f>
        <v>-6.5457636724284618E-2</v>
      </c>
      <c r="F1793" s="5">
        <f>'Stocks Returns'!E1789</f>
        <v>3.5688793718779976E-4</v>
      </c>
      <c r="G1793" s="5">
        <f t="shared" si="108"/>
        <v>-5.9086805637253575E-3</v>
      </c>
      <c r="H1793" s="5">
        <f t="shared" si="109"/>
        <v>2.3910512638106382E-3</v>
      </c>
      <c r="I1793" s="5">
        <f t="shared" si="110"/>
        <v>-2.9945523101192612E-2</v>
      </c>
      <c r="J1793" s="5">
        <f t="shared" si="111"/>
        <v>2.5330723346180695E-2</v>
      </c>
    </row>
    <row r="1794" spans="1:10" ht="15" customHeight="1" x14ac:dyDescent="0.2">
      <c r="A1794" s="3">
        <f>'2_CVaR_t2'!A1794</f>
        <v>44802</v>
      </c>
      <c r="B1794" s="5">
        <f>'2_CVaR_t2'!D1794-1</f>
        <v>-2.6527696738870565E-3</v>
      </c>
      <c r="C1794" s="5">
        <f>'Stocks Returns'!B1790</f>
        <v>3.0395136778114118E-3</v>
      </c>
      <c r="D1794" s="5">
        <f>'Stocks Returns'!C1790</f>
        <v>-2.7601163191875999E-3</v>
      </c>
      <c r="E1794" s="5">
        <f>'Stocks Returns'!D1790</f>
        <v>-1.8950879320800529E-2</v>
      </c>
      <c r="F1794" s="5">
        <f>'Stocks Returns'!E1790</f>
        <v>1.1594719942918275E-2</v>
      </c>
      <c r="G1794" s="5">
        <f t="shared" si="108"/>
        <v>6.0749683129137071E-3</v>
      </c>
      <c r="H1794" s="5">
        <f t="shared" si="109"/>
        <v>1.1911756528243545E-3</v>
      </c>
      <c r="I1794" s="5">
        <f t="shared" si="110"/>
        <v>-1.499602697266077E-2</v>
      </c>
      <c r="J1794" s="5">
        <f t="shared" si="111"/>
        <v>1.4372996542568309E-2</v>
      </c>
    </row>
    <row r="1795" spans="1:10" ht="15" customHeight="1" x14ac:dyDescent="0.2">
      <c r="A1795" s="3">
        <f>'2_CVaR_t2'!A1795</f>
        <v>44803</v>
      </c>
      <c r="B1795" s="5">
        <f>'2_CVaR_t2'!D1795-1</f>
        <v>-2.6610484689263414E-3</v>
      </c>
      <c r="C1795" s="5">
        <f>'Stocks Returns'!B1791</f>
        <v>6.8181818181818343E-3</v>
      </c>
      <c r="D1795" s="5">
        <f>'Stocks Returns'!C1791</f>
        <v>-4.6952997578214584E-3</v>
      </c>
      <c r="E1795" s="5">
        <f>'Stocks Returns'!D1791</f>
        <v>5.8723535774998226E-3</v>
      </c>
      <c r="F1795" s="5">
        <f>'Stocks Returns'!E1791</f>
        <v>-2.5745018515253015E-2</v>
      </c>
      <c r="G1795" s="5">
        <f t="shared" si="108"/>
        <v>9.8615949670841745E-3</v>
      </c>
      <c r="H1795" s="5">
        <f t="shared" si="109"/>
        <v>-7.3182357284652146E-4</v>
      </c>
      <c r="I1795" s="5">
        <f t="shared" si="110"/>
        <v>9.839424673112827E-3</v>
      </c>
      <c r="J1795" s="5">
        <f t="shared" si="111"/>
        <v>-2.2958147952845693E-2</v>
      </c>
    </row>
    <row r="1796" spans="1:10" ht="15" customHeight="1" x14ac:dyDescent="0.2">
      <c r="A1796" s="3">
        <f>'2_CVaR_t2'!A1796</f>
        <v>44804</v>
      </c>
      <c r="B1796" s="5">
        <f>'2_CVaR_t2'!D1796-1</f>
        <v>-8.1596442830863536E-3</v>
      </c>
      <c r="C1796" s="5">
        <f>'Stocks Returns'!B1792</f>
        <v>-3.762227238525151E-3</v>
      </c>
      <c r="D1796" s="5">
        <f>'Stocks Returns'!C1792</f>
        <v>-1.325851623795804E-2</v>
      </c>
      <c r="E1796" s="5">
        <f>'Stocks Returns'!D1792</f>
        <v>2.4581348901520084E-3</v>
      </c>
      <c r="F1796" s="5">
        <f>'Stocks Returns'!E1792</f>
        <v>-9.5022624434388803E-3</v>
      </c>
      <c r="G1796" s="5">
        <f t="shared" si="108"/>
        <v>4.567057883314983E-3</v>
      </c>
      <c r="H1796" s="5">
        <f t="shared" si="109"/>
        <v>-1.2025504963290388E-3</v>
      </c>
      <c r="I1796" s="5">
        <f t="shared" si="110"/>
        <v>1.4540632613898175E-2</v>
      </c>
      <c r="J1796" s="5">
        <f t="shared" si="111"/>
        <v>-1.0074685153684156E-3</v>
      </c>
    </row>
    <row r="1797" spans="1:10" ht="15" customHeight="1" x14ac:dyDescent="0.2">
      <c r="A1797" s="3">
        <f>'2_CVaR_t2'!A1797</f>
        <v>44805</v>
      </c>
      <c r="B1797" s="5">
        <f>'2_CVaR_t2'!D1797-1</f>
        <v>4.2085443661921129E-3</v>
      </c>
      <c r="C1797" s="5">
        <f>'Stocks Returns'!B1793</f>
        <v>-3.7764350453173279E-3</v>
      </c>
      <c r="D1797" s="5">
        <f>'Stocks Returns'!C1793</f>
        <v>7.1460922953046069E-3</v>
      </c>
      <c r="E1797" s="5">
        <f>'Stocks Returns'!D1793</f>
        <v>-4.9042145593868325E-3</v>
      </c>
      <c r="F1797" s="5">
        <f>'Stocks Returns'!E1793</f>
        <v>-1.7542256738236617E-2</v>
      </c>
      <c r="G1797" s="5">
        <f t="shared" si="108"/>
        <v>-7.3368512120989349E-3</v>
      </c>
      <c r="H1797" s="5">
        <f t="shared" si="109"/>
        <v>9.9933122052304514E-4</v>
      </c>
      <c r="I1797" s="5">
        <f t="shared" si="110"/>
        <v>-1.1076036829055603E-2</v>
      </c>
      <c r="J1797" s="5">
        <f t="shared" si="111"/>
        <v>-2.188649942390403E-2</v>
      </c>
    </row>
    <row r="1798" spans="1:10" ht="15" customHeight="1" x14ac:dyDescent="0.2">
      <c r="A1798" s="3">
        <f>'2_CVaR_t2'!A1798</f>
        <v>44806</v>
      </c>
      <c r="B1798" s="5">
        <f>'2_CVaR_t2'!D1798-1</f>
        <v>-7.6645114085645005E-3</v>
      </c>
      <c r="C1798" s="5">
        <f>'Stocks Returns'!B1794</f>
        <v>-9.8559514783926883E-3</v>
      </c>
      <c r="D1798" s="5">
        <f>'Stocks Returns'!C1794</f>
        <v>-1.1842302503372815E-2</v>
      </c>
      <c r="E1798" s="5">
        <f>'Stocks Returns'!D1794</f>
        <v>-6.6225165562915356E-3</v>
      </c>
      <c r="F1798" s="5">
        <f>'Stocks Returns'!E1794</f>
        <v>2.5388263740351524E-2</v>
      </c>
      <c r="G1798" s="5">
        <f t="shared" ref="G1798:G1861" si="112">C1798-($P$11+$O$11*$B1798)</f>
        <v>-2.002644055727195E-3</v>
      </c>
      <c r="H1798" s="5">
        <f t="shared" ref="H1798:H1861" si="113">D1798-($P$12+$O$12*$B1798)</f>
        <v>-5.1504237162074314E-4</v>
      </c>
      <c r="I1798" s="5">
        <f t="shared" ref="I1798:I1861" si="114">E1798-($P$13+$O$13*$B1798)</f>
        <v>4.7292101396931366E-3</v>
      </c>
      <c r="J1798" s="5">
        <f t="shared" ref="J1798:J1861" si="115">F1798-($P$14+$O$14*$B1798)</f>
        <v>3.3369075444758041E-2</v>
      </c>
    </row>
    <row r="1799" spans="1:10" ht="15" customHeight="1" x14ac:dyDescent="0.2">
      <c r="A1799" s="3">
        <f>'2_CVaR_t2'!A1799</f>
        <v>44809</v>
      </c>
      <c r="B1799" s="5">
        <f>'2_CVaR_t2'!D1799-1</f>
        <v>3.1594126486123031E-5</v>
      </c>
      <c r="C1799" s="5">
        <f>'Stocks Returns'!B1795</f>
        <v>0</v>
      </c>
      <c r="D1799" s="5">
        <f>'Stocks Returns'!C1795</f>
        <v>0</v>
      </c>
      <c r="E1799" s="5">
        <f>'Stocks Returns'!D1795</f>
        <v>0</v>
      </c>
      <c r="F1799" s="5">
        <f>'Stocks Returns'!E1795</f>
        <v>0</v>
      </c>
      <c r="G1799" s="5">
        <f t="shared" si="112"/>
        <v>4.5494065351061984E-4</v>
      </c>
      <c r="H1799" s="5">
        <f t="shared" si="113"/>
        <v>6.1315236885345803E-7</v>
      </c>
      <c r="I1799" s="5">
        <f t="shared" si="114"/>
        <v>-7.0241384070458875E-6</v>
      </c>
      <c r="J1799" s="5">
        <f t="shared" si="115"/>
        <v>-8.2789821646411454E-6</v>
      </c>
    </row>
    <row r="1800" spans="1:10" ht="15" customHeight="1" x14ac:dyDescent="0.2">
      <c r="A1800" s="3">
        <f>'2_CVaR_t2'!A1800</f>
        <v>44810</v>
      </c>
      <c r="B1800" s="5">
        <f>'2_CVaR_t2'!D1800-1</f>
        <v>2.1785674725471882E-3</v>
      </c>
      <c r="C1800" s="5">
        <f>'Stocks Returns'!B1796</f>
        <v>-3.2924961715160794E-2</v>
      </c>
      <c r="D1800" s="5">
        <f>'Stocks Returns'!C1796</f>
        <v>4.4498381877022819E-3</v>
      </c>
      <c r="E1800" s="5">
        <f>'Stocks Returns'!D1796</f>
        <v>-1.1627906976744207E-2</v>
      </c>
      <c r="F1800" s="5">
        <f>'Stocks Returns'!E1796</f>
        <v>-1.4783239615454469E-2</v>
      </c>
      <c r="G1800" s="5">
        <f t="shared" si="112"/>
        <v>-3.4533934580691455E-2</v>
      </c>
      <c r="H1800" s="5">
        <f t="shared" si="113"/>
        <v>1.2906701943700347E-3</v>
      </c>
      <c r="I1800" s="5">
        <f t="shared" si="114"/>
        <v>-1.4803668234844023E-2</v>
      </c>
      <c r="J1800" s="5">
        <f t="shared" si="115"/>
        <v>-1.7020225660589517E-2</v>
      </c>
    </row>
    <row r="1801" spans="1:10" ht="15" customHeight="1" x14ac:dyDescent="0.2">
      <c r="A1801" s="3">
        <f>'2_CVaR_t2'!A1801</f>
        <v>44811</v>
      </c>
      <c r="B1801" s="5">
        <f>'2_CVaR_t2'!D1801-1</f>
        <v>6.6419390301921677E-3</v>
      </c>
      <c r="C1801" s="5">
        <f>'Stocks Returns'!B1797</f>
        <v>3.9588281868565556E-3</v>
      </c>
      <c r="D1801" s="5">
        <f>'Stocks Returns'!C1797</f>
        <v>8.960934353604566E-3</v>
      </c>
      <c r="E1801" s="5">
        <f>'Stocks Returns'!D1797</f>
        <v>2.0078431372549055E-2</v>
      </c>
      <c r="F1801" s="5">
        <f>'Stocks Returns'!E1797</f>
        <v>-1.7214397496087552E-2</v>
      </c>
      <c r="G1801" s="5">
        <f t="shared" si="112"/>
        <v>-1.9408420528304292E-3</v>
      </c>
      <c r="H1801" s="5">
        <f t="shared" si="113"/>
        <v>-7.6714485605911507E-4</v>
      </c>
      <c r="I1801" s="5">
        <f t="shared" si="114"/>
        <v>1.031514020419747E-2</v>
      </c>
      <c r="J1801" s="5">
        <f t="shared" si="115"/>
        <v>-2.4084672414340105E-2</v>
      </c>
    </row>
    <row r="1802" spans="1:10" ht="15" customHeight="1" x14ac:dyDescent="0.2">
      <c r="A1802" s="3">
        <f>'2_CVaR_t2'!A1802</f>
        <v>44812</v>
      </c>
      <c r="B1802" s="5">
        <f>'2_CVaR_t2'!D1802-1</f>
        <v>1.5375040362710646E-3</v>
      </c>
      <c r="C1802" s="5">
        <f>'Stocks Returns'!B1798</f>
        <v>-1.104100946372244E-2</v>
      </c>
      <c r="D1802" s="5">
        <f>'Stocks Returns'!C1798</f>
        <v>1.4469613810998982E-3</v>
      </c>
      <c r="E1802" s="5">
        <f>'Stocks Returns'!D1798</f>
        <v>1.0918037828694382E-2</v>
      </c>
      <c r="F1802" s="5">
        <f>'Stocks Returns'!E1798</f>
        <v>1.4612214312476501E-2</v>
      </c>
      <c r="G1802" s="5">
        <f t="shared" si="112"/>
        <v>-1.2033719675074946E-2</v>
      </c>
      <c r="H1802" s="5">
        <f t="shared" si="113"/>
        <v>-7.6872952488985912E-4</v>
      </c>
      <c r="I1802" s="5">
        <f t="shared" si="114"/>
        <v>8.6884278166418361E-3</v>
      </c>
      <c r="J1802" s="5">
        <f t="shared" si="115"/>
        <v>1.3040696523322326E-2</v>
      </c>
    </row>
    <row r="1803" spans="1:10" ht="15" customHeight="1" x14ac:dyDescent="0.2">
      <c r="A1803" s="3">
        <f>'2_CVaR_t2'!A1803</f>
        <v>44813</v>
      </c>
      <c r="B1803" s="5">
        <f>'2_CVaR_t2'!D1803-1</f>
        <v>1.5071729540915957E-2</v>
      </c>
      <c r="C1803" s="5">
        <f>'Stocks Returns'!B1799</f>
        <v>3.9074960127591707E-2</v>
      </c>
      <c r="D1803" s="5">
        <f>'Stocks Returns'!C1799</f>
        <v>2.2370584425290163E-2</v>
      </c>
      <c r="E1803" s="5">
        <f>'Stocks Returns'!D1799</f>
        <v>1.8557955582598096E-2</v>
      </c>
      <c r="F1803" s="5">
        <f>'Stocks Returns'!E1799</f>
        <v>3.3696454948301424E-2</v>
      </c>
      <c r="G1803" s="5">
        <f t="shared" si="112"/>
        <v>2.5071622169025691E-2</v>
      </c>
      <c r="H1803" s="5">
        <f t="shared" si="113"/>
        <v>2.3606655775341642E-4</v>
      </c>
      <c r="I1803" s="5">
        <f t="shared" si="114"/>
        <v>-3.6469386226849962E-3</v>
      </c>
      <c r="J1803" s="5">
        <f t="shared" si="115"/>
        <v>1.8075473513324062E-2</v>
      </c>
    </row>
    <row r="1804" spans="1:10" ht="15" customHeight="1" x14ac:dyDescent="0.2">
      <c r="A1804" s="3">
        <f>'2_CVaR_t2'!A1804</f>
        <v>44816</v>
      </c>
      <c r="B1804" s="5">
        <f>'2_CVaR_t2'!D1804-1</f>
        <v>4.7989460518440552E-3</v>
      </c>
      <c r="C1804" s="5">
        <f>'Stocks Returns'!B1800</f>
        <v>2.1488871834228762E-2</v>
      </c>
      <c r="D1804" s="5">
        <f>'Stocks Returns'!C1800</f>
        <v>6.9688109161794021E-3</v>
      </c>
      <c r="E1804" s="5">
        <f>'Stocks Returns'!D1800</f>
        <v>6.8697729988054235E-3</v>
      </c>
      <c r="F1804" s="5">
        <f>'Stocks Returns'!E1800</f>
        <v>2.1612932035366628E-2</v>
      </c>
      <c r="G1804" s="5">
        <f t="shared" si="112"/>
        <v>1.7360894815833701E-2</v>
      </c>
      <c r="H1804" s="5">
        <f t="shared" si="113"/>
        <v>-4.6866448660329817E-5</v>
      </c>
      <c r="I1804" s="5">
        <f t="shared" si="114"/>
        <v>-1.7342838709075506E-4</v>
      </c>
      <c r="J1804" s="5">
        <f t="shared" si="115"/>
        <v>1.665581150041608E-2</v>
      </c>
    </row>
    <row r="1805" spans="1:10" ht="15" customHeight="1" x14ac:dyDescent="0.2">
      <c r="A1805" s="3">
        <f>'2_CVaR_t2'!A1805</f>
        <v>44817</v>
      </c>
      <c r="B1805" s="5">
        <f>'2_CVaR_t2'!D1805-1</f>
        <v>-2.4368627234118367E-2</v>
      </c>
      <c r="C1805" s="5">
        <f>'Stocks Returns'!B1801</f>
        <v>-2.7047332832456861E-2</v>
      </c>
      <c r="D1805" s="5">
        <f>'Stocks Returns'!C1801</f>
        <v>-3.368339544112664E-2</v>
      </c>
      <c r="E1805" s="5">
        <f>'Stocks Returns'!D1801</f>
        <v>-6.3185998220112838E-2</v>
      </c>
      <c r="F1805" s="5">
        <f>'Stocks Returns'!E1801</f>
        <v>-1.8008567182446034E-2</v>
      </c>
      <c r="G1805" s="5">
        <f t="shared" si="112"/>
        <v>-3.1361406953662775E-3</v>
      </c>
      <c r="H1805" s="5">
        <f t="shared" si="113"/>
        <v>2.2279380504682811E-3</v>
      </c>
      <c r="I1805" s="5">
        <f t="shared" si="114"/>
        <v>-2.7180517920158416E-2</v>
      </c>
      <c r="J1805" s="5">
        <f t="shared" si="115"/>
        <v>7.3122739123527326E-3</v>
      </c>
    </row>
    <row r="1806" spans="1:10" ht="15" customHeight="1" x14ac:dyDescent="0.2">
      <c r="A1806" s="3">
        <f>'2_CVaR_t2'!A1806</f>
        <v>44818</v>
      </c>
      <c r="B1806" s="5">
        <f>'2_CVaR_t2'!D1806-1</f>
        <v>1.4064566621196928E-3</v>
      </c>
      <c r="C1806" s="5">
        <f>'Stocks Returns'!B1802</f>
        <v>-1.8532818532818407E-2</v>
      </c>
      <c r="D1806" s="5">
        <f>'Stocks Returns'!C1802</f>
        <v>-1.3021485450993575E-3</v>
      </c>
      <c r="E1806" s="5">
        <f>'Stocks Returns'!D1802</f>
        <v>4.0056998100063357E-2</v>
      </c>
      <c r="F1806" s="5">
        <f>'Stocks Returns'!E1802</f>
        <v>4.7894596278821311E-2</v>
      </c>
      <c r="G1806" s="5">
        <f t="shared" si="112"/>
        <v>-1.9399551191798363E-2</v>
      </c>
      <c r="H1806" s="5">
        <f t="shared" si="113"/>
        <v>-3.3249721186665512E-3</v>
      </c>
      <c r="I1806" s="5">
        <f t="shared" si="114"/>
        <v>3.8020802076905252E-2</v>
      </c>
      <c r="J1806" s="5">
        <f t="shared" si="115"/>
        <v>4.6459114742232042E-2</v>
      </c>
    </row>
    <row r="1807" spans="1:10" ht="15" customHeight="1" x14ac:dyDescent="0.2">
      <c r="A1807" s="3">
        <f>'2_CVaR_t2'!A1807</f>
        <v>44819</v>
      </c>
      <c r="B1807" s="5">
        <f>'2_CVaR_t2'!D1807-1</f>
        <v>-1.3550106295484921E-2</v>
      </c>
      <c r="C1807" s="5">
        <f>'Stocks Returns'!B1803</f>
        <v>3.6191974822973982E-2</v>
      </c>
      <c r="D1807" s="5">
        <f>'Stocks Returns'!C1803</f>
        <v>-2.0259766310616323E-2</v>
      </c>
      <c r="E1807" s="5">
        <f>'Stocks Returns'!D1803</f>
        <v>-1.6593088750190388E-2</v>
      </c>
      <c r="F1807" s="5">
        <f>'Stocks Returns'!E1803</f>
        <v>-1.8265228102964826E-2</v>
      </c>
      <c r="G1807" s="5">
        <f t="shared" si="112"/>
        <v>4.9703181481790405E-2</v>
      </c>
      <c r="H1807" s="5">
        <f t="shared" si="113"/>
        <v>-2.7045558142893555E-4</v>
      </c>
      <c r="I1807" s="5">
        <f t="shared" si="114"/>
        <v>3.4452399587511159E-3</v>
      </c>
      <c r="J1807" s="5">
        <f t="shared" si="115"/>
        <v>-4.1747611863370716E-3</v>
      </c>
    </row>
    <row r="1808" spans="1:10" ht="15" customHeight="1" x14ac:dyDescent="0.2">
      <c r="A1808" s="3">
        <f>'2_CVaR_t2'!A1808</f>
        <v>44820</v>
      </c>
      <c r="B1808" s="5">
        <f>'2_CVaR_t2'!D1808-1</f>
        <v>-5.7631896930684379E-3</v>
      </c>
      <c r="C1808" s="5">
        <f>'Stocks Returns'!B1804</f>
        <v>-3.2649962034927871E-2</v>
      </c>
      <c r="D1808" s="5">
        <f>'Stocks Returns'!C1804</f>
        <v>-1.0595280749347347E-2</v>
      </c>
      <c r="E1808" s="5">
        <f>'Stocks Returns'!D1804</f>
        <v>1.702786377708998E-2</v>
      </c>
      <c r="F1808" s="5">
        <f>'Stocks Returns'!E1804</f>
        <v>-2.10280373831776E-2</v>
      </c>
      <c r="G1808" s="5">
        <f t="shared" si="112"/>
        <v>-2.6624420010402293E-2</v>
      </c>
      <c r="H1808" s="5">
        <f t="shared" si="113"/>
        <v>-2.0662670511425937E-3</v>
      </c>
      <c r="I1808" s="5">
        <f t="shared" si="114"/>
        <v>2.557341278697358E-2</v>
      </c>
      <c r="J1808" s="5">
        <f t="shared" si="115"/>
        <v>-1.5020929331906498E-2</v>
      </c>
    </row>
    <row r="1809" spans="1:10" ht="15" customHeight="1" x14ac:dyDescent="0.2">
      <c r="A1809" s="3">
        <f>'2_CVaR_t2'!A1809</f>
        <v>44823</v>
      </c>
      <c r="B1809" s="5">
        <f>'2_CVaR_t2'!D1809-1</f>
        <v>4.1624292151865028E-4</v>
      </c>
      <c r="C1809" s="5">
        <f>'Stocks Returns'!B1805</f>
        <v>3.296703296703285E-2</v>
      </c>
      <c r="D1809" s="5">
        <f>'Stocks Returns'!C1805</f>
        <v>-8.794619762029221E-4</v>
      </c>
      <c r="E1809" s="5">
        <f>'Stocks Returns'!D1805</f>
        <v>1.8112633181126325E-2</v>
      </c>
      <c r="F1809" s="5">
        <f>'Stocks Returns'!E1805</f>
        <v>-2.298240961725373E-3</v>
      </c>
      <c r="G1809" s="5">
        <f t="shared" si="112"/>
        <v>3.3052205710006964E-2</v>
      </c>
      <c r="H1809" s="5">
        <f t="shared" si="113"/>
        <v>-1.4449508727906921E-3</v>
      </c>
      <c r="I1809" s="5">
        <f t="shared" si="114"/>
        <v>1.7537902453766591E-2</v>
      </c>
      <c r="J1809" s="5">
        <f t="shared" si="115"/>
        <v>-2.7058120393530696E-3</v>
      </c>
    </row>
    <row r="1810" spans="1:10" ht="15" customHeight="1" x14ac:dyDescent="0.2">
      <c r="A1810" s="3">
        <f>'2_CVaR_t2'!A1810</f>
        <v>44824</v>
      </c>
      <c r="B1810" s="5">
        <f>'2_CVaR_t2'!D1810-1</f>
        <v>-4.5990363579057059E-3</v>
      </c>
      <c r="C1810" s="5">
        <f>'Stocks Returns'!B1806</f>
        <v>3.7993920972645423E-3</v>
      </c>
      <c r="D1810" s="5">
        <f>'Stocks Returns'!C1806</f>
        <v>-5.4885310412675636E-3</v>
      </c>
      <c r="E1810" s="5">
        <f>'Stocks Returns'!D1806</f>
        <v>-2.2723875018687334E-2</v>
      </c>
      <c r="F1810" s="5">
        <f>'Stocks Returns'!E1806</f>
        <v>-7.0878001240366473E-3</v>
      </c>
      <c r="G1810" s="5">
        <f t="shared" si="112"/>
        <v>8.7058183157706914E-3</v>
      </c>
      <c r="H1810" s="5">
        <f t="shared" si="113"/>
        <v>1.327154559082157E-3</v>
      </c>
      <c r="I1810" s="5">
        <f t="shared" si="114"/>
        <v>-1.5896510304343359E-2</v>
      </c>
      <c r="J1810" s="5">
        <f t="shared" si="115"/>
        <v>-2.2891638804001515E-3</v>
      </c>
    </row>
    <row r="1811" spans="1:10" ht="15" customHeight="1" x14ac:dyDescent="0.2">
      <c r="A1811" s="3">
        <f>'2_CVaR_t2'!A1811</f>
        <v>44825</v>
      </c>
      <c r="B1811" s="5">
        <f>'2_CVaR_t2'!D1811-1</f>
        <v>-1.6950237258503753E-2</v>
      </c>
      <c r="C1811" s="5">
        <f>'Stocks Returns'!B1807</f>
        <v>-7.4943224829674526E-2</v>
      </c>
      <c r="D1811" s="5">
        <f>'Stocks Returns'!C1807</f>
        <v>-2.6292497526943182E-2</v>
      </c>
      <c r="E1811" s="5">
        <f>'Stocks Returns'!D1807</f>
        <v>-9.7904237417776319E-3</v>
      </c>
      <c r="F1811" s="5">
        <f>'Stocks Returns'!E1807</f>
        <v>-8.744534665833803E-3</v>
      </c>
      <c r="G1811" s="5">
        <f t="shared" si="112"/>
        <v>-5.8163427867228959E-2</v>
      </c>
      <c r="H1811" s="5">
        <f t="shared" si="113"/>
        <v>-1.2990866166462979E-3</v>
      </c>
      <c r="I1811" s="5">
        <f t="shared" si="114"/>
        <v>1.5266188596115855E-2</v>
      </c>
      <c r="J1811" s="5">
        <f t="shared" si="115"/>
        <v>8.8755037315984033E-3</v>
      </c>
    </row>
    <row r="1812" spans="1:10" ht="15" customHeight="1" x14ac:dyDescent="0.2">
      <c r="A1812" s="3">
        <f>'2_CVaR_t2'!A1812</f>
        <v>44826</v>
      </c>
      <c r="B1812" s="5">
        <f>'2_CVaR_t2'!D1812-1</f>
        <v>-5.2442727853000415E-3</v>
      </c>
      <c r="C1812" s="5">
        <f>'Stocks Returns'!B1808</f>
        <v>-1.7184942716857665E-2</v>
      </c>
      <c r="D1812" s="5">
        <f>'Stocks Returns'!C1808</f>
        <v>-6.5768367019570784E-3</v>
      </c>
      <c r="E1812" s="5">
        <f>'Stocks Returns'!D1808</f>
        <v>-2.1937277923683052E-2</v>
      </c>
      <c r="F1812" s="5">
        <f>'Stocks Returns'!E1808</f>
        <v>-9.2717616347105514E-3</v>
      </c>
      <c r="G1812" s="5">
        <f t="shared" si="112"/>
        <v>-1.1658242293308269E-2</v>
      </c>
      <c r="H1812" s="5">
        <f t="shared" si="113"/>
        <v>1.1884675331747859E-3</v>
      </c>
      <c r="I1812" s="5">
        <f t="shared" si="114"/>
        <v>-1.4157603008463287E-2</v>
      </c>
      <c r="J1812" s="5">
        <f t="shared" si="115"/>
        <v>-3.8033252812320556E-3</v>
      </c>
    </row>
    <row r="1813" spans="1:10" ht="15" customHeight="1" x14ac:dyDescent="0.2">
      <c r="A1813" s="3">
        <f>'2_CVaR_t2'!A1813</f>
        <v>44827</v>
      </c>
      <c r="B1813" s="5">
        <f>'2_CVaR_t2'!D1813-1</f>
        <v>-7.2568926282372548E-3</v>
      </c>
      <c r="C1813" s="5">
        <f>'Stocks Returns'!B1809</f>
        <v>-1.8318068276436339E-2</v>
      </c>
      <c r="D1813" s="5">
        <f>'Stocks Returns'!C1809</f>
        <v>-9.8498304537379955E-3</v>
      </c>
      <c r="E1813" s="5">
        <f>'Stocks Returns'!D1809</f>
        <v>-1.784868109303428E-2</v>
      </c>
      <c r="F1813" s="5">
        <f>'Stocks Returns'!E1809</f>
        <v>-8.6043976013083778E-2</v>
      </c>
      <c r="G1813" s="5">
        <f t="shared" si="112"/>
        <v>-1.085661011118058E-2</v>
      </c>
      <c r="H1813" s="5">
        <f t="shared" si="113"/>
        <v>8.7752184074413146E-4</v>
      </c>
      <c r="I1813" s="5">
        <f t="shared" si="114"/>
        <v>-7.0985625922684887E-3</v>
      </c>
      <c r="J1813" s="5">
        <f t="shared" si="115"/>
        <v>-7.8486300840102496E-2</v>
      </c>
    </row>
    <row r="1814" spans="1:10" ht="15" customHeight="1" x14ac:dyDescent="0.2">
      <c r="A1814" s="3">
        <f>'2_CVaR_t2'!A1814</f>
        <v>44830</v>
      </c>
      <c r="B1814" s="5">
        <f>'2_CVaR_t2'!D1814-1</f>
        <v>-1.2065210575696539E-2</v>
      </c>
      <c r="C1814" s="5">
        <f>'Stocks Returns'!B1810</f>
        <v>-3.2230703986429132E-2</v>
      </c>
      <c r="D1814" s="5">
        <f>'Stocks Returns'!C1810</f>
        <v>-1.8319199826049126E-2</v>
      </c>
      <c r="E1814" s="5">
        <f>'Stocks Returns'!D1810</f>
        <v>-1.1579285944033457E-2</v>
      </c>
      <c r="F1814" s="5">
        <f>'Stocks Returns'!E1810</f>
        <v>-1.381847102097622E-2</v>
      </c>
      <c r="G1814" s="5">
        <f t="shared" si="112"/>
        <v>-2.0146946977167235E-2</v>
      </c>
      <c r="H1814" s="5">
        <f t="shared" si="113"/>
        <v>-5.1526578415394403E-4</v>
      </c>
      <c r="I1814" s="5">
        <f t="shared" si="114"/>
        <v>6.2674719217958967E-3</v>
      </c>
      <c r="J1814" s="5">
        <f t="shared" si="115"/>
        <v>-1.2694287263813695E-3</v>
      </c>
    </row>
    <row r="1815" spans="1:10" ht="15" customHeight="1" x14ac:dyDescent="0.2">
      <c r="A1815" s="3">
        <f>'2_CVaR_t2'!A1815</f>
        <v>44831</v>
      </c>
      <c r="B1815" s="5">
        <f>'2_CVaR_t2'!D1815-1</f>
        <v>-8.5171192608384239E-3</v>
      </c>
      <c r="C1815" s="5">
        <f>'Stocks Returns'!B1811</f>
        <v>-7.8878177037685626E-3</v>
      </c>
      <c r="D1815" s="5">
        <f>'Stocks Returns'!C1811</f>
        <v>-1.5061742067667083E-2</v>
      </c>
      <c r="E1815" s="5">
        <f>'Stocks Returns'!D1811</f>
        <v>1.7084282460136713E-2</v>
      </c>
      <c r="F1815" s="5">
        <f>'Stocks Returns'!E1811</f>
        <v>-4.4354838709677047E-3</v>
      </c>
      <c r="G1815" s="5">
        <f t="shared" si="112"/>
        <v>7.8511278314099577E-4</v>
      </c>
      <c r="H1815" s="5">
        <f t="shared" si="113"/>
        <v>-2.4796670024951409E-3</v>
      </c>
      <c r="I1815" s="5">
        <f t="shared" si="114"/>
        <v>2.9694380693429265E-2</v>
      </c>
      <c r="J1815" s="5">
        <f t="shared" si="115"/>
        <v>4.4303938477855392E-3</v>
      </c>
    </row>
    <row r="1816" spans="1:10" ht="15" customHeight="1" x14ac:dyDescent="0.2">
      <c r="A1816" s="3">
        <f>'2_CVaR_t2'!A1816</f>
        <v>44832</v>
      </c>
      <c r="B1816" s="5">
        <f>'2_CVaR_t2'!D1816-1</f>
        <v>5.8936347082381157E-3</v>
      </c>
      <c r="C1816" s="5">
        <f>'Stocks Returns'!B1812</f>
        <v>4.1519434628975116E-2</v>
      </c>
      <c r="D1816" s="5">
        <f>'Stocks Returns'!C1812</f>
        <v>7.3649294428514978E-3</v>
      </c>
      <c r="E1816" s="5">
        <f>'Stocks Returns'!D1812</f>
        <v>2.2236442169252912E-2</v>
      </c>
      <c r="F1816" s="5">
        <f>'Stocks Returns'!E1812</f>
        <v>4.2932361279870435E-2</v>
      </c>
      <c r="G1816" s="5">
        <f t="shared" si="112"/>
        <v>3.6339119107534394E-2</v>
      </c>
      <c r="H1816" s="5">
        <f t="shared" si="113"/>
        <v>-1.2618422484421774E-3</v>
      </c>
      <c r="I1816" s="5">
        <f t="shared" si="114"/>
        <v>1.3577580027070938E-2</v>
      </c>
      <c r="J1816" s="5">
        <f t="shared" si="115"/>
        <v>3.6838878085953916E-2</v>
      </c>
    </row>
    <row r="1817" spans="1:10" ht="15" customHeight="1" x14ac:dyDescent="0.2">
      <c r="A1817" s="3">
        <f>'2_CVaR_t2'!A1817</f>
        <v>44833</v>
      </c>
      <c r="B1817" s="5">
        <f>'2_CVaR_t2'!D1817-1</f>
        <v>1.5680140971061629E-3</v>
      </c>
      <c r="C1817" s="5">
        <f>'Stocks Returns'!B1813</f>
        <v>-1.1026293469041493E-2</v>
      </c>
      <c r="D1817" s="5">
        <f>'Stocks Returns'!C1813</f>
        <v>4.9112624176805841E-3</v>
      </c>
      <c r="E1817" s="5">
        <f>'Stocks Returns'!D1813</f>
        <v>-2.9890453834115704E-2</v>
      </c>
      <c r="F1817" s="5">
        <f>'Stocks Returns'!E1813</f>
        <v>6.4077669902913303E-3</v>
      </c>
      <c r="G1817" s="5">
        <f t="shared" si="112"/>
        <v>-1.2048333400364607E-2</v>
      </c>
      <c r="H1817" s="5">
        <f t="shared" si="113"/>
        <v>2.6506687115895556E-3</v>
      </c>
      <c r="I1817" s="5">
        <f t="shared" si="114"/>
        <v>-3.2165093917207385E-2</v>
      </c>
      <c r="J1817" s="5">
        <f t="shared" si="115"/>
        <v>4.8045776444317154E-3</v>
      </c>
    </row>
    <row r="1818" spans="1:10" ht="15" customHeight="1" x14ac:dyDescent="0.2">
      <c r="A1818" s="3">
        <f>'2_CVaR_t2'!A1818</f>
        <v>44834</v>
      </c>
      <c r="B1818" s="5">
        <f>'2_CVaR_t2'!D1818-1</f>
        <v>-9.1774388321615996E-3</v>
      </c>
      <c r="C1818" s="5">
        <f>'Stocks Returns'!B1814</f>
        <v>-1.3722126929674117E-2</v>
      </c>
      <c r="D1818" s="5">
        <f>'Stocks Returns'!C1814</f>
        <v>-1.3384427413084543E-2</v>
      </c>
      <c r="E1818" s="5">
        <f>'Stocks Returns'!D1814</f>
        <v>-1.5486368769156322E-2</v>
      </c>
      <c r="F1818" s="5">
        <f>'Stocks Returns'!E1814</f>
        <v>-1.2733937873818157E-2</v>
      </c>
      <c r="G1818" s="5">
        <f t="shared" si="112"/>
        <v>-4.4144226144626E-3</v>
      </c>
      <c r="H1818" s="5">
        <f t="shared" si="113"/>
        <v>1.6946471513214038E-4</v>
      </c>
      <c r="I1818" s="5">
        <f t="shared" si="114"/>
        <v>-1.9016989882709029E-3</v>
      </c>
      <c r="J1818" s="5">
        <f t="shared" si="115"/>
        <v>-3.1826026969527643E-3</v>
      </c>
    </row>
    <row r="1819" spans="1:10" ht="15" customHeight="1" x14ac:dyDescent="0.2">
      <c r="A1819" s="3">
        <f>'2_CVaR_t2'!A1819</f>
        <v>44837</v>
      </c>
      <c r="B1819" s="5">
        <f>'2_CVaR_t2'!D1819-1</f>
        <v>1.6530607555989674E-2</v>
      </c>
      <c r="C1819" s="5">
        <f>'Stocks Returns'!B1815</f>
        <v>3.9130434782608692E-2</v>
      </c>
      <c r="D1819" s="5">
        <f>'Stocks Returns'!C1815</f>
        <v>2.251618350689566E-2</v>
      </c>
      <c r="E1819" s="5">
        <f>'Stocks Returns'!D1815</f>
        <v>4.3093560543994602E-2</v>
      </c>
      <c r="F1819" s="5">
        <f>'Stocks Returns'!E1815</f>
        <v>7.4555403556771482E-2</v>
      </c>
      <c r="G1819" s="5">
        <f t="shared" si="112"/>
        <v>2.3724658333845829E-2</v>
      </c>
      <c r="H1819" s="5">
        <f t="shared" si="113"/>
        <v>-1.7654198167157999E-3</v>
      </c>
      <c r="I1819" s="5">
        <f t="shared" si="114"/>
        <v>1.8735495258153385E-2</v>
      </c>
      <c r="J1819" s="5">
        <f t="shared" si="115"/>
        <v>5.742000567960949E-2</v>
      </c>
    </row>
    <row r="1820" spans="1:10" ht="15" customHeight="1" x14ac:dyDescent="0.2">
      <c r="A1820" s="3">
        <f>'2_CVaR_t2'!A1820</f>
        <v>44838</v>
      </c>
      <c r="B1820" s="5">
        <f>'2_CVaR_t2'!D1820-1</f>
        <v>1.6408917182258564E-2</v>
      </c>
      <c r="C1820" s="5">
        <f>'Stocks Returns'!B1816</f>
        <v>3.4309623430962333E-2</v>
      </c>
      <c r="D1820" s="5">
        <f>'Stocks Returns'!C1816</f>
        <v>2.2020368841178195E-2</v>
      </c>
      <c r="E1820" s="5">
        <f>'Stocks Returns'!D1816</f>
        <v>4.7753691486019489E-2</v>
      </c>
      <c r="F1820" s="5">
        <f>'Stocks Returns'!E1816</f>
        <v>5.1377648449577151E-2</v>
      </c>
      <c r="G1820" s="5">
        <f t="shared" si="112"/>
        <v>1.9020829527856872E-2</v>
      </c>
      <c r="H1820" s="5">
        <f t="shared" si="113"/>
        <v>-2.0821381982458857E-3</v>
      </c>
      <c r="I1820" s="5">
        <f t="shared" si="114"/>
        <v>2.3575230108656458E-2</v>
      </c>
      <c r="J1820" s="5">
        <f t="shared" si="115"/>
        <v>3.4368573610345551E-2</v>
      </c>
    </row>
    <row r="1821" spans="1:10" ht="15" customHeight="1" x14ac:dyDescent="0.2">
      <c r="A1821" s="3">
        <f>'2_CVaR_t2'!A1821</f>
        <v>44839</v>
      </c>
      <c r="B1821" s="5">
        <f>'2_CVaR_t2'!D1821-1</f>
        <v>7.383774167213808E-3</v>
      </c>
      <c r="C1821" s="5">
        <f>'Stocks Returns'!B1817</f>
        <v>-1.1326860841423869E-2</v>
      </c>
      <c r="D1821" s="5">
        <f>'Stocks Returns'!C1817</f>
        <v>1.0880689469431548E-2</v>
      </c>
      <c r="E1821" s="5">
        <f>'Stocks Returns'!D1817</f>
        <v>1.0344827586206806E-2</v>
      </c>
      <c r="F1821" s="5">
        <f>'Stocks Returns'!E1817</f>
        <v>2.6811970247362371E-3</v>
      </c>
      <c r="G1821" s="5">
        <f t="shared" si="112"/>
        <v>-1.7939666887388003E-2</v>
      </c>
      <c r="H1821" s="5">
        <f t="shared" si="113"/>
        <v>6.0823683339218323E-5</v>
      </c>
      <c r="I1821" s="5">
        <f t="shared" si="114"/>
        <v>-5.1334468054570204E-4</v>
      </c>
      <c r="J1821" s="5">
        <f t="shared" si="115"/>
        <v>-4.9591541557452035E-3</v>
      </c>
    </row>
    <row r="1822" spans="1:10" ht="15" customHeight="1" x14ac:dyDescent="0.2">
      <c r="A1822" s="3">
        <f>'2_CVaR_t2'!A1822</f>
        <v>44840</v>
      </c>
      <c r="B1822" s="5">
        <f>'2_CVaR_t2'!D1822-1</f>
        <v>-7.0780076793087732E-3</v>
      </c>
      <c r="C1822" s="5">
        <f>'Stocks Returns'!B1818</f>
        <v>2.2094926350245458E-2</v>
      </c>
      <c r="D1822" s="5">
        <f>'Stocks Returns'!C1818</f>
        <v>-1.1083284488730083E-2</v>
      </c>
      <c r="E1822" s="5">
        <f>'Stocks Returns'!D1818</f>
        <v>-4.0065291586288687E-3</v>
      </c>
      <c r="F1822" s="5">
        <f>'Stocks Returns'!E1818</f>
        <v>1.4836539290951523E-2</v>
      </c>
      <c r="G1822" s="5">
        <f t="shared" si="112"/>
        <v>2.9384420077692121E-2</v>
      </c>
      <c r="H1822" s="5">
        <f t="shared" si="113"/>
        <v>-6.1920387850567145E-4</v>
      </c>
      <c r="I1822" s="5">
        <f t="shared" si="114"/>
        <v>6.479571449756482E-3</v>
      </c>
      <c r="J1822" s="5">
        <f t="shared" si="115"/>
        <v>2.2208519494841802E-2</v>
      </c>
    </row>
    <row r="1823" spans="1:10" ht="15" customHeight="1" x14ac:dyDescent="0.2">
      <c r="A1823" s="3">
        <f>'2_CVaR_t2'!A1823</f>
        <v>44841</v>
      </c>
      <c r="B1823" s="5">
        <f>'2_CVaR_t2'!D1823-1</f>
        <v>-8.4384382515462208E-3</v>
      </c>
      <c r="C1823" s="5">
        <f>'Stocks Returns'!B1819</f>
        <v>-4.0832666132906259E-2</v>
      </c>
      <c r="D1823" s="5">
        <f>'Stocks Returns'!C1819</f>
        <v>-9.4832695727139482E-3</v>
      </c>
      <c r="E1823" s="5">
        <f>'Stocks Returns'!D1819</f>
        <v>-4.9165673420739076E-2</v>
      </c>
      <c r="F1823" s="5">
        <f>'Stocks Returns'!E1819</f>
        <v>7.3098172545686957E-3</v>
      </c>
      <c r="G1823" s="5">
        <f t="shared" si="112"/>
        <v>-3.2235372727876604E-2</v>
      </c>
      <c r="H1823" s="5">
        <f t="shared" si="113"/>
        <v>2.9830077019812953E-3</v>
      </c>
      <c r="I1823" s="5">
        <f t="shared" si="114"/>
        <v>-3.6671701191160776E-2</v>
      </c>
      <c r="J1823" s="5">
        <f t="shared" si="115"/>
        <v>1.6094018635116395E-2</v>
      </c>
    </row>
    <row r="1824" spans="1:10" ht="15" customHeight="1" x14ac:dyDescent="0.2">
      <c r="A1824" s="3">
        <f>'2_CVaR_t2'!A1824</f>
        <v>44844</v>
      </c>
      <c r="B1824" s="5">
        <f>'2_CVaR_t2'!D1824-1</f>
        <v>-7.7252655890802657E-3</v>
      </c>
      <c r="C1824" s="5">
        <f>'Stocks Returns'!B1820</f>
        <v>3.3388981636059967E-3</v>
      </c>
      <c r="D1824" s="5">
        <f>'Stocks Returns'!C1820</f>
        <v>-8.9756840559213069E-3</v>
      </c>
      <c r="E1824" s="5">
        <f>'Stocks Returns'!D1820</f>
        <v>-4.0582889376371112E-2</v>
      </c>
      <c r="F1824" s="5">
        <f>'Stocks Returns'!E1820</f>
        <v>-1.4429162096025738E-2</v>
      </c>
      <c r="G1824" s="5">
        <f t="shared" si="112"/>
        <v>1.1250609373507513E-2</v>
      </c>
      <c r="H1824" s="5">
        <f t="shared" si="113"/>
        <v>2.4409902804683921E-3</v>
      </c>
      <c r="I1824" s="5">
        <f t="shared" si="114"/>
        <v>-2.9141495043231085E-2</v>
      </c>
      <c r="J1824" s="5">
        <f t="shared" si="115"/>
        <v>-6.3852833435494912E-3</v>
      </c>
    </row>
    <row r="1825" spans="1:10" ht="15" customHeight="1" x14ac:dyDescent="0.2">
      <c r="A1825" s="3">
        <f>'2_CVaR_t2'!A1825</f>
        <v>44845</v>
      </c>
      <c r="B1825" s="5">
        <f>'2_CVaR_t2'!D1825-1</f>
        <v>-1.1859170464481927E-2</v>
      </c>
      <c r="C1825" s="5">
        <f>'Stocks Returns'!B1821</f>
        <v>-3.4941763727121433E-2</v>
      </c>
      <c r="D1825" s="5">
        <f>'Stocks Returns'!C1821</f>
        <v>-1.6686793281370238E-2</v>
      </c>
      <c r="E1825" s="5">
        <f>'Stocks Returns'!D1821</f>
        <v>-2.7437530622243966E-2</v>
      </c>
      <c r="F1825" s="5">
        <f>'Stocks Returns'!E1821</f>
        <v>-1.0445205479452047E-2</v>
      </c>
      <c r="G1825" s="5">
        <f t="shared" si="112"/>
        <v>-2.3056075767846015E-2</v>
      </c>
      <c r="H1825" s="5">
        <f t="shared" si="113"/>
        <v>8.1390380610791777E-4</v>
      </c>
      <c r="I1825" s="5">
        <f t="shared" si="114"/>
        <v>-9.8948691951287575E-3</v>
      </c>
      <c r="J1825" s="5">
        <f t="shared" si="115"/>
        <v>1.8899529064479482E-3</v>
      </c>
    </row>
    <row r="1826" spans="1:10" ht="15" customHeight="1" x14ac:dyDescent="0.2">
      <c r="A1826" s="3">
        <f>'2_CVaR_t2'!A1826</f>
        <v>44846</v>
      </c>
      <c r="B1826" s="5">
        <f>'2_CVaR_t2'!D1826-1</f>
        <v>-4.588733621975094E-3</v>
      </c>
      <c r="C1826" s="5">
        <f>'Stocks Returns'!B1822</f>
        <v>5.1724137931035141E-3</v>
      </c>
      <c r="D1826" s="5">
        <f>'Stocks Returns'!C1822</f>
        <v>-5.024003572624669E-3</v>
      </c>
      <c r="E1826" s="5">
        <f>'Stocks Returns'!D1822</f>
        <v>-2.8715365239294632E-2</v>
      </c>
      <c r="F1826" s="5">
        <f>'Stocks Returns'!E1822</f>
        <v>6.2294514621907826E-3</v>
      </c>
      <c r="G1826" s="5">
        <f t="shared" si="112"/>
        <v>1.0068935856996232E-2</v>
      </c>
      <c r="H1826" s="5">
        <f t="shared" si="113"/>
        <v>1.776519105091471E-3</v>
      </c>
      <c r="I1826" s="5">
        <f t="shared" si="114"/>
        <v>-2.1903206424845792E-2</v>
      </c>
      <c r="J1826" s="5">
        <f t="shared" si="115"/>
        <v>1.1017392752218004E-2</v>
      </c>
    </row>
    <row r="1827" spans="1:10" ht="15" customHeight="1" x14ac:dyDescent="0.2">
      <c r="A1827" s="3">
        <f>'2_CVaR_t2'!A1827</f>
        <v>44847</v>
      </c>
      <c r="B1827" s="5">
        <f>'2_CVaR_t2'!D1827-1</f>
        <v>2.4135149330050343E-2</v>
      </c>
      <c r="C1827" s="5">
        <f>'Stocks Returns'!B1823</f>
        <v>7.2041166380788946E-2</v>
      </c>
      <c r="D1827" s="5">
        <f>'Stocks Returns'!C1823</f>
        <v>3.6018850987432627E-2</v>
      </c>
      <c r="E1827" s="5">
        <f>'Stocks Returns'!D1823</f>
        <v>2.7662517289073207E-2</v>
      </c>
      <c r="F1827" s="5">
        <f>'Stocks Returns'!E1823</f>
        <v>5.5374032674118556E-2</v>
      </c>
      <c r="G1827" s="5">
        <f t="shared" si="112"/>
        <v>4.9325044602218898E-2</v>
      </c>
      <c r="H1827" s="5">
        <f t="shared" si="113"/>
        <v>5.4535850345621695E-4</v>
      </c>
      <c r="I1827" s="5">
        <f t="shared" si="114"/>
        <v>-7.9191590592571776E-3</v>
      </c>
      <c r="J1827" s="5">
        <f t="shared" si="115"/>
        <v>3.0344593637294918E-2</v>
      </c>
    </row>
    <row r="1828" spans="1:10" ht="15" customHeight="1" x14ac:dyDescent="0.2">
      <c r="A1828" s="3">
        <f>'2_CVaR_t2'!A1828</f>
        <v>44848</v>
      </c>
      <c r="B1828" s="5">
        <f>'2_CVaR_t2'!D1828-1</f>
        <v>-8.8315809370411724E-3</v>
      </c>
      <c r="C1828" s="5">
        <f>'Stocks Returns'!B1824</f>
        <v>-5.6000000000000494E-3</v>
      </c>
      <c r="D1828" s="5">
        <f>'Stocks Returns'!C1824</f>
        <v>-1.1047330228528107E-2</v>
      </c>
      <c r="E1828" s="5">
        <f>'Stocks Returns'!D1824</f>
        <v>-3.58344549125168E-2</v>
      </c>
      <c r="F1828" s="5">
        <f>'Stocks Returns'!E1824</f>
        <v>-3.8944109499755575E-2</v>
      </c>
      <c r="G1828" s="5">
        <f t="shared" si="112"/>
        <v>3.3752266034057666E-3</v>
      </c>
      <c r="H1828" s="5">
        <f t="shared" si="113"/>
        <v>1.9975498720831292E-3</v>
      </c>
      <c r="I1828" s="5">
        <f t="shared" si="114"/>
        <v>-2.2760239885258181E-2</v>
      </c>
      <c r="J1828" s="5">
        <f t="shared" si="115"/>
        <v>-2.9751798777037763E-2</v>
      </c>
    </row>
    <row r="1829" spans="1:10" ht="15" customHeight="1" x14ac:dyDescent="0.2">
      <c r="A1829" s="3">
        <f>'2_CVaR_t2'!A1829</f>
        <v>44851</v>
      </c>
      <c r="B1829" s="5">
        <f>'2_CVaR_t2'!D1829-1</f>
        <v>1.052815092666104E-2</v>
      </c>
      <c r="C1829" s="5">
        <f>'Stocks Returns'!B1825</f>
        <v>-8.8495575221237965E-3</v>
      </c>
      <c r="D1829" s="5">
        <f>'Stocks Returns'!C1825</f>
        <v>1.4401489431606684E-2</v>
      </c>
      <c r="E1829" s="5">
        <f>'Stocks Returns'!D1825</f>
        <v>2.8441807712441092E-2</v>
      </c>
      <c r="F1829" s="5">
        <f>'Stocks Returns'!E1825</f>
        <v>3.390979993218135E-3</v>
      </c>
      <c r="G1829" s="5">
        <f t="shared" si="112"/>
        <v>-1.8485094015435449E-2</v>
      </c>
      <c r="H1829" s="5">
        <f t="shared" si="113"/>
        <v>-1.0460734880855041E-3</v>
      </c>
      <c r="I1829" s="5">
        <f t="shared" si="114"/>
        <v>1.2942821727977755E-2</v>
      </c>
      <c r="J1829" s="5">
        <f t="shared" si="115"/>
        <v>-7.5134520876047328E-3</v>
      </c>
    </row>
    <row r="1830" spans="1:10" ht="15" customHeight="1" x14ac:dyDescent="0.2">
      <c r="A1830" s="3">
        <f>'2_CVaR_t2'!A1830</f>
        <v>44852</v>
      </c>
      <c r="B1830" s="5">
        <f>'2_CVaR_t2'!D1830-1</f>
        <v>6.7989840710680483E-3</v>
      </c>
      <c r="C1830" s="5">
        <f>'Stocks Returns'!B1826</f>
        <v>4.5454545454545414E-2</v>
      </c>
      <c r="D1830" s="5">
        <f>'Stocks Returns'!C1826</f>
        <v>1.0364372469635619E-2</v>
      </c>
      <c r="E1830" s="5">
        <f>'Stocks Returns'!D1826</f>
        <v>5.5989141499830364E-3</v>
      </c>
      <c r="F1830" s="5">
        <f>'Stocks Returns'!E1826</f>
        <v>-3.9709361270700017E-3</v>
      </c>
      <c r="G1830" s="5">
        <f t="shared" si="112"/>
        <v>3.9403905765909852E-2</v>
      </c>
      <c r="H1830" s="5">
        <f t="shared" si="113"/>
        <v>4.0516418699305425E-4</v>
      </c>
      <c r="I1830" s="5">
        <f t="shared" si="114"/>
        <v>-4.3961611955685379E-3</v>
      </c>
      <c r="J1830" s="5">
        <f t="shared" si="115"/>
        <v>-1.1004234676913834E-2</v>
      </c>
    </row>
    <row r="1831" spans="1:10" ht="15" customHeight="1" x14ac:dyDescent="0.2">
      <c r="A1831" s="3">
        <f>'2_CVaR_t2'!A1831</f>
        <v>44853</v>
      </c>
      <c r="B1831" s="5">
        <f>'2_CVaR_t2'!D1831-1</f>
        <v>-2.40273964969695E-3</v>
      </c>
      <c r="C1831" s="5">
        <f>'Stocks Returns'!B1827</f>
        <v>-2.0962732919254767E-2</v>
      </c>
      <c r="D1831" s="5">
        <f>'Stocks Returns'!C1827</f>
        <v>-4.0604797777421542E-3</v>
      </c>
      <c r="E1831" s="5">
        <f>'Stocks Returns'!D1827</f>
        <v>8.4359709802583893E-4</v>
      </c>
      <c r="F1831" s="5">
        <f>'Stocks Returns'!E1827</f>
        <v>2.7313597421324998E-2</v>
      </c>
      <c r="G1831" s="5">
        <f t="shared" si="112"/>
        <v>-1.8167635412031553E-2</v>
      </c>
      <c r="H1831" s="5">
        <f t="shared" si="113"/>
        <v>-4.7716636389187085E-4</v>
      </c>
      <c r="I1831" s="5">
        <f t="shared" si="114"/>
        <v>4.4294279023525708E-3</v>
      </c>
      <c r="J1831" s="5">
        <f t="shared" si="115"/>
        <v>2.9832325535247672E-2</v>
      </c>
    </row>
    <row r="1832" spans="1:10" ht="15" customHeight="1" x14ac:dyDescent="0.2">
      <c r="A1832" s="3">
        <f>'2_CVaR_t2'!A1832</f>
        <v>44854</v>
      </c>
      <c r="B1832" s="5">
        <f>'2_CVaR_t2'!D1832-1</f>
        <v>2.711586000149202E-3</v>
      </c>
      <c r="C1832" s="5">
        <f>'Stocks Returns'!B1828</f>
        <v>2.4583663758921626E-2</v>
      </c>
      <c r="D1832" s="5">
        <f>'Stocks Returns'!C1828</f>
        <v>4.3452604474008005E-3</v>
      </c>
      <c r="E1832" s="5">
        <f>'Stocks Returns'!D1828</f>
        <v>-1.0114632501686538E-3</v>
      </c>
      <c r="F1832" s="5">
        <f>'Stocks Returns'!E1828</f>
        <v>5.7798695400874678E-3</v>
      </c>
      <c r="G1832" s="5">
        <f t="shared" si="112"/>
        <v>2.2462293221088427E-2</v>
      </c>
      <c r="H1832" s="5">
        <f t="shared" si="113"/>
        <v>4.0162910853324112E-4</v>
      </c>
      <c r="I1832" s="5">
        <f t="shared" si="114"/>
        <v>-4.9739113094787396E-3</v>
      </c>
      <c r="J1832" s="5">
        <f t="shared" si="115"/>
        <v>2.989573338894754E-3</v>
      </c>
    </row>
    <row r="1833" spans="1:10" ht="15" customHeight="1" x14ac:dyDescent="0.2">
      <c r="A1833" s="3">
        <f>'2_CVaR_t2'!A1833</f>
        <v>44855</v>
      </c>
      <c r="B1833" s="5">
        <f>'2_CVaR_t2'!D1833-1</f>
        <v>1.2880060010244998E-2</v>
      </c>
      <c r="C1833" s="5">
        <f>'Stocks Returns'!B1829</f>
        <v>4.4117647058823595E-2</v>
      </c>
      <c r="D1833" s="5">
        <f>'Stocks Returns'!C1829</f>
        <v>1.682512552077764E-2</v>
      </c>
      <c r="E1833" s="5">
        <f>'Stocks Returns'!D1829</f>
        <v>4.3705703678704078E-2</v>
      </c>
      <c r="F1833" s="5">
        <f>'Stocks Returns'!E1829</f>
        <v>2.2001477711189432E-2</v>
      </c>
      <c r="G1833" s="5">
        <f t="shared" si="112"/>
        <v>3.2221189645338176E-2</v>
      </c>
      <c r="H1833" s="5">
        <f t="shared" si="113"/>
        <v>-2.0838301508767226E-3</v>
      </c>
      <c r="I1833" s="5">
        <f t="shared" si="114"/>
        <v>2.4735514090820167E-2</v>
      </c>
      <c r="J1833" s="5">
        <f t="shared" si="115"/>
        <v>8.6556010750978574E-3</v>
      </c>
    </row>
    <row r="1834" spans="1:10" ht="15" customHeight="1" x14ac:dyDescent="0.2">
      <c r="A1834" s="3">
        <f>'2_CVaR_t2'!A1834</f>
        <v>44858</v>
      </c>
      <c r="B1834" s="5">
        <f>'2_CVaR_t2'!D1834-1</f>
        <v>1.6480809125345441E-3</v>
      </c>
      <c r="C1834" s="5">
        <f>'Stocks Returns'!B1830</f>
        <v>-2.2979985174203188E-2</v>
      </c>
      <c r="D1834" s="5">
        <f>'Stocks Returns'!C1830</f>
        <v>1.7859956925987408E-3</v>
      </c>
      <c r="E1834" s="5">
        <f>'Stocks Returns'!D1830</f>
        <v>9.3775262732416209E-3</v>
      </c>
      <c r="F1834" s="5">
        <f>'Stocks Returns'!E1830</f>
        <v>5.2213029158969526E-3</v>
      </c>
      <c r="G1834" s="5">
        <f t="shared" si="112"/>
        <v>-2.4078994380944834E-2</v>
      </c>
      <c r="H1834" s="5">
        <f t="shared" si="113"/>
        <v>-5.9243534680202947E-4</v>
      </c>
      <c r="I1834" s="5">
        <f t="shared" si="114"/>
        <v>6.9847148627932339E-3</v>
      </c>
      <c r="J1834" s="5">
        <f t="shared" si="115"/>
        <v>3.5349986690618946E-3</v>
      </c>
    </row>
    <row r="1835" spans="1:10" ht="15" customHeight="1" x14ac:dyDescent="0.2">
      <c r="A1835" s="3">
        <f>'2_CVaR_t2'!A1835</f>
        <v>44859</v>
      </c>
      <c r="B1835" s="5">
        <f>'2_CVaR_t2'!D1835-1</f>
        <v>1.3756731181879589E-2</v>
      </c>
      <c r="C1835" s="5">
        <f>'Stocks Returns'!B1831</f>
        <v>2.959028831562982E-2</v>
      </c>
      <c r="D1835" s="5">
        <f>'Stocks Returns'!C1831</f>
        <v>1.9243878139583614E-2</v>
      </c>
      <c r="E1835" s="5">
        <f>'Stocks Returns'!D1831</f>
        <v>3.2836777190453414E-2</v>
      </c>
      <c r="F1835" s="5">
        <f>'Stocks Returns'!E1831</f>
        <v>-9.5892600287678098E-3</v>
      </c>
      <c r="G1835" s="5">
        <f t="shared" si="112"/>
        <v>1.6851075454709555E-2</v>
      </c>
      <c r="H1835" s="5">
        <f t="shared" si="113"/>
        <v>-9.5530735452886359E-4</v>
      </c>
      <c r="I1835" s="5">
        <f t="shared" si="114"/>
        <v>1.257270079749127E-2</v>
      </c>
      <c r="J1835" s="5">
        <f t="shared" si="115"/>
        <v>-2.3845182071668539E-2</v>
      </c>
    </row>
    <row r="1836" spans="1:10" ht="15" customHeight="1" x14ac:dyDescent="0.2">
      <c r="A1836" s="3">
        <f>'2_CVaR_t2'!A1836</f>
        <v>44860</v>
      </c>
      <c r="B1836" s="5">
        <f>'2_CVaR_t2'!D1836-1</f>
        <v>2.7356205423704649E-2</v>
      </c>
      <c r="C1836" s="5">
        <f>'Stocks Returns'!B1832</f>
        <v>-4.2004421518054502E-2</v>
      </c>
      <c r="D1836" s="5">
        <f>'Stocks Returns'!C1832</f>
        <v>4.6043831669924984E-2</v>
      </c>
      <c r="E1836" s="5">
        <f>'Stocks Returns'!D1832</f>
        <v>-2.9621588089330131E-2</v>
      </c>
      <c r="F1836" s="5">
        <f>'Stocks Returns'!E1832</f>
        <v>2.1219945134742568E-2</v>
      </c>
      <c r="G1836" s="5">
        <f t="shared" si="112"/>
        <v>-6.7816986589448902E-2</v>
      </c>
      <c r="H1836" s="5">
        <f t="shared" si="113"/>
        <v>5.8297902021210712E-3</v>
      </c>
      <c r="I1836" s="5">
        <f t="shared" si="114"/>
        <v>-6.9957249868965773E-2</v>
      </c>
      <c r="J1836" s="5">
        <f t="shared" si="115"/>
        <v>-7.1531732632253327E-3</v>
      </c>
    </row>
    <row r="1837" spans="1:10" ht="15" customHeight="1" x14ac:dyDescent="0.2">
      <c r="A1837" s="3">
        <f>'2_CVaR_t2'!A1837</f>
        <v>44861</v>
      </c>
      <c r="B1837" s="5">
        <f>'2_CVaR_t2'!D1837-1</f>
        <v>1.8839556662209045E-3</v>
      </c>
      <c r="C1837" s="5">
        <f>'Stocks Returns'!B1833</f>
        <v>-3.923076923076918E-2</v>
      </c>
      <c r="D1837" s="5">
        <f>'Stocks Returns'!C1833</f>
        <v>4.7213888752273281E-3</v>
      </c>
      <c r="E1837" s="5">
        <f>'Stocks Returns'!D1833</f>
        <v>-2.125619306376858E-2</v>
      </c>
      <c r="F1837" s="5">
        <f>'Stocks Returns'!E1833</f>
        <v>5.5305364620372721E-4</v>
      </c>
      <c r="G1837" s="5">
        <f t="shared" si="112"/>
        <v>-4.0556527918973628E-2</v>
      </c>
      <c r="H1837" s="5">
        <f t="shared" si="113"/>
        <v>1.995812119829461E-3</v>
      </c>
      <c r="I1837" s="5">
        <f t="shared" si="114"/>
        <v>-2.3997134127980775E-2</v>
      </c>
      <c r="J1837" s="5">
        <f t="shared" si="115"/>
        <v>-1.3781049349814345E-3</v>
      </c>
    </row>
    <row r="1838" spans="1:10" ht="15" customHeight="1" x14ac:dyDescent="0.2">
      <c r="A1838" s="3">
        <f>'2_CVaR_t2'!A1838</f>
        <v>44862</v>
      </c>
      <c r="B1838" s="5">
        <f>'2_CVaR_t2'!D1838-1</f>
        <v>1.7002446506233282E-2</v>
      </c>
      <c r="C1838" s="5">
        <f>'Stocks Returns'!B1834</f>
        <v>3.6829463570856591E-2</v>
      </c>
      <c r="D1838" s="5">
        <f>'Stocks Returns'!C1834</f>
        <v>2.4719761123892514E-2</v>
      </c>
      <c r="E1838" s="5">
        <f>'Stocks Returns'!D1834</f>
        <v>2.8739386022207603E-2</v>
      </c>
      <c r="F1838" s="5">
        <f>'Stocks Returns'!E1834</f>
        <v>4.1850915982311054E-3</v>
      </c>
      <c r="G1838" s="5">
        <f t="shared" si="112"/>
        <v>2.0970102176568122E-2</v>
      </c>
      <c r="H1838" s="5">
        <f t="shared" si="113"/>
        <v>-2.5626526813870079E-4</v>
      </c>
      <c r="I1838" s="5">
        <f t="shared" si="114"/>
        <v>3.6849294193074984E-3</v>
      </c>
      <c r="J1838" s="5">
        <f t="shared" si="115"/>
        <v>-1.3440107795527158E-2</v>
      </c>
    </row>
    <row r="1839" spans="1:10" ht="15" customHeight="1" x14ac:dyDescent="0.2">
      <c r="A1839" s="3">
        <f>'2_CVaR_t2'!A1839</f>
        <v>44865</v>
      </c>
      <c r="B1839" s="5">
        <f>'2_CVaR_t2'!D1839-1</f>
        <v>-7.5429481429666323E-3</v>
      </c>
      <c r="C1839" s="5">
        <f>'Stocks Returns'!B1835</f>
        <v>3.8610038610038533E-3</v>
      </c>
      <c r="D1839" s="5">
        <f>'Stocks Returns'!C1835</f>
        <v>-1.0413681092958815E-2</v>
      </c>
      <c r="E1839" s="5">
        <f>'Stocks Returns'!D1835</f>
        <v>-2.0000000000000018E-2</v>
      </c>
      <c r="F1839" s="5">
        <f>'Stocks Returns'!E1835</f>
        <v>-8.4925690021231404E-3</v>
      </c>
      <c r="G1839" s="5">
        <f t="shared" si="112"/>
        <v>1.1597450928720577E-2</v>
      </c>
      <c r="H1839" s="5">
        <f t="shared" si="113"/>
        <v>7.3466982440980287E-4</v>
      </c>
      <c r="I1839" s="5">
        <f t="shared" si="114"/>
        <v>-8.8276896124654461E-3</v>
      </c>
      <c r="J1839" s="5">
        <f t="shared" si="115"/>
        <v>-6.3794838859941236E-4</v>
      </c>
    </row>
    <row r="1840" spans="1:10" ht="15" customHeight="1" x14ac:dyDescent="0.2">
      <c r="A1840" s="3">
        <f>'2_CVaR_t2'!A1840</f>
        <v>44866</v>
      </c>
      <c r="B1840" s="5">
        <f>'2_CVaR_t2'!D1840-1</f>
        <v>-1.1101738676877471E-4</v>
      </c>
      <c r="C1840" s="5">
        <f>'Stocks Returns'!B1836</f>
        <v>2.6923076923076827E-2</v>
      </c>
      <c r="D1840" s="5">
        <f>'Stocks Returns'!C1836</f>
        <v>-1.1102529445838893E-3</v>
      </c>
      <c r="E1840" s="5">
        <f>'Stocks Returns'!D1836</f>
        <v>1.0042112082928378E-2</v>
      </c>
      <c r="F1840" s="5">
        <f>'Stocks Returns'!E1836</f>
        <v>1.34031247521611E-2</v>
      </c>
      <c r="G1840" s="5">
        <f t="shared" si="112"/>
        <v>2.7515111886918651E-2</v>
      </c>
      <c r="H1840" s="5">
        <f t="shared" si="113"/>
        <v>-8.9975308282972441E-4</v>
      </c>
      <c r="I1840" s="5">
        <f t="shared" si="114"/>
        <v>1.0245569549509781E-2</v>
      </c>
      <c r="J1840" s="5">
        <f t="shared" si="115"/>
        <v>1.3542886400046762E-2</v>
      </c>
    </row>
    <row r="1841" spans="1:10" ht="15" customHeight="1" x14ac:dyDescent="0.2">
      <c r="A1841" s="3">
        <f>'2_CVaR_t2'!A1841</f>
        <v>44867</v>
      </c>
      <c r="B1841" s="5">
        <f>'2_CVaR_t2'!D1841-1</f>
        <v>-1.9507497939862506E-2</v>
      </c>
      <c r="C1841" s="5">
        <f>'Stocks Returns'!B1837</f>
        <v>-5.018726591760303E-2</v>
      </c>
      <c r="D1841" s="5">
        <f>'Stocks Returns'!C1837</f>
        <v>-2.8898661383076507E-2</v>
      </c>
      <c r="E1841" s="5">
        <f>'Stocks Returns'!D1837</f>
        <v>-2.7581783194355336E-2</v>
      </c>
      <c r="F1841" s="5">
        <f>'Stocks Returns'!E1837</f>
        <v>-9.9389575833463972E-3</v>
      </c>
      <c r="G1841" s="5">
        <f t="shared" si="112"/>
        <v>-3.0949140861959538E-2</v>
      </c>
      <c r="H1841" s="5">
        <f t="shared" si="113"/>
        <v>-1.4163407743648937E-4</v>
      </c>
      <c r="I1841" s="5">
        <f t="shared" si="114"/>
        <v>1.249113002543184E-3</v>
      </c>
      <c r="J1841" s="5">
        <f t="shared" si="115"/>
        <v>1.0335694553402656E-2</v>
      </c>
    </row>
    <row r="1842" spans="1:10" ht="15" customHeight="1" x14ac:dyDescent="0.2">
      <c r="A1842" s="3">
        <f>'2_CVaR_t2'!A1842</f>
        <v>44868</v>
      </c>
      <c r="B1842" s="5">
        <f>'2_CVaR_t2'!D1842-1</f>
        <v>-2.0153242597113374E-2</v>
      </c>
      <c r="C1842" s="5">
        <f>'Stocks Returns'!B1838</f>
        <v>-5.599369085173489E-2</v>
      </c>
      <c r="D1842" s="5">
        <f>'Stocks Returns'!C1838</f>
        <v>-3.0853446130878259E-2</v>
      </c>
      <c r="E1842" s="5">
        <f>'Stocks Returns'!D1838</f>
        <v>-1.9459102902374625E-2</v>
      </c>
      <c r="F1842" s="5">
        <f>'Stocks Returns'!E1838</f>
        <v>5.7781993518298824E-2</v>
      </c>
      <c r="G1842" s="5">
        <f t="shared" si="112"/>
        <v>-3.6134803023049111E-2</v>
      </c>
      <c r="H1842" s="5">
        <f t="shared" si="113"/>
        <v>-1.1460522095268974E-3</v>
      </c>
      <c r="I1842" s="5">
        <f t="shared" si="114"/>
        <v>1.0324853596380065E-2</v>
      </c>
      <c r="J1842" s="5">
        <f t="shared" si="115"/>
        <v>7.8726973342688147E-2</v>
      </c>
    </row>
    <row r="1843" spans="1:10" ht="15" customHeight="1" x14ac:dyDescent="0.2">
      <c r="A1843" s="3">
        <f>'2_CVaR_t2'!A1843</f>
        <v>44869</v>
      </c>
      <c r="B1843" s="5">
        <f>'2_CVaR_t2'!D1843-1</f>
        <v>1.1012969113075588E-2</v>
      </c>
      <c r="C1843" s="5">
        <f>'Stocks Returns'!B1839</f>
        <v>-0.12865497076023402</v>
      </c>
      <c r="D1843" s="5">
        <f>'Stocks Returns'!C1839</f>
        <v>1.1450577663671302E-2</v>
      </c>
      <c r="E1843" s="5">
        <f>'Stocks Returns'!D1839</f>
        <v>7.3999327278842841E-2</v>
      </c>
      <c r="F1843" s="5">
        <f>'Stocks Returns'!E1839</f>
        <v>-1.1209086833059323E-2</v>
      </c>
      <c r="G1843" s="5">
        <f t="shared" si="112"/>
        <v>-0.13875656930832334</v>
      </c>
      <c r="H1843" s="5">
        <f t="shared" si="113"/>
        <v>-4.7105103527978094E-3</v>
      </c>
      <c r="I1843" s="5">
        <f t="shared" si="114"/>
        <v>5.7784793806837376E-2</v>
      </c>
      <c r="J1843" s="5">
        <f t="shared" si="115"/>
        <v>-2.261679377674948E-2</v>
      </c>
    </row>
    <row r="1844" spans="1:10" ht="15" customHeight="1" x14ac:dyDescent="0.2">
      <c r="A1844" s="3">
        <f>'2_CVaR_t2'!A1844</f>
        <v>44872</v>
      </c>
      <c r="B1844" s="5">
        <f>'2_CVaR_t2'!D1844-1</f>
        <v>1.1346669145023691E-2</v>
      </c>
      <c r="C1844" s="5">
        <f>'Stocks Returns'!B1840</f>
        <v>-1.5340364333652934E-2</v>
      </c>
      <c r="D1844" s="5">
        <f>'Stocks Returns'!C1840</f>
        <v>1.5839171489491433E-2</v>
      </c>
      <c r="E1844" s="5">
        <f>'Stocks Returns'!D1840</f>
        <v>2.6150955214531812E-2</v>
      </c>
      <c r="F1844" s="5">
        <f>'Stocks Returns'!E1840</f>
        <v>1.9800483675937119E-2</v>
      </c>
      <c r="G1844" s="5">
        <f t="shared" si="112"/>
        <v>-2.5762753080887359E-2</v>
      </c>
      <c r="H1844" s="5">
        <f t="shared" si="113"/>
        <v>-8.1303537165451287E-4</v>
      </c>
      <c r="I1844" s="5">
        <f t="shared" si="114"/>
        <v>9.4439108876447179E-3</v>
      </c>
      <c r="J1844" s="5">
        <f t="shared" si="115"/>
        <v>8.0463729822979248E-3</v>
      </c>
    </row>
    <row r="1845" spans="1:10" ht="15" customHeight="1" x14ac:dyDescent="0.2">
      <c r="A1845" s="3">
        <f>'2_CVaR_t2'!A1845</f>
        <v>44873</v>
      </c>
      <c r="B1845" s="5">
        <f>'2_CVaR_t2'!D1845-1</f>
        <v>7.043664786702486E-3</v>
      </c>
      <c r="C1845" s="5">
        <f>'Stocks Returns'!B1841</f>
        <v>-2.0447906523855752E-2</v>
      </c>
      <c r="D1845" s="5">
        <f>'Stocks Returns'!C1841</f>
        <v>8.3958020989505222E-3</v>
      </c>
      <c r="E1845" s="5">
        <f>'Stocks Returns'!D1841</f>
        <v>3.4030215168625144E-2</v>
      </c>
      <c r="F1845" s="5">
        <f>'Stocks Returns'!E1841</f>
        <v>-3.705350526159723E-3</v>
      </c>
      <c r="G1845" s="5">
        <f t="shared" si="112"/>
        <v>-2.6733760980188877E-2</v>
      </c>
      <c r="H1845" s="5">
        <f t="shared" si="113"/>
        <v>-1.923511963950927E-3</v>
      </c>
      <c r="I1845" s="5">
        <f t="shared" si="114"/>
        <v>2.3674013371491727E-2</v>
      </c>
      <c r="J1845" s="5">
        <f t="shared" si="115"/>
        <v>-1.0992644608881314E-2</v>
      </c>
    </row>
    <row r="1846" spans="1:10" ht="15" customHeight="1" x14ac:dyDescent="0.2">
      <c r="A1846" s="3">
        <f>'2_CVaR_t2'!A1846</f>
        <v>44874</v>
      </c>
      <c r="B1846" s="5">
        <f>'2_CVaR_t2'!D1846-1</f>
        <v>-2.5436275572064293E-2</v>
      </c>
      <c r="C1846" s="5">
        <f>'Stocks Returns'!B1842</f>
        <v>-2.1868787276342005E-2</v>
      </c>
      <c r="D1846" s="5">
        <f>'Stocks Returns'!C1842</f>
        <v>-3.8903756566557646E-2</v>
      </c>
      <c r="E1846" s="5">
        <f>'Stocks Returns'!D1842</f>
        <v>-1.8595041322314154E-2</v>
      </c>
      <c r="F1846" s="5">
        <f>'Stocks Returns'!E1842</f>
        <v>-6.828324903302585E-2</v>
      </c>
      <c r="G1846" s="5">
        <f t="shared" si="112"/>
        <v>3.0687491524982909E-3</v>
      </c>
      <c r="H1846" s="5">
        <f t="shared" si="113"/>
        <v>-1.4211249986871635E-3</v>
      </c>
      <c r="I1846" s="5">
        <f t="shared" si="114"/>
        <v>1.898619068663765E-2</v>
      </c>
      <c r="J1846" s="5">
        <f t="shared" si="115"/>
        <v>-4.1854115003005413E-2</v>
      </c>
    </row>
    <row r="1847" spans="1:10" ht="15" customHeight="1" x14ac:dyDescent="0.2">
      <c r="A1847" s="3">
        <f>'2_CVaR_t2'!A1847</f>
        <v>44875</v>
      </c>
      <c r="B1847" s="5">
        <f>'2_CVaR_t2'!D1847-1</f>
        <v>4.3461878644583729E-2</v>
      </c>
      <c r="C1847" s="5">
        <f>'Stocks Returns'!B1843</f>
        <v>9.7560975609756184E-2</v>
      </c>
      <c r="D1847" s="5">
        <f>'Stocks Returns'!C1843</f>
        <v>6.0021657299025311E-2</v>
      </c>
      <c r="E1847" s="5">
        <f>'Stocks Returns'!D1843</f>
        <v>0.111578947368421</v>
      </c>
      <c r="F1847" s="5">
        <f>'Stocks Returns'!E1843</f>
        <v>3.3530257065304214E-2</v>
      </c>
      <c r="G1847" s="5">
        <f t="shared" si="112"/>
        <v>5.6265816516028709E-2</v>
      </c>
      <c r="H1847" s="5">
        <f t="shared" si="113"/>
        <v>-3.895707116649702E-3</v>
      </c>
      <c r="I1847" s="5">
        <f t="shared" si="114"/>
        <v>4.747277876518094E-2</v>
      </c>
      <c r="J1847" s="5">
        <f t="shared" si="115"/>
        <v>-1.1561665842799239E-2</v>
      </c>
    </row>
    <row r="1848" spans="1:10" ht="15" customHeight="1" x14ac:dyDescent="0.2">
      <c r="A1848" s="3">
        <f>'2_CVaR_t2'!A1848</f>
        <v>44876</v>
      </c>
      <c r="B1848" s="5">
        <f>'2_CVaR_t2'!D1848-1</f>
        <v>-2.8219048709487993E-4</v>
      </c>
      <c r="C1848" s="5">
        <f>'Stocks Returns'!B1844</f>
        <v>9.6296296296296102E-2</v>
      </c>
      <c r="D1848" s="5">
        <f>'Stocks Returns'!C1844</f>
        <v>-2.7727781291043696E-3</v>
      </c>
      <c r="E1848" s="5">
        <f>'Stocks Returns'!D1844</f>
        <v>2.5838744588744467E-2</v>
      </c>
      <c r="F1848" s="5">
        <f>'Stocks Returns'!E1844</f>
        <v>3.4759771357948388E-2</v>
      </c>
      <c r="G1848" s="5">
        <f t="shared" si="112"/>
        <v>9.7052882197161627E-2</v>
      </c>
      <c r="H1848" s="5">
        <f t="shared" si="113"/>
        <v>-2.3103563997341329E-3</v>
      </c>
      <c r="I1848" s="5">
        <f t="shared" si="114"/>
        <v>2.6294837961538371E-2</v>
      </c>
      <c r="J1848" s="5">
        <f t="shared" si="115"/>
        <v>3.5077222541844005E-2</v>
      </c>
    </row>
    <row r="1849" spans="1:10" ht="15" customHeight="1" x14ac:dyDescent="0.2">
      <c r="A1849" s="3">
        <f>'2_CVaR_t2'!A1849</f>
        <v>44879</v>
      </c>
      <c r="B1849" s="5">
        <f>'2_CVaR_t2'!D1849-1</f>
        <v>5.049942343882341E-3</v>
      </c>
      <c r="C1849" s="5">
        <f>'Stocks Returns'!B1845</f>
        <v>-2.9560810810810745E-2</v>
      </c>
      <c r="D1849" s="5">
        <f>'Stocks Returns'!C1845</f>
        <v>9.0731707317073251E-3</v>
      </c>
      <c r="E1849" s="5">
        <f>'Stocks Returns'!D1845</f>
        <v>-1.2396149281287072E-2</v>
      </c>
      <c r="F1849" s="5">
        <f>'Stocks Returns'!E1845</f>
        <v>-6.9423708569722464E-3</v>
      </c>
      <c r="G1849" s="5">
        <f t="shared" si="112"/>
        <v>-3.3930073842987699E-2</v>
      </c>
      <c r="H1849" s="5">
        <f t="shared" si="113"/>
        <v>1.6880927160963545E-3</v>
      </c>
      <c r="I1849" s="5">
        <f t="shared" si="114"/>
        <v>-1.9809798334335771E-2</v>
      </c>
      <c r="J1849" s="5">
        <f t="shared" si="115"/>
        <v>-1.216004293061395E-2</v>
      </c>
    </row>
    <row r="1850" spans="1:10" ht="15" customHeight="1" x14ac:dyDescent="0.2">
      <c r="A1850" s="3">
        <f>'2_CVaR_t2'!A1850</f>
        <v>44880</v>
      </c>
      <c r="B1850" s="5">
        <f>'2_CVaR_t2'!D1850-1</f>
        <v>1.0939744894515213E-2</v>
      </c>
      <c r="C1850" s="5">
        <f>'Stocks Returns'!B1846</f>
        <v>-1.3925152306353383E-2</v>
      </c>
      <c r="D1850" s="5">
        <f>'Stocks Returns'!C1846</f>
        <v>1.513100647781096E-2</v>
      </c>
      <c r="E1850" s="5">
        <f>'Stocks Returns'!D1846</f>
        <v>2.7373481105621433E-2</v>
      </c>
      <c r="F1850" s="5">
        <f>'Stocks Returns'!E1846</f>
        <v>7.9681274900398336E-3</v>
      </c>
      <c r="G1850" s="5">
        <f t="shared" si="112"/>
        <v>-2.3956359456764061E-2</v>
      </c>
      <c r="H1850" s="5">
        <f t="shared" si="113"/>
        <v>-9.2231471163151113E-4</v>
      </c>
      <c r="I1850" s="5">
        <f t="shared" si="114"/>
        <v>1.1267019911196149E-2</v>
      </c>
      <c r="J1850" s="5">
        <f t="shared" si="115"/>
        <v>-3.3635676422389699E-3</v>
      </c>
    </row>
    <row r="1851" spans="1:10" ht="15" customHeight="1" x14ac:dyDescent="0.2">
      <c r="A1851" s="3">
        <f>'2_CVaR_t2'!A1851</f>
        <v>44881</v>
      </c>
      <c r="B1851" s="5">
        <f>'2_CVaR_t2'!D1851-1</f>
        <v>-1.8312399455850947E-3</v>
      </c>
      <c r="C1851" s="5">
        <f>'Stocks Returns'!B1847</f>
        <v>-3.7069726390114743E-2</v>
      </c>
      <c r="D1851" s="5">
        <f>'Stocks Returns'!C1847</f>
        <v>7.143197295107484E-4</v>
      </c>
      <c r="E1851" s="5">
        <f>'Stocks Returns'!D1847</f>
        <v>-4.2890564075903304E-2</v>
      </c>
      <c r="F1851" s="5">
        <f>'Stocks Returns'!E1847</f>
        <v>-3.6169736743977832E-2</v>
      </c>
      <c r="G1851" s="5">
        <f t="shared" si="112"/>
        <v>-3.4824019012773003E-2</v>
      </c>
      <c r="H1851" s="5">
        <f t="shared" si="113"/>
        <v>3.4565356080146206E-3</v>
      </c>
      <c r="I1851" s="5">
        <f t="shared" si="114"/>
        <v>-4.0148214784579556E-2</v>
      </c>
      <c r="J1851" s="5">
        <f t="shared" si="115"/>
        <v>-3.4244264913080927E-2</v>
      </c>
    </row>
    <row r="1852" spans="1:10" ht="15" customHeight="1" x14ac:dyDescent="0.2">
      <c r="A1852" s="3">
        <f>'2_CVaR_t2'!A1852</f>
        <v>44882</v>
      </c>
      <c r="B1852" s="5">
        <f>'2_CVaR_t2'!D1852-1</f>
        <v>2.7033145611032872E-3</v>
      </c>
      <c r="C1852" s="5">
        <f>'Stocks Returns'!B1848</f>
        <v>4.5829514207149646E-3</v>
      </c>
      <c r="D1852" s="5">
        <f>'Stocks Returns'!C1848</f>
        <v>4.0449224326639666E-3</v>
      </c>
      <c r="E1852" s="5">
        <f>'Stocks Returns'!D1848</f>
        <v>2.0369364475829599E-3</v>
      </c>
      <c r="F1852" s="5">
        <f>'Stocks Returns'!E1848</f>
        <v>1.5088207985143764E-2</v>
      </c>
      <c r="G1852" s="5">
        <f t="shared" si="112"/>
        <v>2.4695323252693063E-3</v>
      </c>
      <c r="H1852" s="5">
        <f t="shared" si="113"/>
        <v>1.134644806682324E-4</v>
      </c>
      <c r="I1852" s="5">
        <f t="shared" si="114"/>
        <v>-1.9133037210301348E-3</v>
      </c>
      <c r="J1852" s="5">
        <f t="shared" si="115"/>
        <v>1.230649811067764E-2</v>
      </c>
    </row>
    <row r="1853" spans="1:10" ht="15" customHeight="1" x14ac:dyDescent="0.2">
      <c r="A1853" s="3">
        <f>'2_CVaR_t2'!A1853</f>
        <v>44883</v>
      </c>
      <c r="B1853" s="5">
        <f>'2_CVaR_t2'!D1853-1</f>
        <v>-3.1020401918879781E-4</v>
      </c>
      <c r="C1853" s="5">
        <f>'Stocks Returns'!B1849</f>
        <v>-1.7335766423357768E-2</v>
      </c>
      <c r="D1853" s="5">
        <f>'Stocks Returns'!C1849</f>
        <v>-9.0051661216172807E-4</v>
      </c>
      <c r="E1853" s="5">
        <f>'Stocks Returns'!D1849</f>
        <v>5.1497492885215213E-3</v>
      </c>
      <c r="F1853" s="5">
        <f>'Stocks Returns'!E1849</f>
        <v>-1.9818583733516193E-2</v>
      </c>
      <c r="G1853" s="5">
        <f t="shared" si="112"/>
        <v>-1.6552250748207525E-2</v>
      </c>
      <c r="H1853" s="5">
        <f t="shared" si="113"/>
        <v>-3.9686631761286402E-4</v>
      </c>
      <c r="I1853" s="5">
        <f t="shared" si="114"/>
        <v>5.6471880833079986E-3</v>
      </c>
      <c r="J1853" s="5">
        <f t="shared" si="115"/>
        <v>-1.9472052562693392E-2</v>
      </c>
    </row>
    <row r="1854" spans="1:10" ht="15" customHeight="1" x14ac:dyDescent="0.2">
      <c r="A1854" s="3">
        <f>'2_CVaR_t2'!A1854</f>
        <v>44886</v>
      </c>
      <c r="B1854" s="5">
        <f>'2_CVaR_t2'!D1854-1</f>
        <v>-1.4667162950637302E-2</v>
      </c>
      <c r="C1854" s="5">
        <f>'Stocks Returns'!B1850</f>
        <v>-1.9498607242339761E-2</v>
      </c>
      <c r="D1854" s="5">
        <f>'Stocks Returns'!C1850</f>
        <v>-2.1252371916508639E-2</v>
      </c>
      <c r="E1854" s="5">
        <f>'Stocks Returns'!D1850</f>
        <v>-2.5886477012269093E-2</v>
      </c>
      <c r="F1854" s="5">
        <f>'Stocks Returns'!E1850</f>
        <v>-2.4107628898048072E-2</v>
      </c>
      <c r="G1854" s="5">
        <f t="shared" si="112"/>
        <v>-4.9135594311243893E-3</v>
      </c>
      <c r="H1854" s="5">
        <f t="shared" si="113"/>
        <v>3.8095296129689316E-4</v>
      </c>
      <c r="I1854" s="5">
        <f t="shared" si="114"/>
        <v>-4.1994744180764224E-3</v>
      </c>
      <c r="J1854" s="5">
        <f t="shared" si="115"/>
        <v>-8.857579790219049E-3</v>
      </c>
    </row>
    <row r="1855" spans="1:10" ht="15" customHeight="1" x14ac:dyDescent="0.2">
      <c r="A1855" s="3">
        <f>'2_CVaR_t2'!A1855</f>
        <v>44887</v>
      </c>
      <c r="B1855" s="5">
        <f>'2_CVaR_t2'!D1855-1</f>
        <v>1.438187226484211E-2</v>
      </c>
      <c r="C1855" s="5">
        <f>'Stocks Returns'!B1851</f>
        <v>2.2727272727272707E-2</v>
      </c>
      <c r="D1855" s="5">
        <f>'Stocks Returns'!C1851</f>
        <v>1.9435827840248221E-2</v>
      </c>
      <c r="E1855" s="5">
        <f>'Stocks Returns'!D1851</f>
        <v>4.0553633217993212E-2</v>
      </c>
      <c r="F1855" s="5">
        <f>'Stocks Returns'!E1851</f>
        <v>3.5779743405849107E-2</v>
      </c>
      <c r="G1855" s="5">
        <f t="shared" si="112"/>
        <v>9.3871035783754213E-3</v>
      </c>
      <c r="H1855" s="5">
        <f t="shared" si="113"/>
        <v>-1.683401217037566E-3</v>
      </c>
      <c r="I1855" s="5">
        <f t="shared" si="114"/>
        <v>1.936690552232042E-2</v>
      </c>
      <c r="J1855" s="5">
        <f t="shared" si="115"/>
        <v>2.0874881612714554E-2</v>
      </c>
    </row>
    <row r="1856" spans="1:10" ht="15" customHeight="1" x14ac:dyDescent="0.2">
      <c r="A1856" s="3">
        <f>'2_CVaR_t2'!A1856</f>
        <v>44888</v>
      </c>
      <c r="B1856" s="5">
        <f>'2_CVaR_t2'!D1856-1</f>
        <v>5.1339366310925172E-3</v>
      </c>
      <c r="C1856" s="5">
        <f>'Stocks Returns'!B1852</f>
        <v>4.9999999999999822E-2</v>
      </c>
      <c r="D1856" s="5">
        <f>'Stocks Returns'!C1852</f>
        <v>6.6562069129461054E-3</v>
      </c>
      <c r="E1856" s="5">
        <f>'Stocks Returns'!D1852</f>
        <v>1.9154030327214633E-2</v>
      </c>
      <c r="F1856" s="5">
        <f>'Stocks Returns'!E1852</f>
        <v>-2.4926911832589549E-2</v>
      </c>
      <c r="G1856" s="5">
        <f t="shared" si="112"/>
        <v>4.5549992162484051E-2</v>
      </c>
      <c r="H1856" s="5">
        <f t="shared" si="113"/>
        <v>-8.5248864340436211E-4</v>
      </c>
      <c r="I1856" s="5">
        <f t="shared" si="114"/>
        <v>1.1616413356160187E-2</v>
      </c>
      <c r="J1856" s="5">
        <f t="shared" si="115"/>
        <v>-3.0231775794988477E-2</v>
      </c>
    </row>
    <row r="1857" spans="1:10" ht="15" customHeight="1" x14ac:dyDescent="0.2">
      <c r="A1857" s="3">
        <f>'2_CVaR_t2'!A1857</f>
        <v>44889</v>
      </c>
      <c r="B1857" s="5">
        <f>'2_CVaR_t2'!D1857-1</f>
        <v>3.1594126486123031E-5</v>
      </c>
      <c r="C1857" s="5">
        <f>'Stocks Returns'!B1853</f>
        <v>0</v>
      </c>
      <c r="D1857" s="5">
        <f>'Stocks Returns'!C1853</f>
        <v>0</v>
      </c>
      <c r="E1857" s="5">
        <f>'Stocks Returns'!D1853</f>
        <v>0</v>
      </c>
      <c r="F1857" s="5">
        <f>'Stocks Returns'!E1853</f>
        <v>0</v>
      </c>
      <c r="G1857" s="5">
        <f t="shared" si="112"/>
        <v>4.5494065351061984E-4</v>
      </c>
      <c r="H1857" s="5">
        <f t="shared" si="113"/>
        <v>6.1315236885345803E-7</v>
      </c>
      <c r="I1857" s="5">
        <f t="shared" si="114"/>
        <v>-7.0241384070458875E-6</v>
      </c>
      <c r="J1857" s="5">
        <f t="shared" si="115"/>
        <v>-8.2789821646411454E-6</v>
      </c>
    </row>
    <row r="1858" spans="1:10" ht="15" customHeight="1" x14ac:dyDescent="0.2">
      <c r="A1858" s="3">
        <f>'2_CVaR_t2'!A1858</f>
        <v>44890</v>
      </c>
      <c r="B1858" s="5">
        <f>'2_CVaR_t2'!D1858-1</f>
        <v>5.4776914009861954E-3</v>
      </c>
      <c r="C1858" s="5">
        <f>'Stocks Returns'!B1854</f>
        <v>1.1463844797178213E-2</v>
      </c>
      <c r="D1858" s="5">
        <f>'Stocks Returns'!C1854</f>
        <v>9.7293723137958921E-3</v>
      </c>
      <c r="E1858" s="5">
        <f>'Stocks Returns'!D1854</f>
        <v>-1.239885147481079E-2</v>
      </c>
      <c r="F1858" s="5">
        <f>'Stocks Returns'!E1854</f>
        <v>5.52311819473017E-4</v>
      </c>
      <c r="G1858" s="5">
        <f t="shared" si="112"/>
        <v>6.6833810096059926E-3</v>
      </c>
      <c r="H1858" s="5">
        <f t="shared" si="113"/>
        <v>1.7147599780649829E-3</v>
      </c>
      <c r="I1858" s="5">
        <f t="shared" si="114"/>
        <v>-2.0443819178202909E-2</v>
      </c>
      <c r="J1858" s="5">
        <f t="shared" si="115"/>
        <v>-5.1093934073959072E-3</v>
      </c>
    </row>
    <row r="1859" spans="1:10" ht="15" customHeight="1" x14ac:dyDescent="0.2">
      <c r="A1859" s="3">
        <f>'2_CVaR_t2'!A1859</f>
        <v>44893</v>
      </c>
      <c r="B1859" s="5">
        <f>'2_CVaR_t2'!D1859-1</f>
        <v>-8.3403230260741257E-3</v>
      </c>
      <c r="C1859" s="5">
        <f>'Stocks Returns'!B1855</f>
        <v>-4.7951176983435095E-2</v>
      </c>
      <c r="D1859" s="5">
        <f>'Stocks Returns'!C1855</f>
        <v>-1.1834042752233542E-2</v>
      </c>
      <c r="E1859" s="5">
        <f>'Stocks Returns'!D1855</f>
        <v>-1.7576318223866738E-2</v>
      </c>
      <c r="F1859" s="5">
        <f>'Stocks Returns'!E1855</f>
        <v>-2.3420865862313733E-2</v>
      </c>
      <c r="G1859" s="5">
        <f t="shared" si="112"/>
        <v>-3.9448203026128045E-2</v>
      </c>
      <c r="H1859" s="5">
        <f t="shared" si="113"/>
        <v>4.8783466760476089E-4</v>
      </c>
      <c r="I1859" s="5">
        <f t="shared" si="114"/>
        <v>-5.227155131081334E-3</v>
      </c>
      <c r="J1859" s="5">
        <f t="shared" si="115"/>
        <v>-1.4738514882655164E-2</v>
      </c>
    </row>
    <row r="1860" spans="1:10" ht="15" customHeight="1" x14ac:dyDescent="0.2">
      <c r="A1860" s="3">
        <f>'2_CVaR_t2'!A1860</f>
        <v>44894</v>
      </c>
      <c r="B1860" s="5">
        <f>'2_CVaR_t2'!D1860-1</f>
        <v>-6.561328191980853E-3</v>
      </c>
      <c r="C1860" s="5">
        <f>'Stocks Returns'!B1856</f>
        <v>2.0146520146520297E-2</v>
      </c>
      <c r="D1860" s="5">
        <f>'Stocks Returns'!C1856</f>
        <v>-1.041370822682941E-2</v>
      </c>
      <c r="E1860" s="5">
        <f>'Stocks Returns'!D1856</f>
        <v>-1.6142050040355294E-3</v>
      </c>
      <c r="F1860" s="5">
        <f>'Stocks Returns'!E1856</f>
        <v>3.3107235142117997E-3</v>
      </c>
      <c r="G1860" s="5">
        <f t="shared" si="112"/>
        <v>2.6939323134483006E-2</v>
      </c>
      <c r="H1860" s="5">
        <f t="shared" si="113"/>
        <v>-7.1004418415321867E-4</v>
      </c>
      <c r="I1860" s="5">
        <f t="shared" si="114"/>
        <v>8.1093237384794181E-3</v>
      </c>
      <c r="J1860" s="5">
        <f t="shared" si="115"/>
        <v>1.0146354617722092E-2</v>
      </c>
    </row>
    <row r="1861" spans="1:10" ht="15" customHeight="1" x14ac:dyDescent="0.2">
      <c r="A1861" s="3">
        <f>'2_CVaR_t2'!A1861</f>
        <v>44895</v>
      </c>
      <c r="B1861" s="5">
        <f>'2_CVaR_t2'!D1861-1</f>
        <v>2.7261201159724857E-2</v>
      </c>
      <c r="C1861" s="5">
        <f>'Stocks Returns'!B1857</f>
        <v>2.3339317773788171E-2</v>
      </c>
      <c r="D1861" s="5">
        <f>'Stocks Returns'!C1857</f>
        <v>3.7979527408399383E-2</v>
      </c>
      <c r="E1861" s="5">
        <f>'Stocks Returns'!D1857</f>
        <v>6.6963082727027778E-2</v>
      </c>
      <c r="F1861" s="5">
        <f>'Stocks Returns'!E1857</f>
        <v>-5.9557344064385953E-3</v>
      </c>
      <c r="G1861" s="5">
        <f t="shared" si="112"/>
        <v>-2.3819184577982197E-3</v>
      </c>
      <c r="H1861" s="5">
        <f t="shared" si="113"/>
        <v>-2.0946927231800735E-3</v>
      </c>
      <c r="I1861" s="5">
        <f t="shared" si="114"/>
        <v>2.6767638588358275E-2</v>
      </c>
      <c r="J1861" s="5">
        <f t="shared" si="115"/>
        <v>-3.4230231797055602E-2</v>
      </c>
    </row>
    <row r="1862" spans="1:10" ht="15" customHeight="1" x14ac:dyDescent="0.2">
      <c r="A1862" s="3">
        <f>'2_CVaR_t2'!A1862</f>
        <v>44896</v>
      </c>
      <c r="B1862" s="5">
        <f>'2_CVaR_t2'!D1862-1</f>
        <v>-5.4712593530370501E-4</v>
      </c>
      <c r="C1862" s="5">
        <f>'Stocks Returns'!B1858</f>
        <v>2.017543859649118E-2</v>
      </c>
      <c r="D1862" s="5">
        <f>'Stocks Returns'!C1858</f>
        <v>0</v>
      </c>
      <c r="E1862" s="5">
        <f>'Stocks Returns'!D1858</f>
        <v>-1.0986235635812691E-2</v>
      </c>
      <c r="F1862" s="5">
        <f>'Stocks Returns'!E1858</f>
        <v>-3.6434296818071976E-3</v>
      </c>
      <c r="G1862" s="5">
        <f t="shared" ref="G1862:G1925" si="116">C1862-($P$11+$O$11*$B1862)</f>
        <v>2.1186710404023708E-2</v>
      </c>
      <c r="H1862" s="5">
        <f t="shared" ref="H1862:H1925" si="117">D1862-($P$12+$O$12*$B1862)</f>
        <v>8.5233715874152697E-4</v>
      </c>
      <c r="I1862" s="5">
        <f t="shared" ref="I1862:I1925" si="118">E1862-($P$13+$O$13*$B1862)</f>
        <v>-1.0139121670889895E-2</v>
      </c>
      <c r="J1862" s="5">
        <f t="shared" ref="J1862:J1925" si="119">F1862-($P$14+$O$14*$B1862)</f>
        <v>-3.050957149492173E-3</v>
      </c>
    </row>
    <row r="1863" spans="1:10" ht="15" customHeight="1" x14ac:dyDescent="0.2">
      <c r="A1863" s="3">
        <f>'2_CVaR_t2'!A1863</f>
        <v>44897</v>
      </c>
      <c r="B1863" s="5">
        <f>'2_CVaR_t2'!D1863-1</f>
        <v>1.2489780185012123E-3</v>
      </c>
      <c r="C1863" s="5">
        <f>'Stocks Returns'!B1859</f>
        <v>-6.8787618228718372E-3</v>
      </c>
      <c r="D1863" s="5">
        <f>'Stocks Returns'!C1859</f>
        <v>3.0414746543778737E-3</v>
      </c>
      <c r="E1863" s="5">
        <f>'Stocks Returns'!D1859</f>
        <v>-1.2895812053115296E-2</v>
      </c>
      <c r="F1863" s="5">
        <f>'Stocks Returns'!E1859</f>
        <v>-7.1509832601982515E-3</v>
      </c>
      <c r="G1863" s="5">
        <f t="shared" si="116"/>
        <v>-7.5941082049234988E-3</v>
      </c>
      <c r="H1863" s="5">
        <f t="shared" si="117"/>
        <v>1.2504183031980345E-3</v>
      </c>
      <c r="I1863" s="5">
        <f t="shared" si="118"/>
        <v>-1.4699583940916409E-2</v>
      </c>
      <c r="J1863" s="5">
        <f t="shared" si="119"/>
        <v>-8.4229910555119608E-3</v>
      </c>
    </row>
    <row r="1864" spans="1:10" ht="15" customHeight="1" x14ac:dyDescent="0.2">
      <c r="A1864" s="3">
        <f>'2_CVaR_t2'!A1864</f>
        <v>44900</v>
      </c>
      <c r="B1864" s="5">
        <f>'2_CVaR_t2'!D1864-1</f>
        <v>-1.1954258332937617E-2</v>
      </c>
      <c r="C1864" s="5">
        <f>'Stocks Returns'!B1860</f>
        <v>-3.4632034632034681E-2</v>
      </c>
      <c r="D1864" s="5">
        <f>'Stocks Returns'!C1860</f>
        <v>-1.8285399246531275E-2</v>
      </c>
      <c r="E1864" s="5">
        <f>'Stocks Returns'!D1860</f>
        <v>-9.4425042038546181E-3</v>
      </c>
      <c r="F1864" s="5">
        <f>'Stocks Returns'!E1860</f>
        <v>-2.2998854149615333E-2</v>
      </c>
      <c r="G1864" s="5">
        <f t="shared" si="116"/>
        <v>-2.2654937462876626E-2</v>
      </c>
      <c r="H1864" s="5">
        <f t="shared" si="117"/>
        <v>-6.4475777898783879E-4</v>
      </c>
      <c r="I1864" s="5">
        <f t="shared" si="118"/>
        <v>8.2404982568187388E-3</v>
      </c>
      <c r="J1864" s="5">
        <f t="shared" si="119"/>
        <v>-1.0564987969126831E-2</v>
      </c>
    </row>
    <row r="1865" spans="1:10" ht="15" customHeight="1" x14ac:dyDescent="0.2">
      <c r="A1865" s="3">
        <f>'2_CVaR_t2'!A1865</f>
        <v>44901</v>
      </c>
      <c r="B1865" s="5">
        <f>'2_CVaR_t2'!D1865-1</f>
        <v>-1.448867098572959E-2</v>
      </c>
      <c r="C1865" s="5">
        <f>'Stocks Returns'!B1861</f>
        <v>-4.8430493273542652E-2</v>
      </c>
      <c r="D1865" s="5">
        <f>'Stocks Returns'!C1861</f>
        <v>-2.1527517783601624E-2</v>
      </c>
      <c r="E1865" s="5">
        <f>'Stocks Returns'!D1861</f>
        <v>-1.8803865238965711E-2</v>
      </c>
      <c r="F1865" s="5">
        <f>'Stocks Returns'!E1861</f>
        <v>-3.149870151629397E-2</v>
      </c>
      <c r="G1865" s="5">
        <f t="shared" si="116"/>
        <v>-3.4017032119464469E-2</v>
      </c>
      <c r="H1865" s="5">
        <f t="shared" si="117"/>
        <v>-1.5688622074071581E-4</v>
      </c>
      <c r="I1865" s="5">
        <f t="shared" si="118"/>
        <v>2.6196994714695158E-3</v>
      </c>
      <c r="J1865" s="5">
        <f t="shared" si="119"/>
        <v>-1.6433939432918751E-2</v>
      </c>
    </row>
    <row r="1866" spans="1:10" ht="15" customHeight="1" x14ac:dyDescent="0.2">
      <c r="A1866" s="3">
        <f>'2_CVaR_t2'!A1866</f>
        <v>44902</v>
      </c>
      <c r="B1866" s="5">
        <f>'2_CVaR_t2'!D1866-1</f>
        <v>-3.7219193924342697E-3</v>
      </c>
      <c r="C1866" s="5">
        <f>'Stocks Returns'!B1862</f>
        <v>1.2252591894439391E-2</v>
      </c>
      <c r="D1866" s="5">
        <f>'Stocks Returns'!C1862</f>
        <v>-6.0742299598239846E-3</v>
      </c>
      <c r="E1866" s="5">
        <f>'Stocks Returns'!D1862</f>
        <v>1.1977641735427813E-3</v>
      </c>
      <c r="F1866" s="5">
        <f>'Stocks Returns'!E1862</f>
        <v>-6.3143326701842195E-3</v>
      </c>
      <c r="G1866" s="5">
        <f t="shared" si="116"/>
        <v>1.6315834118072844E-2</v>
      </c>
      <c r="H1866" s="5">
        <f t="shared" si="117"/>
        <v>-5.4943027343119441E-4</v>
      </c>
      <c r="I1866" s="5">
        <f t="shared" si="118"/>
        <v>6.7305841317067362E-3</v>
      </c>
      <c r="J1866" s="5">
        <f t="shared" si="119"/>
        <v>-2.4262045982415144E-3</v>
      </c>
    </row>
    <row r="1867" spans="1:10" ht="15" customHeight="1" x14ac:dyDescent="0.2">
      <c r="A1867" s="3">
        <f>'2_CVaR_t2'!A1867</f>
        <v>44903</v>
      </c>
      <c r="B1867" s="5">
        <f>'2_CVaR_t2'!D1867-1</f>
        <v>4.9677413278763627E-3</v>
      </c>
      <c r="C1867" s="5">
        <f>'Stocks Returns'!B1863</f>
        <v>1.8621973929235924E-3</v>
      </c>
      <c r="D1867" s="5">
        <f>'Stocks Returns'!C1863</f>
        <v>6.2075934748087036E-3</v>
      </c>
      <c r="E1867" s="5">
        <f>'Stocks Returns'!D1863</f>
        <v>2.1135185431343739E-2</v>
      </c>
      <c r="F1867" s="5">
        <f>'Stocks Returns'!E1863</f>
        <v>-1.9846796657381649E-2</v>
      </c>
      <c r="G1867" s="5">
        <f t="shared" si="116"/>
        <v>-2.4280447289449407E-3</v>
      </c>
      <c r="H1867" s="5">
        <f t="shared" si="117"/>
        <v>-1.0565062245089189E-3</v>
      </c>
      <c r="I1867" s="5">
        <f t="shared" si="118"/>
        <v>1.3842857591328486E-2</v>
      </c>
      <c r="J1867" s="5">
        <f t="shared" si="119"/>
        <v>-2.4979138382003427E-2</v>
      </c>
    </row>
    <row r="1868" spans="1:10" ht="15" customHeight="1" x14ac:dyDescent="0.2">
      <c r="A1868" s="3">
        <f>'2_CVaR_t2'!A1868</f>
        <v>44904</v>
      </c>
      <c r="B1868" s="5">
        <f>'2_CVaR_t2'!D1868-1</f>
        <v>-1.8534749999012945E-3</v>
      </c>
      <c r="C1868" s="5">
        <f>'Stocks Returns'!B1864</f>
        <v>3.066914498141271E-2</v>
      </c>
      <c r="D1868" s="5">
        <f>'Stocks Returns'!C1864</f>
        <v>-1.9129603060736855E-3</v>
      </c>
      <c r="E1868" s="5">
        <f>'Stocks Returns'!D1864</f>
        <v>-1.2236396771673985E-2</v>
      </c>
      <c r="F1868" s="5">
        <f>'Stocks Returns'!E1864</f>
        <v>-2.2912966252220279E-2</v>
      </c>
      <c r="G1868" s="5">
        <f t="shared" si="116"/>
        <v>3.2936227206879144E-2</v>
      </c>
      <c r="H1868" s="5">
        <f t="shared" si="117"/>
        <v>8.6197973527592838E-4</v>
      </c>
      <c r="I1868" s="5">
        <f t="shared" si="118"/>
        <v>-9.4612305652733049E-3</v>
      </c>
      <c r="J1868" s="5">
        <f t="shared" si="119"/>
        <v>-2.0964412894628616E-2</v>
      </c>
    </row>
    <row r="1869" spans="1:10" ht="15" customHeight="1" x14ac:dyDescent="0.2">
      <c r="A1869" s="3">
        <f>'2_CVaR_t2'!A1869</f>
        <v>44907</v>
      </c>
      <c r="B1869" s="5">
        <f>'2_CVaR_t2'!D1869-1</f>
        <v>1.8721543007899077E-2</v>
      </c>
      <c r="C1869" s="5">
        <f>'Stocks Returns'!B1865</f>
        <v>1.623083859332719E-2</v>
      </c>
      <c r="D1869" s="5">
        <f>'Stocks Returns'!C1865</f>
        <v>2.8222328701485555E-2</v>
      </c>
      <c r="E1869" s="5">
        <f>'Stocks Returns'!D1865</f>
        <v>1.9109119662625185E-2</v>
      </c>
      <c r="F1869" s="5">
        <f>'Stocks Returns'!E1865</f>
        <v>1.5997091437920385E-2</v>
      </c>
      <c r="G1869" s="5">
        <f t="shared" si="116"/>
        <v>-1.2811127210150403E-3</v>
      </c>
      <c r="H1869" s="5">
        <f t="shared" si="117"/>
        <v>7.1624355321964553E-4</v>
      </c>
      <c r="I1869" s="5">
        <f t="shared" si="118"/>
        <v>-8.4825668072205755E-3</v>
      </c>
      <c r="J1869" s="5">
        <f t="shared" si="119"/>
        <v>-3.4126492135202191E-3</v>
      </c>
    </row>
    <row r="1870" spans="1:10" ht="15" customHeight="1" x14ac:dyDescent="0.2">
      <c r="A1870" s="3">
        <f>'2_CVaR_t2'!A1870</f>
        <v>44908</v>
      </c>
      <c r="B1870" s="5">
        <f>'2_CVaR_t2'!D1870-1</f>
        <v>-4.4012333515276447E-3</v>
      </c>
      <c r="C1870" s="5">
        <f>'Stocks Returns'!B1866</f>
        <v>-3.3717834960070858E-2</v>
      </c>
      <c r="D1870" s="5">
        <f>'Stocks Returns'!C1866</f>
        <v>-7.2230765646116302E-3</v>
      </c>
      <c r="E1870" s="5">
        <f>'Stocks Returns'!D1866</f>
        <v>1.0345273503167274E-3</v>
      </c>
      <c r="F1870" s="5">
        <f>'Stocks Returns'!E1866</f>
        <v>1.4582215065306769E-2</v>
      </c>
      <c r="G1870" s="5">
        <f t="shared" si="116"/>
        <v>-2.9001559355087546E-2</v>
      </c>
      <c r="H1870" s="5">
        <f t="shared" si="117"/>
        <v>-6.985050627499375E-4</v>
      </c>
      <c r="I1870" s="5">
        <f t="shared" si="118"/>
        <v>7.5699528424775682E-3</v>
      </c>
      <c r="J1870" s="5">
        <f t="shared" si="119"/>
        <v>1.9175518085687206E-2</v>
      </c>
    </row>
    <row r="1871" spans="1:10" ht="15" customHeight="1" x14ac:dyDescent="0.2">
      <c r="A1871" s="3">
        <f>'2_CVaR_t2'!A1871</f>
        <v>44909</v>
      </c>
      <c r="B1871" s="5">
        <f>'2_CVaR_t2'!D1871-1</f>
        <v>-2.8711502517153598E-5</v>
      </c>
      <c r="C1871" s="5">
        <f>'Stocks Returns'!B1867</f>
        <v>8.2644628099173278E-3</v>
      </c>
      <c r="D1871" s="5">
        <f>'Stocks Returns'!C1867</f>
        <v>1.3143071723620281E-3</v>
      </c>
      <c r="E1871" s="5">
        <f>'Stocks Returns'!D1867</f>
        <v>-1.6793695904921857E-2</v>
      </c>
      <c r="F1871" s="5">
        <f>'Stocks Returns'!E1867</f>
        <v>-4.7614848778766428E-3</v>
      </c>
      <c r="G1871" s="5">
        <f t="shared" si="116"/>
        <v>8.7773760522365137E-3</v>
      </c>
      <c r="H1871" s="5">
        <f t="shared" si="117"/>
        <v>1.4036743792950872E-3</v>
      </c>
      <c r="I1871" s="5">
        <f t="shared" si="118"/>
        <v>-1.6711714427353423E-2</v>
      </c>
      <c r="J1871" s="5">
        <f t="shared" si="119"/>
        <v>-4.7071624395145419E-3</v>
      </c>
    </row>
    <row r="1872" spans="1:10" ht="15" customHeight="1" x14ac:dyDescent="0.2">
      <c r="A1872" s="3">
        <f>'2_CVaR_t2'!A1872</f>
        <v>44910</v>
      </c>
      <c r="B1872" s="5">
        <f>'2_CVaR_t2'!D1872-1</f>
        <v>-1.8164533130345273E-2</v>
      </c>
      <c r="C1872" s="5">
        <f>'Stocks Returns'!B1868</f>
        <v>-8.9253187613843377E-2</v>
      </c>
      <c r="D1872" s="5">
        <f>'Stocks Returns'!C1868</f>
        <v>-2.5360960060003768E-2</v>
      </c>
      <c r="E1872" s="5">
        <f>'Stocks Returns'!D1868</f>
        <v>-4.4672184995401487E-2</v>
      </c>
      <c r="F1872" s="5">
        <f>'Stocks Returns'!E1868</f>
        <v>-2.8351200496146145E-3</v>
      </c>
      <c r="G1872" s="5">
        <f t="shared" si="116"/>
        <v>-7.1306072169960794E-2</v>
      </c>
      <c r="H1872" s="5">
        <f t="shared" si="117"/>
        <v>1.4195755988079851E-3</v>
      </c>
      <c r="I1872" s="5">
        <f t="shared" si="118"/>
        <v>-1.7823382544643659E-2</v>
      </c>
      <c r="J1872" s="5">
        <f t="shared" si="119"/>
        <v>1.6045441582106513E-2</v>
      </c>
    </row>
    <row r="1873" spans="1:10" ht="15" customHeight="1" x14ac:dyDescent="0.2">
      <c r="A1873" s="3">
        <f>'2_CVaR_t2'!A1873</f>
        <v>44911</v>
      </c>
      <c r="B1873" s="5">
        <f>'2_CVaR_t2'!D1873-1</f>
        <v>-3.1101916849950451E-3</v>
      </c>
      <c r="C1873" s="5">
        <f>'Stocks Returns'!B1869</f>
        <v>-9.000000000000008E-3</v>
      </c>
      <c r="D1873" s="5">
        <f>'Stocks Returns'!C1869</f>
        <v>-4.9059689288635244E-3</v>
      </c>
      <c r="E1873" s="5">
        <f>'Stocks Returns'!D1869</f>
        <v>-5.5013065603071176E-4</v>
      </c>
      <c r="F1873" s="5">
        <f>'Stocks Returns'!E1869</f>
        <v>-1.8747223456241691E-2</v>
      </c>
      <c r="G1873" s="5">
        <f t="shared" si="116"/>
        <v>-5.5248196112618417E-3</v>
      </c>
      <c r="H1873" s="5">
        <f t="shared" si="117"/>
        <v>-2.8147183812971335E-4</v>
      </c>
      <c r="I1873" s="5">
        <f t="shared" si="118"/>
        <v>4.079834920049966E-3</v>
      </c>
      <c r="J1873" s="5">
        <f t="shared" si="119"/>
        <v>-1.5494111121539405E-2</v>
      </c>
    </row>
    <row r="1874" spans="1:10" ht="15" customHeight="1" x14ac:dyDescent="0.2">
      <c r="A1874" s="3">
        <f>'2_CVaR_t2'!A1874</f>
        <v>44914</v>
      </c>
      <c r="B1874" s="5">
        <f>'2_CVaR_t2'!D1874-1</f>
        <v>-7.0796888769516508E-3</v>
      </c>
      <c r="C1874" s="5">
        <f>'Stocks Returns'!B1870</f>
        <v>-6.6599394550958646E-2</v>
      </c>
      <c r="D1874" s="5">
        <f>'Stocks Returns'!C1870</f>
        <v>-1.0005316835033029E-2</v>
      </c>
      <c r="E1874" s="5">
        <f>'Stocks Returns'!D1870</f>
        <v>-1.6375395624053879E-2</v>
      </c>
      <c r="F1874" s="5">
        <f>'Stocks Returns'!E1870</f>
        <v>0</v>
      </c>
      <c r="G1874" s="5">
        <f t="shared" si="116"/>
        <v>-5.9308284666259876E-2</v>
      </c>
      <c r="H1874" s="5">
        <f t="shared" si="117"/>
        <v>4.612380567766243E-4</v>
      </c>
      <c r="I1874" s="5">
        <f t="shared" si="118"/>
        <v>-5.8868137210654533E-3</v>
      </c>
      <c r="J1874" s="5">
        <f t="shared" si="119"/>
        <v>7.373725403507129E-3</v>
      </c>
    </row>
    <row r="1875" spans="1:10" ht="15" customHeight="1" x14ac:dyDescent="0.2">
      <c r="A1875" s="3">
        <f>'2_CVaR_t2'!A1875</f>
        <v>44915</v>
      </c>
      <c r="B1875" s="5">
        <f>'2_CVaR_t2'!D1875-1</f>
        <v>1.5386754092190369E-3</v>
      </c>
      <c r="C1875" s="5">
        <f>'Stocks Returns'!B1871</f>
        <v>-2.3783783783783874E-2</v>
      </c>
      <c r="D1875" s="5">
        <f>'Stocks Returns'!C1871</f>
        <v>2.6364612830778178E-3</v>
      </c>
      <c r="E1875" s="5">
        <f>'Stocks Returns'!D1871</f>
        <v>-3.6373810856183963E-3</v>
      </c>
      <c r="F1875" s="5">
        <f>'Stocks Returns'!E1871</f>
        <v>2.0010865628395491E-2</v>
      </c>
      <c r="G1875" s="5">
        <f t="shared" si="116"/>
        <v>-2.4777620051250487E-2</v>
      </c>
      <c r="H1875" s="5">
        <f t="shared" si="117"/>
        <v>4.1904642361543024E-4</v>
      </c>
      <c r="I1875" s="5">
        <f t="shared" si="118"/>
        <v>-5.8687199374574516E-3</v>
      </c>
      <c r="J1875" s="5">
        <f t="shared" si="119"/>
        <v>1.8438131872975452E-2</v>
      </c>
    </row>
    <row r="1876" spans="1:10" ht="15" customHeight="1" x14ac:dyDescent="0.2">
      <c r="A1876" s="3">
        <f>'2_CVaR_t2'!A1876</f>
        <v>44916</v>
      </c>
      <c r="B1876" s="5">
        <f>'2_CVaR_t2'!D1876-1</f>
        <v>5.7925972912096224E-3</v>
      </c>
      <c r="C1876" s="5">
        <f>'Stocks Returns'!B1872</f>
        <v>1.1074197120708451E-3</v>
      </c>
      <c r="D1876" s="5">
        <f>'Stocks Returns'!C1872</f>
        <v>7.0607713283987739E-3</v>
      </c>
      <c r="E1876" s="5">
        <f>'Stocks Returns'!D1872</f>
        <v>2.4431339511373107E-2</v>
      </c>
      <c r="F1876" s="5">
        <f>'Stocks Returns'!E1872</f>
        <v>3.2223701731025178E-2</v>
      </c>
      <c r="G1876" s="5">
        <f t="shared" si="116"/>
        <v>-3.97576722073756E-3</v>
      </c>
      <c r="H1876" s="5">
        <f t="shared" si="117"/>
        <v>-1.4172998091955772E-3</v>
      </c>
      <c r="I1876" s="5">
        <f t="shared" si="118"/>
        <v>1.5921599394577917E-2</v>
      </c>
      <c r="J1876" s="5">
        <f t="shared" si="119"/>
        <v>2.6235102375265669E-2</v>
      </c>
    </row>
    <row r="1877" spans="1:10" ht="15" customHeight="1" x14ac:dyDescent="0.2">
      <c r="A1877" s="3">
        <f>'2_CVaR_t2'!A1877</f>
        <v>44917</v>
      </c>
      <c r="B1877" s="5">
        <f>'2_CVaR_t2'!D1877-1</f>
        <v>-7.500797833560835E-3</v>
      </c>
      <c r="C1877" s="5">
        <f>'Stocks Returns'!B1873</f>
        <v>2.1017699115044364E-2</v>
      </c>
      <c r="D1877" s="5">
        <f>'Stocks Returns'!C1873</f>
        <v>-8.4618732169624566E-3</v>
      </c>
      <c r="E1877" s="5">
        <f>'Stocks Returns'!D1873</f>
        <v>-4.1803728070175405E-2</v>
      </c>
      <c r="F1877" s="5">
        <f>'Stocks Returns'!E1873</f>
        <v>-2.9067767457860327E-2</v>
      </c>
      <c r="G1877" s="5">
        <f t="shared" si="116"/>
        <v>2.8713626539806969E-2</v>
      </c>
      <c r="H1877" s="5">
        <f t="shared" si="117"/>
        <v>2.624443510186588E-3</v>
      </c>
      <c r="I1877" s="5">
        <f t="shared" si="118"/>
        <v>-3.069362770041573E-2</v>
      </c>
      <c r="J1877" s="5">
        <f t="shared" si="119"/>
        <v>-2.1256901785426781E-2</v>
      </c>
    </row>
    <row r="1878" spans="1:10" ht="15" customHeight="1" x14ac:dyDescent="0.2">
      <c r="A1878" s="3">
        <f>'2_CVaR_t2'!A1878</f>
        <v>44918</v>
      </c>
      <c r="B1878" s="5">
        <f>'2_CVaR_t2'!D1878-1</f>
        <v>2.4808625876047152E-3</v>
      </c>
      <c r="C1878" s="5">
        <f>'Stocks Returns'!B1874</f>
        <v>-6.50054171180936E-3</v>
      </c>
      <c r="D1878" s="5">
        <f>'Stocks Returns'!C1874</f>
        <v>3.7549985370135541E-3</v>
      </c>
      <c r="E1878" s="5">
        <f>'Stocks Returns'!D1874</f>
        <v>2.8608210556435587E-4</v>
      </c>
      <c r="F1878" s="5">
        <f>'Stocks Returns'!E1874</f>
        <v>3.6758193091231073E-2</v>
      </c>
      <c r="G1878" s="5">
        <f t="shared" si="116"/>
        <v>-8.4001148197007519E-3</v>
      </c>
      <c r="H1878" s="5">
        <f t="shared" si="117"/>
        <v>1.5093149230335258E-4</v>
      </c>
      <c r="I1878" s="5">
        <f t="shared" si="118"/>
        <v>-3.3358392103405464E-3</v>
      </c>
      <c r="J1878" s="5">
        <f t="shared" si="119"/>
        <v>3.4207403775428406E-2</v>
      </c>
    </row>
    <row r="1879" spans="1:10" ht="15" customHeight="1" x14ac:dyDescent="0.2">
      <c r="A1879" s="3">
        <f>'2_CVaR_t2'!A1879</f>
        <v>44921</v>
      </c>
      <c r="B1879" s="5">
        <f>'2_CVaR_t2'!D1879-1</f>
        <v>3.1594126486123031E-5</v>
      </c>
      <c r="C1879" s="5">
        <f>'Stocks Returns'!B1875</f>
        <v>0</v>
      </c>
      <c r="D1879" s="5">
        <f>'Stocks Returns'!C1875</f>
        <v>0</v>
      </c>
      <c r="E1879" s="5">
        <f>'Stocks Returns'!D1875</f>
        <v>0</v>
      </c>
      <c r="F1879" s="5">
        <f>'Stocks Returns'!E1875</f>
        <v>0</v>
      </c>
      <c r="G1879" s="5">
        <f t="shared" si="116"/>
        <v>4.5494065351061984E-4</v>
      </c>
      <c r="H1879" s="5">
        <f t="shared" si="117"/>
        <v>6.1315236885345803E-7</v>
      </c>
      <c r="I1879" s="5">
        <f t="shared" si="118"/>
        <v>-7.0241384070458875E-6</v>
      </c>
      <c r="J1879" s="5">
        <f t="shared" si="119"/>
        <v>-8.2789821646411454E-6</v>
      </c>
    </row>
    <row r="1880" spans="1:10" ht="15" customHeight="1" x14ac:dyDescent="0.2">
      <c r="A1880" s="3">
        <f>'2_CVaR_t2'!A1880</f>
        <v>44922</v>
      </c>
      <c r="B1880" s="5">
        <f>'2_CVaR_t2'!D1880-1</f>
        <v>7.8992302456626362E-4</v>
      </c>
      <c r="C1880" s="5">
        <f>'Stocks Returns'!B1876</f>
        <v>6.5430752453654595E-3</v>
      </c>
      <c r="D1880" s="5">
        <f>'Stocks Returns'!C1876</f>
        <v>2.234854005732867E-3</v>
      </c>
      <c r="E1880" s="5">
        <f>'Stocks Returns'!D1876</f>
        <v>-1.2870012870012992E-2</v>
      </c>
      <c r="F1880" s="5">
        <f>'Stocks Returns'!E1876</f>
        <v>1.2131567706108459E-2</v>
      </c>
      <c r="G1880" s="5">
        <f t="shared" si="116"/>
        <v>6.2690244246695033E-3</v>
      </c>
      <c r="H1880" s="5">
        <f t="shared" si="117"/>
        <v>1.1194060953083644E-3</v>
      </c>
      <c r="I1880" s="5">
        <f t="shared" si="118"/>
        <v>-1.3996261395947163E-2</v>
      </c>
      <c r="J1880" s="5">
        <f t="shared" si="119"/>
        <v>1.1336090795144889E-2</v>
      </c>
    </row>
    <row r="1881" spans="1:10" ht="15" customHeight="1" x14ac:dyDescent="0.2">
      <c r="A1881" s="3">
        <f>'2_CVaR_t2'!A1881</f>
        <v>44923</v>
      </c>
      <c r="B1881" s="5">
        <f>'2_CVaR_t2'!D1881-1</f>
        <v>-4.8457401259907051E-3</v>
      </c>
      <c r="C1881" s="5">
        <f>'Stocks Returns'!B1877</f>
        <v>-3.9003250270856049E-2</v>
      </c>
      <c r="D1881" s="5">
        <f>'Stocks Returns'!C1877</f>
        <v>-6.3018081341799093E-3</v>
      </c>
      <c r="E1881" s="5">
        <f>'Stocks Returns'!D1877</f>
        <v>-1.6804287990728639E-2</v>
      </c>
      <c r="F1881" s="5">
        <f>'Stocks Returns'!E1877</f>
        <v>-2.6673419431079592E-2</v>
      </c>
      <c r="G1881" s="5">
        <f t="shared" si="116"/>
        <v>-3.3859664497908663E-2</v>
      </c>
      <c r="H1881" s="5">
        <f t="shared" si="117"/>
        <v>8.7696064854771941E-4</v>
      </c>
      <c r="I1881" s="5">
        <f t="shared" si="118"/>
        <v>-9.6128109836385867E-3</v>
      </c>
      <c r="J1881" s="5">
        <f t="shared" si="119"/>
        <v>-2.1618687585976411E-2</v>
      </c>
    </row>
    <row r="1882" spans="1:10" ht="15" customHeight="1" x14ac:dyDescent="0.2">
      <c r="A1882" s="3">
        <f>'2_CVaR_t2'!A1882</f>
        <v>44924</v>
      </c>
      <c r="B1882" s="5">
        <f>'2_CVaR_t2'!D1882-1</f>
        <v>1.1398554214157475E-2</v>
      </c>
      <c r="C1882" s="5">
        <f>'Stocks Returns'!B1878</f>
        <v>6.3134160090191793E-2</v>
      </c>
      <c r="D1882" s="5">
        <f>'Stocks Returns'!C1878</f>
        <v>1.4976340309283298E-2</v>
      </c>
      <c r="E1882" s="5">
        <f>'Stocks Returns'!D1878</f>
        <v>3.8013850007367012E-2</v>
      </c>
      <c r="F1882" s="5">
        <f>'Stocks Returns'!E1878</f>
        <v>9.3660567166766739E-3</v>
      </c>
      <c r="G1882" s="5">
        <f t="shared" si="116"/>
        <v>5.2661893548331708E-2</v>
      </c>
      <c r="H1882" s="5">
        <f t="shared" si="117"/>
        <v>-1.7522277528496596E-3</v>
      </c>
      <c r="I1882" s="5">
        <f t="shared" si="118"/>
        <v>2.1230228043955607E-2</v>
      </c>
      <c r="J1882" s="5">
        <f t="shared" si="119"/>
        <v>-2.4419142730175807E-3</v>
      </c>
    </row>
    <row r="1883" spans="1:10" ht="15" customHeight="1" x14ac:dyDescent="0.2">
      <c r="A1883" s="3">
        <f>'2_CVaR_t2'!A1883</f>
        <v>44925</v>
      </c>
      <c r="B1883" s="5">
        <f>'2_CVaR_t2'!D1883-1</f>
        <v>-9.8626251401734422E-4</v>
      </c>
      <c r="C1883" s="5">
        <f>'Stocks Returns'!B1879</f>
        <v>5.3022269353129037E-3</v>
      </c>
      <c r="D1883" s="5">
        <f>'Stocks Returns'!C1879</f>
        <v>-1.4418917619918314E-3</v>
      </c>
      <c r="E1883" s="5">
        <f>'Stocks Returns'!D1879</f>
        <v>-2.8388928317956141E-3</v>
      </c>
      <c r="F1883" s="5">
        <f>'Stocks Returns'!E1879</f>
        <v>1.3832803505455793E-2</v>
      </c>
      <c r="G1883" s="5">
        <f t="shared" si="116"/>
        <v>6.7356464714958281E-3</v>
      </c>
      <c r="H1883" s="5">
        <f t="shared" si="117"/>
        <v>5.6739159246912193E-5</v>
      </c>
      <c r="I1883" s="5">
        <f t="shared" si="118"/>
        <v>-1.3436532717704297E-3</v>
      </c>
      <c r="J1883" s="5">
        <f t="shared" si="119"/>
        <v>1.4881130227289905E-2</v>
      </c>
    </row>
    <row r="1884" spans="1:10" ht="15" customHeight="1" x14ac:dyDescent="0.2">
      <c r="A1884" s="3">
        <f>'2_CVaR_t2'!A1884</f>
        <v>44928</v>
      </c>
      <c r="B1884" s="5">
        <f>'2_CVaR_t2'!D1884-1</f>
        <v>3.1594126486123031E-5</v>
      </c>
      <c r="C1884" s="5">
        <f>'Stocks Returns'!B1880</f>
        <v>0</v>
      </c>
      <c r="D1884" s="5">
        <f>'Stocks Returns'!C1880</f>
        <v>0</v>
      </c>
      <c r="E1884" s="5">
        <f>'Stocks Returns'!D1880</f>
        <v>0</v>
      </c>
      <c r="F1884" s="5">
        <f>'Stocks Returns'!E1880</f>
        <v>0</v>
      </c>
      <c r="G1884" s="5">
        <f t="shared" si="116"/>
        <v>4.5494065351061984E-4</v>
      </c>
      <c r="H1884" s="5">
        <f t="shared" si="117"/>
        <v>6.1315236885345803E-7</v>
      </c>
      <c r="I1884" s="5">
        <f t="shared" si="118"/>
        <v>-7.0241384070458875E-6</v>
      </c>
      <c r="J1884" s="5">
        <f t="shared" si="119"/>
        <v>-8.2789821646411454E-6</v>
      </c>
    </row>
    <row r="1885" spans="1:10" ht="15" customHeight="1" x14ac:dyDescent="0.2">
      <c r="A1885" s="3">
        <f>'2_CVaR_t2'!A1885</f>
        <v>44929</v>
      </c>
      <c r="B1885" s="5">
        <f>'2_CVaR_t2'!D1885-1</f>
        <v>-2.0278746389241764E-3</v>
      </c>
      <c r="C1885" s="5">
        <f>'Stocks Returns'!B1881</f>
        <v>6.3291139240504446E-3</v>
      </c>
      <c r="D1885" s="5">
        <f>'Stocks Returns'!C1881</f>
        <v>-1.7809010396612202E-3</v>
      </c>
      <c r="E1885" s="5">
        <f>'Stocks Returns'!D1881</f>
        <v>-1.6370106761565917E-2</v>
      </c>
      <c r="F1885" s="5">
        <f>'Stocks Returns'!E1881</f>
        <v>-4.1355932203389845E-2</v>
      </c>
      <c r="G1885" s="5">
        <f t="shared" si="116"/>
        <v>8.7638488003313926E-3</v>
      </c>
      <c r="H1885" s="5">
        <f t="shared" si="117"/>
        <v>1.250709487240805E-3</v>
      </c>
      <c r="I1885" s="5">
        <f t="shared" si="118"/>
        <v>-1.3337542571698557E-2</v>
      </c>
      <c r="J1885" s="5">
        <f t="shared" si="119"/>
        <v>-3.9226339939105237E-2</v>
      </c>
    </row>
    <row r="1886" spans="1:10" ht="15" customHeight="1" x14ac:dyDescent="0.2">
      <c r="A1886" s="3">
        <f>'2_CVaR_t2'!A1886</f>
        <v>44930</v>
      </c>
      <c r="B1886" s="5">
        <f>'2_CVaR_t2'!D1886-1</f>
        <v>1.705672642936551E-2</v>
      </c>
      <c r="C1886" s="5">
        <f>'Stocks Returns'!B1882</f>
        <v>8.8050314465409008E-2</v>
      </c>
      <c r="D1886" s="5">
        <f>'Stocks Returns'!C1882</f>
        <v>2.516996962245055E-2</v>
      </c>
      <c r="E1886" s="5">
        <f>'Stocks Returns'!D1882</f>
        <v>2.4457308248914789E-2</v>
      </c>
      <c r="F1886" s="5">
        <f>'Stocks Returns'!E1882</f>
        <v>1.9448373408770259E-3</v>
      </c>
      <c r="G1886" s="5">
        <f t="shared" si="116"/>
        <v>7.2138773072067147E-2</v>
      </c>
      <c r="H1886" s="5">
        <f t="shared" si="117"/>
        <v>1.1405743303951124E-4</v>
      </c>
      <c r="I1886" s="5">
        <f t="shared" si="118"/>
        <v>-6.7726057689609931E-4</v>
      </c>
      <c r="J1886" s="5">
        <f t="shared" si="119"/>
        <v>-1.5736708373288166E-2</v>
      </c>
    </row>
    <row r="1887" spans="1:10" ht="15" customHeight="1" x14ac:dyDescent="0.2">
      <c r="A1887" s="3">
        <f>'2_CVaR_t2'!A1887</f>
        <v>44931</v>
      </c>
      <c r="B1887" s="5">
        <f>'2_CVaR_t2'!D1887-1</f>
        <v>-5.553135081839633E-3</v>
      </c>
      <c r="C1887" s="5">
        <f>'Stocks Returns'!B1883</f>
        <v>4.6242774566473965E-2</v>
      </c>
      <c r="D1887" s="5">
        <f>'Stocks Returns'!C1883</f>
        <v>-7.0551714406660304E-3</v>
      </c>
      <c r="E1887" s="5">
        <f>'Stocks Returns'!D1883</f>
        <v>-2.3873428450346235E-2</v>
      </c>
      <c r="F1887" s="5">
        <f>'Stocks Returns'!E1883</f>
        <v>3.0262925710252242E-2</v>
      </c>
      <c r="G1887" s="5">
        <f t="shared" si="116"/>
        <v>5.206638834971631E-2</v>
      </c>
      <c r="H1887" s="5">
        <f t="shared" si="117"/>
        <v>1.1646970129803504E-3</v>
      </c>
      <c r="I1887" s="5">
        <f t="shared" si="118"/>
        <v>-1.5637900915570602E-2</v>
      </c>
      <c r="J1887" s="5">
        <f t="shared" si="119"/>
        <v>3.6051982523712674E-2</v>
      </c>
    </row>
    <row r="1888" spans="1:10" ht="15" customHeight="1" x14ac:dyDescent="0.2">
      <c r="A1888" s="3">
        <f>'2_CVaR_t2'!A1888</f>
        <v>44932</v>
      </c>
      <c r="B1888" s="5">
        <f>'2_CVaR_t2'!D1888-1</f>
        <v>2.2500263507898799E-2</v>
      </c>
      <c r="C1888" s="5">
        <f>'Stocks Returns'!B1884</f>
        <v>4.2357274401473299E-2</v>
      </c>
      <c r="D1888" s="5">
        <f>'Stocks Returns'!C1884</f>
        <v>3.1452797119984721E-2</v>
      </c>
      <c r="E1888" s="5">
        <f>'Stocks Returns'!D1884</f>
        <v>5.3111432706222983E-2</v>
      </c>
      <c r="F1888" s="5">
        <f>'Stocks Returns'!E1884</f>
        <v>1.2503211441294848E-2</v>
      </c>
      <c r="G1888" s="5">
        <f t="shared" si="116"/>
        <v>2.1212789716870011E-2</v>
      </c>
      <c r="H1888" s="5">
        <f t="shared" si="117"/>
        <v>-1.6145726211611588E-3</v>
      </c>
      <c r="I1888" s="5">
        <f t="shared" si="118"/>
        <v>1.9942698931499976E-2</v>
      </c>
      <c r="J1888" s="5">
        <f t="shared" si="119"/>
        <v>-1.0829102856805699E-2</v>
      </c>
    </row>
    <row r="1889" spans="1:10" ht="15" customHeight="1" x14ac:dyDescent="0.2">
      <c r="A1889" s="3">
        <f>'2_CVaR_t2'!A1889</f>
        <v>44935</v>
      </c>
      <c r="B1889" s="5">
        <f>'2_CVaR_t2'!D1889-1</f>
        <v>3.1922426940136361E-3</v>
      </c>
      <c r="C1889" s="5">
        <f>'Stocks Returns'!B1885</f>
        <v>2.5618374558303847E-2</v>
      </c>
      <c r="D1889" s="5">
        <f>'Stocks Returns'!C1885</f>
        <v>3.9035591274396708E-3</v>
      </c>
      <c r="E1889" s="5">
        <f>'Stocks Returns'!D1885</f>
        <v>1.415418441665528E-2</v>
      </c>
      <c r="F1889" s="5">
        <f>'Stocks Returns'!E1885</f>
        <v>-7.3585384420198352E-3</v>
      </c>
      <c r="G1889" s="5">
        <f t="shared" si="116"/>
        <v>2.3034942462834395E-2</v>
      </c>
      <c r="H1889" s="5">
        <f t="shared" si="117"/>
        <v>-7.4747268363881212E-4</v>
      </c>
      <c r="I1889" s="5">
        <f t="shared" si="118"/>
        <v>9.4823308537923257E-3</v>
      </c>
      <c r="J1889" s="5">
        <f t="shared" si="119"/>
        <v>-1.0647789588528949E-2</v>
      </c>
    </row>
    <row r="1890" spans="1:10" ht="15" customHeight="1" x14ac:dyDescent="0.2">
      <c r="A1890" s="3">
        <f>'2_CVaR_t2'!A1890</f>
        <v>44936</v>
      </c>
      <c r="B1890" s="5">
        <f>'2_CVaR_t2'!D1890-1</f>
        <v>8.3344922354420259E-3</v>
      </c>
      <c r="C1890" s="5">
        <f>'Stocks Returns'!B1886</f>
        <v>8.1826012058570319E-2</v>
      </c>
      <c r="D1890" s="5">
        <f>'Stocks Returns'!C1886</f>
        <v>1.1390667886550743E-2</v>
      </c>
      <c r="E1890" s="5">
        <f>'Stocks Returns'!D1886</f>
        <v>2.2357723577235866E-2</v>
      </c>
      <c r="F1890" s="5">
        <f>'Stocks Returns'!E1886</f>
        <v>6.1349693251533388E-3</v>
      </c>
      <c r="G1890" s="5">
        <f t="shared" si="116"/>
        <v>7.4299268316354403E-2</v>
      </c>
      <c r="H1890" s="5">
        <f t="shared" si="117"/>
        <v>-8.2840531512328765E-4</v>
      </c>
      <c r="I1890" s="5">
        <f t="shared" si="118"/>
        <v>1.0096378029974606E-2</v>
      </c>
      <c r="J1890" s="5">
        <f t="shared" si="119"/>
        <v>-2.4922930703374507E-3</v>
      </c>
    </row>
    <row r="1891" spans="1:10" ht="15" customHeight="1" x14ac:dyDescent="0.2">
      <c r="A1891" s="3">
        <f>'2_CVaR_t2'!A1891</f>
        <v>44937</v>
      </c>
      <c r="B1891" s="5">
        <f>'2_CVaR_t2'!D1891-1</f>
        <v>2.8590680937794488E-3</v>
      </c>
      <c r="C1891" s="5">
        <f>'Stocks Returns'!B1887</f>
        <v>3.1847133757960666E-3</v>
      </c>
      <c r="D1891" s="5">
        <f>'Stocks Returns'!C1887</f>
        <v>4.5682753629743278E-3</v>
      </c>
      <c r="E1891" s="5">
        <f>'Stocks Returns'!D1887</f>
        <v>-6.6269052352552205E-4</v>
      </c>
      <c r="F1891" s="5">
        <f>'Stocks Returns'!E1887</f>
        <v>1.3550135501354532E-3</v>
      </c>
      <c r="G1891" s="5">
        <f t="shared" si="116"/>
        <v>9.2156637510252236E-4</v>
      </c>
      <c r="H1891" s="5">
        <f t="shared" si="117"/>
        <v>4.0758909902521411E-4</v>
      </c>
      <c r="I1891" s="5">
        <f t="shared" si="118"/>
        <v>-4.8428087208620329E-3</v>
      </c>
      <c r="J1891" s="5">
        <f t="shared" si="119"/>
        <v>-1.5883792809425041E-3</v>
      </c>
    </row>
    <row r="1892" spans="1:10" ht="15" customHeight="1" x14ac:dyDescent="0.2">
      <c r="A1892" s="3">
        <f>'2_CVaR_t2'!A1892</f>
        <v>44938</v>
      </c>
      <c r="B1892" s="5">
        <f>'2_CVaR_t2'!D1892-1</f>
        <v>4.2415279626308866E-3</v>
      </c>
      <c r="C1892" s="5">
        <f>'Stocks Returns'!B1888</f>
        <v>4.3650793650793718E-2</v>
      </c>
      <c r="D1892" s="5">
        <f>'Stocks Returns'!C1888</f>
        <v>6.8437640702385671E-3</v>
      </c>
      <c r="E1892" s="5">
        <f>'Stocks Returns'!D1888</f>
        <v>-2.1220159151195128E-3</v>
      </c>
      <c r="F1892" s="5">
        <f>'Stocks Returns'!E1888</f>
        <v>1.6238159675236785E-2</v>
      </c>
      <c r="G1892" s="5">
        <f t="shared" si="116"/>
        <v>4.0058669921959007E-2</v>
      </c>
      <c r="H1892" s="5">
        <f t="shared" si="117"/>
        <v>6.4845980029537911E-4</v>
      </c>
      <c r="I1892" s="5">
        <f t="shared" si="118"/>
        <v>-8.3425189690971603E-3</v>
      </c>
      <c r="J1892" s="5">
        <f t="shared" si="119"/>
        <v>1.1859677731555234E-2</v>
      </c>
    </row>
    <row r="1893" spans="1:10" ht="15" customHeight="1" x14ac:dyDescent="0.2">
      <c r="A1893" s="3">
        <f>'2_CVaR_t2'!A1893</f>
        <v>44939</v>
      </c>
      <c r="B1893" s="5">
        <f>'2_CVaR_t2'!D1893-1</f>
        <v>-1.7312282779075039E-3</v>
      </c>
      <c r="C1893" s="5">
        <f>'Stocks Returns'!B1889</f>
        <v>-7.6045627376419844E-4</v>
      </c>
      <c r="D1893" s="5">
        <f>'Stocks Returns'!C1889</f>
        <v>-2.5042482783292908E-3</v>
      </c>
      <c r="E1893" s="5">
        <f>'Stocks Returns'!D1889</f>
        <v>-4.2530568846357308E-3</v>
      </c>
      <c r="F1893" s="5">
        <f>'Stocks Returns'!E1889</f>
        <v>1.090213049267641E-2</v>
      </c>
      <c r="G1893" s="5">
        <f t="shared" si="116"/>
        <v>1.389108581193487E-3</v>
      </c>
      <c r="H1893" s="5">
        <f t="shared" si="117"/>
        <v>9.0776680241853175E-5</v>
      </c>
      <c r="I1893" s="5">
        <f t="shared" si="118"/>
        <v>-1.6583157060786283E-3</v>
      </c>
      <c r="J1893" s="5">
        <f t="shared" si="119"/>
        <v>1.2723783284300454E-2</v>
      </c>
    </row>
    <row r="1894" spans="1:10" ht="15" customHeight="1" x14ac:dyDescent="0.2">
      <c r="A1894" s="3">
        <f>'2_CVaR_t2'!A1894</f>
        <v>44942</v>
      </c>
      <c r="B1894" s="5">
        <f>'2_CVaR_t2'!D1894-1</f>
        <v>3.1594126486123031E-5</v>
      </c>
      <c r="C1894" s="5">
        <f>'Stocks Returns'!B1890</f>
        <v>0</v>
      </c>
      <c r="D1894" s="5">
        <f>'Stocks Returns'!C1890</f>
        <v>0</v>
      </c>
      <c r="E1894" s="5">
        <f>'Stocks Returns'!D1890</f>
        <v>0</v>
      </c>
      <c r="F1894" s="5">
        <f>'Stocks Returns'!E1890</f>
        <v>0</v>
      </c>
      <c r="G1894" s="5">
        <f t="shared" si="116"/>
        <v>4.5494065351061984E-4</v>
      </c>
      <c r="H1894" s="5">
        <f t="shared" si="117"/>
        <v>6.1315236885345803E-7</v>
      </c>
      <c r="I1894" s="5">
        <f t="shared" si="118"/>
        <v>-7.0241384070458875E-6</v>
      </c>
      <c r="J1894" s="5">
        <f t="shared" si="119"/>
        <v>-8.2789821646411454E-6</v>
      </c>
    </row>
    <row r="1895" spans="1:10" ht="15" customHeight="1" x14ac:dyDescent="0.2">
      <c r="A1895" s="3">
        <f>'2_CVaR_t2'!A1895</f>
        <v>44943</v>
      </c>
      <c r="B1895" s="5">
        <f>'2_CVaR_t2'!D1895-1</f>
        <v>-4.5799288041337149E-4</v>
      </c>
      <c r="C1895" s="5">
        <f>'Stocks Returns'!B1891</f>
        <v>6.8493150684931781E-3</v>
      </c>
      <c r="D1895" s="5">
        <f>'Stocks Returns'!C1891</f>
        <v>-2.6898592307000868E-4</v>
      </c>
      <c r="E1895" s="5">
        <f>'Stocks Returns'!D1891</f>
        <v>-5.7394554191138036E-3</v>
      </c>
      <c r="F1895" s="5">
        <f>'Stocks Returns'!E1891</f>
        <v>-1.0125957026426269E-2</v>
      </c>
      <c r="G1895" s="5">
        <f t="shared" si="116"/>
        <v>7.774902106198865E-3</v>
      </c>
      <c r="H1895" s="5">
        <f t="shared" si="117"/>
        <v>4.5217077792716464E-4</v>
      </c>
      <c r="I1895" s="5">
        <f t="shared" si="118"/>
        <v>-5.0238937252710322E-3</v>
      </c>
      <c r="J1895" s="5">
        <f t="shared" si="119"/>
        <v>-9.6260107797042499E-3</v>
      </c>
    </row>
    <row r="1896" spans="1:10" ht="15" customHeight="1" x14ac:dyDescent="0.2">
      <c r="A1896" s="3">
        <f>'2_CVaR_t2'!A1896</f>
        <v>44944</v>
      </c>
      <c r="B1896" s="5">
        <f>'2_CVaR_t2'!D1896-1</f>
        <v>-1.0345921667872404E-2</v>
      </c>
      <c r="C1896" s="5">
        <f>'Stocks Returns'!B1892</f>
        <v>-4.837490551776269E-2</v>
      </c>
      <c r="D1896" s="5">
        <f>'Stocks Returns'!C1892</f>
        <v>-1.5874439461883383E-2</v>
      </c>
      <c r="E1896" s="5">
        <f>'Stocks Returns'!D1892</f>
        <v>-7.9205262451333969E-3</v>
      </c>
      <c r="F1896" s="5">
        <f>'Stocks Returns'!E1892</f>
        <v>-1.4055222887558227E-2</v>
      </c>
      <c r="G1896" s="5">
        <f t="shared" si="116"/>
        <v>-3.7943923391107567E-2</v>
      </c>
      <c r="H1896" s="5">
        <f t="shared" si="117"/>
        <v>-6.0084734757784308E-4</v>
      </c>
      <c r="I1896" s="5">
        <f t="shared" si="118"/>
        <v>7.3887177797842939E-3</v>
      </c>
      <c r="J1896" s="5">
        <f t="shared" si="119"/>
        <v>-3.2909215815668472E-3</v>
      </c>
    </row>
    <row r="1897" spans="1:10" ht="15" customHeight="1" x14ac:dyDescent="0.2">
      <c r="A1897" s="3">
        <f>'2_CVaR_t2'!A1897</f>
        <v>44945</v>
      </c>
      <c r="B1897" s="5">
        <f>'2_CVaR_t2'!D1897-1</f>
        <v>1.2513150239612525E-3</v>
      </c>
      <c r="C1897" s="5">
        <f>'Stocks Returns'!B1893</f>
        <v>-9.5313741064335655E-3</v>
      </c>
      <c r="D1897" s="5">
        <f>'Stocks Returns'!C1893</f>
        <v>4.3288070719036398E-3</v>
      </c>
      <c r="E1897" s="5">
        <f>'Stocks Returns'!D1893</f>
        <v>-2.9093369418132675E-2</v>
      </c>
      <c r="F1897" s="5">
        <f>'Stocks Returns'!E1893</f>
        <v>9.1944327288064898E-3</v>
      </c>
      <c r="G1897" s="5">
        <f t="shared" si="116"/>
        <v>-1.0248967082357433E-2</v>
      </c>
      <c r="H1897" s="5">
        <f t="shared" si="117"/>
        <v>2.5343112621932216E-3</v>
      </c>
      <c r="I1897" s="5">
        <f t="shared" si="118"/>
        <v>-3.0900590513146229E-2</v>
      </c>
      <c r="J1897" s="5">
        <f t="shared" si="119"/>
        <v>7.9199989599311859E-3</v>
      </c>
    </row>
    <row r="1898" spans="1:10" ht="15" customHeight="1" x14ac:dyDescent="0.2">
      <c r="A1898" s="3">
        <f>'2_CVaR_t2'!A1898</f>
        <v>44946</v>
      </c>
      <c r="B1898" s="5">
        <f>'2_CVaR_t2'!D1898-1</f>
        <v>1.2484508466836131E-2</v>
      </c>
      <c r="C1898" s="5">
        <f>'Stocks Returns'!B1894</f>
        <v>4.4105854049719229E-2</v>
      </c>
      <c r="D1898" s="5">
        <f>'Stocks Returns'!C1894</f>
        <v>1.769429699196956E-2</v>
      </c>
      <c r="E1898" s="5">
        <f>'Stocks Returns'!D1894</f>
        <v>2.5783972125435373E-2</v>
      </c>
      <c r="F1898" s="5">
        <f>'Stocks Returns'!E1894</f>
        <v>1.8054162487462388E-2</v>
      </c>
      <c r="G1898" s="5">
        <f t="shared" si="116"/>
        <v>3.2589645501184553E-2</v>
      </c>
      <c r="H1898" s="5">
        <f t="shared" si="117"/>
        <v>-6.3251064728870807E-4</v>
      </c>
      <c r="I1898" s="5">
        <f t="shared" si="118"/>
        <v>7.3975805901220701E-3</v>
      </c>
      <c r="J1898" s="5">
        <f t="shared" si="119"/>
        <v>5.1188957549271642E-3</v>
      </c>
    </row>
    <row r="1899" spans="1:10" ht="15" customHeight="1" x14ac:dyDescent="0.2">
      <c r="A1899" s="3">
        <f>'2_CVaR_t2'!A1899</f>
        <v>44949</v>
      </c>
      <c r="B1899" s="5">
        <f>'2_CVaR_t2'!D1899-1</f>
        <v>1.5488555732066089E-3</v>
      </c>
      <c r="C1899" s="5">
        <f>'Stocks Returns'!B1895</f>
        <v>3.7634408602150504E-2</v>
      </c>
      <c r="D1899" s="5">
        <f>'Stocks Returns'!C1895</f>
        <v>-5.7955508002316414E-4</v>
      </c>
      <c r="E1899" s="5">
        <f>'Stocks Returns'!D1895</f>
        <v>3.6820652173913171E-2</v>
      </c>
      <c r="F1899" s="5">
        <f>'Stocks Returns'!E1895</f>
        <v>-1.3711001642036091E-2</v>
      </c>
      <c r="G1899" s="5">
        <f t="shared" si="116"/>
        <v>3.6630786010080206E-2</v>
      </c>
      <c r="H1899" s="5">
        <f t="shared" si="117"/>
        <v>-2.8119524683963507E-3</v>
      </c>
      <c r="I1899" s="5">
        <f t="shared" si="118"/>
        <v>3.4574288327203467E-2</v>
      </c>
      <c r="J1899" s="5">
        <f t="shared" si="119"/>
        <v>-1.5294303112897463E-2</v>
      </c>
    </row>
    <row r="1900" spans="1:10" ht="15" customHeight="1" x14ac:dyDescent="0.2">
      <c r="A1900" s="3">
        <f>'2_CVaR_t2'!A1900</f>
        <v>44950</v>
      </c>
      <c r="B1900" s="5">
        <f>'2_CVaR_t2'!D1900-1</f>
        <v>-1.2045877197321975E-3</v>
      </c>
      <c r="C1900" s="5">
        <f>'Stocks Returns'!B1896</f>
        <v>-9.62250185048108E-3</v>
      </c>
      <c r="D1900" s="5">
        <f>'Stocks Returns'!C1896</f>
        <v>-1.2936033544473924E-3</v>
      </c>
      <c r="E1900" s="5">
        <f>'Stocks Returns'!D1896</f>
        <v>-7.7316210195256252E-3</v>
      </c>
      <c r="F1900" s="5">
        <f>'Stocks Returns'!E1896</f>
        <v>-1.0988096229085142E-2</v>
      </c>
      <c r="G1900" s="5">
        <f t="shared" si="116"/>
        <v>-7.979203442513811E-3</v>
      </c>
      <c r="H1900" s="5">
        <f t="shared" si="117"/>
        <v>5.2634495525113621E-4</v>
      </c>
      <c r="I1900" s="5">
        <f t="shared" si="118"/>
        <v>-5.9141533401889223E-3</v>
      </c>
      <c r="J1900" s="5">
        <f t="shared" si="119"/>
        <v>-9.7131328194254157E-3</v>
      </c>
    </row>
    <row r="1901" spans="1:10" ht="15" customHeight="1" x14ac:dyDescent="0.2">
      <c r="A1901" s="3">
        <f>'2_CVaR_t2'!A1901</f>
        <v>44951</v>
      </c>
      <c r="B1901" s="5">
        <f>'2_CVaR_t2'!D1901-1</f>
        <v>3.1659139442623552E-3</v>
      </c>
      <c r="C1901" s="5">
        <f>'Stocks Returns'!B1897</f>
        <v>8.594917787742884E-2</v>
      </c>
      <c r="D1901" s="5">
        <f>'Stocks Returns'!C1897</f>
        <v>4.5111438652911673E-3</v>
      </c>
      <c r="E1901" s="5">
        <f>'Stocks Returns'!D1897</f>
        <v>5.4146856840993074E-3</v>
      </c>
      <c r="F1901" s="5">
        <f>'Stocks Returns'!E1897</f>
        <v>1.3130207894958446E-2</v>
      </c>
      <c r="G1901" s="5">
        <f t="shared" si="116"/>
        <v>8.3391055952973303E-2</v>
      </c>
      <c r="H1901" s="5">
        <f t="shared" si="117"/>
        <v>-1.0113893793092625E-4</v>
      </c>
      <c r="I1901" s="5">
        <f t="shared" si="118"/>
        <v>7.816909579354903E-4</v>
      </c>
      <c r="J1901" s="5">
        <f t="shared" si="119"/>
        <v>9.8682878145929867E-3</v>
      </c>
    </row>
    <row r="1902" spans="1:10" ht="15" customHeight="1" x14ac:dyDescent="0.2">
      <c r="A1902" s="3">
        <f>'2_CVaR_t2'!A1902</f>
        <v>44952</v>
      </c>
      <c r="B1902" s="5">
        <f>'2_CVaR_t2'!D1902-1</f>
        <v>1.0372118843022804E-3</v>
      </c>
      <c r="C1902" s="5">
        <f>'Stocks Returns'!B1898</f>
        <v>3.2346868547832086E-2</v>
      </c>
      <c r="D1902" s="5">
        <f>'Stocks Returns'!C1898</f>
        <v>-8.4481991996443462E-4</v>
      </c>
      <c r="E1902" s="5">
        <f>'Stocks Returns'!D1898</f>
        <v>2.7978457900958986E-2</v>
      </c>
      <c r="F1902" s="5">
        <f>'Stocks Returns'!E1898</f>
        <v>3.5557032483176876E-2</v>
      </c>
      <c r="G1902" s="5">
        <f t="shared" si="116"/>
        <v>3.1835095716448929E-2</v>
      </c>
      <c r="H1902" s="5">
        <f t="shared" si="117"/>
        <v>-2.3242121140799026E-3</v>
      </c>
      <c r="I1902" s="5">
        <f t="shared" si="118"/>
        <v>2.648723354029001E-2</v>
      </c>
      <c r="J1902" s="5">
        <f t="shared" si="119"/>
        <v>3.4504852605081134E-2</v>
      </c>
    </row>
    <row r="1903" spans="1:10" ht="15" customHeight="1" x14ac:dyDescent="0.2">
      <c r="A1903" s="3">
        <f>'2_CVaR_t2'!A1903</f>
        <v>44953</v>
      </c>
      <c r="B1903" s="5">
        <f>'2_CVaR_t2'!D1903-1</f>
        <v>1.836973211617976E-2</v>
      </c>
      <c r="C1903" s="5">
        <f>'Stocks Returns'!B1899</f>
        <v>-6.0000000000000053E-3</v>
      </c>
      <c r="D1903" s="5">
        <f>'Stocks Returns'!C1899</f>
        <v>2.9949712963375008E-2</v>
      </c>
      <c r="E1903" s="5">
        <f>'Stocks Returns'!D1899</f>
        <v>-7.4111934577050231E-3</v>
      </c>
      <c r="F1903" s="5">
        <f>'Stocks Returns'!E1899</f>
        <v>-8.3433614119534649E-3</v>
      </c>
      <c r="G1903" s="5">
        <f t="shared" si="116"/>
        <v>-2.3173750909154339E-2</v>
      </c>
      <c r="H1903" s="5">
        <f t="shared" si="117"/>
        <v>2.9614010909378187E-3</v>
      </c>
      <c r="I1903" s="5">
        <f t="shared" si="118"/>
        <v>-3.4483639093122881E-2</v>
      </c>
      <c r="J1903" s="5">
        <f t="shared" si="119"/>
        <v>-2.7387897986388049E-2</v>
      </c>
    </row>
    <row r="1904" spans="1:10" ht="15" customHeight="1" x14ac:dyDescent="0.2">
      <c r="A1904" s="3">
        <f>'2_CVaR_t2'!A1904</f>
        <v>44956</v>
      </c>
      <c r="B1904" s="5">
        <f>'2_CVaR_t2'!D1904-1</f>
        <v>-7.6894206992913494E-3</v>
      </c>
      <c r="C1904" s="5">
        <f>'Stocks Returns'!B1900</f>
        <v>-3.5546613011401718E-2</v>
      </c>
      <c r="D1904" s="5">
        <f>'Stocks Returns'!C1900</f>
        <v>-1.0110611821638416E-2</v>
      </c>
      <c r="E1904" s="5">
        <f>'Stocks Returns'!D1900</f>
        <v>-2.5746652935118464E-2</v>
      </c>
      <c r="F1904" s="5">
        <f>'Stocks Returns'!E1900</f>
        <v>-2.4917077906318252E-2</v>
      </c>
      <c r="G1904" s="5">
        <f t="shared" si="116"/>
        <v>-2.7669359962221952E-2</v>
      </c>
      <c r="H1904" s="5">
        <f t="shared" si="117"/>
        <v>1.2533082469199913E-3</v>
      </c>
      <c r="I1904" s="5">
        <f t="shared" si="118"/>
        <v>-1.4358162394675175E-2</v>
      </c>
      <c r="J1904" s="5">
        <f t="shared" si="119"/>
        <v>-1.6910408632567264E-2</v>
      </c>
    </row>
    <row r="1905" spans="1:10" ht="15" customHeight="1" x14ac:dyDescent="0.2">
      <c r="A1905" s="3">
        <f>'2_CVaR_t2'!A1905</f>
        <v>44957</v>
      </c>
      <c r="B1905" s="5">
        <f>'2_CVaR_t2'!D1905-1</f>
        <v>4.4199033277456667E-3</v>
      </c>
      <c r="C1905" s="5">
        <f>'Stocks Returns'!B1901</f>
        <v>3.0598052851182223E-2</v>
      </c>
      <c r="D1905" s="5">
        <f>'Stocks Returns'!C1901</f>
        <v>4.8450458315145717E-3</v>
      </c>
      <c r="E1905" s="5">
        <f>'Stocks Returns'!D1901</f>
        <v>2.5634249471458759E-2</v>
      </c>
      <c r="F1905" s="5">
        <f>'Stocks Returns'!E1901</f>
        <v>1.1117564091927434E-2</v>
      </c>
      <c r="G1905" s="5">
        <f t="shared" si="116"/>
        <v>2.6834454554114168E-2</v>
      </c>
      <c r="H1905" s="5">
        <f t="shared" si="117"/>
        <v>-1.6127801490876184E-3</v>
      </c>
      <c r="I1905" s="5">
        <f t="shared" si="118"/>
        <v>1.9150480624398517E-2</v>
      </c>
      <c r="J1905" s="5">
        <f t="shared" si="119"/>
        <v>6.5539161624544933E-3</v>
      </c>
    </row>
    <row r="1906" spans="1:10" ht="15" customHeight="1" x14ac:dyDescent="0.2">
      <c r="A1906" s="3">
        <f>'2_CVaR_t2'!A1906</f>
        <v>44958</v>
      </c>
      <c r="B1906" s="5">
        <f>'2_CVaR_t2'!D1906-1</f>
        <v>4.1961037001030377E-3</v>
      </c>
      <c r="C1906" s="5">
        <f>'Stocks Returns'!B1902</f>
        <v>3.6437246963562764E-2</v>
      </c>
      <c r="D1906" s="5">
        <f>'Stocks Returns'!C1902</f>
        <v>2.9972633682289196E-3</v>
      </c>
      <c r="E1906" s="5">
        <f>'Stocks Returns'!D1902</f>
        <v>4.5606802370522947E-2</v>
      </c>
      <c r="F1906" s="5">
        <f>'Stocks Returns'!E1902</f>
        <v>-3.4216788381061791E-2</v>
      </c>
      <c r="G1906" s="5">
        <f t="shared" si="116"/>
        <v>3.288879017157928E-2</v>
      </c>
      <c r="H1906" s="5">
        <f t="shared" si="117"/>
        <v>-3.1311883119715025E-3</v>
      </c>
      <c r="I1906" s="5">
        <f t="shared" si="118"/>
        <v>3.9453341390947728E-2</v>
      </c>
      <c r="J1906" s="5">
        <f t="shared" si="119"/>
        <v>-3.8548116793512145E-2</v>
      </c>
    </row>
    <row r="1907" spans="1:10" ht="15" customHeight="1" x14ac:dyDescent="0.2">
      <c r="A1907" s="3">
        <f>'2_CVaR_t2'!A1907</f>
        <v>44959</v>
      </c>
      <c r="B1907" s="5">
        <f>'2_CVaR_t2'!D1907-1</f>
        <v>-1.5696081296092679E-3</v>
      </c>
      <c r="C1907" s="5">
        <f>'Stocks Returns'!B1903</f>
        <v>3.6458333333333259E-2</v>
      </c>
      <c r="D1907" s="5">
        <f>'Stocks Returns'!C1903</f>
        <v>-5.8033780857513761E-3</v>
      </c>
      <c r="E1907" s="5">
        <f>'Stocks Returns'!D1903</f>
        <v>4.1522917693445072E-2</v>
      </c>
      <c r="F1907" s="5">
        <f>'Stocks Returns'!E1903</f>
        <v>-5.4375531011045086E-2</v>
      </c>
      <c r="G1907" s="5">
        <f t="shared" si="116"/>
        <v>3.845253062882209E-2</v>
      </c>
      <c r="H1907" s="5">
        <f t="shared" si="117"/>
        <v>-3.4462155572355961E-3</v>
      </c>
      <c r="I1907" s="5">
        <f t="shared" si="118"/>
        <v>4.3879122252932147E-2</v>
      </c>
      <c r="J1907" s="5">
        <f t="shared" si="119"/>
        <v>-5.2721651129453415E-2</v>
      </c>
    </row>
    <row r="1908" spans="1:10" ht="15" customHeight="1" x14ac:dyDescent="0.2">
      <c r="A1908" s="3">
        <f>'2_CVaR_t2'!A1908</f>
        <v>44960</v>
      </c>
      <c r="B1908" s="5">
        <f>'2_CVaR_t2'!D1908-1</f>
        <v>2.0169209676375033E-3</v>
      </c>
      <c r="C1908" s="5">
        <f>'Stocks Returns'!B1904</f>
        <v>-3.1407035175879394E-2</v>
      </c>
      <c r="D1908" s="5">
        <f>'Stocks Returns'!C1904</f>
        <v>2.4830109775222375E-3</v>
      </c>
      <c r="E1908" s="5">
        <f>'Stocks Returns'!D1904</f>
        <v>9.582396782207514E-3</v>
      </c>
      <c r="F1908" s="5">
        <f>'Stocks Returns'!E1904</f>
        <v>-2.866127583108713E-2</v>
      </c>
      <c r="G1908" s="5">
        <f t="shared" si="116"/>
        <v>-3.286061514498638E-2</v>
      </c>
      <c r="H1908" s="5">
        <f t="shared" si="117"/>
        <v>-4.3825579574168459E-4</v>
      </c>
      <c r="I1908" s="5">
        <f t="shared" si="118"/>
        <v>6.6452110431357517E-3</v>
      </c>
      <c r="J1908" s="5">
        <f t="shared" si="119"/>
        <v>-3.0730461606201291E-2</v>
      </c>
    </row>
    <row r="1909" spans="1:10" ht="15" customHeight="1" x14ac:dyDescent="0.2">
      <c r="A1909" s="3">
        <f>'2_CVaR_t2'!A1909</f>
        <v>44963</v>
      </c>
      <c r="B1909" s="5">
        <f>'2_CVaR_t2'!D1909-1</f>
        <v>-2.3871327042842561E-3</v>
      </c>
      <c r="C1909" s="5">
        <f>'Stocks Returns'!B1905</f>
        <v>-1.2970168612191912E-3</v>
      </c>
      <c r="D1909" s="5">
        <f>'Stocks Returns'!C1905</f>
        <v>-2.9983053056967801E-3</v>
      </c>
      <c r="E1909" s="5">
        <f>'Stocks Returns'!D1905</f>
        <v>-1.0194516053433356E-2</v>
      </c>
      <c r="F1909" s="5">
        <f>'Stocks Returns'!E1905</f>
        <v>-5.7348996392563301E-3</v>
      </c>
      <c r="G1909" s="5">
        <f t="shared" si="116"/>
        <v>1.4830774855375478E-3</v>
      </c>
      <c r="H1909" s="5">
        <f t="shared" si="117"/>
        <v>5.620387816141258E-4</v>
      </c>
      <c r="I1909" s="5">
        <f t="shared" si="118"/>
        <v>-6.6317196791077938E-3</v>
      </c>
      <c r="J1909" s="5">
        <f t="shared" si="119"/>
        <v>-3.2323726158299498E-3</v>
      </c>
    </row>
    <row r="1910" spans="1:10" ht="15" customHeight="1" x14ac:dyDescent="0.2">
      <c r="A1910" s="3">
        <f>'2_CVaR_t2'!A1910</f>
        <v>44964</v>
      </c>
      <c r="B1910" s="5">
        <f>'2_CVaR_t2'!D1910-1</f>
        <v>6.516069418471826E-3</v>
      </c>
      <c r="C1910" s="5">
        <f>'Stocks Returns'!B1906</f>
        <v>-4.5454545454545192E-3</v>
      </c>
      <c r="D1910" s="5">
        <f>'Stocks Returns'!C1906</f>
        <v>8.1938633193863186E-3</v>
      </c>
      <c r="E1910" s="5">
        <f>'Stocks Returns'!D1906</f>
        <v>2.4268971232390246E-2</v>
      </c>
      <c r="F1910" s="5">
        <f>'Stocks Returns'!E1906</f>
        <v>4.2143455205135405E-2</v>
      </c>
      <c r="G1910" s="5">
        <f t="shared" si="116"/>
        <v>-1.0324124683420307E-2</v>
      </c>
      <c r="H1910" s="5">
        <f t="shared" si="117"/>
        <v>-1.3489688648961069E-3</v>
      </c>
      <c r="I1910" s="5">
        <f t="shared" si="118"/>
        <v>1.4691452147158047E-2</v>
      </c>
      <c r="J1910" s="5">
        <f t="shared" si="119"/>
        <v>3.5403841663359248E-2</v>
      </c>
    </row>
    <row r="1911" spans="1:10" ht="15" customHeight="1" x14ac:dyDescent="0.2">
      <c r="A1911" s="3">
        <f>'2_CVaR_t2'!A1911</f>
        <v>44965</v>
      </c>
      <c r="B1911" s="5">
        <f>'2_CVaR_t2'!D1911-1</f>
        <v>-4.0616195048905901E-3</v>
      </c>
      <c r="C1911" s="5">
        <f>'Stocks Returns'!B1907</f>
        <v>-5.0228310502283047E-2</v>
      </c>
      <c r="D1911" s="5">
        <f>'Stocks Returns'!C1907</f>
        <v>-4.8417776240705646E-3</v>
      </c>
      <c r="E1911" s="5">
        <f>'Stocks Returns'!D1907</f>
        <v>-1.9995376791493213E-2</v>
      </c>
      <c r="F1911" s="5">
        <f>'Stocks Returns'!E1907</f>
        <v>-1.0980182110337355E-2</v>
      </c>
      <c r="G1911" s="5">
        <f t="shared" si="116"/>
        <v>-4.5838510123745277E-2</v>
      </c>
      <c r="H1911" s="5">
        <f t="shared" si="117"/>
        <v>1.1829714503764797E-3</v>
      </c>
      <c r="I1911" s="5">
        <f t="shared" si="118"/>
        <v>-1.3961190406084598E-2</v>
      </c>
      <c r="J1911" s="5">
        <f t="shared" si="119"/>
        <v>-6.7394217892275902E-3</v>
      </c>
    </row>
    <row r="1912" spans="1:10" ht="15" customHeight="1" x14ac:dyDescent="0.2">
      <c r="A1912" s="3">
        <f>'2_CVaR_t2'!A1912</f>
        <v>44966</v>
      </c>
      <c r="B1912" s="5">
        <f>'2_CVaR_t2'!D1912-1</f>
        <v>-2.2357186255373973E-3</v>
      </c>
      <c r="C1912" s="5">
        <f>'Stocks Returns'!B1908</f>
        <v>-1.3049450549450614E-2</v>
      </c>
      <c r="D1912" s="5">
        <f>'Stocks Returns'!C1908</f>
        <v>-3.6924413553431901E-3</v>
      </c>
      <c r="E1912" s="5">
        <f>'Stocks Returns'!D1908</f>
        <v>1.1793843613632227E-3</v>
      </c>
      <c r="F1912" s="5">
        <f>'Stocks Returns'!E1908</f>
        <v>-7.762433432620286E-3</v>
      </c>
      <c r="G1912" s="5">
        <f t="shared" si="116"/>
        <v>-1.041491253420221E-2</v>
      </c>
      <c r="H1912" s="5">
        <f t="shared" si="117"/>
        <v>-3.5493904298761203E-4</v>
      </c>
      <c r="I1912" s="5">
        <f t="shared" si="118"/>
        <v>4.5187073457421869E-3</v>
      </c>
      <c r="J1912" s="5">
        <f t="shared" si="119"/>
        <v>-5.4170847120151291E-3</v>
      </c>
    </row>
    <row r="1913" spans="1:10" ht="15" customHeight="1" x14ac:dyDescent="0.2">
      <c r="A1913" s="3">
        <f>'2_CVaR_t2'!A1913</f>
        <v>44967</v>
      </c>
      <c r="B1913" s="5">
        <f>'2_CVaR_t2'!D1913-1</f>
        <v>-7.1277427353886313E-3</v>
      </c>
      <c r="C1913" s="5">
        <f>'Stocks Returns'!B1909</f>
        <v>-1.0438413361169019E-2</v>
      </c>
      <c r="D1913" s="5">
        <f>'Stocks Returns'!C1909</f>
        <v>-9.3743187268366945E-3</v>
      </c>
      <c r="E1913" s="5">
        <f>'Stocks Returns'!D1909</f>
        <v>-2.6976086700435942E-2</v>
      </c>
      <c r="F1913" s="5">
        <f>'Stocks Returns'!E1909</f>
        <v>4.6666060220140082E-2</v>
      </c>
      <c r="G1913" s="5">
        <f t="shared" si="116"/>
        <v>-3.1011086747266036E-3</v>
      </c>
      <c r="H1913" s="5">
        <f t="shared" si="117"/>
        <v>1.1629588295770307E-3</v>
      </c>
      <c r="I1913" s="5">
        <f t="shared" si="118"/>
        <v>-1.6416581678977936E-2</v>
      </c>
      <c r="J1913" s="5">
        <f t="shared" si="119"/>
        <v>5.4089668857595113E-2</v>
      </c>
    </row>
    <row r="1914" spans="1:10" ht="15" customHeight="1" x14ac:dyDescent="0.2">
      <c r="A1914" s="3">
        <f>'2_CVaR_t2'!A1914</f>
        <v>44970</v>
      </c>
      <c r="B1914" s="5">
        <f>'2_CVaR_t2'!D1914-1</f>
        <v>5.6911675157789166E-3</v>
      </c>
      <c r="C1914" s="5">
        <f>'Stocks Returns'!B1910</f>
        <v>4.9226441631504914E-2</v>
      </c>
      <c r="D1914" s="5">
        <f>'Stocks Returns'!C1910</f>
        <v>7.3943661971831443E-3</v>
      </c>
      <c r="E1914" s="5">
        <f>'Stocks Returns'!D1910</f>
        <v>2.0944309927360738E-2</v>
      </c>
      <c r="F1914" s="5">
        <f>'Stocks Returns'!E1910</f>
        <v>-2.390057361376674E-2</v>
      </c>
      <c r="G1914" s="5">
        <f t="shared" si="116"/>
        <v>4.4240760466585441E-2</v>
      </c>
      <c r="H1914" s="5">
        <f t="shared" si="117"/>
        <v>-9.3442693814506893E-4</v>
      </c>
      <c r="I1914" s="5">
        <f t="shared" si="118"/>
        <v>1.2584270921219316E-2</v>
      </c>
      <c r="J1914" s="5">
        <f t="shared" si="119"/>
        <v>-2.9783881836167442E-2</v>
      </c>
    </row>
    <row r="1915" spans="1:10" ht="15" customHeight="1" x14ac:dyDescent="0.2">
      <c r="A1915" s="3">
        <f>'2_CVaR_t2'!A1915</f>
        <v>44971</v>
      </c>
      <c r="B1915" s="5">
        <f>'2_CVaR_t2'!D1915-1</f>
        <v>1.7899842426196688E-3</v>
      </c>
      <c r="C1915" s="5">
        <f>'Stocks Returns'!B1911</f>
        <v>-1.2734584450402098E-2</v>
      </c>
      <c r="D1915" s="5">
        <f>'Stocks Returns'!C1911</f>
        <v>2.2282418734707043E-3</v>
      </c>
      <c r="E1915" s="5">
        <f>'Stocks Returns'!D1911</f>
        <v>6.5219969168741621E-3</v>
      </c>
      <c r="F1915" s="5">
        <f>'Stocks Returns'!E1911</f>
        <v>1.1040869023239308E-2</v>
      </c>
      <c r="G1915" s="5">
        <f t="shared" si="116"/>
        <v>-1.3970007181744312E-2</v>
      </c>
      <c r="H1915" s="5">
        <f t="shared" si="117"/>
        <v>-3.5903361560048284E-4</v>
      </c>
      <c r="I1915" s="5">
        <f t="shared" si="118"/>
        <v>3.919749115296977E-3</v>
      </c>
      <c r="J1915" s="5">
        <f t="shared" si="119"/>
        <v>9.2072592895429597E-3</v>
      </c>
    </row>
    <row r="1916" spans="1:10" ht="15" customHeight="1" x14ac:dyDescent="0.2">
      <c r="A1916" s="3">
        <f>'2_CVaR_t2'!A1916</f>
        <v>44972</v>
      </c>
      <c r="B1916" s="5">
        <f>'2_CVaR_t2'!D1916-1</f>
        <v>-6.5913299219055865E-4</v>
      </c>
      <c r="C1916" s="5">
        <f>'Stocks Returns'!B1912</f>
        <v>4.2090970807874939E-2</v>
      </c>
      <c r="D1916" s="5">
        <f>'Stocks Returns'!C1912</f>
        <v>-2.0489123327084302E-3</v>
      </c>
      <c r="E1916" s="5">
        <f>'Stocks Returns'!D1912</f>
        <v>1.2134778510838773E-2</v>
      </c>
      <c r="F1916" s="5">
        <f>'Stocks Returns'!E1912</f>
        <v>-1.6732716864817143E-2</v>
      </c>
      <c r="G1916" s="5">
        <f t="shared" si="116"/>
        <v>4.3209916462109352E-2</v>
      </c>
      <c r="H1916" s="5">
        <f t="shared" si="117"/>
        <v>-1.0317301901268082E-3</v>
      </c>
      <c r="I1916" s="5">
        <f t="shared" si="118"/>
        <v>1.314720469050148E-2</v>
      </c>
      <c r="J1916" s="5">
        <f t="shared" si="119"/>
        <v>-1.6023973248259622E-2</v>
      </c>
    </row>
    <row r="1917" spans="1:10" ht="15" customHeight="1" x14ac:dyDescent="0.2">
      <c r="A1917" s="3">
        <f>'2_CVaR_t2'!A1917</f>
        <v>44973</v>
      </c>
      <c r="B1917" s="5">
        <f>'2_CVaR_t2'!D1917-1</f>
        <v>-9.2506049286028569E-3</v>
      </c>
      <c r="C1917" s="5">
        <f>'Stocks Returns'!B1913</f>
        <v>-2.6058631921823672E-3</v>
      </c>
      <c r="D1917" s="5">
        <f>'Stocks Returns'!C1913</f>
        <v>-1.3498165297920584E-2</v>
      </c>
      <c r="E1917" s="5">
        <f>'Stocks Returns'!D1913</f>
        <v>-1.4782912350133848E-2</v>
      </c>
      <c r="F1917" s="5">
        <f>'Stocks Returns'!E1913</f>
        <v>-2.9467084639498542E-2</v>
      </c>
      <c r="G1917" s="5">
        <f t="shared" si="116"/>
        <v>6.772176647155537E-3</v>
      </c>
      <c r="H1917" s="5">
        <f t="shared" si="117"/>
        <v>1.6340811682151631E-4</v>
      </c>
      <c r="I1917" s="5">
        <f t="shared" si="118"/>
        <v>-1.0902560746225004E-3</v>
      </c>
      <c r="J1917" s="5">
        <f t="shared" si="119"/>
        <v>-1.9839797986007802E-2</v>
      </c>
    </row>
    <row r="1918" spans="1:10" ht="15" customHeight="1" x14ac:dyDescent="0.2">
      <c r="A1918" s="3">
        <f>'2_CVaR_t2'!A1918</f>
        <v>44974</v>
      </c>
      <c r="B1918" s="5">
        <f>'2_CVaR_t2'!D1918-1</f>
        <v>-7.1890120172534155E-3</v>
      </c>
      <c r="C1918" s="5">
        <f>'Stocks Returns'!B1914</f>
        <v>7.8380143696930027E-3</v>
      </c>
      <c r="D1918" s="5">
        <f>'Stocks Returns'!C1914</f>
        <v>-1.0051808882788005E-2</v>
      </c>
      <c r="E1918" s="5">
        <f>'Stocks Returns'!D1914</f>
        <v>-1.6186200378071836E-2</v>
      </c>
      <c r="F1918" s="5">
        <f>'Stocks Returns'!E1914</f>
        <v>-3.912882982650423E-2</v>
      </c>
      <c r="G1918" s="5">
        <f t="shared" si="116"/>
        <v>1.5234218017025956E-2</v>
      </c>
      <c r="H1918" s="5">
        <f t="shared" si="117"/>
        <v>5.756409722255957E-4</v>
      </c>
      <c r="I1918" s="5">
        <f t="shared" si="118"/>
        <v>-5.5362674767810167E-3</v>
      </c>
      <c r="J1918" s="5">
        <f t="shared" si="119"/>
        <v>-3.1641619430095975E-2</v>
      </c>
    </row>
    <row r="1919" spans="1:10" ht="15" customHeight="1" x14ac:dyDescent="0.2">
      <c r="A1919" s="3">
        <f>'2_CVaR_t2'!A1919</f>
        <v>44977</v>
      </c>
      <c r="B1919" s="5">
        <f>'2_CVaR_t2'!D1919-1</f>
        <v>3.1594126486123031E-5</v>
      </c>
      <c r="C1919" s="5">
        <f>'Stocks Returns'!B1915</f>
        <v>0</v>
      </c>
      <c r="D1919" s="5">
        <f>'Stocks Returns'!C1915</f>
        <v>0</v>
      </c>
      <c r="E1919" s="5">
        <f>'Stocks Returns'!D1915</f>
        <v>0</v>
      </c>
      <c r="F1919" s="5">
        <f>'Stocks Returns'!E1915</f>
        <v>0</v>
      </c>
      <c r="G1919" s="5">
        <f t="shared" si="116"/>
        <v>4.5494065351061984E-4</v>
      </c>
      <c r="H1919" s="5">
        <f t="shared" si="117"/>
        <v>6.1315236885345803E-7</v>
      </c>
      <c r="I1919" s="5">
        <f t="shared" si="118"/>
        <v>-7.0241384070458875E-6</v>
      </c>
      <c r="J1919" s="5">
        <f t="shared" si="119"/>
        <v>-8.2789821646411454E-6</v>
      </c>
    </row>
    <row r="1920" spans="1:10" ht="15" customHeight="1" x14ac:dyDescent="0.2">
      <c r="A1920" s="3">
        <f>'2_CVaR_t2'!A1920</f>
        <v>44978</v>
      </c>
      <c r="B1920" s="5">
        <f>'2_CVaR_t2'!D1920-1</f>
        <v>-9.7863983358726925E-3</v>
      </c>
      <c r="C1920" s="5">
        <f>'Stocks Returns'!B1916</f>
        <v>-4.4069993519118555E-2</v>
      </c>
      <c r="D1920" s="5">
        <f>'Stocks Returns'!C1916</f>
        <v>-1.3150831991411649E-2</v>
      </c>
      <c r="E1920" s="5">
        <f>'Stocks Returns'!D1916</f>
        <v>-3.1103638765461628E-2</v>
      </c>
      <c r="F1920" s="5">
        <f>'Stocks Returns'!E1916</f>
        <v>1.1429120245870061E-2</v>
      </c>
      <c r="G1920" s="5">
        <f t="shared" si="116"/>
        <v>-3.4176888479410923E-2</v>
      </c>
      <c r="H1920" s="5">
        <f t="shared" si="117"/>
        <v>1.2992886632802216E-3</v>
      </c>
      <c r="I1920" s="5">
        <f t="shared" si="118"/>
        <v>-1.6620200219076991E-2</v>
      </c>
      <c r="J1920" s="5">
        <f t="shared" si="119"/>
        <v>2.1612597572741102E-2</v>
      </c>
    </row>
    <row r="1921" spans="1:10" ht="15" customHeight="1" x14ac:dyDescent="0.2">
      <c r="A1921" s="3">
        <f>'2_CVaR_t2'!A1921</f>
        <v>44979</v>
      </c>
      <c r="B1921" s="5">
        <f>'2_CVaR_t2'!D1921-1</f>
        <v>-2.2762814981106549E-3</v>
      </c>
      <c r="C1921" s="5">
        <f>'Stocks Returns'!B1917</f>
        <v>4.5423728813559272E-2</v>
      </c>
      <c r="D1921" s="5">
        <f>'Stocks Returns'!C1917</f>
        <v>-2.719608376393734E-3</v>
      </c>
      <c r="E1921" s="5">
        <f>'Stocks Returns'!D1917</f>
        <v>-1.1155180961824551E-2</v>
      </c>
      <c r="F1921" s="5">
        <f>'Stocks Returns'!E1917</f>
        <v>-1.167980248789291E-2</v>
      </c>
      <c r="G1921" s="5">
        <f t="shared" si="116"/>
        <v>4.8097260448001264E-2</v>
      </c>
      <c r="H1921" s="5">
        <f t="shared" si="117"/>
        <v>6.7759183589507013E-4</v>
      </c>
      <c r="I1921" s="5">
        <f t="shared" si="118"/>
        <v>-7.7559908718571255E-3</v>
      </c>
      <c r="J1921" s="5">
        <f t="shared" si="119"/>
        <v>-9.2923466955980895E-3</v>
      </c>
    </row>
    <row r="1922" spans="1:10" ht="15" customHeight="1" x14ac:dyDescent="0.2">
      <c r="A1922" s="3">
        <f>'2_CVaR_t2'!A1922</f>
        <v>44980</v>
      </c>
      <c r="B1922" s="5">
        <f>'2_CVaR_t2'!D1922-1</f>
        <v>4.1425353115851493E-3</v>
      </c>
      <c r="C1922" s="5">
        <f>'Stocks Returns'!B1918</f>
        <v>2.0103761348897464E-2</v>
      </c>
      <c r="D1922" s="5">
        <f>'Stocks Returns'!C1918</f>
        <v>5.0449959094627239E-3</v>
      </c>
      <c r="E1922" s="5">
        <f>'Stocks Returns'!D1918</f>
        <v>1.7798947104537444E-2</v>
      </c>
      <c r="F1922" s="5">
        <f>'Stocks Returns'!E1918</f>
        <v>1.2970791698693418E-2</v>
      </c>
      <c r="G1922" s="5">
        <f t="shared" si="116"/>
        <v>1.6606800548449301E-2</v>
      </c>
      <c r="H1922" s="5">
        <f t="shared" si="117"/>
        <v>-1.0046171655193536E-3</v>
      </c>
      <c r="I1922" s="5">
        <f t="shared" si="118"/>
        <v>1.1724548187586422E-2</v>
      </c>
      <c r="J1922" s="5">
        <f t="shared" si="119"/>
        <v>8.6950709844293497E-3</v>
      </c>
    </row>
    <row r="1923" spans="1:10" ht="15" customHeight="1" x14ac:dyDescent="0.2">
      <c r="A1923" s="3">
        <f>'2_CVaR_t2'!A1923</f>
        <v>44981</v>
      </c>
      <c r="B1923" s="5">
        <f>'2_CVaR_t2'!D1923-1</f>
        <v>-5.4154246144266782E-3</v>
      </c>
      <c r="C1923" s="5">
        <f>'Stocks Returns'!B1919</f>
        <v>-1.1443102352193257E-2</v>
      </c>
      <c r="D1923" s="5">
        <f>'Stocks Returns'!C1919</f>
        <v>-7.1451182562293214E-3</v>
      </c>
      <c r="E1923" s="5">
        <f>'Stocks Returns'!D1919</f>
        <v>-1.8719211822660009E-2</v>
      </c>
      <c r="F1923" s="5">
        <f>'Stocks Returns'!E1919</f>
        <v>-1.7072939391066244E-3</v>
      </c>
      <c r="G1923" s="5">
        <f t="shared" si="116"/>
        <v>-5.7518714399020301E-3</v>
      </c>
      <c r="H1923" s="5">
        <f t="shared" si="117"/>
        <v>8.7207654089707654E-4</v>
      </c>
      <c r="I1923" s="5">
        <f t="shared" si="118"/>
        <v>-1.0686932395580849E-2</v>
      </c>
      <c r="J1923" s="5">
        <f t="shared" si="119"/>
        <v>3.9388098694032349E-3</v>
      </c>
    </row>
    <row r="1924" spans="1:10" ht="15" customHeight="1" x14ac:dyDescent="0.2">
      <c r="A1924" s="3">
        <f>'2_CVaR_t2'!A1924</f>
        <v>44984</v>
      </c>
      <c r="B1924" s="5">
        <f>'2_CVaR_t2'!D1924-1</f>
        <v>2.9376129275033858E-3</v>
      </c>
      <c r="C1924" s="5">
        <f>'Stocks Returns'!B1920</f>
        <v>2.5080385852090048E-2</v>
      </c>
      <c r="D1924" s="5">
        <f>'Stocks Returns'!C1920</f>
        <v>3.6438168982007024E-3</v>
      </c>
      <c r="E1924" s="5">
        <f>'Stocks Returns'!D1920</f>
        <v>1.1797188755020116E-2</v>
      </c>
      <c r="F1924" s="5">
        <f>'Stocks Returns'!E1920</f>
        <v>5.7957244655582052E-3</v>
      </c>
      <c r="G1924" s="5">
        <f t="shared" si="116"/>
        <v>2.2741732676868954E-2</v>
      </c>
      <c r="H1924" s="5">
        <f t="shared" si="117"/>
        <v>-6.3246674153719529E-4</v>
      </c>
      <c r="I1924" s="5">
        <f t="shared" si="118"/>
        <v>7.5011455367056988E-3</v>
      </c>
      <c r="J1924" s="5">
        <f t="shared" si="119"/>
        <v>2.7707966559480106E-3</v>
      </c>
    </row>
    <row r="1925" spans="1:10" ht="15" customHeight="1" x14ac:dyDescent="0.2">
      <c r="A1925" s="3">
        <f>'2_CVaR_t2'!A1925</f>
        <v>44985</v>
      </c>
      <c r="B1925" s="5">
        <f>'2_CVaR_t2'!D1925-1</f>
        <v>-9.233453761964272E-4</v>
      </c>
      <c r="C1925" s="5">
        <f>'Stocks Returns'!B1921</f>
        <v>-2.0075282308657516E-2</v>
      </c>
      <c r="D1925" s="5">
        <f>'Stocks Returns'!C1921</f>
        <v>-1.8606761969593988E-3</v>
      </c>
      <c r="E1925" s="5">
        <f>'Stocks Returns'!D1921</f>
        <v>5.0855867030512591E-3</v>
      </c>
      <c r="F1925" s="5">
        <f>'Stocks Returns'!E1921</f>
        <v>-2.3710561118458373E-2</v>
      </c>
      <c r="G1925" s="5">
        <f t="shared" si="116"/>
        <v>-1.8702345838818295E-2</v>
      </c>
      <c r="H1925" s="5">
        <f t="shared" si="117"/>
        <v>-4.546427856956844E-4</v>
      </c>
      <c r="I1925" s="5">
        <f t="shared" si="118"/>
        <v>6.4879662979335437E-3</v>
      </c>
      <c r="J1925" s="5">
        <f t="shared" si="119"/>
        <v>-2.2727546744213775E-2</v>
      </c>
    </row>
    <row r="1926" spans="1:10" ht="15" customHeight="1" x14ac:dyDescent="0.2">
      <c r="A1926" s="3">
        <f>'2_CVaR_t2'!A1926</f>
        <v>44986</v>
      </c>
      <c r="B1926" s="5">
        <f>'2_CVaR_t2'!D1926-1</f>
        <v>-4.5594967210923487E-3</v>
      </c>
      <c r="C1926" s="5">
        <f>'Stocks Returns'!B1922</f>
        <v>-3.8412291933418663E-2</v>
      </c>
      <c r="D1926" s="5">
        <f>'Stocks Returns'!C1922</f>
        <v>-7.1837773938345784E-3</v>
      </c>
      <c r="E1926" s="5">
        <f>'Stocks Returns'!D1922</f>
        <v>-3.0852770578797539E-3</v>
      </c>
      <c r="F1926" s="5">
        <f>'Stocks Returns'!E1922</f>
        <v>2.8059990324141415E-2</v>
      </c>
      <c r="G1926" s="5">
        <f t="shared" ref="G1926:G1989" si="120">C1926-($P$11+$O$11*$B1926)</f>
        <v>-3.35438756842057E-2</v>
      </c>
      <c r="H1926" s="5">
        <f t="shared" ref="H1926:H1989" si="121">D1926-($P$12+$O$12*$B1926)</f>
        <v>-4.2628375899757785E-4</v>
      </c>
      <c r="I1926" s="5">
        <f t="shared" ref="I1926:I1989" si="122">E1926-($P$13+$O$13*$B1926)</f>
        <v>3.6837307536645098E-3</v>
      </c>
      <c r="J1926" s="5">
        <f t="shared" ref="J1926:J1989" si="123">F1926-($P$14+$O$14*$B1926)</f>
        <v>3.2817581685690815E-2</v>
      </c>
    </row>
    <row r="1927" spans="1:10" ht="15" customHeight="1" x14ac:dyDescent="0.2">
      <c r="A1927" s="3">
        <f>'2_CVaR_t2'!A1927</f>
        <v>44987</v>
      </c>
      <c r="B1927" s="5">
        <f>'2_CVaR_t2'!D1927-1</f>
        <v>2.2562525286851098E-3</v>
      </c>
      <c r="C1927" s="5">
        <f>'Stocks Returns'!B1923</f>
        <v>1.4647137150466172E-2</v>
      </c>
      <c r="D1927" s="5">
        <f>'Stocks Returns'!C1923</f>
        <v>3.2057153324784871E-3</v>
      </c>
      <c r="E1927" s="5">
        <f>'Stocks Returns'!D1923</f>
        <v>3.3424114879920808E-3</v>
      </c>
      <c r="F1927" s="5">
        <f>'Stocks Returns'!E1923</f>
        <v>1.9576470588235306E-2</v>
      </c>
      <c r="G1927" s="5">
        <f t="shared" si="120"/>
        <v>1.2963484625830891E-2</v>
      </c>
      <c r="H1927" s="5">
        <f t="shared" si="121"/>
        <v>-6.7784669743243056E-5</v>
      </c>
      <c r="I1927" s="5">
        <f t="shared" si="122"/>
        <v>5.199416232567252E-5</v>
      </c>
      <c r="J1927" s="5">
        <f t="shared" si="123"/>
        <v>1.7258842073262667E-2</v>
      </c>
    </row>
    <row r="1928" spans="1:10" ht="15" customHeight="1" x14ac:dyDescent="0.2">
      <c r="A1928" s="3">
        <f>'2_CVaR_t2'!A1928</f>
        <v>44988</v>
      </c>
      <c r="B1928" s="5">
        <f>'2_CVaR_t2'!D1928-1</f>
        <v>1.4485952905393784E-2</v>
      </c>
      <c r="C1928" s="5">
        <f>'Stocks Returns'!B1924</f>
        <v>1.5091863517060489E-2</v>
      </c>
      <c r="D1928" s="5">
        <f>'Stocks Returns'!C1924</f>
        <v>2.150095864146806E-2</v>
      </c>
      <c r="E1928" s="5">
        <f>'Stocks Returns'!D1924</f>
        <v>1.912399753238736E-2</v>
      </c>
      <c r="F1928" s="5">
        <f>'Stocks Returns'!E1924</f>
        <v>2.8616265115850581E-3</v>
      </c>
      <c r="G1928" s="5">
        <f t="shared" si="120"/>
        <v>1.651640289010714E-3</v>
      </c>
      <c r="H1928" s="5">
        <f t="shared" si="121"/>
        <v>2.285502043585623E-4</v>
      </c>
      <c r="I1928" s="5">
        <f t="shared" si="122"/>
        <v>-2.2163437094258921E-3</v>
      </c>
      <c r="J1928" s="5">
        <f t="shared" si="123"/>
        <v>-1.2151278196540299E-2</v>
      </c>
    </row>
    <row r="1929" spans="1:10" ht="15" customHeight="1" x14ac:dyDescent="0.2">
      <c r="A1929" s="3">
        <f>'2_CVaR_t2'!A1929</f>
        <v>44991</v>
      </c>
      <c r="B1929" s="5">
        <f>'2_CVaR_t2'!D1929-1</f>
        <v>7.9888643048631192E-3</v>
      </c>
      <c r="C1929" s="5">
        <f>'Stocks Returns'!B1925</f>
        <v>-2.1978021978022011E-2</v>
      </c>
      <c r="D1929" s="5">
        <f>'Stocks Returns'!C1925</f>
        <v>1.3317245385887189E-2</v>
      </c>
      <c r="E1929" s="5">
        <f>'Stocks Returns'!D1925</f>
        <v>-7.6271186440677319E-3</v>
      </c>
      <c r="F1929" s="5">
        <f>'Stocks Returns'!E1925</f>
        <v>8.4683357879233867E-3</v>
      </c>
      <c r="G1929" s="5">
        <f t="shared" si="120"/>
        <v>-2.9172509076349544E-2</v>
      </c>
      <c r="H1929" s="5">
        <f t="shared" si="121"/>
        <v>1.6068457643833786E-3</v>
      </c>
      <c r="I1929" s="5">
        <f t="shared" si="122"/>
        <v>-1.9378348844421082E-2</v>
      </c>
      <c r="J1929" s="5">
        <f t="shared" si="123"/>
        <v>1.9985912745548035E-4</v>
      </c>
    </row>
    <row r="1930" spans="1:10" ht="15" customHeight="1" x14ac:dyDescent="0.2">
      <c r="A1930" s="3">
        <f>'2_CVaR_t2'!A1930</f>
        <v>44992</v>
      </c>
      <c r="B1930" s="5">
        <f>'2_CVaR_t2'!D1930-1</f>
        <v>-9.7999510622533981E-3</v>
      </c>
      <c r="C1930" s="5">
        <f>'Stocks Returns'!B1926</f>
        <v>-2.0489094514210215E-2</v>
      </c>
      <c r="D1930" s="5">
        <f>'Stocks Returns'!C1926</f>
        <v>-1.5788313120176478E-2</v>
      </c>
      <c r="E1930" s="5">
        <f>'Stocks Returns'!D1926</f>
        <v>1.7079419299743659E-3</v>
      </c>
      <c r="F1930" s="5">
        <f>'Stocks Returns'!E1926</f>
        <v>-1.7433369843008362E-2</v>
      </c>
      <c r="G1930" s="5">
        <f t="shared" si="120"/>
        <v>-1.0582961061621574E-2</v>
      </c>
      <c r="H1930" s="5">
        <f t="shared" si="121"/>
        <v>-1.3182464100903162E-3</v>
      </c>
      <c r="I1930" s="5">
        <f t="shared" si="122"/>
        <v>1.6211383066160302E-2</v>
      </c>
      <c r="J1930" s="5">
        <f t="shared" si="123"/>
        <v>-7.2358238473005116E-3</v>
      </c>
    </row>
    <row r="1931" spans="1:10" ht="15" customHeight="1" x14ac:dyDescent="0.2">
      <c r="A1931" s="3">
        <f>'2_CVaR_t2'!A1931</f>
        <v>44993</v>
      </c>
      <c r="B1931" s="5">
        <f>'2_CVaR_t2'!D1931-1</f>
        <v>-1.2016670217667169E-3</v>
      </c>
      <c r="C1931" s="5">
        <f>'Stocks Returns'!B1927</f>
        <v>3.5087719298245501E-2</v>
      </c>
      <c r="D1931" s="5">
        <f>'Stocks Returns'!C1927</f>
        <v>-4.3912712282115907E-3</v>
      </c>
      <c r="E1931" s="5">
        <f>'Stocks Returns'!D1927</f>
        <v>2.9350870783095839E-2</v>
      </c>
      <c r="F1931" s="5">
        <f>'Stocks Returns'!E1927</f>
        <v>-3.9015327450069304E-3</v>
      </c>
      <c r="G1931" s="5">
        <f t="shared" si="120"/>
        <v>3.6728210001111518E-2</v>
      </c>
      <c r="H1931" s="5">
        <f t="shared" si="121"/>
        <v>-2.5756214191817103E-3</v>
      </c>
      <c r="I1931" s="5">
        <f t="shared" si="122"/>
        <v>3.1164027778242814E-2</v>
      </c>
      <c r="J1931" s="5">
        <f t="shared" si="123"/>
        <v>-2.629601222164248E-3</v>
      </c>
    </row>
    <row r="1932" spans="1:10" ht="15" customHeight="1" x14ac:dyDescent="0.2">
      <c r="A1932" s="3">
        <f>'2_CVaR_t2'!A1932</f>
        <v>44994</v>
      </c>
      <c r="B1932" s="5">
        <f>'2_CVaR_t2'!D1932-1</f>
        <v>-6.9126365502842901E-3</v>
      </c>
      <c r="C1932" s="5">
        <f>'Stocks Returns'!B1928</f>
        <v>-3.7157757496740551E-2</v>
      </c>
      <c r="D1932" s="5">
        <f>'Stocks Returns'!C1928</f>
        <v>-9.8114226562852069E-3</v>
      </c>
      <c r="E1932" s="5">
        <f>'Stocks Returns'!D1928</f>
        <v>-1.4907714150496854E-2</v>
      </c>
      <c r="F1932" s="5">
        <f>'Stocks Returns'!E1928</f>
        <v>-1.3242562715657935E-2</v>
      </c>
      <c r="G1932" s="5">
        <f t="shared" si="120"/>
        <v>-3.0027237195526184E-2</v>
      </c>
      <c r="H1932" s="5">
        <f t="shared" si="121"/>
        <v>4.0927506495572717E-4</v>
      </c>
      <c r="I1932" s="5">
        <f t="shared" si="122"/>
        <v>-4.6656862671067938E-3</v>
      </c>
      <c r="J1932" s="5">
        <f t="shared" si="123"/>
        <v>-6.0422491996398823E-3</v>
      </c>
    </row>
    <row r="1933" spans="1:10" ht="15" customHeight="1" x14ac:dyDescent="0.2">
      <c r="A1933" s="3">
        <f>'2_CVaR_t2'!A1933</f>
        <v>44995</v>
      </c>
      <c r="B1933" s="5">
        <f>'2_CVaR_t2'!D1933-1</f>
        <v>-1.2064350677885916E-2</v>
      </c>
      <c r="C1933" s="5">
        <f>'Stocks Returns'!B1929</f>
        <v>-2.8436018957345932E-2</v>
      </c>
      <c r="D1933" s="5">
        <f>'Stocks Returns'!C1929</f>
        <v>-1.7590109540475463E-2</v>
      </c>
      <c r="E1933" s="5">
        <f>'Stocks Returns'!D1929</f>
        <v>-2.0297862118664578E-2</v>
      </c>
      <c r="F1933" s="5">
        <f>'Stocks Returns'!E1929</f>
        <v>-1.5026935072299463E-2</v>
      </c>
      <c r="G1933" s="5">
        <f t="shared" si="120"/>
        <v>-1.6353088579080452E-2</v>
      </c>
      <c r="H1933" s="5">
        <f t="shared" si="121"/>
        <v>2.1255895758135607E-4</v>
      </c>
      <c r="I1933" s="5">
        <f t="shared" si="122"/>
        <v>-2.4523733836871106E-3</v>
      </c>
      <c r="J1933" s="5">
        <f t="shared" si="123"/>
        <v>-2.4787854112007322E-3</v>
      </c>
    </row>
    <row r="1934" spans="1:10" ht="15" customHeight="1" x14ac:dyDescent="0.2">
      <c r="A1934" s="3">
        <f>'2_CVaR_t2'!A1934</f>
        <v>44998</v>
      </c>
      <c r="B1934" s="5">
        <f>'2_CVaR_t2'!D1934-1</f>
        <v>-5.0662524856742719E-3</v>
      </c>
      <c r="C1934" s="5">
        <f>'Stocks Returns'!B1930</f>
        <v>-2.2996515679442497E-2</v>
      </c>
      <c r="D1934" s="5">
        <f>'Stocks Returns'!C1930</f>
        <v>-7.7264735819375652E-3</v>
      </c>
      <c r="E1934" s="5">
        <f>'Stocks Returns'!D1930</f>
        <v>-3.5552286379795239E-3</v>
      </c>
      <c r="F1934" s="5">
        <f>'Stocks Returns'!E1930</f>
        <v>-3.3966609096142686E-2</v>
      </c>
      <c r="G1934" s="5">
        <f t="shared" si="120"/>
        <v>-1.7640948495034371E-2</v>
      </c>
      <c r="H1934" s="5">
        <f t="shared" si="121"/>
        <v>-2.2316849427605253E-4</v>
      </c>
      <c r="I1934" s="5">
        <f t="shared" si="122"/>
        <v>3.9617045284812595E-3</v>
      </c>
      <c r="J1934" s="5">
        <f t="shared" si="123"/>
        <v>-2.8682970145881125E-2</v>
      </c>
    </row>
    <row r="1935" spans="1:10" ht="15" customHeight="1" x14ac:dyDescent="0.2">
      <c r="A1935" s="3">
        <f>'2_CVaR_t2'!A1935</f>
        <v>44999</v>
      </c>
      <c r="B1935" s="5">
        <f>'2_CVaR_t2'!D1935-1</f>
        <v>1.3524660190733506E-2</v>
      </c>
      <c r="C1935" s="5">
        <f>'Stocks Returns'!B1931</f>
        <v>2.1398002853068032E-3</v>
      </c>
      <c r="D1935" s="5">
        <f>'Stocks Returns'!C1931</f>
        <v>1.9536531915885558E-2</v>
      </c>
      <c r="E1935" s="5">
        <f>'Stocks Returns'!D1931</f>
        <v>2.4114173228346303E-2</v>
      </c>
      <c r="F1935" s="5">
        <f>'Stocks Returns'!E1931</f>
        <v>6.7540723083034937E-3</v>
      </c>
      <c r="G1935" s="5">
        <f t="shared" si="120"/>
        <v>-1.0376319700761312E-2</v>
      </c>
      <c r="H1935" s="5">
        <f t="shared" si="121"/>
        <v>-3.2110600213200099E-4</v>
      </c>
      <c r="I1935" s="5">
        <f t="shared" si="122"/>
        <v>4.1926124820723838E-3</v>
      </c>
      <c r="J1935" s="5">
        <f t="shared" si="123"/>
        <v>-7.2609439692663674E-3</v>
      </c>
    </row>
    <row r="1936" spans="1:10" ht="15" customHeight="1" x14ac:dyDescent="0.2">
      <c r="A1936" s="3">
        <f>'2_CVaR_t2'!A1936</f>
        <v>45000</v>
      </c>
      <c r="B1936" s="5">
        <f>'2_CVaR_t2'!D1936-1</f>
        <v>-8.3637294574835375E-3</v>
      </c>
      <c r="C1936" s="5">
        <f>'Stocks Returns'!B1932</f>
        <v>-3.4163701067615682E-2</v>
      </c>
      <c r="D1936" s="5">
        <f>'Stocks Returns'!C1932</f>
        <v>-1.0472880270739893E-2</v>
      </c>
      <c r="E1936" s="5">
        <f>'Stocks Returns'!D1932</f>
        <v>-3.2796732340220958E-2</v>
      </c>
      <c r="F1936" s="5">
        <f>'Stocks Returns'!E1932</f>
        <v>-6.0378847671665348E-2</v>
      </c>
      <c r="G1936" s="5">
        <f t="shared" si="120"/>
        <v>-2.563822620208496E-2</v>
      </c>
      <c r="H1936" s="5">
        <f t="shared" si="121"/>
        <v>1.8834452715174865E-3</v>
      </c>
      <c r="I1936" s="5">
        <f t="shared" si="122"/>
        <v>-2.0413023486454115E-2</v>
      </c>
      <c r="J1936" s="5">
        <f t="shared" si="123"/>
        <v>-5.1672199194743113E-2</v>
      </c>
    </row>
    <row r="1937" spans="1:10" ht="15" customHeight="1" x14ac:dyDescent="0.2">
      <c r="A1937" s="3">
        <f>'2_CVaR_t2'!A1937</f>
        <v>45001</v>
      </c>
      <c r="B1937" s="5">
        <f>'2_CVaR_t2'!D1937-1</f>
        <v>4.3051673417866532E-3</v>
      </c>
      <c r="C1937" s="5">
        <f>'Stocks Returns'!B1933</f>
        <v>4.3478260869565188E-2</v>
      </c>
      <c r="D1937" s="5">
        <f>'Stocks Returns'!C1933</f>
        <v>4.991449831307504E-3</v>
      </c>
      <c r="E1937" s="5">
        <f>'Stocks Returns'!D1933</f>
        <v>2.1612222084212984E-2</v>
      </c>
      <c r="F1937" s="5">
        <f>'Stocks Returns'!E1933</f>
        <v>1.2179756404872011E-2</v>
      </c>
      <c r="G1937" s="5">
        <f t="shared" si="120"/>
        <v>3.9824959774358439E-2</v>
      </c>
      <c r="H1937" s="5">
        <f t="shared" si="121"/>
        <v>-1.2975148982540749E-3</v>
      </c>
      <c r="I1937" s="5">
        <f t="shared" si="122"/>
        <v>1.5297793102661505E-2</v>
      </c>
      <c r="J1937" s="5">
        <f t="shared" si="123"/>
        <v>7.7352123770627161E-3</v>
      </c>
    </row>
    <row r="1938" spans="1:10" ht="15" customHeight="1" x14ac:dyDescent="0.2">
      <c r="A1938" s="3">
        <f>'2_CVaR_t2'!A1938</f>
        <v>45002</v>
      </c>
      <c r="B1938" s="5">
        <f>'2_CVaR_t2'!D1938-1</f>
        <v>-1.1610608432899294E-3</v>
      </c>
      <c r="C1938" s="5">
        <f>'Stocks Returns'!B1934</f>
        <v>1.2711864406779627E-2</v>
      </c>
      <c r="D1938" s="5">
        <f>'Stocks Returns'!C1934</f>
        <v>-2.7592550011501515E-4</v>
      </c>
      <c r="E1938" s="5">
        <f>'Stocks Returns'!D1934</f>
        <v>-1.8723404255319265E-2</v>
      </c>
      <c r="F1938" s="5">
        <f>'Stocks Returns'!E1934</f>
        <v>-2.0850622406639041E-2</v>
      </c>
      <c r="G1938" s="5">
        <f t="shared" si="120"/>
        <v>1.4313319859921372E-2</v>
      </c>
      <c r="H1938" s="5">
        <f t="shared" si="121"/>
        <v>1.4799626740602343E-3</v>
      </c>
      <c r="I1938" s="5">
        <f t="shared" si="122"/>
        <v>-1.6970178281330205E-2</v>
      </c>
      <c r="J1938" s="5">
        <f t="shared" si="123"/>
        <v>-1.9620842910013866E-2</v>
      </c>
    </row>
    <row r="1939" spans="1:10" ht="15" customHeight="1" x14ac:dyDescent="0.2">
      <c r="A1939" s="3">
        <f>'2_CVaR_t2'!A1939</f>
        <v>45005</v>
      </c>
      <c r="B1939" s="5">
        <f>'2_CVaR_t2'!D1939-1</f>
        <v>3.278781603394787E-3</v>
      </c>
      <c r="C1939" s="5">
        <f>'Stocks Returns'!B1935</f>
        <v>-6.9735006973500324E-3</v>
      </c>
      <c r="D1939" s="5">
        <f>'Stocks Returns'!C1935</f>
        <v>3.4960209761258909E-3</v>
      </c>
      <c r="E1939" s="5">
        <f>'Stocks Returns'!D1935</f>
        <v>1.9576260686408276E-2</v>
      </c>
      <c r="F1939" s="5">
        <f>'Stocks Returns'!E1935</f>
        <v>1.8751986439241364E-2</v>
      </c>
      <c r="G1939" s="5">
        <f t="shared" si="120"/>
        <v>-9.640123776686391E-3</v>
      </c>
      <c r="H1939" s="5">
        <f t="shared" si="121"/>
        <v>-1.2823733915179871E-3</v>
      </c>
      <c r="I1939" s="5">
        <f t="shared" si="122"/>
        <v>1.4776683574970823E-2</v>
      </c>
      <c r="J1939" s="5">
        <f t="shared" si="123"/>
        <v>1.5372901909885007E-2</v>
      </c>
    </row>
    <row r="1940" spans="1:10" ht="15" customHeight="1" x14ac:dyDescent="0.2">
      <c r="A1940" s="3">
        <f>'2_CVaR_t2'!A1940</f>
        <v>45006</v>
      </c>
      <c r="B1940" s="5">
        <f>'2_CVaR_t2'!D1940-1</f>
        <v>1.1017234652649144E-2</v>
      </c>
      <c r="C1940" s="5">
        <f>'Stocks Returns'!B1936</f>
        <v>5.9691011235954994E-2</v>
      </c>
      <c r="D1940" s="5">
        <f>'Stocks Returns'!C1936</f>
        <v>1.7419206967682621E-2</v>
      </c>
      <c r="E1940" s="5">
        <f>'Stocks Returns'!D1936</f>
        <v>0</v>
      </c>
      <c r="F1940" s="5">
        <f>'Stocks Returns'!E1936</f>
        <v>3.6917637271214554E-2</v>
      </c>
      <c r="G1940" s="5">
        <f t="shared" si="120"/>
        <v>4.9585312168961712E-2</v>
      </c>
      <c r="H1940" s="5">
        <f t="shared" si="121"/>
        <v>1.2518411967432502E-3</v>
      </c>
      <c r="I1940" s="5">
        <f t="shared" si="122"/>
        <v>-1.6220829019925068E-2</v>
      </c>
      <c r="J1940" s="5">
        <f t="shared" si="123"/>
        <v>2.5505502401955406E-2</v>
      </c>
    </row>
    <row r="1941" spans="1:10" ht="15" customHeight="1" x14ac:dyDescent="0.2">
      <c r="A1941" s="3">
        <f>'2_CVaR_t2'!A1941</f>
        <v>45007</v>
      </c>
      <c r="B1941" s="5">
        <f>'2_CVaR_t2'!D1941-1</f>
        <v>-6.4696352548287983E-3</v>
      </c>
      <c r="C1941" s="5">
        <f>'Stocks Returns'!B1937</f>
        <v>-3.8436050364479835E-2</v>
      </c>
      <c r="D1941" s="5">
        <f>'Stocks Returns'!C1937</f>
        <v>-8.6055417886911068E-3</v>
      </c>
      <c r="E1941" s="5">
        <f>'Stocks Returns'!D1937</f>
        <v>-2.0901689148134839E-2</v>
      </c>
      <c r="F1941" s="5">
        <f>'Stocks Returns'!E1937</f>
        <v>-1.3438973021763001E-2</v>
      </c>
      <c r="G1941" s="5">
        <f t="shared" si="120"/>
        <v>-3.1731392994596611E-2</v>
      </c>
      <c r="H1941" s="5">
        <f t="shared" si="121"/>
        <v>9.6317432156730644E-4</v>
      </c>
      <c r="I1941" s="5">
        <f t="shared" si="122"/>
        <v>-1.1313490829772772E-2</v>
      </c>
      <c r="J1941" s="5">
        <f t="shared" si="123"/>
        <v>-6.6985255389670545E-3</v>
      </c>
    </row>
    <row r="1942" spans="1:10" ht="15" customHeight="1" x14ac:dyDescent="0.2">
      <c r="A1942" s="3">
        <f>'2_CVaR_t2'!A1942</f>
        <v>45008</v>
      </c>
      <c r="B1942" s="5">
        <f>'2_CVaR_t2'!D1942-1</f>
        <v>8.35276130132101E-3</v>
      </c>
      <c r="C1942" s="5">
        <f>'Stocks Returns'!B1938</f>
        <v>1.3783597518952639E-3</v>
      </c>
      <c r="D1942" s="5">
        <f>'Stocks Returns'!C1938</f>
        <v>1.1588802035993551E-2</v>
      </c>
      <c r="E1942" s="5">
        <f>'Stocks Returns'!D1938</f>
        <v>2.1472011915104838E-2</v>
      </c>
      <c r="F1942" s="5">
        <f>'Stocks Returns'!E1938</f>
        <v>-1.9823116803903695E-2</v>
      </c>
      <c r="G1942" s="5">
        <f t="shared" si="120"/>
        <v>-6.1659462819611474E-3</v>
      </c>
      <c r="H1942" s="5">
        <f t="shared" si="121"/>
        <v>-6.5715843469101032E-4</v>
      </c>
      <c r="I1942" s="5">
        <f t="shared" si="122"/>
        <v>9.1837028904911185E-3</v>
      </c>
      <c r="J1942" s="5">
        <f t="shared" si="123"/>
        <v>-2.8469343755350925E-2</v>
      </c>
    </row>
    <row r="1943" spans="1:10" ht="15" customHeight="1" x14ac:dyDescent="0.2">
      <c r="A1943" s="3">
        <f>'2_CVaR_t2'!A1943</f>
        <v>45009</v>
      </c>
      <c r="B1943" s="5">
        <f>'2_CVaR_t2'!D1943-1</f>
        <v>-6.1600270248896027E-3</v>
      </c>
      <c r="C1943" s="5">
        <f>'Stocks Returns'!B1939</f>
        <v>-3.6476256022023312E-2</v>
      </c>
      <c r="D1943" s="5">
        <f>'Stocks Returns'!C1939</f>
        <v>-6.9634754481333605E-3</v>
      </c>
      <c r="E1943" s="5">
        <f>'Stocks Returns'!D1939</f>
        <v>-3.4872417982988901E-2</v>
      </c>
      <c r="F1943" s="5">
        <f>'Stocks Returns'!E1939</f>
        <v>-1.0267579340385802E-2</v>
      </c>
      <c r="G1943" s="5">
        <f t="shared" si="120"/>
        <v>-3.0069229087352659E-2</v>
      </c>
      <c r="H1943" s="5">
        <f t="shared" si="121"/>
        <v>2.1495786254674566E-3</v>
      </c>
      <c r="I1943" s="5">
        <f t="shared" si="122"/>
        <v>-2.5741173213943418E-2</v>
      </c>
      <c r="J1943" s="5">
        <f t="shared" si="123"/>
        <v>-3.848526648114481E-3</v>
      </c>
    </row>
    <row r="1944" spans="1:10" ht="15" customHeight="1" x14ac:dyDescent="0.2">
      <c r="A1944" s="3">
        <f>'2_CVaR_t2'!A1944</f>
        <v>45012</v>
      </c>
      <c r="B1944" s="5">
        <f>'2_CVaR_t2'!D1944-1</f>
        <v>1.0322500107853294E-3</v>
      </c>
      <c r="C1944" s="5">
        <f>'Stocks Returns'!B1940</f>
        <v>2.4285714285714244E-2</v>
      </c>
      <c r="D1944" s="5">
        <f>'Stocks Returns'!C1940</f>
        <v>3.4835323923272377E-3</v>
      </c>
      <c r="E1944" s="5">
        <f>'Stocks Returns'!D1940</f>
        <v>-2.3668639053254559E-2</v>
      </c>
      <c r="F1944" s="5">
        <f>'Stocks Returns'!E1940</f>
        <v>2.148171434559365E-2</v>
      </c>
      <c r="G1944" s="5">
        <f t="shared" si="120"/>
        <v>2.3778711368149623E-2</v>
      </c>
      <c r="H1944" s="5">
        <f t="shared" si="121"/>
        <v>2.0114427734463339E-3</v>
      </c>
      <c r="I1944" s="5">
        <f t="shared" si="122"/>
        <v>-2.5152540140523226E-2</v>
      </c>
      <c r="J1944" s="5">
        <f t="shared" si="123"/>
        <v>2.043468523593809E-2</v>
      </c>
    </row>
    <row r="1945" spans="1:10" ht="15" customHeight="1" x14ac:dyDescent="0.2">
      <c r="A1945" s="3">
        <f>'2_CVaR_t2'!A1945</f>
        <v>45013</v>
      </c>
      <c r="B1945" s="5">
        <f>'2_CVaR_t2'!D1945-1</f>
        <v>-3.9257349394775654E-3</v>
      </c>
      <c r="C1945" s="5">
        <f>'Stocks Returns'!B1941</f>
        <v>9.7629009762900676E-3</v>
      </c>
      <c r="D1945" s="5">
        <f>'Stocks Returns'!C1941</f>
        <v>-6.6723772598169528E-3</v>
      </c>
      <c r="E1945" s="5">
        <f>'Stocks Returns'!D1941</f>
        <v>3.997421018697711E-3</v>
      </c>
      <c r="F1945" s="5">
        <f>'Stocks Returns'!E1941</f>
        <v>4.6163315551908113E-3</v>
      </c>
      <c r="G1945" s="5">
        <f t="shared" si="120"/>
        <v>1.4022073747317234E-2</v>
      </c>
      <c r="H1945" s="5">
        <f t="shared" si="121"/>
        <v>-8.4761459347860568E-4</v>
      </c>
      <c r="I1945" s="5">
        <f t="shared" si="122"/>
        <v>9.8310541614647553E-3</v>
      </c>
      <c r="J1945" s="5">
        <f t="shared" si="123"/>
        <v>8.7160342841137474E-3</v>
      </c>
    </row>
    <row r="1946" spans="1:10" ht="15" customHeight="1" x14ac:dyDescent="0.2">
      <c r="A1946" s="3">
        <f>'2_CVaR_t2'!A1946</f>
        <v>45014</v>
      </c>
      <c r="B1946" s="5">
        <f>'2_CVaR_t2'!D1946-1</f>
        <v>1.0516744083229446E-2</v>
      </c>
      <c r="C1946" s="5">
        <f>'Stocks Returns'!B1942</f>
        <v>1.2430939226519389E-2</v>
      </c>
      <c r="D1946" s="5">
        <f>'Stocks Returns'!C1942</f>
        <v>1.3479780329505697E-2</v>
      </c>
      <c r="E1946" s="5">
        <f>'Stocks Returns'!D1942</f>
        <v>3.8659131774980704E-2</v>
      </c>
      <c r="F1946" s="5">
        <f>'Stocks Returns'!E1942</f>
        <v>1.8584703359542543E-2</v>
      </c>
      <c r="G1946" s="5">
        <f t="shared" si="120"/>
        <v>2.8063682807825327E-3</v>
      </c>
      <c r="H1946" s="5">
        <f t="shared" si="121"/>
        <v>-1.9509947111598421E-3</v>
      </c>
      <c r="I1946" s="5">
        <f t="shared" si="122"/>
        <v>2.3176981252525562E-2</v>
      </c>
      <c r="J1946" s="5">
        <f t="shared" si="123"/>
        <v>7.6921123724010814E-3</v>
      </c>
    </row>
    <row r="1947" spans="1:10" ht="15" customHeight="1" x14ac:dyDescent="0.2">
      <c r="A1947" s="3">
        <f>'2_CVaR_t2'!A1947</f>
        <v>45015</v>
      </c>
      <c r="B1947" s="5">
        <f>'2_CVaR_t2'!D1947-1</f>
        <v>-1.3881324897776492E-3</v>
      </c>
      <c r="C1947" s="5">
        <f>'Stocks Returns'!B1943</f>
        <v>1.2960436562073685E-2</v>
      </c>
      <c r="D1947" s="5">
        <f>'Stocks Returns'!C1943</f>
        <v>-4.2095835199282838E-3</v>
      </c>
      <c r="E1947" s="5">
        <f>'Stocks Returns'!D1943</f>
        <v>2.3618152590577424E-2</v>
      </c>
      <c r="F1947" s="5">
        <f>'Stocks Returns'!E1943</f>
        <v>-5.0125313283208017E-3</v>
      </c>
      <c r="G1947" s="5">
        <f t="shared" si="120"/>
        <v>1.4780178954751397E-2</v>
      </c>
      <c r="H1947" s="5">
        <f t="shared" si="121"/>
        <v>-2.1195054925759772E-3</v>
      </c>
      <c r="I1947" s="5">
        <f t="shared" si="122"/>
        <v>2.570651563386242E-2</v>
      </c>
      <c r="J1947" s="5">
        <f t="shared" si="123"/>
        <v>-3.5470357324455019E-3</v>
      </c>
    </row>
    <row r="1948" spans="1:10" ht="15" customHeight="1" x14ac:dyDescent="0.2">
      <c r="A1948" s="3">
        <f>'2_CVaR_t2'!A1948</f>
        <v>45016</v>
      </c>
      <c r="B1948" s="5">
        <f>'2_CVaR_t2'!D1948-1</f>
        <v>9.382085678370844E-3</v>
      </c>
      <c r="C1948" s="5">
        <f>'Stocks Returns'!B1944</f>
        <v>1.6835016835016869E-2</v>
      </c>
      <c r="D1948" s="5">
        <f>'Stocks Returns'!C1944</f>
        <v>1.3941356359057355E-2</v>
      </c>
      <c r="E1948" s="5">
        <f>'Stocks Returns'!D1944</f>
        <v>1.2080212611741858E-2</v>
      </c>
      <c r="F1948" s="5">
        <f>'Stocks Returns'!E1944</f>
        <v>-4.0302267002523262E-4</v>
      </c>
      <c r="G1948" s="5">
        <f t="shared" si="120"/>
        <v>8.3012078335668055E-3</v>
      </c>
      <c r="H1948" s="5">
        <f t="shared" si="121"/>
        <v>1.8050062179686237E-4</v>
      </c>
      <c r="I1948" s="5">
        <f t="shared" si="122"/>
        <v>-1.7272854460037498E-3</v>
      </c>
      <c r="J1948" s="5">
        <f t="shared" si="123"/>
        <v>-1.0117759630424075E-2</v>
      </c>
    </row>
    <row r="1949" spans="1:10" ht="15" customHeight="1" x14ac:dyDescent="0.2">
      <c r="A1949" s="3">
        <f>'2_CVaR_t2'!A1949</f>
        <v>45019</v>
      </c>
      <c r="B1949" s="5">
        <f>'2_CVaR_t2'!D1949-1</f>
        <v>9.4078196869744612E-3</v>
      </c>
      <c r="C1949" s="5">
        <f>'Stocks Returns'!B1945</f>
        <v>-1.9205298013244998E-2</v>
      </c>
      <c r="D1949" s="5">
        <f>'Stocks Returns'!C1945</f>
        <v>1.5701233034684625E-2</v>
      </c>
      <c r="E1949" s="5">
        <f>'Stocks Returns'!D1945</f>
        <v>-1.277154452136553E-2</v>
      </c>
      <c r="F1949" s="5">
        <f>'Stocks Returns'!E1945</f>
        <v>9.2833383731478758E-2</v>
      </c>
      <c r="G1949" s="5">
        <f t="shared" si="120"/>
        <v>-2.7763845453275857E-2</v>
      </c>
      <c r="H1949" s="5">
        <f t="shared" si="121"/>
        <v>1.9025035924066947E-3</v>
      </c>
      <c r="I1949" s="5">
        <f t="shared" si="122"/>
        <v>-2.6617023632043341E-2</v>
      </c>
      <c r="J1949" s="5">
        <f t="shared" si="123"/>
        <v>8.3091933087447722E-2</v>
      </c>
    </row>
    <row r="1950" spans="1:10" ht="15" customHeight="1" x14ac:dyDescent="0.2">
      <c r="A1950" s="3">
        <f>'2_CVaR_t2'!A1950</f>
        <v>45020</v>
      </c>
      <c r="B1950" s="5">
        <f>'2_CVaR_t2'!D1950-1</f>
        <v>-4.3467993098644797E-3</v>
      </c>
      <c r="C1950" s="5">
        <f>'Stocks Returns'!B1946</f>
        <v>2.2957461174881733E-2</v>
      </c>
      <c r="D1950" s="5">
        <f>'Stocks Returns'!C1946</f>
        <v>-5.8515283842794918E-3</v>
      </c>
      <c r="E1950" s="5">
        <f>'Stocks Returns'!D1946</f>
        <v>-1.2936767017289297E-2</v>
      </c>
      <c r="F1950" s="5">
        <f>'Stocks Returns'!E1946</f>
        <v>-1.9553587898911706E-2</v>
      </c>
      <c r="G1950" s="5">
        <f t="shared" si="120"/>
        <v>2.7621408624654932E-2</v>
      </c>
      <c r="H1950" s="5">
        <f t="shared" si="121"/>
        <v>5.929304981837644E-4</v>
      </c>
      <c r="I1950" s="5">
        <f t="shared" si="122"/>
        <v>-6.48168121295431E-3</v>
      </c>
      <c r="J1950" s="5">
        <f t="shared" si="123"/>
        <v>-1.5016791184649738E-2</v>
      </c>
    </row>
    <row r="1951" spans="1:10" ht="15" customHeight="1" x14ac:dyDescent="0.2">
      <c r="A1951" s="3">
        <f>'2_CVaR_t2'!A1951</f>
        <v>45021</v>
      </c>
      <c r="B1951" s="5">
        <f>'2_CVaR_t2'!D1951-1</f>
        <v>1.167844112364147E-4</v>
      </c>
      <c r="C1951" s="5">
        <f>'Stocks Returns'!B1947</f>
        <v>-2.3762376237623895E-2</v>
      </c>
      <c r="D1951" s="5">
        <f>'Stocks Returns'!C1947</f>
        <v>2.2401827286304687E-3</v>
      </c>
      <c r="E1951" s="5">
        <f>'Stocks Returns'!D1947</f>
        <v>-2.5967662910338141E-2</v>
      </c>
      <c r="F1951" s="5">
        <f>'Stocks Returns'!E1947</f>
        <v>1.3640639698965229E-2</v>
      </c>
      <c r="G1951" s="5">
        <f t="shared" si="120"/>
        <v>-2.3389330117508243E-2</v>
      </c>
      <c r="H1951" s="5">
        <f t="shared" si="121"/>
        <v>2.115418145851965E-3</v>
      </c>
      <c r="I1951" s="5">
        <f t="shared" si="122"/>
        <v>-2.6100420150192719E-2</v>
      </c>
      <c r="J1951" s="5">
        <f t="shared" si="123"/>
        <v>1.3543927299745007E-2</v>
      </c>
    </row>
    <row r="1952" spans="1:10" ht="15" customHeight="1" x14ac:dyDescent="0.2">
      <c r="A1952" s="3">
        <f>'2_CVaR_t2'!A1952</f>
        <v>45022</v>
      </c>
      <c r="B1952" s="5">
        <f>'2_CVaR_t2'!D1952-1</f>
        <v>-6.5144816049592658E-3</v>
      </c>
      <c r="C1952" s="5">
        <f>'Stocks Returns'!B1948</f>
        <v>2.1636240703177823E-2</v>
      </c>
      <c r="D1952" s="5">
        <f>'Stocks Returns'!C1948</f>
        <v>-9.5542797037295735E-3</v>
      </c>
      <c r="E1952" s="5">
        <f>'Stocks Returns'!D1948</f>
        <v>-1.03118712273641E-2</v>
      </c>
      <c r="F1952" s="5">
        <f>'Stocks Returns'!E1948</f>
        <v>-1.3828306264501156E-2</v>
      </c>
      <c r="G1952" s="5">
        <f t="shared" si="120"/>
        <v>2.8384009455176593E-2</v>
      </c>
      <c r="H1952" s="5">
        <f t="shared" si="121"/>
        <v>8.0438460935215728E-5</v>
      </c>
      <c r="I1952" s="5">
        <f t="shared" si="122"/>
        <v>-6.5748378066382389E-4</v>
      </c>
      <c r="J1952" s="5">
        <f t="shared" si="123"/>
        <v>-7.041305163576885E-3</v>
      </c>
    </row>
    <row r="1953" spans="1:10" ht="15" customHeight="1" x14ac:dyDescent="0.2">
      <c r="A1953" s="3">
        <f>'2_CVaR_t2'!A1953</f>
        <v>45023</v>
      </c>
      <c r="B1953" s="5">
        <f>'2_CVaR_t2'!D1953-1</f>
        <v>3.1594126486123031E-5</v>
      </c>
      <c r="C1953" s="5">
        <f>'Stocks Returns'!B1949</f>
        <v>0</v>
      </c>
      <c r="D1953" s="5">
        <f>'Stocks Returns'!C1949</f>
        <v>0</v>
      </c>
      <c r="E1953" s="5">
        <f>'Stocks Returns'!D1949</f>
        <v>0</v>
      </c>
      <c r="F1953" s="5">
        <f>'Stocks Returns'!E1949</f>
        <v>0</v>
      </c>
      <c r="G1953" s="5">
        <f t="shared" si="120"/>
        <v>4.5494065351061984E-4</v>
      </c>
      <c r="H1953" s="5">
        <f t="shared" si="121"/>
        <v>6.1315236885345803E-7</v>
      </c>
      <c r="I1953" s="5">
        <f t="shared" si="122"/>
        <v>-7.0241384070458875E-6</v>
      </c>
      <c r="J1953" s="5">
        <f t="shared" si="123"/>
        <v>-8.2789821646411454E-6</v>
      </c>
    </row>
    <row r="1954" spans="1:10" ht="15" customHeight="1" x14ac:dyDescent="0.2">
      <c r="A1954" s="3">
        <f>'2_CVaR_t2'!A1954</f>
        <v>45026</v>
      </c>
      <c r="B1954" s="5">
        <f>'2_CVaR_t2'!D1954-1</f>
        <v>2.4636089873701916E-3</v>
      </c>
      <c r="C1954" s="5">
        <f>'Stocks Returns'!B1950</f>
        <v>1.9192587690271434E-2</v>
      </c>
      <c r="D1954" s="5">
        <f>'Stocks Returns'!C1950</f>
        <v>1.9469888048142536E-3</v>
      </c>
      <c r="E1954" s="5">
        <f>'Stocks Returns'!D1950</f>
        <v>2.3506988564167663E-2</v>
      </c>
      <c r="F1954" s="5">
        <f>'Stocks Returns'!E1950</f>
        <v>-2.9173724825899416E-3</v>
      </c>
      <c r="G1954" s="5">
        <f t="shared" si="120"/>
        <v>1.7309600693633589E-2</v>
      </c>
      <c r="H1954" s="5">
        <f t="shared" si="121"/>
        <v>-1.631685469735791E-3</v>
      </c>
      <c r="I1954" s="5">
        <f t="shared" si="122"/>
        <v>1.9910531990809183E-2</v>
      </c>
      <c r="J1954" s="5">
        <f t="shared" si="123"/>
        <v>-5.4502513661206387E-3</v>
      </c>
    </row>
    <row r="1955" spans="1:10" ht="15" customHeight="1" x14ac:dyDescent="0.2">
      <c r="A1955" s="3">
        <f>'2_CVaR_t2'!A1955</f>
        <v>45027</v>
      </c>
      <c r="B1955" s="5">
        <f>'2_CVaR_t2'!D1955-1</f>
        <v>5.6316489971248718E-3</v>
      </c>
      <c r="C1955" s="5">
        <f>'Stocks Returns'!B1951</f>
        <v>-3.0519480519480613E-2</v>
      </c>
      <c r="D1955" s="5">
        <f>'Stocks Returns'!C1951</f>
        <v>8.9210793622751527E-3</v>
      </c>
      <c r="E1955" s="5">
        <f>'Stocks Returns'!D1951</f>
        <v>0</v>
      </c>
      <c r="F1955" s="5">
        <f>'Stocks Returns'!E1951</f>
        <v>7.5507314771117162E-3</v>
      </c>
      <c r="G1955" s="5">
        <f t="shared" si="120"/>
        <v>-3.5447945755050628E-2</v>
      </c>
      <c r="H1955" s="5">
        <f t="shared" si="121"/>
        <v>6.7988186170791359E-4</v>
      </c>
      <c r="I1955" s="5">
        <f t="shared" si="122"/>
        <v>-8.2721950933540515E-3</v>
      </c>
      <c r="J1955" s="5">
        <f t="shared" si="123"/>
        <v>1.7292076001688503E-3</v>
      </c>
    </row>
    <row r="1956" spans="1:10" ht="15" customHeight="1" x14ac:dyDescent="0.2">
      <c r="A1956" s="3">
        <f>'2_CVaR_t2'!A1956</f>
        <v>45028</v>
      </c>
      <c r="B1956" s="5">
        <f>'2_CVaR_t2'!D1956-1</f>
        <v>-2.5554451346739837E-3</v>
      </c>
      <c r="C1956" s="5">
        <f>'Stocks Returns'!B1952</f>
        <v>-5.8271935699932942E-2</v>
      </c>
      <c r="D1956" s="5">
        <f>'Stocks Returns'!C1952</f>
        <v>-2.8014882906542971E-3</v>
      </c>
      <c r="E1956" s="5">
        <f>'Stocks Returns'!D1952</f>
        <v>-1.6387337057727991E-2</v>
      </c>
      <c r="F1956" s="5">
        <f>'Stocks Returns'!E1952</f>
        <v>7.3067915690867569E-3</v>
      </c>
      <c r="G1956" s="5">
        <f t="shared" si="120"/>
        <v>-5.5330040415525361E-2</v>
      </c>
      <c r="H1956" s="5">
        <f t="shared" si="121"/>
        <v>1.0065675091044182E-3</v>
      </c>
      <c r="I1956" s="5">
        <f t="shared" si="122"/>
        <v>-1.2576126865475847E-2</v>
      </c>
      <c r="J1956" s="5">
        <f t="shared" si="123"/>
        <v>9.9840385549586474E-3</v>
      </c>
    </row>
    <row r="1957" spans="1:10" ht="15" customHeight="1" x14ac:dyDescent="0.2">
      <c r="A1957" s="3">
        <f>'2_CVaR_t2'!A1957</f>
        <v>45029</v>
      </c>
      <c r="B1957" s="5">
        <f>'2_CVaR_t2'!D1957-1</f>
        <v>1.4058781347238591E-2</v>
      </c>
      <c r="C1957" s="5">
        <f>'Stocks Returns'!B1953</f>
        <v>-1.4224751066856944E-3</v>
      </c>
      <c r="D1957" s="5">
        <f>'Stocks Returns'!C1953</f>
        <v>2.1421359905184234E-2</v>
      </c>
      <c r="E1957" s="5">
        <f>'Stocks Returns'!D1953</f>
        <v>1.135933358576291E-2</v>
      </c>
      <c r="F1957" s="5">
        <f>'Stocks Returns'!E1953</f>
        <v>1.4042592764809791E-2</v>
      </c>
      <c r="G1957" s="5">
        <f t="shared" si="120"/>
        <v>-1.4452052736622228E-2</v>
      </c>
      <c r="H1957" s="5">
        <f t="shared" si="121"/>
        <v>7.7763586134626042E-4</v>
      </c>
      <c r="I1957" s="5">
        <f t="shared" si="122"/>
        <v>-9.3505413415584902E-3</v>
      </c>
      <c r="J1957" s="5">
        <f t="shared" si="123"/>
        <v>-5.2687827400280628E-4</v>
      </c>
    </row>
    <row r="1958" spans="1:10" ht="15" customHeight="1" x14ac:dyDescent="0.2">
      <c r="A1958" s="3">
        <f>'2_CVaR_t2'!A1958</f>
        <v>45030</v>
      </c>
      <c r="B1958" s="5">
        <f>'2_CVaR_t2'!D1958-1</f>
        <v>3.2083128874875744E-3</v>
      </c>
      <c r="C1958" s="5">
        <f>'Stocks Returns'!B1954</f>
        <v>-1.851851851851849E-2</v>
      </c>
      <c r="D1958" s="5">
        <f>'Stocks Returns'!C1954</f>
        <v>5.715759164553802E-3</v>
      </c>
      <c r="E1958" s="5">
        <f>'Stocks Returns'!D1954</f>
        <v>-7.4878322725570046E-3</v>
      </c>
      <c r="F1958" s="5">
        <f>'Stocks Returns'!E1954</f>
        <v>-4.9523110785033575E-3</v>
      </c>
      <c r="G1958" s="5">
        <f t="shared" si="120"/>
        <v>-2.1117399100866144E-2</v>
      </c>
      <c r="H1958" s="5">
        <f t="shared" si="121"/>
        <v>1.041076247400863E-3</v>
      </c>
      <c r="I1958" s="5">
        <f t="shared" si="122"/>
        <v>-1.2183403977368454E-2</v>
      </c>
      <c r="J1958" s="5">
        <f t="shared" si="123"/>
        <v>-8.2582441990874528E-3</v>
      </c>
    </row>
    <row r="1959" spans="1:10" ht="15" customHeight="1" x14ac:dyDescent="0.2">
      <c r="A1959" s="3">
        <f>'2_CVaR_t2'!A1959</f>
        <v>45033</v>
      </c>
      <c r="B1959" s="5">
        <f>'2_CVaR_t2'!D1959-1</f>
        <v>-8.1441899726053535E-4</v>
      </c>
      <c r="C1959" s="5">
        <f>'Stocks Returns'!B1955</f>
        <v>5.4426705370101525E-2</v>
      </c>
      <c r="D1959" s="5">
        <f>'Stocks Returns'!C1955</f>
        <v>-2.3074950858902321E-3</v>
      </c>
      <c r="E1959" s="5">
        <f>'Stocks Returns'!D1955</f>
        <v>1.2699610209983669E-2</v>
      </c>
      <c r="F1959" s="5">
        <f>'Stocks Returns'!E1955</f>
        <v>-2.6635944700460823E-2</v>
      </c>
      <c r="G1959" s="5">
        <f t="shared" si="120"/>
        <v>5.5694929489189651E-2</v>
      </c>
      <c r="H1959" s="5">
        <f t="shared" si="121"/>
        <v>-1.0617727092570031E-3</v>
      </c>
      <c r="I1959" s="5">
        <f t="shared" si="122"/>
        <v>1.3941224390203903E-2</v>
      </c>
      <c r="J1959" s="5">
        <f t="shared" si="123"/>
        <v>-2.5766003453334269E-2</v>
      </c>
    </row>
    <row r="1960" spans="1:10" ht="15" customHeight="1" x14ac:dyDescent="0.2">
      <c r="A1960" s="3">
        <f>'2_CVaR_t2'!A1960</f>
        <v>45034</v>
      </c>
      <c r="B1960" s="5">
        <f>'2_CVaR_t2'!D1960-1</f>
        <v>4.8709280183811821E-4</v>
      </c>
      <c r="C1960" s="5">
        <f>'Stocks Returns'!B1956</f>
        <v>-1.7894012388162461E-2</v>
      </c>
      <c r="D1960" s="5">
        <f>'Stocks Returns'!C1956</f>
        <v>5.13962652047395E-4</v>
      </c>
      <c r="E1960" s="5">
        <f>'Stocks Returns'!D1956</f>
        <v>2.8557238639184135E-3</v>
      </c>
      <c r="F1960" s="5">
        <f>'Stocks Returns'!E1956</f>
        <v>-6.2494081999809881E-3</v>
      </c>
      <c r="G1960" s="5">
        <f t="shared" si="120"/>
        <v>-1.7876948560504917E-2</v>
      </c>
      <c r="H1960" s="5">
        <f t="shared" si="121"/>
        <v>-1.5579866898353671E-4</v>
      </c>
      <c r="I1960" s="5">
        <f t="shared" si="122"/>
        <v>2.1764251659753585E-3</v>
      </c>
      <c r="J1960" s="5">
        <f t="shared" si="123"/>
        <v>-6.7305263614457073E-3</v>
      </c>
    </row>
    <row r="1961" spans="1:10" ht="15" customHeight="1" x14ac:dyDescent="0.2">
      <c r="A1961" s="3">
        <f>'2_CVaR_t2'!A1961</f>
        <v>45035</v>
      </c>
      <c r="B1961" s="5">
        <f>'2_CVaR_t2'!D1961-1</f>
        <v>-3.6142483069148135E-3</v>
      </c>
      <c r="C1961" s="5">
        <f>'Stocks Returns'!B1957</f>
        <v>1.4015416958654825E-3</v>
      </c>
      <c r="D1961" s="5">
        <f>'Stocks Returns'!C1957</f>
        <v>-4.4092465753424737E-3</v>
      </c>
      <c r="E1961" s="5">
        <f>'Stocks Returns'!D1957</f>
        <v>-1.7209359910858035E-2</v>
      </c>
      <c r="F1961" s="5">
        <f>'Stocks Returns'!E1957</f>
        <v>2.9537875178655693E-3</v>
      </c>
      <c r="G1961" s="5">
        <f t="shared" si="120"/>
        <v>5.361278298704363E-3</v>
      </c>
      <c r="H1961" s="5">
        <f t="shared" si="121"/>
        <v>9.5708953879138428E-4</v>
      </c>
      <c r="I1961" s="5">
        <f t="shared" si="122"/>
        <v>-1.1835452668601365E-2</v>
      </c>
      <c r="J1961" s="5">
        <f t="shared" si="123"/>
        <v>6.7301455442158788E-3</v>
      </c>
    </row>
    <row r="1962" spans="1:10" ht="15" customHeight="1" x14ac:dyDescent="0.2">
      <c r="A1962" s="3">
        <f>'2_CVaR_t2'!A1962</f>
        <v>45036</v>
      </c>
      <c r="B1962" s="5">
        <f>'2_CVaR_t2'!D1962-1</f>
        <v>4.2319359153073499E-3</v>
      </c>
      <c r="C1962" s="5">
        <f>'Stocks Returns'!B1958</f>
        <v>-3.2190342897130853E-2</v>
      </c>
      <c r="D1962" s="5">
        <f>'Stocks Returns'!C1958</f>
        <v>8.7285548437030513E-3</v>
      </c>
      <c r="E1962" s="5">
        <f>'Stocks Returns'!D1958</f>
        <v>-2.3683547493071222E-2</v>
      </c>
      <c r="F1962" s="5">
        <f>'Stocks Returns'!E1958</f>
        <v>-1.4060421812654433E-2</v>
      </c>
      <c r="G1962" s="5">
        <f t="shared" si="120"/>
        <v>-3.5773245665592368E-2</v>
      </c>
      <c r="H1962" s="5">
        <f t="shared" si="121"/>
        <v>2.5473675493325647E-3</v>
      </c>
      <c r="I1962" s="5">
        <f t="shared" si="122"/>
        <v>-2.9889893558810658E-2</v>
      </c>
      <c r="J1962" s="5">
        <f t="shared" si="123"/>
        <v>-1.8428946546733202E-2</v>
      </c>
    </row>
    <row r="1963" spans="1:10" ht="15" customHeight="1" x14ac:dyDescent="0.2">
      <c r="A1963" s="3">
        <f>'2_CVaR_t2'!A1963</f>
        <v>45037</v>
      </c>
      <c r="B1963" s="5">
        <f>'2_CVaR_t2'!D1963-1</f>
        <v>-1.9381104144525763E-3</v>
      </c>
      <c r="C1963" s="5">
        <f>'Stocks Returns'!B1959</f>
        <v>-1.8076644974692746E-2</v>
      </c>
      <c r="D1963" s="5">
        <f>'Stocks Returns'!C1959</f>
        <v>-2.344416027280416E-3</v>
      </c>
      <c r="E1963" s="5">
        <f>'Stocks Returns'!D1959</f>
        <v>-9.0322580645161299E-3</v>
      </c>
      <c r="F1963" s="5">
        <f>'Stocks Returns'!E1959</f>
        <v>-1.4646367315474973E-2</v>
      </c>
      <c r="G1963" s="5">
        <f t="shared" si="120"/>
        <v>-1.5728201619800774E-2</v>
      </c>
      <c r="H1963" s="5">
        <f t="shared" si="121"/>
        <v>5.5508512594716966E-4</v>
      </c>
      <c r="I1963" s="5">
        <f t="shared" si="122"/>
        <v>-6.1321776945459476E-3</v>
      </c>
      <c r="J1963" s="5">
        <f t="shared" si="123"/>
        <v>-1.2609956534532465E-2</v>
      </c>
    </row>
    <row r="1964" spans="1:10" ht="15" customHeight="1" x14ac:dyDescent="0.2">
      <c r="A1964" s="3">
        <f>'2_CVaR_t2'!A1964</f>
        <v>45040</v>
      </c>
      <c r="B1964" s="5">
        <f>'2_CVaR_t2'!D1964-1</f>
        <v>-3.0685264106415922E-3</v>
      </c>
      <c r="C1964" s="5">
        <f>'Stocks Returns'!B1960</f>
        <v>-1.6200294550810068E-2</v>
      </c>
      <c r="D1964" s="5">
        <f>'Stocks Returns'!C1960</f>
        <v>-5.5116428113651805E-3</v>
      </c>
      <c r="E1964" s="5">
        <f>'Stocks Returns'!D1960</f>
        <v>6.1197916666666519E-3</v>
      </c>
      <c r="F1964" s="5">
        <f>'Stocks Returns'!E1960</f>
        <v>1.3592802659886605E-2</v>
      </c>
      <c r="G1964" s="5">
        <f t="shared" si="120"/>
        <v>-1.2765167534495189E-2</v>
      </c>
      <c r="H1964" s="5">
        <f t="shared" si="121"/>
        <v>-9.4846606658444913E-4</v>
      </c>
      <c r="I1964" s="5">
        <f t="shared" si="122"/>
        <v>1.0688263092534338E-2</v>
      </c>
      <c r="J1964" s="5">
        <f t="shared" si="123"/>
        <v>1.6802663553483439E-2</v>
      </c>
    </row>
    <row r="1965" spans="1:10" ht="15" customHeight="1" x14ac:dyDescent="0.2">
      <c r="A1965" s="3">
        <f>'2_CVaR_t2'!A1965</f>
        <v>45041</v>
      </c>
      <c r="B1965" s="5">
        <f>'2_CVaR_t2'!D1965-1</f>
        <v>-1.0474076823181355E-2</v>
      </c>
      <c r="C1965" s="5">
        <f>'Stocks Returns'!B1961</f>
        <v>-4.1167664670658577E-2</v>
      </c>
      <c r="D1965" s="5">
        <f>'Stocks Returns'!C1961</f>
        <v>-1.3619178553015976E-2</v>
      </c>
      <c r="E1965" s="5">
        <f>'Stocks Returns'!D1961</f>
        <v>-3.7530736378930896E-2</v>
      </c>
      <c r="F1965" s="5">
        <f>'Stocks Returns'!E1961</f>
        <v>-1.5050651230101297E-2</v>
      </c>
      <c r="G1965" s="5">
        <f t="shared" si="120"/>
        <v>-3.0613485319379199E-2</v>
      </c>
      <c r="H1965" s="5">
        <f t="shared" si="121"/>
        <v>1.8430243068363328E-3</v>
      </c>
      <c r="I1965" s="5">
        <f t="shared" si="122"/>
        <v>-2.2032347016716636E-2</v>
      </c>
      <c r="J1965" s="5">
        <f t="shared" si="123"/>
        <v>-4.1533159950594509E-3</v>
      </c>
    </row>
    <row r="1966" spans="1:10" ht="15" customHeight="1" x14ac:dyDescent="0.2">
      <c r="A1966" s="3">
        <f>'2_CVaR_t2'!A1966</f>
        <v>45042</v>
      </c>
      <c r="B1966" s="5">
        <f>'2_CVaR_t2'!D1966-1</f>
        <v>-4.1113718411944777E-3</v>
      </c>
      <c r="C1966" s="5">
        <f>'Stocks Returns'!B1962</f>
        <v>-1.795472287275568E-2</v>
      </c>
      <c r="D1966" s="5">
        <f>'Stocks Returns'!C1962</f>
        <v>-6.2720501764014225E-3</v>
      </c>
      <c r="E1966" s="5">
        <f>'Stocks Returns'!D1962</f>
        <v>-3.4960333467797255E-3</v>
      </c>
      <c r="F1966" s="5">
        <f>'Stocks Returns'!E1962</f>
        <v>-1.5868351454598972E-2</v>
      </c>
      <c r="G1966" s="5">
        <f t="shared" si="120"/>
        <v>-1.3517094923517103E-2</v>
      </c>
      <c r="H1966" s="5">
        <f t="shared" si="121"/>
        <v>-1.7407872381166711E-4</v>
      </c>
      <c r="I1966" s="5">
        <f t="shared" si="122"/>
        <v>2.6115829557383889E-3</v>
      </c>
      <c r="J1966" s="5">
        <f t="shared" si="123"/>
        <v>-1.1575944761854837E-2</v>
      </c>
    </row>
    <row r="1967" spans="1:10" ht="15" customHeight="1" x14ac:dyDescent="0.2">
      <c r="A1967" s="3">
        <f>'2_CVaR_t2'!A1967</f>
        <v>45043</v>
      </c>
      <c r="B1967" s="5">
        <f>'2_CVaR_t2'!D1967-1</f>
        <v>7.8972718494352279E-4</v>
      </c>
      <c r="C1967" s="5">
        <f>'Stocks Returns'!B1963</f>
        <v>4.0540540540540571E-2</v>
      </c>
      <c r="D1967" s="5">
        <f>'Stocks Returns'!C1963</f>
        <v>3.7694499232960865E-3</v>
      </c>
      <c r="E1967" s="5">
        <f>'Stocks Returns'!D1963</f>
        <v>-3.116988260693565E-2</v>
      </c>
      <c r="F1967" s="5">
        <f>'Stocks Returns'!E1963</f>
        <v>7.564447098636462E-3</v>
      </c>
      <c r="G1967" s="5">
        <f t="shared" si="120"/>
        <v>4.0266677983031803E-2</v>
      </c>
      <c r="H1967" s="5">
        <f t="shared" si="121"/>
        <v>2.6542902373847821E-3</v>
      </c>
      <c r="I1967" s="5">
        <f t="shared" si="122"/>
        <v>-3.2295842091423069E-2</v>
      </c>
      <c r="J1967" s="5">
        <f t="shared" si="123"/>
        <v>6.769173482767921E-3</v>
      </c>
    </row>
    <row r="1968" spans="1:10" ht="15" customHeight="1" x14ac:dyDescent="0.2">
      <c r="A1968" s="3">
        <f>'2_CVaR_t2'!A1968</f>
        <v>45044</v>
      </c>
      <c r="B1968" s="5">
        <f>'2_CVaR_t2'!D1968-1</f>
        <v>1.1094886139443982E-2</v>
      </c>
      <c r="C1968" s="5">
        <f>'Stocks Returns'!B1964</f>
        <v>3.972498090145149E-2</v>
      </c>
      <c r="D1968" s="5">
        <f>'Stocks Returns'!C1964</f>
        <v>1.6243832147067705E-2</v>
      </c>
      <c r="E1968" s="5">
        <f>'Stocks Returns'!D1964</f>
        <v>1.6573816155988741E-2</v>
      </c>
      <c r="F1968" s="5">
        <f>'Stocks Returns'!E1964</f>
        <v>1.6398300898943008E-2</v>
      </c>
      <c r="G1968" s="5">
        <f t="shared" si="120"/>
        <v>2.9544634446001541E-2</v>
      </c>
      <c r="H1968" s="5">
        <f t="shared" si="121"/>
        <v>-3.781622750069491E-5</v>
      </c>
      <c r="I1968" s="5">
        <f t="shared" si="122"/>
        <v>2.3838061379008804E-4</v>
      </c>
      <c r="J1968" s="5">
        <f t="shared" si="123"/>
        <v>4.9055584071498789E-3</v>
      </c>
    </row>
    <row r="1969" spans="1:10" ht="15" customHeight="1" x14ac:dyDescent="0.2">
      <c r="A1969" s="3">
        <f>'2_CVaR_t2'!A1969</f>
        <v>45047</v>
      </c>
      <c r="B1969" s="5">
        <f>'2_CVaR_t2'!D1969-1</f>
        <v>1.1318564003084397E-3</v>
      </c>
      <c r="C1969" s="5">
        <f>'Stocks Returns'!B1965</f>
        <v>-2.3512123438648058E-2</v>
      </c>
      <c r="D1969" s="5">
        <f>'Stocks Returns'!C1965</f>
        <v>-9.45301422248912E-4</v>
      </c>
      <c r="E1969" s="5">
        <f>'Stocks Returns'!D1965</f>
        <v>3.2744211535826739E-2</v>
      </c>
      <c r="F1969" s="5">
        <f>'Stocks Returns'!E1965</f>
        <v>-3.498882301486983E-3</v>
      </c>
      <c r="G1969" s="5">
        <f t="shared" si="120"/>
        <v>-2.4114879279413522E-2</v>
      </c>
      <c r="H1969" s="5">
        <f t="shared" si="121"/>
        <v>-2.5639854980120634E-3</v>
      </c>
      <c r="I1969" s="5">
        <f t="shared" si="122"/>
        <v>3.1113300489436075E-2</v>
      </c>
      <c r="J1969" s="5">
        <f t="shared" si="123"/>
        <v>-4.6493097436157531E-3</v>
      </c>
    </row>
    <row r="1970" spans="1:10" ht="15" customHeight="1" x14ac:dyDescent="0.2">
      <c r="A1970" s="3">
        <f>'2_CVaR_t2'!A1970</f>
        <v>45048</v>
      </c>
      <c r="B1970" s="5">
        <f>'2_CVaR_t2'!D1970-1</f>
        <v>-1.4429711426849123E-2</v>
      </c>
      <c r="C1970" s="5">
        <f>'Stocks Returns'!B1966</f>
        <v>-4.5146726862302478E-2</v>
      </c>
      <c r="D1970" s="5">
        <f>'Stocks Returns'!C1966</f>
        <v>-2.3783923272117313E-2</v>
      </c>
      <c r="E1970" s="5">
        <f>'Stocks Returns'!D1966</f>
        <v>9.8169275669939271E-3</v>
      </c>
      <c r="F1970" s="5">
        <f>'Stocks Returns'!E1966</f>
        <v>-3.794011508826689E-2</v>
      </c>
      <c r="G1970" s="5">
        <f t="shared" si="120"/>
        <v>-3.0789944302242876E-2</v>
      </c>
      <c r="H1970" s="5">
        <f t="shared" si="121"/>
        <v>-2.500064701967817E-3</v>
      </c>
      <c r="I1970" s="5">
        <f t="shared" si="122"/>
        <v>3.1153473338359414E-2</v>
      </c>
      <c r="J1970" s="5">
        <f t="shared" si="123"/>
        <v>-2.2936557111383073E-2</v>
      </c>
    </row>
    <row r="1971" spans="1:10" ht="15" customHeight="1" x14ac:dyDescent="0.2">
      <c r="A1971" s="3">
        <f>'2_CVaR_t2'!A1971</f>
        <v>45049</v>
      </c>
      <c r="B1971" s="5">
        <f>'2_CVaR_t2'!D1971-1</f>
        <v>-2.6962460180433023E-3</v>
      </c>
      <c r="C1971" s="5">
        <f>'Stocks Returns'!B1967</f>
        <v>1.1032308904649346E-2</v>
      </c>
      <c r="D1971" s="5">
        <f>'Stocks Returns'!C1967</f>
        <v>-4.4056745087672766E-3</v>
      </c>
      <c r="E1971" s="5">
        <f>'Stocks Returns'!D1967</f>
        <v>1.7078297425117128E-3</v>
      </c>
      <c r="F1971" s="5">
        <f>'Stocks Returns'!E1967</f>
        <v>-2.5851581508515742E-2</v>
      </c>
      <c r="G1971" s="5">
        <f t="shared" si="120"/>
        <v>1.4109557917230613E-2</v>
      </c>
      <c r="H1971" s="5">
        <f t="shared" si="121"/>
        <v>-3.9039677149142055E-4</v>
      </c>
      <c r="I1971" s="5">
        <f t="shared" si="122"/>
        <v>5.7268492149472544E-3</v>
      </c>
      <c r="J1971" s="5">
        <f t="shared" si="123"/>
        <v>-2.302817345184463E-2</v>
      </c>
    </row>
    <row r="1972" spans="1:10" ht="15" customHeight="1" x14ac:dyDescent="0.2">
      <c r="A1972" s="3">
        <f>'2_CVaR_t2'!A1972</f>
        <v>45050</v>
      </c>
      <c r="B1972" s="5">
        <f>'2_CVaR_t2'!D1972-1</f>
        <v>-1.1400703468570361E-3</v>
      </c>
      <c r="C1972" s="5">
        <f>'Stocks Returns'!B1968</f>
        <v>-3.8971161340607963E-2</v>
      </c>
      <c r="D1972" s="5">
        <f>'Stocks Returns'!C1968</f>
        <v>-1.6815647402425027E-3</v>
      </c>
      <c r="E1972" s="5">
        <f>'Stocks Returns'!D1968</f>
        <v>-2.8852459016392995E-3</v>
      </c>
      <c r="F1972" s="5">
        <f>'Stocks Returns'!E1968</f>
        <v>1.3216775939223657E-2</v>
      </c>
      <c r="G1972" s="5">
        <f t="shared" si="120"/>
        <v>-3.7389884325842601E-2</v>
      </c>
      <c r="H1972" s="5">
        <f t="shared" si="121"/>
        <v>4.3430933572066342E-5</v>
      </c>
      <c r="I1972" s="5">
        <f t="shared" si="122"/>
        <v>-1.1629999886415476E-3</v>
      </c>
      <c r="J1972" s="5">
        <f t="shared" si="123"/>
        <v>1.4424765846452638E-2</v>
      </c>
    </row>
    <row r="1973" spans="1:10" ht="15" customHeight="1" x14ac:dyDescent="0.2">
      <c r="A1973" s="3">
        <f>'2_CVaR_t2'!A1973</f>
        <v>45051</v>
      </c>
      <c r="B1973" s="5">
        <f>'2_CVaR_t2'!D1973-1</f>
        <v>1.666487555818752E-2</v>
      </c>
      <c r="C1973" s="5">
        <f>'Stocks Returns'!B1969</f>
        <v>4.5417680454176823E-2</v>
      </c>
      <c r="D1973" s="5">
        <f>'Stocks Returns'!C1969</f>
        <v>2.7393617021276517E-2</v>
      </c>
      <c r="E1973" s="5">
        <f>'Stocks Returns'!D1969</f>
        <v>-1.1179797448375606E-2</v>
      </c>
      <c r="F1973" s="5">
        <f>'Stocks Returns'!E1969</f>
        <v>3.0916187345932711E-2</v>
      </c>
      <c r="G1973" s="5">
        <f t="shared" si="120"/>
        <v>2.9882830421235927E-2</v>
      </c>
      <c r="H1973" s="5">
        <f t="shared" si="121"/>
        <v>2.9144064462317439E-3</v>
      </c>
      <c r="I1973" s="5">
        <f t="shared" si="122"/>
        <v>-3.5736030076783915E-2</v>
      </c>
      <c r="J1973" s="5">
        <f t="shared" si="123"/>
        <v>1.3641409981187288E-2</v>
      </c>
    </row>
    <row r="1974" spans="1:10" ht="15" customHeight="1" x14ac:dyDescent="0.2">
      <c r="A1974" s="3">
        <f>'2_CVaR_t2'!A1974</f>
        <v>45054</v>
      </c>
      <c r="B1974" s="5">
        <f>'2_CVaR_t2'!D1974-1</f>
        <v>6.303288290732123E-4</v>
      </c>
      <c r="C1974" s="5">
        <f>'Stocks Returns'!B1970</f>
        <v>4.4220325833979945E-2</v>
      </c>
      <c r="D1974" s="5">
        <f>'Stocks Returns'!C1970</f>
        <v>1.9414962464405772E-3</v>
      </c>
      <c r="E1974" s="5">
        <f>'Stocks Returns'!D1970</f>
        <v>-1.2104283054003906E-2</v>
      </c>
      <c r="F1974" s="5">
        <f>'Stocks Returns'!E1970</f>
        <v>5.2804622895288311E-3</v>
      </c>
      <c r="G1974" s="5">
        <f t="shared" si="120"/>
        <v>4.4099694997860386E-2</v>
      </c>
      <c r="H1974" s="5">
        <f t="shared" si="121"/>
        <v>1.0609290953918066E-3</v>
      </c>
      <c r="I1974" s="5">
        <f t="shared" si="122"/>
        <v>-1.299498508269155E-2</v>
      </c>
      <c r="J1974" s="5">
        <f t="shared" si="123"/>
        <v>4.6506552092396881E-3</v>
      </c>
    </row>
    <row r="1975" spans="1:10" ht="15" customHeight="1" x14ac:dyDescent="0.2">
      <c r="A1975" s="3">
        <f>'2_CVaR_t2'!A1975</f>
        <v>45055</v>
      </c>
      <c r="B1975" s="5">
        <f>'2_CVaR_t2'!D1975-1</f>
        <v>1.7310652626525425E-3</v>
      </c>
      <c r="C1975" s="5">
        <f>'Stocks Returns'!B1971</f>
        <v>-3.714710252600395E-3</v>
      </c>
      <c r="D1975" s="5">
        <f>'Stocks Returns'!C1971</f>
        <v>4.4352581492486109E-3</v>
      </c>
      <c r="E1975" s="5">
        <f>'Stocks Returns'!D1971</f>
        <v>-2.1004443247610083E-2</v>
      </c>
      <c r="F1975" s="5">
        <f>'Stocks Returns'!E1971</f>
        <v>6.2438057482656628E-3</v>
      </c>
      <c r="G1975" s="5">
        <f t="shared" si="120"/>
        <v>-4.8934933989634227E-3</v>
      </c>
      <c r="H1975" s="5">
        <f t="shared" si="121"/>
        <v>1.9346959313811044E-3</v>
      </c>
      <c r="I1975" s="5">
        <f t="shared" si="122"/>
        <v>-2.3519732000897825E-2</v>
      </c>
      <c r="J1975" s="5">
        <f t="shared" si="123"/>
        <v>4.4713579973375958E-3</v>
      </c>
    </row>
    <row r="1976" spans="1:10" ht="15" customHeight="1" x14ac:dyDescent="0.2">
      <c r="A1976" s="3">
        <f>'2_CVaR_t2'!A1976</f>
        <v>45056</v>
      </c>
      <c r="B1976" s="5">
        <f>'2_CVaR_t2'!D1976-1</f>
        <v>-4.2887498338235464E-3</v>
      </c>
      <c r="C1976" s="5">
        <f>'Stocks Returns'!B1972</f>
        <v>-2.7591349739000792E-2</v>
      </c>
      <c r="D1976" s="5">
        <f>'Stocks Returns'!C1972</f>
        <v>-8.5312526794134591E-3</v>
      </c>
      <c r="E1976" s="5">
        <f>'Stocks Returns'!D1972</f>
        <v>2.0079768945124643E-2</v>
      </c>
      <c r="F1976" s="5">
        <f>'Stocks Returns'!E1972</f>
        <v>-1.044026396139075E-2</v>
      </c>
      <c r="G1976" s="5">
        <f t="shared" si="120"/>
        <v>-2.2983206008726002E-2</v>
      </c>
      <c r="H1976" s="5">
        <f t="shared" si="121"/>
        <v>-2.1722273866351827E-3</v>
      </c>
      <c r="I1976" s="5">
        <f t="shared" si="122"/>
        <v>2.6449179009773765E-2</v>
      </c>
      <c r="J1976" s="5">
        <f t="shared" si="123"/>
        <v>-5.9637266245875283E-3</v>
      </c>
    </row>
    <row r="1977" spans="1:10" ht="15" customHeight="1" x14ac:dyDescent="0.2">
      <c r="A1977" s="3">
        <f>'2_CVaR_t2'!A1977</f>
        <v>45057</v>
      </c>
      <c r="B1977" s="5">
        <f>'2_CVaR_t2'!D1977-1</f>
        <v>-1.3991417739268597E-3</v>
      </c>
      <c r="C1977" s="5">
        <f>'Stocks Returns'!B1973</f>
        <v>-5.0613496932515267E-2</v>
      </c>
      <c r="D1977" s="5">
        <f>'Stocks Returns'!C1973</f>
        <v>-1.1242270938730536E-3</v>
      </c>
      <c r="E1977" s="5">
        <f>'Stocks Returns'!D1973</f>
        <v>-1.3752190912767914E-2</v>
      </c>
      <c r="F1977" s="5">
        <f>'Stocks Returns'!E1973</f>
        <v>-5.7728675226436099E-3</v>
      </c>
      <c r="G1977" s="5">
        <f t="shared" si="120"/>
        <v>-4.8783171171193407E-2</v>
      </c>
      <c r="H1977" s="5">
        <f t="shared" si="121"/>
        <v>9.820537096088041E-4</v>
      </c>
      <c r="I1977" s="5">
        <f t="shared" si="122"/>
        <v>-1.1647579168767163E-2</v>
      </c>
      <c r="J1977" s="5">
        <f t="shared" si="123"/>
        <v>-4.2959435271626E-3</v>
      </c>
    </row>
    <row r="1978" spans="1:10" ht="15" customHeight="1" x14ac:dyDescent="0.2">
      <c r="A1978" s="3">
        <f>'2_CVaR_t2'!A1978</f>
        <v>45058</v>
      </c>
      <c r="B1978" s="5">
        <f>'2_CVaR_t2'!D1978-1</f>
        <v>1.4916856906646014E-3</v>
      </c>
      <c r="C1978" s="5">
        <f>'Stocks Returns'!B1974</f>
        <v>1.050080775444262E-2</v>
      </c>
      <c r="D1978" s="5">
        <f>'Stocks Returns'!C1974</f>
        <v>1.6016622657029078E-3</v>
      </c>
      <c r="E1978" s="5">
        <f>'Stocks Returns'!D1974</f>
        <v>9.0225563909773765E-3</v>
      </c>
      <c r="F1978" s="5">
        <f>'Stocks Returns'!E1974</f>
        <v>-4.6050655721292522E-3</v>
      </c>
      <c r="G1978" s="5">
        <f t="shared" si="120"/>
        <v>9.552143317151901E-3</v>
      </c>
      <c r="H1978" s="5">
        <f t="shared" si="121"/>
        <v>-5.4659606370636559E-4</v>
      </c>
      <c r="I1978" s="5">
        <f t="shared" si="122"/>
        <v>6.8605700840595387E-3</v>
      </c>
      <c r="J1978" s="5">
        <f t="shared" si="123"/>
        <v>-6.1290207445168568E-3</v>
      </c>
    </row>
    <row r="1979" spans="1:10" ht="15" customHeight="1" x14ac:dyDescent="0.2">
      <c r="A1979" s="3">
        <f>'2_CVaR_t2'!A1979</f>
        <v>45061</v>
      </c>
      <c r="B1979" s="5">
        <f>'2_CVaR_t2'!D1979-1</f>
        <v>5.0232900149971282E-3</v>
      </c>
      <c r="C1979" s="5">
        <f>'Stocks Returns'!B1975</f>
        <v>2.3980815347721895E-2</v>
      </c>
      <c r="D1979" s="5">
        <f>'Stocks Returns'!C1975</f>
        <v>6.1803094476617915E-3</v>
      </c>
      <c r="E1979" s="5">
        <f>'Stocks Returns'!D1975</f>
        <v>2.1270830510770722E-2</v>
      </c>
      <c r="F1979" s="5">
        <f>'Stocks Returns'!E1975</f>
        <v>8.6493010157899786E-3</v>
      </c>
      <c r="G1979" s="5">
        <f t="shared" si="120"/>
        <v>1.9637173547406548E-2</v>
      </c>
      <c r="H1979" s="5">
        <f t="shared" si="121"/>
        <v>-1.1655433365530725E-3</v>
      </c>
      <c r="I1979" s="5">
        <f t="shared" si="122"/>
        <v>1.3896517867752346E-2</v>
      </c>
      <c r="J1979" s="5">
        <f t="shared" si="123"/>
        <v>3.4592959058486221E-3</v>
      </c>
    </row>
    <row r="1980" spans="1:10" ht="15" customHeight="1" x14ac:dyDescent="0.2">
      <c r="A1980" s="3">
        <f>'2_CVaR_t2'!A1980</f>
        <v>45062</v>
      </c>
      <c r="B1980" s="5">
        <f>'2_CVaR_t2'!D1980-1</f>
        <v>-7.2251462823915702E-3</v>
      </c>
      <c r="C1980" s="5">
        <f>'Stocks Returns'!B1976</f>
        <v>-5.1522248243559776E-2</v>
      </c>
      <c r="D1980" s="5">
        <f>'Stocks Returns'!C1976</f>
        <v>-1.0051114642841807E-2</v>
      </c>
      <c r="E1980" s="5">
        <f>'Stocks Returns'!D1976</f>
        <v>-1.7643937383921449E-2</v>
      </c>
      <c r="F1980" s="5">
        <f>'Stocks Returns'!E1976</f>
        <v>-2.2135806162129956E-2</v>
      </c>
      <c r="G1980" s="5">
        <f t="shared" si="120"/>
        <v>-4.4091308255202334E-2</v>
      </c>
      <c r="H1980" s="5">
        <f t="shared" si="121"/>
        <v>6.2951536455085194E-4</v>
      </c>
      <c r="I1980" s="5">
        <f t="shared" si="122"/>
        <v>-6.9406735982737479E-3</v>
      </c>
      <c r="J1980" s="5">
        <f t="shared" si="123"/>
        <v>-1.4611085895337703E-2</v>
      </c>
    </row>
    <row r="1981" spans="1:10" ht="15" customHeight="1" x14ac:dyDescent="0.2">
      <c r="A1981" s="3">
        <f>'2_CVaR_t2'!A1981</f>
        <v>45063</v>
      </c>
      <c r="B1981" s="5">
        <f>'2_CVaR_t2'!D1981-1</f>
        <v>7.8005110910854825E-3</v>
      </c>
      <c r="C1981" s="5">
        <f>'Stocks Returns'!B1977</f>
        <v>2.9629629629629672E-2</v>
      </c>
      <c r="D1981" s="5">
        <f>'Stocks Returns'!C1977</f>
        <v>9.45893174816681E-3</v>
      </c>
      <c r="E1981" s="5">
        <f>'Stocks Returns'!D1977</f>
        <v>3.4436191762322821E-2</v>
      </c>
      <c r="F1981" s="5">
        <f>'Stocks Returns'!E1977</f>
        <v>2.6919547262159726E-2</v>
      </c>
      <c r="G1981" s="5">
        <f t="shared" si="120"/>
        <v>2.2616208935775092E-2</v>
      </c>
      <c r="H1981" s="5">
        <f t="shared" si="121"/>
        <v>-1.9742613888137136E-3</v>
      </c>
      <c r="I1981" s="5">
        <f t="shared" si="122"/>
        <v>2.2962953750929625E-2</v>
      </c>
      <c r="J1981" s="5">
        <f t="shared" si="123"/>
        <v>1.8846594285602265E-2</v>
      </c>
    </row>
    <row r="1982" spans="1:10" ht="15" customHeight="1" x14ac:dyDescent="0.2">
      <c r="A1982" s="3">
        <f>'2_CVaR_t2'!A1982</f>
        <v>45064</v>
      </c>
      <c r="B1982" s="5">
        <f>'2_CVaR_t2'!D1982-1</f>
        <v>3.7397316477345566E-3</v>
      </c>
      <c r="C1982" s="5">
        <f>'Stocks Returns'!B1978</f>
        <v>-8.7929656274979839E-3</v>
      </c>
      <c r="D1982" s="5">
        <f>'Stocks Returns'!C1978</f>
        <v>4.0833870621104218E-3</v>
      </c>
      <c r="E1982" s="5">
        <f>'Stocks Returns'!D1978</f>
        <v>2.2193211488250597E-2</v>
      </c>
      <c r="F1982" s="5">
        <f>'Stocks Returns'!E1978</f>
        <v>2.9788501638372544E-4</v>
      </c>
      <c r="G1982" s="5">
        <f t="shared" si="120"/>
        <v>-1.1902706004895326E-2</v>
      </c>
      <c r="H1982" s="5">
        <f t="shared" si="121"/>
        <v>-1.3734047629993598E-3</v>
      </c>
      <c r="I1982" s="5">
        <f t="shared" si="122"/>
        <v>1.6713314093143489E-2</v>
      </c>
      <c r="J1982" s="5">
        <f t="shared" si="123"/>
        <v>-3.559697590920985E-3</v>
      </c>
    </row>
    <row r="1983" spans="1:10" ht="15" customHeight="1" x14ac:dyDescent="0.2">
      <c r="A1983" s="3">
        <f>'2_CVaR_t2'!A1983</f>
        <v>45065</v>
      </c>
      <c r="B1983" s="5">
        <f>'2_CVaR_t2'!D1983-1</f>
        <v>-9.8788171950692227E-4</v>
      </c>
      <c r="C1983" s="5">
        <f>'Stocks Returns'!B1979</f>
        <v>-1.6129032258064613E-2</v>
      </c>
      <c r="D1983" s="5">
        <f>'Stocks Returns'!C1979</f>
        <v>-1.2414383561643039E-3</v>
      </c>
      <c r="E1983" s="5">
        <f>'Stocks Returns'!D1979</f>
        <v>-5.4916985951467545E-3</v>
      </c>
      <c r="F1983" s="5">
        <f>'Stocks Returns'!E1979</f>
        <v>1.8463371054198818E-2</v>
      </c>
      <c r="G1983" s="5">
        <f t="shared" si="120"/>
        <v>-1.4694056158496224E-2</v>
      </c>
      <c r="H1983" s="5">
        <f t="shared" si="121"/>
        <v>2.5957561048409574E-4</v>
      </c>
      <c r="I1983" s="5">
        <f t="shared" si="122"/>
        <v>-3.994069235290729E-3</v>
      </c>
      <c r="J1983" s="5">
        <f t="shared" si="123"/>
        <v>1.9513378623500201E-2</v>
      </c>
    </row>
    <row r="1984" spans="1:10" ht="15" customHeight="1" x14ac:dyDescent="0.2">
      <c r="A1984" s="3">
        <f>'2_CVaR_t2'!A1984</f>
        <v>45068</v>
      </c>
      <c r="B1984" s="5">
        <f>'2_CVaR_t2'!D1984-1</f>
        <v>-4.507928514437598E-3</v>
      </c>
      <c r="C1984" s="5">
        <f>'Stocks Returns'!B1980</f>
        <v>-3.2786885245901232E-3</v>
      </c>
      <c r="D1984" s="5">
        <f>'Stocks Returns'!C1980</f>
        <v>-8.7008700870087052E-3</v>
      </c>
      <c r="E1984" s="5">
        <f>'Stocks Returns'!D1980</f>
        <v>1.6951329138307436E-2</v>
      </c>
      <c r="F1984" s="5">
        <f>'Stocks Returns'!E1980</f>
        <v>1.1013645224171587E-2</v>
      </c>
      <c r="G1984" s="5">
        <f t="shared" si="120"/>
        <v>1.5401545340367898E-3</v>
      </c>
      <c r="H1984" s="5">
        <f t="shared" si="121"/>
        <v>-2.0192713147717664E-3</v>
      </c>
      <c r="I1984" s="5">
        <f t="shared" si="122"/>
        <v>2.3644226973487677E-2</v>
      </c>
      <c r="J1984" s="5">
        <f t="shared" si="123"/>
        <v>1.5717705214869544E-2</v>
      </c>
    </row>
    <row r="1985" spans="1:10" ht="15" customHeight="1" x14ac:dyDescent="0.2">
      <c r="A1985" s="3">
        <f>'2_CVaR_t2'!A1985</f>
        <v>45069</v>
      </c>
      <c r="B1985" s="5">
        <f>'2_CVaR_t2'!D1985-1</f>
        <v>-1.9111488325210813E-2</v>
      </c>
      <c r="C1985" s="5">
        <f>'Stocks Returns'!B1981</f>
        <v>-3.8651315789473784E-2</v>
      </c>
      <c r="D1985" s="5">
        <f>'Stocks Returns'!C1981</f>
        <v>-2.8969214804565824E-2</v>
      </c>
      <c r="E1985" s="5">
        <f>'Stocks Returns'!D1981</f>
        <v>-1.9825735572673198E-2</v>
      </c>
      <c r="F1985" s="5">
        <f>'Stocks Returns'!E1981</f>
        <v>6.3626723223753068E-3</v>
      </c>
      <c r="G1985" s="5">
        <f t="shared" si="120"/>
        <v>-1.9793879948649597E-2</v>
      </c>
      <c r="H1985" s="5">
        <f t="shared" si="121"/>
        <v>-7.9500969193927601E-4</v>
      </c>
      <c r="I1985" s="5">
        <f t="shared" si="122"/>
        <v>8.42068650021989E-3</v>
      </c>
      <c r="J1985" s="5">
        <f t="shared" si="123"/>
        <v>2.6226239045885461E-2</v>
      </c>
    </row>
    <row r="1986" spans="1:10" ht="15" customHeight="1" x14ac:dyDescent="0.2">
      <c r="A1986" s="3">
        <f>'2_CVaR_t2'!A1986</f>
        <v>45070</v>
      </c>
      <c r="B1986" s="5">
        <f>'2_CVaR_t2'!D1986-1</f>
        <v>-9.145184876815482E-3</v>
      </c>
      <c r="C1986" s="5">
        <f>'Stocks Returns'!B1982</f>
        <v>-2.5662959794695572E-3</v>
      </c>
      <c r="D1986" s="5">
        <f>'Stocks Returns'!C1982</f>
        <v>-1.0374922076765603E-2</v>
      </c>
      <c r="E1986" s="5">
        <f>'Stocks Returns'!D1982</f>
        <v>-5.1533110023189943E-2</v>
      </c>
      <c r="F1986" s="5">
        <f>'Stocks Returns'!E1982</f>
        <v>-3.9275792700449452E-3</v>
      </c>
      <c r="G1986" s="5">
        <f t="shared" si="120"/>
        <v>6.710402187201021E-3</v>
      </c>
      <c r="H1986" s="5">
        <f t="shared" si="121"/>
        <v>3.1315006964337377E-3</v>
      </c>
      <c r="I1986" s="5">
        <f t="shared" si="122"/>
        <v>-3.7996044142813892E-2</v>
      </c>
      <c r="J1986" s="5">
        <f t="shared" si="123"/>
        <v>5.5902740668057546E-3</v>
      </c>
    </row>
    <row r="1987" spans="1:10" ht="15" customHeight="1" x14ac:dyDescent="0.2">
      <c r="A1987" s="3">
        <f>'2_CVaR_t2'!A1987</f>
        <v>45071</v>
      </c>
      <c r="B1987" s="5">
        <f>'2_CVaR_t2'!D1987-1</f>
        <v>3.5293096842066163E-3</v>
      </c>
      <c r="C1987" s="5">
        <f>'Stocks Returns'!B1983</f>
        <v>-4.8885077186963999E-2</v>
      </c>
      <c r="D1987" s="5">
        <f>'Stocks Returns'!C1983</f>
        <v>5.0843644544431577E-3</v>
      </c>
      <c r="E1987" s="5">
        <f>'Stocks Returns'!D1983</f>
        <v>7.0632980168432447E-3</v>
      </c>
      <c r="F1987" s="5">
        <f>'Stocks Returns'!E1983</f>
        <v>-2.2023466051163787E-2</v>
      </c>
      <c r="G1987" s="5">
        <f t="shared" si="120"/>
        <v>-5.1792536182514982E-2</v>
      </c>
      <c r="H1987" s="5">
        <f t="shared" si="121"/>
        <v>-6.2741479960610157E-5</v>
      </c>
      <c r="I1987" s="5">
        <f t="shared" si="122"/>
        <v>1.893964275380423E-3</v>
      </c>
      <c r="J1987" s="5">
        <f t="shared" si="123"/>
        <v>-2.5662616083523302E-2</v>
      </c>
    </row>
    <row r="1988" spans="1:10" ht="15" customHeight="1" x14ac:dyDescent="0.2">
      <c r="A1988" s="3">
        <f>'2_CVaR_t2'!A1988</f>
        <v>45072</v>
      </c>
      <c r="B1988" s="5">
        <f>'2_CVaR_t2'!D1988-1</f>
        <v>7.5284372576731595E-3</v>
      </c>
      <c r="C1988" s="5">
        <f>'Stocks Returns'!B1984</f>
        <v>3.155996393146987E-2</v>
      </c>
      <c r="D1988" s="5">
        <f>'Stocks Returns'!C1984</f>
        <v>7.2969827200286552E-3</v>
      </c>
      <c r="E1988" s="5">
        <f>'Stocks Returns'!D1984</f>
        <v>5.6379821958456811E-2</v>
      </c>
      <c r="F1988" s="5">
        <f>'Stocks Returns'!E1984</f>
        <v>1.57340938145345E-3</v>
      </c>
      <c r="G1988" s="5">
        <f t="shared" si="120"/>
        <v>2.4808091367212379E-2</v>
      </c>
      <c r="H1988" s="5">
        <f t="shared" si="121"/>
        <v>-3.7357891585174715E-3</v>
      </c>
      <c r="I1988" s="5">
        <f t="shared" si="122"/>
        <v>4.5308140145612817E-2</v>
      </c>
      <c r="J1988" s="5">
        <f t="shared" si="123"/>
        <v>-6.2171121083377905E-3</v>
      </c>
    </row>
    <row r="1989" spans="1:10" ht="15" customHeight="1" x14ac:dyDescent="0.2">
      <c r="A1989" s="3">
        <f>'2_CVaR_t2'!A1989</f>
        <v>45075</v>
      </c>
      <c r="B1989" s="5">
        <f>'2_CVaR_t2'!D1989-1</f>
        <v>3.1594126486123031E-5</v>
      </c>
      <c r="C1989" s="5">
        <f>'Stocks Returns'!B1985</f>
        <v>0</v>
      </c>
      <c r="D1989" s="5">
        <f>'Stocks Returns'!C1985</f>
        <v>0</v>
      </c>
      <c r="E1989" s="5">
        <f>'Stocks Returns'!D1985</f>
        <v>0</v>
      </c>
      <c r="F1989" s="5">
        <f>'Stocks Returns'!E1985</f>
        <v>0</v>
      </c>
      <c r="G1989" s="5">
        <f t="shared" si="120"/>
        <v>4.5494065351061984E-4</v>
      </c>
      <c r="H1989" s="5">
        <f t="shared" si="121"/>
        <v>6.1315236885345803E-7</v>
      </c>
      <c r="I1989" s="5">
        <f t="shared" si="122"/>
        <v>-7.0241384070458875E-6</v>
      </c>
      <c r="J1989" s="5">
        <f t="shared" si="123"/>
        <v>-8.2789821646411454E-6</v>
      </c>
    </row>
    <row r="1990" spans="1:10" ht="15" customHeight="1" x14ac:dyDescent="0.2">
      <c r="A1990" s="3">
        <f>'2_CVaR_t2'!A1990</f>
        <v>45076</v>
      </c>
      <c r="B1990" s="5">
        <f>'2_CVaR_t2'!D1990-1</f>
        <v>-1.0329919682323441E-2</v>
      </c>
      <c r="C1990" s="5">
        <f>'Stocks Returns'!B1986</f>
        <v>-1.2237762237762184E-2</v>
      </c>
      <c r="D1990" s="5">
        <f>'Stocks Returns'!C1986</f>
        <v>-1.4977112128349845E-2</v>
      </c>
      <c r="E1990" s="5">
        <f>'Stocks Returns'!D1986</f>
        <v>-1.8769152196118521E-2</v>
      </c>
      <c r="F1990" s="5">
        <f>'Stocks Returns'!E1986</f>
        <v>-6.3819342169856297E-3</v>
      </c>
      <c r="G1990" s="5">
        <f t="shared" ref="G1990:G2053" si="124">C1990-($P$11+$O$11*$B1990)</f>
        <v>-1.8221630288161265E-3</v>
      </c>
      <c r="H1990" s="5">
        <f t="shared" ref="H1990:H2053" si="125">D1990-($P$12+$O$12*$B1990)</f>
        <v>2.7292926404097646E-4</v>
      </c>
      <c r="I1990" s="5">
        <f t="shared" ref="I1990:I2053" si="126">E1990-($P$13+$O$13*$B1990)</f>
        <v>-3.4835256444642124E-3</v>
      </c>
      <c r="J1990" s="5">
        <f t="shared" ref="J1990:J2053" si="127">F1990-($P$14+$O$14*$B1990)</f>
        <v>4.3657559194819392E-3</v>
      </c>
    </row>
    <row r="1991" spans="1:10" ht="15" customHeight="1" x14ac:dyDescent="0.2">
      <c r="A1991" s="3">
        <f>'2_CVaR_t2'!A1991</f>
        <v>45077</v>
      </c>
      <c r="B1991" s="5">
        <f>'2_CVaR_t2'!D1991-1</f>
        <v>-2.8079806961824882E-3</v>
      </c>
      <c r="C1991" s="5">
        <f>'Stocks Returns'!B1987</f>
        <v>-1.7699115044248481E-3</v>
      </c>
      <c r="D1991" s="5">
        <f>'Stocks Returns'!C1987</f>
        <v>-2.7522107922757222E-3</v>
      </c>
      <c r="E1991" s="5">
        <f>'Stocks Returns'!D1987</f>
        <v>-2.0689655172413612E-2</v>
      </c>
      <c r="F1991" s="5">
        <f>'Stocks Returns'!E1987</f>
        <v>-1.8774703557312256E-2</v>
      </c>
      <c r="G1991" s="5">
        <f t="shared" si="124"/>
        <v>1.4147495136106469E-3</v>
      </c>
      <c r="H1991" s="5">
        <f t="shared" si="125"/>
        <v>1.4275110588280555E-3</v>
      </c>
      <c r="I1991" s="5">
        <f t="shared" si="126"/>
        <v>-1.650572549146238E-2</v>
      </c>
      <c r="J1991" s="5">
        <f t="shared" si="127"/>
        <v>-1.5835307164407533E-2</v>
      </c>
    </row>
    <row r="1992" spans="1:10" ht="15" customHeight="1" x14ac:dyDescent="0.2">
      <c r="A1992" s="3">
        <f>'2_CVaR_t2'!A1992</f>
        <v>45078</v>
      </c>
      <c r="B1992" s="5">
        <f>'2_CVaR_t2'!D1992-1</f>
        <v>1.6489415189319345E-2</v>
      </c>
      <c r="C1992" s="5">
        <f>'Stocks Returns'!B1988</f>
        <v>6.2056737588653821E-3</v>
      </c>
      <c r="D1992" s="5">
        <f>'Stocks Returns'!C1988</f>
        <v>2.4747771795683882E-2</v>
      </c>
      <c r="E1992" s="5">
        <f>'Stocks Returns'!D1988</f>
        <v>1.8602179112410244E-2</v>
      </c>
      <c r="F1992" s="5">
        <f>'Stocks Returns'!E1988</f>
        <v>2.3162134944612056E-3</v>
      </c>
      <c r="G1992" s="5">
        <f t="shared" si="124"/>
        <v>-9.1605039298065984E-3</v>
      </c>
      <c r="H1992" s="5">
        <f t="shared" si="125"/>
        <v>5.2679282206284303E-4</v>
      </c>
      <c r="I1992" s="5">
        <f t="shared" si="126"/>
        <v>-5.6950899918874337E-3</v>
      </c>
      <c r="J1992" s="5">
        <f t="shared" si="127"/>
        <v>-1.4776423852530699E-2</v>
      </c>
    </row>
    <row r="1993" spans="1:10" ht="15" customHeight="1" x14ac:dyDescent="0.2">
      <c r="A1993" s="3">
        <f>'2_CVaR_t2'!A1993</f>
        <v>45079</v>
      </c>
      <c r="B1993" s="5">
        <f>'2_CVaR_t2'!D1993-1</f>
        <v>6.7894052872308208E-3</v>
      </c>
      <c r="C1993" s="5">
        <f>'Stocks Returns'!B1989</f>
        <v>3.524229074889873E-2</v>
      </c>
      <c r="D1993" s="5">
        <f>'Stocks Returns'!C1989</f>
        <v>1.0110375275938166E-2</v>
      </c>
      <c r="E1993" s="5">
        <f>'Stocks Returns'!D1989</f>
        <v>7.0440907905036099E-3</v>
      </c>
      <c r="F1993" s="5">
        <f>'Stocks Returns'!E1989</f>
        <v>2.8333165879634192E-2</v>
      </c>
      <c r="G1993" s="5">
        <f t="shared" si="124"/>
        <v>2.920085927027374E-2</v>
      </c>
      <c r="H1993" s="5">
        <f t="shared" si="125"/>
        <v>1.6526444849836175E-4</v>
      </c>
      <c r="I1993" s="5">
        <f t="shared" si="126"/>
        <v>-2.936847142507552E-3</v>
      </c>
      <c r="J1993" s="5">
        <f t="shared" si="127"/>
        <v>2.1309810770975535E-2</v>
      </c>
    </row>
    <row r="1994" spans="1:10" ht="15" customHeight="1" x14ac:dyDescent="0.2">
      <c r="A1994" s="3">
        <f>'2_CVaR_t2'!A1994</f>
        <v>45082</v>
      </c>
      <c r="B1994" s="5">
        <f>'2_CVaR_t2'!D1994-1</f>
        <v>-6.7976335008855804E-3</v>
      </c>
      <c r="C1994" s="5">
        <f>'Stocks Returns'!B1990</f>
        <v>-1.021276595744669E-2</v>
      </c>
      <c r="D1994" s="5">
        <f>'Stocks Returns'!C1990</f>
        <v>-8.8290572140390378E-3</v>
      </c>
      <c r="E1994" s="5">
        <f>'Stocks Returns'!D1990</f>
        <v>-2.5000000000000133E-2</v>
      </c>
      <c r="F1994" s="5">
        <f>'Stocks Returns'!E1990</f>
        <v>-2.7357107962873162E-3</v>
      </c>
      <c r="G1994" s="5">
        <f t="shared" si="124"/>
        <v>-3.1927995896663076E-3</v>
      </c>
      <c r="H1994" s="5">
        <f t="shared" si="125"/>
        <v>1.2223862088870819E-3</v>
      </c>
      <c r="I1994" s="5">
        <f t="shared" si="126"/>
        <v>-1.4927706143432588E-2</v>
      </c>
      <c r="J1994" s="5">
        <f t="shared" si="127"/>
        <v>4.3452215877160926E-3</v>
      </c>
    </row>
    <row r="1995" spans="1:10" ht="15" customHeight="1" x14ac:dyDescent="0.2">
      <c r="A1995" s="3">
        <f>'2_CVaR_t2'!A1995</f>
        <v>45083</v>
      </c>
      <c r="B1995" s="5">
        <f>'2_CVaR_t2'!D1995-1</f>
        <v>5.5680498925947397E-3</v>
      </c>
      <c r="C1995" s="5">
        <f>'Stocks Returns'!B1991</f>
        <v>4.0412725709372266E-2</v>
      </c>
      <c r="D1995" s="5">
        <f>'Stocks Returns'!C1991</f>
        <v>6.3941438461876388E-3</v>
      </c>
      <c r="E1995" s="5">
        <f>'Stocks Returns'!D1991</f>
        <v>2.9626677295071069E-2</v>
      </c>
      <c r="F1995" s="5">
        <f>'Stocks Returns'!E1991</f>
        <v>-1.2736357401782472E-3</v>
      </c>
      <c r="G1995" s="5">
        <f t="shared" si="124"/>
        <v>3.5545399123650644E-2</v>
      </c>
      <c r="H1995" s="5">
        <f t="shared" si="125"/>
        <v>-1.7534524684373193E-3</v>
      </c>
      <c r="I1995" s="5">
        <f t="shared" si="126"/>
        <v>2.1448348687611491E-2</v>
      </c>
      <c r="J1995" s="5">
        <f t="shared" si="127"/>
        <v>-7.0291393408447693E-3</v>
      </c>
    </row>
    <row r="1996" spans="1:10" ht="15" customHeight="1" x14ac:dyDescent="0.2">
      <c r="A1996" s="3">
        <f>'2_CVaR_t2'!A1996</f>
        <v>45084</v>
      </c>
      <c r="B1996" s="5">
        <f>'2_CVaR_t2'!D1996-1</f>
        <v>-5.6548004368487392E-3</v>
      </c>
      <c r="C1996" s="5">
        <f>'Stocks Returns'!B1992</f>
        <v>8.4297520661156922E-2</v>
      </c>
      <c r="D1996" s="5">
        <f>'Stocks Returns'!C1992</f>
        <v>-1.292612391552006E-2</v>
      </c>
      <c r="E1996" s="5">
        <f>'Stocks Returns'!D1992</f>
        <v>4.5032258064516162E-2</v>
      </c>
      <c r="F1996" s="5">
        <f>'Stocks Returns'!E1992</f>
        <v>2.8153815970178631E-2</v>
      </c>
      <c r="G1996" s="5">
        <f t="shared" si="124"/>
        <v>9.0218866678013807E-2</v>
      </c>
      <c r="H1996" s="5">
        <f t="shared" si="125"/>
        <v>-4.5566307483120762E-3</v>
      </c>
      <c r="I1996" s="5">
        <f t="shared" si="126"/>
        <v>5.3417834403947484E-2</v>
      </c>
      <c r="J1996" s="5">
        <f t="shared" si="127"/>
        <v>3.404840846491982E-2</v>
      </c>
    </row>
    <row r="1997" spans="1:10" ht="15" customHeight="1" x14ac:dyDescent="0.2">
      <c r="A1997" s="3">
        <f>'2_CVaR_t2'!A1997</f>
        <v>45085</v>
      </c>
      <c r="B1997" s="5">
        <f>'2_CVaR_t2'!D1997-1</f>
        <v>-6.2951831419114646E-3</v>
      </c>
      <c r="C1997" s="5">
        <f>'Stocks Returns'!B1993</f>
        <v>6.8597560975609762E-2</v>
      </c>
      <c r="D1997" s="5">
        <f>'Stocks Returns'!C1993</f>
        <v>-9.8548408576375479E-3</v>
      </c>
      <c r="E1997" s="5">
        <f>'Stocks Returns'!D1993</f>
        <v>-2.9633288060253449E-3</v>
      </c>
      <c r="F1997" s="5">
        <f>'Stocks Returns'!E1993</f>
        <v>-2.576090067741621E-3</v>
      </c>
      <c r="G1997" s="5">
        <f t="shared" si="124"/>
        <v>7.5134515250838377E-2</v>
      </c>
      <c r="H1997" s="5">
        <f t="shared" si="125"/>
        <v>-5.4287246072882468E-4</v>
      </c>
      <c r="I1997" s="5">
        <f t="shared" si="126"/>
        <v>6.3673940821809775E-3</v>
      </c>
      <c r="J1997" s="5">
        <f t="shared" si="127"/>
        <v>3.9832640368238558E-3</v>
      </c>
    </row>
    <row r="1998" spans="1:10" ht="15" customHeight="1" x14ac:dyDescent="0.2">
      <c r="A1998" s="3">
        <f>'2_CVaR_t2'!A1998</f>
        <v>45086</v>
      </c>
      <c r="B1998" s="5">
        <f>'2_CVaR_t2'!D1998-1</f>
        <v>1.0109641803912606E-3</v>
      </c>
      <c r="C1998" s="5">
        <f>'Stocks Returns'!B1994</f>
        <v>-1.2838801711840153E-2</v>
      </c>
      <c r="D1998" s="5">
        <f>'Stocks Returns'!C1994</f>
        <v>2.2864828513786684E-3</v>
      </c>
      <c r="E1998" s="5">
        <f>'Stocks Returns'!D1994</f>
        <v>-8.4210526315789958E-3</v>
      </c>
      <c r="F1998" s="5">
        <f>'Stocks Returns'!E1994</f>
        <v>-6.2177157069065458E-3</v>
      </c>
      <c r="G1998" s="5">
        <f t="shared" si="124"/>
        <v>-1.3325342282634175E-2</v>
      </c>
      <c r="H1998" s="5">
        <f t="shared" si="125"/>
        <v>8.4572038691873848E-4</v>
      </c>
      <c r="I1998" s="5">
        <f t="shared" si="126"/>
        <v>-9.8735377718276781E-3</v>
      </c>
      <c r="J1998" s="5">
        <f t="shared" si="127"/>
        <v>-7.2426486500552032E-3</v>
      </c>
    </row>
    <row r="1999" spans="1:10" ht="15" customHeight="1" x14ac:dyDescent="0.2">
      <c r="A1999" s="3">
        <f>'2_CVaR_t2'!A1999</f>
        <v>45089</v>
      </c>
      <c r="B1999" s="5">
        <f>'2_CVaR_t2'!D1999-1</f>
        <v>9.1615600820982301E-3</v>
      </c>
      <c r="C1999" s="5">
        <f>'Stocks Returns'!B1995</f>
        <v>9.3930635838150867E-3</v>
      </c>
      <c r="D1999" s="5">
        <f>'Stocks Returns'!C1995</f>
        <v>1.1674718196457157E-2</v>
      </c>
      <c r="E1999" s="5">
        <f>'Stocks Returns'!D1995</f>
        <v>3.559385537654558E-2</v>
      </c>
      <c r="F1999" s="5">
        <f>'Stocks Returns'!E1995</f>
        <v>-1.0299355087111439E-2</v>
      </c>
      <c r="G1999" s="5">
        <f t="shared" si="124"/>
        <v>1.0712487183316931E-3</v>
      </c>
      <c r="H1999" s="5">
        <f t="shared" si="125"/>
        <v>-1.7615817550852217E-3</v>
      </c>
      <c r="I1999" s="5">
        <f t="shared" si="126"/>
        <v>2.2111833014170593E-2</v>
      </c>
      <c r="J1999" s="5">
        <f t="shared" si="127"/>
        <v>-1.9785171201855516E-2</v>
      </c>
    </row>
    <row r="2000" spans="1:10" ht="15" customHeight="1" x14ac:dyDescent="0.2">
      <c r="A2000" s="3">
        <f>'2_CVaR_t2'!A2000</f>
        <v>45090</v>
      </c>
      <c r="B2000" s="5">
        <f>'2_CVaR_t2'!D2000-1</f>
        <v>-5.8727233321218542E-3</v>
      </c>
      <c r="C2000" s="5">
        <f>'Stocks Returns'!B1996</f>
        <v>-1.2884753042233466E-2</v>
      </c>
      <c r="D2000" s="5">
        <f>'Stocks Returns'!C1996</f>
        <v>-1.2247424503691873E-2</v>
      </c>
      <c r="E2000" s="5">
        <f>'Stocks Returns'!D1996</f>
        <v>3.3646888567293587E-2</v>
      </c>
      <c r="F2000" s="5">
        <f>'Stocks Returns'!E1996</f>
        <v>5.7381832328340376E-3</v>
      </c>
      <c r="G2000" s="5">
        <f t="shared" si="124"/>
        <v>-6.7539148998744317E-3</v>
      </c>
      <c r="H2000" s="5">
        <f t="shared" si="125"/>
        <v>-3.557206043380506E-3</v>
      </c>
      <c r="I2000" s="5">
        <f t="shared" si="126"/>
        <v>4.2354099252465499E-2</v>
      </c>
      <c r="J2000" s="5">
        <f t="shared" si="127"/>
        <v>1.1858994789292605E-2</v>
      </c>
    </row>
    <row r="2001" spans="1:10" ht="15" customHeight="1" x14ac:dyDescent="0.2">
      <c r="A2001" s="3">
        <f>'2_CVaR_t2'!A2001</f>
        <v>45091</v>
      </c>
      <c r="B2001" s="5">
        <f>'2_CVaR_t2'!D2001-1</f>
        <v>6.9046360090285752E-4</v>
      </c>
      <c r="C2001" s="5">
        <f>'Stocks Returns'!B1997</f>
        <v>-8.7019579405365199E-3</v>
      </c>
      <c r="D2001" s="5">
        <f>'Stocks Returns'!C1997</f>
        <v>1.790510295434089E-4</v>
      </c>
      <c r="E2001" s="5">
        <f>'Stocks Returns'!D1997</f>
        <v>1.0850542527126361E-2</v>
      </c>
      <c r="F2001" s="5">
        <f>'Stocks Returns'!E1997</f>
        <v>-7.1559810463204254E-3</v>
      </c>
      <c r="G2001" s="5">
        <f t="shared" si="124"/>
        <v>-8.8803971182320786E-3</v>
      </c>
      <c r="H2001" s="5">
        <f t="shared" si="125"/>
        <v>-7.9001871916310924E-4</v>
      </c>
      <c r="I2001" s="5">
        <f t="shared" si="126"/>
        <v>9.8710870520904194E-3</v>
      </c>
      <c r="J2001" s="5">
        <f t="shared" si="127"/>
        <v>-7.8482121855540949E-3</v>
      </c>
    </row>
    <row r="2002" spans="1:10" ht="15" customHeight="1" x14ac:dyDescent="0.2">
      <c r="A2002" s="3">
        <f>'2_CVaR_t2'!A2002</f>
        <v>45092</v>
      </c>
      <c r="B2002" s="5">
        <f>'2_CVaR_t2'!D2002-1</f>
        <v>6.9496702625306828E-3</v>
      </c>
      <c r="C2002" s="5">
        <f>'Stocks Returns'!B1998</f>
        <v>-3.9502560351133753E-2</v>
      </c>
      <c r="D2002" s="5">
        <f>'Stocks Returns'!C1998</f>
        <v>1.2218045112782017E-2</v>
      </c>
      <c r="E2002" s="5">
        <f>'Stocks Returns'!D1998</f>
        <v>-1.4658356417359131E-2</v>
      </c>
      <c r="F2002" s="5">
        <f>'Stocks Returns'!E1998</f>
        <v>1.4415116392324956E-2</v>
      </c>
      <c r="G2002" s="5">
        <f t="shared" si="124"/>
        <v>-4.5698056643724436E-2</v>
      </c>
      <c r="H2002" s="5">
        <f t="shared" si="125"/>
        <v>2.0370663141828019E-3</v>
      </c>
      <c r="I2002" s="5">
        <f t="shared" si="126"/>
        <v>-2.4875830857519307E-2</v>
      </c>
      <c r="J2002" s="5">
        <f t="shared" si="127"/>
        <v>7.2253951370846994E-3</v>
      </c>
    </row>
    <row r="2003" spans="1:10" ht="15" customHeight="1" x14ac:dyDescent="0.2">
      <c r="A2003" s="3">
        <f>'2_CVaR_t2'!A2003</f>
        <v>45093</v>
      </c>
      <c r="B2003" s="5">
        <f>'2_CVaR_t2'!D2003-1</f>
        <v>7.7028290939296085E-3</v>
      </c>
      <c r="C2003" s="5">
        <f>'Stocks Returns'!B1999</f>
        <v>-2.5133282559025139E-2</v>
      </c>
      <c r="D2003" s="5">
        <f>'Stocks Returns'!C1999</f>
        <v>1.211478091700946E-2</v>
      </c>
      <c r="E2003" s="5">
        <f>'Stocks Returns'!D1999</f>
        <v>1.4056460114793001E-3</v>
      </c>
      <c r="F2003" s="5">
        <f>'Stocks Returns'!E1999</f>
        <v>7.3931829092654944E-3</v>
      </c>
      <c r="G2003" s="5">
        <f t="shared" si="124"/>
        <v>-3.2052800273195861E-2</v>
      </c>
      <c r="H2003" s="5">
        <f t="shared" si="125"/>
        <v>8.2535003653474298E-4</v>
      </c>
      <c r="I2003" s="5">
        <f t="shared" si="126"/>
        <v>-9.9234222686587683E-3</v>
      </c>
      <c r="J2003" s="5">
        <f t="shared" si="127"/>
        <v>-5.7836938740660204E-4</v>
      </c>
    </row>
    <row r="2004" spans="1:10" ht="15" customHeight="1" x14ac:dyDescent="0.2">
      <c r="A2004" s="3">
        <f>'2_CVaR_t2'!A2004</f>
        <v>45096</v>
      </c>
      <c r="B2004" s="5">
        <f>'2_CVaR_t2'!D2004-1</f>
        <v>3.1594126486123031E-5</v>
      </c>
      <c r="C2004" s="5">
        <f>'Stocks Returns'!B2000</f>
        <v>0</v>
      </c>
      <c r="D2004" s="5">
        <f>'Stocks Returns'!C2000</f>
        <v>0</v>
      </c>
      <c r="E2004" s="5">
        <f>'Stocks Returns'!D2000</f>
        <v>0</v>
      </c>
      <c r="F2004" s="5">
        <f>'Stocks Returns'!E2000</f>
        <v>0</v>
      </c>
      <c r="G2004" s="5">
        <f t="shared" si="124"/>
        <v>4.5494065351061984E-4</v>
      </c>
      <c r="H2004" s="5">
        <f t="shared" si="125"/>
        <v>6.1315236885345803E-7</v>
      </c>
      <c r="I2004" s="5">
        <f t="shared" si="126"/>
        <v>-7.0241384070458875E-6</v>
      </c>
      <c r="J2004" s="5">
        <f t="shared" si="127"/>
        <v>-8.2789821646411454E-6</v>
      </c>
    </row>
    <row r="2005" spans="1:10" ht="15" customHeight="1" x14ac:dyDescent="0.2">
      <c r="A2005" s="3">
        <f>'2_CVaR_t2'!A2005</f>
        <v>45097</v>
      </c>
      <c r="B2005" s="5">
        <f>'2_CVaR_t2'!D2005-1</f>
        <v>-7.3701441813864843E-3</v>
      </c>
      <c r="C2005" s="5">
        <f>'Stocks Returns'!B2001</f>
        <v>-4.7656250000000067E-2</v>
      </c>
      <c r="D2005" s="5">
        <f>'Stocks Returns'!C2001</f>
        <v>-1.0659211043641648E-2</v>
      </c>
      <c r="E2005" s="5">
        <f>'Stocks Returns'!D2001</f>
        <v>-1.286700198853663E-2</v>
      </c>
      <c r="F2005" s="5">
        <f>'Stocks Returns'!E2001</f>
        <v>-2.7544796035074315E-2</v>
      </c>
      <c r="G2005" s="5">
        <f t="shared" si="124"/>
        <v>-4.0085921637531122E-2</v>
      </c>
      <c r="H2005" s="5">
        <f t="shared" si="125"/>
        <v>2.3481780647580282E-4</v>
      </c>
      <c r="I2005" s="5">
        <f t="shared" si="126"/>
        <v>-1.9497345098921839E-3</v>
      </c>
      <c r="J2005" s="5">
        <f t="shared" si="127"/>
        <v>-1.9869557904518768E-2</v>
      </c>
    </row>
    <row r="2006" spans="1:10" ht="15" customHeight="1" x14ac:dyDescent="0.2">
      <c r="A2006" s="3">
        <f>'2_CVaR_t2'!A2006</f>
        <v>45098</v>
      </c>
      <c r="B2006" s="5">
        <f>'2_CVaR_t2'!D2006-1</f>
        <v>1.3448863584910598E-3</v>
      </c>
      <c r="C2006" s="5">
        <f>'Stocks Returns'!B2002</f>
        <v>1.4766201804758072E-2</v>
      </c>
      <c r="D2006" s="5">
        <f>'Stocks Returns'!C2002</f>
        <v>3.4441647900385064E-3</v>
      </c>
      <c r="E2006" s="5">
        <f>'Stocks Returns'!D2002</f>
        <v>-1.6945135679583001E-2</v>
      </c>
      <c r="F2006" s="5">
        <f>'Stocks Returns'!E2002</f>
        <v>1.6367734979907844E-2</v>
      </c>
      <c r="G2006" s="5">
        <f t="shared" si="124"/>
        <v>1.3958657482821869E-2</v>
      </c>
      <c r="H2006" s="5">
        <f t="shared" si="125"/>
        <v>1.5119565400838646E-3</v>
      </c>
      <c r="I2006" s="5">
        <f t="shared" si="126"/>
        <v>-1.8890459542200901E-2</v>
      </c>
      <c r="J2006" s="5">
        <f t="shared" si="127"/>
        <v>1.4996167683715702E-2</v>
      </c>
    </row>
    <row r="2007" spans="1:10" ht="15" customHeight="1" x14ac:dyDescent="0.2">
      <c r="A2007" s="3">
        <f>'2_CVaR_t2'!A2007</f>
        <v>45099</v>
      </c>
      <c r="B2007" s="5">
        <f>'2_CVaR_t2'!D2007-1</f>
        <v>3.2205905741578E-3</v>
      </c>
      <c r="C2007" s="5">
        <f>'Stocks Returns'!B2003</f>
        <v>-2.2635408245755828E-2</v>
      </c>
      <c r="D2007" s="5">
        <f>'Stocks Returns'!C2003</f>
        <v>5.0165016501648729E-3</v>
      </c>
      <c r="E2007" s="5">
        <f>'Stocks Returns'!D2003</f>
        <v>1.9286403085825299E-3</v>
      </c>
      <c r="F2007" s="5">
        <f>'Stocks Returns'!E2003</f>
        <v>-2.1890067502410737E-2</v>
      </c>
      <c r="G2007" s="5">
        <f t="shared" si="124"/>
        <v>-2.5246091528657599E-2</v>
      </c>
      <c r="H2007" s="5">
        <f t="shared" si="125"/>
        <v>3.2374920135026797E-4</v>
      </c>
      <c r="I2007" s="5">
        <f t="shared" si="126"/>
        <v>-2.7850521435438674E-3</v>
      </c>
      <c r="J2007" s="5">
        <f t="shared" si="127"/>
        <v>-2.5208745712284868E-2</v>
      </c>
    </row>
    <row r="2008" spans="1:10" ht="15" customHeight="1" x14ac:dyDescent="0.2">
      <c r="A2008" s="3">
        <f>'2_CVaR_t2'!A2008</f>
        <v>45100</v>
      </c>
      <c r="B2008" s="5">
        <f>'2_CVaR_t2'!D2008-1</f>
        <v>2.4697205813100087E-3</v>
      </c>
      <c r="C2008" s="5">
        <f>'Stocks Returns'!B2004</f>
        <v>-2.4813895781637729E-2</v>
      </c>
      <c r="D2008" s="5">
        <f>'Stocks Returns'!C2004</f>
        <v>5.0790314812383386E-3</v>
      </c>
      <c r="E2008" s="5">
        <f>'Stocks Returns'!D2004</f>
        <v>-1.3835418671799826E-2</v>
      </c>
      <c r="F2008" s="5">
        <f>'Stocks Returns'!E2004</f>
        <v>-9.5632455880904077E-3</v>
      </c>
      <c r="G2008" s="5">
        <f t="shared" si="124"/>
        <v>-2.6702757933353034E-2</v>
      </c>
      <c r="H2008" s="5">
        <f t="shared" si="125"/>
        <v>1.4913625448138724E-3</v>
      </c>
      <c r="I2008" s="5">
        <f t="shared" si="126"/>
        <v>-1.7440895401190107E-2</v>
      </c>
      <c r="J2008" s="5">
        <f t="shared" si="127"/>
        <v>-1.2102468729506126E-2</v>
      </c>
    </row>
    <row r="2009" spans="1:10" ht="15" customHeight="1" x14ac:dyDescent="0.2">
      <c r="A2009" s="3">
        <f>'2_CVaR_t2'!A2009</f>
        <v>45103</v>
      </c>
      <c r="B2009" s="5">
        <f>'2_CVaR_t2'!D2009-1</f>
        <v>-8.2578901355823131E-3</v>
      </c>
      <c r="C2009" s="5">
        <f>'Stocks Returns'!B2005</f>
        <v>-8.4817642069545673E-4</v>
      </c>
      <c r="D2009" s="5">
        <f>'Stocks Returns'!C2005</f>
        <v>-1.4158135482465695E-2</v>
      </c>
      <c r="E2009" s="5">
        <f>'Stocks Returns'!D2005</f>
        <v>1.0613639136269448E-2</v>
      </c>
      <c r="F2009" s="5">
        <f>'Stocks Returns'!E2005</f>
        <v>8.4610790364325617E-3</v>
      </c>
      <c r="G2009" s="5">
        <f t="shared" si="124"/>
        <v>7.5755537223314365E-3</v>
      </c>
      <c r="H2009" s="5">
        <f t="shared" si="125"/>
        <v>-1.9575776372926026E-3</v>
      </c>
      <c r="I2009" s="5">
        <f t="shared" si="126"/>
        <v>2.2841138790398664E-2</v>
      </c>
      <c r="J2009" s="5">
        <f t="shared" si="127"/>
        <v>1.7057858965292001E-2</v>
      </c>
    </row>
    <row r="2010" spans="1:10" ht="15" customHeight="1" x14ac:dyDescent="0.2">
      <c r="A2010" s="3">
        <f>'2_CVaR_t2'!A2010</f>
        <v>45104</v>
      </c>
      <c r="B2010" s="5">
        <f>'2_CVaR_t2'!D2010-1</f>
        <v>5.3647748615823776E-3</v>
      </c>
      <c r="C2010" s="5">
        <f>'Stocks Returns'!B2006</f>
        <v>4.1595925297113867E-2</v>
      </c>
      <c r="D2010" s="5">
        <f>'Stocks Returns'!C2006</f>
        <v>4.595669465311536E-3</v>
      </c>
      <c r="E2010" s="5">
        <f>'Stocks Returns'!D2006</f>
        <v>4.7561564461612749E-2</v>
      </c>
      <c r="F2010" s="5">
        <f>'Stocks Returns'!E2006</f>
        <v>-5.1327608330865582E-3</v>
      </c>
      <c r="G2010" s="5">
        <f t="shared" si="124"/>
        <v>3.6924009653665775E-2</v>
      </c>
      <c r="H2010" s="5">
        <f t="shared" si="125"/>
        <v>-3.2527593670700714E-3</v>
      </c>
      <c r="I2010" s="5">
        <f t="shared" si="126"/>
        <v>3.9683251286322982E-2</v>
      </c>
      <c r="J2010" s="5">
        <f t="shared" si="127"/>
        <v>-1.0677250869856748E-2</v>
      </c>
    </row>
    <row r="2011" spans="1:10" ht="15" customHeight="1" x14ac:dyDescent="0.2">
      <c r="A2011" s="3">
        <f>'2_CVaR_t2'!A2011</f>
        <v>45105</v>
      </c>
      <c r="B2011" s="5">
        <f>'2_CVaR_t2'!D2011-1</f>
        <v>1.2391054332934193E-3</v>
      </c>
      <c r="C2011" s="5">
        <f>'Stocks Returns'!B2007</f>
        <v>1.4669926650366705E-2</v>
      </c>
      <c r="D2011" s="5">
        <f>'Stocks Returns'!C2007</f>
        <v>2.7271927509457949E-3</v>
      </c>
      <c r="E2011" s="5">
        <f>'Stocks Returns'!D2007</f>
        <v>-1.0371053238073302E-2</v>
      </c>
      <c r="F2011" s="5">
        <f>'Stocks Returns'!E2007</f>
        <v>1.7065185038198205E-2</v>
      </c>
      <c r="G2011" s="5">
        <f t="shared" si="124"/>
        <v>1.3964070913420458E-2</v>
      </c>
      <c r="H2011" s="5">
        <f t="shared" si="125"/>
        <v>9.5066625345796552E-4</v>
      </c>
      <c r="I2011" s="5">
        <f t="shared" si="126"/>
        <v>-1.2160254089269486E-2</v>
      </c>
      <c r="J2011" s="5">
        <f t="shared" si="127"/>
        <v>1.5803425670245157E-2</v>
      </c>
    </row>
    <row r="2012" spans="1:10" ht="15" customHeight="1" x14ac:dyDescent="0.2">
      <c r="A2012" s="3">
        <f>'2_CVaR_t2'!A2012</f>
        <v>45106</v>
      </c>
      <c r="B2012" s="5">
        <f>'2_CVaR_t2'!D2012-1</f>
        <v>1.8168051822569087E-2</v>
      </c>
      <c r="C2012" s="5">
        <f>'Stocks Returns'!B2008</f>
        <v>-2.4096385542168308E-3</v>
      </c>
      <c r="D2012" s="5">
        <f>'Stocks Returns'!C2008</f>
        <v>2.7899631514300749E-2</v>
      </c>
      <c r="E2012" s="5">
        <f>'Stocks Returns'!D2008</f>
        <v>1.280857009781089E-2</v>
      </c>
      <c r="F2012" s="5">
        <f>'Stocks Returns'!E2008</f>
        <v>5.3653302116867252E-3</v>
      </c>
      <c r="G2012" s="5">
        <f t="shared" si="124"/>
        <v>-1.9389511562990631E-2</v>
      </c>
      <c r="H2012" s="5">
        <f t="shared" si="125"/>
        <v>1.2081400892993074E-3</v>
      </c>
      <c r="I2012" s="5">
        <f t="shared" si="126"/>
        <v>-1.3966213792598745E-2</v>
      </c>
      <c r="J2012" s="5">
        <f t="shared" si="127"/>
        <v>-1.3469848246748562E-2</v>
      </c>
    </row>
    <row r="2013" spans="1:10" ht="15" customHeight="1" x14ac:dyDescent="0.2">
      <c r="A2013" s="3">
        <f>'2_CVaR_t2'!A2013</f>
        <v>45107</v>
      </c>
      <c r="B2013" s="5">
        <f>'2_CVaR_t2'!D2013-1</f>
        <v>1.004087317860658E-2</v>
      </c>
      <c r="C2013" s="5">
        <f>'Stocks Returns'!B2009</f>
        <v>9.6618357487923134E-3</v>
      </c>
      <c r="D2013" s="5">
        <f>'Stocks Returns'!C2009</f>
        <v>1.3485831341754961E-2</v>
      </c>
      <c r="E2013" s="5">
        <f>'Stocks Returns'!D2009</f>
        <v>3.0006898137502791E-2</v>
      </c>
      <c r="F2013" s="5">
        <f>'Stocks Returns'!E2009</f>
        <v>5.336697069668217E-3</v>
      </c>
      <c r="G2013" s="5">
        <f t="shared" si="124"/>
        <v>4.947257189869235E-4</v>
      </c>
      <c r="H2013" s="5">
        <f t="shared" si="125"/>
        <v>-1.2445866521061926E-3</v>
      </c>
      <c r="I2013" s="5">
        <f t="shared" si="126"/>
        <v>1.5227089729553511E-2</v>
      </c>
      <c r="J2013" s="5">
        <f t="shared" si="127"/>
        <v>-5.0619069529210855E-3</v>
      </c>
    </row>
    <row r="2014" spans="1:10" ht="15" customHeight="1" x14ac:dyDescent="0.2">
      <c r="A2014" s="3">
        <f>'2_CVaR_t2'!A2014</f>
        <v>45110</v>
      </c>
      <c r="B2014" s="5">
        <f>'2_CVaR_t2'!D2014-1</f>
        <v>1.9739709579020825E-3</v>
      </c>
      <c r="C2014" s="5">
        <f>'Stocks Returns'!B2010</f>
        <v>3.7480063795853225E-2</v>
      </c>
      <c r="D2014" s="5">
        <f>'Stocks Returns'!C2010</f>
        <v>2.0633316489810927E-3</v>
      </c>
      <c r="E2014" s="5">
        <f>'Stocks Returns'!D2010</f>
        <v>1.2278156044201349E-2</v>
      </c>
      <c r="F2014" s="5">
        <f>'Stocks Returns'!E2010</f>
        <v>5.9839783804651603E-3</v>
      </c>
      <c r="G2014" s="5">
        <f t="shared" si="124"/>
        <v>3.6067772232072054E-2</v>
      </c>
      <c r="H2014" s="5">
        <f t="shared" si="125"/>
        <v>-7.947239851139867E-4</v>
      </c>
      <c r="I2014" s="5">
        <f t="shared" si="126"/>
        <v>9.404360607756998E-3</v>
      </c>
      <c r="J2014" s="5">
        <f t="shared" si="127"/>
        <v>3.9593776907818909E-3</v>
      </c>
    </row>
    <row r="2015" spans="1:10" ht="15" customHeight="1" x14ac:dyDescent="0.2">
      <c r="A2015" s="3">
        <f>'2_CVaR_t2'!A2015</f>
        <v>45111</v>
      </c>
      <c r="B2015" s="5">
        <f>'2_CVaR_t2'!D2015-1</f>
        <v>3.1594126486123031E-5</v>
      </c>
      <c r="C2015" s="5">
        <f>'Stocks Returns'!B2011</f>
        <v>0</v>
      </c>
      <c r="D2015" s="5">
        <f>'Stocks Returns'!C2011</f>
        <v>0</v>
      </c>
      <c r="E2015" s="5">
        <f>'Stocks Returns'!D2011</f>
        <v>0</v>
      </c>
      <c r="F2015" s="5">
        <f>'Stocks Returns'!E2011</f>
        <v>0</v>
      </c>
      <c r="G2015" s="5">
        <f t="shared" si="124"/>
        <v>4.5494065351061984E-4</v>
      </c>
      <c r="H2015" s="5">
        <f t="shared" si="125"/>
        <v>6.1315236885345803E-7</v>
      </c>
      <c r="I2015" s="5">
        <f t="shared" si="126"/>
        <v>-7.0241384070458875E-6</v>
      </c>
      <c r="J2015" s="5">
        <f t="shared" si="127"/>
        <v>-8.2789821646411454E-6</v>
      </c>
    </row>
    <row r="2016" spans="1:10" ht="15" customHeight="1" x14ac:dyDescent="0.2">
      <c r="A2016" s="3">
        <f>'2_CVaR_t2'!A2016</f>
        <v>45112</v>
      </c>
      <c r="B2016" s="5">
        <f>'2_CVaR_t2'!D2016-1</f>
        <v>2.6251940529014028E-3</v>
      </c>
      <c r="C2016" s="5">
        <f>'Stocks Returns'!B2012</f>
        <v>-1.3835511145272816E-2</v>
      </c>
      <c r="D2016" s="5">
        <f>'Stocks Returns'!C2012</f>
        <v>6.2192713367230645E-3</v>
      </c>
      <c r="E2016" s="5">
        <f>'Stocks Returns'!D2012</f>
        <v>-2.492005733818492E-2</v>
      </c>
      <c r="F2016" s="5">
        <f>'Stocks Returns'!E2012</f>
        <v>-2.014775016789816E-3</v>
      </c>
      <c r="G2016" s="5">
        <f t="shared" si="124"/>
        <v>-1.5873831975857362E-2</v>
      </c>
      <c r="H2016" s="5">
        <f t="shared" si="125"/>
        <v>2.4027862647408495E-3</v>
      </c>
      <c r="I2016" s="5">
        <f t="shared" si="126"/>
        <v>-2.8754998751644521E-2</v>
      </c>
      <c r="J2016" s="5">
        <f t="shared" si="127"/>
        <v>-4.7153903920103841E-3</v>
      </c>
    </row>
    <row r="2017" spans="1:10" ht="15" customHeight="1" x14ac:dyDescent="0.2">
      <c r="A2017" s="3">
        <f>'2_CVaR_t2'!A2017</f>
        <v>45113</v>
      </c>
      <c r="B2017" s="5">
        <f>'2_CVaR_t2'!D2017-1</f>
        <v>-2.44354783841505E-3</v>
      </c>
      <c r="C2017" s="5">
        <f>'Stocks Returns'!B2013</f>
        <v>-1.247077162899457E-2</v>
      </c>
      <c r="D2017" s="5">
        <f>'Stocks Returns'!C2013</f>
        <v>-2.3804552098558585E-3</v>
      </c>
      <c r="E2017" s="5">
        <f>'Stocks Returns'!D2013</f>
        <v>-1.7414904444193247E-2</v>
      </c>
      <c r="F2017" s="5">
        <f>'Stocks Returns'!E2013</f>
        <v>-3.5377811959238503E-2</v>
      </c>
      <c r="G2017" s="5">
        <f t="shared" si="124"/>
        <v>-9.6364446769636701E-3</v>
      </c>
      <c r="H2017" s="5">
        <f t="shared" si="125"/>
        <v>1.2629171448928916E-3</v>
      </c>
      <c r="I2017" s="5">
        <f t="shared" si="126"/>
        <v>-1.3768844469990833E-2</v>
      </c>
      <c r="J2017" s="5">
        <f t="shared" si="127"/>
        <v>-3.2816722118473751E-2</v>
      </c>
    </row>
    <row r="2018" spans="1:10" ht="15" customHeight="1" x14ac:dyDescent="0.2">
      <c r="A2018" s="3">
        <f>'2_CVaR_t2'!A2018</f>
        <v>45114</v>
      </c>
      <c r="B2018" s="5">
        <f>'2_CVaR_t2'!D2018-1</f>
        <v>-6.4292161530883352E-3</v>
      </c>
      <c r="C2018" s="5">
        <f>'Stocks Returns'!B2014</f>
        <v>-1.0260457774269982E-2</v>
      </c>
      <c r="D2018" s="5">
        <f>'Stocks Returns'!C2014</f>
        <v>-1.0172471533824501E-2</v>
      </c>
      <c r="E2018" s="5">
        <f>'Stocks Returns'!D2014</f>
        <v>-3.1073771435147224E-3</v>
      </c>
      <c r="F2018" s="5">
        <f>'Stocks Returns'!E2014</f>
        <v>2.8802072951963353E-2</v>
      </c>
      <c r="G2018" s="5">
        <f t="shared" si="124"/>
        <v>-3.5946558148010014E-3</v>
      </c>
      <c r="H2018" s="5">
        <f t="shared" si="125"/>
        <v>-6.6324173057590724E-4</v>
      </c>
      <c r="I2018" s="5">
        <f t="shared" si="126"/>
        <v>6.4211662619139253E-3</v>
      </c>
      <c r="J2018" s="5">
        <f t="shared" si="127"/>
        <v>3.5500562607153681E-2</v>
      </c>
    </row>
    <row r="2019" spans="1:10" ht="15" customHeight="1" x14ac:dyDescent="0.2">
      <c r="A2019" s="3">
        <f>'2_CVaR_t2'!A2019</f>
        <v>45117</v>
      </c>
      <c r="B2019" s="5">
        <f>'2_CVaR_t2'!D2019-1</f>
        <v>5.9426930931048005E-3</v>
      </c>
      <c r="C2019" s="5">
        <f>'Stocks Returns'!B2015</f>
        <v>3.2695374800638E-2</v>
      </c>
      <c r="D2019" s="5">
        <f>'Stocks Returns'!C2015</f>
        <v>7.2319729329668458E-3</v>
      </c>
      <c r="E2019" s="5">
        <f>'Stocks Returns'!D2015</f>
        <v>2.6206418840914347E-2</v>
      </c>
      <c r="F2019" s="5">
        <f>'Stocks Returns'!E2015</f>
        <v>1.0849559236655981E-2</v>
      </c>
      <c r="G2019" s="5">
        <f t="shared" si="124"/>
        <v>2.7467898813076704E-2</v>
      </c>
      <c r="H2019" s="5">
        <f t="shared" si="125"/>
        <v>-1.4669998221288998E-3</v>
      </c>
      <c r="I2019" s="5">
        <f t="shared" si="126"/>
        <v>1.7475150990741428E-2</v>
      </c>
      <c r="J2019" s="5">
        <f t="shared" si="127"/>
        <v>4.705150040769805E-3</v>
      </c>
    </row>
    <row r="2020" spans="1:10" ht="15" customHeight="1" x14ac:dyDescent="0.2">
      <c r="A2020" s="3">
        <f>'2_CVaR_t2'!A2020</f>
        <v>45118</v>
      </c>
      <c r="B2020" s="5">
        <f>'2_CVaR_t2'!D2020-1</f>
        <v>6.0876541061594125E-3</v>
      </c>
      <c r="C2020" s="5">
        <f>'Stocks Returns'!B2016</f>
        <v>2.7027027027027195E-2</v>
      </c>
      <c r="D2020" s="5">
        <f>'Stocks Returns'!C2016</f>
        <v>1.003527040644947E-2</v>
      </c>
      <c r="E2020" s="5">
        <f>'Stocks Returns'!D2016</f>
        <v>-5.6249296883789102E-3</v>
      </c>
      <c r="F2020" s="5">
        <f>'Stocks Returns'!E2016</f>
        <v>2.9611883085769009E-2</v>
      </c>
      <c r="G2020" s="5">
        <f t="shared" si="124"/>
        <v>2.1660198124290573E-2</v>
      </c>
      <c r="H2020" s="5">
        <f t="shared" si="125"/>
        <v>1.1229530950498268E-3</v>
      </c>
      <c r="I2020" s="5">
        <f t="shared" si="126"/>
        <v>-1.4570146791260135E-2</v>
      </c>
      <c r="J2020" s="5">
        <f t="shared" si="127"/>
        <v>2.3316994316280818E-2</v>
      </c>
    </row>
    <row r="2021" spans="1:10" ht="15" customHeight="1" x14ac:dyDescent="0.2">
      <c r="A2021" s="3">
        <f>'2_CVaR_t2'!A2021</f>
        <v>45119</v>
      </c>
      <c r="B2021" s="5">
        <f>'2_CVaR_t2'!D2021-1</f>
        <v>5.7526924881916575E-3</v>
      </c>
      <c r="C2021" s="5">
        <f>'Stocks Returns'!B2017</f>
        <v>-1.0526315789473717E-2</v>
      </c>
      <c r="D2021" s="5">
        <f>'Stocks Returns'!C2017</f>
        <v>6.9008522136768669E-3</v>
      </c>
      <c r="E2021" s="5">
        <f>'Stocks Returns'!D2017</f>
        <v>2.6247313044462039E-2</v>
      </c>
      <c r="F2021" s="5">
        <f>'Stocks Returns'!E2017</f>
        <v>1.7405063291139333E-2</v>
      </c>
      <c r="G2021" s="5">
        <f t="shared" si="124"/>
        <v>-1.5571141713947035E-2</v>
      </c>
      <c r="H2021" s="5">
        <f t="shared" si="125"/>
        <v>-1.5184895296143763E-3</v>
      </c>
      <c r="I2021" s="5">
        <f t="shared" si="126"/>
        <v>1.7796468782526456E-2</v>
      </c>
      <c r="J2021" s="5">
        <f t="shared" si="127"/>
        <v>1.1457887885283883E-2</v>
      </c>
    </row>
    <row r="2022" spans="1:10" ht="15" customHeight="1" x14ac:dyDescent="0.2">
      <c r="A2022" s="3">
        <f>'2_CVaR_t2'!A2022</f>
        <v>45120</v>
      </c>
      <c r="B2022" s="5">
        <f>'2_CVaR_t2'!D2022-1</f>
        <v>3.8440118914646604E-3</v>
      </c>
      <c r="C2022" s="5">
        <f>'Stocks Returns'!B2018</f>
        <v>-4.5592705167173397E-3</v>
      </c>
      <c r="D2022" s="5">
        <f>'Stocks Returns'!C2018</f>
        <v>4.5415135626110104E-3</v>
      </c>
      <c r="E2022" s="5">
        <f>'Stocks Returns'!D2018</f>
        <v>1.8189835740271221E-2</v>
      </c>
      <c r="F2022" s="5">
        <f>'Stocks Returns'!E2018</f>
        <v>1.1343884365565771E-2</v>
      </c>
      <c r="G2022" s="5">
        <f t="shared" si="124"/>
        <v>-7.7692568544095991E-3</v>
      </c>
      <c r="H2022" s="5">
        <f t="shared" si="125"/>
        <v>-1.0687514058016524E-3</v>
      </c>
      <c r="I2022" s="5">
        <f t="shared" si="126"/>
        <v>1.2556030202911475E-2</v>
      </c>
      <c r="J2022" s="5">
        <f t="shared" si="127"/>
        <v>7.3780516413437039E-3</v>
      </c>
    </row>
    <row r="2023" spans="1:10" ht="15" customHeight="1" x14ac:dyDescent="0.2">
      <c r="A2023" s="3">
        <f>'2_CVaR_t2'!A2023</f>
        <v>45121</v>
      </c>
      <c r="B2023" s="5">
        <f>'2_CVaR_t2'!D2023-1</f>
        <v>-1.9101181642356968E-3</v>
      </c>
      <c r="C2023" s="5">
        <f>'Stocks Returns'!B2019</f>
        <v>-5.3435114503816772E-2</v>
      </c>
      <c r="D2023" s="5">
        <f>'Stocks Returns'!C2019</f>
        <v>-6.1649747236036667E-4</v>
      </c>
      <c r="E2023" s="5">
        <f>'Stocks Returns'!D2019</f>
        <v>-2.858380251190995E-2</v>
      </c>
      <c r="F2023" s="5">
        <f>'Stocks Returns'!E2019</f>
        <v>-3.129805517865214E-2</v>
      </c>
      <c r="G2023" s="5">
        <f t="shared" si="124"/>
        <v>-5.1113580464663161E-2</v>
      </c>
      <c r="H2023" s="5">
        <f t="shared" si="125"/>
        <v>2.2418064370247114E-3</v>
      </c>
      <c r="I2023" s="5">
        <f t="shared" si="126"/>
        <v>-2.5725036153820116E-2</v>
      </c>
      <c r="J2023" s="5">
        <f t="shared" si="127"/>
        <v>-2.9290702292574165E-2</v>
      </c>
    </row>
    <row r="2024" spans="1:10" ht="15" customHeight="1" x14ac:dyDescent="0.2">
      <c r="A2024" s="3">
        <f>'2_CVaR_t2'!A2024</f>
        <v>45124</v>
      </c>
      <c r="B2024" s="5">
        <f>'2_CVaR_t2'!D2024-1</f>
        <v>3.5770741255491956E-3</v>
      </c>
      <c r="C2024" s="5">
        <f>'Stocks Returns'!B2020</f>
        <v>-7.2580645161289814E-3</v>
      </c>
      <c r="D2024" s="5">
        <f>'Stocks Returns'!C2020</f>
        <v>3.413390360256674E-3</v>
      </c>
      <c r="E2024" s="5">
        <f>'Stocks Returns'!D2020</f>
        <v>2.7418635755684484E-2</v>
      </c>
      <c r="F2024" s="5">
        <f>'Stocks Returns'!E2020</f>
        <v>-6.0696610327761746E-3</v>
      </c>
      <c r="G2024" s="5">
        <f t="shared" si="124"/>
        <v>-1.0211440092990708E-2</v>
      </c>
      <c r="H2024" s="5">
        <f t="shared" si="125"/>
        <v>-1.8040122927654801E-3</v>
      </c>
      <c r="I2024" s="5">
        <f t="shared" si="126"/>
        <v>2.2178806049024283E-2</v>
      </c>
      <c r="J2024" s="5">
        <f t="shared" si="127"/>
        <v>-9.7583938640904803E-3</v>
      </c>
    </row>
    <row r="2025" spans="1:10" ht="15" customHeight="1" x14ac:dyDescent="0.2">
      <c r="A2025" s="3">
        <f>'2_CVaR_t2'!A2025</f>
        <v>45125</v>
      </c>
      <c r="B2025" s="5">
        <f>'2_CVaR_t2'!D2025-1</f>
        <v>-7.5238241844566289E-3</v>
      </c>
      <c r="C2025" s="5">
        <f>'Stocks Returns'!B2021</f>
        <v>3.7367993501218555E-2</v>
      </c>
      <c r="D2025" s="5">
        <f>'Stocks Returns'!C2021</f>
        <v>-1.3197262182876313E-2</v>
      </c>
      <c r="E2025" s="5">
        <f>'Stocks Returns'!D2021</f>
        <v>1.2584074636580622E-2</v>
      </c>
      <c r="F2025" s="5">
        <f>'Stocks Returns'!E2021</f>
        <v>2.1702367531003297E-2</v>
      </c>
      <c r="G2025" s="5">
        <f t="shared" si="124"/>
        <v>4.5086056457842888E-2</v>
      </c>
      <c r="H2025" s="5">
        <f t="shared" si="125"/>
        <v>-2.0770567120461624E-3</v>
      </c>
      <c r="I2025" s="5">
        <f t="shared" si="126"/>
        <v>2.3728159803100089E-2</v>
      </c>
      <c r="J2025" s="5">
        <f t="shared" si="127"/>
        <v>2.9537136150797623E-2</v>
      </c>
    </row>
    <row r="2026" spans="1:10" ht="15" customHeight="1" x14ac:dyDescent="0.2">
      <c r="A2026" s="3">
        <f>'2_CVaR_t2'!A2026</f>
        <v>45126</v>
      </c>
      <c r="B2026" s="5">
        <f>'2_CVaR_t2'!D2026-1</f>
        <v>8.4101103548039902E-4</v>
      </c>
      <c r="C2026" s="5">
        <f>'Stocks Returns'!B2022</f>
        <v>3.9937353171495715E-2</v>
      </c>
      <c r="D2026" s="5">
        <f>'Stocks Returns'!C2022</f>
        <v>2.6996718860321511E-3</v>
      </c>
      <c r="E2026" s="5">
        <f>'Stocks Returns'!D2022</f>
        <v>-1.7248767945146737E-2</v>
      </c>
      <c r="F2026" s="5">
        <f>'Stocks Returns'!E2022</f>
        <v>6.7126436781610455E-3</v>
      </c>
      <c r="G2026" s="5">
        <f t="shared" si="124"/>
        <v>3.9614190778650964E-2</v>
      </c>
      <c r="H2026" s="5">
        <f t="shared" si="125"/>
        <v>1.5090358350776237E-3</v>
      </c>
      <c r="I2026" s="5">
        <f t="shared" si="126"/>
        <v>-1.8450417722266393E-2</v>
      </c>
      <c r="J2026" s="5">
        <f t="shared" si="127"/>
        <v>5.8641338727899433E-3</v>
      </c>
    </row>
    <row r="2027" spans="1:10" ht="15" customHeight="1" x14ac:dyDescent="0.2">
      <c r="A2027" s="3">
        <f>'2_CVaR_t2'!A2027</f>
        <v>45127</v>
      </c>
      <c r="B2027" s="5">
        <f>'2_CVaR_t2'!D2027-1</f>
        <v>-6.5628586140604739E-3</v>
      </c>
      <c r="C2027" s="5">
        <f>'Stocks Returns'!B2023</f>
        <v>-1.2801204819277157E-2</v>
      </c>
      <c r="D2027" s="5">
        <f>'Stocks Returns'!C2023</f>
        <v>-7.455886007787238E-3</v>
      </c>
      <c r="E2027" s="5">
        <f>'Stocks Returns'!D2023</f>
        <v>-3.8046440641011814E-2</v>
      </c>
      <c r="F2027" s="5">
        <f>'Stocks Returns'!E2023</f>
        <v>2.0186335403726607E-2</v>
      </c>
      <c r="G2027" s="5">
        <f t="shared" si="124"/>
        <v>-6.0069306165805702E-3</v>
      </c>
      <c r="H2027" s="5">
        <f t="shared" si="125"/>
        <v>2.2500304144264186E-3</v>
      </c>
      <c r="I2027" s="5">
        <f t="shared" si="126"/>
        <v>-2.8320653134893028E-2</v>
      </c>
      <c r="J2027" s="5">
        <f t="shared" si="127"/>
        <v>2.7023555191374241E-2</v>
      </c>
    </row>
    <row r="2028" spans="1:10" ht="15" customHeight="1" x14ac:dyDescent="0.2">
      <c r="A2028" s="3">
        <f>'2_CVaR_t2'!A2028</f>
        <v>45128</v>
      </c>
      <c r="B2028" s="5">
        <f>'2_CVaR_t2'!D2028-1</f>
        <v>-3.9243695587720673E-5</v>
      </c>
      <c r="C2028" s="5">
        <f>'Stocks Returns'!B2024</f>
        <v>-1.3729977116704761E-2</v>
      </c>
      <c r="D2028" s="5">
        <f>'Stocks Returns'!C2024</f>
        <v>-1.5441115098906444E-3</v>
      </c>
      <c r="E2028" s="5">
        <f>'Stocks Returns'!D2024</f>
        <v>1.6772438803263956E-2</v>
      </c>
      <c r="F2028" s="5">
        <f>'Stocks Returns'!E2024</f>
        <v>1.0744023636852118E-2</v>
      </c>
      <c r="G2028" s="5">
        <f t="shared" si="124"/>
        <v>-1.3206939139626582E-2</v>
      </c>
      <c r="H2028" s="5">
        <f t="shared" si="125"/>
        <v>-1.4392436796506786E-3</v>
      </c>
      <c r="I2028" s="5">
        <f t="shared" si="126"/>
        <v>1.6869964838567914E-2</v>
      </c>
      <c r="J2028" s="5">
        <f t="shared" si="127"/>
        <v>1.0809279221230216E-2</v>
      </c>
    </row>
    <row r="2029" spans="1:10" ht="15" customHeight="1" x14ac:dyDescent="0.2">
      <c r="A2029" s="3">
        <f>'2_CVaR_t2'!A2029</f>
        <v>45131</v>
      </c>
      <c r="B2029" s="5">
        <f>'2_CVaR_t2'!D2029-1</f>
        <v>3.4743363754232703E-3</v>
      </c>
      <c r="C2029" s="5">
        <f>'Stocks Returns'!B2025</f>
        <v>-2.4748646558391374E-2</v>
      </c>
      <c r="D2029" s="5">
        <f>'Stocks Returns'!C2025</f>
        <v>6.2277951933125131E-3</v>
      </c>
      <c r="E2029" s="5">
        <f>'Stocks Returns'!D2025</f>
        <v>-9.4739188586713263E-3</v>
      </c>
      <c r="F2029" s="5">
        <f>'Stocks Returns'!E2025</f>
        <v>1.6210470369386165E-2</v>
      </c>
      <c r="G2029" s="5">
        <f t="shared" si="124"/>
        <v>-2.7603258994206285E-2</v>
      </c>
      <c r="H2029" s="5">
        <f t="shared" si="125"/>
        <v>1.1615955379406231E-3</v>
      </c>
      <c r="I2029" s="5">
        <f t="shared" si="126"/>
        <v>-1.4562117003153539E-2</v>
      </c>
      <c r="J2029" s="5">
        <f t="shared" si="127"/>
        <v>1.262838643977314E-2</v>
      </c>
    </row>
    <row r="2030" spans="1:10" ht="15" customHeight="1" x14ac:dyDescent="0.2">
      <c r="A2030" s="3">
        <f>'2_CVaR_t2'!A2030</f>
        <v>45132</v>
      </c>
      <c r="B2030" s="5">
        <f>'2_CVaR_t2'!D2030-1</f>
        <v>-4.1171534067205862E-3</v>
      </c>
      <c r="C2030" s="5">
        <f>'Stocks Returns'!B2026</f>
        <v>-6.3441712926248783E-3</v>
      </c>
      <c r="D2030" s="5">
        <f>'Stocks Returns'!C2026</f>
        <v>-8.5154108166487497E-3</v>
      </c>
      <c r="E2030" s="5">
        <f>'Stocks Returns'!D2026</f>
        <v>2.2167210532238135E-2</v>
      </c>
      <c r="F2030" s="5">
        <f>'Stocks Returns'!E2026</f>
        <v>1.272663877266389E-2</v>
      </c>
      <c r="G2030" s="5">
        <f t="shared" si="124"/>
        <v>-1.90098544893342E-3</v>
      </c>
      <c r="H2030" s="5">
        <f t="shared" si="125"/>
        <v>-2.4089304173710675E-3</v>
      </c>
      <c r="I2030" s="5">
        <f t="shared" si="126"/>
        <v>2.828335989890729E-2</v>
      </c>
      <c r="J2030" s="5">
        <f t="shared" si="127"/>
        <v>1.7025047130937176E-2</v>
      </c>
    </row>
    <row r="2031" spans="1:10" ht="15" customHeight="1" x14ac:dyDescent="0.2">
      <c r="A2031" s="3">
        <f>'2_CVaR_t2'!A2031</f>
        <v>45133</v>
      </c>
      <c r="B2031" s="5">
        <f>'2_CVaR_t2'!D2031-1</f>
        <v>-5.5585339958039715E-3</v>
      </c>
      <c r="C2031" s="5">
        <f>'Stocks Returns'!B2027</f>
        <v>1.8355945730247347E-2</v>
      </c>
      <c r="D2031" s="5">
        <f>'Stocks Returns'!C2027</f>
        <v>-6.661359922912613E-3</v>
      </c>
      <c r="E2031" s="5">
        <f>'Stocks Returns'!D2027</f>
        <v>-2.7630999559665415E-2</v>
      </c>
      <c r="F2031" s="5">
        <f>'Stocks Returns'!E2027</f>
        <v>5.5947667412634683E-3</v>
      </c>
      <c r="G2031" s="5">
        <f t="shared" si="124"/>
        <v>2.4184749559998459E-2</v>
      </c>
      <c r="H2031" s="5">
        <f t="shared" si="125"/>
        <v>1.5664543147757906E-3</v>
      </c>
      <c r="I2031" s="5">
        <f t="shared" si="126"/>
        <v>-1.9387503719593302E-2</v>
      </c>
      <c r="J2031" s="5">
        <f t="shared" si="127"/>
        <v>1.1389428001424069E-2</v>
      </c>
    </row>
    <row r="2032" spans="1:10" ht="15" customHeight="1" x14ac:dyDescent="0.2">
      <c r="A2032" s="3">
        <f>'2_CVaR_t2'!A2032</f>
        <v>45134</v>
      </c>
      <c r="B2032" s="5">
        <f>'2_CVaR_t2'!D2032-1</f>
        <v>-5.7754866234064339E-3</v>
      </c>
      <c r="C2032" s="5">
        <f>'Stocks Returns'!B2028</f>
        <v>-3.6833855799373039E-2</v>
      </c>
      <c r="D2032" s="5">
        <f>'Stocks Returns'!C2028</f>
        <v>-1.1218894981020688E-2</v>
      </c>
      <c r="E2032" s="5">
        <f>'Stocks Returns'!D2028</f>
        <v>2.3774482055926693E-2</v>
      </c>
      <c r="F2032" s="5">
        <f>'Stocks Returns'!E2028</f>
        <v>-8.9874176153384999E-3</v>
      </c>
      <c r="G2032" s="5">
        <f t="shared" si="124"/>
        <v>-3.0796492575104174E-2</v>
      </c>
      <c r="H2032" s="5">
        <f t="shared" si="125"/>
        <v>-2.6717834295271262E-3</v>
      </c>
      <c r="I2032" s="5">
        <f t="shared" si="126"/>
        <v>3.2338180215026227E-2</v>
      </c>
      <c r="J2032" s="5">
        <f t="shared" si="127"/>
        <v>-2.9675444985171294E-3</v>
      </c>
    </row>
    <row r="2033" spans="1:10" ht="15" customHeight="1" x14ac:dyDescent="0.2">
      <c r="A2033" s="3">
        <f>'2_CVaR_t2'!A2033</f>
        <v>45135</v>
      </c>
      <c r="B2033" s="5">
        <f>'2_CVaR_t2'!D2033-1</f>
        <v>5.0641072261099485E-3</v>
      </c>
      <c r="C2033" s="5">
        <f>'Stocks Returns'!B2029</f>
        <v>4.0683482506102431E-2</v>
      </c>
      <c r="D2033" s="5">
        <f>'Stocks Returns'!C2029</f>
        <v>5.5877836546665005E-3</v>
      </c>
      <c r="E2033" s="5">
        <f>'Stocks Returns'!D2029</f>
        <v>2.9525599911533584E-2</v>
      </c>
      <c r="F2033" s="5">
        <f>'Stocks Returns'!E2029</f>
        <v>1.2955605458628838E-3</v>
      </c>
      <c r="G2033" s="5">
        <f t="shared" si="124"/>
        <v>3.6300602587633513E-2</v>
      </c>
      <c r="H2033" s="5">
        <f t="shared" si="125"/>
        <v>-1.8181413490433148E-3</v>
      </c>
      <c r="I2033" s="5">
        <f t="shared" si="126"/>
        <v>2.2091044782406651E-2</v>
      </c>
      <c r="J2033" s="5">
        <f t="shared" si="127"/>
        <v>-3.9368156567912878E-3</v>
      </c>
    </row>
    <row r="2034" spans="1:10" ht="15" customHeight="1" x14ac:dyDescent="0.2">
      <c r="A2034" s="3">
        <f>'2_CVaR_t2'!A2034</f>
        <v>45138</v>
      </c>
      <c r="B2034" s="5">
        <f>'2_CVaR_t2'!D2034-1</f>
        <v>5.7913195753540592E-3</v>
      </c>
      <c r="C2034" s="5">
        <f>'Stocks Returns'!B2030</f>
        <v>2.1892103205629398E-2</v>
      </c>
      <c r="D2034" s="5">
        <f>'Stocks Returns'!C2030</f>
        <v>8.3987274655354938E-3</v>
      </c>
      <c r="E2034" s="5">
        <f>'Stocks Returns'!D2030</f>
        <v>9.0225563909773765E-3</v>
      </c>
      <c r="F2034" s="5">
        <f>'Stocks Returns'!E2030</f>
        <v>1.5440351936513386E-2</v>
      </c>
      <c r="G2034" s="5">
        <f t="shared" si="124"/>
        <v>1.6810144557761107E-2</v>
      </c>
      <c r="H2034" s="5">
        <f t="shared" si="125"/>
        <v>-7.7463209743207015E-5</v>
      </c>
      <c r="I2034" s="5">
        <f t="shared" si="126"/>
        <v>5.1470206641494529E-4</v>
      </c>
      <c r="J2034" s="5">
        <f t="shared" si="127"/>
        <v>9.4530789383246334E-3</v>
      </c>
    </row>
    <row r="2035" spans="1:10" ht="15" customHeight="1" x14ac:dyDescent="0.2">
      <c r="A2035" s="3">
        <f>'2_CVaR_t2'!A2035</f>
        <v>45139</v>
      </c>
      <c r="B2035" s="5">
        <f>'2_CVaR_t2'!D2035-1</f>
        <v>5.0951851452376573E-3</v>
      </c>
      <c r="C2035" s="5">
        <f>'Stocks Returns'!B2031</f>
        <v>-1.5302218821729219E-2</v>
      </c>
      <c r="D2035" s="5">
        <f>'Stocks Returns'!C2031</f>
        <v>8.6232280318008225E-3</v>
      </c>
      <c r="E2035" s="5">
        <f>'Stocks Returns'!D2031</f>
        <v>-6.2806046412604566E-3</v>
      </c>
      <c r="F2035" s="5">
        <f>'Stocks Returns'!E2031</f>
        <v>-2.8882093102277073E-3</v>
      </c>
      <c r="G2035" s="5">
        <f t="shared" si="124"/>
        <v>-1.9714974349762191E-2</v>
      </c>
      <c r="H2035" s="5">
        <f t="shared" si="125"/>
        <v>1.1715644896561827E-3</v>
      </c>
      <c r="I2035" s="5">
        <f t="shared" si="126"/>
        <v>-1.3761027948547801E-2</v>
      </c>
      <c r="J2035" s="5">
        <f t="shared" si="127"/>
        <v>-8.1528465458329501E-3</v>
      </c>
    </row>
    <row r="2036" spans="1:10" ht="15" customHeight="1" x14ac:dyDescent="0.2">
      <c r="A2036" s="3">
        <f>'2_CVaR_t2'!A2036</f>
        <v>45140</v>
      </c>
      <c r="B2036" s="5">
        <f>'2_CVaR_t2'!D2036-1</f>
        <v>-7.510166603920676E-3</v>
      </c>
      <c r="C2036" s="5">
        <f>'Stocks Returns'!B2032</f>
        <v>-2.4864024864024725E-2</v>
      </c>
      <c r="D2036" s="5">
        <f>'Stocks Returns'!C2032</f>
        <v>-9.2584869463675501E-3</v>
      </c>
      <c r="E2036" s="5">
        <f>'Stocks Returns'!D2032</f>
        <v>-3.2994108194965177E-2</v>
      </c>
      <c r="F2036" s="5">
        <f>'Stocks Returns'!E2032</f>
        <v>-1.5249616629749441E-2</v>
      </c>
      <c r="G2036" s="5">
        <f t="shared" si="124"/>
        <v>-1.7159091117950331E-2</v>
      </c>
      <c r="H2036" s="5">
        <f t="shared" si="125"/>
        <v>1.8416181512779153E-3</v>
      </c>
      <c r="I2036" s="5">
        <f t="shared" si="126"/>
        <v>-2.187018037343039E-2</v>
      </c>
      <c r="J2036" s="5">
        <f t="shared" si="127"/>
        <v>-7.42902552466875E-3</v>
      </c>
    </row>
    <row r="2037" spans="1:10" ht="15" customHeight="1" x14ac:dyDescent="0.2">
      <c r="A2037" s="3">
        <f>'2_CVaR_t2'!A2037</f>
        <v>45141</v>
      </c>
      <c r="B2037" s="5">
        <f>'2_CVaR_t2'!D2037-1</f>
        <v>2.7493911915283942E-3</v>
      </c>
      <c r="C2037" s="5">
        <f>'Stocks Returns'!B2033</f>
        <v>2.7091633466135523E-2</v>
      </c>
      <c r="D2037" s="5">
        <f>'Stocks Returns'!C2033</f>
        <v>5.0513554470448252E-3</v>
      </c>
      <c r="E2037" s="5">
        <f>'Stocks Returns'!D2033</f>
        <v>-8.3084081090063489E-3</v>
      </c>
      <c r="F2037" s="5">
        <f>'Stocks Returns'!E2033</f>
        <v>-5.1907604464054291E-3</v>
      </c>
      <c r="G2037" s="5">
        <f t="shared" si="124"/>
        <v>2.4933920304058475E-2</v>
      </c>
      <c r="H2037" s="5">
        <f t="shared" si="125"/>
        <v>1.0520847910200446E-3</v>
      </c>
      <c r="I2037" s="5">
        <f t="shared" si="126"/>
        <v>-1.2326653187622759E-2</v>
      </c>
      <c r="J2037" s="5">
        <f t="shared" si="127"/>
        <v>-8.0203010551723377E-3</v>
      </c>
    </row>
    <row r="2038" spans="1:10" ht="15" customHeight="1" x14ac:dyDescent="0.2">
      <c r="A2038" s="3">
        <f>'2_CVaR_t2'!A2038</f>
        <v>45142</v>
      </c>
      <c r="B2038" s="5">
        <f>'2_CVaR_t2'!D2038-1</f>
        <v>-2.9054571426436748E-3</v>
      </c>
      <c r="C2038" s="5">
        <f>'Stocks Returns'!B2034</f>
        <v>8.3785880527540657E-2</v>
      </c>
      <c r="D2038" s="5">
        <f>'Stocks Returns'!C2034</f>
        <v>9.6331043725927934E-4</v>
      </c>
      <c r="E2038" s="5">
        <f>'Stocks Returns'!D2034</f>
        <v>-6.7694369973190338E-2</v>
      </c>
      <c r="F2038" s="5">
        <f>'Stocks Returns'!E2034</f>
        <v>-1.1131402730672257E-2</v>
      </c>
      <c r="G2038" s="5">
        <f t="shared" si="124"/>
        <v>8.7064246926692526E-2</v>
      </c>
      <c r="H2038" s="5">
        <f t="shared" si="125"/>
        <v>5.2864920282070932E-3</v>
      </c>
      <c r="I2038" s="5">
        <f t="shared" si="126"/>
        <v>-6.3366573935088474E-2</v>
      </c>
      <c r="J2038" s="5">
        <f t="shared" si="127"/>
        <v>-8.090819033742605E-3</v>
      </c>
    </row>
    <row r="2039" spans="1:10" ht="15" customHeight="1" x14ac:dyDescent="0.2">
      <c r="A2039" s="3">
        <f>'2_CVaR_t2'!A2039</f>
        <v>45145</v>
      </c>
      <c r="B2039" s="5">
        <f>'2_CVaR_t2'!D2039-1</f>
        <v>7.4854135284809775E-3</v>
      </c>
      <c r="C2039" s="5">
        <f>'Stocks Returns'!B2035</f>
        <v>3.5790980672870454E-2</v>
      </c>
      <c r="D2039" s="5">
        <f>'Stocks Returns'!C2035</f>
        <v>1.0544374241600041E-2</v>
      </c>
      <c r="E2039" s="5">
        <f>'Stocks Returns'!D2035</f>
        <v>1.6175413371675162E-2</v>
      </c>
      <c r="F2039" s="5">
        <f>'Stocks Returns'!E2035</f>
        <v>6.7716119954270848E-3</v>
      </c>
      <c r="G2039" s="5">
        <f t="shared" si="124"/>
        <v>2.9080467381415408E-2</v>
      </c>
      <c r="H2039" s="5">
        <f t="shared" si="125"/>
        <v>-4.25078002089593E-4</v>
      </c>
      <c r="I2039" s="5">
        <f t="shared" si="126"/>
        <v>5.1672306646626358E-3</v>
      </c>
      <c r="J2039" s="5">
        <f t="shared" si="127"/>
        <v>-9.7424788303029225E-4</v>
      </c>
    </row>
    <row r="2040" spans="1:10" ht="15" customHeight="1" x14ac:dyDescent="0.2">
      <c r="A2040" s="3">
        <f>'2_CVaR_t2'!A2040</f>
        <v>45146</v>
      </c>
      <c r="B2040" s="5">
        <f>'2_CVaR_t2'!D2040-1</f>
        <v>-5.8698037082499654E-3</v>
      </c>
      <c r="C2040" s="5">
        <f>'Stocks Returns'!B2036</f>
        <v>-3.4554250172771361E-3</v>
      </c>
      <c r="D2040" s="5">
        <f>'Stocks Returns'!C2036</f>
        <v>-9.1921659558610314E-3</v>
      </c>
      <c r="E2040" s="5">
        <f>'Stocks Returns'!D2036</f>
        <v>-3.3014974649215878E-3</v>
      </c>
      <c r="F2040" s="5">
        <f>'Stocks Returns'!E2036</f>
        <v>9.6960167714885692E-3</v>
      </c>
      <c r="G2040" s="5">
        <f t="shared" si="124"/>
        <v>2.672606452520843E-3</v>
      </c>
      <c r="H2040" s="5">
        <f t="shared" si="125"/>
        <v>-5.0624441543451609E-4</v>
      </c>
      <c r="I2040" s="5">
        <f t="shared" si="126"/>
        <v>5.4014041213249191E-3</v>
      </c>
      <c r="J2040" s="5">
        <f t="shared" si="127"/>
        <v>1.5813797556113646E-2</v>
      </c>
    </row>
    <row r="2041" spans="1:10" ht="15" customHeight="1" x14ac:dyDescent="0.2">
      <c r="A2041" s="3">
        <f>'2_CVaR_t2'!A2041</f>
        <v>45147</v>
      </c>
      <c r="B2041" s="5">
        <f>'2_CVaR_t2'!D2041-1</f>
        <v>9.8900167855897614E-4</v>
      </c>
      <c r="C2041" s="5">
        <f>'Stocks Returns'!B2037</f>
        <v>-2.1497919556171974E-2</v>
      </c>
      <c r="D2041" s="5">
        <f>'Stocks Returns'!C2037</f>
        <v>1.9641439257804816E-3</v>
      </c>
      <c r="E2041" s="5">
        <f>'Stocks Returns'!D2037</f>
        <v>-5.5601561575772118E-3</v>
      </c>
      <c r="F2041" s="5">
        <f>'Stocks Returns'!E2037</f>
        <v>7.3535772990742654E-3</v>
      </c>
      <c r="G2041" s="5">
        <f t="shared" si="124"/>
        <v>-2.1963347287103877E-2</v>
      </c>
      <c r="H2041" s="5">
        <f t="shared" si="125"/>
        <v>5.5570449845997248E-4</v>
      </c>
      <c r="I2041" s="5">
        <f t="shared" si="126"/>
        <v>-6.9802266453920583E-3</v>
      </c>
      <c r="J2041" s="5">
        <f t="shared" si="127"/>
        <v>6.3514429542612209E-3</v>
      </c>
    </row>
    <row r="2042" spans="1:10" ht="15" customHeight="1" x14ac:dyDescent="0.2">
      <c r="A2042" s="3">
        <f>'2_CVaR_t2'!A2042</f>
        <v>45148</v>
      </c>
      <c r="B2042" s="5">
        <f>'2_CVaR_t2'!D2042-1</f>
        <v>6.0037323206851845E-4</v>
      </c>
      <c r="C2042" s="5">
        <f>'Stocks Returns'!B2038</f>
        <v>7.0871722182852537E-4</v>
      </c>
      <c r="D2042" s="5">
        <f>'Stocks Returns'!C2038</f>
        <v>1.6683350016684084E-3</v>
      </c>
      <c r="E2042" s="5">
        <f>'Stocks Returns'!D2038</f>
        <v>-8.9221984296931067E-3</v>
      </c>
      <c r="F2042" s="5">
        <f>'Stocks Returns'!E2038</f>
        <v>-5.2387495705943365E-3</v>
      </c>
      <c r="G2042" s="5">
        <f t="shared" si="124"/>
        <v>6.1688309235759329E-4</v>
      </c>
      <c r="H2042" s="5">
        <f t="shared" si="125"/>
        <v>8.3185462551943197E-4</v>
      </c>
      <c r="I2042" s="5">
        <f t="shared" si="126"/>
        <v>-9.7686887254565969E-3</v>
      </c>
      <c r="J2042" s="5">
        <f t="shared" si="127"/>
        <v>-5.8374606660440117E-3</v>
      </c>
    </row>
    <row r="2043" spans="1:10" ht="15" customHeight="1" x14ac:dyDescent="0.2">
      <c r="A2043" s="3">
        <f>'2_CVaR_t2'!A2043</f>
        <v>45149</v>
      </c>
      <c r="B2043" s="5">
        <f>'2_CVaR_t2'!D2043-1</f>
        <v>-1.2013819222468358E-3</v>
      </c>
      <c r="C2043" s="5">
        <f>'Stocks Returns'!B2039</f>
        <v>-2.9745042492917873E-2</v>
      </c>
      <c r="D2043" s="5">
        <f>'Stocks Returns'!C2039</f>
        <v>-4.9966688874081289E-4</v>
      </c>
      <c r="E2043" s="5">
        <f>'Stocks Returns'!D2039</f>
        <v>-1.8485175849237812E-2</v>
      </c>
      <c r="F2043" s="5">
        <f>'Stocks Returns'!E2039</f>
        <v>1.7094017094017033E-2</v>
      </c>
      <c r="G2043" s="5">
        <f t="shared" si="124"/>
        <v>-2.8104825859943984E-2</v>
      </c>
      <c r="H2043" s="5">
        <f t="shared" si="125"/>
        <v>1.3155633286396316E-3</v>
      </c>
      <c r="I2043" s="5">
        <f t="shared" si="126"/>
        <v>-1.6672439635016276E-2</v>
      </c>
      <c r="J2043" s="5">
        <f t="shared" si="127"/>
        <v>1.836565266380805E-2</v>
      </c>
    </row>
    <row r="2044" spans="1:10" ht="15" customHeight="1" x14ac:dyDescent="0.2">
      <c r="A2044" s="3">
        <f>'2_CVaR_t2'!A2044</f>
        <v>45152</v>
      </c>
      <c r="B2044" s="5">
        <f>'2_CVaR_t2'!D2044-1</f>
        <v>8.2915678446515706E-3</v>
      </c>
      <c r="C2044" s="5">
        <f>'Stocks Returns'!B2040</f>
        <v>-1.2408759124087565E-2</v>
      </c>
      <c r="D2044" s="5">
        <f>'Stocks Returns'!C2040</f>
        <v>1.1914680886518925E-2</v>
      </c>
      <c r="E2044" s="5">
        <f>'Stocks Returns'!D2040</f>
        <v>1.5531368472545104E-2</v>
      </c>
      <c r="F2044" s="5">
        <f>'Stocks Returns'!E2040</f>
        <v>-1.0185892538834285E-3</v>
      </c>
      <c r="G2044" s="5">
        <f t="shared" si="124"/>
        <v>-1.9894239088804069E-2</v>
      </c>
      <c r="H2044" s="5">
        <f t="shared" si="125"/>
        <v>-2.4121888034781165E-4</v>
      </c>
      <c r="I2044" s="5">
        <f t="shared" si="126"/>
        <v>3.333375416681772E-3</v>
      </c>
      <c r="J2044" s="5">
        <f t="shared" si="127"/>
        <v>-9.6012931581829306E-3</v>
      </c>
    </row>
    <row r="2045" spans="1:10" ht="15" customHeight="1" x14ac:dyDescent="0.2">
      <c r="A2045" s="3">
        <f>'2_CVaR_t2'!A2045</f>
        <v>45153</v>
      </c>
      <c r="B2045" s="5">
        <f>'2_CVaR_t2'!D2045-1</f>
        <v>-9.2644002709353357E-3</v>
      </c>
      <c r="C2045" s="5">
        <f>'Stocks Returns'!B2041</f>
        <v>-8.1300813008129413E-3</v>
      </c>
      <c r="D2045" s="5">
        <f>'Stocks Returns'!C2041</f>
        <v>-1.2638946068340817E-2</v>
      </c>
      <c r="E2045" s="5">
        <f>'Stocks Returns'!D2041</f>
        <v>-2.5891136801541537E-2</v>
      </c>
      <c r="F2045" s="5">
        <f>'Stocks Returns'!E2041</f>
        <v>-1.8523239017758431E-2</v>
      </c>
      <c r="G2045" s="5">
        <f t="shared" si="124"/>
        <v>1.2612201812892028E-3</v>
      </c>
      <c r="H2045" s="5">
        <f t="shared" si="125"/>
        <v>1.0429304687854662E-3</v>
      </c>
      <c r="I2045" s="5">
        <f t="shared" si="126"/>
        <v>-1.2178119857180716E-2</v>
      </c>
      <c r="J2045" s="5">
        <f t="shared" si="127"/>
        <v>-8.8816318432659268E-3</v>
      </c>
    </row>
    <row r="2046" spans="1:10" ht="15" customHeight="1" x14ac:dyDescent="0.2">
      <c r="A2046" s="3">
        <f>'2_CVaR_t2'!A2046</f>
        <v>45154</v>
      </c>
      <c r="B2046" s="5">
        <f>'2_CVaR_t2'!D2046-1</f>
        <v>-2.1135477400529012E-3</v>
      </c>
      <c r="C2046" s="5">
        <f>'Stocks Returns'!B2042</f>
        <v>-1.713859910581228E-2</v>
      </c>
      <c r="D2046" s="5">
        <f>'Stocks Returns'!C2042</f>
        <v>-2.2515948797064977E-3</v>
      </c>
      <c r="E2046" s="5">
        <f>'Stocks Returns'!D2042</f>
        <v>-1.3845963654345428E-2</v>
      </c>
      <c r="F2046" s="5">
        <f>'Stocks Returns'!E2042</f>
        <v>-7.5318154272357996E-3</v>
      </c>
      <c r="G2046" s="5">
        <f t="shared" si="124"/>
        <v>-1.4621505558445744E-2</v>
      </c>
      <c r="H2046" s="5">
        <f t="shared" si="125"/>
        <v>9.0610396130382485E-4</v>
      </c>
      <c r="I2046" s="5">
        <f t="shared" si="126"/>
        <v>-1.0686953770029256E-2</v>
      </c>
      <c r="J2046" s="5">
        <f t="shared" si="127"/>
        <v>-5.3132885490481032E-3</v>
      </c>
    </row>
    <row r="2047" spans="1:10" ht="15" customHeight="1" x14ac:dyDescent="0.2">
      <c r="A2047" s="3">
        <f>'2_CVaR_t2'!A2047</f>
        <v>45155</v>
      </c>
      <c r="B2047" s="5">
        <f>'2_CVaR_t2'!D2047-1</f>
        <v>-5.3836133759698201E-3</v>
      </c>
      <c r="C2047" s="5">
        <f>'Stocks Returns'!B2043</f>
        <v>-3.2600454890068242E-2</v>
      </c>
      <c r="D2047" s="5">
        <f>'Stocks Returns'!C2043</f>
        <v>-8.023736888294497E-3</v>
      </c>
      <c r="E2047" s="5">
        <f>'Stocks Returns'!D2043</f>
        <v>-8.3991475492040113E-3</v>
      </c>
      <c r="F2047" s="5">
        <f>'Stocks Returns'!E2043</f>
        <v>1.8230983949755863E-2</v>
      </c>
      <c r="G2047" s="5">
        <f t="shared" si="124"/>
        <v>-2.6939804536790013E-2</v>
      </c>
      <c r="H2047" s="5">
        <f t="shared" si="125"/>
        <v>-5.33598831457191E-5</v>
      </c>
      <c r="I2047" s="5">
        <f t="shared" si="126"/>
        <v>-4.1381861282683424E-4</v>
      </c>
      <c r="J2047" s="5">
        <f t="shared" si="127"/>
        <v>2.3844065489050919E-2</v>
      </c>
    </row>
    <row r="2048" spans="1:10" ht="15" customHeight="1" x14ac:dyDescent="0.2">
      <c r="A2048" s="3">
        <f>'2_CVaR_t2'!A2048</f>
        <v>45156</v>
      </c>
      <c r="B2048" s="5">
        <f>'2_CVaR_t2'!D2048-1</f>
        <v>2.3551507095374014E-3</v>
      </c>
      <c r="C2048" s="5">
        <f>'Stocks Returns'!B2044</f>
        <v>1.5673981191222097E-3</v>
      </c>
      <c r="D2048" s="5">
        <f>'Stocks Returns'!C2044</f>
        <v>3.3702658297172228E-3</v>
      </c>
      <c r="E2048" s="5">
        <f>'Stocks Returns'!D2044</f>
        <v>3.9190897597978225E-3</v>
      </c>
      <c r="F2048" s="5">
        <f>'Stocks Returns'!E2044</f>
        <v>4.797395699477347E-3</v>
      </c>
      <c r="G2048" s="5">
        <f t="shared" si="124"/>
        <v>-2.1132651846878848E-4</v>
      </c>
      <c r="H2048" s="5">
        <f t="shared" si="125"/>
        <v>-4.8786332141015527E-5</v>
      </c>
      <c r="I2048" s="5">
        <f t="shared" si="126"/>
        <v>4.8270772650628674E-4</v>
      </c>
      <c r="J2048" s="5">
        <f t="shared" si="127"/>
        <v>2.3771040216923663E-3</v>
      </c>
    </row>
    <row r="2049" spans="1:10" ht="15" customHeight="1" x14ac:dyDescent="0.2">
      <c r="A2049" s="3">
        <f>'2_CVaR_t2'!A2049</f>
        <v>45159</v>
      </c>
      <c r="B2049" s="5">
        <f>'2_CVaR_t2'!D2049-1</f>
        <v>4.1451162086645343E-3</v>
      </c>
      <c r="C2049" s="5">
        <f>'Stocks Returns'!B2045</f>
        <v>-1.0172143974960801E-2</v>
      </c>
      <c r="D2049" s="5">
        <f>'Stocks Returns'!C2045</f>
        <v>5.4162992820254718E-3</v>
      </c>
      <c r="E2049" s="5">
        <f>'Stocks Returns'!D2045</f>
        <v>1.3978088401964461E-2</v>
      </c>
      <c r="F2049" s="5">
        <f>'Stocks Returns'!E2045</f>
        <v>-6.8207008270115832E-4</v>
      </c>
      <c r="G2049" s="5">
        <f t="shared" si="124"/>
        <v>-1.3671585825480297E-2</v>
      </c>
      <c r="H2049" s="5">
        <f t="shared" si="125"/>
        <v>-6.3711219592485751E-4</v>
      </c>
      <c r="I2049" s="5">
        <f t="shared" si="126"/>
        <v>7.8998803159836713E-3</v>
      </c>
      <c r="J2049" s="5">
        <f t="shared" si="127"/>
        <v>-4.9604699469230872E-3</v>
      </c>
    </row>
    <row r="2050" spans="1:10" ht="15" customHeight="1" x14ac:dyDescent="0.2">
      <c r="A2050" s="3">
        <f>'2_CVaR_t2'!A2050</f>
        <v>45160</v>
      </c>
      <c r="B2050" s="5">
        <f>'2_CVaR_t2'!D2050-1</f>
        <v>2.7245921165588438E-3</v>
      </c>
      <c r="C2050" s="5">
        <f>'Stocks Returns'!B2046</f>
        <v>-8.6956521739131043E-3</v>
      </c>
      <c r="D2050" s="5">
        <f>'Stocks Returns'!C2046</f>
        <v>4.6354297168629266E-3</v>
      </c>
      <c r="E2050" s="5">
        <f>'Stocks Returns'!D2046</f>
        <v>-3.6015896671632852E-3</v>
      </c>
      <c r="F2050" s="5">
        <f>'Stocks Returns'!E2046</f>
        <v>-9.0435969627163937E-3</v>
      </c>
      <c r="G2050" s="5">
        <f t="shared" si="124"/>
        <v>-1.0829525661322894E-2</v>
      </c>
      <c r="H2050" s="5">
        <f t="shared" si="125"/>
        <v>6.7265678898338534E-4</v>
      </c>
      <c r="I2050" s="5">
        <f t="shared" si="126"/>
        <v>-7.5832335697407728E-3</v>
      </c>
      <c r="J2050" s="5">
        <f t="shared" si="127"/>
        <v>-1.1847394413730008E-2</v>
      </c>
    </row>
    <row r="2051" spans="1:10" ht="15" customHeight="1" x14ac:dyDescent="0.2">
      <c r="A2051" s="3">
        <f>'2_CVaR_t2'!A2051</f>
        <v>45161</v>
      </c>
      <c r="B2051" s="5">
        <f>'2_CVaR_t2'!D2051-1</f>
        <v>4.7579778302961895E-3</v>
      </c>
      <c r="C2051" s="5">
        <f>'Stocks Returns'!B2047</f>
        <v>1.2759170653907415E-2</v>
      </c>
      <c r="D2051" s="5">
        <f>'Stocks Returns'!C2047</f>
        <v>7.1912541048344547E-3</v>
      </c>
      <c r="E2051" s="5">
        <f>'Stocks Returns'!D2047</f>
        <v>4.4870995886825416E-3</v>
      </c>
      <c r="F2051" s="5">
        <f>'Stocks Returns'!E2047</f>
        <v>-2.9272492466638766E-3</v>
      </c>
      <c r="G2051" s="5">
        <f t="shared" si="124"/>
        <v>8.6705769219694705E-3</v>
      </c>
      <c r="H2051" s="5">
        <f t="shared" si="125"/>
        <v>2.3587120720706522E-4</v>
      </c>
      <c r="I2051" s="5">
        <f t="shared" si="126"/>
        <v>-2.495636433456472E-3</v>
      </c>
      <c r="J2051" s="5">
        <f t="shared" si="127"/>
        <v>-7.8418419296089111E-3</v>
      </c>
    </row>
    <row r="2052" spans="1:10" ht="15" customHeight="1" x14ac:dyDescent="0.2">
      <c r="A2052" s="3">
        <f>'2_CVaR_t2'!A2052</f>
        <v>45162</v>
      </c>
      <c r="B2052" s="5">
        <f>'2_CVaR_t2'!D2052-1</f>
        <v>-9.1204794014483337E-3</v>
      </c>
      <c r="C2052" s="5">
        <f>'Stocks Returns'!B2048</f>
        <v>0</v>
      </c>
      <c r="D2052" s="5">
        <f>'Stocks Returns'!C2048</f>
        <v>-1.1679735864630669E-2</v>
      </c>
      <c r="E2052" s="5">
        <f>'Stocks Returns'!D2048</f>
        <v>-3.5116019357240291E-2</v>
      </c>
      <c r="F2052" s="5">
        <f>'Stocks Returns'!E2048</f>
        <v>-8.7211812451429838E-3</v>
      </c>
      <c r="G2052" s="5">
        <f t="shared" si="124"/>
        <v>9.2529484705236066E-3</v>
      </c>
      <c r="H2052" s="5">
        <f t="shared" si="125"/>
        <v>1.7903269344665615E-3</v>
      </c>
      <c r="I2052" s="5">
        <f t="shared" si="126"/>
        <v>-2.1615416508414753E-2</v>
      </c>
      <c r="J2052" s="5">
        <f t="shared" si="127"/>
        <v>7.7102609682574812E-4</v>
      </c>
    </row>
    <row r="2053" spans="1:10" ht="15" customHeight="1" x14ac:dyDescent="0.2">
      <c r="A2053" s="3">
        <f>'2_CVaR_t2'!A2053</f>
        <v>45163</v>
      </c>
      <c r="B2053" s="5">
        <f>'2_CVaR_t2'!D2053-1</f>
        <v>9.2418780965626279E-3</v>
      </c>
      <c r="C2053" s="5">
        <f>'Stocks Returns'!B2049</f>
        <v>-3.385826771653544E-2</v>
      </c>
      <c r="D2053" s="5">
        <f>'Stocks Returns'!C2049</f>
        <v>1.2945254102810333E-2</v>
      </c>
      <c r="E2053" s="5">
        <f>'Stocks Returns'!D2049</f>
        <v>2.0704732510288038E-2</v>
      </c>
      <c r="F2053" s="5">
        <f>'Stocks Returns'!E2049</f>
        <v>1.498257839721262E-2</v>
      </c>
      <c r="G2053" s="5">
        <f t="shared" si="124"/>
        <v>-4.2257293338351584E-2</v>
      </c>
      <c r="H2053" s="5">
        <f t="shared" si="125"/>
        <v>-6.0925288107846996E-4</v>
      </c>
      <c r="I2053" s="5">
        <f t="shared" si="126"/>
        <v>7.1041680736575463E-3</v>
      </c>
      <c r="J2053" s="5">
        <f t="shared" si="127"/>
        <v>5.4133866194921131E-3</v>
      </c>
    </row>
    <row r="2054" spans="1:10" ht="15" customHeight="1" x14ac:dyDescent="0.2">
      <c r="A2054" s="3">
        <f>'2_CVaR_t2'!A2054</f>
        <v>45166</v>
      </c>
      <c r="B2054" s="5">
        <f>'2_CVaR_t2'!D2054-1</f>
        <v>3.9036535338745626E-3</v>
      </c>
      <c r="C2054" s="5">
        <f>'Stocks Returns'!B2050</f>
        <v>4.2379788101059468E-2</v>
      </c>
      <c r="D2054" s="5">
        <f>'Stocks Returns'!C2050</f>
        <v>5.1943768809004087E-3</v>
      </c>
      <c r="E2054" s="5">
        <f>'Stocks Returns'!D2050</f>
        <v>1.159128134055698E-2</v>
      </c>
      <c r="F2054" s="5">
        <f>'Stocks Returns'!E2050</f>
        <v>8.5822176450394139E-3</v>
      </c>
      <c r="G2054" s="5">
        <f t="shared" ref="G2054:G2117" si="128">C2054-($P$11+$O$11*$B2054)</f>
        <v>3.9112467473543133E-2</v>
      </c>
      <c r="H2054" s="5">
        <f t="shared" ref="H2054:H2117" si="129">D2054-($P$12+$O$12*$B2054)</f>
        <v>-5.0366492811961591E-4</v>
      </c>
      <c r="I2054" s="5">
        <f t="shared" ref="I2054:I2117" si="130">E2054-($P$13+$O$13*$B2054)</f>
        <v>5.8694501709599138E-3</v>
      </c>
      <c r="J2054" s="5">
        <f t="shared" ref="J2054:J2117" si="131">F2054-($P$14+$O$14*$B2054)</f>
        <v>4.5544727643716358E-3</v>
      </c>
    </row>
    <row r="2055" spans="1:10" ht="15" customHeight="1" x14ac:dyDescent="0.2">
      <c r="A2055" s="3">
        <f>'2_CVaR_t2'!A2055</f>
        <v>45167</v>
      </c>
      <c r="B2055" s="5">
        <f>'2_CVaR_t2'!D2055-1</f>
        <v>4.9959697123882485E-3</v>
      </c>
      <c r="C2055" s="5">
        <f>'Stocks Returns'!B2051</f>
        <v>1.2509773260359625E-2</v>
      </c>
      <c r="D2055" s="5">
        <f>'Stocks Returns'!C2051</f>
        <v>6.1928392732641946E-3</v>
      </c>
      <c r="E2055" s="5">
        <f>'Stocks Returns'!D2051</f>
        <v>2.09241499564079E-2</v>
      </c>
      <c r="F2055" s="5">
        <f>'Stocks Returns'!E2051</f>
        <v>1.1912865895167268E-3</v>
      </c>
      <c r="G2055" s="5">
        <f t="shared" si="128"/>
        <v>8.1923948237708072E-3</v>
      </c>
      <c r="H2055" s="5">
        <f t="shared" si="129"/>
        <v>-1.1128051975886214E-3</v>
      </c>
      <c r="I2055" s="5">
        <f t="shared" si="130"/>
        <v>1.3590159591799187E-2</v>
      </c>
      <c r="J2055" s="5">
        <f t="shared" si="131"/>
        <v>-3.9703581537258023E-3</v>
      </c>
    </row>
    <row r="2056" spans="1:10" ht="15" customHeight="1" x14ac:dyDescent="0.2">
      <c r="A2056" s="3">
        <f>'2_CVaR_t2'!A2056</f>
        <v>45168</v>
      </c>
      <c r="B2056" s="5">
        <f>'2_CVaR_t2'!D2056-1</f>
        <v>2.3347121560457484E-3</v>
      </c>
      <c r="C2056" s="5">
        <f>'Stocks Returns'!B2052</f>
        <v>1.2355212355212419E-2</v>
      </c>
      <c r="D2056" s="5">
        <f>'Stocks Returns'!C2052</f>
        <v>3.6276188147059685E-3</v>
      </c>
      <c r="E2056" s="5">
        <f>'Stocks Returns'!D2052</f>
        <v>2.4399170428202055E-4</v>
      </c>
      <c r="F2056" s="5">
        <f>'Stocks Returns'!E2052</f>
        <v>8.8390277069523293E-3</v>
      </c>
      <c r="G2056" s="5">
        <f t="shared" si="128"/>
        <v>1.0596135566039503E-2</v>
      </c>
      <c r="H2056" s="5">
        <f t="shared" si="129"/>
        <v>2.386468380940034E-4</v>
      </c>
      <c r="I2056" s="5">
        <f t="shared" si="130"/>
        <v>-3.1622248855303742E-3</v>
      </c>
      <c r="J2056" s="5">
        <f t="shared" si="131"/>
        <v>6.4399526635551558E-3</v>
      </c>
    </row>
    <row r="2057" spans="1:10" ht="15" customHeight="1" x14ac:dyDescent="0.2">
      <c r="A2057" s="3">
        <f>'2_CVaR_t2'!A2057</f>
        <v>45169</v>
      </c>
      <c r="B2057" s="5">
        <f>'2_CVaR_t2'!D2057-1</f>
        <v>-1.4547891278515745E-3</v>
      </c>
      <c r="C2057" s="5">
        <f>'Stocks Returns'!B2053</f>
        <v>2.2883295194509046E-3</v>
      </c>
      <c r="D2057" s="5">
        <f>'Stocks Returns'!C2053</f>
        <v>-2.2336839540266773E-3</v>
      </c>
      <c r="E2057" s="5">
        <f>'Stocks Returns'!D2053</f>
        <v>-1.8294914013903263E-3</v>
      </c>
      <c r="F2057" s="5">
        <f>'Stocks Returns'!E2053</f>
        <v>2.7801179443975865E-3</v>
      </c>
      <c r="G2057" s="5">
        <f t="shared" si="128"/>
        <v>4.1721498089068963E-3</v>
      </c>
      <c r="H2057" s="5">
        <f t="shared" si="129"/>
        <v>-4.5504854014001908E-5</v>
      </c>
      <c r="I2057" s="5">
        <f t="shared" si="130"/>
        <v>3.5725076882993584E-4</v>
      </c>
      <c r="J2057" s="5">
        <f t="shared" si="131"/>
        <v>4.3148077481757335E-3</v>
      </c>
    </row>
    <row r="2058" spans="1:10" ht="15" customHeight="1" x14ac:dyDescent="0.2">
      <c r="A2058" s="3">
        <f>'2_CVaR_t2'!A2058</f>
        <v>45170</v>
      </c>
      <c r="B2058" s="5">
        <f>'2_CVaR_t2'!D2058-1</f>
        <v>6.5667596422120944E-3</v>
      </c>
      <c r="C2058" s="5">
        <f>'Stocks Returns'!B2054</f>
        <v>-0.12024353120243536</v>
      </c>
      <c r="D2058" s="5">
        <f>'Stocks Returns'!C2054</f>
        <v>9.8909150113970501E-3</v>
      </c>
      <c r="E2058" s="5">
        <f>'Stocks Returns'!D2054</f>
        <v>5.4985337243402821E-3</v>
      </c>
      <c r="F2058" s="5">
        <f>'Stocks Returns'!E2054</f>
        <v>2.6127866924304799E-2</v>
      </c>
      <c r="G2058" s="5">
        <f t="shared" si="128"/>
        <v>-0.12607093051454424</v>
      </c>
      <c r="H2058" s="5">
        <f t="shared" si="129"/>
        <v>2.734801248781369E-4</v>
      </c>
      <c r="I2058" s="5">
        <f t="shared" si="130"/>
        <v>-4.1537995144378878E-3</v>
      </c>
      <c r="J2058" s="5">
        <f t="shared" si="131"/>
        <v>1.9335633418763949E-2</v>
      </c>
    </row>
    <row r="2059" spans="1:10" ht="15" customHeight="1" x14ac:dyDescent="0.2">
      <c r="A2059" s="3">
        <f>'2_CVaR_t2'!A2059</f>
        <v>45173</v>
      </c>
      <c r="B2059" s="5">
        <f>'2_CVaR_t2'!D2059-1</f>
        <v>3.1594126486123031E-5</v>
      </c>
      <c r="C2059" s="5">
        <f>'Stocks Returns'!B2055</f>
        <v>0</v>
      </c>
      <c r="D2059" s="5">
        <f>'Stocks Returns'!C2055</f>
        <v>0</v>
      </c>
      <c r="E2059" s="5">
        <f>'Stocks Returns'!D2055</f>
        <v>0</v>
      </c>
      <c r="F2059" s="5">
        <f>'Stocks Returns'!E2055</f>
        <v>0</v>
      </c>
      <c r="G2059" s="5">
        <f t="shared" si="128"/>
        <v>4.5494065351061984E-4</v>
      </c>
      <c r="H2059" s="5">
        <f t="shared" si="129"/>
        <v>6.1315236885345803E-7</v>
      </c>
      <c r="I2059" s="5">
        <f t="shared" si="130"/>
        <v>-7.0241384070458875E-6</v>
      </c>
      <c r="J2059" s="5">
        <f t="shared" si="131"/>
        <v>-8.2789821646411454E-6</v>
      </c>
    </row>
    <row r="2060" spans="1:10" ht="15" customHeight="1" x14ac:dyDescent="0.2">
      <c r="A2060" s="3">
        <f>'2_CVaR_t2'!A2060</f>
        <v>45174</v>
      </c>
      <c r="B2060" s="5">
        <f>'2_CVaR_t2'!D2060-1</f>
        <v>-7.402449559059443E-3</v>
      </c>
      <c r="C2060" s="5">
        <f>'Stocks Returns'!B2056</f>
        <v>6.9204152249136008E-3</v>
      </c>
      <c r="D2060" s="5">
        <f>'Stocks Returns'!C2056</f>
        <v>-1.1164402885816771E-2</v>
      </c>
      <c r="E2060" s="5">
        <f>'Stocks Returns'!D2056</f>
        <v>-8.871065743103701E-3</v>
      </c>
      <c r="F2060" s="5">
        <f>'Stocks Returns'!E2056</f>
        <v>5.6492549533322389E-3</v>
      </c>
      <c r="G2060" s="5">
        <f t="shared" si="128"/>
        <v>1.45217991688779E-2</v>
      </c>
      <c r="H2060" s="5">
        <f t="shared" si="129"/>
        <v>-2.2282900051616601E-4</v>
      </c>
      <c r="I2060" s="5">
        <f t="shared" si="130"/>
        <v>2.0938815307211586E-3</v>
      </c>
      <c r="J2060" s="5">
        <f t="shared" si="131"/>
        <v>1.3358028303839975E-2</v>
      </c>
    </row>
    <row r="2061" spans="1:10" ht="15" customHeight="1" x14ac:dyDescent="0.2">
      <c r="A2061" s="3">
        <f>'2_CVaR_t2'!A2061</f>
        <v>45175</v>
      </c>
      <c r="B2061" s="5">
        <f>'2_CVaR_t2'!D2061-1</f>
        <v>1.8093983047355877E-3</v>
      </c>
      <c r="C2061" s="5">
        <f>'Stocks Returns'!B2057</f>
        <v>-1.2886597938144395E-2</v>
      </c>
      <c r="D2061" s="5">
        <f>'Stocks Returns'!C2057</f>
        <v>3.3423004809651768E-3</v>
      </c>
      <c r="E2061" s="5">
        <f>'Stocks Returns'!D2057</f>
        <v>-6.1304561059343232E-3</v>
      </c>
      <c r="F2061" s="5">
        <f>'Stocks Returns'!E2057</f>
        <v>1.9539200521045963E-3</v>
      </c>
      <c r="G2061" s="5">
        <f t="shared" si="128"/>
        <v>-1.4140683660964387E-2</v>
      </c>
      <c r="H2061" s="5">
        <f t="shared" si="129"/>
        <v>7.2645258900510667E-4</v>
      </c>
      <c r="I2061" s="5">
        <f t="shared" si="130"/>
        <v>-8.7613572950272865E-3</v>
      </c>
      <c r="J2061" s="5">
        <f t="shared" si="131"/>
        <v>1.0015717703922402E-4</v>
      </c>
    </row>
    <row r="2062" spans="1:10" ht="15" customHeight="1" x14ac:dyDescent="0.2">
      <c r="A2062" s="3">
        <f>'2_CVaR_t2'!A2062</f>
        <v>45176</v>
      </c>
      <c r="B2062" s="5">
        <f>'2_CVaR_t2'!D2062-1</f>
        <v>1.2422552973847534E-3</v>
      </c>
      <c r="C2062" s="5">
        <f>'Stocks Returns'!B2058</f>
        <v>-4.0034812880765935E-2</v>
      </c>
      <c r="D2062" s="5">
        <f>'Stocks Returns'!C2058</f>
        <v>3.9811504712381485E-3</v>
      </c>
      <c r="E2062" s="5">
        <f>'Stocks Returns'!D2058</f>
        <v>-2.4179620034542437E-2</v>
      </c>
      <c r="F2062" s="5">
        <f>'Stocks Returns'!E2058</f>
        <v>-1.1050621597464838E-2</v>
      </c>
      <c r="G2062" s="5">
        <f t="shared" si="128"/>
        <v>-4.0743696623203339E-2</v>
      </c>
      <c r="H2062" s="5">
        <f t="shared" si="129"/>
        <v>2.1999882007047063E-3</v>
      </c>
      <c r="I2062" s="5">
        <f t="shared" si="130"/>
        <v>-2.5973469798258431E-2</v>
      </c>
      <c r="J2062" s="5">
        <f t="shared" si="131"/>
        <v>-1.2315650742548855E-2</v>
      </c>
    </row>
    <row r="2063" spans="1:10" ht="15" customHeight="1" x14ac:dyDescent="0.2">
      <c r="A2063" s="3">
        <f>'2_CVaR_t2'!A2063</f>
        <v>45177</v>
      </c>
      <c r="B2063" s="5">
        <f>'2_CVaR_t2'!D2063-1</f>
        <v>2.2049104847621237E-4</v>
      </c>
      <c r="C2063" s="5">
        <f>'Stocks Returns'!B2059</f>
        <v>2.6291931097008225E-2</v>
      </c>
      <c r="D2063" s="5">
        <f>'Stocks Returns'!C2059</f>
        <v>6.0694343287215347E-4</v>
      </c>
      <c r="E2063" s="5">
        <f>'Stocks Returns'!D2059</f>
        <v>-4.0455120101137165E-3</v>
      </c>
      <c r="F2063" s="5">
        <f>'Stocks Returns'!E2059</f>
        <v>8.2984142634130453E-3</v>
      </c>
      <c r="G2063" s="5">
        <f t="shared" si="128"/>
        <v>2.6565282672239929E-2</v>
      </c>
      <c r="H2063" s="5">
        <f t="shared" si="129"/>
        <v>3.2954990496232242E-4</v>
      </c>
      <c r="I2063" s="5">
        <f t="shared" si="130"/>
        <v>-4.3313308012833873E-3</v>
      </c>
      <c r="J2063" s="5">
        <f t="shared" si="131"/>
        <v>8.0940471905485076E-3</v>
      </c>
    </row>
    <row r="2064" spans="1:10" ht="15" customHeight="1" x14ac:dyDescent="0.2">
      <c r="A2064" s="3">
        <f>'2_CVaR_t2'!A2064</f>
        <v>45180</v>
      </c>
      <c r="B2064" s="5">
        <f>'2_CVaR_t2'!D2064-1</f>
        <v>2.5979592455160905E-4</v>
      </c>
      <c r="C2064" s="5">
        <f>'Stocks Returns'!B2060</f>
        <v>2.2968197879858598E-2</v>
      </c>
      <c r="D2064" s="5">
        <f>'Stocks Returns'!C2060</f>
        <v>-2.8306846212944325E-4</v>
      </c>
      <c r="E2064" s="5">
        <f>'Stocks Returns'!D2060</f>
        <v>8.6316323940085482E-3</v>
      </c>
      <c r="F2064" s="5">
        <f>'Stocks Returns'!E2060</f>
        <v>-1.8578878748370276E-2</v>
      </c>
      <c r="G2064" s="5">
        <f t="shared" si="128"/>
        <v>2.320376516436071E-2</v>
      </c>
      <c r="H2064" s="5">
        <f t="shared" si="129"/>
        <v>-6.1830844937469645E-4</v>
      </c>
      <c r="I2064" s="5">
        <f t="shared" si="130"/>
        <v>8.2878031855071789E-3</v>
      </c>
      <c r="J2064" s="5">
        <f t="shared" si="131"/>
        <v>-1.8824047005413055E-2</v>
      </c>
    </row>
    <row r="2065" spans="1:10" ht="15" customHeight="1" x14ac:dyDescent="0.2">
      <c r="A2065" s="3">
        <f>'2_CVaR_t2'!A2065</f>
        <v>45181</v>
      </c>
      <c r="B2065" s="5">
        <f>'2_CVaR_t2'!D2065-1</f>
        <v>-4.275868344967293E-4</v>
      </c>
      <c r="C2065" s="5">
        <f>'Stocks Returns'!B2061</f>
        <v>-2.1588946459412783E-2</v>
      </c>
      <c r="D2065" s="5">
        <f>'Stocks Returns'!C2061</f>
        <v>3.2359841436790937E-4</v>
      </c>
      <c r="E2065" s="5">
        <f>'Stocks Returns'!D2061</f>
        <v>-1.3717593757865409E-2</v>
      </c>
      <c r="F2065" s="5">
        <f>'Stocks Returns'!E2061</f>
        <v>2.1919628030554694E-2</v>
      </c>
      <c r="G2065" s="5">
        <f t="shared" si="128"/>
        <v>-2.0692589150778061E-2</v>
      </c>
      <c r="H2065" s="5">
        <f t="shared" si="129"/>
        <v>1.0000053979179638E-3</v>
      </c>
      <c r="I2065" s="5">
        <f t="shared" si="130"/>
        <v>-1.304690861851546E-2</v>
      </c>
      <c r="J2065" s="5">
        <f t="shared" si="131"/>
        <v>2.2388010695262178E-2</v>
      </c>
    </row>
    <row r="2066" spans="1:10" ht="15" customHeight="1" x14ac:dyDescent="0.2">
      <c r="A2066" s="3">
        <f>'2_CVaR_t2'!A2066</f>
        <v>45182</v>
      </c>
      <c r="B2066" s="5">
        <f>'2_CVaR_t2'!D2066-1</f>
        <v>1.5570700229907697E-3</v>
      </c>
      <c r="C2066" s="5">
        <f>'Stocks Returns'!B2062</f>
        <v>7.0609002647836761E-3</v>
      </c>
      <c r="D2066" s="5">
        <f>'Stocks Returns'!C2062</f>
        <v>2.1431459765466343E-3</v>
      </c>
      <c r="E2066" s="5">
        <f>'Stocks Returns'!D2062</f>
        <v>3.8279954064055488E-3</v>
      </c>
      <c r="F2066" s="5">
        <f>'Stocks Returns'!E2062</f>
        <v>-6.2560935976599952E-3</v>
      </c>
      <c r="G2066" s="5">
        <f t="shared" si="128"/>
        <v>6.049381014847496E-3</v>
      </c>
      <c r="H2066" s="5">
        <f t="shared" si="129"/>
        <v>-1.0134092546579699E-4</v>
      </c>
      <c r="I2066" s="5">
        <f t="shared" si="130"/>
        <v>1.5695077799588171E-3</v>
      </c>
      <c r="J2066" s="5">
        <f t="shared" si="131"/>
        <v>-7.8479222364463731E-3</v>
      </c>
    </row>
    <row r="2067" spans="1:10" ht="15" customHeight="1" x14ac:dyDescent="0.2">
      <c r="A2067" s="3">
        <f>'2_CVaR_t2'!A2067</f>
        <v>45183</v>
      </c>
      <c r="B2067" s="5">
        <f>'2_CVaR_t2'!D2067-1</f>
        <v>-1.5013361211858145E-2</v>
      </c>
      <c r="C2067" s="5">
        <f>'Stocks Returns'!B2063</f>
        <v>2.8045574057844025E-2</v>
      </c>
      <c r="D2067" s="5">
        <f>'Stocks Returns'!C2063</f>
        <v>-2.5541701973126774E-2</v>
      </c>
      <c r="E2067" s="5">
        <f>'Stocks Returns'!D2063</f>
        <v>1.7287403076140739E-2</v>
      </c>
      <c r="F2067" s="5">
        <f>'Stocks Returns'!E2063</f>
        <v>1.7905322541084123E-2</v>
      </c>
      <c r="G2067" s="5">
        <f t="shared" si="128"/>
        <v>4.2963426779242926E-2</v>
      </c>
      <c r="H2067" s="5">
        <f t="shared" si="129"/>
        <v>-3.3988641381682977E-3</v>
      </c>
      <c r="I2067" s="5">
        <f t="shared" si="130"/>
        <v>3.9485362773325025E-2</v>
      </c>
      <c r="J2067" s="5">
        <f t="shared" si="131"/>
        <v>3.351474942665153E-2</v>
      </c>
    </row>
    <row r="2068" spans="1:10" ht="15" customHeight="1" x14ac:dyDescent="0.2">
      <c r="A2068" s="3">
        <f>'2_CVaR_t2'!A2068</f>
        <v>45184</v>
      </c>
      <c r="B2068" s="5">
        <f>'2_CVaR_t2'!D2068-1</f>
        <v>-2.6566555004595704E-3</v>
      </c>
      <c r="C2068" s="5">
        <f>'Stocks Returns'!B2064</f>
        <v>9.377664109121886E-3</v>
      </c>
      <c r="D2068" s="5">
        <f>'Stocks Returns'!C2064</f>
        <v>-1.7805383022774235E-3</v>
      </c>
      <c r="E2068" s="5">
        <f>'Stocks Returns'!D2064</f>
        <v>-2.9988754217168623E-2</v>
      </c>
      <c r="F2068" s="5">
        <f>'Stocks Returns'!E2064</f>
        <v>-7.4698795180723199E-3</v>
      </c>
      <c r="G2068" s="5">
        <f t="shared" si="128"/>
        <v>1.2416854240060855E-2</v>
      </c>
      <c r="H2068" s="5">
        <f t="shared" si="129"/>
        <v>2.1764725863488519E-3</v>
      </c>
      <c r="I2068" s="5">
        <f t="shared" si="130"/>
        <v>-2.6028166742915818E-2</v>
      </c>
      <c r="J2068" s="5">
        <f t="shared" si="131"/>
        <v>-4.6875691612526743E-3</v>
      </c>
    </row>
    <row r="2069" spans="1:10" ht="15" customHeight="1" x14ac:dyDescent="0.2">
      <c r="A2069" s="3">
        <f>'2_CVaR_t2'!A2069</f>
        <v>45187</v>
      </c>
      <c r="B2069" s="5">
        <f>'2_CVaR_t2'!D2069-1</f>
        <v>9.5816888987541038E-3</v>
      </c>
      <c r="C2069" s="5">
        <f>'Stocks Returns'!B2065</f>
        <v>-1.5202702702702631E-2</v>
      </c>
      <c r="D2069" s="5">
        <f>'Stocks Returns'!C2065</f>
        <v>1.4891940100385748E-2</v>
      </c>
      <c r="E2069" s="5">
        <f>'Stocks Returns'!D2065</f>
        <v>4.1221177379879848E-3</v>
      </c>
      <c r="F2069" s="5">
        <f>'Stocks Returns'!E2065</f>
        <v>7.364246985514411E-3</v>
      </c>
      <c r="G2069" s="5">
        <f t="shared" si="128"/>
        <v>-2.3928392886911204E-2</v>
      </c>
      <c r="H2069" s="5">
        <f t="shared" si="129"/>
        <v>8.3732082221061807E-4</v>
      </c>
      <c r="I2069" s="5">
        <f t="shared" si="130"/>
        <v>-9.9799764938550087E-3</v>
      </c>
      <c r="J2069" s="5">
        <f t="shared" si="131"/>
        <v>-2.5576919449861856E-3</v>
      </c>
    </row>
    <row r="2070" spans="1:10" ht="15" customHeight="1" x14ac:dyDescent="0.2">
      <c r="A2070" s="3">
        <f>'2_CVaR_t2'!A2070</f>
        <v>45188</v>
      </c>
      <c r="B2070" s="5">
        <f>'2_CVaR_t2'!D2070-1</f>
        <v>-2.9195792037497448E-3</v>
      </c>
      <c r="C2070" s="5">
        <f>'Stocks Returns'!B2066</f>
        <v>-1.7152658662091813E-3</v>
      </c>
      <c r="D2070" s="5">
        <f>'Stocks Returns'!C2066</f>
        <v>-4.496035314313751E-3</v>
      </c>
      <c r="E2070" s="5">
        <f>'Stocks Returns'!D2066</f>
        <v>-2.1808851828095666E-3</v>
      </c>
      <c r="F2070" s="5">
        <f>'Stocks Returns'!E2066</f>
        <v>-1.0604113110539881E-2</v>
      </c>
      <c r="G2070" s="5">
        <f t="shared" si="128"/>
        <v>1.5766762547312308E-3</v>
      </c>
      <c r="H2070" s="5">
        <f t="shared" si="129"/>
        <v>-1.520697567166697E-4</v>
      </c>
      <c r="I2070" s="5">
        <f t="shared" si="130"/>
        <v>2.1677537312951474E-3</v>
      </c>
      <c r="J2070" s="5">
        <f t="shared" si="131"/>
        <v>-7.5488697358883135E-3</v>
      </c>
    </row>
    <row r="2071" spans="1:10" ht="15" customHeight="1" x14ac:dyDescent="0.2">
      <c r="A2071" s="3">
        <f>'2_CVaR_t2'!A2071</f>
        <v>45189</v>
      </c>
      <c r="B2071" s="5">
        <f>'2_CVaR_t2'!D2071-1</f>
        <v>-5.0809334316425092E-3</v>
      </c>
      <c r="C2071" s="5">
        <f>'Stocks Returns'!B2067</f>
        <v>-1.2027491408934776E-2</v>
      </c>
      <c r="D2071" s="5">
        <f>'Stocks Returns'!C2067</f>
        <v>-6.9797996386926631E-3</v>
      </c>
      <c r="E2071" s="5">
        <f>'Stocks Returns'!D2067</f>
        <v>-1.3628182051941384E-2</v>
      </c>
      <c r="F2071" s="5">
        <f>'Stocks Returns'!E2067</f>
        <v>-1.6157843455667398E-2</v>
      </c>
      <c r="G2071" s="5">
        <f t="shared" si="128"/>
        <v>-6.6578112394205489E-3</v>
      </c>
      <c r="H2071" s="5">
        <f t="shared" si="129"/>
        <v>5.4511194741774672E-4</v>
      </c>
      <c r="I2071" s="5">
        <f t="shared" si="130"/>
        <v>-6.089581146322541E-3</v>
      </c>
      <c r="J2071" s="5">
        <f t="shared" si="131"/>
        <v>-1.0858964666480717E-2</v>
      </c>
    </row>
    <row r="2072" spans="1:10" ht="15" customHeight="1" x14ac:dyDescent="0.2">
      <c r="A2072" s="3">
        <f>'2_CVaR_t2'!A2072</f>
        <v>45190</v>
      </c>
      <c r="B2072" s="5">
        <f>'2_CVaR_t2'!D2072-1</f>
        <v>-1.401836189825667E-2</v>
      </c>
      <c r="C2072" s="5">
        <f>'Stocks Returns'!B2068</f>
        <v>8.6956521739134374E-4</v>
      </c>
      <c r="D2072" s="5">
        <f>'Stocks Returns'!C2068</f>
        <v>-2.1706772513024108E-2</v>
      </c>
      <c r="E2072" s="5">
        <f>'Stocks Returns'!D2068</f>
        <v>-8.2116788321167089E-3</v>
      </c>
      <c r="F2072" s="5">
        <f>'Stocks Returns'!E2068</f>
        <v>-1.7331022530329365E-2</v>
      </c>
      <c r="G2072" s="5">
        <f t="shared" si="128"/>
        <v>1.4830912103006817E-2</v>
      </c>
      <c r="H2072" s="5">
        <f t="shared" si="129"/>
        <v>-1.0283124622014091E-3</v>
      </c>
      <c r="I2072" s="5">
        <f t="shared" si="130"/>
        <v>1.2517752499374424E-2</v>
      </c>
      <c r="J2072" s="5">
        <f t="shared" si="131"/>
        <v>-2.7544738600144923E-3</v>
      </c>
    </row>
    <row r="2073" spans="1:10" ht="15" customHeight="1" x14ac:dyDescent="0.2">
      <c r="A2073" s="3">
        <f>'2_CVaR_t2'!A2073</f>
        <v>45191</v>
      </c>
      <c r="B2073" s="5">
        <f>'2_CVaR_t2'!D2073-1</f>
        <v>-3.3377599168982197E-3</v>
      </c>
      <c r="C2073" s="5">
        <f>'Stocks Returns'!B2069</f>
        <v>-3.5621198957428324E-2</v>
      </c>
      <c r="D2073" s="5">
        <f>'Stocks Returns'!C2069</f>
        <v>-6.4663370102701068E-3</v>
      </c>
      <c r="E2073" s="5">
        <f>'Stocks Returns'!D2069</f>
        <v>1.3010908135103083E-2</v>
      </c>
      <c r="F2073" s="5">
        <f>'Stocks Returns'!E2069</f>
        <v>7.5585789871501774E-4</v>
      </c>
      <c r="G2073" s="5">
        <f t="shared" si="128"/>
        <v>-3.1927254255108443E-2</v>
      </c>
      <c r="H2073" s="5">
        <f t="shared" si="129"/>
        <v>-1.5069192229904271E-3</v>
      </c>
      <c r="I2073" s="5">
        <f t="shared" si="130"/>
        <v>1.7976743695325582E-2</v>
      </c>
      <c r="J2073" s="5">
        <f t="shared" si="131"/>
        <v>4.2452018227292047E-3</v>
      </c>
    </row>
    <row r="2074" spans="1:10" ht="15" customHeight="1" x14ac:dyDescent="0.2">
      <c r="A2074" s="3">
        <f>'2_CVaR_t2'!A2074</f>
        <v>45194</v>
      </c>
      <c r="B2074" s="5">
        <f>'2_CVaR_t2'!D2074-1</f>
        <v>-4.2744460123487205E-3</v>
      </c>
      <c r="C2074" s="5">
        <f>'Stocks Returns'!B2070</f>
        <v>-3.9639639639639568E-2</v>
      </c>
      <c r="D2074" s="5">
        <f>'Stocks Returns'!C2070</f>
        <v>-7.3166581589245716E-3</v>
      </c>
      <c r="E2074" s="5">
        <f>'Stocks Returns'!D2070</f>
        <v>4.5407368967307349E-3</v>
      </c>
      <c r="F2074" s="5">
        <f>'Stocks Returns'!E2070</f>
        <v>1.6028868747901992E-2</v>
      </c>
      <c r="G2074" s="5">
        <f t="shared" si="128"/>
        <v>-3.5045246359769765E-2</v>
      </c>
      <c r="H2074" s="5">
        <f t="shared" si="129"/>
        <v>-9.7868433634295572E-4</v>
      </c>
      <c r="I2074" s="5">
        <f t="shared" si="130"/>
        <v>1.0889035823626844E-2</v>
      </c>
      <c r="J2074" s="5">
        <f t="shared" si="131"/>
        <v>2.0490557727129235E-2</v>
      </c>
    </row>
    <row r="2075" spans="1:10" ht="15" customHeight="1" x14ac:dyDescent="0.2">
      <c r="A2075" s="3">
        <f>'2_CVaR_t2'!A2075</f>
        <v>45195</v>
      </c>
      <c r="B2075" s="5">
        <f>'2_CVaR_t2'!D2075-1</f>
        <v>-1.0860161325699003E-2</v>
      </c>
      <c r="C2075" s="5">
        <f>'Stocks Returns'!B2071</f>
        <v>2.8142589118198558E-3</v>
      </c>
      <c r="D2075" s="5">
        <f>'Stocks Returns'!C2071</f>
        <v>-1.5898183064792626E-2</v>
      </c>
      <c r="E2075" s="5">
        <f>'Stocks Returns'!D2071</f>
        <v>-1.782254939945771E-2</v>
      </c>
      <c r="F2075" s="5">
        <f>'Stocks Returns'!E2071</f>
        <v>-7.6815065664490589E-3</v>
      </c>
      <c r="G2075" s="5">
        <f t="shared" si="128"/>
        <v>1.3739586337992864E-2</v>
      </c>
      <c r="H2075" s="5">
        <f t="shared" si="129"/>
        <v>1.3223482853497517E-4</v>
      </c>
      <c r="I2075" s="5">
        <f t="shared" si="130"/>
        <v>-1.754334474802121E-3</v>
      </c>
      <c r="J2075" s="5">
        <f t="shared" si="131"/>
        <v>3.6166111278828159E-3</v>
      </c>
    </row>
    <row r="2076" spans="1:10" ht="15" customHeight="1" x14ac:dyDescent="0.2">
      <c r="A2076" s="3">
        <f>'2_CVaR_t2'!A2076</f>
        <v>45196</v>
      </c>
      <c r="B2076" s="5">
        <f>'2_CVaR_t2'!D2076-1</f>
        <v>-1.3457385948267842E-5</v>
      </c>
      <c r="C2076" s="5">
        <f>'Stocks Returns'!B2072</f>
        <v>3.1805425631431294E-2</v>
      </c>
      <c r="D2076" s="5">
        <f>'Stocks Returns'!C2072</f>
        <v>-6.5316786414115757E-4</v>
      </c>
      <c r="E2076" s="5">
        <f>'Stocks Returns'!D2072</f>
        <v>5.9171597633136397E-3</v>
      </c>
      <c r="F2076" s="5">
        <f>'Stocks Returns'!E2072</f>
        <v>2.4554686199434128E-2</v>
      </c>
      <c r="G2076" s="5">
        <f t="shared" si="128"/>
        <v>3.2303674892259833E-2</v>
      </c>
      <c r="H2076" s="5">
        <f t="shared" si="129"/>
        <v>-5.8625071231340343E-4</v>
      </c>
      <c r="I2076" s="5">
        <f t="shared" si="130"/>
        <v>5.9766275541199036E-3</v>
      </c>
      <c r="J2076" s="5">
        <f t="shared" si="131"/>
        <v>2.4593173808081729E-2</v>
      </c>
    </row>
    <row r="2077" spans="1:10" ht="15" customHeight="1" x14ac:dyDescent="0.2">
      <c r="A2077" s="3">
        <f>'2_CVaR_t2'!A2077</f>
        <v>45197</v>
      </c>
      <c r="B2077" s="5">
        <f>'2_CVaR_t2'!D2077-1</f>
        <v>7.3462828907484568E-3</v>
      </c>
      <c r="C2077" s="5">
        <f>'Stocks Returns'!B2073</f>
        <v>-3.0825022665457835E-2</v>
      </c>
      <c r="D2077" s="5">
        <f>'Stocks Returns'!C2073</f>
        <v>9.4117647058822307E-3</v>
      </c>
      <c r="E2077" s="5">
        <f>'Stocks Returns'!D2073</f>
        <v>2.7581699346405308E-2</v>
      </c>
      <c r="F2077" s="5">
        <f>'Stocks Returns'!E2073</f>
        <v>-3.005930619871644E-3</v>
      </c>
      <c r="G2077" s="5">
        <f t="shared" si="128"/>
        <v>-3.7401787857684818E-2</v>
      </c>
      <c r="H2077" s="5">
        <f t="shared" si="129"/>
        <v>-1.3529237633976565E-3</v>
      </c>
      <c r="I2077" s="5">
        <f t="shared" si="130"/>
        <v>1.677886078913661E-2</v>
      </c>
      <c r="J2077" s="5">
        <f t="shared" si="131"/>
        <v>-1.0607363258205646E-2</v>
      </c>
    </row>
    <row r="2078" spans="1:10" ht="15" customHeight="1" x14ac:dyDescent="0.2">
      <c r="A2078" s="3">
        <f>'2_CVaR_t2'!A2078</f>
        <v>45198</v>
      </c>
      <c r="B2078" s="5">
        <f>'2_CVaR_t2'!D2078-1</f>
        <v>-4.8501442763896341E-3</v>
      </c>
      <c r="C2078" s="5">
        <f>'Stocks Returns'!B2074</f>
        <v>1.5902712815715647E-2</v>
      </c>
      <c r="D2078" s="5">
        <f>'Stocks Returns'!C2074</f>
        <v>-7.1225071225071712E-3</v>
      </c>
      <c r="E2078" s="5">
        <f>'Stocks Returns'!D2074</f>
        <v>-7.1237756010685827E-3</v>
      </c>
      <c r="F2078" s="5">
        <f>'Stocks Returns'!E2074</f>
        <v>-2.3794002607561926E-2</v>
      </c>
      <c r="G2078" s="5">
        <f t="shared" si="128"/>
        <v>2.1050532355963832E-2</v>
      </c>
      <c r="H2078" s="5">
        <f t="shared" si="129"/>
        <v>6.2743413437794937E-5</v>
      </c>
      <c r="I2078" s="5">
        <f t="shared" si="130"/>
        <v>7.4201530895120701E-5</v>
      </c>
      <c r="J2078" s="5">
        <f t="shared" si="131"/>
        <v>-1.873469894925087E-2</v>
      </c>
    </row>
    <row r="2079" spans="1:10" ht="15" customHeight="1" x14ac:dyDescent="0.2">
      <c r="A2079" s="3">
        <f>'2_CVaR_t2'!A2079</f>
        <v>45201</v>
      </c>
      <c r="B2079" s="5">
        <f>'2_CVaR_t2'!D2079-1</f>
        <v>3.6206331604915487E-3</v>
      </c>
      <c r="C2079" s="5">
        <f>'Stocks Returns'!B2075</f>
        <v>-3.2228360957642699E-2</v>
      </c>
      <c r="D2079" s="5">
        <f>'Stocks Returns'!C2075</f>
        <v>5.4780226946655741E-3</v>
      </c>
      <c r="E2079" s="5">
        <f>'Stocks Returns'!D2075</f>
        <v>4.0999359385009981E-3</v>
      </c>
      <c r="F2079" s="5">
        <f>'Stocks Returns'!E2075</f>
        <v>-2.2537562604340589E-2</v>
      </c>
      <c r="G2079" s="5">
        <f t="shared" si="128"/>
        <v>-3.5223610403716098E-2</v>
      </c>
      <c r="H2079" s="5">
        <f t="shared" si="129"/>
        <v>1.9651257725020969E-4</v>
      </c>
      <c r="I2079" s="5">
        <f t="shared" si="130"/>
        <v>-1.2041829365240812E-3</v>
      </c>
      <c r="J2079" s="5">
        <f t="shared" si="131"/>
        <v>-2.6271512731440287E-2</v>
      </c>
    </row>
    <row r="2080" spans="1:10" ht="15" customHeight="1" x14ac:dyDescent="0.2">
      <c r="A2080" s="3">
        <f>'2_CVaR_t2'!A2080</f>
        <v>45202</v>
      </c>
      <c r="B2080" s="5">
        <f>'2_CVaR_t2'!D2080-1</f>
        <v>-7.6881181167683943E-3</v>
      </c>
      <c r="C2080" s="5">
        <f>'Stocks Returns'!B2076</f>
        <v>-1.5223596574690745E-2</v>
      </c>
      <c r="D2080" s="5">
        <f>'Stocks Returns'!C2076</f>
        <v>-1.0636917888182662E-2</v>
      </c>
      <c r="E2080" s="5">
        <f>'Stocks Returns'!D2076</f>
        <v>-2.067117519458983E-2</v>
      </c>
      <c r="F2080" s="5">
        <f>'Stocks Returns'!E2076</f>
        <v>4.2698548249360258E-3</v>
      </c>
      <c r="G2080" s="5">
        <f t="shared" si="128"/>
        <v>-7.3475957151032389E-3</v>
      </c>
      <c r="H2080" s="5">
        <f t="shared" si="129"/>
        <v>7.2508512085364858E-4</v>
      </c>
      <c r="I2080" s="5">
        <f t="shared" si="130"/>
        <v>-9.2846071473155992E-3</v>
      </c>
      <c r="J2080" s="5">
        <f t="shared" si="131"/>
        <v>1.2275171927792889E-2</v>
      </c>
    </row>
    <row r="2081" spans="1:10" ht="15" customHeight="1" x14ac:dyDescent="0.2">
      <c r="A2081" s="3">
        <f>'2_CVaR_t2'!A2081</f>
        <v>45203</v>
      </c>
      <c r="B2081" s="5">
        <f>'2_CVaR_t2'!D2081-1</f>
        <v>7.229199257627883E-3</v>
      </c>
      <c r="C2081" s="5">
        <f>'Stocks Returns'!B2077</f>
        <v>-5.7971014492753659E-3</v>
      </c>
      <c r="D2081" s="5">
        <f>'Stocks Returns'!C2077</f>
        <v>1.0532756435470469E-2</v>
      </c>
      <c r="E2081" s="5">
        <f>'Stocks Returns'!D2077</f>
        <v>1.3289902280130272E-2</v>
      </c>
      <c r="F2081" s="5">
        <f>'Stocks Returns'!E2077</f>
        <v>-3.6309523809523792E-2</v>
      </c>
      <c r="G2081" s="5">
        <f t="shared" si="128"/>
        <v>-1.2261312615762174E-2</v>
      </c>
      <c r="H2081" s="5">
        <f t="shared" si="129"/>
        <v>-5.961566244723146E-5</v>
      </c>
      <c r="I2081" s="5">
        <f t="shared" si="130"/>
        <v>2.659868501765009E-3</v>
      </c>
      <c r="J2081" s="5">
        <f t="shared" si="131"/>
        <v>-4.3789415525809179E-2</v>
      </c>
    </row>
    <row r="2082" spans="1:10" ht="15" customHeight="1" x14ac:dyDescent="0.2">
      <c r="A2082" s="3">
        <f>'2_CVaR_t2'!A2082</f>
        <v>45204</v>
      </c>
      <c r="B2082" s="5">
        <f>'2_CVaR_t2'!D2082-1</f>
        <v>5.8696336546513184E-3</v>
      </c>
      <c r="C2082" s="5">
        <f>'Stocks Returns'!B2078</f>
        <v>-1.9436345966958091E-2</v>
      </c>
      <c r="D2082" s="5">
        <f>'Stocks Returns'!C2078</f>
        <v>9.7742409826138132E-3</v>
      </c>
      <c r="E2082" s="5">
        <f>'Stocks Returns'!D2078</f>
        <v>-5.400540054005476E-3</v>
      </c>
      <c r="F2082" s="5">
        <f>'Stocks Returns'!E2078</f>
        <v>7.9414100414720856E-4</v>
      </c>
      <c r="G2082" s="5">
        <f t="shared" si="128"/>
        <v>-2.4593588962109697E-2</v>
      </c>
      <c r="H2082" s="5">
        <f t="shared" si="129"/>
        <v>1.1827925414851486E-3</v>
      </c>
      <c r="I2082" s="5">
        <f t="shared" si="130"/>
        <v>-1.4023978827028372E-2</v>
      </c>
      <c r="J2082" s="5">
        <f t="shared" si="131"/>
        <v>-5.2744274334935708E-3</v>
      </c>
    </row>
    <row r="2083" spans="1:10" ht="15" customHeight="1" x14ac:dyDescent="0.2">
      <c r="A2083" s="3">
        <f>'2_CVaR_t2'!A2083</f>
        <v>45205</v>
      </c>
      <c r="B2083" s="5">
        <f>'2_CVaR_t2'!D2083-1</f>
        <v>5.7213641085771538E-3</v>
      </c>
      <c r="C2083" s="5">
        <f>'Stocks Returns'!B2079</f>
        <v>1.8830525272546916E-2</v>
      </c>
      <c r="D2083" s="5">
        <f>'Stocks Returns'!C2079</f>
        <v>6.6815144766148027E-3</v>
      </c>
      <c r="E2083" s="5">
        <f>'Stocks Returns'!D2079</f>
        <v>2.8312863606981375E-2</v>
      </c>
      <c r="F2083" s="5">
        <f>'Stocks Returns'!E2079</f>
        <v>1.684006348086764E-2</v>
      </c>
      <c r="G2083" s="5">
        <f t="shared" si="128"/>
        <v>1.3815815728574855E-2</v>
      </c>
      <c r="H2083" s="5">
        <f t="shared" si="129"/>
        <v>-1.6917201161555043E-3</v>
      </c>
      <c r="I2083" s="5">
        <f t="shared" si="130"/>
        <v>1.9908257180073614E-2</v>
      </c>
      <c r="J2083" s="5">
        <f t="shared" si="131"/>
        <v>1.0925409103298991E-2</v>
      </c>
    </row>
    <row r="2084" spans="1:10" ht="15" customHeight="1" x14ac:dyDescent="0.2">
      <c r="A2084" s="3">
        <f>'2_CVaR_t2'!A2084</f>
        <v>45208</v>
      </c>
      <c r="B2084" s="5">
        <f>'2_CVaR_t2'!D2084-1</f>
        <v>-1.5081697826154761E-3</v>
      </c>
      <c r="C2084" s="5">
        <f>'Stocks Returns'!B2080</f>
        <v>2.4319066147859836E-2</v>
      </c>
      <c r="D2084" s="5">
        <f>'Stocks Returns'!C2080</f>
        <v>-2.5527569775357639E-3</v>
      </c>
      <c r="E2084" s="5">
        <f>'Stocks Returns'!D2080</f>
        <v>-1.3829519738496332E-3</v>
      </c>
      <c r="F2084" s="5">
        <f>'Stocks Returns'!E2080</f>
        <v>5.6273302696609795E-2</v>
      </c>
      <c r="G2084" s="5">
        <f t="shared" si="128"/>
        <v>2.6254201957941467E-2</v>
      </c>
      <c r="H2084" s="5">
        <f t="shared" si="129"/>
        <v>-2.8601556710707542E-4</v>
      </c>
      <c r="I2084" s="5">
        <f t="shared" si="130"/>
        <v>8.8257518107209615E-4</v>
      </c>
      <c r="J2084" s="5">
        <f t="shared" si="131"/>
        <v>5.7863405317932493E-2</v>
      </c>
    </row>
    <row r="2085" spans="1:10" ht="15" customHeight="1" x14ac:dyDescent="0.2">
      <c r="A2085" s="3">
        <f>'2_CVaR_t2'!A2085</f>
        <v>45209</v>
      </c>
      <c r="B2085" s="5">
        <f>'2_CVaR_t2'!D2085-1</f>
        <v>6.6525431123036771E-3</v>
      </c>
      <c r="C2085" s="5">
        <f>'Stocks Returns'!B2081</f>
        <v>1.3295346628680038E-2</v>
      </c>
      <c r="D2085" s="5">
        <f>'Stocks Returns'!C2081</f>
        <v>9.2134448046408135E-3</v>
      </c>
      <c r="E2085" s="5">
        <f>'Stocks Returns'!D2081</f>
        <v>1.6996097192496507E-2</v>
      </c>
      <c r="F2085" s="5">
        <f>'Stocks Returns'!E2081</f>
        <v>-1.1738630766704894E-2</v>
      </c>
      <c r="G2085" s="5">
        <f t="shared" si="128"/>
        <v>7.3854825463600645E-3</v>
      </c>
      <c r="H2085" s="5">
        <f t="shared" si="129"/>
        <v>-5.3024083012585647E-4</v>
      </c>
      <c r="I2085" s="5">
        <f t="shared" si="130"/>
        <v>7.2171553647323791E-3</v>
      </c>
      <c r="J2085" s="5">
        <f t="shared" si="131"/>
        <v>-1.8619913456777999E-2</v>
      </c>
    </row>
    <row r="2086" spans="1:10" ht="15" customHeight="1" x14ac:dyDescent="0.2">
      <c r="A2086" s="3">
        <f>'2_CVaR_t2'!A2086</f>
        <v>45210</v>
      </c>
      <c r="B2086" s="5">
        <f>'2_CVaR_t2'!D2086-1</f>
        <v>-2.1192166098084053E-3</v>
      </c>
      <c r="C2086" s="5">
        <f>'Stocks Returns'!B2082</f>
        <v>2.7179006560450025E-2</v>
      </c>
      <c r="D2086" s="5">
        <f>'Stocks Returns'!C2082</f>
        <v>-3.8884192730346268E-3</v>
      </c>
      <c r="E2086" s="5">
        <f>'Stocks Returns'!D2082</f>
        <v>5.5706858133202086E-3</v>
      </c>
      <c r="F2086" s="5">
        <f>'Stocks Returns'!E2082</f>
        <v>-2.9072182074922903E-3</v>
      </c>
      <c r="G2086" s="5">
        <f t="shared" si="128"/>
        <v>2.9701549666353251E-2</v>
      </c>
      <c r="H2086" s="5">
        <f t="shared" si="129"/>
        <v>-7.2237734392601068E-4</v>
      </c>
      <c r="I2086" s="5">
        <f t="shared" si="130"/>
        <v>8.7380624330939613E-3</v>
      </c>
      <c r="J2086" s="5">
        <f t="shared" si="131"/>
        <v>-6.8280664979223325E-4</v>
      </c>
    </row>
    <row r="2087" spans="1:10" ht="15" customHeight="1" x14ac:dyDescent="0.2">
      <c r="A2087" s="3">
        <f>'2_CVaR_t2'!A2087</f>
        <v>45211</v>
      </c>
      <c r="B2087" s="5">
        <f>'2_CVaR_t2'!D2087-1</f>
        <v>2.512715237157348E-3</v>
      </c>
      <c r="C2087" s="5">
        <f>'Stocks Returns'!B2083</f>
        <v>-5.8394160583941646E-2</v>
      </c>
      <c r="D2087" s="5">
        <f>'Stocks Returns'!C2083</f>
        <v>4.6673455532926234E-3</v>
      </c>
      <c r="E2087" s="5">
        <f>'Stocks Returns'!D2083</f>
        <v>-8.8637203003816278E-3</v>
      </c>
      <c r="F2087" s="5">
        <f>'Stocks Returns'!E2083</f>
        <v>8.9136954348549846E-3</v>
      </c>
      <c r="G2087" s="5">
        <f t="shared" si="128"/>
        <v>-6.032435405987327E-2</v>
      </c>
      <c r="H2087" s="5">
        <f t="shared" si="129"/>
        <v>1.0163997703429902E-3</v>
      </c>
      <c r="I2087" s="5">
        <f t="shared" si="130"/>
        <v>-1.2532653225994294E-2</v>
      </c>
      <c r="J2087" s="5">
        <f t="shared" si="131"/>
        <v>6.3298408622513812E-3</v>
      </c>
    </row>
    <row r="2088" spans="1:10" ht="15" customHeight="1" x14ac:dyDescent="0.2">
      <c r="A2088" s="3">
        <f>'2_CVaR_t2'!A2088</f>
        <v>45212</v>
      </c>
      <c r="B2088" s="5">
        <f>'2_CVaR_t2'!D2088-1</f>
        <v>4.8836270572905072E-4</v>
      </c>
      <c r="C2088" s="5">
        <f>'Stocks Returns'!B2084</f>
        <v>4.8449612403098641E-3</v>
      </c>
      <c r="D2088" s="5">
        <f>'Stocks Returns'!C2084</f>
        <v>3.7587634090716637E-3</v>
      </c>
      <c r="E2088" s="5">
        <f>'Stocks Returns'!D2084</f>
        <v>-3.7883492733822077E-2</v>
      </c>
      <c r="F2088" s="5">
        <f>'Stocks Returns'!E2084</f>
        <v>3.0963586821897371E-2</v>
      </c>
      <c r="G2088" s="5">
        <f t="shared" si="128"/>
        <v>4.8608042927709254E-3</v>
      </c>
      <c r="H2088" s="5">
        <f t="shared" si="129"/>
        <v>3.0871331228862356E-3</v>
      </c>
      <c r="I2088" s="5">
        <f t="shared" si="130"/>
        <v>-3.8564665694249586E-2</v>
      </c>
      <c r="J2088" s="5">
        <f t="shared" si="131"/>
        <v>3.0481150412222349E-2</v>
      </c>
    </row>
    <row r="2089" spans="1:10" ht="15" customHeight="1" x14ac:dyDescent="0.2">
      <c r="A2089" s="3">
        <f>'2_CVaR_t2'!A2089</f>
        <v>45215</v>
      </c>
      <c r="B2089" s="5">
        <f>'2_CVaR_t2'!D2089-1</f>
        <v>7.3576836417719171E-3</v>
      </c>
      <c r="C2089" s="5">
        <f>'Stocks Returns'!B2085</f>
        <v>5.1108968177435044E-2</v>
      </c>
      <c r="D2089" s="5">
        <f>'Stocks Returns'!C2085</f>
        <v>1.0098035090671864E-2</v>
      </c>
      <c r="E2089" s="5">
        <f>'Stocks Returns'!D2085</f>
        <v>1.9235734572682794E-2</v>
      </c>
      <c r="F2089" s="5">
        <f>'Stocks Returns'!E2085</f>
        <v>3.6040365209033531E-3</v>
      </c>
      <c r="G2089" s="5">
        <f t="shared" si="128"/>
        <v>4.4521243294344773E-2</v>
      </c>
      <c r="H2089" s="5">
        <f t="shared" si="129"/>
        <v>-6.8343229120926795E-4</v>
      </c>
      <c r="I2089" s="5">
        <f t="shared" si="130"/>
        <v>8.4160695452454304E-3</v>
      </c>
      <c r="J2089" s="5">
        <f t="shared" si="131"/>
        <v>-4.0092308867703663E-3</v>
      </c>
    </row>
    <row r="2090" spans="1:10" ht="15" customHeight="1" x14ac:dyDescent="0.2">
      <c r="A2090" s="3">
        <f>'2_CVaR_t2'!A2090</f>
        <v>45216</v>
      </c>
      <c r="B2090" s="5">
        <f>'2_CVaR_t2'!D2090-1</f>
        <v>2.9535922113594903E-3</v>
      </c>
      <c r="C2090" s="5">
        <f>'Stocks Returns'!B2086</f>
        <v>1.8348623853210455E-3</v>
      </c>
      <c r="D2090" s="5">
        <f>'Stocks Returns'!C2086</f>
        <v>4.7069604698628531E-3</v>
      </c>
      <c r="E2090" s="5">
        <f>'Stocks Returns'!D2086</f>
        <v>-5.0664977834080638E-4</v>
      </c>
      <c r="F2090" s="5">
        <f>'Stocks Returns'!E2086</f>
        <v>1.1970313622216011E-3</v>
      </c>
      <c r="G2090" s="5">
        <f t="shared" si="128"/>
        <v>-5.191518841752606E-4</v>
      </c>
      <c r="H2090" s="5">
        <f t="shared" si="129"/>
        <v>4.0715951914251699E-4</v>
      </c>
      <c r="I2090" s="5">
        <f t="shared" si="130"/>
        <v>-4.8262769642875378E-3</v>
      </c>
      <c r="J2090" s="5">
        <f t="shared" si="131"/>
        <v>-1.8444840509825771E-3</v>
      </c>
    </row>
    <row r="2091" spans="1:10" ht="15" customHeight="1" x14ac:dyDescent="0.2">
      <c r="A2091" s="3">
        <f>'2_CVaR_t2'!A2091</f>
        <v>45217</v>
      </c>
      <c r="B2091" s="5">
        <f>'2_CVaR_t2'!D2091-1</f>
        <v>-1.023028565808648E-2</v>
      </c>
      <c r="C2091" s="5">
        <f>'Stocks Returns'!B2087</f>
        <v>-3.1135531135531136E-2</v>
      </c>
      <c r="D2091" s="5">
        <f>'Stocks Returns'!C2087</f>
        <v>-1.5464344941956809E-2</v>
      </c>
      <c r="E2091" s="5">
        <f>'Stocks Returns'!D2087</f>
        <v>-1.1658851856545471E-2</v>
      </c>
      <c r="F2091" s="5">
        <f>'Stocks Returns'!E2087</f>
        <v>9.0068547744301952E-3</v>
      </c>
      <c r="G2091" s="5">
        <f t="shared" si="128"/>
        <v>-2.081571141539728E-2</v>
      </c>
      <c r="H2091" s="5">
        <f t="shared" si="129"/>
        <v>-3.6093867749240754E-4</v>
      </c>
      <c r="I2091" s="5">
        <f t="shared" si="130"/>
        <v>3.4797239496660737E-3</v>
      </c>
      <c r="J2091" s="5">
        <f t="shared" si="131"/>
        <v>1.9651117891677207E-2</v>
      </c>
    </row>
    <row r="2092" spans="1:10" ht="15" customHeight="1" x14ac:dyDescent="0.2">
      <c r="A2092" s="3">
        <f>'2_CVaR_t2'!A2092</f>
        <v>45218</v>
      </c>
      <c r="B2092" s="5">
        <f>'2_CVaR_t2'!D2092-1</f>
        <v>-1.041589141108934E-2</v>
      </c>
      <c r="C2092" s="5">
        <f>'Stocks Returns'!B2088</f>
        <v>-1.7958412098298626E-2</v>
      </c>
      <c r="D2092" s="5">
        <f>'Stocks Returns'!C2088</f>
        <v>-1.541247315450367E-2</v>
      </c>
      <c r="E2092" s="5">
        <f>'Stocks Returns'!D2088</f>
        <v>-1.538658802410553E-2</v>
      </c>
      <c r="F2092" s="5">
        <f>'Stocks Returns'!E2088</f>
        <v>-1.6588988071728483E-3</v>
      </c>
      <c r="G2092" s="5">
        <f t="shared" si="128"/>
        <v>-7.4601671436190092E-3</v>
      </c>
      <c r="H2092" s="5">
        <f t="shared" si="129"/>
        <v>-3.5903946517838389E-5</v>
      </c>
      <c r="I2092" s="5">
        <f t="shared" si="130"/>
        <v>2.5924969192063496E-5</v>
      </c>
      <c r="J2092" s="5">
        <f t="shared" si="131"/>
        <v>9.1780359393723743E-3</v>
      </c>
    </row>
    <row r="2093" spans="1:10" ht="15" customHeight="1" x14ac:dyDescent="0.2">
      <c r="A2093" s="3">
        <f>'2_CVaR_t2'!A2093</f>
        <v>45219</v>
      </c>
      <c r="B2093" s="5">
        <f>'2_CVaR_t2'!D2093-1</f>
        <v>-2.1282810100788918E-3</v>
      </c>
      <c r="C2093" s="5">
        <f>'Stocks Returns'!B2089</f>
        <v>-5.7747834456208791E-3</v>
      </c>
      <c r="D2093" s="5">
        <f>'Stocks Returns'!C2089</f>
        <v>-1.8391001240323224E-3</v>
      </c>
      <c r="E2093" s="5">
        <f>'Stocks Returns'!D2089</f>
        <v>-1.8622216434431627E-2</v>
      </c>
      <c r="F2093" s="5">
        <f>'Stocks Returns'!E2089</f>
        <v>-1.8357335021364052E-2</v>
      </c>
      <c r="G2093" s="5">
        <f t="shared" si="128"/>
        <v>-3.2435266133481215E-3</v>
      </c>
      <c r="H2093" s="5">
        <f t="shared" si="129"/>
        <v>1.34028222270389E-3</v>
      </c>
      <c r="I2093" s="5">
        <f t="shared" si="130"/>
        <v>-1.544146158541365E-2</v>
      </c>
      <c r="J2093" s="5">
        <f t="shared" si="131"/>
        <v>-1.6123513988254581E-2</v>
      </c>
    </row>
    <row r="2094" spans="1:10" ht="15" customHeight="1" x14ac:dyDescent="0.2">
      <c r="A2094" s="3">
        <f>'2_CVaR_t2'!A2094</f>
        <v>45222</v>
      </c>
      <c r="B2094" s="5">
        <f>'2_CVaR_t2'!D2094-1</f>
        <v>-5.6476611879237026E-3</v>
      </c>
      <c r="C2094" s="5">
        <f>'Stocks Returns'!B2090</f>
        <v>-1.8393030009680511E-2</v>
      </c>
      <c r="D2094" s="5">
        <f>'Stocks Returns'!C2090</f>
        <v>-7.9269860313651019E-3</v>
      </c>
      <c r="E2094" s="5">
        <f>'Stocks Returns'!D2090</f>
        <v>-1.2871549893842871E-2</v>
      </c>
      <c r="F2094" s="5">
        <f>'Stocks Returns'!E2090</f>
        <v>-2.1924875060454596E-2</v>
      </c>
      <c r="G2094" s="5">
        <f t="shared" si="128"/>
        <v>-1.2478547046060511E-2</v>
      </c>
      <c r="H2094" s="5">
        <f t="shared" si="129"/>
        <v>4.3200003560841214E-4</v>
      </c>
      <c r="I2094" s="5">
        <f t="shared" si="130"/>
        <v>-4.49651043560618E-3</v>
      </c>
      <c r="J2094" s="5">
        <f t="shared" si="131"/>
        <v>-1.6037693600663015E-2</v>
      </c>
    </row>
    <row r="2095" spans="1:10" ht="15" customHeight="1" x14ac:dyDescent="0.2">
      <c r="A2095" s="3">
        <f>'2_CVaR_t2'!A2095</f>
        <v>45223</v>
      </c>
      <c r="B2095" s="5">
        <f>'2_CVaR_t2'!D2095-1</f>
        <v>9.5825296763440981E-3</v>
      </c>
      <c r="C2095" s="5">
        <f>'Stocks Returns'!B2091</f>
        <v>-5.9171597633136397E-3</v>
      </c>
      <c r="D2095" s="5">
        <f>'Stocks Returns'!C2091</f>
        <v>1.3475575519371175E-2</v>
      </c>
      <c r="E2095" s="5">
        <f>'Stocks Returns'!D2091</f>
        <v>2.2045973921225981E-2</v>
      </c>
      <c r="F2095" s="5">
        <f>'Stocks Returns'!E2091</f>
        <v>-1.1455414537662745E-2</v>
      </c>
      <c r="G2095" s="5">
        <f t="shared" si="128"/>
        <v>-1.4643658198000811E-2</v>
      </c>
      <c r="H2095" s="5">
        <f t="shared" si="129"/>
        <v>-5.8028116269696027E-4</v>
      </c>
      <c r="I2095" s="5">
        <f t="shared" si="130"/>
        <v>7.9426387782353426E-3</v>
      </c>
      <c r="J2095" s="5">
        <f t="shared" si="131"/>
        <v>-2.137822625354591E-2</v>
      </c>
    </row>
    <row r="2096" spans="1:10" ht="15" customHeight="1" x14ac:dyDescent="0.2">
      <c r="A2096" s="3">
        <f>'2_CVaR_t2'!A2096</f>
        <v>45224</v>
      </c>
      <c r="B2096" s="5">
        <f>'2_CVaR_t2'!D2096-1</f>
        <v>2.7325313149124675E-3</v>
      </c>
      <c r="C2096" s="5">
        <f>'Stocks Returns'!B2092</f>
        <v>-3.472222222222221E-2</v>
      </c>
      <c r="D2096" s="5">
        <f>'Stocks Returns'!C2092</f>
        <v>9.3756658853612063E-3</v>
      </c>
      <c r="E2096" s="5">
        <f>'Stocks Returns'!D2092</f>
        <v>-6.1160068394055078E-2</v>
      </c>
      <c r="F2096" s="5">
        <f>'Stocks Returns'!E2092</f>
        <v>3.8349312213421527E-3</v>
      </c>
      <c r="G2096" s="5">
        <f t="shared" si="128"/>
        <v>-3.6863727764702668E-2</v>
      </c>
      <c r="H2096" s="5">
        <f t="shared" si="129"/>
        <v>5.4012085416896456E-3</v>
      </c>
      <c r="I2096" s="5">
        <f t="shared" si="130"/>
        <v>-6.5153429830327098E-2</v>
      </c>
      <c r="J2096" s="5">
        <f t="shared" si="131"/>
        <v>1.0228923324562401E-3</v>
      </c>
    </row>
    <row r="2097" spans="1:10" ht="15" customHeight="1" x14ac:dyDescent="0.2">
      <c r="A2097" s="3">
        <f>'2_CVaR_t2'!A2097</f>
        <v>45225</v>
      </c>
      <c r="B2097" s="5">
        <f>'2_CVaR_t2'!D2097-1</f>
        <v>-1.3721471861763979E-2</v>
      </c>
      <c r="C2097" s="5">
        <f>'Stocks Returns'!B2093</f>
        <v>7.194244604316502E-3</v>
      </c>
      <c r="D2097" s="5">
        <f>'Stocks Returns'!C2093</f>
        <v>-2.3516993877981784E-2</v>
      </c>
      <c r="E2097" s="5">
        <f>'Stocks Returns'!D2093</f>
        <v>1.9333146539647128E-2</v>
      </c>
      <c r="F2097" s="5">
        <f>'Stocks Returns'!E2093</f>
        <v>-1.7440411925919719E-2</v>
      </c>
      <c r="G2097" s="5">
        <f t="shared" si="128"/>
        <v>2.0870187220190985E-2</v>
      </c>
      <c r="H2097" s="5">
        <f t="shared" si="129"/>
        <v>-3.2754780218214041E-3</v>
      </c>
      <c r="I2097" s="5">
        <f t="shared" si="130"/>
        <v>3.9624395217018542E-2</v>
      </c>
      <c r="J2097" s="5">
        <f t="shared" si="131"/>
        <v>-3.1720556802899286E-3</v>
      </c>
    </row>
    <row r="2098" spans="1:10" ht="15" customHeight="1" x14ac:dyDescent="0.2">
      <c r="A2098" s="3">
        <f>'2_CVaR_t2'!A2098</f>
        <v>45226</v>
      </c>
      <c r="B2098" s="5">
        <f>'2_CVaR_t2'!D2098-1</f>
        <v>-5.7736220411910288E-3</v>
      </c>
      <c r="C2098" s="5">
        <f>'Stocks Returns'!B2094</f>
        <v>-2.5510204081632626E-2</v>
      </c>
      <c r="D2098" s="5">
        <f>'Stocks Returns'!C2094</f>
        <v>-8.690764441369736E-3</v>
      </c>
      <c r="E2098" s="5">
        <f>'Stocks Returns'!D2094</f>
        <v>-6.8719076415613145E-3</v>
      </c>
      <c r="F2098" s="5">
        <f>'Stocks Returns'!E2094</f>
        <v>-4.3107091539177356E-3</v>
      </c>
      <c r="G2098" s="5">
        <f t="shared" si="128"/>
        <v>-1.947463330460061E-2</v>
      </c>
      <c r="H2098" s="5">
        <f t="shared" si="129"/>
        <v>-1.4639706541037627E-4</v>
      </c>
      <c r="I2098" s="5">
        <f t="shared" si="130"/>
        <v>1.6890385640081391E-3</v>
      </c>
      <c r="J2098" s="5">
        <f t="shared" si="131"/>
        <v>1.7072283973966918E-3</v>
      </c>
    </row>
    <row r="2099" spans="1:10" ht="15" customHeight="1" x14ac:dyDescent="0.2">
      <c r="A2099" s="3">
        <f>'2_CVaR_t2'!A2099</f>
        <v>45229</v>
      </c>
      <c r="B2099" s="5">
        <f>'2_CVaR_t2'!D2099-1</f>
        <v>9.2880227419129824E-3</v>
      </c>
      <c r="C2099" s="5">
        <f>'Stocks Returns'!B2095</f>
        <v>3.1413612565444948E-2</v>
      </c>
      <c r="D2099" s="5">
        <f>'Stocks Returns'!C2095</f>
        <v>1.6617961355607003E-2</v>
      </c>
      <c r="E2099" s="5">
        <f>'Stocks Returns'!D2095</f>
        <v>-2.2142264046498883E-2</v>
      </c>
      <c r="F2099" s="5">
        <f>'Stocks Returns'!E2095</f>
        <v>2.8862478777589295E-3</v>
      </c>
      <c r="G2099" s="5">
        <f t="shared" si="128"/>
        <v>2.2970227493361438E-2</v>
      </c>
      <c r="H2099" s="5">
        <f t="shared" si="129"/>
        <v>2.9955415675743478E-3</v>
      </c>
      <c r="I2099" s="5">
        <f t="shared" si="130"/>
        <v>-3.5810933776967785E-2</v>
      </c>
      <c r="J2099" s="5">
        <f t="shared" si="131"/>
        <v>-6.7308452384664454E-3</v>
      </c>
    </row>
    <row r="2100" spans="1:10" ht="15" customHeight="1" x14ac:dyDescent="0.2">
      <c r="A2100" s="3">
        <f>'2_CVaR_t2'!A2100</f>
        <v>45230</v>
      </c>
      <c r="B2100" s="5">
        <f>'2_CVaR_t2'!D2100-1</f>
        <v>5.9307078353367793E-3</v>
      </c>
      <c r="C2100" s="5">
        <f>'Stocks Returns'!B2096</f>
        <v>9.1370558375634126E-3</v>
      </c>
      <c r="D2100" s="5">
        <f>'Stocks Returns'!C2096</f>
        <v>8.6665522567357378E-3</v>
      </c>
      <c r="E2100" s="5">
        <f>'Stocks Returns'!D2096</f>
        <v>8.915935465610092E-3</v>
      </c>
      <c r="F2100" s="5">
        <f>'Stocks Returns'!E2096</f>
        <v>5.5865921787709993E-3</v>
      </c>
      <c r="G2100" s="5">
        <f t="shared" si="128"/>
        <v>3.9211014348331527E-3</v>
      </c>
      <c r="H2100" s="5">
        <f t="shared" si="129"/>
        <v>-1.4781345274460234E-5</v>
      </c>
      <c r="I2100" s="5">
        <f t="shared" si="130"/>
        <v>2.0235676432590714E-4</v>
      </c>
      <c r="J2100" s="5">
        <f t="shared" si="131"/>
        <v>-5.4537548928339577E-4</v>
      </c>
    </row>
    <row r="2101" spans="1:10" ht="15" customHeight="1" x14ac:dyDescent="0.2">
      <c r="A2101" s="3">
        <f>'2_CVaR_t2'!A2101</f>
        <v>45231</v>
      </c>
      <c r="B2101" s="5">
        <f>'2_CVaR_t2'!D2101-1</f>
        <v>9.0712830635202302E-3</v>
      </c>
      <c r="C2101" s="5">
        <f>'Stocks Returns'!B2097</f>
        <v>1.4084507042253502E-2</v>
      </c>
      <c r="D2101" s="5">
        <f>'Stocks Returns'!C2097</f>
        <v>1.4802211824755496E-2</v>
      </c>
      <c r="E2101" s="5">
        <f>'Stocks Returns'!D2097</f>
        <v>-3.5068031982045111E-3</v>
      </c>
      <c r="F2101" s="5">
        <f>'Stocks Returns'!E2097</f>
        <v>-1.7929292929292906E-2</v>
      </c>
      <c r="G2101" s="5">
        <f t="shared" si="128"/>
        <v>5.8494766538311378E-3</v>
      </c>
      <c r="H2101" s="5">
        <f t="shared" si="129"/>
        <v>1.4987759451943628E-3</v>
      </c>
      <c r="I2101" s="5">
        <f t="shared" si="130"/>
        <v>-1.6855584903284836E-2</v>
      </c>
      <c r="J2101" s="5">
        <f t="shared" si="131"/>
        <v>-2.7321395244889066E-2</v>
      </c>
    </row>
    <row r="2102" spans="1:10" ht="15" customHeight="1" x14ac:dyDescent="0.2">
      <c r="A2102" s="3">
        <f>'2_CVaR_t2'!A2102</f>
        <v>45232</v>
      </c>
      <c r="B2102" s="5">
        <f>'2_CVaR_t2'!D2102-1</f>
        <v>1.4257094659879677E-2</v>
      </c>
      <c r="C2102" s="5">
        <f>'Stocks Returns'!B2098</f>
        <v>9.9206349206349298E-2</v>
      </c>
      <c r="D2102" s="5">
        <f>'Stocks Returns'!C2098</f>
        <v>1.9574147036633294E-2</v>
      </c>
      <c r="E2102" s="5">
        <f>'Stocks Returns'!D2098</f>
        <v>3.603603603603589E-2</v>
      </c>
      <c r="F2102" s="5">
        <f>'Stocks Returns'!E2098</f>
        <v>4.5855832690494536E-2</v>
      </c>
      <c r="G2102" s="5">
        <f t="shared" si="128"/>
        <v>8.5986130398814212E-2</v>
      </c>
      <c r="H2102" s="5">
        <f t="shared" si="129"/>
        <v>-1.3614421425471659E-3</v>
      </c>
      <c r="I2102" s="5">
        <f t="shared" si="130"/>
        <v>1.5033468720964106E-2</v>
      </c>
      <c r="J2102" s="5">
        <f t="shared" si="131"/>
        <v>3.1080498695173826E-2</v>
      </c>
    </row>
    <row r="2103" spans="1:10" ht="15" customHeight="1" x14ac:dyDescent="0.2">
      <c r="A2103" s="3">
        <f>'2_CVaR_t2'!A2103</f>
        <v>45233</v>
      </c>
      <c r="B2103" s="5">
        <f>'2_CVaR_t2'!D2103-1</f>
        <v>2.8853246747557737E-3</v>
      </c>
      <c r="C2103" s="5">
        <f>'Stocks Returns'!B2099</f>
        <v>6.2274368231046928E-2</v>
      </c>
      <c r="D2103" s="5">
        <f>'Stocks Returns'!C2099</f>
        <v>1.4388489208632116E-3</v>
      </c>
      <c r="E2103" s="5">
        <f>'Stocks Returns'!D2099</f>
        <v>3.8451086956521996E-2</v>
      </c>
      <c r="F2103" s="5">
        <f>'Stocks Returns'!E2099</f>
        <v>-1.8603507621701376E-2</v>
      </c>
      <c r="G2103" s="5">
        <f t="shared" si="128"/>
        <v>5.9985980436125422E-2</v>
      </c>
      <c r="H2103" s="5">
        <f t="shared" si="129"/>
        <v>-2.7604801374511772E-3</v>
      </c>
      <c r="I2103" s="5">
        <f t="shared" si="130"/>
        <v>3.4232216437025294E-2</v>
      </c>
      <c r="J2103" s="5">
        <f t="shared" si="131"/>
        <v>-2.1574156602735154E-2</v>
      </c>
    </row>
    <row r="2104" spans="1:10" ht="15" customHeight="1" x14ac:dyDescent="0.2">
      <c r="A2104" s="3">
        <f>'2_CVaR_t2'!A2104</f>
        <v>45236</v>
      </c>
      <c r="B2104" s="5">
        <f>'2_CVaR_t2'!D2104-1</f>
        <v>-1.165377024569203E-3</v>
      </c>
      <c r="C2104" s="5">
        <f>'Stocks Returns'!B2100</f>
        <v>-2.7187765505522488E-2</v>
      </c>
      <c r="D2104" s="5">
        <f>'Stocks Returns'!C2100</f>
        <v>-4.5155993431844621E-4</v>
      </c>
      <c r="E2104" s="5">
        <f>'Stocks Returns'!D2100</f>
        <v>-1.7139866544550575E-2</v>
      </c>
      <c r="F2104" s="5">
        <f>'Stocks Returns'!E2100</f>
        <v>-1.068893528183712E-2</v>
      </c>
      <c r="G2104" s="5">
        <f t="shared" si="128"/>
        <v>-2.5582160850943628E-2</v>
      </c>
      <c r="H2104" s="5">
        <f t="shared" si="129"/>
        <v>1.3106805256235072E-3</v>
      </c>
      <c r="I2104" s="5">
        <f t="shared" si="130"/>
        <v>-1.5380270280096543E-2</v>
      </c>
      <c r="J2104" s="5">
        <f t="shared" si="131"/>
        <v>-9.4546752900442586E-3</v>
      </c>
    </row>
    <row r="2105" spans="1:10" ht="15" customHeight="1" x14ac:dyDescent="0.2">
      <c r="A2105" s="3">
        <f>'2_CVaR_t2'!A2105</f>
        <v>45237</v>
      </c>
      <c r="B2105" s="5">
        <f>'2_CVaR_t2'!D2105-1</f>
        <v>3.3900293851709673E-3</v>
      </c>
      <c r="C2105" s="5">
        <f>'Stocks Returns'!B2101</f>
        <v>1.3973799126637543E-2</v>
      </c>
      <c r="D2105" s="5">
        <f>'Stocks Returns'!C2101</f>
        <v>5.256889399975373E-3</v>
      </c>
      <c r="E2105" s="5">
        <f>'Stocks Returns'!D2101</f>
        <v>2.5292864749733024E-3</v>
      </c>
      <c r="F2105" s="5">
        <f>'Stocks Returns'!E2101</f>
        <v>-2.7179876762049471E-2</v>
      </c>
      <c r="G2105" s="5">
        <f t="shared" si="128"/>
        <v>1.1200232101680033E-2</v>
      </c>
      <c r="H2105" s="5">
        <f t="shared" si="129"/>
        <v>3.1476750213073248E-4</v>
      </c>
      <c r="I2105" s="5">
        <f t="shared" si="130"/>
        <v>-2.4344822302929236E-3</v>
      </c>
      <c r="J2105" s="5">
        <f t="shared" si="131"/>
        <v>-3.0674444195485304E-2</v>
      </c>
    </row>
    <row r="2106" spans="1:10" ht="15" customHeight="1" x14ac:dyDescent="0.2">
      <c r="A2106" s="3">
        <f>'2_CVaR_t2'!A2106</f>
        <v>45238</v>
      </c>
      <c r="B2106" s="5">
        <f>'2_CVaR_t2'!D2106-1</f>
        <v>-2.1486113917278393E-3</v>
      </c>
      <c r="C2106" s="5">
        <f>'Stocks Returns'!B2102</f>
        <v>-0.19035314384151591</v>
      </c>
      <c r="D2106" s="5">
        <f>'Stocks Returns'!C2102</f>
        <v>-3.5135024717082297E-3</v>
      </c>
      <c r="E2106" s="5">
        <f>'Stocks Returns'!D2102</f>
        <v>6.6392245385737958E-4</v>
      </c>
      <c r="F2106" s="5">
        <f>'Stocks Returns'!E2102</f>
        <v>-6.941431670281939E-3</v>
      </c>
      <c r="G2106" s="5">
        <f t="shared" si="128"/>
        <v>-0.18780234314783029</v>
      </c>
      <c r="H2106" s="5">
        <f t="shared" si="129"/>
        <v>-3.0419914028112244E-4</v>
      </c>
      <c r="I2106" s="5">
        <f t="shared" si="130"/>
        <v>3.8746830945665905E-3</v>
      </c>
      <c r="J2106" s="5">
        <f t="shared" si="131"/>
        <v>-4.6865062926509035E-3</v>
      </c>
    </row>
    <row r="2107" spans="1:10" ht="15" customHeight="1" x14ac:dyDescent="0.2">
      <c r="A2107" s="3">
        <f>'2_CVaR_t2'!A2107</f>
        <v>45239</v>
      </c>
      <c r="B2107" s="5">
        <f>'2_CVaR_t2'!D2107-1</f>
        <v>-6.9419709691649345E-3</v>
      </c>
      <c r="C2107" s="5">
        <f>'Stocks Returns'!B2103</f>
        <v>2.5531914893617058E-2</v>
      </c>
      <c r="D2107" s="5">
        <f>'Stocks Returns'!C2103</f>
        <v>-9.3067114919438421E-3</v>
      </c>
      <c r="E2107" s="5">
        <f>'Stocks Returns'!D2103</f>
        <v>-2.2027600849256812E-2</v>
      </c>
      <c r="F2107" s="5">
        <f>'Stocks Returns'!E2103</f>
        <v>-2.6212319790300809E-3</v>
      </c>
      <c r="G2107" s="5">
        <f t="shared" si="128"/>
        <v>3.2690634754836238E-2</v>
      </c>
      <c r="H2107" s="5">
        <f t="shared" si="129"/>
        <v>9.5715879306888449E-4</v>
      </c>
      <c r="I2107" s="5">
        <f t="shared" si="130"/>
        <v>-1.1742278035278884E-2</v>
      </c>
      <c r="J2107" s="5">
        <f t="shared" si="131"/>
        <v>4.6095326959030881E-3</v>
      </c>
    </row>
    <row r="2108" spans="1:10" ht="15" customHeight="1" x14ac:dyDescent="0.2">
      <c r="A2108" s="3">
        <f>'2_CVaR_t2'!A2108</f>
        <v>45240</v>
      </c>
      <c r="B2108" s="5">
        <f>'2_CVaR_t2'!D2108-1</f>
        <v>1.2128942799665143E-2</v>
      </c>
      <c r="C2108" s="5">
        <f>'Stocks Returns'!B2104</f>
        <v>5.0829875518672241E-2</v>
      </c>
      <c r="D2108" s="5">
        <f>'Stocks Returns'!C2104</f>
        <v>1.4939579539811287E-2</v>
      </c>
      <c r="E2108" s="5">
        <f>'Stocks Returns'!D2104</f>
        <v>5.2374491180461336E-2</v>
      </c>
      <c r="F2108" s="5">
        <f>'Stocks Returns'!E2104</f>
        <v>1.2790188348664078E-2</v>
      </c>
      <c r="G2108" s="5">
        <f t="shared" si="128"/>
        <v>3.9655476890008014E-2</v>
      </c>
      <c r="H2108" s="5">
        <f t="shared" si="129"/>
        <v>-2.8639287798505088E-3</v>
      </c>
      <c r="I2108" s="5">
        <f t="shared" si="130"/>
        <v>3.451288218617031E-2</v>
      </c>
      <c r="J2108" s="5">
        <f t="shared" si="131"/>
        <v>2.2402341016259514E-4</v>
      </c>
    </row>
    <row r="2109" spans="1:10" ht="15" customHeight="1" x14ac:dyDescent="0.2">
      <c r="A2109" s="3">
        <f>'2_CVaR_t2'!A2109</f>
        <v>45243</v>
      </c>
      <c r="B2109" s="5">
        <f>'2_CVaR_t2'!D2109-1</f>
        <v>-2.0824972481265913E-3</v>
      </c>
      <c r="C2109" s="5">
        <f>'Stocks Returns'!B2105</f>
        <v>-2.3692003948667328E-2</v>
      </c>
      <c r="D2109" s="5">
        <f>'Stocks Returns'!C2105</f>
        <v>-2.3649337410805993E-3</v>
      </c>
      <c r="E2109" s="5">
        <f>'Stocks Returns'!D2105</f>
        <v>-1.2119649303764746E-2</v>
      </c>
      <c r="F2109" s="5">
        <f>'Stocks Returns'!E2105</f>
        <v>-2.1624426952685516E-3</v>
      </c>
      <c r="G2109" s="5">
        <f t="shared" si="128"/>
        <v>-2.1204759644737916E-2</v>
      </c>
      <c r="H2109" s="5">
        <f t="shared" si="129"/>
        <v>7.4706692713521691E-4</v>
      </c>
      <c r="I2109" s="5">
        <f t="shared" si="130"/>
        <v>-9.0064671175576969E-3</v>
      </c>
      <c r="J2109" s="5">
        <f t="shared" si="131"/>
        <v>2.3851621303121445E-5</v>
      </c>
    </row>
    <row r="2110" spans="1:10" ht="15" customHeight="1" x14ac:dyDescent="0.2">
      <c r="A2110" s="3">
        <f>'2_CVaR_t2'!A2110</f>
        <v>45244</v>
      </c>
      <c r="B2110" s="5">
        <f>'2_CVaR_t2'!D2110-1</f>
        <v>8.9984610321152125E-3</v>
      </c>
      <c r="C2110" s="5">
        <f>'Stocks Returns'!B2106</f>
        <v>5.5611729019211298E-2</v>
      </c>
      <c r="D2110" s="5">
        <f>'Stocks Returns'!C2106</f>
        <v>9.2778027547308906E-3</v>
      </c>
      <c r="E2110" s="5">
        <f>'Stocks Returns'!D2106</f>
        <v>6.0819629339597947E-2</v>
      </c>
      <c r="F2110" s="5">
        <f>'Stocks Returns'!E2106</f>
        <v>1.5603328710125375E-3</v>
      </c>
      <c r="G2110" s="5">
        <f t="shared" si="128"/>
        <v>4.7446703400702173E-2</v>
      </c>
      <c r="H2110" s="5">
        <f t="shared" si="129"/>
        <v>-3.9184582117148172E-3</v>
      </c>
      <c r="I2110" s="5">
        <f t="shared" si="130"/>
        <v>4.7578326320486343E-2</v>
      </c>
      <c r="J2110" s="5">
        <f t="shared" si="131"/>
        <v>-7.7561751313007053E-3</v>
      </c>
    </row>
    <row r="2111" spans="1:10" ht="15" customHeight="1" x14ac:dyDescent="0.2">
      <c r="A2111" s="3">
        <f>'2_CVaR_t2'!A2111</f>
        <v>45245</v>
      </c>
      <c r="B2111" s="5">
        <f>'2_CVaR_t2'!D2111-1</f>
        <v>3.7656156327368073E-3</v>
      </c>
      <c r="C2111" s="5">
        <f>'Stocks Returns'!B2107</f>
        <v>1.1494252873563315E-2</v>
      </c>
      <c r="D2111" s="5">
        <f>'Stocks Returns'!C2107</f>
        <v>4.7379930347453136E-3</v>
      </c>
      <c r="E2111" s="5">
        <f>'Stocks Returns'!D2107</f>
        <v>1.5009842519684957E-2</v>
      </c>
      <c r="F2111" s="5">
        <f>'Stocks Returns'!E2107</f>
        <v>-4.414055738272471E-3</v>
      </c>
      <c r="G2111" s="5">
        <f t="shared" si="128"/>
        <v>8.3596298833143422E-3</v>
      </c>
      <c r="H2111" s="5">
        <f t="shared" si="129"/>
        <v>-7.5689322126915211E-4</v>
      </c>
      <c r="I2111" s="5">
        <f t="shared" si="130"/>
        <v>9.4917427201406078E-3</v>
      </c>
      <c r="J2111" s="5">
        <f t="shared" si="131"/>
        <v>-8.298507715100642E-3</v>
      </c>
    </row>
    <row r="2112" spans="1:10" ht="15" customHeight="1" x14ac:dyDescent="0.2">
      <c r="A2112" s="3">
        <f>'2_CVaR_t2'!A2112</f>
        <v>45246</v>
      </c>
      <c r="B2112" s="5">
        <f>'2_CVaR_t2'!D2112-1</f>
        <v>9.1704175290940881E-4</v>
      </c>
      <c r="C2112" s="5">
        <f>'Stocks Returns'!B2108</f>
        <v>-2.2727272727272707E-2</v>
      </c>
      <c r="D2112" s="5">
        <f>'Stocks Returns'!C2108</f>
        <v>1.8540163637095208E-3</v>
      </c>
      <c r="E2112" s="5">
        <f>'Stocks Returns'!D2108</f>
        <v>-4.1212121212121922E-3</v>
      </c>
      <c r="F2112" s="5">
        <f>'Stocks Returns'!E2108</f>
        <v>-2.6427888376945208E-2</v>
      </c>
      <c r="G2112" s="5">
        <f t="shared" si="128"/>
        <v>-2.3123524441813991E-2</v>
      </c>
      <c r="H2112" s="5">
        <f t="shared" si="129"/>
        <v>5.5148305615091439E-4</v>
      </c>
      <c r="I2112" s="5">
        <f t="shared" si="130"/>
        <v>-5.4350763126356765E-3</v>
      </c>
      <c r="J2112" s="5">
        <f t="shared" si="131"/>
        <v>-2.7355323333971136E-2</v>
      </c>
    </row>
    <row r="2113" spans="1:10" ht="15" customHeight="1" x14ac:dyDescent="0.2">
      <c r="A2113" s="3">
        <f>'2_CVaR_t2'!A2113</f>
        <v>45247</v>
      </c>
      <c r="B2113" s="5">
        <f>'2_CVaR_t2'!D2113-1</f>
        <v>3.4430370588489634E-3</v>
      </c>
      <c r="C2113" s="5">
        <f>'Stocks Returns'!B2109</f>
        <v>3.7790697674418672E-2</v>
      </c>
      <c r="D2113" s="5">
        <f>'Stocks Returns'!C2109</f>
        <v>3.9827815102386754E-3</v>
      </c>
      <c r="E2113" s="5">
        <f>'Stocks Returns'!D2109</f>
        <v>1.6674780915287402E-2</v>
      </c>
      <c r="F2113" s="5">
        <f>'Stocks Returns'!E2109</f>
        <v>2.3216358603446841E-2</v>
      </c>
      <c r="G2113" s="5">
        <f t="shared" si="128"/>
        <v>3.4966173680424886E-2</v>
      </c>
      <c r="H2113" s="5">
        <f t="shared" si="129"/>
        <v>-1.0373537677778695E-3</v>
      </c>
      <c r="I2113" s="5">
        <f t="shared" si="130"/>
        <v>1.1632777711432646E-2</v>
      </c>
      <c r="J2113" s="5">
        <f t="shared" si="131"/>
        <v>1.9666765532671576E-2</v>
      </c>
    </row>
    <row r="2114" spans="1:10" ht="15" customHeight="1" x14ac:dyDescent="0.2">
      <c r="A2114" s="3">
        <f>'2_CVaR_t2'!A2114</f>
        <v>45250</v>
      </c>
      <c r="B2114" s="5">
        <f>'2_CVaR_t2'!D2114-1</f>
        <v>1.8091238605610904E-3</v>
      </c>
      <c r="C2114" s="5">
        <f>'Stocks Returns'!B2110</f>
        <v>2.8011204481792618E-3</v>
      </c>
      <c r="D2114" s="5">
        <f>'Stocks Returns'!C2110</f>
        <v>1.642891489020748E-3</v>
      </c>
      <c r="E2114" s="5">
        <f>'Stocks Returns'!D2110</f>
        <v>1.4126661079851388E-2</v>
      </c>
      <c r="F2114" s="5">
        <f>'Stocks Returns'!E2110</f>
        <v>6.9814119905751149E-3</v>
      </c>
      <c r="G2114" s="5">
        <f t="shared" si="128"/>
        <v>1.5472985521287114E-3</v>
      </c>
      <c r="H2114" s="5">
        <f t="shared" si="129"/>
        <v>-9.725524931610682E-4</v>
      </c>
      <c r="I2114" s="5">
        <f t="shared" si="130"/>
        <v>1.1496164945364533E-2</v>
      </c>
      <c r="J2114" s="5">
        <f t="shared" si="131"/>
        <v>5.1279340075747583E-3</v>
      </c>
    </row>
    <row r="2115" spans="1:10" ht="15" customHeight="1" x14ac:dyDescent="0.2">
      <c r="A2115" s="3">
        <f>'2_CVaR_t2'!A2115</f>
        <v>45251</v>
      </c>
      <c r="B2115" s="5">
        <f>'2_CVaR_t2'!D2115-1</f>
        <v>4.3367355460259827E-3</v>
      </c>
      <c r="C2115" s="5">
        <f>'Stocks Returns'!B2111</f>
        <v>-1.4897579143389184E-2</v>
      </c>
      <c r="D2115" s="5">
        <f>'Stocks Returns'!C2111</f>
        <v>9.041084930191623E-3</v>
      </c>
      <c r="E2115" s="5">
        <f>'Stocks Returns'!D2111</f>
        <v>-2.597095974501229E-2</v>
      </c>
      <c r="F2115" s="5">
        <f>'Stocks Returns'!E2111</f>
        <v>-1.9065776930410339E-3</v>
      </c>
      <c r="G2115" s="5">
        <f t="shared" si="128"/>
        <v>-1.8581227165641367E-2</v>
      </c>
      <c r="H2115" s="5">
        <f t="shared" si="129"/>
        <v>2.7056600912197066E-3</v>
      </c>
      <c r="I2115" s="5">
        <f t="shared" si="130"/>
        <v>-3.233198052089542E-2</v>
      </c>
      <c r="J2115" s="5">
        <f t="shared" si="131"/>
        <v>-6.3838917037113471E-3</v>
      </c>
    </row>
    <row r="2116" spans="1:10" ht="15" customHeight="1" x14ac:dyDescent="0.2">
      <c r="A2116" s="3">
        <f>'2_CVaR_t2'!A2116</f>
        <v>45252</v>
      </c>
      <c r="B2116" s="5">
        <f>'2_CVaR_t2'!D2116-1</f>
        <v>3.6904447190644341E-3</v>
      </c>
      <c r="C2116" s="5">
        <f>'Stocks Returns'!B2112</f>
        <v>7.5614366729679361E-3</v>
      </c>
      <c r="D2116" s="5">
        <f>'Stocks Returns'!C2112</f>
        <v>5.9073068231376702E-3</v>
      </c>
      <c r="E2116" s="5">
        <f>'Stocks Returns'!D2112</f>
        <v>-6.0598715307247364E-4</v>
      </c>
      <c r="F2116" s="5">
        <f>'Stocks Returns'!E2112</f>
        <v>-2.7785013458366814E-3</v>
      </c>
      <c r="G2116" s="5">
        <f t="shared" si="128"/>
        <v>4.4990764638344035E-3</v>
      </c>
      <c r="H2116" s="5">
        <f t="shared" si="129"/>
        <v>5.2305241831169819E-4</v>
      </c>
      <c r="I2116" s="5">
        <f t="shared" si="130"/>
        <v>-6.013141530349762E-3</v>
      </c>
      <c r="J2116" s="5">
        <f t="shared" si="131"/>
        <v>-6.584920706871591E-3</v>
      </c>
    </row>
    <row r="2117" spans="1:10" ht="15" customHeight="1" x14ac:dyDescent="0.2">
      <c r="A2117" s="3">
        <f>'2_CVaR_t2'!A2117</f>
        <v>45253</v>
      </c>
      <c r="B2117" s="5">
        <f>'2_CVaR_t2'!D2117-1</f>
        <v>3.1594126486123031E-5</v>
      </c>
      <c r="C2117" s="5">
        <f>'Stocks Returns'!B2113</f>
        <v>0</v>
      </c>
      <c r="D2117" s="5">
        <f>'Stocks Returns'!C2113</f>
        <v>0</v>
      </c>
      <c r="E2117" s="5">
        <f>'Stocks Returns'!D2113</f>
        <v>0</v>
      </c>
      <c r="F2117" s="5">
        <f>'Stocks Returns'!E2113</f>
        <v>0</v>
      </c>
      <c r="G2117" s="5">
        <f t="shared" si="128"/>
        <v>4.5494065351061984E-4</v>
      </c>
      <c r="H2117" s="5">
        <f t="shared" si="129"/>
        <v>6.1315236885345803E-7</v>
      </c>
      <c r="I2117" s="5">
        <f t="shared" si="130"/>
        <v>-7.0241384070458875E-6</v>
      </c>
      <c r="J2117" s="5">
        <f t="shared" si="131"/>
        <v>-8.2789821646411454E-6</v>
      </c>
    </row>
    <row r="2118" spans="1:10" ht="15" customHeight="1" x14ac:dyDescent="0.2">
      <c r="A2118" s="3">
        <f>'2_CVaR_t2'!A2118</f>
        <v>45254</v>
      </c>
      <c r="B2118" s="5">
        <f>'2_CVaR_t2'!D2118-1</f>
        <v>1.9786023033865341E-3</v>
      </c>
      <c r="C2118" s="5">
        <f>'Stocks Returns'!B2114</f>
        <v>1.7823639774859235E-2</v>
      </c>
      <c r="D2118" s="5">
        <f>'Stocks Returns'!C2114</f>
        <v>2.2859845498974796E-3</v>
      </c>
      <c r="E2118" s="5">
        <f>'Stocks Returns'!D2114</f>
        <v>9.7016735386854513E-3</v>
      </c>
      <c r="F2118" s="5">
        <f>'Stocks Returns'!E2114</f>
        <v>5.5724858511101427E-3</v>
      </c>
      <c r="G2118" s="5">
        <f t="shared" ref="G2118:G2181" si="132">C2118-($P$11+$O$11*$B2118)</f>
        <v>1.6406896038174176E-2</v>
      </c>
      <c r="H2118" s="5">
        <f t="shared" ref="H2118:H2181" si="133">D2118-($P$12+$O$12*$B2118)</f>
        <v>-5.7888720893796864E-4</v>
      </c>
      <c r="I2118" s="5">
        <f t="shared" ref="I2118:I2181" si="134">E2118-($P$13+$O$13*$B2118)</f>
        <v>6.82104265811338E-3</v>
      </c>
      <c r="J2118" s="5">
        <f t="shared" ref="J2118:J2181" si="135">F2118-($P$14+$O$14*$B2118)</f>
        <v>3.5430775039814793E-3</v>
      </c>
    </row>
    <row r="2119" spans="1:10" ht="15" customHeight="1" x14ac:dyDescent="0.2">
      <c r="A2119" s="3">
        <f>'2_CVaR_t2'!A2119</f>
        <v>45257</v>
      </c>
      <c r="B2119" s="5">
        <f>'2_CVaR_t2'!D2119-1</f>
        <v>-1.3111538128599554E-3</v>
      </c>
      <c r="C2119" s="5">
        <f>'Stocks Returns'!B2115</f>
        <v>-6.4516129032258229E-3</v>
      </c>
      <c r="D2119" s="5">
        <f>'Stocks Returns'!C2115</f>
        <v>-6.2917813605989359E-4</v>
      </c>
      <c r="E2119" s="5">
        <f>'Stocks Returns'!D2115</f>
        <v>-1.8015853951477312E-2</v>
      </c>
      <c r="F2119" s="5">
        <f>'Stocks Returns'!E2115</f>
        <v>-5.9745432504978435E-3</v>
      </c>
      <c r="G2119" s="5">
        <f t="shared" si="132"/>
        <v>-4.7058711180823498E-3</v>
      </c>
      <c r="H2119" s="5">
        <f t="shared" si="133"/>
        <v>1.3476074871776639E-3</v>
      </c>
      <c r="I2119" s="5">
        <f t="shared" si="134"/>
        <v>-1.6041104424364488E-2</v>
      </c>
      <c r="J2119" s="5">
        <f t="shared" si="135"/>
        <v>-4.5889568538957154E-3</v>
      </c>
    </row>
    <row r="2120" spans="1:10" ht="15" customHeight="1" x14ac:dyDescent="0.2">
      <c r="A2120" s="3">
        <f>'2_CVaR_t2'!A2120</f>
        <v>45258</v>
      </c>
      <c r="B2120" s="5">
        <f>'2_CVaR_t2'!D2120-1</f>
        <v>-2.8815362633392017E-3</v>
      </c>
      <c r="C2120" s="5">
        <f>'Stocks Returns'!B2116</f>
        <v>-1.4842300556586308E-2</v>
      </c>
      <c r="D2120" s="5">
        <f>'Stocks Returns'!C2116</f>
        <v>-4.7218068780986444E-3</v>
      </c>
      <c r="E2120" s="5">
        <f>'Stocks Returns'!D2116</f>
        <v>7.3385518590973753E-4</v>
      </c>
      <c r="F2120" s="5">
        <f>'Stocks Returns'!E2116</f>
        <v>1.567944250871145E-3</v>
      </c>
      <c r="G2120" s="5">
        <f t="shared" si="132"/>
        <v>-1.1586929611138806E-2</v>
      </c>
      <c r="H2120" s="5">
        <f t="shared" si="133"/>
        <v>-4.3383054181947173E-4</v>
      </c>
      <c r="I2120" s="5">
        <f t="shared" si="134"/>
        <v>5.0263461847912319E-3</v>
      </c>
      <c r="J2120" s="5">
        <f t="shared" si="135"/>
        <v>4.5836964179841126E-3</v>
      </c>
    </row>
    <row r="2121" spans="1:10" ht="15" customHeight="1" x14ac:dyDescent="0.2">
      <c r="A2121" s="3">
        <f>'2_CVaR_t2'!A2121</f>
        <v>45259</v>
      </c>
      <c r="B2121" s="5">
        <f>'2_CVaR_t2'!D2121-1</f>
        <v>3.9388998856517698E-3</v>
      </c>
      <c r="C2121" s="5">
        <f>'Stocks Returns'!B2117</f>
        <v>1.5065913370998052E-2</v>
      </c>
      <c r="D2121" s="5">
        <f>'Stocks Returns'!C2117</f>
        <v>5.1000237210405697E-3</v>
      </c>
      <c r="E2121" s="5">
        <f>'Stocks Returns'!D2117</f>
        <v>1.4177462723050649E-2</v>
      </c>
      <c r="F2121" s="5">
        <f>'Stocks Returns'!E2117</f>
        <v>-8.784136371542961E-3</v>
      </c>
      <c r="G2121" s="5">
        <f t="shared" si="132"/>
        <v>1.1764709965168089E-2</v>
      </c>
      <c r="H2121" s="5">
        <f t="shared" si="133"/>
        <v>-6.4989146498466762E-4</v>
      </c>
      <c r="I2121" s="5">
        <f t="shared" si="134"/>
        <v>8.4036111483493034E-3</v>
      </c>
      <c r="J2121" s="5">
        <f t="shared" si="135"/>
        <v>-1.284846940701663E-2</v>
      </c>
    </row>
    <row r="2122" spans="1:10" ht="15" customHeight="1" x14ac:dyDescent="0.2">
      <c r="A2122" s="3">
        <f>'2_CVaR_t2'!A2122</f>
        <v>45260</v>
      </c>
      <c r="B2122" s="5">
        <f>'2_CVaR_t2'!D2122-1</f>
        <v>6.382094396361726E-3</v>
      </c>
      <c r="C2122" s="5">
        <f>'Stocks Returns'!B2118</f>
        <v>-3.0612244897959218E-2</v>
      </c>
      <c r="D2122" s="5">
        <f>'Stocks Returns'!C2118</f>
        <v>9.6365495810879498E-3</v>
      </c>
      <c r="E2122" s="5">
        <f>'Stocks Returns'!D2118</f>
        <v>5.5435044589056126E-3</v>
      </c>
      <c r="F2122" s="5">
        <f>'Stocks Returns'!E2118</f>
        <v>1.4038782135649575E-2</v>
      </c>
      <c r="G2122" s="5">
        <f t="shared" si="132"/>
        <v>-3.6262123097331921E-2</v>
      </c>
      <c r="H2122" s="5">
        <f t="shared" si="133"/>
        <v>2.9089345846229631E-4</v>
      </c>
      <c r="I2122" s="5">
        <f t="shared" si="134"/>
        <v>-3.8362796956853667E-3</v>
      </c>
      <c r="J2122" s="5">
        <f t="shared" si="135"/>
        <v>7.4382439478298127E-3</v>
      </c>
    </row>
    <row r="2123" spans="1:10" ht="15" customHeight="1" x14ac:dyDescent="0.2">
      <c r="A2123" s="3">
        <f>'2_CVaR_t2'!A2123</f>
        <v>45261</v>
      </c>
      <c r="B2123" s="5">
        <f>'2_CVaR_t2'!D2123-1</f>
        <v>2.23371481944179E-4</v>
      </c>
      <c r="C2123" s="5">
        <f>'Stocks Returns'!B2119</f>
        <v>8.4210526315789513E-2</v>
      </c>
      <c r="D2123" s="5">
        <f>'Stocks Returns'!C2119</f>
        <v>-8.9566810646246608E-4</v>
      </c>
      <c r="E2123" s="5">
        <f>'Stocks Returns'!D2119</f>
        <v>1.4621284755512942E-2</v>
      </c>
      <c r="F2123" s="5">
        <f>'Stocks Returns'!E2119</f>
        <v>-2.9419399498138432E-3</v>
      </c>
      <c r="G2123" s="5">
        <f t="shared" si="132"/>
        <v>8.448110889270731E-2</v>
      </c>
      <c r="H2123" s="5">
        <f t="shared" si="133"/>
        <v>-1.1773008762707704E-3</v>
      </c>
      <c r="I2123" s="5">
        <f t="shared" si="134"/>
        <v>1.4331214706884721E-2</v>
      </c>
      <c r="J2123" s="5">
        <f t="shared" si="135"/>
        <v>-3.1492971121577177E-3</v>
      </c>
    </row>
    <row r="2124" spans="1:10" ht="15" customHeight="1" x14ac:dyDescent="0.2">
      <c r="A2124" s="3">
        <f>'2_CVaR_t2'!A2124</f>
        <v>45264</v>
      </c>
      <c r="B2124" s="5">
        <f>'2_CVaR_t2'!D2124-1</f>
        <v>-4.9913989698697758E-3</v>
      </c>
      <c r="C2124" s="5">
        <f>'Stocks Returns'!B2120</f>
        <v>5.295675198587757E-3</v>
      </c>
      <c r="D2124" s="5">
        <f>'Stocks Returns'!C2120</f>
        <v>-7.8377851433028001E-3</v>
      </c>
      <c r="E2124" s="5">
        <f>'Stocks Returns'!D2120</f>
        <v>-2.0080321285140812E-3</v>
      </c>
      <c r="F2124" s="5">
        <f>'Stocks Returns'!E2120</f>
        <v>-6.0748069079232803E-3</v>
      </c>
      <c r="G2124" s="5">
        <f t="shared" si="132"/>
        <v>1.0579284720596343E-2</v>
      </c>
      <c r="H2124" s="5">
        <f t="shared" si="133"/>
        <v>-4.4464478049100094E-4</v>
      </c>
      <c r="I2124" s="5">
        <f t="shared" si="134"/>
        <v>5.3984240660251009E-3</v>
      </c>
      <c r="J2124" s="5">
        <f t="shared" si="135"/>
        <v>-8.6887109248065704E-4</v>
      </c>
    </row>
    <row r="2125" spans="1:10" ht="15" customHeight="1" x14ac:dyDescent="0.2">
      <c r="A2125" s="3">
        <f>'2_CVaR_t2'!A2125</f>
        <v>45265</v>
      </c>
      <c r="B2125" s="5">
        <f>'2_CVaR_t2'!D2125-1</f>
        <v>-1.5579749819016886E-4</v>
      </c>
      <c r="C2125" s="5">
        <f>'Stocks Returns'!B2121</f>
        <v>-4.5654082528533868E-2</v>
      </c>
      <c r="D2125" s="5">
        <f>'Stocks Returns'!C2121</f>
        <v>6.6813394120424086E-4</v>
      </c>
      <c r="E2125" s="5">
        <f>'Stocks Returns'!D2121</f>
        <v>-1.1125576991359853E-2</v>
      </c>
      <c r="F2125" s="5">
        <f>'Stocks Returns'!E2121</f>
        <v>-1.2136558107046169E-2</v>
      </c>
      <c r="G2125" s="5">
        <f t="shared" si="132"/>
        <v>-4.5018999858712667E-2</v>
      </c>
      <c r="H2125" s="5">
        <f t="shared" si="133"/>
        <v>9.4453837137389613E-4</v>
      </c>
      <c r="I2125" s="5">
        <f t="shared" si="134"/>
        <v>-1.0856028158742035E-2</v>
      </c>
      <c r="J2125" s="5">
        <f t="shared" si="135"/>
        <v>-1.1950311601400832E-2</v>
      </c>
    </row>
    <row r="2126" spans="1:10" ht="15" customHeight="1" x14ac:dyDescent="0.2">
      <c r="A2126" s="3">
        <f>'2_CVaR_t2'!A2126</f>
        <v>45266</v>
      </c>
      <c r="B2126" s="5">
        <f>'2_CVaR_t2'!D2126-1</f>
        <v>-7.6470700668462843E-4</v>
      </c>
      <c r="C2126" s="5">
        <f>'Stocks Returns'!B2122</f>
        <v>4.5998160073597028E-3</v>
      </c>
      <c r="D2126" s="5">
        <f>'Stocks Returns'!C2122</f>
        <v>-1.2568241624446586E-3</v>
      </c>
      <c r="E2126" s="5">
        <f>'Stocks Returns'!D2122</f>
        <v>8.3782166367463162E-4</v>
      </c>
      <c r="F2126" s="5">
        <f>'Stocks Returns'!E2122</f>
        <v>-2.3157150433091744E-2</v>
      </c>
      <c r="G2126" s="5">
        <f t="shared" si="132"/>
        <v>5.8202513406222815E-3</v>
      </c>
      <c r="H2126" s="5">
        <f t="shared" si="133"/>
        <v>-8.4264785634042974E-5</v>
      </c>
      <c r="I2126" s="5">
        <f t="shared" si="134"/>
        <v>2.0060654734053119E-3</v>
      </c>
      <c r="J2126" s="5">
        <f t="shared" si="135"/>
        <v>-2.2338813675938998E-2</v>
      </c>
    </row>
    <row r="2127" spans="1:10" ht="15" customHeight="1" x14ac:dyDescent="0.2">
      <c r="A2127" s="3">
        <f>'2_CVaR_t2'!A2127</f>
        <v>45267</v>
      </c>
      <c r="B2127" s="5">
        <f>'2_CVaR_t2'!D2127-1</f>
        <v>5.1632717609466638E-3</v>
      </c>
      <c r="C2127" s="5">
        <f>'Stocks Returns'!B2123</f>
        <v>-9.157509157509125E-3</v>
      </c>
      <c r="D2127" s="5">
        <f>'Stocks Returns'!C2123</f>
        <v>6.016752526642799E-3</v>
      </c>
      <c r="E2127" s="5">
        <f>'Stocks Returns'!D2123</f>
        <v>2.6189906720880174E-2</v>
      </c>
      <c r="F2127" s="5">
        <f>'Stocks Returns'!E2123</f>
        <v>2.9858849077089022E-3</v>
      </c>
      <c r="G2127" s="5">
        <f t="shared" si="132"/>
        <v>-1.3635717238497821E-2</v>
      </c>
      <c r="H2127" s="5">
        <f t="shared" si="133"/>
        <v>-1.5351166398458122E-3</v>
      </c>
      <c r="I2127" s="5">
        <f t="shared" si="134"/>
        <v>1.8608993769905727E-2</v>
      </c>
      <c r="J2127" s="5">
        <f t="shared" si="135"/>
        <v>-2.3494309516448901E-3</v>
      </c>
    </row>
    <row r="2128" spans="1:10" ht="15" customHeight="1" x14ac:dyDescent="0.2">
      <c r="A2128" s="3">
        <f>'2_CVaR_t2'!A2128</f>
        <v>45268</v>
      </c>
      <c r="B2128" s="5">
        <f>'2_CVaR_t2'!D2128-1</f>
        <v>2.4573014144158023E-5</v>
      </c>
      <c r="C2128" s="5">
        <f>'Stocks Returns'!B2124</f>
        <v>6.0073937153419577E-2</v>
      </c>
      <c r="D2128" s="5">
        <f>'Stocks Returns'!C2124</f>
        <v>-3.1271988116643445E-4</v>
      </c>
      <c r="E2128" s="5">
        <f>'Stocks Returns'!D2124</f>
        <v>3.1464864234937995E-3</v>
      </c>
      <c r="F2128" s="5">
        <f>'Stocks Returns'!E2124</f>
        <v>1.1005863779882663E-2</v>
      </c>
      <c r="G2128" s="5">
        <f t="shared" si="132"/>
        <v>6.0535627293926801E-2</v>
      </c>
      <c r="H2128" s="5">
        <f t="shared" si="133"/>
        <v>-3.0177349460038319E-4</v>
      </c>
      <c r="I2128" s="5">
        <f t="shared" si="134"/>
        <v>3.149824807444255E-3</v>
      </c>
      <c r="J2128" s="5">
        <f t="shared" si="135"/>
        <v>1.1004873198710588E-2</v>
      </c>
    </row>
    <row r="2129" spans="1:10" ht="15" customHeight="1" x14ac:dyDescent="0.2">
      <c r="A2129" s="3">
        <f>'2_CVaR_t2'!A2129</f>
        <v>45271</v>
      </c>
      <c r="B2129" s="5">
        <f>'2_CVaR_t2'!D2129-1</f>
        <v>3.6488015367999171E-3</v>
      </c>
      <c r="C2129" s="5">
        <f>'Stocks Returns'!B2125</f>
        <v>-3.4873583260680574E-3</v>
      </c>
      <c r="D2129" s="5">
        <f>'Stocks Returns'!C2125</f>
        <v>3.0499726284507478E-3</v>
      </c>
      <c r="E2129" s="5">
        <f>'Stocks Returns'!D2125</f>
        <v>3.2876394052044677E-2</v>
      </c>
      <c r="F2129" s="5">
        <f>'Stocks Returns'!E2125</f>
        <v>8.0306951012754091E-4</v>
      </c>
      <c r="G2129" s="5">
        <f t="shared" si="132"/>
        <v>-6.5096864001919401E-3</v>
      </c>
      <c r="H2129" s="5">
        <f t="shared" si="133"/>
        <v>-2.2729939441774819E-3</v>
      </c>
      <c r="I2129" s="5">
        <f t="shared" si="134"/>
        <v>2.7530701219069184E-2</v>
      </c>
      <c r="J2129" s="5">
        <f t="shared" si="135"/>
        <v>-2.9601213429206407E-3</v>
      </c>
    </row>
    <row r="2130" spans="1:10" ht="15" customHeight="1" x14ac:dyDescent="0.2">
      <c r="A2130" s="3">
        <f>'2_CVaR_t2'!A2130</f>
        <v>45272</v>
      </c>
      <c r="B2130" s="5">
        <f>'2_CVaR_t2'!D2130-1</f>
        <v>7.6122447842759122E-3</v>
      </c>
      <c r="C2130" s="5">
        <f>'Stocks Returns'!B2126</f>
        <v>-1.7497812773403232E-2</v>
      </c>
      <c r="D2130" s="5">
        <f>'Stocks Returns'!C2126</f>
        <v>1.1851317636051739E-2</v>
      </c>
      <c r="E2130" s="5">
        <f>'Stocks Returns'!D2126</f>
        <v>3.5991452030144089E-3</v>
      </c>
      <c r="F2130" s="5">
        <f>'Stocks Returns'!E2126</f>
        <v>-9.8074179743223855E-3</v>
      </c>
      <c r="G2130" s="5">
        <f t="shared" si="132"/>
        <v>-2.4330250607588349E-2</v>
      </c>
      <c r="H2130" s="5">
        <f t="shared" si="133"/>
        <v>6.9520307935217428E-4</v>
      </c>
      <c r="I2130" s="5">
        <f t="shared" si="134"/>
        <v>-7.5962288861883033E-3</v>
      </c>
      <c r="J2130" s="5">
        <f t="shared" si="135"/>
        <v>-1.7684937482422662E-2</v>
      </c>
    </row>
    <row r="2131" spans="1:10" ht="15" customHeight="1" x14ac:dyDescent="0.2">
      <c r="A2131" s="3">
        <f>'2_CVaR_t2'!A2131</f>
        <v>45273</v>
      </c>
      <c r="B2131" s="5">
        <f>'2_CVaR_t2'!D2131-1</f>
        <v>7.2128770378663276E-3</v>
      </c>
      <c r="C2131" s="5">
        <f>'Stocks Returns'!B2127</f>
        <v>5.7880676758682137E-2</v>
      </c>
      <c r="D2131" s="5">
        <f>'Stocks Returns'!C2127</f>
        <v>1.0863765270548331E-2</v>
      </c>
      <c r="E2131" s="5">
        <f>'Stocks Returns'!D2127</f>
        <v>7.0604056931524717E-3</v>
      </c>
      <c r="F2131" s="5">
        <f>'Stocks Returns'!E2127</f>
        <v>7.1132721051683223E-3</v>
      </c>
      <c r="G2131" s="5">
        <f t="shared" si="132"/>
        <v>5.1432156355235514E-2</v>
      </c>
      <c r="H2131" s="5">
        <f t="shared" si="133"/>
        <v>2.9541519523895721E-4</v>
      </c>
      <c r="I2131" s="5">
        <f t="shared" si="134"/>
        <v>-3.5455379754174791E-3</v>
      </c>
      <c r="J2131" s="5">
        <f t="shared" si="135"/>
        <v>-3.4967601629663086E-4</v>
      </c>
    </row>
    <row r="2132" spans="1:10" ht="15" customHeight="1" x14ac:dyDescent="0.2">
      <c r="A2132" s="3">
        <f>'2_CVaR_t2'!A2132</f>
        <v>45274</v>
      </c>
      <c r="B2132" s="5">
        <f>'2_CVaR_t2'!D2132-1</f>
        <v>-6.8188358115730541E-3</v>
      </c>
      <c r="C2132" s="5">
        <f>'Stocks Returns'!B2128</f>
        <v>5.1346801346801252E-2</v>
      </c>
      <c r="D2132" s="5">
        <f>'Stocks Returns'!C2128</f>
        <v>-1.3910745449632445E-2</v>
      </c>
      <c r="E2132" s="5">
        <f>'Stocks Returns'!D2128</f>
        <v>3.4498108168261599E-2</v>
      </c>
      <c r="F2132" s="5">
        <f>'Stocks Returns'!E2128</f>
        <v>2.7715690657130088E-2</v>
      </c>
      <c r="G2132" s="5">
        <f t="shared" si="132"/>
        <v>5.838714977276744E-2</v>
      </c>
      <c r="H2132" s="5">
        <f t="shared" si="133"/>
        <v>-3.8280977913680118E-3</v>
      </c>
      <c r="I2132" s="5">
        <f t="shared" si="134"/>
        <v>4.4601694704368887E-2</v>
      </c>
      <c r="J2132" s="5">
        <f t="shared" si="135"/>
        <v>3.48186325083992E-2</v>
      </c>
    </row>
    <row r="2133" spans="1:10" ht="15" customHeight="1" x14ac:dyDescent="0.2">
      <c r="A2133" s="3">
        <f>'2_CVaR_t2'!A2133</f>
        <v>45275</v>
      </c>
      <c r="B2133" s="5">
        <f>'2_CVaR_t2'!D2133-1</f>
        <v>-2.0941129657318092E-3</v>
      </c>
      <c r="C2133" s="5">
        <f>'Stocks Returns'!B2129</f>
        <v>-1.8414731785428406E-2</v>
      </c>
      <c r="D2133" s="5">
        <f>'Stocks Returns'!C2129</f>
        <v>-2.7055231322229423E-3</v>
      </c>
      <c r="E2133" s="5">
        <f>'Stocks Returns'!D2129</f>
        <v>-8.1755593803785054E-3</v>
      </c>
      <c r="F2133" s="5">
        <f>'Stocks Returns'!E2129</f>
        <v>-3.5667681600695111E-3</v>
      </c>
      <c r="G2133" s="5">
        <f t="shared" si="132"/>
        <v>-1.5916321140453001E-2</v>
      </c>
      <c r="H2133" s="5">
        <f t="shared" si="133"/>
        <v>4.2357282296981349E-4</v>
      </c>
      <c r="I2133" s="5">
        <f t="shared" si="134"/>
        <v>-5.0452334529065487E-3</v>
      </c>
      <c r="J2133" s="5">
        <f t="shared" si="135"/>
        <v>-1.3684159239546294E-3</v>
      </c>
    </row>
    <row r="2134" spans="1:10" ht="15" customHeight="1" x14ac:dyDescent="0.2">
      <c r="A2134" s="3">
        <f>'2_CVaR_t2'!A2134</f>
        <v>45278</v>
      </c>
      <c r="B2134" s="5">
        <f>'2_CVaR_t2'!D2134-1</f>
        <v>3.6253367340410847E-4</v>
      </c>
      <c r="C2134" s="5">
        <f>'Stocks Returns'!B2130</f>
        <v>-2.3654159869494262E-2</v>
      </c>
      <c r="D2134" s="5">
        <f>'Stocks Returns'!C2130</f>
        <v>1.3180637910321646E-3</v>
      </c>
      <c r="E2134" s="5">
        <f>'Stocks Returns'!D2130</f>
        <v>-9.6529284164859064E-3</v>
      </c>
      <c r="F2134" s="5">
        <f>'Stocks Returns'!E2130</f>
        <v>3.1430068098481367E-3</v>
      </c>
      <c r="G2134" s="5">
        <f t="shared" si="132"/>
        <v>-2.3517355724814806E-2</v>
      </c>
      <c r="H2134" s="5">
        <f t="shared" si="133"/>
        <v>8.3162080801079644E-4</v>
      </c>
      <c r="I2134" s="5">
        <f t="shared" si="134"/>
        <v>-1.0148389185285801E-2</v>
      </c>
      <c r="J2134" s="5">
        <f t="shared" si="135"/>
        <v>2.7911896524259799E-3</v>
      </c>
    </row>
    <row r="2135" spans="1:10" ht="15" customHeight="1" x14ac:dyDescent="0.2">
      <c r="A2135" s="3">
        <f>'2_CVaR_t2'!A2135</f>
        <v>45279</v>
      </c>
      <c r="B2135" s="5">
        <f>'2_CVaR_t2'!D2135-1</f>
        <v>4.0324014170094458E-3</v>
      </c>
      <c r="C2135" s="5">
        <f>'Stocks Returns'!B2131</f>
        <v>3.2581453634085156E-2</v>
      </c>
      <c r="D2135" s="5">
        <f>'Stocks Returns'!C2131</f>
        <v>6.2696883269388604E-3</v>
      </c>
      <c r="E2135" s="5">
        <f>'Stocks Returns'!D2131</f>
        <v>8.7613623918514349E-4</v>
      </c>
      <c r="F2135" s="5">
        <f>'Stocks Returns'!E2131</f>
        <v>1.3838120104438634E-2</v>
      </c>
      <c r="G2135" s="5">
        <f t="shared" si="132"/>
        <v>2.9190365984943921E-2</v>
      </c>
      <c r="H2135" s="5">
        <f t="shared" si="133"/>
        <v>3.8216343261416978E-4</v>
      </c>
      <c r="I2135" s="5">
        <f t="shared" si="134"/>
        <v>-5.0357150799959166E-3</v>
      </c>
      <c r="J2135" s="5">
        <f t="shared" si="135"/>
        <v>9.6767260021763547E-3</v>
      </c>
    </row>
    <row r="2136" spans="1:10" ht="15" customHeight="1" x14ac:dyDescent="0.2">
      <c r="A2136" s="3">
        <f>'2_CVaR_t2'!A2136</f>
        <v>45280</v>
      </c>
      <c r="B2136" s="5">
        <f>'2_CVaR_t2'!D2136-1</f>
        <v>-8.5094997889348933E-3</v>
      </c>
      <c r="C2136" s="5">
        <f>'Stocks Returns'!B2132</f>
        <v>-5.6634304207119679E-2</v>
      </c>
      <c r="D2136" s="5">
        <f>'Stocks Returns'!C2132</f>
        <v>-1.1076964498634601E-2</v>
      </c>
      <c r="E2136" s="5">
        <f>'Stocks Returns'!D2132</f>
        <v>-3.1075610022978428E-2</v>
      </c>
      <c r="F2136" s="5">
        <f>'Stocks Returns'!E2132</f>
        <v>1.7168855695768315E-3</v>
      </c>
      <c r="G2136" s="5">
        <f t="shared" si="132"/>
        <v>-4.796869841806839E-2</v>
      </c>
      <c r="H2136" s="5">
        <f t="shared" si="133"/>
        <v>1.49389670414583E-3</v>
      </c>
      <c r="I2136" s="5">
        <f t="shared" si="134"/>
        <v>-1.8476757436259674E-2</v>
      </c>
      <c r="J2136" s="5">
        <f t="shared" si="135"/>
        <v>1.0574853748661751E-2</v>
      </c>
    </row>
    <row r="2137" spans="1:10" ht="15" customHeight="1" x14ac:dyDescent="0.2">
      <c r="A2137" s="3">
        <f>'2_CVaR_t2'!A2137</f>
        <v>45281</v>
      </c>
      <c r="B2137" s="5">
        <f>'2_CVaR_t2'!D2137-1</f>
        <v>6.7282635631875642E-3</v>
      </c>
      <c r="C2137" s="5">
        <f>'Stocks Returns'!B2133</f>
        <v>-1.4579759862778707E-2</v>
      </c>
      <c r="D2137" s="5">
        <f>'Stocks Returns'!C2133</f>
        <v>9.4508150399381652E-3</v>
      </c>
      <c r="E2137" s="5">
        <f>'Stocks Returns'!D2133</f>
        <v>1.5019762845849716E-2</v>
      </c>
      <c r="F2137" s="5">
        <f>'Stocks Returns'!E2133</f>
        <v>1.1997600479904946E-3</v>
      </c>
      <c r="G2137" s="5">
        <f t="shared" si="132"/>
        <v>-2.0562415003513017E-2</v>
      </c>
      <c r="H2137" s="5">
        <f t="shared" si="133"/>
        <v>-4.0431122052879583E-4</v>
      </c>
      <c r="I2137" s="5">
        <f t="shared" si="134"/>
        <v>5.1290645289443285E-3</v>
      </c>
      <c r="J2137" s="5">
        <f t="shared" si="135"/>
        <v>-5.7601257155701462E-3</v>
      </c>
    </row>
    <row r="2138" spans="1:10" ht="15" customHeight="1" x14ac:dyDescent="0.2">
      <c r="A2138" s="3">
        <f>'2_CVaR_t2'!A2138</f>
        <v>45282</v>
      </c>
      <c r="B2138" s="5">
        <f>'2_CVaR_t2'!D2138-1</f>
        <v>-2.4496004960677942E-3</v>
      </c>
      <c r="C2138" s="5">
        <f>'Stocks Returns'!B2134</f>
        <v>-1.9147084421235916E-2</v>
      </c>
      <c r="D2138" s="5">
        <f>'Stocks Returns'!C2134</f>
        <v>-4.2771827078679214E-3</v>
      </c>
      <c r="E2138" s="5">
        <f>'Stocks Returns'!D2134</f>
        <v>3.4490431686693412E-3</v>
      </c>
      <c r="F2138" s="5">
        <f>'Stocks Returns'!E2134</f>
        <v>7.1043396387913127E-3</v>
      </c>
      <c r="G2138" s="5">
        <f t="shared" si="132"/>
        <v>-1.6306938970350085E-2</v>
      </c>
      <c r="H2138" s="5">
        <f t="shared" si="133"/>
        <v>-6.2490242998747021E-4</v>
      </c>
      <c r="I2138" s="5">
        <f t="shared" si="134"/>
        <v>7.1040363143115536E-3</v>
      </c>
      <c r="J2138" s="5">
        <f t="shared" si="135"/>
        <v>9.6717125574923412E-3</v>
      </c>
    </row>
    <row r="2139" spans="1:10" ht="15" customHeight="1" x14ac:dyDescent="0.2">
      <c r="A2139" s="3">
        <f>'2_CVaR_t2'!A2139</f>
        <v>45285</v>
      </c>
      <c r="B2139" s="5">
        <f>'2_CVaR_t2'!D2139-1</f>
        <v>3.1594126486123031E-5</v>
      </c>
      <c r="C2139" s="5">
        <f>'Stocks Returns'!B2135</f>
        <v>0</v>
      </c>
      <c r="D2139" s="5">
        <f>'Stocks Returns'!C2135</f>
        <v>0</v>
      </c>
      <c r="E2139" s="5">
        <f>'Stocks Returns'!D2135</f>
        <v>0</v>
      </c>
      <c r="F2139" s="5">
        <f>'Stocks Returns'!E2135</f>
        <v>0</v>
      </c>
      <c r="G2139" s="5">
        <f t="shared" si="132"/>
        <v>4.5494065351061984E-4</v>
      </c>
      <c r="H2139" s="5">
        <f t="shared" si="133"/>
        <v>6.1315236885345803E-7</v>
      </c>
      <c r="I2139" s="5">
        <f t="shared" si="134"/>
        <v>-7.0241384070458875E-6</v>
      </c>
      <c r="J2139" s="5">
        <f t="shared" si="135"/>
        <v>-8.2789821646411454E-6</v>
      </c>
    </row>
    <row r="2140" spans="1:10" ht="15" customHeight="1" x14ac:dyDescent="0.2">
      <c r="A2140" s="3">
        <f>'2_CVaR_t2'!A2140</f>
        <v>45286</v>
      </c>
      <c r="B2140" s="5">
        <f>'2_CVaR_t2'!D2140-1</f>
        <v>2.4705568355178897E-3</v>
      </c>
      <c r="C2140" s="5">
        <f>'Stocks Returns'!B2136</f>
        <v>2.0408163265306145E-2</v>
      </c>
      <c r="D2140" s="5">
        <f>'Stocks Returns'!C2136</f>
        <v>2.8247505416363339E-3</v>
      </c>
      <c r="E2140" s="5">
        <f>'Stocks Returns'!D2136</f>
        <v>1.2418228184942981E-2</v>
      </c>
      <c r="F2140" s="5">
        <f>'Stocks Returns'!E2136</f>
        <v>1.1558728539860619E-2</v>
      </c>
      <c r="G2140" s="5">
        <f t="shared" si="132"/>
        <v>1.8518497211498546E-2</v>
      </c>
      <c r="H2140" s="5">
        <f t="shared" si="133"/>
        <v>-7.6414914145013588E-4</v>
      </c>
      <c r="I2140" s="5">
        <f t="shared" si="134"/>
        <v>8.8115172205050808E-3</v>
      </c>
      <c r="J2140" s="5">
        <f t="shared" si="135"/>
        <v>9.0186373086463181E-3</v>
      </c>
    </row>
    <row r="2141" spans="1:10" ht="15" customHeight="1" x14ac:dyDescent="0.2">
      <c r="A2141" s="3">
        <f>'2_CVaR_t2'!A2141</f>
        <v>45287</v>
      </c>
      <c r="B2141" s="5">
        <f>'2_CVaR_t2'!D2141-1</f>
        <v>-6.4205065180189536E-4</v>
      </c>
      <c r="C2141" s="5">
        <f>'Stocks Returns'!B2137</f>
        <v>-8.6956521739123271E-4</v>
      </c>
      <c r="D2141" s="5">
        <f>'Stocks Returns'!C2137</f>
        <v>-8.8748297865537396E-4</v>
      </c>
      <c r="E2141" s="5">
        <f>'Stocks Returns'!D2137</f>
        <v>-2.0808235680648268E-3</v>
      </c>
      <c r="F2141" s="5">
        <f>'Stocks Returns'!E2137</f>
        <v>-4.4530331036800597E-3</v>
      </c>
      <c r="G2141" s="5">
        <f t="shared" si="132"/>
        <v>2.3295895991627008E-4</v>
      </c>
      <c r="H2141" s="5">
        <f t="shared" si="133"/>
        <v>1.0455844330036108E-4</v>
      </c>
      <c r="I2141" s="5">
        <f t="shared" si="134"/>
        <v>-1.093609367013821E-3</v>
      </c>
      <c r="J2141" s="5">
        <f t="shared" si="135"/>
        <v>-3.7620221398106252E-3</v>
      </c>
    </row>
    <row r="2142" spans="1:10" ht="15" customHeight="1" x14ac:dyDescent="0.2">
      <c r="A2142" s="3">
        <f>'2_CVaR_t2'!A2142</f>
        <v>45288</v>
      </c>
      <c r="B2142" s="5">
        <f>'2_CVaR_t2'!D2142-1</f>
        <v>3.3861334159330791E-3</v>
      </c>
      <c r="C2142" s="5">
        <f>'Stocks Returns'!B2138</f>
        <v>1.7406440382941701E-2</v>
      </c>
      <c r="D2142" s="5">
        <f>'Stocks Returns'!C2138</f>
        <v>5.6772122493387034E-3</v>
      </c>
      <c r="E2142" s="5">
        <f>'Stocks Returns'!D2138</f>
        <v>-3.0728709394205467E-3</v>
      </c>
      <c r="F2142" s="5">
        <f>'Stocks Returns'!E2138</f>
        <v>-1.679466621655834E-2</v>
      </c>
      <c r="G2142" s="5">
        <f t="shared" si="132"/>
        <v>1.4636618604097564E-2</v>
      </c>
      <c r="H2142" s="5">
        <f t="shared" si="133"/>
        <v>7.4082419544918045E-4</v>
      </c>
      <c r="I2142" s="5">
        <f t="shared" si="134"/>
        <v>-8.0308895489233922E-3</v>
      </c>
      <c r="J2142" s="5">
        <f t="shared" si="135"/>
        <v>-2.028518936403528E-2</v>
      </c>
    </row>
    <row r="2143" spans="1:10" ht="15" customHeight="1" x14ac:dyDescent="0.2">
      <c r="A2143" s="3">
        <f>'2_CVaR_t2'!A2143</f>
        <v>45289</v>
      </c>
      <c r="B2143" s="5">
        <f>'2_CVaR_t2'!D2143-1</f>
        <v>-4.737575407200989E-4</v>
      </c>
      <c r="C2143" s="5">
        <f>'Stocks Returns'!B2139</f>
        <v>-2.6518391787852758E-2</v>
      </c>
      <c r="D2143" s="5">
        <f>'Stocks Returns'!C2139</f>
        <v>-1.9124431307382395E-4</v>
      </c>
      <c r="E2143" s="5">
        <f>'Stocks Returns'!D2139</f>
        <v>-7.2655217965653662E-3</v>
      </c>
      <c r="F2143" s="5">
        <f>'Stocks Returns'!E2139</f>
        <v>-3.690987124463585E-3</v>
      </c>
      <c r="G2143" s="5">
        <f t="shared" si="132"/>
        <v>-2.5577649976293058E-2</v>
      </c>
      <c r="H2143" s="5">
        <f t="shared" si="133"/>
        <v>5.5311382938370509E-4</v>
      </c>
      <c r="I2143" s="5">
        <f t="shared" si="134"/>
        <v>-6.5266928999019721E-3</v>
      </c>
      <c r="J2143" s="5">
        <f t="shared" si="135"/>
        <v>-3.1746760682596999E-3</v>
      </c>
    </row>
    <row r="2144" spans="1:10" ht="15" customHeight="1" x14ac:dyDescent="0.2">
      <c r="A2144" s="3">
        <f>'2_CVaR_t2'!A2144</f>
        <v>45292</v>
      </c>
      <c r="B2144" s="5">
        <f>'2_CVaR_t2'!D2144-1</f>
        <v>3.1594126486123031E-5</v>
      </c>
      <c r="C2144" s="5">
        <f>'Stocks Returns'!B2140</f>
        <v>0</v>
      </c>
      <c r="D2144" s="5">
        <f>'Stocks Returns'!C2140</f>
        <v>0</v>
      </c>
      <c r="E2144" s="5">
        <f>'Stocks Returns'!D2140</f>
        <v>0</v>
      </c>
      <c r="F2144" s="5">
        <f>'Stocks Returns'!E2140</f>
        <v>0</v>
      </c>
      <c r="G2144" s="5">
        <f t="shared" si="132"/>
        <v>4.5494065351061984E-4</v>
      </c>
      <c r="H2144" s="5">
        <f t="shared" si="133"/>
        <v>6.1315236885345803E-7</v>
      </c>
      <c r="I2144" s="5">
        <f t="shared" si="134"/>
        <v>-7.0241384070458875E-6</v>
      </c>
      <c r="J2144" s="5">
        <f t="shared" si="135"/>
        <v>-8.2789821646411454E-6</v>
      </c>
    </row>
    <row r="2145" spans="1:10" ht="15" customHeight="1" x14ac:dyDescent="0.2">
      <c r="A2145" s="3">
        <f>'2_CVaR_t2'!A2145</f>
        <v>45293</v>
      </c>
      <c r="B2145" s="5">
        <f>'2_CVaR_t2'!D2145-1</f>
        <v>-5.5795511726054459E-3</v>
      </c>
      <c r="C2145" s="5">
        <f>'Stocks Returns'!B2141</f>
        <v>2.4604569420035194E-2</v>
      </c>
      <c r="D2145" s="5">
        <f>'Stocks Returns'!C2141</f>
        <v>-5.6846530882839197E-3</v>
      </c>
      <c r="E2145" s="5">
        <f>'Stocks Returns'!D2141</f>
        <v>-4.0141938345531258E-2</v>
      </c>
      <c r="F2145" s="5">
        <f>'Stocks Returns'!E2141</f>
        <v>1.3095545791332874E-2</v>
      </c>
      <c r="G2145" s="5">
        <f t="shared" si="132"/>
        <v>3.0453577336349479E-2</v>
      </c>
      <c r="H2145" s="5">
        <f t="shared" si="133"/>
        <v>2.574092916263631E-3</v>
      </c>
      <c r="I2145" s="5">
        <f t="shared" si="134"/>
        <v>-3.186742306667377E-2</v>
      </c>
      <c r="J2145" s="5">
        <f t="shared" si="135"/>
        <v>1.8912024336960518E-2</v>
      </c>
    </row>
    <row r="2146" spans="1:10" ht="15" customHeight="1" x14ac:dyDescent="0.2">
      <c r="A2146" s="3">
        <f>'2_CVaR_t2'!A2146</f>
        <v>45294</v>
      </c>
      <c r="B2146" s="5">
        <f>'2_CVaR_t2'!D2146-1</f>
        <v>-3.2677957033675487E-3</v>
      </c>
      <c r="C2146" s="5">
        <f>'Stocks Returns'!B2142</f>
        <v>-3.0874785591766707E-2</v>
      </c>
      <c r="D2146" s="5">
        <f>'Stocks Returns'!C2142</f>
        <v>-3.4384040489804368E-3</v>
      </c>
      <c r="E2146" s="5">
        <f>'Stocks Returns'!D2142</f>
        <v>-2.2989833641404944E-2</v>
      </c>
      <c r="F2146" s="5">
        <f>'Stocks Returns'!E2142</f>
        <v>1.9899651330895551E-2</v>
      </c>
      <c r="G2146" s="5">
        <f t="shared" si="132"/>
        <v>-2.7248098401711694E-2</v>
      </c>
      <c r="H2146" s="5">
        <f t="shared" si="133"/>
        <v>1.4180447828654888E-3</v>
      </c>
      <c r="I2146" s="5">
        <f t="shared" si="134"/>
        <v>-1.8127258888249047E-2</v>
      </c>
      <c r="J2146" s="5">
        <f t="shared" si="135"/>
        <v>2.3316367554553304E-2</v>
      </c>
    </row>
    <row r="2147" spans="1:10" ht="15" customHeight="1" x14ac:dyDescent="0.2">
      <c r="A2147" s="3">
        <f>'2_CVaR_t2'!A2147</f>
        <v>45295</v>
      </c>
      <c r="B2147" s="5">
        <f>'2_CVaR_t2'!D2147-1</f>
        <v>3.2013335796718945E-3</v>
      </c>
      <c r="C2147" s="5">
        <f>'Stocks Returns'!B2143</f>
        <v>4.4247787610618428E-3</v>
      </c>
      <c r="D2147" s="5">
        <f>'Stocks Returns'!C2143</f>
        <v>6.3187068765020449E-3</v>
      </c>
      <c r="E2147" s="5">
        <f>'Stocks Returns'!D2143</f>
        <v>-1.3834693153600419E-2</v>
      </c>
      <c r="F2147" s="5">
        <f>'Stocks Returns'!E2143</f>
        <v>-2.8766780622029531E-2</v>
      </c>
      <c r="G2147" s="5">
        <f t="shared" si="132"/>
        <v>1.8326074784736687E-3</v>
      </c>
      <c r="H2147" s="5">
        <f t="shared" si="133"/>
        <v>1.6542956682580635E-3</v>
      </c>
      <c r="I2147" s="5">
        <f t="shared" si="134"/>
        <v>-1.8519964035727747E-2</v>
      </c>
      <c r="J2147" s="5">
        <f t="shared" si="135"/>
        <v>-3.2065468737615316E-2</v>
      </c>
    </row>
    <row r="2148" spans="1:10" ht="15" customHeight="1" x14ac:dyDescent="0.2">
      <c r="A2148" s="3">
        <f>'2_CVaR_t2'!A2148</f>
        <v>45296</v>
      </c>
      <c r="B2148" s="5">
        <f>'2_CVaR_t2'!D2148-1</f>
        <v>5.9219285183131909E-4</v>
      </c>
      <c r="C2148" s="5">
        <f>'Stocks Returns'!B2144</f>
        <v>-1.3215859030836996E-2</v>
      </c>
      <c r="D2148" s="5">
        <f>'Stocks Returns'!C2144</f>
        <v>3.0738403475072396E-4</v>
      </c>
      <c r="E2148" s="5">
        <f>'Stocks Returns'!D2144</f>
        <v>7.074340527577716E-3</v>
      </c>
      <c r="F2148" s="5">
        <f>'Stocks Returns'!E2144</f>
        <v>4.2925824175821248E-4</v>
      </c>
      <c r="G2148" s="5">
        <f t="shared" si="132"/>
        <v>-1.3299829253942519E-2</v>
      </c>
      <c r="H2148" s="5">
        <f t="shared" si="133"/>
        <v>-5.1705696918825711E-4</v>
      </c>
      <c r="I2148" s="5">
        <f t="shared" si="134"/>
        <v>6.2399237280028816E-3</v>
      </c>
      <c r="J2148" s="5">
        <f t="shared" si="135"/>
        <v>-1.6096105231634174E-4</v>
      </c>
    </row>
    <row r="2149" spans="1:10" ht="15" customHeight="1" x14ac:dyDescent="0.2">
      <c r="A2149" s="3">
        <f>'2_CVaR_t2'!A2149</f>
        <v>45299</v>
      </c>
      <c r="B2149" s="5">
        <f>'2_CVaR_t2'!D2149-1</f>
        <v>7.879354241580705E-3</v>
      </c>
      <c r="C2149" s="5">
        <f>'Stocks Returns'!B2145</f>
        <v>1.7857142857143016E-2</v>
      </c>
      <c r="D2149" s="5">
        <f>'Stocks Returns'!C2145</f>
        <v>1.0975012890374281E-2</v>
      </c>
      <c r="E2149" s="5">
        <f>'Stocks Returns'!D2145</f>
        <v>1.96451958566497E-2</v>
      </c>
      <c r="F2149" s="5">
        <f>'Stocks Returns'!E2145</f>
        <v>-1.742040676220713E-2</v>
      </c>
      <c r="G2149" s="5">
        <f t="shared" si="132"/>
        <v>1.0767929212952354E-2</v>
      </c>
      <c r="H2149" s="5">
        <f t="shared" si="133"/>
        <v>-5.7421666636875944E-4</v>
      </c>
      <c r="I2149" s="5">
        <f t="shared" si="134"/>
        <v>8.055592535893866E-3</v>
      </c>
      <c r="J2149" s="5">
        <f t="shared" si="135"/>
        <v>-2.5575204390771065E-2</v>
      </c>
    </row>
    <row r="2150" spans="1:10" ht="15" customHeight="1" x14ac:dyDescent="0.2">
      <c r="A2150" s="3">
        <f>'2_CVaR_t2'!A2150</f>
        <v>45300</v>
      </c>
      <c r="B2150" s="5">
        <f>'2_CVaR_t2'!D2150-1</f>
        <v>1.6980320067065957E-3</v>
      </c>
      <c r="C2150" s="5">
        <f>'Stocks Returns'!B2146</f>
        <v>-3.2456140350877294E-2</v>
      </c>
      <c r="D2150" s="5">
        <f>'Stocks Returns'!C2146</f>
        <v>3.0094461796297267E-3</v>
      </c>
      <c r="E2150" s="5">
        <f>'Stocks Returns'!D2146</f>
        <v>-3.5030359645025211E-3</v>
      </c>
      <c r="F2150" s="5">
        <f>'Stocks Returns'!E2146</f>
        <v>-1.5196506550218314E-2</v>
      </c>
      <c r="G2150" s="5">
        <f t="shared" si="132"/>
        <v>-3.3603168196854376E-2</v>
      </c>
      <c r="H2150" s="5">
        <f t="shared" si="133"/>
        <v>5.575002426818779E-4</v>
      </c>
      <c r="I2150" s="5">
        <f t="shared" si="134"/>
        <v>-5.9695706405716205E-3</v>
      </c>
      <c r="J2150" s="5">
        <f t="shared" si="135"/>
        <v>-1.6934663493123676E-2</v>
      </c>
    </row>
    <row r="2151" spans="1:10" ht="15" customHeight="1" x14ac:dyDescent="0.2">
      <c r="A2151" s="3">
        <f>'2_CVaR_t2'!A2151</f>
        <v>45301</v>
      </c>
      <c r="B2151" s="5">
        <f>'2_CVaR_t2'!D2151-1</f>
        <v>2.983184665313221E-3</v>
      </c>
      <c r="C2151" s="5">
        <f>'Stocks Returns'!B2147</f>
        <v>-5.4397098821394874E-3</v>
      </c>
      <c r="D2151" s="5">
        <f>'Stocks Returns'!C2147</f>
        <v>4.6709434280394202E-3</v>
      </c>
      <c r="E2151" s="5">
        <f>'Stocks Returns'!D2147</f>
        <v>1.1717834544175965E-3</v>
      </c>
      <c r="F2151" s="5">
        <f>'Stocks Returns'!E2147</f>
        <v>-1.4012061014544108E-2</v>
      </c>
      <c r="G2151" s="5">
        <f t="shared" si="132"/>
        <v>-7.8221717641265426E-3</v>
      </c>
      <c r="H2151" s="5">
        <f t="shared" si="133"/>
        <v>3.2759015365862662E-4</v>
      </c>
      <c r="I2151" s="5">
        <f t="shared" si="134"/>
        <v>-3.1915194983839134E-3</v>
      </c>
      <c r="J2151" s="5">
        <f t="shared" si="135"/>
        <v>-1.7084295444944428E-2</v>
      </c>
    </row>
    <row r="2152" spans="1:10" ht="15" customHeight="1" x14ac:dyDescent="0.2">
      <c r="A2152" s="3">
        <f>'2_CVaR_t2'!A2152</f>
        <v>45302</v>
      </c>
      <c r="B2152" s="5">
        <f>'2_CVaR_t2'!D2152-1</f>
        <v>-1.0680426315949898E-3</v>
      </c>
      <c r="C2152" s="5">
        <f>'Stocks Returns'!B2148</f>
        <v>-3.9197812215132299E-2</v>
      </c>
      <c r="D2152" s="5">
        <f>'Stocks Returns'!C2148</f>
        <v>-2.003703506311072E-3</v>
      </c>
      <c r="E2152" s="5">
        <f>'Stocks Returns'!D2148</f>
        <v>3.0430711610487382E-3</v>
      </c>
      <c r="F2152" s="5">
        <f>'Stocks Returns'!E2148</f>
        <v>-1.6189962223421839E-3</v>
      </c>
      <c r="G2152" s="5">
        <f t="shared" si="132"/>
        <v>-3.7685776383797435E-2</v>
      </c>
      <c r="H2152" s="5">
        <f t="shared" si="133"/>
        <v>-3.8471372077196367E-4</v>
      </c>
      <c r="I2152" s="5">
        <f t="shared" si="134"/>
        <v>4.6590107263611586E-3</v>
      </c>
      <c r="J2152" s="5">
        <f t="shared" si="135"/>
        <v>-4.8577607321413901E-4</v>
      </c>
    </row>
    <row r="2153" spans="1:10" ht="15" customHeight="1" x14ac:dyDescent="0.2">
      <c r="A2153" s="3">
        <f>'2_CVaR_t2'!A2153</f>
        <v>45303</v>
      </c>
      <c r="B2153" s="5">
        <f>'2_CVaR_t2'!D2153-1</f>
        <v>2.020180893476109E-4</v>
      </c>
      <c r="C2153" s="5">
        <f>'Stocks Returns'!B2149</f>
        <v>1.0436432637571214E-2</v>
      </c>
      <c r="D2153" s="5">
        <f>'Stocks Returns'!C2149</f>
        <v>5.2986403060262255E-4</v>
      </c>
      <c r="E2153" s="5">
        <f>'Stocks Returns'!D2149</f>
        <v>-3.3838973162194641E-3</v>
      </c>
      <c r="F2153" s="5">
        <f>'Stocks Returns'!E2149</f>
        <v>6.3063063063062419E-3</v>
      </c>
      <c r="G2153" s="5">
        <f t="shared" si="132"/>
        <v>1.0727542509687302E-2</v>
      </c>
      <c r="H2153" s="5">
        <f t="shared" si="133"/>
        <v>2.7965784904105946E-4</v>
      </c>
      <c r="I2153" s="5">
        <f t="shared" si="134"/>
        <v>-3.6424517021701507E-3</v>
      </c>
      <c r="J2153" s="5">
        <f t="shared" si="135"/>
        <v>6.1211154447157806E-3</v>
      </c>
    </row>
    <row r="2154" spans="1:10" ht="15" customHeight="1" x14ac:dyDescent="0.2">
      <c r="A2154" s="3">
        <f>'2_CVaR_t2'!A2154</f>
        <v>45306</v>
      </c>
      <c r="B2154" s="5">
        <f>'2_CVaR_t2'!D2154-1</f>
        <v>3.1594126486123031E-5</v>
      </c>
      <c r="C2154" s="5">
        <f>'Stocks Returns'!B2150</f>
        <v>0</v>
      </c>
      <c r="D2154" s="5">
        <f>'Stocks Returns'!C2150</f>
        <v>0</v>
      </c>
      <c r="E2154" s="5">
        <f>'Stocks Returns'!D2150</f>
        <v>0</v>
      </c>
      <c r="F2154" s="5">
        <f>'Stocks Returns'!E2150</f>
        <v>0</v>
      </c>
      <c r="G2154" s="5">
        <f t="shared" si="132"/>
        <v>4.5494065351061984E-4</v>
      </c>
      <c r="H2154" s="5">
        <f t="shared" si="133"/>
        <v>6.1315236885345803E-7</v>
      </c>
      <c r="I2154" s="5">
        <f t="shared" si="134"/>
        <v>-7.0241384070458875E-6</v>
      </c>
      <c r="J2154" s="5">
        <f t="shared" si="135"/>
        <v>-8.2789821646411454E-6</v>
      </c>
    </row>
    <row r="2155" spans="1:10" ht="15" customHeight="1" x14ac:dyDescent="0.2">
      <c r="A2155" s="3">
        <f>'2_CVaR_t2'!A2155</f>
        <v>45307</v>
      </c>
      <c r="B2155" s="5">
        <f>'2_CVaR_t2'!D2155-1</f>
        <v>2.3515249443033515E-3</v>
      </c>
      <c r="C2155" s="5">
        <f>'Stocks Returns'!B2151</f>
        <v>-2.8169014084507116E-2</v>
      </c>
      <c r="D2155" s="5">
        <f>'Stocks Returns'!C2151</f>
        <v>4.0508021542198236E-3</v>
      </c>
      <c r="E2155" s="5">
        <f>'Stocks Returns'!D2151</f>
        <v>-2.9270577215783078E-3</v>
      </c>
      <c r="F2155" s="5">
        <f>'Stocks Returns'!E2151</f>
        <v>-2.7394807520143227E-2</v>
      </c>
      <c r="G2155" s="5">
        <f t="shared" si="132"/>
        <v>-2.9944253226622749E-2</v>
      </c>
      <c r="H2155" s="5">
        <f t="shared" si="133"/>
        <v>6.3708616695653652E-4</v>
      </c>
      <c r="I2155" s="5">
        <f t="shared" si="134"/>
        <v>-6.3580884556068583E-3</v>
      </c>
      <c r="J2155" s="5">
        <f t="shared" si="135"/>
        <v>-2.9811335402443451E-2</v>
      </c>
    </row>
    <row r="2156" spans="1:10" ht="15" customHeight="1" x14ac:dyDescent="0.2">
      <c r="A2156" s="3">
        <f>'2_CVaR_t2'!A2156</f>
        <v>45308</v>
      </c>
      <c r="B2156" s="5">
        <f>'2_CVaR_t2'!D2156-1</f>
        <v>2.1786675599781979E-3</v>
      </c>
      <c r="C2156" s="5">
        <f>'Stocks Returns'!B2152</f>
        <v>-1.8357487922705307E-2</v>
      </c>
      <c r="D2156" s="5">
        <f>'Stocks Returns'!C2152</f>
        <v>5.2401598552254125E-3</v>
      </c>
      <c r="E2156" s="5">
        <f>'Stocks Returns'!D2152</f>
        <v>-2.1371535932362518E-2</v>
      </c>
      <c r="F2156" s="5">
        <f>'Stocks Returns'!E2152</f>
        <v>-9.8490427098675282E-3</v>
      </c>
      <c r="G2156" s="5">
        <f t="shared" si="132"/>
        <v>-1.9966557003590634E-2</v>
      </c>
      <c r="H2156" s="5">
        <f t="shared" si="133"/>
        <v>2.0808445594694969E-3</v>
      </c>
      <c r="I2156" s="5">
        <f t="shared" si="134"/>
        <v>-2.4547444910394879E-2</v>
      </c>
      <c r="J2156" s="5">
        <f t="shared" si="135"/>
        <v>-1.2086132652689437E-2</v>
      </c>
    </row>
    <row r="2157" spans="1:10" ht="15" customHeight="1" x14ac:dyDescent="0.2">
      <c r="A2157" s="3">
        <f>'2_CVaR_t2'!A2157</f>
        <v>45309</v>
      </c>
      <c r="B2157" s="5">
        <f>'2_CVaR_t2'!D2157-1</f>
        <v>5.3185137378701786E-3</v>
      </c>
      <c r="C2157" s="5">
        <f>'Stocks Returns'!B2153</f>
        <v>1.1811023622047223E-2</v>
      </c>
      <c r="D2157" s="5">
        <f>'Stocks Returns'!C2153</f>
        <v>5.6632808248437971E-3</v>
      </c>
      <c r="E2157" s="5">
        <f>'Stocks Returns'!D2153</f>
        <v>3.3837293016558689E-2</v>
      </c>
      <c r="F2157" s="5">
        <f>'Stocks Returns'!E2153</f>
        <v>-5.9496142047037459E-3</v>
      </c>
      <c r="G2157" s="5">
        <f t="shared" si="132"/>
        <v>7.1835794010370567E-3</v>
      </c>
      <c r="H2157" s="5">
        <f t="shared" si="133"/>
        <v>-2.117063777823021E-3</v>
      </c>
      <c r="I2157" s="5">
        <f t="shared" si="134"/>
        <v>2.6027257046560958E-2</v>
      </c>
      <c r="J2157" s="5">
        <f t="shared" si="135"/>
        <v>-1.1446081990360533E-2</v>
      </c>
    </row>
    <row r="2158" spans="1:10" ht="15" customHeight="1" x14ac:dyDescent="0.2">
      <c r="A2158" s="3">
        <f>'2_CVaR_t2'!A2158</f>
        <v>45310</v>
      </c>
      <c r="B2158" s="5">
        <f>'2_CVaR_t2'!D2158-1</f>
        <v>8.4693981858385836E-3</v>
      </c>
      <c r="C2158" s="5">
        <f>'Stocks Returns'!B2154</f>
        <v>6.809338521400754E-3</v>
      </c>
      <c r="D2158" s="5">
        <f>'Stocks Returns'!C2154</f>
        <v>1.0293134292956641E-2</v>
      </c>
      <c r="E2158" s="5">
        <f>'Stocks Returns'!D2154</f>
        <v>3.8068709377901522E-2</v>
      </c>
      <c r="F2158" s="5">
        <f>'Stocks Returns'!E2154</f>
        <v>8.7907977181334029E-3</v>
      </c>
      <c r="G2158" s="5">
        <f t="shared" si="132"/>
        <v>-8.4709207292881297E-4</v>
      </c>
      <c r="H2158" s="5">
        <f t="shared" si="133"/>
        <v>-2.124485052426156E-3</v>
      </c>
      <c r="I2158" s="5">
        <f t="shared" si="134"/>
        <v>2.5608254934634041E-2</v>
      </c>
      <c r="J2158" s="5">
        <f t="shared" si="135"/>
        <v>2.3493600635604919E-5</v>
      </c>
    </row>
    <row r="2159" spans="1:10" ht="15" customHeight="1" x14ac:dyDescent="0.2">
      <c r="A2159" s="3">
        <f>'2_CVaR_t2'!A2159</f>
        <v>45313</v>
      </c>
      <c r="B2159" s="5">
        <f>'2_CVaR_t2'!D2159-1</f>
        <v>1.4834438607487233E-3</v>
      </c>
      <c r="C2159" s="5">
        <f>'Stocks Returns'!B2155</f>
        <v>1.1594202898550732E-2</v>
      </c>
      <c r="D2159" s="5">
        <f>'Stocks Returns'!C2155</f>
        <v>1.1077892609041573E-3</v>
      </c>
      <c r="E2159" s="5">
        <f>'Stocks Returns'!D2155</f>
        <v>1.4534883720930258E-2</v>
      </c>
      <c r="F2159" s="5">
        <f>'Stocks Returns'!E2155</f>
        <v>1.7613794382127512E-3</v>
      </c>
      <c r="G2159" s="5">
        <f t="shared" si="132"/>
        <v>1.0653461440004126E-2</v>
      </c>
      <c r="H2159" s="5">
        <f t="shared" si="133"/>
        <v>-1.0283392584997681E-3</v>
      </c>
      <c r="I2159" s="5">
        <f t="shared" si="134"/>
        <v>1.2385061604330177E-2</v>
      </c>
      <c r="J2159" s="5">
        <f t="shared" si="135"/>
        <v>2.4597985622361014E-4</v>
      </c>
    </row>
    <row r="2160" spans="1:10" ht="15" customHeight="1" x14ac:dyDescent="0.2">
      <c r="A2160" s="3">
        <f>'2_CVaR_t2'!A2160</f>
        <v>45314</v>
      </c>
      <c r="B2160" s="5">
        <f>'2_CVaR_t2'!D2160-1</f>
        <v>8.8369354035755521E-4</v>
      </c>
      <c r="C2160" s="5">
        <f>'Stocks Returns'!B2156</f>
        <v>6.6857688634192058E-3</v>
      </c>
      <c r="D2160" s="5">
        <f>'Stocks Returns'!C2156</f>
        <v>2.2123893805314765E-4</v>
      </c>
      <c r="E2160" s="5">
        <f>'Stocks Returns'!D2156</f>
        <v>1.3775622658144249E-2</v>
      </c>
      <c r="F2160" s="5">
        <f>'Stocks Returns'!E2156</f>
        <v>-6.4778826577838178E-4</v>
      </c>
      <c r="G2160" s="5">
        <f t="shared" si="132"/>
        <v>6.3215752211627551E-3</v>
      </c>
      <c r="H2160" s="5">
        <f t="shared" si="133"/>
        <v>-1.0322145551437659E-3</v>
      </c>
      <c r="I2160" s="5">
        <f t="shared" si="134"/>
        <v>1.2510977391204542E-2</v>
      </c>
      <c r="J2160" s="5">
        <f t="shared" si="135"/>
        <v>-1.5406054680063242E-3</v>
      </c>
    </row>
    <row r="2161" spans="1:10" ht="15" customHeight="1" x14ac:dyDescent="0.2">
      <c r="A2161" s="3">
        <f>'2_CVaR_t2'!A2161</f>
        <v>45315</v>
      </c>
      <c r="B2161" s="5">
        <f>'2_CVaR_t2'!D2161-1</f>
        <v>1.5987354475677229E-4</v>
      </c>
      <c r="C2161" s="5">
        <f>'Stocks Returns'!B2157</f>
        <v>-1.2333965844402162E-2</v>
      </c>
      <c r="D2161" s="5">
        <f>'Stocks Returns'!C2157</f>
        <v>1.4373663643736379E-3</v>
      </c>
      <c r="E2161" s="5">
        <f>'Stocks Returns'!D2157</f>
        <v>-1.5545167953038286E-2</v>
      </c>
      <c r="F2161" s="5">
        <f>'Stocks Returns'!E2157</f>
        <v>1.555699601814986E-2</v>
      </c>
      <c r="G2161" s="5">
        <f t="shared" si="132"/>
        <v>-1.2002341871123871E-2</v>
      </c>
      <c r="H2161" s="5">
        <f t="shared" si="133"/>
        <v>1.2491858887373982E-3</v>
      </c>
      <c r="I2161" s="5">
        <f t="shared" si="134"/>
        <v>-1.5741520829555915E-2</v>
      </c>
      <c r="J2161" s="5">
        <f t="shared" si="135"/>
        <v>1.5415554113372299E-2</v>
      </c>
    </row>
    <row r="2162" spans="1:10" ht="15" customHeight="1" x14ac:dyDescent="0.2">
      <c r="A2162" s="3">
        <f>'2_CVaR_t2'!A2162</f>
        <v>45316</v>
      </c>
      <c r="B2162" s="5">
        <f>'2_CVaR_t2'!D2162-1</f>
        <v>1.7718396090946609E-3</v>
      </c>
      <c r="C2162" s="5">
        <f>'Stocks Returns'!B2158</f>
        <v>1.6330451488952846E-2</v>
      </c>
      <c r="D2162" s="5">
        <f>'Stocks Returns'!C2158</f>
        <v>3.5346966812797032E-3</v>
      </c>
      <c r="E2162" s="5">
        <f>'Stocks Returns'!D2158</f>
        <v>-1.0048586572438123E-2</v>
      </c>
      <c r="F2162" s="5">
        <f>'Stocks Returns'!E2158</f>
        <v>2.1701468040485006E-2</v>
      </c>
      <c r="G2162" s="5">
        <f t="shared" si="132"/>
        <v>1.5112471430804046E-2</v>
      </c>
      <c r="H2162" s="5">
        <f t="shared" si="133"/>
        <v>9.7412532945975999E-4</v>
      </c>
      <c r="I2162" s="5">
        <f t="shared" si="134"/>
        <v>-1.2624054547484439E-2</v>
      </c>
      <c r="J2162" s="5">
        <f t="shared" si="135"/>
        <v>1.9886693693341725E-2</v>
      </c>
    </row>
    <row r="2163" spans="1:10" ht="15" customHeight="1" x14ac:dyDescent="0.2">
      <c r="A2163" s="3">
        <f>'2_CVaR_t2'!A2163</f>
        <v>45317</v>
      </c>
      <c r="B2163" s="5">
        <f>'2_CVaR_t2'!D2163-1</f>
        <v>-1.2266159286783429E-2</v>
      </c>
      <c r="C2163" s="5">
        <f>'Stocks Returns'!B2159</f>
        <v>3.780718336483746E-3</v>
      </c>
      <c r="D2163" s="5">
        <f>'Stocks Returns'!C2159</f>
        <v>-1.7131426898709834E-2</v>
      </c>
      <c r="E2163" s="5">
        <f>'Stocks Returns'!D2159</f>
        <v>-3.0451756832124977E-2</v>
      </c>
      <c r="F2163" s="5">
        <f>'Stocks Returns'!E2159</f>
        <v>1.6064257028112205E-3</v>
      </c>
      <c r="G2163" s="5">
        <f t="shared" si="132"/>
        <v>1.6057649966290912E-2</v>
      </c>
      <c r="H2163" s="5">
        <f t="shared" si="133"/>
        <v>9.6825089319985472E-4</v>
      </c>
      <c r="I2163" s="5">
        <f t="shared" si="134"/>
        <v>-1.2308416970462435E-2</v>
      </c>
      <c r="J2163" s="5">
        <f t="shared" si="135"/>
        <v>1.4364066680065924E-2</v>
      </c>
    </row>
    <row r="2164" spans="1:10" ht="15" customHeight="1" x14ac:dyDescent="0.2">
      <c r="A2164" s="3">
        <f>'2_CVaR_t2'!A2164</f>
        <v>45320</v>
      </c>
      <c r="B2164" s="5">
        <f>'2_CVaR_t2'!D2164-1</f>
        <v>1.3563127659047547E-2</v>
      </c>
      <c r="C2164" s="5">
        <f>'Stocks Returns'!B2160</f>
        <v>-1.2241054613935876E-2</v>
      </c>
      <c r="D2164" s="5">
        <f>'Stocks Returns'!C2160</f>
        <v>2.1348070966660693E-2</v>
      </c>
      <c r="E2164" s="5">
        <f>'Stocks Returns'!D2160</f>
        <v>3.56649792913033E-3</v>
      </c>
      <c r="F2164" s="5">
        <f>'Stocks Returns'!E2160</f>
        <v>-5.6134723336007664E-3</v>
      </c>
      <c r="G2164" s="5">
        <f t="shared" si="132"/>
        <v>-2.4794153879715265E-2</v>
      </c>
      <c r="H2164" s="5">
        <f t="shared" si="133"/>
        <v>1.4338190336976031E-3</v>
      </c>
      <c r="I2164" s="5">
        <f t="shared" si="134"/>
        <v>-1.6411837296887801E-2</v>
      </c>
      <c r="J2164" s="5">
        <f t="shared" si="135"/>
        <v>-1.9668420508081867E-2</v>
      </c>
    </row>
    <row r="2165" spans="1:10" ht="15" customHeight="1" x14ac:dyDescent="0.2">
      <c r="A2165" s="3">
        <f>'2_CVaR_t2'!A2165</f>
        <v>45321</v>
      </c>
      <c r="B2165" s="5">
        <f>'2_CVaR_t2'!D2165-1</f>
        <v>7.306967549362442E-3</v>
      </c>
      <c r="C2165" s="5">
        <f>'Stocks Returns'!B2161</f>
        <v>-3.7178265014299439E-2</v>
      </c>
      <c r="D2165" s="5">
        <f>'Stocks Returns'!C2161</f>
        <v>1.2753055891637777E-2</v>
      </c>
      <c r="E2165" s="5">
        <f>'Stocks Returns'!D2161</f>
        <v>-1.4559211280522844E-2</v>
      </c>
      <c r="F2165" s="5">
        <f>'Stocks Returns'!E2161</f>
        <v>2.195340501792109E-2</v>
      </c>
      <c r="G2165" s="5">
        <f t="shared" si="132"/>
        <v>-4.3717235855357042E-2</v>
      </c>
      <c r="H2165" s="5">
        <f t="shared" si="133"/>
        <v>2.046229283883207E-3</v>
      </c>
      <c r="I2165" s="5">
        <f t="shared" si="134"/>
        <v>-2.5304023974614519E-2</v>
      </c>
      <c r="J2165" s="5">
        <f t="shared" si="135"/>
        <v>1.4392784427482727E-2</v>
      </c>
    </row>
    <row r="2166" spans="1:10" ht="15" customHeight="1" x14ac:dyDescent="0.2">
      <c r="A2166" s="3">
        <f>'2_CVaR_t2'!A2166</f>
        <v>45322</v>
      </c>
      <c r="B2166" s="5">
        <f>'2_CVaR_t2'!D2166-1</f>
        <v>-9.2665800160156575E-3</v>
      </c>
      <c r="C2166" s="5">
        <f>'Stocks Returns'!B2162</f>
        <v>-7.9207920792079278E-3</v>
      </c>
      <c r="D2166" s="5">
        <f>'Stocks Returns'!C2162</f>
        <v>-1.4035364977580733E-2</v>
      </c>
      <c r="E2166" s="5">
        <f>'Stocks Returns'!D2162</f>
        <v>-9.0739879013492786E-3</v>
      </c>
      <c r="F2166" s="5">
        <f>'Stocks Returns'!E2162</f>
        <v>-1.9114423498465483E-2</v>
      </c>
      <c r="G2166" s="5">
        <f t="shared" si="132"/>
        <v>1.4726048203094321E-3</v>
      </c>
      <c r="H2166" s="5">
        <f t="shared" si="133"/>
        <v>-3.5028042791909568E-4</v>
      </c>
      <c r="I2166" s="5">
        <f t="shared" si="134"/>
        <v>4.6422461482262638E-3</v>
      </c>
      <c r="J2166" s="5">
        <f t="shared" si="135"/>
        <v>-9.4705535975796121E-3</v>
      </c>
    </row>
    <row r="2167" spans="1:10" ht="15" customHeight="1" x14ac:dyDescent="0.2">
      <c r="A2167" s="3">
        <f>'2_CVaR_t2'!A2167</f>
        <v>45323</v>
      </c>
      <c r="B2167" s="5">
        <f>'2_CVaR_t2'!D2167-1</f>
        <v>8.9873307689822823E-3</v>
      </c>
      <c r="C2167" s="5">
        <f>'Stocks Returns'!B2163</f>
        <v>4.3912175648702645E-2</v>
      </c>
      <c r="D2167" s="5">
        <f>'Stocks Returns'!C2163</f>
        <v>1.3869574763961223E-2</v>
      </c>
      <c r="E2167" s="5">
        <f>'Stocks Returns'!D2163</f>
        <v>5.5177271660014071E-3</v>
      </c>
      <c r="F2167" s="5">
        <f>'Stocks Returns'!E2163</f>
        <v>-4.3800840261017937E-3</v>
      </c>
      <c r="G2167" s="5">
        <f t="shared" si="132"/>
        <v>3.5757849697514818E-2</v>
      </c>
      <c r="H2167" s="5">
        <f t="shared" si="133"/>
        <v>6.8969462294990978E-4</v>
      </c>
      <c r="I2167" s="5">
        <f t="shared" si="134"/>
        <v>-7.7071485984328281E-3</v>
      </c>
      <c r="J2167" s="5">
        <f t="shared" si="135"/>
        <v>-1.368503804424351E-2</v>
      </c>
    </row>
    <row r="2168" spans="1:10" ht="15" customHeight="1" x14ac:dyDescent="0.2">
      <c r="A2168" s="3">
        <f>'2_CVaR_t2'!A2168</f>
        <v>45324</v>
      </c>
      <c r="B2168" s="5">
        <f>'2_CVaR_t2'!D2168-1</f>
        <v>-5.1480604692832888E-4</v>
      </c>
      <c r="C2168" s="5">
        <f>'Stocks Returns'!B2164</f>
        <v>-2.0076481835564097E-2</v>
      </c>
      <c r="D2168" s="5">
        <f>'Stocks Returns'!C2164</f>
        <v>4.6886843530025146E-4</v>
      </c>
      <c r="E2168" s="5">
        <f>'Stocks Returns'!D2164</f>
        <v>-1.5878575598365474E-2</v>
      </c>
      <c r="F2168" s="5">
        <f>'Stocks Returns'!E2164</f>
        <v>-6.7337044352666631E-3</v>
      </c>
      <c r="G2168" s="5">
        <f t="shared" si="132"/>
        <v>-1.9096279558854679E-2</v>
      </c>
      <c r="H2168" s="5">
        <f t="shared" si="133"/>
        <v>1.2736392029139899E-3</v>
      </c>
      <c r="I2168" s="5">
        <f t="shared" si="134"/>
        <v>-1.5079162845098274E-2</v>
      </c>
      <c r="J2168" s="5">
        <f t="shared" si="135"/>
        <v>-6.1747821860181559E-3</v>
      </c>
    </row>
    <row r="2169" spans="1:10" ht="15" customHeight="1" x14ac:dyDescent="0.2">
      <c r="A2169" s="3">
        <f>'2_CVaR_t2'!A2169</f>
        <v>45327</v>
      </c>
      <c r="B2169" s="5">
        <f>'2_CVaR_t2'!D2169-1</f>
        <v>-2.8733860628693542E-3</v>
      </c>
      <c r="C2169" s="5">
        <f>'Stocks Returns'!B2165</f>
        <v>-1.7560975609756113E-2</v>
      </c>
      <c r="D2169" s="5">
        <f>'Stocks Returns'!C2165</f>
        <v>-5.7717027822001832E-3</v>
      </c>
      <c r="E2169" s="5">
        <f>'Stocks Returns'!D2165</f>
        <v>1.3880650136433692E-2</v>
      </c>
      <c r="F2169" s="5">
        <f>'Stocks Returns'!E2165</f>
        <v>-5.9658320527885556E-3</v>
      </c>
      <c r="G2169" s="5">
        <f t="shared" si="132"/>
        <v>-1.431343955846949E-2</v>
      </c>
      <c r="H2169" s="5">
        <f t="shared" si="133"/>
        <v>-1.4957214014362039E-3</v>
      </c>
      <c r="I2169" s="5">
        <f t="shared" si="134"/>
        <v>1.816111218171447E-2</v>
      </c>
      <c r="J2169" s="5">
        <f t="shared" si="135"/>
        <v>-2.9585403583615197E-3</v>
      </c>
    </row>
    <row r="2170" spans="1:10" ht="15" customHeight="1" x14ac:dyDescent="0.2">
      <c r="A2170" s="3">
        <f>'2_CVaR_t2'!A2170</f>
        <v>45328</v>
      </c>
      <c r="B2170" s="5">
        <f>'2_CVaR_t2'!D2170-1</f>
        <v>1.4008503648581527E-3</v>
      </c>
      <c r="C2170" s="5">
        <f>'Stocks Returns'!B2166</f>
        <v>0</v>
      </c>
      <c r="D2170" s="5">
        <f>'Stocks Returns'!C2166</f>
        <v>4.2815137958074345E-3</v>
      </c>
      <c r="E2170" s="5">
        <f>'Stocks Returns'!D2166</f>
        <v>-2.5860051486075286E-2</v>
      </c>
      <c r="F2170" s="5">
        <f>'Stocks Returns'!E2166</f>
        <v>1.4094753114485714E-2</v>
      </c>
      <c r="G2170" s="5">
        <f t="shared" si="132"/>
        <v>-8.6134325219897013E-4</v>
      </c>
      <c r="H2170" s="5">
        <f t="shared" si="133"/>
        <v>2.2669412200538421E-3</v>
      </c>
      <c r="I2170" s="5">
        <f t="shared" si="134"/>
        <v>-2.7887973125078007E-2</v>
      </c>
      <c r="J2170" s="5">
        <f t="shared" si="135"/>
        <v>1.2665091302825417E-2</v>
      </c>
    </row>
    <row r="2171" spans="1:10" ht="15" customHeight="1" x14ac:dyDescent="0.2">
      <c r="A2171" s="3">
        <f>'2_CVaR_t2'!A2171</f>
        <v>45329</v>
      </c>
      <c r="B2171" s="5">
        <f>'2_CVaR_t2'!D2171-1</f>
        <v>6.0320136878440067E-3</v>
      </c>
      <c r="C2171" s="5">
        <f>'Stocks Returns'!B2167</f>
        <v>-3.1777557100297948E-2</v>
      </c>
      <c r="D2171" s="5">
        <f>'Stocks Returns'!C2167</f>
        <v>9.5024570024571098E-3</v>
      </c>
      <c r="E2171" s="5">
        <f>'Stocks Returns'!D2167</f>
        <v>7.2072072072071336E-4</v>
      </c>
      <c r="F2171" s="5">
        <f>'Stocks Returns'!E2167</f>
        <v>7.1736011477760986E-3</v>
      </c>
      <c r="G2171" s="5">
        <f t="shared" si="132"/>
        <v>-3.7090898142192255E-2</v>
      </c>
      <c r="H2171" s="5">
        <f t="shared" si="133"/>
        <v>6.7202778019210402E-4</v>
      </c>
      <c r="I2171" s="5">
        <f t="shared" si="134"/>
        <v>-8.1423761922686678E-3</v>
      </c>
      <c r="J2171" s="5">
        <f t="shared" si="135"/>
        <v>9.3647098694212352E-4</v>
      </c>
    </row>
    <row r="2172" spans="1:10" ht="15" customHeight="1" x14ac:dyDescent="0.2">
      <c r="A2172" s="3">
        <f>'2_CVaR_t2'!A2172</f>
        <v>45330</v>
      </c>
      <c r="B2172" s="5">
        <f>'2_CVaR_t2'!D2172-1</f>
        <v>-7.3735199651681071E-3</v>
      </c>
      <c r="C2172" s="5">
        <f>'Stocks Returns'!B2168</f>
        <v>8.2051282051283092E-3</v>
      </c>
      <c r="D2172" s="5">
        <f>'Stocks Returns'!C2168</f>
        <v>-1.2920653180376385E-2</v>
      </c>
      <c r="E2172" s="5">
        <f>'Stocks Returns'!D2168</f>
        <v>1.2483495378705856E-2</v>
      </c>
      <c r="F2172" s="5">
        <f>'Stocks Returns'!E2168</f>
        <v>1.4066951566951591E-2</v>
      </c>
      <c r="G2172" s="5">
        <f t="shared" si="132"/>
        <v>1.577870175263741E-2</v>
      </c>
      <c r="H2172" s="5">
        <f t="shared" si="133"/>
        <v>-2.02165606273726E-3</v>
      </c>
      <c r="I2172" s="5">
        <f t="shared" si="134"/>
        <v>2.3405745206756971E-2</v>
      </c>
      <c r="J2172" s="5">
        <f t="shared" si="135"/>
        <v>2.1745693994927019E-2</v>
      </c>
    </row>
    <row r="2173" spans="1:10" ht="15" customHeight="1" x14ac:dyDescent="0.2">
      <c r="A2173" s="3">
        <f>'2_CVaR_t2'!A2173</f>
        <v>45331</v>
      </c>
      <c r="B2173" s="5">
        <f>'2_CVaR_t2'!D2173-1</f>
        <v>2.1217947288363348E-3</v>
      </c>
      <c r="C2173" s="5">
        <f>'Stocks Returns'!B2169</f>
        <v>-1.9328585961342792E-2</v>
      </c>
      <c r="D2173" s="5">
        <f>'Stocks Returns'!C2169</f>
        <v>2.3565885851040136E-3</v>
      </c>
      <c r="E2173" s="5">
        <f>'Stocks Returns'!D2169</f>
        <v>1.2922347362181341E-2</v>
      </c>
      <c r="F2173" s="5">
        <f>'Stocks Returns'!E2169</f>
        <v>-2.4056189640035197E-2</v>
      </c>
      <c r="G2173" s="5">
        <f t="shared" si="132"/>
        <v>-2.0882982446839268E-2</v>
      </c>
      <c r="H2173" s="5">
        <f t="shared" si="133"/>
        <v>-7.1902483336758628E-4</v>
      </c>
      <c r="I2173" s="5">
        <f t="shared" si="134"/>
        <v>9.8303775031286685E-3</v>
      </c>
      <c r="J2173" s="5">
        <f t="shared" si="135"/>
        <v>-2.6234241644314673E-2</v>
      </c>
    </row>
    <row r="2174" spans="1:10" ht="15" customHeight="1" x14ac:dyDescent="0.2">
      <c r="A2174" s="3">
        <f>'2_CVaR_t2'!A2174</f>
        <v>45334</v>
      </c>
      <c r="B2174" s="5">
        <f>'2_CVaR_t2'!D2174-1</f>
        <v>-3.9533065785435362E-3</v>
      </c>
      <c r="C2174" s="5">
        <f>'Stocks Returns'!B2170</f>
        <v>3.3195020746888071E-2</v>
      </c>
      <c r="D2174" s="5">
        <f>'Stocks Returns'!C2170</f>
        <v>-4.9191494841909211E-3</v>
      </c>
      <c r="E2174" s="5">
        <f>'Stocks Returns'!D2170</f>
        <v>-1.7439138576778923E-2</v>
      </c>
      <c r="F2174" s="5">
        <f>'Stocks Returns'!E2170</f>
        <v>-5.3976250449805363E-4</v>
      </c>
      <c r="G2174" s="5">
        <f t="shared" si="132"/>
        <v>3.7480698494660659E-2</v>
      </c>
      <c r="H2174" s="5">
        <f t="shared" si="133"/>
        <v>9.4619139679390316E-4</v>
      </c>
      <c r="I2174" s="5">
        <f t="shared" si="134"/>
        <v>-1.1564812205882428E-2</v>
      </c>
      <c r="J2174" s="5">
        <f t="shared" si="135"/>
        <v>3.5885614957772904E-3</v>
      </c>
    </row>
    <row r="2175" spans="1:10" ht="15" customHeight="1" x14ac:dyDescent="0.2">
      <c r="A2175" s="3">
        <f>'2_CVaR_t2'!A2175</f>
        <v>45335</v>
      </c>
      <c r="B2175" s="5">
        <f>'2_CVaR_t2'!D2175-1</f>
        <v>-3.4076489652012931E-4</v>
      </c>
      <c r="C2175" s="5">
        <f>'Stocks Returns'!B2171</f>
        <v>-4.2168674698795372E-2</v>
      </c>
      <c r="D2175" s="5">
        <f>'Stocks Returns'!C2171</f>
        <v>2.6902233285259758E-3</v>
      </c>
      <c r="E2175" s="5">
        <f>'Stocks Returns'!D2171</f>
        <v>-3.9070875521143522E-2</v>
      </c>
      <c r="F2175" s="5">
        <f>'Stocks Returns'!E2171</f>
        <v>-1.1971197119711952E-2</v>
      </c>
      <c r="G2175" s="5">
        <f t="shared" si="132"/>
        <v>-4.1355780453112979E-2</v>
      </c>
      <c r="H2175" s="5">
        <f t="shared" si="133"/>
        <v>3.2388512117183083E-3</v>
      </c>
      <c r="I2175" s="5">
        <f t="shared" si="134"/>
        <v>-3.8528331654797666E-2</v>
      </c>
      <c r="J2175" s="5">
        <f t="shared" si="135"/>
        <v>-1.1592941641140353E-2</v>
      </c>
    </row>
    <row r="2176" spans="1:10" ht="15" customHeight="1" x14ac:dyDescent="0.2">
      <c r="A2176" s="3">
        <f>'2_CVaR_t2'!A2176</f>
        <v>45336</v>
      </c>
      <c r="B2176" s="5">
        <f>'2_CVaR_t2'!D2176-1</f>
        <v>3.9515859490362182E-3</v>
      </c>
      <c r="C2176" s="5">
        <f>'Stocks Returns'!B2172</f>
        <v>1.9916142557652172E-2</v>
      </c>
      <c r="D2176" s="5">
        <f>'Stocks Returns'!C2172</f>
        <v>6.3449453083843643E-3</v>
      </c>
      <c r="E2176" s="5">
        <f>'Stocks Returns'!D2172</f>
        <v>-1.1156563778356166E-3</v>
      </c>
      <c r="F2176" s="5">
        <f>'Stocks Returns'!E2172</f>
        <v>3.1884850141206122E-3</v>
      </c>
      <c r="G2176" s="5">
        <f t="shared" si="132"/>
        <v>1.6602743873398929E-2</v>
      </c>
      <c r="H2176" s="5">
        <f t="shared" si="133"/>
        <v>5.7635956738046751E-4</v>
      </c>
      <c r="I2176" s="5">
        <f t="shared" si="134"/>
        <v>-6.9082314266885282E-3</v>
      </c>
      <c r="J2176" s="5">
        <f t="shared" si="135"/>
        <v>-8.8901703396240296E-4</v>
      </c>
    </row>
    <row r="2177" spans="1:10" ht="15" customHeight="1" x14ac:dyDescent="0.2">
      <c r="A2177" s="3">
        <f>'2_CVaR_t2'!A2177</f>
        <v>45337</v>
      </c>
      <c r="B2177" s="5">
        <f>'2_CVaR_t2'!D2177-1</f>
        <v>9.0038681532880194E-3</v>
      </c>
      <c r="C2177" s="5">
        <f>'Stocks Returns'!B2173</f>
        <v>4.2137718396711321E-2</v>
      </c>
      <c r="D2177" s="5">
        <f>'Stocks Returns'!C2173</f>
        <v>1.2321295459974513E-2</v>
      </c>
      <c r="E2177" s="5">
        <f>'Stocks Returns'!D2173</f>
        <v>2.3951352692975991E-2</v>
      </c>
      <c r="F2177" s="5">
        <f>'Stocks Returns'!E2173</f>
        <v>7.9912822375589609E-3</v>
      </c>
      <c r="G2177" s="5">
        <f t="shared" si="132"/>
        <v>3.3967494841996737E-2</v>
      </c>
      <c r="H2177" s="5">
        <f t="shared" si="133"/>
        <v>-8.829233693695409E-4</v>
      </c>
      <c r="I2177" s="5">
        <f t="shared" si="134"/>
        <v>1.0702069255475693E-2</v>
      </c>
      <c r="J2177" s="5">
        <f t="shared" si="135"/>
        <v>-1.3308387311053924E-3</v>
      </c>
    </row>
    <row r="2178" spans="1:10" ht="15" customHeight="1" x14ac:dyDescent="0.2">
      <c r="A2178" s="3">
        <f>'2_CVaR_t2'!A2178</f>
        <v>45338</v>
      </c>
      <c r="B2178" s="5">
        <f>'2_CVaR_t2'!D2178-1</f>
        <v>-5.9330664504785302E-3</v>
      </c>
      <c r="C2178" s="5">
        <f>'Stocks Returns'!B2174</f>
        <v>-3.0571992110453694E-2</v>
      </c>
      <c r="D2178" s="5">
        <f>'Stocks Returns'!C2174</f>
        <v>-8.612356751370398E-3</v>
      </c>
      <c r="E2178" s="5">
        <f>'Stocks Returns'!D2174</f>
        <v>-1.0907768755302416E-2</v>
      </c>
      <c r="F2178" s="5">
        <f>'Stocks Returns'!E2174</f>
        <v>-3.8738738738739453E-3</v>
      </c>
      <c r="G2178" s="5">
        <f t="shared" si="132"/>
        <v>-2.4383145340281024E-2</v>
      </c>
      <c r="H2178" s="5">
        <f t="shared" si="133"/>
        <v>1.6667093799173707E-4</v>
      </c>
      <c r="I2178" s="5">
        <f t="shared" si="134"/>
        <v>-2.1114971232838054E-3</v>
      </c>
      <c r="J2178" s="5">
        <f t="shared" si="135"/>
        <v>2.3095780196572355E-3</v>
      </c>
    </row>
    <row r="2179" spans="1:10" ht="15" customHeight="1" x14ac:dyDescent="0.2">
      <c r="A2179" s="3">
        <f>'2_CVaR_t2'!A2179</f>
        <v>45341</v>
      </c>
      <c r="B2179" s="5">
        <f>'2_CVaR_t2'!D2179-1</f>
        <v>3.1594126486123031E-5</v>
      </c>
      <c r="C2179" s="5">
        <f>'Stocks Returns'!B2175</f>
        <v>0</v>
      </c>
      <c r="D2179" s="5">
        <f>'Stocks Returns'!C2175</f>
        <v>0</v>
      </c>
      <c r="E2179" s="5">
        <f>'Stocks Returns'!D2175</f>
        <v>0</v>
      </c>
      <c r="F2179" s="5">
        <f>'Stocks Returns'!E2175</f>
        <v>0</v>
      </c>
      <c r="G2179" s="5">
        <f t="shared" si="132"/>
        <v>4.5494065351061984E-4</v>
      </c>
      <c r="H2179" s="5">
        <f t="shared" si="133"/>
        <v>6.1315236885345803E-7</v>
      </c>
      <c r="I2179" s="5">
        <f t="shared" si="134"/>
        <v>-7.0241384070458875E-6</v>
      </c>
      <c r="J2179" s="5">
        <f t="shared" si="135"/>
        <v>-8.2789821646411454E-6</v>
      </c>
    </row>
    <row r="2180" spans="1:10" ht="15" customHeight="1" x14ac:dyDescent="0.2">
      <c r="A2180" s="3">
        <f>'2_CVaR_t2'!A2180</f>
        <v>45342</v>
      </c>
      <c r="B2180" s="5">
        <f>'2_CVaR_t2'!D2180-1</f>
        <v>-7.1483219202286286E-3</v>
      </c>
      <c r="C2180" s="5">
        <f>'Stocks Returns'!B2176</f>
        <v>6.1037639877925542E-3</v>
      </c>
      <c r="D2180" s="5">
        <f>'Stocks Returns'!C2176</f>
        <v>-1.2242241440895474E-2</v>
      </c>
      <c r="E2180" s="5">
        <f>'Stocks Returns'!D2176</f>
        <v>9.6801862516848747E-3</v>
      </c>
      <c r="F2180" s="5">
        <f>'Stocks Returns'!E2176</f>
        <v>-9.3153658315997534E-3</v>
      </c>
      <c r="G2180" s="5">
        <f t="shared" si="132"/>
        <v>1.3460851713404991E-2</v>
      </c>
      <c r="H2180" s="5">
        <f t="shared" si="133"/>
        <v>-1.6746767268090088E-3</v>
      </c>
      <c r="I2180" s="5">
        <f t="shared" si="134"/>
        <v>2.0270064275683949E-2</v>
      </c>
      <c r="J2180" s="5">
        <f t="shared" si="135"/>
        <v>-1.8703945746752137E-3</v>
      </c>
    </row>
    <row r="2181" spans="1:10" ht="15" customHeight="1" x14ac:dyDescent="0.2">
      <c r="A2181" s="3">
        <f>'2_CVaR_t2'!A2181</f>
        <v>45343</v>
      </c>
      <c r="B2181" s="5">
        <f>'2_CVaR_t2'!D2181-1</f>
        <v>4.4438954535495068E-3</v>
      </c>
      <c r="C2181" s="5">
        <f>'Stocks Returns'!B2177</f>
        <v>-3.2355915065722995E-2</v>
      </c>
      <c r="D2181" s="5">
        <f>'Stocks Returns'!C2177</f>
        <v>5.8517193718767846E-3</v>
      </c>
      <c r="E2181" s="5">
        <f>'Stocks Returns'!D2177</f>
        <v>1.3106796116504782E-2</v>
      </c>
      <c r="F2181" s="5">
        <f>'Stocks Returns'!E2177</f>
        <v>3.0399853934635734E-2</v>
      </c>
      <c r="G2181" s="5">
        <f t="shared" si="132"/>
        <v>-3.6142577306685804E-2</v>
      </c>
      <c r="H2181" s="5">
        <f t="shared" si="133"/>
        <v>-6.41416719537608E-4</v>
      </c>
      <c r="I2181" s="5">
        <f t="shared" si="134"/>
        <v>6.5876170768799959E-3</v>
      </c>
      <c r="J2181" s="5">
        <f t="shared" si="135"/>
        <v>2.5811300516544226E-2</v>
      </c>
    </row>
    <row r="2182" spans="1:10" ht="15" customHeight="1" x14ac:dyDescent="0.2">
      <c r="A2182" s="3">
        <f>'2_CVaR_t2'!A2182</f>
        <v>45344</v>
      </c>
      <c r="B2182" s="5">
        <f>'2_CVaR_t2'!D2182-1</f>
        <v>1.6084689504820338E-2</v>
      </c>
      <c r="C2182" s="5">
        <f>'Stocks Returns'!B2178</f>
        <v>-1.0449320794148065E-3</v>
      </c>
      <c r="D2182" s="5">
        <f>'Stocks Returns'!C2178</f>
        <v>2.5256539962422275E-2</v>
      </c>
      <c r="E2182" s="5">
        <f>'Stocks Returns'!D2178</f>
        <v>5.0311451844753385E-3</v>
      </c>
      <c r="F2182" s="5">
        <f>'Stocks Returns'!E2178</f>
        <v>-5.7588376007796649E-3</v>
      </c>
      <c r="G2182" s="5">
        <f t="shared" ref="G2182:G2245" si="136">C2182-($P$11+$O$11*$B2182)</f>
        <v>-1.6022041681483266E-2</v>
      </c>
      <c r="H2182" s="5">
        <f t="shared" ref="H2182:H2245" si="137">D2182-($P$12+$O$12*$B2182)</f>
        <v>1.6312109485024893E-3</v>
      </c>
      <c r="I2182" s="5">
        <f t="shared" ref="I2182:I2245" si="138">E2182-($P$13+$O$13*$B2182)</f>
        <v>-1.8668785670552527E-2</v>
      </c>
      <c r="J2182" s="5">
        <f t="shared" ref="J2182:J2245" si="139">F2182-($P$14+$O$14*$B2182)</f>
        <v>-2.2431341650232806E-2</v>
      </c>
    </row>
    <row r="2183" spans="1:10" ht="15" customHeight="1" x14ac:dyDescent="0.2">
      <c r="A2183" s="3">
        <f>'2_CVaR_t2'!A2183</f>
        <v>45345</v>
      </c>
      <c r="B2183" s="5">
        <f>'2_CVaR_t2'!D2183-1</f>
        <v>-9.6943844425789738E-4</v>
      </c>
      <c r="C2183" s="5">
        <f>'Stocks Returns'!B2179</f>
        <v>-9.9372384937238545E-2</v>
      </c>
      <c r="D2183" s="5">
        <f>'Stocks Returns'!C2179</f>
        <v>-5.282819383259918E-4</v>
      </c>
      <c r="E2183" s="5">
        <f>'Stocks Returns'!D2179</f>
        <v>-1.2634088200238369E-2</v>
      </c>
      <c r="F2183" s="5">
        <f>'Stocks Returns'!E2179</f>
        <v>-6.326857957583254E-3</v>
      </c>
      <c r="G2183" s="5">
        <f t="shared" si="136"/>
        <v>-9.7955138599053401E-2</v>
      </c>
      <c r="H2183" s="5">
        <f t="shared" si="137"/>
        <v>9.4558836885231612E-4</v>
      </c>
      <c r="I2183" s="5">
        <f t="shared" si="138"/>
        <v>-1.116367943489858E-2</v>
      </c>
      <c r="J2183" s="5">
        <f t="shared" si="139"/>
        <v>-5.2959957856326227E-3</v>
      </c>
    </row>
    <row r="2184" spans="1:10" ht="15" customHeight="1" x14ac:dyDescent="0.2">
      <c r="A2184" s="3">
        <f>'2_CVaR_t2'!A2184</f>
        <v>45348</v>
      </c>
      <c r="B2184" s="5">
        <f>'2_CVaR_t2'!D2184-1</f>
        <v>1.3011506700610909E-3</v>
      </c>
      <c r="C2184" s="5">
        <f>'Stocks Returns'!B2180</f>
        <v>-6.9686411149824101E-3</v>
      </c>
      <c r="D2184" s="5">
        <f>'Stocks Returns'!C2180</f>
        <v>1.9386452966694279E-3</v>
      </c>
      <c r="E2184" s="5">
        <f>'Stocks Returns'!D2180</f>
        <v>7.2428778367950031E-4</v>
      </c>
      <c r="F2184" s="5">
        <f>'Stocks Returns'!E2180</f>
        <v>8.1607030759571764E-3</v>
      </c>
      <c r="G2184" s="5">
        <f t="shared" si="136"/>
        <v>-7.7341417484020347E-3</v>
      </c>
      <c r="H2184" s="5">
        <f t="shared" si="137"/>
        <v>7.0804498667001621E-5</v>
      </c>
      <c r="I2184" s="5">
        <f t="shared" si="138"/>
        <v>-1.1564861861148011E-3</v>
      </c>
      <c r="J2184" s="5">
        <f t="shared" si="139"/>
        <v>6.8345364541080918E-3</v>
      </c>
    </row>
    <row r="2185" spans="1:10" ht="15" customHeight="1" x14ac:dyDescent="0.2">
      <c r="A2185" s="3">
        <f>'2_CVaR_t2'!A2185</f>
        <v>45349</v>
      </c>
      <c r="B2185" s="5">
        <f>'2_CVaR_t2'!D2185-1</f>
        <v>-2.1181987085107101E-3</v>
      </c>
      <c r="C2185" s="5">
        <f>'Stocks Returns'!B2181</f>
        <v>1.754385964912264E-2</v>
      </c>
      <c r="D2185" s="5">
        <f>'Stocks Returns'!C2181</f>
        <v>-3.44888384616715E-3</v>
      </c>
      <c r="E2185" s="5">
        <f>'Stocks Returns'!D2181</f>
        <v>4.8250904704461028E-4</v>
      </c>
      <c r="F2185" s="5">
        <f>'Stocks Returns'!E2181</f>
        <v>-7.2051236434798049E-3</v>
      </c>
      <c r="G2185" s="5">
        <f t="shared" si="136"/>
        <v>2.0065424233213648E-2</v>
      </c>
      <c r="H2185" s="5">
        <f t="shared" si="137"/>
        <v>-2.8434000055106625E-4</v>
      </c>
      <c r="I2185" s="5">
        <f t="shared" si="138"/>
        <v>3.6483833372099829E-3</v>
      </c>
      <c r="J2185" s="5">
        <f t="shared" si="139"/>
        <v>-4.9817687378410046E-3</v>
      </c>
    </row>
    <row r="2186" spans="1:10" ht="15" customHeight="1" x14ac:dyDescent="0.2">
      <c r="A2186" s="3">
        <f>'2_CVaR_t2'!A2186</f>
        <v>45350</v>
      </c>
      <c r="B2186" s="5">
        <f>'2_CVaR_t2'!D2186-1</f>
        <v>5.0011854474554251E-3</v>
      </c>
      <c r="C2186" s="5">
        <f>'Stocks Returns'!B2182</f>
        <v>1.1494252873565092E-3</v>
      </c>
      <c r="D2186" s="5">
        <f>'Stocks Returns'!C2182</f>
        <v>8.6873640171503119E-3</v>
      </c>
      <c r="E2186" s="5">
        <f>'Stocks Returns'!D2182</f>
        <v>-9.1632505425607302E-3</v>
      </c>
      <c r="F2186" s="5">
        <f>'Stocks Returns'!E2182</f>
        <v>3.8527013708449243E-3</v>
      </c>
      <c r="G2186" s="5">
        <f t="shared" si="136"/>
        <v>-3.1729671034747466E-3</v>
      </c>
      <c r="H2186" s="5">
        <f t="shared" si="137"/>
        <v>1.3740433535042911E-3</v>
      </c>
      <c r="I2186" s="5">
        <f t="shared" si="138"/>
        <v>-1.6504938857097032E-2</v>
      </c>
      <c r="J2186" s="5">
        <f t="shared" si="139"/>
        <v>-1.3143576667129613E-3</v>
      </c>
    </row>
    <row r="2187" spans="1:10" ht="15" customHeight="1" x14ac:dyDescent="0.2">
      <c r="A2187" s="3">
        <f>'2_CVaR_t2'!A2187</f>
        <v>45351</v>
      </c>
      <c r="B2187" s="5">
        <f>'2_CVaR_t2'!D2187-1</f>
        <v>-5.2707663689736117E-3</v>
      </c>
      <c r="C2187" s="5">
        <f>'Stocks Returns'!B2183</f>
        <v>9.1848450057403497E-3</v>
      </c>
      <c r="D2187" s="5">
        <f>'Stocks Returns'!C2183</f>
        <v>-1.0468091750898689E-2</v>
      </c>
      <c r="E2187" s="5">
        <f>'Stocks Returns'!D2183</f>
        <v>2.3850085178875657E-2</v>
      </c>
      <c r="F2187" s="5">
        <f>'Stocks Returns'!E2183</f>
        <v>4.4626918957515471E-3</v>
      </c>
      <c r="G2187" s="5">
        <f t="shared" si="136"/>
        <v>1.4737014057306043E-2</v>
      </c>
      <c r="H2187" s="5">
        <f t="shared" si="137"/>
        <v>-2.6637959156487392E-3</v>
      </c>
      <c r="I2187" s="5">
        <f t="shared" si="138"/>
        <v>3.1668862210651343E-2</v>
      </c>
      <c r="J2187" s="5">
        <f t="shared" si="139"/>
        <v>9.9586304244037652E-3</v>
      </c>
    </row>
    <row r="2188" spans="1:10" ht="15" customHeight="1" x14ac:dyDescent="0.2">
      <c r="A2188" s="3">
        <f>'2_CVaR_t2'!A2188</f>
        <v>45352</v>
      </c>
      <c r="B2188" s="5">
        <f>'2_CVaR_t2'!D2188-1</f>
        <v>2.9822693187047111E-3</v>
      </c>
      <c r="C2188" s="5">
        <f>'Stocks Returns'!B2184</f>
        <v>-1.3651877133105672E-2</v>
      </c>
      <c r="D2188" s="5">
        <f>'Stocks Returns'!C2184</f>
        <v>1.8397968581223001E-3</v>
      </c>
      <c r="E2188" s="5">
        <f>'Stocks Returns'!D2184</f>
        <v>3.3990967435227004E-2</v>
      </c>
      <c r="F2188" s="5">
        <f>'Stocks Returns'!E2184</f>
        <v>1.5105740181268867E-2</v>
      </c>
      <c r="G2188" s="5">
        <f t="shared" si="136"/>
        <v>-1.6033459080442687E-2</v>
      </c>
      <c r="H2188" s="5">
        <f t="shared" si="137"/>
        <v>-2.5022092663459627E-3</v>
      </c>
      <c r="I2188" s="5">
        <f t="shared" si="138"/>
        <v>2.9629015450652971E-2</v>
      </c>
      <c r="J2188" s="5">
        <f t="shared" si="139"/>
        <v>1.2034455944058043E-2</v>
      </c>
    </row>
    <row r="2189" spans="1:10" ht="15" customHeight="1" x14ac:dyDescent="0.2">
      <c r="A2189" s="3">
        <f>'2_CVaR_t2'!A2189</f>
        <v>45355</v>
      </c>
      <c r="B2189" s="5">
        <f>'2_CVaR_t2'!D2189-1</f>
        <v>-5.8806142808699446E-3</v>
      </c>
      <c r="C2189" s="5">
        <f>'Stocks Returns'!B2185</f>
        <v>-6.4590542099192683E-2</v>
      </c>
      <c r="D2189" s="5">
        <f>'Stocks Returns'!C2185</f>
        <v>-9.2876851559843265E-3</v>
      </c>
      <c r="E2189" s="5">
        <f>'Stocks Returns'!D2185</f>
        <v>-9.1954022988505191E-4</v>
      </c>
      <c r="F2189" s="5">
        <f>'Stocks Returns'!E2185</f>
        <v>-2.2759103641456502E-2</v>
      </c>
      <c r="G2189" s="5">
        <f t="shared" si="136"/>
        <v>-5.8452118284738966E-2</v>
      </c>
      <c r="H2189" s="5">
        <f t="shared" si="137"/>
        <v>-5.8585329063388404E-4</v>
      </c>
      <c r="I2189" s="5">
        <f t="shared" si="138"/>
        <v>7.7993167769580402E-3</v>
      </c>
      <c r="J2189" s="5">
        <f t="shared" si="139"/>
        <v>-1.6630100733558632E-2</v>
      </c>
    </row>
    <row r="2190" spans="1:10" ht="15" customHeight="1" x14ac:dyDescent="0.2">
      <c r="A2190" s="3">
        <f>'2_CVaR_t2'!A2190</f>
        <v>45356</v>
      </c>
      <c r="B2190" s="5">
        <f>'2_CVaR_t2'!D2190-1</f>
        <v>-3.3071089336678128E-3</v>
      </c>
      <c r="C2190" s="5">
        <f>'Stocks Returns'!B2186</f>
        <v>3.6991368680643344E-3</v>
      </c>
      <c r="D2190" s="5">
        <f>'Stocks Returns'!C2186</f>
        <v>-4.099739778276712E-3</v>
      </c>
      <c r="E2190" s="5">
        <f>'Stocks Returns'!D2186</f>
        <v>-1.4726184997699066E-2</v>
      </c>
      <c r="F2190" s="5">
        <f>'Stocks Returns'!E2186</f>
        <v>-3.7620924399857092E-3</v>
      </c>
      <c r="G2190" s="5">
        <f t="shared" si="136"/>
        <v>7.3636163798744183E-3</v>
      </c>
      <c r="H2190" s="5">
        <f t="shared" si="137"/>
        <v>8.145678081305039E-4</v>
      </c>
      <c r="I2190" s="5">
        <f t="shared" si="138"/>
        <v>-9.8055874971364407E-3</v>
      </c>
      <c r="J2190" s="5">
        <f t="shared" si="139"/>
        <v>-3.045663598855719E-4</v>
      </c>
    </row>
    <row r="2191" spans="1:10" ht="15" customHeight="1" x14ac:dyDescent="0.2">
      <c r="A2191" s="3">
        <f>'2_CVaR_t2'!A2191</f>
        <v>45357</v>
      </c>
      <c r="B2191" s="5">
        <f>'2_CVaR_t2'!D2191-1</f>
        <v>3.7148490014637936E-3</v>
      </c>
      <c r="C2191" s="5">
        <f>'Stocks Returns'!B2187</f>
        <v>3.3169533169533194E-2</v>
      </c>
      <c r="D2191" s="5">
        <f>'Stocks Returns'!C2187</f>
        <v>3.7583233439484331E-3</v>
      </c>
      <c r="E2191" s="5">
        <f>'Stocks Returns'!D2187</f>
        <v>2.5338626809901843E-2</v>
      </c>
      <c r="F2191" s="5">
        <f>'Stocks Returns'!E2187</f>
        <v>6.9232152490559251E-3</v>
      </c>
      <c r="G2191" s="5">
        <f t="shared" si="136"/>
        <v>3.0083712804986486E-2</v>
      </c>
      <c r="H2191" s="5">
        <f t="shared" si="137"/>
        <v>-1.6618477579997152E-3</v>
      </c>
      <c r="I2191" s="5">
        <f t="shared" si="138"/>
        <v>1.9895453934462855E-2</v>
      </c>
      <c r="J2191" s="5">
        <f t="shared" si="139"/>
        <v>3.0914625523044991E-3</v>
      </c>
    </row>
    <row r="2192" spans="1:10" ht="15" customHeight="1" x14ac:dyDescent="0.2">
      <c r="A2192" s="3">
        <f>'2_CVaR_t2'!A2192</f>
        <v>45358</v>
      </c>
      <c r="B2192" s="5">
        <f>'2_CVaR_t2'!D2192-1</f>
        <v>-1.5258122320228606E-3</v>
      </c>
      <c r="C2192" s="5">
        <f>'Stocks Returns'!B2188</f>
        <v>3.9239001189060652E-2</v>
      </c>
      <c r="D2192" s="5">
        <f>'Stocks Returns'!C2188</f>
        <v>-7.7377626280221712E-3</v>
      </c>
      <c r="E2192" s="5">
        <f>'Stocks Returns'!D2188</f>
        <v>6.2976881904111215E-2</v>
      </c>
      <c r="F2192" s="5">
        <f>'Stocks Returns'!E2188</f>
        <v>6.69702652022508E-3</v>
      </c>
      <c r="G2192" s="5">
        <f t="shared" si="136"/>
        <v>4.119109691618443E-2</v>
      </c>
      <c r="H2192" s="5">
        <f t="shared" si="137"/>
        <v>-5.4450561635308817E-3</v>
      </c>
      <c r="I2192" s="5">
        <f t="shared" si="138"/>
        <v>6.5268447707543434E-2</v>
      </c>
      <c r="J2192" s="5">
        <f t="shared" si="139"/>
        <v>8.3054432261983717E-3</v>
      </c>
    </row>
    <row r="2193" spans="1:10" ht="15" customHeight="1" x14ac:dyDescent="0.2">
      <c r="A2193" s="3">
        <f>'2_CVaR_t2'!A2193</f>
        <v>45359</v>
      </c>
      <c r="B2193" s="5">
        <f>'2_CVaR_t2'!D2193-1</f>
        <v>1.5371839436992829E-3</v>
      </c>
      <c r="C2193" s="5">
        <f>'Stocks Returns'!B2189</f>
        <v>-1.1441647597253413E-3</v>
      </c>
      <c r="D2193" s="5">
        <f>'Stocks Returns'!C2189</f>
        <v>6.3968949902970529E-3</v>
      </c>
      <c r="E2193" s="5">
        <f>'Stocks Returns'!D2189</f>
        <v>-4.8210842082708427E-2</v>
      </c>
      <c r="F2193" s="5">
        <f>'Stocks Returns'!E2189</f>
        <v>2.3061912364732429E-3</v>
      </c>
      <c r="G2193" s="5">
        <f t="shared" si="136"/>
        <v>-2.1365672619078862E-3</v>
      </c>
      <c r="H2193" s="5">
        <f t="shared" si="137"/>
        <v>4.1816751765428144E-3</v>
      </c>
      <c r="I2193" s="5">
        <f t="shared" si="138"/>
        <v>-5.0439979667277979E-2</v>
      </c>
      <c r="J2193" s="5">
        <f t="shared" si="139"/>
        <v>7.3500572558271842E-4</v>
      </c>
    </row>
    <row r="2194" spans="1:10" ht="15" customHeight="1" x14ac:dyDescent="0.2">
      <c r="A2194" s="3">
        <f>'2_CVaR_t2'!A2194</f>
        <v>45362</v>
      </c>
      <c r="B2194" s="5">
        <f>'2_CVaR_t2'!D2194-1</f>
        <v>2.2505725123620479E-3</v>
      </c>
      <c r="C2194" s="5">
        <f>'Stocks Returns'!B2190</f>
        <v>3.8946162657502947E-2</v>
      </c>
      <c r="D2194" s="5">
        <f>'Stocks Returns'!C2190</f>
        <v>1.8572346807597118E-3</v>
      </c>
      <c r="E2194" s="5">
        <f>'Stocks Returns'!D2190</f>
        <v>1.9473210265646079E-2</v>
      </c>
      <c r="F2194" s="5">
        <f>'Stocks Returns'!E2190</f>
        <v>1.9911504424778848E-2</v>
      </c>
      <c r="G2194" s="5">
        <f t="shared" si="136"/>
        <v>3.7267970406745336E-2</v>
      </c>
      <c r="H2194" s="5">
        <f t="shared" si="137"/>
        <v>-1.407905828542457E-3</v>
      </c>
      <c r="I2194" s="5">
        <f t="shared" si="138"/>
        <v>1.6191176126755774E-2</v>
      </c>
      <c r="J2194" s="5">
        <f t="shared" si="139"/>
        <v>1.7599772160227865E-2</v>
      </c>
    </row>
    <row r="2195" spans="1:10" ht="15" customHeight="1" x14ac:dyDescent="0.2">
      <c r="A2195" s="3">
        <f>'2_CVaR_t2'!A2195</f>
        <v>45363</v>
      </c>
      <c r="B2195" s="5">
        <f>'2_CVaR_t2'!D2195-1</f>
        <v>8.323446380465338E-3</v>
      </c>
      <c r="C2195" s="5">
        <f>'Stocks Returns'!B2191</f>
        <v>-2.3153252480705766E-2</v>
      </c>
      <c r="D2195" s="5">
        <f>'Stocks Returns'!C2191</f>
        <v>1.1975330775830129E-2</v>
      </c>
      <c r="E2195" s="5">
        <f>'Stocks Returns'!D2191</f>
        <v>1.5457657060836905E-2</v>
      </c>
      <c r="F2195" s="5">
        <f>'Stocks Returns'!E2191</f>
        <v>-1.9956616052061449E-3</v>
      </c>
      <c r="G2195" s="5">
        <f t="shared" si="136"/>
        <v>-3.0669377698263431E-2</v>
      </c>
      <c r="H2195" s="5">
        <f t="shared" si="137"/>
        <v>-2.2748582705681315E-4</v>
      </c>
      <c r="I2195" s="5">
        <f t="shared" si="138"/>
        <v>3.2126141895020069E-3</v>
      </c>
      <c r="J2195" s="5">
        <f t="shared" si="139"/>
        <v>-1.0611457638038889E-2</v>
      </c>
    </row>
    <row r="2196" spans="1:10" ht="15" customHeight="1" x14ac:dyDescent="0.2">
      <c r="A2196" s="3">
        <f>'2_CVaR_t2'!A2196</f>
        <v>45364</v>
      </c>
      <c r="B2196" s="5">
        <f>'2_CVaR_t2'!D2196-1</f>
        <v>1.9640245861567429E-3</v>
      </c>
      <c r="C2196" s="5">
        <f>'Stocks Returns'!B2192</f>
        <v>-1.1286681715575453E-3</v>
      </c>
      <c r="D2196" s="5">
        <f>'Stocks Returns'!C2192</f>
        <v>4.2969865796655959E-3</v>
      </c>
      <c r="E2196" s="5">
        <f>'Stocks Returns'!D2192</f>
        <v>-1.5548548439708543E-2</v>
      </c>
      <c r="F2196" s="5">
        <f>'Stocks Returns'!E2192</f>
        <v>2.1996174578334138E-2</v>
      </c>
      <c r="G2196" s="5">
        <f t="shared" si="136"/>
        <v>-2.5313981582710332E-3</v>
      </c>
      <c r="H2196" s="5">
        <f t="shared" si="137"/>
        <v>1.4535693936754811E-3</v>
      </c>
      <c r="I2196" s="5">
        <f t="shared" si="138"/>
        <v>-1.8407663937338774E-2</v>
      </c>
      <c r="J2196" s="5">
        <f t="shared" si="139"/>
        <v>1.9981898911549004E-2</v>
      </c>
    </row>
    <row r="2197" spans="1:10" ht="15" customHeight="1" x14ac:dyDescent="0.2">
      <c r="A2197" s="3">
        <f>'2_CVaR_t2'!A2197</f>
        <v>45365</v>
      </c>
      <c r="B2197" s="5">
        <f>'2_CVaR_t2'!D2197-1</f>
        <v>1.9680017172643005E-3</v>
      </c>
      <c r="C2197" s="5">
        <f>'Stocks Returns'!B2193</f>
        <v>-3.6158192090395502E-2</v>
      </c>
      <c r="D2197" s="5">
        <f>'Stocks Returns'!C2193</f>
        <v>4.4539540064367777E-3</v>
      </c>
      <c r="E2197" s="5">
        <f>'Stocks Returns'!D2193</f>
        <v>-1.7229953611663351E-2</v>
      </c>
      <c r="F2197" s="5">
        <f>'Stocks Returns'!E2193</f>
        <v>1.897065078689919E-2</v>
      </c>
      <c r="G2197" s="5">
        <f t="shared" si="136"/>
        <v>-3.7564745345187722E-2</v>
      </c>
      <c r="H2197" s="5">
        <f t="shared" si="137"/>
        <v>1.604683527525865E-3</v>
      </c>
      <c r="I2197" s="5">
        <f t="shared" si="138"/>
        <v>-2.0094938992584646E-2</v>
      </c>
      <c r="J2197" s="5">
        <f t="shared" si="139"/>
        <v>1.6952246582512025E-2</v>
      </c>
    </row>
    <row r="2198" spans="1:10" ht="15" customHeight="1" x14ac:dyDescent="0.2">
      <c r="A2198" s="3">
        <f>'2_CVaR_t2'!A2198</f>
        <v>45366</v>
      </c>
      <c r="B2198" s="5">
        <f>'2_CVaR_t2'!D2198-1</f>
        <v>-7.5247653191536923E-3</v>
      </c>
      <c r="C2198" s="5">
        <f>'Stocks Returns'!B2194</f>
        <v>1.1723329425556983E-3</v>
      </c>
      <c r="D2198" s="5">
        <f>'Stocks Returns'!C2194</f>
        <v>-1.1766003898608157E-2</v>
      </c>
      <c r="E2198" s="5">
        <f>'Stocks Returns'!D2194</f>
        <v>-3.8210833895258034E-3</v>
      </c>
      <c r="F2198" s="5">
        <f>'Stocks Returns'!E2194</f>
        <v>2.1706461846719982E-3</v>
      </c>
      <c r="G2198" s="5">
        <f t="shared" si="136"/>
        <v>8.8913006242564187E-3</v>
      </c>
      <c r="H2198" s="5">
        <f t="shared" si="137"/>
        <v>-6.4441332456897059E-4</v>
      </c>
      <c r="I2198" s="5">
        <f t="shared" si="138"/>
        <v>7.324390806091154E-3</v>
      </c>
      <c r="J2198" s="5">
        <f t="shared" si="139"/>
        <v>1.0006391767478185E-2</v>
      </c>
    </row>
    <row r="2199" spans="1:10" ht="15" customHeight="1" x14ac:dyDescent="0.2">
      <c r="A2199" s="3">
        <f>'2_CVaR_t2'!A2199</f>
        <v>45369</v>
      </c>
      <c r="B2199" s="5">
        <f>'2_CVaR_t2'!D2199-1</f>
        <v>4.1518311648480744E-3</v>
      </c>
      <c r="C2199" s="5">
        <f>'Stocks Returns'!B2195</f>
        <v>-7.0257611241216766E-3</v>
      </c>
      <c r="D2199" s="5">
        <f>'Stocks Returns'!C2195</f>
        <v>7.1014697569247165E-3</v>
      </c>
      <c r="E2199" s="5">
        <f>'Stocks Returns'!D2195</f>
        <v>-6.3176895306858993E-3</v>
      </c>
      <c r="F2199" s="5">
        <f>'Stocks Returns'!E2195</f>
        <v>1.8327224258580799E-3</v>
      </c>
      <c r="G2199" s="5">
        <f t="shared" si="136"/>
        <v>-1.0531658149723996E-2</v>
      </c>
      <c r="H2199" s="5">
        <f t="shared" si="137"/>
        <v>1.0381756262708092E-3</v>
      </c>
      <c r="I2199" s="5">
        <f t="shared" si="138"/>
        <v>-1.2405808280418026E-2</v>
      </c>
      <c r="J2199" s="5">
        <f t="shared" si="139"/>
        <v>-2.4526480280552621E-3</v>
      </c>
    </row>
    <row r="2200" spans="1:10" ht="15" customHeight="1" x14ac:dyDescent="0.2">
      <c r="A2200" s="3">
        <f>'2_CVaR_t2'!A2200</f>
        <v>45370</v>
      </c>
      <c r="B2200" s="5">
        <f>'2_CVaR_t2'!D2200-1</f>
        <v>4.6432901763968637E-3</v>
      </c>
      <c r="C2200" s="5">
        <f>'Stocks Returns'!B2196</f>
        <v>2.3584905660376521E-3</v>
      </c>
      <c r="D2200" s="5">
        <f>'Stocks Returns'!C2196</f>
        <v>8.069110682336289E-3</v>
      </c>
      <c r="E2200" s="5">
        <f>'Stocks Returns'!D2196</f>
        <v>-9.0826521344232747E-3</v>
      </c>
      <c r="F2200" s="5">
        <f>'Stocks Returns'!E2196</f>
        <v>1.4634957591884268E-2</v>
      </c>
      <c r="G2200" s="5">
        <f t="shared" si="136"/>
        <v>-1.6198524262792261E-3</v>
      </c>
      <c r="H2200" s="5">
        <f t="shared" si="137"/>
        <v>1.2825179036456977E-3</v>
      </c>
      <c r="I2200" s="5">
        <f t="shared" si="138"/>
        <v>-1.5896119624771707E-2</v>
      </c>
      <c r="J2200" s="5">
        <f t="shared" si="139"/>
        <v>9.83941863857676E-3</v>
      </c>
    </row>
    <row r="2201" spans="1:10" ht="15" customHeight="1" x14ac:dyDescent="0.2">
      <c r="A2201" s="3">
        <f>'2_CVaR_t2'!A2201</f>
        <v>45371</v>
      </c>
      <c r="B2201" s="5">
        <f>'2_CVaR_t2'!D2201-1</f>
        <v>4.8628964843286937E-3</v>
      </c>
      <c r="C2201" s="5">
        <f>'Stocks Returns'!B2197</f>
        <v>2.8235294117647136E-2</v>
      </c>
      <c r="D2201" s="5">
        <f>'Stocks Returns'!C2197</f>
        <v>6.71619741910634E-3</v>
      </c>
      <c r="E2201" s="5">
        <f>'Stocks Returns'!D2197</f>
        <v>1.214482126489469E-2</v>
      </c>
      <c r="F2201" s="5">
        <f>'Stocks Returns'!E2197</f>
        <v>-9.0149155876084741E-4</v>
      </c>
      <c r="G2201" s="5">
        <f t="shared" si="136"/>
        <v>2.4045840713252345E-2</v>
      </c>
      <c r="H2201" s="5">
        <f t="shared" si="137"/>
        <v>-3.935981941947048E-4</v>
      </c>
      <c r="I2201" s="5">
        <f t="shared" si="138"/>
        <v>5.0072348650409522E-3</v>
      </c>
      <c r="J2201" s="5">
        <f t="shared" si="139"/>
        <v>-5.9249970727424627E-3</v>
      </c>
    </row>
    <row r="2202" spans="1:10" ht="15" customHeight="1" x14ac:dyDescent="0.2">
      <c r="A2202" s="3">
        <f>'2_CVaR_t2'!A2202</f>
        <v>45372</v>
      </c>
      <c r="B2202" s="5">
        <f>'2_CVaR_t2'!D2202-1</f>
        <v>2.7314157423548036E-3</v>
      </c>
      <c r="C2202" s="5">
        <f>'Stocks Returns'!B2198</f>
        <v>-2.2883295194507935E-3</v>
      </c>
      <c r="D2202" s="5">
        <f>'Stocks Returns'!C2198</f>
        <v>3.768321349557624E-3</v>
      </c>
      <c r="E2202" s="5">
        <f>'Stocks Returns'!D2198</f>
        <v>5.9995472039846565E-3</v>
      </c>
      <c r="F2202" s="5">
        <f>'Stocks Returns'!E2198</f>
        <v>1.3124436059388067E-2</v>
      </c>
      <c r="G2202" s="5">
        <f t="shared" si="136"/>
        <v>-4.4287626474611508E-3</v>
      </c>
      <c r="H2202" s="5">
        <f t="shared" si="137"/>
        <v>-2.0449416416721839E-4</v>
      </c>
      <c r="I2202" s="5">
        <f t="shared" si="138"/>
        <v>2.0078322512051628E-3</v>
      </c>
      <c r="J2202" s="5">
        <f t="shared" si="139"/>
        <v>1.0313555212097352E-2</v>
      </c>
    </row>
    <row r="2203" spans="1:10" ht="15" customHeight="1" x14ac:dyDescent="0.2">
      <c r="A2203" s="3">
        <f>'2_CVaR_t2'!A2203</f>
        <v>45373</v>
      </c>
      <c r="B2203" s="5">
        <f>'2_CVaR_t2'!D2203-1</f>
        <v>-1.5785378290259278E-2</v>
      </c>
      <c r="C2203" s="5">
        <f>'Stocks Returns'!B2199</f>
        <v>-3.2110091743119407E-2</v>
      </c>
      <c r="D2203" s="5">
        <f>'Stocks Returns'!C2199</f>
        <v>-2.448633657528787E-2</v>
      </c>
      <c r="E2203" s="5">
        <f>'Stocks Returns'!D2199</f>
        <v>-9.3394846404860621E-3</v>
      </c>
      <c r="F2203" s="5">
        <f>'Stocks Returns'!E2199</f>
        <v>-3.8863249939276034E-3</v>
      </c>
      <c r="G2203" s="5">
        <f t="shared" si="136"/>
        <v>-1.6450088920990969E-2</v>
      </c>
      <c r="H2203" s="5">
        <f t="shared" si="137"/>
        <v>-1.207292269500778E-3</v>
      </c>
      <c r="I2203" s="5">
        <f t="shared" si="138"/>
        <v>1.3997901951705825E-2</v>
      </c>
      <c r="J2203" s="5">
        <f t="shared" si="139"/>
        <v>1.2524509099849011E-2</v>
      </c>
    </row>
    <row r="2204" spans="1:10" ht="15" customHeight="1" x14ac:dyDescent="0.2">
      <c r="A2204" s="3">
        <f>'2_CVaR_t2'!A2204</f>
        <v>45376</v>
      </c>
      <c r="B2204" s="5">
        <f>'2_CVaR_t2'!D2204-1</f>
        <v>-4.6674246068068026E-3</v>
      </c>
      <c r="C2204" s="5">
        <f>'Stocks Returns'!B2200</f>
        <v>2.3696682464455776E-3</v>
      </c>
      <c r="D2204" s="5">
        <f>'Stocks Returns'!C2200</f>
        <v>-7.2371672668219977E-3</v>
      </c>
      <c r="E2204" s="5">
        <f>'Stocks Returns'!D2200</f>
        <v>-4.4298046342571284E-3</v>
      </c>
      <c r="F2204" s="5">
        <f>'Stocks Returns'!E2200</f>
        <v>2.6009916280582024E-2</v>
      </c>
      <c r="G2204" s="5">
        <f t="shared" si="136"/>
        <v>7.3418369818346162E-3</v>
      </c>
      <c r="H2204" s="5">
        <f t="shared" si="137"/>
        <v>-3.2083211725376839E-4</v>
      </c>
      <c r="I2204" s="5">
        <f t="shared" si="138"/>
        <v>2.4984949068937411E-3</v>
      </c>
      <c r="J2204" s="5">
        <f t="shared" si="139"/>
        <v>3.0879544264115842E-2</v>
      </c>
    </row>
    <row r="2205" spans="1:10" ht="15" customHeight="1" x14ac:dyDescent="0.2">
      <c r="A2205" s="3">
        <f>'2_CVaR_t2'!A2205</f>
        <v>45377</v>
      </c>
      <c r="B2205" s="5">
        <f>'2_CVaR_t2'!D2205-1</f>
        <v>-2.1651291752005086E-3</v>
      </c>
      <c r="C2205" s="5">
        <f>'Stocks Returns'!B2201</f>
        <v>-9.4562647754137252E-3</v>
      </c>
      <c r="D2205" s="5">
        <f>'Stocks Returns'!C2201</f>
        <v>-2.168841790832432E-3</v>
      </c>
      <c r="E2205" s="5">
        <f>'Stocks Returns'!D2201</f>
        <v>-1.6086708499714941E-2</v>
      </c>
      <c r="F2205" s="5">
        <f>'Stocks Returns'!E2201</f>
        <v>-1.9012912936703374E-3</v>
      </c>
      <c r="G2205" s="5">
        <f t="shared" si="136"/>
        <v>-6.8895853207381801E-3</v>
      </c>
      <c r="H2205" s="5">
        <f t="shared" si="137"/>
        <v>1.0647713816467159E-3</v>
      </c>
      <c r="I2205" s="5">
        <f t="shared" si="138"/>
        <v>-1.2851569114984095E-2</v>
      </c>
      <c r="J2205" s="5">
        <f t="shared" si="139"/>
        <v>3.7078068746078038E-4</v>
      </c>
    </row>
    <row r="2206" spans="1:10" ht="15" customHeight="1" x14ac:dyDescent="0.2">
      <c r="A2206" s="3">
        <f>'2_CVaR_t2'!A2206</f>
        <v>45378</v>
      </c>
      <c r="B2206" s="5">
        <f>'2_CVaR_t2'!D2206-1</f>
        <v>-1.700964133781957E-3</v>
      </c>
      <c r="C2206" s="5">
        <f>'Stocks Returns'!B2202</f>
        <v>3.1026252983293423E-2</v>
      </c>
      <c r="D2206" s="5">
        <f>'Stocks Returns'!C2202</f>
        <v>-5.6311455341605532E-3</v>
      </c>
      <c r="E2206" s="5">
        <f>'Stocks Returns'!D2202</f>
        <v>3.4206864564007455E-2</v>
      </c>
      <c r="F2206" s="5">
        <f>'Stocks Returns'!E2202</f>
        <v>6.7465671878721434E-3</v>
      </c>
      <c r="G2206" s="5">
        <f t="shared" si="136"/>
        <v>3.3146724521225295E-2</v>
      </c>
      <c r="H2206" s="5">
        <f t="shared" si="137"/>
        <v>-3.0806614508518465E-3</v>
      </c>
      <c r="I2206" s="5">
        <f t="shared" si="138"/>
        <v>3.6756938622191454E-2</v>
      </c>
      <c r="J2206" s="5">
        <f t="shared" si="139"/>
        <v>8.5368037013709326E-3</v>
      </c>
    </row>
    <row r="2207" spans="1:10" ht="15" customHeight="1" x14ac:dyDescent="0.2">
      <c r="A2207" s="3">
        <f>'2_CVaR_t2'!A2207</f>
        <v>45379</v>
      </c>
      <c r="B2207" s="5">
        <f>'2_CVaR_t2'!D2207-1</f>
        <v>4.7703886863881273E-4</v>
      </c>
      <c r="C2207" s="5">
        <f>'Stocks Returns'!B2203</f>
        <v>1.0416666666666741E-2</v>
      </c>
      <c r="D2207" s="5">
        <f>'Stocks Returns'!C2203</f>
        <v>2.1539674575321577E-4</v>
      </c>
      <c r="E2207" s="5">
        <f>'Stocks Returns'!D2203</f>
        <v>5.8302500280300595E-3</v>
      </c>
      <c r="F2207" s="5">
        <f>'Stocks Returns'!E2203</f>
        <v>3.4689372437717303E-3</v>
      </c>
      <c r="G2207" s="5">
        <f t="shared" si="136"/>
        <v>1.0443395471622513E-2</v>
      </c>
      <c r="H2207" s="5">
        <f t="shared" si="137"/>
        <v>-4.3956782494935847E-4</v>
      </c>
      <c r="I2207" s="5">
        <f t="shared" si="138"/>
        <v>5.165790019810843E-3</v>
      </c>
      <c r="J2207" s="5">
        <f t="shared" si="139"/>
        <v>2.9982557614455924E-3</v>
      </c>
    </row>
    <row r="2208" spans="1:10" ht="15" customHeight="1" x14ac:dyDescent="0.2">
      <c r="A2208" s="3">
        <f>'2_CVaR_t2'!A2208</f>
        <v>45380</v>
      </c>
      <c r="B2208" s="5">
        <f>'2_CVaR_t2'!D2208-1</f>
        <v>3.1594126486123031E-5</v>
      </c>
      <c r="C2208" s="5">
        <f>'Stocks Returns'!B2204</f>
        <v>0</v>
      </c>
      <c r="D2208" s="5">
        <f>'Stocks Returns'!C2204</f>
        <v>0</v>
      </c>
      <c r="E2208" s="5">
        <f>'Stocks Returns'!D2204</f>
        <v>0</v>
      </c>
      <c r="F2208" s="5">
        <f>'Stocks Returns'!E2204</f>
        <v>0</v>
      </c>
      <c r="G2208" s="5">
        <f t="shared" si="136"/>
        <v>4.5494065351061984E-4</v>
      </c>
      <c r="H2208" s="5">
        <f t="shared" si="137"/>
        <v>6.1315236885345803E-7</v>
      </c>
      <c r="I2208" s="5">
        <f t="shared" si="138"/>
        <v>-7.0241384070458875E-6</v>
      </c>
      <c r="J2208" s="5">
        <f t="shared" si="139"/>
        <v>-8.2789821646411454E-6</v>
      </c>
    </row>
    <row r="2209" spans="1:10" ht="15" customHeight="1" x14ac:dyDescent="0.2">
      <c r="A2209" s="3">
        <f>'2_CVaR_t2'!A2209</f>
        <v>45383</v>
      </c>
      <c r="B2209" s="5">
        <f>'2_CVaR_t2'!D2209-1</f>
        <v>-1.7198063073969871E-3</v>
      </c>
      <c r="C2209" s="5">
        <f>'Stocks Returns'!B2205</f>
        <v>6.8728522336767295E-3</v>
      </c>
      <c r="D2209" s="5">
        <f>'Stocks Returns'!C2205</f>
        <v>-2.8669188523295919E-3</v>
      </c>
      <c r="E2209" s="5">
        <f>'Stocks Returns'!D2205</f>
        <v>3.344108795007017E-4</v>
      </c>
      <c r="F2209" s="5">
        <f>'Stocks Returns'!E2205</f>
        <v>1.0999371464487817E-2</v>
      </c>
      <c r="G2209" s="5">
        <f t="shared" si="136"/>
        <v>9.0114369992010755E-3</v>
      </c>
      <c r="H2209" s="5">
        <f t="shared" si="137"/>
        <v>-2.8870403587413773E-4</v>
      </c>
      <c r="I2209" s="5">
        <f t="shared" si="138"/>
        <v>2.9122942698588438E-3</v>
      </c>
      <c r="J2209" s="5">
        <f t="shared" si="139"/>
        <v>1.2809167459474618E-2</v>
      </c>
    </row>
    <row r="2210" spans="1:10" ht="15" customHeight="1" x14ac:dyDescent="0.2">
      <c r="A2210" s="3">
        <f>'2_CVaR_t2'!A2210</f>
        <v>45384</v>
      </c>
      <c r="B2210" s="5">
        <f>'2_CVaR_t2'!D2210-1</f>
        <v>-5.9137933960895506E-4</v>
      </c>
      <c r="C2210" s="5">
        <f>'Stocks Returns'!B2206</f>
        <v>-3.5267349260523218E-2</v>
      </c>
      <c r="D2210" s="5">
        <f>'Stocks Returns'!C2206</f>
        <v>5.74601121173135E-4</v>
      </c>
      <c r="E2210" s="5">
        <f>'Stocks Returns'!D2206</f>
        <v>-1.9612213059950867E-2</v>
      </c>
      <c r="F2210" s="5">
        <f>'Stocks Returns'!E2206</f>
        <v>1.546471868200161E-2</v>
      </c>
      <c r="G2210" s="5">
        <f t="shared" si="136"/>
        <v>-3.4213536077441348E-2</v>
      </c>
      <c r="H2210" s="5">
        <f t="shared" si="137"/>
        <v>1.4920676737254224E-3</v>
      </c>
      <c r="I2210" s="5">
        <f t="shared" si="138"/>
        <v>-1.8699785100724377E-2</v>
      </c>
      <c r="J2210" s="5">
        <f t="shared" si="139"/>
        <v>1.6103129313602565E-2</v>
      </c>
    </row>
    <row r="2211" spans="1:10" ht="15" customHeight="1" x14ac:dyDescent="0.2">
      <c r="A2211" s="3">
        <f>'2_CVaR_t2'!A2211</f>
        <v>45385</v>
      </c>
      <c r="B2211" s="5">
        <f>'2_CVaR_t2'!D2211-1</f>
        <v>-3.1831174051865085E-3</v>
      </c>
      <c r="C2211" s="5">
        <f>'Stocks Returns'!B2207</f>
        <v>2.9481132075471761E-2</v>
      </c>
      <c r="D2211" s="5">
        <f>'Stocks Returns'!C2207</f>
        <v>-5.3149710224721369E-3</v>
      </c>
      <c r="E2211" s="5">
        <f>'Stocks Returns'!D2207</f>
        <v>1.8185951352580609E-3</v>
      </c>
      <c r="F2211" s="5">
        <f>'Stocks Returns'!E2207</f>
        <v>7.3467513583838073E-3</v>
      </c>
      <c r="G2211" s="5">
        <f t="shared" si="136"/>
        <v>3.3026416911507851E-2</v>
      </c>
      <c r="H2211" s="5">
        <f t="shared" si="137"/>
        <v>-5.831464159494525E-4</v>
      </c>
      <c r="I2211" s="5">
        <f t="shared" si="138"/>
        <v>6.5561924325126288E-3</v>
      </c>
      <c r="J2211" s="5">
        <f t="shared" si="139"/>
        <v>1.0675565642512297E-2</v>
      </c>
    </row>
    <row r="2212" spans="1:10" ht="15" customHeight="1" x14ac:dyDescent="0.2">
      <c r="A2212" s="3">
        <f>'2_CVaR_t2'!A2212</f>
        <v>45386</v>
      </c>
      <c r="B2212" s="5">
        <f>'2_CVaR_t2'!D2212-1</f>
        <v>-7.7616641542240794E-3</v>
      </c>
      <c r="C2212" s="5">
        <f>'Stocks Returns'!B2208</f>
        <v>-3.3218785796105488E-2</v>
      </c>
      <c r="D2212" s="5">
        <f>'Stocks Returns'!C2208</f>
        <v>-1.0687463893703009E-2</v>
      </c>
      <c r="E2212" s="5">
        <f>'Stocks Returns'!D2208</f>
        <v>-2.1329702745631951E-2</v>
      </c>
      <c r="F2212" s="5">
        <f>'Stocks Returns'!E2208</f>
        <v>9.1164628124285052E-4</v>
      </c>
      <c r="G2212" s="5">
        <f t="shared" si="136"/>
        <v>-2.5272084170132041E-2</v>
      </c>
      <c r="H2212" s="5">
        <f t="shared" si="137"/>
        <v>7.8277957529050354E-4</v>
      </c>
      <c r="I2212" s="5">
        <f t="shared" si="138"/>
        <v>-9.8345874453982431E-3</v>
      </c>
      <c r="J2212" s="5">
        <f t="shared" si="139"/>
        <v>8.9933092658181293E-3</v>
      </c>
    </row>
    <row r="2213" spans="1:10" ht="15" customHeight="1" x14ac:dyDescent="0.2">
      <c r="A2213" s="3">
        <f>'2_CVaR_t2'!A2213</f>
        <v>45387</v>
      </c>
      <c r="B2213" s="5">
        <f>'2_CVaR_t2'!D2213-1</f>
        <v>8.0220821438237166E-3</v>
      </c>
      <c r="C2213" s="5">
        <f>'Stocks Returns'!B2209</f>
        <v>-1.4218009478672911E-2</v>
      </c>
      <c r="D2213" s="5">
        <f>'Stocks Returns'!C2209</f>
        <v>1.145948905109484E-2</v>
      </c>
      <c r="E2213" s="5">
        <f>'Stocks Returns'!D2209</f>
        <v>1.5186645026663337E-2</v>
      </c>
      <c r="F2213" s="5">
        <f>'Stocks Returns'!E2209</f>
        <v>1.343453510436432E-2</v>
      </c>
      <c r="G2213" s="5">
        <f t="shared" si="136"/>
        <v>-2.1444429319449197E-2</v>
      </c>
      <c r="H2213" s="5">
        <f t="shared" si="137"/>
        <v>-2.9979850906978155E-4</v>
      </c>
      <c r="I2213" s="5">
        <f t="shared" si="138"/>
        <v>3.3863883213729167E-3</v>
      </c>
      <c r="J2213" s="5">
        <f t="shared" si="139"/>
        <v>5.1315760259176713E-3</v>
      </c>
    </row>
    <row r="2214" spans="1:10" ht="15" customHeight="1" x14ac:dyDescent="0.2">
      <c r="A2214" s="3">
        <f>'2_CVaR_t2'!A2214</f>
        <v>45390</v>
      </c>
      <c r="B2214" s="5">
        <f>'2_CVaR_t2'!D2214-1</f>
        <v>2.3494889426789456E-3</v>
      </c>
      <c r="C2214" s="5">
        <f>'Stocks Returns'!B2210</f>
        <v>2.4038461538461453E-2</v>
      </c>
      <c r="D2214" s="5">
        <f>'Stocks Returns'!C2210</f>
        <v>2.2374981011394901E-3</v>
      </c>
      <c r="E2214" s="5">
        <f>'Stocks Returns'!D2210</f>
        <v>1.8042708690190867E-2</v>
      </c>
      <c r="F2214" s="5">
        <f>'Stocks Returns'!E2210</f>
        <v>-8.2384661473937637E-3</v>
      </c>
      <c r="G2214" s="5">
        <f t="shared" si="136"/>
        <v>2.2265179631299439E-2</v>
      </c>
      <c r="H2214" s="5">
        <f t="shared" si="137"/>
        <v>-1.1732214262202695E-3</v>
      </c>
      <c r="I2214" s="5">
        <f t="shared" si="138"/>
        <v>1.4614682909127777E-2</v>
      </c>
      <c r="J2214" s="5">
        <f t="shared" si="139"/>
        <v>-1.0652880518965567E-2</v>
      </c>
    </row>
    <row r="2215" spans="1:10" ht="15" customHeight="1" x14ac:dyDescent="0.2">
      <c r="A2215" s="3">
        <f>'2_CVaR_t2'!A2215</f>
        <v>45391</v>
      </c>
      <c r="B2215" s="5">
        <f>'2_CVaR_t2'!D2215-1</f>
        <v>-8.4700931599202001E-4</v>
      </c>
      <c r="C2215" s="5">
        <f>'Stocks Returns'!B2211</f>
        <v>1.9953051643192499E-2</v>
      </c>
      <c r="D2215" s="5">
        <f>'Stocks Returns'!C2211</f>
        <v>-3.7442396313362991E-3</v>
      </c>
      <c r="E2215" s="5">
        <f>'Stocks Returns'!D2211</f>
        <v>2.82669657879977E-2</v>
      </c>
      <c r="F2215" s="5">
        <f>'Stocks Returns'!E2211</f>
        <v>-1.2837939888233896E-3</v>
      </c>
      <c r="G2215" s="5">
        <f t="shared" si="136"/>
        <v>2.1252605261337133E-2</v>
      </c>
      <c r="H2215" s="5">
        <f t="shared" si="137"/>
        <v>-2.4505528610839957E-3</v>
      </c>
      <c r="I2215" s="5">
        <f t="shared" si="138"/>
        <v>2.9556680310449258E-2</v>
      </c>
      <c r="J2215" s="5">
        <f t="shared" si="139"/>
        <v>-3.800217331868434E-4</v>
      </c>
    </row>
    <row r="2216" spans="1:10" ht="15" customHeight="1" x14ac:dyDescent="0.2">
      <c r="A2216" s="3">
        <f>'2_CVaR_t2'!A2216</f>
        <v>45392</v>
      </c>
      <c r="B2216" s="5">
        <f>'2_CVaR_t2'!D2216-1</f>
        <v>-7.051495427982335E-3</v>
      </c>
      <c r="C2216" s="5">
        <f>'Stocks Returns'!B2212</f>
        <v>-4.2577675489067768E-2</v>
      </c>
      <c r="D2216" s="5">
        <f>'Stocks Returns'!C2212</f>
        <v>-8.0948250939578692E-3</v>
      </c>
      <c r="E2216" s="5">
        <f>'Stocks Returns'!D2212</f>
        <v>-3.9053125340896666E-2</v>
      </c>
      <c r="F2216" s="5">
        <f>'Stocks Returns'!E2212</f>
        <v>4.310018903591617E-3</v>
      </c>
      <c r="G2216" s="5">
        <f t="shared" si="136"/>
        <v>-3.5313668335095916E-2</v>
      </c>
      <c r="H2216" s="5">
        <f t="shared" si="137"/>
        <v>2.3302364422640356E-3</v>
      </c>
      <c r="I2216" s="5">
        <f t="shared" si="138"/>
        <v>-2.8606154400822679E-2</v>
      </c>
      <c r="J2216" s="5">
        <f t="shared" si="139"/>
        <v>1.1654477553991311E-2</v>
      </c>
    </row>
    <row r="2217" spans="1:10" ht="15" customHeight="1" x14ac:dyDescent="0.2">
      <c r="A2217" s="3">
        <f>'2_CVaR_t2'!A2217</f>
        <v>45393</v>
      </c>
      <c r="B2217" s="5">
        <f>'2_CVaR_t2'!D2217-1</f>
        <v>3.4702665977797142E-3</v>
      </c>
      <c r="C2217" s="5">
        <f>'Stocks Returns'!B2213</f>
        <v>2.6442307692307487E-2</v>
      </c>
      <c r="D2217" s="5">
        <f>'Stocks Returns'!C2213</f>
        <v>4.3715389099385771E-3</v>
      </c>
      <c r="E2217" s="5">
        <f>'Stocks Returns'!D2213</f>
        <v>1.3508911340674334E-2</v>
      </c>
      <c r="F2217" s="5">
        <f>'Stocks Returns'!E2213</f>
        <v>7.5289865984040638E-4</v>
      </c>
      <c r="G2217" s="5">
        <f t="shared" si="136"/>
        <v>2.3591607586896414E-2</v>
      </c>
      <c r="H2217" s="5">
        <f t="shared" si="137"/>
        <v>-6.8867110113293196E-4</v>
      </c>
      <c r="I2217" s="5">
        <f t="shared" si="138"/>
        <v>8.426719817332385E-3</v>
      </c>
      <c r="J2217" s="5">
        <f t="shared" si="139"/>
        <v>-2.8249605586482098E-3</v>
      </c>
    </row>
    <row r="2218" spans="1:10" ht="15" customHeight="1" x14ac:dyDescent="0.2">
      <c r="A2218" s="3">
        <f>'2_CVaR_t2'!A2218</f>
        <v>45394</v>
      </c>
      <c r="B2218" s="5">
        <f>'2_CVaR_t2'!D2218-1</f>
        <v>-1.4789169791510348E-3</v>
      </c>
      <c r="C2218" s="5">
        <f>'Stocks Returns'!B2214</f>
        <v>-2.3419203747072515E-2</v>
      </c>
      <c r="D2218" s="5">
        <f>'Stocks Returns'!C2214</f>
        <v>1.0160334503894752E-3</v>
      </c>
      <c r="E2218" s="5">
        <f>'Stocks Returns'!D2214</f>
        <v>-4.0770609318996454E-2</v>
      </c>
      <c r="F2218" s="5">
        <f>'Stocks Returns'!E2214</f>
        <v>-1.2940114354498933E-2</v>
      </c>
      <c r="G2218" s="5">
        <f t="shared" si="136"/>
        <v>-2.1512189039030127E-2</v>
      </c>
      <c r="H2218" s="5">
        <f t="shared" si="137"/>
        <v>3.239722413513486E-3</v>
      </c>
      <c r="I2218" s="5">
        <f t="shared" si="138"/>
        <v>-3.8548256637741529E-2</v>
      </c>
      <c r="J2218" s="5">
        <f t="shared" si="139"/>
        <v>-1.1380378169635497E-2</v>
      </c>
    </row>
    <row r="2219" spans="1:10" ht="15" customHeight="1" x14ac:dyDescent="0.2">
      <c r="A2219" s="3">
        <f>'2_CVaR_t2'!A2219</f>
        <v>45397</v>
      </c>
      <c r="B2219" s="5">
        <f>'2_CVaR_t2'!D2219-1</f>
        <v>-1.0561373925572992E-2</v>
      </c>
      <c r="C2219" s="5">
        <f>'Stocks Returns'!B2215</f>
        <v>2.3980815347721673E-3</v>
      </c>
      <c r="D2219" s="5">
        <f>'Stocks Returns'!C2215</f>
        <v>-1.695897956225545E-2</v>
      </c>
      <c r="E2219" s="5">
        <f>'Stocks Returns'!D2215</f>
        <v>7.0060719290054863E-4</v>
      </c>
      <c r="F2219" s="5">
        <f>'Stocks Returns'!E2215</f>
        <v>-7.2408536585365502E-3</v>
      </c>
      <c r="G2219" s="5">
        <f t="shared" si="136"/>
        <v>1.3036180730762141E-2</v>
      </c>
      <c r="H2219" s="5">
        <f t="shared" si="137"/>
        <v>-1.368298284765819E-3</v>
      </c>
      <c r="I2219" s="5">
        <f t="shared" si="138"/>
        <v>1.6327839127519121E-2</v>
      </c>
      <c r="J2219" s="5">
        <f t="shared" si="139"/>
        <v>3.7471020162205999E-3</v>
      </c>
    </row>
    <row r="2220" spans="1:10" ht="15" customHeight="1" x14ac:dyDescent="0.2">
      <c r="A2220" s="3">
        <f>'2_CVaR_t2'!A2220</f>
        <v>45398</v>
      </c>
      <c r="B2220" s="5">
        <f>'2_CVaR_t2'!D2220-1</f>
        <v>3.1990284794836121E-4</v>
      </c>
      <c r="C2220" s="5">
        <f>'Stocks Returns'!B2216</f>
        <v>-2.631578947368407E-2</v>
      </c>
      <c r="D2220" s="5">
        <f>'Stocks Returns'!C2216</f>
        <v>2.5840460041304247E-4</v>
      </c>
      <c r="E2220" s="5">
        <f>'Stocks Returns'!D2216</f>
        <v>2.6837806301049927E-3</v>
      </c>
      <c r="F2220" s="5">
        <f>'Stocks Returns'!E2216</f>
        <v>-5.5278310940498621E-3</v>
      </c>
      <c r="G2220" s="5">
        <f t="shared" si="136"/>
        <v>-2.6138003759695692E-2</v>
      </c>
      <c r="H2220" s="5">
        <f t="shared" si="137"/>
        <v>-1.652969989074619E-4</v>
      </c>
      <c r="I2220" s="5">
        <f t="shared" si="138"/>
        <v>2.2512390770059371E-3</v>
      </c>
      <c r="J2220" s="5">
        <f t="shared" si="139"/>
        <v>-5.8353945014346488E-3</v>
      </c>
    </row>
    <row r="2221" spans="1:10" ht="15" customHeight="1" x14ac:dyDescent="0.2">
      <c r="A2221" s="3">
        <f>'2_CVaR_t2'!A2221</f>
        <v>45399</v>
      </c>
      <c r="B2221" s="5">
        <f>'2_CVaR_t2'!D2221-1</f>
        <v>2.5805483721874634E-3</v>
      </c>
      <c r="C2221" s="5">
        <f>'Stocks Returns'!B2217</f>
        <v>1.1056511056511065E-2</v>
      </c>
      <c r="D2221" s="5">
        <f>'Stocks Returns'!C2217</f>
        <v>4.937532729857308E-3</v>
      </c>
      <c r="E2221" s="5">
        <f>'Stocks Returns'!D2217</f>
        <v>-1.0008146165483733E-2</v>
      </c>
      <c r="F2221" s="5">
        <f>'Stocks Returns'!E2217</f>
        <v>-9.2642631050721125E-3</v>
      </c>
      <c r="G2221" s="5">
        <f t="shared" si="136"/>
        <v>9.0611087019110276E-3</v>
      </c>
      <c r="H2221" s="5">
        <f t="shared" si="137"/>
        <v>1.1867543795797252E-3</v>
      </c>
      <c r="I2221" s="5">
        <f t="shared" si="138"/>
        <v>-1.3777194620387625E-2</v>
      </c>
      <c r="J2221" s="5">
        <f t="shared" si="139"/>
        <v>-1.1918533170919916E-2</v>
      </c>
    </row>
    <row r="2222" spans="1:10" ht="15" customHeight="1" x14ac:dyDescent="0.2">
      <c r="A2222" s="3">
        <f>'2_CVaR_t2'!A2222</f>
        <v>45400</v>
      </c>
      <c r="B2222" s="5">
        <f>'2_CVaR_t2'!D2222-1</f>
        <v>-3.5312981107217256E-3</v>
      </c>
      <c r="C2222" s="5">
        <f>'Stocks Returns'!B2218</f>
        <v>9.7205346294046979E-3</v>
      </c>
      <c r="D2222" s="5">
        <f>'Stocks Returns'!C2218</f>
        <v>-4.8399298983938799E-3</v>
      </c>
      <c r="E2222" s="5">
        <f>'Stocks Returns'!D2218</f>
        <v>-1.0109321735041754E-2</v>
      </c>
      <c r="F2222" s="5">
        <f>'Stocks Returns'!E2218</f>
        <v>-4.052053300085845E-3</v>
      </c>
      <c r="G2222" s="5">
        <f t="shared" si="136"/>
        <v>1.3600530125236295E-2</v>
      </c>
      <c r="H2222" s="5">
        <f t="shared" si="137"/>
        <v>4.043253028846814E-4</v>
      </c>
      <c r="I2222" s="5">
        <f t="shared" si="138"/>
        <v>-4.8578414275418976E-3</v>
      </c>
      <c r="J2222" s="5">
        <f t="shared" si="139"/>
        <v>-3.618033236885026E-4</v>
      </c>
    </row>
    <row r="2223" spans="1:10" ht="15" customHeight="1" x14ac:dyDescent="0.2">
      <c r="A2223" s="3">
        <f>'2_CVaR_t2'!A2223</f>
        <v>45401</v>
      </c>
      <c r="B2223" s="5">
        <f>'2_CVaR_t2'!D2223-1</f>
        <v>-5.1666280647177931E-3</v>
      </c>
      <c r="C2223" s="5">
        <f>'Stocks Returns'!B2219</f>
        <v>1.0830324909747224E-2</v>
      </c>
      <c r="D2223" s="5">
        <f>'Stocks Returns'!C2219</f>
        <v>-5.8595254230293659E-3</v>
      </c>
      <c r="E2223" s="5">
        <f>'Stocks Returns'!D2219</f>
        <v>-3.0043937774610896E-2</v>
      </c>
      <c r="F2223" s="5">
        <f>'Stocks Returns'!E2219</f>
        <v>1.2283858852984775E-2</v>
      </c>
      <c r="G2223" s="5">
        <f t="shared" si="136"/>
        <v>1.6282384449288492E-2</v>
      </c>
      <c r="H2223" s="5">
        <f t="shared" si="137"/>
        <v>1.7915061665621469E-3</v>
      </c>
      <c r="I2223" s="5">
        <f t="shared" si="138"/>
        <v>-2.2378859395351176E-2</v>
      </c>
      <c r="J2223" s="5">
        <f t="shared" si="139"/>
        <v>1.7671694607726683E-2</v>
      </c>
    </row>
    <row r="2224" spans="1:10" ht="15" customHeight="1" x14ac:dyDescent="0.2">
      <c r="A2224" s="3">
        <f>'2_CVaR_t2'!A2224</f>
        <v>45404</v>
      </c>
      <c r="B2224" s="5">
        <f>'2_CVaR_t2'!D2224-1</f>
        <v>7.1217580852953599E-3</v>
      </c>
      <c r="C2224" s="5">
        <f>'Stocks Returns'!B2220</f>
        <v>8.3333333333333037E-3</v>
      </c>
      <c r="D2224" s="5">
        <f>'Stocks Returns'!C2220</f>
        <v>9.4525168655943403E-3</v>
      </c>
      <c r="E2224" s="5">
        <f>'Stocks Returns'!D2220</f>
        <v>2.2649363369245723E-2</v>
      </c>
      <c r="F2224" s="5">
        <f>'Stocks Returns'!E2220</f>
        <v>-3.8645849435758883E-4</v>
      </c>
      <c r="G2224" s="5">
        <f t="shared" si="136"/>
        <v>1.9724067690915911E-3</v>
      </c>
      <c r="H2224" s="5">
        <f t="shared" si="137"/>
        <v>-9.8173003191918441E-4</v>
      </c>
      <c r="I2224" s="5">
        <f t="shared" si="138"/>
        <v>1.2177902975863549E-2</v>
      </c>
      <c r="J2224" s="5">
        <f t="shared" si="139"/>
        <v>-7.7548188308656603E-3</v>
      </c>
    </row>
    <row r="2225" spans="1:10" ht="15" customHeight="1" x14ac:dyDescent="0.2">
      <c r="A2225" s="3">
        <f>'2_CVaR_t2'!A2225</f>
        <v>45405</v>
      </c>
      <c r="B2225" s="5">
        <f>'2_CVaR_t2'!D2225-1</f>
        <v>5.7840969178541979E-3</v>
      </c>
      <c r="C2225" s="5">
        <f>'Stocks Returns'!B2221</f>
        <v>-3.5419126328218864E-3</v>
      </c>
      <c r="D2225" s="5">
        <f>'Stocks Returns'!C2221</f>
        <v>6.5361853133383274E-3</v>
      </c>
      <c r="E2225" s="5">
        <f>'Stocks Returns'!D2221</f>
        <v>3.1844846163055163E-2</v>
      </c>
      <c r="F2225" s="5">
        <f>'Stocks Returns'!E2221</f>
        <v>3.9434006031082713E-3</v>
      </c>
      <c r="G2225" s="5">
        <f t="shared" si="136"/>
        <v>-8.6169280457009251E-3</v>
      </c>
      <c r="H2225" s="5">
        <f t="shared" si="137"/>
        <v>-1.9293755061800359E-3</v>
      </c>
      <c r="I2225" s="5">
        <f t="shared" si="138"/>
        <v>2.3347651823147235E-2</v>
      </c>
      <c r="J2225" s="5">
        <f t="shared" si="139"/>
        <v>-2.0363747762521464E-3</v>
      </c>
    </row>
    <row r="2226" spans="1:10" ht="15" customHeight="1" x14ac:dyDescent="0.2">
      <c r="A2226" s="3">
        <f>'2_CVaR_t2'!A2226</f>
        <v>45406</v>
      </c>
      <c r="B2226" s="5">
        <f>'2_CVaR_t2'!D2226-1</f>
        <v>4.8033403832077326E-3</v>
      </c>
      <c r="C2226" s="5">
        <f>'Stocks Returns'!B2222</f>
        <v>-7.1090047393362887E-3</v>
      </c>
      <c r="D2226" s="5">
        <f>'Stocks Returns'!C2222</f>
        <v>3.3194690746527478E-3</v>
      </c>
      <c r="E2226" s="5">
        <f>'Stocks Returns'!D2222</f>
        <v>5.2094210465251312E-2</v>
      </c>
      <c r="F2226" s="5">
        <f>'Stocks Returns'!E2222</f>
        <v>-4.3130006161429257E-3</v>
      </c>
      <c r="G2226" s="5">
        <f t="shared" si="136"/>
        <v>-1.1241206085865315E-2</v>
      </c>
      <c r="H2226" s="5">
        <f t="shared" si="137"/>
        <v>-3.7026755923621063E-3</v>
      </c>
      <c r="I2226" s="5">
        <f t="shared" si="138"/>
        <v>4.5044523446483228E-2</v>
      </c>
      <c r="J2226" s="5">
        <f t="shared" si="139"/>
        <v>-9.2746827714625512E-3</v>
      </c>
    </row>
    <row r="2227" spans="1:10" ht="15" customHeight="1" x14ac:dyDescent="0.2">
      <c r="A2227" s="3">
        <f>'2_CVaR_t2'!A2227</f>
        <v>45407</v>
      </c>
      <c r="B2227" s="5">
        <f>'2_CVaR_t2'!D2227-1</f>
        <v>1.2406134907461119E-3</v>
      </c>
      <c r="C2227" s="5">
        <f>'Stocks Returns'!B2223</f>
        <v>-1.0739856801909475E-2</v>
      </c>
      <c r="D2227" s="5">
        <f>'Stocks Returns'!C2223</f>
        <v>5.0869027707078907E-4</v>
      </c>
      <c r="E2227" s="5">
        <f>'Stocks Returns'!D2223</f>
        <v>1.6872518747242937E-2</v>
      </c>
      <c r="F2227" s="5">
        <f>'Stocks Returns'!E2223</f>
        <v>6.4201732673268008E-3</v>
      </c>
      <c r="G2227" s="5">
        <f t="shared" si="136"/>
        <v>-1.1447162254181631E-2</v>
      </c>
      <c r="H2227" s="5">
        <f t="shared" si="137"/>
        <v>-1.2700556850947899E-3</v>
      </c>
      <c r="I2227" s="5">
        <f t="shared" si="138"/>
        <v>1.5081092140595366E-2</v>
      </c>
      <c r="J2227" s="5">
        <f t="shared" si="139"/>
        <v>5.156848431268457E-3</v>
      </c>
    </row>
    <row r="2228" spans="1:10" ht="15" customHeight="1" x14ac:dyDescent="0.2">
      <c r="A2228" s="3">
        <f>'2_CVaR_t2'!A2228</f>
        <v>45408</v>
      </c>
      <c r="B2228" s="5">
        <f>'2_CVaR_t2'!D2228-1</f>
        <v>-6.3884447281337131E-4</v>
      </c>
      <c r="C2228" s="5">
        <f>'Stocks Returns'!B2224</f>
        <v>-2.1712907117008462E-2</v>
      </c>
      <c r="D2228" s="5">
        <f>'Stocks Returns'!C2224</f>
        <v>-2.3255568852874609E-3</v>
      </c>
      <c r="E2228" s="5">
        <f>'Stocks Returns'!D2224</f>
        <v>1.5074286953692617E-2</v>
      </c>
      <c r="F2228" s="5">
        <f>'Stocks Returns'!E2224</f>
        <v>9.9915456152488424E-4</v>
      </c>
      <c r="G2228" s="5">
        <f t="shared" si="136"/>
        <v>-2.0613465081438312E-2</v>
      </c>
      <c r="H2228" s="5">
        <f t="shared" si="137"/>
        <v>-1.3382341171223134E-3</v>
      </c>
      <c r="I2228" s="5">
        <f t="shared" si="138"/>
        <v>1.6056769126564535E-2</v>
      </c>
      <c r="J2228" s="5">
        <f t="shared" si="139"/>
        <v>1.6868372894988984E-3</v>
      </c>
    </row>
    <row r="2229" spans="1:10" ht="15" customHeight="1" x14ac:dyDescent="0.2">
      <c r="A2229" s="3">
        <f>'2_CVaR_t2'!A2229</f>
        <v>45411</v>
      </c>
      <c r="B2229" s="5">
        <f>'2_CVaR_t2'!D2229-1</f>
        <v>-6.3106996297903617E-3</v>
      </c>
      <c r="C2229" s="5">
        <f>'Stocks Returns'!B2225</f>
        <v>4.9321824907522238E-3</v>
      </c>
      <c r="D2229" s="5">
        <f>'Stocks Returns'!C2225</f>
        <v>-9.7621302637329599E-3</v>
      </c>
      <c r="E2229" s="5">
        <f>'Stocks Returns'!D2225</f>
        <v>-4.4871794871793602E-3</v>
      </c>
      <c r="F2229" s="5">
        <f>'Stocks Returns'!E2225</f>
        <v>-1.5356265356269994E-4</v>
      </c>
      <c r="G2229" s="5">
        <f t="shared" si="136"/>
        <v>1.1484052968438616E-2</v>
      </c>
      <c r="H2229" s="5">
        <f t="shared" si="137"/>
        <v>-4.2732567002785361E-4</v>
      </c>
      <c r="I2229" s="5">
        <f t="shared" si="138"/>
        <v>4.8664443239468166E-3</v>
      </c>
      <c r="J2229" s="5">
        <f t="shared" si="139"/>
        <v>6.4218986403126203E-3</v>
      </c>
    </row>
    <row r="2230" spans="1:10" ht="15" customHeight="1" x14ac:dyDescent="0.2">
      <c r="A2230" s="3">
        <f>'2_CVaR_t2'!A2230</f>
        <v>45412</v>
      </c>
      <c r="B2230" s="5">
        <f>'2_CVaR_t2'!D2230-1</f>
        <v>-8.1538292753596808E-3</v>
      </c>
      <c r="C2230" s="5">
        <f>'Stocks Returns'!B2226</f>
        <v>-9.6932515337423308E-2</v>
      </c>
      <c r="D2230" s="5">
        <f>'Stocks Returns'!C2226</f>
        <v>-1.1881985034584708E-2</v>
      </c>
      <c r="E2230" s="5">
        <f>'Stocks Returns'!D2226</f>
        <v>-1.2878300064391501E-2</v>
      </c>
      <c r="F2230" s="5">
        <f>'Stocks Returns'!E2226</f>
        <v>-3.5324834894793433E-2</v>
      </c>
      <c r="G2230" s="5">
        <f t="shared" si="136"/>
        <v>-8.8608820258460244E-2</v>
      </c>
      <c r="H2230" s="5">
        <f t="shared" si="137"/>
        <v>1.6542254221632406E-4</v>
      </c>
      <c r="I2230" s="5">
        <f t="shared" si="138"/>
        <v>-8.0438476243860704E-4</v>
      </c>
      <c r="J2230" s="5">
        <f t="shared" si="139"/>
        <v>-2.6836077347572988E-2</v>
      </c>
    </row>
    <row r="2231" spans="1:10" ht="15" customHeight="1" x14ac:dyDescent="0.2">
      <c r="A2231" s="3">
        <f>'2_CVaR_t2'!A2231</f>
        <v>45413</v>
      </c>
      <c r="B2231" s="5">
        <f>'2_CVaR_t2'!D2231-1</f>
        <v>-4.7976275017311831E-3</v>
      </c>
      <c r="C2231" s="5">
        <f>'Stocks Returns'!B2227</f>
        <v>3.5326086956521729E-2</v>
      </c>
      <c r="D2231" s="5">
        <f>'Stocks Returns'!C2227</f>
        <v>-4.8024999804547885E-3</v>
      </c>
      <c r="E2231" s="5">
        <f>'Stocks Returns'!D2227</f>
        <v>-3.4681452489671694E-2</v>
      </c>
      <c r="F2231" s="5">
        <f>'Stocks Returns'!E2227</f>
        <v>-1.0189460277025941E-2</v>
      </c>
      <c r="G2231" s="5">
        <f t="shared" si="136"/>
        <v>4.0423421435372725E-2</v>
      </c>
      <c r="H2231" s="5">
        <f t="shared" si="137"/>
        <v>2.3054596498050875E-3</v>
      </c>
      <c r="I2231" s="5">
        <f t="shared" si="138"/>
        <v>-2.7560985334053101E-2</v>
      </c>
      <c r="J2231" s="5">
        <f t="shared" si="139"/>
        <v>-5.1846726688654149E-3</v>
      </c>
    </row>
    <row r="2232" spans="1:10" ht="15" customHeight="1" x14ac:dyDescent="0.2">
      <c r="A2232" s="3">
        <f>'2_CVaR_t2'!A2232</f>
        <v>45414</v>
      </c>
      <c r="B2232" s="5">
        <f>'2_CVaR_t2'!D2232-1</f>
        <v>1.0635228198130342E-3</v>
      </c>
      <c r="C2232" s="5">
        <f>'Stocks Returns'!B2228</f>
        <v>4.3307086614173151E-2</v>
      </c>
      <c r="D2232" s="5">
        <f>'Stocks Returns'!C2228</f>
        <v>1.0848417309434755E-3</v>
      </c>
      <c r="E2232" s="5">
        <f>'Stocks Returns'!D2228</f>
        <v>7.5458948079736299E-3</v>
      </c>
      <c r="F2232" s="5">
        <f>'Stocks Returns'!E2228</f>
        <v>-1.6808750201061651E-2</v>
      </c>
      <c r="G2232" s="5">
        <f t="shared" si="136"/>
        <v>4.2770020736838166E-2</v>
      </c>
      <c r="H2232" s="5">
        <f t="shared" si="137"/>
        <v>-4.3327325314288997E-4</v>
      </c>
      <c r="I2232" s="5">
        <f t="shared" si="138"/>
        <v>6.015837902802074E-3</v>
      </c>
      <c r="J2232" s="5">
        <f t="shared" si="139"/>
        <v>-1.7888242652885314E-2</v>
      </c>
    </row>
    <row r="2233" spans="1:10" ht="15" customHeight="1" x14ac:dyDescent="0.2">
      <c r="A2233" s="3">
        <f>'2_CVaR_t2'!A2233</f>
        <v>45415</v>
      </c>
      <c r="B2233" s="5">
        <f>'2_CVaR_t2'!D2233-1</f>
        <v>3.1913632848392659E-3</v>
      </c>
      <c r="C2233" s="5">
        <f>'Stocks Returns'!B2229</f>
        <v>2.515723270440251E-3</v>
      </c>
      <c r="D2233" s="5">
        <f>'Stocks Returns'!C2229</f>
        <v>3.2879924935569349E-3</v>
      </c>
      <c r="E2233" s="5">
        <f>'Stocks Returns'!D2229</f>
        <v>2.1238542365302981E-2</v>
      </c>
      <c r="F2233" s="5">
        <f>'Stocks Returns'!E2229</f>
        <v>-1.6359918200403722E-4</v>
      </c>
      <c r="G2233" s="5">
        <f t="shared" si="136"/>
        <v>-6.6863437503975227E-5</v>
      </c>
      <c r="H2233" s="5">
        <f t="shared" si="137"/>
        <v>-1.3617450580778387E-3</v>
      </c>
      <c r="I2233" s="5">
        <f t="shared" si="138"/>
        <v>1.6567986730287775E-2</v>
      </c>
      <c r="J2233" s="5">
        <f t="shared" si="139"/>
        <v>-3.4519374408698302E-3</v>
      </c>
    </row>
    <row r="2234" spans="1:10" ht="15" customHeight="1" x14ac:dyDescent="0.2">
      <c r="A2234" s="3">
        <f>'2_CVaR_t2'!A2234</f>
        <v>45418</v>
      </c>
      <c r="B2234" s="5">
        <f>'2_CVaR_t2'!D2234-1</f>
        <v>1.1162534556780734E-2</v>
      </c>
      <c r="C2234" s="5">
        <f>'Stocks Returns'!B2230</f>
        <v>-1.2547051442910462E-3</v>
      </c>
      <c r="D2234" s="5">
        <f>'Stocks Returns'!C2230</f>
        <v>1.5568177585757237E-2</v>
      </c>
      <c r="E2234" s="5">
        <f>'Stocks Returns'!D2230</f>
        <v>2.6269702276707552E-2</v>
      </c>
      <c r="F2234" s="5">
        <f>'Stocks Returns'!E2230</f>
        <v>1.079931277100532E-2</v>
      </c>
      <c r="G2234" s="5">
        <f t="shared" si="136"/>
        <v>-1.1500082906878187E-2</v>
      </c>
      <c r="H2234" s="5">
        <f t="shared" si="137"/>
        <v>-8.1303150018624884E-4</v>
      </c>
      <c r="I2234" s="5">
        <f t="shared" si="138"/>
        <v>9.8344238317096128E-3</v>
      </c>
      <c r="J2234" s="5">
        <f t="shared" si="139"/>
        <v>-7.6365346427013578E-4</v>
      </c>
    </row>
    <row r="2235" spans="1:10" ht="15" customHeight="1" x14ac:dyDescent="0.2">
      <c r="A2235" s="3">
        <f>'2_CVaR_t2'!A2235</f>
        <v>45419</v>
      </c>
      <c r="B2235" s="5">
        <f>'2_CVaR_t2'!D2235-1</f>
        <v>7.78852642255079E-3</v>
      </c>
      <c r="C2235" s="5">
        <f>'Stocks Returns'!B2231</f>
        <v>-2.3869346733668362E-2</v>
      </c>
      <c r="D2235" s="5">
        <f>'Stocks Returns'!C2231</f>
        <v>1.3899957421042775E-2</v>
      </c>
      <c r="E2235" s="5">
        <f>'Stocks Returns'!D2231</f>
        <v>-1.8131399317406149E-2</v>
      </c>
      <c r="F2235" s="5">
        <f>'Stocks Returns'!E2231</f>
        <v>-8.0938891137138924E-5</v>
      </c>
      <c r="G2235" s="5">
        <f t="shared" si="136"/>
        <v>-3.0871246409129603E-2</v>
      </c>
      <c r="H2235" s="5">
        <f t="shared" si="137"/>
        <v>2.484402569951024E-3</v>
      </c>
      <c r="I2235" s="5">
        <f t="shared" si="138"/>
        <v>-2.9586949049565339E-2</v>
      </c>
      <c r="J2235" s="5">
        <f t="shared" si="139"/>
        <v>-8.1414509515278337E-3</v>
      </c>
    </row>
    <row r="2236" spans="1:10" ht="15" customHeight="1" x14ac:dyDescent="0.2">
      <c r="A2236" s="3">
        <f>'2_CVaR_t2'!A2236</f>
        <v>45420</v>
      </c>
      <c r="B2236" s="5">
        <f>'2_CVaR_t2'!D2236-1</f>
        <v>1.6353542077971461E-3</v>
      </c>
      <c r="C2236" s="5">
        <f>'Stocks Returns'!B2232</f>
        <v>3.8610038610038533E-3</v>
      </c>
      <c r="D2236" s="5">
        <f>'Stocks Returns'!C2232</f>
        <v>2.6401649424874218E-3</v>
      </c>
      <c r="E2236" s="5">
        <f>'Stocks Returns'!D2232</f>
        <v>-7.6037366934611494E-4</v>
      </c>
      <c r="F2236" s="5">
        <f>'Stocks Returns'!E2232</f>
        <v>-3.8853812530355025E-3</v>
      </c>
      <c r="G2236" s="5">
        <f t="shared" si="136"/>
        <v>2.7742290017488931E-3</v>
      </c>
      <c r="H2236" s="5">
        <f t="shared" si="137"/>
        <v>2.8046427146775563E-4</v>
      </c>
      <c r="I2236" s="5">
        <f t="shared" si="138"/>
        <v>-3.1344016227074587E-3</v>
      </c>
      <c r="J2236" s="5">
        <f t="shared" si="139"/>
        <v>-5.5584742987214563E-3</v>
      </c>
    </row>
    <row r="2237" spans="1:10" ht="15" customHeight="1" x14ac:dyDescent="0.2">
      <c r="A2237" s="3">
        <f>'2_CVaR_t2'!A2237</f>
        <v>45421</v>
      </c>
      <c r="B2237" s="5">
        <f>'2_CVaR_t2'!D2237-1</f>
        <v>2.7979434013674087E-3</v>
      </c>
      <c r="C2237" s="5">
        <f>'Stocks Returns'!B2233</f>
        <v>3.076923076923066E-2</v>
      </c>
      <c r="D2237" s="5">
        <f>'Stocks Returns'!C2233</f>
        <v>4.8706680871128949E-3</v>
      </c>
      <c r="E2237" s="5">
        <f>'Stocks Returns'!D2233</f>
        <v>-5.5440808783562279E-3</v>
      </c>
      <c r="F2237" s="5">
        <f>'Stocks Returns'!E2233</f>
        <v>2.6816187225744414E-3</v>
      </c>
      <c r="G2237" s="5">
        <f t="shared" si="136"/>
        <v>2.8564843733698258E-2</v>
      </c>
      <c r="H2237" s="5">
        <f t="shared" si="137"/>
        <v>7.9994132404658837E-4</v>
      </c>
      <c r="I2237" s="5">
        <f t="shared" si="138"/>
        <v>-9.6339845967234571E-3</v>
      </c>
      <c r="J2237" s="5">
        <f t="shared" si="139"/>
        <v>-1.9832244341855352E-4</v>
      </c>
    </row>
    <row r="2238" spans="1:10" ht="15" customHeight="1" x14ac:dyDescent="0.2">
      <c r="A2238" s="3">
        <f>'2_CVaR_t2'!A2238</f>
        <v>45422</v>
      </c>
      <c r="B2238" s="5">
        <f>'2_CVaR_t2'!D2238-1</f>
        <v>4.957994334202187E-3</v>
      </c>
      <c r="C2238" s="5">
        <f>'Stocks Returns'!B2234</f>
        <v>1.3681592039801238E-2</v>
      </c>
      <c r="D2238" s="5">
        <f>'Stocks Returns'!C2234</f>
        <v>7.8983269907373366E-3</v>
      </c>
      <c r="E2238" s="5">
        <f>'Stocks Returns'!D2234</f>
        <v>2.1862702229991093E-4</v>
      </c>
      <c r="F2238" s="5">
        <f>'Stocks Returns'!E2234</f>
        <v>-1.199448901855904E-2</v>
      </c>
      <c r="G2238" s="5">
        <f t="shared" si="136"/>
        <v>9.4007198302565112E-3</v>
      </c>
      <c r="H2238" s="5">
        <f t="shared" si="137"/>
        <v>6.4857230734430976E-4</v>
      </c>
      <c r="I2238" s="5">
        <f t="shared" si="138"/>
        <v>-7.0593151427755796E-3</v>
      </c>
      <c r="J2238" s="5">
        <f t="shared" si="139"/>
        <v>-1.7116712688532296E-2</v>
      </c>
    </row>
    <row r="2239" spans="1:10" ht="15" customHeight="1" x14ac:dyDescent="0.2">
      <c r="A2239" s="3">
        <f>'2_CVaR_t2'!A2239</f>
        <v>45425</v>
      </c>
      <c r="B2239" s="5">
        <f>'2_CVaR_t2'!D2239-1</f>
        <v>-2.3938381449962742E-3</v>
      </c>
      <c r="C2239" s="5">
        <f>'Stocks Returns'!B2235</f>
        <v>2.8220858895705581E-2</v>
      </c>
      <c r="D2239" s="5">
        <f>'Stocks Returns'!C2235</f>
        <v>-4.8090760133931987E-3</v>
      </c>
      <c r="E2239" s="5">
        <f>'Stocks Returns'!D2235</f>
        <v>1.1366120218579301E-2</v>
      </c>
      <c r="F2239" s="5">
        <f>'Stocks Returns'!E2235</f>
        <v>-2.6248872118775912E-3</v>
      </c>
      <c r="G2239" s="5">
        <f t="shared" si="136"/>
        <v>3.1007399270198088E-2</v>
      </c>
      <c r="H2239" s="5">
        <f t="shared" si="137"/>
        <v>-1.2388632776548112E-3</v>
      </c>
      <c r="I2239" s="5">
        <f t="shared" si="138"/>
        <v>1.493881321268687E-2</v>
      </c>
      <c r="J2239" s="5">
        <f t="shared" si="139"/>
        <v>-1.1539947647841355E-4</v>
      </c>
    </row>
    <row r="2240" spans="1:10" ht="15" customHeight="1" x14ac:dyDescent="0.2">
      <c r="A2240" s="3">
        <f>'2_CVaR_t2'!A2240</f>
        <v>45426</v>
      </c>
      <c r="B2240" s="5">
        <f>'2_CVaR_t2'!D2240-1</f>
        <v>-2.9338053796387209E-3</v>
      </c>
      <c r="C2240" s="5">
        <f>'Stocks Returns'!B2236</f>
        <v>2.1479713603818507E-2</v>
      </c>
      <c r="D2240" s="5">
        <f>'Stocks Returns'!C2236</f>
        <v>-5.9053673736952916E-3</v>
      </c>
      <c r="E2240" s="5">
        <f>'Stocks Returns'!D2236</f>
        <v>1.4264102009941659E-2</v>
      </c>
      <c r="F2240" s="5">
        <f>'Stocks Returns'!E2236</f>
        <v>-4.5233983057817451E-3</v>
      </c>
      <c r="G2240" s="5">
        <f t="shared" si="136"/>
        <v>2.4785331533448106E-2</v>
      </c>
      <c r="H2240" s="5">
        <f t="shared" si="137"/>
        <v>-1.540464619820537E-3</v>
      </c>
      <c r="I2240" s="5">
        <f t="shared" si="138"/>
        <v>1.8633737463986368E-2</v>
      </c>
      <c r="J2240" s="5">
        <f t="shared" si="139"/>
        <v>-1.4533871750511415E-3</v>
      </c>
    </row>
    <row r="2241" spans="1:10" ht="15" customHeight="1" x14ac:dyDescent="0.2">
      <c r="A2241" s="3">
        <f>'2_CVaR_t2'!A2241</f>
        <v>45427</v>
      </c>
      <c r="B2241" s="5">
        <f>'2_CVaR_t2'!D2241-1</f>
        <v>9.3265516726830366E-3</v>
      </c>
      <c r="C2241" s="5">
        <f>'Stocks Returns'!B2237</f>
        <v>-4.2056074766355311E-2</v>
      </c>
      <c r="D2241" s="5">
        <f>'Stocks Returns'!C2237</f>
        <v>1.3537841146395779E-2</v>
      </c>
      <c r="E2241" s="5">
        <f>'Stocks Returns'!D2237</f>
        <v>1.5981248668229364E-2</v>
      </c>
      <c r="F2241" s="5">
        <f>'Stocks Returns'!E2237</f>
        <v>-2.8089887640450062E-3</v>
      </c>
      <c r="G2241" s="5">
        <f t="shared" si="136"/>
        <v>-5.0536498202811815E-2</v>
      </c>
      <c r="H2241" s="5">
        <f t="shared" si="137"/>
        <v>-1.4128311318264281E-4</v>
      </c>
      <c r="I2241" s="5">
        <f t="shared" si="138"/>
        <v>2.2557137450289668E-3</v>
      </c>
      <c r="J2241" s="5">
        <f t="shared" si="139"/>
        <v>-1.2466077579468724E-2</v>
      </c>
    </row>
    <row r="2242" spans="1:10" ht="15" customHeight="1" x14ac:dyDescent="0.2">
      <c r="A2242" s="3">
        <f>'2_CVaR_t2'!A2242</f>
        <v>45428</v>
      </c>
      <c r="B2242" s="5">
        <f>'2_CVaR_t2'!D2242-1</f>
        <v>-4.2847373813191814E-3</v>
      </c>
      <c r="C2242" s="5">
        <f>'Stocks Returns'!B2238</f>
        <v>3.658536585366079E-3</v>
      </c>
      <c r="D2242" s="5">
        <f>'Stocks Returns'!C2238</f>
        <v>-5.8966252220248316E-3</v>
      </c>
      <c r="E2242" s="5">
        <f>'Stocks Returns'!D2238</f>
        <v>-1.1744966442953086E-2</v>
      </c>
      <c r="F2242" s="5">
        <f>'Stocks Returns'!E2238</f>
        <v>-7.2079536039768577E-3</v>
      </c>
      <c r="G2242" s="5">
        <f t="shared" si="136"/>
        <v>8.2628230926420562E-3</v>
      </c>
      <c r="H2242" s="5">
        <f t="shared" si="137"/>
        <v>4.5649479400905815E-4</v>
      </c>
      <c r="I2242" s="5">
        <f t="shared" si="138"/>
        <v>-5.3814783927597634E-3</v>
      </c>
      <c r="J2242" s="5">
        <f t="shared" si="139"/>
        <v>-2.7355814708324138E-3</v>
      </c>
    </row>
    <row r="2243" spans="1:10" ht="15" customHeight="1" x14ac:dyDescent="0.2">
      <c r="A2243" s="3">
        <f>'2_CVaR_t2'!A2243</f>
        <v>45429</v>
      </c>
      <c r="B2243" s="5">
        <f>'2_CVaR_t2'!D2243-1</f>
        <v>6.9869651216603046E-4</v>
      </c>
      <c r="C2243" s="5">
        <f>'Stocks Returns'!B2239</f>
        <v>-2.1871202916160404E-2</v>
      </c>
      <c r="D2243" s="5">
        <f>'Stocks Returns'!C2239</f>
        <v>9.291020121848792E-4</v>
      </c>
      <c r="E2243" s="5">
        <f>'Stocks Returns'!D2239</f>
        <v>9.5500848896445945E-4</v>
      </c>
      <c r="F2243" s="5">
        <f>'Stocks Returns'!E2239</f>
        <v>1.5688892597846893E-2</v>
      </c>
      <c r="G2243" s="5">
        <f t="shared" si="136"/>
        <v>-2.2057556498982746E-2</v>
      </c>
      <c r="H2243" s="5">
        <f t="shared" si="137"/>
        <v>-5.2084420611514136E-5</v>
      </c>
      <c r="I2243" s="5">
        <f t="shared" si="138"/>
        <v>-3.6598013270125983E-5</v>
      </c>
      <c r="J2243" s="5">
        <f t="shared" si="139"/>
        <v>1.4988115126394098E-2</v>
      </c>
    </row>
    <row r="2244" spans="1:10" ht="15" customHeight="1" x14ac:dyDescent="0.2">
      <c r="A2244" s="3">
        <f>'2_CVaR_t2'!A2244</f>
        <v>45432</v>
      </c>
      <c r="B2244" s="5">
        <f>'2_CVaR_t2'!D2244-1</f>
        <v>-2.2971800650508634E-3</v>
      </c>
      <c r="C2244" s="5">
        <f>'Stocks Returns'!B2240</f>
        <v>4.9689440993787581E-3</v>
      </c>
      <c r="D2244" s="5">
        <f>'Stocks Returns'!C2240</f>
        <v>-5.5697945127473059E-3</v>
      </c>
      <c r="E2244" s="5">
        <f>'Stocks Returns'!D2240</f>
        <v>2.2580303190925521E-2</v>
      </c>
      <c r="F2244" s="5">
        <f>'Stocks Returns'!E2240</f>
        <v>-6.7373264316817894E-3</v>
      </c>
      <c r="G2244" s="5">
        <f t="shared" si="136"/>
        <v>7.6625657991751363E-3</v>
      </c>
      <c r="H2244" s="5">
        <f t="shared" si="137"/>
        <v>-2.141837096177884E-3</v>
      </c>
      <c r="I2244" s="5">
        <f t="shared" si="138"/>
        <v>2.6010337662325682E-2</v>
      </c>
      <c r="J2244" s="5">
        <f t="shared" si="139"/>
        <v>-4.3281764791725207E-3</v>
      </c>
    </row>
    <row r="2245" spans="1:10" ht="15" customHeight="1" x14ac:dyDescent="0.2">
      <c r="A2245" s="3">
        <f>'2_CVaR_t2'!A2245</f>
        <v>45433</v>
      </c>
      <c r="B2245" s="5">
        <f>'2_CVaR_t2'!D2245-1</f>
        <v>-6.1623638616098431E-3</v>
      </c>
      <c r="C2245" s="5">
        <f>'Stocks Returns'!B2241</f>
        <v>-2.4721878862793645E-2</v>
      </c>
      <c r="D2245" s="5">
        <f>'Stocks Returns'!C2241</f>
        <v>-9.2984849572773642E-3</v>
      </c>
      <c r="E2245" s="5">
        <f>'Stocks Returns'!D2241</f>
        <v>-7.0495542193654837E-3</v>
      </c>
      <c r="F2245" s="5">
        <f>'Stocks Returns'!E2241</f>
        <v>-3.9705517412523816E-3</v>
      </c>
      <c r="G2245" s="5">
        <f t="shared" si="136"/>
        <v>-1.8312605496462561E-2</v>
      </c>
      <c r="H2245" s="5">
        <f t="shared" si="137"/>
        <v>-1.8199167348665647E-4</v>
      </c>
      <c r="I2245" s="5">
        <f t="shared" si="138"/>
        <v>2.0851395078478659E-3</v>
      </c>
      <c r="J2245" s="5">
        <f t="shared" si="139"/>
        <v>2.4509267494169321E-3</v>
      </c>
    </row>
    <row r="2246" spans="1:10" ht="15" customHeight="1" x14ac:dyDescent="0.2">
      <c r="A2246" s="3">
        <f>'2_CVaR_t2'!A2246</f>
        <v>45434</v>
      </c>
      <c r="B2246" s="5">
        <f>'2_CVaR_t2'!D2246-1</f>
        <v>1.1611760730700915E-3</v>
      </c>
      <c r="C2246" s="5">
        <f>'Stocks Returns'!B2242</f>
        <v>2.1546261089987473E-2</v>
      </c>
      <c r="D2246" s="5">
        <f>'Stocks Returns'!C2242</f>
        <v>-1.3404602283021427E-3</v>
      </c>
      <c r="E2246" s="5">
        <f>'Stocks Returns'!D2242</f>
        <v>3.8734600125287066E-2</v>
      </c>
      <c r="F2246" s="5">
        <f>'Stocks Returns'!E2242</f>
        <v>-1.8437006893115226E-2</v>
      </c>
      <c r="G2246" s="5">
        <f t="shared" ref="G2246:G2309" si="140">C2246-($P$11+$O$11*$B2246)</f>
        <v>2.0915319864853982E-2</v>
      </c>
      <c r="H2246" s="5">
        <f t="shared" ref="H2246:H2309" si="141">D2246-($P$12+$O$12*$B2246)</f>
        <v>-3.0022951654210543E-3</v>
      </c>
      <c r="I2246" s="5">
        <f t="shared" ref="I2246:I2309" si="142">E2246-($P$13+$O$13*$B2246)</f>
        <v>3.7060415912237139E-2</v>
      </c>
      <c r="J2246" s="5">
        <f t="shared" ref="J2246:J2309" si="143">F2246-($P$14+$O$14*$B2246)</f>
        <v>-1.9617870186666074E-2</v>
      </c>
    </row>
    <row r="2247" spans="1:10" ht="15" customHeight="1" x14ac:dyDescent="0.2">
      <c r="A2247" s="3">
        <f>'2_CVaR_t2'!A2247</f>
        <v>45435</v>
      </c>
      <c r="B2247" s="5">
        <f>'2_CVaR_t2'!D2247-1</f>
        <v>-3.7491428401992266E-3</v>
      </c>
      <c r="C2247" s="5">
        <f>'Stocks Returns'!B2243</f>
        <v>-4.4665012406947979E-2</v>
      </c>
      <c r="D2247" s="5">
        <f>'Stocks Returns'!C2243</f>
        <v>-4.8991200743450092E-3</v>
      </c>
      <c r="E2247" s="5">
        <f>'Stocks Returns'!D2243</f>
        <v>-1.3569202934968327E-2</v>
      </c>
      <c r="F2247" s="5">
        <f>'Stocks Returns'!E2243</f>
        <v>-4.5689144597681475E-3</v>
      </c>
      <c r="G2247" s="5">
        <f t="shared" si="140"/>
        <v>-4.0575599927414469E-2</v>
      </c>
      <c r="H2247" s="5">
        <f t="shared" si="141"/>
        <v>6.657453805057386E-4</v>
      </c>
      <c r="I2247" s="5">
        <f t="shared" si="142"/>
        <v>-7.9962036473231295E-3</v>
      </c>
      <c r="J2247" s="5">
        <f t="shared" si="143"/>
        <v>-6.5252656316414429E-4</v>
      </c>
    </row>
    <row r="2248" spans="1:10" ht="15" customHeight="1" x14ac:dyDescent="0.2">
      <c r="A2248" s="3">
        <f>'2_CVaR_t2'!A2248</f>
        <v>45436</v>
      </c>
      <c r="B2248" s="5">
        <f>'2_CVaR_t2'!D2248-1</f>
        <v>6.646898725006789E-4</v>
      </c>
      <c r="C2248" s="5">
        <f>'Stocks Returns'!B2244</f>
        <v>3.2467532467532756E-3</v>
      </c>
      <c r="D2248" s="5">
        <f>'Stocks Returns'!C2244</f>
        <v>9.4810925135835333E-4</v>
      </c>
      <c r="E2248" s="5">
        <f>'Stocks Returns'!D2244</f>
        <v>9.1705726513158226E-4</v>
      </c>
      <c r="F2248" s="5">
        <f>'Stocks Returns'!E2244</f>
        <v>-3.399915002124998E-3</v>
      </c>
      <c r="G2248" s="5">
        <f t="shared" si="140"/>
        <v>3.0930906907996433E-3</v>
      </c>
      <c r="H2248" s="5">
        <f t="shared" si="141"/>
        <v>1.6971664785583743E-5</v>
      </c>
      <c r="I2248" s="5">
        <f t="shared" si="142"/>
        <v>-2.4358534167024022E-5</v>
      </c>
      <c r="J2248" s="5">
        <f t="shared" si="143"/>
        <v>-4.0653912258240147E-3</v>
      </c>
    </row>
    <row r="2249" spans="1:10" ht="15" customHeight="1" x14ac:dyDescent="0.2">
      <c r="A2249" s="3">
        <f>'2_CVaR_t2'!A2249</f>
        <v>45439</v>
      </c>
      <c r="B2249" s="5">
        <f>'2_CVaR_t2'!D2249-1</f>
        <v>3.1594126486123031E-5</v>
      </c>
      <c r="C2249" s="5">
        <f>'Stocks Returns'!B2245</f>
        <v>0</v>
      </c>
      <c r="D2249" s="5">
        <f>'Stocks Returns'!C2245</f>
        <v>0</v>
      </c>
      <c r="E2249" s="5">
        <f>'Stocks Returns'!D2245</f>
        <v>0</v>
      </c>
      <c r="F2249" s="5">
        <f>'Stocks Returns'!E2245</f>
        <v>0</v>
      </c>
      <c r="G2249" s="5">
        <f t="shared" si="140"/>
        <v>4.5494065351061984E-4</v>
      </c>
      <c r="H2249" s="5">
        <f t="shared" si="141"/>
        <v>6.1315236885345803E-7</v>
      </c>
      <c r="I2249" s="5">
        <f t="shared" si="142"/>
        <v>-7.0241384070458875E-6</v>
      </c>
      <c r="J2249" s="5">
        <f t="shared" si="143"/>
        <v>-8.2789821646411454E-6</v>
      </c>
    </row>
    <row r="2250" spans="1:10" ht="15" customHeight="1" x14ac:dyDescent="0.2">
      <c r="A2250" s="3">
        <f>'2_CVaR_t2'!A2250</f>
        <v>45440</v>
      </c>
      <c r="B2250" s="5">
        <f>'2_CVaR_t2'!D2250-1</f>
        <v>-7.6251650204239851E-3</v>
      </c>
      <c r="C2250" s="5">
        <f>'Stocks Returns'!B2246</f>
        <v>1.8770226537216939E-2</v>
      </c>
      <c r="D2250" s="5">
        <f>'Stocks Returns'!C2246</f>
        <v>-1.278735108747131E-2</v>
      </c>
      <c r="E2250" s="5">
        <f>'Stocks Returns'!D2246</f>
        <v>6.0063117173978497E-3</v>
      </c>
      <c r="F2250" s="5">
        <f>'Stocks Returns'!E2246</f>
        <v>1.4584221748400905E-2</v>
      </c>
      <c r="G2250" s="5">
        <f t="shared" si="140"/>
        <v>2.6585709763062456E-2</v>
      </c>
      <c r="H2250" s="5">
        <f t="shared" si="141"/>
        <v>-1.5179985099168392E-3</v>
      </c>
      <c r="I2250" s="5">
        <f t="shared" si="142"/>
        <v>1.7299966728023489E-2</v>
      </c>
      <c r="J2250" s="5">
        <f t="shared" si="143"/>
        <v>2.2524189176229871E-2</v>
      </c>
    </row>
    <row r="2251" spans="1:10" ht="15" customHeight="1" x14ac:dyDescent="0.2">
      <c r="A2251" s="3">
        <f>'2_CVaR_t2'!A2251</f>
        <v>45441</v>
      </c>
      <c r="B2251" s="5">
        <f>'2_CVaR_t2'!D2251-1</f>
        <v>-6.6483417109237664E-3</v>
      </c>
      <c r="C2251" s="5">
        <f>'Stocks Returns'!B2247</f>
        <v>-2.6683608640406642E-2</v>
      </c>
      <c r="D2251" s="5">
        <f>'Stocks Returns'!C2247</f>
        <v>-7.8230865746550249E-3</v>
      </c>
      <c r="E2251" s="5">
        <f>'Stocks Returns'!D2247</f>
        <v>-3.2989273426431764E-2</v>
      </c>
      <c r="F2251" s="5">
        <f>'Stocks Returns'!E2247</f>
        <v>-3.1186953597847955E-2</v>
      </c>
      <c r="G2251" s="5">
        <f t="shared" si="140"/>
        <v>-1.9807158420206462E-2</v>
      </c>
      <c r="H2251" s="5">
        <f t="shared" si="141"/>
        <v>2.0086385252677998E-3</v>
      </c>
      <c r="I2251" s="5">
        <f t="shared" si="142"/>
        <v>-2.3137320654855E-2</v>
      </c>
      <c r="J2251" s="5">
        <f t="shared" si="143"/>
        <v>-2.4260996433887138E-2</v>
      </c>
    </row>
    <row r="2252" spans="1:10" ht="15" customHeight="1" x14ac:dyDescent="0.2">
      <c r="A2252" s="3">
        <f>'2_CVaR_t2'!A2252</f>
        <v>45442</v>
      </c>
      <c r="B2252" s="5">
        <f>'2_CVaR_t2'!D2252-1</f>
        <v>6.0955402532250069E-3</v>
      </c>
      <c r="C2252" s="5">
        <f>'Stocks Returns'!B2248</f>
        <v>5.4830287206266259E-2</v>
      </c>
      <c r="D2252" s="5">
        <f>'Stocks Returns'!C2248</f>
        <v>9.0749798873095422E-3</v>
      </c>
      <c r="E2252" s="5">
        <f>'Stocks Returns'!D2248</f>
        <v>8.0577647551276499E-3</v>
      </c>
      <c r="F2252" s="5">
        <f>'Stocks Returns'!E2248</f>
        <v>-1.4490238611713724E-2</v>
      </c>
      <c r="G2252" s="5">
        <f t="shared" si="140"/>
        <v>4.9455877247355048E-2</v>
      </c>
      <c r="H2252" s="5">
        <f t="shared" si="141"/>
        <v>1.510562376869258E-4</v>
      </c>
      <c r="I2252" s="5">
        <f t="shared" si="142"/>
        <v>-8.9909158257870693E-4</v>
      </c>
      <c r="J2252" s="5">
        <f t="shared" si="143"/>
        <v>-2.0793313748162158E-2</v>
      </c>
    </row>
    <row r="2253" spans="1:10" ht="15" customHeight="1" x14ac:dyDescent="0.2">
      <c r="A2253" s="3">
        <f>'2_CVaR_t2'!A2253</f>
        <v>45443</v>
      </c>
      <c r="B2253" s="5">
        <f>'2_CVaR_t2'!D2253-1</f>
        <v>3.2510525630160547E-3</v>
      </c>
      <c r="C2253" s="5">
        <f>'Stocks Returns'!B2249</f>
        <v>1.980198019801982E-2</v>
      </c>
      <c r="D2253" s="5">
        <f>'Stocks Returns'!C2249</f>
        <v>4.2757095466272599E-3</v>
      </c>
      <c r="E2253" s="5">
        <f>'Stocks Returns'!D2249</f>
        <v>9.3428838368110334E-3</v>
      </c>
      <c r="F2253" s="5">
        <f>'Stocks Returns'!E2249</f>
        <v>2.5532664201443955E-2</v>
      </c>
      <c r="G2253" s="5">
        <f t="shared" si="140"/>
        <v>1.7162013407366644E-2</v>
      </c>
      <c r="H2253" s="5">
        <f t="shared" si="141"/>
        <v>-4.6187495295847442E-4</v>
      </c>
      <c r="I2253" s="5">
        <f t="shared" si="142"/>
        <v>4.5842322635050881E-3</v>
      </c>
      <c r="J2253" s="5">
        <f t="shared" si="143"/>
        <v>2.2182364336906495E-2</v>
      </c>
    </row>
    <row r="2254" spans="1:10" ht="15" customHeight="1" x14ac:dyDescent="0.2">
      <c r="A2254" s="3">
        <f>'2_CVaR_t2'!A2254</f>
        <v>45446</v>
      </c>
      <c r="B2254" s="5">
        <f>'2_CVaR_t2'!D2254-1</f>
        <v>-5.6571594769344591E-3</v>
      </c>
      <c r="C2254" s="5">
        <f>'Stocks Returns'!B2250</f>
        <v>1.0922330097087318E-2</v>
      </c>
      <c r="D2254" s="5">
        <f>'Stocks Returns'!C2250</f>
        <v>-7.6345151581882487E-3</v>
      </c>
      <c r="E2254" s="5">
        <f>'Stocks Returns'!D2250</f>
        <v>-1.6558675305975545E-2</v>
      </c>
      <c r="F2254" s="5">
        <f>'Stocks Returns'!E2250</f>
        <v>-2.2407280219780223E-2</v>
      </c>
      <c r="G2254" s="5">
        <f t="shared" si="140"/>
        <v>1.6845943889989865E-2</v>
      </c>
      <c r="H2254" s="5">
        <f t="shared" si="141"/>
        <v>7.3844989673482395E-4</v>
      </c>
      <c r="I2254" s="5">
        <f t="shared" si="142"/>
        <v>-8.1696172382311142E-3</v>
      </c>
      <c r="J2254" s="5">
        <f t="shared" si="143"/>
        <v>-1.6510238878009554E-2</v>
      </c>
    </row>
    <row r="2255" spans="1:10" ht="15" customHeight="1" x14ac:dyDescent="0.2">
      <c r="A2255" s="3">
        <f>'2_CVaR_t2'!A2255</f>
        <v>45447</v>
      </c>
      <c r="B2255" s="5">
        <f>'2_CVaR_t2'!D2255-1</f>
        <v>3.8412434366896786E-3</v>
      </c>
      <c r="C2255" s="5">
        <f>'Stocks Returns'!B2251</f>
        <v>-1.0804321728691502E-2</v>
      </c>
      <c r="D2255" s="5">
        <f>'Stocks Returns'!C2251</f>
        <v>7.5449395461717472E-3</v>
      </c>
      <c r="E2255" s="5">
        <f>'Stocks Returns'!D2251</f>
        <v>-1.6942062330056573E-2</v>
      </c>
      <c r="F2255" s="5">
        <f>'Stocks Returns'!E2251</f>
        <v>-1.4051110915956899E-2</v>
      </c>
      <c r="G2255" s="5">
        <f t="shared" si="140"/>
        <v>-1.401164671464997E-2</v>
      </c>
      <c r="H2255" s="5">
        <f t="shared" si="141"/>
        <v>1.9387490164179347E-3</v>
      </c>
      <c r="I2255" s="5">
        <f t="shared" si="142"/>
        <v>-2.2571781880309973E-2</v>
      </c>
      <c r="J2255" s="5">
        <f t="shared" si="143"/>
        <v>-1.8014069792340177E-2</v>
      </c>
    </row>
    <row r="2256" spans="1:10" ht="15" customHeight="1" x14ac:dyDescent="0.2">
      <c r="A2256" s="3">
        <f>'2_CVaR_t2'!A2256</f>
        <v>45448</v>
      </c>
      <c r="B2256" s="5">
        <f>'2_CVaR_t2'!D2256-1</f>
        <v>4.9747242145106174E-3</v>
      </c>
      <c r="C2256" s="5">
        <f>'Stocks Returns'!B2252</f>
        <v>7.2815533980583602E-3</v>
      </c>
      <c r="D2256" s="5">
        <f>'Stocks Returns'!C2252</f>
        <v>7.6356389529546043E-3</v>
      </c>
      <c r="E2256" s="5">
        <f>'Stocks Returns'!D2252</f>
        <v>3.1914893617019935E-3</v>
      </c>
      <c r="F2256" s="5">
        <f>'Stocks Returns'!E2252</f>
        <v>-3.5628395831466264E-4</v>
      </c>
      <c r="G2256" s="5">
        <f t="shared" si="140"/>
        <v>2.9845985360653108E-3</v>
      </c>
      <c r="H2256" s="5">
        <f t="shared" si="141"/>
        <v>3.6126227764658736E-4</v>
      </c>
      <c r="I2256" s="5">
        <f t="shared" si="142"/>
        <v>-4.1111445830076506E-3</v>
      </c>
      <c r="J2256" s="5">
        <f t="shared" si="143"/>
        <v>-5.4958744029963511E-3</v>
      </c>
    </row>
    <row r="2257" spans="1:10" ht="15" customHeight="1" x14ac:dyDescent="0.2">
      <c r="A2257" s="3">
        <f>'2_CVaR_t2'!A2257</f>
        <v>45449</v>
      </c>
      <c r="B2257" s="5">
        <f>'2_CVaR_t2'!D2257-1</f>
        <v>5.3040004607012303E-3</v>
      </c>
      <c r="C2257" s="5">
        <f>'Stocks Returns'!B2253</f>
        <v>4.8192771084336616E-3</v>
      </c>
      <c r="D2257" s="5">
        <f>'Stocks Returns'!C2253</f>
        <v>9.2531876138435276E-3</v>
      </c>
      <c r="E2257" s="5">
        <f>'Stocks Returns'!D2253</f>
        <v>-9.9681866383880546E-3</v>
      </c>
      <c r="F2257" s="5">
        <f>'Stocks Returns'!E2253</f>
        <v>-2.6730820636189367E-4</v>
      </c>
      <c r="G2257" s="5">
        <f t="shared" si="140"/>
        <v>2.0578469032293042E-4</v>
      </c>
      <c r="H2257" s="5">
        <f t="shared" si="141"/>
        <v>1.4942027451691738E-3</v>
      </c>
      <c r="I2257" s="5">
        <f t="shared" si="142"/>
        <v>-1.7756802333104768E-2</v>
      </c>
      <c r="J2257" s="5">
        <f t="shared" si="143"/>
        <v>-5.7487102049223367E-3</v>
      </c>
    </row>
    <row r="2258" spans="1:10" ht="15" customHeight="1" x14ac:dyDescent="0.2">
      <c r="A2258" s="3">
        <f>'2_CVaR_t2'!A2258</f>
        <v>45450</v>
      </c>
      <c r="B2258" s="5">
        <f>'2_CVaR_t2'!D2258-1</f>
        <v>3.4255616625409324E-3</v>
      </c>
      <c r="C2258" s="5">
        <f>'Stocks Returns'!B2254</f>
        <v>-8.3932853717026967E-3</v>
      </c>
      <c r="D2258" s="5">
        <f>'Stocks Returns'!C2254</f>
        <v>5.8832659543746058E-3</v>
      </c>
      <c r="E2258" s="5">
        <f>'Stocks Returns'!D2254</f>
        <v>-5.4627249357327434E-3</v>
      </c>
      <c r="F2258" s="5">
        <f>'Stocks Returns'!E2254</f>
        <v>-1.7825311942959443E-3</v>
      </c>
      <c r="G2258" s="5">
        <f t="shared" si="140"/>
        <v>-1.1201010038980611E-2</v>
      </c>
      <c r="H2258" s="5">
        <f t="shared" si="141"/>
        <v>8.8884987211290158E-4</v>
      </c>
      <c r="I2258" s="5">
        <f t="shared" si="142"/>
        <v>-1.0478936046237019E-2</v>
      </c>
      <c r="J2258" s="5">
        <f t="shared" si="143"/>
        <v>-5.3139835931102029E-3</v>
      </c>
    </row>
    <row r="2259" spans="1:10" ht="15" customHeight="1" x14ac:dyDescent="0.2">
      <c r="A2259" s="3">
        <f>'2_CVaR_t2'!A2259</f>
        <v>45453</v>
      </c>
      <c r="B2259" s="5">
        <f>'2_CVaR_t2'!D2259-1</f>
        <v>-7.2823338703789098E-3</v>
      </c>
      <c r="C2259" s="5">
        <f>'Stocks Returns'!B2255</f>
        <v>-1.8137847642079818E-2</v>
      </c>
      <c r="D2259" s="5">
        <f>'Stocks Returns'!C2255</f>
        <v>-1.3025805801056944E-2</v>
      </c>
      <c r="E2259" s="5">
        <f>'Stocks Returns'!D2255</f>
        <v>1.5616585891222501E-2</v>
      </c>
      <c r="F2259" s="5">
        <f>'Stocks Returns'!E2255</f>
        <v>1.1607142857142927E-2</v>
      </c>
      <c r="G2259" s="5">
        <f t="shared" si="140"/>
        <v>-1.0651932478466953E-2</v>
      </c>
      <c r="H2259" s="5">
        <f t="shared" si="141"/>
        <v>-2.2610106769328456E-3</v>
      </c>
      <c r="I2259" s="5">
        <f t="shared" si="142"/>
        <v>2.6404253348286822E-2</v>
      </c>
      <c r="J2259" s="5">
        <f t="shared" si="143"/>
        <v>1.9191227801887732E-2</v>
      </c>
    </row>
    <row r="2260" spans="1:10" ht="15" customHeight="1" x14ac:dyDescent="0.2">
      <c r="A2260" s="3">
        <f>'2_CVaR_t2'!A2260</f>
        <v>45454</v>
      </c>
      <c r="B2260" s="5">
        <f>'2_CVaR_t2'!D2260-1</f>
        <v>-1.2276700013573727E-3</v>
      </c>
      <c r="C2260" s="5">
        <f>'Stocks Returns'!B2256</f>
        <v>-9.8522167487684609E-3</v>
      </c>
      <c r="D2260" s="5">
        <f>'Stocks Returns'!C2256</f>
        <v>-1.3456224549157625E-3</v>
      </c>
      <c r="E2260" s="5">
        <f>'Stocks Returns'!D2256</f>
        <v>-8.1654294803816807E-3</v>
      </c>
      <c r="F2260" s="5">
        <f>'Stocks Returns'!E2256</f>
        <v>2.9126213592232109E-3</v>
      </c>
      <c r="G2260" s="5">
        <f t="shared" si="140"/>
        <v>-8.1867290419988022E-3</v>
      </c>
      <c r="H2260" s="5">
        <f t="shared" si="141"/>
        <v>5.0829691381468266E-4</v>
      </c>
      <c r="I2260" s="5">
        <f t="shared" si="142"/>
        <v>-6.3138944556226026E-3</v>
      </c>
      <c r="J2260" s="5">
        <f t="shared" si="143"/>
        <v>4.2115457762153677E-3</v>
      </c>
    </row>
    <row r="2261" spans="1:10" ht="15" customHeight="1" x14ac:dyDescent="0.2">
      <c r="A2261" s="3">
        <f>'2_CVaR_t2'!A2261</f>
        <v>45455</v>
      </c>
      <c r="B2261" s="5">
        <f>'2_CVaR_t2'!D2261-1</f>
        <v>-9.3582953103187316E-3</v>
      </c>
      <c r="C2261" s="5">
        <f>'Stocks Returns'!B2257</f>
        <v>-2.8606965174129306E-2</v>
      </c>
      <c r="D2261" s="5">
        <f>'Stocks Returns'!C2257</f>
        <v>-1.5836464061041888E-2</v>
      </c>
      <c r="E2261" s="5">
        <f>'Stocks Returns'!D2257</f>
        <v>1.0584839089062381E-2</v>
      </c>
      <c r="F2261" s="5">
        <f>'Stocks Returns'!E2257</f>
        <v>-1.2672709671741611E-2</v>
      </c>
      <c r="G2261" s="5">
        <f t="shared" si="140"/>
        <v>-1.9125401164311183E-2</v>
      </c>
      <c r="H2261" s="5">
        <f t="shared" si="141"/>
        <v>-2.0163986751053319E-3</v>
      </c>
      <c r="I2261" s="5">
        <f t="shared" si="142"/>
        <v>2.4436436559909493E-2</v>
      </c>
      <c r="J2261" s="5">
        <f t="shared" si="143"/>
        <v>-2.9336329418698636E-3</v>
      </c>
    </row>
    <row r="2262" spans="1:10" ht="15" customHeight="1" x14ac:dyDescent="0.2">
      <c r="A2262" s="3">
        <f>'2_CVaR_t2'!A2262</f>
        <v>45456</v>
      </c>
      <c r="B2262" s="5">
        <f>'2_CVaR_t2'!D2262-1</f>
        <v>1.079304072150622E-3</v>
      </c>
      <c r="C2262" s="5">
        <f>'Stocks Returns'!B2258</f>
        <v>-6.6581306017925668E-2</v>
      </c>
      <c r="D2262" s="5">
        <f>'Stocks Returns'!C2258</f>
        <v>3.2176667587797692E-3</v>
      </c>
      <c r="E2262" s="5">
        <f>'Stocks Returns'!D2258</f>
        <v>-1.8091409225560628E-2</v>
      </c>
      <c r="F2262" s="5">
        <f>'Stocks Returns'!E2258</f>
        <v>-1.1587485515643037E-2</v>
      </c>
      <c r="G2262" s="5">
        <f t="shared" si="140"/>
        <v>-6.7133542619250641E-2</v>
      </c>
      <c r="H2262" s="5">
        <f t="shared" si="141"/>
        <v>1.6763259141193325E-3</v>
      </c>
      <c r="I2262" s="5">
        <f t="shared" si="142"/>
        <v>-1.9644757821879209E-2</v>
      </c>
      <c r="J2262" s="5">
        <f t="shared" si="143"/>
        <v>-1.2683360000625995E-2</v>
      </c>
    </row>
    <row r="2263" spans="1:10" ht="15" customHeight="1" x14ac:dyDescent="0.2">
      <c r="A2263" s="3">
        <f>'2_CVaR_t2'!A2263</f>
        <v>45457</v>
      </c>
      <c r="B2263" s="5">
        <f>'2_CVaR_t2'!D2263-1</f>
        <v>-2.039195826675777E-3</v>
      </c>
      <c r="C2263" s="5">
        <f>'Stocks Returns'!B2259</f>
        <v>-6.8587105624142719E-3</v>
      </c>
      <c r="D2263" s="5">
        <f>'Stocks Returns'!C2259</f>
        <v>-1.9543500698220306E-3</v>
      </c>
      <c r="E2263" s="5">
        <f>'Stocks Returns'!D2259</f>
        <v>-1.5731063462989026E-2</v>
      </c>
      <c r="F2263" s="5">
        <f>'Stocks Returns'!E2259</f>
        <v>-1.3526918567950186E-2</v>
      </c>
      <c r="G2263" s="5">
        <f t="shared" si="140"/>
        <v>-4.4130924804824468E-3</v>
      </c>
      <c r="H2263" s="5">
        <f t="shared" si="141"/>
        <v>1.0939222734318741E-3</v>
      </c>
      <c r="I2263" s="5">
        <f t="shared" si="142"/>
        <v>-1.2681790231095912E-2</v>
      </c>
      <c r="J2263" s="5">
        <f t="shared" si="143"/>
        <v>-1.1385574126513733E-2</v>
      </c>
    </row>
    <row r="2264" spans="1:10" ht="15" customHeight="1" x14ac:dyDescent="0.2">
      <c r="A2264" s="3">
        <f>'2_CVaR_t2'!A2264</f>
        <v>45460</v>
      </c>
      <c r="B2264" s="5">
        <f>'2_CVaR_t2'!D2264-1</f>
        <v>1.0263694519045963E-3</v>
      </c>
      <c r="C2264" s="5">
        <f>'Stocks Returns'!B2260</f>
        <v>-1.1049723756906049E-2</v>
      </c>
      <c r="D2264" s="5">
        <f>'Stocks Returns'!C2260</f>
        <v>1.8842835602910224E-3</v>
      </c>
      <c r="E2264" s="5">
        <f>'Stocks Returns'!D2260</f>
        <v>-3.6124794745484579E-3</v>
      </c>
      <c r="F2264" s="5">
        <f>'Stocks Returns'!E2260</f>
        <v>1.3712405155865692E-3</v>
      </c>
      <c r="G2264" s="5">
        <f t="shared" si="140"/>
        <v>-1.1551073616413042E-2</v>
      </c>
      <c r="H2264" s="5">
        <f t="shared" si="141"/>
        <v>4.2084858032848983E-4</v>
      </c>
      <c r="I2264" s="5">
        <f t="shared" si="142"/>
        <v>-5.0877013924906372E-3</v>
      </c>
      <c r="J2264" s="5">
        <f t="shared" si="143"/>
        <v>3.3031583341994099E-4</v>
      </c>
    </row>
    <row r="2265" spans="1:10" ht="15" customHeight="1" x14ac:dyDescent="0.2">
      <c r="A2265" s="3">
        <f>'2_CVaR_t2'!A2265</f>
        <v>45461</v>
      </c>
      <c r="B2265" s="5">
        <f>'2_CVaR_t2'!D2265-1</f>
        <v>7.0692054013330452E-3</v>
      </c>
      <c r="C2265" s="5">
        <f>'Stocks Returns'!B2261</f>
        <v>-2.3743016759776525E-2</v>
      </c>
      <c r="D2265" s="5">
        <f>'Stocks Returns'!C2261</f>
        <v>9.0356636190078721E-3</v>
      </c>
      <c r="E2265" s="5">
        <f>'Stocks Returns'!D2261</f>
        <v>2.6697429136453676E-2</v>
      </c>
      <c r="F2265" s="5">
        <f>'Stocks Returns'!E2261</f>
        <v>-1.1867810845354043E-3</v>
      </c>
      <c r="G2265" s="5">
        <f t="shared" si="140"/>
        <v>-3.0053423742538235E-2</v>
      </c>
      <c r="H2265" s="5">
        <f t="shared" si="141"/>
        <v>-1.3212395237521234E-3</v>
      </c>
      <c r="I2265" s="5">
        <f t="shared" si="142"/>
        <v>1.6303531718278617E-2</v>
      </c>
      <c r="J2265" s="5">
        <f t="shared" si="143"/>
        <v>-8.5005880945479492E-3</v>
      </c>
    </row>
    <row r="2266" spans="1:10" ht="15" customHeight="1" x14ac:dyDescent="0.2">
      <c r="A2266" s="3">
        <f>'2_CVaR_t2'!A2266</f>
        <v>45462</v>
      </c>
      <c r="B2266" s="5">
        <f>'2_CVaR_t2'!D2266-1</f>
        <v>3.1594126486123031E-5</v>
      </c>
      <c r="C2266" s="5">
        <f>'Stocks Returns'!B2262</f>
        <v>0</v>
      </c>
      <c r="D2266" s="5">
        <f>'Stocks Returns'!C2262</f>
        <v>0</v>
      </c>
      <c r="E2266" s="5">
        <f>'Stocks Returns'!D2262</f>
        <v>0</v>
      </c>
      <c r="F2266" s="5">
        <f>'Stocks Returns'!E2262</f>
        <v>0</v>
      </c>
      <c r="G2266" s="5">
        <f t="shared" si="140"/>
        <v>4.5494065351061984E-4</v>
      </c>
      <c r="H2266" s="5">
        <f t="shared" si="141"/>
        <v>6.1315236885345803E-7</v>
      </c>
      <c r="I2266" s="5">
        <f t="shared" si="142"/>
        <v>-7.0241384070458875E-6</v>
      </c>
      <c r="J2266" s="5">
        <f t="shared" si="143"/>
        <v>-8.2789821646411454E-6</v>
      </c>
    </row>
    <row r="2267" spans="1:10" ht="15" customHeight="1" x14ac:dyDescent="0.2">
      <c r="A2267" s="3">
        <f>'2_CVaR_t2'!A2267</f>
        <v>45463</v>
      </c>
      <c r="B2267" s="5">
        <f>'2_CVaR_t2'!D2267-1</f>
        <v>4.929599775373994E-3</v>
      </c>
      <c r="C2267" s="5">
        <f>'Stocks Returns'!B2263</f>
        <v>7.1530758226037161E-3</v>
      </c>
      <c r="D2267" s="5">
        <f>'Stocks Returns'!C2263</f>
        <v>1.1695047257127777E-2</v>
      </c>
      <c r="E2267" s="5">
        <f>'Stocks Returns'!D2263</f>
        <v>-4.7405029427501355E-2</v>
      </c>
      <c r="F2267" s="5">
        <f>'Stocks Returns'!E2263</f>
        <v>1.7548670139841072E-2</v>
      </c>
      <c r="G2267" s="5">
        <f t="shared" si="140"/>
        <v>2.8994996733199318E-3</v>
      </c>
      <c r="H2267" s="5">
        <f t="shared" si="141"/>
        <v>4.4870819102397572E-3</v>
      </c>
      <c r="I2267" s="5">
        <f t="shared" si="142"/>
        <v>-5.4641063809827112E-2</v>
      </c>
      <c r="J2267" s="5">
        <f t="shared" si="143"/>
        <v>1.2455921988940476E-2</v>
      </c>
    </row>
    <row r="2268" spans="1:10" ht="15" customHeight="1" x14ac:dyDescent="0.2">
      <c r="A2268" s="3">
        <f>'2_CVaR_t2'!A2268</f>
        <v>45464</v>
      </c>
      <c r="B2268" s="5">
        <f>'2_CVaR_t2'!D2268-1</f>
        <v>-2.0925071441122434E-3</v>
      </c>
      <c r="C2268" s="5">
        <f>'Stocks Returns'!B2264</f>
        <v>1.9886363636363535E-2</v>
      </c>
      <c r="D2268" s="5">
        <f>'Stocks Returns'!C2264</f>
        <v>-5.7802883533385474E-3</v>
      </c>
      <c r="E2268" s="5">
        <f>'Stocks Returns'!D2264</f>
        <v>2.8757582565715589E-2</v>
      </c>
      <c r="F2268" s="5">
        <f>'Stocks Returns'!E2264</f>
        <v>8.9823048594395161E-5</v>
      </c>
      <c r="G2268" s="5">
        <f t="shared" si="140"/>
        <v>2.2383230584042527E-2</v>
      </c>
      <c r="H2268" s="5">
        <f t="shared" si="141"/>
        <v>-2.6535557460122998E-3</v>
      </c>
      <c r="I2268" s="5">
        <f t="shared" si="142"/>
        <v>3.1885538446729887E-2</v>
      </c>
      <c r="J2268" s="5">
        <f t="shared" si="143"/>
        <v>2.2865083306262361E-3</v>
      </c>
    </row>
    <row r="2269" spans="1:10" ht="15" customHeight="1" x14ac:dyDescent="0.2">
      <c r="A2269" s="3">
        <f>'2_CVaR_t2'!A2269</f>
        <v>45467</v>
      </c>
      <c r="B2269" s="5">
        <f>'2_CVaR_t2'!D2269-1</f>
        <v>1.2059451707815416E-3</v>
      </c>
      <c r="C2269" s="5">
        <f>'Stocks Returns'!B2265</f>
        <v>1.8105849582172651E-2</v>
      </c>
      <c r="D2269" s="5">
        <f>'Stocks Returns'!C2265</f>
        <v>3.9241334205362133E-3</v>
      </c>
      <c r="E2269" s="5">
        <f>'Stocks Returns'!D2265</f>
        <v>-2.6206595326490389E-2</v>
      </c>
      <c r="F2269" s="5">
        <f>'Stocks Returns'!E2265</f>
        <v>3.4399137776180977E-2</v>
      </c>
      <c r="G2269" s="5">
        <f t="shared" si="140"/>
        <v>1.7431871238683005E-2</v>
      </c>
      <c r="H2269" s="5">
        <f t="shared" si="141"/>
        <v>2.196410124291549E-3</v>
      </c>
      <c r="I2269" s="5">
        <f t="shared" si="142"/>
        <v>-2.7946854650343946E-2</v>
      </c>
      <c r="J2269" s="5">
        <f t="shared" si="143"/>
        <v>3.3171801057864339E-2</v>
      </c>
    </row>
    <row r="2270" spans="1:10" ht="15" customHeight="1" x14ac:dyDescent="0.2">
      <c r="A2270" s="3">
        <f>'2_CVaR_t2'!A2270</f>
        <v>45468</v>
      </c>
      <c r="B2270" s="5">
        <f>'2_CVaR_t2'!D2270-1</f>
        <v>-6.2631705158736617E-3</v>
      </c>
      <c r="C2270" s="5">
        <f>'Stocks Returns'!B2266</f>
        <v>-9.5759233926128173E-3</v>
      </c>
      <c r="D2270" s="5">
        <f>'Stocks Returns'!C2266</f>
        <v>-1.0025334781035289E-2</v>
      </c>
      <c r="E2270" s="5">
        <f>'Stocks Returns'!D2266</f>
        <v>-3.3639829558196332E-4</v>
      </c>
      <c r="F2270" s="5">
        <f>'Stocks Returns'!E2266</f>
        <v>-1.5629070070330986E-3</v>
      </c>
      <c r="G2270" s="5">
        <f t="shared" si="140"/>
        <v>-3.0697432729090719E-3</v>
      </c>
      <c r="H2270" s="5">
        <f t="shared" si="141"/>
        <v>-7.6048056575541909E-4</v>
      </c>
      <c r="I2270" s="5">
        <f t="shared" si="142"/>
        <v>8.9470768721946047E-3</v>
      </c>
      <c r="J2270" s="5">
        <f t="shared" si="143"/>
        <v>4.963215774057601E-3</v>
      </c>
    </row>
    <row r="2271" spans="1:10" ht="15" customHeight="1" x14ac:dyDescent="0.2">
      <c r="A2271" s="3">
        <f>'2_CVaR_t2'!A2271</f>
        <v>45469</v>
      </c>
      <c r="B2271" s="5">
        <f>'2_CVaR_t2'!D2271-1</f>
        <v>6.8843628256987088E-4</v>
      </c>
      <c r="C2271" s="5">
        <f>'Stocks Returns'!B2267</f>
        <v>1.3812154696133394E-3</v>
      </c>
      <c r="D2271" s="5">
        <f>'Stocks Returns'!C2267</f>
        <v>2.5627901875480141E-4</v>
      </c>
      <c r="E2271" s="5">
        <f>'Stocks Returns'!D2267</f>
        <v>1.0095344924284877E-2</v>
      </c>
      <c r="F2271" s="5">
        <f>'Stocks Returns'!E2267</f>
        <v>-1.2001043569005998E-2</v>
      </c>
      <c r="G2271" s="5">
        <f t="shared" si="140"/>
        <v>1.2047251795099469E-3</v>
      </c>
      <c r="H2271" s="5">
        <f t="shared" si="141"/>
        <v>-7.0980704957363579E-4</v>
      </c>
      <c r="I2271" s="5">
        <f t="shared" si="142"/>
        <v>9.1188815864671063E-3</v>
      </c>
      <c r="J2271" s="5">
        <f t="shared" si="143"/>
        <v>-1.2691170211369269E-2</v>
      </c>
    </row>
    <row r="2272" spans="1:10" ht="15" customHeight="1" x14ac:dyDescent="0.2">
      <c r="A2272" s="3">
        <f>'2_CVaR_t2'!A2272</f>
        <v>45470</v>
      </c>
      <c r="B2272" s="5">
        <f>'2_CVaR_t2'!D2272-1</f>
        <v>-1.6351989381112042E-2</v>
      </c>
      <c r="C2272" s="5">
        <f>'Stocks Returns'!B2268</f>
        <v>1.379310344827589E-2</v>
      </c>
      <c r="D2272" s="5">
        <f>'Stocks Returns'!C2268</f>
        <v>-2.5621335664716471E-2</v>
      </c>
      <c r="E2272" s="5">
        <f>'Stocks Returns'!D2268</f>
        <v>-6.8850638534146968E-3</v>
      </c>
      <c r="F2272" s="5">
        <f>'Stocks Returns'!E2268</f>
        <v>3.1687351465539138E-3</v>
      </c>
      <c r="G2272" s="5">
        <f t="shared" si="140"/>
        <v>2.9997796912509991E-2</v>
      </c>
      <c r="H2272" s="5">
        <f t="shared" si="141"/>
        <v>-1.5083885789501199E-3</v>
      </c>
      <c r="I2272" s="5">
        <f t="shared" si="142"/>
        <v>1.728858910384817E-2</v>
      </c>
      <c r="J2272" s="5">
        <f t="shared" si="143"/>
        <v>2.0167750804138823E-2</v>
      </c>
    </row>
    <row r="2273" spans="1:10" ht="15" customHeight="1" x14ac:dyDescent="0.2">
      <c r="A2273" s="3">
        <f>'2_CVaR_t2'!A2273</f>
        <v>45471</v>
      </c>
      <c r="B2273" s="5">
        <f>'2_CVaR_t2'!D2273-1</f>
        <v>-8.4298933874611404E-3</v>
      </c>
      <c r="C2273" s="5">
        <f>'Stocks Returns'!B2269</f>
        <v>1.224489795918382E-2</v>
      </c>
      <c r="D2273" s="5">
        <f>'Stocks Returns'!C2269</f>
        <v>-1.5454812463028378E-2</v>
      </c>
      <c r="E2273" s="5">
        <f>'Stocks Returns'!D2269</f>
        <v>2.3146595102314649E-2</v>
      </c>
      <c r="F2273" s="5">
        <f>'Stocks Returns'!E2269</f>
        <v>3.5974379222603048E-3</v>
      </c>
      <c r="G2273" s="5">
        <f t="shared" si="140"/>
        <v>2.0833977074764601E-2</v>
      </c>
      <c r="H2273" s="5">
        <f t="shared" si="141"/>
        <v>-3.0011109850835455E-3</v>
      </c>
      <c r="I2273" s="5">
        <f t="shared" si="142"/>
        <v>3.5627955890740776E-2</v>
      </c>
      <c r="J2273" s="5">
        <f t="shared" si="143"/>
        <v>1.2372769141949472E-2</v>
      </c>
    </row>
    <row r="2274" spans="1:10" ht="15" customHeight="1" x14ac:dyDescent="0.2">
      <c r="A2274" s="3">
        <f>'2_CVaR_t2'!A2274</f>
        <v>45474</v>
      </c>
      <c r="B2274" s="5">
        <f>'2_CVaR_t2'!D2274-1</f>
        <v>1.918100086953034E-3</v>
      </c>
      <c r="C2274" s="5">
        <f>'Stocks Returns'!B2270</f>
        <v>-4.5698924731182866E-2</v>
      </c>
      <c r="D2274" s="5">
        <f>'Stocks Returns'!C2270</f>
        <v>2.9336686097458653E-3</v>
      </c>
      <c r="E2274" s="5">
        <f>'Stocks Returns'!D2270</f>
        <v>9.8360655737717018E-4</v>
      </c>
      <c r="F2274" s="5">
        <f>'Stocks Returns'!E2270</f>
        <v>-1.7485574401110426E-4</v>
      </c>
      <c r="G2274" s="5">
        <f t="shared" si="140"/>
        <v>-4.7057506896995067E-2</v>
      </c>
      <c r="H2274" s="5">
        <f t="shared" si="141"/>
        <v>1.5784023056412272E-4</v>
      </c>
      <c r="I2274" s="5">
        <f t="shared" si="142"/>
        <v>-1.8077285620769312E-3</v>
      </c>
      <c r="J2274" s="5">
        <f t="shared" si="143"/>
        <v>-2.141458599242026E-3</v>
      </c>
    </row>
    <row r="2275" spans="1:10" ht="15" customHeight="1" x14ac:dyDescent="0.2">
      <c r="A2275" s="3">
        <f>'2_CVaR_t2'!A2275</f>
        <v>45475</v>
      </c>
      <c r="B2275" s="5">
        <f>'2_CVaR_t2'!D2275-1</f>
        <v>1.2155596439761274E-2</v>
      </c>
      <c r="C2275" s="5">
        <f>'Stocks Returns'!B2271</f>
        <v>1.4084507042253502E-2</v>
      </c>
      <c r="D2275" s="5">
        <f>'Stocks Returns'!C2271</f>
        <v>1.8956085701261172E-2</v>
      </c>
      <c r="E2275" s="5">
        <f>'Stocks Returns'!D2271</f>
        <v>5.1315645812861632E-3</v>
      </c>
      <c r="F2275" s="5">
        <f>'Stocks Returns'!E2271</f>
        <v>-2.0986358866735833E-3</v>
      </c>
      <c r="G2275" s="5">
        <f t="shared" si="140"/>
        <v>2.8844859212434886E-3</v>
      </c>
      <c r="H2275" s="5">
        <f t="shared" si="141"/>
        <v>1.1133502204450155E-3</v>
      </c>
      <c r="I2275" s="5">
        <f t="shared" si="142"/>
        <v>-1.2769382758263077E-2</v>
      </c>
      <c r="J2275" s="5">
        <f t="shared" si="143"/>
        <v>-1.4692469150003178E-2</v>
      </c>
    </row>
    <row r="2276" spans="1:10" ht="15" customHeight="1" x14ac:dyDescent="0.2">
      <c r="A2276" s="3">
        <f>'2_CVaR_t2'!A2276</f>
        <v>45476</v>
      </c>
      <c r="B2276" s="5">
        <f>'2_CVaR_t2'!D2276-1</f>
        <v>2.6749388357882875E-3</v>
      </c>
      <c r="C2276" s="5">
        <f>'Stocks Returns'!B2272</f>
        <v>4.1666666666666519E-3</v>
      </c>
      <c r="D2276" s="5">
        <f>'Stocks Returns'!C2272</f>
        <v>2.8333892554897044E-3</v>
      </c>
      <c r="E2276" s="5">
        <f>'Stocks Returns'!D2272</f>
        <v>1.6510971105800465E-2</v>
      </c>
      <c r="F2276" s="5">
        <f>'Stocks Returns'!E2272</f>
        <v>5.6957588503327994E-3</v>
      </c>
      <c r="G2276" s="5">
        <f t="shared" si="140"/>
        <v>2.0805255265797197E-3</v>
      </c>
      <c r="H2276" s="5">
        <f t="shared" si="141"/>
        <v>-1.0563070779883036E-3</v>
      </c>
      <c r="I2276" s="5">
        <f t="shared" si="142"/>
        <v>1.2602610923386923E-2</v>
      </c>
      <c r="J2276" s="5">
        <f t="shared" si="143"/>
        <v>2.9435049444479682E-3</v>
      </c>
    </row>
    <row r="2277" spans="1:10" ht="15" customHeight="1" x14ac:dyDescent="0.2">
      <c r="A2277" s="3">
        <f>'2_CVaR_t2'!A2277</f>
        <v>45477</v>
      </c>
      <c r="B2277" s="5">
        <f>'2_CVaR_t2'!D2277-1</f>
        <v>3.1594126486123031E-5</v>
      </c>
      <c r="C2277" s="5">
        <f>'Stocks Returns'!B2273</f>
        <v>0</v>
      </c>
      <c r="D2277" s="5">
        <f>'Stocks Returns'!C2273</f>
        <v>0</v>
      </c>
      <c r="E2277" s="5">
        <f>'Stocks Returns'!D2273</f>
        <v>0</v>
      </c>
      <c r="F2277" s="5">
        <f>'Stocks Returns'!E2273</f>
        <v>0</v>
      </c>
      <c r="G2277" s="5">
        <f t="shared" si="140"/>
        <v>4.5494065351061984E-4</v>
      </c>
      <c r="H2277" s="5">
        <f t="shared" si="141"/>
        <v>6.1315236885345803E-7</v>
      </c>
      <c r="I2277" s="5">
        <f t="shared" si="142"/>
        <v>-7.0241384070458875E-6</v>
      </c>
      <c r="J2277" s="5">
        <f t="shared" si="143"/>
        <v>-8.2789821646411454E-6</v>
      </c>
    </row>
    <row r="2278" spans="1:10" ht="15" customHeight="1" x14ac:dyDescent="0.2">
      <c r="A2278" s="3">
        <f>'2_CVaR_t2'!A2278</f>
        <v>45478</v>
      </c>
      <c r="B2278" s="5">
        <f>'2_CVaR_t2'!D2278-1</f>
        <v>2.3756712083964349E-3</v>
      </c>
      <c r="C2278" s="5">
        <f>'Stocks Returns'!B2274</f>
        <v>-2.7662517289074318E-3</v>
      </c>
      <c r="D2278" s="5">
        <f>'Stocks Returns'!C2274</f>
        <v>5.0934978995500479E-3</v>
      </c>
      <c r="E2278" s="5">
        <f>'Stocks Returns'!D2274</f>
        <v>-1.5387903398161984E-2</v>
      </c>
      <c r="F2278" s="5">
        <f>'Stocks Returns'!E2274</f>
        <v>-1.9343033893874706E-2</v>
      </c>
      <c r="G2278" s="5">
        <f t="shared" si="140"/>
        <v>-4.5647029900684581E-3</v>
      </c>
      <c r="H2278" s="5">
        <f t="shared" si="141"/>
        <v>1.6442449503769069E-3</v>
      </c>
      <c r="I2278" s="5">
        <f t="shared" si="142"/>
        <v>-1.8854571818831607E-2</v>
      </c>
      <c r="J2278" s="5">
        <f t="shared" si="143"/>
        <v>-2.178462727101553E-2</v>
      </c>
    </row>
    <row r="2279" spans="1:10" ht="15" customHeight="1" x14ac:dyDescent="0.2">
      <c r="A2279" s="3">
        <f>'2_CVaR_t2'!A2279</f>
        <v>45481</v>
      </c>
      <c r="B2279" s="5">
        <f>'2_CVaR_t2'!D2279-1</f>
        <v>-8.5103359795548617E-3</v>
      </c>
      <c r="C2279" s="5">
        <f>'Stocks Returns'!B2275</f>
        <v>-1.3869625520110951E-2</v>
      </c>
      <c r="D2279" s="5">
        <f>'Stocks Returns'!C2275</f>
        <v>-1.464787148695379E-2</v>
      </c>
      <c r="E2279" s="5">
        <f>'Stocks Returns'!D2275</f>
        <v>1.2155415671803782E-2</v>
      </c>
      <c r="F2279" s="5">
        <f>'Stocks Returns'!E2275</f>
        <v>-2.8431808085295218E-3</v>
      </c>
      <c r="G2279" s="5">
        <f t="shared" si="140"/>
        <v>-5.2032158900952551E-3</v>
      </c>
      <c r="H2279" s="5">
        <f t="shared" si="141"/>
        <v>-2.0757796310960711E-3</v>
      </c>
      <c r="I2279" s="5">
        <f t="shared" si="142"/>
        <v>2.4755502399720186E-2</v>
      </c>
      <c r="J2279" s="5">
        <f t="shared" si="143"/>
        <v>6.015655394345322E-3</v>
      </c>
    </row>
    <row r="2280" spans="1:10" ht="15" customHeight="1" x14ac:dyDescent="0.2">
      <c r="A2280" s="3">
        <f>'2_CVaR_t2'!A2280</f>
        <v>45482</v>
      </c>
      <c r="B2280" s="5">
        <f>'2_CVaR_t2'!D2280-1</f>
        <v>-2.7569363038638661E-3</v>
      </c>
      <c r="C2280" s="5">
        <f>'Stocks Returns'!B2276</f>
        <v>3.234880450070321E-2</v>
      </c>
      <c r="D2280" s="5">
        <f>'Stocks Returns'!C2276</f>
        <v>-3.6036049563080708E-3</v>
      </c>
      <c r="E2280" s="5">
        <f>'Stocks Returns'!D2276</f>
        <v>-9.8648938451640911E-3</v>
      </c>
      <c r="F2280" s="5">
        <f>'Stocks Returns'!E2276</f>
        <v>-9.2666844872137943E-3</v>
      </c>
      <c r="G2280" s="5">
        <f t="shared" si="140"/>
        <v>3.5484395877715479E-2</v>
      </c>
      <c r="H2280" s="5">
        <f t="shared" si="141"/>
        <v>5.0099294938760024E-4</v>
      </c>
      <c r="I2280" s="5">
        <f t="shared" si="142"/>
        <v>-5.7563010383239995E-3</v>
      </c>
      <c r="J2280" s="5">
        <f t="shared" si="143"/>
        <v>-6.3802757095928206E-3</v>
      </c>
    </row>
    <row r="2281" spans="1:10" ht="15" customHeight="1" x14ac:dyDescent="0.2">
      <c r="A2281" s="3">
        <f>'2_CVaR_t2'!A2281</f>
        <v>45483</v>
      </c>
      <c r="B2281" s="5">
        <f>'2_CVaR_t2'!D2281-1</f>
        <v>-3.6464206935311605E-3</v>
      </c>
      <c r="C2281" s="5">
        <f>'Stocks Returns'!B2277</f>
        <v>-2.7247956403269047E-3</v>
      </c>
      <c r="D2281" s="5">
        <f>'Stocks Returns'!C2277</f>
        <v>-9.1919112386646962E-3</v>
      </c>
      <c r="E2281" s="5">
        <f>'Stocks Returns'!D2277</f>
        <v>3.9419536495559848E-2</v>
      </c>
      <c r="F2281" s="5">
        <f>'Stocks Returns'!E2277</f>
        <v>1.205144347513265E-2</v>
      </c>
      <c r="G2281" s="5">
        <f t="shared" si="140"/>
        <v>1.2658686979676219E-3</v>
      </c>
      <c r="H2281" s="5">
        <f t="shared" si="141"/>
        <v>-3.7782258172704359E-3</v>
      </c>
      <c r="I2281" s="5">
        <f t="shared" si="142"/>
        <v>4.4840927250309748E-2</v>
      </c>
      <c r="J2281" s="5">
        <f t="shared" si="143"/>
        <v>1.5861198667505544E-2</v>
      </c>
    </row>
    <row r="2282" spans="1:10" ht="15" customHeight="1" x14ac:dyDescent="0.2">
      <c r="A2282" s="3">
        <f>'2_CVaR_t2'!A2282</f>
        <v>45484</v>
      </c>
      <c r="B2282" s="5">
        <f>'2_CVaR_t2'!D2282-1</f>
        <v>-3.1133024655639607E-3</v>
      </c>
      <c r="C2282" s="5">
        <f>'Stocks Returns'!B2278</f>
        <v>8.1967213114753079E-3</v>
      </c>
      <c r="D2282" s="5">
        <f>'Stocks Returns'!C2278</f>
        <v>-1.7110266159695575E-3</v>
      </c>
      <c r="E2282" s="5">
        <f>'Stocks Returns'!D2278</f>
        <v>-4.0529276932694369E-2</v>
      </c>
      <c r="F2282" s="5">
        <f>'Stocks Returns'!E2278</f>
        <v>1.2974317959655091E-2</v>
      </c>
      <c r="G2282" s="5">
        <f t="shared" si="140"/>
        <v>1.1674892134204067E-2</v>
      </c>
      <c r="H2282" s="5">
        <f t="shared" si="141"/>
        <v>2.9180487271250038E-3</v>
      </c>
      <c r="I2282" s="5">
        <f t="shared" si="142"/>
        <v>-3.5894720127813376E-2</v>
      </c>
      <c r="J2282" s="5">
        <f t="shared" si="143"/>
        <v>1.62306595000846E-2</v>
      </c>
    </row>
    <row r="2283" spans="1:10" ht="15" customHeight="1" x14ac:dyDescent="0.2">
      <c r="A2283" s="3">
        <f>'2_CVaR_t2'!A2283</f>
        <v>45485</v>
      </c>
      <c r="B2283" s="5">
        <f>'2_CVaR_t2'!D2283-1</f>
        <v>7.9109005078292771E-3</v>
      </c>
      <c r="C2283" s="5">
        <f>'Stocks Returns'!B2279</f>
        <v>2.7100271002711285E-3</v>
      </c>
      <c r="D2283" s="5">
        <f>'Stocks Returns'!C2279</f>
        <v>1.215006665397067E-2</v>
      </c>
      <c r="E2283" s="5">
        <f>'Stocks Returns'!D2279</f>
        <v>5.6466500162883904E-3</v>
      </c>
      <c r="F2283" s="5">
        <f>'Stocks Returns'!E2279</f>
        <v>-7.4567944556539478E-3</v>
      </c>
      <c r="G2283" s="5">
        <f t="shared" si="140"/>
        <v>-4.4095123816879226E-3</v>
      </c>
      <c r="H2283" s="5">
        <f t="shared" si="141"/>
        <v>5.5440927478056339E-4</v>
      </c>
      <c r="I2283" s="5">
        <f t="shared" si="142"/>
        <v>-5.9895127203227708E-3</v>
      </c>
      <c r="J2283" s="5">
        <f t="shared" si="143"/>
        <v>-1.564433929392476E-2</v>
      </c>
    </row>
    <row r="2284" spans="1:10" ht="15" customHeight="1" x14ac:dyDescent="0.2">
      <c r="A2284" s="3">
        <f>'2_CVaR_t2'!A2284</f>
        <v>45488</v>
      </c>
      <c r="B2284" s="5">
        <f>'2_CVaR_t2'!D2284-1</f>
        <v>6.1509064735321139E-3</v>
      </c>
      <c r="C2284" s="5">
        <f>'Stocks Returns'!B2280</f>
        <v>2.7027027027026751E-3</v>
      </c>
      <c r="D2284" s="5">
        <f>'Stocks Returns'!C2280</f>
        <v>1.0197937833972937E-2</v>
      </c>
      <c r="E2284" s="5">
        <f>'Stocks Returns'!D2280</f>
        <v>-5.6149443904545127E-3</v>
      </c>
      <c r="F2284" s="5">
        <f>'Stocks Returns'!E2280</f>
        <v>1.2639208060809537E-2</v>
      </c>
      <c r="G2284" s="5">
        <f t="shared" si="140"/>
        <v>-2.7249315269241899E-3</v>
      </c>
      <c r="H2284" s="5">
        <f t="shared" si="141"/>
        <v>1.1925296427019137E-3</v>
      </c>
      <c r="I2284" s="5">
        <f t="shared" si="142"/>
        <v>-1.4653516226765494E-2</v>
      </c>
      <c r="J2284" s="5">
        <f t="shared" si="143"/>
        <v>6.2786589522343377E-3</v>
      </c>
    </row>
    <row r="2285" spans="1:10" ht="15" customHeight="1" x14ac:dyDescent="0.2">
      <c r="A2285" s="3">
        <f>'2_CVaR_t2'!A2285</f>
        <v>45489</v>
      </c>
      <c r="B2285" s="5">
        <f>'2_CVaR_t2'!D2285-1</f>
        <v>3.4422687998105772E-3</v>
      </c>
      <c r="C2285" s="5">
        <f>'Stocks Returns'!B2281</f>
        <v>7.547169811320753E-2</v>
      </c>
      <c r="D2285" s="5">
        <f>'Stocks Returns'!C2281</f>
        <v>2.9800707766809431E-3</v>
      </c>
      <c r="E2285" s="5">
        <f>'Stocks Returns'!D2281</f>
        <v>2.9536323162123956E-2</v>
      </c>
      <c r="F2285" s="5">
        <f>'Stocks Returns'!E2281</f>
        <v>5.4115387972419882E-3</v>
      </c>
      <c r="G2285" s="5">
        <f t="shared" si="140"/>
        <v>7.2647912656661526E-2</v>
      </c>
      <c r="H2285" s="5">
        <f t="shared" si="141"/>
        <v>-2.0389338257131209E-3</v>
      </c>
      <c r="I2285" s="5">
        <f t="shared" si="142"/>
        <v>2.4495453838639415E-2</v>
      </c>
      <c r="J2285" s="5">
        <f t="shared" si="143"/>
        <v>1.862743232569063E-3</v>
      </c>
    </row>
    <row r="2286" spans="1:10" ht="15" customHeight="1" x14ac:dyDescent="0.2">
      <c r="A2286" s="3">
        <f>'2_CVaR_t2'!A2286</f>
        <v>45490</v>
      </c>
      <c r="B2286" s="5">
        <f>'2_CVaR_t2'!D2286-1</f>
        <v>6.2663376051959041E-3</v>
      </c>
      <c r="C2286" s="5">
        <f>'Stocks Returns'!B2282</f>
        <v>4.2606516290726759E-2</v>
      </c>
      <c r="D2286" s="5">
        <f>'Stocks Returns'!C2282</f>
        <v>1.2813370473537589E-2</v>
      </c>
      <c r="E2286" s="5">
        <f>'Stocks Returns'!D2282</f>
        <v>-3.4700980909186829E-2</v>
      </c>
      <c r="F2286" s="5">
        <f>'Stocks Returns'!E2282</f>
        <v>7.7263651358625562E-3</v>
      </c>
      <c r="G2286" s="5">
        <f t="shared" si="140"/>
        <v>3.7067916606593337E-2</v>
      </c>
      <c r="H2286" s="5">
        <f t="shared" si="141"/>
        <v>3.6380779592369641E-3</v>
      </c>
      <c r="I2286" s="5">
        <f t="shared" si="142"/>
        <v>-4.3909918582755295E-2</v>
      </c>
      <c r="J2286" s="5">
        <f t="shared" si="143"/>
        <v>1.2459905162265231E-3</v>
      </c>
    </row>
    <row r="2287" spans="1:10" ht="15" customHeight="1" x14ac:dyDescent="0.2">
      <c r="A2287" s="3">
        <f>'2_CVaR_t2'!A2287</f>
        <v>45491</v>
      </c>
      <c r="B2287" s="5">
        <f>'2_CVaR_t2'!D2287-1</f>
        <v>-8.1045769961990421E-3</v>
      </c>
      <c r="C2287" s="5">
        <f>'Stocks Returns'!B2283</f>
        <v>2.4038461538461453E-2</v>
      </c>
      <c r="D2287" s="5">
        <f>'Stocks Returns'!C2283</f>
        <v>-1.3018335166849915E-2</v>
      </c>
      <c r="E2287" s="5">
        <f>'Stocks Returns'!D2283</f>
        <v>0</v>
      </c>
      <c r="F2287" s="5">
        <f>'Stocks Returns'!E2283</f>
        <v>4.565816678153034E-3</v>
      </c>
      <c r="G2287" s="5">
        <f t="shared" si="140"/>
        <v>3.2314809758186729E-2</v>
      </c>
      <c r="H2287" s="5">
        <f t="shared" si="141"/>
        <v>-1.0434140153508607E-3</v>
      </c>
      <c r="I2287" s="5">
        <f t="shared" si="142"/>
        <v>1.2001223423643313E-2</v>
      </c>
      <c r="J2287" s="5">
        <f t="shared" si="143"/>
        <v>1.3003446947694839E-2</v>
      </c>
    </row>
    <row r="2288" spans="1:10" ht="15" customHeight="1" x14ac:dyDescent="0.2">
      <c r="A2288" s="3">
        <f>'2_CVaR_t2'!A2288</f>
        <v>45492</v>
      </c>
      <c r="B2288" s="5">
        <f>'2_CVaR_t2'!D2288-1</f>
        <v>-1.015208775276577E-2</v>
      </c>
      <c r="C2288" s="5">
        <f>'Stocks Returns'!B2284</f>
        <v>1.7605633802816989E-2</v>
      </c>
      <c r="D2288" s="5">
        <f>'Stocks Returns'!C2284</f>
        <v>-1.37094607874646E-2</v>
      </c>
      <c r="E2288" s="5">
        <f>'Stocks Returns'!D2284</f>
        <v>-3.0048076923076872E-2</v>
      </c>
      <c r="F2288" s="5">
        <f>'Stocks Returns'!E2284</f>
        <v>-1.9380842123317032E-2</v>
      </c>
      <c r="G2288" s="5">
        <f t="shared" si="140"/>
        <v>2.7850280855228525E-2</v>
      </c>
      <c r="H2288" s="5">
        <f t="shared" si="141"/>
        <v>1.2788586887455301E-3</v>
      </c>
      <c r="I2288" s="5">
        <f t="shared" si="142"/>
        <v>-1.5024914103117138E-2</v>
      </c>
      <c r="J2288" s="5">
        <f t="shared" si="143"/>
        <v>-8.8177538488865351E-3</v>
      </c>
    </row>
    <row r="2289" spans="1:10" ht="15" customHeight="1" x14ac:dyDescent="0.2">
      <c r="A2289" s="3">
        <f>'2_CVaR_t2'!A2289</f>
        <v>45495</v>
      </c>
      <c r="B2289" s="5">
        <f>'2_CVaR_t2'!D2289-1</f>
        <v>7.8387248884270733E-3</v>
      </c>
      <c r="C2289" s="5">
        <f>'Stocks Returns'!B2285</f>
        <v>-1.3840830449826869E-2</v>
      </c>
      <c r="D2289" s="5">
        <f>'Stocks Returns'!C2285</f>
        <v>8.4758532358923944E-3</v>
      </c>
      <c r="E2289" s="5">
        <f>'Stocks Returns'!D2285</f>
        <v>4.9003041568097538E-2</v>
      </c>
      <c r="F2289" s="5">
        <f>'Stocks Returns'!E2285</f>
        <v>-1.7752514210756409E-2</v>
      </c>
      <c r="G2289" s="5">
        <f t="shared" si="140"/>
        <v>-2.0890986566173726E-2</v>
      </c>
      <c r="H2289" s="5">
        <f t="shared" si="141"/>
        <v>-3.0135805789554757E-3</v>
      </c>
      <c r="I2289" s="5">
        <f t="shared" si="142"/>
        <v>3.7473403472211973E-2</v>
      </c>
      <c r="J2289" s="5">
        <f t="shared" si="143"/>
        <v>-2.5865135756182867E-2</v>
      </c>
    </row>
    <row r="2290" spans="1:10" ht="15" customHeight="1" x14ac:dyDescent="0.2">
      <c r="A2290" s="3">
        <f>'2_CVaR_t2'!A2290</f>
        <v>45496</v>
      </c>
      <c r="B2290" s="5">
        <f>'2_CVaR_t2'!D2290-1</f>
        <v>-8.7256217192333008E-3</v>
      </c>
      <c r="C2290" s="5">
        <f>'Stocks Returns'!B2286</f>
        <v>8.187134502923854E-3</v>
      </c>
      <c r="D2290" s="5">
        <f>'Stocks Returns'!C2286</f>
        <v>-1.0907325090582898E-2</v>
      </c>
      <c r="E2290" s="5">
        <f>'Stocks Returns'!D2286</f>
        <v>-3.6619415807560229E-2</v>
      </c>
      <c r="F2290" s="5">
        <f>'Stocks Returns'!E2286</f>
        <v>-1.3265669515669432E-2</v>
      </c>
      <c r="G2290" s="5">
        <f t="shared" si="140"/>
        <v>1.7060501126324831E-2</v>
      </c>
      <c r="H2290" s="5">
        <f t="shared" si="141"/>
        <v>1.9816108576443305E-3</v>
      </c>
      <c r="I2290" s="5">
        <f t="shared" si="142"/>
        <v>-2.3701586935377737E-2</v>
      </c>
      <c r="J2290" s="5">
        <f t="shared" si="143"/>
        <v>-4.183351801271204E-3</v>
      </c>
    </row>
    <row r="2291" spans="1:10" ht="15" customHeight="1" x14ac:dyDescent="0.2">
      <c r="A2291" s="3">
        <f>'2_CVaR_t2'!A2291</f>
        <v>45497</v>
      </c>
      <c r="B2291" s="5">
        <f>'2_CVaR_t2'!D2291-1</f>
        <v>-2.6878380698689974E-2</v>
      </c>
      <c r="C2291" s="5">
        <f>'Stocks Returns'!B2287</f>
        <v>-1.7401392111368708E-2</v>
      </c>
      <c r="D2291" s="5">
        <f>'Stocks Returns'!C2287</f>
        <v>-4.0107254805695214E-2</v>
      </c>
      <c r="E2291" s="5">
        <f>'Stocks Returns'!D2287</f>
        <v>-3.5001672054397526E-2</v>
      </c>
      <c r="F2291" s="5">
        <f>'Stocks Returns'!E2287</f>
        <v>2.4361634936389542E-3</v>
      </c>
      <c r="G2291" s="5">
        <f t="shared" si="140"/>
        <v>8.9224588109337866E-3</v>
      </c>
      <c r="H2291" s="5">
        <f t="shared" si="141"/>
        <v>-5.022230703560851E-4</v>
      </c>
      <c r="I2291" s="5">
        <f t="shared" si="142"/>
        <v>4.7079757793812294E-3</v>
      </c>
      <c r="J2291" s="5">
        <f t="shared" si="143"/>
        <v>3.0362302545707331E-2</v>
      </c>
    </row>
    <row r="2292" spans="1:10" ht="15" customHeight="1" x14ac:dyDescent="0.2">
      <c r="A2292" s="3">
        <f>'2_CVaR_t2'!A2292</f>
        <v>45498</v>
      </c>
      <c r="B2292" s="5">
        <f>'2_CVaR_t2'!D2292-1</f>
        <v>-1.9520419931287059E-3</v>
      </c>
      <c r="C2292" s="5">
        <f>'Stocks Returns'!B2288</f>
        <v>-5.6670602125147629E-2</v>
      </c>
      <c r="D2292" s="5">
        <f>'Stocks Returns'!C2288</f>
        <v>-1.6917810913954501E-3</v>
      </c>
      <c r="E2292" s="5">
        <f>'Stocks Returns'!D2288</f>
        <v>-1.7789072426937613E-2</v>
      </c>
      <c r="F2292" s="5">
        <f>'Stocks Returns'!E2288</f>
        <v>-6.3006300630052969E-4</v>
      </c>
      <c r="G2292" s="5">
        <f t="shared" si="140"/>
        <v>-5.4308766161714893E-2</v>
      </c>
      <c r="H2292" s="5">
        <f t="shared" si="141"/>
        <v>1.228223688349646E-3</v>
      </c>
      <c r="I2292" s="5">
        <f t="shared" si="142"/>
        <v>-1.4868430315682676E-2</v>
      </c>
      <c r="J2292" s="5">
        <f t="shared" si="143"/>
        <v>1.420809718406107E-3</v>
      </c>
    </row>
    <row r="2293" spans="1:10" ht="15" customHeight="1" x14ac:dyDescent="0.2">
      <c r="A2293" s="3">
        <f>'2_CVaR_t2'!A2293</f>
        <v>45499</v>
      </c>
      <c r="B2293" s="5">
        <f>'2_CVaR_t2'!D2293-1</f>
        <v>1.5233950723211764E-2</v>
      </c>
      <c r="C2293" s="5">
        <f>'Stocks Returns'!B2289</f>
        <v>4.0050062578222745E-2</v>
      </c>
      <c r="D2293" s="5">
        <f>'Stocks Returns'!C2289</f>
        <v>2.2542760305824805E-2</v>
      </c>
      <c r="E2293" s="5">
        <f>'Stocks Returns'!D2289</f>
        <v>2.1168999176761183E-2</v>
      </c>
      <c r="F2293" s="5">
        <f>'Stocks Returns'!E2289</f>
        <v>-1.5311177159326173E-3</v>
      </c>
      <c r="G2293" s="5">
        <f t="shared" si="140"/>
        <v>2.5890779278355945E-2</v>
      </c>
      <c r="H2293" s="5">
        <f t="shared" si="141"/>
        <v>1.6949544397066793E-4</v>
      </c>
      <c r="I2293" s="5">
        <f t="shared" si="142"/>
        <v>-1.2753187190322028E-3</v>
      </c>
      <c r="J2293" s="5">
        <f t="shared" si="143"/>
        <v>-1.7320495975867951E-2</v>
      </c>
    </row>
    <row r="2294" spans="1:10" ht="15" customHeight="1" x14ac:dyDescent="0.2">
      <c r="A2294" s="3">
        <f>'2_CVaR_t2'!A2294</f>
        <v>45502</v>
      </c>
      <c r="B2294" s="5">
        <f>'2_CVaR_t2'!D2294-1</f>
        <v>5.8327258864316889E-3</v>
      </c>
      <c r="C2294" s="5">
        <f>'Stocks Returns'!B2290</f>
        <v>1.3237063778579916E-2</v>
      </c>
      <c r="D2294" s="5">
        <f>'Stocks Returns'!C2290</f>
        <v>8.2482848994065439E-3</v>
      </c>
      <c r="E2294" s="5">
        <f>'Stocks Returns'!D2290</f>
        <v>1.3013935275826283E-2</v>
      </c>
      <c r="F2294" s="5">
        <f>'Stocks Returns'!E2290</f>
        <v>-1.5695471766191571E-2</v>
      </c>
      <c r="G2294" s="5">
        <f t="shared" si="140"/>
        <v>8.1153007030676863E-3</v>
      </c>
      <c r="H2294" s="5">
        <f t="shared" si="141"/>
        <v>-2.888449958658116E-4</v>
      </c>
      <c r="I2294" s="5">
        <f t="shared" si="142"/>
        <v>4.4449690072604735E-3</v>
      </c>
      <c r="J2294" s="5">
        <f t="shared" si="143"/>
        <v>-2.1725727383666009E-2</v>
      </c>
    </row>
    <row r="2295" spans="1:10" ht="15" customHeight="1" x14ac:dyDescent="0.2">
      <c r="A2295" s="3">
        <f>'2_CVaR_t2'!A2295</f>
        <v>45503</v>
      </c>
      <c r="B2295" s="5">
        <f>'2_CVaR_t2'!D2295-1</f>
        <v>2.7983932567765546E-3</v>
      </c>
      <c r="C2295" s="5">
        <f>'Stocks Returns'!B2291</f>
        <v>4.2755344418052177E-2</v>
      </c>
      <c r="D2295" s="5">
        <f>'Stocks Returns'!C2291</f>
        <v>5.7339427622542516E-3</v>
      </c>
      <c r="E2295" s="5">
        <f>'Stocks Returns'!D2291</f>
        <v>-1.6143701682582834E-2</v>
      </c>
      <c r="F2295" s="5">
        <f>'Stocks Returns'!E2291</f>
        <v>7.2397360703810865E-3</v>
      </c>
      <c r="G2295" s="5">
        <f t="shared" si="140"/>
        <v>4.0550524930639431E-2</v>
      </c>
      <c r="H2295" s="5">
        <f t="shared" si="141"/>
        <v>1.6625539301209401E-3</v>
      </c>
      <c r="I2295" s="5">
        <f t="shared" si="142"/>
        <v>-2.0234269346562649E-2</v>
      </c>
      <c r="J2295" s="5">
        <f t="shared" si="143"/>
        <v>4.3593279233100461E-3</v>
      </c>
    </row>
    <row r="2296" spans="1:10" ht="15" customHeight="1" x14ac:dyDescent="0.2">
      <c r="A2296" s="3">
        <f>'2_CVaR_t2'!A2296</f>
        <v>45504</v>
      </c>
      <c r="B2296" s="5">
        <f>'2_CVaR_t2'!D2296-1</f>
        <v>7.5146193307105147E-3</v>
      </c>
      <c r="C2296" s="5">
        <f>'Stocks Returns'!B2292</f>
        <v>-1.4806378132118381E-2</v>
      </c>
      <c r="D2296" s="5">
        <f>'Stocks Returns'!C2292</f>
        <v>9.7673851131185874E-3</v>
      </c>
      <c r="E2296" s="5">
        <f>'Stocks Returns'!D2292</f>
        <v>2.5883984284723827E-2</v>
      </c>
      <c r="F2296" s="5">
        <f>'Stocks Returns'!E2292</f>
        <v>1.1736875625511844E-2</v>
      </c>
      <c r="G2296" s="5">
        <f t="shared" si="140"/>
        <v>-2.1544967342711677E-2</v>
      </c>
      <c r="H2296" s="5">
        <f t="shared" si="141"/>
        <v>-1.2450504043966283E-3</v>
      </c>
      <c r="I2296" s="5">
        <f t="shared" si="142"/>
        <v>1.4832696473586498E-2</v>
      </c>
      <c r="J2296" s="5">
        <f t="shared" si="143"/>
        <v>3.9606981011330103E-3</v>
      </c>
    </row>
    <row r="2297" spans="1:10" ht="15" customHeight="1" x14ac:dyDescent="0.2">
      <c r="A2297" s="3">
        <f>'2_CVaR_t2'!A2297</f>
        <v>45505</v>
      </c>
      <c r="B2297" s="5">
        <f>'2_CVaR_t2'!D2297-1</f>
        <v>-1.992854709369607E-3</v>
      </c>
      <c r="C2297" s="5">
        <f>'Stocks Returns'!B2293</f>
        <v>-3.1213872832369871E-2</v>
      </c>
      <c r="D2297" s="5">
        <f>'Stocks Returns'!C2293</f>
        <v>9.786581016517637E-4</v>
      </c>
      <c r="E2297" s="5">
        <f>'Stocks Returns'!D2293</f>
        <v>-4.9673349853570636E-2</v>
      </c>
      <c r="F2297" s="5">
        <f>'Stocks Returns'!E2293</f>
        <v>-2.5269784172661902E-2</v>
      </c>
      <c r="G2297" s="5">
        <f t="shared" si="140"/>
        <v>-2.8812803071762646E-2</v>
      </c>
      <c r="H2297" s="5">
        <f t="shared" si="141"/>
        <v>3.958728485620332E-3</v>
      </c>
      <c r="I2297" s="5">
        <f t="shared" si="142"/>
        <v>-4.6692471890228716E-2</v>
      </c>
      <c r="J2297" s="5">
        <f t="shared" si="143"/>
        <v>-2.3176545021230881E-2</v>
      </c>
    </row>
    <row r="2298" spans="1:10" ht="15" customHeight="1" x14ac:dyDescent="0.2">
      <c r="A2298" s="3">
        <f>'2_CVaR_t2'!A2298</f>
        <v>45506</v>
      </c>
      <c r="B2298" s="5">
        <f>'2_CVaR_t2'!D2298-1</f>
        <v>-3.9948482883171987E-3</v>
      </c>
      <c r="C2298" s="5">
        <f>'Stocks Returns'!B2294</f>
        <v>-1.3126491646778149E-2</v>
      </c>
      <c r="D2298" s="5">
        <f>'Stocks Returns'!C2294</f>
        <v>2.445005243863374E-3</v>
      </c>
      <c r="E2298" s="5">
        <f>'Stocks Returns'!D2294</f>
        <v>-0.10596183477539411</v>
      </c>
      <c r="F2298" s="5">
        <f>'Stocks Returns'!E2294</f>
        <v>-2.4171971584094565E-2</v>
      </c>
      <c r="G2298" s="5">
        <f t="shared" si="140"/>
        <v>-8.800879310826697E-3</v>
      </c>
      <c r="H2298" s="5">
        <f t="shared" si="141"/>
        <v>8.3714846161777844E-3</v>
      </c>
      <c r="I2298" s="5">
        <f t="shared" si="142"/>
        <v>-0.10002619662435056</v>
      </c>
      <c r="J2298" s="5">
        <f t="shared" si="143"/>
        <v>-2.0000524411307421E-2</v>
      </c>
    </row>
    <row r="2299" spans="1:10" ht="15" customHeight="1" x14ac:dyDescent="0.2">
      <c r="A2299" s="3">
        <f>'2_CVaR_t2'!A2299</f>
        <v>45509</v>
      </c>
      <c r="B2299" s="5">
        <f>'2_CVaR_t2'!D2299-1</f>
        <v>-2.487871704207878E-2</v>
      </c>
      <c r="C2299" s="5">
        <f>'Stocks Returns'!B2295</f>
        <v>-4.7158403869407506E-2</v>
      </c>
      <c r="D2299" s="5">
        <f>'Stocks Returns'!C2295</f>
        <v>-3.8038098117601393E-2</v>
      </c>
      <c r="E2299" s="5">
        <f>'Stocks Returns'!D2295</f>
        <v>-2.081399973485365E-2</v>
      </c>
      <c r="F2299" s="5">
        <f>'Stocks Returns'!E2295</f>
        <v>-1.134537203365793E-2</v>
      </c>
      <c r="G2299" s="5">
        <f t="shared" si="140"/>
        <v>-2.2756855737676305E-2</v>
      </c>
      <c r="H2299" s="5">
        <f t="shared" si="141"/>
        <v>-1.3760463365760853E-3</v>
      </c>
      <c r="I2299" s="5">
        <f t="shared" si="142"/>
        <v>1.5944326664390517E-2</v>
      </c>
      <c r="J2299" s="5">
        <f t="shared" si="143"/>
        <v>1.4504977617842897E-2</v>
      </c>
    </row>
    <row r="2300" spans="1:10" ht="15" customHeight="1" x14ac:dyDescent="0.2">
      <c r="A2300" s="3">
        <f>'2_CVaR_t2'!A2300</f>
        <v>45510</v>
      </c>
      <c r="B2300" s="5">
        <f>'2_CVaR_t2'!D2300-1</f>
        <v>5.0695372890825485E-3</v>
      </c>
      <c r="C2300" s="5">
        <f>'Stocks Returns'!B2296</f>
        <v>-3.9340101522842619E-2</v>
      </c>
      <c r="D2300" s="5">
        <f>'Stocks Returns'!C2296</f>
        <v>7.0975694499957331E-3</v>
      </c>
      <c r="E2300" s="5">
        <f>'Stocks Returns'!D2296</f>
        <v>1.0966693744922873E-2</v>
      </c>
      <c r="F2300" s="5">
        <f>'Stocks Returns'!E2296</f>
        <v>1.1762455771253677E-2</v>
      </c>
      <c r="G2300" s="5">
        <f t="shared" si="140"/>
        <v>-4.3728201431768782E-2</v>
      </c>
      <c r="H2300" s="5">
        <f t="shared" si="141"/>
        <v>-3.1634718091908161E-4</v>
      </c>
      <c r="I2300" s="5">
        <f t="shared" si="142"/>
        <v>3.5241243374002076E-3</v>
      </c>
      <c r="J2300" s="5">
        <f t="shared" si="143"/>
        <v>6.5244427870709363E-3</v>
      </c>
    </row>
    <row r="2301" spans="1:10" ht="15" customHeight="1" x14ac:dyDescent="0.2">
      <c r="A2301" s="3">
        <f>'2_CVaR_t2'!A2301</f>
        <v>45511</v>
      </c>
      <c r="B2301" s="5">
        <f>'2_CVaR_t2'!D2301-1</f>
        <v>-6.0162793637805745E-3</v>
      </c>
      <c r="C2301" s="5">
        <f>'Stocks Returns'!B2297</f>
        <v>1.8494055482166427E-2</v>
      </c>
      <c r="D2301" s="5">
        <f>'Stocks Returns'!C2297</f>
        <v>-6.7373964222101623E-3</v>
      </c>
      <c r="E2301" s="5">
        <f>'Stocks Returns'!D2297</f>
        <v>-3.5757332261952657E-2</v>
      </c>
      <c r="F2301" s="5">
        <f>'Stocks Returns'!E2297</f>
        <v>1.0680529300567176E-2</v>
      </c>
      <c r="G2301" s="5">
        <f t="shared" si="140"/>
        <v>2.4762895912734551E-2</v>
      </c>
      <c r="H2301" s="5">
        <f t="shared" si="141"/>
        <v>2.1640988306236165E-3</v>
      </c>
      <c r="I2301" s="5">
        <f t="shared" si="142"/>
        <v>-2.68382459486518E-2</v>
      </c>
      <c r="J2301" s="5">
        <f t="shared" si="143"/>
        <v>1.6950361962609926E-2</v>
      </c>
    </row>
    <row r="2302" spans="1:10" ht="15" customHeight="1" x14ac:dyDescent="0.2">
      <c r="A2302" s="3">
        <f>'2_CVaR_t2'!A2302</f>
        <v>45512</v>
      </c>
      <c r="B2302" s="5">
        <f>'2_CVaR_t2'!D2302-1</f>
        <v>1.1942478354245445E-2</v>
      </c>
      <c r="C2302" s="5">
        <f>'Stocks Returns'!B2298</f>
        <v>-8.9494163424124529E-2</v>
      </c>
      <c r="D2302" s="5">
        <f>'Stocks Returns'!C2298</f>
        <v>1.2903867144862025E-2</v>
      </c>
      <c r="E2302" s="5">
        <f>'Stocks Returns'!D2298</f>
        <v>7.333333333333325E-2</v>
      </c>
      <c r="F2302" s="5">
        <f>'Stocks Returns'!E2298</f>
        <v>1.2531562704573007E-2</v>
      </c>
      <c r="G2302" s="5">
        <f t="shared" si="140"/>
        <v>-0.10048931134600736</v>
      </c>
      <c r="H2302" s="5">
        <f t="shared" si="141"/>
        <v>-4.6252144614631931E-3</v>
      </c>
      <c r="I2302" s="5">
        <f t="shared" si="142"/>
        <v>5.5746928877928717E-2</v>
      </c>
      <c r="J2302" s="5">
        <f t="shared" si="143"/>
        <v>1.5896077758360133E-4</v>
      </c>
    </row>
    <row r="2303" spans="1:10" ht="15" customHeight="1" x14ac:dyDescent="0.2">
      <c r="A2303" s="3">
        <f>'2_CVaR_t2'!A2303</f>
        <v>45513</v>
      </c>
      <c r="B2303" s="5">
        <f>'2_CVaR_t2'!D2303-1</f>
        <v>-9.2940466237101393E-4</v>
      </c>
      <c r="C2303" s="5">
        <f>'Stocks Returns'!B2299</f>
        <v>7.1225071225078374E-4</v>
      </c>
      <c r="D2303" s="5">
        <f>'Stocks Returns'!C2299</f>
        <v>-2.6979168310381496E-4</v>
      </c>
      <c r="E2303" s="5">
        <f>'Stocks Returns'!D2299</f>
        <v>-1.5398550724637694E-2</v>
      </c>
      <c r="F2303" s="5">
        <f>'Stocks Returns'!E2299</f>
        <v>3.1402974046366161E-3</v>
      </c>
      <c r="G2303" s="5">
        <f t="shared" si="140"/>
        <v>2.0910120530295592E-3</v>
      </c>
      <c r="H2303" s="5">
        <f t="shared" si="141"/>
        <v>1.1451594067356456E-3</v>
      </c>
      <c r="I2303" s="5">
        <f t="shared" si="142"/>
        <v>-1.3987228175221075E-2</v>
      </c>
      <c r="J2303" s="5">
        <f t="shared" si="143"/>
        <v>4.1296017376823493E-3</v>
      </c>
    </row>
    <row r="2304" spans="1:10" ht="15" customHeight="1" x14ac:dyDescent="0.2">
      <c r="A2304" s="3">
        <f>'2_CVaR_t2'!A2304</f>
        <v>45516</v>
      </c>
      <c r="B2304" s="5">
        <f>'2_CVaR_t2'!D2304-1</f>
        <v>5.9977166387814584E-4</v>
      </c>
      <c r="C2304" s="5">
        <f>'Stocks Returns'!B2300</f>
        <v>-4.4839857651245651E-2</v>
      </c>
      <c r="D2304" s="5">
        <f>'Stocks Returns'!C2300</f>
        <v>5.0007699414855722E-4</v>
      </c>
      <c r="E2304" s="5">
        <f>'Stocks Returns'!D2300</f>
        <v>4.3369693783676944E-3</v>
      </c>
      <c r="F2304" s="5">
        <f>'Stocks Returns'!E2300</f>
        <v>1.3074302550409644E-2</v>
      </c>
      <c r="G2304" s="5">
        <f t="shared" si="140"/>
        <v>-4.4931113485358137E-2</v>
      </c>
      <c r="H2304" s="5">
        <f t="shared" si="141"/>
        <v>-3.3551803154682357E-4</v>
      </c>
      <c r="I2304" s="5">
        <f t="shared" si="142"/>
        <v>3.4913669424643918E-3</v>
      </c>
      <c r="J2304" s="5">
        <f t="shared" si="143"/>
        <v>1.2476215924414702E-2</v>
      </c>
    </row>
    <row r="2305" spans="1:10" ht="15" customHeight="1" x14ac:dyDescent="0.2">
      <c r="A2305" s="3">
        <f>'2_CVaR_t2'!A2305</f>
        <v>45517</v>
      </c>
      <c r="B2305" s="5">
        <f>'2_CVaR_t2'!D2305-1</f>
        <v>2.4218876923276511E-3</v>
      </c>
      <c r="C2305" s="5">
        <f>'Stocks Returns'!B2301</f>
        <v>5.216095380029806E-2</v>
      </c>
      <c r="D2305" s="5">
        <f>'Stocks Returns'!C2301</f>
        <v>9.2346797624687227E-4</v>
      </c>
      <c r="E2305" s="5">
        <f>'Stocks Returns'!D2301</f>
        <v>3.5592776760010381E-2</v>
      </c>
      <c r="F2305" s="5">
        <f>'Stocks Returns'!E2301</f>
        <v>-1.5359447423429984E-2</v>
      </c>
      <c r="G2305" s="5">
        <f t="shared" si="140"/>
        <v>5.0318074029503605E-2</v>
      </c>
      <c r="H2305" s="5">
        <f t="shared" si="141"/>
        <v>-2.5938035046022094E-3</v>
      </c>
      <c r="I2305" s="5">
        <f t="shared" si="142"/>
        <v>3.2057897018299808E-2</v>
      </c>
      <c r="J2305" s="5">
        <f t="shared" si="143"/>
        <v>-1.784901671249917E-2</v>
      </c>
    </row>
    <row r="2306" spans="1:10" ht="15" customHeight="1" x14ac:dyDescent="0.2">
      <c r="A2306" s="3">
        <f>'2_CVaR_t2'!A2306</f>
        <v>45518</v>
      </c>
      <c r="B2306" s="5">
        <f>'2_CVaR_t2'!D2306-1</f>
        <v>1.8001335432333843E-3</v>
      </c>
      <c r="C2306" s="5">
        <f>'Stocks Returns'!B2302</f>
        <v>-1.4164305949008416E-2</v>
      </c>
      <c r="D2306" s="5">
        <f>'Stocks Returns'!C2302</f>
        <v>3.8826755401819568E-3</v>
      </c>
      <c r="E2306" s="5">
        <f>'Stocks Returns'!D2302</f>
        <v>-1.3141268637857029E-2</v>
      </c>
      <c r="F2306" s="5">
        <f>'Stocks Returns'!E2302</f>
        <v>9.1378992062025599E-3</v>
      </c>
      <c r="G2306" s="5">
        <f t="shared" si="140"/>
        <v>-1.5409485335589919E-2</v>
      </c>
      <c r="H2306" s="5">
        <f t="shared" si="141"/>
        <v>1.2804629449840888E-3</v>
      </c>
      <c r="I2306" s="5">
        <f t="shared" si="142"/>
        <v>-1.5758495882775978E-2</v>
      </c>
      <c r="J2306" s="5">
        <f t="shared" si="143"/>
        <v>7.2937537953849767E-3</v>
      </c>
    </row>
    <row r="2307" spans="1:10" ht="15" customHeight="1" x14ac:dyDescent="0.2">
      <c r="A2307" s="3">
        <f>'2_CVaR_t2'!A2307</f>
        <v>45519</v>
      </c>
      <c r="B2307" s="5">
        <f>'2_CVaR_t2'!D2307-1</f>
        <v>1.5762283670097244E-2</v>
      </c>
      <c r="C2307" s="5">
        <f>'Stocks Returns'!B2303</f>
        <v>4.0229885057471382E-2</v>
      </c>
      <c r="D2307" s="5">
        <f>'Stocks Returns'!C2303</f>
        <v>2.1674588984678334E-2</v>
      </c>
      <c r="E2307" s="5">
        <f>'Stocks Returns'!D2303</f>
        <v>4.0973111395646633E-2</v>
      </c>
      <c r="F2307" s="5">
        <f>'Stocks Returns'!E2303</f>
        <v>1.7378578615201645E-2</v>
      </c>
      <c r="G2307" s="5">
        <f t="shared" si="140"/>
        <v>2.5562708395242904E-2</v>
      </c>
      <c r="H2307" s="5">
        <f t="shared" si="141"/>
        <v>-1.4762432779468586E-3</v>
      </c>
      <c r="I2307" s="5">
        <f t="shared" si="142"/>
        <v>1.7749022189033691E-2</v>
      </c>
      <c r="J2307" s="5">
        <f t="shared" si="143"/>
        <v>1.0407541565820438E-3</v>
      </c>
    </row>
    <row r="2308" spans="1:10" ht="15" customHeight="1" x14ac:dyDescent="0.2">
      <c r="A2308" s="3">
        <f>'2_CVaR_t2'!A2308</f>
        <v>45520</v>
      </c>
      <c r="B2308" s="5">
        <f>'2_CVaR_t2'!D2308-1</f>
        <v>1.1033825547366316E-3</v>
      </c>
      <c r="C2308" s="5">
        <f>'Stocks Returns'!B2304</f>
        <v>2.3480662983425438E-2</v>
      </c>
      <c r="D2308" s="5">
        <f>'Stocks Returns'!C2304</f>
        <v>2.1735382308845086E-3</v>
      </c>
      <c r="E2308" s="5">
        <f>'Stocks Returns'!D2304</f>
        <v>-5.5350553505535416E-3</v>
      </c>
      <c r="F2308" s="5">
        <f>'Stocks Returns'!E2304</f>
        <v>-4.4951901465428712E-4</v>
      </c>
      <c r="G2308" s="5">
        <f t="shared" si="140"/>
        <v>2.2905279422303113E-2</v>
      </c>
      <c r="H2308" s="5">
        <f t="shared" si="141"/>
        <v>5.9676018089874715E-4</v>
      </c>
      <c r="I2308" s="5">
        <f t="shared" si="142"/>
        <v>-7.1239415941820664E-3</v>
      </c>
      <c r="J2308" s="5">
        <f t="shared" si="143"/>
        <v>-1.5703886325779989E-3</v>
      </c>
    </row>
    <row r="2309" spans="1:10" ht="15" customHeight="1" x14ac:dyDescent="0.2">
      <c r="A2309" s="3">
        <f>'2_CVaR_t2'!A2309</f>
        <v>45523</v>
      </c>
      <c r="B2309" s="5">
        <f>'2_CVaR_t2'!D2309-1</f>
        <v>-1.3286995316854622E-3</v>
      </c>
      <c r="C2309" s="5">
        <f>'Stocks Returns'!B2305</f>
        <v>2.9689608636977116E-2</v>
      </c>
      <c r="D2309" s="5">
        <f>'Stocks Returns'!C2305</f>
        <v>-3.403023189102794E-3</v>
      </c>
      <c r="E2309" s="5">
        <f>'Stocks Returns'!D2305</f>
        <v>1.4594928880643288E-2</v>
      </c>
      <c r="F2309" s="5">
        <f>'Stocks Returns'!E2305</f>
        <v>5.0368771361755105E-3</v>
      </c>
      <c r="G2309" s="5">
        <f t="shared" si="140"/>
        <v>3.1452217350790991E-2</v>
      </c>
      <c r="H2309" s="5">
        <f t="shared" si="141"/>
        <v>-1.400414873825616E-3</v>
      </c>
      <c r="I2309" s="5">
        <f t="shared" si="142"/>
        <v>1.6595574290737648E-2</v>
      </c>
      <c r="J2309" s="5">
        <f t="shared" si="143"/>
        <v>6.4406772043833164E-3</v>
      </c>
    </row>
    <row r="2310" spans="1:10" ht="15" customHeight="1" x14ac:dyDescent="0.2">
      <c r="A2310" s="3">
        <f>'2_CVaR_t2'!A2310</f>
        <v>45524</v>
      </c>
      <c r="B2310" s="5">
        <f>'2_CVaR_t2'!D2310-1</f>
        <v>2.5721889813663523E-3</v>
      </c>
      <c r="C2310" s="5">
        <f>'Stocks Returns'!B2306</f>
        <v>1.8348623853210899E-2</v>
      </c>
      <c r="D2310" s="5">
        <f>'Stocks Returns'!C2306</f>
        <v>5.8918452358613926E-3</v>
      </c>
      <c r="E2310" s="5">
        <f>'Stocks Returns'!D2306</f>
        <v>-2.1333658417652113E-2</v>
      </c>
      <c r="F2310" s="5">
        <f>'Stocks Returns'!E2306</f>
        <v>-1.6914265258636152E-2</v>
      </c>
      <c r="G2310" s="5">
        <f t="shared" ref="G2310:G2373" si="144">C2310-($P$11+$O$11*$B2310)</f>
        <v>1.636125749018863E-2</v>
      </c>
      <c r="H2310" s="5">
        <f t="shared" ref="H2310:H2373" si="145">D2310-($P$12+$O$12*$B2310)</f>
        <v>2.1533697143797763E-3</v>
      </c>
      <c r="I2310" s="5">
        <f t="shared" ref="I2310:I2373" si="146">E2310-($P$13+$O$13*$B2310)</f>
        <v>-2.5090369173049173E-2</v>
      </c>
      <c r="J2310" s="5">
        <f t="shared" ref="J2310:J2373" si="147">F2310-($P$14+$O$14*$B2310)</f>
        <v>-1.9559857697721929E-2</v>
      </c>
    </row>
    <row r="2311" spans="1:10" ht="15" customHeight="1" x14ac:dyDescent="0.2">
      <c r="A2311" s="3">
        <f>'2_CVaR_t2'!A2311</f>
        <v>45525</v>
      </c>
      <c r="B2311" s="5">
        <f>'2_CVaR_t2'!D2311-1</f>
        <v>2.0363643652272501E-3</v>
      </c>
      <c r="C2311" s="5">
        <f>'Stocks Returns'!B2307</f>
        <v>-1.158301158301156E-2</v>
      </c>
      <c r="D2311" s="5">
        <f>'Stocks Returns'!C2307</f>
        <v>5.9692583196535587E-4</v>
      </c>
      <c r="E2311" s="5">
        <f>'Stocks Returns'!D2307</f>
        <v>3.1514698555057397E-2</v>
      </c>
      <c r="F2311" s="5">
        <f>'Stocks Returns'!E2307</f>
        <v>-2.0937642239416965E-3</v>
      </c>
      <c r="G2311" s="5">
        <f t="shared" si="144"/>
        <v>-1.3055282744170458E-2</v>
      </c>
      <c r="H2311" s="5">
        <f t="shared" si="145"/>
        <v>-2.3529565183038267E-3</v>
      </c>
      <c r="I2311" s="5">
        <f t="shared" si="146"/>
        <v>2.8548816131982263E-2</v>
      </c>
      <c r="J2311" s="5">
        <f t="shared" si="147"/>
        <v>-4.1831335926789046E-3</v>
      </c>
    </row>
    <row r="2312" spans="1:10" ht="15" customHeight="1" x14ac:dyDescent="0.2">
      <c r="A2312" s="3">
        <f>'2_CVaR_t2'!A2312</f>
        <v>45526</v>
      </c>
      <c r="B2312" s="5">
        <f>'2_CVaR_t2'!D2312-1</f>
        <v>-2.4674508756561409E-3</v>
      </c>
      <c r="C2312" s="5">
        <f>'Stocks Returns'!B2308</f>
        <v>-2.34375E-2</v>
      </c>
      <c r="D2312" s="5">
        <f>'Stocks Returns'!C2308</f>
        <v>-9.6979865771795737E-4</v>
      </c>
      <c r="E2312" s="5">
        <f>'Stocks Returns'!D2308</f>
        <v>-3.6589783842531087E-2</v>
      </c>
      <c r="F2312" s="5">
        <f>'Stocks Returns'!E2308</f>
        <v>3.1928480204341803E-3</v>
      </c>
      <c r="G2312" s="5">
        <f t="shared" si="144"/>
        <v>-2.0580194746073296E-2</v>
      </c>
      <c r="H2312" s="5">
        <f t="shared" si="145"/>
        <v>2.7087526928660033E-3</v>
      </c>
      <c r="I2312" s="5">
        <f t="shared" si="146"/>
        <v>-3.2908445162368863E-2</v>
      </c>
      <c r="J2312" s="5">
        <f t="shared" si="147"/>
        <v>5.7787508697178299E-3</v>
      </c>
    </row>
    <row r="2313" spans="1:10" ht="15" customHeight="1" x14ac:dyDescent="0.2">
      <c r="A2313" s="3">
        <f>'2_CVaR_t2'!A2313</f>
        <v>45527</v>
      </c>
      <c r="B2313" s="5">
        <f>'2_CVaR_t2'!D2313-1</f>
        <v>2.0167532896331331E-4</v>
      </c>
      <c r="C2313" s="5">
        <f>'Stocks Returns'!B2309</f>
        <v>7.3333333333333472E-2</v>
      </c>
      <c r="D2313" s="5">
        <f>'Stocks Returns'!C2309</f>
        <v>-1.8660901194633706E-3</v>
      </c>
      <c r="E2313" s="5">
        <f>'Stocks Returns'!D2309</f>
        <v>2.5194284281774948E-2</v>
      </c>
      <c r="F2313" s="5">
        <f>'Stocks Returns'!E2309</f>
        <v>1.30035464217515E-2</v>
      </c>
      <c r="G2313" s="5">
        <f t="shared" si="144"/>
        <v>7.362477270548376E-2</v>
      </c>
      <c r="H2313" s="5">
        <f t="shared" si="145"/>
        <v>-2.1157918477201065E-3</v>
      </c>
      <c r="I2313" s="5">
        <f t="shared" si="146"/>
        <v>2.4936235778934026E-2</v>
      </c>
      <c r="J2313" s="5">
        <f t="shared" si="147"/>
        <v>1.2818711369184374E-2</v>
      </c>
    </row>
    <row r="2314" spans="1:10" ht="15" customHeight="1" x14ac:dyDescent="0.2">
      <c r="A2314" s="3">
        <f>'2_CVaR_t2'!A2314</f>
        <v>45530</v>
      </c>
      <c r="B2314" s="5">
        <f>'2_CVaR_t2'!D2314-1</f>
        <v>9.3245091127891477E-4</v>
      </c>
      <c r="C2314" s="5">
        <f>'Stocks Returns'!B2310</f>
        <v>2.2360248447204967E-2</v>
      </c>
      <c r="D2314" s="5">
        <f>'Stocks Returns'!C2310</f>
        <v>2.8795254559994543E-3</v>
      </c>
      <c r="E2314" s="5">
        <f>'Stocks Returns'!D2310</f>
        <v>-1.8217385988507306E-2</v>
      </c>
      <c r="F2314" s="5">
        <f>'Stocks Returns'!E2310</f>
        <v>1.9389587073608494E-2</v>
      </c>
      <c r="G2314" s="5">
        <f t="shared" si="144"/>
        <v>2.1949183707465108E-2</v>
      </c>
      <c r="H2314" s="5">
        <f t="shared" si="145"/>
        <v>1.5543139125063332E-3</v>
      </c>
      <c r="I2314" s="5">
        <f t="shared" si="146"/>
        <v>-1.9553992694269991E-2</v>
      </c>
      <c r="J2314" s="5">
        <f t="shared" si="147"/>
        <v>1.8446156342738631E-2</v>
      </c>
    </row>
    <row r="2315" spans="1:10" ht="15" customHeight="1" x14ac:dyDescent="0.2">
      <c r="A2315" s="3">
        <f>'2_CVaR_t2'!A2315</f>
        <v>45531</v>
      </c>
      <c r="B2315" s="5">
        <f>'2_CVaR_t2'!D2315-1</f>
        <v>6.2787588334740629E-3</v>
      </c>
      <c r="C2315" s="5">
        <f>'Stocks Returns'!B2311</f>
        <v>-1.4580801944107047E-2</v>
      </c>
      <c r="D2315" s="5">
        <f>'Stocks Returns'!C2311</f>
        <v>9.35833861526425E-3</v>
      </c>
      <c r="E2315" s="5">
        <f>'Stocks Returns'!D2311</f>
        <v>7.9701120797011082E-3</v>
      </c>
      <c r="F2315" s="5">
        <f>'Stocks Returns'!E2311</f>
        <v>-9.9506868615709676E-3</v>
      </c>
      <c r="G2315" s="5">
        <f t="shared" si="144"/>
        <v>-2.0131342317217082E-2</v>
      </c>
      <c r="H2315" s="5">
        <f t="shared" si="145"/>
        <v>1.6476531373737363E-4</v>
      </c>
      <c r="I2315" s="5">
        <f t="shared" si="146"/>
        <v>-1.2571581955223288E-3</v>
      </c>
      <c r="J2315" s="5">
        <f t="shared" si="147"/>
        <v>-1.6443955576629792E-2</v>
      </c>
    </row>
    <row r="2316" spans="1:10" ht="15" customHeight="1" x14ac:dyDescent="0.2">
      <c r="A2316" s="3">
        <f>'2_CVaR_t2'!A2316</f>
        <v>45532</v>
      </c>
      <c r="B2316" s="5">
        <f>'2_CVaR_t2'!D2316-1</f>
        <v>-4.4987833983437531E-3</v>
      </c>
      <c r="C2316" s="5">
        <f>'Stocks Returns'!B2312</f>
        <v>-1.7262638717632561E-2</v>
      </c>
      <c r="D2316" s="5">
        <f>'Stocks Returns'!C2312</f>
        <v>-5.6519651300236395E-3</v>
      </c>
      <c r="E2316" s="5">
        <f>'Stocks Returns'!D2312</f>
        <v>-1.902643933778092E-2</v>
      </c>
      <c r="F2316" s="5">
        <f>'Stocks Returns'!E2312</f>
        <v>-2.4904384950635849E-3</v>
      </c>
      <c r="G2316" s="5">
        <f t="shared" si="144"/>
        <v>-1.24525869785504E-2</v>
      </c>
      <c r="H2316" s="5">
        <f t="shared" si="145"/>
        <v>1.0161744320830975E-3</v>
      </c>
      <c r="I2316" s="5">
        <f t="shared" si="146"/>
        <v>-1.2347038861048857E-2</v>
      </c>
      <c r="J2316" s="5">
        <f t="shared" si="147"/>
        <v>2.2041282316087934E-3</v>
      </c>
    </row>
    <row r="2317" spans="1:10" ht="15" customHeight="1" x14ac:dyDescent="0.2">
      <c r="A2317" s="3">
        <f>'2_CVaR_t2'!A2317</f>
        <v>45533</v>
      </c>
      <c r="B2317" s="5">
        <f>'2_CVaR_t2'!D2317-1</f>
        <v>1.303635300649475E-2</v>
      </c>
      <c r="C2317" s="5">
        <f>'Stocks Returns'!B2313</f>
        <v>-3.0112923462986108E-2</v>
      </c>
      <c r="D2317" s="5">
        <f>'Stocks Returns'!C2313</f>
        <v>1.9057921563921942E-2</v>
      </c>
      <c r="E2317" s="5">
        <f>'Stocks Returns'!D2313</f>
        <v>1.9899244332493682E-2</v>
      </c>
      <c r="F2317" s="5">
        <f>'Stocks Returns'!E2313</f>
        <v>1.9794917521176902E-2</v>
      </c>
      <c r="G2317" s="5">
        <f t="shared" si="144"/>
        <v>-4.2159627375098596E-2</v>
      </c>
      <c r="H2317" s="5">
        <f t="shared" si="145"/>
        <v>-8.1056368447088301E-5</v>
      </c>
      <c r="I2317" s="5">
        <f t="shared" si="146"/>
        <v>6.9838051678426313E-4</v>
      </c>
      <c r="J2317" s="5">
        <f t="shared" si="147"/>
        <v>6.2867979279132256E-3</v>
      </c>
    </row>
    <row r="2318" spans="1:10" ht="15" customHeight="1" x14ac:dyDescent="0.2">
      <c r="A2318" s="3">
        <f>'2_CVaR_t2'!A2318</f>
        <v>45534</v>
      </c>
      <c r="B2318" s="5">
        <f>'2_CVaR_t2'!D2318-1</f>
        <v>5.4528869374161903E-3</v>
      </c>
      <c r="C2318" s="5">
        <f>'Stocks Returns'!B2314</f>
        <v>1.4230271668822736E-2</v>
      </c>
      <c r="D2318" s="5">
        <f>'Stocks Returns'!C2314</f>
        <v>7.4730214811089546E-3</v>
      </c>
      <c r="E2318" s="5">
        <f>'Stocks Returns'!D2314</f>
        <v>1.4571499135588972E-2</v>
      </c>
      <c r="F2318" s="5">
        <f>'Stocks Returns'!E2314</f>
        <v>-5.071259945789941E-3</v>
      </c>
      <c r="G2318" s="5">
        <f t="shared" si="144"/>
        <v>9.4736527360497723E-3</v>
      </c>
      <c r="H2318" s="5">
        <f t="shared" si="145"/>
        <v>-5.0508519587145161E-4</v>
      </c>
      <c r="I2318" s="5">
        <f t="shared" si="146"/>
        <v>6.5631405613192726E-3</v>
      </c>
      <c r="J2318" s="5">
        <f t="shared" si="147"/>
        <v>-1.0707216421165008E-2</v>
      </c>
    </row>
    <row r="2319" spans="1:10" ht="15" customHeight="1" x14ac:dyDescent="0.2">
      <c r="A2319" s="3">
        <f>'2_CVaR_t2'!A2319</f>
        <v>45537</v>
      </c>
      <c r="B2319" s="5">
        <f>'2_CVaR_t2'!D2319-1</f>
        <v>3.1594126486123031E-5</v>
      </c>
      <c r="C2319" s="5">
        <f>'Stocks Returns'!B2315</f>
        <v>0</v>
      </c>
      <c r="D2319" s="5">
        <f>'Stocks Returns'!C2315</f>
        <v>0</v>
      </c>
      <c r="E2319" s="5">
        <f>'Stocks Returns'!D2315</f>
        <v>0</v>
      </c>
      <c r="F2319" s="5">
        <f>'Stocks Returns'!E2315</f>
        <v>0</v>
      </c>
      <c r="G2319" s="5">
        <f t="shared" si="144"/>
        <v>4.5494065351061984E-4</v>
      </c>
      <c r="H2319" s="5">
        <f t="shared" si="145"/>
        <v>6.1315236885345803E-7</v>
      </c>
      <c r="I2319" s="5">
        <f t="shared" si="146"/>
        <v>-7.0241384070458875E-6</v>
      </c>
      <c r="J2319" s="5">
        <f t="shared" si="147"/>
        <v>-8.2789821646411454E-6</v>
      </c>
    </row>
    <row r="2320" spans="1:10" ht="15" customHeight="1" x14ac:dyDescent="0.2">
      <c r="A2320" s="3">
        <f>'2_CVaR_t2'!A2320</f>
        <v>45538</v>
      </c>
      <c r="B2320" s="5">
        <f>'2_CVaR_t2'!D2320-1</f>
        <v>1.2257012144107904E-3</v>
      </c>
      <c r="C2320" s="5">
        <f>'Stocks Returns'!B2316</f>
        <v>-6.1224489795918324E-2</v>
      </c>
      <c r="D2320" s="5">
        <f>'Stocks Returns'!C2316</f>
        <v>7.8514282116626255E-3</v>
      </c>
      <c r="E2320" s="5">
        <f>'Stocks Returns'!D2316</f>
        <v>-7.0107108081791547E-2</v>
      </c>
      <c r="F2320" s="5">
        <f>'Stocks Returns'!E2316</f>
        <v>-3.4625186747517467E-2</v>
      </c>
      <c r="G2320" s="5">
        <f t="shared" si="144"/>
        <v>-6.1917459882181107E-2</v>
      </c>
      <c r="H2320" s="5">
        <f t="shared" si="145"/>
        <v>6.0946292055178474E-3</v>
      </c>
      <c r="I2320" s="5">
        <f t="shared" si="146"/>
        <v>-7.1876525526728033E-2</v>
      </c>
      <c r="J2320" s="5">
        <f t="shared" si="147"/>
        <v>-3.5873031607704442E-2</v>
      </c>
    </row>
    <row r="2321" spans="1:10" ht="15" customHeight="1" x14ac:dyDescent="0.2">
      <c r="A2321" s="3">
        <f>'2_CVaR_t2'!A2321</f>
        <v>45539</v>
      </c>
      <c r="B2321" s="5">
        <f>'2_CVaR_t2'!D2321-1</f>
        <v>4.7185111879823882E-3</v>
      </c>
      <c r="C2321" s="5">
        <f>'Stocks Returns'!B2317</f>
        <v>-5.4347826086956763E-3</v>
      </c>
      <c r="D2321" s="5">
        <f>'Stocks Returns'!C2317</f>
        <v>7.0007898326991391E-3</v>
      </c>
      <c r="E2321" s="5">
        <f>'Stocks Returns'!D2317</f>
        <v>6.4136125654450371E-3</v>
      </c>
      <c r="F2321" s="5">
        <f>'Stocks Returns'!E2317</f>
        <v>-1.1743286299499278E-2</v>
      </c>
      <c r="G2321" s="5">
        <f t="shared" si="144"/>
        <v>-9.4854365419062333E-3</v>
      </c>
      <c r="H2321" s="5">
        <f t="shared" si="145"/>
        <v>1.0349147184351287E-4</v>
      </c>
      <c r="I2321" s="5">
        <f t="shared" si="146"/>
        <v>-5.1087428712751765E-4</v>
      </c>
      <c r="J2321" s="5">
        <f t="shared" si="147"/>
        <v>-1.6616909873704389E-2</v>
      </c>
    </row>
    <row r="2322" spans="1:10" ht="15" customHeight="1" x14ac:dyDescent="0.2">
      <c r="A2322" s="3">
        <f>'2_CVaR_t2'!A2322</f>
        <v>45540</v>
      </c>
      <c r="B2322" s="5">
        <f>'2_CVaR_t2'!D2322-1</f>
        <v>-4.2582861307740583E-3</v>
      </c>
      <c r="C2322" s="5">
        <f>'Stocks Returns'!B2318</f>
        <v>1.3661202185792254E-2</v>
      </c>
      <c r="D2322" s="5">
        <f>'Stocks Returns'!C2318</f>
        <v>-6.6665478270171441E-3</v>
      </c>
      <c r="E2322" s="5">
        <f>'Stocks Returns'!D2318</f>
        <v>-1.8207829366627681E-3</v>
      </c>
      <c r="F2322" s="5">
        <f>'Stocks Returns'!E2318</f>
        <v>-1.0224760501105323E-2</v>
      </c>
      <c r="G2322" s="5">
        <f t="shared" si="144"/>
        <v>1.8240060760441219E-2</v>
      </c>
      <c r="H2322" s="5">
        <f t="shared" si="145"/>
        <v>-3.5235710784948561E-4</v>
      </c>
      <c r="I2322" s="5">
        <f t="shared" si="146"/>
        <v>4.5036654768166665E-3</v>
      </c>
      <c r="J2322" s="5">
        <f t="shared" si="147"/>
        <v>-5.7798465984146815E-3</v>
      </c>
    </row>
    <row r="2323" spans="1:10" ht="15" customHeight="1" x14ac:dyDescent="0.2">
      <c r="A2323" s="3">
        <f>'2_CVaR_t2'!A2323</f>
        <v>45541</v>
      </c>
      <c r="B2323" s="5">
        <f>'2_CVaR_t2'!D2323-1</f>
        <v>-1.1374325857049783E-4</v>
      </c>
      <c r="C2323" s="5">
        <f>'Stocks Returns'!B2319</f>
        <v>-2.695417789757415E-2</v>
      </c>
      <c r="D2323" s="5">
        <f>'Stocks Returns'!C2319</f>
        <v>2.6918373800024487E-3</v>
      </c>
      <c r="E2323" s="5">
        <f>'Stocks Returns'!D2319</f>
        <v>-3.4657980456025972E-2</v>
      </c>
      <c r="F2323" s="5">
        <f>'Stocks Returns'!E2319</f>
        <v>-1.3308515588645986E-2</v>
      </c>
      <c r="G2323" s="5">
        <f t="shared" si="144"/>
        <v>-2.6359522517566902E-2</v>
      </c>
      <c r="H2323" s="5">
        <f t="shared" si="145"/>
        <v>2.9063490094576355E-3</v>
      </c>
      <c r="I2323" s="5">
        <f t="shared" si="146"/>
        <v>-3.4450499850928441E-2</v>
      </c>
      <c r="J2323" s="5">
        <f t="shared" si="147"/>
        <v>-1.3165924296997675E-2</v>
      </c>
    </row>
    <row r="2324" spans="1:10" ht="15" customHeight="1" x14ac:dyDescent="0.2">
      <c r="A2324" s="3">
        <f>'2_CVaR_t2'!A2324</f>
        <v>45544</v>
      </c>
      <c r="B2324" s="5">
        <f>'2_CVaR_t2'!D2324-1</f>
        <v>1.4924888803971026E-2</v>
      </c>
      <c r="C2324" s="5">
        <f>'Stocks Returns'!B2320</f>
        <v>1.1080332409972415E-2</v>
      </c>
      <c r="D2324" s="5">
        <f>'Stocks Returns'!C2320</f>
        <v>2.2335962223588135E-2</v>
      </c>
      <c r="E2324" s="5">
        <f>'Stocks Returns'!D2320</f>
        <v>1.7816169523552361E-2</v>
      </c>
      <c r="F2324" s="5">
        <f>'Stocks Returns'!E2320</f>
        <v>-3.9615166949632519E-3</v>
      </c>
      <c r="G2324" s="5">
        <f t="shared" si="144"/>
        <v>-2.7818456302915653E-3</v>
      </c>
      <c r="H2324" s="5">
        <f t="shared" si="145"/>
        <v>4.1755537245999688E-4</v>
      </c>
      <c r="I2324" s="5">
        <f t="shared" si="146"/>
        <v>-4.1720011277592284E-3</v>
      </c>
      <c r="J2324" s="5">
        <f t="shared" si="147"/>
        <v>-1.9430067272724168E-2</v>
      </c>
    </row>
    <row r="2325" spans="1:10" ht="15" customHeight="1" x14ac:dyDescent="0.2">
      <c r="A2325" s="3">
        <f>'2_CVaR_t2'!A2325</f>
        <v>45545</v>
      </c>
      <c r="B2325" s="5">
        <f>'2_CVaR_t2'!D2325-1</f>
        <v>-7.4631001942560005E-4</v>
      </c>
      <c r="C2325" s="5">
        <f>'Stocks Returns'!B2321</f>
        <v>-3.8356164383561708E-2</v>
      </c>
      <c r="D2325" s="5">
        <f>'Stocks Returns'!C2321</f>
        <v>-9.4534471995211256E-4</v>
      </c>
      <c r="E2325" s="5">
        <f>'Stocks Returns'!D2321</f>
        <v>-2.917384962206615E-3</v>
      </c>
      <c r="F2325" s="5">
        <f>'Stocks Returns'!E2321</f>
        <v>-1.5151515151515138E-2</v>
      </c>
      <c r="G2325" s="5">
        <f t="shared" si="144"/>
        <v>-3.7153414314433031E-2</v>
      </c>
      <c r="H2325" s="5">
        <f t="shared" si="145"/>
        <v>2.0013912115824381E-4</v>
      </c>
      <c r="I2325" s="5">
        <f t="shared" si="146"/>
        <v>-1.7762934301346904E-3</v>
      </c>
      <c r="J2325" s="5">
        <f t="shared" si="147"/>
        <v>-1.4352275741572964E-2</v>
      </c>
    </row>
    <row r="2326" spans="1:10" ht="15" customHeight="1" x14ac:dyDescent="0.2">
      <c r="A2326" s="3">
        <f>'2_CVaR_t2'!A2326</f>
        <v>45546</v>
      </c>
      <c r="B2326" s="5">
        <f>'2_CVaR_t2'!D2326-1</f>
        <v>-1.4663976050306449E-3</v>
      </c>
      <c r="C2326" s="5">
        <f>'Stocks Returns'!B2322</f>
        <v>-1.1396011396011319E-2</v>
      </c>
      <c r="D2326" s="5">
        <f>'Stocks Returns'!C2322</f>
        <v>-4.8366843636770129E-3</v>
      </c>
      <c r="E2326" s="5">
        <f>'Stocks Returns'!D2322</f>
        <v>3.0057188455911765E-2</v>
      </c>
      <c r="F2326" s="5">
        <f>'Stocks Returns'!E2322</f>
        <v>-1.375000000000004E-2</v>
      </c>
      <c r="G2326" s="5">
        <f t="shared" si="144"/>
        <v>-9.501031725825556E-3</v>
      </c>
      <c r="H2326" s="5">
        <f t="shared" si="145"/>
        <v>-2.6314206326939421E-3</v>
      </c>
      <c r="I2326" s="5">
        <f t="shared" si="146"/>
        <v>3.2261063681187377E-2</v>
      </c>
      <c r="J2326" s="5">
        <f t="shared" si="147"/>
        <v>-1.22032597927426E-2</v>
      </c>
    </row>
    <row r="2327" spans="1:10" ht="15" customHeight="1" x14ac:dyDescent="0.2">
      <c r="A2327" s="3">
        <f>'2_CVaR_t2'!A2327</f>
        <v>45547</v>
      </c>
      <c r="B2327" s="5">
        <f>'2_CVaR_t2'!D2327-1</f>
        <v>2.2282557912371992E-3</v>
      </c>
      <c r="C2327" s="5">
        <f>'Stocks Returns'!B2323</f>
        <v>0.10374639769452454</v>
      </c>
      <c r="D2327" s="5">
        <f>'Stocks Returns'!C2323</f>
        <v>4.9658402591914452E-3</v>
      </c>
      <c r="E2327" s="5">
        <f>'Stocks Returns'!D2323</f>
        <v>-1.7688831504196312E-2</v>
      </c>
      <c r="F2327" s="5">
        <f>'Stocks Returns'!E2323</f>
        <v>3.2173150043872667E-3</v>
      </c>
      <c r="G2327" s="5">
        <f t="shared" si="144"/>
        <v>0.10208965879926142</v>
      </c>
      <c r="H2327" s="5">
        <f t="shared" si="145"/>
        <v>1.7335441048383204E-3</v>
      </c>
      <c r="I2327" s="5">
        <f t="shared" si="146"/>
        <v>-2.0937928195238053E-2</v>
      </c>
      <c r="J2327" s="5">
        <f t="shared" si="147"/>
        <v>9.2874904233581929E-4</v>
      </c>
    </row>
    <row r="2328" spans="1:10" ht="15" customHeight="1" x14ac:dyDescent="0.2">
      <c r="A2328" s="3">
        <f>'2_CVaR_t2'!A2328</f>
        <v>45548</v>
      </c>
      <c r="B2328" s="5">
        <f>'2_CVaR_t2'!D2328-1</f>
        <v>5.4377613131766367E-3</v>
      </c>
      <c r="C2328" s="5">
        <f>'Stocks Returns'!B2324</f>
        <v>0.10835509138381205</v>
      </c>
      <c r="D2328" s="5">
        <f>'Stocks Returns'!C2324</f>
        <v>6.9383582933180143E-3</v>
      </c>
      <c r="E2328" s="5">
        <f>'Stocks Returns'!D2324</f>
        <v>2.0241850683491158E-2</v>
      </c>
      <c r="F2328" s="5">
        <f>'Stocks Returns'!E2324</f>
        <v>5.8309037900874383E-3</v>
      </c>
      <c r="G2328" s="5">
        <f t="shared" si="144"/>
        <v>0.10361301291117532</v>
      </c>
      <c r="H2328" s="5">
        <f t="shared" si="145"/>
        <v>-1.0174874355342797E-3</v>
      </c>
      <c r="I2328" s="5">
        <f t="shared" si="146"/>
        <v>1.2255816153008183E-2</v>
      </c>
      <c r="J2328" s="5">
        <f t="shared" si="147"/>
        <v>2.1064876048782887E-4</v>
      </c>
    </row>
    <row r="2329" spans="1:10" ht="15" customHeight="1" x14ac:dyDescent="0.2">
      <c r="A2329" s="3">
        <f>'2_CVaR_t2'!A2329</f>
        <v>45551</v>
      </c>
      <c r="B2329" s="5">
        <f>'2_CVaR_t2'!D2329-1</f>
        <v>6.4787409046773714E-3</v>
      </c>
      <c r="C2329" s="5">
        <f>'Stocks Returns'!B2325</f>
        <v>8.2449941107185509E-3</v>
      </c>
      <c r="D2329" s="5">
        <f>'Stocks Returns'!C2325</f>
        <v>1.0892287839816328E-2</v>
      </c>
      <c r="E2329" s="5">
        <f>'Stocks Returns'!D2325</f>
        <v>-7.98763205359454E-3</v>
      </c>
      <c r="F2329" s="5">
        <f>'Stocks Returns'!E2325</f>
        <v>1.9806763285024065E-2</v>
      </c>
      <c r="G2329" s="5">
        <f t="shared" si="144"/>
        <v>2.5022083606085523E-3</v>
      </c>
      <c r="H2329" s="5">
        <f t="shared" si="145"/>
        <v>1.4043934284229589E-3</v>
      </c>
      <c r="I2329" s="5">
        <f t="shared" si="146"/>
        <v>-1.75100576522213E-2</v>
      </c>
      <c r="J2329" s="5">
        <f t="shared" si="147"/>
        <v>1.3105899326467706E-2</v>
      </c>
    </row>
    <row r="2330" spans="1:10" ht="15" customHeight="1" x14ac:dyDescent="0.2">
      <c r="A2330" s="3">
        <f>'2_CVaR_t2'!A2330</f>
        <v>45552</v>
      </c>
      <c r="B2330" s="5">
        <f>'2_CVaR_t2'!D2330-1</f>
        <v>2.4182107242494144E-3</v>
      </c>
      <c r="C2330" s="5">
        <f>'Stocks Returns'!B2326</f>
        <v>-1.2850467289719725E-2</v>
      </c>
      <c r="D2330" s="5">
        <f>'Stocks Returns'!C2326</f>
        <v>3.7183282842190302E-3</v>
      </c>
      <c r="E2330" s="5">
        <f>'Stocks Returns'!D2326</f>
        <v>0</v>
      </c>
      <c r="F2330" s="5">
        <f>'Stocks Returns'!E2326</f>
        <v>2.5959261013737578E-2</v>
      </c>
      <c r="G2330" s="5">
        <f t="shared" si="144"/>
        <v>-1.4689812343075943E-2</v>
      </c>
      <c r="H2330" s="5">
        <f t="shared" si="145"/>
        <v>2.0646833510986132E-4</v>
      </c>
      <c r="I2330" s="5">
        <f t="shared" si="146"/>
        <v>-3.5294528717129481E-3</v>
      </c>
      <c r="J2330" s="5">
        <f t="shared" si="147"/>
        <v>2.3473508672252452E-2</v>
      </c>
    </row>
    <row r="2331" spans="1:10" ht="15" customHeight="1" x14ac:dyDescent="0.2">
      <c r="A2331" s="3">
        <f>'2_CVaR_t2'!A2331</f>
        <v>45553</v>
      </c>
      <c r="B2331" s="5">
        <f>'2_CVaR_t2'!D2331-1</f>
        <v>-7.0038019569788057E-3</v>
      </c>
      <c r="C2331" s="5">
        <f>'Stocks Returns'!B2327</f>
        <v>-3.5502958579880506E-3</v>
      </c>
      <c r="D2331" s="5">
        <f>'Stocks Returns'!C2327</f>
        <v>-1.0564202714980375E-2</v>
      </c>
      <c r="E2331" s="5">
        <f>'Stocks Returns'!D2327</f>
        <v>-8.31168831168827E-3</v>
      </c>
      <c r="F2331" s="5">
        <f>'Stocks Returns'!E2327</f>
        <v>3.0473727952720076E-3</v>
      </c>
      <c r="G2331" s="5">
        <f t="shared" si="144"/>
        <v>3.6678629393869259E-3</v>
      </c>
      <c r="H2331" s="5">
        <f t="shared" si="145"/>
        <v>-2.0933344766878477E-4</v>
      </c>
      <c r="I2331" s="5">
        <f t="shared" si="146"/>
        <v>2.0648914089450385E-3</v>
      </c>
      <c r="J2331" s="5">
        <f t="shared" si="147"/>
        <v>1.0342322318845255E-2</v>
      </c>
    </row>
    <row r="2332" spans="1:10" ht="15" customHeight="1" x14ac:dyDescent="0.2">
      <c r="A2332" s="3">
        <f>'2_CVaR_t2'!A2332</f>
        <v>45554</v>
      </c>
      <c r="B2332" s="5">
        <f>'2_CVaR_t2'!D2332-1</f>
        <v>-5.2766432842898947E-3</v>
      </c>
      <c r="C2332" s="5">
        <f>'Stocks Returns'!B2328</f>
        <v>-2.3752969121139111E-3</v>
      </c>
      <c r="D2332" s="5">
        <f>'Stocks Returns'!C2328</f>
        <v>-1.1231281198003318E-2</v>
      </c>
      <c r="E2332" s="5">
        <f>'Stocks Returns'!D2328</f>
        <v>3.2346778418019806E-2</v>
      </c>
      <c r="F2332" s="5">
        <f>'Stocks Returns'!E2328</f>
        <v>1.7768366783281087E-2</v>
      </c>
      <c r="G2332" s="5">
        <f t="shared" si="144"/>
        <v>3.1825216949033161E-3</v>
      </c>
      <c r="H2332" s="5">
        <f t="shared" si="145"/>
        <v>-3.418336086205365E-3</v>
      </c>
      <c r="I2332" s="5">
        <f t="shared" si="146"/>
        <v>4.0174229241552693E-2</v>
      </c>
      <c r="J2332" s="5">
        <f t="shared" si="147"/>
        <v>2.3270405957149933E-2</v>
      </c>
    </row>
    <row r="2333" spans="1:10" ht="15" customHeight="1" x14ac:dyDescent="0.2">
      <c r="A2333" s="3">
        <f>'2_CVaR_t2'!A2333</f>
        <v>45555</v>
      </c>
      <c r="B2333" s="5">
        <f>'2_CVaR_t2'!D2333-1</f>
        <v>-2.2122533871745675E-3</v>
      </c>
      <c r="C2333" s="5">
        <f>'Stocks Returns'!B2329</f>
        <v>-1.9047619047619091E-2</v>
      </c>
      <c r="D2333" s="5">
        <f>'Stocks Returns'!C2329</f>
        <v>-1.6477352404993262E-3</v>
      </c>
      <c r="E2333" s="5">
        <f>'Stocks Returns'!D2329</f>
        <v>-2.3087656983381888E-2</v>
      </c>
      <c r="F2333" s="5">
        <f>'Stocks Returns'!E2329</f>
        <v>-6.1510628674806833E-3</v>
      </c>
      <c r="G2333" s="5">
        <f t="shared" si="144"/>
        <v>-1.6435638472486757E-2</v>
      </c>
      <c r="H2333" s="5">
        <f t="shared" si="145"/>
        <v>1.6552324010396437E-3</v>
      </c>
      <c r="I2333" s="5">
        <f t="shared" si="146"/>
        <v>-1.9782966553691668E-2</v>
      </c>
      <c r="J2333" s="5">
        <f t="shared" si="147"/>
        <v>-3.8300726898306448E-3</v>
      </c>
    </row>
    <row r="2334" spans="1:10" ht="15" customHeight="1" x14ac:dyDescent="0.2">
      <c r="A2334" s="3">
        <f>'2_CVaR_t2'!A2334</f>
        <v>45558</v>
      </c>
      <c r="B2334" s="5">
        <f>'2_CVaR_t2'!D2334-1</f>
        <v>8.5436994035934521E-3</v>
      </c>
      <c r="C2334" s="5">
        <f>'Stocks Returns'!B2330</f>
        <v>-9.7087378640776656E-3</v>
      </c>
      <c r="D2334" s="5">
        <f>'Stocks Returns'!C2330</f>
        <v>1.3554447448818507E-2</v>
      </c>
      <c r="E2334" s="5">
        <f>'Stocks Returns'!D2330</f>
        <v>6.4926632904804826E-4</v>
      </c>
      <c r="F2334" s="5">
        <f>'Stocks Returns'!E2330</f>
        <v>-1.6382998088650957E-3</v>
      </c>
      <c r="G2334" s="5">
        <f t="shared" si="144"/>
        <v>-1.7436595189478134E-2</v>
      </c>
      <c r="H2334" s="5">
        <f t="shared" si="145"/>
        <v>1.0274762163267285E-3</v>
      </c>
      <c r="I2334" s="5">
        <f t="shared" si="146"/>
        <v>-1.1920849944521231E-2</v>
      </c>
      <c r="J2334" s="5">
        <f t="shared" si="147"/>
        <v>-1.0482733737546339E-2</v>
      </c>
    </row>
    <row r="2335" spans="1:10" ht="15" customHeight="1" x14ac:dyDescent="0.2">
      <c r="A2335" s="3">
        <f>'2_CVaR_t2'!A2335</f>
        <v>45559</v>
      </c>
      <c r="B2335" s="5">
        <f>'2_CVaR_t2'!D2335-1</f>
        <v>-3.4052878685916443E-2</v>
      </c>
      <c r="C2335" s="5">
        <f>'Stocks Returns'!B2331</f>
        <v>1.9607843137254832E-2</v>
      </c>
      <c r="D2335" s="5">
        <f>'Stocks Returns'!C2331</f>
        <v>-5.4914269103790159E-2</v>
      </c>
      <c r="E2335" s="5">
        <f>'Stocks Returns'!D2331</f>
        <v>5.7098364910459498E-3</v>
      </c>
      <c r="F2335" s="5">
        <f>'Stocks Returns'!E2331</f>
        <v>-7.110949038198533E-3</v>
      </c>
      <c r="G2335" s="5">
        <f t="shared" si="144"/>
        <v>5.282863268030815E-2</v>
      </c>
      <c r="H2335" s="5">
        <f t="shared" si="145"/>
        <v>-4.7502597679606393E-3</v>
      </c>
      <c r="I2335" s="5">
        <f t="shared" si="146"/>
        <v>5.6008389924884709E-2</v>
      </c>
      <c r="J2335" s="5">
        <f t="shared" si="147"/>
        <v>2.8262815931878703E-2</v>
      </c>
    </row>
    <row r="2336" spans="1:10" ht="15" customHeight="1" x14ac:dyDescent="0.2">
      <c r="A2336" s="3">
        <f>'2_CVaR_t2'!A2336</f>
        <v>45560</v>
      </c>
      <c r="B2336" s="5">
        <f>'2_CVaR_t2'!D2336-1</f>
        <v>-8.1933476579136855E-3</v>
      </c>
      <c r="C2336" s="5">
        <f>'Stocks Returns'!B2332</f>
        <v>-1.5625000000000111E-2</v>
      </c>
      <c r="D2336" s="5">
        <f>'Stocks Returns'!C2332</f>
        <v>-1.1548134027421164E-2</v>
      </c>
      <c r="E2336" s="5">
        <f>'Stocks Returns'!D2332</f>
        <v>-1.7935483870967772E-2</v>
      </c>
      <c r="F2336" s="5">
        <f>'Stocks Returns'!E2332</f>
        <v>-2.9198420714351192E-2</v>
      </c>
      <c r="G2336" s="5">
        <f t="shared" si="144"/>
        <v>-7.2633153837409776E-3</v>
      </c>
      <c r="H2336" s="5">
        <f t="shared" si="145"/>
        <v>5.5743423420245332E-4</v>
      </c>
      <c r="I2336" s="5">
        <f t="shared" si="146"/>
        <v>-5.8032430355662058E-3</v>
      </c>
      <c r="J2336" s="5">
        <f t="shared" si="147"/>
        <v>-2.0668640348437229E-2</v>
      </c>
    </row>
    <row r="2337" spans="1:10" ht="15" customHeight="1" x14ac:dyDescent="0.2">
      <c r="A2337" s="3">
        <f>'2_CVaR_t2'!A2337</f>
        <v>45561</v>
      </c>
      <c r="B2337" s="5">
        <f>'2_CVaR_t2'!D2337-1</f>
        <v>7.6029766421727984E-3</v>
      </c>
      <c r="C2337" s="5">
        <f>'Stocks Returns'!B2333</f>
        <v>1.3431013431013605E-2</v>
      </c>
      <c r="D2337" s="5">
        <f>'Stocks Returns'!C2333</f>
        <v>7.6401022290184528E-3</v>
      </c>
      <c r="E2337" s="5">
        <f>'Stocks Returns'!D2333</f>
        <v>5.5183287347260634E-2</v>
      </c>
      <c r="F2337" s="5">
        <f>'Stocks Returns'!E2333</f>
        <v>-3.234654308143381E-2</v>
      </c>
      <c r="G2337" s="5">
        <f t="shared" si="144"/>
        <v>6.6074851828827842E-3</v>
      </c>
      <c r="H2337" s="5">
        <f t="shared" si="145"/>
        <v>-3.50237205556184E-3</v>
      </c>
      <c r="I2337" s="5">
        <f t="shared" si="146"/>
        <v>4.4001592191690989E-2</v>
      </c>
      <c r="J2337" s="5">
        <f t="shared" si="147"/>
        <v>-4.0214441615988361E-2</v>
      </c>
    </row>
    <row r="2338" spans="1:10" ht="15" customHeight="1" x14ac:dyDescent="0.2">
      <c r="A2338" s="3">
        <f>'2_CVaR_t2'!A2338</f>
        <v>45562</v>
      </c>
      <c r="B2338" s="5">
        <f>'2_CVaR_t2'!D2338-1</f>
        <v>8.2823069133759475E-3</v>
      </c>
      <c r="C2338" s="5">
        <f>'Stocks Returns'!B2334</f>
        <v>9.6385542168675453E-3</v>
      </c>
      <c r="D2338" s="5">
        <f>'Stocks Returns'!C2334</f>
        <v>1.2808720530280926E-2</v>
      </c>
      <c r="E2338" s="5">
        <f>'Stocks Returns'!D2334</f>
        <v>3.4864898518240928E-3</v>
      </c>
      <c r="F2338" s="5">
        <f>'Stocks Returns'!E2334</f>
        <v>2.3555859642263588E-2</v>
      </c>
      <c r="G2338" s="5">
        <f t="shared" si="144"/>
        <v>2.1619769063426896E-3</v>
      </c>
      <c r="H2338" s="5">
        <f t="shared" si="145"/>
        <v>6.6645042308837062E-4</v>
      </c>
      <c r="I2338" s="5">
        <f t="shared" si="146"/>
        <v>-8.6978349129308158E-3</v>
      </c>
      <c r="J2338" s="5">
        <f t="shared" si="147"/>
        <v>1.4982769226171349E-2</v>
      </c>
    </row>
    <row r="2339" spans="1:10" ht="15" customHeight="1" x14ac:dyDescent="0.2">
      <c r="A2339" s="3">
        <f>'2_CVaR_t2'!A2339</f>
        <v>45565</v>
      </c>
      <c r="B2339" s="5">
        <f>'2_CVaR_t2'!D2339-1</f>
        <v>-6.4944121196897076E-4</v>
      </c>
      <c r="C2339" s="5">
        <f>'Stocks Returns'!B2335</f>
        <v>-1.5513126491646823E-2</v>
      </c>
      <c r="D2339" s="5">
        <f>'Stocks Returns'!C2335</f>
        <v>-7.9914263878422265E-4</v>
      </c>
      <c r="E2339" s="5">
        <f>'Stocks Returns'!D2335</f>
        <v>-3.722546221615497E-3</v>
      </c>
      <c r="F2339" s="5">
        <f>'Stocks Returns'!E2335</f>
        <v>5.3475935828877219E-3</v>
      </c>
      <c r="G2339" s="5">
        <f t="shared" si="144"/>
        <v>-1.4403497672323106E-2</v>
      </c>
      <c r="H2339" s="5">
        <f t="shared" si="145"/>
        <v>2.0377574758047344E-4</v>
      </c>
      <c r="I2339" s="5">
        <f t="shared" si="146"/>
        <v>-2.724424226865189E-3</v>
      </c>
      <c r="J2339" s="5">
        <f t="shared" si="147"/>
        <v>6.046276460185373E-3</v>
      </c>
    </row>
    <row r="2340" spans="1:10" ht="15" customHeight="1" x14ac:dyDescent="0.2">
      <c r="A2340" s="3">
        <f>'2_CVaR_t2'!A2340</f>
        <v>45566</v>
      </c>
      <c r="B2340" s="5">
        <f>'2_CVaR_t2'!D2340-1</f>
        <v>4.3422031886495294E-3</v>
      </c>
      <c r="C2340" s="5">
        <f>'Stocks Returns'!B2336</f>
        <v>-1.0909090909090868E-2</v>
      </c>
      <c r="D2340" s="5">
        <f>'Stocks Returns'!C2336</f>
        <v>9.6384797235862241E-3</v>
      </c>
      <c r="E2340" s="5">
        <f>'Stocks Returns'!D2336</f>
        <v>-3.487358326068013E-2</v>
      </c>
      <c r="F2340" s="5">
        <f>'Stocks Returns'!E2336</f>
        <v>3.8848784194528863E-2</v>
      </c>
      <c r="G2340" s="5">
        <f t="shared" si="144"/>
        <v>-1.4597995047609575E-2</v>
      </c>
      <c r="H2340" s="5">
        <f t="shared" si="145"/>
        <v>3.2950079500284587E-3</v>
      </c>
      <c r="I2340" s="5">
        <f t="shared" si="146"/>
        <v>-4.1242673779101159E-2</v>
      </c>
      <c r="J2340" s="5">
        <f t="shared" si="147"/>
        <v>3.4365794392048996E-2</v>
      </c>
    </row>
    <row r="2341" spans="1:10" ht="15" customHeight="1" x14ac:dyDescent="0.2">
      <c r="A2341" s="3">
        <f>'2_CVaR_t2'!A2341</f>
        <v>45567</v>
      </c>
      <c r="B2341" s="5">
        <f>'2_CVaR_t2'!D2341-1</f>
        <v>-8.1130441843746404E-4</v>
      </c>
      <c r="C2341" s="5">
        <f>'Stocks Returns'!B2337</f>
        <v>-2.3284313725490224E-2</v>
      </c>
      <c r="D2341" s="5">
        <f>'Stocks Returns'!C2337</f>
        <v>-2.1617427371243281E-3</v>
      </c>
      <c r="E2341" s="5">
        <f>'Stocks Returns'!D2337</f>
        <v>9.4205703961802723E-3</v>
      </c>
      <c r="F2341" s="5">
        <f>'Stocks Returns'!E2337</f>
        <v>9.0518423699368356E-3</v>
      </c>
      <c r="G2341" s="5">
        <f t="shared" si="144"/>
        <v>-2.2019083691704019E-2</v>
      </c>
      <c r="H2341" s="5">
        <f t="shared" si="145"/>
        <v>-9.2060420288485583E-4</v>
      </c>
      <c r="I2341" s="5">
        <f t="shared" si="146"/>
        <v>1.0657587741722988E-2</v>
      </c>
      <c r="J2341" s="5">
        <f t="shared" si="147"/>
        <v>9.9185504684852332E-3</v>
      </c>
    </row>
    <row r="2342" spans="1:10" ht="15" customHeight="1" x14ac:dyDescent="0.2">
      <c r="A2342" s="3">
        <f>'2_CVaR_t2'!A2342</f>
        <v>45568</v>
      </c>
      <c r="B2342" s="5">
        <f>'2_CVaR_t2'!D2342-1</f>
        <v>-8.3218442155030825E-4</v>
      </c>
      <c r="C2342" s="5">
        <f>'Stocks Returns'!B2338</f>
        <v>-2.8858218318695061E-2</v>
      </c>
      <c r="D2342" s="5">
        <f>'Stocks Returns'!C2338</f>
        <v>-5.0505415162460654E-4</v>
      </c>
      <c r="E2342" s="5">
        <f>'Stocks Returns'!D2338</f>
        <v>-1.137816415239068E-2</v>
      </c>
      <c r="F2342" s="5">
        <f>'Stocks Returns'!E2338</f>
        <v>1.8666183399782543E-2</v>
      </c>
      <c r="G2342" s="5">
        <f t="shared" si="144"/>
        <v>-2.7572916065204182E-2</v>
      </c>
      <c r="H2342" s="5">
        <f t="shared" si="145"/>
        <v>7.6681426581494752E-4</v>
      </c>
      <c r="I2342" s="5">
        <f t="shared" si="146"/>
        <v>-1.0110329823933686E-2</v>
      </c>
      <c r="J2342" s="5">
        <f t="shared" si="147"/>
        <v>1.9554566388006595E-2</v>
      </c>
    </row>
    <row r="2343" spans="1:10" ht="15" customHeight="1" x14ac:dyDescent="0.2">
      <c r="A2343" s="3">
        <f>'2_CVaR_t2'!A2343</f>
        <v>45569</v>
      </c>
      <c r="B2343" s="5">
        <f>'2_CVaR_t2'!D2343-1</f>
        <v>2.7280191121841213E-3</v>
      </c>
      <c r="C2343" s="5">
        <f>'Stocks Returns'!B2339</f>
        <v>5.1679586563306845E-3</v>
      </c>
      <c r="D2343" s="5">
        <f>'Stocks Returns'!C2339</f>
        <v>3.8640454149947434E-3</v>
      </c>
      <c r="E2343" s="5">
        <f>'Stocks Returns'!D2339</f>
        <v>4.5260571576362096E-3</v>
      </c>
      <c r="F2343" s="5">
        <f>'Stocks Returns'!E2339</f>
        <v>1.8857854474292779E-2</v>
      </c>
      <c r="G2343" s="5">
        <f t="shared" si="144"/>
        <v>3.0307907532665596E-3</v>
      </c>
      <c r="H2343" s="5">
        <f t="shared" si="145"/>
        <v>-1.0377115079628768E-4</v>
      </c>
      <c r="I2343" s="5">
        <f t="shared" si="146"/>
        <v>5.3935532163501988E-4</v>
      </c>
      <c r="J2343" s="5">
        <f t="shared" si="147"/>
        <v>1.6050499564417911E-2</v>
      </c>
    </row>
    <row r="2344" spans="1:10" ht="15" customHeight="1" x14ac:dyDescent="0.2">
      <c r="A2344" s="3">
        <f>'2_CVaR_t2'!A2344</f>
        <v>45572</v>
      </c>
      <c r="B2344" s="5">
        <f>'2_CVaR_t2'!D2344-1</f>
        <v>-1.0108168779331961E-2</v>
      </c>
      <c r="C2344" s="5">
        <f>'Stocks Returns'!B2340</f>
        <v>-7.7120822622108731E-3</v>
      </c>
      <c r="D2344" s="5">
        <f>'Stocks Returns'!C2340</f>
        <v>-1.489548263788798E-2</v>
      </c>
      <c r="E2344" s="5">
        <f>'Stocks Returns'!D2340</f>
        <v>-1.583419155509791E-2</v>
      </c>
      <c r="F2344" s="5">
        <f>'Stocks Returns'!E2340</f>
        <v>1.5715034049239573E-3</v>
      </c>
      <c r="G2344" s="5">
        <f t="shared" si="144"/>
        <v>2.490344907416021E-3</v>
      </c>
      <c r="H2344" s="5">
        <f t="shared" si="145"/>
        <v>2.8199638959940099E-5</v>
      </c>
      <c r="I2344" s="5">
        <f t="shared" si="146"/>
        <v>-8.7584913993446131E-4</v>
      </c>
      <c r="J2344" s="5">
        <f t="shared" si="147"/>
        <v>1.2089000742480496E-2</v>
      </c>
    </row>
    <row r="2345" spans="1:10" ht="15" customHeight="1" x14ac:dyDescent="0.2">
      <c r="A2345" s="3">
        <f>'2_CVaR_t2'!A2345</f>
        <v>45573</v>
      </c>
      <c r="B2345" s="5">
        <f>'2_CVaR_t2'!D2345-1</f>
        <v>3.2111378834762672E-3</v>
      </c>
      <c r="C2345" s="5">
        <f>'Stocks Returns'!B2341</f>
        <v>0</v>
      </c>
      <c r="D2345" s="5">
        <f>'Stocks Returns'!C2341</f>
        <v>4.2733481865662171E-3</v>
      </c>
      <c r="E2345" s="5">
        <f>'Stocks Returns'!D2341</f>
        <v>1.1249182472204078E-2</v>
      </c>
      <c r="F2345" s="5">
        <f>'Stocks Returns'!E2341</f>
        <v>-3.4170153417015348E-2</v>
      </c>
      <c r="G2345" s="5">
        <f t="shared" si="144"/>
        <v>-2.6015962878886629E-3</v>
      </c>
      <c r="H2345" s="5">
        <f t="shared" si="145"/>
        <v>-4.0549238306905426E-4</v>
      </c>
      <c r="I2345" s="5">
        <f t="shared" si="146"/>
        <v>6.5494413306044271E-3</v>
      </c>
      <c r="J2345" s="5">
        <f t="shared" si="147"/>
        <v>-3.7479019079134909E-2</v>
      </c>
    </row>
    <row r="2346" spans="1:10" ht="15" customHeight="1" x14ac:dyDescent="0.2">
      <c r="A2346" s="3">
        <f>'2_CVaR_t2'!A2346</f>
        <v>45574</v>
      </c>
      <c r="B2346" s="5">
        <f>'2_CVaR_t2'!D2346-1</f>
        <v>5.1093652003022516E-3</v>
      </c>
      <c r="C2346" s="5">
        <f>'Stocks Returns'!B2342</f>
        <v>1.2953367875647714E-3</v>
      </c>
      <c r="D2346" s="5">
        <f>'Stocks Returns'!C2342</f>
        <v>7.1643148094269193E-3</v>
      </c>
      <c r="E2346" s="5">
        <f>'Stocks Returns'!D2342</f>
        <v>1.1382744793687616E-2</v>
      </c>
      <c r="F2346" s="5">
        <f>'Stocks Returns'!E2342</f>
        <v>1.5342960288808882E-3</v>
      </c>
      <c r="G2346" s="5">
        <f t="shared" si="144"/>
        <v>-3.1310502126065294E-3</v>
      </c>
      <c r="H2346" s="5">
        <f t="shared" si="145"/>
        <v>-3.0821805124946287E-4</v>
      </c>
      <c r="I2346" s="5">
        <f t="shared" si="146"/>
        <v>3.8813930165965335E-3</v>
      </c>
      <c r="J2346" s="5">
        <f t="shared" si="147"/>
        <v>-3.7450610861927006E-3</v>
      </c>
    </row>
    <row r="2347" spans="1:10" ht="15" customHeight="1" x14ac:dyDescent="0.2">
      <c r="A2347" s="3">
        <f>'2_CVaR_t2'!A2347</f>
        <v>45575</v>
      </c>
      <c r="B2347" s="5">
        <f>'2_CVaR_t2'!D2347-1</f>
        <v>7.061779302695026E-4</v>
      </c>
      <c r="C2347" s="5">
        <f>'Stocks Returns'!B2343</f>
        <v>-2.4579560155239322E-2</v>
      </c>
      <c r="D2347" s="5">
        <f>'Stocks Returns'!C2343</f>
        <v>1.9503130575646566E-3</v>
      </c>
      <c r="E2347" s="5">
        <f>'Stocks Returns'!D2343</f>
        <v>-1.0870955365136159E-2</v>
      </c>
      <c r="F2347" s="5">
        <f>'Stocks Returns'!E2343</f>
        <v>8.0201856357573487E-3</v>
      </c>
      <c r="G2347" s="5">
        <f t="shared" si="144"/>
        <v>-2.4773105722998824E-2</v>
      </c>
      <c r="H2347" s="5">
        <f t="shared" si="145"/>
        <v>9.5811594132879318E-4</v>
      </c>
      <c r="I2347" s="5">
        <f t="shared" si="146"/>
        <v>-1.1873603759109133E-2</v>
      </c>
      <c r="J2347" s="5">
        <f t="shared" si="147"/>
        <v>7.3116419340442515E-3</v>
      </c>
    </row>
    <row r="2348" spans="1:10" ht="15" customHeight="1" x14ac:dyDescent="0.2">
      <c r="A2348" s="3">
        <f>'2_CVaR_t2'!A2348</f>
        <v>45576</v>
      </c>
      <c r="B2348" s="5">
        <f>'2_CVaR_t2'!D2348-1</f>
        <v>1.2676964320605943E-3</v>
      </c>
      <c r="C2348" s="5">
        <f>'Stocks Returns'!B2344</f>
        <v>-2.6525198938992522E-3</v>
      </c>
      <c r="D2348" s="5">
        <f>'Stocks Returns'!C2344</f>
        <v>1.333837892384615E-3</v>
      </c>
      <c r="E2348" s="5">
        <f>'Stocks Returns'!D2344</f>
        <v>8.2751486940781938E-3</v>
      </c>
      <c r="F2348" s="5">
        <f>'Stocks Returns'!E2344</f>
        <v>-1.2247452172358342E-2</v>
      </c>
      <c r="G2348" s="5">
        <f t="shared" si="144"/>
        <v>-3.3858605313854739E-3</v>
      </c>
      <c r="H2348" s="5">
        <f t="shared" si="145"/>
        <v>-4.8476704962933177E-4</v>
      </c>
      <c r="I2348" s="5">
        <f t="shared" si="146"/>
        <v>6.4437501326734259E-3</v>
      </c>
      <c r="J2348" s="5">
        <f t="shared" si="147"/>
        <v>-1.3538890977648925E-2</v>
      </c>
    </row>
    <row r="2349" spans="1:10" ht="15" customHeight="1" x14ac:dyDescent="0.2">
      <c r="A2349" s="3">
        <f>'2_CVaR_t2'!A2349</f>
        <v>45579</v>
      </c>
      <c r="B2349" s="5">
        <f>'2_CVaR_t2'!D2349-1</f>
        <v>7.0788758140833963E-3</v>
      </c>
      <c r="C2349" s="5">
        <f>'Stocks Returns'!B2345</f>
        <v>2.6595744680850686E-3</v>
      </c>
      <c r="D2349" s="5">
        <f>'Stocks Returns'!C2345</f>
        <v>1.0220986819396982E-2</v>
      </c>
      <c r="E2349" s="5">
        <f>'Stocks Returns'!D2345</f>
        <v>1.295203898435493E-2</v>
      </c>
      <c r="F2349" s="5">
        <f>'Stocks Returns'!E2345</f>
        <v>-9.2316046701058641E-3</v>
      </c>
      <c r="G2349" s="5">
        <f t="shared" si="144"/>
        <v>-3.6601288087581571E-3</v>
      </c>
      <c r="H2349" s="5">
        <f t="shared" si="145"/>
        <v>-1.5014863227163014E-4</v>
      </c>
      <c r="I2349" s="5">
        <f t="shared" si="146"/>
        <v>2.5438689177089396E-3</v>
      </c>
      <c r="J2349" s="5">
        <f t="shared" si="147"/>
        <v>-1.6555450238462922E-2</v>
      </c>
    </row>
    <row r="2350" spans="1:10" ht="15" customHeight="1" x14ac:dyDescent="0.2">
      <c r="A2350" s="3">
        <f>'2_CVaR_t2'!A2350</f>
        <v>45580</v>
      </c>
      <c r="B2350" s="5">
        <f>'2_CVaR_t2'!D2350-1</f>
        <v>-5.6279290936178672E-3</v>
      </c>
      <c r="C2350" s="5">
        <f>'Stocks Returns'!B2346</f>
        <v>7.9575596816976457E-3</v>
      </c>
      <c r="D2350" s="5">
        <f>'Stocks Returns'!C2346</f>
        <v>-4.9519042866980056E-3</v>
      </c>
      <c r="E2350" s="5">
        <f>'Stocks Returns'!D2346</f>
        <v>-4.7600962147107073E-2</v>
      </c>
      <c r="F2350" s="5">
        <f>'Stocks Returns'!E2346</f>
        <v>-3.8914771170183604E-2</v>
      </c>
      <c r="G2350" s="5">
        <f t="shared" si="144"/>
        <v>1.3853073925341904E-2</v>
      </c>
      <c r="H2350" s="5">
        <f t="shared" si="145"/>
        <v>3.3780413174923241E-3</v>
      </c>
      <c r="I2350" s="5">
        <f t="shared" si="146"/>
        <v>-3.925504546293318E-2</v>
      </c>
      <c r="J2350" s="5">
        <f t="shared" si="147"/>
        <v>-3.3048072991205588E-2</v>
      </c>
    </row>
    <row r="2351" spans="1:10" ht="15" customHeight="1" x14ac:dyDescent="0.2">
      <c r="A2351" s="3">
        <f>'2_CVaR_t2'!A2351</f>
        <v>45581</v>
      </c>
      <c r="B2351" s="5">
        <f>'2_CVaR_t2'!D2351-1</f>
        <v>1.8926312052192307E-2</v>
      </c>
      <c r="C2351" s="5">
        <f>'Stocks Returns'!B2347</f>
        <v>5.2631578947368363E-2</v>
      </c>
      <c r="D2351" s="5">
        <f>'Stocks Returns'!C2347</f>
        <v>2.9467578502631486E-2</v>
      </c>
      <c r="E2351" s="5">
        <f>'Stocks Returns'!D2347</f>
        <v>8.7730958394256486E-3</v>
      </c>
      <c r="F2351" s="5">
        <f>'Stocks Returns'!E2347</f>
        <v>-4.7523999619802915E-4</v>
      </c>
      <c r="G2351" s="5">
        <f t="shared" si="144"/>
        <v>3.4922780476272494E-2</v>
      </c>
      <c r="H2351" s="5">
        <f t="shared" si="145"/>
        <v>1.6601270767785531E-3</v>
      </c>
      <c r="I2351" s="5">
        <f t="shared" si="146"/>
        <v>-1.9120811090122789E-2</v>
      </c>
      <c r="J2351" s="5">
        <f t="shared" si="147"/>
        <v>-2.0097545100817012E-2</v>
      </c>
    </row>
    <row r="2352" spans="1:10" ht="15" customHeight="1" x14ac:dyDescent="0.2">
      <c r="A2352" s="3">
        <f>'2_CVaR_t2'!A2352</f>
        <v>45582</v>
      </c>
      <c r="B2352" s="5">
        <f>'2_CVaR_t2'!D2352-1</f>
        <v>6.7715786225985841E-3</v>
      </c>
      <c r="C2352" s="5">
        <f>'Stocks Returns'!B2348</f>
        <v>-2.7499999999999969E-2</v>
      </c>
      <c r="D2352" s="5">
        <f>'Stocks Returns'!C2348</f>
        <v>9.9815664997218168E-3</v>
      </c>
      <c r="E2352" s="5">
        <f>'Stocks Returns'!D2348</f>
        <v>9.0921069969691626E-3</v>
      </c>
      <c r="F2352" s="5">
        <f>'Stocks Returns'!E2348</f>
        <v>9.4142259414227158E-3</v>
      </c>
      <c r="G2352" s="5">
        <f t="shared" si="144"/>
        <v>-3.352429447308114E-2</v>
      </c>
      <c r="H2352" s="5">
        <f t="shared" si="145"/>
        <v>6.2691842795736114E-5</v>
      </c>
      <c r="I2352" s="5">
        <f t="shared" si="146"/>
        <v>-8.6252040263732482E-4</v>
      </c>
      <c r="J2352" s="5">
        <f t="shared" si="147"/>
        <v>2.409376145579404E-3</v>
      </c>
    </row>
    <row r="2353" spans="1:10" ht="15" customHeight="1" x14ac:dyDescent="0.2">
      <c r="A2353" s="3">
        <f>'2_CVaR_t2'!A2353</f>
        <v>45583</v>
      </c>
      <c r="B2353" s="5">
        <f>'2_CVaR_t2'!D2353-1</f>
        <v>1.0324685091314123E-3</v>
      </c>
      <c r="C2353" s="5">
        <f>'Stocks Returns'!B2349</f>
        <v>5.1413881748072487E-3</v>
      </c>
      <c r="D2353" s="5">
        <f>'Stocks Returns'!C2349</f>
        <v>7.9272729526747021E-4</v>
      </c>
      <c r="E2353" s="5">
        <f>'Stocks Returns'!D2349</f>
        <v>9.9242622094541932E-3</v>
      </c>
      <c r="F2353" s="5">
        <f>'Stocks Returns'!E2349</f>
        <v>-4.5219029674988809E-3</v>
      </c>
      <c r="G2353" s="5">
        <f t="shared" si="144"/>
        <v>4.6341752119287453E-3</v>
      </c>
      <c r="H2353" s="5">
        <f t="shared" si="145"/>
        <v>-6.7968389581906253E-4</v>
      </c>
      <c r="I2353" s="5">
        <f t="shared" si="146"/>
        <v>8.4400386385268013E-3</v>
      </c>
      <c r="J2353" s="5">
        <f t="shared" si="147"/>
        <v>-5.5691588935739642E-3</v>
      </c>
    </row>
    <row r="2354" spans="1:10" ht="15" customHeight="1" x14ac:dyDescent="0.2">
      <c r="A2354" s="3">
        <f>'2_CVaR_t2'!A2354</f>
        <v>45586</v>
      </c>
      <c r="B2354" s="5">
        <f>'2_CVaR_t2'!D2354-1</f>
        <v>-9.5509381348698463E-3</v>
      </c>
      <c r="C2354" s="5">
        <f>'Stocks Returns'!B2350</f>
        <v>-3.4526854219948944E-2</v>
      </c>
      <c r="D2354" s="5">
        <f>'Stocks Returns'!C2350</f>
        <v>-1.2972261725875067E-2</v>
      </c>
      <c r="E2354" s="5">
        <f>'Stocks Returns'!D2350</f>
        <v>-2.7928626842513515E-2</v>
      </c>
      <c r="F2354" s="5">
        <f>'Stocks Returns'!E2350</f>
        <v>-6.4351282293934053E-3</v>
      </c>
      <c r="G2354" s="5">
        <f t="shared" si="144"/>
        <v>-2.486010014679501E-2</v>
      </c>
      <c r="H2354" s="5">
        <f t="shared" si="145"/>
        <v>1.1313233255421905E-3</v>
      </c>
      <c r="I2354" s="5">
        <f t="shared" si="146"/>
        <v>-1.3792706107887878E-2</v>
      </c>
      <c r="J2354" s="5">
        <f t="shared" si="147"/>
        <v>3.5039250975308078E-3</v>
      </c>
    </row>
    <row r="2355" spans="1:10" ht="15" customHeight="1" x14ac:dyDescent="0.2">
      <c r="A2355" s="3">
        <f>'2_CVaR_t2'!A2355</f>
        <v>45587</v>
      </c>
      <c r="B2355" s="5">
        <f>'2_CVaR_t2'!D2355-1</f>
        <v>-4.2898182478479097E-3</v>
      </c>
      <c r="C2355" s="5">
        <f>'Stocks Returns'!B2351</f>
        <v>-2.6490066225165476E-3</v>
      </c>
      <c r="D2355" s="5">
        <f>'Stocks Returns'!C2351</f>
        <v>-7.1817998320375942E-3</v>
      </c>
      <c r="E2355" s="5">
        <f>'Stocks Returns'!D2351</f>
        <v>3.3253524873637641E-3</v>
      </c>
      <c r="F2355" s="5">
        <f>'Stocks Returns'!E2351</f>
        <v>9.524716639686126E-5</v>
      </c>
      <c r="G2355" s="5">
        <f t="shared" si="144"/>
        <v>1.9601641881143474E-3</v>
      </c>
      <c r="H2355" s="5">
        <f t="shared" si="145"/>
        <v>-8.212021142936423E-4</v>
      </c>
      <c r="I2355" s="5">
        <f t="shared" si="146"/>
        <v>9.696339433805299E-3</v>
      </c>
      <c r="J2355" s="5">
        <f t="shared" si="147"/>
        <v>4.5728935909708475E-3</v>
      </c>
    </row>
    <row r="2356" spans="1:10" ht="15" customHeight="1" x14ac:dyDescent="0.2">
      <c r="A2356" s="3">
        <f>'2_CVaR_t2'!A2356</f>
        <v>45588</v>
      </c>
      <c r="B2356" s="5">
        <f>'2_CVaR_t2'!D2356-1</f>
        <v>-2.3525400263113561E-3</v>
      </c>
      <c r="C2356" s="5">
        <f>'Stocks Returns'!B2352</f>
        <v>-2.6560424966799445E-2</v>
      </c>
      <c r="D2356" s="5">
        <f>'Stocks Returns'!C2352</f>
        <v>-3.6167000245795888E-3</v>
      </c>
      <c r="E2356" s="5">
        <f>'Stocks Returns'!D2352</f>
        <v>-2.1211719475011659E-3</v>
      </c>
      <c r="F2356" s="5">
        <f>'Stocks Returns'!E2352</f>
        <v>-4.6666666666665968E-3</v>
      </c>
      <c r="G2356" s="5">
        <f t="shared" si="144"/>
        <v>-2.3813585013190669E-2</v>
      </c>
      <c r="H2356" s="5">
        <f t="shared" si="145"/>
        <v>-1.0726727803526351E-4</v>
      </c>
      <c r="I2356" s="5">
        <f t="shared" si="146"/>
        <v>1.3905687847208686E-3</v>
      </c>
      <c r="J2356" s="5">
        <f t="shared" si="147"/>
        <v>-2.2000492393545366E-3</v>
      </c>
    </row>
    <row r="2357" spans="1:10" ht="15" customHeight="1" x14ac:dyDescent="0.2">
      <c r="A2357" s="3">
        <f>'2_CVaR_t2'!A2357</f>
        <v>45589</v>
      </c>
      <c r="B2357" s="5">
        <f>'2_CVaR_t2'!D2357-1</f>
        <v>-7.554459523519963E-4</v>
      </c>
      <c r="C2357" s="5">
        <f>'Stocks Returns'!B2353</f>
        <v>2.592087312414737E-2</v>
      </c>
      <c r="D2357" s="5">
        <f>'Stocks Returns'!C2353</f>
        <v>-1.903016633774901E-3</v>
      </c>
      <c r="E2357" s="5">
        <f>'Stocks Returns'!D2353</f>
        <v>7.8384482529560984E-3</v>
      </c>
      <c r="F2357" s="5">
        <f>'Stocks Returns'!E2353</f>
        <v>-1.3395847287340779E-3</v>
      </c>
      <c r="G2357" s="5">
        <f t="shared" si="144"/>
        <v>2.7132405684921989E-2</v>
      </c>
      <c r="H2357" s="5">
        <f t="shared" si="145"/>
        <v>-7.4408709774607799E-4</v>
      </c>
      <c r="I2357" s="5">
        <f t="shared" si="146"/>
        <v>8.9930235899574155E-3</v>
      </c>
      <c r="J2357" s="5">
        <f t="shared" si="147"/>
        <v>-5.3086158753029393E-4</v>
      </c>
    </row>
    <row r="2358" spans="1:10" ht="15" customHeight="1" x14ac:dyDescent="0.2">
      <c r="A2358" s="3">
        <f>'2_CVaR_t2'!A2358</f>
        <v>45590</v>
      </c>
      <c r="B2358" s="5">
        <f>'2_CVaR_t2'!D2358-1</f>
        <v>-2.9621622997657582E-3</v>
      </c>
      <c r="C2358" s="5">
        <f>'Stocks Returns'!B2354</f>
        <v>1.0638297872340496E-2</v>
      </c>
      <c r="D2358" s="5">
        <f>'Stocks Returns'!C2354</f>
        <v>-5.2609279005719767E-3</v>
      </c>
      <c r="E2358" s="5">
        <f>'Stocks Returns'!D2354</f>
        <v>5.6683364091749677E-3</v>
      </c>
      <c r="F2358" s="5">
        <f>'Stocks Returns'!E2354</f>
        <v>1.8204464884545857E-3</v>
      </c>
      <c r="G2358" s="5">
        <f t="shared" si="144"/>
        <v>1.3971175679656021E-2</v>
      </c>
      <c r="H2358" s="5">
        <f t="shared" si="145"/>
        <v>-8.5429120447947076E-4</v>
      </c>
      <c r="I2358" s="5">
        <f t="shared" si="146"/>
        <v>1.0079824094674511E-2</v>
      </c>
      <c r="J2358" s="5">
        <f t="shared" si="147"/>
        <v>4.9198940666786636E-3</v>
      </c>
    </row>
    <row r="2359" spans="1:10" ht="15" customHeight="1" x14ac:dyDescent="0.2">
      <c r="A2359" s="3">
        <f>'2_CVaR_t2'!A2359</f>
        <v>45593</v>
      </c>
      <c r="B2359" s="5">
        <f>'2_CVaR_t2'!D2359-1</f>
        <v>6.0862000856447551E-3</v>
      </c>
      <c r="C2359" s="5">
        <f>'Stocks Returns'!B2355</f>
        <v>1.3157894736843812E-3</v>
      </c>
      <c r="D2359" s="5">
        <f>'Stocks Returns'!C2355</f>
        <v>8.7314095055550656E-3</v>
      </c>
      <c r="E2359" s="5">
        <f>'Stocks Returns'!D2355</f>
        <v>1.1928168829466568E-2</v>
      </c>
      <c r="F2359" s="5">
        <f>'Stocks Returns'!E2355</f>
        <v>-1.2433052792654942E-2</v>
      </c>
      <c r="G2359" s="5">
        <f t="shared" si="144"/>
        <v>-4.0496416601406371E-3</v>
      </c>
      <c r="H2359" s="5">
        <f t="shared" si="145"/>
        <v>-1.7876786935393414E-4</v>
      </c>
      <c r="I2359" s="5">
        <f t="shared" si="146"/>
        <v>2.9850977284376912E-3</v>
      </c>
      <c r="J2359" s="5">
        <f t="shared" si="147"/>
        <v>-1.872643218812288E-2</v>
      </c>
    </row>
    <row r="2360" spans="1:10" ht="15" customHeight="1" x14ac:dyDescent="0.2">
      <c r="A2360" s="3">
        <f>'2_CVaR_t2'!A2360</f>
        <v>45594</v>
      </c>
      <c r="B2360" s="5">
        <f>'2_CVaR_t2'!D2360-1</f>
        <v>-3.8319229682886036E-3</v>
      </c>
      <c r="C2360" s="5">
        <f>'Stocks Returns'!B2356</f>
        <v>-7.8843626806833766E-3</v>
      </c>
      <c r="D2360" s="5">
        <f>'Stocks Returns'!C2356</f>
        <v>-8.128367686536353E-3</v>
      </c>
      <c r="E2360" s="5">
        <f>'Stocks Returns'!D2356</f>
        <v>2.396373056994805E-2</v>
      </c>
      <c r="F2360" s="5">
        <f>'Stocks Returns'!E2356</f>
        <v>-9.1032345535542181E-3</v>
      </c>
      <c r="G2360" s="5">
        <f t="shared" si="144"/>
        <v>-3.7153725828319318E-3</v>
      </c>
      <c r="H2360" s="5">
        <f t="shared" si="145"/>
        <v>-2.4416716144329883E-3</v>
      </c>
      <c r="I2360" s="5">
        <f t="shared" si="146"/>
        <v>2.9658905787318213E-2</v>
      </c>
      <c r="J2360" s="5">
        <f t="shared" si="147"/>
        <v>-5.1009151494702237E-3</v>
      </c>
    </row>
    <row r="2361" spans="1:10" ht="15" customHeight="1" x14ac:dyDescent="0.2">
      <c r="A2361" s="3">
        <f>'2_CVaR_t2'!A2361</f>
        <v>45595</v>
      </c>
      <c r="B2361" s="5">
        <f>'2_CVaR_t2'!D2361-1</f>
        <v>1.6149566836514362E-2</v>
      </c>
      <c r="C2361" s="5">
        <f>'Stocks Returns'!B2357</f>
        <v>2.9139072847682135E-2</v>
      </c>
      <c r="D2361" s="5">
        <f>'Stocks Returns'!C2357</f>
        <v>2.937421220881653E-2</v>
      </c>
      <c r="E2361" s="5">
        <f>'Stocks Returns'!D2357</f>
        <v>-4.3896268184693166E-2</v>
      </c>
      <c r="F2361" s="5">
        <f>'Stocks Returns'!E2357</f>
        <v>6.4503518373730806E-3</v>
      </c>
      <c r="G2361" s="5">
        <f t="shared" si="144"/>
        <v>1.4099595819297796E-2</v>
      </c>
      <c r="H2361" s="5">
        <f t="shared" si="145"/>
        <v>5.6534007941271801E-3</v>
      </c>
      <c r="I2361" s="5">
        <f t="shared" si="146"/>
        <v>-6.7691952072492789E-2</v>
      </c>
      <c r="J2361" s="5">
        <f t="shared" si="147"/>
        <v>-1.0289499376700626E-2</v>
      </c>
    </row>
    <row r="2362" spans="1:10" ht="15" customHeight="1" x14ac:dyDescent="0.2">
      <c r="A2362" s="3">
        <f>'2_CVaR_t2'!A2362</f>
        <v>45596</v>
      </c>
      <c r="B2362" s="5">
        <f>'2_CVaR_t2'!D2362-1</f>
        <v>-2.007927499117157E-3</v>
      </c>
      <c r="C2362" s="5">
        <f>'Stocks Returns'!B2358</f>
        <v>4.6332046332046462E-2</v>
      </c>
      <c r="D2362" s="5">
        <f>'Stocks Returns'!C2358</f>
        <v>-1.0676871614582195E-3</v>
      </c>
      <c r="E2362" s="5">
        <f>'Stocks Returns'!D2358</f>
        <v>-2.9240539825350575E-2</v>
      </c>
      <c r="F2362" s="5">
        <f>'Stocks Returns'!E2358</f>
        <v>6.3701689648475446E-2</v>
      </c>
      <c r="G2362" s="5">
        <f t="shared" si="144"/>
        <v>4.8747605762302686E-2</v>
      </c>
      <c r="H2362" s="5">
        <f t="shared" si="145"/>
        <v>1.9345664121362491E-3</v>
      </c>
      <c r="I2362" s="5">
        <f t="shared" si="146"/>
        <v>-2.6237415797120141E-2</v>
      </c>
      <c r="J2362" s="5">
        <f t="shared" si="147"/>
        <v>6.581057539981916E-2</v>
      </c>
    </row>
    <row r="2363" spans="1:10" ht="15" customHeight="1" x14ac:dyDescent="0.2">
      <c r="A2363" s="3">
        <f>'2_CVaR_t2'!A2363</f>
        <v>45597</v>
      </c>
      <c r="B2363" s="5">
        <f>'2_CVaR_t2'!D2363-1</f>
        <v>2.9360526161237299E-3</v>
      </c>
      <c r="C2363" s="5">
        <f>'Stocks Returns'!B2359</f>
        <v>1.2300123001230068E-2</v>
      </c>
      <c r="D2363" s="5">
        <f>'Stocks Returns'!C2359</f>
        <v>3.0702076694126834E-3</v>
      </c>
      <c r="E2363" s="5">
        <f>'Stocks Returns'!D2359</f>
        <v>1.9626550361182993E-2</v>
      </c>
      <c r="F2363" s="5">
        <f>'Stocks Returns'!E2359</f>
        <v>-1.5519444951615835E-2</v>
      </c>
      <c r="G2363" s="5">
        <f t="shared" si="144"/>
        <v>9.9629697737173579E-3</v>
      </c>
      <c r="H2363" s="5">
        <f t="shared" si="145"/>
        <v>-1.2037796015845845E-3</v>
      </c>
      <c r="I2363" s="5">
        <f t="shared" si="146"/>
        <v>1.5332810020357048E-2</v>
      </c>
      <c r="J2363" s="5">
        <f t="shared" si="147"/>
        <v>-1.8542753049924698E-2</v>
      </c>
    </row>
    <row r="2364" spans="1:10" ht="15" customHeight="1" x14ac:dyDescent="0.2">
      <c r="A2364" s="3">
        <f>'2_CVaR_t2'!A2364</f>
        <v>45600</v>
      </c>
      <c r="B2364" s="5">
        <f>'2_CVaR_t2'!D2364-1</f>
        <v>2.2067872162869762E-3</v>
      </c>
      <c r="C2364" s="5">
        <f>'Stocks Returns'!B2360</f>
        <v>-7.2904009720534679E-3</v>
      </c>
      <c r="D2364" s="5">
        <f>'Stocks Returns'!C2360</f>
        <v>3.8181880718166639E-3</v>
      </c>
      <c r="E2364" s="5">
        <f>'Stocks Returns'!D2360</f>
        <v>-4.5448469455955376E-3</v>
      </c>
      <c r="F2364" s="5">
        <f>'Stocks Returns'!E2360</f>
        <v>9.4584569732938384E-3</v>
      </c>
      <c r="G2364" s="5">
        <f t="shared" si="144"/>
        <v>-8.9265018458173431E-3</v>
      </c>
      <c r="H2364" s="5">
        <f t="shared" si="145"/>
        <v>6.1748802389739038E-4</v>
      </c>
      <c r="I2364" s="5">
        <f t="shared" si="146"/>
        <v>-7.7622579752961701E-3</v>
      </c>
      <c r="J2364" s="5">
        <f t="shared" si="147"/>
        <v>7.1921768792580585E-3</v>
      </c>
    </row>
    <row r="2365" spans="1:10" ht="15" customHeight="1" x14ac:dyDescent="0.2">
      <c r="A2365" s="3">
        <f>'2_CVaR_t2'!A2365</f>
        <v>45601</v>
      </c>
      <c r="B2365" s="5">
        <f>'2_CVaR_t2'!D2365-1</f>
        <v>3.5586338124113936E-3</v>
      </c>
      <c r="C2365" s="5">
        <f>'Stocks Returns'!B2361</f>
        <v>4.8959608323133619E-3</v>
      </c>
      <c r="D2365" s="5">
        <f>'Stocks Returns'!C2361</f>
        <v>4.9336971273952201E-3</v>
      </c>
      <c r="E2365" s="5">
        <f>'Stocks Returns'!D2361</f>
        <v>8.3255002014235302E-3</v>
      </c>
      <c r="F2365" s="5">
        <f>'Stocks Returns'!E2361</f>
        <v>3.2151387102701268E-3</v>
      </c>
      <c r="G2365" s="5">
        <f t="shared" si="144"/>
        <v>1.9603121693186794E-3</v>
      </c>
      <c r="H2365" s="5">
        <f t="shared" si="145"/>
        <v>-2.5656622560695386E-4</v>
      </c>
      <c r="I2365" s="5">
        <f t="shared" si="146"/>
        <v>3.1128867174731812E-3</v>
      </c>
      <c r="J2365" s="5">
        <f t="shared" si="147"/>
        <v>-4.544517985700762E-4</v>
      </c>
    </row>
    <row r="2366" spans="1:10" ht="15" customHeight="1" x14ac:dyDescent="0.2">
      <c r="A2366" s="3">
        <f>'2_CVaR_t2'!A2366</f>
        <v>45602</v>
      </c>
      <c r="B2366" s="5">
        <f>'2_CVaR_t2'!D2366-1</f>
        <v>2.9304240832455974E-2</v>
      </c>
      <c r="C2366" s="5">
        <f>'Stocks Returns'!B2362</f>
        <v>2.0706455542021995E-2</v>
      </c>
      <c r="D2366" s="5">
        <f>'Stocks Returns'!C2362</f>
        <v>4.8109038835282503E-2</v>
      </c>
      <c r="E2366" s="5">
        <f>'Stocks Returns'!D2362</f>
        <v>-1.7845252363830166E-2</v>
      </c>
      <c r="F2366" s="5">
        <f>'Stocks Returns'!E2362</f>
        <v>4.0472484204743253E-2</v>
      </c>
      <c r="G2366" s="5">
        <f t="shared" si="144"/>
        <v>-6.9787814109629649E-3</v>
      </c>
      <c r="H2366" s="5">
        <f t="shared" si="145"/>
        <v>5.0280006406568586E-3</v>
      </c>
      <c r="I2366" s="5">
        <f t="shared" si="146"/>
        <v>-6.1056036986285971E-2</v>
      </c>
      <c r="J2366" s="5">
        <f t="shared" si="147"/>
        <v>1.0077170103989466E-2</v>
      </c>
    </row>
    <row r="2367" spans="1:10" ht="15" customHeight="1" x14ac:dyDescent="0.2">
      <c r="A2367" s="3">
        <f>'2_CVaR_t2'!A2367</f>
        <v>45603</v>
      </c>
      <c r="B2367" s="5">
        <f>'2_CVaR_t2'!D2367-1</f>
        <v>-2.834982546274567E-3</v>
      </c>
      <c r="C2367" s="5">
        <f>'Stocks Returns'!B2363</f>
        <v>0.11813842482100223</v>
      </c>
      <c r="D2367" s="5">
        <f>'Stocks Returns'!C2363</f>
        <v>-5.2046210815293037E-3</v>
      </c>
      <c r="E2367" s="5">
        <f>'Stocks Returns'!D2363</f>
        <v>8.0000000000000071E-3</v>
      </c>
      <c r="F2367" s="5">
        <f>'Stocks Returns'!E2363</f>
        <v>-1.0824606177945895E-2</v>
      </c>
      <c r="G2367" s="5">
        <f t="shared" si="144"/>
        <v>0.12134904307020057</v>
      </c>
      <c r="H2367" s="5">
        <f t="shared" si="145"/>
        <v>-9.8515959556860939E-4</v>
      </c>
      <c r="I2367" s="5">
        <f t="shared" si="146"/>
        <v>1.2223781952449685E-2</v>
      </c>
      <c r="J2367" s="5">
        <f t="shared" si="147"/>
        <v>-7.8571799941153132E-3</v>
      </c>
    </row>
    <row r="2368" spans="1:10" ht="15" customHeight="1" x14ac:dyDescent="0.2">
      <c r="A2368" s="3">
        <f>'2_CVaR_t2'!A2368</f>
        <v>45604</v>
      </c>
      <c r="B2368" s="5">
        <f>'2_CVaR_t2'!D2368-1</f>
        <v>3.2246938899402888E-3</v>
      </c>
      <c r="C2368" s="5">
        <f>'Stocks Returns'!B2364</f>
        <v>-2.0277481323372371E-2</v>
      </c>
      <c r="D2368" s="5">
        <f>'Stocks Returns'!C2364</f>
        <v>6.769457161543313E-3</v>
      </c>
      <c r="E2368" s="5">
        <f>'Stocks Returns'!D2364</f>
        <v>-1.9774011299435013E-2</v>
      </c>
      <c r="F2368" s="5">
        <f>'Stocks Returns'!E2364</f>
        <v>-7.2064056939501464E-3</v>
      </c>
      <c r="G2368" s="5">
        <f t="shared" si="144"/>
        <v>-2.2892109177328975E-2</v>
      </c>
      <c r="H2368" s="5">
        <f t="shared" si="145"/>
        <v>2.0706657090921914E-3</v>
      </c>
      <c r="I2368" s="5">
        <f t="shared" si="146"/>
        <v>-2.4493759871940197E-2</v>
      </c>
      <c r="J2368" s="5">
        <f t="shared" si="147"/>
        <v>-1.0529343429860222E-2</v>
      </c>
    </row>
    <row r="2369" spans="1:10" ht="15" customHeight="1" x14ac:dyDescent="0.2">
      <c r="A2369" s="3">
        <f>'2_CVaR_t2'!A2369</f>
        <v>45607</v>
      </c>
      <c r="B2369" s="5">
        <f>'2_CVaR_t2'!D2369-1</f>
        <v>4.1100683753010347E-3</v>
      </c>
      <c r="C2369" s="5">
        <f>'Stocks Returns'!B2365</f>
        <v>1.6339869281045694E-2</v>
      </c>
      <c r="D2369" s="5">
        <f>'Stocks Returns'!C2365</f>
        <v>9.9061259927482048E-3</v>
      </c>
      <c r="E2369" s="5">
        <f>'Stocks Returns'!D2365</f>
        <v>-4.1031974749554112E-2</v>
      </c>
      <c r="F2369" s="5">
        <f>'Stocks Returns'!E2365</f>
        <v>4.1222331750156993E-3</v>
      </c>
      <c r="G2369" s="5">
        <f t="shared" si="144"/>
        <v>1.2874119370495896E-2</v>
      </c>
      <c r="H2369" s="5">
        <f t="shared" si="145"/>
        <v>3.9042957248128177E-3</v>
      </c>
      <c r="I2369" s="5">
        <f t="shared" si="146"/>
        <v>-4.7058455425528868E-2</v>
      </c>
      <c r="J2369" s="5">
        <f t="shared" si="147"/>
        <v>-1.1978461026596315E-4</v>
      </c>
    </row>
    <row r="2370" spans="1:10" ht="15" customHeight="1" x14ac:dyDescent="0.2">
      <c r="A2370" s="3">
        <f>'2_CVaR_t2'!A2370</f>
        <v>45608</v>
      </c>
      <c r="B2370" s="5">
        <f>'2_CVaR_t2'!D2370-1</f>
        <v>-4.0672132009736961E-3</v>
      </c>
      <c r="C2370" s="5">
        <f>'Stocks Returns'!B2366</f>
        <v>-1.1789924973204635E-2</v>
      </c>
      <c r="D2370" s="5">
        <f>'Stocks Returns'!C2366</f>
        <v>-3.4407575713230054E-3</v>
      </c>
      <c r="E2370" s="5">
        <f>'Stocks Returns'!D2366</f>
        <v>-3.6920435031482568E-2</v>
      </c>
      <c r="F2370" s="5">
        <f>'Stocks Returns'!E2366</f>
        <v>-1.2583668005354709E-2</v>
      </c>
      <c r="G2370" s="5">
        <f t="shared" si="144"/>
        <v>-7.3947473015632918E-3</v>
      </c>
      <c r="H2370" s="5">
        <f t="shared" si="145"/>
        <v>2.592223955311025E-3</v>
      </c>
      <c r="I2370" s="5">
        <f t="shared" si="146"/>
        <v>-3.0877992860110268E-2</v>
      </c>
      <c r="J2370" s="5">
        <f t="shared" si="147"/>
        <v>-8.3371010402121248E-3</v>
      </c>
    </row>
    <row r="2371" spans="1:10" ht="15" customHeight="1" x14ac:dyDescent="0.2">
      <c r="A2371" s="3">
        <f>'2_CVaR_t2'!A2371</f>
        <v>45609</v>
      </c>
      <c r="B2371" s="5">
        <f>'2_CVaR_t2'!D2371-1</f>
        <v>-1.2390059148302823E-3</v>
      </c>
      <c r="C2371" s="5">
        <f>'Stocks Returns'!B2367</f>
        <v>5.4229934924078016E-2</v>
      </c>
      <c r="D2371" s="5">
        <f>'Stocks Returns'!C2367</f>
        <v>-1.194448541407489E-3</v>
      </c>
      <c r="E2371" s="5">
        <f>'Stocks Returns'!D2367</f>
        <v>-1.0549777117384807E-2</v>
      </c>
      <c r="F2371" s="5">
        <f>'Stocks Returns'!E2367</f>
        <v>1.0665220535068576E-2</v>
      </c>
      <c r="G2371" s="5">
        <f t="shared" si="144"/>
        <v>5.5906319992526779E-2</v>
      </c>
      <c r="H2371" s="5">
        <f t="shared" si="145"/>
        <v>6.7615431607083182E-4</v>
      </c>
      <c r="I2371" s="5">
        <f t="shared" si="146"/>
        <v>-8.6815113167764899E-3</v>
      </c>
      <c r="J2371" s="5">
        <f t="shared" si="147"/>
        <v>1.1975912415531411E-2</v>
      </c>
    </row>
    <row r="2372" spans="1:10" ht="15" customHeight="1" x14ac:dyDescent="0.2">
      <c r="A2372" s="3">
        <f>'2_CVaR_t2'!A2372</f>
        <v>45610</v>
      </c>
      <c r="B2372" s="5">
        <f>'2_CVaR_t2'!D2372-1</f>
        <v>-3.2046964323255711E-3</v>
      </c>
      <c r="C2372" s="5">
        <f>'Stocks Returns'!B2368</f>
        <v>1.4403292181069727E-2</v>
      </c>
      <c r="D2372" s="5">
        <f>'Stocks Returns'!C2368</f>
        <v>-3.9744086855371119E-3</v>
      </c>
      <c r="E2372" s="5">
        <f>'Stocks Returns'!D2368</f>
        <v>-1.4867097161736176E-2</v>
      </c>
      <c r="F2372" s="5">
        <f>'Stocks Returns'!E2368</f>
        <v>9.8372384188876172E-3</v>
      </c>
      <c r="G2372" s="5">
        <f t="shared" si="144"/>
        <v>1.7969321217736804E-2</v>
      </c>
      <c r="H2372" s="5">
        <f t="shared" si="145"/>
        <v>7.8917458404567913E-4</v>
      </c>
      <c r="I2372" s="5">
        <f t="shared" si="146"/>
        <v>-1.0097651185769385E-2</v>
      </c>
      <c r="J2372" s="5">
        <f t="shared" si="147"/>
        <v>1.318845322805527E-2</v>
      </c>
    </row>
    <row r="2373" spans="1:10" ht="15" customHeight="1" x14ac:dyDescent="0.2">
      <c r="A2373" s="3">
        <f>'2_CVaR_t2'!A2373</f>
        <v>45611</v>
      </c>
      <c r="B2373" s="5">
        <f>'2_CVaR_t2'!D2373-1</f>
        <v>6.7268914291651605E-4</v>
      </c>
      <c r="C2373" s="5">
        <f>'Stocks Returns'!B2369</f>
        <v>-6.4908722109533357E-2</v>
      </c>
      <c r="D2373" s="5">
        <f>'Stocks Returns'!C2369</f>
        <v>4.509002433090048E-3</v>
      </c>
      <c r="E2373" s="5">
        <f>'Stocks Returns'!D2369</f>
        <v>-4.17682926829267E-2</v>
      </c>
      <c r="F2373" s="5">
        <f>'Stocks Returns'!E2369</f>
        <v>-5.3134962805526653E-3</v>
      </c>
      <c r="G2373" s="5">
        <f t="shared" si="144"/>
        <v>-6.5070074468615666E-2</v>
      </c>
      <c r="H2373" s="5">
        <f t="shared" si="145"/>
        <v>3.5660920204196936E-3</v>
      </c>
      <c r="I2373" s="5">
        <f t="shared" si="146"/>
        <v>-4.2721514676812504E-2</v>
      </c>
      <c r="J2373" s="5">
        <f t="shared" si="147"/>
        <v>-5.9872763010859996E-3</v>
      </c>
    </row>
    <row r="2374" spans="1:10" ht="15" customHeight="1" x14ac:dyDescent="0.2">
      <c r="A2374" s="3">
        <f>'2_CVaR_t2'!A2374</f>
        <v>45614</v>
      </c>
      <c r="B2374" s="5">
        <f>'2_CVaR_t2'!D2374-1</f>
        <v>7.1278487751864628E-3</v>
      </c>
      <c r="C2374" s="5">
        <f>'Stocks Returns'!B2370</f>
        <v>2.7114967462039008E-2</v>
      </c>
      <c r="D2374" s="5">
        <f>'Stocks Returns'!C2370</f>
        <v>8.138486028447911E-3</v>
      </c>
      <c r="E2374" s="5">
        <f>'Stocks Returns'!D2370</f>
        <v>3.802099904549805E-2</v>
      </c>
      <c r="F2374" s="5">
        <f>'Stocks Returns'!E2370</f>
        <v>1.2820512820512997E-2</v>
      </c>
      <c r="G2374" s="5">
        <f t="shared" ref="G2374:G2437" si="148">C2374-($P$11+$O$11*$B2374)</f>
        <v>2.0748185838054892E-2</v>
      </c>
      <c r="H2374" s="5">
        <f t="shared" ref="H2374:H2437" si="149">D2374-($P$12+$O$12*$B2374)</f>
        <v>-2.3047247656680231E-3</v>
      </c>
      <c r="I2374" s="5">
        <f t="shared" ref="I2374:I2437" si="150">E2374-($P$13+$O$13*$B2374)</f>
        <v>2.7540549348556105E-2</v>
      </c>
      <c r="J2374" s="5">
        <f t="shared" ref="J2374:J2437" si="151">F2374-($P$14+$O$14*$B2374)</f>
        <v>5.4458299259705807E-3</v>
      </c>
    </row>
    <row r="2375" spans="1:10" ht="15" customHeight="1" x14ac:dyDescent="0.2">
      <c r="A2375" s="3">
        <f>'2_CVaR_t2'!A2375</f>
        <v>45615</v>
      </c>
      <c r="B2375" s="5">
        <f>'2_CVaR_t2'!D2375-1</f>
        <v>-8.973902720158522E-4</v>
      </c>
      <c r="C2375" s="5">
        <f>'Stocks Returns'!B2371</f>
        <v>3.1678986272438703E-3</v>
      </c>
      <c r="D2375" s="5">
        <f>'Stocks Returns'!C2371</f>
        <v>-9.9244009240140318E-4</v>
      </c>
      <c r="E2375" s="5">
        <f>'Stocks Returns'!D2371</f>
        <v>-5.6704980842912089E-3</v>
      </c>
      <c r="F2375" s="5">
        <f>'Stocks Returns'!E2371</f>
        <v>-5.8895921237693827E-3</v>
      </c>
      <c r="G2375" s="5">
        <f t="shared" si="148"/>
        <v>4.5158841164364546E-3</v>
      </c>
      <c r="H2375" s="5">
        <f t="shared" si="149"/>
        <v>3.753942191972164E-4</v>
      </c>
      <c r="I2375" s="5">
        <f t="shared" si="150"/>
        <v>-4.3064258592760783E-3</v>
      </c>
      <c r="J2375" s="5">
        <f t="shared" si="151"/>
        <v>-4.9335209456820676E-3</v>
      </c>
    </row>
    <row r="2376" spans="1:10" ht="15" customHeight="1" x14ac:dyDescent="0.2">
      <c r="A2376" s="3">
        <f>'2_CVaR_t2'!A2376</f>
        <v>45616</v>
      </c>
      <c r="B2376" s="5">
        <f>'2_CVaR_t2'!D2376-1</f>
        <v>-8.7196689158856033E-3</v>
      </c>
      <c r="C2376" s="5">
        <f>'Stocks Returns'!B2372</f>
        <v>4.7368421052631504E-2</v>
      </c>
      <c r="D2376" s="5">
        <f>'Stocks Returns'!C2372</f>
        <v>-1.4302384382753108E-2</v>
      </c>
      <c r="E2376" s="5">
        <f>'Stocks Returns'!D2372</f>
        <v>3.6991368680643344E-3</v>
      </c>
      <c r="F2376" s="5">
        <f>'Stocks Returns'!E2372</f>
        <v>3.0064550358122055E-3</v>
      </c>
      <c r="G2376" s="5">
        <f t="shared" si="148"/>
        <v>5.6236065168425178E-2</v>
      </c>
      <c r="H2376" s="5">
        <f t="shared" si="149"/>
        <v>-1.4222093983341302E-3</v>
      </c>
      <c r="I2376" s="5">
        <f t="shared" si="150"/>
        <v>1.6608179944666887E-2</v>
      </c>
      <c r="J2376" s="5">
        <f t="shared" si="151"/>
        <v>1.2082593327960117E-2</v>
      </c>
    </row>
    <row r="2377" spans="1:10" ht="15" customHeight="1" x14ac:dyDescent="0.2">
      <c r="A2377" s="3">
        <f>'2_CVaR_t2'!A2377</f>
        <v>45617</v>
      </c>
      <c r="B2377" s="5">
        <f>'2_CVaR_t2'!D2377-1</f>
        <v>6.2185217245893654E-3</v>
      </c>
      <c r="C2377" s="5">
        <f>'Stocks Returns'!B2373</f>
        <v>2.8140703517588017E-2</v>
      </c>
      <c r="D2377" s="5">
        <f>'Stocks Returns'!C2373</f>
        <v>8.1655252823855662E-3</v>
      </c>
      <c r="E2377" s="5">
        <f>'Stocks Returns'!D2373</f>
        <v>2.1345208845208852E-2</v>
      </c>
      <c r="F2377" s="5">
        <f>'Stocks Returns'!E2373</f>
        <v>-1.3488495107114584E-2</v>
      </c>
      <c r="G2377" s="5">
        <f t="shared" si="148"/>
        <v>2.2648069864001624E-2</v>
      </c>
      <c r="H2377" s="5">
        <f t="shared" si="149"/>
        <v>-9.3939480820387153E-4</v>
      </c>
      <c r="I2377" s="5">
        <f t="shared" si="150"/>
        <v>1.2206843056506454E-2</v>
      </c>
      <c r="J2377" s="5">
        <f t="shared" si="151"/>
        <v>-1.9919233530276425E-2</v>
      </c>
    </row>
    <row r="2378" spans="1:10" ht="15" customHeight="1" x14ac:dyDescent="0.2">
      <c r="A2378" s="3">
        <f>'2_CVaR_t2'!A2378</f>
        <v>45618</v>
      </c>
      <c r="B2378" s="5">
        <f>'2_CVaR_t2'!D2378-1</f>
        <v>2.0939231132754976E-4</v>
      </c>
      <c r="C2378" s="5">
        <f>'Stocks Returns'!B2374</f>
        <v>-1.1730205278592476E-2</v>
      </c>
      <c r="D2378" s="5">
        <f>'Stocks Returns'!C2374</f>
        <v>6.4536968227502101E-5</v>
      </c>
      <c r="E2378" s="5">
        <f>'Stocks Returns'!D2374</f>
        <v>2.7063599458727605E-3</v>
      </c>
      <c r="F2378" s="5">
        <f>'Stocks Returns'!E2374</f>
        <v>-1.3404825737265424E-3</v>
      </c>
      <c r="G2378" s="5">
        <f t="shared" si="148"/>
        <v>-1.1446184342379914E-2</v>
      </c>
      <c r="H2378" s="5">
        <f t="shared" si="149"/>
        <v>-1.9652213222062955E-4</v>
      </c>
      <c r="I2378" s="5">
        <f t="shared" si="150"/>
        <v>2.4369218798989583E-3</v>
      </c>
      <c r="J2378" s="5">
        <f t="shared" si="151"/>
        <v>-1.5333283885751582E-3</v>
      </c>
    </row>
    <row r="2379" spans="1:10" ht="15" customHeight="1" x14ac:dyDescent="0.2">
      <c r="A2379" s="3">
        <f>'2_CVaR_t2'!A2379</f>
        <v>45621</v>
      </c>
      <c r="B2379" s="5">
        <f>'2_CVaR_t2'!D2379-1</f>
        <v>8.9778095800769897E-3</v>
      </c>
      <c r="C2379" s="5">
        <f>'Stocks Returns'!B2375</f>
        <v>2.8684470820969477E-2</v>
      </c>
      <c r="D2379" s="5">
        <f>'Stocks Returns'!C2375</f>
        <v>1.0551113368325371E-2</v>
      </c>
      <c r="E2379" s="5">
        <f>'Stocks Returns'!D2375</f>
        <v>4.7383415804468365E-2</v>
      </c>
      <c r="F2379" s="5">
        <f>'Stocks Returns'!E2375</f>
        <v>-5.0559284116331149E-2</v>
      </c>
      <c r="G2379" s="5">
        <f t="shared" si="148"/>
        <v>2.0539297713031906E-2</v>
      </c>
      <c r="H2379" s="5">
        <f t="shared" si="149"/>
        <v>-2.6147540821032673E-3</v>
      </c>
      <c r="I2379" s="5">
        <f t="shared" si="150"/>
        <v>3.4172592447700559E-2</v>
      </c>
      <c r="J2379" s="5">
        <f t="shared" si="151"/>
        <v>-5.9854354480816878E-2</v>
      </c>
    </row>
    <row r="2380" spans="1:10" ht="15" customHeight="1" x14ac:dyDescent="0.2">
      <c r="A2380" s="3">
        <f>'2_CVaR_t2'!A2380</f>
        <v>45622</v>
      </c>
      <c r="B2380" s="5">
        <f>'2_CVaR_t2'!D2380-1</f>
        <v>-3.7608849900973018E-3</v>
      </c>
      <c r="C2380" s="5">
        <f>'Stocks Returns'!B2376</f>
        <v>-2.7884615384615508E-2</v>
      </c>
      <c r="D2380" s="5">
        <f>'Stocks Returns'!C2376</f>
        <v>-4.3737042605780374E-3</v>
      </c>
      <c r="E2380" s="5">
        <f>'Stocks Returns'!D2376</f>
        <v>-2.0615604867573301E-2</v>
      </c>
      <c r="F2380" s="5">
        <f>'Stocks Returns'!E2376</f>
        <v>6.4090480678604678E-3</v>
      </c>
      <c r="G2380" s="5">
        <f t="shared" si="148"/>
        <v>-2.378391502302156E-2</v>
      </c>
      <c r="H2380" s="5">
        <f t="shared" si="149"/>
        <v>1.2084425563939514E-3</v>
      </c>
      <c r="I2380" s="5">
        <f t="shared" si="150"/>
        <v>-1.5025275236113963E-2</v>
      </c>
      <c r="J2380" s="5">
        <f t="shared" si="151"/>
        <v>1.0337625129486156E-2</v>
      </c>
    </row>
    <row r="2381" spans="1:10" ht="15" customHeight="1" x14ac:dyDescent="0.2">
      <c r="A2381" s="3">
        <f>'2_CVaR_t2'!A2381</f>
        <v>45623</v>
      </c>
      <c r="B2381" s="5">
        <f>'2_CVaR_t2'!D2381-1</f>
        <v>5.4145658199316049E-3</v>
      </c>
      <c r="C2381" s="5">
        <f>'Stocks Returns'!B2377</f>
        <v>2.670623145400608E-2</v>
      </c>
      <c r="D2381" s="5">
        <f>'Stocks Returns'!C2377</f>
        <v>9.2357740889696949E-3</v>
      </c>
      <c r="E2381" s="5">
        <f>'Stocks Returns'!D2377</f>
        <v>-7.8935828095306748E-3</v>
      </c>
      <c r="F2381" s="5">
        <f>'Stocks Returns'!E2377</f>
        <v>5.7126802772053953E-3</v>
      </c>
      <c r="G2381" s="5">
        <f t="shared" si="148"/>
        <v>2.1986451111980554E-2</v>
      </c>
      <c r="H2381" s="5">
        <f t="shared" si="149"/>
        <v>1.3140660369336289E-3</v>
      </c>
      <c r="I2381" s="5">
        <f t="shared" si="150"/>
        <v>-1.58453829045513E-2</v>
      </c>
      <c r="J2381" s="5">
        <f t="shared" si="151"/>
        <v>1.1650377644226596E-4</v>
      </c>
    </row>
    <row r="2382" spans="1:10" ht="15" customHeight="1" x14ac:dyDescent="0.2">
      <c r="A2382" s="3">
        <f>'2_CVaR_t2'!A2382</f>
        <v>45624</v>
      </c>
      <c r="B2382" s="5">
        <f>'2_CVaR_t2'!D2382-1</f>
        <v>3.1594126486123031E-5</v>
      </c>
      <c r="C2382" s="5">
        <f>'Stocks Returns'!B2378</f>
        <v>0</v>
      </c>
      <c r="D2382" s="5">
        <f>'Stocks Returns'!C2378</f>
        <v>0</v>
      </c>
      <c r="E2382" s="5">
        <f>'Stocks Returns'!D2378</f>
        <v>0</v>
      </c>
      <c r="F2382" s="5">
        <f>'Stocks Returns'!E2378</f>
        <v>0</v>
      </c>
      <c r="G2382" s="5">
        <f t="shared" si="148"/>
        <v>4.5494065351061984E-4</v>
      </c>
      <c r="H2382" s="5">
        <f t="shared" si="149"/>
        <v>6.1315236885345803E-7</v>
      </c>
      <c r="I2382" s="5">
        <f t="shared" si="150"/>
        <v>-7.0241384070458875E-6</v>
      </c>
      <c r="J2382" s="5">
        <f t="shared" si="151"/>
        <v>-8.2789821646411454E-6</v>
      </c>
    </row>
    <row r="2383" spans="1:10" ht="15" customHeight="1" x14ac:dyDescent="0.2">
      <c r="A2383" s="3">
        <f>'2_CVaR_t2'!A2383</f>
        <v>45625</v>
      </c>
      <c r="B2383" s="5">
        <f>'2_CVaR_t2'!D2383-1</f>
        <v>1.037255914114521E-3</v>
      </c>
      <c r="C2383" s="5">
        <f>'Stocks Returns'!B2379</f>
        <v>9.6339113680152799E-3</v>
      </c>
      <c r="D2383" s="5">
        <f>'Stocks Returns'!C2379</f>
        <v>1.207816968541664E-3</v>
      </c>
      <c r="E2383" s="5">
        <f>'Stocks Returns'!D2379</f>
        <v>4.4202151171357507E-3</v>
      </c>
      <c r="F2383" s="5">
        <f>'Stocks Returns'!E2379</f>
        <v>8.8462612906230476E-3</v>
      </c>
      <c r="G2383" s="5">
        <f t="shared" si="148"/>
        <v>9.1220962101985423E-3</v>
      </c>
      <c r="H2383" s="5">
        <f t="shared" si="149"/>
        <v>-2.7164002589879273E-4</v>
      </c>
      <c r="I2383" s="5">
        <f t="shared" si="150"/>
        <v>2.9289257724739943E-3</v>
      </c>
      <c r="J2383" s="5">
        <f t="shared" si="151"/>
        <v>7.7940357065320737E-3</v>
      </c>
    </row>
    <row r="2384" spans="1:10" ht="15" customHeight="1" x14ac:dyDescent="0.2">
      <c r="A2384" s="3">
        <f>'2_CVaR_t2'!A2384</f>
        <v>45628</v>
      </c>
      <c r="B2384" s="5">
        <f>'2_CVaR_t2'!D2384-1</f>
        <v>4.7323402028764949E-3</v>
      </c>
      <c r="C2384" s="5">
        <f>'Stocks Returns'!B2380</f>
        <v>7.6335877862594437E-3</v>
      </c>
      <c r="D2384" s="5">
        <f>'Stocks Returns'!C2380</f>
        <v>4.9822251548097274E-3</v>
      </c>
      <c r="E2384" s="5">
        <f>'Stocks Returns'!D2380</f>
        <v>3.1392107965380722E-2</v>
      </c>
      <c r="F2384" s="5">
        <f>'Stocks Returns'!E2380</f>
        <v>-2.0306442680450454E-2</v>
      </c>
      <c r="G2384" s="5">
        <f t="shared" si="148"/>
        <v>3.5696398404113589E-3</v>
      </c>
      <c r="H2384" s="5">
        <f t="shared" si="149"/>
        <v>-1.9354258856011369E-3</v>
      </c>
      <c r="I2384" s="5">
        <f t="shared" si="150"/>
        <v>2.4447210746324513E-2</v>
      </c>
      <c r="J2384" s="5">
        <f t="shared" si="151"/>
        <v>-2.5194421730108933E-2</v>
      </c>
    </row>
    <row r="2385" spans="1:10" ht="15" customHeight="1" x14ac:dyDescent="0.2">
      <c r="A2385" s="3">
        <f>'2_CVaR_t2'!A2385</f>
        <v>45629</v>
      </c>
      <c r="B2385" s="5">
        <f>'2_CVaR_t2'!D2385-1</f>
        <v>-1.0796471556451803E-2</v>
      </c>
      <c r="C2385" s="5">
        <f>'Stocks Returns'!B2381</f>
        <v>-9.4696969696972388E-4</v>
      </c>
      <c r="D2385" s="5">
        <f>'Stocks Returns'!C2381</f>
        <v>-1.1495029684203351E-2</v>
      </c>
      <c r="E2385" s="5">
        <f>'Stocks Returns'!D2381</f>
        <v>-6.9975821362537327E-2</v>
      </c>
      <c r="F2385" s="5">
        <f>'Stocks Returns'!E2381</f>
        <v>-8.4793668739402417E-4</v>
      </c>
      <c r="G2385" s="5">
        <f t="shared" si="148"/>
        <v>9.9171319221782097E-3</v>
      </c>
      <c r="H2385" s="5">
        <f t="shared" si="149"/>
        <v>4.441653588519591E-3</v>
      </c>
      <c r="I2385" s="5">
        <f t="shared" si="150"/>
        <v>-5.4001606736641165E-2</v>
      </c>
      <c r="J2385" s="5">
        <f t="shared" si="151"/>
        <v>1.0384066614404469E-2</v>
      </c>
    </row>
    <row r="2386" spans="1:10" ht="15" customHeight="1" x14ac:dyDescent="0.2">
      <c r="A2386" s="3">
        <f>'2_CVaR_t2'!A2386</f>
        <v>45630</v>
      </c>
      <c r="B2386" s="5">
        <f>'2_CVaR_t2'!D2386-1</f>
        <v>-9.2185442517542793E-3</v>
      </c>
      <c r="C2386" s="5">
        <f>'Stocks Returns'!B2382</f>
        <v>9.4786729857818663E-3</v>
      </c>
      <c r="D2386" s="5">
        <f>'Stocks Returns'!C2382</f>
        <v>-9.9361042778185471E-3</v>
      </c>
      <c r="E2386" s="5">
        <f>'Stocks Returns'!D2382</f>
        <v>-5.7348218382015648E-2</v>
      </c>
      <c r="F2386" s="5">
        <f>'Stocks Returns'!E2382</f>
        <v>-2.3950966525223882E-2</v>
      </c>
      <c r="G2386" s="5">
        <f t="shared" si="148"/>
        <v>1.8825892477722914E-2</v>
      </c>
      <c r="H2386" s="5">
        <f t="shared" si="149"/>
        <v>3.6782842371154527E-3</v>
      </c>
      <c r="I2386" s="5">
        <f t="shared" si="150"/>
        <v>-4.3702880745554451E-2</v>
      </c>
      <c r="J2386" s="5">
        <f t="shared" si="151"/>
        <v>-1.4356961075278183E-2</v>
      </c>
    </row>
    <row r="2387" spans="1:10" ht="15" customHeight="1" x14ac:dyDescent="0.2">
      <c r="A2387" s="3">
        <f>'2_CVaR_t2'!A2387</f>
        <v>45631</v>
      </c>
      <c r="B2387" s="5">
        <f>'2_CVaR_t2'!D2387-1</f>
        <v>-4.4582415233138661E-3</v>
      </c>
      <c r="C2387" s="5">
        <f>'Stocks Returns'!B2383</f>
        <v>2.8169014084507005E-3</v>
      </c>
      <c r="D2387" s="5">
        <f>'Stocks Returns'!C2383</f>
        <v>-2.6453703276444474E-3</v>
      </c>
      <c r="E2387" s="5">
        <f>'Stocks Returns'!D2383</f>
        <v>-5.4996755353666438E-2</v>
      </c>
      <c r="F2387" s="5">
        <f>'Stocks Returns'!E2383</f>
        <v>8.984639165297903E-3</v>
      </c>
      <c r="G2387" s="5">
        <f t="shared" si="148"/>
        <v>7.5879797135519596E-3</v>
      </c>
      <c r="H2387" s="5">
        <f t="shared" si="149"/>
        <v>3.9631022374006673E-3</v>
      </c>
      <c r="I2387" s="5">
        <f t="shared" si="150"/>
        <v>-4.8377190992061204E-2</v>
      </c>
      <c r="J2387" s="5">
        <f t="shared" si="151"/>
        <v>1.3637120617185224E-2</v>
      </c>
    </row>
    <row r="2388" spans="1:10" ht="15" customHeight="1" x14ac:dyDescent="0.2">
      <c r="A2388" s="3">
        <f>'2_CVaR_t2'!A2388</f>
        <v>45632</v>
      </c>
      <c r="B2388" s="5">
        <f>'2_CVaR_t2'!D2388-1</f>
        <v>4.8389895685250206E-3</v>
      </c>
      <c r="C2388" s="5">
        <f>'Stocks Returns'!B2384</f>
        <v>-1.8726591760299671E-3</v>
      </c>
      <c r="D2388" s="5">
        <f>'Stocks Returns'!C2384</f>
        <v>6.244012474436067E-3</v>
      </c>
      <c r="E2388" s="5">
        <f>'Stocks Returns'!D2384</f>
        <v>1.785407725321897E-2</v>
      </c>
      <c r="F2388" s="5">
        <f>'Stocks Returns'!E2384</f>
        <v>-1.1681348142474124E-2</v>
      </c>
      <c r="G2388" s="5">
        <f t="shared" si="148"/>
        <v>-6.0391305500160867E-3</v>
      </c>
      <c r="H2388" s="5">
        <f t="shared" si="149"/>
        <v>-8.3059843480383973E-4</v>
      </c>
      <c r="I2388" s="5">
        <f t="shared" si="150"/>
        <v>1.0751775283730169E-2</v>
      </c>
      <c r="J2388" s="5">
        <f t="shared" si="151"/>
        <v>-1.6680036621720195E-2</v>
      </c>
    </row>
    <row r="2389" spans="1:10" ht="15" customHeight="1" x14ac:dyDescent="0.2">
      <c r="A2389" s="3">
        <f>'2_CVaR_t2'!A2389</f>
        <v>45635</v>
      </c>
      <c r="B2389" s="5">
        <f>'2_CVaR_t2'!D2389-1</f>
        <v>-3.1635334597467368E-3</v>
      </c>
      <c r="C2389" s="5">
        <f>'Stocks Returns'!B2385</f>
        <v>-9.3808630393995562E-3</v>
      </c>
      <c r="D2389" s="5">
        <f>'Stocks Returns'!C2385</f>
        <v>-8.7135461882253962E-3</v>
      </c>
      <c r="E2389" s="5">
        <f>'Stocks Returns'!D2385</f>
        <v>4.351492663180978E-2</v>
      </c>
      <c r="F2389" s="5">
        <f>'Stocks Returns'!E2385</f>
        <v>-5.8128269715174152E-4</v>
      </c>
      <c r="G2389" s="5">
        <f t="shared" si="148"/>
        <v>-5.8544045058992978E-3</v>
      </c>
      <c r="H2389" s="5">
        <f t="shared" si="149"/>
        <v>-4.0105440082468325E-3</v>
      </c>
      <c r="I2389" s="5">
        <f t="shared" si="150"/>
        <v>4.8223619809234966E-2</v>
      </c>
      <c r="J2389" s="5">
        <f t="shared" si="151"/>
        <v>2.727202094949041E-3</v>
      </c>
    </row>
    <row r="2390" spans="1:10" ht="15" customHeight="1" x14ac:dyDescent="0.2">
      <c r="A2390" s="3">
        <f>'2_CVaR_t2'!A2390</f>
        <v>45636</v>
      </c>
      <c r="B2390" s="5">
        <f>'2_CVaR_t2'!D2390-1</f>
        <v>8.3370507643123482E-3</v>
      </c>
      <c r="C2390" s="5">
        <f>'Stocks Returns'!B2386</f>
        <v>3.125E-2</v>
      </c>
      <c r="D2390" s="5">
        <f>'Stocks Returns'!C2386</f>
        <v>1.3233538760947239E-2</v>
      </c>
      <c r="E2390" s="5">
        <f>'Stocks Returns'!D2386</f>
        <v>8.0814611281732063E-4</v>
      </c>
      <c r="F2390" s="5">
        <f>'Stocks Returns'!E2386</f>
        <v>-7.7549437766576412E-3</v>
      </c>
      <c r="G2390" s="5">
        <f t="shared" si="148"/>
        <v>2.3720796710564269E-2</v>
      </c>
      <c r="H2390" s="5">
        <f t="shared" si="149"/>
        <v>1.0107000764366346E-3</v>
      </c>
      <c r="I2390" s="5">
        <f t="shared" si="150"/>
        <v>-1.1456975590034352E-2</v>
      </c>
      <c r="J2390" s="5">
        <f t="shared" si="151"/>
        <v>-1.6384862102355742E-2</v>
      </c>
    </row>
    <row r="2391" spans="1:10" ht="15" customHeight="1" x14ac:dyDescent="0.2">
      <c r="A2391" s="3">
        <f>'2_CVaR_t2'!A2391</f>
        <v>45637</v>
      </c>
      <c r="B2391" s="5">
        <f>'2_CVaR_t2'!D2391-1</f>
        <v>2.5172405662325925E-3</v>
      </c>
      <c r="C2391" s="5">
        <f>'Stocks Returns'!B2387</f>
        <v>-6.4279155188246007E-3</v>
      </c>
      <c r="D2391" s="5">
        <f>'Stocks Returns'!C2387</f>
        <v>4.5140548415567583E-3</v>
      </c>
      <c r="E2391" s="5">
        <f>'Stocks Returns'!D2387</f>
        <v>-6.4599483204134112E-3</v>
      </c>
      <c r="F2391" s="5">
        <f>'Stocks Returns'!E2387</f>
        <v>-1.6608050019538689E-3</v>
      </c>
      <c r="G2391" s="5">
        <f t="shared" si="148"/>
        <v>-8.362459252701274E-3</v>
      </c>
      <c r="H2391" s="5">
        <f t="shared" si="149"/>
        <v>8.5644896218986695E-4</v>
      </c>
      <c r="I2391" s="5">
        <f t="shared" si="150"/>
        <v>-1.0135560219589423E-2</v>
      </c>
      <c r="J2391" s="5">
        <f t="shared" si="151"/>
        <v>-4.2493571796259118E-3</v>
      </c>
    </row>
    <row r="2392" spans="1:10" ht="15" customHeight="1" x14ac:dyDescent="0.2">
      <c r="A2392" s="3">
        <f>'2_CVaR_t2'!A2392</f>
        <v>45638</v>
      </c>
      <c r="B2392" s="5">
        <f>'2_CVaR_t2'!D2392-1</f>
        <v>8.6337360879751301E-4</v>
      </c>
      <c r="C2392" s="5">
        <f>'Stocks Returns'!B2388</f>
        <v>0.15434380776340118</v>
      </c>
      <c r="D2392" s="5">
        <f>'Stocks Returns'!C2388</f>
        <v>1.4022116702252507E-3</v>
      </c>
      <c r="E2392" s="5">
        <f>'Stocks Returns'!D2388</f>
        <v>-3.2509752925879987E-4</v>
      </c>
      <c r="F2392" s="5">
        <f>'Stocks Returns'!E2388</f>
        <v>-1.2525687444955524E-2</v>
      </c>
      <c r="G2392" s="5">
        <f t="shared" si="148"/>
        <v>0.15399914793675062</v>
      </c>
      <c r="H2392" s="5">
        <f t="shared" si="149"/>
        <v>1.7866378193170224E-4</v>
      </c>
      <c r="I2392" s="5">
        <f t="shared" si="150"/>
        <v>-1.5597524278867379E-3</v>
      </c>
      <c r="J2392" s="5">
        <f t="shared" si="151"/>
        <v>-1.3397411150578105E-2</v>
      </c>
    </row>
    <row r="2393" spans="1:10" ht="15" customHeight="1" x14ac:dyDescent="0.2">
      <c r="A2393" s="3">
        <f>'2_CVaR_t2'!A2393</f>
        <v>45639</v>
      </c>
      <c r="B2393" s="5">
        <f>'2_CVaR_t2'!D2393-1</f>
        <v>-2.7551285560734051E-4</v>
      </c>
      <c r="C2393" s="5">
        <f>'Stocks Returns'!B2389</f>
        <v>-3.3626901521216945E-2</v>
      </c>
      <c r="D2393" s="5">
        <f>'Stocks Returns'!C2389</f>
        <v>1.6230149890208434E-3</v>
      </c>
      <c r="E2393" s="5">
        <f>'Stocks Returns'!D2389</f>
        <v>-2.5528455284552831E-2</v>
      </c>
      <c r="F2393" s="5">
        <f>'Stocks Returns'!E2389</f>
        <v>1.0900802695470446E-3</v>
      </c>
      <c r="G2393" s="5">
        <f t="shared" si="148"/>
        <v>-3.2876734914716481E-2</v>
      </c>
      <c r="H2393" s="5">
        <f t="shared" si="149"/>
        <v>2.0756089978416015E-3</v>
      </c>
      <c r="I2393" s="5">
        <f t="shared" si="150"/>
        <v>-2.5082217487658376E-2</v>
      </c>
      <c r="J2393" s="5">
        <f t="shared" si="151"/>
        <v>1.4005996093713348E-3</v>
      </c>
    </row>
    <row r="2394" spans="1:10" ht="15" customHeight="1" x14ac:dyDescent="0.2">
      <c r="A2394" s="3">
        <f>'2_CVaR_t2'!A2394</f>
        <v>45642</v>
      </c>
      <c r="B2394" s="5">
        <f>'2_CVaR_t2'!D2394-1</f>
        <v>1.5485594317885543E-3</v>
      </c>
      <c r="C2394" s="5">
        <f>'Stocks Returns'!B2390</f>
        <v>-3.893951946975982E-2</v>
      </c>
      <c r="D2394" s="5">
        <f>'Stocks Returns'!C2390</f>
        <v>3.6534917709856174E-3</v>
      </c>
      <c r="E2394" s="5">
        <f>'Stocks Returns'!D2390</f>
        <v>-1.4183213749374257E-2</v>
      </c>
      <c r="F2394" s="5">
        <f>'Stocks Returns'!E2390</f>
        <v>-1.4353593347851912E-2</v>
      </c>
      <c r="G2394" s="5">
        <f t="shared" si="148"/>
        <v>-3.9942857377217054E-2</v>
      </c>
      <c r="H2394" s="5">
        <f t="shared" si="149"/>
        <v>1.4215302250372777E-3</v>
      </c>
      <c r="I2394" s="5">
        <f t="shared" si="150"/>
        <v>-1.642914051832247E-2</v>
      </c>
      <c r="J2394" s="5">
        <f t="shared" si="151"/>
        <v>-1.5936587403406397E-2</v>
      </c>
    </row>
    <row r="2395" spans="1:10" ht="15" customHeight="1" x14ac:dyDescent="0.2">
      <c r="A2395" s="3">
        <f>'2_CVaR_t2'!A2395</f>
        <v>45643</v>
      </c>
      <c r="B2395" s="5">
        <f>'2_CVaR_t2'!D2395-1</f>
        <v>4.081604868016786E-3</v>
      </c>
      <c r="C2395" s="5">
        <f>'Stocks Returns'!B2391</f>
        <v>-2.155172413793105E-2</v>
      </c>
      <c r="D2395" s="5">
        <f>'Stocks Returns'!C2391</f>
        <v>7.6295570070457064E-3</v>
      </c>
      <c r="E2395" s="5">
        <f>'Stocks Returns'!D2391</f>
        <v>-1.3371699390656744E-2</v>
      </c>
      <c r="F2395" s="5">
        <f>'Stocks Returns'!E2391</f>
        <v>-1.3156573265039606E-2</v>
      </c>
      <c r="G2395" s="5">
        <f t="shared" si="148"/>
        <v>-2.4990111707168566E-2</v>
      </c>
      <c r="H2395" s="5">
        <f t="shared" si="149"/>
        <v>1.6696175496424114E-3</v>
      </c>
      <c r="I2395" s="5">
        <f t="shared" si="150"/>
        <v>-1.9356170522240222E-2</v>
      </c>
      <c r="J2395" s="5">
        <f t="shared" si="151"/>
        <v>-1.7369043957974874E-2</v>
      </c>
    </row>
    <row r="2396" spans="1:10" ht="15" customHeight="1" x14ac:dyDescent="0.2">
      <c r="A2396" s="3">
        <f>'2_CVaR_t2'!A2396</f>
        <v>45644</v>
      </c>
      <c r="B2396" s="5">
        <f>'2_CVaR_t2'!D2396-1</f>
        <v>-1.8690173949252209E-2</v>
      </c>
      <c r="C2396" s="5">
        <f>'Stocks Returns'!B2392</f>
        <v>-6.3436123348017515E-2</v>
      </c>
      <c r="D2396" s="5">
        <f>'Stocks Returns'!C2392</f>
        <v>-2.6767200754005738E-2</v>
      </c>
      <c r="E2396" s="5">
        <f>'Stocks Returns'!D2392</f>
        <v>-3.6884542803225284E-2</v>
      </c>
      <c r="F2396" s="5">
        <f>'Stocks Returns'!E2392</f>
        <v>-2.4526765723590582E-2</v>
      </c>
      <c r="G2396" s="5">
        <f t="shared" si="148"/>
        <v>-4.4983702519560728E-2</v>
      </c>
      <c r="H2396" s="5">
        <f t="shared" si="149"/>
        <v>7.8694019992540248E-4</v>
      </c>
      <c r="I2396" s="5">
        <f t="shared" si="150"/>
        <v>-9.2599423773542869E-3</v>
      </c>
      <c r="J2396" s="5">
        <f t="shared" si="151"/>
        <v>-5.1005525085217954E-3</v>
      </c>
    </row>
    <row r="2397" spans="1:10" ht="15" customHeight="1" x14ac:dyDescent="0.2">
      <c r="A2397" s="3">
        <f>'2_CVaR_t2'!A2397</f>
        <v>45645</v>
      </c>
      <c r="B2397" s="5">
        <f>'2_CVaR_t2'!D2397-1</f>
        <v>1.0179081651225053E-2</v>
      </c>
      <c r="C2397" s="5">
        <f>'Stocks Returns'!B2393</f>
        <v>-1.3170272812794037E-2</v>
      </c>
      <c r="D2397" s="5">
        <f>'Stocks Returns'!C2393</f>
        <v>1.6462973723287755E-2</v>
      </c>
      <c r="E2397" s="5">
        <f>'Stocks Returns'!D2393</f>
        <v>-2.6718916993231367E-3</v>
      </c>
      <c r="F2397" s="5">
        <f>'Stocks Returns'!E2393</f>
        <v>-6.9900886802294337E-3</v>
      </c>
      <c r="G2397" s="5">
        <f t="shared" si="148"/>
        <v>-2.2470244452459022E-2</v>
      </c>
      <c r="H2397" s="5">
        <f t="shared" si="149"/>
        <v>1.5291491399795545E-3</v>
      </c>
      <c r="I2397" s="5">
        <f t="shared" si="150"/>
        <v>-1.76556832252956E-2</v>
      </c>
      <c r="J2397" s="5">
        <f t="shared" si="151"/>
        <v>-1.7532162671671521E-2</v>
      </c>
    </row>
    <row r="2398" spans="1:10" ht="15" customHeight="1" x14ac:dyDescent="0.2">
      <c r="A2398" s="3">
        <f>'2_CVaR_t2'!A2398</f>
        <v>45646</v>
      </c>
      <c r="B2398" s="5">
        <f>'2_CVaR_t2'!D2398-1</f>
        <v>5.2095651484482808E-3</v>
      </c>
      <c r="C2398" s="5">
        <f>'Stocks Returns'!B2394</f>
        <v>1.9065776930409895E-2</v>
      </c>
      <c r="D2398" s="5">
        <f>'Stocks Returns'!C2394</f>
        <v>8.9878712486886059E-3</v>
      </c>
      <c r="E2398" s="5">
        <f>'Stocks Returns'!D2394</f>
        <v>-8.5729594570459478E-3</v>
      </c>
      <c r="F2398" s="5">
        <f>'Stocks Returns'!E2394</f>
        <v>-6.3038453456609744E-4</v>
      </c>
      <c r="G2398" s="5">
        <f t="shared" si="148"/>
        <v>1.454306641138111E-2</v>
      </c>
      <c r="H2398" s="5">
        <f t="shared" si="149"/>
        <v>1.3678703686570148E-3</v>
      </c>
      <c r="I2398" s="5">
        <f t="shared" si="150"/>
        <v>-1.6222197231727138E-2</v>
      </c>
      <c r="J2398" s="5">
        <f t="shared" si="151"/>
        <v>-6.0137561370817542E-3</v>
      </c>
    </row>
    <row r="2399" spans="1:10" ht="15" customHeight="1" x14ac:dyDescent="0.2">
      <c r="A2399" s="3">
        <f>'2_CVaR_t2'!A2399</f>
        <v>45649</v>
      </c>
      <c r="B2399" s="5">
        <f>'2_CVaR_t2'!D2399-1</f>
        <v>1.304039056295947E-3</v>
      </c>
      <c r="C2399" s="5">
        <f>'Stocks Returns'!B2395</f>
        <v>-2.3386342376052416E-2</v>
      </c>
      <c r="D2399" s="5">
        <f>'Stocks Returns'!C2395</f>
        <v>-1.5422869912812276E-3</v>
      </c>
      <c r="E2399" s="5">
        <f>'Stocks Returns'!D2395</f>
        <v>4.2514862186993296E-2</v>
      </c>
      <c r="F2399" s="5">
        <f>'Stocks Returns'!E2395</f>
        <v>1.3246425567703835E-2</v>
      </c>
      <c r="G2399" s="5">
        <f t="shared" si="148"/>
        <v>-2.4154619652884624E-2</v>
      </c>
      <c r="H2399" s="5">
        <f t="shared" si="149"/>
        <v>-3.4143787355672417E-3</v>
      </c>
      <c r="I2399" s="5">
        <f t="shared" si="150"/>
        <v>4.0629825222180824E-2</v>
      </c>
      <c r="J2399" s="5">
        <f t="shared" si="151"/>
        <v>1.1917260600852461E-2</v>
      </c>
    </row>
    <row r="2400" spans="1:10" ht="15" customHeight="1" x14ac:dyDescent="0.2">
      <c r="A2400" s="3">
        <f>'2_CVaR_t2'!A2400</f>
        <v>45650</v>
      </c>
      <c r="B2400" s="5">
        <f>'2_CVaR_t2'!D2400-1</f>
        <v>7.4342245105152305E-3</v>
      </c>
      <c r="C2400" s="5">
        <f>'Stocks Returns'!B2396</f>
        <v>1.053639846743315E-2</v>
      </c>
      <c r="D2400" s="5">
        <f>'Stocks Returns'!C2396</f>
        <v>1.0812369964062762E-2</v>
      </c>
      <c r="E2400" s="5">
        <f>'Stocks Returns'!D2396</f>
        <v>1.19232763089685E-2</v>
      </c>
      <c r="F2400" s="5">
        <f>'Stocks Returns'!E2396</f>
        <v>7.5741855156672422E-3</v>
      </c>
      <c r="G2400" s="5">
        <f t="shared" si="148"/>
        <v>3.875093847524858E-3</v>
      </c>
      <c r="H2400" s="5">
        <f t="shared" si="149"/>
        <v>-8.1745483233069266E-5</v>
      </c>
      <c r="I2400" s="5">
        <f t="shared" si="150"/>
        <v>9.9064393035025629E-4</v>
      </c>
      <c r="J2400" s="5">
        <f t="shared" si="151"/>
        <v>-1.1853661606585179E-4</v>
      </c>
    </row>
    <row r="2401" spans="1:10" ht="15" customHeight="1" x14ac:dyDescent="0.2">
      <c r="A2401" s="3">
        <f>'2_CVaR_t2'!A2401</f>
        <v>45651</v>
      </c>
      <c r="B2401" s="5">
        <f>'2_CVaR_t2'!D2401-1</f>
        <v>3.1594126486123031E-5</v>
      </c>
      <c r="C2401" s="5">
        <f>'Stocks Returns'!B2397</f>
        <v>0</v>
      </c>
      <c r="D2401" s="5">
        <f>'Stocks Returns'!C2397</f>
        <v>0</v>
      </c>
      <c r="E2401" s="5">
        <f>'Stocks Returns'!D2397</f>
        <v>0</v>
      </c>
      <c r="F2401" s="5">
        <f>'Stocks Returns'!E2397</f>
        <v>0</v>
      </c>
      <c r="G2401" s="5">
        <f t="shared" si="148"/>
        <v>4.5494065351061984E-4</v>
      </c>
      <c r="H2401" s="5">
        <f t="shared" si="149"/>
        <v>6.1315236885345803E-7</v>
      </c>
      <c r="I2401" s="5">
        <f t="shared" si="150"/>
        <v>-7.0241384070458875E-6</v>
      </c>
      <c r="J2401" s="5">
        <f t="shared" si="151"/>
        <v>-8.2789821646411454E-6</v>
      </c>
    </row>
    <row r="2402" spans="1:10" ht="15" customHeight="1" x14ac:dyDescent="0.2">
      <c r="A2402" s="3">
        <f>'2_CVaR_t2'!A2402</f>
        <v>45652</v>
      </c>
      <c r="B2402" s="5">
        <f>'2_CVaR_t2'!D2402-1</f>
        <v>4.5401490098662123E-4</v>
      </c>
      <c r="C2402" s="5">
        <f>'Stocks Returns'!B2398</f>
        <v>6.6350710900473509E-3</v>
      </c>
      <c r="D2402" s="5">
        <f>'Stocks Returns'!C2398</f>
        <v>8.1085320781326686E-4</v>
      </c>
      <c r="E2402" s="5">
        <f>'Stocks Returns'!D2398</f>
        <v>-1.5368852459016757E-3</v>
      </c>
      <c r="F2402" s="5">
        <f>'Stocks Returns'!E2398</f>
        <v>-2.2654721449901771E-3</v>
      </c>
      <c r="G2402" s="5">
        <f t="shared" si="148"/>
        <v>6.6839331358216495E-3</v>
      </c>
      <c r="H2402" s="5">
        <f t="shared" si="149"/>
        <v>1.8977387328285961E-4</v>
      </c>
      <c r="I2402" s="5">
        <f t="shared" si="150"/>
        <v>-2.1673639748116011E-3</v>
      </c>
      <c r="J2402" s="5">
        <f t="shared" si="151"/>
        <v>-2.712253153927494E-3</v>
      </c>
    </row>
    <row r="2403" spans="1:10" ht="15" customHeight="1" x14ac:dyDescent="0.2">
      <c r="A2403" s="3">
        <f>'2_CVaR_t2'!A2403</f>
        <v>45653</v>
      </c>
      <c r="B2403" s="5">
        <f>'2_CVaR_t2'!D2403-1</f>
        <v>-4.4706910362529717E-3</v>
      </c>
      <c r="C2403" s="5">
        <f>'Stocks Returns'!B2399</f>
        <v>-9.4161958568739212E-4</v>
      </c>
      <c r="D2403" s="5">
        <f>'Stocks Returns'!C2399</f>
        <v>-7.0113137675091863E-3</v>
      </c>
      <c r="E2403" s="5">
        <f>'Stocks Returns'!D2399</f>
        <v>-2.2233624080724157E-3</v>
      </c>
      <c r="F2403" s="5">
        <f>'Stocks Returns'!E2399</f>
        <v>3.0962947672619201E-4</v>
      </c>
      <c r="G2403" s="5">
        <f t="shared" si="148"/>
        <v>3.8414265988044706E-3</v>
      </c>
      <c r="H2403" s="5">
        <f t="shared" si="149"/>
        <v>-3.8451878764214631E-4</v>
      </c>
      <c r="I2403" s="5">
        <f t="shared" si="150"/>
        <v>4.414576300771275E-3</v>
      </c>
      <c r="J2403" s="5">
        <f t="shared" si="151"/>
        <v>4.9750343854737629E-3</v>
      </c>
    </row>
    <row r="2404" spans="1:10" ht="15" customHeight="1" x14ac:dyDescent="0.2">
      <c r="A2404" s="3">
        <f>'2_CVaR_t2'!A2404</f>
        <v>45656</v>
      </c>
      <c r="B2404" s="5">
        <f>'2_CVaR_t2'!D2404-1</f>
        <v>-7.6283255282424411E-3</v>
      </c>
      <c r="C2404" s="5">
        <f>'Stocks Returns'!B2400</f>
        <v>-9.4250706880301127E-3</v>
      </c>
      <c r="D2404" s="5">
        <f>'Stocks Returns'!C2400</f>
        <v>-1.0512147904395919E-2</v>
      </c>
      <c r="E2404" s="5">
        <f>'Stocks Returns'!D2400</f>
        <v>-2.0911895783339185E-2</v>
      </c>
      <c r="F2404" s="5">
        <f>'Stocks Returns'!E2400</f>
        <v>1.7540239372677568E-3</v>
      </c>
      <c r="G2404" s="5">
        <f t="shared" si="148"/>
        <v>-1.6065492247395348E-3</v>
      </c>
      <c r="H2404" s="5">
        <f t="shared" si="149"/>
        <v>7.6185611097631493E-4</v>
      </c>
      <c r="I2404" s="5">
        <f t="shared" si="150"/>
        <v>-9.613576151021902E-3</v>
      </c>
      <c r="J2404" s="5">
        <f t="shared" si="151"/>
        <v>9.6972721911537836E-3</v>
      </c>
    </row>
    <row r="2405" spans="1:10" ht="15" customHeight="1" x14ac:dyDescent="0.2">
      <c r="A2405" s="3">
        <f>'2_CVaR_t2'!A2405</f>
        <v>45657</v>
      </c>
      <c r="B2405" s="5">
        <f>'2_CVaR_t2'!D2405-1</f>
        <v>1.7385409380976657E-3</v>
      </c>
      <c r="C2405" s="5">
        <f>'Stocks Returns'!B2401</f>
        <v>5.7088487155090295E-3</v>
      </c>
      <c r="D2405" s="5">
        <f>'Stocks Returns'!C2401</f>
        <v>2.3148640021364297E-3</v>
      </c>
      <c r="E2405" s="5">
        <f>'Stocks Returns'!D2401</f>
        <v>4.0266106442576888E-3</v>
      </c>
      <c r="F2405" s="5">
        <f>'Stocks Returns'!E2401</f>
        <v>2.1423421567617673E-2</v>
      </c>
      <c r="G2405" s="5">
        <f t="shared" si="148"/>
        <v>4.5228791047013167E-3</v>
      </c>
      <c r="H2405" s="5">
        <f t="shared" si="149"/>
        <v>-1.9670044748500929E-4</v>
      </c>
      <c r="I2405" s="5">
        <f t="shared" si="150"/>
        <v>1.5002884748722568E-3</v>
      </c>
      <c r="J2405" s="5">
        <f t="shared" si="151"/>
        <v>1.9643213547706487E-2</v>
      </c>
    </row>
    <row r="2406" spans="1:10" ht="15" customHeight="1" x14ac:dyDescent="0.2">
      <c r="A2406" s="3">
        <f>'2_CVaR_t2'!A2406</f>
        <v>45658</v>
      </c>
      <c r="B2406" s="5">
        <f>'2_CVaR_t2'!D2406-1</f>
        <v>3.1594126486123031E-5</v>
      </c>
      <c r="C2406" s="5">
        <f>'Stocks Returns'!B2402</f>
        <v>0</v>
      </c>
      <c r="D2406" s="5">
        <f>'Stocks Returns'!C2402</f>
        <v>0</v>
      </c>
      <c r="E2406" s="5">
        <f>'Stocks Returns'!D2402</f>
        <v>0</v>
      </c>
      <c r="F2406" s="5">
        <f>'Stocks Returns'!E2402</f>
        <v>0</v>
      </c>
      <c r="G2406" s="5">
        <f t="shared" si="148"/>
        <v>4.5494065351061984E-4</v>
      </c>
      <c r="H2406" s="5">
        <f t="shared" si="149"/>
        <v>6.1315236885345803E-7</v>
      </c>
      <c r="I2406" s="5">
        <f t="shared" si="150"/>
        <v>-7.0241384070458875E-6</v>
      </c>
      <c r="J2406" s="5">
        <f t="shared" si="151"/>
        <v>-8.2789821646411454E-6</v>
      </c>
    </row>
    <row r="2407" spans="1:10" ht="15" customHeight="1" x14ac:dyDescent="0.2">
      <c r="A2407" s="3">
        <f>'2_CVaR_t2'!A2407</f>
        <v>45659</v>
      </c>
      <c r="B2407" s="5">
        <f>'2_CVaR_t2'!D2407-1</f>
        <v>-3.6202669322586978E-3</v>
      </c>
      <c r="C2407" s="5">
        <f>'Stocks Returns'!B2403</f>
        <v>8.5146641438031967E-3</v>
      </c>
      <c r="D2407" s="5">
        <f>'Stocks Returns'!C2403</f>
        <v>-5.1895329705101689E-3</v>
      </c>
      <c r="E2407" s="5">
        <f>'Stocks Returns'!D2403</f>
        <v>-8.1952920662597961E-3</v>
      </c>
      <c r="F2407" s="5">
        <f>'Stocks Returns'!E2403</f>
        <v>9.176162145810185E-3</v>
      </c>
      <c r="G2407" s="5">
        <f t="shared" si="148"/>
        <v>1.2480186529794008E-2</v>
      </c>
      <c r="H2407" s="5">
        <f t="shared" si="149"/>
        <v>1.856609801308513E-4</v>
      </c>
      <c r="I2407" s="5">
        <f t="shared" si="150"/>
        <v>-2.8125018811516562E-3</v>
      </c>
      <c r="J2407" s="5">
        <f t="shared" si="151"/>
        <v>1.2958767922202616E-2</v>
      </c>
    </row>
    <row r="2408" spans="1:10" ht="15" customHeight="1" x14ac:dyDescent="0.2">
      <c r="A2408" s="3">
        <f>'2_CVaR_t2'!A2408</f>
        <v>45660</v>
      </c>
      <c r="B2408" s="5">
        <f>'2_CVaR_t2'!D2408-1</f>
        <v>1.7909515019600697E-3</v>
      </c>
      <c r="C2408" s="5">
        <f>'Stocks Returns'!B2404</f>
        <v>-8.4427767354596783E-3</v>
      </c>
      <c r="D2408" s="5">
        <f>'Stocks Returns'!C2404</f>
        <v>1.6221379205272335E-3</v>
      </c>
      <c r="E2408" s="5">
        <f>'Stocks Returns'!D2404</f>
        <v>1.388888888888884E-2</v>
      </c>
      <c r="F2408" s="5">
        <f>'Stocks Returns'!E2404</f>
        <v>1.0091926458833056E-2</v>
      </c>
      <c r="G2408" s="5">
        <f t="shared" si="148"/>
        <v>-9.6791293058391282E-3</v>
      </c>
      <c r="H2408" s="5">
        <f t="shared" si="149"/>
        <v>-9.6656112036978738E-4</v>
      </c>
      <c r="I2408" s="5">
        <f t="shared" si="150"/>
        <v>1.1285213500619942E-2</v>
      </c>
      <c r="J2408" s="5">
        <f t="shared" si="151"/>
        <v>8.2573126429352998E-3</v>
      </c>
    </row>
    <row r="2409" spans="1:10" ht="15" customHeight="1" x14ac:dyDescent="0.2">
      <c r="A2409" s="3">
        <f>'2_CVaR_t2'!A2409</f>
        <v>45663</v>
      </c>
      <c r="B2409" s="5">
        <f>'2_CVaR_t2'!D2409-1</f>
        <v>-3.1511760669772348E-3</v>
      </c>
      <c r="C2409" s="5">
        <f>'Stocks Returns'!B2405</f>
        <v>2.4597918637653704E-2</v>
      </c>
      <c r="D2409" s="5">
        <f>'Stocks Returns'!C2405</f>
        <v>-5.9378889009205071E-3</v>
      </c>
      <c r="E2409" s="5">
        <f>'Stocks Returns'!D2405</f>
        <v>1.0750823651811903E-2</v>
      </c>
      <c r="F2409" s="5">
        <f>'Stocks Returns'!E2405</f>
        <v>-1.0881392818280822E-2</v>
      </c>
      <c r="G2409" s="5">
        <f t="shared" si="148"/>
        <v>2.8112497848085574E-2</v>
      </c>
      <c r="H2409" s="5">
        <f t="shared" si="149"/>
        <v>-1.2530735590574379E-3</v>
      </c>
      <c r="I2409" s="5">
        <f t="shared" si="150"/>
        <v>1.5441278442978969E-2</v>
      </c>
      <c r="J2409" s="5">
        <f t="shared" si="151"/>
        <v>-7.5857358559226935E-3</v>
      </c>
    </row>
    <row r="2410" spans="1:10" ht="15" customHeight="1" x14ac:dyDescent="0.2">
      <c r="A2410" s="3">
        <f>'2_CVaR_t2'!A2410</f>
        <v>45664</v>
      </c>
      <c r="B2410" s="5">
        <f>'2_CVaR_t2'!D2410-1</f>
        <v>-3.3989468743685913E-3</v>
      </c>
      <c r="C2410" s="5">
        <f>'Stocks Returns'!B2406</f>
        <v>-2.9547553093259515E-2</v>
      </c>
      <c r="D2410" s="5">
        <f>'Stocks Returns'!C2406</f>
        <v>-4.3767569639663328E-3</v>
      </c>
      <c r="E2410" s="5">
        <f>'Stocks Returns'!D2406</f>
        <v>-1.4067593069137074E-2</v>
      </c>
      <c r="F2410" s="5">
        <f>'Stocks Returns'!E2406</f>
        <v>1.6801680168016864E-2</v>
      </c>
      <c r="G2410" s="5">
        <f t="shared" si="148"/>
        <v>-2.5794788569564679E-2</v>
      </c>
      <c r="H2410" s="5">
        <f t="shared" si="149"/>
        <v>6.7271196201630287E-4</v>
      </c>
      <c r="I2410" s="5">
        <f t="shared" si="150"/>
        <v>-9.0114511323900887E-3</v>
      </c>
      <c r="J2410" s="5">
        <f t="shared" si="151"/>
        <v>2.0354540392559919E-2</v>
      </c>
    </row>
    <row r="2411" spans="1:10" ht="15" customHeight="1" x14ac:dyDescent="0.2">
      <c r="A2411" s="3">
        <f>'2_CVaR_t2'!A2411</f>
        <v>45665</v>
      </c>
      <c r="B2411" s="5">
        <f>'2_CVaR_t2'!D2411-1</f>
        <v>9.1354511692265383E-4</v>
      </c>
      <c r="C2411" s="5">
        <f>'Stocks Returns'!B2407</f>
        <v>-4.2816365366317721E-2</v>
      </c>
      <c r="D2411" s="5">
        <f>'Stocks Returns'!C2407</f>
        <v>2.9845679675837289E-3</v>
      </c>
      <c r="E2411" s="5">
        <f>'Stocks Returns'!D2407</f>
        <v>-1.8966417261179647E-2</v>
      </c>
      <c r="F2411" s="5">
        <f>'Stocks Returns'!E2407</f>
        <v>-4.9178715451947408E-4</v>
      </c>
      <c r="G2411" s="5">
        <f t="shared" si="148"/>
        <v>-4.3209255719015613E-2</v>
      </c>
      <c r="H2411" s="5">
        <f t="shared" si="149"/>
        <v>1.6871807902668408E-3</v>
      </c>
      <c r="I2411" s="5">
        <f t="shared" si="150"/>
        <v>-2.0275120736348497E-2</v>
      </c>
      <c r="J2411" s="5">
        <f t="shared" si="151"/>
        <v>-1.415592361164657E-3</v>
      </c>
    </row>
    <row r="2412" spans="1:10" ht="15" customHeight="1" x14ac:dyDescent="0.2">
      <c r="A2412" s="3">
        <f>'2_CVaR_t2'!A2412</f>
        <v>45666</v>
      </c>
      <c r="B2412" s="5">
        <f>'2_CVaR_t2'!D2412-1</f>
        <v>3.1594126486123031E-5</v>
      </c>
      <c r="C2412" s="5">
        <f>'Stocks Returns'!B2408</f>
        <v>0</v>
      </c>
      <c r="D2412" s="5">
        <f>'Stocks Returns'!C2408</f>
        <v>0</v>
      </c>
      <c r="E2412" s="5">
        <f>'Stocks Returns'!D2408</f>
        <v>0</v>
      </c>
      <c r="F2412" s="5">
        <f>'Stocks Returns'!E2408</f>
        <v>0</v>
      </c>
      <c r="G2412" s="5">
        <f t="shared" si="148"/>
        <v>4.5494065351061984E-4</v>
      </c>
      <c r="H2412" s="5">
        <f t="shared" si="149"/>
        <v>6.1315236885345803E-7</v>
      </c>
      <c r="I2412" s="5">
        <f t="shared" si="150"/>
        <v>-7.0241384070458875E-6</v>
      </c>
      <c r="J2412" s="5">
        <f t="shared" si="151"/>
        <v>-8.2789821646411454E-6</v>
      </c>
    </row>
    <row r="2413" spans="1:10" ht="15" customHeight="1" x14ac:dyDescent="0.2">
      <c r="A2413" s="3">
        <f>'2_CVaR_t2'!A2413</f>
        <v>45667</v>
      </c>
      <c r="B2413" s="5">
        <f>'2_CVaR_t2'!D2413-1</f>
        <v>-1.0846688746368849E-2</v>
      </c>
      <c r="C2413" s="5">
        <f>'Stocks Returns'!B2409</f>
        <v>-3.5785288270377857E-2</v>
      </c>
      <c r="D2413" s="5">
        <f>'Stocks Returns'!C2409</f>
        <v>-1.5643309135217831E-2</v>
      </c>
      <c r="E2413" s="5">
        <f>'Stocks Returns'!D2409</f>
        <v>-2.1106775452288118E-2</v>
      </c>
      <c r="F2413" s="5">
        <f>'Stocks Returns'!E2409</f>
        <v>2.9521747687462074E-3</v>
      </c>
      <c r="G2413" s="5">
        <f t="shared" si="148"/>
        <v>-2.4872912210679367E-2</v>
      </c>
      <c r="H2413" s="5">
        <f t="shared" si="149"/>
        <v>3.6728065813382976E-4</v>
      </c>
      <c r="I2413" s="5">
        <f t="shared" si="150"/>
        <v>-5.0584448276867339E-3</v>
      </c>
      <c r="J2413" s="5">
        <f t="shared" si="151"/>
        <v>1.4236306992431868E-2</v>
      </c>
    </row>
    <row r="2414" spans="1:10" ht="15" customHeight="1" x14ac:dyDescent="0.2">
      <c r="A2414" s="3">
        <f>'2_CVaR_t2'!A2414</f>
        <v>45670</v>
      </c>
      <c r="B2414" s="5">
        <f>'2_CVaR_t2'!D2414-1</f>
        <v>-8.4580243592891069E-4</v>
      </c>
      <c r="C2414" s="5">
        <f>'Stocks Returns'!B2410</f>
        <v>1.4432989690721598E-2</v>
      </c>
      <c r="D2414" s="5">
        <f>'Stocks Returns'!C2410</f>
        <v>-2.5676773585519008E-3</v>
      </c>
      <c r="E2414" s="5">
        <f>'Stocks Returns'!D2410</f>
        <v>1.3045841637977951E-2</v>
      </c>
      <c r="F2414" s="5">
        <f>'Stocks Returns'!E2410</f>
        <v>2.2664835164835084E-2</v>
      </c>
      <c r="G2414" s="5">
        <f t="shared" si="148"/>
        <v>1.573138311929859E-2</v>
      </c>
      <c r="H2414" s="5">
        <f t="shared" si="149"/>
        <v>-1.2757667989244435E-3</v>
      </c>
      <c r="I2414" s="5">
        <f t="shared" si="150"/>
        <v>1.4333774915374927E-2</v>
      </c>
      <c r="J2414" s="5">
        <f t="shared" si="151"/>
        <v>2.356735459536053E-2</v>
      </c>
    </row>
    <row r="2415" spans="1:10" ht="15" customHeight="1" x14ac:dyDescent="0.2">
      <c r="A2415" s="3">
        <f>'2_CVaR_t2'!A2415</f>
        <v>45671</v>
      </c>
      <c r="B2415" s="5">
        <f>'2_CVaR_t2'!D2415-1</f>
        <v>5.3714747128088547E-3</v>
      </c>
      <c r="C2415" s="5">
        <f>'Stocks Returns'!B2411</f>
        <v>-1.1178861788617822E-2</v>
      </c>
      <c r="D2415" s="5">
        <f>'Stocks Returns'!C2411</f>
        <v>7.0709002576894164E-3</v>
      </c>
      <c r="E2415" s="5">
        <f>'Stocks Returns'!D2411</f>
        <v>1.7349311393310751E-2</v>
      </c>
      <c r="F2415" s="5">
        <f>'Stocks Returns'!E2411</f>
        <v>6.2362083853015893E-3</v>
      </c>
      <c r="G2415" s="5">
        <f t="shared" si="148"/>
        <v>-1.5857218086556227E-2</v>
      </c>
      <c r="H2415" s="5">
        <f t="shared" si="149"/>
        <v>-7.8738899686429942E-4</v>
      </c>
      <c r="I2415" s="5">
        <f t="shared" si="150"/>
        <v>9.4611098478105619E-3</v>
      </c>
      <c r="J2415" s="5">
        <f t="shared" si="151"/>
        <v>6.8476343883180132E-4</v>
      </c>
    </row>
    <row r="2416" spans="1:10" ht="15" customHeight="1" x14ac:dyDescent="0.2">
      <c r="A2416" s="3">
        <f>'2_CVaR_t2'!A2416</f>
        <v>45672</v>
      </c>
      <c r="B2416" s="5">
        <f>'2_CVaR_t2'!D2416-1</f>
        <v>1.4710981450702709E-2</v>
      </c>
      <c r="C2416" s="5">
        <f>'Stocks Returns'!B2412</f>
        <v>6.1664953751283669E-3</v>
      </c>
      <c r="D2416" s="5">
        <f>'Stocks Returns'!C2412</f>
        <v>2.3261502066872941E-2</v>
      </c>
      <c r="E2416" s="5">
        <f>'Stocks Returns'!D2412</f>
        <v>2.1097046413500742E-3</v>
      </c>
      <c r="F2416" s="5">
        <f>'Stocks Returns'!E2412</f>
        <v>5.7208237986270394E-3</v>
      </c>
      <c r="G2416" s="5">
        <f t="shared" si="148"/>
        <v>-7.4900507326093949E-3</v>
      </c>
      <c r="H2416" s="5">
        <f t="shared" si="149"/>
        <v>1.6579106851702108E-3</v>
      </c>
      <c r="I2416" s="5">
        <f t="shared" si="150"/>
        <v>-1.9562758238497978E-2</v>
      </c>
      <c r="J2416" s="5">
        <f t="shared" si="151"/>
        <v>-9.52567612819075E-3</v>
      </c>
    </row>
    <row r="2417" spans="1:10" ht="15" customHeight="1" x14ac:dyDescent="0.2">
      <c r="A2417" s="3">
        <f>'2_CVaR_t2'!A2417</f>
        <v>45673</v>
      </c>
      <c r="B2417" s="5">
        <f>'2_CVaR_t2'!D2417-1</f>
        <v>1.2159326029648199E-3</v>
      </c>
      <c r="C2417" s="5">
        <f>'Stocks Returns'!B2413</f>
        <v>-3.2686414708886447E-2</v>
      </c>
      <c r="D2417" s="5">
        <f>'Stocks Returns'!C2413</f>
        <v>3.0669027444036878E-3</v>
      </c>
      <c r="E2417" s="5">
        <f>'Stocks Returns'!D2413</f>
        <v>-1.4210526315789562E-2</v>
      </c>
      <c r="F2417" s="5">
        <f>'Stocks Returns'!E2413</f>
        <v>1.2324611300720267E-3</v>
      </c>
      <c r="G2417" s="5">
        <f t="shared" si="148"/>
        <v>-3.3369994101379051E-2</v>
      </c>
      <c r="H2417" s="5">
        <f t="shared" si="149"/>
        <v>1.3244805698685274E-3</v>
      </c>
      <c r="I2417" s="5">
        <f t="shared" si="150"/>
        <v>-1.5965526179923986E-2</v>
      </c>
      <c r="J2417" s="5">
        <f t="shared" si="151"/>
        <v>-5.2432347217514115E-6</v>
      </c>
    </row>
    <row r="2418" spans="1:10" ht="15" customHeight="1" x14ac:dyDescent="0.2">
      <c r="A2418" s="3">
        <f>'2_CVaR_t2'!A2418</f>
        <v>45674</v>
      </c>
      <c r="B2418" s="5">
        <f>'2_CVaR_t2'!D2418-1</f>
        <v>6.356447695600842E-3</v>
      </c>
      <c r="C2418" s="5">
        <f>'Stocks Returns'!B2414</f>
        <v>5.2798310454065245E-3</v>
      </c>
      <c r="D2418" s="5">
        <f>'Stocks Returns'!C2414</f>
        <v>7.4707643814027058E-3</v>
      </c>
      <c r="E2418" s="5">
        <f>'Stocks Returns'!D2414</f>
        <v>3.1678234561309804E-2</v>
      </c>
      <c r="F2418" s="5">
        <f>'Stocks Returns'!E2414</f>
        <v>2.2725120727202786E-3</v>
      </c>
      <c r="G2418" s="5">
        <f t="shared" si="148"/>
        <v>-3.4539264555492454E-4</v>
      </c>
      <c r="H2418" s="5">
        <f t="shared" si="149"/>
        <v>-1.8371465304301109E-3</v>
      </c>
      <c r="I2418" s="5">
        <f t="shared" si="150"/>
        <v>2.2336302601226859E-2</v>
      </c>
      <c r="J2418" s="5">
        <f t="shared" si="151"/>
        <v>-4.3014030630562257E-3</v>
      </c>
    </row>
    <row r="2419" spans="1:10" ht="15" customHeight="1" x14ac:dyDescent="0.2">
      <c r="A2419" s="3">
        <f>'2_CVaR_t2'!A2419</f>
        <v>45677</v>
      </c>
      <c r="B2419" s="5">
        <f>'2_CVaR_t2'!D2419-1</f>
        <v>3.1594126486123031E-5</v>
      </c>
      <c r="C2419" s="5">
        <f>'Stocks Returns'!B2415</f>
        <v>0</v>
      </c>
      <c r="D2419" s="5">
        <f>'Stocks Returns'!C2415</f>
        <v>0</v>
      </c>
      <c r="E2419" s="5">
        <f>'Stocks Returns'!D2415</f>
        <v>0</v>
      </c>
      <c r="F2419" s="5">
        <f>'Stocks Returns'!E2415</f>
        <v>0</v>
      </c>
      <c r="G2419" s="5">
        <f t="shared" si="148"/>
        <v>4.5494065351061984E-4</v>
      </c>
      <c r="H2419" s="5">
        <f t="shared" si="149"/>
        <v>6.1315236885345803E-7</v>
      </c>
      <c r="I2419" s="5">
        <f t="shared" si="150"/>
        <v>-7.0241384070458875E-6</v>
      </c>
      <c r="J2419" s="5">
        <f t="shared" si="151"/>
        <v>-8.2789821646411454E-6</v>
      </c>
    </row>
    <row r="2420" spans="1:10" ht="15" customHeight="1" x14ac:dyDescent="0.2">
      <c r="A2420" s="3">
        <f>'2_CVaR_t2'!A2420</f>
        <v>45678</v>
      </c>
      <c r="B2420" s="5">
        <f>'2_CVaR_t2'!D2420-1</f>
        <v>8.3318403333543234E-3</v>
      </c>
      <c r="C2420" s="5">
        <f>'Stocks Returns'!B2416</f>
        <v>2.6260504201680579E-2</v>
      </c>
      <c r="D2420" s="5">
        <f>'Stocks Returns'!C2416</f>
        <v>1.2545518883199325E-2</v>
      </c>
      <c r="E2420" s="5">
        <f>'Stocks Returns'!D2416</f>
        <v>9.3151630153527343E-3</v>
      </c>
      <c r="F2420" s="5">
        <f>'Stocks Returns'!E2416</f>
        <v>-1.483230987246098E-2</v>
      </c>
      <c r="G2420" s="5">
        <f t="shared" si="148"/>
        <v>1.8736309767577883E-2</v>
      </c>
      <c r="H2420" s="5">
        <f t="shared" si="149"/>
        <v>3.3034858522567982E-4</v>
      </c>
      <c r="I2420" s="5">
        <f t="shared" si="150"/>
        <v>-2.9422685659533775E-3</v>
      </c>
      <c r="J2420" s="5">
        <f t="shared" si="151"/>
        <v>-2.3456819409876463E-2</v>
      </c>
    </row>
    <row r="2421" spans="1:10" ht="15" customHeight="1" x14ac:dyDescent="0.2">
      <c r="A2421" s="3">
        <f>'2_CVaR_t2'!A2421</f>
        <v>45679</v>
      </c>
      <c r="B2421" s="5">
        <f>'2_CVaR_t2'!D2421-1</f>
        <v>-1.5691668530348757E-4</v>
      </c>
      <c r="C2421" s="5">
        <f>'Stocks Returns'!B2417</f>
        <v>2.8659160696008268E-2</v>
      </c>
      <c r="D2421" s="5">
        <f>'Stocks Returns'!C2417</f>
        <v>-2.1567846481440611E-4</v>
      </c>
      <c r="E2421" s="5">
        <f>'Stocks Returns'!D2417</f>
        <v>-5.1273286617670166E-4</v>
      </c>
      <c r="F2421" s="5">
        <f>'Stocks Returns'!E2417</f>
        <v>-1.1699271192942118E-2</v>
      </c>
      <c r="G2421" s="5">
        <f t="shared" si="148"/>
        <v>2.9295319255019128E-2</v>
      </c>
      <c r="H2421" s="5">
        <f t="shared" si="149"/>
        <v>6.2373114979003973E-5</v>
      </c>
      <c r="I2421" s="5">
        <f t="shared" si="150"/>
        <v>-2.4153221531141402E-4</v>
      </c>
      <c r="J2421" s="5">
        <f t="shared" si="151"/>
        <v>-1.1511862893542417E-2</v>
      </c>
    </row>
    <row r="2422" spans="1:10" ht="15" customHeight="1" x14ac:dyDescent="0.2">
      <c r="A2422" s="3">
        <f>'2_CVaR_t2'!A2422</f>
        <v>45680</v>
      </c>
      <c r="B2422" s="5">
        <f>'2_CVaR_t2'!D2422-1</f>
        <v>1.0013162217170635E-2</v>
      </c>
      <c r="C2422" s="5">
        <f>'Stocks Returns'!B2418</f>
        <v>2.2885572139303312E-2</v>
      </c>
      <c r="D2422" s="5">
        <f>'Stocks Returns'!C2418</f>
        <v>1.4371055021926482E-2</v>
      </c>
      <c r="E2422" s="5">
        <f>'Stocks Returns'!D2418</f>
        <v>1.8638850889193037E-2</v>
      </c>
      <c r="F2422" s="5">
        <f>'Stocks Returns'!E2418</f>
        <v>9.0238695905298094E-3</v>
      </c>
      <c r="G2422" s="5">
        <f t="shared" si="148"/>
        <v>1.3745101018657278E-2</v>
      </c>
      <c r="H2422" s="5">
        <f t="shared" si="149"/>
        <v>-3.1857971133425825E-4</v>
      </c>
      <c r="I2422" s="5">
        <f t="shared" si="150"/>
        <v>3.8999413365022762E-3</v>
      </c>
      <c r="J2422" s="5">
        <f t="shared" si="151"/>
        <v>-1.3459685344356133E-3</v>
      </c>
    </row>
    <row r="2423" spans="1:10" ht="15" customHeight="1" x14ac:dyDescent="0.2">
      <c r="A2423" s="3">
        <f>'2_CVaR_t2'!A2423</f>
        <v>45681</v>
      </c>
      <c r="B2423" s="5">
        <f>'2_CVaR_t2'!D2423-1</f>
        <v>1.0067635725177215E-3</v>
      </c>
      <c r="C2423" s="5">
        <f>'Stocks Returns'!B2419</f>
        <v>-2.9182879377431803E-3</v>
      </c>
      <c r="D2423" s="5">
        <f>'Stocks Returns'!C2419</f>
        <v>6.063191249504829E-3</v>
      </c>
      <c r="E2423" s="5">
        <f>'Stocks Returns'!D2419</f>
        <v>-5.3382575121705522E-2</v>
      </c>
      <c r="F2423" s="5">
        <f>'Stocks Returns'!E2419</f>
        <v>-2.0771228002692488E-2</v>
      </c>
      <c r="G2423" s="5">
        <f t="shared" si="148"/>
        <v>-3.4007904093245151E-3</v>
      </c>
      <c r="H2423" s="5">
        <f t="shared" si="149"/>
        <v>4.6286109770984907E-3</v>
      </c>
      <c r="I2423" s="5">
        <f t="shared" si="150"/>
        <v>-5.4828860547310065E-2</v>
      </c>
      <c r="J2423" s="5">
        <f t="shared" si="151"/>
        <v>-2.1791800423874862E-2</v>
      </c>
    </row>
    <row r="2424" spans="1:10" ht="15" customHeight="1" x14ac:dyDescent="0.2">
      <c r="A2424" s="3">
        <f>'2_CVaR_t2'!A2424</f>
        <v>45684</v>
      </c>
      <c r="B2424" s="5">
        <f>'2_CVaR_t2'!D2424-1</f>
        <v>9.0493849372179636E-3</v>
      </c>
      <c r="C2424" s="5">
        <f>'Stocks Returns'!B2420</f>
        <v>2.3414634146341484E-2</v>
      </c>
      <c r="D2424" s="5">
        <f>'Stocks Returns'!C2420</f>
        <v>1.3143549364021956E-2</v>
      </c>
      <c r="E2424" s="5">
        <f>'Stocks Returns'!D2420</f>
        <v>1.4896258201808843E-2</v>
      </c>
      <c r="F2424" s="5">
        <f>'Stocks Returns'!E2420</f>
        <v>8.4454482961799915E-3</v>
      </c>
      <c r="G2424" s="5">
        <f t="shared" si="148"/>
        <v>1.5200654712743426E-2</v>
      </c>
      <c r="H2424" s="5">
        <f t="shared" si="149"/>
        <v>-1.2765822228019003E-4</v>
      </c>
      <c r="I2424" s="5">
        <f t="shared" si="150"/>
        <v>1.5797961367431564E-3</v>
      </c>
      <c r="J2424" s="5">
        <f t="shared" si="151"/>
        <v>-9.2392224734027563E-4</v>
      </c>
    </row>
    <row r="2425" spans="1:10" ht="15" customHeight="1" x14ac:dyDescent="0.2">
      <c r="A2425" s="3">
        <f>'2_CVaR_t2'!A2425</f>
        <v>45685</v>
      </c>
      <c r="B2425" s="5">
        <f>'2_CVaR_t2'!D2425-1</f>
        <v>-9.7174892362617005E-4</v>
      </c>
      <c r="C2425" s="5">
        <f>'Stocks Returns'!B2421</f>
        <v>-2.2878932316491962E-2</v>
      </c>
      <c r="D2425" s="5">
        <f>'Stocks Returns'!C2421</f>
        <v>-1.7935075028396863E-4</v>
      </c>
      <c r="E2425" s="5">
        <f>'Stocks Returns'!D2421</f>
        <v>-1.6599685479643522E-2</v>
      </c>
      <c r="F2425" s="5">
        <f>'Stocks Returns'!E2421</f>
        <v>-1.2756840977699913E-2</v>
      </c>
      <c r="G2425" s="5">
        <f t="shared" si="148"/>
        <v>-2.1459464884313089E-2</v>
      </c>
      <c r="H2425" s="5">
        <f t="shared" si="149"/>
        <v>1.2979199759814201E-3</v>
      </c>
      <c r="I2425" s="5">
        <f t="shared" si="150"/>
        <v>-1.5125866657186834E-2</v>
      </c>
      <c r="J2425" s="5">
        <f t="shared" si="151"/>
        <v>-1.1723580368108515E-2</v>
      </c>
    </row>
    <row r="2426" spans="1:10" ht="15" customHeight="1" x14ac:dyDescent="0.2">
      <c r="A2426" s="3">
        <f>'2_CVaR_t2'!A2426</f>
        <v>45686</v>
      </c>
      <c r="B2426" s="5">
        <f>'2_CVaR_t2'!D2426-1</f>
        <v>2.4241756718139662E-3</v>
      </c>
      <c r="C2426" s="5">
        <f>'Stocks Returns'!B2422</f>
        <v>1.7560975609756113E-2</v>
      </c>
      <c r="D2426" s="5">
        <f>'Stocks Returns'!C2422</f>
        <v>4.1853025591964688E-3</v>
      </c>
      <c r="E2426" s="5">
        <f>'Stocks Returns'!D2422</f>
        <v>-4.4420753375977728E-3</v>
      </c>
      <c r="F2426" s="5">
        <f>'Stocks Returns'!E2422</f>
        <v>1.7754981258630842E-3</v>
      </c>
      <c r="G2426" s="5">
        <f t="shared" si="148"/>
        <v>1.5715896374398318E-2</v>
      </c>
      <c r="H2426" s="5">
        <f t="shared" si="149"/>
        <v>6.6466377317991789E-4</v>
      </c>
      <c r="I2426" s="5">
        <f t="shared" si="150"/>
        <v>-7.9803319286486877E-3</v>
      </c>
      <c r="J2426" s="5">
        <f t="shared" si="151"/>
        <v>-7.1644624441073506E-4</v>
      </c>
    </row>
    <row r="2427" spans="1:10" ht="15" customHeight="1" x14ac:dyDescent="0.2">
      <c r="A2427" s="3">
        <f>'2_CVaR_t2'!A2427</f>
        <v>45687</v>
      </c>
      <c r="B2427" s="5">
        <f>'2_CVaR_t2'!D2427-1</f>
        <v>1.2582011111079261E-2</v>
      </c>
      <c r="C2427" s="5">
        <f>'Stocks Returns'!B2423</f>
        <v>1.8216682646212901E-2</v>
      </c>
      <c r="D2427" s="5">
        <f>'Stocks Returns'!C2423</f>
        <v>2.1347213691560452E-2</v>
      </c>
      <c r="E2427" s="5">
        <f>'Stocks Returns'!D2423</f>
        <v>-1.5527396037836927E-2</v>
      </c>
      <c r="F2427" s="5">
        <f>'Stocks Returns'!E2423</f>
        <v>-9.8463962189843102E-4</v>
      </c>
      <c r="G2427" s="5">
        <f t="shared" si="148"/>
        <v>6.606743532291898E-3</v>
      </c>
      <c r="H2427" s="5">
        <f t="shared" si="149"/>
        <v>2.8769077562005238E-3</v>
      </c>
      <c r="I2427" s="5">
        <f t="shared" si="150"/>
        <v>-3.4057692595841002E-2</v>
      </c>
      <c r="J2427" s="5">
        <f t="shared" si="151"/>
        <v>-1.4021120853571073E-2</v>
      </c>
    </row>
    <row r="2428" spans="1:10" ht="15" customHeight="1" x14ac:dyDescent="0.2">
      <c r="A2428" s="3">
        <f>'2_CVaR_t2'!A2428</f>
        <v>45688</v>
      </c>
      <c r="B2428" s="5">
        <f>'2_CVaR_t2'!D2428-1</f>
        <v>-3.1176722103193333E-3</v>
      </c>
      <c r="C2428" s="5">
        <f>'Stocks Returns'!B2424</f>
        <v>-1.6949152542372836E-2</v>
      </c>
      <c r="D2428" s="5">
        <f>'Stocks Returns'!C2424</f>
        <v>-3.6437837049992927E-3</v>
      </c>
      <c r="E2428" s="5">
        <f>'Stocks Returns'!D2424</f>
        <v>-1.5591007976794802E-2</v>
      </c>
      <c r="F2428" s="5">
        <f>'Stocks Returns'!E2424</f>
        <v>-2.5921545436625282E-2</v>
      </c>
      <c r="G2428" s="5">
        <f t="shared" si="148"/>
        <v>-1.34667810269378E-2</v>
      </c>
      <c r="H2428" s="5">
        <f t="shared" si="149"/>
        <v>9.9172275523739997E-4</v>
      </c>
      <c r="I2428" s="5">
        <f t="shared" si="150"/>
        <v>-1.09500018266365E-2</v>
      </c>
      <c r="J2428" s="5">
        <f t="shared" si="151"/>
        <v>-2.2660667798429332E-2</v>
      </c>
    </row>
    <row r="2429" spans="1:10" ht="15" customHeight="1" x14ac:dyDescent="0.2">
      <c r="A2429" s="3">
        <f>'2_CVaR_t2'!A2429</f>
        <v>45691</v>
      </c>
      <c r="B2429" s="5">
        <f>'2_CVaR_t2'!D2429-1</f>
        <v>5.4333041469223353E-3</v>
      </c>
      <c r="C2429" s="5">
        <f>'Stocks Returns'!B2425</f>
        <v>-2.6819923371647403E-2</v>
      </c>
      <c r="D2429" s="5">
        <f>'Stocks Returns'!C2425</f>
        <v>1.1761556465769596E-2</v>
      </c>
      <c r="E2429" s="5">
        <f>'Stocks Returns'!D2425</f>
        <v>-3.7569060773480656E-2</v>
      </c>
      <c r="F2429" s="5">
        <f>'Stocks Returns'!E2425</f>
        <v>-3.5414347870079688E-3</v>
      </c>
      <c r="G2429" s="5">
        <f t="shared" si="148"/>
        <v>-3.1557717112149129E-2</v>
      </c>
      <c r="H2429" s="5">
        <f t="shared" si="149"/>
        <v>3.8122705155561164E-3</v>
      </c>
      <c r="I2429" s="5">
        <f t="shared" si="150"/>
        <v>-4.5548516932515958E-2</v>
      </c>
      <c r="J2429" s="5">
        <f t="shared" si="151"/>
        <v>-9.1570629692691984E-3</v>
      </c>
    </row>
    <row r="2430" spans="1:10" ht="15" customHeight="1" x14ac:dyDescent="0.2">
      <c r="A2430" s="3">
        <f>'2_CVaR_t2'!A2430</f>
        <v>45692</v>
      </c>
      <c r="B2430" s="5">
        <f>'2_CVaR_t2'!D2430-1</f>
        <v>-7.9435674670635947E-4</v>
      </c>
      <c r="C2430" s="5">
        <f>'Stocks Returns'!B2426</f>
        <v>-9.8425196850393526E-3</v>
      </c>
      <c r="D2430" s="5">
        <f>'Stocks Returns'!C2426</f>
        <v>-1.9380018686017131E-3</v>
      </c>
      <c r="E2430" s="5">
        <f>'Stocks Returns'!D2426</f>
        <v>6.5059318790663401E-3</v>
      </c>
      <c r="F2430" s="5">
        <f>'Stocks Returns'!E2426</f>
        <v>2.1324126726238735E-2</v>
      </c>
      <c r="G2430" s="5">
        <f t="shared" si="148"/>
        <v>-8.5935816694406465E-3</v>
      </c>
      <c r="H2430" s="5">
        <f t="shared" si="149"/>
        <v>-7.218058580771825E-4</v>
      </c>
      <c r="I2430" s="5">
        <f t="shared" si="150"/>
        <v>7.7179360046707446E-3</v>
      </c>
      <c r="J2430" s="5">
        <f t="shared" si="151"/>
        <v>2.217324196749465E-2</v>
      </c>
    </row>
    <row r="2431" spans="1:10" ht="15" customHeight="1" x14ac:dyDescent="0.2">
      <c r="A2431" s="3">
        <f>'2_CVaR_t2'!A2431</f>
        <v>45693</v>
      </c>
      <c r="B2431" s="5">
        <f>'2_CVaR_t2'!D2431-1</f>
        <v>8.6895045492842993E-3</v>
      </c>
      <c r="C2431" s="5">
        <f>'Stocks Returns'!B2427</f>
        <v>1.2922465208747402E-2</v>
      </c>
      <c r="D2431" s="5">
        <f>'Stocks Returns'!C2427</f>
        <v>1.2429382132227218E-2</v>
      </c>
      <c r="E2431" s="5">
        <f>'Stocks Returns'!D2427</f>
        <v>1.7110266159695797E-2</v>
      </c>
      <c r="F2431" s="5">
        <f>'Stocks Returns'!E2427</f>
        <v>-3.6786637502486119E-3</v>
      </c>
      <c r="G2431" s="5">
        <f t="shared" si="148"/>
        <v>5.0544434924432342E-3</v>
      </c>
      <c r="H2431" s="5">
        <f t="shared" si="149"/>
        <v>-3.1217599820876872E-4</v>
      </c>
      <c r="I2431" s="5">
        <f t="shared" si="150"/>
        <v>4.3249547705278835E-3</v>
      </c>
      <c r="J2431" s="5">
        <f t="shared" si="151"/>
        <v>-1.2674453520684855E-2</v>
      </c>
    </row>
    <row r="2432" spans="1:10" ht="15" customHeight="1" x14ac:dyDescent="0.2">
      <c r="A2432" s="3">
        <f>'2_CVaR_t2'!A2432</f>
        <v>45694</v>
      </c>
      <c r="B2432" s="5">
        <f>'2_CVaR_t2'!D2432-1</f>
        <v>-3.862876181637831E-3</v>
      </c>
      <c r="C2432" s="5">
        <f>'Stocks Returns'!B2428</f>
        <v>9.8135426889101041E-4</v>
      </c>
      <c r="D2432" s="5">
        <f>'Stocks Returns'!C2428</f>
        <v>-5.6086897918641299E-3</v>
      </c>
      <c r="E2432" s="5">
        <f>'Stocks Returns'!D2428</f>
        <v>-7.2897196261682007E-3</v>
      </c>
      <c r="F2432" s="5">
        <f>'Stocks Returns'!E2428</f>
        <v>-2.6943418820476461E-3</v>
      </c>
      <c r="G2432" s="5">
        <f t="shared" si="148"/>
        <v>5.1801000950128812E-3</v>
      </c>
      <c r="H2432" s="5">
        <f t="shared" si="149"/>
        <v>1.2356128450567803E-4</v>
      </c>
      <c r="I2432" s="5">
        <f t="shared" si="150"/>
        <v>-1.5488602850088828E-3</v>
      </c>
      <c r="J2432" s="5">
        <f t="shared" si="151"/>
        <v>1.3401091017504691E-3</v>
      </c>
    </row>
    <row r="2433" spans="1:10" ht="15" customHeight="1" x14ac:dyDescent="0.2">
      <c r="A2433" s="3">
        <f>'2_CVaR_t2'!A2433</f>
        <v>45695</v>
      </c>
      <c r="B2433" s="5">
        <f>'2_CVaR_t2'!D2433-1</f>
        <v>-2.2480826943427346E-4</v>
      </c>
      <c r="C2433" s="5">
        <f>'Stocks Returns'!B2429</f>
        <v>-3.9215686274508554E-3</v>
      </c>
      <c r="D2433" s="5">
        <f>'Stocks Returns'!C2429</f>
        <v>1.5540462760446072E-3</v>
      </c>
      <c r="E2433" s="5">
        <f>'Stocks Returns'!D2429</f>
        <v>-2.2971191865938545E-2</v>
      </c>
      <c r="F2433" s="5">
        <f>'Stocks Returns'!E2429</f>
        <v>-1.5809485691414826E-2</v>
      </c>
      <c r="G2433" s="5">
        <f t="shared" si="148"/>
        <v>-3.2201450018877124E-3</v>
      </c>
      <c r="H2433" s="5">
        <f t="shared" si="149"/>
        <v>1.9320164448981983E-3</v>
      </c>
      <c r="I2433" s="5">
        <f t="shared" si="150"/>
        <v>-2.2599789420232788E-2</v>
      </c>
      <c r="J2433" s="5">
        <f t="shared" si="151"/>
        <v>-1.5551601224555416E-2</v>
      </c>
    </row>
    <row r="2434" spans="1:10" ht="15" customHeight="1" x14ac:dyDescent="0.2">
      <c r="A2434" s="3">
        <f>'2_CVaR_t2'!A2434</f>
        <v>45698</v>
      </c>
      <c r="B2434" s="5">
        <f>'2_CVaR_t2'!D2434-1</f>
        <v>5.989867741479582E-3</v>
      </c>
      <c r="C2434" s="5">
        <f>'Stocks Returns'!B2430</f>
        <v>-1.7716535433070835E-2</v>
      </c>
      <c r="D2434" s="5">
        <f>'Stocks Returns'!C2430</f>
        <v>9.2236078386300768E-3</v>
      </c>
      <c r="E2434" s="5">
        <f>'Stocks Returns'!D2430</f>
        <v>3.0834457506263568E-3</v>
      </c>
      <c r="F2434" s="5">
        <f>'Stocks Returns'!E2430</f>
        <v>1.138674257828387E-2</v>
      </c>
      <c r="G2434" s="5">
        <f t="shared" si="148"/>
        <v>-2.2989361026259678E-2</v>
      </c>
      <c r="H2434" s="5">
        <f t="shared" si="149"/>
        <v>4.5520638533312272E-4</v>
      </c>
      <c r="I2434" s="5">
        <f t="shared" si="150"/>
        <v>-5.7174475840398239E-3</v>
      </c>
      <c r="J2434" s="5">
        <f t="shared" si="151"/>
        <v>5.1933628294008848E-3</v>
      </c>
    </row>
    <row r="2435" spans="1:10" ht="15" customHeight="1" x14ac:dyDescent="0.2">
      <c r="A2435" s="3">
        <f>'2_CVaR_t2'!A2435</f>
        <v>45699</v>
      </c>
      <c r="B2435" s="5">
        <f>'2_CVaR_t2'!D2435-1</f>
        <v>-2.9687017201707189E-4</v>
      </c>
      <c r="C2435" s="5">
        <f>'Stocks Returns'!B2431</f>
        <v>-1.3026052104208485E-2</v>
      </c>
      <c r="D2435" s="5">
        <f>'Stocks Returns'!C2431</f>
        <v>-1.4520399738062739E-3</v>
      </c>
      <c r="E2435" s="5">
        <f>'Stocks Returns'!D2431</f>
        <v>1.018251681075899E-2</v>
      </c>
      <c r="F2435" s="5">
        <f>'Stocks Returns'!E2431</f>
        <v>2.241656614394838E-2</v>
      </c>
      <c r="G2435" s="5">
        <f t="shared" si="148"/>
        <v>-1.2255354430496891E-2</v>
      </c>
      <c r="H2435" s="5">
        <f t="shared" si="149"/>
        <v>-9.6801360191587087E-4</v>
      </c>
      <c r="I2435" s="5">
        <f t="shared" si="150"/>
        <v>1.0660276061521843E-2</v>
      </c>
      <c r="J2435" s="5">
        <f t="shared" si="151"/>
        <v>2.2749255857715964E-2</v>
      </c>
    </row>
    <row r="2436" spans="1:10" ht="15" customHeight="1" x14ac:dyDescent="0.2">
      <c r="A2436" s="3">
        <f>'2_CVaR_t2'!A2436</f>
        <v>45700</v>
      </c>
      <c r="B2436" s="5">
        <f>'2_CVaR_t2'!D2436-1</f>
        <v>2.5845034264355693E-3</v>
      </c>
      <c r="C2436" s="5">
        <f>'Stocks Returns'!B2432</f>
        <v>-3.0456852791878042E-3</v>
      </c>
      <c r="D2436" s="5">
        <f>'Stocks Returns'!C2432</f>
        <v>2.195483576642232E-3</v>
      </c>
      <c r="E2436" s="5">
        <f>'Stocks Returns'!D2432</f>
        <v>2.4153670597185206E-2</v>
      </c>
      <c r="F2436" s="5">
        <f>'Stocks Returns'!E2432</f>
        <v>-3.2543506046602944E-2</v>
      </c>
      <c r="G2436" s="5">
        <f t="shared" si="148"/>
        <v>-5.0448896790932403E-3</v>
      </c>
      <c r="H2436" s="5">
        <f t="shared" si="149"/>
        <v>-1.5611155752146147E-3</v>
      </c>
      <c r="I2436" s="5">
        <f t="shared" si="150"/>
        <v>2.0378784842424117E-2</v>
      </c>
      <c r="J2436" s="5">
        <f t="shared" si="151"/>
        <v>-3.5201881732743315E-2</v>
      </c>
    </row>
    <row r="2437" spans="1:10" ht="15" customHeight="1" x14ac:dyDescent="0.2">
      <c r="A2437" s="3">
        <f>'2_CVaR_t2'!A2437</f>
        <v>45701</v>
      </c>
      <c r="B2437" s="5">
        <f>'2_CVaR_t2'!D2437-1</f>
        <v>7.7623547955649741E-3</v>
      </c>
      <c r="C2437" s="5">
        <f>'Stocks Returns'!B2433</f>
        <v>3.920570264765777E-2</v>
      </c>
      <c r="D2437" s="5">
        <f>'Stocks Returns'!C2433</f>
        <v>1.1778144470681928E-2</v>
      </c>
      <c r="E2437" s="5">
        <f>'Stocks Returns'!D2433</f>
        <v>7.6137418755801711E-3</v>
      </c>
      <c r="F2437" s="5">
        <f>'Stocks Returns'!E2433</f>
        <v>-1.5243902439024404E-2</v>
      </c>
      <c r="G2437" s="5">
        <f t="shared" si="148"/>
        <v>3.2228962099043836E-2</v>
      </c>
      <c r="H2437" s="5">
        <f t="shared" si="149"/>
        <v>4.0110738398339667E-4</v>
      </c>
      <c r="I2437" s="5">
        <f t="shared" si="150"/>
        <v>-3.8031809187714961E-3</v>
      </c>
      <c r="J2437" s="5">
        <f t="shared" si="151"/>
        <v>-2.3277246537586543E-2</v>
      </c>
    </row>
    <row r="2438" spans="1:10" ht="15" customHeight="1" x14ac:dyDescent="0.2">
      <c r="A2438" s="3">
        <f>'2_CVaR_t2'!A2438</f>
        <v>45702</v>
      </c>
      <c r="B2438" s="5">
        <f>'2_CVaR_t2'!D2438-1</f>
        <v>-1.7506867590483255E-3</v>
      </c>
      <c r="C2438" s="5">
        <f>'Stocks Returns'!B2434</f>
        <v>1.3228809407153319E-2</v>
      </c>
      <c r="D2438" s="5">
        <f>'Stocks Returns'!C2434</f>
        <v>-5.1171175427039417E-3</v>
      </c>
      <c r="E2438" s="5">
        <f>'Stocks Returns'!D2434</f>
        <v>2.7644673792849295E-2</v>
      </c>
      <c r="F2438" s="5">
        <f>'Stocks Returns'!E2434</f>
        <v>-6.6047471620227505E-3</v>
      </c>
      <c r="G2438" s="5">
        <f t="shared" ref="G2438:G2501" si="152">C2438-($P$11+$O$11*$B2438)</f>
        <v>1.5397079954177575E-2</v>
      </c>
      <c r="H2438" s="5">
        <f t="shared" ref="H2438:H2501" si="153">D2438-($P$12+$O$12*$B2438)</f>
        <v>-2.4934548081000625E-3</v>
      </c>
      <c r="I2438" s="5">
        <f t="shared" ref="I2438:I2501" si="154">E2438-($P$13+$O$13*$B2438)</f>
        <v>3.0268133917357398E-2</v>
      </c>
      <c r="J2438" s="5">
        <f t="shared" ref="J2438:J2501" si="155">F2438-($P$14+$O$14*$B2438)</f>
        <v>-4.7628951190047441E-3</v>
      </c>
    </row>
    <row r="2439" spans="1:10" ht="15" customHeight="1" x14ac:dyDescent="0.2">
      <c r="A2439" s="3">
        <f>'2_CVaR_t2'!A2439</f>
        <v>45705</v>
      </c>
      <c r="B2439" s="5">
        <f>'2_CVaR_t2'!D2439-1</f>
        <v>3.1594126486123031E-5</v>
      </c>
      <c r="C2439" s="5">
        <f>'Stocks Returns'!B2435</f>
        <v>0</v>
      </c>
      <c r="D2439" s="5">
        <f>'Stocks Returns'!C2435</f>
        <v>0</v>
      </c>
      <c r="E2439" s="5">
        <f>'Stocks Returns'!D2435</f>
        <v>0</v>
      </c>
      <c r="F2439" s="5">
        <f>'Stocks Returns'!E2435</f>
        <v>0</v>
      </c>
      <c r="G2439" s="5">
        <f t="shared" si="152"/>
        <v>4.5494065351061984E-4</v>
      </c>
      <c r="H2439" s="5">
        <f t="shared" si="153"/>
        <v>6.1315236885345803E-7</v>
      </c>
      <c r="I2439" s="5">
        <f t="shared" si="154"/>
        <v>-7.0241384070458875E-6</v>
      </c>
      <c r="J2439" s="5">
        <f t="shared" si="155"/>
        <v>-8.2789821646411454E-6</v>
      </c>
    </row>
    <row r="2440" spans="1:10" ht="15" customHeight="1" x14ac:dyDescent="0.2">
      <c r="A2440" s="3">
        <f>'2_CVaR_t2'!A2440</f>
        <v>45706</v>
      </c>
      <c r="B2440" s="5">
        <f>'2_CVaR_t2'!D2440-1</f>
        <v>7.1796201277718463E-3</v>
      </c>
      <c r="C2440" s="5">
        <f>'Stocks Returns'!B2436</f>
        <v>2.7079303675048294E-2</v>
      </c>
      <c r="D2440" s="5">
        <f>'Stocks Returns'!C2436</f>
        <v>8.252732185994871E-3</v>
      </c>
      <c r="E2440" s="5">
        <f>'Stocks Returns'!D2436</f>
        <v>3.7661406025824906E-2</v>
      </c>
      <c r="F2440" s="5">
        <f>'Stocks Returns'!E2436</f>
        <v>1.2362351963432383E-2</v>
      </c>
      <c r="G2440" s="5">
        <f t="shared" si="152"/>
        <v>2.0662753573641737E-2</v>
      </c>
      <c r="H2440" s="5">
        <f t="shared" si="153"/>
        <v>-2.266672448201501E-3</v>
      </c>
      <c r="I2440" s="5">
        <f t="shared" si="154"/>
        <v>2.7104546527627171E-2</v>
      </c>
      <c r="J2440" s="5">
        <f t="shared" si="155"/>
        <v>4.9339268184897629E-3</v>
      </c>
    </row>
    <row r="2441" spans="1:10" ht="15" customHeight="1" x14ac:dyDescent="0.2">
      <c r="A2441" s="3">
        <f>'2_CVaR_t2'!A2441</f>
        <v>45707</v>
      </c>
      <c r="B2441" s="5">
        <f>'2_CVaR_t2'!D2441-1</f>
        <v>2.5914372362838556E-3</v>
      </c>
      <c r="C2441" s="5">
        <f>'Stocks Returns'!B2437</f>
        <v>2.5423728813559476E-2</v>
      </c>
      <c r="D2441" s="5">
        <f>'Stocks Returns'!C2437</f>
        <v>-4.2048608191068704E-3</v>
      </c>
      <c r="E2441" s="5">
        <f>'Stocks Returns'!D2437</f>
        <v>9.9032146560663836E-2</v>
      </c>
      <c r="F2441" s="5">
        <f>'Stocks Returns'!E2437</f>
        <v>2.1754746023601834E-2</v>
      </c>
      <c r="G2441" s="5">
        <f t="shared" si="152"/>
        <v>2.3417858851684865E-2</v>
      </c>
      <c r="H2441" s="5">
        <f t="shared" si="153"/>
        <v>-7.971664718808719E-3</v>
      </c>
      <c r="I2441" s="5">
        <f t="shared" si="154"/>
        <v>9.5247027134074694E-2</v>
      </c>
      <c r="J2441" s="5">
        <f t="shared" si="155"/>
        <v>1.9089172562505141E-2</v>
      </c>
    </row>
    <row r="2442" spans="1:10" ht="15" customHeight="1" x14ac:dyDescent="0.2">
      <c r="A2442" s="3">
        <f>'2_CVaR_t2'!A2442</f>
        <v>45708</v>
      </c>
      <c r="B2442" s="5">
        <f>'2_CVaR_t2'!D2442-1</f>
        <v>-7.6827525275888764E-3</v>
      </c>
      <c r="C2442" s="5">
        <f>'Stocks Returns'!B2438</f>
        <v>1.3774104683195398E-2</v>
      </c>
      <c r="D2442" s="5">
        <f>'Stocks Returns'!C2438</f>
        <v>-1.33434676125328E-2</v>
      </c>
      <c r="E2442" s="5">
        <f>'Stocks Returns'!D2438</f>
        <v>1.1165277559364473E-2</v>
      </c>
      <c r="F2442" s="5">
        <f>'Stocks Returns'!E2438</f>
        <v>2.4404941247363698E-2</v>
      </c>
      <c r="G2442" s="5">
        <f t="shared" si="152"/>
        <v>2.164494753182504E-2</v>
      </c>
      <c r="H2442" s="5">
        <f t="shared" si="153"/>
        <v>-1.9893613422036199E-3</v>
      </c>
      <c r="I2442" s="5">
        <f t="shared" si="154"/>
        <v>2.2543926485689508E-2</v>
      </c>
      <c r="J2442" s="5">
        <f t="shared" si="155"/>
        <v>3.2404688496955575E-2</v>
      </c>
    </row>
    <row r="2443" spans="1:10" ht="15" customHeight="1" x14ac:dyDescent="0.2">
      <c r="A2443" s="3">
        <f>'2_CVaR_t2'!A2443</f>
        <v>45709</v>
      </c>
      <c r="B2443" s="5">
        <f>'2_CVaR_t2'!D2443-1</f>
        <v>-6.1672978457816274E-3</v>
      </c>
      <c r="C2443" s="5">
        <f>'Stocks Returns'!B2439</f>
        <v>-2.3550724637681153E-2</v>
      </c>
      <c r="D2443" s="5">
        <f>'Stocks Returns'!C2439</f>
        <v>-5.5921709606552295E-3</v>
      </c>
      <c r="E2443" s="5">
        <f>'Stocks Returns'!D2439</f>
        <v>-5.0233281493001547E-2</v>
      </c>
      <c r="F2443" s="5">
        <f>'Stocks Returns'!E2439</f>
        <v>-3.9803921568627443E-2</v>
      </c>
      <c r="G2443" s="5">
        <f t="shared" si="152"/>
        <v>-1.7136708167923301E-2</v>
      </c>
      <c r="H2443" s="5">
        <f t="shared" si="153"/>
        <v>3.5315838525754196E-3</v>
      </c>
      <c r="I2443" s="5">
        <f t="shared" si="154"/>
        <v>-4.1091305654521286E-2</v>
      </c>
      <c r="J2443" s="5">
        <f t="shared" si="155"/>
        <v>-3.3377321260590245E-2</v>
      </c>
    </row>
    <row r="2444" spans="1:10" ht="15" customHeight="1" x14ac:dyDescent="0.2">
      <c r="A2444" s="3">
        <f>'2_CVaR_t2'!A2444</f>
        <v>45712</v>
      </c>
      <c r="B2444" s="5">
        <f>'2_CVaR_t2'!D2444-1</f>
        <v>2.2364484550274621E-3</v>
      </c>
      <c r="C2444" s="5">
        <f>'Stocks Returns'!B2440</f>
        <v>2.8756957328385901E-2</v>
      </c>
      <c r="D2444" s="5">
        <f>'Stocks Returns'!C2440</f>
        <v>3.8163142340688072E-3</v>
      </c>
      <c r="E2444" s="5">
        <f>'Stocks Returns'!D2440</f>
        <v>-3.9299164892746541E-3</v>
      </c>
      <c r="F2444" s="5">
        <f>'Stocks Returns'!E2440</f>
        <v>8.985092914028936E-3</v>
      </c>
      <c r="G2444" s="5">
        <f t="shared" si="152"/>
        <v>2.7092342718417376E-2</v>
      </c>
      <c r="H2444" s="5">
        <f t="shared" si="153"/>
        <v>5.7196062934023427E-4</v>
      </c>
      <c r="I2444" s="5">
        <f t="shared" si="154"/>
        <v>-7.1911048059106293E-3</v>
      </c>
      <c r="J2444" s="5">
        <f t="shared" si="155"/>
        <v>6.6880223994233547E-3</v>
      </c>
    </row>
    <row r="2445" spans="1:10" ht="15" customHeight="1" x14ac:dyDescent="0.2">
      <c r="A2445" s="3">
        <f>'2_CVaR_t2'!A2445</f>
        <v>45713</v>
      </c>
      <c r="B2445" s="5">
        <f>'2_CVaR_t2'!D2445-1</f>
        <v>3.4165525495362115E-3</v>
      </c>
      <c r="C2445" s="5">
        <f>'Stocks Returns'!B2441</f>
        <v>-3.6068530207394089E-2</v>
      </c>
      <c r="D2445" s="5">
        <f>'Stocks Returns'!C2441</f>
        <v>6.373976340828813E-3</v>
      </c>
      <c r="E2445" s="5">
        <f>'Stocks Returns'!D2441</f>
        <v>-1.0849909584086714E-2</v>
      </c>
      <c r="F2445" s="5">
        <f>'Stocks Returns'!E2441</f>
        <v>-1.7607771706132258E-2</v>
      </c>
      <c r="G2445" s="5">
        <f t="shared" si="152"/>
        <v>-3.886759429667315E-2</v>
      </c>
      <c r="H2445" s="5">
        <f t="shared" si="153"/>
        <v>1.3928193078534146E-3</v>
      </c>
      <c r="I2445" s="5">
        <f t="shared" si="154"/>
        <v>-1.5852824064315658E-2</v>
      </c>
      <c r="J2445" s="5">
        <f t="shared" si="155"/>
        <v>-2.1129872021548948E-2</v>
      </c>
    </row>
    <row r="2446" spans="1:10" ht="15" customHeight="1" x14ac:dyDescent="0.2">
      <c r="A2446" s="3">
        <f>'2_CVaR_t2'!A2446</f>
        <v>45714</v>
      </c>
      <c r="B2446" s="5">
        <f>'2_CVaR_t2'!D2446-1</f>
        <v>-2.9313163859990832E-3</v>
      </c>
      <c r="C2446" s="5">
        <f>'Stocks Returns'!B2442</f>
        <v>-1.7773620205799756E-2</v>
      </c>
      <c r="D2446" s="5">
        <f>'Stocks Returns'!C2442</f>
        <v>-4.1472339040489192E-3</v>
      </c>
      <c r="E2446" s="5">
        <f>'Stocks Returns'!D2442</f>
        <v>-6.6478311450889338E-3</v>
      </c>
      <c r="F2446" s="5">
        <f>'Stocks Returns'!E2442</f>
        <v>-9.7857437165225214E-3</v>
      </c>
      <c r="G2446" s="5">
        <f t="shared" si="152"/>
        <v>-1.4470394978264516E-2</v>
      </c>
      <c r="H2446" s="5">
        <f t="shared" si="153"/>
        <v>2.1400570459456127E-4</v>
      </c>
      <c r="I2446" s="5">
        <f t="shared" si="154"/>
        <v>-2.2818692189671818E-3</v>
      </c>
      <c r="J2446" s="5">
        <f t="shared" si="155"/>
        <v>-6.7183163336127869E-3</v>
      </c>
    </row>
    <row r="2447" spans="1:10" ht="15" customHeight="1" x14ac:dyDescent="0.2">
      <c r="A2447" s="3">
        <f>'2_CVaR_t2'!A2447</f>
        <v>45715</v>
      </c>
      <c r="B2447" s="5">
        <f>'2_CVaR_t2'!D2447-1</f>
        <v>6.879832348762438E-3</v>
      </c>
      <c r="C2447" s="5">
        <f>'Stocks Returns'!B2443</f>
        <v>4.7619047619047672E-2</v>
      </c>
      <c r="D2447" s="5">
        <f>'Stocks Returns'!C2443</f>
        <v>1.4574056576464267E-2</v>
      </c>
      <c r="E2447" s="5">
        <f>'Stocks Returns'!D2443</f>
        <v>-4.4336623724276492E-2</v>
      </c>
      <c r="F2447" s="5">
        <f>'Stocks Returns'!E2443</f>
        <v>1.2899199001352502E-2</v>
      </c>
      <c r="G2447" s="5">
        <f t="shared" si="152"/>
        <v>4.1490687425110639E-2</v>
      </c>
      <c r="H2447" s="5">
        <f t="shared" si="153"/>
        <v>4.4958608532045079E-3</v>
      </c>
      <c r="I2447" s="5">
        <f t="shared" si="154"/>
        <v>-5.4451023764316452E-2</v>
      </c>
      <c r="J2447" s="5">
        <f t="shared" si="155"/>
        <v>5.7819743385659726E-3</v>
      </c>
    </row>
    <row r="2448" spans="1:10" ht="15" customHeight="1" x14ac:dyDescent="0.2">
      <c r="A2448" s="3">
        <f>'2_CVaR_t2'!A2448</f>
        <v>45716</v>
      </c>
      <c r="B2448" s="5">
        <f>'2_CVaR_t2'!D2448-1</f>
        <v>1.3916048450209884E-2</v>
      </c>
      <c r="C2448" s="5">
        <f>'Stocks Returns'!B2444</f>
        <v>4.1818181818181976E-2</v>
      </c>
      <c r="D2448" s="5">
        <f>'Stocks Returns'!C2444</f>
        <v>1.9592961151402521E-2</v>
      </c>
      <c r="E2448" s="5">
        <f>'Stocks Returns'!D2444</f>
        <v>3.0462184873949694E-2</v>
      </c>
      <c r="F2448" s="5">
        <f>'Stocks Returns'!E2444</f>
        <v>1.8280784635924752E-2</v>
      </c>
      <c r="G2448" s="5">
        <f t="shared" si="152"/>
        <v>2.8925815186383798E-2</v>
      </c>
      <c r="H2448" s="5">
        <f t="shared" si="153"/>
        <v>-8.4069753800054825E-4</v>
      </c>
      <c r="I2448" s="5">
        <f t="shared" si="154"/>
        <v>9.9629707030116609E-3</v>
      </c>
      <c r="J2448" s="5">
        <f t="shared" si="155"/>
        <v>3.8594802319284315E-3</v>
      </c>
    </row>
    <row r="2449" spans="1:10" ht="15" customHeight="1" x14ac:dyDescent="0.2">
      <c r="A2449" s="3">
        <f>'2_CVaR_t2'!A2449</f>
        <v>45719</v>
      </c>
      <c r="B2449" s="5">
        <f>'2_CVaR_t2'!D2449-1</f>
        <v>-2.4576970788504626E-3</v>
      </c>
      <c r="C2449" s="5">
        <f>'Stocks Returns'!B2445</f>
        <v>-3.8394415357766221E-2</v>
      </c>
      <c r="D2449" s="5">
        <f>'Stocks Returns'!C2445</f>
        <v>-2.4534752281435424E-3</v>
      </c>
      <c r="E2449" s="5">
        <f>'Stocks Returns'!D2445</f>
        <v>-1.5460414542983303E-2</v>
      </c>
      <c r="F2449" s="5">
        <f>'Stocks Returns'!E2445</f>
        <v>-6.5758951084215922E-2</v>
      </c>
      <c r="G2449" s="5">
        <f t="shared" si="152"/>
        <v>-3.5546486556102493E-2</v>
      </c>
      <c r="H2449" s="5">
        <f t="shared" si="153"/>
        <v>1.2107210940921972E-3</v>
      </c>
      <c r="I2449" s="5">
        <f t="shared" si="154"/>
        <v>-1.1793471578563332E-2</v>
      </c>
      <c r="J2449" s="5">
        <f t="shared" si="155"/>
        <v>-6.3183173351702579E-2</v>
      </c>
    </row>
    <row r="2450" spans="1:10" ht="15" customHeight="1" x14ac:dyDescent="0.2">
      <c r="A2450" s="3">
        <f>'2_CVaR_t2'!A2450</f>
        <v>45720</v>
      </c>
      <c r="B2450" s="5">
        <f>'2_CVaR_t2'!D2450-1</f>
        <v>-1.643417113027501E-2</v>
      </c>
      <c r="C2450" s="5">
        <f>'Stocks Returns'!B2446</f>
        <v>2.722323049001818E-2</v>
      </c>
      <c r="D2450" s="5">
        <f>'Stocks Returns'!C2446</f>
        <v>-2.6505160990226928E-2</v>
      </c>
      <c r="E2450" s="5">
        <f>'Stocks Returns'!D2446</f>
        <v>3.2786885245901232E-3</v>
      </c>
      <c r="F2450" s="5">
        <f>'Stocks Returns'!E2446</f>
        <v>-2.148332073842163E-2</v>
      </c>
      <c r="G2450" s="5">
        <f t="shared" si="152"/>
        <v>4.3506926343092875E-2</v>
      </c>
      <c r="H2450" s="5">
        <f t="shared" si="153"/>
        <v>-2.2712639439022402E-3</v>
      </c>
      <c r="I2450" s="5">
        <f t="shared" si="154"/>
        <v>2.7573634258780913E-2</v>
      </c>
      <c r="J2450" s="5">
        <f t="shared" si="155"/>
        <v>-4.3989947321345334E-3</v>
      </c>
    </row>
    <row r="2451" spans="1:10" ht="15" customHeight="1" x14ac:dyDescent="0.2">
      <c r="A2451" s="3">
        <f>'2_CVaR_t2'!A2451</f>
        <v>45721</v>
      </c>
      <c r="B2451" s="5">
        <f>'2_CVaR_t2'!D2451-1</f>
        <v>2.1255762816163593E-3</v>
      </c>
      <c r="C2451" s="5">
        <f>'Stocks Returns'!B2447</f>
        <v>9.7173144876323558E-3</v>
      </c>
      <c r="D2451" s="5">
        <f>'Stocks Returns'!C2447</f>
        <v>1.2772904068363289E-3</v>
      </c>
      <c r="E2451" s="5">
        <f>'Stocks Returns'!D2447</f>
        <v>2.5799793601651189E-2</v>
      </c>
      <c r="F2451" s="5">
        <f>'Stocks Returns'!E2447</f>
        <v>-1.9417475728155442E-2</v>
      </c>
      <c r="G2451" s="5">
        <f t="shared" si="152"/>
        <v>8.1592827460578374E-3</v>
      </c>
      <c r="H2451" s="5">
        <f t="shared" si="153"/>
        <v>-1.8038884646008214E-3</v>
      </c>
      <c r="I2451" s="5">
        <f t="shared" si="154"/>
        <v>2.2702242515106278E-2</v>
      </c>
      <c r="J2451" s="5">
        <f t="shared" si="155"/>
        <v>-2.1599453246184449E-2</v>
      </c>
    </row>
    <row r="2452" spans="1:10" ht="15" customHeight="1" x14ac:dyDescent="0.2">
      <c r="A2452" s="3">
        <f>'2_CVaR_t2'!A2452</f>
        <v>45722</v>
      </c>
      <c r="B2452" s="5">
        <f>'2_CVaR_t2'!D2452-1</f>
        <v>-1.629451745284094E-2</v>
      </c>
      <c r="C2452" s="5">
        <f>'Stocks Returns'!B2448</f>
        <v>-6.3867016622922157E-2</v>
      </c>
      <c r="D2452" s="5">
        <f>'Stocks Returns'!C2448</f>
        <v>-2.41578836786559E-2</v>
      </c>
      <c r="E2452" s="5">
        <f>'Stocks Returns'!D2448</f>
        <v>-2.3138832997988024E-2</v>
      </c>
      <c r="F2452" s="5">
        <f>'Stocks Returns'!E2448</f>
        <v>-3.1503150315032036E-3</v>
      </c>
      <c r="G2452" s="5">
        <f t="shared" si="152"/>
        <v>-4.771757167397201E-2</v>
      </c>
      <c r="H2452" s="5">
        <f t="shared" si="153"/>
        <v>-1.2952018387417039E-4</v>
      </c>
      <c r="I2452" s="5">
        <f t="shared" si="154"/>
        <v>9.4999662749614341E-4</v>
      </c>
      <c r="J2452" s="5">
        <f t="shared" si="155"/>
        <v>1.3789040783217178E-2</v>
      </c>
    </row>
    <row r="2453" spans="1:10" ht="15" customHeight="1" x14ac:dyDescent="0.2">
      <c r="A2453" s="3">
        <f>'2_CVaR_t2'!A2453</f>
        <v>45723</v>
      </c>
      <c r="B2453" s="5">
        <f>'2_CVaR_t2'!D2453-1</f>
        <v>3.5394243193531683E-3</v>
      </c>
      <c r="C2453" s="5">
        <f>'Stocks Returns'!B2449</f>
        <v>3.4579439252336641E-2</v>
      </c>
      <c r="D2453" s="5">
        <f>'Stocks Returns'!C2449</f>
        <v>3.3711074416282738E-3</v>
      </c>
      <c r="E2453" s="5">
        <f>'Stocks Returns'!D2449</f>
        <v>2.5918297288019421E-2</v>
      </c>
      <c r="F2453" s="5">
        <f>'Stocks Returns'!E2449</f>
        <v>2.2911963882618513E-2</v>
      </c>
      <c r="G2453" s="5">
        <f t="shared" si="152"/>
        <v>3.1662256925912714E-2</v>
      </c>
      <c r="H2453" s="5">
        <f t="shared" si="153"/>
        <v>-1.7908845804348291E-3</v>
      </c>
      <c r="I2453" s="5">
        <f t="shared" si="154"/>
        <v>2.0734035266287153E-2</v>
      </c>
      <c r="J2453" s="5">
        <f t="shared" si="155"/>
        <v>1.9262314158294099E-2</v>
      </c>
    </row>
    <row r="2454" spans="1:10" ht="15" customHeight="1" x14ac:dyDescent="0.2">
      <c r="A2454" s="3">
        <f>'2_CVaR_t2'!A2454</f>
        <v>45726</v>
      </c>
      <c r="B2454" s="5">
        <f>'2_CVaR_t2'!D2454-1</f>
        <v>-1.2359022047034207E-2</v>
      </c>
      <c r="C2454" s="5">
        <f>'Stocks Returns'!B2450</f>
        <v>-4.3360433604336057E-2</v>
      </c>
      <c r="D2454" s="5">
        <f>'Stocks Returns'!C2450</f>
        <v>-1.1120406834122964E-2</v>
      </c>
      <c r="E2454" s="5">
        <f>'Stocks Returns'!D2450</f>
        <v>-0.10573866488204786</v>
      </c>
      <c r="F2454" s="5">
        <f>'Stocks Returns'!E2450</f>
        <v>2.5046893964471018E-2</v>
      </c>
      <c r="G2454" s="5">
        <f t="shared" si="152"/>
        <v>-3.0994231790225625E-2</v>
      </c>
      <c r="H2454" s="5">
        <f t="shared" si="153"/>
        <v>7.1159405627059004E-3</v>
      </c>
      <c r="I2454" s="5">
        <f t="shared" si="154"/>
        <v>-8.7458268043882265E-2</v>
      </c>
      <c r="J2454" s="5">
        <f t="shared" si="155"/>
        <v>3.7900932919855045E-2</v>
      </c>
    </row>
    <row r="2455" spans="1:10" ht="15" customHeight="1" x14ac:dyDescent="0.2">
      <c r="A2455" s="3">
        <f>'2_CVaR_t2'!A2455</f>
        <v>45727</v>
      </c>
      <c r="B2455" s="5">
        <f>'2_CVaR_t2'!D2455-1</f>
        <v>-1.8197804787969285E-2</v>
      </c>
      <c r="C2455" s="5">
        <f>'Stocks Returns'!B2451</f>
        <v>-2.0774315391879239E-2</v>
      </c>
      <c r="D2455" s="5">
        <f>'Stocks Returns'!C2451</f>
        <v>-2.7351821482956562E-2</v>
      </c>
      <c r="E2455" s="5">
        <f>'Stocks Returns'!D2451</f>
        <v>-2.2637979420018772E-2</v>
      </c>
      <c r="F2455" s="5">
        <f>'Stocks Returns'!E2451</f>
        <v>2.7018299246501565E-2</v>
      </c>
      <c r="G2455" s="5">
        <f t="shared" si="152"/>
        <v>-2.7952154689638402E-3</v>
      </c>
      <c r="H2455" s="5">
        <f t="shared" si="153"/>
        <v>-5.2231867853982927E-4</v>
      </c>
      <c r="I2455" s="5">
        <f t="shared" si="154"/>
        <v>4.2599289671217053E-3</v>
      </c>
      <c r="J2455" s="5">
        <f t="shared" si="155"/>
        <v>4.5933399163702301E-2</v>
      </c>
    </row>
    <row r="2456" spans="1:10" ht="15" customHeight="1" x14ac:dyDescent="0.2">
      <c r="A2456" s="3">
        <f>'2_CVaR_t2'!A2456</f>
        <v>45728</v>
      </c>
      <c r="B2456" s="5">
        <f>'2_CVaR_t2'!D2456-1</f>
        <v>1.0694091329503941E-3</v>
      </c>
      <c r="C2456" s="5">
        <f>'Stocks Returns'!B2452</f>
        <v>4.8216007714561027E-3</v>
      </c>
      <c r="D2456" s="5">
        <f>'Stocks Returns'!C2452</f>
        <v>2.1081478015738675E-3</v>
      </c>
      <c r="E2456" s="5">
        <f>'Stocks Returns'!D2452</f>
        <v>-6.5084226646249244E-3</v>
      </c>
      <c r="F2456" s="5">
        <f>'Stocks Returns'!E2452</f>
        <v>2.4525731055444977E-2</v>
      </c>
      <c r="G2456" s="5">
        <f t="shared" si="152"/>
        <v>4.2788763044214377E-3</v>
      </c>
      <c r="H2456" s="5">
        <f t="shared" si="153"/>
        <v>5.8136970981397364E-4</v>
      </c>
      <c r="I2456" s="5">
        <f t="shared" si="154"/>
        <v>-8.0471672318816693E-3</v>
      </c>
      <c r="J2456" s="5">
        <f t="shared" si="155"/>
        <v>2.344012820281538E-2</v>
      </c>
    </row>
    <row r="2457" spans="1:10" ht="15" customHeight="1" x14ac:dyDescent="0.2">
      <c r="A2457" s="3">
        <f>'2_CVaR_t2'!A2457</f>
        <v>45729</v>
      </c>
      <c r="B2457" s="5">
        <f>'2_CVaR_t2'!D2457-1</f>
        <v>-8.0811125627089364E-3</v>
      </c>
      <c r="C2457" s="5">
        <f>'Stocks Returns'!B2453</f>
        <v>-5.0863723608445266E-2</v>
      </c>
      <c r="D2457" s="5">
        <f>'Stocks Returns'!C2453</f>
        <v>-1.2889372404346733E-2</v>
      </c>
      <c r="E2457" s="5">
        <f>'Stocks Returns'!D2453</f>
        <v>-1.9267822736024343E-4</v>
      </c>
      <c r="F2457" s="5">
        <f>'Stocks Returns'!E2453</f>
        <v>-1.5959079283887512E-2</v>
      </c>
      <c r="G2457" s="5">
        <f t="shared" si="152"/>
        <v>-4.2609932055101399E-2</v>
      </c>
      <c r="H2457" s="5">
        <f t="shared" si="153"/>
        <v>-9.4898473910293157E-4</v>
      </c>
      <c r="I2457" s="5">
        <f t="shared" si="154"/>
        <v>1.177391382951316E-2</v>
      </c>
      <c r="J2457" s="5">
        <f t="shared" si="155"/>
        <v>-7.5458067217871808E-3</v>
      </c>
    </row>
    <row r="2458" spans="1:10" ht="15" customHeight="1" x14ac:dyDescent="0.2">
      <c r="A2458" s="3">
        <f>'2_CVaR_t2'!A2458</f>
        <v>45730</v>
      </c>
      <c r="B2458" s="5">
        <f>'2_CVaR_t2'!D2458-1</f>
        <v>7.8985945345544373E-3</v>
      </c>
      <c r="C2458" s="5">
        <f>'Stocks Returns'!B2454</f>
        <v>3.0333670374115052E-2</v>
      </c>
      <c r="D2458" s="5">
        <f>'Stocks Returns'!C2454</f>
        <v>9.8919494749658554E-3</v>
      </c>
      <c r="E2458" s="5">
        <f>'Stocks Returns'!D2454</f>
        <v>3.1027172865677466E-2</v>
      </c>
      <c r="F2458" s="5">
        <f>'Stocks Returns'!E2454</f>
        <v>2.8693211352531556E-2</v>
      </c>
      <c r="G2458" s="5">
        <f t="shared" si="152"/>
        <v>2.3225960784992585E-2</v>
      </c>
      <c r="H2458" s="5">
        <f t="shared" si="153"/>
        <v>-1.6855967421063427E-3</v>
      </c>
      <c r="I2458" s="5">
        <f t="shared" si="154"/>
        <v>1.9409172624833416E-2</v>
      </c>
      <c r="J2458" s="5">
        <f t="shared" si="155"/>
        <v>2.0518440967005898E-2</v>
      </c>
    </row>
    <row r="2459" spans="1:10" ht="15" customHeight="1" x14ac:dyDescent="0.2">
      <c r="A2459" s="3">
        <f>'2_CVaR_t2'!A2459</f>
        <v>45733</v>
      </c>
      <c r="B2459" s="5">
        <f>'2_CVaR_t2'!D2459-1</f>
        <v>6.9355265406751965E-3</v>
      </c>
      <c r="C2459" s="5">
        <f>'Stocks Returns'!B2455</f>
        <v>2.8459273797841078E-2</v>
      </c>
      <c r="D2459" s="5">
        <f>'Stocks Returns'!C2455</f>
        <v>8.2881253767330687E-3</v>
      </c>
      <c r="E2459" s="5">
        <f>'Stocks Returns'!D2455</f>
        <v>3.2897196261682193E-2</v>
      </c>
      <c r="F2459" s="5">
        <f>'Stocks Returns'!E2455</f>
        <v>4.1435068216271187E-3</v>
      </c>
      <c r="G2459" s="5">
        <f t="shared" si="152"/>
        <v>2.227737404980026E-2</v>
      </c>
      <c r="H2459" s="5">
        <f t="shared" si="153"/>
        <v>-1.872037576280081E-3</v>
      </c>
      <c r="I2459" s="5">
        <f t="shared" si="154"/>
        <v>2.2700596666818215E-2</v>
      </c>
      <c r="J2459" s="5">
        <f t="shared" si="155"/>
        <v>-3.0315322705327975E-3</v>
      </c>
    </row>
    <row r="2460" spans="1:10" ht="15" customHeight="1" x14ac:dyDescent="0.2">
      <c r="A2460" s="3">
        <f>'2_CVaR_t2'!A2460</f>
        <v>45734</v>
      </c>
      <c r="B2460" s="5">
        <f>'2_CVaR_t2'!D2460-1</f>
        <v>-5.2559931197804222E-4</v>
      </c>
      <c r="C2460" s="5">
        <f>'Stocks Returns'!B2456</f>
        <v>-8.5877862595419296E-3</v>
      </c>
      <c r="D2460" s="5">
        <f>'Stocks Returns'!C2456</f>
        <v>6.5759976087265137E-4</v>
      </c>
      <c r="E2460" s="5">
        <f>'Stocks Returns'!D2456</f>
        <v>-1.9182048498009308E-2</v>
      </c>
      <c r="F2460" s="5">
        <f>'Stocks Returns'!E2456</f>
        <v>1.1775362318840576E-2</v>
      </c>
      <c r="G2460" s="5">
        <f t="shared" si="152"/>
        <v>-7.5972082761701226E-3</v>
      </c>
      <c r="H2460" s="5">
        <f t="shared" si="153"/>
        <v>1.4782553812104388E-3</v>
      </c>
      <c r="I2460" s="5">
        <f t="shared" si="154"/>
        <v>-1.8366705868542919E-2</v>
      </c>
      <c r="J2460" s="5">
        <f t="shared" si="155"/>
        <v>1.2345488724904976E-2</v>
      </c>
    </row>
    <row r="2461" spans="1:10" ht="15" customHeight="1" x14ac:dyDescent="0.2">
      <c r="A2461" s="3">
        <f>'2_CVaR_t2'!A2461</f>
        <v>45735</v>
      </c>
      <c r="B2461" s="5">
        <f>'2_CVaR_t2'!D2461-1</f>
        <v>9.9379083752078046E-3</v>
      </c>
      <c r="C2461" s="5">
        <f>'Stocks Returns'!B2457</f>
        <v>5.1010587102983562E-2</v>
      </c>
      <c r="D2461" s="5">
        <f>'Stocks Returns'!C2457</f>
        <v>1.523463870717201E-2</v>
      </c>
      <c r="E2461" s="5">
        <f>'Stocks Returns'!D2457</f>
        <v>6.8265682656825089E-3</v>
      </c>
      <c r="F2461" s="5">
        <f>'Stocks Returns'!E2457</f>
        <v>7.9578235352630866E-3</v>
      </c>
      <c r="G2461" s="5">
        <f t="shared" si="152"/>
        <v>4.1942458483501706E-2</v>
      </c>
      <c r="H2461" s="5">
        <f t="shared" si="153"/>
        <v>6.5575787377312664E-4</v>
      </c>
      <c r="I2461" s="5">
        <f t="shared" si="154"/>
        <v>-7.801273470137305E-3</v>
      </c>
      <c r="J2461" s="5">
        <f t="shared" si="155"/>
        <v>-2.3338958885987925E-3</v>
      </c>
    </row>
    <row r="2462" spans="1:10" ht="15" customHeight="1" x14ac:dyDescent="0.2">
      <c r="A2462" s="3">
        <f>'2_CVaR_t2'!A2462</f>
        <v>45736</v>
      </c>
      <c r="B2462" s="5">
        <f>'2_CVaR_t2'!D2462-1</f>
        <v>-4.0238110491795931E-3</v>
      </c>
      <c r="C2462" s="5">
        <f>'Stocks Returns'!B2458</f>
        <v>-2.4725274725274637E-2</v>
      </c>
      <c r="D2462" s="5">
        <f>'Stocks Returns'!C2458</f>
        <v>-1.0889454529833253E-3</v>
      </c>
      <c r="E2462" s="5">
        <f>'Stocks Returns'!D2458</f>
        <v>-6.5420560747663559E-2</v>
      </c>
      <c r="F2462" s="5">
        <f>'Stocks Returns'!E2458</f>
        <v>9.6713707687752226E-3</v>
      </c>
      <c r="G2462" s="5">
        <f t="shared" si="152"/>
        <v>-2.0371820109025517E-2</v>
      </c>
      <c r="H2462" s="5">
        <f t="shared" si="153"/>
        <v>4.880159500067028E-3</v>
      </c>
      <c r="I2462" s="5">
        <f t="shared" si="154"/>
        <v>-5.9442176199417704E-2</v>
      </c>
      <c r="J2462" s="5">
        <f t="shared" si="155"/>
        <v>1.3872883293708246E-2</v>
      </c>
    </row>
    <row r="2463" spans="1:10" ht="15" customHeight="1" x14ac:dyDescent="0.2">
      <c r="A2463" s="3">
        <f>'2_CVaR_t2'!A2463</f>
        <v>45737</v>
      </c>
      <c r="B2463" s="5">
        <f>'2_CVaR_t2'!D2463-1</f>
        <v>-6.3225634303376577E-3</v>
      </c>
      <c r="C2463" s="5">
        <f>'Stocks Returns'!B2459</f>
        <v>8.4507042253521014E-3</v>
      </c>
      <c r="D2463" s="5">
        <f>'Stocks Returns'!C2459</f>
        <v>-1.1311045655375551E-2</v>
      </c>
      <c r="E2463" s="5">
        <f>'Stocks Returns'!D2459</f>
        <v>1.4117647058823568E-2</v>
      </c>
      <c r="F2463" s="5">
        <f>'Stocks Returns'!E2459</f>
        <v>-3.8119440914866631E-3</v>
      </c>
      <c r="G2463" s="5">
        <f t="shared" si="152"/>
        <v>1.50139795294569E-2</v>
      </c>
      <c r="H2463" s="5">
        <f t="shared" si="153"/>
        <v>-1.9587806617290676E-3</v>
      </c>
      <c r="I2463" s="5">
        <f t="shared" si="154"/>
        <v>2.34887807590426E-2</v>
      </c>
      <c r="J2463" s="5">
        <f t="shared" si="155"/>
        <v>2.7758326492114786E-3</v>
      </c>
    </row>
    <row r="2464" spans="1:10" ht="15" customHeight="1" x14ac:dyDescent="0.2">
      <c r="A2464" s="3">
        <f>'2_CVaR_t2'!A2464</f>
        <v>45740</v>
      </c>
      <c r="B2464" s="5">
        <f>'2_CVaR_t2'!D2464-1</f>
        <v>1.7522438206172497E-2</v>
      </c>
      <c r="C2464" s="5">
        <f>'Stocks Returns'!B2460</f>
        <v>2.141527001862209E-2</v>
      </c>
      <c r="D2464" s="5">
        <f>'Stocks Returns'!C2460</f>
        <v>2.445987739375477E-2</v>
      </c>
      <c r="E2464" s="5">
        <f>'Stocks Returns'!D2460</f>
        <v>4.1956689868522856E-2</v>
      </c>
      <c r="F2464" s="5">
        <f>'Stocks Returns'!E2460</f>
        <v>2.6491365777079334E-3</v>
      </c>
      <c r="G2464" s="5">
        <f t="shared" si="152"/>
        <v>5.056033811605843E-3</v>
      </c>
      <c r="H2464" s="5">
        <f t="shared" si="153"/>
        <v>-1.2814402732722087E-3</v>
      </c>
      <c r="I2464" s="5">
        <f t="shared" si="154"/>
        <v>1.6134772875603234E-2</v>
      </c>
      <c r="J2464" s="5">
        <f t="shared" si="155"/>
        <v>-1.5515850222571567E-2</v>
      </c>
    </row>
    <row r="2465" spans="1:10" ht="15" customHeight="1" x14ac:dyDescent="0.2">
      <c r="A2465" s="3">
        <f>'2_CVaR_t2'!A2465</f>
        <v>45741</v>
      </c>
      <c r="B2465" s="5">
        <f>'2_CVaR_t2'!D2465-1</f>
        <v>-6.9313989085606487E-5</v>
      </c>
      <c r="C2465" s="5">
        <f>'Stocks Returns'!B2461</f>
        <v>9.1157702825883646E-4</v>
      </c>
      <c r="D2465" s="5">
        <f>'Stocks Returns'!C2461</f>
        <v>2.1810561604513889E-3</v>
      </c>
      <c r="E2465" s="5">
        <f>'Stocks Returns'!D2461</f>
        <v>-2.8391167192429068E-2</v>
      </c>
      <c r="F2465" s="5">
        <f>'Stocks Returns'!E2461</f>
        <v>3.5228495938937066E-3</v>
      </c>
      <c r="G2465" s="5">
        <f t="shared" si="152"/>
        <v>1.463521971222591E-3</v>
      </c>
      <c r="H2465" s="5">
        <f t="shared" si="153"/>
        <v>2.330179568719204E-3</v>
      </c>
      <c r="I2465" s="5">
        <f t="shared" si="154"/>
        <v>-2.8249260142623172E-2</v>
      </c>
      <c r="J2465" s="5">
        <f t="shared" si="155"/>
        <v>3.6193202260167089E-3</v>
      </c>
    </row>
    <row r="2466" spans="1:10" ht="15" customHeight="1" x14ac:dyDescent="0.2">
      <c r="A2466" s="3">
        <f>'2_CVaR_t2'!A2466</f>
        <v>45742</v>
      </c>
      <c r="B2466" s="5">
        <f>'2_CVaR_t2'!D2466-1</f>
        <v>-9.4154451481032186E-4</v>
      </c>
      <c r="C2466" s="5">
        <f>'Stocks Returns'!B2462</f>
        <v>4.5537340619306033E-3</v>
      </c>
      <c r="D2466" s="5">
        <f>'Stocks Returns'!C2462</f>
        <v>-1.2773485934222117E-3</v>
      </c>
      <c r="E2466" s="5">
        <f>'Stocks Returns'!D2462</f>
        <v>-3.628724216959478E-3</v>
      </c>
      <c r="F2466" s="5">
        <f>'Stocks Returns'!E2462</f>
        <v>6.3383715260849627E-3</v>
      </c>
      <c r="G2466" s="5">
        <f t="shared" si="152"/>
        <v>5.9441656014170719E-3</v>
      </c>
      <c r="H2466" s="5">
        <f t="shared" si="153"/>
        <v>1.5546917227500664E-4</v>
      </c>
      <c r="I2466" s="5">
        <f t="shared" si="154"/>
        <v>-2.1994843509992672E-3</v>
      </c>
      <c r="J2466" s="5">
        <f t="shared" si="155"/>
        <v>7.3402778669406869E-3</v>
      </c>
    </row>
    <row r="2467" spans="1:10" ht="15" customHeight="1" x14ac:dyDescent="0.2">
      <c r="A2467" s="3">
        <f>'2_CVaR_t2'!A2467</f>
        <v>45743</v>
      </c>
      <c r="B2467" s="5">
        <f>'2_CVaR_t2'!D2467-1</f>
        <v>8.9775940500675944E-3</v>
      </c>
      <c r="C2467" s="5">
        <f>'Stocks Returns'!B2463</f>
        <v>-1.8132366273798661E-3</v>
      </c>
      <c r="D2467" s="5">
        <f>'Stocks Returns'!C2463</f>
        <v>1.6503578506472882E-2</v>
      </c>
      <c r="E2467" s="5">
        <f>'Stocks Returns'!D2463</f>
        <v>-2.6451983898792442E-2</v>
      </c>
      <c r="F2467" s="5">
        <f>'Stocks Returns'!E2463</f>
        <v>-3.6821705426357543E-3</v>
      </c>
      <c r="G2467" s="5">
        <f t="shared" si="152"/>
        <v>-9.9582025435043832E-3</v>
      </c>
      <c r="H2467" s="5">
        <f t="shared" si="153"/>
        <v>3.338028259637511E-3</v>
      </c>
      <c r="I2467" s="5">
        <f t="shared" si="154"/>
        <v>-3.9662489152896128E-2</v>
      </c>
      <c r="J2467" s="5">
        <f t="shared" si="155"/>
        <v>-1.2977017172041073E-2</v>
      </c>
    </row>
    <row r="2468" spans="1:10" ht="15" customHeight="1" x14ac:dyDescent="0.2">
      <c r="A2468" s="3">
        <f>'2_CVaR_t2'!A2468</f>
        <v>45744</v>
      </c>
      <c r="B2468" s="5">
        <f>'2_CVaR_t2'!D2468-1</f>
        <v>-1.4653305668776984E-2</v>
      </c>
      <c r="C2468" s="5">
        <f>'Stocks Returns'!B2464</f>
        <v>-5.8128973660308891E-2</v>
      </c>
      <c r="D2468" s="5">
        <f>'Stocks Returns'!C2464</f>
        <v>-2.0036580335968557E-2</v>
      </c>
      <c r="E2468" s="5">
        <f>'Stocks Returns'!D2464</f>
        <v>-4.1149832644221229E-2</v>
      </c>
      <c r="F2468" s="5">
        <f>'Stocks Returns'!E2464</f>
        <v>-4.376580431822541E-3</v>
      </c>
      <c r="G2468" s="5">
        <f t="shared" si="152"/>
        <v>-4.3557247035134861E-2</v>
      </c>
      <c r="H2468" s="5">
        <f t="shared" si="153"/>
        <v>1.5763502607280683E-3</v>
      </c>
      <c r="I2468" s="5">
        <f t="shared" si="154"/>
        <v>-1.9483282135979878E-2</v>
      </c>
      <c r="J2468" s="5">
        <f t="shared" si="155"/>
        <v>1.0859083857484015E-2</v>
      </c>
    </row>
    <row r="2469" spans="1:10" ht="15" customHeight="1" x14ac:dyDescent="0.2">
      <c r="A2469" s="3">
        <f>'2_CVaR_t2'!A2469</f>
        <v>45747</v>
      </c>
      <c r="B2469" s="5">
        <f>'2_CVaR_t2'!D2469-1</f>
        <v>1.367195509816499E-2</v>
      </c>
      <c r="C2469" s="5">
        <f>'Stocks Returns'!B2465</f>
        <v>3.4715525554484206E-2</v>
      </c>
      <c r="D2469" s="5">
        <f>'Stocks Returns'!C2465</f>
        <v>2.219599760945079E-2</v>
      </c>
      <c r="E2469" s="5">
        <f>'Stocks Returns'!D2465</f>
        <v>-5.9548254620124252E-3</v>
      </c>
      <c r="F2469" s="5">
        <f>'Stocks Returns'!E2465</f>
        <v>2.588649018267053E-2</v>
      </c>
      <c r="G2469" s="5">
        <f t="shared" si="152"/>
        <v>2.2057809050093441E-2</v>
      </c>
      <c r="H2469" s="5">
        <f t="shared" si="153"/>
        <v>2.1215802552964659E-3</v>
      </c>
      <c r="I2469" s="5">
        <f t="shared" si="154"/>
        <v>-2.6093780076531684E-2</v>
      </c>
      <c r="J2469" s="5">
        <f t="shared" si="155"/>
        <v>1.1718571587456907E-2</v>
      </c>
    </row>
    <row r="2470" spans="1:10" ht="15" customHeight="1" x14ac:dyDescent="0.2">
      <c r="A2470" s="3">
        <f>'2_CVaR_t2'!A2470</f>
        <v>45748</v>
      </c>
      <c r="B2470" s="5">
        <f>'2_CVaR_t2'!D2470-1</f>
        <v>-7.2024640574400722E-3</v>
      </c>
      <c r="C2470" s="5">
        <f>'Stocks Returns'!B2466</f>
        <v>-4.8462255358806994E-2</v>
      </c>
      <c r="D2470" s="5">
        <f>'Stocks Returns'!C2466</f>
        <v>-1.1727158591565368E-2</v>
      </c>
      <c r="E2470" s="5">
        <f>'Stocks Returns'!D2466</f>
        <v>1.8591200165256616E-3</v>
      </c>
      <c r="F2470" s="5">
        <f>'Stocks Returns'!E2466</f>
        <v>3.5231384498191076E-3</v>
      </c>
      <c r="G2470" s="5">
        <f t="shared" si="152"/>
        <v>-4.1053120089546424E-2</v>
      </c>
      <c r="H2470" s="5">
        <f t="shared" si="153"/>
        <v>-1.0799108648031526E-3</v>
      </c>
      <c r="I2470" s="5">
        <f t="shared" si="154"/>
        <v>1.2528906903965522E-2</v>
      </c>
      <c r="J2470" s="5">
        <f t="shared" si="155"/>
        <v>1.1024312995819796E-2</v>
      </c>
    </row>
    <row r="2471" spans="1:10" ht="15" customHeight="1" x14ac:dyDescent="0.2">
      <c r="A2471" s="3">
        <f>'2_CVaR_t2'!A2471</f>
        <v>45749</v>
      </c>
      <c r="B2471" s="5">
        <f>'2_CVaR_t2'!D2471-1</f>
        <v>4.7122732317039784E-4</v>
      </c>
      <c r="C2471" s="5">
        <f>'Stocks Returns'!B2467</f>
        <v>3.4280117531831467E-2</v>
      </c>
      <c r="D2471" s="5">
        <f>'Stocks Returns'!C2467</f>
        <v>-5.7745038907097701E-5</v>
      </c>
      <c r="E2471" s="5">
        <f>'Stocks Returns'!D2467</f>
        <v>8.8659793814434007E-3</v>
      </c>
      <c r="F2471" s="5">
        <f>'Stocks Returns'!E2467</f>
        <v>6.7368820571211963E-3</v>
      </c>
      <c r="G2471" s="5">
        <f t="shared" si="152"/>
        <v>3.4312433051350226E-2</v>
      </c>
      <c r="H2471" s="5">
        <f t="shared" si="153"/>
        <v>-7.0415654031695247E-4</v>
      </c>
      <c r="I2471" s="5">
        <f t="shared" si="154"/>
        <v>8.210096685039598E-3</v>
      </c>
      <c r="J2471" s="5">
        <f t="shared" si="155"/>
        <v>6.2722333615811594E-3</v>
      </c>
    </row>
    <row r="2472" spans="1:10" ht="15" customHeight="1" x14ac:dyDescent="0.2">
      <c r="A2472" s="3">
        <f>'2_CVaR_t2'!A2472</f>
        <v>45750</v>
      </c>
      <c r="B2472" s="5">
        <f>'2_CVaR_t2'!D2472-1</f>
        <v>-2.1465252383525812E-2</v>
      </c>
      <c r="C2472" s="5">
        <f>'Stocks Returns'!B2468</f>
        <v>-0.13257575757575757</v>
      </c>
      <c r="D2472" s="5">
        <f>'Stocks Returns'!C2468</f>
        <v>-2.0039263119203343E-2</v>
      </c>
      <c r="E2472" s="5">
        <f>'Stocks Returns'!D2468</f>
        <v>-0.16799509503372168</v>
      </c>
      <c r="F2472" s="5">
        <f>'Stocks Returns'!E2468</f>
        <v>-0.10226201696512716</v>
      </c>
      <c r="G2472" s="5">
        <f t="shared" si="152"/>
        <v>-0.11145561760332297</v>
      </c>
      <c r="H2472" s="5">
        <f t="shared" si="153"/>
        <v>1.1599064781224737E-2</v>
      </c>
      <c r="I2472" s="5">
        <f t="shared" si="154"/>
        <v>-0.13627473158364983</v>
      </c>
      <c r="J2472" s="5">
        <f t="shared" si="155"/>
        <v>-7.9955080094075676E-2</v>
      </c>
    </row>
    <row r="2473" spans="1:10" ht="15" customHeight="1" x14ac:dyDescent="0.2">
      <c r="A2473" s="3">
        <f>'2_CVaR_t2'!A2473</f>
        <v>45751</v>
      </c>
      <c r="B2473" s="5">
        <f>'2_CVaR_t2'!D2473-1</f>
        <v>-5.4330138712787912E-2</v>
      </c>
      <c r="C2473" s="5">
        <f>'Stocks Returns'!B2469</f>
        <v>-0.11899563318777295</v>
      </c>
      <c r="D2473" s="5">
        <f>'Stocks Returns'!C2469</f>
        <v>-7.737413517609093E-2</v>
      </c>
      <c r="E2473" s="5">
        <f>'Stocks Returns'!D2469</f>
        <v>-0.11029231147138296</v>
      </c>
      <c r="F2473" s="5">
        <f>'Stocks Returns'!E2469</f>
        <v>-9.4068241469816183E-2</v>
      </c>
      <c r="G2473" s="5">
        <f t="shared" si="152"/>
        <v>-6.6282048740974653E-2</v>
      </c>
      <c r="H2473" s="5">
        <f t="shared" si="153"/>
        <v>2.6326777683329528E-3</v>
      </c>
      <c r="I2473" s="5">
        <f t="shared" si="154"/>
        <v>-3.0066369022355877E-2</v>
      </c>
      <c r="J2473" s="5">
        <f t="shared" si="155"/>
        <v>-3.7645275901842662E-2</v>
      </c>
    </row>
    <row r="2474" spans="1:10" ht="15" customHeight="1" x14ac:dyDescent="0.2">
      <c r="A2474" s="3">
        <f>'2_CVaR_t2'!A2474</f>
        <v>45754</v>
      </c>
      <c r="B2474" s="5">
        <f>'2_CVaR_t2'!D2474-1</f>
        <v>1.0769303908222394E-3</v>
      </c>
      <c r="C2474" s="5">
        <f>'Stocks Returns'!B2470</f>
        <v>2.4783147459725985E-3</v>
      </c>
      <c r="D2474" s="5">
        <f>'Stocks Returns'!C2470</f>
        <v>-2.5861471549027959E-3</v>
      </c>
      <c r="E2474" s="5">
        <f>'Stocks Returns'!D2470</f>
        <v>5.1628934290447459E-2</v>
      </c>
      <c r="F2474" s="5">
        <f>'Stocks Returns'!E2470</f>
        <v>-7.1850735890601758E-3</v>
      </c>
      <c r="G2474" s="5">
        <f t="shared" si="152"/>
        <v>1.9283599955110915E-3</v>
      </c>
      <c r="H2474" s="5">
        <f t="shared" si="153"/>
        <v>-4.1239945637825386E-3</v>
      </c>
      <c r="I2474" s="5">
        <f t="shared" si="154"/>
        <v>5.0079089031582674E-2</v>
      </c>
      <c r="J2474" s="5">
        <f t="shared" si="155"/>
        <v>-8.2784840283895121E-3</v>
      </c>
    </row>
    <row r="2475" spans="1:10" ht="15" customHeight="1" x14ac:dyDescent="0.2">
      <c r="A2475" s="3">
        <f>'2_CVaR_t2'!A2475</f>
        <v>45755</v>
      </c>
      <c r="B2475" s="5">
        <f>'2_CVaR_t2'!D2475-1</f>
        <v>-1.1912339175145115E-2</v>
      </c>
      <c r="C2475" s="5">
        <f>'Stocks Returns'!B2471</f>
        <v>-4.9443757725587067E-2</v>
      </c>
      <c r="D2475" s="5">
        <f>'Stocks Returns'!C2471</f>
        <v>-1.2967785294638601E-2</v>
      </c>
      <c r="E2475" s="5">
        <f>'Stocks Returns'!D2471</f>
        <v>-7.2197427146232562E-2</v>
      </c>
      <c r="F2475" s="5">
        <f>'Stocks Returns'!E2471</f>
        <v>-3.5134819656822747E-2</v>
      </c>
      <c r="G2475" s="5">
        <f t="shared" si="152"/>
        <v>-3.7506957990318217E-2</v>
      </c>
      <c r="H2475" s="5">
        <f t="shared" si="153"/>
        <v>4.6111621771785134E-3</v>
      </c>
      <c r="I2475" s="5">
        <f t="shared" si="154"/>
        <v>-5.4576293544605387E-2</v>
      </c>
      <c r="J2475" s="5">
        <f t="shared" si="155"/>
        <v>-2.2744468466036991E-2</v>
      </c>
    </row>
    <row r="2476" spans="1:10" ht="15" customHeight="1" x14ac:dyDescent="0.2">
      <c r="A2476" s="3">
        <f>'2_CVaR_t2'!A2476</f>
        <v>45756</v>
      </c>
      <c r="B2476" s="5">
        <f>'2_CVaR_t2'!D2476-1</f>
        <v>6.3365755799480228E-2</v>
      </c>
      <c r="C2476" s="5">
        <f>'Stocks Returns'!B2472</f>
        <v>0.20416124837451233</v>
      </c>
      <c r="D2476" s="5">
        <f>'Stocks Returns'!C2472</f>
        <v>7.8372530573847632E-2</v>
      </c>
      <c r="E2476" s="5">
        <f>'Stocks Returns'!D2472</f>
        <v>0.27051499717034511</v>
      </c>
      <c r="F2476" s="5">
        <f>'Stocks Returns'!E2472</f>
        <v>0.10706508589402386</v>
      </c>
      <c r="G2476" s="5">
        <f t="shared" si="152"/>
        <v>0.14373223220859771</v>
      </c>
      <c r="H2476" s="5">
        <f t="shared" si="153"/>
        <v>-1.483811588269536E-2</v>
      </c>
      <c r="I2476" s="5">
        <f t="shared" si="154"/>
        <v>0.17703251866449873</v>
      </c>
      <c r="J2476" s="5">
        <f t="shared" si="155"/>
        <v>4.1311559674916162E-2</v>
      </c>
    </row>
    <row r="2477" spans="1:10" ht="15" customHeight="1" x14ac:dyDescent="0.2">
      <c r="A2477" s="3">
        <f>'2_CVaR_t2'!A2477</f>
        <v>45757</v>
      </c>
      <c r="B2477" s="5">
        <f>'2_CVaR_t2'!D2477-1</f>
        <v>-2.1936857457630743E-2</v>
      </c>
      <c r="C2477" s="5">
        <f>'Stocks Returns'!B2473</f>
        <v>-0.12526997840172793</v>
      </c>
      <c r="D2477" s="5">
        <f>'Stocks Returns'!C2473</f>
        <v>-2.3523154806471935E-2</v>
      </c>
      <c r="E2477" s="5">
        <f>'Stocks Returns'!D2473</f>
        <v>-0.1356347438752783</v>
      </c>
      <c r="F2477" s="5">
        <f>'Stocks Returns'!E2473</f>
        <v>-8.9826248497431926E-2</v>
      </c>
      <c r="G2477" s="5">
        <f t="shared" si="152"/>
        <v>-0.10369647831195448</v>
      </c>
      <c r="H2477" s="5">
        <f t="shared" si="153"/>
        <v>8.8092519580965228E-3</v>
      </c>
      <c r="I2477" s="5">
        <f t="shared" si="154"/>
        <v>-0.10321833428802762</v>
      </c>
      <c r="J2477" s="5">
        <f t="shared" si="155"/>
        <v>-6.702975288941769E-2</v>
      </c>
    </row>
    <row r="2478" spans="1:10" ht="15" customHeight="1" x14ac:dyDescent="0.2">
      <c r="A2478" s="3">
        <f>'2_CVaR_t2'!A2478</f>
        <v>45758</v>
      </c>
      <c r="B2478" s="5">
        <f>'2_CVaR_t2'!D2478-1</f>
        <v>1.6928508214829163E-2</v>
      </c>
      <c r="C2478" s="5">
        <f>'Stocks Returns'!B2474</f>
        <v>-1.6049382716049387E-2</v>
      </c>
      <c r="D2478" s="5">
        <f>'Stocks Returns'!C2474</f>
        <v>2.7078023758349001E-2</v>
      </c>
      <c r="E2478" s="5">
        <f>'Stocks Returns'!D2474</f>
        <v>-2.5766555011594861E-3</v>
      </c>
      <c r="F2478" s="5">
        <f>'Stocks Returns'!E2474</f>
        <v>3.7219354064113253E-2</v>
      </c>
      <c r="G2478" s="5">
        <f t="shared" si="152"/>
        <v>-3.1837666265108089E-2</v>
      </c>
      <c r="H2478" s="5">
        <f t="shared" si="153"/>
        <v>2.2108151211132597E-3</v>
      </c>
      <c r="I2478" s="5">
        <f t="shared" si="154"/>
        <v>-2.7521985919997393E-2</v>
      </c>
      <c r="J2478" s="5">
        <f t="shared" si="155"/>
        <v>1.9670907738844938E-2</v>
      </c>
    </row>
    <row r="2479" spans="1:10" ht="15" customHeight="1" x14ac:dyDescent="0.2">
      <c r="A2479" s="3">
        <f>'2_CVaR_t2'!A2479</f>
        <v>45761</v>
      </c>
      <c r="B2479" s="5">
        <f>'2_CVaR_t2'!D2479-1</f>
        <v>3.6022025460160645E-3</v>
      </c>
      <c r="C2479" s="5">
        <f>'Stocks Returns'!B2475</f>
        <v>6.273525721455453E-3</v>
      </c>
      <c r="D2479" s="5">
        <f>'Stocks Returns'!C2475</f>
        <v>5.3389338149170129E-3</v>
      </c>
      <c r="E2479" s="5">
        <f>'Stocks Returns'!D2475</f>
        <v>4.3916300697495192E-3</v>
      </c>
      <c r="F2479" s="5">
        <f>'Stocks Returns'!E2475</f>
        <v>6.9452482926268821E-4</v>
      </c>
      <c r="G2479" s="5">
        <f t="shared" si="152"/>
        <v>3.2959938657983355E-3</v>
      </c>
      <c r="H2479" s="5">
        <f t="shared" si="153"/>
        <v>8.4548723636772294E-5</v>
      </c>
      <c r="I2479" s="5">
        <f t="shared" si="154"/>
        <v>-8.8528689690796965E-4</v>
      </c>
      <c r="J2479" s="5">
        <f t="shared" si="155"/>
        <v>-3.0202930432462597E-3</v>
      </c>
    </row>
    <row r="2480" spans="1:10" ht="15" customHeight="1" x14ac:dyDescent="0.2">
      <c r="A2480" s="3">
        <f>'2_CVaR_t2'!A2480</f>
        <v>45762</v>
      </c>
      <c r="B2480" s="5">
        <f>'2_CVaR_t2'!D2480-1</f>
        <v>9.8846790215878499E-4</v>
      </c>
      <c r="C2480" s="5">
        <f>'Stocks Returns'!B2476</f>
        <v>2.8678304239401653E-2</v>
      </c>
      <c r="D2480" s="5">
        <f>'Stocks Returns'!C2476</f>
        <v>1.8801843427962428E-3</v>
      </c>
      <c r="E2480" s="5">
        <f>'Stocks Returns'!D2476</f>
        <v>-3.8580246913582084E-3</v>
      </c>
      <c r="F2480" s="5">
        <f>'Stocks Returns'!E2476</f>
        <v>-8.4441873915558352E-3</v>
      </c>
      <c r="G2480" s="5">
        <f t="shared" si="152"/>
        <v>2.8213389634694868E-2</v>
      </c>
      <c r="H2480" s="5">
        <f t="shared" si="153"/>
        <v>4.7253049421076485E-4</v>
      </c>
      <c r="I2480" s="5">
        <f t="shared" si="154"/>
        <v>-5.2773073738209275E-3</v>
      </c>
      <c r="J2480" s="5">
        <f t="shared" si="155"/>
        <v>-9.445767639488574E-3</v>
      </c>
    </row>
    <row r="2481" spans="1:10" ht="15" customHeight="1" x14ac:dyDescent="0.2">
      <c r="A2481" s="3">
        <f>'2_CVaR_t2'!A2481</f>
        <v>45763</v>
      </c>
      <c r="B2481" s="5">
        <f>'2_CVaR_t2'!D2481-1</f>
        <v>-9.3452519008692114E-3</v>
      </c>
      <c r="C2481" s="5">
        <f>'Stocks Returns'!B2477</f>
        <v>-4.0000000000000036E-2</v>
      </c>
      <c r="D2481" s="5">
        <f>'Stocks Returns'!C2477</f>
        <v>-1.3340873309051648E-2</v>
      </c>
      <c r="E2481" s="5">
        <f>'Stocks Returns'!D2477</f>
        <v>-2.0139426800929394E-2</v>
      </c>
      <c r="F2481" s="5">
        <f>'Stocks Returns'!E2477</f>
        <v>7.4661689220718586E-3</v>
      </c>
      <c r="G2481" s="5">
        <f t="shared" si="152"/>
        <v>-3.053097479004482E-2</v>
      </c>
      <c r="H2481" s="5">
        <f t="shared" si="153"/>
        <v>4.5999560230832945E-4</v>
      </c>
      <c r="I2481" s="5">
        <f t="shared" si="154"/>
        <v>-6.3070802144800184E-3</v>
      </c>
      <c r="J2481" s="5">
        <f t="shared" si="155"/>
        <v>1.7191705689363866E-2</v>
      </c>
    </row>
    <row r="2482" spans="1:10" ht="15" customHeight="1" x14ac:dyDescent="0.2">
      <c r="A2482" s="3">
        <f>'2_CVaR_t2'!A2482</f>
        <v>45764</v>
      </c>
      <c r="B2482" s="5">
        <f>'2_CVaR_t2'!D2482-1</f>
        <v>-2.3127114884786693E-3</v>
      </c>
      <c r="C2482" s="5">
        <f>'Stocks Returns'!B2478</f>
        <v>2.3989898989899006E-2</v>
      </c>
      <c r="D2482" s="5">
        <f>'Stocks Returns'!C2478</f>
        <v>-5.1911975398553079E-3</v>
      </c>
      <c r="E2482" s="5">
        <f>'Stocks Returns'!D2478</f>
        <v>1.6073781291172651E-2</v>
      </c>
      <c r="F2482" s="5">
        <f>'Stocks Returns'!E2478</f>
        <v>3.0338119499768501E-2</v>
      </c>
      <c r="G2482" s="5">
        <f t="shared" si="152"/>
        <v>2.6698451249891397E-2</v>
      </c>
      <c r="H2482" s="5">
        <f t="shared" si="153"/>
        <v>-1.7403819452823637E-3</v>
      </c>
      <c r="I2482" s="5">
        <f t="shared" si="154"/>
        <v>1.9526738729002575E-2</v>
      </c>
      <c r="J2482" s="5">
        <f t="shared" si="155"/>
        <v>3.2763392145722027E-2</v>
      </c>
    </row>
    <row r="2483" spans="1:10" ht="15" customHeight="1" x14ac:dyDescent="0.2">
      <c r="A2483" s="3">
        <f>'2_CVaR_t2'!A2483</f>
        <v>45765</v>
      </c>
      <c r="B2483" s="5">
        <f>'2_CVaR_t2'!D2483-1</f>
        <v>3.1594126486123031E-5</v>
      </c>
      <c r="C2483" s="5">
        <f>'Stocks Returns'!B2479</f>
        <v>0</v>
      </c>
      <c r="D2483" s="5">
        <f>'Stocks Returns'!C2479</f>
        <v>0</v>
      </c>
      <c r="E2483" s="5">
        <f>'Stocks Returns'!D2479</f>
        <v>0</v>
      </c>
      <c r="F2483" s="5">
        <f>'Stocks Returns'!E2479</f>
        <v>0</v>
      </c>
      <c r="G2483" s="5">
        <f t="shared" si="152"/>
        <v>4.5494065351061984E-4</v>
      </c>
      <c r="H2483" s="5">
        <f t="shared" si="153"/>
        <v>6.1315236885345803E-7</v>
      </c>
      <c r="I2483" s="5">
        <f t="shared" si="154"/>
        <v>-7.0241384070458875E-6</v>
      </c>
      <c r="J2483" s="5">
        <f t="shared" si="155"/>
        <v>-8.2789821646411454E-6</v>
      </c>
    </row>
    <row r="2484" spans="1:10" ht="15" customHeight="1" x14ac:dyDescent="0.2">
      <c r="A2484" s="3">
        <f>'2_CVaR_t2'!A2484</f>
        <v>45768</v>
      </c>
      <c r="B2484" s="5">
        <f>'2_CVaR_t2'!D2484-1</f>
        <v>-1.6889422979446844E-2</v>
      </c>
      <c r="C2484" s="5">
        <f>'Stocks Returns'!B2480</f>
        <v>-2.0961775585696563E-2</v>
      </c>
      <c r="D2484" s="5">
        <f>'Stocks Returns'!C2480</f>
        <v>-2.8852271213776537E-2</v>
      </c>
      <c r="E2484" s="5">
        <f>'Stocks Returns'!D2480</f>
        <v>2.2562240663900335E-2</v>
      </c>
      <c r="F2484" s="5">
        <f>'Stocks Returns'!E2480</f>
        <v>-1.6071027197123056E-2</v>
      </c>
      <c r="G2484" s="5">
        <f t="shared" si="152"/>
        <v>-4.2404401839995567E-3</v>
      </c>
      <c r="H2484" s="5">
        <f t="shared" si="153"/>
        <v>-3.9483629573928807E-3</v>
      </c>
      <c r="I2484" s="5">
        <f t="shared" si="154"/>
        <v>4.7529096664665316E-2</v>
      </c>
      <c r="J2484" s="5">
        <f t="shared" si="155"/>
        <v>1.4858817657904359E-3</v>
      </c>
    </row>
    <row r="2485" spans="1:10" ht="15" customHeight="1" x14ac:dyDescent="0.2">
      <c r="A2485" s="3">
        <f>'2_CVaR_t2'!A2485</f>
        <v>45769</v>
      </c>
      <c r="B2485" s="5">
        <f>'2_CVaR_t2'!D2485-1</f>
        <v>2.3312696497513663E-2</v>
      </c>
      <c r="C2485" s="5">
        <f>'Stocks Returns'!B2481</f>
        <v>1.2594458438286438E-3</v>
      </c>
      <c r="D2485" s="5">
        <f>'Stocks Returns'!C2481</f>
        <v>3.5300832458346587E-2</v>
      </c>
      <c r="E2485" s="5">
        <f>'Stocks Returns'!D2481</f>
        <v>2.1810803956378466E-2</v>
      </c>
      <c r="F2485" s="5">
        <f>'Stocks Returns'!E2481</f>
        <v>2.5242718446601975E-2</v>
      </c>
      <c r="G2485" s="5">
        <f t="shared" si="152"/>
        <v>-2.0666041284823411E-2</v>
      </c>
      <c r="H2485" s="5">
        <f t="shared" si="153"/>
        <v>1.037774634980046E-3</v>
      </c>
      <c r="I2485" s="5">
        <f t="shared" si="154"/>
        <v>-1.2557006917358685E-2</v>
      </c>
      <c r="J2485" s="5">
        <f t="shared" si="155"/>
        <v>1.0670424246743693E-3</v>
      </c>
    </row>
    <row r="2486" spans="1:10" ht="15" customHeight="1" x14ac:dyDescent="0.2">
      <c r="A2486" s="3">
        <f>'2_CVaR_t2'!A2486</f>
        <v>45770</v>
      </c>
      <c r="B2486" s="5">
        <f>'2_CVaR_t2'!D2486-1</f>
        <v>7.7577420394228103E-3</v>
      </c>
      <c r="C2486" s="5">
        <f>'Stocks Returns'!B2482</f>
        <v>4.7798742138364769E-2</v>
      </c>
      <c r="D2486" s="5">
        <f>'Stocks Returns'!C2482</f>
        <v>8.9625856857529218E-3</v>
      </c>
      <c r="E2486" s="5">
        <f>'Stocks Returns'!D2482</f>
        <v>4.0704889550757128E-2</v>
      </c>
      <c r="F2486" s="5">
        <f>'Stocks Returns'!E2482</f>
        <v>1.8939393939394478E-3</v>
      </c>
      <c r="G2486" s="5">
        <f t="shared" si="152"/>
        <v>4.0826435892477191E-2</v>
      </c>
      <c r="H2486" s="5">
        <f t="shared" si="153"/>
        <v>-2.4076626348370472E-3</v>
      </c>
      <c r="I2486" s="5">
        <f t="shared" si="154"/>
        <v>2.9294774764357018E-2</v>
      </c>
      <c r="J2486" s="5">
        <f t="shared" si="155"/>
        <v>-6.1346163442023531E-3</v>
      </c>
    </row>
    <row r="2487" spans="1:10" ht="15" customHeight="1" x14ac:dyDescent="0.2">
      <c r="A2487" s="3">
        <f>'2_CVaR_t2'!A2487</f>
        <v>45771</v>
      </c>
      <c r="B2487" s="5">
        <f>'2_CVaR_t2'!D2487-1</f>
        <v>9.0128654115337881E-3</v>
      </c>
      <c r="C2487" s="5">
        <f>'Stocks Returns'!B2483</f>
        <v>2.0408163265306145E-2</v>
      </c>
      <c r="D2487" s="5">
        <f>'Stocks Returns'!C2483</f>
        <v>4.0072362929579608E-3</v>
      </c>
      <c r="E2487" s="5">
        <f>'Stocks Returns'!D2483</f>
        <v>0.12377772477939408</v>
      </c>
      <c r="F2487" s="5">
        <f>'Stocks Returns'!E2483</f>
        <v>2.0793950850661602E-2</v>
      </c>
      <c r="G2487" s="5">
        <f t="shared" si="152"/>
        <v>1.2229290528727324E-2</v>
      </c>
      <c r="H2487" s="5">
        <f t="shared" si="153"/>
        <v>-9.2102241385793107E-3</v>
      </c>
      <c r="I2487" s="5">
        <f t="shared" si="154"/>
        <v>0.11051516220816297</v>
      </c>
      <c r="J2487" s="5">
        <f t="shared" si="155"/>
        <v>1.1462490104660701E-2</v>
      </c>
    </row>
    <row r="2488" spans="1:10" ht="15" customHeight="1" x14ac:dyDescent="0.2">
      <c r="A2488" s="3">
        <f>'2_CVaR_t2'!A2488</f>
        <v>45772</v>
      </c>
      <c r="B2488" s="5">
        <f>'2_CVaR_t2'!D2488-1</f>
        <v>-1.2305908562864065E-3</v>
      </c>
      <c r="C2488" s="5">
        <f>'Stocks Returns'!B2484</f>
        <v>1.0588235294117565E-2</v>
      </c>
      <c r="D2488" s="5">
        <f>'Stocks Returns'!C2484</f>
        <v>-1.6088290488814883E-3</v>
      </c>
      <c r="E2488" s="5">
        <f>'Stocks Returns'!D2484</f>
        <v>-4.8811544991510525E-3</v>
      </c>
      <c r="F2488" s="5">
        <f>'Stocks Returns'!E2484</f>
        <v>-8.7145969498914067E-4</v>
      </c>
      <c r="G2488" s="5">
        <f t="shared" si="152"/>
        <v>1.2256530856879591E-2</v>
      </c>
      <c r="H2488" s="5">
        <f t="shared" si="153"/>
        <v>2.4938905152674948E-4</v>
      </c>
      <c r="I2488" s="5">
        <f t="shared" si="154"/>
        <v>-3.0253085585383384E-3</v>
      </c>
      <c r="J2488" s="5">
        <f t="shared" si="155"/>
        <v>4.3049677175910307E-4</v>
      </c>
    </row>
    <row r="2489" spans="1:10" ht="15" customHeight="1" x14ac:dyDescent="0.2">
      <c r="A2489" s="3">
        <f>'2_CVaR_t2'!A2489</f>
        <v>45775</v>
      </c>
      <c r="B2489" s="5">
        <f>'2_CVaR_t2'!D2489-1</f>
        <v>4.5639370615899733E-3</v>
      </c>
      <c r="C2489" s="5">
        <f>'Stocks Returns'!B2485</f>
        <v>1.2805587892898762E-2</v>
      </c>
      <c r="D2489" s="5">
        <f>'Stocks Returns'!C2485</f>
        <v>6.9818321991323984E-3</v>
      </c>
      <c r="E2489" s="5">
        <f>'Stocks Returns'!D2485</f>
        <v>2.5591810620599897E-3</v>
      </c>
      <c r="F2489" s="5">
        <f>'Stocks Returns'!E2485</f>
        <v>1.3192324465765459E-2</v>
      </c>
      <c r="G2489" s="5">
        <f t="shared" si="152"/>
        <v>8.9035280862713798E-3</v>
      </c>
      <c r="H2489" s="5">
        <f t="shared" si="153"/>
        <v>3.1202637379615806E-4</v>
      </c>
      <c r="I2489" s="5">
        <f t="shared" si="154"/>
        <v>-4.1371684580476112E-3</v>
      </c>
      <c r="J2489" s="5">
        <f t="shared" si="155"/>
        <v>8.4791595427472829E-3</v>
      </c>
    </row>
    <row r="2490" spans="1:10" ht="15" customHeight="1" x14ac:dyDescent="0.2">
      <c r="A2490" s="3">
        <f>'2_CVaR_t2'!A2490</f>
        <v>45776</v>
      </c>
      <c r="B2490" s="5">
        <f>'2_CVaR_t2'!D2490-1</f>
        <v>6.2369259536283472E-3</v>
      </c>
      <c r="C2490" s="5">
        <f>'Stocks Returns'!B2486</f>
        <v>8.0459770114942319E-3</v>
      </c>
      <c r="D2490" s="5">
        <f>'Stocks Returns'!C2486</f>
        <v>1.1881129448016337E-2</v>
      </c>
      <c r="E2490" s="5">
        <f>'Stocks Returns'!D2486</f>
        <v>-2.3186556051903784E-2</v>
      </c>
      <c r="F2490" s="5">
        <f>'Stocks Returns'!E2486</f>
        <v>-1.1298827074141982E-2</v>
      </c>
      <c r="G2490" s="5">
        <f t="shared" si="152"/>
        <v>2.5356511321562815E-3</v>
      </c>
      <c r="H2490" s="5">
        <f t="shared" si="153"/>
        <v>2.7491231637276486E-3</v>
      </c>
      <c r="I2490" s="5">
        <f t="shared" si="154"/>
        <v>-3.2352084806472593E-2</v>
      </c>
      <c r="J2490" s="5">
        <f t="shared" si="155"/>
        <v>-1.7748670361983652E-2</v>
      </c>
    </row>
    <row r="2491" spans="1:10" ht="15" customHeight="1" x14ac:dyDescent="0.2">
      <c r="A2491" s="3">
        <f>'2_CVaR_t2'!A2491</f>
        <v>45777</v>
      </c>
      <c r="B2491" s="5">
        <f>'2_CVaR_t2'!D2491-1</f>
        <v>7.4361083715281939E-3</v>
      </c>
      <c r="C2491" s="5">
        <f>'Stocks Returns'!B2487</f>
        <v>-1.1402508551881407E-2</v>
      </c>
      <c r="D2491" s="5">
        <f>'Stocks Returns'!C2487</f>
        <v>1.1653783087374192E-2</v>
      </c>
      <c r="E2491" s="5">
        <f>'Stocks Returns'!D2487</f>
        <v>3.4843205574912606E-3</v>
      </c>
      <c r="F2491" s="5">
        <f>'Stocks Returns'!E2487</f>
        <v>-3.0039181541140492E-2</v>
      </c>
      <c r="G2491" s="5">
        <f t="shared" si="152"/>
        <v>-1.8065624151986443E-2</v>
      </c>
      <c r="H2491" s="5">
        <f t="shared" si="153"/>
        <v>7.5689509121518693E-4</v>
      </c>
      <c r="I2491" s="5">
        <f t="shared" si="154"/>
        <v>-7.4510922284064078E-3</v>
      </c>
      <c r="J2491" s="5">
        <f t="shared" si="155"/>
        <v>-3.7733859251107914E-2</v>
      </c>
    </row>
    <row r="2492" spans="1:10" ht="15" customHeight="1" x14ac:dyDescent="0.2">
      <c r="A2492" s="3">
        <f>'2_CVaR_t2'!A2492</f>
        <v>45778</v>
      </c>
      <c r="B2492" s="5">
        <f>'2_CVaR_t2'!D2492-1</f>
        <v>-5.5658515059433533E-3</v>
      </c>
      <c r="C2492" s="5">
        <f>'Stocks Returns'!B2488</f>
        <v>-2.7681660899653959E-2</v>
      </c>
      <c r="D2492" s="5">
        <f>'Stocks Returns'!C2488</f>
        <v>-8.8277858176556423E-3</v>
      </c>
      <c r="E2492" s="5">
        <f>'Stocks Returns'!D2488</f>
        <v>-2.1701388888889506E-3</v>
      </c>
      <c r="F2492" s="5">
        <f>'Stocks Returns'!E2488</f>
        <v>1.7167863554757634E-2</v>
      </c>
      <c r="G2492" s="5">
        <f t="shared" si="152"/>
        <v>-2.184582265183236E-2</v>
      </c>
      <c r="H2492" s="5">
        <f t="shared" si="153"/>
        <v>-5.8920212602207693E-4</v>
      </c>
      <c r="I2492" s="5">
        <f t="shared" si="154"/>
        <v>6.0841569296947399E-3</v>
      </c>
      <c r="J2492" s="5">
        <f t="shared" si="155"/>
        <v>2.2970120897357227E-2</v>
      </c>
    </row>
    <row r="2493" spans="1:10" ht="15" customHeight="1" x14ac:dyDescent="0.2">
      <c r="A2493" s="3">
        <f>'2_CVaR_t2'!A2493</f>
        <v>45779</v>
      </c>
      <c r="B2493" s="5">
        <f>'2_CVaR_t2'!D2493-1</f>
        <v>1.1641120939792637E-2</v>
      </c>
      <c r="C2493" s="5">
        <f>'Stocks Returns'!B2489</f>
        <v>1.3048635824436383E-2</v>
      </c>
      <c r="D2493" s="5">
        <f>'Stocks Returns'!C2489</f>
        <v>1.5038983793254523E-2</v>
      </c>
      <c r="E2493" s="5">
        <f>'Stocks Returns'!D2489</f>
        <v>4.1974771639843311E-2</v>
      </c>
      <c r="F2493" s="5">
        <f>'Stocks Returns'!E2489</f>
        <v>8.383894098179745E-3</v>
      </c>
      <c r="G2493" s="5">
        <f t="shared" si="152"/>
        <v>2.3431867210757171E-3</v>
      </c>
      <c r="H2493" s="5">
        <f t="shared" si="153"/>
        <v>-2.0465788108193564E-3</v>
      </c>
      <c r="I2493" s="5">
        <f t="shared" si="154"/>
        <v>2.4833143281553907E-2</v>
      </c>
      <c r="J2493" s="5">
        <f t="shared" si="155"/>
        <v>-3.6758779563281566E-3</v>
      </c>
    </row>
    <row r="2494" spans="1:10" ht="15" customHeight="1" x14ac:dyDescent="0.2">
      <c r="A2494" s="3">
        <f>'2_CVaR_t2'!A2494</f>
        <v>45782</v>
      </c>
      <c r="B2494" s="5">
        <f>'2_CVaR_t2'!D2494-1</f>
        <v>1.6670130257170346E-3</v>
      </c>
      <c r="C2494" s="5">
        <f>'Stocks Returns'!B2490</f>
        <v>-1.9906323185011732E-2</v>
      </c>
      <c r="D2494" s="5">
        <f>'Stocks Returns'!C2490</f>
        <v>2.9913685295257508E-3</v>
      </c>
      <c r="E2494" s="5">
        <f>'Stocks Returns'!D2490</f>
        <v>-2.7134209977038859E-3</v>
      </c>
      <c r="F2494" s="5">
        <f>'Stocks Returns'!E2490</f>
        <v>-4.1570944098019869E-2</v>
      </c>
      <c r="G2494" s="5">
        <f t="shared" si="152"/>
        <v>-2.1023532079426747E-2</v>
      </c>
      <c r="H2494" s="5">
        <f t="shared" si="153"/>
        <v>5.8507438954571046E-4</v>
      </c>
      <c r="I2494" s="5">
        <f t="shared" si="154"/>
        <v>-5.1341744829365935E-3</v>
      </c>
      <c r="J2494" s="5">
        <f t="shared" si="155"/>
        <v>-4.3276901189844445E-2</v>
      </c>
    </row>
    <row r="2495" spans="1:10" ht="15" customHeight="1" x14ac:dyDescent="0.2">
      <c r="A2495" s="3">
        <f>'2_CVaR_t2'!A2495</f>
        <v>45783</v>
      </c>
      <c r="B2495" s="5">
        <f>'2_CVaR_t2'!D2495-1</f>
        <v>-2.2416544897957413E-3</v>
      </c>
      <c r="C2495" s="5">
        <f>'Stocks Returns'!B2491</f>
        <v>7.1684587813620748E-3</v>
      </c>
      <c r="D2495" s="5">
        <f>'Stocks Returns'!C2491</f>
        <v>-2.6959048577056555E-3</v>
      </c>
      <c r="E2495" s="5">
        <f>'Stocks Returns'!D2491</f>
        <v>-1.1301799916282995E-2</v>
      </c>
      <c r="F2495" s="5">
        <f>'Stocks Returns'!E2491</f>
        <v>2.2828444241529411E-4</v>
      </c>
      <c r="G2495" s="5">
        <f t="shared" si="152"/>
        <v>9.808703020449944E-3</v>
      </c>
      <c r="H2495" s="5">
        <f t="shared" si="153"/>
        <v>6.503334885654662E-4</v>
      </c>
      <c r="I2495" s="5">
        <f t="shared" si="154"/>
        <v>-7.9537161368772175E-3</v>
      </c>
      <c r="J2495" s="5">
        <f t="shared" si="155"/>
        <v>2.5797950013225781E-3</v>
      </c>
    </row>
    <row r="2496" spans="1:10" ht="15" customHeight="1" x14ac:dyDescent="0.2">
      <c r="A2496" s="3">
        <f>'2_CVaR_t2'!A2496</f>
        <v>45784</v>
      </c>
      <c r="B2496" s="5">
        <f>'2_CVaR_t2'!D2496-1</f>
        <v>4.8265152401902878E-3</v>
      </c>
      <c r="C2496" s="5">
        <f>'Stocks Returns'!B2492</f>
        <v>1.542111506524324E-2</v>
      </c>
      <c r="D2496" s="5">
        <f>'Stocks Returns'!C2492</f>
        <v>6.1837791199310654E-3</v>
      </c>
      <c r="E2496" s="5">
        <f>'Stocks Returns'!D2492</f>
        <v>1.7781541066892448E-2</v>
      </c>
      <c r="F2496" s="5">
        <f>'Stocks Returns'!E2492</f>
        <v>9.1292936209064202E-4</v>
      </c>
      <c r="G2496" s="5">
        <f t="shared" si="152"/>
        <v>1.1266635426011654E-2</v>
      </c>
      <c r="H2496" s="5">
        <f t="shared" si="153"/>
        <v>-8.7247285273904691E-4</v>
      </c>
      <c r="I2496" s="5">
        <f t="shared" si="154"/>
        <v>1.0697650069905949E-2</v>
      </c>
      <c r="J2496" s="5">
        <f t="shared" si="155"/>
        <v>-4.0728099001954531E-3</v>
      </c>
    </row>
    <row r="2497" spans="1:10" ht="15" customHeight="1" x14ac:dyDescent="0.2">
      <c r="A2497" s="3">
        <f>'2_CVaR_t2'!A2497</f>
        <v>45785</v>
      </c>
      <c r="B2497" s="5">
        <f>'2_CVaR_t2'!D2497-1</f>
        <v>3.7450450821987502E-3</v>
      </c>
      <c r="C2497" s="5">
        <f>'Stocks Returns'!B2493</f>
        <v>5.2570093457943834E-2</v>
      </c>
      <c r="D2497" s="5">
        <f>'Stocks Returns'!C2493</f>
        <v>4.0585953812790621E-3</v>
      </c>
      <c r="E2497" s="5">
        <f>'Stocks Returns'!D2493</f>
        <v>2.2046589018302809E-2</v>
      </c>
      <c r="F2497" s="5">
        <f>'Stocks Returns'!E2493</f>
        <v>1.2655341466195402E-2</v>
      </c>
      <c r="G2497" s="5">
        <f t="shared" si="152"/>
        <v>4.9455245206597657E-2</v>
      </c>
      <c r="H2497" s="5">
        <f t="shared" si="153"/>
        <v>-1.4060164244884578E-3</v>
      </c>
      <c r="I2497" s="5">
        <f t="shared" si="154"/>
        <v>1.6558849477856248E-2</v>
      </c>
      <c r="J2497" s="5">
        <f t="shared" si="155"/>
        <v>8.7922431458331892E-3</v>
      </c>
    </row>
    <row r="2498" spans="1:10" ht="15" customHeight="1" x14ac:dyDescent="0.2">
      <c r="A2498" s="3">
        <f>'2_CVaR_t2'!A2498</f>
        <v>45786</v>
      </c>
      <c r="B2498" s="5">
        <f>'2_CVaR_t2'!D2498-1</f>
        <v>8.8275121516412369E-3</v>
      </c>
      <c r="C2498" s="5">
        <f>'Stocks Returns'!B2494</f>
        <v>6.6592674805772134E-3</v>
      </c>
      <c r="D2498" s="5">
        <f>'Stocks Returns'!C2494</f>
        <v>3.6154525009253202E-3</v>
      </c>
      <c r="E2498" s="5">
        <f>'Stocks Returns'!D2494</f>
        <v>0.12596662596662589</v>
      </c>
      <c r="F2498" s="5">
        <f>'Stocks Returns'!E2494</f>
        <v>-2.5895068678224442E-3</v>
      </c>
      <c r="G2498" s="5">
        <f t="shared" si="152"/>
        <v>-1.3414227463805824E-3</v>
      </c>
      <c r="H2498" s="5">
        <f t="shared" si="153"/>
        <v>-9.3292165906648464E-3</v>
      </c>
      <c r="I2498" s="5">
        <f t="shared" si="154"/>
        <v>0.11297762792564624</v>
      </c>
      <c r="J2498" s="5">
        <f t="shared" si="155"/>
        <v>-1.1728558089864881E-2</v>
      </c>
    </row>
    <row r="2499" spans="1:10" ht="15" customHeight="1" x14ac:dyDescent="0.2">
      <c r="A2499" s="3">
        <f>'2_CVaR_t2'!A2499</f>
        <v>45789</v>
      </c>
      <c r="B2499" s="5">
        <f>'2_CVaR_t2'!D2499-1</f>
        <v>1.1285240753721615E-2</v>
      </c>
      <c r="C2499" s="5">
        <f>'Stocks Returns'!B2495</f>
        <v>1.7640573318632891E-2</v>
      </c>
      <c r="D2499" s="5">
        <f>'Stocks Returns'!C2495</f>
        <v>9.3892891586768723E-3</v>
      </c>
      <c r="E2499" s="5">
        <f>'Stocks Returns'!D2495</f>
        <v>0.10175311765769024</v>
      </c>
      <c r="F2499" s="5">
        <f>'Stocks Returns'!E2495</f>
        <v>4.1539677164465383E-2</v>
      </c>
      <c r="G2499" s="5">
        <f t="shared" si="152"/>
        <v>7.2772364862691927E-3</v>
      </c>
      <c r="H2499" s="5">
        <f t="shared" si="153"/>
        <v>-7.1725112365466359E-3</v>
      </c>
      <c r="I2499" s="5">
        <f t="shared" si="154"/>
        <v>8.5136736041674252E-2</v>
      </c>
      <c r="J2499" s="5">
        <f t="shared" si="155"/>
        <v>2.984933339639749E-2</v>
      </c>
    </row>
    <row r="2500" spans="1:10" ht="15" customHeight="1" x14ac:dyDescent="0.2">
      <c r="A2500" s="3">
        <f>'2_CVaR_t2'!A2500</f>
        <v>45790</v>
      </c>
      <c r="B2500" s="5">
        <f>'2_CVaR_t2'!D2500-1</f>
        <v>1.729761075908165E-3</v>
      </c>
      <c r="C2500" s="5">
        <f>'Stocks Returns'!B2496</f>
        <v>-5.4171180931744667E-3</v>
      </c>
      <c r="D2500" s="5">
        <f>'Stocks Returns'!C2496</f>
        <v>8.1438785601029018E-4</v>
      </c>
      <c r="E2500" s="5">
        <f>'Stocks Returns'!D2496</f>
        <v>2.1981627296587813E-2</v>
      </c>
      <c r="F2500" s="5">
        <f>'Stocks Returns'!E2496</f>
        <v>2.0591741627831395E-2</v>
      </c>
      <c r="G2500" s="5">
        <f t="shared" si="152"/>
        <v>-6.5946475077862301E-3</v>
      </c>
      <c r="H2500" s="5">
        <f t="shared" si="153"/>
        <v>-1.6842549413423231E-3</v>
      </c>
      <c r="I2500" s="5">
        <f t="shared" si="154"/>
        <v>1.9468263404153838E-2</v>
      </c>
      <c r="J2500" s="5">
        <f t="shared" si="155"/>
        <v>1.8820647713090423E-2</v>
      </c>
    </row>
    <row r="2501" spans="1:10" ht="15" customHeight="1" x14ac:dyDescent="0.2">
      <c r="A2501" s="3">
        <f>'2_CVaR_t2'!A2501</f>
        <v>45791</v>
      </c>
      <c r="B2501" s="5">
        <f>'2_CVaR_t2'!D2501-1</f>
        <v>-8.199686214822588E-4</v>
      </c>
      <c r="C2501" s="5">
        <f>'Stocks Returns'!B2497</f>
        <v>3.2679738562093608E-3</v>
      </c>
      <c r="D2501" s="5">
        <f>'Stocks Returns'!C2497</f>
        <v>8.9880409355980184E-4</v>
      </c>
      <c r="E2501" s="5">
        <f>'Stocks Returns'!D2497</f>
        <v>-2.6484751203852297E-2</v>
      </c>
      <c r="F2501" s="5">
        <f>'Stocks Returns'!E2497</f>
        <v>-1.699054900711483E-2</v>
      </c>
      <c r="G2501" s="5">
        <f t="shared" si="152"/>
        <v>4.541532901545093E-3</v>
      </c>
      <c r="H2501" s="5">
        <f t="shared" si="153"/>
        <v>2.1526940601697296E-3</v>
      </c>
      <c r="I2501" s="5">
        <f t="shared" si="154"/>
        <v>-2.5234946283721863E-2</v>
      </c>
      <c r="J2501" s="5">
        <f t="shared" si="155"/>
        <v>-1.6114846865600611E-2</v>
      </c>
    </row>
    <row r="2502" spans="1:10" ht="15" customHeight="1" x14ac:dyDescent="0.2">
      <c r="A2502" s="3">
        <f>'2_CVaR_t2'!A2502</f>
        <v>45792</v>
      </c>
      <c r="B2502" s="5">
        <f>'2_CVaR_t2'!D2502-1</f>
        <v>1.0422122041301662E-2</v>
      </c>
      <c r="C2502" s="5">
        <f>'Stocks Returns'!B2498</f>
        <v>-7.6004343105320338E-3</v>
      </c>
      <c r="D2502" s="5">
        <f>'Stocks Returns'!C2498</f>
        <v>1.6383324917241815E-2</v>
      </c>
      <c r="E2502" s="5">
        <f>'Stocks Returns'!D2498</f>
        <v>2.4732069249793209E-3</v>
      </c>
      <c r="F2502" s="5">
        <f>'Stocks Returns'!E2498</f>
        <v>4.2130279788268332E-3</v>
      </c>
      <c r="G2502" s="5">
        <f t="shared" ref="G2502:G2524" si="156">C2502-($P$11+$O$11*$B2502)</f>
        <v>-1.7134043851511661E-2</v>
      </c>
      <c r="H2502" s="5">
        <f t="shared" ref="H2502:H2524" si="157">D2502-($P$12+$O$12*$B2502)</f>
        <v>1.0918086822804454E-3</v>
      </c>
      <c r="I2502" s="5">
        <f t="shared" ref="I2502:I2524" si="158">E2502-($P$13+$O$13*$B2502)</f>
        <v>-1.2869290081446954E-2</v>
      </c>
      <c r="J2502" s="5">
        <f t="shared" ref="J2502:J2524" si="159">F2502-($P$14+$O$14*$B2502)</f>
        <v>-6.5813387739318257E-3</v>
      </c>
    </row>
    <row r="2503" spans="1:10" ht="15" customHeight="1" x14ac:dyDescent="0.2">
      <c r="A2503" s="3">
        <f>'2_CVaR_t2'!A2503</f>
        <v>45793</v>
      </c>
      <c r="B2503" s="5">
        <f>'2_CVaR_t2'!D2503-1</f>
        <v>5.2395841167067747E-3</v>
      </c>
      <c r="C2503" s="5">
        <f>'Stocks Returns'!B2499</f>
        <v>2.1881838074397919E-3</v>
      </c>
      <c r="D2503" s="5">
        <f>'Stocks Returns'!C2499</f>
        <v>7.7838807617995887E-3</v>
      </c>
      <c r="E2503" s="5">
        <f>'Stocks Returns'!D2499</f>
        <v>6.743421052631593E-3</v>
      </c>
      <c r="F2503" s="5">
        <f>'Stocks Returns'!E2499</f>
        <v>-5.7013769363165601E-3</v>
      </c>
      <c r="G2503" s="5">
        <f t="shared" si="156"/>
        <v>-2.3633843378515831E-3</v>
      </c>
      <c r="H2503" s="5">
        <f t="shared" si="157"/>
        <v>1.1969984101872083E-4</v>
      </c>
      <c r="I2503" s="5">
        <f t="shared" si="158"/>
        <v>-9.5012198517272113E-4</v>
      </c>
      <c r="J2503" s="5">
        <f t="shared" si="159"/>
        <v>-1.111591030742312E-2</v>
      </c>
    </row>
    <row r="2504" spans="1:10" ht="15" customHeight="1" x14ac:dyDescent="0.2">
      <c r="A2504" s="3">
        <f>'2_CVaR_t2'!A2504</f>
        <v>45796</v>
      </c>
      <c r="B2504" s="5">
        <f>'2_CVaR_t2'!D2504-1</f>
        <v>4.2028422041922031E-3</v>
      </c>
      <c r="C2504" s="5">
        <f>'Stocks Returns'!B2500</f>
        <v>-1.2008733624454093E-2</v>
      </c>
      <c r="D2504" s="5">
        <f>'Stocks Returns'!C2500</f>
        <v>7.61338529431832E-3</v>
      </c>
      <c r="E2504" s="5">
        <f>'Stocks Returns'!D2500</f>
        <v>-1.0455807874530265E-2</v>
      </c>
      <c r="F2504" s="5">
        <f>'Stocks Returns'!E2500</f>
        <v>-2.1854376284756172E-2</v>
      </c>
      <c r="G2504" s="5">
        <f t="shared" si="156"/>
        <v>-1.5563668228429637E-2</v>
      </c>
      <c r="H2504" s="5">
        <f t="shared" si="157"/>
        <v>1.4750163050789959E-3</v>
      </c>
      <c r="I2504" s="5">
        <f t="shared" si="158"/>
        <v>-1.6619214272420857E-2</v>
      </c>
      <c r="J2504" s="5">
        <f t="shared" si="159"/>
        <v>-2.619269973125524E-2</v>
      </c>
    </row>
    <row r="2505" spans="1:10" ht="15" customHeight="1" x14ac:dyDescent="0.2">
      <c r="A2505" s="3">
        <f>'2_CVaR_t2'!A2505</f>
        <v>45797</v>
      </c>
      <c r="B2505" s="5">
        <f>'2_CVaR_t2'!D2505-1</f>
        <v>-1.5922872561701107E-3</v>
      </c>
      <c r="C2505" s="5">
        <f>'Stocks Returns'!B2501</f>
        <v>1.9889502762430844E-2</v>
      </c>
      <c r="D2505" s="5">
        <f>'Stocks Returns'!C2501</f>
        <v>-2.8806748792266079E-3</v>
      </c>
      <c r="E2505" s="5">
        <f>'Stocks Returns'!D2501</f>
        <v>3.7972593693247347E-3</v>
      </c>
      <c r="F2505" s="5">
        <f>'Stocks Returns'!E2501</f>
        <v>-7.9637208273420912E-3</v>
      </c>
      <c r="G2505" s="5">
        <f t="shared" si="156"/>
        <v>2.1905501798493144E-2</v>
      </c>
      <c r="H2505" s="5">
        <f t="shared" si="157"/>
        <v>-4.9013463009804376E-4</v>
      </c>
      <c r="I2505" s="5">
        <f t="shared" si="158"/>
        <v>6.1869362540772337E-3</v>
      </c>
      <c r="J2505" s="5">
        <f t="shared" si="159"/>
        <v>-6.2862984413029925E-3</v>
      </c>
    </row>
    <row r="2506" spans="1:10" ht="15" customHeight="1" x14ac:dyDescent="0.2">
      <c r="A2506" s="3">
        <f>'2_CVaR_t2'!A2506</f>
        <v>45798</v>
      </c>
      <c r="B2506" s="5">
        <f>'2_CVaR_t2'!D2506-1</f>
        <v>-1.5925417608336767E-2</v>
      </c>
      <c r="C2506" s="5">
        <f>'Stocks Returns'!B2502</f>
        <v>-3.0335861321776902E-2</v>
      </c>
      <c r="D2506" s="5">
        <f>'Stocks Returns'!C2502</f>
        <v>-2.3280170297631075E-2</v>
      </c>
      <c r="E2506" s="5">
        <f>'Stocks Returns'!D2502</f>
        <v>-2.5493421052631526E-2</v>
      </c>
      <c r="F2506" s="5">
        <f>'Stocks Returns'!E2502</f>
        <v>-2.831976809008796E-2</v>
      </c>
      <c r="G2506" s="5">
        <f t="shared" si="156"/>
        <v>-1.4541236874136571E-2</v>
      </c>
      <c r="H2506" s="5">
        <f t="shared" si="157"/>
        <v>2.0497512148837799E-4</v>
      </c>
      <c r="I2506" s="5">
        <f t="shared" si="158"/>
        <v>-1.9493491812661821E-3</v>
      </c>
      <c r="J2506" s="5">
        <f t="shared" si="159"/>
        <v>-1.1763563483041833E-2</v>
      </c>
    </row>
    <row r="2507" spans="1:10" ht="15" customHeight="1" x14ac:dyDescent="0.2">
      <c r="A2507" s="3">
        <f>'2_CVaR_t2'!A2507</f>
        <v>45799</v>
      </c>
      <c r="B2507" s="5">
        <f>'2_CVaR_t2'!D2507-1</f>
        <v>-1.623114022657357E-3</v>
      </c>
      <c r="C2507" s="5">
        <f>'Stocks Returns'!B2503</f>
        <v>7.8212290502792658E-3</v>
      </c>
      <c r="D2507" s="5">
        <f>'Stocks Returns'!C2503</f>
        <v>-9.2101590845650172E-4</v>
      </c>
      <c r="E2507" s="5">
        <f>'Stocks Returns'!D2503</f>
        <v>-2.0253164556962022E-2</v>
      </c>
      <c r="F2507" s="5">
        <f>'Stocks Returns'!E2503</f>
        <v>-1.1703958691910654E-2</v>
      </c>
      <c r="G2507" s="5">
        <f t="shared" si="156"/>
        <v>9.8668622595920533E-3</v>
      </c>
      <c r="H2507" s="5">
        <f t="shared" si="157"/>
        <v>1.5148932483522795E-3</v>
      </c>
      <c r="I2507" s="5">
        <f t="shared" si="158"/>
        <v>-1.7817990172472299E-2</v>
      </c>
      <c r="J2507" s="5">
        <f t="shared" si="159"/>
        <v>-9.9945359867596711E-3</v>
      </c>
    </row>
    <row r="2508" spans="1:10" ht="15" customHeight="1" x14ac:dyDescent="0.2">
      <c r="A2508" s="3">
        <f>'2_CVaR_t2'!A2508</f>
        <v>45800</v>
      </c>
      <c r="B2508" s="5">
        <f>'2_CVaR_t2'!D2508-1</f>
        <v>-9.4012056688257406E-3</v>
      </c>
      <c r="C2508" s="5">
        <f>'Stocks Returns'!B2504</f>
        <v>-2.2172949002217113E-3</v>
      </c>
      <c r="D2508" s="5">
        <f>'Stocks Returns'!C2504</f>
        <v>-1.2375338715534867E-2</v>
      </c>
      <c r="E2508" s="5">
        <f>'Stocks Returns'!D2504</f>
        <v>-3.2041343669250599E-2</v>
      </c>
      <c r="F2508" s="5">
        <f>'Stocks Returns'!E2504</f>
        <v>-1.091373505166604E-2</v>
      </c>
      <c r="G2508" s="5">
        <f t="shared" si="156"/>
        <v>7.3055193976784717E-3</v>
      </c>
      <c r="H2508" s="5">
        <f t="shared" si="157"/>
        <v>1.5078794533714811E-3</v>
      </c>
      <c r="I2508" s="5">
        <f t="shared" si="158"/>
        <v>-1.812641441737791E-2</v>
      </c>
      <c r="J2508" s="5">
        <f t="shared" si="159"/>
        <v>-1.1301143970852984E-3</v>
      </c>
    </row>
    <row r="2509" spans="1:10" ht="15" customHeight="1" x14ac:dyDescent="0.2">
      <c r="A2509" s="3">
        <f>'2_CVaR_t2'!A2509</f>
        <v>45803</v>
      </c>
      <c r="B2509" s="5">
        <f>'2_CVaR_t2'!D2509-1</f>
        <v>3.1594126486123031E-5</v>
      </c>
      <c r="C2509" s="5">
        <f>'Stocks Returns'!B2505</f>
        <v>0</v>
      </c>
      <c r="D2509" s="5">
        <f>'Stocks Returns'!C2505</f>
        <v>0</v>
      </c>
      <c r="E2509" s="5">
        <f>'Stocks Returns'!D2505</f>
        <v>0</v>
      </c>
      <c r="F2509" s="5">
        <f>'Stocks Returns'!E2505</f>
        <v>0</v>
      </c>
      <c r="G2509" s="5">
        <f t="shared" si="156"/>
        <v>4.5494065351061984E-4</v>
      </c>
      <c r="H2509" s="5">
        <f t="shared" si="157"/>
        <v>6.1315236885345803E-7</v>
      </c>
      <c r="I2509" s="5">
        <f t="shared" si="158"/>
        <v>-7.0241384070458875E-6</v>
      </c>
      <c r="J2509" s="5">
        <f t="shared" si="159"/>
        <v>-8.2789821646411454E-6</v>
      </c>
    </row>
    <row r="2510" spans="1:10" ht="15" customHeight="1" x14ac:dyDescent="0.2">
      <c r="A2510" s="3">
        <f>'2_CVaR_t2'!A2510</f>
        <v>45804</v>
      </c>
      <c r="B2510" s="5">
        <f>'2_CVaR_t2'!D2510-1</f>
        <v>1.2537328364621958E-2</v>
      </c>
      <c r="C2510" s="5">
        <f>'Stocks Returns'!B2506</f>
        <v>6.1111111111111116E-2</v>
      </c>
      <c r="D2510" s="5">
        <f>'Stocks Returns'!C2506</f>
        <v>1.629235730044698E-2</v>
      </c>
      <c r="E2510" s="5">
        <f>'Stocks Returns'!D2506</f>
        <v>4.431393486385482E-2</v>
      </c>
      <c r="F2510" s="5">
        <f>'Stocks Returns'!E2506</f>
        <v>4.2258481042376506E-3</v>
      </c>
      <c r="G2510" s="5">
        <f t="shared" si="156"/>
        <v>4.9544126104957828E-2</v>
      </c>
      <c r="H2510" s="5">
        <f t="shared" si="157"/>
        <v>-2.1121873621645186E-3</v>
      </c>
      <c r="I2510" s="5">
        <f t="shared" si="158"/>
        <v>2.5849585970067833E-2</v>
      </c>
      <c r="J2510" s="5">
        <f t="shared" si="159"/>
        <v>-8.7642493412529183E-3</v>
      </c>
    </row>
    <row r="2511" spans="1:10" ht="15" customHeight="1" x14ac:dyDescent="0.2">
      <c r="A2511" s="3">
        <f>'2_CVaR_t2'!A2511</f>
        <v>45805</v>
      </c>
      <c r="B2511" s="5">
        <f>'2_CVaR_t2'!D2511-1</f>
        <v>-3.2490005796570465E-4</v>
      </c>
      <c r="C2511" s="5">
        <f>'Stocks Returns'!B2507</f>
        <v>4.9214659685863804E-2</v>
      </c>
      <c r="D2511" s="5">
        <f>'Stocks Returns'!C2507</f>
        <v>1.1967715001390822E-3</v>
      </c>
      <c r="E2511" s="5">
        <f>'Stocks Returns'!D2507</f>
        <v>-2.0790729379686401E-2</v>
      </c>
      <c r="F2511" s="5">
        <f>'Stocks Returns'!E2507</f>
        <v>-1.133839859731145E-2</v>
      </c>
      <c r="G2511" s="5">
        <f t="shared" si="156"/>
        <v>5.0012302855034253E-2</v>
      </c>
      <c r="H2511" s="5">
        <f t="shared" si="157"/>
        <v>1.7220505057890675E-3</v>
      </c>
      <c r="I2511" s="5">
        <f t="shared" si="158"/>
        <v>-2.027160057013087E-2</v>
      </c>
      <c r="J2511" s="5">
        <f t="shared" si="159"/>
        <v>-1.0976611920182589E-2</v>
      </c>
    </row>
    <row r="2512" spans="1:10" ht="15" customHeight="1" x14ac:dyDescent="0.2">
      <c r="A2512" s="3">
        <f>'2_CVaR_t2'!A2512</f>
        <v>45806</v>
      </c>
      <c r="B2512" s="5">
        <f>'2_CVaR_t2'!D2512-1</f>
        <v>5.2911543106493042E-3</v>
      </c>
      <c r="C2512" s="5">
        <f>'Stocks Returns'!B2508</f>
        <v>1.9960079840319889E-3</v>
      </c>
      <c r="D2512" s="5">
        <f>'Stocks Returns'!C2508</f>
        <v>7.4219553554053519E-3</v>
      </c>
      <c r="E2512" s="5">
        <f>'Stocks Returns'!D2508</f>
        <v>1.1312217194570096E-2</v>
      </c>
      <c r="F2512" s="5">
        <f>'Stocks Returns'!E2508</f>
        <v>1.205958855521394E-2</v>
      </c>
      <c r="G2512" s="5">
        <f t="shared" si="156"/>
        <v>-2.6051352622511337E-3</v>
      </c>
      <c r="H2512" s="5">
        <f t="shared" si="157"/>
        <v>-3.1812335274148881E-4</v>
      </c>
      <c r="I2512" s="5">
        <f t="shared" si="158"/>
        <v>3.5425612473459923E-3</v>
      </c>
      <c r="J2512" s="5">
        <f t="shared" si="159"/>
        <v>6.5915217503135547E-3</v>
      </c>
    </row>
    <row r="2513" spans="1:10" ht="15" customHeight="1" x14ac:dyDescent="0.2">
      <c r="A2513" s="3">
        <f>'2_CVaR_t2'!A2513</f>
        <v>45807</v>
      </c>
      <c r="B2513" s="5">
        <f>'2_CVaR_t2'!D2513-1</f>
        <v>4.7800539887108418E-3</v>
      </c>
      <c r="C2513" s="5">
        <f>'Stocks Returns'!B2509</f>
        <v>-6.9721115537847433E-3</v>
      </c>
      <c r="D2513" s="5">
        <f>'Stocks Returns'!C2509</f>
        <v>7.6986776210479224E-3</v>
      </c>
      <c r="E2513" s="5">
        <f>'Stocks Returns'!D2509</f>
        <v>-1.2046119428670288E-3</v>
      </c>
      <c r="F2513" s="5">
        <f>'Stocks Returns'!E2509</f>
        <v>-2.9205607476635587E-3</v>
      </c>
      <c r="G2513" s="5">
        <f t="shared" si="156"/>
        <v>-1.1081927385141896E-2</v>
      </c>
      <c r="H2513" s="5">
        <f t="shared" si="157"/>
        <v>7.1080441362879505E-4</v>
      </c>
      <c r="I2513" s="5">
        <f t="shared" si="158"/>
        <v>-8.2199303642039954E-3</v>
      </c>
      <c r="J2513" s="5">
        <f t="shared" si="159"/>
        <v>-7.8580700123501677E-3</v>
      </c>
    </row>
    <row r="2514" spans="1:10" ht="15" customHeight="1" x14ac:dyDescent="0.2">
      <c r="A2514" s="3">
        <f>'2_CVaR_t2'!A2514</f>
        <v>45810</v>
      </c>
      <c r="B2514" s="5">
        <f>'2_CVaR_t2'!D2514-1</f>
        <v>2.044757000758235E-3</v>
      </c>
      <c r="C2514" s="5">
        <f>'Stocks Returns'!B2510</f>
        <v>3.0090270812437314E-3</v>
      </c>
      <c r="D2514" s="5">
        <f>'Stocks Returns'!C2510</f>
        <v>3.5652683713327527E-4</v>
      </c>
      <c r="E2514" s="5">
        <f>'Stocks Returns'!D2510</f>
        <v>3.3769813921433522E-2</v>
      </c>
      <c r="F2514" s="5">
        <f>'Stocks Returns'!E2510</f>
        <v>1.6051552431165739E-2</v>
      </c>
      <c r="G2514" s="5">
        <f t="shared" si="156"/>
        <v>1.5286879699332554E-3</v>
      </c>
      <c r="H2514" s="5">
        <f t="shared" si="157"/>
        <v>-2.6057072694174654E-3</v>
      </c>
      <c r="I2514" s="5">
        <f t="shared" si="158"/>
        <v>3.0791544732687602E-2</v>
      </c>
      <c r="J2514" s="5">
        <f t="shared" si="159"/>
        <v>1.3953470925354655E-2</v>
      </c>
    </row>
    <row r="2515" spans="1:10" ht="15" customHeight="1" x14ac:dyDescent="0.2">
      <c r="A2515" s="3">
        <f>'2_CVaR_t2'!A2515</f>
        <v>45811</v>
      </c>
      <c r="B2515" s="5">
        <f>'2_CVaR_t2'!D2515-1</f>
        <v>4.310652979123919E-3</v>
      </c>
      <c r="C2515" s="5">
        <f>'Stocks Returns'!B2511</f>
        <v>-6.0000000000000053E-3</v>
      </c>
      <c r="D2515" s="5">
        <f>'Stocks Returns'!C2511</f>
        <v>1.4781557324656802E-3</v>
      </c>
      <c r="E2515" s="5">
        <f>'Stocks Returns'!D2511</f>
        <v>6.4000000000000057E-2</v>
      </c>
      <c r="F2515" s="5">
        <f>'Stocks Returns'!E2511</f>
        <v>1.3722324723247192E-2</v>
      </c>
      <c r="G2515" s="5">
        <f t="shared" si="156"/>
        <v>-9.6585745100266039E-3</v>
      </c>
      <c r="H2515" s="5">
        <f t="shared" si="157"/>
        <v>-4.8188824151764011E-3</v>
      </c>
      <c r="I2515" s="5">
        <f t="shared" si="158"/>
        <v>5.7677474717352122E-2</v>
      </c>
      <c r="J2515" s="5">
        <f t="shared" si="159"/>
        <v>9.2720862238689396E-3</v>
      </c>
    </row>
    <row r="2516" spans="1:10" ht="15" customHeight="1" x14ac:dyDescent="0.2">
      <c r="A2516" s="3">
        <f>'2_CVaR_t2'!A2516</f>
        <v>45812</v>
      </c>
      <c r="B2516" s="5">
        <f>'2_CVaR_t2'!D2516-1</f>
        <v>4.315414768406356E-3</v>
      </c>
      <c r="C2516" s="5">
        <f>'Stocks Returns'!B2512</f>
        <v>-1.5090543259557387E-2</v>
      </c>
      <c r="D2516" s="5">
        <f>'Stocks Returns'!C2512</f>
        <v>5.8489570193633877E-3</v>
      </c>
      <c r="E2516" s="5">
        <f>'Stocks Returns'!D2512</f>
        <v>1.3001253132832069E-2</v>
      </c>
      <c r="F2516" s="5">
        <f>'Stocks Returns'!E2512</f>
        <v>-2.2295529518825963E-2</v>
      </c>
      <c r="G2516" s="5">
        <f t="shared" si="156"/>
        <v>-1.8753695339814597E-2</v>
      </c>
      <c r="H2516" s="5">
        <f t="shared" si="157"/>
        <v>-4.5508923204581799E-4</v>
      </c>
      <c r="I2516" s="5">
        <f t="shared" si="158"/>
        <v>6.6716998828909718E-3</v>
      </c>
      <c r="J2516" s="5">
        <f t="shared" si="159"/>
        <v>-2.6750711085348301E-2</v>
      </c>
    </row>
    <row r="2517" spans="1:10" ht="15" customHeight="1" x14ac:dyDescent="0.2">
      <c r="A2517" s="3">
        <f>'2_CVaR_t2'!A2517</f>
        <v>45813</v>
      </c>
      <c r="B2517" s="5">
        <f>'2_CVaR_t2'!D2517-1</f>
        <v>-2.3169137003519191E-3</v>
      </c>
      <c r="C2517" s="5">
        <f>'Stocks Returns'!B2513</f>
        <v>-1.43003064351378E-2</v>
      </c>
      <c r="D2517" s="5">
        <f>'Stocks Returns'!C2513</f>
        <v>-3.3423913043478803E-3</v>
      </c>
      <c r="E2517" s="5">
        <f>'Stocks Returns'!D2513</f>
        <v>-4.6389361373124771E-3</v>
      </c>
      <c r="F2517" s="5">
        <f>'Stocks Returns'!E2513</f>
        <v>-6.9808027923211613E-3</v>
      </c>
      <c r="G2517" s="5">
        <f t="shared" si="156"/>
        <v>-1.1587714533986848E-2</v>
      </c>
      <c r="H2517" s="5">
        <f t="shared" si="157"/>
        <v>1.1460884294515073E-4</v>
      </c>
      <c r="I2517" s="5">
        <f t="shared" si="158"/>
        <v>-1.1797766174809253E-3</v>
      </c>
      <c r="J2517" s="5">
        <f t="shared" si="159"/>
        <v>-4.551167959338534E-3</v>
      </c>
    </row>
    <row r="2518" spans="1:10" ht="15" customHeight="1" x14ac:dyDescent="0.2">
      <c r="A2518" s="3">
        <f>'2_CVaR_t2'!A2518</f>
        <v>45814</v>
      </c>
      <c r="B2518" s="5">
        <f>'2_CVaR_t2'!D2518-1</f>
        <v>6.6781353182616687E-3</v>
      </c>
      <c r="C2518" s="5">
        <f>'Stocks Returns'!B2514</f>
        <v>1.7616580310880758E-2</v>
      </c>
      <c r="D2518" s="5">
        <f>'Stocks Returns'!C2514</f>
        <v>9.4064400032718432E-3</v>
      </c>
      <c r="E2518" s="5">
        <f>'Stocks Returns'!D2514</f>
        <v>1.3670964735124969E-2</v>
      </c>
      <c r="F2518" s="5">
        <f>'Stocks Returns'!E2514</f>
        <v>2.1909783245460002E-2</v>
      </c>
      <c r="G2518" s="5">
        <f t="shared" si="156"/>
        <v>1.1682114106715307E-2</v>
      </c>
      <c r="H2518" s="5">
        <f t="shared" si="157"/>
        <v>-3.7491064024368706E-4</v>
      </c>
      <c r="I2518" s="5">
        <f t="shared" si="158"/>
        <v>3.8542511422186738E-3</v>
      </c>
      <c r="J2518" s="5">
        <f t="shared" si="159"/>
        <v>1.5001934072724123E-2</v>
      </c>
    </row>
    <row r="2519" spans="1:10" ht="15" customHeight="1" x14ac:dyDescent="0.2">
      <c r="A2519" s="3">
        <f>'2_CVaR_t2'!A2519</f>
        <v>45817</v>
      </c>
      <c r="B2519" s="5">
        <f>'2_CVaR_t2'!D2519-1</f>
        <v>-3.7367166045574329E-3</v>
      </c>
      <c r="C2519" s="5">
        <f>'Stocks Returns'!B2515</f>
        <v>-2.9531568228105987E-2</v>
      </c>
      <c r="D2519" s="5">
        <f>'Stocks Returns'!C2515</f>
        <v>-9.6161741667117884E-3</v>
      </c>
      <c r="E2519" s="5">
        <f>'Stocks Returns'!D2515</f>
        <v>4.2911877394635978E-2</v>
      </c>
      <c r="F2519" s="5">
        <f>'Stocks Returns'!E2515</f>
        <v>9.4015134143545787E-3</v>
      </c>
      <c r="G2519" s="5">
        <f t="shared" si="156"/>
        <v>-2.5454101251193153E-2</v>
      </c>
      <c r="H2519" s="5">
        <f t="shared" si="157"/>
        <v>-4.0695968686120382E-3</v>
      </c>
      <c r="I2519" s="5">
        <f t="shared" si="158"/>
        <v>4.8466536690213537E-2</v>
      </c>
      <c r="J2519" s="5">
        <f t="shared" si="159"/>
        <v>1.3305002017545456E-2</v>
      </c>
    </row>
    <row r="2520" spans="1:10" ht="15" customHeight="1" x14ac:dyDescent="0.2">
      <c r="A2520" s="3">
        <f>'2_CVaR_t2'!A2520</f>
        <v>45818</v>
      </c>
      <c r="B2520" s="5">
        <f>'2_CVaR_t2'!D2520-1</f>
        <v>8.1838122339006336E-3</v>
      </c>
      <c r="C2520" s="5">
        <f>'Stocks Returns'!B2516</f>
        <v>5.0367261280167996E-2</v>
      </c>
      <c r="D2520" s="5">
        <f>'Stocks Returns'!C2516</f>
        <v>1.1018657889777517E-2</v>
      </c>
      <c r="E2520" s="5">
        <f>'Stocks Returns'!D2516</f>
        <v>2.2630418809698849E-2</v>
      </c>
      <c r="F2520" s="5">
        <f>'Stocks Returns'!E2516</f>
        <v>3.5665606542480743E-2</v>
      </c>
      <c r="G2520" s="5">
        <f t="shared" si="156"/>
        <v>4.298536819145507E-2</v>
      </c>
      <c r="H2520" s="5">
        <f t="shared" si="157"/>
        <v>-9.7865390587896332E-4</v>
      </c>
      <c r="I2520" s="5">
        <f t="shared" si="158"/>
        <v>1.0591463221286195E-2</v>
      </c>
      <c r="J2520" s="5">
        <f t="shared" si="159"/>
        <v>2.7194760426819328E-2</v>
      </c>
    </row>
    <row r="2521" spans="1:10" ht="15" customHeight="1" x14ac:dyDescent="0.2">
      <c r="A2521" s="3">
        <f>'2_CVaR_t2'!A2521</f>
        <v>45819</v>
      </c>
      <c r="B2521" s="5">
        <f>'2_CVaR_t2'!D2521-1</f>
        <v>4.4999795275653121E-3</v>
      </c>
      <c r="C2521" s="5">
        <f>'Stocks Returns'!B2517</f>
        <v>4.9950049950050035E-2</v>
      </c>
      <c r="D2521" s="5">
        <f>'Stocks Returns'!C2517</f>
        <v>7.0410035068788623E-3</v>
      </c>
      <c r="E2521" s="5">
        <f>'Stocks Returns'!D2517</f>
        <v>1.43698807299808E-4</v>
      </c>
      <c r="F2521" s="5">
        <f>'Stocks Returns'!E2517</f>
        <v>2.379907874533882E-2</v>
      </c>
      <c r="G2521" s="5">
        <f t="shared" si="156"/>
        <v>4.6109473356225561E-2</v>
      </c>
      <c r="H2521" s="5">
        <f t="shared" si="157"/>
        <v>4.6532638160656434E-4</v>
      </c>
      <c r="I2521" s="5">
        <f t="shared" si="158"/>
        <v>-6.4582552176239453E-3</v>
      </c>
      <c r="J2521" s="5">
        <f t="shared" si="159"/>
        <v>1.9152306173242206E-2</v>
      </c>
    </row>
    <row r="2522" spans="1:10" ht="15" customHeight="1" x14ac:dyDescent="0.2">
      <c r="A2522" s="3">
        <f>'2_CVaR_t2'!A2522</f>
        <v>45820</v>
      </c>
      <c r="B2522" s="5">
        <f>'2_CVaR_t2'!D2522-1</f>
        <v>-4.3830937268001247E-3</v>
      </c>
      <c r="C2522" s="5">
        <f>'Stocks Returns'!B2518</f>
        <v>-3.3301617507136005E-2</v>
      </c>
      <c r="D2522" s="5">
        <f>'Stocks Returns'!C2518</f>
        <v>-5.1169255801007951E-3</v>
      </c>
      <c r="E2522" s="5">
        <f>'Stocks Returns'!D2518</f>
        <v>-2.3994252873563049E-2</v>
      </c>
      <c r="F2522" s="5">
        <f>'Stocks Returns'!E2518</f>
        <v>1.4354579539368029E-2</v>
      </c>
      <c r="G2522" s="5">
        <f t="shared" si="156"/>
        <v>-2.8602779760323663E-2</v>
      </c>
      <c r="H2522" s="5">
        <f t="shared" si="157"/>
        <v>1.3809491561446556E-3</v>
      </c>
      <c r="I2522" s="5">
        <f t="shared" si="158"/>
        <v>-1.7485599815404169E-2</v>
      </c>
      <c r="J2522" s="5">
        <f t="shared" si="159"/>
        <v>1.8929052372674171E-2</v>
      </c>
    </row>
    <row r="2523" spans="1:10" ht="15" customHeight="1" x14ac:dyDescent="0.2">
      <c r="A2523" s="3">
        <f>'2_CVaR_t2'!A2523</f>
        <v>45821</v>
      </c>
      <c r="B2523" s="5">
        <f>'2_CVaR_t2'!D2523-1</f>
        <v>-3.2849745842320921E-2</v>
      </c>
      <c r="C2523" s="5">
        <f>'Stocks Returns'!B2519</f>
        <v>-1.2795275590551269E-2</v>
      </c>
      <c r="D2523" s="5">
        <f>'Stocks Returns'!C2519</f>
        <v>-4.9945624648795039E-2</v>
      </c>
      <c r="E2523" s="5">
        <f>'Stocks Returns'!D2519</f>
        <v>-3.2386279994111589E-2</v>
      </c>
      <c r="F2523" s="5">
        <f>'Stocks Returns'!E2519</f>
        <v>2.3972964410180486E-2</v>
      </c>
      <c r="G2523" s="5">
        <f t="shared" si="156"/>
        <v>1.926892663591747E-2</v>
      </c>
      <c r="H2523" s="5">
        <f t="shared" si="157"/>
        <v>-1.5523110144010019E-3</v>
      </c>
      <c r="I2523" s="5">
        <f t="shared" si="158"/>
        <v>1.6136558939862947E-2</v>
      </c>
      <c r="J2523" s="5">
        <f t="shared" si="159"/>
        <v>5.809779414259747E-2</v>
      </c>
    </row>
    <row r="2524" spans="1:10" ht="15" customHeight="1" x14ac:dyDescent="0.2">
      <c r="A2524" s="3">
        <f>'2_CVaR_t2'!A2524</f>
        <v>45824</v>
      </c>
      <c r="B2524" s="5">
        <f>'2_CVaR_t2'!D2524-1</f>
        <v>6.5921499002008499E-3</v>
      </c>
      <c r="C2524" s="5">
        <f>'Stocks Returns'!B2520</f>
        <v>7.2781655034895421E-2</v>
      </c>
      <c r="D2524" s="5">
        <f>'Stocks Returns'!C2520</f>
        <v>7.4533066591166985E-3</v>
      </c>
      <c r="E2524" s="5">
        <f>'Stocks Returns'!D2520</f>
        <v>3.7425832952989513E-2</v>
      </c>
      <c r="F2524" s="5">
        <f>'Stocks Returns'!E2520</f>
        <v>-2.0214521452145195E-2</v>
      </c>
      <c r="G2524" s="5">
        <f t="shared" si="156"/>
        <v>6.6929847736161535E-2</v>
      </c>
      <c r="H2524" s="5">
        <f t="shared" si="157"/>
        <v>-2.2014960217553899E-3</v>
      </c>
      <c r="I2524" s="5">
        <f t="shared" si="158"/>
        <v>2.773602600587903E-2</v>
      </c>
      <c r="J2524" s="5">
        <f t="shared" si="159"/>
        <v>-2.7033111804366978E-2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R2545"/>
  <sheetViews>
    <sheetView zoomScaleNormal="100" workbookViewId="0">
      <pane ySplit="5" topLeftCell="A6" activePane="bottomLeft" state="frozen"/>
      <selection activeCell="F1" sqref="F1"/>
      <selection pane="bottomLeft" activeCell="A3" sqref="A3"/>
    </sheetView>
  </sheetViews>
  <sheetFormatPr baseColWidth="10" defaultColWidth="8.6640625" defaultRowHeight="15" x14ac:dyDescent="0.2"/>
  <cols>
    <col min="1" max="1" width="12" customWidth="1"/>
    <col min="2" max="2" width="14" customWidth="1"/>
    <col min="3" max="10" width="13" customWidth="1"/>
    <col min="12" max="12" width="3" customWidth="1"/>
    <col min="13" max="13" width="40" customWidth="1"/>
    <col min="14" max="14" width="15" customWidth="1"/>
    <col min="15" max="15" width="24" customWidth="1"/>
    <col min="16" max="17" width="13" customWidth="1"/>
    <col min="18" max="19" width="15" customWidth="1"/>
    <col min="20" max="20" width="3" customWidth="1"/>
    <col min="21" max="24" width="13" customWidth="1"/>
  </cols>
  <sheetData>
    <row r="2" spans="1:18" ht="15.75" customHeight="1" x14ac:dyDescent="0.2">
      <c r="A2" s="6" t="s">
        <v>132</v>
      </c>
    </row>
    <row r="3" spans="1:18" ht="15" customHeight="1" x14ac:dyDescent="0.2">
      <c r="A3" s="2"/>
      <c r="M3" s="8" t="s">
        <v>106</v>
      </c>
    </row>
    <row r="4" spans="1:18" ht="15" customHeight="1" x14ac:dyDescent="0.2">
      <c r="M4" s="8" t="s">
        <v>107</v>
      </c>
      <c r="N4" s="24">
        <f>AVERAGE($B$6:$B$2545)</f>
        <v>5.1246217030009118E-4</v>
      </c>
    </row>
    <row r="5" spans="1:18" ht="34.5" customHeight="1" x14ac:dyDescent="0.2">
      <c r="A5" s="11" t="s">
        <v>0</v>
      </c>
      <c r="B5" s="11" t="s">
        <v>108</v>
      </c>
      <c r="C5" s="11" t="s">
        <v>79</v>
      </c>
      <c r="D5" s="11" t="s">
        <v>19</v>
      </c>
      <c r="E5" s="11" t="s">
        <v>20</v>
      </c>
      <c r="F5" s="11" t="s">
        <v>21</v>
      </c>
      <c r="G5" s="11" t="s">
        <v>109</v>
      </c>
      <c r="H5" s="11" t="s">
        <v>110</v>
      </c>
      <c r="I5" s="11" t="s">
        <v>111</v>
      </c>
      <c r="J5" s="11" t="s">
        <v>112</v>
      </c>
      <c r="M5" s="8" t="s">
        <v>113</v>
      </c>
      <c r="N5" s="24">
        <f>VARP($B$6:$B$2545)</f>
        <v>1.024905837804715E-4</v>
      </c>
    </row>
    <row r="6" spans="1:18" ht="15" customHeight="1" x14ac:dyDescent="0.2">
      <c r="A6" s="3">
        <f>'2_CVaR_t3'!A6</f>
        <v>42298</v>
      </c>
      <c r="B6" s="5">
        <f>'2_CVaR_t3'!D6-1</f>
        <v>-6.6350760691138433E-3</v>
      </c>
      <c r="C6" s="5">
        <f>'Stocks Returns'!B2</f>
        <v>-1.2679917751884928E-2</v>
      </c>
      <c r="D6" s="5">
        <f>'Stocks Returns'!C2</f>
        <v>-1.074986890403784E-2</v>
      </c>
      <c r="E6" s="5">
        <f>'Stocks Returns'!D2</f>
        <v>-5.0632911392405333E-3</v>
      </c>
      <c r="F6" s="5">
        <f>'Stocks Returns'!E2</f>
        <v>-1.0646245797534593E-2</v>
      </c>
      <c r="G6" s="5">
        <f t="shared" ref="G6:G69" si="0">C6-($P$11+$O$11*$B6)</f>
        <v>-5.5375830161854631E-3</v>
      </c>
      <c r="H6" s="5">
        <f t="shared" ref="H6:H69" si="1">D6-($P$12+$O$12*$B6)</f>
        <v>-8.7408139333125003E-4</v>
      </c>
      <c r="I6" s="5">
        <f t="shared" ref="I6:I69" si="2">E6-($P$13+$O$13*$B6)</f>
        <v>5.8719108001100157E-3</v>
      </c>
      <c r="J6" s="5">
        <f t="shared" ref="J6:J69" si="3">F6-($P$14+$O$14*$B6)</f>
        <v>-3.5910202076415822E-3</v>
      </c>
      <c r="M6" s="8" t="s">
        <v>82</v>
      </c>
      <c r="N6" s="34">
        <f>'2_CVaR_t3'!H13</f>
        <v>1.0065704266137843E-4</v>
      </c>
    </row>
    <row r="7" spans="1:18" ht="15" customHeight="1" x14ac:dyDescent="0.2">
      <c r="A7" s="3">
        <f>'2_CVaR_t3'!A7</f>
        <v>42299</v>
      </c>
      <c r="B7" s="5">
        <f>'2_CVaR_t3'!D7-1</f>
        <v>1.051930415018254E-2</v>
      </c>
      <c r="C7" s="5">
        <f>'Stocks Returns'!B3</f>
        <v>2.221450885109344E-2</v>
      </c>
      <c r="D7" s="5">
        <f>'Stocks Returns'!C3</f>
        <v>1.2721971905645502E-2</v>
      </c>
      <c r="E7" s="5">
        <f>'Stocks Returns'!D3</f>
        <v>3.6047497879559076E-2</v>
      </c>
      <c r="F7" s="5">
        <f>'Stocks Returns'!E3</f>
        <v>3.0394562960166072E-2</v>
      </c>
      <c r="G7" s="5">
        <f t="shared" si="0"/>
        <v>1.2057191832942573E-2</v>
      </c>
      <c r="H7" s="5">
        <f t="shared" si="1"/>
        <v>-2.8156634260635242E-3</v>
      </c>
      <c r="I7" s="5">
        <f t="shared" si="2"/>
        <v>1.8915085719841788E-2</v>
      </c>
      <c r="J7" s="5">
        <f t="shared" si="3"/>
        <v>1.9296705551649317E-2</v>
      </c>
      <c r="M7" s="8" t="s">
        <v>114</v>
      </c>
      <c r="N7" s="22">
        <f>N6</f>
        <v>1.0065704266137843E-4</v>
      </c>
    </row>
    <row r="8" spans="1:18" ht="15" customHeight="1" x14ac:dyDescent="0.2">
      <c r="A8" s="3">
        <f>'2_CVaR_t3'!A8</f>
        <v>42300</v>
      </c>
      <c r="B8" s="5">
        <f>'2_CVaR_t3'!D8-1</f>
        <v>5.4059196084006444E-3</v>
      </c>
      <c r="C8" s="5">
        <f>'Stocks Returns'!B4</f>
        <v>1.0865874363327643E-2</v>
      </c>
      <c r="D8" s="5">
        <f>'Stocks Returns'!C4</f>
        <v>8.5056267992671408E-3</v>
      </c>
      <c r="E8" s="5">
        <f>'Stocks Returns'!D4</f>
        <v>5.1166598444536415E-3</v>
      </c>
      <c r="F8" s="5">
        <f>'Stocks Returns'!E4</f>
        <v>5.4965188713818058E-4</v>
      </c>
      <c r="G8" s="5">
        <f t="shared" si="0"/>
        <v>5.8652444842925882E-3</v>
      </c>
      <c r="H8" s="5">
        <f t="shared" si="1"/>
        <v>5.4323474973744582E-4</v>
      </c>
      <c r="I8" s="5">
        <f t="shared" si="2"/>
        <v>-3.6493466378710177E-3</v>
      </c>
      <c r="J8" s="5">
        <f t="shared" si="3"/>
        <v>-5.1371272543049547E-3</v>
      </c>
    </row>
    <row r="9" spans="1:18" ht="15" customHeight="1" x14ac:dyDescent="0.2">
      <c r="A9" s="3">
        <f>'2_CVaR_t3'!A9</f>
        <v>42303</v>
      </c>
      <c r="B9" s="5">
        <f>'2_CVaR_t3'!D9-1</f>
        <v>7.3285373446341229E-3</v>
      </c>
      <c r="C9" s="5">
        <f>'Stocks Returns'!B5</f>
        <v>-1.6123614376889472E-2</v>
      </c>
      <c r="D9" s="5">
        <f>'Stocks Returns'!C5</f>
        <v>1.4402491241728432E-2</v>
      </c>
      <c r="E9" s="5">
        <f>'Stocks Returns'!D5</f>
        <v>-1.2217470983506451E-2</v>
      </c>
      <c r="F9" s="5">
        <f>'Stocks Returns'!E5</f>
        <v>-3.0397363120307608E-2</v>
      </c>
      <c r="G9" s="5">
        <f t="shared" si="0"/>
        <v>-2.306314364298612E-2</v>
      </c>
      <c r="H9" s="5">
        <f t="shared" si="1"/>
        <v>3.5918297198765624E-3</v>
      </c>
      <c r="I9" s="5">
        <f t="shared" si="2"/>
        <v>-2.412922170087629E-2</v>
      </c>
      <c r="J9" s="5">
        <f t="shared" si="3"/>
        <v>-3.8118691974062799E-2</v>
      </c>
      <c r="M9" s="8" t="s">
        <v>115</v>
      </c>
    </row>
    <row r="10" spans="1:18" ht="23.25" customHeight="1" x14ac:dyDescent="0.2">
      <c r="A10" s="3">
        <f>'2_CVaR_t3'!A10</f>
        <v>42304</v>
      </c>
      <c r="B10" s="5">
        <f>'2_CVaR_t3'!D10-1</f>
        <v>-5.8920480431567945E-3</v>
      </c>
      <c r="C10" s="5">
        <f>'Stocks Returns'!B6</f>
        <v>-1.7412086036189711E-2</v>
      </c>
      <c r="D10" s="5">
        <f>'Stocks Returns'!C6</f>
        <v>-8.4420567920185929E-3</v>
      </c>
      <c r="E10" s="5">
        <f>'Stocks Returns'!D6</f>
        <v>-1.1956297670583371E-2</v>
      </c>
      <c r="F10" s="5">
        <f>'Stocks Returns'!E6</f>
        <v>-2.3796033994334387E-2</v>
      </c>
      <c r="G10" s="5">
        <f t="shared" si="0"/>
        <v>-1.1019071644803743E-2</v>
      </c>
      <c r="H10" s="5">
        <f t="shared" si="1"/>
        <v>3.3296897935269215E-4</v>
      </c>
      <c r="I10" s="5">
        <f t="shared" si="2"/>
        <v>-2.2368216059511347E-3</v>
      </c>
      <c r="J10" s="5">
        <f t="shared" si="3"/>
        <v>-1.7527094428938513E-2</v>
      </c>
      <c r="N10" s="11" t="s">
        <v>26</v>
      </c>
      <c r="O10" s="11" t="s">
        <v>116</v>
      </c>
      <c r="P10" s="11" t="s">
        <v>117</v>
      </c>
      <c r="Q10" s="11" t="s">
        <v>118</v>
      </c>
      <c r="R10" s="11" t="s">
        <v>119</v>
      </c>
    </row>
    <row r="11" spans="1:18" ht="15" customHeight="1" x14ac:dyDescent="0.2">
      <c r="A11" s="3">
        <f>'2_CVaR_t3'!A11</f>
        <v>42305</v>
      </c>
      <c r="B11" s="5">
        <f>'2_CVaR_t3'!D11-1</f>
        <v>1.1263381841686071E-2</v>
      </c>
      <c r="C11" s="5">
        <f>'Stocks Returns'!B7</f>
        <v>2.6059763724809004E-2</v>
      </c>
      <c r="D11" s="5">
        <f>'Stocks Returns'!C7</f>
        <v>1.7414860681114641E-2</v>
      </c>
      <c r="E11" s="5">
        <f>'Stocks Returns'!D7</f>
        <v>1.3144168579177995E-2</v>
      </c>
      <c r="F11" s="5">
        <f>'Stocks Returns'!E7</f>
        <v>3.1921067904817191E-2</v>
      </c>
      <c r="G11" s="5">
        <f t="shared" si="0"/>
        <v>1.5152067807725935E-2</v>
      </c>
      <c r="H11" s="5">
        <f t="shared" si="1"/>
        <v>7.7490857899166488E-4</v>
      </c>
      <c r="I11" s="5">
        <f t="shared" si="2"/>
        <v>-5.2056868946005093E-3</v>
      </c>
      <c r="J11" s="5">
        <f t="shared" si="3"/>
        <v>2.0035813696272955E-2</v>
      </c>
      <c r="N11" s="12" t="s">
        <v>79</v>
      </c>
      <c r="O11" s="5">
        <f>SLOPE(C$6:C$2545,$B$6:$B$2545)</f>
        <v>1.0084684805103328</v>
      </c>
      <c r="P11" s="24">
        <f>INTERCEPT(C$6:C$2545,$B$6:$B$2545)</f>
        <v>-4.5106965420975599E-4</v>
      </c>
      <c r="Q11" s="24">
        <f>VARP(G$6:G$2545)</f>
        <v>7.1577105004817505E-4</v>
      </c>
      <c r="R11" s="24">
        <f>P11+O11*$N$4</f>
        <v>6.5732291991804366E-5</v>
      </c>
    </row>
    <row r="12" spans="1:18" ht="15" customHeight="1" x14ac:dyDescent="0.2">
      <c r="A12" s="3">
        <f>'2_CVaR_t3'!A12</f>
        <v>42306</v>
      </c>
      <c r="B12" s="5">
        <f>'2_CVaR_t3'!D12-1</f>
        <v>-4.691591148955121E-3</v>
      </c>
      <c r="C12" s="5">
        <f>'Stocks Returns'!B8</f>
        <v>-5.4182187605824605E-3</v>
      </c>
      <c r="D12" s="5">
        <f>'Stocks Returns'!C8</f>
        <v>-4.564473183719997E-3</v>
      </c>
      <c r="E12" s="5">
        <f>'Stocks Returns'!D8</f>
        <v>-2.4093904448105441E-2</v>
      </c>
      <c r="F12" s="5">
        <f>'Stocks Returns'!E8</f>
        <v>5.249343832020914E-3</v>
      </c>
      <c r="G12" s="5">
        <f t="shared" si="0"/>
        <v>-2.3582730921020787E-4</v>
      </c>
      <c r="H12" s="5">
        <f t="shared" si="1"/>
        <v>2.4321310844294458E-3</v>
      </c>
      <c r="I12" s="5">
        <f t="shared" si="2"/>
        <v>-1.633858916446819E-2</v>
      </c>
      <c r="J12" s="5">
        <f t="shared" si="3"/>
        <v>1.0247937668927972E-2</v>
      </c>
      <c r="N12" s="12" t="s">
        <v>19</v>
      </c>
      <c r="O12" s="5">
        <f>SLOPE(D$6:D$2545,$B$6:$B$2545)</f>
        <v>1.481453862951511</v>
      </c>
      <c r="P12" s="24">
        <f>INTERCEPT(D$6:D$2545,$B$6:$B$2545)</f>
        <v>-4.6228437140760593E-5</v>
      </c>
      <c r="Q12" s="24">
        <f>VARP(H$6:H$2545)</f>
        <v>7.9276355748008771E-6</v>
      </c>
      <c r="R12" s="24">
        <f>P12+O12*$N$4</f>
        <v>7.1296062466682456E-4</v>
      </c>
    </row>
    <row r="13" spans="1:18" ht="15" customHeight="1" x14ac:dyDescent="0.2">
      <c r="A13" s="3">
        <f>'2_CVaR_t3'!A13</f>
        <v>42307</v>
      </c>
      <c r="B13" s="5">
        <f>'2_CVaR_t3'!D13-1</f>
        <v>-5.1945229001529869E-3</v>
      </c>
      <c r="C13" s="5">
        <f>'Stocks Returns'!B9</f>
        <v>2.3833844058562814E-3</v>
      </c>
      <c r="D13" s="5">
        <f>'Stocks Returns'!C9</f>
        <v>-1.1845624761177009E-2</v>
      </c>
      <c r="E13" s="5">
        <f>'Stocks Returns'!D9</f>
        <v>1.8991348385735352E-2</v>
      </c>
      <c r="F13" s="5">
        <f>'Stocks Returns'!E9</f>
        <v>-5.0354345393509581E-3</v>
      </c>
      <c r="G13" s="5">
        <f t="shared" si="0"/>
        <v>8.072966676159447E-3</v>
      </c>
      <c r="H13" s="5">
        <f t="shared" si="1"/>
        <v>-4.1039503074145195E-3</v>
      </c>
      <c r="I13" s="5">
        <f t="shared" si="2"/>
        <v>2.7569549377298757E-2</v>
      </c>
      <c r="J13" s="5">
        <f t="shared" si="3"/>
        <v>4.9537099540343261E-4</v>
      </c>
      <c r="N13" s="12" t="s">
        <v>20</v>
      </c>
      <c r="O13" s="5">
        <f>SLOPE(E$6:E$2545,$B$6:$B$2545)</f>
        <v>1.6361776840818489</v>
      </c>
      <c r="P13" s="24">
        <f>INTERCEPT(E$6:E$2545,$B$6:$B$2545)</f>
        <v>-7.9038542880962431E-5</v>
      </c>
      <c r="Q13" s="24">
        <f>VARP(I$6:I$2545)</f>
        <v>3.577658029556274E-4</v>
      </c>
      <c r="R13" s="24">
        <f>P13+O13*$N$4</f>
        <v>7.5944062410019883E-4</v>
      </c>
    </row>
    <row r="14" spans="1:18" ht="15" customHeight="1" x14ac:dyDescent="0.2">
      <c r="A14" s="3">
        <f>'2_CVaR_t3'!A14</f>
        <v>42310</v>
      </c>
      <c r="B14" s="5">
        <f>'2_CVaR_t3'!D14-1</f>
        <v>-1.6528965281913388E-2</v>
      </c>
      <c r="C14" s="5">
        <f>'Stocks Returns'!B10</f>
        <v>2.1059782608695565E-2</v>
      </c>
      <c r="D14" s="5">
        <f>'Stocks Returns'!C10</f>
        <v>-3.0420211394689312E-2</v>
      </c>
      <c r="E14" s="5">
        <f>'Stocks Returns'!D10</f>
        <v>1.2424932698281266E-2</v>
      </c>
      <c r="F14" s="5">
        <f>'Stocks Returns'!E10</f>
        <v>2.9803186504217427E-2</v>
      </c>
      <c r="G14" s="5">
        <f t="shared" si="0"/>
        <v>3.8179792765164561E-2</v>
      </c>
      <c r="H14" s="5">
        <f t="shared" si="1"/>
        <v>-5.8870834900665511E-3</v>
      </c>
      <c r="I14" s="5">
        <f t="shared" si="2"/>
        <v>3.954829537639256E-2</v>
      </c>
      <c r="J14" s="5">
        <f t="shared" si="3"/>
        <v>4.7328308981145158E-2</v>
      </c>
      <c r="N14" s="12" t="s">
        <v>21</v>
      </c>
      <c r="O14" s="5">
        <f>SLOPE(F$6:F$2545,$B$6:$B$2545)</f>
        <v>1.0582185288157466</v>
      </c>
      <c r="P14" s="24">
        <f>INTERCEPT(F$6:F$2545,$B$6:$B$2545)</f>
        <v>-3.3865153454791844E-5</v>
      </c>
      <c r="Q14" s="24">
        <f>VARP(J$6:J$2545)</f>
        <v>4.6887996050138162E-4</v>
      </c>
      <c r="R14" s="24">
        <f>P14+O14*$N$4</f>
        <v>5.084318104738953E-4</v>
      </c>
    </row>
    <row r="15" spans="1:18" ht="15" customHeight="1" x14ac:dyDescent="0.2">
      <c r="A15" s="3">
        <f>'2_CVaR_t3'!A15</f>
        <v>42311</v>
      </c>
      <c r="B15" s="5">
        <f>'2_CVaR_t3'!D15-1</f>
        <v>2.0564309329375696E-2</v>
      </c>
      <c r="C15" s="5">
        <f>'Stocks Returns'!B11</f>
        <v>3.3932135728542923E-2</v>
      </c>
      <c r="D15" s="5">
        <f>'Stocks Returns'!C11</f>
        <v>3.5628822121776205E-2</v>
      </c>
      <c r="E15" s="5">
        <f>'Stocks Returns'!D11</f>
        <v>-1.4317856412354724E-3</v>
      </c>
      <c r="F15" s="5">
        <f>'Stocks Returns'!E11</f>
        <v>3.2580997451765459E-2</v>
      </c>
      <c r="G15" s="5">
        <f t="shared" si="0"/>
        <v>1.3644747600612711E-2</v>
      </c>
      <c r="H15" s="5">
        <f t="shared" si="1"/>
        <v>5.2099750639835428E-3</v>
      </c>
      <c r="I15" s="5">
        <f t="shared" si="2"/>
        <v>-3.4999611111635201E-2</v>
      </c>
      <c r="J15" s="5">
        <f t="shared" si="3"/>
        <v>1.0853329440576369E-2</v>
      </c>
    </row>
    <row r="16" spans="1:18" ht="15" customHeight="1" x14ac:dyDescent="0.2">
      <c r="A16" s="3">
        <f>'2_CVaR_t3'!A16</f>
        <v>42312</v>
      </c>
      <c r="B16" s="5">
        <f>'2_CVaR_t3'!D16-1</f>
        <v>3.6828617576196709E-3</v>
      </c>
      <c r="C16" s="5">
        <f>'Stocks Returns'!B12</f>
        <v>-2.5096525096525046E-2</v>
      </c>
      <c r="D16" s="5">
        <f>'Stocks Returns'!C12</f>
        <v>5.7766367137355168E-3</v>
      </c>
      <c r="E16" s="5">
        <f>'Stocks Returns'!D12</f>
        <v>3.4821794346580059E-3</v>
      </c>
      <c r="F16" s="5">
        <f>'Stocks Returns'!E12</f>
        <v>-6.8746694870437386E-3</v>
      </c>
      <c r="G16" s="5">
        <f t="shared" si="0"/>
        <v>-2.8359505442951613E-2</v>
      </c>
      <c r="H16" s="5">
        <f t="shared" si="1"/>
        <v>3.6687537333422466E-4</v>
      </c>
      <c r="I16" s="5">
        <f t="shared" si="2"/>
        <v>-2.4645982438367929E-3</v>
      </c>
      <c r="J16" s="5">
        <f t="shared" si="3"/>
        <v>-1.0738076884569009E-2</v>
      </c>
      <c r="M16" s="2"/>
    </row>
    <row r="17" spans="1:18" ht="23.25" customHeight="1" x14ac:dyDescent="0.2">
      <c r="A17" s="3">
        <f>'2_CVaR_t3'!A17</f>
        <v>42313</v>
      </c>
      <c r="B17" s="5">
        <f>'2_CVaR_t3'!D17-1</f>
        <v>4.864267592775029E-3</v>
      </c>
      <c r="C17" s="5">
        <f>'Stocks Returns'!B13</f>
        <v>-2.6072607260726022E-2</v>
      </c>
      <c r="D17" s="5">
        <f>'Stocks Returns'!C13</f>
        <v>1.1614550095724541E-2</v>
      </c>
      <c r="E17" s="5">
        <f>'Stocks Returns'!D13</f>
        <v>-2.2045315370483931E-2</v>
      </c>
      <c r="F17" s="5">
        <f>'Stocks Returns'!E13</f>
        <v>-1.0649627263046302E-3</v>
      </c>
      <c r="G17" s="5">
        <f t="shared" si="0"/>
        <v>-3.0526998154597754E-2</v>
      </c>
      <c r="H17" s="5">
        <f t="shared" si="1"/>
        <v>4.4545905171188872E-3</v>
      </c>
      <c r="I17" s="5">
        <f t="shared" si="2"/>
        <v>-2.9925082912304005E-2</v>
      </c>
      <c r="J17" s="5">
        <f t="shared" si="3"/>
        <v>-6.1785556686423434E-3</v>
      </c>
      <c r="N17" s="11" t="s">
        <v>120</v>
      </c>
      <c r="O17" s="11" t="s">
        <v>79</v>
      </c>
      <c r="P17" s="11" t="s">
        <v>19</v>
      </c>
      <c r="Q17" s="11" t="s">
        <v>20</v>
      </c>
      <c r="R17" s="11" t="s">
        <v>21</v>
      </c>
    </row>
    <row r="18" spans="1:18" ht="15" customHeight="1" x14ac:dyDescent="0.2">
      <c r="A18" s="3">
        <f>'2_CVaR_t3'!A18</f>
        <v>42314</v>
      </c>
      <c r="B18" s="5">
        <f>'2_CVaR_t3'!D18-1</f>
        <v>-3.8045804664674776E-3</v>
      </c>
      <c r="C18" s="5">
        <f>'Stocks Returns'!B14</f>
        <v>-1.6943409013893573E-2</v>
      </c>
      <c r="D18" s="5">
        <f>'Stocks Returns'!C14</f>
        <v>-6.434519303557984E-3</v>
      </c>
      <c r="E18" s="5">
        <f>'Stocks Returns'!D14</f>
        <v>-1.2523481527864089E-3</v>
      </c>
      <c r="F18" s="5">
        <f>'Stocks Returns'!E14</f>
        <v>-9.0618336886992834E-3</v>
      </c>
      <c r="G18" s="5">
        <f t="shared" si="0"/>
        <v>-1.2655539877686067E-2</v>
      </c>
      <c r="H18" s="5">
        <f t="shared" si="1"/>
        <v>-7.5198043745911686E-4</v>
      </c>
      <c r="I18" s="5">
        <f t="shared" si="2"/>
        <v>5.0516600466223513E-3</v>
      </c>
      <c r="J18" s="5">
        <f t="shared" si="3"/>
        <v>-5.0018909912581504E-3</v>
      </c>
      <c r="N18" s="8" t="s">
        <v>79</v>
      </c>
      <c r="O18" s="24">
        <f>$O$11*$O$11*$N$5+$Q$11</f>
        <v>8.2000486297995675E-4</v>
      </c>
      <c r="P18" s="24">
        <f>$O$11*$O$12*$N$5</f>
        <v>1.5312088359946611E-4</v>
      </c>
      <c r="Q18" s="24">
        <f>$O$11*$O$13*$N$5</f>
        <v>1.6911290926954837E-4</v>
      </c>
      <c r="R18" s="24">
        <f>$O$11*$O$14*$N$5</f>
        <v>1.0937590445832044E-4</v>
      </c>
    </row>
    <row r="19" spans="1:18" ht="15" customHeight="1" x14ac:dyDescent="0.2">
      <c r="A19" s="3">
        <f>'2_CVaR_t3'!A19</f>
        <v>42317</v>
      </c>
      <c r="B19" s="5">
        <f>'2_CVaR_t3'!D19-1</f>
        <v>-5.2560567317613271E-3</v>
      </c>
      <c r="C19" s="5">
        <f>'Stocks Returns'!B15</f>
        <v>-3.4470872113068207E-4</v>
      </c>
      <c r="D19" s="5">
        <f>'Stocks Returns'!C15</f>
        <v>-9.0158730158729217E-3</v>
      </c>
      <c r="E19" s="5">
        <f>'Stocks Returns'!D15</f>
        <v>-7.3145245559047556E-4</v>
      </c>
      <c r="F19" s="5">
        <f>'Stocks Returns'!E15</f>
        <v>-2.0261789492558746E-2</v>
      </c>
      <c r="G19" s="5">
        <f t="shared" si="0"/>
        <v>5.4069284788345251E-3</v>
      </c>
      <c r="H19" s="5">
        <f t="shared" si="1"/>
        <v>-1.1830390295720482E-3</v>
      </c>
      <c r="I19" s="5">
        <f t="shared" si="2"/>
        <v>7.9474288180665462E-3</v>
      </c>
      <c r="J19" s="5">
        <f t="shared" si="3"/>
        <v>-1.4665867717047382E-2</v>
      </c>
      <c r="N19" s="8" t="s">
        <v>19</v>
      </c>
      <c r="O19" s="24">
        <f>$O$12*$O$11*$N$5</f>
        <v>1.5312088359946611E-4</v>
      </c>
      <c r="P19" s="24">
        <f>$O$12*$O$12*$N$5+$Q$12</f>
        <v>2.3286428842109034E-4</v>
      </c>
      <c r="Q19" s="24">
        <f>$O$12*$O$13*$N$5</f>
        <v>2.4842915525288335E-4</v>
      </c>
      <c r="R19" s="24">
        <f>$O$12*$O$14*$N$5</f>
        <v>1.6067468572899437E-4</v>
      </c>
    </row>
    <row r="20" spans="1:18" ht="15" customHeight="1" x14ac:dyDescent="0.2">
      <c r="A20" s="3">
        <f>'2_CVaR_t3'!A20</f>
        <v>42318</v>
      </c>
      <c r="B20" s="5">
        <f>'2_CVaR_t3'!D20-1</f>
        <v>9.5482910592035175E-3</v>
      </c>
      <c r="C20" s="5">
        <f>'Stocks Returns'!B16</f>
        <v>3.6551724137930952E-2</v>
      </c>
      <c r="D20" s="5">
        <f>'Stocks Returns'!C16</f>
        <v>1.8452075858534034E-2</v>
      </c>
      <c r="E20" s="5">
        <f>'Stocks Returns'!D16</f>
        <v>-1.3698630136986356E-2</v>
      </c>
      <c r="F20" s="5">
        <f>'Stocks Returns'!E16</f>
        <v>1.8301610541726632E-4</v>
      </c>
      <c r="G20" s="5">
        <f t="shared" si="0"/>
        <v>2.7373643216195342E-2</v>
      </c>
      <c r="H20" s="5">
        <f t="shared" si="1"/>
        <v>4.3529516214323681E-3</v>
      </c>
      <c r="I20" s="5">
        <f t="shared" si="2"/>
        <v>-2.9242292346292428E-2</v>
      </c>
      <c r="J20" s="5">
        <f t="shared" si="3"/>
        <v>-9.8872972585028352E-3</v>
      </c>
      <c r="N20" s="8" t="s">
        <v>20</v>
      </c>
      <c r="O20" s="24">
        <f>$O$13*$O$11*$N$5</f>
        <v>1.6911290926954837E-4</v>
      </c>
      <c r="P20" s="24">
        <f>$O$13*$O$12*$N$5</f>
        <v>2.4842915525288335E-4</v>
      </c>
      <c r="Q20" s="24">
        <f>$O$13*$O$13*$N$5+$Q$13</f>
        <v>6.3214102993046633E-4</v>
      </c>
      <c r="R20" s="24">
        <f>$O$13*$O$14*$N$5</f>
        <v>1.7745563446902265E-4</v>
      </c>
    </row>
    <row r="21" spans="1:18" ht="15" customHeight="1" x14ac:dyDescent="0.2">
      <c r="A21" s="3">
        <f>'2_CVaR_t3'!A21</f>
        <v>42319</v>
      </c>
      <c r="B21" s="5">
        <f>'2_CVaR_t3'!D21-1</f>
        <v>-2.2642897977457332E-3</v>
      </c>
      <c r="C21" s="5">
        <f>'Stocks Returns'!B17</f>
        <v>1.829673985362601E-2</v>
      </c>
      <c r="D21" s="5">
        <f>'Stocks Returns'!C17</f>
        <v>-3.7745344740814923E-3</v>
      </c>
      <c r="E21" s="5">
        <f>'Stocks Returns'!D17</f>
        <v>-1.2722646310431296E-3</v>
      </c>
      <c r="F21" s="5">
        <f>'Stocks Returns'!E17</f>
        <v>-2.2140896614821659E-2</v>
      </c>
      <c r="G21" s="5">
        <f t="shared" si="0"/>
        <v>2.1031274399603454E-2</v>
      </c>
      <c r="H21" s="5">
        <f t="shared" si="1"/>
        <v>-3.7386516922861997E-4</v>
      </c>
      <c r="I21" s="5">
        <f t="shared" si="2"/>
        <v>2.5115543492036049E-3</v>
      </c>
      <c r="J21" s="5">
        <f t="shared" si="3"/>
        <v>-1.9710918042783875E-2</v>
      </c>
      <c r="N21" s="8" t="s">
        <v>21</v>
      </c>
      <c r="O21" s="24">
        <f>$O$14*$O$11*$N$5</f>
        <v>1.0937590445832044E-4</v>
      </c>
      <c r="P21" s="24">
        <f>$O$14*$O$12*$N$5</f>
        <v>1.6067468572899437E-4</v>
      </c>
      <c r="Q21" s="24">
        <f>$O$14*$O$13*$N$5</f>
        <v>1.7745563446902265E-4</v>
      </c>
      <c r="R21" s="24">
        <f>$O$14*$O$14*$N$5+$Q$14</f>
        <v>5.8365162757936882E-4</v>
      </c>
    </row>
    <row r="22" spans="1:18" ht="15" customHeight="1" x14ac:dyDescent="0.2">
      <c r="A22" s="3">
        <f>'2_CVaR_t3'!A22</f>
        <v>42320</v>
      </c>
      <c r="B22" s="5">
        <f>'2_CVaR_t3'!D22-1</f>
        <v>-7.6734367030418804E-3</v>
      </c>
      <c r="C22" s="5">
        <f>'Stocks Returns'!B18</f>
        <v>-1.4701078079059071E-2</v>
      </c>
      <c r="D22" s="5">
        <f>'Stocks Returns'!C18</f>
        <v>-1.0987623137155955E-2</v>
      </c>
      <c r="E22" s="5">
        <f>'Stocks Returns'!D18</f>
        <v>-1.5498938428874842E-2</v>
      </c>
      <c r="F22" s="5">
        <f>'Stocks Returns'!E18</f>
        <v>-2.7507485029940049E-2</v>
      </c>
      <c r="G22" s="5">
        <f t="shared" si="0"/>
        <v>-6.5115893726404514E-3</v>
      </c>
      <c r="H22" s="5">
        <f t="shared" si="1"/>
        <v>4.2644774582010526E-4</v>
      </c>
      <c r="I22" s="5">
        <f t="shared" si="2"/>
        <v>-2.864793992262157E-3</v>
      </c>
      <c r="J22" s="5">
        <f t="shared" si="3"/>
        <v>-1.9353446977631528E-2</v>
      </c>
    </row>
    <row r="23" spans="1:18" ht="15" customHeight="1" x14ac:dyDescent="0.2">
      <c r="A23" s="3">
        <f>'2_CVaR_t3'!A23</f>
        <v>42321</v>
      </c>
      <c r="B23" s="5">
        <f>'2_CVaR_t3'!D23-1</f>
        <v>-2.8054421472573088E-3</v>
      </c>
      <c r="C23" s="5">
        <f>'Stocks Returns'!B19</f>
        <v>-5.9681697612732343E-3</v>
      </c>
      <c r="D23" s="5">
        <f>'Stocks Returns'!C19</f>
        <v>-2.5539522410931159E-3</v>
      </c>
      <c r="E23" s="5">
        <f>'Stocks Returns'!D19</f>
        <v>-1.5742937243907629E-2</v>
      </c>
      <c r="F23" s="5">
        <f>'Stocks Returns'!E19</f>
        <v>-2.6938618433711703E-3</v>
      </c>
      <c r="G23" s="5">
        <f t="shared" si="0"/>
        <v>-2.6879001276592547E-3</v>
      </c>
      <c r="H23" s="5">
        <f t="shared" si="1"/>
        <v>1.6484093023889672E-3</v>
      </c>
      <c r="I23" s="5">
        <f t="shared" si="2"/>
        <v>-1.1073696865701595E-2</v>
      </c>
      <c r="J23" s="5">
        <f t="shared" si="3"/>
        <v>3.0877417183194011E-4</v>
      </c>
      <c r="M23" s="8" t="s">
        <v>121</v>
      </c>
    </row>
    <row r="24" spans="1:18" ht="15" customHeight="1" x14ac:dyDescent="0.2">
      <c r="A24" s="3">
        <f>'2_CVaR_t3'!A24</f>
        <v>42324</v>
      </c>
      <c r="B24" s="5">
        <f>'2_CVaR_t3'!D24-1</f>
        <v>6.4828661144176181E-3</v>
      </c>
      <c r="C24" s="5">
        <f>'Stocks Returns'!B20</f>
        <v>2.0346897931954544E-2</v>
      </c>
      <c r="D24" s="5">
        <f>'Stocks Returns'!C20</f>
        <v>1.0113941876840338E-2</v>
      </c>
      <c r="E24" s="5">
        <f>'Stocks Returns'!D20</f>
        <v>6.7922874671342282E-3</v>
      </c>
      <c r="F24" s="5">
        <f>'Stocks Returns'!E20</f>
        <v>4.9006366968936899E-2</v>
      </c>
      <c r="G24" s="5">
        <f t="shared" si="0"/>
        <v>1.4260201446405638E-2</v>
      </c>
      <c r="H24" s="5">
        <f t="shared" si="1"/>
        <v>5.561032657796644E-4</v>
      </c>
      <c r="I24" s="5">
        <f t="shared" si="2"/>
        <v>-3.7357948552853223E-3</v>
      </c>
      <c r="J24" s="5">
        <f t="shared" si="3"/>
        <v>4.2179943080283222E-2</v>
      </c>
      <c r="M24" s="2" t="s">
        <v>122</v>
      </c>
    </row>
    <row r="25" spans="1:18" ht="23.25" customHeight="1" x14ac:dyDescent="0.2">
      <c r="A25" s="3">
        <f>'2_CVaR_t3'!A25</f>
        <v>42325</v>
      </c>
      <c r="B25" s="5">
        <f>'2_CVaR_t3'!D25-1</f>
        <v>-2.365556497873067E-4</v>
      </c>
      <c r="C25" s="5">
        <f>'Stocks Returns'!B21</f>
        <v>-1.6018306636155555E-2</v>
      </c>
      <c r="D25" s="5">
        <f>'Stocks Returns'!C21</f>
        <v>-8.8719898605837955E-4</v>
      </c>
      <c r="E25" s="5">
        <f>'Stocks Returns'!D21</f>
        <v>2.8291621327529715E-3</v>
      </c>
      <c r="F25" s="5">
        <f>'Stocks Returns'!E21</f>
        <v>-8.6444730549934956E-3</v>
      </c>
      <c r="G25" s="5">
        <f t="shared" si="0"/>
        <v>-1.5328678065248659E-2</v>
      </c>
      <c r="H25" s="5">
        <f t="shared" si="1"/>
        <v>-4.905242677372087E-4</v>
      </c>
      <c r="I25" s="5">
        <f t="shared" si="2"/>
        <v>3.2952477508594062E-3</v>
      </c>
      <c r="J25" s="5">
        <f t="shared" si="3"/>
        <v>-8.3602803298377278E-3</v>
      </c>
      <c r="N25" s="11" t="s">
        <v>26</v>
      </c>
      <c r="O25" s="11" t="s">
        <v>32</v>
      </c>
      <c r="P25" s="11" t="s">
        <v>123</v>
      </c>
      <c r="Q25" s="11" t="s">
        <v>124</v>
      </c>
      <c r="R25" s="11" t="s">
        <v>125</v>
      </c>
    </row>
    <row r="26" spans="1:18" ht="15" customHeight="1" x14ac:dyDescent="0.2">
      <c r="A26" s="3">
        <f>'2_CVaR_t3'!A26</f>
        <v>42326</v>
      </c>
      <c r="B26" s="5">
        <f>'2_CVaR_t3'!D26-1</f>
        <v>1.3705866162772917E-2</v>
      </c>
      <c r="C26" s="5">
        <f>'Stocks Returns'!B22</f>
        <v>2.2591362126245906E-2</v>
      </c>
      <c r="D26" s="5">
        <f>'Stocks Returns'!C22</f>
        <v>2.0677407078523391E-2</v>
      </c>
      <c r="E26" s="5">
        <f>'Stocks Returns'!D22</f>
        <v>1.953125E-2</v>
      </c>
      <c r="F26" s="5">
        <f>'Stocks Returns'!E22</f>
        <v>1.0760667903525034E-2</v>
      </c>
      <c r="G26" s="5">
        <f t="shared" si="0"/>
        <v>9.2204977572060733E-3</v>
      </c>
      <c r="H26" s="5">
        <f t="shared" si="1"/>
        <v>4.190271437278098E-4</v>
      </c>
      <c r="I26" s="5">
        <f t="shared" si="2"/>
        <v>-2.8149438136606079E-3</v>
      </c>
      <c r="J26" s="5">
        <f t="shared" si="3"/>
        <v>-3.7092684699352538E-3</v>
      </c>
      <c r="N26" s="12" t="s">
        <v>79</v>
      </c>
      <c r="O26" s="14">
        <v>0.92110958062632897</v>
      </c>
      <c r="P26" s="24">
        <f>R11</f>
        <v>6.5732291991804366E-5</v>
      </c>
      <c r="Q26" s="24">
        <f>O26*P26</f>
        <v>6.0546643910178323E-5</v>
      </c>
      <c r="R26" s="24">
        <f>SUMPRODUCT($O$26:$O$29,O$18:O$21)</f>
        <v>7.6394304642310971E-4</v>
      </c>
    </row>
    <row r="27" spans="1:18" ht="15" customHeight="1" x14ac:dyDescent="0.2">
      <c r="A27" s="3">
        <f>'2_CVaR_t3'!A27</f>
        <v>42327</v>
      </c>
      <c r="B27" s="5">
        <f>'2_CVaR_t3'!D27-1</f>
        <v>-1.8325342648559673E-3</v>
      </c>
      <c r="C27" s="5">
        <f>'Stocks Returns'!B23</f>
        <v>-7.1474983755686061E-3</v>
      </c>
      <c r="D27" s="5">
        <f>'Stocks Returns'!C23</f>
        <v>-3.8528461347251408E-3</v>
      </c>
      <c r="E27" s="5">
        <f>'Stocks Returns'!D23</f>
        <v>4.2571306939123144E-3</v>
      </c>
      <c r="F27" s="5">
        <f>'Stocks Returns'!E23</f>
        <v>-1.6886930983847193E-2</v>
      </c>
      <c r="G27" s="5">
        <f t="shared" si="0"/>
        <v>-4.848375675796433E-3</v>
      </c>
      <c r="H27" s="5">
        <f t="shared" si="1"/>
        <v>-1.0918027319225003E-3</v>
      </c>
      <c r="I27" s="5">
        <f t="shared" si="2"/>
        <v>7.3345209062659466E-3</v>
      </c>
      <c r="J27" s="5">
        <f t="shared" si="3"/>
        <v>-1.4913844116632073E-2</v>
      </c>
      <c r="N27" s="12" t="s">
        <v>19</v>
      </c>
      <c r="O27" s="14">
        <v>0</v>
      </c>
      <c r="P27" s="24">
        <f>R12</f>
        <v>7.1296062466682456E-4</v>
      </c>
      <c r="Q27" s="24">
        <f>O27*P27</f>
        <v>0</v>
      </c>
      <c r="R27" s="24">
        <f>SUMPRODUCT($O$26:$O$29,P$18:P$21)</f>
        <v>1.5371680621733029E-4</v>
      </c>
    </row>
    <row r="28" spans="1:18" ht="15" customHeight="1" x14ac:dyDescent="0.2">
      <c r="A28" s="3">
        <f>'2_CVaR_t3'!A28</f>
        <v>42328</v>
      </c>
      <c r="B28" s="5">
        <f>'2_CVaR_t3'!D28-1</f>
        <v>6.8873729529195238E-4</v>
      </c>
      <c r="C28" s="5">
        <f>'Stocks Returns'!B24</f>
        <v>6.8717277486911588E-3</v>
      </c>
      <c r="D28" s="5">
        <f>'Stocks Returns'!C24</f>
        <v>4.9906425452261871E-4</v>
      </c>
      <c r="E28" s="5">
        <f>'Stocks Returns'!D24</f>
        <v>4.2390843577788662E-3</v>
      </c>
      <c r="F28" s="5">
        <f>'Stocks Returns'!E24</f>
        <v>-1.1762509335324967E-2</v>
      </c>
      <c r="G28" s="5">
        <f t="shared" si="0"/>
        <v>6.6282275492470432E-3</v>
      </c>
      <c r="H28" s="5">
        <f t="shared" si="1"/>
        <v>-4.7503983500565903E-4</v>
      </c>
      <c r="I28" s="5">
        <f t="shared" si="2"/>
        <v>3.1912263079082455E-3</v>
      </c>
      <c r="J28" s="5">
        <f t="shared" si="3"/>
        <v>-1.2457478749234561E-2</v>
      </c>
      <c r="N28" s="12" t="s">
        <v>20</v>
      </c>
      <c r="O28" s="14">
        <v>9.96096732433475E-19</v>
      </c>
      <c r="P28" s="24">
        <f>R13</f>
        <v>7.5944062410019883E-4</v>
      </c>
      <c r="Q28" s="24">
        <f>O28*P28</f>
        <v>7.5647632414344706E-22</v>
      </c>
      <c r="R28" s="24">
        <f>SUMPRODUCT($O$26:$O$29,Q$18:Q$21)</f>
        <v>1.6977107035925411E-4</v>
      </c>
    </row>
    <row r="29" spans="1:18" ht="15" customHeight="1" x14ac:dyDescent="0.2">
      <c r="A29" s="3">
        <f>'2_CVaR_t3'!A29</f>
        <v>42331</v>
      </c>
      <c r="B29" s="5">
        <f>'2_CVaR_t3'!D29-1</f>
        <v>-1.9653392628976585E-3</v>
      </c>
      <c r="C29" s="5">
        <f>'Stocks Returns'!B25</f>
        <v>-1.9499512512186623E-3</v>
      </c>
      <c r="D29" s="5">
        <f>'Stocks Returns'!C25</f>
        <v>-9.9763062726021534E-4</v>
      </c>
      <c r="E29" s="5">
        <f>'Stocks Returns'!D25</f>
        <v>-1.6462642465175148E-2</v>
      </c>
      <c r="F29" s="5">
        <f>'Stocks Returns'!E25</f>
        <v>6.6125070848290779E-3</v>
      </c>
      <c r="G29" s="5">
        <f t="shared" si="0"/>
        <v>4.8310110313279277E-4</v>
      </c>
      <c r="H29" s="5">
        <f t="shared" si="1"/>
        <v>1.9601572529105568E-3</v>
      </c>
      <c r="I29" s="5">
        <f t="shared" si="2"/>
        <v>-1.3167959678691166E-2</v>
      </c>
      <c r="J29" s="5">
        <f t="shared" si="3"/>
        <v>8.7261306616912542E-3</v>
      </c>
      <c r="N29" s="12" t="s">
        <v>21</v>
      </c>
      <c r="O29" s="14">
        <v>7.8890419373670695E-2</v>
      </c>
      <c r="P29" s="24">
        <f>R14</f>
        <v>5.084318104738953E-4</v>
      </c>
      <c r="Q29" s="24">
        <f>O29*P29</f>
        <v>4.0110398751200259E-5</v>
      </c>
      <c r="R29" s="24">
        <f>SUMPRODUCT($O$26:$O$29,R$18:R$21)</f>
        <v>1.4679171515409085E-4</v>
      </c>
    </row>
    <row r="30" spans="1:18" ht="15" customHeight="1" x14ac:dyDescent="0.2">
      <c r="A30" s="3">
        <f>'2_CVaR_t3'!A30</f>
        <v>42332</v>
      </c>
      <c r="B30" s="5">
        <f>'2_CVaR_t3'!D30-1</f>
        <v>-1.1153860689450124E-3</v>
      </c>
      <c r="C30" s="5">
        <f>'Stocks Returns'!B26</f>
        <v>7.815043959622292E-3</v>
      </c>
      <c r="D30" s="5">
        <f>'Stocks Returns'!C26</f>
        <v>-3.9945075521157225E-3</v>
      </c>
      <c r="E30" s="5">
        <f>'Stocks Returns'!D26</f>
        <v>1.3519313304720892E-2</v>
      </c>
      <c r="F30" s="5">
        <f>'Stocks Returns'!E26</f>
        <v>3.828828828828823E-2</v>
      </c>
      <c r="G30" s="5">
        <f t="shared" si="0"/>
        <v>9.3909453079634182E-3</v>
      </c>
      <c r="H30" s="5">
        <f t="shared" si="1"/>
        <v>-2.295886114454073E-3</v>
      </c>
      <c r="I30" s="5">
        <f t="shared" si="2"/>
        <v>1.5423321642745463E-2</v>
      </c>
      <c r="J30" s="5">
        <f t="shared" si="3"/>
        <v>3.9502475646683591E-2</v>
      </c>
      <c r="N30" s="8" t="s">
        <v>52</v>
      </c>
      <c r="O30" s="20">
        <f>SUM(O26:O29)</f>
        <v>0.99999999999999967</v>
      </c>
    </row>
    <row r="31" spans="1:18" ht="15" customHeight="1" x14ac:dyDescent="0.2">
      <c r="A31" s="3">
        <f>'2_CVaR_t3'!A31</f>
        <v>42333</v>
      </c>
      <c r="B31" s="5">
        <f>'2_CVaR_t3'!D31-1</f>
        <v>-1.7835899724288895E-3</v>
      </c>
      <c r="C31" s="5">
        <f>'Stocks Returns'!B27</f>
        <v>5.4927302100162834E-3</v>
      </c>
      <c r="D31" s="5">
        <f>'Stocks Returns'!C27</f>
        <v>-2.8825667376864983E-3</v>
      </c>
      <c r="E31" s="5">
        <f>'Stocks Returns'!D27</f>
        <v>-1.6938386618674528E-3</v>
      </c>
      <c r="F31" s="5">
        <f>'Stocks Returns'!E27</f>
        <v>-1.6992046276211092E-2</v>
      </c>
      <c r="G31" s="5">
        <f t="shared" si="0"/>
        <v>7.7424941335748681E-3</v>
      </c>
      <c r="H31" s="5">
        <f t="shared" si="1"/>
        <v>-1.9403204596938044E-4</v>
      </c>
      <c r="I31" s="5">
        <f t="shared" si="2"/>
        <v>1.303469991453819E-3</v>
      </c>
      <c r="J31" s="5">
        <f t="shared" si="3"/>
        <v>-1.5070753166122084E-2</v>
      </c>
      <c r="N31" s="8" t="s">
        <v>126</v>
      </c>
      <c r="O31" s="24">
        <f>SUM(Q26:Q29)</f>
        <v>1.0065704266137859E-4</v>
      </c>
    </row>
    <row r="32" spans="1:18" ht="15" customHeight="1" x14ac:dyDescent="0.2">
      <c r="A32" s="3">
        <f>'2_CVaR_t3'!A32</f>
        <v>42334</v>
      </c>
      <c r="B32" s="5">
        <f>'2_CVaR_t3'!D32-1</f>
        <v>3.3619452249000759E-5</v>
      </c>
      <c r="C32" s="5">
        <f>'Stocks Returns'!B28</f>
        <v>0</v>
      </c>
      <c r="D32" s="5">
        <f>'Stocks Returns'!C28</f>
        <v>0</v>
      </c>
      <c r="E32" s="5">
        <f>'Stocks Returns'!D28</f>
        <v>0</v>
      </c>
      <c r="F32" s="5">
        <f>'Stocks Returns'!E28</f>
        <v>0</v>
      </c>
      <c r="G32" s="5">
        <f t="shared" si="0"/>
        <v>4.1716549628461653E-4</v>
      </c>
      <c r="H32" s="5">
        <f t="shared" si="1"/>
        <v>-3.5772302638354477E-6</v>
      </c>
      <c r="I32" s="5">
        <f t="shared" si="2"/>
        <v>2.403114536009206E-5</v>
      </c>
      <c r="J32" s="5">
        <f t="shared" si="3"/>
        <v>-1.7115738437369847E-6</v>
      </c>
      <c r="N32" s="8" t="s">
        <v>127</v>
      </c>
      <c r="O32" s="24">
        <f>SUMPRODUCT(O26:O29,R26:R29)</f>
        <v>7.1525571908227737E-4</v>
      </c>
    </row>
    <row r="33" spans="1:15" ht="15" customHeight="1" x14ac:dyDescent="0.2">
      <c r="A33" s="3">
        <f>'2_CVaR_t3'!A33</f>
        <v>42335</v>
      </c>
      <c r="B33" s="5">
        <f>'2_CVaR_t3'!D33-1</f>
        <v>3.0621197900029262E-3</v>
      </c>
      <c r="C33" s="5">
        <f>'Stocks Returns'!B29</f>
        <v>-1.2853470437018677E-3</v>
      </c>
      <c r="D33" s="5">
        <f>'Stocks Returns'!C29</f>
        <v>3.5193564605329186E-3</v>
      </c>
      <c r="E33" s="5">
        <f>'Stocks Returns'!D29</f>
        <v>1.1452810180275774E-2</v>
      </c>
      <c r="F33" s="5">
        <f>'Stocks Returns'!E29</f>
        <v>-1.655020228025017E-2</v>
      </c>
      <c r="G33" s="5">
        <f t="shared" si="0"/>
        <v>-3.9223286812569823E-3</v>
      </c>
      <c r="H33" s="5">
        <f t="shared" si="1"/>
        <v>-9.7080429404642569E-4</v>
      </c>
      <c r="I33" s="5">
        <f t="shared" si="2"/>
        <v>6.5216766567685516E-3</v>
      </c>
      <c r="J33" s="5">
        <f t="shared" si="3"/>
        <v>-1.9756729026029859E-2</v>
      </c>
      <c r="N33" s="8" t="s">
        <v>128</v>
      </c>
      <c r="O33" s="5">
        <f>SQRT(O32)</f>
        <v>2.6744265162503108E-2</v>
      </c>
    </row>
    <row r="34" spans="1:15" ht="15" customHeight="1" x14ac:dyDescent="0.2">
      <c r="A34" s="3">
        <f>'2_CVaR_t3'!A34</f>
        <v>42338</v>
      </c>
      <c r="B34" s="5">
        <f>'2_CVaR_t3'!D34-1</f>
        <v>-4.9252928482806935E-3</v>
      </c>
      <c r="C34" s="5">
        <f>'Stocks Returns'!B30</f>
        <v>1.9305019305020377E-3</v>
      </c>
      <c r="D34" s="5">
        <f>'Stocks Returns'!C30</f>
        <v>-1.0395791583166281E-2</v>
      </c>
      <c r="E34" s="5">
        <f>'Stocks Returns'!D30</f>
        <v>1.2371566366114584E-2</v>
      </c>
      <c r="F34" s="5">
        <f>'Stocks Returns'!E30</f>
        <v>1.0658189977561738E-2</v>
      </c>
      <c r="G34" s="5">
        <f t="shared" si="0"/>
        <v>7.3485741794858334E-3</v>
      </c>
      <c r="H34" s="5">
        <f t="shared" si="1"/>
        <v>-3.0529690297726357E-3</v>
      </c>
      <c r="I34" s="5">
        <f t="shared" si="2"/>
        <v>2.0509259154920342E-2</v>
      </c>
      <c r="J34" s="5">
        <f t="shared" si="3"/>
        <v>1.5904091282910843E-2</v>
      </c>
      <c r="N34" s="8" t="s">
        <v>129</v>
      </c>
      <c r="O34" s="20">
        <f>O33*SQRT(252)</f>
        <v>0.42455204770290994</v>
      </c>
    </row>
    <row r="35" spans="1:15" ht="15" customHeight="1" x14ac:dyDescent="0.2">
      <c r="A35" s="3">
        <f>'2_CVaR_t3'!A35</f>
        <v>42339</v>
      </c>
      <c r="B35" s="5">
        <f>'2_CVaR_t3'!D35-1</f>
        <v>7.0123763363976188E-3</v>
      </c>
      <c r="C35" s="5">
        <f>'Stocks Returns'!B31</f>
        <v>-1.9267822736031004E-3</v>
      </c>
      <c r="D35" s="5">
        <f>'Stocks Returns'!C31</f>
        <v>1.1390963169219059E-2</v>
      </c>
      <c r="E35" s="5">
        <f>'Stocks Returns'!D31</f>
        <v>4.3496271748135751E-3</v>
      </c>
      <c r="F35" s="5">
        <f>'Stocks Returns'!E31</f>
        <v>1.0360777058279425E-2</v>
      </c>
      <c r="G35" s="5">
        <f t="shared" si="0"/>
        <v>-8.5474731281268649E-3</v>
      </c>
      <c r="H35" s="5">
        <f t="shared" si="1"/>
        <v>1.0486795943338029E-3</v>
      </c>
      <c r="I35" s="5">
        <f t="shared" si="2"/>
        <v>-7.0448279563028789E-3</v>
      </c>
      <c r="J35" s="5">
        <f t="shared" si="3"/>
        <v>2.9740156415291727E-3</v>
      </c>
      <c r="N35" s="8" t="s">
        <v>130</v>
      </c>
      <c r="O35" s="33">
        <f>O31-N7</f>
        <v>1.6263032587282567E-19</v>
      </c>
    </row>
    <row r="36" spans="1:15" ht="15" customHeight="1" x14ac:dyDescent="0.2">
      <c r="A36" s="3">
        <f>'2_CVaR_t3'!A36</f>
        <v>42340</v>
      </c>
      <c r="B36" s="5">
        <f>'2_CVaR_t3'!D36-1</f>
        <v>-9.5344950020364028E-3</v>
      </c>
      <c r="C36" s="5">
        <f>'Stocks Returns'!B32</f>
        <v>-2.89575289575289E-2</v>
      </c>
      <c r="D36" s="5">
        <f>'Stocks Returns'!C32</f>
        <v>-1.0887248154173301E-2</v>
      </c>
      <c r="E36" s="5">
        <f>'Stocks Returns'!D32</f>
        <v>-3.7739740152608947E-2</v>
      </c>
      <c r="F36" s="5">
        <f>'Stocks Returns'!E32</f>
        <v>-3.7722028932430041E-2</v>
      </c>
      <c r="G36" s="5">
        <f t="shared" si="0"/>
        <v>-1.8891221616182133E-2</v>
      </c>
      <c r="H36" s="5">
        <f t="shared" si="1"/>
        <v>3.2838947350261622E-3</v>
      </c>
      <c r="I36" s="5">
        <f t="shared" si="2"/>
        <v>-2.20605736584061E-2</v>
      </c>
      <c r="J36" s="5">
        <f t="shared" si="3"/>
        <v>-2.7598584504919199E-2</v>
      </c>
    </row>
    <row r="37" spans="1:15" ht="15" customHeight="1" x14ac:dyDescent="0.2">
      <c r="A37" s="3">
        <f>'2_CVaR_t3'!A37</f>
        <v>42341</v>
      </c>
      <c r="B37" s="5">
        <f>'2_CVaR_t3'!D37-1</f>
        <v>-5.8925005397149066E-3</v>
      </c>
      <c r="C37" s="5">
        <f>'Stocks Returns'!B33</f>
        <v>-1.9880715705764551E-3</v>
      </c>
      <c r="D37" s="5">
        <f>'Stocks Returns'!C33</f>
        <v>-9.4888663967611642E-3</v>
      </c>
      <c r="E37" s="5">
        <f>'Stocks Returns'!D33</f>
        <v>-4.9292756108014757E-3</v>
      </c>
      <c r="F37" s="5">
        <f>'Stocks Returns'!E33</f>
        <v>-1.7887725975261559E-2</v>
      </c>
      <c r="G37" s="5">
        <f t="shared" si="0"/>
        <v>4.4053991493259084E-3</v>
      </c>
      <c r="H37" s="5">
        <f t="shared" si="1"/>
        <v>-7.1317027261589248E-4</v>
      </c>
      <c r="I37" s="5">
        <f t="shared" si="2"/>
        <v>4.7909408186012671E-3</v>
      </c>
      <c r="J37" s="5">
        <f t="shared" si="3"/>
        <v>-1.1618307569623666E-2</v>
      </c>
    </row>
    <row r="38" spans="1:15" ht="15" customHeight="1" x14ac:dyDescent="0.2">
      <c r="A38" s="3">
        <f>'2_CVaR_t3'!A38</f>
        <v>42342</v>
      </c>
      <c r="B38" s="5">
        <f>'2_CVaR_t3'!D38-1</f>
        <v>1.7404390124600821E-2</v>
      </c>
      <c r="C38" s="5">
        <f>'Stocks Returns'!B34</f>
        <v>2.0252324037184577E-2</v>
      </c>
      <c r="D38" s="5">
        <f>'Stocks Returns'!C34</f>
        <v>2.6951079320475246E-2</v>
      </c>
      <c r="E38" s="5">
        <f>'Stocks Returns'!D34</f>
        <v>2.0245530906741305E-2</v>
      </c>
      <c r="F38" s="5">
        <f>'Stocks Returns'!E34</f>
        <v>-8.1379577601240483E-3</v>
      </c>
      <c r="G38" s="5">
        <f t="shared" si="0"/>
        <v>3.1516148282291039E-3</v>
      </c>
      <c r="H38" s="5">
        <f t="shared" si="1"/>
        <v>1.2135067752109888E-3</v>
      </c>
      <c r="I38" s="5">
        <f t="shared" si="2"/>
        <v>-8.1521052773041065E-3</v>
      </c>
      <c r="J38" s="5">
        <f t="shared" si="3"/>
        <v>-2.6521740719259647E-2</v>
      </c>
    </row>
    <row r="39" spans="1:15" ht="15" customHeight="1" x14ac:dyDescent="0.2">
      <c r="A39" s="3">
        <f>'2_CVaR_t3'!A39</f>
        <v>42345</v>
      </c>
      <c r="B39" s="5">
        <f>'2_CVaR_t3'!D39-1</f>
        <v>-7.3520869070972106E-3</v>
      </c>
      <c r="C39" s="5">
        <f>'Stocks Returns'!B35</f>
        <v>-9.7624471200785656E-4</v>
      </c>
      <c r="D39" s="5">
        <f>'Stocks Returns'!C35</f>
        <v>-1.0572139303482664E-2</v>
      </c>
      <c r="E39" s="5">
        <f>'Stocks Returns'!D35</f>
        <v>-1.4566181127295685E-2</v>
      </c>
      <c r="F39" s="5">
        <f>'Stocks Returns'!E35</f>
        <v>-4.2977143973432219E-2</v>
      </c>
      <c r="G39" s="5">
        <f t="shared" si="0"/>
        <v>6.8891728539821357E-3</v>
      </c>
      <c r="H39" s="5">
        <f t="shared" si="1"/>
        <v>3.6586668293248602E-4</v>
      </c>
      <c r="I39" s="5">
        <f t="shared" si="2"/>
        <v>-2.4578220555919253E-3</v>
      </c>
      <c r="J39" s="5">
        <f t="shared" si="3"/>
        <v>-3.5163164229423505E-2</v>
      </c>
    </row>
    <row r="40" spans="1:15" ht="15" customHeight="1" x14ac:dyDescent="0.2">
      <c r="A40" s="3">
        <f>'2_CVaR_t3'!A40</f>
        <v>42346</v>
      </c>
      <c r="B40" s="5">
        <f>'2_CVaR_t3'!D40-1</f>
        <v>-4.3331476494693488E-3</v>
      </c>
      <c r="C40" s="5">
        <f>'Stocks Returns'!B36</f>
        <v>-4.1368078175895717E-2</v>
      </c>
      <c r="D40" s="5">
        <f>'Stocks Returns'!C36</f>
        <v>-6.0339409176618508E-3</v>
      </c>
      <c r="E40" s="5">
        <f>'Stocks Returns'!D36</f>
        <v>-1.0068551842330686E-2</v>
      </c>
      <c r="F40" s="5">
        <f>'Stocks Returns'!E36</f>
        <v>-1.4084507042253613E-2</v>
      </c>
      <c r="G40" s="5">
        <f t="shared" si="0"/>
        <v>-3.6547165695798689E-2</v>
      </c>
      <c r="H40" s="5">
        <f t="shared" si="1"/>
        <v>4.3164584352453714E-4</v>
      </c>
      <c r="I40" s="5">
        <f t="shared" si="2"/>
        <v>-2.899713813556257E-3</v>
      </c>
      <c r="J40" s="5">
        <f t="shared" si="3"/>
        <v>-9.4652247580359582E-3</v>
      </c>
    </row>
    <row r="41" spans="1:15" ht="15" customHeight="1" x14ac:dyDescent="0.2">
      <c r="A41" s="3">
        <f>'2_CVaR_t3'!A41</f>
        <v>42347</v>
      </c>
      <c r="B41" s="5">
        <f>'2_CVaR_t3'!D41-1</f>
        <v>-9.9981320852157163E-3</v>
      </c>
      <c r="C41" s="5">
        <f>'Stocks Returns'!B37</f>
        <v>-3.3299354400271874E-2</v>
      </c>
      <c r="D41" s="5">
        <f>'Stocks Returns'!C37</f>
        <v>-1.5049955735424225E-2</v>
      </c>
      <c r="E41" s="5">
        <f>'Stocks Returns'!D37</f>
        <v>-1.5148236312486518E-2</v>
      </c>
      <c r="F41" s="5">
        <f>'Stocks Returns'!E37</f>
        <v>3.5196687370599999E-3</v>
      </c>
      <c r="G41" s="5">
        <f t="shared" si="0"/>
        <v>-2.2765483674143022E-2</v>
      </c>
      <c r="H41" s="5">
        <f t="shared" si="1"/>
        <v>-1.9195589834119543E-4</v>
      </c>
      <c r="I41" s="5">
        <f t="shared" si="2"/>
        <v>1.2895228307271203E-3</v>
      </c>
      <c r="J41" s="5">
        <f t="shared" si="3"/>
        <v>1.4133742516637279E-2</v>
      </c>
    </row>
    <row r="42" spans="1:15" ht="15" customHeight="1" x14ac:dyDescent="0.2">
      <c r="A42" s="3">
        <f>'2_CVaR_t3'!A42</f>
        <v>42348</v>
      </c>
      <c r="B42" s="5">
        <f>'2_CVaR_t3'!D42-1</f>
        <v>1.5166943022317803E-3</v>
      </c>
      <c r="C42" s="5">
        <f>'Stocks Returns'!B38</f>
        <v>-2.1089630931457881E-3</v>
      </c>
      <c r="D42" s="5">
        <f>'Stocks Returns'!C38</f>
        <v>3.0816640986133237E-3</v>
      </c>
      <c r="E42" s="5">
        <f>'Stocks Returns'!D38</f>
        <v>-3.5157108327839026E-3</v>
      </c>
      <c r="F42" s="5">
        <f>'Stocks Returns'!E38</f>
        <v>1.5473488755931575E-2</v>
      </c>
      <c r="G42" s="5">
        <f t="shared" si="0"/>
        <v>-3.1874318373063953E-3</v>
      </c>
      <c r="H42" s="5">
        <f t="shared" si="1"/>
        <v>8.8097990279626705E-4</v>
      </c>
      <c r="I42" s="5">
        <f t="shared" si="2"/>
        <v>-5.9182536607886704E-3</v>
      </c>
      <c r="J42" s="5">
        <f t="shared" si="3"/>
        <v>1.3902359896215428E-2</v>
      </c>
    </row>
    <row r="43" spans="1:15" ht="15" customHeight="1" x14ac:dyDescent="0.2">
      <c r="A43" s="3">
        <f>'2_CVaR_t3'!A43</f>
        <v>42349</v>
      </c>
      <c r="B43" s="5">
        <f>'2_CVaR_t3'!D43-1</f>
        <v>-1.6233031401844733E-2</v>
      </c>
      <c r="C43" s="5">
        <f>'Stocks Returns'!B39</f>
        <v>-3.59281437125748E-2</v>
      </c>
      <c r="D43" s="5">
        <f>'Stocks Returns'!C39</f>
        <v>-2.5729646697388642E-2</v>
      </c>
      <c r="E43" s="5">
        <f>'Stocks Returns'!D39</f>
        <v>-1.5656008820286726E-2</v>
      </c>
      <c r="F43" s="5">
        <f>'Stocks Returns'!E39</f>
        <v>-2.2145469321414035E-2</v>
      </c>
      <c r="G43" s="5">
        <f t="shared" si="0"/>
        <v>-1.9106573546470166E-2</v>
      </c>
      <c r="H43" s="5">
        <f t="shared" si="1"/>
        <v>-1.634931182571818E-3</v>
      </c>
      <c r="I43" s="5">
        <f t="shared" si="2"/>
        <v>1.098315344729248E-2</v>
      </c>
      <c r="J43" s="5">
        <f t="shared" si="3"/>
        <v>-4.9335095596792916E-3</v>
      </c>
    </row>
    <row r="44" spans="1:15" ht="15" customHeight="1" x14ac:dyDescent="0.2">
      <c r="A44" s="3">
        <f>'2_CVaR_t3'!A44</f>
        <v>42352</v>
      </c>
      <c r="B44" s="5">
        <f>'2_CVaR_t3'!D44-1</f>
        <v>5.7643085165599572E-3</v>
      </c>
      <c r="C44" s="5">
        <f>'Stocks Returns'!B40</f>
        <v>-3.3613445378151363E-2</v>
      </c>
      <c r="D44" s="5">
        <f>'Stocks Returns'!C40</f>
        <v>9.9855472342662566E-3</v>
      </c>
      <c r="E44" s="5">
        <f>'Stocks Returns'!D40</f>
        <v>-6.7204301075274309E-4</v>
      </c>
      <c r="F44" s="5">
        <f>'Stocks Returns'!E40</f>
        <v>2.9087886972781973E-2</v>
      </c>
      <c r="G44" s="5">
        <f t="shared" si="0"/>
        <v>-3.8975499174829599E-2</v>
      </c>
      <c r="H44" s="5">
        <f t="shared" si="1"/>
        <v>1.4922185523049743E-3</v>
      </c>
      <c r="I44" s="5">
        <f t="shared" si="2"/>
        <v>-1.0024437426830129E-2</v>
      </c>
      <c r="J44" s="5">
        <f t="shared" si="3"/>
        <v>2.302185404820261E-2</v>
      </c>
    </row>
    <row r="45" spans="1:15" ht="15" customHeight="1" x14ac:dyDescent="0.2">
      <c r="A45" s="3">
        <f>'2_CVaR_t3'!A45</f>
        <v>42353</v>
      </c>
      <c r="B45" s="5">
        <f>'2_CVaR_t3'!D45-1</f>
        <v>1.6055274132055652E-2</v>
      </c>
      <c r="C45" s="5">
        <f>'Stocks Returns'!B41</f>
        <v>2.6465028355386888E-3</v>
      </c>
      <c r="D45" s="5">
        <f>'Stocks Returns'!C41</f>
        <v>2.2765708338753798E-2</v>
      </c>
      <c r="E45" s="5">
        <f>'Stocks Returns'!D41</f>
        <v>3.2728087872674338E-2</v>
      </c>
      <c r="F45" s="5">
        <f>'Stocks Returns'!E41</f>
        <v>2.0795477488390945E-2</v>
      </c>
      <c r="G45" s="5">
        <f t="shared" si="0"/>
        <v>-1.3093665418382569E-2</v>
      </c>
      <c r="H45" s="5">
        <f t="shared" si="1"/>
        <v>-9.7321110778475842E-4</v>
      </c>
      <c r="I45" s="5">
        <f t="shared" si="2"/>
        <v>6.5378451688692663E-3</v>
      </c>
      <c r="J45" s="5">
        <f t="shared" si="3"/>
        <v>3.8393540700882925E-3</v>
      </c>
    </row>
    <row r="46" spans="1:15" ht="15" customHeight="1" x14ac:dyDescent="0.2">
      <c r="A46" s="3">
        <f>'2_CVaR_t3'!A46</f>
        <v>42354</v>
      </c>
      <c r="B46" s="5">
        <f>'2_CVaR_t3'!D46-1</f>
        <v>1.1124811948772351E-2</v>
      </c>
      <c r="C46" s="5">
        <f>'Stocks Returns'!B42</f>
        <v>2.488687782805421E-2</v>
      </c>
      <c r="D46" s="5">
        <f>'Stocks Returns'!C42</f>
        <v>1.5772068176036491E-2</v>
      </c>
      <c r="E46" s="5">
        <f>'Stocks Returns'!D42</f>
        <v>2.2574343390492801E-2</v>
      </c>
      <c r="F46" s="5">
        <f>'Stocks Returns'!E42</f>
        <v>-2.3931962025316444E-2</v>
      </c>
      <c r="G46" s="5">
        <f t="shared" si="0"/>
        <v>1.411892528032232E-2</v>
      </c>
      <c r="H46" s="5">
        <f t="shared" si="1"/>
        <v>-6.6259902294067696E-4</v>
      </c>
      <c r="I46" s="5">
        <f t="shared" si="2"/>
        <v>4.4512128831853369E-3</v>
      </c>
      <c r="J46" s="5">
        <f t="shared" si="3"/>
        <v>-3.5670579005643369E-2</v>
      </c>
    </row>
    <row r="47" spans="1:15" ht="15" customHeight="1" x14ac:dyDescent="0.2">
      <c r="A47" s="3">
        <f>'2_CVaR_t3'!A47</f>
        <v>42355</v>
      </c>
      <c r="B47" s="5">
        <f>'2_CVaR_t3'!D47-1</f>
        <v>-9.6867198484746897E-3</v>
      </c>
      <c r="C47" s="5">
        <f>'Stocks Returns'!B43</f>
        <v>-2.5754231052244281E-2</v>
      </c>
      <c r="D47" s="5">
        <f>'Stocks Returns'!C43</f>
        <v>-1.4650638617580758E-2</v>
      </c>
      <c r="E47" s="5">
        <f>'Stocks Returns'!D43</f>
        <v>-1.4222033538526913E-2</v>
      </c>
      <c r="F47" s="5">
        <f>'Stocks Returns'!E43</f>
        <v>-4.1945288753799437E-2</v>
      </c>
      <c r="G47" s="5">
        <f t="shared" si="0"/>
        <v>-1.5534409751313974E-2</v>
      </c>
      <c r="H47" s="5">
        <f t="shared" si="1"/>
        <v>-2.5398164158809376E-4</v>
      </c>
      <c r="I47" s="5">
        <f t="shared" si="2"/>
        <v>1.7061998523810462E-3</v>
      </c>
      <c r="J47" s="5">
        <f t="shared" si="3"/>
        <v>-3.1660757173241467E-2</v>
      </c>
    </row>
    <row r="48" spans="1:15" ht="15" customHeight="1" x14ac:dyDescent="0.2">
      <c r="A48" s="3">
        <f>'2_CVaR_t3'!A48</f>
        <v>42356</v>
      </c>
      <c r="B48" s="5">
        <f>'2_CVaR_t3'!D48-1</f>
        <v>-1.8076438657267935E-2</v>
      </c>
      <c r="C48" s="5">
        <f>'Stocks Returns'!B44</f>
        <v>-9.8187311178248304E-3</v>
      </c>
      <c r="D48" s="5">
        <f>'Stocks Returns'!C44</f>
        <v>-3.0118185284025989E-2</v>
      </c>
      <c r="E48" s="5">
        <f>'Stocks Returns'!D44</f>
        <v>-7.5366063738155908E-3</v>
      </c>
      <c r="F48" s="5">
        <f>'Stocks Returns'!E44</f>
        <v>-2.8553299492385831E-2</v>
      </c>
      <c r="G48" s="5">
        <f t="shared" si="0"/>
        <v>8.8618571621181599E-3</v>
      </c>
      <c r="H48" s="5">
        <f t="shared" si="1"/>
        <v>-3.2925469696696227E-3</v>
      </c>
      <c r="I48" s="5">
        <f t="shared" si="2"/>
        <v>2.2118697707761627E-2</v>
      </c>
      <c r="J48" s="5">
        <f t="shared" si="3"/>
        <v>-9.3906120168088733E-3</v>
      </c>
    </row>
    <row r="49" spans="1:10" ht="15" customHeight="1" x14ac:dyDescent="0.2">
      <c r="A49" s="3">
        <f>'2_CVaR_t3'!A49</f>
        <v>42359</v>
      </c>
      <c r="B49" s="5">
        <f>'2_CVaR_t3'!D49-1</f>
        <v>7.9129312738013269E-3</v>
      </c>
      <c r="C49" s="5">
        <f>'Stocks Returns'!B45</f>
        <v>2.2883295194509046E-3</v>
      </c>
      <c r="D49" s="5">
        <f>'Stocks Returns'!C45</f>
        <v>1.1137316561844912E-2</v>
      </c>
      <c r="E49" s="5">
        <f>'Stocks Returns'!D45</f>
        <v>1.6489477110002149E-2</v>
      </c>
      <c r="F49" s="5">
        <f>'Stocks Returns'!E45</f>
        <v>-1.8070977574569991E-2</v>
      </c>
      <c r="G49" s="5">
        <f t="shared" si="0"/>
        <v>-5.2405426044124549E-3</v>
      </c>
      <c r="H49" s="5">
        <f t="shared" si="1"/>
        <v>-5.3909760385712456E-4</v>
      </c>
      <c r="I49" s="5">
        <f t="shared" si="2"/>
        <v>3.6215540870160219E-3</v>
      </c>
      <c r="J49" s="5">
        <f t="shared" si="3"/>
        <v>-2.6410722912297353E-2</v>
      </c>
    </row>
    <row r="50" spans="1:10" ht="15" customHeight="1" x14ac:dyDescent="0.2">
      <c r="A50" s="3">
        <f>'2_CVaR_t3'!A50</f>
        <v>42360</v>
      </c>
      <c r="B50" s="5">
        <f>'2_CVaR_t3'!D50-1</f>
        <v>2.2005674081178039E-3</v>
      </c>
      <c r="C50" s="5">
        <f>'Stocks Returns'!B46</f>
        <v>2.2450532724505257E-2</v>
      </c>
      <c r="D50" s="5">
        <f>'Stocks Returns'!C46</f>
        <v>2.7212647401839707E-3</v>
      </c>
      <c r="E50" s="5">
        <f>'Stocks Returns'!D46</f>
        <v>6.8303094983992452E-3</v>
      </c>
      <c r="F50" s="5">
        <f>'Stocks Returns'!E46</f>
        <v>2.6164079822616371E-2</v>
      </c>
      <c r="G50" s="5">
        <f t="shared" si="0"/>
        <v>2.068239950838989E-2</v>
      </c>
      <c r="H50" s="5">
        <f t="shared" si="1"/>
        <v>-4.9254591011658414E-4</v>
      </c>
      <c r="I50" s="5">
        <f t="shared" si="2"/>
        <v>3.3088287558000222E-3</v>
      </c>
      <c r="J50" s="5">
        <f t="shared" si="3"/>
        <v>2.3869263770892858E-2</v>
      </c>
    </row>
    <row r="51" spans="1:10" ht="15" customHeight="1" x14ac:dyDescent="0.2">
      <c r="A51" s="3">
        <f>'2_CVaR_t3'!A51</f>
        <v>42361</v>
      </c>
      <c r="B51" s="5">
        <f>'2_CVaR_t3'!D51-1</f>
        <v>9.1299191996658813E-3</v>
      </c>
      <c r="C51" s="5">
        <f>'Stocks Returns'!B47</f>
        <v>9.8622999627837604E-3</v>
      </c>
      <c r="D51" s="5">
        <f>'Stocks Returns'!C47</f>
        <v>1.5249418454380992E-2</v>
      </c>
      <c r="E51" s="5">
        <f>'Stocks Returns'!D47</f>
        <v>2.9679881280475495E-3</v>
      </c>
      <c r="F51" s="5">
        <f>'Stocks Returns'!E47</f>
        <v>5.9420916162489235E-2</v>
      </c>
      <c r="G51" s="5">
        <f t="shared" si="0"/>
        <v>1.106133874524351E-3</v>
      </c>
      <c r="H51" s="5">
        <f t="shared" si="1"/>
        <v>1.7700928247415641E-3</v>
      </c>
      <c r="I51" s="5">
        <f t="shared" si="2"/>
        <v>-1.1891143381035217E-2</v>
      </c>
      <c r="J51" s="5">
        <f t="shared" si="3"/>
        <v>4.9793331652266959E-2</v>
      </c>
    </row>
    <row r="52" spans="1:10" ht="15" customHeight="1" x14ac:dyDescent="0.2">
      <c r="A52" s="3">
        <f>'2_CVaR_t3'!A52</f>
        <v>42362</v>
      </c>
      <c r="B52" s="5">
        <f>'2_CVaR_t3'!D52-1</f>
        <v>-2.2713262290583458E-3</v>
      </c>
      <c r="C52" s="5">
        <f>'Stocks Returns'!B48</f>
        <v>-1.6583747927032544E-3</v>
      </c>
      <c r="D52" s="5">
        <f>'Stocks Returns'!C48</f>
        <v>-3.8187372708757827E-3</v>
      </c>
      <c r="E52" s="5">
        <f>'Stocks Returns'!D48</f>
        <v>-1.0568590150075163E-3</v>
      </c>
      <c r="F52" s="5">
        <f>'Stocks Returns'!E48</f>
        <v>-8.9740974913318228E-3</v>
      </c>
      <c r="G52" s="5">
        <f t="shared" si="0"/>
        <v>1.0832557724682356E-3</v>
      </c>
      <c r="H52" s="5">
        <f t="shared" si="1"/>
        <v>-4.0764381767344725E-4</v>
      </c>
      <c r="I52" s="5">
        <f t="shared" si="2"/>
        <v>2.7384728171284895E-3</v>
      </c>
      <c r="J52" s="5">
        <f t="shared" si="3"/>
        <v>-6.5366728373022903E-3</v>
      </c>
    </row>
    <row r="53" spans="1:10" ht="15" customHeight="1" x14ac:dyDescent="0.2">
      <c r="A53" s="3">
        <f>'2_CVaR_t3'!A53</f>
        <v>42363</v>
      </c>
      <c r="B53" s="5">
        <f>'2_CVaR_t3'!D53-1</f>
        <v>3.3619452249000759E-5</v>
      </c>
      <c r="C53" s="5">
        <f>'Stocks Returns'!B49</f>
        <v>0</v>
      </c>
      <c r="D53" s="5">
        <f>'Stocks Returns'!C49</f>
        <v>0</v>
      </c>
      <c r="E53" s="5">
        <f>'Stocks Returns'!D49</f>
        <v>0</v>
      </c>
      <c r="F53" s="5">
        <f>'Stocks Returns'!E49</f>
        <v>0</v>
      </c>
      <c r="G53" s="5">
        <f t="shared" si="0"/>
        <v>4.1716549628461653E-4</v>
      </c>
      <c r="H53" s="5">
        <f t="shared" si="1"/>
        <v>-3.5772302638354477E-6</v>
      </c>
      <c r="I53" s="5">
        <f t="shared" si="2"/>
        <v>2.403114536009206E-5</v>
      </c>
      <c r="J53" s="5">
        <f t="shared" si="3"/>
        <v>-1.7115738437369847E-6</v>
      </c>
    </row>
    <row r="54" spans="1:10" ht="15" customHeight="1" x14ac:dyDescent="0.2">
      <c r="A54" s="3">
        <f>'2_CVaR_t3'!A54</f>
        <v>42366</v>
      </c>
      <c r="B54" s="5">
        <f>'2_CVaR_t3'!D54-1</f>
        <v>2.5266314580643101E-3</v>
      </c>
      <c r="C54" s="5">
        <f>'Stocks Returns'!B50</f>
        <v>-9.228497600590635E-3</v>
      </c>
      <c r="D54" s="5">
        <f>'Stocks Returns'!C50</f>
        <v>3.4500383337592311E-3</v>
      </c>
      <c r="E54" s="5">
        <f>'Stocks Returns'!D50</f>
        <v>5.7130765975454967E-3</v>
      </c>
      <c r="F54" s="5">
        <f>'Stocks Returns'!E50</f>
        <v>-2.8812512862729123E-2</v>
      </c>
      <c r="G54" s="5">
        <f t="shared" si="0"/>
        <v>-1.1325456133704601E-2</v>
      </c>
      <c r="H54" s="5">
        <f t="shared" si="1"/>
        <v>-2.4682116290418964E-4</v>
      </c>
      <c r="I54" s="5">
        <f t="shared" si="2"/>
        <v>1.6580971328424513E-3</v>
      </c>
      <c r="J54" s="5">
        <f t="shared" si="3"/>
        <v>-3.145237593368673E-2</v>
      </c>
    </row>
    <row r="55" spans="1:10" ht="15" customHeight="1" x14ac:dyDescent="0.2">
      <c r="A55" s="3">
        <f>'2_CVaR_t3'!A55</f>
        <v>42367</v>
      </c>
      <c r="B55" s="5">
        <f>'2_CVaR_t3'!D55-1</f>
        <v>6.1245436820562826E-3</v>
      </c>
      <c r="C55" s="5">
        <f>'Stocks Returns'!B51</f>
        <v>2.2354694485842153E-3</v>
      </c>
      <c r="D55" s="5">
        <f>'Stocks Returns'!C51</f>
        <v>8.659111167706568E-3</v>
      </c>
      <c r="E55" s="5">
        <f>'Stocks Returns'!D51</f>
        <v>1.241321270776341E-2</v>
      </c>
      <c r="F55" s="5">
        <f>'Stocks Returns'!E51</f>
        <v>1.2290739563467046E-2</v>
      </c>
      <c r="G55" s="5">
        <f t="shared" si="0"/>
        <v>-3.4898701580684871E-3</v>
      </c>
      <c r="H55" s="5">
        <f t="shared" si="1"/>
        <v>-3.6788929175022266E-4</v>
      </c>
      <c r="I55" s="5">
        <f t="shared" si="2"/>
        <v>2.4714095528794045E-3</v>
      </c>
      <c r="J55" s="5">
        <f t="shared" si="3"/>
        <v>5.8434991120284623E-3</v>
      </c>
    </row>
    <row r="56" spans="1:10" ht="15" customHeight="1" x14ac:dyDescent="0.2">
      <c r="A56" s="3">
        <f>'2_CVaR_t3'!A56</f>
        <v>42368</v>
      </c>
      <c r="B56" s="5">
        <f>'2_CVaR_t3'!D56-1</f>
        <v>-6.9418306099279237E-3</v>
      </c>
      <c r="C56" s="5">
        <f>'Stocks Returns'!B52</f>
        <v>-1.2639405204460941E-2</v>
      </c>
      <c r="D56" s="5">
        <f>'Stocks Returns'!C52</f>
        <v>-1.0857214998106324E-2</v>
      </c>
      <c r="E56" s="5">
        <f>'Stocks Returns'!D52</f>
        <v>-7.8969243557771573E-3</v>
      </c>
      <c r="F56" s="5">
        <f>'Stocks Returns'!E52</f>
        <v>-2.4492359221268578E-2</v>
      </c>
      <c r="G56" s="5">
        <f t="shared" si="0"/>
        <v>-5.1877181830970549E-3</v>
      </c>
      <c r="H56" s="5">
        <f t="shared" si="1"/>
        <v>-5.2698478793279657E-4</v>
      </c>
      <c r="I56" s="5">
        <f t="shared" si="2"/>
        <v>3.5401825177441646E-3</v>
      </c>
      <c r="J56" s="5">
        <f t="shared" si="3"/>
        <v>-1.7112520292487741E-2</v>
      </c>
    </row>
    <row r="57" spans="1:10" ht="15" customHeight="1" x14ac:dyDescent="0.2">
      <c r="A57" s="3">
        <f>'2_CVaR_t3'!A57</f>
        <v>42369</v>
      </c>
      <c r="B57" s="5">
        <f>'2_CVaR_t3'!D57-1</f>
        <v>-8.0546211669326739E-3</v>
      </c>
      <c r="C57" s="5">
        <f>'Stocks Returns'!B53</f>
        <v>4.5180722891566827E-3</v>
      </c>
      <c r="D57" s="5">
        <f>'Stocks Returns'!C53</f>
        <v>-1.02105934907466E-2</v>
      </c>
      <c r="E57" s="5">
        <f>'Stocks Returns'!D53</f>
        <v>-2.5136154168412306E-2</v>
      </c>
      <c r="F57" s="5">
        <f>'Stocks Returns'!E53</f>
        <v>1.9313304721029212E-3</v>
      </c>
      <c r="G57" s="5">
        <f t="shared" si="0"/>
        <v>1.3091973512669396E-2</v>
      </c>
      <c r="H57" s="5">
        <f t="shared" si="1"/>
        <v>1.7681845887575782E-3</v>
      </c>
      <c r="I57" s="5">
        <f t="shared" si="2"/>
        <v>-1.1878324218462801E-2</v>
      </c>
      <c r="J57" s="5">
        <f t="shared" si="3"/>
        <v>1.0488744986997379E-2</v>
      </c>
    </row>
    <row r="58" spans="1:10" ht="15" customHeight="1" x14ac:dyDescent="0.2">
      <c r="A58" s="3">
        <f>'2_CVaR_t3'!A58</f>
        <v>42370</v>
      </c>
      <c r="B58" s="5">
        <f>'2_CVaR_t3'!D58-1</f>
        <v>3.3619452249000759E-5</v>
      </c>
      <c r="C58" s="5">
        <f>'Stocks Returns'!B54</f>
        <v>0</v>
      </c>
      <c r="D58" s="5">
        <f>'Stocks Returns'!C54</f>
        <v>0</v>
      </c>
      <c r="E58" s="5">
        <f>'Stocks Returns'!D54</f>
        <v>0</v>
      </c>
      <c r="F58" s="5">
        <f>'Stocks Returns'!E54</f>
        <v>0</v>
      </c>
      <c r="G58" s="5">
        <f t="shared" si="0"/>
        <v>4.1716549628461653E-4</v>
      </c>
      <c r="H58" s="5">
        <f t="shared" si="1"/>
        <v>-3.5772302638354477E-6</v>
      </c>
      <c r="I58" s="5">
        <f t="shared" si="2"/>
        <v>2.403114536009206E-5</v>
      </c>
      <c r="J58" s="5">
        <f t="shared" si="3"/>
        <v>-1.7115738437369847E-6</v>
      </c>
    </row>
    <row r="59" spans="1:10" ht="15" customHeight="1" x14ac:dyDescent="0.2">
      <c r="A59" s="3">
        <f>'2_CVaR_t3'!A59</f>
        <v>42373</v>
      </c>
      <c r="B59" s="5">
        <f>'2_CVaR_t3'!D59-1</f>
        <v>-1.4833948839424793E-2</v>
      </c>
      <c r="C59" s="5">
        <f>'Stocks Returns'!B55</f>
        <v>-1.0119940029984953E-2</v>
      </c>
      <c r="D59" s="5">
        <f>'Stocks Returns'!C55</f>
        <v>-2.3855577047066312E-2</v>
      </c>
      <c r="E59" s="5">
        <f>'Stocks Returns'!D55</f>
        <v>-1.2032660077352819E-2</v>
      </c>
      <c r="F59" s="5">
        <f>'Stocks Returns'!E55</f>
        <v>4.0693938744913449E-3</v>
      </c>
      <c r="G59" s="5">
        <f t="shared" si="0"/>
        <v>5.2906994702875392E-3</v>
      </c>
      <c r="H59" s="5">
        <f t="shared" si="1"/>
        <v>-1.8335377989346091E-3</v>
      </c>
      <c r="I59" s="5">
        <f t="shared" si="2"/>
        <v>1.2317354523406831E-2</v>
      </c>
      <c r="J59" s="5">
        <f t="shared" si="3"/>
        <v>1.9800818545330293E-2</v>
      </c>
    </row>
    <row r="60" spans="1:10" ht="15" customHeight="1" x14ac:dyDescent="0.2">
      <c r="A60" s="3">
        <f>'2_CVaR_t3'!A60</f>
        <v>42374</v>
      </c>
      <c r="B60" s="5">
        <f>'2_CVaR_t3'!D60-1</f>
        <v>3.760543140885142E-3</v>
      </c>
      <c r="C60" s="5">
        <f>'Stocks Returns'!B56</f>
        <v>2.2718667171526263E-3</v>
      </c>
      <c r="D60" s="5">
        <f>'Stocks Returns'!C56</f>
        <v>7.5297225891677311E-3</v>
      </c>
      <c r="E60" s="5">
        <f>'Stocks Returns'!D56</f>
        <v>-7.3945193562418021E-3</v>
      </c>
      <c r="F60" s="5">
        <f>'Stocks Returns'!E56</f>
        <v>1.1092150170648463E-2</v>
      </c>
      <c r="G60" s="5">
        <f t="shared" si="0"/>
        <v>-1.0694528558196112E-3</v>
      </c>
      <c r="H60" s="5">
        <f t="shared" si="1"/>
        <v>2.0048798634483903E-3</v>
      </c>
      <c r="I60" s="5">
        <f t="shared" si="2"/>
        <v>-1.3468397580504173E-2</v>
      </c>
      <c r="J60" s="5">
        <f t="shared" si="3"/>
        <v>7.1465388940076318E-3</v>
      </c>
    </row>
    <row r="61" spans="1:10" ht="15" customHeight="1" x14ac:dyDescent="0.2">
      <c r="A61" s="3">
        <f>'2_CVaR_t3'!A61</f>
        <v>42375</v>
      </c>
      <c r="B61" s="5">
        <f>'2_CVaR_t3'!D61-1</f>
        <v>-8.9095235430246555E-3</v>
      </c>
      <c r="C61" s="5">
        <f>'Stocks Returns'!B57</f>
        <v>-7.1779372874951619E-3</v>
      </c>
      <c r="D61" s="5">
        <f>'Stocks Returns'!C57</f>
        <v>-1.3111315064901041E-2</v>
      </c>
      <c r="E61" s="5">
        <f>'Stocks Returns'!D57</f>
        <v>-1.5556529360210347E-2</v>
      </c>
      <c r="F61" s="5">
        <f>'Stocks Returns'!E57</f>
        <v>-4.3248945147679296E-2</v>
      </c>
      <c r="G61" s="5">
        <f t="shared" si="0"/>
        <v>2.2581060362197054E-3</v>
      </c>
      <c r="H61" s="5">
        <f t="shared" si="1"/>
        <v>1.3396144211102849E-4</v>
      </c>
      <c r="I61" s="5">
        <f t="shared" si="2"/>
        <v>-8.9992722043059394E-4</v>
      </c>
      <c r="J61" s="5">
        <f t="shared" si="3"/>
        <v>-3.3786857098075697E-2</v>
      </c>
    </row>
    <row r="62" spans="1:10" ht="15" customHeight="1" x14ac:dyDescent="0.2">
      <c r="A62" s="3">
        <f>'2_CVaR_t3'!A62</f>
        <v>42376</v>
      </c>
      <c r="B62" s="5">
        <f>'2_CVaR_t3'!D62-1</f>
        <v>-1.5724710521845431E-2</v>
      </c>
      <c r="C62" s="5">
        <f>'Stocks Returns'!B58</f>
        <v>-3.0441400304414001E-2</v>
      </c>
      <c r="D62" s="5">
        <f>'Stocks Returns'!C58</f>
        <v>-1.9662548159957383E-2</v>
      </c>
      <c r="E62" s="5">
        <f>'Stocks Returns'!D58</f>
        <v>-5.0523035833518914E-2</v>
      </c>
      <c r="F62" s="5">
        <f>'Stocks Returns'!E58</f>
        <v>-2.84454244762955E-2</v>
      </c>
      <c r="G62" s="5">
        <f t="shared" si="0"/>
        <v>-1.4132455723773939E-2</v>
      </c>
      <c r="H62" s="5">
        <f t="shared" si="1"/>
        <v>3.6791134235655623E-3</v>
      </c>
      <c r="I62" s="5">
        <f t="shared" si="2"/>
        <v>-2.4715576846147412E-2</v>
      </c>
      <c r="J62" s="5">
        <f t="shared" si="3"/>
        <v>-1.1771379288359946E-2</v>
      </c>
    </row>
    <row r="63" spans="1:10" ht="15" customHeight="1" x14ac:dyDescent="0.2">
      <c r="A63" s="3">
        <f>'2_CVaR_t3'!A63</f>
        <v>42377</v>
      </c>
      <c r="B63" s="5">
        <f>'2_CVaR_t3'!D63-1</f>
        <v>-9.4012844596803591E-3</v>
      </c>
      <c r="C63" s="5">
        <f>'Stocks Returns'!B59</f>
        <v>2.0800627943485139E-2</v>
      </c>
      <c r="D63" s="5">
        <f>'Stocks Returns'!C59</f>
        <v>-1.2332294348827877E-2</v>
      </c>
      <c r="E63" s="5">
        <f>'Stocks Returns'!D59</f>
        <v>-2.6488513830285831E-2</v>
      </c>
      <c r="F63" s="5">
        <f>'Stocks Returns'!E59</f>
        <v>-1.7476168860644625E-2</v>
      </c>
      <c r="G63" s="5">
        <f t="shared" si="0"/>
        <v>3.0732596651594151E-2</v>
      </c>
      <c r="H63" s="5">
        <f t="shared" si="1"/>
        <v>1.6415032678123598E-3</v>
      </c>
      <c r="I63" s="5">
        <f t="shared" si="2"/>
        <v>-1.1027303452770382E-2</v>
      </c>
      <c r="J63" s="5">
        <f t="shared" si="3"/>
        <v>-7.4936902972885435E-3</v>
      </c>
    </row>
    <row r="64" spans="1:10" ht="15" customHeight="1" x14ac:dyDescent="0.2">
      <c r="A64" s="3">
        <f>'2_CVaR_t3'!A64</f>
        <v>42380</v>
      </c>
      <c r="B64" s="5">
        <f>'2_CVaR_t3'!D64-1</f>
        <v>8.243708003067507E-3</v>
      </c>
      <c r="C64" s="5">
        <f>'Stocks Returns'!B60</f>
        <v>-6.9204152249136008E-3</v>
      </c>
      <c r="D64" s="5">
        <f>'Stocks Returns'!C60</f>
        <v>1.4270032930845389E-2</v>
      </c>
      <c r="E64" s="5">
        <f>'Stocks Returns'!D60</f>
        <v>-7.2236937153868919E-4</v>
      </c>
      <c r="F64" s="5">
        <f>'Stocks Returns'!E60</f>
        <v>-5.012705012705021E-2</v>
      </c>
      <c r="G64" s="5">
        <f t="shared" si="0"/>
        <v>-1.4782865254328204E-2</v>
      </c>
      <c r="H64" s="5">
        <f t="shared" si="1"/>
        <v>2.1035883017975036E-3</v>
      </c>
      <c r="I64" s="5">
        <f t="shared" si="2"/>
        <v>-1.4131501897363724E-2</v>
      </c>
      <c r="J64" s="5">
        <f t="shared" si="3"/>
        <v>-5.8816829528588112E-2</v>
      </c>
    </row>
    <row r="65" spans="1:10" ht="15" customHeight="1" x14ac:dyDescent="0.2">
      <c r="A65" s="3">
        <f>'2_CVaR_t3'!A65</f>
        <v>42381</v>
      </c>
      <c r="B65" s="5">
        <f>'2_CVaR_t3'!D65-1</f>
        <v>7.3489685490930601E-3</v>
      </c>
      <c r="C65" s="5">
        <f>'Stocks Returns'!B61</f>
        <v>1.9357336430507077E-2</v>
      </c>
      <c r="D65" s="5">
        <f>'Stocks Returns'!C61</f>
        <v>1.1363636363636465E-2</v>
      </c>
      <c r="E65" s="5">
        <f>'Stocks Returns'!D61</f>
        <v>8.4337349397589634E-3</v>
      </c>
      <c r="F65" s="5">
        <f>'Stocks Returns'!E61</f>
        <v>-2.1157587548638057E-2</v>
      </c>
      <c r="G65" s="5">
        <f t="shared" si="0"/>
        <v>1.2397202938694729E-2</v>
      </c>
      <c r="H65" s="5">
        <f t="shared" si="1"/>
        <v>5.2270695501414888E-4</v>
      </c>
      <c r="I65" s="5">
        <f t="shared" si="2"/>
        <v>-3.5114448584055036E-3</v>
      </c>
      <c r="J65" s="5">
        <f t="shared" si="3"/>
        <v>-2.8900537081517717E-2</v>
      </c>
    </row>
    <row r="66" spans="1:10" ht="15" customHeight="1" x14ac:dyDescent="0.2">
      <c r="A66" s="3">
        <f>'2_CVaR_t3'!A66</f>
        <v>42382</v>
      </c>
      <c r="B66" s="5">
        <f>'2_CVaR_t3'!D66-1</f>
        <v>-1.3951868711845727E-2</v>
      </c>
      <c r="C66" s="5">
        <f>'Stocks Returns'!B62</f>
        <v>-3.0003797949107458E-2</v>
      </c>
      <c r="D66" s="5">
        <f>'Stocks Returns'!C62</f>
        <v>-2.2204387372926848E-2</v>
      </c>
      <c r="E66" s="5">
        <f>'Stocks Returns'!D62</f>
        <v>-1.2903225806451646E-2</v>
      </c>
      <c r="F66" s="5">
        <f>'Stocks Returns'!E62</f>
        <v>-3.105590062111796E-2</v>
      </c>
      <c r="G66" s="5">
        <f t="shared" si="0"/>
        <v>-1.5482708454782987E-2</v>
      </c>
      <c r="H66" s="5">
        <f t="shared" si="1"/>
        <v>-1.4891091372299138E-3</v>
      </c>
      <c r="I66" s="5">
        <f t="shared" si="2"/>
        <v>1.0003548973991069E-2</v>
      </c>
      <c r="J66" s="5">
        <f t="shared" si="3"/>
        <v>-1.6257909485183339E-2</v>
      </c>
    </row>
    <row r="67" spans="1:10" ht="15" customHeight="1" x14ac:dyDescent="0.2">
      <c r="A67" s="3">
        <f>'2_CVaR_t3'!A67</f>
        <v>42383</v>
      </c>
      <c r="B67" s="5">
        <f>'2_CVaR_t3'!D67-1</f>
        <v>7.1097633990393483E-3</v>
      </c>
      <c r="C67" s="5">
        <f>'Stocks Returns'!B63</f>
        <v>2.9757243539545897E-2</v>
      </c>
      <c r="D67" s="5">
        <f>'Stocks Returns'!C63</f>
        <v>9.5759233926129284E-3</v>
      </c>
      <c r="E67" s="5">
        <f>'Stocks Returns'!D63</f>
        <v>1.7671266037279088E-2</v>
      </c>
      <c r="F67" s="5">
        <f>'Stocks Returns'!E63</f>
        <v>5.7692307692307709E-2</v>
      </c>
      <c r="G67" s="5">
        <f t="shared" si="0"/>
        <v>2.3038340901938462E-2</v>
      </c>
      <c r="H67" s="5">
        <f t="shared" si="1"/>
        <v>-9.1063462242441974E-4</v>
      </c>
      <c r="I67" s="5">
        <f t="shared" si="2"/>
        <v>6.1174683675499549E-3</v>
      </c>
      <c r="J67" s="5">
        <f t="shared" si="3"/>
        <v>5.0202489481403038E-2</v>
      </c>
    </row>
    <row r="68" spans="1:10" ht="15" customHeight="1" x14ac:dyDescent="0.2">
      <c r="A68" s="3">
        <f>'2_CVaR_t3'!A68</f>
        <v>42384</v>
      </c>
      <c r="B68" s="5">
        <f>'2_CVaR_t3'!D68-1</f>
        <v>-1.856096626030046E-2</v>
      </c>
      <c r="C68" s="5">
        <f>'Stocks Returns'!B64</f>
        <v>-1.5589353612167289E-2</v>
      </c>
      <c r="D68" s="5">
        <f>'Stocks Returns'!C64</f>
        <v>-2.6693766937669339E-2</v>
      </c>
      <c r="E68" s="5">
        <f>'Stocks Returns'!D64</f>
        <v>-3.615604186489052E-2</v>
      </c>
      <c r="F68" s="5">
        <f>'Stocks Returns'!E64</f>
        <v>-4.5818181818181869E-2</v>
      </c>
      <c r="G68" s="5">
        <f t="shared" si="0"/>
        <v>3.5798654833712265E-3</v>
      </c>
      <c r="H68" s="5">
        <f t="shared" si="1"/>
        <v>8.4967666590619884E-4</v>
      </c>
      <c r="I68" s="5">
        <f t="shared" si="2"/>
        <v>-5.7079645319098142E-3</v>
      </c>
      <c r="J68" s="5">
        <f t="shared" si="3"/>
        <v>-2.6142758255353213E-2</v>
      </c>
    </row>
    <row r="69" spans="1:10" ht="15" customHeight="1" x14ac:dyDescent="0.2">
      <c r="A69" s="3">
        <f>'2_CVaR_t3'!A69</f>
        <v>42387</v>
      </c>
      <c r="B69" s="5">
        <f>'2_CVaR_t3'!D69-1</f>
        <v>3.3619452249000759E-5</v>
      </c>
      <c r="C69" s="5">
        <f>'Stocks Returns'!B65</f>
        <v>0</v>
      </c>
      <c r="D69" s="5">
        <f>'Stocks Returns'!C65</f>
        <v>0</v>
      </c>
      <c r="E69" s="5">
        <f>'Stocks Returns'!D65</f>
        <v>0</v>
      </c>
      <c r="F69" s="5">
        <f>'Stocks Returns'!E65</f>
        <v>0</v>
      </c>
      <c r="G69" s="5">
        <f t="shared" si="0"/>
        <v>4.1716549628461653E-4</v>
      </c>
      <c r="H69" s="5">
        <f t="shared" si="1"/>
        <v>-3.5772302638354477E-6</v>
      </c>
      <c r="I69" s="5">
        <f t="shared" si="2"/>
        <v>2.403114536009206E-5</v>
      </c>
      <c r="J69" s="5">
        <f t="shared" si="3"/>
        <v>-1.7115738437369847E-6</v>
      </c>
    </row>
    <row r="70" spans="1:10" ht="15" customHeight="1" x14ac:dyDescent="0.2">
      <c r="A70" s="3">
        <f>'2_CVaR_t3'!A70</f>
        <v>42388</v>
      </c>
      <c r="B70" s="5">
        <f>'2_CVaR_t3'!D70-1</f>
        <v>-1.0044110697425834E-3</v>
      </c>
      <c r="C70" s="5">
        <f>'Stocks Returns'!B66</f>
        <v>-3.8624951718810863E-3</v>
      </c>
      <c r="D70" s="5">
        <f>'Stocks Returns'!C66</f>
        <v>-6.1255742725879747E-3</v>
      </c>
      <c r="E70" s="5">
        <f>'Stocks Returns'!D66</f>
        <v>2.912142152023689E-2</v>
      </c>
      <c r="F70" s="5">
        <f>'Stocks Returns'!E66</f>
        <v>-7.5203252032520318E-2</v>
      </c>
      <c r="G70" s="5">
        <f t="shared" ref="G70:G133" si="4">C70-($P$11+$O$11*$B70)</f>
        <v>-2.3985086123602694E-3</v>
      </c>
      <c r="H70" s="5">
        <f t="shared" ref="H70:H133" si="5">D70-($P$12+$O$12*$B70)</f>
        <v>-4.5913571761858046E-3</v>
      </c>
      <c r="I70" s="5">
        <f t="shared" ref="I70:I133" si="6">E70-($P$13+$O$13*$B70)</f>
        <v>3.0843855041075445E-2</v>
      </c>
      <c r="J70" s="5">
        <f t="shared" ref="J70:J133" si="7">F70-($P$14+$O$14*$B70)</f>
        <v>-7.4106500474516279E-2</v>
      </c>
    </row>
    <row r="71" spans="1:10" ht="15" customHeight="1" x14ac:dyDescent="0.2">
      <c r="A71" s="3">
        <f>'2_CVaR_t3'!A71</f>
        <v>42389</v>
      </c>
      <c r="B71" s="5">
        <f>'2_CVaR_t3'!D71-1</f>
        <v>-3.3519634079736127E-3</v>
      </c>
      <c r="C71" s="5">
        <f>'Stocks Returns'!B67</f>
        <v>-1.0081426909654856E-2</v>
      </c>
      <c r="D71" s="5">
        <f>'Stocks Returns'!C67</f>
        <v>-9.9453705000699388E-3</v>
      </c>
      <c r="E71" s="5">
        <f>'Stocks Returns'!D67</f>
        <v>2.7577937649880147E-2</v>
      </c>
      <c r="F71" s="5">
        <f>'Stocks Returns'!E67</f>
        <v>-4.532967032967028E-2</v>
      </c>
      <c r="G71" s="5">
        <f t="shared" si="4"/>
        <v>-6.2500078106797145E-3</v>
      </c>
      <c r="H71" s="5">
        <f t="shared" si="5"/>
        <v>-4.9333629237145573E-3</v>
      </c>
      <c r="I71" s="5">
        <f t="shared" si="6"/>
        <v>3.3141383918746478E-2</v>
      </c>
      <c r="J71" s="5">
        <f t="shared" si="7"/>
        <v>-4.1748695389985435E-2</v>
      </c>
    </row>
    <row r="72" spans="1:10" ht="15" customHeight="1" x14ac:dyDescent="0.2">
      <c r="A72" s="3">
        <f>'2_CVaR_t3'!A72</f>
        <v>42390</v>
      </c>
      <c r="B72" s="5">
        <f>'2_CVaR_t3'!D72-1</f>
        <v>8.7817730240491443E-3</v>
      </c>
      <c r="C72" s="5">
        <f>'Stocks Returns'!B68</f>
        <v>1.4101057579318343E-2</v>
      </c>
      <c r="D72" s="5">
        <f>'Stocks Returns'!C68</f>
        <v>1.2450481041312855E-2</v>
      </c>
      <c r="E72" s="5">
        <f>'Stocks Returns'!D68</f>
        <v>1.7736289381563575E-2</v>
      </c>
      <c r="F72" s="5">
        <f>'Stocks Returns'!E68</f>
        <v>6.2158273381294871E-2</v>
      </c>
      <c r="G72" s="5">
        <f t="shared" si="4"/>
        <v>5.6959859357786288E-3</v>
      </c>
      <c r="H72" s="5">
        <f t="shared" si="5"/>
        <v>-5.1308209158736247E-4</v>
      </c>
      <c r="I72" s="5">
        <f t="shared" si="6"/>
        <v>3.4467868758233534E-3</v>
      </c>
      <c r="J72" s="5">
        <f t="shared" si="7"/>
        <v>5.2899103604846565E-2</v>
      </c>
    </row>
    <row r="73" spans="1:10" ht="15" customHeight="1" x14ac:dyDescent="0.2">
      <c r="A73" s="3">
        <f>'2_CVaR_t3'!A73</f>
        <v>42391</v>
      </c>
      <c r="B73" s="5">
        <f>'2_CVaR_t3'!D73-1</f>
        <v>8.3387161729522319E-3</v>
      </c>
      <c r="C73" s="5">
        <f>'Stocks Returns'!B69</f>
        <v>3.9011201235998438E-2</v>
      </c>
      <c r="D73" s="5">
        <f>'Stocks Returns'!C69</f>
        <v>1.593068753493565E-2</v>
      </c>
      <c r="E73" s="5">
        <f>'Stocks Returns'!D69</f>
        <v>-1.0777344645723441E-2</v>
      </c>
      <c r="F73" s="5">
        <f>'Stocks Returns'!E69</f>
        <v>2.0590625846654165E-2</v>
      </c>
      <c r="G73" s="5">
        <f t="shared" si="4"/>
        <v>3.1052938461864119E-2</v>
      </c>
      <c r="H73" s="5">
        <f t="shared" si="5"/>
        <v>3.6234926856000861E-3</v>
      </c>
      <c r="I73" s="5">
        <f t="shared" si="6"/>
        <v>-2.4341927418919322E-2</v>
      </c>
      <c r="J73" s="5">
        <f t="shared" si="7"/>
        <v>1.1800307039355373E-2</v>
      </c>
    </row>
    <row r="74" spans="1:10" ht="15" customHeight="1" x14ac:dyDescent="0.2">
      <c r="A74" s="3">
        <f>'2_CVaR_t3'!A74</f>
        <v>42394</v>
      </c>
      <c r="B74" s="5">
        <f>'2_CVaR_t3'!D74-1</f>
        <v>-7.501351854593552E-3</v>
      </c>
      <c r="C74" s="5">
        <f>'Stocks Returns'!B70</f>
        <v>-2.4163568773234112E-2</v>
      </c>
      <c r="D74" s="5">
        <f>'Stocks Returns'!C70</f>
        <v>-1.3204951856946479E-2</v>
      </c>
      <c r="E74" s="5">
        <f>'Stocks Returns'!D70</f>
        <v>1.3908205841446364E-3</v>
      </c>
      <c r="F74" s="5">
        <f>'Stocks Returns'!E70</f>
        <v>-9.2115741969737153E-2</v>
      </c>
      <c r="G74" s="5">
        <f t="shared" si="4"/>
        <v>-1.6147622212449031E-2</v>
      </c>
      <c r="H74" s="5">
        <f t="shared" si="5"/>
        <v>-2.0458167374596201E-3</v>
      </c>
      <c r="I74" s="5">
        <f t="shared" si="6"/>
        <v>1.3743403631957559E-2</v>
      </c>
      <c r="J74" s="5">
        <f t="shared" si="7"/>
        <v>-8.4143807292585096E-2</v>
      </c>
    </row>
    <row r="75" spans="1:10" ht="15" customHeight="1" x14ac:dyDescent="0.2">
      <c r="A75" s="3">
        <f>'2_CVaR_t3'!A75</f>
        <v>42395</v>
      </c>
      <c r="B75" s="5">
        <f>'2_CVaR_t3'!D75-1</f>
        <v>3.2623329272485346E-3</v>
      </c>
      <c r="C75" s="5">
        <f>'Stocks Returns'!B71</f>
        <v>4.4571428571428706E-2</v>
      </c>
      <c r="D75" s="5">
        <f>'Stocks Returns'!C71</f>
        <v>1.9514914970728547E-3</v>
      </c>
      <c r="E75" s="5">
        <f>'Stocks Returns'!D71</f>
        <v>2.430555555555558E-2</v>
      </c>
      <c r="F75" s="5">
        <f>'Stocks Returns'!E71</f>
        <v>3.3625730994151892E-2</v>
      </c>
      <c r="G75" s="5">
        <f t="shared" si="4"/>
        <v>4.1732538295577305E-2</v>
      </c>
      <c r="H75" s="5">
        <f t="shared" si="5"/>
        <v>-2.8352757830926367E-3</v>
      </c>
      <c r="I75" s="5">
        <f t="shared" si="6"/>
        <v>1.9046837764827077E-2</v>
      </c>
      <c r="J75" s="5">
        <f t="shared" si="7"/>
        <v>3.0207334996826572E-2</v>
      </c>
    </row>
    <row r="76" spans="1:10" ht="15" customHeight="1" x14ac:dyDescent="0.2">
      <c r="A76" s="3">
        <f>'2_CVaR_t3'!A76</f>
        <v>42396</v>
      </c>
      <c r="B76" s="5">
        <f>'2_CVaR_t3'!D76-1</f>
        <v>-9.5834815433045728E-3</v>
      </c>
      <c r="C76" s="5">
        <f>'Stocks Returns'!B72</f>
        <v>-1.1670313639679075E-2</v>
      </c>
      <c r="D76" s="5">
        <f>'Stocks Returns'!C72</f>
        <v>-1.3494713411240977E-2</v>
      </c>
      <c r="E76" s="5">
        <f>'Stocks Returns'!D72</f>
        <v>-2.079096045197748E-2</v>
      </c>
      <c r="F76" s="5">
        <f>'Stocks Returns'!E72</f>
        <v>2.4328147100424413E-2</v>
      </c>
      <c r="G76" s="5">
        <f t="shared" si="4"/>
        <v>-1.5546049154941382E-3</v>
      </c>
      <c r="H76" s="5">
        <f t="shared" si="5"/>
        <v>7.4900077875285007E-4</v>
      </c>
      <c r="I76" s="5">
        <f t="shared" si="6"/>
        <v>-5.031643272131299E-3</v>
      </c>
      <c r="J76" s="5">
        <f t="shared" si="7"/>
        <v>3.4503429993567827E-2</v>
      </c>
    </row>
    <row r="77" spans="1:10" ht="15" customHeight="1" x14ac:dyDescent="0.2">
      <c r="A77" s="3">
        <f>'2_CVaR_t3'!A77</f>
        <v>42397</v>
      </c>
      <c r="B77" s="5">
        <f>'2_CVaR_t3'!D77-1</f>
        <v>-1.3221819014601954E-2</v>
      </c>
      <c r="C77" s="5">
        <f>'Stocks Returns'!B73</f>
        <v>-1.3653136531365351E-2</v>
      </c>
      <c r="D77" s="5">
        <f>'Stocks Returns'!C73</f>
        <v>-2.228176561838946E-2</v>
      </c>
      <c r="E77" s="5">
        <f>'Stocks Returns'!D73</f>
        <v>-3.9233787214401072E-3</v>
      </c>
      <c r="F77" s="5">
        <f>'Stocks Returns'!E73</f>
        <v>4.9986191659762591E-2</v>
      </c>
      <c r="G77" s="5">
        <f t="shared" si="4"/>
        <v>1.3172085408266407E-4</v>
      </c>
      <c r="H77" s="5">
        <f t="shared" si="5"/>
        <v>-2.6480223268208931E-3</v>
      </c>
      <c r="I77" s="5">
        <f t="shared" si="6"/>
        <v>1.7788905036101636E-2</v>
      </c>
      <c r="J77" s="5">
        <f t="shared" si="7"/>
        <v>6.4011630679117526E-2</v>
      </c>
    </row>
    <row r="78" spans="1:10" ht="15" customHeight="1" x14ac:dyDescent="0.2">
      <c r="A78" s="3">
        <f>'2_CVaR_t3'!A78</f>
        <v>42398</v>
      </c>
      <c r="B78" s="5">
        <f>'2_CVaR_t3'!D78-1</f>
        <v>4.6478206387454923E-2</v>
      </c>
      <c r="C78" s="5">
        <f>'Stocks Returns'!B74</f>
        <v>3.217358772914336E-2</v>
      </c>
      <c r="D78" s="5">
        <f>'Stocks Returns'!C74</f>
        <v>7.4426655127650232E-2</v>
      </c>
      <c r="E78" s="5">
        <f>'Stocks Returns'!D74</f>
        <v>3.8229842446710016E-2</v>
      </c>
      <c r="F78" s="5">
        <f>'Stocks Returns'!E74</f>
        <v>2.7880063124671173E-2</v>
      </c>
      <c r="G78" s="5">
        <f t="shared" si="4"/>
        <v>-1.4247148789049195E-2</v>
      </c>
      <c r="H78" s="5">
        <f t="shared" si="5"/>
        <v>5.6175651690383022E-3</v>
      </c>
      <c r="I78" s="5">
        <f t="shared" si="6"/>
        <v>-3.7737723097713213E-2</v>
      </c>
      <c r="J78" s="5">
        <f t="shared" si="7"/>
        <v>-2.1270170907201222E-2</v>
      </c>
    </row>
    <row r="79" spans="1:10" ht="15" customHeight="1" x14ac:dyDescent="0.2">
      <c r="A79" s="3">
        <f>'2_CVaR_t3'!A79</f>
        <v>42401</v>
      </c>
      <c r="B79" s="5">
        <f>'2_CVaR_t3'!D79-1</f>
        <v>-1.5542314290646342E-3</v>
      </c>
      <c r="C79" s="5">
        <f>'Stocks Returns'!B75</f>
        <v>1.8122508155129502E-3</v>
      </c>
      <c r="D79" s="5">
        <f>'Stocks Returns'!C75</f>
        <v>-1.4767082829909572E-3</v>
      </c>
      <c r="E79" s="5">
        <f>'Stocks Returns'!D75</f>
        <v>-8.4802499442089285E-3</v>
      </c>
      <c r="F79" s="5">
        <f>'Stocks Returns'!E75</f>
        <v>-1.2282497441146289E-2</v>
      </c>
      <c r="G79" s="5">
        <f t="shared" si="4"/>
        <v>3.8307138773529211E-3</v>
      </c>
      <c r="H79" s="5">
        <f t="shared" si="5"/>
        <v>8.7204230865825343E-4</v>
      </c>
      <c r="I79" s="5">
        <f t="shared" si="6"/>
        <v>-5.8582126211937698E-3</v>
      </c>
      <c r="J79" s="5">
        <f t="shared" si="7"/>
        <v>-1.0603915791387525E-2</v>
      </c>
    </row>
    <row r="80" spans="1:10" ht="15" customHeight="1" x14ac:dyDescent="0.2">
      <c r="A80" s="3">
        <f>'2_CVaR_t3'!A80</f>
        <v>42402</v>
      </c>
      <c r="B80" s="5">
        <f>'2_CVaR_t3'!D80-1</f>
        <v>-1.0032152936489624E-2</v>
      </c>
      <c r="C80" s="5">
        <f>'Stocks Returns'!B76</f>
        <v>-4.4862518089725079E-2</v>
      </c>
      <c r="D80" s="5">
        <f>'Stocks Returns'!C76</f>
        <v>-1.3175584834632881E-2</v>
      </c>
      <c r="E80" s="5">
        <f>'Stocks Returns'!D76</f>
        <v>-2.8134143596668881E-2</v>
      </c>
      <c r="F80" s="5">
        <f>'Stocks Returns'!E76</f>
        <v>-5.2072538860103545E-2</v>
      </c>
      <c r="G80" s="5">
        <f t="shared" si="4"/>
        <v>-3.4294338407406359E-2</v>
      </c>
      <c r="H80" s="5">
        <f t="shared" si="5"/>
        <v>1.732815323990779E-3</v>
      </c>
      <c r="I80" s="5">
        <f t="shared" si="6"/>
        <v>-1.1640720295807407E-2</v>
      </c>
      <c r="J80" s="5">
        <f t="shared" si="7"/>
        <v>-4.1422463585342129E-2</v>
      </c>
    </row>
    <row r="81" spans="1:10" ht="15" customHeight="1" x14ac:dyDescent="0.2">
      <c r="A81" s="3">
        <f>'2_CVaR_t3'!A81</f>
        <v>42403</v>
      </c>
      <c r="B81" s="5">
        <f>'2_CVaR_t3'!D81-1</f>
        <v>6.0548800005366665E-3</v>
      </c>
      <c r="C81" s="5">
        <f>'Stocks Returns'!B77</f>
        <v>3.2954545454545459E-2</v>
      </c>
      <c r="D81" s="5">
        <f>'Stocks Returns'!C77</f>
        <v>1.3351498637601988E-2</v>
      </c>
      <c r="E81" s="5">
        <f>'Stocks Returns'!D77</f>
        <v>-1.9916628068550213E-2</v>
      </c>
      <c r="F81" s="5">
        <f>'Stocks Returns'!E77</f>
        <v>5.5752937961191629E-2</v>
      </c>
      <c r="G81" s="5">
        <f t="shared" si="4"/>
        <v>2.7299459474941598E-2</v>
      </c>
      <c r="H81" s="5">
        <f t="shared" si="5"/>
        <v>4.4277017082398566E-3</v>
      </c>
      <c r="I81" s="5">
        <f t="shared" si="6"/>
        <v>-2.974444906234084E-2</v>
      </c>
      <c r="J81" s="5">
        <f t="shared" si="7"/>
        <v>4.9379416908322621E-2</v>
      </c>
    </row>
    <row r="82" spans="1:10" ht="15" customHeight="1" x14ac:dyDescent="0.2">
      <c r="A82" s="3">
        <f>'2_CVaR_t3'!A82</f>
        <v>42404</v>
      </c>
      <c r="B82" s="5">
        <f>'2_CVaR_t3'!D82-1</f>
        <v>-4.5656565834123475E-3</v>
      </c>
      <c r="C82" s="5">
        <f>'Stocks Returns'!B78</f>
        <v>1.5768243491015799E-2</v>
      </c>
      <c r="D82" s="5">
        <f>'Stocks Returns'!C78</f>
        <v>-9.4111320247376451E-3</v>
      </c>
      <c r="E82" s="5">
        <f>'Stocks Returns'!D78</f>
        <v>9.9243856332704716E-3</v>
      </c>
      <c r="F82" s="5">
        <f>'Stocks Returns'!E78</f>
        <v>-8.5684701009578146E-2</v>
      </c>
      <c r="G82" s="5">
        <f t="shared" si="4"/>
        <v>2.0823633902431402E-2</v>
      </c>
      <c r="H82" s="5">
        <f t="shared" si="5"/>
        <v>-2.6010940051906647E-3</v>
      </c>
      <c r="I82" s="5">
        <f t="shared" si="6"/>
        <v>1.7473649591112098E-2</v>
      </c>
      <c r="J82" s="5">
        <f t="shared" si="7"/>
        <v>-8.0819373463346805E-2</v>
      </c>
    </row>
    <row r="83" spans="1:10" ht="15" customHeight="1" x14ac:dyDescent="0.2">
      <c r="A83" s="3">
        <f>'2_CVaR_t3'!A83</f>
        <v>42405</v>
      </c>
      <c r="B83" s="5">
        <f>'2_CVaR_t3'!D83-1</f>
        <v>-1.7853565930919135E-2</v>
      </c>
      <c r="C83" s="5">
        <f>'Stocks Returns'!B79</f>
        <v>-1.7689530685920496E-2</v>
      </c>
      <c r="D83" s="5">
        <f>'Stocks Returns'!C79</f>
        <v>-2.9044516829533129E-2</v>
      </c>
      <c r="E83" s="5">
        <f>'Stocks Returns'!D79</f>
        <v>-1.2166588675713741E-2</v>
      </c>
      <c r="F83" s="5">
        <f>'Stocks Returns'!E79</f>
        <v>-6.8516421291053287E-2</v>
      </c>
      <c r="G83" s="5">
        <f t="shared" si="4"/>
        <v>7.6629747433432788E-4</v>
      </c>
      <c r="H83" s="5">
        <f t="shared" si="5"/>
        <v>-2.5490541765727272E-3</v>
      </c>
      <c r="I83" s="5">
        <f t="shared" si="6"/>
        <v>1.7124056024621092E-2</v>
      </c>
      <c r="J83" s="5">
        <f t="shared" si="7"/>
        <v>-4.9589581864066312E-2</v>
      </c>
    </row>
    <row r="84" spans="1:10" ht="15" customHeight="1" x14ac:dyDescent="0.2">
      <c r="A84" s="3">
        <f>'2_CVaR_t3'!A84</f>
        <v>42408</v>
      </c>
      <c r="B84" s="5">
        <f>'2_CVaR_t3'!D84-1</f>
        <v>-3.2559521175427486E-2</v>
      </c>
      <c r="C84" s="5">
        <f>'Stocks Returns'!B80</f>
        <v>-4.3733921352444027E-2</v>
      </c>
      <c r="D84" s="5">
        <f>'Stocks Returns'!C80</f>
        <v>-5.2697791445345366E-2</v>
      </c>
      <c r="E84" s="5">
        <f>'Stocks Returns'!D80</f>
        <v>-2.3685457129322574E-2</v>
      </c>
      <c r="F84" s="5">
        <f>'Stocks Returns'!E80</f>
        <v>4.6504559270516665E-2</v>
      </c>
      <c r="G84" s="5">
        <f t="shared" si="4"/>
        <v>-1.0447600852306914E-2</v>
      </c>
      <c r="H84" s="5">
        <f t="shared" si="5"/>
        <v>-4.4161345870160282E-3</v>
      </c>
      <c r="I84" s="5">
        <f t="shared" si="6"/>
        <v>2.9666743365183254E-2</v>
      </c>
      <c r="J84" s="5">
        <f t="shared" si="7"/>
        <v>8.099351302117748E-2</v>
      </c>
    </row>
    <row r="85" spans="1:10" ht="15" customHeight="1" x14ac:dyDescent="0.2">
      <c r="A85" s="3">
        <f>'2_CVaR_t3'!A85</f>
        <v>42409</v>
      </c>
      <c r="B85" s="5">
        <f>'2_CVaR_t3'!D85-1</f>
        <v>4.9076115963690992E-3</v>
      </c>
      <c r="C85" s="5">
        <f>'Stocks Returns'!B81</f>
        <v>-4.9961568024596503E-2</v>
      </c>
      <c r="D85" s="5">
        <f>'Stocks Returns'!C81</f>
        <v>8.2632433230043212E-3</v>
      </c>
      <c r="E85" s="5">
        <f>'Stocks Returns'!D81</f>
        <v>9.7040271712756088E-4</v>
      </c>
      <c r="F85" s="5">
        <f>'Stocks Returns'!E81</f>
        <v>-2.4687772291606236E-2</v>
      </c>
      <c r="G85" s="5">
        <f t="shared" si="4"/>
        <v>-5.445966997991198E-2</v>
      </c>
      <c r="H85" s="5">
        <f t="shared" si="5"/>
        <v>1.0390716028384483E-3</v>
      </c>
      <c r="I85" s="5">
        <f t="shared" si="6"/>
        <v>-6.9802833161118957E-3</v>
      </c>
      <c r="J85" s="5">
        <f t="shared" si="7"/>
        <v>-2.9847232661660249E-2</v>
      </c>
    </row>
    <row r="86" spans="1:10" ht="15" customHeight="1" x14ac:dyDescent="0.2">
      <c r="A86" s="3">
        <f>'2_CVaR_t3'!A86</f>
        <v>42410</v>
      </c>
      <c r="B86" s="5">
        <f>'2_CVaR_t3'!D86-1</f>
        <v>1.3403796370137888E-2</v>
      </c>
      <c r="C86" s="5">
        <f>'Stocks Returns'!B82</f>
        <v>1.0113268608415993E-3</v>
      </c>
      <c r="D86" s="5">
        <f>'Stocks Returns'!C82</f>
        <v>2.6635445631494337E-2</v>
      </c>
      <c r="E86" s="5">
        <f>'Stocks Returns'!D82</f>
        <v>-2.3994183228308152E-2</v>
      </c>
      <c r="F86" s="5">
        <f>'Stocks Returns'!E82</f>
        <v>-3.6926742108397748E-2</v>
      </c>
      <c r="G86" s="5">
        <f t="shared" si="4"/>
        <v>-1.2054909643411514E-2</v>
      </c>
      <c r="H86" s="5">
        <f t="shared" si="5"/>
        <v>6.8245681578788797E-3</v>
      </c>
      <c r="I86" s="5">
        <f t="shared" si="6"/>
        <v>-4.5846137188224098E-2</v>
      </c>
      <c r="J86" s="5">
        <f t="shared" si="7"/>
        <v>-5.1077022630296121E-2</v>
      </c>
    </row>
    <row r="87" spans="1:10" ht="15" customHeight="1" x14ac:dyDescent="0.2">
      <c r="A87" s="3">
        <f>'2_CVaR_t3'!A87</f>
        <v>42411</v>
      </c>
      <c r="B87" s="5">
        <f>'2_CVaR_t3'!D87-1</f>
        <v>-1.517816443062614E-2</v>
      </c>
      <c r="C87" s="5">
        <f>'Stocks Returns'!B83</f>
        <v>-1.6771064861588303E-2</v>
      </c>
      <c r="D87" s="5">
        <f>'Stocks Returns'!C83</f>
        <v>-2.3948681397006455E-2</v>
      </c>
      <c r="E87" s="5">
        <f>'Stocks Returns'!D83</f>
        <v>-1.5396076483734866E-2</v>
      </c>
      <c r="F87" s="5">
        <f>'Stocks Returns'!E83</f>
        <v>-1.4223871366728646E-2</v>
      </c>
      <c r="G87" s="5">
        <f t="shared" si="4"/>
        <v>-1.0132947870890238E-3</v>
      </c>
      <c r="H87" s="5">
        <f t="shared" si="5"/>
        <v>-1.4167026316013777E-3</v>
      </c>
      <c r="I87" s="5">
        <f t="shared" si="6"/>
        <v>9.5171359858614683E-3</v>
      </c>
      <c r="J87" s="5">
        <f t="shared" si="7"/>
        <v>1.8718086206268338E-3</v>
      </c>
    </row>
    <row r="88" spans="1:10" ht="15" customHeight="1" x14ac:dyDescent="0.2">
      <c r="A88" s="3">
        <f>'2_CVaR_t3'!A88</f>
        <v>42412</v>
      </c>
      <c r="B88" s="5">
        <f>'2_CVaR_t3'!D88-1</f>
        <v>1.819748921511577E-2</v>
      </c>
      <c r="C88" s="5">
        <f>'Stocks Returns'!B84</f>
        <v>2.7538018906699602E-2</v>
      </c>
      <c r="D88" s="5">
        <f>'Stocks Returns'!C84</f>
        <v>2.8479626113626422E-2</v>
      </c>
      <c r="E88" s="5">
        <f>'Stocks Returns'!D84</f>
        <v>1.9167717528373318E-2</v>
      </c>
      <c r="F88" s="5">
        <f>'Stocks Returns'!E84</f>
        <v>3.1994981179422899E-2</v>
      </c>
      <c r="G88" s="5">
        <f t="shared" si="4"/>
        <v>9.6374942630383896E-3</v>
      </c>
      <c r="H88" s="5">
        <f t="shared" si="5"/>
        <v>1.567113857015464E-3</v>
      </c>
      <c r="I88" s="5">
        <f t="shared" si="6"/>
        <v>-1.0527569688838261E-2</v>
      </c>
      <c r="J88" s="5">
        <f t="shared" si="7"/>
        <v>1.2771926067517463E-2</v>
      </c>
    </row>
    <row r="89" spans="1:10" ht="15" customHeight="1" x14ac:dyDescent="0.2">
      <c r="A89" s="3">
        <f>'2_CVaR_t3'!A89</f>
        <v>42415</v>
      </c>
      <c r="B89" s="5">
        <f>'2_CVaR_t3'!D89-1</f>
        <v>3.3619452249000759E-5</v>
      </c>
      <c r="C89" s="5">
        <f>'Stocks Returns'!B85</f>
        <v>0</v>
      </c>
      <c r="D89" s="5">
        <f>'Stocks Returns'!C85</f>
        <v>0</v>
      </c>
      <c r="E89" s="5">
        <f>'Stocks Returns'!D85</f>
        <v>0</v>
      </c>
      <c r="F89" s="5">
        <f>'Stocks Returns'!E85</f>
        <v>0</v>
      </c>
      <c r="G89" s="5">
        <f t="shared" si="4"/>
        <v>4.1716549628461653E-4</v>
      </c>
      <c r="H89" s="5">
        <f t="shared" si="5"/>
        <v>-3.5772302638354477E-6</v>
      </c>
      <c r="I89" s="5">
        <f t="shared" si="6"/>
        <v>2.403114536009206E-5</v>
      </c>
      <c r="J89" s="5">
        <f t="shared" si="7"/>
        <v>-1.7115738437369847E-6</v>
      </c>
    </row>
    <row r="90" spans="1:10" ht="15" customHeight="1" x14ac:dyDescent="0.2">
      <c r="A90" s="3">
        <f>'2_CVaR_t3'!A90</f>
        <v>42416</v>
      </c>
      <c r="B90" s="5">
        <f>'2_CVaR_t3'!D90-1</f>
        <v>8.2367238177121216E-3</v>
      </c>
      <c r="C90" s="5">
        <f>'Stocks Returns'!B86</f>
        <v>2.2399999999999975E-2</v>
      </c>
      <c r="D90" s="5">
        <f>'Stocks Returns'!C86</f>
        <v>9.6563476285145278E-3</v>
      </c>
      <c r="E90" s="5">
        <f>'Stocks Returns'!D86</f>
        <v>3.0190546894333314E-2</v>
      </c>
      <c r="F90" s="5">
        <f>'Stocks Returns'!E86</f>
        <v>-4.2553191489361764E-3</v>
      </c>
      <c r="G90" s="5">
        <f t="shared" si="4"/>
        <v>1.4544593301378321E-2</v>
      </c>
      <c r="H90" s="5">
        <f t="shared" si="5"/>
        <v>-2.4997502521590526E-3</v>
      </c>
      <c r="I90" s="5">
        <f t="shared" si="6"/>
        <v>1.6792841736728251E-2</v>
      </c>
      <c r="J90" s="5">
        <f t="shared" si="7"/>
        <v>-1.2937707756122326E-2</v>
      </c>
    </row>
    <row r="91" spans="1:10" ht="15" customHeight="1" x14ac:dyDescent="0.2">
      <c r="A91" s="3">
        <f>'2_CVaR_t3'!A91</f>
        <v>42417</v>
      </c>
      <c r="B91" s="5">
        <f>'2_CVaR_t3'!D91-1</f>
        <v>9.7513375467443986E-3</v>
      </c>
      <c r="C91" s="5">
        <f>'Stocks Returns'!B87</f>
        <v>4.4992175273865564E-2</v>
      </c>
      <c r="D91" s="5">
        <f>'Stocks Returns'!C87</f>
        <v>1.3080168776371304E-2</v>
      </c>
      <c r="E91" s="5">
        <f>'Stocks Returns'!D87</f>
        <v>2.4741772760028757E-2</v>
      </c>
      <c r="F91" s="5">
        <f>'Stocks Returns'!E87</f>
        <v>3.5103785103784979E-2</v>
      </c>
      <c r="G91" s="5">
        <f t="shared" si="4"/>
        <v>3.5609328369366644E-2</v>
      </c>
      <c r="H91" s="5">
        <f t="shared" si="5"/>
        <v>-1.3197594640565365E-3</v>
      </c>
      <c r="I91" s="5">
        <f t="shared" si="6"/>
        <v>8.8658904189770904E-3</v>
      </c>
      <c r="J91" s="5">
        <f t="shared" si="7"/>
        <v>2.4818604184538164E-2</v>
      </c>
    </row>
    <row r="92" spans="1:10" ht="15" customHeight="1" x14ac:dyDescent="0.2">
      <c r="A92" s="3">
        <f>'2_CVaR_t3'!A92</f>
        <v>42418</v>
      </c>
      <c r="B92" s="5">
        <f>'2_CVaR_t3'!D92-1</f>
        <v>-7.7100338064276519E-3</v>
      </c>
      <c r="C92" s="5">
        <f>'Stocks Returns'!B88</f>
        <v>-4.080868588543618E-2</v>
      </c>
      <c r="D92" s="5">
        <f>'Stocks Returns'!C88</f>
        <v>-1.0967652367069314E-2</v>
      </c>
      <c r="E92" s="5">
        <f>'Stocks Returns'!D88</f>
        <v>-1.6057196436943144E-2</v>
      </c>
      <c r="F92" s="5">
        <f>'Stocks Returns'!E88</f>
        <v>-6.1928634621053469E-3</v>
      </c>
      <c r="G92" s="5">
        <f t="shared" si="4"/>
        <v>-3.2582290153775034E-2</v>
      </c>
      <c r="H92" s="5">
        <f t="shared" si="5"/>
        <v>5.0063543609043387E-4</v>
      </c>
      <c r="I92" s="5">
        <f t="shared" si="6"/>
        <v>-3.3631726364686237E-3</v>
      </c>
      <c r="J92" s="5">
        <f t="shared" si="7"/>
        <v>1.9999023231069852E-3</v>
      </c>
    </row>
    <row r="93" spans="1:10" ht="15" customHeight="1" x14ac:dyDescent="0.2">
      <c r="A93" s="3">
        <f>'2_CVaR_t3'!A93</f>
        <v>42419</v>
      </c>
      <c r="B93" s="5">
        <f>'2_CVaR_t3'!D93-1</f>
        <v>3.2055133216004617E-3</v>
      </c>
      <c r="C93" s="5">
        <f>'Stocks Returns'!B89</f>
        <v>-1.0538641686182681E-2</v>
      </c>
      <c r="D93" s="5">
        <f>'Stocks Returns'!C89</f>
        <v>4.0707467714768963E-3</v>
      </c>
      <c r="E93" s="5">
        <f>'Stocks Returns'!D89</f>
        <v>9.4103633114948071E-3</v>
      </c>
      <c r="F93" s="5">
        <f>'Stocks Returns'!E89</f>
        <v>-2.4629080118694469E-2</v>
      </c>
      <c r="G93" s="5">
        <f t="shared" si="4"/>
        <v>-1.3320231180662973E-2</v>
      </c>
      <c r="H93" s="5">
        <f t="shared" si="5"/>
        <v>-6.3184488440987639E-4</v>
      </c>
      <c r="I93" s="5">
        <f t="shared" si="6"/>
        <v>4.2446124915460114E-3</v>
      </c>
      <c r="J93" s="5">
        <f t="shared" si="7"/>
        <v>-2.7987348556522993E-2</v>
      </c>
    </row>
    <row r="94" spans="1:10" ht="15" customHeight="1" x14ac:dyDescent="0.2">
      <c r="A94" s="3">
        <f>'2_CVaR_t3'!A94</f>
        <v>42422</v>
      </c>
      <c r="B94" s="5">
        <f>'2_CVaR_t3'!D94-1</f>
        <v>1.3858988550497608E-2</v>
      </c>
      <c r="C94" s="5">
        <f>'Stocks Returns'!B90</f>
        <v>3.3136094674556249E-2</v>
      </c>
      <c r="D94" s="5">
        <f>'Stocks Returns'!C90</f>
        <v>2.1389626730043299E-2</v>
      </c>
      <c r="E94" s="5">
        <f>'Stocks Returns'!D90</f>
        <v>1.6521123436393781E-2</v>
      </c>
      <c r="F94" s="5">
        <f>'Stocks Returns'!E90</f>
        <v>4.8068147246729698E-2</v>
      </c>
      <c r="G94" s="5">
        <f t="shared" si="4"/>
        <v>1.9610811203835583E-2</v>
      </c>
      <c r="H94" s="5">
        <f t="shared" si="5"/>
        <v>9.0440304244861214E-4</v>
      </c>
      <c r="I94" s="5">
        <f t="shared" si="6"/>
        <v>-6.075605810995293E-3</v>
      </c>
      <c r="J94" s="5">
        <f t="shared" si="7"/>
        <v>3.3436173925402629E-2</v>
      </c>
    </row>
    <row r="95" spans="1:10" ht="15" customHeight="1" x14ac:dyDescent="0.2">
      <c r="A95" s="3">
        <f>'2_CVaR_t3'!A95</f>
        <v>42423</v>
      </c>
      <c r="B95" s="5">
        <f>'2_CVaR_t3'!D95-1</f>
        <v>-8.8098137132773813E-3</v>
      </c>
      <c r="C95" s="5">
        <f>'Stocks Returns'!B91</f>
        <v>-3.8182512409316582E-2</v>
      </c>
      <c r="D95" s="5">
        <f>'Stocks Returns'!C91</f>
        <v>-1.245551601423478E-2</v>
      </c>
      <c r="E95" s="5">
        <f>'Stocks Returns'!D91</f>
        <v>-1.8806593916879555E-2</v>
      </c>
      <c r="F95" s="5">
        <f>'Stocks Returns'!E91</f>
        <v>-4.4412191582002936E-2</v>
      </c>
      <c r="G95" s="5">
        <f t="shared" si="4"/>
        <v>-2.8847023306098896E-2</v>
      </c>
      <c r="H95" s="5">
        <f t="shared" si="5"/>
        <v>6.4204498032395182E-4</v>
      </c>
      <c r="I95" s="5">
        <f t="shared" si="6"/>
        <v>-4.3131347754158927E-3</v>
      </c>
      <c r="J95" s="5">
        <f t="shared" si="7"/>
        <v>-3.5055618321742962E-2</v>
      </c>
    </row>
    <row r="96" spans="1:10" ht="15" customHeight="1" x14ac:dyDescent="0.2">
      <c r="A96" s="3">
        <f>'2_CVaR_t3'!A96</f>
        <v>42424</v>
      </c>
      <c r="B96" s="5">
        <f>'2_CVaR_t3'!D96-1</f>
        <v>5.2280610427790641E-4</v>
      </c>
      <c r="C96" s="5">
        <f>'Stocks Returns'!B92</f>
        <v>3.9698292973389115E-4</v>
      </c>
      <c r="D96" s="5">
        <f>'Stocks Returns'!C92</f>
        <v>-4.1580041580042693E-3</v>
      </c>
      <c r="E96" s="5">
        <f>'Stocks Returns'!D92</f>
        <v>3.3601514434453472E-2</v>
      </c>
      <c r="F96" s="5">
        <f>'Stocks Returns'!E92</f>
        <v>1.2150668286754485E-3</v>
      </c>
      <c r="G96" s="5">
        <f t="shared" si="4"/>
        <v>3.2081910636098026E-4</v>
      </c>
      <c r="H96" s="5">
        <f t="shared" si="5"/>
        <v>-4.8862888436206437E-3</v>
      </c>
      <c r="I96" s="5">
        <f t="shared" si="6"/>
        <v>3.2825149296413156E-2</v>
      </c>
      <c r="J96" s="5">
        <f t="shared" si="7"/>
        <v>6.9568887560538233E-4</v>
      </c>
    </row>
    <row r="97" spans="1:10" ht="15" customHeight="1" x14ac:dyDescent="0.2">
      <c r="A97" s="3">
        <f>'2_CVaR_t3'!A97</f>
        <v>42425</v>
      </c>
      <c r="B97" s="5">
        <f>'2_CVaR_t3'!D97-1</f>
        <v>1.1747407154655054E-2</v>
      </c>
      <c r="C97" s="5">
        <f>'Stocks Returns'!B93</f>
        <v>-1.2698412698412764E-2</v>
      </c>
      <c r="D97" s="5">
        <f>'Stocks Returns'!C93</f>
        <v>1.976339596381349E-2</v>
      </c>
      <c r="E97" s="5">
        <f>'Stocks Returns'!D93</f>
        <v>2.9761904761904656E-3</v>
      </c>
      <c r="F97" s="5">
        <f>'Stocks Returns'!E93</f>
        <v>3.0339805825243538E-3</v>
      </c>
      <c r="G97" s="5">
        <f t="shared" si="4"/>
        <v>-2.4094232887394203E-2</v>
      </c>
      <c r="H97" s="5">
        <f t="shared" si="5"/>
        <v>2.4063826920263029E-3</v>
      </c>
      <c r="I97" s="5">
        <f t="shared" si="6"/>
        <v>-1.6165616413198622E-2</v>
      </c>
      <c r="J97" s="5">
        <f t="shared" si="7"/>
        <v>-9.3634781806195017E-3</v>
      </c>
    </row>
    <row r="98" spans="1:10" ht="15" customHeight="1" x14ac:dyDescent="0.2">
      <c r="A98" s="3">
        <f>'2_CVaR_t3'!A98</f>
        <v>42426</v>
      </c>
      <c r="B98" s="5">
        <f>'2_CVaR_t3'!D98-1</f>
        <v>-2.1312024005526453E-3</v>
      </c>
      <c r="C98" s="5">
        <f>'Stocks Returns'!B94</f>
        <v>8.0385852090032461E-3</v>
      </c>
      <c r="D98" s="5">
        <f>'Stocks Returns'!C94</f>
        <v>-7.3700013648149154E-3</v>
      </c>
      <c r="E98" s="5">
        <f>'Stocks Returns'!D94</f>
        <v>2.4423647569048246E-2</v>
      </c>
      <c r="F98" s="5">
        <f>'Stocks Returns'!E94</f>
        <v>3.2062915910465728E-2</v>
      </c>
      <c r="G98" s="5">
        <f t="shared" si="4"/>
        <v>1.0638905309758303E-2</v>
      </c>
      <c r="H98" s="5">
        <f t="shared" si="5"/>
        <v>-4.1664948986439047E-3</v>
      </c>
      <c r="I98" s="5">
        <f t="shared" si="6"/>
        <v>2.798971191997511E-2</v>
      </c>
      <c r="J98" s="5">
        <f t="shared" si="7"/>
        <v>3.4352058932841927E-2</v>
      </c>
    </row>
    <row r="99" spans="1:10" ht="15" customHeight="1" x14ac:dyDescent="0.2">
      <c r="A99" s="3">
        <f>'2_CVaR_t3'!A99</f>
        <v>42429</v>
      </c>
      <c r="B99" s="5">
        <f>'2_CVaR_t3'!D99-1</f>
        <v>-3.4262852246038644E-3</v>
      </c>
      <c r="C99" s="5">
        <f>'Stocks Returns'!B95</f>
        <v>-3.1897926634768536E-3</v>
      </c>
      <c r="D99" s="5">
        <f>'Stocks Returns'!C95</f>
        <v>-4.6748246940739868E-3</v>
      </c>
      <c r="E99" s="5">
        <f>'Stocks Returns'!D95</f>
        <v>-8.6898395721924926E-3</v>
      </c>
      <c r="F99" s="5">
        <f>'Stocks Returns'!E95</f>
        <v>-8.4994138335287017E-3</v>
      </c>
      <c r="G99" s="5">
        <f t="shared" si="4"/>
        <v>7.1657764498416626E-4</v>
      </c>
      <c r="H99" s="5">
        <f t="shared" si="5"/>
        <v>4.4728722462985485E-4</v>
      </c>
      <c r="I99" s="5">
        <f t="shared" si="6"/>
        <v>-3.0047896055153218E-3</v>
      </c>
      <c r="J99" s="5">
        <f t="shared" si="7"/>
        <v>-4.8397901703904778E-3</v>
      </c>
    </row>
    <row r="100" spans="1:10" ht="15" customHeight="1" x14ac:dyDescent="0.2">
      <c r="A100" s="3">
        <f>'2_CVaR_t3'!A100</f>
        <v>42430</v>
      </c>
      <c r="B100" s="5">
        <f>'2_CVaR_t3'!D100-1</f>
        <v>1.946776188036714E-2</v>
      </c>
      <c r="C100" s="5">
        <f>'Stocks Returns'!B96</f>
        <v>5.7199999999999918E-2</v>
      </c>
      <c r="D100" s="5">
        <f>'Stocks Returns'!C96</f>
        <v>3.1081641110650704E-2</v>
      </c>
      <c r="E100" s="5">
        <f>'Stocks Returns'!D96</f>
        <v>1.6408181613845718E-2</v>
      </c>
      <c r="F100" s="5">
        <f>'Stocks Returns'!E96</f>
        <v>1.8622524386639139E-2</v>
      </c>
      <c r="G100" s="5">
        <f t="shared" si="4"/>
        <v>3.8018445411778845E-2</v>
      </c>
      <c r="H100" s="5">
        <f t="shared" si="5"/>
        <v>2.2872785071013924E-3</v>
      </c>
      <c r="I100" s="5">
        <f t="shared" si="6"/>
        <v>-1.5365497390949334E-2</v>
      </c>
      <c r="J100" s="5">
        <f t="shared" si="7"/>
        <v>-1.9447567962834582E-3</v>
      </c>
    </row>
    <row r="101" spans="1:10" ht="15" customHeight="1" x14ac:dyDescent="0.2">
      <c r="A101" s="3">
        <f>'2_CVaR_t3'!A101</f>
        <v>42431</v>
      </c>
      <c r="B101" s="5">
        <f>'2_CVaR_t3'!D101-1</f>
        <v>-1.6147336270705415E-3</v>
      </c>
      <c r="C101" s="5">
        <f>'Stocks Returns'!B97</f>
        <v>1.324252743094978E-2</v>
      </c>
      <c r="D101" s="5">
        <f>'Stocks Returns'!C97</f>
        <v>-4.5551982851018691E-3</v>
      </c>
      <c r="E101" s="5">
        <f>'Stocks Returns'!D97</f>
        <v>1.1499336576735963E-2</v>
      </c>
      <c r="F101" s="5">
        <f>'Stocks Returns'!E97</f>
        <v>5.890887986070803E-2</v>
      </c>
      <c r="G101" s="5">
        <f t="shared" si="4"/>
        <v>1.5322005052480303E-2</v>
      </c>
      <c r="H101" s="5">
        <f t="shared" si="5"/>
        <v>-2.1168164784997499E-3</v>
      </c>
      <c r="I101" s="5">
        <f t="shared" si="6"/>
        <v>1.4220366245966289E-2</v>
      </c>
      <c r="J101" s="5">
        <f t="shared" si="7"/>
        <v>6.0651486057430724E-2</v>
      </c>
    </row>
    <row r="102" spans="1:10" ht="15" customHeight="1" x14ac:dyDescent="0.2">
      <c r="A102" s="3">
        <f>'2_CVaR_t3'!A102</f>
        <v>42432</v>
      </c>
      <c r="B102" s="5">
        <f>'2_CVaR_t3'!D102-1</f>
        <v>-2.292337159233826E-3</v>
      </c>
      <c r="C102" s="5">
        <f>'Stocks Returns'!B98</f>
        <v>3.1740104555638471E-2</v>
      </c>
      <c r="D102" s="5">
        <f>'Stocks Returns'!C98</f>
        <v>-5.2489905787348468E-3</v>
      </c>
      <c r="E102" s="5">
        <f>'Stocks Returns'!D98</f>
        <v>8.3078268473981698E-3</v>
      </c>
      <c r="F102" s="5">
        <f>'Stocks Returns'!E98</f>
        <v>5.6727870649492917E-2</v>
      </c>
      <c r="G102" s="5">
        <f t="shared" si="4"/>
        <v>3.4502923981638137E-2</v>
      </c>
      <c r="H102" s="5">
        <f t="shared" si="5"/>
        <v>-1.8067704018598415E-3</v>
      </c>
      <c r="I102" s="5">
        <f t="shared" si="6"/>
        <v>1.2137536294609098E-2</v>
      </c>
      <c r="J102" s="5">
        <f t="shared" si="7"/>
        <v>5.9187529459141797E-2</v>
      </c>
    </row>
    <row r="103" spans="1:10" ht="15" customHeight="1" x14ac:dyDescent="0.2">
      <c r="A103" s="3">
        <f>'2_CVaR_t3'!A103</f>
        <v>42433</v>
      </c>
      <c r="B103" s="5">
        <f>'2_CVaR_t3'!D103-1</f>
        <v>1.2836479657278854E-3</v>
      </c>
      <c r="C103" s="5">
        <f>'Stocks Returns'!B99</f>
        <v>-1.0857763300758938E-3</v>
      </c>
      <c r="D103" s="5">
        <f>'Stocks Returns'!C99</f>
        <v>-1.3529968881054177E-4</v>
      </c>
      <c r="E103" s="5">
        <f>'Stocks Returns'!D99</f>
        <v>1.5394622723330365E-2</v>
      </c>
      <c r="F103" s="5">
        <f>'Stocks Returns'!E99</f>
        <v>6.6390041493775698E-2</v>
      </c>
      <c r="G103" s="5">
        <f t="shared" si="4"/>
        <v>-1.9292251893739181E-3</v>
      </c>
      <c r="H103" s="5">
        <f t="shared" si="5"/>
        <v>-1.9907364891672058E-3</v>
      </c>
      <c r="I103" s="5">
        <f t="shared" si="6"/>
        <v>1.3373385110470299E-2</v>
      </c>
      <c r="J103" s="5">
        <f t="shared" si="7"/>
        <v>6.5065526585420599E-2</v>
      </c>
    </row>
    <row r="104" spans="1:10" ht="15" customHeight="1" x14ac:dyDescent="0.2">
      <c r="A104" s="3">
        <f>'2_CVaR_t3'!A104</f>
        <v>42436</v>
      </c>
      <c r="B104" s="5">
        <f>'2_CVaR_t3'!D104-1</f>
        <v>-1.3701526078594761E-2</v>
      </c>
      <c r="C104" s="5">
        <f>'Stocks Returns'!B100</f>
        <v>1.6666666666666607E-2</v>
      </c>
      <c r="D104" s="5">
        <f>'Stocks Returns'!C100</f>
        <v>-2.6522327469553519E-2</v>
      </c>
      <c r="E104" s="5">
        <f>'Stocks Returns'!D100</f>
        <v>1.9004911381593104E-2</v>
      </c>
      <c r="F104" s="5">
        <f>'Stocks Returns'!E100</f>
        <v>6.809338521400754E-3</v>
      </c>
      <c r="G104" s="5">
        <f t="shared" si="4"/>
        <v>3.0935293506029519E-2</v>
      </c>
      <c r="H104" s="5">
        <f t="shared" si="5"/>
        <v>-6.1779202949476808E-3</v>
      </c>
      <c r="I104" s="5">
        <f t="shared" si="6"/>
        <v>4.1502081132136298E-2</v>
      </c>
      <c r="J104" s="5">
        <f t="shared" si="7"/>
        <v>2.134241244427668E-2</v>
      </c>
    </row>
    <row r="105" spans="1:10" ht="15" customHeight="1" x14ac:dyDescent="0.2">
      <c r="A105" s="3">
        <f>'2_CVaR_t3'!A105</f>
        <v>42437</v>
      </c>
      <c r="B105" s="5">
        <f>'2_CVaR_t3'!D105-1</f>
        <v>-1.2501944981985202E-2</v>
      </c>
      <c r="C105" s="5">
        <f>'Stocks Returns'!B101</f>
        <v>-3.1361368496079844E-2</v>
      </c>
      <c r="D105" s="5">
        <f>'Stocks Returns'!C101</f>
        <v>-1.8348623853210899E-2</v>
      </c>
      <c r="E105" s="5">
        <f>'Stocks Returns'!D101</f>
        <v>-2.2003352891869166E-2</v>
      </c>
      <c r="F105" s="5">
        <f>'Stocks Returns'!E101</f>
        <v>-6.7149758454106312E-2</v>
      </c>
      <c r="G105" s="5">
        <f t="shared" si="4"/>
        <v>-1.8302481382463692E-2</v>
      </c>
      <c r="H105" s="5">
        <f t="shared" si="5"/>
        <v>2.1865927189909651E-4</v>
      </c>
      <c r="I105" s="5">
        <f t="shared" si="6"/>
        <v>-1.4689109618449617E-3</v>
      </c>
      <c r="J105" s="5">
        <f t="shared" si="7"/>
        <v>-5.3886103474479731E-2</v>
      </c>
    </row>
    <row r="106" spans="1:10" ht="15" customHeight="1" x14ac:dyDescent="0.2">
      <c r="A106" s="3">
        <f>'2_CVaR_t3'!A106</f>
        <v>42438</v>
      </c>
      <c r="B106" s="5">
        <f>'2_CVaR_t3'!D106-1</f>
        <v>2.0793278483497435E-3</v>
      </c>
      <c r="C106" s="5">
        <f>'Stocks Returns'!B102</f>
        <v>1.8027961736571063E-2</v>
      </c>
      <c r="D106" s="5">
        <f>'Stocks Returns'!C102</f>
        <v>8.4961767204760896E-4</v>
      </c>
      <c r="E106" s="5">
        <f>'Stocks Returns'!D102</f>
        <v>1.7998714377544411E-2</v>
      </c>
      <c r="F106" s="5">
        <f>'Stocks Returns'!E102</f>
        <v>1.1134127395131976E-2</v>
      </c>
      <c r="G106" s="5">
        <f t="shared" si="4"/>
        <v>1.6382094795072733E-2</v>
      </c>
      <c r="H106" s="5">
        <f t="shared" si="5"/>
        <v>-2.1845821640920117E-3</v>
      </c>
      <c r="I106" s="5">
        <f t="shared" si="6"/>
        <v>1.4675603097065597E-2</v>
      </c>
      <c r="J106" s="5">
        <f t="shared" si="7"/>
        <v>8.9676092919804898E-3</v>
      </c>
    </row>
    <row r="107" spans="1:10" ht="15" customHeight="1" x14ac:dyDescent="0.2">
      <c r="A107" s="3">
        <f>'2_CVaR_t3'!A107</f>
        <v>42439</v>
      </c>
      <c r="B107" s="5">
        <f>'2_CVaR_t3'!D107-1</f>
        <v>-4.4839231708381222E-3</v>
      </c>
      <c r="C107" s="5">
        <f>'Stocks Returns'!B103</f>
        <v>-1.0842067220817597E-3</v>
      </c>
      <c r="D107" s="5">
        <f>'Stocks Returns'!C103</f>
        <v>-6.508205998868255E-3</v>
      </c>
      <c r="E107" s="5">
        <f>'Stocks Returns'!D103</f>
        <v>-8.6297621553356185E-3</v>
      </c>
      <c r="F107" s="5">
        <f>'Stocks Returns'!E103</f>
        <v>-5.1216389244546079E-4</v>
      </c>
      <c r="G107" s="5">
        <f t="shared" si="4"/>
        <v>3.8887581189481907E-3</v>
      </c>
      <c r="H107" s="5">
        <f t="shared" si="5"/>
        <v>1.807477408884298E-4</v>
      </c>
      <c r="I107" s="5">
        <f t="shared" si="6"/>
        <v>-1.2142285831917964E-3</v>
      </c>
      <c r="J107" s="5">
        <f t="shared" si="7"/>
        <v>4.2666718421764862E-3</v>
      </c>
    </row>
    <row r="108" spans="1:10" ht="15" customHeight="1" x14ac:dyDescent="0.2">
      <c r="A108" s="3">
        <f>'2_CVaR_t3'!A108</f>
        <v>42440</v>
      </c>
      <c r="B108" s="5">
        <f>'2_CVaR_t3'!D108-1</f>
        <v>1.4440507852901296E-2</v>
      </c>
      <c r="C108" s="5">
        <f>'Stocks Returns'!B104</f>
        <v>2.8943560057887119E-2</v>
      </c>
      <c r="D108" s="5">
        <f>'Stocks Returns'!C104</f>
        <v>2.0079749359156907E-2</v>
      </c>
      <c r="E108" s="5">
        <f>'Stocks Returns'!D104</f>
        <v>3.2059447983014744E-2</v>
      </c>
      <c r="F108" s="5">
        <f>'Stocks Returns'!E104</f>
        <v>3.8175762234178956E-2</v>
      </c>
      <c r="G108" s="5">
        <f t="shared" si="4"/>
        <v>1.4831832699883977E-2</v>
      </c>
      <c r="H108" s="5">
        <f t="shared" si="5"/>
        <v>-1.2669683453645914E-3</v>
      </c>
      <c r="I108" s="5">
        <f t="shared" si="6"/>
        <v>8.5112498301699105E-3</v>
      </c>
      <c r="J108" s="5">
        <f t="shared" si="7"/>
        <v>2.2928414412184302E-2</v>
      </c>
    </row>
    <row r="109" spans="1:10" ht="15" customHeight="1" x14ac:dyDescent="0.2">
      <c r="A109" s="3">
        <f>'2_CVaR_t3'!A109</f>
        <v>42443</v>
      </c>
      <c r="B109" s="5">
        <f>'2_CVaR_t3'!D109-1</f>
        <v>-2.0047766384709842E-3</v>
      </c>
      <c r="C109" s="5">
        <f>'Stocks Returns'!B105</f>
        <v>-1.7932489451476852E-2</v>
      </c>
      <c r="D109" s="5">
        <f>'Stocks Returns'!C105</f>
        <v>-1.9544883428731508E-3</v>
      </c>
      <c r="E109" s="5">
        <f>'Stocks Returns'!D105</f>
        <v>-1.049166838099147E-2</v>
      </c>
      <c r="F109" s="5">
        <f>'Stocks Returns'!E105</f>
        <v>-1.2586377097729695E-2</v>
      </c>
      <c r="G109" s="5">
        <f t="shared" si="4"/>
        <v>-1.5459665746905649E-2</v>
      </c>
      <c r="H109" s="5">
        <f t="shared" si="5"/>
        <v>1.0617241896853941E-3</v>
      </c>
      <c r="I109" s="5">
        <f t="shared" si="6"/>
        <v>-7.132459040675658E-3</v>
      </c>
      <c r="J109" s="5">
        <f t="shared" si="7"/>
        <v>-1.043102015930796E-2</v>
      </c>
    </row>
    <row r="110" spans="1:10" ht="15" customHeight="1" x14ac:dyDescent="0.2">
      <c r="A110" s="3">
        <f>'2_CVaR_t3'!A110</f>
        <v>42444</v>
      </c>
      <c r="B110" s="5">
        <f>'2_CVaR_t3'!D110-1</f>
        <v>3.4214216521897267E-3</v>
      </c>
      <c r="C110" s="5">
        <f>'Stocks Returns'!B106</f>
        <v>-9.6670247046186653E-3</v>
      </c>
      <c r="D110" s="5">
        <f>'Stocks Returns'!C106</f>
        <v>5.8749475451111977E-3</v>
      </c>
      <c r="E110" s="5">
        <f>'Stocks Returns'!D106</f>
        <v>-2.0790020790018016E-4</v>
      </c>
      <c r="F110" s="5">
        <f>'Stocks Returns'!E106</f>
        <v>-4.4988752811796484E-3</v>
      </c>
      <c r="G110" s="5">
        <f t="shared" si="4"/>
        <v>-1.2666350945177835E-2</v>
      </c>
      <c r="H110" s="5">
        <f t="shared" si="5"/>
        <v>8.5249765882954628E-4</v>
      </c>
      <c r="I110" s="5">
        <f t="shared" si="6"/>
        <v>-5.7269154201664979E-3</v>
      </c>
      <c r="J110" s="5">
        <f t="shared" si="7"/>
        <v>-8.08562191496341E-3</v>
      </c>
    </row>
    <row r="111" spans="1:10" ht="15" customHeight="1" x14ac:dyDescent="0.2">
      <c r="A111" s="3">
        <f>'2_CVaR_t3'!A111</f>
        <v>42445</v>
      </c>
      <c r="B111" s="5">
        <f>'2_CVaR_t3'!D111-1</f>
        <v>3.634266939594788E-3</v>
      </c>
      <c r="C111" s="5">
        <f>'Stocks Returns'!B107</f>
        <v>3.2176428054953021E-2</v>
      </c>
      <c r="D111" s="5">
        <f>'Stocks Returns'!C107</f>
        <v>6.3968849951330231E-3</v>
      </c>
      <c r="E111" s="5">
        <f>'Stocks Returns'!D107</f>
        <v>-1.2476606363069909E-3</v>
      </c>
      <c r="F111" s="5">
        <f>'Stocks Returns'!E107</f>
        <v>5.1217675119256789E-2</v>
      </c>
      <c r="G111" s="5">
        <f t="shared" si="4"/>
        <v>2.8962454050820683E-2</v>
      </c>
      <c r="H111" s="5">
        <f t="shared" si="5"/>
        <v>1.0591146356141194E-3</v>
      </c>
      <c r="I111" s="5">
        <f t="shared" si="6"/>
        <v>-7.114928557987457E-3</v>
      </c>
      <c r="J111" s="5">
        <f t="shared" si="7"/>
        <v>4.7405691658569879E-2</v>
      </c>
    </row>
    <row r="112" spans="1:10" ht="15" customHeight="1" x14ac:dyDescent="0.2">
      <c r="A112" s="3">
        <f>'2_CVaR_t3'!A112</f>
        <v>42446</v>
      </c>
      <c r="B112" s="5">
        <f>'2_CVaR_t3'!D112-1</f>
        <v>6.9202243701420585E-3</v>
      </c>
      <c r="C112" s="5">
        <f>'Stocks Returns'!B108</f>
        <v>1.9264448336252293E-2</v>
      </c>
      <c r="D112" s="5">
        <f>'Stocks Returns'!C108</f>
        <v>1.0639767859610183E-2</v>
      </c>
      <c r="E112" s="5">
        <f>'Stocks Returns'!D108</f>
        <v>8.3281282531750822E-3</v>
      </c>
      <c r="F112" s="5">
        <f>'Stocks Returns'!E108</f>
        <v>2.7227131597802767E-2</v>
      </c>
      <c r="G112" s="5">
        <f t="shared" si="4"/>
        <v>1.2736689835114313E-2</v>
      </c>
      <c r="H112" s="5">
        <f t="shared" si="5"/>
        <v>4.3400317111280326E-4</v>
      </c>
      <c r="I112" s="5">
        <f t="shared" si="6"/>
        <v>-2.9155498872097604E-3</v>
      </c>
      <c r="J112" s="5">
        <f t="shared" si="7"/>
        <v>1.9937887099210953E-2</v>
      </c>
    </row>
    <row r="113" spans="1:10" ht="15" customHeight="1" x14ac:dyDescent="0.2">
      <c r="A113" s="3">
        <f>'2_CVaR_t3'!A113</f>
        <v>42447</v>
      </c>
      <c r="B113" s="5">
        <f>'2_CVaR_t3'!D113-1</f>
        <v>6.3178887770505288E-3</v>
      </c>
      <c r="C113" s="5">
        <f>'Stocks Returns'!B109</f>
        <v>1.0996563573883122E-2</v>
      </c>
      <c r="D113" s="5">
        <f>'Stocks Returns'!C109</f>
        <v>8.7503418102270469E-3</v>
      </c>
      <c r="E113" s="5">
        <f>'Stocks Returns'!D109</f>
        <v>1.4040883749741884E-2</v>
      </c>
      <c r="F113" s="5">
        <f>'Stocks Returns'!E109</f>
        <v>2.3250406882135977E-4</v>
      </c>
      <c r="G113" s="5">
        <f t="shared" si="4"/>
        <v>5.0762415330674474E-3</v>
      </c>
      <c r="H113" s="5">
        <f t="shared" si="5"/>
        <v>-5.630904870916973E-4</v>
      </c>
      <c r="I113" s="5">
        <f t="shared" si="6"/>
        <v>3.7827336651016074E-3</v>
      </c>
      <c r="J113" s="5">
        <f t="shared" si="7"/>
        <v>-6.4193377445957763E-3</v>
      </c>
    </row>
    <row r="114" spans="1:10" ht="15" customHeight="1" x14ac:dyDescent="0.2">
      <c r="A114" s="3">
        <f>'2_CVaR_t3'!A114</f>
        <v>42450</v>
      </c>
      <c r="B114" s="5">
        <f>'2_CVaR_t3'!D114-1</f>
        <v>-6.7752898235828862E-4</v>
      </c>
      <c r="C114" s="5">
        <f>'Stocks Returns'!B110</f>
        <v>-6.1182868796737511E-3</v>
      </c>
      <c r="D114" s="5">
        <f>'Stocks Returns'!C110</f>
        <v>-1.3553808620225816E-4</v>
      </c>
      <c r="E114" s="5">
        <f>'Stocks Returns'!D110</f>
        <v>-7.3304825901038262E-3</v>
      </c>
      <c r="F114" s="5">
        <f>'Stocks Returns'!E110</f>
        <v>-1.0227801022780203E-2</v>
      </c>
      <c r="G114" s="5">
        <f t="shared" si="4"/>
        <v>-4.9839506021234197E-3</v>
      </c>
      <c r="H114" s="5">
        <f t="shared" si="5"/>
        <v>9.1441827911479525E-4</v>
      </c>
      <c r="I114" s="5">
        <f t="shared" si="6"/>
        <v>-6.142886245969547E-3</v>
      </c>
      <c r="J114" s="5">
        <f t="shared" si="7"/>
        <v>-9.4769621463841932E-3</v>
      </c>
    </row>
    <row r="115" spans="1:10" ht="15" customHeight="1" x14ac:dyDescent="0.2">
      <c r="A115" s="3">
        <f>'2_CVaR_t3'!A115</f>
        <v>42451</v>
      </c>
      <c r="B115" s="5">
        <f>'2_CVaR_t3'!D115-1</f>
        <v>-7.11045365734575E-3</v>
      </c>
      <c r="C115" s="5">
        <f>'Stocks Returns'!B111</f>
        <v>-1.2653898768809735E-2</v>
      </c>
      <c r="D115" s="5">
        <f>'Stocks Returns'!C111</f>
        <v>-1.0980073200487994E-2</v>
      </c>
      <c r="E115" s="5">
        <f>'Stocks Returns'!D111</f>
        <v>-9.0256410256409625E-3</v>
      </c>
      <c r="F115" s="5">
        <f>'Stocks Returns'!E111</f>
        <v>-1.5500234852043104E-2</v>
      </c>
      <c r="G115" s="5">
        <f t="shared" si="4"/>
        <v>-5.0321607190373721E-3</v>
      </c>
      <c r="H115" s="5">
        <f t="shared" si="5"/>
        <v>-4.0003572533467251E-4</v>
      </c>
      <c r="I115" s="5">
        <f t="shared" si="6"/>
        <v>2.6873631150872816E-3</v>
      </c>
      <c r="J115" s="5">
        <f t="shared" si="7"/>
        <v>-7.9419558900993489E-3</v>
      </c>
    </row>
    <row r="116" spans="1:10" ht="15" customHeight="1" x14ac:dyDescent="0.2">
      <c r="A116" s="3">
        <f>'2_CVaR_t3'!A116</f>
        <v>42452</v>
      </c>
      <c r="B116" s="5">
        <f>'2_CVaR_t3'!D116-1</f>
        <v>6.956686587767491E-3</v>
      </c>
      <c r="C116" s="5">
        <f>'Stocks Returns'!B112</f>
        <v>-3.6716314513335679E-2</v>
      </c>
      <c r="D116" s="5">
        <f>'Stocks Returns'!C112</f>
        <v>1.3020833333333481E-2</v>
      </c>
      <c r="E116" s="5">
        <f>'Stocks Returns'!D112</f>
        <v>-7.2448768370938499E-3</v>
      </c>
      <c r="F116" s="5">
        <f>'Stocks Returns'!E112</f>
        <v>-4.9379770992366456E-2</v>
      </c>
      <c r="G116" s="5">
        <f t="shared" si="4"/>
        <v>-4.3280844011678414E-2</v>
      </c>
      <c r="H116" s="5">
        <f t="shared" si="5"/>
        <v>2.761051551683125E-3</v>
      </c>
      <c r="I116" s="5">
        <f t="shared" si="6"/>
        <v>-1.8548213644269562E-2</v>
      </c>
      <c r="J116" s="5">
        <f t="shared" si="7"/>
        <v>-5.6707600485251218E-2</v>
      </c>
    </row>
    <row r="117" spans="1:10" ht="15" customHeight="1" x14ac:dyDescent="0.2">
      <c r="A117" s="3">
        <f>'2_CVaR_t3'!A117</f>
        <v>42453</v>
      </c>
      <c r="B117" s="5">
        <f>'2_CVaR_t3'!D117-1</f>
        <v>2.1254889619279904E-3</v>
      </c>
      <c r="C117" s="5">
        <f>'Stocks Returns'!B113</f>
        <v>6.4724919093850364E-3</v>
      </c>
      <c r="D117" s="5">
        <f>'Stocks Returns'!C113</f>
        <v>3.1118928426465686E-3</v>
      </c>
      <c r="E117" s="5">
        <f>'Stocks Returns'!D113</f>
        <v>3.3361134278564464E-3</v>
      </c>
      <c r="F117" s="5">
        <f>'Stocks Returns'!E113</f>
        <v>4.7678795483061531E-3</v>
      </c>
      <c r="G117" s="5">
        <f t="shared" si="4"/>
        <v>4.7800729398177876E-3</v>
      </c>
      <c r="H117" s="5">
        <f t="shared" si="5"/>
        <v>9.307446478310985E-6</v>
      </c>
      <c r="I117" s="5">
        <f t="shared" si="6"/>
        <v>-6.252563653146373E-5</v>
      </c>
      <c r="J117" s="5">
        <f t="shared" si="7"/>
        <v>2.5525128994553985E-3</v>
      </c>
    </row>
    <row r="118" spans="1:10" ht="15" customHeight="1" x14ac:dyDescent="0.2">
      <c r="A118" s="3">
        <f>'2_CVaR_t3'!A118</f>
        <v>42454</v>
      </c>
      <c r="B118" s="5">
        <f>'2_CVaR_t3'!D118-1</f>
        <v>3.3619452249000759E-5</v>
      </c>
      <c r="C118" s="5">
        <f>'Stocks Returns'!B114</f>
        <v>0</v>
      </c>
      <c r="D118" s="5">
        <f>'Stocks Returns'!C114</f>
        <v>0</v>
      </c>
      <c r="E118" s="5">
        <f>'Stocks Returns'!D114</f>
        <v>0</v>
      </c>
      <c r="F118" s="5">
        <f>'Stocks Returns'!E114</f>
        <v>0</v>
      </c>
      <c r="G118" s="5">
        <f t="shared" si="4"/>
        <v>4.1716549628461653E-4</v>
      </c>
      <c r="H118" s="5">
        <f t="shared" si="5"/>
        <v>-3.5772302638354477E-6</v>
      </c>
      <c r="I118" s="5">
        <f t="shared" si="6"/>
        <v>2.403114536009206E-5</v>
      </c>
      <c r="J118" s="5">
        <f t="shared" si="7"/>
        <v>-1.7115738437369847E-6</v>
      </c>
    </row>
    <row r="119" spans="1:10" ht="15" customHeight="1" x14ac:dyDescent="0.2">
      <c r="A119" s="3">
        <f>'2_CVaR_t3'!A119</f>
        <v>42457</v>
      </c>
      <c r="B119" s="5">
        <f>'2_CVaR_t3'!D119-1</f>
        <v>-6.3278869599370235E-4</v>
      </c>
      <c r="C119" s="5">
        <f>'Stocks Returns'!B115</f>
        <v>8.5744908896034921E-3</v>
      </c>
      <c r="D119" s="5">
        <f>'Stocks Returns'!C115</f>
        <v>-8.0927974103051081E-4</v>
      </c>
      <c r="E119" s="5">
        <f>'Stocks Returns'!D115</f>
        <v>-2.2859517871987034E-3</v>
      </c>
      <c r="F119" s="5">
        <f>'Stocks Returns'!E115</f>
        <v>-8.9910089910090196E-3</v>
      </c>
      <c r="G119" s="5">
        <f t="shared" si="4"/>
        <v>9.6637079985461317E-3</v>
      </c>
      <c r="H119" s="5">
        <f t="shared" si="5"/>
        <v>1.7439595422216953E-4</v>
      </c>
      <c r="I119" s="5">
        <f t="shared" si="6"/>
        <v>-1.1715585011935919E-3</v>
      </c>
      <c r="J119" s="5">
        <f t="shared" si="7"/>
        <v>-8.2875151146285381E-3</v>
      </c>
    </row>
    <row r="120" spans="1:10" ht="15" customHeight="1" x14ac:dyDescent="0.2">
      <c r="A120" s="3">
        <f>'2_CVaR_t3'!A120</f>
        <v>42458</v>
      </c>
      <c r="B120" s="5">
        <f>'2_CVaR_t3'!D120-1</f>
        <v>1.164457973199351E-2</v>
      </c>
      <c r="C120" s="5">
        <f>'Stocks Returns'!B116</f>
        <v>3.5423308537008147E-4</v>
      </c>
      <c r="D120" s="5">
        <f>'Stocks Returns'!C116</f>
        <v>1.7548596112310966E-2</v>
      </c>
      <c r="E120" s="5">
        <f>'Stocks Returns'!D116</f>
        <v>1.666319516767345E-2</v>
      </c>
      <c r="F120" s="5">
        <f>'Stocks Returns'!E116</f>
        <v>-1.5120967741936164E-3</v>
      </c>
      <c r="G120" s="5">
        <f t="shared" si="4"/>
        <v>-1.0937888888925076E-2</v>
      </c>
      <c r="H120" s="5">
        <f t="shared" si="5"/>
        <v>3.4391692304306873E-4</v>
      </c>
      <c r="I120" s="5">
        <f t="shared" si="6"/>
        <v>-2.3103677874451653E-3</v>
      </c>
      <c r="J120" s="5">
        <f t="shared" si="7"/>
        <v>-1.3800741653406657E-2</v>
      </c>
    </row>
    <row r="121" spans="1:10" ht="15" customHeight="1" x14ac:dyDescent="0.2">
      <c r="A121" s="3">
        <f>'2_CVaR_t3'!A121</f>
        <v>42459</v>
      </c>
      <c r="B121" s="5">
        <f>'2_CVaR_t3'!D121-1</f>
        <v>1.0853287104170439E-2</v>
      </c>
      <c r="C121" s="5">
        <f>'Stocks Returns'!B117</f>
        <v>-5.3116147308781558E-3</v>
      </c>
      <c r="D121" s="5">
        <f>'Stocks Returns'!C117</f>
        <v>1.8572565667285934E-2</v>
      </c>
      <c r="E121" s="5">
        <f>'Stocks Returns'!D117</f>
        <v>6.1462814996926518E-4</v>
      </c>
      <c r="F121" s="5">
        <f>'Stocks Returns'!E117</f>
        <v>1.1610297829379057E-2</v>
      </c>
      <c r="G121" s="5">
        <f t="shared" si="4"/>
        <v>-1.5805743031153553E-2</v>
      </c>
      <c r="H121" s="5">
        <f t="shared" si="5"/>
        <v>2.5401499982315792E-3</v>
      </c>
      <c r="I121" s="5">
        <f t="shared" si="6"/>
        <v>-1.7064239465926757E-2</v>
      </c>
      <c r="J121" s="5">
        <f t="shared" si="7"/>
        <v>1.5901347064369194E-4</v>
      </c>
    </row>
    <row r="122" spans="1:10" ht="15" customHeight="1" x14ac:dyDescent="0.2">
      <c r="A122" s="3">
        <f>'2_CVaR_t3'!A122</f>
        <v>42460</v>
      </c>
      <c r="B122" s="5">
        <f>'2_CVaR_t3'!D122-1</f>
        <v>-3.3622440750011862E-3</v>
      </c>
      <c r="C122" s="5">
        <f>'Stocks Returns'!B118</f>
        <v>1.922392310430765E-2</v>
      </c>
      <c r="D122" s="5">
        <f>'Stocks Returns'!C118</f>
        <v>-3.9072675175826355E-3</v>
      </c>
      <c r="E122" s="5">
        <f>'Stocks Returns'!D118</f>
        <v>-1.3104013104013101E-2</v>
      </c>
      <c r="F122" s="5">
        <f>'Stocks Returns'!E118</f>
        <v>4.7405189620759458E-3</v>
      </c>
      <c r="G122" s="5">
        <f t="shared" si="4"/>
        <v>2.3065709931938721E-2</v>
      </c>
      <c r="H122" s="5">
        <f t="shared" si="5"/>
        <v>1.1199703926544624E-3</v>
      </c>
      <c r="I122" s="5">
        <f t="shared" si="6"/>
        <v>-7.5237458371787795E-3</v>
      </c>
      <c r="J122" s="5">
        <f t="shared" si="7"/>
        <v>8.3323730940979539E-3</v>
      </c>
    </row>
    <row r="123" spans="1:10" ht="15" customHeight="1" x14ac:dyDescent="0.2">
      <c r="A123" s="3">
        <f>'2_CVaR_t3'!A123</f>
        <v>42461</v>
      </c>
      <c r="B123" s="5">
        <f>'2_CVaR_t3'!D123-1</f>
        <v>8.5904668825635966E-3</v>
      </c>
      <c r="C123" s="5">
        <f>'Stocks Returns'!B119</f>
        <v>9.4306671323785007E-3</v>
      </c>
      <c r="D123" s="5">
        <f>'Stocks Returns'!C119</f>
        <v>1.4513598326359789E-2</v>
      </c>
      <c r="E123" s="5">
        <f>'Stocks Returns'!D119</f>
        <v>1.6597510373443924E-3</v>
      </c>
      <c r="F123" s="5">
        <f>'Stocks Returns'!E119</f>
        <v>-1.2167866898435631E-2</v>
      </c>
      <c r="G123" s="5">
        <f t="shared" si="4"/>
        <v>1.2185217026550108E-3</v>
      </c>
      <c r="H123" s="5">
        <f t="shared" si="5"/>
        <v>1.8334464157696833E-3</v>
      </c>
      <c r="I123" s="5">
        <f t="shared" si="6"/>
        <v>-1.2316740628869371E-2</v>
      </c>
      <c r="J123" s="5">
        <f t="shared" si="7"/>
        <v>-2.1224592971287683E-2</v>
      </c>
    </row>
    <row r="124" spans="1:10" ht="15" customHeight="1" x14ac:dyDescent="0.2">
      <c r="A124" s="3">
        <f>'2_CVaR_t3'!A124</f>
        <v>42464</v>
      </c>
      <c r="B124" s="5">
        <f>'2_CVaR_t3'!D124-1</f>
        <v>2.0054922850278878E-3</v>
      </c>
      <c r="C124" s="5">
        <f>'Stocks Returns'!B120</f>
        <v>-6.9204152249136008E-4</v>
      </c>
      <c r="D124" s="5">
        <f>'Stocks Returns'!C120</f>
        <v>3.0931821110966595E-3</v>
      </c>
      <c r="E124" s="5">
        <f>'Stocks Returns'!D120</f>
        <v>2.0712510356255542E-3</v>
      </c>
      <c r="F124" s="5">
        <f>'Stocks Returns'!E120</f>
        <v>-1.7094017094017033E-2</v>
      </c>
      <c r="G124" s="5">
        <f t="shared" si="4"/>
        <v>-2.2634476256388732E-3</v>
      </c>
      <c r="H124" s="5">
        <f t="shared" si="5"/>
        <v>1.6836625546340269E-4</v>
      </c>
      <c r="I124" s="5">
        <f t="shared" si="6"/>
        <v>-1.1310521438544279E-3</v>
      </c>
      <c r="J124" s="5">
        <f t="shared" si="7"/>
        <v>-1.9182401035975783E-2</v>
      </c>
    </row>
    <row r="125" spans="1:10" ht="15" customHeight="1" x14ac:dyDescent="0.2">
      <c r="A125" s="3">
        <f>'2_CVaR_t3'!A125</f>
        <v>42465</v>
      </c>
      <c r="B125" s="5">
        <f>'2_CVaR_t3'!D125-1</f>
        <v>-5.8903816451847391E-3</v>
      </c>
      <c r="C125" s="5">
        <f>'Stocks Returns'!B121</f>
        <v>-9.0027700831024626E-3</v>
      </c>
      <c r="D125" s="5">
        <f>'Stocks Returns'!C121</f>
        <v>-1.1049723756906049E-2</v>
      </c>
      <c r="E125" s="5">
        <f>'Stocks Returns'!D121</f>
        <v>5.5808185200494353E-3</v>
      </c>
      <c r="F125" s="5">
        <f>'Stocks Returns'!E121</f>
        <v>-1.5345268542199531E-3</v>
      </c>
      <c r="G125" s="5">
        <f t="shared" si="4"/>
        <v>-2.6114362015472988E-3</v>
      </c>
      <c r="H125" s="5">
        <f t="shared" si="5"/>
        <v>-2.2771666772476804E-3</v>
      </c>
      <c r="I125" s="5">
        <f t="shared" si="6"/>
        <v>1.5297568061506995E-2</v>
      </c>
      <c r="J125" s="5">
        <f t="shared" si="7"/>
        <v>4.7326492979655101E-3</v>
      </c>
    </row>
    <row r="126" spans="1:10" ht="15" customHeight="1" x14ac:dyDescent="0.2">
      <c r="A126" s="3">
        <f>'2_CVaR_t3'!A126</f>
        <v>42466</v>
      </c>
      <c r="B126" s="5">
        <f>'2_CVaR_t3'!D126-1</f>
        <v>9.3550466338527816E-3</v>
      </c>
      <c r="C126" s="5">
        <f>'Stocks Returns'!B122</f>
        <v>1.0831586303284402E-2</v>
      </c>
      <c r="D126" s="5">
        <f>'Stocks Returns'!C122</f>
        <v>1.6110172794595146E-2</v>
      </c>
      <c r="E126" s="5">
        <f>'Stocks Returns'!D122</f>
        <v>-2.0554984583753821E-4</v>
      </c>
      <c r="F126" s="5">
        <f>'Stocks Returns'!E122</f>
        <v>4.3801229508196649E-2</v>
      </c>
      <c r="G126" s="5">
        <f t="shared" si="4"/>
        <v>1.8483862935493398E-3</v>
      </c>
      <c r="H126" s="5">
        <f t="shared" si="5"/>
        <v>2.2973312579231721E-3</v>
      </c>
      <c r="I126" s="5">
        <f t="shared" si="6"/>
        <v>-1.5433029838811516E-2</v>
      </c>
      <c r="J126" s="5">
        <f t="shared" si="7"/>
        <v>3.3935410975773045E-2</v>
      </c>
    </row>
    <row r="127" spans="1:10" ht="15" customHeight="1" x14ac:dyDescent="0.2">
      <c r="A127" s="3">
        <f>'2_CVaR_t3'!A127</f>
        <v>42467</v>
      </c>
      <c r="B127" s="5">
        <f>'2_CVaR_t3'!D127-1</f>
        <v>-5.9843923859282944E-3</v>
      </c>
      <c r="C127" s="5">
        <f>'Stocks Returns'!B123</f>
        <v>-3.5257518147251976E-2</v>
      </c>
      <c r="D127" s="5">
        <f>'Stocks Returns'!C123</f>
        <v>-8.0552359033371213E-3</v>
      </c>
      <c r="E127" s="5">
        <f>'Stocks Returns'!D123</f>
        <v>-1.5625E-2</v>
      </c>
      <c r="F127" s="5">
        <f>'Stocks Returns'!E123</f>
        <v>-1.0797546012269899E-2</v>
      </c>
      <c r="G127" s="5">
        <f t="shared" si="4"/>
        <v>-2.8771377396827509E-2</v>
      </c>
      <c r="H127" s="5">
        <f t="shared" si="5"/>
        <v>8.5659375135472074E-4</v>
      </c>
      <c r="I127" s="5">
        <f t="shared" si="6"/>
        <v>-5.7544321824738297E-3</v>
      </c>
      <c r="J127" s="5">
        <f t="shared" si="7"/>
        <v>-4.4308859523219113E-3</v>
      </c>
    </row>
    <row r="128" spans="1:10" ht="15" customHeight="1" x14ac:dyDescent="0.2">
      <c r="A128" s="3">
        <f>'2_CVaR_t3'!A128</f>
        <v>42468</v>
      </c>
      <c r="B128" s="5">
        <f>'2_CVaR_t3'!D128-1</f>
        <v>4.4234923808610382E-3</v>
      </c>
      <c r="C128" s="5">
        <f>'Stocks Returns'!B124</f>
        <v>9.3156574704407191E-3</v>
      </c>
      <c r="D128" s="5">
        <f>'Stocks Returns'!C124</f>
        <v>5.8004640371229765E-3</v>
      </c>
      <c r="E128" s="5">
        <f>'Stocks Returns'!D124</f>
        <v>1.1904761904761862E-2</v>
      </c>
      <c r="F128" s="5">
        <f>'Stocks Returns'!E124</f>
        <v>2.2823120813693754E-2</v>
      </c>
      <c r="G128" s="5">
        <f t="shared" si="4"/>
        <v>5.3057744847745097E-3</v>
      </c>
      <c r="H128" s="5">
        <f t="shared" si="5"/>
        <v>-7.0650740109942482E-4</v>
      </c>
      <c r="I128" s="5">
        <f t="shared" si="6"/>
        <v>4.7461809283719071E-3</v>
      </c>
      <c r="J128" s="5">
        <f t="shared" si="7"/>
        <v>1.8175964367646111E-2</v>
      </c>
    </row>
    <row r="129" spans="1:10" ht="15" customHeight="1" x14ac:dyDescent="0.2">
      <c r="A129" s="3">
        <f>'2_CVaR_t3'!A129</f>
        <v>42471</v>
      </c>
      <c r="B129" s="5">
        <f>'2_CVaR_t3'!D129-1</f>
        <v>-1.6155822187141622E-3</v>
      </c>
      <c r="C129" s="5">
        <f>'Stocks Returns'!B125</f>
        <v>6.389776357827559E-3</v>
      </c>
      <c r="D129" s="5">
        <f>'Stocks Returns'!C125</f>
        <v>-2.6912725874664867E-3</v>
      </c>
      <c r="E129" s="5">
        <f>'Stocks Returns'!D125</f>
        <v>-1.0319917440660964E-3</v>
      </c>
      <c r="F129" s="5">
        <f>'Stocks Returns'!E125</f>
        <v>-9.7016735386856734E-4</v>
      </c>
      <c r="G129" s="5">
        <f t="shared" si="4"/>
        <v>8.470109757283498E-3</v>
      </c>
      <c r="H129" s="5">
        <f t="shared" si="5"/>
        <v>-2.5163363149585758E-4</v>
      </c>
      <c r="I129" s="5">
        <f t="shared" si="6"/>
        <v>1.6904263718744189E-3</v>
      </c>
      <c r="J129" s="5">
        <f t="shared" si="7"/>
        <v>7.7333683825480488E-4</v>
      </c>
    </row>
    <row r="130" spans="1:10" ht="15" customHeight="1" x14ac:dyDescent="0.2">
      <c r="A130" s="3">
        <f>'2_CVaR_t3'!A130</f>
        <v>42472</v>
      </c>
      <c r="B130" s="5">
        <f>'2_CVaR_t3'!D130-1</f>
        <v>5.0698500479844366E-3</v>
      </c>
      <c r="C130" s="5">
        <f>'Stocks Returns'!B126</f>
        <v>1.0582010582009804E-3</v>
      </c>
      <c r="D130" s="5">
        <f>'Stocks Returns'!C126</f>
        <v>8.9951169365201089E-3</v>
      </c>
      <c r="E130" s="5">
        <f>'Stocks Returns'!D126</f>
        <v>-2.0661157024793875E-3</v>
      </c>
      <c r="F130" s="5">
        <f>'Stocks Returns'!E126</f>
        <v>5.5353241077931603E-2</v>
      </c>
      <c r="G130" s="5">
        <f t="shared" si="4"/>
        <v>-3.6035132618953665E-3</v>
      </c>
      <c r="H130" s="5">
        <f t="shared" si="5"/>
        <v>1.5305964354894227E-3</v>
      </c>
      <c r="I130" s="5">
        <f t="shared" si="6"/>
        <v>-1.0282252669751852E-2</v>
      </c>
      <c r="J130" s="5">
        <f t="shared" si="7"/>
        <v>5.002209697229186E-2</v>
      </c>
    </row>
    <row r="131" spans="1:10" ht="15" customHeight="1" x14ac:dyDescent="0.2">
      <c r="A131" s="3">
        <f>'2_CVaR_t3'!A131</f>
        <v>42473</v>
      </c>
      <c r="B131" s="5">
        <f>'2_CVaR_t3'!D131-1</f>
        <v>1.0462975922621354E-2</v>
      </c>
      <c r="C131" s="5">
        <f>'Stocks Returns'!B127</f>
        <v>1.1275546159267069E-2</v>
      </c>
      <c r="D131" s="5">
        <f>'Stocks Returns'!C127</f>
        <v>1.5155374426897517E-2</v>
      </c>
      <c r="E131" s="5">
        <f>'Stocks Returns'!D127</f>
        <v>1.904761904761898E-2</v>
      </c>
      <c r="F131" s="5">
        <f>'Stocks Returns'!E127</f>
        <v>2.5304807913504312E-3</v>
      </c>
      <c r="G131" s="5">
        <f t="shared" si="4"/>
        <v>1.175034383174671E-3</v>
      </c>
      <c r="H131" s="5">
        <f t="shared" si="5"/>
        <v>-2.9881323449777904E-4</v>
      </c>
      <c r="I131" s="5">
        <f t="shared" si="6"/>
        <v>2.0073698768211905E-3</v>
      </c>
      <c r="J131" s="5">
        <f t="shared" si="7"/>
        <v>-8.5077690430657247E-3</v>
      </c>
    </row>
    <row r="132" spans="1:10" ht="15" customHeight="1" x14ac:dyDescent="0.2">
      <c r="A132" s="3">
        <f>'2_CVaR_t3'!A132</f>
        <v>42474</v>
      </c>
      <c r="B132" s="5">
        <f>'2_CVaR_t3'!D132-1</f>
        <v>4.6303482828056186E-3</v>
      </c>
      <c r="C132" s="5">
        <f>'Stocks Returns'!B128</f>
        <v>-1.1149825783972167E-2</v>
      </c>
      <c r="D132" s="5">
        <f>'Stocks Returns'!C128</f>
        <v>7.7781959603564488E-3</v>
      </c>
      <c r="E132" s="5">
        <f>'Stocks Returns'!D128</f>
        <v>1.0158472165786581E-3</v>
      </c>
      <c r="F132" s="5">
        <f>'Stocks Returns'!E128</f>
        <v>1.4685635612666337E-2</v>
      </c>
      <c r="G132" s="5">
        <f t="shared" si="4"/>
        <v>-1.5368316426757022E-2</v>
      </c>
      <c r="H132" s="5">
        <f t="shared" si="5"/>
        <v>9.6477704712392975E-4</v>
      </c>
      <c r="I132" s="5">
        <f t="shared" si="6"/>
        <v>-6.4811867703936429E-3</v>
      </c>
      <c r="J132" s="5">
        <f t="shared" si="7"/>
        <v>9.8195804183860477E-3</v>
      </c>
    </row>
    <row r="133" spans="1:10" ht="15" customHeight="1" x14ac:dyDescent="0.2">
      <c r="A133" s="3">
        <f>'2_CVaR_t3'!A133</f>
        <v>42475</v>
      </c>
      <c r="B133" s="5">
        <f>'2_CVaR_t3'!D133-1</f>
        <v>-2.6637593544814875E-3</v>
      </c>
      <c r="C133" s="5">
        <f>'Stocks Returns'!B129</f>
        <v>-1.4094432699083281E-3</v>
      </c>
      <c r="D133" s="5">
        <f>'Stocks Returns'!C129</f>
        <v>-3.112162330387136E-3</v>
      </c>
      <c r="E133" s="5">
        <f>'Stocks Returns'!D129</f>
        <v>-1.0351126446113357E-2</v>
      </c>
      <c r="F133" s="5">
        <f>'Stocks Returns'!E129</f>
        <v>-1.1759384893713198E-2</v>
      </c>
      <c r="G133" s="5">
        <f t="shared" si="4"/>
        <v>1.7279437329605586E-3</v>
      </c>
      <c r="H133" s="5">
        <f t="shared" si="5"/>
        <v>8.8030269242344791E-4</v>
      </c>
      <c r="I133" s="5">
        <f t="shared" si="6"/>
        <v>-5.9137042916655135E-3</v>
      </c>
      <c r="J133" s="5">
        <f t="shared" si="7"/>
        <v>-8.9066802350398246E-3</v>
      </c>
    </row>
    <row r="134" spans="1:10" ht="15" customHeight="1" x14ac:dyDescent="0.2">
      <c r="A134" s="3">
        <f>'2_CVaR_t3'!A134</f>
        <v>42478</v>
      </c>
      <c r="B134" s="5">
        <f>'2_CVaR_t3'!D134-1</f>
        <v>1.0198935930640252E-2</v>
      </c>
      <c r="C134" s="5">
        <f>'Stocks Returns'!B130</f>
        <v>7.4100211714891451E-3</v>
      </c>
      <c r="D134" s="5">
        <f>'Stocks Returns'!C130</f>
        <v>1.7107892107892209E-2</v>
      </c>
      <c r="E134" s="5">
        <f>'Stocks Returns'!D130</f>
        <v>2.8712059064808226E-3</v>
      </c>
      <c r="F134" s="5">
        <f>'Stocks Returns'!E130</f>
        <v>2.9748283752860427E-2</v>
      </c>
      <c r="G134" s="5">
        <f t="shared" ref="G134:G197" si="8">C134-($P$11+$O$11*$B134)</f>
        <v>-2.4242145950961105E-3</v>
      </c>
      <c r="H134" s="5">
        <f t="shared" ref="H134:H197" si="9">D134-($P$12+$O$12*$B134)</f>
        <v>2.0448675125910032E-3</v>
      </c>
      <c r="I134" s="5">
        <f t="shared" ref="I134:I197" si="10">E134-($P$13+$O$13*$B134)</f>
        <v>-1.3737026921732339E-2</v>
      </c>
      <c r="J134" s="5">
        <f t="shared" ref="J134:J197" si="11">F134-($P$14+$O$14*$B134)</f>
        <v>1.8989445930307033E-2</v>
      </c>
    </row>
    <row r="135" spans="1:10" ht="15" customHeight="1" x14ac:dyDescent="0.2">
      <c r="A135" s="3">
        <f>'2_CVaR_t3'!A135</f>
        <v>42479</v>
      </c>
      <c r="B135" s="5">
        <f>'2_CVaR_t3'!D135-1</f>
        <v>-5.6190943807516991E-3</v>
      </c>
      <c r="C135" s="5">
        <f>'Stocks Returns'!B131</f>
        <v>-7.3555166374781322E-3</v>
      </c>
      <c r="D135" s="5">
        <f>'Stocks Returns'!C131</f>
        <v>-8.5942295887048159E-3</v>
      </c>
      <c r="E135" s="5">
        <f>'Stocks Returns'!D131</f>
        <v>-7.7709611451941552E-3</v>
      </c>
      <c r="F135" s="5">
        <f>'Stocks Returns'!E131</f>
        <v>4.5777777777777917E-2</v>
      </c>
      <c r="G135" s="5">
        <f t="shared" si="8"/>
        <v>-1.2377674112675607E-3</v>
      </c>
      <c r="H135" s="5">
        <f t="shared" si="9"/>
        <v>-2.2357207491032274E-4</v>
      </c>
      <c r="I135" s="5">
        <f t="shared" si="10"/>
        <v>1.5019142282224531E-3</v>
      </c>
      <c r="J135" s="5">
        <f t="shared" si="11"/>
        <v>5.1757872720108601E-2</v>
      </c>
    </row>
    <row r="136" spans="1:10" ht="15" customHeight="1" x14ac:dyDescent="0.2">
      <c r="A136" s="3">
        <f>'2_CVaR_t3'!A136</f>
        <v>42480</v>
      </c>
      <c r="B136" s="5">
        <f>'2_CVaR_t3'!D136-1</f>
        <v>4.808248021923367E-3</v>
      </c>
      <c r="C136" s="5">
        <f>'Stocks Returns'!B132</f>
        <v>-6.3514467184191403E-3</v>
      </c>
      <c r="D136" s="5">
        <f>'Stocks Returns'!C132</f>
        <v>4.9535603715171739E-3</v>
      </c>
      <c r="E136" s="5">
        <f>'Stocks Returns'!D132</f>
        <v>2.2052761747732852E-2</v>
      </c>
      <c r="F136" s="5">
        <f>'Stocks Returns'!E132</f>
        <v>4.2498937526547209E-4</v>
      </c>
      <c r="G136" s="5">
        <f t="shared" si="8"/>
        <v>-1.0749343640795255E-2</v>
      </c>
      <c r="H136" s="5">
        <f t="shared" si="9"/>
        <v>-2.1234087974493993E-3</v>
      </c>
      <c r="I136" s="5">
        <f t="shared" si="10"/>
        <v>1.4264652177612108E-2</v>
      </c>
      <c r="J136" s="5">
        <f t="shared" si="11"/>
        <v>-4.6293226192207059E-3</v>
      </c>
    </row>
    <row r="137" spans="1:10" ht="15" customHeight="1" x14ac:dyDescent="0.2">
      <c r="A137" s="3">
        <f>'2_CVaR_t3'!A137</f>
        <v>42481</v>
      </c>
      <c r="B137" s="5">
        <f>'2_CVaR_t3'!D137-1</f>
        <v>-2.8165131904813734E-3</v>
      </c>
      <c r="C137" s="5">
        <f>'Stocks Returns'!B133</f>
        <v>7.4573863636364646E-3</v>
      </c>
      <c r="D137" s="5">
        <f>'Stocks Returns'!C133</f>
        <v>-4.4362292051756125E-3</v>
      </c>
      <c r="E137" s="5">
        <f>'Stocks Returns'!D133</f>
        <v>-3.2264569469652171E-3</v>
      </c>
      <c r="F137" s="5">
        <f>'Stocks Returns'!E133</f>
        <v>-1.805437553101108E-2</v>
      </c>
      <c r="G137" s="5">
        <f t="shared" si="8"/>
        <v>1.074882079538828E-2</v>
      </c>
      <c r="H137" s="5">
        <f t="shared" si="9"/>
        <v>-2.174664219423356E-4</v>
      </c>
      <c r="I137" s="5">
        <f t="shared" si="10"/>
        <v>1.4608976251035384E-3</v>
      </c>
      <c r="J137" s="5">
        <f t="shared" si="11"/>
        <v>-1.5040023932734944E-2</v>
      </c>
    </row>
    <row r="138" spans="1:10" ht="15" customHeight="1" x14ac:dyDescent="0.2">
      <c r="A138" s="3">
        <f>'2_CVaR_t3'!A138</f>
        <v>42482</v>
      </c>
      <c r="B138" s="5">
        <f>'2_CVaR_t3'!D138-1</f>
        <v>-1.1532348345143606E-2</v>
      </c>
      <c r="C138" s="5">
        <f>'Stocks Returns'!B134</f>
        <v>1.5156855833627025E-2</v>
      </c>
      <c r="D138" s="5">
        <f>'Stocks Returns'!C134</f>
        <v>-2.079465280356485E-2</v>
      </c>
      <c r="E138" s="5">
        <f>'Stocks Returns'!D134</f>
        <v>5.6645761683189466E-3</v>
      </c>
      <c r="F138" s="5">
        <f>'Stocks Returns'!E134</f>
        <v>3.0067056024226657E-2</v>
      </c>
      <c r="G138" s="5">
        <f t="shared" si="8"/>
        <v>2.7237935300179605E-2</v>
      </c>
      <c r="H138" s="5">
        <f t="shared" si="9"/>
        <v>-3.6637823616086293E-3</v>
      </c>
      <c r="I138" s="5">
        <f t="shared" si="10"/>
        <v>2.4612585718582117E-2</v>
      </c>
      <c r="J138" s="5">
        <f t="shared" si="11"/>
        <v>4.2304665877270026E-2</v>
      </c>
    </row>
    <row r="139" spans="1:10" ht="15" customHeight="1" x14ac:dyDescent="0.2">
      <c r="A139" s="3">
        <f>'2_CVaR_t3'!A139</f>
        <v>42485</v>
      </c>
      <c r="B139" s="5">
        <f>'2_CVaR_t3'!D139-1</f>
        <v>-7.3174258395035663E-3</v>
      </c>
      <c r="C139" s="5">
        <f>'Stocks Returns'!B135</f>
        <v>-3.0208333333333393E-2</v>
      </c>
      <c r="D139" s="5">
        <f>'Stocks Returns'!C135</f>
        <v>-1.2261408165844978E-2</v>
      </c>
      <c r="E139" s="5">
        <f>'Stocks Returns'!D135</f>
        <v>-2.8163347415006701E-3</v>
      </c>
      <c r="F139" s="5">
        <f>'Stocks Returns'!E135</f>
        <v>-2.8349433011339631E-2</v>
      </c>
      <c r="G139" s="5">
        <f t="shared" si="8"/>
        <v>-2.2377870361512429E-2</v>
      </c>
      <c r="H139" s="5">
        <f t="shared" si="9"/>
        <v>-1.3747509519104559E-3</v>
      </c>
      <c r="I139" s="5">
        <f t="shared" si="10"/>
        <v>9.2353126648999171E-3</v>
      </c>
      <c r="J139" s="5">
        <f t="shared" si="11"/>
        <v>-2.0572132251287047E-2</v>
      </c>
    </row>
    <row r="140" spans="1:10" ht="15" customHeight="1" x14ac:dyDescent="0.2">
      <c r="A140" s="3">
        <f>'2_CVaR_t3'!A140</f>
        <v>42486</v>
      </c>
      <c r="B140" s="5">
        <f>'2_CVaR_t3'!D140-1</f>
        <v>3.8147901100824555E-3</v>
      </c>
      <c r="C140" s="5">
        <f>'Stocks Returns'!B136</f>
        <v>9.6670247046186653E-3</v>
      </c>
      <c r="D140" s="5">
        <f>'Stocks Returns'!C136</f>
        <v>4.9910417199898749E-3</v>
      </c>
      <c r="E140" s="5">
        <f>'Stocks Returns'!D136</f>
        <v>1.0288480936049949E-2</v>
      </c>
      <c r="F140" s="5">
        <f>'Stocks Returns'!E136</f>
        <v>3.9118219148476241E-2</v>
      </c>
      <c r="G140" s="5">
        <f t="shared" si="8"/>
        <v>6.270998773047722E-3</v>
      </c>
      <c r="H140" s="5">
        <f t="shared" si="9"/>
        <v>-6.1416538780023795E-4</v>
      </c>
      <c r="I140" s="5">
        <f t="shared" si="10"/>
        <v>4.1258450313578577E-3</v>
      </c>
      <c r="J140" s="5">
        <f t="shared" si="11"/>
        <v>3.5115202723898717E-2</v>
      </c>
    </row>
    <row r="141" spans="1:10" ht="15" customHeight="1" x14ac:dyDescent="0.2">
      <c r="A141" s="3">
        <f>'2_CVaR_t3'!A141</f>
        <v>42487</v>
      </c>
      <c r="B141" s="5">
        <f>'2_CVaR_t3'!D141-1</f>
        <v>2.1794840797970672E-3</v>
      </c>
      <c r="C141" s="5">
        <f>'Stocks Returns'!B137</f>
        <v>8.5106382978723527E-3</v>
      </c>
      <c r="D141" s="5">
        <f>'Stocks Returns'!C137</f>
        <v>2.9288170126067214E-3</v>
      </c>
      <c r="E141" s="5">
        <f>'Stocks Returns'!D137</f>
        <v>5.1916932907349889E-3</v>
      </c>
      <c r="F141" s="5">
        <f>'Stocks Returns'!E137</f>
        <v>6.239600665558509E-4</v>
      </c>
      <c r="G141" s="5">
        <f t="shared" si="8"/>
        <v>6.7637669538326995E-3</v>
      </c>
      <c r="H141" s="5">
        <f t="shared" si="9"/>
        <v>-2.5375965950920256E-4</v>
      </c>
      <c r="I141" s="5">
        <f t="shared" si="10"/>
        <v>1.7047086194403264E-3</v>
      </c>
      <c r="J141" s="5">
        <f t="shared" si="11"/>
        <v>-1.6485452164895511E-3</v>
      </c>
    </row>
    <row r="142" spans="1:10" ht="15" customHeight="1" x14ac:dyDescent="0.2">
      <c r="A142" s="3">
        <f>'2_CVaR_t3'!A142</f>
        <v>42488</v>
      </c>
      <c r="B142" s="5">
        <f>'2_CVaR_t3'!D142-1</f>
        <v>-9.3384299759906586E-3</v>
      </c>
      <c r="C142" s="5">
        <f>'Stocks Returns'!B138</f>
        <v>-1.0196905766526099E-2</v>
      </c>
      <c r="D142" s="5">
        <f>'Stocks Returns'!C138</f>
        <v>-1.3712544438801433E-2</v>
      </c>
      <c r="E142" s="5">
        <f>'Stocks Returns'!D138</f>
        <v>-1.6487882399682241E-2</v>
      </c>
      <c r="F142" s="5">
        <f>'Stocks Returns'!E138</f>
        <v>-9.1457077530658903E-3</v>
      </c>
      <c r="G142" s="5">
        <f t="shared" si="8"/>
        <v>-3.2832382407690062E-4</v>
      </c>
      <c r="H142" s="5">
        <f t="shared" si="9"/>
        <v>1.6813716017287546E-4</v>
      </c>
      <c r="I142" s="5">
        <f t="shared" si="10"/>
        <v>-1.1295131257243671E-3</v>
      </c>
      <c r="J142" s="5">
        <f t="shared" si="11"/>
        <v>7.7025703103060332E-4</v>
      </c>
    </row>
    <row r="143" spans="1:10" ht="15" customHeight="1" x14ac:dyDescent="0.2">
      <c r="A143" s="3">
        <f>'2_CVaR_t3'!A143</f>
        <v>42489</v>
      </c>
      <c r="B143" s="5">
        <f>'2_CVaR_t3'!D143-1</f>
        <v>-4.8535114581846894E-3</v>
      </c>
      <c r="C143" s="5">
        <f>'Stocks Returns'!B139</f>
        <v>-2.984014209591479E-2</v>
      </c>
      <c r="D143" s="5">
        <f>'Stocks Returns'!C139</f>
        <v>-5.664263645726253E-3</v>
      </c>
      <c r="E143" s="5">
        <f>'Stocks Returns'!D139</f>
        <v>-1.8582104625328055E-2</v>
      </c>
      <c r="F143" s="5">
        <f>'Stocks Returns'!E139</f>
        <v>2.5173064820640523E-3</v>
      </c>
      <c r="G143" s="5">
        <f t="shared" si="8"/>
        <v>-2.4494459116330032E-2</v>
      </c>
      <c r="H143" s="5">
        <f t="shared" si="9"/>
        <v>1.5722180900216371E-3</v>
      </c>
      <c r="I143" s="5">
        <f t="shared" si="10"/>
        <v>-1.0561858945129751E-2</v>
      </c>
      <c r="J143" s="5">
        <f t="shared" si="11"/>
        <v>7.6872473903894147E-3</v>
      </c>
    </row>
    <row r="144" spans="1:10" ht="15" customHeight="1" x14ac:dyDescent="0.2">
      <c r="A144" s="3">
        <f>'2_CVaR_t3'!A144</f>
        <v>42492</v>
      </c>
      <c r="B144" s="5">
        <f>'2_CVaR_t3'!D144-1</f>
        <v>1.053976342226659E-2</v>
      </c>
      <c r="C144" s="5">
        <f>'Stocks Returns'!B140</f>
        <v>2.2702306847308673E-2</v>
      </c>
      <c r="D144" s="5">
        <f>'Stocks Returns'!C140</f>
        <v>1.5794924909373398E-2</v>
      </c>
      <c r="E144" s="5">
        <f>'Stocks Returns'!D140</f>
        <v>1.5641078411195775E-2</v>
      </c>
      <c r="F144" s="5">
        <f>'Stocks Returns'!E140</f>
        <v>-1.9669386901025265E-2</v>
      </c>
      <c r="G144" s="5">
        <f t="shared" si="8"/>
        <v>1.2524357298126856E-2</v>
      </c>
      <c r="H144" s="5">
        <f t="shared" si="9"/>
        <v>2.2698011000227974E-4</v>
      </c>
      <c r="I144" s="5">
        <f t="shared" si="10"/>
        <v>-1.5248087529379957E-3</v>
      </c>
      <c r="J144" s="5">
        <f t="shared" si="11"/>
        <v>-3.0788894690347443E-2</v>
      </c>
    </row>
    <row r="145" spans="1:10" ht="15" customHeight="1" x14ac:dyDescent="0.2">
      <c r="A145" s="3">
        <f>'2_CVaR_t3'!A145</f>
        <v>42493</v>
      </c>
      <c r="B145" s="5">
        <f>'2_CVaR_t3'!D145-1</f>
        <v>-1.03115818943319E-2</v>
      </c>
      <c r="C145" s="5">
        <f>'Stocks Returns'!B141</f>
        <v>-3.3297529538131032E-2</v>
      </c>
      <c r="D145" s="5">
        <f>'Stocks Returns'!C141</f>
        <v>-1.6186591893958657E-2</v>
      </c>
      <c r="E145" s="5">
        <f>'Stocks Returns'!D141</f>
        <v>-1.1144883485309065E-2</v>
      </c>
      <c r="F145" s="5">
        <f>'Stocks Returns'!E141</f>
        <v>-3.7780149413020325E-2</v>
      </c>
      <c r="G145" s="5">
        <f t="shared" si="8"/>
        <v>-2.2447554559286528E-2</v>
      </c>
      <c r="H145" s="5">
        <f t="shared" si="9"/>
        <v>-8.6423062631904406E-4</v>
      </c>
      <c r="I145" s="5">
        <f t="shared" si="10"/>
        <v>5.8057352406601925E-3</v>
      </c>
      <c r="J145" s="5">
        <f t="shared" si="11"/>
        <v>-2.683437723758254E-2</v>
      </c>
    </row>
    <row r="146" spans="1:10" ht="15" customHeight="1" x14ac:dyDescent="0.2">
      <c r="A146" s="3">
        <f>'2_CVaR_t3'!A146</f>
        <v>42494</v>
      </c>
      <c r="B146" s="5">
        <f>'2_CVaR_t3'!D146-1</f>
        <v>-1.5395557613766542E-3</v>
      </c>
      <c r="C146" s="5">
        <f>'Stocks Returns'!B142</f>
        <v>-1.518518518518519E-2</v>
      </c>
      <c r="D146" s="5">
        <f>'Stocks Returns'!C142</f>
        <v>-1.5546055188496721E-3</v>
      </c>
      <c r="E146" s="5">
        <f>'Stocks Returns'!D142</f>
        <v>-7.7868852459015425E-3</v>
      </c>
      <c r="F146" s="5">
        <f>'Stocks Returns'!E142</f>
        <v>-3.7045252883762259E-2</v>
      </c>
      <c r="G146" s="5">
        <f t="shared" si="8"/>
        <v>-1.3181522071638991E-2</v>
      </c>
      <c r="H146" s="5">
        <f t="shared" si="9"/>
        <v>7.724037482117873E-4</v>
      </c>
      <c r="I146" s="5">
        <f t="shared" si="10"/>
        <v>-5.1888599228564584E-3</v>
      </c>
      <c r="J146" s="5">
        <f t="shared" si="11"/>
        <v>-3.5382201297473659E-2</v>
      </c>
    </row>
    <row r="147" spans="1:10" ht="15" customHeight="1" x14ac:dyDescent="0.2">
      <c r="A147" s="3">
        <f>'2_CVaR_t3'!A147</f>
        <v>42495</v>
      </c>
      <c r="B147" s="5">
        <f>'2_CVaR_t3'!D147-1</f>
        <v>1.1456273368597447E-3</v>
      </c>
      <c r="C147" s="5">
        <f>'Stocks Returns'!B143</f>
        <v>4.3249341857841239E-2</v>
      </c>
      <c r="D147" s="5">
        <f>'Stocks Returns'!C143</f>
        <v>3.7628130271183391E-3</v>
      </c>
      <c r="E147" s="5">
        <f>'Stocks Returns'!D143</f>
        <v>-1.239157372986377E-2</v>
      </c>
      <c r="F147" s="5">
        <f>'Stocks Returns'!E143</f>
        <v>-4.6072333563693668E-3</v>
      </c>
      <c r="G147" s="5">
        <f t="shared" si="8"/>
        <v>4.2545082452416949E-2</v>
      </c>
      <c r="H147" s="5">
        <f t="shared" si="9"/>
        <v>2.1118474205653786E-3</v>
      </c>
      <c r="I147" s="5">
        <f t="shared" si="10"/>
        <v>-1.4186985069826841E-2</v>
      </c>
      <c r="J147" s="5">
        <f t="shared" si="11"/>
        <v>-5.7856922778973963E-3</v>
      </c>
    </row>
    <row r="148" spans="1:10" ht="15" customHeight="1" x14ac:dyDescent="0.2">
      <c r="A148" s="3">
        <f>'2_CVaR_t3'!A148</f>
        <v>42496</v>
      </c>
      <c r="B148" s="5">
        <f>'2_CVaR_t3'!D148-1</f>
        <v>2.9659133557451423E-3</v>
      </c>
      <c r="C148" s="5">
        <f>'Stocks Returns'!B144</f>
        <v>1.9466474405191114E-2</v>
      </c>
      <c r="D148" s="5">
        <f>'Stocks Returns'!C144</f>
        <v>4.6535677352637084E-3</v>
      </c>
      <c r="E148" s="5">
        <f>'Stocks Returns'!D144</f>
        <v>2.7185278126307111E-3</v>
      </c>
      <c r="F148" s="5">
        <f>'Stocks Returns'!E144</f>
        <v>-1.0414255959268703E-2</v>
      </c>
      <c r="G148" s="5">
        <f t="shared" si="8"/>
        <v>1.6926513924207263E-2</v>
      </c>
      <c r="H148" s="5">
        <f t="shared" si="9"/>
        <v>3.0593237435634895E-4</v>
      </c>
      <c r="I148" s="5">
        <f t="shared" si="10"/>
        <v>-2.0551948900788385E-3</v>
      </c>
      <c r="J148" s="5">
        <f t="shared" si="11"/>
        <v>-1.351897527372551E-2</v>
      </c>
    </row>
    <row r="149" spans="1:10" ht="15" customHeight="1" x14ac:dyDescent="0.2">
      <c r="A149" s="3">
        <f>'2_CVaR_t3'!A149</f>
        <v>42499</v>
      </c>
      <c r="B149" s="5">
        <f>'2_CVaR_t3'!D149-1</f>
        <v>3.0791990711089845E-3</v>
      </c>
      <c r="C149" s="5">
        <f>'Stocks Returns'!B145</f>
        <v>-4.5968882602547279E-3</v>
      </c>
      <c r="D149" s="5">
        <f>'Stocks Returns'!C145</f>
        <v>6.4333504889346749E-3</v>
      </c>
      <c r="E149" s="5">
        <f>'Stocks Returns'!D145</f>
        <v>-7.9249217935349892E-3</v>
      </c>
      <c r="F149" s="5">
        <f>'Stocks Returns'!E145</f>
        <v>-2.5958840037418107E-2</v>
      </c>
      <c r="G149" s="5">
        <f t="shared" si="8"/>
        <v>-7.2510938144750778E-3</v>
      </c>
      <c r="H149" s="5">
        <f t="shared" si="9"/>
        <v>1.9178875673843262E-3</v>
      </c>
      <c r="I149" s="5">
        <f t="shared" si="10"/>
        <v>-1.2884000055648106E-2</v>
      </c>
      <c r="J149" s="5">
        <f t="shared" si="11"/>
        <v>-2.9183440394923078E-2</v>
      </c>
    </row>
    <row r="150" spans="1:10" ht="15" customHeight="1" x14ac:dyDescent="0.2">
      <c r="A150" s="3">
        <f>'2_CVaR_t3'!A150</f>
        <v>42500</v>
      </c>
      <c r="B150" s="5">
        <f>'2_CVaR_t3'!D150-1</f>
        <v>8.6934321651412905E-3</v>
      </c>
      <c r="C150" s="5">
        <f>'Stocks Returns'!B146</f>
        <v>4.1207815275310811E-2</v>
      </c>
      <c r="D150" s="5">
        <f>'Stocks Returns'!C146</f>
        <v>1.2528765021733612E-2</v>
      </c>
      <c r="E150" s="5">
        <f>'Stocks Returns'!D146</f>
        <v>1.6186672272440639E-2</v>
      </c>
      <c r="F150" s="5">
        <f>'Stocks Returns'!E146</f>
        <v>2.9291716686674629E-2</v>
      </c>
      <c r="G150" s="5">
        <f t="shared" si="8"/>
        <v>3.2891832603520875E-2</v>
      </c>
      <c r="H150" s="5">
        <f t="shared" si="9"/>
        <v>-3.0392520448111089E-4</v>
      </c>
      <c r="I150" s="5">
        <f t="shared" si="10"/>
        <v>2.0417111086380706E-3</v>
      </c>
      <c r="J150" s="5">
        <f t="shared" si="11"/>
        <v>2.0126030843974116E-2</v>
      </c>
    </row>
    <row r="151" spans="1:10" ht="15" customHeight="1" x14ac:dyDescent="0.2">
      <c r="A151" s="3">
        <f>'2_CVaR_t3'!A151</f>
        <v>42501</v>
      </c>
      <c r="B151" s="5">
        <f>'2_CVaR_t3'!D151-1</f>
        <v>-1.3909173415170506E-2</v>
      </c>
      <c r="C151" s="5">
        <f>'Stocks Returns'!B147</f>
        <v>-1.1600136472193823E-2</v>
      </c>
      <c r="D151" s="5">
        <f>'Stocks Returns'!C147</f>
        <v>-2.3989898989899006E-2</v>
      </c>
      <c r="E151" s="5">
        <f>'Stocks Returns'!D147</f>
        <v>-4.1373603640881829E-4</v>
      </c>
      <c r="F151" s="5">
        <f>'Stocks Returns'!E147</f>
        <v>1.889433170048993E-2</v>
      </c>
      <c r="G151" s="5">
        <f t="shared" si="8"/>
        <v>2.87789616116765E-3</v>
      </c>
      <c r="H151" s="5">
        <f t="shared" si="9"/>
        <v>-3.337871866391437E-3</v>
      </c>
      <c r="I151" s="5">
        <f t="shared" si="10"/>
        <v>2.2423181652398646E-2</v>
      </c>
      <c r="J151" s="5">
        <f t="shared" si="11"/>
        <v>3.3647141882389549E-2</v>
      </c>
    </row>
    <row r="152" spans="1:10" ht="15" customHeight="1" x14ac:dyDescent="0.2">
      <c r="A152" s="3">
        <f>'2_CVaR_t3'!A152</f>
        <v>42502</v>
      </c>
      <c r="B152" s="5">
        <f>'2_CVaR_t3'!D152-1</f>
        <v>2.6902585579569038E-3</v>
      </c>
      <c r="C152" s="5">
        <f>'Stocks Returns'!B148</f>
        <v>-2.8650327925440089E-2</v>
      </c>
      <c r="D152" s="5">
        <f>'Stocks Returns'!C148</f>
        <v>7.6326002587323583E-3</v>
      </c>
      <c r="E152" s="5">
        <f>'Stocks Returns'!D148</f>
        <v>-2.0488410596026574E-2</v>
      </c>
      <c r="F152" s="5">
        <f>'Stocks Returns'!E148</f>
        <v>1.1446886446886406E-3</v>
      </c>
      <c r="G152" s="5">
        <f t="shared" si="8"/>
        <v>-3.0912299231353052E-2</v>
      </c>
      <c r="H152" s="5">
        <f t="shared" si="9"/>
        <v>3.6933347628495027E-3</v>
      </c>
      <c r="I152" s="5">
        <f t="shared" si="10"/>
        <v>-2.4811113070084913E-2</v>
      </c>
      <c r="J152" s="5">
        <f t="shared" si="11"/>
        <v>-1.6683276551916941E-3</v>
      </c>
    </row>
    <row r="153" spans="1:10" ht="15" customHeight="1" x14ac:dyDescent="0.2">
      <c r="A153" s="3">
        <f>'2_CVaR_t3'!A153</f>
        <v>42503</v>
      </c>
      <c r="B153" s="5">
        <f>'2_CVaR_t3'!D153-1</f>
        <v>-8.1655138535614569E-3</v>
      </c>
      <c r="C153" s="5">
        <f>'Stocks Returns'!B149</f>
        <v>-5.6858564321250471E-3</v>
      </c>
      <c r="D153" s="5">
        <f>'Stocks Returns'!C149</f>
        <v>-1.3608935678521061E-2</v>
      </c>
      <c r="E153" s="5">
        <f>'Stocks Returns'!D149</f>
        <v>-3.5918022395943217E-3</v>
      </c>
      <c r="F153" s="5">
        <f>'Stocks Returns'!E149</f>
        <v>-1.623599359707284E-2</v>
      </c>
      <c r="G153" s="5">
        <f t="shared" si="8"/>
        <v>2.9998765705719025E-3</v>
      </c>
      <c r="H153" s="5">
        <f t="shared" si="9"/>
        <v>-1.4658752000376012E-3</v>
      </c>
      <c r="I153" s="5">
        <f t="shared" si="10"/>
        <v>9.8474678495450788E-3</v>
      </c>
      <c r="J153" s="5">
        <f t="shared" si="11"/>
        <v>-7.5612303864776454E-3</v>
      </c>
    </row>
    <row r="154" spans="1:10" ht="15" customHeight="1" x14ac:dyDescent="0.2">
      <c r="A154" s="3">
        <f>'2_CVaR_t3'!A154</f>
        <v>42506</v>
      </c>
      <c r="B154" s="5">
        <f>'2_CVaR_t3'!D154-1</f>
        <v>8.7981203563938237E-3</v>
      </c>
      <c r="C154" s="5">
        <f>'Stocks Returns'!B150</f>
        <v>-1.6082916368834854E-2</v>
      </c>
      <c r="D154" s="5">
        <f>'Stocks Returns'!C150</f>
        <v>1.26252765846675E-2</v>
      </c>
      <c r="E154" s="5">
        <f>'Stocks Returns'!D150</f>
        <v>1.6751484308736408E-2</v>
      </c>
      <c r="F154" s="5">
        <f>'Stocks Returns'!E150</f>
        <v>2.4639702463970181E-2</v>
      </c>
      <c r="G154" s="5">
        <f t="shared" si="8"/>
        <v>-2.4504473781784605E-2</v>
      </c>
      <c r="H154" s="5">
        <f t="shared" si="9"/>
        <v>-3.625043668836949E-4</v>
      </c>
      <c r="I154" s="5">
        <f t="shared" si="10"/>
        <v>2.4352346626195526E-3</v>
      </c>
      <c r="J154" s="5">
        <f t="shared" si="11"/>
        <v>1.5363233637538028E-2</v>
      </c>
    </row>
    <row r="155" spans="1:10" ht="15" customHeight="1" x14ac:dyDescent="0.2">
      <c r="A155" s="3">
        <f>'2_CVaR_t3'!A155</f>
        <v>42507</v>
      </c>
      <c r="B155" s="5">
        <f>'2_CVaR_t3'!D155-1</f>
        <v>-7.7980707133159521E-3</v>
      </c>
      <c r="C155" s="5">
        <f>'Stocks Returns'!B151</f>
        <v>-2.9059208136579251E-3</v>
      </c>
      <c r="D155" s="5">
        <f>'Stocks Returns'!C151</f>
        <v>-1.2982005141388031E-2</v>
      </c>
      <c r="E155" s="5">
        <f>'Stocks Returns'!D151</f>
        <v>-3.5453597497393519E-3</v>
      </c>
      <c r="F155" s="5">
        <f>'Stocks Returns'!E151</f>
        <v>-6.8058076225044895E-3</v>
      </c>
      <c r="G155" s="5">
        <f t="shared" si="8"/>
        <v>5.4092573637216958E-3</v>
      </c>
      <c r="H155" s="5">
        <f t="shared" si="9"/>
        <v>-1.3832947224363089E-3</v>
      </c>
      <c r="I155" s="5">
        <f t="shared" si="10"/>
        <v>9.2927080731613973E-3</v>
      </c>
      <c r="J155" s="5">
        <f t="shared" si="11"/>
        <v>1.4801204487966697E-3</v>
      </c>
    </row>
    <row r="156" spans="1:10" ht="15" customHeight="1" x14ac:dyDescent="0.2">
      <c r="A156" s="3">
        <f>'2_CVaR_t3'!A156</f>
        <v>42508</v>
      </c>
      <c r="B156" s="5">
        <f>'2_CVaR_t3'!D156-1</f>
        <v>5.8584698972743432E-3</v>
      </c>
      <c r="C156" s="5">
        <f>'Stocks Returns'!B152</f>
        <v>-2.6958105646630148E-2</v>
      </c>
      <c r="D156" s="5">
        <f>'Stocks Returns'!C152</f>
        <v>8.3344185440812346E-3</v>
      </c>
      <c r="E156" s="5">
        <f>'Stocks Returns'!D152</f>
        <v>1.1511092507325182E-2</v>
      </c>
      <c r="F156" s="5">
        <f>'Stocks Returns'!E152</f>
        <v>-1.005025125628134E-2</v>
      </c>
      <c r="G156" s="5">
        <f t="shared" si="8"/>
        <v>-3.2415118227840177E-2</v>
      </c>
      <c r="H156" s="5">
        <f t="shared" si="9"/>
        <v>-2.984058790802234E-4</v>
      </c>
      <c r="I156" s="5">
        <f t="shared" si="10"/>
        <v>2.0046333414205832E-3</v>
      </c>
      <c r="J156" s="5">
        <f t="shared" si="11"/>
        <v>-1.6215927498631544E-2</v>
      </c>
    </row>
    <row r="157" spans="1:10" ht="15" customHeight="1" x14ac:dyDescent="0.2">
      <c r="A157" s="3">
        <f>'2_CVaR_t3'!A157</f>
        <v>42509</v>
      </c>
      <c r="B157" s="5">
        <f>'2_CVaR_t3'!D157-1</f>
        <v>-5.3161481340610051E-3</v>
      </c>
      <c r="C157" s="5">
        <f>'Stocks Returns'!B153</f>
        <v>-2.283788843129908E-2</v>
      </c>
      <c r="D157" s="5">
        <f>'Stocks Returns'!C153</f>
        <v>-7.1031899780448216E-3</v>
      </c>
      <c r="E157" s="5">
        <f>'Stocks Returns'!D153</f>
        <v>-1.4276846679081245E-2</v>
      </c>
      <c r="F157" s="5">
        <f>'Stocks Returns'!E153</f>
        <v>4.6146746654351922E-4</v>
      </c>
      <c r="G157" s="5">
        <f t="shared" si="8"/>
        <v>-1.7025650946164983E-2</v>
      </c>
      <c r="H157" s="5">
        <f t="shared" si="9"/>
        <v>8.1866664832308186E-4</v>
      </c>
      <c r="I157" s="5">
        <f t="shared" si="10"/>
        <v>-5.4996451939763047E-3</v>
      </c>
      <c r="J157" s="5">
        <f t="shared" si="11"/>
        <v>6.1209790773909239E-3</v>
      </c>
    </row>
    <row r="158" spans="1:10" ht="15" customHeight="1" x14ac:dyDescent="0.2">
      <c r="A158" s="3">
        <f>'2_CVaR_t3'!A158</f>
        <v>42510</v>
      </c>
      <c r="B158" s="5">
        <f>'2_CVaR_t3'!D158-1</f>
        <v>8.1279598481189819E-3</v>
      </c>
      <c r="C158" s="5">
        <f>'Stocks Returns'!B154</f>
        <v>2.681992337164818E-3</v>
      </c>
      <c r="D158" s="5">
        <f>'Stocks Returns'!C154</f>
        <v>1.0275754422476746E-2</v>
      </c>
      <c r="E158" s="5">
        <f>'Stocks Returns'!D154</f>
        <v>2.4769101595297993E-2</v>
      </c>
      <c r="F158" s="5">
        <f>'Stocks Returns'!E154</f>
        <v>5.0738007380073391E-3</v>
      </c>
      <c r="G158" s="5">
        <f t="shared" si="8"/>
        <v>-5.0637293263069705E-3</v>
      </c>
      <c r="H158" s="5">
        <f t="shared" si="9"/>
        <v>-1.7192146552931359E-3</v>
      </c>
      <c r="I158" s="5">
        <f t="shared" si="10"/>
        <v>1.1549353617573383E-2</v>
      </c>
      <c r="J158" s="5">
        <f t="shared" si="11"/>
        <v>-3.4934918212877978E-3</v>
      </c>
    </row>
    <row r="159" spans="1:10" ht="15" customHeight="1" x14ac:dyDescent="0.2">
      <c r="A159" s="3">
        <f>'2_CVaR_t3'!A159</f>
        <v>42513</v>
      </c>
      <c r="B159" s="5">
        <f>'2_CVaR_t3'!D159-1</f>
        <v>-3.3289816733158561E-3</v>
      </c>
      <c r="C159" s="5">
        <f>'Stocks Returns'!B155</f>
        <v>2.6748184944591635E-3</v>
      </c>
      <c r="D159" s="5">
        <f>'Stocks Returns'!C155</f>
        <v>-5.9224925968843767E-3</v>
      </c>
      <c r="E159" s="5">
        <f>'Stocks Returns'!D155</f>
        <v>8.1933633756658963E-4</v>
      </c>
      <c r="F159" s="5">
        <f>'Stocks Returns'!E155</f>
        <v>2.2946305644810927E-4</v>
      </c>
      <c r="G159" s="5">
        <f t="shared" si="8"/>
        <v>6.4830612384045062E-3</v>
      </c>
      <c r="H159" s="5">
        <f t="shared" si="9"/>
        <v>-9.4453140011505586E-4</v>
      </c>
      <c r="I159" s="5">
        <f t="shared" si="10"/>
        <v>6.3451804050444075E-3</v>
      </c>
      <c r="J159" s="5">
        <f t="shared" si="11"/>
        <v>3.7861182986937891E-3</v>
      </c>
    </row>
    <row r="160" spans="1:10" ht="15" customHeight="1" x14ac:dyDescent="0.2">
      <c r="A160" s="3">
        <f>'2_CVaR_t3'!A160</f>
        <v>42514</v>
      </c>
      <c r="B160" s="5">
        <f>'2_CVaR_t3'!D160-1</f>
        <v>1.8269117176096916E-2</v>
      </c>
      <c r="C160" s="5">
        <f>'Stocks Returns'!B156</f>
        <v>1.1051829268292845E-2</v>
      </c>
      <c r="D160" s="5">
        <f>'Stocks Returns'!C156</f>
        <v>2.810516772438798E-2</v>
      </c>
      <c r="E160" s="5">
        <f>'Stocks Returns'!D156</f>
        <v>2.2513303315595534E-2</v>
      </c>
      <c r="F160" s="5">
        <f>'Stocks Returns'!E156</f>
        <v>-2.9823353980271694E-3</v>
      </c>
      <c r="G160" s="5">
        <f t="shared" si="8"/>
        <v>-6.9209299163410752E-3</v>
      </c>
      <c r="H160" s="5">
        <f t="shared" si="9"/>
        <v>1.0865419482861613E-3</v>
      </c>
      <c r="I160" s="5">
        <f t="shared" si="10"/>
        <v>-7.2991799729296841E-3</v>
      </c>
      <c r="J160" s="5">
        <f t="shared" si="11"/>
        <v>-2.2281188545424144E-2</v>
      </c>
    </row>
    <row r="161" spans="1:10" ht="15" customHeight="1" x14ac:dyDescent="0.2">
      <c r="A161" s="3">
        <f>'2_CVaR_t3'!A161</f>
        <v>42515</v>
      </c>
      <c r="B161" s="5">
        <f>'2_CVaR_t3'!D161-1</f>
        <v>-1.94059135594149E-3</v>
      </c>
      <c r="C161" s="5">
        <f>'Stocks Returns'!B157</f>
        <v>1.7715793441386962E-2</v>
      </c>
      <c r="D161" s="5">
        <f>'Stocks Returns'!C157</f>
        <v>-4.0312421264800946E-3</v>
      </c>
      <c r="E161" s="5">
        <f>'Stocks Returns'!D157</f>
        <v>4.2033626901520904E-3</v>
      </c>
      <c r="F161" s="5">
        <f>'Stocks Returns'!E157</f>
        <v>3.3133916244822759E-2</v>
      </c>
      <c r="G161" s="5">
        <f t="shared" si="8"/>
        <v>2.0123888311614518E-2</v>
      </c>
      <c r="H161" s="5">
        <f t="shared" si="9"/>
        <v>-1.1101171286695029E-3</v>
      </c>
      <c r="I161" s="5">
        <f t="shared" si="10"/>
        <v>7.4575535035466545E-3</v>
      </c>
      <c r="J161" s="5">
        <f t="shared" si="11"/>
        <v>3.5221351127994509E-2</v>
      </c>
    </row>
    <row r="162" spans="1:10" ht="15" customHeight="1" x14ac:dyDescent="0.2">
      <c r="A162" s="3">
        <f>'2_CVaR_t3'!A162</f>
        <v>42516</v>
      </c>
      <c r="B162" s="5">
        <f>'2_CVaR_t3'!D162-1</f>
        <v>4.3648548930264042E-4</v>
      </c>
      <c r="C162" s="5">
        <f>'Stocks Returns'!B158</f>
        <v>2.5925925925927018E-3</v>
      </c>
      <c r="D162" s="5">
        <f>'Stocks Returns'!C158</f>
        <v>-7.5891727801669084E-4</v>
      </c>
      <c r="E162" s="5">
        <f>'Stocks Returns'!D158</f>
        <v>9.7667929041258539E-3</v>
      </c>
      <c r="F162" s="5">
        <f>'Stocks Returns'!E158</f>
        <v>-3.7861915367484178E-3</v>
      </c>
      <c r="G162" s="5">
        <f t="shared" si="8"/>
        <v>2.6034803886406149E-3</v>
      </c>
      <c r="H162" s="5">
        <f t="shared" si="9"/>
        <v>-1.3593219551256072E-3</v>
      </c>
      <c r="I162" s="5">
        <f t="shared" si="10"/>
        <v>9.1316636299842886E-3</v>
      </c>
      <c r="J162" s="5">
        <f t="shared" si="11"/>
        <v>-4.2142234156328871E-3</v>
      </c>
    </row>
    <row r="163" spans="1:10" ht="15" customHeight="1" x14ac:dyDescent="0.2">
      <c r="A163" s="3">
        <f>'2_CVaR_t3'!A163</f>
        <v>42517</v>
      </c>
      <c r="B163" s="5">
        <f>'2_CVaR_t3'!D163-1</f>
        <v>5.4388534012397294E-3</v>
      </c>
      <c r="C163" s="5">
        <f>'Stocks Returns'!B159</f>
        <v>1.7731806427779828E-2</v>
      </c>
      <c r="D163" s="5">
        <f>'Stocks Returns'!C159</f>
        <v>8.3544303797467023E-3</v>
      </c>
      <c r="E163" s="5">
        <f>'Stocks Returns'!D159</f>
        <v>6.5140150019740162E-3</v>
      </c>
      <c r="F163" s="5">
        <f>'Stocks Returns'!E159</f>
        <v>-8.9425441538116823E-3</v>
      </c>
      <c r="G163" s="5">
        <f t="shared" si="8"/>
        <v>1.2697963856722899E-2</v>
      </c>
      <c r="H163" s="5">
        <f t="shared" si="9"/>
        <v>3.4324843559390035E-4</v>
      </c>
      <c r="I163" s="5">
        <f t="shared" si="10"/>
        <v>-2.3058770172461295E-3</v>
      </c>
      <c r="J163" s="5">
        <f t="shared" si="11"/>
        <v>-1.4664174445061316E-2</v>
      </c>
    </row>
    <row r="164" spans="1:10" ht="15" customHeight="1" x14ac:dyDescent="0.2">
      <c r="A164" s="3">
        <f>'2_CVaR_t3'!A164</f>
        <v>42520</v>
      </c>
      <c r="B164" s="5">
        <f>'2_CVaR_t3'!D164-1</f>
        <v>3.3619452249000759E-5</v>
      </c>
      <c r="C164" s="5">
        <f>'Stocks Returns'!B160</f>
        <v>0</v>
      </c>
      <c r="D164" s="5">
        <f>'Stocks Returns'!C160</f>
        <v>0</v>
      </c>
      <c r="E164" s="5">
        <f>'Stocks Returns'!D160</f>
        <v>0</v>
      </c>
      <c r="F164" s="5">
        <f>'Stocks Returns'!E160</f>
        <v>0</v>
      </c>
      <c r="G164" s="5">
        <f t="shared" si="8"/>
        <v>4.1716549628461653E-4</v>
      </c>
      <c r="H164" s="5">
        <f t="shared" si="9"/>
        <v>-3.5772302638354477E-6</v>
      </c>
      <c r="I164" s="5">
        <f t="shared" si="10"/>
        <v>2.403114536009206E-5</v>
      </c>
      <c r="J164" s="5">
        <f t="shared" si="11"/>
        <v>-1.7115738437369847E-6</v>
      </c>
    </row>
    <row r="165" spans="1:10" ht="15" customHeight="1" x14ac:dyDescent="0.2">
      <c r="A165" s="3">
        <f>'2_CVaR_t3'!A165</f>
        <v>42521</v>
      </c>
      <c r="B165" s="5">
        <f>'2_CVaR_t3'!D165-1</f>
        <v>-4.0382683963640087E-3</v>
      </c>
      <c r="C165" s="5">
        <f>'Stocks Returns'!B161</f>
        <v>1.0889292196007316E-2</v>
      </c>
      <c r="D165" s="5">
        <f>'Stocks Returns'!C161</f>
        <v>-9.0384132563394726E-3</v>
      </c>
      <c r="E165" s="5">
        <f>'Stocks Returns'!D161</f>
        <v>1.3532065110805958E-2</v>
      </c>
      <c r="F165" s="5">
        <f>'Stocks Returns'!E161</f>
        <v>-1.2181367020076661E-2</v>
      </c>
      <c r="G165" s="5">
        <f t="shared" si="8"/>
        <v>1.5412828243791182E-2</v>
      </c>
      <c r="H165" s="5">
        <f t="shared" si="9"/>
        <v>-3.0096765037702471E-3</v>
      </c>
      <c r="I165" s="5">
        <f t="shared" si="10"/>
        <v>2.0218428286150704E-2</v>
      </c>
      <c r="J165" s="5">
        <f t="shared" si="11"/>
        <v>-7.8741314252584235E-3</v>
      </c>
    </row>
    <row r="166" spans="1:10" ht="15" customHeight="1" x14ac:dyDescent="0.2">
      <c r="A166" s="3">
        <f>'2_CVaR_t3'!A166</f>
        <v>42522</v>
      </c>
      <c r="B166" s="5">
        <f>'2_CVaR_t3'!D166-1</f>
        <v>2.139928773184252E-3</v>
      </c>
      <c r="C166" s="5">
        <f>'Stocks Returns'!B162</f>
        <v>-1.4362657091563369E-3</v>
      </c>
      <c r="D166" s="5">
        <f>'Stocks Returns'!C162</f>
        <v>3.5469977197872815E-3</v>
      </c>
      <c r="E166" s="5">
        <f>'Stocks Returns'!D162</f>
        <v>5.8049535603710289E-4</v>
      </c>
      <c r="F166" s="5">
        <f>'Stocks Returns'!E162</f>
        <v>6.1657912765471501E-3</v>
      </c>
      <c r="G166" s="5">
        <f t="shared" si="8"/>
        <v>-3.1432467732400442E-3</v>
      </c>
      <c r="H166" s="5">
        <f t="shared" si="9"/>
        <v>4.2302040945314378E-4</v>
      </c>
      <c r="I166" s="5">
        <f t="shared" si="10"/>
        <v>-2.8417698052906563E-3</v>
      </c>
      <c r="J166" s="5">
        <f t="shared" si="11"/>
        <v>3.9351441518724172E-3</v>
      </c>
    </row>
    <row r="167" spans="1:10" ht="15" customHeight="1" x14ac:dyDescent="0.2">
      <c r="A167" s="3">
        <f>'2_CVaR_t3'!A167</f>
        <v>42523</v>
      </c>
      <c r="B167" s="5">
        <f>'2_CVaR_t3'!D167-1</f>
        <v>5.392208894552164E-3</v>
      </c>
      <c r="C167" s="5">
        <f>'Stocks Returns'!B163</f>
        <v>1.761956130888187E-2</v>
      </c>
      <c r="D167" s="5">
        <f>'Stocks Returns'!C163</f>
        <v>9.2148447361777297E-3</v>
      </c>
      <c r="E167" s="5">
        <f>'Stocks Returns'!D163</f>
        <v>1.9338619222586395E-4</v>
      </c>
      <c r="F167" s="5">
        <f>'Stocks Returns'!E163</f>
        <v>7.2628234226055355E-3</v>
      </c>
      <c r="G167" s="5">
        <f t="shared" si="8"/>
        <v>1.2632758252608303E-2</v>
      </c>
      <c r="H167" s="5">
        <f t="shared" si="9"/>
        <v>1.2727644766426897E-3</v>
      </c>
      <c r="I167" s="5">
        <f t="shared" si="10"/>
        <v>-8.5501871260670794E-3</v>
      </c>
      <c r="J167" s="5">
        <f t="shared" si="11"/>
        <v>1.5905532126001525E-3</v>
      </c>
    </row>
    <row r="168" spans="1:10" ht="15" customHeight="1" x14ac:dyDescent="0.2">
      <c r="A168" s="3">
        <f>'2_CVaR_t3'!A168</f>
        <v>42524</v>
      </c>
      <c r="B168" s="5">
        <f>'2_CVaR_t3'!D168-1</f>
        <v>1.1127433516433527E-4</v>
      </c>
      <c r="C168" s="5">
        <f>'Stocks Returns'!B164</f>
        <v>3.1802120141342094E-3</v>
      </c>
      <c r="D168" s="5">
        <f>'Stocks Returns'!C164</f>
        <v>-1.2507817385876141E-4</v>
      </c>
      <c r="E168" s="5">
        <f>'Stocks Returns'!D164</f>
        <v>1.7401392111369152E-3</v>
      </c>
      <c r="F168" s="5">
        <f>'Stocks Returns'!E164</f>
        <v>-4.5065344749888325E-3</v>
      </c>
      <c r="G168" s="5">
        <f t="shared" si="8"/>
        <v>3.5190650086409907E-3</v>
      </c>
      <c r="H168" s="5">
        <f t="shared" si="9"/>
        <v>-2.4369753039456648E-4</v>
      </c>
      <c r="I168" s="5">
        <f t="shared" si="10"/>
        <v>1.637113170010948E-3</v>
      </c>
      <c r="J168" s="5">
        <f t="shared" si="11"/>
        <v>-4.5904218847865937E-3</v>
      </c>
    </row>
    <row r="169" spans="1:10" ht="15" customHeight="1" x14ac:dyDescent="0.2">
      <c r="A169" s="3">
        <f>'2_CVaR_t3'!A169</f>
        <v>42527</v>
      </c>
      <c r="B169" s="5">
        <f>'2_CVaR_t3'!D169-1</f>
        <v>4.3013990117399814E-3</v>
      </c>
      <c r="C169" s="5">
        <f>'Stocks Returns'!B165</f>
        <v>1.7259598450158453E-2</v>
      </c>
      <c r="D169" s="5">
        <f>'Stocks Returns'!C165</f>
        <v>7.5056292219164433E-3</v>
      </c>
      <c r="E169" s="5">
        <f>'Stocks Returns'!D165</f>
        <v>-9.6506465933221541E-4</v>
      </c>
      <c r="F169" s="5">
        <f>'Stocks Returns'!E165</f>
        <v>3.0330466274332446E-2</v>
      </c>
      <c r="G169" s="5">
        <f t="shared" si="8"/>
        <v>1.3372842778930142E-2</v>
      </c>
      <c r="H169" s="5">
        <f t="shared" si="9"/>
        <v>1.1795334770191967E-3</v>
      </c>
      <c r="I169" s="5">
        <f t="shared" si="10"/>
        <v>-7.9238791897919304E-3</v>
      </c>
      <c r="J169" s="5">
        <f t="shared" si="11"/>
        <v>2.5812511293734249E-2</v>
      </c>
    </row>
    <row r="170" spans="1:10" ht="15" customHeight="1" x14ac:dyDescent="0.2">
      <c r="A170" s="3">
        <f>'2_CVaR_t3'!A170</f>
        <v>42528</v>
      </c>
      <c r="B170" s="5">
        <f>'2_CVaR_t3'!D170-1</f>
        <v>2.2160370682331454E-3</v>
      </c>
      <c r="C170" s="5">
        <f>'Stocks Returns'!B166</f>
        <v>-3.5664819944598247E-2</v>
      </c>
      <c r="D170" s="5">
        <f>'Stocks Returns'!C166</f>
        <v>7.4497144276119975E-4</v>
      </c>
      <c r="E170" s="5">
        <f>'Stocks Returns'!D166</f>
        <v>2.0285935085007756E-2</v>
      </c>
      <c r="F170" s="5">
        <f>'Stocks Returns'!E166</f>
        <v>4.4376098418277499E-2</v>
      </c>
      <c r="G170" s="5">
        <f t="shared" si="8"/>
        <v>-3.7448553825344143E-2</v>
      </c>
      <c r="H170" s="5">
        <f t="shared" si="9"/>
        <v>-2.4917567952757744E-3</v>
      </c>
      <c r="I170" s="5">
        <f t="shared" si="10"/>
        <v>1.6739143229747479E-2</v>
      </c>
      <c r="J170" s="5">
        <f t="shared" si="11"/>
        <v>4.2064912085585451E-2</v>
      </c>
    </row>
    <row r="171" spans="1:10" ht="15" customHeight="1" x14ac:dyDescent="0.2">
      <c r="A171" s="3">
        <f>'2_CVaR_t3'!A171</f>
        <v>42529</v>
      </c>
      <c r="B171" s="5">
        <f>'2_CVaR_t3'!D171-1</f>
        <v>7.8797497084950319E-3</v>
      </c>
      <c r="C171" s="5">
        <f>'Stocks Returns'!B167</f>
        <v>6.8222621184919063E-3</v>
      </c>
      <c r="D171" s="5">
        <f>'Stocks Returns'!C167</f>
        <v>1.3027295285359841E-2</v>
      </c>
      <c r="E171" s="5">
        <f>'Stocks Returns'!D167</f>
        <v>3.4084453701950235E-3</v>
      </c>
      <c r="F171" s="5">
        <f>'Stocks Returns'!E167</f>
        <v>-1.0517458981909034E-3</v>
      </c>
      <c r="G171" s="5">
        <f t="shared" si="8"/>
        <v>-6.7314744262605974E-4</v>
      </c>
      <c r="H171" s="5">
        <f t="shared" si="9"/>
        <v>1.4000380777595932E-3</v>
      </c>
      <c r="I171" s="5">
        <f t="shared" si="10"/>
        <v>-9.405186716114039E-3</v>
      </c>
      <c r="J171" s="5">
        <f t="shared" si="11"/>
        <v>-9.3563778886960325E-3</v>
      </c>
    </row>
    <row r="172" spans="1:10" ht="15" customHeight="1" x14ac:dyDescent="0.2">
      <c r="A172" s="3">
        <f>'2_CVaR_t3'!A172</f>
        <v>42530</v>
      </c>
      <c r="B172" s="5">
        <f>'2_CVaR_t3'!D172-1</f>
        <v>-3.0936067077347307E-3</v>
      </c>
      <c r="C172" s="5">
        <f>'Stocks Returns'!B168</f>
        <v>-2.5320970042795987E-2</v>
      </c>
      <c r="D172" s="5">
        <f>'Stocks Returns'!C168</f>
        <v>-4.7764849969381684E-3</v>
      </c>
      <c r="E172" s="5">
        <f>'Stocks Returns'!D168</f>
        <v>-4.1517267408944791E-3</v>
      </c>
      <c r="F172" s="5">
        <f>'Stocks Returns'!E168</f>
        <v>-1.9372499473573446E-2</v>
      </c>
      <c r="G172" s="5">
        <f t="shared" si="8"/>
        <v>-2.1750095532740415E-2</v>
      </c>
      <c r="H172" s="5">
        <f t="shared" si="9"/>
        <v>-1.4722095217108502E-4</v>
      </c>
      <c r="I172" s="5">
        <f t="shared" si="10"/>
        <v>9.8900206050796854E-4</v>
      </c>
      <c r="J172" s="5">
        <f t="shared" si="11"/>
        <v>-1.6064922381125082E-2</v>
      </c>
    </row>
    <row r="173" spans="1:10" ht="15" customHeight="1" x14ac:dyDescent="0.2">
      <c r="A173" s="3">
        <f>'2_CVaR_t3'!A173</f>
        <v>42531</v>
      </c>
      <c r="B173" s="5">
        <f>'2_CVaR_t3'!D173-1</f>
        <v>-8.5214113315646989E-3</v>
      </c>
      <c r="C173" s="5">
        <f>'Stocks Returns'!B169</f>
        <v>-4.3175997072813721E-2</v>
      </c>
      <c r="D173" s="5">
        <f>'Stocks Returns'!C169</f>
        <v>-1.3290671917302488E-2</v>
      </c>
      <c r="E173" s="5">
        <f>'Stocks Returns'!D169</f>
        <v>-9.8540837597119735E-3</v>
      </c>
      <c r="F173" s="5">
        <f>'Stocks Returns'!E169</f>
        <v>-4.423448572042088E-2</v>
      </c>
      <c r="G173" s="5">
        <f t="shared" si="8"/>
        <v>-3.4131352681257381E-2</v>
      </c>
      <c r="H173" s="5">
        <f t="shared" si="9"/>
        <v>-6.2036574521642449E-4</v>
      </c>
      <c r="I173" s="5">
        <f t="shared" si="10"/>
        <v>4.1674978407573431E-3</v>
      </c>
      <c r="J173" s="5">
        <f t="shared" si="11"/>
        <v>-3.5183105204243864E-2</v>
      </c>
    </row>
    <row r="174" spans="1:10" ht="15" customHeight="1" x14ac:dyDescent="0.2">
      <c r="A174" s="3">
        <f>'2_CVaR_t3'!A174</f>
        <v>42534</v>
      </c>
      <c r="B174" s="5">
        <f>'2_CVaR_t3'!D174-1</f>
        <v>-1.339741403200112E-2</v>
      </c>
      <c r="C174" s="5">
        <f>'Stocks Returns'!B170</f>
        <v>-6.8833652007648238E-3</v>
      </c>
      <c r="D174" s="5">
        <f>'Stocks Returns'!C170</f>
        <v>-2.2200049887752593E-2</v>
      </c>
      <c r="E174" s="5">
        <f>'Stocks Returns'!D170</f>
        <v>-6.5071770334929058E-3</v>
      </c>
      <c r="F174" s="5">
        <f>'Stocks Returns'!E170</f>
        <v>-1.4154122669063018E-2</v>
      </c>
      <c r="G174" s="5">
        <f t="shared" si="8"/>
        <v>7.0785742250649136E-3</v>
      </c>
      <c r="H174" s="5">
        <f t="shared" si="9"/>
        <v>-2.3061706793429948E-3</v>
      </c>
      <c r="I174" s="5">
        <f t="shared" si="10"/>
        <v>1.5492411372953315E-2</v>
      </c>
      <c r="J174" s="5">
        <f t="shared" si="11"/>
        <v>5.713425127143977E-5</v>
      </c>
    </row>
    <row r="175" spans="1:10" ht="15" customHeight="1" x14ac:dyDescent="0.2">
      <c r="A175" s="3">
        <f>'2_CVaR_t3'!A175</f>
        <v>42535</v>
      </c>
      <c r="B175" s="5">
        <f>'2_CVaR_t3'!D175-1</f>
        <v>1.7727241747911293E-3</v>
      </c>
      <c r="C175" s="5">
        <f>'Stocks Returns'!B171</f>
        <v>-1.1551790527531636E-2</v>
      </c>
      <c r="D175" s="5">
        <f>'Stocks Returns'!C171</f>
        <v>2.1683673469385933E-3</v>
      </c>
      <c r="E175" s="5">
        <f>'Stocks Returns'!D171</f>
        <v>5.5865921787709993E-3</v>
      </c>
      <c r="F175" s="5">
        <f>'Stocks Returns'!E171</f>
        <v>1.0027347310847645E-2</v>
      </c>
      <c r="G175" s="5">
        <f t="shared" si="8"/>
        <v>-1.2888457328237424E-2</v>
      </c>
      <c r="H175" s="5">
        <f t="shared" si="9"/>
        <v>-4.1161329261249404E-4</v>
      </c>
      <c r="I175" s="5">
        <f t="shared" si="10"/>
        <v>2.765138986826305E-3</v>
      </c>
      <c r="J175" s="5">
        <f t="shared" si="11"/>
        <v>8.1852828960588594E-3</v>
      </c>
    </row>
    <row r="176" spans="1:10" ht="15" customHeight="1" x14ac:dyDescent="0.2">
      <c r="A176" s="3">
        <f>'2_CVaR_t3'!A176</f>
        <v>42536</v>
      </c>
      <c r="B176" s="5">
        <f>'2_CVaR_t3'!D176-1</f>
        <v>-3.082979137389974E-3</v>
      </c>
      <c r="C176" s="5">
        <f>'Stocks Returns'!B172</f>
        <v>-5.0642773665758867E-3</v>
      </c>
      <c r="D176" s="5">
        <f>'Stocks Returns'!C172</f>
        <v>-5.0910016545754333E-3</v>
      </c>
      <c r="E176" s="5">
        <f>'Stocks Returns'!D172</f>
        <v>-1.9157088122605526E-3</v>
      </c>
      <c r="F176" s="5">
        <f>'Stocks Returns'!E172</f>
        <v>-1.3763537906137158E-2</v>
      </c>
      <c r="G176" s="5">
        <f t="shared" si="8"/>
        <v>-1.5041204262374072E-3</v>
      </c>
      <c r="H176" s="5">
        <f t="shared" si="9"/>
        <v>-4.7748186494937783E-4</v>
      </c>
      <c r="I176" s="5">
        <f t="shared" si="10"/>
        <v>3.2076313957077936E-3</v>
      </c>
      <c r="J176" s="5">
        <f t="shared" si="11"/>
        <v>-1.0467207105543908E-2</v>
      </c>
    </row>
    <row r="177" spans="1:10" ht="15" customHeight="1" x14ac:dyDescent="0.2">
      <c r="A177" s="3">
        <f>'2_CVaR_t3'!A177</f>
        <v>42537</v>
      </c>
      <c r="B177" s="5">
        <f>'2_CVaR_t3'!D177-1</f>
        <v>1.2856776639493805E-3</v>
      </c>
      <c r="C177" s="5">
        <f>'Stocks Returns'!B173</f>
        <v>3.915426781520015E-4</v>
      </c>
      <c r="D177" s="5">
        <f>'Stocks Returns'!C173</f>
        <v>2.3026736599718323E-3</v>
      </c>
      <c r="E177" s="5">
        <f>'Stocks Returns'!D173</f>
        <v>-9.5969289827257942E-4</v>
      </c>
      <c r="F177" s="5">
        <f>'Stocks Returns'!E173</f>
        <v>-1.2582932967284521E-2</v>
      </c>
      <c r="G177" s="5">
        <f t="shared" si="8"/>
        <v>-4.5395306782734855E-4</v>
      </c>
      <c r="H177" s="5">
        <f t="shared" si="9"/>
        <v>4.4422995534430841E-4</v>
      </c>
      <c r="I177" s="5">
        <f t="shared" si="10"/>
        <v>-2.9842514580680759E-3</v>
      </c>
      <c r="J177" s="5">
        <f t="shared" si="11"/>
        <v>-1.3909595739905509E-2</v>
      </c>
    </row>
    <row r="178" spans="1:10" ht="15" customHeight="1" x14ac:dyDescent="0.2">
      <c r="A178" s="3">
        <f>'2_CVaR_t3'!A178</f>
        <v>42538</v>
      </c>
      <c r="B178" s="5">
        <f>'2_CVaR_t3'!D178-1</f>
        <v>-1.1421563477173824E-2</v>
      </c>
      <c r="C178" s="5">
        <f>'Stocks Returns'!B174</f>
        <v>1.5655577299411583E-3</v>
      </c>
      <c r="D178" s="5">
        <f>'Stocks Returns'!C174</f>
        <v>-1.7358008934269309E-2</v>
      </c>
      <c r="E178" s="5">
        <f>'Stocks Returns'!D174</f>
        <v>-1.6138328530259316E-2</v>
      </c>
      <c r="F178" s="5">
        <f>'Stocks Returns'!E174</f>
        <v>2.2937905468026099E-2</v>
      </c>
      <c r="G178" s="5">
        <f t="shared" si="8"/>
        <v>1.3534914149028713E-2</v>
      </c>
      <c r="H178" s="5">
        <f t="shared" si="9"/>
        <v>-3.9126116292349453E-4</v>
      </c>
      <c r="I178" s="5">
        <f t="shared" si="10"/>
        <v>2.6284172912977438E-3</v>
      </c>
      <c r="J178" s="5">
        <f t="shared" si="11"/>
        <v>3.5058280721071436E-2</v>
      </c>
    </row>
    <row r="179" spans="1:10" ht="15" customHeight="1" x14ac:dyDescent="0.2">
      <c r="A179" s="3">
        <f>'2_CVaR_t3'!A179</f>
        <v>42541</v>
      </c>
      <c r="B179" s="5">
        <f>'2_CVaR_t3'!D179-1</f>
        <v>3.7811548074664358E-3</v>
      </c>
      <c r="C179" s="5">
        <f>'Stocks Returns'!B175</f>
        <v>1.9538882375928157E-2</v>
      </c>
      <c r="D179" s="5">
        <f>'Stocks Returns'!C175</f>
        <v>4.5460449409016057E-3</v>
      </c>
      <c r="E179" s="5">
        <f>'Stocks Returns'!D175</f>
        <v>1.288810779144689E-2</v>
      </c>
      <c r="F179" s="5">
        <f>'Stocks Returns'!E175</f>
        <v>1.2231030577576352E-2</v>
      </c>
      <c r="G179" s="5">
        <f t="shared" si="8"/>
        <v>1.6176776586877897E-2</v>
      </c>
      <c r="H179" s="5">
        <f t="shared" si="9"/>
        <v>-1.0093330178964615E-3</v>
      </c>
      <c r="I179" s="5">
        <f t="shared" si="10"/>
        <v>6.7805052182924701E-3</v>
      </c>
      <c r="J179" s="5">
        <f t="shared" si="11"/>
        <v>8.263607653449424E-3</v>
      </c>
    </row>
    <row r="180" spans="1:10" ht="15" customHeight="1" x14ac:dyDescent="0.2">
      <c r="A180" s="3">
        <f>'2_CVaR_t3'!A180</f>
        <v>42542</v>
      </c>
      <c r="B180" s="5">
        <f>'2_CVaR_t3'!D180-1</f>
        <v>2.5210238038475552E-5</v>
      </c>
      <c r="C180" s="5">
        <f>'Stocks Returns'!B176</f>
        <v>-1.2648524338827016E-2</v>
      </c>
      <c r="D180" s="5">
        <f>'Stocks Returns'!C176</f>
        <v>-1.2929919834503423E-4</v>
      </c>
      <c r="E180" s="5">
        <f>'Stocks Returns'!D176</f>
        <v>7.711586658953884E-4</v>
      </c>
      <c r="F180" s="5">
        <f>'Stocks Returns'!E176</f>
        <v>2.4614007607965949E-3</v>
      </c>
      <c r="G180" s="5">
        <f t="shared" si="8"/>
        <v>-1.2222878415065225E-2</v>
      </c>
      <c r="H180" s="5">
        <f t="shared" si="9"/>
        <v>-1.2041856573230037E-4</v>
      </c>
      <c r="I180" s="5">
        <f t="shared" si="10"/>
        <v>8.0894877988740572E-4</v>
      </c>
      <c r="J180" s="5">
        <f t="shared" si="11"/>
        <v>2.4685879732432164E-3</v>
      </c>
    </row>
    <row r="181" spans="1:10" ht="15" customHeight="1" x14ac:dyDescent="0.2">
      <c r="A181" s="3">
        <f>'2_CVaR_t3'!A181</f>
        <v>42543</v>
      </c>
      <c r="B181" s="5">
        <f>'2_CVaR_t3'!D181-1</f>
        <v>-6.4955586445540892E-3</v>
      </c>
      <c r="C181" s="5">
        <f>'Stocks Returns'!B177</f>
        <v>8.9285714285713969E-3</v>
      </c>
      <c r="D181" s="5">
        <f>'Stocks Returns'!C177</f>
        <v>-1.0345273503168162E-2</v>
      </c>
      <c r="E181" s="5">
        <f>'Stocks Returns'!D177</f>
        <v>-6.164515507609214E-3</v>
      </c>
      <c r="F181" s="5">
        <f>'Stocks Returns'!E177</f>
        <v>-1.8080357142857051E-2</v>
      </c>
      <c r="G181" s="5">
        <f t="shared" si="8"/>
        <v>1.5930207239120371E-2</v>
      </c>
      <c r="H181" s="5">
        <f t="shared" si="9"/>
        <v>-6.7617462002466516E-4</v>
      </c>
      <c r="I181" s="5">
        <f t="shared" si="10"/>
        <v>4.5424111351360912E-3</v>
      </c>
      <c r="J181" s="5">
        <f t="shared" si="11"/>
        <v>-1.1172771476725827E-2</v>
      </c>
    </row>
    <row r="182" spans="1:10" ht="15" customHeight="1" x14ac:dyDescent="0.2">
      <c r="A182" s="3">
        <f>'2_CVaR_t3'!A182</f>
        <v>42544</v>
      </c>
      <c r="B182" s="5">
        <f>'2_CVaR_t3'!D182-1</f>
        <v>1.5001785583729887E-2</v>
      </c>
      <c r="C182" s="5">
        <f>'Stocks Returns'!B178</f>
        <v>1.4621008080030862E-2</v>
      </c>
      <c r="D182" s="5">
        <f>'Stocks Returns'!C178</f>
        <v>2.2213511041421663E-2</v>
      </c>
      <c r="E182" s="5">
        <f>'Stocks Returns'!D178</f>
        <v>2.4229501841442236E-2</v>
      </c>
      <c r="F182" s="5">
        <f>'Stocks Returns'!E178</f>
        <v>3.7281200272789361E-2</v>
      </c>
      <c r="G182" s="5">
        <f t="shared" si="8"/>
        <v>-5.6750178325277664E-5</v>
      </c>
      <c r="H182" s="5">
        <f t="shared" si="9"/>
        <v>3.5286274375493504E-5</v>
      </c>
      <c r="I182" s="5">
        <f t="shared" si="10"/>
        <v>-2.370464091564356E-4</v>
      </c>
      <c r="J182" s="5">
        <f t="shared" si="11"/>
        <v>2.1439897956220234E-2</v>
      </c>
    </row>
    <row r="183" spans="1:10" ht="15" customHeight="1" x14ac:dyDescent="0.2">
      <c r="A183" s="3">
        <f>'2_CVaR_t3'!A183</f>
        <v>42545</v>
      </c>
      <c r="B183" s="5">
        <f>'2_CVaR_t3'!D183-1</f>
        <v>-2.7401554036374121E-2</v>
      </c>
      <c r="C183" s="5">
        <f>'Stocks Returns'!B179</f>
        <v>-7.2430792567311331E-2</v>
      </c>
      <c r="D183" s="5">
        <f>'Stocks Returns'!C179</f>
        <v>-4.0649367250415569E-2</v>
      </c>
      <c r="E183" s="5">
        <f>'Stocks Returns'!D179</f>
        <v>-4.485238455715379E-2</v>
      </c>
      <c r="F183" s="5">
        <f>'Stocks Returns'!E179</f>
        <v>-5.3911900065746199E-2</v>
      </c>
      <c r="G183" s="5">
        <f t="shared" si="8"/>
        <v>-4.4346119350417587E-2</v>
      </c>
      <c r="H183" s="5">
        <f t="shared" si="9"/>
        <v>-9.0007352137946861E-6</v>
      </c>
      <c r="I183" s="5">
        <f t="shared" si="10"/>
        <v>6.0465209205426418E-5</v>
      </c>
      <c r="J183" s="5">
        <f t="shared" si="11"/>
        <v>-2.4881202712654402E-2</v>
      </c>
    </row>
    <row r="184" spans="1:10" ht="15" customHeight="1" x14ac:dyDescent="0.2">
      <c r="A184" s="3">
        <f>'2_CVaR_t3'!A184</f>
        <v>42548</v>
      </c>
      <c r="B184" s="5">
        <f>'2_CVaR_t3'!D184-1</f>
        <v>-1.7175820408211973E-2</v>
      </c>
      <c r="C184" s="5">
        <f>'Stocks Returns'!B180</f>
        <v>-2.9844644317252644E-2</v>
      </c>
      <c r="D184" s="5">
        <f>'Stocks Returns'!C180</f>
        <v>-2.2784810126582178E-2</v>
      </c>
      <c r="E184" s="5">
        <f>'Stocks Returns'!D180</f>
        <v>-4.636417673865656E-2</v>
      </c>
      <c r="F184" s="5">
        <f>'Stocks Returns'!E180</f>
        <v>-5.536252026870514E-2</v>
      </c>
      <c r="G184" s="5">
        <f t="shared" si="8"/>
        <v>-1.2072301154454994E-2</v>
      </c>
      <c r="H184" s="5">
        <f t="shared" si="9"/>
        <v>2.7066038036656082E-3</v>
      </c>
      <c r="I184" s="5">
        <f t="shared" si="10"/>
        <v>-1.8182444138061575E-2</v>
      </c>
      <c r="J184" s="5">
        <f t="shared" si="11"/>
        <v>-3.7152883711668798E-2</v>
      </c>
    </row>
    <row r="185" spans="1:10" ht="15" customHeight="1" x14ac:dyDescent="0.2">
      <c r="A185" s="3">
        <f>'2_CVaR_t3'!A185</f>
        <v>42549</v>
      </c>
      <c r="B185" s="5">
        <f>'2_CVaR_t3'!D185-1</f>
        <v>1.6624871532614938E-2</v>
      </c>
      <c r="C185" s="5">
        <f>'Stocks Returns'!B181</f>
        <v>7.5853350189634128E-3</v>
      </c>
      <c r="D185" s="5">
        <f>'Stocks Returns'!C181</f>
        <v>2.4815925824924978E-2</v>
      </c>
      <c r="E185" s="5">
        <f>'Stocks Returns'!D181</f>
        <v>2.5555786411801229E-2</v>
      </c>
      <c r="F185" s="5">
        <f>'Stocks Returns'!E181</f>
        <v>2.869053457577242E-2</v>
      </c>
      <c r="G185" s="5">
        <f t="shared" si="8"/>
        <v>-8.7292542600025044E-3</v>
      </c>
      <c r="H185" s="5">
        <f t="shared" si="9"/>
        <v>2.3317410900073124E-4</v>
      </c>
      <c r="I185" s="5">
        <f t="shared" si="10"/>
        <v>-1.5664188477099751E-3</v>
      </c>
      <c r="J185" s="5">
        <f t="shared" si="11"/>
        <v>1.1131652634232644E-2</v>
      </c>
    </row>
    <row r="186" spans="1:10" ht="15" customHeight="1" x14ac:dyDescent="0.2">
      <c r="A186" s="3">
        <f>'2_CVaR_t3'!A186</f>
        <v>42550</v>
      </c>
      <c r="B186" s="5">
        <f>'2_CVaR_t3'!D186-1</f>
        <v>1.2814503249390041E-2</v>
      </c>
      <c r="C186" s="5">
        <f>'Stocks Returns'!B182</f>
        <v>1.965704726056039E-2</v>
      </c>
      <c r="D186" s="5">
        <f>'Stocks Returns'!C182</f>
        <v>2.1021820117083534E-2</v>
      </c>
      <c r="E186" s="5">
        <f>'Stocks Returns'!D182</f>
        <v>6.8881685575366003E-3</v>
      </c>
      <c r="F186" s="5">
        <f>'Stocks Returns'!E182</f>
        <v>4.6722288438617143E-2</v>
      </c>
      <c r="G186" s="5">
        <f t="shared" si="8"/>
        <v>7.1850942943630491E-3</v>
      </c>
      <c r="H186" s="5">
        <f t="shared" si="9"/>
        <v>2.0839532136107258E-3</v>
      </c>
      <c r="I186" s="5">
        <f t="shared" si="10"/>
        <v>-1.3999597148828764E-2</v>
      </c>
      <c r="J186" s="5">
        <f t="shared" si="11"/>
        <v>3.3195608815997799E-2</v>
      </c>
    </row>
    <row r="187" spans="1:10" ht="15" customHeight="1" x14ac:dyDescent="0.2">
      <c r="A187" s="3">
        <f>'2_CVaR_t3'!A187</f>
        <v>42551</v>
      </c>
      <c r="B187" s="5">
        <f>'2_CVaR_t3'!D187-1</f>
        <v>-1.7540091704662863E-2</v>
      </c>
      <c r="C187" s="5">
        <f>'Stocks Returns'!B183</f>
        <v>3.4864643150123165E-2</v>
      </c>
      <c r="D187" s="5">
        <f>'Stocks Returns'!C183</f>
        <v>-3.3489705499087696E-2</v>
      </c>
      <c r="E187" s="5">
        <f>'Stocks Returns'!D183</f>
        <v>2.1327967806840986E-2</v>
      </c>
      <c r="F187" s="5">
        <f>'Stocks Returns'!E183</f>
        <v>-7.0598952402640691E-3</v>
      </c>
      <c r="G187" s="5">
        <f t="shared" si="8"/>
        <v>5.3004342433746174E-2</v>
      </c>
      <c r="H187" s="5">
        <f t="shared" si="9"/>
        <v>-7.4586404495503821E-3</v>
      </c>
      <c r="I187" s="5">
        <f t="shared" si="10"/>
        <v>5.0105712973640484E-2</v>
      </c>
      <c r="J187" s="5">
        <f t="shared" si="11"/>
        <v>1.1535219952192338E-2</v>
      </c>
    </row>
    <row r="188" spans="1:10" ht="15" customHeight="1" x14ac:dyDescent="0.2">
      <c r="A188" s="3">
        <f>'2_CVaR_t3'!A188</f>
        <v>42552</v>
      </c>
      <c r="B188" s="5">
        <f>'2_CVaR_t3'!D188-1</f>
        <v>1.8785386823787498E-3</v>
      </c>
      <c r="C188" s="5">
        <f>'Stocks Returns'!B184</f>
        <v>7.9270709472845091E-4</v>
      </c>
      <c r="D188" s="5">
        <f>'Stocks Returns'!C184</f>
        <v>4.1795874342727135E-3</v>
      </c>
      <c r="E188" s="5">
        <f>'Stocks Returns'!D184</f>
        <v>-6.6981875492513332E-3</v>
      </c>
      <c r="F188" s="5">
        <f>'Stocks Returns'!E184</f>
        <v>-2.0642201834862872E-3</v>
      </c>
      <c r="G188" s="5">
        <f t="shared" si="8"/>
        <v>-6.5067030166017351E-4</v>
      </c>
      <c r="H188" s="5">
        <f t="shared" si="9"/>
        <v>1.4428474836996339E-3</v>
      </c>
      <c r="I188" s="5">
        <f t="shared" si="10"/>
        <v>-9.6927720771630005E-3</v>
      </c>
      <c r="J188" s="5">
        <f t="shared" si="11"/>
        <v>-4.0182594708218066E-3</v>
      </c>
    </row>
    <row r="189" spans="1:10" ht="15" customHeight="1" x14ac:dyDescent="0.2">
      <c r="A189" s="3">
        <f>'2_CVaR_t3'!A189</f>
        <v>42555</v>
      </c>
      <c r="B189" s="5">
        <f>'2_CVaR_t3'!D189-1</f>
        <v>3.3619452249000759E-5</v>
      </c>
      <c r="C189" s="5">
        <f>'Stocks Returns'!B185</f>
        <v>0</v>
      </c>
      <c r="D189" s="5">
        <f>'Stocks Returns'!C185</f>
        <v>0</v>
      </c>
      <c r="E189" s="5">
        <f>'Stocks Returns'!D185</f>
        <v>0</v>
      </c>
      <c r="F189" s="5">
        <f>'Stocks Returns'!E185</f>
        <v>0</v>
      </c>
      <c r="G189" s="5">
        <f t="shared" si="8"/>
        <v>4.1716549628461653E-4</v>
      </c>
      <c r="H189" s="5">
        <f t="shared" si="9"/>
        <v>-3.5772302638354477E-6</v>
      </c>
      <c r="I189" s="5">
        <f t="shared" si="10"/>
        <v>2.403114536009206E-5</v>
      </c>
      <c r="J189" s="5">
        <f t="shared" si="11"/>
        <v>-1.7115738437369847E-6</v>
      </c>
    </row>
    <row r="190" spans="1:10" ht="15" customHeight="1" x14ac:dyDescent="0.2">
      <c r="A190" s="3">
        <f>'2_CVaR_t3'!A190</f>
        <v>42556</v>
      </c>
      <c r="B190" s="5">
        <f>'2_CVaR_t3'!D190-1</f>
        <v>5.1979025505577425E-4</v>
      </c>
      <c r="C190" s="5">
        <f>'Stocks Returns'!B186</f>
        <v>-1.9009900990099027E-2</v>
      </c>
      <c r="D190" s="5">
        <f>'Stocks Returns'!C186</f>
        <v>2.5510204081631294E-3</v>
      </c>
      <c r="E190" s="5">
        <f>'Stocks Returns'!D186</f>
        <v>-1.1503371677905605E-2</v>
      </c>
      <c r="F190" s="5">
        <f>'Stocks Returns'!E186</f>
        <v>-4.1599632268443876E-2</v>
      </c>
      <c r="G190" s="5">
        <f t="shared" si="8"/>
        <v>-1.9083023424589445E-2</v>
      </c>
      <c r="H190" s="5">
        <f t="shared" si="9"/>
        <v>1.827203564026962E-3</v>
      </c>
      <c r="I190" s="5">
        <f t="shared" si="10"/>
        <v>-1.2274802350750113E-2</v>
      </c>
      <c r="J190" s="5">
        <f t="shared" si="11"/>
        <v>-4.2115818793986966E-2</v>
      </c>
    </row>
    <row r="191" spans="1:10" ht="15" customHeight="1" x14ac:dyDescent="0.2">
      <c r="A191" s="3">
        <f>'2_CVaR_t3'!A191</f>
        <v>42557</v>
      </c>
      <c r="B191" s="5">
        <f>'2_CVaR_t3'!D191-1</f>
        <v>-5.3081573773788859E-3</v>
      </c>
      <c r="C191" s="5">
        <f>'Stocks Returns'!B187</f>
        <v>1.3322567622123582E-2</v>
      </c>
      <c r="D191" s="5">
        <f>'Stocks Returns'!C187</f>
        <v>-8.1692781572251238E-3</v>
      </c>
      <c r="E191" s="5">
        <f>'Stocks Returns'!D187</f>
        <v>-7.0224719101124045E-3</v>
      </c>
      <c r="F191" s="5">
        <f>'Stocks Returns'!E187</f>
        <v>4.7961630695443347E-3</v>
      </c>
      <c r="G191" s="5">
        <f t="shared" si="8"/>
        <v>1.9126746681008337E-2</v>
      </c>
      <c r="H191" s="5">
        <f t="shared" si="9"/>
        <v>-2.5925946821185077E-4</v>
      </c>
      <c r="I191" s="5">
        <f t="shared" si="10"/>
        <v>1.7416552772303254E-3</v>
      </c>
      <c r="J191" s="5">
        <f t="shared" si="11"/>
        <v>1.0447218713611463E-2</v>
      </c>
    </row>
    <row r="192" spans="1:10" ht="15" customHeight="1" x14ac:dyDescent="0.2">
      <c r="A192" s="3">
        <f>'2_CVaR_t3'!A192</f>
        <v>42558</v>
      </c>
      <c r="B192" s="5">
        <f>'2_CVaR_t3'!D192-1</f>
        <v>5.1427373498340589E-3</v>
      </c>
      <c r="C192" s="5">
        <f>'Stocks Returns'!B188</f>
        <v>1.2350597609561698E-2</v>
      </c>
      <c r="D192" s="5">
        <f>'Stocks Returns'!C188</f>
        <v>6.0761544693492819E-3</v>
      </c>
      <c r="E192" s="5">
        <f>'Stocks Returns'!D188</f>
        <v>1.8387553041018245E-2</v>
      </c>
      <c r="F192" s="5">
        <f>'Stocks Returns'!E188</f>
        <v>-9.3078758949880491E-3</v>
      </c>
      <c r="G192" s="5">
        <f t="shared" si="8"/>
        <v>7.6153787429205644E-3</v>
      </c>
      <c r="H192" s="5">
        <f t="shared" si="9"/>
        <v>-1.4963452065666401E-3</v>
      </c>
      <c r="I192" s="5">
        <f t="shared" si="10"/>
        <v>1.0052159497006491E-2</v>
      </c>
      <c r="J192" s="5">
        <f t="shared" si="11"/>
        <v>-1.4716150693960447E-2</v>
      </c>
    </row>
    <row r="193" spans="1:10" ht="15" customHeight="1" x14ac:dyDescent="0.2">
      <c r="A193" s="3">
        <f>'2_CVaR_t3'!A193</f>
        <v>42559</v>
      </c>
      <c r="B193" s="5">
        <f>'2_CVaR_t3'!D193-1</f>
        <v>1.7410794095333637E-2</v>
      </c>
      <c r="C193" s="5">
        <f>'Stocks Returns'!B189</f>
        <v>8.2644628099173278E-3</v>
      </c>
      <c r="D193" s="5">
        <f>'Stocks Returns'!C189</f>
        <v>2.5634143068044457E-2</v>
      </c>
      <c r="E193" s="5">
        <f>'Stocks Returns'!D189</f>
        <v>2.9166666666666563E-2</v>
      </c>
      <c r="F193" s="5">
        <f>'Stocks Returns'!E189</f>
        <v>1.9031558660563608E-2</v>
      </c>
      <c r="G193" s="5">
        <f t="shared" si="8"/>
        <v>-8.8427046016723021E-3</v>
      </c>
      <c r="H193" s="5">
        <f t="shared" si="9"/>
        <v>-1.1291666440015752E-4</v>
      </c>
      <c r="I193" s="5">
        <f t="shared" si="10"/>
        <v>7.5855244861860321E-4</v>
      </c>
      <c r="J193" s="5">
        <f t="shared" si="11"/>
        <v>6.4099890094054812E-4</v>
      </c>
    </row>
    <row r="194" spans="1:10" ht="15" customHeight="1" x14ac:dyDescent="0.2">
      <c r="A194" s="3">
        <f>'2_CVaR_t3'!A194</f>
        <v>42562</v>
      </c>
      <c r="B194" s="5">
        <f>'2_CVaR_t3'!D194-1</f>
        <v>1.5907542282393994E-3</v>
      </c>
      <c r="C194" s="5">
        <f>'Stocks Returns'!B190</f>
        <v>-1.4441842310694786E-2</v>
      </c>
      <c r="D194" s="5">
        <f>'Stocks Returns'!C190</f>
        <v>1.308557969117885E-3</v>
      </c>
      <c r="E194" s="5">
        <f>'Stocks Returns'!D190</f>
        <v>9.2539039907462151E-3</v>
      </c>
      <c r="F194" s="5">
        <f>'Stocks Returns'!E190</f>
        <v>3.5460992907803135E-3</v>
      </c>
      <c r="G194" s="5">
        <f t="shared" si="8"/>
        <v>-1.5594998155903005E-2</v>
      </c>
      <c r="H194" s="5">
        <f t="shared" si="9"/>
        <v>-1.0018425901730625E-3</v>
      </c>
      <c r="I194" s="5">
        <f t="shared" si="10"/>
        <v>6.7301859645230279E-3</v>
      </c>
      <c r="J194" s="5">
        <f t="shared" si="11"/>
        <v>1.8965988451201798E-3</v>
      </c>
    </row>
    <row r="195" spans="1:10" ht="15" customHeight="1" x14ac:dyDescent="0.2">
      <c r="A195" s="3">
        <f>'2_CVaR_t3'!A195</f>
        <v>42563</v>
      </c>
      <c r="B195" s="5">
        <f>'2_CVaR_t3'!D195-1</f>
        <v>8.5427636249488792E-3</v>
      </c>
      <c r="C195" s="5">
        <f>'Stocks Returns'!B191</f>
        <v>1.1485148514851495E-2</v>
      </c>
      <c r="D195" s="5">
        <f>'Stocks Returns'!C191</f>
        <v>1.254573967590189E-2</v>
      </c>
      <c r="E195" s="5">
        <f>'Stocks Returns'!D191</f>
        <v>1.4326647564469885E-2</v>
      </c>
      <c r="F195" s="5">
        <f>'Stocks Returns'!E191</f>
        <v>3.1802120141342538E-2</v>
      </c>
      <c r="G195" s="5">
        <f t="shared" si="8"/>
        <v>3.3211103168501125E-3</v>
      </c>
      <c r="H195" s="5">
        <f t="shared" si="9"/>
        <v>-6.3742059419519964E-5</v>
      </c>
      <c r="I195" s="5">
        <f t="shared" si="10"/>
        <v>4.282069038233291E-4</v>
      </c>
      <c r="J195" s="5">
        <f t="shared" si="11"/>
        <v>2.2795874539583254E-2</v>
      </c>
    </row>
    <row r="196" spans="1:10" ht="15" customHeight="1" x14ac:dyDescent="0.2">
      <c r="A196" s="3">
        <f>'2_CVaR_t3'!A196</f>
        <v>42564</v>
      </c>
      <c r="B196" s="5">
        <f>'2_CVaR_t3'!D196-1</f>
        <v>1.2774744645338565E-4</v>
      </c>
      <c r="C196" s="5">
        <f>'Stocks Returns'!B192</f>
        <v>-1.9577133907596744E-3</v>
      </c>
      <c r="D196" s="5">
        <f>'Stocks Returns'!C192</f>
        <v>-2.5813113061445847E-4</v>
      </c>
      <c r="E196" s="5">
        <f>'Stocks Returns'!D192</f>
        <v>2.8248587570620654E-3</v>
      </c>
      <c r="F196" s="5">
        <f>'Stocks Returns'!E192</f>
        <v>-2.1232876712328763E-2</v>
      </c>
      <c r="G196" s="5">
        <f t="shared" si="8"/>
        <v>-1.6354730097638394E-3</v>
      </c>
      <c r="H196" s="5">
        <f t="shared" si="9"/>
        <v>-4.0115464150425735E-4</v>
      </c>
      <c r="I196" s="5">
        <f t="shared" si="10"/>
        <v>2.6948797788575573E-3</v>
      </c>
      <c r="J196" s="5">
        <f t="shared" si="11"/>
        <v>-2.1334196273719842E-2</v>
      </c>
    </row>
    <row r="197" spans="1:10" ht="15" customHeight="1" x14ac:dyDescent="0.2">
      <c r="A197" s="3">
        <f>'2_CVaR_t3'!A197</f>
        <v>42565</v>
      </c>
      <c r="B197" s="5">
        <f>'2_CVaR_t3'!D197-1</f>
        <v>5.7060949076503942E-3</v>
      </c>
      <c r="C197" s="5">
        <f>'Stocks Returns'!B193</f>
        <v>8.2385249117300496E-3</v>
      </c>
      <c r="D197" s="5">
        <f>'Stocks Returns'!C193</f>
        <v>8.7787245029693484E-3</v>
      </c>
      <c r="E197" s="5">
        <f>'Stocks Returns'!D193</f>
        <v>6.7605633802816367E-3</v>
      </c>
      <c r="F197" s="5">
        <f>'Stocks Returns'!E193</f>
        <v>3.4989503149056578E-3</v>
      </c>
      <c r="G197" s="5">
        <f t="shared" si="8"/>
        <v>2.9351777047738649E-3</v>
      </c>
      <c r="H197" s="5">
        <f t="shared" si="9"/>
        <v>3.7163659680348668E-4</v>
      </c>
      <c r="I197" s="5">
        <f t="shared" si="10"/>
        <v>-2.4965832279880539E-3</v>
      </c>
      <c r="J197" s="5">
        <f t="shared" si="11"/>
        <v>-2.5054798900963748E-3</v>
      </c>
    </row>
    <row r="198" spans="1:10" ht="15" customHeight="1" x14ac:dyDescent="0.2">
      <c r="A198" s="3">
        <f>'2_CVaR_t3'!A198</f>
        <v>42566</v>
      </c>
      <c r="B198" s="5">
        <f>'2_CVaR_t3'!D198-1</f>
        <v>1.4781753531201147E-3</v>
      </c>
      <c r="C198" s="5">
        <f>'Stocks Returns'!B194</f>
        <v>-2.4902723735408583E-2</v>
      </c>
      <c r="D198" s="5">
        <f>'Stocks Returns'!C194</f>
        <v>2.0476068594830199E-3</v>
      </c>
      <c r="E198" s="5">
        <f>'Stocks Returns'!D194</f>
        <v>2.9845178138407924E-3</v>
      </c>
      <c r="F198" s="5">
        <f>'Stocks Returns'!E194</f>
        <v>-1.8596001859600975E-3</v>
      </c>
      <c r="G198" s="5">
        <f t="shared" ref="G198:G261" si="12">C198-($P$11+$O$11*$B198)</f>
        <v>-2.5942347333487693E-2</v>
      </c>
      <c r="H198" s="5">
        <f t="shared" ref="H198:H261" si="13">D198-($P$12+$O$12*$B198)</f>
        <v>-9.6013290375727631E-5</v>
      </c>
      <c r="I198" s="5">
        <f t="shared" ref="I198:I261" si="14">E198-($P$13+$O$13*$B198)</f>
        <v>6.4499883078681644E-4</v>
      </c>
      <c r="J198" s="5">
        <f t="shared" ref="J198:J261" si="15">F198-($P$14+$O$14*$B198)</f>
        <v>-3.38996758001577E-3</v>
      </c>
    </row>
    <row r="199" spans="1:10" ht="15" customHeight="1" x14ac:dyDescent="0.2">
      <c r="A199" s="3">
        <f>'2_CVaR_t3'!A199</f>
        <v>42569</v>
      </c>
      <c r="B199" s="5">
        <f>'2_CVaR_t3'!D199-1</f>
        <v>5.4097126101404491E-4</v>
      </c>
      <c r="C199" s="5">
        <f>'Stocks Returns'!B195</f>
        <v>9.5770151636074274E-3</v>
      </c>
      <c r="D199" s="5">
        <f>'Stocks Returns'!C195</f>
        <v>1.2771392081734056E-4</v>
      </c>
      <c r="E199" s="5">
        <f>'Stocks Returns'!D195</f>
        <v>5.0213873907383189E-3</v>
      </c>
      <c r="F199" s="5">
        <f>'Stocks Returns'!E195</f>
        <v>-5.3563111318117862E-3</v>
      </c>
      <c r="G199" s="5">
        <f t="shared" si="12"/>
        <v>9.4825323522225915E-3</v>
      </c>
      <c r="H199" s="5">
        <f t="shared" si="13"/>
        <v>-6.2748160641690589E-4</v>
      </c>
      <c r="I199" s="5">
        <f t="shared" si="14"/>
        <v>4.2153008286184837E-3</v>
      </c>
      <c r="J199" s="5">
        <f t="shared" si="15"/>
        <v>-5.8949117903188764E-3</v>
      </c>
    </row>
    <row r="200" spans="1:10" ht="15" customHeight="1" x14ac:dyDescent="0.2">
      <c r="A200" s="3">
        <f>'2_CVaR_t3'!A200</f>
        <v>42570</v>
      </c>
      <c r="B200" s="5">
        <f>'2_CVaR_t3'!D200-1</f>
        <v>2.5417682635913152E-3</v>
      </c>
      <c r="C200" s="5">
        <f>'Stocks Returns'!B196</f>
        <v>-5.1383399209485869E-3</v>
      </c>
      <c r="D200" s="5">
        <f>'Stocks Returns'!C196</f>
        <v>5.2356020942407877E-3</v>
      </c>
      <c r="E200" s="5">
        <f>'Stocks Returns'!D196</f>
        <v>-6.1065877128052559E-3</v>
      </c>
      <c r="F200" s="5">
        <f>'Stocks Returns'!E196</f>
        <v>-1.8730976352142492E-2</v>
      </c>
      <c r="G200" s="5">
        <f t="shared" si="12"/>
        <v>-7.2505634453321512E-3</v>
      </c>
      <c r="H200" s="5">
        <f t="shared" si="13"/>
        <v>1.5163181185566393E-3</v>
      </c>
      <c r="I200" s="5">
        <f t="shared" si="14"/>
        <v>-1.0186333680919875E-2</v>
      </c>
      <c r="J200" s="5">
        <f t="shared" si="15"/>
        <v>-2.1386857471175857E-2</v>
      </c>
    </row>
    <row r="201" spans="1:10" ht="15" customHeight="1" x14ac:dyDescent="0.2">
      <c r="A201" s="3">
        <f>'2_CVaR_t3'!A201</f>
        <v>42571</v>
      </c>
      <c r="B201" s="5">
        <f>'2_CVaR_t3'!D201-1</f>
        <v>5.7588753447910257E-3</v>
      </c>
      <c r="C201" s="5">
        <f>'Stocks Returns'!B197</f>
        <v>5.5621771950733478E-3</v>
      </c>
      <c r="D201" s="5">
        <f>'Stocks Returns'!C197</f>
        <v>8.1300813008129413E-3</v>
      </c>
      <c r="E201" s="5">
        <f>'Stocks Returns'!D197</f>
        <v>1.1729659281325633E-2</v>
      </c>
      <c r="F201" s="5">
        <f>'Stocks Returns'!E197</f>
        <v>2.8632784538298317E-3</v>
      </c>
      <c r="G201" s="5">
        <f t="shared" si="12"/>
        <v>2.0560258087327921E-4</v>
      </c>
      <c r="H201" s="5">
        <f t="shared" si="13"/>
        <v>-3.5519838784317873E-4</v>
      </c>
      <c r="I201" s="5">
        <f t="shared" si="14"/>
        <v>2.3861544996503555E-3</v>
      </c>
      <c r="J201" s="5">
        <f t="shared" si="15"/>
        <v>-3.1970049877134117E-3</v>
      </c>
    </row>
    <row r="202" spans="1:10" ht="15" customHeight="1" x14ac:dyDescent="0.2">
      <c r="A202" s="3">
        <f>'2_CVaR_t3'!A202</f>
        <v>42572</v>
      </c>
      <c r="B202" s="5">
        <f>'2_CVaR_t3'!D202-1</f>
        <v>-4.9876360067027115E-3</v>
      </c>
      <c r="C202" s="5">
        <f>'Stocks Returns'!B198</f>
        <v>3.5559067562227487E-3</v>
      </c>
      <c r="D202" s="5">
        <f>'Stocks Returns'!C198</f>
        <v>-7.1824596774192617E-3</v>
      </c>
      <c r="E202" s="5">
        <f>'Stocks Returns'!D198</f>
        <v>-9.9374309900627233E-3</v>
      </c>
      <c r="F202" s="5">
        <f>'Stocks Returns'!E198</f>
        <v>-2.3554603854389788E-2</v>
      </c>
      <c r="G202" s="5">
        <f t="shared" si="12"/>
        <v>9.0368501154506117E-3</v>
      </c>
      <c r="H202" s="5">
        <f t="shared" si="13"/>
        <v>2.5272138884727992E-4</v>
      </c>
      <c r="I202" s="5">
        <f t="shared" si="14"/>
        <v>-1.6977337166916781E-3</v>
      </c>
      <c r="J202" s="5">
        <f t="shared" si="15"/>
        <v>-1.8242729863653606E-2</v>
      </c>
    </row>
    <row r="203" spans="1:10" ht="15" customHeight="1" x14ac:dyDescent="0.2">
      <c r="A203" s="3">
        <f>'2_CVaR_t3'!A203</f>
        <v>42573</v>
      </c>
      <c r="B203" s="5">
        <f>'2_CVaR_t3'!D203-1</f>
        <v>8.8676135742853379E-3</v>
      </c>
      <c r="C203" s="5">
        <f>'Stocks Returns'!B199</f>
        <v>4.3307086614174928E-3</v>
      </c>
      <c r="D203" s="5">
        <f>'Stocks Returns'!C199</f>
        <v>1.4215001903794766E-2</v>
      </c>
      <c r="E203" s="5">
        <f>'Stocks Returns'!D199</f>
        <v>6.8773234200745215E-3</v>
      </c>
      <c r="F203" s="5">
        <f>'Stocks Returns'!E199</f>
        <v>-6.8226120857700634E-3</v>
      </c>
      <c r="G203" s="5">
        <f t="shared" si="12"/>
        <v>-4.1609304713850874E-3</v>
      </c>
      <c r="H203" s="5">
        <f t="shared" si="13"/>
        <v>1.1242699561492559E-3</v>
      </c>
      <c r="I203" s="5">
        <f t="shared" si="14"/>
        <v>-7.5526294783514678E-3</v>
      </c>
      <c r="J203" s="5">
        <f t="shared" si="15"/>
        <v>-1.6172619923002049E-2</v>
      </c>
    </row>
    <row r="204" spans="1:10" ht="15" customHeight="1" x14ac:dyDescent="0.2">
      <c r="A204" s="3">
        <f>'2_CVaR_t3'!A204</f>
        <v>42576</v>
      </c>
      <c r="B204" s="5">
        <f>'2_CVaR_t3'!D204-1</f>
        <v>-6.8439309762099443E-3</v>
      </c>
      <c r="C204" s="5">
        <f>'Stocks Returns'!B200</f>
        <v>-1.9600156801254931E-3</v>
      </c>
      <c r="D204" s="5">
        <f>'Stocks Returns'!C200</f>
        <v>-1.2138655987986469E-2</v>
      </c>
      <c r="E204" s="5">
        <f>'Stocks Returns'!D200</f>
        <v>1.8460402436772938E-3</v>
      </c>
      <c r="F204" s="5">
        <f>'Stocks Returns'!E200</f>
        <v>-1.2757605495583801E-2</v>
      </c>
      <c r="G204" s="5">
        <f t="shared" si="12"/>
        <v>5.3929426463803038E-3</v>
      </c>
      <c r="H204" s="5">
        <f t="shared" si="13"/>
        <v>-1.9534595683659804E-3</v>
      </c>
      <c r="I204" s="5">
        <f t="shared" si="14"/>
        <v>1.312296592122947E-2</v>
      </c>
      <c r="J204" s="5">
        <f t="shared" si="15"/>
        <v>-5.4813657731676057E-3</v>
      </c>
    </row>
    <row r="205" spans="1:10" ht="15" customHeight="1" x14ac:dyDescent="0.2">
      <c r="A205" s="3">
        <f>'2_CVaR_t3'!A205</f>
        <v>42577</v>
      </c>
      <c r="B205" s="5">
        <f>'2_CVaR_t3'!D205-1</f>
        <v>1.6105486107493849E-3</v>
      </c>
      <c r="C205" s="5">
        <f>'Stocks Returns'!B201</f>
        <v>7.0699135899450205E-3</v>
      </c>
      <c r="D205" s="5">
        <f>'Stocks Returns'!C201</f>
        <v>-5.7005320496580358E-3</v>
      </c>
      <c r="E205" s="5">
        <f>'Stocks Returns'!D201</f>
        <v>5.6569006817763112E-2</v>
      </c>
      <c r="F205" s="5">
        <f>'Stocks Returns'!E201</f>
        <v>1.3667992047713629E-2</v>
      </c>
      <c r="G205" s="5">
        <f t="shared" si="12"/>
        <v>5.8967957338843168E-3</v>
      </c>
      <c r="H205" s="5">
        <f t="shared" si="13"/>
        <v>-8.0402570733831419E-3</v>
      </c>
      <c r="I205" s="5">
        <f t="shared" si="14"/>
        <v>5.4012901664606906E-2</v>
      </c>
      <c r="J205" s="5">
        <f t="shared" si="15"/>
        <v>1.1997544819714961E-2</v>
      </c>
    </row>
    <row r="206" spans="1:10" ht="15" customHeight="1" x14ac:dyDescent="0.2">
      <c r="A206" s="3">
        <f>'2_CVaR_t3'!A206</f>
        <v>42578</v>
      </c>
      <c r="B206" s="5">
        <f>'2_CVaR_t3'!D206-1</f>
        <v>-6.223874756650094E-5</v>
      </c>
      <c r="C206" s="5">
        <f>'Stocks Returns'!B202</f>
        <v>-7.0202808112324044E-3</v>
      </c>
      <c r="D206" s="5">
        <f>'Stocks Returns'!C202</f>
        <v>5.0961905975288602E-4</v>
      </c>
      <c r="E206" s="5">
        <f>'Stocks Returns'!D202</f>
        <v>-4.5343564701779693E-3</v>
      </c>
      <c r="F206" s="5">
        <f>'Stocks Returns'!E202</f>
        <v>-1.7651385143417464E-2</v>
      </c>
      <c r="G206" s="5">
        <f t="shared" si="12"/>
        <v>-6.5064453418353929E-3</v>
      </c>
      <c r="H206" s="5">
        <f t="shared" si="13"/>
        <v>6.480513299013034E-4</v>
      </c>
      <c r="I206" s="5">
        <f t="shared" si="14"/>
        <v>-4.3534842774434947E-3</v>
      </c>
      <c r="J206" s="5">
        <f t="shared" si="15"/>
        <v>-1.7551657794077514E-2</v>
      </c>
    </row>
    <row r="207" spans="1:10" ht="15" customHeight="1" x14ac:dyDescent="0.2">
      <c r="A207" s="3">
        <f>'2_CVaR_t3'!A207</f>
        <v>42579</v>
      </c>
      <c r="B207" s="5">
        <f>'2_CVaR_t3'!D207-1</f>
        <v>4.3161146609143053E-3</v>
      </c>
      <c r="C207" s="5">
        <f>'Stocks Returns'!B203</f>
        <v>-7.8554595443832698E-3</v>
      </c>
      <c r="D207" s="5">
        <f>'Stocks Returns'!C203</f>
        <v>8.4044314274798193E-3</v>
      </c>
      <c r="E207" s="5">
        <f>'Stocks Returns'!D203</f>
        <v>-6.8325157673441161E-3</v>
      </c>
      <c r="F207" s="5">
        <f>'Stocks Returns'!E203</f>
        <v>4.7417020214624017E-3</v>
      </c>
      <c r="G207" s="5">
        <f t="shared" si="12"/>
        <v>-1.1757055483974134E-2</v>
      </c>
      <c r="H207" s="5">
        <f t="shared" si="13"/>
        <v>2.0565351272674309E-3</v>
      </c>
      <c r="I207" s="5">
        <f t="shared" si="14"/>
        <v>-1.3815407714589636E-2</v>
      </c>
      <c r="J207" s="5">
        <f t="shared" si="15"/>
        <v>2.0817466824438191E-4</v>
      </c>
    </row>
    <row r="208" spans="1:10" ht="15" customHeight="1" x14ac:dyDescent="0.2">
      <c r="A208" s="3">
        <f>'2_CVaR_t3'!A208</f>
        <v>42580</v>
      </c>
      <c r="B208" s="5">
        <f>'2_CVaR_t3'!D208-1</f>
        <v>-9.910005935326538E-3</v>
      </c>
      <c r="C208" s="5">
        <f>'Stocks Returns'!B204</f>
        <v>-6.7300079176564331E-3</v>
      </c>
      <c r="D208" s="5">
        <f>'Stocks Returns'!C204</f>
        <v>-1.4395757040030266E-2</v>
      </c>
      <c r="E208" s="5">
        <f>'Stocks Returns'!D204</f>
        <v>-1.8521785147292191E-2</v>
      </c>
      <c r="F208" s="5">
        <f>'Stocks Returns'!E204</f>
        <v>1.3909587680079438E-2</v>
      </c>
      <c r="G208" s="5">
        <f t="shared" si="12"/>
        <v>3.7149903640004561E-3</v>
      </c>
      <c r="H208" s="5">
        <f t="shared" si="13"/>
        <v>3.3168797187239571E-4</v>
      </c>
      <c r="I208" s="5">
        <f t="shared" si="14"/>
        <v>-2.2282160439112755E-3</v>
      </c>
      <c r="J208" s="5">
        <f t="shared" si="15"/>
        <v>2.4430404734970795E-2</v>
      </c>
    </row>
    <row r="209" spans="1:10" ht="15" customHeight="1" x14ac:dyDescent="0.2">
      <c r="A209" s="3">
        <f>'2_CVaR_t3'!A209</f>
        <v>42583</v>
      </c>
      <c r="B209" s="5">
        <f>'2_CVaR_t3'!D209-1</f>
        <v>1.8570253920346946E-3</v>
      </c>
      <c r="C209" s="5">
        <f>'Stocks Returns'!B205</f>
        <v>-1.2754085292945416E-2</v>
      </c>
      <c r="D209" s="5">
        <f>'Stocks Returns'!C205</f>
        <v>2.6905829596413078E-3</v>
      </c>
      <c r="E209" s="5">
        <f>'Stocks Returns'!D205</f>
        <v>3.055355859094222E-3</v>
      </c>
      <c r="F209" s="5">
        <f>'Stocks Returns'!E205</f>
        <v>-2.9642332190102927E-2</v>
      </c>
      <c r="G209" s="5">
        <f t="shared" si="12"/>
        <v>-1.4175767214109994E-2</v>
      </c>
      <c r="H209" s="5">
        <f t="shared" si="13"/>
        <v>-1.4286043846773941E-5</v>
      </c>
      <c r="I209" s="5">
        <f t="shared" si="14"/>
        <v>9.5970896754669997E-5</v>
      </c>
      <c r="J209" s="5">
        <f t="shared" si="15"/>
        <v>-3.1573605714980572E-2</v>
      </c>
    </row>
    <row r="210" spans="1:10" ht="15" customHeight="1" x14ac:dyDescent="0.2">
      <c r="A210" s="3">
        <f>'2_CVaR_t3'!A210</f>
        <v>42584</v>
      </c>
      <c r="B210" s="5">
        <f>'2_CVaR_t3'!D210-1</f>
        <v>-1.1015854167025774E-3</v>
      </c>
      <c r="C210" s="5">
        <f>'Stocks Returns'!B206</f>
        <v>6.6612838110617689E-2</v>
      </c>
      <c r="D210" s="5">
        <f>'Stocks Returns'!C206</f>
        <v>2.5555839509316947E-4</v>
      </c>
      <c r="E210" s="5">
        <f>'Stocks Returns'!D206</f>
        <v>-1.4871886758645481E-2</v>
      </c>
      <c r="F210" s="5">
        <f>'Stocks Returns'!E206</f>
        <v>4.5443069931834223E-3</v>
      </c>
      <c r="G210" s="5">
        <f t="shared" si="12"/>
        <v>6.8174821936161839E-2</v>
      </c>
      <c r="H210" s="5">
        <f t="shared" si="13"/>
        <v>1.9337348031790132E-3</v>
      </c>
      <c r="I210" s="5">
        <f t="shared" si="14"/>
        <v>-1.2990458739845757E-2</v>
      </c>
      <c r="J210" s="5">
        <f t="shared" si="15"/>
        <v>5.7438902456660966E-3</v>
      </c>
    </row>
    <row r="211" spans="1:10" ht="15" customHeight="1" x14ac:dyDescent="0.2">
      <c r="A211" s="3">
        <f>'2_CVaR_t3'!A211</f>
        <v>42585</v>
      </c>
      <c r="B211" s="5">
        <f>'2_CVaR_t3'!D211-1</f>
        <v>3.7673467987409115E-3</v>
      </c>
      <c r="C211" s="5">
        <f>'Stocks Returns'!B207</f>
        <v>1.5518546555639556E-2</v>
      </c>
      <c r="D211" s="5">
        <f>'Stocks Returns'!C207</f>
        <v>5.4931016862542759E-3</v>
      </c>
      <c r="E211" s="5">
        <f>'Stocks Returns'!D207</f>
        <v>6.3659512550018338E-3</v>
      </c>
      <c r="F211" s="5">
        <f>'Stocks Returns'!E207</f>
        <v>1.3068610203568864E-2</v>
      </c>
      <c r="G211" s="5">
        <f t="shared" si="12"/>
        <v>1.2170365708167598E-2</v>
      </c>
      <c r="H211" s="5">
        <f t="shared" si="13"/>
        <v>-4.1820344677695812E-5</v>
      </c>
      <c r="I211" s="5">
        <f t="shared" si="14"/>
        <v>2.8094103758572429E-4</v>
      </c>
      <c r="J211" s="5">
        <f t="shared" si="15"/>
        <v>9.1157991701213362E-3</v>
      </c>
    </row>
    <row r="212" spans="1:10" ht="15" customHeight="1" x14ac:dyDescent="0.2">
      <c r="A212" s="3">
        <f>'2_CVaR_t3'!A212</f>
        <v>42586</v>
      </c>
      <c r="B212" s="5">
        <f>'2_CVaR_t3'!D212-1</f>
        <v>6.3597787187752441E-3</v>
      </c>
      <c r="C212" s="5">
        <f>'Stocks Returns'!B208</f>
        <v>-1.5281401416324836E-2</v>
      </c>
      <c r="D212" s="5">
        <f>'Stocks Returns'!C208</f>
        <v>9.7827467920215128E-3</v>
      </c>
      <c r="E212" s="5">
        <f>'Stocks Returns'!D208</f>
        <v>7.5908187240194547E-3</v>
      </c>
      <c r="F212" s="5">
        <f>'Stocks Returns'!E208</f>
        <v>-5.2096254031257505E-3</v>
      </c>
      <c r="G212" s="5">
        <f t="shared" si="12"/>
        <v>-2.1243968143020302E-2</v>
      </c>
      <c r="H212" s="5">
        <f t="shared" si="13"/>
        <v>4.0725647871587591E-4</v>
      </c>
      <c r="I212" s="5">
        <f t="shared" si="14"/>
        <v>-2.7358707484582898E-3</v>
      </c>
      <c r="J212" s="5">
        <f t="shared" si="15"/>
        <v>-1.1905795929046992E-2</v>
      </c>
    </row>
    <row r="213" spans="1:10" ht="15" customHeight="1" x14ac:dyDescent="0.2">
      <c r="A213" s="3">
        <f>'2_CVaR_t3'!A213</f>
        <v>42587</v>
      </c>
      <c r="B213" s="5">
        <f>'2_CVaR_t3'!D213-1</f>
        <v>6.1012619600147033E-3</v>
      </c>
      <c r="C213" s="5">
        <f>'Stocks Returns'!B209</f>
        <v>-3.4065102195307562E-3</v>
      </c>
      <c r="D213" s="5">
        <f>'Stocks Returns'!C209</f>
        <v>8.3039758429792609E-3</v>
      </c>
      <c r="E213" s="5">
        <f>'Stocks Returns'!D209</f>
        <v>1.452914798206284E-2</v>
      </c>
      <c r="F213" s="5">
        <f>'Stocks Returns'!E209</f>
        <v>1.2468827930174564E-2</v>
      </c>
      <c r="G213" s="5">
        <f t="shared" si="12"/>
        <v>-9.1083709433325225E-3</v>
      </c>
      <c r="H213" s="5">
        <f t="shared" si="13"/>
        <v>-6.8853381942286969E-4</v>
      </c>
      <c r="I213" s="5">
        <f t="shared" si="14"/>
        <v>4.6254378612302621E-3</v>
      </c>
      <c r="J213" s="5">
        <f t="shared" si="15"/>
        <v>6.0462246283831175E-3</v>
      </c>
    </row>
    <row r="214" spans="1:10" ht="15" customHeight="1" x14ac:dyDescent="0.2">
      <c r="A214" s="3">
        <f>'2_CVaR_t3'!A214</f>
        <v>42590</v>
      </c>
      <c r="B214" s="5">
        <f>'2_CVaR_t3'!D214-1</f>
        <v>-1.2339778354606423E-3</v>
      </c>
      <c r="C214" s="5">
        <f>'Stocks Returns'!B210</f>
        <v>-4.9373338397264988E-3</v>
      </c>
      <c r="D214" s="5">
        <f>'Stocks Returns'!C210</f>
        <v>-2.3708510107312009E-3</v>
      </c>
      <c r="E214" s="5">
        <f>'Stocks Returns'!D210</f>
        <v>1.2376237623763497E-3</v>
      </c>
      <c r="F214" s="5">
        <f>'Stocks Returns'!E210</f>
        <v>2.3645320197044351E-2</v>
      </c>
      <c r="G214" s="5">
        <f t="shared" si="12"/>
        <v>-3.2418364328063191E-3</v>
      </c>
      <c r="H214" s="5">
        <f t="shared" si="13"/>
        <v>-4.9654134245072758E-4</v>
      </c>
      <c r="I214" s="5">
        <f t="shared" si="14"/>
        <v>3.3356693022896389E-3</v>
      </c>
      <c r="J214" s="5">
        <f t="shared" si="15"/>
        <v>2.4985003560131544E-2</v>
      </c>
    </row>
    <row r="215" spans="1:10" ht="15" customHeight="1" x14ac:dyDescent="0.2">
      <c r="A215" s="3">
        <f>'2_CVaR_t3'!A215</f>
        <v>42591</v>
      </c>
      <c r="B215" s="5">
        <f>'2_CVaR_t3'!D215-1</f>
        <v>6.9264943414437674E-3</v>
      </c>
      <c r="C215" s="5">
        <f>'Stocks Returns'!B211</f>
        <v>-2.0992366412213803E-2</v>
      </c>
      <c r="D215" s="5">
        <f>'Stocks Returns'!C211</f>
        <v>1.3758599124453763E-3</v>
      </c>
      <c r="E215" s="5">
        <f>'Stocks Returns'!D211</f>
        <v>7.0633939607981588E-2</v>
      </c>
      <c r="F215" s="5">
        <f>'Stocks Returns'!E211</f>
        <v>-7.6997112608276908E-3</v>
      </c>
      <c r="G215" s="5">
        <f t="shared" si="12"/>
        <v>-2.7526447981783261E-2</v>
      </c>
      <c r="H215" s="5">
        <f t="shared" si="13"/>
        <v>-8.8391934492575153E-3</v>
      </c>
      <c r="I215" s="5">
        <f t="shared" si="14"/>
        <v>5.9380002680473054E-2</v>
      </c>
      <c r="J215" s="5">
        <f t="shared" si="15"/>
        <v>-1.4995590759226116E-2</v>
      </c>
    </row>
    <row r="216" spans="1:10" ht="15" customHeight="1" x14ac:dyDescent="0.2">
      <c r="A216" s="3">
        <f>'2_CVaR_t3'!A216</f>
        <v>42592</v>
      </c>
      <c r="B216" s="5">
        <f>'2_CVaR_t3'!D216-1</f>
        <v>-3.1164412655371176E-3</v>
      </c>
      <c r="C216" s="5">
        <f>'Stocks Returns'!B212</f>
        <v>4.2884990253413413E-3</v>
      </c>
      <c r="D216" s="5">
        <f>'Stocks Returns'!C212</f>
        <v>-4.7464401698725789E-3</v>
      </c>
      <c r="E216" s="5">
        <f>'Stocks Returns'!D212</f>
        <v>-4.6181758205509071E-3</v>
      </c>
      <c r="F216" s="5">
        <f>'Stocks Returns'!E212</f>
        <v>-1.5518913676042745E-2</v>
      </c>
      <c r="G216" s="5">
        <f t="shared" si="12"/>
        <v>7.8824014672070133E-3</v>
      </c>
      <c r="H216" s="5">
        <f t="shared" si="13"/>
        <v>-8.3347781240358972E-5</v>
      </c>
      <c r="I216" s="5">
        <f t="shared" si="14"/>
        <v>5.5991437475368284E-4</v>
      </c>
      <c r="J216" s="5">
        <f t="shared" si="15"/>
        <v>-1.2187172631430581E-2</v>
      </c>
    </row>
    <row r="217" spans="1:10" ht="15" customHeight="1" x14ac:dyDescent="0.2">
      <c r="A217" s="3">
        <f>'2_CVaR_t3'!A217</f>
        <v>42593</v>
      </c>
      <c r="B217" s="5">
        <f>'2_CVaR_t3'!D217-1</f>
        <v>3.8353618728754757E-3</v>
      </c>
      <c r="C217" s="5">
        <f>'Stocks Returns'!B213</f>
        <v>1.3198757763975166E-2</v>
      </c>
      <c r="D217" s="5">
        <f>'Stocks Returns'!C213</f>
        <v>5.5220883534137233E-3</v>
      </c>
      <c r="E217" s="5">
        <f>'Stocks Returns'!D213</f>
        <v>6.9594034797018089E-3</v>
      </c>
      <c r="F217" s="5">
        <f>'Stocks Returns'!E213</f>
        <v>1.9458128078817749E-2</v>
      </c>
      <c r="G217" s="5">
        <f t="shared" si="12"/>
        <v>9.7819858580389281E-3</v>
      </c>
      <c r="H217" s="5">
        <f t="shared" si="13"/>
        <v>-1.1359487183383154E-4</v>
      </c>
      <c r="I217" s="5">
        <f t="shared" si="14"/>
        <v>7.6310851580555297E-4</v>
      </c>
      <c r="J217" s="5">
        <f t="shared" si="15"/>
        <v>1.5433342233682248E-2</v>
      </c>
    </row>
    <row r="218" spans="1:10" ht="15" customHeight="1" x14ac:dyDescent="0.2">
      <c r="A218" s="3">
        <f>'2_CVaR_t3'!A218</f>
        <v>42594</v>
      </c>
      <c r="B218" s="5">
        <f>'2_CVaR_t3'!D218-1</f>
        <v>-1.0591300953203264E-3</v>
      </c>
      <c r="C218" s="5">
        <f>'Stocks Returns'!B214</f>
        <v>9.5785440613027628E-3</v>
      </c>
      <c r="D218" s="5">
        <f>'Stocks Returns'!C214</f>
        <v>-1.2481278082876468E-3</v>
      </c>
      <c r="E218" s="5">
        <f>'Stocks Returns'!D214</f>
        <v>-4.2784268553563987E-3</v>
      </c>
      <c r="F218" s="5">
        <f>'Stocks Returns'!E214</f>
        <v>-4.8320850446970098E-4</v>
      </c>
      <c r="G218" s="5">
        <f t="shared" si="12"/>
        <v>1.1097713033402972E-2</v>
      </c>
      <c r="H218" s="5">
        <f t="shared" si="13"/>
        <v>3.6715299993361349E-4</v>
      </c>
      <c r="I218" s="5">
        <f t="shared" si="14"/>
        <v>-2.4664632859728369E-3</v>
      </c>
      <c r="J218" s="5">
        <f t="shared" si="15"/>
        <v>6.7144774027944835E-4</v>
      </c>
    </row>
    <row r="219" spans="1:10" ht="15" customHeight="1" x14ac:dyDescent="0.2">
      <c r="A219" s="3">
        <f>'2_CVaR_t3'!A219</f>
        <v>42597</v>
      </c>
      <c r="B219" s="5">
        <f>'2_CVaR_t3'!D219-1</f>
        <v>7.4795147392410222E-3</v>
      </c>
      <c r="C219" s="5">
        <f>'Stocks Returns'!B215</f>
        <v>8.7286527514229828E-3</v>
      </c>
      <c r="D219" s="5">
        <f>'Stocks Returns'!C215</f>
        <v>1.1122219445138803E-2</v>
      </c>
      <c r="E219" s="5">
        <f>'Stocks Returns'!D215</f>
        <v>1.1568335812262465E-2</v>
      </c>
      <c r="F219" s="5">
        <f>'Stocks Returns'!E215</f>
        <v>1.9579405366207503E-2</v>
      </c>
      <c r="G219" s="5">
        <f t="shared" si="12"/>
        <v>1.6368675415957068E-3</v>
      </c>
      <c r="H219" s="5">
        <f t="shared" si="13"/>
        <v>8.789187882818697E-5</v>
      </c>
      <c r="I219" s="5">
        <f t="shared" si="14"/>
        <v>-5.9044074896400303E-4</v>
      </c>
      <c r="J219" s="5">
        <f t="shared" si="15"/>
        <v>1.1698309436046966E-2</v>
      </c>
    </row>
    <row r="220" spans="1:10" ht="15" customHeight="1" x14ac:dyDescent="0.2">
      <c r="A220" s="3">
        <f>'2_CVaR_t3'!A220</f>
        <v>42598</v>
      </c>
      <c r="B220" s="5">
        <f>'2_CVaR_t3'!D220-1</f>
        <v>-1.2185876146769692E-3</v>
      </c>
      <c r="C220" s="5">
        <f>'Stocks Returns'!B216</f>
        <v>-8.6531226486078472E-3</v>
      </c>
      <c r="D220" s="5">
        <f>'Stocks Returns'!C216</f>
        <v>-1.2359411692002276E-3</v>
      </c>
      <c r="E220" s="5">
        <f>'Stocks Returns'!D216</f>
        <v>-6.2081359255024005E-3</v>
      </c>
      <c r="F220" s="5">
        <f>'Stocks Returns'!E216</f>
        <v>1.6121384542437278E-2</v>
      </c>
      <c r="G220" s="5">
        <f t="shared" si="12"/>
        <v>-6.9731457942560976E-3</v>
      </c>
      <c r="H220" s="5">
        <f t="shared" si="13"/>
        <v>6.1556859704859647E-4</v>
      </c>
      <c r="I220" s="5">
        <f t="shared" si="14"/>
        <v>-4.13527152138845E-3</v>
      </c>
      <c r="J220" s="5">
        <f t="shared" si="15"/>
        <v>1.7444781688728622E-2</v>
      </c>
    </row>
    <row r="221" spans="1:10" ht="15" customHeight="1" x14ac:dyDescent="0.2">
      <c r="A221" s="3">
        <f>'2_CVaR_t3'!A221</f>
        <v>42599</v>
      </c>
      <c r="B221" s="5">
        <f>'2_CVaR_t3'!D221-1</f>
        <v>4.1906319713769236E-4</v>
      </c>
      <c r="C221" s="5">
        <f>'Stocks Returns'!B217</f>
        <v>2.3529411764705799E-2</v>
      </c>
      <c r="D221" s="5">
        <f>'Stocks Returns'!C217</f>
        <v>3.7124118302189757E-4</v>
      </c>
      <c r="E221" s="5">
        <f>'Stocks Returns'!D217</f>
        <v>1.9727108334703924E-3</v>
      </c>
      <c r="F221" s="5">
        <f>'Stocks Returns'!E217</f>
        <v>7.9328044797013497E-3</v>
      </c>
      <c r="G221" s="5">
        <f t="shared" si="12"/>
        <v>2.3557869393260305E-2</v>
      </c>
      <c r="H221" s="5">
        <f t="shared" si="13"/>
        <v>-2.0335317205778683E-4</v>
      </c>
      <c r="I221" s="5">
        <f t="shared" si="14"/>
        <v>1.3660875249746701E-3</v>
      </c>
      <c r="J221" s="5">
        <f t="shared" si="15"/>
        <v>7.5232091932002695E-3</v>
      </c>
    </row>
    <row r="222" spans="1:10" ht="15" customHeight="1" x14ac:dyDescent="0.2">
      <c r="A222" s="3">
        <f>'2_CVaR_t3'!A222</f>
        <v>42600</v>
      </c>
      <c r="B222" s="5">
        <f>'2_CVaR_t3'!D222-1</f>
        <v>-3.6574394036759106E-3</v>
      </c>
      <c r="C222" s="5">
        <f>'Stocks Returns'!B218</f>
        <v>-4.820170559881265E-3</v>
      </c>
      <c r="D222" s="5">
        <f>'Stocks Returns'!C218</f>
        <v>-7.0509648688769078E-3</v>
      </c>
      <c r="E222" s="5">
        <f>'Stocks Returns'!D218</f>
        <v>4.5939294503689609E-3</v>
      </c>
      <c r="F222" s="5">
        <f>'Stocks Returns'!E218</f>
        <v>9.0277777777778567E-3</v>
      </c>
      <c r="G222" s="5">
        <f t="shared" si="12"/>
        <v>-6.8068854768784607E-4</v>
      </c>
      <c r="H222" s="5">
        <f t="shared" si="13"/>
        <v>-1.586408698649398E-3</v>
      </c>
      <c r="I222" s="5">
        <f t="shared" si="14"/>
        <v>1.0657188726426074E-2</v>
      </c>
      <c r="J222" s="5">
        <f t="shared" si="15"/>
        <v>1.2932013076223312E-2</v>
      </c>
    </row>
    <row r="223" spans="1:10" ht="15" customHeight="1" x14ac:dyDescent="0.2">
      <c r="A223" s="3">
        <f>'2_CVaR_t3'!A223</f>
        <v>42601</v>
      </c>
      <c r="B223" s="5">
        <f>'2_CVaR_t3'!D223-1</f>
        <v>1.576663651615462E-3</v>
      </c>
      <c r="C223" s="5">
        <f>'Stocks Returns'!B219</f>
        <v>-4.098360655737654E-3</v>
      </c>
      <c r="D223" s="5">
        <f>'Stocks Returns'!C219</f>
        <v>2.491590880777439E-3</v>
      </c>
      <c r="E223" s="5">
        <f>'Stocks Returns'!D219</f>
        <v>1.143230442593568E-3</v>
      </c>
      <c r="F223" s="5">
        <f>'Stocks Returns'!E219</f>
        <v>-6.1940812112870614E-3</v>
      </c>
      <c r="G223" s="5">
        <f t="shared" si="12"/>
        <v>-5.2373065985484154E-3</v>
      </c>
      <c r="H223" s="5">
        <f t="shared" si="13"/>
        <v>2.0206486065723825E-4</v>
      </c>
      <c r="I223" s="5">
        <f t="shared" si="14"/>
        <v>-1.3574328966016874E-3</v>
      </c>
      <c r="J223" s="5">
        <f t="shared" si="15"/>
        <v>-7.8286707476820476E-3</v>
      </c>
    </row>
    <row r="224" spans="1:10" ht="15" customHeight="1" x14ac:dyDescent="0.2">
      <c r="A224" s="3">
        <f>'2_CVaR_t3'!A224</f>
        <v>42604</v>
      </c>
      <c r="B224" s="5">
        <f>'2_CVaR_t3'!D224-1</f>
        <v>4.2417488710801976E-3</v>
      </c>
      <c r="C224" s="5">
        <f>'Stocks Returns'!B220</f>
        <v>-6.3598952487842197E-3</v>
      </c>
      <c r="D224" s="5">
        <f>'Stocks Returns'!C220</f>
        <v>7.3319249409717902E-3</v>
      </c>
      <c r="E224" s="5">
        <f>'Stocks Returns'!D220</f>
        <v>-4.8939641109291276E-4</v>
      </c>
      <c r="F224" s="5">
        <f>'Stocks Returns'!E220</f>
        <v>-1.5927977839335083E-2</v>
      </c>
      <c r="G224" s="5">
        <f t="shared" si="12"/>
        <v>-1.018649563329913E-2</v>
      </c>
      <c r="H224" s="5">
        <f t="shared" si="13"/>
        <v>1.0941981273805811E-3</v>
      </c>
      <c r="I224" s="5">
        <f t="shared" si="14"/>
        <v>-7.3506127125527454E-3</v>
      </c>
      <c r="J224" s="5">
        <f t="shared" si="15"/>
        <v>-2.0382809935840632E-2</v>
      </c>
    </row>
    <row r="225" spans="1:10" ht="15" customHeight="1" x14ac:dyDescent="0.2">
      <c r="A225" s="3">
        <f>'2_CVaR_t3'!A225</f>
        <v>42605</v>
      </c>
      <c r="B225" s="5">
        <f>'2_CVaR_t3'!D225-1</f>
        <v>-1.6426934236272173E-3</v>
      </c>
      <c r="C225" s="5">
        <f>'Stocks Returns'!B221</f>
        <v>-6.4006024096384673E-3</v>
      </c>
      <c r="D225" s="5">
        <f>'Stocks Returns'!C221</f>
        <v>-3.2075006168270637E-3</v>
      </c>
      <c r="E225" s="5">
        <f>'Stocks Returns'!D221</f>
        <v>2.1217561612534297E-3</v>
      </c>
      <c r="F225" s="5">
        <f>'Stocks Returns'!E221</f>
        <v>1.3840018766126949E-2</v>
      </c>
      <c r="G225" s="5">
        <f t="shared" si="12"/>
        <v>-4.2929282145590551E-3</v>
      </c>
      <c r="H225" s="5">
        <f t="shared" si="13"/>
        <v>-7.2769766160871944E-4</v>
      </c>
      <c r="I225" s="5">
        <f t="shared" si="14"/>
        <v>4.8885330256612566E-3</v>
      </c>
      <c r="J225" s="5">
        <f t="shared" si="15"/>
        <v>1.5612212537627837E-2</v>
      </c>
    </row>
    <row r="226" spans="1:10" ht="15" customHeight="1" x14ac:dyDescent="0.2">
      <c r="A226" s="3">
        <f>'2_CVaR_t3'!A226</f>
        <v>42606</v>
      </c>
      <c r="B226" s="5">
        <f>'2_CVaR_t3'!D226-1</f>
        <v>-4.1594830528308702E-3</v>
      </c>
      <c r="C226" s="5">
        <f>'Stocks Returns'!B222</f>
        <v>-1.0610079575596898E-2</v>
      </c>
      <c r="D226" s="5">
        <f>'Stocks Returns'!C222</f>
        <v>-6.311881188118651E-3</v>
      </c>
      <c r="E226" s="5">
        <f>'Stocks Returns'!D222</f>
        <v>-6.1889250814332053E-3</v>
      </c>
      <c r="F226" s="5">
        <f>'Stocks Returns'!E222</f>
        <v>-6.0157334567328968E-3</v>
      </c>
      <c r="G226" s="5">
        <f t="shared" si="12"/>
        <v>-5.9643023673903138E-3</v>
      </c>
      <c r="H226" s="5">
        <f t="shared" si="13"/>
        <v>-1.0357051448025342E-4</v>
      </c>
      <c r="I226" s="5">
        <f t="shared" si="14"/>
        <v>6.9576680980626936E-4</v>
      </c>
      <c r="J226" s="5">
        <f t="shared" si="15"/>
        <v>-1.580226266477391E-3</v>
      </c>
    </row>
    <row r="227" spans="1:10" ht="15" customHeight="1" x14ac:dyDescent="0.2">
      <c r="A227" s="3">
        <f>'2_CVaR_t3'!A227</f>
        <v>42607</v>
      </c>
      <c r="B227" s="5">
        <f>'2_CVaR_t3'!D227-1</f>
        <v>4.0578504451116437E-4</v>
      </c>
      <c r="C227" s="5">
        <f>'Stocks Returns'!B223</f>
        <v>-9.1918805055534181E-3</v>
      </c>
      <c r="D227" s="5">
        <f>'Stocks Returns'!C223</f>
        <v>3.7364553493568486E-4</v>
      </c>
      <c r="E227" s="5">
        <f>'Stocks Returns'!D223</f>
        <v>1.8026876433956396E-3</v>
      </c>
      <c r="F227" s="5">
        <f>'Stocks Returns'!E223</f>
        <v>-4.1899441340782495E-3</v>
      </c>
      <c r="G227" s="5">
        <f t="shared" si="12"/>
        <v>-9.1500322785956541E-3</v>
      </c>
      <c r="H227" s="5">
        <f t="shared" si="13"/>
        <v>-1.8127784964256982E-4</v>
      </c>
      <c r="I227" s="5">
        <f t="shared" si="14"/>
        <v>1.2177897519132751E-3</v>
      </c>
      <c r="J227" s="5">
        <f t="shared" si="15"/>
        <v>-4.585488233441494E-3</v>
      </c>
    </row>
    <row r="228" spans="1:10" ht="15" customHeight="1" x14ac:dyDescent="0.2">
      <c r="A228" s="3">
        <f>'2_CVaR_t3'!A228</f>
        <v>42608</v>
      </c>
      <c r="B228" s="5">
        <f>'2_CVaR_t3'!D228-1</f>
        <v>2.4732242575011831E-3</v>
      </c>
      <c r="C228" s="5">
        <f>'Stocks Returns'!B224</f>
        <v>-5.4116737533823622E-3</v>
      </c>
      <c r="D228" s="5">
        <f>'Stocks Returns'!C224</f>
        <v>3.1125498007968933E-3</v>
      </c>
      <c r="E228" s="5">
        <f>'Stocks Returns'!D224</f>
        <v>7.3613610338620905E-3</v>
      </c>
      <c r="F228" s="5">
        <f>'Stocks Returns'!E224</f>
        <v>-1.1220196353436296E-2</v>
      </c>
      <c r="G228" s="5">
        <f t="shared" si="12"/>
        <v>-7.4547728080961205E-3</v>
      </c>
      <c r="H228" s="5">
        <f t="shared" si="13"/>
        <v>-5.0518939228285688E-4</v>
      </c>
      <c r="I228" s="5">
        <f t="shared" si="14"/>
        <v>3.393765238889717E-3</v>
      </c>
      <c r="J228" s="5">
        <f t="shared" si="15"/>
        <v>-1.3803542935185823E-2</v>
      </c>
    </row>
    <row r="229" spans="1:10" ht="15" customHeight="1" x14ac:dyDescent="0.2">
      <c r="A229" s="3">
        <f>'2_CVaR_t3'!A229</f>
        <v>42611</v>
      </c>
      <c r="B229" s="5">
        <f>'2_CVaR_t3'!D229-1</f>
        <v>2.2201643659791603E-3</v>
      </c>
      <c r="C229" s="5">
        <f>'Stocks Returns'!B225</f>
        <v>-2.7205596579867874E-3</v>
      </c>
      <c r="D229" s="5">
        <f>'Stocks Returns'!C225</f>
        <v>3.7234702742958703E-3</v>
      </c>
      <c r="E229" s="5">
        <f>'Stocks Returns'!D225</f>
        <v>3.2478077297826147E-4</v>
      </c>
      <c r="F229" s="5">
        <f>'Stocks Returns'!E225</f>
        <v>1.1820330969267712E-3</v>
      </c>
      <c r="G229" s="5">
        <f t="shared" si="12"/>
        <v>-4.508455788419222E-3</v>
      </c>
      <c r="H229" s="5">
        <f t="shared" si="13"/>
        <v>4.806276350695117E-4</v>
      </c>
      <c r="I229" s="5">
        <f t="shared" si="14"/>
        <v>-3.2287640747496052E-3</v>
      </c>
      <c r="J229" s="5">
        <f t="shared" si="15"/>
        <v>-1.1335208187140487E-3</v>
      </c>
    </row>
    <row r="230" spans="1:10" ht="15" customHeight="1" x14ac:dyDescent="0.2">
      <c r="A230" s="3">
        <f>'2_CVaR_t3'!A230</f>
        <v>42612</v>
      </c>
      <c r="B230" s="5">
        <f>'2_CVaR_t3'!D230-1</f>
        <v>1.9459815466980057E-3</v>
      </c>
      <c r="C230" s="5">
        <f>'Stocks Returns'!B226</f>
        <v>-2.7279812938425518E-3</v>
      </c>
      <c r="D230" s="5">
        <f>'Stocks Returns'!C226</f>
        <v>3.7096574749597711E-3</v>
      </c>
      <c r="E230" s="5">
        <f>'Stocks Returns'!D226</f>
        <v>-2.7597402597402398E-3</v>
      </c>
      <c r="F230" s="5">
        <f>'Stocks Returns'!E226</f>
        <v>-2.8335301062575313E-3</v>
      </c>
      <c r="G230" s="5">
        <f t="shared" si="12"/>
        <v>-4.239372693132481E-3</v>
      </c>
      <c r="H230" s="5">
        <f t="shared" si="13"/>
        <v>8.7300403251241478E-4</v>
      </c>
      <c r="I230" s="5">
        <f t="shared" si="14"/>
        <v>-5.8646732972016348E-3</v>
      </c>
      <c r="J230" s="5">
        <f t="shared" si="15"/>
        <v>-4.8589386822520935E-3</v>
      </c>
    </row>
    <row r="231" spans="1:10" ht="15" customHeight="1" x14ac:dyDescent="0.2">
      <c r="A231" s="3">
        <f>'2_CVaR_t3'!A231</f>
        <v>42613</v>
      </c>
      <c r="B231" s="5">
        <f>'2_CVaR_t3'!D231-1</f>
        <v>-1.2204059277195478E-3</v>
      </c>
      <c r="C231" s="5">
        <f>'Stocks Returns'!B227</f>
        <v>-3.1262211801483808E-3</v>
      </c>
      <c r="D231" s="5">
        <f>'Stocks Returns'!C227</f>
        <v>-3.3263521005296726E-3</v>
      </c>
      <c r="E231" s="5">
        <f>'Stocks Returns'!D227</f>
        <v>7.8137717727493339E-3</v>
      </c>
      <c r="F231" s="5">
        <f>'Stocks Returns'!E227</f>
        <v>-2.7942221169784509E-2</v>
      </c>
      <c r="G231" s="5">
        <f t="shared" si="12"/>
        <v>-1.4444106144054895E-3</v>
      </c>
      <c r="H231" s="5">
        <f t="shared" si="13"/>
        <v>-1.4721485873998652E-3</v>
      </c>
      <c r="I231" s="5">
        <f t="shared" si="14"/>
        <v>9.8896112600862264E-3</v>
      </c>
      <c r="J231" s="5">
        <f t="shared" si="15"/>
        <v>-2.6616899850940321E-2</v>
      </c>
    </row>
    <row r="232" spans="1:10" ht="15" customHeight="1" x14ac:dyDescent="0.2">
      <c r="A232" s="3">
        <f>'2_CVaR_t3'!A232</f>
        <v>42614</v>
      </c>
      <c r="B232" s="5">
        <f>'2_CVaR_t3'!D232-1</f>
        <v>4.1404403668419132E-3</v>
      </c>
      <c r="C232" s="5">
        <f>'Stocks Returns'!B228</f>
        <v>7.0560564484516419E-3</v>
      </c>
      <c r="D232" s="5">
        <f>'Stocks Returns'!C228</f>
        <v>4.9443757725586845E-3</v>
      </c>
      <c r="E232" s="5">
        <f>'Stocks Returns'!D228</f>
        <v>1.4375706670973987E-2</v>
      </c>
      <c r="F232" s="5">
        <f>'Stocks Returns'!E228</f>
        <v>-1.0962241169305664E-2</v>
      </c>
      <c r="G232" s="5">
        <f t="shared" si="12"/>
        <v>3.3316224972686891E-3</v>
      </c>
      <c r="H232" s="5">
        <f t="shared" si="13"/>
        <v>-1.1432671660788788E-3</v>
      </c>
      <c r="I232" s="5">
        <f t="shared" si="14"/>
        <v>7.6802490833565466E-3</v>
      </c>
      <c r="J232" s="5">
        <f t="shared" si="15"/>
        <v>-1.5309866729499653E-2</v>
      </c>
    </row>
    <row r="233" spans="1:10" ht="15" customHeight="1" x14ac:dyDescent="0.2">
      <c r="A233" s="3">
        <f>'2_CVaR_t3'!A233</f>
        <v>42615</v>
      </c>
      <c r="B233" s="5">
        <f>'2_CVaR_t3'!D233-1</f>
        <v>4.873786794094892E-3</v>
      </c>
      <c r="C233" s="5">
        <f>'Stocks Returns'!B229</f>
        <v>7.7851304009342037E-3</v>
      </c>
      <c r="D233" s="5">
        <f>'Stocks Returns'!C229</f>
        <v>8.610086100861114E-3</v>
      </c>
      <c r="E233" s="5">
        <f>'Stocks Returns'!D229</f>
        <v>-1.7515923566878699E-3</v>
      </c>
      <c r="F233" s="5">
        <f>'Stocks Returns'!E229</f>
        <v>7.8817733990148575E-3</v>
      </c>
      <c r="G233" s="5">
        <f t="shared" si="12"/>
        <v>3.3211396925717576E-3</v>
      </c>
      <c r="H233" s="5">
        <f t="shared" si="13"/>
        <v>1.4360242646879367E-3</v>
      </c>
      <c r="I233" s="5">
        <f t="shared" si="14"/>
        <v>-9.6469350032777866E-3</v>
      </c>
      <c r="J233" s="5">
        <f t="shared" si="15"/>
        <v>2.758107061460938E-3</v>
      </c>
    </row>
    <row r="234" spans="1:10" ht="15" customHeight="1" x14ac:dyDescent="0.2">
      <c r="A234" s="3">
        <f>'2_CVaR_t3'!A234</f>
        <v>42618</v>
      </c>
      <c r="B234" s="5">
        <f>'2_CVaR_t3'!D234-1</f>
        <v>3.3619452249000759E-5</v>
      </c>
      <c r="C234" s="5">
        <f>'Stocks Returns'!B230</f>
        <v>0</v>
      </c>
      <c r="D234" s="5">
        <f>'Stocks Returns'!C230</f>
        <v>0</v>
      </c>
      <c r="E234" s="5">
        <f>'Stocks Returns'!D230</f>
        <v>0</v>
      </c>
      <c r="F234" s="5">
        <f>'Stocks Returns'!E230</f>
        <v>0</v>
      </c>
      <c r="G234" s="5">
        <f t="shared" si="12"/>
        <v>4.1716549628461653E-4</v>
      </c>
      <c r="H234" s="5">
        <f t="shared" si="13"/>
        <v>-3.5772302638354477E-6</v>
      </c>
      <c r="I234" s="5">
        <f t="shared" si="14"/>
        <v>2.403114536009206E-5</v>
      </c>
      <c r="J234" s="5">
        <f t="shared" si="15"/>
        <v>-1.7115738437369847E-6</v>
      </c>
    </row>
    <row r="235" spans="1:10" ht="15" customHeight="1" x14ac:dyDescent="0.2">
      <c r="A235" s="3">
        <f>'2_CVaR_t3'!A235</f>
        <v>42619</v>
      </c>
      <c r="B235" s="5">
        <f>'2_CVaR_t3'!D235-1</f>
        <v>3.2023624192909494E-3</v>
      </c>
      <c r="C235" s="5">
        <f>'Stocks Returns'!B231</f>
        <v>-3.0899961375048357E-2</v>
      </c>
      <c r="D235" s="5">
        <f>'Stocks Returns'!C231</f>
        <v>6.4634146341464582E-3</v>
      </c>
      <c r="E235" s="5">
        <f>'Stocks Returns'!D231</f>
        <v>-6.6996331153292843E-3</v>
      </c>
      <c r="F235" s="5">
        <f>'Stocks Returns'!E231</f>
        <v>1.9550342130987275E-3</v>
      </c>
      <c r="G235" s="5">
        <f t="shared" si="12"/>
        <v>-3.3678373283864339E-2</v>
      </c>
      <c r="H235" s="5">
        <f t="shared" si="13"/>
        <v>1.7654908946578953E-3</v>
      </c>
      <c r="I235" s="5">
        <f t="shared" si="14"/>
        <v>-1.1860228499234534E-2</v>
      </c>
      <c r="J235" s="5">
        <f t="shared" si="15"/>
        <v>-1.3998998815233843E-3</v>
      </c>
    </row>
    <row r="236" spans="1:10" ht="15" customHeight="1" x14ac:dyDescent="0.2">
      <c r="A236" s="3">
        <f>'2_CVaR_t3'!A236</f>
        <v>42620</v>
      </c>
      <c r="B236" s="5">
        <f>'2_CVaR_t3'!D236-1</f>
        <v>2.9559454391749895E-3</v>
      </c>
      <c r="C236" s="5">
        <f>'Stocks Returns'!B232</f>
        <v>-7.9713033080908158E-4</v>
      </c>
      <c r="D236" s="5">
        <f>'Stocks Returns'!C232</f>
        <v>8.6029322670542197E-3</v>
      </c>
      <c r="E236" s="5">
        <f>'Stocks Returns'!D232</f>
        <v>-2.3928055243295332E-2</v>
      </c>
      <c r="F236" s="5">
        <f>'Stocks Returns'!E232</f>
        <v>1.1707317073170742E-2</v>
      </c>
      <c r="G236" s="5">
        <f t="shared" si="12"/>
        <v>-3.3270384821155758E-3</v>
      </c>
      <c r="H236" s="5">
        <f t="shared" si="13"/>
        <v>4.2700639146552918E-3</v>
      </c>
      <c r="I236" s="5">
        <f t="shared" si="14"/>
        <v>-2.8685468663356008E-2</v>
      </c>
      <c r="J236" s="5">
        <f t="shared" si="15"/>
        <v>8.6131459927221606E-3</v>
      </c>
    </row>
    <row r="237" spans="1:10" ht="15" customHeight="1" x14ac:dyDescent="0.2">
      <c r="A237" s="3">
        <f>'2_CVaR_t3'!A237</f>
        <v>42621</v>
      </c>
      <c r="B237" s="5">
        <f>'2_CVaR_t3'!D237-1</f>
        <v>-2.0171072158983172E-3</v>
      </c>
      <c r="C237" s="5">
        <f>'Stocks Returns'!B233</f>
        <v>1.2365376944555084E-2</v>
      </c>
      <c r="D237" s="5">
        <f>'Stocks Returns'!C233</f>
        <v>-3.2436328688130178E-3</v>
      </c>
      <c r="E237" s="5">
        <f>'Stocks Returns'!D233</f>
        <v>-1.9743336623889718E-3</v>
      </c>
      <c r="F237" s="5">
        <f>'Stocks Returns'!E233</f>
        <v>4.3394406943105146E-2</v>
      </c>
      <c r="G237" s="5">
        <f t="shared" si="12"/>
        <v>1.4850635647808244E-2</v>
      </c>
      <c r="H237" s="5">
        <f t="shared" si="13"/>
        <v>-2.0915315469232764E-4</v>
      </c>
      <c r="I237" s="5">
        <f t="shared" si="14"/>
        <v>1.4050506935452851E-3</v>
      </c>
      <c r="J237" s="5">
        <f t="shared" si="15"/>
        <v>4.5562812327031479E-2</v>
      </c>
    </row>
    <row r="238" spans="1:10" ht="15" customHeight="1" x14ac:dyDescent="0.2">
      <c r="A238" s="3">
        <f>'2_CVaR_t3'!A238</f>
        <v>42622</v>
      </c>
      <c r="B238" s="5">
        <f>'2_CVaR_t3'!D238-1</f>
        <v>-1.446928467557973E-2</v>
      </c>
      <c r="C238" s="5">
        <f>'Stocks Returns'!B234</f>
        <v>-3.2702915681638967E-2</v>
      </c>
      <c r="D238" s="5">
        <f>'Stocks Returns'!C234</f>
        <v>-1.9766180547185708E-2</v>
      </c>
      <c r="E238" s="5">
        <f>'Stocks Returns'!D234</f>
        <v>-3.527860204418054E-2</v>
      </c>
      <c r="F238" s="5">
        <f>'Stocks Returns'!E234</f>
        <v>-2.3798521256931604E-2</v>
      </c>
      <c r="G238" s="5">
        <f t="shared" si="12"/>
        <v>-1.7660028496575879E-2</v>
      </c>
      <c r="H238" s="5">
        <f t="shared" si="13"/>
        <v>1.7156255667377454E-3</v>
      </c>
      <c r="I238" s="5">
        <f t="shared" si="14"/>
        <v>-1.1525242810488549E-2</v>
      </c>
      <c r="J238" s="5">
        <f t="shared" si="15"/>
        <v>-8.4529909610686037E-3</v>
      </c>
    </row>
    <row r="239" spans="1:10" ht="15" customHeight="1" x14ac:dyDescent="0.2">
      <c r="A239" s="3">
        <f>'2_CVaR_t3'!A239</f>
        <v>42625</v>
      </c>
      <c r="B239" s="5">
        <f>'2_CVaR_t3'!D239-1</f>
        <v>1.3699225469253618E-2</v>
      </c>
      <c r="C239" s="5">
        <f>'Stocks Returns'!B235</f>
        <v>2.5661914460284985E-2</v>
      </c>
      <c r="D239" s="5">
        <f>'Stocks Returns'!C235</f>
        <v>2.0164760850854613E-2</v>
      </c>
      <c r="E239" s="5">
        <f>'Stocks Returns'!D235</f>
        <v>2.2898154477101862E-2</v>
      </c>
      <c r="F239" s="5">
        <f>'Stocks Returns'!E235</f>
        <v>9.9408284023669857E-3</v>
      </c>
      <c r="G239" s="5">
        <f t="shared" si="12"/>
        <v>1.2297747021348095E-2</v>
      </c>
      <c r="H239" s="5">
        <f t="shared" si="13"/>
        <v>-8.3781202874125271E-5</v>
      </c>
      <c r="I239" s="5">
        <f t="shared" si="14"/>
        <v>5.6282601798435944E-4</v>
      </c>
      <c r="J239" s="5">
        <f t="shared" si="15"/>
        <v>-4.5220806661669926E-3</v>
      </c>
    </row>
    <row r="240" spans="1:10" ht="15" customHeight="1" x14ac:dyDescent="0.2">
      <c r="A240" s="3">
        <f>'2_CVaR_t3'!A240</f>
        <v>42626</v>
      </c>
      <c r="B240" s="5">
        <f>'2_CVaR_t3'!D240-1</f>
        <v>-8.5646362949908239E-3</v>
      </c>
      <c r="C240" s="5">
        <f>'Stocks Returns'!B236</f>
        <v>-1.787132644956313E-2</v>
      </c>
      <c r="D240" s="5">
        <f>'Stocks Returns'!C236</f>
        <v>-1.3016753043268658E-2</v>
      </c>
      <c r="E240" s="5">
        <f>'Stocks Returns'!D236</f>
        <v>-1.2195121951219412E-2</v>
      </c>
      <c r="F240" s="5">
        <f>'Stocks Returns'!E236</f>
        <v>-3.8903210686665135E-2</v>
      </c>
      <c r="G240" s="5">
        <f t="shared" si="12"/>
        <v>-8.7830910448203313E-3</v>
      </c>
      <c r="H240" s="5">
        <f t="shared" si="13"/>
        <v>-2.8241108213902452E-4</v>
      </c>
      <c r="I240" s="5">
        <f t="shared" si="14"/>
        <v>1.8971833698029836E-3</v>
      </c>
      <c r="J240" s="5">
        <f t="shared" si="15"/>
        <v>-2.9806088713283205E-2</v>
      </c>
    </row>
    <row r="241" spans="1:10" ht="15" customHeight="1" x14ac:dyDescent="0.2">
      <c r="A241" s="3">
        <f>'2_CVaR_t3'!A241</f>
        <v>42627</v>
      </c>
      <c r="B241" s="5">
        <f>'2_CVaR_t3'!D241-1</f>
        <v>-2.3893833813563026E-3</v>
      </c>
      <c r="C241" s="5">
        <f>'Stocks Returns'!B237</f>
        <v>4.0436716538616579E-4</v>
      </c>
      <c r="D241" s="5">
        <f>'Stocks Returns'!C237</f>
        <v>-4.8846012944193662E-3</v>
      </c>
      <c r="E241" s="5">
        <f>'Stocks Returns'!D237</f>
        <v>4.735328936242178E-3</v>
      </c>
      <c r="F241" s="5">
        <f>'Stocks Returns'!E237</f>
        <v>-2.4871982443306462E-2</v>
      </c>
      <c r="G241" s="5">
        <f t="shared" si="12"/>
        <v>3.2650546475489531E-3</v>
      </c>
      <c r="H241" s="5">
        <f t="shared" si="13"/>
        <v>-1.2986116168961677E-3</v>
      </c>
      <c r="I241" s="5">
        <f t="shared" si="14"/>
        <v>8.7238232464143528E-3</v>
      </c>
      <c r="J241" s="5">
        <f t="shared" si="15"/>
        <v>-2.230962752325601E-2</v>
      </c>
    </row>
    <row r="242" spans="1:10" ht="15" customHeight="1" x14ac:dyDescent="0.2">
      <c r="A242" s="3">
        <f>'2_CVaR_t3'!A242</f>
        <v>42628</v>
      </c>
      <c r="B242" s="5">
        <f>'2_CVaR_t3'!D242-1</f>
        <v>5.2289021947531378E-3</v>
      </c>
      <c r="C242" s="5">
        <f>'Stocks Returns'!B238</f>
        <v>-1.3338722716248919E-2</v>
      </c>
      <c r="D242" s="5">
        <f>'Stocks Returns'!C238</f>
        <v>6.3811510614799616E-3</v>
      </c>
      <c r="E242" s="5">
        <f>'Stocks Returns'!D238</f>
        <v>1.7337148628177035E-2</v>
      </c>
      <c r="F242" s="5">
        <f>'Stocks Returns'!E238</f>
        <v>1.0002500625156951E-3</v>
      </c>
      <c r="G242" s="5">
        <f t="shared" si="12"/>
        <v>-1.8160836113119003E-2</v>
      </c>
      <c r="H242" s="5">
        <f t="shared" si="13"/>
        <v>-1.3189978567919479E-3</v>
      </c>
      <c r="I242" s="5">
        <f t="shared" si="14"/>
        <v>8.860774087756311E-3</v>
      </c>
      <c r="J242" s="5">
        <f t="shared" si="15"/>
        <v>-4.4992059718826074E-3</v>
      </c>
    </row>
    <row r="243" spans="1:10" ht="15" customHeight="1" x14ac:dyDescent="0.2">
      <c r="A243" s="3">
        <f>'2_CVaR_t3'!A243</f>
        <v>42629</v>
      </c>
      <c r="B243" s="5">
        <f>'2_CVaR_t3'!D243-1</f>
        <v>2.7213384165492016E-4</v>
      </c>
      <c r="C243" s="5">
        <f>'Stocks Returns'!B239</f>
        <v>-2.4580090126996579E-3</v>
      </c>
      <c r="D243" s="5">
        <f>'Stocks Returns'!C239</f>
        <v>7.3161809535404743E-4</v>
      </c>
      <c r="E243" s="5">
        <f>'Stocks Returns'!D239</f>
        <v>-2.1508934480475306E-3</v>
      </c>
      <c r="F243" s="5">
        <f>'Stocks Returns'!E239</f>
        <v>-3.9970022483138967E-3</v>
      </c>
      <c r="G243" s="5">
        <f t="shared" si="12"/>
        <v>-2.2813777602790786E-3</v>
      </c>
      <c r="H243" s="5">
        <f t="shared" si="13"/>
        <v>3.7469280153529174E-4</v>
      </c>
      <c r="I243" s="5">
        <f t="shared" si="14"/>
        <v>-2.517114223965812E-3</v>
      </c>
      <c r="J243" s="5">
        <f t="shared" si="15"/>
        <v>-4.251114168416152E-3</v>
      </c>
    </row>
    <row r="244" spans="1:10" ht="15" customHeight="1" x14ac:dyDescent="0.2">
      <c r="A244" s="3">
        <f>'2_CVaR_t3'!A244</f>
        <v>42632</v>
      </c>
      <c r="B244" s="5">
        <f>'2_CVaR_t3'!D244-1</f>
        <v>3.5422193038392447E-3</v>
      </c>
      <c r="C244" s="5">
        <f>'Stocks Returns'!B240</f>
        <v>8.2135523613962036E-3</v>
      </c>
      <c r="D244" s="5">
        <f>'Stocks Returns'!C240</f>
        <v>5.361276958693928E-3</v>
      </c>
      <c r="E244" s="5">
        <f>'Stocks Returns'!D240</f>
        <v>4.6426794893053014E-3</v>
      </c>
      <c r="F244" s="5">
        <f>'Stocks Returns'!E240</f>
        <v>-1.4798093804865742E-2</v>
      </c>
      <c r="G244" s="5">
        <f t="shared" si="12"/>
        <v>5.0924054966288278E-3</v>
      </c>
      <c r="H244" s="5">
        <f t="shared" si="13"/>
        <v>1.5987092474062728E-4</v>
      </c>
      <c r="I244" s="5">
        <f t="shared" si="14"/>
        <v>-1.0739821448794507E-3</v>
      </c>
      <c r="J244" s="5">
        <f t="shared" si="15"/>
        <v>-1.8512670751862453E-2</v>
      </c>
    </row>
    <row r="245" spans="1:10" ht="15" customHeight="1" x14ac:dyDescent="0.2">
      <c r="A245" s="3">
        <f>'2_CVaR_t3'!A245</f>
        <v>42633</v>
      </c>
      <c r="B245" s="5">
        <f>'2_CVaR_t3'!D245-1</f>
        <v>-7.3260586663692617E-4</v>
      </c>
      <c r="C245" s="5">
        <f>'Stocks Returns'!B241</f>
        <v>-1.1405295315682351E-2</v>
      </c>
      <c r="D245" s="5">
        <f>'Stocks Returns'!C241</f>
        <v>-3.6359229184346198E-4</v>
      </c>
      <c r="E245" s="5">
        <f>'Stocks Returns'!D241</f>
        <v>-6.4367057270177108E-3</v>
      </c>
      <c r="F245" s="5">
        <f>'Stocks Returns'!E241</f>
        <v>-6.8737270875764978E-3</v>
      </c>
      <c r="G245" s="5">
        <f t="shared" si="12"/>
        <v>-1.0215415736332299E-2</v>
      </c>
      <c r="H245" s="5">
        <f t="shared" si="13"/>
        <v>7.6795793644751252E-4</v>
      </c>
      <c r="I245" s="5">
        <f t="shared" si="14"/>
        <v>-5.1589938139179666E-3</v>
      </c>
      <c r="J245" s="5">
        <f t="shared" si="15"/>
        <v>-6.064604831727393E-3</v>
      </c>
    </row>
    <row r="246" spans="1:10" ht="15" customHeight="1" x14ac:dyDescent="0.2">
      <c r="A246" s="3">
        <f>'2_CVaR_t3'!A246</f>
        <v>42634</v>
      </c>
      <c r="B246" s="5">
        <f>'2_CVaR_t3'!D246-1</f>
        <v>6.5534457876044172E-3</v>
      </c>
      <c r="C246" s="5">
        <f>'Stocks Returns'!B242</f>
        <v>1.0712814173877261E-2</v>
      </c>
      <c r="D246" s="5">
        <f>'Stocks Returns'!C242</f>
        <v>8.9718719689622084E-3</v>
      </c>
      <c r="E246" s="5">
        <f>'Stocks Returns'!D242</f>
        <v>1.5282392026577885E-2</v>
      </c>
      <c r="F246" s="5">
        <f>'Stocks Returns'!E242</f>
        <v>2.6916175339656512E-2</v>
      </c>
      <c r="G246" s="5">
        <f t="shared" si="12"/>
        <v>4.554940312554749E-3</v>
      </c>
      <c r="H246" s="5">
        <f t="shared" si="13"/>
        <v>-6.9052717158690248E-4</v>
      </c>
      <c r="I246" s="5">
        <f t="shared" si="14"/>
        <v>4.6388288179403034E-3</v>
      </c>
      <c r="J246" s="5">
        <f t="shared" si="15"/>
        <v>2.0015062733078806E-2</v>
      </c>
    </row>
    <row r="247" spans="1:10" ht="15" customHeight="1" x14ac:dyDescent="0.2">
      <c r="A247" s="3">
        <f>'2_CVaR_t3'!A247</f>
        <v>42635</v>
      </c>
      <c r="B247" s="5">
        <f>'2_CVaR_t3'!D247-1</f>
        <v>1.0935645905867375E-3</v>
      </c>
      <c r="C247" s="5">
        <f>'Stocks Returns'!B243</f>
        <v>4.8104362005707335E-2</v>
      </c>
      <c r="D247" s="5">
        <f>'Stocks Returns'!C243</f>
        <v>1.6822879115596656E-3</v>
      </c>
      <c r="E247" s="5">
        <f>'Stocks Returns'!D243</f>
        <v>9.8167539267013382E-4</v>
      </c>
      <c r="F247" s="5">
        <f>'Stocks Returns'!E243</f>
        <v>2.3964053919121264E-2</v>
      </c>
      <c r="G247" s="5">
        <f t="shared" si="12"/>
        <v>4.7452606238908179E-2</v>
      </c>
      <c r="H247" s="5">
        <f t="shared" si="13"/>
        <v>1.0845086158871634E-4</v>
      </c>
      <c r="I247" s="5">
        <f t="shared" si="14"/>
        <v>-7.2855204366902731E-4</v>
      </c>
      <c r="J247" s="5">
        <f t="shared" si="15"/>
        <v>2.2840688760360363E-2</v>
      </c>
    </row>
    <row r="248" spans="1:10" ht="15" customHeight="1" x14ac:dyDescent="0.2">
      <c r="A248" s="3">
        <f>'2_CVaR_t3'!A248</f>
        <v>42636</v>
      </c>
      <c r="B248" s="5">
        <f>'2_CVaR_t3'!D248-1</f>
        <v>-6.4305294173926386E-3</v>
      </c>
      <c r="C248" s="5">
        <f>'Stocks Returns'!B244</f>
        <v>1.4780241151302942E-2</v>
      </c>
      <c r="D248" s="5">
        <f>'Stocks Returns'!C244</f>
        <v>-9.8368522072935782E-3</v>
      </c>
      <c r="E248" s="5">
        <f>'Stocks Returns'!D244</f>
        <v>-8.826413860738791E-3</v>
      </c>
      <c r="F248" s="5">
        <f>'Stocks Returns'!E244</f>
        <v>-2.6328620185275597E-2</v>
      </c>
      <c r="G248" s="5">
        <f t="shared" si="12"/>
        <v>2.1716297035947647E-2</v>
      </c>
      <c r="H248" s="5">
        <f t="shared" si="13"/>
        <v>-2.6409112393316336E-4</v>
      </c>
      <c r="I248" s="5">
        <f t="shared" si="14"/>
        <v>1.7741134117118598E-3</v>
      </c>
      <c r="J248" s="5">
        <f t="shared" si="15"/>
        <v>-1.9489849652241188E-2</v>
      </c>
    </row>
    <row r="249" spans="1:10" ht="15" customHeight="1" x14ac:dyDescent="0.2">
      <c r="A249" s="3">
        <f>'2_CVaR_t3'!A249</f>
        <v>42639</v>
      </c>
      <c r="B249" s="5">
        <f>'2_CVaR_t3'!D249-1</f>
        <v>-5.335334062083863E-3</v>
      </c>
      <c r="C249" s="5">
        <f>'Stocks Returns'!B245</f>
        <v>2.6830203142966802E-3</v>
      </c>
      <c r="D249" s="5">
        <f>'Stocks Returns'!C245</f>
        <v>-8.8441967530894505E-3</v>
      </c>
      <c r="E249" s="5">
        <f>'Stocks Returns'!D245</f>
        <v>-2.8034300791557332E-3</v>
      </c>
      <c r="F249" s="5">
        <f>'Stocks Returns'!E245</f>
        <v>2.0030045067602753E-3</v>
      </c>
      <c r="G249" s="5">
        <f t="shared" si="12"/>
        <v>8.5146062031111712E-3</v>
      </c>
      <c r="H249" s="5">
        <f t="shared" si="13"/>
        <v>-8.9391705953777503E-4</v>
      </c>
      <c r="I249" s="5">
        <f t="shared" si="14"/>
        <v>6.0051629932286084E-3</v>
      </c>
      <c r="J249" s="5">
        <f t="shared" si="15"/>
        <v>7.6828190221339939E-3</v>
      </c>
    </row>
    <row r="250" spans="1:10" ht="15" customHeight="1" x14ac:dyDescent="0.2">
      <c r="A250" s="3">
        <f>'2_CVaR_t3'!A250</f>
        <v>42640</v>
      </c>
      <c r="B250" s="5">
        <f>'2_CVaR_t3'!D250-1</f>
        <v>3.7267167928067835E-3</v>
      </c>
      <c r="C250" s="5">
        <f>'Stocks Returns'!B246</f>
        <v>8.0275229357797961E-3</v>
      </c>
      <c r="D250" s="5">
        <f>'Stocks Returns'!C246</f>
        <v>4.2782055983374701E-3</v>
      </c>
      <c r="E250" s="5">
        <f>'Stocks Returns'!D246</f>
        <v>1.4056556970398537E-2</v>
      </c>
      <c r="F250" s="5">
        <f>'Stocks Returns'!E246</f>
        <v>-1.4742628685657233E-2</v>
      </c>
      <c r="G250" s="5">
        <f t="shared" si="12"/>
        <v>4.720316168655354E-3</v>
      </c>
      <c r="H250" s="5">
        <f t="shared" si="13"/>
        <v>-1.1965249533516442E-3</v>
      </c>
      <c r="I250" s="5">
        <f t="shared" si="14"/>
        <v>8.038024661995961E-3</v>
      </c>
      <c r="J250" s="5">
        <f t="shared" si="15"/>
        <v>-1.8652444293999374E-2</v>
      </c>
    </row>
    <row r="251" spans="1:10" ht="15" customHeight="1" x14ac:dyDescent="0.2">
      <c r="A251" s="3">
        <f>'2_CVaR_t3'!A251</f>
        <v>42641</v>
      </c>
      <c r="B251" s="5">
        <f>'2_CVaR_t3'!D251-1</f>
        <v>6.2132324537169659E-3</v>
      </c>
      <c r="C251" s="5">
        <f>'Stocks Returns'!B247</f>
        <v>1.6306408797876371E-2</v>
      </c>
      <c r="D251" s="5">
        <f>'Stocks Returns'!C247</f>
        <v>9.8588120740019658E-3</v>
      </c>
      <c r="E251" s="5">
        <f>'Stocks Returns'!D247</f>
        <v>5.3816046966732589E-3</v>
      </c>
      <c r="F251" s="5">
        <f>'Stocks Returns'!E247</f>
        <v>6.9743849860512297E-2</v>
      </c>
      <c r="G251" s="5">
        <f t="shared" si="12"/>
        <v>1.0491629360428693E-2</v>
      </c>
      <c r="H251" s="5">
        <f t="shared" si="13"/>
        <v>7.0042329116803102E-4</v>
      </c>
      <c r="I251" s="5">
        <f t="shared" si="14"/>
        <v>-4.705309047230587E-3</v>
      </c>
      <c r="J251" s="5">
        <f t="shared" si="15"/>
        <v>6.3202757307604468E-2</v>
      </c>
    </row>
    <row r="252" spans="1:10" ht="15" customHeight="1" x14ac:dyDescent="0.2">
      <c r="A252" s="3">
        <f>'2_CVaR_t3'!A252</f>
        <v>42642</v>
      </c>
      <c r="B252" s="5">
        <f>'2_CVaR_t3'!D252-1</f>
        <v>-6.8547465560949705E-3</v>
      </c>
      <c r="C252" s="5">
        <f>'Stocks Returns'!B248</f>
        <v>3.7313432835817117E-4</v>
      </c>
      <c r="D252" s="5">
        <f>'Stocks Returns'!C248</f>
        <v>-1.2655176569844495E-2</v>
      </c>
      <c r="E252" s="5">
        <f>'Stocks Returns'!D248</f>
        <v>5.1905920519059734E-3</v>
      </c>
      <c r="F252" s="5">
        <f>'Stocks Returns'!E248</f>
        <v>3.5087719298245501E-2</v>
      </c>
      <c r="G252" s="5">
        <f t="shared" si="12"/>
        <v>7.7369998262764583E-3</v>
      </c>
      <c r="H252" s="5">
        <f t="shared" si="13"/>
        <v>-2.4539573676232752E-3</v>
      </c>
      <c r="I252" s="5">
        <f t="shared" si="14"/>
        <v>1.6485213939906436E-2</v>
      </c>
      <c r="J252" s="5">
        <f t="shared" si="15"/>
        <v>4.2375404267695919E-2</v>
      </c>
    </row>
    <row r="253" spans="1:10" ht="15" customHeight="1" x14ac:dyDescent="0.2">
      <c r="A253" s="3">
        <f>'2_CVaR_t3'!A253</f>
        <v>42643</v>
      </c>
      <c r="B253" s="5">
        <f>'2_CVaR_t3'!D253-1</f>
        <v>5.7900086438671394E-3</v>
      </c>
      <c r="C253" s="5">
        <f>'Stocks Returns'!B249</f>
        <v>4.1029466616935295E-3</v>
      </c>
      <c r="D253" s="5">
        <f>'Stocks Returns'!C249</f>
        <v>9.521484375E-3</v>
      </c>
      <c r="E253" s="5">
        <f>'Stocks Returns'!D249</f>
        <v>2.7432628691301808E-3</v>
      </c>
      <c r="F253" s="5">
        <f>'Stocks Returns'!E249</f>
        <v>-4.3518094365551097E-3</v>
      </c>
      <c r="G253" s="5">
        <f t="shared" si="12"/>
        <v>-1.285024903319101E-3</v>
      </c>
      <c r="H253" s="5">
        <f t="shared" si="13"/>
        <v>9.9008214016114635E-4</v>
      </c>
      <c r="I253" s="5">
        <f t="shared" si="14"/>
        <v>-6.6511815217252801E-3</v>
      </c>
      <c r="J253" s="5">
        <f t="shared" si="15"/>
        <v>-1.0445038712043858E-2</v>
      </c>
    </row>
    <row r="254" spans="1:10" ht="15" customHeight="1" x14ac:dyDescent="0.2">
      <c r="A254" s="3">
        <f>'2_CVaR_t3'!A254</f>
        <v>42646</v>
      </c>
      <c r="B254" s="5">
        <f>'2_CVaR_t3'!D254-1</f>
        <v>7.1079435080334541E-4</v>
      </c>
      <c r="C254" s="5">
        <f>'Stocks Returns'!B250</f>
        <v>1.7459138187221335E-2</v>
      </c>
      <c r="D254" s="5">
        <f>'Stocks Returns'!C250</f>
        <v>1.9347037484884755E-3</v>
      </c>
      <c r="E254" s="5">
        <f>'Stocks Returns'!D250</f>
        <v>-5.149662053427706E-3</v>
      </c>
      <c r="F254" s="5">
        <f>'Stocks Returns'!E250</f>
        <v>-9.2017483321826798E-4</v>
      </c>
      <c r="G254" s="5">
        <f t="shared" si="12"/>
        <v>1.7193394142521114E-2</v>
      </c>
      <c r="H254" s="5">
        <f t="shared" si="13"/>
        <v>9.2792314886750858E-4</v>
      </c>
      <c r="I254" s="5">
        <f t="shared" si="14"/>
        <v>-6.2336093653026226E-3</v>
      </c>
      <c r="J254" s="5">
        <f t="shared" si="15"/>
        <v>-1.638485431961136E-3</v>
      </c>
    </row>
    <row r="255" spans="1:10" ht="15" customHeight="1" x14ac:dyDescent="0.2">
      <c r="A255" s="3">
        <f>'2_CVaR_t3'!A255</f>
        <v>42647</v>
      </c>
      <c r="B255" s="5">
        <f>'2_CVaR_t3'!D255-1</f>
        <v>-1.5738331307212361E-3</v>
      </c>
      <c r="C255" s="5">
        <f>'Stocks Returns'!B251</f>
        <v>3.6509675063878255E-4</v>
      </c>
      <c r="D255" s="5">
        <f>'Stocks Returns'!C251</f>
        <v>-1.5689114168476737E-3</v>
      </c>
      <c r="E255" s="5">
        <f>'Stocks Returns'!D251</f>
        <v>-8.0879974118408526E-3</v>
      </c>
      <c r="F255" s="5">
        <f>'Stocks Returns'!E251</f>
        <v>-1.2894312687082743E-2</v>
      </c>
      <c r="G255" s="5">
        <f t="shared" si="12"/>
        <v>2.4033275107638035E-3</v>
      </c>
      <c r="H255" s="5">
        <f t="shared" si="13"/>
        <v>8.0887819144113277E-4</v>
      </c>
      <c r="I255" s="5">
        <f t="shared" si="14"/>
        <v>-5.4338882220051326E-3</v>
      </c>
      <c r="J255" s="5">
        <f t="shared" si="15"/>
        <v>-1.1194988153434643E-2</v>
      </c>
    </row>
    <row r="256" spans="1:10" ht="15" customHeight="1" x14ac:dyDescent="0.2">
      <c r="A256" s="3">
        <f>'2_CVaR_t3'!A256</f>
        <v>42648</v>
      </c>
      <c r="B256" s="5">
        <f>'2_CVaR_t3'!D256-1</f>
        <v>5.5039043224158757E-3</v>
      </c>
      <c r="C256" s="5">
        <f>'Stocks Returns'!B252</f>
        <v>1.0583941605839531E-2</v>
      </c>
      <c r="D256" s="5">
        <f>'Stocks Returns'!C252</f>
        <v>7.494258431040679E-3</v>
      </c>
      <c r="E256" s="5">
        <f>'Stocks Returns'!D252</f>
        <v>1.3046314416177429E-2</v>
      </c>
      <c r="F256" s="5">
        <f>'Stocks Returns'!E252</f>
        <v>2.4259388850011554E-2</v>
      </c>
      <c r="G256" s="5">
        <f t="shared" si="12"/>
        <v>5.4844972311482963E-3</v>
      </c>
      <c r="H256" s="5">
        <f t="shared" si="13"/>
        <v>-6.1329345157707868E-4</v>
      </c>
      <c r="I256" s="5">
        <f t="shared" si="14"/>
        <v>4.1199875313999053E-3</v>
      </c>
      <c r="J256" s="5">
        <f t="shared" si="15"/>
        <v>1.8468920468656787E-2</v>
      </c>
    </row>
    <row r="257" spans="1:10" ht="15" customHeight="1" x14ac:dyDescent="0.2">
      <c r="A257" s="3">
        <f>'2_CVaR_t3'!A257</f>
        <v>42649</v>
      </c>
      <c r="B257" s="5">
        <f>'2_CVaR_t3'!D257-1</f>
        <v>7.4217879916527174E-4</v>
      </c>
      <c r="C257" s="5">
        <f>'Stocks Returns'!B253</f>
        <v>5.4171180931743557E-3</v>
      </c>
      <c r="D257" s="5">
        <f>'Stocks Returns'!C253</f>
        <v>1.1997600479918269E-4</v>
      </c>
      <c r="E257" s="5">
        <f>'Stocks Returns'!D253</f>
        <v>7.4050225370250189E-3</v>
      </c>
      <c r="F257" s="5">
        <f>'Stocks Returns'!E253</f>
        <v>1.3892051924391025E-2</v>
      </c>
      <c r="G257" s="5">
        <f t="shared" si="12"/>
        <v>5.1197238215229266E-3</v>
      </c>
      <c r="H257" s="5">
        <f t="shared" si="13"/>
        <v>-9.3329920708416217E-4</v>
      </c>
      <c r="I257" s="5">
        <f t="shared" si="14"/>
        <v>6.2697246911130999E-3</v>
      </c>
      <c r="J257" s="5">
        <f t="shared" si="15"/>
        <v>1.3140529720874905E-2</v>
      </c>
    </row>
    <row r="258" spans="1:10" ht="15" customHeight="1" x14ac:dyDescent="0.2">
      <c r="A258" s="3">
        <f>'2_CVaR_t3'!A258</f>
        <v>42650</v>
      </c>
      <c r="B258" s="5">
        <f>'2_CVaR_t3'!D258-1</f>
        <v>-4.0214670263959418E-3</v>
      </c>
      <c r="C258" s="5">
        <f>'Stocks Returns'!B254</f>
        <v>-2.4066091954022872E-2</v>
      </c>
      <c r="D258" s="5">
        <f>'Stocks Returns'!C254</f>
        <v>-5.7581573896353655E-3</v>
      </c>
      <c r="E258" s="5">
        <f>'Stocks Returns'!D254</f>
        <v>-8.3093640140619041E-3</v>
      </c>
      <c r="F258" s="5">
        <f>'Stocks Returns'!E254</f>
        <v>-6.7385444743935929E-3</v>
      </c>
      <c r="G258" s="5">
        <f t="shared" si="12"/>
        <v>-1.9559499558281193E-2</v>
      </c>
      <c r="H258" s="5">
        <f t="shared" si="13"/>
        <v>2.4568890849178959E-4</v>
      </c>
      <c r="I258" s="5">
        <f t="shared" si="14"/>
        <v>-1.6504908653209097E-3</v>
      </c>
      <c r="J258" s="5">
        <f t="shared" si="15"/>
        <v>-2.4490884005850524E-3</v>
      </c>
    </row>
    <row r="259" spans="1:10" ht="15" customHeight="1" x14ac:dyDescent="0.2">
      <c r="A259" s="3">
        <f>'2_CVaR_t3'!A259</f>
        <v>42653</v>
      </c>
      <c r="B259" s="5">
        <f>'2_CVaR_t3'!D259-1</f>
        <v>6.6943595941681977E-4</v>
      </c>
      <c r="C259" s="5">
        <f>'Stocks Returns'!B255</f>
        <v>-4.784688995215447E-3</v>
      </c>
      <c r="D259" s="5">
        <f>'Stocks Returns'!C255</f>
        <v>2.8957528957529455E-3</v>
      </c>
      <c r="E259" s="5">
        <f>'Stocks Returns'!D255</f>
        <v>-1.2085078955849204E-2</v>
      </c>
      <c r="F259" s="5">
        <f>'Stocks Returns'!E255</f>
        <v>3.8444142921756352E-3</v>
      </c>
      <c r="G259" s="5">
        <f t="shared" si="12"/>
        <v>-5.0087244057977478E-3</v>
      </c>
      <c r="H259" s="5">
        <f t="shared" si="13"/>
        <v>1.9502428448170074E-3</v>
      </c>
      <c r="I259" s="5">
        <f t="shared" si="14"/>
        <v>-1.3101356590687965E-2</v>
      </c>
      <c r="J259" s="5">
        <f t="shared" si="15"/>
        <v>3.1698699095200024E-3</v>
      </c>
    </row>
    <row r="260" spans="1:10" ht="15" customHeight="1" x14ac:dyDescent="0.2">
      <c r="A260" s="3">
        <f>'2_CVaR_t3'!A260</f>
        <v>42654</v>
      </c>
      <c r="B260" s="5">
        <f>'2_CVaR_t3'!D260-1</f>
        <v>-9.7788066683899277E-3</v>
      </c>
      <c r="C260" s="5">
        <f>'Stocks Returns'!B256</f>
        <v>-2.3668639053254448E-2</v>
      </c>
      <c r="D260" s="5">
        <f>'Stocks Returns'!C256</f>
        <v>-1.2993262752646784E-2</v>
      </c>
      <c r="E260" s="5">
        <f>'Stocks Returns'!D256</f>
        <v>-2.6423095742945768E-2</v>
      </c>
      <c r="F260" s="5">
        <f>'Stocks Returns'!E256</f>
        <v>-2.3879252083802704E-2</v>
      </c>
      <c r="G260" s="5">
        <f t="shared" si="12"/>
        <v>-1.3355951096969191E-2</v>
      </c>
      <c r="H260" s="5">
        <f t="shared" si="13"/>
        <v>1.5398165984362305E-3</v>
      </c>
      <c r="I260" s="5">
        <f t="shared" si="14"/>
        <v>-1.0344191952294433E-2</v>
      </c>
      <c r="J260" s="5">
        <f t="shared" si="15"/>
        <v>-1.349727252415071E-2</v>
      </c>
    </row>
    <row r="261" spans="1:10" ht="15" customHeight="1" x14ac:dyDescent="0.2">
      <c r="A261" s="3">
        <f>'2_CVaR_t3'!A261</f>
        <v>42655</v>
      </c>
      <c r="B261" s="5">
        <f>'2_CVaR_t3'!D261-1</f>
        <v>5.199745261850186E-4</v>
      </c>
      <c r="C261" s="5">
        <f>'Stocks Returns'!B257</f>
        <v>-8.7121212121210601E-3</v>
      </c>
      <c r="D261" s="5">
        <f>'Stocks Returns'!C257</f>
        <v>2.5597269624573205E-3</v>
      </c>
      <c r="E261" s="5">
        <f>'Stocks Returns'!D257</f>
        <v>-1.155972524711002E-2</v>
      </c>
      <c r="F261" s="5">
        <f>'Stocks Returns'!E257</f>
        <v>3.2310177705976439E-3</v>
      </c>
      <c r="G261" s="5">
        <f t="shared" si="12"/>
        <v>-8.7854294782371903E-3</v>
      </c>
      <c r="H261" s="5">
        <f t="shared" si="13"/>
        <v>1.8356371291449037E-3</v>
      </c>
      <c r="I261" s="5">
        <f t="shared" si="14"/>
        <v>-1.2331457420264019E-2</v>
      </c>
      <c r="J261" s="5">
        <f t="shared" si="15"/>
        <v>2.7146362459312605E-3</v>
      </c>
    </row>
    <row r="262" spans="1:10" ht="15" customHeight="1" x14ac:dyDescent="0.2">
      <c r="A262" s="3">
        <f>'2_CVaR_t3'!A262</f>
        <v>42656</v>
      </c>
      <c r="B262" s="5">
        <f>'2_CVaR_t3'!D262-1</f>
        <v>-3.5075971554369145E-3</v>
      </c>
      <c r="C262" s="5">
        <f>'Stocks Returns'!B258</f>
        <v>-1.8723729461215255E-2</v>
      </c>
      <c r="D262" s="5">
        <f>'Stocks Returns'!C258</f>
        <v>-4.6200607902735502E-3</v>
      </c>
      <c r="E262" s="5">
        <f>'Stocks Returns'!D258</f>
        <v>-1.0000000000000009E-2</v>
      </c>
      <c r="F262" s="5">
        <f>'Stocks Returns'!E258</f>
        <v>-3.0365769496204287E-2</v>
      </c>
      <c r="G262" s="5">
        <f t="shared" ref="G262:G325" si="16">C262-($P$11+$O$11*$B262)</f>
        <v>-1.4735358633419668E-2</v>
      </c>
      <c r="H262" s="5">
        <f t="shared" ref="H262:H325" si="17">D262-($P$12+$O$12*$B262)</f>
        <v>6.22511002466959E-4</v>
      </c>
      <c r="I262" s="5">
        <f t="shared" ref="I262:I325" si="18">E262-($P$13+$O$13*$B262)</f>
        <v>-4.1819092666441947E-3</v>
      </c>
      <c r="J262" s="5">
        <f t="shared" ref="J262:J325" si="19">F262-($P$14+$O$14*$B262)</f>
        <v>-2.6620100041244744E-2</v>
      </c>
    </row>
    <row r="263" spans="1:10" ht="15" customHeight="1" x14ac:dyDescent="0.2">
      <c r="A263" s="3">
        <f>'2_CVaR_t3'!A263</f>
        <v>42657</v>
      </c>
      <c r="B263" s="5">
        <f>'2_CVaR_t3'!D263-1</f>
        <v>5.0121462243846171E-3</v>
      </c>
      <c r="C263" s="5">
        <f>'Stocks Returns'!B259</f>
        <v>-1.3239875389408073E-2</v>
      </c>
      <c r="D263" s="5">
        <f>'Stocks Returns'!C259</f>
        <v>7.0844021008915625E-3</v>
      </c>
      <c r="E263" s="5">
        <f>'Stocks Returns'!D259</f>
        <v>1.0101010101010166E-2</v>
      </c>
      <c r="F263" s="5">
        <f>'Stocks Returns'!E259</f>
        <v>-1.1387900355871783E-2</v>
      </c>
      <c r="G263" s="5">
        <f t="shared" si="16"/>
        <v>-1.7843397222199076E-2</v>
      </c>
      <c r="H263" s="5">
        <f t="shared" si="17"/>
        <v>-2.9463284776009863E-4</v>
      </c>
      <c r="I263" s="5">
        <f t="shared" si="18"/>
        <v>1.9792868421979228E-3</v>
      </c>
      <c r="J263" s="5">
        <f t="shared" si="19"/>
        <v>-1.6657981206194682E-2</v>
      </c>
    </row>
    <row r="264" spans="1:10" ht="15" customHeight="1" x14ac:dyDescent="0.2">
      <c r="A264" s="3">
        <f>'2_CVaR_t3'!A264</f>
        <v>42660</v>
      </c>
      <c r="B264" s="5">
        <f>'2_CVaR_t3'!D264-1</f>
        <v>-2.5144636856909708E-3</v>
      </c>
      <c r="C264" s="5">
        <f>'Stocks Returns'!B260</f>
        <v>-1.9731649565903897E-3</v>
      </c>
      <c r="D264" s="5">
        <f>'Stocks Returns'!C260</f>
        <v>-3.6385688295936802E-3</v>
      </c>
      <c r="E264" s="5">
        <f>'Stocks Returns'!D260</f>
        <v>-5.0847457627117842E-3</v>
      </c>
      <c r="F264" s="5">
        <f>'Stocks Returns'!E260</f>
        <v>-1.367890568754504E-2</v>
      </c>
      <c r="G264" s="5">
        <f t="shared" si="16"/>
        <v>1.0136620700265503E-3</v>
      </c>
      <c r="H264" s="5">
        <f t="shared" si="17"/>
        <v>1.3272154796526315E-4</v>
      </c>
      <c r="I264" s="5">
        <f t="shared" si="18"/>
        <v>-8.9159784986905886E-4</v>
      </c>
      <c r="J264" s="5">
        <f t="shared" si="19"/>
        <v>-1.0984188471857729E-2</v>
      </c>
    </row>
    <row r="265" spans="1:10" ht="15" customHeight="1" x14ac:dyDescent="0.2">
      <c r="A265" s="3">
        <f>'2_CVaR_t3'!A265</f>
        <v>42661</v>
      </c>
      <c r="B265" s="5">
        <f>'2_CVaR_t3'!D265-1</f>
        <v>-3.7534733349899874E-3</v>
      </c>
      <c r="C265" s="5">
        <f>'Stocks Returns'!B261</f>
        <v>-3.1633056544088101E-3</v>
      </c>
      <c r="D265" s="5">
        <f>'Stocks Returns'!C261</f>
        <v>-6.9385270846014091E-3</v>
      </c>
      <c r="E265" s="5">
        <f>'Stocks Returns'!D261</f>
        <v>2.725724020442799E-3</v>
      </c>
      <c r="F265" s="5">
        <f>'Stocks Returns'!E261</f>
        <v>-1.0948905109489093E-2</v>
      </c>
      <c r="G265" s="5">
        <f t="shared" si="16"/>
        <v>1.0730235505743502E-3</v>
      </c>
      <c r="H265" s="5">
        <f t="shared" si="17"/>
        <v>-1.3317010758542407E-3</v>
      </c>
      <c r="I265" s="5">
        <f t="shared" si="18"/>
        <v>8.9461118718306525E-3</v>
      </c>
      <c r="J265" s="5">
        <f t="shared" si="19"/>
        <v>-6.9430449255320631E-3</v>
      </c>
    </row>
    <row r="266" spans="1:10" ht="15" customHeight="1" x14ac:dyDescent="0.2">
      <c r="A266" s="3">
        <f>'2_CVaR_t3'!A266</f>
        <v>42662</v>
      </c>
      <c r="B266" s="5">
        <f>'2_CVaR_t3'!D266-1</f>
        <v>1.0459979223964355E-2</v>
      </c>
      <c r="C266" s="5">
        <f>'Stocks Returns'!B262</f>
        <v>1.5866719555731823E-2</v>
      </c>
      <c r="D266" s="5">
        <f>'Stocks Returns'!C262</f>
        <v>1.5077224810002399E-2</v>
      </c>
      <c r="E266" s="5">
        <f>'Stocks Returns'!D262</f>
        <v>1.9537886510363478E-2</v>
      </c>
      <c r="F266" s="5">
        <f>'Stocks Returns'!E262</f>
        <v>2.6322263222632314E-2</v>
      </c>
      <c r="G266" s="5">
        <f t="shared" si="16"/>
        <v>5.7692298557805964E-3</v>
      </c>
      <c r="H266" s="5">
        <f t="shared" si="17"/>
        <v>-3.725233805913844E-4</v>
      </c>
      <c r="I266" s="5">
        <f t="shared" si="18"/>
        <v>2.5025404710341849E-3</v>
      </c>
      <c r="J266" s="5">
        <f t="shared" si="19"/>
        <v>1.528718455026027E-2</v>
      </c>
    </row>
    <row r="267" spans="1:10" ht="15" customHeight="1" x14ac:dyDescent="0.2">
      <c r="A267" s="3">
        <f>'2_CVaR_t3'!A267</f>
        <v>42663</v>
      </c>
      <c r="B267" s="5">
        <f>'2_CVaR_t3'!D267-1</f>
        <v>-2.5679133320579695E-3</v>
      </c>
      <c r="C267" s="5">
        <f>'Stocks Returns'!B263</f>
        <v>3.9047247169075039E-3</v>
      </c>
      <c r="D267" s="5">
        <f>'Stocks Returns'!C263</f>
        <v>-3.7435092380148083E-3</v>
      </c>
      <c r="E267" s="5">
        <f>'Stocks Returns'!D263</f>
        <v>-4.9991668055323624E-3</v>
      </c>
      <c r="F267" s="5">
        <f>'Stocks Returns'!E263</f>
        <v>-5.5129434324064919E-3</v>
      </c>
      <c r="G267" s="5">
        <f t="shared" si="16"/>
        <v>6.9454540271799859E-3</v>
      </c>
      <c r="H267" s="5">
        <f t="shared" si="17"/>
        <v>1.0696432462791762E-4</v>
      </c>
      <c r="I267" s="5">
        <f t="shared" si="18"/>
        <v>-7.1856577408188713E-4</v>
      </c>
      <c r="J267" s="5">
        <f t="shared" si="19"/>
        <v>-2.7616648105749735E-3</v>
      </c>
    </row>
    <row r="268" spans="1:10" ht="15" customHeight="1" x14ac:dyDescent="0.2">
      <c r="A268" s="3">
        <f>'2_CVaR_t3'!A268</f>
        <v>42664</v>
      </c>
      <c r="B268" s="5">
        <f>'2_CVaR_t3'!D268-1</f>
        <v>-1.3238872422733916E-3</v>
      </c>
      <c r="C268" s="5">
        <f>'Stocks Returns'!B264</f>
        <v>3.6172695449241621E-2</v>
      </c>
      <c r="D268" s="5">
        <f>'Stocks Returns'!C264</f>
        <v>-1.8181818181819409E-3</v>
      </c>
      <c r="E268" s="5">
        <f>'Stocks Returns'!D264</f>
        <v>-3.5169988276670949E-3</v>
      </c>
      <c r="F268" s="5">
        <f>'Stocks Returns'!E264</f>
        <v>1.2051096649794424E-3</v>
      </c>
      <c r="G268" s="5">
        <f t="shared" si="16"/>
        <v>3.7958863659033837E-2</v>
      </c>
      <c r="H268" s="5">
        <f t="shared" si="17"/>
        <v>1.8932448813695907E-4</v>
      </c>
      <c r="I268" s="5">
        <f t="shared" si="18"/>
        <v>-1.2718455227377491E-3</v>
      </c>
      <c r="J268" s="5">
        <f t="shared" si="19"/>
        <v>2.6399368282707188E-3</v>
      </c>
    </row>
    <row r="269" spans="1:10" ht="15" customHeight="1" x14ac:dyDescent="0.2">
      <c r="A269" s="3">
        <f>'2_CVaR_t3'!A269</f>
        <v>42667</v>
      </c>
      <c r="B269" s="5">
        <f>'2_CVaR_t3'!D269-1</f>
        <v>7.4594044974691798E-3</v>
      </c>
      <c r="C269" s="5">
        <f>'Stocks Returns'!B265</f>
        <v>-7.5075075075070608E-4</v>
      </c>
      <c r="D269" s="5">
        <f>'Stocks Returns'!C265</f>
        <v>9.9574984820887114E-3</v>
      </c>
      <c r="E269" s="5">
        <f>'Stocks Returns'!D265</f>
        <v>1.9159663865546239E-2</v>
      </c>
      <c r="F269" s="5">
        <f>'Stocks Returns'!E265</f>
        <v>1.6851227732306295E-2</v>
      </c>
      <c r="G269" s="5">
        <f t="shared" si="16"/>
        <v>-7.8222554156156358E-3</v>
      </c>
      <c r="H269" s="5">
        <f t="shared" si="17"/>
        <v>-1.0470366888641197E-3</v>
      </c>
      <c r="I269" s="5">
        <f t="shared" si="18"/>
        <v>7.033791233128351E-3</v>
      </c>
      <c r="J269" s="5">
        <f t="shared" si="19"/>
        <v>8.9914128326076884E-3</v>
      </c>
    </row>
    <row r="270" spans="1:10" ht="15" customHeight="1" x14ac:dyDescent="0.2">
      <c r="A270" s="3">
        <f>'2_CVaR_t3'!A270</f>
        <v>42668</v>
      </c>
      <c r="B270" s="5">
        <f>'2_CVaR_t3'!D270-1</f>
        <v>-7.5281092805740135E-3</v>
      </c>
      <c r="C270" s="5">
        <f>'Stocks Returns'!B266</f>
        <v>-1.6528925619834767E-2</v>
      </c>
      <c r="D270" s="5">
        <f>'Stocks Returns'!C266</f>
        <v>-1.3706865456294293E-2</v>
      </c>
      <c r="E270" s="5">
        <f>'Stocks Returns'!D266</f>
        <v>4.4525065963059163E-3</v>
      </c>
      <c r="F270" s="5">
        <f>'Stocks Returns'!E266</f>
        <v>-1.0179924242424199E-2</v>
      </c>
      <c r="G270" s="5">
        <f t="shared" si="16"/>
        <v>-8.4859950383287999E-3</v>
      </c>
      <c r="H270" s="5">
        <f t="shared" si="17"/>
        <v>-2.50809044472604E-3</v>
      </c>
      <c r="I270" s="5">
        <f t="shared" si="18"/>
        <v>1.6848869547391544E-2</v>
      </c>
      <c r="J270" s="5">
        <f t="shared" si="19"/>
        <v>-2.1796743613162056E-3</v>
      </c>
    </row>
    <row r="271" spans="1:10" ht="15" customHeight="1" x14ac:dyDescent="0.2">
      <c r="A271" s="3">
        <f>'2_CVaR_t3'!A271</f>
        <v>42669</v>
      </c>
      <c r="B271" s="5">
        <f>'2_CVaR_t3'!D271-1</f>
        <v>-2.4551689166109059E-3</v>
      </c>
      <c r="C271" s="5">
        <f>'Stocks Returns'!B267</f>
        <v>9.931245225363039E-3</v>
      </c>
      <c r="D271" s="5">
        <f>'Stocks Returns'!C267</f>
        <v>-3.413385346824338E-3</v>
      </c>
      <c r="E271" s="5">
        <f>'Stocks Returns'!D267</f>
        <v>-5.9103595468724679E-3</v>
      </c>
      <c r="F271" s="5">
        <f>'Stocks Returns'!E267</f>
        <v>-2.3917723032784721E-4</v>
      </c>
      <c r="G271" s="5">
        <f t="shared" si="16"/>
        <v>1.2858275346303596E-2</v>
      </c>
      <c r="H271" s="5">
        <f t="shared" si="17"/>
        <v>2.7006256602812515E-4</v>
      </c>
      <c r="I271" s="5">
        <f t="shared" si="18"/>
        <v>-1.8142284119813312E-3</v>
      </c>
      <c r="J271" s="5">
        <f t="shared" si="19"/>
        <v>2.3927931620570881E-3</v>
      </c>
    </row>
    <row r="272" spans="1:10" ht="15" customHeight="1" x14ac:dyDescent="0.2">
      <c r="A272" s="3">
        <f>'2_CVaR_t3'!A272</f>
        <v>42670</v>
      </c>
      <c r="B272" s="5">
        <f>'2_CVaR_t3'!D272-1</f>
        <v>9.6834246269450475E-4</v>
      </c>
      <c r="C272" s="5">
        <f>'Stocks Returns'!B268</f>
        <v>-1.0590015128593033E-2</v>
      </c>
      <c r="D272" s="5">
        <f>'Stocks Returns'!C268</f>
        <v>2.0795107033639848E-3</v>
      </c>
      <c r="E272" s="5">
        <f>'Stocks Returns'!D268</f>
        <v>-3.137902559867789E-3</v>
      </c>
      <c r="F272" s="5">
        <f>'Stocks Returns'!E268</f>
        <v>5.2631578947368585E-2</v>
      </c>
      <c r="G272" s="5">
        <f t="shared" si="16"/>
        <v>-1.1115488326350438E-2</v>
      </c>
      <c r="H272" s="5">
        <f t="shared" si="17"/>
        <v>6.9118445848599186E-4</v>
      </c>
      <c r="I272" s="5">
        <f t="shared" si="18"/>
        <v>-4.6432443449964354E-3</v>
      </c>
      <c r="J272" s="5">
        <f t="shared" si="19"/>
        <v>5.1640726164560981E-2</v>
      </c>
    </row>
    <row r="273" spans="1:10" ht="15" customHeight="1" x14ac:dyDescent="0.2">
      <c r="A273" s="3">
        <f>'2_CVaR_t3'!A273</f>
        <v>42671</v>
      </c>
      <c r="B273" s="5">
        <f>'2_CVaR_t3'!D273-1</f>
        <v>2.0707872108731706E-3</v>
      </c>
      <c r="C273" s="5">
        <f>'Stocks Returns'!B269</f>
        <v>-1.1850152905198752E-2</v>
      </c>
      <c r="D273" s="5">
        <f>'Stocks Returns'!C269</f>
        <v>3.662109375E-3</v>
      </c>
      <c r="E273" s="5">
        <f>'Stocks Returns'!D269</f>
        <v>-9.9403578528833858E-4</v>
      </c>
      <c r="F273" s="5">
        <f>'Stocks Returns'!E269</f>
        <v>2.2045454545454479E-2</v>
      </c>
      <c r="G273" s="5">
        <f t="shared" si="16"/>
        <v>-1.3487406882998492E-2</v>
      </c>
      <c r="H273" s="5">
        <f t="shared" si="17"/>
        <v>6.4056209924211703E-4</v>
      </c>
      <c r="I273" s="5">
        <f t="shared" si="18"/>
        <v>-4.3031730653201525E-3</v>
      </c>
      <c r="J273" s="5">
        <f t="shared" si="19"/>
        <v>1.9887974303128601E-2</v>
      </c>
    </row>
    <row r="274" spans="1:10" ht="15" customHeight="1" x14ac:dyDescent="0.2">
      <c r="A274" s="3">
        <f>'2_CVaR_t3'!A274</f>
        <v>42674</v>
      </c>
      <c r="B274" s="5">
        <f>'2_CVaR_t3'!D274-1</f>
        <v>2.4360828893021935E-3</v>
      </c>
      <c r="C274" s="5">
        <f>'Stocks Returns'!B270</f>
        <v>1.0058027079303589E-2</v>
      </c>
      <c r="D274" s="5">
        <f>'Stocks Returns'!C270</f>
        <v>3.5271223546582409E-3</v>
      </c>
      <c r="E274" s="5">
        <f>'Stocks Returns'!D270</f>
        <v>4.1459369817578029E-3</v>
      </c>
      <c r="F274" s="5">
        <f>'Stocks Returns'!E270</f>
        <v>-3.3800311318656795E-2</v>
      </c>
      <c r="G274" s="5">
        <f t="shared" si="16"/>
        <v>8.0523839237415396E-3</v>
      </c>
      <c r="H274" s="5">
        <f t="shared" si="17"/>
        <v>-3.5593615027811228E-5</v>
      </c>
      <c r="I274" s="5">
        <f t="shared" si="18"/>
        <v>2.3911106458888304E-4</v>
      </c>
      <c r="J274" s="5">
        <f t="shared" si="19"/>
        <v>-3.6344354216392587E-2</v>
      </c>
    </row>
    <row r="275" spans="1:10" ht="15" customHeight="1" x14ac:dyDescent="0.2">
      <c r="A275" s="3">
        <f>'2_CVaR_t3'!A275</f>
        <v>42675</v>
      </c>
      <c r="B275" s="5">
        <f>'2_CVaR_t3'!D275-1</f>
        <v>-6.7467336049202853E-3</v>
      </c>
      <c r="C275" s="5">
        <f>'Stocks Returns'!B271</f>
        <v>-1.2255840674071261E-2</v>
      </c>
      <c r="D275" s="5">
        <f>'Stocks Returns'!C271</f>
        <v>-1.0786571324687966E-2</v>
      </c>
      <c r="E275" s="5">
        <f>'Stocks Returns'!D271</f>
        <v>-6.1106523534268931E-3</v>
      </c>
      <c r="F275" s="5">
        <f>'Stocks Returns'!E271</f>
        <v>2.0713463751438344E-3</v>
      </c>
      <c r="G275" s="5">
        <f t="shared" si="16"/>
        <v>-5.0009028328995451E-3</v>
      </c>
      <c r="H275" s="5">
        <f t="shared" si="17"/>
        <v>-7.4536832623327623E-4</v>
      </c>
      <c r="I275" s="5">
        <f t="shared" si="18"/>
        <v>5.0072411542697263E-3</v>
      </c>
      <c r="J275" s="5">
        <f t="shared" si="19"/>
        <v>9.2447300383091298E-3</v>
      </c>
    </row>
    <row r="276" spans="1:10" ht="15" customHeight="1" x14ac:dyDescent="0.2">
      <c r="A276" s="3">
        <f>'2_CVaR_t3'!A276</f>
        <v>42676</v>
      </c>
      <c r="B276" s="5">
        <f>'2_CVaR_t3'!D276-1</f>
        <v>-7.8118384899248383E-3</v>
      </c>
      <c r="C276" s="5">
        <f>'Stocks Returns'!B272</f>
        <v>-2.2877084141139981E-2</v>
      </c>
      <c r="D276" s="5">
        <f>'Stocks Returns'!C272</f>
        <v>-1.2741975006126061E-2</v>
      </c>
      <c r="E276" s="5">
        <f>'Stocks Returns'!D272</f>
        <v>-5.3173811897639922E-3</v>
      </c>
      <c r="F276" s="5">
        <f>'Stocks Returns'!E272</f>
        <v>-7.1198897565457608E-3</v>
      </c>
      <c r="G276" s="5">
        <f t="shared" si="16"/>
        <v>-1.4548021595003591E-2</v>
      </c>
      <c r="H276" s="5">
        <f t="shared" si="17"/>
        <v>-1.1228682613328503E-3</v>
      </c>
      <c r="I276" s="5">
        <f t="shared" si="18"/>
        <v>7.54321316198364E-3</v>
      </c>
      <c r="J276" s="5">
        <f t="shared" si="19"/>
        <v>1.1806076310635176E-3</v>
      </c>
    </row>
    <row r="277" spans="1:10" ht="15" customHeight="1" x14ac:dyDescent="0.2">
      <c r="A277" s="3">
        <f>'2_CVaR_t3'!A277</f>
        <v>42677</v>
      </c>
      <c r="B277" s="5">
        <f>'2_CVaR_t3'!D277-1</f>
        <v>2.0564414752866078E-4</v>
      </c>
      <c r="C277" s="5">
        <f>'Stocks Returns'!B273</f>
        <v>2.3015873015873156E-2</v>
      </c>
      <c r="D277" s="5">
        <f>'Stocks Returns'!C273</f>
        <v>8.6870191114418738E-4</v>
      </c>
      <c r="E277" s="5">
        <f>'Stocks Returns'!D273</f>
        <v>-3.8422986969595119E-3</v>
      </c>
      <c r="F277" s="5">
        <f>'Stocks Returns'!E273</f>
        <v>8.5588711542912144E-3</v>
      </c>
      <c r="G277" s="5">
        <f t="shared" si="16"/>
        <v>2.3259557029098842E-2</v>
      </c>
      <c r="H277" s="5">
        <f t="shared" si="17"/>
        <v>6.1027803153524307E-4</v>
      </c>
      <c r="I277" s="5">
        <f t="shared" si="18"/>
        <v>-4.0997305191269795E-3</v>
      </c>
      <c r="J277" s="5">
        <f t="shared" si="19"/>
        <v>8.3751198604886581E-3</v>
      </c>
    </row>
    <row r="278" spans="1:10" ht="15" customHeight="1" x14ac:dyDescent="0.2">
      <c r="A278" s="3">
        <f>'2_CVaR_t3'!A278</f>
        <v>42678</v>
      </c>
      <c r="B278" s="5">
        <f>'2_CVaR_t3'!D278-1</f>
        <v>-1.1970562305996246E-3</v>
      </c>
      <c r="C278" s="5">
        <f>'Stocks Returns'!B274</f>
        <v>-5.430566330488773E-3</v>
      </c>
      <c r="D278" s="5">
        <f>'Stocks Returns'!C274</f>
        <v>-3.5957842529449335E-3</v>
      </c>
      <c r="E278" s="5">
        <f>'Stocks Returns'!D274</f>
        <v>9.8943484823075245E-3</v>
      </c>
      <c r="F278" s="5">
        <f>'Stocks Returns'!E274</f>
        <v>-1.9266055045871644E-2</v>
      </c>
      <c r="G278" s="5">
        <f t="shared" si="16"/>
        <v>-3.7723031983207872E-3</v>
      </c>
      <c r="H278" s="5">
        <f t="shared" si="17"/>
        <v>-1.7761722388121841E-3</v>
      </c>
      <c r="I278" s="5">
        <f t="shared" si="18"/>
        <v>1.1931983716286728E-2</v>
      </c>
      <c r="J278" s="5">
        <f t="shared" si="19"/>
        <v>-1.7965442809161992E-2</v>
      </c>
    </row>
    <row r="279" spans="1:10" ht="15" customHeight="1" x14ac:dyDescent="0.2">
      <c r="A279" s="3">
        <f>'2_CVaR_t3'!A279</f>
        <v>42681</v>
      </c>
      <c r="B279" s="5">
        <f>'2_CVaR_t3'!D279-1</f>
        <v>1.8423711591304848E-2</v>
      </c>
      <c r="C279" s="5">
        <f>'Stocks Returns'!B275</f>
        <v>-3.5101404056162577E-3</v>
      </c>
      <c r="D279" s="5">
        <f>'Stocks Returns'!C275</f>
        <v>2.6754604280736727E-2</v>
      </c>
      <c r="E279" s="5">
        <f>'Stocks Returns'!D275</f>
        <v>3.3377615410162598E-2</v>
      </c>
      <c r="F279" s="5">
        <f>'Stocks Returns'!E275</f>
        <v>2.7128157156220745E-2</v>
      </c>
      <c r="G279" s="5">
        <f t="shared" si="16"/>
        <v>-2.1638803185250306E-2</v>
      </c>
      <c r="H279" s="5">
        <f t="shared" si="17"/>
        <v>-4.9304598896561178E-4</v>
      </c>
      <c r="I279" s="5">
        <f t="shared" si="18"/>
        <v>3.3121881893904796E-3</v>
      </c>
      <c r="J279" s="5">
        <f t="shared" si="19"/>
        <v>7.6657093341993034E-3</v>
      </c>
    </row>
    <row r="280" spans="1:10" ht="15" customHeight="1" x14ac:dyDescent="0.2">
      <c r="A280" s="3">
        <f>'2_CVaR_t3'!A280</f>
        <v>42682</v>
      </c>
      <c r="B280" s="5">
        <f>'2_CVaR_t3'!D280-1</f>
        <v>5.0321779187714188E-3</v>
      </c>
      <c r="C280" s="5">
        <f>'Stocks Returns'!B276</f>
        <v>1.1741682974559797E-2</v>
      </c>
      <c r="D280" s="5">
        <f>'Stocks Returns'!C276</f>
        <v>4.4843049327352169E-3</v>
      </c>
      <c r="E280" s="5">
        <f>'Stocks Returns'!D276</f>
        <v>2.7800096416519482E-2</v>
      </c>
      <c r="F280" s="5">
        <f>'Stocks Returns'!E276</f>
        <v>9.3351548269580142E-3</v>
      </c>
      <c r="G280" s="5">
        <f t="shared" si="16"/>
        <v>7.1179598093684916E-3</v>
      </c>
      <c r="H280" s="5">
        <f t="shared" si="17"/>
        <v>-2.9244060469472361E-3</v>
      </c>
      <c r="I280" s="5">
        <f t="shared" si="18"/>
        <v>1.9645597746377204E-2</v>
      </c>
      <c r="J280" s="5">
        <f t="shared" si="19"/>
        <v>4.0438760664714291E-3</v>
      </c>
    </row>
    <row r="281" spans="1:10" ht="15" customHeight="1" x14ac:dyDescent="0.2">
      <c r="A281" s="3">
        <f>'2_CVaR_t3'!A281</f>
        <v>42683</v>
      </c>
      <c r="B281" s="5">
        <f>'2_CVaR_t3'!D281-1</f>
        <v>3.0238628176750826E-3</v>
      </c>
      <c r="C281" s="5">
        <f>'Stocks Returns'!B277</f>
        <v>1.9342359767891004E-3</v>
      </c>
      <c r="D281" s="5">
        <f>'Stocks Returns'!C277</f>
        <v>4.3436293436294182E-3</v>
      </c>
      <c r="E281" s="5">
        <f>'Stocks Returns'!D277</f>
        <v>5.4721701063165096E-3</v>
      </c>
      <c r="F281" s="5">
        <f>'Stocks Returns'!E277</f>
        <v>3.1581321903902504E-2</v>
      </c>
      <c r="G281" s="5">
        <f t="shared" si="16"/>
        <v>-6.6416471001362783E-4</v>
      </c>
      <c r="H281" s="5">
        <f t="shared" si="17"/>
        <v>-8.9855471510013121E-5</v>
      </c>
      <c r="I281" s="5">
        <f t="shared" si="18"/>
        <v>6.0363178719264124E-4</v>
      </c>
      <c r="J281" s="5">
        <f t="shared" si="19"/>
        <v>2.8415279395096533E-2</v>
      </c>
    </row>
    <row r="282" spans="1:10" ht="15" customHeight="1" x14ac:dyDescent="0.2">
      <c r="A282" s="3">
        <f>'2_CVaR_t3'!A282</f>
        <v>42684</v>
      </c>
      <c r="B282" s="5">
        <f>'2_CVaR_t3'!D282-1</f>
        <v>-1.2016680978539585E-2</v>
      </c>
      <c r="C282" s="5">
        <f>'Stocks Returns'!B278</f>
        <v>5.0193050193050315E-3</v>
      </c>
      <c r="D282" s="5">
        <f>'Stocks Returns'!C278</f>
        <v>-1.6458433445458831E-2</v>
      </c>
      <c r="E282" s="5">
        <f>'Stocks Returns'!D278</f>
        <v>-2.9077903902970048E-2</v>
      </c>
      <c r="F282" s="5">
        <f>'Stocks Returns'!E278</f>
        <v>-2.077410890006548E-2</v>
      </c>
      <c r="G282" s="5">
        <f t="shared" si="16"/>
        <v>1.7588818680720021E-2</v>
      </c>
      <c r="H282" s="5">
        <f t="shared" si="17"/>
        <v>1.3899534471953391E-3</v>
      </c>
      <c r="I282" s="5">
        <f t="shared" si="18"/>
        <v>-9.337440106271782E-3</v>
      </c>
      <c r="J282" s="5">
        <f t="shared" si="19"/>
        <v>-8.0239692802523636E-3</v>
      </c>
    </row>
    <row r="283" spans="1:10" ht="15" customHeight="1" x14ac:dyDescent="0.2">
      <c r="A283" s="3">
        <f>'2_CVaR_t3'!A283</f>
        <v>42685</v>
      </c>
      <c r="B283" s="5">
        <f>'2_CVaR_t3'!D283-1</f>
        <v>1.0856686571654173E-3</v>
      </c>
      <c r="C283" s="5">
        <f>'Stocks Returns'!B279</f>
        <v>1.5751056473300107E-2</v>
      </c>
      <c r="D283" s="5">
        <f>'Stocks Returns'!C279</f>
        <v>1.221448638084599E-4</v>
      </c>
      <c r="E283" s="5">
        <f>'Stocks Returns'!D279</f>
        <v>1.1370916079436189E-2</v>
      </c>
      <c r="F283" s="5">
        <f>'Stocks Returns'!E279</f>
        <v>-1.8758374274229661E-2</v>
      </c>
      <c r="G283" s="5">
        <f t="shared" si="16"/>
        <v>1.5107263506480562E-2</v>
      </c>
      <c r="H283" s="5">
        <f t="shared" si="17"/>
        <v>-1.4399947250938667E-3</v>
      </c>
      <c r="I283" s="5">
        <f t="shared" si="18"/>
        <v>9.6736077931559878E-3</v>
      </c>
      <c r="J283" s="5">
        <f t="shared" si="19"/>
        <v>-1.9873383809941823E-2</v>
      </c>
    </row>
    <row r="284" spans="1:10" ht="15" customHeight="1" x14ac:dyDescent="0.2">
      <c r="A284" s="3">
        <f>'2_CVaR_t3'!A284</f>
        <v>42688</v>
      </c>
      <c r="B284" s="5">
        <f>'2_CVaR_t3'!D284-1</f>
        <v>-2.4226928523634839E-2</v>
      </c>
      <c r="C284" s="5">
        <f>'Stocks Returns'!B280</f>
        <v>7.2239031770045425E-2</v>
      </c>
      <c r="D284" s="5">
        <f>'Stocks Returns'!C280</f>
        <v>-4.2745481191988288E-2</v>
      </c>
      <c r="E284" s="5">
        <f>'Stocks Returns'!D280</f>
        <v>6.0174188440222931E-3</v>
      </c>
      <c r="F284" s="5">
        <f>'Stocks Returns'!E280</f>
        <v>4.3240782885753948E-3</v>
      </c>
      <c r="G284" s="5">
        <f t="shared" si="16"/>
        <v>9.7122195219917648E-2</v>
      </c>
      <c r="H284" s="5">
        <f t="shared" si="17"/>
        <v>-6.8081759060585473E-3</v>
      </c>
      <c r="I284" s="5">
        <f t="shared" si="18"/>
        <v>4.5736017191120595E-2</v>
      </c>
      <c r="J284" s="5">
        <f t="shared" si="19"/>
        <v>2.9995328102035295E-2</v>
      </c>
    </row>
    <row r="285" spans="1:10" ht="15" customHeight="1" x14ac:dyDescent="0.2">
      <c r="A285" s="3">
        <f>'2_CVaR_t3'!A285</f>
        <v>42689</v>
      </c>
      <c r="B285" s="5">
        <f>'2_CVaR_t3'!D285-1</f>
        <v>3.6936855082598807E-3</v>
      </c>
      <c r="C285" s="5">
        <f>'Stocks Returns'!B281</f>
        <v>-1.9400352733686121E-2</v>
      </c>
      <c r="D285" s="5">
        <f>'Stocks Returns'!C281</f>
        <v>2.4240877774941438E-3</v>
      </c>
      <c r="E285" s="5">
        <f>'Stocks Returns'!D281</f>
        <v>2.61293876908546E-2</v>
      </c>
      <c r="F285" s="5">
        <f>'Stocks Returns'!E281</f>
        <v>2.6059370043054475E-2</v>
      </c>
      <c r="G285" s="5">
        <f t="shared" si="16"/>
        <v>-2.2674248491474244E-2</v>
      </c>
      <c r="H285" s="5">
        <f t="shared" si="17"/>
        <v>-3.0017084501047109E-3</v>
      </c>
      <c r="I285" s="5">
        <f t="shared" si="18"/>
        <v>2.0164900433104222E-2</v>
      </c>
      <c r="J285" s="5">
        <f t="shared" si="19"/>
        <v>2.2184508752050452E-2</v>
      </c>
    </row>
    <row r="286" spans="1:10" ht="15" customHeight="1" x14ac:dyDescent="0.2">
      <c r="A286" s="3">
        <f>'2_CVaR_t3'!A286</f>
        <v>42690</v>
      </c>
      <c r="B286" s="5">
        <f>'2_CVaR_t3'!D286-1</f>
        <v>1.1783634215744243E-2</v>
      </c>
      <c r="C286" s="5">
        <f>'Stocks Returns'!B282</f>
        <v>-6.1151079136690933E-3</v>
      </c>
      <c r="D286" s="5">
        <f>'Stocks Returns'!C282</f>
        <v>1.9218531246022685E-2</v>
      </c>
      <c r="E286" s="5">
        <f>'Stocks Returns'!D282</f>
        <v>7.0562969780643137E-3</v>
      </c>
      <c r="F286" s="5">
        <f>'Stocks Returns'!E282</f>
        <v>-1.9876325088339142E-2</v>
      </c>
      <c r="G286" s="5">
        <f t="shared" si="16"/>
        <v>-1.7547461951900503E-2</v>
      </c>
      <c r="H286" s="5">
        <f t="shared" si="17"/>
        <v>1.8078492546415373E-3</v>
      </c>
      <c r="I286" s="5">
        <f t="shared" si="18"/>
        <v>-1.2144783820238775E-2</v>
      </c>
      <c r="J286" s="5">
        <f t="shared" si="19"/>
        <v>-3.2312119998772121E-2</v>
      </c>
    </row>
    <row r="287" spans="1:10" ht="15" customHeight="1" x14ac:dyDescent="0.2">
      <c r="A287" s="3">
        <f>'2_CVaR_t3'!A287</f>
        <v>42691</v>
      </c>
      <c r="B287" s="5">
        <f>'2_CVaR_t3'!D287-1</f>
        <v>6.9374244285680398E-3</v>
      </c>
      <c r="C287" s="5">
        <f>'Stocks Returns'!B283</f>
        <v>1.4477017734346731E-2</v>
      </c>
      <c r="D287" s="5">
        <f>'Stocks Returns'!C283</f>
        <v>1.2362637362637319E-2</v>
      </c>
      <c r="E287" s="5">
        <f>'Stocks Returns'!D283</f>
        <v>-3.0464584920031346E-3</v>
      </c>
      <c r="F287" s="5">
        <f>'Stocks Returns'!E283</f>
        <v>-1.7350157728706739E-2</v>
      </c>
      <c r="G287" s="5">
        <f t="shared" si="16"/>
        <v>7.931913516423212E-3</v>
      </c>
      <c r="H287" s="5">
        <f t="shared" si="17"/>
        <v>2.1313915811417769E-3</v>
      </c>
      <c r="I287" s="5">
        <f t="shared" si="18"/>
        <v>-1.4318278984149472E-2</v>
      </c>
      <c r="J287" s="5">
        <f t="shared" si="19"/>
        <v>-2.465760364782164E-2</v>
      </c>
    </row>
    <row r="288" spans="1:10" ht="15" customHeight="1" x14ac:dyDescent="0.2">
      <c r="A288" s="3">
        <f>'2_CVaR_t3'!A288</f>
        <v>42692</v>
      </c>
      <c r="B288" s="5">
        <f>'2_CVaR_t3'!D288-1</f>
        <v>-2.9143064788416106E-3</v>
      </c>
      <c r="C288" s="5">
        <f>'Stocks Returns'!B284</f>
        <v>-1.8908312522297632E-2</v>
      </c>
      <c r="D288" s="5">
        <f>'Stocks Returns'!C284</f>
        <v>-3.083754779819925E-3</v>
      </c>
      <c r="E288" s="5">
        <f>'Stocks Returns'!D284</f>
        <v>-1.3445378151260678E-2</v>
      </c>
      <c r="F288" s="5">
        <f>'Stocks Returns'!E284</f>
        <v>2.637009860123829E-2</v>
      </c>
      <c r="G288" s="5">
        <f t="shared" si="16"/>
        <v>-1.551825664162906E-2</v>
      </c>
      <c r="H288" s="5">
        <f t="shared" si="17"/>
        <v>1.2798842482253563E-3</v>
      </c>
      <c r="I288" s="5">
        <f t="shared" si="18"/>
        <v>-8.5980163831239215E-3</v>
      </c>
      <c r="J288" s="5">
        <f t="shared" si="19"/>
        <v>2.9487936869251049E-2</v>
      </c>
    </row>
    <row r="289" spans="1:10" ht="15" customHeight="1" x14ac:dyDescent="0.2">
      <c r="A289" s="3">
        <f>'2_CVaR_t3'!A289</f>
        <v>42695</v>
      </c>
      <c r="B289" s="5">
        <f>'2_CVaR_t3'!D289-1</f>
        <v>7.1159166659695572E-3</v>
      </c>
      <c r="C289" s="5">
        <f>'Stocks Returns'!B285</f>
        <v>1.8181818181819409E-3</v>
      </c>
      <c r="D289" s="5">
        <f>'Stocks Returns'!C285</f>
        <v>1.0764662212323639E-2</v>
      </c>
      <c r="E289" s="5">
        <f>'Stocks Returns'!D285</f>
        <v>9.7568530277221122E-3</v>
      </c>
      <c r="F289" s="5">
        <f>'Stocks Returns'!E285</f>
        <v>3.5746201966041058E-2</v>
      </c>
      <c r="G289" s="5">
        <f t="shared" si="16"/>
        <v>-4.9069261951767756E-3</v>
      </c>
      <c r="H289" s="5">
        <f t="shared" si="17"/>
        <v>2.6898841622276064E-4</v>
      </c>
      <c r="I289" s="5">
        <f t="shared" si="18"/>
        <v>-1.8070124800424279E-3</v>
      </c>
      <c r="J289" s="5">
        <f t="shared" si="19"/>
        <v>2.8249872254058093E-2</v>
      </c>
    </row>
    <row r="290" spans="1:10" ht="15" customHeight="1" x14ac:dyDescent="0.2">
      <c r="A290" s="3">
        <f>'2_CVaR_t3'!A290</f>
        <v>42696</v>
      </c>
      <c r="B290" s="5">
        <f>'2_CVaR_t3'!D290-1</f>
        <v>-1.1966364472648761E-2</v>
      </c>
      <c r="C290" s="5">
        <f>'Stocks Returns'!B286</f>
        <v>-3.2667876588021727E-3</v>
      </c>
      <c r="D290" s="5">
        <f>'Stocks Returns'!C286</f>
        <v>-2.154486473252526E-2</v>
      </c>
      <c r="E290" s="5">
        <f>'Stocks Returns'!D286</f>
        <v>5.6748466257667829E-3</v>
      </c>
      <c r="F290" s="5">
        <f>'Stocks Returns'!E286</f>
        <v>-6.2553925798101151E-3</v>
      </c>
      <c r="G290" s="5">
        <f t="shared" si="16"/>
        <v>9.2519833923725078E-3</v>
      </c>
      <c r="H290" s="5">
        <f t="shared" si="17"/>
        <v>-3.7710194218932708E-3</v>
      </c>
      <c r="I290" s="5">
        <f t="shared" si="18"/>
        <v>2.5332983678385511E-2</v>
      </c>
      <c r="J290" s="5">
        <f t="shared" si="19"/>
        <v>6.4415011811640652E-3</v>
      </c>
    </row>
    <row r="291" spans="1:10" ht="15" customHeight="1" x14ac:dyDescent="0.2">
      <c r="A291" s="3">
        <f>'2_CVaR_t3'!A291</f>
        <v>42697</v>
      </c>
      <c r="B291" s="5">
        <f>'2_CVaR_t3'!D291-1</f>
        <v>-1.8666710209195303E-3</v>
      </c>
      <c r="C291" s="5">
        <f>'Stocks Returns'!B287</f>
        <v>-4.0058266569555911E-3</v>
      </c>
      <c r="D291" s="5">
        <f>'Stocks Returns'!C287</f>
        <v>-4.5039409483299542E-3</v>
      </c>
      <c r="E291" s="5">
        <f>'Stocks Returns'!D287</f>
        <v>8.2354735397285328E-3</v>
      </c>
      <c r="F291" s="5">
        <f>'Stocks Returns'!E287</f>
        <v>4.9924028652050811E-3</v>
      </c>
      <c r="G291" s="5">
        <f t="shared" si="16"/>
        <v>-1.6722781146664449E-3</v>
      </c>
      <c r="H291" s="5">
        <f t="shared" si="17"/>
        <v>-1.6923255163883147E-3</v>
      </c>
      <c r="I291" s="5">
        <f t="shared" si="18"/>
        <v>1.1368717550560313E-2</v>
      </c>
      <c r="J291" s="5">
        <f t="shared" si="19"/>
        <v>7.0016138802003261E-3</v>
      </c>
    </row>
    <row r="292" spans="1:10" ht="15" customHeight="1" x14ac:dyDescent="0.2">
      <c r="A292" s="3">
        <f>'2_CVaR_t3'!A292</f>
        <v>42698</v>
      </c>
      <c r="B292" s="5">
        <f>'2_CVaR_t3'!D292-1</f>
        <v>3.3619452249000759E-5</v>
      </c>
      <c r="C292" s="5">
        <f>'Stocks Returns'!B288</f>
        <v>0</v>
      </c>
      <c r="D292" s="5">
        <f>'Stocks Returns'!C288</f>
        <v>0</v>
      </c>
      <c r="E292" s="5">
        <f>'Stocks Returns'!D288</f>
        <v>0</v>
      </c>
      <c r="F292" s="5">
        <f>'Stocks Returns'!E288</f>
        <v>0</v>
      </c>
      <c r="G292" s="5">
        <f t="shared" si="16"/>
        <v>4.1716549628461653E-4</v>
      </c>
      <c r="H292" s="5">
        <f t="shared" si="17"/>
        <v>-3.5772302638354477E-6</v>
      </c>
      <c r="I292" s="5">
        <f t="shared" si="18"/>
        <v>2.403114536009206E-5</v>
      </c>
      <c r="J292" s="5">
        <f t="shared" si="19"/>
        <v>-1.7115738437369847E-6</v>
      </c>
    </row>
    <row r="293" spans="1:10" ht="15" customHeight="1" x14ac:dyDescent="0.2">
      <c r="A293" s="3">
        <f>'2_CVaR_t3'!A293</f>
        <v>42699</v>
      </c>
      <c r="B293" s="5">
        <f>'2_CVaR_t3'!D293-1</f>
        <v>4.0743319718210547E-3</v>
      </c>
      <c r="C293" s="5">
        <f>'Stocks Returns'!B289</f>
        <v>6.9469835466178242E-3</v>
      </c>
      <c r="D293" s="5">
        <f>'Stocks Returns'!C289</f>
        <v>7.0378283272589659E-3</v>
      </c>
      <c r="E293" s="5">
        <f>'Stocks Returns'!D289</f>
        <v>-4.5378913931326537E-4</v>
      </c>
      <c r="F293" s="5">
        <f>'Stocks Returns'!E289</f>
        <v>-1.1879049676025821E-2</v>
      </c>
      <c r="G293" s="5">
        <f t="shared" si="16"/>
        <v>3.2892178281105329E-3</v>
      </c>
      <c r="H293" s="5">
        <f t="shared" si="17"/>
        <v>1.0481219257985784E-3</v>
      </c>
      <c r="I293" s="5">
        <f t="shared" si="18"/>
        <v>-7.0410816462671095E-3</v>
      </c>
      <c r="J293" s="5">
        <f t="shared" si="19"/>
        <v>-1.6156718107698465E-2</v>
      </c>
    </row>
    <row r="294" spans="1:10" ht="15" customHeight="1" x14ac:dyDescent="0.2">
      <c r="A294" s="3">
        <f>'2_CVaR_t3'!A294</f>
        <v>42702</v>
      </c>
      <c r="B294" s="5">
        <f>'2_CVaR_t3'!D294-1</f>
        <v>-7.7977408440329521E-3</v>
      </c>
      <c r="C294" s="5">
        <f>'Stocks Returns'!B290</f>
        <v>-1.1619462599854802E-2</v>
      </c>
      <c r="D294" s="5">
        <f>'Stocks Returns'!C290</f>
        <v>-1.3103706476974897E-2</v>
      </c>
      <c r="E294" s="5">
        <f>'Stocks Returns'!D290</f>
        <v>-2.7239709443097615E-3</v>
      </c>
      <c r="F294" s="5">
        <f>'Stocks Returns'!E290</f>
        <v>-5.464480874316946E-3</v>
      </c>
      <c r="G294" s="5">
        <f t="shared" si="16"/>
        <v>-3.3046170852497753E-3</v>
      </c>
      <c r="H294" s="5">
        <f t="shared" si="17"/>
        <v>-1.5054847441467439E-3</v>
      </c>
      <c r="I294" s="5">
        <f t="shared" si="18"/>
        <v>1.0113557153831479E-2</v>
      </c>
      <c r="J294" s="5">
        <f t="shared" si="19"/>
        <v>2.8210981231968548E-3</v>
      </c>
    </row>
    <row r="295" spans="1:10" ht="15" customHeight="1" x14ac:dyDescent="0.2">
      <c r="A295" s="3">
        <f>'2_CVaR_t3'!A295</f>
        <v>42703</v>
      </c>
      <c r="B295" s="5">
        <f>'2_CVaR_t3'!D295-1</f>
        <v>7.1699424183391258E-4</v>
      </c>
      <c r="C295" s="5">
        <f>'Stocks Returns'!B291</f>
        <v>1.5797207935341673E-2</v>
      </c>
      <c r="D295" s="5">
        <f>'Stocks Returns'!C291</f>
        <v>8.8517956499756245E-4</v>
      </c>
      <c r="E295" s="5">
        <f>'Stocks Returns'!D291</f>
        <v>1.9726858877084918E-3</v>
      </c>
      <c r="F295" s="5">
        <f>'Stocks Returns'!E291</f>
        <v>-2.7912087912087991E-2</v>
      </c>
      <c r="G295" s="5">
        <f t="shared" si="16"/>
        <v>1.5525211495954525E-2</v>
      </c>
      <c r="H295" s="5">
        <f t="shared" si="17"/>
        <v>-1.3078588714051666E-4</v>
      </c>
      <c r="I295" s="5">
        <f t="shared" si="18"/>
        <v>8.7859445248562201E-4</v>
      </c>
      <c r="J295" s="5">
        <f t="shared" si="19"/>
        <v>-2.8636959350396042E-2</v>
      </c>
    </row>
    <row r="296" spans="1:10" ht="15" customHeight="1" x14ac:dyDescent="0.2">
      <c r="A296" s="3">
        <f>'2_CVaR_t3'!A296</f>
        <v>42704</v>
      </c>
      <c r="B296" s="5">
        <f>'2_CVaR_t3'!D296-1</f>
        <v>-1.3173532167314872E-2</v>
      </c>
      <c r="C296" s="5">
        <f>'Stocks Returns'!B292</f>
        <v>-2.0253164556962022E-2</v>
      </c>
      <c r="D296" s="5">
        <f>'Stocks Returns'!C292</f>
        <v>-2.3120656980417098E-2</v>
      </c>
      <c r="E296" s="5">
        <f>'Stocks Returns'!D292</f>
        <v>2.2716946842344932E-3</v>
      </c>
      <c r="F296" s="5">
        <f>'Stocks Returns'!E292</f>
        <v>9.6992991182455413E-2</v>
      </c>
      <c r="G296" s="5">
        <f t="shared" si="16"/>
        <v>-6.5170029350262466E-3</v>
      </c>
      <c r="H296" s="5">
        <f t="shared" si="17"/>
        <v>-3.5584484252917312E-3</v>
      </c>
      <c r="I296" s="5">
        <f t="shared" si="18"/>
        <v>2.3904972579810443E-2</v>
      </c>
      <c r="J296" s="5">
        <f t="shared" si="19"/>
        <v>0.11096733216531306</v>
      </c>
    </row>
    <row r="297" spans="1:10" ht="15" customHeight="1" x14ac:dyDescent="0.2">
      <c r="A297" s="3">
        <f>'2_CVaR_t3'!A297</f>
        <v>42705</v>
      </c>
      <c r="B297" s="5">
        <f>'2_CVaR_t3'!D297-1</f>
        <v>-2.0591082097926261E-2</v>
      </c>
      <c r="C297" s="5">
        <f>'Stocks Returns'!B293</f>
        <v>2.2148394241416902E-3</v>
      </c>
      <c r="D297" s="5">
        <f>'Stocks Returns'!C293</f>
        <v>-2.444386963269507E-2</v>
      </c>
      <c r="E297" s="5">
        <f>'Stocks Returns'!D293</f>
        <v>-7.4796010879419894E-2</v>
      </c>
      <c r="F297" s="5">
        <f>'Stocks Returns'!E293</f>
        <v>-6.1830173124485244E-3</v>
      </c>
      <c r="G297" s="5">
        <f t="shared" si="16"/>
        <v>2.343136635371066E-2</v>
      </c>
      <c r="H297" s="5">
        <f t="shared" si="17"/>
        <v>6.1070969207702545E-3</v>
      </c>
      <c r="I297" s="5">
        <f t="shared" si="18"/>
        <v>-4.1026303316814727E-2</v>
      </c>
      <c r="J297" s="5">
        <f t="shared" si="19"/>
        <v>1.5640712445398053E-2</v>
      </c>
    </row>
    <row r="298" spans="1:10" ht="15" customHeight="1" x14ac:dyDescent="0.2">
      <c r="A298" s="3">
        <f>'2_CVaR_t3'!A298</f>
        <v>42706</v>
      </c>
      <c r="B298" s="5">
        <f>'2_CVaR_t3'!D298-1</f>
        <v>3.4180308137006232E-3</v>
      </c>
      <c r="C298" s="5">
        <f>'Stocks Returns'!B294</f>
        <v>-2.025782688766109E-2</v>
      </c>
      <c r="D298" s="5">
        <f>'Stocks Returns'!C294</f>
        <v>3.844624154845544E-3</v>
      </c>
      <c r="E298" s="5">
        <f>'Stocks Returns'!D294</f>
        <v>1.339212804180967E-2</v>
      </c>
      <c r="F298" s="5">
        <f>'Stocks Returns'!E294</f>
        <v>-2.0738282870178537E-3</v>
      </c>
      <c r="G298" s="5">
        <f t="shared" si="16"/>
        <v>-2.3253733574481499E-2</v>
      </c>
      <c r="H298" s="5">
        <f t="shared" si="17"/>
        <v>-1.1728023606577802E-3</v>
      </c>
      <c r="I298" s="5">
        <f t="shared" si="18"/>
        <v>7.8786608438095491E-3</v>
      </c>
      <c r="J298" s="5">
        <f t="shared" si="19"/>
        <v>-5.6569866726842244E-3</v>
      </c>
    </row>
    <row r="299" spans="1:10" ht="15" customHeight="1" x14ac:dyDescent="0.2">
      <c r="A299" s="3">
        <f>'2_CVaR_t3'!A299</f>
        <v>42709</v>
      </c>
      <c r="B299" s="5">
        <f>'2_CVaR_t3'!D299-1</f>
        <v>1.3847573125226997E-2</v>
      </c>
      <c r="C299" s="5">
        <f>'Stocks Returns'!B295</f>
        <v>2.969924812030067E-2</v>
      </c>
      <c r="D299" s="5">
        <f>'Stocks Returns'!C295</f>
        <v>2.0998415213946187E-2</v>
      </c>
      <c r="E299" s="5">
        <f>'Stocks Returns'!D295</f>
        <v>1.9016921837228029E-2</v>
      </c>
      <c r="F299" s="5">
        <f>'Stocks Returns'!E295</f>
        <v>1.5793848711554537E-2</v>
      </c>
      <c r="G299" s="5">
        <f t="shared" si="16"/>
        <v>1.6185476746157036E-2</v>
      </c>
      <c r="H299" s="5">
        <f t="shared" si="17"/>
        <v>5.3010295221588358E-4</v>
      </c>
      <c r="I299" s="5">
        <f t="shared" si="18"/>
        <v>-3.5611297460789691E-3</v>
      </c>
      <c r="J299" s="5">
        <f t="shared" si="19"/>
        <v>1.173955404763144E-3</v>
      </c>
    </row>
    <row r="300" spans="1:10" ht="15" customHeight="1" x14ac:dyDescent="0.2">
      <c r="A300" s="3">
        <f>'2_CVaR_t3'!A300</f>
        <v>42710</v>
      </c>
      <c r="B300" s="5">
        <f>'2_CVaR_t3'!D300-1</f>
        <v>-1.1112346095261127E-3</v>
      </c>
      <c r="C300" s="5">
        <f>'Stocks Returns'!B296</f>
        <v>1.4603870025556631E-2</v>
      </c>
      <c r="D300" s="5">
        <f>'Stocks Returns'!C296</f>
        <v>-2.5869874531109227E-3</v>
      </c>
      <c r="E300" s="5">
        <f>'Stocks Returns'!D296</f>
        <v>4.1119721651114993E-3</v>
      </c>
      <c r="F300" s="5">
        <f>'Stocks Returns'!E296</f>
        <v>2.0867430441898538E-2</v>
      </c>
      <c r="G300" s="5">
        <f t="shared" si="16"/>
        <v>1.617558475792568E-2</v>
      </c>
      <c r="H300" s="5">
        <f t="shared" si="17"/>
        <v>-8.9451621104228839E-4</v>
      </c>
      <c r="I300" s="5">
        <f t="shared" si="18"/>
        <v>6.0091879778784944E-3</v>
      </c>
      <c r="J300" s="5">
        <f t="shared" si="19"/>
        <v>2.2077224649015195E-2</v>
      </c>
    </row>
    <row r="301" spans="1:10" ht="15" customHeight="1" x14ac:dyDescent="0.2">
      <c r="A301" s="3">
        <f>'2_CVaR_t3'!A301</f>
        <v>42711</v>
      </c>
      <c r="B301" s="5">
        <f>'2_CVaR_t3'!D301-1</f>
        <v>1.7945787555833981E-2</v>
      </c>
      <c r="C301" s="5">
        <f>'Stocks Returns'!B297</f>
        <v>3.6344008636200131E-2</v>
      </c>
      <c r="D301" s="5">
        <f>'Stocks Returns'!C297</f>
        <v>2.8530670470756192E-2</v>
      </c>
      <c r="E301" s="5">
        <f>'Stocks Returns'!D297</f>
        <v>1.5908017010552777E-2</v>
      </c>
      <c r="F301" s="5">
        <f>'Stocks Returns'!E297</f>
        <v>0</v>
      </c>
      <c r="G301" s="5">
        <f t="shared" si="16"/>
        <v>1.8697317182416757E-2</v>
      </c>
      <c r="H301" s="5">
        <f t="shared" si="17"/>
        <v>1.9910426095995463E-3</v>
      </c>
      <c r="I301" s="5">
        <f t="shared" si="18"/>
        <v>-1.3375441568695568E-2</v>
      </c>
      <c r="J301" s="5">
        <f t="shared" si="19"/>
        <v>-1.8956699752319776E-2</v>
      </c>
    </row>
    <row r="302" spans="1:10" ht="15" customHeight="1" x14ac:dyDescent="0.2">
      <c r="A302" s="3">
        <f>'2_CVaR_t3'!A302</f>
        <v>42712</v>
      </c>
      <c r="B302" s="5">
        <f>'2_CVaR_t3'!D302-1</f>
        <v>7.3748279315277721E-4</v>
      </c>
      <c r="C302" s="5">
        <f>'Stocks Returns'!B298</f>
        <v>2.6041666666666741E-2</v>
      </c>
      <c r="D302" s="5">
        <f>'Stocks Returns'!C298</f>
        <v>-3.7826251418482393E-4</v>
      </c>
      <c r="E302" s="5">
        <f>'Stocks Returns'!D298</f>
        <v>1.0697674418604697E-2</v>
      </c>
      <c r="F302" s="5">
        <f>'Stocks Returns'!E298</f>
        <v>-2.4048096192383905E-3</v>
      </c>
      <c r="G302" s="5">
        <f t="shared" si="16"/>
        <v>2.5749008169063198E-2</v>
      </c>
      <c r="H302" s="5">
        <f t="shared" si="17"/>
        <v>-1.4245808098205153E-3</v>
      </c>
      <c r="I302" s="5">
        <f t="shared" si="18"/>
        <v>9.5700600729347347E-3</v>
      </c>
      <c r="J302" s="5">
        <f t="shared" si="19"/>
        <v>-3.1513624221806581E-3</v>
      </c>
    </row>
    <row r="303" spans="1:10" ht="15" customHeight="1" x14ac:dyDescent="0.2">
      <c r="A303" s="3">
        <f>'2_CVaR_t3'!A303</f>
        <v>42713</v>
      </c>
      <c r="B303" s="5">
        <f>'2_CVaR_t3'!D303-1</f>
        <v>-1.863741006868147E-3</v>
      </c>
      <c r="C303" s="5">
        <f>'Stocks Returns'!B299</f>
        <v>-1.5228426395939021E-2</v>
      </c>
      <c r="D303" s="5">
        <f>'Stocks Returns'!C299</f>
        <v>-1.765893037335986E-3</v>
      </c>
      <c r="E303" s="5">
        <f>'Stocks Returns'!D299</f>
        <v>-1.0124252185918059E-2</v>
      </c>
      <c r="F303" s="5">
        <f>'Stocks Returns'!E299</f>
        <v>1.988750502209724E-2</v>
      </c>
      <c r="G303" s="5">
        <f t="shared" si="16"/>
        <v>-1.2897832680468147E-2</v>
      </c>
      <c r="H303" s="5">
        <f t="shared" si="17"/>
        <v>1.0413817139707298E-3</v>
      </c>
      <c r="I303" s="5">
        <f t="shared" si="18"/>
        <v>-6.9958021986911978E-3</v>
      </c>
      <c r="J303" s="5">
        <f t="shared" si="19"/>
        <v>2.189361544193362E-2</v>
      </c>
    </row>
    <row r="304" spans="1:10" ht="15" customHeight="1" x14ac:dyDescent="0.2">
      <c r="A304" s="3">
        <f>'2_CVaR_t3'!A304</f>
        <v>42716</v>
      </c>
      <c r="B304" s="5">
        <f>'2_CVaR_t3'!D304-1</f>
        <v>-5.8847125493761698E-3</v>
      </c>
      <c r="C304" s="5">
        <f>'Stocks Returns'!B300</f>
        <v>-1.7869415807560296E-2</v>
      </c>
      <c r="D304" s="5">
        <f>'Stocks Returns'!C300</f>
        <v>-8.0869345463735476E-3</v>
      </c>
      <c r="E304" s="5">
        <f>'Stocks Returns'!D300</f>
        <v>-1.4256934759026785E-2</v>
      </c>
      <c r="F304" s="5">
        <f>'Stocks Returns'!E300</f>
        <v>1.2014969470159453E-2</v>
      </c>
      <c r="G304" s="5">
        <f t="shared" si="16"/>
        <v>-1.1483799030441067E-2</v>
      </c>
      <c r="H304" s="5">
        <f t="shared" si="17"/>
        <v>6.7722402939977312E-4</v>
      </c>
      <c r="I304" s="5">
        <f t="shared" si="18"/>
        <v>-4.5494608656201276E-3</v>
      </c>
      <c r="J304" s="5">
        <f t="shared" si="19"/>
        <v>1.8276146480118657E-2</v>
      </c>
    </row>
    <row r="305" spans="1:10" ht="15" customHeight="1" x14ac:dyDescent="0.2">
      <c r="A305" s="3">
        <f>'2_CVaR_t3'!A305</f>
        <v>42717</v>
      </c>
      <c r="B305" s="5">
        <f>'2_CVaR_t3'!D305-1</f>
        <v>7.2243211549476438E-3</v>
      </c>
      <c r="C305" s="5">
        <f>'Stocks Returns'!B301</f>
        <v>6.6480055983204611E-3</v>
      </c>
      <c r="D305" s="5">
        <f>'Stocks Returns'!C301</f>
        <v>8.9171974522292974E-3</v>
      </c>
      <c r="E305" s="5">
        <f>'Stocks Returns'!D301</f>
        <v>2.3423989938688772E-2</v>
      </c>
      <c r="F305" s="5">
        <f>'Stocks Returns'!E301</f>
        <v>2.4523160762942808E-2</v>
      </c>
      <c r="G305" s="5">
        <f t="shared" si="16"/>
        <v>-1.8642492531848603E-4</v>
      </c>
      <c r="H305" s="5">
        <f t="shared" si="17"/>
        <v>-1.7390725928294517E-3</v>
      </c>
      <c r="I305" s="5">
        <f t="shared" si="18"/>
        <v>1.168275542520399E-2</v>
      </c>
      <c r="J305" s="5">
        <f t="shared" si="19"/>
        <v>1.691211541211643E-2</v>
      </c>
    </row>
    <row r="306" spans="1:10" ht="15" customHeight="1" x14ac:dyDescent="0.2">
      <c r="A306" s="3">
        <f>'2_CVaR_t3'!A306</f>
        <v>42718</v>
      </c>
      <c r="B306" s="5">
        <f>'2_CVaR_t3'!D306-1</f>
        <v>-5.4502500327979764E-4</v>
      </c>
      <c r="C306" s="5">
        <f>'Stocks Returns'!B302</f>
        <v>-3.1282586027111536E-3</v>
      </c>
      <c r="D306" s="5">
        <f>'Stocks Returns'!C302</f>
        <v>-8.8383838383843116E-4</v>
      </c>
      <c r="E306" s="5">
        <f>'Stocks Returns'!D302</f>
        <v>-7.680491551458335E-4</v>
      </c>
      <c r="F306" s="5">
        <f>'Stocks Returns'!E302</f>
        <v>-2.1846504559270508E-2</v>
      </c>
      <c r="G306" s="5">
        <f t="shared" si="16"/>
        <v>-2.1275484116036808E-3</v>
      </c>
      <c r="H306" s="5">
        <f t="shared" si="17"/>
        <v>-3.0180550183654372E-5</v>
      </c>
      <c r="I306" s="5">
        <f t="shared" si="18"/>
        <v>2.0274713536817032E-4</v>
      </c>
      <c r="J306" s="5">
        <f t="shared" si="19"/>
        <v>-2.1235883848677171E-2</v>
      </c>
    </row>
    <row r="307" spans="1:10" ht="15" customHeight="1" x14ac:dyDescent="0.2">
      <c r="A307" s="3">
        <f>'2_CVaR_t3'!A307</f>
        <v>42719</v>
      </c>
      <c r="B307" s="5">
        <f>'2_CVaR_t3'!D307-1</f>
        <v>3.7789692480021397E-3</v>
      </c>
      <c r="C307" s="5">
        <f>'Stocks Returns'!B303</f>
        <v>5.9274755927476441E-3</v>
      </c>
      <c r="D307" s="5">
        <f>'Stocks Returns'!C303</f>
        <v>4.6758498673069582E-3</v>
      </c>
      <c r="E307" s="5">
        <f>'Stocks Returns'!D303</f>
        <v>1.1990776325903063E-2</v>
      </c>
      <c r="F307" s="5">
        <f>'Stocks Returns'!E303</f>
        <v>4.8553117110119448E-3</v>
      </c>
      <c r="G307" s="5">
        <f t="shared" si="16"/>
        <v>2.5675738715294073E-3</v>
      </c>
      <c r="H307" s="5">
        <f t="shared" si="17"/>
        <v>-8.762902859800175E-4</v>
      </c>
      <c r="I307" s="5">
        <f t="shared" si="18"/>
        <v>5.8867497163713582E-3</v>
      </c>
      <c r="J307" s="5">
        <f t="shared" si="19"/>
        <v>8.902015864059639E-4</v>
      </c>
    </row>
    <row r="308" spans="1:10" ht="15" customHeight="1" x14ac:dyDescent="0.2">
      <c r="A308" s="3">
        <f>'2_CVaR_t3'!A308</f>
        <v>42720</v>
      </c>
      <c r="B308" s="5">
        <f>'2_CVaR_t3'!D308-1</f>
        <v>-1.0056184180338157E-2</v>
      </c>
      <c r="C308" s="5">
        <f>'Stocks Returns'!B304</f>
        <v>-1.5944540727902967E-2</v>
      </c>
      <c r="D308" s="5">
        <f>'Stocks Returns'!C304</f>
        <v>-1.4465408805031554E-2</v>
      </c>
      <c r="E308" s="5">
        <f>'Stocks Returns'!D304</f>
        <v>-1.9747835333434605E-2</v>
      </c>
      <c r="F308" s="5">
        <f>'Stocks Returns'!E304</f>
        <v>3.8654812524159254E-3</v>
      </c>
      <c r="G308" s="5">
        <f t="shared" si="16"/>
        <v>-5.3521262936155438E-3</v>
      </c>
      <c r="H308" s="5">
        <f t="shared" si="17"/>
        <v>4.785925326230428E-4</v>
      </c>
      <c r="I308" s="5">
        <f t="shared" si="18"/>
        <v>-3.2150926476674294E-3</v>
      </c>
      <c r="J308" s="5">
        <f t="shared" si="19"/>
        <v>1.4540986834688347E-2</v>
      </c>
    </row>
    <row r="309" spans="1:10" ht="15" customHeight="1" x14ac:dyDescent="0.2">
      <c r="A309" s="3">
        <f>'2_CVaR_t3'!A309</f>
        <v>42723</v>
      </c>
      <c r="B309" s="5">
        <f>'2_CVaR_t3'!D309-1</f>
        <v>-1.1742238629153245E-3</v>
      </c>
      <c r="C309" s="5">
        <f>'Stocks Returns'!B305</f>
        <v>-7.7492074674180289E-3</v>
      </c>
      <c r="D309" s="5">
        <f>'Stocks Returns'!C305</f>
        <v>-3.1908104658583403E-3</v>
      </c>
      <c r="E309" s="5">
        <f>'Stocks Returns'!D305</f>
        <v>7.4384007438401678E-3</v>
      </c>
      <c r="F309" s="5">
        <f>'Stocks Returns'!E305</f>
        <v>7.7011936850213125E-4</v>
      </c>
      <c r="G309" s="5">
        <f t="shared" si="16"/>
        <v>-6.113970058395082E-3</v>
      </c>
      <c r="H309" s="5">
        <f t="shared" si="17"/>
        <v>-1.4050235510318265E-3</v>
      </c>
      <c r="I309" s="5">
        <f t="shared" si="18"/>
        <v>9.4386781673395682E-3</v>
      </c>
      <c r="J309" s="5">
        <f t="shared" si="19"/>
        <v>2.0465699706715208E-3</v>
      </c>
    </row>
    <row r="310" spans="1:10" ht="15" customHeight="1" x14ac:dyDescent="0.2">
      <c r="A310" s="3">
        <f>'2_CVaR_t3'!A310</f>
        <v>42724</v>
      </c>
      <c r="B310" s="5">
        <f>'2_CVaR_t3'!D310-1</f>
        <v>2.3484432850775505E-3</v>
      </c>
      <c r="C310" s="5">
        <f>'Stocks Returns'!B306</f>
        <v>1.1359602413915315E-2</v>
      </c>
      <c r="D310" s="5">
        <f>'Stocks Returns'!C306</f>
        <v>3.3290653008963833E-3</v>
      </c>
      <c r="E310" s="5">
        <f>'Stocks Returns'!D306</f>
        <v>4.4608521765880926E-3</v>
      </c>
      <c r="F310" s="5">
        <f>'Stocks Returns'!E306</f>
        <v>-8.2724124663331455E-3</v>
      </c>
      <c r="G310" s="5">
        <f t="shared" si="16"/>
        <v>9.4423410368582195E-3</v>
      </c>
      <c r="H310" s="5">
        <f t="shared" si="17"/>
        <v>-1.0381663856352981E-4</v>
      </c>
      <c r="I310" s="5">
        <f t="shared" si="18"/>
        <v>6.9742022409329928E-4</v>
      </c>
      <c r="J310" s="5">
        <f t="shared" si="19"/>
        <v>-1.0723713511020338E-2</v>
      </c>
    </row>
    <row r="311" spans="1:10" ht="15" customHeight="1" x14ac:dyDescent="0.2">
      <c r="A311" s="3">
        <f>'2_CVaR_t3'!A311</f>
        <v>42725</v>
      </c>
      <c r="B311" s="5">
        <f>'2_CVaR_t3'!D311-1</f>
        <v>-1.7657321071811172E-3</v>
      </c>
      <c r="C311" s="5">
        <f>'Stocks Returns'!B307</f>
        <v>-1.7550017550016506E-3</v>
      </c>
      <c r="D311" s="5">
        <f>'Stocks Returns'!C307</f>
        <v>-2.8075548749362245E-3</v>
      </c>
      <c r="E311" s="5">
        <f>'Stocks Returns'!D307</f>
        <v>-1.9908116385910501E-3</v>
      </c>
      <c r="F311" s="5">
        <f>'Stocks Returns'!E307</f>
        <v>-1.3579049466537763E-3</v>
      </c>
      <c r="G311" s="5">
        <f t="shared" si="16"/>
        <v>4.767530743253548E-4</v>
      </c>
      <c r="H311" s="5">
        <f t="shared" si="17"/>
        <v>-1.4547578667448591E-4</v>
      </c>
      <c r="I311" s="5">
        <f t="shared" si="18"/>
        <v>9.7727837412647572E-4</v>
      </c>
      <c r="J311" s="5">
        <f t="shared" si="19"/>
        <v>5.4449063954494555E-4</v>
      </c>
    </row>
    <row r="312" spans="1:10" ht="15" customHeight="1" x14ac:dyDescent="0.2">
      <c r="A312" s="3">
        <f>'2_CVaR_t3'!A312</f>
        <v>42726</v>
      </c>
      <c r="B312" s="5">
        <f>'2_CVaR_t3'!D312-1</f>
        <v>-1.4688271903150474E-3</v>
      </c>
      <c r="C312" s="5">
        <f>'Stocks Returns'!B308</f>
        <v>-1.0900140646976197E-2</v>
      </c>
      <c r="D312" s="5">
        <f>'Stocks Returns'!C308</f>
        <v>-3.0714102892244188E-3</v>
      </c>
      <c r="E312" s="5">
        <f>'Stocks Returns'!D308</f>
        <v>3.2223415682062218E-3</v>
      </c>
      <c r="F312" s="5">
        <f>'Stocks Returns'!E308</f>
        <v>1.1655011655011815E-3</v>
      </c>
      <c r="G312" s="5">
        <f t="shared" si="16"/>
        <v>-8.9678050680171636E-3</v>
      </c>
      <c r="H312" s="5">
        <f t="shared" si="17"/>
        <v>-8.4918213698321685E-4</v>
      </c>
      <c r="I312" s="5">
        <f t="shared" si="18"/>
        <v>5.7046423816533073E-3</v>
      </c>
      <c r="J312" s="5">
        <f t="shared" si="19"/>
        <v>2.7537064673757296E-3</v>
      </c>
    </row>
    <row r="313" spans="1:10" ht="15" customHeight="1" x14ac:dyDescent="0.2">
      <c r="A313" s="3">
        <f>'2_CVaR_t3'!A313</f>
        <v>42727</v>
      </c>
      <c r="B313" s="5">
        <f>'2_CVaR_t3'!D313-1</f>
        <v>1.9204345193117867E-3</v>
      </c>
      <c r="C313" s="5">
        <f>'Stocks Returns'!B309</f>
        <v>-4.6214006398862528E-3</v>
      </c>
      <c r="D313" s="5">
        <f>'Stocks Returns'!C309</f>
        <v>3.2092426187420031E-3</v>
      </c>
      <c r="E313" s="5">
        <f>'Stocks Returns'!D309</f>
        <v>3.0590394616103467E-4</v>
      </c>
      <c r="F313" s="5">
        <f>'Stocks Returns'!E309</f>
        <v>-3.2984090027163848E-3</v>
      </c>
      <c r="G313" s="5">
        <f t="shared" si="16"/>
        <v>-6.1070286672864453E-3</v>
      </c>
      <c r="H313" s="5">
        <f t="shared" si="17"/>
        <v>4.1043591870288873E-4</v>
      </c>
      <c r="I313" s="5">
        <f t="shared" si="18"/>
        <v>-2.7572296151964007E-3</v>
      </c>
      <c r="J313" s="5">
        <f t="shared" si="19"/>
        <v>-5.2967832409746875E-3</v>
      </c>
    </row>
    <row r="314" spans="1:10" ht="15" customHeight="1" x14ac:dyDescent="0.2">
      <c r="A314" s="3">
        <f>'2_CVaR_t3'!A314</f>
        <v>42730</v>
      </c>
      <c r="B314" s="5">
        <f>'2_CVaR_t3'!D314-1</f>
        <v>3.3619452249000759E-5</v>
      </c>
      <c r="C314" s="5">
        <f>'Stocks Returns'!B310</f>
        <v>0</v>
      </c>
      <c r="D314" s="5">
        <f>'Stocks Returns'!C310</f>
        <v>0</v>
      </c>
      <c r="E314" s="5">
        <f>'Stocks Returns'!D310</f>
        <v>0</v>
      </c>
      <c r="F314" s="5">
        <f>'Stocks Returns'!E310</f>
        <v>0</v>
      </c>
      <c r="G314" s="5">
        <f t="shared" si="16"/>
        <v>4.1716549628461653E-4</v>
      </c>
      <c r="H314" s="5">
        <f t="shared" si="17"/>
        <v>-3.5772302638354477E-6</v>
      </c>
      <c r="I314" s="5">
        <f t="shared" si="18"/>
        <v>2.403114536009206E-5</v>
      </c>
      <c r="J314" s="5">
        <f t="shared" si="19"/>
        <v>-1.7115738437369847E-6</v>
      </c>
    </row>
    <row r="315" spans="1:10" ht="15" customHeight="1" x14ac:dyDescent="0.2">
      <c r="A315" s="3">
        <f>'2_CVaR_t3'!A315</f>
        <v>42731</v>
      </c>
      <c r="B315" s="5">
        <f>'2_CVaR_t3'!D315-1</f>
        <v>1.5171922368348856E-3</v>
      </c>
      <c r="C315" s="5">
        <f>'Stocks Returns'!B311</f>
        <v>4.2857142857142261E-3</v>
      </c>
      <c r="D315" s="5">
        <f>'Stocks Returns'!C311</f>
        <v>2.5591810620599897E-3</v>
      </c>
      <c r="E315" s="5">
        <f>'Stocks Returns'!D311</f>
        <v>0</v>
      </c>
      <c r="F315" s="5">
        <f>'Stocks Returns'!E311</f>
        <v>4.4773213938096301E-3</v>
      </c>
      <c r="G315" s="5">
        <f t="shared" si="16"/>
        <v>3.2067433902010318E-3</v>
      </c>
      <c r="H315" s="5">
        <f t="shared" si="17"/>
        <v>3.5775919910166487E-4</v>
      </c>
      <c r="I315" s="5">
        <f t="shared" si="18"/>
        <v>-2.4033575374905005E-3</v>
      </c>
      <c r="J315" s="5">
        <f t="shared" si="19"/>
        <v>2.9056656104703375E-3</v>
      </c>
    </row>
    <row r="316" spans="1:10" ht="15" customHeight="1" x14ac:dyDescent="0.2">
      <c r="A316" s="3">
        <f>'2_CVaR_t3'!A316</f>
        <v>42732</v>
      </c>
      <c r="B316" s="5">
        <f>'2_CVaR_t3'!D316-1</f>
        <v>-1.2995467413045025E-3</v>
      </c>
      <c r="C316" s="5">
        <f>'Stocks Returns'!B312</f>
        <v>-8.1792318634423822E-3</v>
      </c>
      <c r="D316" s="5">
        <f>'Stocks Returns'!C312</f>
        <v>-6.3816209317157924E-4</v>
      </c>
      <c r="E316" s="5">
        <f>'Stocks Returns'!D312</f>
        <v>-1.1162079510703471E-2</v>
      </c>
      <c r="F316" s="5">
        <f>'Stocks Returns'!E312</f>
        <v>-1.6085271317829442E-2</v>
      </c>
      <c r="G316" s="5">
        <f t="shared" si="16"/>
        <v>-6.4176102816771198E-3</v>
      </c>
      <c r="H316" s="5">
        <f t="shared" si="17"/>
        <v>1.3332848839607845E-3</v>
      </c>
      <c r="I316" s="5">
        <f t="shared" si="18"/>
        <v>-8.9567515902787935E-3</v>
      </c>
      <c r="J316" s="5">
        <f t="shared" si="19"/>
        <v>-1.4676201723664101E-2</v>
      </c>
    </row>
    <row r="317" spans="1:10" ht="15" customHeight="1" x14ac:dyDescent="0.2">
      <c r="A317" s="3">
        <f>'2_CVaR_t3'!A317</f>
        <v>42733</v>
      </c>
      <c r="B317" s="5">
        <f>'2_CVaR_t3'!D317-1</f>
        <v>3.7582267116587076E-4</v>
      </c>
      <c r="C317" s="5">
        <f>'Stocks Returns'!B313</f>
        <v>-7.1710290426676426E-3</v>
      </c>
      <c r="D317" s="5">
        <f>'Stocks Returns'!C313</f>
        <v>3.8314176245202169E-4</v>
      </c>
      <c r="E317" s="5">
        <f>'Stocks Returns'!D313</f>
        <v>1.3916808411937875E-3</v>
      </c>
      <c r="F317" s="5">
        <f>'Stocks Returns'!E313</f>
        <v>-4.5302343903881326E-3</v>
      </c>
      <c r="G317" s="5">
        <f t="shared" si="16"/>
        <v>-7.0989647065898666E-3</v>
      </c>
      <c r="H317" s="5">
        <f t="shared" si="17"/>
        <v>-1.2739374839065246E-4</v>
      </c>
      <c r="I317" s="5">
        <f t="shared" si="18"/>
        <v>8.5580671634112127E-4</v>
      </c>
      <c r="J317" s="5">
        <f t="shared" si="19"/>
        <v>-4.8940717511100924E-3</v>
      </c>
    </row>
    <row r="318" spans="1:10" ht="15" customHeight="1" x14ac:dyDescent="0.2">
      <c r="A318" s="3">
        <f>'2_CVaR_t3'!A318</f>
        <v>42734</v>
      </c>
      <c r="B318" s="5">
        <f>'2_CVaR_t3'!D318-1</f>
        <v>-3.0734707221707902E-3</v>
      </c>
      <c r="C318" s="5">
        <f>'Stocks Returns'!B314</f>
        <v>-1.0111953773925597E-2</v>
      </c>
      <c r="D318" s="5">
        <f>'Stocks Returns'!C314</f>
        <v>-3.9576152176689083E-3</v>
      </c>
      <c r="E318" s="5">
        <f>'Stocks Returns'!D314</f>
        <v>-9.4193946880790635E-3</v>
      </c>
      <c r="F318" s="5">
        <f>'Stocks Returns'!E314</f>
        <v>-7.9145231499802016E-3</v>
      </c>
      <c r="G318" s="5">
        <f t="shared" si="16"/>
        <v>-6.5613857706352694E-3</v>
      </c>
      <c r="H318" s="5">
        <f t="shared" si="17"/>
        <v>6.4181829350013972E-4</v>
      </c>
      <c r="I318" s="5">
        <f t="shared" si="18"/>
        <v>-4.31161193690333E-3</v>
      </c>
      <c r="J318" s="5">
        <f t="shared" si="19"/>
        <v>-4.6282543305515653E-3</v>
      </c>
    </row>
    <row r="319" spans="1:10" ht="15" customHeight="1" x14ac:dyDescent="0.2">
      <c r="A319" s="3">
        <f>'2_CVaR_t3'!A319</f>
        <v>42737</v>
      </c>
      <c r="B319" s="5">
        <f>'2_CVaR_t3'!D319-1</f>
        <v>3.3619452249000759E-5</v>
      </c>
      <c r="C319" s="5">
        <f>'Stocks Returns'!B315</f>
        <v>0</v>
      </c>
      <c r="D319" s="5">
        <f>'Stocks Returns'!C315</f>
        <v>0</v>
      </c>
      <c r="E319" s="5">
        <f>'Stocks Returns'!D315</f>
        <v>0</v>
      </c>
      <c r="F319" s="5">
        <f>'Stocks Returns'!E315</f>
        <v>0</v>
      </c>
      <c r="G319" s="5">
        <f t="shared" si="16"/>
        <v>4.1716549628461653E-4</v>
      </c>
      <c r="H319" s="5">
        <f t="shared" si="17"/>
        <v>-3.5772302638354477E-6</v>
      </c>
      <c r="I319" s="5">
        <f t="shared" si="18"/>
        <v>2.403114536009206E-5</v>
      </c>
      <c r="J319" s="5">
        <f t="shared" si="19"/>
        <v>-1.7115738437369847E-6</v>
      </c>
    </row>
    <row r="320" spans="1:10" ht="15" customHeight="1" x14ac:dyDescent="0.2">
      <c r="A320" s="3">
        <f>'2_CVaR_t3'!A320</f>
        <v>42738</v>
      </c>
      <c r="B320" s="5">
        <f>'2_CVaR_t3'!D320-1</f>
        <v>1.0626793784491939E-2</v>
      </c>
      <c r="C320" s="5">
        <f>'Stocks Returns'!B316</f>
        <v>2.0065669463699365E-2</v>
      </c>
      <c r="D320" s="5">
        <f>'Stocks Returns'!C316</f>
        <v>1.8969495001281755E-2</v>
      </c>
      <c r="E320" s="5">
        <f>'Stocks Returns'!D316</f>
        <v>-4.6765393608729777E-3</v>
      </c>
      <c r="F320" s="5">
        <f>'Stocks Returns'!E316</f>
        <v>9.3737534902273989E-3</v>
      </c>
      <c r="G320" s="5">
        <f t="shared" si="16"/>
        <v>9.7999525373658868E-3</v>
      </c>
      <c r="H320" s="5">
        <f t="shared" si="17"/>
        <v>3.2726187355978237E-3</v>
      </c>
      <c r="I320" s="5">
        <f t="shared" si="18"/>
        <v>-2.1984823661517425E-2</v>
      </c>
      <c r="J320" s="5">
        <f t="shared" si="19"/>
        <v>-1.8378514409711898E-3</v>
      </c>
    </row>
    <row r="321" spans="1:10" ht="15" customHeight="1" x14ac:dyDescent="0.2">
      <c r="A321" s="3">
        <f>'2_CVaR_t3'!A321</f>
        <v>42739</v>
      </c>
      <c r="B321" s="5">
        <f>'2_CVaR_t3'!D321-1</f>
        <v>4.7328092697778157E-3</v>
      </c>
      <c r="C321" s="5">
        <f>'Stocks Returns'!B317</f>
        <v>1.1802575107296098E-2</v>
      </c>
      <c r="D321" s="5">
        <f>'Stocks Returns'!C317</f>
        <v>8.1761006289309268E-3</v>
      </c>
      <c r="E321" s="5">
        <f>'Stocks Returns'!D317</f>
        <v>-4.6985121378229078E-4</v>
      </c>
      <c r="F321" s="5">
        <f>'Stocks Returns'!E317</f>
        <v>9.2867022327602911E-3</v>
      </c>
      <c r="G321" s="5">
        <f t="shared" si="16"/>
        <v>7.4807557886678025E-3</v>
      </c>
      <c r="H321" s="5">
        <f t="shared" si="17"/>
        <v>1.2108904907466222E-3</v>
      </c>
      <c r="I321" s="5">
        <f t="shared" si="18"/>
        <v>-8.1345295811275017E-3</v>
      </c>
      <c r="J321" s="5">
        <f t="shared" si="19"/>
        <v>4.3122209235852745E-3</v>
      </c>
    </row>
    <row r="322" spans="1:10" ht="15" customHeight="1" x14ac:dyDescent="0.2">
      <c r="A322" s="3">
        <f>'2_CVaR_t3'!A322</f>
        <v>42740</v>
      </c>
      <c r="B322" s="5">
        <f>'2_CVaR_t3'!D322-1</f>
        <v>5.1692788445509841E-3</v>
      </c>
      <c r="C322" s="5">
        <f>'Stocks Returns'!B318</f>
        <v>-3.85295157299399E-2</v>
      </c>
      <c r="D322" s="5">
        <f>'Stocks Returns'!C318</f>
        <v>1.1728009981285092E-2</v>
      </c>
      <c r="E322" s="5">
        <f>'Stocks Returns'!D318</f>
        <v>-1.9272955186461882E-2</v>
      </c>
      <c r="F322" s="5">
        <f>'Stocks Returns'!E318</f>
        <v>-2.9365700861393451E-3</v>
      </c>
      <c r="G322" s="5">
        <f t="shared" si="16"/>
        <v>-4.3291500857428687E-2</v>
      </c>
      <c r="H322" s="5">
        <f t="shared" si="17"/>
        <v>4.1161903054922743E-3</v>
      </c>
      <c r="I322" s="5">
        <f t="shared" si="18"/>
        <v>-2.7651775331831645E-2</v>
      </c>
      <c r="J322" s="5">
        <f t="shared" si="19"/>
        <v>-8.3729315866036581E-3</v>
      </c>
    </row>
    <row r="323" spans="1:10" ht="15" customHeight="1" x14ac:dyDescent="0.2">
      <c r="A323" s="3">
        <f>'2_CVaR_t3'!A323</f>
        <v>42741</v>
      </c>
      <c r="B323" s="5">
        <f>'2_CVaR_t3'!D323-1</f>
        <v>9.5432140054543257E-3</v>
      </c>
      <c r="C323" s="5">
        <f>'Stocks Returns'!B319</f>
        <v>1.0294117647058787E-2</v>
      </c>
      <c r="D323" s="5">
        <f>'Stocks Returns'!C319</f>
        <v>1.3811814033789505E-2</v>
      </c>
      <c r="E323" s="5">
        <f>'Stocks Returns'!D319</f>
        <v>1.7414922511583164E-2</v>
      </c>
      <c r="F323" s="5">
        <f>'Stocks Returns'!E319</f>
        <v>-3.7306106420577079E-3</v>
      </c>
      <c r="G323" s="5">
        <f t="shared" si="16"/>
        <v>1.1211567740030924E-3</v>
      </c>
      <c r="H323" s="5">
        <f t="shared" si="17"/>
        <v>-2.7978878242300963E-4</v>
      </c>
      <c r="I323" s="5">
        <f t="shared" si="18"/>
        <v>1.8795672643224029E-3</v>
      </c>
      <c r="J323" s="5">
        <f t="shared" si="19"/>
        <v>-1.3795551373628621E-2</v>
      </c>
    </row>
    <row r="324" spans="1:10" ht="15" customHeight="1" x14ac:dyDescent="0.2">
      <c r="A324" s="3">
        <f>'2_CVaR_t3'!A324</f>
        <v>42744</v>
      </c>
      <c r="B324" s="5">
        <f>'2_CVaR_t3'!D324-1</f>
        <v>-2.2072955861510701E-3</v>
      </c>
      <c r="C324" s="5">
        <f>'Stocks Returns'!B320</f>
        <v>-2.2197962154294038E-2</v>
      </c>
      <c r="D324" s="5">
        <f>'Stocks Returns'!C320</f>
        <v>-5.5954263471595933E-3</v>
      </c>
      <c r="E324" s="5">
        <f>'Stocks Returns'!D320</f>
        <v>1.1620603015075393E-2</v>
      </c>
      <c r="F324" s="5">
        <f>'Stocks Returns'!E320</f>
        <v>-2.1284982262514851E-2</v>
      </c>
      <c r="G324" s="5">
        <f t="shared" si="16"/>
        <v>-1.9520904474281349E-2</v>
      </c>
      <c r="H324" s="5">
        <f t="shared" si="17"/>
        <v>-2.2791913372395096E-3</v>
      </c>
      <c r="I324" s="5">
        <f t="shared" si="18"/>
        <v>1.5311169338189101E-2</v>
      </c>
      <c r="J324" s="5">
        <f t="shared" si="19"/>
        <v>-1.8915316021221783E-2</v>
      </c>
    </row>
    <row r="325" spans="1:10" ht="15" customHeight="1" x14ac:dyDescent="0.2">
      <c r="A325" s="3">
        <f>'2_CVaR_t3'!A325</f>
        <v>42745</v>
      </c>
      <c r="B325" s="5">
        <f>'2_CVaR_t3'!D325-1</f>
        <v>-2.510503729767688E-3</v>
      </c>
      <c r="C325" s="5">
        <f>'Stocks Returns'!B321</f>
        <v>-1.9724599925567632E-2</v>
      </c>
      <c r="D325" s="5">
        <f>'Stocks Returns'!C321</f>
        <v>-5.3822629969418889E-3</v>
      </c>
      <c r="E325" s="5">
        <f>'Stocks Returns'!D321</f>
        <v>6.6749456690466946E-3</v>
      </c>
      <c r="F325" s="5">
        <f>'Stocks Returns'!E321</f>
        <v>0</v>
      </c>
      <c r="G325" s="5">
        <f t="shared" si="16"/>
        <v>-1.6741766389683534E-2</v>
      </c>
      <c r="H325" s="5">
        <f t="shared" si="17"/>
        <v>-1.6168391113826107E-3</v>
      </c>
      <c r="I325" s="5">
        <f t="shared" si="18"/>
        <v>1.0861614390377796E-2</v>
      </c>
      <c r="J325" s="5">
        <f t="shared" si="19"/>
        <v>2.6905267169559993E-3</v>
      </c>
    </row>
    <row r="326" spans="1:10" ht="15" customHeight="1" x14ac:dyDescent="0.2">
      <c r="A326" s="3">
        <f>'2_CVaR_t3'!A326</f>
        <v>42746</v>
      </c>
      <c r="B326" s="5">
        <f>'2_CVaR_t3'!D326-1</f>
        <v>5.6961048657340196E-3</v>
      </c>
      <c r="C326" s="5">
        <f>'Stocks Returns'!B322</f>
        <v>6.4540622627182742E-3</v>
      </c>
      <c r="D326" s="5">
        <f>'Stocks Returns'!C322</f>
        <v>6.0263190259499666E-3</v>
      </c>
      <c r="E326" s="5">
        <f>'Stocks Returns'!D322</f>
        <v>2.5134926754047937E-2</v>
      </c>
      <c r="F326" s="5">
        <f>'Stocks Returns'!E322</f>
        <v>3.141361256544517E-2</v>
      </c>
      <c r="G326" s="5">
        <f t="shared" ref="G326:G389" si="20">C326-($P$11+$O$11*$B326)</f>
        <v>1.1607896981537299E-3</v>
      </c>
      <c r="H326" s="5">
        <f t="shared" ref="H326:H389" si="21">D326-($P$12+$O$12*$B326)</f>
        <v>-2.3659690940278349E-3</v>
      </c>
      <c r="I326" s="5">
        <f t="shared" ref="I326:I389" si="22">E326-($P$13+$O$13*$B326)</f>
        <v>1.5894125629424861E-2</v>
      </c>
      <c r="J326" s="5">
        <f t="shared" ref="J326:J389" si="23">F326-($P$14+$O$14*$B326)</f>
        <v>2.5419754007902692E-2</v>
      </c>
    </row>
    <row r="327" spans="1:10" ht="15" customHeight="1" x14ac:dyDescent="0.2">
      <c r="A327" s="3">
        <f>'2_CVaR_t3'!A327</f>
        <v>42747</v>
      </c>
      <c r="B327" s="5">
        <f>'2_CVaR_t3'!D327-1</f>
        <v>-3.0137351712000715E-3</v>
      </c>
      <c r="C327" s="5">
        <f>'Stocks Returns'!B323</f>
        <v>2.6027913994718821E-2</v>
      </c>
      <c r="D327" s="5">
        <f>'Stocks Returns'!C323</f>
        <v>-5.2567237163813063E-3</v>
      </c>
      <c r="E327" s="5">
        <f>'Stocks Returns'!D323</f>
        <v>0</v>
      </c>
      <c r="F327" s="5">
        <f>'Stocks Returns'!E323</f>
        <v>-2.089027723545489E-2</v>
      </c>
      <c r="G327" s="5">
        <f t="shared" si="20"/>
        <v>2.9518240577689259E-2</v>
      </c>
      <c r="H327" s="5">
        <f t="shared" si="21"/>
        <v>-7.4578566795336591E-4</v>
      </c>
      <c r="I327" s="5">
        <f t="shared" si="22"/>
        <v>5.0100447757311104E-3</v>
      </c>
      <c r="J327" s="5">
        <f t="shared" si="23"/>
        <v>-1.7667221682892486E-2</v>
      </c>
    </row>
    <row r="328" spans="1:10" ht="15" customHeight="1" x14ac:dyDescent="0.2">
      <c r="A328" s="3">
        <f>'2_CVaR_t3'!A328</f>
        <v>42748</v>
      </c>
      <c r="B328" s="5">
        <f>'2_CVaR_t3'!D328-1</f>
        <v>-1.5729710048539847E-3</v>
      </c>
      <c r="C328" s="5">
        <f>'Stocks Returns'!B324</f>
        <v>7.3529411764705621E-3</v>
      </c>
      <c r="D328" s="5">
        <f>'Stocks Returns'!C324</f>
        <v>-2.4579083200196861E-3</v>
      </c>
      <c r="E328" s="5">
        <f>'Stocks Returns'!D324</f>
        <v>-2.1058965102286331E-3</v>
      </c>
      <c r="F328" s="5">
        <f>'Stocks Returns'!E324</f>
        <v>8.7736789631107648E-3</v>
      </c>
      <c r="G328" s="5">
        <f t="shared" si="20"/>
        <v>9.3903025098322282E-3</v>
      </c>
      <c r="H328" s="5">
        <f t="shared" si="21"/>
        <v>-8.1395911427270193E-5</v>
      </c>
      <c r="I328" s="5">
        <f t="shared" si="22"/>
        <v>5.4680208850222062E-4</v>
      </c>
      <c r="J328" s="5">
        <f t="shared" si="23"/>
        <v>1.0472091179191966E-2</v>
      </c>
    </row>
    <row r="329" spans="1:10" ht="15" customHeight="1" x14ac:dyDescent="0.2">
      <c r="A329" s="3">
        <f>'2_CVaR_t3'!A329</f>
        <v>42751</v>
      </c>
      <c r="B329" s="5">
        <f>'2_CVaR_t3'!D329-1</f>
        <v>3.3619452249000759E-5</v>
      </c>
      <c r="C329" s="5">
        <f>'Stocks Returns'!B325</f>
        <v>0</v>
      </c>
      <c r="D329" s="5">
        <f>'Stocks Returns'!C325</f>
        <v>0</v>
      </c>
      <c r="E329" s="5">
        <f>'Stocks Returns'!D325</f>
        <v>0</v>
      </c>
      <c r="F329" s="5">
        <f>'Stocks Returns'!E325</f>
        <v>0</v>
      </c>
      <c r="G329" s="5">
        <f t="shared" si="20"/>
        <v>4.1716549628461653E-4</v>
      </c>
      <c r="H329" s="5">
        <f t="shared" si="21"/>
        <v>-3.5772302638354477E-6</v>
      </c>
      <c r="I329" s="5">
        <f t="shared" si="22"/>
        <v>2.403114536009206E-5</v>
      </c>
      <c r="J329" s="5">
        <f t="shared" si="23"/>
        <v>-1.7115738437369847E-6</v>
      </c>
    </row>
    <row r="330" spans="1:10" ht="15" customHeight="1" x14ac:dyDescent="0.2">
      <c r="A330" s="3">
        <f>'2_CVaR_t3'!A330</f>
        <v>42752</v>
      </c>
      <c r="B330" s="5">
        <f>'2_CVaR_t3'!D330-1</f>
        <v>-1.1316998828361235E-3</v>
      </c>
      <c r="C330" s="5">
        <f>'Stocks Returns'!B326</f>
        <v>1.4963503649634946E-2</v>
      </c>
      <c r="D330" s="5">
        <f>'Stocks Returns'!C326</f>
        <v>1.1087840335100019E-3</v>
      </c>
      <c r="E330" s="5">
        <f>'Stocks Returns'!D326</f>
        <v>-2.0952668073560443E-2</v>
      </c>
      <c r="F330" s="5">
        <f>'Stocks Returns'!E326</f>
        <v>-8.6973710219412359E-3</v>
      </c>
      <c r="G330" s="5">
        <f t="shared" si="20"/>
        <v>1.6555856965082168E-2</v>
      </c>
      <c r="H330" s="5">
        <f t="shared" si="21"/>
        <v>2.8315736337801104E-3</v>
      </c>
      <c r="I330" s="5">
        <f t="shared" si="22"/>
        <v>-1.9021967437304971E-2</v>
      </c>
      <c r="J330" s="5">
        <f t="shared" si="23"/>
        <v>-7.4659200834106491E-3</v>
      </c>
    </row>
    <row r="331" spans="1:10" ht="15" customHeight="1" x14ac:dyDescent="0.2">
      <c r="A331" s="3">
        <f>'2_CVaR_t3'!A331</f>
        <v>42753</v>
      </c>
      <c r="B331" s="5">
        <f>'2_CVaR_t3'!D331-1</f>
        <v>4.4471907464969096E-3</v>
      </c>
      <c r="C331" s="5">
        <f>'Stocks Returns'!B327</f>
        <v>7.1916576770947316E-3</v>
      </c>
      <c r="D331" s="5">
        <f>'Stocks Returns'!C327</f>
        <v>4.0610386413979516E-3</v>
      </c>
      <c r="E331" s="5">
        <f>'Stocks Returns'!D327</f>
        <v>2.3864511162432489E-2</v>
      </c>
      <c r="F331" s="5">
        <f>'Stocks Returns'!E327</f>
        <v>2.3928215353938853E-3</v>
      </c>
      <c r="G331" s="5">
        <f t="shared" si="20"/>
        <v>3.1578756366451369E-3</v>
      </c>
      <c r="H331" s="5">
        <f t="shared" si="21"/>
        <v>-2.4810408321413483E-3</v>
      </c>
      <c r="I331" s="5">
        <f t="shared" si="22"/>
        <v>1.6667155449039909E-2</v>
      </c>
      <c r="J331" s="5">
        <f t="shared" si="23"/>
        <v>-2.2794129602722851E-3</v>
      </c>
    </row>
    <row r="332" spans="1:10" ht="15" customHeight="1" x14ac:dyDescent="0.2">
      <c r="A332" s="3">
        <f>'2_CVaR_t3'!A332</f>
        <v>42754</v>
      </c>
      <c r="B332" s="5">
        <f>'2_CVaR_t3'!D332-1</f>
        <v>-2.2763957229887666E-5</v>
      </c>
      <c r="C332" s="5">
        <f>'Stocks Returns'!B328</f>
        <v>-3.5701535166021703E-4</v>
      </c>
      <c r="D332" s="5">
        <f>'Stocks Returns'!C328</f>
        <v>1.7158965559505024E-3</v>
      </c>
      <c r="E332" s="5">
        <f>'Stocks Returns'!D328</f>
        <v>-1.2180451127819625E-2</v>
      </c>
      <c r="F332" s="5">
        <f>'Stocks Returns'!E328</f>
        <v>-8.1559578277303757E-3</v>
      </c>
      <c r="G332" s="5">
        <f t="shared" si="20"/>
        <v>1.1701103590756596E-4</v>
      </c>
      <c r="H332" s="5">
        <f t="shared" si="21"/>
        <v>1.7958487454655431E-3</v>
      </c>
      <c r="I332" s="5">
        <f t="shared" si="22"/>
        <v>-1.2064166706117726E-2</v>
      </c>
      <c r="J332" s="5">
        <f t="shared" si="23"/>
        <v>-8.0980034329457481E-3</v>
      </c>
    </row>
    <row r="333" spans="1:10" ht="15" customHeight="1" x14ac:dyDescent="0.2">
      <c r="A333" s="3">
        <f>'2_CVaR_t3'!A333</f>
        <v>42755</v>
      </c>
      <c r="B333" s="5">
        <f>'2_CVaR_t3'!D333-1</f>
        <v>2.4427739787875602E-3</v>
      </c>
      <c r="C333" s="5">
        <f>'Stocks Returns'!B329</f>
        <v>-3.9285714285713924E-3</v>
      </c>
      <c r="D333" s="5">
        <f>'Stocks Returns'!C329</f>
        <v>1.3458950201883368E-3</v>
      </c>
      <c r="E333" s="5">
        <f>'Stocks Returns'!D329</f>
        <v>1.8876541330491881E-2</v>
      </c>
      <c r="F333" s="5">
        <f>'Stocks Returns'!E329</f>
        <v>1.7448856799037182E-2</v>
      </c>
      <c r="G333" s="5">
        <f t="shared" si="20"/>
        <v>-5.9409623369797073E-3</v>
      </c>
      <c r="H333" s="5">
        <f t="shared" si="21"/>
        <v>-2.2267334898631664E-3</v>
      </c>
      <c r="I333" s="5">
        <f t="shared" si="22"/>
        <v>1.495876760202481E-2</v>
      </c>
      <c r="J333" s="5">
        <f t="shared" si="23"/>
        <v>1.4897733266430015E-2</v>
      </c>
    </row>
    <row r="334" spans="1:10" ht="15" customHeight="1" x14ac:dyDescent="0.2">
      <c r="A334" s="3">
        <f>'2_CVaR_t3'!A334</f>
        <v>42758</v>
      </c>
      <c r="B334" s="5">
        <f>'2_CVaR_t3'!D334-1</f>
        <v>2.3584073829814312E-3</v>
      </c>
      <c r="C334" s="5">
        <f>'Stocks Returns'!B330</f>
        <v>1.3624955181068543E-2</v>
      </c>
      <c r="D334" s="5">
        <f>'Stocks Returns'!C330</f>
        <v>3.7878787878788955E-3</v>
      </c>
      <c r="E334" s="5">
        <f>'Stocks Returns'!D330</f>
        <v>1.4940983116689122E-3</v>
      </c>
      <c r="F334" s="5">
        <f>'Stocks Returns'!E330</f>
        <v>-1.5572639463828142E-2</v>
      </c>
      <c r="G334" s="5">
        <f t="shared" si="20"/>
        <v>1.1697645325338665E-2</v>
      </c>
      <c r="H334" s="5">
        <f t="shared" si="21"/>
        <v>3.4023549708845149E-4</v>
      </c>
      <c r="I334" s="5">
        <f t="shared" si="22"/>
        <v>-2.2856366754582177E-3</v>
      </c>
      <c r="J334" s="5">
        <f t="shared" si="23"/>
        <v>-1.8034484701540156E-2</v>
      </c>
    </row>
    <row r="335" spans="1:10" ht="15" customHeight="1" x14ac:dyDescent="0.2">
      <c r="A335" s="3">
        <f>'2_CVaR_t3'!A335</f>
        <v>42759</v>
      </c>
      <c r="B335" s="5">
        <f>'2_CVaR_t3'!D335-1</f>
        <v>8.7748629415478341E-3</v>
      </c>
      <c r="C335" s="5">
        <f>'Stocks Returns'!B331</f>
        <v>7.7821011673151474E-3</v>
      </c>
      <c r="D335" s="5">
        <f>'Stocks Returns'!C331</f>
        <v>1.3146682897139383E-2</v>
      </c>
      <c r="E335" s="5">
        <f>'Stocks Returns'!D331</f>
        <v>1.2979263016559717E-2</v>
      </c>
      <c r="F335" s="5">
        <f>'Stocks Returns'!E331</f>
        <v>6.6079295154186646E-3</v>
      </c>
      <c r="G335" s="5">
        <f t="shared" si="20"/>
        <v>-6.1600187582427045E-4</v>
      </c>
      <c r="H335" s="5">
        <f t="shared" si="21"/>
        <v>1.933567326540455E-4</v>
      </c>
      <c r="I335" s="5">
        <f t="shared" si="22"/>
        <v>-1.2989333663966963E-3</v>
      </c>
      <c r="J335" s="5">
        <f t="shared" si="23"/>
        <v>-2.6439278836911072E-3</v>
      </c>
    </row>
    <row r="336" spans="1:10" ht="15" customHeight="1" x14ac:dyDescent="0.2">
      <c r="A336" s="3">
        <f>'2_CVaR_t3'!A336</f>
        <v>42760</v>
      </c>
      <c r="B336" s="5">
        <f>'2_CVaR_t3'!D336-1</f>
        <v>5.8694684535272046E-3</v>
      </c>
      <c r="C336" s="5">
        <f>'Stocks Returns'!B332</f>
        <v>-3.1941031941031928E-2</v>
      </c>
      <c r="D336" s="5">
        <f>'Stocks Returns'!C332</f>
        <v>8.0499819776522763E-3</v>
      </c>
      <c r="E336" s="5">
        <f>'Stocks Returns'!D332</f>
        <v>1.3549337260677197E-2</v>
      </c>
      <c r="F336" s="5">
        <f>'Stocks Returns'!E332</f>
        <v>8.3548836284064176E-3</v>
      </c>
      <c r="G336" s="5">
        <f t="shared" si="20"/>
        <v>-3.7409136219554086E-2</v>
      </c>
      <c r="H336" s="5">
        <f t="shared" si="21"/>
        <v>-5.99136299156873E-4</v>
      </c>
      <c r="I336" s="5">
        <f t="shared" si="22"/>
        <v>4.0248825024745468E-3</v>
      </c>
      <c r="J336" s="5">
        <f t="shared" si="23"/>
        <v>2.1775685100392152E-3</v>
      </c>
    </row>
    <row r="337" spans="1:10" ht="15" customHeight="1" x14ac:dyDescent="0.2">
      <c r="A337" s="3">
        <f>'2_CVaR_t3'!A337</f>
        <v>42761</v>
      </c>
      <c r="B337" s="5">
        <f>'2_CVaR_t3'!D337-1</f>
        <v>-6.0187930793298428E-3</v>
      </c>
      <c r="C337" s="5">
        <f>'Stocks Returns'!B333</f>
        <v>1.1602610587382101E-2</v>
      </c>
      <c r="D337" s="5">
        <f>'Stocks Returns'!C333</f>
        <v>-7.8665077473183409E-3</v>
      </c>
      <c r="E337" s="5">
        <f>'Stocks Returns'!D333</f>
        <v>-1.7291485033420484E-2</v>
      </c>
      <c r="F337" s="5">
        <f>'Stocks Returns'!E333</f>
        <v>-1.1836654172420191E-3</v>
      </c>
      <c r="G337" s="5">
        <f t="shared" si="20"/>
        <v>1.8123443352809729E-2</v>
      </c>
      <c r="H337" s="5">
        <f t="shared" si="21"/>
        <v>1.0962849475014344E-3</v>
      </c>
      <c r="I337" s="5">
        <f t="shared" si="22"/>
        <v>-7.3646315690337593E-3</v>
      </c>
      <c r="J337" s="5">
        <f t="shared" si="23"/>
        <v>5.2193980938675961E-3</v>
      </c>
    </row>
    <row r="338" spans="1:10" ht="15" customHeight="1" x14ac:dyDescent="0.2">
      <c r="A338" s="3">
        <f>'2_CVaR_t3'!A338</f>
        <v>42762</v>
      </c>
      <c r="B338" s="5">
        <f>'2_CVaR_t3'!D338-1</f>
        <v>5.1665315138433865E-3</v>
      </c>
      <c r="C338" s="5">
        <f>'Stocks Returns'!B334</f>
        <v>5.734767025089571E-3</v>
      </c>
      <c r="D338" s="5">
        <f>'Stocks Returns'!C334</f>
        <v>6.3671311869293312E-3</v>
      </c>
      <c r="E338" s="5">
        <f>'Stocks Returns'!D334</f>
        <v>1.6708561289368706E-2</v>
      </c>
      <c r="F338" s="5">
        <f>'Stocks Returns'!E334</f>
        <v>-2.370136282836266E-2</v>
      </c>
      <c r="G338" s="5">
        <f t="shared" si="20"/>
        <v>9.7555249402493747E-4</v>
      </c>
      <c r="H338" s="5">
        <f t="shared" si="21"/>
        <v>-1.2406184451739114E-3</v>
      </c>
      <c r="I338" s="5">
        <f t="shared" si="22"/>
        <v>8.3342362651935079E-3</v>
      </c>
      <c r="J338" s="5">
        <f t="shared" si="23"/>
        <v>-2.9134817052567409E-2</v>
      </c>
    </row>
    <row r="339" spans="1:10" ht="15" customHeight="1" x14ac:dyDescent="0.2">
      <c r="A339" s="3">
        <f>'2_CVaR_t3'!A339</f>
        <v>42765</v>
      </c>
      <c r="B339" s="5">
        <f>'2_CVaR_t3'!D339-1</f>
        <v>-7.4294722996692819E-5</v>
      </c>
      <c r="C339" s="5">
        <f>'Stocks Returns'!B335</f>
        <v>-2.8510334996435516E-3</v>
      </c>
      <c r="D339" s="5">
        <f>'Stocks Returns'!C335</f>
        <v>-8.356213441564897E-4</v>
      </c>
      <c r="E339" s="5">
        <f>'Stocks Returns'!D335</f>
        <v>4.3630017452005454E-3</v>
      </c>
      <c r="F339" s="5">
        <f>'Stocks Returns'!E335</f>
        <v>-3.9449726886506276E-2</v>
      </c>
      <c r="G339" s="5">
        <f t="shared" si="20"/>
        <v>-2.3250399590233847E-3</v>
      </c>
      <c r="H339" s="5">
        <f t="shared" si="21"/>
        <v>-6.79328702635366E-4</v>
      </c>
      <c r="I339" s="5">
        <f t="shared" si="22"/>
        <v>4.5635996558937393E-3</v>
      </c>
      <c r="J339" s="5">
        <f t="shared" si="23"/>
        <v>-3.9337241680583147E-2</v>
      </c>
    </row>
    <row r="340" spans="1:10" ht="15" customHeight="1" x14ac:dyDescent="0.2">
      <c r="A340" s="3">
        <f>'2_CVaR_t3'!A340</f>
        <v>42766</v>
      </c>
      <c r="B340" s="5">
        <f>'2_CVaR_t3'!D340-1</f>
        <v>-8.9598497406468969E-3</v>
      </c>
      <c r="C340" s="5">
        <f>'Stocks Returns'!B336</f>
        <v>1.3223731236597702E-2</v>
      </c>
      <c r="D340" s="5">
        <f>'Stocks Returns'!C336</f>
        <v>-1.1827956989247435E-2</v>
      </c>
      <c r="E340" s="5">
        <f>'Stocks Returns'!D336</f>
        <v>-2.4761077324066183E-2</v>
      </c>
      <c r="F340" s="5">
        <f>'Stocks Returns'!E336</f>
        <v>2.695871946082562E-2</v>
      </c>
      <c r="G340" s="5">
        <f t="shared" si="20"/>
        <v>2.2710526944358534E-2</v>
      </c>
      <c r="H340" s="5">
        <f t="shared" si="21"/>
        <v>1.4918754576397648E-3</v>
      </c>
      <c r="I340" s="5">
        <f t="shared" si="22"/>
        <v>-1.0022132582812225E-2</v>
      </c>
      <c r="J340" s="5">
        <f t="shared" si="23"/>
        <v>3.6474063625237918E-2</v>
      </c>
    </row>
    <row r="341" spans="1:10" ht="15" customHeight="1" x14ac:dyDescent="0.2">
      <c r="A341" s="3">
        <f>'2_CVaR_t3'!A341</f>
        <v>42767</v>
      </c>
      <c r="B341" s="5">
        <f>'2_CVaR_t3'!D341-1</f>
        <v>-5.0063087909735238E-4</v>
      </c>
      <c r="C341" s="5">
        <f>'Stocks Returns'!B337</f>
        <v>-1.0934744268077723E-2</v>
      </c>
      <c r="D341" s="5">
        <f>'Stocks Returns'!C337</f>
        <v>-3.2644178454841466E-3</v>
      </c>
      <c r="E341" s="5">
        <f>'Stocks Returns'!D337</f>
        <v>1.573867854491473E-2</v>
      </c>
      <c r="F341" s="5">
        <f>'Stocks Returns'!E337</f>
        <v>-5.33223954060702E-3</v>
      </c>
      <c r="G341" s="5">
        <f t="shared" si="20"/>
        <v>-9.9788041519281081E-3</v>
      </c>
      <c r="H341" s="5">
        <f t="shared" si="21"/>
        <v>-2.4765278585918023E-3</v>
      </c>
      <c r="I341" s="5">
        <f t="shared" si="22"/>
        <v>1.6636838160137057E-2</v>
      </c>
      <c r="J341" s="5">
        <f t="shared" si="23"/>
        <v>-4.7685975147940939E-3</v>
      </c>
    </row>
    <row r="342" spans="1:10" ht="15" customHeight="1" x14ac:dyDescent="0.2">
      <c r="A342" s="3">
        <f>'2_CVaR_t3'!A342</f>
        <v>42768</v>
      </c>
      <c r="B342" s="5">
        <f>'2_CVaR_t3'!D342-1</f>
        <v>-4.8411370515033525E-4</v>
      </c>
      <c r="C342" s="5">
        <f>'Stocks Returns'!B338</f>
        <v>-8.91583452211131E-3</v>
      </c>
      <c r="D342" s="5">
        <f>'Stocks Returns'!C338</f>
        <v>-1.698204754973287E-3</v>
      </c>
      <c r="E342" s="5">
        <f>'Stocks Returns'!D338</f>
        <v>5.4085659991229829E-3</v>
      </c>
      <c r="F342" s="5">
        <f>'Stocks Returns'!E338</f>
        <v>3.917525773195818E-3</v>
      </c>
      <c r="G342" s="5">
        <f t="shared" si="20"/>
        <v>-7.9765514552743687E-3</v>
      </c>
      <c r="H342" s="5">
        <f t="shared" si="21"/>
        <v>-9.347841992297935E-4</v>
      </c>
      <c r="I342" s="5">
        <f t="shared" si="22"/>
        <v>6.2797005829291035E-3</v>
      </c>
      <c r="J342" s="5">
        <f t="shared" si="23"/>
        <v>4.4636890194943374E-3</v>
      </c>
    </row>
    <row r="343" spans="1:10" ht="15" customHeight="1" x14ac:dyDescent="0.2">
      <c r="A343" s="3">
        <f>'2_CVaR_t3'!A343</f>
        <v>42769</v>
      </c>
      <c r="B343" s="5">
        <f>'2_CVaR_t3'!D343-1</f>
        <v>2.7474758400145127E-2</v>
      </c>
      <c r="C343" s="5">
        <f>'Stocks Returns'!B339</f>
        <v>1.0795250089960406E-2</v>
      </c>
      <c r="D343" s="5">
        <f>'Stocks Returns'!C339</f>
        <v>4.5929526123936748E-2</v>
      </c>
      <c r="E343" s="5">
        <f>'Stocks Returns'!D339</f>
        <v>9.4504216341959602E-3</v>
      </c>
      <c r="F343" s="5">
        <f>'Stocks Returns'!E339</f>
        <v>3.5736290819470051E-2</v>
      </c>
      <c r="G343" s="5">
        <f t="shared" si="20"/>
        <v>-1.6461108112012693E-2</v>
      </c>
      <c r="H343" s="5">
        <f t="shared" si="21"/>
        <v>5.2731675955230359E-3</v>
      </c>
      <c r="I343" s="5">
        <f t="shared" si="22"/>
        <v>-3.5424126392780864E-2</v>
      </c>
      <c r="J343" s="5">
        <f t="shared" si="23"/>
        <v>6.6958575591551904E-3</v>
      </c>
    </row>
    <row r="344" spans="1:10" ht="15" customHeight="1" x14ac:dyDescent="0.2">
      <c r="A344" s="3">
        <f>'2_CVaR_t3'!A344</f>
        <v>42772</v>
      </c>
      <c r="B344" s="5">
        <f>'2_CVaR_t3'!D344-1</f>
        <v>-1.9731581412653076E-3</v>
      </c>
      <c r="C344" s="5">
        <f>'Stocks Returns'!B340</f>
        <v>-4.2719829120684283E-3</v>
      </c>
      <c r="D344" s="5">
        <f>'Stocks Returns'!C340</f>
        <v>-2.9042750929367811E-3</v>
      </c>
      <c r="E344" s="5">
        <f>'Stocks Returns'!D340</f>
        <v>-3.7447789140141463E-3</v>
      </c>
      <c r="F344" s="5">
        <f>'Stocks Returns'!E340</f>
        <v>-6.7420186396984771E-3</v>
      </c>
      <c r="G344" s="5">
        <f t="shared" si="20"/>
        <v>-1.8310454653302551E-3</v>
      </c>
      <c r="H344" s="5">
        <f t="shared" si="21"/>
        <v>6.5096094795692727E-5</v>
      </c>
      <c r="I344" s="5">
        <f t="shared" si="22"/>
        <v>-4.3730305323046691E-4</v>
      </c>
      <c r="J344" s="5">
        <f t="shared" si="23"/>
        <v>-4.6201209808730982E-3</v>
      </c>
    </row>
    <row r="345" spans="1:10" ht="15" customHeight="1" x14ac:dyDescent="0.2">
      <c r="A345" s="3">
        <f>'2_CVaR_t3'!A345</f>
        <v>42773</v>
      </c>
      <c r="B345" s="5">
        <f>'2_CVaR_t3'!D345-1</f>
        <v>2.5731684486385298E-4</v>
      </c>
      <c r="C345" s="5">
        <f>'Stocks Returns'!B341</f>
        <v>7.1505184125841836E-4</v>
      </c>
      <c r="D345" s="5">
        <f>'Stocks Returns'!C341</f>
        <v>-5.8254689502501567E-4</v>
      </c>
      <c r="E345" s="5">
        <f>'Stocks Returns'!D341</f>
        <v>6.5057105681654015E-3</v>
      </c>
      <c r="F345" s="5">
        <f>'Stocks Returns'!E341</f>
        <v>-1.3375923337991646E-2</v>
      </c>
      <c r="G345" s="5">
        <f t="shared" si="20"/>
        <v>9.0662556791861154E-4</v>
      </c>
      <c r="H345" s="5">
        <f t="shared" si="21"/>
        <v>-9.1752149171030477E-4</v>
      </c>
      <c r="I345" s="5">
        <f t="shared" si="22"/>
        <v>6.163733031741777E-3</v>
      </c>
      <c r="J345" s="5">
        <f t="shared" si="23"/>
        <v>-1.3614355637548191E-2</v>
      </c>
    </row>
    <row r="346" spans="1:10" ht="15" customHeight="1" x14ac:dyDescent="0.2">
      <c r="A346" s="3">
        <f>'2_CVaR_t3'!A346</f>
        <v>42774</v>
      </c>
      <c r="B346" s="5">
        <f>'2_CVaR_t3'!D346-1</f>
        <v>5.5166729925471003E-4</v>
      </c>
      <c r="C346" s="5">
        <f>'Stocks Returns'!B342</f>
        <v>-1.6434440871739842E-2</v>
      </c>
      <c r="D346" s="5">
        <f>'Stocks Returns'!C342</f>
        <v>-8.0438330613196163E-3</v>
      </c>
      <c r="E346" s="5">
        <f>'Stocks Returns'!D342</f>
        <v>6.0040218328066608E-2</v>
      </c>
      <c r="F346" s="5">
        <f>'Stocks Returns'!E342</f>
        <v>3.6422501011736941E-3</v>
      </c>
      <c r="G346" s="5">
        <f t="shared" si="20"/>
        <v>-1.6539710300556721E-2</v>
      </c>
      <c r="H346" s="5">
        <f t="shared" si="21"/>
        <v>-8.814874275723774E-3</v>
      </c>
      <c r="I346" s="5">
        <f t="shared" si="22"/>
        <v>5.9216631146869314E-2</v>
      </c>
      <c r="J346" s="5">
        <f t="shared" si="23"/>
        <v>3.0923306968154104E-3</v>
      </c>
    </row>
    <row r="347" spans="1:10" ht="15" customHeight="1" x14ac:dyDescent="0.2">
      <c r="A347" s="3">
        <f>'2_CVaR_t3'!A347</f>
        <v>42775</v>
      </c>
      <c r="B347" s="5">
        <f>'2_CVaR_t3'!D347-1</f>
        <v>1.6044520056324174E-5</v>
      </c>
      <c r="C347" s="5">
        <f>'Stocks Returns'!B343</f>
        <v>1.5619324373410848E-2</v>
      </c>
      <c r="D347" s="5">
        <f>'Stocks Returns'!C343</f>
        <v>5.7586085321423841E-3</v>
      </c>
      <c r="E347" s="5">
        <f>'Stocks Returns'!D343</f>
        <v>-3.8888888888888751E-2</v>
      </c>
      <c r="F347" s="5">
        <f>'Stocks Returns'!E343</f>
        <v>4.2338709677418596E-3</v>
      </c>
      <c r="G347" s="5">
        <f t="shared" si="20"/>
        <v>1.6054213634858885E-2</v>
      </c>
      <c r="H347" s="5">
        <f t="shared" si="21"/>
        <v>5.7810677530665006E-3</v>
      </c>
      <c r="I347" s="5">
        <f t="shared" si="22"/>
        <v>-3.883610203167575E-2</v>
      </c>
      <c r="J347" s="5">
        <f t="shared" si="23"/>
        <v>4.2507575127870931E-3</v>
      </c>
    </row>
    <row r="348" spans="1:10" ht="15" customHeight="1" x14ac:dyDescent="0.2">
      <c r="A348" s="3">
        <f>'2_CVaR_t3'!A348</f>
        <v>42776</v>
      </c>
      <c r="B348" s="5">
        <f>'2_CVaR_t3'!D348-1</f>
        <v>2.1647531771380457E-3</v>
      </c>
      <c r="C348" s="5">
        <f>'Stocks Returns'!B344</f>
        <v>1.8597997138769751E-2</v>
      </c>
      <c r="D348" s="5">
        <f>'Stocks Returns'!C344</f>
        <v>3.739191399859898E-3</v>
      </c>
      <c r="E348" s="5">
        <f>'Stocks Returns'!D344</f>
        <v>-4.2295220640065079E-4</v>
      </c>
      <c r="F348" s="5">
        <f>'Stocks Returns'!E344</f>
        <v>6.6251756675366202E-3</v>
      </c>
      <c r="G348" s="5">
        <f t="shared" si="20"/>
        <v>1.6865981445751188E-2</v>
      </c>
      <c r="H348" s="5">
        <f t="shared" si="21"/>
        <v>5.7843788039294453E-4</v>
      </c>
      <c r="I348" s="5">
        <f t="shared" si="22"/>
        <v>-3.8858345034982404E-3</v>
      </c>
      <c r="J348" s="5">
        <f t="shared" si="23"/>
        <v>4.3682588986311763E-3</v>
      </c>
    </row>
    <row r="349" spans="1:10" ht="15" customHeight="1" x14ac:dyDescent="0.2">
      <c r="A349" s="3">
        <f>'2_CVaR_t3'!A349</f>
        <v>42779</v>
      </c>
      <c r="B349" s="5">
        <f>'2_CVaR_t3'!D349-1</f>
        <v>3.3857625573812111E-3</v>
      </c>
      <c r="C349" s="5">
        <f>'Stocks Returns'!B345</f>
        <v>1.9311797752809001E-2</v>
      </c>
      <c r="D349" s="5">
        <f>'Stocks Returns'!C345</f>
        <v>6.2863795110592591E-3</v>
      </c>
      <c r="E349" s="5">
        <f>'Stocks Returns'!D345</f>
        <v>-3.385049365303372E-3</v>
      </c>
      <c r="F349" s="5">
        <f>'Stocks Returns'!E345</f>
        <v>-8.775428799361773E-3</v>
      </c>
      <c r="G349" s="5">
        <f t="shared" si="20"/>
        <v>1.634843258540775E-2</v>
      </c>
      <c r="H349" s="5">
        <f t="shared" si="21"/>
        <v>1.3167569285310373E-3</v>
      </c>
      <c r="I349" s="5">
        <f t="shared" si="22"/>
        <v>-8.8457199624094388E-3</v>
      </c>
      <c r="J349" s="5">
        <f t="shared" si="23"/>
        <v>-1.2324440318298366E-2</v>
      </c>
    </row>
    <row r="350" spans="1:10" ht="15" customHeight="1" x14ac:dyDescent="0.2">
      <c r="A350" s="3">
        <f>'2_CVaR_t3'!A350</f>
        <v>42780</v>
      </c>
      <c r="B350" s="5">
        <f>'2_CVaR_t3'!D350-1</f>
        <v>2.9298171499509973E-3</v>
      </c>
      <c r="C350" s="5">
        <f>'Stocks Returns'!B346</f>
        <v>-1.7223561832586998E-2</v>
      </c>
      <c r="D350" s="5">
        <f>'Stocks Returns'!C346</f>
        <v>4.7431744562702605E-3</v>
      </c>
      <c r="E350" s="5">
        <f>'Stocks Returns'!D346</f>
        <v>1.6982734220210016E-3</v>
      </c>
      <c r="F350" s="5">
        <f>'Stocks Returns'!E346</f>
        <v>8.8531187122735666E-3</v>
      </c>
      <c r="G350" s="5">
        <f t="shared" si="20"/>
        <v>-1.9727120427761438E-2</v>
      </c>
      <c r="H350" s="5">
        <f t="shared" si="21"/>
        <v>4.4901395887452997E-4</v>
      </c>
      <c r="I350" s="5">
        <f t="shared" si="22"/>
        <v>-3.0163894742881421E-3</v>
      </c>
      <c r="J350" s="5">
        <f t="shared" si="23"/>
        <v>5.7865970716080711E-3</v>
      </c>
    </row>
    <row r="351" spans="1:10" ht="15" customHeight="1" x14ac:dyDescent="0.2">
      <c r="A351" s="3">
        <f>'2_CVaR_t3'!A351</f>
        <v>42781</v>
      </c>
      <c r="B351" s="5">
        <f>'2_CVaR_t3'!D351-1</f>
        <v>6.0047164726619862E-3</v>
      </c>
      <c r="C351" s="5">
        <f>'Stocks Returns'!B347</f>
        <v>-1.402032947774412E-3</v>
      </c>
      <c r="D351" s="5">
        <f>'Stocks Returns'!C347</f>
        <v>7.9447322970640499E-3</v>
      </c>
      <c r="E351" s="5">
        <f>'Stocks Returns'!D347</f>
        <v>1.582367900536874E-2</v>
      </c>
      <c r="F351" s="5">
        <f>'Stocks Returns'!E347</f>
        <v>-1.5556441962505052E-2</v>
      </c>
      <c r="G351" s="5">
        <f t="shared" si="20"/>
        <v>-7.0065305906454548E-3</v>
      </c>
      <c r="H351" s="5">
        <f t="shared" si="21"/>
        <v>-9.0474968014886067E-4</v>
      </c>
      <c r="I351" s="5">
        <f t="shared" si="22"/>
        <v>6.0779344564414854E-3</v>
      </c>
      <c r="J351" s="5">
        <f t="shared" si="23"/>
        <v>-2.1876879040706308E-2</v>
      </c>
    </row>
    <row r="352" spans="1:10" ht="15" customHeight="1" x14ac:dyDescent="0.2">
      <c r="A352" s="3">
        <f>'2_CVaR_t3'!A352</f>
        <v>42782</v>
      </c>
      <c r="B352" s="5">
        <f>'2_CVaR_t3'!D352-1</f>
        <v>-1.0553014064426103E-3</v>
      </c>
      <c r="C352" s="5">
        <f>'Stocks Returns'!B348</f>
        <v>2.8080028080028629E-3</v>
      </c>
      <c r="D352" s="5">
        <f>'Stocks Returns'!C348</f>
        <v>-1.4850354123829845E-3</v>
      </c>
      <c r="E352" s="5">
        <f>'Stocks Returns'!D348</f>
        <v>-2.6425591098749868E-3</v>
      </c>
      <c r="F352" s="5">
        <f>'Stocks Returns'!E348</f>
        <v>-2.0664505672609357E-2</v>
      </c>
      <c r="G352" s="5">
        <f t="shared" si="20"/>
        <v>4.3233106680482152E-3</v>
      </c>
      <c r="H352" s="5">
        <f t="shared" si="21"/>
        <v>1.2457336991034368E-4</v>
      </c>
      <c r="I352" s="5">
        <f t="shared" si="22"/>
        <v>-8.3685995579243621E-4</v>
      </c>
      <c r="J352" s="5">
        <f t="shared" si="23"/>
        <v>-1.9513901017371677E-2</v>
      </c>
    </row>
    <row r="353" spans="1:10" ht="15" customHeight="1" x14ac:dyDescent="0.2">
      <c r="A353" s="3">
        <f>'2_CVaR_t3'!A353</f>
        <v>42783</v>
      </c>
      <c r="B353" s="5">
        <f>'2_CVaR_t3'!D353-1</f>
        <v>3.2911992349315966E-4</v>
      </c>
      <c r="C353" s="5">
        <f>'Stocks Returns'!B349</f>
        <v>3.850192509625483E-3</v>
      </c>
      <c r="D353" s="5">
        <f>'Stocks Returns'!C349</f>
        <v>5.7201693170116918E-4</v>
      </c>
      <c r="E353" s="5">
        <f>'Stocks Returns'!D349</f>
        <v>-4.1835169432413721E-4</v>
      </c>
      <c r="F353" s="5">
        <f>'Stocks Returns'!E349</f>
        <v>-1.7170045510964127E-2</v>
      </c>
      <c r="G353" s="5">
        <f t="shared" si="20"/>
        <v>3.9693550946844156E-3</v>
      </c>
      <c r="H353" s="5">
        <f t="shared" si="21"/>
        <v>1.3066938680868261E-4</v>
      </c>
      <c r="I353" s="5">
        <f t="shared" si="22"/>
        <v>-8.7781182564940804E-4</v>
      </c>
      <c r="J353" s="5">
        <f t="shared" si="23"/>
        <v>-1.7484461158752216E-2</v>
      </c>
    </row>
    <row r="354" spans="1:10" ht="15" customHeight="1" x14ac:dyDescent="0.2">
      <c r="A354" s="3">
        <f>'2_CVaR_t3'!A354</f>
        <v>42786</v>
      </c>
      <c r="B354" s="5">
        <f>'2_CVaR_t3'!D354-1</f>
        <v>3.3619452249000759E-5</v>
      </c>
      <c r="C354" s="5">
        <f>'Stocks Returns'!B350</f>
        <v>0</v>
      </c>
      <c r="D354" s="5">
        <f>'Stocks Returns'!C350</f>
        <v>0</v>
      </c>
      <c r="E354" s="5">
        <f>'Stocks Returns'!D350</f>
        <v>0</v>
      </c>
      <c r="F354" s="5">
        <f>'Stocks Returns'!E350</f>
        <v>0</v>
      </c>
      <c r="G354" s="5">
        <f t="shared" si="20"/>
        <v>4.1716549628461653E-4</v>
      </c>
      <c r="H354" s="5">
        <f t="shared" si="21"/>
        <v>-3.5772302638354477E-6</v>
      </c>
      <c r="I354" s="5">
        <f t="shared" si="22"/>
        <v>2.403114536009206E-5</v>
      </c>
      <c r="J354" s="5">
        <f t="shared" si="23"/>
        <v>-1.7115738437369847E-6</v>
      </c>
    </row>
    <row r="355" spans="1:10" ht="15" customHeight="1" x14ac:dyDescent="0.2">
      <c r="A355" s="3">
        <f>'2_CVaR_t3'!A355</f>
        <v>42787</v>
      </c>
      <c r="B355" s="5">
        <f>'2_CVaR_t3'!D355-1</f>
        <v>4.0457128254764996E-3</v>
      </c>
      <c r="C355" s="5">
        <f>'Stocks Returns'!B351</f>
        <v>3.2775453277545274E-2</v>
      </c>
      <c r="D355" s="5">
        <f>'Stocks Returns'!C351</f>
        <v>5.2595472215870576E-3</v>
      </c>
      <c r="E355" s="5">
        <f>'Stocks Returns'!D351</f>
        <v>1.1160714285714191E-2</v>
      </c>
      <c r="F355" s="5">
        <f>'Stocks Returns'!E351</f>
        <v>1.3049884234898057E-2</v>
      </c>
      <c r="G355" s="5">
        <f t="shared" si="20"/>
        <v>2.9146549066065581E-2</v>
      </c>
      <c r="H355" s="5">
        <f t="shared" si="21"/>
        <v>-6.8776123496681451E-4</v>
      </c>
      <c r="I355" s="5">
        <f t="shared" si="22"/>
        <v>4.6202477873467807E-3</v>
      </c>
      <c r="J355" s="5">
        <f t="shared" si="23"/>
        <v>8.8025011141661096E-3</v>
      </c>
    </row>
    <row r="356" spans="1:10" ht="15" customHeight="1" x14ac:dyDescent="0.2">
      <c r="A356" s="3">
        <f>'2_CVaR_t3'!A356</f>
        <v>42788</v>
      </c>
      <c r="B356" s="5">
        <f>'2_CVaR_t3'!D356-1</f>
        <v>-9.087793912188058E-5</v>
      </c>
      <c r="C356" s="5">
        <f>'Stocks Returns'!B352</f>
        <v>-3.7137069547602541E-3</v>
      </c>
      <c r="D356" s="5">
        <f>'Stocks Returns'!C352</f>
        <v>-1.3648771610555999E-3</v>
      </c>
      <c r="E356" s="5">
        <f>'Stocks Returns'!D352</f>
        <v>7.7262693156732176E-3</v>
      </c>
      <c r="F356" s="5">
        <f>'Stocks Returns'!E352</f>
        <v>-2.1400373987118249E-2</v>
      </c>
      <c r="G356" s="5">
        <f t="shared" si="20"/>
        <v>-3.1709897633723449E-3</v>
      </c>
      <c r="H356" s="5">
        <f t="shared" si="21"/>
        <v>-1.1840172499456569E-3</v>
      </c>
      <c r="I356" s="5">
        <f t="shared" si="22"/>
        <v>7.9540003145207507E-3</v>
      </c>
      <c r="J356" s="5">
        <f t="shared" si="23"/>
        <v>-2.1270340114624094E-2</v>
      </c>
    </row>
    <row r="357" spans="1:10" ht="15" customHeight="1" x14ac:dyDescent="0.2">
      <c r="A357" s="3">
        <f>'2_CVaR_t3'!A357</f>
        <v>42789</v>
      </c>
      <c r="B357" s="5">
        <f>'2_CVaR_t3'!D357-1</f>
        <v>2.1527156343474907E-3</v>
      </c>
      <c r="C357" s="5">
        <f>'Stocks Returns'!B353</f>
        <v>-3.388681802779514E-4</v>
      </c>
      <c r="D357" s="5">
        <f>'Stocks Returns'!C353</f>
        <v>4.3280182232348086E-3</v>
      </c>
      <c r="E357" s="5">
        <f>'Stocks Returns'!D353</f>
        <v>-4.5180722891567937E-3</v>
      </c>
      <c r="F357" s="5">
        <f>'Stocks Returns'!E353</f>
        <v>4.2462845010615702E-3</v>
      </c>
      <c r="G357" s="5">
        <f t="shared" si="20"/>
        <v>-2.0587443908094464E-3</v>
      </c>
      <c r="H357" s="5">
        <f t="shared" si="21"/>
        <v>1.1850977680353666E-3</v>
      </c>
      <c r="I357" s="5">
        <f t="shared" si="22"/>
        <v>-7.9612590273692961E-3</v>
      </c>
      <c r="J357" s="5">
        <f t="shared" si="23"/>
        <v>2.0021060829785039E-3</v>
      </c>
    </row>
    <row r="358" spans="1:10" ht="15" customHeight="1" x14ac:dyDescent="0.2">
      <c r="A358" s="3">
        <f>'2_CVaR_t3'!A358</f>
        <v>42790</v>
      </c>
      <c r="B358" s="5">
        <f>'2_CVaR_t3'!D358-1</f>
        <v>1.8195687334086053E-3</v>
      </c>
      <c r="C358" s="5">
        <f>'Stocks Returns'!B354</f>
        <v>-7.7966101694915135E-3</v>
      </c>
      <c r="D358" s="5">
        <f>'Stocks Returns'!C354</f>
        <v>2.8351100022681042E-3</v>
      </c>
      <c r="E358" s="5">
        <f>'Stocks Returns'!D354</f>
        <v>1.6503919680925794E-3</v>
      </c>
      <c r="F358" s="5">
        <f>'Stocks Returns'!E354</f>
        <v>-5.4968287526426796E-3</v>
      </c>
      <c r="G358" s="5">
        <f t="shared" si="20"/>
        <v>-9.1805182310464445E-3</v>
      </c>
      <c r="H358" s="5">
        <f t="shared" si="21"/>
        <v>1.8573131039489876E-4</v>
      </c>
      <c r="I358" s="5">
        <f t="shared" si="22"/>
        <v>-1.2477072452826933E-3</v>
      </c>
      <c r="J358" s="5">
        <f t="shared" si="23"/>
        <v>-7.3884649473346733E-3</v>
      </c>
    </row>
    <row r="359" spans="1:10" ht="15" customHeight="1" x14ac:dyDescent="0.2">
      <c r="A359" s="3">
        <f>'2_CVaR_t3'!A359</f>
        <v>42793</v>
      </c>
      <c r="B359" s="5">
        <f>'2_CVaR_t3'!D359-1</f>
        <v>-2.4298007191959625E-3</v>
      </c>
      <c r="C359" s="5">
        <f>'Stocks Returns'!B355</f>
        <v>-7.5162282200205155E-3</v>
      </c>
      <c r="D359" s="5">
        <f>'Stocks Returns'!C355</f>
        <v>-4.8626031889631438E-3</v>
      </c>
      <c r="E359" s="5">
        <f>'Stocks Returns'!D355</f>
        <v>4.119181655910964E-3</v>
      </c>
      <c r="F359" s="5">
        <f>'Stocks Returns'!E355</f>
        <v>6.8027210884353817E-3</v>
      </c>
      <c r="G359" s="5">
        <f t="shared" si="20"/>
        <v>-4.6147811265802932E-3</v>
      </c>
      <c r="H359" s="5">
        <f t="shared" si="21"/>
        <v>-1.2167370901671644E-3</v>
      </c>
      <c r="I359" s="5">
        <f t="shared" si="22"/>
        <v>8.1738059123063877E-3</v>
      </c>
      <c r="J359" s="5">
        <f t="shared" si="23"/>
        <v>9.4078463842731681E-3</v>
      </c>
    </row>
    <row r="360" spans="1:10" ht="15" customHeight="1" x14ac:dyDescent="0.2">
      <c r="A360" s="3">
        <f>'2_CVaR_t3'!A360</f>
        <v>42794</v>
      </c>
      <c r="B360" s="5">
        <f>'2_CVaR_t3'!D360-1</f>
        <v>-1.0814391411593238E-3</v>
      </c>
      <c r="C360" s="5">
        <f>'Stocks Returns'!B356</f>
        <v>-9.9827882960412673E-3</v>
      </c>
      <c r="D360" s="5">
        <f>'Stocks Returns'!C356</f>
        <v>-6.8181818181822784E-4</v>
      </c>
      <c r="E360" s="5">
        <f>'Stocks Returns'!D356</f>
        <v>-8.3413099958976611E-3</v>
      </c>
      <c r="F360" s="5">
        <f>'Stocks Returns'!E356</f>
        <v>4.4341216216217116E-3</v>
      </c>
      <c r="G360" s="5">
        <f t="shared" si="20"/>
        <v>-8.4411213543821688E-3</v>
      </c>
      <c r="H360" s="5">
        <f t="shared" si="21"/>
        <v>9.665124485399774E-4</v>
      </c>
      <c r="I360" s="5">
        <f t="shared" si="22"/>
        <v>-6.4928448635591723E-3</v>
      </c>
      <c r="J360" s="5">
        <f t="shared" si="23"/>
        <v>5.612385712037888E-3</v>
      </c>
    </row>
    <row r="361" spans="1:10" ht="15" customHeight="1" x14ac:dyDescent="0.2">
      <c r="A361" s="3">
        <f>'2_CVaR_t3'!A361</f>
        <v>42795</v>
      </c>
      <c r="B361" s="5">
        <f>'2_CVaR_t3'!D361-1</f>
        <v>8.2880109997631735E-3</v>
      </c>
      <c r="C361" s="5">
        <f>'Stocks Returns'!B357</f>
        <v>-8.3449235048679293E-3</v>
      </c>
      <c r="D361" s="5">
        <f>'Stocks Returns'!C357</f>
        <v>1.1939959062997385E-2</v>
      </c>
      <c r="E361" s="5">
        <f>'Stocks Returns'!D357</f>
        <v>1.5444015444015413E-2</v>
      </c>
      <c r="F361" s="5">
        <f>'Stocks Returns'!E357</f>
        <v>3.1112045406768818E-2</v>
      </c>
      <c r="G361" s="5">
        <f t="shared" si="20"/>
        <v>-1.6252051710042265E-2</v>
      </c>
      <c r="H361" s="5">
        <f t="shared" si="21"/>
        <v>-2.9211841164562304E-4</v>
      </c>
      <c r="I361" s="5">
        <f t="shared" si="22"/>
        <v>1.9623953436589767E-3</v>
      </c>
      <c r="J361" s="5">
        <f t="shared" si="23"/>
        <v>2.2375383753245499E-2</v>
      </c>
    </row>
    <row r="362" spans="1:10" ht="15" customHeight="1" x14ac:dyDescent="0.2">
      <c r="A362" s="3">
        <f>'2_CVaR_t3'!A362</f>
        <v>42796</v>
      </c>
      <c r="B362" s="5">
        <f>'2_CVaR_t3'!D362-1</f>
        <v>-3.7012069313787643E-3</v>
      </c>
      <c r="C362" s="5">
        <f>'Stocks Returns'!B358</f>
        <v>-1.0518934081347187E-3</v>
      </c>
      <c r="D362" s="5">
        <f>'Stocks Returns'!C358</f>
        <v>-5.1691201258567965E-3</v>
      </c>
      <c r="E362" s="5">
        <f>'Stocks Returns'!D358</f>
        <v>-8.5551330798478986E-3</v>
      </c>
      <c r="F362" s="5">
        <f>'Stocks Returns'!E358</f>
        <v>-1.7125382262996869E-2</v>
      </c>
      <c r="G362" s="5">
        <f t="shared" si="20"/>
        <v>3.1317267762168916E-3</v>
      </c>
      <c r="H362" s="5">
        <f t="shared" si="21"/>
        <v>3.6027561735794272E-4</v>
      </c>
      <c r="I362" s="5">
        <f t="shared" si="22"/>
        <v>-2.420262351675943E-3</v>
      </c>
      <c r="J362" s="5">
        <f t="shared" si="23"/>
        <v>-1.3174831355775797E-2</v>
      </c>
    </row>
    <row r="363" spans="1:10" ht="15" customHeight="1" x14ac:dyDescent="0.2">
      <c r="A363" s="3">
        <f>'2_CVaR_t3'!A363</f>
        <v>42797</v>
      </c>
      <c r="B363" s="5">
        <f>'2_CVaR_t3'!D363-1</f>
        <v>2.0788981611730151E-3</v>
      </c>
      <c r="C363" s="5">
        <f>'Stocks Returns'!B359</f>
        <v>-2.1060021060021028E-2</v>
      </c>
      <c r="D363" s="5">
        <f>'Stocks Returns'!C359</f>
        <v>2.936857562408246E-3</v>
      </c>
      <c r="E363" s="5">
        <f>'Stocks Returns'!D359</f>
        <v>3.972058622106367E-3</v>
      </c>
      <c r="F363" s="5">
        <f>'Stocks Returns'!E359</f>
        <v>-8.0896079651524566E-3</v>
      </c>
      <c r="G363" s="5">
        <f t="shared" si="20"/>
        <v>-2.2705454675545148E-2</v>
      </c>
      <c r="H363" s="5">
        <f t="shared" si="21"/>
        <v>-9.670571200354975E-5</v>
      </c>
      <c r="I363" s="5">
        <f t="shared" si="22"/>
        <v>6.4965038619725114E-4</v>
      </c>
      <c r="J363" s="5">
        <f t="shared" si="23"/>
        <v>-1.0255671365371933E-2</v>
      </c>
    </row>
    <row r="364" spans="1:10" ht="15" customHeight="1" x14ac:dyDescent="0.2">
      <c r="A364" s="3">
        <f>'2_CVaR_t3'!A364</f>
        <v>42800</v>
      </c>
      <c r="B364" s="5">
        <f>'2_CVaR_t3'!D364-1</f>
        <v>1.7428707248481334E-3</v>
      </c>
      <c r="C364" s="5">
        <f>'Stocks Returns'!B360</f>
        <v>-3.9440659734671923E-3</v>
      </c>
      <c r="D364" s="5">
        <f>'Stocks Returns'!C360</f>
        <v>1.6893794346208857E-3</v>
      </c>
      <c r="E364" s="5">
        <f>'Stocks Returns'!D360</f>
        <v>8.458390177353392E-3</v>
      </c>
      <c r="F364" s="5">
        <f>'Stocks Returns'!E360</f>
        <v>1.0455876202425829E-2</v>
      </c>
      <c r="G364" s="5">
        <f t="shared" si="20"/>
        <v>-5.2506265108709753E-3</v>
      </c>
      <c r="H364" s="5">
        <f t="shared" si="21"/>
        <v>-8.4637469618972089E-4</v>
      </c>
      <c r="I364" s="5">
        <f t="shared" si="22"/>
        <v>5.6857825339982817E-3</v>
      </c>
      <c r="J364" s="5">
        <f t="shared" si="23"/>
        <v>8.6454032615157946E-3</v>
      </c>
    </row>
    <row r="365" spans="1:10" ht="15" customHeight="1" x14ac:dyDescent="0.2">
      <c r="A365" s="3">
        <f>'2_CVaR_t3'!A365</f>
        <v>42801</v>
      </c>
      <c r="B365" s="5">
        <f>'2_CVaR_t3'!D365-1</f>
        <v>7.223811986230011E-4</v>
      </c>
      <c r="C365" s="5">
        <f>'Stocks Returns'!B361</f>
        <v>-1.0799136069115089E-3</v>
      </c>
      <c r="D365" s="5">
        <f>'Stocks Returns'!C361</f>
        <v>1.3492241960872953E-3</v>
      </c>
      <c r="E365" s="5">
        <f>'Stocks Returns'!D361</f>
        <v>-1.0822510822510178E-3</v>
      </c>
      <c r="F365" s="5">
        <f>'Stocks Returns'!E361</f>
        <v>-1.2417218543046338E-2</v>
      </c>
      <c r="G365" s="5">
        <f t="shared" si="20"/>
        <v>-1.3573426224263237E-3</v>
      </c>
      <c r="H365" s="5">
        <f t="shared" si="21"/>
        <v>3.2527821600446803E-4</v>
      </c>
      <c r="I365" s="5">
        <f t="shared" si="22"/>
        <v>-2.1851565359573078E-3</v>
      </c>
      <c r="J365" s="5">
        <f t="shared" si="23"/>
        <v>-1.3147790558842534E-2</v>
      </c>
    </row>
    <row r="366" spans="1:10" ht="15" customHeight="1" x14ac:dyDescent="0.2">
      <c r="A366" s="3">
        <f>'2_CVaR_t3'!A366</f>
        <v>42802</v>
      </c>
      <c r="B366" s="5">
        <f>'2_CVaR_t3'!D366-1</f>
        <v>-9.7958179358648145E-4</v>
      </c>
      <c r="C366" s="5">
        <f>'Stocks Returns'!B362</f>
        <v>8.2882882882882036E-3</v>
      </c>
      <c r="D366" s="5">
        <f>'Stocks Returns'!C362</f>
        <v>-1.1228385358186266E-3</v>
      </c>
      <c r="E366" s="5">
        <f>'Stocks Returns'!D362</f>
        <v>-4.1982665222102256E-3</v>
      </c>
      <c r="F366" s="5">
        <f>'Stocks Returns'!E362</f>
        <v>-3.7929589270746078E-2</v>
      </c>
      <c r="G366" s="5">
        <f t="shared" si="20"/>
        <v>9.7272353054117053E-3</v>
      </c>
      <c r="H366" s="5">
        <f t="shared" si="21"/>
        <v>3.7459513350779675E-4</v>
      </c>
      <c r="I366" s="5">
        <f t="shared" si="22"/>
        <v>-2.51645810893019E-3</v>
      </c>
      <c r="J366" s="5">
        <f t="shared" si="23"/>
        <v>-3.6859112512827509E-2</v>
      </c>
    </row>
    <row r="367" spans="1:10" ht="15" customHeight="1" x14ac:dyDescent="0.2">
      <c r="A367" s="3">
        <f>'2_CVaR_t3'!A367</f>
        <v>42803</v>
      </c>
      <c r="B367" s="5">
        <f>'2_CVaR_t3'!D367-1</f>
        <v>9.5241205433138632E-4</v>
      </c>
      <c r="C367" s="5">
        <f>'Stocks Returns'!B363</f>
        <v>-4.2887776983560055E-3</v>
      </c>
      <c r="D367" s="5">
        <f>'Stocks Returns'!C363</f>
        <v>1.6861510791368328E-3</v>
      </c>
      <c r="E367" s="5">
        <f>'Stocks Returns'!D363</f>
        <v>-6.7999456004352865E-4</v>
      </c>
      <c r="F367" s="5">
        <f>'Stocks Returns'!E363</f>
        <v>1.2415595730777662E-2</v>
      </c>
      <c r="G367" s="5">
        <f t="shared" si="20"/>
        <v>-4.7981855813975472E-3</v>
      </c>
      <c r="H367" s="5">
        <f t="shared" si="21"/>
        <v>3.214249992667768E-4</v>
      </c>
      <c r="I367" s="5">
        <f t="shared" si="22"/>
        <v>-2.1592713665101299E-3</v>
      </c>
      <c r="J367" s="5">
        <f t="shared" si="23"/>
        <v>1.1441600801271511E-2</v>
      </c>
    </row>
    <row r="368" spans="1:10" ht="15" customHeight="1" x14ac:dyDescent="0.2">
      <c r="A368" s="3">
        <f>'2_CVaR_t3'!A368</f>
        <v>42804</v>
      </c>
      <c r="B368" s="5">
        <f>'2_CVaR_t3'!D368-1</f>
        <v>4.6189978827744227E-3</v>
      </c>
      <c r="C368" s="5">
        <f>'Stocks Returns'!B364</f>
        <v>-6.1019382627421903E-3</v>
      </c>
      <c r="D368" s="5">
        <f>'Stocks Returns'!C364</f>
        <v>6.9576927393109056E-3</v>
      </c>
      <c r="E368" s="5">
        <f>'Stocks Returns'!D364</f>
        <v>6.396298312465909E-3</v>
      </c>
      <c r="F368" s="5">
        <f>'Stocks Returns'!E364</f>
        <v>-1.7426850258175475E-2</v>
      </c>
      <c r="G368" s="5">
        <f t="shared" si="20"/>
        <v>-1.03089823848544E-2</v>
      </c>
      <c r="H368" s="5">
        <f t="shared" si="21"/>
        <v>1.6108892005064698E-4</v>
      </c>
      <c r="I368" s="5">
        <f t="shared" si="22"/>
        <v>-1.082164403269947E-3</v>
      </c>
      <c r="J368" s="5">
        <f t="shared" si="23"/>
        <v>-2.2280894248833283E-2</v>
      </c>
    </row>
    <row r="369" spans="1:10" ht="15" customHeight="1" x14ac:dyDescent="0.2">
      <c r="A369" s="3">
        <f>'2_CVaR_t3'!A369</f>
        <v>42807</v>
      </c>
      <c r="B369" s="5">
        <f>'2_CVaR_t3'!D369-1</f>
        <v>3.1304398139355705E-3</v>
      </c>
      <c r="C369" s="5">
        <f>'Stocks Returns'!B365</f>
        <v>-6.8616829180210281E-3</v>
      </c>
      <c r="D369" s="5">
        <f>'Stocks Returns'!C365</f>
        <v>4.2349270032318032E-3</v>
      </c>
      <c r="E369" s="5">
        <f>'Stocks Returns'!D365</f>
        <v>7.4374577417173349E-3</v>
      </c>
      <c r="F369" s="5">
        <f>'Stocks Returns'!E365</f>
        <v>3.7223560324064486E-3</v>
      </c>
      <c r="G369" s="5">
        <f t="shared" si="20"/>
        <v>-9.5675631462999264E-3</v>
      </c>
      <c r="H369" s="5">
        <f t="shared" si="21"/>
        <v>-3.5644671471949611E-4</v>
      </c>
      <c r="I369" s="5">
        <f t="shared" si="22"/>
        <v>2.3945405196755818E-3</v>
      </c>
      <c r="J369" s="5">
        <f t="shared" si="23"/>
        <v>4.4353177141210178E-4</v>
      </c>
    </row>
    <row r="370" spans="1:10" ht="15" customHeight="1" x14ac:dyDescent="0.2">
      <c r="A370" s="3">
        <f>'2_CVaR_t3'!A370</f>
        <v>42808</v>
      </c>
      <c r="B370" s="5">
        <f>'2_CVaR_t3'!D370-1</f>
        <v>-4.1597742649914782E-3</v>
      </c>
      <c r="C370" s="5">
        <f>'Stocks Returns'!B366</f>
        <v>-1.4545454545453751E-3</v>
      </c>
      <c r="D370" s="5">
        <f>'Stocks Returns'!C366</f>
        <v>-6.2146265675285806E-3</v>
      </c>
      <c r="E370" s="5">
        <f>'Stocks Returns'!D366</f>
        <v>-6.845637583892672E-3</v>
      </c>
      <c r="F370" s="5">
        <f>'Stocks Returns'!E366</f>
        <v>-1.9633507853403231E-2</v>
      </c>
      <c r="G370" s="5">
        <f t="shared" si="20"/>
        <v>3.1915254319463231E-3</v>
      </c>
      <c r="H370" s="5">
        <f t="shared" si="21"/>
        <v>-5.8844765099116611E-6</v>
      </c>
      <c r="I370" s="5">
        <f t="shared" si="22"/>
        <v>3.9530782185322882E-5</v>
      </c>
      <c r="J370" s="5">
        <f t="shared" si="23"/>
        <v>-1.5197692497043554E-2</v>
      </c>
    </row>
    <row r="371" spans="1:10" ht="15" customHeight="1" x14ac:dyDescent="0.2">
      <c r="A371" s="3">
        <f>'2_CVaR_t3'!A371</f>
        <v>42809</v>
      </c>
      <c r="B371" s="5">
        <f>'2_CVaR_t3'!D371-1</f>
        <v>3.0469662438230571E-3</v>
      </c>
      <c r="C371" s="5">
        <f>'Stocks Returns'!B367</f>
        <v>1.9664967225054619E-2</v>
      </c>
      <c r="D371" s="5">
        <f>'Stocks Returns'!C367</f>
        <v>4.1317699609157987E-3</v>
      </c>
      <c r="E371" s="5">
        <f>'Stocks Returns'!D367</f>
        <v>7.163130152723296E-3</v>
      </c>
      <c r="F371" s="5">
        <f>'Stocks Returns'!E367</f>
        <v>2.0026702269692942E-2</v>
      </c>
      <c r="G371" s="5">
        <f t="shared" si="20"/>
        <v>1.7043267461189861E-2</v>
      </c>
      <c r="H371" s="5">
        <f t="shared" si="21"/>
        <v>-3.3594151413796416E-4</v>
      </c>
      <c r="I371" s="5">
        <f t="shared" si="22"/>
        <v>2.2567905233102786E-3</v>
      </c>
      <c r="J371" s="5">
        <f t="shared" si="23"/>
        <v>1.6836211287258058E-2</v>
      </c>
    </row>
    <row r="372" spans="1:10" ht="15" customHeight="1" x14ac:dyDescent="0.2">
      <c r="A372" s="3">
        <f>'2_CVaR_t3'!A372</f>
        <v>42810</v>
      </c>
      <c r="B372" s="5">
        <f>'2_CVaR_t3'!D372-1</f>
        <v>3.4404975414825678E-4</v>
      </c>
      <c r="C372" s="5">
        <f>'Stocks Returns'!B368</f>
        <v>5.3571428571428381E-3</v>
      </c>
      <c r="D372" s="5">
        <f>'Stocks Returns'!C368</f>
        <v>1.3345195729537185E-3</v>
      </c>
      <c r="E372" s="5">
        <f>'Stocks Returns'!D368</f>
        <v>-5.3676865271067298E-3</v>
      </c>
      <c r="F372" s="5">
        <f>'Stocks Returns'!E368</f>
        <v>0</v>
      </c>
      <c r="G372" s="5">
        <f t="shared" si="20"/>
        <v>5.4612491785667478E-3</v>
      </c>
      <c r="H372" s="5">
        <f t="shared" si="21"/>
        <v>8.710541727640264E-4</v>
      </c>
      <c r="I372" s="5">
        <f t="shared" si="22"/>
        <v>-5.8515745141769918E-3</v>
      </c>
      <c r="J372" s="5">
        <f t="shared" si="23"/>
        <v>-3.3021467121939577E-4</v>
      </c>
    </row>
    <row r="373" spans="1:10" ht="15" customHeight="1" x14ac:dyDescent="0.2">
      <c r="A373" s="3">
        <f>'2_CVaR_t3'!A373</f>
        <v>42811</v>
      </c>
      <c r="B373" s="5">
        <f>'2_CVaR_t3'!D373-1</f>
        <v>1.5075622638061059E-3</v>
      </c>
      <c r="C373" s="5">
        <f>'Stocks Returns'!B369</f>
        <v>-4.9733570159856688E-3</v>
      </c>
      <c r="D373" s="5">
        <f>'Stocks Returns'!C369</f>
        <v>2.2212350066634912E-3</v>
      </c>
      <c r="E373" s="5">
        <f>'Stocks Returns'!D369</f>
        <v>2.1586616297895045E-3</v>
      </c>
      <c r="F373" s="5">
        <f>'Stocks Returns'!E369</f>
        <v>-3.2722513089006311E-3</v>
      </c>
      <c r="G373" s="5">
        <f t="shared" si="20"/>
        <v>-6.042616387231174E-3</v>
      </c>
      <c r="H373" s="5">
        <f t="shared" si="21"/>
        <v>3.4079504448771177E-5</v>
      </c>
      <c r="I373" s="5">
        <f t="shared" si="22"/>
        <v>-2.2893956073299698E-4</v>
      </c>
      <c r="J373" s="5">
        <f t="shared" si="23"/>
        <v>-4.8337164763488736E-3</v>
      </c>
    </row>
    <row r="374" spans="1:10" ht="15" customHeight="1" x14ac:dyDescent="0.2">
      <c r="A374" s="3">
        <f>'2_CVaR_t3'!A374</f>
        <v>42814</v>
      </c>
      <c r="B374" s="5">
        <f>'2_CVaR_t3'!D374-1</f>
        <v>-6.6945494292921515E-3</v>
      </c>
      <c r="C374" s="5">
        <f>'Stocks Returns'!B370</f>
        <v>-9.9964298464834123E-3</v>
      </c>
      <c r="D374" s="5">
        <f>'Stocks Returns'!C370</f>
        <v>-1.1746453900709053E-2</v>
      </c>
      <c r="E374" s="5">
        <f>'Stocks Returns'!D370</f>
        <v>9.4238018309100724E-4</v>
      </c>
      <c r="F374" s="5">
        <f>'Stocks Returns'!E370</f>
        <v>3.7207266360255176E-3</v>
      </c>
      <c r="G374" s="5">
        <f t="shared" si="20"/>
        <v>-2.7941181016140852E-3</v>
      </c>
      <c r="H374" s="5">
        <f t="shared" si="21"/>
        <v>-1.7825593508236023E-3</v>
      </c>
      <c r="I374" s="5">
        <f t="shared" si="22"/>
        <v>1.1974891107162666E-2</v>
      </c>
      <c r="J374" s="5">
        <f t="shared" si="23"/>
        <v>1.0838888037630147E-2</v>
      </c>
    </row>
    <row r="375" spans="1:10" ht="15" customHeight="1" x14ac:dyDescent="0.2">
      <c r="A375" s="3">
        <f>'2_CVaR_t3'!A375</f>
        <v>42815</v>
      </c>
      <c r="B375" s="5">
        <f>'2_CVaR_t3'!D375-1</f>
        <v>-9.5797293640722536E-3</v>
      </c>
      <c r="C375" s="5">
        <f>'Stocks Returns'!B371</f>
        <v>-1.0457987738910934E-2</v>
      </c>
      <c r="D375" s="5">
        <f>'Stocks Returns'!C371</f>
        <v>-1.2558869701726927E-2</v>
      </c>
      <c r="E375" s="5">
        <f>'Stocks Returns'!D371</f>
        <v>-2.7034297242770511E-2</v>
      </c>
      <c r="F375" s="5">
        <f>'Stocks Returns'!E371</f>
        <v>-1.4827736589620555E-2</v>
      </c>
      <c r="G375" s="5">
        <f t="shared" si="20"/>
        <v>-3.4606296921501668E-4</v>
      </c>
      <c r="H375" s="5">
        <f t="shared" si="21"/>
        <v>1.679285807848695E-3</v>
      </c>
      <c r="I375" s="5">
        <f t="shared" si="22"/>
        <v>-1.1281119294850924E-2</v>
      </c>
      <c r="J375" s="5">
        <f t="shared" si="23"/>
        <v>-4.6564243220642149E-3</v>
      </c>
    </row>
    <row r="376" spans="1:10" ht="15" customHeight="1" x14ac:dyDescent="0.2">
      <c r="A376" s="3">
        <f>'2_CVaR_t3'!A376</f>
        <v>42816</v>
      </c>
      <c r="B376" s="5">
        <f>'2_CVaR_t3'!D376-1</f>
        <v>4.4455932240430318E-3</v>
      </c>
      <c r="C376" s="5">
        <f>'Stocks Returns'!B372</f>
        <v>3.6443148688045657E-3</v>
      </c>
      <c r="D376" s="5">
        <f>'Stocks Returns'!C372</f>
        <v>5.2237111060640107E-3</v>
      </c>
      <c r="E376" s="5">
        <f>'Stocks Returns'!D372</f>
        <v>1.6035388443461418E-2</v>
      </c>
      <c r="F376" s="5">
        <f>'Stocks Returns'!E372</f>
        <v>-1.1730854360336496E-2</v>
      </c>
      <c r="G376" s="5">
        <f t="shared" si="20"/>
        <v>-3.8785612060338644E-4</v>
      </c>
      <c r="H376" s="5">
        <f t="shared" si="21"/>
        <v>-1.3160017116648406E-3</v>
      </c>
      <c r="I376" s="5">
        <f t="shared" si="22"/>
        <v>8.8406465606576928E-3</v>
      </c>
      <c r="J376" s="5">
        <f t="shared" si="23"/>
        <v>-1.6401398328141775E-2</v>
      </c>
    </row>
    <row r="377" spans="1:10" ht="15" customHeight="1" x14ac:dyDescent="0.2">
      <c r="A377" s="3">
        <f>'2_CVaR_t3'!A377</f>
        <v>42817</v>
      </c>
      <c r="B377" s="5">
        <f>'2_CVaR_t3'!D377-1</f>
        <v>1.3796852588816577E-3</v>
      </c>
      <c r="C377" s="5">
        <f>'Stocks Returns'!B373</f>
        <v>4.7204066811910028E-3</v>
      </c>
      <c r="D377" s="5">
        <f>'Stocks Returns'!C373</f>
        <v>3.8409399005874256E-3</v>
      </c>
      <c r="E377" s="5">
        <f>'Stocks Returns'!D373</f>
        <v>-1.0204081632653073E-2</v>
      </c>
      <c r="F377" s="5">
        <f>'Stocks Returns'!E373</f>
        <v>-3.8073908174692805E-3</v>
      </c>
      <c r="G377" s="5">
        <f t="shared" si="20"/>
        <v>3.7801072387938684E-3</v>
      </c>
      <c r="H377" s="5">
        <f t="shared" si="21"/>
        <v>1.8432282813006986E-3</v>
      </c>
      <c r="I377" s="5">
        <f t="shared" si="22"/>
        <v>-1.2382453321410967E-2</v>
      </c>
      <c r="J377" s="5">
        <f t="shared" si="23"/>
        <v>-5.233534168897009E-3</v>
      </c>
    </row>
    <row r="378" spans="1:10" ht="15" customHeight="1" x14ac:dyDescent="0.2">
      <c r="A378" s="3">
        <f>'2_CVaR_t3'!A378</f>
        <v>42818</v>
      </c>
      <c r="B378" s="5">
        <f>'2_CVaR_t3'!D378-1</f>
        <v>2.6609462676603357E-3</v>
      </c>
      <c r="C378" s="5">
        <f>'Stocks Returns'!B374</f>
        <v>-4.6982291290207367E-3</v>
      </c>
      <c r="D378" s="5">
        <f>'Stocks Returns'!C374</f>
        <v>3.7137069547603652E-3</v>
      </c>
      <c r="E378" s="5">
        <f>'Stocks Returns'!D374</f>
        <v>5.4982817869415612E-3</v>
      </c>
      <c r="F378" s="5">
        <f>'Stocks Returns'!E374</f>
        <v>-8.5431654676257907E-3</v>
      </c>
      <c r="G378" s="5">
        <f t="shared" si="20"/>
        <v>-6.9306399140780413E-3</v>
      </c>
      <c r="H378" s="5">
        <f t="shared" si="21"/>
        <v>-1.8213373543068349E-4</v>
      </c>
      <c r="I378" s="5">
        <f t="shared" si="22"/>
        <v>1.223539428135796E-3</v>
      </c>
      <c r="J378" s="5">
        <f t="shared" si="23"/>
        <v>-1.1325162958792271E-2</v>
      </c>
    </row>
    <row r="379" spans="1:10" ht="15" customHeight="1" x14ac:dyDescent="0.2">
      <c r="A379" s="3">
        <f>'2_CVaR_t3'!A379</f>
        <v>42821</v>
      </c>
      <c r="B379" s="5">
        <f>'2_CVaR_t3'!D379-1</f>
        <v>-1.9155986333223574E-3</v>
      </c>
      <c r="C379" s="5">
        <f>'Stocks Returns'!B375</f>
        <v>3.2679738562091387E-3</v>
      </c>
      <c r="D379" s="5">
        <f>'Stocks Returns'!C375</f>
        <v>-2.6908846283214549E-3</v>
      </c>
      <c r="E379" s="5">
        <f>'Stocks Returns'!D375</f>
        <v>-4.5112781954889103E-3</v>
      </c>
      <c r="F379" s="5">
        <f>'Stocks Returns'!E375</f>
        <v>4.3083900226756899E-3</v>
      </c>
      <c r="G379" s="5">
        <f t="shared" si="20"/>
        <v>5.6508643534331632E-3</v>
      </c>
      <c r="H379" s="5">
        <f t="shared" si="21"/>
        <v>1.9321480401934734E-4</v>
      </c>
      <c r="I379" s="5">
        <f t="shared" si="22"/>
        <v>-1.2979799171082182E-3</v>
      </c>
      <c r="J379" s="5">
        <f t="shared" si="23"/>
        <v>6.3693771436863222E-3</v>
      </c>
    </row>
    <row r="380" spans="1:10" ht="15" customHeight="1" x14ac:dyDescent="0.2">
      <c r="A380" s="3">
        <f>'2_CVaR_t3'!A380</f>
        <v>42822</v>
      </c>
      <c r="B380" s="5">
        <f>'2_CVaR_t3'!D380-1</f>
        <v>1.9473664686875392E-3</v>
      </c>
      <c r="C380" s="5">
        <f>'Stocks Returns'!B376</f>
        <v>1.8096272167933414E-3</v>
      </c>
      <c r="D380" s="5">
        <f>'Stocks Returns'!C376</f>
        <v>1.911186059583958E-3</v>
      </c>
      <c r="E380" s="5">
        <f>'Stocks Returns'!D376</f>
        <v>9.3380939302389887E-3</v>
      </c>
      <c r="F380" s="5">
        <f>'Stocks Returns'!E376</f>
        <v>2.4610521562429488E-2</v>
      </c>
      <c r="G380" s="5">
        <f t="shared" si="20"/>
        <v>2.9683916732900235E-4</v>
      </c>
      <c r="H380" s="5">
        <f t="shared" si="21"/>
        <v>-9.2751908089467889E-4</v>
      </c>
      <c r="I380" s="5">
        <f t="shared" si="22"/>
        <v>6.2308949143241249E-3</v>
      </c>
      <c r="J380" s="5">
        <f t="shared" si="23"/>
        <v>2.2583647436324638E-2</v>
      </c>
    </row>
    <row r="381" spans="1:10" ht="15" customHeight="1" x14ac:dyDescent="0.2">
      <c r="A381" s="3">
        <f>'2_CVaR_t3'!A381</f>
        <v>42823</v>
      </c>
      <c r="B381" s="5">
        <f>'2_CVaR_t3'!D381-1</f>
        <v>6.35238385008563E-4</v>
      </c>
      <c r="C381" s="5">
        <f>'Stocks Returns'!B377</f>
        <v>1.3728323699421896E-2</v>
      </c>
      <c r="D381" s="5">
        <f>'Stocks Returns'!C377</f>
        <v>6.7324955116698781E-4</v>
      </c>
      <c r="E381" s="5">
        <f>'Stocks Returns'!D377</f>
        <v>2.4489795918367641E-3</v>
      </c>
      <c r="F381" s="5">
        <f>'Stocks Returns'!E377</f>
        <v>1.2560599382988036E-2</v>
      </c>
      <c r="G381" s="5">
        <f t="shared" si="20"/>
        <v>1.3538775464740228E-2</v>
      </c>
      <c r="H381" s="5">
        <f t="shared" si="21"/>
        <v>-2.2159837105826651E-4</v>
      </c>
      <c r="I381" s="5">
        <f t="shared" si="22"/>
        <v>1.488655265094522E-3</v>
      </c>
      <c r="J381" s="5">
        <f t="shared" si="23"/>
        <v>1.1922243507211775E-2</v>
      </c>
    </row>
    <row r="382" spans="1:10" ht="15" customHeight="1" x14ac:dyDescent="0.2">
      <c r="A382" s="3">
        <f>'2_CVaR_t3'!A382</f>
        <v>42824</v>
      </c>
      <c r="B382" s="5">
        <f>'2_CVaR_t3'!D382-1</f>
        <v>-8.3720951944621369E-4</v>
      </c>
      <c r="C382" s="5">
        <f>'Stocks Returns'!B378</f>
        <v>2.2808267997149079E-2</v>
      </c>
      <c r="D382" s="5">
        <f>'Stocks Returns'!C378</f>
        <v>-1.9062570082978292E-3</v>
      </c>
      <c r="E382" s="5">
        <f>'Stocks Returns'!D378</f>
        <v>2.71444082518979E-3</v>
      </c>
      <c r="F382" s="5">
        <f>'Stocks Returns'!E378</f>
        <v>8.8139281828073957E-2</v>
      </c>
      <c r="G382" s="5">
        <f t="shared" si="20"/>
        <v>2.4103637063303544E-2</v>
      </c>
      <c r="H382" s="5">
        <f t="shared" si="21"/>
        <v>-6.197412944736972E-4</v>
      </c>
      <c r="I382" s="5">
        <f t="shared" si="22"/>
        <v>4.1633029006895358E-3</v>
      </c>
      <c r="J382" s="5">
        <f t="shared" si="23"/>
        <v>8.9059097607507659E-2</v>
      </c>
    </row>
    <row r="383" spans="1:10" ht="15" customHeight="1" x14ac:dyDescent="0.2">
      <c r="A383" s="3">
        <f>'2_CVaR_t3'!A383</f>
        <v>42825</v>
      </c>
      <c r="B383" s="5">
        <f>'2_CVaR_t3'!D383-1</f>
        <v>-9.949781156096682E-4</v>
      </c>
      <c r="C383" s="5">
        <f>'Stocks Returns'!B379</f>
        <v>1.3588850174216072E-2</v>
      </c>
      <c r="D383" s="5">
        <f>'Stocks Returns'!C379</f>
        <v>-1.5728569823615368E-3</v>
      </c>
      <c r="E383" s="5">
        <f>'Stocks Returns'!D379</f>
        <v>-1.3535462912830365E-3</v>
      </c>
      <c r="F383" s="5">
        <f>'Stocks Returns'!E379</f>
        <v>-2.6000000000000467E-3</v>
      </c>
      <c r="G383" s="5">
        <f t="shared" si="20"/>
        <v>1.5043323896815744E-2</v>
      </c>
      <c r="H383" s="5">
        <f t="shared" si="21"/>
        <v>-5.2614372298618022E-5</v>
      </c>
      <c r="I383" s="5">
        <f t="shared" si="22"/>
        <v>3.5345324050827507E-4</v>
      </c>
      <c r="J383" s="5">
        <f t="shared" si="23"/>
        <v>-1.5132305688409279E-3</v>
      </c>
    </row>
    <row r="384" spans="1:10" ht="15" customHeight="1" x14ac:dyDescent="0.2">
      <c r="A384" s="3">
        <f>'2_CVaR_t3'!A384</f>
        <v>42828</v>
      </c>
      <c r="B384" s="5">
        <f>'2_CVaR_t3'!D384-1</f>
        <v>2.5632498151988425E-3</v>
      </c>
      <c r="C384" s="5">
        <f>'Stocks Returns'!B380</f>
        <v>-5.5001718803712185E-3</v>
      </c>
      <c r="D384" s="5">
        <f>'Stocks Returns'!C380</f>
        <v>5.5136716552266485E-3</v>
      </c>
      <c r="E384" s="5">
        <f>'Stocks Returns'!D380</f>
        <v>-7.7256709135268276E-3</v>
      </c>
      <c r="F384" s="5">
        <f>'Stocks Returns'!E380</f>
        <v>-8.4218969320231096E-3</v>
      </c>
      <c r="G384" s="5">
        <f t="shared" si="20"/>
        <v>-7.6340588724634305E-3</v>
      </c>
      <c r="H384" s="5">
        <f t="shared" si="21"/>
        <v>1.7625637519313366E-3</v>
      </c>
      <c r="I384" s="5">
        <f t="shared" si="22"/>
        <v>-1.1840564517001134E-2</v>
      </c>
      <c r="J384" s="5">
        <f t="shared" si="23"/>
        <v>-1.1100510226995271E-2</v>
      </c>
    </row>
    <row r="385" spans="1:10" ht="15" customHeight="1" x14ac:dyDescent="0.2">
      <c r="A385" s="3">
        <f>'2_CVaR_t3'!A385</f>
        <v>42829</v>
      </c>
      <c r="B385" s="5">
        <f>'2_CVaR_t3'!D385-1</f>
        <v>-3.4461283471413084E-3</v>
      </c>
      <c r="C385" s="5">
        <f>'Stocks Returns'!B381</f>
        <v>1.1752506049083955E-2</v>
      </c>
      <c r="D385" s="5">
        <f>'Stocks Returns'!C381</f>
        <v>-6.4905998209489058E-3</v>
      </c>
      <c r="E385" s="5">
        <f>'Stocks Returns'!D381</f>
        <v>3.2782406775031525E-3</v>
      </c>
      <c r="F385" s="5">
        <f>'Stocks Returns'!E381</f>
        <v>5.6622851365013549E-3</v>
      </c>
      <c r="G385" s="5">
        <f t="shared" si="20"/>
        <v>1.5678887521178891E-2</v>
      </c>
      <c r="H385" s="5">
        <f t="shared" si="21"/>
        <v>-1.3390912317089478E-3</v>
      </c>
      <c r="I385" s="5">
        <f t="shared" si="22"/>
        <v>8.9957575184585921E-3</v>
      </c>
      <c r="J385" s="5">
        <f t="shared" si="23"/>
        <v>9.3429071595782631E-3</v>
      </c>
    </row>
    <row r="386" spans="1:10" ht="15" customHeight="1" x14ac:dyDescent="0.2">
      <c r="A386" s="3">
        <f>'2_CVaR_t3'!A386</f>
        <v>42830</v>
      </c>
      <c r="B386" s="5">
        <f>'2_CVaR_t3'!D386-1</f>
        <v>1.1608499434483388E-3</v>
      </c>
      <c r="C386" s="5">
        <f>'Stocks Returns'!B382</f>
        <v>3.0748206354629382E-3</v>
      </c>
      <c r="D386" s="5">
        <f>'Stocks Returns'!C382</f>
        <v>2.8159495381843147E-3</v>
      </c>
      <c r="E386" s="5">
        <f>'Stocks Returns'!D382</f>
        <v>-5.8543226684820704E-3</v>
      </c>
      <c r="F386" s="5">
        <f>'Stocks Returns'!E382</f>
        <v>-1.246732354715463E-2</v>
      </c>
      <c r="G386" s="5">
        <f t="shared" si="20"/>
        <v>2.355209711102842E-3</v>
      </c>
      <c r="H386" s="5">
        <f t="shared" si="21"/>
        <v>1.1424323422964907E-3</v>
      </c>
      <c r="I386" s="5">
        <f t="shared" si="22"/>
        <v>-7.6746408976389562E-3</v>
      </c>
      <c r="J386" s="5">
        <f t="shared" si="23"/>
        <v>-1.3661891313031582E-2</v>
      </c>
    </row>
    <row r="387" spans="1:10" ht="15" customHeight="1" x14ac:dyDescent="0.2">
      <c r="A387" s="3">
        <f>'2_CVaR_t3'!A387</f>
        <v>42831</v>
      </c>
      <c r="B387" s="5">
        <f>'2_CVaR_t3'!D387-1</f>
        <v>1.0151932968289756E-3</v>
      </c>
      <c r="C387" s="5">
        <f>'Stocks Returns'!B383</f>
        <v>-2.043596730245234E-3</v>
      </c>
      <c r="D387" s="5">
        <f>'Stocks Returns'!C383</f>
        <v>6.739301359093286E-4</v>
      </c>
      <c r="E387" s="5">
        <f>'Stocks Returns'!D383</f>
        <v>6.8474390577923927E-3</v>
      </c>
      <c r="F387" s="5">
        <f>'Stocks Returns'!E383</f>
        <v>1.42537161474241E-2</v>
      </c>
      <c r="G387" s="5">
        <f t="shared" si="20"/>
        <v>-2.6163175175128702E-3</v>
      </c>
      <c r="H387" s="5">
        <f t="shared" si="21"/>
        <v>-7.8380345817967672E-4</v>
      </c>
      <c r="I387" s="5">
        <f t="shared" si="22"/>
        <v>5.2654409833723052E-3</v>
      </c>
      <c r="J387" s="5">
        <f t="shared" si="23"/>
        <v>1.3213284943844926E-2</v>
      </c>
    </row>
    <row r="388" spans="1:10" ht="15" customHeight="1" x14ac:dyDescent="0.2">
      <c r="A388" s="3">
        <f>'2_CVaR_t3'!A388</f>
        <v>42832</v>
      </c>
      <c r="B388" s="5">
        <f>'2_CVaR_t3'!D388-1</f>
        <v>-1.6099966892830775E-3</v>
      </c>
      <c r="C388" s="5">
        <f>'Stocks Returns'!B384</f>
        <v>-3.0716723549487623E-3</v>
      </c>
      <c r="D388" s="5">
        <f>'Stocks Returns'!C384</f>
        <v>-3.9286115164441915E-3</v>
      </c>
      <c r="E388" s="5">
        <f>'Stocks Returns'!D384</f>
        <v>7.3449401523395519E-3</v>
      </c>
      <c r="F388" s="5">
        <f>'Stocks Returns'!E384</f>
        <v>-5.4205982734391034E-3</v>
      </c>
      <c r="G388" s="5">
        <f t="shared" si="20"/>
        <v>-9.9697178587103462E-4</v>
      </c>
      <c r="H388" s="5">
        <f t="shared" si="21"/>
        <v>-1.4972472646258717E-3</v>
      </c>
      <c r="I388" s="5">
        <f t="shared" si="22"/>
        <v>1.0058219349671145E-2</v>
      </c>
      <c r="J388" s="5">
        <f t="shared" si="23"/>
        <v>-3.6830047920529507E-3</v>
      </c>
    </row>
    <row r="389" spans="1:10" ht="15" customHeight="1" x14ac:dyDescent="0.2">
      <c r="A389" s="3">
        <f>'2_CVaR_t3'!A389</f>
        <v>42835</v>
      </c>
      <c r="B389" s="5">
        <f>'2_CVaR_t3'!D389-1</f>
        <v>6.0162525028939484E-5</v>
      </c>
      <c r="C389" s="5">
        <f>'Stocks Returns'!B385</f>
        <v>-6.84697021567926E-4</v>
      </c>
      <c r="D389" s="5">
        <f>'Stocks Returns'!C385</f>
        <v>1.3522650439485862E-3</v>
      </c>
      <c r="E389" s="5">
        <f>'Stocks Returns'!D385</f>
        <v>-8.7766675668378147E-3</v>
      </c>
      <c r="F389" s="5">
        <f>'Stocks Returns'!E385</f>
        <v>1.2313282196205089E-2</v>
      </c>
      <c r="G389" s="5">
        <f t="shared" si="20"/>
        <v>-2.9429937755776948E-4</v>
      </c>
      <c r="H389" s="5">
        <f t="shared" si="21"/>
        <v>1.3093654759803073E-3</v>
      </c>
      <c r="I389" s="5">
        <f t="shared" si="22"/>
        <v>-8.7960656048272183E-3</v>
      </c>
      <c r="J389" s="5">
        <f t="shared" si="23"/>
        <v>1.2283482250933916E-2</v>
      </c>
    </row>
    <row r="390" spans="1:10" ht="15" customHeight="1" x14ac:dyDescent="0.2">
      <c r="A390" s="3">
        <f>'2_CVaR_t3'!A390</f>
        <v>42836</v>
      </c>
      <c r="B390" s="5">
        <f>'2_CVaR_t3'!D390-1</f>
        <v>-9.1324858059094183E-4</v>
      </c>
      <c r="C390" s="5">
        <f>'Stocks Returns'!B386</f>
        <v>-5.1387461459404538E-3</v>
      </c>
      <c r="D390" s="5">
        <f>'Stocks Returns'!C386</f>
        <v>-1.1253657438670128E-4</v>
      </c>
      <c r="E390" s="5">
        <f>'Stocks Returns'!D386</f>
        <v>-1.0216591744993897E-2</v>
      </c>
      <c r="F390" s="5">
        <f>'Stocks Returns'!E386</f>
        <v>0</v>
      </c>
      <c r="G390" s="5">
        <f t="shared" ref="G390:G453" si="24">C390-($P$11+$O$11*$B390)</f>
        <v>-3.7666940833339328E-3</v>
      </c>
      <c r="H390" s="5">
        <f t="shared" ref="H390:H453" si="25">D390-($P$12+$O$12*$B390)</f>
        <v>1.2866275003054943E-3</v>
      </c>
      <c r="I390" s="5">
        <f t="shared" ref="I390:I453" si="26">E390-($P$13+$O$13*$B390)</f>
        <v>-8.6433162545306117E-3</v>
      </c>
      <c r="J390" s="5">
        <f t="shared" ref="J390:J453" si="27">F390-($P$14+$O$14*$B390)</f>
        <v>1.000281722850807E-3</v>
      </c>
    </row>
    <row r="391" spans="1:10" ht="15" customHeight="1" x14ac:dyDescent="0.2">
      <c r="A391" s="3">
        <f>'2_CVaR_t3'!A391</f>
        <v>42837</v>
      </c>
      <c r="B391" s="5">
        <f>'2_CVaR_t3'!D391-1</f>
        <v>-1.6812501457933449E-3</v>
      </c>
      <c r="C391" s="5">
        <f>'Stocks Returns'!B387</f>
        <v>-1.2052341597796112E-2</v>
      </c>
      <c r="D391" s="5">
        <f>'Stocks Returns'!C387</f>
        <v>-1.9133370849745424E-3</v>
      </c>
      <c r="E391" s="5">
        <f>'Stocks Returns'!D387</f>
        <v>-7.0189925681254373E-3</v>
      </c>
      <c r="F391" s="5">
        <f>'Stocks Returns'!E387</f>
        <v>-1.4157527417746785E-2</v>
      </c>
      <c r="G391" s="5">
        <f t="shared" si="24"/>
        <v>-9.9057841637003666E-3</v>
      </c>
      <c r="H391" s="5">
        <f t="shared" si="25"/>
        <v>6.2358587523955993E-4</v>
      </c>
      <c r="I391" s="5">
        <f t="shared" si="26"/>
        <v>-4.1891300553380494E-3</v>
      </c>
      <c r="J391" s="5">
        <f t="shared" si="27"/>
        <v>-1.2344532208439299E-2</v>
      </c>
    </row>
    <row r="392" spans="1:10" ht="15" customHeight="1" x14ac:dyDescent="0.2">
      <c r="A392" s="3">
        <f>'2_CVaR_t3'!A392</f>
        <v>42838</v>
      </c>
      <c r="B392" s="5">
        <f>'2_CVaR_t3'!D392-1</f>
        <v>1.3833031240615412E-3</v>
      </c>
      <c r="C392" s="5">
        <f>'Stocks Returns'!B388</f>
        <v>-1.3942140118508251E-2</v>
      </c>
      <c r="D392" s="5">
        <f>'Stocks Returns'!C388</f>
        <v>2.1425349571493335E-3</v>
      </c>
      <c r="E392" s="5">
        <f>'Stocks Returns'!D388</f>
        <v>1.2474012474010809E-3</v>
      </c>
      <c r="F392" s="5">
        <f>'Stocks Returns'!E388</f>
        <v>-1.6585760517799364E-2</v>
      </c>
      <c r="G392" s="5">
        <f t="shared" si="24"/>
        <v>-1.4886088063906034E-2</v>
      </c>
      <c r="H392" s="5">
        <f t="shared" si="25"/>
        <v>1.3946363751623017E-4</v>
      </c>
      <c r="I392" s="5">
        <f t="shared" si="26"/>
        <v>-9.3688991162815555E-4</v>
      </c>
      <c r="J392" s="5">
        <f t="shared" si="27"/>
        <v>-1.8015732361195202E-2</v>
      </c>
    </row>
    <row r="393" spans="1:10" ht="15" customHeight="1" x14ac:dyDescent="0.2">
      <c r="A393" s="3">
        <f>'2_CVaR_t3'!A393</f>
        <v>42839</v>
      </c>
      <c r="B393" s="5">
        <f>'2_CVaR_t3'!D393-1</f>
        <v>3.3619452249000759E-5</v>
      </c>
      <c r="C393" s="5">
        <f>'Stocks Returns'!B389</f>
        <v>0</v>
      </c>
      <c r="D393" s="5">
        <f>'Stocks Returns'!C389</f>
        <v>0</v>
      </c>
      <c r="E393" s="5">
        <f>'Stocks Returns'!D389</f>
        <v>0</v>
      </c>
      <c r="F393" s="5">
        <f>'Stocks Returns'!E389</f>
        <v>0</v>
      </c>
      <c r="G393" s="5">
        <f t="shared" si="24"/>
        <v>4.1716549628461653E-4</v>
      </c>
      <c r="H393" s="5">
        <f t="shared" si="25"/>
        <v>-3.5772302638354477E-6</v>
      </c>
      <c r="I393" s="5">
        <f t="shared" si="26"/>
        <v>2.403114536009206E-5</v>
      </c>
      <c r="J393" s="5">
        <f t="shared" si="27"/>
        <v>-1.7115738437369847E-6</v>
      </c>
    </row>
    <row r="394" spans="1:10" ht="15" customHeight="1" x14ac:dyDescent="0.2">
      <c r="A394" s="3">
        <f>'2_CVaR_t3'!A394</f>
        <v>42842</v>
      </c>
      <c r="B394" s="5">
        <f>'2_CVaR_t3'!D394-1</f>
        <v>7.0970592199530724E-3</v>
      </c>
      <c r="C394" s="5">
        <f>'Stocks Returns'!B390</f>
        <v>7.4231177094379319E-3</v>
      </c>
      <c r="D394" s="5">
        <f>'Stocks Returns'!C390</f>
        <v>1.0577247665128908E-2</v>
      </c>
      <c r="E394" s="5">
        <f>'Stocks Returns'!D390</f>
        <v>1.0797342192691017E-2</v>
      </c>
      <c r="F394" s="5">
        <f>'Stocks Returns'!E390</f>
        <v>6.7873303167422794E-3</v>
      </c>
      <c r="G394" s="5">
        <f t="shared" si="24"/>
        <v>7.170268360097657E-4</v>
      </c>
      <c r="H394" s="5">
        <f t="shared" si="25"/>
        <v>1.0951030527455059E-4</v>
      </c>
      <c r="I394" s="5">
        <f t="shared" si="26"/>
        <v>-7.3566918272257101E-4</v>
      </c>
      <c r="J394" s="5">
        <f t="shared" si="27"/>
        <v>-6.8904409645989973E-4</v>
      </c>
    </row>
    <row r="395" spans="1:10" ht="15" customHeight="1" x14ac:dyDescent="0.2">
      <c r="A395" s="3">
        <f>'2_CVaR_t3'!A395</f>
        <v>42843</v>
      </c>
      <c r="B395" s="5">
        <f>'2_CVaR_t3'!D395-1</f>
        <v>8.2901628141862638E-4</v>
      </c>
      <c r="C395" s="5">
        <f>'Stocks Returns'!B391</f>
        <v>3.8596491228068963E-3</v>
      </c>
      <c r="D395" s="5">
        <f>'Stocks Returns'!C391</f>
        <v>-8.9076940207100108E-4</v>
      </c>
      <c r="E395" s="5">
        <f>'Stocks Returns'!D391</f>
        <v>1.5201314708298996E-2</v>
      </c>
      <c r="F395" s="5">
        <f>'Stocks Returns'!E391</f>
        <v>-5.3115423901941572E-3</v>
      </c>
      <c r="G395" s="5">
        <f t="shared" si="24"/>
        <v>3.4746819873760835E-3</v>
      </c>
      <c r="H395" s="5">
        <f t="shared" si="25"/>
        <v>-2.0726903374875616E-3</v>
      </c>
      <c r="I395" s="5">
        <f t="shared" si="26"/>
        <v>1.3923935311782284E-2</v>
      </c>
      <c r="J395" s="5">
        <f t="shared" si="27"/>
        <v>-6.1549576264264853E-3</v>
      </c>
    </row>
    <row r="396" spans="1:10" ht="15" customHeight="1" x14ac:dyDescent="0.2">
      <c r="A396" s="3">
        <f>'2_CVaR_t3'!A396</f>
        <v>42844</v>
      </c>
      <c r="B396" s="5">
        <f>'2_CVaR_t3'!D396-1</f>
        <v>1.0126157919487788E-3</v>
      </c>
      <c r="C396" s="5">
        <f>'Stocks Returns'!B392</f>
        <v>1.0835372247465891E-2</v>
      </c>
      <c r="D396" s="5">
        <f>'Stocks Returns'!C392</f>
        <v>2.2289089490690195E-4</v>
      </c>
      <c r="E396" s="5">
        <f>'Stocks Returns'!D392</f>
        <v>9.8475650883582677E-3</v>
      </c>
      <c r="F396" s="5">
        <f>'Stocks Returns'!E392</f>
        <v>-1.4171287738755312E-2</v>
      </c>
      <c r="G396" s="5">
        <f t="shared" si="24"/>
        <v>1.0265250792628295E-2</v>
      </c>
      <c r="H396" s="5">
        <f t="shared" si="25"/>
        <v>-1.2310242446205595E-3</v>
      </c>
      <c r="I396" s="5">
        <f t="shared" si="26"/>
        <v>8.26978426990377E-3</v>
      </c>
      <c r="J396" s="5">
        <f t="shared" si="27"/>
        <v>-1.5208991378912148E-2</v>
      </c>
    </row>
    <row r="397" spans="1:10" ht="15" customHeight="1" x14ac:dyDescent="0.2">
      <c r="A397" s="3">
        <f>'2_CVaR_t3'!A397</f>
        <v>42845</v>
      </c>
      <c r="B397" s="5">
        <f>'2_CVaR_t3'!D397-1</f>
        <v>9.9639960914084114E-3</v>
      </c>
      <c r="C397" s="5">
        <f>'Stocks Returns'!B393</f>
        <v>1.3831258644536604E-2</v>
      </c>
      <c r="D397" s="5">
        <f>'Stocks Returns'!C393</f>
        <v>1.559888579387203E-2</v>
      </c>
      <c r="E397" s="5">
        <f>'Stocks Returns'!D393</f>
        <v>1.0285866951643019E-2</v>
      </c>
      <c r="F397" s="5">
        <f>'Stocks Returns'!E393</f>
        <v>-1.0416666666666075E-3</v>
      </c>
      <c r="G397" s="5">
        <f t="shared" si="24"/>
        <v>4.2339523006328234E-3</v>
      </c>
      <c r="H397" s="5">
        <f t="shared" si="25"/>
        <v>8.8391373096204269E-4</v>
      </c>
      <c r="I397" s="5">
        <f t="shared" si="26"/>
        <v>-5.9379625545172288E-3</v>
      </c>
      <c r="J397" s="5">
        <f t="shared" si="27"/>
        <v>-1.1551886798187874E-2</v>
      </c>
    </row>
    <row r="398" spans="1:10" ht="15" customHeight="1" x14ac:dyDescent="0.2">
      <c r="A398" s="3">
        <f>'2_CVaR_t3'!A398</f>
        <v>42846</v>
      </c>
      <c r="B398" s="5">
        <f>'2_CVaR_t3'!D398-1</f>
        <v>-1.3355822046008381E-3</v>
      </c>
      <c r="C398" s="5">
        <f>'Stocks Returns'!B394</f>
        <v>-5.4570259208731597E-3</v>
      </c>
      <c r="D398" s="5">
        <f>'Stocks Returns'!C394</f>
        <v>0</v>
      </c>
      <c r="E398" s="5">
        <f>'Stocks Returns'!D394</f>
        <v>-1.5866719555731712E-2</v>
      </c>
      <c r="F398" s="5">
        <f>'Stocks Returns'!E394</f>
        <v>-4.3795620437956373E-3</v>
      </c>
      <c r="G398" s="5">
        <f t="shared" si="24"/>
        <v>-3.6590637101929563E-3</v>
      </c>
      <c r="H398" s="5">
        <f t="shared" si="25"/>
        <v>2.0248318534359672E-3</v>
      </c>
      <c r="I398" s="5">
        <f t="shared" si="26"/>
        <v>-1.360243121442602E-2</v>
      </c>
      <c r="J398" s="5">
        <f t="shared" si="27"/>
        <v>-2.9323590546756549E-3</v>
      </c>
    </row>
    <row r="399" spans="1:10" ht="15" customHeight="1" x14ac:dyDescent="0.2">
      <c r="A399" s="3">
        <f>'2_CVaR_t3'!A399</f>
        <v>42849</v>
      </c>
      <c r="B399" s="5">
        <f>'2_CVaR_t3'!D399-1</f>
        <v>6.2478422795539945E-3</v>
      </c>
      <c r="C399" s="5">
        <f>'Stocks Returns'!B395</f>
        <v>8.2304526748970819E-3</v>
      </c>
      <c r="D399" s="5">
        <f>'Stocks Returns'!C395</f>
        <v>7.6796489303345705E-3</v>
      </c>
      <c r="E399" s="5">
        <f>'Stocks Returns'!D395</f>
        <v>2.0421872900711957E-2</v>
      </c>
      <c r="F399" s="5">
        <f>'Stocks Returns'!E395</f>
        <v>3.5609551738582379E-3</v>
      </c>
      <c r="G399" s="5">
        <f t="shared" si="24"/>
        <v>2.3807703189768076E-3</v>
      </c>
      <c r="H399" s="5">
        <f t="shared" si="25"/>
        <v>-1.5300127126817095E-3</v>
      </c>
      <c r="I399" s="5">
        <f t="shared" si="26"/>
        <v>1.0278331332123605E-2</v>
      </c>
      <c r="J399" s="5">
        <f t="shared" si="27"/>
        <v>-3.0167621380294196E-3</v>
      </c>
    </row>
    <row r="400" spans="1:10" ht="15" customHeight="1" x14ac:dyDescent="0.2">
      <c r="A400" s="3">
        <f>'2_CVaR_t3'!A400</f>
        <v>42850</v>
      </c>
      <c r="B400" s="5">
        <f>'2_CVaR_t3'!D400-1</f>
        <v>2.5608260271865468E-3</v>
      </c>
      <c r="C400" s="5">
        <f>'Stocks Returns'!B396</f>
        <v>-3.7414965986394266E-3</v>
      </c>
      <c r="D400" s="5">
        <f>'Stocks Returns'!C396</f>
        <v>2.8307022318998509E-3</v>
      </c>
      <c r="E400" s="5">
        <f>'Stocks Returns'!D396</f>
        <v>1.02699144173799E-2</v>
      </c>
      <c r="F400" s="5">
        <f>'Stocks Returns'!E396</f>
        <v>1.8367772907535107E-2</v>
      </c>
      <c r="G400" s="5">
        <f t="shared" si="24"/>
        <v>-5.8729392769178001E-3</v>
      </c>
      <c r="H400" s="5">
        <f t="shared" si="25"/>
        <v>-9.1681494128166997E-4</v>
      </c>
      <c r="I400" s="5">
        <f t="shared" si="26"/>
        <v>6.1589865617622556E-3</v>
      </c>
      <c r="J400" s="5">
        <f t="shared" si="27"/>
        <v>1.5691724509947477E-2</v>
      </c>
    </row>
    <row r="401" spans="1:10" ht="15" customHeight="1" x14ac:dyDescent="0.2">
      <c r="A401" s="3">
        <f>'2_CVaR_t3'!A401</f>
        <v>42851</v>
      </c>
      <c r="B401" s="5">
        <f>'2_CVaR_t3'!D401-1</f>
        <v>-2.4438261601219535E-3</v>
      </c>
      <c r="C401" s="5">
        <f>'Stocks Returns'!B397</f>
        <v>3.4141345169000914E-3</v>
      </c>
      <c r="D401" s="5">
        <f>'Stocks Returns'!C397</f>
        <v>-3.1484095103680998E-3</v>
      </c>
      <c r="E401" s="5">
        <f>'Stocks Returns'!D397</f>
        <v>-7.5589730222859197E-3</v>
      </c>
      <c r="F401" s="5">
        <f>'Stocks Returns'!E397</f>
        <v>-9.223201475712095E-3</v>
      </c>
      <c r="G401" s="5">
        <f t="shared" si="24"/>
        <v>6.3297258254394351E-3</v>
      </c>
      <c r="H401" s="5">
        <f t="shared" si="25"/>
        <v>5.1823463206728676E-4</v>
      </c>
      <c r="I401" s="5">
        <f t="shared" si="26"/>
        <v>-3.4814006524379821E-3</v>
      </c>
      <c r="J401" s="5">
        <f t="shared" si="27"/>
        <v>-6.6032341984116148E-3</v>
      </c>
    </row>
    <row r="402" spans="1:10" ht="15" customHeight="1" x14ac:dyDescent="0.2">
      <c r="A402" s="3">
        <f>'2_CVaR_t3'!A402</f>
        <v>42852</v>
      </c>
      <c r="B402" s="5">
        <f>'2_CVaR_t3'!D402-1</f>
        <v>-6.7542579091117716E-4</v>
      </c>
      <c r="C402" s="5">
        <f>'Stocks Returns'!B398</f>
        <v>0</v>
      </c>
      <c r="D402" s="5">
        <f>'Stocks Returns'!C398</f>
        <v>-2.3959921585711141E-3</v>
      </c>
      <c r="E402" s="5">
        <f>'Stocks Returns'!D398</f>
        <v>7.8791858174653839E-3</v>
      </c>
      <c r="F402" s="5">
        <f>'Stocks Returns'!E398</f>
        <v>-9.9296648738106397E-3</v>
      </c>
      <c r="G402" s="5">
        <f t="shared" si="24"/>
        <v>1.1322152752674406E-3</v>
      </c>
      <c r="H402" s="5">
        <f t="shared" si="25"/>
        <v>-1.3491515743479106E-3</v>
      </c>
      <c r="I402" s="5">
        <f t="shared" si="26"/>
        <v>9.0633409666885482E-3</v>
      </c>
      <c r="J402" s="5">
        <f t="shared" si="27"/>
        <v>-9.1810516335736093E-3</v>
      </c>
    </row>
    <row r="403" spans="1:10" ht="15" customHeight="1" x14ac:dyDescent="0.2">
      <c r="A403" s="3">
        <f>'2_CVaR_t3'!A403</f>
        <v>42853</v>
      </c>
      <c r="B403" s="5">
        <f>'2_CVaR_t3'!D403-1</f>
        <v>-3.6867653026735336E-3</v>
      </c>
      <c r="C403" s="5">
        <f>'Stocks Returns'!B399</f>
        <v>-2.0755358965634518E-2</v>
      </c>
      <c r="D403" s="5">
        <f>'Stocks Returns'!C399</f>
        <v>-4.148471615720517E-3</v>
      </c>
      <c r="E403" s="5">
        <f>'Stocks Returns'!D399</f>
        <v>-1.5244299674267103E-2</v>
      </c>
      <c r="F403" s="5">
        <f>'Stocks Returns'!E399</f>
        <v>1.0447137484328461E-3</v>
      </c>
      <c r="G403" s="5">
        <f t="shared" si="24"/>
        <v>-1.6586302708639367E-2</v>
      </c>
      <c r="H403" s="5">
        <f t="shared" si="25"/>
        <v>1.3595295208615474E-3</v>
      </c>
      <c r="I403" s="5">
        <f t="shared" si="26"/>
        <v>-9.1330580167044428E-3</v>
      </c>
      <c r="J403" s="5">
        <f t="shared" si="27"/>
        <v>4.9799822565717656E-3</v>
      </c>
    </row>
    <row r="404" spans="1:10" ht="15" customHeight="1" x14ac:dyDescent="0.2">
      <c r="A404" s="3">
        <f>'2_CVaR_t3'!A404</f>
        <v>42856</v>
      </c>
      <c r="B404" s="5">
        <f>'2_CVaR_t3'!D404-1</f>
        <v>9.5003935500148629E-4</v>
      </c>
      <c r="C404" s="5">
        <f>'Stocks Returns'!B400</f>
        <v>-2.7797081306462856E-2</v>
      </c>
      <c r="D404" s="5">
        <f>'Stocks Returns'!C400</f>
        <v>4.3850032887537971E-4</v>
      </c>
      <c r="E404" s="5">
        <f>'Stocks Returns'!D400</f>
        <v>7.6739878274676432E-3</v>
      </c>
      <c r="F404" s="5">
        <f>'Stocks Returns'!E400</f>
        <v>-8.9751617616363744E-3</v>
      </c>
      <c r="G404" s="5">
        <f t="shared" si="24"/>
        <v>-2.8304096397016466E-2</v>
      </c>
      <c r="H404" s="5">
        <f t="shared" si="25"/>
        <v>-9.2271070640677355E-4</v>
      </c>
      <c r="I404" s="5">
        <f t="shared" si="26"/>
        <v>6.1985931786956603E-3</v>
      </c>
      <c r="J404" s="5">
        <f t="shared" si="27"/>
        <v>-9.9466458567483169E-3</v>
      </c>
    </row>
    <row r="405" spans="1:10" ht="15" customHeight="1" x14ac:dyDescent="0.2">
      <c r="A405" s="3">
        <f>'2_CVaR_t3'!A405</f>
        <v>42857</v>
      </c>
      <c r="B405" s="5">
        <f>'2_CVaR_t3'!D405-1</f>
        <v>7.6319569498992657E-3</v>
      </c>
      <c r="C405" s="5">
        <f>'Stocks Returns'!B401</f>
        <v>-7.1479628305926024E-4</v>
      </c>
      <c r="D405" s="5">
        <f>'Stocks Returns'!C401</f>
        <v>1.4025860179706306E-2</v>
      </c>
      <c r="E405" s="5">
        <f>'Stocks Returns'!D401</f>
        <v>-6.1712184873949916E-3</v>
      </c>
      <c r="F405" s="5">
        <f>'Stocks Returns'!E401</f>
        <v>-1.6427969671440446E-2</v>
      </c>
      <c r="G405" s="5">
        <f t="shared" si="24"/>
        <v>-7.9603146574346896E-3</v>
      </c>
      <c r="H405" s="5">
        <f t="shared" si="25"/>
        <v>2.7656965115391667E-3</v>
      </c>
      <c r="I405" s="5">
        <f t="shared" si="26"/>
        <v>-1.8579417591812579E-2</v>
      </c>
      <c r="J405" s="5">
        <f t="shared" si="27"/>
        <v>-2.4470382773493168E-2</v>
      </c>
    </row>
    <row r="406" spans="1:10" ht="15" customHeight="1" x14ac:dyDescent="0.2">
      <c r="A406" s="3">
        <f>'2_CVaR_t3'!A406</f>
        <v>42858</v>
      </c>
      <c r="B406" s="5">
        <f>'2_CVaR_t3'!D406-1</f>
        <v>-1.0944615519273837E-3</v>
      </c>
      <c r="C406" s="5">
        <f>'Stocks Returns'!B402</f>
        <v>-4.2203147353361947E-2</v>
      </c>
      <c r="D406" s="5">
        <f>'Stocks Returns'!C402</f>
        <v>-1.0806137886320011E-3</v>
      </c>
      <c r="E406" s="5">
        <f>'Stocks Returns'!D402</f>
        <v>-5.8131853613422324E-3</v>
      </c>
      <c r="F406" s="5">
        <f>'Stocks Returns'!E402</f>
        <v>8.137044967879925E-3</v>
      </c>
      <c r="G406" s="5">
        <f t="shared" si="24"/>
        <v>-4.0648347720903005E-2</v>
      </c>
      <c r="H406" s="5">
        <f t="shared" si="25"/>
        <v>5.8700894246348787E-4</v>
      </c>
      <c r="I406" s="5">
        <f t="shared" si="26"/>
        <v>-3.943413251112097E-3</v>
      </c>
      <c r="J406" s="5">
        <f t="shared" si="27"/>
        <v>9.3290896146607117E-3</v>
      </c>
    </row>
    <row r="407" spans="1:10" ht="15" customHeight="1" x14ac:dyDescent="0.2">
      <c r="A407" s="3">
        <f>'2_CVaR_t3'!A407</f>
        <v>42859</v>
      </c>
      <c r="B407" s="5">
        <f>'2_CVaR_t3'!D407-1</f>
        <v>8.872051411912274E-4</v>
      </c>
      <c r="C407" s="5">
        <f>'Stocks Returns'!B403</f>
        <v>-5.6011949215833967E-3</v>
      </c>
      <c r="D407" s="5">
        <f>'Stocks Returns'!C403</f>
        <v>1.9472090004328813E-3</v>
      </c>
      <c r="E407" s="5">
        <f>'Stocks Returns'!D403</f>
        <v>-3.1893687707640339E-3</v>
      </c>
      <c r="F407" s="5">
        <f>'Stocks Returns'!E403</f>
        <v>-2.4638912489379661E-2</v>
      </c>
      <c r="G407" s="5">
        <f t="shared" si="24"/>
        <v>-6.044843688011713E-3</v>
      </c>
      <c r="H407" s="5">
        <f t="shared" si="25"/>
        <v>6.7908395392545732E-4</v>
      </c>
      <c r="I407" s="5">
        <f t="shared" si="26"/>
        <v>-4.5619554811028437E-3</v>
      </c>
      <c r="J407" s="5">
        <f t="shared" si="27"/>
        <v>-2.5543904255194018E-2</v>
      </c>
    </row>
    <row r="408" spans="1:10" ht="15" customHeight="1" x14ac:dyDescent="0.2">
      <c r="A408" s="3">
        <f>'2_CVaR_t3'!A408</f>
        <v>42860</v>
      </c>
      <c r="B408" s="5">
        <f>'2_CVaR_t3'!D408-1</f>
        <v>-3.0995669752419408E-3</v>
      </c>
      <c r="C408" s="5">
        <f>'Stocks Returns'!B404</f>
        <v>1.7273751408186211E-2</v>
      </c>
      <c r="D408" s="5">
        <f>'Stocks Returns'!C404</f>
        <v>-5.7223061973655787E-3</v>
      </c>
      <c r="E408" s="5">
        <f>'Stocks Returns'!D404</f>
        <v>2.1330489268096553E-3</v>
      </c>
      <c r="F408" s="5">
        <f>'Stocks Returns'!E404</f>
        <v>1.8510452961672419E-2</v>
      </c>
      <c r="G408" s="5">
        <f t="shared" si="24"/>
        <v>2.0850636660158215E-2</v>
      </c>
      <c r="H408" s="5">
        <f t="shared" si="25"/>
        <v>-1.0842122912757138E-3</v>
      </c>
      <c r="I408" s="5">
        <f t="shared" si="26"/>
        <v>7.283529784898558E-3</v>
      </c>
      <c r="J408" s="5">
        <f t="shared" si="27"/>
        <v>2.182433731963361E-2</v>
      </c>
    </row>
    <row r="409" spans="1:10" ht="15" customHeight="1" x14ac:dyDescent="0.2">
      <c r="A409" s="3">
        <f>'2_CVaR_t3'!A409</f>
        <v>42863</v>
      </c>
      <c r="B409" s="5">
        <f>'2_CVaR_t3'!D409-1</f>
        <v>-7.0361438167731993E-4</v>
      </c>
      <c r="C409" s="5">
        <f>'Stocks Returns'!B405</f>
        <v>5.9062384643779886E-3</v>
      </c>
      <c r="D409" s="5">
        <f>'Stocks Returns'!C405</f>
        <v>-1.8460201976328028E-3</v>
      </c>
      <c r="E409" s="5">
        <f>'Stocks Returns'!D405</f>
        <v>3.8579220433683226E-3</v>
      </c>
      <c r="F409" s="5">
        <f>'Stocks Returns'!E405</f>
        <v>7.6972418216805227E-3</v>
      </c>
      <c r="G409" s="5">
        <f t="shared" si="24"/>
        <v>7.0668810449430889E-3</v>
      </c>
      <c r="H409" s="5">
        <f t="shared" si="25"/>
        <v>-7.5741951672793763E-4</v>
      </c>
      <c r="I409" s="5">
        <f t="shared" si="26"/>
        <v>5.0881987357487644E-3</v>
      </c>
      <c r="J409" s="5">
        <f t="shared" si="27"/>
        <v>8.4756847509674885E-3</v>
      </c>
    </row>
    <row r="410" spans="1:10" ht="15" customHeight="1" x14ac:dyDescent="0.2">
      <c r="A410" s="3">
        <f>'2_CVaR_t3'!A410</f>
        <v>42864</v>
      </c>
      <c r="B410" s="5">
        <f>'2_CVaR_t3'!D410-1</f>
        <v>1.6702865716524684E-3</v>
      </c>
      <c r="C410" s="5">
        <f>'Stocks Returns'!B406</f>
        <v>-2.1651376146789025E-2</v>
      </c>
      <c r="D410" s="5">
        <f>'Stocks Returns'!C406</f>
        <v>8.7032201914705176E-4</v>
      </c>
      <c r="E410" s="5">
        <f>'Stocks Returns'!D406</f>
        <v>1.3119533527697014E-2</v>
      </c>
      <c r="F410" s="5">
        <f>'Stocks Returns'!E406</f>
        <v>-1.8247400806280512E-2</v>
      </c>
      <c r="G410" s="5">
        <f t="shared" si="24"/>
        <v>-2.2884737853510449E-2</v>
      </c>
      <c r="H410" s="5">
        <f t="shared" si="25"/>
        <v>-1.557902037522773E-3</v>
      </c>
      <c r="I410" s="5">
        <f t="shared" si="26"/>
        <v>1.0465686456018629E-2</v>
      </c>
      <c r="J410" s="5">
        <f t="shared" si="27"/>
        <v>-1.9981063851380491E-2</v>
      </c>
    </row>
    <row r="411" spans="1:10" ht="15" customHeight="1" x14ac:dyDescent="0.2">
      <c r="A411" s="3">
        <f>'2_CVaR_t3'!A411</f>
        <v>42865</v>
      </c>
      <c r="B411" s="5">
        <f>'2_CVaR_t3'!D411-1</f>
        <v>3.9341595367285986E-3</v>
      </c>
      <c r="C411" s="5">
        <f>'Stocks Returns'!B407</f>
        <v>-2.0630157539384908E-2</v>
      </c>
      <c r="D411" s="5">
        <f>'Stocks Returns'!C407</f>
        <v>2.7173913043478937E-3</v>
      </c>
      <c r="E411" s="5">
        <f>'Stocks Returns'!D407</f>
        <v>2.6945716154349375E-2</v>
      </c>
      <c r="F411" s="5">
        <f>'Stocks Returns'!E407</f>
        <v>2.8960449535335941E-2</v>
      </c>
      <c r="G411" s="5">
        <f t="shared" si="24"/>
        <v>-2.4146563775265077E-2</v>
      </c>
      <c r="H411" s="5">
        <f t="shared" si="25"/>
        <v>-3.0646561016654554E-3</v>
      </c>
      <c r="I411" s="5">
        <f t="shared" si="26"/>
        <v>2.0587770657617219E-2</v>
      </c>
      <c r="J411" s="5">
        <f t="shared" si="27"/>
        <v>2.4831114171707358E-2</v>
      </c>
    </row>
    <row r="412" spans="1:10" ht="15" customHeight="1" x14ac:dyDescent="0.2">
      <c r="A412" s="3">
        <f>'2_CVaR_t3'!A412</f>
        <v>42866</v>
      </c>
      <c r="B412" s="5">
        <f>'2_CVaR_t3'!D412-1</f>
        <v>-3.2644477825760632E-4</v>
      </c>
      <c r="C412" s="5">
        <f>'Stocks Returns'!B408</f>
        <v>8.4258904634240128E-3</v>
      </c>
      <c r="D412" s="5">
        <f>'Stocks Returns'!C408</f>
        <v>-1.6260162601626771E-3</v>
      </c>
      <c r="E412" s="5">
        <f>'Stocks Returns'!D408</f>
        <v>6.7507323907782801E-3</v>
      </c>
      <c r="F412" s="5">
        <f>'Stocks Returns'!E408</f>
        <v>-3.9907582440663614E-3</v>
      </c>
      <c r="G412" s="5">
        <f t="shared" si="24"/>
        <v>9.2061693871337488E-3</v>
      </c>
      <c r="H412" s="5">
        <f t="shared" si="25"/>
        <v>-1.0961749452318361E-3</v>
      </c>
      <c r="I412" s="5">
        <f t="shared" si="26"/>
        <v>7.3638925949293856E-3</v>
      </c>
      <c r="J412" s="5">
        <f t="shared" si="27"/>
        <v>-3.6114431776242228E-3</v>
      </c>
    </row>
    <row r="413" spans="1:10" ht="15" customHeight="1" x14ac:dyDescent="0.2">
      <c r="A413" s="3">
        <f>'2_CVaR_t3'!A413</f>
        <v>42867</v>
      </c>
      <c r="B413" s="5">
        <f>'2_CVaR_t3'!D413-1</f>
        <v>3.9553645165559814E-3</v>
      </c>
      <c r="C413" s="5">
        <f>'Stocks Returns'!B409</f>
        <v>-9.8746676794529975E-3</v>
      </c>
      <c r="D413" s="5">
        <f>'Stocks Returns'!C409</f>
        <v>6.8403908794789636E-3</v>
      </c>
      <c r="E413" s="5">
        <f>'Stocks Returns'!D409</f>
        <v>-5.0607287449400129E-4</v>
      </c>
      <c r="F413" s="5">
        <f>'Stocks Returns'!E409</f>
        <v>-9.4896668072543822E-3</v>
      </c>
      <c r="G413" s="5">
        <f t="shared" si="24"/>
        <v>-1.341245846911894E-2</v>
      </c>
      <c r="H413" s="5">
        <f t="shared" si="25"/>
        <v>1.0269292741865296E-3</v>
      </c>
      <c r="I413" s="5">
        <f t="shared" si="26"/>
        <v>-6.8987134860111262E-3</v>
      </c>
      <c r="J413" s="5">
        <f t="shared" si="27"/>
        <v>-1.3641441673439468E-2</v>
      </c>
    </row>
    <row r="414" spans="1:10" ht="15" customHeight="1" x14ac:dyDescent="0.2">
      <c r="A414" s="3">
        <f>'2_CVaR_t3'!A414</f>
        <v>42870</v>
      </c>
      <c r="B414" s="5">
        <f>'2_CVaR_t3'!D414-1</f>
        <v>4.39372451832587E-3</v>
      </c>
      <c r="C414" s="5">
        <f>'Stocks Returns'!B410</f>
        <v>-2.3014959723820505E-3</v>
      </c>
      <c r="D414" s="5">
        <f>'Stocks Returns'!C410</f>
        <v>5.3919982745604944E-3</v>
      </c>
      <c r="E414" s="5">
        <f>'Stocks Returns'!D410</f>
        <v>1.4303797468354418E-2</v>
      </c>
      <c r="F414" s="5">
        <f>'Stocks Returns'!E410</f>
        <v>1.0006387055567334E-2</v>
      </c>
      <c r="G414" s="5">
        <f t="shared" si="24"/>
        <v>-6.2813590069493788E-3</v>
      </c>
      <c r="H414" s="5">
        <f t="shared" si="25"/>
        <v>-1.0708734487173723E-3</v>
      </c>
      <c r="I414" s="5">
        <f t="shared" si="26"/>
        <v>7.1939220043473213E-3</v>
      </c>
      <c r="J414" s="5">
        <f t="shared" si="27"/>
        <v>5.3907315132176482E-3</v>
      </c>
    </row>
    <row r="415" spans="1:10" ht="15" customHeight="1" x14ac:dyDescent="0.2">
      <c r="A415" s="3">
        <f>'2_CVaR_t3'!A415</f>
        <v>42871</v>
      </c>
      <c r="B415" s="5">
        <f>'2_CVaR_t3'!D415-1</f>
        <v>1.1515640676702521E-3</v>
      </c>
      <c r="C415" s="5">
        <f>'Stocks Returns'!B411</f>
        <v>-1.6532103037293466E-2</v>
      </c>
      <c r="D415" s="5">
        <f>'Stocks Returns'!C411</f>
        <v>-8.5809288855520638E-4</v>
      </c>
      <c r="E415" s="5">
        <f>'Stocks Returns'!D411</f>
        <v>1.8719580681392678E-2</v>
      </c>
      <c r="F415" s="5">
        <f>'Stocks Returns'!E411</f>
        <v>-6.5345699831365067E-3</v>
      </c>
      <c r="G415" s="5">
        <f t="shared" si="24"/>
        <v>-1.7242349448617428E-2</v>
      </c>
      <c r="H415" s="5">
        <f t="shared" si="25"/>
        <v>-2.517853487900696E-3</v>
      </c>
      <c r="I415" s="5">
        <f t="shared" si="26"/>
        <v>1.6914455794961054E-2</v>
      </c>
      <c r="J415" s="5">
        <f t="shared" si="27"/>
        <v>-7.7193112632088058E-3</v>
      </c>
    </row>
    <row r="416" spans="1:10" ht="15" customHeight="1" x14ac:dyDescent="0.2">
      <c r="A416" s="3">
        <f>'2_CVaR_t3'!A416</f>
        <v>42872</v>
      </c>
      <c r="B416" s="5">
        <f>'2_CVaR_t3'!D416-1</f>
        <v>-1.2094826491304222E-2</v>
      </c>
      <c r="C416" s="5">
        <f>'Stocks Returns'!B412</f>
        <v>-1.8373729476153233E-2</v>
      </c>
      <c r="D416" s="5">
        <f>'Stocks Returns'!C412</f>
        <v>-1.4922168545356995E-2</v>
      </c>
      <c r="E416" s="5">
        <f>'Stocks Returns'!D412</f>
        <v>-4.0303809873820762E-2</v>
      </c>
      <c r="F416" s="5">
        <f>'Stocks Returns'!E412</f>
        <v>-1.5276893698281446E-2</v>
      </c>
      <c r="G416" s="5">
        <f t="shared" si="24"/>
        <v>-5.7254085282217888E-3</v>
      </c>
      <c r="H416" s="5">
        <f t="shared" si="25"/>
        <v>3.0419873190546745E-3</v>
      </c>
      <c r="I416" s="5">
        <f t="shared" si="26"/>
        <v>-2.043548613302586E-2</v>
      </c>
      <c r="J416" s="5">
        <f t="shared" si="27"/>
        <v>-2.4440590489169817E-3</v>
      </c>
    </row>
    <row r="417" spans="1:10" ht="15" customHeight="1" x14ac:dyDescent="0.2">
      <c r="A417" s="3">
        <f>'2_CVaR_t3'!A417</f>
        <v>42873</v>
      </c>
      <c r="B417" s="5">
        <f>'2_CVaR_t3'!D417-1</f>
        <v>8.192687161854284E-4</v>
      </c>
      <c r="C417" s="5">
        <f>'Stocks Returns'!B413</f>
        <v>2.7877339705297821E-3</v>
      </c>
      <c r="D417" s="5">
        <f>'Stocks Returns'!C413</f>
        <v>-5.4489973844829009E-4</v>
      </c>
      <c r="E417" s="5">
        <f>'Stocks Returns'!D413</f>
        <v>1.2764871074802064E-2</v>
      </c>
      <c r="F417" s="5">
        <f>'Stocks Returns'!E413</f>
        <v>2.1547080370609706E-4</v>
      </c>
      <c r="G417" s="5">
        <f t="shared" si="24"/>
        <v>2.412596947398368E-3</v>
      </c>
      <c r="H417" s="5">
        <f t="shared" si="25"/>
        <v>-1.7123801056957576E-3</v>
      </c>
      <c r="I417" s="5">
        <f t="shared" si="26"/>
        <v>1.1503440426994043E-2</v>
      </c>
      <c r="J417" s="5">
        <f t="shared" si="27"/>
        <v>-6.1762937838562065E-4</v>
      </c>
    </row>
    <row r="418" spans="1:10" ht="15" customHeight="1" x14ac:dyDescent="0.2">
      <c r="A418" s="3">
        <f>'2_CVaR_t3'!A418</f>
        <v>42874</v>
      </c>
      <c r="B418" s="5">
        <f>'2_CVaR_t3'!D418-1</f>
        <v>5.8144732377194419E-3</v>
      </c>
      <c r="C418" s="5">
        <f>'Stocks Returns'!B414</f>
        <v>2.7402700555996917E-2</v>
      </c>
      <c r="D418" s="5">
        <f>'Stocks Returns'!C414</f>
        <v>8.3960309671793354E-3</v>
      </c>
      <c r="E418" s="5">
        <f>'Stocks Returns'!D414</f>
        <v>1.0587345601209996E-2</v>
      </c>
      <c r="F418" s="5">
        <f>'Stocks Returns'!E414</f>
        <v>2.28349849202929E-2</v>
      </c>
      <c r="G418" s="5">
        <f t="shared" si="24"/>
        <v>2.1990057219195752E-2</v>
      </c>
      <c r="H418" s="5">
        <f t="shared" si="25"/>
        <v>-1.7161443472755132E-4</v>
      </c>
      <c r="I418" s="5">
        <f t="shared" si="26"/>
        <v>1.1528727878432725E-3</v>
      </c>
      <c r="J418" s="5">
        <f t="shared" si="27"/>
        <v>1.6715866758289691E-2</v>
      </c>
    </row>
    <row r="419" spans="1:10" ht="15" customHeight="1" x14ac:dyDescent="0.2">
      <c r="A419" s="3">
        <f>'2_CVaR_t3'!A419</f>
        <v>42877</v>
      </c>
      <c r="B419" s="5">
        <f>'2_CVaR_t3'!D419-1</f>
        <v>6.2373461722957657E-3</v>
      </c>
      <c r="C419" s="5">
        <f>'Stocks Returns'!B415</f>
        <v>1.3142636258214102E-2</v>
      </c>
      <c r="D419" s="5">
        <f>'Stocks Returns'!C415</f>
        <v>8.974913494809611E-3</v>
      </c>
      <c r="E419" s="5">
        <f>'Stocks Returns'!D415</f>
        <v>1.1598902469443617E-2</v>
      </c>
      <c r="F419" s="5">
        <f>'Stocks Returns'!E415</f>
        <v>-1.1583824768323425E-2</v>
      </c>
      <c r="G419" s="5">
        <f t="shared" si="24"/>
        <v>7.3035388956318066E-3</v>
      </c>
      <c r="H419" s="5">
        <f t="shared" si="25"/>
        <v>-2.1919864956301306E-4</v>
      </c>
      <c r="I419" s="5">
        <f t="shared" si="26"/>
        <v>1.4725343973209081E-3</v>
      </c>
      <c r="J419" s="5">
        <f t="shared" si="27"/>
        <v>-1.8150434905029988E-2</v>
      </c>
    </row>
    <row r="420" spans="1:10" ht="15" customHeight="1" x14ac:dyDescent="0.2">
      <c r="A420" s="3">
        <f>'2_CVaR_t3'!A420</f>
        <v>42878</v>
      </c>
      <c r="B420" s="5">
        <f>'2_CVaR_t3'!D420-1</f>
        <v>3.7059377013515249E-3</v>
      </c>
      <c r="C420" s="5">
        <f>'Stocks Returns'!B416</f>
        <v>-2.2128958412819588E-2</v>
      </c>
      <c r="D420" s="5">
        <f>'Stocks Returns'!C416</f>
        <v>5.8943307255385768E-3</v>
      </c>
      <c r="E420" s="5">
        <f>'Stocks Returns'!D416</f>
        <v>2.9589446430773325E-3</v>
      </c>
      <c r="F420" s="5">
        <f>'Stocks Returns'!E416</f>
        <v>-3.6224163647986529E-3</v>
      </c>
      <c r="G420" s="5">
        <f t="shared" si="24"/>
        <v>-2.5415210121157761E-2</v>
      </c>
      <c r="H420" s="5">
        <f t="shared" si="25"/>
        <v>4.5038343915447792E-4</v>
      </c>
      <c r="I420" s="5">
        <f t="shared" si="26"/>
        <v>-3.0255893795906536E-3</v>
      </c>
      <c r="J420" s="5">
        <f t="shared" si="27"/>
        <v>-7.5102431535508819E-3</v>
      </c>
    </row>
    <row r="421" spans="1:10" ht="15" customHeight="1" x14ac:dyDescent="0.2">
      <c r="A421" s="3">
        <f>'2_CVaR_t3'!A421</f>
        <v>42879</v>
      </c>
      <c r="B421" s="5">
        <f>'2_CVaR_t3'!D421-1</f>
        <v>6.229929575473081E-3</v>
      </c>
      <c r="C421" s="5">
        <f>'Stocks Returns'!B417</f>
        <v>-6.6328521264142903E-3</v>
      </c>
      <c r="D421" s="5">
        <f>'Stocks Returns'!C417</f>
        <v>1.0121457489878471E-2</v>
      </c>
      <c r="E421" s="5">
        <f>'Stocks Returns'!D417</f>
        <v>3.8106945298095329E-3</v>
      </c>
      <c r="F421" s="5">
        <f>'Stocks Returns'!E417</f>
        <v>-1.9247219846021402E-3</v>
      </c>
      <c r="G421" s="5">
        <f t="shared" si="24"/>
        <v>-1.2464470084868255E-2</v>
      </c>
      <c r="H421" s="5">
        <f t="shared" si="25"/>
        <v>9.3833269151876765E-4</v>
      </c>
      <c r="I421" s="5">
        <f t="shared" si="26"/>
        <v>-6.3035386721000675E-3</v>
      </c>
      <c r="J421" s="5">
        <f t="shared" si="27"/>
        <v>-8.4834837411301815E-3</v>
      </c>
    </row>
    <row r="422" spans="1:10" ht="15" customHeight="1" x14ac:dyDescent="0.2">
      <c r="A422" s="3">
        <f>'2_CVaR_t3'!A422</f>
        <v>42880</v>
      </c>
      <c r="B422" s="5">
        <f>'2_CVaR_t3'!D422-1</f>
        <v>1.5561731064133166E-3</v>
      </c>
      <c r="C422" s="5">
        <f>'Stocks Returns'!B418</f>
        <v>5.4988216810682999E-3</v>
      </c>
      <c r="D422" s="5">
        <f>'Stocks Returns'!C418</f>
        <v>2.4259044404599805E-3</v>
      </c>
      <c r="E422" s="5">
        <f>'Stocks Returns'!D418</f>
        <v>1.3470487386726404E-3</v>
      </c>
      <c r="F422" s="5">
        <f>'Stocks Returns'!E418</f>
        <v>-3.4711806299550174E-2</v>
      </c>
      <c r="G422" s="5">
        <f t="shared" si="24"/>
        <v>4.3805398072423738E-3</v>
      </c>
      <c r="H422" s="5">
        <f t="shared" si="25"/>
        <v>1.667342176834806E-4</v>
      </c>
      <c r="I422" s="5">
        <f t="shared" si="26"/>
        <v>-1.1200884277281944E-3</v>
      </c>
      <c r="J422" s="5">
        <f t="shared" si="27"/>
        <v>-3.6324712361346712E-2</v>
      </c>
    </row>
    <row r="423" spans="1:10" ht="15" customHeight="1" x14ac:dyDescent="0.2">
      <c r="A423" s="3">
        <f>'2_CVaR_t3'!A423</f>
        <v>42881</v>
      </c>
      <c r="B423" s="5">
        <f>'2_CVaR_t3'!D423-1</f>
        <v>-2.2971056231910758E-3</v>
      </c>
      <c r="C423" s="5">
        <f>'Stocks Returns'!B419</f>
        <v>1.0546874999999956E-2</v>
      </c>
      <c r="D423" s="5">
        <f>'Stocks Returns'!C419</f>
        <v>-3.8930976430976427E-3</v>
      </c>
      <c r="E423" s="5">
        <f>'Stocks Returns'!D419</f>
        <v>-8.560596795890163E-4</v>
      </c>
      <c r="F423" s="5">
        <f>'Stocks Returns'!E419</f>
        <v>6.6592674805772134E-3</v>
      </c>
      <c r="G423" s="5">
        <f t="shared" si="24"/>
        <v>1.3314503271600957E-2</v>
      </c>
      <c r="H423" s="5">
        <f t="shared" si="25"/>
        <v>-4.4381320687282479E-4</v>
      </c>
      <c r="I423" s="5">
        <f t="shared" si="26"/>
        <v>2.9814518219361129E-3</v>
      </c>
      <c r="J423" s="5">
        <f t="shared" si="27"/>
        <v>9.1239723671396444E-3</v>
      </c>
    </row>
    <row r="424" spans="1:10" ht="15" customHeight="1" x14ac:dyDescent="0.2">
      <c r="A424" s="3">
        <f>'2_CVaR_t3'!A424</f>
        <v>42884</v>
      </c>
      <c r="B424" s="5">
        <f>'2_CVaR_t3'!D424-1</f>
        <v>3.3619452249000759E-5</v>
      </c>
      <c r="C424" s="5">
        <f>'Stocks Returns'!B420</f>
        <v>0</v>
      </c>
      <c r="D424" s="5">
        <f>'Stocks Returns'!C420</f>
        <v>0</v>
      </c>
      <c r="E424" s="5">
        <f>'Stocks Returns'!D420</f>
        <v>0</v>
      </c>
      <c r="F424" s="5">
        <f>'Stocks Returns'!E420</f>
        <v>0</v>
      </c>
      <c r="G424" s="5">
        <f t="shared" si="24"/>
        <v>4.1716549628461653E-4</v>
      </c>
      <c r="H424" s="5">
        <f t="shared" si="25"/>
        <v>-3.5772302638354477E-6</v>
      </c>
      <c r="I424" s="5">
        <f t="shared" si="26"/>
        <v>2.403114536009206E-5</v>
      </c>
      <c r="J424" s="5">
        <f t="shared" si="27"/>
        <v>-1.7115738437369847E-6</v>
      </c>
    </row>
    <row r="425" spans="1:10" ht="15" customHeight="1" x14ac:dyDescent="0.2">
      <c r="A425" s="3">
        <f>'2_CVaR_t3'!A425</f>
        <v>42885</v>
      </c>
      <c r="B425" s="5">
        <f>'2_CVaR_t3'!D425-1</f>
        <v>1.1953371917363675E-3</v>
      </c>
      <c r="C425" s="5">
        <f>'Stocks Returns'!B421</f>
        <v>1.2756088132972465E-2</v>
      </c>
      <c r="D425" s="5">
        <f>'Stocks Returns'!C421</f>
        <v>5.2815041723874856E-4</v>
      </c>
      <c r="E425" s="5">
        <f>'Stocks Returns'!D421</f>
        <v>9.91432068543463E-3</v>
      </c>
      <c r="F425" s="5">
        <f>'Stocks Returns'!E421</f>
        <v>-1.2348401323043046E-2</v>
      </c>
      <c r="G425" s="5">
        <f t="shared" si="24"/>
        <v>1.2001697905734358E-2</v>
      </c>
      <c r="H425" s="5">
        <f t="shared" si="25"/>
        <v>-1.1964580458479436E-3</v>
      </c>
      <c r="I425" s="5">
        <f t="shared" si="26"/>
        <v>8.0375751902434824E-3</v>
      </c>
      <c r="J425" s="5">
        <f t="shared" si="27"/>
        <v>-1.3579464134066259E-2</v>
      </c>
    </row>
    <row r="426" spans="1:10" ht="15" customHeight="1" x14ac:dyDescent="0.2">
      <c r="A426" s="3">
        <f>'2_CVaR_t3'!A426</f>
        <v>42886</v>
      </c>
      <c r="B426" s="5">
        <f>'2_CVaR_t3'!D426-1</f>
        <v>3.9811549846737737E-3</v>
      </c>
      <c r="C426" s="5">
        <f>'Stocks Returns'!B422</f>
        <v>1.1450381679389388E-2</v>
      </c>
      <c r="D426" s="5">
        <f>'Stocks Returns'!C422</f>
        <v>5.3842905405405705E-3</v>
      </c>
      <c r="E426" s="5">
        <f>'Stocks Returns'!D422</f>
        <v>9.5745970185430185E-3</v>
      </c>
      <c r="F426" s="5">
        <f>'Stocks Returns'!E422</f>
        <v>-2.2326412145569074E-3</v>
      </c>
      <c r="G426" s="5">
        <f t="shared" si="24"/>
        <v>7.8865820155290464E-3</v>
      </c>
      <c r="H426" s="5">
        <f t="shared" si="25"/>
        <v>-4.6737845337229463E-4</v>
      </c>
      <c r="I426" s="5">
        <f t="shared" si="26"/>
        <v>3.1397586186295368E-3</v>
      </c>
      <c r="J426" s="5">
        <f t="shared" si="27"/>
        <v>-6.4117080319710728E-3</v>
      </c>
    </row>
    <row r="427" spans="1:10" ht="15" customHeight="1" x14ac:dyDescent="0.2">
      <c r="A427" s="3">
        <f>'2_CVaR_t3'!A427</f>
        <v>42887</v>
      </c>
      <c r="B427" s="5">
        <f>'2_CVaR_t3'!D427-1</f>
        <v>1.2031551493461023E-3</v>
      </c>
      <c r="C427" s="5">
        <f>'Stocks Returns'!B423</f>
        <v>9.0566037735848592E-3</v>
      </c>
      <c r="D427" s="5">
        <f>'Stocks Returns'!C423</f>
        <v>1.7851517378977277E-3</v>
      </c>
      <c r="E427" s="5">
        <f>'Stocks Returns'!D423</f>
        <v>1.5606242496999378E-3</v>
      </c>
      <c r="F427" s="5">
        <f>'Stocks Returns'!E423</f>
        <v>3.8039829939584546E-3</v>
      </c>
      <c r="G427" s="5">
        <f t="shared" si="24"/>
        <v>8.2943293825153697E-3</v>
      </c>
      <c r="H427" s="5">
        <f t="shared" si="25"/>
        <v>4.8961331309702906E-5</v>
      </c>
      <c r="I427" s="5">
        <f t="shared" si="26"/>
        <v>-3.2891281326735645E-4</v>
      </c>
      <c r="J427" s="5">
        <f t="shared" si="27"/>
        <v>2.5646470753351242E-3</v>
      </c>
    </row>
    <row r="428" spans="1:10" ht="15" customHeight="1" x14ac:dyDescent="0.2">
      <c r="A428" s="3">
        <f>'2_CVaR_t3'!A428</f>
        <v>42888</v>
      </c>
      <c r="B428" s="5">
        <f>'2_CVaR_t3'!D428-1</f>
        <v>5.5322950026122086E-3</v>
      </c>
      <c r="C428" s="5">
        <f>'Stocks Returns'!B424</f>
        <v>-9.3492894540014859E-3</v>
      </c>
      <c r="D428" s="5">
        <f>'Stocks Returns'!C424</f>
        <v>7.8616352201257289E-3</v>
      </c>
      <c r="E428" s="5">
        <f>'Stocks Returns'!D424</f>
        <v>1.0907347476926788E-2</v>
      </c>
      <c r="F428" s="5">
        <f>'Stocks Returns'!E424</f>
        <v>-1.3374944271065559E-2</v>
      </c>
      <c r="G428" s="5">
        <f t="shared" si="24"/>
        <v>-1.4477364934810971E-2</v>
      </c>
      <c r="H428" s="5">
        <f t="shared" si="25"/>
        <v>-2.8797614534070703E-4</v>
      </c>
      <c r="I428" s="5">
        <f t="shared" si="26"/>
        <v>1.9345683947761209E-3</v>
      </c>
      <c r="J428" s="5">
        <f t="shared" si="27"/>
        <v>-1.9195456196249766E-2</v>
      </c>
    </row>
    <row r="429" spans="1:10" ht="15" customHeight="1" x14ac:dyDescent="0.2">
      <c r="A429" s="3">
        <f>'2_CVaR_t3'!A429</f>
        <v>42891</v>
      </c>
      <c r="B429" s="5">
        <f>'2_CVaR_t3'!D429-1</f>
        <v>2.6192316017472628E-3</v>
      </c>
      <c r="C429" s="5">
        <f>'Stocks Returns'!B425</f>
        <v>-1.0570026425065993E-2</v>
      </c>
      <c r="D429" s="5">
        <f>'Stocks Returns'!C425</f>
        <v>4.1601664066561739E-3</v>
      </c>
      <c r="E429" s="5">
        <f>'Stocks Returns'!D425</f>
        <v>2.0156509366848763E-3</v>
      </c>
      <c r="F429" s="5">
        <f>'Stocks Returns'!E425</f>
        <v>-5.4225033890644703E-3</v>
      </c>
      <c r="G429" s="5">
        <f t="shared" si="24"/>
        <v>-1.2760369284374944E-2</v>
      </c>
      <c r="H429" s="5">
        <f t="shared" si="25"/>
        <v>3.2612406942377804E-4</v>
      </c>
      <c r="I429" s="5">
        <f t="shared" si="26"/>
        <v>-2.1908388166549898E-3</v>
      </c>
      <c r="J429" s="5">
        <f t="shared" si="27"/>
        <v>-8.1603576478383785E-3</v>
      </c>
    </row>
    <row r="430" spans="1:10" ht="15" customHeight="1" x14ac:dyDescent="0.2">
      <c r="A430" s="3">
        <f>'2_CVaR_t3'!A430</f>
        <v>42892</v>
      </c>
      <c r="B430" s="5">
        <f>'2_CVaR_t3'!D430-1</f>
        <v>-3.8352226977553805E-3</v>
      </c>
      <c r="C430" s="5">
        <f>'Stocks Returns'!B426</f>
        <v>-1.9076688286913113E-3</v>
      </c>
      <c r="D430" s="5">
        <f>'Stocks Returns'!C426</f>
        <v>-7.8715691351630701E-3</v>
      </c>
      <c r="E430" s="5">
        <f>'Stocks Returns'!D426</f>
        <v>8.0463850431899964E-3</v>
      </c>
      <c r="F430" s="5">
        <f>'Stocks Returns'!E426</f>
        <v>1.0449795547478269E-2</v>
      </c>
      <c r="G430" s="5">
        <f t="shared" si="24"/>
        <v>2.4111020319425528E-3</v>
      </c>
      <c r="H430" s="5">
        <f t="shared" si="25"/>
        <v>-2.1436352171532854E-3</v>
      </c>
      <c r="I430" s="5">
        <f t="shared" si="26"/>
        <v>1.4400529377622498E-2</v>
      </c>
      <c r="J430" s="5">
        <f t="shared" si="27"/>
        <v>1.4542164421832518E-2</v>
      </c>
    </row>
    <row r="431" spans="1:10" ht="15" customHeight="1" x14ac:dyDescent="0.2">
      <c r="A431" s="3">
        <f>'2_CVaR_t3'!A431</f>
        <v>42893</v>
      </c>
      <c r="B431" s="5">
        <f>'2_CVaR_t3'!D431-1</f>
        <v>2.9735563618120686E-3</v>
      </c>
      <c r="C431" s="5">
        <f>'Stocks Returns'!B427</f>
        <v>9.5565749235473341E-3</v>
      </c>
      <c r="D431" s="5">
        <f>'Stocks Returns'!C427</f>
        <v>3.1318509238960068E-3</v>
      </c>
      <c r="E431" s="5">
        <f>'Stocks Returns'!D427</f>
        <v>1.3029698321399108E-2</v>
      </c>
      <c r="F431" s="5">
        <f>'Stocks Returns'!E427</f>
        <v>-2.0683453237409943E-2</v>
      </c>
      <c r="G431" s="5">
        <f t="shared" si="24"/>
        <v>7.0089067118486396E-3</v>
      </c>
      <c r="H431" s="5">
        <f t="shared" si="25"/>
        <v>-1.2271071978737624E-3</v>
      </c>
      <c r="I431" s="5">
        <f t="shared" si="26"/>
        <v>8.2434703027235504E-3</v>
      </c>
      <c r="J431" s="5">
        <f t="shared" si="27"/>
        <v>-2.3796260522502624E-2</v>
      </c>
    </row>
    <row r="432" spans="1:10" ht="15" customHeight="1" x14ac:dyDescent="0.2">
      <c r="A432" s="3">
        <f>'2_CVaR_t3'!A432</f>
        <v>42894</v>
      </c>
      <c r="B432" s="5">
        <f>'2_CVaR_t3'!D432-1</f>
        <v>5.9358009276855306E-4</v>
      </c>
      <c r="C432" s="5">
        <f>'Stocks Returns'!B428</f>
        <v>-1.2873911397198068E-2</v>
      </c>
      <c r="D432" s="5">
        <f>'Stocks Returns'!C428</f>
        <v>0</v>
      </c>
      <c r="E432" s="5">
        <f>'Stocks Returns'!D428</f>
        <v>6.4889918887600651E-3</v>
      </c>
      <c r="F432" s="5">
        <f>'Stocks Returns'!E428</f>
        <v>-1.1248852157943134E-2</v>
      </c>
      <c r="G432" s="5">
        <f t="shared" si="24"/>
        <v>-1.3021448557203797E-2</v>
      </c>
      <c r="H432" s="5">
        <f t="shared" si="25"/>
        <v>-8.3313308426232868E-4</v>
      </c>
      <c r="I432" s="5">
        <f t="shared" si="26"/>
        <v>5.5968279301378872E-3</v>
      </c>
      <c r="J432" s="5">
        <f t="shared" si="27"/>
        <v>-1.1843124456992196E-2</v>
      </c>
    </row>
    <row r="433" spans="1:10" ht="15" customHeight="1" x14ac:dyDescent="0.2">
      <c r="A433" s="3">
        <f>'2_CVaR_t3'!A433</f>
        <v>42895</v>
      </c>
      <c r="B433" s="5">
        <f>'2_CVaR_t3'!D433-1</f>
        <v>-1.2554765037305349E-2</v>
      </c>
      <c r="C433" s="5">
        <f>'Stocks Returns'!B429</f>
        <v>1.1507479861909697E-3</v>
      </c>
      <c r="D433" s="5">
        <f>'Stocks Returns'!C429</f>
        <v>-1.5922572588198625E-2</v>
      </c>
      <c r="E433" s="5">
        <f>'Stocks Returns'!D429</f>
        <v>-3.8913193644945832E-2</v>
      </c>
      <c r="F433" s="5">
        <f>'Stocks Returns'!E429</f>
        <v>4.0631530067332333E-2</v>
      </c>
      <c r="G433" s="5">
        <f t="shared" si="24"/>
        <v>1.4262902460736302E-2</v>
      </c>
      <c r="H433" s="5">
        <f t="shared" si="25"/>
        <v>2.7229610119067146E-3</v>
      </c>
      <c r="I433" s="5">
        <f t="shared" si="26"/>
        <v>-1.8292328719134835E-2</v>
      </c>
      <c r="J433" s="5">
        <f t="shared" si="27"/>
        <v>5.3951080208191761E-2</v>
      </c>
    </row>
    <row r="434" spans="1:10" ht="15" customHeight="1" x14ac:dyDescent="0.2">
      <c r="A434" s="3">
        <f>'2_CVaR_t3'!A434</f>
        <v>42898</v>
      </c>
      <c r="B434" s="5">
        <f>'2_CVaR_t3'!D434-1</f>
        <v>-6.8782607998333356E-3</v>
      </c>
      <c r="C434" s="5">
        <f>'Stocks Returns'!B430</f>
        <v>1.8773946360153282E-2</v>
      </c>
      <c r="D434" s="5">
        <f>'Stocks Returns'!C430</f>
        <v>-1.1209813874788477E-2</v>
      </c>
      <c r="E434" s="5">
        <f>'Stocks Returns'!D430</f>
        <v>-4.7915668423574864E-3</v>
      </c>
      <c r="F434" s="5">
        <f>'Stocks Returns'!E430</f>
        <v>2.008032128514059E-2</v>
      </c>
      <c r="G434" s="5">
        <f t="shared" si="24"/>
        <v>2.6161525231724748E-2</v>
      </c>
      <c r="H434" s="5">
        <f t="shared" si="25"/>
        <v>-9.7375940534667228E-4</v>
      </c>
      <c r="I434" s="5">
        <f t="shared" si="26"/>
        <v>6.5415285265057483E-3</v>
      </c>
      <c r="J434" s="5">
        <f t="shared" si="27"/>
        <v>2.7392889463006033E-2</v>
      </c>
    </row>
    <row r="435" spans="1:10" ht="15" customHeight="1" x14ac:dyDescent="0.2">
      <c r="A435" s="3">
        <f>'2_CVaR_t3'!A435</f>
        <v>42899</v>
      </c>
      <c r="B435" s="5">
        <f>'2_CVaR_t3'!D435-1</f>
        <v>1.0297130117480791E-2</v>
      </c>
      <c r="C435" s="5">
        <f>'Stocks Returns'!B431</f>
        <v>-5.6412185031966544E-3</v>
      </c>
      <c r="D435" s="5">
        <f>'Stocks Returns'!C431</f>
        <v>1.6898395721925086E-2</v>
      </c>
      <c r="E435" s="5">
        <f>'Stocks Returns'!D431</f>
        <v>5.4164660568127854E-3</v>
      </c>
      <c r="F435" s="5">
        <f>'Stocks Returns'!E431</f>
        <v>1.5529308836395472E-2</v>
      </c>
      <c r="G435" s="5">
        <f t="shared" si="24"/>
        <v>-1.5574480012179936E-2</v>
      </c>
      <c r="H435" s="5">
        <f t="shared" si="25"/>
        <v>1.6899009692095818E-3</v>
      </c>
      <c r="I435" s="5">
        <f t="shared" si="26"/>
        <v>-1.135242990861543E-2</v>
      </c>
      <c r="J435" s="5">
        <f t="shared" si="27"/>
        <v>4.6665601059054252E-3</v>
      </c>
    </row>
    <row r="436" spans="1:10" ht="15" customHeight="1" x14ac:dyDescent="0.2">
      <c r="A436" s="3">
        <f>'2_CVaR_t3'!A436</f>
        <v>42900</v>
      </c>
      <c r="B436" s="5">
        <f>'2_CVaR_t3'!D436-1</f>
        <v>2.2620817517648995E-4</v>
      </c>
      <c r="C436" s="5">
        <f>'Stocks Returns'!B432</f>
        <v>-6.4296520423601233E-3</v>
      </c>
      <c r="D436" s="5">
        <f>'Stocks Returns'!C432</f>
        <v>2.5241901556583013E-3</v>
      </c>
      <c r="E436" s="5">
        <f>'Stocks Returns'!D432</f>
        <v>-1.4725248413743564E-2</v>
      </c>
      <c r="F436" s="5">
        <f>'Stocks Returns'!E432</f>
        <v>-2.1753176825328402E-2</v>
      </c>
      <c r="G436" s="5">
        <f t="shared" si="24"/>
        <v>-6.2067062028496175E-3</v>
      </c>
      <c r="H436" s="5">
        <f t="shared" si="25"/>
        <v>2.2353016178526387E-3</v>
      </c>
      <c r="I436" s="5">
        <f t="shared" si="26"/>
        <v>-1.5016326639043252E-2</v>
      </c>
      <c r="J436" s="5">
        <f t="shared" si="27"/>
        <v>-2.195868935421497E-2</v>
      </c>
    </row>
    <row r="437" spans="1:10" ht="15" customHeight="1" x14ac:dyDescent="0.2">
      <c r="A437" s="3">
        <f>'2_CVaR_t3'!A437</f>
        <v>42901</v>
      </c>
      <c r="B437" s="5">
        <f>'2_CVaR_t3'!D437-1</f>
        <v>-7.7257426544735663E-3</v>
      </c>
      <c r="C437" s="5">
        <f>'Stocks Returns'!B433</f>
        <v>5.3292729349068146E-3</v>
      </c>
      <c r="D437" s="5">
        <f>'Stocks Returns'!C433</f>
        <v>-1.2064624422996162E-2</v>
      </c>
      <c r="E437" s="5">
        <f>'Stocks Returns'!D433</f>
        <v>-8.8699878493317952E-3</v>
      </c>
      <c r="F437" s="5">
        <f>'Stocks Returns'!E433</f>
        <v>-6.6050198150602313E-4</v>
      </c>
      <c r="G437" s="5">
        <f t="shared" si="24"/>
        <v>1.3571510544687393E-2</v>
      </c>
      <c r="H437" s="5">
        <f t="shared" si="25"/>
        <v>-5.7306468621627638E-4</v>
      </c>
      <c r="I437" s="5">
        <f t="shared" si="26"/>
        <v>3.8497384177580835E-3</v>
      </c>
      <c r="J437" s="5">
        <f t="shared" si="27"/>
        <v>7.5488871977748475E-3</v>
      </c>
    </row>
    <row r="438" spans="1:10" ht="15" customHeight="1" x14ac:dyDescent="0.2">
      <c r="A438" s="3">
        <f>'2_CVaR_t3'!A438</f>
        <v>42902</v>
      </c>
      <c r="B438" s="5">
        <f>'2_CVaR_t3'!D438-1</f>
        <v>-3.2607084692726218E-4</v>
      </c>
      <c r="C438" s="5">
        <f>'Stocks Returns'!B434</f>
        <v>4.1650889814464076E-3</v>
      </c>
      <c r="D438" s="5">
        <f>'Stocks Returns'!C434</f>
        <v>0</v>
      </c>
      <c r="E438" s="5">
        <f>'Stocks Returns'!D434</f>
        <v>-4.1681990928036372E-3</v>
      </c>
      <c r="F438" s="5">
        <f>'Stocks Returns'!E434</f>
        <v>2.5115664243225311E-2</v>
      </c>
      <c r="G438" s="5">
        <f t="shared" si="24"/>
        <v>4.9449908071956174E-3</v>
      </c>
      <c r="H438" s="5">
        <f t="shared" si="25"/>
        <v>5.2928735291702398E-4</v>
      </c>
      <c r="I438" s="5">
        <f t="shared" si="26"/>
        <v>-3.5556507067506199E-3</v>
      </c>
      <c r="J438" s="5">
        <f t="shared" si="27"/>
        <v>2.5494583608605174E-2</v>
      </c>
    </row>
    <row r="439" spans="1:10" ht="15" customHeight="1" x14ac:dyDescent="0.2">
      <c r="A439" s="3">
        <f>'2_CVaR_t3'!A439</f>
        <v>42905</v>
      </c>
      <c r="B439" s="5">
        <f>'2_CVaR_t3'!D439-1</f>
        <v>5.3163402802112181E-3</v>
      </c>
      <c r="C439" s="5">
        <f>'Stocks Returns'!B435</f>
        <v>-3.3936651583710287E-3</v>
      </c>
      <c r="D439" s="5">
        <f>'Stocks Returns'!C435</f>
        <v>6.5838377402569481E-3</v>
      </c>
      <c r="E439" s="5">
        <f>'Stocks Returns'!D435</f>
        <v>1.6988797242398102E-2</v>
      </c>
      <c r="F439" s="5">
        <f>'Stocks Returns'!E435</f>
        <v>-3.6535568450462019E-3</v>
      </c>
      <c r="G439" s="5">
        <f t="shared" si="24"/>
        <v>-8.3039571084217566E-3</v>
      </c>
      <c r="H439" s="5">
        <f t="shared" si="25"/>
        <v>-1.2458466674859191E-3</v>
      </c>
      <c r="I439" s="5">
        <f t="shared" si="26"/>
        <v>8.3693584578120248E-3</v>
      </c>
      <c r="J439" s="5">
        <f t="shared" si="27"/>
        <v>-9.2455414816004187E-3</v>
      </c>
    </row>
    <row r="440" spans="1:10" ht="15" customHeight="1" x14ac:dyDescent="0.2">
      <c r="A440" s="3">
        <f>'2_CVaR_t3'!A440</f>
        <v>42906</v>
      </c>
      <c r="B440" s="5">
        <f>'2_CVaR_t3'!D440-1</f>
        <v>-4.8345957268464135E-3</v>
      </c>
      <c r="C440" s="5">
        <f>'Stocks Returns'!B436</f>
        <v>-3.4808929247067688E-2</v>
      </c>
      <c r="D440" s="5">
        <f>'Stocks Returns'!C436</f>
        <v>-4.3253507753984177E-3</v>
      </c>
      <c r="E440" s="5">
        <f>'Stocks Returns'!D436</f>
        <v>-2.7357462776903541E-2</v>
      </c>
      <c r="F440" s="5">
        <f>'Stocks Returns'!E436</f>
        <v>-1.1647972389991379E-2</v>
      </c>
      <c r="G440" s="5">
        <f t="shared" si="24"/>
        <v>-2.9482322186323382E-2</v>
      </c>
      <c r="H440" s="5">
        <f t="shared" si="25"/>
        <v>2.8831081770878311E-3</v>
      </c>
      <c r="I440" s="5">
        <f t="shared" si="26"/>
        <v>-1.9368166594199009E-2</v>
      </c>
      <c r="J440" s="5">
        <f t="shared" si="27"/>
        <v>-6.4980484590542809E-3</v>
      </c>
    </row>
    <row r="441" spans="1:10" ht="15" customHeight="1" x14ac:dyDescent="0.2">
      <c r="A441" s="3">
        <f>'2_CVaR_t3'!A441</f>
        <v>42907</v>
      </c>
      <c r="B441" s="5">
        <f>'2_CVaR_t3'!D441-1</f>
        <v>1.5318885757265033E-3</v>
      </c>
      <c r="C441" s="5">
        <f>'Stocks Returns'!B437</f>
        <v>2.7440219521754905E-3</v>
      </c>
      <c r="D441" s="5">
        <f>'Stocks Returns'!C437</f>
        <v>1.6952744225473548E-3</v>
      </c>
      <c r="E441" s="5">
        <f>'Stocks Returns'!D437</f>
        <v>5.9738643434972261E-3</v>
      </c>
      <c r="F441" s="5">
        <f>'Stocks Returns'!E437</f>
        <v>-1.8987341772151889E-2</v>
      </c>
      <c r="G441" s="5">
        <f t="shared" si="24"/>
        <v>1.6502302621112018E-3</v>
      </c>
      <c r="H441" s="5">
        <f t="shared" si="25"/>
        <v>-5.2791938843320136E-4</v>
      </c>
      <c r="I441" s="5">
        <f t="shared" si="26"/>
        <v>3.5464609842745564E-3</v>
      </c>
      <c r="J441" s="5">
        <f t="shared" si="27"/>
        <v>-2.0574549493612048E-2</v>
      </c>
    </row>
    <row r="442" spans="1:10" ht="15" customHeight="1" x14ac:dyDescent="0.2">
      <c r="A442" s="3">
        <f>'2_CVaR_t3'!A442</f>
        <v>42908</v>
      </c>
      <c r="B442" s="5">
        <f>'2_CVaR_t3'!D442-1</f>
        <v>-4.3955524478622721E-3</v>
      </c>
      <c r="C442" s="5">
        <f>'Stocks Returns'!B438</f>
        <v>-2.3455824863173325E-3</v>
      </c>
      <c r="D442" s="5">
        <f>'Stocks Returns'!C438</f>
        <v>-6.240744658345676E-3</v>
      </c>
      <c r="E442" s="5">
        <f>'Stocks Returns'!D438</f>
        <v>-9.4024495855500323E-3</v>
      </c>
      <c r="F442" s="5">
        <f>'Stocks Returns'!E438</f>
        <v>-3.1145717463848532E-3</v>
      </c>
      <c r="G442" s="5">
        <f t="shared" si="24"/>
        <v>2.5382632659915628E-3</v>
      </c>
      <c r="H442" s="5">
        <f t="shared" si="25"/>
        <v>3.1729193248661823E-4</v>
      </c>
      <c r="I442" s="5">
        <f t="shared" si="26"/>
        <v>-2.1315062182654752E-3</v>
      </c>
      <c r="J442" s="5">
        <f t="shared" si="27"/>
        <v>1.5707484517792055E-3</v>
      </c>
    </row>
    <row r="443" spans="1:10" ht="15" customHeight="1" x14ac:dyDescent="0.2">
      <c r="A443" s="3">
        <f>'2_CVaR_t3'!A443</f>
        <v>42909</v>
      </c>
      <c r="B443" s="5">
        <f>'2_CVaR_t3'!D443-1</f>
        <v>1.1729470524639352E-2</v>
      </c>
      <c r="C443" s="5">
        <f>'Stocks Returns'!B439</f>
        <v>1.0579937304075138E-2</v>
      </c>
      <c r="D443" s="5">
        <f>'Stocks Returns'!C439</f>
        <v>1.7349654071314502E-2</v>
      </c>
      <c r="E443" s="5">
        <f>'Stocks Returns'!D439</f>
        <v>1.8983389534157791E-2</v>
      </c>
      <c r="F443" s="5">
        <f>'Stocks Returns'!E439</f>
        <v>4.4632894443186188E-4</v>
      </c>
      <c r="G443" s="5">
        <f t="shared" si="24"/>
        <v>-7.9779435888888833E-4</v>
      </c>
      <c r="H443" s="5">
        <f t="shared" si="25"/>
        <v>1.921308935240798E-5</v>
      </c>
      <c r="I443" s="5">
        <f t="shared" si="26"/>
        <v>-1.2906984147197098E-4</v>
      </c>
      <c r="J443" s="5">
        <f t="shared" si="27"/>
        <v>-1.1932148944484865E-2</v>
      </c>
    </row>
    <row r="444" spans="1:10" ht="15" customHeight="1" x14ac:dyDescent="0.2">
      <c r="A444" s="3">
        <f>'2_CVaR_t3'!A444</f>
        <v>42912</v>
      </c>
      <c r="B444" s="5">
        <f>'2_CVaR_t3'!D444-1</f>
        <v>-3.5142036724057357E-3</v>
      </c>
      <c r="C444" s="5">
        <f>'Stocks Returns'!B440</f>
        <v>1.5897634742148226E-2</v>
      </c>
      <c r="D444" s="5">
        <f>'Stocks Returns'!C440</f>
        <v>-3.7664783427495685E-3</v>
      </c>
      <c r="E444" s="5">
        <f>'Stocks Returns'!D440</f>
        <v>-1.5810761122686645E-2</v>
      </c>
      <c r="F444" s="5">
        <f>'Stocks Returns'!E440</f>
        <v>-1.3383894713361655E-2</v>
      </c>
      <c r="G444" s="5">
        <f t="shared" si="24"/>
        <v>1.9892668034072823E-2</v>
      </c>
      <c r="H444" s="5">
        <f t="shared" si="25"/>
        <v>1.4858807000750563E-3</v>
      </c>
      <c r="I444" s="5">
        <f t="shared" si="26"/>
        <v>-9.9818609536969378E-3</v>
      </c>
      <c r="J444" s="5">
        <f t="shared" si="27"/>
        <v>-9.6312341197347714E-3</v>
      </c>
    </row>
    <row r="445" spans="1:10" ht="15" customHeight="1" x14ac:dyDescent="0.2">
      <c r="A445" s="3">
        <f>'2_CVaR_t3'!A445</f>
        <v>42913</v>
      </c>
      <c r="B445" s="5">
        <f>'2_CVaR_t3'!D445-1</f>
        <v>-3.6232474630019107E-3</v>
      </c>
      <c r="C445" s="5">
        <f>'Stocks Returns'!B441</f>
        <v>-2.6717557251908497E-3</v>
      </c>
      <c r="D445" s="5">
        <f>'Stocks Returns'!C441</f>
        <v>-3.3606385213189593E-3</v>
      </c>
      <c r="E445" s="5">
        <f>'Stocks Returns'!D441</f>
        <v>-1.9800747198007507E-2</v>
      </c>
      <c r="F445" s="5">
        <f>'Stocks Returns'!E441</f>
        <v>-5.878363101966988E-3</v>
      </c>
      <c r="G445" s="5">
        <f t="shared" si="24"/>
        <v>1.4332447925453611E-3</v>
      </c>
      <c r="H445" s="5">
        <f t="shared" si="25"/>
        <v>2.053263866315244E-3</v>
      </c>
      <c r="I445" s="5">
        <f t="shared" si="26"/>
        <v>-1.3793432012256643E-2</v>
      </c>
      <c r="J445" s="5">
        <f t="shared" si="27"/>
        <v>-2.0103103486789277E-3</v>
      </c>
    </row>
    <row r="446" spans="1:10" ht="15" customHeight="1" x14ac:dyDescent="0.2">
      <c r="A446" s="3">
        <f>'2_CVaR_t3'!A446</f>
        <v>42914</v>
      </c>
      <c r="B446" s="5">
        <f>'2_CVaR_t3'!D446-1</f>
        <v>9.3859716239890201E-3</v>
      </c>
      <c r="C446" s="5">
        <f>'Stocks Returns'!B442</f>
        <v>3.8270187523914423E-4</v>
      </c>
      <c r="D446" s="5">
        <f>'Stocks Returns'!C442</f>
        <v>1.401475237091665E-2</v>
      </c>
      <c r="E446" s="5">
        <f>'Stocks Returns'!D442</f>
        <v>1.4229449879303857E-2</v>
      </c>
      <c r="F446" s="5">
        <f>'Stocks Returns'!E442</f>
        <v>-2.2742779167606031E-4</v>
      </c>
      <c r="G446" s="5">
        <f t="shared" si="24"/>
        <v>-8.6316850123084078E-3</v>
      </c>
      <c r="H446" s="5">
        <f t="shared" si="25"/>
        <v>1.5609688814560881E-4</v>
      </c>
      <c r="I446" s="5">
        <f t="shared" si="26"/>
        <v>-1.0486288924114861E-3</v>
      </c>
      <c r="J446" s="5">
        <f t="shared" si="27"/>
        <v>-1.0125971721665274E-2</v>
      </c>
    </row>
    <row r="447" spans="1:10" ht="15" customHeight="1" x14ac:dyDescent="0.2">
      <c r="A447" s="3">
        <f>'2_CVaR_t3'!A447</f>
        <v>42915</v>
      </c>
      <c r="B447" s="5">
        <f>'2_CVaR_t3'!D447-1</f>
        <v>-1.3518511303460046E-2</v>
      </c>
      <c r="C447" s="5">
        <f>'Stocks Returns'!B443</f>
        <v>-5.355776587605221E-3</v>
      </c>
      <c r="D447" s="5">
        <f>'Stocks Returns'!C443</f>
        <v>-1.8809103190273291E-2</v>
      </c>
      <c r="E447" s="5">
        <f>'Stocks Returns'!D443</f>
        <v>-3.0690216710509866E-2</v>
      </c>
      <c r="F447" s="5">
        <f>'Stocks Returns'!E443</f>
        <v>2.7297543221109777E-3</v>
      </c>
      <c r="G447" s="5">
        <f t="shared" si="24"/>
        <v>8.7282856195666451E-3</v>
      </c>
      <c r="H447" s="5">
        <f t="shared" si="25"/>
        <v>1.2641760387320199E-3</v>
      </c>
      <c r="I447" s="5">
        <f t="shared" si="26"/>
        <v>-8.4924916508993496E-3</v>
      </c>
      <c r="J447" s="5">
        <f t="shared" si="27"/>
        <v>1.7069158618892299E-2</v>
      </c>
    </row>
    <row r="448" spans="1:10" ht="15" customHeight="1" x14ac:dyDescent="0.2">
      <c r="A448" s="3">
        <f>'2_CVaR_t3'!A448</f>
        <v>42916</v>
      </c>
      <c r="B448" s="5">
        <f>'2_CVaR_t3'!D448-1</f>
        <v>-4.1187980420771542E-3</v>
      </c>
      <c r="C448" s="5">
        <f>'Stocks Returns'!B444</f>
        <v>-6.5384615384616041E-3</v>
      </c>
      <c r="D448" s="5">
        <f>'Stocks Returns'!C444</f>
        <v>-6.7782249523405946E-3</v>
      </c>
      <c r="E448" s="5">
        <f>'Stocks Returns'!D444</f>
        <v>-2.5846471956576522E-3</v>
      </c>
      <c r="F448" s="5">
        <f>'Stocks Returns'!E444</f>
        <v>-2.7223230490017736E-3</v>
      </c>
      <c r="G448" s="5">
        <f t="shared" si="24"/>
        <v>-1.9337138812293665E-3</v>
      </c>
      <c r="H448" s="5">
        <f t="shared" si="25"/>
        <v>-6.3018724504751347E-4</v>
      </c>
      <c r="I448" s="5">
        <f t="shared" si="26"/>
        <v>4.2334767889099624E-3</v>
      </c>
      <c r="J448" s="5">
        <f t="shared" si="27"/>
        <v>1.6701305090290816E-3</v>
      </c>
    </row>
    <row r="449" spans="1:10" ht="15" customHeight="1" x14ac:dyDescent="0.2">
      <c r="A449" s="3">
        <f>'2_CVaR_t3'!A449</f>
        <v>42919</v>
      </c>
      <c r="B449" s="5">
        <f>'2_CVaR_t3'!D449-1</f>
        <v>-4.1562272842460279E-3</v>
      </c>
      <c r="C449" s="5">
        <f>'Stocks Returns'!B445</f>
        <v>1.432442895857533E-2</v>
      </c>
      <c r="D449" s="5">
        <f>'Stocks Returns'!C445</f>
        <v>-4.5851994028578424E-3</v>
      </c>
      <c r="E449" s="5">
        <f>'Stocks Returns'!D445</f>
        <v>-1.7750712619849729E-2</v>
      </c>
      <c r="F449" s="5">
        <f>'Stocks Returns'!E445</f>
        <v>3.8671519563239221E-2</v>
      </c>
      <c r="G449" s="5">
        <f t="shared" si="24"/>
        <v>1.8966922826784263E-2</v>
      </c>
      <c r="H449" s="5">
        <f t="shared" si="25"/>
        <v>1.6182879998336641E-3</v>
      </c>
      <c r="I449" s="5">
        <f t="shared" si="26"/>
        <v>-1.0871347744513309E-2</v>
      </c>
      <c r="J449" s="5">
        <f t="shared" si="27"/>
        <v>4.3103581438852706E-2</v>
      </c>
    </row>
    <row r="450" spans="1:10" ht="15" customHeight="1" x14ac:dyDescent="0.2">
      <c r="A450" s="3">
        <f>'2_CVaR_t3'!A450</f>
        <v>42920</v>
      </c>
      <c r="B450" s="5">
        <f>'2_CVaR_t3'!D450-1</f>
        <v>3.3619452249000759E-5</v>
      </c>
      <c r="C450" s="5">
        <f>'Stocks Returns'!B446</f>
        <v>0</v>
      </c>
      <c r="D450" s="5">
        <f>'Stocks Returns'!C446</f>
        <v>0</v>
      </c>
      <c r="E450" s="5">
        <f>'Stocks Returns'!D446</f>
        <v>0</v>
      </c>
      <c r="F450" s="5">
        <f>'Stocks Returns'!E446</f>
        <v>0</v>
      </c>
      <c r="G450" s="5">
        <f t="shared" si="24"/>
        <v>4.1716549628461653E-4</v>
      </c>
      <c r="H450" s="5">
        <f t="shared" si="25"/>
        <v>-3.5772302638354477E-6</v>
      </c>
      <c r="I450" s="5">
        <f t="shared" si="26"/>
        <v>2.403114536009206E-5</v>
      </c>
      <c r="J450" s="5">
        <f t="shared" si="27"/>
        <v>-1.7115738437369847E-6</v>
      </c>
    </row>
    <row r="451" spans="1:10" ht="15" customHeight="1" x14ac:dyDescent="0.2">
      <c r="A451" s="3">
        <f>'2_CVaR_t3'!A451</f>
        <v>42921</v>
      </c>
      <c r="B451" s="5">
        <f>'2_CVaR_t3'!D451-1</f>
        <v>6.5568000543161364E-3</v>
      </c>
      <c r="C451" s="5">
        <f>'Stocks Returns'!B447</f>
        <v>-4.5801526717557106E-3</v>
      </c>
      <c r="D451" s="5">
        <f>'Stocks Returns'!C447</f>
        <v>7.0701660417784584E-3</v>
      </c>
      <c r="E451" s="5">
        <f>'Stocks Returns'!D447</f>
        <v>2.8096557182429649E-2</v>
      </c>
      <c r="F451" s="5">
        <f>'Stocks Returns'!E447</f>
        <v>-3.2851511169513792E-2</v>
      </c>
      <c r="G451" s="5">
        <f t="shared" si="24"/>
        <v>-1.0741409205332217E-2</v>
      </c>
      <c r="H451" s="5">
        <f t="shared" si="25"/>
        <v>-2.5972022901480998E-3</v>
      </c>
      <c r="I451" s="5">
        <f t="shared" si="26"/>
        <v>1.7447505797451895E-2</v>
      </c>
      <c r="J451" s="5">
        <f t="shared" si="27"/>
        <v>-3.9756173323276432E-2</v>
      </c>
    </row>
    <row r="452" spans="1:10" ht="15" customHeight="1" x14ac:dyDescent="0.2">
      <c r="A452" s="3">
        <f>'2_CVaR_t3'!A452</f>
        <v>42922</v>
      </c>
      <c r="B452" s="5">
        <f>'2_CVaR_t3'!D452-1</f>
        <v>-5.560758218032702E-3</v>
      </c>
      <c r="C452" s="5">
        <f>'Stocks Returns'!B448</f>
        <v>-1.1503067484662455E-2</v>
      </c>
      <c r="D452" s="5">
        <f>'Stocks Returns'!C448</f>
        <v>-8.0842463567706302E-3</v>
      </c>
      <c r="E452" s="5">
        <f>'Stocks Returns'!D448</f>
        <v>-1.052091352322293E-2</v>
      </c>
      <c r="F452" s="5">
        <f>'Stocks Returns'!E448</f>
        <v>-1.9248188405797007E-2</v>
      </c>
      <c r="G452" s="5">
        <f t="shared" si="24"/>
        <v>-5.4441484398279139E-3</v>
      </c>
      <c r="H452" s="5">
        <f t="shared" si="25"/>
        <v>1.9998882341403651E-4</v>
      </c>
      <c r="I452" s="5">
        <f t="shared" si="26"/>
        <v>-1.3434864774221119E-3</v>
      </c>
      <c r="J452" s="5">
        <f t="shared" si="27"/>
        <v>-1.3329825871755577E-2</v>
      </c>
    </row>
    <row r="453" spans="1:10" ht="15" customHeight="1" x14ac:dyDescent="0.2">
      <c r="A453" s="3">
        <f>'2_CVaR_t3'!A453</f>
        <v>42923</v>
      </c>
      <c r="B453" s="5">
        <f>'2_CVaR_t3'!D453-1</f>
        <v>5.5863059695693273E-3</v>
      </c>
      <c r="C453" s="5">
        <f>'Stocks Returns'!B449</f>
        <v>1.5515903801395226E-3</v>
      </c>
      <c r="D453" s="5">
        <f>'Stocks Returns'!C449</f>
        <v>7.184986595174303E-3</v>
      </c>
      <c r="E453" s="5">
        <f>'Stocks Returns'!D449</f>
        <v>1.6078838174273802E-2</v>
      </c>
      <c r="F453" s="5">
        <f>'Stocks Returns'!E449</f>
        <v>-7.1577003001617179E-3</v>
      </c>
      <c r="G453" s="5">
        <f t="shared" si="24"/>
        <v>-3.6309534584481025E-3</v>
      </c>
      <c r="H453" s="5">
        <f t="shared" si="25"/>
        <v>-1.0446395259325041E-3</v>
      </c>
      <c r="I453" s="5">
        <f t="shared" si="26"/>
        <v>7.017687553292214E-3</v>
      </c>
      <c r="J453" s="5">
        <f t="shared" si="27"/>
        <v>-1.3035367631339202E-2</v>
      </c>
    </row>
    <row r="454" spans="1:10" ht="15" customHeight="1" x14ac:dyDescent="0.2">
      <c r="A454" s="3">
        <f>'2_CVaR_t3'!A454</f>
        <v>42926</v>
      </c>
      <c r="B454" s="5">
        <f>'2_CVaR_t3'!D454-1</f>
        <v>7.6957558370132073E-3</v>
      </c>
      <c r="C454" s="5">
        <f>'Stocks Returns'!B450</f>
        <v>1.6653756777691653E-2</v>
      </c>
      <c r="D454" s="5">
        <f>'Stocks Returns'!C450</f>
        <v>1.2457410562180637E-2</v>
      </c>
      <c r="E454" s="5">
        <f>'Stocks Returns'!D450</f>
        <v>5.1046452271568121E-3</v>
      </c>
      <c r="F454" s="5">
        <f>'Stocks Returns'!E450</f>
        <v>5.5813953488372814E-3</v>
      </c>
      <c r="G454" s="5">
        <f t="shared" ref="G454:G517" si="28">C454-($P$11+$O$11*$B454)</f>
        <v>9.3438992365701759E-3</v>
      </c>
      <c r="H454" s="5">
        <f t="shared" ref="H454:H517" si="29">D454-($P$12+$O$12*$B454)</f>
        <v>1.1027317862465427E-3</v>
      </c>
      <c r="I454" s="5">
        <f t="shared" ref="I454:I517" si="30">E454-($P$13+$O$13*$B454)</f>
        <v>-7.4079401926258667E-3</v>
      </c>
      <c r="J454" s="5">
        <f t="shared" ref="J454:J517" si="31">F454-($P$14+$O$14*$B454)</f>
        <v>-2.5285309176772373E-3</v>
      </c>
    </row>
    <row r="455" spans="1:10" ht="15" customHeight="1" x14ac:dyDescent="0.2">
      <c r="A455" s="3">
        <f>'2_CVaR_t3'!A455</f>
        <v>42927</v>
      </c>
      <c r="B455" s="5">
        <f>'2_CVaR_t3'!D455-1</f>
        <v>2.3679452996083761E-3</v>
      </c>
      <c r="C455" s="5">
        <f>'Stocks Returns'!B451</f>
        <v>-1.9047619047619646E-3</v>
      </c>
      <c r="D455" s="5">
        <f>'Stocks Returns'!C451</f>
        <v>3.3652329372173551E-3</v>
      </c>
      <c r="E455" s="5">
        <f>'Stocks Returns'!D451</f>
        <v>4.443880142203982E-3</v>
      </c>
      <c r="F455" s="5">
        <f>'Stocks Returns'!E451</f>
        <v>2.5439407955596405E-3</v>
      </c>
      <c r="G455" s="5">
        <f t="shared" si="28"/>
        <v>-3.8416904487798523E-3</v>
      </c>
      <c r="H455" s="5">
        <f t="shared" si="29"/>
        <v>-9.6540337004586557E-5</v>
      </c>
      <c r="I455" s="5">
        <f t="shared" si="30"/>
        <v>6.4853942873921173E-4</v>
      </c>
      <c r="J455" s="5">
        <f t="shared" si="31"/>
        <v>7.2002357746694511E-5</v>
      </c>
    </row>
    <row r="456" spans="1:10" ht="15" customHeight="1" x14ac:dyDescent="0.2">
      <c r="A456" s="3">
        <f>'2_CVaR_t3'!A456</f>
        <v>42928</v>
      </c>
      <c r="B456" s="5">
        <f>'2_CVaR_t3'!D456-1</f>
        <v>5.8574482450675092E-3</v>
      </c>
      <c r="C456" s="5">
        <f>'Stocks Returns'!B452</f>
        <v>-1.1450381679388721E-3</v>
      </c>
      <c r="D456" s="5">
        <f>'Stocks Returns'!C452</f>
        <v>8.0704328686722615E-3</v>
      </c>
      <c r="E456" s="5">
        <f>'Stocks Returns'!D452</f>
        <v>1.3272658323852937E-2</v>
      </c>
      <c r="F456" s="5">
        <f>'Stocks Returns'!E452</f>
        <v>-2.5374855824682463E-3</v>
      </c>
      <c r="G456" s="5">
        <f t="shared" si="28"/>
        <v>-6.6010204451002622E-3</v>
      </c>
      <c r="H456" s="5">
        <f t="shared" si="29"/>
        <v>-5.6087802388078874E-4</v>
      </c>
      <c r="I456" s="5">
        <f t="shared" si="30"/>
        <v>3.7678707624900516E-3</v>
      </c>
      <c r="J456" s="5">
        <f t="shared" si="31"/>
        <v>-8.7020806935231704E-3</v>
      </c>
    </row>
    <row r="457" spans="1:10" ht="15" customHeight="1" x14ac:dyDescent="0.2">
      <c r="A457" s="3">
        <f>'2_CVaR_t3'!A457</f>
        <v>42929</v>
      </c>
      <c r="B457" s="5">
        <f>'2_CVaR_t3'!D457-1</f>
        <v>-2.1342025875161763E-3</v>
      </c>
      <c r="C457" s="5">
        <f>'Stocks Returns'!B453</f>
        <v>-3.8211692778000739E-4</v>
      </c>
      <c r="D457" s="5">
        <f>'Stocks Returns'!C453</f>
        <v>-2.4953212726139817E-3</v>
      </c>
      <c r="E457" s="5">
        <f>'Stocks Returns'!D453</f>
        <v>-8.3582834331337175E-3</v>
      </c>
      <c r="F457" s="5">
        <f>'Stocks Returns'!E453</f>
        <v>2.3126734505085622E-4</v>
      </c>
      <c r="G457" s="5">
        <f t="shared" si="28"/>
        <v>2.2212287669634073E-3</v>
      </c>
      <c r="H457" s="5">
        <f t="shared" si="29"/>
        <v>7.1262983212372864E-4</v>
      </c>
      <c r="I457" s="5">
        <f t="shared" si="30"/>
        <v>-4.787310243249048E-3</v>
      </c>
      <c r="J457" s="5">
        <f t="shared" si="31"/>
        <v>2.523585220861776E-3</v>
      </c>
    </row>
    <row r="458" spans="1:10" ht="15" customHeight="1" x14ac:dyDescent="0.2">
      <c r="A458" s="3">
        <f>'2_CVaR_t3'!A458</f>
        <v>42930</v>
      </c>
      <c r="B458" s="5">
        <f>'2_CVaR_t3'!D458-1</f>
        <v>7.4811300210084752E-3</v>
      </c>
      <c r="C458" s="5">
        <f>'Stocks Returns'!B454</f>
        <v>2.2935779816513069E-3</v>
      </c>
      <c r="D458" s="5">
        <f>'Stocks Returns'!C454</f>
        <v>1.0318949343339767E-2</v>
      </c>
      <c r="E458" s="5">
        <f>'Stocks Returns'!D454</f>
        <v>1.6983268335639901E-2</v>
      </c>
      <c r="F458" s="5">
        <f>'Stocks Returns'!E454</f>
        <v>4.6242774566473965E-3</v>
      </c>
      <c r="G458" s="5">
        <f t="shared" si="28"/>
        <v>-4.7998361889255879E-3</v>
      </c>
      <c r="H458" s="5">
        <f t="shared" si="29"/>
        <v>-7.1777118838499757E-4</v>
      </c>
      <c r="I458" s="5">
        <f t="shared" si="30"/>
        <v>4.8218488864320216E-3</v>
      </c>
      <c r="J458" s="5">
        <f t="shared" si="31"/>
        <v>-3.2585277946087163E-3</v>
      </c>
    </row>
    <row r="459" spans="1:10" ht="15" customHeight="1" x14ac:dyDescent="0.2">
      <c r="A459" s="3">
        <f>'2_CVaR_t3'!A459</f>
        <v>42933</v>
      </c>
      <c r="B459" s="5">
        <f>'2_CVaR_t3'!D459-1</f>
        <v>-3.6162876143397416E-4</v>
      </c>
      <c r="C459" s="5">
        <f>'Stocks Returns'!B455</f>
        <v>6.8649885583524917E-3</v>
      </c>
      <c r="D459" s="5">
        <f>'Stocks Returns'!C455</f>
        <v>-1.0316723408646533E-3</v>
      </c>
      <c r="E459" s="5">
        <f>'Stocks Returns'!D455</f>
        <v>2.3503216229590063E-3</v>
      </c>
      <c r="F459" s="5">
        <f>'Stocks Returns'!E455</f>
        <v>-5.9838895281933979E-3</v>
      </c>
      <c r="G459" s="5">
        <f t="shared" si="28"/>
        <v>7.6807494201144013E-3</v>
      </c>
      <c r="H459" s="5">
        <f t="shared" si="29"/>
        <v>-4.4970757814316131E-4</v>
      </c>
      <c r="I459" s="5">
        <f t="shared" si="30"/>
        <v>3.0210490752203959E-3</v>
      </c>
      <c r="J459" s="5">
        <f t="shared" si="31"/>
        <v>-5.5673421188364852E-3</v>
      </c>
    </row>
    <row r="460" spans="1:10" ht="15" customHeight="1" x14ac:dyDescent="0.2">
      <c r="A460" s="3">
        <f>'2_CVaR_t3'!A460</f>
        <v>42934</v>
      </c>
      <c r="B460" s="5">
        <f>'2_CVaR_t3'!D460-1</f>
        <v>5.0988320542111332E-3</v>
      </c>
      <c r="C460" s="5">
        <f>'Stocks Returns'!B456</f>
        <v>-1.325757575757569E-2</v>
      </c>
      <c r="D460" s="5">
        <f>'Stocks Returns'!C456</f>
        <v>7.7455334090674732E-3</v>
      </c>
      <c r="E460" s="5">
        <f>'Stocks Returns'!D456</f>
        <v>6.6641984450201974E-3</v>
      </c>
      <c r="F460" s="5">
        <f>'Stocks Returns'!E456</f>
        <v>-2.778420930770964E-3</v>
      </c>
      <c r="G460" s="5">
        <f t="shared" si="28"/>
        <v>-1.7948517517453615E-2</v>
      </c>
      <c r="H460" s="5">
        <f t="shared" si="29"/>
        <v>2.3807740295616209E-4</v>
      </c>
      <c r="I460" s="5">
        <f t="shared" si="30"/>
        <v>-1.5993582340803076E-3</v>
      </c>
      <c r="J460" s="5">
        <f t="shared" si="31"/>
        <v>-8.14023433240205E-3</v>
      </c>
    </row>
    <row r="461" spans="1:10" ht="15" customHeight="1" x14ac:dyDescent="0.2">
      <c r="A461" s="3">
        <f>'2_CVaR_t3'!A461</f>
        <v>42935</v>
      </c>
      <c r="B461" s="5">
        <f>'2_CVaR_t3'!D461-1</f>
        <v>4.796830045358913E-3</v>
      </c>
      <c r="C461" s="5">
        <f>'Stocks Returns'!B457</f>
        <v>4.3378119001919346E-2</v>
      </c>
      <c r="D461" s="5">
        <f>'Stocks Returns'!C457</f>
        <v>6.8661610985858434E-3</v>
      </c>
      <c r="E461" s="5">
        <f>'Stocks Returns'!D457</f>
        <v>9.0719627313964324E-3</v>
      </c>
      <c r="F461" s="5">
        <f>'Stocks Returns'!E457</f>
        <v>1.3698630136986134E-2</v>
      </c>
      <c r="G461" s="5">
        <f t="shared" si="28"/>
        <v>3.8991736749019686E-2</v>
      </c>
      <c r="H461" s="5">
        <f t="shared" si="29"/>
        <v>-1.9389286489222921E-4</v>
      </c>
      <c r="I461" s="5">
        <f t="shared" si="30"/>
        <v>1.3025349997278189E-3</v>
      </c>
      <c r="J461" s="5">
        <f t="shared" si="31"/>
        <v>8.6564008568620447E-3</v>
      </c>
    </row>
    <row r="462" spans="1:10" ht="15" customHeight="1" x14ac:dyDescent="0.2">
      <c r="A462" s="3">
        <f>'2_CVaR_t3'!A462</f>
        <v>42936</v>
      </c>
      <c r="B462" s="5">
        <f>'2_CVaR_t3'!D462-1</f>
        <v>-2.7091657512690048E-5</v>
      </c>
      <c r="C462" s="5">
        <f>'Stocks Returns'!B458</f>
        <v>-2.1339220014716664E-2</v>
      </c>
      <c r="D462" s="5">
        <f>'Stocks Returns'!C458</f>
        <v>-1.4249363867684384E-3</v>
      </c>
      <c r="E462" s="5">
        <f>'Stocks Returns'!D458</f>
        <v>8.8689102174706047E-3</v>
      </c>
      <c r="F462" s="5">
        <f>'Stocks Returns'!E458</f>
        <v>-9.8488318827302246E-3</v>
      </c>
      <c r="G462" s="5">
        <f t="shared" si="28"/>
        <v>-2.086082927782058E-2</v>
      </c>
      <c r="H462" s="5">
        <f t="shared" si="29"/>
        <v>-1.3385729089517438E-3</v>
      </c>
      <c r="I462" s="5">
        <f t="shared" si="30"/>
        <v>8.9922755257986191E-3</v>
      </c>
      <c r="J462" s="5">
        <f t="shared" si="31"/>
        <v>-9.7862978353191743E-3</v>
      </c>
    </row>
    <row r="463" spans="1:10" ht="15" customHeight="1" x14ac:dyDescent="0.2">
      <c r="A463" s="3">
        <f>'2_CVaR_t3'!A463</f>
        <v>42937</v>
      </c>
      <c r="B463" s="5">
        <f>'2_CVaR_t3'!D463-1</f>
        <v>6.5929958243953202E-3</v>
      </c>
      <c r="C463" s="5">
        <f>'Stocks Returns'!B459</f>
        <v>-1.87969924812037E-3</v>
      </c>
      <c r="D463" s="5">
        <f>'Stocks Returns'!C459</f>
        <v>1.518703496075835E-2</v>
      </c>
      <c r="E463" s="5">
        <f>'Stocks Returns'!D459</f>
        <v>-2.6011560693641744E-2</v>
      </c>
      <c r="F463" s="5">
        <f>'Stocks Returns'!E459</f>
        <v>-1.3416608836456123E-2</v>
      </c>
      <c r="G463" s="5">
        <f t="shared" si="28"/>
        <v>-8.0774580749495319E-3</v>
      </c>
      <c r="H463" s="5">
        <f t="shared" si="29"/>
        <v>5.46604426542548E-3</v>
      </c>
      <c r="I463" s="5">
        <f t="shared" si="30"/>
        <v>-3.6719834789881216E-2</v>
      </c>
      <c r="J463" s="5">
        <f t="shared" si="31"/>
        <v>-2.0359574024781307E-2</v>
      </c>
    </row>
    <row r="464" spans="1:10" ht="15" customHeight="1" x14ac:dyDescent="0.2">
      <c r="A464" s="3">
        <f>'2_CVaR_t3'!A464</f>
        <v>42940</v>
      </c>
      <c r="B464" s="5">
        <f>'2_CVaR_t3'!D464-1</f>
        <v>4.1631933155765743E-3</v>
      </c>
      <c r="C464" s="5">
        <f>'Stocks Returns'!B460</f>
        <v>-2.2598870056498299E-3</v>
      </c>
      <c r="D464" s="5">
        <f>'Stocks Returns'!C460</f>
        <v>7.7309236947791238E-3</v>
      </c>
      <c r="E464" s="5">
        <f>'Stocks Returns'!D460</f>
        <v>-4.0801186943619783E-3</v>
      </c>
      <c r="F464" s="5">
        <f>'Stocks Returns'!E460</f>
        <v>-9.3786635404458085E-4</v>
      </c>
      <c r="G464" s="5">
        <f t="shared" si="28"/>
        <v>-6.0072665884703565E-3</v>
      </c>
      <c r="H464" s="5">
        <f t="shared" si="29"/>
        <v>1.6095733123450591E-3</v>
      </c>
      <c r="I464" s="5">
        <f t="shared" si="30"/>
        <v>-1.0812804148946129E-2</v>
      </c>
      <c r="J464" s="5">
        <f t="shared" si="31"/>
        <v>-5.3095695061747819E-3</v>
      </c>
    </row>
    <row r="465" spans="1:10" ht="15" customHeight="1" x14ac:dyDescent="0.2">
      <c r="A465" s="3">
        <f>'2_CVaR_t3'!A465</f>
        <v>42941</v>
      </c>
      <c r="B465" s="5">
        <f>'2_CVaR_t3'!D465-1</f>
        <v>-1.7433324927199623E-3</v>
      </c>
      <c r="C465" s="5">
        <f>'Stocks Returns'!B461</f>
        <v>-2.1140052850132096E-2</v>
      </c>
      <c r="D465" s="5">
        <f>'Stocks Returns'!C461</f>
        <v>-3.7859918302282081E-3</v>
      </c>
      <c r="E465" s="5">
        <f>'Stocks Returns'!D461</f>
        <v>4.8417132216014291E-3</v>
      </c>
      <c r="F465" s="5">
        <f>'Stocks Returns'!E461</f>
        <v>2.440741609950714E-2</v>
      </c>
      <c r="G465" s="5">
        <f t="shared" si="28"/>
        <v>-1.8930887325964749E-2</v>
      </c>
      <c r="H465" s="5">
        <f t="shared" si="29"/>
        <v>-1.157096737338572E-3</v>
      </c>
      <c r="I465" s="5">
        <f t="shared" si="30"/>
        <v>7.7731534850055762E-3</v>
      </c>
      <c r="J465" s="5">
        <f t="shared" si="31"/>
        <v>2.6286107998644739E-2</v>
      </c>
    </row>
    <row r="466" spans="1:10" ht="15" customHeight="1" x14ac:dyDescent="0.2">
      <c r="A466" s="3">
        <f>'2_CVaR_t3'!A466</f>
        <v>42942</v>
      </c>
      <c r="B466" s="5">
        <f>'2_CVaR_t3'!D466-1</f>
        <v>6.8853473820567057E-3</v>
      </c>
      <c r="C466" s="5">
        <f>'Stocks Returns'!B462</f>
        <v>2.5067489394523745E-2</v>
      </c>
      <c r="D466" s="5">
        <f>'Stocks Returns'!C462</f>
        <v>8.6008600860085771E-3</v>
      </c>
      <c r="E466" s="5">
        <f>'Stocks Returns'!D462</f>
        <v>2.1620953792933051E-2</v>
      </c>
      <c r="F466" s="5">
        <f>'Stocks Returns'!E462</f>
        <v>1.1454753722794919E-3</v>
      </c>
      <c r="G466" s="5">
        <f t="shared" si="28"/>
        <v>1.857490323656498E-2</v>
      </c>
      <c r="H466" s="5">
        <f t="shared" si="29"/>
        <v>-1.5532359537616426E-3</v>
      </c>
      <c r="I466" s="5">
        <f t="shared" si="30"/>
        <v>1.0434340602141452E-2</v>
      </c>
      <c r="J466" s="5">
        <f t="shared" si="31"/>
        <v>-6.1068616512911164E-3</v>
      </c>
    </row>
    <row r="467" spans="1:10" ht="15" customHeight="1" x14ac:dyDescent="0.2">
      <c r="A467" s="3">
        <f>'2_CVaR_t3'!A467</f>
        <v>42943</v>
      </c>
      <c r="B467" s="5">
        <f>'2_CVaR_t3'!D467-1</f>
        <v>-9.1607850360033716E-3</v>
      </c>
      <c r="C467" s="5">
        <f>'Stocks Returns'!B463</f>
        <v>-7.1482317531977868E-3</v>
      </c>
      <c r="D467" s="5">
        <f>'Stocks Returns'!C463</f>
        <v>-1.2692117005453696E-2</v>
      </c>
      <c r="E467" s="5">
        <f>'Stocks Returns'!D463</f>
        <v>-2.1284314911113711E-2</v>
      </c>
      <c r="F467" s="5">
        <f>'Stocks Returns'!E463</f>
        <v>2.1967963386727574E-2</v>
      </c>
      <c r="G467" s="5">
        <f t="shared" si="28"/>
        <v>2.541200866552084E-3</v>
      </c>
      <c r="H467" s="5">
        <f t="shared" si="29"/>
        <v>9.2539181094265614E-4</v>
      </c>
      <c r="I467" s="5">
        <f t="shared" si="30"/>
        <v>-6.2166043236530945E-3</v>
      </c>
      <c r="J467" s="5">
        <f t="shared" si="31"/>
        <v>3.1695941003779163E-2</v>
      </c>
    </row>
    <row r="468" spans="1:10" ht="15" customHeight="1" x14ac:dyDescent="0.2">
      <c r="A468" s="3">
        <f>'2_CVaR_t3'!A468</f>
        <v>42944</v>
      </c>
      <c r="B468" s="5">
        <f>'2_CVaR_t3'!D468-1</f>
        <v>-2.6569048267667261E-3</v>
      </c>
      <c r="C468" s="5">
        <f>'Stocks Returns'!B464</f>
        <v>1.5536187949981128E-2</v>
      </c>
      <c r="D468" s="5">
        <f>'Stocks Returns'!C464</f>
        <v>-4.2181379933713403E-3</v>
      </c>
      <c r="E468" s="5">
        <f>'Stocks Returns'!D464</f>
        <v>-2.8419621895465763E-3</v>
      </c>
      <c r="F468" s="5">
        <f>'Stocks Returns'!E464</f>
        <v>1.3434841021047861E-2</v>
      </c>
      <c r="G468" s="5">
        <f t="shared" si="28"/>
        <v>1.8666662377700892E-2</v>
      </c>
      <c r="H468" s="5">
        <f t="shared" si="29"/>
        <v>-2.3582763712249807E-4</v>
      </c>
      <c r="I468" s="5">
        <f t="shared" si="30"/>
        <v>1.5842447396194545E-3</v>
      </c>
      <c r="J468" s="5">
        <f t="shared" si="31"/>
        <v>1.6280292091487195E-2</v>
      </c>
    </row>
    <row r="469" spans="1:10" ht="15" customHeight="1" x14ac:dyDescent="0.2">
      <c r="A469" s="3">
        <f>'2_CVaR_t3'!A469</f>
        <v>42947</v>
      </c>
      <c r="B469" s="5">
        <f>'2_CVaR_t3'!D469-1</f>
        <v>1.7250406235362892E-3</v>
      </c>
      <c r="C469" s="5">
        <f>'Stocks Returns'!B465</f>
        <v>-8.2089552238805985E-2</v>
      </c>
      <c r="D469" s="5">
        <f>'Stocks Returns'!C465</f>
        <v>4.1351487644982754E-3</v>
      </c>
      <c r="E469" s="5">
        <f>'Stocks Returns'!D465</f>
        <v>-8.1784386617099747E-3</v>
      </c>
      <c r="F469" s="5">
        <f>'Stocks Returns'!E465</f>
        <v>2.4304021210781457E-3</v>
      </c>
      <c r="G469" s="5">
        <f t="shared" si="28"/>
        <v>-8.3378131681032475E-2</v>
      </c>
      <c r="H469" s="5">
        <f t="shared" si="29"/>
        <v>1.6258091061529169E-3</v>
      </c>
      <c r="I469" s="5">
        <f t="shared" si="30"/>
        <v>-1.0921873091193727E-2</v>
      </c>
      <c r="J469" s="5">
        <f t="shared" si="31"/>
        <v>6.3879732374696758E-4</v>
      </c>
    </row>
    <row r="470" spans="1:10" ht="15" customHeight="1" x14ac:dyDescent="0.2">
      <c r="A470" s="3">
        <f>'2_CVaR_t3'!A470</f>
        <v>42948</v>
      </c>
      <c r="B470" s="5">
        <f>'2_CVaR_t3'!D470-1</f>
        <v>7.9739900241124761E-3</v>
      </c>
      <c r="C470" s="5">
        <f>'Stocks Returns'!B466</f>
        <v>-8.9430894308943909E-3</v>
      </c>
      <c r="D470" s="5">
        <f>'Stocks Returns'!C466</f>
        <v>1.3157894736842035E-2</v>
      </c>
      <c r="E470" s="5">
        <f>'Stocks Returns'!D466</f>
        <v>3.6231884057968955E-3</v>
      </c>
      <c r="F470" s="5">
        <f>'Stocks Returns'!E466</f>
        <v>-1.3665417676878899E-2</v>
      </c>
      <c r="G470" s="5">
        <f t="shared" si="28"/>
        <v>-1.6533537379905896E-2</v>
      </c>
      <c r="H470" s="5">
        <f t="shared" si="29"/>
        <v>1.3910248496245541E-3</v>
      </c>
      <c r="I470" s="5">
        <f t="shared" si="30"/>
        <v>-9.3446375818662594E-3</v>
      </c>
      <c r="J470" s="5">
        <f t="shared" si="31"/>
        <v>-2.2069776515531853E-2</v>
      </c>
    </row>
    <row r="471" spans="1:10" ht="15" customHeight="1" x14ac:dyDescent="0.2">
      <c r="A471" s="3">
        <f>'2_CVaR_t3'!A471</f>
        <v>42949</v>
      </c>
      <c r="B471" s="5">
        <f>'2_CVaR_t3'!D471-1</f>
        <v>1.8420506603458175E-3</v>
      </c>
      <c r="C471" s="5">
        <f>'Stocks Returns'!B467</f>
        <v>2.5840853158326516E-2</v>
      </c>
      <c r="D471" s="5">
        <f>'Stocks Returns'!C467</f>
        <v>4.0646376524238192E-3</v>
      </c>
      <c r="E471" s="5">
        <f>'Stocks Returns'!D467</f>
        <v>-6.3488111539898862E-3</v>
      </c>
      <c r="F471" s="5">
        <f>'Stocks Returns'!E467</f>
        <v>1.9217877094972025E-2</v>
      </c>
      <c r="G471" s="5">
        <f t="shared" si="28"/>
        <v>2.443427278207427E-2</v>
      </c>
      <c r="H471" s="5">
        <f t="shared" si="29"/>
        <v>1.381953023042887E-3</v>
      </c>
      <c r="I471" s="5">
        <f t="shared" si="30"/>
        <v>-9.2836947945149836E-3</v>
      </c>
      <c r="J471" s="5">
        <f t="shared" si="31"/>
        <v>1.730245010863159E-2</v>
      </c>
    </row>
    <row r="472" spans="1:10" ht="15" customHeight="1" x14ac:dyDescent="0.2">
      <c r="A472" s="3">
        <f>'2_CVaR_t3'!A472</f>
        <v>42950</v>
      </c>
      <c r="B472" s="5">
        <f>'2_CVaR_t3'!D472-1</f>
        <v>-2.986048096922933E-3</v>
      </c>
      <c r="C472" s="5">
        <f>'Stocks Returns'!B468</f>
        <v>-1.0795681727309159E-2</v>
      </c>
      <c r="D472" s="5">
        <f>'Stocks Returns'!C468</f>
        <v>-6.8127962085308136E-3</v>
      </c>
      <c r="E472" s="5">
        <f>'Stocks Returns'!D468</f>
        <v>1.0774242044600424E-2</v>
      </c>
      <c r="F472" s="5">
        <f>'Stocks Returns'!E468</f>
        <v>-1.5347511510633738E-2</v>
      </c>
      <c r="G472" s="5">
        <f t="shared" si="28"/>
        <v>-7.333276686064762E-3</v>
      </c>
      <c r="H472" s="5">
        <f t="shared" si="29"/>
        <v>-2.3428752832445653E-3</v>
      </c>
      <c r="I472" s="5">
        <f t="shared" si="30"/>
        <v>1.5738985847261765E-2</v>
      </c>
      <c r="J472" s="5">
        <f t="shared" si="31"/>
        <v>-1.21537549330801E-2</v>
      </c>
    </row>
    <row r="473" spans="1:10" ht="15" customHeight="1" x14ac:dyDescent="0.2">
      <c r="A473" s="3">
        <f>'2_CVaR_t3'!A473</f>
        <v>42951</v>
      </c>
      <c r="B473" s="5">
        <f>'2_CVaR_t3'!D473-1</f>
        <v>4.7680644984096077E-3</v>
      </c>
      <c r="C473" s="5">
        <f>'Stocks Returns'!B469</f>
        <v>-4.0824575586095313E-2</v>
      </c>
      <c r="D473" s="5">
        <f>'Stocks Returns'!C469</f>
        <v>2.9824038174768308E-3</v>
      </c>
      <c r="E473" s="5">
        <f>'Stocks Returns'!D469</f>
        <v>3.4828953891918646E-2</v>
      </c>
      <c r="F473" s="5">
        <f>'Stocks Returns'!E469</f>
        <v>1.4473391226898391E-2</v>
      </c>
      <c r="G473" s="5">
        <f t="shared" si="28"/>
        <v>-4.5181948691571959E-2</v>
      </c>
      <c r="H473" s="5">
        <f t="shared" si="29"/>
        <v>-4.0350353153532801E-3</v>
      </c>
      <c r="I473" s="5">
        <f t="shared" si="30"/>
        <v>2.7106591706238893E-2</v>
      </c>
      <c r="J473" s="5">
        <f t="shared" si="31"/>
        <v>9.4616021815475768E-3</v>
      </c>
    </row>
    <row r="474" spans="1:10" ht="15" customHeight="1" x14ac:dyDescent="0.2">
      <c r="A474" s="3">
        <f>'2_CVaR_t3'!A474</f>
        <v>42954</v>
      </c>
      <c r="B474" s="5">
        <f>'2_CVaR_t3'!D474-1</f>
        <v>5.0212128942674905E-3</v>
      </c>
      <c r="C474" s="5">
        <f>'Stocks Returns'!B470</f>
        <v>2.1913190054782872E-2</v>
      </c>
      <c r="D474" s="5">
        <f>'Stocks Returns'!C470</f>
        <v>5.9470710674991434E-3</v>
      </c>
      <c r="E474" s="5">
        <f>'Stocks Returns'!D470</f>
        <v>1.7846448676488214E-2</v>
      </c>
      <c r="F474" s="5">
        <f>'Stocks Returns'!E470</f>
        <v>-8.5601404741001419E-3</v>
      </c>
      <c r="G474" s="5">
        <f t="shared" si="28"/>
        <v>1.7300524771191803E-2</v>
      </c>
      <c r="H474" s="5">
        <f t="shared" si="29"/>
        <v>-1.4453957342746068E-3</v>
      </c>
      <c r="I474" s="5">
        <f t="shared" si="30"/>
        <v>9.7098907347446754E-3</v>
      </c>
      <c r="J474" s="5">
        <f t="shared" si="31"/>
        <v>-1.3839815842487752E-2</v>
      </c>
    </row>
    <row r="475" spans="1:10" ht="15" customHeight="1" x14ac:dyDescent="0.2">
      <c r="A475" s="3">
        <f>'2_CVaR_t3'!A475</f>
        <v>42955</v>
      </c>
      <c r="B475" s="5">
        <f>'2_CVaR_t3'!D475-1</f>
        <v>-1.5314567943230939E-3</v>
      </c>
      <c r="C475" s="5">
        <f>'Stocks Returns'!B471</f>
        <v>2.0618556701030855E-3</v>
      </c>
      <c r="D475" s="5">
        <f>'Stocks Returns'!C471</f>
        <v>-2.0691693762932006E-3</v>
      </c>
      <c r="E475" s="5">
        <f>'Stocks Returns'!D471</f>
        <v>-4.2362908919745257E-3</v>
      </c>
      <c r="F475" s="5">
        <f>'Stocks Returns'!E471</f>
        <v>1.0183750276732351E-2</v>
      </c>
      <c r="G475" s="5">
        <f t="shared" si="28"/>
        <v>4.0573512306510771E-3</v>
      </c>
      <c r="H475" s="5">
        <f t="shared" si="29"/>
        <v>2.4584164474084503E-4</v>
      </c>
      <c r="I475" s="5">
        <f t="shared" si="30"/>
        <v>-1.6515169180865911E-3</v>
      </c>
      <c r="J475" s="5">
        <f t="shared" si="31"/>
        <v>1.1838231386020606E-2</v>
      </c>
    </row>
    <row r="476" spans="1:10" ht="15" customHeight="1" x14ac:dyDescent="0.2">
      <c r="A476" s="3">
        <f>'2_CVaR_t3'!A476</f>
        <v>42956</v>
      </c>
      <c r="B476" s="5">
        <f>'2_CVaR_t3'!D476-1</f>
        <v>-2.7809347462525169E-3</v>
      </c>
      <c r="C476" s="5">
        <f>'Stocks Returns'!B472</f>
        <v>-2.8806584362139898E-2</v>
      </c>
      <c r="D476" s="5">
        <f>'Stocks Returns'!C472</f>
        <v>-3.0608214849920934E-3</v>
      </c>
      <c r="E476" s="5">
        <f>'Stocks Returns'!D472</f>
        <v>-1.2053887969747268E-2</v>
      </c>
      <c r="F476" s="5">
        <f>'Stocks Returns'!E472</f>
        <v>4.3830813061562779E-4</v>
      </c>
      <c r="G476" s="5">
        <f t="shared" si="28"/>
        <v>-2.5551029669978478E-2</v>
      </c>
      <c r="H476" s="5">
        <f t="shared" si="29"/>
        <v>1.1052334746005392E-3</v>
      </c>
      <c r="I476" s="5">
        <f t="shared" si="30"/>
        <v>-7.4247460541601177E-3</v>
      </c>
      <c r="J476" s="5">
        <f t="shared" si="31"/>
        <v>3.4150099599823498E-3</v>
      </c>
    </row>
    <row r="477" spans="1:10" ht="15" customHeight="1" x14ac:dyDescent="0.2">
      <c r="A477" s="3">
        <f>'2_CVaR_t3'!A477</f>
        <v>42957</v>
      </c>
      <c r="B477" s="5">
        <f>'2_CVaR_t3'!D477-1</f>
        <v>-1.0899656086060028E-2</v>
      </c>
      <c r="C477" s="5">
        <f>'Stocks Returns'!B473</f>
        <v>-2.5423728813559365E-2</v>
      </c>
      <c r="D477" s="5">
        <f>'Stocks Returns'!C473</f>
        <v>-1.4657819154204277E-2</v>
      </c>
      <c r="E477" s="5">
        <f>'Stocks Returns'!D473</f>
        <v>-2.8229665071770382E-2</v>
      </c>
      <c r="F477" s="5">
        <f>'Stocks Returns'!E473</f>
        <v>-1.4895947426067924E-2</v>
      </c>
      <c r="G477" s="5">
        <f t="shared" si="28"/>
        <v>-1.3980699548155453E-2</v>
      </c>
      <c r="H477" s="5">
        <f t="shared" si="29"/>
        <v>1.53574689647306E-3</v>
      </c>
      <c r="I477" s="5">
        <f t="shared" si="30"/>
        <v>-1.0316852476711092E-2</v>
      </c>
      <c r="J477" s="5">
        <f t="shared" si="31"/>
        <v>-3.3278642446250908E-3</v>
      </c>
    </row>
    <row r="478" spans="1:10" ht="15" customHeight="1" x14ac:dyDescent="0.2">
      <c r="A478" s="3">
        <f>'2_CVaR_t3'!A478</f>
        <v>42958</v>
      </c>
      <c r="B478" s="5">
        <f>'2_CVaR_t3'!D478-1</f>
        <v>4.5600294126375562E-3</v>
      </c>
      <c r="C478" s="5">
        <f>'Stocks Returns'!B474</f>
        <v>-3.9130434782608248E-3</v>
      </c>
      <c r="D478" s="5">
        <f>'Stocks Returns'!C474</f>
        <v>6.0307568599859973E-3</v>
      </c>
      <c r="E478" s="5">
        <f>'Stocks Returns'!D474</f>
        <v>1.1939931068439158E-2</v>
      </c>
      <c r="F478" s="5">
        <f>'Stocks Returns'!E474</f>
        <v>-4.002668445630464E-3</v>
      </c>
      <c r="G478" s="5">
        <f t="shared" si="28"/>
        <v>-8.0606197568960907E-3</v>
      </c>
      <c r="H478" s="5">
        <f t="shared" si="29"/>
        <v>-6.7848789139765987E-4</v>
      </c>
      <c r="I478" s="5">
        <f t="shared" si="30"/>
        <v>4.5579512476056896E-3</v>
      </c>
      <c r="J478" s="5">
        <f t="shared" si="31"/>
        <v>-8.7943109085735216E-3</v>
      </c>
    </row>
    <row r="479" spans="1:10" ht="15" customHeight="1" x14ac:dyDescent="0.2">
      <c r="A479" s="3">
        <f>'2_CVaR_t3'!A479</f>
        <v>42961</v>
      </c>
      <c r="B479" s="5">
        <f>'2_CVaR_t3'!D479-1</f>
        <v>1.2243023990404112E-2</v>
      </c>
      <c r="C479" s="5">
        <f>'Stocks Returns'!B475</f>
        <v>-4.3649061545181222E-4</v>
      </c>
      <c r="D479" s="5">
        <f>'Stocks Returns'!C475</f>
        <v>1.778399440503553E-2</v>
      </c>
      <c r="E479" s="5">
        <f>'Stocks Returns'!D475</f>
        <v>2.2016786279041467E-2</v>
      </c>
      <c r="F479" s="5">
        <f>'Stocks Returns'!E475</f>
        <v>-5.5816030363921021E-3</v>
      </c>
      <c r="G479" s="5">
        <f t="shared" si="28"/>
        <v>-1.2332124761696442E-2</v>
      </c>
      <c r="H479" s="5">
        <f t="shared" si="29"/>
        <v>-3.0725234261590531E-4</v>
      </c>
      <c r="I479" s="5">
        <f t="shared" si="30"/>
        <v>2.0640621831445119E-3</v>
      </c>
      <c r="J479" s="5">
        <f t="shared" si="31"/>
        <v>-1.8503532718318644E-2</v>
      </c>
    </row>
    <row r="480" spans="1:10" ht="15" customHeight="1" x14ac:dyDescent="0.2">
      <c r="A480" s="3">
        <f>'2_CVaR_t3'!A480</f>
        <v>42962</v>
      </c>
      <c r="B480" s="5">
        <f>'2_CVaR_t3'!D480-1</f>
        <v>4.6358174306928568E-3</v>
      </c>
      <c r="C480" s="5">
        <f>'Stocks Returns'!B476</f>
        <v>-6.1135371179038556E-3</v>
      </c>
      <c r="D480" s="5">
        <f>'Stocks Returns'!C476</f>
        <v>7.4604888583487128E-3</v>
      </c>
      <c r="E480" s="5">
        <f>'Stocks Returns'!D476</f>
        <v>3.213520590335861E-3</v>
      </c>
      <c r="F480" s="5">
        <f>'Stocks Returns'!E476</f>
        <v>-8.9806915132462084E-4</v>
      </c>
      <c r="G480" s="5">
        <f t="shared" si="28"/>
        <v>-1.033754322394824E-2</v>
      </c>
      <c r="H480" s="5">
        <f t="shared" si="29"/>
        <v>6.3896765485159206E-4</v>
      </c>
      <c r="I480" s="5">
        <f t="shared" si="30"/>
        <v>-4.2924618943604824E-3</v>
      </c>
      <c r="J480" s="5">
        <f t="shared" si="31"/>
        <v>-5.7699118992360189E-3</v>
      </c>
    </row>
    <row r="481" spans="1:10" ht="15" customHeight="1" x14ac:dyDescent="0.2">
      <c r="A481" s="3">
        <f>'2_CVaR_t3'!A481</f>
        <v>42963</v>
      </c>
      <c r="B481" s="5">
        <f>'2_CVaR_t3'!D481-1</f>
        <v>3.7979972279924556E-3</v>
      </c>
      <c r="C481" s="5">
        <f>'Stocks Returns'!B477</f>
        <v>-7.0298769771529601E-3</v>
      </c>
      <c r="D481" s="5">
        <f>'Stocks Returns'!C477</f>
        <v>6.7231803566207837E-3</v>
      </c>
      <c r="E481" s="5">
        <f>'Stocks Returns'!D477</f>
        <v>-1.5422944596038546E-3</v>
      </c>
      <c r="F481" s="5">
        <f>'Stocks Returns'!E477</f>
        <v>-1.8202247191011267E-2</v>
      </c>
      <c r="G481" s="5">
        <f t="shared" si="28"/>
        <v>-1.0408967816439211E-2</v>
      </c>
      <c r="H481" s="5">
        <f t="shared" si="29"/>
        <v>1.1428511288729907E-3</v>
      </c>
      <c r="I481" s="5">
        <f t="shared" si="30"/>
        <v>-7.6774542253688705E-3</v>
      </c>
      <c r="J481" s="5">
        <f t="shared" si="31"/>
        <v>-2.2187493076608937E-2</v>
      </c>
    </row>
    <row r="482" spans="1:10" ht="15" customHeight="1" x14ac:dyDescent="0.2">
      <c r="A482" s="3">
        <f>'2_CVaR_t3'!A482</f>
        <v>42964</v>
      </c>
      <c r="B482" s="5">
        <f>'2_CVaR_t3'!D482-1</f>
        <v>-9.0485312147711161E-3</v>
      </c>
      <c r="C482" s="5">
        <f>'Stocks Returns'!B478</f>
        <v>-1.5929203539823189E-2</v>
      </c>
      <c r="D482" s="5">
        <f>'Stocks Returns'!C478</f>
        <v>-1.1227255129694136E-2</v>
      </c>
      <c r="E482" s="5">
        <f>'Stocks Returns'!D478</f>
        <v>-2.9824144486691906E-2</v>
      </c>
      <c r="F482" s="5">
        <f>'Stocks Returns'!E478</f>
        <v>-1.579308766308074E-2</v>
      </c>
      <c r="G482" s="5">
        <f t="shared" si="28"/>
        <v>-6.3529753606028899E-3</v>
      </c>
      <c r="H482" s="5">
        <f t="shared" si="29"/>
        <v>2.2239548296066232E-3</v>
      </c>
      <c r="I482" s="5">
        <f t="shared" si="30"/>
        <v>-1.494010109648442E-2</v>
      </c>
      <c r="J482" s="5">
        <f t="shared" si="31"/>
        <v>-6.1838991195874975E-3</v>
      </c>
    </row>
    <row r="483" spans="1:10" ht="15" customHeight="1" x14ac:dyDescent="0.2">
      <c r="A483" s="3">
        <f>'2_CVaR_t3'!A483</f>
        <v>42965</v>
      </c>
      <c r="B483" s="5">
        <f>'2_CVaR_t3'!D483-1</f>
        <v>1.9457101972617519E-3</v>
      </c>
      <c r="C483" s="5">
        <f>'Stocks Returns'!B479</f>
        <v>1.124100719424459E-2</v>
      </c>
      <c r="D483" s="5">
        <f>'Stocks Returns'!C479</f>
        <v>3.4259984338294025E-3</v>
      </c>
      <c r="E483" s="5">
        <f>'Stocks Returns'!D479</f>
        <v>-8.5731781996334355E-4</v>
      </c>
      <c r="F483" s="5">
        <f>'Stocks Returns'!E479</f>
        <v>2.5581395348837077E-3</v>
      </c>
      <c r="G483" s="5">
        <f t="shared" si="28"/>
        <v>9.7298894423083274E-3</v>
      </c>
      <c r="H483" s="5">
        <f t="shared" si="29"/>
        <v>5.8974698305259456E-4</v>
      </c>
      <c r="I483" s="5">
        <f t="shared" si="30"/>
        <v>-3.9618068815325518E-3</v>
      </c>
      <c r="J483" s="5">
        <f t="shared" si="31"/>
        <v>5.3301810589037255E-4</v>
      </c>
    </row>
    <row r="484" spans="1:10" ht="15" customHeight="1" x14ac:dyDescent="0.2">
      <c r="A484" s="3">
        <f>'2_CVaR_t3'!A484</f>
        <v>42968</v>
      </c>
      <c r="B484" s="5">
        <f>'2_CVaR_t3'!D484-1</f>
        <v>3.9958635256456265E-3</v>
      </c>
      <c r="C484" s="5">
        <f>'Stocks Returns'!B480</f>
        <v>-6.6696309470875015E-3</v>
      </c>
      <c r="D484" s="5">
        <f>'Stocks Returns'!C480</f>
        <v>6.9261535459954615E-3</v>
      </c>
      <c r="E484" s="5">
        <f>'Stocks Returns'!D480</f>
        <v>-6.1289531747976689E-4</v>
      </c>
      <c r="F484" s="5">
        <f>'Stocks Returns'!E480</f>
        <v>-1.4149849222918065E-2</v>
      </c>
      <c r="G484" s="5">
        <f t="shared" si="28"/>
        <v>-1.0248263710912251E-2</v>
      </c>
      <c r="H484" s="5">
        <f t="shared" si="29"/>
        <v>1.0526945272414647E-3</v>
      </c>
      <c r="I484" s="5">
        <f t="shared" si="30"/>
        <v>-7.0717995038967977E-3</v>
      </c>
      <c r="J484" s="5">
        <f t="shared" si="31"/>
        <v>-1.834448089092049E-2</v>
      </c>
    </row>
    <row r="485" spans="1:10" ht="15" customHeight="1" x14ac:dyDescent="0.2">
      <c r="A485" s="3">
        <f>'2_CVaR_t3'!A485</f>
        <v>42969</v>
      </c>
      <c r="B485" s="5">
        <f>'2_CVaR_t3'!D485-1</f>
        <v>6.0563544873522002E-3</v>
      </c>
      <c r="C485" s="5">
        <f>'Stocks Returns'!B481</f>
        <v>6.7144136078782779E-3</v>
      </c>
      <c r="D485" s="5">
        <f>'Stocks Returns'!C481</f>
        <v>8.23483820964932E-3</v>
      </c>
      <c r="E485" s="5">
        <f>'Stocks Returns'!D481</f>
        <v>1.4473200049061496E-2</v>
      </c>
      <c r="F485" s="5">
        <f>'Stocks Returns'!E481</f>
        <v>1.6235294117646903E-2</v>
      </c>
      <c r="G485" s="5">
        <f t="shared" si="28"/>
        <v>1.0578406547960247E-3</v>
      </c>
      <c r="H485" s="5">
        <f t="shared" si="29"/>
        <v>-6.9114310390155573E-4</v>
      </c>
      <c r="I485" s="5">
        <f t="shared" si="30"/>
        <v>4.6429665328478233E-3</v>
      </c>
      <c r="J485" s="5">
        <f t="shared" si="31"/>
        <v>9.860212735509204E-3</v>
      </c>
    </row>
    <row r="486" spans="1:10" ht="15" customHeight="1" x14ac:dyDescent="0.2">
      <c r="A486" s="3">
        <f>'2_CVaR_t3'!A486</f>
        <v>42970</v>
      </c>
      <c r="B486" s="5">
        <f>'2_CVaR_t3'!D486-1</f>
        <v>-4.7257568804859318E-3</v>
      </c>
      <c r="C486" s="5">
        <f>'Stocks Returns'!B482</f>
        <v>0</v>
      </c>
      <c r="D486" s="5">
        <f>'Stocks Returns'!C482</f>
        <v>-8.5519361967905105E-3</v>
      </c>
      <c r="E486" s="5">
        <f>'Stocks Returns'!D482</f>
        <v>2.2971829283038314E-3</v>
      </c>
      <c r="F486" s="5">
        <f>'Stocks Returns'!E482</f>
        <v>1.1576753878212553E-2</v>
      </c>
      <c r="G486" s="5">
        <f t="shared" si="28"/>
        <v>5.216846514734654E-3</v>
      </c>
      <c r="H486" s="5">
        <f t="shared" si="29"/>
        <v>-1.5047169736841842E-3</v>
      </c>
      <c r="I486" s="5">
        <f t="shared" si="30"/>
        <v>1.0108399419432128E-2</v>
      </c>
      <c r="J486" s="5">
        <f t="shared" si="31"/>
        <v>1.6611502525276059E-2</v>
      </c>
    </row>
    <row r="487" spans="1:10" ht="15" customHeight="1" x14ac:dyDescent="0.2">
      <c r="A487" s="3">
        <f>'2_CVaR_t3'!A487</f>
        <v>42971</v>
      </c>
      <c r="B487" s="5">
        <f>'2_CVaR_t3'!D487-1</f>
        <v>3.9757857846378641E-5</v>
      </c>
      <c r="C487" s="5">
        <f>'Stocks Returns'!B483</f>
        <v>1.3339261894176335E-3</v>
      </c>
      <c r="D487" s="5">
        <f>'Stocks Returns'!C483</f>
        <v>3.876720294631042E-4</v>
      </c>
      <c r="E487" s="5">
        <f>'Stocks Returns'!D483</f>
        <v>-2.5331724969843705E-3</v>
      </c>
      <c r="F487" s="5">
        <f>'Stocks Returns'!E483</f>
        <v>-8.926527809567375E-3</v>
      </c>
      <c r="G487" s="5">
        <f t="shared" si="28"/>
        <v>1.7449012971367062E-3</v>
      </c>
      <c r="H487" s="5">
        <f t="shared" si="29"/>
        <v>3.7500103451467012E-4</v>
      </c>
      <c r="I487" s="5">
        <f t="shared" si="30"/>
        <v>-2.5191848738785514E-3</v>
      </c>
      <c r="J487" s="5">
        <f t="shared" si="31"/>
        <v>-8.934735157951644E-3</v>
      </c>
    </row>
    <row r="488" spans="1:10" ht="15" customHeight="1" x14ac:dyDescent="0.2">
      <c r="A488" s="3">
        <f>'2_CVaR_t3'!A488</f>
        <v>42972</v>
      </c>
      <c r="B488" s="5">
        <f>'2_CVaR_t3'!D488-1</f>
        <v>7.0111282643758877E-4</v>
      </c>
      <c r="C488" s="5">
        <f>'Stocks Returns'!B484</f>
        <v>6.2166962699823358E-3</v>
      </c>
      <c r="D488" s="5">
        <f>'Stocks Returns'!C484</f>
        <v>1.2594458438286438E-3</v>
      </c>
      <c r="E488" s="5">
        <f>'Stocks Returns'!D484</f>
        <v>-7.2560164469703814E-4</v>
      </c>
      <c r="F488" s="5">
        <f>'Stocks Returns'!E484</f>
        <v>6.4665127020786528E-3</v>
      </c>
      <c r="G488" s="5">
        <f t="shared" si="28"/>
        <v>5.9607157374482718E-3</v>
      </c>
      <c r="H488" s="5">
        <f t="shared" si="29"/>
        <v>2.6700797587858615E-4</v>
      </c>
      <c r="I488" s="5">
        <f t="shared" si="30"/>
        <v>-1.7937082624568091E-3</v>
      </c>
      <c r="J488" s="5">
        <f t="shared" si="31"/>
        <v>5.7584472718068096E-3</v>
      </c>
    </row>
    <row r="489" spans="1:10" ht="15" customHeight="1" x14ac:dyDescent="0.2">
      <c r="A489" s="3">
        <f>'2_CVaR_t3'!A489</f>
        <v>42975</v>
      </c>
      <c r="B489" s="5">
        <f>'2_CVaR_t3'!D489-1</f>
        <v>3.6256615150047633E-3</v>
      </c>
      <c r="C489" s="5">
        <f>'Stocks Returns'!B485</f>
        <v>6.6195939982347518E-3</v>
      </c>
      <c r="D489" s="5">
        <f>'Stocks Returns'!C485</f>
        <v>4.1606192549590304E-3</v>
      </c>
      <c r="E489" s="5">
        <f>'Stocks Returns'!D485</f>
        <v>1.3675420549437378E-2</v>
      </c>
      <c r="F489" s="5">
        <f>'Stocks Returns'!E485</f>
        <v>-1.2161541991739355E-2</v>
      </c>
      <c r="G489" s="5">
        <f t="shared" si="28"/>
        <v>3.4142982935628629E-3</v>
      </c>
      <c r="H489" s="5">
        <f t="shared" si="29"/>
        <v>-1.1644025650586433E-3</v>
      </c>
      <c r="I489" s="5">
        <f t="shared" si="30"/>
        <v>7.8222326314331594E-3</v>
      </c>
      <c r="J489" s="5">
        <f t="shared" si="31"/>
        <v>-1.5964419032676775E-2</v>
      </c>
    </row>
    <row r="490" spans="1:10" ht="15" customHeight="1" x14ac:dyDescent="0.2">
      <c r="A490" s="3">
        <f>'2_CVaR_t3'!A490</f>
        <v>42976</v>
      </c>
      <c r="B490" s="5">
        <f>'2_CVaR_t3'!D490-1</f>
        <v>4.9877983341106713E-5</v>
      </c>
      <c r="C490" s="5">
        <f>'Stocks Returns'!B486</f>
        <v>-1.5782551512494525E-2</v>
      </c>
      <c r="D490" s="5">
        <f>'Stocks Returns'!C486</f>
        <v>-9.6357679707170796E-5</v>
      </c>
      <c r="E490" s="5">
        <f>'Stocks Returns'!D486</f>
        <v>8.3572110792728971E-4</v>
      </c>
      <c r="F490" s="5">
        <f>'Stocks Returns'!E486</f>
        <v>-4.6457607433215697E-3</v>
      </c>
      <c r="G490" s="5">
        <f t="shared" si="28"/>
        <v>-1.5381782232355694E-2</v>
      </c>
      <c r="H490" s="5">
        <f t="shared" si="29"/>
        <v>-1.2402117366332386E-4</v>
      </c>
      <c r="I490" s="5">
        <f t="shared" si="30"/>
        <v>8.3315040753852707E-4</v>
      </c>
      <c r="J490" s="5">
        <f t="shared" si="31"/>
        <v>-4.6646773960183005E-3</v>
      </c>
    </row>
    <row r="491" spans="1:10" ht="15" customHeight="1" x14ac:dyDescent="0.2">
      <c r="A491" s="3">
        <f>'2_CVaR_t3'!A491</f>
        <v>42977</v>
      </c>
      <c r="B491" s="5">
        <f>'2_CVaR_t3'!D491-1</f>
        <v>1.7145366623791958E-3</v>
      </c>
      <c r="C491" s="5">
        <f>'Stocks Returns'!B487</f>
        <v>-1.1581291759465429E-2</v>
      </c>
      <c r="D491" s="5">
        <f>'Stocks Returns'!C487</f>
        <v>-3.8546786161697266E-4</v>
      </c>
      <c r="E491" s="5">
        <f>'Stocks Returns'!D487</f>
        <v>2.2068471907431775E-2</v>
      </c>
      <c r="F491" s="5">
        <f>'Stocks Returns'!E487</f>
        <v>1.3068844807467839E-2</v>
      </c>
      <c r="G491" s="5">
        <f t="shared" si="28"/>
        <v>-1.2859278287944477E-2</v>
      </c>
      <c r="H491" s="5">
        <f t="shared" si="29"/>
        <v>-2.8792463861298627E-3</v>
      </c>
      <c r="I491" s="5">
        <f t="shared" si="30"/>
        <v>1.9342223824787723E-2</v>
      </c>
      <c r="J491" s="5">
        <f t="shared" si="31"/>
        <v>1.1288355496459058E-2</v>
      </c>
    </row>
    <row r="492" spans="1:10" ht="15" customHeight="1" x14ac:dyDescent="0.2">
      <c r="A492" s="3">
        <f>'2_CVaR_t3'!A492</f>
        <v>42978</v>
      </c>
      <c r="B492" s="5">
        <f>'2_CVaR_t3'!D492-1</f>
        <v>-1.1962450718439044E-5</v>
      </c>
      <c r="C492" s="5">
        <f>'Stocks Returns'!B488</f>
        <v>9.0130689499767769E-4</v>
      </c>
      <c r="D492" s="5">
        <f>'Stocks Returns'!C488</f>
        <v>-2.0244866480285673E-3</v>
      </c>
      <c r="E492" s="5">
        <f>'Stocks Returns'!D488</f>
        <v>1.3071895424836555E-2</v>
      </c>
      <c r="F492" s="5">
        <f>'Stocks Returns'!E488</f>
        <v>5.7590416954618195E-3</v>
      </c>
      <c r="G492" s="5">
        <f t="shared" si="28"/>
        <v>1.3644403037066377E-3</v>
      </c>
      <c r="H492" s="5">
        <f t="shared" si="29"/>
        <v>-1.9605363920606081E-3</v>
      </c>
      <c r="I492" s="5">
        <f t="shared" si="30"/>
        <v>1.3170506662629956E-2</v>
      </c>
      <c r="J492" s="5">
        <f t="shared" si="31"/>
        <v>5.8055657359169085E-3</v>
      </c>
    </row>
    <row r="493" spans="1:10" ht="15" customHeight="1" x14ac:dyDescent="0.2">
      <c r="A493" s="3">
        <f>'2_CVaR_t3'!A493</f>
        <v>42979</v>
      </c>
      <c r="B493" s="5">
        <f>'2_CVaR_t3'!D493-1</f>
        <v>3.2054759072261962E-3</v>
      </c>
      <c r="C493" s="5">
        <f>'Stocks Returns'!B489</f>
        <v>-2.2512381809995929E-3</v>
      </c>
      <c r="D493" s="5">
        <f>'Stocks Returns'!C489</f>
        <v>3.6707882534776637E-3</v>
      </c>
      <c r="E493" s="5">
        <f>'Stocks Returns'!D489</f>
        <v>1.2096774193548265E-2</v>
      </c>
      <c r="F493" s="5">
        <f>'Stocks Returns'!E489</f>
        <v>1.3284470911589574E-2</v>
      </c>
      <c r="G493" s="5">
        <f t="shared" si="28"/>
        <v>-5.0327899442627194E-3</v>
      </c>
      <c r="H493" s="5">
        <f t="shared" si="29"/>
        <v>-1.0317479747398231E-3</v>
      </c>
      <c r="I493" s="5">
        <f t="shared" si="30"/>
        <v>6.9310845901637066E-3</v>
      </c>
      <c r="J493" s="5">
        <f t="shared" si="31"/>
        <v>9.9262420663451395E-3</v>
      </c>
    </row>
    <row r="494" spans="1:10" ht="15" customHeight="1" x14ac:dyDescent="0.2">
      <c r="A494" s="3">
        <f>'2_CVaR_t3'!A494</f>
        <v>42982</v>
      </c>
      <c r="B494" s="5">
        <f>'2_CVaR_t3'!D494-1</f>
        <v>3.3619452249000759E-5</v>
      </c>
      <c r="C494" s="5">
        <f>'Stocks Returns'!B490</f>
        <v>0</v>
      </c>
      <c r="D494" s="5">
        <f>'Stocks Returns'!C490</f>
        <v>0</v>
      </c>
      <c r="E494" s="5">
        <f>'Stocks Returns'!D490</f>
        <v>0</v>
      </c>
      <c r="F494" s="5">
        <f>'Stocks Returns'!E490</f>
        <v>0</v>
      </c>
      <c r="G494" s="5">
        <f t="shared" si="28"/>
        <v>4.1716549628461653E-4</v>
      </c>
      <c r="H494" s="5">
        <f t="shared" si="29"/>
        <v>-3.5772302638354477E-6</v>
      </c>
      <c r="I494" s="5">
        <f t="shared" si="30"/>
        <v>2.403114536009206E-5</v>
      </c>
      <c r="J494" s="5">
        <f t="shared" si="31"/>
        <v>-1.7115738437369847E-6</v>
      </c>
    </row>
    <row r="495" spans="1:10" ht="15" customHeight="1" x14ac:dyDescent="0.2">
      <c r="A495" s="3">
        <f>'2_CVaR_t3'!A495</f>
        <v>42983</v>
      </c>
      <c r="B495" s="5">
        <f>'2_CVaR_t3'!D495-1</f>
        <v>-6.2680120698892505E-3</v>
      </c>
      <c r="C495" s="5">
        <f>'Stocks Returns'!B491</f>
        <v>-2.4368231046931421E-2</v>
      </c>
      <c r="D495" s="5">
        <f>'Stocks Returns'!C491</f>
        <v>-8.5659287776708171E-3</v>
      </c>
      <c r="E495" s="5">
        <f>'Stocks Returns'!D491</f>
        <v>-1.5480933409220299E-2</v>
      </c>
      <c r="F495" s="5">
        <f>'Stocks Returns'!E491</f>
        <v>3.3905967450271746E-3</v>
      </c>
      <c r="G495" s="5">
        <f t="shared" si="28"/>
        <v>-1.7596068784780025E-2</v>
      </c>
      <c r="H495" s="5">
        <f t="shared" si="29"/>
        <v>7.6607035343406911E-4</v>
      </c>
      <c r="I495" s="5">
        <f t="shared" si="30"/>
        <v>-5.1463133940308665E-3</v>
      </c>
      <c r="J495" s="5">
        <f t="shared" si="31"/>
        <v>1.0057388409679511E-2</v>
      </c>
    </row>
    <row r="496" spans="1:10" ht="15" customHeight="1" x14ac:dyDescent="0.2">
      <c r="A496" s="3">
        <f>'2_CVaR_t3'!A496</f>
        <v>42984</v>
      </c>
      <c r="B496" s="5">
        <f>'2_CVaR_t3'!D496-1</f>
        <v>6.2116174629633925E-4</v>
      </c>
      <c r="C496" s="5">
        <f>'Stocks Returns'!B492</f>
        <v>1.1100832562442209E-2</v>
      </c>
      <c r="D496" s="5">
        <f>'Stocks Returns'!C492</f>
        <v>1.6503252111446098E-3</v>
      </c>
      <c r="E496" s="5">
        <f>'Stocks Returns'!D492</f>
        <v>-4.2779512082320448E-3</v>
      </c>
      <c r="F496" s="5">
        <f>'Stocks Returns'!E492</f>
        <v>1.5093489524667714E-2</v>
      </c>
      <c r="G496" s="5">
        <f t="shared" si="28"/>
        <v>1.092548017421335E-2</v>
      </c>
      <c r="H496" s="5">
        <f t="shared" si="29"/>
        <v>7.7633117971695215E-4</v>
      </c>
      <c r="I496" s="5">
        <f t="shared" si="30"/>
        <v>-5.215243652846464E-3</v>
      </c>
      <c r="J496" s="5">
        <f t="shared" si="31"/>
        <v>1.4470029808800173E-2</v>
      </c>
    </row>
    <row r="497" spans="1:10" ht="15" customHeight="1" x14ac:dyDescent="0.2">
      <c r="A497" s="3">
        <f>'2_CVaR_t3'!A497</f>
        <v>42985</v>
      </c>
      <c r="B497" s="5">
        <f>'2_CVaR_t3'!D497-1</f>
        <v>9.0595704689087064E-3</v>
      </c>
      <c r="C497" s="5">
        <f>'Stocks Returns'!B493</f>
        <v>-2.3787740164684323E-2</v>
      </c>
      <c r="D497" s="5">
        <f>'Stocks Returns'!C493</f>
        <v>1.3374685016475985E-2</v>
      </c>
      <c r="E497" s="5">
        <f>'Stocks Returns'!D493</f>
        <v>1.47468648397584E-2</v>
      </c>
      <c r="F497" s="5">
        <f>'Stocks Returns'!E493</f>
        <v>1.1096316023080366E-3</v>
      </c>
      <c r="G497" s="5">
        <f t="shared" si="28"/>
        <v>-3.2472961775331211E-2</v>
      </c>
      <c r="H497" s="5">
        <f t="shared" si="29"/>
        <v>-4.222142294917075E-7</v>
      </c>
      <c r="I497" s="5">
        <f t="shared" si="30"/>
        <v>2.836354044005035E-6</v>
      </c>
      <c r="J497" s="5">
        <f t="shared" si="31"/>
        <v>-8.4435085775483275E-3</v>
      </c>
    </row>
    <row r="498" spans="1:10" ht="15" customHeight="1" x14ac:dyDescent="0.2">
      <c r="A498" s="3">
        <f>'2_CVaR_t3'!A498</f>
        <v>42986</v>
      </c>
      <c r="B498" s="5">
        <f>'2_CVaR_t3'!D498-1</f>
        <v>-1.496847529991796E-3</v>
      </c>
      <c r="C498" s="5">
        <f>'Stocks Returns'!B494</f>
        <v>-4.217432052483594E-3</v>
      </c>
      <c r="D498" s="5">
        <f>'Stocks Returns'!C494</f>
        <v>-1.2433052792654165E-3</v>
      </c>
      <c r="E498" s="5">
        <f>'Stocks Returns'!D494</f>
        <v>-9.3832246252432139E-3</v>
      </c>
      <c r="F498" s="5">
        <f>'Stocks Returns'!E494</f>
        <v>-1.4187541565063189E-2</v>
      </c>
      <c r="G498" s="5">
        <f t="shared" si="28"/>
        <v>-2.2568388441473668E-3</v>
      </c>
      <c r="H498" s="5">
        <f t="shared" si="29"/>
        <v>1.0204337134311183E-3</v>
      </c>
      <c r="I498" s="5">
        <f t="shared" si="30"/>
        <v>-6.8550775573166384E-3</v>
      </c>
      <c r="J498" s="5">
        <f t="shared" si="31"/>
        <v>-1.2569684620558994E-2</v>
      </c>
    </row>
    <row r="499" spans="1:10" ht="15" customHeight="1" x14ac:dyDescent="0.2">
      <c r="A499" s="3">
        <f>'2_CVaR_t3'!A499</f>
        <v>42989</v>
      </c>
      <c r="B499" s="5">
        <f>'2_CVaR_t3'!D499-1</f>
        <v>1.1385816779341473E-2</v>
      </c>
      <c r="C499" s="5">
        <f>'Stocks Returns'!B495</f>
        <v>-2.1176470588235241E-2</v>
      </c>
      <c r="D499" s="5">
        <f>'Stocks Returns'!C495</f>
        <v>1.6470362922531789E-2</v>
      </c>
      <c r="E499" s="5">
        <f>'Stocks Returns'!D495</f>
        <v>2.0907935774517661E-2</v>
      </c>
      <c r="F499" s="5">
        <f>'Stocks Returns'!E495</f>
        <v>1.0344052170002227E-2</v>
      </c>
      <c r="G499" s="5">
        <f t="shared" si="28"/>
        <v>-3.2207638280857029E-2</v>
      </c>
      <c r="H499" s="5">
        <f t="shared" si="29"/>
        <v>-3.5097089094100753E-4</v>
      </c>
      <c r="I499" s="5">
        <f t="shared" si="30"/>
        <v>2.3577549879954356E-3</v>
      </c>
      <c r="J499" s="5">
        <f t="shared" si="31"/>
        <v>-1.670764958143358E-3</v>
      </c>
    </row>
    <row r="500" spans="1:10" ht="15" customHeight="1" x14ac:dyDescent="0.2">
      <c r="A500" s="3">
        <f>'2_CVaR_t3'!A500</f>
        <v>42990</v>
      </c>
      <c r="B500" s="5">
        <f>'2_CVaR_t3'!D500-1</f>
        <v>4.2963903883386223E-4</v>
      </c>
      <c r="C500" s="5">
        <f>'Stocks Returns'!B496</f>
        <v>9.6153846153845812E-3</v>
      </c>
      <c r="D500" s="5">
        <f>'Stocks Returns'!C496</f>
        <v>5.6523787093731848E-4</v>
      </c>
      <c r="E500" s="5">
        <f>'Stocks Returns'!D496</f>
        <v>7.920343969225474E-4</v>
      </c>
      <c r="F500" s="5">
        <f>'Stocks Returns'!E496</f>
        <v>0</v>
      </c>
      <c r="G500" s="5">
        <f t="shared" si="28"/>
        <v>9.633176840933632E-3</v>
      </c>
      <c r="H500" s="5">
        <f t="shared" si="29"/>
        <v>-2.5024105677120385E-5</v>
      </c>
      <c r="I500" s="5">
        <f t="shared" si="30"/>
        <v>1.6810713225316959E-4</v>
      </c>
      <c r="J500" s="5">
        <f t="shared" si="31"/>
        <v>-4.207868381417893E-4</v>
      </c>
    </row>
    <row r="501" spans="1:10" ht="15" customHeight="1" x14ac:dyDescent="0.2">
      <c r="A501" s="3">
        <f>'2_CVaR_t3'!A501</f>
        <v>42991</v>
      </c>
      <c r="B501" s="5">
        <f>'2_CVaR_t3'!D501-1</f>
        <v>-2.1477817017588885E-3</v>
      </c>
      <c r="C501" s="5">
        <f>'Stocks Returns'!B497</f>
        <v>9.52380952380949E-3</v>
      </c>
      <c r="D501" s="5">
        <f>'Stocks Returns'!C497</f>
        <v>-3.5778175313058158E-3</v>
      </c>
      <c r="E501" s="5">
        <f>'Stocks Returns'!D497</f>
        <v>-1.2436404748444874E-3</v>
      </c>
      <c r="F501" s="5">
        <f>'Stocks Returns'!E497</f>
        <v>1.402181170710004E-2</v>
      </c>
      <c r="G501" s="5">
        <f t="shared" si="28"/>
        <v>1.214084932725993E-2</v>
      </c>
      <c r="H501" s="5">
        <f t="shared" si="29"/>
        <v>-3.4974959531777934E-4</v>
      </c>
      <c r="I501" s="5">
        <f t="shared" si="30"/>
        <v>2.3495505587337057E-3</v>
      </c>
      <c r="J501" s="5">
        <f t="shared" si="31"/>
        <v>1.6328499253207503E-2</v>
      </c>
    </row>
    <row r="502" spans="1:10" ht="15" customHeight="1" x14ac:dyDescent="0.2">
      <c r="A502" s="3">
        <f>'2_CVaR_t3'!A502</f>
        <v>42992</v>
      </c>
      <c r="B502" s="5">
        <f>'2_CVaR_t3'!D502-1</f>
        <v>2.2822018580379577E-3</v>
      </c>
      <c r="C502" s="5">
        <f>'Stocks Returns'!B498</f>
        <v>1.3207547169811429E-2</v>
      </c>
      <c r="D502" s="5">
        <f>'Stocks Returns'!C498</f>
        <v>2.3622791269015675E-3</v>
      </c>
      <c r="E502" s="5">
        <f>'Stocks Returns'!D498</f>
        <v>1.0187910346388884E-2</v>
      </c>
      <c r="F502" s="5">
        <f>'Stocks Returns'!E498</f>
        <v>5.9262510974538163E-3</v>
      </c>
      <c r="G502" s="5">
        <f t="shared" si="28"/>
        <v>1.1357088184027787E-2</v>
      </c>
      <c r="H502" s="5">
        <f t="shared" si="29"/>
        <v>-9.7246919458312056E-4</v>
      </c>
      <c r="I502" s="5">
        <f t="shared" si="30"/>
        <v>6.5328611385780085E-3</v>
      </c>
      <c r="J502" s="5">
        <f t="shared" si="31"/>
        <v>3.5450479582351171E-3</v>
      </c>
    </row>
    <row r="503" spans="1:10" ht="15" customHeight="1" x14ac:dyDescent="0.2">
      <c r="A503" s="3">
        <f>'2_CVaR_t3'!A503</f>
        <v>42993</v>
      </c>
      <c r="B503" s="5">
        <f>'2_CVaR_t3'!D503-1</f>
        <v>-3.8614700256558443E-3</v>
      </c>
      <c r="C503" s="5">
        <f>'Stocks Returns'!B499</f>
        <v>2.141527001862209E-2</v>
      </c>
      <c r="D503" s="5">
        <f>'Stocks Returns'!C499</f>
        <v>-7.3529411764705621E-3</v>
      </c>
      <c r="E503" s="5">
        <f>'Stocks Returns'!D499</f>
        <v>4.2581801882564108E-3</v>
      </c>
      <c r="F503" s="5">
        <f>'Stocks Returns'!E499</f>
        <v>1.4837442723107053E-2</v>
      </c>
      <c r="G503" s="5">
        <f t="shared" si="28"/>
        <v>2.5760510482141192E-2</v>
      </c>
      <c r="H503" s="5">
        <f t="shared" si="29"/>
        <v>-1.5861230531504806E-3</v>
      </c>
      <c r="I503" s="5">
        <f t="shared" si="30"/>
        <v>1.065526981486643E-2</v>
      </c>
      <c r="J503" s="5">
        <f t="shared" si="31"/>
        <v>1.8957587006177473E-2</v>
      </c>
    </row>
    <row r="504" spans="1:10" ht="15" customHeight="1" x14ac:dyDescent="0.2">
      <c r="A504" s="3">
        <f>'2_CVaR_t3'!A504</f>
        <v>42996</v>
      </c>
      <c r="B504" s="5">
        <f>'2_CVaR_t3'!D504-1</f>
        <v>-1.2154495588646563E-3</v>
      </c>
      <c r="C504" s="5">
        <f>'Stocks Returns'!B500</f>
        <v>-2.8258887876025596E-2</v>
      </c>
      <c r="D504" s="5">
        <f>'Stocks Returns'!C500</f>
        <v>-4.4634377967711636E-3</v>
      </c>
      <c r="E504" s="5">
        <f>'Stocks Returns'!D500</f>
        <v>1.550993081901364E-2</v>
      </c>
      <c r="F504" s="5">
        <f>'Stocks Returns'!E500</f>
        <v>1.2470436465276347E-2</v>
      </c>
      <c r="G504" s="5">
        <f t="shared" si="28"/>
        <v>-2.6582075652050646E-2</v>
      </c>
      <c r="H504" s="5">
        <f t="shared" si="29"/>
        <v>-2.6165769154276475E-3</v>
      </c>
      <c r="I504" s="5">
        <f t="shared" si="30"/>
        <v>1.757766080623608E-2</v>
      </c>
      <c r="J504" s="5">
        <f t="shared" si="31"/>
        <v>1.3790512862762644E-2</v>
      </c>
    </row>
    <row r="505" spans="1:10" ht="15" customHeight="1" x14ac:dyDescent="0.2">
      <c r="A505" s="3">
        <f>'2_CVaR_t3'!A505</f>
        <v>42997</v>
      </c>
      <c r="B505" s="5">
        <f>'2_CVaR_t3'!D505-1</f>
        <v>3.2125528133397641E-3</v>
      </c>
      <c r="C505" s="5">
        <f>'Stocks Returns'!B501</f>
        <v>-1.4071294559100389E-3</v>
      </c>
      <c r="D505" s="5">
        <f>'Stocks Returns'!C501</f>
        <v>5.5327673375942243E-3</v>
      </c>
      <c r="E505" s="5">
        <f>'Stocks Returns'!D501</f>
        <v>-3.296341061421737E-4</v>
      </c>
      <c r="F505" s="5">
        <f>'Stocks Returns'!E501</f>
        <v>9.7685283499679976E-3</v>
      </c>
      <c r="G505" s="5">
        <f t="shared" si="28"/>
        <v>-4.1958180559282295E-3</v>
      </c>
      <c r="H505" s="5">
        <f t="shared" si="29"/>
        <v>8.197469994770468E-4</v>
      </c>
      <c r="I505" s="5">
        <f t="shared" si="30"/>
        <v>-5.5069027853820946E-3</v>
      </c>
      <c r="J505" s="5">
        <f t="shared" si="31"/>
        <v>6.4028105915474968E-3</v>
      </c>
    </row>
    <row r="506" spans="1:10" ht="15" customHeight="1" x14ac:dyDescent="0.2">
      <c r="A506" s="3">
        <f>'2_CVaR_t3'!A506</f>
        <v>42998</v>
      </c>
      <c r="B506" s="5">
        <f>'2_CVaR_t3'!D506-1</f>
        <v>-4.9091688738048811E-3</v>
      </c>
      <c r="C506" s="5">
        <f>'Stocks Returns'!B502</f>
        <v>-1.4091122592765348E-3</v>
      </c>
      <c r="D506" s="5">
        <f>'Stocks Returns'!C502</f>
        <v>-4.174177023052783E-3</v>
      </c>
      <c r="E506" s="5">
        <f>'Stocks Returns'!D502</f>
        <v>-2.9237194987909554E-2</v>
      </c>
      <c r="F506" s="5">
        <f>'Stocks Returns'!E502</f>
        <v>1.6403785488958933E-2</v>
      </c>
      <c r="G506" s="5">
        <f t="shared" si="28"/>
        <v>3.9926994696678512E-3</v>
      </c>
      <c r="H506" s="5">
        <f t="shared" si="29"/>
        <v>3.1447586060675383E-3</v>
      </c>
      <c r="I506" s="5">
        <f t="shared" si="30"/>
        <v>-2.1125883886319821E-2</v>
      </c>
      <c r="J506" s="5">
        <f t="shared" si="31"/>
        <v>2.1632624105759581E-2</v>
      </c>
    </row>
    <row r="507" spans="1:10" ht="15" customHeight="1" x14ac:dyDescent="0.2">
      <c r="A507" s="3">
        <f>'2_CVaR_t3'!A507</f>
        <v>42999</v>
      </c>
      <c r="B507" s="5">
        <f>'2_CVaR_t3'!D507-1</f>
        <v>1.9699229794236661E-3</v>
      </c>
      <c r="C507" s="5">
        <f>'Stocks Returns'!B503</f>
        <v>4.2333019755409484E-3</v>
      </c>
      <c r="D507" s="5">
        <f>'Stocks Returns'!C503</f>
        <v>3.2390206725732007E-3</v>
      </c>
      <c r="E507" s="5">
        <f>'Stocks Returns'!D503</f>
        <v>6.7934782608691791E-4</v>
      </c>
      <c r="F507" s="5">
        <f>'Stocks Returns'!E503</f>
        <v>7.4487895716945918E-3</v>
      </c>
      <c r="G507" s="5">
        <f t="shared" si="28"/>
        <v>2.6977663959689324E-3</v>
      </c>
      <c r="H507" s="5">
        <f t="shared" si="29"/>
        <v>3.6689910212982148E-4</v>
      </c>
      <c r="I507" s="5">
        <f t="shared" si="30"/>
        <v>-2.4647576493251494E-3</v>
      </c>
      <c r="J507" s="5">
        <f t="shared" si="31"/>
        <v>5.3980457279833392E-3</v>
      </c>
    </row>
    <row r="508" spans="1:10" ht="15" customHeight="1" x14ac:dyDescent="0.2">
      <c r="A508" s="3">
        <f>'2_CVaR_t3'!A508</f>
        <v>43000</v>
      </c>
      <c r="B508" s="5">
        <f>'2_CVaR_t3'!D508-1</f>
        <v>2.6888885428728582E-3</v>
      </c>
      <c r="C508" s="5">
        <f>'Stocks Returns'!B504</f>
        <v>2.8103044496485818E-3</v>
      </c>
      <c r="D508" s="5">
        <f>'Stocks Returns'!C504</f>
        <v>2.3739435951002363E-3</v>
      </c>
      <c r="E508" s="5">
        <f>'Stocks Returns'!D504</f>
        <v>1.4822357999547453E-2</v>
      </c>
      <c r="F508" s="5">
        <f>'Stocks Returns'!E504</f>
        <v>8.0098582871226398E-3</v>
      </c>
      <c r="G508" s="5">
        <f t="shared" si="28"/>
        <v>5.4971476076570366E-4</v>
      </c>
      <c r="H508" s="5">
        <f t="shared" si="29"/>
        <v>-1.5632922866440583E-3</v>
      </c>
      <c r="I508" s="5">
        <f t="shared" si="30"/>
        <v>1.0501897113596486E-2</v>
      </c>
      <c r="J508" s="5">
        <f t="shared" si="31"/>
        <v>5.1982917625889996E-3</v>
      </c>
    </row>
    <row r="509" spans="1:10" ht="15" customHeight="1" x14ac:dyDescent="0.2">
      <c r="A509" s="3">
        <f>'2_CVaR_t3'!A509</f>
        <v>43003</v>
      </c>
      <c r="B509" s="5">
        <f>'2_CVaR_t3'!D509-1</f>
        <v>-1.5474011346954475E-2</v>
      </c>
      <c r="C509" s="5">
        <f>'Stocks Returns'!B505</f>
        <v>-2.8024287716019725E-3</v>
      </c>
      <c r="D509" s="5">
        <f>'Stocks Returns'!C505</f>
        <v>-2.4062144751800019E-2</v>
      </c>
      <c r="E509" s="5">
        <f>'Stocks Returns'!D505</f>
        <v>-1.8062214293678269E-2</v>
      </c>
      <c r="F509" s="5">
        <f>'Stocks Returns'!E505</f>
        <v>1.8337408312958381E-2</v>
      </c>
      <c r="G509" s="5">
        <f t="shared" si="28"/>
        <v>1.325369359307061E-2</v>
      </c>
      <c r="H509" s="5">
        <f t="shared" si="29"/>
        <v>-1.0918824293580376E-3</v>
      </c>
      <c r="I509" s="5">
        <f t="shared" si="30"/>
        <v>7.3350562983189177E-3</v>
      </c>
      <c r="J509" s="5">
        <f t="shared" si="31"/>
        <v>3.4746158988865503E-2</v>
      </c>
    </row>
    <row r="510" spans="1:10" ht="15" customHeight="1" x14ac:dyDescent="0.2">
      <c r="A510" s="3">
        <f>'2_CVaR_t3'!A510</f>
        <v>43004</v>
      </c>
      <c r="B510" s="5">
        <f>'2_CVaR_t3'!D510-1</f>
        <v>-7.2029865270051285E-4</v>
      </c>
      <c r="C510" s="5">
        <f>'Stocks Returns'!B506</f>
        <v>-3.2786885245901232E-3</v>
      </c>
      <c r="D510" s="5">
        <f>'Stocks Returns'!C506</f>
        <v>-7.7654824305961601E-4</v>
      </c>
      <c r="E510" s="5">
        <f>'Stocks Returns'!D506</f>
        <v>-3.519927330532413E-3</v>
      </c>
      <c r="F510" s="5">
        <f>'Stocks Returns'!E506</f>
        <v>-6.2024809923968416E-3</v>
      </c>
      <c r="G510" s="5">
        <f t="shared" si="28"/>
        <v>-2.1012203825778409E-3</v>
      </c>
      <c r="H510" s="5">
        <f t="shared" si="29"/>
        <v>3.3676941560308819E-4</v>
      </c>
      <c r="I510" s="5">
        <f t="shared" si="30"/>
        <v>-2.2623522062286492E-3</v>
      </c>
      <c r="J510" s="5">
        <f t="shared" si="31"/>
        <v>-5.4063824583733483E-3</v>
      </c>
    </row>
    <row r="511" spans="1:10" ht="15" customHeight="1" x14ac:dyDescent="0.2">
      <c r="A511" s="3">
        <f>'2_CVaR_t3'!A511</f>
        <v>43005</v>
      </c>
      <c r="B511" s="5">
        <f>'2_CVaR_t3'!D511-1</f>
        <v>6.5241611682669287E-3</v>
      </c>
      <c r="C511" s="5">
        <f>'Stocks Returns'!B507</f>
        <v>8.9285714285713969E-3</v>
      </c>
      <c r="D511" s="5">
        <f>'Stocks Returns'!C507</f>
        <v>9.2286768991645118E-3</v>
      </c>
      <c r="E511" s="5">
        <f>'Stocks Returns'!D507</f>
        <v>1.3217866909753795E-2</v>
      </c>
      <c r="F511" s="5">
        <f>'Stocks Returns'!E507</f>
        <v>1.1073082343466822E-2</v>
      </c>
      <c r="G511" s="5">
        <f t="shared" si="28"/>
        <v>2.8002301828144857E-3</v>
      </c>
      <c r="H511" s="5">
        <f t="shared" si="29"/>
        <v>-3.9033842894201261E-4</v>
      </c>
      <c r="I511" s="5">
        <f t="shared" si="30"/>
        <v>2.6222185417630432E-3</v>
      </c>
      <c r="J511" s="5">
        <f t="shared" si="31"/>
        <v>4.2029592636813615E-3</v>
      </c>
    </row>
    <row r="512" spans="1:10" ht="15" customHeight="1" x14ac:dyDescent="0.2">
      <c r="A512" s="3">
        <f>'2_CVaR_t3'!A512</f>
        <v>43006</v>
      </c>
      <c r="B512" s="5">
        <f>'2_CVaR_t3'!D512-1</f>
        <v>4.0973213211903392E-3</v>
      </c>
      <c r="C512" s="5">
        <f>'Stocks Returns'!B508</f>
        <v>-3.7261294829994407E-3</v>
      </c>
      <c r="D512" s="5">
        <f>'Stocks Returns'!C508</f>
        <v>6.6416401963615979E-3</v>
      </c>
      <c r="E512" s="5">
        <f>'Stocks Returns'!D508</f>
        <v>2.4741340530813893E-3</v>
      </c>
      <c r="F512" s="5">
        <f>'Stocks Returns'!E508</f>
        <v>-4.3807248108322927E-3</v>
      </c>
      <c r="G512" s="5">
        <f t="shared" si="28"/>
        <v>-7.4070792357330949E-3</v>
      </c>
      <c r="H512" s="5">
        <f t="shared" si="29"/>
        <v>6.1787613447134189E-4</v>
      </c>
      <c r="I512" s="5">
        <f t="shared" si="30"/>
        <v>-4.1507731142820387E-3</v>
      </c>
      <c r="J512" s="5">
        <f t="shared" si="31"/>
        <v>-8.6827209979729331E-3</v>
      </c>
    </row>
    <row r="513" spans="1:10" ht="15" customHeight="1" x14ac:dyDescent="0.2">
      <c r="A513" s="3">
        <f>'2_CVaR_t3'!A513</f>
        <v>43007</v>
      </c>
      <c r="B513" s="5">
        <f>'2_CVaR_t3'!D513-1</f>
        <v>4.3116862067080763E-3</v>
      </c>
      <c r="C513" s="5">
        <f>'Stocks Returns'!B509</f>
        <v>-4.6750818139318362E-3</v>
      </c>
      <c r="D513" s="5">
        <f>'Stocks Returns'!C509</f>
        <v>6.3109581181870489E-3</v>
      </c>
      <c r="E513" s="5">
        <f>'Stocks Returns'!D509</f>
        <v>7.1797172986314273E-3</v>
      </c>
      <c r="F513" s="5">
        <f>'Stocks Returns'!E509</f>
        <v>9.9999999999988987E-4</v>
      </c>
      <c r="G513" s="5">
        <f t="shared" si="28"/>
        <v>-8.5722117970383344E-3</v>
      </c>
      <c r="H513" s="5">
        <f t="shared" si="29"/>
        <v>-3.0377631434617101E-5</v>
      </c>
      <c r="I513" s="5">
        <f t="shared" si="30"/>
        <v>2.0407108933311741E-4</v>
      </c>
      <c r="J513" s="5">
        <f t="shared" si="31"/>
        <v>-3.5288410809230864E-3</v>
      </c>
    </row>
    <row r="514" spans="1:10" ht="15" customHeight="1" x14ac:dyDescent="0.2">
      <c r="A514" s="3">
        <f>'2_CVaR_t3'!A514</f>
        <v>43010</v>
      </c>
      <c r="B514" s="5">
        <f>'2_CVaR_t3'!D514-1</f>
        <v>1.8754050348235296E-3</v>
      </c>
      <c r="C514" s="5">
        <f>'Stocks Returns'!B510</f>
        <v>1.1272898074213389E-2</v>
      </c>
      <c r="D514" s="5">
        <f>'Stocks Returns'!C510</f>
        <v>1.9004180919801605E-3</v>
      </c>
      <c r="E514" s="5">
        <f>'Stocks Returns'!D510</f>
        <v>8.5765203831587034E-3</v>
      </c>
      <c r="F514" s="5">
        <f>'Stocks Returns'!E510</f>
        <v>5.1948051948051965E-3</v>
      </c>
      <c r="G514" s="5">
        <f t="shared" si="28"/>
        <v>9.8326808626132325E-3</v>
      </c>
      <c r="H514" s="5">
        <f t="shared" si="29"/>
        <v>-8.3167950431710987E-4</v>
      </c>
      <c r="I514" s="5">
        <f t="shared" si="30"/>
        <v>5.5870630594466644E-3</v>
      </c>
      <c r="J514" s="5">
        <f t="shared" si="31"/>
        <v>3.2440819913753891E-3</v>
      </c>
    </row>
    <row r="515" spans="1:10" ht="15" customHeight="1" x14ac:dyDescent="0.2">
      <c r="A515" s="3">
        <f>'2_CVaR_t3'!A515</f>
        <v>43011</v>
      </c>
      <c r="B515" s="5">
        <f>'2_CVaR_t3'!D515-1</f>
        <v>1.020324702268649E-3</v>
      </c>
      <c r="C515" s="5">
        <f>'Stocks Returns'!B511</f>
        <v>0</v>
      </c>
      <c r="D515" s="5">
        <f>'Stocks Returns'!C511</f>
        <v>1.4226100151746301E-3</v>
      </c>
      <c r="E515" s="5">
        <f>'Stocks Returns'!D511</f>
        <v>1.8774157923799883E-3</v>
      </c>
      <c r="F515" s="5">
        <f>'Stocks Returns'!E511</f>
        <v>-2.1268137547207355E-2</v>
      </c>
      <c r="G515" s="5">
        <f t="shared" si="28"/>
        <v>-5.7789564791426622E-4</v>
      </c>
      <c r="H515" s="5">
        <f t="shared" si="29"/>
        <v>-4.2725519325349836E-5</v>
      </c>
      <c r="I515" s="5">
        <f t="shared" si="30"/>
        <v>2.8702182689153066E-4</v>
      </c>
      <c r="J515" s="5">
        <f t="shared" si="31"/>
        <v>-2.2313998899101659E-2</v>
      </c>
    </row>
    <row r="516" spans="1:10" ht="15" customHeight="1" x14ac:dyDescent="0.2">
      <c r="A516" s="3">
        <f>'2_CVaR_t3'!A516</f>
        <v>43012</v>
      </c>
      <c r="B516" s="5">
        <f>'2_CVaR_t3'!D516-1</f>
        <v>-6.6655915320457115E-4</v>
      </c>
      <c r="C516" s="5">
        <f>'Stocks Returns'!B512</f>
        <v>8.5926614026938797E-3</v>
      </c>
      <c r="D516" s="5">
        <f>'Stocks Returns'!C512</f>
        <v>-2.6517662657449259E-3</v>
      </c>
      <c r="E516" s="5">
        <f>'Stocks Returns'!D512</f>
        <v>9.7001763668429497E-3</v>
      </c>
      <c r="F516" s="5">
        <f>'Stocks Returns'!E512</f>
        <v>1.4216084484159897E-3</v>
      </c>
      <c r="G516" s="5">
        <f t="shared" si="28"/>
        <v>9.7159349533061032E-3</v>
      </c>
      <c r="H516" s="5">
        <f t="shared" si="29"/>
        <v>-1.6180611962035654E-3</v>
      </c>
      <c r="I516" s="5">
        <f t="shared" si="30"/>
        <v>1.0869824121317725E-2</v>
      </c>
      <c r="J516" s="5">
        <f t="shared" si="31"/>
        <v>2.1608388483435924E-3</v>
      </c>
    </row>
    <row r="517" spans="1:10" ht="15" customHeight="1" x14ac:dyDescent="0.2">
      <c r="A517" s="3">
        <f>'2_CVaR_t3'!A517</f>
        <v>43013</v>
      </c>
      <c r="B517" s="5">
        <f>'2_CVaR_t3'!D517-1</f>
        <v>4.8704223415509951E-3</v>
      </c>
      <c r="C517" s="5">
        <f>'Stocks Returns'!B513</f>
        <v>-8.9799677642182774E-3</v>
      </c>
      <c r="D517" s="5">
        <f>'Stocks Returns'!C513</f>
        <v>8.8310701737726038E-3</v>
      </c>
      <c r="E517" s="5">
        <f>'Stocks Returns'!D513</f>
        <v>-3.2751091703056012E-3</v>
      </c>
      <c r="F517" s="5">
        <f>'Stocks Returns'!E513</f>
        <v>7.909146217805807E-3</v>
      </c>
      <c r="G517" s="5">
        <f t="shared" si="28"/>
        <v>-1.3440565528236029E-2</v>
      </c>
      <c r="H517" s="5">
        <f t="shared" si="29"/>
        <v>1.6619926188172996E-3</v>
      </c>
      <c r="I517" s="5">
        <f t="shared" si="30"/>
        <v>-1.1164946974724041E-2</v>
      </c>
      <c r="J517" s="5">
        <f t="shared" si="31"/>
        <v>2.7890402062731605E-3</v>
      </c>
    </row>
    <row r="518" spans="1:10" ht="15" customHeight="1" x14ac:dyDescent="0.2">
      <c r="A518" s="3">
        <f>'2_CVaR_t3'!A518</f>
        <v>43014</v>
      </c>
      <c r="B518" s="5">
        <f>'2_CVaR_t3'!D518-1</f>
        <v>2.943631332394947E-3</v>
      </c>
      <c r="C518" s="5">
        <f>'Stocks Returns'!B514</f>
        <v>-5.1115241635687481E-3</v>
      </c>
      <c r="D518" s="5">
        <f>'Stocks Returns'!C514</f>
        <v>4.6121987951808219E-3</v>
      </c>
      <c r="E518" s="5">
        <f>'Stocks Returns'!D514</f>
        <v>2.7382256297918683E-3</v>
      </c>
      <c r="F518" s="5">
        <f>'Stocks Returns'!E514</f>
        <v>-1.6901408450704314E-2</v>
      </c>
      <c r="G518" s="5">
        <f t="shared" ref="G518:G581" si="32">C518-($P$11+$O$11*$B518)</f>
        <v>-7.6290139263219311E-3</v>
      </c>
      <c r="H518" s="5">
        <f t="shared" ref="H518:H581" si="33">D518-($P$12+$O$12*$B518)</f>
        <v>2.9757322383998537E-4</v>
      </c>
      <c r="I518" s="5">
        <f t="shared" ref="I518:I581" si="34">E518-($P$13+$O$13*$B518)</f>
        <v>-1.9990397235559012E-3</v>
      </c>
      <c r="J518" s="5">
        <f t="shared" ref="J518:J581" si="35">F518-($P$14+$O$14*$B518)</f>
        <v>-1.998254851519244E-2</v>
      </c>
    </row>
    <row r="519" spans="1:10" ht="15" customHeight="1" x14ac:dyDescent="0.2">
      <c r="A519" s="3">
        <f>'2_CVaR_t3'!A519</f>
        <v>43017</v>
      </c>
      <c r="B519" s="5">
        <f>'2_CVaR_t3'!D519-1</f>
        <v>1.4978896023072341E-3</v>
      </c>
      <c r="C519" s="5">
        <f>'Stocks Returns'!B515</f>
        <v>-2.7090144792153326E-2</v>
      </c>
      <c r="D519" s="5">
        <f>'Stocks Returns'!C515</f>
        <v>2.6234423311159993E-3</v>
      </c>
      <c r="E519" s="5">
        <f>'Stocks Returns'!D515</f>
        <v>-6.5537957400330082E-4</v>
      </c>
      <c r="F519" s="5">
        <f>'Stocks Returns'!E515</f>
        <v>1.0233319688905951E-3</v>
      </c>
      <c r="G519" s="5">
        <f t="shared" si="32"/>
        <v>-2.8149649589154571E-2</v>
      </c>
      <c r="H519" s="5">
        <f t="shared" si="33"/>
        <v>4.5061643064380538E-4</v>
      </c>
      <c r="I519" s="5">
        <f t="shared" si="34"/>
        <v>-3.0271545716356704E-3</v>
      </c>
      <c r="J519" s="5">
        <f t="shared" si="35"/>
        <v>-5.27897408936578E-4</v>
      </c>
    </row>
    <row r="520" spans="1:10" ht="15" customHeight="1" x14ac:dyDescent="0.2">
      <c r="A520" s="3">
        <f>'2_CVaR_t3'!A520</f>
        <v>43018</v>
      </c>
      <c r="B520" s="5">
        <f>'2_CVaR_t3'!D520-1</f>
        <v>2.0643903363890548E-3</v>
      </c>
      <c r="C520" s="5">
        <f>'Stocks Returns'!B516</f>
        <v>-1.4402304368698826E-2</v>
      </c>
      <c r="D520" s="5">
        <f>'Stocks Returns'!C516</f>
        <v>2.8034763106250526E-3</v>
      </c>
      <c r="E520" s="5">
        <f>'Stocks Returns'!D516</f>
        <v>4.6999672095311418E-3</v>
      </c>
      <c r="F520" s="5">
        <f>'Stocks Returns'!E516</f>
        <v>5.7248006542629515E-3</v>
      </c>
      <c r="G520" s="5">
        <f t="shared" si="32"/>
        <v>-1.6033107300207555E-2</v>
      </c>
      <c r="H520" s="5">
        <f t="shared" si="33"/>
        <v>-2.0859429071752155E-4</v>
      </c>
      <c r="I520" s="5">
        <f t="shared" si="34"/>
        <v>1.4012963527781116E-3</v>
      </c>
      <c r="J520" s="5">
        <f t="shared" si="35"/>
        <v>3.5740897030426735E-3</v>
      </c>
    </row>
    <row r="521" spans="1:10" ht="15" customHeight="1" x14ac:dyDescent="0.2">
      <c r="A521" s="3">
        <f>'2_CVaR_t3'!A521</f>
        <v>43019</v>
      </c>
      <c r="B521" s="5">
        <f>'2_CVaR_t3'!D521-1</f>
        <v>6.1474510972592267E-3</v>
      </c>
      <c r="C521" s="5">
        <f>'Stocks Returns'!B517</f>
        <v>-2.5815879201169123E-2</v>
      </c>
      <c r="D521" s="5">
        <f>'Stocks Returns'!C517</f>
        <v>1.0530239493057536E-2</v>
      </c>
      <c r="E521" s="5">
        <f>'Stocks Returns'!D517</f>
        <v>1.0879025239352025E-4</v>
      </c>
      <c r="F521" s="5">
        <f>'Stocks Returns'!E517</f>
        <v>8.3350274446025718E-3</v>
      </c>
      <c r="G521" s="5">
        <f t="shared" si="32"/>
        <v>-3.1564320214023958E-2</v>
      </c>
      <c r="H521" s="5">
        <f t="shared" si="33"/>
        <v>1.4693027548581088E-3</v>
      </c>
      <c r="I521" s="5">
        <f t="shared" si="34"/>
        <v>-9.8704935040455407E-3</v>
      </c>
      <c r="J521" s="5">
        <f t="shared" si="35"/>
        <v>1.8635459419489575E-3</v>
      </c>
    </row>
    <row r="522" spans="1:10" ht="15" customHeight="1" x14ac:dyDescent="0.2">
      <c r="A522" s="3">
        <f>'2_CVaR_t3'!A522</f>
        <v>43020</v>
      </c>
      <c r="B522" s="5">
        <f>'2_CVaR_t3'!D522-1</f>
        <v>-1.8713211782606098E-3</v>
      </c>
      <c r="C522" s="5">
        <f>'Stocks Returns'!B518</f>
        <v>-3.5999999999999921E-2</v>
      </c>
      <c r="D522" s="5">
        <f>'Stocks Returns'!C518</f>
        <v>-3.0431575064551186E-3</v>
      </c>
      <c r="E522" s="5">
        <f>'Stocks Returns'!D518</f>
        <v>-1.6316762754270409E-3</v>
      </c>
      <c r="F522" s="5">
        <f>'Stocks Returns'!E518</f>
        <v>4.2338709677418596E-3</v>
      </c>
      <c r="G522" s="5">
        <f t="shared" si="32"/>
        <v>-3.3661761920602884E-2</v>
      </c>
      <c r="H522" s="5">
        <f t="shared" si="33"/>
        <v>-2.2465308095720449E-4</v>
      </c>
      <c r="I522" s="5">
        <f t="shared" si="34"/>
        <v>1.5091762190736829E-3</v>
      </c>
      <c r="J522" s="5">
        <f t="shared" si="35"/>
        <v>6.2480028653973431E-3</v>
      </c>
    </row>
    <row r="523" spans="1:10" ht="15" customHeight="1" x14ac:dyDescent="0.2">
      <c r="A523" s="3">
        <f>'2_CVaR_t3'!A523</f>
        <v>43021</v>
      </c>
      <c r="B523" s="5">
        <f>'2_CVaR_t3'!D523-1</f>
        <v>2.9640179315317816E-3</v>
      </c>
      <c r="C523" s="5">
        <f>'Stocks Returns'!B519</f>
        <v>-2.0746887966806016E-3</v>
      </c>
      <c r="D523" s="5">
        <f>'Stocks Returns'!C519</f>
        <v>5.0874109703080705E-3</v>
      </c>
      <c r="E523" s="5">
        <f>'Stocks Returns'!D519</f>
        <v>-2.1791239921542527E-4</v>
      </c>
      <c r="F523" s="5">
        <f>'Stocks Returns'!E519</f>
        <v>-8.2312788596667907E-3</v>
      </c>
      <c r="G523" s="5">
        <f t="shared" si="32"/>
        <v>-4.6127378020880804E-3</v>
      </c>
      <c r="H523" s="5">
        <f t="shared" si="33"/>
        <v>7.4258359292352603E-4</v>
      </c>
      <c r="I523" s="5">
        <f t="shared" si="34"/>
        <v>-4.9885338511252058E-3</v>
      </c>
      <c r="J523" s="5">
        <f t="shared" si="35"/>
        <v>-1.1333992401101053E-2</v>
      </c>
    </row>
    <row r="524" spans="1:10" ht="15" customHeight="1" x14ac:dyDescent="0.2">
      <c r="A524" s="3">
        <f>'2_CVaR_t3'!A524</f>
        <v>43024</v>
      </c>
      <c r="B524" s="5">
        <f>'2_CVaR_t3'!D524-1</f>
        <v>-1.7647409891669019E-3</v>
      </c>
      <c r="C524" s="5">
        <f>'Stocks Returns'!B520</f>
        <v>-9.3555093555093283E-3</v>
      </c>
      <c r="D524" s="5">
        <f>'Stocks Returns'!C520</f>
        <v>-3.3130866924351299E-3</v>
      </c>
      <c r="E524" s="5">
        <f>'Stocks Returns'!D520</f>
        <v>1.4167393199651102E-3</v>
      </c>
      <c r="F524" s="5">
        <f>'Stocks Returns'!E520</f>
        <v>6.4777327935223727E-3</v>
      </c>
      <c r="G524" s="5">
        <f t="shared" si="32"/>
        <v>-7.1247540374601249E-3</v>
      </c>
      <c r="H524" s="5">
        <f t="shared" si="33"/>
        <v>-6.5247589978419205E-4</v>
      </c>
      <c r="I524" s="5">
        <f t="shared" si="34"/>
        <v>4.3832076875054849E-3</v>
      </c>
      <c r="J524" s="5">
        <f t="shared" si="35"/>
        <v>8.3790795602742101E-3</v>
      </c>
    </row>
    <row r="525" spans="1:10" ht="15" customHeight="1" x14ac:dyDescent="0.2">
      <c r="A525" s="3">
        <f>'2_CVaR_t3'!A525</f>
        <v>43025</v>
      </c>
      <c r="B525" s="5">
        <f>'2_CVaR_t3'!D525-1</f>
        <v>-4.2129223618863065E-3</v>
      </c>
      <c r="C525" s="5">
        <f>'Stocks Returns'!B521</f>
        <v>5.2465897166842357E-3</v>
      </c>
      <c r="D525" s="5">
        <f>'Stocks Returns'!C521</f>
        <v>-7.0175438596490336E-3</v>
      </c>
      <c r="E525" s="5">
        <f>'Stocks Returns'!D521</f>
        <v>-2.0676896289041347E-3</v>
      </c>
      <c r="F525" s="5">
        <f>'Stocks Returns'!E521</f>
        <v>0</v>
      </c>
      <c r="G525" s="5">
        <f t="shared" si="32"/>
        <v>9.9462587836934777E-3</v>
      </c>
      <c r="H525" s="5">
        <f t="shared" si="33"/>
        <v>-7.3006531517700018E-4</v>
      </c>
      <c r="I525" s="5">
        <f t="shared" si="34"/>
        <v>4.9044384672645982E-3</v>
      </c>
      <c r="J525" s="5">
        <f t="shared" si="35"/>
        <v>4.492057657265079E-3</v>
      </c>
    </row>
    <row r="526" spans="1:10" ht="15" customHeight="1" x14ac:dyDescent="0.2">
      <c r="A526" s="3">
        <f>'2_CVaR_t3'!A526</f>
        <v>43026</v>
      </c>
      <c r="B526" s="5">
        <f>'2_CVaR_t3'!D526-1</f>
        <v>1.8304171230079103E-3</v>
      </c>
      <c r="C526" s="5">
        <f>'Stocks Returns'!B522</f>
        <v>2.4530271398747416E-2</v>
      </c>
      <c r="D526" s="5">
        <f>'Stocks Returns'!C522</f>
        <v>2.417705039984952E-3</v>
      </c>
      <c r="E526" s="5">
        <f>'Stocks Returns'!D522</f>
        <v>4.5801526717557106E-3</v>
      </c>
      <c r="F526" s="5">
        <f>'Stocks Returns'!E522</f>
        <v>-2.0112630732094239E-4</v>
      </c>
      <c r="G526" s="5">
        <f t="shared" si="32"/>
        <v>2.3135423078217289E-2</v>
      </c>
      <c r="H526" s="5">
        <f t="shared" si="33"/>
        <v>-2.4774504056694711E-4</v>
      </c>
      <c r="I526" s="5">
        <f t="shared" si="34"/>
        <v>1.6643035654098294E-3</v>
      </c>
      <c r="J526" s="5">
        <f t="shared" si="35"/>
        <v>-2.104242468894733E-3</v>
      </c>
    </row>
    <row r="527" spans="1:10" ht="15" customHeight="1" x14ac:dyDescent="0.2">
      <c r="A527" s="3">
        <f>'2_CVaR_t3'!A527</f>
        <v>43027</v>
      </c>
      <c r="B527" s="5">
        <f>'2_CVaR_t3'!D527-1</f>
        <v>-3.2897314375629483E-3</v>
      </c>
      <c r="C527" s="5">
        <f>'Stocks Returns'!B523</f>
        <v>2.3433520122261964E-2</v>
      </c>
      <c r="D527" s="5">
        <f>'Stocks Returns'!C523</f>
        <v>-7.2356215213358333E-3</v>
      </c>
      <c r="E527" s="5">
        <f>'Stocks Returns'!D523</f>
        <v>1.0095527572731244E-2</v>
      </c>
      <c r="F527" s="5">
        <f>'Stocks Returns'!E523</f>
        <v>0</v>
      </c>
      <c r="G527" s="5">
        <f t="shared" si="32"/>
        <v>2.7202180240597899E-2</v>
      </c>
      <c r="H527" s="5">
        <f t="shared" si="33"/>
        <v>-2.3158077379444152E-3</v>
      </c>
      <c r="I527" s="5">
        <f t="shared" si="34"/>
        <v>1.5557151280375204E-2</v>
      </c>
      <c r="J527" s="5">
        <f t="shared" si="35"/>
        <v>3.5151199155115664E-3</v>
      </c>
    </row>
    <row r="528" spans="1:10" ht="15" customHeight="1" x14ac:dyDescent="0.2">
      <c r="A528" s="3">
        <f>'2_CVaR_t3'!A528</f>
        <v>43028</v>
      </c>
      <c r="B528" s="5">
        <f>'2_CVaR_t3'!D528-1</f>
        <v>2.6077582797159327E-3</v>
      </c>
      <c r="C528" s="5">
        <f>'Stocks Returns'!B524</f>
        <v>9.9552015928321413E-3</v>
      </c>
      <c r="D528" s="5">
        <f>'Stocks Returns'!C524</f>
        <v>4.9523453560083031E-3</v>
      </c>
      <c r="E528" s="5">
        <f>'Stocks Returns'!D524</f>
        <v>-3.4390112842557219E-3</v>
      </c>
      <c r="F528" s="5">
        <f>'Stocks Returns'!E524</f>
        <v>1.0863005431502648E-2</v>
      </c>
      <c r="G528" s="5">
        <f t="shared" si="32"/>
        <v>7.7764292171585312E-3</v>
      </c>
      <c r="H528" s="5">
        <f t="shared" si="33"/>
        <v>1.1353002160201077E-3</v>
      </c>
      <c r="I528" s="5">
        <f t="shared" si="34"/>
        <v>-7.626728644125641E-3</v>
      </c>
      <c r="J528" s="5">
        <f t="shared" si="35"/>
        <v>8.1372924546893634E-3</v>
      </c>
    </row>
    <row r="529" spans="1:10" ht="15" customHeight="1" x14ac:dyDescent="0.2">
      <c r="A529" s="3">
        <f>'2_CVaR_t3'!A529</f>
        <v>43031</v>
      </c>
      <c r="B529" s="5">
        <f>'2_CVaR_t3'!D529-1</f>
        <v>-1.8585391740921775E-4</v>
      </c>
      <c r="C529" s="5">
        <f>'Stocks Returns'!B525</f>
        <v>-3.3021192705766311E-2</v>
      </c>
      <c r="D529" s="5">
        <f>'Stocks Returns'!C525</f>
        <v>-1.8596001859594313E-4</v>
      </c>
      <c r="E529" s="5">
        <f>'Stocks Returns'!D525</f>
        <v>-1.2940795858945586E-3</v>
      </c>
      <c r="F529" s="5">
        <f>'Stocks Returns'!E525</f>
        <v>1.9900497512437276E-4</v>
      </c>
      <c r="G529" s="5">
        <f t="shared" si="32"/>
        <v>-3.2382695233869989E-2</v>
      </c>
      <c r="H529" s="5">
        <f t="shared" si="33"/>
        <v>1.3560242243537419E-4</v>
      </c>
      <c r="I529" s="5">
        <f t="shared" si="34"/>
        <v>-9.1095101084944299E-4</v>
      </c>
      <c r="J529" s="5">
        <f t="shared" si="35"/>
        <v>4.2954418763459028E-4</v>
      </c>
    </row>
    <row r="530" spans="1:10" ht="15" customHeight="1" x14ac:dyDescent="0.2">
      <c r="A530" s="3">
        <f>'2_CVaR_t3'!A530</f>
        <v>43032</v>
      </c>
      <c r="B530" s="5">
        <f>'2_CVaR_t3'!D530-1</f>
        <v>5.4300558312503355E-3</v>
      </c>
      <c r="C530" s="5">
        <f>'Stocks Returns'!B526</f>
        <v>-8.1549439347604613E-3</v>
      </c>
      <c r="D530" s="5">
        <f>'Stocks Returns'!C526</f>
        <v>8.1837626708824995E-3</v>
      </c>
      <c r="E530" s="5">
        <f>'Stocks Returns'!D526</f>
        <v>7.5585789871503994E-3</v>
      </c>
      <c r="F530" s="5">
        <f>'Stocks Returns'!E526</f>
        <v>1.4524472741743066E-2</v>
      </c>
      <c r="G530" s="5">
        <f t="shared" si="32"/>
        <v>-1.3179914433778004E-2</v>
      </c>
      <c r="H530" s="5">
        <f t="shared" si="33"/>
        <v>1.8561392077507191E-4</v>
      </c>
      <c r="I530" s="5">
        <f t="shared" si="34"/>
        <v>-1.2469186443789509E-3</v>
      </c>
      <c r="J530" s="5">
        <f t="shared" si="35"/>
        <v>8.8121522020647609E-3</v>
      </c>
    </row>
    <row r="531" spans="1:10" ht="15" customHeight="1" x14ac:dyDescent="0.2">
      <c r="A531" s="3">
        <f>'2_CVaR_t3'!A531</f>
        <v>43033</v>
      </c>
      <c r="B531" s="5">
        <f>'2_CVaR_t3'!D531-1</f>
        <v>4.8931949982393697E-3</v>
      </c>
      <c r="C531" s="5">
        <f>'Stocks Returns'!B527</f>
        <v>-1.0277492291880796E-2</v>
      </c>
      <c r="D531" s="5">
        <f>'Stocks Returns'!C527</f>
        <v>9.9621806106446886E-3</v>
      </c>
      <c r="E531" s="5">
        <f>'Stocks Returns'!D527</f>
        <v>-1.0609795305969394E-2</v>
      </c>
      <c r="F531" s="5">
        <f>'Stocks Returns'!E527</f>
        <v>-2.0200039223377209E-2</v>
      </c>
      <c r="G531" s="5">
        <f t="shared" si="32"/>
        <v>-1.4761055562386258E-2</v>
      </c>
      <c r="H531" s="5">
        <f t="shared" si="33"/>
        <v>2.7593664154687229E-3</v>
      </c>
      <c r="I531" s="5">
        <f t="shared" si="34"/>
        <v>-1.8536893223068611E-2</v>
      </c>
      <c r="J531" s="5">
        <f t="shared" si="35"/>
        <v>-2.5344243682167852E-2</v>
      </c>
    </row>
    <row r="532" spans="1:10" ht="15" customHeight="1" x14ac:dyDescent="0.2">
      <c r="A532" s="3">
        <f>'2_CVaR_t3'!A532</f>
        <v>43034</v>
      </c>
      <c r="B532" s="5">
        <f>'2_CVaR_t3'!D532-1</f>
        <v>2.4227273952772688E-3</v>
      </c>
      <c r="C532" s="5">
        <f>'Stocks Returns'!B528</f>
        <v>4.1536863966769033E-3</v>
      </c>
      <c r="D532" s="5">
        <f>'Stocks Returns'!C528</f>
        <v>2.8313087953237837E-3</v>
      </c>
      <c r="E532" s="5">
        <f>'Stocks Returns'!D528</f>
        <v>8.6655112651647936E-3</v>
      </c>
      <c r="F532" s="5">
        <f>'Stocks Returns'!E528</f>
        <v>3.0024019215372233E-2</v>
      </c>
      <c r="G532" s="5">
        <f t="shared" si="32"/>
        <v>2.1615118358806356E-3</v>
      </c>
      <c r="H532" s="5">
        <f t="shared" si="33"/>
        <v>-7.1162162614741772E-4</v>
      </c>
      <c r="I532" s="5">
        <f t="shared" si="34"/>
        <v>4.780537309279344E-3</v>
      </c>
      <c r="J532" s="5">
        <f t="shared" si="35"/>
        <v>2.7494109348875109E-2</v>
      </c>
    </row>
    <row r="533" spans="1:10" ht="15" customHeight="1" x14ac:dyDescent="0.2">
      <c r="A533" s="3">
        <f>'2_CVaR_t3'!A533</f>
        <v>43035</v>
      </c>
      <c r="B533" s="5">
        <f>'2_CVaR_t3'!D533-1</f>
        <v>1.0411641959171547E-3</v>
      </c>
      <c r="C533" s="5">
        <f>'Stocks Returns'!B529</f>
        <v>-1.3443640124095269E-2</v>
      </c>
      <c r="D533" s="5">
        <f>'Stocks Returns'!C529</f>
        <v>-8.1967213114753079E-4</v>
      </c>
      <c r="E533" s="5">
        <f>'Stocks Returns'!D529</f>
        <v>1.7182130584192379E-2</v>
      </c>
      <c r="F533" s="5">
        <f>'Stocks Returns'!E529</f>
        <v>-4.8581422464050172E-3</v>
      </c>
      <c r="G533" s="5">
        <f t="shared" si="32"/>
        <v>-1.4042551744503848E-2</v>
      </c>
      <c r="H533" s="5">
        <f t="shared" si="33"/>
        <v>-2.3158804140150429E-3</v>
      </c>
      <c r="I533" s="5">
        <f t="shared" si="34"/>
        <v>1.555763950424867E-2</v>
      </c>
      <c r="J533" s="5">
        <f t="shared" si="35"/>
        <v>-5.9260563366093071E-3</v>
      </c>
    </row>
    <row r="534" spans="1:10" ht="15" customHeight="1" x14ac:dyDescent="0.2">
      <c r="A534" s="3">
        <f>'2_CVaR_t3'!A534</f>
        <v>43038</v>
      </c>
      <c r="B534" s="5">
        <f>'2_CVaR_t3'!D534-1</f>
        <v>2.223745483674433E-3</v>
      </c>
      <c r="C534" s="5">
        <f>'Stocks Returns'!B530</f>
        <v>-5.2410901467504489E-3</v>
      </c>
      <c r="D534" s="5">
        <f>'Stocks Returns'!C530</f>
        <v>3.0079299972656237E-3</v>
      </c>
      <c r="E534" s="5">
        <f>'Stocks Returns'!D530</f>
        <v>5.1731418918918859E-3</v>
      </c>
      <c r="F534" s="5">
        <f>'Stocks Returns'!E530</f>
        <v>3.5149384885764245E-3</v>
      </c>
      <c r="G534" s="5">
        <f t="shared" si="32"/>
        <v>-7.0325977215035633E-3</v>
      </c>
      <c r="H534" s="5">
        <f t="shared" si="33"/>
        <v>-2.4021790260408092E-4</v>
      </c>
      <c r="I534" s="5">
        <f t="shared" si="34"/>
        <v>1.6137376993069436E-3</v>
      </c>
      <c r="J534" s="5">
        <f t="shared" si="35"/>
        <v>1.1955949678365972E-3</v>
      </c>
    </row>
    <row r="535" spans="1:10" ht="15" customHeight="1" x14ac:dyDescent="0.2">
      <c r="A535" s="3">
        <f>'2_CVaR_t3'!A535</f>
        <v>43039</v>
      </c>
      <c r="B535" s="5">
        <f>'2_CVaR_t3'!D535-1</f>
        <v>-6.540739261923223E-4</v>
      </c>
      <c r="C535" s="5">
        <f>'Stocks Returns'!B531</f>
        <v>-5.2687038988409318E-3</v>
      </c>
      <c r="D535" s="5">
        <f>'Stocks Returns'!C531</f>
        <v>-5.4525627044710312E-4</v>
      </c>
      <c r="E535" s="5">
        <f>'Stocks Returns'!D531</f>
        <v>-4.3062703497531718E-3</v>
      </c>
      <c r="F535" s="5">
        <f>'Stocks Returns'!E531</f>
        <v>-4.6701692936369499E-3</v>
      </c>
      <c r="G535" s="5">
        <f t="shared" si="32"/>
        <v>-4.158021306142577E-3</v>
      </c>
      <c r="H535" s="5">
        <f t="shared" si="33"/>
        <v>4.6995251130713491E-4</v>
      </c>
      <c r="I535" s="5">
        <f t="shared" si="34"/>
        <v>-3.1570506450965333E-3</v>
      </c>
      <c r="J535" s="5">
        <f t="shared" si="35"/>
        <v>-3.9441509922701797E-3</v>
      </c>
    </row>
    <row r="536" spans="1:10" ht="15" customHeight="1" x14ac:dyDescent="0.2">
      <c r="A536" s="3">
        <f>'2_CVaR_t3'!A536</f>
        <v>43040</v>
      </c>
      <c r="B536" s="5">
        <f>'2_CVaR_t3'!D536-1</f>
        <v>4.1314290141929444E-3</v>
      </c>
      <c r="C536" s="5">
        <f>'Stocks Returns'!B532</f>
        <v>1.4830508474576343E-2</v>
      </c>
      <c r="D536" s="5">
        <f>'Stocks Returns'!C532</f>
        <v>9.9108928896161075E-3</v>
      </c>
      <c r="E536" s="5">
        <f>'Stocks Returns'!D532</f>
        <v>-1.9092827004219437E-2</v>
      </c>
      <c r="F536" s="5">
        <f>'Stocks Returns'!E532</f>
        <v>1.8572825024437911E-2</v>
      </c>
      <c r="G536" s="5">
        <f t="shared" si="32"/>
        <v>1.1115162188506639E-2</v>
      </c>
      <c r="H536" s="5">
        <f t="shared" si="33"/>
        <v>3.8365998541707779E-3</v>
      </c>
      <c r="I536" s="5">
        <f t="shared" si="34"/>
        <v>-2.5773540417729245E-2</v>
      </c>
      <c r="J536" s="5">
        <f t="shared" si="35"/>
        <v>1.4234735444586755E-2</v>
      </c>
    </row>
    <row r="537" spans="1:10" ht="15" customHeight="1" x14ac:dyDescent="0.2">
      <c r="A537" s="3">
        <f>'2_CVaR_t3'!A537</f>
        <v>43041</v>
      </c>
      <c r="B537" s="5">
        <f>'2_CVaR_t3'!D537-1</f>
        <v>3.9766369308580352E-8</v>
      </c>
      <c r="C537" s="5">
        <f>'Stocks Returns'!B533</f>
        <v>-9.6555323590814313E-2</v>
      </c>
      <c r="D537" s="5">
        <f>'Stocks Returns'!C533</f>
        <v>-8.1029981092994863E-4</v>
      </c>
      <c r="E537" s="5">
        <f>'Stocks Returns'!D533</f>
        <v>5.0543069147219732E-3</v>
      </c>
      <c r="F537" s="5">
        <f>'Stocks Returns'!E533</f>
        <v>7.2936660268712039E-3</v>
      </c>
      <c r="G537" s="5">
        <f t="shared" si="32"/>
        <v>-9.6104294039734584E-2</v>
      </c>
      <c r="H537" s="5">
        <f t="shared" si="33"/>
        <v>-7.6413028583061581E-4</v>
      </c>
      <c r="I537" s="5">
        <f t="shared" si="34"/>
        <v>5.1332803927568961E-3</v>
      </c>
      <c r="J537" s="5">
        <f t="shared" si="35"/>
        <v>7.3274890988171693E-3</v>
      </c>
    </row>
    <row r="538" spans="1:10" ht="15" customHeight="1" x14ac:dyDescent="0.2">
      <c r="A538" s="3">
        <f>'2_CVaR_t3'!A538</f>
        <v>43042</v>
      </c>
      <c r="B538" s="5">
        <f>'2_CVaR_t3'!D538-1</f>
        <v>2.2032213791829403E-3</v>
      </c>
      <c r="C538" s="5">
        <f>'Stocks Returns'!B534</f>
        <v>-4.563835932986704E-2</v>
      </c>
      <c r="D538" s="5">
        <f>'Stocks Returns'!C534</f>
        <v>3.4240403676337738E-3</v>
      </c>
      <c r="E538" s="5">
        <f>'Stocks Returns'!D534</f>
        <v>2.1399529210357482E-3</v>
      </c>
      <c r="F538" s="5">
        <f>'Stocks Returns'!E534</f>
        <v>9.1463414634147533E-3</v>
      </c>
      <c r="G538" s="5">
        <f t="shared" si="32"/>
        <v>-4.7409168992149781E-2</v>
      </c>
      <c r="H538" s="5">
        <f t="shared" si="33"/>
        <v>2.0629798164661147E-4</v>
      </c>
      <c r="I538" s="5">
        <f t="shared" si="34"/>
        <v>-1.3858701897944497E-3</v>
      </c>
      <c r="J538" s="5">
        <f t="shared" si="35"/>
        <v>6.8487169303351738E-3</v>
      </c>
    </row>
    <row r="539" spans="1:10" ht="15" customHeight="1" x14ac:dyDescent="0.2">
      <c r="A539" s="3">
        <f>'2_CVaR_t3'!A539</f>
        <v>43045</v>
      </c>
      <c r="B539" s="5">
        <f>'2_CVaR_t3'!D539-1</f>
        <v>4.5151083262584546E-3</v>
      </c>
      <c r="C539" s="5">
        <f>'Stocks Returns'!B535</f>
        <v>3.510895883777243E-2</v>
      </c>
      <c r="D539" s="5">
        <f>'Stocks Returns'!C535</f>
        <v>5.0287356321838672E-3</v>
      </c>
      <c r="E539" s="5">
        <f>'Stocks Returns'!D535</f>
        <v>1.8150758061072025E-2</v>
      </c>
      <c r="F539" s="5">
        <f>'Stocks Returns'!E535</f>
        <v>1.340634441087607E-2</v>
      </c>
      <c r="G539" s="5">
        <f t="shared" si="32"/>
        <v>3.100668405886077E-2</v>
      </c>
      <c r="H539" s="5">
        <f t="shared" si="33"/>
        <v>-1.6139606022554914E-3</v>
      </c>
      <c r="I539" s="5">
        <f t="shared" si="34"/>
        <v>1.0842277119316755E-2</v>
      </c>
      <c r="J539" s="5">
        <f t="shared" si="35"/>
        <v>8.6622382738739123E-3</v>
      </c>
    </row>
    <row r="540" spans="1:10" ht="15" customHeight="1" x14ac:dyDescent="0.2">
      <c r="A540" s="3">
        <f>'2_CVaR_t3'!A540</f>
        <v>43046</v>
      </c>
      <c r="B540" s="5">
        <f>'2_CVaR_t3'!D540-1</f>
        <v>-2.6331583723484542E-3</v>
      </c>
      <c r="C540" s="5">
        <f>'Stocks Returns'!B536</f>
        <v>1.3450292397660712E-2</v>
      </c>
      <c r="D540" s="5">
        <f>'Stocks Returns'!C536</f>
        <v>1.5189421015011639E-3</v>
      </c>
      <c r="E540" s="5">
        <f>'Stocks Returns'!D536</f>
        <v>-4.1107382550335636E-2</v>
      </c>
      <c r="F540" s="5">
        <f>'Stocks Returns'!E536</f>
        <v>-3.5401527855413173E-3</v>
      </c>
      <c r="G540" s="5">
        <f t="shared" si="32"/>
        <v>1.6556819274575776E-2</v>
      </c>
      <c r="H540" s="5">
        <f t="shared" si="33"/>
        <v>5.466073181120655E-3</v>
      </c>
      <c r="I540" s="5">
        <f t="shared" si="34"/>
        <v>-3.6720029039964852E-2</v>
      </c>
      <c r="J540" s="5">
        <f t="shared" si="35"/>
        <v>-7.1983065316107804E-4</v>
      </c>
    </row>
    <row r="541" spans="1:10" ht="15" customHeight="1" x14ac:dyDescent="0.2">
      <c r="A541" s="3">
        <f>'2_CVaR_t3'!A541</f>
        <v>43047</v>
      </c>
      <c r="B541" s="5">
        <f>'2_CVaR_t3'!D541-1</f>
        <v>3.2917991354788345E-3</v>
      </c>
      <c r="C541" s="5">
        <f>'Stocks Returns'!B537</f>
        <v>-1.3271783035198936E-2</v>
      </c>
      <c r="D541" s="5">
        <f>'Stocks Returns'!C537</f>
        <v>3.3901329288963389E-3</v>
      </c>
      <c r="E541" s="5">
        <f>'Stocks Returns'!D537</f>
        <v>1.4982502187226743E-2</v>
      </c>
      <c r="F541" s="5">
        <f>'Stocks Returns'!E537</f>
        <v>7.4794315632020769E-4</v>
      </c>
      <c r="G541" s="5">
        <f t="shared" si="32"/>
        <v>-1.6140389053290748E-2</v>
      </c>
      <c r="H541" s="5">
        <f t="shared" si="33"/>
        <v>-1.4402871792784638E-3</v>
      </c>
      <c r="I541" s="5">
        <f t="shared" si="34"/>
        <v>9.675572444157312E-3</v>
      </c>
      <c r="J541" s="5">
        <f t="shared" si="35"/>
        <v>-2.7016345285283592E-3</v>
      </c>
    </row>
    <row r="542" spans="1:10" ht="15" customHeight="1" x14ac:dyDescent="0.2">
      <c r="A542" s="3">
        <f>'2_CVaR_t3'!A542</f>
        <v>43048</v>
      </c>
      <c r="B542" s="5">
        <f>'2_CVaR_t3'!D542-1</f>
        <v>-3.5268879367604811E-3</v>
      </c>
      <c r="C542" s="5">
        <f>'Stocks Returns'!B538</f>
        <v>4.093567251461927E-3</v>
      </c>
      <c r="D542" s="5">
        <f>'Stocks Returns'!C538</f>
        <v>-2.9341157642037707E-3</v>
      </c>
      <c r="E542" s="5">
        <f>'Stocks Returns'!D538</f>
        <v>-2.1549402004094387E-2</v>
      </c>
      <c r="F542" s="5">
        <f>'Stocks Returns'!E538</f>
        <v>1.8684603886387485E-4</v>
      </c>
      <c r="G542" s="5">
        <f t="shared" si="32"/>
        <v>8.101392224186748E-3</v>
      </c>
      <c r="H542" s="5">
        <f t="shared" si="33"/>
        <v>2.3370344310478892E-3</v>
      </c>
      <c r="I542" s="5">
        <f t="shared" si="34"/>
        <v>-1.5699748124828449E-2</v>
      </c>
      <c r="J542" s="5">
        <f t="shared" si="35"/>
        <v>3.9529293560553475E-3</v>
      </c>
    </row>
    <row r="543" spans="1:10" ht="15" customHeight="1" x14ac:dyDescent="0.2">
      <c r="A543" s="3">
        <f>'2_CVaR_t3'!A543</f>
        <v>43049</v>
      </c>
      <c r="B543" s="5">
        <f>'2_CVaR_t3'!D543-1</f>
        <v>-5.9774488478026022E-4</v>
      </c>
      <c r="C543" s="5">
        <f>'Stocks Returns'!B539</f>
        <v>1.1648223645894795E-3</v>
      </c>
      <c r="D543" s="5">
        <f>'Stocks Returns'!C539</f>
        <v>-2.318530408418118E-3</v>
      </c>
      <c r="E543" s="5">
        <f>'Stocks Returns'!D539</f>
        <v>8.2590023125206358E-3</v>
      </c>
      <c r="F543" s="5">
        <f>'Stocks Returns'!E539</f>
        <v>-1.0087801232953497E-2</v>
      </c>
      <c r="G543" s="5">
        <f t="shared" si="32"/>
        <v>2.2186988944864084E-3</v>
      </c>
      <c r="H543" s="5">
        <f t="shared" si="33"/>
        <v>-1.3867705026601351E-3</v>
      </c>
      <c r="I543" s="5">
        <f t="shared" si="34"/>
        <v>9.3160576966531353E-3</v>
      </c>
      <c r="J543" s="5">
        <f t="shared" si="35"/>
        <v>-9.4213913669194006E-3</v>
      </c>
    </row>
    <row r="544" spans="1:10" ht="15" customHeight="1" x14ac:dyDescent="0.2">
      <c r="A544" s="3">
        <f>'2_CVaR_t3'!A544</f>
        <v>43052</v>
      </c>
      <c r="B544" s="5">
        <f>'2_CVaR_t3'!D544-1</f>
        <v>-2.9624418313665135E-3</v>
      </c>
      <c r="C544" s="5">
        <f>'Stocks Returns'!B540</f>
        <v>-1.1634671320535306E-2</v>
      </c>
      <c r="D544" s="5">
        <f>'Stocks Returns'!C540</f>
        <v>-4.2903110475508432E-3</v>
      </c>
      <c r="E544" s="5">
        <f>'Stocks Returns'!D540</f>
        <v>-5.8977719528179318E-3</v>
      </c>
      <c r="F544" s="5">
        <f>'Stocks Returns'!E540</f>
        <v>-7.9260237780713894E-3</v>
      </c>
      <c r="G544" s="5">
        <f t="shared" si="32"/>
        <v>-8.1960724540471146E-3</v>
      </c>
      <c r="H544" s="5">
        <f t="shared" si="33"/>
        <v>1.4463828443698774E-4</v>
      </c>
      <c r="I544" s="5">
        <f t="shared" si="34"/>
        <v>-9.7165219506451569E-4</v>
      </c>
      <c r="J544" s="5">
        <f t="shared" si="35"/>
        <v>-4.7572477881256993E-3</v>
      </c>
    </row>
    <row r="545" spans="1:10" ht="15" customHeight="1" x14ac:dyDescent="0.2">
      <c r="A545" s="3">
        <f>'2_CVaR_t3'!A545</f>
        <v>43053</v>
      </c>
      <c r="B545" s="5">
        <f>'2_CVaR_t3'!D545-1</f>
        <v>3.0423569807429551E-3</v>
      </c>
      <c r="C545" s="5">
        <f>'Stocks Returns'!B541</f>
        <v>-4.1789287816362375E-2</v>
      </c>
      <c r="D545" s="5">
        <f>'Stocks Returns'!C541</f>
        <v>5.20646319569118E-3</v>
      </c>
      <c r="E545" s="5">
        <f>'Stocks Returns'!D541</f>
        <v>-1.0986596352435818E-4</v>
      </c>
      <c r="F545" s="5">
        <f>'Stocks Returns'!E541</f>
        <v>-2.5489823093018948E-2</v>
      </c>
      <c r="G545" s="5">
        <f t="shared" si="32"/>
        <v>-4.4406339283692468E-2</v>
      </c>
      <c r="H545" s="5">
        <f t="shared" si="33"/>
        <v>7.4558013123279376E-4</v>
      </c>
      <c r="I545" s="5">
        <f t="shared" si="34"/>
        <v>-5.0086640195456502E-3</v>
      </c>
      <c r="J545" s="5">
        <f t="shared" si="35"/>
        <v>-2.8675436467858282E-2</v>
      </c>
    </row>
    <row r="546" spans="1:10" ht="15" customHeight="1" x14ac:dyDescent="0.2">
      <c r="A546" s="3">
        <f>'2_CVaR_t3'!A546</f>
        <v>43054</v>
      </c>
      <c r="B546" s="5">
        <f>'2_CVaR_t3'!D546-1</f>
        <v>-1.0268784898726846E-2</v>
      </c>
      <c r="C546" s="5">
        <f>'Stocks Returns'!B542</f>
        <v>2.7027027027026973E-2</v>
      </c>
      <c r="D546" s="5">
        <f>'Stocks Returns'!C542</f>
        <v>-1.5449187354884875E-2</v>
      </c>
      <c r="E546" s="5">
        <f>'Stocks Returns'!D542</f>
        <v>-1.5602681024063259E-2</v>
      </c>
      <c r="F546" s="5">
        <f>'Stocks Returns'!E542</f>
        <v>-1.4444661331251107E-2</v>
      </c>
      <c r="G546" s="5">
        <f t="shared" si="32"/>
        <v>3.7833842584743246E-2</v>
      </c>
      <c r="H546" s="5">
        <f t="shared" si="33"/>
        <v>-1.9022786170708704E-4</v>
      </c>
      <c r="I546" s="5">
        <f t="shared" si="34"/>
        <v>1.2779142127512591E-3</v>
      </c>
      <c r="J546" s="5">
        <f t="shared" si="35"/>
        <v>-3.544177729540238E-3</v>
      </c>
    </row>
    <row r="547" spans="1:10" ht="15" customHeight="1" x14ac:dyDescent="0.2">
      <c r="A547" s="3">
        <f>'2_CVaR_t3'!A547</f>
        <v>43055</v>
      </c>
      <c r="B547" s="5">
        <f>'2_CVaR_t3'!D547-1</f>
        <v>5.2285794705171362E-3</v>
      </c>
      <c r="C547" s="5">
        <f>'Stocks Returns'!B543</f>
        <v>2.3923444976077235E-3</v>
      </c>
      <c r="D547" s="5">
        <f>'Stocks Returns'!C543</f>
        <v>6.9841269841268705E-3</v>
      </c>
      <c r="E547" s="5">
        <f>'Stocks Returns'!D543</f>
        <v>1.3282732447817747E-2</v>
      </c>
      <c r="F547" s="5">
        <f>'Stocks Returns'!E543</f>
        <v>-5.3475935828877219E-3</v>
      </c>
      <c r="G547" s="5">
        <f t="shared" si="32"/>
        <v>-2.4294434420424572E-3</v>
      </c>
      <c r="H547" s="5">
        <f t="shared" si="33"/>
        <v>-7.1554383307894601E-4</v>
      </c>
      <c r="I547" s="5">
        <f t="shared" si="34"/>
        <v>4.8068859415900805E-3</v>
      </c>
      <c r="J547" s="5">
        <f t="shared" si="35"/>
        <v>-1.0846708104519789E-2</v>
      </c>
    </row>
    <row r="548" spans="1:10" ht="15" customHeight="1" x14ac:dyDescent="0.2">
      <c r="A548" s="3">
        <f>'2_CVaR_t3'!A548</f>
        <v>43056</v>
      </c>
      <c r="B548" s="5">
        <f>'2_CVaR_t3'!D548-1</f>
        <v>-5.7380409306686531E-3</v>
      </c>
      <c r="C548" s="5">
        <f>'Stocks Returns'!B544</f>
        <v>4.7136038186157414E-2</v>
      </c>
      <c r="D548" s="5">
        <f>'Stocks Returns'!C544</f>
        <v>-1.0808863267879665E-2</v>
      </c>
      <c r="E548" s="5">
        <f>'Stocks Returns'!D544</f>
        <v>5.7281339502093243E-3</v>
      </c>
      <c r="F548" s="5">
        <f>'Stocks Returns'!E544</f>
        <v>-1.7921146953404632E-3</v>
      </c>
      <c r="G548" s="5">
        <f t="shared" si="32"/>
        <v>5.3373741258824679E-2</v>
      </c>
      <c r="H548" s="5">
        <f t="shared" si="33"/>
        <v>-2.2619919282259454E-3</v>
      </c>
      <c r="I548" s="5">
        <f t="shared" si="34"/>
        <v>1.5195627014198581E-2</v>
      </c>
      <c r="J548" s="5">
        <f t="shared" si="35"/>
        <v>4.313851690051048E-3</v>
      </c>
    </row>
    <row r="549" spans="1:10" ht="15" customHeight="1" x14ac:dyDescent="0.2">
      <c r="A549" s="3">
        <f>'2_CVaR_t3'!A549</f>
        <v>43059</v>
      </c>
      <c r="B549" s="5">
        <f>'2_CVaR_t3'!D549-1</f>
        <v>8.0491475727995088E-4</v>
      </c>
      <c r="C549" s="5">
        <f>'Stocks Returns'!B545</f>
        <v>-1.0826210826210936E-2</v>
      </c>
      <c r="D549" s="5">
        <f>'Stocks Returns'!C545</f>
        <v>1.1837552358404668E-3</v>
      </c>
      <c r="E549" s="5">
        <f>'Stocks Returns'!D545</f>
        <v>9.8576122672522359E-4</v>
      </c>
      <c r="F549" s="5">
        <f>'Stocks Returns'!E545</f>
        <v>-9.974067424696198E-4</v>
      </c>
      <c r="G549" s="5">
        <f t="shared" si="32"/>
        <v>-1.1186872334215635E-2</v>
      </c>
      <c r="H549" s="5">
        <f t="shared" si="33"/>
        <v>3.7539596462166395E-5</v>
      </c>
      <c r="I549" s="5">
        <f t="shared" si="34"/>
        <v>-2.5218379384342763E-4</v>
      </c>
      <c r="J549" s="5">
        <f t="shared" si="35"/>
        <v>-1.8153172992857014E-3</v>
      </c>
    </row>
    <row r="550" spans="1:10" ht="15" customHeight="1" x14ac:dyDescent="0.2">
      <c r="A550" s="3">
        <f>'2_CVaR_t3'!A550</f>
        <v>43060</v>
      </c>
      <c r="B550" s="5">
        <f>'2_CVaR_t3'!D550-1</f>
        <v>8.3955313820700539E-3</v>
      </c>
      <c r="C550" s="5">
        <f>'Stocks Returns'!B546</f>
        <v>-6.336405529953848E-3</v>
      </c>
      <c r="D550" s="5">
        <f>'Stocks Returns'!C546</f>
        <v>1.3642564802182733E-2</v>
      </c>
      <c r="E550" s="5">
        <f>'Stocks Returns'!D546</f>
        <v>5.2522157785315216E-3</v>
      </c>
      <c r="F550" s="5">
        <f>'Stocks Returns'!E546</f>
        <v>-1.3977635782748132E-3</v>
      </c>
      <c r="G550" s="5">
        <f t="shared" si="32"/>
        <v>-1.4351964651697094E-2</v>
      </c>
      <c r="H550" s="5">
        <f t="shared" si="33"/>
        <v>1.251200841825173E-3</v>
      </c>
      <c r="I550" s="5">
        <f t="shared" si="34"/>
        <v>-8.4053267719393816E-3</v>
      </c>
      <c r="J550" s="5">
        <f t="shared" si="35"/>
        <v>-1.0248205292580626E-2</v>
      </c>
    </row>
    <row r="551" spans="1:10" ht="15" customHeight="1" x14ac:dyDescent="0.2">
      <c r="A551" s="3">
        <f>'2_CVaR_t3'!A551</f>
        <v>43061</v>
      </c>
      <c r="B551" s="5">
        <f>'2_CVaR_t3'!D551-1</f>
        <v>-4.6240973716038525E-3</v>
      </c>
      <c r="C551" s="5">
        <f>'Stocks Returns'!B547</f>
        <v>3.130434782608682E-2</v>
      </c>
      <c r="D551" s="5">
        <f>'Stocks Returns'!C547</f>
        <v>-5.6527590847914588E-3</v>
      </c>
      <c r="E551" s="5">
        <f>'Stocks Returns'!D547</f>
        <v>-1.600087079568957E-2</v>
      </c>
      <c r="F551" s="5">
        <f>'Stocks Returns'!E547</f>
        <v>4.1991601679665091E-3</v>
      </c>
      <c r="G551" s="5">
        <f t="shared" si="32"/>
        <v>3.6418673930369738E-2</v>
      </c>
      <c r="H551" s="5">
        <f t="shared" si="33"/>
        <v>1.2438562661757583E-3</v>
      </c>
      <c r="I551" s="5">
        <f t="shared" si="34"/>
        <v>-8.3559873243688517E-3</v>
      </c>
      <c r="J551" s="5">
        <f t="shared" si="35"/>
        <v>9.1263308391006902E-3</v>
      </c>
    </row>
    <row r="552" spans="1:10" ht="15" customHeight="1" x14ac:dyDescent="0.2">
      <c r="A552" s="3">
        <f>'2_CVaR_t3'!A552</f>
        <v>43062</v>
      </c>
      <c r="B552" s="5">
        <f>'2_CVaR_t3'!D552-1</f>
        <v>3.3619452249000759E-5</v>
      </c>
      <c r="C552" s="5">
        <f>'Stocks Returns'!B548</f>
        <v>0</v>
      </c>
      <c r="D552" s="5">
        <f>'Stocks Returns'!C548</f>
        <v>0</v>
      </c>
      <c r="E552" s="5">
        <f>'Stocks Returns'!D548</f>
        <v>0</v>
      </c>
      <c r="F552" s="5">
        <f>'Stocks Returns'!E548</f>
        <v>0</v>
      </c>
      <c r="G552" s="5">
        <f t="shared" si="32"/>
        <v>4.1716549628461653E-4</v>
      </c>
      <c r="H552" s="5">
        <f t="shared" si="33"/>
        <v>-3.5772302638354477E-6</v>
      </c>
      <c r="I552" s="5">
        <f t="shared" si="34"/>
        <v>2.403114536009206E-5</v>
      </c>
      <c r="J552" s="5">
        <f t="shared" si="35"/>
        <v>-1.7115738437369847E-6</v>
      </c>
    </row>
    <row r="553" spans="1:10" ht="15" customHeight="1" x14ac:dyDescent="0.2">
      <c r="A553" s="3">
        <f>'2_CVaR_t3'!A553</f>
        <v>43063</v>
      </c>
      <c r="B553" s="5">
        <f>'2_CVaR_t3'!D553-1</f>
        <v>6.5934483993992377E-3</v>
      </c>
      <c r="C553" s="5">
        <f>'Stocks Returns'!B549</f>
        <v>-1.630129286115789E-2</v>
      </c>
      <c r="D553" s="5">
        <f>'Stocks Returns'!C549</f>
        <v>1.0377188233170909E-2</v>
      </c>
      <c r="E553" s="5">
        <f>'Stocks Returns'!D549</f>
        <v>6.3053097345131537E-3</v>
      </c>
      <c r="F553" s="5">
        <f>'Stocks Returns'!E549</f>
        <v>4.9780963759458174E-3</v>
      </c>
      <c r="G553" s="5">
        <f t="shared" si="32"/>
        <v>-2.2499508095613567E-2</v>
      </c>
      <c r="H553" s="5">
        <f t="shared" si="33"/>
        <v>6.5552706885020975E-4</v>
      </c>
      <c r="I553" s="5">
        <f t="shared" si="34"/>
        <v>-4.4037048548481016E-3</v>
      </c>
      <c r="J553" s="5">
        <f t="shared" si="35"/>
        <v>-1.9653477356341917E-3</v>
      </c>
    </row>
    <row r="554" spans="1:10" ht="15" customHeight="1" x14ac:dyDescent="0.2">
      <c r="A554" s="3">
        <f>'2_CVaR_t3'!A554</f>
        <v>43066</v>
      </c>
      <c r="B554" s="5">
        <f>'2_CVaR_t3'!D554-1</f>
        <v>2.2118696512629654E-4</v>
      </c>
      <c r="C554" s="5">
        <f>'Stocks Returns'!B550</f>
        <v>-1.7142857142857792E-3</v>
      </c>
      <c r="D554" s="5">
        <f>'Stocks Returns'!C550</f>
        <v>3.6616950969008411E-3</v>
      </c>
      <c r="E554" s="5">
        <f>'Stocks Returns'!D550</f>
        <v>-2.2424975266571279E-2</v>
      </c>
      <c r="F554" s="5">
        <f>'Stocks Returns'!E550</f>
        <v>-2.5956013473350525E-2</v>
      </c>
      <c r="G554" s="5">
        <f t="shared" si="32"/>
        <v>-1.4862761427056315E-3</v>
      </c>
      <c r="H554" s="5">
        <f t="shared" si="33"/>
        <v>3.3802452501207284E-3</v>
      </c>
      <c r="I554" s="5">
        <f t="shared" si="34"/>
        <v>-2.2707837900039753E-2</v>
      </c>
      <c r="J554" s="5">
        <f t="shared" si="35"/>
        <v>-2.6156212464724903E-2</v>
      </c>
    </row>
    <row r="555" spans="1:10" ht="15" customHeight="1" x14ac:dyDescent="0.2">
      <c r="A555" s="3">
        <f>'2_CVaR_t3'!A555</f>
        <v>43067</v>
      </c>
      <c r="B555" s="5">
        <f>'2_CVaR_t3'!D555-1</f>
        <v>6.6899863492344558E-3</v>
      </c>
      <c r="C555" s="5">
        <f>'Stocks Returns'!B551</f>
        <v>2.8620492272467102E-2</v>
      </c>
      <c r="D555" s="5">
        <f>'Stocks Returns'!C551</f>
        <v>8.7204128848550333E-3</v>
      </c>
      <c r="E555" s="5">
        <f>'Stocks Returns'!D551</f>
        <v>1.8553918812549197E-2</v>
      </c>
      <c r="F555" s="5">
        <f>'Stocks Returns'!E551</f>
        <v>1.9731489015459847E-2</v>
      </c>
      <c r="G555" s="5">
        <f t="shared" si="32"/>
        <v>2.2324921558429519E-2</v>
      </c>
      <c r="H555" s="5">
        <f t="shared" si="33"/>
        <v>-1.144264798170468E-3</v>
      </c>
      <c r="I555" s="5">
        <f t="shared" si="34"/>
        <v>7.6869509840005439E-3</v>
      </c>
      <c r="J555" s="5">
        <f t="shared" si="35"/>
        <v>1.2685886656630323E-2</v>
      </c>
    </row>
    <row r="556" spans="1:10" ht="15" customHeight="1" x14ac:dyDescent="0.2">
      <c r="A556" s="3">
        <f>'2_CVaR_t3'!A556</f>
        <v>43068</v>
      </c>
      <c r="B556" s="5">
        <f>'2_CVaR_t3'!D556-1</f>
        <v>-2.1675584410733251E-2</v>
      </c>
      <c r="C556" s="5">
        <f>'Stocks Returns'!B552</f>
        <v>5.0083472454090172E-2</v>
      </c>
      <c r="D556" s="5">
        <f>'Stocks Returns'!C552</f>
        <v>-3.0875088214537771E-2</v>
      </c>
      <c r="E556" s="5">
        <f>'Stocks Returns'!D552</f>
        <v>-4.415985868845218E-2</v>
      </c>
      <c r="F556" s="5">
        <f>'Stocks Returns'!E552</f>
        <v>1.1968880909634771E-2</v>
      </c>
      <c r="G556" s="5">
        <f t="shared" si="32"/>
        <v>7.2393685783165546E-2</v>
      </c>
      <c r="H556" s="5">
        <f t="shared" si="33"/>
        <v>1.2825184796153161E-3</v>
      </c>
      <c r="I556" s="5">
        <f t="shared" si="34"/>
        <v>-8.615712643297066E-3</v>
      </c>
      <c r="J556" s="5">
        <f t="shared" si="35"/>
        <v>3.4940251109437236E-2</v>
      </c>
    </row>
    <row r="557" spans="1:10" ht="15" customHeight="1" x14ac:dyDescent="0.2">
      <c r="A557" s="3">
        <f>'2_CVaR_t3'!A557</f>
        <v>43069</v>
      </c>
      <c r="B557" s="5">
        <f>'2_CVaR_t3'!D557-1</f>
        <v>1.484784970475217E-2</v>
      </c>
      <c r="C557" s="5">
        <f>'Stocks Returns'!B553</f>
        <v>7.9491255961843255E-3</v>
      </c>
      <c r="D557" s="5">
        <f>'Stocks Returns'!C553</f>
        <v>2.4849808847624333E-2</v>
      </c>
      <c r="E557" s="5">
        <f>'Stocks Returns'!D553</f>
        <v>4.7355047355046587E-3</v>
      </c>
      <c r="F557" s="5">
        <f>'Stocks Returns'!E553</f>
        <v>2.9568302779421352E-3</v>
      </c>
      <c r="G557" s="5">
        <f t="shared" si="32"/>
        <v>-6.5733931802031322E-3</v>
      </c>
      <c r="H557" s="5">
        <f t="shared" si="33"/>
        <v>2.8996329831365367E-3</v>
      </c>
      <c r="I557" s="5">
        <f t="shared" si="34"/>
        <v>-1.9479177065131147E-2</v>
      </c>
      <c r="J557" s="5">
        <f t="shared" si="35"/>
        <v>-1.2721574239243232E-2</v>
      </c>
    </row>
    <row r="558" spans="1:10" ht="15" customHeight="1" x14ac:dyDescent="0.2">
      <c r="A558" s="3">
        <f>'2_CVaR_t3'!A558</f>
        <v>43070</v>
      </c>
      <c r="B558" s="5">
        <f>'2_CVaR_t3'!D558-1</f>
        <v>-9.5332727322923194E-3</v>
      </c>
      <c r="C558" s="5">
        <f>'Stocks Returns'!B554</f>
        <v>2.3133543638275578E-2</v>
      </c>
      <c r="D558" s="5">
        <f>'Stocks Returns'!C554</f>
        <v>-1.6520117239541721E-2</v>
      </c>
      <c r="E558" s="5">
        <f>'Stocks Returns'!D554</f>
        <v>1.1495574203945758E-4</v>
      </c>
      <c r="F558" s="5">
        <f>'Stocks Returns'!E554</f>
        <v>1.6902515723270506E-2</v>
      </c>
      <c r="G558" s="5">
        <f t="shared" si="32"/>
        <v>3.3198618359110754E-2</v>
      </c>
      <c r="H558" s="5">
        <f t="shared" si="33"/>
        <v>-2.3507850865761969E-3</v>
      </c>
      <c r="I558" s="5">
        <f t="shared" si="34"/>
        <v>1.5792122385763108E-2</v>
      </c>
      <c r="J558" s="5">
        <f t="shared" si="35"/>
        <v>2.7024666722290949E-2</v>
      </c>
    </row>
    <row r="559" spans="1:10" ht="15" customHeight="1" x14ac:dyDescent="0.2">
      <c r="A559" s="3">
        <f>'2_CVaR_t3'!A559</f>
        <v>43073</v>
      </c>
      <c r="B559" s="5">
        <f>'2_CVaR_t3'!D559-1</f>
        <v>-1.7937228201226008E-2</v>
      </c>
      <c r="C559" s="5">
        <f>'Stocks Returns'!B555</f>
        <v>7.1428571428571397E-2</v>
      </c>
      <c r="D559" s="5">
        <f>'Stocks Returns'!C555</f>
        <v>-2.980222162015711E-2</v>
      </c>
      <c r="E559" s="5">
        <f>'Stocks Returns'!D555</f>
        <v>-8.0459770114942319E-3</v>
      </c>
      <c r="F559" s="5">
        <f>'Stocks Returns'!E555</f>
        <v>-8.6973328179358322E-3</v>
      </c>
      <c r="G559" s="5">
        <f t="shared" si="32"/>
        <v>8.9968770351438632E-2</v>
      </c>
      <c r="H559" s="5">
        <f t="shared" si="33"/>
        <v>-3.1828171736672968E-3</v>
      </c>
      <c r="I559" s="5">
        <f t="shared" si="34"/>
        <v>2.1381554028516329E-2</v>
      </c>
      <c r="J559" s="5">
        <f t="shared" si="35"/>
        <v>1.0318039573652665E-2</v>
      </c>
    </row>
    <row r="560" spans="1:10" ht="15" customHeight="1" x14ac:dyDescent="0.2">
      <c r="A560" s="3">
        <f>'2_CVaR_t3'!A560</f>
        <v>43074</v>
      </c>
      <c r="B560" s="5">
        <f>'2_CVaR_t3'!D560-1</f>
        <v>6.1491733475864674E-3</v>
      </c>
      <c r="C560" s="5">
        <f>'Stocks Returns'!B556</f>
        <v>-4.7482014388489313E-2</v>
      </c>
      <c r="D560" s="5">
        <f>'Stocks Returns'!C556</f>
        <v>1.0704644885041414E-2</v>
      </c>
      <c r="E560" s="5">
        <f>'Stocks Returns'!D556</f>
        <v>-1.0428736964078755E-3</v>
      </c>
      <c r="F560" s="5">
        <f>'Stocks Returns'!E556</f>
        <v>-1.1698186781049502E-3</v>
      </c>
      <c r="G560" s="5">
        <f t="shared" si="32"/>
        <v>-5.3232192236514722E-2</v>
      </c>
      <c r="H560" s="5">
        <f t="shared" si="33"/>
        <v>1.6411567124417267E-3</v>
      </c>
      <c r="I560" s="5">
        <f t="shared" si="34"/>
        <v>-1.1024975360398769E-2</v>
      </c>
      <c r="J560" s="5">
        <f t="shared" si="35"/>
        <v>-7.6431226979661098E-3</v>
      </c>
    </row>
    <row r="561" spans="1:10" ht="15" customHeight="1" x14ac:dyDescent="0.2">
      <c r="A561" s="3">
        <f>'2_CVaR_t3'!A561</f>
        <v>43075</v>
      </c>
      <c r="B561" s="5">
        <f>'2_CVaR_t3'!D561-1</f>
        <v>6.326929522836533E-3</v>
      </c>
      <c r="C561" s="5">
        <f>'Stocks Returns'!B557</f>
        <v>-2.114803625377637E-2</v>
      </c>
      <c r="D561" s="5">
        <f>'Stocks Returns'!C557</f>
        <v>1.0683367102597208E-2</v>
      </c>
      <c r="E561" s="5">
        <f>'Stocks Returns'!D557</f>
        <v>1.1599582415033893E-3</v>
      </c>
      <c r="F561" s="5">
        <f>'Stocks Returns'!E557</f>
        <v>-1.6591840718328976E-2</v>
      </c>
      <c r="G561" s="5">
        <f t="shared" si="32"/>
        <v>-2.7077475601757536E-2</v>
      </c>
      <c r="H561" s="5">
        <f t="shared" si="33"/>
        <v>1.3565413575098249E-3</v>
      </c>
      <c r="I561" s="5">
        <f t="shared" si="34"/>
        <v>-9.1129841096394045E-3</v>
      </c>
      <c r="J561" s="5">
        <f t="shared" si="35"/>
        <v>-2.3253249616451175E-2</v>
      </c>
    </row>
    <row r="562" spans="1:10" ht="15" customHeight="1" x14ac:dyDescent="0.2">
      <c r="A562" s="3">
        <f>'2_CVaR_t3'!A562</f>
        <v>43076</v>
      </c>
      <c r="B562" s="5">
        <f>'2_CVaR_t3'!D562-1</f>
        <v>9.8824367287428938E-3</v>
      </c>
      <c r="C562" s="5">
        <f>'Stocks Returns'!B558</f>
        <v>4.6296296296295392E-3</v>
      </c>
      <c r="D562" s="5">
        <f>'Stocks Returns'!C558</f>
        <v>1.5126663021687747E-2</v>
      </c>
      <c r="E562" s="5">
        <f>'Stocks Returns'!D558</f>
        <v>1.2513034410844615E-2</v>
      </c>
      <c r="F562" s="5">
        <f>'Stocks Returns'!E558</f>
        <v>3.1758634378720174E-3</v>
      </c>
      <c r="G562" s="5">
        <f t="shared" si="32"/>
        <v>-4.8854266677355544E-3</v>
      </c>
      <c r="H562" s="5">
        <f t="shared" si="33"/>
        <v>5.3251739165845365E-4</v>
      </c>
      <c r="I562" s="5">
        <f t="shared" si="34"/>
        <v>-3.5773494861943735E-3</v>
      </c>
      <c r="J562" s="5">
        <f t="shared" si="35"/>
        <v>-7.248049064878196E-3</v>
      </c>
    </row>
    <row r="563" spans="1:10" ht="15" customHeight="1" x14ac:dyDescent="0.2">
      <c r="A563" s="3">
        <f>'2_CVaR_t3'!A563</f>
        <v>43077</v>
      </c>
      <c r="B563" s="5">
        <f>'2_CVaR_t3'!D563-1</f>
        <v>6.2979581829627485E-3</v>
      </c>
      <c r="C563" s="5">
        <f>'Stocks Returns'!B559</f>
        <v>6.6564260112647045E-3</v>
      </c>
      <c r="D563" s="5">
        <f>'Stocks Returns'!C559</f>
        <v>1.0771992818671361E-2</v>
      </c>
      <c r="E563" s="5">
        <f>'Stocks Returns'!D559</f>
        <v>2.28859137201054E-4</v>
      </c>
      <c r="F563" s="5">
        <f>'Stocks Returns'!E559</f>
        <v>2.037989711119903E-2</v>
      </c>
      <c r="G563" s="5">
        <f t="shared" si="32"/>
        <v>7.5620334638440076E-4</v>
      </c>
      <c r="H563" s="5">
        <f t="shared" si="33"/>
        <v>1.4880867769548785E-3</v>
      </c>
      <c r="I563" s="5">
        <f t="shared" si="34"/>
        <v>-9.9966809541623021E-3</v>
      </c>
      <c r="J563" s="5">
        <f t="shared" si="35"/>
        <v>1.374914622173589E-2</v>
      </c>
    </row>
    <row r="564" spans="1:10" ht="15" customHeight="1" x14ac:dyDescent="0.2">
      <c r="A564" s="3">
        <f>'2_CVaR_t3'!A564</f>
        <v>43080</v>
      </c>
      <c r="B564" s="5">
        <f>'2_CVaR_t3'!D564-1</f>
        <v>-1.1702494746432812E-3</v>
      </c>
      <c r="C564" s="5">
        <f>'Stocks Returns'!B560</f>
        <v>5.5951169888097674E-3</v>
      </c>
      <c r="D564" s="5">
        <f>'Stocks Returns'!C560</f>
        <v>-2.0426287744226279E-3</v>
      </c>
      <c r="E564" s="5">
        <f>'Stocks Returns'!D560</f>
        <v>-2.2880677268044547E-4</v>
      </c>
      <c r="F564" s="5">
        <f>'Stocks Returns'!E560</f>
        <v>2.3269342641070168E-3</v>
      </c>
      <c r="G564" s="5">
        <f t="shared" si="32"/>
        <v>7.2263463525310484E-3</v>
      </c>
      <c r="H564" s="5">
        <f t="shared" si="33"/>
        <v>-2.6272973245460192E-4</v>
      </c>
      <c r="I564" s="5">
        <f t="shared" si="34"/>
        <v>1.7649678454203614E-3</v>
      </c>
      <c r="J564" s="5">
        <f t="shared" si="35"/>
        <v>3.599179094966222E-3</v>
      </c>
    </row>
    <row r="565" spans="1:10" ht="15" customHeight="1" x14ac:dyDescent="0.2">
      <c r="A565" s="3">
        <f>'2_CVaR_t3'!A565</f>
        <v>43081</v>
      </c>
      <c r="B565" s="5">
        <f>'2_CVaR_t3'!D565-1</f>
        <v>4.1262654945191102E-3</v>
      </c>
      <c r="C565" s="5">
        <f>'Stocks Returns'!B561</f>
        <v>-6.0698027314113334E-3</v>
      </c>
      <c r="D565" s="5">
        <f>'Stocks Returns'!C561</f>
        <v>9.7000978908960978E-3</v>
      </c>
      <c r="E565" s="5">
        <f>'Stocks Returns'!D561</f>
        <v>-1.7736583133081574E-2</v>
      </c>
      <c r="F565" s="5">
        <f>'Stocks Returns'!E561</f>
        <v>5.2234474753338755E-3</v>
      </c>
      <c r="G565" s="5">
        <f t="shared" si="32"/>
        <v>-9.7799417706414815E-3</v>
      </c>
      <c r="H565" s="5">
        <f t="shared" si="33"/>
        <v>3.6334543716179954E-3</v>
      </c>
      <c r="I565" s="5">
        <f t="shared" si="34"/>
        <v>-2.4408848110929734E-2</v>
      </c>
      <c r="J565" s="5">
        <f t="shared" si="35"/>
        <v>8.9082202767547507E-4</v>
      </c>
    </row>
    <row r="566" spans="1:10" ht="15" customHeight="1" x14ac:dyDescent="0.2">
      <c r="A566" s="3">
        <f>'2_CVaR_t3'!A566</f>
        <v>43082</v>
      </c>
      <c r="B566" s="5">
        <f>'2_CVaR_t3'!D566-1</f>
        <v>-1.6982064781490003E-4</v>
      </c>
      <c r="C566" s="5">
        <f>'Stocks Returns'!B562</f>
        <v>7.1246819338421918E-3</v>
      </c>
      <c r="D566" s="5">
        <f>'Stocks Returns'!C562</f>
        <v>-1.3220518244314583E-3</v>
      </c>
      <c r="E566" s="5">
        <f>'Stocks Returns'!D562</f>
        <v>6.5237651444547406E-3</v>
      </c>
      <c r="F566" s="5">
        <f>'Stocks Returns'!E562</f>
        <v>-5.388760585065433E-3</v>
      </c>
      <c r="G566" s="5">
        <f t="shared" si="32"/>
        <v>7.7470103587131203E-3</v>
      </c>
      <c r="H566" s="5">
        <f t="shared" si="33"/>
        <v>-1.0242419325763859E-3</v>
      </c>
      <c r="I566" s="5">
        <f t="shared" si="34"/>
        <v>6.8806604415867657E-3</v>
      </c>
      <c r="J566" s="5">
        <f t="shared" si="35"/>
        <v>-5.1751880755174203E-3</v>
      </c>
    </row>
    <row r="567" spans="1:10" ht="15" customHeight="1" x14ac:dyDescent="0.2">
      <c r="A567" s="3">
        <f>'2_CVaR_t3'!A567</f>
        <v>43083</v>
      </c>
      <c r="B567" s="5">
        <f>'2_CVaR_t3'!D567-1</f>
        <v>-2.8905205356700714E-3</v>
      </c>
      <c r="C567" s="5">
        <f>'Stocks Returns'!B563</f>
        <v>1.2632642748862999E-2</v>
      </c>
      <c r="D567" s="5">
        <f>'Stocks Returns'!C563</f>
        <v>-3.4418850939899048E-3</v>
      </c>
      <c r="E567" s="5">
        <f>'Stocks Returns'!D563</f>
        <v>-1.0763888888889017E-2</v>
      </c>
      <c r="F567" s="5">
        <f>'Stocks Returns'!E563</f>
        <v>1.2190402476780271E-2</v>
      </c>
      <c r="G567" s="5">
        <f t="shared" si="32"/>
        <v>1.5998711255563864E-2</v>
      </c>
      <c r="H567" s="5">
        <f t="shared" si="33"/>
        <v>8.8651615665995449E-4</v>
      </c>
      <c r="I567" s="5">
        <f t="shared" si="34"/>
        <v>-5.9554451501643716E-3</v>
      </c>
      <c r="J567" s="5">
        <f t="shared" si="35"/>
        <v>1.528307001900355E-2</v>
      </c>
    </row>
    <row r="568" spans="1:10" ht="15" customHeight="1" x14ac:dyDescent="0.2">
      <c r="A568" s="3">
        <f>'2_CVaR_t3'!A568</f>
        <v>43084</v>
      </c>
      <c r="B568" s="5">
        <f>'2_CVaR_t3'!D568-1</f>
        <v>5.9463577413922941E-3</v>
      </c>
      <c r="C568" s="5">
        <f>'Stocks Returns'!B564</f>
        <v>4.9900199600798389E-2</v>
      </c>
      <c r="D568" s="5">
        <f>'Stocks Returns'!C564</f>
        <v>7.9702444208287204E-3</v>
      </c>
      <c r="E568" s="5">
        <f>'Stocks Returns'!D564</f>
        <v>1.4976014976014973E-2</v>
      </c>
      <c r="F568" s="5">
        <f>'Stocks Returns'!E564</f>
        <v>-2.67635251385967E-3</v>
      </c>
      <c r="G568" s="5">
        <f t="shared" si="32"/>
        <v>4.4354554898975405E-2</v>
      </c>
      <c r="H568" s="5">
        <f t="shared" si="33"/>
        <v>-7.927817885077567E-4</v>
      </c>
      <c r="I568" s="5">
        <f t="shared" si="34"/>
        <v>5.3257556808625171E-3</v>
      </c>
      <c r="J568" s="5">
        <f t="shared" si="35"/>
        <v>-8.9350333013131569E-3</v>
      </c>
    </row>
    <row r="569" spans="1:10" ht="15" customHeight="1" x14ac:dyDescent="0.2">
      <c r="A569" s="3">
        <f>'2_CVaR_t3'!A569</f>
        <v>43087</v>
      </c>
      <c r="B569" s="5">
        <f>'2_CVaR_t3'!D569-1</f>
        <v>8.667890249740573E-4</v>
      </c>
      <c r="C569" s="5">
        <f>'Stocks Returns'!B565</f>
        <v>2.8517110266159662E-2</v>
      </c>
      <c r="D569" s="5">
        <f>'Stocks Returns'!C565</f>
        <v>-2.3721665788085655E-3</v>
      </c>
      <c r="E569" s="5">
        <f>'Stocks Returns'!D565</f>
        <v>2.5590778097982714E-2</v>
      </c>
      <c r="F569" s="5">
        <f>'Stocks Returns'!E565</f>
        <v>3.2585777266629368E-3</v>
      </c>
      <c r="G569" s="5">
        <f t="shared" si="32"/>
        <v>2.8094050509430799E-2</v>
      </c>
      <c r="H569" s="5">
        <f t="shared" si="33"/>
        <v>-3.6100460910795957E-3</v>
      </c>
      <c r="I569" s="5">
        <f t="shared" si="34"/>
        <v>2.4251595781394058E-2</v>
      </c>
      <c r="J569" s="5">
        <f t="shared" si="35"/>
        <v>2.3751906733160463E-3</v>
      </c>
    </row>
    <row r="570" spans="1:10" ht="15" customHeight="1" x14ac:dyDescent="0.2">
      <c r="A570" s="3">
        <f>'2_CVaR_t3'!A570</f>
        <v>43088</v>
      </c>
      <c r="B570" s="5">
        <f>'2_CVaR_t3'!D570-1</f>
        <v>-6.5634927824451683E-3</v>
      </c>
      <c r="C570" s="5">
        <f>'Stocks Returns'!B566</f>
        <v>1.70979667282809E-2</v>
      </c>
      <c r="D570" s="5">
        <f>'Stocks Returns'!C566</f>
        <v>-1.2417437252311703E-2</v>
      </c>
      <c r="E570" s="5">
        <f>'Stocks Returns'!D566</f>
        <v>6.9686411149825211E-3</v>
      </c>
      <c r="F570" s="5">
        <f>'Stocks Returns'!E566</f>
        <v>6.4959877722583492E-3</v>
      </c>
      <c r="G570" s="5">
        <f t="shared" si="32"/>
        <v>2.4168111975643669E-2</v>
      </c>
      <c r="H570" s="5">
        <f t="shared" si="33"/>
        <v>-2.6476970781631869E-3</v>
      </c>
      <c r="I570" s="5">
        <f t="shared" si="34"/>
        <v>1.7786720078132548E-2</v>
      </c>
      <c r="J570" s="5">
        <f t="shared" si="35"/>
        <v>1.3475462601845038E-2</v>
      </c>
    </row>
    <row r="571" spans="1:10" ht="15" customHeight="1" x14ac:dyDescent="0.2">
      <c r="A571" s="3">
        <f>'2_CVaR_t3'!A571</f>
        <v>43089</v>
      </c>
      <c r="B571" s="5">
        <f>'2_CVaR_t3'!D571-1</f>
        <v>5.3705170117201995E-4</v>
      </c>
      <c r="C571" s="5">
        <f>'Stocks Returns'!B567</f>
        <v>1.6356201726487996E-2</v>
      </c>
      <c r="D571" s="5">
        <f>'Stocks Returns'!C567</f>
        <v>-1.7834849295517152E-4</v>
      </c>
      <c r="E571" s="5">
        <f>'Stocks Returns'!D567</f>
        <v>7.0320348253152254E-3</v>
      </c>
      <c r="F571" s="5">
        <f>'Stocks Returns'!E567</f>
        <v>2.9802581624905011E-2</v>
      </c>
      <c r="G571" s="5">
        <f t="shared" si="32"/>
        <v>1.6265671667661314E-2</v>
      </c>
      <c r="H571" s="5">
        <f t="shared" si="33"/>
        <v>-9.2773737312038039E-4</v>
      </c>
      <c r="I571" s="5">
        <f t="shared" si="34"/>
        <v>6.2323613595403355E-3</v>
      </c>
      <c r="J571" s="5">
        <f t="shared" si="35"/>
        <v>2.9268128717247554E-2</v>
      </c>
    </row>
    <row r="572" spans="1:10" ht="15" customHeight="1" x14ac:dyDescent="0.2">
      <c r="A572" s="3">
        <f>'2_CVaR_t3'!A572</f>
        <v>43090</v>
      </c>
      <c r="B572" s="5">
        <f>'2_CVaR_t3'!D572-1</f>
        <v>8.0611016544462899E-4</v>
      </c>
      <c r="C572" s="5">
        <f>'Stocks Returns'!B568</f>
        <v>4.425569959767528E-2</v>
      </c>
      <c r="D572" s="5">
        <f>'Stocks Returns'!C568</f>
        <v>2.5865144488048664E-3</v>
      </c>
      <c r="E572" s="5">
        <f>'Stocks Returns'!D568</f>
        <v>-8.4238528042562821E-3</v>
      </c>
      <c r="F572" s="5">
        <f>'Stocks Returns'!E568</f>
        <v>3.133640552995387E-2</v>
      </c>
      <c r="G572" s="5">
        <f t="shared" si="32"/>
        <v>4.3893832558215155E-2</v>
      </c>
      <c r="H572" s="5">
        <f t="shared" si="33"/>
        <v>1.4385278673831998E-3</v>
      </c>
      <c r="I572" s="5">
        <f t="shared" si="34"/>
        <v>-9.6637537249873486E-3</v>
      </c>
      <c r="J572" s="5">
        <f t="shared" si="35"/>
        <v>3.0517229970068428E-2</v>
      </c>
    </row>
    <row r="573" spans="1:10" ht="15" customHeight="1" x14ac:dyDescent="0.2">
      <c r="A573" s="3">
        <f>'2_CVaR_t3'!A573</f>
        <v>43091</v>
      </c>
      <c r="B573" s="5">
        <f>'2_CVaR_t3'!D573-1</f>
        <v>9.567096808413833E-4</v>
      </c>
      <c r="C573" s="5">
        <f>'Stocks Returns'!B569</f>
        <v>1.5839041095890405E-2</v>
      </c>
      <c r="D573" s="5">
        <f>'Stocks Returns'!C569</f>
        <v>2.4908815941642182E-3</v>
      </c>
      <c r="E573" s="5">
        <f>'Stocks Returns'!D569</f>
        <v>-6.0362173038228661E-3</v>
      </c>
      <c r="F573" s="5">
        <f>'Stocks Returns'!E569</f>
        <v>-8.0428954423592547E-3</v>
      </c>
      <c r="G573" s="5">
        <f t="shared" si="32"/>
        <v>1.5325299191972525E-2</v>
      </c>
      <c r="H573" s="5">
        <f t="shared" si="33"/>
        <v>1.1197887788994042E-3</v>
      </c>
      <c r="I573" s="5">
        <f t="shared" si="34"/>
        <v>-7.5225257908796434E-3</v>
      </c>
      <c r="J573" s="5">
        <f t="shared" si="35"/>
        <v>-9.0214381998682137E-3</v>
      </c>
    </row>
    <row r="574" spans="1:10" ht="15" customHeight="1" x14ac:dyDescent="0.2">
      <c r="A574" s="3">
        <f>'2_CVaR_t3'!A574</f>
        <v>43094</v>
      </c>
      <c r="B574" s="5">
        <f>'2_CVaR_t3'!D574-1</f>
        <v>3.3619452249000759E-5</v>
      </c>
      <c r="C574" s="5">
        <f>'Stocks Returns'!B570</f>
        <v>0</v>
      </c>
      <c r="D574" s="5">
        <f>'Stocks Returns'!C570</f>
        <v>0</v>
      </c>
      <c r="E574" s="5">
        <f>'Stocks Returns'!D570</f>
        <v>0</v>
      </c>
      <c r="F574" s="5">
        <f>'Stocks Returns'!E570</f>
        <v>0</v>
      </c>
      <c r="G574" s="5">
        <f t="shared" si="32"/>
        <v>4.1716549628461653E-4</v>
      </c>
      <c r="H574" s="5">
        <f t="shared" si="33"/>
        <v>-3.5772302638354477E-6</v>
      </c>
      <c r="I574" s="5">
        <f t="shared" si="34"/>
        <v>2.403114536009206E-5</v>
      </c>
      <c r="J574" s="5">
        <f t="shared" si="35"/>
        <v>-1.7115738437369847E-6</v>
      </c>
    </row>
    <row r="575" spans="1:10" ht="15" customHeight="1" x14ac:dyDescent="0.2">
      <c r="A575" s="3">
        <f>'2_CVaR_t3'!A575</f>
        <v>43095</v>
      </c>
      <c r="B575" s="5">
        <f>'2_CVaR_t3'!D575-1</f>
        <v>1.2954604127466407E-3</v>
      </c>
      <c r="C575" s="5">
        <f>'Stocks Returns'!B571</f>
        <v>-6.7425200168562682E-3</v>
      </c>
      <c r="D575" s="5">
        <f>'Stocks Returns'!C571</f>
        <v>2.6621705563936171E-3</v>
      </c>
      <c r="E575" s="5">
        <f>'Stocks Returns'!D571</f>
        <v>-3.2613585245164778E-3</v>
      </c>
      <c r="F575" s="5">
        <f>'Stocks Returns'!E571</f>
        <v>1.3153153153153019E-2</v>
      </c>
      <c r="G575" s="5">
        <f t="shared" si="32"/>
        <v>-7.5978813566504053E-3</v>
      </c>
      <c r="H575" s="5">
        <f t="shared" si="33"/>
        <v>7.8923416077010793E-4</v>
      </c>
      <c r="I575" s="5">
        <f t="shared" si="34"/>
        <v>-5.3019233995830299E-3</v>
      </c>
      <c r="J575" s="5">
        <f t="shared" si="35"/>
        <v>1.181613809449202E-2</v>
      </c>
    </row>
    <row r="576" spans="1:10" ht="15" customHeight="1" x14ac:dyDescent="0.2">
      <c r="A576" s="3">
        <f>'2_CVaR_t3'!A576</f>
        <v>43096</v>
      </c>
      <c r="B576" s="5">
        <f>'2_CVaR_t3'!D576-1</f>
        <v>5.0941957727226317E-3</v>
      </c>
      <c r="C576" s="5">
        <f>'Stocks Returns'!B572</f>
        <v>-2.2061943148069529E-2</v>
      </c>
      <c r="D576" s="5">
        <f>'Stocks Returns'!C572</f>
        <v>9.1158509602620175E-3</v>
      </c>
      <c r="E576" s="5">
        <f>'Stocks Returns'!D572</f>
        <v>-2.5950581067357703E-3</v>
      </c>
      <c r="F576" s="5">
        <f>'Stocks Returns'!E572</f>
        <v>-1.1381824648763916E-2</v>
      </c>
      <c r="G576" s="5">
        <f t="shared" si="32"/>
        <v>-2.6748209364199527E-2</v>
      </c>
      <c r="H576" s="5">
        <f t="shared" si="33"/>
        <v>1.6152633912715781E-3</v>
      </c>
      <c r="I576" s="5">
        <f t="shared" si="34"/>
        <v>-1.0851029005527668E-2</v>
      </c>
      <c r="J576" s="5">
        <f t="shared" si="35"/>
        <v>-1.6738731851419063E-2</v>
      </c>
    </row>
    <row r="577" spans="1:10" ht="15" customHeight="1" x14ac:dyDescent="0.2">
      <c r="A577" s="3">
        <f>'2_CVaR_t3'!A577</f>
        <v>43097</v>
      </c>
      <c r="B577" s="5">
        <f>'2_CVaR_t3'!D577-1</f>
        <v>1.9164185096525177E-3</v>
      </c>
      <c r="C577" s="5">
        <f>'Stocks Returns'!B573</f>
        <v>-2.1691973969631184E-2</v>
      </c>
      <c r="D577" s="5">
        <f>'Stocks Returns'!C573</f>
        <v>2.8942290826170503E-3</v>
      </c>
      <c r="E577" s="5">
        <f>'Stocks Returns'!D573</f>
        <v>2.3755656108597201E-3</v>
      </c>
      <c r="F577" s="5">
        <f>'Stocks Returns'!E573</f>
        <v>-7.3754272351143069E-3</v>
      </c>
      <c r="G577" s="5">
        <f t="shared" si="32"/>
        <v>-2.3173551977872579E-2</v>
      </c>
      <c r="H577" s="5">
        <f t="shared" si="33"/>
        <v>1.0137191560131119E-4</v>
      </c>
      <c r="I577" s="5">
        <f t="shared" si="34"/>
        <v>-6.8099704511416243E-4</v>
      </c>
      <c r="J577" s="5">
        <f t="shared" si="35"/>
        <v>-9.3695516575392681E-3</v>
      </c>
    </row>
    <row r="578" spans="1:10" ht="15" customHeight="1" x14ac:dyDescent="0.2">
      <c r="A578" s="3">
        <f>'2_CVaR_t3'!A578</f>
        <v>43098</v>
      </c>
      <c r="B578" s="5">
        <f>'2_CVaR_t3'!D578-1</f>
        <v>-2.3502602181896259E-3</v>
      </c>
      <c r="C578" s="5">
        <f>'Stocks Returns'!B574</f>
        <v>-7.5388026607539071E-3</v>
      </c>
      <c r="D578" s="5">
        <f>'Stocks Returns'!C574</f>
        <v>-2.8858766943593572E-3</v>
      </c>
      <c r="E578" s="5">
        <f>'Stocks Returns'!D574</f>
        <v>-8.238347816273639E-3</v>
      </c>
      <c r="F578" s="5">
        <f>'Stocks Returns'!E574</f>
        <v>-5.2555273649872447E-3</v>
      </c>
      <c r="G578" s="5">
        <f t="shared" si="32"/>
        <v>-4.7175696555025754E-3</v>
      </c>
      <c r="H578" s="5">
        <f t="shared" si="33"/>
        <v>6.4215382195968555E-4</v>
      </c>
      <c r="I578" s="5">
        <f t="shared" si="34"/>
        <v>-4.3138659526054737E-3</v>
      </c>
      <c r="J578" s="5">
        <f t="shared" si="35"/>
        <v>-2.734573301105651E-3</v>
      </c>
    </row>
    <row r="579" spans="1:10" ht="15" customHeight="1" x14ac:dyDescent="0.2">
      <c r="A579" s="3">
        <f>'2_CVaR_t3'!A579</f>
        <v>43101</v>
      </c>
      <c r="B579" s="5">
        <f>'2_CVaR_t3'!D579-1</f>
        <v>3.3619452249000759E-5</v>
      </c>
      <c r="C579" s="5">
        <f>'Stocks Returns'!B575</f>
        <v>0</v>
      </c>
      <c r="D579" s="5">
        <f>'Stocks Returns'!C575</f>
        <v>0</v>
      </c>
      <c r="E579" s="5">
        <f>'Stocks Returns'!D575</f>
        <v>0</v>
      </c>
      <c r="F579" s="5">
        <f>'Stocks Returns'!E575</f>
        <v>0</v>
      </c>
      <c r="G579" s="5">
        <f t="shared" si="32"/>
        <v>4.1716549628461653E-4</v>
      </c>
      <c r="H579" s="5">
        <f t="shared" si="33"/>
        <v>-3.5772302638354477E-6</v>
      </c>
      <c r="I579" s="5">
        <f t="shared" si="34"/>
        <v>2.403114536009206E-5</v>
      </c>
      <c r="J579" s="5">
        <f t="shared" si="35"/>
        <v>-1.7115738437369847E-6</v>
      </c>
    </row>
    <row r="580" spans="1:10" ht="15" customHeight="1" x14ac:dyDescent="0.2">
      <c r="A580" s="3">
        <f>'2_CVaR_t3'!A580</f>
        <v>43102</v>
      </c>
      <c r="B580" s="5">
        <f>'2_CVaR_t3'!D580-1</f>
        <v>5.0092397878016559E-3</v>
      </c>
      <c r="C580" s="5">
        <f>'Stocks Returns'!B576</f>
        <v>3.2618409294012496E-2</v>
      </c>
      <c r="D580" s="5">
        <f>'Stocks Returns'!C576</f>
        <v>4.2974916681284281E-3</v>
      </c>
      <c r="E580" s="5">
        <f>'Stocks Returns'!D576</f>
        <v>2.8789258079198854E-2</v>
      </c>
      <c r="F580" s="5">
        <f>'Stocks Returns'!E576</f>
        <v>7.8338495172163292E-3</v>
      </c>
      <c r="G580" s="5">
        <f t="shared" si="32"/>
        <v>2.8017818510906015E-2</v>
      </c>
      <c r="H580" s="5">
        <f t="shared" si="33"/>
        <v>-3.0772375288199818E-3</v>
      </c>
      <c r="I580" s="5">
        <f t="shared" si="34"/>
        <v>2.0672290267063853E-2</v>
      </c>
      <c r="J580" s="5">
        <f t="shared" si="35"/>
        <v>2.5668443119383497E-3</v>
      </c>
    </row>
    <row r="581" spans="1:10" ht="15" customHeight="1" x14ac:dyDescent="0.2">
      <c r="A581" s="3">
        <f>'2_CVaR_t3'!A581</f>
        <v>43103</v>
      </c>
      <c r="B581" s="5">
        <f>'2_CVaR_t3'!D581-1</f>
        <v>7.1029451327619952E-3</v>
      </c>
      <c r="C581" s="5">
        <f>'Stocks Returns'!B577</f>
        <v>-2.1202942449156104E-2</v>
      </c>
      <c r="D581" s="5">
        <f>'Stocks Returns'!C577</f>
        <v>9.9554624050302021E-3</v>
      </c>
      <c r="E581" s="5">
        <f>'Stocks Returns'!D577</f>
        <v>1.5042583784979469E-2</v>
      </c>
      <c r="F581" s="5">
        <f>'Stocks Returns'!E577</f>
        <v>1.8438177874186668E-2</v>
      </c>
      <c r="G581" s="5">
        <f t="shared" si="32"/>
        <v>-2.7914969080131101E-2</v>
      </c>
      <c r="H581" s="5">
        <f t="shared" si="33"/>
        <v>-5.2099466309192891E-4</v>
      </c>
      <c r="I581" s="5">
        <f t="shared" si="34"/>
        <v>3.4999420103774687E-3</v>
      </c>
      <c r="J581" s="5">
        <f t="shared" si="35"/>
        <v>1.0955574878991093E-2</v>
      </c>
    </row>
    <row r="582" spans="1:10" ht="15" customHeight="1" x14ac:dyDescent="0.2">
      <c r="A582" s="3">
        <f>'2_CVaR_t3'!A582</f>
        <v>43104</v>
      </c>
      <c r="B582" s="5">
        <f>'2_CVaR_t3'!D582-1</f>
        <v>2.3959055126945294E-3</v>
      </c>
      <c r="C582" s="5">
        <f>'Stocks Returns'!B578</f>
        <v>-2.1662245800176949E-2</v>
      </c>
      <c r="D582" s="5">
        <f>'Stocks Returns'!C578</f>
        <v>3.7181150021616816E-3</v>
      </c>
      <c r="E582" s="5">
        <f>'Stocks Returns'!D578</f>
        <v>2.397297591805625E-3</v>
      </c>
      <c r="F582" s="5">
        <f>'Stocks Returns'!E578</f>
        <v>1.1537096201633013E-2</v>
      </c>
      <c r="G582" s="5">
        <f t="shared" ref="G582:G645" si="36">C582-($P$11+$O$11*$B582)</f>
        <v>-2.3627371337800573E-2</v>
      </c>
      <c r="H582" s="5">
        <f t="shared" ref="H582:H645" si="37">D582-($P$12+$O$12*$B582)</f>
        <v>2.14919962254311E-4</v>
      </c>
      <c r="I582" s="5">
        <f t="shared" ref="I582:I645" si="38">E582-($P$13+$O$13*$B582)</f>
        <v>-1.4437909983528825E-3</v>
      </c>
      <c r="J582" s="5">
        <f t="shared" ref="J582:J645" si="39">F582-($P$14+$O$14*$B582)</f>
        <v>9.0355697482626621E-3</v>
      </c>
    </row>
    <row r="583" spans="1:10" ht="15" customHeight="1" x14ac:dyDescent="0.2">
      <c r="A583" s="3">
        <f>'2_CVaR_t3'!A583</f>
        <v>43105</v>
      </c>
      <c r="B583" s="5">
        <f>'2_CVaR_t3'!D583-1</f>
        <v>1.4170281884850144E-2</v>
      </c>
      <c r="C583" s="5">
        <f>'Stocks Returns'!B579</f>
        <v>-5.8743786714866575E-3</v>
      </c>
      <c r="D583" s="5">
        <f>'Stocks Returns'!C579</f>
        <v>2.3949000689179822E-2</v>
      </c>
      <c r="E583" s="5">
        <f>'Stocks Returns'!D579</f>
        <v>2.9351016414829179E-3</v>
      </c>
      <c r="F583" s="5">
        <f>'Stocks Returns'!E579</f>
        <v>-1.9301631865239477E-3</v>
      </c>
      <c r="G583" s="5">
        <f t="shared" si="36"/>
        <v>-1.9713591658094821E-2</v>
      </c>
      <c r="H583" s="5">
        <f t="shared" si="37"/>
        <v>3.0026102888975163E-3</v>
      </c>
      <c r="I583" s="5">
        <f t="shared" si="38"/>
        <v>-2.0170958812777206E-2</v>
      </c>
      <c r="J583" s="5">
        <f t="shared" si="39"/>
        <v>-1.6891552882159704E-2</v>
      </c>
    </row>
    <row r="584" spans="1:10" ht="15" customHeight="1" x14ac:dyDescent="0.2">
      <c r="A584" s="3">
        <f>'2_CVaR_t3'!A584</f>
        <v>43108</v>
      </c>
      <c r="B584" s="5">
        <f>'2_CVaR_t3'!D584-1</f>
        <v>2.7114041425218005E-3</v>
      </c>
      <c r="C584" s="5">
        <f>'Stocks Returns'!B580</f>
        <v>1.6818181818181843E-2</v>
      </c>
      <c r="D584" s="5">
        <f>'Stocks Returns'!C580</f>
        <v>4.0383644623926962E-3</v>
      </c>
      <c r="E584" s="5">
        <f>'Stocks Returns'!D580</f>
        <v>3.9020160416214367E-3</v>
      </c>
      <c r="F584" s="5">
        <f>'Stocks Returns'!E580</f>
        <v>1.0196905766526099E-2</v>
      </c>
      <c r="G584" s="5">
        <f t="shared" si="36"/>
        <v>1.4534885856733216E-2</v>
      </c>
      <c r="H584" s="5">
        <f t="shared" si="37"/>
        <v>6.7772758571805862E-5</v>
      </c>
      <c r="I584" s="5">
        <f t="shared" si="38"/>
        <v>-4.5528436601885176E-4</v>
      </c>
      <c r="J584" s="5">
        <f t="shared" si="39"/>
        <v>7.3615128172565495E-3</v>
      </c>
    </row>
    <row r="585" spans="1:10" ht="15" customHeight="1" x14ac:dyDescent="0.2">
      <c r="A585" s="3">
        <f>'2_CVaR_t3'!A585</f>
        <v>43109</v>
      </c>
      <c r="B585" s="5">
        <f>'2_CVaR_t3'!D585-1</f>
        <v>-1.1861155629563358E-3</v>
      </c>
      <c r="C585" s="5">
        <f>'Stocks Returns'!B581</f>
        <v>-3.2185963343764112E-2</v>
      </c>
      <c r="D585" s="5">
        <f>'Stocks Returns'!C581</f>
        <v>-1.9272666331490163E-3</v>
      </c>
      <c r="E585" s="5">
        <f>'Stocks Returns'!D581</f>
        <v>-1.1876484560570111E-3</v>
      </c>
      <c r="F585" s="5">
        <f>'Stocks Returns'!E581</f>
        <v>8.1796032022276588E-3</v>
      </c>
      <c r="G585" s="5">
        <f t="shared" si="36"/>
        <v>-3.0538733530070122E-2</v>
      </c>
      <c r="H585" s="5">
        <f t="shared" si="37"/>
        <v>-1.2386271335968575E-4</v>
      </c>
      <c r="I585" s="5">
        <f t="shared" si="38"/>
        <v>8.3208590167528716E-4</v>
      </c>
      <c r="J585" s="5">
        <f t="shared" si="39"/>
        <v>9.4686378217195659E-3</v>
      </c>
    </row>
    <row r="586" spans="1:10" ht="15" customHeight="1" x14ac:dyDescent="0.2">
      <c r="A586" s="3">
        <f>'2_CVaR_t3'!A586</f>
        <v>43110</v>
      </c>
      <c r="B586" s="5">
        <f>'2_CVaR_t3'!D586-1</f>
        <v>-2.0542662587748062E-3</v>
      </c>
      <c r="C586" s="5">
        <f>'Stocks Returns'!B582</f>
        <v>5.4503464203233154E-2</v>
      </c>
      <c r="D586" s="5">
        <f>'Stocks Returns'!C582</f>
        <v>-1.0914280916799468E-3</v>
      </c>
      <c r="E586" s="5">
        <f>'Stocks Returns'!D582</f>
        <v>-1.6863041833315329E-2</v>
      </c>
      <c r="F586" s="5">
        <f>'Stocks Returns'!E582</f>
        <v>-4.833419644398429E-3</v>
      </c>
      <c r="G586" s="5">
        <f t="shared" si="36"/>
        <v>5.7026196629993184E-2</v>
      </c>
      <c r="H586" s="5">
        <f t="shared" si="37"/>
        <v>1.9981010300536986E-3</v>
      </c>
      <c r="I586" s="5">
        <f t="shared" si="38"/>
        <v>-1.342285868066472E-2</v>
      </c>
      <c r="J586" s="5">
        <f t="shared" si="39"/>
        <v>-2.6256918727871337E-3</v>
      </c>
    </row>
    <row r="587" spans="1:10" ht="15" customHeight="1" x14ac:dyDescent="0.2">
      <c r="A587" s="3">
        <f>'2_CVaR_t3'!A587</f>
        <v>43111</v>
      </c>
      <c r="B587" s="5">
        <f>'2_CVaR_t3'!D587-1</f>
        <v>5.3244114166479672E-3</v>
      </c>
      <c r="C587" s="5">
        <f>'Stocks Returns'!B583</f>
        <v>5.1686377573368469E-2</v>
      </c>
      <c r="D587" s="5">
        <f>'Stocks Returns'!C583</f>
        <v>7.2281055639602521E-3</v>
      </c>
      <c r="E587" s="5">
        <f>'Stocks Returns'!D583</f>
        <v>1.2754260582737764E-2</v>
      </c>
      <c r="F587" s="5">
        <f>'Stocks Returns'!E583</f>
        <v>2.653946227233317E-2</v>
      </c>
      <c r="G587" s="5">
        <f t="shared" si="36"/>
        <v>4.676794613661938E-2</v>
      </c>
      <c r="H587" s="5">
        <f t="shared" si="37"/>
        <v>-6.1353586003524627E-4</v>
      </c>
      <c r="I587" s="5">
        <f t="shared" si="38"/>
        <v>4.1216159848286998E-3</v>
      </c>
      <c r="J587" s="5">
        <f t="shared" si="39"/>
        <v>2.0938936609652986E-2</v>
      </c>
    </row>
    <row r="588" spans="1:10" ht="15" customHeight="1" x14ac:dyDescent="0.2">
      <c r="A588" s="3">
        <f>'2_CVaR_t3'!A588</f>
        <v>43112</v>
      </c>
      <c r="B588" s="5">
        <f>'2_CVaR_t3'!D588-1</f>
        <v>2.4889731987756125E-3</v>
      </c>
      <c r="C588" s="5">
        <f>'Stocks Returns'!B584</f>
        <v>1.3327780091628272E-2</v>
      </c>
      <c r="D588" s="5">
        <f>'Stocks Returns'!C584</f>
        <v>2.0861148197597323E-3</v>
      </c>
      <c r="E588" s="5">
        <f>'Stocks Returns'!D584</f>
        <v>1.4439257409618822E-2</v>
      </c>
      <c r="F588" s="5">
        <f>'Stocks Returns'!E584</f>
        <v>1.4700912470429151E-2</v>
      </c>
      <c r="G588" s="5">
        <f t="shared" si="36"/>
        <v>1.1268798726037843E-2</v>
      </c>
      <c r="H588" s="5">
        <f t="shared" si="37"/>
        <v>-1.5549557032084171E-3</v>
      </c>
      <c r="I588" s="5">
        <f t="shared" si="38"/>
        <v>1.0445893548385311E-2</v>
      </c>
      <c r="J588" s="5">
        <f t="shared" si="39"/>
        <v>1.2100900067213791E-2</v>
      </c>
    </row>
    <row r="589" spans="1:10" ht="15" customHeight="1" x14ac:dyDescent="0.2">
      <c r="A589" s="3">
        <f>'2_CVaR_t3'!A589</f>
        <v>43115</v>
      </c>
      <c r="B589" s="5">
        <f>'2_CVaR_t3'!D589-1</f>
        <v>3.3619452249000759E-5</v>
      </c>
      <c r="C589" s="5">
        <f>'Stocks Returns'!B585</f>
        <v>0</v>
      </c>
      <c r="D589" s="5">
        <f>'Stocks Returns'!C585</f>
        <v>0</v>
      </c>
      <c r="E589" s="5">
        <f>'Stocks Returns'!D585</f>
        <v>0</v>
      </c>
      <c r="F589" s="5">
        <f>'Stocks Returns'!E585</f>
        <v>0</v>
      </c>
      <c r="G589" s="5">
        <f t="shared" si="36"/>
        <v>4.1716549628461653E-4</v>
      </c>
      <c r="H589" s="5">
        <f t="shared" si="37"/>
        <v>-3.5772302638354477E-6</v>
      </c>
      <c r="I589" s="5">
        <f t="shared" si="38"/>
        <v>2.403114536009206E-5</v>
      </c>
      <c r="J589" s="5">
        <f t="shared" si="39"/>
        <v>-1.7115738437369847E-6</v>
      </c>
    </row>
    <row r="590" spans="1:10" ht="15" customHeight="1" x14ac:dyDescent="0.2">
      <c r="A590" s="3">
        <f>'2_CVaR_t3'!A590</f>
        <v>43116</v>
      </c>
      <c r="B590" s="5">
        <f>'2_CVaR_t3'!D590-1</f>
        <v>1.3802110163099179E-3</v>
      </c>
      <c r="C590" s="5">
        <f>'Stocks Returns'!B586</f>
        <v>8.2203041512536323E-3</v>
      </c>
      <c r="D590" s="5">
        <f>'Stocks Returns'!C586</f>
        <v>2.4981264051959773E-3</v>
      </c>
      <c r="E590" s="5">
        <f>'Stocks Returns'!D586</f>
        <v>-1.1772260273972268E-3</v>
      </c>
      <c r="F590" s="5">
        <f>'Stocks Returns'!E586</f>
        <v>-2.014987510407984E-2</v>
      </c>
      <c r="G590" s="5">
        <f t="shared" si="36"/>
        <v>7.2794744990617027E-3</v>
      </c>
      <c r="H590" s="5">
        <f t="shared" si="37"/>
        <v>4.9963590053617862E-4</v>
      </c>
      <c r="I590" s="5">
        <f t="shared" si="38"/>
        <v>-3.3564579487264808E-3</v>
      </c>
      <c r="J590" s="5">
        <f t="shared" si="39"/>
        <v>-2.1576574821759814E-2</v>
      </c>
    </row>
    <row r="591" spans="1:10" ht="15" customHeight="1" x14ac:dyDescent="0.2">
      <c r="A591" s="3">
        <f>'2_CVaR_t3'!A591</f>
        <v>43117</v>
      </c>
      <c r="B591" s="5">
        <f>'2_CVaR_t3'!D591-1</f>
        <v>1.0177045393355399E-2</v>
      </c>
      <c r="C591" s="5">
        <f>'Stocks Returns'!B587</f>
        <v>6.9302894415002037E-3</v>
      </c>
      <c r="D591" s="5">
        <f>'Stocks Returns'!C587</f>
        <v>1.3207076999750766E-2</v>
      </c>
      <c r="E591" s="5">
        <f>'Stocks Returns'!D587</f>
        <v>2.8822457944926549E-2</v>
      </c>
      <c r="F591" s="5">
        <f>'Stocks Returns'!E587</f>
        <v>1.7335146159075387E-2</v>
      </c>
      <c r="G591" s="5">
        <f t="shared" si="36"/>
        <v>-2.8818704082118427E-3</v>
      </c>
      <c r="H591" s="5">
        <f t="shared" si="37"/>
        <v>-1.8235177745277113E-3</v>
      </c>
      <c r="I591" s="5">
        <f t="shared" si="38"/>
        <v>1.2250041925311424E-2</v>
      </c>
      <c r="J591" s="5">
        <f t="shared" si="39"/>
        <v>6.5994733086825567E-3</v>
      </c>
    </row>
    <row r="592" spans="1:10" ht="15" customHeight="1" x14ac:dyDescent="0.2">
      <c r="A592" s="3">
        <f>'2_CVaR_t3'!A592</f>
        <v>43118</v>
      </c>
      <c r="B592" s="5">
        <f>'2_CVaR_t3'!D592-1</f>
        <v>6.545267525344789E-3</v>
      </c>
      <c r="C592" s="5">
        <f>'Stocks Returns'!B588</f>
        <v>3.603238866396774E-2</v>
      </c>
      <c r="D592" s="5">
        <f>'Stocks Returns'!C588</f>
        <v>9.2638137399574383E-3</v>
      </c>
      <c r="E592" s="5">
        <f>'Stocks Returns'!D588</f>
        <v>1.3226411164340979E-2</v>
      </c>
      <c r="F592" s="5">
        <f>'Stocks Returns'!E588</f>
        <v>-1.6705646508520244E-3</v>
      </c>
      <c r="G592" s="5">
        <f t="shared" si="36"/>
        <v>2.988276232235941E-2</v>
      </c>
      <c r="H592" s="5">
        <f t="shared" si="37"/>
        <v>-3.8646968237491738E-4</v>
      </c>
      <c r="I592" s="5">
        <f t="shared" si="38"/>
        <v>2.5962290459071707E-3</v>
      </c>
      <c r="J592" s="5">
        <f t="shared" si="39"/>
        <v>-8.5630228687730778E-3</v>
      </c>
    </row>
    <row r="593" spans="1:10" ht="15" customHeight="1" x14ac:dyDescent="0.2">
      <c r="A593" s="3">
        <f>'2_CVaR_t3'!A593</f>
        <v>43119</v>
      </c>
      <c r="B593" s="5">
        <f>'2_CVaR_t3'!D593-1</f>
        <v>-1.7550912979371613E-3</v>
      </c>
      <c r="C593" s="5">
        <f>'Stocks Returns'!B589</f>
        <v>4.6893317702227932E-3</v>
      </c>
      <c r="D593" s="5">
        <f>'Stocks Returns'!C589</f>
        <v>-3.3303549671025445E-3</v>
      </c>
      <c r="E593" s="5">
        <f>'Stocks Returns'!D589</f>
        <v>1.6445677870284836E-3</v>
      </c>
      <c r="F593" s="5">
        <f>'Stocks Returns'!E589</f>
        <v>-1.6733601070950677E-4</v>
      </c>
      <c r="G593" s="5">
        <f t="shared" si="36"/>
        <v>6.9103556788201459E-3</v>
      </c>
      <c r="H593" s="5">
        <f t="shared" si="37"/>
        <v>-6.840397468001946E-4</v>
      </c>
      <c r="I593" s="5">
        <f t="shared" si="38"/>
        <v>4.5952475451204768E-3</v>
      </c>
      <c r="J593" s="5">
        <f t="shared" si="39"/>
        <v>1.7237992739856673E-3</v>
      </c>
    </row>
    <row r="594" spans="1:10" ht="15" customHeight="1" x14ac:dyDescent="0.2">
      <c r="A594" s="3">
        <f>'2_CVaR_t3'!A594</f>
        <v>43122</v>
      </c>
      <c r="B594" s="5">
        <f>'2_CVaR_t3'!D594-1</f>
        <v>8.8327311077001092E-3</v>
      </c>
      <c r="C594" s="5">
        <f>'Stocks Returns'!B590</f>
        <v>2.4115130299494192E-2</v>
      </c>
      <c r="D594" s="5">
        <f>'Stocks Returns'!C590</f>
        <v>1.3284433577832155E-2</v>
      </c>
      <c r="E594" s="5">
        <f>'Stocks Returns'!D590</f>
        <v>1.2724474089276461E-2</v>
      </c>
      <c r="F594" s="5">
        <f>'Stocks Returns'!E590</f>
        <v>1.5397489539749065E-2</v>
      </c>
      <c r="G594" s="5">
        <f t="shared" si="36"/>
        <v>1.5658669034765271E-2</v>
      </c>
      <c r="H594" s="5">
        <f t="shared" si="37"/>
        <v>2.4537839505861005E-4</v>
      </c>
      <c r="I594" s="5">
        <f t="shared" si="38"/>
        <v>-1.6484048957570458E-3</v>
      </c>
      <c r="J594" s="5">
        <f t="shared" si="39"/>
        <v>6.0843949749883677E-3</v>
      </c>
    </row>
    <row r="595" spans="1:10" ht="15" customHeight="1" x14ac:dyDescent="0.2">
      <c r="A595" s="3">
        <f>'2_CVaR_t3'!A595</f>
        <v>43123</v>
      </c>
      <c r="B595" s="5">
        <f>'2_CVaR_t3'!D595-1</f>
        <v>1.3770173769842575E-3</v>
      </c>
      <c r="C595" s="5">
        <f>'Stocks Returns'!B591</f>
        <v>-2.392707937713634E-2</v>
      </c>
      <c r="D595" s="5">
        <f>'Stocks Returns'!C591</f>
        <v>2.5737955441165195E-3</v>
      </c>
      <c r="E595" s="5">
        <f>'Stocks Returns'!D591</f>
        <v>-1.7225656094842501E-3</v>
      </c>
      <c r="F595" s="5">
        <f>'Stocks Returns'!E591</f>
        <v>-3.296522169111582E-3</v>
      </c>
      <c r="G595" s="5">
        <f t="shared" si="36"/>
        <v>-2.4864688344730223E-2</v>
      </c>
      <c r="H595" s="5">
        <f t="shared" si="37"/>
        <v>5.8003626877259438E-4</v>
      </c>
      <c r="I595" s="5">
        <f t="shared" si="38"/>
        <v>-3.8965721694178526E-3</v>
      </c>
      <c r="J595" s="5">
        <f t="shared" si="39"/>
        <v>-4.7198423184827898E-3</v>
      </c>
    </row>
    <row r="596" spans="1:10" ht="15" customHeight="1" x14ac:dyDescent="0.2">
      <c r="A596" s="3">
        <f>'2_CVaR_t3'!A596</f>
        <v>43124</v>
      </c>
      <c r="B596" s="5">
        <f>'2_CVaR_t3'!D596-1</f>
        <v>-3.1993001333631144E-3</v>
      </c>
      <c r="C596" s="5">
        <f>'Stocks Returns'!B592</f>
        <v>1.2062256809338701E-2</v>
      </c>
      <c r="D596" s="5">
        <f>'Stocks Returns'!C592</f>
        <v>-8.022462896110083E-4</v>
      </c>
      <c r="E596" s="5">
        <f>'Stocks Returns'!D592</f>
        <v>-3.2074705643524104E-2</v>
      </c>
      <c r="F596" s="5">
        <f>'Stocks Returns'!E592</f>
        <v>3.3074251695053292E-4</v>
      </c>
      <c r="G596" s="5">
        <f t="shared" si="36"/>
        <v>1.5739719807737661E-2</v>
      </c>
      <c r="H596" s="5">
        <f t="shared" si="37"/>
        <v>3.9835976888418232E-3</v>
      </c>
      <c r="I596" s="5">
        <f t="shared" si="38"/>
        <v>-2.6761043617754332E-2</v>
      </c>
      <c r="J596" s="5">
        <f t="shared" si="39"/>
        <v>3.7501663507728618E-3</v>
      </c>
    </row>
    <row r="597" spans="1:10" ht="15" customHeight="1" x14ac:dyDescent="0.2">
      <c r="A597" s="3">
        <f>'2_CVaR_t3'!A597</f>
        <v>43125</v>
      </c>
      <c r="B597" s="5">
        <f>'2_CVaR_t3'!D597-1</f>
        <v>5.4587773674974471E-4</v>
      </c>
      <c r="C597" s="5">
        <f>'Stocks Returns'!B593</f>
        <v>-1.0765090349865503E-2</v>
      </c>
      <c r="D597" s="5">
        <f>'Stocks Returns'!C593</f>
        <v>5.3793657165797093E-3</v>
      </c>
      <c r="E597" s="5">
        <f>'Stocks Returns'!D593</f>
        <v>-3.0201342281879096E-2</v>
      </c>
      <c r="F597" s="5">
        <f>'Stocks Returns'!E593</f>
        <v>-1.6696974706563172E-2</v>
      </c>
      <c r="G597" s="5">
        <f t="shared" si="36"/>
        <v>-1.0864521187380181E-2</v>
      </c>
      <c r="H597" s="5">
        <f t="shared" si="37"/>
        <v>4.6169014719133327E-3</v>
      </c>
      <c r="I597" s="5">
        <f t="shared" si="38"/>
        <v>-3.1015456710105173E-2</v>
      </c>
      <c r="J597" s="5">
        <f t="shared" si="39"/>
        <v>-1.7240767488604966E-2</v>
      </c>
    </row>
    <row r="598" spans="1:10" ht="15" customHeight="1" x14ac:dyDescent="0.2">
      <c r="A598" s="3">
        <f>'2_CVaR_t3'!A598</f>
        <v>43126</v>
      </c>
      <c r="B598" s="5">
        <f>'2_CVaR_t3'!D598-1</f>
        <v>9.2597436617216644E-3</v>
      </c>
      <c r="C598" s="5">
        <f>'Stocks Returns'!B594</f>
        <v>1.2048192771084265E-2</v>
      </c>
      <c r="D598" s="5">
        <f>'Stocks Returns'!C594</f>
        <v>8.7845392109886511E-3</v>
      </c>
      <c r="E598" s="5">
        <f>'Stocks Returns'!D594</f>
        <v>4.7902249134948116E-2</v>
      </c>
      <c r="F598" s="5">
        <f>'Stocks Returns'!E594</f>
        <v>1.5299260255548175E-2</v>
      </c>
      <c r="G598" s="5">
        <f t="shared" si="36"/>
        <v>3.1611028048423896E-3</v>
      </c>
      <c r="H598" s="5">
        <f t="shared" si="37"/>
        <v>-4.8871153694689182E-3</v>
      </c>
      <c r="I598" s="5">
        <f t="shared" si="38"/>
        <v>3.2830701738201747E-2</v>
      </c>
      <c r="J598" s="5">
        <f t="shared" si="39"/>
        <v>5.5342930940849317E-3</v>
      </c>
    </row>
    <row r="599" spans="1:10" ht="15" customHeight="1" x14ac:dyDescent="0.2">
      <c r="A599" s="3">
        <f>'2_CVaR_t3'!A599</f>
        <v>43129</v>
      </c>
      <c r="B599" s="5">
        <f>'2_CVaR_t3'!D599-1</f>
        <v>-6.7850905144257734E-3</v>
      </c>
      <c r="C599" s="5">
        <f>'Stocks Returns'!B595</f>
        <v>-4.9923195084484728E-3</v>
      </c>
      <c r="D599" s="5">
        <f>'Stocks Returns'!C595</f>
        <v>-1.1716276124129066E-2</v>
      </c>
      <c r="E599" s="5">
        <f>'Stocks Returns'!D595</f>
        <v>-3.0956557630790194E-4</v>
      </c>
      <c r="F599" s="5">
        <f>'Stocks Returns'!E595</f>
        <v>-1.2088094055307197E-2</v>
      </c>
      <c r="G599" s="5">
        <f t="shared" si="36"/>
        <v>2.3013000669693147E-3</v>
      </c>
      <c r="H599" s="5">
        <f t="shared" si="37"/>
        <v>-1.6182491339165883E-3</v>
      </c>
      <c r="I599" s="5">
        <f t="shared" si="38"/>
        <v>1.0871086650751944E-2</v>
      </c>
      <c r="J599" s="5">
        <f t="shared" si="39"/>
        <v>-4.8741203997950859E-3</v>
      </c>
    </row>
    <row r="600" spans="1:10" ht="15" customHeight="1" x14ac:dyDescent="0.2">
      <c r="A600" s="3">
        <f>'2_CVaR_t3'!A600</f>
        <v>43130</v>
      </c>
      <c r="B600" s="5">
        <f>'2_CVaR_t3'!D600-1</f>
        <v>-7.6400945787015173E-3</v>
      </c>
      <c r="C600" s="5">
        <f>'Stocks Returns'!B596</f>
        <v>-3.6279428791972212E-2</v>
      </c>
      <c r="D600" s="5">
        <f>'Stocks Returns'!C596</f>
        <v>-1.0333226529958384E-2</v>
      </c>
      <c r="E600" s="5">
        <f>'Stocks Returns'!D596</f>
        <v>-1.9508670520231197E-2</v>
      </c>
      <c r="F600" s="5">
        <f>'Stocks Returns'!E596</f>
        <v>-2.0113979215554689E-2</v>
      </c>
      <c r="G600" s="5">
        <f t="shared" si="36"/>
        <v>-2.8123564567024105E-2</v>
      </c>
      <c r="H600" s="5">
        <f t="shared" si="37"/>
        <v>1.0314495341146365E-3</v>
      </c>
      <c r="I600" s="5">
        <f t="shared" si="38"/>
        <v>-6.9290797234040965E-3</v>
      </c>
      <c r="J600" s="5">
        <f t="shared" si="39"/>
        <v>-1.1995224417013216E-2</v>
      </c>
    </row>
    <row r="601" spans="1:10" ht="15" customHeight="1" x14ac:dyDescent="0.2">
      <c r="A601" s="3">
        <f>'2_CVaR_t3'!A601</f>
        <v>43131</v>
      </c>
      <c r="B601" s="5">
        <f>'2_CVaR_t3'!D601-1</f>
        <v>3.4331757004590902E-3</v>
      </c>
      <c r="C601" s="5">
        <f>'Stocks Returns'!B597</f>
        <v>4.0048057669204162E-3</v>
      </c>
      <c r="D601" s="5">
        <f>'Stocks Returns'!C597</f>
        <v>5.5038445973289996E-3</v>
      </c>
      <c r="E601" s="5">
        <f>'Stocks Returns'!D597</f>
        <v>2.421307506053294E-3</v>
      </c>
      <c r="F601" s="5">
        <f>'Stocks Returns'!E597</f>
        <v>5.9869996578858498E-3</v>
      </c>
      <c r="G601" s="5">
        <f t="shared" si="36"/>
        <v>9.9362593916319615E-4</v>
      </c>
      <c r="H601" s="5">
        <f t="shared" si="37"/>
        <v>4.6398163083338165E-4</v>
      </c>
      <c r="I601" s="5">
        <f t="shared" si="38"/>
        <v>-3.1169394176889772E-3</v>
      </c>
      <c r="J601" s="5">
        <f t="shared" si="39"/>
        <v>2.3878146724348528E-3</v>
      </c>
    </row>
    <row r="602" spans="1:10" ht="15" customHeight="1" x14ac:dyDescent="0.2">
      <c r="A602" s="3">
        <f>'2_CVaR_t3'!A602</f>
        <v>43132</v>
      </c>
      <c r="B602" s="5">
        <f>'2_CVaR_t3'!D602-1</f>
        <v>6.3702899997286622E-3</v>
      </c>
      <c r="C602" s="5">
        <f>'Stocks Returns'!B598</f>
        <v>8.3765456721180964E-3</v>
      </c>
      <c r="D602" s="5">
        <f>'Stocks Returns'!C598</f>
        <v>1.1993882315060711E-2</v>
      </c>
      <c r="E602" s="5">
        <f>'Stocks Returns'!D598</f>
        <v>-7.1413568578029274E-3</v>
      </c>
      <c r="F602" s="5">
        <f>'Stocks Returns'!E598</f>
        <v>9.1821118857338124E-3</v>
      </c>
      <c r="G602" s="5">
        <f t="shared" si="36"/>
        <v>2.4033786498913199E-3</v>
      </c>
      <c r="H602" s="5">
        <f t="shared" si="37"/>
        <v>2.6028200239820633E-3</v>
      </c>
      <c r="I602" s="5">
        <f t="shared" si="38"/>
        <v>-1.7485244653607769E-2</v>
      </c>
      <c r="J602" s="5">
        <f t="shared" si="39"/>
        <v>2.4748181275460763E-3</v>
      </c>
    </row>
    <row r="603" spans="1:10" ht="15" customHeight="1" x14ac:dyDescent="0.2">
      <c r="A603" s="3">
        <f>'2_CVaR_t3'!A603</f>
        <v>43133</v>
      </c>
      <c r="B603" s="5">
        <f>'2_CVaR_t3'!D603-1</f>
        <v>-2.3268432642270076E-2</v>
      </c>
      <c r="C603" s="5">
        <f>'Stocks Returns'!B599</f>
        <v>-5.8148734177215333E-2</v>
      </c>
      <c r="D603" s="5">
        <f>'Stocks Returns'!C599</f>
        <v>-3.8259624562519856E-2</v>
      </c>
      <c r="E603" s="5">
        <f>'Stocks Returns'!D599</f>
        <v>-1.3010365982652927E-2</v>
      </c>
      <c r="F603" s="5">
        <f>'Stocks Returns'!E599</f>
        <v>-2.74641954507161E-2</v>
      </c>
      <c r="G603" s="5">
        <f t="shared" si="36"/>
        <v>-3.4232183612398444E-2</v>
      </c>
      <c r="H603" s="5">
        <f t="shared" si="37"/>
        <v>-3.7422867026610518E-3</v>
      </c>
      <c r="I603" s="5">
        <f t="shared" si="38"/>
        <v>2.5139962793071985E-2</v>
      </c>
      <c r="J603" s="5">
        <f t="shared" si="39"/>
        <v>-2.8072437387099726E-3</v>
      </c>
    </row>
    <row r="604" spans="1:10" ht="15" customHeight="1" x14ac:dyDescent="0.2">
      <c r="A604" s="3">
        <f>'2_CVaR_t3'!A604</f>
        <v>43136</v>
      </c>
      <c r="B604" s="5">
        <f>'2_CVaR_t3'!D604-1</f>
        <v>-2.5736500943979501E-2</v>
      </c>
      <c r="C604" s="5">
        <f>'Stocks Returns'!B600</f>
        <v>-4.3259134817303591E-2</v>
      </c>
      <c r="D604" s="5">
        <f>'Stocks Returns'!C600</f>
        <v>-3.8375651310892378E-2</v>
      </c>
      <c r="E604" s="5">
        <f>'Stocks Returns'!D600</f>
        <v>-4.0831636480548772E-2</v>
      </c>
      <c r="F604" s="5">
        <f>'Stocks Returns'!E600</f>
        <v>-3.0838530838530831E-2</v>
      </c>
      <c r="G604" s="5">
        <f t="shared" si="36"/>
        <v>-1.6853615162466081E-2</v>
      </c>
      <c r="H604" s="5">
        <f t="shared" si="37"/>
        <v>-2.0198413143797389E-4</v>
      </c>
      <c r="I604" s="5">
        <f t="shared" si="38"/>
        <v>1.3568905732228853E-3</v>
      </c>
      <c r="J604" s="5">
        <f t="shared" si="39"/>
        <v>-3.5698235192729785E-3</v>
      </c>
    </row>
    <row r="605" spans="1:10" ht="15" customHeight="1" x14ac:dyDescent="0.2">
      <c r="A605" s="3">
        <f>'2_CVaR_t3'!A605</f>
        <v>43137</v>
      </c>
      <c r="B605" s="5">
        <f>'2_CVaR_t3'!D605-1</f>
        <v>2.0814616230966365E-2</v>
      </c>
      <c r="C605" s="5">
        <f>'Stocks Returns'!B601</f>
        <v>4.6532045654082532E-2</v>
      </c>
      <c r="D605" s="5">
        <f>'Stocks Returns'!C601</f>
        <v>3.1822482153607945E-2</v>
      </c>
      <c r="E605" s="5">
        <f>'Stocks Returns'!D601</f>
        <v>2.7039106145251512E-2</v>
      </c>
      <c r="F605" s="5">
        <f>'Stocks Returns'!E601</f>
        <v>0</v>
      </c>
      <c r="G605" s="5">
        <f t="shared" si="36"/>
        <v>2.599223090544393E-2</v>
      </c>
      <c r="H605" s="5">
        <f t="shared" si="37"/>
        <v>1.0328169695303611E-3</v>
      </c>
      <c r="I605" s="5">
        <f t="shared" si="38"/>
        <v>-6.9382658917025303E-3</v>
      </c>
      <c r="J605" s="5">
        <f t="shared" si="39"/>
        <v>-2.1992547412342797E-2</v>
      </c>
    </row>
    <row r="606" spans="1:10" ht="15" customHeight="1" x14ac:dyDescent="0.2">
      <c r="A606" s="3">
        <f>'2_CVaR_t3'!A606</f>
        <v>43138</v>
      </c>
      <c r="B606" s="5">
        <f>'2_CVaR_t3'!D606-1</f>
        <v>-9.9711829108501959E-3</v>
      </c>
      <c r="C606" s="5">
        <f>'Stocks Returns'!B602</f>
        <v>-3.0201342281879096E-2</v>
      </c>
      <c r="D606" s="5">
        <f>'Stocks Returns'!C602</f>
        <v>-2.6673335000416687E-3</v>
      </c>
      <c r="E606" s="5">
        <f>'Stocks Returns'!D602</f>
        <v>-9.8020017406440396E-2</v>
      </c>
      <c r="F606" s="5">
        <f>'Stocks Returns'!E602</f>
        <v>-5.5416517697531864E-3</v>
      </c>
      <c r="G606" s="5">
        <f t="shared" si="36"/>
        <v>-1.9694648948673645E-2</v>
      </c>
      <c r="H606" s="5">
        <f t="shared" si="37"/>
        <v>1.2150742378574206E-2</v>
      </c>
      <c r="I606" s="5">
        <f t="shared" si="38"/>
        <v>-8.1626351900928054E-2</v>
      </c>
      <c r="J606" s="5">
        <f t="shared" si="39"/>
        <v>5.0439038941742127E-3</v>
      </c>
    </row>
    <row r="607" spans="1:10" ht="15" customHeight="1" x14ac:dyDescent="0.2">
      <c r="A607" s="3">
        <f>'2_CVaR_t3'!A607</f>
        <v>43139</v>
      </c>
      <c r="B607" s="5">
        <f>'2_CVaR_t3'!D607-1</f>
        <v>-3.115187020408916E-2</v>
      </c>
      <c r="C607" s="5">
        <f>'Stocks Returns'!B603</f>
        <v>-1.0813148788927363E-2</v>
      </c>
      <c r="D607" s="5">
        <f>'Stocks Returns'!C603</f>
        <v>-4.8391140827413359E-2</v>
      </c>
      <c r="E607" s="5">
        <f>'Stocks Returns'!D603</f>
        <v>-3.6304426486551522E-2</v>
      </c>
      <c r="F607" s="5">
        <f>'Stocks Returns'!E603</f>
        <v>-4.2962430343339908E-2</v>
      </c>
      <c r="G607" s="5">
        <f t="shared" si="36"/>
        <v>2.1053600075055294E-2</v>
      </c>
      <c r="H607" s="5">
        <f t="shared" si="37"/>
        <v>-2.1948539382606325E-3</v>
      </c>
      <c r="I607" s="5">
        <f t="shared" si="38"/>
        <v>1.4744606901674395E-2</v>
      </c>
      <c r="J607" s="5">
        <f t="shared" si="39"/>
        <v>-9.9630789326547939E-3</v>
      </c>
    </row>
    <row r="608" spans="1:10" ht="15" customHeight="1" x14ac:dyDescent="0.2">
      <c r="A608" s="3">
        <f>'2_CVaR_t3'!A608</f>
        <v>43140</v>
      </c>
      <c r="B608" s="5">
        <f>'2_CVaR_t3'!D608-1</f>
        <v>1.3789675098293319E-2</v>
      </c>
      <c r="C608" s="5">
        <f>'Stocks Returns'!B604</f>
        <v>-1.1368605159597811E-2</v>
      </c>
      <c r="D608" s="5">
        <f>'Stocks Returns'!C604</f>
        <v>2.160548041454402E-2</v>
      </c>
      <c r="E608" s="5">
        <f>'Stocks Returns'!D604</f>
        <v>1.4267834793491918E-2</v>
      </c>
      <c r="F608" s="5">
        <f>'Stocks Returns'!E604</f>
        <v>-2.2915101427498086E-2</v>
      </c>
      <c r="G608" s="5">
        <f t="shared" si="36"/>
        <v>-2.4823988198495094E-2</v>
      </c>
      <c r="H608" s="5">
        <f t="shared" si="37"/>
        <v>1.2229414084718865E-3</v>
      </c>
      <c r="I608" s="5">
        <f t="shared" si="38"/>
        <v>-8.2154853301938252E-3</v>
      </c>
      <c r="J608" s="5">
        <f t="shared" si="39"/>
        <v>-3.7473725969406388E-2</v>
      </c>
    </row>
    <row r="609" spans="1:10" ht="15" customHeight="1" x14ac:dyDescent="0.2">
      <c r="A609" s="3">
        <f>'2_CVaR_t3'!A609</f>
        <v>43143</v>
      </c>
      <c r="B609" s="5">
        <f>'2_CVaR_t3'!D609-1</f>
        <v>1.2856979044506778E-2</v>
      </c>
      <c r="C609" s="5">
        <f>'Stocks Returns'!B605</f>
        <v>2.122954444935865E-2</v>
      </c>
      <c r="D609" s="5">
        <f>'Stocks Returns'!C605</f>
        <v>1.8483493810178775E-2</v>
      </c>
      <c r="E609" s="5">
        <f>'Stocks Returns'!D605</f>
        <v>2.4432379072063082E-2</v>
      </c>
      <c r="F609" s="5">
        <f>'Stocks Returns'!E605</f>
        <v>2.6720492118415873E-2</v>
      </c>
      <c r="G609" s="5">
        <f t="shared" si="36"/>
        <v>8.7147559826014666E-3</v>
      </c>
      <c r="H609" s="5">
        <f t="shared" si="37"/>
        <v>-5.1729902405165881E-4</v>
      </c>
      <c r="I609" s="5">
        <f t="shared" si="38"/>
        <v>3.475115417614083E-3</v>
      </c>
      <c r="J609" s="5">
        <f t="shared" si="39"/>
        <v>1.3148863822377819E-2</v>
      </c>
    </row>
    <row r="610" spans="1:10" ht="15" customHeight="1" x14ac:dyDescent="0.2">
      <c r="A610" s="3">
        <f>'2_CVaR_t3'!A610</f>
        <v>43144</v>
      </c>
      <c r="B610" s="5">
        <f>'2_CVaR_t3'!D610-1</f>
        <v>-2.8507257552382592E-3</v>
      </c>
      <c r="C610" s="5">
        <f>'Stocks Returns'!B606</f>
        <v>1.9055868341273374E-2</v>
      </c>
      <c r="D610" s="5">
        <f>'Stocks Returns'!C606</f>
        <v>-1.0129146619397567E-3</v>
      </c>
      <c r="E610" s="5">
        <f>'Stocks Returns'!D606</f>
        <v>-2.6620091544206193E-2</v>
      </c>
      <c r="F610" s="5">
        <f>'Stocks Returns'!E606</f>
        <v>-1.6850777008050599E-3</v>
      </c>
      <c r="G610" s="5">
        <f t="shared" si="36"/>
        <v>2.238180506621993E-2</v>
      </c>
      <c r="H610" s="5">
        <f t="shared" si="37"/>
        <v>3.2565324575140869E-3</v>
      </c>
      <c r="I610" s="5">
        <f t="shared" si="38"/>
        <v>-2.1876759137167016E-2</v>
      </c>
      <c r="J610" s="5">
        <f t="shared" si="39"/>
        <v>1.3654782674151211E-3</v>
      </c>
    </row>
    <row r="611" spans="1:10" ht="15" customHeight="1" x14ac:dyDescent="0.2">
      <c r="A611" s="3">
        <f>'2_CVaR_t3'!A611</f>
        <v>43145</v>
      </c>
      <c r="B611" s="5">
        <f>'2_CVaR_t3'!D611-1</f>
        <v>1.3676248181690331E-2</v>
      </c>
      <c r="C611" s="5">
        <f>'Stocks Returns'!B607</f>
        <v>1.2749681257968382E-2</v>
      </c>
      <c r="D611" s="5">
        <f>'Stocks Returns'!C607</f>
        <v>2.0954795099281887E-2</v>
      </c>
      <c r="E611" s="5">
        <f>'Stocks Returns'!D607</f>
        <v>1.7324588541022035E-2</v>
      </c>
      <c r="F611" s="5">
        <f>'Stocks Returns'!E607</f>
        <v>4.107276819204797E-2</v>
      </c>
      <c r="G611" s="5">
        <f t="shared" si="36"/>
        <v>-5.9131431069331213E-4</v>
      </c>
      <c r="H611" s="5">
        <f t="shared" si="37"/>
        <v>7.402928369739277E-4</v>
      </c>
      <c r="I611" s="5">
        <f t="shared" si="38"/>
        <v>-4.9731449929436879E-3</v>
      </c>
      <c r="J611" s="5">
        <f t="shared" si="39"/>
        <v>2.6634174114955389E-2</v>
      </c>
    </row>
    <row r="612" spans="1:10" ht="15" customHeight="1" x14ac:dyDescent="0.2">
      <c r="A612" s="3">
        <f>'2_CVaR_t3'!A612</f>
        <v>43146</v>
      </c>
      <c r="B612" s="5">
        <f>'2_CVaR_t3'!D612-1</f>
        <v>7.2841936671557139E-3</v>
      </c>
      <c r="C612" s="5">
        <f>'Stocks Returns'!B608</f>
        <v>8.8124213176667965E-3</v>
      </c>
      <c r="D612" s="5">
        <f>'Stocks Returns'!C608</f>
        <v>1.2000331043614976E-2</v>
      </c>
      <c r="E612" s="5">
        <f>'Stocks Returns'!D608</f>
        <v>3.4059116895754915E-3</v>
      </c>
      <c r="F612" s="5">
        <f>'Stocks Returns'!E608</f>
        <v>-1.7474328949738771E-2</v>
      </c>
      <c r="G612" s="5">
        <f t="shared" si="36"/>
        <v>1.9176112526170406E-3</v>
      </c>
      <c r="H612" s="5">
        <f t="shared" si="37"/>
        <v>1.2553626340609698E-3</v>
      </c>
      <c r="I612" s="5">
        <f t="shared" si="38"/>
        <v>-8.4332848922740525E-3</v>
      </c>
      <c r="J612" s="5">
        <f t="shared" si="39"/>
        <v>-2.5148732502350477E-2</v>
      </c>
    </row>
    <row r="613" spans="1:10" ht="15" customHeight="1" x14ac:dyDescent="0.2">
      <c r="A613" s="3">
        <f>'2_CVaR_t3'!A613</f>
        <v>43147</v>
      </c>
      <c r="B613" s="5">
        <f>'2_CVaR_t3'!D613-1</f>
        <v>-1.0425034357272045E-3</v>
      </c>
      <c r="C613" s="5">
        <f>'Stocks Returns'!B609</f>
        <v>-7.4875207986688785E-3</v>
      </c>
      <c r="D613" s="5">
        <f>'Stocks Returns'!C609</f>
        <v>-3.5165194635263797E-3</v>
      </c>
      <c r="E613" s="5">
        <f>'Stocks Returns'!D609</f>
        <v>1.1152867014183609E-2</v>
      </c>
      <c r="F613" s="5">
        <f>'Stocks Returns'!E609</f>
        <v>2.0168683535020104E-3</v>
      </c>
      <c r="G613" s="5">
        <f t="shared" si="36"/>
        <v>-5.985119288704507E-3</v>
      </c>
      <c r="H613" s="5">
        <f t="shared" si="37"/>
        <v>-1.9258702843873298E-3</v>
      </c>
      <c r="I613" s="5">
        <f t="shared" si="38"/>
        <v>1.293762641418008E-2</v>
      </c>
      <c r="J613" s="5">
        <f t="shared" si="39"/>
        <v>3.153929958997406E-3</v>
      </c>
    </row>
    <row r="614" spans="1:10" ht="15" customHeight="1" x14ac:dyDescent="0.2">
      <c r="A614" s="3">
        <f>'2_CVaR_t3'!A614</f>
        <v>43150</v>
      </c>
      <c r="B614" s="5">
        <f>'2_CVaR_t3'!D614-1</f>
        <v>3.3619452249000759E-5</v>
      </c>
      <c r="C614" s="5">
        <f>'Stocks Returns'!B610</f>
        <v>0</v>
      </c>
      <c r="D614" s="5">
        <f>'Stocks Returns'!C610</f>
        <v>0</v>
      </c>
      <c r="E614" s="5">
        <f>'Stocks Returns'!D610</f>
        <v>0</v>
      </c>
      <c r="F614" s="5">
        <f>'Stocks Returns'!E610</f>
        <v>0</v>
      </c>
      <c r="G614" s="5">
        <f t="shared" si="36"/>
        <v>4.1716549628461653E-4</v>
      </c>
      <c r="H614" s="5">
        <f t="shared" si="37"/>
        <v>-3.5772302638354477E-6</v>
      </c>
      <c r="I614" s="5">
        <f t="shared" si="38"/>
        <v>2.403114536009206E-5</v>
      </c>
      <c r="J614" s="5">
        <f t="shared" si="39"/>
        <v>-1.7115738437369847E-6</v>
      </c>
    </row>
    <row r="615" spans="1:10" ht="15" customHeight="1" x14ac:dyDescent="0.2">
      <c r="A615" s="3">
        <f>'2_CVaR_t3'!A615</f>
        <v>43151</v>
      </c>
      <c r="B615" s="5">
        <f>'2_CVaR_t3'!D615-1</f>
        <v>2.2949599467689819E-3</v>
      </c>
      <c r="C615" s="5">
        <f>'Stocks Returns'!B611</f>
        <v>1.8860016764459253E-2</v>
      </c>
      <c r="D615" s="5">
        <f>'Stocks Returns'!C611</f>
        <v>1.3130898645876687E-3</v>
      </c>
      <c r="E615" s="5">
        <f>'Stocks Returns'!D611</f>
        <v>1.7384006713823341E-2</v>
      </c>
      <c r="F615" s="5">
        <f>'Stocks Returns'!E611</f>
        <v>3.4766697163770566E-3</v>
      </c>
      <c r="G615" s="5">
        <f t="shared" si="36"/>
        <v>1.699669164831882E-2</v>
      </c>
      <c r="H615" s="5">
        <f t="shared" si="37"/>
        <v>-2.0405589767314731E-3</v>
      </c>
      <c r="I615" s="5">
        <f t="shared" si="38"/>
        <v>1.3708083005939228E-2</v>
      </c>
      <c r="J615" s="5">
        <f t="shared" si="39"/>
        <v>1.0819657312709122E-3</v>
      </c>
    </row>
    <row r="616" spans="1:10" ht="15" customHeight="1" x14ac:dyDescent="0.2">
      <c r="A616" s="3">
        <f>'2_CVaR_t3'!A616</f>
        <v>43152</v>
      </c>
      <c r="B616" s="5">
        <f>'2_CVaR_t3'!D616-1</f>
        <v>-8.1954312638297111E-3</v>
      </c>
      <c r="C616" s="5">
        <f>'Stocks Returns'!B612</f>
        <v>-9.0497737556560764E-3</v>
      </c>
      <c r="D616" s="5">
        <f>'Stocks Returns'!C612</f>
        <v>-1.2949758216539653E-2</v>
      </c>
      <c r="E616" s="5">
        <f>'Stocks Returns'!D612</f>
        <v>-8.3667216592032689E-3</v>
      </c>
      <c r="F616" s="5">
        <f>'Stocks Returns'!E612</f>
        <v>-1.9876002917578517E-2</v>
      </c>
      <c r="G616" s="5">
        <f t="shared" si="36"/>
        <v>-3.338699876850957E-4</v>
      </c>
      <c r="H616" s="5">
        <f t="shared" si="37"/>
        <v>-7.623764750447834E-4</v>
      </c>
      <c r="I616" s="5">
        <f t="shared" si="38"/>
        <v>5.1214986289825713E-3</v>
      </c>
      <c r="J616" s="5">
        <f t="shared" si="39"/>
        <v>-1.1169580549103273E-2</v>
      </c>
    </row>
    <row r="617" spans="1:10" ht="15" customHeight="1" x14ac:dyDescent="0.2">
      <c r="A617" s="3">
        <f>'2_CVaR_t3'!A617</f>
        <v>43153</v>
      </c>
      <c r="B617" s="5">
        <f>'2_CVaR_t3'!D617-1</f>
        <v>-4.4292213144780934E-4</v>
      </c>
      <c r="C617" s="5">
        <f>'Stocks Returns'!B613</f>
        <v>-1.2038190120381875E-2</v>
      </c>
      <c r="D617" s="5">
        <f>'Stocks Returns'!C613</f>
        <v>-4.151789421241725E-4</v>
      </c>
      <c r="E617" s="5">
        <f>'Stocks Returns'!D613</f>
        <v>-2.7332144979204109E-3</v>
      </c>
      <c r="F617" s="5">
        <f>'Stocks Returns'!E613</f>
        <v>2.1581395348837074E-2</v>
      </c>
      <c r="G617" s="5">
        <f t="shared" si="36"/>
        <v>-1.1140447457286548E-2</v>
      </c>
      <c r="H617" s="5">
        <f t="shared" si="37"/>
        <v>2.8721819763666224E-4</v>
      </c>
      <c r="I617" s="5">
        <f t="shared" si="38"/>
        <v>-1.9294766477785754E-3</v>
      </c>
      <c r="J617" s="5">
        <f t="shared" si="39"/>
        <v>2.20839689086125E-2</v>
      </c>
    </row>
    <row r="618" spans="1:10" ht="15" customHeight="1" x14ac:dyDescent="0.2">
      <c r="A618" s="3">
        <f>'2_CVaR_t3'!A618</f>
        <v>43154</v>
      </c>
      <c r="B618" s="5">
        <f>'2_CVaR_t3'!D618-1</f>
        <v>1.3588564298936179E-2</v>
      </c>
      <c r="C618" s="5">
        <f>'Stocks Returns'!B614</f>
        <v>8.8235294117646745E-3</v>
      </c>
      <c r="D618" s="5">
        <f>'Stocks Returns'!C614</f>
        <v>2.1182920750955514E-2</v>
      </c>
      <c r="E618" s="5">
        <f>'Stocks Returns'!D614</f>
        <v>1.4775977121067596E-2</v>
      </c>
      <c r="F618" s="5">
        <f>'Stocks Returns'!E614</f>
        <v>3.8972864687670805E-2</v>
      </c>
      <c r="G618" s="5">
        <f t="shared" si="36"/>
        <v>-4.4290397248906935E-3</v>
      </c>
      <c r="H618" s="5">
        <f t="shared" si="37"/>
        <v>1.0983181154722819E-3</v>
      </c>
      <c r="I618" s="5">
        <f t="shared" si="38"/>
        <v>-7.3782900006821306E-3</v>
      </c>
      <c r="J618" s="5">
        <f t="shared" si="39"/>
        <v>2.4627059319987175E-2</v>
      </c>
    </row>
    <row r="619" spans="1:10" ht="15" customHeight="1" x14ac:dyDescent="0.2">
      <c r="A619" s="3">
        <f>'2_CVaR_t3'!A619</f>
        <v>43157</v>
      </c>
      <c r="B619" s="5">
        <f>'2_CVaR_t3'!D619-1</f>
        <v>9.0979945581546318E-3</v>
      </c>
      <c r="C619" s="5">
        <f>'Stocks Returns'!B615</f>
        <v>4.8313202832153346E-2</v>
      </c>
      <c r="D619" s="5">
        <f>'Stocks Returns'!C615</f>
        <v>1.3503619946310774E-2</v>
      </c>
      <c r="E619" s="5">
        <f>'Stocks Returns'!D615</f>
        <v>1.4325974635979399E-2</v>
      </c>
      <c r="F619" s="5">
        <f>'Stocks Returns'!E615</f>
        <v>-8.0631025416300073E-3</v>
      </c>
      <c r="G619" s="5">
        <f t="shared" si="36"/>
        <v>3.958923173860962E-2</v>
      </c>
      <c r="H619" s="5">
        <f t="shared" si="37"/>
        <v>7.1589200161528352E-5</v>
      </c>
      <c r="I619" s="5">
        <f t="shared" si="38"/>
        <v>-4.809224870903489E-4</v>
      </c>
      <c r="J619" s="5">
        <f t="shared" si="39"/>
        <v>-1.765690380467928E-2</v>
      </c>
    </row>
    <row r="620" spans="1:10" ht="15" customHeight="1" x14ac:dyDescent="0.2">
      <c r="A620" s="3">
        <f>'2_CVaR_t3'!A620</f>
        <v>43158</v>
      </c>
      <c r="B620" s="5">
        <f>'2_CVaR_t3'!D620-1</f>
        <v>-3.4750929339240066E-3</v>
      </c>
      <c r="C620" s="5">
        <f>'Stocks Returns'!B616</f>
        <v>3.4564958283670899E-2</v>
      </c>
      <c r="D620" s="5">
        <f>'Stocks Returns'!C616</f>
        <v>-9.7921181475238983E-3</v>
      </c>
      <c r="E620" s="5">
        <f>'Stocks Returns'!D616</f>
        <v>2.5121555915721183E-2</v>
      </c>
      <c r="F620" s="5">
        <f>'Stocks Returns'!E616</f>
        <v>-1.34299346174237E-2</v>
      </c>
      <c r="G620" s="5">
        <f t="shared" si="36"/>
        <v>3.852054962858719E-2</v>
      </c>
      <c r="H620" s="5">
        <f t="shared" si="37"/>
        <v>-4.5976998593059175E-3</v>
      </c>
      <c r="I620" s="5">
        <f t="shared" si="38"/>
        <v>3.0886463967199126E-2</v>
      </c>
      <c r="J620" s="5">
        <f t="shared" si="39"/>
        <v>-9.7186617319338486E-3</v>
      </c>
    </row>
    <row r="621" spans="1:10" ht="15" customHeight="1" x14ac:dyDescent="0.2">
      <c r="A621" s="3">
        <f>'2_CVaR_t3'!A621</f>
        <v>43159</v>
      </c>
      <c r="B621" s="5">
        <f>'2_CVaR_t3'!D621-1</f>
        <v>-1.6165988028395972E-3</v>
      </c>
      <c r="C621" s="5">
        <f>'Stocks Returns'!B617</f>
        <v>-6.6052227342549896E-2</v>
      </c>
      <c r="D621" s="5">
        <f>'Stocks Returns'!C617</f>
        <v>-3.4854502715409019E-3</v>
      </c>
      <c r="E621" s="5">
        <f>'Stocks Returns'!D617</f>
        <v>4.2913608131001091E-3</v>
      </c>
      <c r="F621" s="5">
        <f>'Stocks Returns'!E617</f>
        <v>-2.7225506000358113E-2</v>
      </c>
      <c r="G621" s="5">
        <f t="shared" si="36"/>
        <v>-6.3970868750045665E-2</v>
      </c>
      <c r="H621" s="5">
        <f t="shared" si="37"/>
        <v>-1.0443052930906322E-3</v>
      </c>
      <c r="I621" s="5">
        <f t="shared" si="38"/>
        <v>7.0154422413006533E-3</v>
      </c>
      <c r="J621" s="5">
        <f t="shared" si="39"/>
        <v>-2.5480926040077106E-2</v>
      </c>
    </row>
    <row r="622" spans="1:10" ht="15" customHeight="1" x14ac:dyDescent="0.2">
      <c r="A622" s="3">
        <f>'2_CVaR_t3'!A622</f>
        <v>43160</v>
      </c>
      <c r="B622" s="5">
        <f>'2_CVaR_t3'!D622-1</f>
        <v>-1.1856056680434213E-2</v>
      </c>
      <c r="C622" s="5">
        <f>'Stocks Returns'!B618</f>
        <v>-1.0690789473684292E-2</v>
      </c>
      <c r="D622" s="5">
        <f>'Stocks Returns'!C618</f>
        <v>-2.0660484789328026E-2</v>
      </c>
      <c r="E622" s="5">
        <f>'Stocks Returns'!D618</f>
        <v>1.0120319352298068E-3</v>
      </c>
      <c r="F622" s="5">
        <f>'Stocks Returns'!E618</f>
        <v>-7.9175105873687812E-3</v>
      </c>
      <c r="G622" s="5">
        <f t="shared" si="36"/>
        <v>1.7167396458873333E-3</v>
      </c>
      <c r="H622" s="5">
        <f t="shared" si="37"/>
        <v>-3.0500553835859333E-3</v>
      </c>
      <c r="I622" s="5">
        <f t="shared" si="38"/>
        <v>2.0489685839846752E-2</v>
      </c>
      <c r="J622" s="5">
        <f t="shared" si="39"/>
        <v>4.6626534240112073E-3</v>
      </c>
    </row>
    <row r="623" spans="1:10" ht="15" customHeight="1" x14ac:dyDescent="0.2">
      <c r="A623" s="3">
        <f>'2_CVaR_t3'!A623</f>
        <v>43161</v>
      </c>
      <c r="B623" s="5">
        <f>'2_CVaR_t3'!D623-1</f>
        <v>4.0155938259949231E-3</v>
      </c>
      <c r="C623" s="5">
        <f>'Stocks Returns'!B619</f>
        <v>2.535328345802168E-2</v>
      </c>
      <c r="D623" s="5">
        <f>'Stocks Returns'!C619</f>
        <v>3.0730897009965119E-3</v>
      </c>
      <c r="E623" s="5">
        <f>'Stocks Returns'!D619</f>
        <v>2.5499887665693111E-2</v>
      </c>
      <c r="F623" s="5">
        <f>'Stocks Returns'!E619</f>
        <v>3.3407572383072903E-3</v>
      </c>
      <c r="G623" s="5">
        <f t="shared" si="36"/>
        <v>2.1754753308183661E-2</v>
      </c>
      <c r="H623" s="5">
        <f t="shared" si="37"/>
        <v>-2.8295988474271441E-3</v>
      </c>
      <c r="I623" s="5">
        <f t="shared" si="38"/>
        <v>1.9008701202144328E-2</v>
      </c>
      <c r="J623" s="5">
        <f t="shared" si="39"/>
        <v>-8.7475339910386089E-4</v>
      </c>
    </row>
    <row r="624" spans="1:10" ht="15" customHeight="1" x14ac:dyDescent="0.2">
      <c r="A624" s="3">
        <f>'2_CVaR_t3'!A624</f>
        <v>43164</v>
      </c>
      <c r="B624" s="5">
        <f>'2_CVaR_t3'!D624-1</f>
        <v>8.3676787903295136E-3</v>
      </c>
      <c r="C624" s="5">
        <f>'Stocks Returns'!B620</f>
        <v>-5.2695581678152692E-3</v>
      </c>
      <c r="D624" s="5">
        <f>'Stocks Returns'!C620</f>
        <v>9.1910242609920534E-3</v>
      </c>
      <c r="E624" s="5">
        <f>'Stocks Returns'!D620</f>
        <v>3.4834045349983578E-2</v>
      </c>
      <c r="F624" s="5">
        <f>'Stocks Returns'!E620</f>
        <v>-1.2948575656678285E-3</v>
      </c>
      <c r="G624" s="5">
        <f t="shared" si="36"/>
        <v>-1.3257028828687657E-2</v>
      </c>
      <c r="H624" s="5">
        <f t="shared" si="37"/>
        <v>-3.159077369738271E-3</v>
      </c>
      <c r="I624" s="5">
        <f t="shared" si="38"/>
        <v>2.122207458856239E-2</v>
      </c>
      <c r="J624" s="5">
        <f t="shared" si="39"/>
        <v>-1.0115825151318262E-2</v>
      </c>
    </row>
    <row r="625" spans="1:10" ht="15" customHeight="1" x14ac:dyDescent="0.2">
      <c r="A625" s="3">
        <f>'2_CVaR_t3'!A625</f>
        <v>43165</v>
      </c>
      <c r="B625" s="5">
        <f>'2_CVaR_t3'!D625-1</f>
        <v>-1.9483499058868814E-3</v>
      </c>
      <c r="C625" s="5">
        <f>'Stocks Returns'!B621</f>
        <v>-4.8899755501221609E-3</v>
      </c>
      <c r="D625" s="5">
        <f>'Stocks Returns'!C621</f>
        <v>-6.7279291106004946E-3</v>
      </c>
      <c r="E625" s="5">
        <f>'Stocks Returns'!D621</f>
        <v>2.2229279136233737E-2</v>
      </c>
      <c r="F625" s="5">
        <f>'Stocks Returns'!E621</f>
        <v>1.2965363956287668E-3</v>
      </c>
      <c r="G625" s="5">
        <f t="shared" si="36"/>
        <v>-2.4740564268202116E-3</v>
      </c>
      <c r="H625" s="5">
        <f t="shared" si="37"/>
        <v>-3.7953101790024002E-3</v>
      </c>
      <c r="I625" s="5">
        <f t="shared" si="38"/>
        <v>2.5496164315909786E-2</v>
      </c>
      <c r="J625" s="5">
        <f t="shared" si="39"/>
        <v>3.3921815201094726E-3</v>
      </c>
    </row>
    <row r="626" spans="1:10" ht="15" customHeight="1" x14ac:dyDescent="0.2">
      <c r="A626" s="3">
        <f>'2_CVaR_t3'!A626</f>
        <v>43166</v>
      </c>
      <c r="B626" s="5">
        <f>'2_CVaR_t3'!D626-1</f>
        <v>2.9230119141592237E-3</v>
      </c>
      <c r="C626" s="5">
        <f>'Stocks Returns'!B622</f>
        <v>-1.9860769860770011E-2</v>
      </c>
      <c r="D626" s="5">
        <f>'Stocks Returns'!C622</f>
        <v>6.5256897406245074E-3</v>
      </c>
      <c r="E626" s="5">
        <f>'Stocks Returns'!D622</f>
        <v>-1.0355182768975846E-2</v>
      </c>
      <c r="F626" s="5">
        <f>'Stocks Returns'!E622</f>
        <v>1.8497965223818191E-4</v>
      </c>
      <c r="G626" s="5">
        <f t="shared" si="36"/>
        <v>-2.2357465590146008E-2</v>
      </c>
      <c r="H626" s="5">
        <f t="shared" si="37"/>
        <v>2.2416108860807953E-3</v>
      </c>
      <c r="I626" s="5">
        <f t="shared" si="38"/>
        <v>-1.5058711090347574E-2</v>
      </c>
      <c r="J626" s="5">
        <f t="shared" si="39"/>
        <v>-2.8743405618194993E-3</v>
      </c>
    </row>
    <row r="627" spans="1:10" ht="15" customHeight="1" x14ac:dyDescent="0.2">
      <c r="A627" s="3">
        <f>'2_CVaR_t3'!A627</f>
        <v>43167</v>
      </c>
      <c r="B627" s="5">
        <f>'2_CVaR_t3'!D627-1</f>
        <v>1.5862325948599043E-3</v>
      </c>
      <c r="C627" s="5">
        <f>'Stocks Returns'!B623</f>
        <v>1.044495508669474E-3</v>
      </c>
      <c r="D627" s="5">
        <f>'Stocks Returns'!C623</f>
        <v>3.0365203118589701E-3</v>
      </c>
      <c r="E627" s="5">
        <f>'Stocks Returns'!D623</f>
        <v>-2.4066129538556913E-3</v>
      </c>
      <c r="F627" s="5">
        <f>'Stocks Returns'!E623</f>
        <v>-9.2472720547438492E-3</v>
      </c>
      <c r="G627" s="5">
        <f t="shared" si="36"/>
        <v>-1.0410041179509995E-4</v>
      </c>
      <c r="H627" s="5">
        <f t="shared" si="37"/>
        <v>7.3281834380492603E-4</v>
      </c>
      <c r="I627" s="5">
        <f t="shared" si="38"/>
        <v>-4.9229327844477495E-3</v>
      </c>
      <c r="J627" s="5">
        <f t="shared" si="39"/>
        <v>-1.0891987624181289E-2</v>
      </c>
    </row>
    <row r="628" spans="1:10" ht="15" customHeight="1" x14ac:dyDescent="0.2">
      <c r="A628" s="3">
        <f>'2_CVaR_t3'!A628</f>
        <v>43168</v>
      </c>
      <c r="B628" s="5">
        <f>'2_CVaR_t3'!D628-1</f>
        <v>1.4180978328382388E-2</v>
      </c>
      <c r="C628" s="5">
        <f>'Stocks Returns'!B624</f>
        <v>9.5993322203673515E-3</v>
      </c>
      <c r="D628" s="5">
        <f>'Stocks Returns'!C624</f>
        <v>1.8736704303714768E-2</v>
      </c>
      <c r="E628" s="5">
        <f>'Stocks Returns'!D624</f>
        <v>3.8074260541220761E-2</v>
      </c>
      <c r="F628" s="5">
        <f>'Stocks Returns'!E624</f>
        <v>2.7814075042001063E-2</v>
      </c>
      <c r="G628" s="5">
        <f t="shared" si="36"/>
        <v>-4.2506677923966375E-3</v>
      </c>
      <c r="H628" s="5">
        <f t="shared" si="37"/>
        <v>-2.2255323841582214E-3</v>
      </c>
      <c r="I628" s="5">
        <f t="shared" si="38"/>
        <v>1.495069880475414E-2</v>
      </c>
      <c r="J628" s="5">
        <f t="shared" si="39"/>
        <v>1.2841366171627058E-2</v>
      </c>
    </row>
    <row r="629" spans="1:10" ht="15" customHeight="1" x14ac:dyDescent="0.2">
      <c r="A629" s="3">
        <f>'2_CVaR_t3'!A629</f>
        <v>43171</v>
      </c>
      <c r="B629" s="5">
        <f>'2_CVaR_t3'!D629-1</f>
        <v>-1.1613489930784038E-4</v>
      </c>
      <c r="C629" s="5">
        <f>'Stocks Returns'!B625</f>
        <v>9.5080611823068484E-3</v>
      </c>
      <c r="D629" s="5">
        <f>'Stocks Returns'!C625</f>
        <v>-2.1685005220465348E-3</v>
      </c>
      <c r="E629" s="5">
        <f>'Stocks Returns'!D625</f>
        <v>1.2832171365060097E-2</v>
      </c>
      <c r="F629" s="5">
        <f>'Stocks Returns'!E625</f>
        <v>-5.8118416273156281E-3</v>
      </c>
      <c r="G629" s="5">
        <f t="shared" si="36"/>
        <v>1.0076249221955803E-2</v>
      </c>
      <c r="H629" s="5">
        <f t="shared" si="37"/>
        <v>-1.9502235897026893E-3</v>
      </c>
      <c r="I629" s="5">
        <f t="shared" si="38"/>
        <v>1.3101227238531641E-2</v>
      </c>
      <c r="J629" s="5">
        <f t="shared" si="39"/>
        <v>-5.6550803715711287E-3</v>
      </c>
    </row>
    <row r="630" spans="1:10" ht="15" customHeight="1" x14ac:dyDescent="0.2">
      <c r="A630" s="3">
        <f>'2_CVaR_t3'!A630</f>
        <v>43172</v>
      </c>
      <c r="B630" s="5">
        <f>'2_CVaR_t3'!D630-1</f>
        <v>-6.7215690568604991E-3</v>
      </c>
      <c r="C630" s="5">
        <f>'Stocks Returns'!B626</f>
        <v>-6.9615069615069913E-3</v>
      </c>
      <c r="D630" s="5">
        <f>'Stocks Returns'!C626</f>
        <v>-8.3708950418543981E-3</v>
      </c>
      <c r="E630" s="5">
        <f>'Stocks Returns'!D626</f>
        <v>-2.2047086991221043E-2</v>
      </c>
      <c r="F630" s="5">
        <f>'Stocks Returns'!E626</f>
        <v>-1.4249177932042389E-2</v>
      </c>
      <c r="G630" s="5">
        <f t="shared" si="36"/>
        <v>2.6805322612014244E-4</v>
      </c>
      <c r="H630" s="5">
        <f t="shared" si="37"/>
        <v>1.6330278396676935E-3</v>
      </c>
      <c r="I630" s="5">
        <f t="shared" si="38"/>
        <v>-1.0970367155489852E-2</v>
      </c>
      <c r="J630" s="5">
        <f t="shared" si="39"/>
        <v>-7.1024238599032346E-3</v>
      </c>
    </row>
    <row r="631" spans="1:10" ht="15" customHeight="1" x14ac:dyDescent="0.2">
      <c r="A631" s="3">
        <f>'2_CVaR_t3'!A631</f>
        <v>43173</v>
      </c>
      <c r="B631" s="5">
        <f>'2_CVaR_t3'!D631-1</f>
        <v>-3.5703515856050361E-3</v>
      </c>
      <c r="C631" s="5">
        <f>'Stocks Returns'!B627</f>
        <v>-7.4226804123711521E-3</v>
      </c>
      <c r="D631" s="5">
        <f>'Stocks Returns'!C627</f>
        <v>-5.032467532467555E-3</v>
      </c>
      <c r="E631" s="5">
        <f>'Stocks Returns'!D627</f>
        <v>-7.9567479343057856E-3</v>
      </c>
      <c r="F631" s="5">
        <f>'Stocks Returns'!E627</f>
        <v>0</v>
      </c>
      <c r="G631" s="5">
        <f t="shared" si="36"/>
        <v>-3.371023719738628E-3</v>
      </c>
      <c r="H631" s="5">
        <f t="shared" si="37"/>
        <v>3.0307205326283917E-4</v>
      </c>
      <c r="I631" s="5">
        <f t="shared" si="38"/>
        <v>-2.0359798027316184E-3</v>
      </c>
      <c r="J631" s="5">
        <f t="shared" si="39"/>
        <v>3.8120773557287213E-3</v>
      </c>
    </row>
    <row r="632" spans="1:10" ht="15" customHeight="1" x14ac:dyDescent="0.2">
      <c r="A632" s="3">
        <f>'2_CVaR_t3'!A632</f>
        <v>43174</v>
      </c>
      <c r="B632" s="5">
        <f>'2_CVaR_t3'!D632-1</f>
        <v>4.207315936119338E-3</v>
      </c>
      <c r="C632" s="5">
        <f>'Stocks Returns'!B628</f>
        <v>-2.7835479850436329E-2</v>
      </c>
      <c r="D632" s="5">
        <f>'Stocks Returns'!C628</f>
        <v>6.7710882688856167E-3</v>
      </c>
      <c r="E632" s="5">
        <f>'Stocks Returns'!D628</f>
        <v>2.879177377892006E-3</v>
      </c>
      <c r="F632" s="5">
        <f>'Stocks Returns'!E628</f>
        <v>1.2972572275760097E-3</v>
      </c>
      <c r="G632" s="5">
        <f t="shared" si="36"/>
        <v>-3.1627355705351752E-2</v>
      </c>
      <c r="H632" s="5">
        <f t="shared" si="37"/>
        <v>5.8437225980493158E-4</v>
      </c>
      <c r="I632" s="5">
        <f t="shared" si="38"/>
        <v>-3.9257005237874265E-3</v>
      </c>
      <c r="J632" s="5">
        <f t="shared" si="39"/>
        <v>-3.1211372991524506E-3</v>
      </c>
    </row>
    <row r="633" spans="1:10" ht="15" customHeight="1" x14ac:dyDescent="0.2">
      <c r="A633" s="3">
        <f>'2_CVaR_t3'!A633</f>
        <v>43175</v>
      </c>
      <c r="B633" s="5">
        <f>'2_CVaR_t3'!D633-1</f>
        <v>5.8698227686835303E-3</v>
      </c>
      <c r="C633" s="5">
        <f>'Stocks Returns'!B629</f>
        <v>-8.1196581196579798E-3</v>
      </c>
      <c r="D633" s="5">
        <f>'Stocks Returns'!C629</f>
        <v>9.0754395916052832E-3</v>
      </c>
      <c r="E633" s="5">
        <f>'Stocks Returns'!D629</f>
        <v>6.6646160155849898E-3</v>
      </c>
      <c r="F633" s="5">
        <f>'Stocks Returns'!E629</f>
        <v>1.6657412548584105E-2</v>
      </c>
      <c r="G633" s="5">
        <f t="shared" si="36"/>
        <v>-1.3588119713847458E-2</v>
      </c>
      <c r="H633" s="5">
        <f t="shared" si="37"/>
        <v>4.2579641323909311E-4</v>
      </c>
      <c r="I633" s="5">
        <f t="shared" si="38"/>
        <v>-2.860418465169573E-3</v>
      </c>
      <c r="J633" s="5">
        <f t="shared" si="39"/>
        <v>1.0479722487353439E-2</v>
      </c>
    </row>
    <row r="634" spans="1:10" ht="15" customHeight="1" x14ac:dyDescent="0.2">
      <c r="A634" s="3">
        <f>'2_CVaR_t3'!A634</f>
        <v>43178</v>
      </c>
      <c r="B634" s="5">
        <f>'2_CVaR_t3'!D634-1</f>
        <v>-7.1746935847820659E-3</v>
      </c>
      <c r="C634" s="5">
        <f>'Stocks Returns'!B630</f>
        <v>-1.1202068074106064E-2</v>
      </c>
      <c r="D634" s="5">
        <f>'Stocks Returns'!C630</f>
        <v>-1.0599855456516538E-2</v>
      </c>
      <c r="E634" s="5">
        <f>'Stocks Returns'!D630</f>
        <v>-1.2324302301894519E-2</v>
      </c>
      <c r="F634" s="5">
        <f>'Stocks Returns'!E630</f>
        <v>-2.4758783906790427E-2</v>
      </c>
      <c r="G634" s="5">
        <f t="shared" si="36"/>
        <v>-3.515546082323906E-3</v>
      </c>
      <c r="H634" s="5">
        <f t="shared" si="37"/>
        <v>7.5350507293037508E-5</v>
      </c>
      <c r="I634" s="5">
        <f t="shared" si="38"/>
        <v>-5.061902254679361E-4</v>
      </c>
      <c r="J634" s="5">
        <f t="shared" si="39"/>
        <v>-1.7132525063343784E-2</v>
      </c>
    </row>
    <row r="635" spans="1:10" ht="15" customHeight="1" x14ac:dyDescent="0.2">
      <c r="A635" s="3">
        <f>'2_CVaR_t3'!A635</f>
        <v>43179</v>
      </c>
      <c r="B635" s="5">
        <f>'2_CVaR_t3'!D635-1</f>
        <v>9.4293094258466326E-3</v>
      </c>
      <c r="C635" s="5">
        <f>'Stocks Returns'!B631</f>
        <v>-4.1830065359477198E-2</v>
      </c>
      <c r="D635" s="5">
        <f>'Stocks Returns'!C631</f>
        <v>1.379758136514897E-2</v>
      </c>
      <c r="E635" s="5">
        <f>'Stocks Returns'!D631</f>
        <v>1.6190574404455038E-2</v>
      </c>
      <c r="F635" s="5">
        <f>'Stocks Returns'!E631</f>
        <v>2.1093895837222432E-2</v>
      </c>
      <c r="G635" s="5">
        <f t="shared" si="36"/>
        <v>-5.0888157054212756E-2</v>
      </c>
      <c r="H635" s="5">
        <f t="shared" si="37"/>
        <v>-1.2527707159585948E-4</v>
      </c>
      <c r="I635" s="5">
        <f t="shared" si="38"/>
        <v>8.4158728846310885E-4</v>
      </c>
      <c r="J635" s="5">
        <f t="shared" si="39"/>
        <v>1.1149491042309348E-2</v>
      </c>
    </row>
    <row r="636" spans="1:10" ht="15" customHeight="1" x14ac:dyDescent="0.2">
      <c r="A636" s="3">
        <f>'2_CVaR_t3'!A636</f>
        <v>43180</v>
      </c>
      <c r="B636" s="5">
        <f>'2_CVaR_t3'!D636-1</f>
        <v>-7.222918009149093E-3</v>
      </c>
      <c r="C636" s="5">
        <f>'Stocks Returns'!B632</f>
        <v>7.7307867212370596E-3</v>
      </c>
      <c r="D636" s="5">
        <f>'Stocks Returns'!C632</f>
        <v>-1.3529741413817908E-2</v>
      </c>
      <c r="E636" s="5">
        <f>'Stocks Returns'!D632</f>
        <v>6.7992693322507236E-3</v>
      </c>
      <c r="F636" s="5">
        <f>'Stocks Returns'!E632</f>
        <v>4.2778793418646988E-2</v>
      </c>
      <c r="G636" s="5">
        <f t="shared" si="36"/>
        <v>1.5465941524984119E-2</v>
      </c>
      <c r="H636" s="5">
        <f t="shared" si="37"/>
        <v>-2.7830931902411878E-3</v>
      </c>
      <c r="I636" s="5">
        <f t="shared" si="38"/>
        <v>1.8696285135654328E-2</v>
      </c>
      <c r="J636" s="5">
        <f t="shared" si="39"/>
        <v>5.045608424150029E-2</v>
      </c>
    </row>
    <row r="637" spans="1:10" ht="15" customHeight="1" x14ac:dyDescent="0.2">
      <c r="A637" s="3">
        <f>'2_CVaR_t3'!A637</f>
        <v>43181</v>
      </c>
      <c r="B637" s="5">
        <f>'2_CVaR_t3'!D637-1</f>
        <v>-1.747607312207311E-2</v>
      </c>
      <c r="C637" s="5">
        <f>'Stocks Returns'!B633</f>
        <v>-2.8880866425992857E-2</v>
      </c>
      <c r="D637" s="5">
        <f>'Stocks Returns'!C633</f>
        <v>-2.6213277065411544E-2</v>
      </c>
      <c r="E637" s="5">
        <f>'Stocks Returns'!D633</f>
        <v>-2.6811813325269607E-2</v>
      </c>
      <c r="F637" s="5">
        <f>'Stocks Returns'!E633</f>
        <v>-9.4670406732118018E-3</v>
      </c>
      <c r="G637" s="5">
        <f t="shared" si="36"/>
        <v>-1.0805727865078562E-2</v>
      </c>
      <c r="H637" s="5">
        <f t="shared" si="37"/>
        <v>-2.7705259235250024E-4</v>
      </c>
      <c r="I637" s="5">
        <f t="shared" si="38"/>
        <v>1.8611860653299853E-3</v>
      </c>
      <c r="J637" s="5">
        <f t="shared" si="39"/>
        <v>9.0603288689596086E-3</v>
      </c>
    </row>
    <row r="638" spans="1:10" ht="15" customHeight="1" x14ac:dyDescent="0.2">
      <c r="A638" s="3">
        <f>'2_CVaR_t3'!A638</f>
        <v>43182</v>
      </c>
      <c r="B638" s="5">
        <f>'2_CVaR_t3'!D638-1</f>
        <v>-1.6682114543559057E-2</v>
      </c>
      <c r="C638" s="5">
        <f>'Stocks Returns'!B634</f>
        <v>-2.0446096654275103E-2</v>
      </c>
      <c r="D638" s="5">
        <f>'Stocks Returns'!C634</f>
        <v>-2.4918743228602325E-2</v>
      </c>
      <c r="E638" s="5">
        <f>'Stocks Returns'!D634</f>
        <v>-2.6307612635939837E-2</v>
      </c>
      <c r="F638" s="5">
        <f>'Stocks Returns'!E634</f>
        <v>2.1946902654867317E-2</v>
      </c>
      <c r="G638" s="5">
        <f t="shared" si="36"/>
        <v>-3.1716402946230203E-3</v>
      </c>
      <c r="H638" s="5">
        <f t="shared" si="37"/>
        <v>-1.587317587064159E-4</v>
      </c>
      <c r="I638" s="5">
        <f t="shared" si="38"/>
        <v>1.0663294464097126E-3</v>
      </c>
      <c r="J638" s="5">
        <f t="shared" si="39"/>
        <v>3.9634090518142942E-2</v>
      </c>
    </row>
    <row r="639" spans="1:10" ht="15" customHeight="1" x14ac:dyDescent="0.2">
      <c r="A639" s="3">
        <f>'2_CVaR_t3'!A639</f>
        <v>43185</v>
      </c>
      <c r="B639" s="5">
        <f>'2_CVaR_t3'!D639-1</f>
        <v>2.172225252201887E-2</v>
      </c>
      <c r="C639" s="5">
        <f>'Stocks Returns'!B635</f>
        <v>3.1309297912713419E-2</v>
      </c>
      <c r="D639" s="5">
        <f>'Stocks Returns'!C635</f>
        <v>3.1111111111111089E-2</v>
      </c>
      <c r="E639" s="5">
        <f>'Stocks Returns'!D635</f>
        <v>4.2335921710456192E-2</v>
      </c>
      <c r="F639" s="5">
        <f>'Stocks Returns'!E635</f>
        <v>2.3207481815032738E-2</v>
      </c>
      <c r="G639" s="5">
        <f t="shared" si="36"/>
        <v>9.8541605727810629E-3</v>
      </c>
      <c r="H639" s="5">
        <f t="shared" si="37"/>
        <v>-1.0231753625012038E-3</v>
      </c>
      <c r="I639" s="5">
        <f t="shared" si="38"/>
        <v>6.8734954288192235E-3</v>
      </c>
      <c r="J639" s="5">
        <f t="shared" si="39"/>
        <v>2.5445686207258011E-4</v>
      </c>
    </row>
    <row r="640" spans="1:10" ht="15" customHeight="1" x14ac:dyDescent="0.2">
      <c r="A640" s="3">
        <f>'2_CVaR_t3'!A640</f>
        <v>43186</v>
      </c>
      <c r="B640" s="5">
        <f>'2_CVaR_t3'!D640-1</f>
        <v>-1.8696907860145107E-2</v>
      </c>
      <c r="C640" s="5">
        <f>'Stocks Returns'!B636</f>
        <v>-2.759889604415755E-3</v>
      </c>
      <c r="D640" s="5">
        <f>'Stocks Returns'!C636</f>
        <v>-2.6856763925729443E-2</v>
      </c>
      <c r="E640" s="5">
        <f>'Stocks Returns'!D636</f>
        <v>-3.6636391468517049E-2</v>
      </c>
      <c r="F640" s="5">
        <f>'Stocks Returns'!E636</f>
        <v>1.0155721056195333E-3</v>
      </c>
      <c r="G640" s="5">
        <f t="shared" si="36"/>
        <v>1.6546422309756236E-2</v>
      </c>
      <c r="H640" s="5">
        <f t="shared" si="37"/>
        <v>8.8807088607175538E-4</v>
      </c>
      <c r="I640" s="5">
        <f t="shared" si="38"/>
        <v>-5.9658895235321467E-3</v>
      </c>
      <c r="J640" s="5">
        <f t="shared" si="39"/>
        <v>2.0834851588240649E-2</v>
      </c>
    </row>
    <row r="641" spans="1:10" ht="15" customHeight="1" x14ac:dyDescent="0.2">
      <c r="A641" s="3">
        <f>'2_CVaR_t3'!A641</f>
        <v>43187</v>
      </c>
      <c r="B641" s="5">
        <f>'2_CVaR_t3'!D641-1</f>
        <v>-4.9526910357755582E-3</v>
      </c>
      <c r="C641" s="5">
        <f>'Stocks Returns'!B637</f>
        <v>-2.352398523985233E-2</v>
      </c>
      <c r="D641" s="5">
        <f>'Stocks Returns'!C637</f>
        <v>-3.4923339011926346E-3</v>
      </c>
      <c r="E641" s="5">
        <f>'Stocks Returns'!D637</f>
        <v>-3.4322033898305127E-2</v>
      </c>
      <c r="F641" s="5">
        <f>'Stocks Returns'!E637</f>
        <v>-6.9327020629016411E-3</v>
      </c>
      <c r="G641" s="5">
        <f t="shared" si="36"/>
        <v>-1.8078282782356851E-2</v>
      </c>
      <c r="H641" s="5">
        <f t="shared" si="37"/>
        <v>3.8910778029031473E-3</v>
      </c>
      <c r="I641" s="5">
        <f t="shared" si="38"/>
        <v>-2.6139512806535977E-2</v>
      </c>
      <c r="J641" s="5">
        <f t="shared" si="39"/>
        <v>-1.6578074878895021E-3</v>
      </c>
    </row>
    <row r="642" spans="1:10" ht="15" customHeight="1" x14ac:dyDescent="0.2">
      <c r="A642" s="3">
        <f>'2_CVaR_t3'!A642</f>
        <v>43188</v>
      </c>
      <c r="B642" s="5">
        <f>'2_CVaR_t3'!D642-1</f>
        <v>1.3255057022995897E-2</v>
      </c>
      <c r="C642" s="5">
        <f>'Stocks Returns'!B638</f>
        <v>1.2281530467642687E-2</v>
      </c>
      <c r="D642" s="5">
        <f>'Stocks Returns'!C638</f>
        <v>2.2480553893495347E-2</v>
      </c>
      <c r="E642" s="5">
        <f>'Stocks Returns'!D638</f>
        <v>2.1939447125933764E-3</v>
      </c>
      <c r="F642" s="5">
        <f>'Stocks Returns'!E638</f>
        <v>9.5351609058402786E-3</v>
      </c>
      <c r="G642" s="5">
        <f t="shared" si="36"/>
        <v>-6.3470709320604529E-4</v>
      </c>
      <c r="H642" s="5">
        <f t="shared" si="37"/>
        <v>2.8900269002762775E-3</v>
      </c>
      <c r="I642" s="5">
        <f t="shared" si="38"/>
        <v>-1.9414645246783935E-2</v>
      </c>
      <c r="J642" s="5">
        <f t="shared" si="39"/>
        <v>-4.4577208829484783E-3</v>
      </c>
    </row>
    <row r="643" spans="1:10" ht="15" customHeight="1" x14ac:dyDescent="0.2">
      <c r="A643" s="3">
        <f>'2_CVaR_t3'!A643</f>
        <v>43189</v>
      </c>
      <c r="B643" s="5">
        <f>'2_CVaR_t3'!D643-1</f>
        <v>3.3619452249000759E-5</v>
      </c>
      <c r="C643" s="5">
        <f>'Stocks Returns'!B639</f>
        <v>0</v>
      </c>
      <c r="D643" s="5">
        <f>'Stocks Returns'!C639</f>
        <v>0</v>
      </c>
      <c r="E643" s="5">
        <f>'Stocks Returns'!D639</f>
        <v>0</v>
      </c>
      <c r="F643" s="5">
        <f>'Stocks Returns'!E639</f>
        <v>0</v>
      </c>
      <c r="G643" s="5">
        <f t="shared" si="36"/>
        <v>4.1716549628461653E-4</v>
      </c>
      <c r="H643" s="5">
        <f t="shared" si="37"/>
        <v>-3.5772302638354477E-6</v>
      </c>
      <c r="I643" s="5">
        <f t="shared" si="38"/>
        <v>2.403114536009206E-5</v>
      </c>
      <c r="J643" s="5">
        <f t="shared" si="39"/>
        <v>-1.7115738437369847E-6</v>
      </c>
    </row>
    <row r="644" spans="1:10" ht="15" customHeight="1" x14ac:dyDescent="0.2">
      <c r="A644" s="3">
        <f>'2_CVaR_t3'!A644</f>
        <v>43192</v>
      </c>
      <c r="B644" s="5">
        <f>'2_CVaR_t3'!D644-1</f>
        <v>-9.4504090166734889E-3</v>
      </c>
      <c r="C644" s="5">
        <f>'Stocks Returns'!B640</f>
        <v>6.9995333644423674E-3</v>
      </c>
      <c r="D644" s="5">
        <f>'Stocks Returns'!C640</f>
        <v>-1.0282561444574512E-2</v>
      </c>
      <c r="E644" s="5">
        <f>'Stocks Returns'!D640</f>
        <v>-4.0827495621716281E-2</v>
      </c>
      <c r="F644" s="5">
        <f>'Stocks Returns'!E640</f>
        <v>-2.0239500758981177E-2</v>
      </c>
      <c r="G644" s="5">
        <f t="shared" si="36"/>
        <v>1.6981042639897984E-2</v>
      </c>
      <c r="H644" s="5">
        <f t="shared" si="37"/>
        <v>3.7640119367889791E-3</v>
      </c>
      <c r="I644" s="5">
        <f t="shared" si="38"/>
        <v>-2.5285908740308265E-2</v>
      </c>
      <c r="J644" s="5">
        <f t="shared" si="39"/>
        <v>-1.02050376791951E-2</v>
      </c>
    </row>
    <row r="645" spans="1:10" ht="15" customHeight="1" x14ac:dyDescent="0.2">
      <c r="A645" s="3">
        <f>'2_CVaR_t3'!A645</f>
        <v>43193</v>
      </c>
      <c r="B645" s="5">
        <f>'2_CVaR_t3'!D645-1</f>
        <v>5.3785036381530649E-3</v>
      </c>
      <c r="C645" s="5">
        <f>'Stocks Returns'!B641</f>
        <v>2.08526413345691E-2</v>
      </c>
      <c r="D645" s="5">
        <f>'Stocks Returns'!C641</f>
        <v>6.8417940704450508E-3</v>
      </c>
      <c r="E645" s="5">
        <f>'Stocks Returns'!D641</f>
        <v>1.597626383658568E-2</v>
      </c>
      <c r="F645" s="5">
        <f>'Stocks Returns'!E641</f>
        <v>3.3396453778619328E-2</v>
      </c>
      <c r="G645" s="5">
        <f t="shared" si="36"/>
        <v>1.5879659597391339E-2</v>
      </c>
      <c r="H645" s="5">
        <f t="shared" si="37"/>
        <v>-1.0799824840548033E-3</v>
      </c>
      <c r="I645" s="5">
        <f t="shared" si="38"/>
        <v>7.2551147529675616E-3</v>
      </c>
      <c r="J645" s="5">
        <f t="shared" si="39"/>
        <v>2.7738686724877643E-2</v>
      </c>
    </row>
    <row r="646" spans="1:10" ht="15" customHeight="1" x14ac:dyDescent="0.2">
      <c r="A646" s="3">
        <f>'2_CVaR_t3'!A646</f>
        <v>43194</v>
      </c>
      <c r="B646" s="5">
        <f>'2_CVaR_t3'!D646-1</f>
        <v>4.1148943196185339E-3</v>
      </c>
      <c r="C646" s="5">
        <f>'Stocks Returns'!B642</f>
        <v>2.3150249659555033E-2</v>
      </c>
      <c r="D646" s="5">
        <f>'Stocks Returns'!C642</f>
        <v>5.1174496644295075E-3</v>
      </c>
      <c r="E646" s="5">
        <f>'Stocks Returns'!D642</f>
        <v>1.2916994271593873E-2</v>
      </c>
      <c r="F646" s="5">
        <f>'Stocks Returns'!E642</f>
        <v>-7.8294186240213115E-3</v>
      </c>
      <c r="G646" s="5">
        <f t="shared" ref="G646:G709" si="40">C646-($P$11+$O$11*$B646)</f>
        <v>1.9451578091798486E-2</v>
      </c>
      <c r="H646" s="5">
        <f t="shared" ref="H646:H709" si="41">D646-($P$12+$O$12*$B646)</f>
        <v>-9.3234798386583866E-4</v>
      </c>
      <c r="I646" s="5">
        <f t="shared" ref="I646:I709" si="42">E646-($P$13+$O$13*$B646)</f>
        <v>6.2633345563598277E-3</v>
      </c>
      <c r="J646" s="5">
        <f t="shared" ref="J646:J709" si="43">F646-($P$14+$O$14*$B646)</f>
        <v>-1.2150010883705518E-2</v>
      </c>
    </row>
    <row r="647" spans="1:10" ht="15" customHeight="1" x14ac:dyDescent="0.2">
      <c r="A647" s="3">
        <f>'2_CVaR_t3'!A647</f>
        <v>43195</v>
      </c>
      <c r="B647" s="5">
        <f>'2_CVaR_t3'!D647-1</f>
        <v>6.1749431272017929E-3</v>
      </c>
      <c r="C647" s="5">
        <f>'Stocks Returns'!B643</f>
        <v>3.9929015084294583E-3</v>
      </c>
      <c r="D647" s="5">
        <f>'Stocks Returns'!C643</f>
        <v>1.1518237208913984E-2</v>
      </c>
      <c r="E647" s="5">
        <f>'Stocks Returns'!D643</f>
        <v>-6.2098026169882248E-3</v>
      </c>
      <c r="F647" s="5">
        <f>'Stocks Returns'!E643</f>
        <v>1.5110812625923398E-2</v>
      </c>
      <c r="G647" s="5">
        <f t="shared" si="40"/>
        <v>-1.7832643500877007E-3</v>
      </c>
      <c r="H647" s="5">
        <f t="shared" si="41"/>
        <v>2.4165722967557646E-3</v>
      </c>
      <c r="I647" s="5">
        <f t="shared" si="42"/>
        <v>-1.6234068219309422E-2</v>
      </c>
      <c r="J647" s="5">
        <f t="shared" si="43"/>
        <v>8.6102385477898023E-3</v>
      </c>
    </row>
    <row r="648" spans="1:10" ht="15" customHeight="1" x14ac:dyDescent="0.2">
      <c r="A648" s="3">
        <f>'2_CVaR_t3'!A648</f>
        <v>43196</v>
      </c>
      <c r="B648" s="5">
        <f>'2_CVaR_t3'!D648-1</f>
        <v>-1.9886285643941459E-2</v>
      </c>
      <c r="C648" s="5">
        <f>'Stocks Returns'!B644</f>
        <v>-4.4189129474137001E-4</v>
      </c>
      <c r="D648" s="5">
        <f>'Stocks Returns'!C644</f>
        <v>-2.8797755590395213E-2</v>
      </c>
      <c r="E648" s="5">
        <f>'Stocks Returns'!D644</f>
        <v>-3.7380049096183976E-2</v>
      </c>
      <c r="F648" s="5">
        <f>'Stocks Returns'!E644</f>
        <v>-1.98478332782005E-2</v>
      </c>
      <c r="G648" s="5">
        <f t="shared" si="40"/>
        <v>2.0063870625808475E-2</v>
      </c>
      <c r="H648" s="5">
        <f t="shared" si="41"/>
        <v>7.0908753371979813E-4</v>
      </c>
      <c r="I648" s="5">
        <f t="shared" si="42"/>
        <v>-4.7635137634087499E-3</v>
      </c>
      <c r="J648" s="5">
        <f t="shared" si="43"/>
        <v>1.2300678129957242E-3</v>
      </c>
    </row>
    <row r="649" spans="1:10" ht="15" customHeight="1" x14ac:dyDescent="0.2">
      <c r="A649" s="3">
        <f>'2_CVaR_t3'!A649</f>
        <v>43199</v>
      </c>
      <c r="B649" s="5">
        <f>'2_CVaR_t3'!D649-1</f>
        <v>5.3321608769043571E-3</v>
      </c>
      <c r="C649" s="5">
        <f>'Stocks Returns'!B645</f>
        <v>-3.9787798408488229E-3</v>
      </c>
      <c r="D649" s="5">
        <f>'Stocks Returns'!C645</f>
        <v>9.2608326253187379E-3</v>
      </c>
      <c r="E649" s="5">
        <f>'Stocks Returns'!D645</f>
        <v>-8.1140605077079098E-4</v>
      </c>
      <c r="F649" s="5">
        <f>'Stocks Returns'!E645</f>
        <v>2.2949713128585847E-2</v>
      </c>
      <c r="G649" s="5">
        <f t="shared" si="40"/>
        <v>-8.9050263640074474E-3</v>
      </c>
      <c r="H649" s="5">
        <f t="shared" si="41"/>
        <v>1.4077107334906219E-3</v>
      </c>
      <c r="I649" s="5">
        <f t="shared" si="42"/>
        <v>-9.4567301426150396E-3</v>
      </c>
      <c r="J649" s="5">
        <f t="shared" si="43"/>
        <v>1.7340986843474029E-2</v>
      </c>
    </row>
    <row r="650" spans="1:10" ht="15" customHeight="1" x14ac:dyDescent="0.2">
      <c r="A650" s="3">
        <f>'2_CVaR_t3'!A650</f>
        <v>43200</v>
      </c>
      <c r="B650" s="5">
        <f>'2_CVaR_t3'!D650-1</f>
        <v>1.1984952995010678E-2</v>
      </c>
      <c r="C650" s="5">
        <f>'Stocks Returns'!B646</f>
        <v>3.1069684864624136E-3</v>
      </c>
      <c r="D650" s="5">
        <f>'Stocks Returns'!C646</f>
        <v>1.6247158851755206E-2</v>
      </c>
      <c r="E650" s="5">
        <f>'Stocks Returns'!D646</f>
        <v>2.935034802784231E-2</v>
      </c>
      <c r="F650" s="5">
        <f>'Stocks Returns'!E646</f>
        <v>2.8373474100956919E-2</v>
      </c>
      <c r="G650" s="5">
        <f t="shared" si="40"/>
        <v>-8.5284091951940109E-3</v>
      </c>
      <c r="H650" s="5">
        <f t="shared" si="41"/>
        <v>-1.461767622854885E-3</v>
      </c>
      <c r="I650" s="5">
        <f t="shared" si="42"/>
        <v>9.8198739355168825E-3</v>
      </c>
      <c r="J650" s="5">
        <f t="shared" si="43"/>
        <v>1.5724639928105633E-2</v>
      </c>
    </row>
    <row r="651" spans="1:10" ht="15" customHeight="1" x14ac:dyDescent="0.2">
      <c r="A651" s="3">
        <f>'2_CVaR_t3'!A651</f>
        <v>43201</v>
      </c>
      <c r="B651" s="5">
        <f>'2_CVaR_t3'!D651-1</f>
        <v>-4.7040131047463296E-3</v>
      </c>
      <c r="C651" s="5">
        <f>'Stocks Returns'!B647</f>
        <v>-2.2123893805310324E-3</v>
      </c>
      <c r="D651" s="5">
        <f>'Stocks Returns'!C647</f>
        <v>-7.7866136514247453E-3</v>
      </c>
      <c r="E651" s="5">
        <f>'Stocks Returns'!D647</f>
        <v>-2.5921334385213823E-3</v>
      </c>
      <c r="F651" s="5">
        <f>'Stocks Returns'!E647</f>
        <v>1.4276547962784658E-2</v>
      </c>
      <c r="G651" s="5">
        <f t="shared" si="40"/>
        <v>2.9825292217229476E-3</v>
      </c>
      <c r="H651" s="5">
        <f t="shared" si="41"/>
        <v>-7.7160682888300323E-4</v>
      </c>
      <c r="I651" s="5">
        <f t="shared" si="42"/>
        <v>5.1835063719740974E-3</v>
      </c>
      <c r="J651" s="5">
        <f t="shared" si="43"/>
        <v>1.9288286943474103E-2</v>
      </c>
    </row>
    <row r="652" spans="1:10" ht="15" customHeight="1" x14ac:dyDescent="0.2">
      <c r="A652" s="3">
        <f>'2_CVaR_t3'!A652</f>
        <v>43202</v>
      </c>
      <c r="B652" s="5">
        <f>'2_CVaR_t3'!D652-1</f>
        <v>6.8229463969493587E-3</v>
      </c>
      <c r="C652" s="5">
        <f>'Stocks Returns'!B648</f>
        <v>2.7937915742793695E-2</v>
      </c>
      <c r="D652" s="5">
        <f>'Stocks Returns'!C648</f>
        <v>1.0769744531641257E-2</v>
      </c>
      <c r="E652" s="5">
        <f>'Stocks Returns'!D648</f>
        <v>6.3276836158192573E-3</v>
      </c>
      <c r="F652" s="5">
        <f>'Stocks Returns'!E648</f>
        <v>1.581527755813994E-4</v>
      </c>
      <c r="G652" s="5">
        <f t="shared" si="40"/>
        <v>2.1508259011468481E-2</v>
      </c>
      <c r="H652" s="5">
        <f t="shared" si="41"/>
        <v>7.0809267231029469E-4</v>
      </c>
      <c r="I652" s="5">
        <f t="shared" si="42"/>
        <v>-4.7568304756749769E-3</v>
      </c>
      <c r="J652" s="5">
        <f t="shared" si="43"/>
        <v>-7.0281503693322587E-3</v>
      </c>
    </row>
    <row r="653" spans="1:10" ht="15" customHeight="1" x14ac:dyDescent="0.2">
      <c r="A653" s="3">
        <f>'2_CVaR_t3'!A653</f>
        <v>43203</v>
      </c>
      <c r="B653" s="5">
        <f>'2_CVaR_t3'!D653-1</f>
        <v>-3.1748699705701489E-3</v>
      </c>
      <c r="C653" s="5">
        <f>'Stocks Returns'!B649</f>
        <v>-1.509922346850745E-2</v>
      </c>
      <c r="D653" s="5">
        <f>'Stocks Returns'!C649</f>
        <v>-2.6430990336168136E-3</v>
      </c>
      <c r="E653" s="5">
        <f>'Stocks Returns'!D649</f>
        <v>-1.9425106669660908E-2</v>
      </c>
      <c r="F653" s="5">
        <f>'Stocks Returns'!E649</f>
        <v>2.6249209361163928E-2</v>
      </c>
      <c r="G653" s="5">
        <f t="shared" si="40"/>
        <v>-1.1446397519258932E-2</v>
      </c>
      <c r="H653" s="5">
        <f t="shared" si="41"/>
        <v>2.1065527857938443E-3</v>
      </c>
      <c r="I653" s="5">
        <f t="shared" si="42"/>
        <v>-1.4151416731071471E-2</v>
      </c>
      <c r="J653" s="5">
        <f t="shared" si="43"/>
        <v>2.9642780744056754E-2</v>
      </c>
    </row>
    <row r="654" spans="1:10" ht="15" customHeight="1" x14ac:dyDescent="0.2">
      <c r="A654" s="3">
        <f>'2_CVaR_t3'!A654</f>
        <v>43206</v>
      </c>
      <c r="B654" s="5">
        <f>'2_CVaR_t3'!D654-1</f>
        <v>4.3716622118348258E-3</v>
      </c>
      <c r="C654" s="5">
        <f>'Stocks Returns'!B650</f>
        <v>2.4967148488830526E-2</v>
      </c>
      <c r="D654" s="5">
        <f>'Stocks Returns'!C650</f>
        <v>9.3581780538301018E-3</v>
      </c>
      <c r="E654" s="5">
        <f>'Stocks Returns'!D650</f>
        <v>-1.2595900606893307E-2</v>
      </c>
      <c r="F654" s="5">
        <f>'Stocks Returns'!E650</f>
        <v>1.2788906009244982E-2</v>
      </c>
      <c r="G654" s="5">
        <f t="shared" si="40"/>
        <v>2.1009534594966774E-2</v>
      </c>
      <c r="H654" s="5">
        <f t="shared" si="41"/>
        <v>2.927990619729013E-3</v>
      </c>
      <c r="I654" s="5">
        <f t="shared" si="42"/>
        <v>-1.9669678217360383E-2</v>
      </c>
      <c r="J654" s="5">
        <f t="shared" si="43"/>
        <v>8.1965972084125319E-3</v>
      </c>
    </row>
    <row r="655" spans="1:10" ht="15" customHeight="1" x14ac:dyDescent="0.2">
      <c r="A655" s="3">
        <f>'2_CVaR_t3'!A655</f>
        <v>43207</v>
      </c>
      <c r="B655" s="5">
        <f>'2_CVaR_t3'!D655-1</f>
        <v>1.2007950659699729E-2</v>
      </c>
      <c r="C655" s="5">
        <f>'Stocks Returns'!B651</f>
        <v>1.5811965811965756E-2</v>
      </c>
      <c r="D655" s="5">
        <f>'Stocks Returns'!C651</f>
        <v>1.5753199868723256E-2</v>
      </c>
      <c r="E655" s="5">
        <f>'Stocks Returns'!D651</f>
        <v>3.2935173373535687E-2</v>
      </c>
      <c r="F655" s="5">
        <f>'Stocks Returns'!E651</f>
        <v>1.1866727521679721E-2</v>
      </c>
      <c r="G655" s="5">
        <f t="shared" si="40"/>
        <v>4.1533957103450786E-3</v>
      </c>
      <c r="H655" s="5">
        <f t="shared" si="41"/>
        <v>-1.9897965850792926E-3</v>
      </c>
      <c r="I655" s="5">
        <f t="shared" si="42"/>
        <v>1.3367071015460037E-2</v>
      </c>
      <c r="J655" s="5">
        <f t="shared" si="43"/>
        <v>-8.0644320606500924E-4</v>
      </c>
    </row>
    <row r="656" spans="1:10" ht="15" customHeight="1" x14ac:dyDescent="0.2">
      <c r="A656" s="3">
        <f>'2_CVaR_t3'!A656</f>
        <v>43208</v>
      </c>
      <c r="B656" s="5">
        <f>'2_CVaR_t3'!D656-1</f>
        <v>2.1811374124902638E-3</v>
      </c>
      <c r="C656" s="5">
        <f>'Stocks Returns'!B652</f>
        <v>-1.0938157341186305E-2</v>
      </c>
      <c r="D656" s="5">
        <f>'Stocks Returns'!C652</f>
        <v>5.4927302100162834E-3</v>
      </c>
      <c r="E656" s="5">
        <f>'Stocks Returns'!D652</f>
        <v>-1.2013023464690575E-2</v>
      </c>
      <c r="F656" s="5">
        <f>'Stocks Returns'!E652</f>
        <v>-1.3531799729364913E-3</v>
      </c>
      <c r="G656" s="5">
        <f t="shared" si="40"/>
        <v>-1.2686696019134844E-2</v>
      </c>
      <c r="H656" s="5">
        <f t="shared" si="41"/>
        <v>2.3077042017952791E-3</v>
      </c>
      <c r="I656" s="5">
        <f t="shared" si="42"/>
        <v>-1.550271328204221E-2</v>
      </c>
      <c r="J656" s="5">
        <f t="shared" si="43"/>
        <v>-3.6274348432721306E-3</v>
      </c>
    </row>
    <row r="657" spans="1:10" ht="15" customHeight="1" x14ac:dyDescent="0.2">
      <c r="A657" s="3">
        <f>'2_CVaR_t3'!A657</f>
        <v>43209</v>
      </c>
      <c r="B657" s="5">
        <f>'2_CVaR_t3'!D657-1</f>
        <v>-5.1925847187148655E-3</v>
      </c>
      <c r="C657" s="5">
        <f>'Stocks Returns'!B653</f>
        <v>-5.5295618885581321E-3</v>
      </c>
      <c r="D657" s="5">
        <f>'Stocks Returns'!C653</f>
        <v>-4.1773778920308757E-3</v>
      </c>
      <c r="E657" s="5">
        <f>'Stocks Returns'!D653</f>
        <v>-3.2499999999999973E-2</v>
      </c>
      <c r="F657" s="5">
        <f>'Stocks Returns'!E653</f>
        <v>-1.6561276723878748E-3</v>
      </c>
      <c r="G657" s="5">
        <f t="shared" si="40"/>
        <v>1.58065786855178E-4</v>
      </c>
      <c r="H657" s="5">
        <f t="shared" si="41"/>
        <v>3.5614252353530079E-3</v>
      </c>
      <c r="I657" s="5">
        <f t="shared" si="42"/>
        <v>-2.3924970217653323E-2</v>
      </c>
      <c r="J657" s="5">
        <f t="shared" si="43"/>
        <v>3.8726268428564891E-3</v>
      </c>
    </row>
    <row r="658" spans="1:10" ht="15" customHeight="1" x14ac:dyDescent="0.2">
      <c r="A658" s="3">
        <f>'2_CVaR_t3'!A658</f>
        <v>43210</v>
      </c>
      <c r="B658" s="5">
        <f>'2_CVaR_t3'!D658-1</f>
        <v>1.7033120711171801E-3</v>
      </c>
      <c r="C658" s="5">
        <f>'Stocks Returns'!B654</f>
        <v>-9.4097519247219319E-3</v>
      </c>
      <c r="D658" s="5">
        <f>'Stocks Returns'!C654</f>
        <v>1.9361084220717029E-3</v>
      </c>
      <c r="E658" s="5">
        <f>'Stocks Returns'!D654</f>
        <v>6.3424947145878097E-3</v>
      </c>
      <c r="F658" s="5">
        <f>'Stocks Returns'!E654</f>
        <v>-7.8419544563413934E-3</v>
      </c>
      <c r="G658" s="5">
        <f t="shared" si="40"/>
        <v>-1.0676418806706627E-2</v>
      </c>
      <c r="H658" s="5">
        <f t="shared" si="41"/>
        <v>-5.4104138835602174E-4</v>
      </c>
      <c r="I658" s="5">
        <f t="shared" si="42"/>
        <v>3.6346120576796069E-3</v>
      </c>
      <c r="J658" s="5">
        <f t="shared" si="43"/>
        <v>-9.6105656968983252E-3</v>
      </c>
    </row>
    <row r="659" spans="1:10" ht="15" customHeight="1" x14ac:dyDescent="0.2">
      <c r="A659" s="3">
        <f>'2_CVaR_t3'!A659</f>
        <v>43213</v>
      </c>
      <c r="B659" s="5">
        <f>'2_CVaR_t3'!D659-1</f>
        <v>-4.1996933063170871E-5</v>
      </c>
      <c r="C659" s="5">
        <f>'Stocks Returns'!B655</f>
        <v>2.6338514680483538E-2</v>
      </c>
      <c r="D659" s="5">
        <f>'Stocks Returns'!C655</f>
        <v>2.0933977455714903E-3</v>
      </c>
      <c r="E659" s="5">
        <f>'Stocks Returns'!D655</f>
        <v>-1.4939309056956174E-2</v>
      </c>
      <c r="F659" s="5">
        <f>'Stocks Returns'!E655</f>
        <v>-4.7119623043015979E-3</v>
      </c>
      <c r="G659" s="5">
        <f t="shared" si="40"/>
        <v>2.6831936917965604E-2</v>
      </c>
      <c r="H659" s="5">
        <f t="shared" si="41"/>
        <v>2.2018427014308013E-3</v>
      </c>
      <c r="I659" s="5">
        <f t="shared" si="42"/>
        <v>-1.4791556069397372E-2</v>
      </c>
      <c r="J659" s="5">
        <f t="shared" si="43"/>
        <v>-4.633655218125924E-3</v>
      </c>
    </row>
    <row r="660" spans="1:10" ht="15" customHeight="1" x14ac:dyDescent="0.2">
      <c r="A660" s="3">
        <f>'2_CVaR_t3'!A660</f>
        <v>43214</v>
      </c>
      <c r="B660" s="5">
        <f>'2_CVaR_t3'!D660-1</f>
        <v>-1.6828649502729665E-2</v>
      </c>
      <c r="C660" s="5">
        <f>'Stocks Returns'!B656</f>
        <v>7.1518721076988534E-3</v>
      </c>
      <c r="D660" s="5">
        <f>'Stocks Returns'!C656</f>
        <v>-2.5630724730837162E-2</v>
      </c>
      <c r="E660" s="5">
        <f>'Stocks Returns'!D656</f>
        <v>-2.322274881516595E-2</v>
      </c>
      <c r="F660" s="5">
        <f>'Stocks Returns'!E656</f>
        <v>-2.5962125839951167E-3</v>
      </c>
      <c r="G660" s="5">
        <f t="shared" si="40"/>
        <v>2.4574104354967364E-2</v>
      </c>
      <c r="H660" s="5">
        <f t="shared" si="41"/>
        <v>-6.5362847962051676E-4</v>
      </c>
      <c r="I660" s="5">
        <f t="shared" si="42"/>
        <v>4.390950497316394E-3</v>
      </c>
      <c r="J660" s="5">
        <f t="shared" si="43"/>
        <v>1.5246041288194106E-2</v>
      </c>
    </row>
    <row r="661" spans="1:10" ht="15" customHeight="1" x14ac:dyDescent="0.2">
      <c r="A661" s="3">
        <f>'2_CVaR_t3'!A661</f>
        <v>43215</v>
      </c>
      <c r="B661" s="5">
        <f>'2_CVaR_t3'!D661-1</f>
        <v>3.1204601710776991E-4</v>
      </c>
      <c r="C661" s="5">
        <f>'Stocks Returns'!B657</f>
        <v>6.6833751044277356E-3</v>
      </c>
      <c r="D661" s="5">
        <f>'Stocks Returns'!C657</f>
        <v>-4.9476375030921282E-4</v>
      </c>
      <c r="E661" s="5">
        <f>'Stocks Returns'!D657</f>
        <v>6.5502183406114245E-3</v>
      </c>
      <c r="F661" s="5">
        <f>'Stocks Returns'!E657</f>
        <v>-3.8278977185729479E-3</v>
      </c>
      <c r="G661" s="5">
        <f t="shared" si="40"/>
        <v>6.819756185915518E-3</v>
      </c>
      <c r="H661" s="5">
        <f t="shared" si="41"/>
        <v>-9.1081709063139124E-4</v>
      </c>
      <c r="I661" s="5">
        <f t="shared" si="42"/>
        <v>6.1186941538940312E-3</v>
      </c>
      <c r="J661" s="5">
        <f t="shared" si="43"/>
        <v>-4.1242454422647538E-3</v>
      </c>
    </row>
    <row r="662" spans="1:10" ht="15" customHeight="1" x14ac:dyDescent="0.2">
      <c r="A662" s="3">
        <f>'2_CVaR_t3'!A662</f>
        <v>43216</v>
      </c>
      <c r="B662" s="5">
        <f>'2_CVaR_t3'!D662-1</f>
        <v>3.0104504406122556E-2</v>
      </c>
      <c r="C662" s="5">
        <f>'Stocks Returns'!B658</f>
        <v>2.0746887966804906E-3</v>
      </c>
      <c r="D662" s="5">
        <f>'Stocks Returns'!C658</f>
        <v>4.8428347496081159E-2</v>
      </c>
      <c r="E662" s="5">
        <f>'Stocks Returns'!D658</f>
        <v>2.3138105567606759E-2</v>
      </c>
      <c r="F662" s="5">
        <f>'Stocks Returns'!E658</f>
        <v>2.9357516138948547E-2</v>
      </c>
      <c r="G662" s="5">
        <f t="shared" si="40"/>
        <v>-2.7833685364068786E-2</v>
      </c>
      <c r="H662" s="5">
        <f t="shared" si="41"/>
        <v>3.8761415885308764E-3</v>
      </c>
      <c r="I662" s="5">
        <f t="shared" si="42"/>
        <v>-2.6039174189153705E-2</v>
      </c>
      <c r="J662" s="5">
        <f t="shared" si="43"/>
        <v>-2.4657630709708361E-3</v>
      </c>
    </row>
    <row r="663" spans="1:10" ht="15" customHeight="1" x14ac:dyDescent="0.2">
      <c r="A663" s="3">
        <f>'2_CVaR_t3'!A663</f>
        <v>43217</v>
      </c>
      <c r="B663" s="5">
        <f>'2_CVaR_t3'!D663-1</f>
        <v>-5.091384030895707E-3</v>
      </c>
      <c r="C663" s="5">
        <f>'Stocks Returns'!B659</f>
        <v>-8.2815734989647449E-3</v>
      </c>
      <c r="D663" s="5">
        <f>'Stocks Returns'!C659</f>
        <v>-8.4198929807994816E-3</v>
      </c>
      <c r="E663" s="5">
        <f>'Stocks Returns'!D659</f>
        <v>-2.8268551236749762E-3</v>
      </c>
      <c r="F663" s="5">
        <f>'Stocks Returns'!E659</f>
        <v>-3.0162759444527287E-2</v>
      </c>
      <c r="G663" s="5">
        <f t="shared" si="40"/>
        <v>-2.6960035274230226E-3</v>
      </c>
      <c r="H663" s="5">
        <f t="shared" si="41"/>
        <v>-8.3101400331864021E-4</v>
      </c>
      <c r="I663" s="5">
        <f t="shared" si="42"/>
        <v>5.5825923516482322E-3</v>
      </c>
      <c r="J663" s="5">
        <f t="shared" si="43"/>
        <v>-2.4741097372262055E-2</v>
      </c>
    </row>
    <row r="664" spans="1:10" ht="15" customHeight="1" x14ac:dyDescent="0.2">
      <c r="A664" s="3">
        <f>'2_CVaR_t3'!A664</f>
        <v>43220</v>
      </c>
      <c r="B664" s="5">
        <f>'2_CVaR_t3'!D664-1</f>
        <v>3.0167342000957387E-3</v>
      </c>
      <c r="C664" s="5">
        <f>'Stocks Returns'!B660</f>
        <v>-1.2526096033402934E-2</v>
      </c>
      <c r="D664" s="5">
        <f>'Stocks Returns'!C660</f>
        <v>6.9042139512736078E-3</v>
      </c>
      <c r="E664" s="5">
        <f>'Stocks Returns'!D660</f>
        <v>-1.1811953697141497E-2</v>
      </c>
      <c r="F664" s="5">
        <f>'Stocks Returns'!E660</f>
        <v>8.4680523479598868E-3</v>
      </c>
      <c r="G664" s="5">
        <f t="shared" si="40"/>
        <v>-1.5117307734067281E-2</v>
      </c>
      <c r="H664" s="5">
        <f t="shared" si="41"/>
        <v>2.4812898541846E-3</v>
      </c>
      <c r="I664" s="5">
        <f t="shared" si="42"/>
        <v>-1.666882833126369E-2</v>
      </c>
      <c r="J664" s="5">
        <f t="shared" si="43"/>
        <v>5.3095534743612186E-3</v>
      </c>
    </row>
    <row r="665" spans="1:10" ht="15" customHeight="1" x14ac:dyDescent="0.2">
      <c r="A665" s="3">
        <f>'2_CVaR_t3'!A665</f>
        <v>43221</v>
      </c>
      <c r="B665" s="5">
        <f>'2_CVaR_t3'!D665-1</f>
        <v>4.3148644436221684E-3</v>
      </c>
      <c r="C665" s="5">
        <f>'Stocks Returns'!B661</f>
        <v>1.5221987315010788E-2</v>
      </c>
      <c r="D665" s="5">
        <f>'Stocks Returns'!C661</f>
        <v>4.9653215636822345E-3</v>
      </c>
      <c r="E665" s="5">
        <f>'Stocks Returns'!D661</f>
        <v>1.6256275400430287E-2</v>
      </c>
      <c r="F665" s="5">
        <f>'Stocks Returns'!E661</f>
        <v>3.2061068702289308E-3</v>
      </c>
      <c r="G665" s="5">
        <f t="shared" si="40"/>
        <v>1.1321652180152833E-2</v>
      </c>
      <c r="H665" s="5">
        <f t="shared" si="41"/>
        <v>-1.380722597293188E-3</v>
      </c>
      <c r="I665" s="5">
        <f t="shared" si="42"/>
        <v>9.2754290308184138E-3</v>
      </c>
      <c r="J665" s="5">
        <f t="shared" si="43"/>
        <v>-1.3260974798855038E-3</v>
      </c>
    </row>
    <row r="666" spans="1:10" ht="15" customHeight="1" x14ac:dyDescent="0.2">
      <c r="A666" s="3">
        <f>'2_CVaR_t3'!A666</f>
        <v>43222</v>
      </c>
      <c r="B666" s="5">
        <f>'2_CVaR_t3'!D666-1</f>
        <v>-5.3473608518168625E-3</v>
      </c>
      <c r="C666" s="5">
        <f>'Stocks Returns'!B662</f>
        <v>-1.7909204498125941E-2</v>
      </c>
      <c r="D666" s="5">
        <f>'Stocks Returns'!C662</f>
        <v>-8.8620500352913911E-3</v>
      </c>
      <c r="E666" s="5">
        <f>'Stocks Returns'!D662</f>
        <v>-2.8228652081861982E-3</v>
      </c>
      <c r="F666" s="5">
        <f>'Stocks Returns'!E662</f>
        <v>-3.9567797899862089E-3</v>
      </c>
      <c r="G666" s="5">
        <f t="shared" si="40"/>
        <v>-1.2065489970943994E-2</v>
      </c>
      <c r="H666" s="5">
        <f t="shared" si="41"/>
        <v>-8.939532076308581E-4</v>
      </c>
      <c r="I666" s="5">
        <f t="shared" si="42"/>
        <v>6.0054058291704217E-3</v>
      </c>
      <c r="J666" s="5">
        <f t="shared" si="43"/>
        <v>1.7357616971251403E-3</v>
      </c>
    </row>
    <row r="667" spans="1:10" ht="15" customHeight="1" x14ac:dyDescent="0.2">
      <c r="A667" s="3">
        <f>'2_CVaR_t3'!A667</f>
        <v>43223</v>
      </c>
      <c r="B667" s="5">
        <f>'2_CVaR_t3'!D667-1</f>
        <v>5.0569759094645228E-3</v>
      </c>
      <c r="C667" s="5">
        <f>'Stocks Returns'!B663</f>
        <v>-3.0110262934690324E-2</v>
      </c>
      <c r="D667" s="5">
        <f>'Stocks Returns'!C663</f>
        <v>6.3301155246084928E-3</v>
      </c>
      <c r="E667" s="5">
        <f>'Stocks Returns'!D663</f>
        <v>1.568766218447748E-2</v>
      </c>
      <c r="F667" s="5">
        <f>'Stocks Returns'!E663</f>
        <v>8.2505729564552599E-3</v>
      </c>
      <c r="G667" s="5">
        <f t="shared" si="40"/>
        <v>-3.4758994091875613E-2</v>
      </c>
      <c r="H667" s="5">
        <f t="shared" si="41"/>
        <v>-1.1153325341796945E-3</v>
      </c>
      <c r="I667" s="5">
        <f t="shared" si="42"/>
        <v>7.4925895953530785E-3</v>
      </c>
      <c r="J667" s="5">
        <f t="shared" si="43"/>
        <v>2.9330525027398318E-3</v>
      </c>
    </row>
    <row r="668" spans="1:10" ht="15" customHeight="1" x14ac:dyDescent="0.2">
      <c r="A668" s="3">
        <f>'2_CVaR_t3'!A668</f>
        <v>43224</v>
      </c>
      <c r="B668" s="5">
        <f>'2_CVaR_t3'!D668-1</f>
        <v>5.903601135673453E-3</v>
      </c>
      <c r="C668" s="5">
        <f>'Stocks Returns'!B664</f>
        <v>1.2680367293397499E-2</v>
      </c>
      <c r="D668" s="5">
        <f>'Stocks Returns'!C664</f>
        <v>7.7056140902656001E-3</v>
      </c>
      <c r="E668" s="5">
        <f>'Stocks Returns'!D664</f>
        <v>1.625827430031368E-2</v>
      </c>
      <c r="F668" s="5">
        <f>'Stocks Returns'!E664</f>
        <v>1.318381572965599E-2</v>
      </c>
      <c r="G668" s="5">
        <f t="shared" si="40"/>
        <v>7.1778412807755728E-3</v>
      </c>
      <c r="H668" s="5">
        <f t="shared" si="41"/>
        <v>-9.9407018036200452E-4</v>
      </c>
      <c r="I668" s="5">
        <f t="shared" si="42"/>
        <v>6.6779724092854778E-3</v>
      </c>
      <c r="J668" s="5">
        <f t="shared" si="43"/>
        <v>6.9703807746034491E-3</v>
      </c>
    </row>
    <row r="669" spans="1:10" ht="15" customHeight="1" x14ac:dyDescent="0.2">
      <c r="A669" s="3">
        <f>'2_CVaR_t3'!A669</f>
        <v>43227</v>
      </c>
      <c r="B669" s="5">
        <f>'2_CVaR_t3'!D669-1</f>
        <v>6.2221564623543557E-3</v>
      </c>
      <c r="C669" s="5">
        <f>'Stocks Returns'!B665</f>
        <v>9.9309153713298404E-3</v>
      </c>
      <c r="D669" s="5">
        <f>'Stocks Returns'!C665</f>
        <v>8.5830212234705439E-3</v>
      </c>
      <c r="E669" s="5">
        <f>'Stocks Returns'!D665</f>
        <v>1.4055536510112931E-2</v>
      </c>
      <c r="F669" s="5">
        <f>'Stocks Returns'!E665</f>
        <v>-1.3460963206700649E-3</v>
      </c>
      <c r="G669" s="5">
        <f t="shared" si="40"/>
        <v>4.1071363524515514E-3</v>
      </c>
      <c r="H669" s="5">
        <f t="shared" si="41"/>
        <v>-5.885880664322652E-4</v>
      </c>
      <c r="I669" s="5">
        <f t="shared" si="42"/>
        <v>3.9540215024240349E-3</v>
      </c>
      <c r="J669" s="5">
        <f t="shared" si="43"/>
        <v>-7.8966324248692897E-3</v>
      </c>
    </row>
    <row r="670" spans="1:10" ht="15" customHeight="1" x14ac:dyDescent="0.2">
      <c r="A670" s="3">
        <f>'2_CVaR_t3'!A670</f>
        <v>43228</v>
      </c>
      <c r="B670" s="5">
        <f>'2_CVaR_t3'!D670-1</f>
        <v>4.7612474807670058E-3</v>
      </c>
      <c r="C670" s="5">
        <f>'Stocks Returns'!B666</f>
        <v>-1.4536126549807626E-2</v>
      </c>
      <c r="D670" s="5">
        <f>'Stocks Returns'!C666</f>
        <v>4.9512610242923305E-3</v>
      </c>
      <c r="E670" s="5">
        <f>'Stocks Returns'!D666</f>
        <v>2.1523551949515607E-2</v>
      </c>
      <c r="F670" s="5">
        <f>'Stocks Returns'!E666</f>
        <v>1.4527482402276526E-2</v>
      </c>
      <c r="G670" s="5">
        <f t="shared" si="40"/>
        <v>-1.8886624907860625E-2</v>
      </c>
      <c r="H670" s="5">
        <f t="shared" si="41"/>
        <v>-2.0560790114173399E-3</v>
      </c>
      <c r="I670" s="5">
        <f t="shared" si="42"/>
        <v>1.3812343615974672E-2</v>
      </c>
      <c r="J670" s="5">
        <f t="shared" si="43"/>
        <v>9.5229072513063756E-3</v>
      </c>
    </row>
    <row r="671" spans="1:10" ht="15" customHeight="1" x14ac:dyDescent="0.2">
      <c r="A671" s="3">
        <f>'2_CVaR_t3'!A671</f>
        <v>43229</v>
      </c>
      <c r="B671" s="5">
        <f>'2_CVaR_t3'!D671-1</f>
        <v>5.380422171006316E-3</v>
      </c>
      <c r="C671" s="5">
        <f>'Stocks Returns'!B667</f>
        <v>-3.3405639913232088E-2</v>
      </c>
      <c r="D671" s="5">
        <f>'Stocks Returns'!C667</f>
        <v>7.2363356428022385E-3</v>
      </c>
      <c r="E671" s="5">
        <f>'Stocks Returns'!D667</f>
        <v>1.3348041919470477E-2</v>
      </c>
      <c r="F671" s="5">
        <f>'Stocks Returns'!E667</f>
        <v>1.417183348095663E-2</v>
      </c>
      <c r="G671" s="5">
        <f t="shared" si="40"/>
        <v>-3.8380556430321178E-2</v>
      </c>
      <c r="H671" s="5">
        <f t="shared" si="41"/>
        <v>-6.8828312960426442E-4</v>
      </c>
      <c r="I671" s="5">
        <f t="shared" si="42"/>
        <v>4.6237537752116913E-3</v>
      </c>
      <c r="J671" s="5">
        <f t="shared" si="43"/>
        <v>8.5120362002014914E-3</v>
      </c>
    </row>
    <row r="672" spans="1:10" ht="15" customHeight="1" x14ac:dyDescent="0.2">
      <c r="A672" s="3">
        <f>'2_CVaR_t3'!A672</f>
        <v>43230</v>
      </c>
      <c r="B672" s="5">
        <f>'2_CVaR_t3'!D672-1</f>
        <v>1.9637524363818049E-3</v>
      </c>
      <c r="C672" s="5">
        <f>'Stocks Returns'!B668</f>
        <v>6.9120287253141788E-2</v>
      </c>
      <c r="D672" s="5">
        <f>'Stocks Returns'!C668</f>
        <v>1.2228676245795711E-3</v>
      </c>
      <c r="E672" s="5">
        <f>'Stocks Returns'!D668</f>
        <v>1.4151970389723489E-2</v>
      </c>
      <c r="F672" s="5">
        <f>'Stocks Returns'!E668</f>
        <v>9.3158660844250285E-3</v>
      </c>
      <c r="G672" s="5">
        <f t="shared" si="40"/>
        <v>6.7590974471735121E-2</v>
      </c>
      <c r="H672" s="5">
        <f t="shared" si="41"/>
        <v>-1.6401125710379348E-3</v>
      </c>
      <c r="I672" s="5">
        <f t="shared" si="42"/>
        <v>1.1017961019135183E-2</v>
      </c>
      <c r="J672" s="5">
        <f t="shared" si="43"/>
        <v>7.2716520236935289E-3</v>
      </c>
    </row>
    <row r="673" spans="1:10" ht="15" customHeight="1" x14ac:dyDescent="0.2">
      <c r="A673" s="3">
        <f>'2_CVaR_t3'!A673</f>
        <v>43231</v>
      </c>
      <c r="B673" s="5">
        <f>'2_CVaR_t3'!D673-1</f>
        <v>3.4677912998075655E-3</v>
      </c>
      <c r="C673" s="5">
        <f>'Stocks Returns'!B669</f>
        <v>8.8161209068009505E-3</v>
      </c>
      <c r="D673" s="5">
        <f>'Stocks Returns'!C669</f>
        <v>6.2595419847326639E-3</v>
      </c>
      <c r="E673" s="5">
        <f>'Stocks Returns'!D669</f>
        <v>-2.2541863460712186E-3</v>
      </c>
      <c r="F673" s="5">
        <f>'Stocks Returns'!E669</f>
        <v>1.4421690222092831E-3</v>
      </c>
      <c r="G673" s="5">
        <f t="shared" si="40"/>
        <v>5.7700323381668188E-3</v>
      </c>
      <c r="H673" s="5">
        <f t="shared" si="41"/>
        <v>1.1683976048638654E-3</v>
      </c>
      <c r="I673" s="5">
        <f t="shared" si="42"/>
        <v>-7.8490705409885834E-3</v>
      </c>
      <c r="J673" s="5">
        <f t="shared" si="43"/>
        <v>-2.1936468318583327E-3</v>
      </c>
    </row>
    <row r="674" spans="1:10" ht="15" customHeight="1" x14ac:dyDescent="0.2">
      <c r="A674" s="3">
        <f>'2_CVaR_t3'!A674</f>
        <v>43234</v>
      </c>
      <c r="B674" s="5">
        <f>'2_CVaR_t3'!D674-1</f>
        <v>-2.1755039789815855E-3</v>
      </c>
      <c r="C674" s="5">
        <f>'Stocks Returns'!B670</f>
        <v>-8.3229296712443723E-3</v>
      </c>
      <c r="D674" s="5">
        <f>'Stocks Returns'!C670</f>
        <v>-4.6275223790015474E-3</v>
      </c>
      <c r="E674" s="5">
        <f>'Stocks Returns'!D670</f>
        <v>5.4868208714362598E-3</v>
      </c>
      <c r="F674" s="5">
        <f>'Stocks Returns'!E670</f>
        <v>2.1601382488480869E-3</v>
      </c>
      <c r="G674" s="5">
        <f t="shared" si="40"/>
        <v>-5.6779328250068737E-3</v>
      </c>
      <c r="H674" s="5">
        <f t="shared" si="41"/>
        <v>-1.358385168332134E-3</v>
      </c>
      <c r="I674" s="5">
        <f t="shared" si="42"/>
        <v>9.1253704763581602E-3</v>
      </c>
      <c r="J674" s="5">
        <f t="shared" si="43"/>
        <v>4.4961620223735749E-3</v>
      </c>
    </row>
    <row r="675" spans="1:10" ht="15" customHeight="1" x14ac:dyDescent="0.2">
      <c r="A675" s="3">
        <f>'2_CVaR_t3'!A675</f>
        <v>43235</v>
      </c>
      <c r="B675" s="5">
        <f>'2_CVaR_t3'!D675-1</f>
        <v>-5.4471003269762619E-4</v>
      </c>
      <c r="C675" s="5">
        <f>'Stocks Returns'!B671</f>
        <v>-3.6508602601762363E-2</v>
      </c>
      <c r="D675" s="5">
        <f>'Stocks Returns'!C671</f>
        <v>-8.383507354623454E-4</v>
      </c>
      <c r="E675" s="5">
        <f>'Stocks Returns'!D671</f>
        <v>-1.0699764605177631E-3</v>
      </c>
      <c r="F675" s="5">
        <f>'Stocks Returns'!E671</f>
        <v>7.1849403649950627E-3</v>
      </c>
      <c r="G675" s="5">
        <f t="shared" si="40"/>
        <v>-3.5508210048559301E-2</v>
      </c>
      <c r="H675" s="5">
        <f t="shared" si="41"/>
        <v>1.4840483806757366E-5</v>
      </c>
      <c r="I675" s="5">
        <f t="shared" si="42"/>
        <v>-9.9695517841450398E-5</v>
      </c>
      <c r="J675" s="5">
        <f t="shared" si="43"/>
        <v>7.7952277678823133E-3</v>
      </c>
    </row>
    <row r="676" spans="1:10" ht="15" customHeight="1" x14ac:dyDescent="0.2">
      <c r="A676" s="3">
        <f>'2_CVaR_t3'!A676</f>
        <v>43236</v>
      </c>
      <c r="B676" s="5">
        <f>'2_CVaR_t3'!D676-1</f>
        <v>-7.5632443260142956E-4</v>
      </c>
      <c r="C676" s="5">
        <f>'Stocks Returns'!B672</f>
        <v>3.1794425087108058E-2</v>
      </c>
      <c r="D676" s="5">
        <f>'Stocks Returns'!C672</f>
        <v>-1.6018306636156332E-3</v>
      </c>
      <c r="E676" s="5">
        <f>'Stocks Returns'!D672</f>
        <v>1.6066838046273624E-3</v>
      </c>
      <c r="F676" s="5">
        <f>'Stocks Returns'!E672</f>
        <v>-3.4241689256671037E-3</v>
      </c>
      <c r="G676" s="5">
        <f t="shared" si="40"/>
        <v>3.3008224092636221E-2</v>
      </c>
      <c r="H676" s="5">
        <f t="shared" si="41"/>
        <v>-4.3514247415287507E-4</v>
      </c>
      <c r="I676" s="5">
        <f t="shared" si="42"/>
        <v>2.9232035060566502E-3</v>
      </c>
      <c r="J676" s="5">
        <f t="shared" si="43"/>
        <v>-2.5899472438374229E-3</v>
      </c>
    </row>
    <row r="677" spans="1:10" ht="15" customHeight="1" x14ac:dyDescent="0.2">
      <c r="A677" s="3">
        <f>'2_CVaR_t3'!A677</f>
        <v>43237</v>
      </c>
      <c r="B677" s="5">
        <f>'2_CVaR_t3'!D677-1</f>
        <v>-4.347374767236234E-3</v>
      </c>
      <c r="C677" s="5">
        <f>'Stocks Returns'!B673</f>
        <v>-2.8281975517095881E-2</v>
      </c>
      <c r="D677" s="5">
        <f>'Stocks Returns'!C673</f>
        <v>-7.3344029337609751E-3</v>
      </c>
      <c r="E677" s="5">
        <f>'Stocks Returns'!D673</f>
        <v>-1.4971660784942609E-3</v>
      </c>
      <c r="F677" s="5">
        <f>'Stocks Returns'!E673</f>
        <v>1.1596277738010086E-2</v>
      </c>
      <c r="G677" s="5">
        <f t="shared" si="40"/>
        <v>-2.3446715437162438E-2</v>
      </c>
      <c r="H677" s="5">
        <f t="shared" si="41"/>
        <v>-8.4773935400016959E-4</v>
      </c>
      <c r="I677" s="5">
        <f t="shared" si="42"/>
        <v>5.6949500428791497E-3</v>
      </c>
      <c r="J677" s="5">
        <f t="shared" si="43"/>
        <v>1.6230615421860304E-2</v>
      </c>
    </row>
    <row r="678" spans="1:10" ht="15" customHeight="1" x14ac:dyDescent="0.2">
      <c r="A678" s="3">
        <f>'2_CVaR_t3'!A678</f>
        <v>43238</v>
      </c>
      <c r="B678" s="5">
        <f>'2_CVaR_t3'!D678-1</f>
        <v>-4.931829748806571E-4</v>
      </c>
      <c r="C678" s="5">
        <f>'Stocks Returns'!B674</f>
        <v>-1.9548218940052098E-2</v>
      </c>
      <c r="D678" s="5">
        <f>'Stocks Returns'!C674</f>
        <v>0</v>
      </c>
      <c r="E678" s="5">
        <f>'Stocks Returns'!D674</f>
        <v>-6.1047445646353893E-3</v>
      </c>
      <c r="F678" s="5">
        <f>'Stocks Returns'!E674</f>
        <v>-1.5709029153693765E-2</v>
      </c>
      <c r="G678" s="5">
        <f t="shared" si="40"/>
        <v>-1.8599789800550881E-2</v>
      </c>
      <c r="H678" s="5">
        <f t="shared" si="41"/>
        <v>7.7685626041962806E-4</v>
      </c>
      <c r="I678" s="5">
        <f t="shared" si="42"/>
        <v>-5.2187710440855968E-3</v>
      </c>
      <c r="J678" s="5">
        <f t="shared" si="43"/>
        <v>-1.5153268638123791E-2</v>
      </c>
    </row>
    <row r="679" spans="1:10" ht="15" customHeight="1" x14ac:dyDescent="0.2">
      <c r="A679" s="3">
        <f>'2_CVaR_t3'!A679</f>
        <v>43241</v>
      </c>
      <c r="B679" s="5">
        <f>'2_CVaR_t3'!D679-1</f>
        <v>4.2298362078081464E-3</v>
      </c>
      <c r="C679" s="5">
        <f>'Stocks Returns'!B675</f>
        <v>2.6583961010189228E-3</v>
      </c>
      <c r="D679" s="5">
        <f>'Stocks Returns'!C675</f>
        <v>5.6184099130300869E-3</v>
      </c>
      <c r="E679" s="5">
        <f>'Stocks Returns'!D675</f>
        <v>1.0883620689655205E-2</v>
      </c>
      <c r="F679" s="5">
        <f>'Stocks Returns'!E675</f>
        <v>1.5959741193386057E-2</v>
      </c>
      <c r="G679" s="5">
        <f t="shared" si="40"/>
        <v>-1.1561907380671912E-3</v>
      </c>
      <c r="H679" s="5">
        <f t="shared" si="41"/>
        <v>-6.0166883953870123E-4</v>
      </c>
      <c r="I679" s="5">
        <f t="shared" si="42"/>
        <v>4.0418956219990835E-3</v>
      </c>
      <c r="J679" s="5">
        <f t="shared" si="43"/>
        <v>1.1517515297882534E-2</v>
      </c>
    </row>
    <row r="680" spans="1:10" ht="15" customHeight="1" x14ac:dyDescent="0.2">
      <c r="A680" s="3">
        <f>'2_CVaR_t3'!A680</f>
        <v>43242</v>
      </c>
      <c r="B680" s="5">
        <f>'2_CVaR_t3'!D680-1</f>
        <v>7.3379462466327539E-4</v>
      </c>
      <c r="C680" s="5">
        <f>'Stocks Returns'!B676</f>
        <v>2.3420238621299161E-2</v>
      </c>
      <c r="D680" s="5">
        <f>'Stocks Returns'!C676</f>
        <v>3.826725853359747E-4</v>
      </c>
      <c r="E680" s="5">
        <f>'Stocks Returns'!D676</f>
        <v>5.5431190704615663E-3</v>
      </c>
      <c r="F680" s="5">
        <f>'Stocks Returns'!E676</f>
        <v>-7.5007076139258499E-3</v>
      </c>
      <c r="G680" s="5">
        <f t="shared" si="40"/>
        <v>2.3131299525368094E-2</v>
      </c>
      <c r="H680" s="5">
        <f t="shared" si="41"/>
        <v>-6.5818185884372821E-4</v>
      </c>
      <c r="I680" s="5">
        <f t="shared" si="42"/>
        <v>4.4215392237692613E-3</v>
      </c>
      <c r="J680" s="5">
        <f t="shared" si="43"/>
        <v>-8.243357528635132E-3</v>
      </c>
    </row>
    <row r="681" spans="1:10" ht="15" customHeight="1" x14ac:dyDescent="0.2">
      <c r="A681" s="3">
        <f>'2_CVaR_t3'!A681</f>
        <v>43243</v>
      </c>
      <c r="B681" s="5">
        <f>'2_CVaR_t3'!D681-1</f>
        <v>4.9939317858447296E-3</v>
      </c>
      <c r="C681" s="5">
        <f>'Stocks Returns'!B677</f>
        <v>-2.5474956822107098E-2</v>
      </c>
      <c r="D681" s="5">
        <f>'Stocks Returns'!C677</f>
        <v>8.9511131512507447E-3</v>
      </c>
      <c r="E681" s="5">
        <f>'Stocks Returns'!D677</f>
        <v>-2.6502703275733674E-3</v>
      </c>
      <c r="F681" s="5">
        <f>'Stocks Returns'!E677</f>
        <v>-1.4401825181805106E-2</v>
      </c>
      <c r="G681" s="5">
        <f t="shared" si="40"/>
        <v>-3.0060109967740428E-2</v>
      </c>
      <c r="H681" s="5">
        <f t="shared" si="41"/>
        <v>1.5990620529354928E-3</v>
      </c>
      <c r="I681" s="5">
        <f t="shared" si="42"/>
        <v>-1.0742191528518567E-2</v>
      </c>
      <c r="J681" s="5">
        <f t="shared" si="43"/>
        <v>-1.9652631175773119E-2</v>
      </c>
    </row>
    <row r="682" spans="1:10" ht="15" customHeight="1" x14ac:dyDescent="0.2">
      <c r="A682" s="3">
        <f>'2_CVaR_t3'!A682</f>
        <v>43244</v>
      </c>
      <c r="B682" s="5">
        <f>'2_CVaR_t3'!D682-1</f>
        <v>7.8385130031954908E-4</v>
      </c>
      <c r="C682" s="5">
        <f>'Stocks Returns'!B678</f>
        <v>-3.9875941515286062E-3</v>
      </c>
      <c r="D682" s="5">
        <f>'Stocks Returns'!C678</f>
        <v>7.5826508947551829E-5</v>
      </c>
      <c r="E682" s="5">
        <f>'Stocks Returns'!D678</f>
        <v>8.1845238095237249E-3</v>
      </c>
      <c r="F682" s="5">
        <f>'Stocks Returns'!E678</f>
        <v>-9.6932870370370905E-3</v>
      </c>
      <c r="G682" s="5">
        <f t="shared" si="40"/>
        <v>-4.3270138270981541E-3</v>
      </c>
      <c r="H682" s="5">
        <f t="shared" si="41"/>
        <v>-1.0391845907496485E-3</v>
      </c>
      <c r="I682" s="5">
        <f t="shared" si="42"/>
        <v>6.9810423471833019E-3</v>
      </c>
      <c r="J682" s="5">
        <f t="shared" si="43"/>
        <v>-1.0488907853416761E-2</v>
      </c>
    </row>
    <row r="683" spans="1:10" ht="15" customHeight="1" x14ac:dyDescent="0.2">
      <c r="A683" s="3">
        <f>'2_CVaR_t3'!A683</f>
        <v>43245</v>
      </c>
      <c r="B683" s="5">
        <f>'2_CVaR_t3'!D683-1</f>
        <v>-1.7741575885604766E-3</v>
      </c>
      <c r="C683" s="5">
        <f>'Stocks Returns'!B679</f>
        <v>-6.2277580071175009E-3</v>
      </c>
      <c r="D683" s="5">
        <f>'Stocks Returns'!C679</f>
        <v>-4.6250663431646188E-3</v>
      </c>
      <c r="E683" s="5">
        <f>'Stocks Returns'!D679</f>
        <v>1.0121244069583701E-2</v>
      </c>
      <c r="F683" s="5">
        <f>'Stocks Returns'!E679</f>
        <v>-4.3535427319211117E-2</v>
      </c>
      <c r="G683" s="5">
        <f t="shared" si="40"/>
        <v>-3.9875063453862856E-3</v>
      </c>
      <c r="H683" s="5">
        <f t="shared" si="41"/>
        <v>-1.9505052929662025E-3</v>
      </c>
      <c r="I683" s="5">
        <f t="shared" si="42"/>
        <v>1.3103119666911783E-2</v>
      </c>
      <c r="J683" s="5">
        <f t="shared" si="43"/>
        <v>-4.1624115732502562E-2</v>
      </c>
    </row>
    <row r="684" spans="1:10" ht="15" customHeight="1" x14ac:dyDescent="0.2">
      <c r="A684" s="3">
        <f>'2_CVaR_t3'!A684</f>
        <v>43248</v>
      </c>
      <c r="B684" s="5">
        <f>'2_CVaR_t3'!D684-1</f>
        <v>3.3619452249000759E-5</v>
      </c>
      <c r="C684" s="5">
        <f>'Stocks Returns'!B680</f>
        <v>0</v>
      </c>
      <c r="D684" s="5">
        <f>'Stocks Returns'!C680</f>
        <v>0</v>
      </c>
      <c r="E684" s="5">
        <f>'Stocks Returns'!D680</f>
        <v>0</v>
      </c>
      <c r="F684" s="5">
        <f>'Stocks Returns'!E680</f>
        <v>0</v>
      </c>
      <c r="G684" s="5">
        <f t="shared" si="40"/>
        <v>4.1716549628461653E-4</v>
      </c>
      <c r="H684" s="5">
        <f t="shared" si="41"/>
        <v>-3.5772302638354477E-6</v>
      </c>
      <c r="I684" s="5">
        <f t="shared" si="42"/>
        <v>2.403114536009206E-5</v>
      </c>
      <c r="J684" s="5">
        <f t="shared" si="43"/>
        <v>-1.7115738437369847E-6</v>
      </c>
    </row>
    <row r="685" spans="1:10" ht="15" customHeight="1" x14ac:dyDescent="0.2">
      <c r="A685" s="3">
        <f>'2_CVaR_t3'!A685</f>
        <v>43249</v>
      </c>
      <c r="B685" s="5">
        <f>'2_CVaR_t3'!D685-1</f>
        <v>-7.5098937191383497E-3</v>
      </c>
      <c r="C685" s="5">
        <f>'Stocks Returns'!B681</f>
        <v>-1.96956132497762E-2</v>
      </c>
      <c r="D685" s="5">
        <f>'Stocks Returns'!C681</f>
        <v>-1.2111517367458857E-2</v>
      </c>
      <c r="E685" s="5">
        <f>'Stocks Returns'!D681</f>
        <v>-6.0536478446926445E-3</v>
      </c>
      <c r="F685" s="5">
        <f>'Stocks Returns'!E681</f>
        <v>3.6658011302885818E-3</v>
      </c>
      <c r="G685" s="5">
        <f t="shared" si="40"/>
        <v>-1.16710524878329E-2</v>
      </c>
      <c r="H685" s="5">
        <f t="shared" si="41"/>
        <v>-9.3972786974529966E-4</v>
      </c>
      <c r="I685" s="5">
        <f t="shared" si="42"/>
        <v>6.3129112112689269E-3</v>
      </c>
      <c r="J685" s="5">
        <f t="shared" si="43"/>
        <v>1.1646774966772574E-2</v>
      </c>
    </row>
    <row r="686" spans="1:10" ht="15" customHeight="1" x14ac:dyDescent="0.2">
      <c r="A686" s="3">
        <f>'2_CVaR_t3'!A686</f>
        <v>43250</v>
      </c>
      <c r="B686" s="5">
        <f>'2_CVaR_t3'!D686-1</f>
        <v>6.346111538323207E-3</v>
      </c>
      <c r="C686" s="5">
        <f>'Stocks Returns'!B682</f>
        <v>-2.2831050228310557E-2</v>
      </c>
      <c r="D686" s="5">
        <f>'Stocks Returns'!C682</f>
        <v>7.3251599969157422E-3</v>
      </c>
      <c r="E686" s="5">
        <f>'Stocks Returns'!D682</f>
        <v>2.3942035072981316E-2</v>
      </c>
      <c r="F686" s="5">
        <f>'Stocks Returns'!E682</f>
        <v>3.5611018109876769E-2</v>
      </c>
      <c r="G686" s="5">
        <f t="shared" si="40"/>
        <v>-2.8779834034302697E-2</v>
      </c>
      <c r="H686" s="5">
        <f t="shared" si="41"/>
        <v>-2.0300830191135686E-3</v>
      </c>
      <c r="I686" s="5">
        <f t="shared" si="42"/>
        <v>1.3637707536163514E-2</v>
      </c>
      <c r="J686" s="5">
        <f t="shared" si="43"/>
        <v>2.8929310447546541E-2</v>
      </c>
    </row>
    <row r="687" spans="1:10" ht="15" customHeight="1" x14ac:dyDescent="0.2">
      <c r="A687" s="3">
        <f>'2_CVaR_t3'!A687</f>
        <v>43251</v>
      </c>
      <c r="B687" s="5">
        <f>'2_CVaR_t3'!D687-1</f>
        <v>2.7356720151661129E-4</v>
      </c>
      <c r="C687" s="5">
        <f>'Stocks Returns'!B683</f>
        <v>-1.4485981308411167E-2</v>
      </c>
      <c r="D687" s="5">
        <f>'Stocks Returns'!C683</f>
        <v>6.1236987140245169E-4</v>
      </c>
      <c r="E687" s="5">
        <f>'Stocks Returns'!D683</f>
        <v>-1.3331965952211311E-3</v>
      </c>
      <c r="F687" s="5">
        <f>'Stocks Returns'!E683</f>
        <v>-9.6987509184423004E-3</v>
      </c>
      <c r="G687" s="5">
        <f t="shared" si="40"/>
        <v>-1.4310795554232331E-2</v>
      </c>
      <c r="H687" s="5">
        <f t="shared" si="41"/>
        <v>2.5332112107959403E-4</v>
      </c>
      <c r="I687" s="5">
        <f t="shared" si="42"/>
        <v>-1.7017626025583703E-3</v>
      </c>
      <c r="J687" s="5">
        <f t="shared" si="43"/>
        <v>-9.9543796465086584E-3</v>
      </c>
    </row>
    <row r="688" spans="1:10" ht="15" customHeight="1" x14ac:dyDescent="0.2">
      <c r="A688" s="3">
        <f>'2_CVaR_t3'!A688</f>
        <v>43252</v>
      </c>
      <c r="B688" s="5">
        <f>'2_CVaR_t3'!D688-1</f>
        <v>3.8623274220550563E-3</v>
      </c>
      <c r="C688" s="5">
        <f>'Stocks Returns'!B684</f>
        <v>-6.6382171645329446E-3</v>
      </c>
      <c r="D688" s="5">
        <f>'Stocks Returns'!C684</f>
        <v>9.944920440636551E-4</v>
      </c>
      <c r="E688" s="5">
        <f>'Stocks Returns'!D684</f>
        <v>3.7687410145820444E-2</v>
      </c>
      <c r="F688" s="5">
        <f>'Stocks Returns'!E684</f>
        <v>1.335509719542971E-2</v>
      </c>
      <c r="G688" s="5">
        <f t="shared" si="40"/>
        <v>-1.0082182976876443E-2</v>
      </c>
      <c r="H688" s="5">
        <f t="shared" si="41"/>
        <v>-4.6811393981825988E-3</v>
      </c>
      <c r="I688" s="5">
        <f t="shared" si="42"/>
        <v>3.1446994752117548E-2</v>
      </c>
      <c r="J688" s="5">
        <f t="shared" si="43"/>
        <v>9.3017759065126861E-3</v>
      </c>
    </row>
    <row r="689" spans="1:10" ht="15" customHeight="1" x14ac:dyDescent="0.2">
      <c r="A689" s="3">
        <f>'2_CVaR_t3'!A689</f>
        <v>43255</v>
      </c>
      <c r="B689" s="5">
        <f>'2_CVaR_t3'!D689-1</f>
        <v>1.0176337834863158E-2</v>
      </c>
      <c r="C689" s="5">
        <f>'Stocks Returns'!B685</f>
        <v>6.6825775656325082E-3</v>
      </c>
      <c r="D689" s="5">
        <f>'Stocks Returns'!C685</f>
        <v>1.6965991593427487E-2</v>
      </c>
      <c r="E689" s="5">
        <f>'Stocks Returns'!D685</f>
        <v>3.5625927758535791E-3</v>
      </c>
      <c r="F689" s="5">
        <f>'Stocks Returns'!E685</f>
        <v>-5.7109386440181709E-3</v>
      </c>
      <c r="G689" s="5">
        <f t="shared" si="40"/>
        <v>-3.1288687336419943E-3</v>
      </c>
      <c r="H689" s="5">
        <f t="shared" si="41"/>
        <v>1.9364450344106048E-3</v>
      </c>
      <c r="I689" s="5">
        <f t="shared" si="42"/>
        <v>-1.3008665552346359E-2</v>
      </c>
      <c r="J689" s="5">
        <f t="shared" si="43"/>
        <v>-1.6445862742904292E-2</v>
      </c>
    </row>
    <row r="690" spans="1:10" ht="15" customHeight="1" x14ac:dyDescent="0.2">
      <c r="A690" s="3">
        <f>'2_CVaR_t3'!A690</f>
        <v>43256</v>
      </c>
      <c r="B690" s="5">
        <f>'2_CVaR_t3'!D690-1</f>
        <v>2.7894421335470376E-3</v>
      </c>
      <c r="C690" s="5">
        <f>'Stocks Returns'!B686</f>
        <v>3.0820293978188751E-2</v>
      </c>
      <c r="D690" s="5">
        <f>'Stocks Returns'!C686</f>
        <v>3.6822724881642177E-3</v>
      </c>
      <c r="E690" s="5">
        <f>'Stocks Returns'!D686</f>
        <v>7.1985011340105487E-3</v>
      </c>
      <c r="F690" s="5">
        <f>'Stocks Returns'!E686</f>
        <v>-5.0073637702504614E-3</v>
      </c>
      <c r="G690" s="5">
        <f t="shared" si="40"/>
        <v>2.8458299162508825E-2</v>
      </c>
      <c r="H690" s="5">
        <f t="shared" si="41"/>
        <v>-4.0392889891798477E-4</v>
      </c>
      <c r="I690" s="5">
        <f t="shared" si="42"/>
        <v>2.7135167069441872E-3</v>
      </c>
      <c r="J690" s="5">
        <f t="shared" si="43"/>
        <v>-7.925337967574473E-3</v>
      </c>
    </row>
    <row r="691" spans="1:10" ht="15" customHeight="1" x14ac:dyDescent="0.2">
      <c r="A691" s="3">
        <f>'2_CVaR_t3'!A691</f>
        <v>43257</v>
      </c>
      <c r="B691" s="5">
        <f>'2_CVaR_t3'!D691-1</f>
        <v>1.2828038547056497E-2</v>
      </c>
      <c r="C691" s="5">
        <f>'Stocks Returns'!B687</f>
        <v>2.8518859245630246E-2</v>
      </c>
      <c r="D691" s="5">
        <f>'Stocks Returns'!C687</f>
        <v>2.0365378855944805E-2</v>
      </c>
      <c r="E691" s="5">
        <f>'Stocks Returns'!D687</f>
        <v>1.145486587037392E-2</v>
      </c>
      <c r="F691" s="5">
        <f>'Stocks Returns'!E687</f>
        <v>4.7365304914148698E-3</v>
      </c>
      <c r="G691" s="5">
        <f t="shared" si="40"/>
        <v>1.6033256358361961E-2</v>
      </c>
      <c r="H691" s="5">
        <f t="shared" si="41"/>
        <v>1.4074600334578261E-3</v>
      </c>
      <c r="I691" s="5">
        <f t="shared" si="42"/>
        <v>-9.4550459879807029E-3</v>
      </c>
      <c r="J691" s="5">
        <f t="shared" si="43"/>
        <v>-8.8044724339881534E-3</v>
      </c>
    </row>
    <row r="692" spans="1:10" ht="15" customHeight="1" x14ac:dyDescent="0.2">
      <c r="A692" s="3">
        <f>'2_CVaR_t3'!A692</f>
        <v>43258</v>
      </c>
      <c r="B692" s="5">
        <f>'2_CVaR_t3'!D692-1</f>
        <v>-1.1256087762033684E-2</v>
      </c>
      <c r="C692" s="5">
        <f>'Stocks Returns'!B688</f>
        <v>1.8336314847942736E-2</v>
      </c>
      <c r="D692" s="5">
        <f>'Stocks Returns'!C688</f>
        <v>-1.7904314646316366E-2</v>
      </c>
      <c r="E692" s="5">
        <f>'Stocks Returns'!D688</f>
        <v>-1.0550769528603232E-2</v>
      </c>
      <c r="F692" s="5">
        <f>'Stocks Returns'!E688</f>
        <v>2.3571007660577514E-2</v>
      </c>
      <c r="G692" s="5">
        <f t="shared" si="40"/>
        <v>3.0138794224021555E-2</v>
      </c>
      <c r="H692" s="5">
        <f t="shared" si="41"/>
        <v>-1.1827115123895747E-3</v>
      </c>
      <c r="I692" s="5">
        <f t="shared" si="42"/>
        <v>7.9452286205840446E-3</v>
      </c>
      <c r="J692" s="5">
        <f t="shared" si="43"/>
        <v>3.5516273445792522E-2</v>
      </c>
    </row>
    <row r="693" spans="1:10" ht="15" customHeight="1" x14ac:dyDescent="0.2">
      <c r="A693" s="3">
        <f>'2_CVaR_t3'!A693</f>
        <v>43259</v>
      </c>
      <c r="B693" s="5">
        <f>'2_CVaR_t3'!D693-1</f>
        <v>3.8727283541819535E-3</v>
      </c>
      <c r="C693" s="5">
        <f>'Stocks Returns'!B689</f>
        <v>1.0979358805445871E-2</v>
      </c>
      <c r="D693" s="5">
        <f>'Stocks Returns'!C689</f>
        <v>6.7244471010161622E-3</v>
      </c>
      <c r="E693" s="5">
        <f>'Stocks Returns'!D689</f>
        <v>-6.8479749559768877E-4</v>
      </c>
      <c r="F693" s="5">
        <f>'Stocks Returns'!E689</f>
        <v>-7.1963154864707057E-4</v>
      </c>
      <c r="G693" s="5">
        <f t="shared" si="40"/>
        <v>7.5249039808844703E-3</v>
      </c>
      <c r="H693" s="5">
        <f t="shared" si="41"/>
        <v>1.0334071576922205E-3</v>
      </c>
      <c r="I693" s="5">
        <f t="shared" si="42"/>
        <v>-6.9422306623402657E-3</v>
      </c>
      <c r="J693" s="5">
        <f t="shared" si="43"/>
        <v>-4.7839592966577339E-3</v>
      </c>
    </row>
    <row r="694" spans="1:10" ht="15" customHeight="1" x14ac:dyDescent="0.2">
      <c r="A694" s="3">
        <f>'2_CVaR_t3'!A694</f>
        <v>43262</v>
      </c>
      <c r="B694" s="5">
        <f>'2_CVaR_t3'!D694-1</f>
        <v>-3.3261826339706646E-3</v>
      </c>
      <c r="C694" s="5">
        <f>'Stocks Returns'!B690</f>
        <v>3.779322328410073E-2</v>
      </c>
      <c r="D694" s="5">
        <f>'Stocks Returns'!C690</f>
        <v>-6.1600118747218158E-3</v>
      </c>
      <c r="E694" s="5">
        <f>'Stocks Returns'!D690</f>
        <v>2.4473813020069457E-3</v>
      </c>
      <c r="F694" s="5">
        <f>'Stocks Returns'!E690</f>
        <v>1.5267175572518887E-2</v>
      </c>
      <c r="G694" s="5">
        <f t="shared" si="40"/>
        <v>4.159864328509074E-2</v>
      </c>
      <c r="H694" s="5">
        <f t="shared" si="41"/>
        <v>-1.186197325602982E-3</v>
      </c>
      <c r="I694" s="5">
        <f t="shared" si="42"/>
        <v>7.9686456437712931E-3</v>
      </c>
      <c r="J694" s="5">
        <f t="shared" si="43"/>
        <v>1.88208688194666E-2</v>
      </c>
    </row>
    <row r="695" spans="1:10" ht="15" customHeight="1" x14ac:dyDescent="0.2">
      <c r="A695" s="3">
        <f>'2_CVaR_t3'!A695</f>
        <v>43263</v>
      </c>
      <c r="B695" s="5">
        <f>'2_CVaR_t3'!D695-1</f>
        <v>4.3906252128316225E-3</v>
      </c>
      <c r="C695" s="5">
        <f>'Stocks Returns'!B691</f>
        <v>5.4416073670990883E-3</v>
      </c>
      <c r="D695" s="5">
        <f>'Stocks Returns'!C691</f>
        <v>7.0943170786350596E-3</v>
      </c>
      <c r="E695" s="5">
        <f>'Stocks Returns'!D691</f>
        <v>2.8320312499998668E-3</v>
      </c>
      <c r="F695" s="5">
        <f>'Stocks Returns'!E691</f>
        <v>-1.5037593984962183E-2</v>
      </c>
      <c r="G695" s="5">
        <f t="shared" si="40"/>
        <v>1.464869884434181E-3</v>
      </c>
      <c r="H695" s="5">
        <f t="shared" si="41"/>
        <v>6.3603683345411256E-4</v>
      </c>
      <c r="I695" s="5">
        <f t="shared" si="42"/>
        <v>-4.2727731995213904E-3</v>
      </c>
      <c r="J695" s="5">
        <f t="shared" si="43"/>
        <v>-1.9649969784811396E-2</v>
      </c>
    </row>
    <row r="696" spans="1:10" ht="15" customHeight="1" x14ac:dyDescent="0.2">
      <c r="A696" s="3">
        <f>'2_CVaR_t3'!A696</f>
        <v>43264</v>
      </c>
      <c r="B696" s="5">
        <f>'2_CVaR_t3'!D696-1</f>
        <v>-2.4563298236790487E-3</v>
      </c>
      <c r="C696" s="5">
        <f>'Stocks Returns'!B692</f>
        <v>1.6236469608659432E-2</v>
      </c>
      <c r="D696" s="5">
        <f>'Stocks Returns'!C692</f>
        <v>-3.4109446833754387E-3</v>
      </c>
      <c r="E696" s="5">
        <f>'Stocks Returns'!D692</f>
        <v>-5.9402083941960671E-3</v>
      </c>
      <c r="F696" s="5">
        <f>'Stocks Returns'!E692</f>
        <v>2.7365692063949787E-3</v>
      </c>
      <c r="G696" s="5">
        <f t="shared" si="40"/>
        <v>1.9164670467787012E-2</v>
      </c>
      <c r="H696" s="5">
        <f t="shared" si="41"/>
        <v>2.7422305973765285E-4</v>
      </c>
      <c r="I696" s="5">
        <f t="shared" si="42"/>
        <v>-1.842177809066742E-3</v>
      </c>
      <c r="J696" s="5">
        <f t="shared" si="43"/>
        <v>5.3697680921496564E-3</v>
      </c>
    </row>
    <row r="697" spans="1:10" ht="15" customHeight="1" x14ac:dyDescent="0.2">
      <c r="A697" s="3">
        <f>'2_CVaR_t3'!A697</f>
        <v>43265</v>
      </c>
      <c r="B697" s="5">
        <f>'2_CVaR_t3'!D697-1</f>
        <v>3.0358173702145219E-3</v>
      </c>
      <c r="C697" s="5">
        <f>'Stocks Returns'!B693</f>
        <v>4.4653830397378025E-2</v>
      </c>
      <c r="D697" s="5">
        <f>'Stocks Returns'!C693</f>
        <v>4.4642857142855874E-3</v>
      </c>
      <c r="E697" s="5">
        <f>'Stocks Returns'!D693</f>
        <v>4.8001567398119338E-3</v>
      </c>
      <c r="F697" s="5">
        <f>'Stocks Returns'!E693</f>
        <v>-2.1401896006894683E-2</v>
      </c>
      <c r="G697" s="5">
        <f t="shared" si="40"/>
        <v>4.2043373921140666E-2</v>
      </c>
      <c r="H697" s="5">
        <f t="shared" si="41"/>
        <v>1.3090781106747315E-5</v>
      </c>
      <c r="I697" s="5">
        <f t="shared" si="42"/>
        <v>-8.7941351400149664E-5</v>
      </c>
      <c r="J697" s="5">
        <f t="shared" si="43"/>
        <v>-2.458058904470159E-2</v>
      </c>
    </row>
    <row r="698" spans="1:10" ht="15" customHeight="1" x14ac:dyDescent="0.2">
      <c r="A698" s="3">
        <f>'2_CVaR_t3'!A698</f>
        <v>43266</v>
      </c>
      <c r="B698" s="5">
        <f>'2_CVaR_t3'!D698-1</f>
        <v>-3.3345963395992051E-5</v>
      </c>
      <c r="C698" s="5">
        <f>'Stocks Returns'!B694</f>
        <v>6.549019607843154E-2</v>
      </c>
      <c r="D698" s="5">
        <f>'Stocks Returns'!C694</f>
        <v>7.407407407407085E-4</v>
      </c>
      <c r="E698" s="5">
        <f>'Stocks Returns'!D694</f>
        <v>-5.7521692502680022E-3</v>
      </c>
      <c r="F698" s="5">
        <f>'Stocks Returns'!E694</f>
        <v>-4.0657566417143687E-2</v>
      </c>
      <c r="G698" s="5">
        <f t="shared" si="40"/>
        <v>6.5974894085678401E-2</v>
      </c>
      <c r="H698" s="5">
        <f t="shared" si="41"/>
        <v>8.3636968416830122E-4</v>
      </c>
      <c r="I698" s="5">
        <f t="shared" si="42"/>
        <v>-5.6185707862243077E-3</v>
      </c>
      <c r="J698" s="5">
        <f t="shared" si="43"/>
        <v>-4.0588413947362047E-2</v>
      </c>
    </row>
    <row r="699" spans="1:10" ht="15" customHeight="1" x14ac:dyDescent="0.2">
      <c r="A699" s="3">
        <f>'2_CVaR_t3'!A699</f>
        <v>43269</v>
      </c>
      <c r="B699" s="5">
        <f>'2_CVaR_t3'!D699-1</f>
        <v>4.4659511746354408E-3</v>
      </c>
      <c r="C699" s="5">
        <f>'Stocks Returns'!B695</f>
        <v>1.4722119985277615E-3</v>
      </c>
      <c r="D699" s="5">
        <f>'Stocks Returns'!C695</f>
        <v>8.1421169504070079E-3</v>
      </c>
      <c r="E699" s="5">
        <f>'Stocks Returns'!D695</f>
        <v>-3.3339870562856255E-3</v>
      </c>
      <c r="F699" s="5">
        <f>'Stocks Returns'!E695</f>
        <v>1.8971848225214138E-2</v>
      </c>
      <c r="G699" s="5">
        <f t="shared" si="40"/>
        <v>-2.5804893423804209E-3</v>
      </c>
      <c r="H699" s="5">
        <f t="shared" si="41"/>
        <v>1.5722447681312569E-3</v>
      </c>
      <c r="I699" s="5">
        <f t="shared" si="42"/>
        <v>-1.0562038163542292E-2</v>
      </c>
      <c r="J699" s="5">
        <f t="shared" si="43"/>
        <v>1.4279761096883259E-2</v>
      </c>
    </row>
    <row r="700" spans="1:10" ht="15" customHeight="1" x14ac:dyDescent="0.2">
      <c r="A700" s="3">
        <f>'2_CVaR_t3'!A700</f>
        <v>43270</v>
      </c>
      <c r="B700" s="5">
        <f>'2_CVaR_t3'!D700-1</f>
        <v>-5.6585107943462054E-3</v>
      </c>
      <c r="C700" s="5">
        <f>'Stocks Returns'!B696</f>
        <v>1.2495406100698325E-2</v>
      </c>
      <c r="D700" s="5">
        <f>'Stocks Returns'!C696</f>
        <v>-8.0029368575622595E-3</v>
      </c>
      <c r="E700" s="5">
        <f>'Stocks Returns'!D696</f>
        <v>-1.2199921290830362E-2</v>
      </c>
      <c r="F700" s="5">
        <f>'Stocks Returns'!E696</f>
        <v>-5.1051051051049789E-3</v>
      </c>
      <c r="G700" s="5">
        <f t="shared" si="40"/>
        <v>1.8652905537633716E-2</v>
      </c>
      <c r="H700" s="5">
        <f t="shared" si="41"/>
        <v>4.261142544155095E-4</v>
      </c>
      <c r="I700" s="5">
        <f t="shared" si="42"/>
        <v>-2.862553661103882E-3</v>
      </c>
      <c r="J700" s="5">
        <f t="shared" si="43"/>
        <v>9.1670101643087556E-4</v>
      </c>
    </row>
    <row r="701" spans="1:10" ht="15" customHeight="1" x14ac:dyDescent="0.2">
      <c r="A701" s="3">
        <f>'2_CVaR_t3'!A701</f>
        <v>43271</v>
      </c>
      <c r="B701" s="5">
        <f>'2_CVaR_t3'!D701-1</f>
        <v>2.4203485105578348E-3</v>
      </c>
      <c r="C701" s="5">
        <f>'Stocks Returns'!B697</f>
        <v>2.3956442831216007E-2</v>
      </c>
      <c r="D701" s="5">
        <f>'Stocks Returns'!C697</f>
        <v>2.8865368958626014E-3</v>
      </c>
      <c r="E701" s="5">
        <f>'Stocks Returns'!D697</f>
        <v>8.2669322709163495E-3</v>
      </c>
      <c r="F701" s="5">
        <f>'Stocks Returns'!E697</f>
        <v>1.8261394506489559E-2</v>
      </c>
      <c r="G701" s="5">
        <f t="shared" si="40"/>
        <v>2.1966667300678058E-2</v>
      </c>
      <c r="H701" s="5">
        <f t="shared" si="41"/>
        <v>-6.528693176514784E-4</v>
      </c>
      <c r="I701" s="5">
        <f t="shared" si="42"/>
        <v>4.3858505931218409E-3</v>
      </c>
      <c r="J701" s="5">
        <f t="shared" si="43"/>
        <v>1.5734002019880455E-2</v>
      </c>
    </row>
    <row r="702" spans="1:10" ht="15" customHeight="1" x14ac:dyDescent="0.2">
      <c r="A702" s="3">
        <f>'2_CVaR_t3'!A702</f>
        <v>43272</v>
      </c>
      <c r="B702" s="5">
        <f>'2_CVaR_t3'!D702-1</f>
        <v>-6.2730149079996966E-3</v>
      </c>
      <c r="C702" s="5">
        <f>'Stocks Returns'!B698</f>
        <v>-9.5710740872031463E-3</v>
      </c>
      <c r="D702" s="5">
        <f>'Stocks Returns'!C698</f>
        <v>-7.1586715867159034E-3</v>
      </c>
      <c r="E702" s="5">
        <f>'Stocks Returns'!D698</f>
        <v>-2.4992591129111896E-2</v>
      </c>
      <c r="F702" s="5">
        <f>'Stocks Returns'!E698</f>
        <v>-3.4978508966948318E-2</v>
      </c>
      <c r="G702" s="5">
        <f t="shared" si="40"/>
        <v>-2.7938666205042711E-3</v>
      </c>
      <c r="H702" s="5">
        <f t="shared" si="41"/>
        <v>2.1807390182334244E-3</v>
      </c>
      <c r="I702" s="5">
        <f t="shared" si="42"/>
        <v>-1.4649785581849078E-2</v>
      </c>
      <c r="J702" s="5">
        <f t="shared" si="43"/>
        <v>-2.8306423206310841E-2</v>
      </c>
    </row>
    <row r="703" spans="1:10" ht="15" customHeight="1" x14ac:dyDescent="0.2">
      <c r="A703" s="3">
        <f>'2_CVaR_t3'!A703</f>
        <v>43273</v>
      </c>
      <c r="B703" s="5">
        <f>'2_CVaR_t3'!D703-1</f>
        <v>1.924652898321666E-3</v>
      </c>
      <c r="C703" s="5">
        <f>'Stocks Returns'!B699</f>
        <v>6.4423765211165662E-3</v>
      </c>
      <c r="D703" s="5">
        <f>'Stocks Returns'!C699</f>
        <v>5.9466290046830128E-3</v>
      </c>
      <c r="E703" s="5">
        <f>'Stocks Returns'!D699</f>
        <v>-1.8034447821681843E-2</v>
      </c>
      <c r="F703" s="5">
        <f>'Stocks Returns'!E699</f>
        <v>4.1007525725694993E-2</v>
      </c>
      <c r="G703" s="5">
        <f t="shared" si="40"/>
        <v>4.9524943914460639E-3</v>
      </c>
      <c r="H703" s="5">
        <f t="shared" si="41"/>
        <v>3.1415729707643192E-3</v>
      </c>
      <c r="I703" s="5">
        <f t="shared" si="42"/>
        <v>-2.1104483400638242E-2</v>
      </c>
      <c r="J703" s="5">
        <f t="shared" si="43"/>
        <v>3.9004687520606866E-2</v>
      </c>
    </row>
    <row r="704" spans="1:10" ht="15" customHeight="1" x14ac:dyDescent="0.2">
      <c r="A704" s="3">
        <f>'2_CVaR_t3'!A704</f>
        <v>43276</v>
      </c>
      <c r="B704" s="5">
        <f>'2_CVaR_t3'!D704-1</f>
        <v>-2.2090965189009659E-2</v>
      </c>
      <c r="C704" s="5">
        <f>'Stocks Returns'!B700</f>
        <v>-7.1123755334279171E-4</v>
      </c>
      <c r="D704" s="5">
        <f>'Stocks Returns'!C700</f>
        <v>-3.2513116086603122E-2</v>
      </c>
      <c r="E704" s="5">
        <f>'Stocks Returns'!D700</f>
        <v>-3.7969459347915846E-2</v>
      </c>
      <c r="F704" s="5">
        <f>'Stocks Returns'!E700</f>
        <v>-2.4195928002360589E-2</v>
      </c>
      <c r="G704" s="5">
        <f t="shared" si="40"/>
        <v>2.2017874198034193E-2</v>
      </c>
      <c r="H704" s="5">
        <f t="shared" si="41"/>
        <v>2.5985806612335849E-4</v>
      </c>
      <c r="I704" s="5">
        <f t="shared" si="42"/>
        <v>-1.7456765429483129E-3</v>
      </c>
      <c r="J704" s="5">
        <f t="shared" si="43"/>
        <v>-7.8499416647212494E-4</v>
      </c>
    </row>
    <row r="705" spans="1:10" ht="15" customHeight="1" x14ac:dyDescent="0.2">
      <c r="A705" s="3">
        <f>'2_CVaR_t3'!A705</f>
        <v>43277</v>
      </c>
      <c r="B705" s="5">
        <f>'2_CVaR_t3'!D705-1</f>
        <v>7.1137860342602721E-3</v>
      </c>
      <c r="C705" s="5">
        <f>'Stocks Returns'!B701</f>
        <v>-5.6939501779359469E-3</v>
      </c>
      <c r="D705" s="5">
        <f>'Stocks Returns'!C701</f>
        <v>1.2373023753150525E-2</v>
      </c>
      <c r="E705" s="5">
        <f>'Stocks Returns'!D701</f>
        <v>-1.0725010725010087E-3</v>
      </c>
      <c r="F705" s="5">
        <f>'Stocks Returns'!E701</f>
        <v>1.8143332325370576E-2</v>
      </c>
      <c r="G705" s="5">
        <f t="shared" si="40"/>
        <v>-1.2416909516372273E-2</v>
      </c>
      <c r="H705" s="5">
        <f t="shared" si="41"/>
        <v>1.8805063896258946E-3</v>
      </c>
      <c r="I705" s="5">
        <f t="shared" si="42"/>
        <v>-1.2632880488209819E-2</v>
      </c>
      <c r="J705" s="5">
        <f t="shared" si="43"/>
        <v>1.0649257287340457E-2</v>
      </c>
    </row>
    <row r="706" spans="1:10" ht="15" customHeight="1" x14ac:dyDescent="0.2">
      <c r="A706" s="3">
        <f>'2_CVaR_t3'!A706</f>
        <v>43278</v>
      </c>
      <c r="B706" s="5">
        <f>'2_CVaR_t3'!D706-1</f>
        <v>-9.2890714533631069E-3</v>
      </c>
      <c r="C706" s="5">
        <f>'Stocks Returns'!B702</f>
        <v>8.9477451682176135E-3</v>
      </c>
      <c r="D706" s="5">
        <f>'Stocks Returns'!C702</f>
        <v>-1.1542814032440618E-2</v>
      </c>
      <c r="E706" s="5">
        <f>'Stocks Returns'!D702</f>
        <v>-3.0491732875241651E-2</v>
      </c>
      <c r="F706" s="5">
        <f>'Stocks Returns'!E702</f>
        <v>2.079002079002068E-2</v>
      </c>
      <c r="G706" s="5">
        <f t="shared" si="40"/>
        <v>1.876655059635237E-2</v>
      </c>
      <c r="H706" s="5">
        <f t="shared" si="41"/>
        <v>2.2647451925175231E-3</v>
      </c>
      <c r="I706" s="5">
        <f t="shared" si="42"/>
        <v>-1.5214122914526226E-2</v>
      </c>
      <c r="J706" s="5">
        <f t="shared" si="43"/>
        <v>3.0653753470917727E-2</v>
      </c>
    </row>
    <row r="707" spans="1:10" ht="15" customHeight="1" x14ac:dyDescent="0.2">
      <c r="A707" s="3">
        <f>'2_CVaR_t3'!A707</f>
        <v>43279</v>
      </c>
      <c r="B707" s="5">
        <f>'2_CVaR_t3'!D707-1</f>
        <v>7.7776545121577279E-3</v>
      </c>
      <c r="C707" s="5">
        <f>'Stocks Returns'!B703</f>
        <v>1.0287335934728636E-2</v>
      </c>
      <c r="D707" s="5">
        <f>'Stocks Returns'!C703</f>
        <v>1.3127766753167514E-2</v>
      </c>
      <c r="E707" s="5">
        <f>'Stocks Returns'!D703</f>
        <v>1.5503875968991832E-3</v>
      </c>
      <c r="F707" s="5">
        <f>'Stocks Returns'!E703</f>
        <v>-4.8006982833866951E-3</v>
      </c>
      <c r="G707" s="5">
        <f t="shared" si="40"/>
        <v>2.8948861611283547E-3</v>
      </c>
      <c r="H707" s="5">
        <f t="shared" si="41"/>
        <v>1.651758868569957E-3</v>
      </c>
      <c r="I707" s="5">
        <f t="shared" si="42"/>
        <v>-1.1096198607510828E-2</v>
      </c>
      <c r="J707" s="5">
        <f t="shared" si="43"/>
        <v>-1.2997291245424607E-2</v>
      </c>
    </row>
    <row r="708" spans="1:10" ht="15" customHeight="1" x14ac:dyDescent="0.2">
      <c r="A708" s="3">
        <f>'2_CVaR_t3'!A708</f>
        <v>43280</v>
      </c>
      <c r="B708" s="5">
        <f>'2_CVaR_t3'!D708-1</f>
        <v>-7.462572193059902E-4</v>
      </c>
      <c r="C708" s="5">
        <f>'Stocks Returns'!B704</f>
        <v>-3.4410112359550604E-2</v>
      </c>
      <c r="D708" s="5">
        <f>'Stocks Returns'!C704</f>
        <v>-2.1847220129578293E-3</v>
      </c>
      <c r="E708" s="5">
        <f>'Stocks Returns'!D704</f>
        <v>5.6390977443609991E-3</v>
      </c>
      <c r="F708" s="5">
        <f>'Stocks Returns'!E704</f>
        <v>1.7687472591726427E-2</v>
      </c>
      <c r="G708" s="5">
        <f t="shared" si="40"/>
        <v>-3.320646582131747E-2</v>
      </c>
      <c r="H708" s="5">
        <f t="shared" si="41"/>
        <v>-1.0329479355207566E-3</v>
      </c>
      <c r="I708" s="5">
        <f t="shared" si="42"/>
        <v>6.9391456960553972E-3</v>
      </c>
      <c r="J708" s="5">
        <f t="shared" si="43"/>
        <v>1.8511040961913333E-2</v>
      </c>
    </row>
    <row r="709" spans="1:10" ht="15" customHeight="1" x14ac:dyDescent="0.2">
      <c r="A709" s="3">
        <f>'2_CVaR_t3'!A709</f>
        <v>43283</v>
      </c>
      <c r="B709" s="5">
        <f>'2_CVaR_t3'!D709-1</f>
        <v>7.4583832332475453E-4</v>
      </c>
      <c r="C709" s="5">
        <f>'Stocks Returns'!B705</f>
        <v>-2.9090909090908612E-3</v>
      </c>
      <c r="D709" s="5">
        <f>'Stocks Returns'!C705</f>
        <v>3.7750094375255117E-4</v>
      </c>
      <c r="E709" s="5">
        <f>'Stocks Returns'!D705</f>
        <v>5.7174271577788982E-3</v>
      </c>
      <c r="F709" s="5">
        <f>'Stocks Returns'!E705</f>
        <v>-1.4794599253088236E-2</v>
      </c>
      <c r="G709" s="5">
        <f t="shared" si="40"/>
        <v>-3.2101756955107948E-3</v>
      </c>
      <c r="H709" s="5">
        <f t="shared" si="41"/>
        <v>-6.8119568433342402E-4</v>
      </c>
      <c r="I709" s="5">
        <f t="shared" si="42"/>
        <v>4.5761416801028748E-3</v>
      </c>
      <c r="J709" s="5">
        <f t="shared" si="43"/>
        <v>-1.5549994032876569E-2</v>
      </c>
    </row>
    <row r="710" spans="1:10" ht="15" customHeight="1" x14ac:dyDescent="0.2">
      <c r="A710" s="3">
        <f>'2_CVaR_t3'!A710</f>
        <v>43284</v>
      </c>
      <c r="B710" s="5">
        <f>'2_CVaR_t3'!D710-1</f>
        <v>-5.8527526920669759E-3</v>
      </c>
      <c r="C710" s="5">
        <f>'Stocks Returns'!B706</f>
        <v>-2.1881838074399029E-3</v>
      </c>
      <c r="D710" s="5">
        <f>'Stocks Returns'!C706</f>
        <v>-7.9245283018868351E-3</v>
      </c>
      <c r="E710" s="5">
        <f>'Stocks Returns'!D706</f>
        <v>-1.4977588280310483E-2</v>
      </c>
      <c r="F710" s="5">
        <f>'Stocks Returns'!E706</f>
        <v>1.4142003207464615E-2</v>
      </c>
      <c r="G710" s="5">
        <f t="shared" ref="G710:G773" si="44">C710-($P$11+$O$11*$B710)</f>
        <v>4.165202460941396E-3</v>
      </c>
      <c r="H710" s="5">
        <f t="shared" ref="H710:H773" si="45">D710-($P$12+$O$12*$B710)</f>
        <v>7.9228321981640246E-4</v>
      </c>
      <c r="I710" s="5">
        <f t="shared" ref="I710:I773" si="46">E710-($P$13+$O$13*$B710)</f>
        <v>-5.3224063922195693E-3</v>
      </c>
      <c r="J710" s="5">
        <f t="shared" ref="J710:J773" si="47">F710-($P$14+$O$14*$B710)</f>
        <v>2.0369359704240923E-2</v>
      </c>
    </row>
    <row r="711" spans="1:10" ht="15" customHeight="1" x14ac:dyDescent="0.2">
      <c r="A711" s="3">
        <f>'2_CVaR_t3'!A711</f>
        <v>43285</v>
      </c>
      <c r="B711" s="5">
        <f>'2_CVaR_t3'!D711-1</f>
        <v>3.3619452249000759E-5</v>
      </c>
      <c r="C711" s="5">
        <f>'Stocks Returns'!B707</f>
        <v>0</v>
      </c>
      <c r="D711" s="5">
        <f>'Stocks Returns'!C707</f>
        <v>0</v>
      </c>
      <c r="E711" s="5">
        <f>'Stocks Returns'!D707</f>
        <v>0</v>
      </c>
      <c r="F711" s="5">
        <f>'Stocks Returns'!E707</f>
        <v>0</v>
      </c>
      <c r="G711" s="5">
        <f t="shared" si="44"/>
        <v>4.1716549628461653E-4</v>
      </c>
      <c r="H711" s="5">
        <f t="shared" si="45"/>
        <v>-3.5772302638354477E-6</v>
      </c>
      <c r="I711" s="5">
        <f t="shared" si="46"/>
        <v>2.403114536009206E-5</v>
      </c>
      <c r="J711" s="5">
        <f t="shared" si="47"/>
        <v>-1.7115738437369847E-6</v>
      </c>
    </row>
    <row r="712" spans="1:10" ht="15" customHeight="1" x14ac:dyDescent="0.2">
      <c r="A712" s="3">
        <f>'2_CVaR_t3'!A712</f>
        <v>43286</v>
      </c>
      <c r="B712" s="5">
        <f>'2_CVaR_t3'!D712-1</f>
        <v>1.0092428701075296E-2</v>
      </c>
      <c r="C712" s="5">
        <f>'Stocks Returns'!B708</f>
        <v>1.023391812865504E-2</v>
      </c>
      <c r="D712" s="5">
        <f>'Stocks Returns'!C708</f>
        <v>1.399771776340808E-2</v>
      </c>
      <c r="E712" s="5">
        <f>'Stocks Returns'!D708</f>
        <v>2.2530521642619261E-2</v>
      </c>
      <c r="F712" s="5">
        <f>'Stocks Returns'!E708</f>
        <v>-9.0569292696951464E-3</v>
      </c>
      <c r="G712" s="5">
        <f t="shared" si="44"/>
        <v>5.0709154603252073E-4</v>
      </c>
      <c r="H712" s="5">
        <f t="shared" si="45"/>
        <v>-9.0752128522185796E-4</v>
      </c>
      <c r="I712" s="5">
        <f t="shared" si="46"/>
        <v>6.0965535666136633E-3</v>
      </c>
      <c r="J712" s="5">
        <f t="shared" si="47"/>
        <v>-1.9703059168470073E-2</v>
      </c>
    </row>
    <row r="713" spans="1:10" ht="15" customHeight="1" x14ac:dyDescent="0.2">
      <c r="A713" s="3">
        <f>'2_CVaR_t3'!A713</f>
        <v>43287</v>
      </c>
      <c r="B713" s="5">
        <f>'2_CVaR_t3'!D713-1</f>
        <v>4.7119037795391172E-3</v>
      </c>
      <c r="C713" s="5">
        <f>'Stocks Returns'!B709</f>
        <v>8.3212735166424689E-3</v>
      </c>
      <c r="D713" s="5">
        <f>'Stocks Returns'!C709</f>
        <v>6.0019506339561435E-3</v>
      </c>
      <c r="E713" s="5">
        <f>'Stocks Returns'!D709</f>
        <v>1.3893411483772988E-2</v>
      </c>
      <c r="F713" s="5">
        <f>'Stocks Returns'!E709</f>
        <v>1.0445379370375818E-2</v>
      </c>
      <c r="G713" s="5">
        <f t="shared" si="44"/>
        <v>4.0205367259895175E-3</v>
      </c>
      <c r="H713" s="5">
        <f t="shared" si="45"/>
        <v>-9.3228898495714609E-4</v>
      </c>
      <c r="I713" s="5">
        <f t="shared" si="46"/>
        <v>6.2629382130311266E-3</v>
      </c>
      <c r="J713" s="5">
        <f t="shared" si="47"/>
        <v>5.4930206383253686E-3</v>
      </c>
    </row>
    <row r="714" spans="1:10" ht="15" customHeight="1" x14ac:dyDescent="0.2">
      <c r="A714" s="3">
        <f>'2_CVaR_t3'!A714</f>
        <v>43290</v>
      </c>
      <c r="B714" s="5">
        <f>'2_CVaR_t3'!D714-1</f>
        <v>6.1881680913238313E-3</v>
      </c>
      <c r="C714" s="5">
        <f>'Stocks Returns'!B710</f>
        <v>1.5428776462145688E-2</v>
      </c>
      <c r="D714" s="5">
        <f>'Stocks Returns'!C710</f>
        <v>1.0664479081214262E-2</v>
      </c>
      <c r="E714" s="5">
        <f>'Stocks Returns'!D710</f>
        <v>-3.2116475752064222E-4</v>
      </c>
      <c r="F714" s="5">
        <f>'Stocks Returns'!E710</f>
        <v>1.9382627422828369E-2</v>
      </c>
      <c r="G714" s="5">
        <f t="shared" si="44"/>
        <v>9.6392736441555729E-3</v>
      </c>
      <c r="H714" s="5">
        <f t="shared" si="45"/>
        <v>1.5432219948700535E-3</v>
      </c>
      <c r="I714" s="5">
        <f t="shared" si="46"/>
        <v>-1.0367068751011102E-2</v>
      </c>
      <c r="J714" s="5">
        <f t="shared" si="47"/>
        <v>1.2868058442617909E-2</v>
      </c>
    </row>
    <row r="715" spans="1:10" ht="15" customHeight="1" x14ac:dyDescent="0.2">
      <c r="A715" s="3">
        <f>'2_CVaR_t3'!A715</f>
        <v>43291</v>
      </c>
      <c r="B715" s="5">
        <f>'2_CVaR_t3'!D715-1</f>
        <v>6.1658820692263028E-3</v>
      </c>
      <c r="C715" s="5">
        <f>'Stocks Returns'!B711</f>
        <v>3.5335689045936647E-3</v>
      </c>
      <c r="D715" s="5">
        <f>'Stocks Returns'!C711</f>
        <v>8.6334120425028971E-3</v>
      </c>
      <c r="E715" s="5">
        <f>'Stocks Returns'!D711</f>
        <v>1.3064896123366809E-2</v>
      </c>
      <c r="F715" s="5">
        <f>'Stocks Returns'!E711</f>
        <v>1.0422535211267459E-2</v>
      </c>
      <c r="G715" s="5">
        <f t="shared" si="44"/>
        <v>-2.2334591625551353E-3</v>
      </c>
      <c r="H715" s="5">
        <f t="shared" si="45"/>
        <v>-4.5482933031510547E-4</v>
      </c>
      <c r="I715" s="5">
        <f t="shared" si="46"/>
        <v>3.0554560218992808E-3</v>
      </c>
      <c r="J715" s="5">
        <f t="shared" si="47"/>
        <v>3.9315497125742005E-3</v>
      </c>
    </row>
    <row r="716" spans="1:10" ht="15" customHeight="1" x14ac:dyDescent="0.2">
      <c r="A716" s="3">
        <f>'2_CVaR_t3'!A716</f>
        <v>43292</v>
      </c>
      <c r="B716" s="5">
        <f>'2_CVaR_t3'!D716-1</f>
        <v>3.862926860386473E-3</v>
      </c>
      <c r="C716" s="5">
        <f>'Stocks Returns'!B712</f>
        <v>-2.5704225352112586E-2</v>
      </c>
      <c r="D716" s="5">
        <f>'Stocks Returns'!C712</f>
        <v>1.0681103226278577E-2</v>
      </c>
      <c r="E716" s="5">
        <f>'Stocks Returns'!D712</f>
        <v>-2.7378435517970257E-2</v>
      </c>
      <c r="F716" s="5">
        <f>'Stocks Returns'!E712</f>
        <v>-2.3557290214664017E-2</v>
      </c>
      <c r="G716" s="5">
        <f t="shared" si="44"/>
        <v>-2.9148795679119328E-2</v>
      </c>
      <c r="H716" s="5">
        <f t="shared" si="45"/>
        <v>5.0045837438006443E-3</v>
      </c>
      <c r="I716" s="5">
        <f t="shared" si="46"/>
        <v>-3.3619831699294001E-2</v>
      </c>
      <c r="J716" s="5">
        <f t="shared" si="47"/>
        <v>-2.7611245840330229E-2</v>
      </c>
    </row>
    <row r="717" spans="1:10" ht="15" customHeight="1" x14ac:dyDescent="0.2">
      <c r="A717" s="3">
        <f>'2_CVaR_t3'!A717</f>
        <v>43293</v>
      </c>
      <c r="B717" s="5">
        <f>'2_CVaR_t3'!D717-1</f>
        <v>9.5059601938281002E-3</v>
      </c>
      <c r="C717" s="5">
        <f>'Stocks Returns'!B713</f>
        <v>-3.9754246476328969E-3</v>
      </c>
      <c r="D717" s="5">
        <f>'Stocks Returns'!C713</f>
        <v>1.266739051755339E-2</v>
      </c>
      <c r="E717" s="5">
        <f>'Stocks Returns'!D713</f>
        <v>2.4671231387892512E-2</v>
      </c>
      <c r="F717" s="5">
        <f>'Stocks Returns'!E713</f>
        <v>1.9985724482512568E-2</v>
      </c>
      <c r="G717" s="5">
        <f t="shared" si="44"/>
        <v>-1.3110816225884673E-2</v>
      </c>
      <c r="H717" s="5">
        <f t="shared" si="45"/>
        <v>-1.3690224955157839E-3</v>
      </c>
      <c r="I717" s="5">
        <f t="shared" si="46"/>
        <v>9.1968299958615687E-3</v>
      </c>
      <c r="J717" s="5">
        <f t="shared" si="47"/>
        <v>9.9602064246735369E-3</v>
      </c>
    </row>
    <row r="718" spans="1:10" ht="15" customHeight="1" x14ac:dyDescent="0.2">
      <c r="A718" s="3">
        <f>'2_CVaR_t3'!A718</f>
        <v>43294</v>
      </c>
      <c r="B718" s="5">
        <f>'2_CVaR_t3'!D718-1</f>
        <v>-2.1841884469698813E-3</v>
      </c>
      <c r="C718" s="5">
        <f>'Stocks Returns'!B714</f>
        <v>-4.3541364296080243E-3</v>
      </c>
      <c r="D718" s="5">
        <f>'Stocks Returns'!C714</f>
        <v>-3.4310221586849599E-3</v>
      </c>
      <c r="E718" s="5">
        <f>'Stocks Returns'!D714</f>
        <v>-2.6516758591429435E-3</v>
      </c>
      <c r="F718" s="5">
        <f>'Stocks Returns'!E714</f>
        <v>7.6976906927921362E-3</v>
      </c>
      <c r="G718" s="5">
        <f t="shared" si="44"/>
        <v>-1.7003815711343286E-3</v>
      </c>
      <c r="H718" s="5">
        <f t="shared" si="45"/>
        <v>-1.4901930936660722E-4</v>
      </c>
      <c r="I718" s="5">
        <f t="shared" si="46"/>
        <v>1.0010830784995296E-3</v>
      </c>
      <c r="J718" s="5">
        <f t="shared" si="47"/>
        <v>1.0042904531255746E-2</v>
      </c>
    </row>
    <row r="719" spans="1:10" ht="15" customHeight="1" x14ac:dyDescent="0.2">
      <c r="A719" s="3">
        <f>'2_CVaR_t3'!A719</f>
        <v>43297</v>
      </c>
      <c r="B719" s="5">
        <f>'2_CVaR_t3'!D719-1</f>
        <v>-3.8846265341413444E-3</v>
      </c>
      <c r="C719" s="5">
        <f>'Stocks Returns'!B715</f>
        <v>-3.2798833819241979E-3</v>
      </c>
      <c r="D719" s="5">
        <f>'Stocks Returns'!C715</f>
        <v>-6.8856692009753306E-3</v>
      </c>
      <c r="E719" s="5">
        <f>'Stocks Returns'!D715</f>
        <v>8.5079230032958364E-4</v>
      </c>
      <c r="F719" s="5">
        <f>'Stocks Returns'!E715</f>
        <v>-1.9722222222222197E-2</v>
      </c>
      <c r="G719" s="5">
        <f t="shared" si="44"/>
        <v>1.0887096905212003E-3</v>
      </c>
      <c r="H719" s="5">
        <f t="shared" si="45"/>
        <v>-1.084545778706935E-3</v>
      </c>
      <c r="I719" s="5">
        <f t="shared" si="46"/>
        <v>7.2857700893648302E-3</v>
      </c>
      <c r="J719" s="5">
        <f t="shared" si="47"/>
        <v>-1.5577573292809739E-2</v>
      </c>
    </row>
    <row r="720" spans="1:10" ht="15" customHeight="1" x14ac:dyDescent="0.2">
      <c r="A720" s="3">
        <f>'2_CVaR_t3'!A720</f>
        <v>43298</v>
      </c>
      <c r="B720" s="5">
        <f>'2_CVaR_t3'!D720-1</f>
        <v>5.8359889623498251E-3</v>
      </c>
      <c r="C720" s="5">
        <f>'Stocks Returns'!B716</f>
        <v>-3.5466179159049482E-2</v>
      </c>
      <c r="D720" s="5">
        <f>'Stocks Returns'!C716</f>
        <v>8.5223169146322331E-3</v>
      </c>
      <c r="E720" s="5">
        <f>'Stocks Returns'!D716</f>
        <v>9.9883115503134334E-3</v>
      </c>
      <c r="F720" s="5">
        <f>'Stocks Returns'!E716</f>
        <v>-4.2504958911873114E-3</v>
      </c>
      <c r="G720" s="5">
        <f t="shared" si="44"/>
        <v>-4.090052042597573E-2</v>
      </c>
      <c r="H720" s="5">
        <f t="shared" si="45"/>
        <v>-7.7203040642535858E-5</v>
      </c>
      <c r="I720" s="5">
        <f t="shared" si="46"/>
        <v>5.1863518844962563E-4</v>
      </c>
      <c r="J720" s="5">
        <f t="shared" si="47"/>
        <v>-1.0392382391655287E-2</v>
      </c>
    </row>
    <row r="721" spans="1:10" ht="15" customHeight="1" x14ac:dyDescent="0.2">
      <c r="A721" s="3">
        <f>'2_CVaR_t3'!A721</f>
        <v>43299</v>
      </c>
      <c r="B721" s="5">
        <f>'2_CVaR_t3'!D721-1</f>
        <v>5.9090190394424091E-3</v>
      </c>
      <c r="C721" s="5">
        <f>'Stocks Returns'!B717</f>
        <v>7.5815011372251107E-3</v>
      </c>
      <c r="D721" s="5">
        <f>'Stocks Returns'!C717</f>
        <v>9.0232025207679367E-3</v>
      </c>
      <c r="E721" s="5">
        <f>'Stocks Returns'!D717</f>
        <v>7.4697527617044734E-3</v>
      </c>
      <c r="F721" s="5">
        <f>'Stocks Returns'!E717</f>
        <v>9.960159362549792E-4</v>
      </c>
      <c r="G721" s="5">
        <f t="shared" si="44"/>
        <v>2.0735113394217538E-3</v>
      </c>
      <c r="H721" s="5">
        <f t="shared" si="45"/>
        <v>3.154918756727125E-4</v>
      </c>
      <c r="I721" s="5">
        <f t="shared" si="46"/>
        <v>-2.119413782564996E-3</v>
      </c>
      <c r="J721" s="5">
        <f t="shared" si="47"/>
        <v>-5.2231523449532118E-3</v>
      </c>
    </row>
    <row r="722" spans="1:10" ht="15" customHeight="1" x14ac:dyDescent="0.2">
      <c r="A722" s="3">
        <f>'2_CVaR_t3'!A722</f>
        <v>43300</v>
      </c>
      <c r="B722" s="5">
        <f>'2_CVaR_t3'!D722-1</f>
        <v>-3.9995001809008945E-3</v>
      </c>
      <c r="C722" s="5">
        <f>'Stocks Returns'!B718</f>
        <v>4.1384499623777771E-3</v>
      </c>
      <c r="D722" s="5">
        <f>'Stocks Returns'!C718</f>
        <v>-5.4648687012065489E-3</v>
      </c>
      <c r="E722" s="5">
        <f>'Stocks Returns'!D718</f>
        <v>-1.0025062656641714E-2</v>
      </c>
      <c r="F722" s="5">
        <f>'Stocks Returns'!E718</f>
        <v>-9.3816631130063666E-3</v>
      </c>
      <c r="G722" s="5">
        <f t="shared" si="44"/>
        <v>8.6228894868214598E-3</v>
      </c>
      <c r="H722" s="5">
        <f t="shared" si="45"/>
        <v>5.064347288051092E-4</v>
      </c>
      <c r="I722" s="5">
        <f t="shared" si="46"/>
        <v>-3.4021311702893903E-3</v>
      </c>
      <c r="J722" s="5">
        <f t="shared" si="47"/>
        <v>-5.1154527621203177E-3</v>
      </c>
    </row>
    <row r="723" spans="1:10" ht="15" customHeight="1" x14ac:dyDescent="0.2">
      <c r="A723" s="3">
        <f>'2_CVaR_t3'!A723</f>
        <v>43301</v>
      </c>
      <c r="B723" s="5">
        <f>'2_CVaR_t3'!D723-1</f>
        <v>3.1999497398247367E-3</v>
      </c>
      <c r="C723" s="5">
        <f>'Stocks Returns'!B719</f>
        <v>-4.1213937804421841E-3</v>
      </c>
      <c r="D723" s="5">
        <f>'Stocks Returns'!C719</f>
        <v>6.1371583529581386E-3</v>
      </c>
      <c r="E723" s="5">
        <f>'Stocks Returns'!D719</f>
        <v>-4.5358649789029037E-3</v>
      </c>
      <c r="F723" s="5">
        <f>'Stocks Returns'!E719</f>
        <v>4.5917635241785604E-3</v>
      </c>
      <c r="G723" s="5">
        <f t="shared" si="44"/>
        <v>-6.8973725780629149E-3</v>
      </c>
      <c r="H723" s="5">
        <f t="shared" si="45"/>
        <v>1.4428088867848602E-3</v>
      </c>
      <c r="I723" s="5">
        <f t="shared" si="46"/>
        <v>-9.6925127905066952E-3</v>
      </c>
      <c r="J723" s="5">
        <f t="shared" si="47"/>
        <v>1.2393825716716881E-3</v>
      </c>
    </row>
    <row r="724" spans="1:10" ht="15" customHeight="1" x14ac:dyDescent="0.2">
      <c r="A724" s="3">
        <f>'2_CVaR_t3'!A724</f>
        <v>43304</v>
      </c>
      <c r="B724" s="5">
        <f>'2_CVaR_t3'!D724-1</f>
        <v>-4.0690470210448249E-3</v>
      </c>
      <c r="C724" s="5">
        <f>'Stocks Returns'!B720</f>
        <v>4.5146726862301811E-3</v>
      </c>
      <c r="D724" s="5">
        <f>'Stocks Returns'!C720</f>
        <v>-6.8089935456415729E-3</v>
      </c>
      <c r="E724" s="5">
        <f>'Stocks Returns'!D720</f>
        <v>-1.8014199427784927E-3</v>
      </c>
      <c r="F724" s="5">
        <f>'Stocks Returns'!E720</f>
        <v>-4.2851021282674928E-4</v>
      </c>
      <c r="G724" s="5">
        <f t="shared" si="44"/>
        <v>9.0692480068781077E-3</v>
      </c>
      <c r="H724" s="5">
        <f t="shared" si="45"/>
        <v>-7.3465968064261814E-4</v>
      </c>
      <c r="I724" s="5">
        <f t="shared" si="46"/>
        <v>4.9353025314157377E-3</v>
      </c>
      <c r="J724" s="5">
        <f t="shared" si="47"/>
        <v>3.911295892920193E-3</v>
      </c>
    </row>
    <row r="725" spans="1:10" ht="15" customHeight="1" x14ac:dyDescent="0.2">
      <c r="A725" s="3">
        <f>'2_CVaR_t3'!A725</f>
        <v>43305</v>
      </c>
      <c r="B725" s="5">
        <f>'2_CVaR_t3'!D725-1</f>
        <v>-8.2748774899921163E-4</v>
      </c>
      <c r="C725" s="5">
        <f>'Stocks Returns'!B721</f>
        <v>-2.3595505617977519E-2</v>
      </c>
      <c r="D725" s="5">
        <f>'Stocks Returns'!C721</f>
        <v>0</v>
      </c>
      <c r="E725" s="5">
        <f>'Stocks Returns'!D721</f>
        <v>-9.9787685774946899E-3</v>
      </c>
      <c r="F725" s="5">
        <f>'Stocks Returns'!E721</f>
        <v>1.24321234638467E-2</v>
      </c>
      <c r="G725" s="5">
        <f t="shared" si="44"/>
        <v>-2.2309940650893614E-2</v>
      </c>
      <c r="H725" s="5">
        <f t="shared" si="45"/>
        <v>1.272113359440693E-3</v>
      </c>
      <c r="I725" s="5">
        <f t="shared" si="46"/>
        <v>-8.5458130458500956E-3</v>
      </c>
      <c r="J725" s="5">
        <f t="shared" si="47"/>
        <v>1.3341651485660492E-2</v>
      </c>
    </row>
    <row r="726" spans="1:10" ht="15" customHeight="1" x14ac:dyDescent="0.2">
      <c r="A726" s="3">
        <f>'2_CVaR_t3'!A726</f>
        <v>43306</v>
      </c>
      <c r="B726" s="5">
        <f>'2_CVaR_t3'!D726-1</f>
        <v>1.0533330832172005E-2</v>
      </c>
      <c r="C726" s="5">
        <f>'Stocks Returns'!B722</f>
        <v>-7.6716532412735017E-3</v>
      </c>
      <c r="D726" s="5">
        <f>'Stocks Returns'!C722</f>
        <v>1.8638863100764125E-2</v>
      </c>
      <c r="E726" s="5">
        <f>'Stocks Returns'!D722</f>
        <v>-3.5384945314175242E-3</v>
      </c>
      <c r="F726" s="5">
        <f>'Stocks Returns'!E722</f>
        <v>9.3154551870149316E-3</v>
      </c>
      <c r="G726" s="5">
        <f t="shared" si="44"/>
        <v>-1.7843115726096887E-2</v>
      </c>
      <c r="H726" s="5">
        <f t="shared" si="45"/>
        <v>3.0804478868374126E-3</v>
      </c>
      <c r="I726" s="5">
        <f t="shared" si="46"/>
        <v>-2.069385683518769E-2</v>
      </c>
      <c r="J726" s="5">
        <f t="shared" si="47"/>
        <v>-1.7972455162808803E-3</v>
      </c>
    </row>
    <row r="727" spans="1:10" ht="15" customHeight="1" x14ac:dyDescent="0.2">
      <c r="A727" s="3">
        <f>'2_CVaR_t3'!A727</f>
        <v>43307</v>
      </c>
      <c r="B727" s="5">
        <f>'2_CVaR_t3'!D727-1</f>
        <v>1.0803904938456732E-3</v>
      </c>
      <c r="C727" s="5">
        <f>'Stocks Returns'!B723</f>
        <v>1.4688828759180428E-2</v>
      </c>
      <c r="D727" s="5">
        <f>'Stocks Returns'!C723</f>
        <v>-9.8149186763873963E-4</v>
      </c>
      <c r="E727" s="5">
        <f>'Stocks Returns'!D723</f>
        <v>1.8723770580006294E-2</v>
      </c>
      <c r="F727" s="5">
        <f>'Stocks Returns'!E723</f>
        <v>4.0553768703677218E-3</v>
      </c>
      <c r="G727" s="5">
        <f t="shared" si="44"/>
        <v>1.405035865370383E-2</v>
      </c>
      <c r="H727" s="5">
        <f t="shared" si="45"/>
        <v>-2.5358121011017426E-3</v>
      </c>
      <c r="I727" s="5">
        <f t="shared" si="46"/>
        <v>1.7035098306762798E-2</v>
      </c>
      <c r="J727" s="5">
        <f t="shared" si="47"/>
        <v>2.9459527848786273E-3</v>
      </c>
    </row>
    <row r="728" spans="1:10" ht="15" customHeight="1" x14ac:dyDescent="0.2">
      <c r="A728" s="3">
        <f>'2_CVaR_t3'!A728</f>
        <v>43308</v>
      </c>
      <c r="B728" s="5">
        <f>'2_CVaR_t3'!D728-1</f>
        <v>-6.6649272823224859E-3</v>
      </c>
      <c r="C728" s="5">
        <f>'Stocks Returns'!B724</f>
        <v>-8.3809523809523778E-3</v>
      </c>
      <c r="D728" s="5">
        <f>'Stocks Returns'!C724</f>
        <v>-1.2561403508771884E-2</v>
      </c>
      <c r="E728" s="5">
        <f>'Stocks Returns'!D724</f>
        <v>6.7603253406569586E-3</v>
      </c>
      <c r="F728" s="5">
        <f>'Stocks Returns'!E724</f>
        <v>-4.8746518105848846E-3</v>
      </c>
      <c r="G728" s="5">
        <f t="shared" si="44"/>
        <v>-1.2085136376270029E-3</v>
      </c>
      <c r="H728" s="5">
        <f t="shared" si="45"/>
        <v>-2.6413928029435617E-3</v>
      </c>
      <c r="I728" s="5">
        <f t="shared" si="46"/>
        <v>1.7744369168902256E-2</v>
      </c>
      <c r="J728" s="5">
        <f t="shared" si="47"/>
        <v>2.21216288623314E-3</v>
      </c>
    </row>
    <row r="729" spans="1:10" ht="15" customHeight="1" x14ac:dyDescent="0.2">
      <c r="A729" s="3">
        <f>'2_CVaR_t3'!A729</f>
        <v>43311</v>
      </c>
      <c r="B729" s="5">
        <f>'2_CVaR_t3'!D729-1</f>
        <v>-1.929475106998868E-2</v>
      </c>
      <c r="C729" s="5">
        <f>'Stocks Returns'!B725</f>
        <v>4.6100653092584487E-3</v>
      </c>
      <c r="D729" s="5">
        <f>'Stocks Returns'!C725</f>
        <v>-3.0061829294293352E-2</v>
      </c>
      <c r="E729" s="5">
        <f>'Stocks Returns'!D725</f>
        <v>-2.2033364809568856E-2</v>
      </c>
      <c r="F729" s="5">
        <f>'Stocks Returns'!E725</f>
        <v>1.1476557032890078E-2</v>
      </c>
      <c r="G729" s="5">
        <f t="shared" si="44"/>
        <v>2.4519283256844809E-2</v>
      </c>
      <c r="H729" s="5">
        <f t="shared" si="45"/>
        <v>-1.4313173498300587E-3</v>
      </c>
      <c r="I729" s="5">
        <f t="shared" si="46"/>
        <v>9.6153148539419586E-3</v>
      </c>
      <c r="J729" s="5">
        <f t="shared" si="47"/>
        <v>3.192848527749434E-2</v>
      </c>
    </row>
    <row r="730" spans="1:10" ht="15" customHeight="1" x14ac:dyDescent="0.2">
      <c r="A730" s="3">
        <f>'2_CVaR_t3'!A730</f>
        <v>43312</v>
      </c>
      <c r="B730" s="5">
        <f>'2_CVaR_t3'!D730-1</f>
        <v>1.3416595682600452E-3</v>
      </c>
      <c r="C730" s="5">
        <f>'Stocks Returns'!B726</f>
        <v>1.6443594646271542E-2</v>
      </c>
      <c r="D730" s="5">
        <f>'Stocks Returns'!C726</f>
        <v>1.9050410316532318E-3</v>
      </c>
      <c r="E730" s="5">
        <f>'Stocks Returns'!D726</f>
        <v>2.3602617744877818E-3</v>
      </c>
      <c r="F730" s="5">
        <f>'Stocks Returns'!E726</f>
        <v>-1.3837000138369193E-3</v>
      </c>
      <c r="G730" s="5">
        <f t="shared" si="44"/>
        <v>1.554164291431594E-2</v>
      </c>
      <c r="H730" s="5">
        <f t="shared" si="45"/>
        <v>-3.6337281370708201E-5</v>
      </c>
      <c r="I730" s="5">
        <f t="shared" si="46"/>
        <v>2.4410687214677018E-4</v>
      </c>
      <c r="J730" s="5">
        <f t="shared" si="47"/>
        <v>-2.7696038748778423E-3</v>
      </c>
    </row>
    <row r="731" spans="1:10" ht="15" customHeight="1" x14ac:dyDescent="0.2">
      <c r="A731" s="3">
        <f>'2_CVaR_t3'!A731</f>
        <v>43313</v>
      </c>
      <c r="B731" s="5">
        <f>'2_CVaR_t3'!D731-1</f>
        <v>6.583008909758048E-3</v>
      </c>
      <c r="C731" s="5">
        <f>'Stocks Returns'!B727</f>
        <v>-1.3544018058690765E-2</v>
      </c>
      <c r="D731" s="5">
        <f>'Stocks Returns'!C727</f>
        <v>1.1042855053385869E-2</v>
      </c>
      <c r="E731" s="5">
        <f>'Stocks Returns'!D727</f>
        <v>1.7125120411003447E-3</v>
      </c>
      <c r="F731" s="5">
        <f>'Stocks Returns'!E727</f>
        <v>-4.9882222530137632E-3</v>
      </c>
      <c r="G731" s="5">
        <f t="shared" si="44"/>
        <v>-1.9731705396890689E-2</v>
      </c>
      <c r="H731" s="5">
        <f t="shared" si="45"/>
        <v>1.3366595113213538E-3</v>
      </c>
      <c r="I731" s="5">
        <f t="shared" si="46"/>
        <v>-8.9794216882767928E-3</v>
      </c>
      <c r="J731" s="5">
        <f t="shared" si="47"/>
        <v>-1.1920619103224086E-2</v>
      </c>
    </row>
    <row r="732" spans="1:10" ht="15" customHeight="1" x14ac:dyDescent="0.2">
      <c r="A732" s="3">
        <f>'2_CVaR_t3'!A732</f>
        <v>43314</v>
      </c>
      <c r="B732" s="5">
        <f>'2_CVaR_t3'!D732-1</f>
        <v>3.7835279671871724E-3</v>
      </c>
      <c r="C732" s="5">
        <f>'Stocks Returns'!B728</f>
        <v>1.2967200610221274E-2</v>
      </c>
      <c r="D732" s="5">
        <f>'Stocks Returns'!C728</f>
        <v>4.8462929475587835E-3</v>
      </c>
      <c r="E732" s="5">
        <f>'Stocks Returns'!D728</f>
        <v>1.0898600277807313E-2</v>
      </c>
      <c r="F732" s="5">
        <f>'Stocks Returns'!E728</f>
        <v>-3.4814092744742675E-3</v>
      </c>
      <c r="G732" s="5">
        <f t="shared" si="44"/>
        <v>9.6027015643934347E-3</v>
      </c>
      <c r="H732" s="5">
        <f t="shared" si="45"/>
        <v>-7.1260073787497019E-4</v>
      </c>
      <c r="I732" s="5">
        <f t="shared" si="46"/>
        <v>4.7871147936770619E-3</v>
      </c>
      <c r="J732" s="5">
        <f t="shared" si="47"/>
        <v>-7.4513435201895182E-3</v>
      </c>
    </row>
    <row r="733" spans="1:10" ht="15" customHeight="1" x14ac:dyDescent="0.2">
      <c r="A733" s="3">
        <f>'2_CVaR_t3'!A733</f>
        <v>43315</v>
      </c>
      <c r="B733" s="5">
        <f>'2_CVaR_t3'!D733-1</f>
        <v>4.2270822690686494E-3</v>
      </c>
      <c r="C733" s="5">
        <f>'Stocks Returns'!B729</f>
        <v>1.8825301204819178E-2</v>
      </c>
      <c r="D733" s="5">
        <f>'Stocks Returns'!C729</f>
        <v>6.4785488050675966E-3</v>
      </c>
      <c r="E733" s="5">
        <f>'Stocks Returns'!D729</f>
        <v>5.0734594651729026E-3</v>
      </c>
      <c r="F733" s="5">
        <f>'Stocks Returns'!E729</f>
        <v>-3.7730575740636541E-3</v>
      </c>
      <c r="G733" s="5">
        <f t="shared" si="44"/>
        <v>1.5013491626149103E-2</v>
      </c>
      <c r="H733" s="5">
        <f t="shared" si="45"/>
        <v>2.6254988568276839E-4</v>
      </c>
      <c r="I733" s="5">
        <f t="shared" si="46"/>
        <v>-1.7637596693743244E-3</v>
      </c>
      <c r="J733" s="5">
        <f t="shared" si="47"/>
        <v>-8.2123692005658163E-3</v>
      </c>
    </row>
    <row r="734" spans="1:10" ht="15" customHeight="1" x14ac:dyDescent="0.2">
      <c r="A734" s="3">
        <f>'2_CVaR_t3'!A734</f>
        <v>43318</v>
      </c>
      <c r="B734" s="5">
        <f>'2_CVaR_t3'!D734-1</f>
        <v>4.0373449368580339E-5</v>
      </c>
      <c r="C734" s="5">
        <f>'Stocks Returns'!B730</f>
        <v>-5.1736881005172153E-3</v>
      </c>
      <c r="D734" s="5">
        <f>'Stocks Returns'!C730</f>
        <v>-7.8672579030170109E-4</v>
      </c>
      <c r="E734" s="5">
        <f>'Stocks Returns'!D730</f>
        <v>5.3633399936900972E-3</v>
      </c>
      <c r="F734" s="5">
        <f>'Stocks Returns'!E730</f>
        <v>6.1719736288399218E-3</v>
      </c>
      <c r="G734" s="5">
        <f t="shared" si="44"/>
        <v>-4.7633337974451522E-3</v>
      </c>
      <c r="H734" s="5">
        <f t="shared" si="45"/>
        <v>-8.0030875568870108E-4</v>
      </c>
      <c r="I734" s="5">
        <f t="shared" si="46"/>
        <v>5.3763203996847805E-3</v>
      </c>
      <c r="J734" s="5">
        <f t="shared" si="47"/>
        <v>6.1631148501006773E-3</v>
      </c>
    </row>
    <row r="735" spans="1:10" ht="15" customHeight="1" x14ac:dyDescent="0.2">
      <c r="A735" s="3">
        <f>'2_CVaR_t3'!A735</f>
        <v>43319</v>
      </c>
      <c r="B735" s="5">
        <f>'2_CVaR_t3'!D735-1</f>
        <v>3.897159812247919E-3</v>
      </c>
      <c r="C735" s="5">
        <f>'Stocks Returns'!B731</f>
        <v>-5.0891530460624113E-2</v>
      </c>
      <c r="D735" s="5">
        <f>'Stocks Returns'!C731</f>
        <v>4.0798797509125073E-3</v>
      </c>
      <c r="E735" s="5">
        <f>'Stocks Returns'!D731</f>
        <v>1.7364016736401755E-2</v>
      </c>
      <c r="F735" s="5">
        <f>'Stocks Returns'!E731</f>
        <v>1.6311166875784266E-2</v>
      </c>
      <c r="G735" s="5">
        <f t="shared" si="44"/>
        <v>-5.4370623640577952E-2</v>
      </c>
      <c r="H735" s="5">
        <f t="shared" si="45"/>
        <v>-1.6473542703407968E-3</v>
      </c>
      <c r="I735" s="5">
        <f t="shared" si="46"/>
        <v>1.1066609363182064E-2</v>
      </c>
      <c r="J735" s="5">
        <f t="shared" si="47"/>
        <v>1.2220985306162214E-2</v>
      </c>
    </row>
    <row r="736" spans="1:10" ht="15" customHeight="1" x14ac:dyDescent="0.2">
      <c r="A736" s="3">
        <f>'2_CVaR_t3'!A736</f>
        <v>43320</v>
      </c>
      <c r="B736" s="5">
        <f>'2_CVaR_t3'!D736-1</f>
        <v>2.1302414996875463E-3</v>
      </c>
      <c r="C736" s="5">
        <f>'Stocks Returns'!B732</f>
        <v>3.9138943248531177E-3</v>
      </c>
      <c r="D736" s="5">
        <f>'Stocks Returns'!C732</f>
        <v>2.851439977188619E-3</v>
      </c>
      <c r="E736" s="5">
        <f>'Stocks Returns'!D732</f>
        <v>5.1408595517170586E-3</v>
      </c>
      <c r="F736" s="5">
        <f>'Stocks Returns'!E732</f>
        <v>-2.0713305898491186E-2</v>
      </c>
      <c r="G736" s="5">
        <f t="shared" si="44"/>
        <v>2.2166825707529213E-3</v>
      </c>
      <c r="H736" s="5">
        <f t="shared" si="45"/>
        <v>-2.5818608440235629E-4</v>
      </c>
      <c r="I736" s="5">
        <f t="shared" si="46"/>
        <v>1.7344444911042067E-3</v>
      </c>
      <c r="J736" s="5">
        <f t="shared" si="47"/>
        <v>-2.2933701770858E-2</v>
      </c>
    </row>
    <row r="737" spans="1:10" ht="15" customHeight="1" x14ac:dyDescent="0.2">
      <c r="A737" s="3">
        <f>'2_CVaR_t3'!A737</f>
        <v>43321</v>
      </c>
      <c r="B737" s="5">
        <f>'2_CVaR_t3'!D737-1</f>
        <v>-2.4448102031499053E-3</v>
      </c>
      <c r="C737" s="5">
        <f>'Stocks Returns'!B733</f>
        <v>1.7543859649122862E-2</v>
      </c>
      <c r="D737" s="5">
        <f>'Stocks Returns'!C733</f>
        <v>-4.7625817458062381E-3</v>
      </c>
      <c r="E737" s="5">
        <f>'Stocks Returns'!D733</f>
        <v>3.2733224222585289E-3</v>
      </c>
      <c r="F737" s="5">
        <f>'Stocks Returns'!E733</f>
        <v>5.042723070457944E-3</v>
      </c>
      <c r="G737" s="5">
        <f t="shared" si="44"/>
        <v>2.046044333403936E-2</v>
      </c>
      <c r="H737" s="5">
        <f t="shared" si="45"/>
        <v>-1.094479789025782E-3</v>
      </c>
      <c r="I737" s="5">
        <f t="shared" si="46"/>
        <v>7.3525048613489775E-3</v>
      </c>
      <c r="J737" s="5">
        <f t="shared" si="47"/>
        <v>7.6637316803237557E-3</v>
      </c>
    </row>
    <row r="738" spans="1:10" ht="15" customHeight="1" x14ac:dyDescent="0.2">
      <c r="A738" s="3">
        <f>'2_CVaR_t3'!A738</f>
        <v>43322</v>
      </c>
      <c r="B738" s="5">
        <f>'2_CVaR_t3'!D738-1</f>
        <v>-1.0513518600223759E-2</v>
      </c>
      <c r="C738" s="5">
        <f>'Stocks Returns'!B734</f>
        <v>-4.2145593869733489E-3</v>
      </c>
      <c r="D738" s="5">
        <f>'Stocks Returns'!C734</f>
        <v>-1.9998571530605025E-3</v>
      </c>
      <c r="E738" s="5">
        <f>'Stocks Returns'!D734</f>
        <v>-0.10878874388254489</v>
      </c>
      <c r="F738" s="5">
        <f>'Stocks Returns'!E734</f>
        <v>2.648083623693287E-3</v>
      </c>
      <c r="G738" s="5">
        <f t="shared" si="44"/>
        <v>6.8390623948211826E-3</v>
      </c>
      <c r="H738" s="5">
        <f t="shared" si="45"/>
        <v>1.3621664027594309E-2</v>
      </c>
      <c r="I738" s="5">
        <f t="shared" si="46"/>
        <v>-9.1507720824798383E-2</v>
      </c>
      <c r="J738" s="5">
        <f t="shared" si="47"/>
        <v>1.3807548962953853E-2</v>
      </c>
    </row>
    <row r="739" spans="1:10" ht="15" customHeight="1" x14ac:dyDescent="0.2">
      <c r="A739" s="3">
        <f>'2_CVaR_t3'!A739</f>
        <v>43325</v>
      </c>
      <c r="B739" s="5">
        <f>'2_CVaR_t3'!D739-1</f>
        <v>1.6498755748277638E-3</v>
      </c>
      <c r="C739" s="5">
        <f>'Stocks Returns'!B735</f>
        <v>-3.8476337052711918E-3</v>
      </c>
      <c r="D739" s="5">
        <f>'Stocks Returns'!C735</f>
        <v>3.4351964502972177E-3</v>
      </c>
      <c r="E739" s="5">
        <f>'Stocks Returns'!D735</f>
        <v>-4.347328680928908E-3</v>
      </c>
      <c r="F739" s="5">
        <f>'Stocks Returns'!E735</f>
        <v>-1.2093411175980062E-2</v>
      </c>
      <c r="G739" s="5">
        <f t="shared" si="44"/>
        <v>-5.0604115650391031E-3</v>
      </c>
      <c r="H739" s="5">
        <f t="shared" si="45"/>
        <v>1.0372103437200431E-3</v>
      </c>
      <c r="I739" s="5">
        <f t="shared" si="46"/>
        <v>-6.9677797350928454E-3</v>
      </c>
      <c r="J739" s="5">
        <f t="shared" si="47"/>
        <v>-1.3805474926048542E-2</v>
      </c>
    </row>
    <row r="740" spans="1:10" ht="15" customHeight="1" x14ac:dyDescent="0.2">
      <c r="A740" s="3">
        <f>'2_CVaR_t3'!A740</f>
        <v>43326</v>
      </c>
      <c r="B740" s="5">
        <f>'2_CVaR_t3'!D740-1</f>
        <v>-6.1742492807181915E-4</v>
      </c>
      <c r="C740" s="5">
        <f>'Stocks Returns'!B736</f>
        <v>2.0471224410969491E-2</v>
      </c>
      <c r="D740" s="5">
        <f>'Stocks Returns'!C736</f>
        <v>3.9226873974751442E-3</v>
      </c>
      <c r="E740" s="5">
        <f>'Stocks Returns'!D736</f>
        <v>-3.3896357577846703E-2</v>
      </c>
      <c r="F740" s="5">
        <f>'Stocks Returns'!E736</f>
        <v>1.5196285352469641E-2</v>
      </c>
      <c r="G740" s="5">
        <f t="shared" si="44"/>
        <v>2.1544947644221036E-2</v>
      </c>
      <c r="H740" s="5">
        <f t="shared" si="45"/>
        <v>4.8836023793904599E-3</v>
      </c>
      <c r="I740" s="5">
        <f t="shared" si="46"/>
        <v>-3.2807102146058788E-2</v>
      </c>
      <c r="J740" s="5">
        <f t="shared" si="47"/>
        <v>1.5883521004962761E-2</v>
      </c>
    </row>
    <row r="741" spans="1:10" ht="15" customHeight="1" x14ac:dyDescent="0.2">
      <c r="A741" s="3">
        <f>'2_CVaR_t3'!A741</f>
        <v>43327</v>
      </c>
      <c r="B741" s="5">
        <f>'2_CVaR_t3'!D741-1</f>
        <v>-5.2116534700599182E-3</v>
      </c>
      <c r="C741" s="5">
        <f>'Stocks Returns'!B737</f>
        <v>-1.3626040878122692E-2</v>
      </c>
      <c r="D741" s="5">
        <f>'Stocks Returns'!C737</f>
        <v>-5.9676044330776445E-3</v>
      </c>
      <c r="E741" s="5">
        <f>'Stocks Returns'!D737</f>
        <v>-2.0694576593720204E-2</v>
      </c>
      <c r="F741" s="5">
        <f>'Stocks Returns'!E737</f>
        <v>-6.0013860013860221E-2</v>
      </c>
      <c r="G741" s="5">
        <f t="shared" si="44"/>
        <v>-7.9191829680152065E-3</v>
      </c>
      <c r="H741" s="5">
        <f t="shared" si="45"/>
        <v>1.7994481696480295E-3</v>
      </c>
      <c r="I741" s="5">
        <f t="shared" si="46"/>
        <v>-1.2088346945959474E-2</v>
      </c>
      <c r="J741" s="5">
        <f t="shared" si="47"/>
        <v>-5.4464926592621143E-2</v>
      </c>
    </row>
    <row r="742" spans="1:10" ht="15" customHeight="1" x14ac:dyDescent="0.2">
      <c r="A742" s="3">
        <f>'2_CVaR_t3'!A742</f>
        <v>43328</v>
      </c>
      <c r="B742" s="5">
        <f>'2_CVaR_t3'!D742-1</f>
        <v>2.4816899997850417E-3</v>
      </c>
      <c r="C742" s="5">
        <f>'Stocks Returns'!B738</f>
        <v>1.2663085188027612E-2</v>
      </c>
      <c r="D742" s="5">
        <f>'Stocks Returns'!C738</f>
        <v>5.217267009719917E-3</v>
      </c>
      <c r="E742" s="5">
        <f>'Stocks Returns'!D738</f>
        <v>-6.6796210833131031E-3</v>
      </c>
      <c r="F742" s="5">
        <f>'Stocks Returns'!E738</f>
        <v>2.3444411677971067E-2</v>
      </c>
      <c r="G742" s="5">
        <f t="shared" si="44"/>
        <v>1.0611448699056459E-2</v>
      </c>
      <c r="H742" s="5">
        <f t="shared" si="45"/>
        <v>1.5869862100309929E-3</v>
      </c>
      <c r="I742" s="5">
        <f t="shared" si="46"/>
        <v>-1.0661068336889516E-2</v>
      </c>
      <c r="J742" s="5">
        <f t="shared" si="47"/>
        <v>2.0852106490876581E-2</v>
      </c>
    </row>
    <row r="743" spans="1:10" ht="15" customHeight="1" x14ac:dyDescent="0.2">
      <c r="A743" s="3">
        <f>'2_CVaR_t3'!A743</f>
        <v>43329</v>
      </c>
      <c r="B743" s="5">
        <f>'2_CVaR_t3'!D743-1</f>
        <v>4.1235038870124363E-3</v>
      </c>
      <c r="C743" s="5">
        <f>'Stocks Returns'!B739</f>
        <v>2.1220159151193574E-2</v>
      </c>
      <c r="D743" s="5">
        <f>'Stocks Returns'!C739</f>
        <v>4.8346960540348594E-3</v>
      </c>
      <c r="E743" s="5">
        <f>'Stocks Returns'!D739</f>
        <v>1.4916248930187059E-2</v>
      </c>
      <c r="F743" s="5">
        <f>'Stocks Returns'!E739</f>
        <v>5.1865725399797835E-3</v>
      </c>
      <c r="G743" s="5">
        <f t="shared" si="44"/>
        <v>1.7512805106089449E-2</v>
      </c>
      <c r="H743" s="5">
        <f t="shared" si="45"/>
        <v>-1.2278562711345248E-3</v>
      </c>
      <c r="I743" s="5">
        <f t="shared" si="46"/>
        <v>8.2485024329135119E-3</v>
      </c>
      <c r="J743" s="5">
        <f t="shared" si="47"/>
        <v>8.5686947655426188E-4</v>
      </c>
    </row>
    <row r="744" spans="1:10" ht="15" customHeight="1" x14ac:dyDescent="0.2">
      <c r="A744" s="3">
        <f>'2_CVaR_t3'!A744</f>
        <v>43332</v>
      </c>
      <c r="B744" s="5">
        <f>'2_CVaR_t3'!D744-1</f>
        <v>-2.0962548433679506E-3</v>
      </c>
      <c r="C744" s="5">
        <f>'Stocks Returns'!B740</f>
        <v>3.5992578849721735E-2</v>
      </c>
      <c r="D744" s="5">
        <f>'Stocks Returns'!C740</f>
        <v>-2.7594990447888934E-3</v>
      </c>
      <c r="E744" s="5">
        <f>'Stocks Returns'!D740</f>
        <v>-6.1438380917961943E-3</v>
      </c>
      <c r="F744" s="5">
        <f>'Stocks Returns'!E740</f>
        <v>1.0749605847785615E-2</v>
      </c>
      <c r="G744" s="5">
        <f t="shared" si="44"/>
        <v>3.8557655440585197E-2</v>
      </c>
      <c r="H744" s="5">
        <f t="shared" si="45"/>
        <v>3.9223422779013223E-4</v>
      </c>
      <c r="I744" s="5">
        <f t="shared" si="46"/>
        <v>-2.6349541540480995E-3</v>
      </c>
      <c r="J744" s="5">
        <f t="shared" si="47"/>
        <v>1.3001766717612124E-2</v>
      </c>
    </row>
    <row r="745" spans="1:10" ht="15" customHeight="1" x14ac:dyDescent="0.2">
      <c r="A745" s="3">
        <f>'2_CVaR_t3'!A745</f>
        <v>43333</v>
      </c>
      <c r="B745" s="5">
        <f>'2_CVaR_t3'!D745-1</f>
        <v>-1.032319824109118E-3</v>
      </c>
      <c r="C745" s="5">
        <f>'Stocks Returns'!B741</f>
        <v>5.8381088825214755E-2</v>
      </c>
      <c r="D745" s="5">
        <f>'Stocks Returns'!C741</f>
        <v>-6.3856960408684715E-3</v>
      </c>
      <c r="E745" s="5">
        <f>'Stocks Returns'!D741</f>
        <v>3.0545454545454431E-2</v>
      </c>
      <c r="F745" s="5">
        <f>'Stocks Returns'!E741</f>
        <v>5.246738513896787E-3</v>
      </c>
      <c r="G745" s="5">
        <f t="shared" si="44"/>
        <v>5.9873220483844525E-2</v>
      </c>
      <c r="H745" s="5">
        <f t="shared" si="45"/>
        <v>-4.8101334124998341E-3</v>
      </c>
      <c r="I745" s="5">
        <f t="shared" si="46"/>
        <v>3.231355174737803E-2</v>
      </c>
      <c r="J745" s="5">
        <f t="shared" si="47"/>
        <v>6.37302363288766E-3</v>
      </c>
    </row>
    <row r="746" spans="1:10" ht="15" customHeight="1" x14ac:dyDescent="0.2">
      <c r="A746" s="3">
        <f>'2_CVaR_t3'!A746</f>
        <v>43334</v>
      </c>
      <c r="B746" s="5">
        <f>'2_CVaR_t3'!D746-1</f>
        <v>4.993145390660203E-3</v>
      </c>
      <c r="C746" s="5">
        <f>'Stocks Returns'!B742</f>
        <v>-1.624365482233503E-2</v>
      </c>
      <c r="D746" s="5">
        <f>'Stocks Returns'!C742</f>
        <v>7.8548986003998955E-3</v>
      </c>
      <c r="E746" s="5">
        <f>'Stocks Returns'!D742</f>
        <v>4.7047753469773301E-3</v>
      </c>
      <c r="F746" s="5">
        <f>'Stocks Returns'!E742</f>
        <v>1.5658061785865485E-2</v>
      </c>
      <c r="G746" s="5">
        <f t="shared" si="44"/>
        <v>-2.082801491321154E-2</v>
      </c>
      <c r="H746" s="5">
        <f t="shared" si="45"/>
        <v>5.0401251026856685E-4</v>
      </c>
      <c r="I746" s="5">
        <f t="shared" si="46"/>
        <v>-3.3858591717160769E-3</v>
      </c>
      <c r="J746" s="5">
        <f t="shared" si="47"/>
        <v>1.0408087969852708E-2</v>
      </c>
    </row>
    <row r="747" spans="1:10" ht="15" customHeight="1" x14ac:dyDescent="0.2">
      <c r="A747" s="3">
        <f>'2_CVaR_t3'!A747</f>
        <v>43335</v>
      </c>
      <c r="B747" s="5">
        <f>'2_CVaR_t3'!D747-1</f>
        <v>4.2291970686694214E-3</v>
      </c>
      <c r="C747" s="5">
        <f>'Stocks Returns'!B743</f>
        <v>-9.6319229446164556E-3</v>
      </c>
      <c r="D747" s="5">
        <f>'Stocks Returns'!C743</f>
        <v>6.8017571205896132E-3</v>
      </c>
      <c r="E747" s="5">
        <f>'Stocks Returns'!D743</f>
        <v>2.9267150550222887E-3</v>
      </c>
      <c r="F747" s="5">
        <f>'Stocks Returns'!E743</f>
        <v>6.9444444444433095E-4</v>
      </c>
      <c r="G747" s="5">
        <f t="shared" si="44"/>
        <v>-1.3445865232026503E-2</v>
      </c>
      <c r="H747" s="5">
        <f t="shared" si="45"/>
        <v>5.8262522316685286E-4</v>
      </c>
      <c r="I747" s="5">
        <f t="shared" si="46"/>
        <v>-3.9139642674380273E-3</v>
      </c>
      <c r="J747" s="5">
        <f t="shared" si="47"/>
        <v>-3.7471051021801009E-3</v>
      </c>
    </row>
    <row r="748" spans="1:10" ht="15" customHeight="1" x14ac:dyDescent="0.2">
      <c r="A748" s="3">
        <f>'2_CVaR_t3'!A748</f>
        <v>43336</v>
      </c>
      <c r="B748" s="5">
        <f>'2_CVaR_t3'!D748-1</f>
        <v>9.9202448923498832E-3</v>
      </c>
      <c r="C748" s="5">
        <f>'Stocks Returns'!B744</f>
        <v>-8.6835706842653959E-3</v>
      </c>
      <c r="D748" s="5">
        <f>'Stocks Returns'!C744</f>
        <v>1.477832512315258E-2</v>
      </c>
      <c r="E748" s="5">
        <f>'Stocks Returns'!D744</f>
        <v>1.529123380413222E-2</v>
      </c>
      <c r="F748" s="5">
        <f>'Stocks Returns'!E744</f>
        <v>7.7723802914642093E-3</v>
      </c>
      <c r="G748" s="5">
        <f t="shared" si="44"/>
        <v>-1.8236755322934117E-2</v>
      </c>
      <c r="H748" s="5">
        <f t="shared" si="45"/>
        <v>1.2816844309660944E-4</v>
      </c>
      <c r="I748" s="5">
        <f t="shared" si="46"/>
        <v>-8.6101096647664063E-4</v>
      </c>
      <c r="J748" s="5">
        <f t="shared" si="47"/>
        <v>-2.6915415105554178E-3</v>
      </c>
    </row>
    <row r="749" spans="1:10" ht="15" customHeight="1" x14ac:dyDescent="0.2">
      <c r="A749" s="3">
        <f>'2_CVaR_t3'!A749</f>
        <v>43339</v>
      </c>
      <c r="B749" s="5">
        <f>'2_CVaR_t3'!D749-1</f>
        <v>6.2368392789997618E-3</v>
      </c>
      <c r="C749" s="5">
        <f>'Stocks Returns'!B745</f>
        <v>8.0588647512263023E-3</v>
      </c>
      <c r="D749" s="5">
        <f>'Stocks Returns'!C745</f>
        <v>8.3217753120667926E-3</v>
      </c>
      <c r="E749" s="5">
        <f>'Stocks Returns'!D745</f>
        <v>1.5980685214991963E-2</v>
      </c>
      <c r="F749" s="5">
        <f>'Stocks Returns'!E745</f>
        <v>3.1676077675251157E-3</v>
      </c>
      <c r="G749" s="5">
        <f t="shared" si="44"/>
        <v>2.2202785745560087E-3</v>
      </c>
      <c r="H749" s="5">
        <f t="shared" si="45"/>
        <v>-8.7158589327436184E-4</v>
      </c>
      <c r="I749" s="5">
        <f t="shared" si="46"/>
        <v>5.8551465103683868E-3</v>
      </c>
      <c r="J749" s="5">
        <f t="shared" si="47"/>
        <v>-3.3984659653034828E-3</v>
      </c>
    </row>
    <row r="750" spans="1:10" ht="15" customHeight="1" x14ac:dyDescent="0.2">
      <c r="A750" s="3">
        <f>'2_CVaR_t3'!A750</f>
        <v>43340</v>
      </c>
      <c r="B750" s="5">
        <f>'2_CVaR_t3'!D750-1</f>
        <v>-1.6133366076434008E-3</v>
      </c>
      <c r="C750" s="5">
        <f>'Stocks Returns'!B746</f>
        <v>-1.6684045881126153E-2</v>
      </c>
      <c r="D750" s="5">
        <f>'Stocks Returns'!C746</f>
        <v>-1.3755158184319827E-3</v>
      </c>
      <c r="E750" s="5">
        <f>'Stocks Returns'!D746</f>
        <v>-9.8449700124476625E-3</v>
      </c>
      <c r="F750" s="5">
        <f>'Stocks Returns'!E746</f>
        <v>-1.0845689181768314E-2</v>
      </c>
      <c r="G750" s="5">
        <f t="shared" si="44"/>
        <v>-1.4605977109654562E-2</v>
      </c>
      <c r="H750" s="5">
        <f t="shared" si="45"/>
        <v>1.0607963683431807E-3</v>
      </c>
      <c r="I750" s="5">
        <f t="shared" si="46"/>
        <v>-7.1262261152282534E-3</v>
      </c>
      <c r="J750" s="5">
        <f t="shared" si="47"/>
        <v>-9.104561336888535E-3</v>
      </c>
    </row>
    <row r="751" spans="1:10" ht="15" customHeight="1" x14ac:dyDescent="0.2">
      <c r="A751" s="3">
        <f>'2_CVaR_t3'!A751</f>
        <v>43341</v>
      </c>
      <c r="B751" s="5">
        <f>'2_CVaR_t3'!D751-1</f>
        <v>6.669205114692156E-3</v>
      </c>
      <c r="C751" s="5">
        <f>'Stocks Returns'!B747</f>
        <v>1.7674089784376346E-3</v>
      </c>
      <c r="D751" s="5">
        <f>'Stocks Returns'!C747</f>
        <v>1.260330578512403E-2</v>
      </c>
      <c r="E751" s="5">
        <f>'Stocks Returns'!D747</f>
        <v>-7.7714285714286513E-3</v>
      </c>
      <c r="F751" s="5">
        <f>'Stocks Returns'!E747</f>
        <v>2.0680083275503192E-2</v>
      </c>
      <c r="G751" s="5">
        <f t="shared" si="44"/>
        <v>-4.5072045155779474E-3</v>
      </c>
      <c r="H751" s="5">
        <f t="shared" si="45"/>
        <v>2.7694145422881202E-3</v>
      </c>
      <c r="I751" s="5">
        <f t="shared" si="46"/>
        <v>-1.8604394607771524E-2</v>
      </c>
      <c r="J751" s="5">
        <f t="shared" si="47"/>
        <v>1.3656472004117997E-2</v>
      </c>
    </row>
    <row r="752" spans="1:10" ht="15" customHeight="1" x14ac:dyDescent="0.2">
      <c r="A752" s="3">
        <f>'2_CVaR_t3'!A752</f>
        <v>43342</v>
      </c>
      <c r="B752" s="5">
        <f>'2_CVaR_t3'!D752-1</f>
        <v>-2.3720897470191904E-3</v>
      </c>
      <c r="C752" s="5">
        <f>'Stocks Returns'!B748</f>
        <v>-5.6457304163726185E-3</v>
      </c>
      <c r="D752" s="5">
        <f>'Stocks Returns'!C748</f>
        <v>-1.9723865877711022E-3</v>
      </c>
      <c r="E752" s="5">
        <f>'Stocks Returns'!D748</f>
        <v>-1.4627965906473084E-2</v>
      </c>
      <c r="F752" s="5">
        <f>'Stocks Returns'!E748</f>
        <v>2.719608376393623E-4</v>
      </c>
      <c r="G752" s="5">
        <f t="shared" si="44"/>
        <v>-2.8024830193522799E-3</v>
      </c>
      <c r="H752" s="5">
        <f t="shared" si="45"/>
        <v>1.5879833683589105E-3</v>
      </c>
      <c r="I752" s="5">
        <f t="shared" si="46"/>
        <v>-1.0667767054879963E-2</v>
      </c>
      <c r="J752" s="5">
        <f t="shared" si="47"/>
        <v>2.8160153134037186E-3</v>
      </c>
    </row>
    <row r="753" spans="1:10" ht="15" customHeight="1" x14ac:dyDescent="0.2">
      <c r="A753" s="3">
        <f>'2_CVaR_t3'!A753</f>
        <v>43343</v>
      </c>
      <c r="B753" s="5">
        <f>'2_CVaR_t3'!D753-1</f>
        <v>1.1103783962227443E-3</v>
      </c>
      <c r="C753" s="5">
        <f>'Stocks Returns'!B749</f>
        <v>-1.2420156139105853E-2</v>
      </c>
      <c r="D753" s="5">
        <f>'Stocks Returns'!C749</f>
        <v>1.022216164644707E-3</v>
      </c>
      <c r="E753" s="5">
        <f>'Stocks Returns'!D749</f>
        <v>5.6107539450613864E-3</v>
      </c>
      <c r="F753" s="5">
        <f>'Stocks Returns'!E749</f>
        <v>-1.7672648178357342E-3</v>
      </c>
      <c r="G753" s="5">
        <f t="shared" si="44"/>
        <v>-1.3088868098926348E-2</v>
      </c>
      <c r="H753" s="5">
        <f t="shared" si="45"/>
        <v>-5.7652976263662041E-4</v>
      </c>
      <c r="I753" s="5">
        <f t="shared" si="46"/>
        <v>3.8730161351561015E-3</v>
      </c>
      <c r="J753" s="5">
        <f t="shared" si="47"/>
        <v>-2.9084226572605632E-3</v>
      </c>
    </row>
    <row r="754" spans="1:10" ht="15" customHeight="1" x14ac:dyDescent="0.2">
      <c r="A754" s="3">
        <f>'2_CVaR_t3'!A754</f>
        <v>43346</v>
      </c>
      <c r="B754" s="5">
        <f>'2_CVaR_t3'!D754-1</f>
        <v>3.3619452249000759E-5</v>
      </c>
      <c r="C754" s="5">
        <f>'Stocks Returns'!B750</f>
        <v>0</v>
      </c>
      <c r="D754" s="5">
        <f>'Stocks Returns'!C750</f>
        <v>0</v>
      </c>
      <c r="E754" s="5">
        <f>'Stocks Returns'!D750</f>
        <v>0</v>
      </c>
      <c r="F754" s="5">
        <f>'Stocks Returns'!E750</f>
        <v>0</v>
      </c>
      <c r="G754" s="5">
        <f t="shared" si="44"/>
        <v>4.1716549628461653E-4</v>
      </c>
      <c r="H754" s="5">
        <f t="shared" si="45"/>
        <v>-3.5772302638354477E-6</v>
      </c>
      <c r="I754" s="5">
        <f t="shared" si="46"/>
        <v>2.403114536009206E-5</v>
      </c>
      <c r="J754" s="5">
        <f t="shared" si="47"/>
        <v>-1.7115738437369847E-6</v>
      </c>
    </row>
    <row r="755" spans="1:10" ht="15" customHeight="1" x14ac:dyDescent="0.2">
      <c r="A755" s="3">
        <f>'2_CVaR_t3'!A755</f>
        <v>43347</v>
      </c>
      <c r="B755" s="5">
        <f>'2_CVaR_t3'!D755-1</f>
        <v>3.6851475250305743E-3</v>
      </c>
      <c r="C755" s="5">
        <f>'Stocks Returns'!B751</f>
        <v>-1.2935680919870629E-2</v>
      </c>
      <c r="D755" s="5">
        <f>'Stocks Returns'!C751</f>
        <v>6.1951119885630401E-3</v>
      </c>
      <c r="E755" s="5">
        <f>'Stocks Returns'!D751</f>
        <v>6.974311286760404E-4</v>
      </c>
      <c r="F755" s="5">
        <f>'Stocks Returns'!E751</f>
        <v>-4.3578918698080615E-3</v>
      </c>
      <c r="G755" s="5">
        <f t="shared" si="44"/>
        <v>-1.6200966390684871E-2</v>
      </c>
      <c r="H755" s="5">
        <f t="shared" si="45"/>
        <v>7.8196438920105638E-4</v>
      </c>
      <c r="I755" s="5">
        <f t="shared" si="46"/>
        <v>-5.2530864714474797E-3</v>
      </c>
      <c r="J755" s="5">
        <f t="shared" si="47"/>
        <v>-8.2237181087601134E-3</v>
      </c>
    </row>
    <row r="756" spans="1:10" ht="15" customHeight="1" x14ac:dyDescent="0.2">
      <c r="A756" s="3">
        <f>'2_CVaR_t3'!A756</f>
        <v>43348</v>
      </c>
      <c r="B756" s="5">
        <f>'2_CVaR_t3'!D756-1</f>
        <v>-2.1039687224645554E-2</v>
      </c>
      <c r="C756" s="5">
        <f>'Stocks Returns'!B752</f>
        <v>-3.6403349108116156E-4</v>
      </c>
      <c r="D756" s="5">
        <f>'Stocks Returns'!C752</f>
        <v>-3.4709066305818825E-2</v>
      </c>
      <c r="E756" s="5">
        <f>'Stocks Returns'!D752</f>
        <v>-1.1034963410384568E-2</v>
      </c>
      <c r="F756" s="5">
        <f>'Stocks Returns'!E752</f>
        <v>-1.5045821365066159E-3</v>
      </c>
      <c r="G756" s="5">
        <f t="shared" si="44"/>
        <v>2.1304897568979558E-2</v>
      </c>
      <c r="H756" s="5">
        <f t="shared" si="45"/>
        <v>-3.4935119544353549E-3</v>
      </c>
      <c r="I756" s="5">
        <f t="shared" si="46"/>
        <v>2.3468741849523425E-2</v>
      </c>
      <c r="J756" s="5">
        <f t="shared" si="47"/>
        <v>2.0793869878556054E-2</v>
      </c>
    </row>
    <row r="757" spans="1:10" ht="15" customHeight="1" x14ac:dyDescent="0.2">
      <c r="A757" s="3">
        <f>'2_CVaR_t3'!A757</f>
        <v>43349</v>
      </c>
      <c r="B757" s="5">
        <f>'2_CVaR_t3'!D757-1</f>
        <v>6.2125888321835632E-3</v>
      </c>
      <c r="C757" s="5">
        <f>'Stocks Returns'!B753</f>
        <v>5.8266569555718295E-3</v>
      </c>
      <c r="D757" s="5">
        <f>'Stocks Returns'!C753</f>
        <v>1.2826803112076846E-2</v>
      </c>
      <c r="E757" s="5">
        <f>'Stocks Returns'!D753</f>
        <v>-1.4564247122386575E-2</v>
      </c>
      <c r="F757" s="5">
        <f>'Stocks Returns'!E753</f>
        <v>-3.3698630136986263E-2</v>
      </c>
      <c r="G757" s="5">
        <f t="shared" si="44"/>
        <v>1.2526590153964443E-5</v>
      </c>
      <c r="H757" s="5">
        <f t="shared" si="45"/>
        <v>3.6693678248498496E-3</v>
      </c>
      <c r="I757" s="5">
        <f t="shared" si="46"/>
        <v>-2.4650107787100473E-2</v>
      </c>
      <c r="J757" s="5">
        <f t="shared" si="47"/>
        <v>-4.0239041597661895E-2</v>
      </c>
    </row>
    <row r="758" spans="1:10" ht="15" customHeight="1" x14ac:dyDescent="0.2">
      <c r="A758" s="3">
        <f>'2_CVaR_t3'!A758</f>
        <v>43350</v>
      </c>
      <c r="B758" s="5">
        <f>'2_CVaR_t3'!D758-1</f>
        <v>-6.055982443894381E-3</v>
      </c>
      <c r="C758" s="5">
        <f>'Stocks Returns'!B754</f>
        <v>1.1947863866763164E-2</v>
      </c>
      <c r="D758" s="5">
        <f>'Stocks Returns'!C754</f>
        <v>-8.9965397923875701E-3</v>
      </c>
      <c r="E758" s="5">
        <f>'Stocks Returns'!D754</f>
        <v>-1.0131108462455352E-2</v>
      </c>
      <c r="F758" s="5">
        <f>'Stocks Returns'!E754</f>
        <v>-4.536433229373471E-3</v>
      </c>
      <c r="G758" s="5">
        <f t="shared" si="44"/>
        <v>1.8506200934164337E-2</v>
      </c>
      <c r="H758" s="5">
        <f t="shared" si="45"/>
        <v>2.1347230227052386E-5</v>
      </c>
      <c r="I758" s="5">
        <f t="shared" si="46"/>
        <v>-1.4340658968294527E-4</v>
      </c>
      <c r="J758" s="5">
        <f t="shared" si="47"/>
        <v>1.9059847563932218E-3</v>
      </c>
    </row>
    <row r="759" spans="1:10" ht="15" customHeight="1" x14ac:dyDescent="0.2">
      <c r="A759" s="3">
        <f>'2_CVaR_t3'!A759</f>
        <v>43353</v>
      </c>
      <c r="B759" s="5">
        <f>'2_CVaR_t3'!D759-1</f>
        <v>4.6039471780012775E-3</v>
      </c>
      <c r="C759" s="5">
        <f>'Stocks Returns'!B755</f>
        <v>1.2522361359570633E-2</v>
      </c>
      <c r="D759" s="5">
        <f>'Stocks Returns'!C755</f>
        <v>6.1452513966482325E-3</v>
      </c>
      <c r="E759" s="5">
        <f>'Stocks Returns'!D755</f>
        <v>1.1679711017459349E-2</v>
      </c>
      <c r="F759" s="5">
        <f>'Stocks Returns'!E755</f>
        <v>1.3244090002848319E-2</v>
      </c>
      <c r="G759" s="5">
        <f t="shared" si="44"/>
        <v>8.3304953988316069E-3</v>
      </c>
      <c r="H759" s="5">
        <f t="shared" si="45"/>
        <v>-6.2905549788570738E-4</v>
      </c>
      <c r="I759" s="5">
        <f t="shared" si="46"/>
        <v>4.2258739290030167E-3</v>
      </c>
      <c r="J759" s="5">
        <f t="shared" si="47"/>
        <v>8.4059729468531907E-3</v>
      </c>
    </row>
    <row r="760" spans="1:10" ht="15" customHeight="1" x14ac:dyDescent="0.2">
      <c r="A760" s="3">
        <f>'2_CVaR_t3'!A760</f>
        <v>43354</v>
      </c>
      <c r="B760" s="5">
        <f>'2_CVaR_t3'!D760-1</f>
        <v>4.8953755471614624E-3</v>
      </c>
      <c r="C760" s="5">
        <f>'Stocks Returns'!B756</f>
        <v>7.4204946996465626E-3</v>
      </c>
      <c r="D760" s="5">
        <f>'Stocks Returns'!C756</f>
        <v>9.7862298722930507E-3</v>
      </c>
      <c r="E760" s="5">
        <f>'Stocks Returns'!D756</f>
        <v>-9.4025232087596722E-3</v>
      </c>
      <c r="F760" s="5">
        <f>'Stocks Returns'!E756</f>
        <v>4.4975404075895398E-3</v>
      </c>
      <c r="G760" s="5">
        <f t="shared" si="44"/>
        <v>2.9347324142829593E-3</v>
      </c>
      <c r="H760" s="5">
        <f t="shared" si="45"/>
        <v>2.5801852944930962E-3</v>
      </c>
      <c r="I760" s="5">
        <f t="shared" si="46"/>
        <v>-1.7333188891344265E-2</v>
      </c>
      <c r="J760" s="5">
        <f t="shared" si="47"/>
        <v>-6.4897154847345234E-4</v>
      </c>
    </row>
    <row r="761" spans="1:10" ht="15" customHeight="1" x14ac:dyDescent="0.2">
      <c r="A761" s="3">
        <f>'2_CVaR_t3'!A761</f>
        <v>43355</v>
      </c>
      <c r="B761" s="5">
        <f>'2_CVaR_t3'!D761-1</f>
        <v>4.5857231540791243E-3</v>
      </c>
      <c r="C761" s="5">
        <f>'Stocks Returns'!B757</f>
        <v>7.6815152578042722E-2</v>
      </c>
      <c r="D761" s="5">
        <f>'Stocks Returns'!C757</f>
        <v>7.4231905972919066E-3</v>
      </c>
      <c r="E761" s="5">
        <f>'Stocks Returns'!D757</f>
        <v>2.8835756337859397E-3</v>
      </c>
      <c r="F761" s="5">
        <f>'Stocks Returns'!E757</f>
        <v>6.9959423534349252E-3</v>
      </c>
      <c r="G761" s="5">
        <f t="shared" si="44"/>
        <v>7.2641664971017247E-2</v>
      </c>
      <c r="H761" s="5">
        <f t="shared" si="45"/>
        <v>6.7588175339596164E-4</v>
      </c>
      <c r="I761" s="5">
        <f t="shared" si="46"/>
        <v>-4.5404437134147916E-3</v>
      </c>
      <c r="J761" s="5">
        <f t="shared" si="47"/>
        <v>2.1771102972238006E-3</v>
      </c>
    </row>
    <row r="762" spans="1:10" ht="15" customHeight="1" x14ac:dyDescent="0.2">
      <c r="A762" s="3">
        <f>'2_CVaR_t3'!A762</f>
        <v>43356</v>
      </c>
      <c r="B762" s="5">
        <f>'2_CVaR_t3'!D762-1</f>
        <v>4.5362260188674952E-3</v>
      </c>
      <c r="C762" s="5">
        <f>'Stocks Returns'!B758</f>
        <v>3.7133550488599454E-2</v>
      </c>
      <c r="D762" s="5">
        <f>'Stocks Returns'!C758</f>
        <v>7.2320392986287008E-3</v>
      </c>
      <c r="E762" s="5">
        <f>'Stocks Returns'!D758</f>
        <v>3.5941056667065929E-3</v>
      </c>
      <c r="F762" s="5">
        <f>'Stocks Returns'!E758</f>
        <v>8.0589134361539472E-3</v>
      </c>
      <c r="G762" s="5">
        <f t="shared" si="44"/>
        <v>3.3009979182310467E-2</v>
      </c>
      <c r="H762" s="5">
        <f t="shared" si="45"/>
        <v>5.5805817689705706E-4</v>
      </c>
      <c r="I762" s="5">
        <f t="shared" si="46"/>
        <v>-3.7489275724348885E-3</v>
      </c>
      <c r="J762" s="5">
        <f t="shared" si="47"/>
        <v>3.292460165547067E-3</v>
      </c>
    </row>
    <row r="763" spans="1:10" ht="15" customHeight="1" x14ac:dyDescent="0.2">
      <c r="A763" s="3">
        <f>'2_CVaR_t3'!A763</f>
        <v>43357</v>
      </c>
      <c r="B763" s="5">
        <f>'2_CVaR_t3'!D763-1</f>
        <v>6.8311491271599856E-4</v>
      </c>
      <c r="C763" s="5">
        <f>'Stocks Returns'!B759</f>
        <v>1.0678391959799027E-2</v>
      </c>
      <c r="D763" s="5">
        <f>'Stocks Returns'!C759</f>
        <v>1.4224751066855834E-3</v>
      </c>
      <c r="E763" s="5">
        <f>'Stocks Returns'!D759</f>
        <v>-2.0293661215232683E-3</v>
      </c>
      <c r="F763" s="5">
        <f>'Stocks Returns'!E759</f>
        <v>1.3094417643004785E-2</v>
      </c>
      <c r="G763" s="5">
        <f t="shared" si="44"/>
        <v>1.0440561755968131E-2</v>
      </c>
      <c r="H763" s="5">
        <f t="shared" si="45"/>
        <v>4.5670031754344357E-4</v>
      </c>
      <c r="I763" s="5">
        <f t="shared" si="46"/>
        <v>-3.0680249544917425E-3</v>
      </c>
      <c r="J763" s="5">
        <f t="shared" si="47"/>
        <v>1.2405397938513156E-2</v>
      </c>
    </row>
    <row r="764" spans="1:10" ht="15" customHeight="1" x14ac:dyDescent="0.2">
      <c r="A764" s="3">
        <f>'2_CVaR_t3'!A764</f>
        <v>43360</v>
      </c>
      <c r="B764" s="5">
        <f>'2_CVaR_t3'!D764-1</f>
        <v>-9.2831755761896284E-3</v>
      </c>
      <c r="C764" s="5">
        <f>'Stocks Returns'!B760</f>
        <v>-4.9720323182099735E-3</v>
      </c>
      <c r="D764" s="5">
        <f>'Stocks Returns'!C760</f>
        <v>-1.1228354978354949E-2</v>
      </c>
      <c r="E764" s="5">
        <f>'Stocks Returns'!D760</f>
        <v>-3.2535885167464085E-2</v>
      </c>
      <c r="F764" s="5">
        <f>'Stocks Returns'!E760</f>
        <v>1.0068027210884178E-2</v>
      </c>
      <c r="G764" s="5">
        <f t="shared" si="44"/>
        <v>4.8408273036303698E-3</v>
      </c>
      <c r="H764" s="5">
        <f t="shared" si="45"/>
        <v>2.5704697765890558E-3</v>
      </c>
      <c r="I764" s="5">
        <f t="shared" si="46"/>
        <v>-1.7267921909407992E-2</v>
      </c>
      <c r="J764" s="5">
        <f t="shared" si="47"/>
        <v>1.9925520765312628E-2</v>
      </c>
    </row>
    <row r="765" spans="1:10" ht="15" customHeight="1" x14ac:dyDescent="0.2">
      <c r="A765" s="3">
        <f>'2_CVaR_t3'!A765</f>
        <v>43361</v>
      </c>
      <c r="B765" s="5">
        <f>'2_CVaR_t3'!D765-1</f>
        <v>5.261085291569767E-3</v>
      </c>
      <c r="C765" s="5">
        <f>'Stocks Returns'!B761</f>
        <v>-1.3741411617739008E-2</v>
      </c>
      <c r="D765" s="5">
        <f>'Stocks Returns'!C761</f>
        <v>9.9192776029550789E-3</v>
      </c>
      <c r="E765" s="5">
        <f>'Stocks Returns'!D761</f>
        <v>-6.0583580613253751E-3</v>
      </c>
      <c r="F765" s="5">
        <f>'Stocks Returns'!E761</f>
        <v>1.0775862068965747E-2</v>
      </c>
      <c r="G765" s="5">
        <f t="shared" si="44"/>
        <v>-1.8595980653353876E-2</v>
      </c>
      <c r="H765" s="5">
        <f t="shared" si="45"/>
        <v>2.1714509115824312E-3</v>
      </c>
      <c r="I765" s="5">
        <f t="shared" si="46"/>
        <v>-1.4587389866562113E-2</v>
      </c>
      <c r="J765" s="5">
        <f t="shared" si="47"/>
        <v>5.2423492852014166E-3</v>
      </c>
    </row>
    <row r="766" spans="1:10" ht="15" customHeight="1" x14ac:dyDescent="0.2">
      <c r="A766" s="3">
        <f>'2_CVaR_t3'!A766</f>
        <v>43362</v>
      </c>
      <c r="B766" s="5">
        <f>'2_CVaR_t3'!D766-1</f>
        <v>2.6097433633576195E-4</v>
      </c>
      <c r="C766" s="5">
        <f>'Stocks Returns'!B762</f>
        <v>1.4882837238758606E-2</v>
      </c>
      <c r="D766" s="5">
        <f>'Stocks Returns'!C762</f>
        <v>-1.4224751066856944E-3</v>
      </c>
      <c r="E766" s="5">
        <f>'Stocks Returns'!D762</f>
        <v>1.2190570966538194E-2</v>
      </c>
      <c r="F766" s="5">
        <f>'Stocks Returns'!E762</f>
        <v>6.5298507462685507E-3</v>
      </c>
      <c r="G766" s="5">
        <f t="shared" si="44"/>
        <v>1.5070722500551643E-2</v>
      </c>
      <c r="H766" s="5">
        <f t="shared" si="45"/>
        <v>-1.7628681082407552E-3</v>
      </c>
      <c r="I766" s="5">
        <f t="shared" si="46"/>
        <v>1.1842609124188512E-2</v>
      </c>
      <c r="J766" s="5">
        <f t="shared" si="47"/>
        <v>6.2875480214674463E-3</v>
      </c>
    </row>
    <row r="767" spans="1:10" ht="15" customHeight="1" x14ac:dyDescent="0.2">
      <c r="A767" s="3">
        <f>'2_CVaR_t3'!A767</f>
        <v>43363</v>
      </c>
      <c r="B767" s="5">
        <f>'2_CVaR_t3'!D767-1</f>
        <v>9.3221153821962943E-3</v>
      </c>
      <c r="C767" s="5">
        <f>'Stocks Returns'!B763</f>
        <v>6.5522620904836515E-3</v>
      </c>
      <c r="D767" s="5">
        <f>'Stocks Returns'!C763</f>
        <v>1.2345679012345734E-2</v>
      </c>
      <c r="E767" s="5">
        <f>'Stocks Returns'!D763</f>
        <v>2.4701978616197495E-2</v>
      </c>
      <c r="F767" s="5">
        <f>'Stocks Returns'!E763</f>
        <v>-2.2507612869059335E-3</v>
      </c>
      <c r="G767" s="5">
        <f t="shared" si="44"/>
        <v>-2.397727789932089E-3</v>
      </c>
      <c r="H767" s="5">
        <f t="shared" si="45"/>
        <v>-1.4183763943479075E-3</v>
      </c>
      <c r="I767" s="5">
        <f t="shared" si="46"/>
        <v>9.5283800022927453E-3</v>
      </c>
      <c r="J767" s="5">
        <f t="shared" si="47"/>
        <v>-1.2081731358649546E-2</v>
      </c>
    </row>
    <row r="768" spans="1:10" ht="15" customHeight="1" x14ac:dyDescent="0.2">
      <c r="A768" s="3">
        <f>'2_CVaR_t3'!A768</f>
        <v>43364</v>
      </c>
      <c r="B768" s="5">
        <f>'2_CVaR_t3'!D768-1</f>
        <v>2.5279567200202635E-3</v>
      </c>
      <c r="C768" s="5">
        <f>'Stocks Returns'!B764</f>
        <v>-1.4259144451332806E-2</v>
      </c>
      <c r="D768" s="5">
        <f>'Stocks Returns'!C764</f>
        <v>5.4274993299383567E-3</v>
      </c>
      <c r="E768" s="5">
        <f>'Stocks Returns'!D764</f>
        <v>-7.5557687694890463E-3</v>
      </c>
      <c r="F768" s="5">
        <f>'Stocks Returns'!E764</f>
        <v>1.220806794055207E-2</v>
      </c>
      <c r="G768" s="5">
        <f t="shared" si="44"/>
        <v>-1.6357439469357769E-2</v>
      </c>
      <c r="H768" s="5">
        <f t="shared" si="45"/>
        <v>1.7286765188308665E-3</v>
      </c>
      <c r="I768" s="5">
        <f t="shared" si="46"/>
        <v>-1.1612916598229986E-2</v>
      </c>
      <c r="J768" s="5">
        <f t="shared" si="47"/>
        <v>9.5668024528371386E-3</v>
      </c>
    </row>
    <row r="769" spans="1:10" ht="15" customHeight="1" x14ac:dyDescent="0.2">
      <c r="A769" s="3">
        <f>'2_CVaR_t3'!A769</f>
        <v>43367</v>
      </c>
      <c r="B769" s="5">
        <f>'2_CVaR_t3'!D769-1</f>
        <v>-4.0672668382611965E-3</v>
      </c>
      <c r="C769" s="5">
        <f>'Stocks Returns'!B765</f>
        <v>3.4591194968554007E-3</v>
      </c>
      <c r="D769" s="5">
        <f>'Stocks Returns'!C765</f>
        <v>-6.2645784738419863E-3</v>
      </c>
      <c r="E769" s="5">
        <f>'Stocks Returns'!D765</f>
        <v>-5.4380664652567967E-3</v>
      </c>
      <c r="F769" s="5">
        <f>'Stocks Returns'!E765</f>
        <v>1.0225485055060268E-2</v>
      </c>
      <c r="G769" s="5">
        <f t="shared" si="44"/>
        <v>8.0118995592764908E-3</v>
      </c>
      <c r="H769" s="5">
        <f t="shared" si="45"/>
        <v>-1.9288186750459745E-4</v>
      </c>
      <c r="I769" s="5">
        <f t="shared" si="46"/>
        <v>1.295743313593274E-3</v>
      </c>
      <c r="J769" s="5">
        <f t="shared" si="47"/>
        <v>1.4563407338400896E-2</v>
      </c>
    </row>
    <row r="770" spans="1:10" ht="15" customHeight="1" x14ac:dyDescent="0.2">
      <c r="A770" s="3">
        <f>'2_CVaR_t3'!A770</f>
        <v>43368</v>
      </c>
      <c r="B770" s="5">
        <f>'2_CVaR_t3'!D770-1</f>
        <v>-1.8404337739357235E-3</v>
      </c>
      <c r="C770" s="5">
        <f>'Stocks Returns'!B766</f>
        <v>-1.1281729865246004E-2</v>
      </c>
      <c r="D770" s="5">
        <f>'Stocks Returns'!C766</f>
        <v>3.152035410100007E-3</v>
      </c>
      <c r="E770" s="5">
        <f>'Stocks Returns'!D766</f>
        <v>-4.2891859052247905E-2</v>
      </c>
      <c r="F770" s="5">
        <f>'Stocks Returns'!E766</f>
        <v>1.3625746171814113E-2</v>
      </c>
      <c r="G770" s="5">
        <f t="shared" si="44"/>
        <v>-8.9746407595553915E-3</v>
      </c>
      <c r="H770" s="5">
        <f t="shared" si="45"/>
        <v>5.924781571144273E-3</v>
      </c>
      <c r="I770" s="5">
        <f t="shared" si="46"/>
        <v>-3.9801543839422776E-2</v>
      </c>
      <c r="J770" s="5">
        <f t="shared" si="47"/>
        <v>1.5607192445905978E-2</v>
      </c>
    </row>
    <row r="771" spans="1:10" ht="15" customHeight="1" x14ac:dyDescent="0.2">
      <c r="A771" s="3">
        <f>'2_CVaR_t3'!A771</f>
        <v>43369</v>
      </c>
      <c r="B771" s="5">
        <f>'2_CVaR_t3'!D771-1</f>
        <v>-1.1458933795488457E-3</v>
      </c>
      <c r="C771" s="5">
        <f>'Stocks Returns'!B767</f>
        <v>-1.2678288431061668E-3</v>
      </c>
      <c r="D771" s="5">
        <f>'Stocks Returns'!C767</f>
        <v>-2.0724695814948735E-3</v>
      </c>
      <c r="E771" s="5">
        <f>'Stocks Returns'!D767</f>
        <v>2.5390377047118662E-4</v>
      </c>
      <c r="F771" s="5">
        <f>'Stocks Returns'!E767</f>
        <v>-1.0626040199718356E-2</v>
      </c>
      <c r="G771" s="5">
        <f t="shared" si="44"/>
        <v>3.3883816640406365E-4</v>
      </c>
      <c r="H771" s="5">
        <f t="shared" si="45"/>
        <v>-3.2865297069091331E-4</v>
      </c>
      <c r="I771" s="5">
        <f t="shared" si="46"/>
        <v>2.2078274893071025E-3</v>
      </c>
      <c r="J771" s="5">
        <f t="shared" si="47"/>
        <v>-9.3795694399776801E-3</v>
      </c>
    </row>
    <row r="772" spans="1:10" ht="15" customHeight="1" x14ac:dyDescent="0.2">
      <c r="A772" s="3">
        <f>'2_CVaR_t3'!A772</f>
        <v>43370</v>
      </c>
      <c r="B772" s="5">
        <f>'2_CVaR_t3'!D772-1</f>
        <v>2.7491818043929861E-3</v>
      </c>
      <c r="C772" s="5">
        <f>'Stocks Returns'!B768</f>
        <v>1.2694382735639387E-2</v>
      </c>
      <c r="D772" s="5">
        <f>'Stocks Returns'!C768</f>
        <v>5.0244523346956171E-3</v>
      </c>
      <c r="E772" s="5">
        <f>'Stocks Returns'!D768</f>
        <v>-2.2845538773956786E-3</v>
      </c>
      <c r="F772" s="5">
        <f>'Stocks Returns'!E768</f>
        <v>3.1055900621117516E-3</v>
      </c>
      <c r="G772" s="5">
        <f t="shared" si="44"/>
        <v>1.0372989192926292E-2</v>
      </c>
      <c r="H772" s="5">
        <f t="shared" si="45"/>
        <v>9.9789476776238322E-4</v>
      </c>
      <c r="I772" s="5">
        <f t="shared" si="46"/>
        <v>-6.7036652523463905E-3</v>
      </c>
      <c r="J772" s="5">
        <f t="shared" si="47"/>
        <v>2.3022009107477809E-4</v>
      </c>
    </row>
    <row r="773" spans="1:10" ht="15" customHeight="1" x14ac:dyDescent="0.2">
      <c r="A773" s="3">
        <f>'2_CVaR_t3'!A773</f>
        <v>43371</v>
      </c>
      <c r="B773" s="5">
        <f>'2_CVaR_t3'!D773-1</f>
        <v>6.3343714688568475E-4</v>
      </c>
      <c r="C773" s="5">
        <f>'Stocks Returns'!B769</f>
        <v>2.8204324663114733E-3</v>
      </c>
      <c r="D773" s="5">
        <f>'Stocks Returns'!C769</f>
        <v>4.6660445273949414E-4</v>
      </c>
      <c r="E773" s="5">
        <f>'Stocks Returns'!D769</f>
        <v>3.8163083577151813E-3</v>
      </c>
      <c r="F773" s="5">
        <f>'Stocks Returns'!E769</f>
        <v>-1.5479876160989781E-3</v>
      </c>
      <c r="G773" s="5">
        <f t="shared" si="44"/>
        <v>2.6327007235026224E-3</v>
      </c>
      <c r="H773" s="5">
        <f t="shared" si="45"/>
        <v>-4.2557501831052668E-4</v>
      </c>
      <c r="I773" s="5">
        <f t="shared" si="46"/>
        <v>2.8589311765933102E-3</v>
      </c>
      <c r="J773" s="5">
        <f t="shared" si="47"/>
        <v>-2.1844373883187994E-3</v>
      </c>
    </row>
    <row r="774" spans="1:10" ht="15" customHeight="1" x14ac:dyDescent="0.2">
      <c r="A774" s="3">
        <f>'2_CVaR_t3'!A774</f>
        <v>43374</v>
      </c>
      <c r="B774" s="5">
        <f>'2_CVaR_t3'!D774-1</f>
        <v>8.2353749766905793E-4</v>
      </c>
      <c r="C774" s="5">
        <f>'Stocks Returns'!B770</f>
        <v>1.3125000000000053E-2</v>
      </c>
      <c r="D774" s="5">
        <f>'Stocks Returns'!C770</f>
        <v>4.6638683456592389E-3</v>
      </c>
      <c r="E774" s="5">
        <f>'Stocks Returns'!D770</f>
        <v>-2.2177163857559301E-2</v>
      </c>
      <c r="F774" s="5">
        <f>'Stocks Returns'!E770</f>
        <v>3.2170542635658883E-2</v>
      </c>
      <c r="G774" s="5">
        <f t="shared" ref="G774:G837" si="48">C774-($P$11+$O$11*$B774)</f>
        <v>1.2745558045292213E-2</v>
      </c>
      <c r="H774" s="5">
        <f t="shared" ref="H774:H837" si="49">D774-($P$12+$O$12*$B774)</f>
        <v>3.4900639755927527E-3</v>
      </c>
      <c r="I774" s="5">
        <f t="shared" ref="I774:I837" si="50">E774-($P$13+$O$13*$B774)</f>
        <v>-2.3445578990369059E-2</v>
      </c>
      <c r="J774" s="5">
        <f t="shared" ref="J774:J837" si="51">F774-($P$14+$O$14*$B774)</f>
        <v>3.1332925149905724E-2</v>
      </c>
    </row>
    <row r="775" spans="1:10" ht="15" customHeight="1" x14ac:dyDescent="0.2">
      <c r="A775" s="3">
        <f>'2_CVaR_t3'!A775</f>
        <v>43375</v>
      </c>
      <c r="B775" s="5">
        <f>'2_CVaR_t3'!D775-1</f>
        <v>-3.7241708098799675E-3</v>
      </c>
      <c r="C775" s="5">
        <f>'Stocks Returns'!B771</f>
        <v>1.3571869216532972E-2</v>
      </c>
      <c r="D775" s="5">
        <f>'Stocks Returns'!C771</f>
        <v>-7.4275482459049691E-3</v>
      </c>
      <c r="E775" s="5">
        <f>'Stocks Returns'!D771</f>
        <v>6.3504406428203097E-3</v>
      </c>
      <c r="F775" s="5">
        <f>'Stocks Returns'!E771</f>
        <v>-2.015270997621732E-2</v>
      </c>
      <c r="G775" s="5">
        <f t="shared" si="48"/>
        <v>1.7778647748543316E-2</v>
      </c>
      <c r="H775" s="5">
        <f t="shared" si="49"/>
        <v>-1.8641325761762726E-3</v>
      </c>
      <c r="I775" s="5">
        <f t="shared" si="50"/>
        <v>1.2522884356535901E-2</v>
      </c>
      <c r="J775" s="5">
        <f t="shared" si="51"/>
        <v>-1.6177858267272801E-2</v>
      </c>
    </row>
    <row r="776" spans="1:10" ht="15" customHeight="1" x14ac:dyDescent="0.2">
      <c r="A776" s="3">
        <f>'2_CVaR_t3'!A776</f>
        <v>43376</v>
      </c>
      <c r="B776" s="5">
        <f>'2_CVaR_t3'!D776-1</f>
        <v>-3.9399865380473909E-3</v>
      </c>
      <c r="C776" s="5">
        <f>'Stocks Returns'!B772</f>
        <v>1.3998782714546687E-2</v>
      </c>
      <c r="D776" s="5">
        <f>'Stocks Returns'!C772</f>
        <v>-2.0044097013428575E-3</v>
      </c>
      <c r="E776" s="5">
        <f>'Stocks Returns'!D772</f>
        <v>-3.2582099162910549E-2</v>
      </c>
      <c r="F776" s="5">
        <f>'Stocks Returns'!E772</f>
        <v>3.7046499744506356E-3</v>
      </c>
      <c r="G776" s="5">
        <f t="shared" si="48"/>
        <v>1.842320460601226E-2</v>
      </c>
      <c r="H776" s="5">
        <f t="shared" si="49"/>
        <v>3.8787270125651609E-3</v>
      </c>
      <c r="I776" s="5">
        <f t="shared" si="50"/>
        <v>-2.6056542570893546E-2</v>
      </c>
      <c r="J776" s="5">
        <f t="shared" si="51"/>
        <v>7.907881885751783E-3</v>
      </c>
    </row>
    <row r="777" spans="1:10" ht="15" customHeight="1" x14ac:dyDescent="0.2">
      <c r="A777" s="3">
        <f>'2_CVaR_t3'!A777</f>
        <v>43377</v>
      </c>
      <c r="B777" s="5">
        <f>'2_CVaR_t3'!D777-1</f>
        <v>-1.4334689057816874E-2</v>
      </c>
      <c r="C777" s="5">
        <f>'Stocks Returns'!B773</f>
        <v>-5.1020408163265918E-3</v>
      </c>
      <c r="D777" s="5">
        <f>'Stocks Returns'!C773</f>
        <v>-1.7473388230568432E-2</v>
      </c>
      <c r="E777" s="5">
        <f>'Stocks Returns'!D773</f>
        <v>-4.9121405750798708E-2</v>
      </c>
      <c r="F777" s="5">
        <f>'Stocks Returns'!E773</f>
        <v>-3.6909761995671531E-3</v>
      </c>
      <c r="G777" s="5">
        <f t="shared" si="48"/>
        <v>9.8051109306078413E-3</v>
      </c>
      <c r="H777" s="5">
        <f t="shared" si="49"/>
        <v>3.8090206854838916E-3</v>
      </c>
      <c r="I777" s="5">
        <f t="shared" si="50"/>
        <v>-2.5588268863265512E-2</v>
      </c>
      <c r="J777" s="5">
        <f t="shared" si="51"/>
        <v>1.1512122519681792E-2</v>
      </c>
    </row>
    <row r="778" spans="1:10" ht="15" customHeight="1" x14ac:dyDescent="0.2">
      <c r="A778" s="3">
        <f>'2_CVaR_t3'!A778</f>
        <v>43378</v>
      </c>
      <c r="B778" s="5">
        <f>'2_CVaR_t3'!D778-1</f>
        <v>-8.0938148090731188E-3</v>
      </c>
      <c r="C778" s="5">
        <f>'Stocks Returns'!B774</f>
        <v>-6.6365007541477894E-3</v>
      </c>
      <c r="D778" s="5">
        <f>'Stocks Returns'!C774</f>
        <v>-9.5393840283454212E-3</v>
      </c>
      <c r="E778" s="5">
        <f>'Stocks Returns'!D774</f>
        <v>-3.0099398012039869E-2</v>
      </c>
      <c r="F778" s="5">
        <f>'Stocks Returns'!E774</f>
        <v>1.4052120592744632E-3</v>
      </c>
      <c r="G778" s="5">
        <f t="shared" si="48"/>
        <v>1.9769260220999646E-3</v>
      </c>
      <c r="H778" s="5">
        <f t="shared" si="49"/>
        <v>2.4974576237108571E-3</v>
      </c>
      <c r="I778" s="5">
        <f t="shared" si="50"/>
        <v>-1.6777440299462279E-2</v>
      </c>
      <c r="J778" s="5">
        <f t="shared" si="51"/>
        <v>1.0004102012493713E-2</v>
      </c>
    </row>
    <row r="779" spans="1:10" ht="15" customHeight="1" x14ac:dyDescent="0.2">
      <c r="A779" s="3">
        <f>'2_CVaR_t3'!A779</f>
        <v>43381</v>
      </c>
      <c r="B779" s="5">
        <f>'2_CVaR_t3'!D779-1</f>
        <v>-1.5773008336859129E-2</v>
      </c>
      <c r="C779" s="5">
        <f>'Stocks Returns'!B775</f>
        <v>2.429395687822522E-3</v>
      </c>
      <c r="D779" s="5">
        <f>'Stocks Returns'!C775</f>
        <v>-2.387176664832158E-2</v>
      </c>
      <c r="E779" s="5">
        <f>'Stocks Returns'!D775</f>
        <v>-2.280600461893767E-2</v>
      </c>
      <c r="F779" s="5">
        <f>'Stocks Returns'!E775</f>
        <v>-1.4032402092103435E-3</v>
      </c>
      <c r="G779" s="5">
        <f t="shared" si="48"/>
        <v>1.8787047092581416E-2</v>
      </c>
      <c r="H779" s="5">
        <f t="shared" si="49"/>
        <v>-4.585540801744746E-4</v>
      </c>
      <c r="I779" s="5">
        <f t="shared" si="50"/>
        <v>3.0804781755491596E-3</v>
      </c>
      <c r="J779" s="5">
        <f t="shared" si="51"/>
        <v>1.5321914621474021E-2</v>
      </c>
    </row>
    <row r="780" spans="1:10" ht="15" customHeight="1" x14ac:dyDescent="0.2">
      <c r="A780" s="3">
        <f>'2_CVaR_t3'!A780</f>
        <v>43382</v>
      </c>
      <c r="B780" s="5">
        <f>'2_CVaR_t3'!D780-1</f>
        <v>1.3416836739799098E-3</v>
      </c>
      <c r="C780" s="5">
        <f>'Stocks Returns'!B776</f>
        <v>-1.9691002726446527E-2</v>
      </c>
      <c r="D780" s="5">
        <f>'Stocks Returns'!C776</f>
        <v>2.9600394671929209E-3</v>
      </c>
      <c r="E780" s="5">
        <f>'Stocks Returns'!D776</f>
        <v>-4.7267355982275605E-3</v>
      </c>
      <c r="F780" s="5">
        <f>'Stocks Returns'!E776</f>
        <v>1.4307613694430232E-2</v>
      </c>
      <c r="G780" s="5">
        <f t="shared" si="48"/>
        <v>-2.0592978768260811E-2</v>
      </c>
      <c r="H780" s="5">
        <f t="shared" si="49"/>
        <v>1.0186254426571681E-3</v>
      </c>
      <c r="I780" s="5">
        <f t="shared" si="50"/>
        <v>-6.8429299418094735E-3</v>
      </c>
      <c r="J780" s="5">
        <f t="shared" si="51"/>
        <v>1.2921684324269898E-2</v>
      </c>
    </row>
    <row r="781" spans="1:10" ht="15" customHeight="1" x14ac:dyDescent="0.2">
      <c r="A781" s="3">
        <f>'2_CVaR_t3'!A781</f>
        <v>43383</v>
      </c>
      <c r="B781" s="5">
        <f>'2_CVaR_t3'!D781-1</f>
        <v>-2.8829608351057634E-2</v>
      </c>
      <c r="C781" s="5">
        <f>'Stocks Returns'!B777</f>
        <v>-9.2707045735475058E-3</v>
      </c>
      <c r="D781" s="5">
        <f>'Stocks Returns'!C777</f>
        <v>-4.7712739793408732E-2</v>
      </c>
      <c r="E781" s="5">
        <f>'Stocks Returns'!D777</f>
        <v>-1.3950727218759229E-2</v>
      </c>
      <c r="F781" s="5">
        <f>'Stocks Returns'!E777</f>
        <v>-5.4282115869017655E-2</v>
      </c>
      <c r="G781" s="5">
        <f t="shared" si="48"/>
        <v>2.0254116408161344E-2</v>
      </c>
      <c r="H781" s="5">
        <f t="shared" si="49"/>
        <v>-4.9567766972144905E-3</v>
      </c>
      <c r="I781" s="5">
        <f t="shared" si="50"/>
        <v>3.3298673148941943E-2</v>
      </c>
      <c r="J781" s="5">
        <f t="shared" si="51"/>
        <v>-2.3740224979972493E-2</v>
      </c>
    </row>
    <row r="782" spans="1:10" ht="15" customHeight="1" x14ac:dyDescent="0.2">
      <c r="A782" s="3">
        <f>'2_CVaR_t3'!A782</f>
        <v>43384</v>
      </c>
      <c r="B782" s="5">
        <f>'2_CVaR_t3'!D782-1</f>
        <v>-5.9868404878768988E-3</v>
      </c>
      <c r="C782" s="5">
        <f>'Stocks Returns'!B778</f>
        <v>-3.2439176543980097E-2</v>
      </c>
      <c r="D782" s="5">
        <f>'Stocks Returns'!C778</f>
        <v>-1.3208382526564533E-2</v>
      </c>
      <c r="E782" s="5">
        <f>'Stocks Returns'!D778</f>
        <v>1.8964479229379938E-2</v>
      </c>
      <c r="F782" s="5">
        <f>'Stocks Returns'!E778</f>
        <v>-3.0629910773738112E-2</v>
      </c>
      <c r="G782" s="5">
        <f t="shared" si="48"/>
        <v>-2.5950566959903387E-2</v>
      </c>
      <c r="H782" s="5">
        <f t="shared" si="49"/>
        <v>-4.2929261217840315E-3</v>
      </c>
      <c r="I782" s="5">
        <f t="shared" si="50"/>
        <v>2.8839052576682771E-2</v>
      </c>
      <c r="J782" s="5">
        <f t="shared" si="51"/>
        <v>-2.4260660086947682E-2</v>
      </c>
    </row>
    <row r="783" spans="1:10" ht="15" customHeight="1" x14ac:dyDescent="0.2">
      <c r="A783" s="3">
        <f>'2_CVaR_t3'!A783</f>
        <v>43385</v>
      </c>
      <c r="B783" s="5">
        <f>'2_CVaR_t3'!D783-1</f>
        <v>2.8187336248693962E-2</v>
      </c>
      <c r="C783" s="5">
        <f>'Stocks Returns'!B779</f>
        <v>2.3855577047066534E-2</v>
      </c>
      <c r="D783" s="5">
        <f>'Stocks Returns'!C779</f>
        <v>4.7334180812084181E-2</v>
      </c>
      <c r="E783" s="5">
        <f>'Stocks Returns'!D779</f>
        <v>8.2717872968980366E-3</v>
      </c>
      <c r="F783" s="5">
        <f>'Stocks Returns'!E779</f>
        <v>1.4287676878691924E-2</v>
      </c>
      <c r="G783" s="5">
        <f t="shared" si="48"/>
        <v>-4.1193934550779326E-3</v>
      </c>
      <c r="H783" s="5">
        <f t="shared" si="49"/>
        <v>5.6221710772841188E-3</v>
      </c>
      <c r="I783" s="5">
        <f t="shared" si="50"/>
        <v>-3.776866470404544E-2</v>
      </c>
      <c r="J783" s="5">
        <f t="shared" si="51"/>
        <v>-1.5506819464180976E-2</v>
      </c>
    </row>
    <row r="784" spans="1:10" ht="15" customHeight="1" x14ac:dyDescent="0.2">
      <c r="A784" s="3">
        <f>'2_CVaR_t3'!A784</f>
        <v>43388</v>
      </c>
      <c r="B784" s="5">
        <f>'2_CVaR_t3'!D784-1</f>
        <v>-1.1730272382073026E-2</v>
      </c>
      <c r="C784" s="5">
        <f>'Stocks Returns'!B780</f>
        <v>1.7002518891687579E-2</v>
      </c>
      <c r="D784" s="5">
        <f>'Stocks Returns'!C780</f>
        <v>-2.0205626160217149E-2</v>
      </c>
      <c r="E784" s="5">
        <f>'Stocks Returns'!D780</f>
        <v>-5.8599472604758951E-4</v>
      </c>
      <c r="F784" s="5">
        <f>'Stocks Returns'!E780</f>
        <v>-7.5849925504537508E-3</v>
      </c>
      <c r="G784" s="5">
        <f t="shared" si="48"/>
        <v>2.9283198511018842E-2</v>
      </c>
      <c r="H784" s="5">
        <f t="shared" si="49"/>
        <v>-2.781540389180881E-3</v>
      </c>
      <c r="I784" s="5">
        <f t="shared" si="50"/>
        <v>1.8685853716582889E-2</v>
      </c>
      <c r="J784" s="5">
        <f t="shared" si="51"/>
        <v>4.8620641857663426E-3</v>
      </c>
    </row>
    <row r="785" spans="1:10" ht="15" customHeight="1" x14ac:dyDescent="0.2">
      <c r="A785" s="3">
        <f>'2_CVaR_t3'!A785</f>
        <v>43389</v>
      </c>
      <c r="B785" s="5">
        <f>'2_CVaR_t3'!D785-1</f>
        <v>2.0261779637804622E-2</v>
      </c>
      <c r="C785" s="5">
        <f>'Stocks Returns'!B781</f>
        <v>2.3529411764706021E-2</v>
      </c>
      <c r="D785" s="5">
        <f>'Stocks Returns'!C781</f>
        <v>3.286453399402478E-2</v>
      </c>
      <c r="E785" s="5">
        <f>'Stocks Returns'!D781</f>
        <v>1.3632365875110075E-2</v>
      </c>
      <c r="F785" s="5">
        <f>'Stocks Returns'!E781</f>
        <v>7.2335198580593119E-3</v>
      </c>
      <c r="G785" s="5">
        <f t="shared" si="48"/>
        <v>3.5471152951437497E-3</v>
      </c>
      <c r="H785" s="5">
        <f t="shared" si="49"/>
        <v>2.8938707164676142E-3</v>
      </c>
      <c r="I785" s="5">
        <f t="shared" si="50"/>
        <v>-1.944046726516889E-2</v>
      </c>
      <c r="J785" s="5">
        <f t="shared" si="51"/>
        <v>-1.4174005627992356E-2</v>
      </c>
    </row>
    <row r="786" spans="1:10" ht="15" customHeight="1" x14ac:dyDescent="0.2">
      <c r="A786" s="3">
        <f>'2_CVaR_t3'!A786</f>
        <v>43390</v>
      </c>
      <c r="B786" s="5">
        <f>'2_CVaR_t3'!D786-1</f>
        <v>2.8126742982326203E-3</v>
      </c>
      <c r="C786" s="5">
        <f>'Stocks Returns'!B782</f>
        <v>-3.0248033877811054E-4</v>
      </c>
      <c r="D786" s="5">
        <f>'Stocks Returns'!C782</f>
        <v>5.0091717228726296E-3</v>
      </c>
      <c r="E786" s="5">
        <f>'Stocks Returns'!D782</f>
        <v>-1.4461315979755751E-3</v>
      </c>
      <c r="F786" s="5">
        <f>'Stocks Returns'!E782</f>
        <v>-1.788617886178856E-2</v>
      </c>
      <c r="G786" s="5">
        <f t="shared" si="48"/>
        <v>-2.6879040602774719E-3</v>
      </c>
      <c r="H786" s="5">
        <f t="shared" si="49"/>
        <v>8.8855295567224438E-4</v>
      </c>
      <c r="I786" s="5">
        <f t="shared" si="50"/>
        <v>-5.9691279744534011E-3</v>
      </c>
      <c r="J786" s="5">
        <f t="shared" si="51"/>
        <v>-2.0828737766247354E-2</v>
      </c>
    </row>
    <row r="787" spans="1:10" ht="15" customHeight="1" x14ac:dyDescent="0.2">
      <c r="A787" s="3">
        <f>'2_CVaR_t3'!A787</f>
        <v>43391</v>
      </c>
      <c r="B787" s="5">
        <f>'2_CVaR_t3'!D787-1</f>
        <v>-1.4700725694158923E-2</v>
      </c>
      <c r="C787" s="5">
        <f>'Stocks Returns'!B783</f>
        <v>2.4205748865357979E-3</v>
      </c>
      <c r="D787" s="5">
        <f>'Stocks Returns'!C783</f>
        <v>-2.2183222183222107E-2</v>
      </c>
      <c r="E787" s="5">
        <f>'Stocks Returns'!D783</f>
        <v>-2.172338884866043E-2</v>
      </c>
      <c r="F787" s="5">
        <f>'Stocks Returns'!E783</f>
        <v>1.5176600441499932E-3</v>
      </c>
      <c r="G787" s="5">
        <f t="shared" si="48"/>
        <v>1.7696863043933211E-2</v>
      </c>
      <c r="H787" s="5">
        <f t="shared" si="49"/>
        <v>-3.5854687827907572E-4</v>
      </c>
      <c r="I787" s="5">
        <f t="shared" si="50"/>
        <v>2.4086490148120081E-3</v>
      </c>
      <c r="J787" s="5">
        <f t="shared" si="51"/>
        <v>1.7108105514201485E-2</v>
      </c>
    </row>
    <row r="788" spans="1:10" ht="15" customHeight="1" x14ac:dyDescent="0.2">
      <c r="A788" s="3">
        <f>'2_CVaR_t3'!A788</f>
        <v>43392</v>
      </c>
      <c r="B788" s="5">
        <f>'2_CVaR_t3'!D788-1</f>
        <v>2.657201341886406E-3</v>
      </c>
      <c r="C788" s="5">
        <f>'Stocks Returns'!B784</f>
        <v>8.1497132508299153E-3</v>
      </c>
      <c r="D788" s="5">
        <f>'Stocks Returns'!C784</f>
        <v>5.6716203603992543E-3</v>
      </c>
      <c r="E788" s="5">
        <f>'Stocks Returns'!D784</f>
        <v>-7.6980014803847974E-3</v>
      </c>
      <c r="F788" s="5">
        <f>'Stocks Returns'!E784</f>
        <v>-1.3776002204161086E-3</v>
      </c>
      <c r="G788" s="5">
        <f t="shared" si="48"/>
        <v>5.9210791053774699E-3</v>
      </c>
      <c r="H788" s="5">
        <f t="shared" si="49"/>
        <v>1.7813276049624604E-3</v>
      </c>
      <c r="I788" s="5">
        <f t="shared" si="50"/>
        <v>-1.1966616475210716E-2</v>
      </c>
      <c r="J788" s="5">
        <f t="shared" si="51"/>
        <v>-4.1556347617395769E-3</v>
      </c>
    </row>
    <row r="789" spans="1:10" ht="15" customHeight="1" x14ac:dyDescent="0.2">
      <c r="A789" s="3">
        <f>'2_CVaR_t3'!A789</f>
        <v>43395</v>
      </c>
      <c r="B789" s="5">
        <f>'2_CVaR_t3'!D789-1</f>
        <v>2.0936408836584874E-3</v>
      </c>
      <c r="C789" s="5">
        <f>'Stocks Returns'!B785</f>
        <v>-5.9880239520948564E-4</v>
      </c>
      <c r="D789" s="5">
        <f>'Stocks Returns'!C785</f>
        <v>3.9977155910906337E-3</v>
      </c>
      <c r="E789" s="5">
        <f>'Stocks Returns'!D785</f>
        <v>-2.9837386244965236E-3</v>
      </c>
      <c r="F789" s="5">
        <f>'Stocks Returns'!E785</f>
        <v>-6.0698027314112224E-3</v>
      </c>
      <c r="G789" s="5">
        <f t="shared" si="48"/>
        <v>-2.259103581677115E-3</v>
      </c>
      <c r="H789" s="5">
        <f t="shared" si="49"/>
        <v>9.4231165350231252E-4</v>
      </c>
      <c r="I789" s="5">
        <f t="shared" si="50"/>
        <v>-6.3302685739389814E-3</v>
      </c>
      <c r="J789" s="5">
        <f t="shared" si="51"/>
        <v>-8.251467153730015E-3</v>
      </c>
    </row>
    <row r="790" spans="1:10" ht="15" customHeight="1" x14ac:dyDescent="0.2">
      <c r="A790" s="3">
        <f>'2_CVaR_t3'!A790</f>
        <v>43396</v>
      </c>
      <c r="B790" s="5">
        <f>'2_CVaR_t3'!D790-1</f>
        <v>-5.7281049677062601E-3</v>
      </c>
      <c r="C790" s="5">
        <f>'Stocks Returns'!B786</f>
        <v>-1.7974835230677111E-2</v>
      </c>
      <c r="D790" s="5">
        <f>'Stocks Returns'!C786</f>
        <v>-1.0807736063708662E-2</v>
      </c>
      <c r="E790" s="5">
        <f>'Stocks Returns'!D786</f>
        <v>5.8357025288044984E-3</v>
      </c>
      <c r="F790" s="5">
        <f>'Stocks Returns'!E786</f>
        <v>-3.9278278972935454E-2</v>
      </c>
      <c r="G790" s="5">
        <f t="shared" si="48"/>
        <v>-1.1747152263480935E-2</v>
      </c>
      <c r="H790" s="5">
        <f t="shared" si="49"/>
        <v>-2.2755843947677226E-3</v>
      </c>
      <c r="I790" s="5">
        <f t="shared" si="50"/>
        <v>1.5286938591924823E-2</v>
      </c>
      <c r="J790" s="5">
        <f t="shared" si="51"/>
        <v>-3.3182827007652377E-2</v>
      </c>
    </row>
    <row r="791" spans="1:10" ht="15" customHeight="1" x14ac:dyDescent="0.2">
      <c r="A791" s="3">
        <f>'2_CVaR_t3'!A791</f>
        <v>43397</v>
      </c>
      <c r="B791" s="5">
        <f>'2_CVaR_t3'!D791-1</f>
        <v>-2.7817579751293287E-2</v>
      </c>
      <c r="C791" s="5">
        <f>'Stocks Returns'!B787</f>
        <v>-9.02989627821843E-2</v>
      </c>
      <c r="D791" s="5">
        <f>'Stocks Returns'!C787</f>
        <v>-3.4933870040253168E-2</v>
      </c>
      <c r="E791" s="5">
        <f>'Stocks Returns'!D787</f>
        <v>-8.8069027075275197E-2</v>
      </c>
      <c r="F791" s="5">
        <f>'Stocks Returns'!E787</f>
        <v>-5.0996821727824382E-2</v>
      </c>
      <c r="G791" s="5">
        <f t="shared" si="48"/>
        <v>-6.1794740744712799E-2</v>
      </c>
      <c r="H791" s="5">
        <f t="shared" si="49"/>
        <v>6.3228193774027691E-3</v>
      </c>
      <c r="I791" s="5">
        <f t="shared" si="50"/>
        <v>-4.2475485318161046E-2</v>
      </c>
      <c r="J791" s="5">
        <f t="shared" si="51"/>
        <v>-2.1525878254741306E-2</v>
      </c>
    </row>
    <row r="792" spans="1:10" ht="15" customHeight="1" x14ac:dyDescent="0.2">
      <c r="A792" s="3">
        <f>'2_CVaR_t3'!A792</f>
        <v>43398</v>
      </c>
      <c r="B792" s="5">
        <f>'2_CVaR_t3'!D792-1</f>
        <v>2.8766320263767797E-2</v>
      </c>
      <c r="C792" s="5">
        <f>'Stocks Returns'!B788</f>
        <v>3.7558685446009488E-2</v>
      </c>
      <c r="D792" s="5">
        <f>'Stocks Returns'!C788</f>
        <v>4.6625949649933052E-2</v>
      </c>
      <c r="E792" s="5">
        <f>'Stocks Returns'!D788</f>
        <v>1.9738988580750405E-2</v>
      </c>
      <c r="F792" s="5">
        <f>'Stocks Returns'!E788</f>
        <v>3.5469630080682046E-2</v>
      </c>
      <c r="G792" s="5">
        <f t="shared" si="48"/>
        <v>8.9998278139437407E-3</v>
      </c>
      <c r="H792" s="5">
        <f t="shared" si="49"/>
        <v>4.0562018094146834E-3</v>
      </c>
      <c r="I792" s="5">
        <f t="shared" si="50"/>
        <v>-2.7248784145096988E-2</v>
      </c>
      <c r="J792" s="5">
        <f t="shared" si="51"/>
        <v>5.0624421251698783E-3</v>
      </c>
    </row>
    <row r="793" spans="1:10" ht="15" customHeight="1" x14ac:dyDescent="0.2">
      <c r="A793" s="3">
        <f>'2_CVaR_t3'!A793</f>
        <v>43399</v>
      </c>
      <c r="B793" s="5">
        <f>'2_CVaR_t3'!D793-1</f>
        <v>-1.1628356138716156E-2</v>
      </c>
      <c r="C793" s="5">
        <f>'Stocks Returns'!B789</f>
        <v>-2.6179702650290904E-2</v>
      </c>
      <c r="D793" s="5">
        <f>'Stocks Returns'!C789</f>
        <v>-1.9783660688869942E-2</v>
      </c>
      <c r="E793" s="5">
        <f>'Stocks Returns'!D789</f>
        <v>-2.2396416573348121E-3</v>
      </c>
      <c r="F793" s="5">
        <f>'Stocks Returns'!E789</f>
        <v>6.7627168479860167E-3</v>
      </c>
      <c r="G793" s="5">
        <f t="shared" si="48"/>
        <v>-1.4001802350037066E-2</v>
      </c>
      <c r="H793" s="5">
        <f t="shared" si="49"/>
        <v>-2.5105591302522143E-3</v>
      </c>
      <c r="I793" s="5">
        <f t="shared" si="50"/>
        <v>1.6865453702269703E-2</v>
      </c>
      <c r="J793" s="5">
        <f t="shared" si="51"/>
        <v>1.9101923927098575E-2</v>
      </c>
    </row>
    <row r="794" spans="1:10" ht="15" customHeight="1" x14ac:dyDescent="0.2">
      <c r="A794" s="3">
        <f>'2_CVaR_t3'!A794</f>
        <v>43402</v>
      </c>
      <c r="B794" s="5">
        <f>'2_CVaR_t3'!D794-1</f>
        <v>-1.4428727267340014E-2</v>
      </c>
      <c r="C794" s="5">
        <f>'Stocks Returns'!B790</f>
        <v>7.6335877862596657E-3</v>
      </c>
      <c r="D794" s="5">
        <f>'Stocks Returns'!C790</f>
        <v>-2.4756788151589881E-2</v>
      </c>
      <c r="E794" s="5">
        <f>'Stocks Returns'!D790</f>
        <v>-1.282667949334626E-3</v>
      </c>
      <c r="F794" s="5">
        <f>'Stocks Returns'!E790</f>
        <v>-1.6501168224299256E-2</v>
      </c>
      <c r="G794" s="5">
        <f t="shared" si="48"/>
        <v>2.2635574103461811E-2</v>
      </c>
      <c r="H794" s="5">
        <f t="shared" si="49"/>
        <v>-3.3350659667744573E-3</v>
      </c>
      <c r="I794" s="5">
        <f t="shared" si="50"/>
        <v>2.2404332158071343E-2</v>
      </c>
      <c r="J794" s="5">
        <f t="shared" si="51"/>
        <v>-1.1985565293162678E-3</v>
      </c>
    </row>
    <row r="795" spans="1:10" ht="15" customHeight="1" x14ac:dyDescent="0.2">
      <c r="A795" s="3">
        <f>'2_CVaR_t3'!A795</f>
        <v>43403</v>
      </c>
      <c r="B795" s="5">
        <f>'2_CVaR_t3'!D795-1</f>
        <v>-3.1952575610776357E-3</v>
      </c>
      <c r="C795" s="5">
        <f>'Stocks Returns'!B791</f>
        <v>2.9314888010540274E-2</v>
      </c>
      <c r="D795" s="5">
        <f>'Stocks Returns'!C791</f>
        <v>-1.1687634928906565E-2</v>
      </c>
      <c r="E795" s="5">
        <f>'Stocks Returns'!D791</f>
        <v>4.1098089580992037E-2</v>
      </c>
      <c r="F795" s="5">
        <f>'Stocks Returns'!E791</f>
        <v>3.2219747587231007E-2</v>
      </c>
      <c r="G795" s="5">
        <f t="shared" si="48"/>
        <v>3.2988274202209143E-2</v>
      </c>
      <c r="H795" s="5">
        <f t="shared" si="49"/>
        <v>-6.9077798347823172E-3</v>
      </c>
      <c r="I795" s="5">
        <f t="shared" si="50"/>
        <v>4.6405137240202024E-2</v>
      </c>
      <c r="J795" s="5">
        <f t="shared" si="51"/>
        <v>3.5634893496156762E-2</v>
      </c>
    </row>
    <row r="796" spans="1:10" ht="15" customHeight="1" x14ac:dyDescent="0.2">
      <c r="A796" s="3">
        <f>'2_CVaR_t3'!A796</f>
        <v>43404</v>
      </c>
      <c r="B796" s="5">
        <f>'2_CVaR_t3'!D796-1</f>
        <v>2.3496992545335882E-2</v>
      </c>
      <c r="C796" s="5">
        <f>'Stocks Returns'!B792</f>
        <v>3.6480000000000068E-2</v>
      </c>
      <c r="D796" s="5">
        <f>'Stocks Returns'!C792</f>
        <v>3.8339861404037334E-2</v>
      </c>
      <c r="E796" s="5">
        <f>'Stocks Returns'!D792</f>
        <v>1.4340786430223629E-2</v>
      </c>
      <c r="F796" s="5">
        <f>'Stocks Returns'!E792</f>
        <v>5.4660529344074948E-3</v>
      </c>
      <c r="G796" s="5">
        <f t="shared" si="48"/>
        <v>1.3235093285452332E-2</v>
      </c>
      <c r="H796" s="5">
        <f t="shared" si="49"/>
        <v>3.5763794671473947E-3</v>
      </c>
      <c r="I796" s="5">
        <f t="shared" si="50"/>
        <v>-2.402542987261154E-2</v>
      </c>
      <c r="J796" s="5">
        <f t="shared" si="51"/>
        <v>-1.9365034795057617E-2</v>
      </c>
    </row>
    <row r="797" spans="1:10" ht="15" customHeight="1" x14ac:dyDescent="0.2">
      <c r="A797" s="3">
        <f>'2_CVaR_t3'!A797</f>
        <v>43405</v>
      </c>
      <c r="B797" s="5">
        <f>'2_CVaR_t3'!D797-1</f>
        <v>1.8586953798999772E-2</v>
      </c>
      <c r="C797" s="5">
        <f>'Stocks Returns'!B793</f>
        <v>2.0376659462796987E-2</v>
      </c>
      <c r="D797" s="5">
        <f>'Stocks Returns'!C793</f>
        <v>2.1617700398984585E-2</v>
      </c>
      <c r="E797" s="5">
        <f>'Stocks Returns'!D793</f>
        <v>6.9778048038917628E-2</v>
      </c>
      <c r="F797" s="5">
        <f>'Stocks Returns'!E793</f>
        <v>-4.5779685264665249E-3</v>
      </c>
      <c r="G797" s="5">
        <f t="shared" si="48"/>
        <v>2.0833720620136859E-3</v>
      </c>
      <c r="H797" s="5">
        <f t="shared" si="49"/>
        <v>-5.8717856699041331E-3</v>
      </c>
      <c r="I797" s="5">
        <f t="shared" si="50"/>
        <v>3.9445527560814819E-2</v>
      </c>
      <c r="J797" s="5">
        <f t="shared" si="51"/>
        <v>-2.4213162277355524E-2</v>
      </c>
    </row>
    <row r="798" spans="1:10" ht="15" customHeight="1" x14ac:dyDescent="0.2">
      <c r="A798" s="3">
        <f>'2_CVaR_t3'!A798</f>
        <v>43406</v>
      </c>
      <c r="B798" s="5">
        <f>'2_CVaR_t3'!D798-1</f>
        <v>-5.0611136074472096E-3</v>
      </c>
      <c r="C798" s="5">
        <f>'Stocks Returns'!B794</f>
        <v>-2.2390317700453743E-2</v>
      </c>
      <c r="D798" s="5">
        <f>'Stocks Returns'!C794</f>
        <v>-7.4557977703615386E-3</v>
      </c>
      <c r="E798" s="5">
        <f>'Stocks Returns'!D794</f>
        <v>-8.9526786983090689E-3</v>
      </c>
      <c r="F798" s="5">
        <f>'Stocks Returns'!E794</f>
        <v>-2.5007185972980683E-2</v>
      </c>
      <c r="G798" s="5">
        <f t="shared" si="48"/>
        <v>-1.6835274496851529E-2</v>
      </c>
      <c r="H798" s="5">
        <f t="shared" si="49"/>
        <v>8.8236971368348821E-5</v>
      </c>
      <c r="I798" s="5">
        <f t="shared" si="50"/>
        <v>-5.9275901431999831E-4</v>
      </c>
      <c r="J798" s="5">
        <f t="shared" si="51"/>
        <v>-1.9617556623683748E-2</v>
      </c>
    </row>
    <row r="799" spans="1:10" ht="15" customHeight="1" x14ac:dyDescent="0.2">
      <c r="A799" s="3">
        <f>'2_CVaR_t3'!A799</f>
        <v>43409</v>
      </c>
      <c r="B799" s="5">
        <f>'2_CVaR_t3'!D799-1</f>
        <v>-3.907552865224373E-4</v>
      </c>
      <c r="C799" s="5">
        <f>'Stocks Returns'!B795</f>
        <v>2.7545651501083235E-2</v>
      </c>
      <c r="D799" s="5">
        <f>'Stocks Returns'!C795</f>
        <v>1.4308198597801081E-4</v>
      </c>
      <c r="E799" s="5">
        <f>'Stocks Returns'!D795</f>
        <v>-5.8789790650989326E-3</v>
      </c>
      <c r="F799" s="5">
        <f>'Stocks Returns'!E795</f>
        <v>1.7541273584905648E-2</v>
      </c>
      <c r="G799" s="5">
        <f t="shared" si="48"/>
        <v>2.8390785545343654E-2</v>
      </c>
      <c r="H799" s="5">
        <f t="shared" si="49"/>
        <v>7.6819635180616066E-4</v>
      </c>
      <c r="I799" s="5">
        <f t="shared" si="50"/>
        <v>-5.1605954424729494E-3</v>
      </c>
      <c r="J799" s="5">
        <f t="shared" si="51"/>
        <v>1.798864322279119E-2</v>
      </c>
    </row>
    <row r="800" spans="1:10" ht="15" customHeight="1" x14ac:dyDescent="0.2">
      <c r="A800" s="3">
        <f>'2_CVaR_t3'!A800</f>
        <v>43410</v>
      </c>
      <c r="B800" s="5">
        <f>'2_CVaR_t3'!D800-1</f>
        <v>5.0101128060500155E-3</v>
      </c>
      <c r="C800" s="5">
        <f>'Stocks Returns'!B796</f>
        <v>2.7108433734939208E-3</v>
      </c>
      <c r="D800" s="5">
        <f>'Stocks Returns'!C796</f>
        <v>7.0815450643775257E-3</v>
      </c>
      <c r="E800" s="5">
        <f>'Stocks Returns'!D796</f>
        <v>1.0096639261502949E-2</v>
      </c>
      <c r="F800" s="5">
        <f>'Stocks Returns'!E796</f>
        <v>6.8086339272779295E-3</v>
      </c>
      <c r="G800" s="5">
        <f t="shared" si="48"/>
        <v>-1.8906278209989422E-3</v>
      </c>
      <c r="H800" s="5">
        <f t="shared" si="49"/>
        <v>-2.9447746882734372E-4</v>
      </c>
      <c r="I800" s="5">
        <f t="shared" si="50"/>
        <v>1.9782430363921837E-3</v>
      </c>
      <c r="J800" s="5">
        <f t="shared" si="51"/>
        <v>1.5407048779135417E-3</v>
      </c>
    </row>
    <row r="801" spans="1:10" ht="15" customHeight="1" x14ac:dyDescent="0.2">
      <c r="A801" s="3">
        <f>'2_CVaR_t3'!A801</f>
        <v>43411</v>
      </c>
      <c r="B801" s="5">
        <f>'2_CVaR_t3'!D801-1</f>
        <v>1.6795241735191313E-2</v>
      </c>
      <c r="C801" s="5">
        <f>'Stocks Returns'!B797</f>
        <v>-6.3082006608591312E-3</v>
      </c>
      <c r="D801" s="5">
        <f>'Stocks Returns'!C797</f>
        <v>2.8340080971660075E-2</v>
      </c>
      <c r="E801" s="5">
        <f>'Stocks Returns'!D797</f>
        <v>3.8554905040695253E-3</v>
      </c>
      <c r="F801" s="5">
        <f>'Stocks Returns'!E797</f>
        <v>7.6258992805755543E-3</v>
      </c>
      <c r="G801" s="5">
        <f t="shared" si="48"/>
        <v>-2.2794602919141482E-2</v>
      </c>
      <c r="H801" s="5">
        <f t="shared" si="49"/>
        <v>3.504933660997224E-3</v>
      </c>
      <c r="I801" s="5">
        <f t="shared" si="50"/>
        <v>-2.3545470678929648E-2</v>
      </c>
      <c r="J801" s="5">
        <f t="shared" si="51"/>
        <v>-1.0113271566088634E-2</v>
      </c>
    </row>
    <row r="802" spans="1:10" ht="15" customHeight="1" x14ac:dyDescent="0.2">
      <c r="A802" s="3">
        <f>'2_CVaR_t3'!A802</f>
        <v>43412</v>
      </c>
      <c r="B802" s="5">
        <f>'2_CVaR_t3'!D802-1</f>
        <v>6.9296064435886429E-3</v>
      </c>
      <c r="C802" s="5">
        <f>'Stocks Returns'!B798</f>
        <v>2.1765417170495738E-2</v>
      </c>
      <c r="D802" s="5">
        <f>'Stocks Returns'!C798</f>
        <v>3.1081641110650704E-3</v>
      </c>
      <c r="E802" s="5">
        <f>'Stocks Returns'!D798</f>
        <v>5.9032716927453821E-2</v>
      </c>
      <c r="F802" s="5">
        <f>'Stocks Returns'!E798</f>
        <v>-4.4552334713694242E-2</v>
      </c>
      <c r="G802" s="5">
        <f t="shared" si="48"/>
        <v>1.5228197144005043E-2</v>
      </c>
      <c r="H802" s="5">
        <f t="shared" si="49"/>
        <v>-7.1114996863822465E-3</v>
      </c>
      <c r="I802" s="5">
        <f t="shared" si="50"/>
        <v>4.7773688047865262E-2</v>
      </c>
      <c r="J802" s="5">
        <f t="shared" si="51"/>
        <v>-5.1851507496245938E-2</v>
      </c>
    </row>
    <row r="803" spans="1:10" ht="15" customHeight="1" x14ac:dyDescent="0.2">
      <c r="A803" s="3">
        <f>'2_CVaR_t3'!A803</f>
        <v>43413</v>
      </c>
      <c r="B803" s="5">
        <f>'2_CVaR_t3'!D803-1</f>
        <v>-7.8445931844274286E-3</v>
      </c>
      <c r="C803" s="5">
        <f>'Stocks Returns'!B799</f>
        <v>-2.4260355029585789E-2</v>
      </c>
      <c r="D803" s="5">
        <f>'Stocks Returns'!C799</f>
        <v>-8.9513185980857335E-3</v>
      </c>
      <c r="E803" s="5">
        <f>'Stocks Returns'!D799</f>
        <v>-3.1161853593015598E-2</v>
      </c>
      <c r="F803" s="5">
        <f>'Stocks Returns'!E799</f>
        <v>-2.6901808399341087E-3</v>
      </c>
      <c r="G803" s="5">
        <f t="shared" si="48"/>
        <v>-1.5898260406454791E-2</v>
      </c>
      <c r="H803" s="5">
        <f t="shared" si="49"/>
        <v>2.7163127154081358E-3</v>
      </c>
      <c r="I803" s="5">
        <f t="shared" si="50"/>
        <v>-1.824766674107391E-2</v>
      </c>
      <c r="J803" s="5">
        <f t="shared" si="51"/>
        <v>5.6449781723035084E-3</v>
      </c>
    </row>
    <row r="804" spans="1:10" ht="15" customHeight="1" x14ac:dyDescent="0.2">
      <c r="A804" s="3">
        <f>'2_CVaR_t3'!A804</f>
        <v>43416</v>
      </c>
      <c r="B804" s="5">
        <f>'2_CVaR_t3'!D804-1</f>
        <v>-1.9878000179394339E-2</v>
      </c>
      <c r="C804" s="5">
        <f>'Stocks Returns'!B800</f>
        <v>-1.7283201940570092E-2</v>
      </c>
      <c r="D804" s="5">
        <f>'Stocks Returns'!C800</f>
        <v>-2.9250330021538318E-2</v>
      </c>
      <c r="E804" s="5">
        <f>'Stocks Returns'!D800</f>
        <v>-3.4243726604741398E-2</v>
      </c>
      <c r="F804" s="5">
        <f>'Stocks Returns'!E800</f>
        <v>-2.382736400419605E-2</v>
      </c>
      <c r="G804" s="5">
        <f t="shared" si="48"/>
        <v>3.2142043501375978E-3</v>
      </c>
      <c r="H804" s="5">
        <f t="shared" si="49"/>
        <v>2.4423856911701472E-4</v>
      </c>
      <c r="I804" s="5">
        <f t="shared" si="50"/>
        <v>-1.6407477641604273E-3</v>
      </c>
      <c r="J804" s="5">
        <f t="shared" si="51"/>
        <v>-2.7582307451034342E-3</v>
      </c>
    </row>
    <row r="805" spans="1:10" ht="15" customHeight="1" x14ac:dyDescent="0.2">
      <c r="A805" s="3">
        <f>'2_CVaR_t3'!A805</f>
        <v>43417</v>
      </c>
      <c r="B805" s="5">
        <f>'2_CVaR_t3'!D805-1</f>
        <v>1.5201644035487405E-3</v>
      </c>
      <c r="C805" s="5">
        <f>'Stocks Returns'!B801</f>
        <v>-9.2564023449551724E-3</v>
      </c>
      <c r="D805" s="5">
        <f>'Stocks Returns'!C801</f>
        <v>0</v>
      </c>
      <c r="E805" s="5">
        <f>'Stocks Returns'!D801</f>
        <v>1.7226528854435763E-2</v>
      </c>
      <c r="F805" s="5">
        <f>'Stocks Returns'!E801</f>
        <v>-2.1799201719373662E-2</v>
      </c>
      <c r="G805" s="5">
        <f t="shared" si="48"/>
        <v>-1.0338370576918112E-2</v>
      </c>
      <c r="H805" s="5">
        <f t="shared" si="49"/>
        <v>-2.2058249908179011E-3</v>
      </c>
      <c r="I805" s="5">
        <f t="shared" si="50"/>
        <v>1.4818308324094682E-2</v>
      </c>
      <c r="J805" s="5">
        <f t="shared" si="51"/>
        <v>-2.3374002704600286E-2</v>
      </c>
    </row>
    <row r="806" spans="1:10" ht="15" customHeight="1" x14ac:dyDescent="0.2">
      <c r="A806" s="3">
        <f>'2_CVaR_t3'!A806</f>
        <v>43418</v>
      </c>
      <c r="B806" s="5">
        <f>'2_CVaR_t3'!D806-1</f>
        <v>4.919948907620153E-4</v>
      </c>
      <c r="C806" s="5">
        <f>'Stocks Returns'!B802</f>
        <v>-5.9171597633135287E-3</v>
      </c>
      <c r="D806" s="5">
        <f>'Stocks Returns'!C802</f>
        <v>-1.6461494417405742E-3</v>
      </c>
      <c r="E806" s="5">
        <f>'Stocks Returns'!D802</f>
        <v>1.637030764888503E-2</v>
      </c>
      <c r="F806" s="5">
        <f>'Stocks Returns'!E802</f>
        <v>6.2774639045826142E-3</v>
      </c>
      <c r="G806" s="5">
        <f t="shared" si="48"/>
        <v>-5.9622514490093896E-3</v>
      </c>
      <c r="H806" s="5">
        <f t="shared" si="49"/>
        <v>-2.3287887360716078E-3</v>
      </c>
      <c r="I806" s="5">
        <f t="shared" si="50"/>
        <v>1.5644355130818896E-2</v>
      </c>
      <c r="J806" s="5">
        <f t="shared" si="51"/>
        <v>5.7906909485503626E-3</v>
      </c>
    </row>
    <row r="807" spans="1:10" ht="15" customHeight="1" x14ac:dyDescent="0.2">
      <c r="A807" s="3">
        <f>'2_CVaR_t3'!A807</f>
        <v>43419</v>
      </c>
      <c r="B807" s="5">
        <f>'2_CVaR_t3'!D807-1</f>
        <v>1.3789963422690787E-2</v>
      </c>
      <c r="C807" s="5">
        <f>'Stocks Returns'!B803</f>
        <v>-5.0125313283208017E-3</v>
      </c>
      <c r="D807" s="5">
        <f>'Stocks Returns'!C803</f>
        <v>1.684708581260308E-2</v>
      </c>
      <c r="E807" s="5">
        <f>'Stocks Returns'!D803</f>
        <v>4.6237156345459551E-2</v>
      </c>
      <c r="F807" s="5">
        <f>'Stocks Returns'!E803</f>
        <v>1.6999376169681613E-2</v>
      </c>
      <c r="G807" s="5">
        <f t="shared" si="48"/>
        <v>-1.8468205133285093E-2</v>
      </c>
      <c r="H807" s="5">
        <f t="shared" si="49"/>
        <v>-3.5358803327614693E-3</v>
      </c>
      <c r="I807" s="5">
        <f t="shared" si="50"/>
        <v>2.3753364471828894E-2</v>
      </c>
      <c r="J807" s="5">
        <f t="shared" si="51"/>
        <v>2.4404465175536013E-3</v>
      </c>
    </row>
    <row r="808" spans="1:10" ht="15" customHeight="1" x14ac:dyDescent="0.2">
      <c r="A808" s="3">
        <f>'2_CVaR_t3'!A808</f>
        <v>43420</v>
      </c>
      <c r="B808" s="5">
        <f>'2_CVaR_t3'!D808-1</f>
        <v>-6.4531078524048269E-3</v>
      </c>
      <c r="C808" s="5">
        <f>'Stocks Returns'!B804</f>
        <v>-1.0075566750629705E-2</v>
      </c>
      <c r="D808" s="5">
        <f>'Stocks Returns'!C804</f>
        <v>-1.1703327693175392E-2</v>
      </c>
      <c r="E808" s="5">
        <f>'Stocks Returns'!D804</f>
        <v>3.4505640345057209E-3</v>
      </c>
      <c r="F808" s="5">
        <f>'Stocks Returns'!E804</f>
        <v>1.3954914890354386E-2</v>
      </c>
      <c r="G808" s="5">
        <f t="shared" si="48"/>
        <v>-3.1167412259359567E-3</v>
      </c>
      <c r="H808" s="5">
        <f t="shared" si="49"/>
        <v>-2.0971177000467713E-3</v>
      </c>
      <c r="I808" s="5">
        <f t="shared" si="50"/>
        <v>1.4088033638464807E-2</v>
      </c>
      <c r="J808" s="5">
        <f t="shared" si="51"/>
        <v>2.0817578341670355E-2</v>
      </c>
    </row>
    <row r="809" spans="1:10" ht="15" customHeight="1" x14ac:dyDescent="0.2">
      <c r="A809" s="3">
        <f>'2_CVaR_t3'!A809</f>
        <v>43423</v>
      </c>
      <c r="B809" s="5">
        <f>'2_CVaR_t3'!D809-1</f>
        <v>-2.4354923211377999E-2</v>
      </c>
      <c r="C809" s="5">
        <f>'Stocks Returns'!B805</f>
        <v>-3.0852417302799084E-2</v>
      </c>
      <c r="D809" s="5">
        <f>'Stocks Returns'!C805</f>
        <v>-3.8664574118989936E-2</v>
      </c>
      <c r="E809" s="5">
        <f>'Stocks Returns'!D805</f>
        <v>-2.2880571352995704E-2</v>
      </c>
      <c r="F809" s="5">
        <f>'Stocks Returns'!E805</f>
        <v>4.8396854204475481E-3</v>
      </c>
      <c r="G809" s="5">
        <f t="shared" si="48"/>
        <v>-5.840175244665121E-3</v>
      </c>
      <c r="H809" s="5">
        <f t="shared" si="49"/>
        <v>-2.5376506084658149E-3</v>
      </c>
      <c r="I809" s="5">
        <f t="shared" si="50"/>
        <v>1.7047449045868981E-2</v>
      </c>
      <c r="J809" s="5">
        <f t="shared" si="51"/>
        <v>3.0646381584067246E-2</v>
      </c>
    </row>
    <row r="810" spans="1:10" ht="15" customHeight="1" x14ac:dyDescent="0.2">
      <c r="A810" s="3">
        <f>'2_CVaR_t3'!A810</f>
        <v>43424</v>
      </c>
      <c r="B810" s="5">
        <f>'2_CVaR_t3'!D810-1</f>
        <v>-6.973701054014847E-3</v>
      </c>
      <c r="C810" s="5">
        <f>'Stocks Returns'!B806</f>
        <v>-3.1506399737446622E-2</v>
      </c>
      <c r="D810" s="5">
        <f>'Stocks Returns'!C806</f>
        <v>-1.0314633422380481E-2</v>
      </c>
      <c r="E810" s="5">
        <f>'Stocks Returns'!D806</f>
        <v>-1.1911207363291765E-2</v>
      </c>
      <c r="F810" s="5">
        <f>'Stocks Returns'!E806</f>
        <v>-3.6875376279349781E-2</v>
      </c>
      <c r="G810" s="5">
        <f t="shared" si="48"/>
        <v>-2.4022572377761207E-2</v>
      </c>
      <c r="H810" s="5">
        <f t="shared" si="49"/>
        <v>6.2811380299598527E-5</v>
      </c>
      <c r="I810" s="5">
        <f t="shared" si="50"/>
        <v>-4.2195478037364113E-4</v>
      </c>
      <c r="J810" s="5">
        <f t="shared" si="51"/>
        <v>-2.9461811456114574E-2</v>
      </c>
    </row>
    <row r="811" spans="1:10" ht="15" customHeight="1" x14ac:dyDescent="0.2">
      <c r="A811" s="3">
        <f>'2_CVaR_t3'!A811</f>
        <v>43425</v>
      </c>
      <c r="B811" s="5">
        <f>'2_CVaR_t3'!D811-1</f>
        <v>4.59754963786696E-3</v>
      </c>
      <c r="C811" s="5">
        <f>'Stocks Returns'!B807</f>
        <v>2.8803795323619097E-2</v>
      </c>
      <c r="D811" s="5">
        <f>'Stocks Returns'!C807</f>
        <v>7.8728349703829359E-3</v>
      </c>
      <c r="E811" s="5">
        <f>'Stocks Returns'!D807</f>
        <v>0</v>
      </c>
      <c r="F811" s="5">
        <f>'Stocks Returns'!E807</f>
        <v>2.328488826379127E-2</v>
      </c>
      <c r="G811" s="5">
        <f t="shared" si="48"/>
        <v>2.4618381080458329E-2</v>
      </c>
      <c r="H811" s="5">
        <f t="shared" si="49"/>
        <v>1.1080057363943678E-3</v>
      </c>
      <c r="I811" s="5">
        <f t="shared" si="50"/>
        <v>-7.4433695760555436E-3</v>
      </c>
      <c r="J811" s="5">
        <f t="shared" si="51"/>
        <v>1.845354120330512E-2</v>
      </c>
    </row>
    <row r="812" spans="1:10" ht="15" customHeight="1" x14ac:dyDescent="0.2">
      <c r="A812" s="3">
        <f>'2_CVaR_t3'!A812</f>
        <v>43426</v>
      </c>
      <c r="B812" s="5">
        <f>'2_CVaR_t3'!D812-1</f>
        <v>3.3619452249000759E-5</v>
      </c>
      <c r="C812" s="5">
        <f>'Stocks Returns'!B808</f>
        <v>0</v>
      </c>
      <c r="D812" s="5">
        <f>'Stocks Returns'!C808</f>
        <v>0</v>
      </c>
      <c r="E812" s="5">
        <f>'Stocks Returns'!D808</f>
        <v>0</v>
      </c>
      <c r="F812" s="5">
        <f>'Stocks Returns'!E808</f>
        <v>0</v>
      </c>
      <c r="G812" s="5">
        <f t="shared" si="48"/>
        <v>4.1716549628461653E-4</v>
      </c>
      <c r="H812" s="5">
        <f t="shared" si="49"/>
        <v>-3.5772302638354477E-6</v>
      </c>
      <c r="I812" s="5">
        <f t="shared" si="50"/>
        <v>2.403114536009206E-5</v>
      </c>
      <c r="J812" s="5">
        <f t="shared" si="51"/>
        <v>-1.7115738437369847E-6</v>
      </c>
    </row>
    <row r="813" spans="1:10" ht="15" customHeight="1" x14ac:dyDescent="0.2">
      <c r="A813" s="3">
        <f>'2_CVaR_t3'!A813</f>
        <v>43427</v>
      </c>
      <c r="B813" s="5">
        <f>'2_CVaR_t3'!D813-1</f>
        <v>-5.0787794829444399E-3</v>
      </c>
      <c r="C813" s="5">
        <f>'Stocks Returns'!B809</f>
        <v>2.3056653491435597E-3</v>
      </c>
      <c r="D813" s="5">
        <f>'Stocks Returns'!C809</f>
        <v>-1.1531022169319893E-2</v>
      </c>
      <c r="E813" s="5">
        <f>'Stocks Returns'!D809</f>
        <v>1.8219178082191867E-2</v>
      </c>
      <c r="F813" s="5">
        <f>'Stocks Returns'!E809</f>
        <v>-2.5656689065363558E-2</v>
      </c>
      <c r="G813" s="5">
        <f t="shared" si="48"/>
        <v>7.8785240313653492E-3</v>
      </c>
      <c r="H813" s="5">
        <f t="shared" si="49"/>
        <v>-3.9608162480922141E-3</v>
      </c>
      <c r="I813" s="5">
        <f t="shared" si="50"/>
        <v>2.6608002277439272E-2</v>
      </c>
      <c r="J813" s="5">
        <f t="shared" si="51"/>
        <v>-2.0248365359287701E-2</v>
      </c>
    </row>
    <row r="814" spans="1:10" ht="15" customHeight="1" x14ac:dyDescent="0.2">
      <c r="A814" s="3">
        <f>'2_CVaR_t3'!A814</f>
        <v>43430</v>
      </c>
      <c r="B814" s="5">
        <f>'2_CVaR_t3'!D814-1</f>
        <v>1.5064846107313068E-2</v>
      </c>
      <c r="C814" s="5">
        <f>'Stocks Returns'!B810</f>
        <v>-9.5300690108445218E-3</v>
      </c>
      <c r="D814" s="5">
        <f>'Stocks Returns'!C810</f>
        <v>2.3105290885828245E-2</v>
      </c>
      <c r="E814" s="5">
        <f>'Stocks Returns'!D810</f>
        <v>1.8969460513924341E-2</v>
      </c>
      <c r="F814" s="5">
        <f>'Stocks Returns'!E810</f>
        <v>1.4106583072100332E-2</v>
      </c>
      <c r="G814" s="5">
        <f t="shared" si="48"/>
        <v>-2.4271421819598779E-2</v>
      </c>
      <c r="H814" s="5">
        <f t="shared" si="49"/>
        <v>8.3364486252002559E-4</v>
      </c>
      <c r="I814" s="5">
        <f t="shared" si="50"/>
        <v>-5.6002659581076489E-3</v>
      </c>
      <c r="J814" s="5">
        <f t="shared" si="51"/>
        <v>-1.8014510589613383E-3</v>
      </c>
    </row>
    <row r="815" spans="1:10" ht="15" customHeight="1" x14ac:dyDescent="0.2">
      <c r="A815" s="3">
        <f>'2_CVaR_t3'!A815</f>
        <v>43431</v>
      </c>
      <c r="B815" s="5">
        <f>'2_CVaR_t3'!D815-1</f>
        <v>-2.4071821790491166E-3</v>
      </c>
      <c r="C815" s="5">
        <f>'Stocks Returns'!B811</f>
        <v>-3.3178500331787486E-4</v>
      </c>
      <c r="D815" s="5">
        <f>'Stocks Returns'!C811</f>
        <v>-2.2068559658672271E-4</v>
      </c>
      <c r="E815" s="5">
        <f>'Stocks Returns'!D811</f>
        <v>-2.6802218114602594E-2</v>
      </c>
      <c r="F815" s="5">
        <f>'Stocks Returns'!E811</f>
        <v>8.9644513137556725E-3</v>
      </c>
      <c r="G815" s="5">
        <f t="shared" si="48"/>
        <v>2.5468520053090957E-3</v>
      </c>
      <c r="H815" s="5">
        <f t="shared" si="49"/>
        <v>3.3916721785343879E-3</v>
      </c>
      <c r="I815" s="5">
        <f t="shared" si="50"/>
        <v>-2.278460180884195E-2</v>
      </c>
      <c r="J815" s="5">
        <f t="shared" si="51"/>
        <v>1.1545641251315304E-2</v>
      </c>
    </row>
    <row r="816" spans="1:10" ht="15" customHeight="1" x14ac:dyDescent="0.2">
      <c r="A816" s="3">
        <f>'2_CVaR_t3'!A816</f>
        <v>43432</v>
      </c>
      <c r="B816" s="5">
        <f>'2_CVaR_t3'!D816-1</f>
        <v>2.5917352842959041E-2</v>
      </c>
      <c r="C816" s="5">
        <f>'Stocks Returns'!B812</f>
        <v>3.9163624294722865E-2</v>
      </c>
      <c r="D816" s="5">
        <f>'Stocks Returns'!C812</f>
        <v>4.0247222426605944E-2</v>
      </c>
      <c r="E816" s="5">
        <f>'Stocks Returns'!D812</f>
        <v>2.9575362908696334E-2</v>
      </c>
      <c r="F816" s="5">
        <f>'Stocks Returns'!E812</f>
        <v>1.6390931372548989E-2</v>
      </c>
      <c r="G816" s="5">
        <f t="shared" si="48"/>
        <v>1.3477860508543566E-2</v>
      </c>
      <c r="H816" s="5">
        <f t="shared" si="49"/>
        <v>1.8980883770677096E-3</v>
      </c>
      <c r="I816" s="5">
        <f t="shared" si="50"/>
        <v>-1.2750992900547556E-2</v>
      </c>
      <c r="J816" s="5">
        <f t="shared" si="51"/>
        <v>-1.1001426470270942E-2</v>
      </c>
    </row>
    <row r="817" spans="1:10" ht="15" customHeight="1" x14ac:dyDescent="0.2">
      <c r="A817" s="3">
        <f>'2_CVaR_t3'!A817</f>
        <v>43433</v>
      </c>
      <c r="B817" s="5">
        <f>'2_CVaR_t3'!D817-1</f>
        <v>-1.0986681365984796E-2</v>
      </c>
      <c r="C817" s="5">
        <f>'Stocks Returns'!B813</f>
        <v>1.0220376876397319E-2</v>
      </c>
      <c r="D817" s="5">
        <f>'Stocks Returns'!C813</f>
        <v>-1.61267506012166E-2</v>
      </c>
      <c r="E817" s="5">
        <f>'Stocks Returns'!D813</f>
        <v>-1.9370140993543283E-2</v>
      </c>
      <c r="F817" s="5">
        <f>'Stocks Returns'!E813</f>
        <v>7.8372268274304879E-3</v>
      </c>
      <c r="G817" s="5">
        <f t="shared" si="48"/>
        <v>2.1751168393612949E-2</v>
      </c>
      <c r="H817" s="5">
        <f t="shared" si="49"/>
        <v>1.9573938657971995E-4</v>
      </c>
      <c r="I817" s="5">
        <f t="shared" si="50"/>
        <v>-1.3149395775201127E-3</v>
      </c>
      <c r="J817" s="5">
        <f t="shared" si="51"/>
        <v>1.9497401772565086E-2</v>
      </c>
    </row>
    <row r="818" spans="1:10" ht="15" customHeight="1" x14ac:dyDescent="0.2">
      <c r="A818" s="3">
        <f>'2_CVaR_t3'!A818</f>
        <v>43434</v>
      </c>
      <c r="B818" s="5">
        <f>'2_CVaR_t3'!D818-1</f>
        <v>1.1583463077459166E-2</v>
      </c>
      <c r="C818" s="5">
        <f>'Stocks Returns'!B814</f>
        <v>-2.8770154916218815E-2</v>
      </c>
      <c r="D818" s="5">
        <f>'Stocks Returns'!C814</f>
        <v>1.87634795111431E-2</v>
      </c>
      <c r="E818" s="5">
        <f>'Stocks Returns'!D814</f>
        <v>7.7936038699273347E-3</v>
      </c>
      <c r="F818" s="5">
        <f>'Stocks Returns'!E814</f>
        <v>-1.0318528488111212E-2</v>
      </c>
      <c r="G818" s="5">
        <f t="shared" si="48"/>
        <v>-4.000064267078185E-2</v>
      </c>
      <c r="H818" s="5">
        <f t="shared" si="49"/>
        <v>1.6493418258257779E-3</v>
      </c>
      <c r="I818" s="5">
        <f t="shared" si="50"/>
        <v>-1.107996137891645E-2</v>
      </c>
      <c r="J818" s="5">
        <f t="shared" si="51"/>
        <v>-2.2542498591076779E-2</v>
      </c>
    </row>
    <row r="819" spans="1:10" ht="15" customHeight="1" x14ac:dyDescent="0.2">
      <c r="A819" s="3">
        <f>'2_CVaR_t3'!A819</f>
        <v>43437</v>
      </c>
      <c r="B819" s="5">
        <f>'2_CVaR_t3'!D819-1</f>
        <v>1.6667940323047858E-2</v>
      </c>
      <c r="C819" s="5">
        <f>'Stocks Returns'!B815</f>
        <v>-8.203125E-2</v>
      </c>
      <c r="D819" s="5">
        <f>'Stocks Returns'!C815</f>
        <v>2.3216427916166849E-2</v>
      </c>
      <c r="E819" s="5">
        <f>'Stocks Returns'!D815</f>
        <v>3.6800000000000166E-2</v>
      </c>
      <c r="F819" s="5">
        <f>'Stocks Returns'!E815</f>
        <v>4.4273194318525055E-2</v>
      </c>
      <c r="G819" s="5">
        <f t="shared" si="48"/>
        <v>-9.8389272796611221E-2</v>
      </c>
      <c r="H819" s="5">
        <f t="shared" si="49"/>
        <v>-1.4301282257168993E-3</v>
      </c>
      <c r="I819" s="5">
        <f t="shared" si="50"/>
        <v>9.6073265467022176E-3</v>
      </c>
      <c r="J819" s="5">
        <f t="shared" si="51"/>
        <v>2.6668736184935482E-2</v>
      </c>
    </row>
    <row r="820" spans="1:10" ht="15" customHeight="1" x14ac:dyDescent="0.2">
      <c r="A820" s="3">
        <f>'2_CVaR_t3'!A820</f>
        <v>43438</v>
      </c>
      <c r="B820" s="5">
        <f>'2_CVaR_t3'!D820-1</f>
        <v>-2.9033458460739126E-2</v>
      </c>
      <c r="C820" s="5">
        <f>'Stocks Returns'!B816</f>
        <v>-7.8014184397162678E-3</v>
      </c>
      <c r="D820" s="5">
        <f>'Stocks Returns'!C816</f>
        <v>-4.3862068965517365E-2</v>
      </c>
      <c r="E820" s="5">
        <f>'Stocks Returns'!D816</f>
        <v>-4.2181069958847739E-2</v>
      </c>
      <c r="F820" s="5">
        <f>'Stocks Returns'!E816</f>
        <v>-3.1688612357111845E-2</v>
      </c>
      <c r="G820" s="5">
        <f t="shared" si="48"/>
        <v>2.192897895235494E-2</v>
      </c>
      <c r="H820" s="5">
        <f t="shared" si="49"/>
        <v>-8.0411133687239428E-4</v>
      </c>
      <c r="I820" s="5">
        <f t="shared" si="50"/>
        <v>5.4018654092119339E-3</v>
      </c>
      <c r="J820" s="5">
        <f t="shared" si="51"/>
        <v>-9.3100350490060366E-4</v>
      </c>
    </row>
    <row r="821" spans="1:10" ht="15" customHeight="1" x14ac:dyDescent="0.2">
      <c r="A821" s="3">
        <f>'2_CVaR_t3'!A821</f>
        <v>43439</v>
      </c>
      <c r="B821" s="5">
        <f>'2_CVaR_t3'!D821-1</f>
        <v>3.3619452249000759E-5</v>
      </c>
      <c r="C821" s="5">
        <f>'Stocks Returns'!B817</f>
        <v>0</v>
      </c>
      <c r="D821" s="5">
        <f>'Stocks Returns'!C817</f>
        <v>0</v>
      </c>
      <c r="E821" s="5">
        <f>'Stocks Returns'!D817</f>
        <v>0</v>
      </c>
      <c r="F821" s="5">
        <f>'Stocks Returns'!E817</f>
        <v>0</v>
      </c>
      <c r="G821" s="5">
        <f t="shared" si="48"/>
        <v>4.1716549628461653E-4</v>
      </c>
      <c r="H821" s="5">
        <f t="shared" si="49"/>
        <v>-3.5772302638354477E-6</v>
      </c>
      <c r="I821" s="5">
        <f t="shared" si="50"/>
        <v>2.403114536009206E-5</v>
      </c>
      <c r="J821" s="5">
        <f t="shared" si="51"/>
        <v>-1.7115738437369847E-6</v>
      </c>
    </row>
    <row r="822" spans="1:10" ht="15" customHeight="1" x14ac:dyDescent="0.2">
      <c r="A822" s="3">
        <f>'2_CVaR_t3'!A822</f>
        <v>43440</v>
      </c>
      <c r="B822" s="5">
        <f>'2_CVaR_t3'!D822-1</f>
        <v>8.8594289034320539E-3</v>
      </c>
      <c r="C822" s="5">
        <f>'Stocks Returns'!B818</f>
        <v>4.1815582558970554E-2</v>
      </c>
      <c r="D822" s="5">
        <f>'Stocks Returns'!C818</f>
        <v>1.7383150605885911E-2</v>
      </c>
      <c r="E822" s="5">
        <f>'Stocks Returns'!D818</f>
        <v>-1.4500537056927998E-2</v>
      </c>
      <c r="F822" s="5">
        <f>'Stocks Returns'!E818</f>
        <v>-4.6323968918111635E-3</v>
      </c>
      <c r="G822" s="5">
        <f t="shared" si="48"/>
        <v>3.3332197408746864E-2</v>
      </c>
      <c r="H822" s="5">
        <f t="shared" si="49"/>
        <v>4.3045438704929842E-3</v>
      </c>
      <c r="I822" s="5">
        <f t="shared" si="50"/>
        <v>-2.8917098379552288E-2</v>
      </c>
      <c r="J822" s="5">
        <f t="shared" si="51"/>
        <v>-1.3973743558693944E-2</v>
      </c>
    </row>
    <row r="823" spans="1:10" ht="15" customHeight="1" x14ac:dyDescent="0.2">
      <c r="A823" s="3">
        <f>'2_CVaR_t3'!A823</f>
        <v>43441</v>
      </c>
      <c r="B823" s="5">
        <f>'2_CVaR_t3'!D823-1</f>
        <v>-1.9851110392593574E-2</v>
      </c>
      <c r="C823" s="5">
        <f>'Stocks Returns'!B819</f>
        <v>-7.547169811320753E-3</v>
      </c>
      <c r="D823" s="5">
        <f>'Stocks Returns'!C819</f>
        <v>-2.7933356965615053E-2</v>
      </c>
      <c r="E823" s="5">
        <f>'Stocks Returns'!D819</f>
        <v>-4.2779291553133536E-2</v>
      </c>
      <c r="F823" s="5">
        <f>'Stocks Returns'!E819</f>
        <v>-1.0508932592703801E-2</v>
      </c>
      <c r="G823" s="5">
        <f t="shared" si="48"/>
        <v>1.2923118976950723E-2</v>
      </c>
      <c r="H823" s="5">
        <f t="shared" si="49"/>
        <v>1.5213756465103437E-3</v>
      </c>
      <c r="I823" s="5">
        <f t="shared" si="50"/>
        <v>-1.0220309181645695E-2</v>
      </c>
      <c r="J823" s="5">
        <f t="shared" si="51"/>
        <v>1.053174539576034E-2</v>
      </c>
    </row>
    <row r="824" spans="1:10" ht="15" customHeight="1" x14ac:dyDescent="0.2">
      <c r="A824" s="3">
        <f>'2_CVaR_t3'!A824</f>
        <v>43444</v>
      </c>
      <c r="B824" s="5">
        <f>'2_CVaR_t3'!D824-1</f>
        <v>5.3034695125746545E-3</v>
      </c>
      <c r="C824" s="5">
        <f>'Stocks Returns'!B820</f>
        <v>-1.9357068786726495E-2</v>
      </c>
      <c r="D824" s="5">
        <f>'Stocks Returns'!C820</f>
        <v>5.6159288162787036E-3</v>
      </c>
      <c r="E824" s="5">
        <f>'Stocks Returns'!D820</f>
        <v>2.3341873042983297E-2</v>
      </c>
      <c r="F824" s="5">
        <f>'Stocks Returns'!E820</f>
        <v>-1.0772265210134968E-2</v>
      </c>
      <c r="G824" s="5">
        <f t="shared" si="48"/>
        <v>-2.4254380973295776E-2</v>
      </c>
      <c r="H824" s="5">
        <f t="shared" si="49"/>
        <v>-2.1946881430298252E-3</v>
      </c>
      <c r="I824" s="5">
        <f t="shared" si="50"/>
        <v>1.4743493121181169E-2</v>
      </c>
      <c r="J824" s="5">
        <f t="shared" si="51"/>
        <v>-1.6350629761896093E-2</v>
      </c>
    </row>
    <row r="825" spans="1:10" ht="15" customHeight="1" x14ac:dyDescent="0.2">
      <c r="A825" s="3">
        <f>'2_CVaR_t3'!A825</f>
        <v>43445</v>
      </c>
      <c r="B825" s="5">
        <f>'2_CVaR_t3'!D825-1</f>
        <v>-4.1050567423223105E-3</v>
      </c>
      <c r="C825" s="5">
        <f>'Stocks Returns'!B821</f>
        <v>-1.5156855833627025E-2</v>
      </c>
      <c r="D825" s="5">
        <f>'Stocks Returns'!C821</f>
        <v>-7.7603713373948224E-3</v>
      </c>
      <c r="E825" s="5">
        <f>'Stocks Returns'!D821</f>
        <v>4.1724617524339092E-3</v>
      </c>
      <c r="F825" s="5">
        <f>'Stocks Returns'!E821</f>
        <v>3.6809815950920033E-3</v>
      </c>
      <c r="G825" s="5">
        <f t="shared" si="48"/>
        <v>-1.0565965844078793E-2</v>
      </c>
      <c r="H825" s="5">
        <f t="shared" si="49"/>
        <v>-1.6326907317055286E-3</v>
      </c>
      <c r="I825" s="5">
        <f t="shared" si="50"/>
        <v>1.0968102528992368E-2</v>
      </c>
      <c r="J825" s="5">
        <f t="shared" si="51"/>
        <v>8.0588938551122719E-3</v>
      </c>
    </row>
    <row r="826" spans="1:10" ht="15" customHeight="1" x14ac:dyDescent="0.2">
      <c r="A826" s="3">
        <f>'2_CVaR_t3'!A826</f>
        <v>43446</v>
      </c>
      <c r="B826" s="5">
        <f>'2_CVaR_t3'!D826-1</f>
        <v>5.8779395192154471E-3</v>
      </c>
      <c r="C826" s="5">
        <f>'Stocks Returns'!B822</f>
        <v>1.5748031496062964E-2</v>
      </c>
      <c r="D826" s="5">
        <f>'Stocks Returns'!C822</f>
        <v>7.2363131350048349E-3</v>
      </c>
      <c r="E826" s="5">
        <f>'Stocks Returns'!D822</f>
        <v>1.91135734072021E-2</v>
      </c>
      <c r="F826" s="5">
        <f>'Stocks Returns'!E822</f>
        <v>-2.5977995110024743E-3</v>
      </c>
      <c r="G826" s="5">
        <f t="shared" si="48"/>
        <v>1.0271384414797882E-2</v>
      </c>
      <c r="H826" s="5">
        <f t="shared" si="49"/>
        <v>-1.4253546347914765E-3</v>
      </c>
      <c r="I826" s="5">
        <f t="shared" si="50"/>
        <v>9.5752584803599564E-3</v>
      </c>
      <c r="J826" s="5">
        <f t="shared" si="51"/>
        <v>-8.7840788680397901E-3</v>
      </c>
    </row>
    <row r="827" spans="1:10" ht="15" customHeight="1" x14ac:dyDescent="0.2">
      <c r="A827" s="3">
        <f>'2_CVaR_t3'!A827</f>
        <v>43447</v>
      </c>
      <c r="B827" s="5">
        <f>'2_CVaR_t3'!D827-1</f>
        <v>-2.4088747995717474E-3</v>
      </c>
      <c r="C827" s="5">
        <f>'Stocks Returns'!B823</f>
        <v>-1.4446793516560974E-2</v>
      </c>
      <c r="D827" s="5">
        <f>'Stocks Returns'!C823</f>
        <v>-1.8867924528302993E-3</v>
      </c>
      <c r="E827" s="5">
        <f>'Stocks Returns'!D823</f>
        <v>-1.5629247078010167E-2</v>
      </c>
      <c r="F827" s="5">
        <f>'Stocks Returns'!E823</f>
        <v>1.3176037996016632E-2</v>
      </c>
      <c r="G827" s="5">
        <f t="shared" si="48"/>
        <v>-1.1566449553487465E-2</v>
      </c>
      <c r="H827" s="5">
        <f t="shared" si="49"/>
        <v>1.7280728615025739E-3</v>
      </c>
      <c r="I827" s="5">
        <f t="shared" si="50"/>
        <v>-1.1608861344322773E-2</v>
      </c>
      <c r="J827" s="5">
        <f t="shared" si="51"/>
        <v>1.5759019095975563E-2</v>
      </c>
    </row>
    <row r="828" spans="1:10" ht="15" customHeight="1" x14ac:dyDescent="0.2">
      <c r="A828" s="3">
        <f>'2_CVaR_t3'!A828</f>
        <v>43448</v>
      </c>
      <c r="B828" s="5">
        <f>'2_CVaR_t3'!D828-1</f>
        <v>-1.1233899688884663E-2</v>
      </c>
      <c r="C828" s="5">
        <f>'Stocks Returns'!B824</f>
        <v>0</v>
      </c>
      <c r="D828" s="5">
        <f>'Stocks Returns'!C824</f>
        <v>-1.781299985458773E-2</v>
      </c>
      <c r="E828" s="5">
        <f>'Stocks Returns'!D824</f>
        <v>-1.0907082700538528E-2</v>
      </c>
      <c r="F828" s="5">
        <f>'Stocks Returns'!E824</f>
        <v>-2.3892333282927503E-2</v>
      </c>
      <c r="G828" s="5">
        <f t="shared" si="48"/>
        <v>1.1780103403664772E-2</v>
      </c>
      <c r="H828" s="5">
        <f t="shared" si="49"/>
        <v>-1.1242673273390083E-3</v>
      </c>
      <c r="I828" s="5">
        <f t="shared" si="50"/>
        <v>7.5526118185095456E-3</v>
      </c>
      <c r="J828" s="5">
        <f t="shared" si="51"/>
        <v>-1.1970547327837509E-2</v>
      </c>
    </row>
    <row r="829" spans="1:10" ht="15" customHeight="1" x14ac:dyDescent="0.2">
      <c r="A829" s="3">
        <f>'2_CVaR_t3'!A829</f>
        <v>43451</v>
      </c>
      <c r="B829" s="5">
        <f>'2_CVaR_t3'!D829-1</f>
        <v>-1.6319079512912782E-2</v>
      </c>
      <c r="C829" s="5">
        <f>'Stocks Returns'!B825</f>
        <v>-1.6088666428316079E-2</v>
      </c>
      <c r="D829" s="5">
        <f>'Stocks Returns'!C825</f>
        <v>-2.7315123251165918E-2</v>
      </c>
      <c r="E829" s="5">
        <f>'Stocks Returns'!D825</f>
        <v>-6.0022333891681656E-3</v>
      </c>
      <c r="F829" s="5">
        <f>'Stocks Returns'!E825</f>
        <v>-2.2153369481022422E-2</v>
      </c>
      <c r="G829" s="5">
        <f t="shared" si="48"/>
        <v>8.1968054560813478E-4</v>
      </c>
      <c r="H829" s="5">
        <f t="shared" si="49"/>
        <v>-3.0929314298076549E-3</v>
      </c>
      <c r="I829" s="5">
        <f t="shared" si="50"/>
        <v>2.0777718877497981E-2</v>
      </c>
      <c r="J829" s="5">
        <f t="shared" si="51"/>
        <v>-4.8503520137858774E-3</v>
      </c>
    </row>
    <row r="830" spans="1:10" ht="15" customHeight="1" x14ac:dyDescent="0.2">
      <c r="A830" s="3">
        <f>'2_CVaR_t3'!A830</f>
        <v>43452</v>
      </c>
      <c r="B830" s="5">
        <f>'2_CVaR_t3'!D830-1</f>
        <v>6.7194403714274653E-3</v>
      </c>
      <c r="C830" s="5">
        <f>'Stocks Returns'!B826</f>
        <v>-2.2529069767441845E-2</v>
      </c>
      <c r="D830" s="5">
        <f>'Stocks Returns'!C826</f>
        <v>9.5890410958903161E-3</v>
      </c>
      <c r="E830" s="5">
        <f>'Stocks Returns'!D826</f>
        <v>1.3059963488274207E-2</v>
      </c>
      <c r="F830" s="5">
        <f>'Stocks Returns'!E826</f>
        <v>-1.916983523447402E-2</v>
      </c>
      <c r="G830" s="5">
        <f t="shared" si="48"/>
        <v>-2.885434393448533E-2</v>
      </c>
      <c r="H830" s="5">
        <f t="shared" si="49"/>
        <v>-3.1927136209247871E-4</v>
      </c>
      <c r="I830" s="5">
        <f t="shared" si="50"/>
        <v>2.1448036459068998E-3</v>
      </c>
      <c r="J830" s="5">
        <f t="shared" si="51"/>
        <v>-2.6246606385336334E-2</v>
      </c>
    </row>
    <row r="831" spans="1:10" ht="15" customHeight="1" x14ac:dyDescent="0.2">
      <c r="A831" s="3">
        <f>'2_CVaR_t3'!A831</f>
        <v>43453</v>
      </c>
      <c r="B831" s="5">
        <f>'2_CVaR_t3'!D831-1</f>
        <v>-1.0306778420101637E-2</v>
      </c>
      <c r="C831" s="5">
        <f>'Stocks Returns'!B827</f>
        <v>-7.4349442379184616E-4</v>
      </c>
      <c r="D831" s="5">
        <f>'Stocks Returns'!C827</f>
        <v>-1.0553294135383751E-2</v>
      </c>
      <c r="E831" s="5">
        <f>'Stocks Returns'!D827</f>
        <v>-4.8932630995286996E-2</v>
      </c>
      <c r="F831" s="5">
        <f>'Stocks Returns'!E827</f>
        <v>-1.0176062025520793E-2</v>
      </c>
      <c r="G831" s="5">
        <f t="shared" si="48"/>
        <v>1.0101636402694495E-2</v>
      </c>
      <c r="H831" s="5">
        <f t="shared" si="49"/>
        <v>4.7619510068018511E-3</v>
      </c>
      <c r="I831" s="5">
        <f t="shared" si="50"/>
        <v>-3.1989871606659365E-2</v>
      </c>
      <c r="J831" s="5">
        <f t="shared" si="51"/>
        <v>7.6462702448383719E-4</v>
      </c>
    </row>
    <row r="832" spans="1:10" ht="15" customHeight="1" x14ac:dyDescent="0.2">
      <c r="A832" s="3">
        <f>'2_CVaR_t3'!A832</f>
        <v>43454</v>
      </c>
      <c r="B832" s="5">
        <f>'2_CVaR_t3'!D832-1</f>
        <v>-1.0881785038929892E-2</v>
      </c>
      <c r="C832" s="5">
        <f>'Stocks Returns'!B828</f>
        <v>-3.7946428571428603E-2</v>
      </c>
      <c r="D832" s="5">
        <f>'Stocks Returns'!C828</f>
        <v>-1.9046167911016321E-2</v>
      </c>
      <c r="E832" s="5">
        <f>'Stocks Returns'!D828</f>
        <v>1.4575134819996283E-3</v>
      </c>
      <c r="F832" s="5">
        <f>'Stocks Returns'!E828</f>
        <v>-2.0887728459530019E-2</v>
      </c>
      <c r="G832" s="5">
        <f t="shared" si="48"/>
        <v>-2.6521421693769146E-2</v>
      </c>
      <c r="H832" s="5">
        <f t="shared" si="49"/>
        <v>-2.8790769921449126E-3</v>
      </c>
      <c r="I832" s="5">
        <f t="shared" si="50"/>
        <v>1.9341085868553414E-2</v>
      </c>
      <c r="J832" s="5">
        <f t="shared" si="51"/>
        <v>-9.338556751289636E-3</v>
      </c>
    </row>
    <row r="833" spans="1:10" ht="15" customHeight="1" x14ac:dyDescent="0.2">
      <c r="A833" s="3">
        <f>'2_CVaR_t3'!A833</f>
        <v>43455</v>
      </c>
      <c r="B833" s="5">
        <f>'2_CVaR_t3'!D833-1</f>
        <v>-2.1130637134557317E-2</v>
      </c>
      <c r="C833" s="5">
        <f>'Stocks Returns'!B829</f>
        <v>-3.1322505800464029E-2</v>
      </c>
      <c r="D833" s="5">
        <f>'Stocks Returns'!C829</f>
        <v>-3.4948741845293507E-2</v>
      </c>
      <c r="E833" s="5">
        <f>'Stocks Returns'!D829</f>
        <v>-1.0478824043079649E-2</v>
      </c>
      <c r="F833" s="5">
        <f>'Stocks Returns'!E829</f>
        <v>-3.3333333333334103E-3</v>
      </c>
      <c r="G833" s="5">
        <f t="shared" si="48"/>
        <v>-9.5618546229520422E-3</v>
      </c>
      <c r="H833" s="5">
        <f t="shared" si="49"/>
        <v>-3.598449398536159E-3</v>
      </c>
      <c r="I833" s="5">
        <f t="shared" si="50"/>
        <v>2.4173691429795224E-2</v>
      </c>
      <c r="J833" s="5">
        <f t="shared" si="51"/>
        <v>1.906136356159201E-2</v>
      </c>
    </row>
    <row r="834" spans="1:10" ht="15" customHeight="1" x14ac:dyDescent="0.2">
      <c r="A834" s="3">
        <f>'2_CVaR_t3'!A834</f>
        <v>43458</v>
      </c>
      <c r="B834" s="5">
        <f>'2_CVaR_t3'!D834-1</f>
        <v>-1.4637931935108428E-2</v>
      </c>
      <c r="C834" s="5">
        <f>'Stocks Returns'!B830</f>
        <v>-2.3153692614770516E-2</v>
      </c>
      <c r="D834" s="5">
        <f>'Stocks Returns'!C830</f>
        <v>-2.0360534363431548E-2</v>
      </c>
      <c r="E834" s="5">
        <f>'Stocks Returns'!D830</f>
        <v>-3.3240182379761563E-2</v>
      </c>
      <c r="F834" s="5">
        <f>'Stocks Returns'!E830</f>
        <v>-4.6655518394648765E-2</v>
      </c>
      <c r="G834" s="5">
        <f t="shared" si="48"/>
        <v>-7.9407299841482877E-3</v>
      </c>
      <c r="H834" s="5">
        <f t="shared" si="49"/>
        <v>1.3711148845968781E-3</v>
      </c>
      <c r="I834" s="5">
        <f t="shared" si="50"/>
        <v>-9.2108862635471543E-3</v>
      </c>
      <c r="J834" s="5">
        <f t="shared" si="51"/>
        <v>-3.1131522443918497E-2</v>
      </c>
    </row>
    <row r="835" spans="1:10" ht="15" customHeight="1" x14ac:dyDescent="0.2">
      <c r="A835" s="3">
        <f>'2_CVaR_t3'!A835</f>
        <v>43459</v>
      </c>
      <c r="B835" s="5">
        <f>'2_CVaR_t3'!D835-1</f>
        <v>3.3619452249000759E-5</v>
      </c>
      <c r="C835" s="5">
        <f>'Stocks Returns'!B831</f>
        <v>0</v>
      </c>
      <c r="D835" s="5">
        <f>'Stocks Returns'!C831</f>
        <v>0</v>
      </c>
      <c r="E835" s="5">
        <f>'Stocks Returns'!D831</f>
        <v>0</v>
      </c>
      <c r="F835" s="5">
        <f>'Stocks Returns'!E831</f>
        <v>0</v>
      </c>
      <c r="G835" s="5">
        <f t="shared" si="48"/>
        <v>4.1716549628461653E-4</v>
      </c>
      <c r="H835" s="5">
        <f t="shared" si="49"/>
        <v>-3.5772302638354477E-6</v>
      </c>
      <c r="I835" s="5">
        <f t="shared" si="50"/>
        <v>2.403114536009206E-5</v>
      </c>
      <c r="J835" s="5">
        <f t="shared" si="51"/>
        <v>-1.7115738437369847E-6</v>
      </c>
    </row>
    <row r="836" spans="1:10" ht="15" customHeight="1" x14ac:dyDescent="0.2">
      <c r="A836" s="3">
        <f>'2_CVaR_t3'!A836</f>
        <v>43460</v>
      </c>
      <c r="B836" s="5">
        <f>'2_CVaR_t3'!D836-1</f>
        <v>4.6617335023689144E-2</v>
      </c>
      <c r="C836" s="5">
        <f>'Stocks Returns'!B832</f>
        <v>4.4135676338373564E-2</v>
      </c>
      <c r="D836" s="5">
        <f>'Stocks Returns'!C832</f>
        <v>6.9826665571346203E-2</v>
      </c>
      <c r="E836" s="5">
        <f>'Stocks Returns'!D832</f>
        <v>7.0743952533089738E-2</v>
      </c>
      <c r="F836" s="5">
        <f>'Stocks Returns'!E832</f>
        <v>7.8758112611822417E-2</v>
      </c>
      <c r="G836" s="5">
        <f t="shared" si="48"/>
        <v>-2.425367024197593E-3</v>
      </c>
      <c r="H836" s="5">
        <f t="shared" si="49"/>
        <v>8.114629571379095E-4</v>
      </c>
      <c r="I836" s="5">
        <f t="shared" si="50"/>
        <v>-5.4512521811566628E-3</v>
      </c>
      <c r="J836" s="5">
        <f t="shared" si="51"/>
        <v>2.9460650079198104E-2</v>
      </c>
    </row>
    <row r="837" spans="1:10" ht="15" customHeight="1" x14ac:dyDescent="0.2">
      <c r="A837" s="3">
        <f>'2_CVaR_t3'!A837</f>
        <v>43461</v>
      </c>
      <c r="B837" s="5">
        <f>'2_CVaR_t3'!D837-1</f>
        <v>9.3181018120316317E-3</v>
      </c>
      <c r="C837" s="5">
        <f>'Stocks Returns'!B833</f>
        <v>-3.013698630136985E-2</v>
      </c>
      <c r="D837" s="5">
        <f>'Stocks Returns'!C833</f>
        <v>1.3668125623896188E-2</v>
      </c>
      <c r="E837" s="5">
        <f>'Stocks Returns'!D833</f>
        <v>1.5771526001705061E-2</v>
      </c>
      <c r="F837" s="5">
        <f>'Stocks Returns'!E833</f>
        <v>1.1869918699186854E-2</v>
      </c>
      <c r="G837" s="5">
        <f t="shared" si="48"/>
        <v>-3.9082928622780212E-2</v>
      </c>
      <c r="H837" s="5">
        <f t="shared" si="49"/>
        <v>-8.9983863772787748E-5</v>
      </c>
      <c r="I837" s="5">
        <f t="shared" si="50"/>
        <v>6.0449430173722778E-4</v>
      </c>
      <c r="J837" s="5">
        <f t="shared" si="51"/>
        <v>2.0431958617581902E-3</v>
      </c>
    </row>
    <row r="838" spans="1:10" ht="15" customHeight="1" x14ac:dyDescent="0.2">
      <c r="A838" s="3">
        <f>'2_CVaR_t3'!A838</f>
        <v>43462</v>
      </c>
      <c r="B838" s="5">
        <f>'2_CVaR_t3'!D838-1</f>
        <v>-4.4840955317446696E-3</v>
      </c>
      <c r="C838" s="5">
        <f>'Stocks Returns'!B834</f>
        <v>-5.6497175141243527E-3</v>
      </c>
      <c r="D838" s="5">
        <f>'Stocks Returns'!C834</f>
        <v>-8.1054465570790102E-3</v>
      </c>
      <c r="E838" s="5">
        <f>'Stocks Returns'!D834</f>
        <v>2.0981955518255546E-3</v>
      </c>
      <c r="F838" s="5">
        <f>'Stocks Returns'!E834</f>
        <v>-8.9988751406073764E-3</v>
      </c>
      <c r="G838" s="5">
        <f t="shared" ref="G838:G901" si="52">C838-($P$11+$O$11*$B838)</f>
        <v>-6.7657885255287698E-4</v>
      </c>
      <c r="H838" s="5">
        <f t="shared" ref="H838:H901" si="53">D838-($P$12+$O$12*$B838)</f>
        <v>-1.4162374725914988E-3</v>
      </c>
      <c r="I838" s="5">
        <f t="shared" ref="I838:I901" si="54">E838-($P$13+$O$13*$B838)</f>
        <v>9.5140111370382776E-3</v>
      </c>
      <c r="J838" s="5">
        <f t="shared" ref="J838:J901" si="55">F838-($P$14+$O$14*$B838)</f>
        <v>-4.2198570104804772E-3</v>
      </c>
    </row>
    <row r="839" spans="1:10" ht="15" customHeight="1" x14ac:dyDescent="0.2">
      <c r="A839" s="3">
        <f>'2_CVaR_t3'!A839</f>
        <v>43465</v>
      </c>
      <c r="B839" s="5">
        <f>'2_CVaR_t3'!D839-1</f>
        <v>4.7981582411900092E-3</v>
      </c>
      <c r="C839" s="5">
        <f>'Stocks Returns'!B835</f>
        <v>4.0584415584414835E-3</v>
      </c>
      <c r="D839" s="5">
        <f>'Stocks Returns'!C835</f>
        <v>7.6370856881013971E-3</v>
      </c>
      <c r="E839" s="5">
        <f>'Stocks Returns'!D835</f>
        <v>3.9084310441095393E-3</v>
      </c>
      <c r="F839" s="5">
        <f>'Stocks Returns'!E835</f>
        <v>1.1026431003729575E-2</v>
      </c>
      <c r="G839" s="5">
        <f t="shared" si="52"/>
        <v>-3.2928013808978043E-4</v>
      </c>
      <c r="H839" s="5">
        <f t="shared" si="53"/>
        <v>5.7506406377859105E-4</v>
      </c>
      <c r="I839" s="5">
        <f t="shared" si="54"/>
        <v>-3.8631698519380059E-3</v>
      </c>
      <c r="J839" s="5">
        <f t="shared" si="55"/>
        <v>5.9827962021671253E-3</v>
      </c>
    </row>
    <row r="840" spans="1:10" ht="15" customHeight="1" x14ac:dyDescent="0.2">
      <c r="A840" s="3">
        <f>'2_CVaR_t3'!A840</f>
        <v>43466</v>
      </c>
      <c r="B840" s="5">
        <f>'2_CVaR_t3'!D840-1</f>
        <v>3.3619452249000759E-5</v>
      </c>
      <c r="C840" s="5">
        <f>'Stocks Returns'!B836</f>
        <v>0</v>
      </c>
      <c r="D840" s="5">
        <f>'Stocks Returns'!C836</f>
        <v>0</v>
      </c>
      <c r="E840" s="5">
        <f>'Stocks Returns'!D836</f>
        <v>0</v>
      </c>
      <c r="F840" s="5">
        <f>'Stocks Returns'!E836</f>
        <v>0</v>
      </c>
      <c r="G840" s="5">
        <f t="shared" si="52"/>
        <v>4.1716549628461653E-4</v>
      </c>
      <c r="H840" s="5">
        <f t="shared" si="53"/>
        <v>-3.5772302638354477E-6</v>
      </c>
      <c r="I840" s="5">
        <f t="shared" si="54"/>
        <v>2.403114536009206E-5</v>
      </c>
      <c r="J840" s="5">
        <f t="shared" si="55"/>
        <v>-1.7115738437369847E-6</v>
      </c>
    </row>
    <row r="841" spans="1:10" ht="15" customHeight="1" x14ac:dyDescent="0.2">
      <c r="A841" s="3">
        <f>'2_CVaR_t3'!A841</f>
        <v>43467</v>
      </c>
      <c r="B841" s="5">
        <f>'2_CVaR_t3'!D841-1</f>
        <v>3.6555347903366453E-3</v>
      </c>
      <c r="C841" s="5">
        <f>'Stocks Returns'!B837</f>
        <v>4.4058205335488987E-2</v>
      </c>
      <c r="D841" s="5">
        <f>'Stocks Returns'!C837</f>
        <v>7.4276186145216805E-3</v>
      </c>
      <c r="E841" s="5">
        <f>'Stocks Returns'!D837</f>
        <v>-7.9254727474973308E-3</v>
      </c>
      <c r="F841" s="5">
        <f>'Stocks Returns'!E837</f>
        <v>1.6519647153167671E-2</v>
      </c>
      <c r="G841" s="5">
        <f t="shared" si="52"/>
        <v>4.082278337423529E-2</v>
      </c>
      <c r="H841" s="5">
        <f t="shared" si="53"/>
        <v>2.0583409153645763E-3</v>
      </c>
      <c r="I841" s="5">
        <f t="shared" si="54"/>
        <v>-1.3827538651950008E-2</v>
      </c>
      <c r="J841" s="5">
        <f t="shared" si="55"/>
        <v>1.2685157658757639E-2</v>
      </c>
    </row>
    <row r="842" spans="1:10" ht="15" customHeight="1" x14ac:dyDescent="0.2">
      <c r="A842" s="3">
        <f>'2_CVaR_t3'!A842</f>
        <v>43468</v>
      </c>
      <c r="B842" s="5">
        <f>'2_CVaR_t3'!D842-1</f>
        <v>-2.6940592852367495E-2</v>
      </c>
      <c r="C842" s="5">
        <f>'Stocks Returns'!B838</f>
        <v>-5.807200929152101E-3</v>
      </c>
      <c r="D842" s="5">
        <f>'Stocks Returns'!C838</f>
        <v>-3.6036713812819698E-2</v>
      </c>
      <c r="E842" s="5">
        <f>'Stocks Returns'!D838</f>
        <v>-7.0497547302032282E-2</v>
      </c>
      <c r="F842" s="5">
        <f>'Stocks Returns'!E838</f>
        <v>-1.8933417481855508E-2</v>
      </c>
      <c r="G842" s="5">
        <f t="shared" si="52"/>
        <v>2.1812607462932235E-2</v>
      </c>
      <c r="H842" s="5">
        <f t="shared" si="53"/>
        <v>3.9207599756647601E-3</v>
      </c>
      <c r="I842" s="5">
        <f t="shared" si="54"/>
        <v>-2.6338911938172657E-2</v>
      </c>
      <c r="J842" s="5">
        <f t="shared" si="55"/>
        <v>9.6094822052556345E-3</v>
      </c>
    </row>
    <row r="843" spans="1:10" ht="15" customHeight="1" x14ac:dyDescent="0.2">
      <c r="A843" s="3">
        <f>'2_CVaR_t3'!A843</f>
        <v>43469</v>
      </c>
      <c r="B843" s="5">
        <f>'2_CVaR_t3'!D843-1</f>
        <v>2.8508239936581026E-2</v>
      </c>
      <c r="C843" s="5">
        <f>'Stocks Returns'!B839</f>
        <v>1.7912772585669812E-2</v>
      </c>
      <c r="D843" s="5">
        <f>'Stocks Returns'!C839</f>
        <v>4.3081245609927432E-2</v>
      </c>
      <c r="E843" s="5">
        <f>'Stocks Returns'!D839</f>
        <v>4.0560916767189648E-2</v>
      </c>
      <c r="F843" s="5">
        <f>'Stocks Returns'!E839</f>
        <v>2.5249276294628586E-2</v>
      </c>
      <c r="G843" s="5">
        <f t="shared" si="52"/>
        <v>-1.0385819170988284E-2</v>
      </c>
      <c r="H843" s="5">
        <f t="shared" si="53"/>
        <v>8.9383186707169687E-4</v>
      </c>
      <c r="I843" s="5">
        <f t="shared" si="54"/>
        <v>-6.004590686614214E-3</v>
      </c>
      <c r="J843" s="5">
        <f t="shared" si="55"/>
        <v>-4.8848062767317089E-3</v>
      </c>
    </row>
    <row r="844" spans="1:10" ht="15" customHeight="1" x14ac:dyDescent="0.2">
      <c r="A844" s="3">
        <f>'2_CVaR_t3'!A844</f>
        <v>43472</v>
      </c>
      <c r="B844" s="5">
        <f>'2_CVaR_t3'!D844-1</f>
        <v>1.3012899977364212E-2</v>
      </c>
      <c r="C844" s="5">
        <f>'Stocks Returns'!B840</f>
        <v>1.4919663351185886E-2</v>
      </c>
      <c r="D844" s="5">
        <f>'Stocks Returns'!C840</f>
        <v>1.8032173587729128E-2</v>
      </c>
      <c r="E844" s="5">
        <f>'Stocks Returns'!D840</f>
        <v>2.9271120127517758E-2</v>
      </c>
      <c r="F844" s="5">
        <f>'Stocks Returns'!E840</f>
        <v>-4.392156862745078E-3</v>
      </c>
      <c r="G844" s="5">
        <f t="shared" si="52"/>
        <v>2.2476335381902118E-3</v>
      </c>
      <c r="H844" s="5">
        <f t="shared" si="53"/>
        <v>-1.199608914797954E-3</v>
      </c>
      <c r="I844" s="5">
        <f t="shared" si="54"/>
        <v>8.0587421222462E-3</v>
      </c>
      <c r="J844" s="5">
        <f t="shared" si="55"/>
        <v>-1.8128783578963106E-2</v>
      </c>
    </row>
    <row r="845" spans="1:10" ht="15" customHeight="1" x14ac:dyDescent="0.2">
      <c r="A845" s="3">
        <f>'2_CVaR_t3'!A845</f>
        <v>43473</v>
      </c>
      <c r="B845" s="5">
        <f>'2_CVaR_t3'!D845-1</f>
        <v>5.5312572639638624E-3</v>
      </c>
      <c r="C845" s="5">
        <f>'Stocks Returns'!B841</f>
        <v>2.6762156049754848E-2</v>
      </c>
      <c r="D845" s="5">
        <f>'Stocks Returns'!C841</f>
        <v>5.4387770101427257E-3</v>
      </c>
      <c r="E845" s="5">
        <f>'Stocks Returns'!D841</f>
        <v>2.7171617626355005E-2</v>
      </c>
      <c r="F845" s="5">
        <f>'Stocks Returns'!E841</f>
        <v>1.3392153773436277E-2</v>
      </c>
      <c r="G845" s="5">
        <f t="shared" si="52"/>
        <v>2.1635127095663228E-2</v>
      </c>
      <c r="H845" s="5">
        <f t="shared" si="53"/>
        <v>-2.709296993394384E-3</v>
      </c>
      <c r="I845" s="5">
        <f t="shared" si="54"/>
        <v>1.8200536469022671E-2</v>
      </c>
      <c r="J845" s="5">
        <f t="shared" si="55"/>
        <v>7.5727400025178181E-3</v>
      </c>
    </row>
    <row r="846" spans="1:10" ht="15" customHeight="1" x14ac:dyDescent="0.2">
      <c r="A846" s="3">
        <f>'2_CVaR_t3'!A846</f>
        <v>43474</v>
      </c>
      <c r="B846" s="5">
        <f>'2_CVaR_t3'!D846-1</f>
        <v>1.0274350612580863E-2</v>
      </c>
      <c r="C846" s="5">
        <f>'Stocks Returns'!B842</f>
        <v>1.468428781204123E-3</v>
      </c>
      <c r="D846" s="5">
        <f>'Stocks Returns'!C842</f>
        <v>1.1769005847953151E-2</v>
      </c>
      <c r="E846" s="5">
        <f>'Stocks Returns'!D842</f>
        <v>3.9610745614035103E-2</v>
      </c>
      <c r="F846" s="5">
        <f>'Stocks Returns'!E842</f>
        <v>3.31156716417913E-2</v>
      </c>
      <c r="G846" s="5">
        <f t="shared" si="52"/>
        <v>-8.4418603150859511E-3</v>
      </c>
      <c r="H846" s="5">
        <f t="shared" si="53"/>
        <v>-3.4057421192322315E-3</v>
      </c>
      <c r="I846" s="5">
        <f t="shared" si="54"/>
        <v>2.2879120966178584E-2</v>
      </c>
      <c r="J846" s="5">
        <f t="shared" si="55"/>
        <v>2.2277028605463607E-2</v>
      </c>
    </row>
    <row r="847" spans="1:10" ht="15" customHeight="1" x14ac:dyDescent="0.2">
      <c r="A847" s="3">
        <f>'2_CVaR_t3'!A847</f>
        <v>43475</v>
      </c>
      <c r="B847" s="5">
        <f>'2_CVaR_t3'!D847-1</f>
        <v>1.9986067582771216E-3</v>
      </c>
      <c r="C847" s="5">
        <f>'Stocks Returns'!B843</f>
        <v>-1.7228739002932647E-2</v>
      </c>
      <c r="D847" s="5">
        <f>'Stocks Returns'!C843</f>
        <v>1.8784769886568409E-3</v>
      </c>
      <c r="E847" s="5">
        <f>'Stocks Returns'!D843</f>
        <v>1.0151615029663885E-2</v>
      </c>
      <c r="F847" s="5">
        <f>'Stocks Returns'!E843</f>
        <v>2.2422874341610166E-2</v>
      </c>
      <c r="G847" s="5">
        <f t="shared" si="52"/>
        <v>-1.8793201269380302E-2</v>
      </c>
      <c r="H847" s="5">
        <f t="shared" si="53"/>
        <v>-1.0361382767730375E-3</v>
      </c>
      <c r="I847" s="5">
        <f t="shared" si="54"/>
        <v>6.9605777953966556E-3</v>
      </c>
      <c r="J847" s="5">
        <f t="shared" si="55"/>
        <v>2.0341776791639735E-2</v>
      </c>
    </row>
    <row r="848" spans="1:10" ht="15" customHeight="1" x14ac:dyDescent="0.2">
      <c r="A848" s="3">
        <f>'2_CVaR_t3'!A848</f>
        <v>43476</v>
      </c>
      <c r="B848" s="5">
        <f>'2_CVaR_t3'!D848-1</f>
        <v>-1.9420766371519571E-3</v>
      </c>
      <c r="C848" s="5">
        <f>'Stocks Returns'!B844</f>
        <v>1.156284968295429E-2</v>
      </c>
      <c r="D848" s="5">
        <f>'Stocks Returns'!C844</f>
        <v>-4.398932717963433E-3</v>
      </c>
      <c r="E848" s="5">
        <f>'Stocks Returns'!D844</f>
        <v>6.6562255285824712E-3</v>
      </c>
      <c r="F848" s="5">
        <f>'Stocks Returns'!E844</f>
        <v>-2.2814247865763915E-2</v>
      </c>
      <c r="G848" s="5">
        <f t="shared" si="52"/>
        <v>1.3972442412467298E-2</v>
      </c>
      <c r="H848" s="5">
        <f t="shared" si="53"/>
        <v>-1.4756073445660253E-3</v>
      </c>
      <c r="I848" s="5">
        <f t="shared" si="54"/>
        <v>9.9128465259481872E-3</v>
      </c>
      <c r="J848" s="5">
        <f t="shared" si="55"/>
        <v>-2.0725241230494747E-2</v>
      </c>
    </row>
    <row r="849" spans="1:10" ht="15" customHeight="1" x14ac:dyDescent="0.2">
      <c r="A849" s="3">
        <f>'2_CVaR_t3'!A849</f>
        <v>43479</v>
      </c>
      <c r="B849" s="5">
        <f>'2_CVaR_t3'!D849-1</f>
        <v>-7.230731156405823E-3</v>
      </c>
      <c r="C849" s="5">
        <f>'Stocks Returns'!B845</f>
        <v>-4.4247787610619538E-3</v>
      </c>
      <c r="D849" s="5">
        <f>'Stocks Returns'!C845</f>
        <v>-6.9534984789222376E-3</v>
      </c>
      <c r="E849" s="5">
        <f>'Stocks Returns'!D845</f>
        <v>-3.746920783093477E-2</v>
      </c>
      <c r="F849" s="5">
        <f>'Stocks Returns'!E845</f>
        <v>-1.1748757342973315E-2</v>
      </c>
      <c r="G849" s="5">
        <f t="shared" si="52"/>
        <v>3.3182553554271035E-3</v>
      </c>
      <c r="H849" s="5">
        <f t="shared" si="53"/>
        <v>3.804724561839775E-3</v>
      </c>
      <c r="I849" s="5">
        <f t="shared" si="54"/>
        <v>-2.5559408330347259E-2</v>
      </c>
      <c r="J849" s="5">
        <f t="shared" si="55"/>
        <v>-4.0631985029245714E-3</v>
      </c>
    </row>
    <row r="850" spans="1:10" ht="15" customHeight="1" x14ac:dyDescent="0.2">
      <c r="A850" s="3">
        <f>'2_CVaR_t3'!A850</f>
        <v>43480</v>
      </c>
      <c r="B850" s="5">
        <f>'2_CVaR_t3'!D850-1</f>
        <v>1.9434427950431044E-3</v>
      </c>
      <c r="C850" s="5">
        <f>'Stocks Returns'!B846</f>
        <v>3.7037037037037646E-3</v>
      </c>
      <c r="D850" s="5">
        <f>'Stocks Returns'!C846</f>
        <v>1.7505470459520112E-3</v>
      </c>
      <c r="E850" s="5">
        <f>'Stocks Returns'!D846</f>
        <v>1.0371767241379448E-2</v>
      </c>
      <c r="F850" s="5">
        <f>'Stocks Returns'!E846</f>
        <v>6.4014631915867426E-3</v>
      </c>
      <c r="G850" s="5">
        <f t="shared" si="52"/>
        <v>2.1948725554376469E-3</v>
      </c>
      <c r="H850" s="5">
        <f t="shared" si="53"/>
        <v>-1.082345353049117E-3</v>
      </c>
      <c r="I850" s="5">
        <f t="shared" si="54"/>
        <v>7.2709880527212292E-3</v>
      </c>
      <c r="J850" s="5">
        <f t="shared" si="55"/>
        <v>4.3787411696334586E-3</v>
      </c>
    </row>
    <row r="851" spans="1:10" ht="15" customHeight="1" x14ac:dyDescent="0.2">
      <c r="A851" s="3">
        <f>'2_CVaR_t3'!A851</f>
        <v>43481</v>
      </c>
      <c r="B851" s="5">
        <f>'2_CVaR_t3'!D851-1</f>
        <v>1.1414972034118342E-4</v>
      </c>
      <c r="C851" s="5">
        <f>'Stocks Returns'!B847</f>
        <v>3.6900369003678435E-4</v>
      </c>
      <c r="D851" s="5">
        <f>'Stocks Returns'!C847</f>
        <v>0</v>
      </c>
      <c r="E851" s="5">
        <f>'Stocks Returns'!D847</f>
        <v>9.3320890547921032E-4</v>
      </c>
      <c r="F851" s="5">
        <f>'Stocks Returns'!E847</f>
        <v>-5.6035135544449943E-3</v>
      </c>
      <c r="G851" s="5">
        <f t="shared" si="52"/>
        <v>7.0495694922338768E-4</v>
      </c>
      <c r="H851" s="5">
        <f t="shared" si="53"/>
        <v>-1.2287910701352028E-4</v>
      </c>
      <c r="I851" s="5">
        <f t="shared" si="54"/>
        <v>8.2547822329374454E-4</v>
      </c>
      <c r="J851" s="5">
        <f t="shared" si="55"/>
        <v>-5.6904437501143785E-3</v>
      </c>
    </row>
    <row r="852" spans="1:10" ht="15" customHeight="1" x14ac:dyDescent="0.2">
      <c r="A852" s="3">
        <f>'2_CVaR_t3'!A852</f>
        <v>43482</v>
      </c>
      <c r="B852" s="5">
        <f>'2_CVaR_t3'!D852-1</f>
        <v>1.0101771011001848E-3</v>
      </c>
      <c r="C852" s="5">
        <f>'Stocks Returns'!B848</f>
        <v>7.0084839542605692E-3</v>
      </c>
      <c r="D852" s="5">
        <f>'Stocks Returns'!C848</f>
        <v>-4.3687199650499497E-4</v>
      </c>
      <c r="E852" s="5">
        <f>'Stocks Returns'!D848</f>
        <v>1.4251465103889194E-2</v>
      </c>
      <c r="F852" s="5">
        <f>'Stocks Returns'!E848</f>
        <v>2.1321961620469176E-2</v>
      </c>
      <c r="G852" s="5">
        <f t="shared" si="52"/>
        <v>6.4408218422774893E-3</v>
      </c>
      <c r="H852" s="5">
        <f t="shared" si="53"/>
        <v>-1.8871743280542623E-3</v>
      </c>
      <c r="I852" s="5">
        <f t="shared" si="54"/>
        <v>1.2677674416979539E-2</v>
      </c>
      <c r="J852" s="5">
        <f t="shared" si="55"/>
        <v>2.0286838648154375E-2</v>
      </c>
    </row>
    <row r="853" spans="1:10" ht="15" customHeight="1" x14ac:dyDescent="0.2">
      <c r="A853" s="3">
        <f>'2_CVaR_t3'!A853</f>
        <v>43483</v>
      </c>
      <c r="B853" s="5">
        <f>'2_CVaR_t3'!D853-1</f>
        <v>6.8739189387456712E-3</v>
      </c>
      <c r="C853" s="5">
        <f>'Stocks Returns'!B849</f>
        <v>1.5018315018314965E-2</v>
      </c>
      <c r="D853" s="5">
        <f>'Stocks Returns'!C849</f>
        <v>8.886946386946315E-3</v>
      </c>
      <c r="E853" s="5">
        <f>'Stocks Returns'!D849</f>
        <v>1.9566644780039333E-2</v>
      </c>
      <c r="F853" s="5">
        <f>'Stocks Returns'!E849</f>
        <v>1.2526096033403045E-2</v>
      </c>
      <c r="G853" s="5">
        <f t="shared" si="52"/>
        <v>8.5372540852166751E-3</v>
      </c>
      <c r="H853" s="5">
        <f t="shared" si="53"/>
        <v>-1.2502189413332501E-3</v>
      </c>
      <c r="I853" s="5">
        <f t="shared" si="54"/>
        <v>8.3987305531570428E-3</v>
      </c>
      <c r="J853" s="5">
        <f t="shared" si="55"/>
        <v>5.2858528002996934E-3</v>
      </c>
    </row>
    <row r="854" spans="1:10" ht="15" customHeight="1" x14ac:dyDescent="0.2">
      <c r="A854" s="3">
        <f>'2_CVaR_t3'!A854</f>
        <v>43486</v>
      </c>
      <c r="B854" s="5">
        <f>'2_CVaR_t3'!D854-1</f>
        <v>3.3619452249000759E-5</v>
      </c>
      <c r="C854" s="5">
        <f>'Stocks Returns'!B850</f>
        <v>0</v>
      </c>
      <c r="D854" s="5">
        <f>'Stocks Returns'!C850</f>
        <v>0</v>
      </c>
      <c r="E854" s="5">
        <f>'Stocks Returns'!D850</f>
        <v>0</v>
      </c>
      <c r="F854" s="5">
        <f>'Stocks Returns'!E850</f>
        <v>0</v>
      </c>
      <c r="G854" s="5">
        <f t="shared" si="52"/>
        <v>4.1716549628461653E-4</v>
      </c>
      <c r="H854" s="5">
        <f t="shared" si="53"/>
        <v>-3.5772302638354477E-6</v>
      </c>
      <c r="I854" s="5">
        <f t="shared" si="54"/>
        <v>2.403114536009206E-5</v>
      </c>
      <c r="J854" s="5">
        <f t="shared" si="55"/>
        <v>-1.7115738437369847E-6</v>
      </c>
    </row>
    <row r="855" spans="1:10" ht="15" customHeight="1" x14ac:dyDescent="0.2">
      <c r="A855" s="3">
        <f>'2_CVaR_t3'!A855</f>
        <v>43487</v>
      </c>
      <c r="B855" s="5">
        <f>'2_CVaR_t3'!D855-1</f>
        <v>-4.5840993644292727E-3</v>
      </c>
      <c r="C855" s="5">
        <f>'Stocks Returns'!B851</f>
        <v>-4.0057740887766147E-2</v>
      </c>
      <c r="D855" s="5">
        <f>'Stocks Returns'!C851</f>
        <v>-3.2490974729241229E-3</v>
      </c>
      <c r="E855" s="5">
        <f>'Stocks Returns'!D851</f>
        <v>-3.168469860896439E-2</v>
      </c>
      <c r="F855" s="5">
        <f>'Stocks Returns'!E851</f>
        <v>-3.166421207658332E-2</v>
      </c>
      <c r="G855" s="5">
        <f t="shared" si="52"/>
        <v>-3.4983751513002023E-2</v>
      </c>
      <c r="H855" s="5">
        <f t="shared" si="53"/>
        <v>3.5882626758039502E-3</v>
      </c>
      <c r="I855" s="5">
        <f t="shared" si="54"/>
        <v>-2.4105258984390462E-2</v>
      </c>
      <c r="J855" s="5">
        <f t="shared" si="55"/>
        <v>-2.6779368037756983E-2</v>
      </c>
    </row>
    <row r="856" spans="1:10" ht="15" customHeight="1" x14ac:dyDescent="0.2">
      <c r="A856" s="3">
        <f>'2_CVaR_t3'!A856</f>
        <v>43488</v>
      </c>
      <c r="B856" s="5">
        <f>'2_CVaR_t3'!D856-1</f>
        <v>-5.274818975818274E-3</v>
      </c>
      <c r="C856" s="5">
        <f>'Stocks Returns'!B852</f>
        <v>-1.5037593984963404E-3</v>
      </c>
      <c r="D856" s="5">
        <f>'Stocks Returns'!C852</f>
        <v>-7.5335023542196788E-3</v>
      </c>
      <c r="E856" s="5">
        <f>'Stocks Returns'!D852</f>
        <v>-1.0907156158552866E-2</v>
      </c>
      <c r="F856" s="5">
        <f>'Stocks Returns'!E852</f>
        <v>1.6730038022814142E-3</v>
      </c>
      <c r="G856" s="5">
        <f t="shared" si="52"/>
        <v>4.2667989332239404E-3</v>
      </c>
      <c r="H856" s="5">
        <f t="shared" si="53"/>
        <v>3.2712703101699624E-4</v>
      </c>
      <c r="I856" s="5">
        <f t="shared" si="54"/>
        <v>-2.1975765198665696E-3</v>
      </c>
      <c r="J856" s="5">
        <f t="shared" si="55"/>
        <v>7.2887801320960033E-3</v>
      </c>
    </row>
    <row r="857" spans="1:10" ht="15" customHeight="1" x14ac:dyDescent="0.2">
      <c r="A857" s="3">
        <f>'2_CVaR_t3'!A857</f>
        <v>43489</v>
      </c>
      <c r="B857" s="5">
        <f>'2_CVaR_t3'!D857-1</f>
        <v>7.6878874401942188E-3</v>
      </c>
      <c r="C857" s="5">
        <f>'Stocks Returns'!B853</f>
        <v>2.8614457831325435E-2</v>
      </c>
      <c r="D857" s="5">
        <f>'Stocks Returns'!C853</f>
        <v>5.0361287497262541E-3</v>
      </c>
      <c r="E857" s="5">
        <f>'Stocks Returns'!D853</f>
        <v>5.4868208714362598E-2</v>
      </c>
      <c r="F857" s="5">
        <f>'Stocks Returns'!E853</f>
        <v>3.9477679927117926E-3</v>
      </c>
      <c r="G857" s="5">
        <f t="shared" si="52"/>
        <v>2.1312535320388057E-2</v>
      </c>
      <c r="H857" s="5">
        <f t="shared" si="53"/>
        <v>-6.3068933593451153E-3</v>
      </c>
      <c r="I857" s="5">
        <f t="shared" si="54"/>
        <v>4.2368497389864652E-2</v>
      </c>
      <c r="J857" s="5">
        <f t="shared" si="55"/>
        <v>-4.1538317904967984E-3</v>
      </c>
    </row>
    <row r="858" spans="1:10" ht="15" customHeight="1" x14ac:dyDescent="0.2">
      <c r="A858" s="3">
        <f>'2_CVaR_t3'!A858</f>
        <v>43490</v>
      </c>
      <c r="B858" s="5">
        <f>'2_CVaR_t3'!D858-1</f>
        <v>6.5265197903170424E-3</v>
      </c>
      <c r="C858" s="5">
        <f>'Stocks Returns'!B854</f>
        <v>1.3177159590043841E-2</v>
      </c>
      <c r="D858" s="5">
        <f>'Stocks Returns'!C854</f>
        <v>7.0442992011618966E-3</v>
      </c>
      <c r="E858" s="5">
        <f>'Stocks Returns'!D854</f>
        <v>2.7919428862825058E-2</v>
      </c>
      <c r="F858" s="5">
        <f>'Stocks Returns'!E854</f>
        <v>1.3157894736842035E-2</v>
      </c>
      <c r="G858" s="5">
        <f t="shared" si="52"/>
        <v>7.0464397482919534E-3</v>
      </c>
      <c r="H858" s="5">
        <f t="shared" si="53"/>
        <v>-2.5782103166920121E-3</v>
      </c>
      <c r="I858" s="5">
        <f t="shared" si="54"/>
        <v>1.7319921370070726E-2</v>
      </c>
      <c r="J858" s="5">
        <f t="shared" si="55"/>
        <v>6.2852757195006707E-3</v>
      </c>
    </row>
    <row r="859" spans="1:10" ht="15" customHeight="1" x14ac:dyDescent="0.2">
      <c r="A859" s="3">
        <f>'2_CVaR_t3'!A859</f>
        <v>43493</v>
      </c>
      <c r="B859" s="5">
        <f>'2_CVaR_t3'!D859-1</f>
        <v>-1.1576739242883605E-2</v>
      </c>
      <c r="C859" s="5">
        <f>'Stocks Returns'!B855</f>
        <v>3.9739884393064084E-3</v>
      </c>
      <c r="D859" s="5">
        <f>'Stocks Returns'!C855</f>
        <v>-1.9326458498593602E-2</v>
      </c>
      <c r="E859" s="5">
        <f>'Stocks Returns'!D855</f>
        <v>-4.7128860225721381E-3</v>
      </c>
      <c r="F859" s="5">
        <f>'Stocks Returns'!E855</f>
        <v>-2.4481265860576196E-2</v>
      </c>
      <c r="G859" s="5">
        <f t="shared" si="52"/>
        <v>1.6099834727051333E-2</v>
      </c>
      <c r="H859" s="5">
        <f t="shared" si="53"/>
        <v>-2.1298249897005739E-3</v>
      </c>
      <c r="I859" s="5">
        <f t="shared" si="54"/>
        <v>1.4307754923949579E-2</v>
      </c>
      <c r="J859" s="5">
        <f t="shared" si="55"/>
        <v>-1.2196680737033595E-2</v>
      </c>
    </row>
    <row r="860" spans="1:10" ht="15" customHeight="1" x14ac:dyDescent="0.2">
      <c r="A860" s="3">
        <f>'2_CVaR_t3'!A860</f>
        <v>43494</v>
      </c>
      <c r="B860" s="5">
        <f>'2_CVaR_t3'!D860-1</f>
        <v>-5.0038485192588356E-3</v>
      </c>
      <c r="C860" s="5">
        <f>'Stocks Returns'!B856</f>
        <v>-1.4033825116948617E-2</v>
      </c>
      <c r="D860" s="5">
        <f>'Stocks Returns'!C856</f>
        <v>-7.2799470549306244E-3</v>
      </c>
      <c r="E860" s="5">
        <f>'Stocks Returns'!D856</f>
        <v>-9.4704049844237526E-3</v>
      </c>
      <c r="F860" s="5">
        <f>'Stocks Returns'!E856</f>
        <v>-7.6511094108644429E-4</v>
      </c>
      <c r="G860" s="5">
        <f t="shared" si="52"/>
        <v>-8.5365319498180246E-3</v>
      </c>
      <c r="H860" s="5">
        <f t="shared" si="53"/>
        <v>1.7925210069033668E-4</v>
      </c>
      <c r="I860" s="5">
        <f t="shared" si="54"/>
        <v>-1.20418115980548E-3</v>
      </c>
      <c r="J860" s="5">
        <f t="shared" si="55"/>
        <v>4.5639194308352846E-3</v>
      </c>
    </row>
    <row r="861" spans="1:10" ht="15" customHeight="1" x14ac:dyDescent="0.2">
      <c r="A861" s="3">
        <f>'2_CVaR_t3'!A861</f>
        <v>43495</v>
      </c>
      <c r="B861" s="5">
        <f>'2_CVaR_t3'!D861-1</f>
        <v>1.228392371080167E-2</v>
      </c>
      <c r="C861" s="5">
        <f>'Stocks Returns'!B857</f>
        <v>-2.4087591240875894E-2</v>
      </c>
      <c r="D861" s="5">
        <f>'Stocks Returns'!C857</f>
        <v>1.9259259259259309E-2</v>
      </c>
      <c r="E861" s="5">
        <f>'Stocks Returns'!D857</f>
        <v>1.258019876714056E-2</v>
      </c>
      <c r="F861" s="5">
        <f>'Stocks Returns'!E857</f>
        <v>5.9724349157732615E-3</v>
      </c>
      <c r="G861" s="5">
        <f t="shared" si="52"/>
        <v>-3.6024471466003148E-2</v>
      </c>
      <c r="H861" s="5">
        <f t="shared" si="53"/>
        <v>1.1074214628312741E-3</v>
      </c>
      <c r="I861" s="5">
        <f t="shared" si="54"/>
        <v>-7.4394445385560642E-3</v>
      </c>
      <c r="J861" s="5">
        <f t="shared" si="55"/>
        <v>-6.9927756081013571E-3</v>
      </c>
    </row>
    <row r="862" spans="1:10" ht="15" customHeight="1" x14ac:dyDescent="0.2">
      <c r="A862" s="3">
        <f>'2_CVaR_t3'!A862</f>
        <v>43496</v>
      </c>
      <c r="B862" s="5">
        <f>'2_CVaR_t3'!D862-1</f>
        <v>-1.1006651981204096E-2</v>
      </c>
      <c r="C862" s="5">
        <f>'Stocks Returns'!B858</f>
        <v>6.1331338818249925E-2</v>
      </c>
      <c r="D862" s="5">
        <f>'Stocks Returns'!C858</f>
        <v>-1.8822674418604635E-2</v>
      </c>
      <c r="E862" s="5">
        <f>'Stocks Returns'!D858</f>
        <v>-1.4908684308608811E-3</v>
      </c>
      <c r="F862" s="5">
        <f>'Stocks Returns'!E858</f>
        <v>3.044603440401894E-2</v>
      </c>
      <c r="G862" s="5">
        <f t="shared" si="52"/>
        <v>7.2882270071450622E-2</v>
      </c>
      <c r="H862" s="5">
        <f t="shared" si="53"/>
        <v>-2.4705988857461648E-3</v>
      </c>
      <c r="I862" s="5">
        <f t="shared" si="54"/>
        <v>1.6597008460121493E-2</v>
      </c>
      <c r="J862" s="5">
        <f t="shared" si="55"/>
        <v>4.2127342624210452E-2</v>
      </c>
    </row>
    <row r="863" spans="1:10" ht="15" customHeight="1" x14ac:dyDescent="0.2">
      <c r="A863" s="3">
        <f>'2_CVaR_t3'!A863</f>
        <v>43497</v>
      </c>
      <c r="B863" s="5">
        <f>'2_CVaR_t3'!D863-1</f>
        <v>2.3714318728508488E-2</v>
      </c>
      <c r="C863" s="5">
        <f>'Stocks Returns'!B859</f>
        <v>6.3424947145878097E-3</v>
      </c>
      <c r="D863" s="5">
        <f>'Stocks Returns'!C859</f>
        <v>3.8071253981186715E-2</v>
      </c>
      <c r="E863" s="5">
        <f>'Stocks Returns'!D859</f>
        <v>1.8663680477790212E-2</v>
      </c>
      <c r="F863" s="5">
        <f>'Stocks Returns'!E859</f>
        <v>1.4625498596543274E-2</v>
      </c>
      <c r="G863" s="5">
        <f t="shared" si="52"/>
        <v>-1.7121578605679113E-2</v>
      </c>
      <c r="H863" s="5">
        <f t="shared" si="53"/>
        <v>2.985813330715216E-3</v>
      </c>
      <c r="I863" s="5">
        <f t="shared" si="54"/>
        <v>-2.0058120076118666E-2</v>
      </c>
      <c r="J863" s="5">
        <f t="shared" si="55"/>
        <v>-1.0435567726751895E-2</v>
      </c>
    </row>
    <row r="864" spans="1:10" ht="15" customHeight="1" x14ac:dyDescent="0.2">
      <c r="A864" s="3">
        <f>'2_CVaR_t3'!A864</f>
        <v>43500</v>
      </c>
      <c r="B864" s="5">
        <f>'2_CVaR_t3'!D864-1</f>
        <v>6.3660249491885867E-3</v>
      </c>
      <c r="C864" s="5">
        <f>'Stocks Returns'!B860</f>
        <v>-9.4537815126050084E-3</v>
      </c>
      <c r="D864" s="5">
        <f>'Stocks Returns'!C860</f>
        <v>9.6325365679628128E-3</v>
      </c>
      <c r="E864" s="5">
        <f>'Stocks Returns'!D860</f>
        <v>8.6722853304017633E-3</v>
      </c>
      <c r="F864" s="5">
        <f>'Stocks Returns'!E860</f>
        <v>1.8200349446709341E-2</v>
      </c>
      <c r="G864" s="5">
        <f t="shared" si="52"/>
        <v>-1.5422647365794335E-2</v>
      </c>
      <c r="H864" s="5">
        <f t="shared" si="53"/>
        <v>2.4779275248244456E-4</v>
      </c>
      <c r="I864" s="5">
        <f t="shared" si="54"/>
        <v>-1.6646240848879265E-3</v>
      </c>
      <c r="J864" s="5">
        <f t="shared" si="55"/>
        <v>1.1497569044029448E-2</v>
      </c>
    </row>
    <row r="865" spans="1:10" ht="15" customHeight="1" x14ac:dyDescent="0.2">
      <c r="A865" s="3">
        <f>'2_CVaR_t3'!A865</f>
        <v>43501</v>
      </c>
      <c r="B865" s="5">
        <f>'2_CVaR_t3'!D865-1</f>
        <v>4.9430706782982448E-3</v>
      </c>
      <c r="C865" s="5">
        <f>'Stocks Returns'!B861</f>
        <v>2.6511134676564074E-2</v>
      </c>
      <c r="D865" s="5">
        <f>'Stocks Returns'!C861</f>
        <v>7.2791519434629581E-3</v>
      </c>
      <c r="E865" s="5">
        <f>'Stocks Returns'!D861</f>
        <v>7.9922499394526891E-3</v>
      </c>
      <c r="F865" s="5">
        <f>'Stocks Returns'!E861</f>
        <v>-9.581009581009603E-3</v>
      </c>
      <c r="G865" s="5">
        <f t="shared" si="52"/>
        <v>2.1977273354775218E-2</v>
      </c>
      <c r="H865" s="5">
        <f t="shared" si="53"/>
        <v>2.4492293964383308E-6</v>
      </c>
      <c r="I865" s="5">
        <f t="shared" si="54"/>
        <v>-1.6453452337264474E-5</v>
      </c>
      <c r="J865" s="5">
        <f t="shared" si="55"/>
        <v>-1.4777993408575836E-2</v>
      </c>
    </row>
    <row r="866" spans="1:10" ht="15" customHeight="1" x14ac:dyDescent="0.2">
      <c r="A866" s="3">
        <f>'2_CVaR_t3'!A866</f>
        <v>43502</v>
      </c>
      <c r="B866" s="5">
        <f>'2_CVaR_t3'!D866-1</f>
        <v>2.0963707219576744E-3</v>
      </c>
      <c r="C866" s="5">
        <f>'Stocks Returns'!B862</f>
        <v>2.7548209366392573E-3</v>
      </c>
      <c r="D866" s="5">
        <f>'Stocks Returns'!C862</f>
        <v>-7.2967094646740893E-3</v>
      </c>
      <c r="E866" s="5">
        <f>'Stocks Returns'!D862</f>
        <v>7.292167227294577E-2</v>
      </c>
      <c r="F866" s="5">
        <f>'Stocks Returns'!E862</f>
        <v>-2.1657522379440186E-3</v>
      </c>
      <c r="G866" s="5">
        <f t="shared" si="52"/>
        <v>1.091766794290008E-3</v>
      </c>
      <c r="H866" s="5">
        <f t="shared" si="53"/>
        <v>-1.0356157531755974E-2</v>
      </c>
      <c r="I866" s="5">
        <f t="shared" si="54"/>
        <v>6.957067582299703E-2</v>
      </c>
      <c r="J866" s="5">
        <f t="shared" si="55"/>
        <v>-4.3503054257316813E-3</v>
      </c>
    </row>
    <row r="867" spans="1:10" ht="15" customHeight="1" x14ac:dyDescent="0.2">
      <c r="A867" s="3">
        <f>'2_CVaR_t3'!A867</f>
        <v>43503</v>
      </c>
      <c r="B867" s="5">
        <f>'2_CVaR_t3'!D867-1</f>
        <v>-6.5727457306699044E-3</v>
      </c>
      <c r="C867" s="5">
        <f>'Stocks Returns'!B863</f>
        <v>-1.6483516483516536E-2</v>
      </c>
      <c r="D867" s="5">
        <f>'Stocks Returns'!C863</f>
        <v>-9.329281221287844E-3</v>
      </c>
      <c r="E867" s="5">
        <f>'Stocks Returns'!D863</f>
        <v>-1.3884223491210546E-2</v>
      </c>
      <c r="F867" s="5">
        <f>'Stocks Returns'!E863</f>
        <v>-2.3585588192736151E-2</v>
      </c>
      <c r="G867" s="5">
        <f t="shared" si="52"/>
        <v>-9.4040399295173237E-3</v>
      </c>
      <c r="H867" s="5">
        <f t="shared" si="53"/>
        <v>4.5416676875189785E-4</v>
      </c>
      <c r="I867" s="5">
        <f t="shared" si="54"/>
        <v>-3.0510050606632391E-3</v>
      </c>
      <c r="J867" s="5">
        <f t="shared" si="55"/>
        <v>-1.6596321721891873E-2</v>
      </c>
    </row>
    <row r="868" spans="1:10" ht="15" customHeight="1" x14ac:dyDescent="0.2">
      <c r="A868" s="3">
        <f>'2_CVaR_t3'!A868</f>
        <v>43504</v>
      </c>
      <c r="B868" s="5">
        <f>'2_CVaR_t3'!D868-1</f>
        <v>2.5543384242854295E-4</v>
      </c>
      <c r="C868" s="5">
        <f>'Stocks Returns'!B864</f>
        <v>1.9203910614525199E-2</v>
      </c>
      <c r="D868" s="5">
        <f>'Stocks Returns'!C864</f>
        <v>1.4981807804808067E-3</v>
      </c>
      <c r="E868" s="5">
        <f>'Stocks Returns'!D864</f>
        <v>-7.4940388327466856E-3</v>
      </c>
      <c r="F868" s="5">
        <f>'Stocks Returns'!E864</f>
        <v>-1.8079430942501418E-2</v>
      </c>
      <c r="G868" s="5">
        <f t="shared" si="52"/>
        <v>1.9397383289790127E-2</v>
      </c>
      <c r="H868" s="5">
        <f t="shared" si="53"/>
        <v>1.1659957650272548E-3</v>
      </c>
      <c r="I868" s="5">
        <f t="shared" si="54"/>
        <v>-7.8329354426065843E-3</v>
      </c>
      <c r="J868" s="5">
        <f t="shared" si="55"/>
        <v>-1.8315870613991113E-2</v>
      </c>
    </row>
    <row r="869" spans="1:10" ht="15" customHeight="1" x14ac:dyDescent="0.2">
      <c r="A869" s="3">
        <f>'2_CVaR_t3'!A869</f>
        <v>43507</v>
      </c>
      <c r="B869" s="5">
        <f>'2_CVaR_t3'!D869-1</f>
        <v>3.2982393026914636E-3</v>
      </c>
      <c r="C869" s="5">
        <f>'Stocks Returns'!B865</f>
        <v>-1.8842069201781442E-2</v>
      </c>
      <c r="D869" s="5">
        <f>'Stocks Returns'!C865</f>
        <v>2.9918791850691573E-3</v>
      </c>
      <c r="E869" s="5">
        <f>'Stocks Returns'!D865</f>
        <v>1.7732524882736467E-2</v>
      </c>
      <c r="F869" s="5">
        <f>'Stocks Returns'!E865</f>
        <v>7.2441895562931347E-3</v>
      </c>
      <c r="G869" s="5">
        <f t="shared" si="52"/>
        <v>-2.1717169925516405E-2</v>
      </c>
      <c r="H869" s="5">
        <f t="shared" si="53"/>
        <v>-1.8480817337008489E-3</v>
      </c>
      <c r="I869" s="5">
        <f t="shared" si="54"/>
        <v>1.2415057881791978E-2</v>
      </c>
      <c r="J869" s="5">
        <f t="shared" si="55"/>
        <v>3.7877967671714921E-3</v>
      </c>
    </row>
    <row r="870" spans="1:10" ht="15" customHeight="1" x14ac:dyDescent="0.2">
      <c r="A870" s="3">
        <f>'2_CVaR_t3'!A870</f>
        <v>43508</v>
      </c>
      <c r="B870" s="5">
        <f>'2_CVaR_t3'!D870-1</f>
        <v>7.4067022227677359E-3</v>
      </c>
      <c r="C870" s="5">
        <f>'Stocks Returns'!B866</f>
        <v>-1.7807262569832449E-2</v>
      </c>
      <c r="D870" s="5">
        <f>'Stocks Returns'!C866</f>
        <v>8.4517045454546302E-3</v>
      </c>
      <c r="E870" s="5">
        <f>'Stocks Returns'!D866</f>
        <v>2.8664568345323937E-2</v>
      </c>
      <c r="F870" s="5">
        <f>'Stocks Returns'!E866</f>
        <v>1.0638297872340496E-2</v>
      </c>
      <c r="G870" s="5">
        <f t="shared" si="52"/>
        <v>-2.4825618651809777E-2</v>
      </c>
      <c r="H870" s="5">
        <f t="shared" si="53"/>
        <v>-2.4747546370554162E-3</v>
      </c>
      <c r="I870" s="5">
        <f t="shared" si="54"/>
        <v>1.6624925998672904E-2</v>
      </c>
      <c r="J870" s="5">
        <f t="shared" si="55"/>
        <v>2.8342534962416937E-3</v>
      </c>
    </row>
    <row r="871" spans="1:10" ht="15" customHeight="1" x14ac:dyDescent="0.2">
      <c r="A871" s="3">
        <f>'2_CVaR_t3'!A871</f>
        <v>43509</v>
      </c>
      <c r="B871" s="5">
        <f>'2_CVaR_t3'!D871-1</f>
        <v>5.855946332800066E-3</v>
      </c>
      <c r="C871" s="5">
        <f>'Stocks Returns'!B867</f>
        <v>6.7543547813722071E-3</v>
      </c>
      <c r="D871" s="5">
        <f>'Stocks Returns'!C867</f>
        <v>1.0564124234101024E-2</v>
      </c>
      <c r="E871" s="5">
        <f>'Stocks Returns'!D867</f>
        <v>-3.4968855862748116E-3</v>
      </c>
      <c r="F871" s="5">
        <f>'Stocks Returns'!E867</f>
        <v>4.892512972572316E-3</v>
      </c>
      <c r="G871" s="5">
        <f t="shared" si="52"/>
        <v>1.2998871353930254E-3</v>
      </c>
      <c r="H871" s="5">
        <f t="shared" si="53"/>
        <v>1.9350383552783918E-3</v>
      </c>
      <c r="I871" s="5">
        <f t="shared" si="54"/>
        <v>-1.2999215752302257E-2</v>
      </c>
      <c r="J871" s="5">
        <f t="shared" si="55"/>
        <v>-1.2704927870925446E-3</v>
      </c>
    </row>
    <row r="872" spans="1:10" ht="15" customHeight="1" x14ac:dyDescent="0.2">
      <c r="A872" s="3">
        <f>'2_CVaR_t3'!A872</f>
        <v>43510</v>
      </c>
      <c r="B872" s="5">
        <f>'2_CVaR_t3'!D872-1</f>
        <v>-1.8579178354947157E-3</v>
      </c>
      <c r="C872" s="5">
        <f>'Stocks Returns'!B868</f>
        <v>1.5889830508474478E-2</v>
      </c>
      <c r="D872" s="5">
        <f>'Stocks Returns'!C868</f>
        <v>-2.2998118335773032E-3</v>
      </c>
      <c r="E872" s="5">
        <f>'Stocks Returns'!D868</f>
        <v>-6.4700076762803649E-3</v>
      </c>
      <c r="F872" s="5">
        <f>'Stocks Returns'!E868</f>
        <v>1.9474771318973128E-2</v>
      </c>
      <c r="G872" s="5">
        <f t="shared" si="52"/>
        <v>1.8214551739158636E-2</v>
      </c>
      <c r="H872" s="5">
        <f t="shared" si="53"/>
        <v>4.9883615800361356E-4</v>
      </c>
      <c r="I872" s="5">
        <f t="shared" si="54"/>
        <v>-3.351085432105297E-3</v>
      </c>
      <c r="J872" s="5">
        <f t="shared" si="55"/>
        <v>2.1474719550965672E-2</v>
      </c>
    </row>
    <row r="873" spans="1:10" ht="15" customHeight="1" x14ac:dyDescent="0.2">
      <c r="A873" s="3">
        <f>'2_CVaR_t3'!A873</f>
        <v>43511</v>
      </c>
      <c r="B873" s="5">
        <f>'2_CVaR_t3'!D873-1</f>
        <v>7.5962314792401564E-3</v>
      </c>
      <c r="C873" s="5">
        <f>'Stocks Returns'!B869</f>
        <v>1.8421967327076905E-2</v>
      </c>
      <c r="D873" s="5">
        <f>'Stocks Returns'!C869</f>
        <v>1.2224084939927327E-2</v>
      </c>
      <c r="E873" s="5">
        <f>'Stocks Returns'!D869</f>
        <v>5.5187637969094094E-3</v>
      </c>
      <c r="F873" s="5">
        <f>'Stocks Returns'!E869</f>
        <v>1.5629522431259257E-2</v>
      </c>
      <c r="G873" s="5">
        <f t="shared" si="52"/>
        <v>1.1212476963812583E-2</v>
      </c>
      <c r="H873" s="5">
        <f t="shared" si="53"/>
        <v>1.016846908273885E-3</v>
      </c>
      <c r="I873" s="5">
        <f t="shared" si="54"/>
        <v>-6.8309820896624244E-3</v>
      </c>
      <c r="J873" s="5">
        <f t="shared" si="55"/>
        <v>7.6249146842086672E-3</v>
      </c>
    </row>
    <row r="874" spans="1:10" ht="15" customHeight="1" x14ac:dyDescent="0.2">
      <c r="A874" s="3">
        <f>'2_CVaR_t3'!A874</f>
        <v>43514</v>
      </c>
      <c r="B874" s="5">
        <f>'2_CVaR_t3'!D874-1</f>
        <v>3.3619452249000759E-5</v>
      </c>
      <c r="C874" s="5">
        <f>'Stocks Returns'!B870</f>
        <v>0</v>
      </c>
      <c r="D874" s="5">
        <f>'Stocks Returns'!C870</f>
        <v>0</v>
      </c>
      <c r="E874" s="5">
        <f>'Stocks Returns'!D870</f>
        <v>0</v>
      </c>
      <c r="F874" s="5">
        <f>'Stocks Returns'!E870</f>
        <v>0</v>
      </c>
      <c r="G874" s="5">
        <f t="shared" si="52"/>
        <v>4.1716549628461653E-4</v>
      </c>
      <c r="H874" s="5">
        <f t="shared" si="53"/>
        <v>-3.5772302638354477E-6</v>
      </c>
      <c r="I874" s="5">
        <f t="shared" si="54"/>
        <v>2.403114536009206E-5</v>
      </c>
      <c r="J874" s="5">
        <f t="shared" si="55"/>
        <v>-1.7115738437369847E-6</v>
      </c>
    </row>
    <row r="875" spans="1:10" ht="15" customHeight="1" x14ac:dyDescent="0.2">
      <c r="A875" s="3">
        <f>'2_CVaR_t3'!A875</f>
        <v>43515</v>
      </c>
      <c r="B875" s="5">
        <f>'2_CVaR_t3'!D875-1</f>
        <v>-2.2349648914515852E-3</v>
      </c>
      <c r="C875" s="5">
        <f>'Stocks Returns'!B871</f>
        <v>-8.1911262798635143E-3</v>
      </c>
      <c r="D875" s="5">
        <f>'Stocks Returns'!C871</f>
        <v>-3.2433924504865486E-3</v>
      </c>
      <c r="E875" s="5">
        <f>'Stocks Returns'!D871</f>
        <v>-4.5005488474203492E-3</v>
      </c>
      <c r="F875" s="5">
        <f>'Stocks Returns'!E871</f>
        <v>-9.8318609290397596E-3</v>
      </c>
      <c r="G875" s="5">
        <f t="shared" si="52"/>
        <v>-5.4861649775776369E-3</v>
      </c>
      <c r="H875" s="5">
        <f t="shared" si="53"/>
        <v>1.1383335865616708E-4</v>
      </c>
      <c r="I875" s="5">
        <f t="shared" si="54"/>
        <v>-7.6471062443989133E-4</v>
      </c>
      <c r="J875" s="5">
        <f t="shared" si="55"/>
        <v>-7.4329145161982262E-3</v>
      </c>
    </row>
    <row r="876" spans="1:10" ht="15" customHeight="1" x14ac:dyDescent="0.2">
      <c r="A876" s="3">
        <f>'2_CVaR_t3'!A876</f>
        <v>43516</v>
      </c>
      <c r="B876" s="5">
        <f>'2_CVaR_t3'!D876-1</f>
        <v>2.0793915764882875E-4</v>
      </c>
      <c r="C876" s="5">
        <f>'Stocks Returns'!B872</f>
        <v>1.0323468685478066E-3</v>
      </c>
      <c r="D876" s="5">
        <f>'Stocks Returns'!C872</f>
        <v>2.0077540847409647E-3</v>
      </c>
      <c r="E876" s="5">
        <f>'Stocks Returns'!D872</f>
        <v>-1.1467637005182385E-2</v>
      </c>
      <c r="F876" s="5">
        <f>'Stocks Returns'!E872</f>
        <v>1.6693049359620238E-2</v>
      </c>
      <c r="G876" s="5">
        <f t="shared" si="52"/>
        <v>1.2737164364048496E-3</v>
      </c>
      <c r="H876" s="5">
        <f t="shared" si="53"/>
        <v>1.7459302535239847E-3</v>
      </c>
      <c r="I876" s="5">
        <f t="shared" si="54"/>
        <v>-1.1728823871693213E-2</v>
      </c>
      <c r="J876" s="5">
        <f t="shared" si="55"/>
        <v>1.6506869443584701E-2</v>
      </c>
    </row>
    <row r="877" spans="1:10" ht="15" customHeight="1" x14ac:dyDescent="0.2">
      <c r="A877" s="3">
        <f>'2_CVaR_t3'!A877</f>
        <v>43517</v>
      </c>
      <c r="B877" s="5">
        <f>'2_CVaR_t3'!D877-1</f>
        <v>-3.516012484853781E-3</v>
      </c>
      <c r="C877" s="5">
        <f>'Stocks Returns'!B873</f>
        <v>-3.0938466827088451E-3</v>
      </c>
      <c r="D877" s="5">
        <f>'Stocks Returns'!C873</f>
        <v>-5.0438748013541534E-3</v>
      </c>
      <c r="E877" s="5">
        <f>'Stocks Returns'!D873</f>
        <v>-7.2504182933631478E-3</v>
      </c>
      <c r="F877" s="5">
        <f>'Stocks Returns'!E873</f>
        <v>-5.803255484784331E-3</v>
      </c>
      <c r="G877" s="5">
        <f t="shared" si="52"/>
        <v>9.0301073955676315E-4</v>
      </c>
      <c r="H877" s="5">
        <f t="shared" si="53"/>
        <v>2.1116391365898213E-4</v>
      </c>
      <c r="I877" s="5">
        <f t="shared" si="54"/>
        <v>-1.4185585858112592E-3</v>
      </c>
      <c r="J877" s="5">
        <f t="shared" si="55"/>
        <v>-2.0486807723097732E-3</v>
      </c>
    </row>
    <row r="878" spans="1:10" ht="15" customHeight="1" x14ac:dyDescent="0.2">
      <c r="A878" s="3">
        <f>'2_CVaR_t3'!A878</f>
        <v>43518</v>
      </c>
      <c r="B878" s="5">
        <f>'2_CVaR_t3'!D878-1</f>
        <v>7.600530622369428E-3</v>
      </c>
      <c r="C878" s="5">
        <f>'Stocks Returns'!B874</f>
        <v>7.2413793103449642E-3</v>
      </c>
      <c r="D878" s="5">
        <f>'Stocks Returns'!C874</f>
        <v>1.2986111111111143E-2</v>
      </c>
      <c r="E878" s="5">
        <f>'Stocks Returns'!D874</f>
        <v>4.4943820224729869E-4</v>
      </c>
      <c r="F878" s="5">
        <f>'Stocks Returns'!E874</f>
        <v>-3.8439635535306715E-3</v>
      </c>
      <c r="G878" s="5">
        <f t="shared" si="52"/>
        <v>2.755339674156889E-5</v>
      </c>
      <c r="H878" s="5">
        <f t="shared" si="53"/>
        <v>1.7725040972614604E-3</v>
      </c>
      <c r="I878" s="5">
        <f t="shared" si="54"/>
        <v>-1.1907341846373324E-2</v>
      </c>
      <c r="J878" s="5">
        <f t="shared" si="55"/>
        <v>-1.1853120733498687E-2</v>
      </c>
    </row>
    <row r="879" spans="1:10" ht="15" customHeight="1" x14ac:dyDescent="0.2">
      <c r="A879" s="3">
        <f>'2_CVaR_t3'!A879</f>
        <v>43521</v>
      </c>
      <c r="B879" s="5">
        <f>'2_CVaR_t3'!D879-1</f>
        <v>1.5349563683240142E-3</v>
      </c>
      <c r="C879" s="5">
        <f>'Stocks Returns'!B875</f>
        <v>0</v>
      </c>
      <c r="D879" s="5">
        <f>'Stocks Returns'!C875</f>
        <v>1.3025296496880223E-3</v>
      </c>
      <c r="E879" s="5">
        <f>'Stocks Returns'!D875</f>
        <v>8.6477987421382796E-3</v>
      </c>
      <c r="F879" s="5">
        <f>'Stocks Returns'!E875</f>
        <v>-1.0290124339002449E-2</v>
      </c>
      <c r="G879" s="5">
        <f t="shared" si="52"/>
        <v>-1.0968854622036212E-3</v>
      </c>
      <c r="H879" s="5">
        <f t="shared" si="53"/>
        <v>-9.2520895448685008E-4</v>
      </c>
      <c r="I879" s="5">
        <f t="shared" si="54"/>
        <v>6.2153759291281706E-3</v>
      </c>
      <c r="J879" s="5">
        <f t="shared" si="55"/>
        <v>-1.1880578455431856E-2</v>
      </c>
    </row>
    <row r="880" spans="1:10" ht="15" customHeight="1" x14ac:dyDescent="0.2">
      <c r="A880" s="3">
        <f>'2_CVaR_t3'!A880</f>
        <v>43522</v>
      </c>
      <c r="B880" s="5">
        <f>'2_CVaR_t3'!D880-1</f>
        <v>3.2025612295216721E-3</v>
      </c>
      <c r="C880" s="5">
        <f>'Stocks Returns'!B876</f>
        <v>-2.8072577884286187E-2</v>
      </c>
      <c r="D880" s="5">
        <f>'Stocks Returns'!C876</f>
        <v>6.7095714090099623E-3</v>
      </c>
      <c r="E880" s="5">
        <f>'Stocks Returns'!D876</f>
        <v>-8.3509631444159682E-3</v>
      </c>
      <c r="F880" s="5">
        <f>'Stocks Returns'!E876</f>
        <v>-4.7653429602887432E-3</v>
      </c>
      <c r="G880" s="5">
        <f t="shared" si="52"/>
        <v>-3.0851190286953455E-2</v>
      </c>
      <c r="H880" s="5">
        <f t="shared" si="53"/>
        <v>2.0113531413371013E-3</v>
      </c>
      <c r="I880" s="5">
        <f t="shared" si="54"/>
        <v>-1.3511883817184094E-2</v>
      </c>
      <c r="J880" s="5">
        <f t="shared" si="55"/>
        <v>-8.1204874395807234E-3</v>
      </c>
    </row>
    <row r="881" spans="1:10" ht="15" customHeight="1" x14ac:dyDescent="0.2">
      <c r="A881" s="3">
        <f>'2_CVaR_t3'!A881</f>
        <v>43523</v>
      </c>
      <c r="B881" s="5">
        <f>'2_CVaR_t3'!D881-1</f>
        <v>-1.1849231722013132E-3</v>
      </c>
      <c r="C881" s="5">
        <f>'Stocks Returns'!B877</f>
        <v>8.8059175766115327E-3</v>
      </c>
      <c r="D881" s="5">
        <f>'Stocks Returns'!C877</f>
        <v>1.224156692056555E-3</v>
      </c>
      <c r="E881" s="5">
        <f>'Stocks Returns'!D877</f>
        <v>-2.2344486862789226E-2</v>
      </c>
      <c r="F881" s="5">
        <f>'Stocks Returns'!E877</f>
        <v>4.3528728961113039E-3</v>
      </c>
      <c r="G881" s="5">
        <f t="shared" si="52"/>
        <v>1.0451944901812631E-2</v>
      </c>
      <c r="H881" s="5">
        <f t="shared" si="53"/>
        <v>3.0257941399557094E-3</v>
      </c>
      <c r="I881" s="5">
        <f t="shared" si="54"/>
        <v>-2.0326703468201E-2</v>
      </c>
      <c r="J881" s="5">
        <f t="shared" si="55"/>
        <v>5.6406457056126565E-3</v>
      </c>
    </row>
    <row r="882" spans="1:10" ht="15" customHeight="1" x14ac:dyDescent="0.2">
      <c r="A882" s="3">
        <f>'2_CVaR_t3'!A882</f>
        <v>43524</v>
      </c>
      <c r="B882" s="5">
        <f>'2_CVaR_t3'!D882-1</f>
        <v>3.3793190650635019E-3</v>
      </c>
      <c r="C882" s="5">
        <f>'Stocks Returns'!B878</f>
        <v>9.0782122905026519E-3</v>
      </c>
      <c r="D882" s="5">
        <f>'Stocks Returns'!C878</f>
        <v>6.113299823393703E-3</v>
      </c>
      <c r="E882" s="5">
        <f>'Stocks Returns'!D878</f>
        <v>-2.297002411852378E-3</v>
      </c>
      <c r="F882" s="5">
        <f>'Stocks Returns'!E878</f>
        <v>-1.9791967639410601E-2</v>
      </c>
      <c r="G882" s="5">
        <f t="shared" si="52"/>
        <v>6.1213451820082195E-3</v>
      </c>
      <c r="H882" s="5">
        <f t="shared" si="53"/>
        <v>1.1532229774504502E-3</v>
      </c>
      <c r="I882" s="5">
        <f t="shared" si="54"/>
        <v>-7.7471303106206547E-3</v>
      </c>
      <c r="J882" s="5">
        <f t="shared" si="55"/>
        <v>-2.3334160535386311E-2</v>
      </c>
    </row>
    <row r="883" spans="1:10" ht="15" customHeight="1" x14ac:dyDescent="0.2">
      <c r="A883" s="3">
        <f>'2_CVaR_t3'!A883</f>
        <v>43525</v>
      </c>
      <c r="B883" s="5">
        <f>'2_CVaR_t3'!D883-1</f>
        <v>7.0754573605191773E-3</v>
      </c>
      <c r="C883" s="5">
        <f>'Stocks Returns'!B879</f>
        <v>6.2283737024222408E-3</v>
      </c>
      <c r="D883" s="5">
        <f>'Stocks Returns'!C879</f>
        <v>9.1142317040238119E-3</v>
      </c>
      <c r="E883" s="5">
        <f>'Stocks Returns'!D879</f>
        <v>2.0375273397029936E-2</v>
      </c>
      <c r="F883" s="5">
        <f>'Stocks Returns'!E879</f>
        <v>1.5917464996315633E-2</v>
      </c>
      <c r="G883" s="5">
        <f t="shared" si="52"/>
        <v>-4.5593237664642763E-4</v>
      </c>
      <c r="H883" s="5">
        <f t="shared" si="53"/>
        <v>-1.3215034977252654E-3</v>
      </c>
      <c r="I883" s="5">
        <f t="shared" si="54"/>
        <v>8.8776065019567588E-3</v>
      </c>
      <c r="J883" s="5">
        <f t="shared" si="55"/>
        <v>8.4639500710232754E-3</v>
      </c>
    </row>
    <row r="884" spans="1:10" ht="15" customHeight="1" x14ac:dyDescent="0.2">
      <c r="A884" s="3">
        <f>'2_CVaR_t3'!A884</f>
        <v>43528</v>
      </c>
      <c r="B884" s="5">
        <f>'2_CVaR_t3'!D884-1</f>
        <v>-5.8909281748577014E-3</v>
      </c>
      <c r="C884" s="5">
        <f>'Stocks Returns'!B880</f>
        <v>-1.0316368638239259E-2</v>
      </c>
      <c r="D884" s="5">
        <f>'Stocks Returns'!C880</f>
        <v>-1.0102361677928662E-2</v>
      </c>
      <c r="E884" s="5">
        <f>'Stocks Returns'!D880</f>
        <v>-7.8971119133586232E-4</v>
      </c>
      <c r="F884" s="5">
        <f>'Stocks Returns'!E880</f>
        <v>1.4072247207311817E-2</v>
      </c>
      <c r="G884" s="5">
        <f t="shared" si="52"/>
        <v>-3.9244835987352492E-3</v>
      </c>
      <c r="H884" s="5">
        <f t="shared" si="53"/>
        <v>-1.3289949397750651E-3</v>
      </c>
      <c r="I884" s="5">
        <f t="shared" si="54"/>
        <v>8.9279325697762865E-3</v>
      </c>
      <c r="J884" s="5">
        <f t="shared" si="55"/>
        <v>2.0340001707323755E-2</v>
      </c>
    </row>
    <row r="885" spans="1:10" ht="15" customHeight="1" x14ac:dyDescent="0.2">
      <c r="A885" s="3">
        <f>'2_CVaR_t3'!A885</f>
        <v>43529</v>
      </c>
      <c r="B885" s="5">
        <f>'2_CVaR_t3'!D885-1</f>
        <v>-1.2721531578924195E-3</v>
      </c>
      <c r="C885" s="5">
        <f>'Stocks Returns'!B881</f>
        <v>7.2967338429463791E-3</v>
      </c>
      <c r="D885" s="5">
        <f>'Stocks Returns'!C881</f>
        <v>-6.7585834009342705E-5</v>
      </c>
      <c r="E885" s="5">
        <f>'Stocks Returns'!D881</f>
        <v>-1.4677656091227287E-2</v>
      </c>
      <c r="F885" s="5">
        <f>'Stocks Returns'!E881</f>
        <v>-1.2732474964234575E-2</v>
      </c>
      <c r="G885" s="5">
        <f t="shared" si="52"/>
        <v>9.0307298592723247E-3</v>
      </c>
      <c r="H885" s="5">
        <f t="shared" si="53"/>
        <v>1.8632788131571062E-3</v>
      </c>
      <c r="I885" s="5">
        <f t="shared" si="54"/>
        <v>-1.2517148940668495E-2</v>
      </c>
      <c r="J885" s="5">
        <f t="shared" si="55"/>
        <v>-1.135239376760656E-2</v>
      </c>
    </row>
    <row r="886" spans="1:10" ht="15" customHeight="1" x14ac:dyDescent="0.2">
      <c r="A886" s="3">
        <f>'2_CVaR_t3'!A886</f>
        <v>43530</v>
      </c>
      <c r="B886" s="5">
        <f>'2_CVaR_t3'!D886-1</f>
        <v>-1.2961007702138039E-3</v>
      </c>
      <c r="C886" s="5">
        <f>'Stocks Returns'!B882</f>
        <v>-6.2090375991721292E-3</v>
      </c>
      <c r="D886" s="5">
        <f>'Stocks Returns'!C882</f>
        <v>-9.4626563028044064E-4</v>
      </c>
      <c r="E886" s="5">
        <f>'Stocks Returns'!D882</f>
        <v>-9.0523662197775634E-3</v>
      </c>
      <c r="F886" s="5">
        <f>'Stocks Returns'!E882</f>
        <v>-1.043327054050136E-2</v>
      </c>
      <c r="G886" s="5">
        <f t="shared" si="52"/>
        <v>-4.4508911706365867E-3</v>
      </c>
      <c r="H886" s="5">
        <f t="shared" si="53"/>
        <v>1.0200762996679883E-3</v>
      </c>
      <c r="I886" s="5">
        <f t="shared" si="54"/>
        <v>-6.8526765203514792E-3</v>
      </c>
      <c r="J886" s="5">
        <f t="shared" si="55"/>
        <v>-9.0278475367939603E-3</v>
      </c>
    </row>
    <row r="887" spans="1:10" ht="15" customHeight="1" x14ac:dyDescent="0.2">
      <c r="A887" s="3">
        <f>'2_CVaR_t3'!A887</f>
        <v>43531</v>
      </c>
      <c r="B887" s="5">
        <f>'2_CVaR_t3'!D887-1</f>
        <v>-5.835541389754284E-3</v>
      </c>
      <c r="C887" s="5">
        <f>'Stocks Returns'!B883</f>
        <v>-1.3536966331134881E-2</v>
      </c>
      <c r="D887" s="5">
        <f>'Stocks Returns'!C883</f>
        <v>-6.6301332792096934E-3</v>
      </c>
      <c r="E887" s="5">
        <f>'Stocks Returns'!D883</f>
        <v>-2.3473635522664238E-2</v>
      </c>
      <c r="F887" s="5">
        <f>'Stocks Returns'!E883</f>
        <v>-4.9787670229902714E-3</v>
      </c>
      <c r="G887" s="5">
        <f t="shared" si="52"/>
        <v>-7.2009371186444668E-3</v>
      </c>
      <c r="H887" s="5">
        <f t="shared" si="53"/>
        <v>2.0611804921959794E-3</v>
      </c>
      <c r="I887" s="5">
        <f t="shared" si="54"/>
        <v>-1.3846614383331337E-2</v>
      </c>
      <c r="J887" s="5">
        <f t="shared" si="55"/>
        <v>1.2303761547736965E-3</v>
      </c>
    </row>
    <row r="888" spans="1:10" ht="15" customHeight="1" x14ac:dyDescent="0.2">
      <c r="A888" s="3">
        <f>'2_CVaR_t3'!A888</f>
        <v>43532</v>
      </c>
      <c r="B888" s="5">
        <f>'2_CVaR_t3'!D888-1</f>
        <v>2.6997554002823332E-3</v>
      </c>
      <c r="C888" s="5">
        <f>'Stocks Returns'!B884</f>
        <v>1.7593244194229474E-2</v>
      </c>
      <c r="D888" s="5">
        <f>'Stocks Returns'!C884</f>
        <v>3.5415105904785804E-3</v>
      </c>
      <c r="E888" s="5">
        <f>'Stocks Returns'!D884</f>
        <v>7.1047957371224157E-3</v>
      </c>
      <c r="F888" s="5">
        <f>'Stocks Returns'!E884</f>
        <v>-3.7086092715231778E-2</v>
      </c>
      <c r="G888" s="5">
        <f t="shared" si="52"/>
        <v>1.5321695622166939E-2</v>
      </c>
      <c r="H888" s="5">
        <f t="shared" si="53"/>
        <v>-4.1182403915312419E-4</v>
      </c>
      <c r="I888" s="5">
        <f t="shared" si="54"/>
        <v>2.7665547415819652E-3</v>
      </c>
      <c r="J888" s="5">
        <f t="shared" si="55"/>
        <v>-3.9909158749626125E-2</v>
      </c>
    </row>
    <row r="889" spans="1:10" ht="15" customHeight="1" x14ac:dyDescent="0.2">
      <c r="A889" s="3">
        <f>'2_CVaR_t3'!A889</f>
        <v>43535</v>
      </c>
      <c r="B889" s="5">
        <f>'2_CVaR_t3'!D889-1</f>
        <v>1.4870797014449932E-2</v>
      </c>
      <c r="C889" s="5">
        <f>'Stocks Returns'!B885</f>
        <v>-1.7289073305670866E-2</v>
      </c>
      <c r="D889" s="5">
        <f>'Stocks Returns'!C885</f>
        <v>2.2531387852052998E-2</v>
      </c>
      <c r="E889" s="5">
        <f>'Stocks Returns'!D885</f>
        <v>2.0576131687242816E-2</v>
      </c>
      <c r="F889" s="5">
        <f>'Stocks Returns'!E885</f>
        <v>6.7247440012225823E-3</v>
      </c>
      <c r="G889" s="5">
        <f t="shared" si="52"/>
        <v>-3.1834733720601027E-2</v>
      </c>
      <c r="H889" s="5">
        <f t="shared" si="53"/>
        <v>5.4721660696910659E-4</v>
      </c>
      <c r="I889" s="5">
        <f t="shared" si="54"/>
        <v>-3.6760959894301844E-3</v>
      </c>
      <c r="J889" s="5">
        <f t="shared" si="55"/>
        <v>-8.9779437842714312E-3</v>
      </c>
    </row>
    <row r="890" spans="1:10" ht="15" customHeight="1" x14ac:dyDescent="0.2">
      <c r="A890" s="3">
        <f>'2_CVaR_t3'!A890</f>
        <v>43536</v>
      </c>
      <c r="B890" s="5">
        <f>'2_CVaR_t3'!D890-1</f>
        <v>3.6149073747862026E-3</v>
      </c>
      <c r="C890" s="5">
        <f>'Stocks Returns'!B886</f>
        <v>-1.7593244194229474E-3</v>
      </c>
      <c r="D890" s="5">
        <f>'Stocks Returns'!C886</f>
        <v>7.0352425831285981E-3</v>
      </c>
      <c r="E890" s="5">
        <f>'Stocks Returns'!D886</f>
        <v>-5.7603686635944173E-3</v>
      </c>
      <c r="F890" s="5">
        <f>'Stocks Returns'!E886</f>
        <v>-3.6435403066648053E-3</v>
      </c>
      <c r="G890" s="5">
        <f t="shared" si="52"/>
        <v>-4.9537749126494293E-3</v>
      </c>
      <c r="H890" s="5">
        <f t="shared" si="53"/>
        <v>1.7261525256804331E-3</v>
      </c>
      <c r="I890" s="5">
        <f t="shared" si="54"/>
        <v>-1.159596089736154E-2</v>
      </c>
      <c r="J890" s="5">
        <f t="shared" si="55"/>
        <v>-7.4350371171614613E-3</v>
      </c>
    </row>
    <row r="891" spans="1:10" ht="15" customHeight="1" x14ac:dyDescent="0.2">
      <c r="A891" s="3">
        <f>'2_CVaR_t3'!A891</f>
        <v>43537</v>
      </c>
      <c r="B891" s="5">
        <f>'2_CVaR_t3'!D891-1</f>
        <v>1.620981953218914E-3</v>
      </c>
      <c r="C891" s="5">
        <f>'Stocks Returns'!B887</f>
        <v>-5.0757842791681385E-2</v>
      </c>
      <c r="D891" s="5">
        <f>'Stocks Returns'!C887</f>
        <v>4.877084294470535E-3</v>
      </c>
      <c r="E891" s="5">
        <f>'Stocks Returns'!D887</f>
        <v>-1.4368482039397446E-2</v>
      </c>
      <c r="F891" s="5">
        <f>'Stocks Returns'!E887</f>
        <v>2.6207527045558399E-2</v>
      </c>
      <c r="G891" s="5">
        <f t="shared" si="52"/>
        <v>-5.1941482344768981E-2</v>
      </c>
      <c r="H891" s="5">
        <f t="shared" si="53"/>
        <v>2.5219027552404495E-3</v>
      </c>
      <c r="I891" s="5">
        <f t="shared" si="54"/>
        <v>-1.6941657994672676E-2</v>
      </c>
      <c r="J891" s="5">
        <f t="shared" si="55"/>
        <v>2.4526039061240994E-2</v>
      </c>
    </row>
    <row r="892" spans="1:10" ht="15" customHeight="1" x14ac:dyDescent="0.2">
      <c r="A892" s="3">
        <f>'2_CVaR_t3'!A892</f>
        <v>43538</v>
      </c>
      <c r="B892" s="5">
        <f>'2_CVaR_t3'!D892-1</f>
        <v>5.5358740408026907E-3</v>
      </c>
      <c r="C892" s="5">
        <f>'Stocks Returns'!B888</f>
        <v>1.8566654288897144E-2</v>
      </c>
      <c r="D892" s="5">
        <f>'Stocks Returns'!C888</f>
        <v>1.1346494392339368E-2</v>
      </c>
      <c r="E892" s="5">
        <f>'Stocks Returns'!D888</f>
        <v>-1.2461791676463663E-2</v>
      </c>
      <c r="F892" s="5">
        <f>'Stocks Returns'!E888</f>
        <v>-4.8997772828507369E-3</v>
      </c>
      <c r="G892" s="5">
        <f t="shared" si="52"/>
        <v>1.3434969460882015E-2</v>
      </c>
      <c r="H892" s="5">
        <f t="shared" si="53"/>
        <v>3.1915808469199902E-3</v>
      </c>
      <c r="I892" s="5">
        <f t="shared" si="54"/>
        <v>-2.1440426701032071E-2</v>
      </c>
      <c r="J892" s="5">
        <f t="shared" si="55"/>
        <v>-1.072407661256345E-2</v>
      </c>
    </row>
    <row r="893" spans="1:10" ht="15" customHeight="1" x14ac:dyDescent="0.2">
      <c r="A893" s="3">
        <f>'2_CVaR_t3'!A893</f>
        <v>43539</v>
      </c>
      <c r="B893" s="5">
        <f>'2_CVaR_t3'!D893-1</f>
        <v>6.9278656249309734E-3</v>
      </c>
      <c r="C893" s="5">
        <f>'Stocks Returns'!B889</f>
        <v>0</v>
      </c>
      <c r="D893" s="5">
        <f>'Stocks Returns'!C889</f>
        <v>8.1712062256811269E-3</v>
      </c>
      <c r="E893" s="5">
        <f>'Stocks Returns'!D889</f>
        <v>2.4999999999999911E-2</v>
      </c>
      <c r="F893" s="5">
        <f>'Stocks Returns'!E889</f>
        <v>8.504923903312589E-3</v>
      </c>
      <c r="G893" s="5">
        <f t="shared" si="52"/>
        <v>-6.5354644657441494E-3</v>
      </c>
      <c r="H893" s="5">
        <f t="shared" si="53"/>
        <v>-2.0458786292410873E-3</v>
      </c>
      <c r="I893" s="5">
        <f t="shared" si="54"/>
        <v>1.3743819409051063E-2</v>
      </c>
      <c r="J893" s="5">
        <f t="shared" si="55"/>
        <v>1.2075932873197425E-3</v>
      </c>
    </row>
    <row r="894" spans="1:10" ht="15" customHeight="1" x14ac:dyDescent="0.2">
      <c r="A894" s="3">
        <f>'2_CVaR_t3'!A894</f>
        <v>43542</v>
      </c>
      <c r="B894" s="5">
        <f>'2_CVaR_t3'!D894-1</f>
        <v>-2.6026011729776144E-3</v>
      </c>
      <c r="C894" s="5">
        <f>'Stocks Returns'!B890</f>
        <v>-7.2912869121399826E-3</v>
      </c>
      <c r="D894" s="5">
        <f>'Stocks Returns'!C890</f>
        <v>-3.2162614177280169E-3</v>
      </c>
      <c r="E894" s="5">
        <f>'Stocks Returns'!D890</f>
        <v>-8.9430894308942799E-3</v>
      </c>
      <c r="F894" s="5">
        <f>'Stocks Returns'!E890</f>
        <v>2.9590176061544682E-4</v>
      </c>
      <c r="G894" s="5">
        <f t="shared" si="52"/>
        <v>-4.2155760076430827E-3</v>
      </c>
      <c r="H894" s="5">
        <f t="shared" si="53"/>
        <v>6.8560058084256477E-4</v>
      </c>
      <c r="I894" s="5">
        <f t="shared" si="54"/>
        <v>-4.6057329282221011E-3</v>
      </c>
      <c r="J894" s="5">
        <f t="shared" si="55"/>
        <v>3.0838876984327465E-3</v>
      </c>
    </row>
    <row r="895" spans="1:10" ht="15" customHeight="1" x14ac:dyDescent="0.2">
      <c r="A895" s="3">
        <f>'2_CVaR_t3'!A895</f>
        <v>43543</v>
      </c>
      <c r="B895" s="5">
        <f>'2_CVaR_t3'!D895-1</f>
        <v>-5.7185389066793935E-4</v>
      </c>
      <c r="C895" s="5">
        <f>'Stocks Returns'!B891</f>
        <v>1.1017260374586169E-3</v>
      </c>
      <c r="D895" s="5">
        <f>'Stocks Returns'!C891</f>
        <v>-2.3877129581827417E-3</v>
      </c>
      <c r="E895" s="5">
        <f>'Stocks Returns'!D891</f>
        <v>9.023789991796427E-3</v>
      </c>
      <c r="F895" s="5">
        <f>'Stocks Returns'!E891</f>
        <v>-3.845584972637206E-3</v>
      </c>
      <c r="G895" s="5">
        <f t="shared" si="52"/>
        <v>2.1294923158641918E-3</v>
      </c>
      <c r="H895" s="5">
        <f t="shared" si="53"/>
        <v>-1.4943093656681113E-3</v>
      </c>
      <c r="I895" s="5">
        <f t="shared" si="54"/>
        <v>1.0038483109143653E-2</v>
      </c>
      <c r="J895" s="5">
        <f t="shared" si="55"/>
        <v>-3.2065734363022264E-3</v>
      </c>
    </row>
    <row r="896" spans="1:10" ht="15" customHeight="1" x14ac:dyDescent="0.2">
      <c r="A896" s="3">
        <f>'2_CVaR_t3'!A896</f>
        <v>43544</v>
      </c>
      <c r="B896" s="5">
        <f>'2_CVaR_t3'!D896-1</f>
        <v>-4.9404450116741216E-3</v>
      </c>
      <c r="C896" s="5">
        <f>'Stocks Returns'!B892</f>
        <v>-2.0909757887013991E-2</v>
      </c>
      <c r="D896" s="5">
        <f>'Stocks Returns'!C892</f>
        <v>-5.4337279254803583E-3</v>
      </c>
      <c r="E896" s="5">
        <f>'Stocks Returns'!D892</f>
        <v>-2.1138211382113692E-2</v>
      </c>
      <c r="F896" s="5">
        <f>'Stocks Returns'!E892</f>
        <v>2.8210838901263635E-3</v>
      </c>
      <c r="G896" s="5">
        <f t="shared" si="52"/>
        <v>-1.547640515883638E-2</v>
      </c>
      <c r="H896" s="5">
        <f t="shared" si="53"/>
        <v>1.9315418589045527E-3</v>
      </c>
      <c r="I896" s="5">
        <f t="shared" si="54"/>
        <v>-1.2975726961698042E-2</v>
      </c>
      <c r="J896" s="5">
        <f t="shared" si="55"/>
        <v>8.0830194955300375E-3</v>
      </c>
    </row>
    <row r="897" spans="1:10" ht="15" customHeight="1" x14ac:dyDescent="0.2">
      <c r="A897" s="3">
        <f>'2_CVaR_t3'!A897</f>
        <v>43545</v>
      </c>
      <c r="B897" s="5">
        <f>'2_CVaR_t3'!D897-1</f>
        <v>1.093711050748869E-2</v>
      </c>
      <c r="C897" s="5">
        <f>'Stocks Returns'!B893</f>
        <v>-3.7467216185838037E-4</v>
      </c>
      <c r="D897" s="5">
        <f>'Stocks Returns'!C893</f>
        <v>1.3333333333333419E-2</v>
      </c>
      <c r="E897" s="5">
        <f>'Stocks Returns'!D893</f>
        <v>3.678215472235391E-2</v>
      </c>
      <c r="F897" s="5">
        <f>'Stocks Returns'!E893</f>
        <v>8.8836245188035345E-3</v>
      </c>
      <c r="G897" s="5">
        <f t="shared" si="52"/>
        <v>-1.0953333722309338E-2</v>
      </c>
      <c r="H897" s="5">
        <f t="shared" si="53"/>
        <v>-2.8232628403725007E-3</v>
      </c>
      <c r="I897" s="5">
        <f t="shared" si="54"/>
        <v>1.8966137124544771E-2</v>
      </c>
      <c r="J897" s="5">
        <f t="shared" si="55"/>
        <v>-2.6563633184715999E-3</v>
      </c>
    </row>
    <row r="898" spans="1:10" ht="15" customHeight="1" x14ac:dyDescent="0.2">
      <c r="A898" s="3">
        <f>'2_CVaR_t3'!A898</f>
        <v>43546</v>
      </c>
      <c r="B898" s="5">
        <f>'2_CVaR_t3'!D898-1</f>
        <v>-1.205989833855392E-2</v>
      </c>
      <c r="C898" s="5">
        <f>'Stocks Returns'!B894</f>
        <v>-3.7481259370308884E-4</v>
      </c>
      <c r="D898" s="5">
        <f>'Stocks Returns'!C894</f>
        <v>-1.7522464698331297E-2</v>
      </c>
      <c r="E898" s="5">
        <f>'Stocks Returns'!D894</f>
        <v>-2.243076218814366E-2</v>
      </c>
      <c r="F898" s="5">
        <f>'Stocks Returns'!E894</f>
        <v>-3.0378632227766489E-2</v>
      </c>
      <c r="G898" s="5">
        <f t="shared" si="52"/>
        <v>1.2238284413097227E-2</v>
      </c>
      <c r="H898" s="5">
        <f t="shared" si="53"/>
        <v>3.8994671926267932E-4</v>
      </c>
      <c r="I898" s="5">
        <f t="shared" si="54"/>
        <v>-2.6195871114250077E-3</v>
      </c>
      <c r="J898" s="5">
        <f t="shared" si="55"/>
        <v>-1.7582759196819703E-2</v>
      </c>
    </row>
    <row r="899" spans="1:10" ht="15" customHeight="1" x14ac:dyDescent="0.2">
      <c r="A899" s="3">
        <f>'2_CVaR_t3'!A899</f>
        <v>43549</v>
      </c>
      <c r="B899" s="5">
        <f>'2_CVaR_t3'!D899-1</f>
        <v>-1.7342380259290913E-3</v>
      </c>
      <c r="C899" s="5">
        <f>'Stocks Returns'!B895</f>
        <v>1.6497937757780301E-2</v>
      </c>
      <c r="D899" s="5">
        <f>'Stocks Returns'!C895</f>
        <v>-2.61318351081119E-4</v>
      </c>
      <c r="E899" s="5">
        <f>'Stocks Returns'!D895</f>
        <v>-1.8730976352142492E-2</v>
      </c>
      <c r="F899" s="5">
        <f>'Stocks Returns'!E895</f>
        <v>1.5135462388375931E-2</v>
      </c>
      <c r="G899" s="5">
        <f t="shared" si="52"/>
        <v>1.8697931798842007E-2</v>
      </c>
      <c r="H899" s="5">
        <f t="shared" si="53"/>
        <v>2.3541037088496966E-3</v>
      </c>
      <c r="I899" s="5">
        <f t="shared" si="54"/>
        <v>-1.5814416252350191E-2</v>
      </c>
      <c r="J899" s="5">
        <f t="shared" si="55"/>
        <v>1.700453035424573E-2</v>
      </c>
    </row>
    <row r="900" spans="1:10" ht="15" customHeight="1" x14ac:dyDescent="0.2">
      <c r="A900" s="3">
        <f>'2_CVaR_t3'!A900</f>
        <v>43550</v>
      </c>
      <c r="B900" s="5">
        <f>'2_CVaR_t3'!D900-1</f>
        <v>9.075492492464976E-3</v>
      </c>
      <c r="C900" s="5">
        <f>'Stocks Returns'!B896</f>
        <v>1.9549981556621132E-2</v>
      </c>
      <c r="D900" s="5">
        <f>'Stocks Returns'!C896</f>
        <v>1.4833692739985693E-2</v>
      </c>
      <c r="E900" s="5">
        <f>'Stocks Returns'!D896</f>
        <v>5.1300405631116153E-3</v>
      </c>
      <c r="F900" s="5">
        <f>'Stocks Returns'!E896</f>
        <v>2.2215595646339681E-2</v>
      </c>
      <c r="G900" s="5">
        <f t="shared" si="52"/>
        <v>1.0848703087071801E-2</v>
      </c>
      <c r="H900" s="5">
        <f t="shared" si="53"/>
        <v>1.4349977659767772E-3</v>
      </c>
      <c r="I900" s="5">
        <f t="shared" si="54"/>
        <v>-9.6400391822309729E-3</v>
      </c>
      <c r="J900" s="5">
        <f t="shared" si="55"/>
        <v>1.2645606486139832E-2</v>
      </c>
    </row>
    <row r="901" spans="1:10" ht="15" customHeight="1" x14ac:dyDescent="0.2">
      <c r="A901" s="3">
        <f>'2_CVaR_t3'!A901</f>
        <v>43551</v>
      </c>
      <c r="B901" s="5">
        <f>'2_CVaR_t3'!D901-1</f>
        <v>-6.9476898308351576E-3</v>
      </c>
      <c r="C901" s="5">
        <f>'Stocks Returns'!B897</f>
        <v>-2.1707670043416005E-3</v>
      </c>
      <c r="D901" s="5">
        <f>'Stocks Returns'!C897</f>
        <v>-6.9542820347714418E-3</v>
      </c>
      <c r="E901" s="5">
        <f>'Stocks Returns'!D897</f>
        <v>-3.4183976261127569E-2</v>
      </c>
      <c r="F901" s="5">
        <f>'Stocks Returns'!E897</f>
        <v>-9.4807467911319776E-3</v>
      </c>
      <c r="G901" s="5">
        <f t="shared" si="52"/>
        <v>5.2868288566275774E-3</v>
      </c>
      <c r="H901" s="5">
        <f t="shared" si="53"/>
        <v>3.384628340848992E-3</v>
      </c>
      <c r="I901" s="5">
        <f t="shared" si="54"/>
        <v>-2.2737282661111725E-2</v>
      </c>
      <c r="J901" s="5">
        <f t="shared" si="55"/>
        <v>-2.0947075262226821E-3</v>
      </c>
    </row>
    <row r="902" spans="1:10" ht="15" customHeight="1" x14ac:dyDescent="0.2">
      <c r="A902" s="3">
        <f>'2_CVaR_t3'!A902</f>
        <v>43552</v>
      </c>
      <c r="B902" s="5">
        <f>'2_CVaR_t3'!D902-1</f>
        <v>1.4918364392646488E-3</v>
      </c>
      <c r="C902" s="5">
        <f>'Stocks Returns'!B898</f>
        <v>-2.4292965917331322E-2</v>
      </c>
      <c r="D902" s="5">
        <f>'Stocks Returns'!C898</f>
        <v>2.9179094799636207E-3</v>
      </c>
      <c r="E902" s="5">
        <f>'Stocks Returns'!D898</f>
        <v>-2.7036991520216214E-3</v>
      </c>
      <c r="F902" s="5">
        <f>'Stocks Returns'!E898</f>
        <v>-7.8044470622883333E-3</v>
      </c>
      <c r="G902" s="5">
        <f t="shared" ref="G902:G965" si="56">C902-($P$11+$O$11*$B902)</f>
        <v>-2.534636629019673E-2</v>
      </c>
      <c r="H902" s="5">
        <f t="shared" ref="H902:H965" si="57">D902-($P$12+$O$12*$B902)</f>
        <v>7.5405106126393961E-4</v>
      </c>
      <c r="I902" s="5">
        <f t="shared" ref="I902:I965" si="58">E902-($P$13+$O$13*$B902)</f>
        <v>-5.0655700993656044E-3</v>
      </c>
      <c r="J902" s="5">
        <f t="shared" ref="J902:J965" si="59">F902-($P$14+$O$14*$B902)</f>
        <v>-9.3492708708259008E-3</v>
      </c>
    </row>
    <row r="903" spans="1:10" ht="15" customHeight="1" x14ac:dyDescent="0.2">
      <c r="A903" s="3">
        <f>'2_CVaR_t3'!A903</f>
        <v>43553</v>
      </c>
      <c r="B903" s="5">
        <f>'2_CVaR_t3'!D903-1</f>
        <v>7.6553402468064746E-3</v>
      </c>
      <c r="C903" s="5">
        <f>'Stocks Returns'!B899</f>
        <v>4.0876997398735515E-3</v>
      </c>
      <c r="D903" s="5">
        <f>'Stocks Returns'!C899</f>
        <v>9.8273744100343396E-3</v>
      </c>
      <c r="E903" s="5">
        <f>'Stocks Returns'!D899</f>
        <v>2.2304374614910527E-2</v>
      </c>
      <c r="F903" s="5">
        <f>'Stocks Returns'!E899</f>
        <v>-9.4983674680914065E-3</v>
      </c>
      <c r="G903" s="5">
        <f t="shared" si="56"/>
        <v>-3.1813999524032141E-3</v>
      </c>
      <c r="H903" s="5">
        <f t="shared" si="57"/>
        <v>-1.4674305336645262E-3</v>
      </c>
      <c r="I903" s="5">
        <f t="shared" si="58"/>
        <v>9.8579162819131018E-3</v>
      </c>
      <c r="J903" s="5">
        <f t="shared" si="59"/>
        <v>-1.7565525208196139E-2</v>
      </c>
    </row>
    <row r="904" spans="1:10" ht="15" customHeight="1" x14ac:dyDescent="0.2">
      <c r="A904" s="3">
        <f>'2_CVaR_t3'!A904</f>
        <v>43556</v>
      </c>
      <c r="B904" s="5">
        <f>'2_CVaR_t3'!D904-1</f>
        <v>8.6858142223800172E-3</v>
      </c>
      <c r="C904" s="5">
        <f>'Stocks Returns'!B900</f>
        <v>2.7017024426350789E-2</v>
      </c>
      <c r="D904" s="5">
        <f>'Stocks Returns'!C900</f>
        <v>6.8506306421665109E-3</v>
      </c>
      <c r="E904" s="5">
        <f>'Stocks Returns'!D900</f>
        <v>5.4243008678881433E-2</v>
      </c>
      <c r="F904" s="5">
        <f>'Stocks Returns'!E900</f>
        <v>1.4234342223554242E-2</v>
      </c>
      <c r="G904" s="5">
        <f t="shared" si="56"/>
        <v>1.870872420972193E-2</v>
      </c>
      <c r="H904" s="5">
        <f t="shared" si="57"/>
        <v>-5.9707739533167801E-3</v>
      </c>
      <c r="I904" s="5">
        <f t="shared" si="58"/>
        <v>4.011051182302347E-2</v>
      </c>
      <c r="J904" s="5">
        <f t="shared" si="59"/>
        <v>5.0767178290351631E-3</v>
      </c>
    </row>
    <row r="905" spans="1:10" ht="15" customHeight="1" x14ac:dyDescent="0.2">
      <c r="A905" s="3">
        <f>'2_CVaR_t3'!A905</f>
        <v>43557</v>
      </c>
      <c r="B905" s="5">
        <f>'2_CVaR_t3'!D905-1</f>
        <v>2.2070241182552408E-3</v>
      </c>
      <c r="C905" s="5">
        <f>'Stocks Returns'!B901</f>
        <v>-1.2972972972972951E-2</v>
      </c>
      <c r="D905" s="5">
        <f>'Stocks Returns'!C901</f>
        <v>3.3066259697316358E-3</v>
      </c>
      <c r="E905" s="5">
        <f>'Stocks Returns'!D901</f>
        <v>2.9727875600273901E-3</v>
      </c>
      <c r="F905" s="5">
        <f>'Stocks Returns'!E901</f>
        <v>-1.9796129413502839E-2</v>
      </c>
      <c r="G905" s="5">
        <f t="shared" si="56"/>
        <v>-1.4747617577749715E-2</v>
      </c>
      <c r="H905" s="5">
        <f t="shared" si="57"/>
        <v>8.3250001256016982E-5</v>
      </c>
      <c r="I905" s="5">
        <f t="shared" si="58"/>
        <v>-5.5925750761129205E-4</v>
      </c>
      <c r="J905" s="5">
        <f t="shared" si="59"/>
        <v>-2.2097778075528977E-2</v>
      </c>
    </row>
    <row r="906" spans="1:10" ht="15" customHeight="1" x14ac:dyDescent="0.2">
      <c r="A906" s="3">
        <f>'2_CVaR_t3'!A906</f>
        <v>43558</v>
      </c>
      <c r="B906" s="5">
        <f>'2_CVaR_t3'!D906-1</f>
        <v>5.0700926519751111E-3</v>
      </c>
      <c r="C906" s="5">
        <f>'Stocks Returns'!B902</f>
        <v>1.7524644030668224E-2</v>
      </c>
      <c r="D906" s="5">
        <f>'Stocks Returns'!C902</f>
        <v>4.3097984535429568E-3</v>
      </c>
      <c r="E906" s="5">
        <f>'Stocks Returns'!D902</f>
        <v>2.9411764705882248E-2</v>
      </c>
      <c r="F906" s="5">
        <f>'Stocks Returns'!E902</f>
        <v>-1.2660135644310344E-2</v>
      </c>
      <c r="G906" s="5">
        <f t="shared" si="56"/>
        <v>1.2862685052094036E-2</v>
      </c>
      <c r="H906" s="5">
        <f t="shared" si="57"/>
        <v>-3.155081454106882E-3</v>
      </c>
      <c r="I906" s="5">
        <f t="shared" si="58"/>
        <v>2.1195230795374172E-2</v>
      </c>
      <c r="J906" s="5">
        <f t="shared" si="59"/>
        <v>-1.7991536477988183E-2</v>
      </c>
    </row>
    <row r="907" spans="1:10" ht="15" customHeight="1" x14ac:dyDescent="0.2">
      <c r="A907" s="3">
        <f>'2_CVaR_t3'!A907</f>
        <v>43559</v>
      </c>
      <c r="B907" s="5">
        <f>'2_CVaR_t3'!D907-1</f>
        <v>-2.039280897764395E-3</v>
      </c>
      <c r="C907" s="5">
        <f>'Stocks Returns'!B903</f>
        <v>3.623968424829549E-2</v>
      </c>
      <c r="D907" s="5">
        <f>'Stocks Returns'!C903</f>
        <v>-5.1748075224032908E-3</v>
      </c>
      <c r="E907" s="5">
        <f>'Stocks Returns'!D903</f>
        <v>1.0741971207087531E-2</v>
      </c>
      <c r="F907" s="5">
        <f>'Stocks Returns'!E903</f>
        <v>-5.3426957716380397E-3</v>
      </c>
      <c r="G907" s="5">
        <f t="shared" si="56"/>
        <v>3.8747304410807454E-2</v>
      </c>
      <c r="H907" s="5">
        <f t="shared" si="57"/>
        <v>-2.1074785216262416E-3</v>
      </c>
      <c r="I907" s="5">
        <f t="shared" si="58"/>
        <v>1.4157635646464994E-2</v>
      </c>
      <c r="J907" s="5">
        <f t="shared" si="59"/>
        <v>-3.1508257867089544E-3</v>
      </c>
    </row>
    <row r="908" spans="1:10" ht="15" customHeight="1" x14ac:dyDescent="0.2">
      <c r="A908" s="3">
        <f>'2_CVaR_t3'!A908</f>
        <v>43560</v>
      </c>
      <c r="B908" s="5">
        <f>'2_CVaR_t3'!D908-1</f>
        <v>1.6304350433737902E-3</v>
      </c>
      <c r="C908" s="5">
        <f>'Stocks Returns'!B904</f>
        <v>2.0775623268698196E-2</v>
      </c>
      <c r="D908" s="5">
        <f>'Stocks Returns'!C904</f>
        <v>6.3435676224354864E-5</v>
      </c>
      <c r="E908" s="5">
        <f>'Stocks Returns'!D904</f>
        <v>1.807822942916637E-2</v>
      </c>
      <c r="F908" s="5">
        <f>'Stocks Returns'!E904</f>
        <v>1.4732965009208288E-2</v>
      </c>
      <c r="G908" s="5">
        <f t="shared" si="56"/>
        <v>1.9582450572145988E-2</v>
      </c>
      <c r="H908" s="5">
        <f t="shared" si="57"/>
        <v>-2.3057501799325008E-3</v>
      </c>
      <c r="I908" s="5">
        <f t="shared" si="58"/>
        <v>1.5489586538734116E-2</v>
      </c>
      <c r="J908" s="5">
        <f t="shared" si="59"/>
        <v>1.3041473589734429E-2</v>
      </c>
    </row>
    <row r="909" spans="1:10" ht="15" customHeight="1" x14ac:dyDescent="0.2">
      <c r="A909" s="3">
        <f>'2_CVaR_t3'!A909</f>
        <v>43563</v>
      </c>
      <c r="B909" s="5">
        <f>'2_CVaR_t3'!D909-1</f>
        <v>1.4600439201670756E-3</v>
      </c>
      <c r="C909" s="5">
        <f>'Stocks Returns'!B905</f>
        <v>-2.0691994572591521E-2</v>
      </c>
      <c r="D909" s="5">
        <f>'Stocks Returns'!C905</f>
        <v>6.3431652394552174E-4</v>
      </c>
      <c r="E909" s="5">
        <f>'Stocks Returns'!D905</f>
        <v>1.2268618166164424E-2</v>
      </c>
      <c r="F909" s="5">
        <f>'Stocks Returns'!E905</f>
        <v>6.5033272837264899E-3</v>
      </c>
      <c r="G909" s="5">
        <f t="shared" si="56"/>
        <v>-2.1713333192031007E-2</v>
      </c>
      <c r="H909" s="5">
        <f t="shared" si="57"/>
        <v>-1.4824427445240991E-3</v>
      </c>
      <c r="I909" s="5">
        <f t="shared" si="58"/>
        <v>9.9587654290886375E-3</v>
      </c>
      <c r="J909" s="5">
        <f t="shared" si="59"/>
        <v>4.9921469079757036E-3</v>
      </c>
    </row>
    <row r="910" spans="1:10" ht="15" customHeight="1" x14ac:dyDescent="0.2">
      <c r="A910" s="3">
        <f>'2_CVaR_t3'!A910</f>
        <v>43564</v>
      </c>
      <c r="B910" s="5">
        <f>'2_CVaR_t3'!D910-1</f>
        <v>-1.9860636186695979E-3</v>
      </c>
      <c r="C910" s="5">
        <f>'Stocks Returns'!B906</f>
        <v>-1.0391409767925852E-3</v>
      </c>
      <c r="D910" s="5">
        <f>'Stocks Returns'!C906</f>
        <v>-1.6481774960379614E-3</v>
      </c>
      <c r="E910" s="5">
        <f>'Stocks Returns'!D906</f>
        <v>-1.2332553689134551E-2</v>
      </c>
      <c r="F910" s="5">
        <f>'Stocks Returns'!E906</f>
        <v>-1.2772351615326749E-2</v>
      </c>
      <c r="G910" s="5">
        <f t="shared" si="56"/>
        <v>1.4148112371337529E-3</v>
      </c>
      <c r="H910" s="5">
        <f t="shared" si="57"/>
        <v>1.3403125610483317E-3</v>
      </c>
      <c r="I910" s="5">
        <f t="shared" si="58"/>
        <v>-9.0039621742195493E-3</v>
      </c>
      <c r="J910" s="5">
        <f t="shared" si="59"/>
        <v>-1.0636797141188937E-2</v>
      </c>
    </row>
    <row r="911" spans="1:10" ht="15" customHeight="1" x14ac:dyDescent="0.2">
      <c r="A911" s="3">
        <f>'2_CVaR_t3'!A911</f>
        <v>43565</v>
      </c>
      <c r="B911" s="5">
        <f>'2_CVaR_t3'!D911-1</f>
        <v>5.2261923690470891E-3</v>
      </c>
      <c r="C911" s="5">
        <f>'Stocks Returns'!B907</f>
        <v>6.0679611650485521E-2</v>
      </c>
      <c r="D911" s="5">
        <f>'Stocks Returns'!C907</f>
        <v>6.7940821639469462E-3</v>
      </c>
      <c r="E911" s="5">
        <f>'Stocks Returns'!D907</f>
        <v>1.4531754574811595E-2</v>
      </c>
      <c r="F911" s="5">
        <f>'Stocks Returns'!E907</f>
        <v>1.933028919330293E-2</v>
      </c>
      <c r="G911" s="5">
        <f t="shared" si="56"/>
        <v>5.5860231027427661E-2</v>
      </c>
      <c r="H911" s="5">
        <f t="shared" si="57"/>
        <v>-9.0205227256481228E-4</v>
      </c>
      <c r="I911" s="5">
        <f t="shared" si="58"/>
        <v>6.0598137907388605E-3</v>
      </c>
      <c r="J911" s="5">
        <f t="shared" si="59"/>
        <v>1.3833700746676629E-2</v>
      </c>
    </row>
    <row r="912" spans="1:10" ht="15" customHeight="1" x14ac:dyDescent="0.2">
      <c r="A912" s="3">
        <f>'2_CVaR_t3'!A912</f>
        <v>43566</v>
      </c>
      <c r="B912" s="5">
        <f>'2_CVaR_t3'!D912-1</f>
        <v>-2.7819917531243243E-3</v>
      </c>
      <c r="C912" s="5">
        <f>'Stocks Returns'!B908</f>
        <v>-1.3076168682575995E-2</v>
      </c>
      <c r="D912" s="5">
        <f>'Stocks Returns'!C908</f>
        <v>-4.4147325933400205E-3</v>
      </c>
      <c r="E912" s="5">
        <f>'Stocks Returns'!D908</f>
        <v>-2.9708222811670737E-3</v>
      </c>
      <c r="F912" s="5">
        <f>'Stocks Returns'!E908</f>
        <v>-8.9592354785723582E-3</v>
      </c>
      <c r="G912" s="5">
        <f t="shared" si="56"/>
        <v>-9.8195480323006751E-3</v>
      </c>
      <c r="H912" s="5">
        <f t="shared" si="57"/>
        <v>-2.4711172683398314E-4</v>
      </c>
      <c r="I912" s="5">
        <f t="shared" si="58"/>
        <v>1.6600490854756485E-3</v>
      </c>
      <c r="J912" s="5">
        <f t="shared" si="59"/>
        <v>-5.9814151049488035E-3</v>
      </c>
    </row>
    <row r="913" spans="1:10" ht="15" customHeight="1" x14ac:dyDescent="0.2">
      <c r="A913" s="3">
        <f>'2_CVaR_t3'!A913</f>
        <v>43567</v>
      </c>
      <c r="B913" s="5">
        <f>'2_CVaR_t3'!D913-1</f>
        <v>7.8467332138993928E-3</v>
      </c>
      <c r="C913" s="5">
        <f>'Stocks Returns'!B909</f>
        <v>-5.631003643590704E-3</v>
      </c>
      <c r="D913" s="5">
        <f>'Stocks Returns'!C909</f>
        <v>1.1275814012415841E-2</v>
      </c>
      <c r="E913" s="5">
        <f>'Stocks Returns'!D909</f>
        <v>1.4791954879216807E-2</v>
      </c>
      <c r="F913" s="5">
        <f>'Stocks Returns'!E909</f>
        <v>1.5067048365225322E-2</v>
      </c>
      <c r="G913" s="5">
        <f t="shared" si="56"/>
        <v>-1.3093117110572029E-2</v>
      </c>
      <c r="H913" s="5">
        <f t="shared" si="57"/>
        <v>-3.0253078172457967E-4</v>
      </c>
      <c r="I913" s="5">
        <f t="shared" si="58"/>
        <v>2.032343644571737E-3</v>
      </c>
      <c r="J913" s="5">
        <f t="shared" si="59"/>
        <v>6.7973550410578426E-3</v>
      </c>
    </row>
    <row r="914" spans="1:10" ht="15" customHeight="1" x14ac:dyDescent="0.2">
      <c r="A914" s="3">
        <f>'2_CVaR_t3'!A914</f>
        <v>43570</v>
      </c>
      <c r="B914" s="5">
        <f>'2_CVaR_t3'!D914-1</f>
        <v>3.1558689011352836E-3</v>
      </c>
      <c r="C914" s="5">
        <f>'Stocks Returns'!B910</f>
        <v>9.9933377748162577E-4</v>
      </c>
      <c r="D914" s="5">
        <f>'Stocks Returns'!C910</f>
        <v>5.0112753695816803E-3</v>
      </c>
      <c r="E914" s="5">
        <f>'Stocks Returns'!D910</f>
        <v>2.5167785234898599E-3</v>
      </c>
      <c r="F914" s="5">
        <f>'Stocks Returns'!E910</f>
        <v>-1.5288704170996037E-2</v>
      </c>
      <c r="G914" s="5">
        <f t="shared" si="56"/>
        <v>-1.7321908837263315E-3</v>
      </c>
      <c r="H914" s="5">
        <f t="shared" si="57"/>
        <v>3.8222963216703529E-4</v>
      </c>
      <c r="I914" s="5">
        <f t="shared" si="58"/>
        <v>-2.5677452035546356E-3</v>
      </c>
      <c r="J914" s="5">
        <f t="shared" si="59"/>
        <v>-1.8594437963235993E-2</v>
      </c>
    </row>
    <row r="915" spans="1:10" ht="15" customHeight="1" x14ac:dyDescent="0.2">
      <c r="A915" s="3">
        <f>'2_CVaR_t3'!A915</f>
        <v>43571</v>
      </c>
      <c r="B915" s="5">
        <f>'2_CVaR_t3'!D915-1</f>
        <v>1.2336058721589271E-3</v>
      </c>
      <c r="C915" s="5">
        <f>'Stocks Returns'!B911</f>
        <v>-2.3294509151414733E-3</v>
      </c>
      <c r="D915" s="5">
        <f>'Stocks Returns'!C911</f>
        <v>-1.3089005235602524E-3</v>
      </c>
      <c r="E915" s="5">
        <f>'Stocks Returns'!D911</f>
        <v>2.2698744769874546E-2</v>
      </c>
      <c r="F915" s="5">
        <f>'Stocks Returns'!E911</f>
        <v>-7.5369309617123736E-3</v>
      </c>
      <c r="G915" s="5">
        <f t="shared" si="56"/>
        <v>-3.1224339003764544E-3</v>
      </c>
      <c r="H915" s="5">
        <f t="shared" si="57"/>
        <v>-3.0902022710890022E-3</v>
      </c>
      <c r="I915" s="5">
        <f t="shared" si="58"/>
        <v>2.0759384913776744E-2</v>
      </c>
      <c r="J915" s="5">
        <f t="shared" si="59"/>
        <v>-8.8084903994320677E-3</v>
      </c>
    </row>
    <row r="916" spans="1:10" ht="15" customHeight="1" x14ac:dyDescent="0.2">
      <c r="A916" s="3">
        <f>'2_CVaR_t3'!A916</f>
        <v>43572</v>
      </c>
      <c r="B916" s="5">
        <f>'2_CVaR_t3'!D916-1</f>
        <v>2.1173242069221221E-3</v>
      </c>
      <c r="C916" s="5">
        <f>'Stocks Returns'!B912</f>
        <v>1.4342895263508959E-2</v>
      </c>
      <c r="D916" s="5">
        <f>'Stocks Returns'!C912</f>
        <v>1.3106159895150959E-3</v>
      </c>
      <c r="E916" s="5">
        <f>'Stocks Returns'!D912</f>
        <v>1.5342129487572853E-2</v>
      </c>
      <c r="F916" s="5">
        <f>'Stocks Returns'!E912</f>
        <v>-9.1130012150675288E-4</v>
      </c>
      <c r="G916" s="5">
        <f t="shared" si="56"/>
        <v>1.2658710192016217E-2</v>
      </c>
      <c r="H916" s="5">
        <f t="shared" si="57"/>
        <v>-1.7798736988096659E-3</v>
      </c>
      <c r="I916" s="5">
        <f t="shared" si="58"/>
        <v>1.1956849413121541E-2</v>
      </c>
      <c r="J916" s="5">
        <f t="shared" si="59"/>
        <v>-3.1180266753270563E-3</v>
      </c>
    </row>
    <row r="917" spans="1:10" ht="15" customHeight="1" x14ac:dyDescent="0.2">
      <c r="A917" s="3">
        <f>'2_CVaR_t3'!A917</f>
        <v>43573</v>
      </c>
      <c r="B917" s="5">
        <f>'2_CVaR_t3'!D917-1</f>
        <v>-1.4648836484396632E-3</v>
      </c>
      <c r="C917" s="5">
        <f>'Stocks Returns'!B913</f>
        <v>-9.2074975337060883E-3</v>
      </c>
      <c r="D917" s="5">
        <f>'Stocks Returns'!C913</f>
        <v>-1.7452006980802626E-3</v>
      </c>
      <c r="E917" s="5">
        <f>'Stocks Returns'!D913</f>
        <v>-5.6411806185151514E-3</v>
      </c>
      <c r="F917" s="5">
        <f>'Stocks Returns'!E913</f>
        <v>1.8242626938280715E-3</v>
      </c>
      <c r="G917" s="5">
        <f t="shared" si="56"/>
        <v>-7.2791388924299521E-3</v>
      </c>
      <c r="H917" s="5">
        <f t="shared" si="57"/>
        <v>4.7118527881594065E-4</v>
      </c>
      <c r="I917" s="5">
        <f t="shared" si="58"/>
        <v>-3.1653321402808116E-3</v>
      </c>
      <c r="J917" s="5">
        <f t="shared" si="59"/>
        <v>3.408294866620927E-3</v>
      </c>
    </row>
    <row r="918" spans="1:10" ht="15" customHeight="1" x14ac:dyDescent="0.2">
      <c r="A918" s="3">
        <f>'2_CVaR_t3'!A918</f>
        <v>43574</v>
      </c>
      <c r="B918" s="5">
        <f>'2_CVaR_t3'!D918-1</f>
        <v>3.3619452249000759E-5</v>
      </c>
      <c r="C918" s="5">
        <f>'Stocks Returns'!B914</f>
        <v>0</v>
      </c>
      <c r="D918" s="5">
        <f>'Stocks Returns'!C914</f>
        <v>0</v>
      </c>
      <c r="E918" s="5">
        <f>'Stocks Returns'!D914</f>
        <v>0</v>
      </c>
      <c r="F918" s="5">
        <f>'Stocks Returns'!E914</f>
        <v>0</v>
      </c>
      <c r="G918" s="5">
        <f t="shared" si="56"/>
        <v>4.1716549628461653E-4</v>
      </c>
      <c r="H918" s="5">
        <f t="shared" si="57"/>
        <v>-3.5772302638354477E-6</v>
      </c>
      <c r="I918" s="5">
        <f t="shared" si="58"/>
        <v>2.403114536009206E-5</v>
      </c>
      <c r="J918" s="5">
        <f t="shared" si="59"/>
        <v>-1.7115738437369847E-6</v>
      </c>
    </row>
    <row r="919" spans="1:10" ht="15" customHeight="1" x14ac:dyDescent="0.2">
      <c r="A919" s="3">
        <f>'2_CVaR_t3'!A919</f>
        <v>43577</v>
      </c>
      <c r="B919" s="5">
        <f>'2_CVaR_t3'!D919-1</f>
        <v>-6.8070721390811606E-5</v>
      </c>
      <c r="C919" s="5">
        <f>'Stocks Returns'!B915</f>
        <v>-3.3521407235313605E-2</v>
      </c>
      <c r="D919" s="5">
        <f>'Stocks Returns'!C915</f>
        <v>1.4985014985016143E-3</v>
      </c>
      <c r="E919" s="5">
        <f>'Stocks Returns'!D915</f>
        <v>-1.1245061290649394E-2</v>
      </c>
      <c r="F919" s="5">
        <f>'Stocks Returns'!E915</f>
        <v>1.6084977238239651E-2</v>
      </c>
      <c r="G919" s="5">
        <f t="shared" si="56"/>
        <v>-3.3001690404135614E-2</v>
      </c>
      <c r="H919" s="5">
        <f t="shared" si="57"/>
        <v>1.6455735688006888E-3</v>
      </c>
      <c r="I919" s="5">
        <f t="shared" si="58"/>
        <v>-1.1054646952489432E-2</v>
      </c>
      <c r="J919" s="5">
        <f t="shared" si="59"/>
        <v>1.6190876090340055E-2</v>
      </c>
    </row>
    <row r="920" spans="1:10" ht="15" customHeight="1" x14ac:dyDescent="0.2">
      <c r="A920" s="3">
        <f>'2_CVaR_t3'!A920</f>
        <v>43578</v>
      </c>
      <c r="B920" s="5">
        <f>'2_CVaR_t3'!D920-1</f>
        <v>5.0825493486919004E-3</v>
      </c>
      <c r="C920" s="5">
        <f>'Stocks Returns'!B916</f>
        <v>1.2019230769230616E-2</v>
      </c>
      <c r="D920" s="5">
        <f>'Stocks Returns'!C916</f>
        <v>7.8553615960099687E-3</v>
      </c>
      <c r="E920" s="5">
        <f>'Stocks Returns'!D916</f>
        <v>5.7377049180327155E-3</v>
      </c>
      <c r="F920" s="5">
        <f>'Stocks Returns'!E916</f>
        <v>-7.6164874551970518E-3</v>
      </c>
      <c r="G920" s="5">
        <f t="shared" si="56"/>
        <v>7.3447096046462693E-3</v>
      </c>
      <c r="H920" s="5">
        <f t="shared" si="57"/>
        <v>3.7202766688942696E-4</v>
      </c>
      <c r="I920" s="5">
        <f t="shared" si="58"/>
        <v>-2.4992103616607447E-3</v>
      </c>
      <c r="J920" s="5">
        <f t="shared" si="59"/>
        <v>-1.2961070196148434E-2</v>
      </c>
    </row>
    <row r="921" spans="1:10" ht="15" customHeight="1" x14ac:dyDescent="0.2">
      <c r="A921" s="3">
        <f>'2_CVaR_t3'!A921</f>
        <v>43579</v>
      </c>
      <c r="B921" s="5">
        <f>'2_CVaR_t3'!D921-1</f>
        <v>2.1804733759456241E-5</v>
      </c>
      <c r="C921" s="5">
        <f>'Stocks Returns'!B917</f>
        <v>3.0878859857482288E-2</v>
      </c>
      <c r="D921" s="5">
        <f>'Stocks Returns'!C917</f>
        <v>-1.0515897562785037E-3</v>
      </c>
      <c r="E921" s="5">
        <f>'Stocks Returns'!D917</f>
        <v>6.9274653626731908E-3</v>
      </c>
      <c r="F921" s="5">
        <f>'Stocks Returns'!E917</f>
        <v>-2.6335590669676501E-2</v>
      </c>
      <c r="G921" s="5">
        <f t="shared" si="56"/>
        <v>3.1307940124969715E-2</v>
      </c>
      <c r="H921" s="5">
        <f t="shared" si="57"/>
        <v>-1.0376640261963188E-3</v>
      </c>
      <c r="I921" s="5">
        <f t="shared" si="58"/>
        <v>6.9708274867695845E-3</v>
      </c>
      <c r="J921" s="5">
        <f t="shared" si="59"/>
        <v>-2.6324799689501861E-2</v>
      </c>
    </row>
    <row r="922" spans="1:10" ht="15" customHeight="1" x14ac:dyDescent="0.2">
      <c r="A922" s="3">
        <f>'2_CVaR_t3'!A922</f>
        <v>43580</v>
      </c>
      <c r="B922" s="5">
        <f>'2_CVaR_t3'!D922-1</f>
        <v>-2.8409263123888584E-3</v>
      </c>
      <c r="C922" s="5">
        <f>'Stocks Returns'!B918</f>
        <v>-3.2916392363391278E-4</v>
      </c>
      <c r="D922" s="5">
        <f>'Stocks Returns'!C918</f>
        <v>-2.910396928602399E-3</v>
      </c>
      <c r="E922" s="5">
        <f>'Stocks Returns'!D918</f>
        <v>-1.3759611493322499E-2</v>
      </c>
      <c r="F922" s="5">
        <f>'Stocks Returns'!E918</f>
        <v>-1.1282843894899641E-2</v>
      </c>
      <c r="G922" s="5">
        <f t="shared" si="56"/>
        <v>2.9868903720724582E-3</v>
      </c>
      <c r="H922" s="5">
        <f t="shared" si="57"/>
        <v>1.3445327683874273E-3</v>
      </c>
      <c r="I922" s="5">
        <f t="shared" si="58"/>
        <v>-9.0323127159899468E-3</v>
      </c>
      <c r="J922" s="5">
        <f t="shared" si="59"/>
        <v>-8.2426578786747671E-3</v>
      </c>
    </row>
    <row r="923" spans="1:10" ht="15" customHeight="1" x14ac:dyDescent="0.2">
      <c r="A923" s="3">
        <f>'2_CVaR_t3'!A923</f>
        <v>43581</v>
      </c>
      <c r="B923" s="5">
        <f>'2_CVaR_t3'!D923-1</f>
        <v>7.7333037865496834E-3</v>
      </c>
      <c r="C923" s="5">
        <f>'Stocks Returns'!B919</f>
        <v>3.7537043134672432E-2</v>
      </c>
      <c r="D923" s="5">
        <f>'Stocks Returns'!C919</f>
        <v>1.1861880511737644E-2</v>
      </c>
      <c r="E923" s="5">
        <f>'Stocks Returns'!D919</f>
        <v>9.5404185473941805E-3</v>
      </c>
      <c r="F923" s="5">
        <f>'Stocks Returns'!E919</f>
        <v>-1.8602469907769259E-2</v>
      </c>
      <c r="G923" s="5">
        <f t="shared" si="56"/>
        <v>3.0189319669935627E-2</v>
      </c>
      <c r="H923" s="5">
        <f t="shared" si="57"/>
        <v>4.5157618091682707E-4</v>
      </c>
      <c r="I923" s="5">
        <f t="shared" si="58"/>
        <v>-3.0336019895031117E-3</v>
      </c>
      <c r="J923" s="5">
        <f t="shared" si="59"/>
        <v>-2.6752130110202318E-2</v>
      </c>
    </row>
    <row r="924" spans="1:10" ht="15" customHeight="1" x14ac:dyDescent="0.2">
      <c r="A924" s="3">
        <f>'2_CVaR_t3'!A924</f>
        <v>43584</v>
      </c>
      <c r="B924" s="5">
        <f>'2_CVaR_t3'!D924-1</f>
        <v>4.6462212273599146E-3</v>
      </c>
      <c r="C924" s="5">
        <f>'Stocks Returns'!B920</f>
        <v>3.8083148206917716E-3</v>
      </c>
      <c r="D924" s="5">
        <f>'Stocks Returns'!C920</f>
        <v>7.4878782299145907E-3</v>
      </c>
      <c r="E924" s="5">
        <f>'Stocks Returns'!D920</f>
        <v>3.1500863733360251E-3</v>
      </c>
      <c r="F924" s="5">
        <f>'Stocks Returns'!E920</f>
        <v>-2.0707231602421494E-3</v>
      </c>
      <c r="G924" s="5">
        <f t="shared" si="56"/>
        <v>-4.2618318636897853E-4</v>
      </c>
      <c r="H924" s="5">
        <f t="shared" si="57"/>
        <v>6.5094428165569495E-4</v>
      </c>
      <c r="I924" s="5">
        <f t="shared" si="58"/>
        <v>-4.3729185712966835E-3</v>
      </c>
      <c r="J924" s="5">
        <f t="shared" si="59"/>
        <v>-6.9535753985566591E-3</v>
      </c>
    </row>
    <row r="925" spans="1:10" ht="15" customHeight="1" x14ac:dyDescent="0.2">
      <c r="A925" s="3">
        <f>'2_CVaR_t3'!A925</f>
        <v>43585</v>
      </c>
      <c r="B925" s="5">
        <f>'2_CVaR_t3'!D925-1</f>
        <v>2.0451870672069106E-3</v>
      </c>
      <c r="C925" s="5">
        <f>'Stocks Returns'!B921</f>
        <v>-2.3079355042680993E-2</v>
      </c>
      <c r="D925" s="5">
        <f>'Stocks Returns'!C921</f>
        <v>1.7057569296374808E-3</v>
      </c>
      <c r="E925" s="5">
        <f>'Stocks Returns'!D921</f>
        <v>1.1851701782820134E-2</v>
      </c>
      <c r="F925" s="5">
        <f>'Stocks Returns'!E921</f>
        <v>7.5019952114923072E-3</v>
      </c>
      <c r="G925" s="5">
        <f t="shared" si="56"/>
        <v>-2.4690792082496776E-2</v>
      </c>
      <c r="H925" s="5">
        <f t="shared" si="57"/>
        <v>-1.2778649143939079E-3</v>
      </c>
      <c r="I925" s="5">
        <f t="shared" si="58"/>
        <v>8.5844508865643449E-3</v>
      </c>
      <c r="J925" s="5">
        <f t="shared" si="59"/>
        <v>5.3716055155344101E-3</v>
      </c>
    </row>
    <row r="926" spans="1:10" ht="15" customHeight="1" x14ac:dyDescent="0.2">
      <c r="A926" s="3">
        <f>'2_CVaR_t3'!A926</f>
        <v>43586</v>
      </c>
      <c r="B926" s="5">
        <f>'2_CVaR_t3'!D926-1</f>
        <v>-6.5516986909014419E-3</v>
      </c>
      <c r="C926" s="5">
        <f>'Stocks Returns'!B922</f>
        <v>-3.2362459546919631E-4</v>
      </c>
      <c r="D926" s="5">
        <f>'Stocks Returns'!C922</f>
        <v>-9.9738490543088698E-3</v>
      </c>
      <c r="E926" s="5">
        <f>'Stocks Returns'!D922</f>
        <v>-9.3102412653920386E-3</v>
      </c>
      <c r="F926" s="5">
        <f>'Stocks Returns'!E922</f>
        <v>-7.1292775665398045E-3</v>
      </c>
      <c r="G926" s="5">
        <f t="shared" si="56"/>
        <v>6.7346266823154729E-3</v>
      </c>
      <c r="H926" s="5">
        <f t="shared" si="57"/>
        <v>-2.2158128263781093E-4</v>
      </c>
      <c r="I926" s="5">
        <f t="shared" si="58"/>
        <v>1.4885404683701257E-3</v>
      </c>
      <c r="J926" s="5">
        <f t="shared" si="59"/>
        <v>-1.6228346315523643E-4</v>
      </c>
    </row>
    <row r="927" spans="1:10" ht="15" customHeight="1" x14ac:dyDescent="0.2">
      <c r="A927" s="3">
        <f>'2_CVaR_t3'!A927</f>
        <v>43587</v>
      </c>
      <c r="B927" s="5">
        <f>'2_CVaR_t3'!D927-1</f>
        <v>-4.9018325695223686E-3</v>
      </c>
      <c r="C927" s="5">
        <f>'Stocks Returns'!B923</f>
        <v>-5.2767886047264456E-2</v>
      </c>
      <c r="D927" s="5">
        <f>'Stocks Returns'!C923</f>
        <v>-1.0258615394065917E-2</v>
      </c>
      <c r="E927" s="5">
        <f>'Stocks Returns'!D923</f>
        <v>1.1721907841552248E-2</v>
      </c>
      <c r="F927" s="5">
        <f>'Stocks Returns'!E923</f>
        <v>-2.2020105313547145E-2</v>
      </c>
      <c r="G927" s="5">
        <f t="shared" si="56"/>
        <v>-4.7373472749952419E-2</v>
      </c>
      <c r="H927" s="5">
        <f t="shared" si="57"/>
        <v>-2.9505481612647124E-3</v>
      </c>
      <c r="I927" s="5">
        <f t="shared" si="58"/>
        <v>1.9821215445791296E-2</v>
      </c>
      <c r="J927" s="5">
        <f t="shared" si="59"/>
        <v>-1.6799030109871282E-2</v>
      </c>
    </row>
    <row r="928" spans="1:10" ht="15" customHeight="1" x14ac:dyDescent="0.2">
      <c r="A928" s="3">
        <f>'2_CVaR_t3'!A928</f>
        <v>43588</v>
      </c>
      <c r="B928" s="5">
        <f>'2_CVaR_t3'!D928-1</f>
        <v>3.8867585436244134E-3</v>
      </c>
      <c r="C928" s="5">
        <f>'Stocks Returns'!B924</f>
        <v>2.7341079972658111E-3</v>
      </c>
      <c r="D928" s="5">
        <f>'Stocks Returns'!C924</f>
        <v>5.7100297914596254E-3</v>
      </c>
      <c r="E928" s="5">
        <f>'Stocks Returns'!D924</f>
        <v>6.2924490611266926E-3</v>
      </c>
      <c r="F928" s="5">
        <f>'Stocks Returns'!E924</f>
        <v>1.1747430249632984E-2</v>
      </c>
      <c r="G928" s="5">
        <f t="shared" si="56"/>
        <v>-7.3449583112389881E-4</v>
      </c>
      <c r="H928" s="5">
        <f t="shared" si="57"/>
        <v>-1.795230211790351E-6</v>
      </c>
      <c r="I928" s="5">
        <f t="shared" si="58"/>
        <v>1.2060011514922198E-5</v>
      </c>
      <c r="J928" s="5">
        <f t="shared" si="59"/>
        <v>7.6682554951915151E-3</v>
      </c>
    </row>
    <row r="929" spans="1:10" ht="15" customHeight="1" x14ac:dyDescent="0.2">
      <c r="A929" s="3">
        <f>'2_CVaR_t3'!A929</f>
        <v>43591</v>
      </c>
      <c r="B929" s="5">
        <f>'2_CVaR_t3'!D929-1</f>
        <v>-2.3368321024100913E-3</v>
      </c>
      <c r="C929" s="5">
        <f>'Stocks Returns'!B925</f>
        <v>-6.8166325835037345E-3</v>
      </c>
      <c r="D929" s="5">
        <f>'Stocks Returns'!C925</f>
        <v>1.4811157738829905E-3</v>
      </c>
      <c r="E929" s="5">
        <f>'Stocks Returns'!D925</f>
        <v>-3.7419354838709618E-2</v>
      </c>
      <c r="F929" s="5">
        <f>'Stocks Returns'!E925</f>
        <v>-2.0964360587001352E-3</v>
      </c>
      <c r="G929" s="5">
        <f t="shared" si="56"/>
        <v>-4.0089414097687071E-3</v>
      </c>
      <c r="H929" s="5">
        <f t="shared" si="57"/>
        <v>4.9892531562082823E-3</v>
      </c>
      <c r="I929" s="5">
        <f t="shared" si="58"/>
        <v>-3.3516843758419193E-2</v>
      </c>
      <c r="J929" s="5">
        <f t="shared" si="59"/>
        <v>4.1030812425647172E-4</v>
      </c>
    </row>
    <row r="930" spans="1:10" ht="15" customHeight="1" x14ac:dyDescent="0.2">
      <c r="A930" s="3">
        <f>'2_CVaR_t3'!A930</f>
        <v>43592</v>
      </c>
      <c r="B930" s="5">
        <f>'2_CVaR_t3'!D930-1</f>
        <v>-9.8791220711949013E-3</v>
      </c>
      <c r="C930" s="5">
        <f>'Stocks Returns'!B926</f>
        <v>-1.5442690459849029E-2</v>
      </c>
      <c r="D930" s="5">
        <f>'Stocks Returns'!C926</f>
        <v>-1.2755730835592782E-2</v>
      </c>
      <c r="E930" s="5">
        <f>'Stocks Returns'!D926</f>
        <v>-2.9181274489585518E-2</v>
      </c>
      <c r="F930" s="5">
        <f>'Stocks Returns'!E926</f>
        <v>-1.4221073044602517E-2</v>
      </c>
      <c r="G930" s="5">
        <f t="shared" si="56"/>
        <v>-5.0288375817252595E-3</v>
      </c>
      <c r="H930" s="5">
        <f t="shared" si="57"/>
        <v>1.9259611564891969E-3</v>
      </c>
      <c r="I930" s="5">
        <f t="shared" si="58"/>
        <v>-1.2938236875495002E-2</v>
      </c>
      <c r="J930" s="5">
        <f t="shared" si="59"/>
        <v>-3.7329378669766853E-3</v>
      </c>
    </row>
    <row r="931" spans="1:10" ht="15" customHeight="1" x14ac:dyDescent="0.2">
      <c r="A931" s="3">
        <f>'2_CVaR_t3'!A931</f>
        <v>43593</v>
      </c>
      <c r="B931" s="5">
        <f>'2_CVaR_t3'!D931-1</f>
        <v>-3.6846933434797613E-4</v>
      </c>
      <c r="C931" s="5">
        <f>'Stocks Returns'!B927</f>
        <v>8.0167305681422274E-3</v>
      </c>
      <c r="D931" s="5">
        <f>'Stocks Returns'!C927</f>
        <v>3.432994195118777E-3</v>
      </c>
      <c r="E931" s="5">
        <f>'Stocks Returns'!D927</f>
        <v>-2.772172065852363E-2</v>
      </c>
      <c r="F931" s="5">
        <f>'Stocks Returns'!E927</f>
        <v>7.0491803278689424E-3</v>
      </c>
      <c r="G931" s="5">
        <f t="shared" si="56"/>
        <v>8.8393899320765405E-3</v>
      </c>
      <c r="H931" s="5">
        <f t="shared" si="57"/>
        <v>4.0250929510085185E-3</v>
      </c>
      <c r="I931" s="5">
        <f t="shared" si="58"/>
        <v>-2.7039800813514016E-2</v>
      </c>
      <c r="J931" s="5">
        <f t="shared" si="59"/>
        <v>7.4729665582311672E-3</v>
      </c>
    </row>
    <row r="932" spans="1:10" ht="15" customHeight="1" x14ac:dyDescent="0.2">
      <c r="A932" s="3">
        <f>'2_CVaR_t3'!A932</f>
        <v>43594</v>
      </c>
      <c r="B932" s="5">
        <f>'2_CVaR_t3'!D932-1</f>
        <v>-5.4283256492509979E-3</v>
      </c>
      <c r="C932" s="5">
        <f>'Stocks Returns'!B928</f>
        <v>-1.625172890733062E-2</v>
      </c>
      <c r="D932" s="5">
        <f>'Stocks Returns'!C928</f>
        <v>-5.9094302065190174E-3</v>
      </c>
      <c r="E932" s="5">
        <f>'Stocks Returns'!D928</f>
        <v>-2.3596242079965135E-2</v>
      </c>
      <c r="F932" s="5">
        <f>'Stocks Returns'!E928</f>
        <v>1.7906560312550557E-3</v>
      </c>
      <c r="G932" s="5">
        <f t="shared" si="56"/>
        <v>-1.0326363933905444E-2</v>
      </c>
      <c r="H932" s="5">
        <f t="shared" si="57"/>
        <v>2.1786122330634018E-3</v>
      </c>
      <c r="I932" s="5">
        <f t="shared" si="58"/>
        <v>-1.4635498247850575E-2</v>
      </c>
      <c r="J932" s="5">
        <f t="shared" si="59"/>
        <v>7.5688759671930211E-3</v>
      </c>
    </row>
    <row r="933" spans="1:10" ht="15" customHeight="1" x14ac:dyDescent="0.2">
      <c r="A933" s="3">
        <f>'2_CVaR_t3'!A933</f>
        <v>43595</v>
      </c>
      <c r="B933" s="5">
        <f>'2_CVaR_t3'!D933-1</f>
        <v>3.1631767765332164E-3</v>
      </c>
      <c r="C933" s="5">
        <f>'Stocks Returns'!B929</f>
        <v>3.5149384885779789E-4</v>
      </c>
      <c r="D933" s="5">
        <f>'Stocks Returns'!C929</f>
        <v>5.631687629059634E-3</v>
      </c>
      <c r="E933" s="5">
        <f>'Stocks Returns'!D929</f>
        <v>-1.5663459386887624E-3</v>
      </c>
      <c r="F933" s="5">
        <f>'Stocks Returns'!E929</f>
        <v>6.1748456288592823E-3</v>
      </c>
      <c r="G933" s="5">
        <f t="shared" si="56"/>
        <v>-2.3874005743484712E-3</v>
      </c>
      <c r="H933" s="5">
        <f t="shared" si="57"/>
        <v>9.9181561140675254E-4</v>
      </c>
      <c r="I933" s="5">
        <f t="shared" si="58"/>
        <v>-6.6628266483774057E-3</v>
      </c>
      <c r="J933" s="5">
        <f t="shared" si="59"/>
        <v>2.8613785074669581E-3</v>
      </c>
    </row>
    <row r="934" spans="1:10" ht="15" customHeight="1" x14ac:dyDescent="0.2">
      <c r="A934" s="3">
        <f>'2_CVaR_t3'!A934</f>
        <v>43598</v>
      </c>
      <c r="B934" s="5">
        <f>'2_CVaR_t3'!D934-1</f>
        <v>-1.7602706077185282E-2</v>
      </c>
      <c r="C934" s="5">
        <f>'Stocks Returns'!B930</f>
        <v>-3.9353478566409028E-2</v>
      </c>
      <c r="D934" s="5">
        <f>'Stocks Returns'!C930</f>
        <v>-2.1031671955696551E-2</v>
      </c>
      <c r="E934" s="5">
        <f>'Stocks Returns'!D930</f>
        <v>-6.3088301210219577E-2</v>
      </c>
      <c r="F934" s="5">
        <f>'Stocks Returns'!E930</f>
        <v>-1.1789405684754617E-2</v>
      </c>
      <c r="G934" s="5">
        <f t="shared" si="56"/>
        <v>-2.1150634661670231E-2</v>
      </c>
      <c r="H934" s="5">
        <f t="shared" si="57"/>
        <v>5.0921533978903824E-3</v>
      </c>
      <c r="I934" s="5">
        <f t="shared" si="58"/>
        <v>-3.4208107804396114E-2</v>
      </c>
      <c r="J934" s="5">
        <f t="shared" si="59"/>
        <v>6.8719691968751849E-3</v>
      </c>
    </row>
    <row r="935" spans="1:10" ht="15" customHeight="1" x14ac:dyDescent="0.2">
      <c r="A935" s="3">
        <f>'2_CVaR_t3'!A935</f>
        <v>43599</v>
      </c>
      <c r="B935" s="5">
        <f>'2_CVaR_t3'!D935-1</f>
        <v>1.1729118607304301E-2</v>
      </c>
      <c r="C935" s="5">
        <f>'Stocks Returns'!B931</f>
        <v>1.4630577907827291E-2</v>
      </c>
      <c r="D935" s="5">
        <f>'Stocks Returns'!C931</f>
        <v>1.8305472573571402E-2</v>
      </c>
      <c r="E935" s="5">
        <f>'Stocks Returns'!D931</f>
        <v>1.2558306422676635E-2</v>
      </c>
      <c r="F935" s="5">
        <f>'Stocks Returns'!E931</f>
        <v>1.8467069782644341E-2</v>
      </c>
      <c r="G935" s="5">
        <f t="shared" si="56"/>
        <v>3.2532011424034092E-3</v>
      </c>
      <c r="H935" s="5">
        <f t="shared" si="57"/>
        <v>9.7555294090475794E-4</v>
      </c>
      <c r="I935" s="5">
        <f t="shared" si="58"/>
        <v>-6.5535771536628755E-3</v>
      </c>
      <c r="J935" s="5">
        <f t="shared" si="59"/>
        <v>6.0889642991721754E-3</v>
      </c>
    </row>
    <row r="936" spans="1:10" ht="15" customHeight="1" x14ac:dyDescent="0.2">
      <c r="A936" s="3">
        <f>'2_CVaR_t3'!A936</f>
        <v>43600</v>
      </c>
      <c r="B936" s="5">
        <f>'2_CVaR_t3'!D936-1</f>
        <v>1.0531128857978356E-2</v>
      </c>
      <c r="C936" s="5">
        <f>'Stocks Returns'!B932</f>
        <v>3.6049026676288065E-4</v>
      </c>
      <c r="D936" s="5">
        <f>'Stocks Returns'!C932</f>
        <v>1.6103863678921249E-2</v>
      </c>
      <c r="E936" s="5">
        <f>'Stocks Returns'!D932</f>
        <v>1.3465627214741316E-2</v>
      </c>
      <c r="F936" s="5">
        <f>'Stocks Returns'!E932</f>
        <v>-4.49293966623876E-3</v>
      </c>
      <c r="G936" s="5">
        <f t="shared" si="56"/>
        <v>-9.8087515964913122E-3</v>
      </c>
      <c r="H936" s="5">
        <f t="shared" si="57"/>
        <v>5.4871058816983835E-4</v>
      </c>
      <c r="I936" s="5">
        <f t="shared" si="58"/>
        <v>-3.6861322679922759E-3</v>
      </c>
      <c r="J936" s="5">
        <f t="shared" si="59"/>
        <v>-1.5603310199642877E-2</v>
      </c>
    </row>
    <row r="937" spans="1:10" ht="15" customHeight="1" x14ac:dyDescent="0.2">
      <c r="A937" s="3">
        <f>'2_CVaR_t3'!A937</f>
        <v>43601</v>
      </c>
      <c r="B937" s="5">
        <f>'2_CVaR_t3'!D937-1</f>
        <v>6.7164935073975585E-3</v>
      </c>
      <c r="C937" s="5">
        <f>'Stocks Returns'!B933</f>
        <v>4.6846846846846368E-3</v>
      </c>
      <c r="D937" s="5">
        <f>'Stocks Returns'!C933</f>
        <v>1.2777197616561375E-2</v>
      </c>
      <c r="E937" s="5">
        <f>'Stocks Returns'!D933</f>
        <v>-8.3916083916083517E-3</v>
      </c>
      <c r="F937" s="5">
        <f>'Stocks Returns'!E933</f>
        <v>8.5428755641521192E-3</v>
      </c>
      <c r="G937" s="5">
        <f t="shared" si="56"/>
        <v>-1.6376176628683384E-3</v>
      </c>
      <c r="H937" s="5">
        <f t="shared" si="57"/>
        <v>2.8732508016792793E-3</v>
      </c>
      <c r="I937" s="5">
        <f t="shared" si="58"/>
        <v>-1.93019466408119E-2</v>
      </c>
      <c r="J937" s="5">
        <f t="shared" si="59"/>
        <v>1.4692228394081524E-3</v>
      </c>
    </row>
    <row r="938" spans="1:10" ht="15" customHeight="1" x14ac:dyDescent="0.2">
      <c r="A938" s="3">
        <f>'2_CVaR_t3'!A938</f>
        <v>43602</v>
      </c>
      <c r="B938" s="5">
        <f>'2_CVaR_t3'!D938-1</f>
        <v>-4.5549380872068612E-3</v>
      </c>
      <c r="C938" s="5">
        <f>'Stocks Returns'!B934</f>
        <v>-3.5868005738870501E-4</v>
      </c>
      <c r="D938" s="5">
        <f>'Stocks Returns'!C934</f>
        <v>-4.7310001819615977E-3</v>
      </c>
      <c r="E938" s="5">
        <f>'Stocks Returns'!D934</f>
        <v>-2.1391631405735745E-2</v>
      </c>
      <c r="F938" s="5">
        <f>'Stocks Returns'!E934</f>
        <v>-7.5115870225347381E-3</v>
      </c>
      <c r="G938" s="5">
        <f t="shared" si="56"/>
        <v>4.6859010884451957E-3</v>
      </c>
      <c r="H938" s="5">
        <f t="shared" si="57"/>
        <v>2.0631588799767345E-3</v>
      </c>
      <c r="I938" s="5">
        <f t="shared" si="58"/>
        <v>-1.3859904812192453E-2</v>
      </c>
      <c r="J938" s="5">
        <f t="shared" si="59"/>
        <v>-2.6576019875890911E-3</v>
      </c>
    </row>
    <row r="939" spans="1:10" ht="15" customHeight="1" x14ac:dyDescent="0.2">
      <c r="A939" s="3">
        <f>'2_CVaR_t3'!A939</f>
        <v>43605</v>
      </c>
      <c r="B939" s="5">
        <f>'2_CVaR_t3'!D939-1</f>
        <v>-6.0123043472044557E-3</v>
      </c>
      <c r="C939" s="5">
        <f>'Stocks Returns'!B935</f>
        <v>-2.0093290276282816E-2</v>
      </c>
      <c r="D939" s="5">
        <f>'Stocks Returns'!C935</f>
        <v>-3.7784142848437119E-3</v>
      </c>
      <c r="E939" s="5">
        <f>'Stocks Returns'!D935</f>
        <v>-4.467931779966372E-2</v>
      </c>
      <c r="F939" s="5">
        <f>'Stocks Returns'!E935</f>
        <v>5.6360708534621828E-3</v>
      </c>
      <c r="G939" s="5">
        <f t="shared" si="56"/>
        <v>-1.3579001192682114E-2</v>
      </c>
      <c r="H939" s="5">
        <f t="shared" si="57"/>
        <v>5.1747656527032521E-3</v>
      </c>
      <c r="I939" s="5">
        <f t="shared" si="58"/>
        <v>-3.4763081053978538E-2</v>
      </c>
      <c r="J939" s="5">
        <f t="shared" si="59"/>
        <v>1.2032267868008192E-2</v>
      </c>
    </row>
    <row r="940" spans="1:10" ht="15" customHeight="1" x14ac:dyDescent="0.2">
      <c r="A940" s="3">
        <f>'2_CVaR_t3'!A940</f>
        <v>43606</v>
      </c>
      <c r="B940" s="5">
        <f>'2_CVaR_t3'!D940-1</f>
        <v>4.0312972798464131E-3</v>
      </c>
      <c r="C940" s="5">
        <f>'Stocks Returns'!B936</f>
        <v>2.5631636763090437E-2</v>
      </c>
      <c r="D940" s="5">
        <f>'Stocks Returns'!C936</f>
        <v>2.3857588548359399E-3</v>
      </c>
      <c r="E940" s="5">
        <f>'Stocks Returns'!D936</f>
        <v>3.0299220517978398E-2</v>
      </c>
      <c r="F940" s="5">
        <f>'Stocks Returns'!E936</f>
        <v>1.8734987990392193E-2</v>
      </c>
      <c r="G940" s="5">
        <f t="shared" si="56"/>
        <v>2.2017270175008041E-2</v>
      </c>
      <c r="H940" s="5">
        <f t="shared" si="57"/>
        <v>-3.5401936359576863E-3</v>
      </c>
      <c r="I940" s="5">
        <f t="shared" si="58"/>
        <v>2.3782340413674798E-2</v>
      </c>
      <c r="J940" s="5">
        <f t="shared" si="59"/>
        <v>1.4502859667148992E-2</v>
      </c>
    </row>
    <row r="941" spans="1:10" ht="15" customHeight="1" x14ac:dyDescent="0.2">
      <c r="A941" s="3">
        <f>'2_CVaR_t3'!A941</f>
        <v>43607</v>
      </c>
      <c r="B941" s="5">
        <f>'2_CVaR_t3'!D941-1</f>
        <v>1.2516276000091864E-3</v>
      </c>
      <c r="C941" s="5">
        <f>'Stocks Returns'!B937</f>
        <v>-2.1063905747947143E-2</v>
      </c>
      <c r="D941" s="5">
        <f>'Stocks Returns'!C937</f>
        <v>2.3190528499938967E-3</v>
      </c>
      <c r="E941" s="5">
        <f>'Stocks Returns'!D937</f>
        <v>-1.4643075045760456E-3</v>
      </c>
      <c r="F941" s="5">
        <f>'Stocks Returns'!E937</f>
        <v>-8.95944671486959E-3</v>
      </c>
      <c r="G941" s="5">
        <f t="shared" si="56"/>
        <v>-2.1875063077683447E-2</v>
      </c>
      <c r="H941" s="5">
        <f t="shared" si="57"/>
        <v>5.1105274412431936E-4</v>
      </c>
      <c r="I941" s="5">
        <f t="shared" si="58"/>
        <v>-3.4331541096110367E-3</v>
      </c>
      <c r="J941" s="5">
        <f t="shared" si="59"/>
        <v>-1.0250077078921702E-2</v>
      </c>
    </row>
    <row r="942" spans="1:10" ht="15" customHeight="1" x14ac:dyDescent="0.2">
      <c r="A942" s="3">
        <f>'2_CVaR_t3'!A942</f>
        <v>43608</v>
      </c>
      <c r="B942" s="5">
        <f>'2_CVaR_t3'!D942-1</f>
        <v>-9.8553566868886389E-3</v>
      </c>
      <c r="C942" s="5">
        <f>'Stocks Returns'!B938</f>
        <v>-6.5645514223195978E-3</v>
      </c>
      <c r="D942" s="5">
        <f>'Stocks Returns'!C938</f>
        <v>-1.662201656113016E-2</v>
      </c>
      <c r="E942" s="5">
        <f>'Stocks Returns'!D938</f>
        <v>-2.9329096908223828E-3</v>
      </c>
      <c r="F942" s="5">
        <f>'Stocks Returns'!E938</f>
        <v>-5.6304520222045906E-2</v>
      </c>
      <c r="G942" s="5">
        <f t="shared" si="56"/>
        <v>3.8253348148040919E-3</v>
      </c>
      <c r="H942" s="5">
        <f t="shared" si="57"/>
        <v>-1.9755318894332206E-3</v>
      </c>
      <c r="I942" s="5">
        <f t="shared" si="58"/>
        <v>1.3271243531812596E-2</v>
      </c>
      <c r="J942" s="5">
        <f t="shared" si="59"/>
        <v>-4.5841534014437385E-2</v>
      </c>
    </row>
    <row r="943" spans="1:10" ht="15" customHeight="1" x14ac:dyDescent="0.2">
      <c r="A943" s="3">
        <f>'2_CVaR_t3'!A943</f>
        <v>43609</v>
      </c>
      <c r="B943" s="5">
        <f>'2_CVaR_t3'!D943-1</f>
        <v>2.8520616315279579E-3</v>
      </c>
      <c r="C943" s="5">
        <f>'Stocks Returns'!B939</f>
        <v>-3.6710719530101965E-3</v>
      </c>
      <c r="D943" s="5">
        <f>'Stocks Returns'!C939</f>
        <v>6.9964708067611348E-3</v>
      </c>
      <c r="E943" s="5">
        <f>'Stocks Returns'!D939</f>
        <v>-1.4339992646157596E-2</v>
      </c>
      <c r="F943" s="5">
        <f>'Stocks Returns'!E939</f>
        <v>6.3865546218486724E-3</v>
      </c>
      <c r="G943" s="5">
        <f t="shared" si="56"/>
        <v>-6.0962165586692608E-3</v>
      </c>
      <c r="H943" s="5">
        <f t="shared" si="57"/>
        <v>2.8175015224990128E-3</v>
      </c>
      <c r="I943" s="5">
        <f t="shared" si="58"/>
        <v>-1.8927433698408748E-2</v>
      </c>
      <c r="J943" s="5">
        <f t="shared" si="59"/>
        <v>3.4023153114961105E-3</v>
      </c>
    </row>
    <row r="944" spans="1:10" ht="15" customHeight="1" x14ac:dyDescent="0.2">
      <c r="A944" s="3">
        <f>'2_CVaR_t3'!A944</f>
        <v>43612</v>
      </c>
      <c r="B944" s="5">
        <f>'2_CVaR_t3'!D944-1</f>
        <v>3.3619452249000759E-5</v>
      </c>
      <c r="C944" s="5">
        <f>'Stocks Returns'!B940</f>
        <v>0</v>
      </c>
      <c r="D944" s="5">
        <f>'Stocks Returns'!C940</f>
        <v>0</v>
      </c>
      <c r="E944" s="5">
        <f>'Stocks Returns'!D940</f>
        <v>0</v>
      </c>
      <c r="F944" s="5">
        <f>'Stocks Returns'!E940</f>
        <v>0</v>
      </c>
      <c r="G944" s="5">
        <f t="shared" si="56"/>
        <v>4.1716549628461653E-4</v>
      </c>
      <c r="H944" s="5">
        <f t="shared" si="57"/>
        <v>-3.5772302638354477E-6</v>
      </c>
      <c r="I944" s="5">
        <f t="shared" si="58"/>
        <v>2.403114536009206E-5</v>
      </c>
      <c r="J944" s="5">
        <f t="shared" si="59"/>
        <v>-1.7115738437369847E-6</v>
      </c>
    </row>
    <row r="945" spans="1:10" ht="15" customHeight="1" x14ac:dyDescent="0.2">
      <c r="A945" s="3">
        <f>'2_CVaR_t3'!A945</f>
        <v>43613</v>
      </c>
      <c r="B945" s="5">
        <f>'2_CVaR_t3'!D945-1</f>
        <v>2.4417918081869328E-3</v>
      </c>
      <c r="C945" s="5">
        <f>'Stocks Returns'!B941</f>
        <v>2.8002947678702927E-2</v>
      </c>
      <c r="D945" s="5">
        <f>'Stocks Returns'!C941</f>
        <v>6.5789473684212396E-3</v>
      </c>
      <c r="E945" s="5">
        <f>'Stocks Returns'!D941</f>
        <v>-1.6289480228798836E-2</v>
      </c>
      <c r="F945" s="5">
        <f>'Stocks Returns'!E941</f>
        <v>2.8390113560452512E-3</v>
      </c>
      <c r="G945" s="5">
        <f t="shared" si="56"/>
        <v>2.5991547258387829E-2</v>
      </c>
      <c r="H945" s="5">
        <f t="shared" si="57"/>
        <v>3.0077738988001134E-3</v>
      </c>
      <c r="I945" s="5">
        <f t="shared" si="58"/>
        <v>-2.0205646951647199E-2</v>
      </c>
      <c r="J945" s="5">
        <f t="shared" si="59"/>
        <v>2.8892717456612546E-4</v>
      </c>
    </row>
    <row r="946" spans="1:10" ht="15" customHeight="1" x14ac:dyDescent="0.2">
      <c r="A946" s="3">
        <f>'2_CVaR_t3'!A946</f>
        <v>43614</v>
      </c>
      <c r="B946" s="5">
        <f>'2_CVaR_t3'!D946-1</f>
        <v>-1.8658485708167305E-3</v>
      </c>
      <c r="C946" s="5">
        <f>'Stocks Returns'!B942</f>
        <v>-1.5412186379928361E-2</v>
      </c>
      <c r="D946" s="5">
        <f>'Stocks Returns'!C942</f>
        <v>-5.9861951010935499E-3</v>
      </c>
      <c r="E946" s="5">
        <f>'Stocks Returns'!D942</f>
        <v>1.8202502844141044E-2</v>
      </c>
      <c r="F946" s="5">
        <f>'Stocks Returns'!E942</f>
        <v>1.4987510407993287E-3</v>
      </c>
      <c r="G946" s="5">
        <f t="shared" si="56"/>
        <v>-1.307946725264468E-2</v>
      </c>
      <c r="H946" s="5">
        <f t="shared" si="57"/>
        <v>-3.1757980910337878E-3</v>
      </c>
      <c r="I946" s="5">
        <f t="shared" si="58"/>
        <v>2.1334401180468351E-2</v>
      </c>
      <c r="J946" s="5">
        <f t="shared" si="59"/>
        <v>3.5070917238567648E-3</v>
      </c>
    </row>
    <row r="947" spans="1:10" ht="15" customHeight="1" x14ac:dyDescent="0.2">
      <c r="A947" s="3">
        <f>'2_CVaR_t3'!A947</f>
        <v>43615</v>
      </c>
      <c r="B947" s="5">
        <f>'2_CVaR_t3'!D947-1</f>
        <v>9.8682490217538721E-4</v>
      </c>
      <c r="C947" s="5">
        <f>'Stocks Returns'!B943</f>
        <v>-1.2377138696760048E-2</v>
      </c>
      <c r="D947" s="5">
        <f>'Stocks Returns'!C943</f>
        <v>1.8435445216002933E-4</v>
      </c>
      <c r="E947" s="5">
        <f>'Stocks Returns'!D943</f>
        <v>9.8075729360647124E-3</v>
      </c>
      <c r="F947" s="5">
        <f>'Stocks Returns'!E943</f>
        <v>-1.9787163285666765E-2</v>
      </c>
      <c r="G947" s="5">
        <f t="shared" si="56"/>
        <v>-1.2921250852176863E-2</v>
      </c>
      <c r="H947" s="5">
        <f t="shared" si="57"/>
        <v>-1.2313526740836845E-3</v>
      </c>
      <c r="I947" s="5">
        <f t="shared" si="58"/>
        <v>8.2719905959100521E-3</v>
      </c>
      <c r="J947" s="5">
        <f t="shared" si="59"/>
        <v>-2.0797574528390754E-2</v>
      </c>
    </row>
    <row r="948" spans="1:10" ht="15" customHeight="1" x14ac:dyDescent="0.2">
      <c r="A948" s="3">
        <f>'2_CVaR_t3'!A948</f>
        <v>43616</v>
      </c>
      <c r="B948" s="5">
        <f>'2_CVaR_t3'!D948-1</f>
        <v>-6.4494289915115743E-3</v>
      </c>
      <c r="C948" s="5">
        <f>'Stocks Returns'!B944</f>
        <v>4.7917434574273887E-3</v>
      </c>
      <c r="D948" s="5">
        <f>'Stocks Returns'!C944</f>
        <v>-8.7859424920126994E-3</v>
      </c>
      <c r="E948" s="5">
        <f>'Stocks Returns'!D944</f>
        <v>-1.6105237275633177E-2</v>
      </c>
      <c r="F948" s="5">
        <f>'Stocks Returns'!E944</f>
        <v>1.6963528413915796E-4</v>
      </c>
      <c r="G948" s="5">
        <f t="shared" si="56"/>
        <v>1.174685896686611E-2</v>
      </c>
      <c r="H948" s="5">
        <f t="shared" si="57"/>
        <v>8.1481743843435026E-4</v>
      </c>
      <c r="I948" s="5">
        <f t="shared" si="58"/>
        <v>-5.473786941770472E-3</v>
      </c>
      <c r="J948" s="5">
        <f t="shared" si="59"/>
        <v>7.0284056966929522E-3</v>
      </c>
    </row>
    <row r="949" spans="1:10" ht="15" customHeight="1" x14ac:dyDescent="0.2">
      <c r="A949" s="3">
        <f>'2_CVaR_t3'!A949</f>
        <v>43619</v>
      </c>
      <c r="B949" s="5">
        <f>'2_CVaR_t3'!D949-1</f>
        <v>-1.0077987781702769E-2</v>
      </c>
      <c r="C949" s="5">
        <f>'Stocks Returns'!B945</f>
        <v>2.2010271460013442E-3</v>
      </c>
      <c r="D949" s="5">
        <f>'Stocks Returns'!C945</f>
        <v>-1.6921837228041969E-2</v>
      </c>
      <c r="E949" s="5">
        <f>'Stocks Returns'!D945</f>
        <v>-3.4986879920030356E-3</v>
      </c>
      <c r="F949" s="5">
        <f>'Stocks Returns'!E945</f>
        <v>7.8018995929443058E-3</v>
      </c>
      <c r="G949" s="5">
        <f t="shared" si="56"/>
        <v>1.281542982502659E-2</v>
      </c>
      <c r="H949" s="5">
        <f t="shared" si="57"/>
        <v>-1.9455348609195133E-3</v>
      </c>
      <c r="I949" s="5">
        <f t="shared" si="58"/>
        <v>1.3069729259749533E-2</v>
      </c>
      <c r="J949" s="5">
        <f t="shared" si="59"/>
        <v>1.8500478150175671E-2</v>
      </c>
    </row>
    <row r="950" spans="1:10" ht="15" customHeight="1" x14ac:dyDescent="0.2">
      <c r="A950" s="3">
        <f>'2_CVaR_t3'!A950</f>
        <v>43620</v>
      </c>
      <c r="B950" s="5">
        <f>'2_CVaR_t3'!D950-1</f>
        <v>1.8547382689327208E-2</v>
      </c>
      <c r="C950" s="5">
        <f>'Stocks Returns'!B946</f>
        <v>4.7584187408491907E-2</v>
      </c>
      <c r="D950" s="5">
        <f>'Stocks Returns'!C946</f>
        <v>2.3518284993695016E-2</v>
      </c>
      <c r="E950" s="5">
        <f>'Stocks Returns'!D946</f>
        <v>5.6551724137931192E-2</v>
      </c>
      <c r="F950" s="5">
        <f>'Stocks Returns'!E946</f>
        <v>-5.385392123864019E-3</v>
      </c>
      <c r="G950" s="5">
        <f t="shared" si="56"/>
        <v>2.9330806224552208E-2</v>
      </c>
      <c r="H950" s="5">
        <f t="shared" si="57"/>
        <v>-3.912578301908002E-3</v>
      </c>
      <c r="I950" s="5">
        <f t="shared" si="58"/>
        <v>2.628394902640899E-2</v>
      </c>
      <c r="J950" s="5">
        <f t="shared" si="59"/>
        <v>-2.497871099329171E-2</v>
      </c>
    </row>
    <row r="951" spans="1:10" ht="15" customHeight="1" x14ac:dyDescent="0.2">
      <c r="A951" s="3">
        <f>'2_CVaR_t3'!A951</f>
        <v>43621</v>
      </c>
      <c r="B951" s="5">
        <f>'2_CVaR_t3'!D951-1</f>
        <v>8.9847748312450459E-3</v>
      </c>
      <c r="C951" s="5">
        <f>'Stocks Returns'!B947</f>
        <v>-1.991614255765195E-2</v>
      </c>
      <c r="D951" s="5">
        <f>'Stocks Returns'!C947</f>
        <v>1.885048974311565E-2</v>
      </c>
      <c r="E951" s="5">
        <f>'Stocks Returns'!D947</f>
        <v>-2.2905293140280114E-2</v>
      </c>
      <c r="F951" s="5">
        <f>'Stocks Returns'!E947</f>
        <v>-3.4179357021996704E-2</v>
      </c>
      <c r="G951" s="5">
        <f t="shared" si="56"/>
        <v>-2.8525935125235366E-2</v>
      </c>
      <c r="H951" s="5">
        <f t="shared" si="57"/>
        <v>5.5861887987589259E-3</v>
      </c>
      <c r="I951" s="5">
        <f t="shared" si="58"/>
        <v>-3.7526942672782559E-2</v>
      </c>
      <c r="J951" s="5">
        <f t="shared" si="59"/>
        <v>-4.3653347072202794E-2</v>
      </c>
    </row>
    <row r="952" spans="1:10" ht="15" customHeight="1" x14ac:dyDescent="0.2">
      <c r="A952" s="3">
        <f>'2_CVaR_t3'!A952</f>
        <v>43622</v>
      </c>
      <c r="B952" s="5">
        <f>'2_CVaR_t3'!D952-1</f>
        <v>6.2349175549167857E-3</v>
      </c>
      <c r="C952" s="5">
        <f>'Stocks Returns'!B948</f>
        <v>1.1764705882352899E-2</v>
      </c>
      <c r="D952" s="5">
        <f>'Stocks Returns'!C948</f>
        <v>9.2508615998549981E-3</v>
      </c>
      <c r="E952" s="5">
        <f>'Stocks Returns'!D948</f>
        <v>9.716992590793172E-3</v>
      </c>
      <c r="F952" s="5">
        <f>'Stocks Returns'!E948</f>
        <v>1.9621583742116311E-2</v>
      </c>
      <c r="G952" s="5">
        <f t="shared" si="56"/>
        <v>5.9280577038485251E-3</v>
      </c>
      <c r="H952" s="5">
        <f t="shared" si="57"/>
        <v>6.0347340080096554E-5</v>
      </c>
      <c r="I952" s="5">
        <f t="shared" si="58"/>
        <v>-4.0540183177087581E-4</v>
      </c>
      <c r="J952" s="5">
        <f t="shared" si="59"/>
        <v>1.3057543613319589E-2</v>
      </c>
    </row>
    <row r="953" spans="1:10" ht="15" customHeight="1" x14ac:dyDescent="0.2">
      <c r="A953" s="3">
        <f>'2_CVaR_t3'!A953</f>
        <v>43623</v>
      </c>
      <c r="B953" s="5">
        <f>'2_CVaR_t3'!D953-1</f>
        <v>1.1464528864214785E-2</v>
      </c>
      <c r="C953" s="5">
        <f>'Stocks Returns'!B949</f>
        <v>1.4094432699085502E-3</v>
      </c>
      <c r="D953" s="5">
        <f>'Stocks Returns'!C949</f>
        <v>1.8751497723460409E-2</v>
      </c>
      <c r="E953" s="5">
        <f>'Stocks Returns'!D949</f>
        <v>6.4958498736917836E-3</v>
      </c>
      <c r="F953" s="5">
        <f>'Stocks Returns'!E949</f>
        <v>1.3058419243986208E-2</v>
      </c>
      <c r="G953" s="5">
        <f t="shared" si="56"/>
        <v>-9.701103079343229E-3</v>
      </c>
      <c r="H953" s="5">
        <f t="shared" si="57"/>
        <v>1.8135555877910776E-3</v>
      </c>
      <c r="I953" s="5">
        <f t="shared" si="58"/>
        <v>-1.218311786956771E-2</v>
      </c>
      <c r="J953" s="5">
        <f t="shared" si="59"/>
        <v>9.6030752918596814E-4</v>
      </c>
    </row>
    <row r="954" spans="1:10" ht="15" customHeight="1" x14ac:dyDescent="0.2">
      <c r="A954" s="3">
        <f>'2_CVaR_t3'!A954</f>
        <v>43626</v>
      </c>
      <c r="B954" s="5">
        <f>'2_CVaR_t3'!D954-1</f>
        <v>4.8038047545346796E-3</v>
      </c>
      <c r="C954" s="5">
        <f>'Stocks Returns'!B950</f>
        <v>-5.9817030260380655E-3</v>
      </c>
      <c r="D954" s="5">
        <f>'Stocks Returns'!C950</f>
        <v>4.5280799764773061E-3</v>
      </c>
      <c r="E954" s="5">
        <f>'Stocks Returns'!D950</f>
        <v>2.4859567347914391E-2</v>
      </c>
      <c r="F954" s="5">
        <f>'Stocks Returns'!E950</f>
        <v>5.0881953867027985E-3</v>
      </c>
      <c r="G954" s="5">
        <f t="shared" si="56"/>
        <v>-1.037511905330221E-2</v>
      </c>
      <c r="H954" s="5">
        <f t="shared" si="57"/>
        <v>-2.5423066968521691E-3</v>
      </c>
      <c r="I954" s="5">
        <f t="shared" si="58"/>
        <v>1.7078727752739428E-2</v>
      </c>
      <c r="J954" s="5">
        <f t="shared" si="59"/>
        <v>3.8585340095812458E-5</v>
      </c>
    </row>
    <row r="955" spans="1:10" ht="15" customHeight="1" x14ac:dyDescent="0.2">
      <c r="A955" s="3">
        <f>'2_CVaR_t3'!A955</f>
        <v>43627</v>
      </c>
      <c r="B955" s="5">
        <f>'2_CVaR_t3'!D955-1</f>
        <v>-2.1097510615704085E-3</v>
      </c>
      <c r="C955" s="5">
        <f>'Stocks Returns'!B951</f>
        <v>2.5486725663716792E-2</v>
      </c>
      <c r="D955" s="5">
        <f>'Stocks Returns'!C951</f>
        <v>-2.9855988760097985E-3</v>
      </c>
      <c r="E955" s="5">
        <f>'Stocks Returns'!D951</f>
        <v>-4.7813411078716506E-3</v>
      </c>
      <c r="F955" s="5">
        <f>'Stocks Returns'!E951</f>
        <v>-8.943638204522486E-3</v>
      </c>
      <c r="G955" s="5">
        <f t="shared" si="56"/>
        <v>2.8065412765243519E-2</v>
      </c>
      <c r="H955" s="5">
        <f t="shared" si="57"/>
        <v>1.8612842116049518E-4</v>
      </c>
      <c r="I955" s="5">
        <f t="shared" si="58"/>
        <v>-1.2503749590811949E-3</v>
      </c>
      <c r="J955" s="5">
        <f t="shared" si="59"/>
        <v>-6.6771953865251968E-3</v>
      </c>
    </row>
    <row r="956" spans="1:10" ht="15" customHeight="1" x14ac:dyDescent="0.2">
      <c r="A956" s="3">
        <f>'2_CVaR_t3'!A956</f>
        <v>43628</v>
      </c>
      <c r="B956" s="5">
        <f>'2_CVaR_t3'!D956-1</f>
        <v>2.8434177758709378E-3</v>
      </c>
      <c r="C956" s="5">
        <f>'Stocks Returns'!B952</f>
        <v>8.9748015188126917E-3</v>
      </c>
      <c r="D956" s="5">
        <f>'Stocks Returns'!C952</f>
        <v>7.5157066525746163E-3</v>
      </c>
      <c r="E956" s="5">
        <f>'Stocks Returns'!D952</f>
        <v>-1.7928286852589626E-2</v>
      </c>
      <c r="F956" s="5">
        <f>'Stocks Returns'!E952</f>
        <v>-3.0648731483058356E-3</v>
      </c>
      <c r="G956" s="5">
        <f t="shared" si="56"/>
        <v>6.5583739691338124E-3</v>
      </c>
      <c r="H956" s="5">
        <f t="shared" si="57"/>
        <v>3.3495428416663829E-3</v>
      </c>
      <c r="I956" s="5">
        <f t="shared" si="58"/>
        <v>-2.2501585021110337E-2</v>
      </c>
      <c r="J956" s="5">
        <f t="shared" si="59"/>
        <v>-6.0399653704417298E-3</v>
      </c>
    </row>
    <row r="957" spans="1:10" ht="15" customHeight="1" x14ac:dyDescent="0.2">
      <c r="A957" s="3">
        <f>'2_CVaR_t3'!A957</f>
        <v>43629</v>
      </c>
      <c r="B957" s="5">
        <f>'2_CVaR_t3'!D957-1</f>
        <v>-7.2354852919666035E-3</v>
      </c>
      <c r="C957" s="5">
        <f>'Stocks Returns'!B953</f>
        <v>2.2579541566883243E-2</v>
      </c>
      <c r="D957" s="5">
        <f>'Stocks Returns'!C953</f>
        <v>-1.3054373798006891E-2</v>
      </c>
      <c r="E957" s="5">
        <f>'Stocks Returns'!D953</f>
        <v>3.4602076124565784E-3</v>
      </c>
      <c r="F957" s="5">
        <f>'Stocks Returns'!E953</f>
        <v>8.7105038428694215E-3</v>
      </c>
      <c r="G957" s="5">
        <f t="shared" si="56"/>
        <v>3.0327370079237422E-2</v>
      </c>
      <c r="H957" s="5">
        <f t="shared" si="57"/>
        <v>-2.2891077247533635E-3</v>
      </c>
      <c r="I957" s="5">
        <f t="shared" si="58"/>
        <v>1.5377785723555739E-2</v>
      </c>
      <c r="J957" s="5">
        <f t="shared" si="59"/>
        <v>1.6401093597257086E-2</v>
      </c>
    </row>
    <row r="958" spans="1:10" ht="15" customHeight="1" x14ac:dyDescent="0.2">
      <c r="A958" s="3">
        <f>'2_CVaR_t3'!A958</f>
        <v>43630</v>
      </c>
      <c r="B958" s="5">
        <f>'2_CVaR_t3'!D958-1</f>
        <v>1.6104856009113711E-4</v>
      </c>
      <c r="C958" s="5">
        <f>'Stocks Returns'!B954</f>
        <v>-2.9106724657075977E-2</v>
      </c>
      <c r="D958" s="5">
        <f>'Stocks Returns'!C954</f>
        <v>1.8305284912902842E-3</v>
      </c>
      <c r="E958" s="5">
        <f>'Stocks Returns'!D954</f>
        <v>-1.0820451843043921E-2</v>
      </c>
      <c r="F958" s="5">
        <f>'Stocks Returns'!E954</f>
        <v>-4.0636640704369009E-3</v>
      </c>
      <c r="G958" s="5">
        <f t="shared" si="56"/>
        <v>-2.8818067399549709E-2</v>
      </c>
      <c r="H958" s="5">
        <f t="shared" si="57"/>
        <v>1.6381709169612511E-3</v>
      </c>
      <c r="I958" s="5">
        <f t="shared" si="58"/>
        <v>-1.1004917360237593E-2</v>
      </c>
      <c r="J958" s="5">
        <f t="shared" si="59"/>
        <v>-4.200223487309647E-3</v>
      </c>
    </row>
    <row r="959" spans="1:10" ht="15" customHeight="1" x14ac:dyDescent="0.2">
      <c r="A959" s="3">
        <f>'2_CVaR_t3'!A959</f>
        <v>43633</v>
      </c>
      <c r="B959" s="5">
        <f>'2_CVaR_t3'!D959-1</f>
        <v>-2.3411978114026288E-3</v>
      </c>
      <c r="C959" s="5">
        <f>'Stocks Returns'!B955</f>
        <v>1.7229496898690577E-2</v>
      </c>
      <c r="D959" s="5">
        <f>'Stocks Returns'!C955</f>
        <v>-5.894141223623528E-4</v>
      </c>
      <c r="E959" s="5">
        <f>'Stocks Returns'!D955</f>
        <v>-2.3560524101454372E-2</v>
      </c>
      <c r="F959" s="5">
        <f>'Stocks Returns'!E955</f>
        <v>3.23019381162859E-3</v>
      </c>
      <c r="G959" s="5">
        <f t="shared" si="56"/>
        <v>2.0041590752339661E-2</v>
      </c>
      <c r="H959" s="5">
        <f t="shared" si="57"/>
        <v>2.9251908564144552E-3</v>
      </c>
      <c r="I959" s="5">
        <f t="shared" si="58"/>
        <v>-1.9650869945535162E-2</v>
      </c>
      <c r="J959" s="5">
        <f t="shared" si="59"/>
        <v>5.7415578687325178E-3</v>
      </c>
    </row>
    <row r="960" spans="1:10" ht="15" customHeight="1" x14ac:dyDescent="0.2">
      <c r="A960" s="3">
        <f>'2_CVaR_t3'!A960</f>
        <v>43634</v>
      </c>
      <c r="B960" s="5">
        <f>'2_CVaR_t3'!D960-1</f>
        <v>3.0813561855240756E-3</v>
      </c>
      <c r="C960" s="5">
        <f>'Stocks Returns'!B956</f>
        <v>4.403794037940445E-3</v>
      </c>
      <c r="D960" s="5">
        <f>'Stocks Returns'!C956</f>
        <v>-1.6513328615239686E-3</v>
      </c>
      <c r="E960" s="5">
        <f>'Stocks Returns'!D956</f>
        <v>4.6411424350609298E-2</v>
      </c>
      <c r="F960" s="5">
        <f>'Stocks Returns'!E956</f>
        <v>1.3895949839010324E-2</v>
      </c>
      <c r="G960" s="5">
        <f t="shared" si="56"/>
        <v>1.7474131018236213E-3</v>
      </c>
      <c r="H960" s="5">
        <f t="shared" si="57"/>
        <v>-6.1699914485573827E-3</v>
      </c>
      <c r="I960" s="5">
        <f t="shared" si="58"/>
        <v>4.1448816666028197E-2</v>
      </c>
      <c r="J960" s="5">
        <f t="shared" si="59"/>
        <v>1.0669066783062528E-2</v>
      </c>
    </row>
    <row r="961" spans="1:10" ht="15" customHeight="1" x14ac:dyDescent="0.2">
      <c r="A961" s="3">
        <f>'2_CVaR_t3'!A961</f>
        <v>43635</v>
      </c>
      <c r="B961" s="5">
        <f>'2_CVaR_t3'!D961-1</f>
        <v>4.6084146161702311E-3</v>
      </c>
      <c r="C961" s="5">
        <f>'Stocks Returns'!B957</f>
        <v>2.8667790893760481E-2</v>
      </c>
      <c r="D961" s="5">
        <f>'Stocks Returns'!C957</f>
        <v>8.329395085066249E-3</v>
      </c>
      <c r="E961" s="5">
        <f>'Stocks Returns'!D957</f>
        <v>-2.9411764705882248E-3</v>
      </c>
      <c r="F961" s="5">
        <f>'Stocks Returns'!E957</f>
        <v>-3.0085241517633365E-3</v>
      </c>
      <c r="G961" s="5">
        <f t="shared" si="56"/>
        <v>2.4471419662439434E-2</v>
      </c>
      <c r="H961" s="5">
        <f t="shared" si="57"/>
        <v>1.548469886999416E-3</v>
      </c>
      <c r="I961" s="5">
        <f t="shared" si="58"/>
        <v>-1.0402323081681614E-2</v>
      </c>
      <c r="J961" s="5">
        <f t="shared" si="59"/>
        <v>-7.8513687336051914E-3</v>
      </c>
    </row>
    <row r="962" spans="1:10" ht="15" customHeight="1" x14ac:dyDescent="0.2">
      <c r="A962" s="3">
        <f>'2_CVaR_t3'!A962</f>
        <v>43636</v>
      </c>
      <c r="B962" s="5">
        <f>'2_CVaR_t3'!D962-1</f>
        <v>1.1237305225240801E-2</v>
      </c>
      <c r="C962" s="5">
        <f>'Stocks Returns'!B958</f>
        <v>1.4098360655737663E-2</v>
      </c>
      <c r="D962" s="5">
        <f>'Stocks Returns'!C958</f>
        <v>1.786865077040245E-2</v>
      </c>
      <c r="E962" s="5">
        <f>'Stocks Returns'!D958</f>
        <v>9.7935103244837229E-3</v>
      </c>
      <c r="F962" s="5">
        <f>'Stocks Returns'!E958</f>
        <v>1.7602682313495377E-2</v>
      </c>
      <c r="G962" s="5">
        <f t="shared" si="56"/>
        <v>3.2169621844180055E-3</v>
      </c>
      <c r="H962" s="5">
        <f t="shared" si="57"/>
        <v>1.2673299724450249E-3</v>
      </c>
      <c r="I962" s="5">
        <f t="shared" si="58"/>
        <v>-8.5136791713906687E-3</v>
      </c>
      <c r="J962" s="5">
        <f t="shared" si="59"/>
        <v>5.7450228636423458E-3</v>
      </c>
    </row>
    <row r="963" spans="1:10" ht="15" customHeight="1" x14ac:dyDescent="0.2">
      <c r="A963" s="3">
        <f>'2_CVaR_t3'!A963</f>
        <v>43637</v>
      </c>
      <c r="B963" s="5">
        <f>'2_CVaR_t3'!D963-1</f>
        <v>-1.4513738010554222E-3</v>
      </c>
      <c r="C963" s="5">
        <f>'Stocks Returns'!B959</f>
        <v>-7.7594568380212614E-3</v>
      </c>
      <c r="D963" s="5">
        <f>'Stocks Returns'!C959</f>
        <v>-1.7267180844940944E-3</v>
      </c>
      <c r="E963" s="5">
        <f>'Stocks Returns'!D959</f>
        <v>-5.608787099789736E-3</v>
      </c>
      <c r="F963" s="5">
        <f>'Stocks Returns'!E959</f>
        <v>-6.0955518945634557E-3</v>
      </c>
      <c r="G963" s="5">
        <f t="shared" si="56"/>
        <v>-5.8447224520086381E-3</v>
      </c>
      <c r="H963" s="5">
        <f t="shared" si="57"/>
        <v>4.696536768068393E-4</v>
      </c>
      <c r="I963" s="5">
        <f t="shared" si="58"/>
        <v>-3.1550431323608425E-3</v>
      </c>
      <c r="J963" s="5">
        <f t="shared" si="59"/>
        <v>-4.5258160925940767E-3</v>
      </c>
    </row>
    <row r="964" spans="1:10" ht="15" customHeight="1" x14ac:dyDescent="0.2">
      <c r="A964" s="3">
        <f>'2_CVaR_t3'!A964</f>
        <v>43640</v>
      </c>
      <c r="B964" s="5">
        <f>'2_CVaR_t3'!D964-1</f>
        <v>1.4344248411253258E-3</v>
      </c>
      <c r="C964" s="5">
        <f>'Stocks Returns'!B960</f>
        <v>1.0426849136526473E-2</v>
      </c>
      <c r="D964" s="5">
        <f>'Stocks Returns'!C960</f>
        <v>2.3639298892987881E-3</v>
      </c>
      <c r="E964" s="5">
        <f>'Stocks Returns'!D960</f>
        <v>3.525264394830252E-4</v>
      </c>
      <c r="F964" s="5">
        <f>'Stocks Returns'!E960</f>
        <v>3.1493452676945033E-3</v>
      </c>
      <c r="G964" s="5">
        <f t="shared" si="56"/>
        <v>9.4313465508002962E-3</v>
      </c>
      <c r="H964" s="5">
        <f t="shared" si="57"/>
        <v>2.8512410444082696E-4</v>
      </c>
      <c r="I964" s="5">
        <f t="shared" si="58"/>
        <v>-1.915408932177922E-3</v>
      </c>
      <c r="J964" s="5">
        <f t="shared" si="59"/>
        <v>1.6652754760768918E-3</v>
      </c>
    </row>
    <row r="965" spans="1:10" ht="15" customHeight="1" x14ac:dyDescent="0.2">
      <c r="A965" s="3">
        <f>'2_CVaR_t3'!A965</f>
        <v>43641</v>
      </c>
      <c r="B965" s="5">
        <f>'2_CVaR_t3'!D965-1</f>
        <v>-9.7423636508329192E-3</v>
      </c>
      <c r="C965" s="5">
        <f>'Stocks Returns'!B961</f>
        <v>-3.4827475008061937E-2</v>
      </c>
      <c r="D965" s="5">
        <f>'Stocks Returns'!C961</f>
        <v>-1.4782858786310027E-2</v>
      </c>
      <c r="E965" s="5">
        <f>'Stocks Returns'!D961</f>
        <v>-1.3978620932691199E-2</v>
      </c>
      <c r="F965" s="5">
        <f>'Stocks Returns'!E961</f>
        <v>-1.2392597488433577E-2</v>
      </c>
      <c r="G965" s="5">
        <f t="shared" si="56"/>
        <v>-2.4551538686317608E-2</v>
      </c>
      <c r="H965" s="5">
        <f t="shared" si="57"/>
        <v>-3.0376808436445232E-4</v>
      </c>
      <c r="I965" s="5">
        <f t="shared" si="58"/>
        <v>2.040655605892755E-3</v>
      </c>
      <c r="J965" s="5">
        <f t="shared" si="59"/>
        <v>-2.0491826052063677E-3</v>
      </c>
    </row>
    <row r="966" spans="1:10" ht="15" customHeight="1" x14ac:dyDescent="0.2">
      <c r="A966" s="3">
        <f>'2_CVaR_t3'!A966</f>
        <v>43642</v>
      </c>
      <c r="B966" s="5">
        <f>'2_CVaR_t3'!D966-1</f>
        <v>2.6095970960244852E-3</v>
      </c>
      <c r="C966" s="5">
        <f>'Stocks Returns'!B962</f>
        <v>-1.3698630136986356E-2</v>
      </c>
      <c r="D966" s="5">
        <f>'Stocks Returns'!C962</f>
        <v>-1.2844465203175615E-3</v>
      </c>
      <c r="E966" s="5">
        <f>'Stocks Returns'!D962</f>
        <v>3.8479866571360599E-2</v>
      </c>
      <c r="F966" s="5">
        <f>'Stocks Returns'!E962</f>
        <v>4.9857788188054197E-2</v>
      </c>
      <c r="G966" s="5">
        <f t="shared" ref="G966:G1029" si="60">C966-($P$11+$O$11*$B966)</f>
        <v>-1.5879256900948588E-2</v>
      </c>
      <c r="H966" s="5">
        <f t="shared" ref="H966:H1029" si="61">D966-($P$12+$O$12*$B966)</f>
        <v>-5.1042157818293197E-3</v>
      </c>
      <c r="I966" s="5">
        <f t="shared" ref="I966:I1029" si="62">E966-($P$13+$O$13*$B966)</f>
        <v>3.4289140581281505E-2</v>
      </c>
      <c r="J966" s="5">
        <f t="shared" ref="J966:J1029" si="63">F966-($P$14+$O$14*$B966)</f>
        <v>4.7130129341752112E-2</v>
      </c>
    </row>
    <row r="967" spans="1:10" ht="15" customHeight="1" x14ac:dyDescent="0.2">
      <c r="A967" s="3">
        <f>'2_CVaR_t3'!A967</f>
        <v>43643</v>
      </c>
      <c r="B967" s="5">
        <f>'2_CVaR_t3'!D967-1</f>
        <v>5.8003478110846274E-4</v>
      </c>
      <c r="C967" s="5">
        <f>'Stocks Returns'!B963</f>
        <v>7.4525745257452147E-3</v>
      </c>
      <c r="D967" s="5">
        <f>'Stocks Returns'!C963</f>
        <v>9.9380334385590352E-4</v>
      </c>
      <c r="E967" s="5">
        <f>'Stocks Returns'!D963</f>
        <v>-3.4415509923135801E-4</v>
      </c>
      <c r="F967" s="5">
        <f>'Stocks Returns'!E963</f>
        <v>-2.3585657370517876E-2</v>
      </c>
      <c r="G967" s="5">
        <f t="shared" si="60"/>
        <v>7.3186973856073758E-3</v>
      </c>
      <c r="H967" s="5">
        <f t="shared" si="61"/>
        <v>1.807370138772979E-4</v>
      </c>
      <c r="I967" s="5">
        <f t="shared" si="62"/>
        <v>-1.2141565211913623E-3</v>
      </c>
      <c r="J967" s="5">
        <f t="shared" si="63"/>
        <v>-2.4165595769789647E-2</v>
      </c>
    </row>
    <row r="968" spans="1:10" ht="15" customHeight="1" x14ac:dyDescent="0.2">
      <c r="A968" s="3">
        <f>'2_CVaR_t3'!A968</f>
        <v>43644</v>
      </c>
      <c r="B968" s="5">
        <f>'2_CVaR_t3'!D968-1</f>
        <v>7.4523450260939317E-3</v>
      </c>
      <c r="C968" s="5">
        <f>'Stocks Returns'!B964</f>
        <v>3.2279757901815698E-2</v>
      </c>
      <c r="D968" s="5">
        <f>'Stocks Returns'!C964</f>
        <v>1.3549027623664278E-2</v>
      </c>
      <c r="E968" s="5">
        <f>'Stocks Returns'!D964</f>
        <v>-5.0493458801927904E-3</v>
      </c>
      <c r="F968" s="5">
        <f>'Stocks Returns'!E964</f>
        <v>-4.4067243349110718E-3</v>
      </c>
      <c r="G968" s="5">
        <f t="shared" si="60"/>
        <v>2.5215372491321771E-2</v>
      </c>
      <c r="H968" s="5">
        <f t="shared" si="61"/>
        <v>2.5549507338507044E-3</v>
      </c>
      <c r="I968" s="5">
        <f t="shared" si="62"/>
        <v>-1.7163667963085084E-2</v>
      </c>
      <c r="J968" s="5">
        <f t="shared" si="63"/>
        <v>-1.2259068771196747E-2</v>
      </c>
    </row>
    <row r="969" spans="1:10" ht="15" customHeight="1" x14ac:dyDescent="0.2">
      <c r="A969" s="3">
        <f>'2_CVaR_t3'!A969</f>
        <v>43647</v>
      </c>
      <c r="B969" s="5">
        <f>'2_CVaR_t3'!D969-1</f>
        <v>6.0143169298259025E-3</v>
      </c>
      <c r="C969" s="5">
        <f>'Stocks Returns'!B965</f>
        <v>-6.5146579804553628E-4</v>
      </c>
      <c r="D969" s="5">
        <f>'Stocks Returns'!C965</f>
        <v>2.2471910112358273E-3</v>
      </c>
      <c r="E969" s="5">
        <f>'Stocks Returns'!D965</f>
        <v>5.4209919261822392E-2</v>
      </c>
      <c r="F969" s="5">
        <f>'Stocks Returns'!E965</f>
        <v>2.0491803278688492E-2</v>
      </c>
      <c r="G969" s="5">
        <f t="shared" si="60"/>
        <v>-6.2656451993648781E-3</v>
      </c>
      <c r="H969" s="5">
        <f t="shared" si="61"/>
        <v>-6.6165136003286679E-3</v>
      </c>
      <c r="I969" s="5">
        <f t="shared" si="62"/>
        <v>4.4448466659126551E-2</v>
      </c>
      <c r="J969" s="5">
        <f t="shared" si="63"/>
        <v>1.416120681883128E-2</v>
      </c>
    </row>
    <row r="970" spans="1:10" ht="15" customHeight="1" x14ac:dyDescent="0.2">
      <c r="A970" s="3">
        <f>'2_CVaR_t3'!A970</f>
        <v>43648</v>
      </c>
      <c r="B970" s="5">
        <f>'2_CVaR_t3'!D970-1</f>
        <v>2.9322984494808413E-3</v>
      </c>
      <c r="C970" s="5">
        <f>'Stocks Returns'!B966</f>
        <v>6.5189048239895353E-3</v>
      </c>
      <c r="D970" s="5">
        <f>'Stocks Returns'!C966</f>
        <v>7.7038059100840162E-3</v>
      </c>
      <c r="E970" s="5">
        <f>'Stocks Returns'!D966</f>
        <v>-1.8161925601750672E-2</v>
      </c>
      <c r="F970" s="5">
        <f>'Stocks Returns'!E966</f>
        <v>-3.4538152610441797E-2</v>
      </c>
      <c r="G970" s="5">
        <f t="shared" si="60"/>
        <v>4.0128439164485424E-3</v>
      </c>
      <c r="H970" s="5">
        <f t="shared" si="61"/>
        <v>3.4059694819146584E-3</v>
      </c>
      <c r="I970" s="5">
        <f t="shared" si="62"/>
        <v>-2.288064834497807E-2</v>
      </c>
      <c r="J970" s="5">
        <f t="shared" si="63"/>
        <v>-3.7607300008245317E-2</v>
      </c>
    </row>
    <row r="971" spans="1:10" ht="15" customHeight="1" x14ac:dyDescent="0.2">
      <c r="A971" s="3">
        <f>'2_CVaR_t3'!A971</f>
        <v>43649</v>
      </c>
      <c r="B971" s="5">
        <f>'2_CVaR_t3'!D971-1</f>
        <v>5.3210973094059977E-3</v>
      </c>
      <c r="C971" s="5">
        <f>'Stocks Returns'!B967</f>
        <v>6.4766839378238572E-4</v>
      </c>
      <c r="D971" s="5">
        <f>'Stocks Returns'!C967</f>
        <v>9.0712003651300943E-3</v>
      </c>
      <c r="E971" s="5">
        <f>'Stocks Returns'!D967</f>
        <v>3.3429908624915683E-4</v>
      </c>
      <c r="F971" s="5">
        <f>'Stocks Returns'!E967</f>
        <v>6.6555740432612254E-3</v>
      </c>
      <c r="G971" s="5">
        <f t="shared" si="60"/>
        <v>-4.2674208702721452E-3</v>
      </c>
      <c r="H971" s="5">
        <f t="shared" si="61"/>
        <v>1.2344686381104471E-3</v>
      </c>
      <c r="I971" s="5">
        <f t="shared" si="62"/>
        <v>-8.2929230433479439E-3</v>
      </c>
      <c r="J971" s="5">
        <f t="shared" si="63"/>
        <v>1.0585554302709743E-3</v>
      </c>
    </row>
    <row r="972" spans="1:10" ht="15" customHeight="1" x14ac:dyDescent="0.2">
      <c r="A972" s="3">
        <f>'2_CVaR_t3'!A972</f>
        <v>43650</v>
      </c>
      <c r="B972" s="5">
        <f>'2_CVaR_t3'!D972-1</f>
        <v>3.3619452249000759E-5</v>
      </c>
      <c r="C972" s="5">
        <f>'Stocks Returns'!B968</f>
        <v>0</v>
      </c>
      <c r="D972" s="5">
        <f>'Stocks Returns'!C968</f>
        <v>0</v>
      </c>
      <c r="E972" s="5">
        <f>'Stocks Returns'!D968</f>
        <v>0</v>
      </c>
      <c r="F972" s="5">
        <f>'Stocks Returns'!E968</f>
        <v>0</v>
      </c>
      <c r="G972" s="5">
        <f t="shared" si="60"/>
        <v>4.1716549628461653E-4</v>
      </c>
      <c r="H972" s="5">
        <f t="shared" si="61"/>
        <v>-3.5772302638354477E-6</v>
      </c>
      <c r="I972" s="5">
        <f t="shared" si="62"/>
        <v>2.403114536009206E-5</v>
      </c>
      <c r="J972" s="5">
        <f t="shared" si="63"/>
        <v>-1.7115738437369847E-6</v>
      </c>
    </row>
    <row r="973" spans="1:10" ht="15" customHeight="1" x14ac:dyDescent="0.2">
      <c r="A973" s="3">
        <f>'2_CVaR_t3'!A973</f>
        <v>43651</v>
      </c>
      <c r="B973" s="5">
        <f>'2_CVaR_t3'!D973-1</f>
        <v>-1.1737631010007021E-3</v>
      </c>
      <c r="C973" s="5">
        <f>'Stocks Returns'!B969</f>
        <v>1.1650485436893288E-2</v>
      </c>
      <c r="D973" s="5">
        <f>'Stocks Returns'!C969</f>
        <v>-1.1873127155538343E-3</v>
      </c>
      <c r="E973" s="5">
        <f>'Stocks Returns'!D969</f>
        <v>-6.0153726189149381E-3</v>
      </c>
      <c r="F973" s="5">
        <f>'Stocks Returns'!E969</f>
        <v>-9.91735537190086E-3</v>
      </c>
      <c r="G973" s="5">
        <f t="shared" si="60"/>
        <v>1.3285258182048319E-2</v>
      </c>
      <c r="H973" s="5">
        <f t="shared" si="61"/>
        <v>5.9779160175436104E-4</v>
      </c>
      <c r="I973" s="5">
        <f t="shared" si="62"/>
        <v>-4.0158490837779171E-3</v>
      </c>
      <c r="J973" s="5">
        <f t="shared" si="63"/>
        <v>-8.641392356526896E-3</v>
      </c>
    </row>
    <row r="974" spans="1:10" ht="15" customHeight="1" x14ac:dyDescent="0.2">
      <c r="A974" s="3">
        <f>'2_CVaR_t3'!A974</f>
        <v>43654</v>
      </c>
      <c r="B974" s="5">
        <f>'2_CVaR_t3'!D974-1</f>
        <v>-2.7658998321014039E-3</v>
      </c>
      <c r="C974" s="5">
        <f>'Stocks Returns'!B970</f>
        <v>1.2795905310301059E-3</v>
      </c>
      <c r="D974" s="5">
        <f>'Stocks Returns'!C970</f>
        <v>-2.6604777538774549E-3</v>
      </c>
      <c r="E974" s="5">
        <f>'Stocks Returns'!D970</f>
        <v>-1.4569091112854426E-2</v>
      </c>
      <c r="F974" s="5">
        <f>'Stocks Returns'!E970</f>
        <v>-1.6694490818025542E-4</v>
      </c>
      <c r="G974" s="5">
        <f t="shared" si="60"/>
        <v>4.5199829861629487E-3</v>
      </c>
      <c r="H974" s="5">
        <f t="shared" si="61"/>
        <v>1.4833036740668666E-3</v>
      </c>
      <c r="I974" s="5">
        <f t="shared" si="62"/>
        <v>-9.9645489882834136E-3</v>
      </c>
      <c r="J974" s="5">
        <f t="shared" si="63"/>
        <v>2.7938466964526048E-3</v>
      </c>
    </row>
    <row r="975" spans="1:10" ht="15" customHeight="1" x14ac:dyDescent="0.2">
      <c r="A975" s="3">
        <f>'2_CVaR_t3'!A975</f>
        <v>43655</v>
      </c>
      <c r="B975" s="5">
        <f>'2_CVaR_t3'!D975-1</f>
        <v>6.3665751877164389E-3</v>
      </c>
      <c r="C975" s="5">
        <f>'Stocks Returns'!B971</f>
        <v>1.0543130990415372E-2</v>
      </c>
      <c r="D975" s="5">
        <f>'Stocks Returns'!C971</f>
        <v>8.7405641636868481E-3</v>
      </c>
      <c r="E975" s="5">
        <f>'Stocks Returns'!D971</f>
        <v>1.4670760832480312E-2</v>
      </c>
      <c r="F975" s="5">
        <f>'Stocks Returns'!E971</f>
        <v>0</v>
      </c>
      <c r="G975" s="5">
        <f t="shared" si="60"/>
        <v>4.5737102390139448E-3</v>
      </c>
      <c r="H975" s="5">
        <f t="shared" si="61"/>
        <v>-6.4499480478615208E-4</v>
      </c>
      <c r="I975" s="5">
        <f t="shared" si="62"/>
        <v>4.332951129190429E-3</v>
      </c>
      <c r="J975" s="5">
        <f t="shared" si="63"/>
        <v>-6.7033626752853346E-3</v>
      </c>
    </row>
    <row r="976" spans="1:10" ht="15" customHeight="1" x14ac:dyDescent="0.2">
      <c r="A976" s="3">
        <f>'2_CVaR_t3'!A976</f>
        <v>43656</v>
      </c>
      <c r="B976" s="5">
        <f>'2_CVaR_t3'!D976-1</f>
        <v>5.3225506691496616E-3</v>
      </c>
      <c r="C976" s="5">
        <f>'Stocks Returns'!B972</f>
        <v>6.3231109705963462E-4</v>
      </c>
      <c r="D976" s="5">
        <f>'Stocks Returns'!C972</f>
        <v>8.8898891577111616E-3</v>
      </c>
      <c r="E976" s="5">
        <f>'Stocks Returns'!D972</f>
        <v>1.5691548980050207E-3</v>
      </c>
      <c r="F976" s="5">
        <f>'Stocks Returns'!E972</f>
        <v>2.204040741359159E-2</v>
      </c>
      <c r="G976" s="5">
        <f t="shared" si="60"/>
        <v>-4.2842438344872233E-3</v>
      </c>
      <c r="H976" s="5">
        <f t="shared" si="61"/>
        <v>1.0510043452850049E-3</v>
      </c>
      <c r="I976" s="5">
        <f t="shared" si="62"/>
        <v>-7.0604451863716059E-3</v>
      </c>
      <c r="J976" s="5">
        <f t="shared" si="63"/>
        <v>1.6441850828391558E-2</v>
      </c>
    </row>
    <row r="977" spans="1:10" ht="15" customHeight="1" x14ac:dyDescent="0.2">
      <c r="A977" s="3">
        <f>'2_CVaR_t3'!A977</f>
        <v>43657</v>
      </c>
      <c r="B977" s="5">
        <f>'2_CVaR_t3'!D977-1</f>
        <v>5.0140890025935914E-3</v>
      </c>
      <c r="C977" s="5">
        <f>'Stocks Returns'!B973</f>
        <v>-9.4786729857809782E-4</v>
      </c>
      <c r="D977" s="5">
        <f>'Stocks Returns'!C973</f>
        <v>7.9750153365680809E-3</v>
      </c>
      <c r="E977" s="5">
        <f>'Stocks Returns'!D973</f>
        <v>4.1405550581916639E-3</v>
      </c>
      <c r="F977" s="5">
        <f>'Stocks Returns'!E973</f>
        <v>4.0842999509884681E-3</v>
      </c>
      <c r="G977" s="5">
        <f t="shared" si="60"/>
        <v>-5.5533483619574706E-3</v>
      </c>
      <c r="H977" s="5">
        <f t="shared" si="61"/>
        <v>5.931022516338768E-4</v>
      </c>
      <c r="I977" s="5">
        <f t="shared" si="62"/>
        <v>-3.9843469309712234E-3</v>
      </c>
      <c r="J977" s="5">
        <f t="shared" si="63"/>
        <v>-1.1878367832325451E-3</v>
      </c>
    </row>
    <row r="978" spans="1:10" ht="15" customHeight="1" x14ac:dyDescent="0.2">
      <c r="A978" s="3">
        <f>'2_CVaR_t3'!A978</f>
        <v>43658</v>
      </c>
      <c r="B978" s="5">
        <f>'2_CVaR_t3'!D978-1</f>
        <v>6.227632094104596E-4</v>
      </c>
      <c r="C978" s="5">
        <f>'Stocks Returns'!B974</f>
        <v>2.4984187223276333E-2</v>
      </c>
      <c r="D978" s="5">
        <f>'Stocks Returns'!C974</f>
        <v>-2.2684519198848951E-3</v>
      </c>
      <c r="E978" s="5">
        <f>'Stocks Returns'!D974</f>
        <v>2.206619859578729E-2</v>
      </c>
      <c r="F978" s="5">
        <f>'Stocks Returns'!E974</f>
        <v>4.8812235600390608E-3</v>
      </c>
      <c r="G978" s="5">
        <f t="shared" si="60"/>
        <v>2.4807219809974183E-2</v>
      </c>
      <c r="H978" s="5">
        <f t="shared" si="61"/>
        <v>-3.1448184450293408E-3</v>
      </c>
      <c r="I978" s="5">
        <f t="shared" si="62"/>
        <v>2.1126285872963668E-2</v>
      </c>
      <c r="J978" s="5">
        <f t="shared" si="63"/>
        <v>4.2560691462309435E-3</v>
      </c>
    </row>
    <row r="979" spans="1:10" ht="15" customHeight="1" x14ac:dyDescent="0.2">
      <c r="A979" s="3">
        <f>'2_CVaR_t3'!A979</f>
        <v>43661</v>
      </c>
      <c r="B979" s="5">
        <f>'2_CVaR_t3'!D979-1</f>
        <v>1.6425861805300368E-3</v>
      </c>
      <c r="C979" s="5">
        <f>'Stocks Returns'!B975</f>
        <v>-9.2564023449537292E-4</v>
      </c>
      <c r="D979" s="5">
        <f>'Stocks Returns'!C975</f>
        <v>1.3308933621691832E-3</v>
      </c>
      <c r="E979" s="5">
        <f>'Stocks Returns'!D975</f>
        <v>9.7045033257006086E-3</v>
      </c>
      <c r="F979" s="5">
        <f>'Stocks Returns'!E975</f>
        <v>-1.7972797927461093E-2</v>
      </c>
      <c r="G979" s="5">
        <f t="shared" si="60"/>
        <v>-2.1310669698720143E-3</v>
      </c>
      <c r="H979" s="5">
        <f t="shared" si="61"/>
        <v>-1.0562938430670474E-3</v>
      </c>
      <c r="I979" s="5">
        <f t="shared" si="62"/>
        <v>7.095979015817086E-3</v>
      </c>
      <c r="J979" s="5">
        <f t="shared" si="63"/>
        <v>-1.9677147905419873E-2</v>
      </c>
    </row>
    <row r="980" spans="1:10" ht="15" customHeight="1" x14ac:dyDescent="0.2">
      <c r="A980" s="3">
        <f>'2_CVaR_t3'!A980</f>
        <v>43662</v>
      </c>
      <c r="B980" s="5">
        <f>'2_CVaR_t3'!D980-1</f>
        <v>-5.7355283079431052E-3</v>
      </c>
      <c r="C980" s="5">
        <f>'Stocks Returns'!B976</f>
        <v>5.8678196417540907E-3</v>
      </c>
      <c r="D980" s="5">
        <f>'Stocks Returns'!C976</f>
        <v>-6.9779033061969642E-3</v>
      </c>
      <c r="E980" s="5">
        <f>'Stocks Returns'!D976</f>
        <v>-1.9978401727861694E-2</v>
      </c>
      <c r="F980" s="5">
        <f>'Stocks Returns'!E976</f>
        <v>-1.483924154987637E-2</v>
      </c>
      <c r="G980" s="5">
        <f t="shared" si="60"/>
        <v>1.210298881359923E-2</v>
      </c>
      <c r="H980" s="5">
        <f t="shared" si="61"/>
        <v>1.5652456988138521E-3</v>
      </c>
      <c r="I980" s="5">
        <f t="shared" si="62"/>
        <v>-1.0515019761104496E-2</v>
      </c>
      <c r="J980" s="5">
        <f t="shared" si="63"/>
        <v>-8.7359340684089563E-3</v>
      </c>
    </row>
    <row r="981" spans="1:10" ht="15" customHeight="1" x14ac:dyDescent="0.2">
      <c r="A981" s="3">
        <f>'2_CVaR_t3'!A981</f>
        <v>43663</v>
      </c>
      <c r="B981" s="5">
        <f>'2_CVaR_t3'!D981-1</f>
        <v>-4.7414875061657646E-4</v>
      </c>
      <c r="C981" s="5">
        <f>'Stocks Returns'!B977</f>
        <v>-2.3641387780165779E-2</v>
      </c>
      <c r="D981" s="5">
        <f>'Stocks Returns'!C977</f>
        <v>-8.9230940828732841E-4</v>
      </c>
      <c r="E981" s="5">
        <f>'Stocks Returns'!D977</f>
        <v>1.1019283746560582E-4</v>
      </c>
      <c r="F981" s="5">
        <f>'Stocks Returns'!E977</f>
        <v>5.020920502092352E-4</v>
      </c>
      <c r="G981" s="5">
        <f t="shared" si="60"/>
        <v>-2.271215405588585E-2</v>
      </c>
      <c r="H981" s="5">
        <f t="shared" si="61"/>
        <v>-1.4365147293200797E-4</v>
      </c>
      <c r="I981" s="5">
        <f t="shared" si="62"/>
        <v>9.6502298504070043E-4</v>
      </c>
      <c r="J981" s="5">
        <f t="shared" si="63"/>
        <v>1.0377101969813248E-3</v>
      </c>
    </row>
    <row r="982" spans="1:10" ht="15" customHeight="1" x14ac:dyDescent="0.2">
      <c r="A982" s="3">
        <f>'2_CVaR_t3'!A982</f>
        <v>43664</v>
      </c>
      <c r="B982" s="5">
        <f>'2_CVaR_t3'!D982-1</f>
        <v>6.5338158241552424E-3</v>
      </c>
      <c r="C982" s="5">
        <f>'Stocks Returns'!B978</f>
        <v>-1.5094339622641506E-2</v>
      </c>
      <c r="D982" s="5">
        <f>'Stocks Returns'!C978</f>
        <v>7.7030421434551855E-3</v>
      </c>
      <c r="E982" s="5">
        <f>'Stocks Returns'!D978</f>
        <v>2.3578669017188192E-2</v>
      </c>
      <c r="F982" s="5">
        <f>'Stocks Returns'!E978</f>
        <v>9.0331214452994413E-3</v>
      </c>
      <c r="G982" s="5">
        <f t="shared" si="60"/>
        <v>-2.1232417284551955E-2</v>
      </c>
      <c r="H982" s="5">
        <f t="shared" si="61"/>
        <v>-1.9302761119125485E-3</v>
      </c>
      <c r="I982" s="5">
        <f t="shared" si="62"/>
        <v>1.2967223916685493E-2</v>
      </c>
      <c r="J982" s="5">
        <f t="shared" si="63"/>
        <v>2.152781629763627E-3</v>
      </c>
    </row>
    <row r="983" spans="1:10" ht="15" customHeight="1" x14ac:dyDescent="0.2">
      <c r="A983" s="3">
        <f>'2_CVaR_t3'!A983</f>
        <v>43665</v>
      </c>
      <c r="B983" s="5">
        <f>'2_CVaR_t3'!D983-1</f>
        <v>-4.6567891654237803E-3</v>
      </c>
      <c r="C983" s="5">
        <f>'Stocks Returns'!B979</f>
        <v>4.46998722860803E-3</v>
      </c>
      <c r="D983" s="5">
        <f>'Stocks Returns'!C979</f>
        <v>-7.1456267656344608E-3</v>
      </c>
      <c r="E983" s="5">
        <f>'Stocks Returns'!D979</f>
        <v>-6.3509149623250938E-3</v>
      </c>
      <c r="F983" s="5">
        <f>'Stocks Returns'!E979</f>
        <v>1.6578249336873796E-4</v>
      </c>
      <c r="G983" s="5">
        <f t="shared" si="60"/>
        <v>9.6172819765296853E-3</v>
      </c>
      <c r="H983" s="5">
        <f t="shared" si="61"/>
        <v>-2.0058003042589759E-4</v>
      </c>
      <c r="I983" s="5">
        <f t="shared" si="62"/>
        <v>1.3474580924963953E-3</v>
      </c>
      <c r="J983" s="5">
        <f t="shared" si="63"/>
        <v>5.1275482264633906E-3</v>
      </c>
    </row>
    <row r="984" spans="1:10" ht="15" customHeight="1" x14ac:dyDescent="0.2">
      <c r="A984" s="3">
        <f>'2_CVaR_t3'!A984</f>
        <v>43668</v>
      </c>
      <c r="B984" s="5">
        <f>'2_CVaR_t3'!D984-1</f>
        <v>5.5036997231814322E-3</v>
      </c>
      <c r="C984" s="5">
        <f>'Stocks Returns'!B980</f>
        <v>-1.5257469802924306E-2</v>
      </c>
      <c r="D984" s="5">
        <f>'Stocks Returns'!C980</f>
        <v>7.4202187011827014E-3</v>
      </c>
      <c r="E984" s="5">
        <f>'Stocks Returns'!D980</f>
        <v>1.3541328133463315E-2</v>
      </c>
      <c r="F984" s="5">
        <f>'Stocks Returns'!E980</f>
        <v>1.8233051549809698E-3</v>
      </c>
      <c r="G984" s="5">
        <f t="shared" si="60"/>
        <v>-2.0356707845736469E-2</v>
      </c>
      <c r="H984" s="5">
        <f t="shared" si="61"/>
        <v>-6.8703007710883314E-4</v>
      </c>
      <c r="I984" s="5">
        <f t="shared" si="62"/>
        <v>4.6153360093873688E-3</v>
      </c>
      <c r="J984" s="5">
        <f t="shared" si="63"/>
        <v>-3.9669467156729261E-3</v>
      </c>
    </row>
    <row r="985" spans="1:10" ht="15" customHeight="1" x14ac:dyDescent="0.2">
      <c r="A985" s="3">
        <f>'2_CVaR_t3'!A985</f>
        <v>43669</v>
      </c>
      <c r="B985" s="5">
        <f>'2_CVaR_t3'!D985-1</f>
        <v>2.9469582035810404E-3</v>
      </c>
      <c r="C985" s="5">
        <f>'Stocks Returns'!B981</f>
        <v>-2.9051000645577973E-3</v>
      </c>
      <c r="D985" s="5">
        <f>'Stocks Returns'!C981</f>
        <v>1.8275461040040408E-3</v>
      </c>
      <c r="E985" s="5">
        <f>'Stocks Returns'!D981</f>
        <v>2.1483539974347821E-2</v>
      </c>
      <c r="F985" s="5">
        <f>'Stocks Returns'!E981</f>
        <v>-2.647253474520106E-3</v>
      </c>
      <c r="G985" s="5">
        <f t="shared" si="60"/>
        <v>-5.4259448720408738E-3</v>
      </c>
      <c r="H985" s="5">
        <f t="shared" si="61"/>
        <v>-2.4920080735069761E-3</v>
      </c>
      <c r="I985" s="5">
        <f t="shared" si="62"/>
        <v>1.6740831268607551E-2</v>
      </c>
      <c r="J985" s="5">
        <f t="shared" si="63"/>
        <v>-5.7319140957403387E-3</v>
      </c>
    </row>
    <row r="986" spans="1:10" ht="15" customHeight="1" x14ac:dyDescent="0.2">
      <c r="A986" s="3">
        <f>'2_CVaR_t3'!A986</f>
        <v>43670</v>
      </c>
      <c r="B986" s="5">
        <f>'2_CVaR_t3'!D986-1</f>
        <v>1.1676267806825402E-2</v>
      </c>
      <c r="C986" s="5">
        <f>'Stocks Returns'!B982</f>
        <v>1.9423761735189338E-2</v>
      </c>
      <c r="D986" s="5">
        <f>'Stocks Returns'!C982</f>
        <v>1.3432835820895495E-2</v>
      </c>
      <c r="E986" s="5">
        <f>'Stocks Returns'!D982</f>
        <v>4.467929266506232E-2</v>
      </c>
      <c r="F986" s="5">
        <f>'Stocks Returns'!E982</f>
        <v>-3.3178500331785266E-3</v>
      </c>
      <c r="G986" s="5">
        <f t="shared" si="60"/>
        <v>8.0996833362181643E-3</v>
      </c>
      <c r="H986" s="5">
        <f t="shared" si="61"/>
        <v>-3.8187877892416067E-3</v>
      </c>
      <c r="I986" s="5">
        <f t="shared" si="62"/>
        <v>2.5653882389052248E-2</v>
      </c>
      <c r="J986" s="5">
        <f t="shared" si="63"/>
        <v>-1.5640027820321176E-2</v>
      </c>
    </row>
    <row r="987" spans="1:10" ht="15" customHeight="1" x14ac:dyDescent="0.2">
      <c r="A987" s="3">
        <f>'2_CVaR_t3'!A987</f>
        <v>43671</v>
      </c>
      <c r="B987" s="5">
        <f>'2_CVaR_t3'!D987-1</f>
        <v>-7.0155549977619636E-3</v>
      </c>
      <c r="C987" s="5">
        <f>'Stocks Returns'!B983</f>
        <v>-9.526833915527444E-4</v>
      </c>
      <c r="D987" s="5">
        <f>'Stocks Returns'!C983</f>
        <v>-9.4910816560301869E-3</v>
      </c>
      <c r="E987" s="5">
        <f>'Stocks Returns'!D983</f>
        <v>-1.7928685897436014E-2</v>
      </c>
      <c r="F987" s="5">
        <f>'Stocks Returns'!E983</f>
        <v>-1.7310252996005304E-2</v>
      </c>
      <c r="G987" s="5">
        <f t="shared" si="60"/>
        <v>6.5733523511866902E-3</v>
      </c>
      <c r="H987" s="5">
        <f t="shared" si="61"/>
        <v>9.4836783329381273E-4</v>
      </c>
      <c r="I987" s="5">
        <f t="shared" si="62"/>
        <v>-6.3709528257680417E-3</v>
      </c>
      <c r="J987" s="5">
        <f t="shared" si="63"/>
        <v>-9.8523975539928886E-3</v>
      </c>
    </row>
    <row r="988" spans="1:10" ht="15" customHeight="1" x14ac:dyDescent="0.2">
      <c r="A988" s="3">
        <f>'2_CVaR_t3'!A988</f>
        <v>43672</v>
      </c>
      <c r="B988" s="5">
        <f>'2_CVaR_t3'!D988-1</f>
        <v>6.790444132205975E-3</v>
      </c>
      <c r="C988" s="5">
        <f>'Stocks Returns'!B984</f>
        <v>3.1786395422761515E-4</v>
      </c>
      <c r="D988" s="5">
        <f>'Stocks Returns'!C984</f>
        <v>1.1564513464397796E-2</v>
      </c>
      <c r="E988" s="5">
        <f>'Stocks Returns'!D984</f>
        <v>6.1193268740433737E-4</v>
      </c>
      <c r="F988" s="5">
        <f>'Stocks Returns'!E984</f>
        <v>-4.9119241192411289E-3</v>
      </c>
      <c r="G988" s="5">
        <f t="shared" si="60"/>
        <v>-6.0790152675586941E-3</v>
      </c>
      <c r="H988" s="5">
        <f t="shared" si="61"/>
        <v>1.5510122107255941E-3</v>
      </c>
      <c r="I988" s="5">
        <f t="shared" si="62"/>
        <v>-1.0419401923834653E-2</v>
      </c>
      <c r="J988" s="5">
        <f t="shared" si="63"/>
        <v>-1.2063832765374864E-2</v>
      </c>
    </row>
    <row r="989" spans="1:10" ht="15" customHeight="1" x14ac:dyDescent="0.2">
      <c r="A989" s="3">
        <f>'2_CVaR_t3'!A989</f>
        <v>43675</v>
      </c>
      <c r="B989" s="5">
        <f>'2_CVaR_t3'!D989-1</f>
        <v>-1.243727364489855E-3</v>
      </c>
      <c r="C989" s="5">
        <f>'Stocks Returns'!B985</f>
        <v>-1.2392755004766443E-2</v>
      </c>
      <c r="D989" s="5">
        <f>'Stocks Returns'!C985</f>
        <v>-2.6130981544993936E-3</v>
      </c>
      <c r="E989" s="5">
        <f>'Stocks Returns'!D985</f>
        <v>2.7520130465803483E-3</v>
      </c>
      <c r="F989" s="5">
        <f>'Stocks Returns'!E985</f>
        <v>-9.5319148936170439E-3</v>
      </c>
      <c r="G989" s="5">
        <f t="shared" si="60"/>
        <v>-1.0687425505120482E-2</v>
      </c>
      <c r="H989" s="5">
        <f t="shared" si="61"/>
        <v>-7.2434500877663539E-4</v>
      </c>
      <c r="I989" s="5">
        <f t="shared" si="62"/>
        <v>4.8660105483215432E-3</v>
      </c>
      <c r="J989" s="5">
        <f t="shared" si="63"/>
        <v>-8.1819143982639116E-3</v>
      </c>
    </row>
    <row r="990" spans="1:10" ht="15" customHeight="1" x14ac:dyDescent="0.2">
      <c r="A990" s="3">
        <f>'2_CVaR_t3'!A990</f>
        <v>43676</v>
      </c>
      <c r="B990" s="5">
        <f>'2_CVaR_t3'!D990-1</f>
        <v>-6.5014095417980089E-3</v>
      </c>
      <c r="C990" s="5">
        <f>'Stocks Returns'!B986</f>
        <v>-1.9305019305019266E-3</v>
      </c>
      <c r="D990" s="5">
        <f>'Stocks Returns'!C986</f>
        <v>-9.1698051416407855E-3</v>
      </c>
      <c r="E990" s="5">
        <f>'Stocks Returns'!D986</f>
        <v>-1.4128887985362937E-2</v>
      </c>
      <c r="F990" s="5">
        <f>'Stocks Returns'!E986</f>
        <v>2.2684310018903586E-2</v>
      </c>
      <c r="G990" s="5">
        <f t="shared" si="60"/>
        <v>5.0770343255002459E-3</v>
      </c>
      <c r="H990" s="5">
        <f t="shared" si="61"/>
        <v>5.0796157582644851E-4</v>
      </c>
      <c r="I990" s="5">
        <f t="shared" si="62"/>
        <v>-3.4123882351152733E-3</v>
      </c>
      <c r="J990" s="5">
        <f t="shared" si="63"/>
        <v>2.9598087212908526E-2</v>
      </c>
    </row>
    <row r="991" spans="1:10" ht="15" customHeight="1" x14ac:dyDescent="0.2">
      <c r="A991" s="3">
        <f>'2_CVaR_t3'!A991</f>
        <v>43677</v>
      </c>
      <c r="B991" s="5">
        <f>'2_CVaR_t3'!D991-1</f>
        <v>-1.3525821473242772E-2</v>
      </c>
      <c r="C991" s="5">
        <f>'Stocks Returns'!B987</f>
        <v>-2.2888459058671873E-2</v>
      </c>
      <c r="D991" s="5">
        <f>'Stocks Returns'!C987</f>
        <v>-1.9445821627279258E-2</v>
      </c>
      <c r="E991" s="5">
        <f>'Stocks Returns'!D987</f>
        <v>-2.6497577069800937E-2</v>
      </c>
      <c r="F991" s="5">
        <f>'Stocks Returns'!E987</f>
        <v>-7.2256763569148452E-3</v>
      </c>
      <c r="G991" s="5">
        <f t="shared" si="60"/>
        <v>-8.7970247756869475E-3</v>
      </c>
      <c r="H991" s="5">
        <f t="shared" si="61"/>
        <v>6.3828728098950377E-4</v>
      </c>
      <c r="I991" s="5">
        <f t="shared" si="62"/>
        <v>-4.2878912735250761E-3</v>
      </c>
      <c r="J991" s="5">
        <f t="shared" si="63"/>
        <v>7.1214636969793473E-3</v>
      </c>
    </row>
    <row r="992" spans="1:10" ht="15" customHeight="1" x14ac:dyDescent="0.2">
      <c r="A992" s="3">
        <f>'2_CVaR_t3'!A992</f>
        <v>43678</v>
      </c>
      <c r="B992" s="5">
        <f>'2_CVaR_t3'!D992-1</f>
        <v>1.2667445358367502E-3</v>
      </c>
      <c r="C992" s="5">
        <f>'Stocks Returns'!B988</f>
        <v>-1.2207192345760398E-2</v>
      </c>
      <c r="D992" s="5">
        <f>'Stocks Returns'!C988</f>
        <v>6.5730337078651058E-3</v>
      </c>
      <c r="E992" s="5">
        <f>'Stocks Returns'!D988</f>
        <v>-2.9866553696250908E-2</v>
      </c>
      <c r="F992" s="5">
        <f>'Stocks Returns'!E988</f>
        <v>-4.7393364928910442E-3</v>
      </c>
      <c r="G992" s="5">
        <f t="shared" si="60"/>
        <v>-1.3033594628800696E-2</v>
      </c>
      <c r="H992" s="5">
        <f t="shared" si="61"/>
        <v>4.7426385590177943E-3</v>
      </c>
      <c r="I992" s="5">
        <f t="shared" si="62"/>
        <v>-3.1860134294338656E-2</v>
      </c>
      <c r="J992" s="5">
        <f t="shared" si="63"/>
        <v>-6.0459638785348036E-3</v>
      </c>
    </row>
    <row r="993" spans="1:10" ht="15" customHeight="1" x14ac:dyDescent="0.2">
      <c r="A993" s="3">
        <f>'2_CVaR_t3'!A993</f>
        <v>43679</v>
      </c>
      <c r="B993" s="5">
        <f>'2_CVaR_t3'!D993-1</f>
        <v>-8.9634607577456782E-3</v>
      </c>
      <c r="C993" s="5">
        <f>'Stocks Returns'!B989</f>
        <v>-1.7034068136272618E-2</v>
      </c>
      <c r="D993" s="5">
        <f>'Stocks Returns'!C989</f>
        <v>-9.7672601439973139E-3</v>
      </c>
      <c r="E993" s="5">
        <f>'Stocks Returns'!D989</f>
        <v>-3.8646288209606916E-2</v>
      </c>
      <c r="F993" s="5">
        <f>'Stocks Returns'!E989</f>
        <v>-3.9625850340135993E-2</v>
      </c>
      <c r="G993" s="5">
        <f t="shared" si="60"/>
        <v>-7.5436308315850811E-3</v>
      </c>
      <c r="H993" s="5">
        <f t="shared" si="61"/>
        <v>3.5579218581200597E-3</v>
      </c>
      <c r="I993" s="5">
        <f t="shared" si="62"/>
        <v>-2.3901435202759093E-2</v>
      </c>
      <c r="J993" s="5">
        <f t="shared" si="63"/>
        <v>-3.010668493052189E-2</v>
      </c>
    </row>
    <row r="994" spans="1:10" ht="15" customHeight="1" x14ac:dyDescent="0.2">
      <c r="A994" s="3">
        <f>'2_CVaR_t3'!A994</f>
        <v>43682</v>
      </c>
      <c r="B994" s="5">
        <f>'2_CVaR_t3'!D994-1</f>
        <v>-3.2286470166143388E-2</v>
      </c>
      <c r="C994" s="5">
        <f>'Stocks Returns'!B990</f>
        <v>-8.4947332653754204E-3</v>
      </c>
      <c r="D994" s="5">
        <f>'Stocks Returns'!C990</f>
        <v>-4.824709728328247E-2</v>
      </c>
      <c r="E994" s="5">
        <f>'Stocks Returns'!D990</f>
        <v>-5.0420168067226823E-2</v>
      </c>
      <c r="F994" s="5">
        <f>'Stocks Returns'!E990</f>
        <v>-3.1698246856738055E-2</v>
      </c>
      <c r="G994" s="5">
        <f t="shared" si="60"/>
        <v>2.4516223898327145E-2</v>
      </c>
      <c r="H994" s="5">
        <f t="shared" si="61"/>
        <v>-3.699528974398722E-4</v>
      </c>
      <c r="I994" s="5">
        <f t="shared" si="62"/>
        <v>2.4852724592723391E-3</v>
      </c>
      <c r="J994" s="5">
        <f t="shared" si="63"/>
        <v>2.5017592565864874E-3</v>
      </c>
    </row>
    <row r="995" spans="1:10" ht="15" customHeight="1" x14ac:dyDescent="0.2">
      <c r="A995" s="3">
        <f>'2_CVaR_t3'!A995</f>
        <v>43683</v>
      </c>
      <c r="B995" s="5">
        <f>'2_CVaR_t3'!D995-1</f>
        <v>1.3947334274977186E-2</v>
      </c>
      <c r="C995" s="5">
        <f>'Stocks Returns'!B991</f>
        <v>1.2337217272104128E-2</v>
      </c>
      <c r="D995" s="5">
        <f>'Stocks Returns'!C991</f>
        <v>2.1437877531682803E-2</v>
      </c>
      <c r="E995" s="5">
        <f>'Stocks Returns'!D991</f>
        <v>1.7220760583592343E-2</v>
      </c>
      <c r="F995" s="5">
        <f>'Stocks Returns'!E991</f>
        <v>-8.2297000731529346E-3</v>
      </c>
      <c r="G995" s="5">
        <f t="shared" si="60"/>
        <v>-1.2771600771420422E-3</v>
      </c>
      <c r="H995" s="5">
        <f t="shared" si="61"/>
        <v>8.2177372928259745E-4</v>
      </c>
      <c r="I995" s="5">
        <f t="shared" si="62"/>
        <v>-5.5205179666742606E-3</v>
      </c>
      <c r="J995" s="5">
        <f t="shared" si="63"/>
        <v>-2.2955162477065937E-2</v>
      </c>
    </row>
    <row r="996" spans="1:10" ht="15" customHeight="1" x14ac:dyDescent="0.2">
      <c r="A996" s="3">
        <f>'2_CVaR_t3'!A996</f>
        <v>43684</v>
      </c>
      <c r="B996" s="5">
        <f>'2_CVaR_t3'!D996-1</f>
        <v>1.2987614682876236E-2</v>
      </c>
      <c r="C996" s="5">
        <f>'Stocks Returns'!B992</f>
        <v>1.0832769126607911E-2</v>
      </c>
      <c r="D996" s="5">
        <f>'Stocks Returns'!C992</f>
        <v>1.6465677179962945E-2</v>
      </c>
      <c r="E996" s="5">
        <f>'Stocks Returns'!D992</f>
        <v>3.9501528332941405E-2</v>
      </c>
      <c r="F996" s="5">
        <f>'Stocks Returns'!E992</f>
        <v>-1.6780379863544082E-2</v>
      </c>
      <c r="G996" s="5">
        <f t="shared" si="60"/>
        <v>-1.8137612638762183E-3</v>
      </c>
      <c r="H996" s="5">
        <f t="shared" si="61"/>
        <v>-2.7286463253690593E-3</v>
      </c>
      <c r="I996" s="5">
        <f t="shared" si="62"/>
        <v>1.8330521562246509E-2</v>
      </c>
      <c r="J996" s="5">
        <f t="shared" si="63"/>
        <v>-3.049024921262837E-2</v>
      </c>
    </row>
    <row r="997" spans="1:10" ht="15" customHeight="1" x14ac:dyDescent="0.2">
      <c r="A997" s="3">
        <f>'2_CVaR_t3'!A997</f>
        <v>43685</v>
      </c>
      <c r="B997" s="5">
        <f>'2_CVaR_t3'!D997-1</f>
        <v>1.7500436094168403E-2</v>
      </c>
      <c r="C997" s="5">
        <f>'Stocks Returns'!B993</f>
        <v>-6.3630274614868698E-3</v>
      </c>
      <c r="D997" s="5">
        <f>'Stocks Returns'!C993</f>
        <v>2.6123659593885629E-2</v>
      </c>
      <c r="E997" s="5">
        <f>'Stocks Returns'!D993</f>
        <v>2.6916987106989421E-2</v>
      </c>
      <c r="F997" s="5">
        <f>'Stocks Returns'!E993</f>
        <v>3.2820705176294096E-2</v>
      </c>
      <c r="G997" s="5">
        <f t="shared" si="60"/>
        <v>-2.3560596003431303E-2</v>
      </c>
      <c r="H997" s="5">
        <f t="shared" si="61"/>
        <v>2.4379937598455192E-4</v>
      </c>
      <c r="I997" s="5">
        <f t="shared" si="62"/>
        <v>-1.6377973491084746E-3</v>
      </c>
      <c r="J997" s="5">
        <f t="shared" si="63"/>
        <v>1.4335284592544007E-2</v>
      </c>
    </row>
    <row r="998" spans="1:10" ht="15" customHeight="1" x14ac:dyDescent="0.2">
      <c r="A998" s="3">
        <f>'2_CVaR_t3'!A998</f>
        <v>43686</v>
      </c>
      <c r="B998" s="5">
        <f>'2_CVaR_t3'!D998-1</f>
        <v>-5.5090055871862553E-3</v>
      </c>
      <c r="C998" s="5">
        <f>'Stocks Returns'!B994</f>
        <v>-7.0778564206269712E-3</v>
      </c>
      <c r="D998" s="5">
        <f>'Stocks Returns'!C994</f>
        <v>-4.7248471372984824E-3</v>
      </c>
      <c r="E998" s="5">
        <f>'Stocks Returns'!D994</f>
        <v>-3.2488986784141027E-2</v>
      </c>
      <c r="F998" s="5">
        <f>'Stocks Returns'!E994</f>
        <v>-1.9248229526057758E-2</v>
      </c>
      <c r="G998" s="5">
        <f t="shared" si="60"/>
        <v>-1.071128272784559E-3</v>
      </c>
      <c r="H998" s="5">
        <f t="shared" si="61"/>
        <v>3.4827189080008127E-3</v>
      </c>
      <c r="I998" s="5">
        <f t="shared" si="62"/>
        <v>-2.3396236238023692E-2</v>
      </c>
      <c r="J998" s="5">
        <f t="shared" si="63"/>
        <v>-1.3384632584892999E-2</v>
      </c>
    </row>
    <row r="999" spans="1:10" ht="15" customHeight="1" x14ac:dyDescent="0.2">
      <c r="A999" s="3">
        <f>'2_CVaR_t3'!A999</f>
        <v>43689</v>
      </c>
      <c r="B999" s="5">
        <f>'2_CVaR_t3'!D999-1</f>
        <v>-9.2807431829194931E-3</v>
      </c>
      <c r="C999" s="5">
        <f>'Stocks Returns'!B995</f>
        <v>-7.1283095723014833E-3</v>
      </c>
      <c r="D999" s="5">
        <f>'Stocks Returns'!C995</f>
        <v>-1.5135437028762966E-2</v>
      </c>
      <c r="E999" s="5">
        <f>'Stocks Returns'!D995</f>
        <v>-6.2606715993169804E-3</v>
      </c>
      <c r="F999" s="5">
        <f>'Stocks Returns'!E995</f>
        <v>-1.6478429920385174E-2</v>
      </c>
      <c r="G999" s="5">
        <f t="shared" si="60"/>
        <v>2.6820970575937228E-3</v>
      </c>
      <c r="H999" s="5">
        <f t="shared" si="61"/>
        <v>-1.3402157522252201E-3</v>
      </c>
      <c r="I999" s="5">
        <f t="shared" si="62"/>
        <v>9.0033118311516058E-3</v>
      </c>
      <c r="J999" s="5">
        <f t="shared" si="63"/>
        <v>-6.6235103695845461E-3</v>
      </c>
    </row>
    <row r="1000" spans="1:10" ht="15" customHeight="1" x14ac:dyDescent="0.2">
      <c r="A1000" s="3">
        <f>'2_CVaR_t3'!A1000</f>
        <v>43690</v>
      </c>
      <c r="B1000" s="5">
        <f>'2_CVaR_t3'!D1000-1</f>
        <v>1.0540599401401618E-2</v>
      </c>
      <c r="C1000" s="5">
        <f>'Stocks Returns'!B996</f>
        <v>1.1965811965811923E-2</v>
      </c>
      <c r="D1000" s="5">
        <f>'Stocks Returns'!C996</f>
        <v>1.2872859249177804E-2</v>
      </c>
      <c r="E1000" s="5">
        <f>'Stocks Returns'!D996</f>
        <v>3.5280641466208351E-2</v>
      </c>
      <c r="F1000" s="5">
        <f>'Stocks Returns'!E996</f>
        <v>1.4118975903614439E-2</v>
      </c>
      <c r="G1000" s="5">
        <f t="shared" si="60"/>
        <v>1.7870193580220659E-3</v>
      </c>
      <c r="H1000" s="5">
        <f t="shared" si="61"/>
        <v>-2.6963240147122487E-3</v>
      </c>
      <c r="I1000" s="5">
        <f t="shared" si="62"/>
        <v>1.8113386491669492E-2</v>
      </c>
      <c r="J1000" s="5">
        <f t="shared" si="63"/>
        <v>2.9985834656818706E-3</v>
      </c>
    </row>
    <row r="1001" spans="1:10" ht="15" customHeight="1" x14ac:dyDescent="0.2">
      <c r="A1001" s="3">
        <f>'2_CVaR_t3'!A1001</f>
        <v>43691</v>
      </c>
      <c r="B1001" s="5">
        <f>'2_CVaR_t3'!D1001-1</f>
        <v>-1.9832332215458437E-2</v>
      </c>
      <c r="C1001" s="5">
        <f>'Stocks Returns'!B997</f>
        <v>-7.1283783783783861E-2</v>
      </c>
      <c r="D1001" s="5">
        <f>'Stocks Returns'!C997</f>
        <v>-2.8553832372207766E-2</v>
      </c>
      <c r="E1001" s="5">
        <f>'Stocks Returns'!D997</f>
        <v>-3.839344987829163E-2</v>
      </c>
      <c r="F1001" s="5">
        <f>'Stocks Returns'!E997</f>
        <v>-3.8797104139595251E-2</v>
      </c>
      <c r="G1001" s="5">
        <f t="shared" si="60"/>
        <v>-5.0832432195274613E-2</v>
      </c>
      <c r="H1001" s="5">
        <f t="shared" si="61"/>
        <v>8.7308123686159408E-4</v>
      </c>
      <c r="I1001" s="5">
        <f t="shared" si="62"/>
        <v>-5.8651919411800424E-3</v>
      </c>
      <c r="J1001" s="5">
        <f t="shared" si="63"/>
        <v>-1.7776297566112896E-2</v>
      </c>
    </row>
    <row r="1002" spans="1:10" ht="15" customHeight="1" x14ac:dyDescent="0.2">
      <c r="A1002" s="3">
        <f>'2_CVaR_t3'!A1002</f>
        <v>43692</v>
      </c>
      <c r="B1002" s="5">
        <f>'2_CVaR_t3'!D1002-1</f>
        <v>9.1854212870250418E-3</v>
      </c>
      <c r="C1002" s="5">
        <f>'Stocks Returns'!B998</f>
        <v>-1.1640596580574591E-2</v>
      </c>
      <c r="D1002" s="5">
        <f>'Stocks Returns'!C998</f>
        <v>1.5906864157685607E-2</v>
      </c>
      <c r="E1002" s="5">
        <f>'Stocks Returns'!D998</f>
        <v>-8.0543090553442109E-4</v>
      </c>
      <c r="F1002" s="5">
        <f>'Stocks Returns'!E998</f>
        <v>-1.6801853997682636E-2</v>
      </c>
      <c r="G1002" s="5">
        <f t="shared" si="60"/>
        <v>-2.0452734774538246E-2</v>
      </c>
      <c r="H1002" s="5">
        <f t="shared" si="61"/>
        <v>2.3453147463260784E-3</v>
      </c>
      <c r="I1002" s="5">
        <f t="shared" si="62"/>
        <v>-1.5755373691374207E-2</v>
      </c>
      <c r="J1002" s="5">
        <f t="shared" si="63"/>
        <v>-2.6488171845136327E-2</v>
      </c>
    </row>
    <row r="1003" spans="1:10" ht="15" customHeight="1" x14ac:dyDescent="0.2">
      <c r="A1003" s="3">
        <f>'2_CVaR_t3'!A1003</f>
        <v>43693</v>
      </c>
      <c r="B1003" s="5">
        <f>'2_CVaR_t3'!D1003-1</f>
        <v>8.0098645621242692E-3</v>
      </c>
      <c r="C1003" s="5">
        <f>'Stocks Returns'!B999</f>
        <v>2.8708133971291794E-2</v>
      </c>
      <c r="D1003" s="5">
        <f>'Stocks Returns'!C999</f>
        <v>1.1119305610710617E-2</v>
      </c>
      <c r="E1003" s="5">
        <f>'Stocks Returns'!D999</f>
        <v>1.7733763242745226E-2</v>
      </c>
      <c r="F1003" s="5">
        <f>'Stocks Returns'!E999</f>
        <v>1.0999803574936129E-2</v>
      </c>
      <c r="G1003" s="5">
        <f t="shared" si="60"/>
        <v>2.1081507681442527E-2</v>
      </c>
      <c r="H1003" s="5">
        <f t="shared" si="61"/>
        <v>-7.0071074942603534E-4</v>
      </c>
      <c r="I1003" s="5">
        <f t="shared" si="62"/>
        <v>4.7072401365604293E-3</v>
      </c>
      <c r="J1003" s="5">
        <f t="shared" si="63"/>
        <v>2.557481635446392E-3</v>
      </c>
    </row>
    <row r="1004" spans="1:10" ht="15" customHeight="1" x14ac:dyDescent="0.2">
      <c r="A1004" s="3">
        <f>'2_CVaR_t3'!A1004</f>
        <v>43696</v>
      </c>
      <c r="B1004" s="5">
        <f>'2_CVaR_t3'!D1004-1</f>
        <v>6.5755868880807977E-3</v>
      </c>
      <c r="C1004" s="5">
        <f>'Stocks Returns'!B1000</f>
        <v>1.681574239713779E-2</v>
      </c>
      <c r="D1004" s="5">
        <f>'Stocks Returns'!C1000</f>
        <v>8.4721988441902596E-3</v>
      </c>
      <c r="E1004" s="5">
        <f>'Stocks Returns'!D1000</f>
        <v>1.8895677755148332E-2</v>
      </c>
      <c r="F1004" s="5">
        <f>'Stocks Returns'!E1000</f>
        <v>4.7989119875655684E-2</v>
      </c>
      <c r="G1004" s="5">
        <f t="shared" si="60"/>
        <v>1.0635539933861037E-2</v>
      </c>
      <c r="H1004" s="5">
        <f t="shared" si="61"/>
        <v>-1.2230013151895841E-3</v>
      </c>
      <c r="I1004" s="5">
        <f t="shared" si="62"/>
        <v>8.2158877720102837E-3</v>
      </c>
      <c r="J1004" s="5">
        <f t="shared" si="63"/>
        <v>4.10645771463055E-2</v>
      </c>
    </row>
    <row r="1005" spans="1:10" ht="15" customHeight="1" x14ac:dyDescent="0.2">
      <c r="A1005" s="3">
        <f>'2_CVaR_t3'!A1005</f>
        <v>43697</v>
      </c>
      <c r="B1005" s="5">
        <f>'2_CVaR_t3'!D1005-1</f>
        <v>-2.6906198885607857E-3</v>
      </c>
      <c r="C1005" s="5">
        <f>'Stocks Returns'!B1001</f>
        <v>-7.3891625615764012E-3</v>
      </c>
      <c r="D1005" s="5">
        <f>'Stocks Returns'!C1001</f>
        <v>-2.7817959274507587E-3</v>
      </c>
      <c r="E1005" s="5">
        <f>'Stocks Returns'!D1001</f>
        <v>-1.2881732370905064E-2</v>
      </c>
      <c r="F1005" s="5">
        <f>'Stocks Returns'!E1001</f>
        <v>-2.280311457174633E-2</v>
      </c>
      <c r="G1005" s="5">
        <f t="shared" si="60"/>
        <v>-4.2246875567188685E-3</v>
      </c>
      <c r="H1005" s="5">
        <f t="shared" si="61"/>
        <v>1.2504617373325427E-3</v>
      </c>
      <c r="I1005" s="5">
        <f t="shared" si="62"/>
        <v>-8.4003616100141523E-3</v>
      </c>
      <c r="J1005" s="5">
        <f t="shared" si="63"/>
        <v>-1.9921985598216355E-2</v>
      </c>
    </row>
    <row r="1006" spans="1:10" ht="15" customHeight="1" x14ac:dyDescent="0.2">
      <c r="A1006" s="3">
        <f>'2_CVaR_t3'!A1006</f>
        <v>43698</v>
      </c>
      <c r="B1006" s="5">
        <f>'2_CVaR_t3'!D1006-1</f>
        <v>5.6580391758105364E-3</v>
      </c>
      <c r="C1006" s="5">
        <f>'Stocks Returns'!B1002</f>
        <v>2.4813895781636841E-3</v>
      </c>
      <c r="D1006" s="5">
        <f>'Stocks Returns'!C1002</f>
        <v>9.4844900691808398E-3</v>
      </c>
      <c r="E1006" s="5">
        <f>'Stocks Returns'!D1002</f>
        <v>1.4624817189785588E-3</v>
      </c>
      <c r="F1006" s="5">
        <f>'Stocks Returns'!E1002</f>
        <v>-1.5177385695314127E-3</v>
      </c>
      <c r="G1006" s="5">
        <f t="shared" si="60"/>
        <v>-2.7734949379241468E-3</v>
      </c>
      <c r="H1006" s="5">
        <f t="shared" si="61"/>
        <v>1.1485945125860961E-3</v>
      </c>
      <c r="I1006" s="5">
        <f t="shared" si="62"/>
        <v>-7.7160371732625348E-3</v>
      </c>
      <c r="J1006" s="5">
        <f t="shared" si="63"/>
        <v>-7.4713153086847063E-3</v>
      </c>
    </row>
    <row r="1007" spans="1:10" ht="15" customHeight="1" x14ac:dyDescent="0.2">
      <c r="A1007" s="3">
        <f>'2_CVaR_t3'!A1007</f>
        <v>43699</v>
      </c>
      <c r="B1007" s="5">
        <f>'2_CVaR_t3'!D1007-1</f>
        <v>-2.1468087618019549E-3</v>
      </c>
      <c r="C1007" s="5">
        <f>'Stocks Returns'!B1003</f>
        <v>-8.8401697312587846E-3</v>
      </c>
      <c r="D1007" s="5">
        <f>'Stocks Returns'!C1003</f>
        <v>-4.6976898419365254E-3</v>
      </c>
      <c r="E1007" s="5">
        <f>'Stocks Returns'!D1003</f>
        <v>6.2907211862504031E-3</v>
      </c>
      <c r="F1007" s="5">
        <f>'Stocks Returns'!E1003</f>
        <v>-7.0302109063272722E-3</v>
      </c>
      <c r="G1007" s="5">
        <f t="shared" si="60"/>
        <v>-6.2241111070883426E-3</v>
      </c>
      <c r="H1007" s="5">
        <f t="shared" si="61"/>
        <v>-1.4710632716061081E-3</v>
      </c>
      <c r="I1007" s="5">
        <f t="shared" si="62"/>
        <v>9.8823203171831096E-3</v>
      </c>
      <c r="J1007" s="5">
        <f t="shared" si="63"/>
        <v>-4.7245529433096612E-3</v>
      </c>
    </row>
    <row r="1008" spans="1:10" ht="15" customHeight="1" x14ac:dyDescent="0.2">
      <c r="A1008" s="3">
        <f>'2_CVaR_t3'!A1008</f>
        <v>43700</v>
      </c>
      <c r="B1008" s="5">
        <f>'2_CVaR_t3'!D1008-1</f>
        <v>-2.0427207061480268E-2</v>
      </c>
      <c r="C1008" s="5">
        <f>'Stocks Returns'!B1004</f>
        <v>-3.638958259008207E-2</v>
      </c>
      <c r="D1008" s="5">
        <f>'Stocks Returns'!C1004</f>
        <v>-2.6986506746626726E-2</v>
      </c>
      <c r="E1008" s="5">
        <f>'Stocks Returns'!D1004</f>
        <v>-5.5816030363920466E-2</v>
      </c>
      <c r="F1008" s="5">
        <f>'Stocks Returns'!E1004</f>
        <v>-3.5208572522005266E-2</v>
      </c>
      <c r="G1008" s="5">
        <f t="shared" si="60"/>
        <v>-1.5338318469511367E-2</v>
      </c>
      <c r="H1008" s="5">
        <f t="shared" si="61"/>
        <v>3.321686501054362E-3</v>
      </c>
      <c r="I1008" s="5">
        <f t="shared" si="62"/>
        <v>-2.2314451478926328E-2</v>
      </c>
      <c r="J1008" s="5">
        <f t="shared" si="63"/>
        <v>-1.3558258364136194E-2</v>
      </c>
    </row>
    <row r="1009" spans="1:10" ht="15" customHeight="1" x14ac:dyDescent="0.2">
      <c r="A1009" s="3">
        <f>'2_CVaR_t3'!A1009</f>
        <v>43703</v>
      </c>
      <c r="B1009" s="5">
        <f>'2_CVaR_t3'!D1009-1</f>
        <v>7.9941481603342801E-3</v>
      </c>
      <c r="C1009" s="5">
        <f>'Stocks Returns'!B1005</f>
        <v>7.0344316919659367E-3</v>
      </c>
      <c r="D1009" s="5">
        <f>'Stocks Returns'!C1005</f>
        <v>1.3468013468013629E-2</v>
      </c>
      <c r="E1009" s="5">
        <f>'Stocks Returns'!D1005</f>
        <v>1.773468905178488E-3</v>
      </c>
      <c r="F1009" s="5">
        <f>'Stocks Returns'!E1005</f>
        <v>1.8841729472431457E-2</v>
      </c>
      <c r="G1009" s="5">
        <f t="shared" si="60"/>
        <v>-5.7634510205109048E-4</v>
      </c>
      <c r="H1009" s="5">
        <f t="shared" si="61"/>
        <v>1.6712802320204539E-3</v>
      </c>
      <c r="I1009" s="5">
        <f t="shared" si="62"/>
        <v>-1.1227339375123465E-2</v>
      </c>
      <c r="J1009" s="5">
        <f t="shared" si="63"/>
        <v>1.0416038920522199E-2</v>
      </c>
    </row>
    <row r="1010" spans="1:10" ht="15" customHeight="1" x14ac:dyDescent="0.2">
      <c r="A1010" s="3">
        <f>'2_CVaR_t3'!A1010</f>
        <v>43704</v>
      </c>
      <c r="B1010" s="5">
        <f>'2_CVaR_t3'!D1010-1</f>
        <v>2.2253981443696169E-3</v>
      </c>
      <c r="C1010" s="5">
        <f>'Stocks Returns'!B1006</f>
        <v>-2.6838235294117663E-2</v>
      </c>
      <c r="D1010" s="5">
        <f>'Stocks Returns'!C1006</f>
        <v>4.448448673911809E-3</v>
      </c>
      <c r="E1010" s="5">
        <f>'Stocks Returns'!D1006</f>
        <v>-4.4848341791574597E-3</v>
      </c>
      <c r="F1010" s="5">
        <f>'Stocks Returns'!E1006</f>
        <v>-7.5919797547207013E-3</v>
      </c>
      <c r="G1010" s="5">
        <f t="shared" si="60"/>
        <v>-2.8631409525090849E-2</v>
      </c>
      <c r="H1010" s="5">
        <f t="shared" si="61"/>
        <v>1.197852433471076E-3</v>
      </c>
      <c r="I1010" s="5">
        <f t="shared" si="62"/>
        <v>-8.0469424182912207E-3</v>
      </c>
      <c r="J1010" s="5">
        <f t="shared" si="63"/>
        <v>-9.9130721516300178E-3</v>
      </c>
    </row>
    <row r="1011" spans="1:10" ht="15" customHeight="1" x14ac:dyDescent="0.2">
      <c r="A1011" s="3">
        <f>'2_CVaR_t3'!A1011</f>
        <v>43705</v>
      </c>
      <c r="B1011" s="5">
        <f>'2_CVaR_t3'!D1011-1</f>
        <v>1.5182868194818511E-3</v>
      </c>
      <c r="C1011" s="5">
        <f>'Stocks Returns'!B1007</f>
        <v>1.7755950132225307E-2</v>
      </c>
      <c r="D1011" s="5">
        <f>'Stocks Returns'!C1007</f>
        <v>1.625742796277585E-3</v>
      </c>
      <c r="E1011" s="5">
        <f>'Stocks Returns'!D1007</f>
        <v>6.2833432128037714E-3</v>
      </c>
      <c r="F1011" s="5">
        <f>'Stocks Returns'!E1007</f>
        <v>1.9027069438995792E-2</v>
      </c>
      <c r="G1011" s="5">
        <f t="shared" si="60"/>
        <v>1.6675875384613334E-2</v>
      </c>
      <c r="H1011" s="5">
        <f t="shared" si="61"/>
        <v>-5.7730064037140628E-4</v>
      </c>
      <c r="I1011" s="5">
        <f t="shared" si="62"/>
        <v>3.8781947436129227E-3</v>
      </c>
      <c r="J1011" s="5">
        <f t="shared" si="63"/>
        <v>1.7454255348018161E-2</v>
      </c>
    </row>
    <row r="1012" spans="1:10" ht="15" customHeight="1" x14ac:dyDescent="0.2">
      <c r="A1012" s="3">
        <f>'2_CVaR_t3'!A1012</f>
        <v>43706</v>
      </c>
      <c r="B1012" s="5">
        <f>'2_CVaR_t3'!D1012-1</f>
        <v>9.8631789607872555E-3</v>
      </c>
      <c r="C1012" s="5">
        <f>'Stocks Returns'!B1008</f>
        <v>2.9324424647364511E-2</v>
      </c>
      <c r="D1012" s="5">
        <f>'Stocks Returns'!C1008</f>
        <v>1.3992276263502523E-2</v>
      </c>
      <c r="E1012" s="5">
        <f>'Stocks Returns'!D1008</f>
        <v>1.9910461828463788E-2</v>
      </c>
      <c r="F1012" s="5">
        <f>'Stocks Returns'!E1008</f>
        <v>6.5447545717034483E-3</v>
      </c>
      <c r="G1012" s="5">
        <f t="shared" si="60"/>
        <v>1.9828789201987662E-2</v>
      </c>
      <c r="H1012" s="5">
        <f t="shared" si="61"/>
        <v>-5.7333987179706593E-4</v>
      </c>
      <c r="I1012" s="5">
        <f t="shared" si="62"/>
        <v>3.8515870615990419E-3</v>
      </c>
      <c r="J1012" s="5">
        <f t="shared" si="63"/>
        <v>-3.8587790041724745E-3</v>
      </c>
    </row>
    <row r="1013" spans="1:10" ht="15" customHeight="1" x14ac:dyDescent="0.2">
      <c r="A1013" s="3">
        <f>'2_CVaR_t3'!A1013</f>
        <v>43707</v>
      </c>
      <c r="B1013" s="5">
        <f>'2_CVaR_t3'!D1013-1</f>
        <v>-1.3255419197837348E-3</v>
      </c>
      <c r="C1013" s="5">
        <f>'Stocks Returns'!B1009</f>
        <v>-4.6880634691669476E-3</v>
      </c>
      <c r="D1013" s="5">
        <f>'Stocks Returns'!C1009</f>
        <v>-1.9318871777888047E-3</v>
      </c>
      <c r="E1013" s="5">
        <f>'Stocks Returns'!D1009</f>
        <v>-2.7723229756265733E-3</v>
      </c>
      <c r="F1013" s="5">
        <f>'Stocks Returns'!E1009</f>
        <v>-2.1036527060623866E-3</v>
      </c>
      <c r="G1013" s="5">
        <f t="shared" si="60"/>
        <v>-2.9002265692601391E-3</v>
      </c>
      <c r="H1013" s="5">
        <f t="shared" si="61"/>
        <v>7.8070456919731614E-5</v>
      </c>
      <c r="I1013" s="5">
        <f t="shared" si="62"/>
        <v>-5.2446232428045173E-4</v>
      </c>
      <c r="J1013" s="5">
        <f t="shared" si="63"/>
        <v>-6.6707453237045038E-4</v>
      </c>
    </row>
    <row r="1014" spans="1:10" ht="15" customHeight="1" x14ac:dyDescent="0.2">
      <c r="A1014" s="3">
        <f>'2_CVaR_t3'!A1014</f>
        <v>43710</v>
      </c>
      <c r="B1014" s="5">
        <f>'2_CVaR_t3'!D1014-1</f>
        <v>3.3619452249000759E-5</v>
      </c>
      <c r="C1014" s="5">
        <f>'Stocks Returns'!B1010</f>
        <v>0</v>
      </c>
      <c r="D1014" s="5">
        <f>'Stocks Returns'!C1010</f>
        <v>0</v>
      </c>
      <c r="E1014" s="5">
        <f>'Stocks Returns'!D1010</f>
        <v>0</v>
      </c>
      <c r="F1014" s="5">
        <f>'Stocks Returns'!E1010</f>
        <v>0</v>
      </c>
      <c r="G1014" s="5">
        <f t="shared" si="60"/>
        <v>4.1716549628461653E-4</v>
      </c>
      <c r="H1014" s="5">
        <f t="shared" si="61"/>
        <v>-3.5772302638354477E-6</v>
      </c>
      <c r="I1014" s="5">
        <f t="shared" si="62"/>
        <v>2.403114536009206E-5</v>
      </c>
      <c r="J1014" s="5">
        <f t="shared" si="63"/>
        <v>-1.7115738437369847E-6</v>
      </c>
    </row>
    <row r="1015" spans="1:10" ht="15" customHeight="1" x14ac:dyDescent="0.2">
      <c r="A1015" s="3">
        <f>'2_CVaR_t3'!A1015</f>
        <v>43711</v>
      </c>
      <c r="B1015" s="5">
        <f>'2_CVaR_t3'!D1015-1</f>
        <v>-6.5994733941029393E-3</v>
      </c>
      <c r="C1015" s="5">
        <f>'Stocks Returns'!B1011</f>
        <v>-2.5724637681159401E-2</v>
      </c>
      <c r="D1015" s="5">
        <f>'Stocks Returns'!C1011</f>
        <v>-8.9591859307599497E-3</v>
      </c>
      <c r="E1015" s="5">
        <f>'Stocks Returns'!D1011</f>
        <v>-1.6680180701957537E-2</v>
      </c>
      <c r="F1015" s="5">
        <f>'Stocks Returns'!E1011</f>
        <v>-2.6830203142966802E-3</v>
      </c>
      <c r="G1015" s="5">
        <f t="shared" si="60"/>
        <v>-1.8618207121030288E-2</v>
      </c>
      <c r="H1015" s="5">
        <f t="shared" si="61"/>
        <v>8.6385785952032904E-4</v>
      </c>
      <c r="I1015" s="5">
        <f t="shared" si="62"/>
        <v>-5.8032310649534478E-3</v>
      </c>
      <c r="J1015" s="5">
        <f t="shared" si="63"/>
        <v>4.3345298652243862E-3</v>
      </c>
    </row>
    <row r="1016" spans="1:10" ht="15" customHeight="1" x14ac:dyDescent="0.2">
      <c r="A1016" s="3">
        <f>'2_CVaR_t3'!A1016</f>
        <v>43712</v>
      </c>
      <c r="B1016" s="5">
        <f>'2_CVaR_t3'!D1016-1</f>
        <v>1.000444173682391E-2</v>
      </c>
      <c r="C1016" s="5">
        <f>'Stocks Returns'!B1012</f>
        <v>5.5782818891780828E-3</v>
      </c>
      <c r="D1016" s="5">
        <f>'Stocks Returns'!C1012</f>
        <v>1.4341517857142883E-2</v>
      </c>
      <c r="E1016" s="5">
        <f>'Stocks Returns'!D1012</f>
        <v>1.9201319354458679E-2</v>
      </c>
      <c r="F1016" s="5">
        <f>'Stocks Returns'!E1012</f>
        <v>2.4212144504227373E-2</v>
      </c>
      <c r="G1016" s="5">
        <f t="shared" si="60"/>
        <v>-4.0598126133011246E-3</v>
      </c>
      <c r="H1016" s="5">
        <f t="shared" si="61"/>
        <v>-4.3337256340746436E-4</v>
      </c>
      <c r="I1016" s="5">
        <f t="shared" si="62"/>
        <v>2.9113135858513071E-3</v>
      </c>
      <c r="J1016" s="5">
        <f t="shared" si="63"/>
        <v>1.3659124041317514E-2</v>
      </c>
    </row>
    <row r="1017" spans="1:10" ht="15" customHeight="1" x14ac:dyDescent="0.2">
      <c r="A1017" s="3">
        <f>'2_CVaR_t3'!A1017</f>
        <v>43713</v>
      </c>
      <c r="B1017" s="5">
        <f>'2_CVaR_t3'!D1017-1</f>
        <v>1.1777700099257382E-2</v>
      </c>
      <c r="C1017" s="5">
        <f>'Stocks Returns'!B1013</f>
        <v>1.3313609467455523E-2</v>
      </c>
      <c r="D1017" s="5">
        <f>'Stocks Returns'!C1013</f>
        <v>1.6284315343565892E-2</v>
      </c>
      <c r="E1017" s="5">
        <f>'Stocks Returns'!D1013</f>
        <v>2.6699029126213691E-2</v>
      </c>
      <c r="F1017" s="5">
        <f>'Stocks Returns'!E1013</f>
        <v>2.6266416510318802E-3</v>
      </c>
      <c r="G1017" s="5">
        <f t="shared" si="60"/>
        <v>1.8872397986607909E-3</v>
      </c>
      <c r="H1017" s="5">
        <f t="shared" si="61"/>
        <v>-1.1175755280225935E-3</v>
      </c>
      <c r="I1017" s="5">
        <f t="shared" si="62"/>
        <v>7.5076575968811496E-3</v>
      </c>
      <c r="J1017" s="5">
        <f t="shared" si="63"/>
        <v>-9.8028736673825487E-3</v>
      </c>
    </row>
    <row r="1018" spans="1:10" ht="15" customHeight="1" x14ac:dyDescent="0.2">
      <c r="A1018" s="3">
        <f>'2_CVaR_t3'!A1018</f>
        <v>43714</v>
      </c>
      <c r="B1018" s="5">
        <f>'2_CVaR_t3'!D1018-1</f>
        <v>4.8448780717302853E-3</v>
      </c>
      <c r="C1018" s="5">
        <f>'Stocks Returns'!B1014</f>
        <v>-2.1897810218978186E-3</v>
      </c>
      <c r="D1018" s="5">
        <f>'Stocks Returns'!C1014</f>
        <v>5.4674389649760347E-3</v>
      </c>
      <c r="E1018" s="5">
        <f>'Stocks Returns'!D1014</f>
        <v>1.9025104131487058E-2</v>
      </c>
      <c r="F1018" s="5">
        <f>'Stocks Returns'!E1014</f>
        <v>3.5553892215569594E-3</v>
      </c>
      <c r="G1018" s="5">
        <f t="shared" si="60"/>
        <v>-6.6246181949437344E-3</v>
      </c>
      <c r="H1018" s="5">
        <f t="shared" si="61"/>
        <v>-1.6637959327771039E-3</v>
      </c>
      <c r="I1018" s="5">
        <f t="shared" si="62"/>
        <v>1.1177061291305428E-2</v>
      </c>
      <c r="J1018" s="5">
        <f t="shared" si="63"/>
        <v>-1.5376853703463426E-3</v>
      </c>
    </row>
    <row r="1019" spans="1:10" ht="15" customHeight="1" x14ac:dyDescent="0.2">
      <c r="A1019" s="3">
        <f>'2_CVaR_t3'!A1019</f>
        <v>43717</v>
      </c>
      <c r="B1019" s="5">
        <f>'2_CVaR_t3'!D1019-1</f>
        <v>-1.1756657375146862E-2</v>
      </c>
      <c r="C1019" s="5">
        <f>'Stocks Returns'!B1015</f>
        <v>-1.4630577907827069E-3</v>
      </c>
      <c r="D1019" s="5">
        <f>'Stocks Returns'!C1015</f>
        <v>-2.255841498869382E-2</v>
      </c>
      <c r="E1019" s="5">
        <f>'Stocks Returns'!D1015</f>
        <v>1.4913831197525429E-2</v>
      </c>
      <c r="F1019" s="5">
        <f>'Stocks Returns'!E1015</f>
        <v>2.4986015289949481E-2</v>
      </c>
      <c r="G1019" s="5">
        <f t="shared" si="60"/>
        <v>1.0844230262422002E-2</v>
      </c>
      <c r="H1019" s="5">
        <f t="shared" si="61"/>
        <v>-5.0952410677443695E-3</v>
      </c>
      <c r="I1019" s="5">
        <f t="shared" si="62"/>
        <v>3.4228850177017975E-2</v>
      </c>
      <c r="J1019" s="5">
        <f t="shared" si="63"/>
        <v>3.7460993114722979E-2</v>
      </c>
    </row>
    <row r="1020" spans="1:10" ht="15" customHeight="1" x14ac:dyDescent="0.2">
      <c r="A1020" s="3">
        <f>'2_CVaR_t3'!A1020</f>
        <v>43718</v>
      </c>
      <c r="B1020" s="5">
        <f>'2_CVaR_t3'!D1020-1</f>
        <v>-1.5912951669247888E-2</v>
      </c>
      <c r="C1020" s="5">
        <f>'Stocks Returns'!B1016</f>
        <v>4.1391941391941245E-2</v>
      </c>
      <c r="D1020" s="5">
        <f>'Stocks Returns'!C1016</f>
        <v>-2.8642247314789371E-2</v>
      </c>
      <c r="E1020" s="5">
        <f>'Stocks Returns'!D1016</f>
        <v>7.6194622836616155E-3</v>
      </c>
      <c r="F1020" s="5">
        <f>'Stocks Returns'!E1016</f>
        <v>2.4558850281972022E-2</v>
      </c>
      <c r="G1020" s="5">
        <f t="shared" si="60"/>
        <v>5.7890721236471779E-2</v>
      </c>
      <c r="H1020" s="5">
        <f t="shared" si="61"/>
        <v>-5.0217151562806303E-3</v>
      </c>
      <c r="I1020" s="5">
        <f t="shared" si="62"/>
        <v>3.3734917235638984E-2</v>
      </c>
      <c r="J1020" s="5">
        <f t="shared" si="63"/>
        <v>4.1432095739974389E-2</v>
      </c>
    </row>
    <row r="1021" spans="1:10" ht="15" customHeight="1" x14ac:dyDescent="0.2">
      <c r="A1021" s="3">
        <f>'2_CVaR_t3'!A1021</f>
        <v>43719</v>
      </c>
      <c r="B1021" s="5">
        <f>'2_CVaR_t3'!D1021-1</f>
        <v>-1.813133826776836E-3</v>
      </c>
      <c r="C1021" s="5">
        <f>'Stocks Returns'!B1017</f>
        <v>4.2208934224410299E-3</v>
      </c>
      <c r="D1021" s="5">
        <f>'Stocks Returns'!C1017</f>
        <v>-7.7686419053020206E-3</v>
      </c>
      <c r="E1021" s="5">
        <f>'Stocks Returns'!D1017</f>
        <v>3.078751215296549E-2</v>
      </c>
      <c r="F1021" s="5">
        <f>'Stocks Returns'!E1017</f>
        <v>1.5625E-2</v>
      </c>
      <c r="G1021" s="5">
        <f t="shared" si="60"/>
        <v>6.5004513919023066E-3</v>
      </c>
      <c r="H1021" s="5">
        <f t="shared" si="61"/>
        <v>-5.0363393564346604E-3</v>
      </c>
      <c r="I1021" s="5">
        <f t="shared" si="62"/>
        <v>3.383315980147264E-2</v>
      </c>
      <c r="J1021" s="5">
        <f t="shared" si="63"/>
        <v>1.7577556964172639E-2</v>
      </c>
    </row>
    <row r="1022" spans="1:10" ht="15" customHeight="1" x14ac:dyDescent="0.2">
      <c r="A1022" s="3">
        <f>'2_CVaR_t3'!A1022</f>
        <v>43720</v>
      </c>
      <c r="B1022" s="5">
        <f>'2_CVaR_t3'!D1022-1</f>
        <v>1.0017791549046917E-2</v>
      </c>
      <c r="C1022" s="5">
        <f>'Stocks Returns'!B1018</f>
        <v>-1.541155866900179E-2</v>
      </c>
      <c r="D1022" s="5">
        <f>'Stocks Returns'!C1018</f>
        <v>1.7144816550462849E-2</v>
      </c>
      <c r="E1022" s="5">
        <f>'Stocks Returns'!D1018</f>
        <v>5.2399916160128512E-4</v>
      </c>
      <c r="F1022" s="5">
        <f>'Stocks Returns'!E1018</f>
        <v>-1.4860139860139898E-2</v>
      </c>
      <c r="G1022" s="5">
        <f t="shared" si="60"/>
        <v>-2.5063116036328631E-2</v>
      </c>
      <c r="H1022" s="5">
        <f t="shared" si="61"/>
        <v>2.3501489990250517E-3</v>
      </c>
      <c r="I1022" s="5">
        <f t="shared" si="62"/>
        <v>-1.5787849271852054E-2</v>
      </c>
      <c r="J1022" s="5">
        <f t="shared" si="63"/>
        <v>-2.5427287341700355E-2</v>
      </c>
    </row>
    <row r="1023" spans="1:10" ht="15" customHeight="1" x14ac:dyDescent="0.2">
      <c r="A1023" s="3">
        <f>'2_CVaR_t3'!A1023</f>
        <v>43721</v>
      </c>
      <c r="B1023" s="5">
        <f>'2_CVaR_t3'!D1023-1</f>
        <v>-2.7037772129360205E-3</v>
      </c>
      <c r="C1023" s="5">
        <f>'Stocks Returns'!B1019</f>
        <v>-7.8263963002489501E-3</v>
      </c>
      <c r="D1023" s="5">
        <f>'Stocks Returns'!C1019</f>
        <v>-3.9892122710415423E-3</v>
      </c>
      <c r="E1023" s="5">
        <f>'Stocks Returns'!D1019</f>
        <v>-4.9230124646485462E-3</v>
      </c>
      <c r="F1023" s="5">
        <f>'Stocks Returns'!E1019</f>
        <v>1.7568766637089617E-2</v>
      </c>
      <c r="G1023" s="5">
        <f t="shared" si="60"/>
        <v>-4.6486525484711431E-3</v>
      </c>
      <c r="H1023" s="5">
        <f t="shared" si="61"/>
        <v>6.2537362763556703E-5</v>
      </c>
      <c r="I1023" s="5">
        <f t="shared" si="62"/>
        <v>-4.2011398323264955E-4</v>
      </c>
      <c r="J1023" s="5">
        <f t="shared" si="63"/>
        <v>2.0463818935063105E-2</v>
      </c>
    </row>
    <row r="1024" spans="1:10" ht="15" customHeight="1" x14ac:dyDescent="0.2">
      <c r="A1024" s="3">
        <f>'2_CVaR_t3'!A1024</f>
        <v>43724</v>
      </c>
      <c r="B1024" s="5">
        <f>'2_CVaR_t3'!D1024-1</f>
        <v>-4.2593940354683779E-3</v>
      </c>
      <c r="C1024" s="5">
        <f>'Stocks Returns'!B1020</f>
        <v>2.8684116170669682E-3</v>
      </c>
      <c r="D1024" s="5">
        <f>'Stocks Returns'!C1020</f>
        <v>-6.5436904157499809E-3</v>
      </c>
      <c r="E1024" s="5">
        <f>'Stocks Returns'!D1020</f>
        <v>-5.7894736842104555E-3</v>
      </c>
      <c r="F1024" s="5">
        <f>'Stocks Returns'!E1020</f>
        <v>9.0512731077781572E-2</v>
      </c>
      <c r="G1024" s="5">
        <f t="shared" si="60"/>
        <v>7.614945902120294E-3</v>
      </c>
      <c r="H1024" s="5">
        <f t="shared" si="61"/>
        <v>-1.8736623093196583E-4</v>
      </c>
      <c r="I1024" s="5">
        <f t="shared" si="62"/>
        <v>1.2586903272151983E-3</v>
      </c>
      <c r="J1024" s="5">
        <f t="shared" si="63"/>
        <v>9.5053965921096273E-2</v>
      </c>
    </row>
    <row r="1025" spans="1:10" ht="15" customHeight="1" x14ac:dyDescent="0.2">
      <c r="A1025" s="3">
        <f>'2_CVaR_t3'!A1025</f>
        <v>43725</v>
      </c>
      <c r="B1025" s="5">
        <f>'2_CVaR_t3'!D1025-1</f>
        <v>5.2239042846724537E-4</v>
      </c>
      <c r="C1025" s="5">
        <f>'Stocks Returns'!B1021</f>
        <v>-2.7529495888451883E-2</v>
      </c>
      <c r="D1025" s="5">
        <f>'Stocks Returns'!C1021</f>
        <v>1.9306115495996146E-3</v>
      </c>
      <c r="E1025" s="5">
        <f>'Stocks Returns'!D1021</f>
        <v>-7.3054526204340275E-3</v>
      </c>
      <c r="F1025" s="5">
        <f>'Stocks Returns'!E1021</f>
        <v>-2.0949944026867118E-2</v>
      </c>
      <c r="G1025" s="5">
        <f t="shared" si="60"/>
        <v>-2.760524051587163E-2</v>
      </c>
      <c r="H1025" s="5">
        <f t="shared" si="61"/>
        <v>1.2029426685186795E-3</v>
      </c>
      <c r="I1025" s="5">
        <f t="shared" si="62"/>
        <v>-8.0811376389891276E-3</v>
      </c>
      <c r="J1025" s="5">
        <f t="shared" si="63"/>
        <v>-2.1468882104092361E-2</v>
      </c>
    </row>
    <row r="1026" spans="1:10" ht="15" customHeight="1" x14ac:dyDescent="0.2">
      <c r="A1026" s="3">
        <f>'2_CVaR_t3'!A1026</f>
        <v>43726</v>
      </c>
      <c r="B1026" s="5">
        <f>'2_CVaR_t3'!D1026-1</f>
        <v>-3.9522967617464655E-3</v>
      </c>
      <c r="C1026" s="5">
        <f>'Stocks Returns'!B1022</f>
        <v>3.6764705882363913E-4</v>
      </c>
      <c r="D1026" s="5">
        <f>'Stocks Returns'!C1022</f>
        <v>-6.5741003117030239E-3</v>
      </c>
      <c r="E1026" s="5">
        <f>'Stocks Returns'!D1022</f>
        <v>-2.026450511945499E-3</v>
      </c>
      <c r="F1026" s="5">
        <f>'Stocks Returns'!E1022</f>
        <v>-1.9764782750735121E-2</v>
      </c>
      <c r="G1026" s="5">
        <f t="shared" si="60"/>
        <v>4.8044834228777615E-3</v>
      </c>
      <c r="H1026" s="5">
        <f t="shared" si="61"/>
        <v>-6.7272656934221423E-4</v>
      </c>
      <c r="I1026" s="5">
        <f t="shared" si="62"/>
        <v>4.5192477933739868E-3</v>
      </c>
      <c r="J1026" s="5">
        <f t="shared" si="63"/>
        <v>-1.5548523932621745E-2</v>
      </c>
    </row>
    <row r="1027" spans="1:10" ht="15" customHeight="1" x14ac:dyDescent="0.2">
      <c r="A1027" s="3">
        <f>'2_CVaR_t3'!A1027</f>
        <v>43727</v>
      </c>
      <c r="B1027" s="5">
        <f>'2_CVaR_t3'!D1027-1</f>
        <v>1.2533751974224128E-3</v>
      </c>
      <c r="C1027" s="5">
        <f>'Stocks Returns'!B1023</f>
        <v>-1.9845644983461974E-2</v>
      </c>
      <c r="D1027" s="5">
        <f>'Stocks Returns'!C1023</f>
        <v>3.8222374351075672E-3</v>
      </c>
      <c r="E1027" s="5">
        <f>'Stocks Returns'!D1023</f>
        <v>-1.1542160949022051E-2</v>
      </c>
      <c r="F1027" s="5">
        <f>'Stocks Returns'!E1023</f>
        <v>-6.6655557407102606E-4</v>
      </c>
      <c r="G1027" s="5">
        <f t="shared" si="60"/>
        <v>-2.0658564710106138E-2</v>
      </c>
      <c r="H1027" s="5">
        <f t="shared" si="61"/>
        <v>2.0116483442992814E-3</v>
      </c>
      <c r="I1027" s="5">
        <f t="shared" si="62"/>
        <v>-1.3513866933945323E-2</v>
      </c>
      <c r="J1027" s="5">
        <f t="shared" si="63"/>
        <v>-1.959035278086726E-3</v>
      </c>
    </row>
    <row r="1028" spans="1:10" ht="15" customHeight="1" x14ac:dyDescent="0.2">
      <c r="A1028" s="3">
        <f>'2_CVaR_t3'!A1028</f>
        <v>43728</v>
      </c>
      <c r="B1028" s="5">
        <f>'2_CVaR_t3'!D1028-1</f>
        <v>-8.1293305282057471E-3</v>
      </c>
      <c r="C1028" s="5">
        <f>'Stocks Returns'!B1024</f>
        <v>-1.6497937757780301E-2</v>
      </c>
      <c r="D1028" s="5">
        <f>'Stocks Returns'!C1024</f>
        <v>-1.0797908615594487E-2</v>
      </c>
      <c r="E1028" s="5">
        <f>'Stocks Returns'!D1024</f>
        <v>-2.2056438533895495E-2</v>
      </c>
      <c r="F1028" s="5">
        <f>'Stocks Returns'!E1024</f>
        <v>1.4173753543438306E-2</v>
      </c>
      <c r="G1028" s="5">
        <f t="shared" si="60"/>
        <v>-7.848694498224635E-3</v>
      </c>
      <c r="H1028" s="5">
        <f t="shared" si="61"/>
        <v>1.2915479357663243E-3</v>
      </c>
      <c r="I1028" s="5">
        <f t="shared" si="62"/>
        <v>-8.6763707942389794E-3</v>
      </c>
      <c r="J1028" s="5">
        <f t="shared" si="63"/>
        <v>2.2810226888707919E-2</v>
      </c>
    </row>
    <row r="1029" spans="1:10" ht="15" customHeight="1" x14ac:dyDescent="0.2">
      <c r="A1029" s="3">
        <f>'2_CVaR_t3'!A1029</f>
        <v>43731</v>
      </c>
      <c r="B1029" s="5">
        <f>'2_CVaR_t3'!D1029-1</f>
        <v>4.2669960382659688E-3</v>
      </c>
      <c r="C1029" s="5">
        <f>'Stocks Returns'!B1025</f>
        <v>1.3343499809378434E-2</v>
      </c>
      <c r="D1029" s="5">
        <f>'Stocks Returns'!C1025</f>
        <v>4.8833735493507557E-3</v>
      </c>
      <c r="E1029" s="5">
        <f>'Stocks Returns'!D1025</f>
        <v>1.625207296849096E-2</v>
      </c>
      <c r="F1029" s="5">
        <f>'Stocks Returns'!E1025</f>
        <v>-1.0522854324235498E-2</v>
      </c>
      <c r="G1029" s="5">
        <f t="shared" si="60"/>
        <v>9.4914384525344973E-3</v>
      </c>
      <c r="H1029" s="5">
        <f t="shared" si="61"/>
        <v>-1.3917557775963967E-3</v>
      </c>
      <c r="I1029" s="5">
        <f t="shared" si="62"/>
        <v>9.3495478154954851E-3</v>
      </c>
      <c r="J1029" s="5">
        <f t="shared" si="63"/>
        <v>-1.5004403440857138E-2</v>
      </c>
    </row>
    <row r="1030" spans="1:10" ht="15" customHeight="1" x14ac:dyDescent="0.2">
      <c r="A1030" s="3">
        <f>'2_CVaR_t3'!A1030</f>
        <v>43732</v>
      </c>
      <c r="B1030" s="5">
        <f>'2_CVaR_t3'!D1030-1</f>
        <v>-2.5931902820939268E-3</v>
      </c>
      <c r="C1030" s="5">
        <f>'Stocks Returns'!B1026</f>
        <v>-6.0195635816402415E-3</v>
      </c>
      <c r="D1030" s="5">
        <f>'Stocks Returns'!C1026</f>
        <v>-2.4584071808358976E-3</v>
      </c>
      <c r="E1030" s="5">
        <f>'Stocks Returns'!D1026</f>
        <v>-1.3925152306353383E-2</v>
      </c>
      <c r="F1030" s="5">
        <f>'Stocks Returns'!E1026</f>
        <v>-1.4622798271851201E-2</v>
      </c>
      <c r="G1030" s="5">
        <f t="shared" ref="G1030:G1093" si="64">C1030-($P$11+$O$11*$B1030)</f>
        <v>-2.9533432639730619E-3</v>
      </c>
      <c r="H1030" s="5">
        <f t="shared" ref="H1030:H1093" si="65">D1030-($P$12+$O$12*$B1030)</f>
        <v>1.4295130170812291E-3</v>
      </c>
      <c r="I1030" s="5">
        <f t="shared" ref="I1030:I1093" si="66">E1030-($P$13+$O$13*$B1030)</f>
        <v>-9.6031936933324222E-3</v>
      </c>
      <c r="J1030" s="5">
        <f t="shared" ref="J1030:J1093" si="67">F1030-($P$14+$O$14*$B1030)</f>
        <v>-1.1844771113139682E-2</v>
      </c>
    </row>
    <row r="1031" spans="1:10" ht="15" customHeight="1" x14ac:dyDescent="0.2">
      <c r="A1031" s="3">
        <f>'2_CVaR_t3'!A1031</f>
        <v>43733</v>
      </c>
      <c r="B1031" s="5">
        <f>'2_CVaR_t3'!D1031-1</f>
        <v>4.9479640307641404E-3</v>
      </c>
      <c r="C1031" s="5">
        <f>'Stocks Returns'!B1027</f>
        <v>1.0219530658591935E-2</v>
      </c>
      <c r="D1031" s="5">
        <f>'Stocks Returns'!C1027</f>
        <v>4.5850527281063869E-3</v>
      </c>
      <c r="E1031" s="5">
        <f>'Stocks Returns'!D1027</f>
        <v>2.6147396293027425E-2</v>
      </c>
      <c r="F1031" s="5">
        <f>'Stocks Returns'!E1027</f>
        <v>3.0354131534569007E-3</v>
      </c>
      <c r="G1031" s="5">
        <f t="shared" si="64"/>
        <v>5.6807345450771976E-3</v>
      </c>
      <c r="H1031" s="5">
        <f t="shared" si="65"/>
        <v>-2.6988992618735171E-3</v>
      </c>
      <c r="I1031" s="5">
        <f t="shared" si="66"/>
        <v>1.8130686507132426E-2</v>
      </c>
      <c r="J1031" s="5">
        <f t="shared" si="67"/>
        <v>-2.1667489103567679E-3</v>
      </c>
    </row>
    <row r="1032" spans="1:10" ht="15" customHeight="1" x14ac:dyDescent="0.2">
      <c r="A1032" s="3">
        <f>'2_CVaR_t3'!A1032</f>
        <v>43734</v>
      </c>
      <c r="B1032" s="5">
        <f>'2_CVaR_t3'!D1032-1</f>
        <v>6.6353889160586377E-4</v>
      </c>
      <c r="C1032" s="5">
        <f>'Stocks Returns'!B1028</f>
        <v>-8.6174597227426375E-3</v>
      </c>
      <c r="D1032" s="5">
        <f>'Stocks Returns'!C1028</f>
        <v>2.1109082610679675E-3</v>
      </c>
      <c r="E1032" s="5">
        <f>'Stocks Returns'!D1028</f>
        <v>-6.8809805397269663E-3</v>
      </c>
      <c r="F1032" s="5">
        <f>'Stocks Returns'!E1028</f>
        <v>-3.0262273032952258E-2</v>
      </c>
      <c r="G1032" s="5">
        <f t="shared" si="64"/>
        <v>-8.8355481263101571E-3</v>
      </c>
      <c r="H1032" s="5">
        <f t="shared" si="65"/>
        <v>1.1741344440206571E-3</v>
      </c>
      <c r="I1032" s="5">
        <f t="shared" si="66"/>
        <v>-7.8876095238119229E-3</v>
      </c>
      <c r="J1032" s="5">
        <f t="shared" si="67"/>
        <v>-3.0930577029184655E-2</v>
      </c>
    </row>
    <row r="1033" spans="1:10" ht="15" customHeight="1" x14ac:dyDescent="0.2">
      <c r="A1033" s="3">
        <f>'2_CVaR_t3'!A1033</f>
        <v>43735</v>
      </c>
      <c r="B1033" s="5">
        <f>'2_CVaR_t3'!D1033-1</f>
        <v>-6.4209121643863387E-3</v>
      </c>
      <c r="C1033" s="5">
        <f>'Stocks Returns'!B1029</f>
        <v>1.2849584278155746E-2</v>
      </c>
      <c r="D1033" s="5">
        <f>'Stocks Returns'!C1029</f>
        <v>-9.3936806148591234E-3</v>
      </c>
      <c r="E1033" s="5">
        <f>'Stocks Returns'!D1029</f>
        <v>-1.1692107827216636E-2</v>
      </c>
      <c r="F1033" s="5">
        <f>'Stocks Returns'!E1029</f>
        <v>3.8141470180304005E-3</v>
      </c>
      <c r="G1033" s="5">
        <f t="shared" si="64"/>
        <v>1.9775941466274503E-2</v>
      </c>
      <c r="H1033" s="5">
        <f t="shared" si="65"/>
        <v>1.6483295188412551E-4</v>
      </c>
      <c r="I1033" s="5">
        <f t="shared" si="66"/>
        <v>-1.107316089517061E-3</v>
      </c>
      <c r="J1033" s="5">
        <f t="shared" si="67"/>
        <v>1.0642740395737236E-2</v>
      </c>
    </row>
    <row r="1034" spans="1:10" ht="15" customHeight="1" x14ac:dyDescent="0.2">
      <c r="A1034" s="3">
        <f>'2_CVaR_t3'!A1034</f>
        <v>43738</v>
      </c>
      <c r="B1034" s="5">
        <f>'2_CVaR_t3'!D1034-1</f>
        <v>-5.0650106271274975E-3</v>
      </c>
      <c r="C1034" s="5">
        <f>'Stocks Returns'!B1030</f>
        <v>-6.3432835820895761E-3</v>
      </c>
      <c r="D1034" s="5">
        <f>'Stocks Returns'!C1030</f>
        <v>-1.1436781609195479E-2</v>
      </c>
      <c r="E1034" s="5">
        <f>'Stocks Returns'!D1030</f>
        <v>1.774564574433124E-2</v>
      </c>
      <c r="F1034" s="5">
        <f>'Stocks Returns'!E1030</f>
        <v>-1.5889464594127878E-2</v>
      </c>
      <c r="G1034" s="5">
        <f t="shared" si="64"/>
        <v>-7.8431035697186513E-4</v>
      </c>
      <c r="H1034" s="5">
        <f t="shared" si="65"/>
        <v>-3.8869736126062315E-3</v>
      </c>
      <c r="I1034" s="5">
        <f t="shared" si="66"/>
        <v>2.6111941644955623E-2</v>
      </c>
      <c r="J1034" s="5">
        <f t="shared" si="67"/>
        <v>-1.0495711346398102E-2</v>
      </c>
    </row>
    <row r="1035" spans="1:10" ht="15" customHeight="1" x14ac:dyDescent="0.2">
      <c r="A1035" s="3">
        <f>'2_CVaR_t3'!A1035</f>
        <v>43739</v>
      </c>
      <c r="B1035" s="5">
        <f>'2_CVaR_t3'!D1035-1</f>
        <v>7.7269363653504897E-3</v>
      </c>
      <c r="C1035" s="5">
        <f>'Stocks Returns'!B1031</f>
        <v>5.2572286894481124E-3</v>
      </c>
      <c r="D1035" s="5">
        <f>'Stocks Returns'!C1031</f>
        <v>1.3255043311435344E-2</v>
      </c>
      <c r="E1035" s="5">
        <f>'Stocks Returns'!D1031</f>
        <v>1.0763104079214436E-4</v>
      </c>
      <c r="F1035" s="5">
        <f>'Stocks Returns'!E1031</f>
        <v>-3.2116532116532093E-2</v>
      </c>
      <c r="G1035" s="5">
        <f t="shared" si="64"/>
        <v>-2.0840734317071731E-3</v>
      </c>
      <c r="H1035" s="5">
        <f t="shared" si="65"/>
        <v>1.8541720213471127E-3</v>
      </c>
      <c r="I1035" s="5">
        <f t="shared" si="66"/>
        <v>-1.2455971263633877E-2</v>
      </c>
      <c r="J1035" s="5">
        <f t="shared" si="67"/>
        <v>-4.0259454195871389E-2</v>
      </c>
    </row>
    <row r="1036" spans="1:10" ht="15" customHeight="1" x14ac:dyDescent="0.2">
      <c r="A1036" s="3">
        <f>'2_CVaR_t3'!A1036</f>
        <v>43740</v>
      </c>
      <c r="B1036" s="5">
        <f>'2_CVaR_t3'!D1036-1</f>
        <v>-1.7011072746261124E-2</v>
      </c>
      <c r="C1036" s="5">
        <f>'Stocks Returns'!B1032</f>
        <v>-1.2700784460216608E-2</v>
      </c>
      <c r="D1036" s="5">
        <f>'Stocks Returns'!C1032</f>
        <v>-2.5589534683573278E-2</v>
      </c>
      <c r="E1036" s="5">
        <f>'Stocks Returns'!D1032</f>
        <v>-2.5613430908308144E-2</v>
      </c>
      <c r="F1036" s="5">
        <f>'Stocks Returns'!E1032</f>
        <v>-3.7715321849501326E-2</v>
      </c>
      <c r="G1036" s="5">
        <f t="shared" si="64"/>
        <v>4.9054158782658383E-3</v>
      </c>
      <c r="H1036" s="5">
        <f t="shared" si="65"/>
        <v>-3.4218681353480676E-4</v>
      </c>
      <c r="I1036" s="5">
        <f t="shared" si="66"/>
        <v>2.2987452442982045E-3</v>
      </c>
      <c r="J1036" s="5">
        <f t="shared" si="67"/>
        <v>-1.9680024320920444E-2</v>
      </c>
    </row>
    <row r="1037" spans="1:10" ht="15" customHeight="1" x14ac:dyDescent="0.2">
      <c r="A1037" s="3">
        <f>'2_CVaR_t3'!A1037</f>
        <v>43741</v>
      </c>
      <c r="B1037" s="5">
        <f>'2_CVaR_t3'!D1037-1</f>
        <v>1.1516104140933736E-2</v>
      </c>
      <c r="C1037" s="5">
        <f>'Stocks Returns'!B1033</f>
        <v>2.2323117669315273E-2</v>
      </c>
      <c r="D1037" s="5">
        <f>'Stocks Returns'!C1033</f>
        <v>1.790025319437083E-2</v>
      </c>
      <c r="E1037" s="5">
        <f>'Stocks Returns'!D1033</f>
        <v>1.2812016788159797E-2</v>
      </c>
      <c r="F1037" s="5">
        <f>'Stocks Returns'!E1033</f>
        <v>1.1117392123610292E-2</v>
      </c>
      <c r="G1037" s="5">
        <f t="shared" si="64"/>
        <v>1.1160559279118833E-2</v>
      </c>
      <c r="H1037" s="5">
        <f t="shared" si="65"/>
        <v>8.8590466577341542E-4</v>
      </c>
      <c r="I1037" s="5">
        <f t="shared" si="66"/>
        <v>-5.9513372719175901E-3</v>
      </c>
      <c r="J1037" s="5">
        <f t="shared" si="67"/>
        <v>-1.0352975046427418E-3</v>
      </c>
    </row>
    <row r="1038" spans="1:10" ht="15" customHeight="1" x14ac:dyDescent="0.2">
      <c r="A1038" s="3">
        <f>'2_CVaR_t3'!A1038</f>
        <v>43742</v>
      </c>
      <c r="B1038" s="5">
        <f>'2_CVaR_t3'!D1038-1</f>
        <v>1.2382496152976374E-2</v>
      </c>
      <c r="C1038" s="5">
        <f>'Stocks Returns'!B1034</f>
        <v>-3.7009622501837924E-4</v>
      </c>
      <c r="D1038" s="5">
        <f>'Stocks Returns'!C1034</f>
        <v>1.7990397408457204E-2</v>
      </c>
      <c r="E1038" s="5">
        <f>'Stocks Returns'!D1034</f>
        <v>2.2246455834241896E-2</v>
      </c>
      <c r="F1038" s="5">
        <f>'Stocks Returns'!E1034</f>
        <v>-2.9817368617218731E-3</v>
      </c>
      <c r="G1038" s="5">
        <f t="shared" si="64"/>
        <v>-1.2406383651125749E-2</v>
      </c>
      <c r="H1038" s="5">
        <f t="shared" si="65"/>
        <v>-3.0747091321111156E-4</v>
      </c>
      <c r="I1038" s="5">
        <f t="shared" si="66"/>
        <v>2.0655304983935689E-3</v>
      </c>
      <c r="J1038" s="5">
        <f t="shared" si="67"/>
        <v>-1.6051258570336381E-2</v>
      </c>
    </row>
    <row r="1039" spans="1:10" ht="15" customHeight="1" x14ac:dyDescent="0.2">
      <c r="A1039" s="3">
        <f>'2_CVaR_t3'!A1039</f>
        <v>43745</v>
      </c>
      <c r="B1039" s="5">
        <f>'2_CVaR_t3'!D1039-1</f>
        <v>-4.8128656101585898E-3</v>
      </c>
      <c r="C1039" s="5">
        <f>'Stocks Returns'!B1035</f>
        <v>1.3698630136986134E-2</v>
      </c>
      <c r="D1039" s="5">
        <f>'Stocks Returns'!C1035</f>
        <v>-6.1370610296623829E-3</v>
      </c>
      <c r="E1039" s="5">
        <f>'Stocks Returns'!D1035</f>
        <v>-1.493492639214844E-2</v>
      </c>
      <c r="F1039" s="5">
        <f>'Stocks Returns'!E1035</f>
        <v>2.0560747663551426E-2</v>
      </c>
      <c r="G1039" s="5">
        <f t="shared" si="64"/>
        <v>1.900332305997296E-2</v>
      </c>
      <c r="H1039" s="5">
        <f t="shared" si="65"/>
        <v>1.0392057575143018E-3</v>
      </c>
      <c r="I1039" s="5">
        <f t="shared" si="66"/>
        <v>-6.9811845414410219E-3</v>
      </c>
      <c r="J1039" s="5">
        <f t="shared" si="67"/>
        <v>2.5687676382376141E-2</v>
      </c>
    </row>
    <row r="1040" spans="1:10" ht="15" customHeight="1" x14ac:dyDescent="0.2">
      <c r="A1040" s="3">
        <f>'2_CVaR_t3'!A1040</f>
        <v>43746</v>
      </c>
      <c r="B1040" s="5">
        <f>'2_CVaR_t3'!D1040-1</f>
        <v>-1.1036638580950497E-2</v>
      </c>
      <c r="C1040" s="5">
        <f>'Stocks Returns'!B1036</f>
        <v>-2.0087655222790435E-2</v>
      </c>
      <c r="D1040" s="5">
        <f>'Stocks Returns'!C1036</f>
        <v>-1.4179531160663394E-2</v>
      </c>
      <c r="E1040" s="5">
        <f>'Stocks Returns'!D1036</f>
        <v>-3.3030106129521286E-2</v>
      </c>
      <c r="F1040" s="5">
        <f>'Stocks Returns'!E1036</f>
        <v>-1.2820512820512886E-2</v>
      </c>
      <c r="G1040" s="5">
        <f t="shared" si="64"/>
        <v>-8.506483428907816E-3</v>
      </c>
      <c r="H1040" s="5">
        <f t="shared" si="65"/>
        <v>2.216968136226162E-3</v>
      </c>
      <c r="I1040" s="5">
        <f t="shared" si="66"/>
        <v>-1.4893165833212357E-2</v>
      </c>
      <c r="J1040" s="5">
        <f t="shared" si="67"/>
        <v>-1.1074722248535489E-3</v>
      </c>
    </row>
    <row r="1041" spans="1:10" ht="15" customHeight="1" x14ac:dyDescent="0.2">
      <c r="A1041" s="3">
        <f>'2_CVaR_t3'!A1041</f>
        <v>43747</v>
      </c>
      <c r="B1041" s="5">
        <f>'2_CVaR_t3'!D1041-1</f>
        <v>1.0140814626435013E-2</v>
      </c>
      <c r="C1041" s="5">
        <f>'Stocks Returns'!B1037</f>
        <v>6.5225493850167293E-3</v>
      </c>
      <c r="D1041" s="5">
        <f>'Stocks Returns'!C1037</f>
        <v>1.4267486370490801E-2</v>
      </c>
      <c r="E1041" s="5">
        <f>'Stocks Returns'!D1037</f>
        <v>2.1278978609026611E-2</v>
      </c>
      <c r="F1041" s="5">
        <f>'Stocks Returns'!E1037</f>
        <v>1.9294990723562222E-2</v>
      </c>
      <c r="G1041" s="5">
        <f t="shared" si="64"/>
        <v>-3.2530728782313896E-3</v>
      </c>
      <c r="H1041" s="5">
        <f t="shared" si="65"/>
        <v>-7.0943419417577452E-4</v>
      </c>
      <c r="I1041" s="5">
        <f t="shared" si="66"/>
        <v>4.7658425617237953E-3</v>
      </c>
      <c r="J1041" s="5">
        <f t="shared" si="67"/>
        <v>8.597657942037748E-3</v>
      </c>
    </row>
    <row r="1042" spans="1:10" ht="15" customHeight="1" x14ac:dyDescent="0.2">
      <c r="A1042" s="3">
        <f>'2_CVaR_t3'!A1042</f>
        <v>43748</v>
      </c>
      <c r="B1042" s="5">
        <f>'2_CVaR_t3'!D1042-1</f>
        <v>1.1881166558458389E-3</v>
      </c>
      <c r="C1042" s="5">
        <f>'Stocks Returns'!B1038</f>
        <v>1.2590261062766173E-2</v>
      </c>
      <c r="D1042" s="5">
        <f>'Stocks Returns'!C1038</f>
        <v>0</v>
      </c>
      <c r="E1042" s="5">
        <f>'Stocks Returns'!D1038</f>
        <v>1.3378659940783022E-2</v>
      </c>
      <c r="F1042" s="5">
        <f>'Stocks Returns'!E1038</f>
        <v>1.7109574080815593E-2</v>
      </c>
      <c r="G1042" s="5">
        <f t="shared" si="64"/>
        <v>1.1843152518386057E-2</v>
      </c>
      <c r="H1042" s="5">
        <f t="shared" si="65"/>
        <v>-1.7139115722990886E-3</v>
      </c>
      <c r="I1042" s="5">
        <f t="shared" si="66"/>
        <v>1.1513728525283068E-2</v>
      </c>
      <c r="J1042" s="5">
        <f t="shared" si="67"/>
        <v>1.5886152174659718E-2</v>
      </c>
    </row>
    <row r="1043" spans="1:10" ht="15" customHeight="1" x14ac:dyDescent="0.2">
      <c r="A1043" s="3">
        <f>'2_CVaR_t3'!A1043</f>
        <v>43749</v>
      </c>
      <c r="B1043" s="5">
        <f>'2_CVaR_t3'!D1043-1</f>
        <v>1.0164223685147133E-2</v>
      </c>
      <c r="C1043" s="5">
        <f>'Stocks Returns'!B1039</f>
        <v>2.2856098006948322E-2</v>
      </c>
      <c r="D1043" s="5">
        <f>'Stocks Returns'!C1039</f>
        <v>1.2465690759377868E-2</v>
      </c>
      <c r="E1043" s="5">
        <f>'Stocks Returns'!D1039</f>
        <v>3.365436641056152E-2</v>
      </c>
      <c r="F1043" s="5">
        <f>'Stocks Returns'!E1039</f>
        <v>9.8425196850393526E-3</v>
      </c>
      <c r="G1043" s="5">
        <f t="shared" si="64"/>
        <v>1.3056868445830613E-2</v>
      </c>
      <c r="H1043" s="5">
        <f t="shared" si="65"/>
        <v>-2.5459092457458359E-3</v>
      </c>
      <c r="I1043" s="5">
        <f t="shared" si="66"/>
        <v>1.7102928983788571E-2</v>
      </c>
      <c r="J1043" s="5">
        <f t="shared" si="67"/>
        <v>-8.795849961564222E-4</v>
      </c>
    </row>
    <row r="1044" spans="1:10" ht="15" customHeight="1" x14ac:dyDescent="0.2">
      <c r="A1044" s="3">
        <f>'2_CVaR_t3'!A1044</f>
        <v>43752</v>
      </c>
      <c r="B1044" s="5">
        <f>'2_CVaR_t3'!D1044-1</f>
        <v>1.1603851037469415E-3</v>
      </c>
      <c r="C1044" s="5">
        <f>'Stocks Returns'!B1040</f>
        <v>-7.8655702538433792E-3</v>
      </c>
      <c r="D1044" s="5">
        <f>'Stocks Returns'!C1040</f>
        <v>1.6943409013894239E-3</v>
      </c>
      <c r="E1044" s="5">
        <f>'Stocks Returns'!D1040</f>
        <v>1.6750418760469454E-3</v>
      </c>
      <c r="F1044" s="5">
        <f>'Stocks Returns'!E1040</f>
        <v>-5.3163211057947191E-3</v>
      </c>
      <c r="G1044" s="5">
        <f t="shared" si="64"/>
        <v>-8.5847124020161265E-3</v>
      </c>
      <c r="H1044" s="5">
        <f t="shared" si="65"/>
        <v>2.1512344072888243E-5</v>
      </c>
      <c r="I1044" s="5">
        <f t="shared" si="66"/>
        <v>-1.4451579276383896E-4</v>
      </c>
      <c r="J1044" s="5">
        <f t="shared" si="67"/>
        <v>-6.5103969696867232E-3</v>
      </c>
    </row>
    <row r="1045" spans="1:10" ht="15" customHeight="1" x14ac:dyDescent="0.2">
      <c r="A1045" s="3">
        <f>'2_CVaR_t3'!A1045</f>
        <v>43753</v>
      </c>
      <c r="B1045" s="5">
        <f>'2_CVaR_t3'!D1045-1</f>
        <v>5.5960215801207358E-3</v>
      </c>
      <c r="C1045" s="5">
        <f>'Stocks Returns'!B1041</f>
        <v>3.9639639639639235E-3</v>
      </c>
      <c r="D1045" s="5">
        <f>'Stocks Returns'!C1041</f>
        <v>7.8371673432566791E-3</v>
      </c>
      <c r="E1045" s="5">
        <f>'Stocks Returns'!D1041</f>
        <v>1.1810200668896265E-2</v>
      </c>
      <c r="F1045" s="5">
        <f>'Stocks Returns'!E1041</f>
        <v>-3.206841261357507E-3</v>
      </c>
      <c r="G1045" s="5">
        <f t="shared" si="64"/>
        <v>-1.2283777616337102E-3</v>
      </c>
      <c r="H1045" s="5">
        <f t="shared" si="65"/>
        <v>-4.0685200663244381E-4</v>
      </c>
      <c r="I1045" s="5">
        <f t="shared" si="66"/>
        <v>2.7331535827432325E-3</v>
      </c>
      <c r="J1045" s="5">
        <f t="shared" si="67"/>
        <v>-9.0947898316392495E-3</v>
      </c>
    </row>
    <row r="1046" spans="1:10" ht="15" customHeight="1" x14ac:dyDescent="0.2">
      <c r="A1046" s="3">
        <f>'2_CVaR_t3'!A1046</f>
        <v>43754</v>
      </c>
      <c r="B1046" s="5">
        <f>'2_CVaR_t3'!D1046-1</f>
        <v>-3.471021253192208E-3</v>
      </c>
      <c r="C1046" s="5">
        <f>'Stocks Returns'!B1042</f>
        <v>-2.1536252692031521E-3</v>
      </c>
      <c r="D1046" s="5">
        <f>'Stocks Returns'!C1042</f>
        <v>-4.9230769230769189E-3</v>
      </c>
      <c r="E1046" s="5">
        <f>'Stocks Returns'!D1042</f>
        <v>-7.5405433323004756E-3</v>
      </c>
      <c r="F1046" s="5">
        <f>'Stocks Returns'!E1042</f>
        <v>-2.394995531724764E-2</v>
      </c>
      <c r="G1046" s="5">
        <f t="shared" si="64"/>
        <v>1.7978599140324207E-3</v>
      </c>
      <c r="H1046" s="5">
        <f t="shared" si="65"/>
        <v>2.6530935799223311E-4</v>
      </c>
      <c r="I1046" s="5">
        <f t="shared" si="66"/>
        <v>-1.7822972739726089E-3</v>
      </c>
      <c r="J1046" s="5">
        <f t="shared" si="67"/>
        <v>-2.0242991159751599E-2</v>
      </c>
    </row>
    <row r="1047" spans="1:10" ht="15" customHeight="1" x14ac:dyDescent="0.2">
      <c r="A1047" s="3">
        <f>'2_CVaR_t3'!A1047</f>
        <v>43755</v>
      </c>
      <c r="B1047" s="5">
        <f>'2_CVaR_t3'!D1047-1</f>
        <v>-8.8516843447461468E-5</v>
      </c>
      <c r="C1047" s="5">
        <f>'Stocks Returns'!B1043</f>
        <v>3.2374100719423371E-3</v>
      </c>
      <c r="D1047" s="5">
        <f>'Stocks Returns'!C1043</f>
        <v>3.9354584809125903E-4</v>
      </c>
      <c r="E1047" s="5">
        <f>'Stocks Returns'!D1043</f>
        <v>-4.0591174021649135E-3</v>
      </c>
      <c r="F1047" s="5">
        <f>'Stocks Returns'!E1043</f>
        <v>-1.4649331624244644E-3</v>
      </c>
      <c r="G1047" s="5">
        <f t="shared" si="64"/>
        <v>3.7777461727631256E-3</v>
      </c>
      <c r="H1047" s="5">
        <f t="shared" si="65"/>
        <v>5.7090790489353559E-4</v>
      </c>
      <c r="I1047" s="5">
        <f t="shared" si="66"/>
        <v>-3.8352495753698479E-3</v>
      </c>
      <c r="J1047" s="5">
        <f t="shared" si="67"/>
        <v>-1.337397845121286E-3</v>
      </c>
    </row>
    <row r="1048" spans="1:10" ht="15" customHeight="1" x14ac:dyDescent="0.2">
      <c r="A1048" s="3">
        <f>'2_CVaR_t3'!A1048</f>
        <v>43756</v>
      </c>
      <c r="B1048" s="5">
        <f>'2_CVaR_t3'!D1048-1</f>
        <v>-7.8491770985984477E-3</v>
      </c>
      <c r="C1048" s="5">
        <f>'Stocks Returns'!B1044</f>
        <v>-6.4539261384009006E-3</v>
      </c>
      <c r="D1048" s="5">
        <f>'Stocks Returns'!C1044</f>
        <v>-1.2532314263234756E-2</v>
      </c>
      <c r="E1048" s="5">
        <f>'Stocks Returns'!D1044</f>
        <v>-7.1585327620441452E-3</v>
      </c>
      <c r="F1048" s="5">
        <f>'Stocks Returns'!E1044</f>
        <v>-1.0636346964973398E-2</v>
      </c>
      <c r="G1048" s="5">
        <f t="shared" si="64"/>
        <v>1.9127912176889351E-3</v>
      </c>
      <c r="H1048" s="5">
        <f t="shared" si="65"/>
        <v>-8.5789209238479151E-4</v>
      </c>
      <c r="I1048" s="5">
        <f t="shared" si="66"/>
        <v>5.7631541879699117E-3</v>
      </c>
      <c r="J1048" s="5">
        <f t="shared" si="67"/>
        <v>-2.2963371698255068E-3</v>
      </c>
    </row>
    <row r="1049" spans="1:10" ht="15" customHeight="1" x14ac:dyDescent="0.2">
      <c r="A1049" s="3">
        <f>'2_CVaR_t3'!A1049</f>
        <v>43759</v>
      </c>
      <c r="B1049" s="5">
        <f>'2_CVaR_t3'!D1049-1</f>
        <v>4.9296169227923681E-3</v>
      </c>
      <c r="C1049" s="5">
        <f>'Stocks Returns'!B1045</f>
        <v>-7.2176109707688951E-4</v>
      </c>
      <c r="D1049" s="5">
        <f>'Stocks Returns'!C1045</f>
        <v>4.0976609185590096E-3</v>
      </c>
      <c r="E1049" s="5">
        <f>'Stocks Returns'!D1045</f>
        <v>2.9208989000578889E-2</v>
      </c>
      <c r="F1049" s="5">
        <f>'Stocks Returns'!E1045</f>
        <v>3.7256719184429965E-2</v>
      </c>
      <c r="G1049" s="5">
        <f t="shared" si="64"/>
        <v>-5.2420547304935757E-3</v>
      </c>
      <c r="H1049" s="5">
        <f t="shared" si="65"/>
        <v>-3.1591106774421238E-3</v>
      </c>
      <c r="I1049" s="5">
        <f t="shared" si="66"/>
        <v>2.1222298343314745E-2</v>
      </c>
      <c r="J1049" s="5">
        <f t="shared" si="67"/>
        <v>3.2073972370222206E-2</v>
      </c>
    </row>
    <row r="1050" spans="1:10" ht="15" customHeight="1" x14ac:dyDescent="0.2">
      <c r="A1050" s="3">
        <f>'2_CVaR_t3'!A1050</f>
        <v>43760</v>
      </c>
      <c r="B1050" s="5">
        <f>'2_CVaR_t3'!D1050-1</f>
        <v>-1.9512415191672905E-2</v>
      </c>
      <c r="C1050" s="5">
        <f>'Stocks Returns'!B1046</f>
        <v>1.7334777898158293E-2</v>
      </c>
      <c r="D1050" s="5">
        <f>'Stocks Returns'!C1046</f>
        <v>-3.1570594570084376E-2</v>
      </c>
      <c r="E1050" s="5">
        <f>'Stocks Returns'!D1046</f>
        <v>-1.4420126815299583E-2</v>
      </c>
      <c r="F1050" s="5">
        <f>'Stocks Returns'!E1046</f>
        <v>1.0364546104360217E-2</v>
      </c>
      <c r="G1050" s="5">
        <f t="shared" si="64"/>
        <v>3.7463503251801158E-2</v>
      </c>
      <c r="H1050" s="5">
        <f t="shared" si="65"/>
        <v>-2.6176232717260405E-3</v>
      </c>
      <c r="I1050" s="5">
        <f t="shared" si="66"/>
        <v>1.7584690026736238E-2</v>
      </c>
      <c r="J1050" s="5">
        <f t="shared" si="67"/>
        <v>3.1046810555589135E-2</v>
      </c>
    </row>
    <row r="1051" spans="1:10" ht="15" customHeight="1" x14ac:dyDescent="0.2">
      <c r="A1051" s="3">
        <f>'2_CVaR_t3'!A1051</f>
        <v>43761</v>
      </c>
      <c r="B1051" s="5">
        <f>'2_CVaR_t3'!D1051-1</f>
        <v>-1.4322601318552675E-3</v>
      </c>
      <c r="C1051" s="5">
        <f>'Stocks Returns'!B1047</f>
        <v>-3.5498757543495074E-4</v>
      </c>
      <c r="D1051" s="5">
        <f>'Stocks Returns'!C1047</f>
        <v>2.6922626711927133E-3</v>
      </c>
      <c r="E1051" s="5">
        <f>'Stocks Returns'!D1047</f>
        <v>-3.5073155546331947E-2</v>
      </c>
      <c r="F1051" s="5">
        <f>'Stocks Returns'!E1047</f>
        <v>-5.1291121330031553E-3</v>
      </c>
      <c r="G1051" s="5">
        <f t="shared" si="64"/>
        <v>1.5404712776424156E-3</v>
      </c>
      <c r="H1051" s="5">
        <f t="shared" si="65"/>
        <v>4.8603184134219006E-3</v>
      </c>
      <c r="I1051" s="5">
        <f t="shared" si="66"/>
        <v>-3.265068493790927E-2</v>
      </c>
      <c r="J1051" s="5">
        <f t="shared" si="67"/>
        <v>-3.5796027699350349E-3</v>
      </c>
    </row>
    <row r="1052" spans="1:10" ht="15" customHeight="1" x14ac:dyDescent="0.2">
      <c r="A1052" s="3">
        <f>'2_CVaR_t3'!A1052</f>
        <v>43762</v>
      </c>
      <c r="B1052" s="5">
        <f>'2_CVaR_t3'!D1052-1</f>
        <v>1.7506056426162431E-2</v>
      </c>
      <c r="C1052" s="5">
        <f>'Stocks Returns'!B1048</f>
        <v>-2.2017045454545525E-2</v>
      </c>
      <c r="D1052" s="5">
        <f>'Stocks Returns'!C1048</f>
        <v>2.8251225776324995E-2</v>
      </c>
      <c r="E1052" s="5">
        <f>'Stocks Returns'!D1048</f>
        <v>1.2689536509302046E-2</v>
      </c>
      <c r="F1052" s="5">
        <f>'Stocks Returns'!E1048</f>
        <v>-1.6000000000000458E-3</v>
      </c>
      <c r="G1052" s="5">
        <f t="shared" si="64"/>
        <v>-3.9220281924155942E-2</v>
      </c>
      <c r="H1052" s="5">
        <f t="shared" si="65"/>
        <v>2.3630392958802968E-3</v>
      </c>
      <c r="I1052" s="5">
        <f t="shared" si="66"/>
        <v>-1.5874443808581606E-2</v>
      </c>
      <c r="J1052" s="5">
        <f t="shared" si="67"/>
        <v>-2.009136812320431E-2</v>
      </c>
    </row>
    <row r="1053" spans="1:10" ht="15" customHeight="1" x14ac:dyDescent="0.2">
      <c r="A1053" s="3">
        <f>'2_CVaR_t3'!A1053</f>
        <v>43763</v>
      </c>
      <c r="B1053" s="5">
        <f>'2_CVaR_t3'!D1053-1</f>
        <v>5.3476412430706333E-3</v>
      </c>
      <c r="C1053" s="5">
        <f>'Stocks Returns'!B1049</f>
        <v>1.0893246187364536E-3</v>
      </c>
      <c r="D1053" s="5">
        <f>'Stocks Returns'!C1049</f>
        <v>9.5935513169844722E-3</v>
      </c>
      <c r="E1053" s="5">
        <f>'Stocks Returns'!D1049</f>
        <v>-2.8671551449506172E-3</v>
      </c>
      <c r="F1053" s="5">
        <f>'Stocks Returns'!E1049</f>
        <v>3.3831908831909452E-3</v>
      </c>
      <c r="G1053" s="5">
        <f t="shared" si="64"/>
        <v>-3.8525333657676193E-3</v>
      </c>
      <c r="H1053" s="5">
        <f t="shared" si="65"/>
        <v>1.7174959768994219E-3</v>
      </c>
      <c r="I1053" s="5">
        <f t="shared" si="66"/>
        <v>-1.1537807866457543E-2</v>
      </c>
      <c r="J1053" s="5">
        <f t="shared" si="67"/>
        <v>-2.241917012230879E-3</v>
      </c>
    </row>
    <row r="1054" spans="1:10" ht="15" customHeight="1" x14ac:dyDescent="0.2">
      <c r="A1054" s="3">
        <f>'2_CVaR_t3'!A1054</f>
        <v>43766</v>
      </c>
      <c r="B1054" s="5">
        <f>'2_CVaR_t3'!D1054-1</f>
        <v>8.0731761235968147E-3</v>
      </c>
      <c r="C1054" s="5">
        <f>'Stocks Returns'!B1050</f>
        <v>7.979688066739099E-3</v>
      </c>
      <c r="D1054" s="5">
        <f>'Stocks Returns'!C1050</f>
        <v>1.1189204385718243E-2</v>
      </c>
      <c r="E1054" s="5">
        <f>'Stocks Returns'!D1050</f>
        <v>1.799787007454734E-2</v>
      </c>
      <c r="F1054" s="5">
        <f>'Stocks Returns'!E1050</f>
        <v>-1.1889973380656671E-2</v>
      </c>
      <c r="G1054" s="5">
        <f t="shared" si="64"/>
        <v>2.8921406269287638E-4</v>
      </c>
      <c r="H1054" s="5">
        <f t="shared" si="65"/>
        <v>-7.2460513173140326E-4</v>
      </c>
      <c r="I1054" s="5">
        <f t="shared" si="66"/>
        <v>4.8677580043367877E-3</v>
      </c>
      <c r="J1054" s="5">
        <f t="shared" si="67"/>
        <v>-2.0399292787584913E-2</v>
      </c>
    </row>
    <row r="1055" spans="1:10" ht="15" customHeight="1" x14ac:dyDescent="0.2">
      <c r="A1055" s="3">
        <f>'2_CVaR_t3'!A1055</f>
        <v>43767</v>
      </c>
      <c r="B1055" s="5">
        <f>'2_CVaR_t3'!D1055-1</f>
        <v>-7.7943605999930554E-3</v>
      </c>
      <c r="C1055" s="5">
        <f>'Stocks Returns'!B1051</f>
        <v>-1.3314141777617805E-2</v>
      </c>
      <c r="D1055" s="5">
        <f>'Stocks Returns'!C1051</f>
        <v>-1.2288701067615704E-2</v>
      </c>
      <c r="E1055" s="5">
        <f>'Stocks Returns'!D1051</f>
        <v>-8.1598493566272801E-3</v>
      </c>
      <c r="F1055" s="5">
        <f>'Stocks Returns'!E1051</f>
        <v>2.532327586206895E-2</v>
      </c>
      <c r="G1055" s="5">
        <f t="shared" si="64"/>
        <v>-5.0027051325834473E-3</v>
      </c>
      <c r="H1055" s="5">
        <f t="shared" si="65"/>
        <v>-6.9548701037817386E-4</v>
      </c>
      <c r="I1055" s="5">
        <f t="shared" si="66"/>
        <v>4.6721480616491295E-3</v>
      </c>
      <c r="J1055" s="5">
        <f t="shared" si="67"/>
        <v>3.3605277822707814E-2</v>
      </c>
    </row>
    <row r="1056" spans="1:10" ht="15" customHeight="1" x14ac:dyDescent="0.2">
      <c r="A1056" s="3">
        <f>'2_CVaR_t3'!A1056</f>
        <v>43768</v>
      </c>
      <c r="B1056" s="5">
        <f>'2_CVaR_t3'!D1056-1</f>
        <v>5.8575905257147731E-3</v>
      </c>
      <c r="C1056" s="5">
        <f>'Stocks Returns'!B1052</f>
        <v>-1.8599562363238564E-2</v>
      </c>
      <c r="D1056" s="5">
        <f>'Stocks Returns'!C1052</f>
        <v>9.1200810673872645E-3</v>
      </c>
      <c r="E1056" s="5">
        <f>'Stocks Returns'!D1052</f>
        <v>6.2229722603102111E-3</v>
      </c>
      <c r="F1056" s="5">
        <f>'Stocks Returns'!E1052</f>
        <v>-3.5908215098966578E-2</v>
      </c>
      <c r="G1056" s="5">
        <f t="shared" si="64"/>
        <v>-2.4055688125948105E-2</v>
      </c>
      <c r="H1056" s="5">
        <f t="shared" si="65"/>
        <v>4.885593926197019E-4</v>
      </c>
      <c r="I1056" s="5">
        <f t="shared" si="66"/>
        <v>-3.2820480974726039E-3</v>
      </c>
      <c r="J1056" s="5">
        <f t="shared" si="67"/>
        <v>-4.2072960774038728E-2</v>
      </c>
    </row>
    <row r="1057" spans="1:10" ht="15" customHeight="1" x14ac:dyDescent="0.2">
      <c r="A1057" s="3">
        <f>'2_CVaR_t3'!A1057</f>
        <v>43769</v>
      </c>
      <c r="B1057" s="5">
        <f>'2_CVaR_t3'!D1057-1</f>
        <v>-2.2317146338808325E-3</v>
      </c>
      <c r="C1057" s="5">
        <f>'Stocks Returns'!B1053</f>
        <v>1.6722408026754731E-3</v>
      </c>
      <c r="D1057" s="5">
        <f>'Stocks Returns'!C1053</f>
        <v>-2.1757322175731675E-3</v>
      </c>
      <c r="E1057" s="5">
        <f>'Stocks Returns'!D1053</f>
        <v>-1.1635220125786105E-2</v>
      </c>
      <c r="F1057" s="5">
        <f>'Stocks Returns'!E1053</f>
        <v>2.9069767441860517E-3</v>
      </c>
      <c r="G1057" s="5">
        <f t="shared" si="64"/>
        <v>4.3739243226477058E-3</v>
      </c>
      <c r="H1057" s="5">
        <f t="shared" si="65"/>
        <v>1.1766784849357699E-3</v>
      </c>
      <c r="I1057" s="5">
        <f t="shared" si="66"/>
        <v>-7.9046999017104314E-3</v>
      </c>
      <c r="J1057" s="5">
        <f t="shared" si="67"/>
        <v>5.3024836742427903E-3</v>
      </c>
    </row>
    <row r="1058" spans="1:10" ht="15" customHeight="1" x14ac:dyDescent="0.2">
      <c r="A1058" s="3">
        <f>'2_CVaR_t3'!A1058</f>
        <v>43770</v>
      </c>
      <c r="B1058" s="5">
        <f>'2_CVaR_t3'!D1058-1</f>
        <v>9.2137624074870583E-3</v>
      </c>
      <c r="C1058" s="5">
        <f>'Stocks Returns'!B1054</f>
        <v>1.1315154887776124E-2</v>
      </c>
      <c r="D1058" s="5">
        <f>'Stocks Returns'!C1054</f>
        <v>1.1573297551157324E-2</v>
      </c>
      <c r="E1058" s="5">
        <f>'Stocks Returns'!D1054</f>
        <v>2.8635062042634329E-2</v>
      </c>
      <c r="F1058" s="5">
        <f>'Stocks Returns'!E1054</f>
        <v>3.5326086956521729E-2</v>
      </c>
      <c r="G1058" s="5">
        <f t="shared" si="64"/>
        <v>2.4744355671241815E-3</v>
      </c>
      <c r="H1058" s="5">
        <f t="shared" si="65"/>
        <v>-2.0302379225910321E-3</v>
      </c>
      <c r="I1058" s="5">
        <f t="shared" si="66"/>
        <v>1.3638748147952715E-2</v>
      </c>
      <c r="J1058" s="5">
        <f t="shared" si="67"/>
        <v>2.5609778010267734E-2</v>
      </c>
    </row>
    <row r="1059" spans="1:10" ht="15" customHeight="1" x14ac:dyDescent="0.2">
      <c r="A1059" s="3">
        <f>'2_CVaR_t3'!A1059</f>
        <v>43773</v>
      </c>
      <c r="B1059" s="5">
        <f>'2_CVaR_t3'!D1059-1</f>
        <v>-3.8280514312849512E-3</v>
      </c>
      <c r="C1059" s="5">
        <f>'Stocks Returns'!B1055</f>
        <v>2.0176082171680099E-2</v>
      </c>
      <c r="D1059" s="5">
        <f>'Stocks Returns'!C1055</f>
        <v>-1.0943458796219607E-2</v>
      </c>
      <c r="E1059" s="5">
        <f>'Stocks Returns'!D1055</f>
        <v>2.8765852149706284E-2</v>
      </c>
      <c r="F1059" s="5">
        <f>'Stocks Returns'!E1055</f>
        <v>1.4873140857392775E-2</v>
      </c>
      <c r="G1059" s="5">
        <f t="shared" si="64"/>
        <v>2.4487621036113193E-2</v>
      </c>
      <c r="H1059" s="5">
        <f t="shared" si="65"/>
        <v>-5.226148778624695E-3</v>
      </c>
      <c r="I1059" s="5">
        <f t="shared" si="66"/>
        <v>3.5108263017973262E-2</v>
      </c>
      <c r="J1059" s="5">
        <f t="shared" si="67"/>
        <v>1.895792096469294E-2</v>
      </c>
    </row>
    <row r="1060" spans="1:10" ht="15" customHeight="1" x14ac:dyDescent="0.2">
      <c r="A1060" s="3">
        <f>'2_CVaR_t3'!A1060</f>
        <v>43774</v>
      </c>
      <c r="B1060" s="5">
        <f>'2_CVaR_t3'!D1060-1</f>
        <v>-8.1166930099910717E-3</v>
      </c>
      <c r="C1060" s="5">
        <f>'Stocks Returns'!B1056</f>
        <v>5.0341603739663121E-3</v>
      </c>
      <c r="D1060" s="5">
        <f>'Stocks Returns'!C1056</f>
        <v>-1.4417435037719972E-2</v>
      </c>
      <c r="E1060" s="5">
        <f>'Stocks Returns'!D1056</f>
        <v>2.4052916416115178E-3</v>
      </c>
      <c r="F1060" s="5">
        <f>'Stocks Returns'!E1056</f>
        <v>8.7931034482757742E-3</v>
      </c>
      <c r="G1060" s="5">
        <f t="shared" si="64"/>
        <v>1.3670659094730604E-2</v>
      </c>
      <c r="H1060" s="5">
        <f t="shared" si="65"/>
        <v>-2.3467003865364107E-3</v>
      </c>
      <c r="I1060" s="5">
        <f t="shared" si="66"/>
        <v>1.5764682155983003E-2</v>
      </c>
      <c r="J1060" s="5">
        <f t="shared" si="67"/>
        <v>1.7416203537612369E-2</v>
      </c>
    </row>
    <row r="1061" spans="1:10" ht="15" customHeight="1" x14ac:dyDescent="0.2">
      <c r="A1061" s="3">
        <f>'2_CVaR_t3'!A1061</f>
        <v>43775</v>
      </c>
      <c r="B1061" s="5">
        <f>'2_CVaR_t3'!D1061-1</f>
        <v>-2.4478046048781454E-3</v>
      </c>
      <c r="C1061" s="5">
        <f>'Stocks Returns'!B1057</f>
        <v>-9.302325581395321E-3</v>
      </c>
      <c r="D1061" s="5">
        <f>'Stocks Returns'!C1057</f>
        <v>2.2679594035266426E-3</v>
      </c>
      <c r="E1061" s="5">
        <f>'Stocks Returns'!D1057</f>
        <v>-4.3991201759647991E-2</v>
      </c>
      <c r="F1061" s="5">
        <f>'Stocks Returns'!E1057</f>
        <v>-1.5040164074517137E-2</v>
      </c>
      <c r="G1061" s="5">
        <f t="shared" si="64"/>
        <v>-6.3827221367179065E-3</v>
      </c>
      <c r="H1061" s="5">
        <f t="shared" si="65"/>
        <v>5.9404974283146289E-3</v>
      </c>
      <c r="I1061" s="5">
        <f t="shared" si="66"/>
        <v>-3.9907119947272619E-2</v>
      </c>
      <c r="J1061" s="5">
        <f t="shared" si="67"/>
        <v>-1.2415986733259785E-2</v>
      </c>
    </row>
    <row r="1062" spans="1:10" ht="15" customHeight="1" x14ac:dyDescent="0.2">
      <c r="A1062" s="3">
        <f>'2_CVaR_t3'!A1062</f>
        <v>43776</v>
      </c>
      <c r="B1062" s="5">
        <f>'2_CVaR_t3'!D1062-1</f>
        <v>5.2428432225410937E-3</v>
      </c>
      <c r="C1062" s="5">
        <f>'Stocks Returns'!B1058</f>
        <v>0.12062116287468405</v>
      </c>
      <c r="D1062" s="5">
        <f>'Stocks Returns'!C1058</f>
        <v>9.3907337217853382E-3</v>
      </c>
      <c r="E1062" s="5">
        <f>'Stocks Returns'!D1058</f>
        <v>-2.7190964233424486E-3</v>
      </c>
      <c r="F1062" s="5">
        <f>'Stocks Returns'!E1058</f>
        <v>3.3142460524032469E-2</v>
      </c>
      <c r="G1062" s="5">
        <f t="shared" si="64"/>
        <v>0.11578499039070389</v>
      </c>
      <c r="H1062" s="5">
        <f t="shared" si="65"/>
        <v>1.6699318140434467E-3</v>
      </c>
      <c r="I1062" s="5">
        <f t="shared" si="66"/>
        <v>-1.1218280962322991E-2</v>
      </c>
      <c r="J1062" s="5">
        <f t="shared" si="67"/>
        <v>2.7628251835718216E-2</v>
      </c>
    </row>
    <row r="1063" spans="1:10" ht="15" customHeight="1" x14ac:dyDescent="0.2">
      <c r="A1063" s="3">
        <f>'2_CVaR_t3'!A1063</f>
        <v>43777</v>
      </c>
      <c r="B1063" s="5">
        <f>'2_CVaR_t3'!D1063-1</f>
        <v>2.5572288987603109E-3</v>
      </c>
      <c r="C1063" s="5">
        <f>'Stocks Returns'!B1059</f>
        <v>-4.0283596519496978E-3</v>
      </c>
      <c r="D1063" s="5">
        <f>'Stocks Returns'!C1059</f>
        <v>3.0263969063497598E-3</v>
      </c>
      <c r="E1063" s="5">
        <f>'Stocks Returns'!D1059</f>
        <v>8.9135906040267443E-3</v>
      </c>
      <c r="F1063" s="5">
        <f>'Stocks Returns'!E1059</f>
        <v>-6.3822640241855133E-3</v>
      </c>
      <c r="G1063" s="5">
        <f t="shared" si="64"/>
        <v>-6.1561747395898637E-3</v>
      </c>
      <c r="H1063" s="5">
        <f t="shared" si="65"/>
        <v>-7.1579128702918115E-4</v>
      </c>
      <c r="I1063" s="5">
        <f t="shared" si="66"/>
        <v>4.8085482896668844E-3</v>
      </c>
      <c r="J1063" s="5">
        <f t="shared" si="67"/>
        <v>-9.0545058738219688E-3</v>
      </c>
    </row>
    <row r="1064" spans="1:10" ht="15" customHeight="1" x14ac:dyDescent="0.2">
      <c r="A1064" s="3">
        <f>'2_CVaR_t3'!A1064</f>
        <v>43780</v>
      </c>
      <c r="B1064" s="5">
        <f>'2_CVaR_t3'!D1064-1</f>
        <v>4.0894997128204658E-4</v>
      </c>
      <c r="C1064" s="5">
        <f>'Stocks Returns'!B1060</f>
        <v>1.7796473062610119E-3</v>
      </c>
      <c r="D1064" s="5">
        <f>'Stocks Returns'!C1060</f>
        <v>3.1848913225680509E-3</v>
      </c>
      <c r="E1064" s="5">
        <f>'Stocks Returns'!D1060</f>
        <v>-1.7046045109656016E-2</v>
      </c>
      <c r="F1064" s="5">
        <f>'Stocks Returns'!E1060</f>
        <v>-4.225828262339415E-3</v>
      </c>
      <c r="G1064" s="5">
        <f t="shared" si="64"/>
        <v>1.8183038043272182E-3</v>
      </c>
      <c r="H1064" s="5">
        <f t="shared" si="65"/>
        <v>2.6252792449991142E-3</v>
      </c>
      <c r="I1064" s="5">
        <f t="shared" si="66"/>
        <v>-1.7636121383692652E-2</v>
      </c>
      <c r="J1064" s="5">
        <f t="shared" si="67"/>
        <v>-4.6247215458539524E-3</v>
      </c>
    </row>
    <row r="1065" spans="1:10" ht="15" customHeight="1" x14ac:dyDescent="0.2">
      <c r="A1065" s="3">
        <f>'2_CVaR_t3'!A1065</f>
        <v>43781</v>
      </c>
      <c r="B1065" s="5">
        <f>'2_CVaR_t3'!D1065-1</f>
        <v>-1.3272619619175696E-4</v>
      </c>
      <c r="C1065" s="5">
        <f>'Stocks Returns'!B1061</f>
        <v>-7.10594315245483E-3</v>
      </c>
      <c r="D1065" s="5">
        <f>'Stocks Returns'!C1061</f>
        <v>1.1139578923917703E-3</v>
      </c>
      <c r="E1065" s="5">
        <f>'Stocks Returns'!D1061</f>
        <v>-9.4110182933275777E-3</v>
      </c>
      <c r="F1065" s="5">
        <f>'Stocks Returns'!E1061</f>
        <v>-1.1543031743337262E-2</v>
      </c>
      <c r="G1065" s="5">
        <f t="shared" si="64"/>
        <v>-6.5210233128476566E-3</v>
      </c>
      <c r="H1065" s="5">
        <f t="shared" si="65"/>
        <v>1.3568140655956693E-3</v>
      </c>
      <c r="I1065" s="5">
        <f t="shared" si="66"/>
        <v>-9.1148161101445926E-3</v>
      </c>
      <c r="J1065" s="5">
        <f t="shared" si="67"/>
        <v>-1.1368713269813119E-2</v>
      </c>
    </row>
    <row r="1066" spans="1:10" ht="15" customHeight="1" x14ac:dyDescent="0.2">
      <c r="A1066" s="3">
        <f>'2_CVaR_t3'!A1066</f>
        <v>43782</v>
      </c>
      <c r="B1066" s="5">
        <f>'2_CVaR_t3'!D1066-1</f>
        <v>-6.53038232931058E-4</v>
      </c>
      <c r="C1066" s="5">
        <f>'Stocks Returns'!B1062</f>
        <v>-2.797657774886142E-2</v>
      </c>
      <c r="D1066" s="5">
        <f>'Stocks Returns'!C1062</f>
        <v>-1.835985312117594E-3</v>
      </c>
      <c r="E1066" s="5">
        <f>'Stocks Returns'!D1062</f>
        <v>4.376601195559271E-3</v>
      </c>
      <c r="F1066" s="5">
        <f>'Stocks Returns'!E1062</f>
        <v>-1.1506096513824393E-2</v>
      </c>
      <c r="G1066" s="5">
        <f t="shared" si="64"/>
        <v>-2.6866939620172527E-2</v>
      </c>
      <c r="H1066" s="5">
        <f t="shared" si="65"/>
        <v>-8.2231086214608882E-4</v>
      </c>
      <c r="I1066" s="5">
        <f t="shared" si="66"/>
        <v>5.5241263220142754E-3</v>
      </c>
      <c r="J1066" s="5">
        <f t="shared" si="67"/>
        <v>-1.0781174202256862E-2</v>
      </c>
    </row>
    <row r="1067" spans="1:10" ht="15" customHeight="1" x14ac:dyDescent="0.2">
      <c r="A1067" s="3">
        <f>'2_CVaR_t3'!A1067</f>
        <v>43783</v>
      </c>
      <c r="B1067" s="5">
        <f>'2_CVaR_t3'!D1067-1</f>
        <v>7.0116381131657413E-4</v>
      </c>
      <c r="C1067" s="5">
        <f>'Stocks Returns'!B1063</f>
        <v>6.6934404283802706E-4</v>
      </c>
      <c r="D1067" s="5">
        <f>'Stocks Returns'!C1063</f>
        <v>1.8951006075469401E-3</v>
      </c>
      <c r="E1067" s="5">
        <f>'Stocks Returns'!D1063</f>
        <v>-4.9952173450951154E-3</v>
      </c>
      <c r="F1067" s="5">
        <f>'Stocks Returns'!E1063</f>
        <v>-5.3856845031272638E-3</v>
      </c>
      <c r="G1067" s="5">
        <f t="shared" si="64"/>
        <v>4.1331209366052382E-4</v>
      </c>
      <c r="H1067" s="5">
        <f t="shared" si="65"/>
        <v>9.0258720785095763E-4</v>
      </c>
      <c r="I1067" s="5">
        <f t="shared" si="66"/>
        <v>-6.0634073831761079E-3</v>
      </c>
      <c r="J1067" s="5">
        <f t="shared" si="67"/>
        <v>-6.0938038865427386E-3</v>
      </c>
    </row>
    <row r="1068" spans="1:10" ht="15" customHeight="1" x14ac:dyDescent="0.2">
      <c r="A1068" s="3">
        <f>'2_CVaR_t3'!A1068</f>
        <v>43784</v>
      </c>
      <c r="B1068" s="5">
        <f>'2_CVaR_t3'!D1068-1</f>
        <v>1.0014326761544901E-3</v>
      </c>
      <c r="C1068" s="5">
        <f>'Stocks Returns'!B1064</f>
        <v>-6.0200668896320808E-3</v>
      </c>
      <c r="D1068" s="5">
        <f>'Stocks Returns'!C1064</f>
        <v>1.1126564673169526E-4</v>
      </c>
      <c r="E1068" s="5">
        <f>'Stocks Returns'!D1064</f>
        <v>1.0467848750266961E-2</v>
      </c>
      <c r="F1068" s="5">
        <f>'Stocks Returns'!E1064</f>
        <v>1.7467248908296984E-2</v>
      </c>
      <c r="G1068" s="5">
        <f t="shared" si="64"/>
        <v>-6.5789105246772395E-3</v>
      </c>
      <c r="H1068" s="5">
        <f t="shared" si="65"/>
        <v>-1.3260822227024831E-3</v>
      </c>
      <c r="I1068" s="5">
        <f t="shared" si="66"/>
        <v>8.9083654963135819E-3</v>
      </c>
      <c r="J1068" s="5">
        <f t="shared" si="67"/>
        <v>1.6441379448483555E-2</v>
      </c>
    </row>
    <row r="1069" spans="1:10" ht="15" customHeight="1" x14ac:dyDescent="0.2">
      <c r="A1069" s="3">
        <f>'2_CVaR_t3'!A1069</f>
        <v>43787</v>
      </c>
      <c r="B1069" s="5">
        <f>'2_CVaR_t3'!D1069-1</f>
        <v>-2.3005683595751503E-3</v>
      </c>
      <c r="C1069" s="5">
        <f>'Stocks Returns'!B1065</f>
        <v>3.49932705248992E-2</v>
      </c>
      <c r="D1069" s="5">
        <f>'Stocks Returns'!C1065</f>
        <v>-6.1189297435615408E-4</v>
      </c>
      <c r="E1069" s="5">
        <f>'Stocks Returns'!D1065</f>
        <v>-2.2938689217758879E-2</v>
      </c>
      <c r="F1069" s="5">
        <f>'Stocks Returns'!E1065</f>
        <v>-2.6609442060085753E-2</v>
      </c>
      <c r="G1069" s="5">
        <f t="shared" si="64"/>
        <v>3.7764390856999855E-2</v>
      </c>
      <c r="H1069" s="5">
        <f t="shared" si="65"/>
        <v>2.8425213460612341E-3</v>
      </c>
      <c r="I1069" s="5">
        <f t="shared" si="66"/>
        <v>-1.9095512064236268E-2</v>
      </c>
      <c r="J1069" s="5">
        <f t="shared" si="67"/>
        <v>-2.4141072841721289E-2</v>
      </c>
    </row>
    <row r="1070" spans="1:10" ht="15" customHeight="1" x14ac:dyDescent="0.2">
      <c r="A1070" s="3">
        <f>'2_CVaR_t3'!A1070</f>
        <v>43788</v>
      </c>
      <c r="B1070" s="5">
        <f>'2_CVaR_t3'!D1070-1</f>
        <v>1.0264665928949368E-2</v>
      </c>
      <c r="C1070" s="5">
        <f>'Stocks Returns'!B1066</f>
        <v>2.6332899869961013E-2</v>
      </c>
      <c r="D1070" s="5">
        <f>'Stocks Returns'!C1066</f>
        <v>1.7310475342313225E-2</v>
      </c>
      <c r="E1070" s="5">
        <f>'Stocks Returns'!D1066</f>
        <v>2.2719896137617379E-3</v>
      </c>
      <c r="F1070" s="5">
        <f>'Stocks Returns'!E1066</f>
        <v>8.2892416225748278E-3</v>
      </c>
      <c r="G1070" s="5">
        <f t="shared" si="64"/>
        <v>1.6432377471857017E-2</v>
      </c>
      <c r="H1070" s="5">
        <f t="shared" si="65"/>
        <v>2.1500747871051832E-3</v>
      </c>
      <c r="I1070" s="5">
        <f t="shared" si="66"/>
        <v>-1.4443789170859537E-2</v>
      </c>
      <c r="J1070" s="5">
        <f t="shared" si="67"/>
        <v>-2.539152902088301E-3</v>
      </c>
    </row>
    <row r="1071" spans="1:10" ht="15" customHeight="1" x14ac:dyDescent="0.2">
      <c r="A1071" s="3">
        <f>'2_CVaR_t3'!A1071</f>
        <v>43789</v>
      </c>
      <c r="B1071" s="5">
        <f>'2_CVaR_t3'!D1071-1</f>
        <v>-4.8749867174043837E-3</v>
      </c>
      <c r="C1071" s="5">
        <f>'Stocks Returns'!B1067</f>
        <v>1.4254038644282652E-2</v>
      </c>
      <c r="D1071" s="5">
        <f>'Stocks Returns'!C1067</f>
        <v>-6.0732067625979269E-3</v>
      </c>
      <c r="E1071" s="5">
        <f>'Stocks Returns'!D1067</f>
        <v>-1.6083765112262505E-2</v>
      </c>
      <c r="F1071" s="5">
        <f>'Stocks Returns'!E1067</f>
        <v>3.8306804267972616E-2</v>
      </c>
      <c r="G1071" s="5">
        <f t="shared" si="64"/>
        <v>1.9621378745901263E-2</v>
      </c>
      <c r="H1071" s="5">
        <f t="shared" si="65"/>
        <v>1.1950895788788649E-3</v>
      </c>
      <c r="I1071" s="5">
        <f t="shared" si="66"/>
        <v>-8.0283820921690629E-3</v>
      </c>
      <c r="J1071" s="5">
        <f t="shared" si="67"/>
        <v>4.3499470693515382E-2</v>
      </c>
    </row>
    <row r="1072" spans="1:10" ht="15" customHeight="1" x14ac:dyDescent="0.2">
      <c r="A1072" s="3">
        <f>'2_CVaR_t3'!A1072</f>
        <v>43790</v>
      </c>
      <c r="B1072" s="5">
        <f>'2_CVaR_t3'!D1072-1</f>
        <v>-5.7567418317443497E-3</v>
      </c>
      <c r="C1072" s="5">
        <f>'Stocks Returns'!B1068</f>
        <v>3.7476577139288203E-3</v>
      </c>
      <c r="D1072" s="5">
        <f>'Stocks Returns'!C1068</f>
        <v>-9.7434768248376713E-3</v>
      </c>
      <c r="E1072" s="5">
        <f>'Stocks Returns'!D1068</f>
        <v>-1.645639056500392E-3</v>
      </c>
      <c r="F1072" s="5">
        <f>'Stocks Returns'!E1068</f>
        <v>1.4319407008086316E-2</v>
      </c>
      <c r="G1072" s="5">
        <f t="shared" si="64"/>
        <v>1.000422005588807E-2</v>
      </c>
      <c r="H1072" s="5">
        <f t="shared" si="65"/>
        <v>-1.1689009630446862E-3</v>
      </c>
      <c r="I1072" s="5">
        <f t="shared" si="66"/>
        <v>7.8524520045011419E-3</v>
      </c>
      <c r="J1072" s="5">
        <f t="shared" si="67"/>
        <v>2.0445163033501679E-2</v>
      </c>
    </row>
    <row r="1073" spans="1:10" ht="15" customHeight="1" x14ac:dyDescent="0.2">
      <c r="A1073" s="3">
        <f>'2_CVaR_t3'!A1073</f>
        <v>43791</v>
      </c>
      <c r="B1073" s="5">
        <f>'2_CVaR_t3'!D1073-1</f>
        <v>-6.9398706165524349E-4</v>
      </c>
      <c r="C1073" s="5">
        <f>'Stocks Returns'!B1069</f>
        <v>1.2289981331673694E-2</v>
      </c>
      <c r="D1073" s="5">
        <f>'Stocks Returns'!C1069</f>
        <v>-2.3347601311911603E-3</v>
      </c>
      <c r="E1073" s="5">
        <f>'Stocks Returns'!D1069</f>
        <v>7.2527472527472714E-3</v>
      </c>
      <c r="F1073" s="5">
        <f>'Stocks Returns'!E1069</f>
        <v>-5.1486464042518332E-3</v>
      </c>
      <c r="G1073" s="5">
        <f t="shared" si="64"/>
        <v>1.3440915063444744E-2</v>
      </c>
      <c r="H1073" s="5">
        <f t="shared" si="65"/>
        <v>-1.2604218807228708E-3</v>
      </c>
      <c r="I1073" s="5">
        <f t="shared" si="66"/>
        <v>8.4672719389500776E-3</v>
      </c>
      <c r="J1073" s="5">
        <f t="shared" si="67"/>
        <v>-4.3803912833950669E-3</v>
      </c>
    </row>
    <row r="1074" spans="1:10" ht="15" customHeight="1" x14ac:dyDescent="0.2">
      <c r="A1074" s="3">
        <f>'2_CVaR_t3'!A1074</f>
        <v>43794</v>
      </c>
      <c r="B1074" s="5">
        <f>'2_CVaR_t3'!D1074-1</f>
        <v>6.7240250239342103E-3</v>
      </c>
      <c r="C1074" s="5">
        <f>'Stocks Returns'!B1070</f>
        <v>-6.454587367450193E-3</v>
      </c>
      <c r="D1074" s="5">
        <f>'Stocks Returns'!C1070</f>
        <v>8.3579428316711279E-3</v>
      </c>
      <c r="E1074" s="5">
        <f>'Stocks Returns'!D1070</f>
        <v>2.1383373336242739E-2</v>
      </c>
      <c r="F1074" s="5">
        <f>'Stocks Returns'!E1070</f>
        <v>1.9198664440734481E-2</v>
      </c>
      <c r="G1074" s="5">
        <f t="shared" si="64"/>
        <v>-1.2784485012040825E-2</v>
      </c>
      <c r="H1074" s="5">
        <f t="shared" si="65"/>
        <v>-1.5571615774780737E-3</v>
      </c>
      <c r="I1074" s="5">
        <f t="shared" si="66"/>
        <v>1.0460712187754627E-2</v>
      </c>
      <c r="J1074" s="5">
        <f t="shared" si="67"/>
        <v>1.2117041725641348E-2</v>
      </c>
    </row>
    <row r="1075" spans="1:10" ht="15" customHeight="1" x14ac:dyDescent="0.2">
      <c r="A1075" s="3">
        <f>'2_CVaR_t3'!A1075</f>
        <v>43795</v>
      </c>
      <c r="B1075" s="5">
        <f>'2_CVaR_t3'!D1075-1</f>
        <v>6.7079328049894915E-3</v>
      </c>
      <c r="C1075" s="5">
        <f>'Stocks Returns'!B1071</f>
        <v>3.2018561484918662E-2</v>
      </c>
      <c r="D1075" s="5">
        <f>'Stocks Returns'!C1071</f>
        <v>8.730728850085745E-3</v>
      </c>
      <c r="E1075" s="5">
        <f>'Stocks Returns'!D1071</f>
        <v>1.8692587054048193E-2</v>
      </c>
      <c r="F1075" s="5">
        <f>'Stocks Returns'!E1071</f>
        <v>-1.5397215397215391E-2</v>
      </c>
      <c r="G1075" s="5">
        <f t="shared" si="64"/>
        <v>2.570489233591525E-2</v>
      </c>
      <c r="H1075" s="5">
        <f t="shared" si="65"/>
        <v>-1.1605356791443422E-3</v>
      </c>
      <c r="I1075" s="5">
        <f t="shared" si="66"/>
        <v>7.7962556350847888E-3</v>
      </c>
      <c r="J1075" s="5">
        <f t="shared" si="67"/>
        <v>-2.2461809028051463E-2</v>
      </c>
    </row>
    <row r="1076" spans="1:10" ht="15" customHeight="1" x14ac:dyDescent="0.2">
      <c r="A1076" s="3">
        <f>'2_CVaR_t3'!A1076</f>
        <v>43796</v>
      </c>
      <c r="B1076" s="5">
        <f>'2_CVaR_t3'!D1076-1</f>
        <v>6.0213259164572097E-3</v>
      </c>
      <c r="C1076" s="5">
        <f>'Stocks Returns'!B1072</f>
        <v>-7.1942446043166131E-3</v>
      </c>
      <c r="D1076" s="5">
        <f>'Stocks Returns'!C1072</f>
        <v>9.9698712681457469E-3</v>
      </c>
      <c r="E1076" s="5">
        <f>'Stocks Returns'!D1072</f>
        <v>2.4116598511061405E-3</v>
      </c>
      <c r="F1076" s="5">
        <f>'Stocks Returns'!E1072</f>
        <v>3.8263184162370401E-3</v>
      </c>
      <c r="G1076" s="5">
        <f t="shared" si="64"/>
        <v>-1.2815492347733947E-2</v>
      </c>
      <c r="H1076" s="5">
        <f t="shared" si="65"/>
        <v>1.0957831662609264E-3</v>
      </c>
      <c r="I1076" s="5">
        <f t="shared" si="66"/>
        <v>-7.3612606991038717E-3</v>
      </c>
      <c r="J1076" s="5">
        <f t="shared" si="67"/>
        <v>-2.5116950831416442E-3</v>
      </c>
    </row>
    <row r="1077" spans="1:10" ht="15" customHeight="1" x14ac:dyDescent="0.2">
      <c r="A1077" s="3">
        <f>'2_CVaR_t3'!A1077</f>
        <v>43797</v>
      </c>
      <c r="B1077" s="5">
        <f>'2_CVaR_t3'!D1077-1</f>
        <v>3.3619452249000759E-5</v>
      </c>
      <c r="C1077" s="5">
        <f>'Stocks Returns'!B1073</f>
        <v>0</v>
      </c>
      <c r="D1077" s="5">
        <f>'Stocks Returns'!C1073</f>
        <v>0</v>
      </c>
      <c r="E1077" s="5">
        <f>'Stocks Returns'!D1073</f>
        <v>0</v>
      </c>
      <c r="F1077" s="5">
        <f>'Stocks Returns'!E1073</f>
        <v>0</v>
      </c>
      <c r="G1077" s="5">
        <f t="shared" si="64"/>
        <v>4.1716549628461653E-4</v>
      </c>
      <c r="H1077" s="5">
        <f t="shared" si="65"/>
        <v>-3.5772302638354477E-6</v>
      </c>
      <c r="I1077" s="5">
        <f t="shared" si="66"/>
        <v>2.403114536009206E-5</v>
      </c>
      <c r="J1077" s="5">
        <f t="shared" si="67"/>
        <v>-1.7115738437369847E-6</v>
      </c>
    </row>
    <row r="1078" spans="1:10" ht="15" customHeight="1" x14ac:dyDescent="0.2">
      <c r="A1078" s="3">
        <f>'2_CVaR_t3'!A1078</f>
        <v>43798</v>
      </c>
      <c r="B1078" s="5">
        <f>'2_CVaR_t3'!D1078-1</f>
        <v>-4.8300061235029279E-4</v>
      </c>
      <c r="C1078" s="5">
        <f>'Stocks Returns'!B1074</f>
        <v>-5.4347826086956763E-3</v>
      </c>
      <c r="D1078" s="5">
        <f>'Stocks Returns'!C1074</f>
        <v>7.5934262624066662E-4</v>
      </c>
      <c r="E1078" s="5">
        <f>'Stocks Returns'!D1074</f>
        <v>-1.1087866108786537E-2</v>
      </c>
      <c r="F1078" s="5">
        <f>'Stocks Returns'!E1074</f>
        <v>-6.6291017567120525E-3</v>
      </c>
      <c r="G1078" s="5">
        <f t="shared" si="64"/>
        <v>-4.4966220608634606E-3</v>
      </c>
      <c r="H1078" s="5">
        <f t="shared" si="65"/>
        <v>1.5211141863557139E-3</v>
      </c>
      <c r="I1078" s="5">
        <f t="shared" si="66"/>
        <v>-1.0218552742580158E-2</v>
      </c>
      <c r="J1078" s="5">
        <f t="shared" si="67"/>
        <v>-6.0841164058388292E-3</v>
      </c>
    </row>
    <row r="1079" spans="1:10" ht="15" customHeight="1" x14ac:dyDescent="0.2">
      <c r="A1079" s="3">
        <f>'2_CVaR_t3'!A1079</f>
        <v>43801</v>
      </c>
      <c r="B1079" s="5">
        <f>'2_CVaR_t3'!D1079-1</f>
        <v>-8.8134779199552371E-3</v>
      </c>
      <c r="C1079" s="5">
        <f>'Stocks Returns'!B1075</f>
        <v>-6.071645415907545E-3</v>
      </c>
      <c r="D1079" s="5">
        <f>'Stocks Returns'!C1075</f>
        <v>-1.4741748414720091E-2</v>
      </c>
      <c r="E1079" s="5">
        <f>'Stocks Returns'!D1075</f>
        <v>-3.4905859953460183E-3</v>
      </c>
      <c r="F1079" s="5">
        <f>'Stocks Returns'!E1075</f>
        <v>7.1738405071737343E-3</v>
      </c>
      <c r="G1079" s="5">
        <f t="shared" si="64"/>
        <v>3.2675389242508377E-3</v>
      </c>
      <c r="H1079" s="5">
        <f t="shared" si="65"/>
        <v>-1.6387590670237963E-3</v>
      </c>
      <c r="I1079" s="5">
        <f t="shared" si="66"/>
        <v>1.1008868439313816E-2</v>
      </c>
      <c r="J1079" s="5">
        <f t="shared" si="67"/>
        <v>1.6534291298833624E-2</v>
      </c>
    </row>
    <row r="1080" spans="1:10" ht="15" customHeight="1" x14ac:dyDescent="0.2">
      <c r="A1080" s="3">
        <f>'2_CVaR_t3'!A1080</f>
        <v>43802</v>
      </c>
      <c r="B1080" s="5">
        <f>'2_CVaR_t3'!D1080-1</f>
        <v>-1.7589837609210957E-3</v>
      </c>
      <c r="C1080" s="5">
        <f>'Stocks Returns'!B1076</f>
        <v>-1.863164324984723E-2</v>
      </c>
      <c r="D1080" s="5">
        <f>'Stocks Returns'!C1076</f>
        <v>6.0509378953743642E-4</v>
      </c>
      <c r="E1080" s="5">
        <f>'Stocks Returns'!D1076</f>
        <v>-2.4838127587304859E-2</v>
      </c>
      <c r="F1080" s="5">
        <f>'Stocks Returns'!E1076</f>
        <v>-2.4515487825078619E-2</v>
      </c>
      <c r="G1080" s="5">
        <f t="shared" si="64"/>
        <v>-1.6406693915019026E-2</v>
      </c>
      <c r="H1080" s="5">
        <f t="shared" si="65"/>
        <v>3.2571755141637317E-3</v>
      </c>
      <c r="I1080" s="5">
        <f t="shared" si="66"/>
        <v>-2.1881079068142437E-2</v>
      </c>
      <c r="J1080" s="5">
        <f t="shared" si="67"/>
        <v>-2.2620233463931116E-2</v>
      </c>
    </row>
    <row r="1081" spans="1:10" ht="15" customHeight="1" x14ac:dyDescent="0.2">
      <c r="A1081" s="3">
        <f>'2_CVaR_t3'!A1081</f>
        <v>43803</v>
      </c>
      <c r="B1081" s="5">
        <f>'2_CVaR_t3'!D1081-1</f>
        <v>2.7713898905989964E-4</v>
      </c>
      <c r="C1081" s="5">
        <f>'Stocks Returns'!B1077</f>
        <v>2.1786492374726851E-3</v>
      </c>
      <c r="D1081" s="5">
        <f>'Stocks Returns'!C1077</f>
        <v>-7.1467839472237893E-3</v>
      </c>
      <c r="E1081" s="5">
        <f>'Stocks Returns'!D1077</f>
        <v>5.0832698378143082E-2</v>
      </c>
      <c r="F1081" s="5">
        <f>'Stocks Returns'!E1077</f>
        <v>2.9546612328069211E-2</v>
      </c>
      <c r="G1081" s="5">
        <f t="shared" si="64"/>
        <v>2.3502329564950345E-3</v>
      </c>
      <c r="H1081" s="5">
        <f t="shared" si="65"/>
        <v>-7.5111241360002936E-3</v>
      </c>
      <c r="I1081" s="5">
        <f t="shared" si="66"/>
        <v>5.045828829173523E-2</v>
      </c>
      <c r="J1081" s="5">
        <f t="shared" si="67"/>
        <v>2.9287203868243551E-2</v>
      </c>
    </row>
    <row r="1082" spans="1:10" ht="15" customHeight="1" x14ac:dyDescent="0.2">
      <c r="A1082" s="3">
        <f>'2_CVaR_t3'!A1082</f>
        <v>43804</v>
      </c>
      <c r="B1082" s="5">
        <f>'2_CVaR_t3'!D1082-1</f>
        <v>4.3263344785944291E-3</v>
      </c>
      <c r="C1082" s="5">
        <f>'Stocks Returns'!B1078</f>
        <v>-3.7267080745343462E-3</v>
      </c>
      <c r="D1082" s="5">
        <f>'Stocks Returns'!C1078</f>
        <v>7.1428571428571175E-3</v>
      </c>
      <c r="E1082" s="5">
        <f>'Stocks Returns'!D1078</f>
        <v>1.7609281126993448E-3</v>
      </c>
      <c r="F1082" s="5">
        <f>'Stocks Returns'!E1078</f>
        <v>-1.3029853207982778E-2</v>
      </c>
      <c r="G1082" s="5">
        <f t="shared" si="64"/>
        <v>-7.6386103781321772E-3</v>
      </c>
      <c r="H1082" s="5">
        <f t="shared" si="65"/>
        <v>7.7982065426385021E-4</v>
      </c>
      <c r="I1082" s="5">
        <f t="shared" si="66"/>
        <v>-5.2386852721697796E-3</v>
      </c>
      <c r="J1082" s="5">
        <f t="shared" si="67"/>
        <v>-1.7574195361631025E-2</v>
      </c>
    </row>
    <row r="1083" spans="1:10" ht="15" customHeight="1" x14ac:dyDescent="0.2">
      <c r="A1083" s="3">
        <f>'2_CVaR_t3'!A1083</f>
        <v>43805</v>
      </c>
      <c r="B1083" s="5">
        <f>'2_CVaR_t3'!D1083-1</f>
        <v>2.7552208484789009E-3</v>
      </c>
      <c r="C1083" s="5">
        <f>'Stocks Returns'!B1079</f>
        <v>-1.2468827930174342E-3</v>
      </c>
      <c r="D1083" s="5">
        <f>'Stocks Returns'!C1079</f>
        <v>1.5393919401835987E-3</v>
      </c>
      <c r="E1083" s="5">
        <f>'Stocks Returns'!D1079</f>
        <v>2.1197394271533554E-2</v>
      </c>
      <c r="F1083" s="5">
        <f>'Stocks Returns'!E1079</f>
        <v>3.559491978609608E-2</v>
      </c>
      <c r="G1083" s="5">
        <f t="shared" si="64"/>
        <v>-3.5743665213435853E-3</v>
      </c>
      <c r="H1083" s="5">
        <f t="shared" si="65"/>
        <v>-2.4961121919392483E-3</v>
      </c>
      <c r="I1083" s="5">
        <f t="shared" si="66"/>
        <v>1.676840194741628E-2</v>
      </c>
      <c r="J1083" s="5">
        <f t="shared" si="67"/>
        <v>3.2713159186711055E-2</v>
      </c>
    </row>
    <row r="1084" spans="1:10" ht="15" customHeight="1" x14ac:dyDescent="0.2">
      <c r="A1084" s="3">
        <f>'2_CVaR_t3'!A1084</f>
        <v>43808</v>
      </c>
      <c r="B1084" s="5">
        <f>'2_CVaR_t3'!D1084-1</f>
        <v>2.6474700449676813E-3</v>
      </c>
      <c r="C1084" s="5">
        <f>'Stocks Returns'!B1080</f>
        <v>-6.2421972534321135E-4</v>
      </c>
      <c r="D1084" s="5">
        <f>'Stocks Returns'!C1080</f>
        <v>4.1170335400999569E-3</v>
      </c>
      <c r="E1084" s="5">
        <f>'Stocks Returns'!D1080</f>
        <v>2.6326447954636567E-3</v>
      </c>
      <c r="F1084" s="5">
        <f>'Stocks Returns'!E1080</f>
        <v>-2.2591576569307437E-3</v>
      </c>
      <c r="G1084" s="5">
        <f t="shared" si="64"/>
        <v>-2.8430401645786352E-3</v>
      </c>
      <c r="H1084" s="5">
        <f t="shared" si="65"/>
        <v>2.4115725207493523E-4</v>
      </c>
      <c r="I1084" s="5">
        <f t="shared" si="66"/>
        <v>-1.6200480685066706E-3</v>
      </c>
      <c r="J1084" s="5">
        <f t="shared" si="67"/>
        <v>-5.0268943595454096E-3</v>
      </c>
    </row>
    <row r="1085" spans="1:10" ht="15" customHeight="1" x14ac:dyDescent="0.2">
      <c r="A1085" s="3">
        <f>'2_CVaR_t3'!A1085</f>
        <v>43809</v>
      </c>
      <c r="B1085" s="5">
        <f>'2_CVaR_t3'!D1085-1</f>
        <v>-2.5460668350698601E-3</v>
      </c>
      <c r="C1085" s="5">
        <f>'Stocks Returns'!B1081</f>
        <v>6.8707058088695039E-3</v>
      </c>
      <c r="D1085" s="5">
        <f>'Stocks Returns'!C1081</f>
        <v>-3.6081347036955869E-3</v>
      </c>
      <c r="E1085" s="5">
        <f>'Stocks Returns'!D1081</f>
        <v>-5.6554231468390892E-3</v>
      </c>
      <c r="F1085" s="5">
        <f>'Stocks Returns'!E1081</f>
        <v>-1.1321365033155617E-3</v>
      </c>
      <c r="G1085" s="5">
        <f t="shared" si="64"/>
        <v>9.8894036155199143E-3</v>
      </c>
      <c r="H1085" s="5">
        <f t="shared" si="65"/>
        <v>2.0997428159214536E-4</v>
      </c>
      <c r="I1085" s="5">
        <f t="shared" si="66"/>
        <v>-1.41056686623592E-3</v>
      </c>
      <c r="J1085" s="5">
        <f t="shared" si="67"/>
        <v>1.5960237506134219E-3</v>
      </c>
    </row>
    <row r="1086" spans="1:10" ht="15" customHeight="1" x14ac:dyDescent="0.2">
      <c r="A1086" s="3">
        <f>'2_CVaR_t3'!A1086</f>
        <v>43810</v>
      </c>
      <c r="B1086" s="5">
        <f>'2_CVaR_t3'!D1086-1</f>
        <v>1.8484314175060135E-5</v>
      </c>
      <c r="C1086" s="5">
        <f>'Stocks Returns'!B1082</f>
        <v>-4.652605459056991E-3</v>
      </c>
      <c r="D1086" s="5">
        <f>'Stocks Returns'!C1082</f>
        <v>-1.3716668495555862E-3</v>
      </c>
      <c r="E1086" s="5">
        <f>'Stocks Returns'!D1082</f>
        <v>9.0392037375583989E-3</v>
      </c>
      <c r="F1086" s="5">
        <f>'Stocks Returns'!E1082</f>
        <v>-1.2953367875647714E-3</v>
      </c>
      <c r="G1086" s="5">
        <f t="shared" si="64"/>
        <v>-4.2201766530766335E-3</v>
      </c>
      <c r="H1086" s="5">
        <f t="shared" si="65"/>
        <v>-1.3528220710534778E-3</v>
      </c>
      <c r="I1086" s="5">
        <f t="shared" si="66"/>
        <v>9.0879986580805708E-3</v>
      </c>
      <c r="J1086" s="5">
        <f t="shared" si="67"/>
        <v>-1.2810320778624798E-3</v>
      </c>
    </row>
    <row r="1087" spans="1:10" ht="15" customHeight="1" x14ac:dyDescent="0.2">
      <c r="A1087" s="3">
        <f>'2_CVaR_t3'!A1087</f>
        <v>43811</v>
      </c>
      <c r="B1087" s="5">
        <f>'2_CVaR_t3'!D1087-1</f>
        <v>5.3494934565263552E-3</v>
      </c>
      <c r="C1087" s="5">
        <f>'Stocks Returns'!B1083</f>
        <v>8.4138360860079864E-3</v>
      </c>
      <c r="D1087" s="5">
        <f>'Stocks Returns'!C1083</f>
        <v>3.4613482775671667E-3</v>
      </c>
      <c r="E1087" s="5">
        <f>'Stocks Returns'!D1083</f>
        <v>3.8349270256668344E-2</v>
      </c>
      <c r="F1087" s="5">
        <f>'Stocks Returns'!E1083</f>
        <v>1.4753566796368522E-2</v>
      </c>
      <c r="G1087" s="5">
        <f t="shared" si="64"/>
        <v>3.4701102026146406E-3</v>
      </c>
      <c r="H1087" s="5">
        <f t="shared" si="65"/>
        <v>-4.4174510312968741E-3</v>
      </c>
      <c r="I1087" s="5">
        <f t="shared" si="66"/>
        <v>2.9675586984839009E-2</v>
      </c>
      <c r="J1087" s="5">
        <f t="shared" si="67"/>
        <v>9.1264988543485314E-3</v>
      </c>
    </row>
    <row r="1088" spans="1:10" ht="15" customHeight="1" x14ac:dyDescent="0.2">
      <c r="A1088" s="3">
        <f>'2_CVaR_t3'!A1088</f>
        <v>43812</v>
      </c>
      <c r="B1088" s="5">
        <f>'2_CVaR_t3'!D1088-1</f>
        <v>7.0736500735610885E-3</v>
      </c>
      <c r="C1088" s="5">
        <f>'Stocks Returns'!B1084</f>
        <v>-6.180469715697523E-4</v>
      </c>
      <c r="D1088" s="5">
        <f>'Stocks Returns'!C1084</f>
        <v>1.3688129653964154E-2</v>
      </c>
      <c r="E1088" s="5">
        <f>'Stocks Returns'!D1084</f>
        <v>-1.0372237301279452E-2</v>
      </c>
      <c r="F1088" s="5">
        <f>'Stocks Returns'!E1084</f>
        <v>1.7574692442883233E-3</v>
      </c>
      <c r="G1088" s="5">
        <f t="shared" si="64"/>
        <v>-7.3005304587059512E-3</v>
      </c>
      <c r="H1088" s="5">
        <f t="shared" si="65"/>
        <v>3.2550718644605986E-3</v>
      </c>
      <c r="I1088" s="5">
        <f t="shared" si="66"/>
        <v>-2.1866947153763069E-2</v>
      </c>
      <c r="J1088" s="5">
        <f t="shared" si="67"/>
        <v>-5.6941331764580978E-3</v>
      </c>
    </row>
    <row r="1089" spans="1:10" ht="15" customHeight="1" x14ac:dyDescent="0.2">
      <c r="A1089" s="3">
        <f>'2_CVaR_t3'!A1089</f>
        <v>43815</v>
      </c>
      <c r="B1089" s="5">
        <f>'2_CVaR_t3'!D1089-1</f>
        <v>4.4668834583807548E-3</v>
      </c>
      <c r="C1089" s="5">
        <f>'Stocks Returns'!B1085</f>
        <v>3.0921459492883052E-4</v>
      </c>
      <c r="D1089" s="5">
        <f>'Stocks Returns'!C1085</f>
        <v>5.9414497137302291E-3</v>
      </c>
      <c r="E1089" s="5">
        <f>'Stocks Returns'!D1085</f>
        <v>1.1460476050543678E-2</v>
      </c>
      <c r="F1089" s="5">
        <f>'Stocks Returns'!E1085</f>
        <v>1.91387559808609E-3</v>
      </c>
      <c r="G1089" s="5">
        <f t="shared" si="64"/>
        <v>-3.7444269247513939E-3</v>
      </c>
      <c r="H1089" s="5">
        <f t="shared" si="65"/>
        <v>-6.2980360390138459E-4</v>
      </c>
      <c r="I1089" s="5">
        <f t="shared" si="66"/>
        <v>4.2308995614276966E-3</v>
      </c>
      <c r="J1089" s="5">
        <f t="shared" si="67"/>
        <v>-2.7791980901781949E-3</v>
      </c>
    </row>
    <row r="1090" spans="1:10" ht="15" customHeight="1" x14ac:dyDescent="0.2">
      <c r="A1090" s="3">
        <f>'2_CVaR_t3'!A1090</f>
        <v>43816</v>
      </c>
      <c r="B1090" s="5">
        <f>'2_CVaR_t3'!D1090-1</f>
        <v>-2.8677118203407348E-3</v>
      </c>
      <c r="C1090" s="5">
        <f>'Stocks Returns'!B1086</f>
        <v>6.1823802163818442E-4</v>
      </c>
      <c r="D1090" s="5">
        <f>'Stocks Returns'!C1086</f>
        <v>-3.8659793814432852E-3</v>
      </c>
      <c r="E1090" s="5">
        <f>'Stocks Returns'!D1086</f>
        <v>-7.6505907418168428E-3</v>
      </c>
      <c r="F1090" s="5">
        <f>'Stocks Returns'!E1086</f>
        <v>1.1142948105698824E-2</v>
      </c>
      <c r="G1090" s="5">
        <f t="shared" si="64"/>
        <v>3.9613046578484811E-3</v>
      </c>
      <c r="H1090" s="5">
        <f t="shared" si="65"/>
        <v>4.2863180977296706E-4</v>
      </c>
      <c r="I1090" s="5">
        <f t="shared" si="66"/>
        <v>-2.8794661141166335E-3</v>
      </c>
      <c r="J1090" s="5">
        <f t="shared" si="67"/>
        <v>1.4211479042742114E-2</v>
      </c>
    </row>
    <row r="1091" spans="1:10" ht="15" customHeight="1" x14ac:dyDescent="0.2">
      <c r="A1091" s="3">
        <f>'2_CVaR_t3'!A1091</f>
        <v>43817</v>
      </c>
      <c r="B1091" s="5">
        <f>'2_CVaR_t3'!D1091-1</f>
        <v>-2.3837526787157115E-3</v>
      </c>
      <c r="C1091" s="5">
        <f>'Stocks Returns'!B1087</f>
        <v>-6.1785603954267465E-4</v>
      </c>
      <c r="D1091" s="5">
        <f>'Stocks Returns'!C1087</f>
        <v>-3.3419577404053546E-3</v>
      </c>
      <c r="E1091" s="5">
        <f>'Stocks Returns'!D1087</f>
        <v>-5.5626036888845043E-3</v>
      </c>
      <c r="F1091" s="5">
        <f>'Stocks Returns'!E1087</f>
        <v>-5.0377833753149082E-3</v>
      </c>
      <c r="G1091" s="5">
        <f t="shared" si="64"/>
        <v>2.2371530564839503E-3</v>
      </c>
      <c r="H1091" s="5">
        <f t="shared" si="65"/>
        <v>2.3569031093980883E-4</v>
      </c>
      <c r="I1091" s="5">
        <f t="shared" si="66"/>
        <v>-1.5833222087185649E-3</v>
      </c>
      <c r="J1091" s="5">
        <f t="shared" si="67"/>
        <v>-2.481386969128981E-3</v>
      </c>
    </row>
    <row r="1092" spans="1:10" ht="15" customHeight="1" x14ac:dyDescent="0.2">
      <c r="A1092" s="3">
        <f>'2_CVaR_t3'!A1092</f>
        <v>43818</v>
      </c>
      <c r="B1092" s="5">
        <f>'2_CVaR_t3'!D1092-1</f>
        <v>5.5734338620818669E-3</v>
      </c>
      <c r="C1092" s="5">
        <f>'Stocks Returns'!B1088</f>
        <v>1.2673879443585667E-2</v>
      </c>
      <c r="D1092" s="5">
        <f>'Stocks Returns'!C1088</f>
        <v>8.8696592752839365E-3</v>
      </c>
      <c r="E1092" s="5">
        <f>'Stocks Returns'!D1088</f>
        <v>4.6123650637879265E-3</v>
      </c>
      <c r="F1092" s="5">
        <f>'Stocks Returns'!E1088</f>
        <v>-1.5822784810137769E-4</v>
      </c>
      <c r="G1092" s="5">
        <f t="shared" si="64"/>
        <v>7.5043167196768871E-3</v>
      </c>
      <c r="H1092" s="5">
        <f t="shared" si="65"/>
        <v>6.5910258753875545E-4</v>
      </c>
      <c r="I1092" s="5">
        <f t="shared" si="66"/>
        <v>-4.4277245021755746E-3</v>
      </c>
      <c r="J1092" s="5">
        <f t="shared" si="67"/>
        <v>-6.0222736766307244E-3</v>
      </c>
    </row>
    <row r="1093" spans="1:10" ht="15" customHeight="1" x14ac:dyDescent="0.2">
      <c r="A1093" s="3">
        <f>'2_CVaR_t3'!A1093</f>
        <v>43819</v>
      </c>
      <c r="B1093" s="5">
        <f>'2_CVaR_t3'!D1093-1</f>
        <v>6.5096385352163555E-3</v>
      </c>
      <c r="C1093" s="5">
        <f>'Stocks Returns'!B1089</f>
        <v>5.7997557997560012E-3</v>
      </c>
      <c r="D1093" s="5">
        <f>'Stocks Returns'!C1089</f>
        <v>7.8267395732818379E-3</v>
      </c>
      <c r="E1093" s="5">
        <f>'Stocks Returns'!D1089</f>
        <v>2.2467519781185885E-2</v>
      </c>
      <c r="F1093" s="5">
        <f>'Stocks Returns'!E1089</f>
        <v>8.3874030701061031E-3</v>
      </c>
      <c r="G1093" s="5">
        <f t="shared" si="64"/>
        <v>-3.1393982831538943E-4</v>
      </c>
      <c r="H1093" s="5">
        <f t="shared" si="65"/>
        <v>-1.7707611439916875E-3</v>
      </c>
      <c r="I1093" s="5">
        <f t="shared" si="66"/>
        <v>1.1895633021306591E-2</v>
      </c>
      <c r="J1093" s="5">
        <f t="shared" si="67"/>
        <v>1.5326481097019508E-3</v>
      </c>
    </row>
    <row r="1094" spans="1:10" ht="15" customHeight="1" x14ac:dyDescent="0.2">
      <c r="A1094" s="3">
        <f>'2_CVaR_t3'!A1094</f>
        <v>43822</v>
      </c>
      <c r="B1094" s="5">
        <f>'2_CVaR_t3'!D1094-1</f>
        <v>-2.547664211050682E-3</v>
      </c>
      <c r="C1094" s="5">
        <f>'Stocks Returns'!B1090</f>
        <v>-1.5174506828529166E-3</v>
      </c>
      <c r="D1094" s="5">
        <f>'Stocks Returns'!C1090</f>
        <v>-4.8936170212765528E-3</v>
      </c>
      <c r="E1094" s="5">
        <f>'Stocks Returns'!D1090</f>
        <v>2.9616891181809546E-3</v>
      </c>
      <c r="F1094" s="5">
        <f>'Stocks Returns'!E1090</f>
        <v>1.3810420590081529E-2</v>
      </c>
      <c r="G1094" s="5">
        <f t="shared" ref="G1094:G1157" si="68">C1094-($P$11+$O$11*$B1094)</f>
        <v>1.5028580271256764E-3</v>
      </c>
      <c r="H1094" s="5">
        <f t="shared" ref="H1094:H1157" si="69">D1094-($P$12+$O$12*$B1094)</f>
        <v>-1.0731415971714457E-3</v>
      </c>
      <c r="I1094" s="5">
        <f t="shared" ref="I1094:I1157" si="70">E1094-($P$13+$O$13*$B1094)</f>
        <v>7.2091589897170325E-3</v>
      </c>
      <c r="J1094" s="5">
        <f t="shared" ref="J1094:J1157" si="71">F1094-($P$14+$O$14*$B1094)</f>
        <v>1.6540271216870905E-2</v>
      </c>
    </row>
    <row r="1095" spans="1:10" ht="15" customHeight="1" x14ac:dyDescent="0.2">
      <c r="A1095" s="3">
        <f>'2_CVaR_t3'!A1095</f>
        <v>43823</v>
      </c>
      <c r="B1095" s="5">
        <f>'2_CVaR_t3'!D1095-1</f>
        <v>1.6095260271882239E-3</v>
      </c>
      <c r="C1095" s="5">
        <f>'Stocks Returns'!B1091</f>
        <v>3.951367781155124E-3</v>
      </c>
      <c r="D1095" s="5">
        <f>'Stocks Returns'!C1091</f>
        <v>2.6192003420995036E-3</v>
      </c>
      <c r="E1095" s="5">
        <f>'Stocks Returns'!D1091</f>
        <v>6.667936749855663E-4</v>
      </c>
      <c r="F1095" s="5">
        <f>'Stocks Returns'!E1091</f>
        <v>1.0835913312694512E-3</v>
      </c>
      <c r="G1095" s="5">
        <f t="shared" si="68"/>
        <v>2.7792811683845392E-3</v>
      </c>
      <c r="H1095" s="5">
        <f t="shared" si="69"/>
        <v>2.8099022874127078E-4</v>
      </c>
      <c r="I1095" s="5">
        <f t="shared" si="70"/>
        <v>-1.8876383497677587E-3</v>
      </c>
      <c r="J1095" s="5">
        <f t="shared" si="71"/>
        <v>-5.8577377985753265E-4</v>
      </c>
    </row>
    <row r="1096" spans="1:10" ht="15" customHeight="1" x14ac:dyDescent="0.2">
      <c r="A1096" s="3">
        <f>'2_CVaR_t3'!A1096</f>
        <v>43824</v>
      </c>
      <c r="B1096" s="5">
        <f>'2_CVaR_t3'!D1096-1</f>
        <v>3.3619452249000759E-5</v>
      </c>
      <c r="C1096" s="5">
        <f>'Stocks Returns'!B1092</f>
        <v>0</v>
      </c>
      <c r="D1096" s="5">
        <f>'Stocks Returns'!C1092</f>
        <v>0</v>
      </c>
      <c r="E1096" s="5">
        <f>'Stocks Returns'!D1092</f>
        <v>0</v>
      </c>
      <c r="F1096" s="5">
        <f>'Stocks Returns'!E1092</f>
        <v>0</v>
      </c>
      <c r="G1096" s="5">
        <f t="shared" si="68"/>
        <v>4.1716549628461653E-4</v>
      </c>
      <c r="H1096" s="5">
        <f t="shared" si="69"/>
        <v>-3.5772302638354477E-6</v>
      </c>
      <c r="I1096" s="5">
        <f t="shared" si="70"/>
        <v>2.403114536009206E-5</v>
      </c>
      <c r="J1096" s="5">
        <f t="shared" si="71"/>
        <v>-1.7115738437369847E-6</v>
      </c>
    </row>
    <row r="1097" spans="1:10" ht="15" customHeight="1" x14ac:dyDescent="0.2">
      <c r="A1097" s="3">
        <f>'2_CVaR_t3'!A1097</f>
        <v>43825</v>
      </c>
      <c r="B1097" s="5">
        <f>'2_CVaR_t3'!D1097-1</f>
        <v>5.670573427201564E-3</v>
      </c>
      <c r="C1097" s="5">
        <f>'Stocks Returns'!B1093</f>
        <v>7.5688767786861177E-3</v>
      </c>
      <c r="D1097" s="5">
        <f>'Stocks Returns'!C1093</f>
        <v>8.4768353148159115E-3</v>
      </c>
      <c r="E1097" s="5">
        <f>'Stocks Returns'!D1093</f>
        <v>8.3769633507855268E-3</v>
      </c>
      <c r="F1097" s="5">
        <f>'Stocks Returns'!E1093</f>
        <v>5.1028297510438136E-3</v>
      </c>
      <c r="G1097" s="5">
        <f t="shared" si="68"/>
        <v>2.3013518651436426E-3</v>
      </c>
      <c r="H1097" s="5">
        <f t="shared" si="69"/>
        <v>1.2237084307872501E-4</v>
      </c>
      <c r="I1097" s="5">
        <f t="shared" si="70"/>
        <v>-8.2206380386823895E-4</v>
      </c>
      <c r="J1097" s="5">
        <f t="shared" si="71"/>
        <v>-8.6401096517630012E-4</v>
      </c>
    </row>
    <row r="1098" spans="1:10" ht="15" customHeight="1" x14ac:dyDescent="0.2">
      <c r="A1098" s="3">
        <f>'2_CVaR_t3'!A1098</f>
        <v>43826</v>
      </c>
      <c r="B1098" s="5">
        <f>'2_CVaR_t3'!D1098-1</f>
        <v>3.7190089001226667E-4</v>
      </c>
      <c r="C1098" s="5">
        <f>'Stocks Returns'!B1094</f>
        <v>-4.5072115384614531E-3</v>
      </c>
      <c r="D1098" s="5">
        <f>'Stocks Returns'!C1094</f>
        <v>1.2159018820045997E-3</v>
      </c>
      <c r="E1098" s="5">
        <f>'Stocks Returns'!D1094</f>
        <v>-4.2480883602379338E-3</v>
      </c>
      <c r="F1098" s="5">
        <f>'Stocks Returns'!E1094</f>
        <v>-3.076923076922311E-4</v>
      </c>
      <c r="G1098" s="5">
        <f t="shared" si="68"/>
        <v>-4.4311922097028077E-3</v>
      </c>
      <c r="H1098" s="5">
        <f t="shared" si="69"/>
        <v>7.1117630900158278E-4</v>
      </c>
      <c r="I1098" s="5">
        <f t="shared" si="70"/>
        <v>-4.7775457542852205E-3</v>
      </c>
      <c r="J1098" s="5">
        <f t="shared" si="71"/>
        <v>-6.6737956693148684E-4</v>
      </c>
    </row>
    <row r="1099" spans="1:10" ht="15" customHeight="1" x14ac:dyDescent="0.2">
      <c r="A1099" s="3">
        <f>'2_CVaR_t3'!A1099</f>
        <v>43829</v>
      </c>
      <c r="B1099" s="5">
        <f>'2_CVaR_t3'!D1099-1</f>
        <v>-5.1422752566145924E-3</v>
      </c>
      <c r="C1099" s="5">
        <f>'Stocks Returns'!B1095</f>
        <v>-1.116812556595248E-2</v>
      </c>
      <c r="D1099" s="5">
        <f>'Stocks Returns'!C1095</f>
        <v>-8.236971329003473E-3</v>
      </c>
      <c r="E1099" s="5">
        <f>'Stocks Returns'!D1095</f>
        <v>-4.645430413348639E-3</v>
      </c>
      <c r="F1099" s="5">
        <f>'Stocks Returns'!E1095</f>
        <v>-5.694059710680266E-3</v>
      </c>
      <c r="G1099" s="5">
        <f t="shared" si="68"/>
        <v>-5.5312333973387244E-3</v>
      </c>
      <c r="H1099" s="5">
        <f t="shared" si="69"/>
        <v>-5.7269934859105129E-4</v>
      </c>
      <c r="I1099" s="5">
        <f t="shared" si="70"/>
        <v>3.8472841498113832E-3</v>
      </c>
      <c r="J1099" s="5">
        <f t="shared" si="71"/>
        <v>-2.1854360040516468E-4</v>
      </c>
    </row>
    <row r="1100" spans="1:10" ht="15" customHeight="1" x14ac:dyDescent="0.2">
      <c r="A1100" s="3">
        <f>'2_CVaR_t3'!A1100</f>
        <v>43830</v>
      </c>
      <c r="B1100" s="5">
        <f>'2_CVaR_t3'!D1100-1</f>
        <v>2.7742990010626301E-5</v>
      </c>
      <c r="C1100" s="5">
        <f>'Stocks Returns'!B1096</f>
        <v>-6.1050061050049731E-4</v>
      </c>
      <c r="D1100" s="5">
        <f>'Stocks Returns'!C1096</f>
        <v>3.7267742107216506E-4</v>
      </c>
      <c r="E1100" s="5">
        <f>'Stocks Returns'!D1096</f>
        <v>-2.5716734927135887E-3</v>
      </c>
      <c r="F1100" s="5">
        <f>'Stocks Returns'!E1096</f>
        <v>6.50054171180936E-3</v>
      </c>
      <c r="G1100" s="5">
        <f t="shared" si="68"/>
        <v>-1.8740888727157096E-4</v>
      </c>
      <c r="H1100" s="5">
        <f t="shared" si="69"/>
        <v>3.7780589849185811E-4</v>
      </c>
      <c r="I1100" s="5">
        <f t="shared" si="70"/>
        <v>-2.5380274109777189E-3</v>
      </c>
      <c r="J1100" s="5">
        <f t="shared" si="71"/>
        <v>6.5050487191901573E-3</v>
      </c>
    </row>
    <row r="1101" spans="1:10" ht="15" customHeight="1" x14ac:dyDescent="0.2">
      <c r="A1101" s="3">
        <f>'2_CVaR_t3'!A1101</f>
        <v>43831</v>
      </c>
      <c r="B1101" s="5">
        <f>'2_CVaR_t3'!D1101-1</f>
        <v>3.3619452249000759E-5</v>
      </c>
      <c r="C1101" s="5">
        <f>'Stocks Returns'!B1097</f>
        <v>0</v>
      </c>
      <c r="D1101" s="5">
        <f>'Stocks Returns'!C1097</f>
        <v>0</v>
      </c>
      <c r="E1101" s="5">
        <f>'Stocks Returns'!D1097</f>
        <v>0</v>
      </c>
      <c r="F1101" s="5">
        <f>'Stocks Returns'!E1097</f>
        <v>0</v>
      </c>
      <c r="G1101" s="5">
        <f t="shared" si="68"/>
        <v>4.1716549628461653E-4</v>
      </c>
      <c r="H1101" s="5">
        <f t="shared" si="69"/>
        <v>-3.5772302638354477E-6</v>
      </c>
      <c r="I1101" s="5">
        <f t="shared" si="70"/>
        <v>2.403114536009206E-5</v>
      </c>
      <c r="J1101" s="5">
        <f t="shared" si="71"/>
        <v>-1.7115738437369847E-6</v>
      </c>
    </row>
    <row r="1102" spans="1:10" ht="15" customHeight="1" x14ac:dyDescent="0.2">
      <c r="A1102" s="3">
        <f>'2_CVaR_t3'!A1102</f>
        <v>43832</v>
      </c>
      <c r="B1102" s="5">
        <f>'2_CVaR_t3'!D1102-1</f>
        <v>1.2341159800281831E-2</v>
      </c>
      <c r="C1102" s="5">
        <f>'Stocks Returns'!B1098</f>
        <v>-1.588271227855842E-2</v>
      </c>
      <c r="D1102" s="5">
        <f>'Stocks Returns'!C1098</f>
        <v>1.7136774880255556E-2</v>
      </c>
      <c r="E1102" s="5">
        <f>'Stocks Returns'!D1098</f>
        <v>2.7501909854851014E-2</v>
      </c>
      <c r="F1102" s="5">
        <f>'Stocks Returns'!E1098</f>
        <v>6.612332769490914E-3</v>
      </c>
      <c r="G1102" s="5">
        <f t="shared" si="68"/>
        <v>-2.7877313295874083E-2</v>
      </c>
      <c r="H1102" s="5">
        <f t="shared" si="69"/>
        <v>-1.0998555420331027E-3</v>
      </c>
      <c r="I1102" s="5">
        <f t="shared" si="70"/>
        <v>7.3886181368228374E-3</v>
      </c>
      <c r="J1102" s="5">
        <f t="shared" si="71"/>
        <v>-6.4134460447885667E-3</v>
      </c>
    </row>
    <row r="1103" spans="1:10" ht="15" customHeight="1" x14ac:dyDescent="0.2">
      <c r="A1103" s="3">
        <f>'2_CVaR_t3'!A1103</f>
        <v>43833</v>
      </c>
      <c r="B1103" s="5">
        <f>'2_CVaR_t3'!D1103-1</f>
        <v>-6.4695438010282658E-3</v>
      </c>
      <c r="C1103" s="5">
        <f>'Stocks Returns'!B1099</f>
        <v>-5.8969584109248574E-3</v>
      </c>
      <c r="D1103" s="5">
        <f>'Stocks Returns'!C1099</f>
        <v>-7.9531184596065563E-3</v>
      </c>
      <c r="E1103" s="5">
        <f>'Stocks Returns'!D1099</f>
        <v>-2.1933085501858685E-2</v>
      </c>
      <c r="F1103" s="5">
        <f>'Stocks Returns'!E1099</f>
        <v>3.6663611365721493E-3</v>
      </c>
      <c r="G1103" s="5">
        <f t="shared" si="68"/>
        <v>1.0784422499029167E-3</v>
      </c>
      <c r="H1103" s="5">
        <f t="shared" si="69"/>
        <v>1.6774406331015301E-3</v>
      </c>
      <c r="I1103" s="5">
        <f t="shared" si="70"/>
        <v>-1.1268723765545212E-2</v>
      </c>
      <c r="J1103" s="5">
        <f t="shared" si="71"/>
        <v>1.0546417413260106E-2</v>
      </c>
    </row>
    <row r="1104" spans="1:10" ht="15" customHeight="1" x14ac:dyDescent="0.2">
      <c r="A1104" s="3">
        <f>'2_CVaR_t3'!A1104</f>
        <v>43836</v>
      </c>
      <c r="B1104" s="5">
        <f>'2_CVaR_t3'!D1104-1</f>
        <v>-2.4581232235988404E-3</v>
      </c>
      <c r="C1104" s="5">
        <f>'Stocks Returns'!B1100</f>
        <v>-2.1854511395567044E-3</v>
      </c>
      <c r="D1104" s="5">
        <f>'Stocks Returns'!C1100</f>
        <v>-2.1624472573839038E-3</v>
      </c>
      <c r="E1104" s="5">
        <f>'Stocks Returns'!D1100</f>
        <v>-1.4348156594450656E-2</v>
      </c>
      <c r="F1104" s="5">
        <f>'Stocks Returns'!E1100</f>
        <v>1.1872146118721449E-2</v>
      </c>
      <c r="G1104" s="5">
        <f t="shared" si="68"/>
        <v>7.44558306862935E-4</v>
      </c>
      <c r="H1104" s="5">
        <f t="shared" si="69"/>
        <v>1.5253773249681796E-3</v>
      </c>
      <c r="I1104" s="5">
        <f t="shared" si="70"/>
        <v>-1.0247191688393935E-2</v>
      </c>
      <c r="J1104" s="5">
        <f t="shared" si="71"/>
        <v>1.4507242813500826E-2</v>
      </c>
    </row>
    <row r="1105" spans="1:10" ht="15" customHeight="1" x14ac:dyDescent="0.2">
      <c r="A1105" s="3">
        <f>'2_CVaR_t3'!A1105</f>
        <v>43837</v>
      </c>
      <c r="B1105" s="5">
        <f>'2_CVaR_t3'!D1105-1</f>
        <v>4.291633271606754E-3</v>
      </c>
      <c r="C1105" s="5">
        <f>'Stocks Returns'!B1101</f>
        <v>3.4418022528159842E-3</v>
      </c>
      <c r="D1105" s="5">
        <f>'Stocks Returns'!C1101</f>
        <v>-2.6428458163750834E-3</v>
      </c>
      <c r="E1105" s="5">
        <f>'Stocks Returns'!D1101</f>
        <v>6.7097271763231436E-2</v>
      </c>
      <c r="F1105" s="5">
        <f>'Stocks Returns'!E1101</f>
        <v>0</v>
      </c>
      <c r="G1105" s="5">
        <f t="shared" si="68"/>
        <v>-4.3510497729911096E-4</v>
      </c>
      <c r="H1105" s="5">
        <f t="shared" si="69"/>
        <v>-8.9544740678273796E-3</v>
      </c>
      <c r="I1105" s="5">
        <f t="shared" si="70"/>
        <v>6.0154435718846253E-2</v>
      </c>
      <c r="J1105" s="5">
        <f t="shared" si="71"/>
        <v>-4.507620693441617E-3</v>
      </c>
    </row>
    <row r="1106" spans="1:10" ht="15" customHeight="1" x14ac:dyDescent="0.2">
      <c r="A1106" s="3">
        <f>'2_CVaR_t3'!A1106</f>
        <v>43838</v>
      </c>
      <c r="B1106" s="5">
        <f>'2_CVaR_t3'!D1106-1</f>
        <v>8.8656018219508415E-3</v>
      </c>
      <c r="C1106" s="5">
        <f>'Stocks Returns'!B1102</f>
        <v>1.2472715933893319E-3</v>
      </c>
      <c r="D1106" s="5">
        <f>'Stocks Returns'!C1102</f>
        <v>1.7118024272616328E-2</v>
      </c>
      <c r="E1106" s="5">
        <f>'Stocks Returns'!D1102</f>
        <v>-1.2647935676212807E-2</v>
      </c>
      <c r="F1106" s="5">
        <f>'Stocks Returns'!E1102</f>
        <v>-2.3164861612515186E-2</v>
      </c>
      <c r="G1106" s="5">
        <f t="shared" si="68"/>
        <v>-7.2423387505933159E-3</v>
      </c>
      <c r="H1106" s="5">
        <f t="shared" si="69"/>
        <v>4.0302726432380597E-3</v>
      </c>
      <c r="I1106" s="5">
        <f t="shared" si="70"/>
        <v>-2.7074596990363194E-2</v>
      </c>
      <c r="J1106" s="5">
        <f t="shared" si="71"/>
        <v>-3.2512740576151417E-2</v>
      </c>
    </row>
    <row r="1107" spans="1:10" ht="15" customHeight="1" x14ac:dyDescent="0.2">
      <c r="A1107" s="3">
        <f>'2_CVaR_t3'!A1107</f>
        <v>43839</v>
      </c>
      <c r="B1107" s="5">
        <f>'2_CVaR_t3'!D1107-1</f>
        <v>4.8642399100653488E-3</v>
      </c>
      <c r="C1107" s="5">
        <f>'Stocks Returns'!B1103</f>
        <v>4.3600124571785415E-3</v>
      </c>
      <c r="D1107" s="5">
        <f>'Stocks Returns'!C1103</f>
        <v>6.929970821175635E-3</v>
      </c>
      <c r="E1107" s="5">
        <f>'Stocks Returns'!D1103</f>
        <v>9.4244670143652787E-3</v>
      </c>
      <c r="F1107" s="5">
        <f>'Stocks Returns'!E1103</f>
        <v>1.7400677548506271E-2</v>
      </c>
      <c r="G1107" s="5">
        <f t="shared" si="68"/>
        <v>-9.4350519553022989E-5</v>
      </c>
      <c r="H1107" s="5">
        <f t="shared" si="69"/>
        <v>-2.2994774677282618E-4</v>
      </c>
      <c r="I1107" s="5">
        <f t="shared" si="70"/>
        <v>1.5447447663770181E-3</v>
      </c>
      <c r="J1107" s="5">
        <f t="shared" si="71"/>
        <v>1.2287113900524869E-2</v>
      </c>
    </row>
    <row r="1108" spans="1:10" ht="15" customHeight="1" x14ac:dyDescent="0.2">
      <c r="A1108" s="3">
        <f>'2_CVaR_t3'!A1108</f>
        <v>43840</v>
      </c>
      <c r="B1108" s="5">
        <f>'2_CVaR_t3'!D1108-1</f>
        <v>1.9924307701513211E-3</v>
      </c>
      <c r="C1108" s="5">
        <f>'Stocks Returns'!B1104</f>
        <v>-1.2403100775193798E-2</v>
      </c>
      <c r="D1108" s="5">
        <f>'Stocks Returns'!C1104</f>
        <v>2.6908150064683944E-3</v>
      </c>
      <c r="E1108" s="5">
        <f>'Stocks Returns'!D1104</f>
        <v>4.6229151559100679E-3</v>
      </c>
      <c r="F1108" s="5">
        <f>'Stocks Returns'!E1104</f>
        <v>-9.8380505524442441E-3</v>
      </c>
      <c r="G1108" s="5">
        <f t="shared" si="68"/>
        <v>-1.3961334752280577E-2</v>
      </c>
      <c r="H1108" s="5">
        <f t="shared" si="69"/>
        <v>-2.1465081749497388E-4</v>
      </c>
      <c r="I1108" s="5">
        <f t="shared" si="70"/>
        <v>1.4419829355914269E-3</v>
      </c>
      <c r="J1108" s="5">
        <f t="shared" si="71"/>
        <v>-1.1912612557346209E-2</v>
      </c>
    </row>
    <row r="1109" spans="1:10" ht="15" customHeight="1" x14ac:dyDescent="0.2">
      <c r="A1109" s="3">
        <f>'2_CVaR_t3'!A1109</f>
        <v>43843</v>
      </c>
      <c r="B1109" s="5">
        <f>'2_CVaR_t3'!D1109-1</f>
        <v>4.9965803425826572E-3</v>
      </c>
      <c r="C1109" s="5">
        <f>'Stocks Returns'!B1105</f>
        <v>-1.8838304552590834E-3</v>
      </c>
      <c r="D1109" s="5">
        <f>'Stocks Returns'!C1105</f>
        <v>8.0507818547763677E-3</v>
      </c>
      <c r="E1109" s="5">
        <f>'Stocks Returns'!D1105</f>
        <v>3.4286745466027835E-3</v>
      </c>
      <c r="F1109" s="5">
        <f>'Stocks Returns'!E1105</f>
        <v>-4.4328951391012783E-3</v>
      </c>
      <c r="G1109" s="5">
        <f t="shared" si="68"/>
        <v>-6.4716545868814578E-3</v>
      </c>
      <c r="H1109" s="5">
        <f t="shared" si="69"/>
        <v>6.9480704185046621E-4</v>
      </c>
      <c r="I1109" s="5">
        <f t="shared" si="70"/>
        <v>-4.6675801637720369E-3</v>
      </c>
      <c r="J1109" s="5">
        <f t="shared" si="71"/>
        <v>-9.6865038848839846E-3</v>
      </c>
    </row>
    <row r="1110" spans="1:10" ht="15" customHeight="1" x14ac:dyDescent="0.2">
      <c r="A1110" s="3">
        <f>'2_CVaR_t3'!A1110</f>
        <v>43844</v>
      </c>
      <c r="B1110" s="5">
        <f>'2_CVaR_t3'!D1110-1</f>
        <v>1.3246656888707964E-3</v>
      </c>
      <c r="C1110" s="5">
        <f>'Stocks Returns'!B1106</f>
        <v>3.4602076124568004E-3</v>
      </c>
      <c r="D1110" s="5">
        <f>'Stocks Returns'!C1106</f>
        <v>3.6860697281524413E-3</v>
      </c>
      <c r="E1110" s="5">
        <f>'Stocks Returns'!D1106</f>
        <v>-9.801276863591335E-3</v>
      </c>
      <c r="F1110" s="5">
        <f>'Stocks Returns'!E1106</f>
        <v>1.5353907569481962E-4</v>
      </c>
      <c r="G1110" s="5">
        <f t="shared" si="68"/>
        <v>2.575393672226851E-3</v>
      </c>
      <c r="H1110" s="5">
        <f t="shared" si="69"/>
        <v>1.769867063396236E-3</v>
      </c>
      <c r="I1110" s="5">
        <f t="shared" si="70"/>
        <v>-1.1889626759709679E-2</v>
      </c>
      <c r="J1110" s="5">
        <f t="shared" si="71"/>
        <v>-1.2143815472999402E-3</v>
      </c>
    </row>
    <row r="1111" spans="1:10" ht="15" customHeight="1" x14ac:dyDescent="0.2">
      <c r="A1111" s="3">
        <f>'2_CVaR_t3'!A1111</f>
        <v>43845</v>
      </c>
      <c r="B1111" s="5">
        <f>'2_CVaR_t3'!D1111-1</f>
        <v>9.1316717746299236E-3</v>
      </c>
      <c r="C1111" s="5">
        <f>'Stocks Returns'!B1107</f>
        <v>1.065830721003147E-2</v>
      </c>
      <c r="D1111" s="5">
        <f>'Stocks Returns'!C1107</f>
        <v>1.9127773527161329E-2</v>
      </c>
      <c r="E1111" s="5">
        <f>'Stocks Returns'!D1107</f>
        <v>-2.3065746458409087E-2</v>
      </c>
      <c r="F1111" s="5">
        <f>'Stocks Returns'!E1107</f>
        <v>-2.149217070924192E-3</v>
      </c>
      <c r="G1111" s="5">
        <f t="shared" si="68"/>
        <v>1.9003737051610931E-3</v>
      </c>
      <c r="H1111" s="5">
        <f t="shared" si="69"/>
        <v>5.6458515385713094E-3</v>
      </c>
      <c r="I1111" s="5">
        <f t="shared" si="70"/>
        <v>-3.7927745491537698E-2</v>
      </c>
      <c r="J1111" s="5">
        <f t="shared" si="71"/>
        <v>-1.1778656188446557E-2</v>
      </c>
    </row>
    <row r="1112" spans="1:10" ht="15" customHeight="1" x14ac:dyDescent="0.2">
      <c r="A1112" s="3">
        <f>'2_CVaR_t3'!A1112</f>
        <v>43846</v>
      </c>
      <c r="B1112" s="5">
        <f>'2_CVaR_t3'!D1112-1</f>
        <v>4.3649162703605082E-3</v>
      </c>
      <c r="C1112" s="5">
        <f>'Stocks Returns'!B1108</f>
        <v>1.6439205955335101E-2</v>
      </c>
      <c r="D1112" s="5">
        <f>'Stocks Returns'!C1108</f>
        <v>5.7557557557557093E-3</v>
      </c>
      <c r="E1112" s="5">
        <f>'Stocks Returns'!D1108</f>
        <v>1.152630600483362E-2</v>
      </c>
      <c r="F1112" s="5">
        <f>'Stocks Returns'!E1108</f>
        <v>1.0769230769229754E-3</v>
      </c>
      <c r="G1112" s="5">
        <f t="shared" si="68"/>
        <v>1.2488395130819566E-2</v>
      </c>
      <c r="H1112" s="5">
        <f t="shared" si="69"/>
        <v>-6.6443787728900656E-4</v>
      </c>
      <c r="I1112" s="5">
        <f t="shared" si="70"/>
        <v>4.4635659532649445E-3</v>
      </c>
      <c r="J1112" s="5">
        <f t="shared" si="71"/>
        <v>-3.508247043647046E-3</v>
      </c>
    </row>
    <row r="1113" spans="1:10" ht="15" customHeight="1" x14ac:dyDescent="0.2">
      <c r="A1113" s="3">
        <f>'2_CVaR_t3'!A1113</f>
        <v>43847</v>
      </c>
      <c r="B1113" s="5">
        <f>'2_CVaR_t3'!D1113-1</f>
        <v>1.1319590428583437E-2</v>
      </c>
      <c r="C1113" s="5">
        <f>'Stocks Returns'!B1109</f>
        <v>-1.0375343301800566E-2</v>
      </c>
      <c r="D1113" s="5">
        <f>'Stocks Returns'!C1109</f>
        <v>1.8661358546902207E-2</v>
      </c>
      <c r="E1113" s="5">
        <f>'Stocks Returns'!D1109</f>
        <v>5.4217974637016386E-3</v>
      </c>
      <c r="F1113" s="5">
        <f>'Stocks Returns'!E1109</f>
        <v>0</v>
      </c>
      <c r="G1113" s="5">
        <f t="shared" si="68"/>
        <v>-2.1339723807103653E-2</v>
      </c>
      <c r="H1113" s="5">
        <f t="shared" si="69"/>
        <v>1.9381360165890843E-3</v>
      </c>
      <c r="I1113" s="5">
        <f t="shared" si="70"/>
        <v>-1.3020025245612112E-2</v>
      </c>
      <c r="J1113" s="5">
        <f t="shared" si="71"/>
        <v>-1.194473517667758E-2</v>
      </c>
    </row>
    <row r="1114" spans="1:10" ht="15" customHeight="1" x14ac:dyDescent="0.2">
      <c r="A1114" s="3">
        <f>'2_CVaR_t3'!A1114</f>
        <v>43850</v>
      </c>
      <c r="B1114" s="5">
        <f>'2_CVaR_t3'!D1114-1</f>
        <v>3.3619452249000759E-5</v>
      </c>
      <c r="C1114" s="5">
        <f>'Stocks Returns'!B1110</f>
        <v>0</v>
      </c>
      <c r="D1114" s="5">
        <f>'Stocks Returns'!C1110</f>
        <v>0</v>
      </c>
      <c r="E1114" s="5">
        <f>'Stocks Returns'!D1110</f>
        <v>0</v>
      </c>
      <c r="F1114" s="5">
        <f>'Stocks Returns'!E1110</f>
        <v>0</v>
      </c>
      <c r="G1114" s="5">
        <f t="shared" si="68"/>
        <v>4.1716549628461653E-4</v>
      </c>
      <c r="H1114" s="5">
        <f t="shared" si="69"/>
        <v>-3.5772302638354477E-6</v>
      </c>
      <c r="I1114" s="5">
        <f t="shared" si="70"/>
        <v>2.403114536009206E-5</v>
      </c>
      <c r="J1114" s="5">
        <f t="shared" si="71"/>
        <v>-1.7115738437369847E-6</v>
      </c>
    </row>
    <row r="1115" spans="1:10" ht="15" customHeight="1" x14ac:dyDescent="0.2">
      <c r="A1115" s="3">
        <f>'2_CVaR_t3'!A1115</f>
        <v>43851</v>
      </c>
      <c r="B1115" s="5">
        <f>'2_CVaR_t3'!D1115-1</f>
        <v>7.2343620871626602E-3</v>
      </c>
      <c r="C1115" s="5">
        <f>'Stocks Returns'!B1111</f>
        <v>-1.4184397163120588E-2</v>
      </c>
      <c r="D1115" s="5">
        <f>'Stocks Returns'!C1111</f>
        <v>1.2652662432828476E-2</v>
      </c>
      <c r="E1115" s="5">
        <f>'Stocks Returns'!D1111</f>
        <v>-1.553788501965081E-3</v>
      </c>
      <c r="F1115" s="5">
        <f>'Stocks Returns'!E1111</f>
        <v>-1.5982787767020001E-2</v>
      </c>
      <c r="G1115" s="5">
        <f t="shared" si="68"/>
        <v>-2.102895365041332E-2</v>
      </c>
      <c r="H1115" s="5">
        <f t="shared" si="69"/>
        <v>1.9815172099521567E-3</v>
      </c>
      <c r="I1115" s="5">
        <f t="shared" si="70"/>
        <v>-1.3311451764667451E-2</v>
      </c>
      <c r="J1115" s="5">
        <f t="shared" si="71"/>
        <v>-2.3604458618362894E-2</v>
      </c>
    </row>
    <row r="1116" spans="1:10" ht="15" customHeight="1" x14ac:dyDescent="0.2">
      <c r="A1116" s="3">
        <f>'2_CVaR_t3'!A1116</f>
        <v>43852</v>
      </c>
      <c r="B1116" s="5">
        <f>'2_CVaR_t3'!D1116-1</f>
        <v>1.8185368863843365E-3</v>
      </c>
      <c r="C1116" s="5">
        <f>'Stocks Returns'!B1112</f>
        <v>1.8767594619957251E-3</v>
      </c>
      <c r="D1116" s="5">
        <f>'Stocks Returns'!C1112</f>
        <v>2.9427372280381725E-3</v>
      </c>
      <c r="E1116" s="5">
        <f>'Stocks Returns'!D1112</f>
        <v>9.1541559868191236E-4</v>
      </c>
      <c r="F1116" s="5">
        <f>'Stocks Returns'!E1112</f>
        <v>-1.5930032797126348E-2</v>
      </c>
      <c r="G1116" s="5">
        <f t="shared" si="68"/>
        <v>4.938919856414775E-4</v>
      </c>
      <c r="H1116" s="5">
        <f t="shared" si="69"/>
        <v>2.9488716992504427E-4</v>
      </c>
      <c r="I1116" s="5">
        <f t="shared" si="70"/>
        <v>-1.9809953296188653E-3</v>
      </c>
      <c r="J1116" s="5">
        <f t="shared" si="71"/>
        <v>-1.7820577072178358E-2</v>
      </c>
    </row>
    <row r="1117" spans="1:10" ht="15" customHeight="1" x14ac:dyDescent="0.2">
      <c r="A1117" s="3">
        <f>'2_CVaR_t3'!A1117</f>
        <v>43853</v>
      </c>
      <c r="B1117" s="5">
        <f>'2_CVaR_t3'!D1117-1</f>
        <v>-3.0882697042327045E-3</v>
      </c>
      <c r="C1117" s="5">
        <f>'Stocks Returns'!B1113</f>
        <v>-4.9328754292850552E-2</v>
      </c>
      <c r="D1117" s="5">
        <f>'Stocks Returns'!C1113</f>
        <v>-6.6378066378066647E-3</v>
      </c>
      <c r="E1117" s="5">
        <f>'Stocks Returns'!D1113</f>
        <v>8.4141210901773622E-3</v>
      </c>
      <c r="F1117" s="5">
        <f>'Stocks Returns'!E1113</f>
        <v>2.0631645770512463E-3</v>
      </c>
      <c r="G1117" s="5">
        <f t="shared" si="68"/>
        <v>-4.5763261982607148E-2</v>
      </c>
      <c r="H1117" s="5">
        <f t="shared" si="69"/>
        <v>-2.0164491174942435E-3</v>
      </c>
      <c r="I1117" s="5">
        <f t="shared" si="70"/>
        <v>1.3546117605549928E-2</v>
      </c>
      <c r="J1117" s="5">
        <f t="shared" si="71"/>
        <v>5.3650939535054114E-3</v>
      </c>
    </row>
    <row r="1118" spans="1:10" ht="15" customHeight="1" x14ac:dyDescent="0.2">
      <c r="A1118" s="3">
        <f>'2_CVaR_t3'!A1118</f>
        <v>43854</v>
      </c>
      <c r="B1118" s="5">
        <f>'2_CVaR_t3'!D1118-1</f>
        <v>-6.6122800443226826E-3</v>
      </c>
      <c r="C1118" s="5">
        <f>'Stocks Returns'!B1114</f>
        <v>-4.2692939244662886E-3</v>
      </c>
      <c r="D1118" s="5">
        <f>'Stocks Returns'!C1114</f>
        <v>-7.3600619794693678E-3</v>
      </c>
      <c r="E1118" s="5">
        <f>'Stocks Returns'!D1114</f>
        <v>-2.7571195356430267E-2</v>
      </c>
      <c r="F1118" s="5">
        <f>'Stocks Returns'!E1114</f>
        <v>-8.2356667722521815E-3</v>
      </c>
      <c r="G1118" s="5">
        <f t="shared" si="68"/>
        <v>2.8500517387503588E-3</v>
      </c>
      <c r="H1118" s="5">
        <f t="shared" si="69"/>
        <v>2.4819542722504181E-3</v>
      </c>
      <c r="I1118" s="5">
        <f t="shared" si="70"/>
        <v>-1.6673291764128795E-2</v>
      </c>
      <c r="J1118" s="5">
        <f t="shared" si="71"/>
        <v>-1.2045643581765205E-3</v>
      </c>
    </row>
    <row r="1119" spans="1:10" ht="15" customHeight="1" x14ac:dyDescent="0.2">
      <c r="A1119" s="3">
        <f>'2_CVaR_t3'!A1119</f>
        <v>43857</v>
      </c>
      <c r="B1119" s="5">
        <f>'2_CVaR_t3'!D1119-1</f>
        <v>-1.273899427575087E-2</v>
      </c>
      <c r="C1119" s="5">
        <f>'Stocks Returns'!B1115</f>
        <v>-3.9577836411609502E-3</v>
      </c>
      <c r="D1119" s="5">
        <f>'Stocks Returns'!C1115</f>
        <v>-1.6146341463414648E-2</v>
      </c>
      <c r="E1119" s="5">
        <f>'Stocks Returns'!D1115</f>
        <v>-3.9544861033389278E-2</v>
      </c>
      <c r="F1119" s="5">
        <f>'Stocks Returns'!E1115</f>
        <v>-2.5231555413605888E-2</v>
      </c>
      <c r="G1119" s="5">
        <f t="shared" si="68"/>
        <v>9.3401602135451123E-3</v>
      </c>
      <c r="H1119" s="5">
        <f t="shared" si="69"/>
        <v>2.7721192536544238E-3</v>
      </c>
      <c r="I1119" s="5">
        <f t="shared" si="70"/>
        <v>-1.8622564338878326E-2</v>
      </c>
      <c r="J1119" s="5">
        <f t="shared" si="71"/>
        <v>-1.1717050479073794E-2</v>
      </c>
    </row>
    <row r="1120" spans="1:10" ht="15" customHeight="1" x14ac:dyDescent="0.2">
      <c r="A1120" s="3">
        <f>'2_CVaR_t3'!A1120</f>
        <v>43858</v>
      </c>
      <c r="B1120" s="5">
        <f>'2_CVaR_t3'!D1120-1</f>
        <v>4.3900621419163954E-3</v>
      </c>
      <c r="C1120" s="5">
        <f>'Stocks Returns'!B1116</f>
        <v>1.0430463576158955E-2</v>
      </c>
      <c r="D1120" s="5">
        <f>'Stocks Returns'!C1116</f>
        <v>5.7514006643859528E-3</v>
      </c>
      <c r="E1120" s="5">
        <f>'Stocks Returns'!D1116</f>
        <v>1.1846960574869003E-2</v>
      </c>
      <c r="F1120" s="5">
        <f>'Stocks Returns'!E1116</f>
        <v>2.2935779816513069E-3</v>
      </c>
      <c r="G1120" s="5">
        <f t="shared" si="68"/>
        <v>6.4542939327643465E-3</v>
      </c>
      <c r="H1120" s="5">
        <f t="shared" si="69"/>
        <v>-7.0604541721251517E-4</v>
      </c>
      <c r="I1120" s="5">
        <f t="shared" si="70"/>
        <v>4.7430774094137963E-3</v>
      </c>
      <c r="J1120" s="5">
        <f t="shared" si="71"/>
        <v>-2.3182019661223754E-3</v>
      </c>
    </row>
    <row r="1121" spans="1:10" ht="15" customHeight="1" x14ac:dyDescent="0.2">
      <c r="A1121" s="3">
        <f>'2_CVaR_t3'!A1121</f>
        <v>43859</v>
      </c>
      <c r="B1121" s="5">
        <f>'2_CVaR_t3'!D1121-1</f>
        <v>4.3368179232974313E-3</v>
      </c>
      <c r="C1121" s="5">
        <f>'Stocks Returns'!B1117</f>
        <v>-2.6708176306734388E-2</v>
      </c>
      <c r="D1121" s="5">
        <f>'Stocks Returns'!C1117</f>
        <v>9.9087996056199668E-3</v>
      </c>
      <c r="E1121" s="5">
        <f>'Stocks Returns'!D1117</f>
        <v>-1.6698656429942504E-2</v>
      </c>
      <c r="F1121" s="5">
        <f>'Stocks Returns'!E1117</f>
        <v>-1.1278195488721776E-2</v>
      </c>
      <c r="G1121" s="5">
        <f t="shared" si="68"/>
        <v>-3.0630650833882368E-2</v>
      </c>
      <c r="H1121" s="5">
        <f t="shared" si="69"/>
        <v>3.5302323773743977E-3</v>
      </c>
      <c r="I1121" s="5">
        <f t="shared" si="70"/>
        <v>-2.3715422593086986E-2</v>
      </c>
      <c r="J1121" s="5">
        <f t="shared" si="71"/>
        <v>-1.5833631417800552E-2</v>
      </c>
    </row>
    <row r="1122" spans="1:10" ht="15" customHeight="1" x14ac:dyDescent="0.2">
      <c r="A1122" s="3">
        <f>'2_CVaR_t3'!A1122</f>
        <v>43860</v>
      </c>
      <c r="B1122" s="5">
        <f>'2_CVaR_t3'!D1122-1</f>
        <v>8.7553402256570489E-3</v>
      </c>
      <c r="C1122" s="5">
        <f>'Stocks Returns'!B1118</f>
        <v>7.4074074074075291E-3</v>
      </c>
      <c r="D1122" s="5">
        <f>'Stocks Returns'!C1118</f>
        <v>1.635263106511764E-2</v>
      </c>
      <c r="E1122" s="5">
        <f>'Stocks Returns'!D1118</f>
        <v>-8.7839156744093927E-3</v>
      </c>
      <c r="F1122" s="5">
        <f>'Stocks Returns'!E1118</f>
        <v>6.6126632501239957E-3</v>
      </c>
      <c r="G1122" s="5">
        <f t="shared" si="68"/>
        <v>-9.7100759210207339E-4</v>
      </c>
      <c r="H1122" s="5">
        <f t="shared" si="69"/>
        <v>3.4282269035040107E-3</v>
      </c>
      <c r="I1122" s="5">
        <f t="shared" si="70"/>
        <v>-2.3030169425292634E-2</v>
      </c>
      <c r="J1122" s="5">
        <f t="shared" si="71"/>
        <v>-2.618534849297343E-3</v>
      </c>
    </row>
    <row r="1123" spans="1:10" ht="15" customHeight="1" x14ac:dyDescent="0.2">
      <c r="A1123" s="3">
        <f>'2_CVaR_t3'!A1123</f>
        <v>43861</v>
      </c>
      <c r="B1123" s="5">
        <f>'2_CVaR_t3'!D1123-1</f>
        <v>-2.9159445789513461E-2</v>
      </c>
      <c r="C1123" s="5">
        <f>'Stocks Returns'!B1119</f>
        <v>-2.2058823529411797E-2</v>
      </c>
      <c r="D1123" s="5">
        <f>'Stocks Returns'!C1119</f>
        <v>-4.4378271936986735E-2</v>
      </c>
      <c r="E1123" s="5">
        <f>'Stocks Returns'!D1119</f>
        <v>-4.0173296573454143E-2</v>
      </c>
      <c r="F1123" s="5">
        <f>'Stocks Returns'!E1119</f>
        <v>-2.3977664641156249E-2</v>
      </c>
      <c r="G1123" s="5">
        <f t="shared" si="68"/>
        <v>7.7986281126720194E-3</v>
      </c>
      <c r="H1123" s="5">
        <f t="shared" si="69"/>
        <v>-1.1336698934460848E-3</v>
      </c>
      <c r="I1123" s="5">
        <f t="shared" si="70"/>
        <v>7.6157764504231756E-3</v>
      </c>
      <c r="J1123" s="5">
        <f t="shared" si="71"/>
        <v>6.9132663367599961E-3</v>
      </c>
    </row>
    <row r="1124" spans="1:10" ht="15" customHeight="1" x14ac:dyDescent="0.2">
      <c r="A1124" s="3">
        <f>'2_CVaR_t3'!A1124</f>
        <v>43864</v>
      </c>
      <c r="B1124" s="5">
        <f>'2_CVaR_t3'!D1124-1</f>
        <v>5.4564912443664237E-3</v>
      </c>
      <c r="C1124" s="5">
        <f>'Stocks Returns'!B1120</f>
        <v>-3.7593984962407401E-3</v>
      </c>
      <c r="D1124" s="5">
        <f>'Stocks Returns'!C1120</f>
        <v>9.2476252701412243E-3</v>
      </c>
      <c r="E1124" s="5">
        <f>'Stocks Returns'!D1120</f>
        <v>7.1809601969619052E-4</v>
      </c>
      <c r="F1124" s="5">
        <f>'Stocks Returns'!E1120</f>
        <v>-4.2066296483257437E-3</v>
      </c>
      <c r="G1124" s="5">
        <f t="shared" si="68"/>
        <v>-8.8110282761551268E-3</v>
      </c>
      <c r="H1124" s="5">
        <f t="shared" si="69"/>
        <v>1.2103136751542478E-3</v>
      </c>
      <c r="I1124" s="5">
        <f t="shared" si="70"/>
        <v>-8.1306546448431886E-3</v>
      </c>
      <c r="J1124" s="5">
        <f t="shared" si="71"/>
        <v>-9.946924631980391E-3</v>
      </c>
    </row>
    <row r="1125" spans="1:10" ht="15" customHeight="1" x14ac:dyDescent="0.2">
      <c r="A1125" s="3">
        <f>'2_CVaR_t3'!A1125</f>
        <v>43865</v>
      </c>
      <c r="B1125" s="5">
        <f>'2_CVaR_t3'!D1125-1</f>
        <v>1.1652413051048693E-2</v>
      </c>
      <c r="C1125" s="5">
        <f>'Stocks Returns'!B1121</f>
        <v>2.0240137221269272E-2</v>
      </c>
      <c r="D1125" s="5">
        <f>'Stocks Returns'!C1121</f>
        <v>1.3694537124645079E-2</v>
      </c>
      <c r="E1125" s="5">
        <f>'Stocks Returns'!D1121</f>
        <v>4.2644797539723278E-2</v>
      </c>
      <c r="F1125" s="5">
        <f>'Stocks Returns'!E1121</f>
        <v>-4.5454545454545414E-2</v>
      </c>
      <c r="G1125" s="5">
        <f t="shared" si="68"/>
        <v>8.940115591609182E-3</v>
      </c>
      <c r="H1125" s="5">
        <f t="shared" si="69"/>
        <v>-3.5217467653968527E-3</v>
      </c>
      <c r="I1125" s="5">
        <f t="shared" si="70"/>
        <v>2.3658417882774278E-2</v>
      </c>
      <c r="J1125" s="5">
        <f t="shared" si="71"/>
        <v>-5.7751479697124776E-2</v>
      </c>
    </row>
    <row r="1126" spans="1:10" ht="15" customHeight="1" x14ac:dyDescent="0.2">
      <c r="A1126" s="3">
        <f>'2_CVaR_t3'!A1126</f>
        <v>43866</v>
      </c>
      <c r="B1126" s="5">
        <f>'2_CVaR_t3'!D1126-1</f>
        <v>3.6670723184524245E-3</v>
      </c>
      <c r="C1126" s="5">
        <f>'Stocks Returns'!B1122</f>
        <v>2.9926025554808389E-2</v>
      </c>
      <c r="D1126" s="5">
        <f>'Stocks Returns'!C1122</f>
        <v>-3.6844173707997196E-3</v>
      </c>
      <c r="E1126" s="5">
        <f>'Stocks Returns'!D1122</f>
        <v>6.6856749582145492E-2</v>
      </c>
      <c r="F1126" s="5">
        <f>'Stocks Returns'!E1122</f>
        <v>4.0538148344839708E-2</v>
      </c>
      <c r="G1126" s="5">
        <f t="shared" si="68"/>
        <v>2.6678968360106924E-2</v>
      </c>
      <c r="H1126" s="5">
        <f t="shared" si="69"/>
        <v>-9.0707873855528573E-3</v>
      </c>
      <c r="I1126" s="5">
        <f t="shared" si="70"/>
        <v>6.0935806231660311E-2</v>
      </c>
      <c r="J1126" s="5">
        <f t="shared" si="71"/>
        <v>3.6691449624400824E-2</v>
      </c>
    </row>
    <row r="1127" spans="1:10" ht="15" customHeight="1" x14ac:dyDescent="0.2">
      <c r="A1127" s="3">
        <f>'2_CVaR_t3'!A1127</f>
        <v>43867</v>
      </c>
      <c r="B1127" s="5">
        <f>'2_CVaR_t3'!D1127-1</f>
        <v>6.6718672912502441E-4</v>
      </c>
      <c r="C1127" s="5">
        <f>'Stocks Returns'!B1123</f>
        <v>-1.8935683969964034E-2</v>
      </c>
      <c r="D1127" s="5">
        <f>'Stocks Returns'!C1123</f>
        <v>1.1340663675361018E-3</v>
      </c>
      <c r="E1127" s="5">
        <f>'Stocks Returns'!D1123</f>
        <v>-2.7647221454241144E-4</v>
      </c>
      <c r="F1127" s="5">
        <f>'Stocks Returns'!E1123</f>
        <v>-6.2946580469548374E-3</v>
      </c>
      <c r="G1127" s="5">
        <f t="shared" si="68"/>
        <v>-1.9157451102691649E-2</v>
      </c>
      <c r="H1127" s="5">
        <f t="shared" si="69"/>
        <v>1.9188844750461158E-4</v>
      </c>
      <c r="I1127" s="5">
        <f t="shared" si="70"/>
        <v>-1.2890697089713754E-3</v>
      </c>
      <c r="J1127" s="5">
        <f t="shared" si="71"/>
        <v>-6.9668222524401193E-3</v>
      </c>
    </row>
    <row r="1128" spans="1:10" ht="15" customHeight="1" x14ac:dyDescent="0.2">
      <c r="A1128" s="3">
        <f>'2_CVaR_t3'!A1128</f>
        <v>43868</v>
      </c>
      <c r="B1128" s="5">
        <f>'2_CVaR_t3'!D1128-1</f>
        <v>-2.6286653675692273E-3</v>
      </c>
      <c r="C1128" s="5">
        <f>'Stocks Returns'!B1124</f>
        <v>-8.6522462562396152E-3</v>
      </c>
      <c r="D1128" s="5">
        <f>'Stocks Returns'!C1124</f>
        <v>-1.4775413711582974E-3</v>
      </c>
      <c r="E1128" s="5">
        <f>'Stocks Returns'!D1124</f>
        <v>-2.0925516224188923E-2</v>
      </c>
      <c r="F1128" s="5">
        <f>'Stocks Returns'!E1124</f>
        <v>-7.1905495634307925E-3</v>
      </c>
      <c r="G1128" s="5">
        <f t="shared" si="68"/>
        <v>-5.5502504330271849E-3</v>
      </c>
      <c r="H1128" s="5">
        <f t="shared" si="69"/>
        <v>2.4629335291747488E-3</v>
      </c>
      <c r="I1128" s="5">
        <f t="shared" si="70"/>
        <v>-1.6545514067972378E-2</v>
      </c>
      <c r="J1128" s="5">
        <f t="shared" si="71"/>
        <v>-4.3749820119579896E-3</v>
      </c>
    </row>
    <row r="1129" spans="1:10" ht="15" customHeight="1" x14ac:dyDescent="0.2">
      <c r="A1129" s="3">
        <f>'2_CVaR_t3'!A1129</f>
        <v>43871</v>
      </c>
      <c r="B1129" s="5">
        <f>'2_CVaR_t3'!D1129-1</f>
        <v>1.0902749261860967E-2</v>
      </c>
      <c r="C1129" s="5">
        <f>'Stocks Returns'!B1125</f>
        <v>1.3427324605572721E-3</v>
      </c>
      <c r="D1129" s="5">
        <f>'Stocks Returns'!C1125</f>
        <v>1.6030383742724696E-2</v>
      </c>
      <c r="E1129" s="5">
        <f>'Stocks Returns'!D1125</f>
        <v>1.8265700028246012E-2</v>
      </c>
      <c r="F1129" s="5">
        <f>'Stocks Returns'!E1125</f>
        <v>-2.0693222969477842E-3</v>
      </c>
      <c r="G1129" s="5">
        <f t="shared" si="68"/>
        <v>-9.2012768667270525E-3</v>
      </c>
      <c r="H1129" s="5">
        <f t="shared" si="69"/>
        <v>-7.5307830910208845E-5</v>
      </c>
      <c r="I1129" s="5">
        <f t="shared" si="70"/>
        <v>5.0590353373021132E-4</v>
      </c>
      <c r="J1129" s="5">
        <f t="shared" si="71"/>
        <v>-1.3572948427426472E-2</v>
      </c>
    </row>
    <row r="1130" spans="1:10" ht="15" customHeight="1" x14ac:dyDescent="0.2">
      <c r="A1130" s="3">
        <f>'2_CVaR_t3'!A1130</f>
        <v>43872</v>
      </c>
      <c r="B1130" s="5">
        <f>'2_CVaR_t3'!D1130-1</f>
        <v>-5.1690643011965687E-3</v>
      </c>
      <c r="C1130" s="5">
        <f>'Stocks Returns'!B1126</f>
        <v>1.2571237009721736E-2</v>
      </c>
      <c r="D1130" s="5">
        <f>'Stocks Returns'!C1126</f>
        <v>-9.9519394145347606E-3</v>
      </c>
      <c r="E1130" s="5">
        <f>'Stocks Returns'!D1126</f>
        <v>6.5649560795191242E-3</v>
      </c>
      <c r="F1130" s="5">
        <f>'Stocks Returns'!E1126</f>
        <v>1.4515292897874676E-2</v>
      </c>
      <c r="G1130" s="5">
        <f t="shared" si="68"/>
        <v>1.8235145085419402E-2</v>
      </c>
      <c r="H1130" s="5">
        <f t="shared" si="69"/>
        <v>-2.2479807005415901E-3</v>
      </c>
      <c r="I1130" s="5">
        <f t="shared" si="70"/>
        <v>1.5101502279602049E-2</v>
      </c>
      <c r="J1130" s="5">
        <f t="shared" si="71"/>
        <v>2.0019157671495695E-2</v>
      </c>
    </row>
    <row r="1131" spans="1:10" ht="15" customHeight="1" x14ac:dyDescent="0.2">
      <c r="A1131" s="3">
        <f>'2_CVaR_t3'!A1131</f>
        <v>43873</v>
      </c>
      <c r="B1131" s="5">
        <f>'2_CVaR_t3'!D1131-1</f>
        <v>1.064835571384859E-2</v>
      </c>
      <c r="C1131" s="5">
        <f>'Stocks Returns'!B1127</f>
        <v>4.800529713623769E-3</v>
      </c>
      <c r="D1131" s="5">
        <f>'Stocks Returns'!C1127</f>
        <v>1.7161910365793842E-2</v>
      </c>
      <c r="E1131" s="5">
        <f>'Stocks Returns'!D1127</f>
        <v>7.7163329046481266E-3</v>
      </c>
      <c r="F1131" s="5">
        <f>'Stocks Returns'!E1127</f>
        <v>1.7884517118037735E-2</v>
      </c>
      <c r="G1131" s="5">
        <f t="shared" si="68"/>
        <v>-5.4869317388448816E-3</v>
      </c>
      <c r="H1131" s="5">
        <f t="shared" si="69"/>
        <v>1.433091096571814E-3</v>
      </c>
      <c r="I1131" s="5">
        <f t="shared" si="70"/>
        <v>-9.6272305436354184E-3</v>
      </c>
      <c r="J1131" s="5">
        <f t="shared" si="71"/>
        <v>6.6500949536769226E-3</v>
      </c>
    </row>
    <row r="1132" spans="1:10" ht="15" customHeight="1" x14ac:dyDescent="0.2">
      <c r="A1132" s="3">
        <f>'2_CVaR_t3'!A1132</f>
        <v>43874</v>
      </c>
      <c r="B1132" s="5">
        <f>'2_CVaR_t3'!D1132-1</f>
        <v>4.4888247022423222E-4</v>
      </c>
      <c r="C1132" s="5">
        <f>'Stocks Returns'!B1128</f>
        <v>-6.5897858319619029E-4</v>
      </c>
      <c r="D1132" s="5">
        <f>'Stocks Returns'!C1128</f>
        <v>-1.9282684149635188E-4</v>
      </c>
      <c r="E1132" s="5">
        <f>'Stocks Returns'!D1128</f>
        <v>6.107566089334604E-3</v>
      </c>
      <c r="F1132" s="5">
        <f>'Stocks Returns'!E1128</f>
        <v>-1.5729585006693414E-2</v>
      </c>
      <c r="G1132" s="5">
        <f t="shared" si="68"/>
        <v>-6.6059275166119053E-4</v>
      </c>
      <c r="H1132" s="5">
        <f t="shared" si="69"/>
        <v>-8.1159707388049672E-4</v>
      </c>
      <c r="I1132" s="5">
        <f t="shared" si="70"/>
        <v>5.4521531516591431E-3</v>
      </c>
      <c r="J1132" s="5">
        <f t="shared" si="71"/>
        <v>-1.6170735600490486E-2</v>
      </c>
    </row>
    <row r="1133" spans="1:10" ht="15" customHeight="1" x14ac:dyDescent="0.2">
      <c r="A1133" s="3">
        <f>'2_CVaR_t3'!A1133</f>
        <v>43875</v>
      </c>
      <c r="B1133" s="5">
        <f>'2_CVaR_t3'!D1133-1</f>
        <v>7.3218118348425953E-3</v>
      </c>
      <c r="C1133" s="5">
        <f>'Stocks Returns'!B1129</f>
        <v>-3.9564787339266827E-3</v>
      </c>
      <c r="D1133" s="5">
        <f>'Stocks Returns'!C1129</f>
        <v>1.3934426229508023E-2</v>
      </c>
      <c r="E1133" s="5">
        <f>'Stocks Returns'!D1129</f>
        <v>-9.1510374195886701E-3</v>
      </c>
      <c r="F1133" s="5">
        <f>'Stocks Returns'!E1129</f>
        <v>-3.4002040122408372E-3</v>
      </c>
      <c r="G1133" s="5">
        <f t="shared" si="68"/>
        <v>-1.0889225535383211E-2</v>
      </c>
      <c r="H1133" s="5">
        <f t="shared" si="69"/>
        <v>3.1337282401171299E-3</v>
      </c>
      <c r="I1133" s="5">
        <f t="shared" si="70"/>
        <v>-2.1051784007923541E-2</v>
      </c>
      <c r="J1133" s="5">
        <f t="shared" si="71"/>
        <v>-1.1114415806918899E-2</v>
      </c>
    </row>
    <row r="1134" spans="1:10" ht="15" customHeight="1" x14ac:dyDescent="0.2">
      <c r="A1134" s="3">
        <f>'2_CVaR_t3'!A1134</f>
        <v>43878</v>
      </c>
      <c r="B1134" s="5">
        <f>'2_CVaR_t3'!D1134-1</f>
        <v>3.3619452249000759E-5</v>
      </c>
      <c r="C1134" s="5">
        <f>'Stocks Returns'!B1130</f>
        <v>0</v>
      </c>
      <c r="D1134" s="5">
        <f>'Stocks Returns'!C1130</f>
        <v>0</v>
      </c>
      <c r="E1134" s="5">
        <f>'Stocks Returns'!D1130</f>
        <v>0</v>
      </c>
      <c r="F1134" s="5">
        <f>'Stocks Returns'!E1130</f>
        <v>0</v>
      </c>
      <c r="G1134" s="5">
        <f t="shared" si="68"/>
        <v>4.1716549628461653E-4</v>
      </c>
      <c r="H1134" s="5">
        <f t="shared" si="69"/>
        <v>-3.5772302638354477E-6</v>
      </c>
      <c r="I1134" s="5">
        <f t="shared" si="70"/>
        <v>2.403114536009206E-5</v>
      </c>
      <c r="J1134" s="5">
        <f t="shared" si="71"/>
        <v>-1.7115738437369847E-6</v>
      </c>
    </row>
    <row r="1135" spans="1:10" ht="15" customHeight="1" x14ac:dyDescent="0.2">
      <c r="A1135" s="3">
        <f>'2_CVaR_t3'!A1135</f>
        <v>43879</v>
      </c>
      <c r="B1135" s="5">
        <f>'2_CVaR_t3'!D1135-1</f>
        <v>6.4841962318284985E-4</v>
      </c>
      <c r="C1135" s="5">
        <f>'Stocks Returns'!B1131</f>
        <v>2.9791459781529639E-3</v>
      </c>
      <c r="D1135" s="5">
        <f>'Stocks Returns'!C1131</f>
        <v>4.3273574587474606E-3</v>
      </c>
      <c r="E1135" s="5">
        <f>'Stocks Returns'!D1131</f>
        <v>-2.1945866861741048E-2</v>
      </c>
      <c r="F1135" s="5">
        <f>'Stocks Returns'!E1131</f>
        <v>-5.4588877516206225E-3</v>
      </c>
      <c r="G1135" s="5">
        <f t="shared" si="68"/>
        <v>2.7763048802384289E-3</v>
      </c>
      <c r="H1135" s="5">
        <f t="shared" si="69"/>
        <v>3.4129821403104249E-3</v>
      </c>
      <c r="I1135" s="5">
        <f t="shared" si="70"/>
        <v>-2.2927758036232627E-2</v>
      </c>
      <c r="J1135" s="5">
        <f t="shared" si="71"/>
        <v>-6.1111922578656469E-3</v>
      </c>
    </row>
    <row r="1136" spans="1:10" ht="15" customHeight="1" x14ac:dyDescent="0.2">
      <c r="A1136" s="3">
        <f>'2_CVaR_t3'!A1136</f>
        <v>43880</v>
      </c>
      <c r="B1136" s="5">
        <f>'2_CVaR_t3'!D1136-1</f>
        <v>8.1326012044349305E-3</v>
      </c>
      <c r="C1136" s="5">
        <f>'Stocks Returns'!B1132</f>
        <v>5.9405940594059459E-3</v>
      </c>
      <c r="D1136" s="5">
        <f>'Stocks Returns'!C1132</f>
        <v>9.9905303030303205E-3</v>
      </c>
      <c r="E1136" s="5">
        <f>'Stocks Returns'!D1132</f>
        <v>2.6738967838444205E-2</v>
      </c>
      <c r="F1136" s="5">
        <f>'Stocks Returns'!E1132</f>
        <v>1.6466552315608896E-2</v>
      </c>
      <c r="G1136" s="5">
        <f t="shared" si="68"/>
        <v>-1.8098082656172951E-3</v>
      </c>
      <c r="H1136" s="5">
        <f t="shared" si="69"/>
        <v>-2.0113147299831591E-3</v>
      </c>
      <c r="I1136" s="5">
        <f t="shared" si="70"/>
        <v>1.3511625777091568E-2</v>
      </c>
      <c r="J1136" s="5">
        <f t="shared" si="71"/>
        <v>7.8943481870613862E-3</v>
      </c>
    </row>
    <row r="1137" spans="1:10" ht="15" customHeight="1" x14ac:dyDescent="0.2">
      <c r="A1137" s="3">
        <f>'2_CVaR_t3'!A1137</f>
        <v>43881</v>
      </c>
      <c r="B1137" s="5">
        <f>'2_CVaR_t3'!D1137-1</f>
        <v>-6.3492073399029625E-3</v>
      </c>
      <c r="C1137" s="5">
        <f>'Stocks Returns'!B1133</f>
        <v>-1.6404199475065662E-2</v>
      </c>
      <c r="D1137" s="5">
        <f>'Stocks Returns'!C1133</f>
        <v>-8.7197037175942294E-3</v>
      </c>
      <c r="E1137" s="5">
        <f>'Stocks Returns'!D1133</f>
        <v>-1.5388818065926069E-2</v>
      </c>
      <c r="F1137" s="5">
        <f>'Stocks Returns'!E1133</f>
        <v>-6.4124198447518266E-3</v>
      </c>
      <c r="G1137" s="5">
        <f t="shared" si="68"/>
        <v>-9.5501543423389124E-3</v>
      </c>
      <c r="H1137" s="5">
        <f t="shared" si="69"/>
        <v>7.32582459925862E-4</v>
      </c>
      <c r="I1137" s="5">
        <f t="shared" si="70"/>
        <v>-4.9213481618872006E-3</v>
      </c>
      <c r="J1137" s="5">
        <f t="shared" si="71"/>
        <v>3.4029415908121835E-4</v>
      </c>
    </row>
    <row r="1138" spans="1:10" ht="15" customHeight="1" x14ac:dyDescent="0.2">
      <c r="A1138" s="3">
        <f>'2_CVaR_t3'!A1138</f>
        <v>43882</v>
      </c>
      <c r="B1138" s="5">
        <f>'2_CVaR_t3'!D1138-1</f>
        <v>-9.6382136698945908E-3</v>
      </c>
      <c r="C1138" s="5">
        <f>'Stocks Returns'!B1134</f>
        <v>-2.5850567044696571E-2</v>
      </c>
      <c r="D1138" s="5">
        <f>'Stocks Returns'!C1134</f>
        <v>-1.2485221092456755E-2</v>
      </c>
      <c r="E1138" s="5">
        <f>'Stocks Returns'!D1134</f>
        <v>-2.8206788125404558E-2</v>
      </c>
      <c r="F1138" s="5">
        <f>'Stocks Returns'!E1134</f>
        <v>-7.4728260869566521E-3</v>
      </c>
      <c r="G1138" s="5">
        <f t="shared" si="68"/>
        <v>-1.5679662695974299E-2</v>
      </c>
      <c r="H1138" s="5">
        <f t="shared" si="69"/>
        <v>1.839576217901406E-3</v>
      </c>
      <c r="I1138" s="5">
        <f t="shared" si="70"/>
        <v>-1.2357919461429445E-2</v>
      </c>
      <c r="J1138" s="5">
        <f t="shared" si="71"/>
        <v>2.7603753566658121E-3</v>
      </c>
    </row>
    <row r="1139" spans="1:10" ht="15" customHeight="1" x14ac:dyDescent="0.2">
      <c r="A1139" s="3">
        <f>'2_CVaR_t3'!A1139</f>
        <v>43885</v>
      </c>
      <c r="B1139" s="5">
        <f>'2_CVaR_t3'!D1139-1</f>
        <v>-3.1849321577960721E-2</v>
      </c>
      <c r="C1139" s="5">
        <f>'Stocks Returns'!B1135</f>
        <v>-3.0645437425098399E-2</v>
      </c>
      <c r="D1139" s="5">
        <f>'Stocks Returns'!C1135</f>
        <v>-4.7986207557109362E-2</v>
      </c>
      <c r="E1139" s="5">
        <f>'Stocks Returns'!D1135</f>
        <v>-4.7106966121050697E-2</v>
      </c>
      <c r="F1139" s="5">
        <f>'Stocks Returns'!E1135</f>
        <v>-3.5249828884325707E-2</v>
      </c>
      <c r="G1139" s="5">
        <f t="shared" si="68"/>
        <v>1.9246691661223558E-3</v>
      </c>
      <c r="H1139" s="5">
        <f t="shared" si="69"/>
        <v>-7.5667863591376977E-4</v>
      </c>
      <c r="I1139" s="5">
        <f t="shared" si="70"/>
        <v>5.0832216408360914E-3</v>
      </c>
      <c r="J1139" s="5">
        <f t="shared" si="71"/>
        <v>-1.5124215068617053E-3</v>
      </c>
    </row>
    <row r="1140" spans="1:10" ht="15" customHeight="1" x14ac:dyDescent="0.2">
      <c r="A1140" s="3">
        <f>'2_CVaR_t3'!A1140</f>
        <v>43886</v>
      </c>
      <c r="B1140" s="5">
        <f>'2_CVaR_t3'!D1140-1</f>
        <v>-3.2807785831900693E-2</v>
      </c>
      <c r="C1140" s="5">
        <f>'Stocks Returns'!B1136</f>
        <v>-3.1437654539032023E-2</v>
      </c>
      <c r="D1140" s="5">
        <f>'Stocks Returns'!C1136</f>
        <v>-5.2266210573972516E-2</v>
      </c>
      <c r="E1140" s="5">
        <f>'Stocks Returns'!D1136</f>
        <v>-2.9461699790272577E-2</v>
      </c>
      <c r="F1140" s="5">
        <f>'Stocks Returns'!E1136</f>
        <v>-4.5228804540617285E-2</v>
      </c>
      <c r="G1140" s="5">
        <f t="shared" si="68"/>
        <v>2.0990330419830491E-3</v>
      </c>
      <c r="H1140" s="5">
        <f t="shared" si="69"/>
        <v>-3.6167610812766204E-3</v>
      </c>
      <c r="I1140" s="5">
        <f t="shared" si="70"/>
        <v>2.4296705794900952E-2</v>
      </c>
      <c r="J1140" s="5">
        <f t="shared" si="71"/>
        <v>-1.0477132530426446E-2</v>
      </c>
    </row>
    <row r="1141" spans="1:10" ht="15" customHeight="1" x14ac:dyDescent="0.2">
      <c r="A1141" s="3">
        <f>'2_CVaR_t3'!A1141</f>
        <v>43887</v>
      </c>
      <c r="B1141" s="5">
        <f>'2_CVaR_t3'!D1141-1</f>
        <v>-5.7680386518242921E-3</v>
      </c>
      <c r="C1141" s="5">
        <f>'Stocks Returns'!B1137</f>
        <v>-3.4646243617797334E-2</v>
      </c>
      <c r="D1141" s="5">
        <f>'Stocks Returns'!C1137</f>
        <v>-6.3163481953291134E-3</v>
      </c>
      <c r="E1141" s="5">
        <f>'Stocks Returns'!D1137</f>
        <v>-2.4799341428277555E-2</v>
      </c>
      <c r="F1141" s="5">
        <f>'Stocks Returns'!E1137</f>
        <v>-4.9414824447334138E-2</v>
      </c>
      <c r="G1141" s="5">
        <f t="shared" si="68"/>
        <v>-2.8378288788857467E-2</v>
      </c>
      <c r="H1141" s="5">
        <f t="shared" si="69"/>
        <v>2.2749633842103698E-3</v>
      </c>
      <c r="I1141" s="5">
        <f t="shared" si="70"/>
        <v>-1.5282766762360131E-2</v>
      </c>
      <c r="J1141" s="5">
        <f t="shared" si="71"/>
        <v>-4.3277113917593479E-2</v>
      </c>
    </row>
    <row r="1142" spans="1:10" ht="15" customHeight="1" x14ac:dyDescent="0.2">
      <c r="A1142" s="3">
        <f>'2_CVaR_t3'!A1142</f>
        <v>43888</v>
      </c>
      <c r="B1142" s="5">
        <f>'2_CVaR_t3'!D1142-1</f>
        <v>-2.6714223524706426E-2</v>
      </c>
      <c r="C1142" s="5">
        <f>'Stocks Returns'!B1138</f>
        <v>-6.8001511144691995E-2</v>
      </c>
      <c r="D1142" s="5">
        <f>'Stocks Returns'!C1138</f>
        <v>-3.8459484001923117E-2</v>
      </c>
      <c r="E1142" s="5">
        <f>'Stocks Returns'!D1138</f>
        <v>-5.1598607154162757E-2</v>
      </c>
      <c r="F1142" s="5">
        <f>'Stocks Returns'!E1138</f>
        <v>-7.8952511237052936E-2</v>
      </c>
      <c r="G1142" s="5">
        <f t="shared" si="68"/>
        <v>-4.0609989084508163E-2</v>
      </c>
      <c r="H1142" s="5">
        <f t="shared" si="69"/>
        <v>1.16263407164411E-3</v>
      </c>
      <c r="I1142" s="5">
        <f t="shared" si="70"/>
        <v>-7.8103522325827929E-3</v>
      </c>
      <c r="J1142" s="5">
        <f t="shared" si="71"/>
        <v>-5.0649159766828301E-2</v>
      </c>
    </row>
    <row r="1143" spans="1:10" ht="15" customHeight="1" x14ac:dyDescent="0.2">
      <c r="A1143" s="3">
        <f>'2_CVaR_t3'!A1143</f>
        <v>43889</v>
      </c>
      <c r="B1143" s="5">
        <f>'2_CVaR_t3'!D1143-1</f>
        <v>6.4662219020570344E-3</v>
      </c>
      <c r="C1143" s="5">
        <f>'Stocks Returns'!B1139</f>
        <v>4.1751114714227766E-2</v>
      </c>
      <c r="D1143" s="5">
        <f>'Stocks Returns'!C1139</f>
        <v>9.7216821287706701E-3</v>
      </c>
      <c r="E1143" s="5">
        <f>'Stocks Returns'!D1139</f>
        <v>9.2345349354694406E-3</v>
      </c>
      <c r="F1143" s="5">
        <f>'Stocks Returns'!E1139</f>
        <v>2.7371101209420656E-2</v>
      </c>
      <c r="G1143" s="5">
        <f t="shared" si="68"/>
        <v>3.5681203392227433E-2</v>
      </c>
      <c r="H1143" s="5">
        <f t="shared" si="69"/>
        <v>1.8850115040736949E-4</v>
      </c>
      <c r="I1143" s="5">
        <f t="shared" si="70"/>
        <v>-1.2663144981166045E-3</v>
      </c>
      <c r="J1143" s="5">
        <f t="shared" si="71"/>
        <v>2.0562290534684495E-2</v>
      </c>
    </row>
    <row r="1144" spans="1:10" ht="15" customHeight="1" x14ac:dyDescent="0.2">
      <c r="A1144" s="3">
        <f>'2_CVaR_t3'!A1144</f>
        <v>43892</v>
      </c>
      <c r="B1144" s="5">
        <f>'2_CVaR_t3'!D1144-1</f>
        <v>3.8036057560821623E-2</v>
      </c>
      <c r="C1144" s="5">
        <f>'Stocks Returns'!B1140</f>
        <v>2.7237354085603016E-2</v>
      </c>
      <c r="D1144" s="5">
        <f>'Stocks Returns'!C1140</f>
        <v>5.8153609154929731E-2</v>
      </c>
      <c r="E1144" s="5">
        <f>'Stocks Returns'!D1140</f>
        <v>4.9718884356741322E-2</v>
      </c>
      <c r="F1144" s="5">
        <f>'Stocks Returns'!E1140</f>
        <v>1.6728624535315983E-2</v>
      </c>
      <c r="G1144" s="5">
        <f t="shared" si="68"/>
        <v>-1.0669741433152566E-2</v>
      </c>
      <c r="H1144" s="5">
        <f t="shared" si="69"/>
        <v>1.8511731871452691E-3</v>
      </c>
      <c r="I1144" s="5">
        <f t="shared" si="70"/>
        <v>-1.2435825671846742E-2</v>
      </c>
      <c r="J1144" s="5">
        <f t="shared" si="71"/>
        <v>-2.3487971185192941E-2</v>
      </c>
    </row>
    <row r="1145" spans="1:10" ht="15" customHeight="1" x14ac:dyDescent="0.2">
      <c r="A1145" s="3">
        <f>'2_CVaR_t3'!A1145</f>
        <v>43893</v>
      </c>
      <c r="B1145" s="5">
        <f>'2_CVaR_t3'!D1145-1</f>
        <v>-2.5124946994857567E-2</v>
      </c>
      <c r="C1145" s="5">
        <f>'Stocks Returns'!B1141</f>
        <v>-6.0606060606060996E-3</v>
      </c>
      <c r="D1145" s="5">
        <f>'Stocks Returns'!C1141</f>
        <v>-3.4316019341756432E-2</v>
      </c>
      <c r="E1145" s="5">
        <f>'Stocks Returns'!D1141</f>
        <v>-6.1016593152699028E-2</v>
      </c>
      <c r="F1145" s="5">
        <f>'Stocks Returns'!E1141</f>
        <v>-2.2547227300426576E-2</v>
      </c>
      <c r="G1145" s="5">
        <f t="shared" si="68"/>
        <v>1.972818071241032E-2</v>
      </c>
      <c r="H1145" s="5">
        <f t="shared" si="69"/>
        <v>2.9516588773680352E-3</v>
      </c>
      <c r="I1145" s="5">
        <f t="shared" si="70"/>
        <v>-1.9828677023092808E-2</v>
      </c>
      <c r="J1145" s="5">
        <f t="shared" si="71"/>
        <v>4.0743222985000042E-3</v>
      </c>
    </row>
    <row r="1146" spans="1:10" ht="15" customHeight="1" x14ac:dyDescent="0.2">
      <c r="A1146" s="3">
        <f>'2_CVaR_t3'!A1146</f>
        <v>43894</v>
      </c>
      <c r="B1146" s="5">
        <f>'2_CVaR_t3'!D1146-1</f>
        <v>3.0467171095010626E-2</v>
      </c>
      <c r="C1146" s="5">
        <f>'Stocks Returns'!B1142</f>
        <v>1.0289634146341653E-2</v>
      </c>
      <c r="D1146" s="5">
        <f>'Stocks Returns'!C1142</f>
        <v>4.6088407903946527E-2</v>
      </c>
      <c r="E1146" s="5">
        <f>'Stocks Returns'!D1142</f>
        <v>4.3060060395929023E-2</v>
      </c>
      <c r="F1146" s="5">
        <f>'Stocks Returns'!E1142</f>
        <v>2.7223607647547832E-2</v>
      </c>
      <c r="G1146" s="5">
        <f t="shared" si="68"/>
        <v>-1.9984477939082288E-2</v>
      </c>
      <c r="H1146" s="5">
        <f t="shared" si="69"/>
        <v>9.98928029179183E-4</v>
      </c>
      <c r="I1146" s="5">
        <f t="shared" si="70"/>
        <v>-6.7106065039499452E-3</v>
      </c>
      <c r="J1146" s="5">
        <f t="shared" si="71"/>
        <v>-4.9834521723371647E-3</v>
      </c>
    </row>
    <row r="1147" spans="1:10" ht="15" customHeight="1" x14ac:dyDescent="0.2">
      <c r="A1147" s="3">
        <f>'2_CVaR_t3'!A1147</f>
        <v>43895</v>
      </c>
      <c r="B1147" s="5">
        <f>'2_CVaR_t3'!D1147-1</f>
        <v>-2.6074910863969514E-2</v>
      </c>
      <c r="C1147" s="5">
        <f>'Stocks Returns'!B1143</f>
        <v>-4.8283666540927972E-2</v>
      </c>
      <c r="D1147" s="5">
        <f>'Stocks Returns'!C1143</f>
        <v>-3.7727108960831646E-2</v>
      </c>
      <c r="E1147" s="5">
        <f>'Stocks Returns'!D1143</f>
        <v>-4.9110015011795016E-2</v>
      </c>
      <c r="F1147" s="5">
        <f>'Stocks Returns'!E1143</f>
        <v>-3.4998988468541326E-2</v>
      </c>
      <c r="G1147" s="5">
        <f t="shared" si="68"/>
        <v>-2.1536871148288509E-2</v>
      </c>
      <c r="H1147" s="5">
        <f t="shared" si="69"/>
        <v>9.4789690185307501E-4</v>
      </c>
      <c r="I1147" s="5">
        <f t="shared" si="70"/>
        <v>-6.3677891988637714E-3</v>
      </c>
      <c r="J1147" s="5">
        <f t="shared" si="71"/>
        <v>-7.372169501614987E-3</v>
      </c>
    </row>
    <row r="1148" spans="1:10" ht="15" customHeight="1" x14ac:dyDescent="0.2">
      <c r="A1148" s="3">
        <f>'2_CVaR_t3'!A1148</f>
        <v>43896</v>
      </c>
      <c r="B1148" s="5">
        <f>'2_CVaR_t3'!D1148-1</f>
        <v>-9.7019102081952191E-3</v>
      </c>
      <c r="C1148" s="5">
        <f>'Stocks Returns'!B1144</f>
        <v>8.3234244946492897E-3</v>
      </c>
      <c r="D1148" s="5">
        <f>'Stocks Returns'!C1144</f>
        <v>-1.3906718014548569E-2</v>
      </c>
      <c r="E1148" s="5">
        <f>'Stocks Returns'!D1144</f>
        <v>-1.9395579612088598E-2</v>
      </c>
      <c r="F1148" s="5">
        <f>'Stocks Returns'!E1144</f>
        <v>-4.9685534591195069E-2</v>
      </c>
      <c r="G1148" s="5">
        <f t="shared" si="68"/>
        <v>1.8558564794565365E-2</v>
      </c>
      <c r="H1148" s="5">
        <f t="shared" si="69"/>
        <v>5.1244277853169755E-4</v>
      </c>
      <c r="I1148" s="5">
        <f t="shared" si="70"/>
        <v>-3.4424920935927326E-3</v>
      </c>
      <c r="J1148" s="5">
        <f t="shared" si="71"/>
        <v>-3.9384928290521461E-2</v>
      </c>
    </row>
    <row r="1149" spans="1:10" ht="15" customHeight="1" x14ac:dyDescent="0.2">
      <c r="A1149" s="3">
        <f>'2_CVaR_t3'!A1149</f>
        <v>43899</v>
      </c>
      <c r="B1149" s="5">
        <f>'2_CVaR_t3'!D1149-1</f>
        <v>-5.0498179123831366E-2</v>
      </c>
      <c r="C1149" s="5">
        <f>'Stocks Returns'!B1145</f>
        <v>-7.036163522012584E-2</v>
      </c>
      <c r="D1149" s="5">
        <f>'Stocks Returns'!C1145</f>
        <v>-7.1761770449121354E-2</v>
      </c>
      <c r="E1149" s="5">
        <f>'Stocks Returns'!D1145</f>
        <v>-0.10349586016559342</v>
      </c>
      <c r="F1149" s="5">
        <f>'Stocks Returns'!E1145</f>
        <v>-0.24840061769247734</v>
      </c>
      <c r="G1149" s="5">
        <f t="shared" si="68"/>
        <v>-1.8984743596367259E-2</v>
      </c>
      <c r="H1149" s="5">
        <f t="shared" si="69"/>
        <v>3.0951805230367418E-3</v>
      </c>
      <c r="I1149" s="5">
        <f t="shared" si="70"/>
        <v>-2.0792827853531676E-2</v>
      </c>
      <c r="J1149" s="5">
        <f t="shared" si="71"/>
        <v>-0.19492864371872767</v>
      </c>
    </row>
    <row r="1150" spans="1:10" ht="15" customHeight="1" x14ac:dyDescent="0.2">
      <c r="A1150" s="3">
        <f>'2_CVaR_t3'!A1150</f>
        <v>43900</v>
      </c>
      <c r="B1150" s="5">
        <f>'2_CVaR_t3'!D1150-1</f>
        <v>4.2784746771505011E-2</v>
      </c>
      <c r="C1150" s="5">
        <f>'Stocks Returns'!B1146</f>
        <v>6.0465116279069697E-2</v>
      </c>
      <c r="D1150" s="5">
        <f>'Stocks Returns'!C1146</f>
        <v>6.7025068661251685E-2</v>
      </c>
      <c r="E1150" s="5">
        <f>'Stocks Returns'!D1146</f>
        <v>4.5151359671626645E-2</v>
      </c>
      <c r="F1150" s="5">
        <f>'Stocks Returns'!E1146</f>
        <v>2.3774581743469358E-2</v>
      </c>
      <c r="G1150" s="5">
        <f t="shared" si="68"/>
        <v>1.776911736760043E-2</v>
      </c>
      <c r="H1150" s="5">
        <f t="shared" si="69"/>
        <v>3.6876687183441531E-3</v>
      </c>
      <c r="I1150" s="5">
        <f t="shared" si="70"/>
        <v>-2.4773049672121822E-2</v>
      </c>
      <c r="J1150" s="5">
        <f t="shared" si="71"/>
        <v>-2.1467164887372145E-2</v>
      </c>
    </row>
    <row r="1151" spans="1:10" ht="15" customHeight="1" x14ac:dyDescent="0.2">
      <c r="A1151" s="3">
        <f>'2_CVaR_t3'!A1151</f>
        <v>43901</v>
      </c>
      <c r="B1151" s="5">
        <f>'2_CVaR_t3'!D1151-1</f>
        <v>-3.9159920395531067E-2</v>
      </c>
      <c r="C1151" s="5">
        <f>'Stocks Returns'!B1147</f>
        <v>-4.0669856459330078E-2</v>
      </c>
      <c r="D1151" s="5">
        <f>'Stocks Returns'!C1147</f>
        <v>-5.2847754654983592E-2</v>
      </c>
      <c r="E1151" s="5">
        <f>'Stocks Returns'!D1147</f>
        <v>-9.9165439371624919E-2</v>
      </c>
      <c r="F1151" s="5">
        <f>'Stocks Returns'!E1147</f>
        <v>-6.6513761467889898E-2</v>
      </c>
      <c r="G1151" s="5">
        <f t="shared" si="68"/>
        <v>-7.2724138693351648E-4</v>
      </c>
      <c r="H1151" s="5">
        <f t="shared" si="69"/>
        <v>5.2120891249903337E-3</v>
      </c>
      <c r="I1151" s="5">
        <f t="shared" si="70"/>
        <v>-3.5013812967154376E-2</v>
      </c>
      <c r="J1151" s="5">
        <f t="shared" si="71"/>
        <v>-2.5040142964934467E-2</v>
      </c>
    </row>
    <row r="1152" spans="1:10" ht="15" customHeight="1" x14ac:dyDescent="0.2">
      <c r="A1152" s="3">
        <f>'2_CVaR_t3'!A1152</f>
        <v>43902</v>
      </c>
      <c r="B1152" s="5">
        <f>'2_CVaR_t3'!D1152-1</f>
        <v>-5.6131345372404384E-2</v>
      </c>
      <c r="C1152" s="5">
        <f>'Stocks Returns'!B1148</f>
        <v>-7.3981712385702281E-2</v>
      </c>
      <c r="D1152" s="5">
        <f>'Stocks Returns'!C1148</f>
        <v>-7.441457068516899E-2</v>
      </c>
      <c r="E1152" s="5">
        <f>'Stocks Returns'!D1148</f>
        <v>-0.15095367847411445</v>
      </c>
      <c r="F1152" s="5">
        <f>'Stocks Returns'!E1148</f>
        <v>-0.13390663390663404</v>
      </c>
      <c r="G1152" s="5">
        <f t="shared" si="68"/>
        <v>-1.6923950154783179E-2</v>
      </c>
      <c r="H1152" s="5">
        <f t="shared" si="69"/>
        <v>8.7876561865856684E-3</v>
      </c>
      <c r="I1152" s="5">
        <f t="shared" si="70"/>
        <v>-5.9033785255414473E-2</v>
      </c>
      <c r="J1152" s="5">
        <f t="shared" si="71"/>
        <v>-7.4473539032744923E-2</v>
      </c>
    </row>
    <row r="1153" spans="1:10" ht="15" customHeight="1" x14ac:dyDescent="0.2">
      <c r="A1153" s="3">
        <f>'2_CVaR_t3'!A1153</f>
        <v>43903</v>
      </c>
      <c r="B1153" s="5">
        <f>'2_CVaR_t3'!D1153-1</f>
        <v>6.7662802216055695E-2</v>
      </c>
      <c r="C1153" s="5">
        <f>'Stocks Returns'!B1149</f>
        <v>2.7378815080789876E-2</v>
      </c>
      <c r="D1153" s="5">
        <f>'Stocks Returns'!C1149</f>
        <v>9.8388305847076474E-2</v>
      </c>
      <c r="E1153" s="5">
        <f>'Stocks Returns'!D1149</f>
        <v>0.12275353016688051</v>
      </c>
      <c r="F1153" s="5">
        <f>'Stocks Returns'!E1149</f>
        <v>0.11276595744680851</v>
      </c>
      <c r="G1153" s="5">
        <f t="shared" si="68"/>
        <v>-4.0405918602897231E-2</v>
      </c>
      <c r="H1153" s="5">
        <f t="shared" si="69"/>
        <v>-1.8047854368825333E-3</v>
      </c>
      <c r="I1153" s="5">
        <f t="shared" si="70"/>
        <v>1.2124201681407265E-2</v>
      </c>
      <c r="J1153" s="5">
        <f t="shared" si="71"/>
        <v>4.119779158363801E-2</v>
      </c>
    </row>
    <row r="1154" spans="1:10" ht="15" customHeight="1" x14ac:dyDescent="0.2">
      <c r="A1154" s="3">
        <f>'2_CVaR_t3'!A1154</f>
        <v>43906</v>
      </c>
      <c r="B1154" s="5">
        <f>'2_CVaR_t3'!D1154-1</f>
        <v>-9.601302947075796E-2</v>
      </c>
      <c r="C1154" s="5">
        <f>'Stocks Returns'!B1150</f>
        <v>-9.8733071210135526E-2</v>
      </c>
      <c r="D1154" s="5">
        <f>'Stocks Returns'!C1150</f>
        <v>-0.13547176249786741</v>
      </c>
      <c r="E1154" s="5">
        <f>'Stocks Returns'!D1150</f>
        <v>-0.20294411890810338</v>
      </c>
      <c r="F1154" s="5">
        <f>'Stocks Returns'!E1150</f>
        <v>-0.16889738687061828</v>
      </c>
      <c r="G1154" s="5">
        <f t="shared" si="68"/>
        <v>-1.4558876163566908E-3</v>
      </c>
      <c r="H1154" s="5">
        <f t="shared" si="69"/>
        <v>6.8133393424049948E-3</v>
      </c>
      <c r="I1154" s="5">
        <f t="shared" si="70"/>
        <v>-4.5770704164075332E-2</v>
      </c>
      <c r="J1154" s="5">
        <f t="shared" si="71"/>
        <v>-6.7260754923475066E-2</v>
      </c>
    </row>
    <row r="1155" spans="1:10" ht="15" customHeight="1" x14ac:dyDescent="0.2">
      <c r="A1155" s="3">
        <f>'2_CVaR_t3'!A1155</f>
        <v>43907</v>
      </c>
      <c r="B1155" s="5">
        <f>'2_CVaR_t3'!D1155-1</f>
        <v>3.287106696750608E-2</v>
      </c>
      <c r="C1155" s="5">
        <f>'Stocks Returns'!B1151</f>
        <v>4.2656325739214962E-2</v>
      </c>
      <c r="D1155" s="5">
        <f>'Stocks Returns'!C1151</f>
        <v>3.8681665679889399E-2</v>
      </c>
      <c r="E1155" s="5">
        <f>'Stocks Returns'!D1151</f>
        <v>0.12067419759727449</v>
      </c>
      <c r="F1155" s="5">
        <f>'Stocks Returns'!E1151</f>
        <v>6.5184049079756168E-3</v>
      </c>
      <c r="G1155" s="5">
        <f t="shared" si="68"/>
        <v>9.957960435950465E-3</v>
      </c>
      <c r="H1155" s="5">
        <f t="shared" si="69"/>
        <v>-9.9690750213195303E-3</v>
      </c>
      <c r="I1155" s="5">
        <f t="shared" si="70"/>
        <v>6.6970329915961996E-2</v>
      </c>
      <c r="J1155" s="5">
        <f t="shared" si="71"/>
        <v>-2.8232502065527763E-2</v>
      </c>
    </row>
    <row r="1156" spans="1:10" ht="15" customHeight="1" x14ac:dyDescent="0.2">
      <c r="A1156" s="3">
        <f>'2_CVaR_t3'!A1156</f>
        <v>43908</v>
      </c>
      <c r="B1156" s="5">
        <f>'2_CVaR_t3'!D1156-1</f>
        <v>-4.0798164616151489E-2</v>
      </c>
      <c r="C1156" s="5">
        <f>'Stocks Returns'!B1152</f>
        <v>-7.5778707577870863E-2</v>
      </c>
      <c r="D1156" s="5">
        <f>'Stocks Returns'!C1152</f>
        <v>-5.9598454620305219E-2</v>
      </c>
      <c r="E1156" s="5">
        <f>'Stocks Returns'!D1152</f>
        <v>-7.2799999999999976E-2</v>
      </c>
      <c r="F1156" s="5">
        <f>'Stocks Returns'!E1152</f>
        <v>-0.13638095238095227</v>
      </c>
      <c r="G1156" s="5">
        <f t="shared" si="68"/>
        <v>-3.4183974845600394E-2</v>
      </c>
      <c r="H1156" s="5">
        <f t="shared" si="69"/>
        <v>8.8837238876481733E-4</v>
      </c>
      <c r="I1156" s="5">
        <f t="shared" si="70"/>
        <v>-5.9679149606742254E-3</v>
      </c>
      <c r="J1156" s="5">
        <f t="shared" si="71"/>
        <v>-9.317371348901099E-2</v>
      </c>
    </row>
    <row r="1157" spans="1:10" ht="15" customHeight="1" x14ac:dyDescent="0.2">
      <c r="A1157" s="3">
        <f>'2_CVaR_t3'!A1157</f>
        <v>43909</v>
      </c>
      <c r="B1157" s="5">
        <f>'2_CVaR_t3'!D1157-1</f>
        <v>1.8639296320459353E-2</v>
      </c>
      <c r="C1157" s="5">
        <f>'Stocks Returns'!B1153</f>
        <v>6.7404426559356079E-2</v>
      </c>
      <c r="D1157" s="5">
        <f>'Stocks Returns'!C1153</f>
        <v>2.5390625E-2</v>
      </c>
      <c r="E1157" s="5">
        <f>'Stocks Returns'!D1153</f>
        <v>4.5038826574633317E-2</v>
      </c>
      <c r="F1157" s="5">
        <f>'Stocks Returns'!E1153</f>
        <v>0.12880458756065272</v>
      </c>
      <c r="G1157" s="5">
        <f t="shared" si="68"/>
        <v>4.905835337549036E-2</v>
      </c>
      <c r="H1157" s="5">
        <f t="shared" si="69"/>
        <v>-2.1764040995016359E-3</v>
      </c>
      <c r="I1157" s="5">
        <f t="shared" si="70"/>
        <v>1.4620664430989767E-2</v>
      </c>
      <c r="J1157" s="5">
        <f t="shared" si="71"/>
        <v>0.10911400398371025</v>
      </c>
    </row>
    <row r="1158" spans="1:10" ht="15" customHeight="1" x14ac:dyDescent="0.2">
      <c r="A1158" s="3">
        <f>'2_CVaR_t3'!A1158</f>
        <v>43910</v>
      </c>
      <c r="B1158" s="5">
        <f>'2_CVaR_t3'!D1158-1</f>
        <v>-2.1914473960574332E-2</v>
      </c>
      <c r="C1158" s="5">
        <f>'Stocks Returns'!B1154</f>
        <v>-0.11592836946277085</v>
      </c>
      <c r="D1158" s="5">
        <f>'Stocks Returns'!C1154</f>
        <v>-3.5599343185550025E-2</v>
      </c>
      <c r="E1158" s="5">
        <f>'Stocks Returns'!D1154</f>
        <v>-1.5191545574636756E-2</v>
      </c>
      <c r="F1158" s="5">
        <f>'Stocks Returns'!E1154</f>
        <v>4.8847205939820171E-2</v>
      </c>
      <c r="G1158" s="5">
        <f t="shared" ref="G1158:G1221" si="72">C1158-($P$11+$O$11*$B1158)</f>
        <v>-9.3377243552357436E-2</v>
      </c>
      <c r="H1158" s="5">
        <f t="shared" ref="H1158:H1221" si="73">D1158-($P$12+$O$12*$B1158)</f>
        <v>-3.0878326449661209E-3</v>
      </c>
      <c r="I1158" s="5">
        <f t="shared" ref="I1158:I1221" si="74">E1158-($P$13+$O$13*$B1158)</f>
        <v>2.0743466220928708E-2</v>
      </c>
      <c r="J1158" s="5">
        <f t="shared" ref="J1158:J1221" si="75">F1158-($P$14+$O$14*$B1158)</f>
        <v>7.2071373487604923E-2</v>
      </c>
    </row>
    <row r="1159" spans="1:10" ht="15" customHeight="1" x14ac:dyDescent="0.2">
      <c r="A1159" s="3">
        <f>'2_CVaR_t3'!A1159</f>
        <v>43913</v>
      </c>
      <c r="B1159" s="5">
        <f>'2_CVaR_t3'!D1159-1</f>
        <v>-3.5257920153121014E-2</v>
      </c>
      <c r="C1159" s="5">
        <f>'Stocks Returns'!B1155</f>
        <v>-1.4392324093816744E-2</v>
      </c>
      <c r="D1159" s="5">
        <f>'Stocks Returns'!C1155</f>
        <v>-7.5529523939249499E-2</v>
      </c>
      <c r="E1159" s="5">
        <f>'Stocks Returns'!D1155</f>
        <v>9.8423876592890647E-2</v>
      </c>
      <c r="F1159" s="5">
        <f>'Stocks Returns'!E1155</f>
        <v>-8.5320417287630401E-2</v>
      </c>
      <c r="G1159" s="5">
        <f t="shared" si="72"/>
        <v>2.1615246723165601E-2</v>
      </c>
      <c r="H1159" s="5">
        <f t="shared" si="73"/>
        <v>-2.3250313491631674E-2</v>
      </c>
      <c r="I1159" s="5">
        <f t="shared" si="74"/>
        <v>0.15619113727744788</v>
      </c>
      <c r="J1159" s="5">
        <f t="shared" si="75"/>
        <v>-4.7975967740636824E-2</v>
      </c>
    </row>
    <row r="1160" spans="1:10" ht="15" customHeight="1" x14ac:dyDescent="0.2">
      <c r="A1160" s="3">
        <f>'2_CVaR_t3'!A1160</f>
        <v>43914</v>
      </c>
      <c r="B1160" s="5">
        <f>'2_CVaR_t3'!D1160-1</f>
        <v>9.3729505880402852E-2</v>
      </c>
      <c r="C1160" s="5">
        <f>'Stocks Returns'!B1156</f>
        <v>8.3288263926446948E-2</v>
      </c>
      <c r="D1160" s="5">
        <f>'Stocks Returns'!C1156</f>
        <v>0.13842640341829959</v>
      </c>
      <c r="E1160" s="5">
        <f>'Stocks Returns'!D1156</f>
        <v>0.15585406808120883</v>
      </c>
      <c r="F1160" s="5">
        <f>'Stocks Returns'!E1156</f>
        <v>0.25213849287169032</v>
      </c>
      <c r="G1160" s="5">
        <f t="shared" si="72"/>
        <v>-1.0783918793537461E-2</v>
      </c>
      <c r="H1160" s="5">
        <f t="shared" si="73"/>
        <v>-3.8330670361882979E-4</v>
      </c>
      <c r="I1160" s="5">
        <f t="shared" si="74"/>
        <v>2.5749807625562171E-3</v>
      </c>
      <c r="J1160" s="5">
        <f t="shared" si="75"/>
        <v>0.15298605820575834</v>
      </c>
    </row>
    <row r="1161" spans="1:10" ht="15" customHeight="1" x14ac:dyDescent="0.2">
      <c r="A1161" s="3">
        <f>'2_CVaR_t3'!A1161</f>
        <v>43915</v>
      </c>
      <c r="B1161" s="5">
        <f>'2_CVaR_t3'!D1161-1</f>
        <v>2.6331054067867177E-2</v>
      </c>
      <c r="C1161" s="5">
        <f>'Stocks Returns'!B1157</f>
        <v>5.1422865701447718E-2</v>
      </c>
      <c r="D1161" s="5">
        <f>'Stocks Returns'!C1157</f>
        <v>4.6916456351517422E-2</v>
      </c>
      <c r="E1161" s="5">
        <f>'Stocks Returns'!D1157</f>
        <v>-1.0433174854727834E-2</v>
      </c>
      <c r="F1161" s="5">
        <f>'Stocks Returns'!E1157</f>
        <v>6.5061808718283043E-3</v>
      </c>
      <c r="G1161" s="5">
        <f t="shared" si="72"/>
        <v>2.5319897269600048E-2</v>
      </c>
      <c r="H1161" s="5">
        <f t="shared" si="73"/>
        <v>7.9544430242312544E-3</v>
      </c>
      <c r="I1161" s="5">
        <f t="shared" si="74"/>
        <v>-5.3436419376043737E-2</v>
      </c>
      <c r="J1161" s="5">
        <f t="shared" si="75"/>
        <v>-2.132396327258319E-2</v>
      </c>
    </row>
    <row r="1162" spans="1:10" ht="15" customHeight="1" x14ac:dyDescent="0.2">
      <c r="A1162" s="3">
        <f>'2_CVaR_t3'!A1162</f>
        <v>43916</v>
      </c>
      <c r="B1162" s="5">
        <f>'2_CVaR_t3'!D1162-1</f>
        <v>2.5002859428243429E-2</v>
      </c>
      <c r="C1162" s="5">
        <f>'Stocks Returns'!B1158</f>
        <v>-6.1728395061727559E-3</v>
      </c>
      <c r="D1162" s="5">
        <f>'Stocks Returns'!C1158</f>
        <v>4.3886759797255426E-2</v>
      </c>
      <c r="E1162" s="5">
        <f>'Stocks Returns'!D1158</f>
        <v>-5.471773655411849E-3</v>
      </c>
      <c r="F1162" s="5">
        <f>'Stocks Returns'!E1158</f>
        <v>3.7168713639301965E-2</v>
      </c>
      <c r="G1162" s="5">
        <f t="shared" si="72"/>
        <v>-3.0936365507977098E-2</v>
      </c>
      <c r="H1162" s="5">
        <f t="shared" si="73"/>
        <v>6.8924055495913489E-3</v>
      </c>
      <c r="I1162" s="5">
        <f t="shared" si="74"/>
        <v>-4.6301855747258244E-2</v>
      </c>
      <c r="J1162" s="5">
        <f t="shared" si="75"/>
        <v>1.0744089672414074E-2</v>
      </c>
    </row>
    <row r="1163" spans="1:10" ht="15" customHeight="1" x14ac:dyDescent="0.2">
      <c r="A1163" s="3">
        <f>'2_CVaR_t3'!A1163</f>
        <v>43917</v>
      </c>
      <c r="B1163" s="5">
        <f>'2_CVaR_t3'!D1163-1</f>
        <v>-3.2411925206501602E-2</v>
      </c>
      <c r="C1163" s="5">
        <f>'Stocks Returns'!B1159</f>
        <v>-9.0778786430960268E-2</v>
      </c>
      <c r="D1163" s="5">
        <f>'Stocks Returns'!C1159</f>
        <v>-4.3344386546660285E-2</v>
      </c>
      <c r="E1163" s="5">
        <f>'Stocks Returns'!D1159</f>
        <v>-8.4809447128287641E-2</v>
      </c>
      <c r="F1163" s="5">
        <f>'Stocks Returns'!E1159</f>
        <v>-8.8501090682455708E-2</v>
      </c>
      <c r="G1163" s="5">
        <f t="shared" si="72"/>
        <v>-5.7641311813335289E-2</v>
      </c>
      <c r="H1163" s="5">
        <f t="shared" si="73"/>
        <v>4.7186136933477299E-3</v>
      </c>
      <c r="I1163" s="5">
        <f t="shared" si="74"/>
        <v>-3.1698739864398778E-2</v>
      </c>
      <c r="J1163" s="5">
        <f t="shared" si="75"/>
        <v>-5.4168325720890774E-2</v>
      </c>
    </row>
    <row r="1164" spans="1:10" ht="15" customHeight="1" x14ac:dyDescent="0.2">
      <c r="A1164" s="3">
        <f>'2_CVaR_t3'!A1164</f>
        <v>43920</v>
      </c>
      <c r="B1164" s="5">
        <f>'2_CVaR_t3'!D1164-1</f>
        <v>1.5421806420182538E-2</v>
      </c>
      <c r="C1164" s="5">
        <f>'Stocks Returns'!B1160</f>
        <v>5.1497635312664158E-2</v>
      </c>
      <c r="D1164" s="5">
        <f>'Stocks Returns'!C1160</f>
        <v>2.4820500123792888E-2</v>
      </c>
      <c r="E1164" s="5">
        <f>'Stocks Returns'!D1160</f>
        <v>1.1583577712609872E-2</v>
      </c>
      <c r="F1164" s="5">
        <f>'Stocks Returns'!E1160</f>
        <v>1.3675213675212738E-3</v>
      </c>
      <c r="G1164" s="5">
        <f t="shared" si="72"/>
        <v>3.6396299279587936E-2</v>
      </c>
      <c r="H1164" s="5">
        <f t="shared" si="73"/>
        <v>2.0200338660638119E-3</v>
      </c>
      <c r="I1164" s="5">
        <f t="shared" si="74"/>
        <v>-1.3570199257442021E-2</v>
      </c>
      <c r="J1164" s="5">
        <f t="shared" si="75"/>
        <v>-1.4918254780670735E-2</v>
      </c>
    </row>
    <row r="1165" spans="1:10" ht="15" customHeight="1" x14ac:dyDescent="0.2">
      <c r="A1165" s="3">
        <f>'2_CVaR_t3'!A1165</f>
        <v>43921</v>
      </c>
      <c r="B1165" s="5">
        <f>'2_CVaR_t3'!D1165-1</f>
        <v>-1.7035526755936337E-2</v>
      </c>
      <c r="C1165" s="5">
        <f>'Stocks Returns'!B1161</f>
        <v>-2.8485757121439303E-2</v>
      </c>
      <c r="D1165" s="5">
        <f>'Stocks Returns'!C1161</f>
        <v>-2.6876849670834035E-2</v>
      </c>
      <c r="E1165" s="5">
        <f>'Stocks Returns'!D1161</f>
        <v>-1.7248876648789602E-2</v>
      </c>
      <c r="F1165" s="5">
        <f>'Stocks Returns'!E1161</f>
        <v>5.1553431205189515E-2</v>
      </c>
      <c r="G1165" s="5">
        <f t="shared" si="72"/>
        <v>-1.0854895684977311E-2</v>
      </c>
      <c r="H1165" s="5">
        <f t="shared" si="73"/>
        <v>-1.5932743136975666E-3</v>
      </c>
      <c r="I1165" s="5">
        <f t="shared" si="74"/>
        <v>1.0703310608733647E-2</v>
      </c>
      <c r="J1165" s="5">
        <f t="shared" si="75"/>
        <v>6.9614606419912545E-2</v>
      </c>
    </row>
    <row r="1166" spans="1:10" ht="15" customHeight="1" x14ac:dyDescent="0.2">
      <c r="A1166" s="3">
        <f>'2_CVaR_t3'!A1166</f>
        <v>43922</v>
      </c>
      <c r="B1166" s="5">
        <f>'2_CVaR_t3'!D1166-1</f>
        <v>-3.5162764071027364E-2</v>
      </c>
      <c r="C1166" s="5">
        <f>'Stocks Returns'!B1162</f>
        <v>7.7160493827155285E-4</v>
      </c>
      <c r="D1166" s="5">
        <f>'Stocks Returns'!C1162</f>
        <v>-4.9714498510426974E-2</v>
      </c>
      <c r="E1166" s="5">
        <f>'Stocks Returns'!D1162</f>
        <v>-7.3893805309734439E-2</v>
      </c>
      <c r="F1166" s="5">
        <f>'Stocks Returns'!E1162</f>
        <v>-3.8311688311688297E-2</v>
      </c>
      <c r="G1166" s="5">
        <f t="shared" si="72"/>
        <v>3.6683213845733594E-2</v>
      </c>
      <c r="H1166" s="5">
        <f t="shared" si="73"/>
        <v>2.4237425917898806E-3</v>
      </c>
      <c r="I1166" s="5">
        <f t="shared" si="74"/>
        <v>-1.6282236883203474E-2</v>
      </c>
      <c r="J1166" s="5">
        <f t="shared" si="75"/>
        <v>-1.0679346938957321E-3</v>
      </c>
    </row>
    <row r="1167" spans="1:10" ht="15" customHeight="1" x14ac:dyDescent="0.2">
      <c r="A1167" s="3">
        <f>'2_CVaR_t3'!A1167</f>
        <v>43923</v>
      </c>
      <c r="B1167" s="5">
        <f>'2_CVaR_t3'!D1167-1</f>
        <v>1.9248357057232823E-2</v>
      </c>
      <c r="C1167" s="5">
        <f>'Stocks Returns'!B1163</f>
        <v>-3.9835517861732117E-2</v>
      </c>
      <c r="D1167" s="5">
        <f>'Stocks Returns'!C1163</f>
        <v>2.7953758735549394E-2</v>
      </c>
      <c r="E1167" s="5">
        <f>'Stocks Returns'!D1163</f>
        <v>3.4878165312947962E-2</v>
      </c>
      <c r="F1167" s="5">
        <f>'Stocks Returns'!E1163</f>
        <v>0.14314652261985139</v>
      </c>
      <c r="G1167" s="5">
        <f t="shared" si="72"/>
        <v>-5.8795809601350286E-2</v>
      </c>
      <c r="H1167" s="5">
        <f t="shared" si="73"/>
        <v>-5.1556574521739035E-4</v>
      </c>
      <c r="I1167" s="5">
        <f t="shared" si="74"/>
        <v>3.4634715835452079E-3</v>
      </c>
      <c r="J1167" s="5">
        <f t="shared" si="75"/>
        <v>0.12281141968608107</v>
      </c>
    </row>
    <row r="1168" spans="1:10" ht="15" customHeight="1" x14ac:dyDescent="0.2">
      <c r="A1168" s="3">
        <f>'2_CVaR_t3'!A1168</f>
        <v>43924</v>
      </c>
      <c r="B1168" s="5">
        <f>'2_CVaR_t3'!D1168-1</f>
        <v>-2.1619889752910626E-2</v>
      </c>
      <c r="C1168" s="5">
        <f>'Stocks Returns'!B1164</f>
        <v>-1.7130620985010725E-2</v>
      </c>
      <c r="D1168" s="5">
        <f>'Stocks Returns'!C1164</f>
        <v>-3.5199186733591681E-2</v>
      </c>
      <c r="E1168" s="5">
        <f>'Stocks Returns'!D1164</f>
        <v>-1.4465989535241586E-2</v>
      </c>
      <c r="F1168" s="5">
        <f>'Stocks Returns'!E1164</f>
        <v>-2.8056704075605565E-2</v>
      </c>
      <c r="G1168" s="5">
        <f t="shared" si="72"/>
        <v>5.1234260371177259E-3</v>
      </c>
      <c r="H1168" s="5">
        <f t="shared" si="73"/>
        <v>-3.1240891054156797E-3</v>
      </c>
      <c r="I1168" s="5">
        <f t="shared" si="74"/>
        <v>2.0987030153661587E-2</v>
      </c>
      <c r="J1168" s="5">
        <f t="shared" si="75"/>
        <v>-5.1442709946670565E-3</v>
      </c>
    </row>
    <row r="1169" spans="1:10" ht="15" customHeight="1" x14ac:dyDescent="0.2">
      <c r="A1169" s="3">
        <f>'2_CVaR_t3'!A1169</f>
        <v>43927</v>
      </c>
      <c r="B1169" s="5">
        <f>'2_CVaR_t3'!D1169-1</f>
        <v>8.0579764874251669E-2</v>
      </c>
      <c r="C1169" s="5">
        <f>'Stocks Returns'!B1165</f>
        <v>7.0261437908496704E-2</v>
      </c>
      <c r="D1169" s="5">
        <f>'Stocks Returns'!C1165</f>
        <v>0.11583799802436623</v>
      </c>
      <c r="E1169" s="5">
        <f>'Stocks Returns'!D1165</f>
        <v>0.15521549031855075</v>
      </c>
      <c r="F1169" s="5">
        <f>'Stocks Returns'!E1165</f>
        <v>-3.3424491036159187E-3</v>
      </c>
      <c r="G1169" s="5">
        <f t="shared" si="72"/>
        <v>-1.0549645479910011E-2</v>
      </c>
      <c r="H1169" s="5">
        <f t="shared" si="73"/>
        <v>-3.4909774871776239E-3</v>
      </c>
      <c r="I1169" s="5">
        <f t="shared" si="74"/>
        <v>2.3451715785618693E-2</v>
      </c>
      <c r="J1169" s="5">
        <f t="shared" si="75"/>
        <v>-8.8579584187710503E-2</v>
      </c>
    </row>
    <row r="1170" spans="1:10" ht="15" customHeight="1" x14ac:dyDescent="0.2">
      <c r="A1170" s="3">
        <f>'2_CVaR_t3'!A1170</f>
        <v>43928</v>
      </c>
      <c r="B1170" s="5">
        <f>'2_CVaR_t3'!D1170-1</f>
        <v>-3.6210182156276582E-3</v>
      </c>
      <c r="C1170" s="5">
        <f>'Stocks Returns'!B1166</f>
        <v>5.1908396946565016E-2</v>
      </c>
      <c r="D1170" s="5">
        <f>'Stocks Returns'!C1166</f>
        <v>-5.0165250236071657E-3</v>
      </c>
      <c r="E1170" s="5">
        <f>'Stocks Returns'!D1166</f>
        <v>-8.6509867531765483E-3</v>
      </c>
      <c r="F1170" s="5">
        <f>'Stocks Returns'!E1166</f>
        <v>1.4329268292683217E-2</v>
      </c>
      <c r="G1170" s="5">
        <f t="shared" si="72"/>
        <v>5.6011149338589035E-2</v>
      </c>
      <c r="H1170" s="5">
        <f t="shared" si="73"/>
        <v>3.9407483689297713E-4</v>
      </c>
      <c r="I1170" s="5">
        <f t="shared" si="74"/>
        <v>-2.6473190122317351E-3</v>
      </c>
      <c r="J1170" s="5">
        <f t="shared" si="75"/>
        <v>1.8194962015094528E-2</v>
      </c>
    </row>
    <row r="1171" spans="1:10" ht="15" customHeight="1" x14ac:dyDescent="0.2">
      <c r="A1171" s="3">
        <f>'2_CVaR_t3'!A1171</f>
        <v>43929</v>
      </c>
      <c r="B1171" s="5">
        <f>'2_CVaR_t3'!D1171-1</f>
        <v>2.9140010794560522E-2</v>
      </c>
      <c r="C1171" s="5">
        <f>'Stocks Returns'!B1167</f>
        <v>4.4025157232704171E-2</v>
      </c>
      <c r="D1171" s="5">
        <f>'Stocks Returns'!C1167</f>
        <v>3.7665341953852405E-2</v>
      </c>
      <c r="E1171" s="5">
        <f>'Stocks Returns'!D1167</f>
        <v>8.4265066812107881E-2</v>
      </c>
      <c r="F1171" s="5">
        <f>'Stocks Returns'!E1167</f>
        <v>7.2437631499849608E-2</v>
      </c>
      <c r="G1171" s="5">
        <f t="shared" si="72"/>
        <v>1.5089444478868782E-2</v>
      </c>
      <c r="H1171" s="5">
        <f t="shared" si="73"/>
        <v>-5.4580111670572487E-3</v>
      </c>
      <c r="I1171" s="5">
        <f t="shared" si="74"/>
        <v>3.6665869979024726E-2</v>
      </c>
      <c r="J1171" s="5">
        <f t="shared" si="75"/>
        <v>4.1634997300609586E-2</v>
      </c>
    </row>
    <row r="1172" spans="1:10" ht="15" customHeight="1" x14ac:dyDescent="0.2">
      <c r="A1172" s="3">
        <f>'2_CVaR_t3'!A1172</f>
        <v>43930</v>
      </c>
      <c r="B1172" s="5">
        <f>'2_CVaR_t3'!D1172-1</f>
        <v>-5.2697065967387546E-3</v>
      </c>
      <c r="C1172" s="5">
        <f>'Stocks Returns'!B1168</f>
        <v>3.4291010194624771E-2</v>
      </c>
      <c r="D1172" s="5">
        <f>'Stocks Returns'!C1168</f>
        <v>-7.1453069623871324E-3</v>
      </c>
      <c r="E1172" s="5">
        <f>'Stocks Returns'!D1168</f>
        <v>-1.3455734406438546E-2</v>
      </c>
      <c r="F1172" s="5">
        <f>'Stocks Returns'!E1168</f>
        <v>-2.662556053811671E-2</v>
      </c>
      <c r="G1172" s="5">
        <f t="shared" si="72"/>
        <v>4.0056412853182934E-2</v>
      </c>
      <c r="H1172" s="5">
        <f t="shared" si="73"/>
        <v>7.077486691133162E-4</v>
      </c>
      <c r="I1172" s="5">
        <f t="shared" si="74"/>
        <v>-4.7545195283147275E-3</v>
      </c>
      <c r="J1172" s="5">
        <f t="shared" si="75"/>
        <v>-2.1015194222570401E-2</v>
      </c>
    </row>
    <row r="1173" spans="1:10" ht="15" customHeight="1" x14ac:dyDescent="0.2">
      <c r="A1173" s="3">
        <f>'2_CVaR_t3'!A1173</f>
        <v>43931</v>
      </c>
      <c r="B1173" s="5">
        <f>'2_CVaR_t3'!D1173-1</f>
        <v>3.3619452249000759E-5</v>
      </c>
      <c r="C1173" s="5">
        <f>'Stocks Returns'!B1169</f>
        <v>0</v>
      </c>
      <c r="D1173" s="5">
        <f>'Stocks Returns'!C1169</f>
        <v>0</v>
      </c>
      <c r="E1173" s="5">
        <f>'Stocks Returns'!D1169</f>
        <v>0</v>
      </c>
      <c r="F1173" s="5">
        <f>'Stocks Returns'!E1169</f>
        <v>0</v>
      </c>
      <c r="G1173" s="5">
        <f t="shared" si="72"/>
        <v>4.1716549628461653E-4</v>
      </c>
      <c r="H1173" s="5">
        <f t="shared" si="73"/>
        <v>-3.5772302638354477E-6</v>
      </c>
      <c r="I1173" s="5">
        <f t="shared" si="74"/>
        <v>2.403114536009206E-5</v>
      </c>
      <c r="J1173" s="5">
        <f t="shared" si="75"/>
        <v>-1.7115738437369847E-6</v>
      </c>
    </row>
    <row r="1174" spans="1:10" ht="15" customHeight="1" x14ac:dyDescent="0.2">
      <c r="A1174" s="3">
        <f>'2_CVaR_t3'!A1174</f>
        <v>43934</v>
      </c>
      <c r="B1174" s="5">
        <f>'2_CVaR_t3'!D1174-1</f>
        <v>-1.4432070207121006E-2</v>
      </c>
      <c r="C1174" s="5">
        <f>'Stocks Returns'!B1170</f>
        <v>-1.4784946236559238E-2</v>
      </c>
      <c r="D1174" s="5">
        <f>'Stocks Returns'!C1170</f>
        <v>-2.7059704070470314E-2</v>
      </c>
      <c r="E1174" s="5">
        <f>'Stocks Returns'!D1170</f>
        <v>1.4149139579349823E-2</v>
      </c>
      <c r="F1174" s="5">
        <f>'Stocks Returns'!E1170</f>
        <v>-1.2381226605240436E-2</v>
      </c>
      <c r="G1174" s="5">
        <f t="shared" si="72"/>
        <v>2.2041133004428205E-4</v>
      </c>
      <c r="H1174" s="5">
        <f t="shared" si="73"/>
        <v>-5.6330294746027264E-3</v>
      </c>
      <c r="I1174" s="5">
        <f t="shared" si="74"/>
        <v>3.7841609330224679E-2</v>
      </c>
      <c r="J1174" s="5">
        <f t="shared" si="75"/>
        <v>2.9249226505595142E-3</v>
      </c>
    </row>
    <row r="1175" spans="1:10" ht="15" customHeight="1" x14ac:dyDescent="0.2">
      <c r="A1175" s="3">
        <f>'2_CVaR_t3'!A1175</f>
        <v>43935</v>
      </c>
      <c r="B1175" s="5">
        <f>'2_CVaR_t3'!D1175-1</f>
        <v>2.1928306205054815E-2</v>
      </c>
      <c r="C1175" s="5">
        <f>'Stocks Returns'!B1171</f>
        <v>1.4097316962255579E-2</v>
      </c>
      <c r="D1175" s="5">
        <f>'Stocks Returns'!C1171</f>
        <v>3.3315580803597866E-2</v>
      </c>
      <c r="E1175" s="5">
        <f>'Stocks Returns'!D1171</f>
        <v>2.9914529914529808E-2</v>
      </c>
      <c r="F1175" s="5">
        <f>'Stocks Returns'!E1171</f>
        <v>-6.4139941690961599E-3</v>
      </c>
      <c r="G1175" s="5">
        <f t="shared" si="72"/>
        <v>-7.5656190223115927E-3</v>
      </c>
      <c r="H1175" s="5">
        <f t="shared" si="73"/>
        <v>8.7603530527658596E-4</v>
      </c>
      <c r="I1175" s="5">
        <f t="shared" si="74"/>
        <v>-5.8850368050134549E-3</v>
      </c>
      <c r="J1175" s="5">
        <f t="shared" si="75"/>
        <v>-2.9585068947375684E-2</v>
      </c>
    </row>
    <row r="1176" spans="1:10" ht="15" customHeight="1" x14ac:dyDescent="0.2">
      <c r="A1176" s="3">
        <f>'2_CVaR_t3'!A1176</f>
        <v>43936</v>
      </c>
      <c r="B1176" s="5">
        <f>'2_CVaR_t3'!D1176-1</f>
        <v>-3.2265044083834571E-2</v>
      </c>
      <c r="C1176" s="5">
        <f>'Stocks Returns'!B1172</f>
        <v>-4.2600896860986559E-2</v>
      </c>
      <c r="D1176" s="5">
        <f>'Stocks Returns'!C1172</f>
        <v>-4.959340281754665E-2</v>
      </c>
      <c r="E1176" s="5">
        <f>'Stocks Returns'!D1172</f>
        <v>-4.1127654381254652E-2</v>
      </c>
      <c r="F1176" s="5">
        <f>'Stocks Returns'!E1172</f>
        <v>-5.5164319248826144E-2</v>
      </c>
      <c r="G1176" s="5">
        <f t="shared" si="72"/>
        <v>-9.6115472259532542E-3</v>
      </c>
      <c r="H1176" s="5">
        <f t="shared" si="73"/>
        <v>-1.748000184108367E-3</v>
      </c>
      <c r="I1176" s="5">
        <f t="shared" si="74"/>
        <v>1.1742729267513519E-2</v>
      </c>
      <c r="J1176" s="5">
        <f t="shared" si="75"/>
        <v>-2.0986986612800726E-2</v>
      </c>
    </row>
    <row r="1177" spans="1:10" ht="15" customHeight="1" x14ac:dyDescent="0.2">
      <c r="A1177" s="3">
        <f>'2_CVaR_t3'!A1177</f>
        <v>43937</v>
      </c>
      <c r="B1177" s="5">
        <f>'2_CVaR_t3'!D1177-1</f>
        <v>-1.3441056088934422E-2</v>
      </c>
      <c r="C1177" s="5">
        <f>'Stocks Returns'!B1173</f>
        <v>5.6206088992973857E-3</v>
      </c>
      <c r="D1177" s="5">
        <f>'Stocks Returns'!C1173</f>
        <v>-2.1330441070137485E-2</v>
      </c>
      <c r="E1177" s="5">
        <f>'Stocks Returns'!D1173</f>
        <v>-1.2854779177803088E-2</v>
      </c>
      <c r="F1177" s="5">
        <f>'Stocks Returns'!E1173</f>
        <v>-3.5093167701863437E-2</v>
      </c>
      <c r="G1177" s="5">
        <f t="shared" si="72"/>
        <v>1.9626559963968997E-2</v>
      </c>
      <c r="H1177" s="5">
        <f t="shared" si="73"/>
        <v>-1.3719081678968958E-3</v>
      </c>
      <c r="I1177" s="5">
        <f t="shared" si="74"/>
        <v>9.2162153882848312E-3</v>
      </c>
      <c r="J1177" s="5">
        <f t="shared" si="75"/>
        <v>-2.0835727948246528E-2</v>
      </c>
    </row>
    <row r="1178" spans="1:10" ht="15" customHeight="1" x14ac:dyDescent="0.2">
      <c r="A1178" s="3">
        <f>'2_CVaR_t3'!A1178</f>
        <v>43938</v>
      </c>
      <c r="B1178" s="5">
        <f>'2_CVaR_t3'!D1178-1</f>
        <v>2.8539226792559713E-2</v>
      </c>
      <c r="C1178" s="5">
        <f>'Stocks Returns'!B1174</f>
        <v>3.1206334420121218E-2</v>
      </c>
      <c r="D1178" s="5">
        <f>'Stocks Returns'!C1174</f>
        <v>4.3836965890900137E-2</v>
      </c>
      <c r="E1178" s="5">
        <f>'Stocks Returns'!D1174</f>
        <v>3.5843218153687406E-2</v>
      </c>
      <c r="F1178" s="5">
        <f>'Stocks Returns'!E1174</f>
        <v>0.13485677502413895</v>
      </c>
      <c r="G1178" s="5">
        <f t="shared" si="72"/>
        <v>2.8764933958985023E-3</v>
      </c>
      <c r="H1178" s="5">
        <f t="shared" si="73"/>
        <v>1.603646550554054E-3</v>
      </c>
      <c r="I1178" s="5">
        <f t="shared" si="74"/>
        <v>-1.0772989302368641E-2</v>
      </c>
      <c r="J1178" s="5">
        <f t="shared" si="75"/>
        <v>0.10468990158763226</v>
      </c>
    </row>
    <row r="1179" spans="1:10" ht="15" customHeight="1" x14ac:dyDescent="0.2">
      <c r="A1179" s="3">
        <f>'2_CVaR_t3'!A1179</f>
        <v>43941</v>
      </c>
      <c r="B1179" s="5">
        <f>'2_CVaR_t3'!D1179-1</f>
        <v>-2.0981899257594083E-2</v>
      </c>
      <c r="C1179" s="5">
        <f>'Stocks Returns'!B1175</f>
        <v>-1.9873532068654054E-2</v>
      </c>
      <c r="D1179" s="5">
        <f>'Stocks Returns'!C1175</f>
        <v>-3.1379025598678778E-2</v>
      </c>
      <c r="E1179" s="5">
        <f>'Stocks Returns'!D1175</f>
        <v>-3.2735872541697852E-2</v>
      </c>
      <c r="F1179" s="5">
        <f>'Stocks Returns'!E1175</f>
        <v>-1.9568916619398635E-2</v>
      </c>
      <c r="G1179" s="5">
        <f t="shared" si="72"/>
        <v>1.7371216480824882E-3</v>
      </c>
      <c r="H1179" s="5">
        <f t="shared" si="73"/>
        <v>-2.4908145431582276E-4</v>
      </c>
      <c r="I1179" s="5">
        <f t="shared" si="74"/>
        <v>1.6732813361120674E-3</v>
      </c>
      <c r="J1179" s="5">
        <f t="shared" si="75"/>
        <v>2.6683830981875725E-3</v>
      </c>
    </row>
    <row r="1180" spans="1:10" ht="15" customHeight="1" x14ac:dyDescent="0.2">
      <c r="A1180" s="3">
        <f>'2_CVaR_t3'!A1180</f>
        <v>43942</v>
      </c>
      <c r="B1180" s="5">
        <f>'2_CVaR_t3'!D1180-1</f>
        <v>-1.6168212070110655E-2</v>
      </c>
      <c r="C1180" s="5">
        <f>'Stocks Returns'!B1176</f>
        <v>-4.2396313364055249E-2</v>
      </c>
      <c r="D1180" s="5">
        <f>'Stocks Returns'!C1176</f>
        <v>-2.2469857508220614E-2</v>
      </c>
      <c r="E1180" s="5">
        <f>'Stocks Returns'!D1176</f>
        <v>-3.6803500193025362E-2</v>
      </c>
      <c r="F1180" s="5">
        <f>'Stocks Returns'!E1176</f>
        <v>-3.991900491755862E-2</v>
      </c>
      <c r="G1180" s="5">
        <f t="shared" si="72"/>
        <v>-2.5640111450932177E-2</v>
      </c>
      <c r="H1180" s="5">
        <f t="shared" si="73"/>
        <v>1.5288311572048234E-3</v>
      </c>
      <c r="I1180" s="5">
        <f t="shared" si="74"/>
        <v>-1.0270393869526554E-2</v>
      </c>
      <c r="J1180" s="5">
        <f t="shared" si="75"/>
        <v>-2.2775638173690334E-2</v>
      </c>
    </row>
    <row r="1181" spans="1:10" ht="15" customHeight="1" x14ac:dyDescent="0.2">
      <c r="A1181" s="3">
        <f>'2_CVaR_t3'!A1181</f>
        <v>43943</v>
      </c>
      <c r="B1181" s="5">
        <f>'2_CVaR_t3'!D1181-1</f>
        <v>2.6736583129186364E-2</v>
      </c>
      <c r="C1181" s="5">
        <f>'Stocks Returns'!B1177</f>
        <v>-1.9730510105871013E-2</v>
      </c>
      <c r="D1181" s="5">
        <f>'Stocks Returns'!C1177</f>
        <v>3.7749953279760717E-2</v>
      </c>
      <c r="E1181" s="5">
        <f>'Stocks Returns'!D1177</f>
        <v>5.5845023380093561E-2</v>
      </c>
      <c r="F1181" s="5">
        <f>'Stocks Returns'!E1177</f>
        <v>5.393190720096408E-2</v>
      </c>
      <c r="G1181" s="5">
        <f t="shared" si="72"/>
        <v>-4.6242441813990023E-2</v>
      </c>
      <c r="H1181" s="5">
        <f t="shared" si="73"/>
        <v>-1.8128326419558569E-3</v>
      </c>
      <c r="I1181" s="5">
        <f t="shared" si="74"/>
        <v>1.2178261258400547E-2</v>
      </c>
      <c r="J1181" s="5">
        <f t="shared" si="75"/>
        <v>2.5672624689891364E-2</v>
      </c>
    </row>
    <row r="1182" spans="1:10" ht="15" customHeight="1" x14ac:dyDescent="0.2">
      <c r="A1182" s="3">
        <f>'2_CVaR_t3'!A1182</f>
        <v>43944</v>
      </c>
      <c r="B1182" s="5">
        <f>'2_CVaR_t3'!D1182-1</f>
        <v>-9.4828647825417889E-4</v>
      </c>
      <c r="C1182" s="5">
        <f>'Stocks Returns'!B1178</f>
        <v>9.8183603338242165E-4</v>
      </c>
      <c r="D1182" s="5">
        <f>'Stocks Returns'!C1178</f>
        <v>-1.2605798667387758E-3</v>
      </c>
      <c r="E1182" s="5">
        <f>'Stocks Returns'!D1178</f>
        <v>-2.9102872326964846E-3</v>
      </c>
      <c r="F1182" s="5">
        <f>'Stocks Returns'!E1178</f>
        <v>3.4305317324185403E-2</v>
      </c>
      <c r="G1182" s="5">
        <f t="shared" si="72"/>
        <v>2.3892227114056643E-3</v>
      </c>
      <c r="H1182" s="5">
        <f t="shared" si="73"/>
        <v>1.9049123679632223E-4</v>
      </c>
      <c r="I1182" s="5">
        <f t="shared" si="74"/>
        <v>-1.279683515979467E-3</v>
      </c>
      <c r="J1182" s="5">
        <f t="shared" si="75"/>
        <v>3.5342676799554197E-2</v>
      </c>
    </row>
    <row r="1183" spans="1:10" ht="15" customHeight="1" x14ac:dyDescent="0.2">
      <c r="A1183" s="3">
        <f>'2_CVaR_t3'!A1183</f>
        <v>43945</v>
      </c>
      <c r="B1183" s="5">
        <f>'2_CVaR_t3'!D1183-1</f>
        <v>6.824068180959264E-3</v>
      </c>
      <c r="C1183" s="5">
        <f>'Stocks Returns'!B1179</f>
        <v>3.0897498773908794E-2</v>
      </c>
      <c r="D1183" s="5">
        <f>'Stocks Returns'!C1179</f>
        <v>5.6497175141243527E-3</v>
      </c>
      <c r="E1183" s="5">
        <f>'Stocks Returns'!D1179</f>
        <v>4.0736040609137047E-2</v>
      </c>
      <c r="F1183" s="5">
        <f>'Stocks Returns'!E1179</f>
        <v>-2.4875621890546595E-3</v>
      </c>
      <c r="G1183" s="5">
        <f t="shared" si="72"/>
        <v>2.4466710758767649E-2</v>
      </c>
      <c r="H1183" s="5">
        <f t="shared" si="73"/>
        <v>-4.4135962164614795E-3</v>
      </c>
      <c r="I1183" s="5">
        <f t="shared" si="74"/>
        <v>2.9649691079679446E-2</v>
      </c>
      <c r="J1183" s="5">
        <f t="shared" si="75"/>
        <v>-9.6750524265929276E-3</v>
      </c>
    </row>
    <row r="1184" spans="1:10" ht="15" customHeight="1" x14ac:dyDescent="0.2">
      <c r="A1184" s="3">
        <f>'2_CVaR_t3'!A1184</f>
        <v>43948</v>
      </c>
      <c r="B1184" s="5">
        <f>'2_CVaR_t3'!D1184-1</f>
        <v>1.8257726590257484E-2</v>
      </c>
      <c r="C1184" s="5">
        <f>'Stocks Returns'!B1180</f>
        <v>8.2064700285442438E-2</v>
      </c>
      <c r="D1184" s="5">
        <f>'Stocks Returns'!C1180</f>
        <v>2.6535978962467066E-2</v>
      </c>
      <c r="E1184" s="5">
        <f>'Stocks Returns'!D1180</f>
        <v>3.2922814290939906E-2</v>
      </c>
      <c r="F1184" s="5">
        <f>'Stocks Returns'!E1180</f>
        <v>2.9371016902188796E-2</v>
      </c>
      <c r="G1184" s="5">
        <f t="shared" si="72"/>
        <v>6.4103428147602129E-2</v>
      </c>
      <c r="H1184" s="5">
        <f t="shared" si="73"/>
        <v>-4.6577218624164335E-4</v>
      </c>
      <c r="I1184" s="5">
        <f t="shared" si="74"/>
        <v>3.1289680247737865E-3</v>
      </c>
      <c r="J1184" s="5">
        <f t="shared" si="75"/>
        <v>1.0084217483781174E-2</v>
      </c>
    </row>
    <row r="1185" spans="1:10" ht="15" customHeight="1" x14ac:dyDescent="0.2">
      <c r="A1185" s="3">
        <f>'2_CVaR_t3'!A1185</f>
        <v>43949</v>
      </c>
      <c r="B1185" s="5">
        <f>'2_CVaR_t3'!D1185-1</f>
        <v>1.001685305947575E-3</v>
      </c>
      <c r="C1185" s="5">
        <f>'Stocks Returns'!B1181</f>
        <v>2.9676852055396719E-2</v>
      </c>
      <c r="D1185" s="5">
        <f>'Stocks Returns'!C1181</f>
        <v>-2.969259431765181E-3</v>
      </c>
      <c r="E1185" s="5">
        <f>'Stocks Returns'!D1181</f>
        <v>3.1165151694014792E-2</v>
      </c>
      <c r="F1185" s="5">
        <f>'Stocks Returns'!E1181</f>
        <v>3.580080753701198E-2</v>
      </c>
      <c r="G1185" s="5">
        <f t="shared" si="72"/>
        <v>2.9117753651167994E-2</v>
      </c>
      <c r="H1185" s="5">
        <f t="shared" si="73"/>
        <v>-4.4069815605822221E-3</v>
      </c>
      <c r="I1185" s="5">
        <f t="shared" si="74"/>
        <v>2.9605255092831632E-2</v>
      </c>
      <c r="J1185" s="5">
        <f t="shared" si="75"/>
        <v>3.4774670739670575E-2</v>
      </c>
    </row>
    <row r="1186" spans="1:10" ht="15" customHeight="1" x14ac:dyDescent="0.2">
      <c r="A1186" s="3">
        <f>'2_CVaR_t3'!A1186</f>
        <v>43950</v>
      </c>
      <c r="B1186" s="5">
        <f>'2_CVaR_t3'!D1186-1</f>
        <v>4.0573563757978492E-2</v>
      </c>
      <c r="C1186" s="5">
        <f>'Stocks Returns'!B1182</f>
        <v>5.5935098206660872E-2</v>
      </c>
      <c r="D1186" s="5">
        <f>'Stocks Returns'!C1182</f>
        <v>6.1547445255474509E-2</v>
      </c>
      <c r="E1186" s="5">
        <f>'Stocks Returns'!D1182</f>
        <v>5.6325128792215295E-2</v>
      </c>
      <c r="F1186" s="5">
        <f>'Stocks Returns'!E1182</f>
        <v>9.6933471933472015E-2</v>
      </c>
      <c r="G1186" s="5">
        <f t="shared" si="72"/>
        <v>1.5469007668972946E-2</v>
      </c>
      <c r="H1186" s="5">
        <f t="shared" si="73"/>
        <v>1.4858109296486052E-3</v>
      </c>
      <c r="I1186" s="5">
        <f t="shared" si="74"/>
        <v>-9.9813922493802304E-3</v>
      </c>
      <c r="J1186" s="5">
        <f t="shared" si="75"/>
        <v>5.4031640138146909E-2</v>
      </c>
    </row>
    <row r="1187" spans="1:10" ht="15" customHeight="1" x14ac:dyDescent="0.2">
      <c r="A1187" s="3">
        <f>'2_CVaR_t3'!A1187</f>
        <v>43951</v>
      </c>
      <c r="B1187" s="5">
        <f>'2_CVaR_t3'!D1187-1</f>
        <v>-1.4002191999630709E-2</v>
      </c>
      <c r="C1187" s="5">
        <f>'Stocks Returns'!B1183</f>
        <v>-9.3408815204205409E-2</v>
      </c>
      <c r="D1187" s="5">
        <f>'Stocks Returns'!C1183</f>
        <v>-1.688761758072499E-2</v>
      </c>
      <c r="E1187" s="5">
        <f>'Stocks Returns'!D1183</f>
        <v>-4.9203424731765422E-2</v>
      </c>
      <c r="F1187" s="5">
        <f>'Stocks Returns'!E1183</f>
        <v>-2.6060175313906697E-3</v>
      </c>
      <c r="G1187" s="5">
        <f t="shared" si="72"/>
        <v>-7.8836976260314134E-2</v>
      </c>
      <c r="H1187" s="5">
        <f t="shared" si="73"/>
        <v>3.9022122840574255E-3</v>
      </c>
      <c r="I1187" s="5">
        <f t="shared" si="74"/>
        <v>-2.6214312110859294E-2</v>
      </c>
      <c r="J1187" s="5">
        <f t="shared" si="75"/>
        <v>1.2245226640108948E-2</v>
      </c>
    </row>
    <row r="1188" spans="1:10" ht="15" customHeight="1" x14ac:dyDescent="0.2">
      <c r="A1188" s="3">
        <f>'2_CVaR_t3'!A1188</f>
        <v>43952</v>
      </c>
      <c r="B1188" s="5">
        <f>'2_CVaR_t3'!D1188-1</f>
        <v>-1.6292242147995739E-2</v>
      </c>
      <c r="C1188" s="5">
        <f>'Stocks Returns'!B1184</f>
        <v>-3.3452274754683264E-2</v>
      </c>
      <c r="D1188" s="5">
        <f>'Stocks Returns'!C1184</f>
        <v>-1.7625335720680479E-2</v>
      </c>
      <c r="E1188" s="5">
        <f>'Stocks Returns'!D1184</f>
        <v>-7.0785364185569466E-2</v>
      </c>
      <c r="F1188" s="5">
        <f>'Stocks Returns'!E1184</f>
        <v>-7.0308788598574812E-2</v>
      </c>
      <c r="G1188" s="5">
        <f t="shared" si="72"/>
        <v>-1.6570992417377844E-2</v>
      </c>
      <c r="H1188" s="5">
        <f t="shared" si="73"/>
        <v>6.5570977827499911E-3</v>
      </c>
      <c r="I1188" s="5">
        <f t="shared" si="74"/>
        <v>-4.4049322616480147E-2</v>
      </c>
      <c r="J1188" s="5">
        <f t="shared" si="75"/>
        <v>-5.303417092815807E-2</v>
      </c>
    </row>
    <row r="1189" spans="1:10" ht="15" customHeight="1" x14ac:dyDescent="0.2">
      <c r="A1189" s="3">
        <f>'2_CVaR_t3'!A1189</f>
        <v>43955</v>
      </c>
      <c r="B1189" s="5">
        <f>'2_CVaR_t3'!D1189-1</f>
        <v>2.4779740705072051E-3</v>
      </c>
      <c r="C1189" s="5">
        <f>'Stocks Returns'!B1185</f>
        <v>8.9986155976002902E-3</v>
      </c>
      <c r="D1189" s="5">
        <f>'Stocks Returns'!C1185</f>
        <v>3.3035256592812701E-3</v>
      </c>
      <c r="E1189" s="5">
        <f>'Stocks Returns'!D1185</f>
        <v>6.1334641805692591E-3</v>
      </c>
      <c r="F1189" s="5">
        <f>'Stocks Returns'!E1185</f>
        <v>3.1170158405723125E-2</v>
      </c>
      <c r="G1189" s="5">
        <f t="shared" si="72"/>
        <v>6.9507265061816408E-3</v>
      </c>
      <c r="H1189" s="5">
        <f t="shared" si="73"/>
        <v>-3.2125016262454873E-4</v>
      </c>
      <c r="I1189" s="5">
        <f t="shared" si="74"/>
        <v>2.1580968475528707E-3</v>
      </c>
      <c r="J1189" s="5">
        <f t="shared" si="75"/>
        <v>2.8581785483842215E-2</v>
      </c>
    </row>
    <row r="1190" spans="1:10" ht="15" customHeight="1" x14ac:dyDescent="0.2">
      <c r="A1190" s="3">
        <f>'2_CVaR_t3'!A1190</f>
        <v>43956</v>
      </c>
      <c r="B1190" s="5">
        <f>'2_CVaR_t3'!D1190-1</f>
        <v>9.0955200948117376E-3</v>
      </c>
      <c r="C1190" s="5">
        <f>'Stocks Returns'!B1186</f>
        <v>-2.8355819803338567E-2</v>
      </c>
      <c r="D1190" s="5">
        <f>'Stocks Returns'!C1186</f>
        <v>1.3000283848992211E-2</v>
      </c>
      <c r="E1190" s="5">
        <f>'Stocks Returns'!D1186</f>
        <v>1.7678614971958106E-2</v>
      </c>
      <c r="F1190" s="5">
        <f>'Stocks Returns'!E1186</f>
        <v>1.3875123885034757E-2</v>
      </c>
      <c r="G1190" s="5">
        <f t="shared" si="72"/>
        <v>-3.7077295478594799E-2</v>
      </c>
      <c r="H1190" s="5">
        <f t="shared" si="73"/>
        <v>-4.2808109387897086E-4</v>
      </c>
      <c r="I1190" s="5">
        <f t="shared" si="74"/>
        <v>2.8757665105900807E-3</v>
      </c>
      <c r="J1190" s="5">
        <f t="shared" si="75"/>
        <v>4.2839411449438116E-3</v>
      </c>
    </row>
    <row r="1191" spans="1:10" ht="15" customHeight="1" x14ac:dyDescent="0.2">
      <c r="A1191" s="3">
        <f>'2_CVaR_t3'!A1191</f>
        <v>43957</v>
      </c>
      <c r="B1191" s="5">
        <f>'2_CVaR_t3'!D1191-1</f>
        <v>1.4380039684889212E-3</v>
      </c>
      <c r="C1191" s="5">
        <f>'Stocks Returns'!B1187</f>
        <v>-1.8592610025888412E-2</v>
      </c>
      <c r="D1191" s="5">
        <f>'Stocks Returns'!C1187</f>
        <v>1.9054023761488903E-3</v>
      </c>
      <c r="E1191" s="5">
        <f>'Stocks Returns'!D1187</f>
        <v>3.4743021444831879E-3</v>
      </c>
      <c r="F1191" s="5">
        <f>'Stocks Returns'!E1187</f>
        <v>-1.050830889540566E-2</v>
      </c>
      <c r="G1191" s="5">
        <f t="shared" si="72"/>
        <v>-1.9591722048748508E-2</v>
      </c>
      <c r="H1191" s="5">
        <f t="shared" si="73"/>
        <v>-1.7870572076786415E-4</v>
      </c>
      <c r="I1191" s="5">
        <f t="shared" si="74"/>
        <v>1.2005106845014392E-3</v>
      </c>
      <c r="J1191" s="5">
        <f t="shared" si="75"/>
        <v>-1.199616618591642E-2</v>
      </c>
    </row>
    <row r="1192" spans="1:10" ht="15" customHeight="1" x14ac:dyDescent="0.2">
      <c r="A1192" s="3">
        <f>'2_CVaR_t3'!A1192</f>
        <v>43958</v>
      </c>
      <c r="B1192" s="5">
        <f>'2_CVaR_t3'!D1192-1</f>
        <v>1.4601971089698074E-2</v>
      </c>
      <c r="C1192" s="5">
        <f>'Stocks Returns'!B1188</f>
        <v>-1.534772182254196E-2</v>
      </c>
      <c r="D1192" s="5">
        <f>'Stocks Returns'!C1188</f>
        <v>2.203825931312231E-2</v>
      </c>
      <c r="E1192" s="5">
        <f>'Stocks Returns'!D1188</f>
        <v>2.0773638968481389E-2</v>
      </c>
      <c r="F1192" s="5">
        <f>'Stocks Returns'!E1188</f>
        <v>4.7666090392689542E-2</v>
      </c>
      <c r="G1192" s="5">
        <f t="shared" si="72"/>
        <v>-2.9622279765615829E-2</v>
      </c>
      <c r="H1192" s="5">
        <f t="shared" si="73"/>
        <v>4.5234127272357483E-4</v>
      </c>
      <c r="I1192" s="5">
        <f t="shared" si="74"/>
        <v>-3.0387417292099539E-3</v>
      </c>
      <c r="J1192" s="5">
        <f t="shared" si="75"/>
        <v>3.2247879181793976E-2</v>
      </c>
    </row>
    <row r="1193" spans="1:10" ht="15" customHeight="1" x14ac:dyDescent="0.2">
      <c r="A1193" s="3">
        <f>'2_CVaR_t3'!A1193</f>
        <v>43959</v>
      </c>
      <c r="B1193" s="5">
        <f>'2_CVaR_t3'!D1193-1</f>
        <v>1.1791793204105616E-2</v>
      </c>
      <c r="C1193" s="5">
        <f>'Stocks Returns'!B1189</f>
        <v>2.7033609352167476E-2</v>
      </c>
      <c r="D1193" s="5">
        <f>'Stocks Returns'!C1189</f>
        <v>1.2970665499124401E-2</v>
      </c>
      <c r="E1193" s="5">
        <f>'Stocks Returns'!D1189</f>
        <v>4.912280701754379E-2</v>
      </c>
      <c r="F1193" s="5">
        <f>'Stocks Returns'!E1189</f>
        <v>1.5558698727015541E-2</v>
      </c>
      <c r="G1193" s="5">
        <f t="shared" si="72"/>
        <v>1.5593027231340774E-2</v>
      </c>
      <c r="H1193" s="5">
        <f t="shared" si="73"/>
        <v>-4.4521036570824811E-3</v>
      </c>
      <c r="I1193" s="5">
        <f t="shared" si="74"/>
        <v>2.9908376664559141E-2</v>
      </c>
      <c r="J1193" s="5">
        <f t="shared" si="75"/>
        <v>3.1142698239221677E-3</v>
      </c>
    </row>
    <row r="1194" spans="1:10" ht="15" customHeight="1" x14ac:dyDescent="0.2">
      <c r="A1194" s="3">
        <f>'2_CVaR_t3'!A1194</f>
        <v>43962</v>
      </c>
      <c r="B1194" s="5">
        <f>'2_CVaR_t3'!D1194-1</f>
        <v>-6.1052147029836412E-3</v>
      </c>
      <c r="C1194" s="5">
        <f>'Stocks Returns'!B1190</f>
        <v>-3.6044581456011415E-2</v>
      </c>
      <c r="D1194" s="5">
        <f>'Stocks Returns'!C1190</f>
        <v>-8.266248851909852E-3</v>
      </c>
      <c r="E1194" s="5">
        <f>'Stocks Returns'!D1190</f>
        <v>-1.5607580824972156E-2</v>
      </c>
      <c r="F1194" s="5">
        <f>'Stocks Returns'!E1190</f>
        <v>-1.8802228412256206E-2</v>
      </c>
      <c r="G1194" s="5">
        <f t="shared" si="72"/>
        <v>-2.9436595207094404E-2</v>
      </c>
      <c r="H1194" s="5">
        <f t="shared" si="73"/>
        <v>8.2457349111438559E-4</v>
      </c>
      <c r="I1194" s="5">
        <f t="shared" si="74"/>
        <v>-5.5393262285409663E-3</v>
      </c>
      <c r="J1194" s="5">
        <f t="shared" si="75"/>
        <v>-1.2307711937705801E-2</v>
      </c>
    </row>
    <row r="1195" spans="1:10" ht="15" customHeight="1" x14ac:dyDescent="0.2">
      <c r="A1195" s="3">
        <f>'2_CVaR_t3'!A1195</f>
        <v>43963</v>
      </c>
      <c r="B1195" s="5">
        <f>'2_CVaR_t3'!D1195-1</f>
        <v>-1.5140645759550542E-2</v>
      </c>
      <c r="C1195" s="5">
        <f>'Stocks Returns'!B1191</f>
        <v>-2.6814268142681286E-2</v>
      </c>
      <c r="D1195" s="5">
        <f>'Stocks Returns'!C1191</f>
        <v>-2.2281542819786448E-2</v>
      </c>
      <c r="E1195" s="5">
        <f>'Stocks Returns'!D1191</f>
        <v>-2.6160815402038518E-2</v>
      </c>
      <c r="F1195" s="5">
        <f>'Stocks Returns'!E1191</f>
        <v>-1.6323633782824865E-2</v>
      </c>
      <c r="G1195" s="5">
        <f t="shared" si="72"/>
        <v>-1.1094334465392382E-2</v>
      </c>
      <c r="H1195" s="5">
        <f t="shared" si="73"/>
        <v>1.9485376542087776E-4</v>
      </c>
      <c r="I1195" s="5">
        <f t="shared" si="74"/>
        <v>-1.308990144792483E-3</v>
      </c>
      <c r="J1195" s="5">
        <f t="shared" si="75"/>
        <v>-2.6765674837812489E-4</v>
      </c>
    </row>
    <row r="1196" spans="1:10" ht="15" customHeight="1" x14ac:dyDescent="0.2">
      <c r="A1196" s="3">
        <f>'2_CVaR_t3'!A1196</f>
        <v>43964</v>
      </c>
      <c r="B1196" s="5">
        <f>'2_CVaR_t3'!D1196-1</f>
        <v>-9.7012292397723465E-3</v>
      </c>
      <c r="C1196" s="5">
        <f>'Stocks Returns'!B1192</f>
        <v>-3.2861476238625009E-2</v>
      </c>
      <c r="D1196" s="5">
        <f>'Stocks Returns'!C1192</f>
        <v>-1.3261269292918043E-2</v>
      </c>
      <c r="E1196" s="5">
        <f>'Stocks Returns'!D1192</f>
        <v>-2.3723688801023268E-2</v>
      </c>
      <c r="F1196" s="5">
        <f>'Stocks Returns'!E1192</f>
        <v>-4.0644540644540594E-2</v>
      </c>
      <c r="G1196" s="5">
        <f t="shared" si="72"/>
        <v>-2.2627022673899624E-2</v>
      </c>
      <c r="H1196" s="5">
        <f t="shared" si="73"/>
        <v>1.1568826768616099E-3</v>
      </c>
      <c r="I1196" s="5">
        <f t="shared" si="74"/>
        <v>-7.7717154678644713E-3</v>
      </c>
      <c r="J1196" s="5">
        <f t="shared" si="75"/>
        <v>-3.0344654957269606E-2</v>
      </c>
    </row>
    <row r="1197" spans="1:10" ht="15" customHeight="1" x14ac:dyDescent="0.2">
      <c r="A1197" s="3">
        <f>'2_CVaR_t3'!A1197</f>
        <v>43965</v>
      </c>
      <c r="B1197" s="5">
        <f>'2_CVaR_t3'!D1197-1</f>
        <v>1.4407349529074853E-2</v>
      </c>
      <c r="C1197" s="5">
        <f>'Stocks Returns'!B1193</f>
        <v>7.3706220595922689E-2</v>
      </c>
      <c r="D1197" s="5">
        <f>'Stocks Returns'!C1193</f>
        <v>2.1514484160596314E-2</v>
      </c>
      <c r="E1197" s="5">
        <f>'Stocks Returns'!D1193</f>
        <v>2.2036926742108331E-2</v>
      </c>
      <c r="F1197" s="5">
        <f>'Stocks Returns'!E1193</f>
        <v>1.0027575833542191E-3</v>
      </c>
      <c r="G1197" s="5">
        <f t="shared" si="72"/>
        <v>5.962793236236507E-2</v>
      </c>
      <c r="H1197" s="5">
        <f t="shared" si="73"/>
        <v>2.1688898299649859E-4</v>
      </c>
      <c r="I1197" s="5">
        <f t="shared" si="74"/>
        <v>-1.4570185012501152E-3</v>
      </c>
      <c r="J1197" s="5">
        <f t="shared" si="75"/>
        <v>-1.4209501485982821E-2</v>
      </c>
    </row>
    <row r="1198" spans="1:10" ht="15" customHeight="1" x14ac:dyDescent="0.2">
      <c r="A1198" s="3">
        <f>'2_CVaR_t3'!A1198</f>
        <v>43966</v>
      </c>
      <c r="B1198" s="5">
        <f>'2_CVaR_t3'!D1198-1</f>
        <v>6.0704936571218671E-3</v>
      </c>
      <c r="C1198" s="5">
        <f>'Stocks Returns'!B1194</f>
        <v>-3.4079844206427179E-3</v>
      </c>
      <c r="D1198" s="5">
        <f>'Stocks Returns'!C1194</f>
        <v>1.4317302377003793E-2</v>
      </c>
      <c r="E1198" s="5">
        <f>'Stocks Returns'!D1194</f>
        <v>-2.6223776223776252E-2</v>
      </c>
      <c r="F1198" s="5">
        <f>'Stocks Returns'!E1194</f>
        <v>2.3541197094915978E-2</v>
      </c>
      <c r="G1198" s="5">
        <f t="shared" si="72"/>
        <v>-9.0788162807782652E-3</v>
      </c>
      <c r="H1198" s="5">
        <f t="shared" si="73"/>
        <v>5.3703745357787172E-3</v>
      </c>
      <c r="I1198" s="5">
        <f t="shared" si="74"/>
        <v>-3.6077143934038498E-2</v>
      </c>
      <c r="J1198" s="5">
        <f t="shared" si="75"/>
        <v>1.7151153381345947E-2</v>
      </c>
    </row>
    <row r="1199" spans="1:10" ht="15" customHeight="1" x14ac:dyDescent="0.2">
      <c r="A1199" s="3">
        <f>'2_CVaR_t3'!A1199</f>
        <v>43969</v>
      </c>
      <c r="B1199" s="5">
        <f>'2_CVaR_t3'!D1199-1</f>
        <v>3.0610403897828542E-2</v>
      </c>
      <c r="C1199" s="5">
        <f>'Stocks Returns'!B1195</f>
        <v>3.9570102589155054E-2</v>
      </c>
      <c r="D1199" s="5">
        <f>'Stocks Returns'!C1195</f>
        <v>4.2999618507820525E-2</v>
      </c>
      <c r="E1199" s="5">
        <f>'Stocks Returns'!D1195</f>
        <v>6.5469778575703241E-2</v>
      </c>
      <c r="F1199" s="5">
        <f>'Stocks Returns'!E1195</f>
        <v>6.6797161732322197E-2</v>
      </c>
      <c r="G1199" s="5">
        <f t="shared" si="72"/>
        <v>9.1515447367140935E-3</v>
      </c>
      <c r="H1199" s="5">
        <f t="shared" si="73"/>
        <v>-2.3020541559827939E-3</v>
      </c>
      <c r="I1199" s="5">
        <f t="shared" si="74"/>
        <v>1.5464757360225095E-2</v>
      </c>
      <c r="J1199" s="5">
        <f t="shared" si="75"/>
        <v>3.443853030656107E-2</v>
      </c>
    </row>
    <row r="1200" spans="1:10" ht="15" customHeight="1" x14ac:dyDescent="0.2">
      <c r="A1200" s="3">
        <f>'2_CVaR_t3'!A1200</f>
        <v>43970</v>
      </c>
      <c r="B1200" s="5">
        <f>'2_CVaR_t3'!D1200-1</f>
        <v>-6.9381816070140934E-3</v>
      </c>
      <c r="C1200" s="5">
        <f>'Stocks Returns'!B1196</f>
        <v>-1.0808270676691767E-2</v>
      </c>
      <c r="D1200" s="5">
        <f>'Stocks Returns'!C1196</f>
        <v>-1.0554916919218171E-2</v>
      </c>
      <c r="E1200" s="5">
        <f>'Stocks Returns'!D1196</f>
        <v>-9.885419006964713E-3</v>
      </c>
      <c r="F1200" s="5">
        <f>'Stocks Returns'!E1196</f>
        <v>-2.133027522935782E-2</v>
      </c>
      <c r="G1200" s="5">
        <f t="shared" si="72"/>
        <v>-3.3602635597517697E-3</v>
      </c>
      <c r="H1200" s="5">
        <f t="shared" si="73"/>
        <v>-2.300925385072608E-4</v>
      </c>
      <c r="I1200" s="5">
        <f t="shared" si="74"/>
        <v>1.5457174494198488E-3</v>
      </c>
      <c r="J1200" s="5">
        <f t="shared" si="75"/>
        <v>-1.3954297743072101E-2</v>
      </c>
    </row>
    <row r="1201" spans="1:10" ht="15" customHeight="1" x14ac:dyDescent="0.2">
      <c r="A1201" s="3">
        <f>'2_CVaR_t3'!A1201</f>
        <v>43971</v>
      </c>
      <c r="B1201" s="5">
        <f>'2_CVaR_t3'!D1201-1</f>
        <v>1.6903719038673382E-2</v>
      </c>
      <c r="C1201" s="5">
        <f>'Stocks Returns'!B1197</f>
        <v>5.7007125890737864E-3</v>
      </c>
      <c r="D1201" s="5">
        <f>'Stocks Returns'!C1197</f>
        <v>2.3764258555132978E-2</v>
      </c>
      <c r="E1201" s="5">
        <f>'Stocks Returns'!D1197</f>
        <v>3.5852053551168606E-2</v>
      </c>
      <c r="F1201" s="5">
        <f>'Stocks Returns'!E1197</f>
        <v>3.4684790250761655E-2</v>
      </c>
      <c r="G1201" s="5">
        <f t="shared" si="72"/>
        <v>-1.0895085610620983E-2</v>
      </c>
      <c r="H1201" s="5">
        <f t="shared" si="73"/>
        <v>-1.2315928758159476E-3</v>
      </c>
      <c r="I1201" s="5">
        <f t="shared" si="74"/>
        <v>8.273604224982696E-3</v>
      </c>
      <c r="J1201" s="5">
        <f t="shared" si="75"/>
        <v>1.6830826711596775E-2</v>
      </c>
    </row>
    <row r="1202" spans="1:10" ht="15" customHeight="1" x14ac:dyDescent="0.2">
      <c r="A1202" s="3">
        <f>'2_CVaR_t3'!A1202</f>
        <v>43972</v>
      </c>
      <c r="B1202" s="5">
        <f>'2_CVaR_t3'!D1202-1</f>
        <v>-1.3123831729333846E-2</v>
      </c>
      <c r="C1202" s="5">
        <f>'Stocks Returns'!B1198</f>
        <v>-2.361832782239015E-2</v>
      </c>
      <c r="D1202" s="5">
        <f>'Stocks Returns'!C1198</f>
        <v>-1.6713091922005652E-2</v>
      </c>
      <c r="E1202" s="5">
        <f>'Stocks Returns'!D1198</f>
        <v>-4.0197152245345036E-2</v>
      </c>
      <c r="F1202" s="5">
        <f>'Stocks Returns'!E1198</f>
        <v>-9.7395243488108685E-3</v>
      </c>
      <c r="G1202" s="5">
        <f t="shared" si="72"/>
        <v>-9.9322875256257978E-3</v>
      </c>
      <c r="H1202" s="5">
        <f t="shared" si="73"/>
        <v>2.7754877272823421E-3</v>
      </c>
      <c r="I1202" s="5">
        <f t="shared" si="74"/>
        <v>-1.8645193097282735E-2</v>
      </c>
      <c r="J1202" s="5">
        <f t="shared" si="75"/>
        <v>4.1822227096850011E-3</v>
      </c>
    </row>
    <row r="1203" spans="1:10" ht="15" customHeight="1" x14ac:dyDescent="0.2">
      <c r="A1203" s="3">
        <f>'2_CVaR_t3'!A1203</f>
        <v>43973</v>
      </c>
      <c r="B1203" s="5">
        <f>'2_CVaR_t3'!D1203-1</f>
        <v>9.4075363618117969E-4</v>
      </c>
      <c r="C1203" s="5">
        <f>'Stocks Returns'!B1199</f>
        <v>-1.8142235123367212E-2</v>
      </c>
      <c r="D1203" s="5">
        <f>'Stocks Returns'!C1199</f>
        <v>1.2590494176896172E-3</v>
      </c>
      <c r="E1203" s="5">
        <f>'Stocks Returns'!D1199</f>
        <v>2.054091064704E-3</v>
      </c>
      <c r="F1203" s="5">
        <f>'Stocks Returns'!E1199</f>
        <v>-1.0064043915827936E-2</v>
      </c>
      <c r="G1203" s="5">
        <f t="shared" si="72"/>
        <v>-1.8639885859171659E-2</v>
      </c>
      <c r="H1203" s="5">
        <f t="shared" si="73"/>
        <v>-8.8405253575911304E-5</v>
      </c>
      <c r="I1203" s="5">
        <f t="shared" si="74"/>
        <v>5.9388950184646153E-4</v>
      </c>
      <c r="J1203" s="5">
        <f t="shared" si="75"/>
        <v>-1.1025701691230856E-2</v>
      </c>
    </row>
    <row r="1204" spans="1:10" ht="15" customHeight="1" x14ac:dyDescent="0.2">
      <c r="A1204" s="3">
        <f>'2_CVaR_t3'!A1204</f>
        <v>43976</v>
      </c>
      <c r="B1204" s="5">
        <f>'2_CVaR_t3'!D1204-1</f>
        <v>3.3619452249000759E-5</v>
      </c>
      <c r="C1204" s="5">
        <f>'Stocks Returns'!B1200</f>
        <v>0</v>
      </c>
      <c r="D1204" s="5">
        <f>'Stocks Returns'!C1200</f>
        <v>0</v>
      </c>
      <c r="E1204" s="5">
        <f>'Stocks Returns'!D1200</f>
        <v>0</v>
      </c>
      <c r="F1204" s="5">
        <f>'Stocks Returns'!E1200</f>
        <v>0</v>
      </c>
      <c r="G1204" s="5">
        <f t="shared" si="72"/>
        <v>4.1716549628461653E-4</v>
      </c>
      <c r="H1204" s="5">
        <f t="shared" si="73"/>
        <v>-3.5772302638354477E-6</v>
      </c>
      <c r="I1204" s="5">
        <f t="shared" si="74"/>
        <v>2.403114536009206E-5</v>
      </c>
      <c r="J1204" s="5">
        <f t="shared" si="75"/>
        <v>-1.7115738437369847E-6</v>
      </c>
    </row>
    <row r="1205" spans="1:10" ht="15" customHeight="1" x14ac:dyDescent="0.2">
      <c r="A1205" s="3">
        <f>'2_CVaR_t3'!A1205</f>
        <v>43977</v>
      </c>
      <c r="B1205" s="5">
        <f>'2_CVaR_t3'!D1205-1</f>
        <v>1.3137451470839778E-2</v>
      </c>
      <c r="C1205" s="5">
        <f>'Stocks Returns'!B1201</f>
        <v>8.0068982508006981E-2</v>
      </c>
      <c r="D1205" s="5">
        <f>'Stocks Returns'!C1201</f>
        <v>1.236508435502448E-2</v>
      </c>
      <c r="E1205" s="5">
        <f>'Stocks Returns'!D1201</f>
        <v>6.8784876437763209E-2</v>
      </c>
      <c r="F1205" s="5">
        <f>'Stocks Returns'!E1201</f>
        <v>9.0110905730129698E-3</v>
      </c>
      <c r="G1205" s="5">
        <f t="shared" si="72"/>
        <v>6.7271346439640708E-2</v>
      </c>
      <c r="H1205" s="5">
        <f t="shared" si="73"/>
        <v>-7.0512154386483603E-3</v>
      </c>
      <c r="I1205" s="5">
        <f t="shared" si="74"/>
        <v>4.7368710058347863E-2</v>
      </c>
      <c r="J1205" s="5">
        <f t="shared" si="75"/>
        <v>-4.8573388413925764E-3</v>
      </c>
    </row>
    <row r="1206" spans="1:10" ht="15" customHeight="1" x14ac:dyDescent="0.2">
      <c r="A1206" s="3">
        <f>'2_CVaR_t3'!A1206</f>
        <v>43978</v>
      </c>
      <c r="B1206" s="5">
        <f>'2_CVaR_t3'!D1206-1</f>
        <v>1.5000388439991852E-3</v>
      </c>
      <c r="C1206" s="5">
        <f>'Stocks Returns'!B1202</f>
        <v>3.193430656934293E-2</v>
      </c>
      <c r="D1206" s="5">
        <f>'Stocks Returns'!C1202</f>
        <v>-2.070179070489675E-3</v>
      </c>
      <c r="E1206" s="5">
        <f>'Stocks Returns'!D1202</f>
        <v>3.0900372935535492E-2</v>
      </c>
      <c r="F1206" s="5">
        <f>'Stocks Returns'!E1202</f>
        <v>2.289901534234029E-2</v>
      </c>
      <c r="G1206" s="5">
        <f t="shared" si="72"/>
        <v>3.0872634329838351E-2</v>
      </c>
      <c r="H1206" s="5">
        <f t="shared" si="73"/>
        <v>-4.2461889733688262E-3</v>
      </c>
      <c r="I1206" s="5">
        <f t="shared" si="74"/>
        <v>2.8525081396609052E-2</v>
      </c>
      <c r="J1206" s="5">
        <f t="shared" si="75"/>
        <v>2.1345511597131789E-2</v>
      </c>
    </row>
    <row r="1207" spans="1:10" ht="15" customHeight="1" x14ac:dyDescent="0.2">
      <c r="A1207" s="3">
        <f>'2_CVaR_t3'!A1207</f>
        <v>43979</v>
      </c>
      <c r="B1207" s="5">
        <f>'2_CVaR_t3'!D1207-1</f>
        <v>3.1855815993462322E-3</v>
      </c>
      <c r="C1207" s="5">
        <f>'Stocks Returns'!B1203</f>
        <v>-2.8956675508399643E-2</v>
      </c>
      <c r="D1207" s="5">
        <f>'Stocks Returns'!C1203</f>
        <v>7.4681049683642531E-3</v>
      </c>
      <c r="E1207" s="5">
        <f>'Stocks Returns'!D1203</f>
        <v>-1.3643410852713145E-2</v>
      </c>
      <c r="F1207" s="5">
        <f>'Stocks Returns'!E1203</f>
        <v>-3.7161405865233976E-2</v>
      </c>
      <c r="G1207" s="5">
        <f t="shared" si="72"/>
        <v>-3.1718164489224258E-2</v>
      </c>
      <c r="H1207" s="5">
        <f t="shared" si="73"/>
        <v>2.7950412394062854E-3</v>
      </c>
      <c r="I1207" s="5">
        <f t="shared" si="74"/>
        <v>-1.8776549833504252E-2</v>
      </c>
      <c r="J1207" s="5">
        <f t="shared" si="75"/>
        <v>-4.0498582185261867E-2</v>
      </c>
    </row>
    <row r="1208" spans="1:10" ht="15" customHeight="1" x14ac:dyDescent="0.2">
      <c r="A1208" s="3">
        <f>'2_CVaR_t3'!A1208</f>
        <v>43980</v>
      </c>
      <c r="B1208" s="5">
        <f>'2_CVaR_t3'!D1208-1</f>
        <v>3.4916280021717316E-3</v>
      </c>
      <c r="C1208" s="5">
        <f>'Stocks Returns'!B1204</f>
        <v>-9.788299567493719E-3</v>
      </c>
      <c r="D1208" s="5">
        <f>'Stocks Returns'!C1204</f>
        <v>5.0447853392361353E-3</v>
      </c>
      <c r="E1208" s="5">
        <f>'Stocks Returns'!D1204</f>
        <v>6.1825421775121292E-3</v>
      </c>
      <c r="F1208" s="5">
        <f>'Stocks Returns'!E1204</f>
        <v>-1.9297837712159871E-2</v>
      </c>
      <c r="G1208" s="5">
        <f t="shared" si="72"/>
        <v>-1.2858426699141418E-2</v>
      </c>
      <c r="H1208" s="5">
        <f t="shared" si="73"/>
        <v>-8.1672015430083074E-5</v>
      </c>
      <c r="I1208" s="5">
        <f t="shared" si="74"/>
        <v>5.486569021244149E-4</v>
      </c>
      <c r="J1208" s="5">
        <f t="shared" si="75"/>
        <v>-2.2958878006335115E-2</v>
      </c>
    </row>
    <row r="1209" spans="1:10" ht="15" customHeight="1" x14ac:dyDescent="0.2">
      <c r="A1209" s="3">
        <f>'2_CVaR_t3'!A1209</f>
        <v>43983</v>
      </c>
      <c r="B1209" s="5">
        <f>'2_CVaR_t3'!D1209-1</f>
        <v>-2.8606042925586328E-3</v>
      </c>
      <c r="C1209" s="5">
        <f>'Stocks Returns'!B1205</f>
        <v>8.9655172413793949E-3</v>
      </c>
      <c r="D1209" s="5">
        <f>'Stocks Returns'!C1205</f>
        <v>-4.5584921122721056E-3</v>
      </c>
      <c r="E1209" s="5">
        <f>'Stocks Returns'!D1205</f>
        <v>-2.9160591543428982E-3</v>
      </c>
      <c r="F1209" s="5">
        <f>'Stocks Returns'!E1205</f>
        <v>2.8686581318160265E-2</v>
      </c>
      <c r="G1209" s="5">
        <f t="shared" si="72"/>
        <v>1.2301416159847091E-2</v>
      </c>
      <c r="H1209" s="5">
        <f t="shared" si="73"/>
        <v>-2.7441039554468392E-4</v>
      </c>
      <c r="I1209" s="5">
        <f t="shared" si="74"/>
        <v>1.8434362950112441E-3</v>
      </c>
      <c r="J1209" s="5">
        <f t="shared" si="75"/>
        <v>3.1747590937610461E-2</v>
      </c>
    </row>
    <row r="1210" spans="1:10" ht="15" customHeight="1" x14ac:dyDescent="0.2">
      <c r="A1210" s="3">
        <f>'2_CVaR_t3'!A1210</f>
        <v>43984</v>
      </c>
      <c r="B1210" s="5">
        <f>'2_CVaR_t3'!D1210-1</f>
        <v>7.0205058229335648E-3</v>
      </c>
      <c r="C1210" s="5">
        <f>'Stocks Returns'!B1206</f>
        <v>-5.2403736614263785E-3</v>
      </c>
      <c r="D1210" s="5">
        <f>'Stocks Returns'!C1206</f>
        <v>1.0342166195009161E-2</v>
      </c>
      <c r="E1210" s="5">
        <f>'Stocks Returns'!D1206</f>
        <v>1.1489450595362438E-2</v>
      </c>
      <c r="F1210" s="5">
        <f>'Stocks Returns'!E1206</f>
        <v>1.8667895828532011E-2</v>
      </c>
      <c r="G1210" s="5">
        <f t="shared" si="72"/>
        <v>-1.1869262846884377E-2</v>
      </c>
      <c r="H1210" s="5">
        <f t="shared" si="73"/>
        <v>-1.2160839108585342E-5</v>
      </c>
      <c r="I1210" s="5">
        <f t="shared" si="74"/>
        <v>8.1694179792824936E-5</v>
      </c>
      <c r="J1210" s="5">
        <f t="shared" si="75"/>
        <v>1.1272531638499662E-2</v>
      </c>
    </row>
    <row r="1211" spans="1:10" ht="15" customHeight="1" x14ac:dyDescent="0.2">
      <c r="A1211" s="3">
        <f>'2_CVaR_t3'!A1211</f>
        <v>43985</v>
      </c>
      <c r="B1211" s="5">
        <f>'2_CVaR_t3'!D1211-1</f>
        <v>1.2187894416894274E-2</v>
      </c>
      <c r="C1211" s="5">
        <f>'Stocks Returns'!B1207</f>
        <v>2.0155748969308274E-2</v>
      </c>
      <c r="D1211" s="5">
        <f>'Stocks Returns'!C1207</f>
        <v>2.5972703198207103E-3</v>
      </c>
      <c r="E1211" s="5">
        <f>'Stocks Returns'!D1207</f>
        <v>0.12339942172655927</v>
      </c>
      <c r="F1211" s="5">
        <f>'Stocks Returns'!E1207</f>
        <v>2.0814479638008976E-2</v>
      </c>
      <c r="G1211" s="5">
        <f t="shared" si="72"/>
        <v>8.3157112602922929E-3</v>
      </c>
      <c r="H1211" s="5">
        <f t="shared" si="73"/>
        <v>-1.5412304508191706E-2</v>
      </c>
      <c r="I1211" s="5">
        <f t="shared" si="74"/>
        <v>0.10353689940857205</v>
      </c>
      <c r="J1211" s="5">
        <f t="shared" si="75"/>
        <v>7.9508890922562574E-3</v>
      </c>
    </row>
    <row r="1212" spans="1:10" ht="15" customHeight="1" x14ac:dyDescent="0.2">
      <c r="A1212" s="3">
        <f>'2_CVaR_t3'!A1212</f>
        <v>43986</v>
      </c>
      <c r="B1212" s="5">
        <f>'2_CVaR_t3'!D1212-1</f>
        <v>-1.1016320678259972E-2</v>
      </c>
      <c r="C1212" s="5">
        <f>'Stocks Returns'!B1208</f>
        <v>3.6820835204310676E-2</v>
      </c>
      <c r="D1212" s="5">
        <f>'Stocks Returns'!C1208</f>
        <v>-1.640676588611778E-2</v>
      </c>
      <c r="E1212" s="5">
        <f>'Stocks Returns'!D1208</f>
        <v>-1.7832521371449639E-2</v>
      </c>
      <c r="F1212" s="5">
        <f>'Stocks Returns'!E1208</f>
        <v>-9.0868794326239843E-3</v>
      </c>
      <c r="G1212" s="5">
        <f t="shared" si="72"/>
        <v>4.8381517033739822E-2</v>
      </c>
      <c r="H1212" s="5">
        <f t="shared" si="73"/>
        <v>-4.0366624656174022E-5</v>
      </c>
      <c r="I1212" s="5">
        <f t="shared" si="74"/>
        <v>2.7117522588970822E-4</v>
      </c>
      <c r="J1212" s="5">
        <f t="shared" si="75"/>
        <v>2.6046603819415634E-3</v>
      </c>
    </row>
    <row r="1213" spans="1:10" ht="15" customHeight="1" x14ac:dyDescent="0.2">
      <c r="A1213" s="3">
        <f>'2_CVaR_t3'!A1213</f>
        <v>43987</v>
      </c>
      <c r="B1213" s="5">
        <f>'2_CVaR_t3'!D1213-1</f>
        <v>2.0450188619066223E-2</v>
      </c>
      <c r="C1213" s="5">
        <f>'Stocks Returns'!B1209</f>
        <v>7.3191857947163319E-2</v>
      </c>
      <c r="D1213" s="5">
        <f>'Stocks Returns'!C1209</f>
        <v>3.0830406940714816E-2</v>
      </c>
      <c r="E1213" s="5">
        <f>'Stocks Returns'!D1209</f>
        <v>2.9480580252690736E-2</v>
      </c>
      <c r="F1213" s="5">
        <f>'Stocks Returns'!E1209</f>
        <v>8.6781480653097764E-2</v>
      </c>
      <c r="G1213" s="5">
        <f t="shared" si="72"/>
        <v>5.3019556958553662E-2</v>
      </c>
      <c r="H1213" s="5">
        <f t="shared" si="73"/>
        <v>5.8062445005289259E-4</v>
      </c>
      <c r="I1213" s="5">
        <f t="shared" si="74"/>
        <v>-3.900523458209057E-3</v>
      </c>
      <c r="J1213" s="5">
        <f t="shared" si="75"/>
        <v>6.5174577292079774E-2</v>
      </c>
    </row>
    <row r="1214" spans="1:10" ht="15" customHeight="1" x14ac:dyDescent="0.2">
      <c r="A1214" s="3">
        <f>'2_CVaR_t3'!A1214</f>
        <v>43990</v>
      </c>
      <c r="B1214" s="5">
        <f>'2_CVaR_t3'!D1214-1</f>
        <v>-1.19569266159536E-3</v>
      </c>
      <c r="C1214" s="5">
        <f>'Stocks Returns'!B1210</f>
        <v>5.5286521388216103E-2</v>
      </c>
      <c r="D1214" s="5">
        <f>'Stocks Returns'!C1210</f>
        <v>-5.0097690496575531E-5</v>
      </c>
      <c r="E1214" s="5">
        <f>'Stocks Returns'!D1210</f>
        <v>-1.3909090909090871E-2</v>
      </c>
      <c r="F1214" s="5">
        <f>'Stocks Returns'!E1210</f>
        <v>3.539823008849563E-2</v>
      </c>
      <c r="G1214" s="5">
        <f t="shared" si="72"/>
        <v>5.6943409404022288E-2</v>
      </c>
      <c r="H1214" s="5">
        <f t="shared" si="73"/>
        <v>1.767494259067405E-3</v>
      </c>
      <c r="I1214" s="5">
        <f t="shared" si="74"/>
        <v>-1.1873686716287151E-2</v>
      </c>
      <c r="J1214" s="5">
        <f t="shared" si="75"/>
        <v>3.6697399371219651E-2</v>
      </c>
    </row>
    <row r="1215" spans="1:10" ht="15" customHeight="1" x14ac:dyDescent="0.2">
      <c r="A1215" s="3">
        <f>'2_CVaR_t3'!A1215</f>
        <v>43991</v>
      </c>
      <c r="B1215" s="5">
        <f>'2_CVaR_t3'!D1215-1</f>
        <v>-3.6564596419071949E-3</v>
      </c>
      <c r="C1215" s="5">
        <f>'Stocks Returns'!B1211</f>
        <v>-8.6806883365200704E-2</v>
      </c>
      <c r="D1215" s="5">
        <f>'Stocks Returns'!C1211</f>
        <v>-2.6052104208416083E-3</v>
      </c>
      <c r="E1215" s="5">
        <f>'Stocks Returns'!D1211</f>
        <v>-2.52604406748409E-2</v>
      </c>
      <c r="F1215" s="5">
        <f>'Stocks Returns'!E1211</f>
        <v>-3.3392963625521799E-2</v>
      </c>
      <c r="G1215" s="5">
        <f t="shared" si="72"/>
        <v>-8.266838941186945E-2</v>
      </c>
      <c r="H1215" s="5">
        <f t="shared" si="73"/>
        <v>2.8578942775288651E-3</v>
      </c>
      <c r="I1215" s="5">
        <f t="shared" si="74"/>
        <v>-1.9198784463125479E-2</v>
      </c>
      <c r="J1215" s="5">
        <f t="shared" si="75"/>
        <v>-2.9489765129133823E-2</v>
      </c>
    </row>
    <row r="1216" spans="1:10" ht="15" customHeight="1" x14ac:dyDescent="0.2">
      <c r="A1216" s="3">
        <f>'2_CVaR_t3'!A1216</f>
        <v>43992</v>
      </c>
      <c r="B1216" s="5">
        <f>'2_CVaR_t3'!D1216-1</f>
        <v>2.9839964506641614E-3</v>
      </c>
      <c r="C1216" s="5">
        <f>'Stocks Returns'!B1212</f>
        <v>-2.9731993299832338E-2</v>
      </c>
      <c r="D1216" s="5">
        <f>'Stocks Returns'!C1212</f>
        <v>7.0323488045005433E-3</v>
      </c>
      <c r="E1216" s="5">
        <f>'Stocks Returns'!D1212</f>
        <v>-1.3052113874964633E-2</v>
      </c>
      <c r="F1216" s="5">
        <f>'Stocks Returns'!E1212</f>
        <v>-5.5932551922681539E-2</v>
      </c>
      <c r="G1216" s="5">
        <f t="shared" si="72"/>
        <v>-3.2290190012072097E-2</v>
      </c>
      <c r="H1216" s="5">
        <f t="shared" si="73"/>
        <v>2.6579241727712841E-3</v>
      </c>
      <c r="I1216" s="5">
        <f t="shared" si="74"/>
        <v>-1.7855423734039814E-2</v>
      </c>
      <c r="J1216" s="5">
        <f t="shared" si="75"/>
        <v>-5.9056407103239984E-2</v>
      </c>
    </row>
    <row r="1217" spans="1:10" ht="15" customHeight="1" x14ac:dyDescent="0.2">
      <c r="A1217" s="3">
        <f>'2_CVaR_t3'!A1217</f>
        <v>43993</v>
      </c>
      <c r="B1217" s="5">
        <f>'2_CVaR_t3'!D1217-1</f>
        <v>-3.9214898008713805E-2</v>
      </c>
      <c r="C1217" s="5">
        <f>'Stocks Returns'!B1213</f>
        <v>-3.5822183858437717E-2</v>
      </c>
      <c r="D1217" s="5">
        <f>'Stocks Returns'!C1213</f>
        <v>-5.7861133280127652E-2</v>
      </c>
      <c r="E1217" s="5">
        <f>'Stocks Returns'!D1213</f>
        <v>-6.6123622424532735E-2</v>
      </c>
      <c r="F1217" s="5">
        <f>'Stocks Returns'!E1213</f>
        <v>-8.2552820736223054E-2</v>
      </c>
      <c r="G1217" s="5">
        <f t="shared" si="72"/>
        <v>4.1758744039873258E-3</v>
      </c>
      <c r="H1217" s="5">
        <f t="shared" si="73"/>
        <v>2.8015729727169647E-4</v>
      </c>
      <c r="I1217" s="5">
        <f t="shared" si="74"/>
        <v>-1.8820428762485047E-3</v>
      </c>
      <c r="J1217" s="5">
        <f t="shared" si="75"/>
        <v>-4.1021023904327589E-2</v>
      </c>
    </row>
    <row r="1218" spans="1:10" ht="15" customHeight="1" x14ac:dyDescent="0.2">
      <c r="A1218" s="3">
        <f>'2_CVaR_t3'!A1218</f>
        <v>43994</v>
      </c>
      <c r="B1218" s="5">
        <f>'2_CVaR_t3'!D1218-1</f>
        <v>1.2337870003174656E-2</v>
      </c>
      <c r="C1218" s="5">
        <f>'Stocks Returns'!B1214</f>
        <v>-1.2085944494180878E-2</v>
      </c>
      <c r="D1218" s="5">
        <f>'Stocks Returns'!C1214</f>
        <v>1.7894959762812412E-2</v>
      </c>
      <c r="E1218" s="5">
        <f>'Stocks Returns'!D1214</f>
        <v>2.2370446382760312E-2</v>
      </c>
      <c r="F1218" s="5">
        <f>'Stocks Returns'!E1214</f>
        <v>3.8224121557454804E-2</v>
      </c>
      <c r="G1218" s="5">
        <f t="shared" si="72"/>
        <v>-2.4077227854806683E-2</v>
      </c>
      <c r="H1218" s="5">
        <f t="shared" si="73"/>
        <v>-3.3679697684349183E-4</v>
      </c>
      <c r="I1218" s="5">
        <f t="shared" si="74"/>
        <v>2.2625373573440521E-3</v>
      </c>
      <c r="J1218" s="5">
        <f t="shared" si="75"/>
        <v>2.5201824067430181E-2</v>
      </c>
    </row>
    <row r="1219" spans="1:10" ht="15" customHeight="1" x14ac:dyDescent="0.2">
      <c r="A1219" s="3">
        <f>'2_CVaR_t3'!A1219</f>
        <v>43997</v>
      </c>
      <c r="B1219" s="5">
        <f>'2_CVaR_t3'!D1219-1</f>
        <v>-7.0836800195261951E-5</v>
      </c>
      <c r="C1219" s="5">
        <f>'Stocks Returns'!B1215</f>
        <v>3.081105573176246E-2</v>
      </c>
      <c r="D1219" s="5">
        <f>'Stocks Returns'!C1215</f>
        <v>-2.6006449599500492E-3</v>
      </c>
      <c r="E1219" s="5">
        <f>'Stocks Returns'!D1215</f>
        <v>1.6260162601626105E-2</v>
      </c>
      <c r="F1219" s="5">
        <f>'Stocks Returns'!E1215</f>
        <v>-8.6896867139262257E-3</v>
      </c>
      <c r="G1219" s="5">
        <f t="shared" si="72"/>
        <v>3.1333562066229344E-2</v>
      </c>
      <c r="H1219" s="5">
        <f t="shared" si="73"/>
        <v>-2.4494750715208934E-3</v>
      </c>
      <c r="I1219" s="5">
        <f t="shared" si="74"/>
        <v>1.645510273619832E-2</v>
      </c>
      <c r="J1219" s="5">
        <f t="shared" si="75"/>
        <v>-8.5808607459827886E-3</v>
      </c>
    </row>
    <row r="1220" spans="1:10" ht="15" customHeight="1" x14ac:dyDescent="0.2">
      <c r="A1220" s="3">
        <f>'2_CVaR_t3'!A1220</f>
        <v>43998</v>
      </c>
      <c r="B1220" s="5">
        <f>'2_CVaR_t3'!D1220-1</f>
        <v>5.5757534852609592E-3</v>
      </c>
      <c r="C1220" s="5">
        <f>'Stocks Returns'!B1216</f>
        <v>-2.1538461538461506E-2</v>
      </c>
      <c r="D1220" s="5">
        <f>'Stocks Returns'!C1216</f>
        <v>5.8406341259908956E-3</v>
      </c>
      <c r="E1220" s="5">
        <f>'Stocks Returns'!D1216</f>
        <v>2.4987654320987707E-2</v>
      </c>
      <c r="F1220" s="5">
        <f>'Stocks Returns'!E1216</f>
        <v>4.0599769319492385E-2</v>
      </c>
      <c r="G1220" s="5">
        <f t="shared" si="72"/>
        <v>-2.6710363529233061E-2</v>
      </c>
      <c r="H1220" s="5">
        <f t="shared" si="73"/>
        <v>-2.3733589764735434E-3</v>
      </c>
      <c r="I1220" s="5">
        <f t="shared" si="74"/>
        <v>1.5943769439343093E-2</v>
      </c>
      <c r="J1220" s="5">
        <f t="shared" si="75"/>
        <v>3.4733268822735051E-2</v>
      </c>
    </row>
    <row r="1221" spans="1:10" ht="15" customHeight="1" x14ac:dyDescent="0.2">
      <c r="A1221" s="3">
        <f>'2_CVaR_t3'!A1221</f>
        <v>43999</v>
      </c>
      <c r="B1221" s="5">
        <f>'2_CVaR_t3'!D1221-1</f>
        <v>2.7508996218601478E-3</v>
      </c>
      <c r="C1221" s="5">
        <f>'Stocks Returns'!B1217</f>
        <v>-4.2677448337826718E-3</v>
      </c>
      <c r="D1221" s="5">
        <f>'Stocks Returns'!C1217</f>
        <v>3.5255080879303957E-3</v>
      </c>
      <c r="E1221" s="5">
        <f>'Stocks Returns'!D1217</f>
        <v>7.8049720562729519E-3</v>
      </c>
      <c r="F1221" s="5">
        <f>'Stocks Returns'!E1217</f>
        <v>-2.4163156727998181E-2</v>
      </c>
      <c r="G1221" s="5">
        <f t="shared" si="72"/>
        <v>-6.5908707412666682E-3</v>
      </c>
      <c r="H1221" s="5">
        <f t="shared" si="73"/>
        <v>-5.0359434632541063E-4</v>
      </c>
      <c r="I1221" s="5">
        <f t="shared" si="74"/>
        <v>3.3830500267171435E-3</v>
      </c>
      <c r="J1221" s="5">
        <f t="shared" si="75"/>
        <v>-2.7040344525308027E-2</v>
      </c>
    </row>
    <row r="1222" spans="1:10" ht="15" customHeight="1" x14ac:dyDescent="0.2">
      <c r="A1222" s="3">
        <f>'2_CVaR_t3'!A1222</f>
        <v>44000</v>
      </c>
      <c r="B1222" s="5">
        <f>'2_CVaR_t3'!D1222-1</f>
        <v>8.3433775244334818E-4</v>
      </c>
      <c r="C1222" s="5">
        <f>'Stocks Returns'!B1218</f>
        <v>1.6016241822693456E-2</v>
      </c>
      <c r="D1222" s="5">
        <f>'Stocks Returns'!C1218</f>
        <v>1.8082248398429979E-3</v>
      </c>
      <c r="E1222" s="5">
        <f>'Stocks Returns'!D1218</f>
        <v>-2.8683430538292143E-3</v>
      </c>
      <c r="F1222" s="5">
        <f>'Stocks Returns'!E1218</f>
        <v>9.7682871422080098E-3</v>
      </c>
      <c r="G1222" s="5">
        <f t="shared" ref="G1222:G1285" si="76">C1222-($P$11+$O$11*$B1222)</f>
        <v>1.5625908151464262E-2</v>
      </c>
      <c r="H1222" s="5">
        <f t="shared" ref="H1222:H1285" si="77">D1222-($P$12+$O$12*$B1222)</f>
        <v>6.184203906202787E-4</v>
      </c>
      <c r="I1222" s="5">
        <f t="shared" ref="I1222:I1285" si="78">E1222-($P$13+$O$13*$B1222)</f>
        <v>-4.154429322483064E-3</v>
      </c>
      <c r="J1222" s="5">
        <f t="shared" ref="J1222:J1285" si="79">F1222-($P$14+$O$14*$B1222)</f>
        <v>8.9192406267367651E-3</v>
      </c>
    </row>
    <row r="1223" spans="1:10" ht="15" customHeight="1" x14ac:dyDescent="0.2">
      <c r="A1223" s="3">
        <f>'2_CVaR_t3'!A1223</f>
        <v>44001</v>
      </c>
      <c r="B1223" s="5">
        <f>'2_CVaR_t3'!D1223-1</f>
        <v>-5.7735837797440182E-3</v>
      </c>
      <c r="C1223" s="5">
        <f>'Stocks Returns'!B1219</f>
        <v>-1.6429840142095919E-2</v>
      </c>
      <c r="D1223" s="5">
        <f>'Stocks Returns'!C1219</f>
        <v>-8.8185240575525681E-3</v>
      </c>
      <c r="E1223" s="5">
        <f>'Stocks Returns'!D1219</f>
        <v>-8.0544635151980071E-3</v>
      </c>
      <c r="F1223" s="5">
        <f>'Stocks Returns'!E1219</f>
        <v>-1.6872890888638969E-2</v>
      </c>
      <c r="G1223" s="5">
        <f t="shared" si="76"/>
        <v>-1.0156293226428609E-2</v>
      </c>
      <c r="H1223" s="5">
        <f t="shared" si="77"/>
        <v>-2.1899762683584567E-4</v>
      </c>
      <c r="I1223" s="5">
        <f t="shared" si="78"/>
        <v>1.4711839652770502E-3</v>
      </c>
      <c r="J1223" s="5">
        <f t="shared" si="79"/>
        <v>-1.0729312401789006E-2</v>
      </c>
    </row>
    <row r="1224" spans="1:10" ht="15" customHeight="1" x14ac:dyDescent="0.2">
      <c r="A1224" s="3">
        <f>'2_CVaR_t3'!A1224</f>
        <v>44004</v>
      </c>
      <c r="B1224" s="5">
        <f>'2_CVaR_t3'!D1224-1</f>
        <v>8.57510449037302E-3</v>
      </c>
      <c r="C1224" s="5">
        <f>'Stocks Returns'!B1220</f>
        <v>-1.3995485327313761E-2</v>
      </c>
      <c r="D1224" s="5">
        <f>'Stocks Returns'!C1220</f>
        <v>1.4360041623309172E-2</v>
      </c>
      <c r="E1224" s="5">
        <f>'Stocks Returns'!D1220</f>
        <v>2.5132914451424515E-3</v>
      </c>
      <c r="F1224" s="5">
        <f>'Stocks Returns'!E1220</f>
        <v>-3.2036613272311554E-3</v>
      </c>
      <c r="G1224" s="5">
        <f t="shared" si="76"/>
        <v>-2.2192138268727818E-2</v>
      </c>
      <c r="H1224" s="5">
        <f t="shared" si="77"/>
        <v>1.7026483879739734E-3</v>
      </c>
      <c r="I1224" s="5">
        <f t="shared" si="78"/>
        <v>-1.1438064617794978E-2</v>
      </c>
      <c r="J1224" s="5">
        <f t="shared" si="79"/>
        <v>-1.2244130632020204E-2</v>
      </c>
    </row>
    <row r="1225" spans="1:10" ht="15" customHeight="1" x14ac:dyDescent="0.2">
      <c r="A1225" s="3">
        <f>'2_CVaR_t3'!A1225</f>
        <v>44005</v>
      </c>
      <c r="B1225" s="5">
        <f>'2_CVaR_t3'!D1225-1</f>
        <v>9.291604483837812E-3</v>
      </c>
      <c r="C1225" s="5">
        <f>'Stocks Returns'!B1221</f>
        <v>1.46520146520146E-2</v>
      </c>
      <c r="D1225" s="5">
        <f>'Stocks Returns'!C1221</f>
        <v>1.5439064423471427E-2</v>
      </c>
      <c r="E1225" s="5">
        <f>'Stocks Returns'!D1221</f>
        <v>3.5676405361102503E-3</v>
      </c>
      <c r="F1225" s="5">
        <f>'Stocks Returns'!E1221</f>
        <v>5.7392102846647308E-3</v>
      </c>
      <c r="G1225" s="5">
        <f t="shared" si="76"/>
        <v>5.7327940509054424E-3</v>
      </c>
      <c r="H1225" s="5">
        <f t="shared" si="77"/>
        <v>1.7202095050130786E-3</v>
      </c>
      <c r="I1225" s="5">
        <f t="shared" si="78"/>
        <v>-1.1556036826779062E-2</v>
      </c>
      <c r="J1225" s="5">
        <f t="shared" si="79"/>
        <v>-4.0594725891051221E-3</v>
      </c>
    </row>
    <row r="1226" spans="1:10" ht="15" customHeight="1" x14ac:dyDescent="0.2">
      <c r="A1226" s="3">
        <f>'2_CVaR_t3'!A1226</f>
        <v>44006</v>
      </c>
      <c r="B1226" s="5">
        <f>'2_CVaR_t3'!D1226-1</f>
        <v>-2.1663049009522983E-2</v>
      </c>
      <c r="C1226" s="5">
        <f>'Stocks Returns'!B1222</f>
        <v>-2.0081227436823168E-2</v>
      </c>
      <c r="D1226" s="5">
        <f>'Stocks Returns'!C1222</f>
        <v>-3.3136333787947669E-2</v>
      </c>
      <c r="E1226" s="5">
        <f>'Stocks Returns'!D1222</f>
        <v>-2.8823981552651756E-2</v>
      </c>
      <c r="F1226" s="5">
        <f>'Stocks Returns'!E1222</f>
        <v>-6.4368865555809229E-2</v>
      </c>
      <c r="G1226" s="5">
        <f t="shared" si="76"/>
        <v>2.2163443352411008E-3</v>
      </c>
      <c r="H1226" s="5">
        <f t="shared" si="77"/>
        <v>-9.9729771234118025E-4</v>
      </c>
      <c r="I1226" s="5">
        <f t="shared" si="78"/>
        <v>6.6996543487821136E-3</v>
      </c>
      <c r="J1226" s="5">
        <f t="shared" si="79"/>
        <v>-4.1410760549833614E-2</v>
      </c>
    </row>
    <row r="1227" spans="1:10" ht="15" customHeight="1" x14ac:dyDescent="0.2">
      <c r="A1227" s="3">
        <f>'2_CVaR_t3'!A1227</f>
        <v>44007</v>
      </c>
      <c r="B1227" s="5">
        <f>'2_CVaR_t3'!D1227-1</f>
        <v>8.5854920683907654E-3</v>
      </c>
      <c r="C1227" s="5">
        <f>'Stocks Returns'!B1223</f>
        <v>-2.0953258116509277E-2</v>
      </c>
      <c r="D1227" s="5">
        <f>'Stocks Returns'!C1223</f>
        <v>1.342667572227163E-2</v>
      </c>
      <c r="E1227" s="5">
        <f>'Stocks Returns'!D1223</f>
        <v>8.9038385437278933E-3</v>
      </c>
      <c r="F1227" s="5">
        <f>'Stocks Returns'!E1223</f>
        <v>2.6103927787265224E-2</v>
      </c>
      <c r="G1227" s="5">
        <f t="shared" si="76"/>
        <v>-2.916038660294307E-2</v>
      </c>
      <c r="H1227" s="5">
        <f t="shared" si="77"/>
        <v>7.5389376935533145E-4</v>
      </c>
      <c r="I1227" s="5">
        <f t="shared" si="78"/>
        <v>-5.06451344255383E-3</v>
      </c>
      <c r="J1227" s="5">
        <f t="shared" si="79"/>
        <v>1.7052466154948279E-2</v>
      </c>
    </row>
    <row r="1228" spans="1:10" ht="15" customHeight="1" x14ac:dyDescent="0.2">
      <c r="A1228" s="3">
        <f>'2_CVaR_t3'!A1228</f>
        <v>44008</v>
      </c>
      <c r="B1228" s="5">
        <f>'2_CVaR_t3'!D1228-1</f>
        <v>-1.5675275538083899E-2</v>
      </c>
      <c r="C1228" s="5">
        <f>'Stocks Returns'!B1224</f>
        <v>-4.7036688617121403E-2</v>
      </c>
      <c r="D1228" s="5">
        <f>'Stocks Returns'!C1224</f>
        <v>-2.428085369625721E-2</v>
      </c>
      <c r="E1228" s="5">
        <f>'Stocks Returns'!D1224</f>
        <v>-1.8925279466562084E-2</v>
      </c>
      <c r="F1228" s="5">
        <f>'Stocks Returns'!E1224</f>
        <v>-4.0656205420827374E-2</v>
      </c>
      <c r="G1228" s="5">
        <f t="shared" si="76"/>
        <v>-3.0777597659439385E-2</v>
      </c>
      <c r="H1228" s="5">
        <f t="shared" si="77"/>
        <v>-1.0124277603927312E-3</v>
      </c>
      <c r="I1228" s="5">
        <f t="shared" si="78"/>
        <v>6.8012951035658527E-3</v>
      </c>
      <c r="J1228" s="5">
        <f t="shared" si="79"/>
        <v>-2.4034473248679977E-2</v>
      </c>
    </row>
    <row r="1229" spans="1:10" ht="15" customHeight="1" x14ac:dyDescent="0.2">
      <c r="A1229" s="3">
        <f>'2_CVaR_t3'!A1229</f>
        <v>44011</v>
      </c>
      <c r="B1229" s="5">
        <f>'2_CVaR_t3'!D1229-1</f>
        <v>8.6697583124231148E-3</v>
      </c>
      <c r="C1229" s="5">
        <f>'Stocks Returns'!B1225</f>
        <v>4.78775913129319E-2</v>
      </c>
      <c r="D1229" s="5">
        <f>'Stocks Returns'!C1225</f>
        <v>1.1148095313573192E-2</v>
      </c>
      <c r="E1229" s="5">
        <f>'Stocks Returns'!D1225</f>
        <v>2.5187406296851567E-2</v>
      </c>
      <c r="F1229" s="5">
        <f>'Stocks Returns'!E1225</f>
        <v>2.3543990086740907E-2</v>
      </c>
      <c r="G1229" s="5">
        <f t="shared" si="76"/>
        <v>3.9585482975420493E-2</v>
      </c>
      <c r="H1229" s="5">
        <f t="shared" si="77"/>
        <v>-1.649523192081245E-3</v>
      </c>
      <c r="I1229" s="5">
        <f t="shared" si="78"/>
        <v>1.1081179762562718E-2</v>
      </c>
      <c r="J1229" s="5">
        <f t="shared" si="79"/>
        <v>1.4403356353635219E-2</v>
      </c>
    </row>
    <row r="1230" spans="1:10" ht="15" customHeight="1" x14ac:dyDescent="0.2">
      <c r="A1230" s="3">
        <f>'2_CVaR_t3'!A1230</f>
        <v>44012</v>
      </c>
      <c r="B1230" s="5">
        <f>'2_CVaR_t3'!D1230-1</f>
        <v>7.7608894369871617E-3</v>
      </c>
      <c r="C1230" s="5">
        <f>'Stocks Returns'!B1226</f>
        <v>-6.1234102684879499E-3</v>
      </c>
      <c r="D1230" s="5">
        <f>'Stocks Returns'!C1226</f>
        <v>9.3531194482181501E-3</v>
      </c>
      <c r="E1230" s="5">
        <f>'Stocks Returns'!D1226</f>
        <v>2.6713463975821528E-2</v>
      </c>
      <c r="F1230" s="5">
        <f>'Stocks Returns'!E1226</f>
        <v>1.7433414043583673E-2</v>
      </c>
      <c r="G1230" s="5">
        <f t="shared" si="76"/>
        <v>-1.3498952992205328E-2</v>
      </c>
      <c r="H1230" s="5">
        <f t="shared" si="77"/>
        <v>-2.098051751005298E-3</v>
      </c>
      <c r="I1230" s="5">
        <f t="shared" si="78"/>
        <v>1.4094308413277551E-2</v>
      </c>
      <c r="J1230" s="5">
        <f t="shared" si="79"/>
        <v>9.2545621947282414E-3</v>
      </c>
    </row>
    <row r="1231" spans="1:10" ht="15" customHeight="1" x14ac:dyDescent="0.2">
      <c r="A1231" s="3">
        <f>'2_CVaR_t3'!A1231</f>
        <v>44013</v>
      </c>
      <c r="B1231" s="5">
        <f>'2_CVaR_t3'!D1231-1</f>
        <v>6.9691863644916197E-5</v>
      </c>
      <c r="C1231" s="5">
        <f>'Stocks Returns'!B1227</f>
        <v>-1.6587677725118377E-3</v>
      </c>
      <c r="D1231" s="5">
        <f>'Stocks Returns'!C1227</f>
        <v>3.1578402443444009E-3</v>
      </c>
      <c r="E1231" s="5">
        <f>'Stocks Returns'!D1227</f>
        <v>-2.0795745893077533E-2</v>
      </c>
      <c r="F1231" s="5">
        <f>'Stocks Returns'!E1227</f>
        <v>-3.0461684911946674E-2</v>
      </c>
      <c r="G1231" s="5">
        <f t="shared" si="76"/>
        <v>-1.2779801661360036E-3</v>
      </c>
      <c r="H1231" s="5">
        <f t="shared" si="77"/>
        <v>3.1008234008721106E-3</v>
      </c>
      <c r="I1231" s="5">
        <f t="shared" si="78"/>
        <v>-2.0830735622254456E-2</v>
      </c>
      <c r="J1231" s="5">
        <f t="shared" si="79"/>
        <v>-3.0501568979908633E-2</v>
      </c>
    </row>
    <row r="1232" spans="1:10" ht="15" customHeight="1" x14ac:dyDescent="0.2">
      <c r="A1232" s="3">
        <f>'2_CVaR_t3'!A1232</f>
        <v>44014</v>
      </c>
      <c r="B1232" s="5">
        <f>'2_CVaR_t3'!D1232-1</f>
        <v>6.9345602117181215E-3</v>
      </c>
      <c r="C1232" s="5">
        <f>'Stocks Returns'!B1228</f>
        <v>-1.3054830287206332E-2</v>
      </c>
      <c r="D1232" s="5">
        <f>'Stocks Returns'!C1228</f>
        <v>9.7533285168747152E-3</v>
      </c>
      <c r="E1232" s="5">
        <f>'Stocks Returns'!D1228</f>
        <v>1.4449185415050358E-2</v>
      </c>
      <c r="F1232" s="5">
        <f>'Stocks Returns'!E1228</f>
        <v>2.5527736867942963E-2</v>
      </c>
      <c r="G1232" s="5">
        <f t="shared" si="76"/>
        <v>-1.9597046032715362E-2</v>
      </c>
      <c r="H1232" s="5">
        <f t="shared" si="77"/>
        <v>-4.7367405950418488E-4</v>
      </c>
      <c r="I1232" s="5">
        <f t="shared" si="78"/>
        <v>3.1820512905962293E-3</v>
      </c>
      <c r="J1232" s="5">
        <f t="shared" si="79"/>
        <v>1.822332191616919E-2</v>
      </c>
    </row>
    <row r="1233" spans="1:10" ht="15" customHeight="1" x14ac:dyDescent="0.2">
      <c r="A1233" s="3">
        <f>'2_CVaR_t3'!A1233</f>
        <v>44015</v>
      </c>
      <c r="B1233" s="5">
        <f>'2_CVaR_t3'!D1233-1</f>
        <v>3.3619452249000759E-5</v>
      </c>
      <c r="C1233" s="5">
        <f>'Stocks Returns'!B1229</f>
        <v>0</v>
      </c>
      <c r="D1233" s="5">
        <f>'Stocks Returns'!C1229</f>
        <v>0</v>
      </c>
      <c r="E1233" s="5">
        <f>'Stocks Returns'!D1229</f>
        <v>0</v>
      </c>
      <c r="F1233" s="5">
        <f>'Stocks Returns'!E1229</f>
        <v>0</v>
      </c>
      <c r="G1233" s="5">
        <f t="shared" si="76"/>
        <v>4.1716549628461653E-4</v>
      </c>
      <c r="H1233" s="5">
        <f t="shared" si="77"/>
        <v>-3.5772302638354477E-6</v>
      </c>
      <c r="I1233" s="5">
        <f t="shared" si="78"/>
        <v>2.403114536009206E-5</v>
      </c>
      <c r="J1233" s="5">
        <f t="shared" si="79"/>
        <v>-1.7115738437369847E-6</v>
      </c>
    </row>
    <row r="1234" spans="1:10" ht="15" customHeight="1" x14ac:dyDescent="0.2">
      <c r="A1234" s="3">
        <f>'2_CVaR_t3'!A1234</f>
        <v>44018</v>
      </c>
      <c r="B1234" s="5">
        <f>'2_CVaR_t3'!D1234-1</f>
        <v>8.8158246909955107E-3</v>
      </c>
      <c r="C1234" s="5">
        <f>'Stocks Returns'!B1230</f>
        <v>2.1645021645021689E-2</v>
      </c>
      <c r="D1234" s="5">
        <f>'Stocks Returns'!C1230</f>
        <v>1.0681249041754048E-2</v>
      </c>
      <c r="E1234" s="5">
        <f>'Stocks Returns'!D1230</f>
        <v>3.0016250836440106E-2</v>
      </c>
      <c r="F1234" s="5">
        <f>'Stocks Returns'!E1230</f>
        <v>-3.5902345619913678E-3</v>
      </c>
      <c r="G1234" s="5">
        <f t="shared" si="76"/>
        <v>1.3205609968657729E-2</v>
      </c>
      <c r="H1234" s="5">
        <f t="shared" si="77"/>
        <v>-2.3327600646838014E-3</v>
      </c>
      <c r="I1234" s="5">
        <f t="shared" si="78"/>
        <v>1.567103375313645E-2</v>
      </c>
      <c r="J1234" s="5">
        <f t="shared" si="79"/>
        <v>-1.288543844333938E-2</v>
      </c>
    </row>
    <row r="1235" spans="1:10" ht="15" customHeight="1" x14ac:dyDescent="0.2">
      <c r="A1235" s="3">
        <f>'2_CVaR_t3'!A1235</f>
        <v>44019</v>
      </c>
      <c r="B1235" s="5">
        <f>'2_CVaR_t3'!D1235-1</f>
        <v>-1.2612433879920282E-2</v>
      </c>
      <c r="C1235" s="5">
        <f>'Stocks Returns'!B1231</f>
        <v>-4.166666666666663E-2</v>
      </c>
      <c r="D1235" s="5">
        <f>'Stocks Returns'!C1231</f>
        <v>-1.8001618122977403E-2</v>
      </c>
      <c r="E1235" s="5">
        <f>'Stocks Returns'!D1231</f>
        <v>-2.5614849187935107E-2</v>
      </c>
      <c r="F1235" s="5">
        <f>'Stocks Returns'!E1231</f>
        <v>-2.3780927215950043E-2</v>
      </c>
      <c r="G1235" s="5">
        <f t="shared" si="76"/>
        <v>-2.8496354982036627E-2</v>
      </c>
      <c r="H1235" s="5">
        <f t="shared" si="77"/>
        <v>7.2934920679177187E-4</v>
      </c>
      <c r="I1235" s="5">
        <f t="shared" si="78"/>
        <v>-4.8996277887707294E-3</v>
      </c>
      <c r="J1235" s="5">
        <f t="shared" si="79"/>
        <v>-1.0400350837300131E-2</v>
      </c>
    </row>
    <row r="1236" spans="1:10" ht="15" customHeight="1" x14ac:dyDescent="0.2">
      <c r="A1236" s="3">
        <f>'2_CVaR_t3'!A1236</f>
        <v>44020</v>
      </c>
      <c r="B1236" s="5">
        <f>'2_CVaR_t3'!D1236-1</f>
        <v>1.8005103386304899E-3</v>
      </c>
      <c r="C1236" s="5">
        <f>'Stocks Returns'!B1232</f>
        <v>-6.8779169737165358E-3</v>
      </c>
      <c r="D1236" s="5">
        <f>'Stocks Returns'!C1232</f>
        <v>4.4799176107106486E-3</v>
      </c>
      <c r="E1236" s="5">
        <f>'Stocks Returns'!D1232</f>
        <v>-9.619963806076659E-3</v>
      </c>
      <c r="F1236" s="5">
        <f>'Stocks Returns'!E1232</f>
        <v>9.8425196850393526E-3</v>
      </c>
      <c r="G1236" s="5">
        <f t="shared" si="76"/>
        <v>-8.2426052448486154E-3</v>
      </c>
      <c r="H1236" s="5">
        <f t="shared" si="77"/>
        <v>1.8587730514031363E-3</v>
      </c>
      <c r="I1236" s="5">
        <f t="shared" si="78"/>
        <v>-1.2486880099221557E-2</v>
      </c>
      <c r="J1236" s="5">
        <f t="shared" si="79"/>
        <v>7.9710514368310451E-3</v>
      </c>
    </row>
    <row r="1237" spans="1:10" ht="15" customHeight="1" x14ac:dyDescent="0.2">
      <c r="A1237" s="3">
        <f>'2_CVaR_t3'!A1237</f>
        <v>44021</v>
      </c>
      <c r="B1237" s="5">
        <f>'2_CVaR_t3'!D1237-1</f>
        <v>-5.5029101304279182E-3</v>
      </c>
      <c r="C1237" s="5">
        <f>'Stocks Returns'!B1233</f>
        <v>-4.7736829087311361E-2</v>
      </c>
      <c r="D1237" s="5">
        <f>'Stocks Returns'!C1233</f>
        <v>-1.4661403598708045E-2</v>
      </c>
      <c r="E1237" s="5">
        <f>'Stocks Returns'!D1233</f>
        <v>3.4333525678014842E-2</v>
      </c>
      <c r="F1237" s="5">
        <f>'Stocks Returns'!E1233</f>
        <v>-6.5545808966861574E-2</v>
      </c>
      <c r="G1237" s="5">
        <f t="shared" si="76"/>
        <v>-4.1736248015484048E-2</v>
      </c>
      <c r="H1237" s="5">
        <f t="shared" si="77"/>
        <v>-6.4628676913698422E-3</v>
      </c>
      <c r="I1237" s="5">
        <f t="shared" si="78"/>
        <v>4.3416302973809898E-2</v>
      </c>
      <c r="J1237" s="5">
        <f t="shared" si="79"/>
        <v>-5.9688662350980082E-2</v>
      </c>
    </row>
    <row r="1238" spans="1:10" ht="15" customHeight="1" x14ac:dyDescent="0.2">
      <c r="A1238" s="3">
        <f>'2_CVaR_t3'!A1238</f>
        <v>44022</v>
      </c>
      <c r="B1238" s="5">
        <f>'2_CVaR_t3'!D1238-1</f>
        <v>3.0484128279240075E-4</v>
      </c>
      <c r="C1238" s="5">
        <f>'Stocks Returns'!B1234</f>
        <v>5.0909090909091015E-2</v>
      </c>
      <c r="D1238" s="5">
        <f>'Stocks Returns'!C1234</f>
        <v>1.7688986004891216E-3</v>
      </c>
      <c r="E1238" s="5">
        <f>'Stocks Returns'!D1234</f>
        <v>-8.7401208740121028E-3</v>
      </c>
      <c r="F1238" s="5">
        <f>'Stocks Returns'!E1234</f>
        <v>3.4941329856583936E-2</v>
      </c>
      <c r="G1238" s="5">
        <f t="shared" si="76"/>
        <v>5.1052737738046298E-2</v>
      </c>
      <c r="H1238" s="5">
        <f t="shared" si="77"/>
        <v>1.3635187416499862E-3</v>
      </c>
      <c r="I1238" s="5">
        <f t="shared" si="78"/>
        <v>-9.1598568352229508E-3</v>
      </c>
      <c r="J1238" s="5">
        <f t="shared" si="79"/>
        <v>3.4652606316239849E-2</v>
      </c>
    </row>
    <row r="1239" spans="1:10" ht="15" customHeight="1" x14ac:dyDescent="0.2">
      <c r="A1239" s="3">
        <f>'2_CVaR_t3'!A1239</f>
        <v>44025</v>
      </c>
      <c r="B1239" s="5">
        <f>'2_CVaR_t3'!D1239-1</f>
        <v>-1.2245322915212187E-2</v>
      </c>
      <c r="C1239" s="5">
        <f>'Stocks Returns'!B1235</f>
        <v>1.4335145823034967E-2</v>
      </c>
      <c r="D1239" s="5">
        <f>'Stocks Returns'!C1235</f>
        <v>-1.8332900545312891E-2</v>
      </c>
      <c r="E1239" s="5">
        <f>'Stocks Returns'!D1235</f>
        <v>-1.9135165556702027E-2</v>
      </c>
      <c r="F1239" s="5">
        <f>'Stocks Returns'!E1235</f>
        <v>-7.5585789871501774E-4</v>
      </c>
      <c r="G1239" s="5">
        <f t="shared" si="76"/>
        <v>2.7135237670907114E-2</v>
      </c>
      <c r="H1239" s="5">
        <f t="shared" si="77"/>
        <v>-1.4579117234237923E-4</v>
      </c>
      <c r="I1239" s="5">
        <f t="shared" si="78"/>
        <v>9.7939707442520549E-4</v>
      </c>
      <c r="J1239" s="5">
        <f t="shared" si="79"/>
        <v>1.2236234854949363E-2</v>
      </c>
    </row>
    <row r="1240" spans="1:10" ht="15" customHeight="1" x14ac:dyDescent="0.2">
      <c r="A1240" s="3">
        <f>'2_CVaR_t3'!A1240</f>
        <v>44026</v>
      </c>
      <c r="B1240" s="5">
        <f>'2_CVaR_t3'!D1240-1</f>
        <v>1.5727652242580437E-2</v>
      </c>
      <c r="C1240" s="5">
        <f>'Stocks Returns'!B1236</f>
        <v>6.3352826510720828E-3</v>
      </c>
      <c r="D1240" s="5">
        <f>'Stocks Returns'!C1236</f>
        <v>2.2801819913236709E-2</v>
      </c>
      <c r="E1240" s="5">
        <f>'Stocks Returns'!D1236</f>
        <v>2.8688916515252849E-2</v>
      </c>
      <c r="F1240" s="5">
        <f>'Stocks Returns'!E1236</f>
        <v>4.1603630862329988E-2</v>
      </c>
      <c r="G1240" s="5">
        <f t="shared" si="76"/>
        <v>-9.0744892537881813E-3</v>
      </c>
      <c r="H1240" s="5">
        <f t="shared" si="77"/>
        <v>-4.5174281955131373E-4</v>
      </c>
      <c r="I1240" s="5">
        <f t="shared" si="78"/>
        <v>3.0347214358238533E-3</v>
      </c>
      <c r="J1240" s="5">
        <f t="shared" si="79"/>
        <v>2.4994202997915632E-2</v>
      </c>
    </row>
    <row r="1241" spans="1:10" ht="15" customHeight="1" x14ac:dyDescent="0.2">
      <c r="A1241" s="3">
        <f>'2_CVaR_t3'!A1241</f>
        <v>44027</v>
      </c>
      <c r="B1241" s="5">
        <f>'2_CVaR_t3'!D1241-1</f>
        <v>9.9375760839246485E-3</v>
      </c>
      <c r="C1241" s="5">
        <f>'Stocks Returns'!B1237</f>
        <v>5.472154963680409E-2</v>
      </c>
      <c r="D1241" s="5">
        <f>'Stocks Returns'!C1237</f>
        <v>1.6655459576889298E-2</v>
      </c>
      <c r="E1241" s="5">
        <f>'Stocks Returns'!D1237</f>
        <v>2.8818443804035088E-3</v>
      </c>
      <c r="F1241" s="5">
        <f>'Stocks Returns'!E1237</f>
        <v>7.5042362624060388E-3</v>
      </c>
      <c r="G1241" s="5">
        <f t="shared" si="76"/>
        <v>4.5150887037702536E-2</v>
      </c>
      <c r="H1241" s="5">
        <f t="shared" si="77"/>
        <v>1.979627536125338E-3</v>
      </c>
      <c r="I1241" s="5">
        <f t="shared" si="78"/>
        <v>-1.3298757299098529E-2</v>
      </c>
      <c r="J1241" s="5">
        <f t="shared" si="79"/>
        <v>-2.9780257276644604E-3</v>
      </c>
    </row>
    <row r="1242" spans="1:10" ht="15" customHeight="1" x14ac:dyDescent="0.2">
      <c r="A1242" s="3">
        <f>'2_CVaR_t3'!A1242</f>
        <v>44028</v>
      </c>
      <c r="B1242" s="5">
        <f>'2_CVaR_t3'!D1242-1</f>
        <v>-1.075386475589124E-2</v>
      </c>
      <c r="C1242" s="5">
        <f>'Stocks Returns'!B1238</f>
        <v>1.1019283746556363E-2</v>
      </c>
      <c r="D1242" s="5">
        <f>'Stocks Returns'!C1238</f>
        <v>-1.5517679979649035E-2</v>
      </c>
      <c r="E1242" s="5">
        <f>'Stocks Returns'!D1238</f>
        <v>-2.0763811642565799E-2</v>
      </c>
      <c r="F1242" s="5">
        <f>'Stocks Returns'!E1238</f>
        <v>-7.208073041805596E-4</v>
      </c>
      <c r="G1242" s="5">
        <f t="shared" si="76"/>
        <v>2.2315287050753377E-2</v>
      </c>
      <c r="H1242" s="5">
        <f t="shared" si="77"/>
        <v>4.5990294176491073E-4</v>
      </c>
      <c r="I1242" s="5">
        <f t="shared" si="78"/>
        <v>-3.0895395684612907E-3</v>
      </c>
      <c r="J1242" s="5">
        <f t="shared" si="79"/>
        <v>1.0692996790336969E-2</v>
      </c>
    </row>
    <row r="1243" spans="1:10" ht="15" customHeight="1" x14ac:dyDescent="0.2">
      <c r="A1243" s="3">
        <f>'2_CVaR_t3'!A1243</f>
        <v>44029</v>
      </c>
      <c r="B1243" s="5">
        <f>'2_CVaR_t3'!D1243-1</f>
        <v>4.8216016897022484E-3</v>
      </c>
      <c r="C1243" s="5">
        <f>'Stocks Returns'!B1239</f>
        <v>-2.7247956403269713E-2</v>
      </c>
      <c r="D1243" s="5">
        <f>'Stocks Returns'!C1239</f>
        <v>8.2170542635660038E-3</v>
      </c>
      <c r="E1243" s="5">
        <f>'Stocks Returns'!D1239</f>
        <v>2.8398333964418931E-4</v>
      </c>
      <c r="F1243" s="5">
        <f>'Stocks Returns'!E1239</f>
        <v>-3.9192113488819458E-2</v>
      </c>
      <c r="G1243" s="5">
        <f t="shared" si="76"/>
        <v>-3.1659320078700037E-2</v>
      </c>
      <c r="H1243" s="5">
        <f t="shared" si="77"/>
        <v>1.1203022518838359E-3</v>
      </c>
      <c r="I1243" s="5">
        <f t="shared" si="78"/>
        <v>-7.5259752036970027E-3</v>
      </c>
      <c r="J1243" s="5">
        <f t="shared" si="79"/>
        <v>-4.4260556581976897E-2</v>
      </c>
    </row>
    <row r="1244" spans="1:10" ht="15" customHeight="1" x14ac:dyDescent="0.2">
      <c r="A1244" s="3">
        <f>'2_CVaR_t3'!A1244</f>
        <v>44032</v>
      </c>
      <c r="B1244" s="5">
        <f>'2_CVaR_t3'!D1244-1</f>
        <v>1.1718660931126612E-2</v>
      </c>
      <c r="C1244" s="5">
        <f>'Stocks Returns'!B1240</f>
        <v>-3.0345471521942224E-2</v>
      </c>
      <c r="D1244" s="5">
        <f>'Stocks Returns'!C1240</f>
        <v>1.7325337023937681E-2</v>
      </c>
      <c r="E1244" s="5">
        <f>'Stocks Returns'!D1240</f>
        <v>1.9021481972177678E-2</v>
      </c>
      <c r="F1244" s="5">
        <f>'Stocks Returns'!E1240</f>
        <v>-1.5765765765765827E-2</v>
      </c>
      <c r="G1244" s="5">
        <f t="shared" si="76"/>
        <v>-4.1712302050561527E-2</v>
      </c>
      <c r="H1244" s="5">
        <f t="shared" si="77"/>
        <v>1.0909956041971203E-5</v>
      </c>
      <c r="I1244" s="5">
        <f t="shared" si="78"/>
        <v>-7.3290987772544475E-5</v>
      </c>
      <c r="J1244" s="5">
        <f t="shared" si="79"/>
        <v>-2.8132804742538407E-2</v>
      </c>
    </row>
    <row r="1245" spans="1:10" ht="15" customHeight="1" x14ac:dyDescent="0.2">
      <c r="A1245" s="3">
        <f>'2_CVaR_t3'!A1245</f>
        <v>44033</v>
      </c>
      <c r="B1245" s="5">
        <f>'2_CVaR_t3'!D1245-1</f>
        <v>-6.5723003244091416E-3</v>
      </c>
      <c r="C1245" s="5">
        <f>'Stocks Returns'!B1241</f>
        <v>1.0110736639383777E-2</v>
      </c>
      <c r="D1245" s="5">
        <f>'Stocks Returns'!C1241</f>
        <v>-1.0026704287801724E-2</v>
      </c>
      <c r="E1245" s="5">
        <f>'Stocks Returns'!D1241</f>
        <v>-9.1939078751858139E-3</v>
      </c>
      <c r="F1245" s="5">
        <f>'Stocks Returns'!E1241</f>
        <v>5.9242308670226285E-2</v>
      </c>
      <c r="G1245" s="5">
        <f t="shared" si="76"/>
        <v>1.7189764015207987E-2</v>
      </c>
      <c r="H1245" s="5">
        <f t="shared" si="77"/>
        <v>-2.4391614658757221E-4</v>
      </c>
      <c r="I1245" s="5">
        <f t="shared" si="78"/>
        <v>1.638581791577283E-3</v>
      </c>
      <c r="J1245" s="5">
        <f t="shared" si="79"/>
        <v>6.6231103803912575E-2</v>
      </c>
    </row>
    <row r="1246" spans="1:10" ht="15" customHeight="1" x14ac:dyDescent="0.2">
      <c r="A1246" s="3">
        <f>'2_CVaR_t3'!A1246</f>
        <v>44034</v>
      </c>
      <c r="B1246" s="5">
        <f>'2_CVaR_t3'!D1246-1</f>
        <v>5.2762872852329945E-3</v>
      </c>
      <c r="C1246" s="5">
        <f>'Stocks Returns'!B1242</f>
        <v>6.1963775023832213E-3</v>
      </c>
      <c r="D1246" s="5">
        <f>'Stocks Returns'!C1242</f>
        <v>1.211319218241047E-2</v>
      </c>
      <c r="E1246" s="5">
        <f>'Stocks Returns'!D1242</f>
        <v>-2.0620489267972664E-2</v>
      </c>
      <c r="F1246" s="5">
        <f>'Stocks Returns'!E1242</f>
        <v>-1.8482957273163625E-2</v>
      </c>
      <c r="G1246" s="5">
        <f t="shared" si="76"/>
        <v>1.3264777353180707E-3</v>
      </c>
      <c r="H1246" s="5">
        <f t="shared" si="77"/>
        <v>4.34284443880087E-3</v>
      </c>
      <c r="I1246" s="5">
        <f t="shared" si="78"/>
        <v>-2.917439423599473E-2</v>
      </c>
      <c r="J1246" s="5">
        <f t="shared" si="79"/>
        <v>-2.4032557088297324E-2</v>
      </c>
    </row>
    <row r="1247" spans="1:10" ht="15" customHeight="1" x14ac:dyDescent="0.2">
      <c r="A1247" s="3">
        <f>'2_CVaR_t3'!A1247</f>
        <v>44035</v>
      </c>
      <c r="B1247" s="5">
        <f>'2_CVaR_t3'!D1247-1</f>
        <v>-6.5795808636661679E-3</v>
      </c>
      <c r="C1247" s="5">
        <f>'Stocks Returns'!B1243</f>
        <v>1.1369019422075022E-2</v>
      </c>
      <c r="D1247" s="5">
        <f>'Stocks Returns'!C1243</f>
        <v>-7.1909886352208297E-3</v>
      </c>
      <c r="E1247" s="5">
        <f>'Stocks Returns'!D1243</f>
        <v>-2.8328069671738842E-2</v>
      </c>
      <c r="F1247" s="5">
        <f>'Stocks Returns'!E1243</f>
        <v>-1.0516018586451459E-2</v>
      </c>
      <c r="G1247" s="5">
        <f t="shared" si="76"/>
        <v>1.8455388992261061E-2</v>
      </c>
      <c r="H1247" s="5">
        <f t="shared" si="77"/>
        <v>2.6025852890000142E-3</v>
      </c>
      <c r="I1247" s="5">
        <f t="shared" si="78"/>
        <v>-1.748366774911532E-2</v>
      </c>
      <c r="J1247" s="5">
        <f t="shared" si="79"/>
        <v>-3.5195190512236152E-3</v>
      </c>
    </row>
    <row r="1248" spans="1:10" ht="15" customHeight="1" x14ac:dyDescent="0.2">
      <c r="A1248" s="3">
        <f>'2_CVaR_t3'!A1248</f>
        <v>44036</v>
      </c>
      <c r="B1248" s="5">
        <f>'2_CVaR_t3'!D1248-1</f>
        <v>-7.7829709188542706E-3</v>
      </c>
      <c r="C1248" s="5">
        <f>'Stocks Returns'!B1244</f>
        <v>-9.3676814988291612E-3</v>
      </c>
      <c r="D1248" s="5">
        <f>'Stocks Returns'!C1244</f>
        <v>-1.1548396900167179E-2</v>
      </c>
      <c r="E1248" s="5">
        <f>'Stocks Returns'!D1244</f>
        <v>-1.300108342361872E-2</v>
      </c>
      <c r="F1248" s="5">
        <f>'Stocks Returns'!E1244</f>
        <v>-4.4488383588729974E-3</v>
      </c>
      <c r="G1248" s="5">
        <f t="shared" si="76"/>
        <v>-1.06773098822633E-3</v>
      </c>
      <c r="H1248" s="5">
        <f t="shared" si="77"/>
        <v>2.7943869949510758E-5</v>
      </c>
      <c r="I1248" s="5">
        <f t="shared" si="78"/>
        <v>-1.8772154745039758E-4</v>
      </c>
      <c r="J1248" s="5">
        <f t="shared" si="79"/>
        <v>3.8211108301475002E-3</v>
      </c>
    </row>
    <row r="1249" spans="1:10" ht="15" customHeight="1" x14ac:dyDescent="0.2">
      <c r="A1249" s="3">
        <f>'2_CVaR_t3'!A1249</f>
        <v>44039</v>
      </c>
      <c r="B1249" s="5">
        <f>'2_CVaR_t3'!D1249-1</f>
        <v>7.7418738016916677E-3</v>
      </c>
      <c r="C1249" s="5">
        <f>'Stocks Returns'!B1245</f>
        <v>-1.3002364066193817E-2</v>
      </c>
      <c r="D1249" s="5">
        <f>'Stocks Returns'!C1245</f>
        <v>9.0187035613629174E-3</v>
      </c>
      <c r="E1249" s="5">
        <f>'Stocks Returns'!D1245</f>
        <v>2.8739646741842151E-2</v>
      </c>
      <c r="F1249" s="5">
        <f>'Stocks Returns'!E1245</f>
        <v>-1.2661370407149874E-2</v>
      </c>
      <c r="G1249" s="5">
        <f t="shared" si="76"/>
        <v>-2.0358730121078812E-2</v>
      </c>
      <c r="H1249" s="5">
        <f t="shared" si="77"/>
        <v>-2.4042968514955444E-3</v>
      </c>
      <c r="I1249" s="5">
        <f t="shared" si="78"/>
        <v>1.61516041374173E-2</v>
      </c>
      <c r="J1249" s="5">
        <f t="shared" si="79"/>
        <v>-2.0820099558398412E-2</v>
      </c>
    </row>
    <row r="1250" spans="1:10" ht="15" customHeight="1" x14ac:dyDescent="0.2">
      <c r="A1250" s="3">
        <f>'2_CVaR_t3'!A1250</f>
        <v>44040</v>
      </c>
      <c r="B1250" s="5">
        <f>'2_CVaR_t3'!D1250-1</f>
        <v>-2.6181427356267717E-3</v>
      </c>
      <c r="C1250" s="5">
        <f>'Stocks Returns'!B1246</f>
        <v>-4.5508982035927792E-3</v>
      </c>
      <c r="D1250" s="5">
        <f>'Stocks Returns'!C1246</f>
        <v>-8.6333858107756623E-4</v>
      </c>
      <c r="E1250" s="5">
        <f>'Stocks Returns'!D1246</f>
        <v>-2.4929673101173777E-2</v>
      </c>
      <c r="F1250" s="5">
        <f>'Stocks Returns'!E1246</f>
        <v>-2.036711088760379E-2</v>
      </c>
      <c r="G1250" s="5">
        <f t="shared" si="76"/>
        <v>-1.4595141230263268E-3</v>
      </c>
      <c r="H1250" s="5">
        <f t="shared" si="77"/>
        <v>3.0615475255159124E-3</v>
      </c>
      <c r="I1250" s="5">
        <f t="shared" si="78"/>
        <v>-2.0566887840519285E-2</v>
      </c>
      <c r="J1250" s="5">
        <f t="shared" si="79"/>
        <v>-1.7562678580224401E-2</v>
      </c>
    </row>
    <row r="1251" spans="1:10" ht="15" customHeight="1" x14ac:dyDescent="0.2">
      <c r="A1251" s="3">
        <f>'2_CVaR_t3'!A1251</f>
        <v>44041</v>
      </c>
      <c r="B1251" s="5">
        <f>'2_CVaR_t3'!D1251-1</f>
        <v>7.3181798023900235E-3</v>
      </c>
      <c r="C1251" s="5">
        <f>'Stocks Returns'!B1247</f>
        <v>1.0587102983637964E-2</v>
      </c>
      <c r="D1251" s="5">
        <f>'Stocks Returns'!C1247</f>
        <v>9.35244485107245E-3</v>
      </c>
      <c r="E1251" s="5">
        <f>'Stocks Returns'!D1247</f>
        <v>2.1587743732590647E-2</v>
      </c>
      <c r="F1251" s="5">
        <f>'Stocks Returns'!E1247</f>
        <v>2.5154004106776151E-2</v>
      </c>
      <c r="G1251" s="5">
        <f t="shared" si="76"/>
        <v>3.6580189724300452E-3</v>
      </c>
      <c r="H1251" s="5">
        <f t="shared" si="77"/>
        <v>-1.4428724498112156E-3</v>
      </c>
      <c r="I1251" s="5">
        <f t="shared" si="78"/>
        <v>9.6929397947025375E-3</v>
      </c>
      <c r="J1251" s="5">
        <f t="shared" si="79"/>
        <v>1.7443635796136663E-2</v>
      </c>
    </row>
    <row r="1252" spans="1:10" ht="15" customHeight="1" x14ac:dyDescent="0.2">
      <c r="A1252" s="3">
        <f>'2_CVaR_t3'!A1252</f>
        <v>44042</v>
      </c>
      <c r="B1252" s="5">
        <f>'2_CVaR_t3'!D1252-1</f>
        <v>-1.3531169541227905E-2</v>
      </c>
      <c r="C1252" s="5">
        <f>'Stocks Returns'!B1248</f>
        <v>7.1428571428571175E-3</v>
      </c>
      <c r="D1252" s="5">
        <f>'Stocks Returns'!C1248</f>
        <v>-2.276160741262967E-2</v>
      </c>
      <c r="E1252" s="5">
        <f>'Stocks Returns'!D1248</f>
        <v>-4.2847404810594236E-3</v>
      </c>
      <c r="F1252" s="5">
        <f>'Stocks Returns'!E1248</f>
        <v>-5.7586379569353974E-2</v>
      </c>
      <c r="G1252" s="5">
        <f t="shared" si="76"/>
        <v>2.1239684783836678E-2</v>
      </c>
      <c r="H1252" s="5">
        <f t="shared" si="77"/>
        <v>-2.6695755883850043E-3</v>
      </c>
      <c r="I1252" s="5">
        <f t="shared" si="78"/>
        <v>1.7933695704706668E-2</v>
      </c>
      <c r="J1252" s="5">
        <f t="shared" si="79"/>
        <v>-4.323358009082455E-2</v>
      </c>
    </row>
    <row r="1253" spans="1:10" ht="15" customHeight="1" x14ac:dyDescent="0.2">
      <c r="A1253" s="3">
        <f>'2_CVaR_t3'!A1253</f>
        <v>44043</v>
      </c>
      <c r="B1253" s="5">
        <f>'2_CVaR_t3'!D1253-1</f>
        <v>-1.1338576021112767E-2</v>
      </c>
      <c r="C1253" s="5">
        <f>'Stocks Returns'!B1249</f>
        <v>-2.3640661938533203E-3</v>
      </c>
      <c r="D1253" s="5">
        <f>'Stocks Returns'!C1249</f>
        <v>-1.8860146346490803E-2</v>
      </c>
      <c r="E1253" s="5">
        <f>'Stocks Returns'!D1249</f>
        <v>-5.0855745721271051E-3</v>
      </c>
      <c r="F1253" s="5">
        <f>'Stocks Returns'!E1249</f>
        <v>-6.6418703506907484E-3</v>
      </c>
      <c r="G1253" s="5">
        <f t="shared" si="76"/>
        <v>9.5215999915189229E-3</v>
      </c>
      <c r="H1253" s="5">
        <f t="shared" si="77"/>
        <v>-2.0163406625031584E-3</v>
      </c>
      <c r="I1253" s="5">
        <f t="shared" si="78"/>
        <v>1.3545389025764132E-2</v>
      </c>
      <c r="J1253" s="5">
        <f t="shared" si="79"/>
        <v>5.3906860386914984E-3</v>
      </c>
    </row>
    <row r="1254" spans="1:10" ht="15" customHeight="1" x14ac:dyDescent="0.2">
      <c r="A1254" s="3">
        <f>'2_CVaR_t3'!A1254</f>
        <v>44046</v>
      </c>
      <c r="B1254" s="5">
        <f>'2_CVaR_t3'!D1254-1</f>
        <v>3.580125243096699E-3</v>
      </c>
      <c r="C1254" s="5">
        <f>'Stocks Returns'!B1250</f>
        <v>1.1374407582938284E-2</v>
      </c>
      <c r="D1254" s="5">
        <f>'Stocks Returns'!C1250</f>
        <v>1.5231092436973626E-3</v>
      </c>
      <c r="E1254" s="5">
        <f>'Stocks Returns'!D1250</f>
        <v>3.0866017890494479E-2</v>
      </c>
      <c r="F1254" s="5">
        <f>'Stocks Returns'!E1250</f>
        <v>-1.818668093073017E-2</v>
      </c>
      <c r="G1254" s="5">
        <f t="shared" si="76"/>
        <v>8.2150337732056263E-3</v>
      </c>
      <c r="H1254" s="5">
        <f t="shared" si="77"/>
        <v>-3.7344526903976992E-3</v>
      </c>
      <c r="I1254" s="5">
        <f t="shared" si="78"/>
        <v>2.5087335404402517E-2</v>
      </c>
      <c r="J1254" s="5">
        <f t="shared" si="79"/>
        <v>-2.1941370645001283E-2</v>
      </c>
    </row>
    <row r="1255" spans="1:10" ht="15" customHeight="1" x14ac:dyDescent="0.2">
      <c r="A1255" s="3">
        <f>'2_CVaR_t3'!A1255</f>
        <v>44047</v>
      </c>
      <c r="B1255" s="5">
        <f>'2_CVaR_t3'!D1255-1</f>
        <v>6.913711646100662E-3</v>
      </c>
      <c r="C1255" s="5">
        <f>'Stocks Returns'!B1251</f>
        <v>3.1396438612933508E-2</v>
      </c>
      <c r="D1255" s="5">
        <f>'Stocks Returns'!C1251</f>
        <v>8.3905815721851962E-3</v>
      </c>
      <c r="E1255" s="5">
        <f>'Stocks Returns'!D1251</f>
        <v>2.3362258033756023E-2</v>
      </c>
      <c r="F1255" s="5">
        <f>'Stocks Returns'!E1251</f>
        <v>2.5333696540452255E-2</v>
      </c>
      <c r="G1255" s="5">
        <f t="shared" si="76"/>
        <v>2.4875247988713538E-2</v>
      </c>
      <c r="H1255" s="5">
        <f t="shared" si="77"/>
        <v>-1.805534816122719E-3</v>
      </c>
      <c r="I1255" s="5">
        <f t="shared" si="78"/>
        <v>1.2129235867110297E-2</v>
      </c>
      <c r="J1255" s="5">
        <f t="shared" si="79"/>
        <v>1.8051343927114112E-2</v>
      </c>
    </row>
    <row r="1256" spans="1:10" ht="15" customHeight="1" x14ac:dyDescent="0.2">
      <c r="A1256" s="3">
        <f>'2_CVaR_t3'!A1256</f>
        <v>44048</v>
      </c>
      <c r="B1256" s="5">
        <f>'2_CVaR_t3'!D1256-1</f>
        <v>4.4278214970909779E-3</v>
      </c>
      <c r="C1256" s="5">
        <f>'Stocks Returns'!B1252</f>
        <v>-4.0436165379373001E-2</v>
      </c>
      <c r="D1256" s="5">
        <f>'Stocks Returns'!C1252</f>
        <v>1.981382287170419E-2</v>
      </c>
      <c r="E1256" s="5">
        <f>'Stocks Returns'!D1252</f>
        <v>-8.21841222512113E-2</v>
      </c>
      <c r="F1256" s="5">
        <f>'Stocks Returns'!E1252</f>
        <v>1.0095642933050097E-2</v>
      </c>
      <c r="G1256" s="5">
        <f t="shared" si="76"/>
        <v>-4.4450414142305571E-2</v>
      </c>
      <c r="H1256" s="5">
        <f t="shared" si="77"/>
        <v>1.3300438047519778E-2</v>
      </c>
      <c r="I1256" s="5">
        <f t="shared" si="78"/>
        <v>-8.9349786430968484E-2</v>
      </c>
      <c r="J1256" s="5">
        <f t="shared" si="79"/>
        <v>5.4439053359945375E-3</v>
      </c>
    </row>
    <row r="1257" spans="1:10" ht="15" customHeight="1" x14ac:dyDescent="0.2">
      <c r="A1257" s="3">
        <f>'2_CVaR_t3'!A1257</f>
        <v>44049</v>
      </c>
      <c r="B1257" s="5">
        <f>'2_CVaR_t3'!D1257-1</f>
        <v>8.5311042996292219E-3</v>
      </c>
      <c r="C1257" s="5">
        <f>'Stocks Returns'!B1253</f>
        <v>2.4147727272727071E-2</v>
      </c>
      <c r="D1257" s="5">
        <f>'Stocks Returns'!C1253</f>
        <v>1.3615502294747728E-2</v>
      </c>
      <c r="E1257" s="5">
        <f>'Stocks Returns'!D1253</f>
        <v>7.0050761421318608E-3</v>
      </c>
      <c r="F1257" s="5">
        <f>'Stocks Returns'!E1253</f>
        <v>7.8905839032072933E-4</v>
      </c>
      <c r="G1257" s="5">
        <f t="shared" si="76"/>
        <v>1.5995447136814576E-2</v>
      </c>
      <c r="H1257" s="5">
        <f t="shared" si="77"/>
        <v>1.0232933119605318E-3</v>
      </c>
      <c r="I1257" s="5">
        <f t="shared" si="78"/>
        <v>-6.8742877906152206E-3</v>
      </c>
      <c r="J1257" s="5">
        <f t="shared" si="79"/>
        <v>-8.2048490973518056E-3</v>
      </c>
    </row>
    <row r="1258" spans="1:10" ht="15" customHeight="1" x14ac:dyDescent="0.2">
      <c r="A1258" s="3">
        <f>'2_CVaR_t3'!A1258</f>
        <v>44050</v>
      </c>
      <c r="B1258" s="5">
        <f>'2_CVaR_t3'!D1258-1</f>
        <v>-7.1864620188258899E-3</v>
      </c>
      <c r="C1258" s="5">
        <f>'Stocks Returns'!B1254</f>
        <v>-3.0050855293573653E-2</v>
      </c>
      <c r="D1258" s="5">
        <f>'Stocks Returns'!C1254</f>
        <v>-1.2124566081400556E-2</v>
      </c>
      <c r="E1258" s="5">
        <f>'Stocks Returns'!D1254</f>
        <v>-2.2179655207178461E-3</v>
      </c>
      <c r="F1258" s="5">
        <f>'Stocks Returns'!E1254</f>
        <v>6.5703022339027584E-3</v>
      </c>
      <c r="G1258" s="5">
        <f t="shared" si="76"/>
        <v>-2.2352465206993334E-2</v>
      </c>
      <c r="H1258" s="5">
        <f t="shared" si="77"/>
        <v>-1.4319257255158667E-3</v>
      </c>
      <c r="I1258" s="5">
        <f t="shared" si="78"/>
        <v>9.61940180486783E-3</v>
      </c>
      <c r="J1258" s="5">
        <f t="shared" si="79"/>
        <v>1.4209014652309723E-2</v>
      </c>
    </row>
    <row r="1259" spans="1:10" ht="15" customHeight="1" x14ac:dyDescent="0.2">
      <c r="A1259" s="3">
        <f>'2_CVaR_t3'!A1259</f>
        <v>44053</v>
      </c>
      <c r="B1259" s="5">
        <f>'2_CVaR_t3'!D1259-1</f>
        <v>2.4278688483465594E-3</v>
      </c>
      <c r="C1259" s="5">
        <f>'Stocks Returns'!B1255</f>
        <v>3.8131553860819789E-2</v>
      </c>
      <c r="D1259" s="5">
        <f>'Stocks Returns'!C1255</f>
        <v>2.1898553676917842E-3</v>
      </c>
      <c r="E1259" s="5">
        <f>'Stocks Returns'!D1255</f>
        <v>1.3034252803880042E-2</v>
      </c>
      <c r="F1259" s="5">
        <f>'Stocks Returns'!E1255</f>
        <v>3.4986945169712902E-2</v>
      </c>
      <c r="G1259" s="5">
        <f t="shared" si="76"/>
        <v>3.6134194306659116E-2</v>
      </c>
      <c r="H1259" s="5">
        <f t="shared" si="77"/>
        <v>-1.3606918792901015E-3</v>
      </c>
      <c r="I1259" s="5">
        <f t="shared" si="78"/>
        <v>9.1408665172188659E-3</v>
      </c>
      <c r="J1259" s="5">
        <f t="shared" si="79"/>
        <v>3.2451594522312818E-2</v>
      </c>
    </row>
    <row r="1260" spans="1:10" ht="15" customHeight="1" x14ac:dyDescent="0.2">
      <c r="A1260" s="3">
        <f>'2_CVaR_t3'!A1260</f>
        <v>44054</v>
      </c>
      <c r="B1260" s="5">
        <f>'2_CVaR_t3'!D1260-1</f>
        <v>3.2475804060174696E-3</v>
      </c>
      <c r="C1260" s="5">
        <f>'Stocks Returns'!B1256</f>
        <v>3.2139577594123114E-2</v>
      </c>
      <c r="D1260" s="5">
        <f>'Stocks Returns'!C1256</f>
        <v>4.9799278418620752E-3</v>
      </c>
      <c r="E1260" s="5">
        <f>'Stocks Returns'!D1256</f>
        <v>3.7901456213842444E-3</v>
      </c>
      <c r="F1260" s="5">
        <f>'Stocks Returns'!E1256</f>
        <v>1.765893037336097E-3</v>
      </c>
      <c r="G1260" s="5">
        <f t="shared" si="76"/>
        <v>2.9315564770941303E-2</v>
      </c>
      <c r="H1260" s="5">
        <f t="shared" si="77"/>
        <v>2.1501574126261882E-4</v>
      </c>
      <c r="I1260" s="5">
        <f t="shared" si="78"/>
        <v>-1.4444344233220472E-3</v>
      </c>
      <c r="J1260" s="5">
        <f t="shared" si="79"/>
        <v>-1.6368915686757629E-3</v>
      </c>
    </row>
    <row r="1261" spans="1:10" ht="15" customHeight="1" x14ac:dyDescent="0.2">
      <c r="A1261" s="3">
        <f>'2_CVaR_t3'!A1261</f>
        <v>44055</v>
      </c>
      <c r="B1261" s="5">
        <f>'2_CVaR_t3'!D1261-1</f>
        <v>4.1202013061452103E-3</v>
      </c>
      <c r="C1261" s="5">
        <f>'Stocks Returns'!B1257</f>
        <v>-2.9359430604982251E-2</v>
      </c>
      <c r="D1261" s="5">
        <f>'Stocks Returns'!C1257</f>
        <v>4.9046872629823213E-3</v>
      </c>
      <c r="E1261" s="5">
        <f>'Stocks Returns'!D1257</f>
        <v>1.4407790143084354E-2</v>
      </c>
      <c r="F1261" s="5">
        <f>'Stocks Returns'!E1257</f>
        <v>4.9106018635104443E-2</v>
      </c>
      <c r="G1261" s="5">
        <f t="shared" si="76"/>
        <v>-3.306345410137744E-2</v>
      </c>
      <c r="H1261" s="5">
        <f t="shared" si="77"/>
        <v>-1.1529724410036012E-3</v>
      </c>
      <c r="I1261" s="5">
        <f t="shared" si="78"/>
        <v>7.7454472549256369E-3</v>
      </c>
      <c r="J1261" s="5">
        <f t="shared" si="79"/>
        <v>4.4779810423945535E-2</v>
      </c>
    </row>
    <row r="1262" spans="1:10" ht="15" customHeight="1" x14ac:dyDescent="0.2">
      <c r="A1262" s="3">
        <f>'2_CVaR_t3'!A1262</f>
        <v>44056</v>
      </c>
      <c r="B1262" s="5">
        <f>'2_CVaR_t3'!D1262-1</f>
        <v>-4.6263549181890795E-3</v>
      </c>
      <c r="C1262" s="5">
        <f>'Stocks Returns'!B1258</f>
        <v>6.8744271310723359E-3</v>
      </c>
      <c r="D1262" s="5">
        <f>'Stocks Returns'!C1258</f>
        <v>-5.8367716614672327E-3</v>
      </c>
      <c r="E1262" s="5">
        <f>'Stocks Returns'!D1258</f>
        <v>-1.4790870800274303E-2</v>
      </c>
      <c r="F1262" s="5">
        <f>'Stocks Returns'!E1258</f>
        <v>-2.4723955832933076E-2</v>
      </c>
      <c r="G1262" s="5">
        <f t="shared" si="76"/>
        <v>1.1991029899929739E-2</v>
      </c>
      <c r="H1262" s="5">
        <f t="shared" si="77"/>
        <v>1.0631881406094621E-3</v>
      </c>
      <c r="I1262" s="5">
        <f t="shared" si="78"/>
        <v>-7.1422935816100605E-3</v>
      </c>
      <c r="J1262" s="5">
        <f t="shared" si="79"/>
        <v>-1.9794396184172742E-2</v>
      </c>
    </row>
    <row r="1263" spans="1:10" ht="15" customHeight="1" x14ac:dyDescent="0.2">
      <c r="A1263" s="3">
        <f>'2_CVaR_t3'!A1263</f>
        <v>44057</v>
      </c>
      <c r="B1263" s="5">
        <f>'2_CVaR_t3'!D1263-1</f>
        <v>-3.0503967372634833E-3</v>
      </c>
      <c r="C1263" s="5">
        <f>'Stocks Returns'!B1259</f>
        <v>2.9585798816568198E-2</v>
      </c>
      <c r="D1263" s="5">
        <f>'Stocks Returns'!C1259</f>
        <v>-4.7575665553194479E-3</v>
      </c>
      <c r="E1263" s="5">
        <f>'Stocks Returns'!D1259</f>
        <v>-3.7780870948498357E-3</v>
      </c>
      <c r="F1263" s="5">
        <f>'Stocks Returns'!E1259</f>
        <v>4.67634752645818E-3</v>
      </c>
      <c r="G1263" s="5">
        <f t="shared" si="76"/>
        <v>3.3113097433359738E-2</v>
      </c>
      <c r="H1263" s="5">
        <f t="shared" si="77"/>
        <v>-1.9231608822501464E-4</v>
      </c>
      <c r="I1263" s="5">
        <f t="shared" si="78"/>
        <v>1.2919425171377206E-3</v>
      </c>
      <c r="J1263" s="5">
        <f t="shared" si="79"/>
        <v>7.9381990275242884E-3</v>
      </c>
    </row>
    <row r="1264" spans="1:10" ht="15" customHeight="1" x14ac:dyDescent="0.2">
      <c r="A1264" s="3">
        <f>'2_CVaR_t3'!A1264</f>
        <v>44060</v>
      </c>
      <c r="B1264" s="5">
        <f>'2_CVaR_t3'!D1264-1</f>
        <v>1.0980145864323276E-2</v>
      </c>
      <c r="C1264" s="5">
        <f>'Stocks Returns'!B1260</f>
        <v>-2.3430592396109673E-2</v>
      </c>
      <c r="D1264" s="5">
        <f>'Stocks Returns'!C1260</f>
        <v>1.4188364524003294E-2</v>
      </c>
      <c r="E1264" s="5">
        <f>'Stocks Returns'!D1260</f>
        <v>3.1536926147704536E-2</v>
      </c>
      <c r="F1264" s="5">
        <f>'Stocks Returns'!E1260</f>
        <v>-2.9397354238117623E-3</v>
      </c>
      <c r="G1264" s="5">
        <f t="shared" si="76"/>
        <v>-3.4052653757475827E-2</v>
      </c>
      <c r="H1264" s="5">
        <f t="shared" si="77"/>
        <v>-2.0319865453287227E-3</v>
      </c>
      <c r="I1264" s="5">
        <f t="shared" si="78"/>
        <v>1.3650495059416148E-2</v>
      </c>
      <c r="J1264" s="5">
        <f t="shared" si="79"/>
        <v>-1.4525264073083454E-2</v>
      </c>
    </row>
    <row r="1265" spans="1:10" ht="15" customHeight="1" x14ac:dyDescent="0.2">
      <c r="A1265" s="3">
        <f>'2_CVaR_t3'!A1265</f>
        <v>44061</v>
      </c>
      <c r="B1265" s="5">
        <f>'2_CVaR_t3'!D1265-1</f>
        <v>2.1439569316967777E-3</v>
      </c>
      <c r="C1265" s="5">
        <f>'Stocks Returns'!B1261</f>
        <v>-1.3580805794477513E-3</v>
      </c>
      <c r="D1265" s="5">
        <f>'Stocks Returns'!C1261</f>
        <v>-2.1060021060022027E-3</v>
      </c>
      <c r="E1265" s="5">
        <f>'Stocks Returns'!D1261</f>
        <v>3.8602941176470562E-2</v>
      </c>
      <c r="F1265" s="5">
        <f>'Stocks Returns'!E1261</f>
        <v>-9.0909090909091494E-3</v>
      </c>
      <c r="G1265" s="5">
        <f t="shared" si="76"/>
        <v>-3.0691239144258402E-3</v>
      </c>
      <c r="H1265" s="5">
        <f t="shared" si="77"/>
        <v>-5.2359469473253024E-3</v>
      </c>
      <c r="I1265" s="5">
        <f t="shared" si="78"/>
        <v>3.5174085232076664E-2</v>
      </c>
      <c r="J1265" s="5">
        <f t="shared" si="79"/>
        <v>-1.1325818887558844E-2</v>
      </c>
    </row>
    <row r="1266" spans="1:10" ht="15" customHeight="1" x14ac:dyDescent="0.2">
      <c r="A1266" s="3">
        <f>'2_CVaR_t3'!A1266</f>
        <v>44062</v>
      </c>
      <c r="B1266" s="5">
        <f>'2_CVaR_t3'!D1266-1</f>
        <v>6.4202283873215915E-3</v>
      </c>
      <c r="C1266" s="5">
        <f>'Stocks Returns'!B1262</f>
        <v>7.0262919310970506E-3</v>
      </c>
      <c r="D1266" s="5">
        <f>'Stocks Returns'!C1262</f>
        <v>9.9492487814683006E-3</v>
      </c>
      <c r="E1266" s="5">
        <f>'Stocks Returns'!D1262</f>
        <v>7.1727992547740982E-3</v>
      </c>
      <c r="F1266" s="5">
        <f>'Stocks Returns'!E1262</f>
        <v>-1.686089759484255E-2</v>
      </c>
      <c r="G1266" s="5">
        <f t="shared" si="76"/>
        <v>1.0027636190152968E-3</v>
      </c>
      <c r="H1266" s="5">
        <f t="shared" si="77"/>
        <v>4.8420507318053946E-4</v>
      </c>
      <c r="I1266" s="5">
        <f t="shared" si="78"/>
        <v>-3.2527966163893255E-3</v>
      </c>
      <c r="J1266" s="5">
        <f t="shared" si="79"/>
        <v>-2.3621037080080308E-2</v>
      </c>
    </row>
    <row r="1267" spans="1:10" ht="15" customHeight="1" x14ac:dyDescent="0.2">
      <c r="A1267" s="3">
        <f>'2_CVaR_t3'!A1267</f>
        <v>44063</v>
      </c>
      <c r="B1267" s="5">
        <f>'2_CVaR_t3'!D1267-1</f>
        <v>6.5938402818790376E-3</v>
      </c>
      <c r="C1267" s="5">
        <f>'Stocks Returns'!B1263</f>
        <v>-3.8262435291470664E-3</v>
      </c>
      <c r="D1267" s="5">
        <f>'Stocks Returns'!C1263</f>
        <v>1.5722175232598667E-2</v>
      </c>
      <c r="E1267" s="5">
        <f>'Stocks Returns'!D1263</f>
        <v>-2.9596744358120652E-2</v>
      </c>
      <c r="F1267" s="5">
        <f>'Stocks Returns'!E1263</f>
        <v>-2.2194199243379509E-2</v>
      </c>
      <c r="G1267" s="5">
        <f t="shared" si="76"/>
        <v>-1.0024853964731687E-2</v>
      </c>
      <c r="H1267" s="5">
        <f t="shared" si="77"/>
        <v>5.9999335124644466E-3</v>
      </c>
      <c r="I1267" s="5">
        <f t="shared" si="78"/>
        <v>-4.0306400136850142E-2</v>
      </c>
      <c r="J1267" s="5">
        <f t="shared" si="79"/>
        <v>-2.913805805226076E-2</v>
      </c>
    </row>
    <row r="1268" spans="1:10" ht="15" customHeight="1" x14ac:dyDescent="0.2">
      <c r="A1268" s="3">
        <f>'2_CVaR_t3'!A1268</f>
        <v>44064</v>
      </c>
      <c r="B1268" s="5">
        <f>'2_CVaR_t3'!D1268-1</f>
        <v>2.4524729428738734E-3</v>
      </c>
      <c r="C1268" s="5">
        <f>'Stocks Returns'!B1264</f>
        <v>-6.3262539539087337E-3</v>
      </c>
      <c r="D1268" s="5">
        <f>'Stocks Returns'!C1264</f>
        <v>-9.7967180994418257E-5</v>
      </c>
      <c r="E1268" s="5">
        <f>'Stocks Returns'!D1264</f>
        <v>2.8688524590164022E-2</v>
      </c>
      <c r="F1268" s="5">
        <f>'Stocks Returns'!E1264</f>
        <v>-1.5733814805261925E-2</v>
      </c>
      <c r="G1268" s="5">
        <f t="shared" si="76"/>
        <v>-8.3484259618916978E-3</v>
      </c>
      <c r="H1268" s="5">
        <f t="shared" si="77"/>
        <v>-3.6849642588582176E-3</v>
      </c>
      <c r="I1268" s="5">
        <f t="shared" si="78"/>
        <v>2.4754881633100214E-2</v>
      </c>
      <c r="J1268" s="5">
        <f t="shared" si="79"/>
        <v>-1.8295201961375549E-2</v>
      </c>
    </row>
    <row r="1269" spans="1:10" ht="15" customHeight="1" x14ac:dyDescent="0.2">
      <c r="A1269" s="3">
        <f>'2_CVaR_t3'!A1269</f>
        <v>44067</v>
      </c>
      <c r="B1269" s="5">
        <f>'2_CVaR_t3'!D1269-1</f>
        <v>6.1007976298312894E-3</v>
      </c>
      <c r="C1269" s="5">
        <f>'Stocks Returns'!B1265</f>
        <v>3.7289677125966314E-2</v>
      </c>
      <c r="D1269" s="5">
        <f>'Stocks Returns'!C1265</f>
        <v>1.1169352863371396E-2</v>
      </c>
      <c r="E1269" s="5">
        <f>'Stocks Returns'!D1265</f>
        <v>-4.7252849068841751E-3</v>
      </c>
      <c r="F1269" s="5">
        <f>'Stocks Returns'!E1265</f>
        <v>1.8605870020964366E-2</v>
      </c>
      <c r="G1269" s="5">
        <f t="shared" si="76"/>
        <v>3.1588284664519073E-2</v>
      </c>
      <c r="H1269" s="5">
        <f t="shared" si="77"/>
        <v>2.1775310847131687E-3</v>
      </c>
      <c r="I1269" s="5">
        <f t="shared" si="78"/>
        <v>-1.4628235301032605E-2</v>
      </c>
      <c r="J1269" s="5">
        <f t="shared" si="79"/>
        <v>1.2183758081976496E-2</v>
      </c>
    </row>
    <row r="1270" spans="1:10" ht="15" customHeight="1" x14ac:dyDescent="0.2">
      <c r="A1270" s="3">
        <f>'2_CVaR_t3'!A1270</f>
        <v>44068</v>
      </c>
      <c r="B1270" s="5">
        <f>'2_CVaR_t3'!D1270-1</f>
        <v>6.0492784900820773E-3</v>
      </c>
      <c r="C1270" s="5">
        <f>'Stocks Returns'!B1266</f>
        <v>2.1920210434021037E-3</v>
      </c>
      <c r="D1270" s="5">
        <f>'Stocks Returns'!C1266</f>
        <v>8.1875878106680844E-3</v>
      </c>
      <c r="E1270" s="5">
        <f>'Stocks Returns'!D1266</f>
        <v>1.4708620368646397E-2</v>
      </c>
      <c r="F1270" s="5">
        <f>'Stocks Returns'!E1266</f>
        <v>-5.1453563159242766E-4</v>
      </c>
      <c r="G1270" s="5">
        <f t="shared" si="76"/>
        <v>-3.4574159894650534E-3</v>
      </c>
      <c r="H1270" s="5">
        <f t="shared" si="77"/>
        <v>-7.2791073939273282E-4</v>
      </c>
      <c r="I1270" s="5">
        <f t="shared" si="78"/>
        <v>4.8899644412587224E-3</v>
      </c>
      <c r="J1270" s="5">
        <f t="shared" si="79"/>
        <v>-6.8821290623090328E-3</v>
      </c>
    </row>
    <row r="1271" spans="1:10" ht="15" customHeight="1" x14ac:dyDescent="0.2">
      <c r="A1271" s="3">
        <f>'2_CVaR_t3'!A1271</f>
        <v>44069</v>
      </c>
      <c r="B1271" s="5">
        <f>'2_CVaR_t3'!D1271-1</f>
        <v>4.9661392913029623E-3</v>
      </c>
      <c r="C1271" s="5">
        <f>'Stocks Returns'!B1267</f>
        <v>-3.937007874015741E-3</v>
      </c>
      <c r="D1271" s="5">
        <f>'Stocks Returns'!C1267</f>
        <v>1.0379625180201746E-2</v>
      </c>
      <c r="E1271" s="5">
        <f>'Stocks Returns'!D1267</f>
        <v>-1.2568807339449539E-2</v>
      </c>
      <c r="F1271" s="5">
        <f>'Stocks Returns'!E1267</f>
        <v>-3.3204633204633183E-2</v>
      </c>
      <c r="G1271" s="5">
        <f t="shared" si="76"/>
        <v>-8.4941331649089451E-3</v>
      </c>
      <c r="H1271" s="5">
        <f t="shared" si="77"/>
        <v>3.0687473802864535E-3</v>
      </c>
      <c r="I1271" s="5">
        <f t="shared" si="78"/>
        <v>-2.0615255081040534E-2</v>
      </c>
      <c r="J1271" s="5">
        <f t="shared" si="79"/>
        <v>-3.8426028665915088E-2</v>
      </c>
    </row>
    <row r="1272" spans="1:10" ht="15" customHeight="1" x14ac:dyDescent="0.2">
      <c r="A1272" s="3">
        <f>'2_CVaR_t3'!A1272</f>
        <v>44070</v>
      </c>
      <c r="B1272" s="5">
        <f>'2_CVaR_t3'!D1272-1</f>
        <v>1.9801916985906498E-3</v>
      </c>
      <c r="C1272" s="5">
        <f>'Stocks Returns'!B1268</f>
        <v>3.9525691699604515E-3</v>
      </c>
      <c r="D1272" s="5">
        <f>'Stocks Returns'!C1268</f>
        <v>3.6621325977361785E-3</v>
      </c>
      <c r="E1272" s="5">
        <f>'Stocks Returns'!D1268</f>
        <v>-2.044039765864536E-3</v>
      </c>
      <c r="F1272" s="5">
        <f>'Stocks Returns'!E1268</f>
        <v>1.5708200212992462E-2</v>
      </c>
      <c r="G1272" s="5">
        <f t="shared" si="76"/>
        <v>2.4066779107733199E-3</v>
      </c>
      <c r="H1272" s="5">
        <f t="shared" si="77"/>
        <v>7.747983936153063E-4</v>
      </c>
      <c r="I1272" s="5">
        <f t="shared" si="78"/>
        <v>-5.2049466904217252E-3</v>
      </c>
      <c r="J1272" s="5">
        <f t="shared" si="79"/>
        <v>1.3646589820391502E-2</v>
      </c>
    </row>
    <row r="1273" spans="1:10" ht="15" customHeight="1" x14ac:dyDescent="0.2">
      <c r="A1273" s="3">
        <f>'2_CVaR_t3'!A1273</f>
        <v>44071</v>
      </c>
      <c r="B1273" s="5">
        <f>'2_CVaR_t3'!D1273-1</f>
        <v>1.5388322491149742E-2</v>
      </c>
      <c r="C1273" s="5">
        <f>'Stocks Returns'!B1269</f>
        <v>6.5616797900269752E-4</v>
      </c>
      <c r="D1273" s="5">
        <f>'Stocks Returns'!C1269</f>
        <v>2.2176941667061634E-2</v>
      </c>
      <c r="E1273" s="5">
        <f>'Stocks Returns'!D1269</f>
        <v>2.8954473512708301E-2</v>
      </c>
      <c r="F1273" s="5">
        <f>'Stocks Returns'!E1269</f>
        <v>6.0288335517695302E-3</v>
      </c>
      <c r="G1273" s="5">
        <f t="shared" si="76"/>
        <v>-1.4411400567040305E-2</v>
      </c>
      <c r="H1273" s="5">
        <f t="shared" si="77"/>
        <v>-5.7391969465500972E-4</v>
      </c>
      <c r="I1273" s="5">
        <f t="shared" si="78"/>
        <v>3.8554822001152511E-3</v>
      </c>
      <c r="J1273" s="5">
        <f t="shared" si="79"/>
        <v>-1.0221509282302425E-2</v>
      </c>
    </row>
    <row r="1274" spans="1:10" ht="15" customHeight="1" x14ac:dyDescent="0.2">
      <c r="A1274" s="3">
        <f>'2_CVaR_t3'!A1274</f>
        <v>44074</v>
      </c>
      <c r="B1274" s="5">
        <f>'2_CVaR_t3'!D1274-1</f>
        <v>-1.0603884859773149E-2</v>
      </c>
      <c r="C1274" s="5">
        <f>'Stocks Returns'!B1270</f>
        <v>-3.5409836065573685E-2</v>
      </c>
      <c r="D1274" s="5">
        <f>'Stocks Returns'!C1270</f>
        <v>-1.7245375735941759E-2</v>
      </c>
      <c r="E1274" s="5">
        <f>'Stocks Returns'!D1270</f>
        <v>-7.4194715888525886E-3</v>
      </c>
      <c r="F1274" s="5">
        <f>'Stocks Returns'!E1270</f>
        <v>-1.2767066180302322E-2</v>
      </c>
      <c r="G1274" s="5">
        <f t="shared" si="76"/>
        <v>-2.4265082759321981E-2</v>
      </c>
      <c r="H1274" s="5">
        <f t="shared" si="77"/>
        <v>-1.4899811109970254E-3</v>
      </c>
      <c r="I1274" s="5">
        <f t="shared" si="78"/>
        <v>1.0009406726162587E-2</v>
      </c>
      <c r="J1274" s="5">
        <f t="shared" si="79"/>
        <v>-1.5119735908068182E-3</v>
      </c>
    </row>
    <row r="1275" spans="1:10" ht="15" customHeight="1" x14ac:dyDescent="0.2">
      <c r="A1275" s="3">
        <f>'2_CVaR_t3'!A1275</f>
        <v>44075</v>
      </c>
      <c r="B1275" s="5">
        <f>'2_CVaR_t3'!D1275-1</f>
        <v>5.8372485387039319E-3</v>
      </c>
      <c r="C1275" s="5">
        <f>'Stocks Returns'!B1271</f>
        <v>-2.9231815091774305E-2</v>
      </c>
      <c r="D1275" s="5">
        <f>'Stocks Returns'!C1271</f>
        <v>6.4153969526863364E-3</v>
      </c>
      <c r="E1275" s="5">
        <f>'Stocks Returns'!D1271</f>
        <v>2.4156791248860499E-2</v>
      </c>
      <c r="F1275" s="5">
        <f>'Stocks Returns'!E1271</f>
        <v>-1.9266297176036007E-2</v>
      </c>
      <c r="G1275" s="5">
        <f t="shared" si="76"/>
        <v>-3.4667426601752462E-2</v>
      </c>
      <c r="H1275" s="5">
        <f t="shared" si="77"/>
        <v>-2.1859890068439067E-3</v>
      </c>
      <c r="I1275" s="5">
        <f t="shared" si="78"/>
        <v>1.4685053996274705E-2</v>
      </c>
      <c r="J1275" s="5">
        <f t="shared" si="79"/>
        <v>-2.5409516583540355E-2</v>
      </c>
    </row>
    <row r="1276" spans="1:10" ht="15" customHeight="1" x14ac:dyDescent="0.2">
      <c r="A1276" s="3">
        <f>'2_CVaR_t3'!A1276</f>
        <v>44076</v>
      </c>
      <c r="B1276" s="5">
        <f>'2_CVaR_t3'!D1276-1</f>
        <v>1.0335640202292939E-2</v>
      </c>
      <c r="C1276" s="5">
        <f>'Stocks Returns'!B1272</f>
        <v>1.8207282913165201E-2</v>
      </c>
      <c r="D1276" s="5">
        <f>'Stocks Returns'!C1272</f>
        <v>1.4670728849308645E-2</v>
      </c>
      <c r="E1276" s="5">
        <f>'Stocks Returns'!D1272</f>
        <v>2.0827770360480669E-2</v>
      </c>
      <c r="F1276" s="5">
        <f>'Stocks Returns'!E1272</f>
        <v>-2.0990312163616687E-2</v>
      </c>
      <c r="G1276" s="5">
        <f t="shared" si="76"/>
        <v>8.2351851974670886E-3</v>
      </c>
      <c r="H1276" s="5">
        <f t="shared" si="77"/>
        <v>-5.9481681731440687E-4</v>
      </c>
      <c r="I1276" s="5">
        <f t="shared" si="78"/>
        <v>3.9958650536707149E-3</v>
      </c>
      <c r="J1276" s="5">
        <f t="shared" si="79"/>
        <v>-3.1893812979401213E-2</v>
      </c>
    </row>
    <row r="1277" spans="1:10" ht="15" customHeight="1" x14ac:dyDescent="0.2">
      <c r="A1277" s="3">
        <f>'2_CVaR_t3'!A1277</f>
        <v>44077</v>
      </c>
      <c r="B1277" s="5">
        <f>'2_CVaR_t3'!D1277-1</f>
        <v>-2.4377679986614109E-2</v>
      </c>
      <c r="C1277" s="5">
        <f>'Stocks Returns'!B1273</f>
        <v>-7.7945896377807911E-3</v>
      </c>
      <c r="D1277" s="5">
        <f>'Stocks Returns'!C1273</f>
        <v>-3.4737620103473699E-2</v>
      </c>
      <c r="E1277" s="5">
        <f>'Stocks Returns'!D1273</f>
        <v>-4.9524805998779287E-2</v>
      </c>
      <c r="F1277" s="5">
        <f>'Stocks Returns'!E1273</f>
        <v>-1.0720175920835628E-2</v>
      </c>
      <c r="G1277" s="5">
        <f t="shared" si="76"/>
        <v>1.7240601910896845E-2</v>
      </c>
      <c r="H1277" s="5">
        <f t="shared" si="77"/>
        <v>1.4230165196322739E-3</v>
      </c>
      <c r="I1277" s="5">
        <f t="shared" si="78"/>
        <v>-9.5595514721116132E-3</v>
      </c>
      <c r="J1277" s="5">
        <f t="shared" si="79"/>
        <v>1.5110601883995017E-2</v>
      </c>
    </row>
    <row r="1278" spans="1:10" ht="15" customHeight="1" x14ac:dyDescent="0.2">
      <c r="A1278" s="3">
        <f>'2_CVaR_t3'!A1278</f>
        <v>44078</v>
      </c>
      <c r="B1278" s="5">
        <f>'2_CVaR_t3'!D1278-1</f>
        <v>-1.2576419325270094E-2</v>
      </c>
      <c r="C1278" s="5">
        <f>'Stocks Returns'!B1274</f>
        <v>5.4066543438077597E-2</v>
      </c>
      <c r="D1278" s="5">
        <f>'Stocks Returns'!C1274</f>
        <v>-2.0578101071975552E-2</v>
      </c>
      <c r="E1278" s="5">
        <f>'Stocks Returns'!D1274</f>
        <v>-7.889184478488187E-3</v>
      </c>
      <c r="F1278" s="5">
        <f>'Stocks Returns'!E1274</f>
        <v>-3.6121144762434332E-3</v>
      </c>
      <c r="G1278" s="5">
        <f t="shared" si="76"/>
        <v>6.7200535579503271E-2</v>
      </c>
      <c r="H1278" s="5">
        <f t="shared" si="77"/>
        <v>-1.900487643315376E-3</v>
      </c>
      <c r="I1278" s="5">
        <f t="shared" si="78"/>
        <v>1.2767110710055408E-2</v>
      </c>
      <c r="J1278" s="5">
        <f t="shared" si="79"/>
        <v>9.7303506333686028E-3</v>
      </c>
    </row>
    <row r="1279" spans="1:10" ht="15" customHeight="1" x14ac:dyDescent="0.2">
      <c r="A1279" s="3">
        <f>'2_CVaR_t3'!A1279</f>
        <v>44081</v>
      </c>
      <c r="B1279" s="5">
        <f>'2_CVaR_t3'!D1279-1</f>
        <v>3.3619452249000759E-5</v>
      </c>
      <c r="C1279" s="5">
        <f>'Stocks Returns'!B1275</f>
        <v>0</v>
      </c>
      <c r="D1279" s="5">
        <f>'Stocks Returns'!C1275</f>
        <v>0</v>
      </c>
      <c r="E1279" s="5">
        <f>'Stocks Returns'!D1275</f>
        <v>0</v>
      </c>
      <c r="F1279" s="5">
        <f>'Stocks Returns'!E1275</f>
        <v>0</v>
      </c>
      <c r="G1279" s="5">
        <f t="shared" si="76"/>
        <v>4.1716549628461653E-4</v>
      </c>
      <c r="H1279" s="5">
        <f t="shared" si="77"/>
        <v>-3.5772302638354477E-6</v>
      </c>
      <c r="I1279" s="5">
        <f t="shared" si="78"/>
        <v>2.403114536009206E-5</v>
      </c>
      <c r="J1279" s="5">
        <f t="shared" si="79"/>
        <v>-1.7115738437369847E-6</v>
      </c>
    </row>
    <row r="1280" spans="1:10" ht="15" customHeight="1" x14ac:dyDescent="0.2">
      <c r="A1280" s="3">
        <f>'2_CVaR_t3'!A1280</f>
        <v>44082</v>
      </c>
      <c r="B1280" s="5">
        <f>'2_CVaR_t3'!D1280-1</f>
        <v>-1.7031061438906425E-2</v>
      </c>
      <c r="C1280" s="5">
        <f>'Stocks Returns'!B1276</f>
        <v>-1.3590530469092421E-2</v>
      </c>
      <c r="D1280" s="5">
        <f>'Stocks Returns'!C1276</f>
        <v>-2.2183133001074884E-2</v>
      </c>
      <c r="E1280" s="5">
        <f>'Stocks Returns'!D1276</f>
        <v>-4.8728617660656615E-2</v>
      </c>
      <c r="F1280" s="5">
        <f>'Stocks Returns'!E1276</f>
        <v>-5.0195203569436631E-2</v>
      </c>
      <c r="G1280" s="5">
        <f t="shared" si="76"/>
        <v>4.0358278358894224E-3</v>
      </c>
      <c r="H1280" s="5">
        <f t="shared" si="77"/>
        <v>3.0938271948983201E-3</v>
      </c>
      <c r="I1280" s="5">
        <f t="shared" si="78"/>
        <v>-2.0783736455210054E-2</v>
      </c>
      <c r="J1280" s="5">
        <f t="shared" si="79"/>
        <v>-3.2138753635931688E-2</v>
      </c>
    </row>
    <row r="1281" spans="1:10" ht="15" customHeight="1" x14ac:dyDescent="0.2">
      <c r="A1281" s="3">
        <f>'2_CVaR_t3'!A1281</f>
        <v>44083</v>
      </c>
      <c r="B1281" s="5">
        <f>'2_CVaR_t3'!D1281-1</f>
        <v>1.0247522079789961E-2</v>
      </c>
      <c r="C1281" s="5">
        <f>'Stocks Returns'!B1277</f>
        <v>2.4888888888888738E-2</v>
      </c>
      <c r="D1281" s="5">
        <f>'Stocks Returns'!C1277</f>
        <v>1.9688187087747444E-2</v>
      </c>
      <c r="E1281" s="5">
        <f>'Stocks Returns'!D1277</f>
        <v>-1.3899688958009304E-2</v>
      </c>
      <c r="F1281" s="5">
        <f>'Stocks Returns'!E1277</f>
        <v>1.174398120963005E-2</v>
      </c>
      <c r="G1281" s="5">
        <f t="shared" si="76"/>
        <v>1.5005655522296628E-2</v>
      </c>
      <c r="H1281" s="5">
        <f t="shared" si="77"/>
        <v>4.5531843541024627E-3</v>
      </c>
      <c r="I1281" s="5">
        <f t="shared" si="78"/>
        <v>-3.0587417359216693E-2</v>
      </c>
      <c r="J1281" s="5">
        <f t="shared" si="79"/>
        <v>9.3372862380262933E-4</v>
      </c>
    </row>
    <row r="1282" spans="1:10" ht="15" customHeight="1" x14ac:dyDescent="0.2">
      <c r="A1282" s="3">
        <f>'2_CVaR_t3'!A1282</f>
        <v>44084</v>
      </c>
      <c r="B1282" s="5">
        <f>'2_CVaR_t3'!D1282-1</f>
        <v>-7.8483646252717199E-3</v>
      </c>
      <c r="C1282" s="5">
        <f>'Stocks Returns'!B1278</f>
        <v>1.6912402428447493E-2</v>
      </c>
      <c r="D1282" s="5">
        <f>'Stocks Returns'!C1278</f>
        <v>-1.2349309026756905E-2</v>
      </c>
      <c r="E1282" s="5">
        <f>'Stocks Returns'!D1278</f>
        <v>-8.3785115820602662E-3</v>
      </c>
      <c r="F1282" s="5">
        <f>'Stocks Returns'!E1278</f>
        <v>-4.4689495066744023E-2</v>
      </c>
      <c r="G1282" s="5">
        <f t="shared" si="76"/>
        <v>2.5278300430796069E-2</v>
      </c>
      <c r="H1282" s="5">
        <f t="shared" si="77"/>
        <v>-6.7609049765536729E-4</v>
      </c>
      <c r="I1282" s="5">
        <f t="shared" si="78"/>
        <v>4.5418460172276867E-3</v>
      </c>
      <c r="J1282" s="5">
        <f t="shared" si="79"/>
        <v>-3.6350345045924645E-2</v>
      </c>
    </row>
    <row r="1283" spans="1:10" ht="15" customHeight="1" x14ac:dyDescent="0.2">
      <c r="A1283" s="3">
        <f>'2_CVaR_t3'!A1283</f>
        <v>44085</v>
      </c>
      <c r="B1283" s="5">
        <f>'2_CVaR_t3'!D1283-1</f>
        <v>-2.3542899680331075E-3</v>
      </c>
      <c r="C1283" s="5">
        <f>'Stocks Returns'!B1279</f>
        <v>-2.643923240938173E-2</v>
      </c>
      <c r="D1283" s="5">
        <f>'Stocks Returns'!C1279</f>
        <v>-4.267142998908291E-3</v>
      </c>
      <c r="E1283" s="5">
        <f>'Stocks Returns'!D1279</f>
        <v>9.940357852884496E-4</v>
      </c>
      <c r="F1283" s="5">
        <f>'Stocks Returns'!E1279</f>
        <v>5.7715674362088798E-3</v>
      </c>
      <c r="G1283" s="5">
        <f t="shared" si="76"/>
        <v>-2.3613935528428907E-2</v>
      </c>
      <c r="H1283" s="5">
        <f t="shared" si="77"/>
        <v>-7.331425941168937E-4</v>
      </c>
      <c r="I1283" s="5">
        <f t="shared" si="78"/>
        <v>4.9251110357229518E-3</v>
      </c>
      <c r="J1283" s="5">
        <f t="shared" si="79"/>
        <v>8.2967858560413377E-3</v>
      </c>
    </row>
    <row r="1284" spans="1:10" ht="15" customHeight="1" x14ac:dyDescent="0.2">
      <c r="A1284" s="3">
        <f>'2_CVaR_t3'!A1284</f>
        <v>44088</v>
      </c>
      <c r="B1284" s="5">
        <f>'2_CVaR_t3'!D1284-1</f>
        <v>1.3749047486659505E-2</v>
      </c>
      <c r="C1284" s="5">
        <f>'Stocks Returns'!B1280</f>
        <v>4.1173893999123967E-2</v>
      </c>
      <c r="D1284" s="5">
        <f>'Stocks Returns'!C1280</f>
        <v>2.1427147697827387E-2</v>
      </c>
      <c r="E1284" s="5">
        <f>'Stocks Returns'!D1280</f>
        <v>1.4995034756702941E-2</v>
      </c>
      <c r="F1284" s="5">
        <f>'Stocks Returns'!E1280</f>
        <v>1.2382965871338136E-2</v>
      </c>
      <c r="G1284" s="5">
        <f t="shared" si="76"/>
        <v>2.7759482625997804E-2</v>
      </c>
      <c r="H1284" s="5">
        <f t="shared" si="77"/>
        <v>1.1047966239526585E-3</v>
      </c>
      <c r="I1284" s="5">
        <f t="shared" si="78"/>
        <v>-7.4218113754700096E-3</v>
      </c>
      <c r="J1284" s="5">
        <f t="shared" si="79"/>
        <v>-2.132665779157732E-3</v>
      </c>
    </row>
    <row r="1285" spans="1:10" ht="15" customHeight="1" x14ac:dyDescent="0.2">
      <c r="A1285" s="3">
        <f>'2_CVaR_t3'!A1285</f>
        <v>44089</v>
      </c>
      <c r="B1285" s="5">
        <f>'2_CVaR_t3'!D1285-1</f>
        <v>2.3835805510465935E-3</v>
      </c>
      <c r="C1285" s="5">
        <f>'Stocks Returns'!B1281</f>
        <v>2.1034917963820288E-3</v>
      </c>
      <c r="D1285" s="5">
        <f>'Stocks Returns'!C1281</f>
        <v>2.0001951409893692E-3</v>
      </c>
      <c r="E1285" s="5">
        <f>'Stocks Returns'!D1281</f>
        <v>1.3795127678309482E-2</v>
      </c>
      <c r="F1285" s="5">
        <f>'Stocks Returns'!E1281</f>
        <v>8.3532219570403576E-3</v>
      </c>
      <c r="G1285" s="5">
        <f t="shared" si="76"/>
        <v>1.5079559410384469E-4</v>
      </c>
      <c r="H1285" s="5">
        <f t="shared" si="77"/>
        <v>-1.4847410368739374E-3</v>
      </c>
      <c r="I1285" s="5">
        <f t="shared" si="78"/>
        <v>9.9742049153564924E-3</v>
      </c>
      <c r="J1285" s="5">
        <f t="shared" si="79"/>
        <v>5.8647380064527962E-3</v>
      </c>
    </row>
    <row r="1286" spans="1:10" ht="15" customHeight="1" x14ac:dyDescent="0.2">
      <c r="A1286" s="3">
        <f>'2_CVaR_t3'!A1286</f>
        <v>44090</v>
      </c>
      <c r="B1286" s="5">
        <f>'2_CVaR_t3'!D1286-1</f>
        <v>-7.4602499598941385E-4</v>
      </c>
      <c r="C1286" s="5">
        <f>'Stocks Returns'!B1282</f>
        <v>1.8891687657430767E-2</v>
      </c>
      <c r="D1286" s="5">
        <f>'Stocks Returns'!C1282</f>
        <v>-1.2658844150152948E-3</v>
      </c>
      <c r="E1286" s="5">
        <f>'Stocks Returns'!D1282</f>
        <v>-5.3078556263275178E-4</v>
      </c>
      <c r="F1286" s="5">
        <f>'Stocks Returns'!E1282</f>
        <v>3.7869822485207205E-2</v>
      </c>
      <c r="G1286" s="5">
        <f t="shared" ref="G1286:G1349" si="80">C1286-($P$11+$O$11*$B1286)</f>
        <v>2.0095100005768696E-2</v>
      </c>
      <c r="H1286" s="5">
        <f t="shared" ref="H1286:H1349" si="81">D1286-($P$12+$O$12*$B1286)</f>
        <v>-1.1445436570763144E-4</v>
      </c>
      <c r="I1286" s="5">
        <f t="shared" ref="I1286:I1349" si="82">E1286-($P$13+$O$13*$B1286)</f>
        <v>7.6888243045334054E-4</v>
      </c>
      <c r="J1286" s="5">
        <f t="shared" ref="J1286:J1349" si="83">F1286-($P$14+$O$14*$B1286)</f>
        <v>3.8693145112377689E-2</v>
      </c>
    </row>
    <row r="1287" spans="1:10" ht="15" customHeight="1" x14ac:dyDescent="0.2">
      <c r="A1287" s="3">
        <f>'2_CVaR_t3'!A1287</f>
        <v>44091</v>
      </c>
      <c r="B1287" s="5">
        <f>'2_CVaR_t3'!D1287-1</f>
        <v>3.9176982611288658E-4</v>
      </c>
      <c r="C1287" s="5">
        <f>'Stocks Returns'!B1283</f>
        <v>-2.8842192006592882E-3</v>
      </c>
      <c r="D1287" s="5">
        <f>'Stocks Returns'!C1283</f>
        <v>6.8249402817732729E-4</v>
      </c>
      <c r="E1287" s="5">
        <f>'Stocks Returns'!D1283</f>
        <v>-4.3450972819003564E-4</v>
      </c>
      <c r="F1287" s="5">
        <f>'Stocks Returns'!E1283</f>
        <v>2.8791334093500653E-2</v>
      </c>
      <c r="G1287" s="5">
        <f t="shared" si="80"/>
        <v>-2.828237067699392E-3</v>
      </c>
      <c r="H1287" s="5">
        <f t="shared" si="81"/>
        <v>1.4833354303531035E-4</v>
      </c>
      <c r="I1287" s="5">
        <f t="shared" si="82"/>
        <v>-9.9647623209160466E-4</v>
      </c>
      <c r="J1287" s="5">
        <f t="shared" si="83"/>
        <v>2.8410621157931866E-2</v>
      </c>
    </row>
    <row r="1288" spans="1:10" ht="15" customHeight="1" x14ac:dyDescent="0.2">
      <c r="A1288" s="3">
        <f>'2_CVaR_t3'!A1288</f>
        <v>44092</v>
      </c>
      <c r="B1288" s="5">
        <f>'2_CVaR_t3'!D1288-1</f>
        <v>-9.245751269165714E-3</v>
      </c>
      <c r="C1288" s="5">
        <f>'Stocks Returns'!B1284</f>
        <v>-1.3223140495867813E-2</v>
      </c>
      <c r="D1288" s="5">
        <f>'Stocks Returns'!C1284</f>
        <v>-1.295854240756078E-2</v>
      </c>
      <c r="E1288" s="5">
        <f>'Stocks Returns'!D1284</f>
        <v>-2.0479134466769633E-2</v>
      </c>
      <c r="F1288" s="5">
        <f>'Stocks Returns'!E1284</f>
        <v>-6.0958714325299868E-3</v>
      </c>
      <c r="G1288" s="5">
        <f t="shared" si="80"/>
        <v>-3.4480221080660286E-3</v>
      </c>
      <c r="H1288" s="5">
        <f t="shared" si="81"/>
        <v>7.8483996317436217E-4</v>
      </c>
      <c r="I1288" s="5">
        <f t="shared" si="82"/>
        <v>-5.2724040247082975E-3</v>
      </c>
      <c r="J1288" s="5">
        <f t="shared" si="83"/>
        <v>3.7220190267776686E-3</v>
      </c>
    </row>
    <row r="1289" spans="1:10" ht="15" customHeight="1" x14ac:dyDescent="0.2">
      <c r="A1289" s="3">
        <f>'2_CVaR_t3'!A1289</f>
        <v>44095</v>
      </c>
      <c r="B1289" s="5">
        <f>'2_CVaR_t3'!D1289-1</f>
        <v>-1.7198102591375997E-2</v>
      </c>
      <c r="C1289" s="5">
        <f>'Stocks Returns'!B1285</f>
        <v>-6.1139028475711732E-2</v>
      </c>
      <c r="D1289" s="5">
        <f>'Stocks Returns'!C1285</f>
        <v>-2.5467647203988086E-2</v>
      </c>
      <c r="E1289" s="5">
        <f>'Stocks Returns'!D1285</f>
        <v>-2.8599605522682481E-2</v>
      </c>
      <c r="F1289" s="5">
        <f>'Stocks Returns'!E1285</f>
        <v>-4.2096459436855249E-2</v>
      </c>
      <c r="G1289" s="5">
        <f t="shared" si="80"/>
        <v>-4.3344214433516208E-2</v>
      </c>
      <c r="H1289" s="5">
        <f t="shared" si="81"/>
        <v>5.6776752583035522E-5</v>
      </c>
      <c r="I1289" s="5">
        <f t="shared" si="82"/>
        <v>-3.8141531124189637E-4</v>
      </c>
      <c r="J1289" s="5">
        <f t="shared" si="83"/>
        <v>-2.3863243460732271E-2</v>
      </c>
    </row>
    <row r="1290" spans="1:10" ht="15" customHeight="1" x14ac:dyDescent="0.2">
      <c r="A1290" s="3">
        <f>'2_CVaR_t3'!A1290</f>
        <v>44096</v>
      </c>
      <c r="B1290" s="5">
        <f>'2_CVaR_t3'!D1290-1</f>
        <v>9.7777234659779388E-3</v>
      </c>
      <c r="C1290" s="5">
        <f>'Stocks Returns'!B1286</f>
        <v>-4.0142729705621161E-3</v>
      </c>
      <c r="D1290" s="5">
        <f>'Stocks Returns'!C1286</f>
        <v>1.5750822993162883E-2</v>
      </c>
      <c r="E1290" s="5">
        <f>'Stocks Returns'!D1286</f>
        <v>7.1065989847716171E-3</v>
      </c>
      <c r="F1290" s="5">
        <f>'Stocks Returns'!E1286</f>
        <v>-1.7462165308499422E-3</v>
      </c>
      <c r="G1290" s="5">
        <f t="shared" si="80"/>
        <v>-1.3423729242937357E-2</v>
      </c>
      <c r="H1290" s="5">
        <f t="shared" si="81"/>
        <v>1.3118052307589875E-3</v>
      </c>
      <c r="I1290" s="5">
        <f t="shared" si="82"/>
        <v>-8.8124554085039532E-3</v>
      </c>
      <c r="J1290" s="5">
        <f t="shared" si="83"/>
        <v>-1.2059319518729529E-2</v>
      </c>
    </row>
    <row r="1291" spans="1:10" ht="15" customHeight="1" x14ac:dyDescent="0.2">
      <c r="A1291" s="3">
        <f>'2_CVaR_t3'!A1291</f>
        <v>44097</v>
      </c>
      <c r="B1291" s="5">
        <f>'2_CVaR_t3'!D1291-1</f>
        <v>-1.6316091842838887E-2</v>
      </c>
      <c r="C1291" s="5">
        <f>'Stocks Returns'!B1287</f>
        <v>-5.4187192118226535E-2</v>
      </c>
      <c r="D1291" s="5">
        <f>'Stocks Returns'!C1287</f>
        <v>-2.5877542879936155E-2</v>
      </c>
      <c r="E1291" s="5">
        <f>'Stocks Returns'!D1287</f>
        <v>-1.5625E-2</v>
      </c>
      <c r="F1291" s="5">
        <f>'Stocks Returns'!E1287</f>
        <v>-4.0233236151603347E-2</v>
      </c>
      <c r="G1291" s="5">
        <f t="shared" si="80"/>
        <v>-3.7281858115402008E-2</v>
      </c>
      <c r="H1291" s="5">
        <f t="shared" si="81"/>
        <v>-1.6597771539500865E-3</v>
      </c>
      <c r="I1291" s="5">
        <f t="shared" si="82"/>
        <v>1.1150063907563838E-2</v>
      </c>
      <c r="J1291" s="5">
        <f t="shared" si="83"/>
        <v>-2.2933380292196985E-2</v>
      </c>
    </row>
    <row r="1292" spans="1:10" ht="15" customHeight="1" x14ac:dyDescent="0.2">
      <c r="A1292" s="3">
        <f>'2_CVaR_t3'!A1292</f>
        <v>44098</v>
      </c>
      <c r="B1292" s="5">
        <f>'2_CVaR_t3'!D1292-1</f>
        <v>5.6707332268080002E-4</v>
      </c>
      <c r="C1292" s="5">
        <f>'Stocks Returns'!B1288</f>
        <v>9.4696969696970168E-3</v>
      </c>
      <c r="D1292" s="5">
        <f>'Stocks Returns'!C1288</f>
        <v>7.6777396734395431E-4</v>
      </c>
      <c r="E1292" s="5">
        <f>'Stocks Returns'!D1288</f>
        <v>1.0240655401945187E-3</v>
      </c>
      <c r="F1292" s="5">
        <f>'Stocks Returns'!E1288</f>
        <v>2.0656136087484844E-2</v>
      </c>
      <c r="G1292" s="5">
        <f t="shared" si="80"/>
        <v>9.3488910518449205E-3</v>
      </c>
      <c r="H1292" s="5">
        <f t="shared" si="81"/>
        <v>-2.6090559977505002E-5</v>
      </c>
      <c r="I1292" s="5">
        <f t="shared" si="82"/>
        <v>1.752713672670107E-4</v>
      </c>
      <c r="J1292" s="5">
        <f t="shared" si="83"/>
        <v>2.0089913743681704E-2</v>
      </c>
    </row>
    <row r="1293" spans="1:10" ht="15" customHeight="1" x14ac:dyDescent="0.2">
      <c r="A1293" s="3">
        <f>'2_CVaR_t3'!A1293</f>
        <v>44099</v>
      </c>
      <c r="B1293" s="5">
        <f>'2_CVaR_t3'!D1293-1</f>
        <v>6.3106175895766281E-3</v>
      </c>
      <c r="C1293" s="5">
        <f>'Stocks Returns'!B1289</f>
        <v>4.6904315196982793E-4</v>
      </c>
      <c r="D1293" s="5">
        <f>'Stocks Returns'!C1289</f>
        <v>8.8481996726677004E-3</v>
      </c>
      <c r="E1293" s="5">
        <f>'Stocks Returns'!D1289</f>
        <v>1.3299232736572852E-2</v>
      </c>
      <c r="F1293" s="5">
        <f>'Stocks Returns'!E1289</f>
        <v>2.9761904761904656E-3</v>
      </c>
      <c r="G1293" s="5">
        <f t="shared" si="80"/>
        <v>-5.4439461254625369E-3</v>
      </c>
      <c r="H1293" s="5">
        <f t="shared" si="81"/>
        <v>-4.5446069587958861E-4</v>
      </c>
      <c r="I1293" s="5">
        <f t="shared" si="82"/>
        <v>3.0529796066141469E-3</v>
      </c>
      <c r="J1293" s="5">
        <f t="shared" si="83"/>
        <v>-3.6679568319152953E-3</v>
      </c>
    </row>
    <row r="1294" spans="1:10" ht="15" customHeight="1" x14ac:dyDescent="0.2">
      <c r="A1294" s="3">
        <f>'2_CVaR_t3'!A1294</f>
        <v>44102</v>
      </c>
      <c r="B1294" s="5">
        <f>'2_CVaR_t3'!D1294-1</f>
        <v>1.2558455494672494E-2</v>
      </c>
      <c r="C1294" s="5">
        <f>'Stocks Returns'!B1290</f>
        <v>2.9067041725269638E-2</v>
      </c>
      <c r="D1294" s="5">
        <f>'Stocks Returns'!C1290</f>
        <v>1.5564005069708564E-2</v>
      </c>
      <c r="E1294" s="5">
        <f>'Stocks Returns'!D1290</f>
        <v>4.0585562847046841E-2</v>
      </c>
      <c r="F1294" s="5">
        <f>'Stocks Returns'!E1290</f>
        <v>2.9673590504453173E-4</v>
      </c>
      <c r="G1294" s="5">
        <f t="shared" si="80"/>
        <v>1.6853304849210382E-2</v>
      </c>
      <c r="H1294" s="5">
        <f t="shared" si="81"/>
        <v>-2.9945388984378707E-3</v>
      </c>
      <c r="I1294" s="5">
        <f t="shared" si="82"/>
        <v>2.0116736763009593E-2</v>
      </c>
      <c r="J1294" s="5">
        <f t="shared" si="83"/>
        <v>-1.2958989239271032E-2</v>
      </c>
    </row>
    <row r="1295" spans="1:10" ht="15" customHeight="1" x14ac:dyDescent="0.2">
      <c r="A1295" s="3">
        <f>'2_CVaR_t3'!A1295</f>
        <v>44103</v>
      </c>
      <c r="B1295" s="5">
        <f>'2_CVaR_t3'!D1295-1</f>
        <v>-2.7893005686899786E-3</v>
      </c>
      <c r="C1295" s="5">
        <f>'Stocks Returns'!B1291</f>
        <v>-9.1116173120728838E-3</v>
      </c>
      <c r="D1295" s="5">
        <f>'Stocks Returns'!C1291</f>
        <v>-4.3929712460063497E-3</v>
      </c>
      <c r="E1295" s="5">
        <f>'Stocks Returns'!D1291</f>
        <v>-3.2017075773745907E-3</v>
      </c>
      <c r="F1295" s="5">
        <f>'Stocks Returns'!E1291</f>
        <v>-3.7080984870958122E-2</v>
      </c>
      <c r="G1295" s="5">
        <f t="shared" si="80"/>
        <v>-5.8476259516697382E-3</v>
      </c>
      <c r="H1295" s="5">
        <f t="shared" si="81"/>
        <v>-2.1452270644697381E-4</v>
      </c>
      <c r="I1295" s="5">
        <f t="shared" si="82"/>
        <v>1.4411223101937253E-3</v>
      </c>
      <c r="J1295" s="5">
        <f t="shared" si="83"/>
        <v>-3.4095430173279297E-2</v>
      </c>
    </row>
    <row r="1296" spans="1:10" ht="15" customHeight="1" x14ac:dyDescent="0.2">
      <c r="A1296" s="3">
        <f>'2_CVaR_t3'!A1296</f>
        <v>44104</v>
      </c>
      <c r="B1296" s="5">
        <f>'2_CVaR_t3'!D1296-1</f>
        <v>1.5909525305972672E-3</v>
      </c>
      <c r="C1296" s="5">
        <f>'Stocks Returns'!B1292</f>
        <v>9.1954022988494089E-4</v>
      </c>
      <c r="D1296" s="5">
        <f>'Stocks Returns'!C1292</f>
        <v>2.6574408343360556E-3</v>
      </c>
      <c r="E1296" s="5">
        <f>'Stocks Returns'!D1292</f>
        <v>1.9466614755714318E-4</v>
      </c>
      <c r="F1296" s="5">
        <f>'Stocks Returns'!E1292</f>
        <v>1.1706715958102354E-2</v>
      </c>
      <c r="G1296" s="5">
        <f t="shared" si="80"/>
        <v>-2.3381559700079782E-4</v>
      </c>
      <c r="H1296" s="5">
        <f t="shared" si="81"/>
        <v>3.4674649925101227E-4</v>
      </c>
      <c r="I1296" s="5">
        <f t="shared" si="82"/>
        <v>-2.3293763365586878E-3</v>
      </c>
      <c r="J1296" s="5">
        <f t="shared" si="83"/>
        <v>1.0057005665212816E-2</v>
      </c>
    </row>
    <row r="1297" spans="1:10" ht="15" customHeight="1" x14ac:dyDescent="0.2">
      <c r="A1297" s="3">
        <f>'2_CVaR_t3'!A1297</f>
        <v>44105</v>
      </c>
      <c r="B1297" s="5">
        <f>'2_CVaR_t3'!D1297-1</f>
        <v>1.3434700352761286E-2</v>
      </c>
      <c r="C1297" s="5">
        <f>'Stocks Returns'!B1293</f>
        <v>-1.1943040881947531E-2</v>
      </c>
      <c r="D1297" s="5">
        <f>'Stocks Returns'!C1293</f>
        <v>1.6902535380306949E-2</v>
      </c>
      <c r="E1297" s="5">
        <f>'Stocks Returns'!D1293</f>
        <v>4.1747761775009717E-2</v>
      </c>
      <c r="F1297" s="5">
        <f>'Stocks Returns'!E1293</f>
        <v>-1.2484774665042719E-2</v>
      </c>
      <c r="G1297" s="5">
        <f t="shared" si="80"/>
        <v>-2.5040443078598582E-2</v>
      </c>
      <c r="H1297" s="5">
        <f t="shared" si="81"/>
        <v>-2.954124917746527E-3</v>
      </c>
      <c r="I1297" s="5">
        <f t="shared" si="82"/>
        <v>1.984524340837612E-2</v>
      </c>
      <c r="J1297" s="5">
        <f t="shared" si="83"/>
        <v>-2.6667758353967369E-2</v>
      </c>
    </row>
    <row r="1298" spans="1:10" ht="15" customHeight="1" x14ac:dyDescent="0.2">
      <c r="A1298" s="3">
        <f>'2_CVaR_t3'!A1298</f>
        <v>44106</v>
      </c>
      <c r="B1298" s="5">
        <f>'2_CVaR_t3'!D1298-1</f>
        <v>-8.0064518712235078E-3</v>
      </c>
      <c r="C1298" s="5">
        <f>'Stocks Returns'!B1294</f>
        <v>-4.6490004649002437E-4</v>
      </c>
      <c r="D1298" s="5">
        <f>'Stocks Returns'!C1294</f>
        <v>-9.2943201376936013E-3</v>
      </c>
      <c r="E1298" s="5">
        <f>'Stocks Returns'!D1294</f>
        <v>-3.0733302195235845E-2</v>
      </c>
      <c r="F1298" s="5">
        <f>'Stocks Returns'!E1294</f>
        <v>1.9734813444341581E-2</v>
      </c>
      <c r="G1298" s="5">
        <f t="shared" si="80"/>
        <v>8.0604239605716124E-3</v>
      </c>
      <c r="H1298" s="5">
        <f t="shared" si="81"/>
        <v>2.6130973526065776E-3</v>
      </c>
      <c r="I1298" s="5">
        <f t="shared" si="82"/>
        <v>-1.7554285771983619E-2</v>
      </c>
      <c r="J1298" s="5">
        <f t="shared" si="83"/>
        <v>2.8241254317996595E-2</v>
      </c>
    </row>
    <row r="1299" spans="1:10" ht="15" customHeight="1" x14ac:dyDescent="0.2">
      <c r="A1299" s="3">
        <f>'2_CVaR_t3'!A1299</f>
        <v>44109</v>
      </c>
      <c r="B1299" s="5">
        <f>'2_CVaR_t3'!D1299-1</f>
        <v>8.9712937504244916E-3</v>
      </c>
      <c r="C1299" s="5">
        <f>'Stocks Returns'!B1295</f>
        <v>1.9069767441860508E-2</v>
      </c>
      <c r="D1299" s="5">
        <f>'Stocks Returns'!C1295</f>
        <v>1.0324630199543217E-2</v>
      </c>
      <c r="E1299" s="5">
        <f>'Stocks Returns'!D1295</f>
        <v>3.4213569776406993E-2</v>
      </c>
      <c r="F1299" s="5">
        <f>'Stocks Returns'!E1295</f>
        <v>3.6589053522830373E-2</v>
      </c>
      <c r="G1299" s="5">
        <f t="shared" si="80"/>
        <v>1.0473570119367831E-2</v>
      </c>
      <c r="H1299" s="5">
        <f t="shared" si="81"/>
        <v>-2.9196991455551352E-3</v>
      </c>
      <c r="I1299" s="5">
        <f t="shared" si="82"/>
        <v>1.9613977687500447E-2</v>
      </c>
      <c r="J1299" s="5">
        <f t="shared" si="83"/>
        <v>2.7129329402137057E-2</v>
      </c>
    </row>
    <row r="1300" spans="1:10" ht="15" customHeight="1" x14ac:dyDescent="0.2">
      <c r="A1300" s="3">
        <f>'2_CVaR_t3'!A1300</f>
        <v>44110</v>
      </c>
      <c r="B1300" s="5">
        <f>'2_CVaR_t3'!D1300-1</f>
        <v>-9.4264746777622532E-3</v>
      </c>
      <c r="C1300" s="5">
        <f>'Stocks Returns'!B1296</f>
        <v>-1.780009128251947E-2</v>
      </c>
      <c r="D1300" s="5">
        <f>'Stocks Returns'!C1296</f>
        <v>-1.5181291146703413E-2</v>
      </c>
      <c r="E1300" s="5">
        <f>'Stocks Returns'!D1296</f>
        <v>-7.6414127294753831E-3</v>
      </c>
      <c r="F1300" s="5">
        <f>'Stocks Returns'!E1296</f>
        <v>-2.8588098016336216E-2</v>
      </c>
      <c r="G1300" s="5">
        <f t="shared" si="80"/>
        <v>-7.842719033457686E-3</v>
      </c>
      <c r="H1300" s="5">
        <f t="shared" si="81"/>
        <v>-1.170175384177163E-3</v>
      </c>
      <c r="I1300" s="5">
        <f t="shared" si="82"/>
        <v>7.8610133207228164E-3</v>
      </c>
      <c r="J1300" s="5">
        <f t="shared" si="83"/>
        <v>-1.8578962697460961E-2</v>
      </c>
    </row>
    <row r="1301" spans="1:10" ht="15" customHeight="1" x14ac:dyDescent="0.2">
      <c r="A1301" s="3">
        <f>'2_CVaR_t3'!A1301</f>
        <v>44111</v>
      </c>
      <c r="B1301" s="5">
        <f>'2_CVaR_t3'!D1301-1</f>
        <v>7.7393063483353064E-3</v>
      </c>
      <c r="C1301" s="5">
        <f>'Stocks Returns'!B1297</f>
        <v>3.1133828996282586E-2</v>
      </c>
      <c r="D1301" s="5">
        <f>'Stocks Returns'!C1297</f>
        <v>1.0077326016463051E-2</v>
      </c>
      <c r="E1301" s="5">
        <f>'Stocks Returns'!D1297</f>
        <v>2.1598272138229069E-2</v>
      </c>
      <c r="F1301" s="5">
        <f>'Stocks Returns'!E1297</f>
        <v>3.0930930930930911E-2</v>
      </c>
      <c r="G1301" s="5">
        <f t="shared" si="80"/>
        <v>2.3780052137182664E-2</v>
      </c>
      <c r="H1301" s="5">
        <f t="shared" si="81"/>
        <v>-1.3418708327026813E-3</v>
      </c>
      <c r="I1301" s="5">
        <f t="shared" si="82"/>
        <v>9.0144303436908175E-3</v>
      </c>
      <c r="J1301" s="5">
        <f t="shared" si="83"/>
        <v>2.2774918706395947E-2</v>
      </c>
    </row>
    <row r="1302" spans="1:10" ht="15" customHeight="1" x14ac:dyDescent="0.2">
      <c r="A1302" s="3">
        <f>'2_CVaR_t3'!A1302</f>
        <v>44112</v>
      </c>
      <c r="B1302" s="5">
        <f>'2_CVaR_t3'!D1302-1</f>
        <v>3.7069080045939451E-3</v>
      </c>
      <c r="C1302" s="5">
        <f>'Stocks Returns'!B1298</f>
        <v>2.6137899954934651E-2</v>
      </c>
      <c r="D1302" s="5">
        <f>'Stocks Returns'!C1298</f>
        <v>2.5188916876572875E-3</v>
      </c>
      <c r="E1302" s="5">
        <f>'Stocks Returns'!D1298</f>
        <v>2.564573949811555E-2</v>
      </c>
      <c r="F1302" s="5">
        <f>'Stocks Returns'!E1298</f>
        <v>3.4954849985435521E-2</v>
      </c>
      <c r="G1302" s="5">
        <f t="shared" si="80"/>
        <v>2.2850669726359962E-2</v>
      </c>
      <c r="H1302" s="5">
        <f t="shared" si="81"/>
        <v>-2.9264930582135291E-3</v>
      </c>
      <c r="I1302" s="5">
        <f t="shared" si="82"/>
        <v>1.9659617886935522E-2</v>
      </c>
      <c r="J1302" s="5">
        <f t="shared" si="83"/>
        <v>3.1065996403813592E-2</v>
      </c>
    </row>
    <row r="1303" spans="1:10" ht="15" customHeight="1" x14ac:dyDescent="0.2">
      <c r="A1303" s="3">
        <f>'2_CVaR_t3'!A1303</f>
        <v>44113</v>
      </c>
      <c r="B1303" s="5">
        <f>'2_CVaR_t3'!D1303-1</f>
        <v>1.2342608815069323E-2</v>
      </c>
      <c r="C1303" s="5">
        <f>'Stocks Returns'!B1299</f>
        <v>-2.3276240667545078E-2</v>
      </c>
      <c r="D1303" s="5">
        <f>'Stocks Returns'!C1299</f>
        <v>1.8031333136269589E-2</v>
      </c>
      <c r="E1303" s="5">
        <f>'Stocks Returns'!D1299</f>
        <v>2.1509231044990251E-2</v>
      </c>
      <c r="F1303" s="5">
        <f>'Stocks Returns'!E1299</f>
        <v>-1.1258091753447719E-2</v>
      </c>
      <c r="G1303" s="5">
        <f t="shared" si="80"/>
        <v>-3.5272302970601722E-2</v>
      </c>
      <c r="H1303" s="5">
        <f t="shared" si="81"/>
        <v>-2.0744393457347229E-4</v>
      </c>
      <c r="I1303" s="5">
        <f t="shared" si="82"/>
        <v>1.3935684813028773E-3</v>
      </c>
      <c r="J1303" s="5">
        <f t="shared" si="83"/>
        <v>-2.4285403942023852E-2</v>
      </c>
    </row>
    <row r="1304" spans="1:10" ht="15" customHeight="1" x14ac:dyDescent="0.2">
      <c r="A1304" s="3">
        <f>'2_CVaR_t3'!A1304</f>
        <v>44116</v>
      </c>
      <c r="B1304" s="5">
        <f>'2_CVaR_t3'!D1304-1</f>
        <v>-5.2610989411583375E-4</v>
      </c>
      <c r="C1304" s="5">
        <f>'Stocks Returns'!B1300</f>
        <v>4.4964028776979248E-3</v>
      </c>
      <c r="D1304" s="5">
        <f>'Stocks Returns'!C1300</f>
        <v>-1.1614401858303092E-3</v>
      </c>
      <c r="E1304" s="5">
        <f>'Stocks Returns'!D1300</f>
        <v>1.3160203544479998E-3</v>
      </c>
      <c r="F1304" s="5">
        <f>'Stocks Returns'!E1300</f>
        <v>1.3094221463136879E-2</v>
      </c>
      <c r="G1304" s="5">
        <f t="shared" si="80"/>
        <v>5.4780377774081273E-3</v>
      </c>
      <c r="H1304" s="5">
        <f t="shared" si="81"/>
        <v>-3.3580421371463625E-4</v>
      </c>
      <c r="I1304" s="5">
        <f t="shared" si="82"/>
        <v>2.2558681654559539E-3</v>
      </c>
      <c r="J1304" s="5">
        <f t="shared" si="83"/>
        <v>1.3684825854738337E-2</v>
      </c>
    </row>
    <row r="1305" spans="1:10" ht="15" customHeight="1" x14ac:dyDescent="0.2">
      <c r="A1305" s="3">
        <f>'2_CVaR_t3'!A1305</f>
        <v>44117</v>
      </c>
      <c r="B1305" s="5">
        <f>'2_CVaR_t3'!D1305-1</f>
        <v>-7.7364400523166621E-3</v>
      </c>
      <c r="C1305" s="5">
        <f>'Stocks Returns'!B1301</f>
        <v>-3.4467323187108323E-2</v>
      </c>
      <c r="D1305" s="5">
        <f>'Stocks Returns'!C1301</f>
        <v>-1.0077519379845024E-2</v>
      </c>
      <c r="E1305" s="5">
        <f>'Stocks Returns'!D1301</f>
        <v>-2.2342942258827603E-2</v>
      </c>
      <c r="F1305" s="5">
        <f>'Stocks Returns'!E1301</f>
        <v>-1.9949423995504367E-2</v>
      </c>
      <c r="G1305" s="5">
        <f t="shared" si="80"/>
        <v>-2.6214297588779502E-2</v>
      </c>
      <c r="H1305" s="5">
        <f t="shared" si="81"/>
        <v>1.4298880582930464E-3</v>
      </c>
      <c r="I1305" s="5">
        <f t="shared" si="82"/>
        <v>-9.6057131481091067E-3</v>
      </c>
      <c r="J1305" s="5">
        <f t="shared" si="83"/>
        <v>-1.172871463161582E-2</v>
      </c>
    </row>
    <row r="1306" spans="1:10" ht="15" customHeight="1" x14ac:dyDescent="0.2">
      <c r="A1306" s="3">
        <f>'2_CVaR_t3'!A1306</f>
        <v>44118</v>
      </c>
      <c r="B1306" s="5">
        <f>'2_CVaR_t3'!D1306-1</f>
        <v>-6.6232485256211282E-3</v>
      </c>
      <c r="C1306" s="5">
        <f>'Stocks Returns'!B1302</f>
        <v>-2.9670839128419169E-2</v>
      </c>
      <c r="D1306" s="5">
        <f>'Stocks Returns'!C1302</f>
        <v>-1.0375880971025819E-2</v>
      </c>
      <c r="E1306" s="5">
        <f>'Stocks Returns'!D1302</f>
        <v>-7.4386090697257101E-3</v>
      </c>
      <c r="F1306" s="5">
        <f>'Stocks Returns'!E1302</f>
        <v>-1.0034403669724856E-2</v>
      </c>
      <c r="G1306" s="5">
        <f t="shared" si="80"/>
        <v>-2.2540432097533973E-2</v>
      </c>
      <c r="H1306" s="5">
        <f t="shared" si="81"/>
        <v>-5.1761542031573959E-4</v>
      </c>
      <c r="I1306" s="5">
        <f t="shared" si="82"/>
        <v>3.477240906904551E-3</v>
      </c>
      <c r="J1306" s="5">
        <f t="shared" si="83"/>
        <v>-2.9916942055062115E-3</v>
      </c>
    </row>
    <row r="1307" spans="1:10" ht="15" customHeight="1" x14ac:dyDescent="0.2">
      <c r="A1307" s="3">
        <f>'2_CVaR_t3'!A1307</f>
        <v>44119</v>
      </c>
      <c r="B1307" s="5">
        <f>'2_CVaR_t3'!D1307-1</f>
        <v>-7.1041981939254928E-3</v>
      </c>
      <c r="C1307" s="5">
        <f>'Stocks Returns'!B1303</f>
        <v>1.9111323459148899E-3</v>
      </c>
      <c r="D1307" s="5">
        <f>'Stocks Returns'!C1303</f>
        <v>-1.3105835806132449E-2</v>
      </c>
      <c r="E1307" s="5">
        <f>'Stocks Returns'!D1303</f>
        <v>5.327313769751818E-3</v>
      </c>
      <c r="F1307" s="5">
        <f>'Stocks Returns'!E1303</f>
        <v>2.5195482189400487E-2</v>
      </c>
      <c r="G1307" s="5">
        <f t="shared" si="80"/>
        <v>9.5265619579969381E-3</v>
      </c>
      <c r="H1307" s="5">
        <f t="shared" si="81"/>
        <v>-2.5350655114276203E-3</v>
      </c>
      <c r="I1307" s="5">
        <f t="shared" si="82"/>
        <v>1.7030082860828247E-2</v>
      </c>
      <c r="J1307" s="5">
        <f t="shared" si="83"/>
        <v>3.2747141504046597E-2</v>
      </c>
    </row>
    <row r="1308" spans="1:10" ht="15" customHeight="1" x14ac:dyDescent="0.2">
      <c r="A1308" s="3">
        <f>'2_CVaR_t3'!A1308</f>
        <v>44120</v>
      </c>
      <c r="B1308" s="5">
        <f>'2_CVaR_t3'!D1308-1</f>
        <v>1.6854409602378162E-3</v>
      </c>
      <c r="C1308" s="5">
        <f>'Stocks Returns'!B1304</f>
        <v>-4.7687172150678858E-4</v>
      </c>
      <c r="D1308" s="5">
        <f>'Stocks Returns'!C1304</f>
        <v>3.5580055124027066E-3</v>
      </c>
      <c r="E1308" s="5">
        <f>'Stocks Returns'!D1304</f>
        <v>-4.7601940003593191E-3</v>
      </c>
      <c r="F1308" s="5">
        <f>'Stocks Returns'!E1304</f>
        <v>-4.6045197740112842E-2</v>
      </c>
      <c r="G1308" s="5">
        <f t="shared" si="80"/>
        <v>-1.7255161514579394E-3</v>
      </c>
      <c r="H1308" s="5">
        <f t="shared" si="81"/>
        <v>1.1073309282224504E-3</v>
      </c>
      <c r="I1308" s="5">
        <f t="shared" si="82"/>
        <v>-7.4388363444569542E-3</v>
      </c>
      <c r="J1308" s="5">
        <f t="shared" si="83"/>
        <v>-4.7794897440006714E-2</v>
      </c>
    </row>
    <row r="1309" spans="1:10" ht="15" customHeight="1" x14ac:dyDescent="0.2">
      <c r="A1309" s="3">
        <f>'2_CVaR_t3'!A1309</f>
        <v>44123</v>
      </c>
      <c r="B1309" s="5">
        <f>'2_CVaR_t3'!D1309-1</f>
        <v>-8.8282219450671606E-3</v>
      </c>
      <c r="C1309" s="5">
        <f>'Stocks Returns'!B1305</f>
        <v>-3.6259541984732913E-2</v>
      </c>
      <c r="D1309" s="5">
        <f>'Stocks Returns'!C1305</f>
        <v>-1.6428642764406254E-2</v>
      </c>
      <c r="E1309" s="5">
        <f>'Stocks Returns'!D1305</f>
        <v>7.6707878350328329E-3</v>
      </c>
      <c r="F1309" s="5">
        <f>'Stocks Returns'!E1305</f>
        <v>-3.1684927450399747E-2</v>
      </c>
      <c r="G1309" s="5">
        <f t="shared" si="80"/>
        <v>-2.6905488759973305E-2</v>
      </c>
      <c r="H1309" s="5">
        <f t="shared" si="81"/>
        <v>-3.3038108237524455E-3</v>
      </c>
      <c r="I1309" s="5">
        <f t="shared" si="82"/>
        <v>2.2194366114554338E-2</v>
      </c>
      <c r="J1309" s="5">
        <f t="shared" si="83"/>
        <v>-2.2308874258177097E-2</v>
      </c>
    </row>
    <row r="1310" spans="1:10" ht="15" customHeight="1" x14ac:dyDescent="0.2">
      <c r="A1310" s="3">
        <f>'2_CVaR_t3'!A1310</f>
        <v>44124</v>
      </c>
      <c r="B1310" s="5">
        <f>'2_CVaR_t3'!D1310-1</f>
        <v>1.8497801257362223E-3</v>
      </c>
      <c r="C1310" s="5">
        <f>'Stocks Returns'!B1306</f>
        <v>2.4752475247524774E-3</v>
      </c>
      <c r="D1310" s="5">
        <f>'Stocks Returns'!C1306</f>
        <v>3.7061481443874111E-3</v>
      </c>
      <c r="E1310" s="5">
        <f>'Stocks Returns'!D1306</f>
        <v>-3.8509761776821527E-3</v>
      </c>
      <c r="F1310" s="5">
        <f>'Stocks Returns'!E1306</f>
        <v>-3.6697247706423131E-3</v>
      </c>
      <c r="G1310" s="5">
        <f t="shared" si="80"/>
        <v>1.060872226282813E-3</v>
      </c>
      <c r="H1310" s="5">
        <f t="shared" si="81"/>
        <v>1.0120126686453132E-3</v>
      </c>
      <c r="I1310" s="5">
        <f t="shared" si="82"/>
        <v>-6.7985065969889142E-3</v>
      </c>
      <c r="J1310" s="5">
        <f t="shared" si="83"/>
        <v>-5.5933312204767133E-3</v>
      </c>
    </row>
    <row r="1311" spans="1:10" ht="15" customHeight="1" x14ac:dyDescent="0.2">
      <c r="A1311" s="3">
        <f>'2_CVaR_t3'!A1311</f>
        <v>44125</v>
      </c>
      <c r="B1311" s="5">
        <f>'2_CVaR_t3'!D1311-1</f>
        <v>1.5923013749841175E-3</v>
      </c>
      <c r="C1311" s="5">
        <f>'Stocks Returns'!B1307</f>
        <v>2.3209876543209829E-2</v>
      </c>
      <c r="D1311" s="5">
        <f>'Stocks Returns'!C1307</f>
        <v>3.6924633282753305E-3</v>
      </c>
      <c r="E1311" s="5">
        <f>'Stocks Returns'!D1307</f>
        <v>-6.7427852198147509E-3</v>
      </c>
      <c r="F1311" s="5">
        <f>'Stocks Returns'!E1307</f>
        <v>-5.9545733578882709E-2</v>
      </c>
      <c r="G1311" s="5">
        <f t="shared" si="80"/>
        <v>2.2055160449274837E-2</v>
      </c>
      <c r="H1311" s="5">
        <f t="shared" si="81"/>
        <v>1.3797707424628679E-3</v>
      </c>
      <c r="I1311" s="5">
        <f t="shared" si="82"/>
        <v>-9.2690346530156457E-3</v>
      </c>
      <c r="J1311" s="5">
        <f t="shared" si="83"/>
        <v>-6.1196871243894904E-2</v>
      </c>
    </row>
    <row r="1312" spans="1:10" ht="15" customHeight="1" x14ac:dyDescent="0.2">
      <c r="A1312" s="3">
        <f>'2_CVaR_t3'!A1312</f>
        <v>44126</v>
      </c>
      <c r="B1312" s="5">
        <f>'2_CVaR_t3'!D1312-1</f>
        <v>3.4158256078709037E-4</v>
      </c>
      <c r="C1312" s="5">
        <f>'Stocks Returns'!B1308</f>
        <v>2.1959459459459651E-2</v>
      </c>
      <c r="D1312" s="5">
        <f>'Stocks Returns'!C1308</f>
        <v>-2.2174066421407623E-3</v>
      </c>
      <c r="E1312" s="5">
        <f>'Stocks Returns'!D1308</f>
        <v>1.8464880521361193E-2</v>
      </c>
      <c r="F1312" s="5">
        <f>'Stocks Returns'!E1308</f>
        <v>4.1449086161879922E-2</v>
      </c>
      <c r="G1312" s="5">
        <f t="shared" si="80"/>
        <v>2.2066053867623621E-2</v>
      </c>
      <c r="H1312" s="5">
        <f t="shared" si="81"/>
        <v>-2.6772170091949061E-3</v>
      </c>
      <c r="I1312" s="5">
        <f t="shared" si="82"/>
        <v>1.7985029301010785E-2</v>
      </c>
      <c r="J1312" s="5">
        <f t="shared" si="83"/>
        <v>4.1121482320389487E-2</v>
      </c>
    </row>
    <row r="1313" spans="1:10" ht="15" customHeight="1" x14ac:dyDescent="0.2">
      <c r="A1313" s="3">
        <f>'2_CVaR_t3'!A1313</f>
        <v>44127</v>
      </c>
      <c r="B1313" s="5">
        <f>'2_CVaR_t3'!D1313-1</f>
        <v>9.2178578020574164E-5</v>
      </c>
      <c r="C1313" s="5">
        <f>'Stocks Returns'!B1309</f>
        <v>-3.5419126328216644E-3</v>
      </c>
      <c r="D1313" s="5">
        <f>'Stocks Returns'!C1309</f>
        <v>1.0101520278782417E-4</v>
      </c>
      <c r="E1313" s="5">
        <f>'Stocks Returns'!D1309</f>
        <v>0</v>
      </c>
      <c r="F1313" s="5">
        <f>'Stocks Returns'!E1309</f>
        <v>1.9743027264180535E-2</v>
      </c>
      <c r="G1313" s="5">
        <f t="shared" si="80"/>
        <v>-3.1838021691239201E-3</v>
      </c>
      <c r="H1313" s="5">
        <f t="shared" si="81"/>
        <v>1.0685329438627904E-5</v>
      </c>
      <c r="I1313" s="5">
        <f t="shared" si="82"/>
        <v>-7.1781989426698622E-5</v>
      </c>
      <c r="J1313" s="5">
        <f t="shared" si="83"/>
        <v>1.9679347338414067E-2</v>
      </c>
    </row>
    <row r="1314" spans="1:10" ht="15" customHeight="1" x14ac:dyDescent="0.2">
      <c r="A1314" s="3">
        <f>'2_CVaR_t3'!A1314</f>
        <v>44130</v>
      </c>
      <c r="B1314" s="5">
        <f>'2_CVaR_t3'!D1314-1</f>
        <v>-1.6568732847482059E-2</v>
      </c>
      <c r="C1314" s="5">
        <f>'Stocks Returns'!B1310</f>
        <v>-2.7488151658767834E-2</v>
      </c>
      <c r="D1314" s="5">
        <f>'Stocks Returns'!C1310</f>
        <v>-2.4948234937629432E-2</v>
      </c>
      <c r="E1314" s="5">
        <f>'Stocks Returns'!D1310</f>
        <v>-2.4795591894774205E-2</v>
      </c>
      <c r="F1314" s="5">
        <f>'Stocks Returns'!E1310</f>
        <v>-6.8223724646588768E-2</v>
      </c>
      <c r="G1314" s="5">
        <f t="shared" si="80"/>
        <v>-1.0328037165876203E-2</v>
      </c>
      <c r="H1314" s="5">
        <f t="shared" si="81"/>
        <v>-3.5619321937478687E-4</v>
      </c>
      <c r="I1314" s="5">
        <f t="shared" si="82"/>
        <v>2.392837586670811E-3</v>
      </c>
      <c r="J1314" s="5">
        <f t="shared" si="83"/>
        <v>-5.0656519394930377E-2</v>
      </c>
    </row>
    <row r="1315" spans="1:10" ht="15" customHeight="1" x14ac:dyDescent="0.2">
      <c r="A1315" s="3">
        <f>'2_CVaR_t3'!A1315</f>
        <v>44131</v>
      </c>
      <c r="B1315" s="5">
        <f>'2_CVaR_t3'!D1315-1</f>
        <v>-1.0403943009730465E-2</v>
      </c>
      <c r="C1315" s="5">
        <f>'Stocks Returns'!B1311</f>
        <v>-2.0467836257309857E-2</v>
      </c>
      <c r="D1315" s="5">
        <f>'Stocks Returns'!C1311</f>
        <v>-1.5590200445434244E-2</v>
      </c>
      <c r="E1315" s="5">
        <f>'Stocks Returns'!D1311</f>
        <v>-1.6221634922081507E-2</v>
      </c>
      <c r="F1315" s="5">
        <f>'Stocks Returns'!E1311</f>
        <v>-1.9788918205804196E-3</v>
      </c>
      <c r="G1315" s="5">
        <f t="shared" si="80"/>
        <v>-9.52471800476112E-3</v>
      </c>
      <c r="H1315" s="5">
        <f t="shared" si="81"/>
        <v>-1.3101044660091508E-4</v>
      </c>
      <c r="I1315" s="5">
        <f t="shared" si="82"/>
        <v>8.8010299977979087E-4</v>
      </c>
      <c r="J1315" s="5">
        <f t="shared" si="83"/>
        <v>9.0646185985142156E-3</v>
      </c>
    </row>
    <row r="1316" spans="1:10" ht="15" customHeight="1" x14ac:dyDescent="0.2">
      <c r="A1316" s="3">
        <f>'2_CVaR_t3'!A1316</f>
        <v>44132</v>
      </c>
      <c r="B1316" s="5">
        <f>'2_CVaR_t3'!D1316-1</f>
        <v>-3.2321684912222759E-2</v>
      </c>
      <c r="C1316" s="5">
        <f>'Stocks Returns'!B1312</f>
        <v>-4.129353233830857E-2</v>
      </c>
      <c r="D1316" s="5">
        <f>'Stocks Returns'!C1312</f>
        <v>-4.8353151636325364E-2</v>
      </c>
      <c r="E1316" s="5">
        <f>'Stocks Returns'!D1312</f>
        <v>-5.0115794349235743E-2</v>
      </c>
      <c r="F1316" s="5">
        <f>'Stocks Returns'!E1312</f>
        <v>-4.8578982154659722E-2</v>
      </c>
      <c r="G1316" s="5">
        <f t="shared" si="80"/>
        <v>-8.2470622131357793E-3</v>
      </c>
      <c r="H1316" s="5">
        <f t="shared" si="81"/>
        <v>-4.2383822887062661E-4</v>
      </c>
      <c r="I1316" s="5">
        <f t="shared" si="82"/>
        <v>2.8472637589490868E-3</v>
      </c>
      <c r="J1316" s="5">
        <f t="shared" si="83"/>
        <v>-1.4341711144546451E-2</v>
      </c>
    </row>
    <row r="1317" spans="1:10" ht="15" customHeight="1" x14ac:dyDescent="0.2">
      <c r="A1317" s="3">
        <f>'2_CVaR_t3'!A1317</f>
        <v>44133</v>
      </c>
      <c r="B1317" s="5">
        <f>'2_CVaR_t3'!D1317-1</f>
        <v>1.6060368661078073E-2</v>
      </c>
      <c r="C1317" s="5">
        <f>'Stocks Returns'!B1313</f>
        <v>2.4130773222625912E-2</v>
      </c>
      <c r="D1317" s="5">
        <f>'Stocks Returns'!C1313</f>
        <v>2.2115331453530063E-2</v>
      </c>
      <c r="E1317" s="5">
        <f>'Stocks Returns'!D1313</f>
        <v>3.7156231714452703E-2</v>
      </c>
      <c r="F1317" s="5">
        <f>'Stocks Returns'!E1313</f>
        <v>1.2851684612712688E-2</v>
      </c>
      <c r="G1317" s="5">
        <f t="shared" si="80"/>
        <v>8.3854672967624971E-3</v>
      </c>
      <c r="H1317" s="5">
        <f t="shared" si="81"/>
        <v>-1.6311353027086764E-3</v>
      </c>
      <c r="I1317" s="5">
        <f t="shared" si="82"/>
        <v>1.0957653455950241E-2</v>
      </c>
      <c r="J1317" s="5">
        <f t="shared" si="83"/>
        <v>-4.1098299305970809E-3</v>
      </c>
    </row>
    <row r="1318" spans="1:10" ht="15" customHeight="1" x14ac:dyDescent="0.2">
      <c r="A1318" s="3">
        <f>'2_CVaR_t3'!A1318</f>
        <v>44134</v>
      </c>
      <c r="B1318" s="5">
        <f>'2_CVaR_t3'!D1318-1</f>
        <v>-1.0905846359662186E-2</v>
      </c>
      <c r="C1318" s="5">
        <f>'Stocks Returns'!B1314</f>
        <v>2.5589054978464532E-2</v>
      </c>
      <c r="D1318" s="5">
        <f>'Stocks Returns'!C1314</f>
        <v>-1.7093092443338564E-2</v>
      </c>
      <c r="E1318" s="5">
        <f>'Stocks Returns'!D1314</f>
        <v>-1.194170192759747E-2</v>
      </c>
      <c r="F1318" s="5">
        <f>'Stocks Returns'!E1314</f>
        <v>-1.851851851851849E-2</v>
      </c>
      <c r="G1318" s="5">
        <f t="shared" si="80"/>
        <v>3.7038326939681954E-2</v>
      </c>
      <c r="H1318" s="5">
        <f t="shared" si="81"/>
        <v>-8.9035578792058534E-4</v>
      </c>
      <c r="I1318" s="5">
        <f t="shared" si="82"/>
        <v>5.9812390549880308E-3</v>
      </c>
      <c r="J1318" s="5">
        <f t="shared" si="83"/>
        <v>-6.9438846748514135E-3</v>
      </c>
    </row>
    <row r="1319" spans="1:10" ht="15" customHeight="1" x14ac:dyDescent="0.2">
      <c r="A1319" s="3">
        <f>'2_CVaR_t3'!A1319</f>
        <v>44137</v>
      </c>
      <c r="B1319" s="5">
        <f>'2_CVaR_t3'!D1319-1</f>
        <v>9.7248092732962199E-3</v>
      </c>
      <c r="C1319" s="5">
        <f>'Stocks Returns'!B1315</f>
        <v>4.347826086956541E-2</v>
      </c>
      <c r="D1319" s="5">
        <f>'Stocks Returns'!C1315</f>
        <v>1.6674921578339053E-2</v>
      </c>
      <c r="E1319" s="5">
        <f>'Stocks Returns'!D1315</f>
        <v>2.8549676436995242E-4</v>
      </c>
      <c r="F1319" s="5">
        <f>'Stocks Returns'!E1315</f>
        <v>5.6254367575122366E-2</v>
      </c>
      <c r="G1319" s="5">
        <f t="shared" si="80"/>
        <v>3.4122166892681334E-2</v>
      </c>
      <c r="H1319" s="5">
        <f t="shared" si="81"/>
        <v>2.3142937510884504E-3</v>
      </c>
      <c r="I1319" s="5">
        <f t="shared" si="82"/>
        <v>-1.5546980607668584E-2</v>
      </c>
      <c r="J1319" s="5">
        <f t="shared" si="83"/>
        <v>4.5997259366375901E-2</v>
      </c>
    </row>
    <row r="1320" spans="1:10" ht="15" customHeight="1" x14ac:dyDescent="0.2">
      <c r="A1320" s="3">
        <f>'2_CVaR_t3'!A1320</f>
        <v>44138</v>
      </c>
      <c r="B1320" s="5">
        <f>'2_CVaR_t3'!D1320-1</f>
        <v>1.4499271981035289E-2</v>
      </c>
      <c r="C1320" s="5">
        <f>'Stocks Returns'!B1316</f>
        <v>0</v>
      </c>
      <c r="D1320" s="5">
        <f>'Stocks Returns'!C1316</f>
        <v>1.9486846378694356E-2</v>
      </c>
      <c r="E1320" s="5">
        <f>'Stocks Returns'!D1316</f>
        <v>3.6723432594424787E-2</v>
      </c>
      <c r="F1320" s="5">
        <f>'Stocks Returns'!E1316</f>
        <v>-3.043334435990741E-2</v>
      </c>
      <c r="G1320" s="5">
        <f t="shared" si="80"/>
        <v>-1.4170989129010944E-2</v>
      </c>
      <c r="H1320" s="5">
        <f t="shared" si="81"/>
        <v>-1.946927670454221E-3</v>
      </c>
      <c r="I1320" s="5">
        <f t="shared" si="82"/>
        <v>1.3079085886502591E-2</v>
      </c>
      <c r="J1320" s="5">
        <f t="shared" si="83"/>
        <v>-4.5742877471123156E-2</v>
      </c>
    </row>
    <row r="1321" spans="1:10" ht="15" customHeight="1" x14ac:dyDescent="0.2">
      <c r="A1321" s="3">
        <f>'2_CVaR_t3'!A1321</f>
        <v>44139</v>
      </c>
      <c r="B1321" s="5">
        <f>'2_CVaR_t3'!D1321-1</f>
        <v>2.0807414906466981E-2</v>
      </c>
      <c r="C1321" s="5">
        <f>'Stocks Returns'!B1317</f>
        <v>-2.7935606060606077E-2</v>
      </c>
      <c r="D1321" s="5">
        <f>'Stocks Returns'!C1317</f>
        <v>2.9892747159392608E-2</v>
      </c>
      <c r="E1321" s="5">
        <f>'Stocks Returns'!D1317</f>
        <v>3.99192438285767E-2</v>
      </c>
      <c r="F1321" s="5">
        <f>'Stocks Returns'!E1317</f>
        <v>3.6506311838962802E-2</v>
      </c>
      <c r="G1321" s="5">
        <f t="shared" si="80"/>
        <v>-4.8468158500469122E-2</v>
      </c>
      <c r="H1321" s="5">
        <f t="shared" si="81"/>
        <v>-8.8624959468699624E-4</v>
      </c>
      <c r="I1321" s="5">
        <f t="shared" si="82"/>
        <v>5.9536544380643791E-3</v>
      </c>
      <c r="J1321" s="5">
        <f t="shared" si="83"/>
        <v>1.4521385001637268E-2</v>
      </c>
    </row>
    <row r="1322" spans="1:10" ht="15" customHeight="1" x14ac:dyDescent="0.2">
      <c r="A1322" s="3">
        <f>'2_CVaR_t3'!A1322</f>
        <v>44140</v>
      </c>
      <c r="B1322" s="5">
        <f>'2_CVaR_t3'!D1322-1</f>
        <v>1.4855143704363138E-2</v>
      </c>
      <c r="C1322" s="5">
        <f>'Stocks Returns'!B1318</f>
        <v>4.3838285435947366E-2</v>
      </c>
      <c r="D1322" s="5">
        <f>'Stocks Returns'!C1318</f>
        <v>1.892045161622935E-2</v>
      </c>
      <c r="E1322" s="5">
        <f>'Stocks Returns'!D1318</f>
        <v>4.4652312036710162E-2</v>
      </c>
      <c r="F1322" s="5">
        <f>'Stocks Returns'!E1318</f>
        <v>-8.5582620144831756E-3</v>
      </c>
      <c r="G1322" s="5">
        <f t="shared" si="80"/>
        <v>2.9308410890855389E-2</v>
      </c>
      <c r="H1322" s="5">
        <f t="shared" si="81"/>
        <v>-3.0405299721584823E-3</v>
      </c>
      <c r="I1322" s="5">
        <f t="shared" si="82"/>
        <v>2.0425695956683185E-2</v>
      </c>
      <c r="J1322" s="5">
        <f t="shared" si="83"/>
        <v>-2.4244385177206045E-2</v>
      </c>
    </row>
    <row r="1323" spans="1:10" ht="15" customHeight="1" x14ac:dyDescent="0.2">
      <c r="A1323" s="3">
        <f>'2_CVaR_t3'!A1323</f>
        <v>44141</v>
      </c>
      <c r="B1323" s="5">
        <f>'2_CVaR_t3'!D1323-1</f>
        <v>7.4979303888473847E-3</v>
      </c>
      <c r="C1323" s="5">
        <f>'Stocks Returns'!B1319</f>
        <v>-2.3331777881474558E-2</v>
      </c>
      <c r="D1323" s="5">
        <f>'Stocks Returns'!C1319</f>
        <v>4.1995547460029758E-3</v>
      </c>
      <c r="E1323" s="5">
        <f>'Stocks Returns'!D1319</f>
        <v>5.8286872782564725E-2</v>
      </c>
      <c r="F1323" s="5">
        <f>'Stocks Returns'!E1319</f>
        <v>-3.0876494023904355E-2</v>
      </c>
      <c r="G1323" s="5">
        <f t="shared" si="80"/>
        <v>-3.0442134693477972E-2</v>
      </c>
      <c r="H1323" s="5">
        <f t="shared" si="81"/>
        <v>-6.8620547555557476E-3</v>
      </c>
      <c r="I1323" s="5">
        <f t="shared" si="82"/>
        <v>4.6097964946414452E-2</v>
      </c>
      <c r="J1323" s="5">
        <f t="shared" si="83"/>
        <v>-3.8777077735698523E-2</v>
      </c>
    </row>
    <row r="1324" spans="1:10" ht="15" customHeight="1" x14ac:dyDescent="0.2">
      <c r="A1324" s="3">
        <f>'2_CVaR_t3'!A1324</f>
        <v>44144</v>
      </c>
      <c r="B1324" s="5">
        <f>'2_CVaR_t3'!D1324-1</f>
        <v>4.2386488021476376E-2</v>
      </c>
      <c r="C1324" s="5">
        <f>'Stocks Returns'!B1320</f>
        <v>5.6856187290969862E-2</v>
      </c>
      <c r="D1324" s="5">
        <f>'Stocks Returns'!C1320</f>
        <v>7.1597722577719569E-2</v>
      </c>
      <c r="E1324" s="5">
        <f>'Stocks Returns'!D1320</f>
        <v>9.8180076628353596E-3</v>
      </c>
      <c r="F1324" s="5">
        <f>'Stocks Returns'!E1320</f>
        <v>0.14354230900993503</v>
      </c>
      <c r="G1324" s="5">
        <f t="shared" si="80"/>
        <v>1.4561819775991913E-2</v>
      </c>
      <c r="H1324" s="5">
        <f t="shared" si="81"/>
        <v>8.8503245984962037E-3</v>
      </c>
      <c r="I1324" s="5">
        <f t="shared" si="82"/>
        <v>-5.9454779601625929E-2</v>
      </c>
      <c r="J1324" s="5">
        <f t="shared" si="83"/>
        <v>9.8722007167636822E-2</v>
      </c>
    </row>
    <row r="1325" spans="1:10" ht="15" customHeight="1" x14ac:dyDescent="0.2">
      <c r="A1325" s="3">
        <f>'2_CVaR_t3'!A1325</f>
        <v>44145</v>
      </c>
      <c r="B1325" s="5">
        <f>'2_CVaR_t3'!D1325-1</f>
        <v>-1.3800692328970188E-3</v>
      </c>
      <c r="C1325" s="5">
        <f>'Stocks Returns'!B1321</f>
        <v>3.616636528028927E-2</v>
      </c>
      <c r="D1325" s="5">
        <f>'Stocks Returns'!C1321</f>
        <v>2.9621967274777727E-3</v>
      </c>
      <c r="E1325" s="5">
        <f>'Stocks Returns'!D1321</f>
        <v>-3.6281716860327218E-2</v>
      </c>
      <c r="F1325" s="5">
        <f>'Stocks Returns'!E1321</f>
        <v>6.4409826243259305E-2</v>
      </c>
      <c r="G1325" s="5">
        <f t="shared" si="80"/>
        <v>3.8009191256797741E-2</v>
      </c>
      <c r="H1325" s="5">
        <f t="shared" si="81"/>
        <v>5.05293406083435E-3</v>
      </c>
      <c r="I1325" s="5">
        <f t="shared" si="82"/>
        <v>-3.3944639836092194E-2</v>
      </c>
      <c r="J1325" s="5">
        <f t="shared" si="83"/>
        <v>6.5904106230014262E-2</v>
      </c>
    </row>
    <row r="1326" spans="1:10" ht="15" customHeight="1" x14ac:dyDescent="0.2">
      <c r="A1326" s="3">
        <f>'2_CVaR_t3'!A1326</f>
        <v>44146</v>
      </c>
      <c r="B1326" s="5">
        <f>'2_CVaR_t3'!D1326-1</f>
        <v>1.4405781097779347E-3</v>
      </c>
      <c r="C1326" s="5">
        <f>'Stocks Returns'!B1322</f>
        <v>-2.0942408376963373E-2</v>
      </c>
      <c r="D1326" s="5">
        <f>'Stocks Returns'!C1322</f>
        <v>-2.8596877783507724E-3</v>
      </c>
      <c r="E1326" s="5">
        <f>'Stocks Returns'!D1322</f>
        <v>3.5515091863516979E-2</v>
      </c>
      <c r="F1326" s="5">
        <f>'Stocks Returns'!E1322</f>
        <v>-7.0363073459048797E-3</v>
      </c>
      <c r="G1326" s="5">
        <f t="shared" si="80"/>
        <v>-2.194411634017782E-2</v>
      </c>
      <c r="H1326" s="5">
        <f t="shared" si="81"/>
        <v>-4.9476093468239189E-3</v>
      </c>
      <c r="I1326" s="5">
        <f t="shared" si="82"/>
        <v>3.3237088651002472E-2</v>
      </c>
      <c r="J1326" s="5">
        <f t="shared" si="83"/>
        <v>-8.5268886404234641E-3</v>
      </c>
    </row>
    <row r="1327" spans="1:10" ht="15" customHeight="1" x14ac:dyDescent="0.2">
      <c r="A1327" s="3">
        <f>'2_CVaR_t3'!A1327</f>
        <v>44147</v>
      </c>
      <c r="B1327" s="5">
        <f>'2_CVaR_t3'!D1327-1</f>
        <v>-1.3974448563247477E-2</v>
      </c>
      <c r="C1327" s="5">
        <f>'Stocks Returns'!B1323</f>
        <v>-2.8520499108734443E-2</v>
      </c>
      <c r="D1327" s="5">
        <f>'Stocks Returns'!C1323</f>
        <v>-2.0874471086036683E-2</v>
      </c>
      <c r="E1327" s="5">
        <f>'Stocks Returns'!D1323</f>
        <v>-2.2099009900990119E-2</v>
      </c>
      <c r="F1327" s="5">
        <f>'Stocks Returns'!E1323</f>
        <v>-3.5997732426303997E-2</v>
      </c>
      <c r="G1327" s="5">
        <f t="shared" si="80"/>
        <v>-1.3976638545976701E-2</v>
      </c>
      <c r="H1327" s="5">
        <f t="shared" si="81"/>
        <v>-1.2574184225575685E-4</v>
      </c>
      <c r="I1327" s="5">
        <f t="shared" si="82"/>
        <v>8.4470952842602073E-4</v>
      </c>
      <c r="J1327" s="5">
        <f t="shared" si="83"/>
        <v>-2.1175846873238136E-2</v>
      </c>
    </row>
    <row r="1328" spans="1:10" ht="15" customHeight="1" x14ac:dyDescent="0.2">
      <c r="A1328" s="3">
        <f>'2_CVaR_t3'!A1328</f>
        <v>44148</v>
      </c>
      <c r="B1328" s="5">
        <f>'2_CVaR_t3'!D1328-1</f>
        <v>8.0933521308341749E-3</v>
      </c>
      <c r="C1328" s="5">
        <f>'Stocks Returns'!B1324</f>
        <v>6.0550458715596278E-2</v>
      </c>
      <c r="D1328" s="5">
        <f>'Stocks Returns'!C1324</f>
        <v>1.0659752232786035E-2</v>
      </c>
      <c r="E1328" s="5">
        <f>'Stocks Returns'!D1324</f>
        <v>2.178843350072901E-2</v>
      </c>
      <c r="F1328" s="5">
        <f>'Stocks Returns'!E1324</f>
        <v>3.969420758600406E-2</v>
      </c>
      <c r="G1328" s="5">
        <f t="shared" si="80"/>
        <v>5.2839637844188631E-2</v>
      </c>
      <c r="H1328" s="5">
        <f t="shared" si="81"/>
        <v>-1.2839471085243359E-3</v>
      </c>
      <c r="I1328" s="5">
        <f t="shared" si="82"/>
        <v>8.6253098977228139E-3</v>
      </c>
      <c r="J1328" s="5">
        <f t="shared" si="83"/>
        <v>3.1163537554379721E-2</v>
      </c>
    </row>
    <row r="1329" spans="1:10" ht="15" customHeight="1" x14ac:dyDescent="0.2">
      <c r="A1329" s="3">
        <f>'2_CVaR_t3'!A1329</f>
        <v>44151</v>
      </c>
      <c r="B1329" s="5">
        <f>'2_CVaR_t3'!D1329-1</f>
        <v>8.5421685615134635E-3</v>
      </c>
      <c r="C1329" s="5">
        <f>'Stocks Returns'!B1325</f>
        <v>4.1089965397923756E-2</v>
      </c>
      <c r="D1329" s="5">
        <f>'Stocks Returns'!C1325</f>
        <v>1.0547320410490224E-2</v>
      </c>
      <c r="E1329" s="5">
        <f>'Stocks Returns'!D1325</f>
        <v>2.7744748315497336E-2</v>
      </c>
      <c r="F1329" s="5">
        <f>'Stocks Returns'!E1325</f>
        <v>7.6923076923076872E-2</v>
      </c>
      <c r="G1329" s="5">
        <f t="shared" si="80"/>
        <v>3.2926527302640896E-2</v>
      </c>
      <c r="H1329" s="5">
        <f t="shared" si="81"/>
        <v>-2.0612797658060896E-3</v>
      </c>
      <c r="I1329" s="5">
        <f t="shared" si="82"/>
        <v>1.384728128436442E-2</v>
      </c>
      <c r="J1329" s="5">
        <f t="shared" si="83"/>
        <v>6.7917461028470766E-2</v>
      </c>
    </row>
    <row r="1330" spans="1:10" ht="15" customHeight="1" x14ac:dyDescent="0.2">
      <c r="A1330" s="3">
        <f>'2_CVaR_t3'!A1330</f>
        <v>44152</v>
      </c>
      <c r="B1330" s="5">
        <f>'2_CVaR_t3'!D1330-1</f>
        <v>-6.9076012750002302E-3</v>
      </c>
      <c r="C1330" s="5">
        <f>'Stocks Returns'!B1326</f>
        <v>9.5554632322392141E-3</v>
      </c>
      <c r="D1330" s="5">
        <f>'Stocks Returns'!C1326</f>
        <v>-9.3559003291019405E-3</v>
      </c>
      <c r="E1330" s="5">
        <f>'Stocks Returns'!D1326</f>
        <v>-1.7585807944465848E-2</v>
      </c>
      <c r="F1330" s="5">
        <f>'Stocks Returns'!E1326</f>
        <v>2.0220588235294157E-2</v>
      </c>
      <c r="G1330" s="5">
        <f t="shared" si="80"/>
        <v>1.6972631048219691E-2</v>
      </c>
      <c r="H1330" s="5">
        <f t="shared" si="81"/>
        <v>9.2362070061669313E-4</v>
      </c>
      <c r="I1330" s="5">
        <f t="shared" si="82"/>
        <v>-6.2047063448941817E-3</v>
      </c>
      <c r="J1330" s="5">
        <f t="shared" si="83"/>
        <v>2.7564205047625467E-2</v>
      </c>
    </row>
    <row r="1331" spans="1:10" ht="15" customHeight="1" x14ac:dyDescent="0.2">
      <c r="A1331" s="3">
        <f>'2_CVaR_t3'!A1331</f>
        <v>44153</v>
      </c>
      <c r="B1331" s="5">
        <f>'2_CVaR_t3'!D1331-1</f>
        <v>-9.5971613260663613E-3</v>
      </c>
      <c r="C1331" s="5">
        <f>'Stocks Returns'!B1327</f>
        <v>8.2304526748970819E-3</v>
      </c>
      <c r="D1331" s="5">
        <f>'Stocks Returns'!C1327</f>
        <v>-1.3668074604907154E-2</v>
      </c>
      <c r="E1331" s="5">
        <f>'Stocks Returns'!D1327</f>
        <v>-1.9784878699850905E-2</v>
      </c>
      <c r="F1331" s="5">
        <f>'Stocks Returns'!E1327</f>
        <v>8.494208494208344E-3</v>
      </c>
      <c r="G1331" s="5">
        <f t="shared" si="80"/>
        <v>1.8359957028817514E-2</v>
      </c>
      <c r="H1331" s="5">
        <f t="shared" si="81"/>
        <v>5.9590555210346265E-4</v>
      </c>
      <c r="I1331" s="5">
        <f t="shared" si="82"/>
        <v>-4.003178964726798E-3</v>
      </c>
      <c r="J1331" s="5">
        <f t="shared" si="83"/>
        <v>1.8683967586940461E-2</v>
      </c>
    </row>
    <row r="1332" spans="1:10" ht="15" customHeight="1" x14ac:dyDescent="0.2">
      <c r="A1332" s="3">
        <f>'2_CVaR_t3'!A1332</f>
        <v>44154</v>
      </c>
      <c r="B1332" s="5">
        <f>'2_CVaR_t3'!D1332-1</f>
        <v>1.1469353119788472E-3</v>
      </c>
      <c r="C1332" s="5">
        <f>'Stocks Returns'!B1328</f>
        <v>2.1428571428571352E-2</v>
      </c>
      <c r="D1332" s="5">
        <f>'Stocks Returns'!C1328</f>
        <v>-1.2510224702882988E-3</v>
      </c>
      <c r="E1332" s="5">
        <f>'Stocks Returns'!D1328</f>
        <v>2.1305566680016153E-2</v>
      </c>
      <c r="F1332" s="5">
        <f>'Stocks Returns'!E1328</f>
        <v>7.4017355793771777E-3</v>
      </c>
      <c r="G1332" s="5">
        <f t="shared" si="80"/>
        <v>2.0722992971466157E-2</v>
      </c>
      <c r="H1332" s="5">
        <f t="shared" si="81"/>
        <v>-2.9039257816340976E-3</v>
      </c>
      <c r="I1332" s="5">
        <f t="shared" si="82"/>
        <v>1.9508015260351872E-2</v>
      </c>
      <c r="J1332" s="5">
        <f t="shared" si="83"/>
        <v>6.2218925343428839E-3</v>
      </c>
    </row>
    <row r="1333" spans="1:10" ht="15" customHeight="1" x14ac:dyDescent="0.2">
      <c r="A1333" s="3">
        <f>'2_CVaR_t3'!A1333</f>
        <v>44155</v>
      </c>
      <c r="B1333" s="5">
        <f>'2_CVaR_t3'!D1333-1</f>
        <v>-7.9235293205408563E-3</v>
      </c>
      <c r="C1333" s="5">
        <f>'Stocks Returns'!B1329</f>
        <v>1.8581418581418596E-2</v>
      </c>
      <c r="D1333" s="5">
        <f>'Stocks Returns'!C1329</f>
        <v>-1.7777135424194235E-2</v>
      </c>
      <c r="E1333" s="5">
        <f>'Stocks Returns'!D1329</f>
        <v>2.7213551878283893E-2</v>
      </c>
      <c r="F1333" s="5">
        <f>'Stocks Returns'!E1329</f>
        <v>4.5604256397264731E-3</v>
      </c>
      <c r="G1333" s="5">
        <f t="shared" si="80"/>
        <v>2.702311780979326E-2</v>
      </c>
      <c r="H1333" s="5">
        <f t="shared" si="81"/>
        <v>-5.9925638669286619E-3</v>
      </c>
      <c r="I1333" s="5">
        <f t="shared" si="82"/>
        <v>4.0256892274602017E-2</v>
      </c>
      <c r="J1333" s="5">
        <f t="shared" si="83"/>
        <v>1.2979116333792442E-2</v>
      </c>
    </row>
    <row r="1334" spans="1:10" ht="15" customHeight="1" x14ac:dyDescent="0.2">
      <c r="A1334" s="3">
        <f>'2_CVaR_t3'!A1334</f>
        <v>44158</v>
      </c>
      <c r="B1334" s="5">
        <f>'2_CVaR_t3'!D1334-1</f>
        <v>1.262489170506198E-2</v>
      </c>
      <c r="C1334" s="5">
        <f>'Stocks Returns'!B1330</f>
        <v>3.9623381718320916E-2</v>
      </c>
      <c r="D1334" s="5">
        <f>'Stocks Returns'!C1330</f>
        <v>2.0992740827938006E-2</v>
      </c>
      <c r="E1334" s="5">
        <f>'Stocks Returns'!D1330</f>
        <v>4.8862421743778306E-3</v>
      </c>
      <c r="F1334" s="5">
        <f>'Stocks Returns'!E1330</f>
        <v>7.7175283732660915E-2</v>
      </c>
      <c r="G1334" s="5">
        <f t="shared" si="80"/>
        <v>2.734264601811931E-2</v>
      </c>
      <c r="H1334" s="5">
        <f t="shared" si="81"/>
        <v>2.3357746792702049E-3</v>
      </c>
      <c r="I1334" s="5">
        <f t="shared" si="82"/>
        <v>-1.5691285354513664E-2</v>
      </c>
      <c r="J1334" s="5">
        <f t="shared" si="83"/>
        <v>6.3849254559526891E-2</v>
      </c>
    </row>
    <row r="1335" spans="1:10" ht="15" customHeight="1" x14ac:dyDescent="0.2">
      <c r="A1335" s="3">
        <f>'2_CVaR_t3'!A1335</f>
        <v>44159</v>
      </c>
      <c r="B1335" s="5">
        <f>'2_CVaR_t3'!D1335-1</f>
        <v>5.538597740223139E-3</v>
      </c>
      <c r="C1335" s="5">
        <f>'Stocks Returns'!B1331</f>
        <v>2.6415094339622636E-2</v>
      </c>
      <c r="D1335" s="5">
        <f>'Stocks Returns'!C1331</f>
        <v>7.3020753266719307E-3</v>
      </c>
      <c r="E1335" s="5">
        <f>'Stocks Returns'!D1331</f>
        <v>1.4739401306792299E-2</v>
      </c>
      <c r="F1335" s="5">
        <f>'Stocks Returns'!E1331</f>
        <v>3.9803324748302504E-2</v>
      </c>
      <c r="G1335" s="5">
        <f t="shared" si="80"/>
        <v>2.12806627465916E-2</v>
      </c>
      <c r="H1335" s="5">
        <f t="shared" si="81"/>
        <v>-8.5687325377538891E-4</v>
      </c>
      <c r="I1335" s="5">
        <f t="shared" si="82"/>
        <v>5.7563098260140031E-3</v>
      </c>
      <c r="J1335" s="5">
        <f t="shared" si="83"/>
        <v>3.3976143149396149E-2</v>
      </c>
    </row>
    <row r="1336" spans="1:10" ht="15" customHeight="1" x14ac:dyDescent="0.2">
      <c r="A1336" s="3">
        <f>'2_CVaR_t3'!A1336</f>
        <v>44160</v>
      </c>
      <c r="B1336" s="5">
        <f>'2_CVaR_t3'!D1336-1</f>
        <v>2.3193141558222052E-3</v>
      </c>
      <c r="C1336" s="5">
        <f>'Stocks Returns'!B1332</f>
        <v>3.6764705882352811E-3</v>
      </c>
      <c r="D1336" s="5">
        <f>'Stocks Returns'!C1332</f>
        <v>5.7706982067911028E-3</v>
      </c>
      <c r="E1336" s="5">
        <f>'Stocks Returns'!D1332</f>
        <v>-1.2279125486672759E-2</v>
      </c>
      <c r="F1336" s="5">
        <f>'Stocks Returns'!E1332</f>
        <v>-1.756361179914423E-2</v>
      </c>
      <c r="G1336" s="5">
        <f t="shared" si="80"/>
        <v>1.7885850198969123E-3</v>
      </c>
      <c r="H1336" s="5">
        <f t="shared" si="81"/>
        <v>2.3809697283909345E-3</v>
      </c>
      <c r="I1336" s="5">
        <f t="shared" si="82"/>
        <v>-1.5994897007923222E-2</v>
      </c>
      <c r="J1336" s="5">
        <f t="shared" si="83"/>
        <v>-1.9984087859525147E-2</v>
      </c>
    </row>
    <row r="1337" spans="1:10" ht="15" customHeight="1" x14ac:dyDescent="0.2">
      <c r="A1337" s="3">
        <f>'2_CVaR_t3'!A1337</f>
        <v>44161</v>
      </c>
      <c r="B1337" s="5">
        <f>'2_CVaR_t3'!D1337-1</f>
        <v>3.3619452249000759E-5</v>
      </c>
      <c r="C1337" s="5">
        <f>'Stocks Returns'!B1333</f>
        <v>0</v>
      </c>
      <c r="D1337" s="5">
        <f>'Stocks Returns'!C1333</f>
        <v>0</v>
      </c>
      <c r="E1337" s="5">
        <f>'Stocks Returns'!D1333</f>
        <v>0</v>
      </c>
      <c r="F1337" s="5">
        <f>'Stocks Returns'!E1333</f>
        <v>0</v>
      </c>
      <c r="G1337" s="5">
        <f t="shared" si="80"/>
        <v>4.1716549628461653E-4</v>
      </c>
      <c r="H1337" s="5">
        <f t="shared" si="81"/>
        <v>-3.5772302638354477E-6</v>
      </c>
      <c r="I1337" s="5">
        <f t="shared" si="82"/>
        <v>2.403114536009206E-5</v>
      </c>
      <c r="J1337" s="5">
        <f t="shared" si="83"/>
        <v>-1.7115738437369847E-6</v>
      </c>
    </row>
    <row r="1338" spans="1:10" ht="15" customHeight="1" x14ac:dyDescent="0.2">
      <c r="A1338" s="3">
        <f>'2_CVaR_t3'!A1338</f>
        <v>44162</v>
      </c>
      <c r="B1338" s="5">
        <f>'2_CVaR_t3'!D1338-1</f>
        <v>1.049004349002125E-3</v>
      </c>
      <c r="C1338" s="5">
        <f>'Stocks Returns'!B1334</f>
        <v>6.59340659340657E-3</v>
      </c>
      <c r="D1338" s="5">
        <f>'Stocks Returns'!C1334</f>
        <v>5.2159893783487732E-4</v>
      </c>
      <c r="E1338" s="5">
        <f>'Stocks Returns'!D1334</f>
        <v>8.2625833838689822E-3</v>
      </c>
      <c r="F1338" s="5">
        <f>'Stocks Returns'!E1334</f>
        <v>-1.948200779280318E-2</v>
      </c>
      <c r="G1338" s="5">
        <f t="shared" si="80"/>
        <v>5.9865884257294224E-3</v>
      </c>
      <c r="H1338" s="5">
        <f t="shared" si="81"/>
        <v>-9.8622417010649525E-4</v>
      </c>
      <c r="I1338" s="5">
        <f t="shared" si="82"/>
        <v>6.6252644204078601E-3</v>
      </c>
      <c r="J1338" s="5">
        <f t="shared" si="83"/>
        <v>-2.0558218478270739E-2</v>
      </c>
    </row>
    <row r="1339" spans="1:10" ht="15" customHeight="1" x14ac:dyDescent="0.2">
      <c r="A1339" s="3">
        <f>'2_CVaR_t3'!A1339</f>
        <v>44165</v>
      </c>
      <c r="B1339" s="5">
        <f>'2_CVaR_t3'!D1339-1</f>
        <v>-8.5689156421553392E-4</v>
      </c>
      <c r="C1339" s="5">
        <f>'Stocks Returns'!B1335</f>
        <v>-2.0742358078602585E-2</v>
      </c>
      <c r="D1339" s="5">
        <f>'Stocks Returns'!C1335</f>
        <v>-3.0805687203792065E-3</v>
      </c>
      <c r="E1339" s="5">
        <f>'Stocks Returns'!D1335</f>
        <v>1.0375159762423758E-2</v>
      </c>
      <c r="F1339" s="5">
        <f>'Stocks Returns'!E1335</f>
        <v>-7.5268817204301008E-2</v>
      </c>
      <c r="G1339" s="5">
        <f t="shared" si="80"/>
        <v>-1.9427140290666268E-2</v>
      </c>
      <c r="H1339" s="5">
        <f t="shared" si="81"/>
        <v>-1.7648949653007804E-3</v>
      </c>
      <c r="I1339" s="5">
        <f t="shared" si="82"/>
        <v>1.1856225160352165E-2</v>
      </c>
      <c r="J1339" s="5">
        <f t="shared" si="83"/>
        <v>-7.4328173520407437E-2</v>
      </c>
    </row>
    <row r="1340" spans="1:10" ht="15" customHeight="1" x14ac:dyDescent="0.2">
      <c r="A1340" s="3">
        <f>'2_CVaR_t3'!A1340</f>
        <v>44166</v>
      </c>
      <c r="B1340" s="5">
        <f>'2_CVaR_t3'!D1340-1</f>
        <v>4.0328031683787291E-3</v>
      </c>
      <c r="C1340" s="5">
        <f>'Stocks Returns'!B1336</f>
        <v>2.8428093645485042E-2</v>
      </c>
      <c r="D1340" s="5">
        <f>'Stocks Returns'!C1336</f>
        <v>4.04088424055149E-3</v>
      </c>
      <c r="E1340" s="5">
        <f>'Stocks Returns'!D1336</f>
        <v>1.9197856983406592E-2</v>
      </c>
      <c r="F1340" s="5">
        <f>'Stocks Returns'!E1336</f>
        <v>-7.3306370070778115E-3</v>
      </c>
      <c r="G1340" s="5">
        <f t="shared" si="80"/>
        <v>2.4812208416282646E-2</v>
      </c>
      <c r="H1340" s="5">
        <f t="shared" si="81"/>
        <v>-1.8872991546255106E-3</v>
      </c>
      <c r="I1340" s="5">
        <f t="shared" si="82"/>
        <v>1.2678512977891701E-2</v>
      </c>
      <c r="J1340" s="5">
        <f t="shared" si="83"/>
        <v>-1.1564358889468241E-2</v>
      </c>
    </row>
    <row r="1341" spans="1:10" ht="15" customHeight="1" x14ac:dyDescent="0.2">
      <c r="A1341" s="3">
        <f>'2_CVaR_t3'!A1341</f>
        <v>44167</v>
      </c>
      <c r="B1341" s="5">
        <f>'2_CVaR_t3'!D1341-1</f>
        <v>-2.5077888572935247E-3</v>
      </c>
      <c r="C1341" s="5">
        <f>'Stocks Returns'!B1337</f>
        <v>2.511291779584468E-2</v>
      </c>
      <c r="D1341" s="5">
        <f>'Stocks Returns'!C1337</f>
        <v>-4.829545454545392E-3</v>
      </c>
      <c r="E1341" s="5">
        <f>'Stocks Returns'!D1337</f>
        <v>2.9933562093888977E-3</v>
      </c>
      <c r="F1341" s="5">
        <f>'Stocks Returns'!E1337</f>
        <v>1.7825311942958999E-2</v>
      </c>
      <c r="G1341" s="5">
        <f t="shared" si="80"/>
        <v>2.8093013468409981E-2</v>
      </c>
      <c r="H1341" s="5">
        <f t="shared" si="81"/>
        <v>-1.0681435273003836E-3</v>
      </c>
      <c r="I1341" s="5">
        <f t="shared" si="82"/>
        <v>7.1755829169626454E-3</v>
      </c>
      <c r="J1341" s="5">
        <f t="shared" si="83"/>
        <v>2.0512965731559467E-2</v>
      </c>
    </row>
    <row r="1342" spans="1:10" ht="15" customHeight="1" x14ac:dyDescent="0.2">
      <c r="A1342" s="3">
        <f>'2_CVaR_t3'!A1342</f>
        <v>44168</v>
      </c>
      <c r="B1342" s="5">
        <f>'2_CVaR_t3'!D1342-1</f>
        <v>-5.1314220748254202E-3</v>
      </c>
      <c r="C1342" s="5">
        <f>'Stocks Returns'!B1338</f>
        <v>-4.5823052520268526E-3</v>
      </c>
      <c r="D1342" s="5">
        <f>'Stocks Returns'!C1338</f>
        <v>-1.0134170710819235E-2</v>
      </c>
      <c r="E1342" s="5">
        <f>'Stocks Returns'!D1338</f>
        <v>8.2253603144561982E-3</v>
      </c>
      <c r="F1342" s="5">
        <f>'Stocks Returns'!E1338</f>
        <v>3.0773079809857551E-2</v>
      </c>
      <c r="G1342" s="5">
        <f t="shared" si="80"/>
        <v>1.0436418248392738E-3</v>
      </c>
      <c r="H1342" s="5">
        <f t="shared" si="81"/>
        <v>-2.4859772184936974E-3</v>
      </c>
      <c r="I1342" s="5">
        <f t="shared" si="82"/>
        <v>1.6700317143771494E-2</v>
      </c>
      <c r="J1342" s="5">
        <f t="shared" si="83"/>
        <v>3.6237110882066742E-2</v>
      </c>
    </row>
    <row r="1343" spans="1:10" ht="15" customHeight="1" x14ac:dyDescent="0.2">
      <c r="A1343" s="3">
        <f>'2_CVaR_t3'!A1343</f>
        <v>44169</v>
      </c>
      <c r="B1343" s="5">
        <f>'2_CVaR_t3'!D1343-1</f>
        <v>1.6504433516788319E-2</v>
      </c>
      <c r="C1343" s="5">
        <f>'Stocks Returns'!B1339</f>
        <v>8.4985835694051381E-3</v>
      </c>
      <c r="D1343" s="5">
        <f>'Stocks Returns'!C1339</f>
        <v>2.2254265801489925E-2</v>
      </c>
      <c r="E1343" s="5">
        <f>'Stocks Returns'!D1339</f>
        <v>4.1368854234351549E-2</v>
      </c>
      <c r="F1343" s="5">
        <f>'Stocks Returns'!E1339</f>
        <v>7.451456310679605E-2</v>
      </c>
      <c r="G1343" s="5">
        <f t="shared" si="80"/>
        <v>-7.6945477667444279E-3</v>
      </c>
      <c r="H1343" s="5">
        <f t="shared" si="81"/>
        <v>-2.1500625506417625E-3</v>
      </c>
      <c r="I1343" s="5">
        <f t="shared" si="82"/>
        <v>1.4443706968650952E-2</v>
      </c>
      <c r="J1343" s="5">
        <f t="shared" si="83"/>
        <v>5.7083130905177804E-2</v>
      </c>
    </row>
    <row r="1344" spans="1:10" ht="15" customHeight="1" x14ac:dyDescent="0.2">
      <c r="A1344" s="3">
        <f>'2_CVaR_t3'!A1344</f>
        <v>44172</v>
      </c>
      <c r="B1344" s="5">
        <f>'2_CVaR_t3'!D1344-1</f>
        <v>4.0054760349561569E-4</v>
      </c>
      <c r="C1344" s="5">
        <f>'Stocks Returns'!B1340</f>
        <v>1.1235955056179803E-2</v>
      </c>
      <c r="D1344" s="5">
        <f>'Stocks Returns'!C1340</f>
        <v>-1.4105698702271408E-4</v>
      </c>
      <c r="E1344" s="5">
        <f>'Stocks Returns'!D1340</f>
        <v>5.1996672212979433E-3</v>
      </c>
      <c r="F1344" s="5">
        <f>'Stocks Returns'!E1340</f>
        <v>-3.2753557714027659E-2</v>
      </c>
      <c r="G1344" s="5">
        <f t="shared" si="80"/>
        <v>1.128308507732028E-2</v>
      </c>
      <c r="H1344" s="5">
        <f t="shared" si="81"/>
        <v>-6.8822134437650348E-4</v>
      </c>
      <c r="I1344" s="5">
        <f t="shared" si="82"/>
        <v>4.6233387139269144E-3</v>
      </c>
      <c r="J1344" s="5">
        <f t="shared" si="83"/>
        <v>-3.3143559456264668E-2</v>
      </c>
    </row>
    <row r="1345" spans="1:10" ht="15" customHeight="1" x14ac:dyDescent="0.2">
      <c r="A1345" s="3">
        <f>'2_CVaR_t3'!A1345</f>
        <v>44173</v>
      </c>
      <c r="B1345" s="5">
        <f>'2_CVaR_t3'!D1345-1</f>
        <v>2.179107696000937E-4</v>
      </c>
      <c r="C1345" s="5">
        <f>'Stocks Returns'!B1341</f>
        <v>-2.4652777777777857E-2</v>
      </c>
      <c r="D1345" s="5">
        <f>'Stocks Returns'!C1341</f>
        <v>5.643075476133852E-4</v>
      </c>
      <c r="E1345" s="5">
        <f>'Stocks Returns'!D1341</f>
        <v>-1.6552865714877241E-3</v>
      </c>
      <c r="F1345" s="5">
        <f>'Stocks Returns'!E1341</f>
        <v>-3.2695002335357826E-3</v>
      </c>
      <c r="G1345" s="5">
        <f t="shared" si="80"/>
        <v>-2.4421464266273545E-2</v>
      </c>
      <c r="H1345" s="5">
        <f t="shared" si="81"/>
        <v>2.877112333513503E-4</v>
      </c>
      <c r="I1345" s="5">
        <f t="shared" si="82"/>
        <v>-1.9327887669475362E-3</v>
      </c>
      <c r="J1345" s="5">
        <f t="shared" si="83"/>
        <v>-3.4662322941003089E-3</v>
      </c>
    </row>
    <row r="1346" spans="1:10" ht="15" customHeight="1" x14ac:dyDescent="0.2">
      <c r="A1346" s="3">
        <f>'2_CVaR_t3'!A1346</f>
        <v>44174</v>
      </c>
      <c r="B1346" s="5">
        <f>'2_CVaR_t3'!D1346-1</f>
        <v>-1.1608732738923822E-2</v>
      </c>
      <c r="C1346" s="5">
        <f>'Stocks Returns'!B1342</f>
        <v>1.4595941616233565E-2</v>
      </c>
      <c r="D1346" s="5">
        <f>'Stocks Returns'!C1342</f>
        <v>-1.4992715138412382E-2</v>
      </c>
      <c r="E1346" s="5">
        <f>'Stocks Returns'!D1342</f>
        <v>-3.4196891191709766E-2</v>
      </c>
      <c r="F1346" s="5">
        <f>'Stocks Returns'!E1342</f>
        <v>4.6860356138722636E-4</v>
      </c>
      <c r="G1346" s="5">
        <f t="shared" si="80"/>
        <v>2.6754052336316381E-2</v>
      </c>
      <c r="H1346" s="5">
        <f t="shared" si="81"/>
        <v>2.2513152587787487E-3</v>
      </c>
      <c r="I1346" s="5">
        <f t="shared" si="82"/>
        <v>-1.5123903200931287E-2</v>
      </c>
      <c r="J1346" s="5">
        <f t="shared" si="83"/>
        <v>1.2787044795241178E-2</v>
      </c>
    </row>
    <row r="1347" spans="1:10" ht="15" customHeight="1" x14ac:dyDescent="0.2">
      <c r="A1347" s="3">
        <f>'2_CVaR_t3'!A1347</f>
        <v>44175</v>
      </c>
      <c r="B1347" s="5">
        <f>'2_CVaR_t3'!D1347-1</f>
        <v>-5.3475743540882803E-3</v>
      </c>
      <c r="C1347" s="5">
        <f>'Stocks Returns'!B1343</f>
        <v>1.0175438596491171E-2</v>
      </c>
      <c r="D1347" s="5">
        <f>'Stocks Returns'!C1343</f>
        <v>-9.3997518847218631E-3</v>
      </c>
      <c r="E1347" s="5">
        <f>'Stocks Returns'!D1343</f>
        <v>7.8683834048631773E-4</v>
      </c>
      <c r="F1347" s="5">
        <f>'Stocks Returns'!E1343</f>
        <v>3.0444964871194413E-2</v>
      </c>
      <c r="G1347" s="5">
        <f t="shared" si="80"/>
        <v>1.6019368433984358E-2</v>
      </c>
      <c r="H1347" s="5">
        <f t="shared" si="81"/>
        <v>-1.4313387632965881E-3</v>
      </c>
      <c r="I1347" s="5">
        <f t="shared" si="82"/>
        <v>9.6154587054949319E-3</v>
      </c>
      <c r="J1347" s="5">
        <f t="shared" si="83"/>
        <v>3.6137732290365321E-2</v>
      </c>
    </row>
    <row r="1348" spans="1:10" ht="15" customHeight="1" x14ac:dyDescent="0.2">
      <c r="A1348" s="3">
        <f>'2_CVaR_t3'!A1348</f>
        <v>44176</v>
      </c>
      <c r="B1348" s="5">
        <f>'2_CVaR_t3'!D1348-1</f>
        <v>-3.360062300491129E-3</v>
      </c>
      <c r="C1348" s="5">
        <f>'Stocks Returns'!B1344</f>
        <v>4.8627995831886928E-3</v>
      </c>
      <c r="D1348" s="5">
        <f>'Stocks Returns'!C1344</f>
        <v>-6.5989114204518806E-3</v>
      </c>
      <c r="E1348" s="5">
        <f>'Stocks Returns'!D1344</f>
        <v>5.003216353370199E-3</v>
      </c>
      <c r="F1348" s="5">
        <f>'Stocks Returns'!E1344</f>
        <v>-1.1818181818181839E-2</v>
      </c>
      <c r="G1348" s="5">
        <f t="shared" si="80"/>
        <v>8.7023861599947912E-3</v>
      </c>
      <c r="H1348" s="5">
        <f t="shared" si="81"/>
        <v>-1.5749057084907961E-3</v>
      </c>
      <c r="I1348" s="5">
        <f t="shared" si="82"/>
        <v>1.0579913849439466E-2</v>
      </c>
      <c r="J1348" s="5">
        <f t="shared" si="83"/>
        <v>-8.2286364803720712E-3</v>
      </c>
    </row>
    <row r="1349" spans="1:10" ht="15" customHeight="1" x14ac:dyDescent="0.2">
      <c r="A1349" s="3">
        <f>'2_CVaR_t3'!A1349</f>
        <v>44179</v>
      </c>
      <c r="B1349" s="5">
        <f>'2_CVaR_t3'!D1349-1</f>
        <v>3.4187631185376155E-3</v>
      </c>
      <c r="C1349" s="5">
        <f>'Stocks Returns'!B1345</f>
        <v>-9.6785343933633028E-3</v>
      </c>
      <c r="D1349" s="5">
        <f>'Stocks Returns'!C1345</f>
        <v>4.8972071373156734E-3</v>
      </c>
      <c r="E1349" s="5">
        <f>'Stocks Returns'!D1345</f>
        <v>6.329564042386604E-3</v>
      </c>
      <c r="F1349" s="5">
        <f>'Stocks Returns'!E1345</f>
        <v>-2.6678932842686187E-2</v>
      </c>
      <c r="G1349" s="5">
        <f t="shared" si="80"/>
        <v>-1.2675179586529943E-2</v>
      </c>
      <c r="H1349" s="5">
        <f t="shared" si="81"/>
        <v>-1.2130425401727079E-4</v>
      </c>
      <c r="I1349" s="5">
        <f t="shared" si="82"/>
        <v>8.1489866355425114E-4</v>
      </c>
      <c r="J1349" s="5">
        <f t="shared" si="83"/>
        <v>-3.0262866166899806E-2</v>
      </c>
    </row>
    <row r="1350" spans="1:10" ht="15" customHeight="1" x14ac:dyDescent="0.2">
      <c r="A1350" s="3">
        <f>'2_CVaR_t3'!A1350</f>
        <v>44180</v>
      </c>
      <c r="B1350" s="5">
        <f>'2_CVaR_t3'!D1350-1</f>
        <v>2.9310890452531879E-3</v>
      </c>
      <c r="C1350" s="5">
        <f>'Stocks Returns'!B1346</f>
        <v>2.4432809773125008E-3</v>
      </c>
      <c r="D1350" s="5">
        <f>'Stocks Returns'!C1346</f>
        <v>5.3558504221955516E-3</v>
      </c>
      <c r="E1350" s="5">
        <f>'Stocks Returns'!D1346</f>
        <v>-2.4028268551237186E-3</v>
      </c>
      <c r="F1350" s="5">
        <f>'Stocks Returns'!E1346</f>
        <v>1.1342155009451682E-2</v>
      </c>
      <c r="G1350" s="5">
        <f t="shared" ref="G1350:G1413" si="84">C1350-($P$11+$O$11*$B1350)</f>
        <v>-6.1560284184707884E-5</v>
      </c>
      <c r="H1350" s="5">
        <f t="shared" ref="H1350:H1413" si="85">D1350-($P$12+$O$12*$B1350)</f>
        <v>1.0598056705911204E-3</v>
      </c>
      <c r="I1350" s="5">
        <f t="shared" ref="I1350:I1413" si="86">E1350-($P$13+$O$13*$B1350)</f>
        <v>-7.1195707981427953E-3</v>
      </c>
      <c r="J1350" s="5">
        <f t="shared" ref="J1350:J1413" si="87">F1350-($P$14+$O$14*$B1350)</f>
        <v>8.2742874256106942E-3</v>
      </c>
    </row>
    <row r="1351" spans="1:10" ht="15" customHeight="1" x14ac:dyDescent="0.2">
      <c r="A1351" s="3">
        <f>'2_CVaR_t3'!A1351</f>
        <v>44181</v>
      </c>
      <c r="B1351" s="5">
        <f>'2_CVaR_t3'!D1351-1</f>
        <v>-1.6472703701830849E-3</v>
      </c>
      <c r="C1351" s="5">
        <f>'Stocks Returns'!B1347</f>
        <v>2.4373259052925533E-3</v>
      </c>
      <c r="D1351" s="5">
        <f>'Stocks Returns'!C1347</f>
        <v>-4.319447110769925E-4</v>
      </c>
      <c r="E1351" s="5">
        <f>'Stocks Returns'!D1347</f>
        <v>-1.6576933975630537E-2</v>
      </c>
      <c r="F1351" s="5">
        <f>'Stocks Returns'!E1347</f>
        <v>-1.121495327102795E-2</v>
      </c>
      <c r="G1351" s="5">
        <f t="shared" si="84"/>
        <v>4.5496158067105386E-3</v>
      </c>
      <c r="H1351" s="5">
        <f t="shared" si="85"/>
        <v>2.0546387792970645E-3</v>
      </c>
      <c r="I1351" s="5">
        <f t="shared" si="86"/>
        <v>-1.3802668413406764E-2</v>
      </c>
      <c r="J1351" s="5">
        <f t="shared" si="87"/>
        <v>-9.4379160898762429E-3</v>
      </c>
    </row>
    <row r="1352" spans="1:10" ht="15" customHeight="1" x14ac:dyDescent="0.2">
      <c r="A1352" s="3">
        <f>'2_CVaR_t3'!A1352</f>
        <v>44182</v>
      </c>
      <c r="B1352" s="5">
        <f>'2_CVaR_t3'!D1352-1</f>
        <v>8.6928783027204748E-3</v>
      </c>
      <c r="C1352" s="5">
        <f>'Stocks Returns'!B1348</f>
        <v>-1.736714136853057E-3</v>
      </c>
      <c r="D1352" s="5">
        <f>'Stocks Returns'!C1348</f>
        <v>1.3972247563259321E-2</v>
      </c>
      <c r="E1352" s="5">
        <f>'Stocks Returns'!D1348</f>
        <v>6.4832156749747849E-3</v>
      </c>
      <c r="F1352" s="5">
        <f>'Stocks Returns'!E1348</f>
        <v>-8.2703213610586523E-3</v>
      </c>
      <c r="G1352" s="5">
        <f t="shared" si="84"/>
        <v>-1.0052138255849059E-2</v>
      </c>
      <c r="H1352" s="5">
        <f t="shared" si="85"/>
        <v>1.1403778586674598E-3</v>
      </c>
      <c r="I1352" s="5">
        <f t="shared" si="86"/>
        <v>-7.6608392714947928E-3</v>
      </c>
      <c r="J1352" s="5">
        <f t="shared" si="87"/>
        <v>-1.7435421096283047E-2</v>
      </c>
    </row>
    <row r="1353" spans="1:10" ht="15" customHeight="1" x14ac:dyDescent="0.2">
      <c r="A1353" s="3">
        <f>'2_CVaR_t3'!A1353</f>
        <v>44183</v>
      </c>
      <c r="B1353" s="5">
        <f>'2_CVaR_t3'!D1353-1</f>
        <v>-6.6565113645211671E-4</v>
      </c>
      <c r="C1353" s="5">
        <f>'Stocks Returns'!B1349</f>
        <v>-3.2707028531663074E-2</v>
      </c>
      <c r="D1353" s="5">
        <f>'Stocks Returns'!C1349</f>
        <v>6.155885974050701E-4</v>
      </c>
      <c r="E1353" s="5">
        <f>'Stocks Returns'!D1349</f>
        <v>-1.2238763240767336E-2</v>
      </c>
      <c r="F1353" s="5">
        <f>'Stocks Returns'!E1349</f>
        <v>-2.3588277340957919E-2</v>
      </c>
      <c r="G1353" s="5">
        <f t="shared" si="84"/>
        <v>-3.1584670687325477E-2</v>
      </c>
      <c r="H1353" s="5">
        <f t="shared" si="85"/>
        <v>1.6479484820208824E-3</v>
      </c>
      <c r="I1353" s="5">
        <f t="shared" si="86"/>
        <v>-1.1070601163039699E-2</v>
      </c>
      <c r="J1353" s="5">
        <f t="shared" si="87"/>
        <v>-2.2850007821182239E-2</v>
      </c>
    </row>
    <row r="1354" spans="1:10" ht="15" customHeight="1" x14ac:dyDescent="0.2">
      <c r="A1354" s="3">
        <f>'2_CVaR_t3'!A1354</f>
        <v>44186</v>
      </c>
      <c r="B1354" s="5">
        <f>'2_CVaR_t3'!D1354-1</f>
        <v>-6.2824338122502432E-3</v>
      </c>
      <c r="C1354" s="5">
        <f>'Stocks Returns'!B1350</f>
        <v>-1.5467625899280524E-2</v>
      </c>
      <c r="D1354" s="5">
        <f>'Stocks Returns'!C1350</f>
        <v>-1.0884482513842331E-2</v>
      </c>
      <c r="E1354" s="5">
        <f>'Stocks Returns'!D1350</f>
        <v>-7.2458517498708019E-5</v>
      </c>
      <c r="F1354" s="5">
        <f>'Stocks Returns'!E1350</f>
        <v>-1.8057589067837831E-2</v>
      </c>
      <c r="G1354" s="5">
        <f t="shared" si="84"/>
        <v>-8.6809197645240279E-3</v>
      </c>
      <c r="H1354" s="5">
        <f t="shared" si="85"/>
        <v>-1.5311182368062601E-3</v>
      </c>
      <c r="I1354" s="5">
        <f t="shared" si="86"/>
        <v>1.0285758030707359E-2</v>
      </c>
      <c r="J1354" s="5">
        <f t="shared" si="87"/>
        <v>-1.1375536048201285E-2</v>
      </c>
    </row>
    <row r="1355" spans="1:10" ht="15" customHeight="1" x14ac:dyDescent="0.2">
      <c r="A1355" s="3">
        <f>'2_CVaR_t3'!A1355</f>
        <v>44187</v>
      </c>
      <c r="B1355" s="5">
        <f>'2_CVaR_t3'!D1355-1</f>
        <v>-9.4152150963637826E-3</v>
      </c>
      <c r="C1355" s="5">
        <f>'Stocks Returns'!B1351</f>
        <v>-5.8458165875046042E-3</v>
      </c>
      <c r="D1355" s="5">
        <f>'Stocks Returns'!C1351</f>
        <v>-1.516673843356775E-2</v>
      </c>
      <c r="E1355" s="5">
        <f>'Stocks Returns'!D1351</f>
        <v>-7.6086956521740357E-3</v>
      </c>
      <c r="F1355" s="5">
        <f>'Stocks Returns'!E1351</f>
        <v>-3.006958250497016E-2</v>
      </c>
      <c r="G1355" s="5">
        <f t="shared" si="84"/>
        <v>4.1002007286130814E-3</v>
      </c>
      <c r="H1355" s="5">
        <f t="shared" si="85"/>
        <v>-1.1723032213994816E-3</v>
      </c>
      <c r="I1355" s="5">
        <f t="shared" si="86"/>
        <v>7.8753077222078836E-3</v>
      </c>
      <c r="J1355" s="5">
        <f t="shared" si="87"/>
        <v>-2.0072362283757479E-2</v>
      </c>
    </row>
    <row r="1356" spans="1:10" ht="15" customHeight="1" x14ac:dyDescent="0.2">
      <c r="A1356" s="3">
        <f>'2_CVaR_t3'!A1356</f>
        <v>44188</v>
      </c>
      <c r="B1356" s="5">
        <f>'2_CVaR_t3'!D1356-1</f>
        <v>-2.0857866587924434E-3</v>
      </c>
      <c r="C1356" s="5">
        <f>'Stocks Returns'!B1352</f>
        <v>3.8588754134509351E-2</v>
      </c>
      <c r="D1356" s="5">
        <f>'Stocks Returns'!C1352</f>
        <v>-2.623396813058676E-3</v>
      </c>
      <c r="E1356" s="5">
        <f>'Stocks Returns'!D1352</f>
        <v>-6.936838262139422E-3</v>
      </c>
      <c r="F1356" s="5">
        <f>'Stocks Returns'!E1352</f>
        <v>2.6902382782475032E-2</v>
      </c>
      <c r="G1356" s="5">
        <f t="shared" si="84"/>
        <v>4.1143273891180249E-2</v>
      </c>
      <c r="H1356" s="5">
        <f t="shared" si="85"/>
        <v>5.1282832704287531E-4</v>
      </c>
      <c r="I1356" s="5">
        <f t="shared" si="86"/>
        <v>-3.445082134386622E-3</v>
      </c>
      <c r="J1356" s="5">
        <f t="shared" si="87"/>
        <v>2.9143466025420676E-2</v>
      </c>
    </row>
    <row r="1357" spans="1:10" ht="15" customHeight="1" x14ac:dyDescent="0.2">
      <c r="A1357" s="3">
        <f>'2_CVaR_t3'!A1357</f>
        <v>44189</v>
      </c>
      <c r="B1357" s="5">
        <f>'2_CVaR_t3'!D1357-1</f>
        <v>1.0122782949367082E-2</v>
      </c>
      <c r="C1357" s="5">
        <f>'Stocks Returns'!B1353</f>
        <v>1.0969568294409093E-2</v>
      </c>
      <c r="D1357" s="5">
        <f>'Stocks Returns'!C1353</f>
        <v>1.6561130053579953E-2</v>
      </c>
      <c r="E1357" s="5">
        <f>'Stocks Returns'!D1353</f>
        <v>5.6617647058825327E-3</v>
      </c>
      <c r="F1357" s="5">
        <f>'Stocks Returns'!E1353</f>
        <v>-1.4720558882235446E-2</v>
      </c>
      <c r="G1357" s="5">
        <f t="shared" si="84"/>
        <v>1.2121304091347231E-3</v>
      </c>
      <c r="H1357" s="5">
        <f t="shared" si="85"/>
        <v>1.6109225865611598E-3</v>
      </c>
      <c r="I1357" s="5">
        <f t="shared" si="86"/>
        <v>-1.0821868313795165E-2</v>
      </c>
      <c r="J1357" s="5">
        <f t="shared" si="87"/>
        <v>-2.5398810208981014E-2</v>
      </c>
    </row>
    <row r="1358" spans="1:10" ht="15" customHeight="1" x14ac:dyDescent="0.2">
      <c r="A1358" s="3">
        <f>'2_CVaR_t3'!A1358</f>
        <v>44190</v>
      </c>
      <c r="B1358" s="5">
        <f>'2_CVaR_t3'!D1358-1</f>
        <v>3.3619452249000759E-5</v>
      </c>
      <c r="C1358" s="5">
        <f>'Stocks Returns'!B1354</f>
        <v>0</v>
      </c>
      <c r="D1358" s="5">
        <f>'Stocks Returns'!C1354</f>
        <v>0</v>
      </c>
      <c r="E1358" s="5">
        <f>'Stocks Returns'!D1354</f>
        <v>0</v>
      </c>
      <c r="F1358" s="5">
        <f>'Stocks Returns'!E1354</f>
        <v>0</v>
      </c>
      <c r="G1358" s="5">
        <f t="shared" si="84"/>
        <v>4.1716549628461653E-4</v>
      </c>
      <c r="H1358" s="5">
        <f t="shared" si="85"/>
        <v>-3.5772302638354477E-6</v>
      </c>
      <c r="I1358" s="5">
        <f t="shared" si="86"/>
        <v>2.403114536009206E-5</v>
      </c>
      <c r="J1358" s="5">
        <f t="shared" si="87"/>
        <v>-1.7115738437369847E-6</v>
      </c>
    </row>
    <row r="1359" spans="1:10" ht="15" customHeight="1" x14ac:dyDescent="0.2">
      <c r="A1359" s="3">
        <f>'2_CVaR_t3'!A1359</f>
        <v>44193</v>
      </c>
      <c r="B1359" s="5">
        <f>'2_CVaR_t3'!D1359-1</f>
        <v>1.0621892046520198E-2</v>
      </c>
      <c r="C1359" s="5">
        <f>'Stocks Returns'!B1355</f>
        <v>3.0801540077003864E-2</v>
      </c>
      <c r="D1359" s="5">
        <f>'Stocks Returns'!C1355</f>
        <v>1.8830857690464775E-2</v>
      </c>
      <c r="E1359" s="5">
        <f>'Stocks Returns'!D1355</f>
        <v>-3.8020033633107131E-3</v>
      </c>
      <c r="F1359" s="5">
        <f>'Stocks Returns'!E1355</f>
        <v>-4.8113446442138441E-3</v>
      </c>
      <c r="G1359" s="5">
        <f t="shared" si="84"/>
        <v>2.0540766398914605E-2</v>
      </c>
      <c r="H1359" s="5">
        <f t="shared" si="85"/>
        <v>3.1412431234342578E-3</v>
      </c>
      <c r="I1359" s="5">
        <f t="shared" si="86"/>
        <v>-2.1102267549672579E-2</v>
      </c>
      <c r="J1359" s="5">
        <f t="shared" si="87"/>
        <v>-1.6017762465467336E-2</v>
      </c>
    </row>
    <row r="1360" spans="1:10" ht="15" customHeight="1" x14ac:dyDescent="0.2">
      <c r="A1360" s="3">
        <f>'2_CVaR_t3'!A1360</f>
        <v>44194</v>
      </c>
      <c r="B1360" s="5">
        <f>'2_CVaR_t3'!D1360-1</f>
        <v>4.0871355125096098E-3</v>
      </c>
      <c r="C1360" s="5">
        <f>'Stocks Returns'!B1356</f>
        <v>8.149405772495788E-3</v>
      </c>
      <c r="D1360" s="5">
        <f>'Stocks Returns'!C1356</f>
        <v>8.1832290833843135E-3</v>
      </c>
      <c r="E1360" s="5">
        <f>'Stocks Returns'!D1356</f>
        <v>-8.0000000000000071E-3</v>
      </c>
      <c r="F1360" s="5">
        <f>'Stocks Returns'!E1356</f>
        <v>-5.8524173027989512E-3</v>
      </c>
      <c r="G1360" s="5">
        <f t="shared" si="84"/>
        <v>4.478728086765158E-3</v>
      </c>
      <c r="H1360" s="5">
        <f t="shared" si="85"/>
        <v>2.1745548271114093E-3</v>
      </c>
      <c r="I1360" s="5">
        <f t="shared" si="86"/>
        <v>-1.4608241374505698E-2</v>
      </c>
      <c r="J1360" s="5">
        <f t="shared" si="87"/>
        <v>-1.0143634678462672E-2</v>
      </c>
    </row>
    <row r="1361" spans="1:10" ht="15" customHeight="1" x14ac:dyDescent="0.2">
      <c r="A1361" s="3">
        <f>'2_CVaR_t3'!A1361</f>
        <v>44195</v>
      </c>
      <c r="B1361" s="5">
        <f>'2_CVaR_t3'!D1361-1</f>
        <v>1.1864188323472913E-2</v>
      </c>
      <c r="C1361" s="5">
        <f>'Stocks Returns'!B1357</f>
        <v>4.0417649040080939E-3</v>
      </c>
      <c r="D1361" s="5">
        <f>'Stocks Returns'!C1357</f>
        <v>1.8612679012921518E-2</v>
      </c>
      <c r="E1361" s="5">
        <f>'Stocks Returns'!D1357</f>
        <v>1.2059781000295811E-2</v>
      </c>
      <c r="F1361" s="5">
        <f>'Stocks Returns'!E1357</f>
        <v>2.4059380598924873E-2</v>
      </c>
      <c r="G1361" s="5">
        <f t="shared" si="84"/>
        <v>-7.4718254128433113E-3</v>
      </c>
      <c r="H1361" s="5">
        <f t="shared" si="85"/>
        <v>1.0826598274691207E-3</v>
      </c>
      <c r="I1361" s="5">
        <f t="shared" si="86"/>
        <v>-7.273100631434052E-3</v>
      </c>
      <c r="J1361" s="5">
        <f t="shared" si="87"/>
        <v>1.15383418391212E-2</v>
      </c>
    </row>
    <row r="1362" spans="1:10" ht="15" customHeight="1" x14ac:dyDescent="0.2">
      <c r="A1362" s="3">
        <f>'2_CVaR_t3'!A1362</f>
        <v>44196</v>
      </c>
      <c r="B1362" s="5">
        <f>'2_CVaR_t3'!D1362-1</f>
        <v>1.8486237664874228E-3</v>
      </c>
      <c r="C1362" s="5">
        <f>'Stocks Returns'!B1358</f>
        <v>9.3928212009393164E-3</v>
      </c>
      <c r="D1362" s="5">
        <f>'Stocks Returns'!C1358</f>
        <v>1.694449532881448E-3</v>
      </c>
      <c r="E1362" s="5">
        <f>'Stocks Returns'!D1358</f>
        <v>9.6498282038162131E-3</v>
      </c>
      <c r="F1362" s="5">
        <f>'Stocks Returns'!E1358</f>
        <v>-4.9987503124204746E-4</v>
      </c>
      <c r="G1362" s="5">
        <f t="shared" si="84"/>
        <v>7.9796120543242123E-3</v>
      </c>
      <c r="H1362" s="5">
        <f t="shared" si="85"/>
        <v>-9.9797284998455645E-4</v>
      </c>
      <c r="I1362" s="5">
        <f t="shared" si="86"/>
        <v>6.7041897937071193E-3</v>
      </c>
      <c r="J1362" s="5">
        <f t="shared" si="87"/>
        <v>-2.4222578002934003E-3</v>
      </c>
    </row>
    <row r="1363" spans="1:10" ht="15" customHeight="1" x14ac:dyDescent="0.2">
      <c r="A1363" s="3">
        <f>'2_CVaR_t3'!A1363</f>
        <v>44197</v>
      </c>
      <c r="B1363" s="5">
        <f>'2_CVaR_t3'!D1363-1</f>
        <v>3.3619452249000759E-5</v>
      </c>
      <c r="C1363" s="5">
        <f>'Stocks Returns'!B1359</f>
        <v>0</v>
      </c>
      <c r="D1363" s="5">
        <f>'Stocks Returns'!C1359</f>
        <v>0</v>
      </c>
      <c r="E1363" s="5">
        <f>'Stocks Returns'!D1359</f>
        <v>0</v>
      </c>
      <c r="F1363" s="5">
        <f>'Stocks Returns'!E1359</f>
        <v>0</v>
      </c>
      <c r="G1363" s="5">
        <f t="shared" si="84"/>
        <v>4.1716549628461653E-4</v>
      </c>
      <c r="H1363" s="5">
        <f t="shared" si="85"/>
        <v>-3.5772302638354477E-6</v>
      </c>
      <c r="I1363" s="5">
        <f t="shared" si="86"/>
        <v>2.403114536009206E-5</v>
      </c>
      <c r="J1363" s="5">
        <f t="shared" si="87"/>
        <v>-1.7115738437369847E-6</v>
      </c>
    </row>
    <row r="1364" spans="1:10" ht="15" customHeight="1" x14ac:dyDescent="0.2">
      <c r="A1364" s="3">
        <f>'2_CVaR_t3'!A1364</f>
        <v>44200</v>
      </c>
      <c r="B1364" s="5">
        <f>'2_CVaR_t3'!D1364-1</f>
        <v>-3.1182808167707909E-3</v>
      </c>
      <c r="C1364" s="5">
        <f>'Stocks Returns'!B1360</f>
        <v>1.7946161515453696E-2</v>
      </c>
      <c r="D1364" s="5">
        <f>'Stocks Returns'!C1360</f>
        <v>-4.4346911717643156E-3</v>
      </c>
      <c r="E1364" s="5">
        <f>'Stocks Returns'!D1360</f>
        <v>-6.7337629425821E-3</v>
      </c>
      <c r="F1364" s="5">
        <f>'Stocks Returns'!E1360</f>
        <v>-1.0502625656414133E-2</v>
      </c>
      <c r="G1364" s="5">
        <f t="shared" si="84"/>
        <v>2.154191908675681E-2</v>
      </c>
      <c r="H1364" s="5">
        <f t="shared" si="85"/>
        <v>2.3112642714912673E-4</v>
      </c>
      <c r="I1364" s="5">
        <f t="shared" si="86"/>
        <v>-1.5526629146002486E-3</v>
      </c>
      <c r="J1364" s="5">
        <f t="shared" si="87"/>
        <v>-7.1689379646017893E-3</v>
      </c>
    </row>
    <row r="1365" spans="1:10" ht="15" customHeight="1" x14ac:dyDescent="0.2">
      <c r="A1365" s="3">
        <f>'2_CVaR_t3'!A1365</f>
        <v>44201</v>
      </c>
      <c r="B1365" s="5">
        <f>'2_CVaR_t3'!D1365-1</f>
        <v>-6.7248532817814066E-3</v>
      </c>
      <c r="C1365" s="5">
        <f>'Stocks Returns'!B1361</f>
        <v>2.9056480574600085E-2</v>
      </c>
      <c r="D1365" s="5">
        <f>'Stocks Returns'!C1361</f>
        <v>-1.4924687729610531E-2</v>
      </c>
      <c r="E1365" s="5">
        <f>'Stocks Returns'!D1361</f>
        <v>2.1941974048695023E-2</v>
      </c>
      <c r="F1365" s="5">
        <f>'Stocks Returns'!E1361</f>
        <v>5.73666919383371E-2</v>
      </c>
      <c r="G1365" s="5">
        <f t="shared" si="84"/>
        <v>3.6289352799542859E-2</v>
      </c>
      <c r="H1365" s="5">
        <f t="shared" si="85"/>
        <v>-4.9158994203925589E-3</v>
      </c>
      <c r="I1365" s="5">
        <f t="shared" si="86"/>
        <v>3.302406745995131E-2</v>
      </c>
      <c r="J1365" s="5">
        <f t="shared" si="87"/>
        <v>6.4516921438140362E-2</v>
      </c>
    </row>
    <row r="1366" spans="1:10" ht="15" customHeight="1" x14ac:dyDescent="0.2">
      <c r="A1366" s="3">
        <f>'2_CVaR_t3'!A1366</f>
        <v>44202</v>
      </c>
      <c r="B1366" s="5">
        <f>'2_CVaR_t3'!D1366-1</f>
        <v>-3.4182129123688787E-3</v>
      </c>
      <c r="C1366" s="5">
        <f>'Stocks Returns'!B1362</f>
        <v>8.6611675126903487E-2</v>
      </c>
      <c r="D1366" s="5">
        <f>'Stocks Returns'!C1362</f>
        <v>-8.8107780523052348E-3</v>
      </c>
      <c r="E1366" s="5">
        <f>'Stocks Returns'!D1362</f>
        <v>1.9188244525287113E-2</v>
      </c>
      <c r="F1366" s="5">
        <f>'Stocks Returns'!E1362</f>
        <v>3.9913957934990307E-2</v>
      </c>
      <c r="G1366" s="5">
        <f t="shared" si="84"/>
        <v>9.0509904762910681E-2</v>
      </c>
      <c r="H1366" s="5">
        <f t="shared" si="85"/>
        <v>-3.7006248917448642E-3</v>
      </c>
      <c r="I1366" s="5">
        <f t="shared" si="86"/>
        <v>2.4860086754826458E-2</v>
      </c>
      <c r="J1366" s="5">
        <f t="shared" si="87"/>
        <v>4.3565039327751083E-2</v>
      </c>
    </row>
    <row r="1367" spans="1:10" ht="15" customHeight="1" x14ac:dyDescent="0.2">
      <c r="A1367" s="3">
        <f>'2_CVaR_t3'!A1367</f>
        <v>44203</v>
      </c>
      <c r="B1367" s="5">
        <f>'2_CVaR_t3'!D1367-1</f>
        <v>6.7931936989475972E-3</v>
      </c>
      <c r="C1367" s="5">
        <f>'Stocks Returns'!B1363</f>
        <v>4.3795620437956373E-3</v>
      </c>
      <c r="D1367" s="5">
        <f>'Stocks Returns'!C1363</f>
        <v>5.5968394318501868E-3</v>
      </c>
      <c r="E1367" s="5">
        <f>'Stocks Returns'!D1363</f>
        <v>4.0733482642777208E-2</v>
      </c>
      <c r="F1367" s="5">
        <f>'Stocks Returns'!E1363</f>
        <v>2.7350034474833418E-2</v>
      </c>
      <c r="G1367" s="5">
        <f t="shared" si="84"/>
        <v>-2.0200900293846575E-3</v>
      </c>
      <c r="H1367" s="5">
        <f t="shared" si="85"/>
        <v>-4.4207351780928359E-3</v>
      </c>
      <c r="I1367" s="5">
        <f t="shared" si="86"/>
        <v>2.9697649251794682E-2</v>
      </c>
      <c r="J1367" s="5">
        <f t="shared" si="87"/>
        <v>2.0195216186227483E-2</v>
      </c>
    </row>
    <row r="1368" spans="1:10" ht="15" customHeight="1" x14ac:dyDescent="0.2">
      <c r="A1368" s="3">
        <f>'2_CVaR_t3'!A1368</f>
        <v>44204</v>
      </c>
      <c r="B1368" s="5">
        <f>'2_CVaR_t3'!D1368-1</f>
        <v>3.7257554962542017E-3</v>
      </c>
      <c r="C1368" s="5">
        <f>'Stocks Returns'!B1364</f>
        <v>6.6860465116280743E-3</v>
      </c>
      <c r="D1368" s="5">
        <f>'Stocks Returns'!C1364</f>
        <v>7.6703615359430266E-3</v>
      </c>
      <c r="E1368" s="5">
        <f>'Stocks Returns'!D1364</f>
        <v>-8.7424344317416081E-3</v>
      </c>
      <c r="F1368" s="5">
        <f>'Stocks Returns'!E1364</f>
        <v>0</v>
      </c>
      <c r="G1368" s="5">
        <f t="shared" si="84"/>
        <v>3.3798091817773346E-3</v>
      </c>
      <c r="H1368" s="5">
        <f t="shared" si="85"/>
        <v>2.1970551007451759E-3</v>
      </c>
      <c r="I1368" s="5">
        <f t="shared" si="86"/>
        <v>-1.4759393888177066E-2</v>
      </c>
      <c r="J1368" s="5">
        <f t="shared" si="87"/>
        <v>-3.9087983465185116E-3</v>
      </c>
    </row>
    <row r="1369" spans="1:10" ht="15" customHeight="1" x14ac:dyDescent="0.2">
      <c r="A1369" s="3">
        <f>'2_CVaR_t3'!A1369</f>
        <v>44207</v>
      </c>
      <c r="B1369" s="5">
        <f>'2_CVaR_t3'!D1369-1</f>
        <v>-6.6144795554076152E-3</v>
      </c>
      <c r="C1369" s="5">
        <f>'Stocks Returns'!B1365</f>
        <v>1.4438348252959754E-2</v>
      </c>
      <c r="D1369" s="5">
        <f>'Stocks Returns'!C1365</f>
        <v>-1.1882107217451865E-2</v>
      </c>
      <c r="E1369" s="5">
        <f>'Stocks Returns'!D1365</f>
        <v>2.7815468113976394E-3</v>
      </c>
      <c r="F1369" s="5">
        <f>'Stocks Returns'!E1365</f>
        <v>1.4765100671140896E-2</v>
      </c>
      <c r="G1369" s="5">
        <f t="shared" si="84"/>
        <v>2.155991205377809E-2</v>
      </c>
      <c r="H1369" s="5">
        <f t="shared" si="85"/>
        <v>-2.0368324915386992E-3</v>
      </c>
      <c r="I1369" s="5">
        <f t="shared" si="86"/>
        <v>1.3683049194652172E-2</v>
      </c>
      <c r="J1369" s="5">
        <f t="shared" si="87"/>
        <v>2.1798530648600968E-2</v>
      </c>
    </row>
    <row r="1370" spans="1:10" ht="15" customHeight="1" x14ac:dyDescent="0.2">
      <c r="A1370" s="3">
        <f>'2_CVaR_t3'!A1370</f>
        <v>44208</v>
      </c>
      <c r="B1370" s="5">
        <f>'2_CVaR_t3'!D1370-1</f>
        <v>-1.0058632307417104E-2</v>
      </c>
      <c r="C1370" s="5">
        <f>'Stocks Returns'!B1366</f>
        <v>4.8391688015938517E-3</v>
      </c>
      <c r="D1370" s="5">
        <f>'Stocks Returns'!C1366</f>
        <v>-1.892996383108636E-2</v>
      </c>
      <c r="E1370" s="5">
        <f>'Stocks Returns'!D1366</f>
        <v>1.0215817603680399E-2</v>
      </c>
      <c r="F1370" s="5">
        <f>'Stocks Returns'!E1366</f>
        <v>4.5414462081128759E-2</v>
      </c>
      <c r="G1370" s="5">
        <f t="shared" si="84"/>
        <v>1.5434052094876676E-2</v>
      </c>
      <c r="H1370" s="5">
        <f t="shared" si="85"/>
        <v>-3.9823357061136606E-3</v>
      </c>
      <c r="I1370" s="5">
        <f t="shared" si="86"/>
        <v>2.6752565860341943E-2</v>
      </c>
      <c r="J1370" s="5">
        <f t="shared" si="87"/>
        <v>5.6092558316837016E-2</v>
      </c>
    </row>
    <row r="1371" spans="1:10" ht="15" customHeight="1" x14ac:dyDescent="0.2">
      <c r="A1371" s="3">
        <f>'2_CVaR_t3'!A1371</f>
        <v>44209</v>
      </c>
      <c r="B1371" s="5">
        <f>'2_CVaR_t3'!D1371-1</f>
        <v>2.1911695803227271E-3</v>
      </c>
      <c r="C1371" s="5">
        <f>'Stocks Returns'!B1367</f>
        <v>3.9376770538243733E-2</v>
      </c>
      <c r="D1371" s="5">
        <f>'Stocks Returns'!C1367</f>
        <v>2.3460691372210185E-3</v>
      </c>
      <c r="E1371" s="5">
        <f>'Stocks Returns'!D1367</f>
        <v>9.2418965979104151E-3</v>
      </c>
      <c r="F1371" s="5">
        <f>'Stocks Returns'!E1367</f>
        <v>-8.2243778996203831E-3</v>
      </c>
      <c r="G1371" s="5">
        <f t="shared" si="84"/>
        <v>3.7618114735244963E-2</v>
      </c>
      <c r="H1371" s="5">
        <f t="shared" si="85"/>
        <v>-8.5381906478916667E-4</v>
      </c>
      <c r="I1371" s="5">
        <f t="shared" si="86"/>
        <v>5.7357923714283412E-3</v>
      </c>
      <c r="J1371" s="5">
        <f t="shared" si="87"/>
        <v>-1.0509248995840523E-2</v>
      </c>
    </row>
    <row r="1372" spans="1:10" ht="15" customHeight="1" x14ac:dyDescent="0.2">
      <c r="A1372" s="3">
        <f>'2_CVaR_t3'!A1372</f>
        <v>44210</v>
      </c>
      <c r="B1372" s="5">
        <f>'2_CVaR_t3'!D1372-1</f>
        <v>-1.9229398646565254E-2</v>
      </c>
      <c r="C1372" s="5">
        <f>'Stocks Returns'!B1368</f>
        <v>1.526301444535294E-2</v>
      </c>
      <c r="D1372" s="5">
        <f>'Stocks Returns'!C1368</f>
        <v>-3.5777406257463507E-2</v>
      </c>
      <c r="E1372" s="5">
        <f>'Stocks Returns'!D1368</f>
        <v>1.7120106171201188E-2</v>
      </c>
      <c r="F1372" s="5">
        <f>'Stocks Returns'!E1368</f>
        <v>1.7860939825643074E-2</v>
      </c>
      <c r="G1372" s="5">
        <f t="shared" si="84"/>
        <v>3.510632653379181E-2</v>
      </c>
      <c r="H1372" s="5">
        <f t="shared" si="85"/>
        <v>-7.2437109131340931E-3</v>
      </c>
      <c r="I1372" s="5">
        <f t="shared" si="86"/>
        <v>4.8661857657905927E-2</v>
      </c>
      <c r="J1372" s="5">
        <f t="shared" si="87"/>
        <v>3.8243710924877661E-2</v>
      </c>
    </row>
    <row r="1373" spans="1:10" ht="15" customHeight="1" x14ac:dyDescent="0.2">
      <c r="A1373" s="3">
        <f>'2_CVaR_t3'!A1373</f>
        <v>44211</v>
      </c>
      <c r="B1373" s="5">
        <f>'2_CVaR_t3'!D1373-1</f>
        <v>-3.3990492765864078E-3</v>
      </c>
      <c r="C1373" s="5">
        <f>'Stocks Returns'!B1369</f>
        <v>-1.3154362416107457E-2</v>
      </c>
      <c r="D1373" s="5">
        <f>'Stocks Returns'!C1369</f>
        <v>-1.3375606856237399E-3</v>
      </c>
      <c r="E1373" s="5">
        <f>'Stocks Returns'!D1369</f>
        <v>-3.0793319415448828E-2</v>
      </c>
      <c r="F1373" s="5">
        <f>'Stocks Returns'!E1369</f>
        <v>-5.7447252976812191E-2</v>
      </c>
      <c r="G1373" s="5">
        <f t="shared" si="84"/>
        <v>-9.2754587027588601E-3</v>
      </c>
      <c r="H1373" s="5">
        <f t="shared" si="85"/>
        <v>3.744202432678494E-3</v>
      </c>
      <c r="I1373" s="5">
        <f t="shared" si="86"/>
        <v>-2.5152832299122633E-2</v>
      </c>
      <c r="J1373" s="5">
        <f t="shared" si="87"/>
        <v>-5.3816450898515902E-2</v>
      </c>
    </row>
    <row r="1374" spans="1:10" ht="15" customHeight="1" x14ac:dyDescent="0.2">
      <c r="A1374" s="3">
        <f>'2_CVaR_t3'!A1374</f>
        <v>44214</v>
      </c>
      <c r="B1374" s="5">
        <f>'2_CVaR_t3'!D1374-1</f>
        <v>3.3619452249000759E-5</v>
      </c>
      <c r="C1374" s="5">
        <f>'Stocks Returns'!B1370</f>
        <v>0</v>
      </c>
      <c r="D1374" s="5">
        <f>'Stocks Returns'!C1370</f>
        <v>0</v>
      </c>
      <c r="E1374" s="5">
        <f>'Stocks Returns'!D1370</f>
        <v>0</v>
      </c>
      <c r="F1374" s="5">
        <f>'Stocks Returns'!E1370</f>
        <v>0</v>
      </c>
      <c r="G1374" s="5">
        <f t="shared" si="84"/>
        <v>4.1716549628461653E-4</v>
      </c>
      <c r="H1374" s="5">
        <f t="shared" si="85"/>
        <v>-3.5772302638354477E-6</v>
      </c>
      <c r="I1374" s="5">
        <f t="shared" si="86"/>
        <v>2.403114536009206E-5</v>
      </c>
      <c r="J1374" s="5">
        <f t="shared" si="87"/>
        <v>-1.7115738437369847E-6</v>
      </c>
    </row>
    <row r="1375" spans="1:10" ht="15" customHeight="1" x14ac:dyDescent="0.2">
      <c r="A1375" s="3">
        <f>'2_CVaR_t3'!A1375</f>
        <v>44215</v>
      </c>
      <c r="B1375" s="5">
        <f>'2_CVaR_t3'!D1375-1</f>
        <v>2.9591930051935389E-3</v>
      </c>
      <c r="C1375" s="5">
        <f>'Stocks Returns'!B1371</f>
        <v>-1.6594124047878078E-2</v>
      </c>
      <c r="D1375" s="5">
        <f>'Stocks Returns'!C1371</f>
        <v>3.4723944640102644E-4</v>
      </c>
      <c r="E1375" s="5">
        <f>'Stocks Returns'!D1371</f>
        <v>3.1569736133548743E-2</v>
      </c>
      <c r="F1375" s="5">
        <f>'Stocks Returns'!E1371</f>
        <v>1.9503546099290947E-2</v>
      </c>
      <c r="G1375" s="5">
        <f t="shared" si="84"/>
        <v>-1.9127307267152657E-2</v>
      </c>
      <c r="H1375" s="5">
        <f t="shared" si="85"/>
        <v>-3.9904400252212717E-3</v>
      </c>
      <c r="I1375" s="5">
        <f t="shared" si="86"/>
        <v>2.6807009118440934E-2</v>
      </c>
      <c r="J1375" s="5">
        <f t="shared" si="87"/>
        <v>1.6405938384307983E-2</v>
      </c>
    </row>
    <row r="1376" spans="1:10" ht="15" customHeight="1" x14ac:dyDescent="0.2">
      <c r="A1376" s="3">
        <f>'2_CVaR_t3'!A1376</f>
        <v>44216</v>
      </c>
      <c r="B1376" s="5">
        <f>'2_CVaR_t3'!D1376-1</f>
        <v>1.2048545872954675E-2</v>
      </c>
      <c r="C1376" s="5">
        <f>'Stocks Returns'!B1372</f>
        <v>8.0221300138312301E-3</v>
      </c>
      <c r="D1376" s="5">
        <f>'Stocks Returns'!C1372</f>
        <v>2.1570961023504864E-2</v>
      </c>
      <c r="E1376" s="5">
        <f>'Stocks Returns'!D1372</f>
        <v>-5.6769983686786318E-3</v>
      </c>
      <c r="F1376" s="5">
        <f>'Stocks Returns'!E1372</f>
        <v>-1.3913043478260834E-2</v>
      </c>
      <c r="G1376" s="5">
        <f t="shared" si="84"/>
        <v>-3.6773790808166552E-3</v>
      </c>
      <c r="H1376" s="5">
        <f t="shared" si="85"/>
        <v>3.7678246342084352E-3</v>
      </c>
      <c r="I1376" s="5">
        <f t="shared" si="86"/>
        <v>-2.5311521708762569E-2</v>
      </c>
      <c r="J1376" s="5">
        <f t="shared" si="87"/>
        <v>-2.6629172812853173E-2</v>
      </c>
    </row>
    <row r="1377" spans="1:10" ht="15" customHeight="1" x14ac:dyDescent="0.2">
      <c r="A1377" s="3">
        <f>'2_CVaR_t3'!A1377</f>
        <v>44217</v>
      </c>
      <c r="B1377" s="5">
        <f>'2_CVaR_t3'!D1377-1</f>
        <v>-2.4485133439243745E-3</v>
      </c>
      <c r="C1377" s="5">
        <f>'Stocks Returns'!B1373</f>
        <v>1.1937431394072551E-2</v>
      </c>
      <c r="D1377" s="5">
        <f>'Stocks Returns'!C1373</f>
        <v>-4.2230959662152845E-3</v>
      </c>
      <c r="E1377" s="5">
        <f>'Stocks Returns'!D1373</f>
        <v>-3.9375246095285643E-4</v>
      </c>
      <c r="F1377" s="5">
        <f>'Stocks Returns'!E1373</f>
        <v>-4.7839506172839497E-2</v>
      </c>
      <c r="G1377" s="5">
        <f t="shared" si="84"/>
        <v>1.4857749579738995E-2</v>
      </c>
      <c r="H1377" s="5">
        <f t="shared" si="85"/>
        <v>-5.4950797722943742E-4</v>
      </c>
      <c r="I1377" s="5">
        <f t="shared" si="86"/>
        <v>3.6914889744337929E-3</v>
      </c>
      <c r="J1377" s="5">
        <f t="shared" si="87"/>
        <v>-4.521457883079133E-2</v>
      </c>
    </row>
    <row r="1378" spans="1:10" ht="15" customHeight="1" x14ac:dyDescent="0.2">
      <c r="A1378" s="3">
        <f>'2_CVaR_t3'!A1378</f>
        <v>44218</v>
      </c>
      <c r="B1378" s="5">
        <f>'2_CVaR_t3'!D1378-1</f>
        <v>-1.0023904757448965E-2</v>
      </c>
      <c r="C1378" s="5">
        <f>'Stocks Returns'!B1374</f>
        <v>1.6677966101694919E-2</v>
      </c>
      <c r="D1378" s="5">
        <f>'Stocks Returns'!C1374</f>
        <v>-1.5209125475285079E-2</v>
      </c>
      <c r="E1378" s="5">
        <f>'Stocks Returns'!D1374</f>
        <v>-1.4377626050420145E-2</v>
      </c>
      <c r="F1378" s="5">
        <f>'Stocks Returns'!E1374</f>
        <v>-1.1576753878212553E-2</v>
      </c>
      <c r="G1378" s="5">
        <f t="shared" si="84"/>
        <v>2.7237827755429531E-2</v>
      </c>
      <c r="H1378" s="5">
        <f t="shared" si="85"/>
        <v>-3.1294461336352046E-4</v>
      </c>
      <c r="I1378" s="5">
        <f t="shared" si="86"/>
        <v>2.1023017639606942E-3</v>
      </c>
      <c r="J1378" s="5">
        <f t="shared" si="87"/>
        <v>-9.3540697934095529E-4</v>
      </c>
    </row>
    <row r="1379" spans="1:10" ht="15" customHeight="1" x14ac:dyDescent="0.2">
      <c r="A1379" s="3">
        <f>'2_CVaR_t3'!A1379</f>
        <v>44221</v>
      </c>
      <c r="B1379" s="5">
        <f>'2_CVaR_t3'!D1379-1</f>
        <v>-3.4967653613471317E-3</v>
      </c>
      <c r="C1379" s="5">
        <f>'Stocks Returns'!B1375</f>
        <v>4.027740730861562E-2</v>
      </c>
      <c r="D1379" s="5">
        <f>'Stocks Returns'!C1375</f>
        <v>-5.1480051480052857E-3</v>
      </c>
      <c r="E1379" s="5">
        <f>'Stocks Returns'!D1375</f>
        <v>-6.3278491973621787E-3</v>
      </c>
      <c r="F1379" s="5">
        <f>'Stocks Returns'!E1375</f>
        <v>-2.576715858514822E-3</v>
      </c>
      <c r="G1379" s="5">
        <f t="shared" si="84"/>
        <v>4.425485461348428E-2</v>
      </c>
      <c r="H1379" s="5">
        <f t="shared" si="85"/>
        <v>7.8519841538219302E-5</v>
      </c>
      <c r="I1379" s="5">
        <f t="shared" si="86"/>
        <v>-5.274812037746367E-4</v>
      </c>
      <c r="J1379" s="5">
        <f t="shared" si="87"/>
        <v>1.1574911912385945E-3</v>
      </c>
    </row>
    <row r="1380" spans="1:10" ht="15" customHeight="1" x14ac:dyDescent="0.2">
      <c r="A1380" s="3">
        <f>'2_CVaR_t3'!A1380</f>
        <v>44222</v>
      </c>
      <c r="B1380" s="5">
        <f>'2_CVaR_t3'!D1380-1</f>
        <v>5.7503664606395333E-4</v>
      </c>
      <c r="C1380" s="5">
        <f>'Stocks Returns'!B1376</f>
        <v>4.4102564102564079E-2</v>
      </c>
      <c r="D1380" s="5">
        <f>'Stocks Returns'!C1376</f>
        <v>5.1248880485621484E-3</v>
      </c>
      <c r="E1380" s="5">
        <f>'Stocks Returns'!D1376</f>
        <v>-2.8153908030567165E-2</v>
      </c>
      <c r="F1380" s="5">
        <f>'Stocks Returns'!E1376</f>
        <v>-2.1136683889149799E-2</v>
      </c>
      <c r="G1380" s="5">
        <f t="shared" si="84"/>
        <v>4.3973727424079963E-2</v>
      </c>
      <c r="H1380" s="5">
        <f t="shared" si="85"/>
        <v>4.3192262250527844E-3</v>
      </c>
      <c r="I1380" s="5">
        <f t="shared" si="86"/>
        <v>-2.9015731615505316E-2</v>
      </c>
      <c r="J1380" s="5">
        <f t="shared" si="87"/>
        <v>-2.1711333169307945E-2</v>
      </c>
    </row>
    <row r="1381" spans="1:10" ht="15" customHeight="1" x14ac:dyDescent="0.2">
      <c r="A1381" s="3">
        <f>'2_CVaR_t3'!A1381</f>
        <v>44223</v>
      </c>
      <c r="B1381" s="5">
        <f>'2_CVaR_t3'!D1381-1</f>
        <v>-2.727583715865356E-2</v>
      </c>
      <c r="C1381" s="5">
        <f>'Stocks Returns'!B1377</f>
        <v>7.7357563850687594E-2</v>
      </c>
      <c r="D1381" s="5">
        <f>'Stocks Returns'!C1377</f>
        <v>-3.4849759912875533E-2</v>
      </c>
      <c r="E1381" s="5">
        <f>'Stocks Returns'!D1377</f>
        <v>-8.2356187060284136E-2</v>
      </c>
      <c r="F1381" s="5">
        <f>'Stocks Returns'!E1377</f>
        <v>-2.4712092130518282E-2</v>
      </c>
      <c r="G1381" s="5">
        <f t="shared" si="84"/>
        <v>0.10531545555893199</v>
      </c>
      <c r="H1381" s="5">
        <f t="shared" si="85"/>
        <v>5.6043628481889166E-3</v>
      </c>
      <c r="I1381" s="5">
        <f t="shared" si="86"/>
        <v>-3.7649032443763747E-2</v>
      </c>
      <c r="J1381" s="5">
        <f t="shared" si="87"/>
        <v>4.1855692931847543E-3</v>
      </c>
    </row>
    <row r="1382" spans="1:10" ht="15" customHeight="1" x14ac:dyDescent="0.2">
      <c r="A1382" s="3">
        <f>'2_CVaR_t3'!A1382</f>
        <v>44224</v>
      </c>
      <c r="B1382" s="5">
        <f>'2_CVaR_t3'!D1382-1</f>
        <v>1.3335696567179145E-2</v>
      </c>
      <c r="C1382" s="5">
        <f>'Stocks Returns'!B1378</f>
        <v>-6.496466833827208E-2</v>
      </c>
      <c r="D1382" s="5">
        <f>'Stocks Returns'!C1378</f>
        <v>1.6669231163768838E-2</v>
      </c>
      <c r="E1382" s="5">
        <f>'Stocks Returns'!D1378</f>
        <v>4.2167769092002594E-2</v>
      </c>
      <c r="F1382" s="5">
        <f>'Stocks Returns'!E1378</f>
        <v>1.131611316113168E-2</v>
      </c>
      <c r="G1382" s="5">
        <f t="shared" si="84"/>
        <v>-7.7962228337712339E-2</v>
      </c>
      <c r="H1382" s="5">
        <f t="shared" si="85"/>
        <v>-3.040759593687152E-3</v>
      </c>
      <c r="I1382" s="5">
        <f t="shared" si="86"/>
        <v>2.0427238509978119E-2</v>
      </c>
      <c r="J1382" s="5">
        <f t="shared" si="87"/>
        <v>-2.7621028874670467E-3</v>
      </c>
    </row>
    <row r="1383" spans="1:10" ht="15" customHeight="1" x14ac:dyDescent="0.2">
      <c r="A1383" s="3">
        <f>'2_CVaR_t3'!A1383</f>
        <v>44225</v>
      </c>
      <c r="B1383" s="5">
        <f>'2_CVaR_t3'!D1383-1</f>
        <v>-1.6082300847581776E-2</v>
      </c>
      <c r="C1383" s="5">
        <f>'Stocks Returns'!B1379</f>
        <v>9.7513408093612419E-3</v>
      </c>
      <c r="D1383" s="5">
        <f>'Stocks Returns'!C1379</f>
        <v>-2.5073151044294195E-2</v>
      </c>
      <c r="E1383" s="5">
        <f>'Stocks Returns'!D1379</f>
        <v>-1.8319509556437019E-2</v>
      </c>
      <c r="F1383" s="5">
        <f>'Stocks Returns'!E1379</f>
        <v>-2.6270980296764779E-2</v>
      </c>
      <c r="G1383" s="5">
        <f t="shared" si="84"/>
        <v>2.642090396244183E-2</v>
      </c>
      <c r="H1383" s="5">
        <f t="shared" si="85"/>
        <v>-1.2017358913550512E-3</v>
      </c>
      <c r="I1383" s="5">
        <f t="shared" si="86"/>
        <v>8.0730307419478488E-3</v>
      </c>
      <c r="J1383" s="5">
        <f t="shared" si="87"/>
        <v>-9.2185264004097656E-3</v>
      </c>
    </row>
    <row r="1384" spans="1:10" ht="15" customHeight="1" x14ac:dyDescent="0.2">
      <c r="A1384" s="3">
        <f>'2_CVaR_t3'!A1384</f>
        <v>44228</v>
      </c>
      <c r="B1384" s="5">
        <f>'2_CVaR_t3'!D1384-1</f>
        <v>1.9255226489784505E-2</v>
      </c>
      <c r="C1384" s="5">
        <f>'Stocks Returns'!B1380</f>
        <v>1.6900048285852121E-2</v>
      </c>
      <c r="D1384" s="5">
        <f>'Stocks Returns'!C1380</f>
        <v>2.6442432082794287E-2</v>
      </c>
      <c r="E1384" s="5">
        <f>'Stocks Returns'!D1380</f>
        <v>4.5110572331202636E-2</v>
      </c>
      <c r="F1384" s="5">
        <f>'Stocks Returns'!E1380</f>
        <v>1.6987259555333534E-2</v>
      </c>
      <c r="G1384" s="5">
        <f t="shared" si="84"/>
        <v>-2.0671710599734112E-3</v>
      </c>
      <c r="H1384" s="5">
        <f t="shared" si="85"/>
        <v>-2.0370691453624711E-3</v>
      </c>
      <c r="I1384" s="5">
        <f t="shared" si="86"/>
        <v>1.3684638989556519E-2</v>
      </c>
      <c r="J1384" s="5">
        <f t="shared" si="87"/>
        <v>-3.3551127392454257E-3</v>
      </c>
    </row>
    <row r="1385" spans="1:10" ht="15" customHeight="1" x14ac:dyDescent="0.2">
      <c r="A1385" s="3">
        <f>'2_CVaR_t3'!A1385</f>
        <v>44229</v>
      </c>
      <c r="B1385" s="5">
        <f>'2_CVaR_t3'!D1385-1</f>
        <v>1.3467303979612044E-2</v>
      </c>
      <c r="C1385" s="5">
        <f>'Stocks Returns'!B1381</f>
        <v>-4.8433048433048409E-2</v>
      </c>
      <c r="D1385" s="5">
        <f>'Stocks Returns'!C1381</f>
        <v>2.1425690663440244E-2</v>
      </c>
      <c r="E1385" s="5">
        <f>'Stocks Returns'!D1381</f>
        <v>1.1739894551845209E-2</v>
      </c>
      <c r="F1385" s="5">
        <f>'Stocks Returns'!E1381</f>
        <v>6.3866371898795293E-3</v>
      </c>
      <c r="G1385" s="5">
        <f t="shared" si="84"/>
        <v>-6.1563330359728767E-2</v>
      </c>
      <c r="H1385" s="5">
        <f t="shared" si="85"/>
        <v>1.5207295964424841E-3</v>
      </c>
      <c r="I1385" s="5">
        <f t="shared" si="86"/>
        <v>-1.021596914146173E-2</v>
      </c>
      <c r="J1385" s="5">
        <f t="shared" si="87"/>
        <v>-7.8308482610851861E-3</v>
      </c>
    </row>
    <row r="1386" spans="1:10" ht="15" customHeight="1" x14ac:dyDescent="0.2">
      <c r="A1386" s="3">
        <f>'2_CVaR_t3'!A1386</f>
        <v>44230</v>
      </c>
      <c r="B1386" s="5">
        <f>'2_CVaR_t3'!D1386-1</f>
        <v>-5.9712362646410222E-3</v>
      </c>
      <c r="C1386" s="5">
        <f>'Stocks Returns'!B1382</f>
        <v>1.8213572854291593E-2</v>
      </c>
      <c r="D1386" s="5">
        <f>'Stocks Returns'!C1382</f>
        <v>-6.1694881792606626E-3</v>
      </c>
      <c r="E1386" s="5">
        <f>'Stocks Returns'!D1382</f>
        <v>-2.8140633685380667E-2</v>
      </c>
      <c r="F1386" s="5">
        <f>'Stocks Returns'!E1382</f>
        <v>5.4674151818403738E-2</v>
      </c>
      <c r="G1386" s="5">
        <f t="shared" si="84"/>
        <v>2.4686446071072076E-2</v>
      </c>
      <c r="H1386" s="5">
        <f t="shared" si="85"/>
        <v>2.7228512887286904E-3</v>
      </c>
      <c r="I1386" s="5">
        <f t="shared" si="86"/>
        <v>-1.8291591619913807E-2</v>
      </c>
      <c r="J1386" s="5">
        <f t="shared" si="87"/>
        <v>6.1026889827038189E-2</v>
      </c>
    </row>
    <row r="1387" spans="1:10" ht="15" customHeight="1" x14ac:dyDescent="0.2">
      <c r="A1387" s="3">
        <f>'2_CVaR_t3'!A1387</f>
        <v>44231</v>
      </c>
      <c r="B1387" s="5">
        <f>'2_CVaR_t3'!D1387-1</f>
        <v>2.5136190113738355E-2</v>
      </c>
      <c r="C1387" s="5">
        <f>'Stocks Returns'!B1383</f>
        <v>7.3511394266110308E-3</v>
      </c>
      <c r="D1387" s="5">
        <f>'Stocks Returns'!C1383</f>
        <v>3.918355184743727E-2</v>
      </c>
      <c r="E1387" s="5">
        <f>'Stocks Returns'!D1383</f>
        <v>2.7668549367269701E-2</v>
      </c>
      <c r="F1387" s="5">
        <f>'Stocks Returns'!E1383</f>
        <v>1.8514232816477572E-2</v>
      </c>
      <c r="G1387" s="5">
        <f t="shared" si="84"/>
        <v>-1.754684636899978E-2</v>
      </c>
      <c r="H1387" s="5">
        <f t="shared" si="85"/>
        <v>1.9916743406967682E-3</v>
      </c>
      <c r="I1387" s="5">
        <f t="shared" si="86"/>
        <v>-1.337968541678683E-2</v>
      </c>
      <c r="J1387" s="5">
        <f t="shared" si="87"/>
        <v>-8.0514841522607537E-3</v>
      </c>
    </row>
    <row r="1388" spans="1:10" ht="15" customHeight="1" x14ac:dyDescent="0.2">
      <c r="A1388" s="3">
        <f>'2_CVaR_t3'!A1388</f>
        <v>44232</v>
      </c>
      <c r="B1388" s="5">
        <f>'2_CVaR_t3'!D1388-1</f>
        <v>-2.7558166948626894E-4</v>
      </c>
      <c r="C1388" s="5">
        <f>'Stocks Returns'!B1384</f>
        <v>3.7946971539771335E-2</v>
      </c>
      <c r="D1388" s="5">
        <f>'Stocks Returns'!C1384</f>
        <v>-2.2939068100358284E-3</v>
      </c>
      <c r="E1388" s="5">
        <f>'Stocks Returns'!D1384</f>
        <v>1.1826909698065879E-2</v>
      </c>
      <c r="F1388" s="5">
        <f>'Stocks Returns'!E1384</f>
        <v>9.3160645307885925E-3</v>
      </c>
      <c r="G1388" s="5">
        <f t="shared" si="84"/>
        <v>3.8675956621464412E-2</v>
      </c>
      <c r="H1388" s="5">
        <f t="shared" si="85"/>
        <v>-1.8394168440760081E-3</v>
      </c>
      <c r="I1388" s="5">
        <f t="shared" si="86"/>
        <v>1.2356848818702295E-2</v>
      </c>
      <c r="J1388" s="5">
        <f t="shared" si="87"/>
        <v>9.6415553130957312E-3</v>
      </c>
    </row>
    <row r="1389" spans="1:10" ht="15" customHeight="1" x14ac:dyDescent="0.2">
      <c r="A1389" s="3">
        <f>'2_CVaR_t3'!A1389</f>
        <v>44235</v>
      </c>
      <c r="B1389" s="5">
        <f>'2_CVaR_t3'!D1389-1</f>
        <v>-1.0155954516196664E-3</v>
      </c>
      <c r="C1389" s="5">
        <f>'Stocks Returns'!B1385</f>
        <v>1.3592688071244474E-2</v>
      </c>
      <c r="D1389" s="5">
        <f>'Stocks Returns'!C1385</f>
        <v>-9.0051252574604446E-3</v>
      </c>
      <c r="E1389" s="5">
        <f>'Stocks Returns'!D1385</f>
        <v>4.8336083608360836E-2</v>
      </c>
      <c r="F1389" s="5">
        <f>'Stocks Returns'!E1385</f>
        <v>5.3129221071589461E-2</v>
      </c>
      <c r="G1389" s="5">
        <f t="shared" si="84"/>
        <v>1.506795372736232E-2</v>
      </c>
      <c r="H1389" s="5">
        <f t="shared" si="85"/>
        <v>-7.4543390153217447E-3</v>
      </c>
      <c r="I1389" s="5">
        <f t="shared" si="86"/>
        <v>5.0076816765236926E-2</v>
      </c>
      <c r="J1389" s="5">
        <f t="shared" si="87"/>
        <v>5.4237808149729179E-2</v>
      </c>
    </row>
    <row r="1390" spans="1:10" ht="15" customHeight="1" x14ac:dyDescent="0.2">
      <c r="A1390" s="3">
        <f>'2_CVaR_t3'!A1390</f>
        <v>44236</v>
      </c>
      <c r="B1390" s="5">
        <f>'2_CVaR_t3'!D1390-1</f>
        <v>-1.2408298041791666E-3</v>
      </c>
      <c r="C1390" s="5">
        <f>'Stocks Returns'!B1386</f>
        <v>5.7803468208093012E-3</v>
      </c>
      <c r="D1390" s="5">
        <f>'Stocks Returns'!C1386</f>
        <v>-1.7883899656820912E-3</v>
      </c>
      <c r="E1390" s="5">
        <f>'Stocks Returns'!D1386</f>
        <v>-2.7546402570997053E-3</v>
      </c>
      <c r="F1390" s="5">
        <f>'Stocks Returns'!E1386</f>
        <v>2.1376656690894613E-3</v>
      </c>
      <c r="G1390" s="5">
        <f t="shared" si="84"/>
        <v>7.482754222211555E-3</v>
      </c>
      <c r="H1390" s="5">
        <f t="shared" si="85"/>
        <v>9.6070578125262689E-5</v>
      </c>
      <c r="I1390" s="5">
        <f t="shared" si="86"/>
        <v>-6.4538367887714007E-4</v>
      </c>
      <c r="J1390" s="5">
        <f t="shared" si="87"/>
        <v>3.4845999124334618E-3</v>
      </c>
    </row>
    <row r="1391" spans="1:10" ht="15" customHeight="1" x14ac:dyDescent="0.2">
      <c r="A1391" s="3">
        <f>'2_CVaR_t3'!A1391</f>
        <v>44237</v>
      </c>
      <c r="B1391" s="5">
        <f>'2_CVaR_t3'!D1391-1</f>
        <v>-4.2363225297514795E-4</v>
      </c>
      <c r="C1391" s="5">
        <f>'Stocks Returns'!B1387</f>
        <v>3.6091954022988482E-2</v>
      </c>
      <c r="D1391" s="5">
        <f>'Stocks Returns'!C1387</f>
        <v>-3.8737168313007775E-4</v>
      </c>
      <c r="E1391" s="5">
        <f>'Stocks Returns'!D1387</f>
        <v>-2.6964814205855392E-3</v>
      </c>
      <c r="F1391" s="5">
        <f>'Stocks Returns'!E1387</f>
        <v>7.8924914675766455E-3</v>
      </c>
      <c r="G1391" s="5">
        <f t="shared" si="84"/>
        <v>3.6970243451651251E-2</v>
      </c>
      <c r="H1391" s="5">
        <f t="shared" si="85"/>
        <v>2.8644839165156753E-4</v>
      </c>
      <c r="I1391" s="5">
        <f t="shared" si="86"/>
        <v>-1.9243052391293232E-3</v>
      </c>
      <c r="J1391" s="5">
        <f t="shared" si="87"/>
        <v>8.3746521205336991E-3</v>
      </c>
    </row>
    <row r="1392" spans="1:10" ht="15" customHeight="1" x14ac:dyDescent="0.2">
      <c r="A1392" s="3">
        <f>'2_CVaR_t3'!A1392</f>
        <v>44238</v>
      </c>
      <c r="B1392" s="5">
        <f>'2_CVaR_t3'!D1392-1</f>
        <v>1.5292575929197083E-2</v>
      </c>
      <c r="C1392" s="5">
        <f>'Stocks Returns'!B1388</f>
        <v>1.0650099844685901E-2</v>
      </c>
      <c r="D1392" s="5">
        <f>'Stocks Returns'!C1388</f>
        <v>2.0441774849835337E-2</v>
      </c>
      <c r="E1392" s="5">
        <f>'Stocks Returns'!D1388</f>
        <v>3.9501450804537042E-2</v>
      </c>
      <c r="F1392" s="5">
        <f>'Stocks Returns'!E1388</f>
        <v>-1.7142857142857237E-2</v>
      </c>
      <c r="G1392" s="5">
        <f t="shared" si="84"/>
        <v>-4.3209113115106161E-3</v>
      </c>
      <c r="H1392" s="5">
        <f t="shared" si="85"/>
        <v>-2.167242397812217E-3</v>
      </c>
      <c r="I1392" s="5">
        <f t="shared" si="86"/>
        <v>1.455911787993849E-2</v>
      </c>
      <c r="J1392" s="5">
        <f t="shared" si="87"/>
        <v>-3.3291879191000483E-2</v>
      </c>
    </row>
    <row r="1393" spans="1:10" ht="15" customHeight="1" x14ac:dyDescent="0.2">
      <c r="A1393" s="3">
        <f>'2_CVaR_t3'!A1393</f>
        <v>44239</v>
      </c>
      <c r="B1393" s="5">
        <f>'2_CVaR_t3'!D1393-1</f>
        <v>-8.4158343444840078E-4</v>
      </c>
      <c r="C1393" s="5">
        <f>'Stocks Returns'!B1389</f>
        <v>4.9396267837541252E-2</v>
      </c>
      <c r="D1393" s="5">
        <f>'Stocks Returns'!C1389</f>
        <v>-3.3228899648722887E-3</v>
      </c>
      <c r="E1393" s="5">
        <f>'Stocks Returns'!D1389</f>
        <v>1.2180422508405897E-2</v>
      </c>
      <c r="F1393" s="5">
        <f>'Stocks Returns'!E1389</f>
        <v>1.5503875968992276E-2</v>
      </c>
      <c r="G1393" s="5">
        <f t="shared" si="84"/>
        <v>5.0696047859111852E-2</v>
      </c>
      <c r="H1393" s="5">
        <f t="shared" si="85"/>
        <v>-2.0298944977719452E-3</v>
      </c>
      <c r="I1393" s="5">
        <f t="shared" si="86"/>
        <v>1.3636441086024293E-2</v>
      </c>
      <c r="J1393" s="5">
        <f t="shared" si="87"/>
        <v>1.6428320306324757E-2</v>
      </c>
    </row>
    <row r="1394" spans="1:10" ht="15" customHeight="1" x14ac:dyDescent="0.2">
      <c r="A1394" s="3">
        <f>'2_CVaR_t3'!A1394</f>
        <v>44242</v>
      </c>
      <c r="B1394" s="5">
        <f>'2_CVaR_t3'!D1394-1</f>
        <v>3.3619452249000759E-5</v>
      </c>
      <c r="C1394" s="5">
        <f>'Stocks Returns'!B1390</f>
        <v>0</v>
      </c>
      <c r="D1394" s="5">
        <f>'Stocks Returns'!C1390</f>
        <v>0</v>
      </c>
      <c r="E1394" s="5">
        <f>'Stocks Returns'!D1390</f>
        <v>0</v>
      </c>
      <c r="F1394" s="5">
        <f>'Stocks Returns'!E1390</f>
        <v>0</v>
      </c>
      <c r="G1394" s="5">
        <f t="shared" si="84"/>
        <v>4.1716549628461653E-4</v>
      </c>
      <c r="H1394" s="5">
        <f t="shared" si="85"/>
        <v>-3.5772302638354477E-6</v>
      </c>
      <c r="I1394" s="5">
        <f t="shared" si="86"/>
        <v>2.403114536009206E-5</v>
      </c>
      <c r="J1394" s="5">
        <f t="shared" si="87"/>
        <v>-1.7115738437369847E-6</v>
      </c>
    </row>
    <row r="1395" spans="1:10" ht="15" customHeight="1" x14ac:dyDescent="0.2">
      <c r="A1395" s="3">
        <f>'2_CVaR_t3'!A1395</f>
        <v>44243</v>
      </c>
      <c r="B1395" s="5">
        <f>'2_CVaR_t3'!D1395-1</f>
        <v>-4.1991956733081759E-3</v>
      </c>
      <c r="C1395" s="5">
        <f>'Stocks Returns'!B1391</f>
        <v>-9.4142259414224938E-3</v>
      </c>
      <c r="D1395" s="5">
        <f>'Stocks Returns'!C1391</f>
        <v>-9.811392646218331E-3</v>
      </c>
      <c r="E1395" s="5">
        <f>'Stocks Returns'!D1391</f>
        <v>1.6859918520839789E-2</v>
      </c>
      <c r="F1395" s="5">
        <f>'Stocks Returns'!E1391</f>
        <v>3.583545377438524E-2</v>
      </c>
      <c r="G1395" s="5">
        <f t="shared" si="84"/>
        <v>-4.7283998071860778E-3</v>
      </c>
      <c r="H1395" s="5">
        <f t="shared" si="85"/>
        <v>-3.5442495575659016E-3</v>
      </c>
      <c r="I1395" s="5">
        <f t="shared" si="86"/>
        <v>2.3809587315480642E-2</v>
      </c>
      <c r="J1395" s="5">
        <f t="shared" si="87"/>
        <v>4.0312985595457658E-2</v>
      </c>
    </row>
    <row r="1396" spans="1:10" ht="15" customHeight="1" x14ac:dyDescent="0.2">
      <c r="A1396" s="3">
        <f>'2_CVaR_t3'!A1396</f>
        <v>44244</v>
      </c>
      <c r="B1396" s="5">
        <f>'2_CVaR_t3'!D1396-1</f>
        <v>-6.2302084026977234E-4</v>
      </c>
      <c r="C1396" s="5">
        <f>'Stocks Returns'!B1392</f>
        <v>4.2449841605068706E-2</v>
      </c>
      <c r="D1396" s="5">
        <f>'Stocks Returns'!C1392</f>
        <v>-1.8759018759019197E-3</v>
      </c>
      <c r="E1396" s="5">
        <f>'Stocks Returns'!D1392</f>
        <v>4.9926035502958488E-3</v>
      </c>
      <c r="F1396" s="5">
        <f>'Stocks Returns'!E1392</f>
        <v>1.0440122824974418E-2</v>
      </c>
      <c r="G1396" s="5">
        <f t="shared" si="84"/>
        <v>4.3529208139391588E-2</v>
      </c>
      <c r="H1396" s="5">
        <f t="shared" si="85"/>
        <v>-9.0669680824420856E-4</v>
      </c>
      <c r="I1396" s="5">
        <f t="shared" si="86"/>
        <v>6.0910148887441343E-3</v>
      </c>
      <c r="J1396" s="5">
        <f t="shared" si="87"/>
        <v>1.1133280175441039E-2</v>
      </c>
    </row>
    <row r="1397" spans="1:10" ht="15" customHeight="1" x14ac:dyDescent="0.2">
      <c r="A1397" s="3">
        <f>'2_CVaR_t3'!A1397</f>
        <v>44245</v>
      </c>
      <c r="B1397" s="5">
        <f>'2_CVaR_t3'!D1397-1</f>
        <v>1.7284914060855527E-3</v>
      </c>
      <c r="C1397" s="5">
        <f>'Stocks Returns'!B1393</f>
        <v>7.0907617504052389E-3</v>
      </c>
      <c r="D1397" s="5">
        <f>'Stocks Returns'!C1393</f>
        <v>8.8670425521661933E-3</v>
      </c>
      <c r="E1397" s="5">
        <f>'Stocks Returns'!D1393</f>
        <v>-3.9926402943882389E-2</v>
      </c>
      <c r="F1397" s="5">
        <f>'Stocks Returns'!E1393</f>
        <v>-3.3833063209076197E-2</v>
      </c>
      <c r="G1397" s="5">
        <f t="shared" si="84"/>
        <v>5.7987023027447288E-3</v>
      </c>
      <c r="H1397" s="5">
        <f t="shared" si="85"/>
        <v>6.3525907186830228E-3</v>
      </c>
      <c r="I1397" s="5">
        <f t="shared" si="86"/>
        <v>-4.2675483466765862E-2</v>
      </c>
      <c r="J1397" s="5">
        <f t="shared" si="87"/>
        <v>-3.5628319688439922E-2</v>
      </c>
    </row>
    <row r="1398" spans="1:10" ht="15" customHeight="1" x14ac:dyDescent="0.2">
      <c r="A1398" s="3">
        <f>'2_CVaR_t3'!A1398</f>
        <v>44246</v>
      </c>
      <c r="B1398" s="5">
        <f>'2_CVaR_t3'!D1398-1</f>
        <v>-9.5567025339592382E-3</v>
      </c>
      <c r="C1398" s="5">
        <f>'Stocks Returns'!B1394</f>
        <v>2.1726010863005296E-2</v>
      </c>
      <c r="D1398" s="5">
        <f>'Stocks Returns'!C1394</f>
        <v>-2.2068306663482251E-2</v>
      </c>
      <c r="E1398" s="5">
        <f>'Stocks Returns'!D1394</f>
        <v>3.7115114347770595E-2</v>
      </c>
      <c r="F1398" s="5">
        <f>'Stocks Returns'!E1394</f>
        <v>1.530719228349775E-2</v>
      </c>
      <c r="G1398" s="5">
        <f t="shared" si="84"/>
        <v>3.1814713800326175E-2</v>
      </c>
      <c r="H1398" s="5">
        <f t="shared" si="85"/>
        <v>-7.8642643403290836E-3</v>
      </c>
      <c r="I1398" s="5">
        <f t="shared" si="86"/>
        <v>5.2830616310124118E-2</v>
      </c>
      <c r="J1398" s="5">
        <f t="shared" si="87"/>
        <v>2.5454137132768603E-2</v>
      </c>
    </row>
    <row r="1399" spans="1:10" ht="15" customHeight="1" x14ac:dyDescent="0.2">
      <c r="A1399" s="3">
        <f>'2_CVaR_t3'!A1399</f>
        <v>44249</v>
      </c>
      <c r="B1399" s="5">
        <f>'2_CVaR_t3'!D1399-1</f>
        <v>6.3931771320231423E-3</v>
      </c>
      <c r="C1399" s="5">
        <f>'Stocks Returns'!B1395</f>
        <v>8.8600118133490779E-2</v>
      </c>
      <c r="D1399" s="5">
        <f>'Stocks Returns'!C1395</f>
        <v>1.7535290382455049E-2</v>
      </c>
      <c r="E1399" s="5">
        <f>'Stocks Returns'!D1395</f>
        <v>-4.4102248229134555E-2</v>
      </c>
      <c r="F1399" s="5">
        <f>'Stocks Returns'!E1395</f>
        <v>5.0805452292441267E-2</v>
      </c>
      <c r="G1399" s="5">
        <f t="shared" si="84"/>
        <v>8.2603870159735748E-2</v>
      </c>
      <c r="H1399" s="5">
        <f t="shared" si="85"/>
        <v>8.1103218608268614E-3</v>
      </c>
      <c r="I1399" s="5">
        <f t="shared" si="86"/>
        <v>-5.4483583440052254E-2</v>
      </c>
      <c r="J1399" s="5">
        <f t="shared" si="87"/>
        <v>4.4073938946788058E-2</v>
      </c>
    </row>
    <row r="1400" spans="1:10" ht="15" customHeight="1" x14ac:dyDescent="0.2">
      <c r="A1400" s="3">
        <f>'2_CVaR_t3'!A1400</f>
        <v>44250</v>
      </c>
      <c r="B1400" s="5">
        <f>'2_CVaR_t3'!D1400-1</f>
        <v>1.0435733289049898E-2</v>
      </c>
      <c r="C1400" s="5">
        <f>'Stocks Returns'!B1396</f>
        <v>-4.2322300596852935E-2</v>
      </c>
      <c r="D1400" s="5">
        <f>'Stocks Returns'!C1396</f>
        <v>1.8193164362519276E-2</v>
      </c>
      <c r="E1400" s="5">
        <f>'Stocks Returns'!D1396</f>
        <v>-1.6753656807783068E-3</v>
      </c>
      <c r="F1400" s="5">
        <f>'Stocks Returns'!E1396</f>
        <v>2.3977987421383684E-2</v>
      </c>
      <c r="G1400" s="5">
        <f t="shared" si="84"/>
        <v>-5.239533903566243E-2</v>
      </c>
      <c r="H1400" s="5">
        <f t="shared" si="85"/>
        <v>2.7793354058653873E-3</v>
      </c>
      <c r="I1400" s="5">
        <f t="shared" si="86"/>
        <v>-1.8671041062470861E-2</v>
      </c>
      <c r="J1400" s="5">
        <f t="shared" si="87"/>
        <v>1.296856624658658E-2</v>
      </c>
    </row>
    <row r="1401" spans="1:10" ht="15" customHeight="1" x14ac:dyDescent="0.2">
      <c r="A1401" s="3">
        <f>'2_CVaR_t3'!A1401</f>
        <v>44251</v>
      </c>
      <c r="B1401" s="5">
        <f>'2_CVaR_t3'!D1401-1</f>
        <v>2.133171399700684E-2</v>
      </c>
      <c r="C1401" s="5">
        <f>'Stocks Returns'!B1397</f>
        <v>-2.058545797922573E-2</v>
      </c>
      <c r="D1401" s="5">
        <f>'Stocks Returns'!C1397</f>
        <v>3.4510395549478989E-2</v>
      </c>
      <c r="E1401" s="5">
        <f>'Stocks Returns'!D1397</f>
        <v>1.4974504614987394E-2</v>
      </c>
      <c r="F1401" s="5">
        <f>'Stocks Returns'!E1397</f>
        <v>4.9328214971209317E-2</v>
      </c>
      <c r="G1401" s="5">
        <f t="shared" si="84"/>
        <v>-4.1646749526258457E-2</v>
      </c>
      <c r="H1401" s="5">
        <f t="shared" si="85"/>
        <v>2.9546738823771485E-3</v>
      </c>
      <c r="I1401" s="5">
        <f t="shared" si="86"/>
        <v>-1.9848931247250651E-2</v>
      </c>
      <c r="J1401" s="5">
        <f t="shared" si="87"/>
        <v>2.678846512163326E-2</v>
      </c>
    </row>
    <row r="1402" spans="1:10" ht="15" customHeight="1" x14ac:dyDescent="0.2">
      <c r="A1402" s="3">
        <f>'2_CVaR_t3'!A1402</f>
        <v>44252</v>
      </c>
      <c r="B1402" s="5">
        <f>'2_CVaR_t3'!D1402-1</f>
        <v>-2.0201985031085279E-2</v>
      </c>
      <c r="C1402" s="5">
        <f>'Stocks Returns'!B1398</f>
        <v>-1.0412649440802113E-2</v>
      </c>
      <c r="D1402" s="5">
        <f>'Stocks Returns'!C1398</f>
        <v>-2.5885248142915818E-2</v>
      </c>
      <c r="E1402" s="5">
        <f>'Stocks Returns'!D1398</f>
        <v>-6.0604133545310024E-2</v>
      </c>
      <c r="F1402" s="5">
        <f>'Stocks Returns'!E1398</f>
        <v>-2.9998170843241301E-2</v>
      </c>
      <c r="G1402" s="5">
        <f t="shared" si="84"/>
        <v>1.0411485360998705E-2</v>
      </c>
      <c r="H1402" s="5">
        <f t="shared" si="85"/>
        <v>4.0892890578148322E-3</v>
      </c>
      <c r="I1402" s="5">
        <f t="shared" si="86"/>
        <v>-2.7471057920411768E-2</v>
      </c>
      <c r="J1402" s="5">
        <f t="shared" si="87"/>
        <v>-8.5861908110337094E-3</v>
      </c>
    </row>
    <row r="1403" spans="1:10" ht="15" customHeight="1" x14ac:dyDescent="0.2">
      <c r="A1403" s="3">
        <f>'2_CVaR_t3'!A1403</f>
        <v>44253</v>
      </c>
      <c r="B1403" s="5">
        <f>'2_CVaR_t3'!D1403-1</f>
        <v>-7.8651669780915867E-4</v>
      </c>
      <c r="C1403" s="5">
        <f>'Stocks Returns'!B1399</f>
        <v>3.3320342946219883E-2</v>
      </c>
      <c r="D1403" s="5">
        <f>'Stocks Returns'!C1399</f>
        <v>-6.3625730994152363E-3</v>
      </c>
      <c r="E1403" s="5">
        <f>'Stocks Returns'!D1399</f>
        <v>3.3238559436772341E-2</v>
      </c>
      <c r="F1403" s="5">
        <f>'Stocks Returns'!E1399</f>
        <v>-1.9234395625117862E-2</v>
      </c>
      <c r="G1403" s="5">
        <f t="shared" si="84"/>
        <v>3.4564589899565248E-2</v>
      </c>
      <c r="H1403" s="5">
        <f t="shared" si="85"/>
        <v>-5.1511564620292313E-3</v>
      </c>
      <c r="I1403" s="5">
        <f t="shared" si="86"/>
        <v>3.4604479048766394E-2</v>
      </c>
      <c r="J1403" s="5">
        <f t="shared" si="87"/>
        <v>-1.8368223928818442E-2</v>
      </c>
    </row>
    <row r="1404" spans="1:10" ht="15" customHeight="1" x14ac:dyDescent="0.2">
      <c r="A1404" s="3">
        <f>'2_CVaR_t3'!A1404</f>
        <v>44256</v>
      </c>
      <c r="B1404" s="5">
        <f>'2_CVaR_t3'!D1404-1</f>
        <v>1.4699079183874586E-2</v>
      </c>
      <c r="C1404" s="5">
        <f>'Stocks Returns'!B1400</f>
        <v>9.7114840656232326E-2</v>
      </c>
      <c r="D1404" s="5">
        <f>'Stocks Returns'!C1400</f>
        <v>1.9963275107114375E-2</v>
      </c>
      <c r="E1404" s="5">
        <f>'Stocks Returns'!D1400</f>
        <v>3.5838301775535708E-2</v>
      </c>
      <c r="F1404" s="5">
        <f>'Stocks Returns'!E1400</f>
        <v>1.1536243030186633E-2</v>
      </c>
      <c r="G1404" s="5">
        <f t="shared" si="84"/>
        <v>8.2742352260979021E-2</v>
      </c>
      <c r="H1404" s="5">
        <f t="shared" si="85"/>
        <v>-1.7665040945260141E-3</v>
      </c>
      <c r="I1404" s="5">
        <f t="shared" si="86"/>
        <v>1.1867034981209036E-2</v>
      </c>
      <c r="J1404" s="5">
        <f t="shared" si="87"/>
        <v>-3.9847297652645056E-3</v>
      </c>
    </row>
    <row r="1405" spans="1:10" ht="15" customHeight="1" x14ac:dyDescent="0.2">
      <c r="A1405" s="3">
        <f>'2_CVaR_t3'!A1405</f>
        <v>44257</v>
      </c>
      <c r="B1405" s="5">
        <f>'2_CVaR_t3'!D1405-1</f>
        <v>-5.5481274732680497E-3</v>
      </c>
      <c r="C1405" s="5">
        <f>'Stocks Returns'!B1401</f>
        <v>1.821931935372989E-2</v>
      </c>
      <c r="D1405" s="5">
        <f>'Stocks Returns'!C1401</f>
        <v>-3.969902598901287E-3</v>
      </c>
      <c r="E1405" s="5">
        <f>'Stocks Returns'!D1401</f>
        <v>-3.8013915243516716E-2</v>
      </c>
      <c r="F1405" s="5">
        <f>'Stocks Returns'!E1401</f>
        <v>-6.2725717544193094E-3</v>
      </c>
      <c r="G1405" s="5">
        <f t="shared" si="84"/>
        <v>2.4265500690583908E-2</v>
      </c>
      <c r="H1405" s="5">
        <f t="shared" si="85"/>
        <v>4.2956207156598317E-3</v>
      </c>
      <c r="I1405" s="5">
        <f t="shared" si="86"/>
        <v>-2.8857154340433157E-2</v>
      </c>
      <c r="J1405" s="5">
        <f t="shared" si="87"/>
        <v>-3.6757530852057647E-4</v>
      </c>
    </row>
    <row r="1406" spans="1:10" ht="15" customHeight="1" x14ac:dyDescent="0.2">
      <c r="A1406" s="3">
        <f>'2_CVaR_t3'!A1406</f>
        <v>44258</v>
      </c>
      <c r="B1406" s="5">
        <f>'2_CVaR_t3'!D1406-1</f>
        <v>-4.5488116868034334E-3</v>
      </c>
      <c r="C1406" s="5">
        <f>'Stocks Returns'!B1402</f>
        <v>3.7305874409182982E-2</v>
      </c>
      <c r="D1406" s="5">
        <f>'Stocks Returns'!C1402</f>
        <v>-4.2637994160449333E-3</v>
      </c>
      <c r="E1406" s="5">
        <f>'Stocks Returns'!D1402</f>
        <v>-2.4459201788414764E-2</v>
      </c>
      <c r="F1406" s="5">
        <f>'Stocks Returns'!E1402</f>
        <v>2.6396327467482772E-2</v>
      </c>
      <c r="G1406" s="5">
        <f t="shared" si="84"/>
        <v>4.234427727331104E-2</v>
      </c>
      <c r="H1406" s="5">
        <f t="shared" si="85"/>
        <v>2.5212836663497532E-3</v>
      </c>
      <c r="I1406" s="5">
        <f t="shared" si="86"/>
        <v>-1.6937499074495311E-2</v>
      </c>
      <c r="J1406" s="5">
        <f t="shared" si="87"/>
        <v>3.1243829432006567E-2</v>
      </c>
    </row>
    <row r="1407" spans="1:10" ht="15" customHeight="1" x14ac:dyDescent="0.2">
      <c r="A1407" s="3">
        <f>'2_CVaR_t3'!A1407</f>
        <v>44259</v>
      </c>
      <c r="B1407" s="5">
        <f>'2_CVaR_t3'!D1407-1</f>
        <v>-1.382107257547549E-2</v>
      </c>
      <c r="C1407" s="5">
        <f>'Stocks Returns'!B1403</f>
        <v>1.8714401952807158E-2</v>
      </c>
      <c r="D1407" s="5">
        <f>'Stocks Returns'!C1403</f>
        <v>-1.5592273679311153E-2</v>
      </c>
      <c r="E1407" s="5">
        <f>'Stocks Returns'!D1403</f>
        <v>-5.5806429871267826E-2</v>
      </c>
      <c r="F1407" s="5">
        <f>'Stocks Returns'!E1403</f>
        <v>3.6526276556093862E-2</v>
      </c>
      <c r="G1407" s="5">
        <f t="shared" si="84"/>
        <v>3.3103587666229714E-2</v>
      </c>
      <c r="H1407" s="5">
        <f t="shared" si="85"/>
        <v>4.9292361149009638E-3</v>
      </c>
      <c r="I1407" s="5">
        <f t="shared" si="86"/>
        <v>-3.3113660810318218E-2</v>
      </c>
      <c r="J1407" s="5">
        <f t="shared" si="87"/>
        <v>5.118585679702399E-2</v>
      </c>
    </row>
    <row r="1408" spans="1:10" ht="15" customHeight="1" x14ac:dyDescent="0.2">
      <c r="A1408" s="3">
        <f>'2_CVaR_t3'!A1408</f>
        <v>44260</v>
      </c>
      <c r="B1408" s="5">
        <f>'2_CVaR_t3'!D1408-1</f>
        <v>1.4046186618519529E-2</v>
      </c>
      <c r="C1408" s="5">
        <f>'Stocks Returns'!B1404</f>
        <v>2.635782747603832E-2</v>
      </c>
      <c r="D1408" s="5">
        <f>'Stocks Returns'!C1404</f>
        <v>1.8486997635933866E-2</v>
      </c>
      <c r="E1408" s="5">
        <f>'Stocks Returns'!D1404</f>
        <v>3.8189735170247596E-2</v>
      </c>
      <c r="F1408" s="5">
        <f>'Stocks Returns'!E1404</f>
        <v>4.8903272204243287E-2</v>
      </c>
      <c r="G1408" s="5">
        <f t="shared" si="84"/>
        <v>1.2643760654105118E-2</v>
      </c>
      <c r="H1408" s="5">
        <f t="shared" si="85"/>
        <v>-2.2755513526689537E-3</v>
      </c>
      <c r="I1408" s="5">
        <f t="shared" si="86"/>
        <v>1.5286716621457818E-2</v>
      </c>
      <c r="J1408" s="5">
        <f t="shared" si="87"/>
        <v>3.4073202418776913E-2</v>
      </c>
    </row>
    <row r="1409" spans="1:10" ht="15" customHeight="1" x14ac:dyDescent="0.2">
      <c r="A1409" s="3">
        <f>'2_CVaR_t3'!A1409</f>
        <v>44263</v>
      </c>
      <c r="B1409" s="5">
        <f>'2_CVaR_t3'!D1409-1</f>
        <v>7.9566924309166787E-3</v>
      </c>
      <c r="C1409" s="5">
        <f>'Stocks Returns'!B1405</f>
        <v>4.6692607003891107E-2</v>
      </c>
      <c r="D1409" s="5">
        <f>'Stocks Returns'!C1405</f>
        <v>2.2561626665428713E-2</v>
      </c>
      <c r="E1409" s="5">
        <f>'Stocks Returns'!D1405</f>
        <v>-5.9749724972497198E-2</v>
      </c>
      <c r="F1409" s="5">
        <f>'Stocks Returns'!E1405</f>
        <v>7.5419952005484348E-3</v>
      </c>
      <c r="G1409" s="5">
        <f t="shared" si="84"/>
        <v>3.9119603132406255E-2</v>
      </c>
      <c r="H1409" s="5">
        <f t="shared" si="85"/>
        <v>1.082038236447091E-2</v>
      </c>
      <c r="I1409" s="5">
        <f t="shared" si="86"/>
        <v>-7.2689249024185068E-2</v>
      </c>
      <c r="J1409" s="5">
        <f t="shared" si="87"/>
        <v>-8.4405900448080752E-4</v>
      </c>
    </row>
    <row r="1410" spans="1:10" ht="15" customHeight="1" x14ac:dyDescent="0.2">
      <c r="A1410" s="3">
        <f>'2_CVaR_t3'!A1410</f>
        <v>44264</v>
      </c>
      <c r="B1410" s="5">
        <f>'2_CVaR_t3'!D1410-1</f>
        <v>5.7667896039528266E-3</v>
      </c>
      <c r="C1410" s="5">
        <f>'Stocks Returns'!B1406</f>
        <v>-6.3048327137546489E-2</v>
      </c>
      <c r="D1410" s="5">
        <f>'Stocks Returns'!C1406</f>
        <v>4.0858945839206129E-4</v>
      </c>
      <c r="E1410" s="5">
        <f>'Stocks Returns'!D1406</f>
        <v>6.369287020109704E-2</v>
      </c>
      <c r="F1410" s="5">
        <f>'Stocks Returns'!E1406</f>
        <v>-1.4971078598162713E-2</v>
      </c>
      <c r="G1410" s="5">
        <f t="shared" si="84"/>
        <v>-6.8412883032657829E-2</v>
      </c>
      <c r="H1410" s="5">
        <f t="shared" si="85"/>
        <v>-8.0884148400717087E-3</v>
      </c>
      <c r="I1410" s="5">
        <f t="shared" si="86"/>
        <v>5.4336416285195185E-2</v>
      </c>
      <c r="J1410" s="5">
        <f t="shared" si="87"/>
        <v>-2.1039737055392825E-2</v>
      </c>
    </row>
    <row r="1411" spans="1:10" ht="15" customHeight="1" x14ac:dyDescent="0.2">
      <c r="A1411" s="3">
        <f>'2_CVaR_t3'!A1411</f>
        <v>44265</v>
      </c>
      <c r="B1411" s="5">
        <f>'2_CVaR_t3'!D1411-1</f>
        <v>4.9699013780089007E-3</v>
      </c>
      <c r="C1411" s="5">
        <f>'Stocks Returns'!B1407</f>
        <v>4.4596095857800222E-2</v>
      </c>
      <c r="D1411" s="5">
        <f>'Stocks Returns'!C1407</f>
        <v>1.2751860591758923E-2</v>
      </c>
      <c r="E1411" s="5">
        <f>'Stocks Returns'!D1407</f>
        <v>-2.8461432696273992E-2</v>
      </c>
      <c r="F1411" s="5">
        <f>'Stocks Returns'!E1407</f>
        <v>2.6252158894646049E-2</v>
      </c>
      <c r="G1411" s="5">
        <f t="shared" si="84"/>
        <v>4.0035176621043132E-2</v>
      </c>
      <c r="H1411" s="5">
        <f t="shared" si="85"/>
        <v>5.4354094339603603E-3</v>
      </c>
      <c r="I1411" s="5">
        <f t="shared" si="86"/>
        <v>-3.6514035880178819E-2</v>
      </c>
      <c r="J1411" s="5">
        <f t="shared" si="87"/>
        <v>2.1026782323504911E-2</v>
      </c>
    </row>
    <row r="1412" spans="1:10" ht="15" customHeight="1" x14ac:dyDescent="0.2">
      <c r="A1412" s="3">
        <f>'2_CVaR_t3'!A1412</f>
        <v>44266</v>
      </c>
      <c r="B1412" s="5">
        <f>'2_CVaR_t3'!D1412-1</f>
        <v>1.1981689304759291E-2</v>
      </c>
      <c r="C1412" s="5">
        <f>'Stocks Returns'!B1408</f>
        <v>1.7471893041628883E-2</v>
      </c>
      <c r="D1412" s="5">
        <f>'Stocks Returns'!C1408</f>
        <v>1.3353049244970272E-2</v>
      </c>
      <c r="E1412" s="5">
        <f>'Stocks Returns'!D1408</f>
        <v>4.875459949051808E-2</v>
      </c>
      <c r="F1412" s="5">
        <f>'Stocks Returns'!E1408</f>
        <v>6.9000336587006217E-3</v>
      </c>
      <c r="G1412" s="5">
        <f t="shared" si="84"/>
        <v>5.8398066887211317E-3</v>
      </c>
      <c r="H1412" s="5">
        <f t="shared" si="85"/>
        <v>-4.3510422231094227E-3</v>
      </c>
      <c r="I1412" s="5">
        <f t="shared" si="86"/>
        <v>2.9229465375349727E-2</v>
      </c>
      <c r="J1412" s="5">
        <f t="shared" si="87"/>
        <v>-5.7453468166543294E-3</v>
      </c>
    </row>
    <row r="1413" spans="1:10" ht="15" customHeight="1" x14ac:dyDescent="0.2">
      <c r="A1413" s="3">
        <f>'2_CVaR_t3'!A1413</f>
        <v>44267</v>
      </c>
      <c r="B1413" s="5">
        <f>'2_CVaR_t3'!D1413-1</f>
        <v>-4.997315511984346E-3</v>
      </c>
      <c r="C1413" s="5">
        <f>'Stocks Returns'!B1409</f>
        <v>6.166940421084055E-2</v>
      </c>
      <c r="D1413" s="5">
        <f>'Stocks Returns'!C1409</f>
        <v>-7.9151005969488875E-3</v>
      </c>
      <c r="E1413" s="5">
        <f>'Stocks Returns'!D1409</f>
        <v>-5.1278591188180789E-3</v>
      </c>
      <c r="F1413" s="5">
        <f>'Stocks Returns'!E1409</f>
        <v>-1.0696974761825184E-2</v>
      </c>
      <c r="G1413" s="5">
        <f t="shared" si="84"/>
        <v>6.716010904605188E-2</v>
      </c>
      <c r="H1413" s="5">
        <f t="shared" si="85"/>
        <v>-4.6557979019140952E-4</v>
      </c>
      <c r="I1413" s="5">
        <f t="shared" si="86"/>
        <v>3.1276755450877301E-3</v>
      </c>
      <c r="J1413" s="5">
        <f t="shared" si="87"/>
        <v>-5.3748577392502082E-3</v>
      </c>
    </row>
    <row r="1414" spans="1:10" ht="15" customHeight="1" x14ac:dyDescent="0.2">
      <c r="A1414" s="3">
        <f>'2_CVaR_t3'!A1414</f>
        <v>44270</v>
      </c>
      <c r="B1414" s="5">
        <f>'2_CVaR_t3'!D1414-1</f>
        <v>-1.5478847280248065E-3</v>
      </c>
      <c r="C1414" s="5">
        <f>'Stocks Returns'!B1410</f>
        <v>3.6146272855133832E-2</v>
      </c>
      <c r="D1414" s="5">
        <f>'Stocks Returns'!C1410</f>
        <v>-4.8582635050811174E-3</v>
      </c>
      <c r="E1414" s="5">
        <f>'Stocks Returns'!D1410</f>
        <v>1.4309935571380272E-2</v>
      </c>
      <c r="F1414" s="5">
        <f>'Stocks Returns'!E1410</f>
        <v>-1.7401588106099042E-2</v>
      </c>
      <c r="G1414" s="5">
        <f t="shared" ref="G1414:G1477" si="88">C1414-($P$11+$O$11*$B1414)</f>
        <v>3.8158335469019915E-2</v>
      </c>
      <c r="H1414" s="5">
        <f t="shared" ref="H1414:H1477" si="89">D1414-($P$12+$O$12*$B1414)</f>
        <v>-2.5189152582043581E-3</v>
      </c>
      <c r="I1414" s="5">
        <f t="shared" ref="I1414:I1477" si="90">E1414-($P$13+$O$13*$B1414)</f>
        <v>1.6921588563786526E-2</v>
      </c>
      <c r="J1414" s="5">
        <f t="shared" ref="J1414:J1477" si="91">F1414-($P$14+$O$14*$B1414)</f>
        <v>-1.5729722652977476E-2</v>
      </c>
    </row>
    <row r="1415" spans="1:10" ht="15" customHeight="1" x14ac:dyDescent="0.2">
      <c r="A1415" s="3">
        <f>'2_CVaR_t3'!A1415</f>
        <v>44271</v>
      </c>
      <c r="B1415" s="5">
        <f>'2_CVaR_t3'!D1415-1</f>
        <v>3.9426966818238984E-3</v>
      </c>
      <c r="C1415" s="5">
        <f>'Stocks Returns'!B1411</f>
        <v>2.904845934573097E-2</v>
      </c>
      <c r="D1415" s="5">
        <f>'Stocks Returns'!C1411</f>
        <v>6.4048013615800592E-3</v>
      </c>
      <c r="E1415" s="5">
        <f>'Stocks Returns'!D1411</f>
        <v>2.2733351163413129E-3</v>
      </c>
      <c r="F1415" s="5">
        <f>'Stocks Returns'!E1411</f>
        <v>-2.7166437414030242E-2</v>
      </c>
      <c r="G1415" s="5">
        <f t="shared" si="88"/>
        <v>2.5523443668108648E-2</v>
      </c>
      <c r="H1415" s="5">
        <f t="shared" si="89"/>
        <v>6.1010656898670065E-4</v>
      </c>
      <c r="I1415" s="5">
        <f t="shared" si="90"/>
        <v>-4.098578666681541E-3</v>
      </c>
      <c r="J1415" s="5">
        <f t="shared" si="91"/>
        <v>-3.1304806942781864E-2</v>
      </c>
    </row>
    <row r="1416" spans="1:10" ht="15" customHeight="1" x14ac:dyDescent="0.2">
      <c r="A1416" s="3">
        <f>'2_CVaR_t3'!A1416</f>
        <v>44272</v>
      </c>
      <c r="B1416" s="5">
        <f>'2_CVaR_t3'!D1416-1</f>
        <v>-2.0439789173579692E-3</v>
      </c>
      <c r="C1416" s="5">
        <f>'Stocks Returns'!B1412</f>
        <v>-2.2952117134942718E-2</v>
      </c>
      <c r="D1416" s="5">
        <f>'Stocks Returns'!C1412</f>
        <v>-7.4766355140185592E-3</v>
      </c>
      <c r="E1416" s="5">
        <f>'Stocks Returns'!D1412</f>
        <v>2.6150767178118706E-2</v>
      </c>
      <c r="F1416" s="5">
        <f>'Stocks Returns'!E1412</f>
        <v>4.4185224460939754E-3</v>
      </c>
      <c r="G1416" s="5">
        <f t="shared" si="88"/>
        <v>-2.0439759167749816E-2</v>
      </c>
      <c r="H1416" s="5">
        <f t="shared" si="89"/>
        <v>-4.4023466139663878E-3</v>
      </c>
      <c r="I1416" s="5">
        <f t="shared" si="90"/>
        <v>2.9574118412314554E-2</v>
      </c>
      <c r="J1416" s="5">
        <f t="shared" si="91"/>
        <v>6.6153639624057202E-3</v>
      </c>
    </row>
    <row r="1417" spans="1:10" ht="15" customHeight="1" x14ac:dyDescent="0.2">
      <c r="A1417" s="3">
        <f>'2_CVaR_t3'!A1417</f>
        <v>44273</v>
      </c>
      <c r="B1417" s="5">
        <f>'2_CVaR_t3'!D1417-1</f>
        <v>-1.0774015787992419E-2</v>
      </c>
      <c r="C1417" s="5">
        <f>'Stocks Returns'!B1413</f>
        <v>2.5381395976778798E-2</v>
      </c>
      <c r="D1417" s="5">
        <f>'Stocks Returns'!C1413</f>
        <v>-1.0582010582010692E-2</v>
      </c>
      <c r="E1417" s="5">
        <f>'Stocks Returns'!D1413</f>
        <v>-5.4154206215056511E-2</v>
      </c>
      <c r="F1417" s="5">
        <f>'Stocks Returns'!E1413</f>
        <v>-6.0707372866443676E-2</v>
      </c>
      <c r="G1417" s="5">
        <f t="shared" si="88"/>
        <v>3.6697720961699605E-2</v>
      </c>
      <c r="H1417" s="5">
        <f t="shared" si="89"/>
        <v>5.4254251637520061E-3</v>
      </c>
      <c r="I1417" s="5">
        <f t="shared" si="90"/>
        <v>-3.6446963471916838E-2</v>
      </c>
      <c r="J1417" s="5">
        <f t="shared" si="91"/>
        <v>-4.9272244576381921E-2</v>
      </c>
    </row>
    <row r="1418" spans="1:10" ht="15" customHeight="1" x14ac:dyDescent="0.2">
      <c r="A1418" s="3">
        <f>'2_CVaR_t3'!A1418</f>
        <v>44274</v>
      </c>
      <c r="B1418" s="5">
        <f>'2_CVaR_t3'!D1418-1</f>
        <v>-3.340532448307143E-2</v>
      </c>
      <c r="C1418" s="5">
        <f>'Stocks Returns'!B1414</f>
        <v>1.7379855167873437E-2</v>
      </c>
      <c r="D1418" s="5">
        <f>'Stocks Returns'!C1414</f>
        <v>-6.2358379407232767E-2</v>
      </c>
      <c r="E1418" s="5">
        <f>'Stocks Returns'!D1414</f>
        <v>3.1411093545948177E-2</v>
      </c>
      <c r="F1418" s="5">
        <f>'Stocks Returns'!E1414</f>
        <v>-1.4612214312476612E-2</v>
      </c>
      <c r="G1418" s="5">
        <f t="shared" si="88"/>
        <v>5.1519141644480855E-2</v>
      </c>
      <c r="H1418" s="5">
        <f t="shared" si="89"/>
        <v>-1.2823703971497145E-2</v>
      </c>
      <c r="I1418" s="5">
        <f t="shared" si="90"/>
        <v>8.6147178537543639E-2</v>
      </c>
      <c r="J1418" s="5">
        <f t="shared" si="91"/>
        <v>2.0771784170066671E-2</v>
      </c>
    </row>
    <row r="1419" spans="1:10" ht="15" customHeight="1" x14ac:dyDescent="0.2">
      <c r="A1419" s="3">
        <f>'2_CVaR_t3'!A1419</f>
        <v>44277</v>
      </c>
      <c r="B1419" s="5">
        <f>'2_CVaR_t3'!D1419-1</f>
        <v>5.8759737808464774E-3</v>
      </c>
      <c r="C1419" s="5">
        <f>'Stocks Returns'!B1415</f>
        <v>-3.3907079073378976E-2</v>
      </c>
      <c r="D1419" s="5">
        <f>'Stocks Returns'!C1415</f>
        <v>5.3165780570323395E-3</v>
      </c>
      <c r="E1419" s="5">
        <f>'Stocks Returns'!D1415</f>
        <v>3.1987205117952833E-2</v>
      </c>
      <c r="F1419" s="5">
        <f>'Stocks Returns'!E1415</f>
        <v>-6.8441064638783411E-3</v>
      </c>
      <c r="G1419" s="5">
        <f t="shared" si="88"/>
        <v>-3.9381743769458022E-2</v>
      </c>
      <c r="H1419" s="5">
        <f t="shared" si="89"/>
        <v>-3.3421775620637098E-3</v>
      </c>
      <c r="I1419" s="5">
        <f t="shared" si="90"/>
        <v>2.2452106488362739E-2</v>
      </c>
      <c r="J1419" s="5">
        <f t="shared" si="91"/>
        <v>-1.302830564015081E-2</v>
      </c>
    </row>
    <row r="1420" spans="1:10" ht="15" customHeight="1" x14ac:dyDescent="0.2">
      <c r="A1420" s="3">
        <f>'2_CVaR_t3'!A1420</f>
        <v>44278</v>
      </c>
      <c r="B1420" s="5">
        <f>'2_CVaR_t3'!D1420-1</f>
        <v>-2.2676465485367281E-3</v>
      </c>
      <c r="C1420" s="5">
        <f>'Stocks Returns'!B1416</f>
        <v>-3.9785666443402534E-2</v>
      </c>
      <c r="D1420" s="5">
        <f>'Stocks Returns'!C1416</f>
        <v>7.2115384615378808E-4</v>
      </c>
      <c r="E1420" s="5">
        <f>'Stocks Returns'!D1416</f>
        <v>-3.1512333720780217E-2</v>
      </c>
      <c r="F1420" s="5">
        <f>'Stocks Returns'!E1416</f>
        <v>-1.0145482388973948E-2</v>
      </c>
      <c r="G1420" s="5">
        <f t="shared" si="88"/>
        <v>-3.7047746720055445E-2</v>
      </c>
      <c r="H1420" s="5">
        <f t="shared" si="89"/>
        <v>4.1267960224329455E-3</v>
      </c>
      <c r="I1420" s="5">
        <f t="shared" si="90"/>
        <v>-2.7723022499798234E-2</v>
      </c>
      <c r="J1420" s="5">
        <f t="shared" si="91"/>
        <v>-7.711951641052513E-3</v>
      </c>
    </row>
    <row r="1421" spans="1:10" ht="15" customHeight="1" x14ac:dyDescent="0.2">
      <c r="A1421" s="3">
        <f>'2_CVaR_t3'!A1421</f>
        <v>44279</v>
      </c>
      <c r="B1421" s="5">
        <f>'2_CVaR_t3'!D1421-1</f>
        <v>-2.0418738947114434E-3</v>
      </c>
      <c r="C1421" s="5">
        <f>'Stocks Returns'!B1417</f>
        <v>-0.13588169642857151</v>
      </c>
      <c r="D1421" s="5">
        <f>'Stocks Returns'!C1417</f>
        <v>-3.8433821763161902E-4</v>
      </c>
      <c r="E1421" s="5">
        <f>'Stocks Returns'!D1417</f>
        <v>-2.1469529270569443E-2</v>
      </c>
      <c r="F1421" s="5">
        <f>'Stocks Returns'!E1417</f>
        <v>2.9007928833881369E-2</v>
      </c>
      <c r="G1421" s="5">
        <f t="shared" si="88"/>
        <v>-0.13337146131036839</v>
      </c>
      <c r="H1421" s="5">
        <f t="shared" si="89"/>
        <v>2.6868321884892564E-3</v>
      </c>
      <c r="I1421" s="5">
        <f t="shared" si="90"/>
        <v>-1.8049622227452326E-2</v>
      </c>
      <c r="J1421" s="5">
        <f t="shared" si="91"/>
        <v>3.1202542776224983E-2</v>
      </c>
    </row>
    <row r="1422" spans="1:10" ht="15" customHeight="1" x14ac:dyDescent="0.2">
      <c r="A1422" s="3">
        <f>'2_CVaR_t3'!A1422</f>
        <v>44280</v>
      </c>
      <c r="B1422" s="5">
        <f>'2_CVaR_t3'!D1422-1</f>
        <v>-9.794200834356559E-6</v>
      </c>
      <c r="C1422" s="5">
        <f>'Stocks Returns'!B1418</f>
        <v>-6.7646109137875277E-2</v>
      </c>
      <c r="D1422" s="5">
        <f>'Stocks Returns'!C1418</f>
        <v>-4.8060748786460383E-4</v>
      </c>
      <c r="E1422" s="5">
        <f>'Stocks Returns'!D1418</f>
        <v>2.7255382938131678E-3</v>
      </c>
      <c r="F1422" s="5">
        <f>'Stocks Returns'!E1418</f>
        <v>6.7656455553466444E-3</v>
      </c>
      <c r="G1422" s="5">
        <f t="shared" si="88"/>
        <v>-6.7185162340832286E-2</v>
      </c>
      <c r="H1422" s="5">
        <f t="shared" si="89"/>
        <v>-4.1986939406326283E-4</v>
      </c>
      <c r="I1422" s="5">
        <f t="shared" si="90"/>
        <v>2.8206018895327203E-3</v>
      </c>
      <c r="J1422" s="5">
        <f t="shared" si="91"/>
        <v>6.8098751135992949E-3</v>
      </c>
    </row>
    <row r="1423" spans="1:10" ht="15" customHeight="1" x14ac:dyDescent="0.2">
      <c r="A1423" s="3">
        <f>'2_CVaR_t3'!A1423</f>
        <v>44281</v>
      </c>
      <c r="B1423" s="5">
        <f>'2_CVaR_t3'!D1423-1</f>
        <v>2.0375469128156132E-2</v>
      </c>
      <c r="C1423" s="5">
        <f>'Stocks Returns'!B1419</f>
        <v>-0.27445887445887451</v>
      </c>
      <c r="D1423" s="5">
        <f>'Stocks Returns'!C1419</f>
        <v>2.6734625186324967E-2</v>
      </c>
      <c r="E1423" s="5">
        <f>'Stocks Returns'!D1419</f>
        <v>5.6129382984506648E-2</v>
      </c>
      <c r="F1423" s="5">
        <f>'Stocks Returns'!E1419</f>
        <v>2.744073175284667E-2</v>
      </c>
      <c r="G1423" s="5">
        <f t="shared" si="88"/>
        <v>-0.29455582319602158</v>
      </c>
      <c r="H1423" s="5">
        <f t="shared" si="89"/>
        <v>-3.4044638258904324E-3</v>
      </c>
      <c r="I1423" s="5">
        <f t="shared" si="90"/>
        <v>2.2870533637199902E-2</v>
      </c>
      <c r="J1423" s="5">
        <f t="shared" si="91"/>
        <v>5.9128979415734167E-3</v>
      </c>
    </row>
    <row r="1424" spans="1:10" ht="15" customHeight="1" x14ac:dyDescent="0.2">
      <c r="A1424" s="3">
        <f>'2_CVaR_t3'!A1424</f>
        <v>44284</v>
      </c>
      <c r="B1424" s="5">
        <f>'2_CVaR_t3'!D1424-1</f>
        <v>1.5678779379557639E-4</v>
      </c>
      <c r="C1424" s="5">
        <f>'Stocks Returns'!B1420</f>
        <v>-1.5990453460620557E-2</v>
      </c>
      <c r="D1424" s="5">
        <f>'Stocks Returns'!C1420</f>
        <v>4.5895190371376682E-3</v>
      </c>
      <c r="E1424" s="5">
        <f>'Stocks Returns'!D1420</f>
        <v>-2.940419508428771E-2</v>
      </c>
      <c r="F1424" s="5">
        <f>'Stocks Returns'!E1420</f>
        <v>-2.1802325581395277E-2</v>
      </c>
      <c r="G1424" s="5">
        <f t="shared" si="88"/>
        <v>-1.5697499354582395E-2</v>
      </c>
      <c r="H1424" s="5">
        <f t="shared" si="89"/>
        <v>4.4034735914963274E-3</v>
      </c>
      <c r="I1424" s="5">
        <f t="shared" si="90"/>
        <v>-2.9581689230751496E-2</v>
      </c>
      <c r="J1424" s="5">
        <f t="shared" si="91"/>
        <v>-2.1934376176427108E-2</v>
      </c>
    </row>
    <row r="1425" spans="1:10" ht="15" customHeight="1" x14ac:dyDescent="0.2">
      <c r="A1425" s="3">
        <f>'2_CVaR_t3'!A1425</f>
        <v>44285</v>
      </c>
      <c r="B1425" s="5">
        <f>'2_CVaR_t3'!D1425-1</f>
        <v>-7.4431357702767764E-3</v>
      </c>
      <c r="C1425" s="5">
        <f>'Stocks Returns'!B1421</f>
        <v>5.3601746301237041E-2</v>
      </c>
      <c r="D1425" s="5">
        <f>'Stocks Returns'!C1421</f>
        <v>-1.2167264929373811E-2</v>
      </c>
      <c r="E1425" s="5">
        <f>'Stocks Returns'!D1421</f>
        <v>-4.9055352999667345E-3</v>
      </c>
      <c r="F1425" s="5">
        <f>'Stocks Returns'!E1421</f>
        <v>-7.6151560178306932E-3</v>
      </c>
      <c r="G1425" s="5">
        <f t="shared" si="88"/>
        <v>6.1558983775929922E-2</v>
      </c>
      <c r="H1425" s="5">
        <f t="shared" si="89"/>
        <v>-1.0943742528839503E-3</v>
      </c>
      <c r="I1425" s="5">
        <f t="shared" si="90"/>
        <v>7.351795889832452E-3</v>
      </c>
      <c r="J1425" s="5">
        <f t="shared" si="91"/>
        <v>2.9517332022224729E-4</v>
      </c>
    </row>
    <row r="1426" spans="1:10" ht="15" customHeight="1" x14ac:dyDescent="0.2">
      <c r="A1426" s="3">
        <f>'2_CVaR_t3'!A1426</f>
        <v>44286</v>
      </c>
      <c r="B1426" s="5">
        <f>'2_CVaR_t3'!D1426-1</f>
        <v>2.5061339032039776E-3</v>
      </c>
      <c r="C1426" s="5">
        <f>'Stocks Returns'!B1422</f>
        <v>4.604051565377798E-4</v>
      </c>
      <c r="D1426" s="5">
        <f>'Stocks Returns'!C1422</f>
        <v>-8.0226521944315454E-4</v>
      </c>
      <c r="E1426" s="5">
        <f>'Stocks Returns'!D1422</f>
        <v>3.4041702751315572E-2</v>
      </c>
      <c r="F1426" s="5">
        <f>'Stocks Returns'!E1422</f>
        <v>-8.60939547070938E-3</v>
      </c>
      <c r="G1426" s="5">
        <f t="shared" si="88"/>
        <v>-1.6158822385720088E-3</v>
      </c>
      <c r="H1426" s="5">
        <f t="shared" si="89"/>
        <v>-4.4687585342776748E-3</v>
      </c>
      <c r="I1426" s="5">
        <f t="shared" si="90"/>
        <v>3.0020260928453245E-2</v>
      </c>
      <c r="J1426" s="5">
        <f t="shared" si="91"/>
        <v>-1.1227567649318365E-2</v>
      </c>
    </row>
    <row r="1427" spans="1:10" ht="15" customHeight="1" x14ac:dyDescent="0.2">
      <c r="A1427" s="3">
        <f>'2_CVaR_t3'!A1427</f>
        <v>44287</v>
      </c>
      <c r="B1427" s="5">
        <f>'2_CVaR_t3'!D1427-1</f>
        <v>1.6831233404066781E-2</v>
      </c>
      <c r="C1427" s="5">
        <f>'Stocks Returns'!B1423</f>
        <v>-3.4514496088356994E-3</v>
      </c>
      <c r="D1427" s="5">
        <f>'Stocks Returns'!C1423</f>
        <v>2.4228970859113241E-2</v>
      </c>
      <c r="E1427" s="5">
        <f>'Stocks Returns'!D1423</f>
        <v>3.1890220332431385E-2</v>
      </c>
      <c r="F1427" s="5">
        <f>'Stocks Returns'!E1423</f>
        <v>1.9822541060978027E-2</v>
      </c>
      <c r="G1427" s="5">
        <f t="shared" si="88"/>
        <v>-1.9974148330739926E-2</v>
      </c>
      <c r="H1427" s="5">
        <f t="shared" si="89"/>
        <v>-6.5949644843924307E-4</v>
      </c>
      <c r="I1427" s="5">
        <f t="shared" si="90"/>
        <v>4.4303703840053062E-3</v>
      </c>
      <c r="J1427" s="5">
        <f t="shared" si="91"/>
        <v>2.0452831634268191E-3</v>
      </c>
    </row>
    <row r="1428" spans="1:10" ht="15" customHeight="1" x14ac:dyDescent="0.2">
      <c r="A1428" s="3">
        <f>'2_CVaR_t3'!A1428</f>
        <v>44288</v>
      </c>
      <c r="B1428" s="5">
        <f>'2_CVaR_t3'!D1428-1</f>
        <v>3.3619452249000759E-5</v>
      </c>
      <c r="C1428" s="5">
        <f>'Stocks Returns'!B1424</f>
        <v>0</v>
      </c>
      <c r="D1428" s="5">
        <f>'Stocks Returns'!C1424</f>
        <v>0</v>
      </c>
      <c r="E1428" s="5">
        <f>'Stocks Returns'!D1424</f>
        <v>0</v>
      </c>
      <c r="F1428" s="5">
        <f>'Stocks Returns'!E1424</f>
        <v>0</v>
      </c>
      <c r="G1428" s="5">
        <f t="shared" si="88"/>
        <v>4.1716549628461653E-4</v>
      </c>
      <c r="H1428" s="5">
        <f t="shared" si="89"/>
        <v>-3.5772302638354477E-6</v>
      </c>
      <c r="I1428" s="5">
        <f t="shared" si="90"/>
        <v>2.403114536009206E-5</v>
      </c>
      <c r="J1428" s="5">
        <f t="shared" si="91"/>
        <v>-1.7115738437369847E-6</v>
      </c>
    </row>
    <row r="1429" spans="1:10" ht="15" customHeight="1" x14ac:dyDescent="0.2">
      <c r="A1429" s="3">
        <f>'2_CVaR_t3'!A1429</f>
        <v>44291</v>
      </c>
      <c r="B1429" s="5">
        <f>'2_CVaR_t3'!D1429-1</f>
        <v>7.8276453555570225E-3</v>
      </c>
      <c r="C1429" s="5">
        <f>'Stocks Returns'!B1425</f>
        <v>-3.8559224197644903E-2</v>
      </c>
      <c r="D1429" s="5">
        <f>'Stocks Returns'!C1425</f>
        <v>1.005256847735847E-2</v>
      </c>
      <c r="E1429" s="5">
        <f>'Stocks Returns'!D1425</f>
        <v>2.2788287444590161E-2</v>
      </c>
      <c r="F1429" s="5">
        <f>'Stocks Returns'!E1425</f>
        <v>-3.3506108848574634E-2</v>
      </c>
      <c r="G1429" s="5">
        <f t="shared" si="88"/>
        <v>-4.6002088161127504E-2</v>
      </c>
      <c r="H1429" s="5">
        <f t="shared" si="89"/>
        <v>-1.4974985353051751E-3</v>
      </c>
      <c r="I1429" s="5">
        <f t="shared" si="90"/>
        <v>1.0059907337801793E-2</v>
      </c>
      <c r="J1429" s="5">
        <f t="shared" si="91"/>
        <v>-4.1755603047368806E-2</v>
      </c>
    </row>
    <row r="1430" spans="1:10" ht="15" customHeight="1" x14ac:dyDescent="0.2">
      <c r="A1430" s="3">
        <f>'2_CVaR_t3'!A1430</f>
        <v>44292</v>
      </c>
      <c r="B1430" s="5">
        <f>'2_CVaR_t3'!D1430-1</f>
        <v>-2.6209681830925424E-3</v>
      </c>
      <c r="C1430" s="5">
        <f>'Stocks Returns'!B1426</f>
        <v>4.17867435158501E-2</v>
      </c>
      <c r="D1430" s="5">
        <f>'Stocks Returns'!C1426</f>
        <v>-1.7804967129291249E-3</v>
      </c>
      <c r="E1430" s="5">
        <f>'Stocks Returns'!D1426</f>
        <v>-1.8801123183982305E-2</v>
      </c>
      <c r="F1430" s="5">
        <f>'Stocks Returns'!E1426</f>
        <v>7.0867649875501204E-3</v>
      </c>
      <c r="G1430" s="5">
        <f t="shared" si="88"/>
        <v>4.4880976971129118E-2</v>
      </c>
      <c r="H1430" s="5">
        <f t="shared" si="89"/>
        <v>2.1485751637270855E-3</v>
      </c>
      <c r="I1430" s="5">
        <f t="shared" si="90"/>
        <v>-1.4433714989236774E-2</v>
      </c>
      <c r="J1430" s="5">
        <f t="shared" si="91"/>
        <v>9.8941872357899835E-3</v>
      </c>
    </row>
    <row r="1431" spans="1:10" ht="15" customHeight="1" x14ac:dyDescent="0.2">
      <c r="A1431" s="3">
        <f>'2_CVaR_t3'!A1431</f>
        <v>44293</v>
      </c>
      <c r="B1431" s="5">
        <f>'2_CVaR_t3'!D1431-1</f>
        <v>1.1244637617497943E-3</v>
      </c>
      <c r="C1431" s="5">
        <f>'Stocks Returns'!B1427</f>
        <v>2.3052097740894339E-4</v>
      </c>
      <c r="D1431" s="5">
        <f>'Stocks Returns'!C1427</f>
        <v>2.8355819803338456E-3</v>
      </c>
      <c r="E1431" s="5">
        <f>'Stocks Returns'!D1427</f>
        <v>-6.4078636307079995E-3</v>
      </c>
      <c r="F1431" s="5">
        <f>'Stocks Returns'!E1427</f>
        <v>-3.8037276530999975E-3</v>
      </c>
      <c r="G1431" s="5">
        <f t="shared" si="88"/>
        <v>-4.5239562958204857E-4</v>
      </c>
      <c r="H1431" s="5">
        <f t="shared" si="89"/>
        <v>1.2159692338813857E-3</v>
      </c>
      <c r="I1431" s="5">
        <f t="shared" si="90"/>
        <v>-8.16864760136078E-3</v>
      </c>
      <c r="J1431" s="5">
        <f t="shared" si="91"/>
        <v>-4.9597908873106932E-3</v>
      </c>
    </row>
    <row r="1432" spans="1:10" ht="15" customHeight="1" x14ac:dyDescent="0.2">
      <c r="A1432" s="3">
        <f>'2_CVaR_t3'!A1432</f>
        <v>44294</v>
      </c>
      <c r="B1432" s="5">
        <f>'2_CVaR_t3'!D1432-1</f>
        <v>4.938111850733895E-3</v>
      </c>
      <c r="C1432" s="5">
        <f>'Stocks Returns'!B1428</f>
        <v>-3.4800645309979172E-2</v>
      </c>
      <c r="D1432" s="5">
        <f>'Stocks Returns'!C1428</f>
        <v>6.521639987230321E-3</v>
      </c>
      <c r="E1432" s="5">
        <f>'Stocks Returns'!D1428</f>
        <v>1.3023605284578244E-2</v>
      </c>
      <c r="F1432" s="5">
        <f>'Stocks Returns'!E1428</f>
        <v>-2.1764032073310458E-2</v>
      </c>
      <c r="G1432" s="5">
        <f t="shared" si="88"/>
        <v>-3.9329505810469095E-2</v>
      </c>
      <c r="H1432" s="5">
        <f t="shared" si="89"/>
        <v>-7.4771645258528245E-4</v>
      </c>
      <c r="I1432" s="5">
        <f t="shared" si="90"/>
        <v>5.0230154157882879E-3</v>
      </c>
      <c r="J1432" s="5">
        <f t="shared" si="91"/>
        <v>-2.6955768377666892E-2</v>
      </c>
    </row>
    <row r="1433" spans="1:10" ht="15" customHeight="1" x14ac:dyDescent="0.2">
      <c r="A1433" s="3">
        <f>'2_CVaR_t3'!A1433</f>
        <v>44295</v>
      </c>
      <c r="B1433" s="5">
        <f>'2_CVaR_t3'!D1433-1</f>
        <v>4.7821566232342239E-3</v>
      </c>
      <c r="C1433" s="5">
        <f>'Stocks Returns'!B1429</f>
        <v>2.8653295128939771E-3</v>
      </c>
      <c r="D1433" s="5">
        <f>'Stocks Returns'!C1429</f>
        <v>8.2464884458541832E-3</v>
      </c>
      <c r="E1433" s="5">
        <f>'Stocks Returns'!D1429</f>
        <v>-3.7085110328205495E-4</v>
      </c>
      <c r="F1433" s="5">
        <f>'Stocks Returns'!E1429</f>
        <v>-1.9516003122566072E-4</v>
      </c>
      <c r="G1433" s="5">
        <f t="shared" si="88"/>
        <v>-1.5062550562917089E-3</v>
      </c>
      <c r="H1433" s="5">
        <f t="shared" si="89"/>
        <v>1.2081724802654494E-3</v>
      </c>
      <c r="I1433" s="5">
        <f t="shared" si="90"/>
        <v>-8.1162705091211394E-3</v>
      </c>
      <c r="J1433" s="5">
        <f t="shared" si="91"/>
        <v>-5.2218616241762683E-3</v>
      </c>
    </row>
    <row r="1434" spans="1:10" ht="15" customHeight="1" x14ac:dyDescent="0.2">
      <c r="A1434" s="3">
        <f>'2_CVaR_t3'!A1434</f>
        <v>44298</v>
      </c>
      <c r="B1434" s="5">
        <f>'2_CVaR_t3'!D1434-1</f>
        <v>-4.2811871570043181E-3</v>
      </c>
      <c r="C1434" s="5">
        <f>'Stocks Returns'!B1430</f>
        <v>-3.8571428571428479E-2</v>
      </c>
      <c r="D1434" s="5">
        <f>'Stocks Returns'!C1430</f>
        <v>-4.7186769728564393E-3</v>
      </c>
      <c r="E1434" s="5">
        <f>'Stocks Returns'!D1430</f>
        <v>-1.830210845235869E-2</v>
      </c>
      <c r="F1434" s="5">
        <f>'Stocks Returns'!E1430</f>
        <v>-7.2223306656256092E-3</v>
      </c>
      <c r="G1434" s="5">
        <f t="shared" si="88"/>
        <v>-3.3802916610214229E-2</v>
      </c>
      <c r="H1434" s="5">
        <f t="shared" si="89"/>
        <v>1.669932716046766E-3</v>
      </c>
      <c r="I1434" s="5">
        <f t="shared" si="90"/>
        <v>-1.1218287021809447E-2</v>
      </c>
      <c r="J1434" s="5">
        <f t="shared" si="91"/>
        <v>-2.6580339373008391E-3</v>
      </c>
    </row>
    <row r="1435" spans="1:10" ht="15" customHeight="1" x14ac:dyDescent="0.2">
      <c r="A1435" s="3">
        <f>'2_CVaR_t3'!A1435</f>
        <v>44299</v>
      </c>
      <c r="B1435" s="5">
        <f>'2_CVaR_t3'!D1435-1</f>
        <v>-1.910629158741739E-3</v>
      </c>
      <c r="C1435" s="5">
        <f>'Stocks Returns'!B1431</f>
        <v>0</v>
      </c>
      <c r="D1435" s="5">
        <f>'Stocks Returns'!C1431</f>
        <v>-2.031877906714219E-3</v>
      </c>
      <c r="E1435" s="5">
        <f>'Stocks Returns'!D1431</f>
        <v>-8.8807709264974166E-3</v>
      </c>
      <c r="F1435" s="5">
        <f>'Stocks Returns'!E1431</f>
        <v>-1.3763271726308091E-3</v>
      </c>
      <c r="G1435" s="5">
        <f t="shared" si="88"/>
        <v>2.3778789387447728E-3</v>
      </c>
      <c r="H1435" s="5">
        <f t="shared" si="89"/>
        <v>8.4485947831228637E-4</v>
      </c>
      <c r="I1435" s="5">
        <f t="shared" si="90"/>
        <v>-5.6756035915271445E-3</v>
      </c>
      <c r="J1435" s="5">
        <f t="shared" si="91"/>
        <v>6.7940115830013347E-4</v>
      </c>
    </row>
    <row r="1436" spans="1:10" ht="15" customHeight="1" x14ac:dyDescent="0.2">
      <c r="A1436" s="3">
        <f>'2_CVaR_t3'!A1436</f>
        <v>44300</v>
      </c>
      <c r="B1436" s="5">
        <f>'2_CVaR_t3'!D1436-1</f>
        <v>1.9812509095495923E-3</v>
      </c>
      <c r="C1436" s="5">
        <f>'Stocks Returns'!B1432</f>
        <v>-4.9529470034670675E-2</v>
      </c>
      <c r="D1436" s="5">
        <f>'Stocks Returns'!C1432</f>
        <v>4.3434983259431625E-3</v>
      </c>
      <c r="E1436" s="5">
        <f>'Stocks Returns'!D1432</f>
        <v>-6.6090493136757855E-3</v>
      </c>
      <c r="F1436" s="5">
        <f>'Stocks Returns'!E1432</f>
        <v>3.7408938767473865E-2</v>
      </c>
      <c r="G1436" s="5">
        <f t="shared" si="88"/>
        <v>-5.1076429474724114E-2</v>
      </c>
      <c r="H1436" s="5">
        <f t="shared" si="89"/>
        <v>1.4545949496554845E-3</v>
      </c>
      <c r="I1436" s="5">
        <f t="shared" si="90"/>
        <v>-9.7716892955667309E-3</v>
      </c>
      <c r="J1436" s="5">
        <f t="shared" si="91"/>
        <v>3.5346207498210228E-2</v>
      </c>
    </row>
    <row r="1437" spans="1:10" ht="15" customHeight="1" x14ac:dyDescent="0.2">
      <c r="A1437" s="3">
        <f>'2_CVaR_t3'!A1437</f>
        <v>44301</v>
      </c>
      <c r="B1437" s="5">
        <f>'2_CVaR_t3'!D1437-1</f>
        <v>1.3526510896925803E-2</v>
      </c>
      <c r="C1437" s="5">
        <f>'Stocks Returns'!B1433</f>
        <v>-1.4590932777488352E-2</v>
      </c>
      <c r="D1437" s="5">
        <f>'Stocks Returns'!C1433</f>
        <v>1.9371114514821208E-2</v>
      </c>
      <c r="E1437" s="5">
        <f>'Stocks Returns'!D1433</f>
        <v>2.622824974411464E-2</v>
      </c>
      <c r="F1437" s="5">
        <f>'Stocks Returns'!E1433</f>
        <v>-1.4993357373315641E-2</v>
      </c>
      <c r="G1437" s="5">
        <f t="shared" si="88"/>
        <v>-2.7780923014107818E-2</v>
      </c>
      <c r="H1437" s="5">
        <f t="shared" si="89"/>
        <v>-6.2155886854447021E-4</v>
      </c>
      <c r="I1437" s="5">
        <f t="shared" si="90"/>
        <v>4.1755130139556479E-3</v>
      </c>
      <c r="J1437" s="5">
        <f t="shared" si="91"/>
        <v>-2.9273496681215837E-2</v>
      </c>
    </row>
    <row r="1438" spans="1:10" ht="15" customHeight="1" x14ac:dyDescent="0.2">
      <c r="A1438" s="3">
        <f>'2_CVaR_t3'!A1438</f>
        <v>44302</v>
      </c>
      <c r="B1438" s="5">
        <f>'2_CVaR_t3'!D1438-1</f>
        <v>-7.7911425926024958E-4</v>
      </c>
      <c r="C1438" s="5">
        <f>'Stocks Returns'!B1434</f>
        <v>-1.2691697514542466E-2</v>
      </c>
      <c r="D1438" s="5">
        <f>'Stocks Returns'!C1434</f>
        <v>5.7450945730952441E-4</v>
      </c>
      <c r="E1438" s="5">
        <f>'Stocks Returns'!D1434</f>
        <v>-1.3277646178780689E-2</v>
      </c>
      <c r="F1438" s="5">
        <f>'Stocks Returns'!E1434</f>
        <v>-1.5606936416184825E-2</v>
      </c>
      <c r="G1438" s="5">
        <f t="shared" si="88"/>
        <v>-1.1454915687152593E-2</v>
      </c>
      <c r="H1438" s="5">
        <f t="shared" si="89"/>
        <v>1.7749597235119869E-3</v>
      </c>
      <c r="I1438" s="5">
        <f t="shared" si="90"/>
        <v>-1.1923838271548146E-2</v>
      </c>
      <c r="J1438" s="5">
        <f t="shared" si="91"/>
        <v>-1.4748598117516281E-2</v>
      </c>
    </row>
    <row r="1439" spans="1:10" ht="15" customHeight="1" x14ac:dyDescent="0.2">
      <c r="A1439" s="3">
        <f>'2_CVaR_t3'!A1439</f>
        <v>44305</v>
      </c>
      <c r="B1439" s="5">
        <f>'2_CVaR_t3'!D1439-1</f>
        <v>-3.8762413264644691E-3</v>
      </c>
      <c r="C1439" s="5">
        <f>'Stocks Returns'!B1435</f>
        <v>-2.5977504017139941E-2</v>
      </c>
      <c r="D1439" s="5">
        <f>'Stocks Returns'!C1435</f>
        <v>-2.7383949472196134E-3</v>
      </c>
      <c r="E1439" s="5">
        <f>'Stocks Returns'!D1435</f>
        <v>-2.6912628719439002E-2</v>
      </c>
      <c r="F1439" s="5">
        <f>'Stocks Returns'!E1435</f>
        <v>-3.9146604032100907E-3</v>
      </c>
      <c r="G1439" s="5">
        <f t="shared" si="88"/>
        <v>-2.1617367162339203E-2</v>
      </c>
      <c r="H1439" s="5">
        <f t="shared" si="89"/>
        <v>3.0503061767442243E-3</v>
      </c>
      <c r="I1439" s="5">
        <f t="shared" si="90"/>
        <v>-2.0491370620081051E-2</v>
      </c>
      <c r="J1439" s="5">
        <f t="shared" si="91"/>
        <v>2.2111514407072933E-4</v>
      </c>
    </row>
    <row r="1440" spans="1:10" ht="15" customHeight="1" x14ac:dyDescent="0.2">
      <c r="A1440" s="3">
        <f>'2_CVaR_t3'!A1440</f>
        <v>44306</v>
      </c>
      <c r="B1440" s="5">
        <f>'2_CVaR_t3'!D1440-1</f>
        <v>-8.8197337251926244E-3</v>
      </c>
      <c r="C1440" s="5">
        <f>'Stocks Returns'!B1436</f>
        <v>-2.4745669507836077E-2</v>
      </c>
      <c r="D1440" s="5">
        <f>'Stocks Returns'!C1436</f>
        <v>-1.1116524203906297E-2</v>
      </c>
      <c r="E1440" s="5">
        <f>'Stocks Returns'!D1436</f>
        <v>-2.7916639615659378E-2</v>
      </c>
      <c r="F1440" s="5">
        <f>'Stocks Returns'!E1436</f>
        <v>-4.4016506189821225E-2</v>
      </c>
      <c r="G1440" s="5">
        <f t="shared" si="88"/>
        <v>-1.5400176385275579E-2</v>
      </c>
      <c r="H1440" s="5">
        <f t="shared" si="89"/>
        <v>1.9957328306247964E-3</v>
      </c>
      <c r="I1440" s="5">
        <f t="shared" si="90"/>
        <v>-1.3406949572074169E-2</v>
      </c>
      <c r="J1440" s="5">
        <f t="shared" si="91"/>
        <v>-3.4649435389146471E-2</v>
      </c>
    </row>
    <row r="1441" spans="1:10" ht="15" customHeight="1" x14ac:dyDescent="0.2">
      <c r="A1441" s="3">
        <f>'2_CVaR_t3'!A1441</f>
        <v>44307</v>
      </c>
      <c r="B1441" s="5">
        <f>'2_CVaR_t3'!D1441-1</f>
        <v>1.369581395145647E-2</v>
      </c>
      <c r="C1441" s="5">
        <f>'Stocks Returns'!B1437</f>
        <v>8.4860445446856447E-2</v>
      </c>
      <c r="D1441" s="5">
        <f>'Stocks Returns'!C1437</f>
        <v>1.867610175564316E-2</v>
      </c>
      <c r="E1441" s="5">
        <f>'Stocks Returns'!D1437</f>
        <v>3.2859146463634747E-2</v>
      </c>
      <c r="F1441" s="5">
        <f>'Stocks Returns'!E1437</f>
        <v>2.8571428571428692E-2</v>
      </c>
      <c r="G1441" s="5">
        <f t="shared" si="88"/>
        <v>7.1499718416088681E-2</v>
      </c>
      <c r="H1441" s="5">
        <f t="shared" si="89"/>
        <v>-1.5673862918664655E-3</v>
      </c>
      <c r="I1441" s="5">
        <f t="shared" si="90"/>
        <v>1.0529399853805785E-2</v>
      </c>
      <c r="J1441" s="5">
        <f t="shared" si="91"/>
        <v>1.4112129634239041E-2</v>
      </c>
    </row>
    <row r="1442" spans="1:10" ht="15" customHeight="1" x14ac:dyDescent="0.2">
      <c r="A1442" s="3">
        <f>'2_CVaR_t3'!A1442</f>
        <v>44308</v>
      </c>
      <c r="B1442" s="5">
        <f>'2_CVaR_t3'!D1442-1</f>
        <v>-1.4907580679327515E-3</v>
      </c>
      <c r="C1442" s="5">
        <f>'Stocks Returns'!B1438</f>
        <v>-7.0166320166319407E-3</v>
      </c>
      <c r="D1442" s="5">
        <f>'Stocks Returns'!C1438</f>
        <v>5.2758848098477529E-4</v>
      </c>
      <c r="E1442" s="5">
        <f>'Stocks Returns'!D1438</f>
        <v>-2.1209182023924966E-2</v>
      </c>
      <c r="F1442" s="5">
        <f>'Stocks Returns'!E1438</f>
        <v>-1.159072741806555E-2</v>
      </c>
      <c r="G1442" s="5">
        <f t="shared" si="88"/>
        <v>-5.0621798388455234E-3</v>
      </c>
      <c r="H1442" s="5">
        <f t="shared" si="89"/>
        <v>2.7823062165906413E-3</v>
      </c>
      <c r="I1442" s="5">
        <f t="shared" si="90"/>
        <v>-1.8690998397927462E-2</v>
      </c>
      <c r="J1442" s="5">
        <f t="shared" si="91"/>
        <v>-9.9793144551427564E-3</v>
      </c>
    </row>
    <row r="1443" spans="1:10" ht="15" customHeight="1" x14ac:dyDescent="0.2">
      <c r="A1443" s="3">
        <f>'2_CVaR_t3'!A1443</f>
        <v>44309</v>
      </c>
      <c r="B1443" s="5">
        <f>'2_CVaR_t3'!D1443-1</f>
        <v>9.0798714372057887E-3</v>
      </c>
      <c r="C1443" s="5">
        <f>'Stocks Returns'!B1439</f>
        <v>4.972520282648496E-3</v>
      </c>
      <c r="D1443" s="5">
        <f>'Stocks Returns'!C1439</f>
        <v>1.0678033132662579E-2</v>
      </c>
      <c r="E1443" s="5">
        <f>'Stocks Returns'!D1439</f>
        <v>3.309770760388453E-2</v>
      </c>
      <c r="F1443" s="5">
        <f>'Stocks Returns'!E1439</f>
        <v>5.2567731500201553E-3</v>
      </c>
      <c r="G1443" s="5">
        <f t="shared" si="88"/>
        <v>-3.7331742146498419E-3</v>
      </c>
      <c r="H1443" s="5">
        <f t="shared" si="89"/>
        <v>-2.7271490459482659E-3</v>
      </c>
      <c r="I1443" s="5">
        <f t="shared" si="90"/>
        <v>1.8320463126877195E-2</v>
      </c>
      <c r="J1443" s="5">
        <f t="shared" si="91"/>
        <v>-4.3178498906410821E-3</v>
      </c>
    </row>
    <row r="1444" spans="1:10" ht="15" customHeight="1" x14ac:dyDescent="0.2">
      <c r="A1444" s="3">
        <f>'2_CVaR_t3'!A1444</f>
        <v>44312</v>
      </c>
      <c r="B1444" s="5">
        <f>'2_CVaR_t3'!D1444-1</f>
        <v>2.4246415837323454E-3</v>
      </c>
      <c r="C1444" s="5">
        <f>'Stocks Returns'!B1440</f>
        <v>1.171875E-2</v>
      </c>
      <c r="D1444" s="5">
        <f>'Stocks Returns'!C1440</f>
        <v>1.4782608695651511E-3</v>
      </c>
      <c r="E1444" s="5">
        <f>'Stocks Returns'!D1440</f>
        <v>1.7777209361810931E-2</v>
      </c>
      <c r="F1444" s="5">
        <f>'Stocks Returns'!E1440</f>
        <v>1.0659694288012833E-2</v>
      </c>
      <c r="G1444" s="5">
        <f t="shared" si="88"/>
        <v>9.7246450404810305E-3</v>
      </c>
      <c r="H1444" s="5">
        <f t="shared" si="89"/>
        <v>-2.0675053337872408E-3</v>
      </c>
      <c r="I1444" s="5">
        <f t="shared" si="90"/>
        <v>1.3889103453492157E-2</v>
      </c>
      <c r="J1444" s="5">
        <f t="shared" si="91"/>
        <v>8.1277587918248996E-3</v>
      </c>
    </row>
    <row r="1445" spans="1:10" ht="15" customHeight="1" x14ac:dyDescent="0.2">
      <c r="A1445" s="3">
        <f>'2_CVaR_t3'!A1445</f>
        <v>44313</v>
      </c>
      <c r="B1445" s="5">
        <f>'2_CVaR_t3'!D1445-1</f>
        <v>-1.9540256073800055E-3</v>
      </c>
      <c r="C1445" s="5">
        <f>'Stocks Returns'!B1441</f>
        <v>4.1184041184041398E-3</v>
      </c>
      <c r="D1445" s="5">
        <f>'Stocks Returns'!C1441</f>
        <v>-1.8668055917340221E-3</v>
      </c>
      <c r="E1445" s="5">
        <f>'Stocks Returns'!D1441</f>
        <v>-1.0492586076903621E-2</v>
      </c>
      <c r="F1445" s="5">
        <f>'Stocks Returns'!E1441</f>
        <v>2.0895522388059584E-2</v>
      </c>
      <c r="G1445" s="5">
        <f t="shared" si="88"/>
        <v>6.5400470077666903E-3</v>
      </c>
      <c r="H1445" s="5">
        <f t="shared" si="89"/>
        <v>1.0742216297660208E-3</v>
      </c>
      <c r="I1445" s="5">
        <f t="shared" si="90"/>
        <v>-7.2164144411030126E-3</v>
      </c>
      <c r="J1445" s="5">
        <f t="shared" si="91"/>
        <v>2.2997173645024342E-2</v>
      </c>
    </row>
    <row r="1446" spans="1:10" ht="15" customHeight="1" x14ac:dyDescent="0.2">
      <c r="A1446" s="3">
        <f>'2_CVaR_t3'!A1446</f>
        <v>44314</v>
      </c>
      <c r="B1446" s="5">
        <f>'2_CVaR_t3'!D1446-1</f>
        <v>7.3869775981663111E-3</v>
      </c>
      <c r="C1446" s="5">
        <f>'Stocks Returns'!B1442</f>
        <v>-3.8964368110740777E-2</v>
      </c>
      <c r="D1446" s="5">
        <f>'Stocks Returns'!C1442</f>
        <v>1.5397329389761127E-2</v>
      </c>
      <c r="E1446" s="5">
        <f>'Stocks Returns'!D1442</f>
        <v>-1.8223379262175432E-2</v>
      </c>
      <c r="F1446" s="5">
        <f>'Stocks Returns'!E1442</f>
        <v>3.3918128654970792E-2</v>
      </c>
      <c r="G1446" s="5">
        <f t="shared" si="88"/>
        <v>-4.5962832530517667E-2</v>
      </c>
      <c r="H1446" s="5">
        <f t="shared" si="89"/>
        <v>4.5000913285621301E-3</v>
      </c>
      <c r="I1446" s="5">
        <f t="shared" si="90"/>
        <v>-3.0230748618226722E-2</v>
      </c>
      <c r="J1446" s="5">
        <f t="shared" si="91"/>
        <v>2.6134957242099154E-2</v>
      </c>
    </row>
    <row r="1447" spans="1:10" ht="15" customHeight="1" x14ac:dyDescent="0.2">
      <c r="A1447" s="3">
        <f>'2_CVaR_t3'!A1447</f>
        <v>44315</v>
      </c>
      <c r="B1447" s="5">
        <f>'2_CVaR_t3'!D1447-1</f>
        <v>9.2213289219615913E-3</v>
      </c>
      <c r="C1447" s="5">
        <f>'Stocks Returns'!B1443</f>
        <v>1.2269938650306678E-2</v>
      </c>
      <c r="D1447" s="5">
        <f>'Stocks Returns'!C1443</f>
        <v>1.4606982223174247E-2</v>
      </c>
      <c r="E1447" s="5">
        <f>'Stocks Returns'!D1443</f>
        <v>8.3430345362824898E-3</v>
      </c>
      <c r="F1447" s="5">
        <f>'Stocks Returns'!E1443</f>
        <v>1.6968325791855143E-3</v>
      </c>
      <c r="G1447" s="5">
        <f t="shared" si="88"/>
        <v>3.4215887382998428E-3</v>
      </c>
      <c r="H1447" s="5">
        <f t="shared" si="89"/>
        <v>9.9223730732851505E-4</v>
      </c>
      <c r="I1447" s="5">
        <f t="shared" si="90"/>
        <v>-6.6656595205286367E-3</v>
      </c>
      <c r="J1447" s="5">
        <f t="shared" si="91"/>
        <v>-8.0274833928839842E-3</v>
      </c>
    </row>
    <row r="1448" spans="1:10" ht="15" customHeight="1" x14ac:dyDescent="0.2">
      <c r="A1448" s="3">
        <f>'2_CVaR_t3'!A1448</f>
        <v>44316</v>
      </c>
      <c r="B1448" s="5">
        <f>'2_CVaR_t3'!D1448-1</f>
        <v>-1.1153597035421181E-2</v>
      </c>
      <c r="C1448" s="5">
        <f>'Stocks Returns'!B1444</f>
        <v>-7.6416337285903913E-3</v>
      </c>
      <c r="D1448" s="5">
        <f>'Stocks Returns'!C1444</f>
        <v>-1.393228067212704E-2</v>
      </c>
      <c r="E1448" s="5">
        <f>'Stocks Returns'!D1444</f>
        <v>-3.6046437047014379E-2</v>
      </c>
      <c r="F1448" s="5">
        <f>'Stocks Returns'!E1444</f>
        <v>-3.7455298324863606E-2</v>
      </c>
      <c r="G1448" s="5">
        <f t="shared" si="88"/>
        <v>4.0574869801551158E-3</v>
      </c>
      <c r="H1448" s="5">
        <f t="shared" si="89"/>
        <v>2.6374871789429516E-3</v>
      </c>
      <c r="I1448" s="5">
        <f t="shared" si="90"/>
        <v>-1.7718131937535811E-2</v>
      </c>
      <c r="J1448" s="5">
        <f t="shared" si="91"/>
        <v>-2.561849012558174E-2</v>
      </c>
    </row>
    <row r="1449" spans="1:10" ht="15" customHeight="1" x14ac:dyDescent="0.2">
      <c r="A1449" s="3">
        <f>'2_CVaR_t3'!A1449</f>
        <v>44319</v>
      </c>
      <c r="B1449" s="5">
        <f>'2_CVaR_t3'!D1449-1</f>
        <v>-3.5645566829339836E-3</v>
      </c>
      <c r="C1449" s="5">
        <f>'Stocks Returns'!B1445</f>
        <v>-4.0892193308550207E-2</v>
      </c>
      <c r="D1449" s="5">
        <f>'Stocks Returns'!C1445</f>
        <v>-4.0674773077581383E-3</v>
      </c>
      <c r="E1449" s="5">
        <f>'Stocks Returns'!D1445</f>
        <v>-1.437221372014108E-2</v>
      </c>
      <c r="F1449" s="5">
        <f>'Stocks Returns'!E1445</f>
        <v>3.1286664059444691E-2</v>
      </c>
      <c r="G1449" s="5">
        <f t="shared" si="88"/>
        <v>-3.6846380592609064E-2</v>
      </c>
      <c r="H1449" s="5">
        <f t="shared" si="89"/>
        <v>1.2594773970247969E-3</v>
      </c>
      <c r="I1449" s="5">
        <f t="shared" si="90"/>
        <v>-8.4609270789987156E-3</v>
      </c>
      <c r="J1449" s="5">
        <f t="shared" si="91"/>
        <v>3.5092609141794219E-2</v>
      </c>
    </row>
    <row r="1450" spans="1:10" ht="15" customHeight="1" x14ac:dyDescent="0.2">
      <c r="A1450" s="3">
        <f>'2_CVaR_t3'!A1450</f>
        <v>44320</v>
      </c>
      <c r="B1450" s="5">
        <f>'2_CVaR_t3'!D1450-1</f>
        <v>-3.3051502529772847E-3</v>
      </c>
      <c r="C1450" s="5">
        <f>'Stocks Returns'!B1446</f>
        <v>1.1074197120708895E-2</v>
      </c>
      <c r="D1450" s="5">
        <f>'Stocks Returns'!C1446</f>
        <v>-2.4934439619965776E-3</v>
      </c>
      <c r="E1450" s="5">
        <f>'Stocks Returns'!D1446</f>
        <v>-2.1940187672989997E-2</v>
      </c>
      <c r="F1450" s="5">
        <f>'Stocks Returns'!E1446</f>
        <v>-3.2233598786499673E-3</v>
      </c>
      <c r="G1450" s="5">
        <f t="shared" si="88"/>
        <v>1.4858406628396995E-2</v>
      </c>
      <c r="H1450" s="5">
        <f t="shared" si="89"/>
        <v>2.4492120850525458E-3</v>
      </c>
      <c r="I1450" s="5">
        <f t="shared" si="90"/>
        <v>-1.6453336043650124E-2</v>
      </c>
      <c r="J1450" s="5">
        <f t="shared" si="91"/>
        <v>3.0807651302543985E-4</v>
      </c>
    </row>
    <row r="1451" spans="1:10" ht="15" customHeight="1" x14ac:dyDescent="0.2">
      <c r="A1451" s="3">
        <f>'2_CVaR_t3'!A1451</f>
        <v>44321</v>
      </c>
      <c r="B1451" s="5">
        <f>'2_CVaR_t3'!D1451-1</f>
        <v>-6.5592227968999106E-3</v>
      </c>
      <c r="C1451" s="5">
        <f>'Stocks Returns'!B1447</f>
        <v>3.833515881708438E-3</v>
      </c>
      <c r="D1451" s="5">
        <f>'Stocks Returns'!C1447</f>
        <v>-1.2153600827479183E-2</v>
      </c>
      <c r="E1451" s="5">
        <f>'Stocks Returns'!D1447</f>
        <v>5.2457205963556408E-3</v>
      </c>
      <c r="F1451" s="5">
        <f>'Stocks Returns'!E1447</f>
        <v>5.4593874833555267E-2</v>
      </c>
      <c r="G1451" s="5">
        <f t="shared" si="88"/>
        <v>1.0899354983236582E-2</v>
      </c>
      <c r="H1451" s="5">
        <f t="shared" si="89"/>
        <v>-2.3901864399114361E-3</v>
      </c>
      <c r="I1451" s="5">
        <f t="shared" si="90"/>
        <v>1.6056813104445167E-2</v>
      </c>
      <c r="J1451" s="5">
        <f t="shared" si="91"/>
        <v>6.1568831085320186E-2</v>
      </c>
    </row>
    <row r="1452" spans="1:10" ht="15" customHeight="1" x14ac:dyDescent="0.2">
      <c r="A1452" s="3">
        <f>'2_CVaR_t3'!A1452</f>
        <v>44322</v>
      </c>
      <c r="B1452" s="5">
        <f>'2_CVaR_t3'!D1452-1</f>
        <v>5.8856105631361899E-3</v>
      </c>
      <c r="C1452" s="5">
        <f>'Stocks Returns'!B1448</f>
        <v>-1.11838516093834E-2</v>
      </c>
      <c r="D1452" s="5">
        <f>'Stocks Returns'!C1448</f>
        <v>9.2055320448496403E-3</v>
      </c>
      <c r="E1452" s="5">
        <f>'Stocks Returns'!D1448</f>
        <v>5.9736336171380966E-3</v>
      </c>
      <c r="F1452" s="5">
        <f>'Stocks Returns'!E1448</f>
        <v>4.6897546897548548E-3</v>
      </c>
      <c r="G1452" s="5">
        <f t="shared" si="88"/>
        <v>-1.6668234696655161E-2</v>
      </c>
      <c r="H1452" s="5">
        <f t="shared" si="89"/>
        <v>5.3249997740407312E-4</v>
      </c>
      <c r="I1452" s="5">
        <f t="shared" si="90"/>
        <v>-3.5772325005807796E-3</v>
      </c>
      <c r="J1452" s="5">
        <f t="shared" si="91"/>
        <v>-1.5046423080947507E-3</v>
      </c>
    </row>
    <row r="1453" spans="1:10" ht="15" customHeight="1" x14ac:dyDescent="0.2">
      <c r="A1453" s="3">
        <f>'2_CVaR_t3'!A1453</f>
        <v>44323</v>
      </c>
      <c r="B1453" s="5">
        <f>'2_CVaR_t3'!D1453-1</f>
        <v>3.9468321322682076E-3</v>
      </c>
      <c r="C1453" s="5">
        <f>'Stocks Returns'!B1449</f>
        <v>3.6137931034482929E-2</v>
      </c>
      <c r="D1453" s="5">
        <f>'Stocks Returns'!C1449</f>
        <v>3.4584125886218953E-3</v>
      </c>
      <c r="E1453" s="5">
        <f>'Stocks Returns'!D1449</f>
        <v>2.2114531431301598E-2</v>
      </c>
      <c r="F1453" s="5">
        <f>'Stocks Returns'!E1449</f>
        <v>2.5134649910233398E-2</v>
      </c>
      <c r="G1453" s="5">
        <f t="shared" si="88"/>
        <v>3.2608744885434811E-2</v>
      </c>
      <c r="H1453" s="5">
        <f t="shared" si="89"/>
        <v>-2.3424086830072296E-3</v>
      </c>
      <c r="I1453" s="5">
        <f t="shared" si="90"/>
        <v>1.573585131654814E-2</v>
      </c>
      <c r="J1453" s="5">
        <f t="shared" si="91"/>
        <v>2.0991904171196611E-2</v>
      </c>
    </row>
    <row r="1454" spans="1:10" ht="15" customHeight="1" x14ac:dyDescent="0.2">
      <c r="A1454" s="3">
        <f>'2_CVaR_t3'!A1454</f>
        <v>44326</v>
      </c>
      <c r="B1454" s="5">
        <f>'2_CVaR_t3'!D1454-1</f>
        <v>-1.9036715675030291E-2</v>
      </c>
      <c r="C1454" s="5">
        <f>'Stocks Returns'!B1450</f>
        <v>-7.9872204472845043E-3</v>
      </c>
      <c r="D1454" s="5">
        <f>'Stocks Returns'!C1450</f>
        <v>-2.6494916422540093E-2</v>
      </c>
      <c r="E1454" s="5">
        <f>'Stocks Returns'!D1450</f>
        <v>-4.300500834724541E-2</v>
      </c>
      <c r="F1454" s="5">
        <f>'Stocks Returns'!E1450</f>
        <v>-1.7513134851138146E-3</v>
      </c>
      <c r="G1454" s="5">
        <f t="shared" si="88"/>
        <v>1.1661776937630285E-2</v>
      </c>
      <c r="H1454" s="5">
        <f t="shared" si="89"/>
        <v>1.7533279892838725E-3</v>
      </c>
      <c r="I1454" s="5">
        <f t="shared" si="90"/>
        <v>-1.1778520438668755E-2</v>
      </c>
      <c r="J1454" s="5">
        <f t="shared" si="91"/>
        <v>1.8427556923455195E-2</v>
      </c>
    </row>
    <row r="1455" spans="1:10" ht="15" customHeight="1" x14ac:dyDescent="0.2">
      <c r="A1455" s="3">
        <f>'2_CVaR_t3'!A1455</f>
        <v>44327</v>
      </c>
      <c r="B1455" s="5">
        <f>'2_CVaR_t3'!D1455-1</f>
        <v>1.0129495940747191E-4</v>
      </c>
      <c r="C1455" s="5">
        <f>'Stocks Returns'!B1451</f>
        <v>-1.2748255501878747E-2</v>
      </c>
      <c r="D1455" s="5">
        <f>'Stocks Returns'!C1451</f>
        <v>-2.1684294375360347E-3</v>
      </c>
      <c r="E1455" s="5">
        <f>'Stocks Returns'!D1451</f>
        <v>1.5351336264042947E-2</v>
      </c>
      <c r="F1455" s="5">
        <f>'Stocks Returns'!E1451</f>
        <v>-2.2456140350877174E-2</v>
      </c>
      <c r="G1455" s="5">
        <f t="shared" si="88"/>
        <v>-1.2399338621466E-2</v>
      </c>
      <c r="H1455" s="5">
        <f t="shared" si="89"/>
        <v>-2.2722648093069899E-3</v>
      </c>
      <c r="I1455" s="5">
        <f t="shared" si="90"/>
        <v>1.5264638254831427E-2</v>
      </c>
      <c r="J1455" s="5">
        <f t="shared" si="91"/>
        <v>-2.2529467400343006E-2</v>
      </c>
    </row>
    <row r="1456" spans="1:10" ht="15" customHeight="1" x14ac:dyDescent="0.2">
      <c r="A1456" s="3">
        <f>'2_CVaR_t3'!A1456</f>
        <v>44328</v>
      </c>
      <c r="B1456" s="5">
        <f>'2_CVaR_t3'!D1456-1</f>
        <v>-1.6213360453027237E-2</v>
      </c>
      <c r="C1456" s="5">
        <f>'Stocks Returns'!B1452</f>
        <v>-2.7864618730460755E-2</v>
      </c>
      <c r="D1456" s="5">
        <f>'Stocks Returns'!C1452</f>
        <v>-2.1509668263260617E-2</v>
      </c>
      <c r="E1456" s="5">
        <f>'Stocks Returns'!D1452</f>
        <v>-4.3777059995876555E-2</v>
      </c>
      <c r="F1456" s="5">
        <f>'Stocks Returns'!E1452</f>
        <v>-5.3840631730084354E-4</v>
      </c>
      <c r="G1456" s="5">
        <f t="shared" si="88"/>
        <v>-1.10628860962203E-2</v>
      </c>
      <c r="H1456" s="5">
        <f t="shared" si="89"/>
        <v>2.5559056484426024E-3</v>
      </c>
      <c r="I1456" s="5">
        <f t="shared" si="90"/>
        <v>-1.7170082895777251E-2</v>
      </c>
      <c r="J1456" s="5">
        <f t="shared" si="91"/>
        <v>1.6652737281915839E-2</v>
      </c>
    </row>
    <row r="1457" spans="1:10" ht="15" customHeight="1" x14ac:dyDescent="0.2">
      <c r="A1457" s="3">
        <f>'2_CVaR_t3'!A1457</f>
        <v>44329</v>
      </c>
      <c r="B1457" s="5">
        <f>'2_CVaR_t3'!D1457-1</f>
        <v>1.0053336036889293E-2</v>
      </c>
      <c r="C1457" s="5">
        <f>'Stocks Returns'!B1453</f>
        <v>-1.4821029082774051E-2</v>
      </c>
      <c r="D1457" s="5">
        <f>'Stocks Returns'!C1453</f>
        <v>1.4095997824411954E-2</v>
      </c>
      <c r="E1457" s="5">
        <f>'Stocks Returns'!D1453</f>
        <v>2.1417277562167714E-2</v>
      </c>
      <c r="F1457" s="5">
        <f>'Stocks Returns'!E1453</f>
        <v>-2.6036990483030986E-2</v>
      </c>
      <c r="G1457" s="5">
        <f t="shared" si="88"/>
        <v>-2.4508431945745812E-2</v>
      </c>
      <c r="H1457" s="5">
        <f t="shared" si="89"/>
        <v>-7.5132724584656314E-4</v>
      </c>
      <c r="I1457" s="5">
        <f t="shared" si="90"/>
        <v>5.0472720309145576E-3</v>
      </c>
      <c r="J1457" s="5">
        <f t="shared" si="91"/>
        <v>-3.6641751800223513E-2</v>
      </c>
    </row>
    <row r="1458" spans="1:10" ht="15" customHeight="1" x14ac:dyDescent="0.2">
      <c r="A1458" s="3">
        <f>'2_CVaR_t3'!A1458</f>
        <v>44330</v>
      </c>
      <c r="B1458" s="5">
        <f>'2_CVaR_t3'!D1458-1</f>
        <v>1.0358846977806868E-2</v>
      </c>
      <c r="C1458" s="5">
        <f>'Stocks Returns'!B1454</f>
        <v>1.1921657678115372E-2</v>
      </c>
      <c r="D1458" s="5">
        <f>'Stocks Returns'!C1454</f>
        <v>1.4302315187270986E-2</v>
      </c>
      <c r="E1458" s="5">
        <f>'Stocks Returns'!D1454</f>
        <v>2.3571629608781342E-2</v>
      </c>
      <c r="F1458" s="5">
        <f>'Stocks Returns'!E1454</f>
        <v>4.2035398230088505E-2</v>
      </c>
      <c r="G1458" s="5">
        <f t="shared" si="88"/>
        <v>1.926156660777183E-3</v>
      </c>
      <c r="H1458" s="5">
        <f t="shared" si="89"/>
        <v>-9.9761024658382401E-4</v>
      </c>
      <c r="I1458" s="5">
        <f t="shared" si="90"/>
        <v>6.701753893756001E-3</v>
      </c>
      <c r="J1458" s="5">
        <f t="shared" si="91"/>
        <v>3.110733957446107E-2</v>
      </c>
    </row>
    <row r="1459" spans="1:10" ht="15" customHeight="1" x14ac:dyDescent="0.2">
      <c r="A1459" s="3">
        <f>'2_CVaR_t3'!A1459</f>
        <v>44333</v>
      </c>
      <c r="B1459" s="5">
        <f>'2_CVaR_t3'!D1459-1</f>
        <v>-2.4003588999066405E-3</v>
      </c>
      <c r="C1459" s="5">
        <f>'Stocks Returns'!B1455</f>
        <v>-5.0490883590462721E-2</v>
      </c>
      <c r="D1459" s="5">
        <f>'Stocks Returns'!C1455</f>
        <v>-2.2032255221644537E-3</v>
      </c>
      <c r="E1459" s="5">
        <f>'Stocks Returns'!D1455</f>
        <v>-1.3404825737265313E-2</v>
      </c>
      <c r="F1459" s="5">
        <f>'Stocks Returns'!E1455</f>
        <v>3.1493276716206609E-2</v>
      </c>
      <c r="G1459" s="5">
        <f t="shared" si="88"/>
        <v>-4.7619127643784662E-2</v>
      </c>
      <c r="H1459" s="5">
        <f t="shared" si="89"/>
        <v>1.3990238797130386E-3</v>
      </c>
      <c r="I1459" s="5">
        <f t="shared" si="90"/>
        <v>-9.3983735285698491E-3</v>
      </c>
      <c r="J1459" s="5">
        <f t="shared" si="91"/>
        <v>3.4067246133350389E-2</v>
      </c>
    </row>
    <row r="1460" spans="1:10" ht="15" customHeight="1" x14ac:dyDescent="0.2">
      <c r="A1460" s="3">
        <f>'2_CVaR_t3'!A1460</f>
        <v>44334</v>
      </c>
      <c r="B1460" s="5">
        <f>'2_CVaR_t3'!D1460-1</f>
        <v>-2.8490378527544769E-3</v>
      </c>
      <c r="C1460" s="5">
        <f>'Stocks Returns'!B1456</f>
        <v>-1.5952732644017753E-2</v>
      </c>
      <c r="D1460" s="5">
        <f>'Stocks Returns'!C1456</f>
        <v>-3.8420773714891165E-3</v>
      </c>
      <c r="E1460" s="5">
        <f>'Stocks Returns'!D1456</f>
        <v>-7.5947603121516716E-3</v>
      </c>
      <c r="F1460" s="5">
        <f>'Stocks Returns'!E1456</f>
        <v>-1.7324185248713486E-2</v>
      </c>
      <c r="G1460" s="5">
        <f t="shared" si="88"/>
        <v>-1.2628498115524269E-2</v>
      </c>
      <c r="H1460" s="5">
        <f t="shared" si="89"/>
        <v>4.248691983098421E-4</v>
      </c>
      <c r="I1460" s="5">
        <f t="shared" si="90"/>
        <v>-2.8541896134893652E-3</v>
      </c>
      <c r="J1460" s="5">
        <f t="shared" si="91"/>
        <v>-1.4275415450176479E-2</v>
      </c>
    </row>
    <row r="1461" spans="1:10" ht="15" customHeight="1" x14ac:dyDescent="0.2">
      <c r="A1461" s="3">
        <f>'2_CVaR_t3'!A1461</f>
        <v>44335</v>
      </c>
      <c r="B1461" s="5">
        <f>'2_CVaR_t3'!D1461-1</f>
        <v>2.7782088213057499E-4</v>
      </c>
      <c r="C1461" s="5">
        <f>'Stocks Returns'!B1457</f>
        <v>-6.0042029420595E-3</v>
      </c>
      <c r="D1461" s="5">
        <f>'Stocks Returns'!C1457</f>
        <v>-4.3445493638337718E-3</v>
      </c>
      <c r="E1461" s="5">
        <f>'Stocks Returns'!D1457</f>
        <v>3.2015727023801288E-2</v>
      </c>
      <c r="F1461" s="5">
        <f>'Stocks Returns'!E1457</f>
        <v>-2.98481410368302E-2</v>
      </c>
      <c r="G1461" s="5">
        <f t="shared" si="88"/>
        <v>-5.8333068907060054E-3</v>
      </c>
      <c r="H1461" s="5">
        <f t="shared" si="89"/>
        <v>-4.7098997457339477E-3</v>
      </c>
      <c r="I1461" s="5">
        <f t="shared" si="90"/>
        <v>3.1640201239168268E-2</v>
      </c>
      <c r="J1461" s="5">
        <f t="shared" si="91"/>
        <v>-3.0108271088537919E-2</v>
      </c>
    </row>
    <row r="1462" spans="1:10" ht="15" customHeight="1" x14ac:dyDescent="0.2">
      <c r="A1462" s="3">
        <f>'2_CVaR_t3'!A1462</f>
        <v>44336</v>
      </c>
      <c r="B1462" s="5">
        <f>'2_CVaR_t3'!D1462-1</f>
        <v>7.2510187529213344E-3</v>
      </c>
      <c r="C1462" s="5">
        <f>'Stocks Returns'!B1458</f>
        <v>-3.8054968287526414E-2</v>
      </c>
      <c r="D1462" s="5">
        <f>'Stocks Returns'!C1458</f>
        <v>8.2372322899506578E-3</v>
      </c>
      <c r="E1462" s="5">
        <f>'Stocks Returns'!D1458</f>
        <v>2.8301244982651852E-2</v>
      </c>
      <c r="F1462" s="5">
        <f>'Stocks Returns'!E1458</f>
        <v>-3.4184958618207473E-3</v>
      </c>
      <c r="G1462" s="5">
        <f t="shared" si="88"/>
        <v>-4.4916322497227164E-2</v>
      </c>
      <c r="H1462" s="5">
        <f t="shared" si="89"/>
        <v>-2.4585890147577408E-3</v>
      </c>
      <c r="I1462" s="5">
        <f t="shared" si="90"/>
        <v>1.651632845514393E-2</v>
      </c>
      <c r="J1462" s="5">
        <f t="shared" si="91"/>
        <v>-1.105779310549776E-2</v>
      </c>
    </row>
    <row r="1463" spans="1:10" ht="15" customHeight="1" x14ac:dyDescent="0.2">
      <c r="A1463" s="3">
        <f>'2_CVaR_t3'!A1463</f>
        <v>44337</v>
      </c>
      <c r="B1463" s="5">
        <f>'2_CVaR_t3'!D1463-1</f>
        <v>1.134208399133918E-4</v>
      </c>
      <c r="C1463" s="5">
        <f>'Stocks Returns'!B1459</f>
        <v>-1.1930926216640603E-2</v>
      </c>
      <c r="D1463" s="5">
        <f>'Stocks Returns'!C1459</f>
        <v>1.4573396926338411E-3</v>
      </c>
      <c r="E1463" s="5">
        <f>'Stocks Returns'!D1459</f>
        <v>-8.8653655309295365E-3</v>
      </c>
      <c r="F1463" s="5">
        <f>'Stocks Returns'!E1459</f>
        <v>4.6939880844918402E-3</v>
      </c>
      <c r="G1463" s="5">
        <f t="shared" si="88"/>
        <v>-1.1594237904516511E-2</v>
      </c>
      <c r="H1463" s="5">
        <f t="shared" si="89"/>
        <v>1.3355403883457025E-3</v>
      </c>
      <c r="I1463" s="5">
        <f t="shared" si="90"/>
        <v>-8.9719036352246852E-3</v>
      </c>
      <c r="J1463" s="5">
        <f t="shared" si="91"/>
        <v>4.6078292035964365E-3</v>
      </c>
    </row>
    <row r="1464" spans="1:10" ht="15" customHeight="1" x14ac:dyDescent="0.2">
      <c r="A1464" s="3">
        <f>'2_CVaR_t3'!A1464</f>
        <v>44340</v>
      </c>
      <c r="B1464" s="5">
        <f>'2_CVaR_t3'!D1464-1</f>
        <v>9.0234775508053477E-3</v>
      </c>
      <c r="C1464" s="5">
        <f>'Stocks Returns'!B1460</f>
        <v>-6.0374960279631074E-3</v>
      </c>
      <c r="D1464" s="5">
        <f>'Stocks Returns'!C1460</f>
        <v>1.1244873660537058E-2</v>
      </c>
      <c r="E1464" s="5">
        <f>'Stocks Returns'!D1460</f>
        <v>2.86362726119751E-2</v>
      </c>
      <c r="F1464" s="5">
        <f>'Stocks Returns'!E1460</f>
        <v>8.0862533692722671E-3</v>
      </c>
      <c r="G1464" s="5">
        <f t="shared" si="88"/>
        <v>-1.468631906833312E-2</v>
      </c>
      <c r="H1464" s="5">
        <f t="shared" si="89"/>
        <v>-2.0767635772190041E-3</v>
      </c>
      <c r="I1464" s="5">
        <f t="shared" si="90"/>
        <v>1.3951298553414815E-2</v>
      </c>
      <c r="J1464" s="5">
        <f t="shared" si="91"/>
        <v>-1.4286926158880928E-3</v>
      </c>
    </row>
    <row r="1465" spans="1:10" ht="15" customHeight="1" x14ac:dyDescent="0.2">
      <c r="A1465" s="3">
        <f>'2_CVaR_t3'!A1465</f>
        <v>44341</v>
      </c>
      <c r="B1465" s="5">
        <f>'2_CVaR_t3'!D1465-1</f>
        <v>-3.6076977532173427E-4</v>
      </c>
      <c r="C1465" s="5">
        <f>'Stocks Returns'!B1461</f>
        <v>-1.9820971867007708E-2</v>
      </c>
      <c r="D1465" s="5">
        <f>'Stocks Returns'!C1461</f>
        <v>-1.3082155939297957E-3</v>
      </c>
      <c r="E1465" s="5">
        <f>'Stocks Returns'!D1461</f>
        <v>4.2180402336144951E-3</v>
      </c>
      <c r="F1465" s="5">
        <f>'Stocks Returns'!E1461</f>
        <v>-2.1746880570409965E-2</v>
      </c>
      <c r="G1465" s="5">
        <f t="shared" si="88"/>
        <v>-1.9006077265665187E-2</v>
      </c>
      <c r="H1465" s="5">
        <f t="shared" si="89"/>
        <v>-7.275233795025032E-4</v>
      </c>
      <c r="I1465" s="5">
        <f t="shared" si="90"/>
        <v>4.887362231968102E-3</v>
      </c>
      <c r="J1465" s="5">
        <f t="shared" si="91"/>
        <v>-2.1331242156073019E-2</v>
      </c>
    </row>
    <row r="1466" spans="1:10" ht="15" customHeight="1" x14ac:dyDescent="0.2">
      <c r="A1466" s="3">
        <f>'2_CVaR_t3'!A1466</f>
        <v>44342</v>
      </c>
      <c r="B1466" s="5">
        <f>'2_CVaR_t3'!D1466-1</f>
        <v>-4.4617799236146283E-3</v>
      </c>
      <c r="C1466" s="5">
        <f>'Stocks Returns'!B1462</f>
        <v>3.7834311806914656E-2</v>
      </c>
      <c r="D1466" s="5">
        <f>'Stocks Returns'!C1462</f>
        <v>-8.5145402148284477E-3</v>
      </c>
      <c r="E1466" s="5">
        <f>'Stocks Returns'!D1462</f>
        <v>5.1050080775443263E-3</v>
      </c>
      <c r="F1466" s="5">
        <f>'Stocks Returns'!E1462</f>
        <v>9.8396501457724828E-3</v>
      </c>
      <c r="G1466" s="5">
        <f t="shared" si="88"/>
        <v>4.2784945881063567E-2</v>
      </c>
      <c r="H1466" s="5">
        <f t="shared" si="89"/>
        <v>-1.8583906742092983E-3</v>
      </c>
      <c r="I1466" s="5">
        <f t="shared" si="90"/>
        <v>1.248431136272796E-2</v>
      </c>
      <c r="J1466" s="5">
        <f t="shared" si="91"/>
        <v>1.459505348589438E-2</v>
      </c>
    </row>
    <row r="1467" spans="1:10" ht="15" customHeight="1" x14ac:dyDescent="0.2">
      <c r="A1467" s="3">
        <f>'2_CVaR_t3'!A1467</f>
        <v>44343</v>
      </c>
      <c r="B1467" s="5">
        <f>'2_CVaR_t3'!D1467-1</f>
        <v>-3.8599871498057325E-4</v>
      </c>
      <c r="C1467" s="5">
        <f>'Stocks Returns'!B1463</f>
        <v>2.1998742928975634E-2</v>
      </c>
      <c r="D1467" s="5">
        <f>'Stocks Returns'!C1463</f>
        <v>-9.2482494384982239E-4</v>
      </c>
      <c r="E1467" s="5">
        <f>'Stocks Returns'!D1463</f>
        <v>1.3501350135014523E-3</v>
      </c>
      <c r="F1467" s="5">
        <f>'Stocks Returns'!E1463</f>
        <v>1.9848430169613351E-3</v>
      </c>
      <c r="G1467" s="5">
        <f t="shared" si="88"/>
        <v>2.2839080120760791E-2</v>
      </c>
      <c r="H1467" s="5">
        <f t="shared" si="89"/>
        <v>-3.0675721930677224E-4</v>
      </c>
      <c r="I1467" s="5">
        <f t="shared" si="90"/>
        <v>2.0607360399178985E-3</v>
      </c>
      <c r="J1467" s="5">
        <f t="shared" si="91"/>
        <v>2.427179162707638E-3</v>
      </c>
    </row>
    <row r="1468" spans="1:10" ht="15" customHeight="1" x14ac:dyDescent="0.2">
      <c r="A1468" s="3">
        <f>'2_CVaR_t3'!A1468</f>
        <v>44344</v>
      </c>
      <c r="B1468" s="5">
        <f>'2_CVaR_t3'!D1468-1</f>
        <v>1.8228372041502183E-3</v>
      </c>
      <c r="C1468" s="5">
        <f>'Stocks Returns'!B1464</f>
        <v>-1.2607626076260869E-2</v>
      </c>
      <c r="D1468" s="5">
        <f>'Stocks Returns'!C1464</f>
        <v>1.9395221722648959E-3</v>
      </c>
      <c r="E1468" s="5">
        <f>'Stocks Returns'!D1464</f>
        <v>7.7046548956660743E-3</v>
      </c>
      <c r="F1468" s="5">
        <f>'Stocks Returns'!E1464</f>
        <v>3.7817396002162162E-3</v>
      </c>
      <c r="G1468" s="5">
        <f t="shared" si="88"/>
        <v>-1.3994830287538187E-2</v>
      </c>
      <c r="H1468" s="5">
        <f t="shared" si="89"/>
        <v>-7.1469860821441692E-4</v>
      </c>
      <c r="I1468" s="5">
        <f t="shared" si="90"/>
        <v>4.8012078834023001E-3</v>
      </c>
      <c r="J1468" s="5">
        <f t="shared" si="91"/>
        <v>1.8866446492245554E-3</v>
      </c>
    </row>
    <row r="1469" spans="1:10" ht="15" customHeight="1" x14ac:dyDescent="0.2">
      <c r="A1469" s="3">
        <f>'2_CVaR_t3'!A1469</f>
        <v>44347</v>
      </c>
      <c r="B1469" s="5">
        <f>'2_CVaR_t3'!D1469-1</f>
        <v>3.3619452249000759E-5</v>
      </c>
      <c r="C1469" s="5">
        <f>'Stocks Returns'!B1465</f>
        <v>0</v>
      </c>
      <c r="D1469" s="5">
        <f>'Stocks Returns'!C1465</f>
        <v>0</v>
      </c>
      <c r="E1469" s="5">
        <f>'Stocks Returns'!D1465</f>
        <v>0</v>
      </c>
      <c r="F1469" s="5">
        <f>'Stocks Returns'!E1465</f>
        <v>0</v>
      </c>
      <c r="G1469" s="5">
        <f t="shared" si="88"/>
        <v>4.1716549628461653E-4</v>
      </c>
      <c r="H1469" s="5">
        <f t="shared" si="89"/>
        <v>-3.5772302638354477E-6</v>
      </c>
      <c r="I1469" s="5">
        <f t="shared" si="90"/>
        <v>2.403114536009206E-5</v>
      </c>
      <c r="J1469" s="5">
        <f t="shared" si="91"/>
        <v>-1.7115738437369847E-6</v>
      </c>
    </row>
    <row r="1470" spans="1:10" ht="15" customHeight="1" x14ac:dyDescent="0.2">
      <c r="A1470" s="3">
        <f>'2_CVaR_t3'!A1470</f>
        <v>44348</v>
      </c>
      <c r="B1470" s="5">
        <f>'2_CVaR_t3'!D1470-1</f>
        <v>-2.5713523098293001E-3</v>
      </c>
      <c r="C1470" s="5">
        <f>'Stocks Returns'!B1466</f>
        <v>-3.4257240734972827E-3</v>
      </c>
      <c r="D1470" s="5">
        <f>'Stocks Returns'!C1466</f>
        <v>-2.947646282446148E-3</v>
      </c>
      <c r="E1470" s="5">
        <f>'Stocks Returns'!D1466</f>
        <v>-1.0385473080598895E-2</v>
      </c>
      <c r="F1470" s="5">
        <f>'Stocks Returns'!E1466</f>
        <v>4.5389307499102971E-2</v>
      </c>
      <c r="G1470" s="5">
        <f t="shared" si="88"/>
        <v>-3.8152666253723827E-4</v>
      </c>
      <c r="H1470" s="5">
        <f t="shared" si="89"/>
        <v>9.0792196710052023E-4</v>
      </c>
      <c r="I1470" s="5">
        <f t="shared" si="90"/>
        <v>-6.0992452704629156E-3</v>
      </c>
      <c r="J1470" s="5">
        <f t="shared" si="91"/>
        <v>4.81442253109323E-2</v>
      </c>
    </row>
    <row r="1471" spans="1:10" ht="15" customHeight="1" x14ac:dyDescent="0.2">
      <c r="A1471" s="3">
        <f>'2_CVaR_t3'!A1471</f>
        <v>44349</v>
      </c>
      <c r="B1471" s="5">
        <f>'2_CVaR_t3'!D1471-1</f>
        <v>7.8786292686314763E-3</v>
      </c>
      <c r="C1471" s="5">
        <f>'Stocks Returns'!B1467</f>
        <v>4.6874999999999556E-3</v>
      </c>
      <c r="D1471" s="5">
        <f>'Stocks Returns'!C1467</f>
        <v>1.3369809822177059E-2</v>
      </c>
      <c r="E1471" s="5">
        <f>'Stocks Returns'!D1467</f>
        <v>1.0945145506053855E-3</v>
      </c>
      <c r="F1471" s="5">
        <f>'Stocks Returns'!E1467</f>
        <v>1.2356272524455036E-2</v>
      </c>
      <c r="G1471" s="5">
        <f t="shared" si="88"/>
        <v>-2.806779632831307E-3</v>
      </c>
      <c r="H1471" s="5">
        <f t="shared" si="89"/>
        <v>1.7442124945408807E-3</v>
      </c>
      <c r="I1471" s="5">
        <f t="shared" si="90"/>
        <v>-1.1717284297002572E-2</v>
      </c>
      <c r="J1471" s="5">
        <f t="shared" si="91"/>
        <v>4.0528262041739458E-3</v>
      </c>
    </row>
    <row r="1472" spans="1:10" ht="15" customHeight="1" x14ac:dyDescent="0.2">
      <c r="A1472" s="3">
        <f>'2_CVaR_t3'!A1472</f>
        <v>44350</v>
      </c>
      <c r="B1472" s="5">
        <f>'2_CVaR_t3'!D1472-1</f>
        <v>-5.9767057215024399E-3</v>
      </c>
      <c r="C1472" s="5">
        <f>'Stocks Returns'!B1468</f>
        <v>-1.6174183514774509E-2</v>
      </c>
      <c r="D1472" s="5">
        <f>'Stocks Returns'!C1468</f>
        <v>-6.7491073761211107E-3</v>
      </c>
      <c r="E1472" s="5">
        <f>'Stocks Returns'!D1468</f>
        <v>-2.4310245031834876E-2</v>
      </c>
      <c r="F1472" s="5">
        <f>'Stocks Returns'!E1468</f>
        <v>8.1369723681978812E-3</v>
      </c>
      <c r="G1472" s="5">
        <f t="shared" si="88"/>
        <v>-9.6957945231437755E-3</v>
      </c>
      <c r="H1472" s="5">
        <f t="shared" si="89"/>
        <v>2.1513348398638377E-3</v>
      </c>
      <c r="I1472" s="5">
        <f t="shared" si="90"/>
        <v>-1.4452253963107316E-2</v>
      </c>
      <c r="J1472" s="5">
        <f t="shared" si="91"/>
        <v>1.4495498257425641E-2</v>
      </c>
    </row>
    <row r="1473" spans="1:10" ht="15" customHeight="1" x14ac:dyDescent="0.2">
      <c r="A1473" s="3">
        <f>'2_CVaR_t3'!A1473</f>
        <v>44351</v>
      </c>
      <c r="B1473" s="5">
        <f>'2_CVaR_t3'!D1473-1</f>
        <v>7.2800756549580292E-3</v>
      </c>
      <c r="C1473" s="5">
        <f>'Stocks Returns'!B1469</f>
        <v>-2.5292443882389826E-3</v>
      </c>
      <c r="D1473" s="5">
        <f>'Stocks Returns'!C1469</f>
        <v>8.8992152908682343E-3</v>
      </c>
      <c r="E1473" s="5">
        <f>'Stocks Returns'!D1469</f>
        <v>2.4190890514797836E-2</v>
      </c>
      <c r="F1473" s="5">
        <f>'Stocks Returns'!E1469</f>
        <v>6.389776357827559E-3</v>
      </c>
      <c r="G1473" s="5">
        <f t="shared" si="88"/>
        <v>-9.4199015677850148E-3</v>
      </c>
      <c r="H1473" s="5">
        <f t="shared" si="89"/>
        <v>-1.8396524736078307E-3</v>
      </c>
      <c r="I1473" s="5">
        <f t="shared" si="90"/>
        <v>1.2358431732608921E-2</v>
      </c>
      <c r="J1473" s="5">
        <f t="shared" si="91"/>
        <v>-1.2802694379746684E-3</v>
      </c>
    </row>
    <row r="1474" spans="1:10" ht="15" customHeight="1" x14ac:dyDescent="0.2">
      <c r="A1474" s="3">
        <f>'2_CVaR_t3'!A1474</f>
        <v>44354</v>
      </c>
      <c r="B1474" s="5">
        <f>'2_CVaR_t3'!D1474-1</f>
        <v>2.0007283325169656E-3</v>
      </c>
      <c r="C1474" s="5">
        <f>'Stocks Returns'!B1470</f>
        <v>-9.8256735340729318E-3</v>
      </c>
      <c r="D1474" s="5">
        <f>'Stocks Returns'!C1470</f>
        <v>5.1273138089857895E-3</v>
      </c>
      <c r="E1474" s="5">
        <f>'Stocks Returns'!D1470</f>
        <v>-1.1648860857253251E-2</v>
      </c>
      <c r="F1474" s="5">
        <f>'Stocks Returns'!E1470</f>
        <v>-6.6833751044270695E-4</v>
      </c>
      <c r="G1474" s="5">
        <f t="shared" si="88"/>
        <v>-1.1392275341270533E-2</v>
      </c>
      <c r="H1474" s="5">
        <f t="shared" si="89"/>
        <v>2.2095555292027565E-3</v>
      </c>
      <c r="I1474" s="5">
        <f t="shared" si="90"/>
        <v>-1.4843369363946837E-2</v>
      </c>
      <c r="J1474" s="5">
        <f t="shared" si="91"/>
        <v>-2.7516801495840004E-3</v>
      </c>
    </row>
    <row r="1475" spans="1:10" ht="15" customHeight="1" x14ac:dyDescent="0.2">
      <c r="A1475" s="3">
        <f>'2_CVaR_t3'!A1475</f>
        <v>44355</v>
      </c>
      <c r="B1475" s="5">
        <f>'2_CVaR_t3'!D1475-1</f>
        <v>1.3236142660910666E-3</v>
      </c>
      <c r="C1475" s="5">
        <f>'Stocks Returns'!B1471</f>
        <v>-3.8412291933418663E-2</v>
      </c>
      <c r="D1475" s="5">
        <f>'Stocks Returns'!C1471</f>
        <v>3.1558014871175821E-3</v>
      </c>
      <c r="E1475" s="5">
        <f>'Stocks Returns'!D1471</f>
        <v>-6.2512209415900299E-3</v>
      </c>
      <c r="F1475" s="5">
        <f>'Stocks Returns'!E1471</f>
        <v>1.1034943989299384E-2</v>
      </c>
      <c r="G1475" s="5">
        <f t="shared" si="88"/>
        <v>-3.9296045546915563E-2</v>
      </c>
      <c r="H1475" s="5">
        <f t="shared" si="89"/>
        <v>1.2411564567000029E-3</v>
      </c>
      <c r="I1475" s="5">
        <f t="shared" si="90"/>
        <v>-8.3378505232196455E-3</v>
      </c>
      <c r="J1475" s="5">
        <f t="shared" si="91"/>
        <v>9.6681360013717525E-3</v>
      </c>
    </row>
    <row r="1476" spans="1:10" ht="15" customHeight="1" x14ac:dyDescent="0.2">
      <c r="A1476" s="3">
        <f>'2_CVaR_t3'!A1476</f>
        <v>44356</v>
      </c>
      <c r="B1476" s="5">
        <f>'2_CVaR_t3'!D1476-1</f>
        <v>2.3078686064792464E-4</v>
      </c>
      <c r="C1476" s="5">
        <f>'Stocks Returns'!B1472</f>
        <v>1.7310252996005415E-2</v>
      </c>
      <c r="D1476" s="5">
        <f>'Stocks Returns'!C1472</f>
        <v>1.1204481792717047E-3</v>
      </c>
      <c r="E1476" s="5">
        <f>'Stocks Returns'!D1472</f>
        <v>-5.2421204377171016E-3</v>
      </c>
      <c r="F1476" s="5">
        <f>'Stocks Returns'!E1472</f>
        <v>-1.3064329419546827E-2</v>
      </c>
      <c r="G1476" s="5">
        <f t="shared" si="88"/>
        <v>1.7528581375535809E-2</v>
      </c>
      <c r="H1476" s="5">
        <f t="shared" si="89"/>
        <v>8.2477653018714521E-4</v>
      </c>
      <c r="I1476" s="5">
        <f t="shared" si="90"/>
        <v>-5.5406902060075808E-3</v>
      </c>
      <c r="J1476" s="5">
        <f t="shared" si="91"/>
        <v>-1.3274687198236887E-2</v>
      </c>
    </row>
    <row r="1477" spans="1:10" ht="15" customHeight="1" x14ac:dyDescent="0.2">
      <c r="A1477" s="3">
        <f>'2_CVaR_t3'!A1477</f>
        <v>44357</v>
      </c>
      <c r="B1477" s="5">
        <f>'2_CVaR_t3'!D1477-1</f>
        <v>5.0526203608198816E-3</v>
      </c>
      <c r="C1477" s="5">
        <f>'Stocks Returns'!B1473</f>
        <v>-1.3743455497382095E-2</v>
      </c>
      <c r="D1477" s="5">
        <f>'Stocks Returns'!C1473</f>
        <v>7.0595325211999516E-3</v>
      </c>
      <c r="E1477" s="5">
        <f>'Stocks Returns'!D1473</f>
        <v>1.0737105592516949E-2</v>
      </c>
      <c r="F1477" s="5">
        <f>'Stocks Returns'!E1473</f>
        <v>8.2104557640751974E-3</v>
      </c>
      <c r="G1477" s="5">
        <f t="shared" si="88"/>
        <v>-1.8387794221043936E-2</v>
      </c>
      <c r="H1477" s="5">
        <f t="shared" si="89"/>
        <v>-3.7946299322335914E-4</v>
      </c>
      <c r="I1477" s="5">
        <f t="shared" si="90"/>
        <v>2.5491594548868422E-3</v>
      </c>
      <c r="J1477" s="5">
        <f t="shared" si="91"/>
        <v>2.8975444326386872E-3</v>
      </c>
    </row>
    <row r="1478" spans="1:10" ht="15" customHeight="1" x14ac:dyDescent="0.2">
      <c r="A1478" s="3">
        <f>'2_CVaR_t3'!A1478</f>
        <v>44358</v>
      </c>
      <c r="B1478" s="5">
        <f>'2_CVaR_t3'!D1478-1</f>
        <v>2.9018612693474388E-3</v>
      </c>
      <c r="C1478" s="5">
        <f>'Stocks Returns'!B1474</f>
        <v>2.1566025215660201E-2</v>
      </c>
      <c r="D1478" s="5">
        <f>'Stocks Returns'!C1474</f>
        <v>4.3171617867066026E-3</v>
      </c>
      <c r="E1478" s="5">
        <f>'Stocks Returns'!D1474</f>
        <v>4.2361835245048329E-3</v>
      </c>
      <c r="F1478" s="5">
        <f>'Stocks Returns'!E1474</f>
        <v>-3.3239155725445224E-3</v>
      </c>
      <c r="G1478" s="5">
        <f t="shared" ref="G1478:G1541" si="92">C1478-($P$11+$O$11*$B1478)</f>
        <v>1.9090659244919359E-2</v>
      </c>
      <c r="H1478" s="5">
        <f t="shared" ref="H1478:H1541" si="93">D1478-($P$12+$O$12*$B1478)</f>
        <v>6.4416636623224922E-5</v>
      </c>
      <c r="I1478" s="5">
        <f t="shared" ref="I1478:I1541" si="94">E1478-($P$13+$O$13*$B1478)</f>
        <v>-4.3273858382191117E-4</v>
      </c>
      <c r="J1478" s="5">
        <f t="shared" ref="J1478:J1541" si="95">F1478-($P$14+$O$14*$B1478)</f>
        <v>-6.360853782365972E-3</v>
      </c>
    </row>
    <row r="1479" spans="1:10" ht="15" customHeight="1" x14ac:dyDescent="0.2">
      <c r="A1479" s="3">
        <f>'2_CVaR_t3'!A1479</f>
        <v>44361</v>
      </c>
      <c r="B1479" s="5">
        <f>'2_CVaR_t3'!D1479-1</f>
        <v>-1.2023260085102239E-3</v>
      </c>
      <c r="C1479" s="5">
        <f>'Stocks Returns'!B1475</f>
        <v>9.743423189347844E-4</v>
      </c>
      <c r="D1479" s="5">
        <f>'Stocks Returns'!C1475</f>
        <v>-3.7453183520599342E-3</v>
      </c>
      <c r="E1479" s="5">
        <f>'Stocks Returns'!D1475</f>
        <v>1.083782205204753E-2</v>
      </c>
      <c r="F1479" s="5">
        <f>'Stocks Returns'!E1475</f>
        <v>5.6695014173753222E-3</v>
      </c>
      <c r="G1479" s="5">
        <f t="shared" si="92"/>
        <v>2.6379198560248993E-3</v>
      </c>
      <c r="H1479" s="5">
        <f t="shared" si="93"/>
        <v>-1.9178994050846312E-3</v>
      </c>
      <c r="I1479" s="5">
        <f t="shared" si="94"/>
        <v>1.2884079579044125E-2</v>
      </c>
      <c r="J1479" s="5">
        <f t="shared" si="95"/>
        <v>6.9756902307127125E-3</v>
      </c>
    </row>
    <row r="1480" spans="1:10" ht="15" customHeight="1" x14ac:dyDescent="0.2">
      <c r="A1480" s="3">
        <f>'2_CVaR_t3'!A1480</f>
        <v>44362</v>
      </c>
      <c r="B1480" s="5">
        <f>'2_CVaR_t3'!D1480-1</f>
        <v>-3.6933368212143103E-3</v>
      </c>
      <c r="C1480" s="5">
        <f>'Stocks Returns'!B1476</f>
        <v>-2.4334847501622292E-2</v>
      </c>
      <c r="D1480" s="5">
        <f>'Stocks Returns'!C1476</f>
        <v>-4.6992481203008696E-3</v>
      </c>
      <c r="E1480" s="5">
        <f>'Stocks Returns'!D1476</f>
        <v>-1.1620441705187501E-2</v>
      </c>
      <c r="F1480" s="5">
        <f>'Stocks Returns'!E1476</f>
        <v>1.4259658431437616E-2</v>
      </c>
      <c r="G1480" s="5">
        <f t="shared" si="92"/>
        <v>-2.0159164075309679E-2</v>
      </c>
      <c r="H1480" s="5">
        <f t="shared" si="93"/>
        <v>8.1848841780888561E-4</v>
      </c>
      <c r="I1480" s="5">
        <f t="shared" si="94"/>
        <v>-5.4984478756378904E-3</v>
      </c>
      <c r="J1480" s="5">
        <f t="shared" si="95"/>
        <v>1.8201881042258842E-2</v>
      </c>
    </row>
    <row r="1481" spans="1:10" ht="15" customHeight="1" x14ac:dyDescent="0.2">
      <c r="A1481" s="3">
        <f>'2_CVaR_t3'!A1481</f>
        <v>44363</v>
      </c>
      <c r="B1481" s="5">
        <f>'2_CVaR_t3'!D1481-1</f>
        <v>-9.2510026714243132E-3</v>
      </c>
      <c r="C1481" s="5">
        <f>'Stocks Returns'!B1477</f>
        <v>1.2969737279680871E-2</v>
      </c>
      <c r="D1481" s="5">
        <f>'Stocks Returns'!C1477</f>
        <v>-1.4507683062923826E-2</v>
      </c>
      <c r="E1481" s="5">
        <f>'Stocks Returns'!D1477</f>
        <v>-1.0133160116921114E-2</v>
      </c>
      <c r="F1481" s="5">
        <f>'Stocks Returns'!E1477</f>
        <v>-6.5391531796632485E-4</v>
      </c>
      <c r="G1481" s="5">
        <f t="shared" si="92"/>
        <v>2.2750151541138935E-2</v>
      </c>
      <c r="H1481" s="5">
        <f t="shared" si="93"/>
        <v>-7.5652098202676904E-4</v>
      </c>
      <c r="I1481" s="5">
        <f t="shared" si="94"/>
        <v>5.0821625523258789E-3</v>
      </c>
      <c r="J1481" s="5">
        <f t="shared" si="95"/>
        <v>9.1695322725136447E-3</v>
      </c>
    </row>
    <row r="1482" spans="1:10" ht="15" customHeight="1" x14ac:dyDescent="0.2">
      <c r="A1482" s="3">
        <f>'2_CVaR_t3'!A1482</f>
        <v>44364</v>
      </c>
      <c r="B1482" s="5">
        <f>'2_CVaR_t3'!D1482-1</f>
        <v>5.2488486710484672E-3</v>
      </c>
      <c r="C1482" s="5">
        <f>'Stocks Returns'!B1478</f>
        <v>-3.4471437951411721E-2</v>
      </c>
      <c r="D1482" s="5">
        <f>'Stocks Returns'!C1478</f>
        <v>1.1106271777003629E-2</v>
      </c>
      <c r="E1482" s="5">
        <f>'Stocks Returns'!D1478</f>
        <v>-1.4174158409344439E-2</v>
      </c>
      <c r="F1482" s="5">
        <f>'Stocks Returns'!E1478</f>
        <v>-3.4680189759528912E-2</v>
      </c>
      <c r="G1482" s="5">
        <f t="shared" si="92"/>
        <v>-3.931366674092289E-2</v>
      </c>
      <c r="H1482" s="5">
        <f t="shared" si="93"/>
        <v>3.3765730743717326E-3</v>
      </c>
      <c r="I1482" s="5">
        <f t="shared" si="94"/>
        <v>-2.2683168929155648E-2</v>
      </c>
      <c r="J1482" s="5">
        <f t="shared" si="95"/>
        <v>-4.0200753524727517E-2</v>
      </c>
    </row>
    <row r="1483" spans="1:10" ht="15" customHeight="1" x14ac:dyDescent="0.2">
      <c r="A1483" s="3">
        <f>'2_CVaR_t3'!A1483</f>
        <v>44365</v>
      </c>
      <c r="B1483" s="5">
        <f>'2_CVaR_t3'!D1483-1</f>
        <v>-6.9594067046212515E-3</v>
      </c>
      <c r="C1483" s="5">
        <f>'Stocks Returns'!B1479</f>
        <v>-1.1220673240394441E-2</v>
      </c>
      <c r="D1483" s="5">
        <f>'Stocks Returns'!C1479</f>
        <v>-7.495153995261683E-3</v>
      </c>
      <c r="E1483" s="5">
        <f>'Stocks Returns'!D1479</f>
        <v>-3.0686281035745111E-2</v>
      </c>
      <c r="F1483" s="5">
        <f>'Stocks Returns'!E1479</f>
        <v>-2.5080494831384414E-2</v>
      </c>
      <c r="G1483" s="5">
        <f t="shared" si="92"/>
        <v>-3.7512612815218688E-3</v>
      </c>
      <c r="H1483" s="5">
        <f t="shared" si="93"/>
        <v>2.8611143882908748E-3</v>
      </c>
      <c r="I1483" s="5">
        <f t="shared" si="94"/>
        <v>-1.9220416548313256E-2</v>
      </c>
      <c r="J1483" s="5">
        <f t="shared" si="95"/>
        <v>-1.7682056553534879E-2</v>
      </c>
    </row>
    <row r="1484" spans="1:10" ht="15" customHeight="1" x14ac:dyDescent="0.2">
      <c r="A1484" s="3">
        <f>'2_CVaR_t3'!A1484</f>
        <v>44368</v>
      </c>
      <c r="B1484" s="5">
        <f>'2_CVaR_t3'!D1484-1</f>
        <v>1.1133317227694617E-2</v>
      </c>
      <c r="C1484" s="5">
        <f>'Stocks Returns'!B1480</f>
        <v>2.0976616231086709E-2</v>
      </c>
      <c r="D1484" s="5">
        <f>'Stocks Returns'!C1480</f>
        <v>1.6969749576841275E-2</v>
      </c>
      <c r="E1484" s="5">
        <f>'Stocks Returns'!D1480</f>
        <v>1.4627111660486136E-2</v>
      </c>
      <c r="F1484" s="5">
        <f>'Stocks Returns'!E1480</f>
        <v>5.0756127237962856E-2</v>
      </c>
      <c r="G1484" s="5">
        <f t="shared" si="92"/>
        <v>1.0200086377643764E-2</v>
      </c>
      <c r="H1484" s="5">
        <f t="shared" si="93"/>
        <v>5.2248219954923597E-4</v>
      </c>
      <c r="I1484" s="5">
        <f t="shared" si="94"/>
        <v>-3.5099349943908294E-3</v>
      </c>
      <c r="J1484" s="5">
        <f t="shared" si="95"/>
        <v>3.9008509813887642E-2</v>
      </c>
    </row>
    <row r="1485" spans="1:10" ht="15" customHeight="1" x14ac:dyDescent="0.2">
      <c r="A1485" s="3">
        <f>'2_CVaR_t3'!A1485</f>
        <v>44369</v>
      </c>
      <c r="B1485" s="5">
        <f>'2_CVaR_t3'!D1485-1</f>
        <v>2.9245679374980682E-3</v>
      </c>
      <c r="C1485" s="5">
        <f>'Stocks Returns'!B1481</f>
        <v>-6.7362748400136008E-3</v>
      </c>
      <c r="D1485" s="5">
        <f>'Stocks Returns'!C1481</f>
        <v>6.8709457152611453E-3</v>
      </c>
      <c r="E1485" s="5">
        <f>'Stocks Returns'!D1481</f>
        <v>-1.2656514382402784E-2</v>
      </c>
      <c r="F1485" s="5">
        <f>'Stocks Returns'!E1481</f>
        <v>5.6244830438378912E-3</v>
      </c>
      <c r="G1485" s="5">
        <f t="shared" si="92"/>
        <v>-9.234539769881759E-3</v>
      </c>
      <c r="H1485" s="5">
        <f t="shared" si="93"/>
        <v>2.5845616839312597E-3</v>
      </c>
      <c r="I1485" s="5">
        <f t="shared" si="94"/>
        <v>-1.7362588634437438E-2</v>
      </c>
      <c r="J1485" s="5">
        <f t="shared" si="95"/>
        <v>2.563516217051775E-3</v>
      </c>
    </row>
    <row r="1486" spans="1:10" ht="15" customHeight="1" x14ac:dyDescent="0.2">
      <c r="A1486" s="3">
        <f>'2_CVaR_t3'!A1486</f>
        <v>44370</v>
      </c>
      <c r="B1486" s="5">
        <f>'2_CVaR_t3'!D1486-1</f>
        <v>-2.6946750799514696E-3</v>
      </c>
      <c r="C1486" s="5">
        <f>'Stocks Returns'!B1482</f>
        <v>6.7819599864371582E-4</v>
      </c>
      <c r="D1486" s="5">
        <f>'Stocks Returns'!C1482</f>
        <v>-5.2981816640529367E-3</v>
      </c>
      <c r="E1486" s="5">
        <f>'Stocks Returns'!D1482</f>
        <v>3.9758705785577497E-3</v>
      </c>
      <c r="F1486" s="5">
        <f>'Stocks Returns'!E1482</f>
        <v>-4.935022207600559E-4</v>
      </c>
      <c r="G1486" s="5">
        <f t="shared" si="92"/>
        <v>3.8467605362011896E-3</v>
      </c>
      <c r="H1486" s="5">
        <f t="shared" si="93"/>
        <v>-1.2599164203188993E-3</v>
      </c>
      <c r="I1486" s="5">
        <f t="shared" si="94"/>
        <v>8.4638763531067786E-3</v>
      </c>
      <c r="J1486" s="5">
        <f t="shared" si="95"/>
        <v>2.3919180314374345E-3</v>
      </c>
    </row>
    <row r="1487" spans="1:10" ht="15" customHeight="1" x14ac:dyDescent="0.2">
      <c r="A1487" s="3">
        <f>'2_CVaR_t3'!A1487</f>
        <v>44371</v>
      </c>
      <c r="B1487" s="5">
        <f>'2_CVaR_t3'!D1487-1</f>
        <v>5.4543949206020681E-3</v>
      </c>
      <c r="C1487" s="5">
        <f>'Stocks Returns'!B1483</f>
        <v>2.7448322602507513E-2</v>
      </c>
      <c r="D1487" s="5">
        <f>'Stocks Returns'!C1483</f>
        <v>6.6473495824102002E-3</v>
      </c>
      <c r="E1487" s="5">
        <f>'Stocks Returns'!D1483</f>
        <v>1.81619554827257E-2</v>
      </c>
      <c r="F1487" s="5">
        <f>'Stocks Returns'!E1483</f>
        <v>1.0368663594470195E-2</v>
      </c>
      <c r="G1487" s="5">
        <f t="shared" si="92"/>
        <v>2.2398806899034424E-2</v>
      </c>
      <c r="H1487" s="5">
        <f t="shared" si="93"/>
        <v>-1.386856405638074E-3</v>
      </c>
      <c r="I1487" s="5">
        <f t="shared" si="94"/>
        <v>9.3166347763481705E-3</v>
      </c>
      <c r="J1487" s="5">
        <f t="shared" si="95"/>
        <v>4.6305869794653854E-3</v>
      </c>
    </row>
    <row r="1488" spans="1:10" ht="15" customHeight="1" x14ac:dyDescent="0.2">
      <c r="A1488" s="3">
        <f>'2_CVaR_t3'!A1488</f>
        <v>44372</v>
      </c>
      <c r="B1488" s="5">
        <f>'2_CVaR_t3'!D1488-1</f>
        <v>2.4812757483747561E-3</v>
      </c>
      <c r="C1488" s="5">
        <f>'Stocks Returns'!B1484</f>
        <v>1.7810026385224331E-2</v>
      </c>
      <c r="D1488" s="5">
        <f>'Stocks Returns'!C1484</f>
        <v>4.5716220792413331E-3</v>
      </c>
      <c r="E1488" s="5">
        <f>'Stocks Returns'!D1484</f>
        <v>-2.3471030042918617E-3</v>
      </c>
      <c r="F1488" s="5">
        <f>'Stocks Returns'!E1484</f>
        <v>-1.3031438345006974E-3</v>
      </c>
      <c r="G1488" s="5">
        <f t="shared" si="92"/>
        <v>1.5758807655743459E-2</v>
      </c>
      <c r="H1488" s="5">
        <f t="shared" si="93"/>
        <v>9.4195497390440943E-4</v>
      </c>
      <c r="I1488" s="5">
        <f t="shared" si="94"/>
        <v>-6.3278724689551638E-3</v>
      </c>
      <c r="J1488" s="5">
        <f t="shared" si="95"/>
        <v>-3.8950106530772307E-3</v>
      </c>
    </row>
    <row r="1489" spans="1:10" ht="15" customHeight="1" x14ac:dyDescent="0.2">
      <c r="A1489" s="3">
        <f>'2_CVaR_t3'!A1489</f>
        <v>44375</v>
      </c>
      <c r="B1489" s="5">
        <f>'2_CVaR_t3'!D1489-1</f>
        <v>-5.7971877991551679E-3</v>
      </c>
      <c r="C1489" s="5">
        <f>'Stocks Returns'!B1485</f>
        <v>-9.3972780298120506E-3</v>
      </c>
      <c r="D1489" s="5">
        <f>'Stocks Returns'!C1485</f>
        <v>-1.3610315186246336E-2</v>
      </c>
      <c r="E1489" s="5">
        <f>'Stocks Returns'!D1485</f>
        <v>2.386233783692937E-2</v>
      </c>
      <c r="F1489" s="5">
        <f>'Stocks Returns'!E1485</f>
        <v>-2.8054151035720065E-2</v>
      </c>
      <c r="G1489" s="5">
        <f t="shared" si="92"/>
        <v>-3.0999272045552423E-3</v>
      </c>
      <c r="H1489" s="5">
        <f t="shared" si="93"/>
        <v>-4.9758204897917841E-3</v>
      </c>
      <c r="I1489" s="5">
        <f t="shared" si="94"/>
        <v>3.3426605687219585E-2</v>
      </c>
      <c r="J1489" s="5">
        <f t="shared" si="95"/>
        <v>-2.1885594338174698E-2</v>
      </c>
    </row>
    <row r="1490" spans="1:10" ht="15" customHeight="1" x14ac:dyDescent="0.2">
      <c r="A1490" s="3">
        <f>'2_CVaR_t3'!A1490</f>
        <v>44376</v>
      </c>
      <c r="B1490" s="5">
        <f>'2_CVaR_t3'!D1490-1</f>
        <v>4.9230331435750063E-3</v>
      </c>
      <c r="C1490" s="5">
        <f>'Stocks Returns'!B1486</f>
        <v>-7.5237160614982646E-3</v>
      </c>
      <c r="D1490" s="5">
        <f>'Stocks Returns'!C1486</f>
        <v>7.9456619249005378E-3</v>
      </c>
      <c r="E1490" s="5">
        <f>'Stocks Returns'!D1486</f>
        <v>3.2825630252100169E-3</v>
      </c>
      <c r="F1490" s="5">
        <f>'Stocks Returns'!E1486</f>
        <v>-9.06192314146681E-3</v>
      </c>
      <c r="G1490" s="5">
        <f t="shared" si="92"/>
        <v>-1.2037370161091602E-2</v>
      </c>
      <c r="H1490" s="5">
        <f t="shared" si="93"/>
        <v>6.9864389405378466E-4</v>
      </c>
      <c r="I1490" s="5">
        <f t="shared" si="94"/>
        <v>-4.6933553994217593E-3</v>
      </c>
      <c r="J1490" s="5">
        <f t="shared" si="95"/>
        <v>-1.4237702878517122E-2</v>
      </c>
    </row>
    <row r="1491" spans="1:10" ht="15" customHeight="1" x14ac:dyDescent="0.2">
      <c r="A1491" s="3">
        <f>'2_CVaR_t3'!A1491</f>
        <v>44377</v>
      </c>
      <c r="B1491" s="5">
        <f>'2_CVaR_t3'!D1491-1</f>
        <v>-6.9387872218323876E-3</v>
      </c>
      <c r="C1491" s="5">
        <f>'Stocks Returns'!B1487</f>
        <v>1.1206328279498967E-2</v>
      </c>
      <c r="D1491" s="5">
        <f>'Stocks Returns'!C1487</f>
        <v>-9.027336300063582E-3</v>
      </c>
      <c r="E1491" s="5">
        <f>'Stocks Returns'!D1487</f>
        <v>-2.0154430048422878E-2</v>
      </c>
      <c r="F1491" s="5">
        <f>'Stocks Returns'!E1487</f>
        <v>3.1329381879762863E-2</v>
      </c>
      <c r="G1491" s="5">
        <f t="shared" si="92"/>
        <v>1.8654946139894546E-2</v>
      </c>
      <c r="H1491" s="5">
        <f t="shared" si="93"/>
        <v>1.2983852710593512E-3</v>
      </c>
      <c r="I1491" s="5">
        <f t="shared" si="94"/>
        <v>-8.7223026985874721E-3</v>
      </c>
      <c r="J1491" s="5">
        <f t="shared" si="95"/>
        <v>3.8706000238870622E-2</v>
      </c>
    </row>
    <row r="1492" spans="1:10" ht="15" customHeight="1" x14ac:dyDescent="0.2">
      <c r="A1492" s="3">
        <f>'2_CVaR_t3'!A1492</f>
        <v>44378</v>
      </c>
      <c r="B1492" s="5">
        <f>'2_CVaR_t3'!D1492-1</f>
        <v>2.1554312176736978E-3</v>
      </c>
      <c r="C1492" s="5">
        <f>'Stocks Returns'!B1488</f>
        <v>1.6949152542372836E-2</v>
      </c>
      <c r="D1492" s="5">
        <f>'Stocks Returns'!C1488</f>
        <v>5.6881361731246916E-3</v>
      </c>
      <c r="E1492" s="5">
        <f>'Stocks Returns'!D1488</f>
        <v>-1.3623614264725692E-2</v>
      </c>
      <c r="F1492" s="5">
        <f>'Stocks Returns'!E1488</f>
        <v>3.2512315270936121E-2</v>
      </c>
      <c r="G1492" s="5">
        <f t="shared" si="92"/>
        <v>1.5226537751650662E-2</v>
      </c>
      <c r="H1492" s="5">
        <f t="shared" si="93"/>
        <v>2.5411927065164732E-3</v>
      </c>
      <c r="I1492" s="5">
        <f t="shared" si="94"/>
        <v>-1.7071244179775801E-2</v>
      </c>
      <c r="J1492" s="5">
        <f t="shared" si="95"/>
        <v>3.026526317226072E-2</v>
      </c>
    </row>
    <row r="1493" spans="1:10" ht="15" customHeight="1" x14ac:dyDescent="0.2">
      <c r="A1493" s="3">
        <f>'2_CVaR_t3'!A1493</f>
        <v>44379</v>
      </c>
      <c r="B1493" s="5">
        <f>'2_CVaR_t3'!D1493-1</f>
        <v>8.9340651452658459E-3</v>
      </c>
      <c r="C1493" s="5">
        <f>'Stocks Returns'!B1489</f>
        <v>-1.9230769230769162E-3</v>
      </c>
      <c r="D1493" s="5">
        <f>'Stocks Returns'!C1489</f>
        <v>1.479906442696155E-2</v>
      </c>
      <c r="E1493" s="5">
        <f>'Stocks Returns'!D1489</f>
        <v>3.723764387271622E-3</v>
      </c>
      <c r="F1493" s="5">
        <f>'Stocks Returns'!E1489</f>
        <v>-2.0674300254452938E-3</v>
      </c>
      <c r="G1493" s="5">
        <f t="shared" si="92"/>
        <v>-1.0481730370693734E-2</v>
      </c>
      <c r="H1493" s="5">
        <f t="shared" si="93"/>
        <v>1.6098875427877704E-3</v>
      </c>
      <c r="I1493" s="5">
        <f t="shared" si="94"/>
        <v>-1.0814915088664855E-2</v>
      </c>
      <c r="J1493" s="5">
        <f t="shared" si="95"/>
        <v>-1.1487758146357765E-2</v>
      </c>
    </row>
    <row r="1494" spans="1:10" ht="15" customHeight="1" x14ac:dyDescent="0.2">
      <c r="A1494" s="3">
        <f>'2_CVaR_t3'!A1494</f>
        <v>44382</v>
      </c>
      <c r="B1494" s="5">
        <f>'2_CVaR_t3'!D1494-1</f>
        <v>3.3619452249000759E-5</v>
      </c>
      <c r="C1494" s="5">
        <f>'Stocks Returns'!B1490</f>
        <v>0</v>
      </c>
      <c r="D1494" s="5">
        <f>'Stocks Returns'!C1490</f>
        <v>0</v>
      </c>
      <c r="E1494" s="5">
        <f>'Stocks Returns'!D1490</f>
        <v>0</v>
      </c>
      <c r="F1494" s="5">
        <f>'Stocks Returns'!E1490</f>
        <v>0</v>
      </c>
      <c r="G1494" s="5">
        <f t="shared" si="92"/>
        <v>4.1716549628461653E-4</v>
      </c>
      <c r="H1494" s="5">
        <f t="shared" si="93"/>
        <v>-3.5772302638354477E-6</v>
      </c>
      <c r="I1494" s="5">
        <f t="shared" si="94"/>
        <v>2.403114536009206E-5</v>
      </c>
      <c r="J1494" s="5">
        <f t="shared" si="95"/>
        <v>-1.7115738437369847E-6</v>
      </c>
    </row>
    <row r="1495" spans="1:10" ht="15" customHeight="1" x14ac:dyDescent="0.2">
      <c r="A1495" s="3">
        <f>'2_CVaR_t3'!A1495</f>
        <v>44383</v>
      </c>
      <c r="B1495" s="5">
        <f>'2_CVaR_t3'!D1495-1</f>
        <v>1.1560316073533361E-3</v>
      </c>
      <c r="C1495" s="5">
        <f>'Stocks Returns'!B1491</f>
        <v>-2.5690430314707746E-2</v>
      </c>
      <c r="D1495" s="5">
        <f>'Stocks Returns'!C1491</f>
        <v>4.0648703013033138E-3</v>
      </c>
      <c r="E1495" s="5">
        <f>'Stocks Returns'!D1491</f>
        <v>-1.4300168634064137E-2</v>
      </c>
      <c r="F1495" s="5">
        <f>'Stocks Returns'!E1491</f>
        <v>-3.9362549800796787E-2</v>
      </c>
      <c r="G1495" s="5">
        <f t="shared" si="92"/>
        <v>-2.6405182098987526E-2</v>
      </c>
      <c r="H1495" s="5">
        <f t="shared" si="93"/>
        <v>2.3984912480364299E-3</v>
      </c>
      <c r="I1495" s="5">
        <f t="shared" si="94"/>
        <v>-1.6112603209227971E-2</v>
      </c>
      <c r="J1495" s="5">
        <f t="shared" si="95"/>
        <v>-4.0552018714139944E-2</v>
      </c>
    </row>
    <row r="1496" spans="1:10" ht="15" customHeight="1" x14ac:dyDescent="0.2">
      <c r="A1496" s="3">
        <f>'2_CVaR_t3'!A1496</f>
        <v>44384</v>
      </c>
      <c r="B1496" s="5">
        <f>'2_CVaR_t3'!D1496-1</f>
        <v>-5.4577554344725776E-4</v>
      </c>
      <c r="C1496" s="5">
        <f>'Stocks Returns'!B1492</f>
        <v>-2.570863546473301E-2</v>
      </c>
      <c r="D1496" s="5">
        <f>'Stocks Returns'!C1492</f>
        <v>1.6694490818029983E-3</v>
      </c>
      <c r="E1496" s="5">
        <f>'Stocks Returns'!D1492</f>
        <v>-1.7929241086703684E-2</v>
      </c>
      <c r="F1496" s="5">
        <f>'Stocks Returns'!E1492</f>
        <v>-2.1068347710683555E-2</v>
      </c>
      <c r="G1496" s="5">
        <f t="shared" si="92"/>
        <v>-2.4707168377523295E-2</v>
      </c>
      <c r="H1496" s="5">
        <f t="shared" si="93"/>
        <v>2.5242188060881593E-3</v>
      </c>
      <c r="I1496" s="5">
        <f t="shared" si="94"/>
        <v>-1.6957216779116675E-2</v>
      </c>
      <c r="J1496" s="5">
        <f t="shared" si="95"/>
        <v>-2.0456932764578391E-2</v>
      </c>
    </row>
    <row r="1497" spans="1:10" ht="15" customHeight="1" x14ac:dyDescent="0.2">
      <c r="A1497" s="3">
        <f>'2_CVaR_t3'!A1497</f>
        <v>44385</v>
      </c>
      <c r="B1497" s="5">
        <f>'2_CVaR_t3'!D1497-1</f>
        <v>-9.6519895191850003E-3</v>
      </c>
      <c r="C1497" s="5">
        <f>'Stocks Returns'!B1493</f>
        <v>-2.6387009472259693E-2</v>
      </c>
      <c r="D1497" s="5">
        <f>'Stocks Returns'!C1493</f>
        <v>-1.4124999999999943E-2</v>
      </c>
      <c r="E1497" s="5">
        <f>'Stocks Returns'!D1493</f>
        <v>-1.7350707267786092E-2</v>
      </c>
      <c r="F1497" s="5">
        <f>'Stocks Returns'!E1493</f>
        <v>3.3892560582953202E-3</v>
      </c>
      <c r="G1497" s="5">
        <f t="shared" si="92"/>
        <v>-1.6202212613735782E-2</v>
      </c>
      <c r="H1497" s="5">
        <f t="shared" si="93"/>
        <v>2.2020559550493292E-4</v>
      </c>
      <c r="I1497" s="5">
        <f t="shared" si="94"/>
        <v>-1.4792988666227358E-3</v>
      </c>
      <c r="J1497" s="5">
        <f t="shared" si="95"/>
        <v>1.3637035360887069E-2</v>
      </c>
    </row>
    <row r="1498" spans="1:10" ht="15" customHeight="1" x14ac:dyDescent="0.2">
      <c r="A1498" s="3">
        <f>'2_CVaR_t3'!A1498</f>
        <v>44386</v>
      </c>
      <c r="B1498" s="5">
        <f>'2_CVaR_t3'!D1498-1</f>
        <v>6.4264911331803898E-3</v>
      </c>
      <c r="C1498" s="5">
        <f>'Stocks Returns'!B1494</f>
        <v>1.8068102849200907E-2</v>
      </c>
      <c r="D1498" s="5">
        <f>'Stocks Returns'!C1494</f>
        <v>7.8610371497400688E-3</v>
      </c>
      <c r="E1498" s="5">
        <f>'Stocks Returns'!D1494</f>
        <v>2.1273578215855959E-2</v>
      </c>
      <c r="F1498" s="5">
        <f>'Stocks Returns'!E1494</f>
        <v>1.5537915892585685E-2</v>
      </c>
      <c r="G1498" s="5">
        <f t="shared" si="92"/>
        <v>1.2038258755319109E-2</v>
      </c>
      <c r="H1498" s="5">
        <f t="shared" si="93"/>
        <v>-1.6132845275928925E-3</v>
      </c>
      <c r="I1498" s="5">
        <f t="shared" si="94"/>
        <v>1.0837735379677294E-2</v>
      </c>
      <c r="J1498" s="5">
        <f t="shared" si="95"/>
        <v>8.7711490536388839E-3</v>
      </c>
    </row>
    <row r="1499" spans="1:10" ht="15" customHeight="1" x14ac:dyDescent="0.2">
      <c r="A1499" s="3">
        <f>'2_CVaR_t3'!A1499</f>
        <v>44389</v>
      </c>
      <c r="B1499" s="5">
        <f>'2_CVaR_t3'!D1499-1</f>
        <v>-1.2472298962606931E-4</v>
      </c>
      <c r="C1499" s="5">
        <f>'Stocks Returns'!B1495</f>
        <v>1.1945392491467421E-2</v>
      </c>
      <c r="D1499" s="5">
        <f>'Stocks Returns'!C1495</f>
        <v>-2.5160397534280676E-3</v>
      </c>
      <c r="E1499" s="5">
        <f>'Stocks Returns'!D1495</f>
        <v>1.5067351756700376E-2</v>
      </c>
      <c r="F1499" s="5">
        <f>'Stocks Returns'!E1495</f>
        <v>-5.4881090969566282E-3</v>
      </c>
      <c r="G1499" s="5">
        <f t="shared" si="92"/>
        <v>1.2522241349510086E-2</v>
      </c>
      <c r="H1499" s="5">
        <f t="shared" si="93"/>
        <v>-2.2850399615069053E-3</v>
      </c>
      <c r="I1499" s="5">
        <f t="shared" si="94"/>
        <v>1.5350459271899484E-2</v>
      </c>
      <c r="J1499" s="5">
        <f t="shared" si="95"/>
        <v>-5.322259764910236E-3</v>
      </c>
    </row>
    <row r="1500" spans="1:10" ht="15" customHeight="1" x14ac:dyDescent="0.2">
      <c r="A1500" s="3">
        <f>'2_CVaR_t3'!A1500</f>
        <v>44390</v>
      </c>
      <c r="B1500" s="5">
        <f>'2_CVaR_t3'!D1500-1</f>
        <v>9.6176505514686816E-3</v>
      </c>
      <c r="C1500" s="5">
        <f>'Stocks Returns'!B1496</f>
        <v>-1.8549747048903775E-2</v>
      </c>
      <c r="D1500" s="5">
        <f>'Stocks Returns'!C1496</f>
        <v>1.8833816790683855E-2</v>
      </c>
      <c r="E1500" s="5">
        <f>'Stocks Returns'!D1496</f>
        <v>-1.5459333743758075E-2</v>
      </c>
      <c r="F1500" s="5">
        <f>'Stocks Returns'!E1496</f>
        <v>-5.6856187290968974E-3</v>
      </c>
      <c r="G1500" s="5">
        <f t="shared" si="92"/>
        <v>-2.7797774832413004E-2</v>
      </c>
      <c r="H1500" s="5">
        <f t="shared" si="93"/>
        <v>4.6319396658336051E-3</v>
      </c>
      <c r="I1500" s="5">
        <f t="shared" si="94"/>
        <v>-3.1116480406487658E-2</v>
      </c>
      <c r="J1500" s="5">
        <f t="shared" si="95"/>
        <v>-1.5829329592881247E-2</v>
      </c>
    </row>
    <row r="1501" spans="1:10" ht="15" customHeight="1" x14ac:dyDescent="0.2">
      <c r="A1501" s="3">
        <f>'2_CVaR_t3'!A1501</f>
        <v>44391</v>
      </c>
      <c r="B1501" s="5">
        <f>'2_CVaR_t3'!D1501-1</f>
        <v>8.5067461265933009E-3</v>
      </c>
      <c r="C1501" s="5">
        <f>'Stocks Returns'!B1497</f>
        <v>-1.2371134020618624E-2</v>
      </c>
      <c r="D1501" s="5">
        <f>'Stocks Returns'!C1497</f>
        <v>1.5019599752424284E-2</v>
      </c>
      <c r="E1501" s="5">
        <f>'Stocks Returns'!D1497</f>
        <v>-2.7096505245606251E-3</v>
      </c>
      <c r="F1501" s="5">
        <f>'Stocks Returns'!E1497</f>
        <v>-3.0104271779347491E-2</v>
      </c>
      <c r="G1501" s="5">
        <f t="shared" si="92"/>
        <v>-2.0498849706781574E-2</v>
      </c>
      <c r="H1501" s="5">
        <f t="shared" si="93"/>
        <v>2.463476279175595E-3</v>
      </c>
      <c r="I1501" s="5">
        <f t="shared" si="94"/>
        <v>-1.6549160158161328E-2</v>
      </c>
      <c r="J1501" s="5">
        <f t="shared" si="95"/>
        <v>-3.9072402996985313E-2</v>
      </c>
    </row>
    <row r="1502" spans="1:10" ht="15" customHeight="1" x14ac:dyDescent="0.2">
      <c r="A1502" s="3">
        <f>'2_CVaR_t3'!A1502</f>
        <v>44392</v>
      </c>
      <c r="B1502" s="5">
        <f>'2_CVaR_t3'!D1502-1</f>
        <v>2.4053683810230098E-3</v>
      </c>
      <c r="C1502" s="5">
        <f>'Stocks Returns'!B1498</f>
        <v>-9.7425191370911213E-3</v>
      </c>
      <c r="D1502" s="5">
        <f>'Stocks Returns'!C1498</f>
        <v>1.0406927110858222E-2</v>
      </c>
      <c r="E1502" s="5">
        <f>'Stocks Returns'!D1498</f>
        <v>-4.2427197993590626E-2</v>
      </c>
      <c r="F1502" s="5">
        <f>'Stocks Returns'!E1498</f>
        <v>-1.0230622507369613E-2</v>
      </c>
      <c r="G1502" s="5">
        <f t="shared" si="92"/>
        <v>-1.171718767915924E-2</v>
      </c>
      <c r="H1502" s="5">
        <f t="shared" si="93"/>
        <v>6.8897132681110225E-3</v>
      </c>
      <c r="I1502" s="5">
        <f t="shared" si="94"/>
        <v>-4.62837695177356E-2</v>
      </c>
      <c r="J1502" s="5">
        <f t="shared" si="95"/>
        <v>-1.2742162743340904E-2</v>
      </c>
    </row>
    <row r="1503" spans="1:10" ht="15" customHeight="1" x14ac:dyDescent="0.2">
      <c r="A1503" s="3">
        <f>'2_CVaR_t3'!A1503</f>
        <v>44393</v>
      </c>
      <c r="B1503" s="5">
        <f>'2_CVaR_t3'!D1503-1</f>
        <v>-3.2859496910047081E-3</v>
      </c>
      <c r="C1503" s="5">
        <f>'Stocks Returns'!B1499</f>
        <v>-9.8383696416023403E-3</v>
      </c>
      <c r="D1503" s="5">
        <f>'Stocks Returns'!C1499</f>
        <v>-1.7300341983504941E-3</v>
      </c>
      <c r="E1503" s="5">
        <f>'Stocks Returns'!D1499</f>
        <v>-2.6846125863950521E-2</v>
      </c>
      <c r="F1503" s="5">
        <f>'Stocks Returns'!E1499</f>
        <v>-2.7680448493342613E-2</v>
      </c>
      <c r="G1503" s="5">
        <f t="shared" si="92"/>
        <v>-6.0735232954716688E-3</v>
      </c>
      <c r="H1503" s="5">
        <f t="shared" si="93"/>
        <v>3.1841771019935159E-3</v>
      </c>
      <c r="I1503" s="5">
        <f t="shared" si="94"/>
        <v>-2.1390689765632007E-2</v>
      </c>
      <c r="J1503" s="5">
        <f t="shared" si="95"/>
        <v>-2.4169330492110262E-2</v>
      </c>
    </row>
    <row r="1504" spans="1:10" ht="15" customHeight="1" x14ac:dyDescent="0.2">
      <c r="A1504" s="3">
        <f>'2_CVaR_t3'!A1504</f>
        <v>44396</v>
      </c>
      <c r="B1504" s="5">
        <f>'2_CVaR_t3'!D1504-1</f>
        <v>-1.912832716871482E-2</v>
      </c>
      <c r="C1504" s="5">
        <f>'Stocks Returns'!B1500</f>
        <v>-1.2775017743080208E-2</v>
      </c>
      <c r="D1504" s="5">
        <f>'Stocks Returns'!C1500</f>
        <v>-3.1073674028695875E-2</v>
      </c>
      <c r="E1504" s="5">
        <f>'Stocks Returns'!D1500</f>
        <v>-1.3307416267942629E-2</v>
      </c>
      <c r="F1504" s="5">
        <f>'Stocks Returns'!E1500</f>
        <v>-3.2432432432432434E-2</v>
      </c>
      <c r="G1504" s="5">
        <f t="shared" si="92"/>
        <v>6.9663669456678998E-3</v>
      </c>
      <c r="H1504" s="5">
        <f t="shared" si="93"/>
        <v>-2.6897114156622035E-3</v>
      </c>
      <c r="I1504" s="5">
        <f t="shared" si="94"/>
        <v>1.806896432220606E-2</v>
      </c>
      <c r="J1504" s="5">
        <f t="shared" si="95"/>
        <v>-1.215661704379397E-2</v>
      </c>
    </row>
    <row r="1505" spans="1:10" ht="15" customHeight="1" x14ac:dyDescent="0.2">
      <c r="A1505" s="3">
        <f>'2_CVaR_t3'!A1505</f>
        <v>44397</v>
      </c>
      <c r="B1505" s="5">
        <f>'2_CVaR_t3'!D1505-1</f>
        <v>8.8574452207190735E-3</v>
      </c>
      <c r="C1505" s="5">
        <f>'Stocks Returns'!B1501</f>
        <v>1.1143062544931581E-2</v>
      </c>
      <c r="D1505" s="5">
        <f>'Stocks Returns'!C1501</f>
        <v>9.5253941183810475E-3</v>
      </c>
      <c r="E1505" s="5">
        <f>'Stocks Returns'!D1501</f>
        <v>3.826337323836948E-2</v>
      </c>
      <c r="F1505" s="5">
        <f>'Stocks Returns'!E1501</f>
        <v>1.433891992551195E-2</v>
      </c>
      <c r="G1505" s="5">
        <f t="shared" si="92"/>
        <v>2.6616778761992636E-3</v>
      </c>
      <c r="H1505" s="5">
        <f t="shared" si="93"/>
        <v>-3.5502738825938639E-3</v>
      </c>
      <c r="I1505" s="5">
        <f t="shared" si="94"/>
        <v>2.3850057573132466E-2</v>
      </c>
      <c r="J1505" s="5">
        <f t="shared" si="95"/>
        <v>4.9996724284313374E-3</v>
      </c>
    </row>
    <row r="1506" spans="1:10" ht="15" customHeight="1" x14ac:dyDescent="0.2">
      <c r="A1506" s="3">
        <f>'2_CVaR_t3'!A1506</f>
        <v>44398</v>
      </c>
      <c r="B1506" s="5">
        <f>'2_CVaR_t3'!D1506-1</f>
        <v>4.6126208955743486E-3</v>
      </c>
      <c r="C1506" s="5">
        <f>'Stocks Returns'!B1502</f>
        <v>2.3462495556345608E-2</v>
      </c>
      <c r="D1506" s="5">
        <f>'Stocks Returns'!C1502</f>
        <v>3.9555006180469476E-3</v>
      </c>
      <c r="E1506" s="5">
        <f>'Stocks Returns'!D1502</f>
        <v>2.6490549514704753E-2</v>
      </c>
      <c r="F1506" s="5">
        <f>'Stocks Returns'!E1502</f>
        <v>4.6814760418579127E-2</v>
      </c>
      <c r="G1506" s="5">
        <f t="shared" si="92"/>
        <v>1.9261882424825291E-2</v>
      </c>
      <c r="H1506" s="5">
        <f t="shared" si="93"/>
        <v>-2.8316559888917686E-3</v>
      </c>
      <c r="I1506" s="5">
        <f t="shared" si="94"/>
        <v>1.9022520683117335E-2</v>
      </c>
      <c r="J1506" s="5">
        <f t="shared" si="95"/>
        <v>4.196746467393446E-2</v>
      </c>
    </row>
    <row r="1507" spans="1:10" ht="15" customHeight="1" x14ac:dyDescent="0.2">
      <c r="A1507" s="3">
        <f>'2_CVaR_t3'!A1507</f>
        <v>44399</v>
      </c>
      <c r="B1507" s="5">
        <f>'2_CVaR_t3'!D1507-1</f>
        <v>-2.2314805257372949E-4</v>
      </c>
      <c r="C1507" s="5">
        <f>'Stocks Returns'!B1503</f>
        <v>-1.0767627648489042E-2</v>
      </c>
      <c r="D1507" s="5">
        <f>'Stocks Returns'!C1503</f>
        <v>1.969958138389627E-3</v>
      </c>
      <c r="E1507" s="5">
        <f>'Stocks Returns'!D1503</f>
        <v>-1.6209299018910883E-2</v>
      </c>
      <c r="F1507" s="5">
        <f>'Stocks Returns'!E1503</f>
        <v>-6.1381971238162469E-3</v>
      </c>
      <c r="G1507" s="5">
        <f t="shared" si="92"/>
        <v>-1.0091520216771416E-2</v>
      </c>
      <c r="H1507" s="5">
        <f t="shared" si="93"/>
        <v>2.3467701200258458E-3</v>
      </c>
      <c r="I1507" s="5">
        <f t="shared" si="94"/>
        <v>-1.5765150612162462E-2</v>
      </c>
      <c r="J1507" s="5">
        <f t="shared" si="95"/>
        <v>-5.8681925664587839E-3</v>
      </c>
    </row>
    <row r="1508" spans="1:10" ht="15" customHeight="1" x14ac:dyDescent="0.2">
      <c r="A1508" s="3">
        <f>'2_CVaR_t3'!A1508</f>
        <v>44400</v>
      </c>
      <c r="B1508" s="5">
        <f>'2_CVaR_t3'!D1508-1</f>
        <v>1.2144917224072183E-2</v>
      </c>
      <c r="C1508" s="5">
        <f>'Stocks Returns'!B1504</f>
        <v>-3.5112359550570904E-4</v>
      </c>
      <c r="D1508" s="5">
        <f>'Stocks Returns'!C1504</f>
        <v>1.9988531170639812E-2</v>
      </c>
      <c r="E1508" s="5">
        <f>'Stocks Returns'!D1504</f>
        <v>6.0702413643589637E-3</v>
      </c>
      <c r="F1508" s="5">
        <f>'Stocks Returns'!E1504</f>
        <v>-2.3469207693665006E-2</v>
      </c>
      <c r="G1508" s="5">
        <f t="shared" si="92"/>
        <v>-1.2147820160179795E-2</v>
      </c>
      <c r="H1508" s="5">
        <f t="shared" si="93"/>
        <v>2.0426250709524932E-3</v>
      </c>
      <c r="I1508" s="5">
        <f t="shared" si="94"/>
        <v>-1.3721962629808255E-2</v>
      </c>
      <c r="J1508" s="5">
        <f t="shared" si="95"/>
        <v>-3.6287318977656899E-2</v>
      </c>
    </row>
    <row r="1509" spans="1:10" ht="15" customHeight="1" x14ac:dyDescent="0.2">
      <c r="A1509" s="3">
        <f>'2_CVaR_t3'!A1509</f>
        <v>44403</v>
      </c>
      <c r="B1509" s="5">
        <f>'2_CVaR_t3'!D1509-1</f>
        <v>3.0023703052999284E-3</v>
      </c>
      <c r="C1509" s="5">
        <f>'Stocks Returns'!B1505</f>
        <v>3.0558482613277205E-2</v>
      </c>
      <c r="D1509" s="5">
        <f>'Stocks Returns'!C1505</f>
        <v>4.9393623002167431E-3</v>
      </c>
      <c r="E1509" s="5">
        <f>'Stocks Returns'!D1505</f>
        <v>1.221088924005187E-3</v>
      </c>
      <c r="F1509" s="5">
        <f>'Stocks Returns'!E1505</f>
        <v>2.7647271413082652E-2</v>
      </c>
      <c r="G1509" s="5">
        <f t="shared" si="92"/>
        <v>2.7981756447771799E-2</v>
      </c>
      <c r="H1509" s="5">
        <f t="shared" si="93"/>
        <v>5.3771765056001737E-4</v>
      </c>
      <c r="I1509" s="5">
        <f t="shared" si="94"/>
        <v>-3.6122838259956009E-3</v>
      </c>
      <c r="J1509" s="5">
        <f t="shared" si="95"/>
        <v>2.450397267910287E-2</v>
      </c>
    </row>
    <row r="1510" spans="1:10" ht="15" customHeight="1" x14ac:dyDescent="0.2">
      <c r="A1510" s="3">
        <f>'2_CVaR_t3'!A1510</f>
        <v>44404</v>
      </c>
      <c r="B1510" s="5">
        <f>'2_CVaR_t3'!D1510-1</f>
        <v>-5.207996854083019E-4</v>
      </c>
      <c r="C1510" s="5">
        <f>'Stocks Returns'!B1506</f>
        <v>-1.7382413087934645E-2</v>
      </c>
      <c r="D1510" s="5">
        <f>'Stocks Returns'!C1506</f>
        <v>2.7172827172827763E-3</v>
      </c>
      <c r="E1510" s="5">
        <f>'Stocks Returns'!D1506</f>
        <v>-2.467895831838729E-2</v>
      </c>
      <c r="F1510" s="5">
        <f>'Stocks Returns'!E1506</f>
        <v>-9.4953402496922301E-3</v>
      </c>
      <c r="G1510" s="5">
        <f t="shared" si="92"/>
        <v>-1.640613336633092E-2</v>
      </c>
      <c r="H1510" s="5">
        <f t="shared" si="93"/>
        <v>3.5350518601955975E-3</v>
      </c>
      <c r="I1510" s="5">
        <f t="shared" si="94"/>
        <v>-2.3747798952364417E-2</v>
      </c>
      <c r="J1510" s="5">
        <f t="shared" si="95"/>
        <v>-8.9103552193369618E-3</v>
      </c>
    </row>
    <row r="1511" spans="1:10" ht="15" customHeight="1" x14ac:dyDescent="0.2">
      <c r="A1511" s="3">
        <f>'2_CVaR_t3'!A1511</f>
        <v>44405</v>
      </c>
      <c r="B1511" s="5">
        <f>'2_CVaR_t3'!D1511-1</f>
        <v>-7.9591362269716415E-3</v>
      </c>
      <c r="C1511" s="5">
        <f>'Stocks Returns'!B1507</f>
        <v>1.9424210891432647E-2</v>
      </c>
      <c r="D1511" s="5">
        <f>'Stocks Returns'!C1507</f>
        <v>-1.5900848842306692E-2</v>
      </c>
      <c r="E1511" s="5">
        <f>'Stocks Returns'!D1507</f>
        <v>1.4196395733725664E-2</v>
      </c>
      <c r="F1511" s="5">
        <f>'Stocks Returns'!E1507</f>
        <v>6.9234865968401671E-3</v>
      </c>
      <c r="G1511" s="5">
        <f t="shared" si="92"/>
        <v>2.7901818562631235E-2</v>
      </c>
      <c r="H1511" s="5">
        <f t="shared" si="93"/>
        <v>-4.0635272959614784E-3</v>
      </c>
      <c r="I1511" s="5">
        <f t="shared" si="94"/>
        <v>2.7297995355745033E-2</v>
      </c>
      <c r="J1511" s="5">
        <f t="shared" si="95"/>
        <v>1.5379857179045001E-2</v>
      </c>
    </row>
    <row r="1512" spans="1:10" ht="15" customHeight="1" x14ac:dyDescent="0.2">
      <c r="A1512" s="3">
        <f>'2_CVaR_t3'!A1512</f>
        <v>44406</v>
      </c>
      <c r="B1512" s="5">
        <f>'2_CVaR_t3'!D1512-1</f>
        <v>4.3056938317900251E-3</v>
      </c>
      <c r="C1512" s="5">
        <f>'Stocks Returns'!B1508</f>
        <v>2.6879891119428345E-2</v>
      </c>
      <c r="D1512" s="5">
        <f>'Stocks Returns'!C1508</f>
        <v>3.9685753624361109E-3</v>
      </c>
      <c r="E1512" s="5">
        <f>'Stocks Returns'!D1508</f>
        <v>2.2845953002611052E-2</v>
      </c>
      <c r="F1512" s="5">
        <f>'Stocks Returns'!E1508</f>
        <v>6.3469675599434616E-3</v>
      </c>
      <c r="G1512" s="5">
        <f t="shared" si="92"/>
        <v>2.2988804257550101E-2</v>
      </c>
      <c r="H1512" s="5">
        <f t="shared" si="93"/>
        <v>-2.3638829602149547E-3</v>
      </c>
      <c r="I1512" s="5">
        <f t="shared" si="94"/>
        <v>1.5880111383428309E-2</v>
      </c>
      <c r="J1512" s="5">
        <f t="shared" si="95"/>
        <v>1.824467721190378E-3</v>
      </c>
    </row>
    <row r="1513" spans="1:10" ht="15" customHeight="1" x14ac:dyDescent="0.2">
      <c r="A1513" s="3">
        <f>'2_CVaR_t3'!A1513</f>
        <v>44407</v>
      </c>
      <c r="B1513" s="5">
        <f>'2_CVaR_t3'!D1513-1</f>
        <v>-2.2651104416775425E-3</v>
      </c>
      <c r="C1513" s="5">
        <f>'Stocks Returns'!B1509</f>
        <v>-3.8767395626242429E-2</v>
      </c>
      <c r="D1513" s="5">
        <f>'Stocks Returns'!C1509</f>
        <v>-6.1713455953533725E-3</v>
      </c>
      <c r="E1513" s="5">
        <f>'Stocks Returns'!D1509</f>
        <v>1.481954194143098E-2</v>
      </c>
      <c r="F1513" s="5">
        <f>'Stocks Returns'!E1509</f>
        <v>-1.7869656622284458E-2</v>
      </c>
      <c r="G1513" s="5">
        <f t="shared" si="92"/>
        <v>-3.6032033486726033E-2</v>
      </c>
      <c r="H1513" s="5">
        <f t="shared" si="93"/>
        <v>-2.7694605443776129E-3</v>
      </c>
      <c r="I1513" s="5">
        <f t="shared" si="94"/>
        <v>1.8604703640965517E-2</v>
      </c>
      <c r="J1513" s="5">
        <f t="shared" si="95"/>
        <v>-1.5438809629632471E-2</v>
      </c>
    </row>
    <row r="1514" spans="1:10" ht="15" customHeight="1" x14ac:dyDescent="0.2">
      <c r="A1514" s="3">
        <f>'2_CVaR_t3'!A1514</f>
        <v>44410</v>
      </c>
      <c r="B1514" s="5">
        <f>'2_CVaR_t3'!D1514-1</f>
        <v>-1.4390866812958536E-2</v>
      </c>
      <c r="C1514" s="5">
        <f>'Stocks Returns'!B1510</f>
        <v>2.7576697690450125E-3</v>
      </c>
      <c r="D1514" s="5">
        <f>'Stocks Returns'!C1510</f>
        <v>-2.6827387475141018E-2</v>
      </c>
      <c r="E1514" s="5">
        <f>'Stocks Returns'!D1510</f>
        <v>1.3065958636109487E-2</v>
      </c>
      <c r="F1514" s="5">
        <f>'Stocks Returns'!E1510</f>
        <v>-1.2129860863360653E-2</v>
      </c>
      <c r="G1514" s="5">
        <f t="shared" si="92"/>
        <v>1.772147501134564E-2</v>
      </c>
      <c r="H1514" s="5">
        <f t="shared" si="93"/>
        <v>-5.4617538067221333E-3</v>
      </c>
      <c r="I1514" s="5">
        <f t="shared" si="94"/>
        <v>3.6691012312947288E-2</v>
      </c>
      <c r="J1514" s="5">
        <f t="shared" si="95"/>
        <v>3.1326861972864727E-3</v>
      </c>
    </row>
    <row r="1515" spans="1:10" ht="15" customHeight="1" x14ac:dyDescent="0.2">
      <c r="A1515" s="3">
        <f>'2_CVaR_t3'!A1515</f>
        <v>44411</v>
      </c>
      <c r="B1515" s="5">
        <f>'2_CVaR_t3'!D1515-1</f>
        <v>-5.3807168278507955E-3</v>
      </c>
      <c r="C1515" s="5">
        <f>'Stocks Returns'!B1511</f>
        <v>-4.1938810587830777E-2</v>
      </c>
      <c r="D1515" s="5">
        <f>'Stocks Returns'!C1511</f>
        <v>-1.1218617065643532E-2</v>
      </c>
      <c r="E1515" s="5">
        <f>'Stocks Returns'!D1511</f>
        <v>1.262156010759341E-2</v>
      </c>
      <c r="F1515" s="5">
        <f>'Stocks Returns'!E1511</f>
        <v>2.2751895991332649E-2</v>
      </c>
      <c r="G1515" s="5">
        <f t="shared" si="92"/>
        <v>-3.6061457610181952E-2</v>
      </c>
      <c r="H1515" s="5">
        <f t="shared" si="93"/>
        <v>-3.2011048984350102E-3</v>
      </c>
      <c r="I1515" s="5">
        <f t="shared" si="94"/>
        <v>2.150440744856752E-2</v>
      </c>
      <c r="J1515" s="5">
        <f t="shared" si="95"/>
        <v>2.847973539032984E-2</v>
      </c>
    </row>
    <row r="1516" spans="1:10" ht="15" customHeight="1" x14ac:dyDescent="0.2">
      <c r="A1516" s="3">
        <f>'2_CVaR_t3'!A1516</f>
        <v>44412</v>
      </c>
      <c r="B1516" s="5">
        <f>'2_CVaR_t3'!D1516-1</f>
        <v>-5.8776802329685296E-4</v>
      </c>
      <c r="C1516" s="5">
        <f>'Stocks Returns'!B1512</f>
        <v>1.6864011481880103E-2</v>
      </c>
      <c r="D1516" s="5">
        <f>'Stocks Returns'!C1512</f>
        <v>-1.7714791851196621E-3</v>
      </c>
      <c r="E1516" s="5">
        <f>'Stocks Returns'!D1512</f>
        <v>4.6996322026970905E-3</v>
      </c>
      <c r="F1516" s="5">
        <f>'Stocks Returns'!E1512</f>
        <v>-3.0190677966101753E-2</v>
      </c>
      <c r="G1516" s="5">
        <f t="shared" si="92"/>
        <v>1.7907826661436598E-2</v>
      </c>
      <c r="H1516" s="5">
        <f t="shared" si="93"/>
        <v>-8.5449953934640488E-4</v>
      </c>
      <c r="I1516" s="5">
        <f t="shared" si="94"/>
        <v>5.7403636687132636E-3</v>
      </c>
      <c r="J1516" s="5">
        <f t="shared" si="95"/>
        <v>-2.9534825799748827E-2</v>
      </c>
    </row>
    <row r="1517" spans="1:10" ht="15" customHeight="1" x14ac:dyDescent="0.2">
      <c r="A1517" s="3">
        <f>'2_CVaR_t3'!A1517</f>
        <v>44413</v>
      </c>
      <c r="B1517" s="5">
        <f>'2_CVaR_t3'!D1517-1</f>
        <v>1.0032552680578455E-2</v>
      </c>
      <c r="C1517" s="5">
        <f>'Stocks Returns'!B1513</f>
        <v>3.034580098800288E-2</v>
      </c>
      <c r="D1517" s="5">
        <f>'Stocks Returns'!C1513</f>
        <v>1.4957535809354994E-2</v>
      </c>
      <c r="E1517" s="5">
        <f>'Stocks Returns'!D1513</f>
        <v>1.5388787200867782E-2</v>
      </c>
      <c r="F1517" s="5">
        <f>'Stocks Returns'!E1513</f>
        <v>1.856908793009282E-2</v>
      </c>
      <c r="G1517" s="5">
        <f t="shared" si="92"/>
        <v>2.0679357484789815E-2</v>
      </c>
      <c r="H1517" s="5">
        <f t="shared" si="93"/>
        <v>1.4100032258826389E-4</v>
      </c>
      <c r="I1517" s="5">
        <f t="shared" si="94"/>
        <v>-9.4721306658925725E-4</v>
      </c>
      <c r="J1517" s="5">
        <f t="shared" si="95"/>
        <v>7.986319945639404E-3</v>
      </c>
    </row>
    <row r="1518" spans="1:10" ht="15" customHeight="1" x14ac:dyDescent="0.2">
      <c r="A1518" s="3">
        <f>'2_CVaR_t3'!A1518</f>
        <v>44414</v>
      </c>
      <c r="B1518" s="5">
        <f>'2_CVaR_t3'!D1518-1</f>
        <v>2.8766755856650672E-3</v>
      </c>
      <c r="C1518" s="5">
        <f>'Stocks Returns'!B1514</f>
        <v>-5.479452054794498E-3</v>
      </c>
      <c r="D1518" s="5">
        <f>'Stocks Returns'!C1514</f>
        <v>4.9539985845719059E-3</v>
      </c>
      <c r="E1518" s="5">
        <f>'Stocks Returns'!D1514</f>
        <v>-3.3382294031258919E-4</v>
      </c>
      <c r="F1518" s="5">
        <f>'Stocks Returns'!E1514</f>
        <v>9.8302055406611633E-3</v>
      </c>
      <c r="G1518" s="5">
        <f t="shared" si="92"/>
        <v>-7.9294190573815648E-3</v>
      </c>
      <c r="H1518" s="5">
        <f t="shared" si="93"/>
        <v>7.3856486287085261E-4</v>
      </c>
      <c r="I1518" s="5">
        <f t="shared" si="94"/>
        <v>-4.9615367950398932E-3</v>
      </c>
      <c r="J1518" s="5">
        <f t="shared" si="95"/>
        <v>6.8199192879732917E-3</v>
      </c>
    </row>
    <row r="1519" spans="1:10" ht="15" customHeight="1" x14ac:dyDescent="0.2">
      <c r="A1519" s="3">
        <f>'2_CVaR_t3'!A1519</f>
        <v>44417</v>
      </c>
      <c r="B1519" s="5">
        <f>'2_CVaR_t3'!D1519-1</f>
        <v>-3.4609435229242536E-3</v>
      </c>
      <c r="C1519" s="5">
        <f>'Stocks Returns'!B1515</f>
        <v>6.5426997245179308E-3</v>
      </c>
      <c r="D1519" s="5">
        <f>'Stocks Returns'!C1515</f>
        <v>-5.7995028997515075E-3</v>
      </c>
      <c r="E1519" s="5">
        <f>'Stocks Returns'!D1515</f>
        <v>-1.536098310291778E-3</v>
      </c>
      <c r="F1519" s="5">
        <f>'Stocks Returns'!E1515</f>
        <v>-1.8584070796460073E-2</v>
      </c>
      <c r="G1519" s="5">
        <f t="shared" si="92"/>
        <v>1.0484021834423186E-2</v>
      </c>
      <c r="H1519" s="5">
        <f t="shared" si="93"/>
        <v>-6.2604631111759946E-4</v>
      </c>
      <c r="I1519" s="5">
        <f t="shared" si="94"/>
        <v>4.2056587906654647E-3</v>
      </c>
      <c r="J1519" s="5">
        <f t="shared" si="95"/>
        <v>-1.488777107986199E-2</v>
      </c>
    </row>
    <row r="1520" spans="1:10" ht="15" customHeight="1" x14ac:dyDescent="0.2">
      <c r="A1520" s="3">
        <f>'2_CVaR_t3'!A1520</f>
        <v>44418</v>
      </c>
      <c r="B1520" s="5">
        <f>'2_CVaR_t3'!D1520-1</f>
        <v>-4.050966539104639E-3</v>
      </c>
      <c r="C1520" s="5">
        <f>'Stocks Returns'!B1516</f>
        <v>7.1843995894629309E-3</v>
      </c>
      <c r="D1520" s="5">
        <f>'Stocks Returns'!C1516</f>
        <v>-8.0416666666667247E-3</v>
      </c>
      <c r="E1520" s="5">
        <f>'Stocks Returns'!D1516</f>
        <v>6.6889632107023367E-3</v>
      </c>
      <c r="F1520" s="5">
        <f>'Stocks Returns'!E1516</f>
        <v>1.8575293056807718E-2</v>
      </c>
      <c r="G1520" s="5">
        <f t="shared" si="92"/>
        <v>1.1720741313961744E-2</v>
      </c>
      <c r="H1520" s="5">
        <f t="shared" si="93"/>
        <v>-1.9941182014820832E-3</v>
      </c>
      <c r="I1520" s="5">
        <f t="shared" si="94"/>
        <v>1.3396102803828591E-2</v>
      </c>
      <c r="J1520" s="5">
        <f t="shared" si="95"/>
        <v>2.2895966061555639E-2</v>
      </c>
    </row>
    <row r="1521" spans="1:10" ht="15" customHeight="1" x14ac:dyDescent="0.2">
      <c r="A1521" s="3">
        <f>'2_CVaR_t3'!A1521</f>
        <v>44419</v>
      </c>
      <c r="B1521" s="5">
        <f>'2_CVaR_t3'!D1521-1</f>
        <v>-7.3130029961242515E-3</v>
      </c>
      <c r="C1521" s="5">
        <f>'Stocks Returns'!B1517</f>
        <v>3.3967391304345895E-4</v>
      </c>
      <c r="D1521" s="5">
        <f>'Stocks Returns'!C1517</f>
        <v>-1.2643340194060548E-2</v>
      </c>
      <c r="E1521" s="5">
        <f>'Stocks Returns'!D1517</f>
        <v>-1.9933554817275212E-4</v>
      </c>
      <c r="F1521" s="5">
        <f>'Stocks Returns'!E1517</f>
        <v>1.2570821529745091E-2</v>
      </c>
      <c r="G1521" s="5">
        <f t="shared" si="92"/>
        <v>8.1656765867221502E-3</v>
      </c>
      <c r="H1521" s="5">
        <f t="shared" si="93"/>
        <v>-1.7632352185355422E-3</v>
      </c>
      <c r="I1521" s="5">
        <f t="shared" si="94"/>
        <v>1.184507530059041E-2</v>
      </c>
      <c r="J1521" s="5">
        <f t="shared" si="95"/>
        <v>2.0343441954983634E-2</v>
      </c>
    </row>
    <row r="1522" spans="1:10" ht="15" customHeight="1" x14ac:dyDescent="0.2">
      <c r="A1522" s="3">
        <f>'2_CVaR_t3'!A1522</f>
        <v>44420</v>
      </c>
      <c r="B1522" s="5">
        <f>'2_CVaR_t3'!D1522-1</f>
        <v>-7.6408925201786326E-3</v>
      </c>
      <c r="C1522" s="5">
        <f>'Stocks Returns'!B1518</f>
        <v>-1.8675721561969505E-2</v>
      </c>
      <c r="D1522" s="5">
        <f>'Stocks Returns'!C1518</f>
        <v>-1.3911341785076248E-2</v>
      </c>
      <c r="E1522" s="5">
        <f>'Stocks Returns'!D1518</f>
        <v>4.5191732571276955E-3</v>
      </c>
      <c r="F1522" s="5">
        <f>'Stocks Returns'!E1518</f>
        <v>-2.6228361601677852E-3</v>
      </c>
      <c r="G1522" s="5">
        <f t="shared" si="92"/>
        <v>-1.0519052638192436E-2</v>
      </c>
      <c r="H1522" s="5">
        <f t="shared" si="93"/>
        <v>-2.5454836075195462E-3</v>
      </c>
      <c r="I1522" s="5">
        <f t="shared" si="94"/>
        <v>1.7100069627992855E-2</v>
      </c>
      <c r="J1522" s="5">
        <f t="shared" si="95"/>
        <v>5.4967630348296808E-3</v>
      </c>
    </row>
    <row r="1523" spans="1:10" ht="15" customHeight="1" x14ac:dyDescent="0.2">
      <c r="A1523" s="3">
        <f>'2_CVaR_t3'!A1523</f>
        <v>44421</v>
      </c>
      <c r="B1523" s="5">
        <f>'2_CVaR_t3'!D1523-1</f>
        <v>2.4242614317235844E-3</v>
      </c>
      <c r="C1523" s="5">
        <f>'Stocks Returns'!B1519</f>
        <v>-1.6608996539792309E-2</v>
      </c>
      <c r="D1523" s="5">
        <f>'Stocks Returns'!C1519</f>
        <v>3.7102549721732547E-3</v>
      </c>
      <c r="E1523" s="5">
        <f>'Stocks Returns'!D1519</f>
        <v>2.7786966589480322E-3</v>
      </c>
      <c r="F1523" s="5">
        <f>'Stocks Returns'!E1519</f>
        <v>-1.8758765778401076E-2</v>
      </c>
      <c r="G1523" s="5">
        <f t="shared" si="92"/>
        <v>-1.8602718127992642E-2</v>
      </c>
      <c r="H1523" s="5">
        <f t="shared" si="93"/>
        <v>1.6505194648275007E-4</v>
      </c>
      <c r="I1523" s="5">
        <f t="shared" si="94"/>
        <v>-1.1087872531374467E-3</v>
      </c>
      <c r="J1523" s="5">
        <f t="shared" si="95"/>
        <v>-2.1290298990689571E-2</v>
      </c>
    </row>
    <row r="1524" spans="1:10" ht="15" customHeight="1" x14ac:dyDescent="0.2">
      <c r="A1524" s="3">
        <f>'2_CVaR_t3'!A1524</f>
        <v>44424</v>
      </c>
      <c r="B1524" s="5">
        <f>'2_CVaR_t3'!D1524-1</f>
        <v>6.1258396513970137E-3</v>
      </c>
      <c r="C1524" s="5">
        <f>'Stocks Returns'!B1520</f>
        <v>-2.8149190710767824E-3</v>
      </c>
      <c r="D1524" s="5">
        <f>'Stocks Returns'!C1520</f>
        <v>1.1648398882441402E-2</v>
      </c>
      <c r="E1524" s="5">
        <f>'Stocks Returns'!D1520</f>
        <v>-7.6532295309097442E-3</v>
      </c>
      <c r="F1524" s="5">
        <f>'Stocks Returns'!E1520</f>
        <v>-2.0725388601036232E-2</v>
      </c>
      <c r="G1524" s="5">
        <f t="shared" si="92"/>
        <v>-8.5415656219613202E-3</v>
      </c>
      <c r="H1524" s="5">
        <f t="shared" si="93"/>
        <v>2.6194785041985177E-3</v>
      </c>
      <c r="I1524" s="5">
        <f t="shared" si="94"/>
        <v>-1.7597153121908307E-2</v>
      </c>
      <c r="J1524" s="5">
        <f t="shared" si="95"/>
        <v>-2.7174000471243954E-2</v>
      </c>
    </row>
    <row r="1525" spans="1:10" ht="15" customHeight="1" x14ac:dyDescent="0.2">
      <c r="A1525" s="3">
        <f>'2_CVaR_t3'!A1525</f>
        <v>44425</v>
      </c>
      <c r="B1525" s="5">
        <f>'2_CVaR_t3'!D1525-1</f>
        <v>-4.7187019347185721E-3</v>
      </c>
      <c r="C1525" s="5">
        <f>'Stocks Returns'!B1521</f>
        <v>9.5271700776287105E-3</v>
      </c>
      <c r="D1525" s="5">
        <f>'Stocks Returns'!C1521</f>
        <v>-3.5265125764786243E-3</v>
      </c>
      <c r="E1525" s="5">
        <f>'Stocks Returns'!D1521</f>
        <v>-3.1380892227910406E-2</v>
      </c>
      <c r="F1525" s="5">
        <f>'Stocks Returns'!E1521</f>
        <v>-5.2910052910052352E-3</v>
      </c>
      <c r="G1525" s="5">
        <f t="shared" si="92"/>
        <v>1.4736901901925272E-2</v>
      </c>
      <c r="H1525" s="5">
        <f t="shared" si="93"/>
        <v>3.5102550699677342E-3</v>
      </c>
      <c r="I1525" s="5">
        <f t="shared" si="94"/>
        <v>-2.3581218881609071E-2</v>
      </c>
      <c r="J1525" s="5">
        <f t="shared" si="95"/>
        <v>-2.6372231827253862E-4</v>
      </c>
    </row>
    <row r="1526" spans="1:10" ht="15" customHeight="1" x14ac:dyDescent="0.2">
      <c r="A1526" s="3">
        <f>'2_CVaR_t3'!A1526</f>
        <v>44426</v>
      </c>
      <c r="B1526" s="5">
        <f>'2_CVaR_t3'!D1526-1</f>
        <v>-8.3310066202096911E-3</v>
      </c>
      <c r="C1526" s="5">
        <f>'Stocks Returns'!B1522</f>
        <v>-5.5924501922405279E-3</v>
      </c>
      <c r="D1526" s="5">
        <f>'Stocks Returns'!C1522</f>
        <v>-1.2365155843602094E-2</v>
      </c>
      <c r="E1526" s="5">
        <f>'Stocks Returns'!D1522</f>
        <v>-1.3865055940696092E-2</v>
      </c>
      <c r="F1526" s="5">
        <f>'Stocks Returns'!E1522</f>
        <v>-1.8158473954512089E-2</v>
      </c>
      <c r="G1526" s="5">
        <f t="shared" si="92"/>
        <v>3.2601770493736176E-3</v>
      </c>
      <c r="H1526" s="5">
        <f t="shared" si="93"/>
        <v>2.3074533322925417E-5</v>
      </c>
      <c r="I1526" s="5">
        <f t="shared" si="94"/>
        <v>-1.550102798898844E-4</v>
      </c>
      <c r="J1526" s="5">
        <f t="shared" si="95"/>
        <v>-9.3085832318647518E-3</v>
      </c>
    </row>
    <row r="1527" spans="1:10" ht="15" customHeight="1" x14ac:dyDescent="0.2">
      <c r="A1527" s="3">
        <f>'2_CVaR_t3'!A1527</f>
        <v>44427</v>
      </c>
      <c r="B1527" s="5">
        <f>'2_CVaR_t3'!D1527-1</f>
        <v>2.3182712689129303E-4</v>
      </c>
      <c r="C1527" s="5">
        <f>'Stocks Returns'!B1523</f>
        <v>-2.495606326889277E-2</v>
      </c>
      <c r="D1527" s="5">
        <f>'Stocks Returns'!C1523</f>
        <v>-2.5903380391145703E-4</v>
      </c>
      <c r="E1527" s="5">
        <f>'Stocks Returns'!D1523</f>
        <v>4.0370293032645499E-3</v>
      </c>
      <c r="F1527" s="5">
        <f>'Stocks Returns'!E1523</f>
        <v>-2.0362413599850582E-2</v>
      </c>
      <c r="G1527" s="5">
        <f t="shared" si="92"/>
        <v>-2.4738783965080152E-2</v>
      </c>
      <c r="H1527" s="5">
        <f t="shared" si="93"/>
        <v>-5.5624655944075266E-4</v>
      </c>
      <c r="I1527" s="5">
        <f t="shared" si="94"/>
        <v>3.7367574745611675E-3</v>
      </c>
      <c r="J1527" s="5">
        <f t="shared" si="95"/>
        <v>-2.0573872207554276E-2</v>
      </c>
    </row>
    <row r="1528" spans="1:10" ht="15" customHeight="1" x14ac:dyDescent="0.2">
      <c r="A1528" s="3">
        <f>'2_CVaR_t3'!A1528</f>
        <v>44428</v>
      </c>
      <c r="B1528" s="5">
        <f>'2_CVaR_t3'!D1528-1</f>
        <v>-1.3913619885930206E-4</v>
      </c>
      <c r="C1528" s="5">
        <f>'Stocks Returns'!B1524</f>
        <v>1.1896178803172397E-2</v>
      </c>
      <c r="D1528" s="5">
        <f>'Stocks Returns'!C1524</f>
        <v>-9.0685321932881813E-4</v>
      </c>
      <c r="E1528" s="5">
        <f>'Stocks Returns'!D1524</f>
        <v>4.0901213171578021E-3</v>
      </c>
      <c r="F1528" s="5">
        <f>'Stocks Returns'!E1524</f>
        <v>6.2929061784897655E-3</v>
      </c>
      <c r="G1528" s="5">
        <f t="shared" si="92"/>
        <v>1.2487562928429776E-2</v>
      </c>
      <c r="H1528" s="5">
        <f t="shared" si="93"/>
        <v>-6.5450092291155482E-4</v>
      </c>
      <c r="I1528" s="5">
        <f t="shared" si="94"/>
        <v>4.3968114036603287E-3</v>
      </c>
      <c r="J1528" s="5">
        <f t="shared" si="95"/>
        <v>6.4740078356064629E-3</v>
      </c>
    </row>
    <row r="1529" spans="1:10" ht="15" customHeight="1" x14ac:dyDescent="0.2">
      <c r="A1529" s="3">
        <f>'2_CVaR_t3'!A1529</f>
        <v>44431</v>
      </c>
      <c r="B1529" s="5">
        <f>'2_CVaR_t3'!D1529-1</f>
        <v>8.8105085439402764E-3</v>
      </c>
      <c r="C1529" s="5">
        <f>'Stocks Returns'!B1525</f>
        <v>1.3181332383327415E-2</v>
      </c>
      <c r="D1529" s="5">
        <f>'Stocks Returns'!C1525</f>
        <v>1.2015905947441174E-2</v>
      </c>
      <c r="E1529" s="5">
        <f>'Stocks Returns'!D1525</f>
        <v>2.0988677161005276E-2</v>
      </c>
      <c r="F1529" s="5">
        <f>'Stocks Returns'!E1525</f>
        <v>3.8279325374265705E-2</v>
      </c>
      <c r="G1529" s="5">
        <f t="shared" si="92"/>
        <v>4.747281873706417E-3</v>
      </c>
      <c r="H1529" s="5">
        <f t="shared" si="93"/>
        <v>-9.9022753240568008E-4</v>
      </c>
      <c r="I1529" s="5">
        <f t="shared" si="94"/>
        <v>6.6521582388786946E-3</v>
      </c>
      <c r="J1529" s="5">
        <f t="shared" si="95"/>
        <v>2.8989747138233449E-2</v>
      </c>
    </row>
    <row r="1530" spans="1:10" ht="15" customHeight="1" x14ac:dyDescent="0.2">
      <c r="A1530" s="3">
        <f>'2_CVaR_t3'!A1530</f>
        <v>44432</v>
      </c>
      <c r="B1530" s="5">
        <f>'2_CVaR_t3'!D1530-1</f>
        <v>3.8041080172823705E-4</v>
      </c>
      <c r="C1530" s="5">
        <f>'Stocks Returns'!B1526</f>
        <v>9.1420534458508396E-3</v>
      </c>
      <c r="D1530" s="5">
        <f>'Stocks Returns'!C1526</f>
        <v>4.2709490048697951E-4</v>
      </c>
      <c r="E1530" s="5">
        <f>'Stocks Returns'!D1526</f>
        <v>1.1495807411414649E-3</v>
      </c>
      <c r="F1530" s="5">
        <f>'Stocks Returns'!E1526</f>
        <v>1.1315933564518987E-2</v>
      </c>
      <c r="G1530" s="5">
        <f t="shared" si="92"/>
        <v>9.2094907968720031E-3</v>
      </c>
      <c r="H1530" s="5">
        <f t="shared" si="93"/>
        <v>-9.0237714101038024E-5</v>
      </c>
      <c r="I1530" s="5">
        <f t="shared" si="94"/>
        <v>6.0619961945100099E-4</v>
      </c>
      <c r="J1530" s="5">
        <f t="shared" si="95"/>
        <v>1.0947240959023306E-2</v>
      </c>
    </row>
    <row r="1531" spans="1:10" ht="15" customHeight="1" x14ac:dyDescent="0.2">
      <c r="A1531" s="3">
        <f>'2_CVaR_t3'!A1531</f>
        <v>44433</v>
      </c>
      <c r="B1531" s="5">
        <f>'2_CVaR_t3'!D1531-1</f>
        <v>-2.0681046253470114E-3</v>
      </c>
      <c r="C1531" s="5">
        <f>'Stocks Returns'!B1527</f>
        <v>1.3937282229965486E-3</v>
      </c>
      <c r="D1531" s="5">
        <f>'Stocks Returns'!C1527</f>
        <v>-7.0440573770491621E-3</v>
      </c>
      <c r="E1531" s="5">
        <f>'Stocks Returns'!D1527</f>
        <v>2.2965214454576E-2</v>
      </c>
      <c r="F1531" s="5">
        <f>'Stocks Returns'!E1527</f>
        <v>1.1008843169103111E-2</v>
      </c>
      <c r="G1531" s="5">
        <f t="shared" si="92"/>
        <v>3.9304162062663963E-3</v>
      </c>
      <c r="H1531" s="5">
        <f t="shared" si="93"/>
        <v>-3.9340273537001843E-3</v>
      </c>
      <c r="I1531" s="5">
        <f t="shared" si="94"/>
        <v>2.6428039633796196E-2</v>
      </c>
      <c r="J1531" s="5">
        <f t="shared" si="95"/>
        <v>1.3231214956629659E-2</v>
      </c>
    </row>
    <row r="1532" spans="1:10" ht="15" customHeight="1" x14ac:dyDescent="0.2">
      <c r="A1532" s="3">
        <f>'2_CVaR_t3'!A1532</f>
        <v>44434</v>
      </c>
      <c r="B1532" s="5">
        <f>'2_CVaR_t3'!D1532-1</f>
        <v>-2.5673028827204458E-3</v>
      </c>
      <c r="C1532" s="5">
        <f>'Stocks Returns'!B1528</f>
        <v>-2.9575504523312368E-2</v>
      </c>
      <c r="D1532" s="5">
        <f>'Stocks Returns'!C1528</f>
        <v>-8.8997807300399412E-3</v>
      </c>
      <c r="E1532" s="5">
        <f>'Stocks Returns'!D1528</f>
        <v>2.9646748101683773E-2</v>
      </c>
      <c r="F1532" s="5">
        <f>'Stocks Returns'!E1528</f>
        <v>-1.5887183148875383E-2</v>
      </c>
      <c r="G1532" s="5">
        <f t="shared" si="92"/>
        <v>-2.6535390831955726E-2</v>
      </c>
      <c r="H1532" s="5">
        <f t="shared" si="93"/>
        <v>-5.0502115199264263E-3</v>
      </c>
      <c r="I1532" s="5">
        <f t="shared" si="94"/>
        <v>3.3926350329550929E-2</v>
      </c>
      <c r="J1532" s="5">
        <f t="shared" si="95"/>
        <v>-1.3136550515843736E-2</v>
      </c>
    </row>
    <row r="1533" spans="1:10" ht="15" customHeight="1" x14ac:dyDescent="0.2">
      <c r="A1533" s="3">
        <f>'2_CVaR_t3'!A1533</f>
        <v>44435</v>
      </c>
      <c r="B1533" s="5">
        <f>'2_CVaR_t3'!D1533-1</f>
        <v>7.394306500634551E-3</v>
      </c>
      <c r="C1533" s="5">
        <f>'Stocks Returns'!B1529</f>
        <v>1.3983506633201914E-2</v>
      </c>
      <c r="D1533" s="5">
        <f>'Stocks Returns'!C1529</f>
        <v>9.4134999132395869E-3</v>
      </c>
      <c r="E1533" s="5">
        <f>'Stocks Returns'!D1529</f>
        <v>2.2059766576888462E-2</v>
      </c>
      <c r="F1533" s="5">
        <f>'Stocks Returns'!E1529</f>
        <v>2.9203700344639927E-2</v>
      </c>
      <c r="G1533" s="5">
        <f t="shared" si="92"/>
        <v>6.9776512462890686E-3</v>
      </c>
      <c r="H1533" s="5">
        <f t="shared" si="93"/>
        <v>-1.494595578832178E-3</v>
      </c>
      <c r="I1533" s="5">
        <f t="shared" si="94"/>
        <v>1.0040405834169824E-2</v>
      </c>
      <c r="J1533" s="5">
        <f t="shared" si="95"/>
        <v>2.1412773351380511E-2</v>
      </c>
    </row>
    <row r="1534" spans="1:10" ht="15" customHeight="1" x14ac:dyDescent="0.2">
      <c r="A1534" s="3">
        <f>'2_CVaR_t3'!A1534</f>
        <v>44438</v>
      </c>
      <c r="B1534" s="5">
        <f>'2_CVaR_t3'!D1534-1</f>
        <v>-3.804043866024065E-3</v>
      </c>
      <c r="C1534" s="5">
        <f>'Stocks Returns'!B1530</f>
        <v>-1.5205091937765203E-2</v>
      </c>
      <c r="D1534" s="5">
        <f>'Stocks Returns'!C1530</f>
        <v>-6.2744423911642588E-3</v>
      </c>
      <c r="E1534" s="5">
        <f>'Stocks Returns'!D1530</f>
        <v>-2.3214957962103266E-3</v>
      </c>
      <c r="F1534" s="5">
        <f>'Stocks Returns'!E1530</f>
        <v>-9.5170955234402665E-3</v>
      </c>
      <c r="G1534" s="5">
        <f t="shared" si="92"/>
        <v>-1.0917763946191506E-2</v>
      </c>
      <c r="H1534" s="5">
        <f t="shared" si="93"/>
        <v>-5.9269847386514678E-4</v>
      </c>
      <c r="I1534" s="5">
        <f t="shared" si="94"/>
        <v>3.9816344295276534E-3</v>
      </c>
      <c r="J1534" s="5">
        <f t="shared" si="95"/>
        <v>-5.4577206665309234E-3</v>
      </c>
    </row>
    <row r="1535" spans="1:10" ht="15" customHeight="1" x14ac:dyDescent="0.2">
      <c r="A1535" s="3">
        <f>'2_CVaR_t3'!A1535</f>
        <v>44439</v>
      </c>
      <c r="B1535" s="5">
        <f>'2_CVaR_t3'!D1535-1</f>
        <v>-6.2018520592990178E-3</v>
      </c>
      <c r="C1535" s="5">
        <f>'Stocks Returns'!B1531</f>
        <v>3.5547576301615758E-2</v>
      </c>
      <c r="D1535" s="5">
        <f>'Stocks Returns'!C1531</f>
        <v>-9.2116074903775269E-3</v>
      </c>
      <c r="E1535" s="5">
        <f>'Stocks Returns'!D1531</f>
        <v>-1.0376705867555347E-2</v>
      </c>
      <c r="F1535" s="5">
        <f>'Stocks Returns'!E1531</f>
        <v>-1.1921708185053448E-2</v>
      </c>
      <c r="G1535" s="5">
        <f t="shared" si="92"/>
        <v>4.2253018278416675E-2</v>
      </c>
      <c r="H1535" s="5">
        <f t="shared" si="93"/>
        <v>2.2378637465547344E-5</v>
      </c>
      <c r="I1535" s="5">
        <f t="shared" si="94"/>
        <v>-1.5033538527227212E-4</v>
      </c>
      <c r="J1535" s="5">
        <f t="shared" si="95"/>
        <v>-5.3249282694743409E-3</v>
      </c>
    </row>
    <row r="1536" spans="1:10" ht="15" customHeight="1" x14ac:dyDescent="0.2">
      <c r="A1536" s="3">
        <f>'2_CVaR_t3'!A1536</f>
        <v>44440</v>
      </c>
      <c r="B1536" s="5">
        <f>'2_CVaR_t3'!D1536-1</f>
        <v>1.6549147395445996E-3</v>
      </c>
      <c r="C1536" s="5">
        <f>'Stocks Returns'!B1532</f>
        <v>-1.4216366158113725E-2</v>
      </c>
      <c r="D1536" s="5">
        <f>'Stocks Returns'!C1532</f>
        <v>4.4522042776080628E-3</v>
      </c>
      <c r="E1536" s="5">
        <f>'Stocks Returns'!D1532</f>
        <v>-1.1120996441281172E-2</v>
      </c>
      <c r="F1536" s="5">
        <f>'Stocks Returns'!E1532</f>
        <v>-1.5847289753286531E-2</v>
      </c>
      <c r="G1536" s="5">
        <f t="shared" si="92"/>
        <v>-1.5434225856666664E-2</v>
      </c>
      <c r="H1536" s="5">
        <f t="shared" si="93"/>
        <v>2.0467528809950822E-3</v>
      </c>
      <c r="I1536" s="5">
        <f t="shared" si="94"/>
        <v>-1.3749692464301209E-2</v>
      </c>
      <c r="J1536" s="5">
        <f t="shared" si="95"/>
        <v>-1.7564686040828122E-2</v>
      </c>
    </row>
    <row r="1537" spans="1:10" ht="15" customHeight="1" x14ac:dyDescent="0.2">
      <c r="A1537" s="3">
        <f>'2_CVaR_t3'!A1537</f>
        <v>44441</v>
      </c>
      <c r="B1537" s="5">
        <f>'2_CVaR_t3'!D1537-1</f>
        <v>-1.4564107907601431E-2</v>
      </c>
      <c r="C1537" s="5">
        <f>'Stocks Returns'!B1533</f>
        <v>1.7938797045374599E-2</v>
      </c>
      <c r="D1537" s="5">
        <f>'Stocks Returns'!C1533</f>
        <v>-2.5812619502868062E-2</v>
      </c>
      <c r="E1537" s="5">
        <f>'Stocks Returns'!D1533</f>
        <v>4.2413726624253023E-3</v>
      </c>
      <c r="F1537" s="5">
        <f>'Stocks Returns'!E1533</f>
        <v>3.5681610247026541E-2</v>
      </c>
      <c r="G1537" s="5">
        <f t="shared" si="92"/>
        <v>3.3077310471151693E-2</v>
      </c>
      <c r="H1537" s="5">
        <f t="shared" si="93"/>
        <v>-4.1903371455685109E-3</v>
      </c>
      <c r="I1537" s="5">
        <f t="shared" si="94"/>
        <v>2.8149879552283718E-2</v>
      </c>
      <c r="J1537" s="5">
        <f t="shared" si="95"/>
        <v>5.1127484243977103E-2</v>
      </c>
    </row>
    <row r="1538" spans="1:10" ht="15" customHeight="1" x14ac:dyDescent="0.2">
      <c r="A1538" s="3">
        <f>'2_CVaR_t3'!A1538</f>
        <v>44442</v>
      </c>
      <c r="B1538" s="5">
        <f>'2_CVaR_t3'!D1538-1</f>
        <v>2.7477401971593984E-3</v>
      </c>
      <c r="C1538" s="5">
        <f>'Stocks Returns'!B1534</f>
        <v>-2.1769177608846002E-2</v>
      </c>
      <c r="D1538" s="5">
        <f>'Stocks Returns'!C1534</f>
        <v>4.1484521366759175E-3</v>
      </c>
      <c r="E1538" s="5">
        <f>'Stocks Returns'!D1534</f>
        <v>3.5835413067126787E-3</v>
      </c>
      <c r="F1538" s="5">
        <f>'Stocks Returns'!E1534</f>
        <v>-6.3604240282685298E-3</v>
      </c>
      <c r="G1538" s="5">
        <f t="shared" si="92"/>
        <v>-2.4089117336102746E-2</v>
      </c>
      <c r="H1538" s="5">
        <f t="shared" si="93"/>
        <v>1.2403024434774063E-4</v>
      </c>
      <c r="I1538" s="5">
        <f t="shared" si="94"/>
        <v>-8.3321134265322647E-4</v>
      </c>
      <c r="J1538" s="5">
        <f t="shared" si="95"/>
        <v>-9.2342684638196462E-3</v>
      </c>
    </row>
    <row r="1539" spans="1:10" ht="15" customHeight="1" x14ac:dyDescent="0.2">
      <c r="A1539" s="3">
        <f>'2_CVaR_t3'!A1539</f>
        <v>44445</v>
      </c>
      <c r="B1539" s="5">
        <f>'2_CVaR_t3'!D1539-1</f>
        <v>3.3619452249000759E-5</v>
      </c>
      <c r="C1539" s="5">
        <f>'Stocks Returns'!B1535</f>
        <v>0</v>
      </c>
      <c r="D1539" s="5">
        <f>'Stocks Returns'!C1535</f>
        <v>0</v>
      </c>
      <c r="E1539" s="5">
        <f>'Stocks Returns'!D1535</f>
        <v>0</v>
      </c>
      <c r="F1539" s="5">
        <f>'Stocks Returns'!E1535</f>
        <v>0</v>
      </c>
      <c r="G1539" s="5">
        <f t="shared" si="92"/>
        <v>4.1716549628461653E-4</v>
      </c>
      <c r="H1539" s="5">
        <f t="shared" si="93"/>
        <v>-3.5772302638354477E-6</v>
      </c>
      <c r="I1539" s="5">
        <f t="shared" si="94"/>
        <v>2.403114536009206E-5</v>
      </c>
      <c r="J1539" s="5">
        <f t="shared" si="95"/>
        <v>-1.7115738437369847E-6</v>
      </c>
    </row>
    <row r="1540" spans="1:10" ht="15" customHeight="1" x14ac:dyDescent="0.2">
      <c r="A1540" s="3">
        <f>'2_CVaR_t3'!A1540</f>
        <v>44446</v>
      </c>
      <c r="B1540" s="5">
        <f>'2_CVaR_t3'!D1540-1</f>
        <v>2.5806748922336809E-3</v>
      </c>
      <c r="C1540" s="5">
        <f>'Stocks Returns'!B1536</f>
        <v>-1.2363122571529384E-2</v>
      </c>
      <c r="D1540" s="5">
        <f>'Stocks Returns'!C1536</f>
        <v>5.1530362933676077E-3</v>
      </c>
      <c r="E1540" s="5">
        <f>'Stocks Returns'!D1536</f>
        <v>-5.1010648472868958E-3</v>
      </c>
      <c r="F1540" s="5">
        <f>'Stocks Returns'!E1536</f>
        <v>-4.6230440967284236E-3</v>
      </c>
      <c r="G1540" s="5">
        <f t="shared" si="92"/>
        <v>-1.4514582204581695E-2</v>
      </c>
      <c r="H1540" s="5">
        <f t="shared" si="93"/>
        <v>1.3761139423868075E-3</v>
      </c>
      <c r="I1540" s="5">
        <f t="shared" si="94"/>
        <v>-9.2444689729490118E-3</v>
      </c>
      <c r="J1540" s="5">
        <f t="shared" si="95"/>
        <v>-7.3200969310848931E-3</v>
      </c>
    </row>
    <row r="1541" spans="1:10" ht="15" customHeight="1" x14ac:dyDescent="0.2">
      <c r="A1541" s="3">
        <f>'2_CVaR_t3'!A1541</f>
        <v>44447</v>
      </c>
      <c r="B1541" s="5">
        <f>'2_CVaR_t3'!D1541-1</f>
        <v>6.2961642296683884E-3</v>
      </c>
      <c r="C1541" s="5">
        <f>'Stocks Returns'!B1537</f>
        <v>-3.5050071530758231E-2</v>
      </c>
      <c r="D1541" s="5">
        <f>'Stocks Returns'!C1537</f>
        <v>1.2462986697308498E-2</v>
      </c>
      <c r="E1541" s="5">
        <f>'Stocks Returns'!D1537</f>
        <v>-1.1151701595846997E-2</v>
      </c>
      <c r="F1541" s="5">
        <f>'Stocks Returns'!E1537</f>
        <v>-1.2504465880671556E-2</v>
      </c>
      <c r="G1541" s="5">
        <f t="shared" si="92"/>
        <v>-4.0948485050285664E-2</v>
      </c>
      <c r="H1541" s="5">
        <f t="shared" si="93"/>
        <v>3.1817383146298985E-3</v>
      </c>
      <c r="I1541" s="5">
        <f t="shared" si="94"/>
        <v>-2.1374306460863836E-2</v>
      </c>
      <c r="J1541" s="5">
        <f t="shared" si="95"/>
        <v>-1.9133318375518776E-2</v>
      </c>
    </row>
    <row r="1542" spans="1:10" ht="15" customHeight="1" x14ac:dyDescent="0.2">
      <c r="A1542" s="3">
        <f>'2_CVaR_t3'!A1542</f>
        <v>44448</v>
      </c>
      <c r="B1542" s="5">
        <f>'2_CVaR_t3'!D1542-1</f>
        <v>-3.0755184265154334E-3</v>
      </c>
      <c r="C1542" s="5">
        <f>'Stocks Returns'!B1538</f>
        <v>-7.0422535211268622E-3</v>
      </c>
      <c r="D1542" s="5">
        <f>'Stocks Returns'!C1538</f>
        <v>-6.984154699026579E-3</v>
      </c>
      <c r="E1542" s="5">
        <f>'Stocks Returns'!D1538</f>
        <v>1.0888586428154712E-2</v>
      </c>
      <c r="F1542" s="5">
        <f>'Stocks Returns'!E1538</f>
        <v>5.4269175108538903E-3</v>
      </c>
      <c r="G1542" s="5">
        <f t="shared" ref="G1542:G1605" si="96">C1542-($P$11+$O$11*$B1542)</f>
        <v>-3.4896204725475576E-3</v>
      </c>
      <c r="H1542" s="5">
        <f t="shared" ref="H1542:H1605" si="97">D1542-($P$12+$O$12*$B1542)</f>
        <v>-2.3816876083459764E-3</v>
      </c>
      <c r="I1542" s="5">
        <f t="shared" ref="I1542:I1605" si="98">E1542-($P$13+$O$13*$B1542)</f>
        <v>1.5999719587482749E-2</v>
      </c>
      <c r="J1542" s="5">
        <f t="shared" ref="J1542:J1605" si="99">F1542-($P$14+$O$14*$B1542)</f>
        <v>8.7153532489615635E-3</v>
      </c>
    </row>
    <row r="1543" spans="1:10" ht="15" customHeight="1" x14ac:dyDescent="0.2">
      <c r="A1543" s="3">
        <f>'2_CVaR_t3'!A1543</f>
        <v>44449</v>
      </c>
      <c r="B1543" s="5">
        <f>'2_CVaR_t3'!D1543-1</f>
        <v>-5.7054768520768961E-3</v>
      </c>
      <c r="C1543" s="5">
        <f>'Stocks Returns'!B1539</f>
        <v>-2.3889511011571551E-2</v>
      </c>
      <c r="D1543" s="5">
        <f>'Stocks Returns'!C1539</f>
        <v>-1.1341157853092532E-2</v>
      </c>
      <c r="E1543" s="5">
        <f>'Stocks Returns'!D1539</f>
        <v>9.6813489773672767E-3</v>
      </c>
      <c r="F1543" s="5">
        <f>'Stocks Returns'!E1539</f>
        <v>2.6988125224900461E-3</v>
      </c>
      <c r="G1543" s="5">
        <f t="shared" si="96"/>
        <v>-1.7684647785760933E-2</v>
      </c>
      <c r="H1543" s="5">
        <f t="shared" si="97"/>
        <v>-2.8425286934620278E-3</v>
      </c>
      <c r="I1543" s="5">
        <f t="shared" si="98"/>
        <v>1.9095561422662014E-2</v>
      </c>
      <c r="J1543" s="5">
        <f t="shared" si="99"/>
        <v>8.7703189965419488E-3</v>
      </c>
    </row>
    <row r="1544" spans="1:10" ht="15" customHeight="1" x14ac:dyDescent="0.2">
      <c r="A1544" s="3">
        <f>'2_CVaR_t3'!A1544</f>
        <v>44452</v>
      </c>
      <c r="B1544" s="5">
        <f>'2_CVaR_t3'!D1544-1</f>
        <v>1.0763743853188235E-3</v>
      </c>
      <c r="C1544" s="5">
        <f>'Stocks Returns'!B1540</f>
        <v>3.4799235181644406E-2</v>
      </c>
      <c r="D1544" s="5">
        <f>'Stocks Returns'!C1540</f>
        <v>-1.2449424214130422E-3</v>
      </c>
      <c r="E1544" s="5">
        <f>'Stocks Returns'!D1540</f>
        <v>2.044704089408178E-2</v>
      </c>
      <c r="F1544" s="5">
        <f>'Stocks Returns'!E1540</f>
        <v>3.3375201866140403E-2</v>
      </c>
      <c r="G1544" s="5">
        <f t="shared" si="96"/>
        <v>3.4164815195031444E-2</v>
      </c>
      <c r="H1544" s="5">
        <f t="shared" si="97"/>
        <v>-2.7933129753849109E-3</v>
      </c>
      <c r="I1544" s="5">
        <f t="shared" si="98"/>
        <v>1.8764939687986766E-2</v>
      </c>
      <c r="J1544" s="5">
        <f t="shared" si="99"/>
        <v>3.2270027701108157E-2</v>
      </c>
    </row>
    <row r="1545" spans="1:10" ht="15" customHeight="1" x14ac:dyDescent="0.2">
      <c r="A1545" s="3">
        <f>'2_CVaR_t3'!A1545</f>
        <v>44453</v>
      </c>
      <c r="B1545" s="5">
        <f>'2_CVaR_t3'!D1545-1</f>
        <v>-4.1223743288441028E-3</v>
      </c>
      <c r="C1545" s="5">
        <f>'Stocks Returns'!B1541</f>
        <v>-2.9563932002956261E-2</v>
      </c>
      <c r="D1545" s="5">
        <f>'Stocks Returns'!C1541</f>
        <v>-7.1228241997951525E-3</v>
      </c>
      <c r="E1545" s="5">
        <f>'Stocks Returns'!D1541</f>
        <v>-3.11138767890351E-4</v>
      </c>
      <c r="F1545" s="5">
        <f>'Stocks Returns'!E1541</f>
        <v>-1.1286681715575675E-2</v>
      </c>
      <c r="G1545" s="5">
        <f t="shared" si="96"/>
        <v>-2.4955577773242289E-2</v>
      </c>
      <c r="H1545" s="5">
        <f t="shared" si="97"/>
        <v>-9.6948838865615252E-4</v>
      </c>
      <c r="I1545" s="5">
        <f t="shared" si="98"/>
        <v>6.5128366572772215E-3</v>
      </c>
      <c r="J1545" s="5">
        <f t="shared" si="99"/>
        <v>-6.890443664623676E-3</v>
      </c>
    </row>
    <row r="1546" spans="1:10" ht="15" customHeight="1" x14ac:dyDescent="0.2">
      <c r="A1546" s="3">
        <f>'2_CVaR_t3'!A1546</f>
        <v>44454</v>
      </c>
      <c r="B1546" s="5">
        <f>'2_CVaR_t3'!D1546-1</f>
        <v>2.8882366916527236E-3</v>
      </c>
      <c r="C1546" s="5">
        <f>'Stocks Returns'!B1542</f>
        <v>2.0944402132520912E-2</v>
      </c>
      <c r="D1546" s="5">
        <f>'Stocks Returns'!C1542</f>
        <v>3.4972873604448562E-3</v>
      </c>
      <c r="E1546" s="5">
        <f>'Stocks Returns'!D1542</f>
        <v>9.5860566448802143E-3</v>
      </c>
      <c r="F1546" s="5">
        <f>'Stocks Returns'!E1542</f>
        <v>4.1798384264137844E-2</v>
      </c>
      <c r="G1546" s="5">
        <f t="shared" si="96"/>
        <v>1.8482776118945454E-2</v>
      </c>
      <c r="H1546" s="5">
        <f t="shared" si="97"/>
        <v>-7.3527360638160275E-4</v>
      </c>
      <c r="I1546" s="5">
        <f t="shared" si="98"/>
        <v>4.9394267665326024E-3</v>
      </c>
      <c r="J1546" s="5">
        <f t="shared" si="99"/>
        <v>3.8775863834880235E-2</v>
      </c>
    </row>
    <row r="1547" spans="1:10" ht="15" customHeight="1" x14ac:dyDescent="0.2">
      <c r="A1547" s="3">
        <f>'2_CVaR_t3'!A1547</f>
        <v>44455</v>
      </c>
      <c r="B1547" s="5">
        <f>'2_CVaR_t3'!D1547-1</f>
        <v>1.8699983515952923E-3</v>
      </c>
      <c r="C1547" s="5">
        <f>'Stocks Returns'!B1543</f>
        <v>6.7139127191346848E-3</v>
      </c>
      <c r="D1547" s="5">
        <f>'Stocks Returns'!C1543</f>
        <v>2.3233993119164964E-3</v>
      </c>
      <c r="E1547" s="5">
        <f>'Stocks Returns'!D1543</f>
        <v>5.6723595782723901E-3</v>
      </c>
      <c r="F1547" s="5">
        <f>'Stocks Returns'!E1543</f>
        <v>-1.5171948752529252E-3</v>
      </c>
      <c r="G1547" s="5">
        <f t="shared" si="96"/>
        <v>5.2791479771543094E-3</v>
      </c>
      <c r="H1547" s="5">
        <f t="shared" si="97"/>
        <v>-4.0068853262654677E-4</v>
      </c>
      <c r="I1547" s="5">
        <f t="shared" si="98"/>
        <v>2.6917485490032924E-3</v>
      </c>
      <c r="J1547" s="5">
        <f t="shared" si="99"/>
        <v>-3.4621966263111746E-3</v>
      </c>
    </row>
    <row r="1548" spans="1:10" ht="15" customHeight="1" x14ac:dyDescent="0.2">
      <c r="A1548" s="3">
        <f>'2_CVaR_t3'!A1548</f>
        <v>44456</v>
      </c>
      <c r="B1548" s="5">
        <f>'2_CVaR_t3'!D1548-1</f>
        <v>-7.6969278132960062E-3</v>
      </c>
      <c r="C1548" s="5">
        <f>'Stocks Returns'!B1544</f>
        <v>-4.0755835494626913E-3</v>
      </c>
      <c r="D1548" s="5">
        <f>'Stocks Returns'!C1544</f>
        <v>-1.1500913832300674E-2</v>
      </c>
      <c r="E1548" s="5">
        <f>'Stocks Returns'!D1544</f>
        <v>-1.2322972227331364E-2</v>
      </c>
      <c r="F1548" s="5">
        <f>'Stocks Returns'!E1544</f>
        <v>-5.2338342056389431E-3</v>
      </c>
      <c r="G1548" s="5">
        <f t="shared" si="96"/>
        <v>4.1375952012194066E-3</v>
      </c>
      <c r="H1548" s="5">
        <f t="shared" si="97"/>
        <v>-5.204195329361859E-5</v>
      </c>
      <c r="I1548" s="5">
        <f t="shared" si="98"/>
        <v>3.4960783965342843E-4</v>
      </c>
      <c r="J1548" s="5">
        <f t="shared" si="99"/>
        <v>2.9450625748029501E-3</v>
      </c>
    </row>
    <row r="1549" spans="1:10" ht="15" customHeight="1" x14ac:dyDescent="0.2">
      <c r="A1549" s="3">
        <f>'2_CVaR_t3'!A1549</f>
        <v>44459</v>
      </c>
      <c r="B1549" s="5">
        <f>'2_CVaR_t3'!D1549-1</f>
        <v>-6.8692298619890124E-3</v>
      </c>
      <c r="C1549" s="5">
        <f>'Stocks Returns'!B1545</f>
        <v>-3.2366071428571286E-2</v>
      </c>
      <c r="D1549" s="5">
        <f>'Stocks Returns'!C1545</f>
        <v>-7.6662908680946718E-3</v>
      </c>
      <c r="E1549" s="5">
        <f>'Stocks Returns'!D1545</f>
        <v>-2.8491620111731897E-2</v>
      </c>
      <c r="F1549" s="5">
        <f>'Stocks Returns'!E1545</f>
        <v>-3.1398506449422992E-2</v>
      </c>
      <c r="G1549" s="5">
        <f t="shared" si="96"/>
        <v>-2.4987599973165266E-2</v>
      </c>
      <c r="H1549" s="5">
        <f t="shared" si="97"/>
        <v>2.5563846835915862E-3</v>
      </c>
      <c r="I1549" s="5">
        <f t="shared" si="98"/>
        <v>-1.7173300961835874E-2</v>
      </c>
      <c r="J1549" s="5">
        <f t="shared" si="99"/>
        <v>-2.4095494977316993E-2</v>
      </c>
    </row>
    <row r="1550" spans="1:10" ht="15" customHeight="1" x14ac:dyDescent="0.2">
      <c r="A1550" s="3">
        <f>'2_CVaR_t3'!A1550</f>
        <v>44460</v>
      </c>
      <c r="B1550" s="5">
        <f>'2_CVaR_t3'!D1550-1</f>
        <v>7.7981460733766994E-4</v>
      </c>
      <c r="C1550" s="5">
        <f>'Stocks Returns'!B1546</f>
        <v>-3.3064206074586822E-2</v>
      </c>
      <c r="D1550" s="5">
        <f>'Stocks Returns'!C1546</f>
        <v>5.4533060668027211E-4</v>
      </c>
      <c r="E1550" s="5">
        <f>'Stocks Returns'!D1546</f>
        <v>4.983707111366753E-3</v>
      </c>
      <c r="F1550" s="5">
        <f>'Stocks Returns'!E1546</f>
        <v>3.9600490625547602E-2</v>
      </c>
      <c r="G1550" s="5">
        <f t="shared" si="96"/>
        <v>-3.3399554872518646E-2</v>
      </c>
      <c r="H1550" s="5">
        <f t="shared" si="97"/>
        <v>-5.6370031860537417E-4</v>
      </c>
      <c r="I1550" s="5">
        <f t="shared" si="98"/>
        <v>3.7868303960007701E-3</v>
      </c>
      <c r="J1550" s="5">
        <f t="shared" si="99"/>
        <v>3.8809141512476497E-2</v>
      </c>
    </row>
    <row r="1551" spans="1:10" ht="15" customHeight="1" x14ac:dyDescent="0.2">
      <c r="A1551" s="3">
        <f>'2_CVaR_t3'!A1551</f>
        <v>44461</v>
      </c>
      <c r="B1551" s="5">
        <f>'2_CVaR_t3'!D1551-1</f>
        <v>9.1309852641896505E-3</v>
      </c>
      <c r="C1551" s="5">
        <f>'Stocks Returns'!B1547</f>
        <v>1.1530815109344061E-2</v>
      </c>
      <c r="D1551" s="5">
        <f>'Stocks Returns'!C1547</f>
        <v>1.171821774083659E-2</v>
      </c>
      <c r="E1551" s="5">
        <f>'Stocks Returns'!D1547</f>
        <v>2.6702269692923997E-2</v>
      </c>
      <c r="F1551" s="5">
        <f>'Stocks Returns'!E1547</f>
        <v>4.9384796898702232E-2</v>
      </c>
      <c r="G1551" s="5">
        <f t="shared" si="96"/>
        <v>2.7735739286142407E-3</v>
      </c>
      <c r="H1551" s="5">
        <f t="shared" si="97"/>
        <v>-1.7626872142097322E-3</v>
      </c>
      <c r="I1551" s="5">
        <f t="shared" si="98"/>
        <v>1.1841393912857648E-2</v>
      </c>
      <c r="J1551" s="5">
        <f t="shared" si="99"/>
        <v>3.9756084259247988E-2</v>
      </c>
    </row>
    <row r="1552" spans="1:10" ht="15" customHeight="1" x14ac:dyDescent="0.2">
      <c r="A1552" s="3">
        <f>'2_CVaR_t3'!A1552</f>
        <v>44462</v>
      </c>
      <c r="B1552" s="5">
        <f>'2_CVaR_t3'!D1552-1</f>
        <v>1.6469947193708423E-2</v>
      </c>
      <c r="C1552" s="5">
        <f>'Stocks Returns'!B1548</f>
        <v>3.5377358490567001E-3</v>
      </c>
      <c r="D1552" s="5">
        <f>'Stocks Returns'!C1548</f>
        <v>2.4960718294051665E-2</v>
      </c>
      <c r="E1552" s="5">
        <f>'Stocks Returns'!D1548</f>
        <v>2.2787788717567592E-2</v>
      </c>
      <c r="F1552" s="5">
        <f>'Stocks Returns'!E1548</f>
        <v>2.3289431416639861E-2</v>
      </c>
      <c r="G1552" s="5">
        <f t="shared" si="96"/>
        <v>-1.2620617117258096E-2</v>
      </c>
      <c r="H1552" s="5">
        <f t="shared" si="97"/>
        <v>6.0747983846568335E-4</v>
      </c>
      <c r="I1552" s="5">
        <f t="shared" si="98"/>
        <v>-4.0809327959036405E-3</v>
      </c>
      <c r="J1552" s="5">
        <f t="shared" si="99"/>
        <v>5.8944932810954913E-3</v>
      </c>
    </row>
    <row r="1553" spans="1:10" ht="15" customHeight="1" x14ac:dyDescent="0.2">
      <c r="A1553" s="3">
        <f>'2_CVaR_t3'!A1553</f>
        <v>44463</v>
      </c>
      <c r="B1553" s="5">
        <f>'2_CVaR_t3'!D1553-1</f>
        <v>8.4298461781457945E-3</v>
      </c>
      <c r="C1553" s="5">
        <f>'Stocks Returns'!B1549</f>
        <v>-9.009009009009028E-3</v>
      </c>
      <c r="D1553" s="5">
        <f>'Stocks Returns'!C1549</f>
        <v>1.4366431606149588E-2</v>
      </c>
      <c r="E1553" s="5">
        <f>'Stocks Returns'!D1549</f>
        <v>7.8706786946791674E-4</v>
      </c>
      <c r="F1553" s="5">
        <f>'Stocks Returns'!E1549</f>
        <v>2.0561921205462186E-2</v>
      </c>
      <c r="G1553" s="5">
        <f t="shared" si="96"/>
        <v>-1.7059173521009798E-2</v>
      </c>
      <c r="H1553" s="5">
        <f t="shared" si="97"/>
        <v>1.9242318585892294E-3</v>
      </c>
      <c r="I1553" s="5">
        <f t="shared" si="98"/>
        <v>-1.2926619784575932E-2</v>
      </c>
      <c r="J1553" s="5">
        <f t="shared" si="99"/>
        <v>1.1675166938136491E-2</v>
      </c>
    </row>
    <row r="1554" spans="1:10" ht="15" customHeight="1" x14ac:dyDescent="0.2">
      <c r="A1554" s="3">
        <f>'2_CVaR_t3'!A1554</f>
        <v>44466</v>
      </c>
      <c r="B1554" s="5">
        <f>'2_CVaR_t3'!D1554-1</f>
        <v>-4.5404678184663982E-3</v>
      </c>
      <c r="C1554" s="5">
        <f>'Stocks Returns'!B1550</f>
        <v>3.3201581027668015E-2</v>
      </c>
      <c r="D1554" s="5">
        <f>'Stocks Returns'!C1550</f>
        <v>-8.5927717086230482E-3</v>
      </c>
      <c r="E1554" s="5">
        <f>'Stocks Returns'!D1550</f>
        <v>4.7186932849365704E-3</v>
      </c>
      <c r="F1554" s="5">
        <f>'Stocks Returns'!E1550</f>
        <v>2.5992002460781372E-2</v>
      </c>
      <c r="G1554" s="5">
        <f t="shared" si="96"/>
        <v>3.8231569363572644E-2</v>
      </c>
      <c r="H1554" s="5">
        <f t="shared" si="97"/>
        <v>-1.8200496822082211E-3</v>
      </c>
      <c r="I1554" s="5">
        <f t="shared" si="98"/>
        <v>1.2226743947684049E-2</v>
      </c>
      <c r="J1554" s="5">
        <f t="shared" si="99"/>
        <v>3.0830674789228917E-2</v>
      </c>
    </row>
    <row r="1555" spans="1:10" ht="15" customHeight="1" x14ac:dyDescent="0.2">
      <c r="A1555" s="3">
        <f>'2_CVaR_t3'!A1555</f>
        <v>44467</v>
      </c>
      <c r="B1555" s="5">
        <f>'2_CVaR_t3'!D1555-1</f>
        <v>-1.4188429954111514E-2</v>
      </c>
      <c r="C1555" s="5">
        <f>'Stocks Returns'!B1551</f>
        <v>-2.0657995409334329E-2</v>
      </c>
      <c r="D1555" s="5">
        <f>'Stocks Returns'!C1551</f>
        <v>-1.759581881533101E-2</v>
      </c>
      <c r="E1555" s="5">
        <f>'Stocks Returns'!D1551</f>
        <v>-4.6604046242774588E-2</v>
      </c>
      <c r="F1555" s="5">
        <f>'Stocks Returns'!E1551</f>
        <v>1.6339379403387921E-2</v>
      </c>
      <c r="G1555" s="5">
        <f t="shared" si="96"/>
        <v>-5.8983413584744425E-3</v>
      </c>
      <c r="H1555" s="5">
        <f t="shared" si="97"/>
        <v>3.4699139865451839E-3</v>
      </c>
      <c r="I1555" s="5">
        <f t="shared" si="98"/>
        <v>-2.3310215236817915E-2</v>
      </c>
      <c r="J1555" s="5">
        <f t="shared" si="99"/>
        <v>3.1387704029087873E-2</v>
      </c>
    </row>
    <row r="1556" spans="1:10" ht="15" customHeight="1" x14ac:dyDescent="0.2">
      <c r="A1556" s="3">
        <f>'2_CVaR_t3'!A1556</f>
        <v>44468</v>
      </c>
      <c r="B1556" s="5">
        <f>'2_CVaR_t3'!D1556-1</f>
        <v>3.9998647152650335E-5</v>
      </c>
      <c r="C1556" s="5">
        <f>'Stocks Returns'!B1552</f>
        <v>-7.0312499999999334E-3</v>
      </c>
      <c r="D1556" s="5">
        <f>'Stocks Returns'!C1552</f>
        <v>4.9654194006030217E-3</v>
      </c>
      <c r="E1556" s="5">
        <f>'Stocks Returns'!D1552</f>
        <v>-3.3282809144878134E-2</v>
      </c>
      <c r="F1556" s="5">
        <f>'Stocks Returns'!E1552</f>
        <v>3.5398230088496963E-3</v>
      </c>
      <c r="G1556" s="5">
        <f t="shared" si="96"/>
        <v>-6.6205177207066795E-3</v>
      </c>
      <c r="H1556" s="5">
        <f t="shared" si="97"/>
        <v>4.9523916874066537E-3</v>
      </c>
      <c r="I1556" s="5">
        <f t="shared" si="98"/>
        <v>-3.3269215495861801E-2</v>
      </c>
      <c r="J1556" s="5">
        <f t="shared" si="99"/>
        <v>3.5313608527599901E-3</v>
      </c>
    </row>
    <row r="1557" spans="1:10" ht="15" customHeight="1" x14ac:dyDescent="0.2">
      <c r="A1557" s="3">
        <f>'2_CVaR_t3'!A1557</f>
        <v>44469</v>
      </c>
      <c r="B1557" s="5">
        <f>'2_CVaR_t3'!D1557-1</f>
        <v>-9.7800925280771001E-3</v>
      </c>
      <c r="C1557" s="5">
        <f>'Stocks Returns'!B1553</f>
        <v>-1.5735641227381247E-3</v>
      </c>
      <c r="D1557" s="5">
        <f>'Stocks Returns'!C1553</f>
        <v>-1.7337215457914223E-2</v>
      </c>
      <c r="E1557" s="5">
        <f>'Stocks Returns'!D1553</f>
        <v>2.7438426863528598E-3</v>
      </c>
      <c r="F1557" s="5">
        <f>'Stocks Returns'!E1553</f>
        <v>-3.9682539682540652E-3</v>
      </c>
      <c r="G1557" s="5">
        <f t="shared" si="96"/>
        <v>8.7404205825120027E-3</v>
      </c>
      <c r="H1557" s="5">
        <f t="shared" si="97"/>
        <v>-2.8022311650304343E-3</v>
      </c>
      <c r="I1557" s="5">
        <f t="shared" si="98"/>
        <v>1.8824850371929207E-2</v>
      </c>
      <c r="J1557" s="5">
        <f t="shared" si="99"/>
        <v>6.415086311944351E-3</v>
      </c>
    </row>
    <row r="1558" spans="1:10" ht="15" customHeight="1" x14ac:dyDescent="0.2">
      <c r="A1558" s="3">
        <f>'2_CVaR_t3'!A1558</f>
        <v>44470</v>
      </c>
      <c r="B1558" s="5">
        <f>'2_CVaR_t3'!D1558-1</f>
        <v>1.9660341001954462E-2</v>
      </c>
      <c r="C1558" s="5">
        <f>'Stocks Returns'!B1554</f>
        <v>1.4184397163120588E-2</v>
      </c>
      <c r="D1558" s="5">
        <f>'Stocks Returns'!C1554</f>
        <v>3.461279461279454E-2</v>
      </c>
      <c r="E1558" s="5">
        <f>'Stocks Returns'!D1554</f>
        <v>-5.0817642843181687E-3</v>
      </c>
      <c r="F1558" s="5">
        <f>'Stocks Returns'!E1554</f>
        <v>3.4380994540357035E-2</v>
      </c>
      <c r="G1558" s="5">
        <f t="shared" si="96"/>
        <v>-5.1913673992256652E-3</v>
      </c>
      <c r="H1558" s="5">
        <f t="shared" si="97"/>
        <v>5.5331349256458814E-3</v>
      </c>
      <c r="I1558" s="5">
        <f t="shared" si="98"/>
        <v>-3.7170536950274474E-2</v>
      </c>
      <c r="J1558" s="5">
        <f t="shared" si="99"/>
        <v>1.3609922562707672E-2</v>
      </c>
    </row>
    <row r="1559" spans="1:10" ht="15" customHeight="1" x14ac:dyDescent="0.2">
      <c r="A1559" s="3">
        <f>'2_CVaR_t3'!A1559</f>
        <v>44473</v>
      </c>
      <c r="B1559" s="5">
        <f>'2_CVaR_t3'!D1559-1</f>
        <v>-1.7821155969438673E-2</v>
      </c>
      <c r="C1559" s="5">
        <f>'Stocks Returns'!B1555</f>
        <v>-5.050505050504972E-3</v>
      </c>
      <c r="D1559" s="5">
        <f>'Stocks Returns'!C1555</f>
        <v>-2.486331684457177E-2</v>
      </c>
      <c r="E1559" s="5">
        <f>'Stocks Returns'!D1555</f>
        <v>-3.9879510182699307E-2</v>
      </c>
      <c r="F1559" s="5">
        <f>'Stocks Returns'!E1555</f>
        <v>1.9828815977175562E-2</v>
      </c>
      <c r="G1559" s="5">
        <f t="shared" si="96"/>
        <v>1.3372638685142251E-2</v>
      </c>
      <c r="H1559" s="5">
        <f t="shared" si="97"/>
        <v>1.5841319457552926E-3</v>
      </c>
      <c r="I1559" s="5">
        <f t="shared" si="98"/>
        <v>-1.0641893938080758E-2</v>
      </c>
      <c r="J1559" s="5">
        <f t="shared" si="99"/>
        <v>3.8721358582405704E-2</v>
      </c>
    </row>
    <row r="1560" spans="1:10" ht="15" customHeight="1" x14ac:dyDescent="0.2">
      <c r="A1560" s="3">
        <f>'2_CVaR_t3'!A1560</f>
        <v>44474</v>
      </c>
      <c r="B1560" s="5">
        <f>'2_CVaR_t3'!D1560-1</f>
        <v>-3.0320864193811303E-4</v>
      </c>
      <c r="C1560" s="5">
        <f>'Stocks Returns'!B1556</f>
        <v>2.1085513471300166E-2</v>
      </c>
      <c r="D1560" s="5">
        <f>'Stocks Returns'!C1556</f>
        <v>-2.0024028834600971E-3</v>
      </c>
      <c r="E1560" s="5">
        <f>'Stocks Returns'!D1556</f>
        <v>9.5484927022235766E-3</v>
      </c>
      <c r="F1560" s="5">
        <f>'Stocks Returns'!E1556</f>
        <v>3.357112882920843E-3</v>
      </c>
      <c r="G1560" s="5">
        <f t="shared" si="96"/>
        <v>2.1842359483922852E-2</v>
      </c>
      <c r="H1560" s="5">
        <f t="shared" si="97"/>
        <v>-1.5069848324398374E-3</v>
      </c>
      <c r="I1560" s="5">
        <f t="shared" si="98"/>
        <v>1.0123634458664443E-2</v>
      </c>
      <c r="J1560" s="5">
        <f t="shared" si="99"/>
        <v>3.7118390393716051E-3</v>
      </c>
    </row>
    <row r="1561" spans="1:10" ht="15" customHeight="1" x14ac:dyDescent="0.2">
      <c r="A1561" s="3">
        <f>'2_CVaR_t3'!A1561</f>
        <v>44475</v>
      </c>
      <c r="B1561" s="5">
        <f>'2_CVaR_t3'!D1561-1</f>
        <v>5.6401885505972249E-3</v>
      </c>
      <c r="C1561" s="5">
        <f>'Stocks Returns'!B1557</f>
        <v>-1.032504780114718E-2</v>
      </c>
      <c r="D1561" s="5">
        <f>'Stocks Returns'!C1557</f>
        <v>9.9429284822543096E-3</v>
      </c>
      <c r="E1561" s="5">
        <f>'Stocks Returns'!D1557</f>
        <v>-1.824077827320747E-3</v>
      </c>
      <c r="F1561" s="5">
        <f>'Stocks Returns'!E1557</f>
        <v>1.1152934615921151E-3</v>
      </c>
      <c r="G1561" s="5">
        <f t="shared" si="96"/>
        <v>-1.5561930524349985E-2</v>
      </c>
      <c r="H1561" s="5">
        <f t="shared" si="97"/>
        <v>1.6334778033379269E-3</v>
      </c>
      <c r="I1561" s="5">
        <f t="shared" si="98"/>
        <v>-1.0973389924940912E-2</v>
      </c>
      <c r="J1561" s="5">
        <f t="shared" si="99"/>
        <v>-4.8193934152095073E-3</v>
      </c>
    </row>
    <row r="1562" spans="1:10" ht="15" customHeight="1" x14ac:dyDescent="0.2">
      <c r="A1562" s="3">
        <f>'2_CVaR_t3'!A1562</f>
        <v>44476</v>
      </c>
      <c r="B1562" s="5">
        <f>'2_CVaR_t3'!D1562-1</f>
        <v>1.1249254571590095E-2</v>
      </c>
      <c r="C1562" s="5">
        <f>'Stocks Returns'!B1558</f>
        <v>2.2411128284389514E-2</v>
      </c>
      <c r="D1562" s="5">
        <f>'Stocks Returns'!C1558</f>
        <v>1.7835857136550448E-2</v>
      </c>
      <c r="E1562" s="5">
        <f>'Stocks Returns'!D1558</f>
        <v>1.0152284263959421E-2</v>
      </c>
      <c r="F1562" s="5">
        <f>'Stocks Returns'!E1558</f>
        <v>-4.1776911293691654E-3</v>
      </c>
      <c r="G1562" s="5">
        <f t="shared" si="96"/>
        <v>1.1517679273913893E-2</v>
      </c>
      <c r="H1562" s="5">
        <f t="shared" si="97"/>
        <v>1.2168339332841172E-3</v>
      </c>
      <c r="I1562" s="5">
        <f t="shared" si="98"/>
        <v>-8.1744564857510506E-3</v>
      </c>
      <c r="J1562" s="5">
        <f t="shared" si="99"/>
        <v>-1.6047995598936257E-2</v>
      </c>
    </row>
    <row r="1563" spans="1:10" ht="15" customHeight="1" x14ac:dyDescent="0.2">
      <c r="A1563" s="3">
        <f>'2_CVaR_t3'!A1563</f>
        <v>44477</v>
      </c>
      <c r="B1563" s="5">
        <f>'2_CVaR_t3'!D1563-1</f>
        <v>-2.4685777492733374E-3</v>
      </c>
      <c r="C1563" s="5">
        <f>'Stocks Returns'!B1559</f>
        <v>-2.1541950113378672E-2</v>
      </c>
      <c r="D1563" s="5">
        <f>'Stocks Returns'!C1559</f>
        <v>-1.2144870960746346E-3</v>
      </c>
      <c r="E1563" s="5">
        <f>'Stocks Returns'!D1559</f>
        <v>-2.083752093802349E-2</v>
      </c>
      <c r="F1563" s="5">
        <f>'Stocks Returns'!E1559</f>
        <v>4.7685638372255479E-2</v>
      </c>
      <c r="G1563" s="5">
        <f t="shared" si="96"/>
        <v>-1.8601397607337616E-2</v>
      </c>
      <c r="H1563" s="5">
        <f t="shared" si="97"/>
        <v>2.4888253837232581E-3</v>
      </c>
      <c r="I1563" s="5">
        <f t="shared" si="98"/>
        <v>-1.6719450570360495E-2</v>
      </c>
      <c r="J1563" s="5">
        <f t="shared" si="99"/>
        <v>5.033179823981359E-2</v>
      </c>
    </row>
    <row r="1564" spans="1:10" ht="15" customHeight="1" x14ac:dyDescent="0.2">
      <c r="A1564" s="3">
        <f>'2_CVaR_t3'!A1564</f>
        <v>44480</v>
      </c>
      <c r="B1564" s="5">
        <f>'2_CVaR_t3'!D1564-1</f>
        <v>-1.4273499104280218E-2</v>
      </c>
      <c r="C1564" s="5">
        <f>'Stocks Returns'!B1560</f>
        <v>-2.7809965237543421E-2</v>
      </c>
      <c r="D1564" s="5">
        <f>'Stocks Returns'!C1560</f>
        <v>-2.2408477005254723E-2</v>
      </c>
      <c r="E1564" s="5">
        <f>'Stocks Returns'!D1560</f>
        <v>-1.5259340358560247E-2</v>
      </c>
      <c r="F1564" s="5">
        <f>'Stocks Returns'!E1560</f>
        <v>-1.2680192205018703E-2</v>
      </c>
      <c r="G1564" s="5">
        <f t="shared" si="96"/>
        <v>-1.2964521630074598E-2</v>
      </c>
      <c r="H1564" s="5">
        <f t="shared" si="97"/>
        <v>-1.2167181822431011E-3</v>
      </c>
      <c r="I1564" s="5">
        <f t="shared" si="98"/>
        <v>8.173678892506267E-3</v>
      </c>
      <c r="J1564" s="5">
        <f t="shared" si="99"/>
        <v>2.4581541716203782E-3</v>
      </c>
    </row>
    <row r="1565" spans="1:10" ht="15" customHeight="1" x14ac:dyDescent="0.2">
      <c r="A1565" s="3">
        <f>'2_CVaR_t3'!A1565</f>
        <v>44481</v>
      </c>
      <c r="B1565" s="5">
        <f>'2_CVaR_t3'!D1565-1</f>
        <v>-4.4470492676991213E-3</v>
      </c>
      <c r="C1565" s="5">
        <f>'Stocks Returns'!B1561</f>
        <v>-2.3440603893524203E-2</v>
      </c>
      <c r="D1565" s="5">
        <f>'Stocks Returns'!C1561</f>
        <v>-4.7088090266980132E-3</v>
      </c>
      <c r="E1565" s="5">
        <f>'Stocks Returns'!D1561</f>
        <v>-2.0290459314849518E-2</v>
      </c>
      <c r="F1565" s="5">
        <f>'Stocks Returns'!E1561</f>
        <v>-7.5706367446262135E-3</v>
      </c>
      <c r="G1565" s="5">
        <f t="shared" si="96"/>
        <v>-1.8504825221563326E-2</v>
      </c>
      <c r="H1565" s="5">
        <f t="shared" si="97"/>
        <v>1.9255177268112994E-3</v>
      </c>
      <c r="I1565" s="5">
        <f t="shared" si="98"/>
        <v>-1.2935258000146724E-2</v>
      </c>
      <c r="J1565" s="5">
        <f t="shared" si="99"/>
        <v>-2.8308216575357141E-3</v>
      </c>
    </row>
    <row r="1566" spans="1:10" ht="15" customHeight="1" x14ac:dyDescent="0.2">
      <c r="A1566" s="3">
        <f>'2_CVaR_t3'!A1566</f>
        <v>44482</v>
      </c>
      <c r="B1566" s="5">
        <f>'2_CVaR_t3'!D1566-1</f>
        <v>-4.3802481219290534E-3</v>
      </c>
      <c r="C1566" s="5">
        <f>'Stocks Returns'!B1562</f>
        <v>3.7428803905614316E-2</v>
      </c>
      <c r="D1566" s="5">
        <f>'Stocks Returns'!C1562</f>
        <v>-7.0966302164695572E-3</v>
      </c>
      <c r="E1566" s="5">
        <f>'Stocks Returns'!D1562</f>
        <v>-3.4754237889212947E-3</v>
      </c>
      <c r="F1566" s="5">
        <f>'Stocks Returns'!E1562</f>
        <v>-2.451982018798482E-3</v>
      </c>
      <c r="G1566" s="5">
        <f t="shared" si="96"/>
        <v>4.2297215727604101E-2</v>
      </c>
      <c r="H1566" s="5">
        <f t="shared" si="97"/>
        <v>-5.6126627841089887E-4</v>
      </c>
      <c r="I1566" s="5">
        <f t="shared" si="98"/>
        <v>3.7704789818014143E-3</v>
      </c>
      <c r="J1566" s="5">
        <f t="shared" si="99"/>
        <v>2.2171428580920098E-3</v>
      </c>
    </row>
    <row r="1567" spans="1:10" ht="15" customHeight="1" x14ac:dyDescent="0.2">
      <c r="A1567" s="3">
        <f>'2_CVaR_t3'!A1567</f>
        <v>44483</v>
      </c>
      <c r="B1567" s="5">
        <f>'2_CVaR_t3'!D1567-1</f>
        <v>9.8609325157719141E-3</v>
      </c>
      <c r="C1567" s="5">
        <f>'Stocks Returns'!B1563</f>
        <v>-9.4117647058823417E-3</v>
      </c>
      <c r="D1567" s="5">
        <f>'Stocks Returns'!C1563</f>
        <v>1.2226917198597587E-2</v>
      </c>
      <c r="E1567" s="5">
        <f>'Stocks Returns'!D1563</f>
        <v>3.1743772241992874E-2</v>
      </c>
      <c r="F1567" s="5">
        <f>'Stocks Returns'!E1563</f>
        <v>8.4664754881877968E-3</v>
      </c>
      <c r="G1567" s="5">
        <f t="shared" si="96"/>
        <v>-1.890513468226802E-2</v>
      </c>
      <c r="H1567" s="5">
        <f t="shared" si="97"/>
        <v>-2.3353709320561179E-3</v>
      </c>
      <c r="I1567" s="5">
        <f t="shared" si="98"/>
        <v>1.5688573058330744E-2</v>
      </c>
      <c r="J1567" s="5">
        <f t="shared" si="99"/>
        <v>-1.9346808579489266E-3</v>
      </c>
    </row>
    <row r="1568" spans="1:10" ht="15" customHeight="1" x14ac:dyDescent="0.2">
      <c r="A1568" s="3">
        <f>'2_CVaR_t3'!A1568</f>
        <v>44484</v>
      </c>
      <c r="B1568" s="5">
        <f>'2_CVaR_t3'!D1568-1</f>
        <v>1.5348129315653214E-2</v>
      </c>
      <c r="C1568" s="5">
        <f>'Stocks Returns'!B1564</f>
        <v>-1.70229612034839E-2</v>
      </c>
      <c r="D1568" s="5">
        <f>'Stocks Returns'!C1564</f>
        <v>2.5801580957456327E-2</v>
      </c>
      <c r="E1568" s="5">
        <f>'Stocks Returns'!D1564</f>
        <v>4.1390728476820016E-3</v>
      </c>
      <c r="F1568" s="5">
        <f>'Stocks Returns'!E1564</f>
        <v>3.9268788083954842E-3</v>
      </c>
      <c r="G1568" s="5">
        <f t="shared" si="96"/>
        <v>-3.2049996198907034E-2</v>
      </c>
      <c r="H1568" s="5">
        <f t="shared" si="97"/>
        <v>3.1102639308433003E-3</v>
      </c>
      <c r="I1568" s="5">
        <f t="shared" si="98"/>
        <v>-2.0894155288111244E-2</v>
      </c>
      <c r="J1568" s="5">
        <f t="shared" si="99"/>
        <v>-1.2280930862634102E-2</v>
      </c>
    </row>
    <row r="1569" spans="1:10" ht="15" customHeight="1" x14ac:dyDescent="0.2">
      <c r="A1569" s="3">
        <f>'2_CVaR_t3'!A1569</f>
        <v>44487</v>
      </c>
      <c r="B1569" s="5">
        <f>'2_CVaR_t3'!D1569-1</f>
        <v>4.0158792886924033E-4</v>
      </c>
      <c r="C1569" s="5">
        <f>'Stocks Returns'!B1565</f>
        <v>-6.4438179621424396E-3</v>
      </c>
      <c r="D1569" s="5">
        <f>'Stocks Returns'!C1565</f>
        <v>-1.471925191566803E-3</v>
      </c>
      <c r="E1569" s="5">
        <f>'Stocks Returns'!D1565</f>
        <v>1.415223962627099E-2</v>
      </c>
      <c r="F1569" s="5">
        <f>'Stocks Returns'!E1565</f>
        <v>4.8556784461828428E-3</v>
      </c>
      <c r="G1569" s="5">
        <f t="shared" si="96"/>
        <v>-6.3977370763507379E-3</v>
      </c>
      <c r="H1569" s="5">
        <f t="shared" si="97"/>
        <v>-2.0206307429640751E-3</v>
      </c>
      <c r="I1569" s="5">
        <f t="shared" si="98"/>
        <v>1.3574208961739453E-2</v>
      </c>
      <c r="J1569" s="5">
        <f t="shared" si="99"/>
        <v>4.4645758123594646E-3</v>
      </c>
    </row>
    <row r="1570" spans="1:10" ht="15" customHeight="1" x14ac:dyDescent="0.2">
      <c r="A1570" s="3">
        <f>'2_CVaR_t3'!A1570</f>
        <v>44488</v>
      </c>
      <c r="B1570" s="5">
        <f>'2_CVaR_t3'!D1570-1</f>
        <v>8.46285897401855E-3</v>
      </c>
      <c r="C1570" s="5">
        <f>'Stocks Returns'!B1566</f>
        <v>9.3230644507498184E-3</v>
      </c>
      <c r="D1570" s="5">
        <f>'Stocks Returns'!C1566</f>
        <v>1.244309559939305E-2</v>
      </c>
      <c r="E1570" s="5">
        <f>'Stocks Returns'!D1566</f>
        <v>1.4090231675924603E-2</v>
      </c>
      <c r="F1570" s="5">
        <f>'Stocks Returns'!E1566</f>
        <v>1.1006711409395908E-2</v>
      </c>
      <c r="G1570" s="5">
        <f t="shared" si="96"/>
        <v>1.2396075746578528E-3</v>
      </c>
      <c r="H1570" s="5">
        <f t="shared" si="97"/>
        <v>-4.8011082139831976E-5</v>
      </c>
      <c r="I1570" s="5">
        <f t="shared" si="98"/>
        <v>3.2252922198460106E-4</v>
      </c>
      <c r="J1570" s="5">
        <f t="shared" si="99"/>
        <v>2.0850223897896508E-3</v>
      </c>
    </row>
    <row r="1571" spans="1:10" ht="15" customHeight="1" x14ac:dyDescent="0.2">
      <c r="A1571" s="3">
        <f>'2_CVaR_t3'!A1571</f>
        <v>44489</v>
      </c>
      <c r="B1571" s="5">
        <f>'2_CVaR_t3'!D1571-1</f>
        <v>-5.1449778434464744E-3</v>
      </c>
      <c r="C1571" s="5">
        <f>'Stocks Returns'!B1567</f>
        <v>1.7269076305220787E-2</v>
      </c>
      <c r="D1571" s="5">
        <f>'Stocks Returns'!C1567</f>
        <v>-8.9928057553957386E-3</v>
      </c>
      <c r="E1571" s="5">
        <f>'Stocks Returns'!D1567</f>
        <v>4.0080160320643543E-4</v>
      </c>
      <c r="F1571" s="5">
        <f>'Stocks Returns'!E1567</f>
        <v>9.2936802973977439E-3</v>
      </c>
      <c r="G1571" s="5">
        <f t="shared" si="96"/>
        <v>2.2908693947470339E-2</v>
      </c>
      <c r="H1571" s="5">
        <f t="shared" si="97"/>
        <v>-1.3245300172812641E-3</v>
      </c>
      <c r="I1571" s="5">
        <f t="shared" si="98"/>
        <v>8.8979380786300757E-3</v>
      </c>
      <c r="J1571" s="5">
        <f t="shared" si="99"/>
        <v>1.4772056335134075E-2</v>
      </c>
    </row>
    <row r="1572" spans="1:10" ht="15" customHeight="1" x14ac:dyDescent="0.2">
      <c r="A1572" s="3">
        <f>'2_CVaR_t3'!A1572</f>
        <v>44490</v>
      </c>
      <c r="B1572" s="5">
        <f>'2_CVaR_t3'!D1572-1</f>
        <v>-1.6200297351087745E-3</v>
      </c>
      <c r="C1572" s="5">
        <f>'Stocks Returns'!B1568</f>
        <v>-1.302803000394781E-2</v>
      </c>
      <c r="D1572" s="5">
        <f>'Stocks Returns'!C1568</f>
        <v>-5.098954282257262E-3</v>
      </c>
      <c r="E1572" s="5">
        <f>'Stocks Returns'!D1568</f>
        <v>1.509081196581219E-2</v>
      </c>
      <c r="F1572" s="5">
        <f>'Stocks Returns'!E1568</f>
        <v>-1.8810839252828115E-2</v>
      </c>
      <c r="G1572" s="5">
        <f t="shared" si="96"/>
        <v>-1.0943211424391351E-2</v>
      </c>
      <c r="H1572" s="5">
        <f t="shared" si="97"/>
        <v>-2.6527265359432943E-3</v>
      </c>
      <c r="I1572" s="5">
        <f t="shared" si="98"/>
        <v>1.7820507008827157E-2</v>
      </c>
      <c r="J1572" s="5">
        <f t="shared" si="99"/>
        <v>-1.7062628616448753E-2</v>
      </c>
    </row>
    <row r="1573" spans="1:10" ht="15" customHeight="1" x14ac:dyDescent="0.2">
      <c r="A1573" s="3">
        <f>'2_CVaR_t3'!A1573</f>
        <v>44491</v>
      </c>
      <c r="B1573" s="5">
        <f>'2_CVaR_t3'!D1573-1</f>
        <v>1.6066842928117442E-3</v>
      </c>
      <c r="C1573" s="5">
        <f>'Stocks Returns'!B1569</f>
        <v>4.0000000000000036E-3</v>
      </c>
      <c r="D1573" s="5">
        <f>'Stocks Returns'!C1569</f>
        <v>4.2998610145934535E-3</v>
      </c>
      <c r="E1573" s="5">
        <f>'Stocks Returns'!D1569</f>
        <v>-1.0656492566767595E-2</v>
      </c>
      <c r="F1573" s="5">
        <f>'Stocks Returns'!E1569</f>
        <v>1.5149483845019462E-2</v>
      </c>
      <c r="G1573" s="5">
        <f t="shared" si="96"/>
        <v>2.8307791867780811E-3</v>
      </c>
      <c r="H1573" s="5">
        <f t="shared" si="97"/>
        <v>1.965860799604739E-3</v>
      </c>
      <c r="I1573" s="5">
        <f t="shared" si="98"/>
        <v>-1.3206275009150035E-2</v>
      </c>
      <c r="J1573" s="5">
        <f t="shared" si="99"/>
        <v>1.3483125909863641E-2</v>
      </c>
    </row>
    <row r="1574" spans="1:10" ht="15" customHeight="1" x14ac:dyDescent="0.2">
      <c r="A1574" s="3">
        <f>'2_CVaR_t3'!A1574</f>
        <v>44494</v>
      </c>
      <c r="B1574" s="5">
        <f>'2_CVaR_t3'!D1574-1</f>
        <v>7.3658276330004213E-3</v>
      </c>
      <c r="C1574" s="5">
        <f>'Stocks Returns'!B1570</f>
        <v>7.5697211155376642E-3</v>
      </c>
      <c r="D1574" s="5">
        <f>'Stocks Returns'!C1570</f>
        <v>1.1460450633568264E-2</v>
      </c>
      <c r="E1574" s="5">
        <f>'Stocks Returns'!D1570</f>
        <v>7.9787234042552058E-3</v>
      </c>
      <c r="F1574" s="5">
        <f>'Stocks Returns'!E1570</f>
        <v>1.0565240359218242E-2</v>
      </c>
      <c r="G1574" s="5">
        <f t="shared" si="96"/>
        <v>5.925857689944641E-4</v>
      </c>
      <c r="H1574" s="5">
        <f t="shared" si="97"/>
        <v>5.9454526996556567E-4</v>
      </c>
      <c r="I1574" s="5">
        <f t="shared" si="98"/>
        <v>-3.9940408507725487E-3</v>
      </c>
      <c r="J1574" s="5">
        <f t="shared" si="99"/>
        <v>2.8044502313689544E-3</v>
      </c>
    </row>
    <row r="1575" spans="1:10" ht="15" customHeight="1" x14ac:dyDescent="0.2">
      <c r="A1575" s="3">
        <f>'2_CVaR_t3'!A1575</f>
        <v>44495</v>
      </c>
      <c r="B1575" s="5">
        <f>'2_CVaR_t3'!D1575-1</f>
        <v>-7.3606635318329561E-3</v>
      </c>
      <c r="C1575" s="5">
        <f>'Stocks Returns'!B1571</f>
        <v>-2.5701858442071956E-2</v>
      </c>
      <c r="D1575" s="5">
        <f>'Stocks Returns'!C1571</f>
        <v>-8.8079356935180098E-3</v>
      </c>
      <c r="E1575" s="5">
        <f>'Stocks Returns'!D1571</f>
        <v>-2.6517150395778288E-2</v>
      </c>
      <c r="F1575" s="5">
        <f>'Stocks Returns'!E1571</f>
        <v>6.6649242028229416E-3</v>
      </c>
      <c r="G1575" s="5">
        <f t="shared" si="96"/>
        <v>-1.7827791620366799E-2</v>
      </c>
      <c r="H1575" s="5">
        <f t="shared" si="97"/>
        <v>2.1427761667429952E-3</v>
      </c>
      <c r="I1575" s="5">
        <f t="shared" si="98"/>
        <v>-1.4394758442077157E-2</v>
      </c>
      <c r="J1575" s="5">
        <f t="shared" si="99"/>
        <v>1.4487979890041722E-2</v>
      </c>
    </row>
    <row r="1576" spans="1:10" ht="15" customHeight="1" x14ac:dyDescent="0.2">
      <c r="A1576" s="3">
        <f>'2_CVaR_t3'!A1576</f>
        <v>44496</v>
      </c>
      <c r="B1576" s="5">
        <f>'2_CVaR_t3'!D1576-1</f>
        <v>-4.17378021898549E-2</v>
      </c>
      <c r="C1576" s="5">
        <f>'Stocks Returns'!B1572</f>
        <v>-4.2207792207792139E-2</v>
      </c>
      <c r="D1576" s="5">
        <f>'Stocks Returns'!C1572</f>
        <v>-6.9191614183418126E-2</v>
      </c>
      <c r="E1576" s="5">
        <f>'Stocks Returns'!D1572</f>
        <v>-1.9243799972896047E-2</v>
      </c>
      <c r="F1576" s="5">
        <f>'Stocks Returns'!E1572</f>
        <v>-3.3753083214332014E-2</v>
      </c>
      <c r="G1576" s="5">
        <f t="shared" si="96"/>
        <v>3.3453540066142456E-4</v>
      </c>
      <c r="H1576" s="5">
        <f t="shared" si="97"/>
        <v>-7.3127574610107812E-3</v>
      </c>
      <c r="I1576" s="5">
        <f t="shared" si="98"/>
        <v>4.9125699095648026E-2</v>
      </c>
      <c r="J1576" s="5">
        <f t="shared" si="99"/>
        <v>1.0448497568473679E-2</v>
      </c>
    </row>
    <row r="1577" spans="1:10" ht="15" customHeight="1" x14ac:dyDescent="0.2">
      <c r="A1577" s="3">
        <f>'2_CVaR_t3'!A1577</f>
        <v>44497</v>
      </c>
      <c r="B1577" s="5">
        <f>'2_CVaR_t3'!D1577-1</f>
        <v>-1.3468208568352957E-2</v>
      </c>
      <c r="C1577" s="5">
        <f>'Stocks Returns'!B1573</f>
        <v>3.0084745762711806E-2</v>
      </c>
      <c r="D1577" s="5">
        <f>'Stocks Returns'!C1573</f>
        <v>-2.7528037816294315E-2</v>
      </c>
      <c r="E1577" s="5">
        <f>'Stocks Returns'!D1573</f>
        <v>2.8464833494541875E-2</v>
      </c>
      <c r="F1577" s="5">
        <f>'Stocks Returns'!E1573</f>
        <v>9.6735187424425995E-3</v>
      </c>
      <c r="G1577" s="5">
        <f t="shared" si="96"/>
        <v>4.4118079247044716E-2</v>
      </c>
      <c r="H1577" s="5">
        <f t="shared" si="97"/>
        <v>-7.5292797685304266E-3</v>
      </c>
      <c r="I1577" s="5">
        <f t="shared" si="98"/>
        <v>5.0580254341521892E-2</v>
      </c>
      <c r="J1577" s="5">
        <f t="shared" si="99"/>
        <v>2.395969175288349E-2</v>
      </c>
    </row>
    <row r="1578" spans="1:10" ht="15" customHeight="1" x14ac:dyDescent="0.2">
      <c r="A1578" s="3">
        <f>'2_CVaR_t3'!A1578</f>
        <v>44498</v>
      </c>
      <c r="B1578" s="5">
        <f>'2_CVaR_t3'!D1578-1</f>
        <v>4.9712615457424558E-3</v>
      </c>
      <c r="C1578" s="5">
        <f>'Stocks Returns'!B1574</f>
        <v>-3.5787741670094464E-2</v>
      </c>
      <c r="D1578" s="5">
        <f>'Stocks Returns'!C1574</f>
        <v>9.1974837971788848E-3</v>
      </c>
      <c r="E1578" s="5">
        <f>'Stocks Returns'!D1574</f>
        <v>-4.5680505172646102E-3</v>
      </c>
      <c r="F1578" s="5">
        <f>'Stocks Returns'!E1574</f>
        <v>-8.78243512974064E-3</v>
      </c>
      <c r="G1578" s="5">
        <f t="shared" si="96"/>
        <v>-4.0350032593139053E-2</v>
      </c>
      <c r="H1578" s="5">
        <f t="shared" si="97"/>
        <v>1.8790176136371847E-3</v>
      </c>
      <c r="I1578" s="5">
        <f t="shared" si="98"/>
        <v>-1.2622879177261691E-2</v>
      </c>
      <c r="J1578" s="5">
        <f t="shared" si="99"/>
        <v>-1.4009251055579725E-2</v>
      </c>
    </row>
    <row r="1579" spans="1:10" ht="15" customHeight="1" x14ac:dyDescent="0.2">
      <c r="A1579" s="3">
        <f>'2_CVaR_t3'!A1579</f>
        <v>44501</v>
      </c>
      <c r="B1579" s="5">
        <f>'2_CVaR_t3'!D1579-1</f>
        <v>5.195304566680603E-3</v>
      </c>
      <c r="C1579" s="5">
        <f>'Stocks Returns'!B1575</f>
        <v>4.180887372013653E-2</v>
      </c>
      <c r="D1579" s="5">
        <f>'Stocks Returns'!C1575</f>
        <v>3.2582518770363222E-3</v>
      </c>
      <c r="E1579" s="5">
        <f>'Stocks Returns'!D1575</f>
        <v>3.7926845728168512E-2</v>
      </c>
      <c r="F1579" s="5">
        <f>'Stocks Returns'!E1575</f>
        <v>1.3424620754465266E-3</v>
      </c>
      <c r="G1579" s="5">
        <f t="shared" si="96"/>
        <v>3.7020642472197503E-2</v>
      </c>
      <c r="H1579" s="5">
        <f t="shared" si="97"/>
        <v>-4.3921237053415225E-3</v>
      </c>
      <c r="I1579" s="5">
        <f t="shared" si="98"/>
        <v>2.950544287703815E-2</v>
      </c>
      <c r="J1579" s="5">
        <f t="shared" si="99"/>
        <v>-4.1214403264011592E-3</v>
      </c>
    </row>
    <row r="1580" spans="1:10" ht="15" customHeight="1" x14ac:dyDescent="0.2">
      <c r="A1580" s="3">
        <f>'2_CVaR_t3'!A1580</f>
        <v>44502</v>
      </c>
      <c r="B1580" s="5">
        <f>'2_CVaR_t3'!D1580-1</f>
        <v>-6.9154838375217187E-3</v>
      </c>
      <c r="C1580" s="5">
        <f>'Stocks Returns'!B1576</f>
        <v>5.3235053235052288E-3</v>
      </c>
      <c r="D1580" s="5">
        <f>'Stocks Returns'!C1576</f>
        <v>-1.5626470865104158E-2</v>
      </c>
      <c r="E1580" s="5">
        <f>'Stocks Returns'!D1576</f>
        <v>2.4447334200260018E-2</v>
      </c>
      <c r="F1580" s="5">
        <f>'Stocks Returns'!E1576</f>
        <v>-2.0914331679849907E-2</v>
      </c>
      <c r="G1580" s="5">
        <f t="shared" si="96"/>
        <v>1.2748622455334278E-2</v>
      </c>
      <c r="H1580" s="5">
        <f t="shared" si="97"/>
        <v>-5.335272182688108E-3</v>
      </c>
      <c r="I1580" s="5">
        <f t="shared" si="98"/>
        <v>3.584133307272272E-2</v>
      </c>
      <c r="J1580" s="5">
        <f t="shared" si="99"/>
        <v>-1.3562373393803808E-2</v>
      </c>
    </row>
    <row r="1581" spans="1:10" ht="15" customHeight="1" x14ac:dyDescent="0.2">
      <c r="A1581" s="3">
        <f>'2_CVaR_t3'!A1581</f>
        <v>44503</v>
      </c>
      <c r="B1581" s="5">
        <f>'2_CVaR_t3'!D1581-1</f>
        <v>-1.764686375172464E-3</v>
      </c>
      <c r="C1581" s="5">
        <f>'Stocks Returns'!B1577</f>
        <v>4.2769857433808678E-2</v>
      </c>
      <c r="D1581" s="5">
        <f>'Stocks Returns'!C1577</f>
        <v>-4.972745529310485E-3</v>
      </c>
      <c r="E1581" s="5">
        <f>'Stocks Returns'!D1577</f>
        <v>1.2566641279512458E-2</v>
      </c>
      <c r="F1581" s="5">
        <f>'Stocks Returns'!E1577</f>
        <v>-3.970970833903964E-3</v>
      </c>
      <c r="G1581" s="5">
        <f t="shared" si="96"/>
        <v>4.5000557675365899E-2</v>
      </c>
      <c r="H1581" s="5">
        <f t="shared" si="97"/>
        <v>-2.3122156447725785E-3</v>
      </c>
      <c r="I1581" s="5">
        <f t="shared" si="98"/>
        <v>1.5533020288853895E-2</v>
      </c>
      <c r="J1581" s="5">
        <f t="shared" si="99"/>
        <v>-2.0696818606929747E-3</v>
      </c>
    </row>
    <row r="1582" spans="1:10" ht="15" customHeight="1" x14ac:dyDescent="0.2">
      <c r="A1582" s="3">
        <f>'2_CVaR_t3'!A1582</f>
        <v>44504</v>
      </c>
      <c r="B1582" s="5">
        <f>'2_CVaR_t3'!D1582-1</f>
        <v>5.3355222234126032E-3</v>
      </c>
      <c r="C1582" s="5">
        <f>'Stocks Returns'!B1578</f>
        <v>-5.4687500000000222E-3</v>
      </c>
      <c r="D1582" s="5">
        <f>'Stocks Returns'!C1578</f>
        <v>3.2676597789524919E-3</v>
      </c>
      <c r="E1582" s="5">
        <f>'Stocks Returns'!D1578</f>
        <v>3.9488529522376803E-2</v>
      </c>
      <c r="F1582" s="5">
        <f>'Stocks Returns'!E1578</f>
        <v>7.8361286774815131E-3</v>
      </c>
      <c r="G1582" s="5">
        <f t="shared" si="96"/>
        <v>-1.0398386335164288E-2</v>
      </c>
      <c r="H1582" s="5">
        <f t="shared" si="97"/>
        <v>-4.590441792644985E-3</v>
      </c>
      <c r="I1582" s="5">
        <f t="shared" si="98"/>
        <v>3.0837705670387294E-2</v>
      </c>
      <c r="J1582" s="5">
        <f t="shared" si="99"/>
        <v>2.2238453532128985E-3</v>
      </c>
    </row>
    <row r="1583" spans="1:10" ht="15" customHeight="1" x14ac:dyDescent="0.2">
      <c r="A1583" s="3">
        <f>'2_CVaR_t3'!A1583</f>
        <v>44505</v>
      </c>
      <c r="B1583" s="5">
        <f>'2_CVaR_t3'!D1583-1</f>
        <v>2.4896834395919498E-2</v>
      </c>
      <c r="C1583" s="5">
        <f>'Stocks Returns'!B1579</f>
        <v>4.1633935585231763E-2</v>
      </c>
      <c r="D1583" s="5">
        <f>'Stocks Returns'!C1579</f>
        <v>3.7790976147140443E-2</v>
      </c>
      <c r="E1583" s="5">
        <f>'Stocks Returns'!D1579</f>
        <v>3.4249879401833105E-2</v>
      </c>
      <c r="F1583" s="5">
        <f>'Stocks Returns'!E1579</f>
        <v>2.9191106261083011E-2</v>
      </c>
      <c r="G1583" s="5">
        <f t="shared" si="96"/>
        <v>1.6977332486671194E-2</v>
      </c>
      <c r="H1583" s="5">
        <f t="shared" si="97"/>
        <v>9.536930931822174E-4</v>
      </c>
      <c r="I1583" s="5">
        <f t="shared" si="98"/>
        <v>-6.406726898170817E-3</v>
      </c>
      <c r="J1583" s="5">
        <f t="shared" si="99"/>
        <v>2.8786799479185929E-3</v>
      </c>
    </row>
    <row r="1584" spans="1:10" ht="15" customHeight="1" x14ac:dyDescent="0.2">
      <c r="A1584" s="3">
        <f>'2_CVaR_t3'!A1584</f>
        <v>44508</v>
      </c>
      <c r="B1584" s="5">
        <f>'2_CVaR_t3'!D1584-1</f>
        <v>8.6542268735811945E-3</v>
      </c>
      <c r="C1584" s="5">
        <f>'Stocks Returns'!B1580</f>
        <v>-9.0497737556560764E-3</v>
      </c>
      <c r="D1584" s="5">
        <f>'Stocks Returns'!C1580</f>
        <v>1.7630497992338734E-2</v>
      </c>
      <c r="E1584" s="5">
        <f>'Stocks Returns'!D1580</f>
        <v>-1.8540111940298587E-2</v>
      </c>
      <c r="F1584" s="5">
        <f>'Stocks Returns'!E1580</f>
        <v>6.3618290258449228E-3</v>
      </c>
      <c r="G1584" s="5">
        <f t="shared" si="96"/>
        <v>-1.7326219126638436E-2</v>
      </c>
      <c r="H1584" s="5">
        <f t="shared" si="97"/>
        <v>4.8558885967538556E-3</v>
      </c>
      <c r="I1584" s="5">
        <f t="shared" si="98"/>
        <v>-3.2620926280952603E-2</v>
      </c>
      <c r="J1584" s="5">
        <f t="shared" si="99"/>
        <v>-2.7623690508990755E-3</v>
      </c>
    </row>
    <row r="1585" spans="1:10" ht="15" customHeight="1" x14ac:dyDescent="0.2">
      <c r="A1585" s="3">
        <f>'2_CVaR_t3'!A1585</f>
        <v>44509</v>
      </c>
      <c r="B1585" s="5">
        <f>'2_CVaR_t3'!D1585-1</f>
        <v>-1.9915041866784611E-2</v>
      </c>
      <c r="C1585" s="5">
        <f>'Stocks Returns'!B1581</f>
        <v>1.4079147640791323E-2</v>
      </c>
      <c r="D1585" s="5">
        <f>'Stocks Returns'!C1581</f>
        <v>-3.2201006848383229E-2</v>
      </c>
      <c r="E1585" s="5">
        <f>'Stocks Returns'!D1581</f>
        <v>-1.4850896994178409E-2</v>
      </c>
      <c r="F1585" s="5">
        <f>'Stocks Returns'!E1581</f>
        <v>-2.3706045041486101E-3</v>
      </c>
      <c r="G1585" s="5">
        <f t="shared" si="96"/>
        <v>3.4613909305697022E-2</v>
      </c>
      <c r="H1585" s="5">
        <f t="shared" si="97"/>
        <v>-2.6515627068533359E-3</v>
      </c>
      <c r="I1585" s="5">
        <f t="shared" si="98"/>
        <v>1.7812688628691259E-2</v>
      </c>
      <c r="J1585" s="5">
        <f t="shared" si="99"/>
        <v>1.8737726954878992E-2</v>
      </c>
    </row>
    <row r="1586" spans="1:10" ht="15" customHeight="1" x14ac:dyDescent="0.2">
      <c r="A1586" s="3">
        <f>'2_CVaR_t3'!A1586</f>
        <v>44510</v>
      </c>
      <c r="B1586" s="5">
        <f>'2_CVaR_t3'!D1586-1</f>
        <v>3.8890006935632382E-3</v>
      </c>
      <c r="C1586" s="5">
        <f>'Stocks Returns'!B1582</f>
        <v>2.6641651031894975E-2</v>
      </c>
      <c r="D1586" s="5">
        <f>'Stocks Returns'!C1582</f>
        <v>1.0169173813205923E-2</v>
      </c>
      <c r="E1586" s="5">
        <f>'Stocks Returns'!D1582</f>
        <v>-2.3637240713941243E-2</v>
      </c>
      <c r="F1586" s="5">
        <f>'Stocks Returns'!E1582</f>
        <v>-3.6303630363036299E-2</v>
      </c>
      <c r="G1586" s="5">
        <f t="shared" si="96"/>
        <v>2.3170786065963383E-2</v>
      </c>
      <c r="H1586" s="5">
        <f t="shared" si="97"/>
        <v>4.4540271498463187E-3</v>
      </c>
      <c r="I1586" s="5">
        <f t="shared" si="98"/>
        <v>-2.9921298319247284E-2</v>
      </c>
      <c r="J1586" s="5">
        <f t="shared" si="99"/>
        <v>-4.0385177802087419E-2</v>
      </c>
    </row>
    <row r="1587" spans="1:10" ht="15" customHeight="1" x14ac:dyDescent="0.2">
      <c r="A1587" s="3">
        <f>'2_CVaR_t3'!A1587</f>
        <v>44511</v>
      </c>
      <c r="B1587" s="5">
        <f>'2_CVaR_t3'!D1587-1</f>
        <v>-1.1082051556612016E-2</v>
      </c>
      <c r="C1587" s="5">
        <f>'Stocks Returns'!B1583</f>
        <v>3.1798245614035103E-2</v>
      </c>
      <c r="D1587" s="5">
        <f>'Stocks Returns'!C1583</f>
        <v>-2.3844869177955141E-2</v>
      </c>
      <c r="E1587" s="5">
        <f>'Stocks Returns'!D1583</f>
        <v>3.1373517786561278E-2</v>
      </c>
      <c r="F1587" s="5">
        <f>'Stocks Returns'!E1583</f>
        <v>-1.178082191780816E-2</v>
      </c>
      <c r="G1587" s="5">
        <f t="shared" si="96"/>
        <v>4.3425214962478545E-2</v>
      </c>
      <c r="H1587" s="5">
        <f t="shared" si="97"/>
        <v>-7.381092652843705E-3</v>
      </c>
      <c r="I1587" s="5">
        <f t="shared" si="98"/>
        <v>4.9584761780215342E-2</v>
      </c>
      <c r="J1587" s="5">
        <f t="shared" si="99"/>
        <v>-1.9724469855146587E-5</v>
      </c>
    </row>
    <row r="1588" spans="1:10" ht="15" customHeight="1" x14ac:dyDescent="0.2">
      <c r="A1588" s="3">
        <f>'2_CVaR_t3'!A1588</f>
        <v>44512</v>
      </c>
      <c r="B1588" s="5">
        <f>'2_CVaR_t3'!D1588-1</f>
        <v>4.4794421986693589E-3</v>
      </c>
      <c r="C1588" s="5">
        <f>'Stocks Returns'!B1584</f>
        <v>-1.1335458731845605E-2</v>
      </c>
      <c r="D1588" s="5">
        <f>'Stocks Returns'!C1584</f>
        <v>7.9365079365079083E-3</v>
      </c>
      <c r="E1588" s="5">
        <f>'Stocks Returns'!D1584</f>
        <v>-1.79640718562879E-3</v>
      </c>
      <c r="F1588" s="5">
        <f>'Stocks Returns'!E1584</f>
        <v>3.0496257277514704E-3</v>
      </c>
      <c r="G1588" s="5">
        <f t="shared" si="96"/>
        <v>-1.5401765345261801E-2</v>
      </c>
      <c r="H1588" s="5">
        <f t="shared" si="97"/>
        <v>1.3466494245619378E-3</v>
      </c>
      <c r="I1588" s="5">
        <f t="shared" si="98"/>
        <v>-9.0465320053451648E-3</v>
      </c>
      <c r="J1588" s="5">
        <f t="shared" si="99"/>
        <v>-1.6567378521848003E-3</v>
      </c>
    </row>
    <row r="1589" spans="1:10" ht="15" customHeight="1" x14ac:dyDescent="0.2">
      <c r="A1589" s="3">
        <f>'2_CVaR_t3'!A1589</f>
        <v>44515</v>
      </c>
      <c r="B1589" s="5">
        <f>'2_CVaR_t3'!D1589-1</f>
        <v>4.626680953421225E-4</v>
      </c>
      <c r="C1589" s="5">
        <f>'Stocks Returns'!B1585</f>
        <v>3.9412396990325949E-3</v>
      </c>
      <c r="D1589" s="5">
        <f>'Stocks Returns'!C1585</f>
        <v>9.9014569286626219E-4</v>
      </c>
      <c r="E1589" s="5">
        <f>'Stocks Returns'!D1585</f>
        <v>-1.6796640671865593E-3</v>
      </c>
      <c r="F1589" s="5">
        <f>'Stocks Returns'!E1585</f>
        <v>4.9751243781095411E-3</v>
      </c>
      <c r="G1589" s="5">
        <f t="shared" si="96"/>
        <v>3.9257231621520712E-3</v>
      </c>
      <c r="H1589" s="5">
        <f t="shared" si="97"/>
        <v>3.5095269289801736E-4</v>
      </c>
      <c r="I1589" s="5">
        <f t="shared" si="98"/>
        <v>-2.3576327370410308E-3</v>
      </c>
      <c r="J1589" s="5">
        <f t="shared" si="99"/>
        <v>4.5193855803814086E-3</v>
      </c>
    </row>
    <row r="1590" spans="1:10" ht="15" customHeight="1" x14ac:dyDescent="0.2">
      <c r="A1590" s="3">
        <f>'2_CVaR_t3'!A1590</f>
        <v>44516</v>
      </c>
      <c r="B1590" s="5">
        <f>'2_CVaR_t3'!D1590-1</f>
        <v>8.9866583550568535E-3</v>
      </c>
      <c r="C1590" s="5">
        <f>'Stocks Returns'!B1586</f>
        <v>-1.0349750178443973E-2</v>
      </c>
      <c r="D1590" s="5">
        <f>'Stocks Returns'!C1586</f>
        <v>1.3565708902496532E-2</v>
      </c>
      <c r="E1590" s="5">
        <f>'Stocks Returns'!D1586</f>
        <v>1.2618675639947341E-2</v>
      </c>
      <c r="F1590" s="5">
        <f>'Stocks Returns'!E1586</f>
        <v>-1.1001100110010764E-3</v>
      </c>
      <c r="G1590" s="5">
        <f t="shared" si="96"/>
        <v>-1.8961442220423889E-2</v>
      </c>
      <c r="H1590" s="5">
        <f t="shared" si="97"/>
        <v>2.9861760451284358E-4</v>
      </c>
      <c r="I1590" s="5">
        <f t="shared" si="98"/>
        <v>-2.0060556721834179E-3</v>
      </c>
      <c r="J1590" s="5">
        <f t="shared" si="99"/>
        <v>-1.0576093241004286E-2</v>
      </c>
    </row>
    <row r="1591" spans="1:10" ht="15" customHeight="1" x14ac:dyDescent="0.2">
      <c r="A1591" s="3">
        <f>'2_CVaR_t3'!A1591</f>
        <v>44517</v>
      </c>
      <c r="B1591" s="5">
        <f>'2_CVaR_t3'!D1591-1</f>
        <v>-2.8663979034248666E-2</v>
      </c>
      <c r="C1591" s="5">
        <f>'Stocks Returns'!B1587</f>
        <v>-5.0486837360259607E-3</v>
      </c>
      <c r="D1591" s="5">
        <f>'Stocks Returns'!C1587</f>
        <v>-4.7030393159215533E-2</v>
      </c>
      <c r="E1591" s="5">
        <f>'Stocks Returns'!D1587</f>
        <v>-1.6615238547353472E-2</v>
      </c>
      <c r="F1591" s="5">
        <f>'Stocks Returns'!E1587</f>
        <v>-9.2235682819383769E-3</v>
      </c>
      <c r="G1591" s="5">
        <f t="shared" si="96"/>
        <v>2.4309105300232586E-2</v>
      </c>
      <c r="H1591" s="5">
        <f t="shared" si="97"/>
        <v>-4.519802254225963E-3</v>
      </c>
      <c r="I1591" s="5">
        <f t="shared" si="98"/>
        <v>3.0363162828355147E-2</v>
      </c>
      <c r="J1591" s="5">
        <f t="shared" si="99"/>
        <v>2.1143050595144444E-2</v>
      </c>
    </row>
    <row r="1592" spans="1:10" ht="15" customHeight="1" x14ac:dyDescent="0.2">
      <c r="A1592" s="3">
        <f>'2_CVaR_t3'!A1592</f>
        <v>44518</v>
      </c>
      <c r="B1592" s="5">
        <f>'2_CVaR_t3'!D1592-1</f>
        <v>-4.3884535702538585E-3</v>
      </c>
      <c r="C1592" s="5">
        <f>'Stocks Returns'!B1588</f>
        <v>-2.6821312069590375E-2</v>
      </c>
      <c r="D1592" s="5">
        <f>'Stocks Returns'!C1588</f>
        <v>-8.436555154588854E-3</v>
      </c>
      <c r="E1592" s="5">
        <f>'Stocks Returns'!D1588</f>
        <v>5.4308472121651352E-3</v>
      </c>
      <c r="F1592" s="5">
        <f>'Stocks Returns'!E1588</f>
        <v>1.0421008753647376E-2</v>
      </c>
      <c r="G1592" s="5">
        <f t="shared" si="96"/>
        <v>-2.1944625311596563E-2</v>
      </c>
      <c r="H1592" s="5">
        <f t="shared" si="97"/>
        <v>-1.8890352234121645E-3</v>
      </c>
      <c r="I1592" s="5">
        <f t="shared" si="98"/>
        <v>1.2690175554324779E-2</v>
      </c>
      <c r="J1592" s="5">
        <f t="shared" si="99"/>
        <v>1.5098816787992415E-2</v>
      </c>
    </row>
    <row r="1593" spans="1:10" ht="15" customHeight="1" x14ac:dyDescent="0.2">
      <c r="A1593" s="3">
        <f>'2_CVaR_t3'!A1593</f>
        <v>44519</v>
      </c>
      <c r="B1593" s="5">
        <f>'2_CVaR_t3'!D1593-1</f>
        <v>-7.6610640447604128E-3</v>
      </c>
      <c r="C1593" s="5">
        <f>'Stocks Returns'!B1589</f>
        <v>-5.921787709497206E-2</v>
      </c>
      <c r="D1593" s="5">
        <f>'Stocks Returns'!C1589</f>
        <v>-1.2147740126887352E-2</v>
      </c>
      <c r="E1593" s="5">
        <f>'Stocks Returns'!D1589</f>
        <v>-7.5621173928699381E-3</v>
      </c>
      <c r="F1593" s="5">
        <f>'Stocks Returns'!E1589</f>
        <v>-4.2766776677667706E-2</v>
      </c>
      <c r="G1593" s="5">
        <f t="shared" si="96"/>
        <v>-5.1040865824450429E-2</v>
      </c>
      <c r="H1593" s="5">
        <f t="shared" si="97"/>
        <v>-7.519987663173501E-4</v>
      </c>
      <c r="I1593" s="5">
        <f t="shared" si="98"/>
        <v>5.0517831763698395E-3</v>
      </c>
      <c r="J1593" s="5">
        <f t="shared" si="99"/>
        <v>-3.4625831601603339E-2</v>
      </c>
    </row>
    <row r="1594" spans="1:10" ht="15" customHeight="1" x14ac:dyDescent="0.2">
      <c r="A1594" s="3">
        <f>'2_CVaR_t3'!A1594</f>
        <v>44522</v>
      </c>
      <c r="B1594" s="5">
        <f>'2_CVaR_t3'!D1594-1</f>
        <v>-1.5194657111249676E-2</v>
      </c>
      <c r="C1594" s="5">
        <f>'Stocks Returns'!B1590</f>
        <v>1.7814726840855055E-2</v>
      </c>
      <c r="D1594" s="5">
        <f>'Stocks Returns'!C1590</f>
        <v>-2.6286966046002225E-2</v>
      </c>
      <c r="E1594" s="5">
        <f>'Stocks Returns'!D1590</f>
        <v>1.2094823415575995E-4</v>
      </c>
      <c r="F1594" s="5">
        <f>'Stocks Returns'!E1590</f>
        <v>3.2753914667432937E-2</v>
      </c>
      <c r="G1594" s="5">
        <f t="shared" si="96"/>
        <v>3.3589129263922296E-2</v>
      </c>
      <c r="H1594" s="5">
        <f t="shared" si="97"/>
        <v>-3.7305541351769847E-3</v>
      </c>
      <c r="I1594" s="5">
        <f t="shared" si="98"/>
        <v>2.5061145659739013E-2</v>
      </c>
      <c r="J1594" s="5">
        <f t="shared" si="99"/>
        <v>4.8867047515014084E-2</v>
      </c>
    </row>
    <row r="1595" spans="1:10" ht="15" customHeight="1" x14ac:dyDescent="0.2">
      <c r="A1595" s="3">
        <f>'2_CVaR_t3'!A1595</f>
        <v>44523</v>
      </c>
      <c r="B1595" s="5">
        <f>'2_CVaR_t3'!D1595-1</f>
        <v>9.3059846752814313E-3</v>
      </c>
      <c r="C1595" s="5">
        <f>'Stocks Returns'!B1591</f>
        <v>-4.278490859587647E-3</v>
      </c>
      <c r="D1595" s="5">
        <f>'Stocks Returns'!C1591</f>
        <v>1.4878821965436106E-2</v>
      </c>
      <c r="E1595" s="5">
        <f>'Stocks Returns'!D1591</f>
        <v>7.4978836618697642E-3</v>
      </c>
      <c r="F1595" s="5">
        <f>'Stocks Returns'!E1591</f>
        <v>2.6290165530671761E-2</v>
      </c>
      <c r="G1595" s="5">
        <f t="shared" si="96"/>
        <v>-1.3212213430511398E-2</v>
      </c>
      <c r="H1595" s="5">
        <f t="shared" si="97"/>
        <v>1.1386634568136267E-3</v>
      </c>
      <c r="I1595" s="5">
        <f t="shared" si="98"/>
        <v>-7.6493222493524225E-3</v>
      </c>
      <c r="J1595" s="5">
        <f t="shared" si="99"/>
        <v>1.6476265271868351E-2</v>
      </c>
    </row>
    <row r="1596" spans="1:10" ht="15" customHeight="1" x14ac:dyDescent="0.2">
      <c r="A1596" s="3">
        <f>'2_CVaR_t3'!A1596</f>
        <v>44524</v>
      </c>
      <c r="B1596" s="5">
        <f>'2_CVaR_t3'!D1596-1</f>
        <v>1.4557073987761626E-2</v>
      </c>
      <c r="C1596" s="5">
        <f>'Stocks Returns'!B1592</f>
        <v>-1.6796874999999933E-2</v>
      </c>
      <c r="D1596" s="5">
        <f>'Stocks Returns'!C1592</f>
        <v>2.3981056980200366E-2</v>
      </c>
      <c r="E1596" s="5">
        <f>'Stocks Returns'!D1592</f>
        <v>7.2020165646380363E-3</v>
      </c>
      <c r="F1596" s="5">
        <f>'Stocks Returns'!E1592</f>
        <v>1.4231499051233332E-2</v>
      </c>
      <c r="G1596" s="5">
        <f t="shared" si="96"/>
        <v>-3.1026155630904634E-2</v>
      </c>
      <c r="H1596" s="5">
        <f t="shared" si="97"/>
        <v>2.4616519249007068E-3</v>
      </c>
      <c r="I1596" s="5">
        <f t="shared" si="98"/>
        <v>-1.6536904496784945E-2</v>
      </c>
      <c r="J1596" s="5">
        <f t="shared" si="99"/>
        <v>-1.1392012145029582E-3</v>
      </c>
    </row>
    <row r="1597" spans="1:10" ht="15" customHeight="1" x14ac:dyDescent="0.2">
      <c r="A1597" s="3">
        <f>'2_CVaR_t3'!A1597</f>
        <v>44525</v>
      </c>
      <c r="B1597" s="5">
        <f>'2_CVaR_t3'!D1597-1</f>
        <v>3.3619452249000759E-5</v>
      </c>
      <c r="C1597" s="5">
        <f>'Stocks Returns'!B1593</f>
        <v>0</v>
      </c>
      <c r="D1597" s="5">
        <f>'Stocks Returns'!C1593</f>
        <v>0</v>
      </c>
      <c r="E1597" s="5">
        <f>'Stocks Returns'!D1593</f>
        <v>0</v>
      </c>
      <c r="F1597" s="5">
        <f>'Stocks Returns'!E1593</f>
        <v>0</v>
      </c>
      <c r="G1597" s="5">
        <f t="shared" si="96"/>
        <v>4.1716549628461653E-4</v>
      </c>
      <c r="H1597" s="5">
        <f t="shared" si="97"/>
        <v>-3.5772302638354477E-6</v>
      </c>
      <c r="I1597" s="5">
        <f t="shared" si="98"/>
        <v>2.403114536009206E-5</v>
      </c>
      <c r="J1597" s="5">
        <f t="shared" si="99"/>
        <v>-1.7115738437369847E-6</v>
      </c>
    </row>
    <row r="1598" spans="1:10" ht="15" customHeight="1" x14ac:dyDescent="0.2">
      <c r="A1598" s="3">
        <f>'2_CVaR_t3'!A1598</f>
        <v>44526</v>
      </c>
      <c r="B1598" s="5">
        <f>'2_CVaR_t3'!D1598-1</f>
        <v>-1.9887698537450982E-2</v>
      </c>
      <c r="C1598" s="5">
        <f>'Stocks Returns'!B1594</f>
        <v>-1.7878426698450633E-2</v>
      </c>
      <c r="D1598" s="5">
        <f>'Stocks Returns'!C1594</f>
        <v>-2.7552275522755187E-2</v>
      </c>
      <c r="E1598" s="5">
        <f>'Stocks Returns'!D1594</f>
        <v>-4.5763317840543438E-2</v>
      </c>
      <c r="F1598" s="5">
        <f>'Stocks Returns'!E1594</f>
        <v>-4.4768141119871596E-2</v>
      </c>
      <c r="G1598" s="5">
        <f t="shared" si="96"/>
        <v>2.6287600806698848E-3</v>
      </c>
      <c r="H1598" s="5">
        <f t="shared" si="97"/>
        <v>1.9566607379074459E-3</v>
      </c>
      <c r="I1598" s="5">
        <f t="shared" si="98"/>
        <v>-1.3144470762937954E-2</v>
      </c>
      <c r="J1598" s="5">
        <f t="shared" si="99"/>
        <v>-2.3688744878584352E-2</v>
      </c>
    </row>
    <row r="1599" spans="1:10" ht="15" customHeight="1" x14ac:dyDescent="0.2">
      <c r="A1599" s="3">
        <f>'2_CVaR_t3'!A1599</f>
        <v>44529</v>
      </c>
      <c r="B1599" s="5">
        <f>'2_CVaR_t3'!D1599-1</f>
        <v>7.1132492494441202E-4</v>
      </c>
      <c r="C1599" s="5">
        <f>'Stocks Returns'!B1595</f>
        <v>-5.2588996763753837E-3</v>
      </c>
      <c r="D1599" s="5">
        <f>'Stocks Returns'!C1595</f>
        <v>-6.8808499873515006E-3</v>
      </c>
      <c r="E1599" s="5">
        <f>'Stocks Returns'!D1595</f>
        <v>5.4077682028225382E-2</v>
      </c>
      <c r="F1599" s="5">
        <f>'Stocks Returns'!E1595</f>
        <v>9.3732512590933847E-3</v>
      </c>
      <c r="G1599" s="5">
        <f t="shared" si="96"/>
        <v>-5.525178788373445E-3</v>
      </c>
      <c r="H1599" s="5">
        <f t="shared" si="97"/>
        <v>-7.8884166080833325E-3</v>
      </c>
      <c r="I1599" s="5">
        <f t="shared" si="98"/>
        <v>5.2992866602781102E-2</v>
      </c>
      <c r="J1599" s="5">
        <f t="shared" si="99"/>
        <v>8.6543791969635291E-3</v>
      </c>
    </row>
    <row r="1600" spans="1:10" ht="15" customHeight="1" x14ac:dyDescent="0.2">
      <c r="A1600" s="3">
        <f>'2_CVaR_t3'!A1600</f>
        <v>44530</v>
      </c>
      <c r="B1600" s="5">
        <f>'2_CVaR_t3'!D1600-1</f>
        <v>-8.400499386552962E-3</v>
      </c>
      <c r="C1600" s="5">
        <f>'Stocks Returns'!B1596</f>
        <v>-5.3680357869052453E-2</v>
      </c>
      <c r="D1600" s="5">
        <f>'Stocks Returns'!C1596</f>
        <v>-1.2838147638697728E-2</v>
      </c>
      <c r="E1600" s="5">
        <f>'Stocks Returns'!D1596</f>
        <v>-1.149289099526063E-2</v>
      </c>
      <c r="F1600" s="5">
        <f>'Stocks Returns'!E1596</f>
        <v>-2.7997227997228147E-2</v>
      </c>
      <c r="G1600" s="5">
        <f t="shared" si="96"/>
        <v>-4.4757649362957647E-2</v>
      </c>
      <c r="H1600" s="5">
        <f t="shared" si="97"/>
        <v>-3.4696693462628325E-4</v>
      </c>
      <c r="I1600" s="5">
        <f t="shared" si="98"/>
        <v>2.3308571790415511E-3</v>
      </c>
      <c r="J1600" s="5">
        <f t="shared" si="99"/>
        <v>-1.9073798741617697E-2</v>
      </c>
    </row>
    <row r="1601" spans="1:10" ht="15" customHeight="1" x14ac:dyDescent="0.2">
      <c r="A1601" s="3">
        <f>'2_CVaR_t3'!A1601</f>
        <v>44531</v>
      </c>
      <c r="B1601" s="5">
        <f>'2_CVaR_t3'!D1601-1</f>
        <v>-9.6907982232095069E-3</v>
      </c>
      <c r="C1601" s="5">
        <f>'Stocks Returns'!B1597</f>
        <v>-4.3403523850451098E-2</v>
      </c>
      <c r="D1601" s="5">
        <f>'Stocks Returns'!C1597</f>
        <v>-1.8630334933168236E-2</v>
      </c>
      <c r="E1601" s="5">
        <f>'Stocks Returns'!D1597</f>
        <v>1.2465539973630424E-2</v>
      </c>
      <c r="F1601" s="5">
        <f>'Stocks Returns'!E1597</f>
        <v>-1.32610865535433E-2</v>
      </c>
      <c r="G1601" s="5">
        <f t="shared" si="96"/>
        <v>-3.3179589637149016E-2</v>
      </c>
      <c r="H1601" s="5">
        <f t="shared" si="97"/>
        <v>-4.2276360331701124E-3</v>
      </c>
      <c r="I1601" s="5">
        <f t="shared" si="98"/>
        <v>2.8400446310266815E-2</v>
      </c>
      <c r="J1601" s="5">
        <f t="shared" si="99"/>
        <v>-2.9722391612734926E-3</v>
      </c>
    </row>
    <row r="1602" spans="1:10" ht="15" customHeight="1" x14ac:dyDescent="0.2">
      <c r="A1602" s="3">
        <f>'2_CVaR_t3'!A1602</f>
        <v>44532</v>
      </c>
      <c r="B1602" s="5">
        <f>'2_CVaR_t3'!D1602-1</f>
        <v>2.4583099458716617E-2</v>
      </c>
      <c r="C1602" s="5">
        <f>'Stocks Returns'!B1598</f>
        <v>4.4474393530997247E-2</v>
      </c>
      <c r="D1602" s="5">
        <f>'Stocks Returns'!C1598</f>
        <v>4.2753470761464074E-2</v>
      </c>
      <c r="E1602" s="5">
        <f>'Stocks Returns'!D1598</f>
        <v>-2.7228601870487035E-3</v>
      </c>
      <c r="F1602" s="5">
        <f>'Stocks Returns'!E1598</f>
        <v>2.9768786127167601E-2</v>
      </c>
      <c r="G1602" s="5">
        <f t="shared" si="96"/>
        <v>2.0134182227840674E-2</v>
      </c>
      <c r="H1602" s="5">
        <f t="shared" si="97"/>
        <v>6.380971542167907E-3</v>
      </c>
      <c r="I1602" s="5">
        <f t="shared" si="98"/>
        <v>-4.2866140384084456E-2</v>
      </c>
      <c r="J1602" s="5">
        <f t="shared" si="99"/>
        <v>3.7883599376881162E-3</v>
      </c>
    </row>
    <row r="1603" spans="1:10" ht="15" customHeight="1" x14ac:dyDescent="0.2">
      <c r="A1603" s="3">
        <f>'2_CVaR_t3'!A1603</f>
        <v>44533</v>
      </c>
      <c r="B1603" s="5">
        <f>'2_CVaR_t3'!D1603-1</f>
        <v>-4.6706143162165148E-3</v>
      </c>
      <c r="C1603" s="5">
        <f>'Stocks Returns'!B1599</f>
        <v>3.182795698924723E-2</v>
      </c>
      <c r="D1603" s="5">
        <f>'Stocks Returns'!C1599</f>
        <v>-9.9349437692268783E-3</v>
      </c>
      <c r="E1603" s="5">
        <f>'Stocks Returns'!D1599</f>
        <v>1.2226970560303974E-2</v>
      </c>
      <c r="F1603" s="5">
        <f>'Stocks Returns'!E1599</f>
        <v>-2.1049677238282882E-3</v>
      </c>
      <c r="G1603" s="5">
        <f t="shared" si="96"/>
        <v>3.6989193965981659E-2</v>
      </c>
      <c r="H1603" s="5">
        <f t="shared" si="97"/>
        <v>-2.9694157109705311E-3</v>
      </c>
      <c r="I1603" s="5">
        <f t="shared" si="98"/>
        <v>1.9947964018331602E-2</v>
      </c>
      <c r="J1603" s="5">
        <f t="shared" si="99"/>
        <v>2.8714280399989084E-3</v>
      </c>
    </row>
    <row r="1604" spans="1:10" ht="15" customHeight="1" x14ac:dyDescent="0.2">
      <c r="A1604" s="3">
        <f>'2_CVaR_t3'!A1604</f>
        <v>44536</v>
      </c>
      <c r="B1604" s="5">
        <f>'2_CVaR_t3'!D1604-1</f>
        <v>1.7477977428322244E-2</v>
      </c>
      <c r="C1604" s="5">
        <f>'Stocks Returns'!B1600</f>
        <v>1.7090454355981777E-2</v>
      </c>
      <c r="D1604" s="5">
        <f>'Stocks Returns'!C1600</f>
        <v>3.2396088019559954E-2</v>
      </c>
      <c r="E1604" s="5">
        <f>'Stocks Returns'!D1600</f>
        <v>-1.5480239240060922E-2</v>
      </c>
      <c r="F1604" s="5">
        <f>'Stocks Returns'!E1600</f>
        <v>2.3906623540992822E-2</v>
      </c>
      <c r="G1604" s="5">
        <f t="shared" si="96"/>
        <v>-8.4465329342493095E-5</v>
      </c>
      <c r="H1604" s="5">
        <f t="shared" si="97"/>
        <v>6.5494992789334079E-3</v>
      </c>
      <c r="I1604" s="5">
        <f t="shared" si="98"/>
        <v>-4.399827732828708E-2</v>
      </c>
      <c r="J1604" s="5">
        <f t="shared" si="99"/>
        <v>5.4449691335736218E-3</v>
      </c>
    </row>
    <row r="1605" spans="1:10" ht="15" customHeight="1" x14ac:dyDescent="0.2">
      <c r="A1605" s="3">
        <f>'2_CVaR_t3'!A1605</f>
        <v>44537</v>
      </c>
      <c r="B1605" s="5">
        <f>'2_CVaR_t3'!D1605-1</f>
        <v>1.8525902101723002E-2</v>
      </c>
      <c r="C1605" s="5">
        <f>'Stocks Returns'!B1601</f>
        <v>-7.3770491803278881E-3</v>
      </c>
      <c r="D1605" s="5">
        <f>'Stocks Returns'!C1601</f>
        <v>2.3139925004933781E-2</v>
      </c>
      <c r="E1605" s="5">
        <f>'Stocks Returns'!D1601</f>
        <v>5.8844550327575851E-2</v>
      </c>
      <c r="F1605" s="5">
        <f>'Stocks Returns'!E1601</f>
        <v>2.4172503776953569E-2</v>
      </c>
      <c r="G1605" s="5">
        <f t="shared" si="96"/>
        <v>-2.5608767868725908E-2</v>
      </c>
      <c r="H1605" s="5">
        <f t="shared" si="97"/>
        <v>-4.259115791184518E-3</v>
      </c>
      <c r="I1605" s="5">
        <f t="shared" si="98"/>
        <v>2.8611921274132614E-2</v>
      </c>
      <c r="J1605" s="5">
        <f t="shared" si="99"/>
        <v>4.6019160633384952E-3</v>
      </c>
    </row>
    <row r="1606" spans="1:10" ht="15" customHeight="1" x14ac:dyDescent="0.2">
      <c r="A1606" s="3">
        <f>'2_CVaR_t3'!A1606</f>
        <v>44538</v>
      </c>
      <c r="B1606" s="5">
        <f>'2_CVaR_t3'!D1606-1</f>
        <v>3.0576230175605179E-3</v>
      </c>
      <c r="C1606" s="5">
        <f>'Stocks Returns'!B1602</f>
        <v>-7.844756399669639E-3</v>
      </c>
      <c r="D1606" s="5">
        <f>'Stocks Returns'!C1602</f>
        <v>7.8121232579446698E-3</v>
      </c>
      <c r="E1606" s="5">
        <f>'Stocks Returns'!D1602</f>
        <v>-1.7437282033974544E-2</v>
      </c>
      <c r="F1606" s="5">
        <f>'Stocks Returns'!E1602</f>
        <v>-6.168700549818884E-3</v>
      </c>
      <c r="G1606" s="5">
        <f t="shared" ref="G1606:G1669" si="100">C1606-($P$11+$O$11*$B1606)</f>
        <v>-1.0477203183952557E-2</v>
      </c>
      <c r="H1606" s="5">
        <f t="shared" ref="H1606:H1669" si="101">D1606-($P$12+$O$12*$B1606)</f>
        <v>3.3286242642709451E-3</v>
      </c>
      <c r="I1606" s="5">
        <f t="shared" ref="I1606:I1669" si="102">E1606-($P$13+$O$13*$B1606)</f>
        <v>-2.2361058038761105E-2</v>
      </c>
      <c r="J1606" s="5">
        <f t="shared" ref="J1606:J1669" si="103">F1606-($P$14+$O$14*$B1606)</f>
        <v>-9.3704687276801469E-3</v>
      </c>
    </row>
    <row r="1607" spans="1:10" ht="15" customHeight="1" x14ac:dyDescent="0.2">
      <c r="A1607" s="3">
        <f>'2_CVaR_t3'!A1607</f>
        <v>44539</v>
      </c>
      <c r="B1607" s="5">
        <f>'2_CVaR_t3'!D1607-1</f>
        <v>5.9893533622890072E-3</v>
      </c>
      <c r="C1607" s="5">
        <f>'Stocks Returns'!B1603</f>
        <v>-1.8726591760299782E-2</v>
      </c>
      <c r="D1607" s="5">
        <f>'Stocks Returns'!C1603</f>
        <v>1.1483803052777519E-2</v>
      </c>
      <c r="E1607" s="5">
        <f>'Stocks Returns'!D1603</f>
        <v>-8.1291504465308417E-3</v>
      </c>
      <c r="F1607" s="5">
        <f>'Stocks Returns'!E1603</f>
        <v>-2.10497908514371E-2</v>
      </c>
      <c r="G1607" s="5">
        <f t="shared" si="100"/>
        <v>-2.4315596190597075E-2</v>
      </c>
      <c r="H1607" s="5">
        <f t="shared" si="101"/>
        <v>2.6570808147736089E-3</v>
      </c>
      <c r="I1607" s="5">
        <f t="shared" si="102"/>
        <v>-1.7849758217107742E-2</v>
      </c>
      <c r="J1607" s="5">
        <f t="shared" si="103"/>
        <v>-2.7353970401581426E-2</v>
      </c>
    </row>
    <row r="1608" spans="1:10" ht="15" customHeight="1" x14ac:dyDescent="0.2">
      <c r="A1608" s="3">
        <f>'2_CVaR_t3'!A1608</f>
        <v>44540</v>
      </c>
      <c r="B1608" s="5">
        <f>'2_CVaR_t3'!D1608-1</f>
        <v>6.0438099389239497E-3</v>
      </c>
      <c r="C1608" s="5">
        <f>'Stocks Returns'!B1604</f>
        <v>-1.2298558100084733E-2</v>
      </c>
      <c r="D1608" s="5">
        <f>'Stocks Returns'!C1604</f>
        <v>9.5084914139742516E-3</v>
      </c>
      <c r="E1608" s="5">
        <f>'Stocks Returns'!D1604</f>
        <v>5.7716726307284194E-3</v>
      </c>
      <c r="F1608" s="5">
        <f>'Stocks Returns'!E1604</f>
        <v>1.2956581667815215E-2</v>
      </c>
      <c r="G1608" s="5">
        <f t="shared" si="100"/>
        <v>-1.794248027147486E-2</v>
      </c>
      <c r="H1608" s="5">
        <f t="shared" si="101"/>
        <v>6.0109427015139077E-4</v>
      </c>
      <c r="I1608" s="5">
        <f t="shared" si="102"/>
        <v>-4.0380357752900671E-3</v>
      </c>
      <c r="J1608" s="5">
        <f t="shared" si="103"/>
        <v>6.5947751592599167E-3</v>
      </c>
    </row>
    <row r="1609" spans="1:10" ht="15" customHeight="1" x14ac:dyDescent="0.2">
      <c r="A1609" s="3">
        <f>'2_CVaR_t3'!A1609</f>
        <v>44543</v>
      </c>
      <c r="B1609" s="5">
        <f>'2_CVaR_t3'!D1609-1</f>
        <v>-8.3828025742059831E-3</v>
      </c>
      <c r="C1609" s="5">
        <f>'Stocks Returns'!B1605</f>
        <v>-2.3185916702447407E-2</v>
      </c>
      <c r="D1609" s="5">
        <f>'Stocks Returns'!C1605</f>
        <v>-1.1152764761012124E-2</v>
      </c>
      <c r="E1609" s="5">
        <f>'Stocks Returns'!D1605</f>
        <v>-2.2609893262940384E-2</v>
      </c>
      <c r="F1609" s="5">
        <f>'Stocks Returns'!E1605</f>
        <v>-3.361001496802285E-2</v>
      </c>
      <c r="G1609" s="5">
        <f t="shared" si="100"/>
        <v>-1.4281054873810036E-2</v>
      </c>
      <c r="H1609" s="5">
        <f t="shared" si="101"/>
        <v>1.31219893204596E-3</v>
      </c>
      <c r="I1609" s="5">
        <f t="shared" si="102"/>
        <v>-8.8151002180797151E-3</v>
      </c>
      <c r="J1609" s="5">
        <f t="shared" si="103"/>
        <v>-2.470531280713895E-2</v>
      </c>
    </row>
    <row r="1610" spans="1:10" ht="15" customHeight="1" x14ac:dyDescent="0.2">
      <c r="A1610" s="3">
        <f>'2_CVaR_t3'!A1610</f>
        <v>44544</v>
      </c>
      <c r="B1610" s="5">
        <f>'2_CVaR_t3'!D1610-1</f>
        <v>-3.0970238757230817E-3</v>
      </c>
      <c r="C1610" s="5">
        <f>'Stocks Returns'!B1606</f>
        <v>-1.0549450549450445E-2</v>
      </c>
      <c r="D1610" s="5">
        <f>'Stocks Returns'!C1606</f>
        <v>-4.928442801630295E-3</v>
      </c>
      <c r="E1610" s="5">
        <f>'Stocks Returns'!D1606</f>
        <v>-3.1705025833724809E-3</v>
      </c>
      <c r="F1610" s="5">
        <f>'Stocks Returns'!E1606</f>
        <v>-4.7873838355391163E-3</v>
      </c>
      <c r="G1610" s="5">
        <f t="shared" si="100"/>
        <v>-6.9751299331860112E-3</v>
      </c>
      <c r="H1610" s="5">
        <f t="shared" si="101"/>
        <v>-2.9411638014651461E-4</v>
      </c>
      <c r="I1610" s="5">
        <f t="shared" si="102"/>
        <v>1.9758173120352652E-3</v>
      </c>
      <c r="J1610" s="5">
        <f t="shared" si="103"/>
        <v>-1.4761906326094033E-3</v>
      </c>
    </row>
    <row r="1611" spans="1:10" ht="15" customHeight="1" x14ac:dyDescent="0.2">
      <c r="A1611" s="3">
        <f>'2_CVaR_t3'!A1611</f>
        <v>44545</v>
      </c>
      <c r="B1611" s="5">
        <f>'2_CVaR_t3'!D1611-1</f>
        <v>9.5666506506735249E-3</v>
      </c>
      <c r="C1611" s="5">
        <f>'Stocks Returns'!B1607</f>
        <v>2.6654820079963226E-3</v>
      </c>
      <c r="D1611" s="5">
        <f>'Stocks Returns'!C1607</f>
        <v>1.109629488522712E-2</v>
      </c>
      <c r="E1611" s="5">
        <f>'Stocks Returns'!D1607</f>
        <v>3.5928849098833648E-2</v>
      </c>
      <c r="F1611" s="5">
        <f>'Stocks Returns'!E1607</f>
        <v>4.2444821731724147E-4</v>
      </c>
      <c r="G1611" s="5">
        <f t="shared" si="100"/>
        <v>-6.5311139830518377E-3</v>
      </c>
      <c r="H1611" s="5">
        <f t="shared" si="101"/>
        <v>-3.0300282395800005E-3</v>
      </c>
      <c r="I1611" s="5">
        <f t="shared" si="102"/>
        <v>2.0355147335675488E-2</v>
      </c>
      <c r="J1611" s="5">
        <f t="shared" si="103"/>
        <v>-9.6652936064779097E-3</v>
      </c>
    </row>
    <row r="1612" spans="1:10" ht="15" customHeight="1" x14ac:dyDescent="0.2">
      <c r="A1612" s="3">
        <f>'2_CVaR_t3'!A1612</f>
        <v>44546</v>
      </c>
      <c r="B1612" s="5">
        <f>'2_CVaR_t3'!D1612-1</f>
        <v>2.3122160175836903E-3</v>
      </c>
      <c r="C1612" s="5">
        <f>'Stocks Returns'!B1608</f>
        <v>3.7217545414266695E-2</v>
      </c>
      <c r="D1612" s="5">
        <f>'Stocks Returns'!C1608</f>
        <v>9.7027930855824174E-3</v>
      </c>
      <c r="E1612" s="5">
        <f>'Stocks Returns'!D1608</f>
        <v>-3.8776438480782272E-2</v>
      </c>
      <c r="F1612" s="5">
        <f>'Stocks Returns'!E1608</f>
        <v>1.4000848536275035E-2</v>
      </c>
      <c r="G1612" s="5">
        <f t="shared" si="100"/>
        <v>3.5336818094612171E-2</v>
      </c>
      <c r="H1612" s="5">
        <f t="shared" si="101"/>
        <v>6.3235801714954607E-3</v>
      </c>
      <c r="I1612" s="5">
        <f t="shared" si="102"/>
        <v>-4.2480596186648345E-2</v>
      </c>
      <c r="J1612" s="5">
        <f t="shared" si="103"/>
        <v>1.1587883857298208E-2</v>
      </c>
    </row>
    <row r="1613" spans="1:10" ht="15" customHeight="1" x14ac:dyDescent="0.2">
      <c r="A1613" s="3">
        <f>'2_CVaR_t3'!A1613</f>
        <v>44547</v>
      </c>
      <c r="B1613" s="5">
        <f>'2_CVaR_t3'!D1613-1</f>
        <v>-6.8734639899605821E-3</v>
      </c>
      <c r="C1613" s="5">
        <f>'Stocks Returns'!B1609</f>
        <v>-5.5531824006834762E-3</v>
      </c>
      <c r="D1613" s="5">
        <f>'Stocks Returns'!C1609</f>
        <v>-1.1615431263703013E-2</v>
      </c>
      <c r="E1613" s="5">
        <f>'Stocks Returns'!D1609</f>
        <v>-2.0111203123152066E-3</v>
      </c>
      <c r="F1613" s="5">
        <f>'Stocks Returns'!E1609</f>
        <v>-4.3096234309623505E-2</v>
      </c>
      <c r="G1613" s="5">
        <f t="shared" si="100"/>
        <v>1.8295590393243169E-3</v>
      </c>
      <c r="H1613" s="5">
        <f t="shared" si="101"/>
        <v>-1.3864830467770432E-3</v>
      </c>
      <c r="I1613" s="5">
        <f t="shared" si="102"/>
        <v>9.3141266232794461E-3</v>
      </c>
      <c r="J1613" s="5">
        <f t="shared" si="103"/>
        <v>-3.5788742204844612E-2</v>
      </c>
    </row>
    <row r="1614" spans="1:10" ht="15" customHeight="1" x14ac:dyDescent="0.2">
      <c r="A1614" s="3">
        <f>'2_CVaR_t3'!A1614</f>
        <v>44550</v>
      </c>
      <c r="B1614" s="5">
        <f>'2_CVaR_t3'!D1614-1</f>
        <v>-1.0357803513737052E-2</v>
      </c>
      <c r="C1614" s="5">
        <f>'Stocks Returns'!B1610</f>
        <v>-1.675257731958768E-2</v>
      </c>
      <c r="D1614" s="5">
        <f>'Stocks Returns'!C1610</f>
        <v>-1.4819709269397685E-2</v>
      </c>
      <c r="E1614" s="5">
        <f>'Stocks Returns'!D1610</f>
        <v>-2.0862968231389334E-2</v>
      </c>
      <c r="F1614" s="5">
        <f>'Stocks Returns'!E1610</f>
        <v>-1.4575134820005164E-4</v>
      </c>
      <c r="G1614" s="5">
        <f t="shared" si="100"/>
        <v>-5.8559892944549333E-3</v>
      </c>
      <c r="H1614" s="5">
        <f t="shared" si="101"/>
        <v>5.7112719486156378E-4</v>
      </c>
      <c r="I1614" s="5">
        <f t="shared" si="102"/>
        <v>-3.8367227232272462E-3</v>
      </c>
      <c r="J1614" s="5">
        <f t="shared" si="103"/>
        <v>1.0848933401324133E-2</v>
      </c>
    </row>
    <row r="1615" spans="1:10" ht="15" customHeight="1" x14ac:dyDescent="0.2">
      <c r="A1615" s="3">
        <f>'2_CVaR_t3'!A1615</f>
        <v>44551</v>
      </c>
      <c r="B1615" s="5">
        <f>'2_CVaR_t3'!D1615-1</f>
        <v>2.1336550391882758E-2</v>
      </c>
      <c r="C1615" s="5">
        <f>'Stocks Returns'!B1611</f>
        <v>2.7959807776321455E-2</v>
      </c>
      <c r="D1615" s="5">
        <f>'Stocks Returns'!C1611</f>
        <v>3.1809907061415954E-2</v>
      </c>
      <c r="E1615" s="5">
        <f>'Stocks Returns'!D1611</f>
        <v>3.3171912832929973E-2</v>
      </c>
      <c r="F1615" s="5">
        <f>'Stocks Returns'!E1611</f>
        <v>3.0320699708455079E-2</v>
      </c>
      <c r="G1615" s="5">
        <f t="shared" si="100"/>
        <v>6.8936388774970617E-3</v>
      </c>
      <c r="H1615" s="5">
        <f t="shared" si="101"/>
        <v>2.4702049844242679E-4</v>
      </c>
      <c r="I1615" s="5">
        <f t="shared" si="102"/>
        <v>-1.6594362306754651E-3</v>
      </c>
      <c r="J1615" s="5">
        <f t="shared" si="103"/>
        <v>7.7758318962086563E-3</v>
      </c>
    </row>
    <row r="1616" spans="1:10" ht="15" customHeight="1" x14ac:dyDescent="0.2">
      <c r="A1616" s="3">
        <f>'2_CVaR_t3'!A1616</f>
        <v>44552</v>
      </c>
      <c r="B1616" s="5">
        <f>'2_CVaR_t3'!D1616-1</f>
        <v>8.0193321577171073E-3</v>
      </c>
      <c r="C1616" s="5">
        <f>'Stocks Returns'!B1612</f>
        <v>4.2498937526560532E-3</v>
      </c>
      <c r="D1616" s="5">
        <f>'Stocks Returns'!C1612</f>
        <v>1.1978828117745532E-2</v>
      </c>
      <c r="E1616" s="5">
        <f>'Stocks Returns'!D1612</f>
        <v>1.2069369580501643E-2</v>
      </c>
      <c r="F1616" s="5">
        <f>'Stocks Returns'!E1612</f>
        <v>5.6593095642329949E-3</v>
      </c>
      <c r="G1616" s="5">
        <f t="shared" si="100"/>
        <v>-3.3862803089348102E-3</v>
      </c>
      <c r="H1616" s="5">
        <f t="shared" si="101"/>
        <v>1.4478595154500742E-4</v>
      </c>
      <c r="I1616" s="5">
        <f t="shared" si="102"/>
        <v>-9.7264419431406825E-4</v>
      </c>
      <c r="J1616" s="5">
        <f t="shared" si="103"/>
        <v>-2.7930311603364174E-3</v>
      </c>
    </row>
    <row r="1617" spans="1:10" ht="15" customHeight="1" x14ac:dyDescent="0.2">
      <c r="A1617" s="3">
        <f>'2_CVaR_t3'!A1617</f>
        <v>44553</v>
      </c>
      <c r="B1617" s="5">
        <f>'2_CVaR_t3'!D1617-1</f>
        <v>-2.9708585405959775E-3</v>
      </c>
      <c r="C1617" s="5">
        <f>'Stocks Returns'!B1613</f>
        <v>3.3432077867118215E-2</v>
      </c>
      <c r="D1617" s="5">
        <f>'Stocks Returns'!C1613</f>
        <v>-6.1479170489998625E-3</v>
      </c>
      <c r="E1617" s="5">
        <f>'Stocks Returns'!D1613</f>
        <v>6.4837327775848497E-3</v>
      </c>
      <c r="F1617" s="5">
        <f>'Stocks Returns'!E1613</f>
        <v>1.547552054023571E-3</v>
      </c>
      <c r="G1617" s="5">
        <f t="shared" si="100"/>
        <v>3.6879164719573941E-2</v>
      </c>
      <c r="H1617" s="5">
        <f t="shared" si="101"/>
        <v>-1.700498750610702E-3</v>
      </c>
      <c r="I1617" s="5">
        <f t="shared" si="102"/>
        <v>1.142362376715292E-2</v>
      </c>
      <c r="J1617" s="5">
        <f t="shared" si="103"/>
        <v>4.7252347616275345E-3</v>
      </c>
    </row>
    <row r="1618" spans="1:10" ht="15" customHeight="1" x14ac:dyDescent="0.2">
      <c r="A1618" s="3">
        <f>'2_CVaR_t3'!A1618</f>
        <v>44554</v>
      </c>
      <c r="B1618" s="5">
        <f>'2_CVaR_t3'!D1618-1</f>
        <v>3.3619452249000759E-5</v>
      </c>
      <c r="C1618" s="5">
        <f>'Stocks Returns'!B1614</f>
        <v>0</v>
      </c>
      <c r="D1618" s="5">
        <f>'Stocks Returns'!C1614</f>
        <v>0</v>
      </c>
      <c r="E1618" s="5">
        <f>'Stocks Returns'!D1614</f>
        <v>0</v>
      </c>
      <c r="F1618" s="5">
        <f>'Stocks Returns'!E1614</f>
        <v>0</v>
      </c>
      <c r="G1618" s="5">
        <f t="shared" si="100"/>
        <v>4.1716549628461653E-4</v>
      </c>
      <c r="H1618" s="5">
        <f t="shared" si="101"/>
        <v>-3.5772302638354477E-6</v>
      </c>
      <c r="I1618" s="5">
        <f t="shared" si="102"/>
        <v>2.403114536009206E-5</v>
      </c>
      <c r="J1618" s="5">
        <f t="shared" si="103"/>
        <v>-1.7115738437369847E-6</v>
      </c>
    </row>
    <row r="1619" spans="1:10" ht="15" customHeight="1" x14ac:dyDescent="0.2">
      <c r="A1619" s="3">
        <f>'2_CVaR_t3'!A1619</f>
        <v>44557</v>
      </c>
      <c r="B1619" s="5">
        <f>'2_CVaR_t3'!D1619-1</f>
        <v>5.1388166316468364E-3</v>
      </c>
      <c r="C1619" s="5">
        <f>'Stocks Returns'!B1615</f>
        <v>-2.4570024570025328E-3</v>
      </c>
      <c r="D1619" s="5">
        <f>'Stocks Returns'!C1615</f>
        <v>4.6625427015047904E-3</v>
      </c>
      <c r="E1619" s="5">
        <f>'Stocks Returns'!D1615</f>
        <v>2.783849073967537E-2</v>
      </c>
      <c r="F1619" s="5">
        <f>'Stocks Returns'!E1615</f>
        <v>2.8374771737603499E-2</v>
      </c>
      <c r="G1619" s="5">
        <f t="shared" si="100"/>
        <v>-7.1882674029308882E-3</v>
      </c>
      <c r="H1619" s="5">
        <f t="shared" si="101"/>
        <v>-2.9041486113071269E-3</v>
      </c>
      <c r="I1619" s="5">
        <f t="shared" si="102"/>
        <v>1.9509512187267125E-2</v>
      </c>
      <c r="J1619" s="5">
        <f t="shared" si="103"/>
        <v>2.2970645915263085E-2</v>
      </c>
    </row>
    <row r="1620" spans="1:10" ht="15" customHeight="1" x14ac:dyDescent="0.2">
      <c r="A1620" s="3">
        <f>'2_CVaR_t3'!A1620</f>
        <v>44558</v>
      </c>
      <c r="B1620" s="5">
        <f>'2_CVaR_t3'!D1620-1</f>
        <v>-1.2246846494945451E-4</v>
      </c>
      <c r="C1620" s="5">
        <f>'Stocks Returns'!B1616</f>
        <v>-1.2315270935960854E-3</v>
      </c>
      <c r="D1620" s="5">
        <f>'Stocks Returns'!C1616</f>
        <v>1.9298809906722614E-3</v>
      </c>
      <c r="E1620" s="5">
        <f>'Stocks Returns'!D1616</f>
        <v>-1.4773363178511412E-2</v>
      </c>
      <c r="F1620" s="5">
        <f>'Stocks Returns'!E1616</f>
        <v>-1.2293402540635157E-3</v>
      </c>
      <c r="G1620" s="5">
        <f t="shared" si="100"/>
        <v>-6.5695185262832007E-4</v>
      </c>
      <c r="H1620" s="5">
        <f t="shared" si="101"/>
        <v>2.157540808302133E-3</v>
      </c>
      <c r="I1620" s="5">
        <f t="shared" si="102"/>
        <v>-1.4493944466276392E-2</v>
      </c>
      <c r="J1620" s="5">
        <f t="shared" si="103"/>
        <v>-1.0658767018035893E-3</v>
      </c>
    </row>
    <row r="1621" spans="1:10" ht="15" customHeight="1" x14ac:dyDescent="0.2">
      <c r="A1621" s="3">
        <f>'2_CVaR_t3'!A1621</f>
        <v>44559</v>
      </c>
      <c r="B1621" s="5">
        <f>'2_CVaR_t3'!D1621-1</f>
        <v>5.5850906436494263E-4</v>
      </c>
      <c r="C1621" s="5">
        <f>'Stocks Returns'!B1617</f>
        <v>-1.8906699547883155E-2</v>
      </c>
      <c r="D1621" s="5">
        <f>'Stocks Returns'!C1617</f>
        <v>5.5033249254754502E-4</v>
      </c>
      <c r="E1621" s="5">
        <f>'Stocks Returns'!D1617</f>
        <v>2.3855503805521039E-3</v>
      </c>
      <c r="F1621" s="5">
        <f>'Stocks Returns'!E1617</f>
        <v>-2.7352297592998509E-3</v>
      </c>
      <c r="G1621" s="5">
        <f t="shared" si="100"/>
        <v>-1.9018868681164761E-2</v>
      </c>
      <c r="H1621" s="5">
        <f t="shared" si="101"/>
        <v>-2.3084448120857279E-4</v>
      </c>
      <c r="I1621" s="5">
        <f t="shared" si="102"/>
        <v>1.5507688559617142E-3</v>
      </c>
      <c r="J1621" s="5">
        <f t="shared" si="103"/>
        <v>-3.2923892462675877E-3</v>
      </c>
    </row>
    <row r="1622" spans="1:10" ht="15" customHeight="1" x14ac:dyDescent="0.2">
      <c r="A1622" s="3">
        <f>'2_CVaR_t3'!A1622</f>
        <v>44560</v>
      </c>
      <c r="B1622" s="5">
        <f>'2_CVaR_t3'!D1622-1</f>
        <v>-1.8979366552519528E-3</v>
      </c>
      <c r="C1622" s="5">
        <f>'Stocks Returns'!B1618</f>
        <v>2.4298282362798407E-2</v>
      </c>
      <c r="D1622" s="5">
        <f>'Stocks Returns'!C1618</f>
        <v>-1.3750744832010664E-3</v>
      </c>
      <c r="E1622" s="5">
        <f>'Stocks Returns'!D1618</f>
        <v>-1.3145965548504002E-2</v>
      </c>
      <c r="F1622" s="5">
        <f>'Stocks Returns'!E1618</f>
        <v>-8.7767416346681282E-3</v>
      </c>
      <c r="G1622" s="5">
        <f t="shared" si="100"/>
        <v>2.6663361311834964E-2</v>
      </c>
      <c r="H1622" s="5">
        <f t="shared" si="101"/>
        <v>1.4828595434999703E-3</v>
      </c>
      <c r="I1622" s="5">
        <f t="shared" si="102"/>
        <v>-9.9615654044988497E-3</v>
      </c>
      <c r="J1622" s="5">
        <f t="shared" si="103"/>
        <v>-6.7344447461071353E-3</v>
      </c>
    </row>
    <row r="1623" spans="1:10" ht="15" customHeight="1" x14ac:dyDescent="0.2">
      <c r="A1623" s="3">
        <f>'2_CVaR_t3'!A1623</f>
        <v>44561</v>
      </c>
      <c r="B1623" s="5">
        <f>'2_CVaR_t3'!D1623-1</f>
        <v>-3.072715068790921E-3</v>
      </c>
      <c r="C1623" s="5">
        <f>'Stocks Returns'!B1619</f>
        <v>-3.7218813905930515E-2</v>
      </c>
      <c r="D1623" s="5">
        <f>'Stocks Returns'!C1619</f>
        <v>-5.3242759443704601E-3</v>
      </c>
      <c r="E1623" s="5">
        <f>'Stocks Returns'!D1619</f>
        <v>-2.2967386311434357E-4</v>
      </c>
      <c r="F1623" s="5">
        <f>'Stocks Returns'!E1619</f>
        <v>-1.3835085777531564E-3</v>
      </c>
      <c r="G1623" s="5">
        <f t="shared" si="100"/>
        <v>-3.3669007955255972E-2</v>
      </c>
      <c r="H1623" s="5">
        <f t="shared" si="101"/>
        <v>-7.2596189882007112E-4</v>
      </c>
      <c r="I1623" s="5">
        <f t="shared" si="102"/>
        <v>4.8768725048643474E-3</v>
      </c>
      <c r="J1623" s="5">
        <f t="shared" si="103"/>
        <v>1.9019605952675395E-3</v>
      </c>
    </row>
    <row r="1624" spans="1:10" ht="15" customHeight="1" x14ac:dyDescent="0.2">
      <c r="A1624" s="3">
        <f>'2_CVaR_t3'!A1624</f>
        <v>44564</v>
      </c>
      <c r="B1624" s="5">
        <f>'2_CVaR_t3'!D1624-1</f>
        <v>1.3591496571274453E-2</v>
      </c>
      <c r="C1624" s="5">
        <f>'Stocks Returns'!B1620</f>
        <v>7.6040781648258227E-2</v>
      </c>
      <c r="D1624" s="5">
        <f>'Stocks Returns'!C1620</f>
        <v>2.1780259332748741E-2</v>
      </c>
      <c r="E1624" s="5">
        <f>'Stocks Returns'!D1620</f>
        <v>1.079715138984616E-2</v>
      </c>
      <c r="F1624" s="5">
        <f>'Stocks Returns'!E1620</f>
        <v>2.2028262676641486E-2</v>
      </c>
      <c r="G1624" s="5">
        <f t="shared" si="100"/>
        <v>6.2785255407373439E-2</v>
      </c>
      <c r="H1624" s="5">
        <f t="shared" si="101"/>
        <v>1.6913126710827453E-3</v>
      </c>
      <c r="I1624" s="5">
        <f t="shared" si="102"/>
        <v>-1.1361913450467102E-2</v>
      </c>
      <c r="J1624" s="5">
        <f t="shared" si="103"/>
        <v>7.6793543240379607E-3</v>
      </c>
    </row>
    <row r="1625" spans="1:10" ht="15" customHeight="1" x14ac:dyDescent="0.2">
      <c r="A1625" s="3">
        <f>'2_CVaR_t3'!A1625</f>
        <v>44565</v>
      </c>
      <c r="B1625" s="5">
        <f>'2_CVaR_t3'!D1625-1</f>
        <v>2.2104454375433402E-3</v>
      </c>
      <c r="C1625" s="5">
        <f>'Stocks Returns'!B1621</f>
        <v>5.606000789577581E-2</v>
      </c>
      <c r="D1625" s="5">
        <f>'Stocks Returns'!C1621</f>
        <v>4.651582893013595E-3</v>
      </c>
      <c r="E1625" s="5">
        <f>'Stocks Returns'!D1621</f>
        <v>-6.0227272727272352E-3</v>
      </c>
      <c r="F1625" s="5">
        <f>'Stocks Returns'!E1621</f>
        <v>4.3378066964890882E-2</v>
      </c>
      <c r="G1625" s="5">
        <f t="shared" si="100"/>
        <v>5.4281912998335236E-2</v>
      </c>
      <c r="H1625" s="5">
        <f t="shared" si="101"/>
        <v>1.423138397862231E-3</v>
      </c>
      <c r="I1625" s="5">
        <f t="shared" si="102"/>
        <v>-9.5603702266352248E-3</v>
      </c>
      <c r="J1625" s="5">
        <f t="shared" si="103"/>
        <v>4.1072797799401081E-2</v>
      </c>
    </row>
    <row r="1626" spans="1:10" ht="15" customHeight="1" x14ac:dyDescent="0.2">
      <c r="A1626" s="3">
        <f>'2_CVaR_t3'!A1626</f>
        <v>44566</v>
      </c>
      <c r="B1626" s="5">
        <f>'2_CVaR_t3'!D1626-1</f>
        <v>-9.2872036627755783E-3</v>
      </c>
      <c r="C1626" s="5">
        <f>'Stocks Returns'!B1622</f>
        <v>-1.1214953271028061E-2</v>
      </c>
      <c r="D1626" s="5">
        <f>'Stocks Returns'!C1622</f>
        <v>-1.1058167760496285E-2</v>
      </c>
      <c r="E1626" s="5">
        <f>'Stocks Returns'!D1622</f>
        <v>-3.3725848862467211E-2</v>
      </c>
      <c r="F1626" s="5">
        <f>'Stocks Returns'!E1622</f>
        <v>-1.7149538781343288E-2</v>
      </c>
      <c r="G1626" s="5">
        <f t="shared" si="100"/>
        <v>-1.3980314508290209E-3</v>
      </c>
      <c r="H1626" s="5">
        <f t="shared" si="101"/>
        <v>2.7466244188807786E-3</v>
      </c>
      <c r="I1626" s="5">
        <f t="shared" si="102"/>
        <v>-1.8451294939029639E-2</v>
      </c>
      <c r="J1626" s="5">
        <f t="shared" si="103"/>
        <v>-7.2877826310539101E-3</v>
      </c>
    </row>
    <row r="1627" spans="1:10" ht="15" customHeight="1" x14ac:dyDescent="0.2">
      <c r="A1627" s="3">
        <f>'2_CVaR_t3'!A1627</f>
        <v>44567</v>
      </c>
      <c r="B1627" s="5">
        <f>'2_CVaR_t3'!D1627-1</f>
        <v>1.7123346406622275E-4</v>
      </c>
      <c r="C1627" s="5">
        <f>'Stocks Returns'!B1623</f>
        <v>-2.7599243856332722E-2</v>
      </c>
      <c r="D1627" s="5">
        <f>'Stocks Returns'!C1623</f>
        <v>-1.136363636363602E-3</v>
      </c>
      <c r="E1627" s="5">
        <f>'Stocks Returns'!D1623</f>
        <v>9.228584950307539E-3</v>
      </c>
      <c r="F1627" s="5">
        <f>'Stocks Returns'!E1623</f>
        <v>3.7541308658294525E-2</v>
      </c>
      <c r="G1627" s="5">
        <f t="shared" si="100"/>
        <v>-2.7320857753442351E-2</v>
      </c>
      <c r="H1627" s="5">
        <f t="shared" si="101"/>
        <v>-1.343809676030316E-3</v>
      </c>
      <c r="I1627" s="5">
        <f t="shared" si="102"/>
        <v>9.0274551205153167E-3</v>
      </c>
      <c r="J1627" s="5">
        <f t="shared" si="103"/>
        <v>3.7393971387321132E-2</v>
      </c>
    </row>
    <row r="1628" spans="1:10" ht="15" customHeight="1" x14ac:dyDescent="0.2">
      <c r="A1628" s="3">
        <f>'2_CVaR_t3'!A1628</f>
        <v>44568</v>
      </c>
      <c r="B1628" s="5">
        <f>'2_CVaR_t3'!D1628-1</f>
        <v>-1.0735739193335037E-2</v>
      </c>
      <c r="C1628" s="5">
        <f>'Stocks Returns'!B1624</f>
        <v>0.1687402799377915</v>
      </c>
      <c r="D1628" s="5">
        <f>'Stocks Returns'!C1624</f>
        <v>-1.2696245733788358E-2</v>
      </c>
      <c r="E1628" s="5">
        <f>'Stocks Returns'!D1624</f>
        <v>-3.9507620164126456E-2</v>
      </c>
      <c r="F1628" s="5">
        <f>'Stocks Returns'!E1624</f>
        <v>2.7392024461714959E-2</v>
      </c>
      <c r="G1628" s="5">
        <f t="shared" si="100"/>
        <v>0.18001800418345906</v>
      </c>
      <c r="H1628" s="5">
        <f t="shared" si="101"/>
        <v>3.2544850029585307E-3</v>
      </c>
      <c r="I1628" s="5">
        <f t="shared" si="102"/>
        <v>-2.1863004730987835E-2</v>
      </c>
      <c r="J1628" s="5">
        <f t="shared" si="103"/>
        <v>3.8786647750090303E-2</v>
      </c>
    </row>
    <row r="1629" spans="1:10" ht="15" customHeight="1" x14ac:dyDescent="0.2">
      <c r="A1629" s="3">
        <f>'2_CVaR_t3'!A1629</f>
        <v>44571</v>
      </c>
      <c r="B1629" s="5">
        <f>'2_CVaR_t3'!D1629-1</f>
        <v>-1.2246142118200742E-2</v>
      </c>
      <c r="C1629" s="5">
        <f>'Stocks Returns'!B1625</f>
        <v>-4.8902195608782395E-2</v>
      </c>
      <c r="D1629" s="5">
        <f>'Stocks Returns'!C1625</f>
        <v>-2.2999631268436627E-2</v>
      </c>
      <c r="E1629" s="5">
        <f>'Stocks Returns'!D1625</f>
        <v>1.2205541315757351E-2</v>
      </c>
      <c r="F1629" s="5">
        <f>'Stocks Returns'!E1625</f>
        <v>4.8363095238095344E-3</v>
      </c>
      <c r="G1629" s="5">
        <f t="shared" si="100"/>
        <v>-3.6101277620517153E-2</v>
      </c>
      <c r="H1629" s="5">
        <f t="shared" si="101"/>
        <v>-4.8113082840341784E-3</v>
      </c>
      <c r="I1629" s="5">
        <f t="shared" si="102"/>
        <v>3.232144430853319E-2</v>
      </c>
      <c r="J1629" s="5">
        <f t="shared" si="103"/>
        <v>1.7829269173255266E-2</v>
      </c>
    </row>
    <row r="1630" spans="1:10" ht="15" customHeight="1" x14ac:dyDescent="0.2">
      <c r="A1630" s="3">
        <f>'2_CVaR_t3'!A1630</f>
        <v>44572</v>
      </c>
      <c r="B1630" s="5">
        <f>'2_CVaR_t3'!D1630-1</f>
        <v>8.3727536894644405E-3</v>
      </c>
      <c r="C1630" s="5">
        <f>'Stocks Returns'!B1626</f>
        <v>3.1479538300105414E-3</v>
      </c>
      <c r="D1630" s="5">
        <f>'Stocks Returns'!C1626</f>
        <v>1.1369533424541167E-2</v>
      </c>
      <c r="E1630" s="5">
        <f>'Stocks Returns'!D1626</f>
        <v>2.0258048956951491E-2</v>
      </c>
      <c r="F1630" s="5">
        <f>'Stocks Returns'!E1626</f>
        <v>3.159323707268924E-2</v>
      </c>
      <c r="G1630" s="5">
        <f t="shared" si="100"/>
        <v>-4.8446347066811897E-3</v>
      </c>
      <c r="H1630" s="5">
        <f t="shared" si="101"/>
        <v>-9.8808643511668487E-4</v>
      </c>
      <c r="I1630" s="5">
        <f t="shared" si="102"/>
        <v>6.6377747588167689E-3</v>
      </c>
      <c r="J1630" s="5">
        <f t="shared" si="103"/>
        <v>2.2766899134742356E-2</v>
      </c>
    </row>
    <row r="1631" spans="1:10" ht="15" customHeight="1" x14ac:dyDescent="0.2">
      <c r="A1631" s="3">
        <f>'2_CVaR_t3'!A1631</f>
        <v>44573</v>
      </c>
      <c r="B1631" s="5">
        <f>'2_CVaR_t3'!D1631-1</f>
        <v>4.2624187555955206E-3</v>
      </c>
      <c r="C1631" s="5">
        <f>'Stocks Returns'!B1627</f>
        <v>3.8354253835424235E-3</v>
      </c>
      <c r="D1631" s="5">
        <f>'Stocks Returns'!C1627</f>
        <v>6.2039369344155659E-3</v>
      </c>
      <c r="E1631" s="5">
        <f>'Stocks Returns'!D1627</f>
        <v>7.3277390379389296E-3</v>
      </c>
      <c r="F1631" s="5">
        <f>'Stocks Returns'!E1627</f>
        <v>9.6901543246801225E-3</v>
      </c>
      <c r="G1631" s="5">
        <f t="shared" si="100"/>
        <v>-1.2019928001978479E-5</v>
      </c>
      <c r="H1631" s="5">
        <f t="shared" si="101"/>
        <v>-6.4411359437630163E-5</v>
      </c>
      <c r="I1631" s="5">
        <f t="shared" si="102"/>
        <v>4.3270313270257679E-4</v>
      </c>
      <c r="J1631" s="5">
        <f t="shared" si="103"/>
        <v>5.2134489733919763E-3</v>
      </c>
    </row>
    <row r="1632" spans="1:10" ht="15" customHeight="1" x14ac:dyDescent="0.2">
      <c r="A1632" s="3">
        <f>'2_CVaR_t3'!A1632</f>
        <v>44574</v>
      </c>
      <c r="B1632" s="5">
        <f>'2_CVaR_t3'!D1632-1</f>
        <v>-3.43368159661539E-3</v>
      </c>
      <c r="C1632" s="5">
        <f>'Stocks Returns'!B1628</f>
        <v>1.9103855505383738E-2</v>
      </c>
      <c r="D1632" s="5">
        <f>'Stocks Returns'!C1628</f>
        <v>-3.2914561216448313E-3</v>
      </c>
      <c r="E1632" s="5">
        <f>'Stocks Returns'!D1628</f>
        <v>-1.806875513316919E-2</v>
      </c>
      <c r="F1632" s="5">
        <f>'Stocks Returns'!E1628</f>
        <v>-9.2417061611375084E-3</v>
      </c>
      <c r="G1632" s="5">
        <f t="shared" si="100"/>
        <v>2.3017684821888509E-2</v>
      </c>
      <c r="H1632" s="5">
        <f t="shared" si="101"/>
        <v>1.8416131809473107E-3</v>
      </c>
      <c r="I1632" s="5">
        <f t="shared" si="102"/>
        <v>-1.2371603387663594E-2</v>
      </c>
      <c r="J1632" s="5">
        <f t="shared" si="103"/>
        <v>-5.5742555200906747E-3</v>
      </c>
    </row>
    <row r="1633" spans="1:10" ht="15" customHeight="1" x14ac:dyDescent="0.2">
      <c r="A1633" s="3">
        <f>'2_CVaR_t3'!A1633</f>
        <v>44575</v>
      </c>
      <c r="B1633" s="5">
        <f>'2_CVaR_t3'!D1633-1</f>
        <v>-2.3749352375201926E-4</v>
      </c>
      <c r="C1633" s="5">
        <f>'Stocks Returns'!B1629</f>
        <v>6.2713019768234401E-2</v>
      </c>
      <c r="D1633" s="5">
        <f>'Stocks Returns'!C1629</f>
        <v>-1.5348837209302468E-3</v>
      </c>
      <c r="E1633" s="5">
        <f>'Stocks Returns'!D1629</f>
        <v>7.1693153303860058E-3</v>
      </c>
      <c r="F1633" s="5">
        <f>'Stocks Returns'!E1629</f>
        <v>3.7311647931116854E-2</v>
      </c>
      <c r="G1633" s="5">
        <f t="shared" si="100"/>
        <v>6.3403594155473406E-2</v>
      </c>
      <c r="H1633" s="5">
        <f t="shared" si="101"/>
        <v>-1.1368195856010909E-3</v>
      </c>
      <c r="I1633" s="5">
        <f t="shared" si="102"/>
        <v>7.6369354769439844E-3</v>
      </c>
      <c r="J1633" s="5">
        <f t="shared" si="103"/>
        <v>3.7596833131879774E-2</v>
      </c>
    </row>
    <row r="1634" spans="1:10" ht="15" customHeight="1" x14ac:dyDescent="0.2">
      <c r="A1634" s="3">
        <f>'2_CVaR_t3'!A1634</f>
        <v>44578</v>
      </c>
      <c r="B1634" s="5">
        <f>'2_CVaR_t3'!D1634-1</f>
        <v>3.3619452249000759E-5</v>
      </c>
      <c r="C1634" s="5">
        <f>'Stocks Returns'!B1630</f>
        <v>0</v>
      </c>
      <c r="D1634" s="5">
        <f>'Stocks Returns'!C1630</f>
        <v>0</v>
      </c>
      <c r="E1634" s="5">
        <f>'Stocks Returns'!D1630</f>
        <v>0</v>
      </c>
      <c r="F1634" s="5">
        <f>'Stocks Returns'!E1630</f>
        <v>0</v>
      </c>
      <c r="G1634" s="5">
        <f t="shared" si="100"/>
        <v>4.1716549628461653E-4</v>
      </c>
      <c r="H1634" s="5">
        <f t="shared" si="101"/>
        <v>-3.5772302638354477E-6</v>
      </c>
      <c r="I1634" s="5">
        <f t="shared" si="102"/>
        <v>2.403114536009206E-5</v>
      </c>
      <c r="J1634" s="5">
        <f t="shared" si="103"/>
        <v>-1.7115738437369847E-6</v>
      </c>
    </row>
    <row r="1635" spans="1:10" ht="15" customHeight="1" x14ac:dyDescent="0.2">
      <c r="A1635" s="3">
        <f>'2_CVaR_t3'!A1635</f>
        <v>44579</v>
      </c>
      <c r="B1635" s="5">
        <f>'2_CVaR_t3'!D1635-1</f>
        <v>-2.2358307495495833E-3</v>
      </c>
      <c r="C1635" s="5">
        <f>'Stocks Returns'!B1631</f>
        <v>-4.9390635022450224E-2</v>
      </c>
      <c r="D1635" s="5">
        <f>'Stocks Returns'!C1631</f>
        <v>4.8446452694834718E-3</v>
      </c>
      <c r="E1635" s="5">
        <f>'Stocks Returns'!D1631</f>
        <v>-5.8844465535650814E-2</v>
      </c>
      <c r="F1635" s="5">
        <f>'Stocks Returns'!E1631</f>
        <v>8.8771039889325998E-3</v>
      </c>
      <c r="G1635" s="5">
        <f t="shared" si="100"/>
        <v>-4.6684800529563919E-2</v>
      </c>
      <c r="H1635" s="5">
        <f t="shared" si="101"/>
        <v>8.2031538074502346E-3</v>
      </c>
      <c r="I1635" s="5">
        <f t="shared" si="102"/>
        <v>-5.5107210614972826E-2</v>
      </c>
      <c r="J1635" s="5">
        <f t="shared" si="103"/>
        <v>1.1276966668856759E-2</v>
      </c>
    </row>
    <row r="1636" spans="1:10" ht="15" customHeight="1" x14ac:dyDescent="0.2">
      <c r="A1636" s="3">
        <f>'2_CVaR_t3'!A1636</f>
        <v>44580</v>
      </c>
      <c r="B1636" s="5">
        <f>'2_CVaR_t3'!D1636-1</f>
        <v>-5.6388203072444965E-3</v>
      </c>
      <c r="C1636" s="5">
        <f>'Stocks Returns'!B1632</f>
        <v>-3.5762483130904243E-2</v>
      </c>
      <c r="D1636" s="5">
        <f>'Stocks Returns'!C1632</f>
        <v>-4.7749293032312012E-3</v>
      </c>
      <c r="E1636" s="5">
        <f>'Stocks Returns'!D1632</f>
        <v>-3.3656876339342001E-2</v>
      </c>
      <c r="F1636" s="5">
        <f>'Stocks Returns'!E1632</f>
        <v>-2.6282710547366195E-3</v>
      </c>
      <c r="G1636" s="5">
        <f t="shared" si="100"/>
        <v>-2.9624840929576821E-2</v>
      </c>
      <c r="H1636" s="5">
        <f t="shared" si="101"/>
        <v>3.6249512605663441E-3</v>
      </c>
      <c r="I1636" s="5">
        <f t="shared" si="102"/>
        <v>-2.435172584520004E-2</v>
      </c>
      <c r="J1636" s="5">
        <f t="shared" si="103"/>
        <v>3.3726982285067998E-3</v>
      </c>
    </row>
    <row r="1637" spans="1:10" ht="15" customHeight="1" x14ac:dyDescent="0.2">
      <c r="A1637" s="3">
        <f>'2_CVaR_t3'!A1637</f>
        <v>44581</v>
      </c>
      <c r="B1637" s="5">
        <f>'2_CVaR_t3'!D1637-1</f>
        <v>-3.8855430848706574E-3</v>
      </c>
      <c r="C1637" s="5">
        <f>'Stocks Returns'!B1633</f>
        <v>-3.8138558432470271E-2</v>
      </c>
      <c r="D1637" s="5">
        <f>'Stocks Returns'!C1633</f>
        <v>-1.5371716042482664E-3</v>
      </c>
      <c r="E1637" s="5">
        <f>'Stocks Returns'!D1633</f>
        <v>-3.5090007826767522E-2</v>
      </c>
      <c r="F1637" s="5">
        <f>'Stocks Returns'!E1633</f>
        <v>-1.8904674610449201E-2</v>
      </c>
      <c r="G1637" s="5">
        <f t="shared" si="100"/>
        <v>-3.376904104750357E-2</v>
      </c>
      <c r="H1637" s="5">
        <f t="shared" si="101"/>
        <v>4.2653096456386607E-3</v>
      </c>
      <c r="I1637" s="5">
        <f t="shared" si="102"/>
        <v>-2.8653530397882643E-2</v>
      </c>
      <c r="J1637" s="5">
        <f t="shared" si="103"/>
        <v>-1.4759055770072384E-2</v>
      </c>
    </row>
    <row r="1638" spans="1:10" ht="15" customHeight="1" x14ac:dyDescent="0.2">
      <c r="A1638" s="3">
        <f>'2_CVaR_t3'!A1638</f>
        <v>44582</v>
      </c>
      <c r="B1638" s="5">
        <f>'2_CVaR_t3'!D1638-1</f>
        <v>-2.3484761298788404E-2</v>
      </c>
      <c r="C1638" s="5">
        <f>'Stocks Returns'!B1634</f>
        <v>-4.7289923608584861E-2</v>
      </c>
      <c r="D1638" s="5">
        <f>'Stocks Returns'!C1634</f>
        <v>-3.9281548868672633E-2</v>
      </c>
      <c r="E1638" s="5">
        <f>'Stocks Returns'!D1634</f>
        <v>-8.6521562795728313E-3</v>
      </c>
      <c r="F1638" s="5">
        <f>'Stocks Returns'!E1634</f>
        <v>-3.3983417026742901E-2</v>
      </c>
      <c r="G1638" s="5">
        <f t="shared" si="100"/>
        <v>-2.3155212412238092E-2</v>
      </c>
      <c r="H1638" s="5">
        <f t="shared" si="101"/>
        <v>-4.443730084947646E-3</v>
      </c>
      <c r="I1638" s="5">
        <f t="shared" si="102"/>
        <v>2.9852124616374778E-2</v>
      </c>
      <c r="J1638" s="5">
        <f t="shared" si="103"/>
        <v>-9.0975423220952638E-3</v>
      </c>
    </row>
    <row r="1639" spans="1:10" ht="15" customHeight="1" x14ac:dyDescent="0.2">
      <c r="A1639" s="3">
        <f>'2_CVaR_t3'!A1639</f>
        <v>44585</v>
      </c>
      <c r="B1639" s="5">
        <f>'2_CVaR_t3'!D1639-1</f>
        <v>-9.6631211819647733E-3</v>
      </c>
      <c r="C1639" s="5">
        <f>'Stocks Returns'!B1635</f>
        <v>2.6345933562428314E-2</v>
      </c>
      <c r="D1639" s="5">
        <f>'Stocks Returns'!C1635</f>
        <v>-1.981255766522616E-2</v>
      </c>
      <c r="E1639" s="5">
        <f>'Stocks Returns'!D1635</f>
        <v>2.07282149188599E-2</v>
      </c>
      <c r="F1639" s="5">
        <f>'Stocks Returns'!E1635</f>
        <v>3.6266924564796188E-3</v>
      </c>
      <c r="G1639" s="5">
        <f t="shared" si="100"/>
        <v>3.6541956352001297E-2</v>
      </c>
      <c r="H1639" s="5">
        <f t="shared" si="101"/>
        <v>-5.450861024895115E-3</v>
      </c>
      <c r="I1639" s="5">
        <f t="shared" si="102"/>
        <v>3.6617836698250243E-2</v>
      </c>
      <c r="J1639" s="5">
        <f t="shared" si="103"/>
        <v>1.3886251490881451E-2</v>
      </c>
    </row>
    <row r="1640" spans="1:10" ht="15" customHeight="1" x14ac:dyDescent="0.2">
      <c r="A1640" s="3">
        <f>'2_CVaR_t3'!A1640</f>
        <v>44586</v>
      </c>
      <c r="B1640" s="5">
        <f>'2_CVaR_t3'!D1640-1</f>
        <v>-2.1987653888324576E-3</v>
      </c>
      <c r="C1640" s="5">
        <f>'Stocks Returns'!B1636</f>
        <v>-7.4404761904756089E-4</v>
      </c>
      <c r="D1640" s="5">
        <f>'Stocks Returns'!C1636</f>
        <v>7.4312608372562039E-4</v>
      </c>
      <c r="E1640" s="5">
        <f>'Stocks Returns'!D1636</f>
        <v>-3.0861723446893641E-2</v>
      </c>
      <c r="F1640" s="5">
        <f>'Stocks Returns'!E1636</f>
        <v>4.9265237292218877E-2</v>
      </c>
      <c r="G1640" s="5">
        <f t="shared" si="100"/>
        <v>1.9244076258367747E-3</v>
      </c>
      <c r="H1640" s="5">
        <f t="shared" si="101"/>
        <v>4.0467239998763062E-3</v>
      </c>
      <c r="I1640" s="5">
        <f t="shared" si="102"/>
        <v>-2.7185114042273462E-2</v>
      </c>
      <c r="J1640" s="5">
        <f t="shared" si="103"/>
        <v>5.1625876720654933E-2</v>
      </c>
    </row>
    <row r="1641" spans="1:10" ht="15" customHeight="1" x14ac:dyDescent="0.2">
      <c r="A1641" s="3">
        <f>'2_CVaR_t3'!A1641</f>
        <v>44587</v>
      </c>
      <c r="B1641" s="5">
        <f>'2_CVaR_t3'!D1641-1</f>
        <v>1.334063825935905E-2</v>
      </c>
      <c r="C1641" s="5">
        <f>'Stocks Returns'!B1637</f>
        <v>-9.1586001489203261E-2</v>
      </c>
      <c r="D1641" s="5">
        <f>'Stocks Returns'!C1637</f>
        <v>1.9158415841584286E-2</v>
      </c>
      <c r="E1641" s="5">
        <f>'Stocks Returns'!D1637</f>
        <v>2.5503170664460839E-2</v>
      </c>
      <c r="F1641" s="5">
        <f>'Stocks Returns'!E1637</f>
        <v>-5.73986913098401E-4</v>
      </c>
      <c r="G1641" s="5">
        <f t="shared" si="100"/>
        <v>-0.10458854502944734</v>
      </c>
      <c r="H1641" s="5">
        <f t="shared" si="101"/>
        <v>-5.5889580484114187E-4</v>
      </c>
      <c r="I1641" s="5">
        <f t="shared" si="102"/>
        <v>3.7545545959700027E-3</v>
      </c>
      <c r="J1641" s="5">
        <f t="shared" si="103"/>
        <v>-1.4657432351925606E-2</v>
      </c>
    </row>
    <row r="1642" spans="1:10" ht="15" customHeight="1" x14ac:dyDescent="0.2">
      <c r="A1642" s="3">
        <f>'2_CVaR_t3'!A1642</f>
        <v>44588</v>
      </c>
      <c r="B1642" s="5">
        <f>'2_CVaR_t3'!D1642-1</f>
        <v>-3.064002091281437E-3</v>
      </c>
      <c r="C1642" s="5">
        <f>'Stocks Returns'!B1638</f>
        <v>3.4426229508196737E-2</v>
      </c>
      <c r="D1642" s="5">
        <f>'Stocks Returns'!C1638</f>
        <v>1.3600816048962017E-3</v>
      </c>
      <c r="E1642" s="5">
        <f>'Stocks Returns'!D1638</f>
        <v>-4.5032934534211533E-2</v>
      </c>
      <c r="F1642" s="5">
        <f>'Stocks Returns'!E1638</f>
        <v>2.986446129106346E-2</v>
      </c>
      <c r="G1642" s="5">
        <f t="shared" si="100"/>
        <v>3.7967248695681563E-2</v>
      </c>
      <c r="H1642" s="5">
        <f t="shared" si="101"/>
        <v>5.9454877762573554E-3</v>
      </c>
      <c r="I1642" s="5">
        <f t="shared" si="102"/>
        <v>-3.9940644145595769E-2</v>
      </c>
      <c r="J1642" s="5">
        <f t="shared" si="103"/>
        <v>3.3140710229842468E-2</v>
      </c>
    </row>
    <row r="1643" spans="1:10" ht="15" customHeight="1" x14ac:dyDescent="0.2">
      <c r="A1643" s="3">
        <f>'2_CVaR_t3'!A1643</f>
        <v>44589</v>
      </c>
      <c r="B1643" s="5">
        <f>'2_CVaR_t3'!D1643-1</f>
        <v>6.2910492838047505E-2</v>
      </c>
      <c r="C1643" s="5">
        <f>'Stocks Returns'!B1639</f>
        <v>7.5673534072900228E-2</v>
      </c>
      <c r="D1643" s="5">
        <f>'Stocks Returns'!C1639</f>
        <v>0.10599078341013812</v>
      </c>
      <c r="E1643" s="5">
        <f>'Stocks Returns'!D1639</f>
        <v>1.6610360360360232E-2</v>
      </c>
      <c r="F1643" s="5">
        <f>'Stocks Returns'!E1639</f>
        <v>-4.907428061565855E-3</v>
      </c>
      <c r="G1643" s="5">
        <f t="shared" si="100"/>
        <v>1.2681354606568038E-2</v>
      </c>
      <c r="H1643" s="5">
        <f t="shared" si="101"/>
        <v>1.2838019212170038E-2</v>
      </c>
      <c r="I1643" s="5">
        <f t="shared" si="102"/>
        <v>-8.6243345572963107E-2</v>
      </c>
      <c r="J1643" s="5">
        <f t="shared" si="103"/>
        <v>-7.1446612086263253E-2</v>
      </c>
    </row>
    <row r="1644" spans="1:10" ht="15" customHeight="1" x14ac:dyDescent="0.2">
      <c r="A1644" s="3">
        <f>'2_CVaR_t3'!A1644</f>
        <v>44592</v>
      </c>
      <c r="B1644" s="5">
        <f>'2_CVaR_t3'!D1644-1</f>
        <v>1.6657625148892574E-3</v>
      </c>
      <c r="C1644" s="5">
        <f>'Stocks Returns'!B1640</f>
        <v>2.7992633517495369E-2</v>
      </c>
      <c r="D1644" s="5">
        <f>'Stocks Returns'!C1640</f>
        <v>-8.0263157894737702E-3</v>
      </c>
      <c r="E1644" s="5">
        <f>'Stocks Returns'!D1640</f>
        <v>7.2833010246469154E-2</v>
      </c>
      <c r="F1644" s="5">
        <f>'Stocks Returns'!E1640</f>
        <v>-6.7249495628781686E-3</v>
      </c>
      <c r="G1644" s="5">
        <f t="shared" si="100"/>
        <v>2.6763834179423684E-2</v>
      </c>
      <c r="H1644" s="5">
        <f t="shared" si="101"/>
        <v>-1.0447837664775524E-2</v>
      </c>
      <c r="I1644" s="5">
        <f t="shared" si="102"/>
        <v>7.0186565335508252E-2</v>
      </c>
      <c r="J1644" s="5">
        <f t="shared" si="103"/>
        <v>-8.4538251672859055E-3</v>
      </c>
    </row>
    <row r="1645" spans="1:10" ht="15" customHeight="1" x14ac:dyDescent="0.2">
      <c r="A1645" s="3">
        <f>'2_CVaR_t3'!A1645</f>
        <v>44593</v>
      </c>
      <c r="B1645" s="5">
        <f>'2_CVaR_t3'!D1645-1</f>
        <v>1.6801618595091217E-2</v>
      </c>
      <c r="C1645" s="5">
        <f>'Stocks Returns'!B1641</f>
        <v>-2.6513794338946517E-2</v>
      </c>
      <c r="D1645" s="5">
        <f>'Stocks Returns'!C1641</f>
        <v>2.7368793385506685E-2</v>
      </c>
      <c r="E1645" s="5">
        <f>'Stocks Returns'!D1641</f>
        <v>1.0454310789881349E-2</v>
      </c>
      <c r="F1645" s="5">
        <f>'Stocks Returns'!E1641</f>
        <v>3.2949672760099302E-2</v>
      </c>
      <c r="G1645" s="5">
        <f t="shared" si="100"/>
        <v>-4.3006627459442552E-2</v>
      </c>
      <c r="H1645" s="5">
        <f t="shared" si="101"/>
        <v>2.5241990511116232E-3</v>
      </c>
      <c r="I1645" s="5">
        <f t="shared" si="102"/>
        <v>-1.6957084068980565E-2</v>
      </c>
      <c r="J1645" s="5">
        <f t="shared" si="103"/>
        <v>1.5203753802133374E-2</v>
      </c>
    </row>
    <row r="1646" spans="1:10" ht="15" customHeight="1" x14ac:dyDescent="0.2">
      <c r="A1646" s="3">
        <f>'2_CVaR_t3'!A1646</f>
        <v>44594</v>
      </c>
      <c r="B1646" s="5">
        <f>'2_CVaR_t3'!D1646-1</f>
        <v>8.4945720980629247E-3</v>
      </c>
      <c r="C1646" s="5">
        <f>'Stocks Returns'!B1642</f>
        <v>1.9138755980861122E-2</v>
      </c>
      <c r="D1646" s="5">
        <f>'Stocks Returns'!C1642</f>
        <v>1.3169220175589524E-2</v>
      </c>
      <c r="E1646" s="5">
        <f>'Stocks Returns'!D1642</f>
        <v>9.5797675309745589E-3</v>
      </c>
      <c r="F1646" s="5">
        <f>'Stocks Returns'!E1642</f>
        <v>7.3192047192482956E-3</v>
      </c>
      <c r="G1646" s="5">
        <f t="shared" si="100"/>
        <v>1.102331741875189E-2</v>
      </c>
      <c r="H1646" s="5">
        <f t="shared" si="101"/>
        <v>6.3113196393484346E-4</v>
      </c>
      <c r="I1646" s="5">
        <f t="shared" si="102"/>
        <v>-4.2398232288193682E-3</v>
      </c>
      <c r="J1646" s="5">
        <f t="shared" si="103"/>
        <v>-1.6360437158283517E-3</v>
      </c>
    </row>
    <row r="1647" spans="1:10" ht="15" customHeight="1" x14ac:dyDescent="0.2">
      <c r="A1647" s="3">
        <f>'2_CVaR_t3'!A1647</f>
        <v>44595</v>
      </c>
      <c r="B1647" s="5">
        <f>'2_CVaR_t3'!D1647-1</f>
        <v>-1.4837568667319112E-2</v>
      </c>
      <c r="C1647" s="5">
        <f>'Stocks Returns'!B1643</f>
        <v>4.4781509570241962E-2</v>
      </c>
      <c r="D1647" s="5">
        <f>'Stocks Returns'!C1643</f>
        <v>-1.6481182567326447E-2</v>
      </c>
      <c r="E1647" s="5">
        <f>'Stocks Returns'!D1643</f>
        <v>-6.1614372469635637E-2</v>
      </c>
      <c r="F1647" s="5">
        <f>'Stocks Returns'!E1643</f>
        <v>-1.4532046415789979E-2</v>
      </c>
      <c r="G1647" s="5">
        <f t="shared" si="100"/>
        <v>6.0195799552850746E-2</v>
      </c>
      <c r="H1647" s="5">
        <f t="shared" si="101"/>
        <v>5.5462192888225161E-3</v>
      </c>
      <c r="I1647" s="5">
        <f t="shared" si="102"/>
        <v>-3.7258435187255079E-2</v>
      </c>
      <c r="J1647" s="5">
        <f t="shared" si="103"/>
        <v>1.2032088239978603E-3</v>
      </c>
    </row>
    <row r="1648" spans="1:10" ht="15" customHeight="1" x14ac:dyDescent="0.2">
      <c r="A1648" s="3">
        <f>'2_CVaR_t3'!A1648</f>
        <v>44596</v>
      </c>
      <c r="B1648" s="5">
        <f>'2_CVaR_t3'!D1648-1</f>
        <v>-9.0048537617483104E-3</v>
      </c>
      <c r="C1648" s="5">
        <f>'Stocks Returns'!B1644</f>
        <v>-1.0369858278603816E-3</v>
      </c>
      <c r="D1648" s="5">
        <f>'Stocks Returns'!C1644</f>
        <v>-1.3604560767038087E-2</v>
      </c>
      <c r="E1648" s="5">
        <f>'Stocks Returns'!D1644</f>
        <v>-1.3347714709451175E-2</v>
      </c>
      <c r="F1648" s="5">
        <f>'Stocks Returns'!E1644</f>
        <v>1.1004732034775033E-2</v>
      </c>
      <c r="G1648" s="5">
        <f t="shared" si="100"/>
        <v>8.4951950166774464E-3</v>
      </c>
      <c r="H1648" s="5">
        <f t="shared" si="101"/>
        <v>-2.1805693924184695E-4</v>
      </c>
      <c r="I1648" s="5">
        <f t="shared" si="102"/>
        <v>1.4648646068228643E-3</v>
      </c>
      <c r="J1648" s="5">
        <f t="shared" si="103"/>
        <v>2.0567700288188065E-2</v>
      </c>
    </row>
    <row r="1649" spans="1:10" ht="15" customHeight="1" x14ac:dyDescent="0.2">
      <c r="A1649" s="3">
        <f>'2_CVaR_t3'!A1649</f>
        <v>44599</v>
      </c>
      <c r="B1649" s="5">
        <f>'2_CVaR_t3'!D1649-1</f>
        <v>-2.5341774139269191E-3</v>
      </c>
      <c r="C1649" s="5">
        <f>'Stocks Returns'!B1645</f>
        <v>-1.9377162629757749E-2</v>
      </c>
      <c r="D1649" s="5">
        <f>'Stocks Returns'!C1645</f>
        <v>-5.3855247602784262E-3</v>
      </c>
      <c r="E1649" s="5">
        <f>'Stocks Returns'!D1645</f>
        <v>6.4225198141567574E-3</v>
      </c>
      <c r="F1649" s="5">
        <f>'Stocks Returns'!E1645</f>
        <v>1.1646892347882742E-2</v>
      </c>
      <c r="G1649" s="5">
        <f t="shared" si="100"/>
        <v>-1.6370454929581509E-2</v>
      </c>
      <c r="H1649" s="5">
        <f t="shared" si="101"/>
        <v>-1.5850294038711613E-3</v>
      </c>
      <c r="I1649" s="5">
        <f t="shared" si="102"/>
        <v>1.0647922889209196E-2</v>
      </c>
      <c r="J1649" s="5">
        <f t="shared" si="103"/>
        <v>1.4362470996061371E-2</v>
      </c>
    </row>
    <row r="1650" spans="1:10" ht="15" customHeight="1" x14ac:dyDescent="0.2">
      <c r="A1650" s="3">
        <f>'2_CVaR_t3'!A1650</f>
        <v>44600</v>
      </c>
      <c r="B1650" s="5">
        <f>'2_CVaR_t3'!D1650-1</f>
        <v>4.1214579440627119E-3</v>
      </c>
      <c r="C1650" s="5">
        <f>'Stocks Returns'!B1646</f>
        <v>-4.5871559633027248E-3</v>
      </c>
      <c r="D1650" s="5">
        <f>'Stocks Returns'!C1646</f>
        <v>3.4337031167459564E-3</v>
      </c>
      <c r="E1650" s="5">
        <f>'Stocks Returns'!D1646</f>
        <v>2.4304141208418173E-2</v>
      </c>
      <c r="F1650" s="5">
        <f>'Stocks Returns'!E1646</f>
        <v>-1.7323004088659388E-2</v>
      </c>
      <c r="G1650" s="5">
        <f t="shared" si="100"/>
        <v>-8.292446739429131E-3</v>
      </c>
      <c r="H1650" s="5">
        <f t="shared" si="101"/>
        <v>-2.6258182383371801E-3</v>
      </c>
      <c r="I1650" s="5">
        <f t="shared" si="102"/>
        <v>1.7639742237341868E-2</v>
      </c>
      <c r="J1650" s="5">
        <f t="shared" si="103"/>
        <v>-2.1650542097346612E-2</v>
      </c>
    </row>
    <row r="1651" spans="1:10" ht="15" customHeight="1" x14ac:dyDescent="0.2">
      <c r="A1651" s="3">
        <f>'2_CVaR_t3'!A1651</f>
        <v>44601</v>
      </c>
      <c r="B1651" s="5">
        <f>'2_CVaR_t3'!D1651-1</f>
        <v>1.0905498305998407E-2</v>
      </c>
      <c r="C1651" s="5">
        <f>'Stocks Returns'!B1647</f>
        <v>5.7780928748670579E-2</v>
      </c>
      <c r="D1651" s="5">
        <f>'Stocks Returns'!C1647</f>
        <v>1.2854259892954412E-2</v>
      </c>
      <c r="E1651" s="5">
        <f>'Stocks Returns'!D1647</f>
        <v>3.9634146341463561E-2</v>
      </c>
      <c r="F1651" s="5">
        <f>'Stocks Returns'!E1647</f>
        <v>1.773787364502355E-2</v>
      </c>
      <c r="G1651" s="5">
        <f t="shared" si="100"/>
        <v>4.7234147097022117E-2</v>
      </c>
      <c r="H1651" s="5">
        <f t="shared" si="101"/>
        <v>-3.2555042627373278E-3</v>
      </c>
      <c r="I1651" s="5">
        <f t="shared" si="102"/>
        <v>2.1869851922277524E-2</v>
      </c>
      <c r="J1651" s="5">
        <f t="shared" si="103"/>
        <v>6.2313384251020901E-3</v>
      </c>
    </row>
    <row r="1652" spans="1:10" ht="15" customHeight="1" x14ac:dyDescent="0.2">
      <c r="A1652" s="3">
        <f>'2_CVaR_t3'!A1652</f>
        <v>44602</v>
      </c>
      <c r="B1652" s="5">
        <f>'2_CVaR_t3'!D1652-1</f>
        <v>-1.7075200266457036E-2</v>
      </c>
      <c r="C1652" s="5">
        <f>'Stocks Returns'!B1648</f>
        <v>8.3780160857909181E-3</v>
      </c>
      <c r="D1652" s="5">
        <f>'Stocks Returns'!C1648</f>
        <v>-2.2870013427469971E-2</v>
      </c>
      <c r="E1652" s="5">
        <f>'Stocks Returns'!D1648</f>
        <v>-4.4625780951166649E-2</v>
      </c>
      <c r="F1652" s="5">
        <f>'Stocks Returns'!E1648</f>
        <v>-1.118881118881121E-2</v>
      </c>
      <c r="G1652" s="5">
        <f t="shared" si="100"/>
        <v>2.6048887007124231E-2</v>
      </c>
      <c r="H1652" s="5">
        <f t="shared" si="101"/>
        <v>2.4723364050842356E-3</v>
      </c>
      <c r="I1652" s="5">
        <f t="shared" si="102"/>
        <v>-1.6608680781080243E-2</v>
      </c>
      <c r="J1652" s="5">
        <f t="shared" si="103"/>
        <v>6.9143472698479924E-3</v>
      </c>
    </row>
    <row r="1653" spans="1:10" ht="15" customHeight="1" x14ac:dyDescent="0.2">
      <c r="A1653" s="3">
        <f>'2_CVaR_t3'!A1653</f>
        <v>44603</v>
      </c>
      <c r="B1653" s="5">
        <f>'2_CVaR_t3'!D1653-1</f>
        <v>-6.4251186723709441E-3</v>
      </c>
      <c r="C1653" s="5">
        <f>'Stocks Returns'!B1649</f>
        <v>-1.7281488866733086E-2</v>
      </c>
      <c r="D1653" s="5">
        <f>'Stocks Returns'!C1649</f>
        <v>-3.9895385433751374E-3</v>
      </c>
      <c r="E1653" s="5">
        <f>'Stocks Returns'!D1649</f>
        <v>-4.8044841852395659E-2</v>
      </c>
      <c r="F1653" s="5">
        <f>'Stocks Returns'!E1649</f>
        <v>1.7517136329017413E-2</v>
      </c>
      <c r="G1653" s="5">
        <f t="shared" si="100"/>
        <v>-1.0350889547898836E-2</v>
      </c>
      <c r="H1653" s="5">
        <f t="shared" si="101"/>
        <v>5.5752067708714423E-3</v>
      </c>
      <c r="I1653" s="5">
        <f t="shared" si="102"/>
        <v>-3.7453167520203764E-2</v>
      </c>
      <c r="J1653" s="5">
        <f t="shared" si="103"/>
        <v>2.4350181111415167E-2</v>
      </c>
    </row>
    <row r="1654" spans="1:10" ht="15" customHeight="1" x14ac:dyDescent="0.2">
      <c r="A1654" s="3">
        <f>'2_CVaR_t3'!A1654</f>
        <v>44606</v>
      </c>
      <c r="B1654" s="5">
        <f>'2_CVaR_t3'!D1654-1</f>
        <v>1.5412665787772895E-3</v>
      </c>
      <c r="C1654" s="5">
        <f>'Stocks Returns'!B1650</f>
        <v>-5.0727088265133391E-3</v>
      </c>
      <c r="D1654" s="5">
        <f>'Stocks Returns'!C1650</f>
        <v>2.8928746272642858E-3</v>
      </c>
      <c r="E1654" s="5">
        <f>'Stocks Returns'!D1650</f>
        <v>-1.9627085377821318E-3</v>
      </c>
      <c r="F1654" s="5">
        <f>'Stocks Returns'!E1650</f>
        <v>-2.1065012831479879E-2</v>
      </c>
      <c r="G1654" s="5">
        <f t="shared" si="100"/>
        <v>-6.1759579370644756E-3</v>
      </c>
      <c r="H1654" s="5">
        <f t="shared" si="101"/>
        <v>6.5578773743737127E-4</v>
      </c>
      <c r="I1654" s="5">
        <f t="shared" si="102"/>
        <v>-4.4054559763177497E-3</v>
      </c>
      <c r="J1654" s="5">
        <f t="shared" si="103"/>
        <v>-2.2662144529531671E-2</v>
      </c>
    </row>
    <row r="1655" spans="1:10" ht="15" customHeight="1" x14ac:dyDescent="0.2">
      <c r="A1655" s="3">
        <f>'2_CVaR_t3'!A1655</f>
        <v>44607</v>
      </c>
      <c r="B1655" s="5">
        <f>'2_CVaR_t3'!D1655-1</f>
        <v>1.1007728085368873E-2</v>
      </c>
      <c r="C1655" s="5">
        <f>'Stocks Returns'!B1651</f>
        <v>3.7049626104690647E-2</v>
      </c>
      <c r="D1655" s="5">
        <f>'Stocks Returns'!C1651</f>
        <v>1.1005591550545812E-2</v>
      </c>
      <c r="E1655" s="5">
        <f>'Stocks Returns'!D1651</f>
        <v>5.3237814299761377E-2</v>
      </c>
      <c r="F1655" s="5">
        <f>'Stocks Returns'!E1651</f>
        <v>-2.042599672310208E-2</v>
      </c>
      <c r="G1655" s="5">
        <f t="shared" si="100"/>
        <v>2.6399748942777541E-2</v>
      </c>
      <c r="H1655" s="5">
        <f t="shared" si="101"/>
        <v>-5.2556213067029844E-3</v>
      </c>
      <c r="I1655" s="5">
        <f t="shared" si="102"/>
        <v>3.5306253796920775E-2</v>
      </c>
      <c r="J1655" s="5">
        <f t="shared" si="103"/>
        <v>-3.2040713389750113E-2</v>
      </c>
    </row>
    <row r="1656" spans="1:10" ht="15" customHeight="1" x14ac:dyDescent="0.2">
      <c r="A1656" s="3">
        <f>'2_CVaR_t3'!A1656</f>
        <v>44608</v>
      </c>
      <c r="B1656" s="5">
        <f>'2_CVaR_t3'!D1656-1</f>
        <v>3.1766629961866855E-3</v>
      </c>
      <c r="C1656" s="5">
        <f>'Stocks Returns'!B1652</f>
        <v>-3.703703703703709E-2</v>
      </c>
      <c r="D1656" s="5">
        <f>'Stocks Returns'!C1652</f>
        <v>4.3894302519533746E-3</v>
      </c>
      <c r="E1656" s="5">
        <f>'Stocks Returns'!D1652</f>
        <v>6.9351827153907308E-3</v>
      </c>
      <c r="F1656" s="5">
        <f>'Stocks Returns'!E1652</f>
        <v>5.9099018733272946E-3</v>
      </c>
      <c r="G1656" s="5">
        <f t="shared" si="100"/>
        <v>-3.9789531887685123E-2</v>
      </c>
      <c r="H1656" s="5">
        <f t="shared" si="101"/>
        <v>-2.7042097790175128E-4</v>
      </c>
      <c r="I1656" s="5">
        <f t="shared" si="102"/>
        <v>1.8166361540624546E-3</v>
      </c>
      <c r="J1656" s="5">
        <f t="shared" si="103"/>
        <v>2.5821633844139904E-3</v>
      </c>
    </row>
    <row r="1657" spans="1:10" ht="15" customHeight="1" x14ac:dyDescent="0.2">
      <c r="A1657" s="3">
        <f>'2_CVaR_t3'!A1657</f>
        <v>44609</v>
      </c>
      <c r="B1657" s="5">
        <f>'2_CVaR_t3'!D1657-1</f>
        <v>-1.5581285379813181E-2</v>
      </c>
      <c r="C1657" s="5">
        <f>'Stocks Returns'!B1653</f>
        <v>1.667801225323351E-2</v>
      </c>
      <c r="D1657" s="5">
        <f>'Stocks Returns'!C1653</f>
        <v>-1.8398741368761407E-2</v>
      </c>
      <c r="E1657" s="5">
        <f>'Stocks Returns'!D1653</f>
        <v>-5.7350993377483395E-2</v>
      </c>
      <c r="F1657" s="5">
        <f>'Stocks Returns'!E1653</f>
        <v>1.0530983261279214E-2</v>
      </c>
      <c r="G1657" s="5">
        <f t="shared" si="100"/>
        <v>3.2842317098821329E-2</v>
      </c>
      <c r="H1657" s="5">
        <f t="shared" si="101"/>
        <v>4.7304424840534931E-3</v>
      </c>
      <c r="I1657" s="5">
        <f t="shared" si="102"/>
        <v>-3.1778203406841329E-2</v>
      </c>
      <c r="J1657" s="5">
        <f t="shared" si="103"/>
        <v>2.7053253306418213E-2</v>
      </c>
    </row>
    <row r="1658" spans="1:10" ht="15" customHeight="1" x14ac:dyDescent="0.2">
      <c r="A1658" s="3">
        <f>'2_CVaR_t3'!A1658</f>
        <v>44610</v>
      </c>
      <c r="B1658" s="5">
        <f>'2_CVaR_t3'!D1658-1</f>
        <v>-4.1821673736980314E-3</v>
      </c>
      <c r="C1658" s="5">
        <f>'Stocks Returns'!B1654</f>
        <v>-3.3478406427855933E-4</v>
      </c>
      <c r="D1658" s="5">
        <f>'Stocks Returns'!C1654</f>
        <v>-8.5481501268867E-3</v>
      </c>
      <c r="E1658" s="5">
        <f>'Stocks Returns'!D1654</f>
        <v>8.5710271181678177E-3</v>
      </c>
      <c r="F1658" s="5">
        <f>'Stocks Returns'!E1654</f>
        <v>-1.6783677051338319E-2</v>
      </c>
      <c r="G1658" s="5">
        <f t="shared" si="100"/>
        <v>4.3338695665243393E-3</v>
      </c>
      <c r="H1658" s="5">
        <f t="shared" si="101"/>
        <v>-2.3062336784712145E-3</v>
      </c>
      <c r="I1658" s="5">
        <f t="shared" si="102"/>
        <v>1.5492834588988693E-2</v>
      </c>
      <c r="J1658" s="5">
        <f t="shared" si="103"/>
        <v>-1.2324164892427582E-2</v>
      </c>
    </row>
    <row r="1659" spans="1:10" ht="15" customHeight="1" x14ac:dyDescent="0.2">
      <c r="A1659" s="3">
        <f>'2_CVaR_t3'!A1659</f>
        <v>44613</v>
      </c>
      <c r="B1659" s="5">
        <f>'2_CVaR_t3'!D1659-1</f>
        <v>3.3619452249000759E-5</v>
      </c>
      <c r="C1659" s="5">
        <f>'Stocks Returns'!B1655</f>
        <v>0</v>
      </c>
      <c r="D1659" s="5">
        <f>'Stocks Returns'!C1655</f>
        <v>0</v>
      </c>
      <c r="E1659" s="5">
        <f>'Stocks Returns'!D1655</f>
        <v>0</v>
      </c>
      <c r="F1659" s="5">
        <f>'Stocks Returns'!E1655</f>
        <v>0</v>
      </c>
      <c r="G1659" s="5">
        <f t="shared" si="100"/>
        <v>4.1716549628461653E-4</v>
      </c>
      <c r="H1659" s="5">
        <f t="shared" si="101"/>
        <v>-3.5772302638354477E-6</v>
      </c>
      <c r="I1659" s="5">
        <f t="shared" si="102"/>
        <v>2.403114536009206E-5</v>
      </c>
      <c r="J1659" s="5">
        <f t="shared" si="103"/>
        <v>-1.7115738437369847E-6</v>
      </c>
    </row>
    <row r="1660" spans="1:10" ht="15" customHeight="1" x14ac:dyDescent="0.2">
      <c r="A1660" s="3">
        <f>'2_CVaR_t3'!A1660</f>
        <v>44614</v>
      </c>
      <c r="B1660" s="5">
        <f>'2_CVaR_t3'!D1660-1</f>
        <v>-3.5207392081714195E-3</v>
      </c>
      <c r="C1660" s="5">
        <f>'Stocks Returns'!B1656</f>
        <v>-5.291359678499663E-2</v>
      </c>
      <c r="D1660" s="5">
        <f>'Stocks Returns'!C1656</f>
        <v>-6.1520499348870494E-3</v>
      </c>
      <c r="E1660" s="5">
        <f>'Stocks Returns'!D1656</f>
        <v>1.3931457230431654E-4</v>
      </c>
      <c r="F1660" s="5">
        <f>'Stocks Returns'!E1656</f>
        <v>-2.0082561642307262E-2</v>
      </c>
      <c r="G1660" s="5">
        <f t="shared" si="100"/>
        <v>-4.8911972611249091E-2</v>
      </c>
      <c r="H1660" s="5">
        <f t="shared" si="101"/>
        <v>-8.9000879735589514E-4</v>
      </c>
      <c r="I1660" s="5">
        <f t="shared" si="102"/>
        <v>5.978908039067355E-3</v>
      </c>
      <c r="J1660" s="5">
        <f t="shared" si="103"/>
        <v>-1.6322985023637392E-2</v>
      </c>
    </row>
    <row r="1661" spans="1:10" ht="15" customHeight="1" x14ac:dyDescent="0.2">
      <c r="A1661" s="3">
        <f>'2_CVaR_t3'!A1661</f>
        <v>44615</v>
      </c>
      <c r="B1661" s="5">
        <f>'2_CVaR_t3'!D1661-1</f>
        <v>-1.582311324598018E-2</v>
      </c>
      <c r="C1661" s="5">
        <f>'Stocks Returns'!B1657</f>
        <v>-2.4752475247524774E-3</v>
      </c>
      <c r="D1661" s="5">
        <f>'Stocks Returns'!C1657</f>
        <v>-2.4263509849991038E-2</v>
      </c>
      <c r="E1661" s="5">
        <f>'Stocks Returns'!D1657</f>
        <v>-2.0754979802200979E-2</v>
      </c>
      <c r="F1661" s="5">
        <f>'Stocks Returns'!E1657</f>
        <v>4.5542525333031048E-3</v>
      </c>
      <c r="G1661" s="5">
        <f t="shared" si="100"/>
        <v>1.3932933101573831E-2</v>
      </c>
      <c r="H1661" s="5">
        <f t="shared" si="101"/>
        <v>-7.760691706737155E-4</v>
      </c>
      <c r="I1661" s="5">
        <f t="shared" si="102"/>
        <v>5.2134835264526606E-3</v>
      </c>
      <c r="J1661" s="5">
        <f t="shared" si="103"/>
        <v>2.1332429307203995E-2</v>
      </c>
    </row>
    <row r="1662" spans="1:10" ht="15" customHeight="1" x14ac:dyDescent="0.2">
      <c r="A1662" s="3">
        <f>'2_CVaR_t3'!A1662</f>
        <v>44616</v>
      </c>
      <c r="B1662" s="5">
        <f>'2_CVaR_t3'!D1662-1</f>
        <v>4.8360305977273033E-3</v>
      </c>
      <c r="C1662" s="5">
        <f>'Stocks Returns'!B1658</f>
        <v>-1.7015242821694421E-2</v>
      </c>
      <c r="D1662" s="5">
        <f>'Stocks Returns'!C1658</f>
        <v>6.2514470942349742E-3</v>
      </c>
      <c r="E1662" s="5">
        <f>'Stocks Returns'!D1658</f>
        <v>1.3655761024182089E-2</v>
      </c>
      <c r="F1662" s="5">
        <f>'Stocks Returns'!E1658</f>
        <v>-5.667006687067877E-3</v>
      </c>
      <c r="G1662" s="5">
        <f t="shared" si="100"/>
        <v>-2.1441157596076194E-2</v>
      </c>
      <c r="H1662" s="5">
        <f t="shared" si="101"/>
        <v>-8.6668067897908291E-4</v>
      </c>
      <c r="I1662" s="5">
        <f t="shared" si="102"/>
        <v>5.8221942235246339E-3</v>
      </c>
      <c r="J1662" s="5">
        <f t="shared" si="103"/>
        <v>-1.0750718718048009E-2</v>
      </c>
    </row>
    <row r="1663" spans="1:10" ht="15" customHeight="1" x14ac:dyDescent="0.2">
      <c r="A1663" s="3">
        <f>'2_CVaR_t3'!A1663</f>
        <v>44617</v>
      </c>
      <c r="B1663" s="5">
        <f>'2_CVaR_t3'!D1663-1</f>
        <v>6.3668890806061196E-3</v>
      </c>
      <c r="C1663" s="5">
        <f>'Stocks Returns'!B1659</f>
        <v>1.8391633609808888E-2</v>
      </c>
      <c r="D1663" s="5">
        <f>'Stocks Returns'!C1659</f>
        <v>9.0658076392085007E-3</v>
      </c>
      <c r="E1663" s="5">
        <f>'Stocks Returns'!D1659</f>
        <v>1.2489475161380881E-2</v>
      </c>
      <c r="F1663" s="5">
        <f>'Stocks Returns'!E1659</f>
        <v>4.0351077168585325E-2</v>
      </c>
      <c r="G1663" s="5">
        <f t="shared" si="100"/>
        <v>1.2421896307321961E-2</v>
      </c>
      <c r="H1663" s="5">
        <f t="shared" si="101"/>
        <v>-3.2021634709846966E-4</v>
      </c>
      <c r="I1663" s="5">
        <f t="shared" si="102"/>
        <v>2.1511518735497104E-3</v>
      </c>
      <c r="J1663" s="5">
        <f t="shared" si="103"/>
        <v>3.3647382326028069E-2</v>
      </c>
    </row>
    <row r="1664" spans="1:10" ht="15" customHeight="1" x14ac:dyDescent="0.2">
      <c r="A1664" s="3">
        <f>'2_CVaR_t3'!A1664</f>
        <v>44620</v>
      </c>
      <c r="B1664" s="5">
        <f>'2_CVaR_t3'!D1664-1</f>
        <v>-1.0471135047698921E-2</v>
      </c>
      <c r="C1664" s="5">
        <f>'Stocks Returns'!B1660</f>
        <v>-6.7280453257789752E-3</v>
      </c>
      <c r="D1664" s="5">
        <f>'Stocks Returns'!C1660</f>
        <v>-1.4365850321521489E-2</v>
      </c>
      <c r="E1664" s="5">
        <f>'Stocks Returns'!D1660</f>
        <v>-2.5225225225225301E-2</v>
      </c>
      <c r="F1664" s="5">
        <f>'Stocks Returns'!E1660</f>
        <v>3.9333844636791904E-2</v>
      </c>
      <c r="G1664" s="5">
        <f t="shared" si="100"/>
        <v>4.2828339792022017E-3</v>
      </c>
      <c r="H1664" s="5">
        <f t="shared" si="101"/>
        <v>1.1928815815197922E-3</v>
      </c>
      <c r="I1664" s="5">
        <f t="shared" si="102"/>
        <v>-8.0135491902920374E-3</v>
      </c>
      <c r="J1664" s="5">
        <f t="shared" si="103"/>
        <v>5.0448458915453652E-2</v>
      </c>
    </row>
    <row r="1665" spans="1:10" ht="15" customHeight="1" x14ac:dyDescent="0.2">
      <c r="A1665" s="3">
        <f>'2_CVaR_t3'!A1665</f>
        <v>44621</v>
      </c>
      <c r="B1665" s="5">
        <f>'2_CVaR_t3'!D1665-1</f>
        <v>-2.2126646313064158E-2</v>
      </c>
      <c r="C1665" s="5">
        <f>'Stocks Returns'!B1661</f>
        <v>2.1390374331551332E-3</v>
      </c>
      <c r="D1665" s="5">
        <f>'Stocks Returns'!C1661</f>
        <v>-3.3083472145104542E-2</v>
      </c>
      <c r="E1665" s="5">
        <f>'Stocks Returns'!D1661</f>
        <v>-3.4551400540309918E-2</v>
      </c>
      <c r="F1665" s="5">
        <f>'Stocks Returns'!E1661</f>
        <v>2.2137887413029578E-2</v>
      </c>
      <c r="G1665" s="5">
        <f t="shared" si="100"/>
        <v>2.490413247349026E-2</v>
      </c>
      <c r="H1665" s="5">
        <f t="shared" si="101"/>
        <v>-2.5763805331307371E-4</v>
      </c>
      <c r="I1665" s="5">
        <f t="shared" si="102"/>
        <v>1.7307629235785438E-3</v>
      </c>
      <c r="J1665" s="5">
        <f t="shared" si="103"/>
        <v>4.5586579675521488E-2</v>
      </c>
    </row>
    <row r="1666" spans="1:10" ht="15" customHeight="1" x14ac:dyDescent="0.2">
      <c r="A1666" s="3">
        <f>'2_CVaR_t3'!A1666</f>
        <v>44622</v>
      </c>
      <c r="B1666" s="5">
        <f>'2_CVaR_t3'!D1666-1</f>
        <v>1.0127560935264679E-3</v>
      </c>
      <c r="C1666" s="5">
        <f>'Stocks Returns'!B1662</f>
        <v>4.0199217360370021E-2</v>
      </c>
      <c r="D1666" s="5">
        <f>'Stocks Returns'!C1662</f>
        <v>-2.3448341867253752E-3</v>
      </c>
      <c r="E1666" s="5">
        <f>'Stocks Returns'!D1662</f>
        <v>2.7098674521354837E-2</v>
      </c>
      <c r="F1666" s="5">
        <f>'Stocks Returns'!E1662</f>
        <v>1.113861386138626E-2</v>
      </c>
      <c r="G1666" s="5">
        <f t="shared" si="100"/>
        <v>3.9628954415813558E-2</v>
      </c>
      <c r="H1666" s="5">
        <f t="shared" si="101"/>
        <v>-3.7989571765670825E-3</v>
      </c>
      <c r="I1666" s="5">
        <f t="shared" si="102"/>
        <v>2.5520664144589884E-2</v>
      </c>
      <c r="J1666" s="5">
        <f t="shared" si="103"/>
        <v>1.0100761751500289E-2</v>
      </c>
    </row>
    <row r="1667" spans="1:10" ht="15" customHeight="1" x14ac:dyDescent="0.2">
      <c r="A1667" s="3">
        <f>'2_CVaR_t3'!A1667</f>
        <v>44623</v>
      </c>
      <c r="B1667" s="5">
        <f>'2_CVaR_t3'!D1667-1</f>
        <v>-4.3083264823816636E-3</v>
      </c>
      <c r="C1667" s="5">
        <f>'Stocks Returns'!B1663</f>
        <v>-1.9151846785225635E-2</v>
      </c>
      <c r="D1667" s="5">
        <f>'Stocks Returns'!C1663</f>
        <v>-5.9957789716039711E-3</v>
      </c>
      <c r="E1667" s="5">
        <f>'Stocks Returns'!D1663</f>
        <v>-1.0037281330656511E-2</v>
      </c>
      <c r="F1667" s="5">
        <f>'Stocks Returns'!E1663</f>
        <v>-6.4259485924114124E-3</v>
      </c>
      <c r="G1667" s="5">
        <f t="shared" si="100"/>
        <v>-1.4355965669786017E-2</v>
      </c>
      <c r="H1667" s="5">
        <f t="shared" si="101"/>
        <v>4.3303637571740026E-4</v>
      </c>
      <c r="I1667" s="5">
        <f t="shared" si="102"/>
        <v>-2.9090551415638195E-3</v>
      </c>
      <c r="J1667" s="5">
        <f t="shared" si="103"/>
        <v>-1.832932527112776E-3</v>
      </c>
    </row>
    <row r="1668" spans="1:10" ht="15" customHeight="1" x14ac:dyDescent="0.2">
      <c r="A1668" s="3">
        <f>'2_CVaR_t3'!A1668</f>
        <v>44624</v>
      </c>
      <c r="B1668" s="5">
        <f>'2_CVaR_t3'!D1668-1</f>
        <v>-2.0980253012735539E-2</v>
      </c>
      <c r="C1668" s="5">
        <f>'Stocks Returns'!B1664</f>
        <v>-6.2412831241283051E-2</v>
      </c>
      <c r="D1668" s="5">
        <f>'Stocks Returns'!C1664</f>
        <v>-3.3489359648699479E-2</v>
      </c>
      <c r="E1668" s="5">
        <f>'Stocks Returns'!D1664</f>
        <v>-1.8539976825028948E-2</v>
      </c>
      <c r="F1668" s="5">
        <f>'Stocks Returns'!E1664</f>
        <v>2.9360435273585894E-2</v>
      </c>
      <c r="G1668" s="5">
        <f t="shared" si="100"/>
        <v>-4.0803837710597549E-2</v>
      </c>
      <c r="H1668" s="5">
        <f t="shared" si="101"/>
        <v>-2.3618543401415781E-3</v>
      </c>
      <c r="I1668" s="5">
        <f t="shared" si="102"/>
        <v>1.5866483503680889E-2</v>
      </c>
      <c r="J1668" s="5">
        <f t="shared" si="103"/>
        <v>5.1595992904359823E-2</v>
      </c>
    </row>
    <row r="1669" spans="1:10" ht="15" customHeight="1" x14ac:dyDescent="0.2">
      <c r="A1669" s="3">
        <f>'2_CVaR_t3'!A1669</f>
        <v>44627</v>
      </c>
      <c r="B1669" s="5">
        <f>'2_CVaR_t3'!D1669-1</f>
        <v>-3.10596701135194E-2</v>
      </c>
      <c r="C1669" s="5">
        <f>'Stocks Returns'!B1665</f>
        <v>-4.9832651543324613E-2</v>
      </c>
      <c r="D1669" s="5">
        <f>'Stocks Returns'!C1665</f>
        <v>-4.7880573168905149E-2</v>
      </c>
      <c r="E1669" s="5">
        <f>'Stocks Returns'!D1665</f>
        <v>-3.8665879574970585E-2</v>
      </c>
      <c r="F1669" s="5">
        <f>'Stocks Returns'!E1665</f>
        <v>9.9730727036999589E-3</v>
      </c>
      <c r="G1669" s="5">
        <f t="shared" si="100"/>
        <v>-1.8058883564581754E-2</v>
      </c>
      <c r="H1669" s="5">
        <f t="shared" si="101"/>
        <v>-1.8208764600914709E-3</v>
      </c>
      <c r="I1669" s="5">
        <f t="shared" si="102"/>
        <v>1.2232298082594767E-2</v>
      </c>
      <c r="J1669" s="5">
        <f t="shared" si="103"/>
        <v>4.2874856270185661E-2</v>
      </c>
    </row>
    <row r="1670" spans="1:10" ht="15" customHeight="1" x14ac:dyDescent="0.2">
      <c r="A1670" s="3">
        <f>'2_CVaR_t3'!A1670</f>
        <v>44628</v>
      </c>
      <c r="B1670" s="5">
        <f>'2_CVaR_t3'!D1670-1</f>
        <v>7.5947911797495937E-3</v>
      </c>
      <c r="C1670" s="5">
        <f>'Stocks Returns'!B1666</f>
        <v>-1.0958904109589107E-2</v>
      </c>
      <c r="D1670" s="5">
        <f>'Stocks Returns'!C1666</f>
        <v>5.2962768746722677E-3</v>
      </c>
      <c r="E1670" s="5">
        <f>'Stocks Returns'!D1666</f>
        <v>5.2041756217378055E-2</v>
      </c>
      <c r="F1670" s="5">
        <f>'Stocks Returns'!E1666</f>
        <v>-2.4390243902439046E-2</v>
      </c>
      <c r="G1670" s="5">
        <f t="shared" ref="G1670:G1733" si="104">C1670-($P$11+$O$11*$B1670)</f>
        <v>-1.8166941976214702E-2</v>
      </c>
      <c r="H1670" s="5">
        <f t="shared" ref="H1670:H1733" si="105">D1670-($P$12+$O$12*$B1670)</f>
        <v>-5.9088274197370717E-3</v>
      </c>
      <c r="I1670" s="5">
        <f t="shared" ref="I1670:I1733" si="106">E1670-($P$13+$O$13*$B1670)</f>
        <v>3.9694366916691072E-2</v>
      </c>
      <c r="J1670" s="5">
        <f t="shared" ref="J1670:J1733" si="107">F1670-($P$14+$O$14*$B1670)</f>
        <v>-3.239332749788168E-2</v>
      </c>
    </row>
    <row r="1671" spans="1:10" ht="15" customHeight="1" x14ac:dyDescent="0.2">
      <c r="A1671" s="3">
        <f>'2_CVaR_t3'!A1671</f>
        <v>44629</v>
      </c>
      <c r="B1671" s="5">
        <f>'2_CVaR_t3'!D1671-1</f>
        <v>2.7334923629389385E-2</v>
      </c>
      <c r="C1671" s="5">
        <f>'Stocks Returns'!B1667</f>
        <v>3.9572615749901008E-3</v>
      </c>
      <c r="D1671" s="5">
        <f>'Stocks Returns'!C1667</f>
        <v>4.1990506494183899E-2</v>
      </c>
      <c r="E1671" s="5">
        <f>'Stocks Returns'!D1667</f>
        <v>3.4291551145483545E-2</v>
      </c>
      <c r="F1671" s="5">
        <f>'Stocks Returns'!E1667</f>
        <v>-2.6214574898785425E-2</v>
      </c>
      <c r="G1671" s="5">
        <f t="shared" si="104"/>
        <v>-2.3158077668196445E-2</v>
      </c>
      <c r="H1671" s="5">
        <f t="shared" si="105"/>
        <v>1.5413067270812209E-3</v>
      </c>
      <c r="I1671" s="5">
        <f t="shared" si="106"/>
        <v>-1.035420235012402E-2</v>
      </c>
      <c r="J1671" s="5">
        <f t="shared" si="107"/>
        <v>-5.5107032413713855E-2</v>
      </c>
    </row>
    <row r="1672" spans="1:10" ht="15" customHeight="1" x14ac:dyDescent="0.2">
      <c r="A1672" s="3">
        <f>'2_CVaR_t3'!A1672</f>
        <v>44630</v>
      </c>
      <c r="B1672" s="5">
        <f>'2_CVaR_t3'!D1672-1</f>
        <v>-6.4149725292519388E-3</v>
      </c>
      <c r="C1672" s="5">
        <f>'Stocks Returns'!B1668</f>
        <v>-1.1430823807646928E-2</v>
      </c>
      <c r="D1672" s="5">
        <f>'Stocks Returns'!C1668</f>
        <v>-8.9607529034841926E-3</v>
      </c>
      <c r="E1672" s="5">
        <f>'Stocks Returns'!D1668</f>
        <v>-1.4531602708803604E-2</v>
      </c>
      <c r="F1672" s="5">
        <f>'Stocks Returns'!E1668</f>
        <v>3.6482694106641844E-2</v>
      </c>
      <c r="G1672" s="5">
        <f t="shared" si="104"/>
        <v>-4.5104565543469428E-3</v>
      </c>
      <c r="H1672" s="5">
        <f t="shared" si="105"/>
        <v>5.8896136784467729E-4</v>
      </c>
      <c r="I1672" s="5">
        <f t="shared" si="106"/>
        <v>-3.9565292695625236E-3</v>
      </c>
      <c r="J1672" s="5">
        <f t="shared" si="107"/>
        <v>4.3305002052395049E-2</v>
      </c>
    </row>
    <row r="1673" spans="1:10" ht="15" customHeight="1" x14ac:dyDescent="0.2">
      <c r="A1673" s="3">
        <f>'2_CVaR_t3'!A1673</f>
        <v>44631</v>
      </c>
      <c r="B1673" s="5">
        <f>'2_CVaR_t3'!D1673-1</f>
        <v>-4.6566666074956409E-3</v>
      </c>
      <c r="C1673" s="5">
        <f>'Stocks Returns'!B1669</f>
        <v>-4.3460925039872422E-2</v>
      </c>
      <c r="D1673" s="5">
        <f>'Stocks Returns'!C1669</f>
        <v>-6.3646006970752289E-3</v>
      </c>
      <c r="E1673" s="5">
        <f>'Stocks Returns'!D1669</f>
        <v>-1.1596277738009864E-2</v>
      </c>
      <c r="F1673" s="5">
        <f>'Stocks Returns'!E1669</f>
        <v>-1.3136782992378637E-2</v>
      </c>
      <c r="G1673" s="5">
        <f t="shared" si="104"/>
        <v>-3.8313753887758331E-2</v>
      </c>
      <c r="H1673" s="5">
        <f t="shared" si="105"/>
        <v>5.8026447421725708E-4</v>
      </c>
      <c r="I1673" s="5">
        <f t="shared" si="106"/>
        <v>-3.8981052097354033E-3</v>
      </c>
      <c r="J1673" s="5">
        <f t="shared" si="107"/>
        <v>-8.1751469523543945E-3</v>
      </c>
    </row>
    <row r="1674" spans="1:10" ht="15" customHeight="1" x14ac:dyDescent="0.2">
      <c r="A1674" s="3">
        <f>'2_CVaR_t3'!A1674</f>
        <v>44634</v>
      </c>
      <c r="B1674" s="5">
        <f>'2_CVaR_t3'!D1674-1</f>
        <v>9.5643706044310495E-3</v>
      </c>
      <c r="C1674" s="5">
        <f>'Stocks Returns'!B1670</f>
        <v>-4.5852438516048588E-3</v>
      </c>
      <c r="D1674" s="5">
        <f>'Stocks Returns'!C1670</f>
        <v>1.8402724823344041E-2</v>
      </c>
      <c r="E1674" s="5">
        <f>'Stocks Returns'!D1670</f>
        <v>-1.3180764774044174E-2</v>
      </c>
      <c r="F1674" s="5">
        <f>'Stocks Returns'!E1670</f>
        <v>-1.8900518240016262E-2</v>
      </c>
      <c r="G1674" s="5">
        <f t="shared" si="104"/>
        <v>-1.3779540487883376E-2</v>
      </c>
      <c r="H1674" s="5">
        <f t="shared" si="105"/>
        <v>4.2797794818505448E-3</v>
      </c>
      <c r="I1674" s="5">
        <f t="shared" si="106"/>
        <v>-2.8750735976421721E-2</v>
      </c>
      <c r="J1674" s="5">
        <f t="shared" si="107"/>
        <v>-2.8987847276631069E-2</v>
      </c>
    </row>
    <row r="1675" spans="1:10" ht="15" customHeight="1" x14ac:dyDescent="0.2">
      <c r="A1675" s="3">
        <f>'2_CVaR_t3'!A1675</f>
        <v>44635</v>
      </c>
      <c r="B1675" s="5">
        <f>'2_CVaR_t3'!D1675-1</f>
        <v>2.1266798073955373E-2</v>
      </c>
      <c r="C1675" s="5">
        <f>'Stocks Returns'!B1671</f>
        <v>4.7738693467336724E-2</v>
      </c>
      <c r="D1675" s="5">
        <f>'Stocks Returns'!C1671</f>
        <v>2.9002146458343647E-2</v>
      </c>
      <c r="E1675" s="5">
        <f>'Stocks Returns'!D1671</f>
        <v>5.1225598121238836E-2</v>
      </c>
      <c r="F1675" s="5">
        <f>'Stocks Returns'!E1671</f>
        <v>-1.5535991714137776E-2</v>
      </c>
      <c r="G1675" s="5">
        <f t="shared" si="104"/>
        <v>2.6742867582584633E-2</v>
      </c>
      <c r="H1675" s="5">
        <f t="shared" si="105"/>
        <v>-2.4574052637865301E-3</v>
      </c>
      <c r="I1675" s="5">
        <f t="shared" si="106"/>
        <v>1.650837624363917E-2</v>
      </c>
      <c r="J1675" s="5">
        <f t="shared" si="107"/>
        <v>-3.8007046331125588E-2</v>
      </c>
    </row>
    <row r="1676" spans="1:10" ht="15" customHeight="1" x14ac:dyDescent="0.2">
      <c r="A1676" s="3">
        <f>'2_CVaR_t3'!A1676</f>
        <v>44636</v>
      </c>
      <c r="B1676" s="5">
        <f>'2_CVaR_t3'!D1676-1</f>
        <v>1.9918795176515403E-2</v>
      </c>
      <c r="C1676" s="5">
        <f>'Stocks Returns'!B1672</f>
        <v>2.4780175859312692E-2</v>
      </c>
      <c r="D1676" s="5">
        <f>'Stocks Returns'!C1672</f>
        <v>2.7796643058116022E-2</v>
      </c>
      <c r="E1676" s="5">
        <f>'Stocks Returns'!D1672</f>
        <v>4.3702876291538573E-2</v>
      </c>
      <c r="F1676" s="5">
        <f>'Stocks Returns'!E1672</f>
        <v>-2.4197790636507621E-3</v>
      </c>
      <c r="G1676" s="5">
        <f t="shared" si="104"/>
        <v>5.1437684082654145E-3</v>
      </c>
      <c r="H1676" s="5">
        <f t="shared" si="105"/>
        <v>-1.6659045643318861E-3</v>
      </c>
      <c r="I1676" s="5">
        <f t="shared" si="106"/>
        <v>1.1191226672807864E-2</v>
      </c>
      <c r="J1676" s="5">
        <f t="shared" si="107"/>
        <v>-2.3464352037670291E-2</v>
      </c>
    </row>
    <row r="1677" spans="1:10" ht="15" customHeight="1" x14ac:dyDescent="0.2">
      <c r="A1677" s="3">
        <f>'2_CVaR_t3'!A1677</f>
        <v>44637</v>
      </c>
      <c r="B1677" s="5">
        <f>'2_CVaR_t3'!D1677-1</f>
        <v>5.1301919935748952E-3</v>
      </c>
      <c r="C1677" s="5">
        <f>'Stocks Returns'!B1673</f>
        <v>2.7301092043681141E-3</v>
      </c>
      <c r="D1677" s="5">
        <f>'Stocks Returns'!C1673</f>
        <v>7.457403124557338E-3</v>
      </c>
      <c r="E1677" s="5">
        <f>'Stocks Returns'!D1673</f>
        <v>8.9632107023411844E-3</v>
      </c>
      <c r="F1677" s="5">
        <f>'Stocks Returns'!E1673</f>
        <v>4.2290655979751124E-2</v>
      </c>
      <c r="G1677" s="5">
        <f t="shared" si="104"/>
        <v>-1.9924580659088798E-3</v>
      </c>
      <c r="H1677" s="5">
        <f t="shared" si="105"/>
        <v>-9.6511184866343233E-5</v>
      </c>
      <c r="I1677" s="5">
        <f t="shared" si="106"/>
        <v>6.4834359027953099E-4</v>
      </c>
      <c r="J1677" s="5">
        <f t="shared" si="107"/>
        <v>3.6895656909222765E-2</v>
      </c>
    </row>
    <row r="1678" spans="1:10" ht="15" customHeight="1" x14ac:dyDescent="0.2">
      <c r="A1678" s="3">
        <f>'2_CVaR_t3'!A1678</f>
        <v>44638</v>
      </c>
      <c r="B1678" s="5">
        <f>'2_CVaR_t3'!D1678-1</f>
        <v>1.7545153081299336E-2</v>
      </c>
      <c r="C1678" s="5">
        <f>'Stocks Returns'!B1674</f>
        <v>2.1392454297938679E-2</v>
      </c>
      <c r="D1678" s="5">
        <f>'Stocks Returns'!C1674</f>
        <v>2.6516748653080402E-2</v>
      </c>
      <c r="E1678" s="5">
        <f>'Stocks Returns'!D1674</f>
        <v>2.4794484221691837E-2</v>
      </c>
      <c r="F1678" s="5">
        <f>'Stocks Returns'!E1674</f>
        <v>7.7911565314174869E-3</v>
      </c>
      <c r="G1678" s="5">
        <f t="shared" si="104"/>
        <v>4.1497900839293118E-3</v>
      </c>
      <c r="H1678" s="5">
        <f t="shared" si="105"/>
        <v>5.7064228185465388E-4</v>
      </c>
      <c r="I1678" s="5">
        <f t="shared" si="106"/>
        <v>-3.8334651708490652E-3</v>
      </c>
      <c r="J1678" s="5">
        <f t="shared" si="107"/>
        <v>-1.0741584396667368E-2</v>
      </c>
    </row>
    <row r="1679" spans="1:10" ht="15" customHeight="1" x14ac:dyDescent="0.2">
      <c r="A1679" s="3">
        <f>'2_CVaR_t3'!A1679</f>
        <v>44641</v>
      </c>
      <c r="B1679" s="5">
        <f>'2_CVaR_t3'!D1679-1</f>
        <v>-6.2469199433513589E-3</v>
      </c>
      <c r="C1679" s="5">
        <f>'Stocks Returns'!B1675</f>
        <v>-4.1888804265043378E-3</v>
      </c>
      <c r="D1679" s="5">
        <f>'Stocks Returns'!C1675</f>
        <v>-9.4473095705354115E-3</v>
      </c>
      <c r="E1679" s="5">
        <f>'Stocks Returns'!D1675</f>
        <v>-9.3155647561135035E-3</v>
      </c>
      <c r="F1679" s="5">
        <f>'Stocks Returns'!E1675</f>
        <v>3.1726907630522216E-2</v>
      </c>
      <c r="G1679" s="5">
        <f t="shared" si="104"/>
        <v>2.5620110908466569E-3</v>
      </c>
      <c r="H1679" s="5">
        <f t="shared" si="105"/>
        <v>-1.4655745176794625E-4</v>
      </c>
      <c r="I1679" s="5">
        <f t="shared" si="106"/>
        <v>9.8454479232479991E-4</v>
      </c>
      <c r="J1679" s="5">
        <f t="shared" si="107"/>
        <v>3.8371379216060028E-2</v>
      </c>
    </row>
    <row r="1680" spans="1:10" ht="15" customHeight="1" x14ac:dyDescent="0.2">
      <c r="A1680" s="3">
        <f>'2_CVaR_t3'!A1680</f>
        <v>44642</v>
      </c>
      <c r="B1680" s="5">
        <f>'2_CVaR_t3'!D1680-1</f>
        <v>3.6502393002846301E-3</v>
      </c>
      <c r="C1680" s="5">
        <f>'Stocks Returns'!B1676</f>
        <v>2.7533460803059295E-2</v>
      </c>
      <c r="D1680" s="5">
        <f>'Stocks Returns'!C1676</f>
        <v>6.5886472539624652E-3</v>
      </c>
      <c r="E1680" s="5">
        <f>'Stocks Returns'!D1676</f>
        <v>-2.3507901266813791E-3</v>
      </c>
      <c r="F1680" s="5">
        <f>'Stocks Returns'!E1676</f>
        <v>-9.6340988711561826E-3</v>
      </c>
      <c r="G1680" s="5">
        <f t="shared" si="104"/>
        <v>2.4303379176611909E-2</v>
      </c>
      <c r="H1680" s="5">
        <f t="shared" si="105"/>
        <v>1.2272145789991402E-3</v>
      </c>
      <c r="I1680" s="5">
        <f t="shared" si="106"/>
        <v>-8.2441916684846718E-3</v>
      </c>
      <c r="J1680" s="5">
        <f t="shared" si="107"/>
        <v>-1.3462984579874012E-2</v>
      </c>
    </row>
    <row r="1681" spans="1:10" ht="15" customHeight="1" x14ac:dyDescent="0.2">
      <c r="A1681" s="3">
        <f>'2_CVaR_t3'!A1681</f>
        <v>44643</v>
      </c>
      <c r="B1681" s="5">
        <f>'2_CVaR_t3'!D1681-1</f>
        <v>-1.2982756780974269E-2</v>
      </c>
      <c r="C1681" s="5">
        <f>'Stocks Returns'!B1677</f>
        <v>-9.3040565686639543E-3</v>
      </c>
      <c r="D1681" s="5">
        <f>'Stocks Returns'!C1677</f>
        <v>-1.7347919622831443E-2</v>
      </c>
      <c r="E1681" s="5">
        <f>'Stocks Returns'!D1677</f>
        <v>-3.4297682942793672E-2</v>
      </c>
      <c r="F1681" s="5">
        <f>'Stocks Returns'!E1677</f>
        <v>2.5547803871474928E-2</v>
      </c>
      <c r="G1681" s="5">
        <f t="shared" si="104"/>
        <v>4.2397140892901416E-3</v>
      </c>
      <c r="H1681" s="5">
        <f t="shared" si="105"/>
        <v>1.9316639992435734E-3</v>
      </c>
      <c r="I1681" s="5">
        <f t="shared" si="106"/>
        <v>-1.297654747702031E-2</v>
      </c>
      <c r="J1681" s="5">
        <f t="shared" si="107"/>
        <v>3.9320262805664967E-2</v>
      </c>
    </row>
    <row r="1682" spans="1:10" ht="15" customHeight="1" x14ac:dyDescent="0.2">
      <c r="A1682" s="3">
        <f>'2_CVaR_t3'!A1682</f>
        <v>44644</v>
      </c>
      <c r="B1682" s="5">
        <f>'2_CVaR_t3'!D1682-1</f>
        <v>1.1709278591771399E-2</v>
      </c>
      <c r="C1682" s="5">
        <f>'Stocks Returns'!B1678</f>
        <v>1.8782870022539422E-2</v>
      </c>
      <c r="D1682" s="5">
        <f>'Stocks Returns'!C1678</f>
        <v>1.2250791876280864E-2</v>
      </c>
      <c r="E1682" s="5">
        <f>'Stocks Returns'!D1678</f>
        <v>5.3002575572726141E-2</v>
      </c>
      <c r="F1682" s="5">
        <f>'Stocks Returns'!E1678</f>
        <v>1.6288205423014013E-3</v>
      </c>
      <c r="G1682" s="5">
        <f t="shared" si="104"/>
        <v>7.4255012874333056E-3</v>
      </c>
      <c r="H1682" s="5">
        <f t="shared" si="105"/>
        <v>-5.0497356887335455E-3</v>
      </c>
      <c r="I1682" s="5">
        <f t="shared" si="106"/>
        <v>3.3923153787053406E-2</v>
      </c>
      <c r="J1682" s="5">
        <f t="shared" si="107"/>
        <v>-1.0728289869121855E-2</v>
      </c>
    </row>
    <row r="1683" spans="1:10" ht="15" customHeight="1" x14ac:dyDescent="0.2">
      <c r="A1683" s="3">
        <f>'2_CVaR_t3'!A1683</f>
        <v>44645</v>
      </c>
      <c r="B1683" s="5">
        <f>'2_CVaR_t3'!D1683-1</f>
        <v>2.4437197306927949E-3</v>
      </c>
      <c r="C1683" s="5">
        <f>'Stocks Returns'!B1679</f>
        <v>8.4808259587021428E-3</v>
      </c>
      <c r="D1683" s="5">
        <f>'Stocks Returns'!C1679</f>
        <v>5.1539275689107544E-3</v>
      </c>
      <c r="E1683" s="5">
        <f>'Stocks Returns'!D1679</f>
        <v>-6.6941297631308849E-3</v>
      </c>
      <c r="F1683" s="5">
        <f>'Stocks Returns'!E1679</f>
        <v>2.8314520757604766E-2</v>
      </c>
      <c r="G1683" s="5">
        <f t="shared" si="104"/>
        <v>6.4674812893070165E-3</v>
      </c>
      <c r="H1683" s="5">
        <f t="shared" si="105"/>
        <v>1.5798979710458481E-3</v>
      </c>
      <c r="I1683" s="5">
        <f t="shared" si="106"/>
        <v>-1.0613450909759979E-2</v>
      </c>
      <c r="J1683" s="5">
        <f t="shared" si="107"/>
        <v>2.5762396412807816E-2</v>
      </c>
    </row>
    <row r="1684" spans="1:10" ht="15" customHeight="1" x14ac:dyDescent="0.2">
      <c r="A1684" s="3">
        <f>'2_CVaR_t3'!A1684</f>
        <v>44648</v>
      </c>
      <c r="B1684" s="5">
        <f>'2_CVaR_t3'!D1684-1</f>
        <v>6.5682320070874489E-3</v>
      </c>
      <c r="C1684" s="5">
        <f>'Stocks Returns'!B1680</f>
        <v>-6.4716636197440724E-2</v>
      </c>
      <c r="D1684" s="5">
        <f>'Stocks Returns'!C1680</f>
        <v>1.0712814173877261E-2</v>
      </c>
      <c r="E1684" s="5">
        <f>'Stocks Returns'!D1680</f>
        <v>3.7584240539141334E-3</v>
      </c>
      <c r="F1684" s="5">
        <f>'Stocks Returns'!E1680</f>
        <v>-3.7209302325581395E-2</v>
      </c>
      <c r="G1684" s="5">
        <f t="shared" si="104"/>
        <v>-7.0889421495057781E-2</v>
      </c>
      <c r="H1684" s="5">
        <f t="shared" si="105"/>
        <v>1.0285099313565634E-3</v>
      </c>
      <c r="I1684" s="5">
        <f t="shared" si="106"/>
        <v>-6.9093320370735203E-3</v>
      </c>
      <c r="J1684" s="5">
        <f t="shared" si="107"/>
        <v>-4.4126061983587185E-2</v>
      </c>
    </row>
    <row r="1685" spans="1:10" ht="15" customHeight="1" x14ac:dyDescent="0.2">
      <c r="A1685" s="3">
        <f>'2_CVaR_t3'!A1685</f>
        <v>44649</v>
      </c>
      <c r="B1685" s="5">
        <f>'2_CVaR_t3'!D1685-1</f>
        <v>2.1929582698100747E-2</v>
      </c>
      <c r="C1685" s="5">
        <f>'Stocks Returns'!B1681</f>
        <v>2.6192337763878193E-2</v>
      </c>
      <c r="D1685" s="5">
        <f>'Stocks Returns'!C1681</f>
        <v>3.3292566924853828E-2</v>
      </c>
      <c r="E1685" s="5">
        <f>'Stocks Returns'!D1681</f>
        <v>3.0083925112976084E-2</v>
      </c>
      <c r="F1685" s="5">
        <f>'Stocks Returns'!E1681</f>
        <v>-2.7149758454106276E-2</v>
      </c>
      <c r="G1685" s="5">
        <f t="shared" si="104"/>
        <v>4.5281144763086069E-3</v>
      </c>
      <c r="H1685" s="5">
        <f t="shared" si="105"/>
        <v>8.5113036097862055E-4</v>
      </c>
      <c r="I1685" s="5">
        <f t="shared" si="106"/>
        <v>-5.7177301760028137E-3</v>
      </c>
      <c r="J1685" s="5">
        <f t="shared" si="107"/>
        <v>-5.0322184040978907E-2</v>
      </c>
    </row>
    <row r="1686" spans="1:10" ht="15" customHeight="1" x14ac:dyDescent="0.2">
      <c r="A1686" s="3">
        <f>'2_CVaR_t3'!A1686</f>
        <v>44650</v>
      </c>
      <c r="B1686" s="5">
        <f>'2_CVaR_t3'!D1686-1</f>
        <v>-1.4230111182383043E-2</v>
      </c>
      <c r="C1686" s="5">
        <f>'Stocks Returns'!B1682</f>
        <v>-2.0952380952380945E-2</v>
      </c>
      <c r="D1686" s="5">
        <f>'Stocks Returns'!C1682</f>
        <v>-1.8279852709100597E-2</v>
      </c>
      <c r="E1686" s="5">
        <f>'Stocks Returns'!D1682</f>
        <v>-4.2491852594635282E-2</v>
      </c>
      <c r="F1686" s="5">
        <f>'Stocks Returns'!E1682</f>
        <v>4.071903863342996E-3</v>
      </c>
      <c r="G1686" s="5">
        <f t="shared" si="104"/>
        <v>-6.1506926965802667E-3</v>
      </c>
      <c r="H1686" s="5">
        <f t="shared" si="105"/>
        <v>2.8476289094110166E-3</v>
      </c>
      <c r="I1686" s="5">
        <f t="shared" si="106"/>
        <v>-1.9129823693135612E-2</v>
      </c>
      <c r="J1686" s="5">
        <f t="shared" si="107"/>
        <v>1.9164336337103675E-2</v>
      </c>
    </row>
    <row r="1687" spans="1:10" ht="15" customHeight="1" x14ac:dyDescent="0.2">
      <c r="A1687" s="3">
        <f>'2_CVaR_t3'!A1687</f>
        <v>44651</v>
      </c>
      <c r="B1687" s="5">
        <f>'2_CVaR_t3'!D1687-1</f>
        <v>-7.0214844248562835E-3</v>
      </c>
      <c r="C1687" s="5">
        <f>'Stocks Returns'!B1683</f>
        <v>-3.0350194552529075E-2</v>
      </c>
      <c r="D1687" s="5">
        <f>'Stocks Returns'!C1683</f>
        <v>-9.7343156954676768E-3</v>
      </c>
      <c r="E1687" s="5">
        <f>'Stocks Returns'!D1683</f>
        <v>-1.6363398350569436E-2</v>
      </c>
      <c r="F1687" s="5">
        <f>'Stocks Returns'!E1683</f>
        <v>-1.0880316518298683E-2</v>
      </c>
      <c r="G1687" s="5">
        <f t="shared" si="104"/>
        <v>-2.2818179169457536E-2</v>
      </c>
      <c r="H1687" s="5">
        <f t="shared" si="105"/>
        <v>7.1391796653029298E-4</v>
      </c>
      <c r="I1687" s="5">
        <f t="shared" si="106"/>
        <v>-4.795963682610347E-3</v>
      </c>
      <c r="J1687" s="5">
        <f t="shared" si="107"/>
        <v>-3.4161864466697956E-3</v>
      </c>
    </row>
    <row r="1688" spans="1:10" ht="15" customHeight="1" x14ac:dyDescent="0.2">
      <c r="A1688" s="3">
        <f>'2_CVaR_t3'!A1688</f>
        <v>44652</v>
      </c>
      <c r="B1688" s="5">
        <f>'2_CVaR_t3'!D1688-1</f>
        <v>1.0688187486156187E-2</v>
      </c>
      <c r="C1688" s="5">
        <f>'Stocks Returns'!B1684</f>
        <v>4.0128410914925805E-3</v>
      </c>
      <c r="D1688" s="5">
        <f>'Stocks Returns'!C1684</f>
        <v>2.0697118636425094E-2</v>
      </c>
      <c r="E1688" s="5">
        <f>'Stocks Returns'!D1684</f>
        <v>-1.557093425605538E-2</v>
      </c>
      <c r="F1688" s="5">
        <f>'Stocks Returns'!E1684</f>
        <v>5.8000000000000274E-3</v>
      </c>
      <c r="G1688" s="5">
        <f t="shared" si="104"/>
        <v>-6.3147894478711459E-3</v>
      </c>
      <c r="H1688" s="5">
        <f t="shared" si="105"/>
        <v>4.9092904342497717E-3</v>
      </c>
      <c r="I1688" s="5">
        <f t="shared" si="106"/>
        <v>-3.2979669561306046E-2</v>
      </c>
      <c r="J1688" s="5">
        <f t="shared" si="107"/>
        <v>-5.4765728838522543E-3</v>
      </c>
    </row>
    <row r="1689" spans="1:10" ht="15" customHeight="1" x14ac:dyDescent="0.2">
      <c r="A1689" s="3">
        <f>'2_CVaR_t3'!A1689</f>
        <v>44655</v>
      </c>
      <c r="B1689" s="5">
        <f>'2_CVaR_t3'!D1689-1</f>
        <v>4.046096854038117E-3</v>
      </c>
      <c r="C1689" s="5">
        <f>'Stocks Returns'!B1685</f>
        <v>3.1175059952038398E-2</v>
      </c>
      <c r="D1689" s="5">
        <f>'Stocks Returns'!C1685</f>
        <v>6.0964834776462418E-3</v>
      </c>
      <c r="E1689" s="5">
        <f>'Stocks Returns'!D1685</f>
        <v>5.542787616601208E-3</v>
      </c>
      <c r="F1689" s="5">
        <f>'Stocks Returns'!E1685</f>
        <v>-2.982700338038935E-4</v>
      </c>
      <c r="G1689" s="5">
        <f t="shared" si="104"/>
        <v>2.7545768459858698E-2</v>
      </c>
      <c r="H1689" s="5">
        <f t="shared" si="105"/>
        <v>1.4860610049627788E-4</v>
      </c>
      <c r="I1689" s="5">
        <f t="shared" si="106"/>
        <v>-9.9830722072877069E-4</v>
      </c>
      <c r="J1689" s="5">
        <f t="shared" si="107"/>
        <v>-4.5460595406753386E-3</v>
      </c>
    </row>
    <row r="1690" spans="1:10" ht="15" customHeight="1" x14ac:dyDescent="0.2">
      <c r="A1690" s="3">
        <f>'2_CVaR_t3'!A1690</f>
        <v>44656</v>
      </c>
      <c r="B1690" s="5">
        <f>'2_CVaR_t3'!D1690-1</f>
        <v>-9.1435688719895269E-3</v>
      </c>
      <c r="C1690" s="5">
        <f>'Stocks Returns'!B1686</f>
        <v>-5.3488372093023262E-2</v>
      </c>
      <c r="D1690" s="5">
        <f>'Stocks Returns'!C1686</f>
        <v>-7.2451040660402866E-3</v>
      </c>
      <c r="E1690" s="5">
        <f>'Stocks Returns'!D1686</f>
        <v>-5.7676794837321799E-2</v>
      </c>
      <c r="F1690" s="5">
        <f>'Stocks Returns'!E1686</f>
        <v>-2.4863252113376477E-2</v>
      </c>
      <c r="G1690" s="5">
        <f t="shared" si="104"/>
        <v>-4.3816301432036651E-2</v>
      </c>
      <c r="H1690" s="5">
        <f t="shared" si="105"/>
        <v>6.3468997976725491E-3</v>
      </c>
      <c r="I1690" s="5">
        <f t="shared" si="106"/>
        <v>-4.263725295322613E-2</v>
      </c>
      <c r="J1690" s="5">
        <f t="shared" si="107"/>
        <v>-1.5153492960079472E-2</v>
      </c>
    </row>
    <row r="1691" spans="1:10" ht="15" customHeight="1" x14ac:dyDescent="0.2">
      <c r="A1691" s="3">
        <f>'2_CVaR_t3'!A1691</f>
        <v>44657</v>
      </c>
      <c r="B1691" s="5">
        <f>'2_CVaR_t3'!D1691-1</f>
        <v>-2.0348304022277053E-2</v>
      </c>
      <c r="C1691" s="5">
        <f>'Stocks Returns'!B1687</f>
        <v>-2.0475020475020478E-2</v>
      </c>
      <c r="D1691" s="5">
        <f>'Stocks Returns'!C1687</f>
        <v>-3.1314963067804902E-2</v>
      </c>
      <c r="E1691" s="5">
        <f>'Stocks Returns'!D1687</f>
        <v>-2.582394064773863E-2</v>
      </c>
      <c r="F1691" s="5">
        <f>'Stocks Returns'!E1687</f>
        <v>-5.2014278429372007E-3</v>
      </c>
      <c r="G1691" s="5">
        <f t="shared" si="104"/>
        <v>4.9667241749731111E-4</v>
      </c>
      <c r="H1691" s="5">
        <f t="shared" si="105"/>
        <v>-1.1236610323500304E-3</v>
      </c>
      <c r="I1691" s="5">
        <f t="shared" si="106"/>
        <v>7.5485388453049723E-3</v>
      </c>
      <c r="J1691" s="5">
        <f t="shared" si="107"/>
        <v>1.6365389656867152E-2</v>
      </c>
    </row>
    <row r="1692" spans="1:10" ht="15" customHeight="1" x14ac:dyDescent="0.2">
      <c r="A1692" s="3">
        <f>'2_CVaR_t3'!A1692</f>
        <v>44658</v>
      </c>
      <c r="B1692" s="5">
        <f>'2_CVaR_t3'!D1692-1</f>
        <v>-7.6503697043369678E-3</v>
      </c>
      <c r="C1692" s="5">
        <f>'Stocks Returns'!B1688</f>
        <v>-3.5535117056856191E-2</v>
      </c>
      <c r="D1692" s="5">
        <f>'Stocks Returns'!C1688</f>
        <v>-1.3058764439979886E-2</v>
      </c>
      <c r="E1692" s="5">
        <f>'Stocks Returns'!D1688</f>
        <v>-1.3181019332162425E-3</v>
      </c>
      <c r="F1692" s="5">
        <f>'Stocks Returns'!E1688</f>
        <v>2.4810334221857522E-2</v>
      </c>
      <c r="G1692" s="5">
        <f t="shared" si="104"/>
        <v>-2.7368890691571449E-2</v>
      </c>
      <c r="H1692" s="5">
        <f t="shared" si="105"/>
        <v>-1.6788662513419154E-3</v>
      </c>
      <c r="I1692" s="5">
        <f t="shared" si="106"/>
        <v>1.127830079487672E-2</v>
      </c>
      <c r="J1692" s="5">
        <f t="shared" si="107"/>
        <v>3.2939962348732338E-2</v>
      </c>
    </row>
    <row r="1693" spans="1:10" ht="15" customHeight="1" x14ac:dyDescent="0.2">
      <c r="A1693" s="3">
        <f>'2_CVaR_t3'!A1693</f>
        <v>44659</v>
      </c>
      <c r="B1693" s="5">
        <f>'2_CVaR_t3'!D1693-1</f>
        <v>-1.068231655795282E-4</v>
      </c>
      <c r="C1693" s="5">
        <f>'Stocks Returns'!B1689</f>
        <v>5.8951018638925046E-2</v>
      </c>
      <c r="D1693" s="5">
        <f>'Stocks Returns'!C1689</f>
        <v>3.8399259773305161E-3</v>
      </c>
      <c r="E1693" s="5">
        <f>'Stocks Returns'!D1689</f>
        <v>-2.7423375861563293E-2</v>
      </c>
      <c r="F1693" s="5">
        <f>'Stocks Returns'!E1689</f>
        <v>3.0912364945978377E-2</v>
      </c>
      <c r="G1693" s="5">
        <f t="shared" si="104"/>
        <v>5.9509816088610092E-2</v>
      </c>
      <c r="H1693" s="5">
        <f t="shared" si="105"/>
        <v>4.0444080057717774E-3</v>
      </c>
      <c r="I1693" s="5">
        <f t="shared" si="106"/>
        <v>-2.7169555639018125E-2</v>
      </c>
      <c r="J1693" s="5">
        <f t="shared" si="107"/>
        <v>3.1059272352556178E-2</v>
      </c>
    </row>
    <row r="1694" spans="1:10" ht="15" customHeight="1" x14ac:dyDescent="0.2">
      <c r="A1694" s="3">
        <f>'2_CVaR_t3'!A1694</f>
        <v>44662</v>
      </c>
      <c r="B1694" s="5">
        <f>'2_CVaR_t3'!D1694-1</f>
        <v>-6.5878770246434737E-3</v>
      </c>
      <c r="C1694" s="5">
        <f>'Stocks Returns'!B1690</f>
        <v>1.4326647564469885E-2</v>
      </c>
      <c r="D1694" s="5">
        <f>'Stocks Returns'!C1690</f>
        <v>-1.0277444925799517E-2</v>
      </c>
      <c r="E1694" s="5">
        <f>'Stocks Returns'!D1690</f>
        <v>-7.6899879372737123E-3</v>
      </c>
      <c r="F1694" s="5">
        <f>'Stocks Returns'!E1690</f>
        <v>-4.9199417758369668E-2</v>
      </c>
      <c r="G1694" s="5">
        <f t="shared" si="104"/>
        <v>2.1421383551510777E-2</v>
      </c>
      <c r="H1694" s="5">
        <f t="shared" si="105"/>
        <v>-4.7158062185117568E-4</v>
      </c>
      <c r="I1694" s="5">
        <f t="shared" si="106"/>
        <v>3.1679879788044304E-3</v>
      </c>
      <c r="J1694" s="5">
        <f t="shared" si="107"/>
        <v>-4.21941390718776E-2</v>
      </c>
    </row>
    <row r="1695" spans="1:10" ht="15" customHeight="1" x14ac:dyDescent="0.2">
      <c r="A1695" s="3">
        <f>'2_CVaR_t3'!A1695</f>
        <v>44663</v>
      </c>
      <c r="B1695" s="5">
        <f>'2_CVaR_t3'!D1695-1</f>
        <v>-9.4553531809116187E-3</v>
      </c>
      <c r="C1695" s="5">
        <f>'Stocks Returns'!B1691</f>
        <v>-4.0355125100888234E-3</v>
      </c>
      <c r="D1695" s="5">
        <f>'Stocks Returns'!C1691</f>
        <v>-1.5599534342258359E-2</v>
      </c>
      <c r="E1695" s="5">
        <f>'Stocks Returns'!D1691</f>
        <v>-5.1663880869169398E-3</v>
      </c>
      <c r="F1695" s="5">
        <f>'Stocks Returns'!E1691</f>
        <v>2.0616452337211655E-2</v>
      </c>
      <c r="G1695" s="5">
        <f t="shared" si="104"/>
        <v>5.9509827991634148E-3</v>
      </c>
      <c r="H1695" s="5">
        <f t="shared" si="105"/>
        <v>-1.5456364096852228E-3</v>
      </c>
      <c r="I1695" s="5">
        <f t="shared" si="106"/>
        <v>1.0383288325683939E-2</v>
      </c>
      <c r="J1695" s="5">
        <f t="shared" si="107"/>
        <v>3.0656147423204029E-2</v>
      </c>
    </row>
    <row r="1696" spans="1:10" ht="15" customHeight="1" x14ac:dyDescent="0.2">
      <c r="A1696" s="3">
        <f>'2_CVaR_t3'!A1696</f>
        <v>44664</v>
      </c>
      <c r="B1696" s="5">
        <f>'2_CVaR_t3'!D1696-1</f>
        <v>6.8618857162192626E-3</v>
      </c>
      <c r="C1696" s="5">
        <f>'Stocks Returns'!B1692</f>
        <v>5.3484602917341917E-2</v>
      </c>
      <c r="D1696" s="5">
        <f>'Stocks Returns'!C1692</f>
        <v>8.84578997161789E-3</v>
      </c>
      <c r="E1696" s="5">
        <f>'Stocks Returns'!D1692</f>
        <v>1.9703681075301738E-2</v>
      </c>
      <c r="F1696" s="5">
        <f>'Stocks Returns'!E1692</f>
        <v>2.2999999999999687E-3</v>
      </c>
      <c r="G1696" s="5">
        <f t="shared" si="104"/>
        <v>4.7015677109880478E-2</v>
      </c>
      <c r="H1696" s="5">
        <f t="shared" si="105"/>
        <v>-1.273548692666172E-3</v>
      </c>
      <c r="I1696" s="5">
        <f t="shared" si="106"/>
        <v>8.555455338584747E-3</v>
      </c>
      <c r="J1696" s="5">
        <f t="shared" si="107"/>
        <v>-4.9275094540645733E-3</v>
      </c>
    </row>
    <row r="1697" spans="1:10" ht="15" customHeight="1" x14ac:dyDescent="0.2">
      <c r="A1697" s="3">
        <f>'2_CVaR_t3'!A1697</f>
        <v>44665</v>
      </c>
      <c r="B1697" s="5">
        <f>'2_CVaR_t3'!D1697-1</f>
        <v>-3.2617095767401016E-3</v>
      </c>
      <c r="C1697" s="5">
        <f>'Stocks Returns'!B1693</f>
        <v>-4.3076923076923124E-2</v>
      </c>
      <c r="D1697" s="5">
        <f>'Stocks Returns'!C1693</f>
        <v>-2.2506681671121687E-3</v>
      </c>
      <c r="E1697" s="5">
        <f>'Stocks Returns'!D1693</f>
        <v>-2.3067705212702294E-2</v>
      </c>
      <c r="F1697" s="5">
        <f>'Stocks Returns'!E1693</f>
        <v>1.1373840167614446E-2</v>
      </c>
      <c r="G1697" s="5">
        <f t="shared" si="104"/>
        <v>-3.9336522121992276E-2</v>
      </c>
      <c r="H1697" s="5">
        <f t="shared" si="105"/>
        <v>2.6276325223161534E-3</v>
      </c>
      <c r="I1697" s="5">
        <f t="shared" si="106"/>
        <v>-1.7651930248403124E-2</v>
      </c>
      <c r="J1697" s="5">
        <f t="shared" si="107"/>
        <v>1.4859306830791379E-2</v>
      </c>
    </row>
    <row r="1698" spans="1:10" ht="15" customHeight="1" x14ac:dyDescent="0.2">
      <c r="A1698" s="3">
        <f>'2_CVaR_t3'!A1698</f>
        <v>44666</v>
      </c>
      <c r="B1698" s="5">
        <f>'2_CVaR_t3'!D1698-1</f>
        <v>3.3619452249000759E-5</v>
      </c>
      <c r="C1698" s="5">
        <f>'Stocks Returns'!B1694</f>
        <v>0</v>
      </c>
      <c r="D1698" s="5">
        <f>'Stocks Returns'!C1694</f>
        <v>0</v>
      </c>
      <c r="E1698" s="5">
        <f>'Stocks Returns'!D1694</f>
        <v>0</v>
      </c>
      <c r="F1698" s="5">
        <f>'Stocks Returns'!E1694</f>
        <v>0</v>
      </c>
      <c r="G1698" s="5">
        <f t="shared" si="104"/>
        <v>4.1716549628461653E-4</v>
      </c>
      <c r="H1698" s="5">
        <f t="shared" si="105"/>
        <v>-3.5772302638354477E-6</v>
      </c>
      <c r="I1698" s="5">
        <f t="shared" si="106"/>
        <v>2.403114536009206E-5</v>
      </c>
      <c r="J1698" s="5">
        <f t="shared" si="107"/>
        <v>-1.7115738437369847E-6</v>
      </c>
    </row>
    <row r="1699" spans="1:10" ht="15" customHeight="1" x14ac:dyDescent="0.2">
      <c r="A1699" s="3">
        <f>'2_CVaR_t3'!A1699</f>
        <v>44669</v>
      </c>
      <c r="B1699" s="5">
        <f>'2_CVaR_t3'!D1699-1</f>
        <v>3.7415613908411416E-3</v>
      </c>
      <c r="C1699" s="5">
        <f>'Stocks Returns'!B1695</f>
        <v>-2.8938906752411508E-2</v>
      </c>
      <c r="D1699" s="5">
        <f>'Stocks Returns'!C1695</f>
        <v>1.7857982048028465E-3</v>
      </c>
      <c r="E1699" s="5">
        <f>'Stocks Returns'!D1695</f>
        <v>3.0972094449555287E-2</v>
      </c>
      <c r="F1699" s="5">
        <f>'Stocks Returns'!E1695</f>
        <v>2.0716188221367116E-2</v>
      </c>
      <c r="G1699" s="5">
        <f t="shared" si="104"/>
        <v>-3.2261083828759446E-2</v>
      </c>
      <c r="H1699" s="5">
        <f t="shared" si="105"/>
        <v>-3.7109239339882302E-3</v>
      </c>
      <c r="I1699" s="5">
        <f t="shared" si="106"/>
        <v>2.492927374111973E-2</v>
      </c>
      <c r="J1699" s="5">
        <f t="shared" si="107"/>
        <v>1.6790663784332194E-2</v>
      </c>
    </row>
    <row r="1700" spans="1:10" ht="15" customHeight="1" x14ac:dyDescent="0.2">
      <c r="A1700" s="3">
        <f>'2_CVaR_t3'!A1700</f>
        <v>44670</v>
      </c>
      <c r="B1700" s="5">
        <f>'2_CVaR_t3'!D1700-1</f>
        <v>9.044236289811991E-3</v>
      </c>
      <c r="C1700" s="5">
        <f>'Stocks Returns'!B1696</f>
        <v>1.3658940397350827E-2</v>
      </c>
      <c r="D1700" s="5">
        <f>'Stocks Returns'!C1696</f>
        <v>1.1868461791058715E-2</v>
      </c>
      <c r="E1700" s="5">
        <f>'Stocks Returns'!D1696</f>
        <v>2.4687685901249479E-2</v>
      </c>
      <c r="F1700" s="5">
        <f>'Stocks Returns'!E1696</f>
        <v>-1.8459456847395361E-2</v>
      </c>
      <c r="G1700" s="5">
        <f t="shared" si="104"/>
        <v>4.9891828229974757E-3</v>
      </c>
      <c r="H1700" s="5">
        <f t="shared" si="105"/>
        <v>-1.4839285607887408E-3</v>
      </c>
      <c r="I1700" s="5">
        <f t="shared" si="106"/>
        <v>9.9687468571768439E-3</v>
      </c>
      <c r="J1700" s="5">
        <f t="shared" si="107"/>
        <v>-2.7996370114807399E-2</v>
      </c>
    </row>
    <row r="1701" spans="1:10" ht="15" customHeight="1" x14ac:dyDescent="0.2">
      <c r="A1701" s="3">
        <f>'2_CVaR_t3'!A1701</f>
        <v>44671</v>
      </c>
      <c r="B1701" s="5">
        <f>'2_CVaR_t3'!D1701-1</f>
        <v>5.9637267522010262E-3</v>
      </c>
      <c r="C1701" s="5">
        <f>'Stocks Returns'!B1697</f>
        <v>-6.0432829726418835E-2</v>
      </c>
      <c r="D1701" s="5">
        <f>'Stocks Returns'!C1697</f>
        <v>9.6893834028743964E-3</v>
      </c>
      <c r="E1701" s="5">
        <f>'Stocks Returns'!D1697</f>
        <v>3.6284470246734646E-3</v>
      </c>
      <c r="F1701" s="5">
        <f>'Stocks Returns'!E1697</f>
        <v>1.0929499803072007E-2</v>
      </c>
      <c r="G1701" s="5">
        <f t="shared" si="104"/>
        <v>-6.5995990528180073E-2</v>
      </c>
      <c r="H1701" s="5">
        <f t="shared" si="105"/>
        <v>9.0062580537967653E-4</v>
      </c>
      <c r="I1701" s="5">
        <f t="shared" si="106"/>
        <v>-6.050231058358814E-3</v>
      </c>
      <c r="J1701" s="5">
        <f t="shared" si="107"/>
        <v>4.6524388065535176E-3</v>
      </c>
    </row>
    <row r="1702" spans="1:10" ht="15" customHeight="1" x14ac:dyDescent="0.2">
      <c r="A1702" s="3">
        <f>'2_CVaR_t3'!A1702</f>
        <v>44672</v>
      </c>
      <c r="B1702" s="5">
        <f>'2_CVaR_t3'!D1702-1</f>
        <v>-5.4424707805951211E-3</v>
      </c>
      <c r="C1702" s="5">
        <f>'Stocks Returns'!B1698</f>
        <v>-6.7796610169491567E-2</v>
      </c>
      <c r="D1702" s="5">
        <f>'Stocks Returns'!C1698</f>
        <v>-6.1527159190045699E-3</v>
      </c>
      <c r="E1702" s="5">
        <f>'Stocks Returns'!D1698</f>
        <v>-2.2125813449023868E-2</v>
      </c>
      <c r="F1702" s="5">
        <f>'Stocks Returns'!E1698</f>
        <v>-3.8959774033310635E-2</v>
      </c>
      <c r="G1702" s="5">
        <f t="shared" si="104"/>
        <v>-6.1856980276953161E-2</v>
      </c>
      <c r="H1702" s="5">
        <f t="shared" si="105"/>
        <v>1.9562818800495582E-3</v>
      </c>
      <c r="I1702" s="5">
        <f t="shared" si="106"/>
        <v>-1.3141925668665648E-2</v>
      </c>
      <c r="J1702" s="5">
        <f t="shared" si="107"/>
        <v>-3.3166585457291786E-2</v>
      </c>
    </row>
    <row r="1703" spans="1:10" ht="15" customHeight="1" x14ac:dyDescent="0.2">
      <c r="A1703" s="3">
        <f>'2_CVaR_t3'!A1703</f>
        <v>44673</v>
      </c>
      <c r="B1703" s="5">
        <f>'2_CVaR_t3'!D1703-1</f>
        <v>-2.4120294564274891E-2</v>
      </c>
      <c r="C1703" s="5">
        <f>'Stocks Returns'!B1699</f>
        <v>-4.1025641025640991E-2</v>
      </c>
      <c r="D1703" s="5">
        <f>'Stocks Returns'!C1699</f>
        <v>-3.8253638253638256E-2</v>
      </c>
      <c r="E1703" s="5">
        <f>'Stocks Returns'!D1699</f>
        <v>-2.2922212363206351E-2</v>
      </c>
      <c r="F1703" s="5">
        <f>'Stocks Returns'!E1699</f>
        <v>-2.6958548697679108E-2</v>
      </c>
      <c r="G1703" s="5">
        <f t="shared" si="104"/>
        <v>-1.6250014562735296E-2</v>
      </c>
      <c r="H1703" s="5">
        <f t="shared" si="105"/>
        <v>-2.474306258724121E-3</v>
      </c>
      <c r="I1703" s="5">
        <f t="shared" si="106"/>
        <v>1.6621913879221906E-2</v>
      </c>
      <c r="J1703" s="5">
        <f t="shared" si="107"/>
        <v>-1.4001409158148903E-3</v>
      </c>
    </row>
    <row r="1704" spans="1:10" ht="15" customHeight="1" x14ac:dyDescent="0.2">
      <c r="A1704" s="3">
        <f>'2_CVaR_t3'!A1704</f>
        <v>44676</v>
      </c>
      <c r="B1704" s="5">
        <f>'2_CVaR_t3'!D1704-1</f>
        <v>7.6418944376570597E-3</v>
      </c>
      <c r="C1704" s="5">
        <f>'Stocks Returns'!B1700</f>
        <v>4.5211473018959669E-2</v>
      </c>
      <c r="D1704" s="5">
        <f>'Stocks Returns'!C1700</f>
        <v>8.5507037517413842E-3</v>
      </c>
      <c r="E1704" s="5">
        <f>'Stocks Returns'!D1700</f>
        <v>3.072498864840334E-2</v>
      </c>
      <c r="F1704" s="5">
        <f>'Stocks Returns'!E1700</f>
        <v>-4.5307780439537648E-2</v>
      </c>
      <c r="G1704" s="5">
        <f t="shared" si="104"/>
        <v>3.7955933001405047E-2</v>
      </c>
      <c r="H1704" s="5">
        <f t="shared" si="105"/>
        <v>-2.7241818460525726E-3</v>
      </c>
      <c r="I1704" s="5">
        <f t="shared" si="106"/>
        <v>1.8300530048280611E-2</v>
      </c>
      <c r="J1704" s="5">
        <f t="shared" si="107"/>
        <v>-5.336070957526555E-2</v>
      </c>
    </row>
    <row r="1705" spans="1:10" ht="15" customHeight="1" x14ac:dyDescent="0.2">
      <c r="A1705" s="3">
        <f>'2_CVaR_t3'!A1705</f>
        <v>44677</v>
      </c>
      <c r="B1705" s="5">
        <f>'2_CVaR_t3'!D1705-1</f>
        <v>-2.8115461978673761E-2</v>
      </c>
      <c r="C1705" s="5">
        <f>'Stocks Returns'!B1701</f>
        <v>-7.7674418604651296E-2</v>
      </c>
      <c r="D1705" s="5">
        <f>'Stocks Returns'!C1701</f>
        <v>-4.2152893546082426E-2</v>
      </c>
      <c r="E1705" s="5">
        <f>'Stocks Returns'!D1701</f>
        <v>-4.3024963289280405E-2</v>
      </c>
      <c r="F1705" s="5">
        <f>'Stocks Returns'!E1701</f>
        <v>-3.7093606807768742E-3</v>
      </c>
      <c r="G1705" s="5">
        <f t="shared" si="104"/>
        <v>-4.8869791729962378E-2</v>
      </c>
      <c r="H1705" s="5">
        <f t="shared" si="105"/>
        <v>-4.5490535196908433E-4</v>
      </c>
      <c r="I1705" s="5">
        <f t="shared" si="106"/>
        <v>3.0559667207582658E-3</v>
      </c>
      <c r="J1705" s="5">
        <f t="shared" si="107"/>
        <v>2.6076807284725126E-2</v>
      </c>
    </row>
    <row r="1706" spans="1:10" ht="15" customHeight="1" x14ac:dyDescent="0.2">
      <c r="A1706" s="3">
        <f>'2_CVaR_t3'!A1706</f>
        <v>44678</v>
      </c>
      <c r="B1706" s="5">
        <f>'2_CVaR_t3'!D1706-1</f>
        <v>3.6504403188710288E-2</v>
      </c>
      <c r="C1706" s="5">
        <f>'Stocks Returns'!B1702</f>
        <v>-5.0428643469490719E-2</v>
      </c>
      <c r="D1706" s="5">
        <f>'Stocks Returns'!C1702</f>
        <v>6.4694181999005673E-2</v>
      </c>
      <c r="E1706" s="5">
        <f>'Stocks Returns'!D1702</f>
        <v>-1.196869725333749E-2</v>
      </c>
      <c r="F1706" s="5">
        <f>'Stocks Returns'!E1702</f>
        <v>1.9053876478318132E-2</v>
      </c>
      <c r="G1706" s="5">
        <f t="shared" si="104"/>
        <v>-8.6791113830936184E-2</v>
      </c>
      <c r="H1706" s="5">
        <f t="shared" si="105"/>
        <v>1.0660821317492124E-2</v>
      </c>
      <c r="I1706" s="5">
        <f t="shared" si="106"/>
        <v>-7.1617348578550594E-2</v>
      </c>
      <c r="J1706" s="5">
        <f t="shared" si="107"/>
        <v>-1.9541894205880928E-2</v>
      </c>
    </row>
    <row r="1707" spans="1:10" ht="15" customHeight="1" x14ac:dyDescent="0.2">
      <c r="A1707" s="3">
        <f>'2_CVaR_t3'!A1707</f>
        <v>44679</v>
      </c>
      <c r="B1707" s="5">
        <f>'2_CVaR_t3'!D1707-1</f>
        <v>2.2847110732122644E-2</v>
      </c>
      <c r="C1707" s="5">
        <f>'Stocks Returns'!B1703</f>
        <v>-2.549123738714798E-2</v>
      </c>
      <c r="D1707" s="5">
        <f>'Stocks Returns'!C1703</f>
        <v>3.0591751903227271E-2</v>
      </c>
      <c r="E1707" s="5">
        <f>'Stocks Returns'!D1703</f>
        <v>5.8860071439664541E-2</v>
      </c>
      <c r="F1707" s="5">
        <f>'Stocks Returns'!E1703</f>
        <v>4.8248441865463176E-2</v>
      </c>
      <c r="G1707" s="5">
        <f t="shared" si="104"/>
        <v>-4.8080758777013261E-2</v>
      </c>
      <c r="H1707" s="5">
        <f t="shared" si="105"/>
        <v>-3.2089601110159849E-3</v>
      </c>
      <c r="I1707" s="5">
        <f t="shared" si="106"/>
        <v>2.1557177256899512E-2</v>
      </c>
      <c r="J1707" s="5">
        <f t="shared" si="107"/>
        <v>2.4105071112280687E-2</v>
      </c>
    </row>
    <row r="1708" spans="1:10" ht="15" customHeight="1" x14ac:dyDescent="0.2">
      <c r="A1708" s="3">
        <f>'2_CVaR_t3'!A1708</f>
        <v>44680</v>
      </c>
      <c r="B1708" s="5">
        <f>'2_CVaR_t3'!D1708-1</f>
        <v>-2.3520511731180527E-2</v>
      </c>
      <c r="C1708" s="5">
        <f>'Stocks Returns'!B1704</f>
        <v>-1.0899182561308063E-2</v>
      </c>
      <c r="D1708" s="5">
        <f>'Stocks Returns'!C1704</f>
        <v>-3.4124898033173201E-2</v>
      </c>
      <c r="E1708" s="5">
        <f>'Stocks Returns'!D1704</f>
        <v>-4.3707832208858988E-2</v>
      </c>
      <c r="F1708" s="5">
        <f>'Stocks Returns'!E1704</f>
        <v>-2.0809841107124583E-2</v>
      </c>
      <c r="G1708" s="5">
        <f t="shared" si="104"/>
        <v>1.3271581819270777E-2</v>
      </c>
      <c r="H1708" s="5">
        <f t="shared" si="105"/>
        <v>7.6588336672128721E-4</v>
      </c>
      <c r="I1708" s="5">
        <f t="shared" si="106"/>
        <v>-5.145057253235108E-3</v>
      </c>
      <c r="J1708" s="5">
        <f t="shared" si="107"/>
        <v>4.113865367493575E-3</v>
      </c>
    </row>
    <row r="1709" spans="1:10" ht="15" customHeight="1" x14ac:dyDescent="0.2">
      <c r="A1709" s="3">
        <f>'2_CVaR_t3'!A1709</f>
        <v>44683</v>
      </c>
      <c r="B1709" s="5">
        <f>'2_CVaR_t3'!D1709-1</f>
        <v>-7.9774322546799503E-4</v>
      </c>
      <c r="C1709" s="5">
        <f>'Stocks Returns'!B1705</f>
        <v>6.0606060606060774E-2</v>
      </c>
      <c r="D1709" s="5">
        <f>'Stocks Returns'!C1705</f>
        <v>-7.5071552573546807E-3</v>
      </c>
      <c r="E1709" s="5">
        <f>'Stocks Returns'!D1705</f>
        <v>4.0797546012269814E-2</v>
      </c>
      <c r="F1709" s="5">
        <f>'Stocks Returns'!E1705</f>
        <v>4.1876046901172526E-3</v>
      </c>
      <c r="G1709" s="5">
        <f t="shared" si="104"/>
        <v>6.1861629158695648E-2</v>
      </c>
      <c r="H1709" s="5">
        <f t="shared" si="105"/>
        <v>-6.2791070372009601E-3</v>
      </c>
      <c r="I1709" s="5">
        <f t="shared" si="106"/>
        <v>4.2181834218288985E-2</v>
      </c>
      <c r="J1709" s="5">
        <f t="shared" si="107"/>
        <v>5.0656565059995148E-3</v>
      </c>
    </row>
    <row r="1710" spans="1:10" ht="15" customHeight="1" x14ac:dyDescent="0.2">
      <c r="A1710" s="3">
        <f>'2_CVaR_t3'!A1710</f>
        <v>44684</v>
      </c>
      <c r="B1710" s="5">
        <f>'2_CVaR_t3'!D1710-1</f>
        <v>-7.6861359251395589E-3</v>
      </c>
      <c r="C1710" s="5">
        <f>'Stocks Returns'!B1706</f>
        <v>1.0389610389609505E-3</v>
      </c>
      <c r="D1710" s="5">
        <f>'Stocks Returns'!C1706</f>
        <v>-1.404056162246492E-2</v>
      </c>
      <c r="E1710" s="5">
        <f>'Stocks Returns'!D1706</f>
        <v>4.8629531388151293E-3</v>
      </c>
      <c r="F1710" s="5">
        <f>'Stocks Returns'!E1706</f>
        <v>3.1380316930775809E-2</v>
      </c>
      <c r="G1710" s="5">
        <f t="shared" si="104"/>
        <v>9.2412565105920788E-3</v>
      </c>
      <c r="H1710" s="5">
        <f t="shared" si="105"/>
        <v>-2.6076774278557743E-3</v>
      </c>
      <c r="I1710" s="5">
        <f t="shared" si="106"/>
        <v>1.7517875759229234E-2</v>
      </c>
      <c r="J1710" s="5">
        <f t="shared" si="107"/>
        <v>3.9547793535209638E-2</v>
      </c>
    </row>
    <row r="1711" spans="1:10" ht="15" customHeight="1" x14ac:dyDescent="0.2">
      <c r="A1711" s="3">
        <f>'2_CVaR_t3'!A1711</f>
        <v>44685</v>
      </c>
      <c r="B1711" s="5">
        <f>'2_CVaR_t3'!D1711-1</f>
        <v>1.9776212749174515E-2</v>
      </c>
      <c r="C1711" s="5">
        <f>'Stocks Returns'!B1707</f>
        <v>2.0238713025428234E-2</v>
      </c>
      <c r="D1711" s="5">
        <f>'Stocks Returns'!C1707</f>
        <v>2.857690832374371E-2</v>
      </c>
      <c r="E1711" s="5">
        <f>'Stocks Returns'!D1707</f>
        <v>3.6808916263381786E-2</v>
      </c>
      <c r="F1711" s="5">
        <f>'Stocks Returns'!E1707</f>
        <v>4.9833215404831543E-2</v>
      </c>
      <c r="G1711" s="5">
        <f t="shared" si="104"/>
        <v>7.4609545822889797E-4</v>
      </c>
      <c r="H1711" s="5">
        <f t="shared" si="105"/>
        <v>-6.7441001093103761E-4</v>
      </c>
      <c r="I1711" s="5">
        <f t="shared" si="106"/>
        <v>4.5305568304084554E-3</v>
      </c>
      <c r="J1711" s="5">
        <f t="shared" si="107"/>
        <v>2.8939525797307668E-2</v>
      </c>
    </row>
    <row r="1712" spans="1:10" ht="15" customHeight="1" x14ac:dyDescent="0.2">
      <c r="A1712" s="3">
        <f>'2_CVaR_t3'!A1712</f>
        <v>44686</v>
      </c>
      <c r="B1712" s="5">
        <f>'2_CVaR_t3'!D1712-1</f>
        <v>-2.8217568180830654E-2</v>
      </c>
      <c r="C1712" s="5">
        <f>'Stocks Returns'!B1708</f>
        <v>-3.9674465920651159E-2</v>
      </c>
      <c r="D1712" s="5">
        <f>'Stocks Returns'!C1708</f>
        <v>-4.3259369755733745E-2</v>
      </c>
      <c r="E1712" s="5">
        <f>'Stocks Returns'!D1708</f>
        <v>-3.6775106082036935E-2</v>
      </c>
      <c r="F1712" s="5">
        <f>'Stocks Returns'!E1708</f>
        <v>-9.6283458501829067E-3</v>
      </c>
      <c r="G1712" s="5">
        <f t="shared" si="104"/>
        <v>-1.0766868159422394E-2</v>
      </c>
      <c r="H1712" s="5">
        <f t="shared" si="105"/>
        <v>-1.4101159340037667E-3</v>
      </c>
      <c r="I1712" s="5">
        <f t="shared" si="106"/>
        <v>9.472887817377193E-3</v>
      </c>
      <c r="J1712" s="5">
        <f t="shared" si="107"/>
        <v>2.0265872790348523E-2</v>
      </c>
    </row>
    <row r="1713" spans="1:10" ht="15" customHeight="1" x14ac:dyDescent="0.2">
      <c r="A1713" s="3">
        <f>'2_CVaR_t3'!A1713</f>
        <v>44687</v>
      </c>
      <c r="B1713" s="5">
        <f>'2_CVaR_t3'!D1713-1</f>
        <v>-7.4860066703400507E-3</v>
      </c>
      <c r="C1713" s="5">
        <f>'Stocks Returns'!B1709</f>
        <v>-5.9851694915254217E-2</v>
      </c>
      <c r="D1713" s="5">
        <f>'Stocks Returns'!C1709</f>
        <v>-1.1791073864743762E-2</v>
      </c>
      <c r="E1713" s="5">
        <f>'Stocks Returns'!D1709</f>
        <v>-7.9295154185020644E-3</v>
      </c>
      <c r="F1713" s="5">
        <f>'Stocks Returns'!E1709</f>
        <v>4.6957028971417403E-2</v>
      </c>
      <c r="G1713" s="5">
        <f t="shared" si="104"/>
        <v>-5.1851223489116416E-2</v>
      </c>
      <c r="H1713" s="5">
        <f t="shared" si="105"/>
        <v>-6.5467192774695468E-4</v>
      </c>
      <c r="I1713" s="5">
        <f t="shared" si="106"/>
        <v>4.3979601812771558E-3</v>
      </c>
      <c r="J1713" s="5">
        <f t="shared" si="107"/>
        <v>5.4912725090264305E-2</v>
      </c>
    </row>
    <row r="1714" spans="1:10" ht="15" customHeight="1" x14ac:dyDescent="0.2">
      <c r="A1714" s="3">
        <f>'2_CVaR_t3'!A1714</f>
        <v>44690</v>
      </c>
      <c r="B1714" s="5">
        <f>'2_CVaR_t3'!D1714-1</f>
        <v>-3.2185395403463879E-2</v>
      </c>
      <c r="C1714" s="5">
        <f>'Stocks Returns'!B1710</f>
        <v>-3.6619718309859106E-2</v>
      </c>
      <c r="D1714" s="5">
        <f>'Stocks Returns'!C1710</f>
        <v>-4.8417315846563391E-2</v>
      </c>
      <c r="E1714" s="5">
        <f>'Stocks Returns'!D1710</f>
        <v>-4.8105387803433985E-2</v>
      </c>
      <c r="F1714" s="5">
        <f>'Stocks Returns'!E1710</f>
        <v>-9.7409230197789909E-2</v>
      </c>
      <c r="G1714" s="5">
        <f t="shared" si="104"/>
        <v>-3.7106918584938822E-3</v>
      </c>
      <c r="H1714" s="5">
        <f t="shared" si="105"/>
        <v>-6.8990905833925947E-4</v>
      </c>
      <c r="I1714" s="5">
        <f t="shared" si="106"/>
        <v>4.6346764519450967E-3</v>
      </c>
      <c r="J1714" s="5">
        <f t="shared" si="107"/>
        <v>-6.3316183271128479E-2</v>
      </c>
    </row>
    <row r="1715" spans="1:10" ht="15" customHeight="1" x14ac:dyDescent="0.2">
      <c r="A1715" s="3">
        <f>'2_CVaR_t3'!A1715</f>
        <v>44691</v>
      </c>
      <c r="B1715" s="5">
        <f>'2_CVaR_t3'!D1715-1</f>
        <v>7.0626034069689592E-3</v>
      </c>
      <c r="C1715" s="5">
        <f>'Stocks Returns'!B1711</f>
        <v>1.4619883040935644E-2</v>
      </c>
      <c r="D1715" s="5">
        <f>'Stocks Returns'!C1711</f>
        <v>3.0051813471503319E-3</v>
      </c>
      <c r="E1715" s="5">
        <f>'Stocks Returns'!D1711</f>
        <v>6.1265744052246829E-2</v>
      </c>
      <c r="F1715" s="5">
        <f>'Stocks Returns'!E1711</f>
        <v>8.2304526748970819E-3</v>
      </c>
      <c r="G1715" s="5">
        <f t="shared" si="104"/>
        <v>7.948539768872314E-3</v>
      </c>
      <c r="H1715" s="5">
        <f t="shared" si="105"/>
        <v>-7.4115113154575758E-3</v>
      </c>
      <c r="I1715" s="5">
        <f t="shared" si="106"/>
        <v>4.9789108509124741E-2</v>
      </c>
      <c r="J1715" s="5">
        <f t="shared" si="107"/>
        <v>7.9054004142010189E-4</v>
      </c>
    </row>
    <row r="1716" spans="1:10" ht="15" customHeight="1" x14ac:dyDescent="0.2">
      <c r="A1716" s="3">
        <f>'2_CVaR_t3'!A1716</f>
        <v>44692</v>
      </c>
      <c r="B1716" s="5">
        <f>'2_CVaR_t3'!D1716-1</f>
        <v>4.7712861599424894E-3</v>
      </c>
      <c r="C1716" s="5">
        <f>'Stocks Returns'!B1712</f>
        <v>-4.2074927953890562E-2</v>
      </c>
      <c r="D1716" s="5">
        <f>'Stocks Returns'!C1712</f>
        <v>1.6220683954953907E-2</v>
      </c>
      <c r="E1716" s="5">
        <f>'Stocks Returns'!D1712</f>
        <v>-5.4065934065934074E-2</v>
      </c>
      <c r="F1716" s="5">
        <f>'Stocks Returns'!E1712</f>
        <v>1.0612244897959311E-2</v>
      </c>
      <c r="G1716" s="5">
        <f t="shared" si="104"/>
        <v>-4.6435550003477988E-2</v>
      </c>
      <c r="H1716" s="5">
        <f t="shared" si="105"/>
        <v>9.1984720792007858E-3</v>
      </c>
      <c r="I1716" s="5">
        <f t="shared" si="106"/>
        <v>-6.1793567462319593E-2</v>
      </c>
      <c r="J1716" s="5">
        <f t="shared" si="107"/>
        <v>5.5970466306808284E-3</v>
      </c>
    </row>
    <row r="1717" spans="1:10" ht="15" customHeight="1" x14ac:dyDescent="0.2">
      <c r="A1717" s="3">
        <f>'2_CVaR_t3'!A1717</f>
        <v>44693</v>
      </c>
      <c r="B1717" s="5">
        <f>'2_CVaR_t3'!D1717-1</f>
        <v>-6.9073593365843733E-3</v>
      </c>
      <c r="C1717" s="5">
        <f>'Stocks Returns'!B1713</f>
        <v>2.9482551143200864E-2</v>
      </c>
      <c r="D1717" s="5">
        <f>'Stocks Returns'!C1713</f>
        <v>-1.3979259861732429E-2</v>
      </c>
      <c r="E1717" s="5">
        <f>'Stocks Returns'!D1713</f>
        <v>1.3475836431226851E-2</v>
      </c>
      <c r="F1717" s="5">
        <f>'Stocks Returns'!E1713</f>
        <v>5.6542810985458214E-3</v>
      </c>
      <c r="G1717" s="5">
        <f t="shared" si="104"/>
        <v>3.6899474971914724E-2</v>
      </c>
      <c r="H1717" s="5">
        <f t="shared" si="105"/>
        <v>-3.7000972526145624E-3</v>
      </c>
      <c r="I1717" s="5">
        <f t="shared" si="106"/>
        <v>2.485654217656157E-2</v>
      </c>
      <c r="J1717" s="5">
        <f t="shared" si="107"/>
        <v>1.2997641887162639E-2</v>
      </c>
    </row>
    <row r="1718" spans="1:10" ht="15" customHeight="1" x14ac:dyDescent="0.2">
      <c r="A1718" s="3">
        <f>'2_CVaR_t3'!A1718</f>
        <v>44694</v>
      </c>
      <c r="B1718" s="5">
        <f>'2_CVaR_t3'!D1718-1</f>
        <v>1.7864052660422125E-2</v>
      </c>
      <c r="C1718" s="5">
        <f>'Stocks Returns'!B1714</f>
        <v>5.7860900058445575E-2</v>
      </c>
      <c r="D1718" s="5">
        <f>'Stocks Returns'!C1714</f>
        <v>2.7117595504459358E-2</v>
      </c>
      <c r="E1718" s="5">
        <f>'Stocks Returns'!D1714</f>
        <v>2.4453614549900582E-2</v>
      </c>
      <c r="F1718" s="5">
        <f>'Stocks Returns'!E1714</f>
        <v>3.3232931726907555E-2</v>
      </c>
      <c r="G1718" s="5">
        <f t="shared" si="104"/>
        <v>4.0296635670442865E-2</v>
      </c>
      <c r="H1718" s="5">
        <f t="shared" si="105"/>
        <v>6.9905411984854185E-4</v>
      </c>
      <c r="I1718" s="5">
        <f t="shared" si="106"/>
        <v>-4.696111217464119E-3</v>
      </c>
      <c r="J1718" s="5">
        <f t="shared" si="107"/>
        <v>1.4362725355363423E-2</v>
      </c>
    </row>
    <row r="1719" spans="1:10" ht="15" customHeight="1" x14ac:dyDescent="0.2">
      <c r="A1719" s="3">
        <f>'2_CVaR_t3'!A1719</f>
        <v>44697</v>
      </c>
      <c r="B1719" s="5">
        <f>'2_CVaR_t3'!D1719-1</f>
        <v>-5.5143331211475743E-3</v>
      </c>
      <c r="C1719" s="5">
        <f>'Stocks Returns'!B1715</f>
        <v>-4.9171270718232019E-2</v>
      </c>
      <c r="D1719" s="5">
        <f>'Stocks Returns'!C1715</f>
        <v>-7.1274406464889584E-3</v>
      </c>
      <c r="E1719" s="5">
        <f>'Stocks Returns'!D1715</f>
        <v>-1.6410562434730602E-2</v>
      </c>
      <c r="F1719" s="5">
        <f>'Stocks Returns'!E1715</f>
        <v>2.5167622194150363E-2</v>
      </c>
      <c r="G1719" s="5">
        <f t="shared" si="104"/>
        <v>-4.3159169920310769E-2</v>
      </c>
      <c r="H1719" s="5">
        <f t="shared" si="105"/>
        <v>1.0880178945773377E-3</v>
      </c>
      <c r="I1719" s="5">
        <f t="shared" si="106"/>
        <v>-7.3090950964345685E-3</v>
      </c>
      <c r="J1719" s="5">
        <f t="shared" si="107"/>
        <v>3.1036856830465885E-2</v>
      </c>
    </row>
    <row r="1720" spans="1:10" ht="15" customHeight="1" x14ac:dyDescent="0.2">
      <c r="A1720" s="3">
        <f>'2_CVaR_t3'!A1720</f>
        <v>44698</v>
      </c>
      <c r="B1720" s="5">
        <f>'2_CVaR_t3'!D1720-1</f>
        <v>2.2454172724799992E-2</v>
      </c>
      <c r="C1720" s="5">
        <f>'Stocks Returns'!B1716</f>
        <v>6.6821615339918594E-2</v>
      </c>
      <c r="D1720" s="5">
        <f>'Stocks Returns'!C1716</f>
        <v>3.1292654567514289E-2</v>
      </c>
      <c r="E1720" s="5">
        <f>'Stocks Returns'!D1716</f>
        <v>4.9598058546943768E-2</v>
      </c>
      <c r="F1720" s="5">
        <f>'Stocks Returns'!E1716</f>
        <v>1.4407582938388508E-2</v>
      </c>
      <c r="G1720" s="5">
        <f t="shared" si="104"/>
        <v>4.462835954523274E-2</v>
      </c>
      <c r="H1720" s="5">
        <f t="shared" si="105"/>
        <v>-1.9259379178803507E-3</v>
      </c>
      <c r="I1720" s="5">
        <f t="shared" si="106"/>
        <v>1.2938080762987664E-2</v>
      </c>
      <c r="J1720" s="5">
        <f t="shared" si="107"/>
        <v>-9.3199735347692138E-3</v>
      </c>
    </row>
    <row r="1721" spans="1:10" ht="15" customHeight="1" x14ac:dyDescent="0.2">
      <c r="A1721" s="3">
        <f>'2_CVaR_t3'!A1721</f>
        <v>44699</v>
      </c>
      <c r="B1721" s="5">
        <f>'2_CVaR_t3'!D1721-1</f>
        <v>-1.5177470962950745E-2</v>
      </c>
      <c r="C1721" s="5">
        <f>'Stocks Returns'!B1717</f>
        <v>-4.9019607843137192E-2</v>
      </c>
      <c r="D1721" s="5">
        <f>'Stocks Returns'!C1717</f>
        <v>-1.9656862745098036E-2</v>
      </c>
      <c r="E1721" s="5">
        <f>'Stocks Returns'!D1717</f>
        <v>-4.4219653179190743E-2</v>
      </c>
      <c r="F1721" s="5">
        <f>'Stocks Returns'!E1717</f>
        <v>-2.3733881517473243E-2</v>
      </c>
      <c r="G1721" s="5">
        <f t="shared" si="104"/>
        <v>-3.3262537108930804E-2</v>
      </c>
      <c r="H1721" s="5">
        <f t="shared" si="105"/>
        <v>2.8740886799404966E-3</v>
      </c>
      <c r="I1721" s="5">
        <f t="shared" si="106"/>
        <v>-1.9307575345929522E-2</v>
      </c>
      <c r="J1721" s="5">
        <f t="shared" si="107"/>
        <v>-7.6389353704610016E-3</v>
      </c>
    </row>
    <row r="1722" spans="1:10" ht="15" customHeight="1" x14ac:dyDescent="0.2">
      <c r="A1722" s="3">
        <f>'2_CVaR_t3'!A1722</f>
        <v>44700</v>
      </c>
      <c r="B1722" s="5">
        <f>'2_CVaR_t3'!D1722-1</f>
        <v>-7.7305228490087696E-3</v>
      </c>
      <c r="C1722" s="5">
        <f>'Stocks Returns'!B1718</f>
        <v>2.2909507445589838E-3</v>
      </c>
      <c r="D1722" s="5">
        <f>'Stocks Returns'!C1718</f>
        <v>-1.3100655032751707E-2</v>
      </c>
      <c r="E1722" s="5">
        <f>'Stocks Returns'!D1718</f>
        <v>-1.9655276685817125E-3</v>
      </c>
      <c r="F1722" s="5">
        <f>'Stocks Returns'!E1718</f>
        <v>1.2442572741193647E-3</v>
      </c>
      <c r="G1722" s="5">
        <f t="shared" si="104"/>
        <v>1.0538009029859022E-2</v>
      </c>
      <c r="H1722" s="5">
        <f t="shared" si="105"/>
        <v>-1.6020136583119841E-3</v>
      </c>
      <c r="I1722" s="5">
        <f t="shared" si="106"/>
        <v>1.0762019846132235E-2</v>
      </c>
      <c r="J1722" s="5">
        <f t="shared" si="107"/>
        <v>9.4587049438287305E-3</v>
      </c>
    </row>
    <row r="1723" spans="1:10" ht="15" customHeight="1" x14ac:dyDescent="0.2">
      <c r="A1723" s="3">
        <f>'2_CVaR_t3'!A1723</f>
        <v>44701</v>
      </c>
      <c r="B1723" s="5">
        <f>'2_CVaR_t3'!D1723-1</f>
        <v>5.7721035447098057E-3</v>
      </c>
      <c r="C1723" s="5">
        <f>'Stocks Returns'!B1719</f>
        <v>1.3714285714285568E-2</v>
      </c>
      <c r="D1723" s="5">
        <f>'Stocks Returns'!C1719</f>
        <v>8.4105993818714975E-3</v>
      </c>
      <c r="E1723" s="5">
        <f>'Stocks Returns'!D1719</f>
        <v>9.9984850780183709E-3</v>
      </c>
      <c r="F1723" s="5">
        <f>'Stocks Returns'!E1719</f>
        <v>3.9193193767326218E-3</v>
      </c>
      <c r="G1723" s="5">
        <f t="shared" si="104"/>
        <v>8.3443708774135206E-3</v>
      </c>
      <c r="H1723" s="5">
        <f t="shared" si="105"/>
        <v>-9.4277274654193735E-5</v>
      </c>
      <c r="I1723" s="5">
        <f t="shared" si="106"/>
        <v>6.3333661083541173E-4</v>
      </c>
      <c r="J1723" s="5">
        <f t="shared" si="107"/>
        <v>-2.1549623910675532E-3</v>
      </c>
    </row>
    <row r="1724" spans="1:10" ht="15" customHeight="1" x14ac:dyDescent="0.2">
      <c r="A1724" s="3">
        <f>'2_CVaR_t3'!A1724</f>
        <v>44704</v>
      </c>
      <c r="B1724" s="5">
        <f>'2_CVaR_t3'!D1724-1</f>
        <v>2.5305714832365434E-2</v>
      </c>
      <c r="C1724" s="5">
        <f>'Stocks Returns'!B1720</f>
        <v>3.1003382187147821E-2</v>
      </c>
      <c r="D1724" s="5">
        <f>'Stocks Returns'!C1720</f>
        <v>4.2857860624026634E-2</v>
      </c>
      <c r="E1724" s="5">
        <f>'Stocks Returns'!D1720</f>
        <v>4.9497525123742836E-3</v>
      </c>
      <c r="F1724" s="5">
        <f>'Stocks Returns'!E1720</f>
        <v>3.8087983241287482E-2</v>
      </c>
      <c r="G1724" s="5">
        <f t="shared" si="104"/>
        <v>5.9344360561342201E-3</v>
      </c>
      <c r="H1724" s="5">
        <f t="shared" si="105"/>
        <v>5.4148400680102751E-3</v>
      </c>
      <c r="I1724" s="5">
        <f t="shared" si="106"/>
        <v>-3.6375854833200119E-2</v>
      </c>
      <c r="J1724" s="5">
        <f t="shared" si="107"/>
        <v>1.1342872074205704E-2</v>
      </c>
    </row>
    <row r="1725" spans="1:10" ht="15" customHeight="1" x14ac:dyDescent="0.2">
      <c r="A1725" s="3">
        <f>'2_CVaR_t3'!A1725</f>
        <v>44705</v>
      </c>
      <c r="B1725" s="5">
        <f>'2_CVaR_t3'!D1725-1</f>
        <v>-1.3606859518613068E-2</v>
      </c>
      <c r="C1725" s="5">
        <f>'Stocks Returns'!B1721</f>
        <v>-7.8184800437397506E-2</v>
      </c>
      <c r="D1725" s="5">
        <f>'Stocks Returns'!C1721</f>
        <v>-2.3752168047793454E-2</v>
      </c>
      <c r="E1725" s="5">
        <f>'Stocks Returns'!D1721</f>
        <v>1.4925373134326847E-3</v>
      </c>
      <c r="F1725" s="5">
        <f>'Stocks Returns'!E1721</f>
        <v>4.2194092827005925E-3</v>
      </c>
      <c r="G1725" s="5">
        <f t="shared" si="104"/>
        <v>-6.4011641839934463E-2</v>
      </c>
      <c r="H1725" s="5">
        <f t="shared" si="105"/>
        <v>-3.5480050141648255E-3</v>
      </c>
      <c r="I1725" s="5">
        <f t="shared" si="106"/>
        <v>2.3834815751105038E-2</v>
      </c>
      <c r="J1725" s="5">
        <f t="shared" si="107"/>
        <v>1.8652305297744642E-2</v>
      </c>
    </row>
    <row r="1726" spans="1:10" ht="15" customHeight="1" x14ac:dyDescent="0.2">
      <c r="A1726" s="3">
        <f>'2_CVaR_t3'!A1726</f>
        <v>44706</v>
      </c>
      <c r="B1726" s="5">
        <f>'2_CVaR_t3'!D1726-1</f>
        <v>4.729927495158659E-3</v>
      </c>
      <c r="C1726" s="5">
        <f>'Stocks Returns'!B1722</f>
        <v>2.1945432977461543E-2</v>
      </c>
      <c r="D1726" s="5">
        <f>'Stocks Returns'!C1722</f>
        <v>5.9714751024033674E-3</v>
      </c>
      <c r="E1726" s="5">
        <f>'Stocks Returns'!D1722</f>
        <v>1.4307004470939022E-2</v>
      </c>
      <c r="F1726" s="5">
        <f>'Stocks Returns'!E1722</f>
        <v>1.5710632078918429E-2</v>
      </c>
      <c r="G1726" s="5">
        <f t="shared" si="104"/>
        <v>1.76265198377046E-2</v>
      </c>
      <c r="H1726" s="5">
        <f t="shared" si="105"/>
        <v>-9.8946581963923162E-4</v>
      </c>
      <c r="I1726" s="5">
        <f t="shared" si="106"/>
        <v>6.6470411989162292E-3</v>
      </c>
      <c r="J1726" s="5">
        <f t="shared" si="107"/>
        <v>1.0739200317041276E-2</v>
      </c>
    </row>
    <row r="1727" spans="1:10" ht="15" customHeight="1" x14ac:dyDescent="0.2">
      <c r="A1727" s="3">
        <f>'2_CVaR_t3'!A1727</f>
        <v>44707</v>
      </c>
      <c r="B1727" s="5">
        <f>'2_CVaR_t3'!D1727-1</f>
        <v>1.5964334703461702E-2</v>
      </c>
      <c r="C1727" s="5">
        <f>'Stocks Returns'!B1723</f>
        <v>4.3528728961114371E-2</v>
      </c>
      <c r="D1727" s="5">
        <f>'Stocks Returns'!C1723</f>
        <v>2.3106357927786592E-2</v>
      </c>
      <c r="E1727" s="5">
        <f>'Stocks Returns'!D1723</f>
        <v>2.9385836027034928E-2</v>
      </c>
      <c r="F1727" s="5">
        <f>'Stocks Returns'!E1723</f>
        <v>1.753597122302164E-2</v>
      </c>
      <c r="G1727" s="5">
        <f t="shared" si="104"/>
        <v>2.7880270254565732E-2</v>
      </c>
      <c r="H1727" s="5">
        <f t="shared" si="105"/>
        <v>-4.9783895096685432E-4</v>
      </c>
      <c r="I1727" s="5">
        <f t="shared" si="106"/>
        <v>3.3443863868984312E-3</v>
      </c>
      <c r="J1727" s="5">
        <f t="shared" si="107"/>
        <v>6.7608159305702215E-4</v>
      </c>
    </row>
    <row r="1728" spans="1:10" ht="15" customHeight="1" x14ac:dyDescent="0.2">
      <c r="A1728" s="3">
        <f>'2_CVaR_t3'!A1728</f>
        <v>44708</v>
      </c>
      <c r="B1728" s="5">
        <f>'2_CVaR_t3'!D1728-1</f>
        <v>1.5432294012151404E-2</v>
      </c>
      <c r="C1728" s="5">
        <f>'Stocks Returns'!B1724</f>
        <v>4.3381535038932162E-2</v>
      </c>
      <c r="D1728" s="5">
        <f>'Stocks Returns'!C1724</f>
        <v>2.0762407096619473E-2</v>
      </c>
      <c r="E1728" s="5">
        <f>'Stocks Returns'!D1724</f>
        <v>3.896660005709407E-2</v>
      </c>
      <c r="F1728" s="5">
        <f>'Stocks Returns'!E1724</f>
        <v>1.2814847547503172E-2</v>
      </c>
      <c r="G1728" s="5">
        <f t="shared" si="104"/>
        <v>2.8269622599918887E-2</v>
      </c>
      <c r="H1728" s="5">
        <f t="shared" si="105"/>
        <v>-2.0535960447449382E-3</v>
      </c>
      <c r="I1728" s="5">
        <f t="shared" si="106"/>
        <v>1.3795663523102963E-2</v>
      </c>
      <c r="J1728" s="5">
        <f t="shared" si="107"/>
        <v>-3.4820267648329496E-3</v>
      </c>
    </row>
    <row r="1729" spans="1:10" ht="15" customHeight="1" x14ac:dyDescent="0.2">
      <c r="A1729" s="3">
        <f>'2_CVaR_t3'!A1729</f>
        <v>44711</v>
      </c>
      <c r="B1729" s="5">
        <f>'2_CVaR_t3'!D1729-1</f>
        <v>3.3619452249000759E-5</v>
      </c>
      <c r="C1729" s="5">
        <f>'Stocks Returns'!B1725</f>
        <v>0</v>
      </c>
      <c r="D1729" s="5">
        <f>'Stocks Returns'!C1725</f>
        <v>0</v>
      </c>
      <c r="E1729" s="5">
        <f>'Stocks Returns'!D1725</f>
        <v>0</v>
      </c>
      <c r="F1729" s="5">
        <f>'Stocks Returns'!E1725</f>
        <v>0</v>
      </c>
      <c r="G1729" s="5">
        <f t="shared" si="104"/>
        <v>4.1716549628461653E-4</v>
      </c>
      <c r="H1729" s="5">
        <f t="shared" si="105"/>
        <v>-3.5772302638354477E-6</v>
      </c>
      <c r="I1729" s="5">
        <f t="shared" si="106"/>
        <v>2.403114536009206E-5</v>
      </c>
      <c r="J1729" s="5">
        <f t="shared" si="107"/>
        <v>-1.7115738437369847E-6</v>
      </c>
    </row>
    <row r="1730" spans="1:10" ht="15" customHeight="1" x14ac:dyDescent="0.2">
      <c r="A1730" s="3">
        <f>'2_CVaR_t3'!A1730</f>
        <v>44712</v>
      </c>
      <c r="B1730" s="5">
        <f>'2_CVaR_t3'!D1730-1</f>
        <v>-2.0657960355668914E-3</v>
      </c>
      <c r="C1730" s="5">
        <f>'Stocks Returns'!B1726</f>
        <v>-1.6524520255863706E-2</v>
      </c>
      <c r="D1730" s="5">
        <f>'Stocks Returns'!C1726</f>
        <v>-3.3352123261931599E-3</v>
      </c>
      <c r="E1730" s="5">
        <f>'Stocks Returns'!D1726</f>
        <v>-1.9233411182855153E-3</v>
      </c>
      <c r="F1730" s="5">
        <f>'Stocks Returns'!E1726</f>
        <v>-1.9546247818499118E-2</v>
      </c>
      <c r="G1730" s="5">
        <f t="shared" si="104"/>
        <v>-1.3990160412621537E-2</v>
      </c>
      <c r="H1730" s="5">
        <f t="shared" si="105"/>
        <v>-2.2860237209191073E-4</v>
      </c>
      <c r="I1730" s="5">
        <f t="shared" si="106"/>
        <v>1.5357067978547484E-3</v>
      </c>
      <c r="J1730" s="5">
        <f t="shared" si="107"/>
        <v>-1.7326319023453329E-2</v>
      </c>
    </row>
    <row r="1731" spans="1:10" ht="15" customHeight="1" x14ac:dyDescent="0.2">
      <c r="A1731" s="3">
        <f>'2_CVaR_t3'!A1731</f>
        <v>44713</v>
      </c>
      <c r="B1731" s="5">
        <f>'2_CVaR_t3'!D1731-1</f>
        <v>-7.8564963570432189E-3</v>
      </c>
      <c r="C1731" s="5">
        <f>'Stocks Returns'!B1727</f>
        <v>-4.2818428184281832E-2</v>
      </c>
      <c r="D1731" s="5">
        <f>'Stocks Returns'!C1727</f>
        <v>-1.0557571758495476E-2</v>
      </c>
      <c r="E1731" s="5">
        <f>'Stocks Returns'!D1727</f>
        <v>-2.0509291121817097E-2</v>
      </c>
      <c r="F1731" s="5">
        <f>'Stocks Returns'!E1727</f>
        <v>3.0170879316482768E-2</v>
      </c>
      <c r="G1731" s="5">
        <f t="shared" si="104"/>
        <v>-3.4444329586749735E-2</v>
      </c>
      <c r="H1731" s="5">
        <f t="shared" si="105"/>
        <v>1.1276935560514349E-3</v>
      </c>
      <c r="I1731" s="5">
        <f t="shared" si="106"/>
        <v>-7.5756285644716769E-3</v>
      </c>
      <c r="J1731" s="5">
        <f t="shared" si="107"/>
        <v>3.8518634486534108E-2</v>
      </c>
    </row>
    <row r="1732" spans="1:10" ht="15" customHeight="1" x14ac:dyDescent="0.2">
      <c r="A1732" s="3">
        <f>'2_CVaR_t3'!A1732</f>
        <v>44714</v>
      </c>
      <c r="B1732" s="5">
        <f>'2_CVaR_t3'!D1732-1</f>
        <v>1.6791495701079739E-2</v>
      </c>
      <c r="C1732" s="5">
        <f>'Stocks Returns'!B1728</f>
        <v>1.9252548131370339E-2</v>
      </c>
      <c r="D1732" s="5">
        <f>'Stocks Returns'!C1728</f>
        <v>2.4389082074977475E-2</v>
      </c>
      <c r="E1732" s="5">
        <f>'Stocks Returns'!D1728</f>
        <v>3.0354131534569895E-2</v>
      </c>
      <c r="F1732" s="5">
        <f>'Stocks Returns'!E1728</f>
        <v>-6.8250539956804523E-3</v>
      </c>
      <c r="G1732" s="5">
        <f t="shared" si="104"/>
        <v>2.7699236304164279E-3</v>
      </c>
      <c r="H1732" s="5">
        <f t="shared" si="105"/>
        <v>-4.4051565898003617E-4</v>
      </c>
      <c r="I1732" s="5">
        <f t="shared" si="106"/>
        <v>2.9592995289878868E-3</v>
      </c>
      <c r="J1732" s="5">
        <f t="shared" si="107"/>
        <v>-2.4560260719638197E-2</v>
      </c>
    </row>
    <row r="1733" spans="1:10" ht="15" customHeight="1" x14ac:dyDescent="0.2">
      <c r="A1733" s="3">
        <f>'2_CVaR_t3'!A1733</f>
        <v>44715</v>
      </c>
      <c r="B1733" s="5">
        <f>'2_CVaR_t3'!D1733-1</f>
        <v>-8.8840683354137751E-3</v>
      </c>
      <c r="C1733" s="5">
        <f>'Stocks Returns'!B1729</f>
        <v>-2.777777777777779E-2</v>
      </c>
      <c r="D1733" s="5">
        <f>'Stocks Returns'!C1729</f>
        <v>-1.116019530341783E-2</v>
      </c>
      <c r="E1733" s="5">
        <f>'Stocks Returns'!D1729</f>
        <v>-2.8368794326241065E-2</v>
      </c>
      <c r="F1733" s="5">
        <f>'Stocks Returns'!E1729</f>
        <v>2.7487821851078786E-2</v>
      </c>
      <c r="G1733" s="5">
        <f t="shared" si="104"/>
        <v>-1.8367405228603341E-2</v>
      </c>
      <c r="H1733" s="5">
        <f t="shared" si="105"/>
        <v>2.0473704879468667E-3</v>
      </c>
      <c r="I1733" s="5">
        <f t="shared" si="106"/>
        <v>-1.3753841429097906E-2</v>
      </c>
      <c r="J1733" s="5">
        <f t="shared" si="107"/>
        <v>3.6922972728333704E-2</v>
      </c>
    </row>
    <row r="1734" spans="1:10" ht="15" customHeight="1" x14ac:dyDescent="0.2">
      <c r="A1734" s="3">
        <f>'2_CVaR_t3'!A1734</f>
        <v>44718</v>
      </c>
      <c r="B1734" s="5">
        <f>'2_CVaR_t3'!D1734-1</f>
        <v>-3.9923639718064674E-4</v>
      </c>
      <c r="C1734" s="5">
        <f>'Stocks Returns'!B1730</f>
        <v>-3.7142857142857033E-2</v>
      </c>
      <c r="D1734" s="5">
        <f>'Stocks Returns'!C1730</f>
        <v>1.3637432400657179E-3</v>
      </c>
      <c r="E1734" s="5">
        <f>'Stocks Returns'!D1730</f>
        <v>-1.4177428411004889E-2</v>
      </c>
      <c r="F1734" s="5">
        <f>'Stocks Returns'!E1730</f>
        <v>-6.264815441923588E-3</v>
      </c>
      <c r="G1734" s="5">
        <f t="shared" ref="G1734:G1797" si="108">C1734-($P$11+$O$11*$B1734)</f>
        <v>-3.6289170165818091E-2</v>
      </c>
      <c r="H1734" s="5">
        <f t="shared" ref="H1734:H1797" si="109">D1734-($P$12+$O$12*$B1734)</f>
        <v>2.0014219800405914E-3</v>
      </c>
      <c r="I1734" s="5">
        <f t="shared" ref="I1734:I1797" si="110">E1734-($P$13+$O$13*$B1734)</f>
        <v>-1.3445168184383715E-2</v>
      </c>
      <c r="J1734" s="5">
        <f t="shared" ref="J1734:J1797" si="111">F1734-($P$14+$O$14*$B1734)</f>
        <v>-5.8084709355945927E-3</v>
      </c>
    </row>
    <row r="1735" spans="1:10" ht="15" customHeight="1" x14ac:dyDescent="0.2">
      <c r="A1735" s="3">
        <f>'2_CVaR_t3'!A1735</f>
        <v>44719</v>
      </c>
      <c r="B1735" s="5">
        <f>'2_CVaR_t3'!D1735-1</f>
        <v>4.8334802870471094E-3</v>
      </c>
      <c r="C1735" s="5">
        <f>'Stocks Returns'!B1731</f>
        <v>1.8991097922848699E-2</v>
      </c>
      <c r="D1735" s="5">
        <f>'Stocks Returns'!C1731</f>
        <v>7.3260073260073E-3</v>
      </c>
      <c r="E1735" s="5">
        <f>'Stocks Returns'!D1731</f>
        <v>6.4075181546348059E-3</v>
      </c>
      <c r="F1735" s="5">
        <f>'Stocks Returns'!E1731</f>
        <v>4.5408076333276481E-2</v>
      </c>
      <c r="G1735" s="5">
        <f t="shared" si="108"/>
        <v>1.4567755056403408E-2</v>
      </c>
      <c r="H1735" s="5">
        <f t="shared" si="109"/>
        <v>2.116577204021421E-4</v>
      </c>
      <c r="I1735" s="5">
        <f t="shared" si="110"/>
        <v>-1.4218758846002415E-3</v>
      </c>
      <c r="J1735" s="5">
        <f t="shared" si="111"/>
        <v>4.0327063088312368E-2</v>
      </c>
    </row>
    <row r="1736" spans="1:10" ht="15" customHeight="1" x14ac:dyDescent="0.2">
      <c r="A1736" s="3">
        <f>'2_CVaR_t3'!A1736</f>
        <v>44720</v>
      </c>
      <c r="B1736" s="5">
        <f>'2_CVaR_t3'!D1736-1</f>
        <v>-4.8299840193005705E-3</v>
      </c>
      <c r="C1736" s="5">
        <f>'Stocks Returns'!B1732</f>
        <v>-2.912055911473499E-2</v>
      </c>
      <c r="D1736" s="5">
        <f>'Stocks Returns'!C1732</f>
        <v>-4.6620046620046152E-3</v>
      </c>
      <c r="E1736" s="5">
        <f>'Stocks Returns'!D1732</f>
        <v>-2.5042444821731902E-2</v>
      </c>
      <c r="F1736" s="5">
        <f>'Stocks Returns'!E1732</f>
        <v>-6.9269008230787854E-3</v>
      </c>
      <c r="G1736" s="5">
        <f t="shared" si="108"/>
        <v>-2.3798602815691999E-2</v>
      </c>
      <c r="H1736" s="5">
        <f t="shared" si="109"/>
        <v>2.5396222585230416E-3</v>
      </c>
      <c r="I1736" s="5">
        <f t="shared" si="110"/>
        <v>-1.7060694211999392E-2</v>
      </c>
      <c r="J1736" s="5">
        <f t="shared" si="111"/>
        <v>-1.7818570865161774E-3</v>
      </c>
    </row>
    <row r="1737" spans="1:10" ht="15" customHeight="1" x14ac:dyDescent="0.2">
      <c r="A1737" s="3">
        <f>'2_CVaR_t3'!A1737</f>
        <v>44721</v>
      </c>
      <c r="B1737" s="5">
        <f>'2_CVaR_t3'!D1737-1</f>
        <v>-2.2887260532918674E-2</v>
      </c>
      <c r="C1737" s="5">
        <f>'Stocks Returns'!B1733</f>
        <v>-6.2387522495500947E-2</v>
      </c>
      <c r="D1737" s="5">
        <f>'Stocks Returns'!C1733</f>
        <v>-3.4613583138173198E-2</v>
      </c>
      <c r="E1737" s="5">
        <f>'Stocks Returns'!D1733</f>
        <v>-3.3086634740966514E-2</v>
      </c>
      <c r="F1737" s="5">
        <f>'Stocks Returns'!E1733</f>
        <v>-2.708025603151154E-2</v>
      </c>
      <c r="G1737" s="5">
        <f t="shared" si="108"/>
        <v>-3.8855371988614586E-2</v>
      </c>
      <c r="H1737" s="5">
        <f t="shared" si="109"/>
        <v>-6.609341721624043E-4</v>
      </c>
      <c r="I1737" s="5">
        <f t="shared" si="110"/>
        <v>4.4400287356432255E-3</v>
      </c>
      <c r="J1737" s="5">
        <f t="shared" si="111"/>
        <v>-2.8266677082888492E-3</v>
      </c>
    </row>
    <row r="1738" spans="1:10" ht="15" customHeight="1" x14ac:dyDescent="0.2">
      <c r="A1738" s="3">
        <f>'2_CVaR_t3'!A1738</f>
        <v>44722</v>
      </c>
      <c r="B1738" s="5">
        <f>'2_CVaR_t3'!D1738-1</f>
        <v>-2.1741476023714457E-2</v>
      </c>
      <c r="C1738" s="5">
        <f>'Stocks Returns'!B1734</f>
        <v>-4.9264235444657745E-2</v>
      </c>
      <c r="D1738" s="5">
        <f>'Stocks Returns'!C1734</f>
        <v>-3.2021735966231701E-2</v>
      </c>
      <c r="E1738" s="5">
        <f>'Stocks Returns'!D1734</f>
        <v>-3.7220471259192367E-2</v>
      </c>
      <c r="F1738" s="5">
        <f>'Stocks Returns'!E1734</f>
        <v>-1.4591767881241613E-2</v>
      </c>
      <c r="G1738" s="5">
        <f t="shared" si="108"/>
        <v>-2.6887572500760838E-2</v>
      </c>
      <c r="H1738" s="5">
        <f t="shared" si="109"/>
        <v>2.3348611250850054E-4</v>
      </c>
      <c r="I1738" s="5">
        <f t="shared" si="110"/>
        <v>-1.568514827309242E-3</v>
      </c>
      <c r="J1738" s="5">
        <f t="shared" si="111"/>
        <v>8.4493300443111187E-3</v>
      </c>
    </row>
    <row r="1739" spans="1:10" ht="15" customHeight="1" x14ac:dyDescent="0.2">
      <c r="A1739" s="3">
        <f>'2_CVaR_t3'!A1739</f>
        <v>44725</v>
      </c>
      <c r="B1739" s="5">
        <f>'2_CVaR_t3'!D1739-1</f>
        <v>-2.6641779053247938E-2</v>
      </c>
      <c r="C1739" s="5">
        <f>'Stocks Returns'!B1735</f>
        <v>-5.5854643337819643E-2</v>
      </c>
      <c r="D1739" s="5">
        <f>'Stocks Returns'!C1735</f>
        <v>-3.6339030625031299E-2</v>
      </c>
      <c r="E1739" s="5">
        <f>'Stocks Returns'!D1735</f>
        <v>-6.5003897116134191E-2</v>
      </c>
      <c r="F1739" s="5">
        <f>'Stocks Returns'!E1735</f>
        <v>-4.3396387914063084E-2</v>
      </c>
      <c r="G1739" s="5">
        <f t="shared" si="108"/>
        <v>-2.8536179243688925E-2</v>
      </c>
      <c r="H1739" s="5">
        <f t="shared" si="109"/>
        <v>3.1757643064442703E-3</v>
      </c>
      <c r="I1739" s="5">
        <f t="shared" si="110"/>
        <v>-2.1334174222089705E-2</v>
      </c>
      <c r="J1739" s="5">
        <f t="shared" si="111"/>
        <v>-1.5169698525846084E-2</v>
      </c>
    </row>
    <row r="1740" spans="1:10" ht="15" customHeight="1" x14ac:dyDescent="0.2">
      <c r="A1740" s="3">
        <f>'2_CVaR_t3'!A1740</f>
        <v>44726</v>
      </c>
      <c r="B1740" s="5">
        <f>'2_CVaR_t3'!D1740-1</f>
        <v>5.2283462462980879E-3</v>
      </c>
      <c r="C1740" s="5">
        <f>'Stocks Returns'!B1736</f>
        <v>-3.5637918745544672E-3</v>
      </c>
      <c r="D1740" s="5">
        <f>'Stocks Returns'!C1736</f>
        <v>6.5536252990743282E-3</v>
      </c>
      <c r="E1740" s="5">
        <f>'Stocks Returns'!D1736</f>
        <v>1.6172057352450864E-2</v>
      </c>
      <c r="F1740" s="5">
        <f>'Stocks Returns'!E1736</f>
        <v>-2.4158911954188511E-3</v>
      </c>
      <c r="G1740" s="5">
        <f t="shared" si="108"/>
        <v>-8.3853446149308453E-3</v>
      </c>
      <c r="H1740" s="5">
        <f t="shared" si="109"/>
        <v>-1.1457000072112459E-3</v>
      </c>
      <c r="I1740" s="5">
        <f t="shared" si="110"/>
        <v>7.6965924424857932E-3</v>
      </c>
      <c r="J1740" s="5">
        <f t="shared" si="111"/>
        <v>-7.9147589148609535E-3</v>
      </c>
    </row>
    <row r="1741" spans="1:10" ht="15" customHeight="1" x14ac:dyDescent="0.2">
      <c r="A1741" s="3">
        <f>'2_CVaR_t3'!A1741</f>
        <v>44727</v>
      </c>
      <c r="B1741" s="5">
        <f>'2_CVaR_t3'!D1741-1</f>
        <v>8.7914591782889406E-3</v>
      </c>
      <c r="C1741" s="5">
        <f>'Stocks Returns'!B1737</f>
        <v>6.2231759656652397E-2</v>
      </c>
      <c r="D1741" s="5">
        <f>'Stocks Returns'!C1737</f>
        <v>1.3642000826787903E-2</v>
      </c>
      <c r="E1741" s="5">
        <f>'Stocks Returns'!D1737</f>
        <v>9.8441345365052335E-3</v>
      </c>
      <c r="F1741" s="5">
        <f>'Stocks Returns'!E1737</f>
        <v>-1.9373934882052191E-2</v>
      </c>
      <c r="G1741" s="5">
        <f t="shared" si="108"/>
        <v>5.3816919831864485E-2</v>
      </c>
      <c r="H1741" s="5">
        <f t="shared" si="109"/>
        <v>6.640881032719953E-4</v>
      </c>
      <c r="I1741" s="5">
        <f t="shared" si="110"/>
        <v>-4.4612162386467175E-3</v>
      </c>
      <c r="J1741" s="5">
        <f t="shared" si="111"/>
        <v>-2.8643354726390013E-2</v>
      </c>
    </row>
    <row r="1742" spans="1:10" ht="15" customHeight="1" x14ac:dyDescent="0.2">
      <c r="A1742" s="3">
        <f>'2_CVaR_t3'!A1742</f>
        <v>44728</v>
      </c>
      <c r="B1742" s="5">
        <f>'2_CVaR_t3'!D1742-1</f>
        <v>-2.7175261128879247E-2</v>
      </c>
      <c r="C1742" s="5">
        <f>'Stocks Returns'!B1738</f>
        <v>-8.0808080808080773E-2</v>
      </c>
      <c r="D1742" s="5">
        <f>'Stocks Returns'!C1738</f>
        <v>-3.6245921696574146E-2</v>
      </c>
      <c r="E1742" s="5">
        <f>'Stocks Returns'!D1738</f>
        <v>-7.1811535337124255E-2</v>
      </c>
      <c r="F1742" s="5">
        <f>'Stocks Returns'!E1738</f>
        <v>-6.3203146437391333E-2</v>
      </c>
      <c r="G1742" s="5">
        <f t="shared" si="108"/>
        <v>-5.2951616855758651E-2</v>
      </c>
      <c r="H1742" s="5">
        <f t="shared" si="109"/>
        <v>4.0592023166608204E-3</v>
      </c>
      <c r="I1742" s="5">
        <f t="shared" si="110"/>
        <v>-2.7268940976074157E-2</v>
      </c>
      <c r="J1742" s="5">
        <f t="shared" si="111"/>
        <v>-3.4411916431950199E-2</v>
      </c>
    </row>
    <row r="1743" spans="1:10" ht="15" customHeight="1" x14ac:dyDescent="0.2">
      <c r="A1743" s="3">
        <f>'2_CVaR_t3'!A1743</f>
        <v>44729</v>
      </c>
      <c r="B1743" s="5">
        <f>'2_CVaR_t3'!D1743-1</f>
        <v>3.6873067698386386E-3</v>
      </c>
      <c r="C1743" s="5">
        <f>'Stocks Returns'!B1739</f>
        <v>4.1758241758241832E-2</v>
      </c>
      <c r="D1743" s="5">
        <f>'Stocks Returns'!C1739</f>
        <v>5.0780216873842488E-3</v>
      </c>
      <c r="E1743" s="5">
        <f>'Stocks Returns'!D1739</f>
        <v>8.22685104148424E-3</v>
      </c>
      <c r="F1743" s="5">
        <f>'Stocks Returns'!E1739</f>
        <v>-8.4749072446787754E-2</v>
      </c>
      <c r="G1743" s="5">
        <f t="shared" si="108"/>
        <v>3.8490778757096951E-2</v>
      </c>
      <c r="H1743" s="5">
        <f t="shared" si="109"/>
        <v>-3.3832473353969956E-4</v>
      </c>
      <c r="I1743" s="5">
        <f t="shared" si="110"/>
        <v>2.2728005331912951E-3</v>
      </c>
      <c r="J1743" s="5">
        <f t="shared" si="111"/>
        <v>-8.861718363860395E-2</v>
      </c>
    </row>
    <row r="1744" spans="1:10" ht="15" customHeight="1" x14ac:dyDescent="0.2">
      <c r="A1744" s="3">
        <f>'2_CVaR_t3'!A1744</f>
        <v>44732</v>
      </c>
      <c r="B1744" s="5">
        <f>'2_CVaR_t3'!D1744-1</f>
        <v>3.3619452249000759E-5</v>
      </c>
      <c r="C1744" s="5">
        <f>'Stocks Returns'!B1740</f>
        <v>0</v>
      </c>
      <c r="D1744" s="5">
        <f>'Stocks Returns'!C1740</f>
        <v>0</v>
      </c>
      <c r="E1744" s="5">
        <f>'Stocks Returns'!D1740</f>
        <v>0</v>
      </c>
      <c r="F1744" s="5">
        <f>'Stocks Returns'!E1740</f>
        <v>0</v>
      </c>
      <c r="G1744" s="5">
        <f t="shared" si="108"/>
        <v>4.1716549628461653E-4</v>
      </c>
      <c r="H1744" s="5">
        <f t="shared" si="109"/>
        <v>-3.5772302638354477E-6</v>
      </c>
      <c r="I1744" s="5">
        <f t="shared" si="110"/>
        <v>2.403114536009206E-5</v>
      </c>
      <c r="J1744" s="5">
        <f t="shared" si="111"/>
        <v>-1.7115738437369847E-6</v>
      </c>
    </row>
    <row r="1745" spans="1:10" ht="15" customHeight="1" x14ac:dyDescent="0.2">
      <c r="A1745" s="3">
        <f>'2_CVaR_t3'!A1745</f>
        <v>44733</v>
      </c>
      <c r="B1745" s="5">
        <f>'2_CVaR_t3'!D1745-1</f>
        <v>1.601844400934338E-2</v>
      </c>
      <c r="C1745" s="5">
        <f>'Stocks Returns'!B1741</f>
        <v>-1.2658227848101333E-2</v>
      </c>
      <c r="D1745" s="5">
        <f>'Stocks Returns'!C1741</f>
        <v>2.3051418346402786E-2</v>
      </c>
      <c r="E1745" s="5">
        <f>'Stocks Returns'!D1741</f>
        <v>3.038194444444442E-2</v>
      </c>
      <c r="F1745" s="5">
        <f>'Stocks Returns'!E1741</f>
        <v>5.9099637294644847E-2</v>
      </c>
      <c r="G1745" s="5">
        <f t="shared" si="108"/>
        <v>-2.8361254084133938E-2</v>
      </c>
      <c r="H1745" s="5">
        <f t="shared" si="109"/>
        <v>-6.3293897257069368E-4</v>
      </c>
      <c r="I1745" s="5">
        <f t="shared" si="110"/>
        <v>4.2519623655231653E-3</v>
      </c>
      <c r="J1745" s="5">
        <f t="shared" si="111"/>
        <v>4.2182488194614877E-2</v>
      </c>
    </row>
    <row r="1746" spans="1:10" ht="15" customHeight="1" x14ac:dyDescent="0.2">
      <c r="A1746" s="3">
        <f>'2_CVaR_t3'!A1746</f>
        <v>44734</v>
      </c>
      <c r="B1746" s="5">
        <f>'2_CVaR_t3'!D1746-1</f>
        <v>-2.2332770824321502E-3</v>
      </c>
      <c r="C1746" s="5">
        <f>'Stocks Returns'!B1742</f>
        <v>-4.985754985754931E-3</v>
      </c>
      <c r="D1746" s="5">
        <f>'Stocks Returns'!C1742</f>
        <v>-2.9322496013168831E-3</v>
      </c>
      <c r="E1746" s="5">
        <f>'Stocks Returns'!D1742</f>
        <v>-6.5711878685762448E-3</v>
      </c>
      <c r="F1746" s="5">
        <f>'Stocks Returns'!E1742</f>
        <v>-6.265108783239326E-2</v>
      </c>
      <c r="G1746" s="5">
        <f t="shared" si="108"/>
        <v>-2.2824957856662754E-3</v>
      </c>
      <c r="H1746" s="5">
        <f t="shared" si="109"/>
        <v>4.2247579663406629E-4</v>
      </c>
      <c r="I1746" s="5">
        <f t="shared" si="110"/>
        <v>-2.8381112010483784E-3</v>
      </c>
      <c r="J1746" s="5">
        <f t="shared" si="111"/>
        <v>-6.0253927490329193E-2</v>
      </c>
    </row>
    <row r="1747" spans="1:10" ht="15" customHeight="1" x14ac:dyDescent="0.2">
      <c r="A1747" s="3">
        <f>'2_CVaR_t3'!A1747</f>
        <v>44735</v>
      </c>
      <c r="B1747" s="5">
        <f>'2_CVaR_t3'!D1747-1</f>
        <v>6.9313190427782168E-3</v>
      </c>
      <c r="C1747" s="5">
        <f>'Stocks Returns'!B1743</f>
        <v>1.0737294201861092E-2</v>
      </c>
      <c r="D1747" s="5">
        <f>'Stocks Returns'!C1743</f>
        <v>1.4549582086472057E-2</v>
      </c>
      <c r="E1747" s="5">
        <f>'Stocks Returns'!D1743</f>
        <v>-1.7808683853460017E-2</v>
      </c>
      <c r="F1747" s="5">
        <f>'Stocks Returns'!E1743</f>
        <v>-5.555555555555558E-2</v>
      </c>
      <c r="G1747" s="5">
        <f t="shared" si="108"/>
        <v>4.1983470730679656E-3</v>
      </c>
      <c r="H1747" s="5">
        <f t="shared" si="109"/>
        <v>4.3273811523396582E-3</v>
      </c>
      <c r="I1747" s="5">
        <f t="shared" si="110"/>
        <v>-2.9070514849624335E-2</v>
      </c>
      <c r="J1747" s="5">
        <f t="shared" si="111"/>
        <v>-6.2856540642302117E-2</v>
      </c>
    </row>
    <row r="1748" spans="1:10" ht="15" customHeight="1" x14ac:dyDescent="0.2">
      <c r="A1748" s="3">
        <f>'2_CVaR_t3'!A1748</f>
        <v>44736</v>
      </c>
      <c r="B1748" s="5">
        <f>'2_CVaR_t3'!D1748-1</f>
        <v>3.016156166171502E-2</v>
      </c>
      <c r="C1748" s="5">
        <f>'Stocks Returns'!B1744</f>
        <v>1.1331444759206777E-2</v>
      </c>
      <c r="D1748" s="5">
        <f>'Stocks Returns'!C1744</f>
        <v>4.5107811228641159E-2</v>
      </c>
      <c r="E1748" s="5">
        <f>'Stocks Returns'!D1744</f>
        <v>4.6106026592989124E-2</v>
      </c>
      <c r="F1748" s="5">
        <f>'Stocks Returns'!E1744</f>
        <v>3.4361133234725116E-2</v>
      </c>
      <c r="G1748" s="5">
        <f t="shared" si="108"/>
        <v>-1.863446984539192E-2</v>
      </c>
      <c r="H1748" s="5">
        <f t="shared" si="109"/>
        <v>4.7107762938401049E-4</v>
      </c>
      <c r="I1748" s="5">
        <f t="shared" si="110"/>
        <v>-3.1646089720866744E-3</v>
      </c>
      <c r="J1748" s="5">
        <f t="shared" si="111"/>
        <v>2.477474979734412E-3</v>
      </c>
    </row>
    <row r="1749" spans="1:10" ht="15" customHeight="1" x14ac:dyDescent="0.2">
      <c r="A1749" s="3">
        <f>'2_CVaR_t3'!A1749</f>
        <v>44739</v>
      </c>
      <c r="B1749" s="5">
        <f>'2_CVaR_t3'!D1749-1</f>
        <v>-5.3387717359654197E-3</v>
      </c>
      <c r="C1749" s="5">
        <f>'Stocks Returns'!B1745</f>
        <v>-1.4005602240896309E-2</v>
      </c>
      <c r="D1749" s="5">
        <f>'Stocks Returns'!C1745</f>
        <v>-9.4885893630479723E-3</v>
      </c>
      <c r="E1749" s="5">
        <f>'Stocks Returns'!D1745</f>
        <v>1.4856388246946572E-3</v>
      </c>
      <c r="F1749" s="5">
        <f>'Stocks Returns'!E1745</f>
        <v>1.4519854801452015E-2</v>
      </c>
      <c r="G1749" s="5">
        <f t="shared" si="108"/>
        <v>-8.1705495663259957E-3</v>
      </c>
      <c r="H1749" s="5">
        <f t="shared" si="109"/>
        <v>-1.5332169142448972E-3</v>
      </c>
      <c r="I1749" s="5">
        <f t="shared" si="110"/>
        <v>1.0299856542369153E-2</v>
      </c>
      <c r="J1749" s="5">
        <f t="shared" si="111"/>
        <v>2.0203307127023222E-2</v>
      </c>
    </row>
    <row r="1750" spans="1:10" ht="15" customHeight="1" x14ac:dyDescent="0.2">
      <c r="A1750" s="3">
        <f>'2_CVaR_t3'!A1750</f>
        <v>44740</v>
      </c>
      <c r="B1750" s="5">
        <f>'2_CVaR_t3'!D1750-1</f>
        <v>-1.7193889799126505E-2</v>
      </c>
      <c r="C1750" s="5">
        <f>'Stocks Returns'!B1746</f>
        <v>-2.9829545454545414E-2</v>
      </c>
      <c r="D1750" s="5">
        <f>'Stocks Returns'!C1746</f>
        <v>-2.6724307329534236E-2</v>
      </c>
      <c r="E1750" s="5">
        <f>'Stocks Returns'!D1746</f>
        <v>-2.0108785231580661E-2</v>
      </c>
      <c r="F1750" s="5">
        <f>'Stocks Returns'!E1746</f>
        <v>3.2418952618453734E-2</v>
      </c>
      <c r="G1750" s="5">
        <f t="shared" si="108"/>
        <v>-1.2038979880548438E-2</v>
      </c>
      <c r="H1750" s="5">
        <f t="shared" si="109"/>
        <v>-1.2061244303149359E-3</v>
      </c>
      <c r="I1750" s="5">
        <f t="shared" si="110"/>
        <v>8.1025121031936334E-3</v>
      </c>
      <c r="J1750" s="5">
        <f t="shared" si="111"/>
        <v>5.0647710539760249E-2</v>
      </c>
    </row>
    <row r="1751" spans="1:10" ht="15" customHeight="1" x14ac:dyDescent="0.2">
      <c r="A1751" s="3">
        <f>'2_CVaR_t3'!A1751</f>
        <v>44741</v>
      </c>
      <c r="B1751" s="5">
        <f>'2_CVaR_t3'!D1751-1</f>
        <v>2.0393946238901339E-3</v>
      </c>
      <c r="C1751" s="5">
        <f>'Stocks Returns'!B1747</f>
        <v>-3.5871156661786308E-2</v>
      </c>
      <c r="D1751" s="5">
        <f>'Stocks Returns'!C1747</f>
        <v>6.9654754694123966E-3</v>
      </c>
      <c r="E1751" s="5">
        <f>'Stocks Returns'!D1747</f>
        <v>-2.3549201009251619E-2</v>
      </c>
      <c r="F1751" s="5">
        <f>'Stocks Returns'!E1747</f>
        <v>-3.9487502625498938E-2</v>
      </c>
      <c r="G1751" s="5">
        <f t="shared" si="108"/>
        <v>-3.7476752205091973E-2</v>
      </c>
      <c r="H1751" s="5">
        <f t="shared" si="109"/>
        <v>3.9904348629085746E-3</v>
      </c>
      <c r="I1751" s="5">
        <f t="shared" si="110"/>
        <v>-2.6806974439016189E-2</v>
      </c>
      <c r="J1751" s="5">
        <f t="shared" si="111"/>
        <v>-4.1611762650611908E-2</v>
      </c>
    </row>
    <row r="1752" spans="1:10" ht="15" customHeight="1" x14ac:dyDescent="0.2">
      <c r="A1752" s="3">
        <f>'2_CVaR_t3'!A1752</f>
        <v>44742</v>
      </c>
      <c r="B1752" s="5">
        <f>'2_CVaR_t3'!D1752-1</f>
        <v>-7.5059086661599661E-3</v>
      </c>
      <c r="C1752" s="5">
        <f>'Stocks Returns'!B1748</f>
        <v>1.8982536066818545E-2</v>
      </c>
      <c r="D1752" s="5">
        <f>'Stocks Returns'!C1748</f>
        <v>-1.3082706766917362E-2</v>
      </c>
      <c r="E1752" s="5">
        <f>'Stocks Returns'!D1748</f>
        <v>5.1679586563313507E-4</v>
      </c>
      <c r="F1752" s="5">
        <f>'Stocks Returns'!E1748</f>
        <v>-1.8040673518477934E-2</v>
      </c>
      <c r="G1752" s="5">
        <f t="shared" si="108"/>
        <v>2.7003078028439979E-2</v>
      </c>
      <c r="H1752" s="5">
        <f t="shared" si="109"/>
        <v>-1.9168209413326972E-3</v>
      </c>
      <c r="I1752" s="5">
        <f t="shared" si="110"/>
        <v>1.2876834666841591E-2</v>
      </c>
      <c r="J1752" s="5">
        <f t="shared" si="111"/>
        <v>-1.006391673889398E-2</v>
      </c>
    </row>
    <row r="1753" spans="1:10" ht="15" customHeight="1" x14ac:dyDescent="0.2">
      <c r="A1753" s="3">
        <f>'2_CVaR_t3'!A1753</f>
        <v>44743</v>
      </c>
      <c r="B1753" s="5">
        <f>'2_CVaR_t3'!D1753-1</f>
        <v>3.9234074203009506E-3</v>
      </c>
      <c r="C1753" s="5">
        <f>'Stocks Returns'!B1749</f>
        <v>6.1847988077496252E-2</v>
      </c>
      <c r="D1753" s="5">
        <f>'Stocks Returns'!C1749</f>
        <v>1.1630859870993993E-2</v>
      </c>
      <c r="E1753" s="5">
        <f>'Stocks Returns'!D1749</f>
        <v>-3.3057851239669422E-2</v>
      </c>
      <c r="F1753" s="5">
        <f>'Stocks Returns'!E1749</f>
        <v>1.3027502505289057E-2</v>
      </c>
      <c r="G1753" s="5">
        <f t="shared" si="108"/>
        <v>5.8342425012132146E-2</v>
      </c>
      <c r="H1753" s="5">
        <f t="shared" si="109"/>
        <v>5.8647412293972873E-3</v>
      </c>
      <c r="I1753" s="5">
        <f t="shared" si="110"/>
        <v>-3.9398204363446009E-2</v>
      </c>
      <c r="J1753" s="5">
        <f t="shared" si="111"/>
        <v>8.9095452304881924E-3</v>
      </c>
    </row>
    <row r="1754" spans="1:10" ht="15" customHeight="1" x14ac:dyDescent="0.2">
      <c r="A1754" s="3">
        <f>'2_CVaR_t3'!A1754</f>
        <v>44746</v>
      </c>
      <c r="B1754" s="5">
        <f>'2_CVaR_t3'!D1754-1</f>
        <v>3.3619452249000759E-5</v>
      </c>
      <c r="C1754" s="5">
        <f>'Stocks Returns'!B1750</f>
        <v>0</v>
      </c>
      <c r="D1754" s="5">
        <f>'Stocks Returns'!C1750</f>
        <v>0</v>
      </c>
      <c r="E1754" s="5">
        <f>'Stocks Returns'!D1750</f>
        <v>0</v>
      </c>
      <c r="F1754" s="5">
        <f>'Stocks Returns'!E1750</f>
        <v>0</v>
      </c>
      <c r="G1754" s="5">
        <f t="shared" si="108"/>
        <v>4.1716549628461653E-4</v>
      </c>
      <c r="H1754" s="5">
        <f t="shared" si="109"/>
        <v>-3.5772302638354477E-6</v>
      </c>
      <c r="I1754" s="5">
        <f t="shared" si="110"/>
        <v>2.403114536009206E-5</v>
      </c>
      <c r="J1754" s="5">
        <f t="shared" si="111"/>
        <v>-1.7115738437369847E-6</v>
      </c>
    </row>
    <row r="1755" spans="1:10" ht="15" customHeight="1" x14ac:dyDescent="0.2">
      <c r="A1755" s="3">
        <f>'2_CVaR_t3'!A1755</f>
        <v>44747</v>
      </c>
      <c r="B1755" s="5">
        <f>'2_CVaR_t3'!D1755-1</f>
        <v>3.9611179829992516E-3</v>
      </c>
      <c r="C1755" s="5">
        <f>'Stocks Returns'!B1751</f>
        <v>1.3333333333333197E-2</v>
      </c>
      <c r="D1755" s="5">
        <f>'Stocks Returns'!C1751</f>
        <v>6.8279947785920836E-3</v>
      </c>
      <c r="E1755" s="5">
        <f>'Stocks Returns'!D1751</f>
        <v>-3.5612535612528085E-4</v>
      </c>
      <c r="F1755" s="5">
        <f>'Stocks Returns'!E1751</f>
        <v>-6.9685645196746582E-2</v>
      </c>
      <c r="G1755" s="5">
        <f t="shared" si="108"/>
        <v>9.7897403541055434E-3</v>
      </c>
      <c r="H1755" s="5">
        <f t="shared" si="109"/>
        <v>1.0060096782119055E-3</v>
      </c>
      <c r="I1755" s="5">
        <f t="shared" si="110"/>
        <v>-6.7581796610429986E-3</v>
      </c>
      <c r="J1755" s="5">
        <f t="shared" si="111"/>
        <v>-7.3843508487726861E-2</v>
      </c>
    </row>
    <row r="1756" spans="1:10" ht="15" customHeight="1" x14ac:dyDescent="0.2">
      <c r="A1756" s="3">
        <f>'2_CVaR_t3'!A1756</f>
        <v>44748</v>
      </c>
      <c r="B1756" s="5">
        <f>'2_CVaR_t3'!D1756-1</f>
        <v>1.7256113696331177E-3</v>
      </c>
      <c r="C1756" s="5">
        <f>'Stocks Returns'!B1752</f>
        <v>-1.1772853185595511E-2</v>
      </c>
      <c r="D1756" s="5">
        <f>'Stocks Returns'!C1752</f>
        <v>2.8921910840731258E-3</v>
      </c>
      <c r="E1756" s="5">
        <f>'Stocks Returns'!D1752</f>
        <v>1.7812611328826833E-4</v>
      </c>
      <c r="F1756" s="5">
        <f>'Stocks Returns'!E1752</f>
        <v>-1.5359168241965926E-2</v>
      </c>
      <c r="G1756" s="5">
        <f t="shared" si="108"/>
        <v>-1.306200820727102E-2</v>
      </c>
      <c r="H1756" s="5">
        <f t="shared" si="109"/>
        <v>3.8200589171785617E-4</v>
      </c>
      <c r="I1756" s="5">
        <f t="shared" si="110"/>
        <v>-2.5662421582223912E-3</v>
      </c>
      <c r="J1756" s="5">
        <f t="shared" si="111"/>
        <v>-1.7151377013392019E-2</v>
      </c>
    </row>
    <row r="1757" spans="1:10" ht="15" customHeight="1" x14ac:dyDescent="0.2">
      <c r="A1757" s="3">
        <f>'2_CVaR_t3'!A1757</f>
        <v>44749</v>
      </c>
      <c r="B1757" s="5">
        <f>'2_CVaR_t3'!D1757-1</f>
        <v>8.8718339475126751E-3</v>
      </c>
      <c r="C1757" s="5">
        <f>'Stocks Returns'!B1753</f>
        <v>1.7519271198318087E-2</v>
      </c>
      <c r="D1757" s="5">
        <f>'Stocks Returns'!C1753</f>
        <v>8.3532219570405797E-3</v>
      </c>
      <c r="E1757" s="5">
        <f>'Stocks Returns'!D1753</f>
        <v>4.6304541406945621E-2</v>
      </c>
      <c r="F1757" s="5">
        <f>'Stocks Returns'!E1753</f>
        <v>3.6117110631149307E-2</v>
      </c>
      <c r="G1757" s="5">
        <f t="shared" si="108"/>
        <v>9.0233759521397474E-3</v>
      </c>
      <c r="H1757" s="5">
        <f t="shared" si="109"/>
        <v>-4.743762278825666E-3</v>
      </c>
      <c r="I1757" s="5">
        <f t="shared" si="110"/>
        <v>3.1867683228026564E-2</v>
      </c>
      <c r="J1757" s="5">
        <f t="shared" si="111"/>
        <v>2.6762636716769636E-2</v>
      </c>
    </row>
    <row r="1758" spans="1:10" ht="15" customHeight="1" x14ac:dyDescent="0.2">
      <c r="A1758" s="3">
        <f>'2_CVaR_t3'!A1758</f>
        <v>44750</v>
      </c>
      <c r="B1758" s="5">
        <f>'2_CVaR_t3'!D1758-1</f>
        <v>3.2628561027356895E-3</v>
      </c>
      <c r="C1758" s="5">
        <f>'Stocks Returns'!B1754</f>
        <v>-3.6501377410468328E-2</v>
      </c>
      <c r="D1758" s="5">
        <f>'Stocks Returns'!C1754</f>
        <v>3.7968441814595355E-3</v>
      </c>
      <c r="E1758" s="5">
        <f>'Stocks Returns'!D1754</f>
        <v>1.1914893617021249E-2</v>
      </c>
      <c r="F1758" s="5">
        <f>'Stocks Returns'!E1754</f>
        <v>1.2738853503184711E-3</v>
      </c>
      <c r="G1758" s="5">
        <f t="shared" si="108"/>
        <v>-3.93407952923083E-2</v>
      </c>
      <c r="H1758" s="5">
        <f t="shared" si="109"/>
        <v>-9.9069815905240312E-4</v>
      </c>
      <c r="I1758" s="5">
        <f t="shared" si="110"/>
        <v>6.6553198182358036E-3</v>
      </c>
      <c r="J1758" s="5">
        <f t="shared" si="111"/>
        <v>-2.1450642810011788E-3</v>
      </c>
    </row>
    <row r="1759" spans="1:10" ht="15" customHeight="1" x14ac:dyDescent="0.2">
      <c r="A1759" s="3">
        <f>'2_CVaR_t3'!A1759</f>
        <v>44753</v>
      </c>
      <c r="B1759" s="5">
        <f>'2_CVaR_t3'!D1759-1</f>
        <v>3.4347987737874952E-3</v>
      </c>
      <c r="C1759" s="5">
        <f>'Stocks Returns'!B1755</f>
        <v>-2.3588277340957808E-2</v>
      </c>
      <c r="D1759" s="5">
        <f>'Stocks Returns'!C1755</f>
        <v>7.3193496094710042E-3</v>
      </c>
      <c r="E1759" s="5">
        <f>'Stocks Returns'!D1755</f>
        <v>-9.7560975609757294E-3</v>
      </c>
      <c r="F1759" s="5">
        <f>'Stocks Returns'!E1755</f>
        <v>-1.0525098311357839E-2</v>
      </c>
      <c r="G1759" s="5">
        <f t="shared" si="108"/>
        <v>-2.6601093987008283E-2</v>
      </c>
      <c r="H1759" s="5">
        <f t="shared" si="109"/>
        <v>2.2770821347231672E-3</v>
      </c>
      <c r="I1759" s="5">
        <f t="shared" si="110"/>
        <v>-1.5297000121077566E-2</v>
      </c>
      <c r="J1759" s="5">
        <f t="shared" si="111"/>
        <v>-1.412600086307858E-2</v>
      </c>
    </row>
    <row r="1760" spans="1:10" ht="15" customHeight="1" x14ac:dyDescent="0.2">
      <c r="A1760" s="3">
        <f>'2_CVaR_t3'!A1760</f>
        <v>44754</v>
      </c>
      <c r="B1760" s="5">
        <f>'2_CVaR_t3'!D1760-1</f>
        <v>-1.6113541172002588E-4</v>
      </c>
      <c r="C1760" s="5">
        <f>'Stocks Returns'!B1756</f>
        <v>2.1229868228404003E-2</v>
      </c>
      <c r="D1760" s="5">
        <f>'Stocks Returns'!C1756</f>
        <v>-1.170389154393825E-3</v>
      </c>
      <c r="E1760" s="5">
        <f>'Stocks Returns'!D1756</f>
        <v>5.6055715984373311E-3</v>
      </c>
      <c r="F1760" s="5">
        <f>'Stocks Returns'!E1756</f>
        <v>-2.4547048509643399E-2</v>
      </c>
      <c r="G1760" s="5">
        <f t="shared" si="108"/>
        <v>2.1843437866427461E-2</v>
      </c>
      <c r="H1760" s="5">
        <f t="shared" si="109"/>
        <v>-8.8544603910214981E-4</v>
      </c>
      <c r="I1760" s="5">
        <f t="shared" si="110"/>
        <v>5.9482563060899406E-3</v>
      </c>
      <c r="J1760" s="5">
        <f t="shared" si="111"/>
        <v>-2.4342666877858122E-2</v>
      </c>
    </row>
    <row r="1761" spans="1:10" ht="15" customHeight="1" x14ac:dyDescent="0.2">
      <c r="A1761" s="3">
        <f>'2_CVaR_t3'!A1761</f>
        <v>44755</v>
      </c>
      <c r="B1761" s="5">
        <f>'2_CVaR_t3'!D1761-1</f>
        <v>-1.6586212028827374E-3</v>
      </c>
      <c r="C1761" s="5">
        <f>'Stocks Returns'!B1757</f>
        <v>1.6487455197132572E-2</v>
      </c>
      <c r="D1761" s="5">
        <f>'Stocks Returns'!C1757</f>
        <v>-3.2711649253002184E-3</v>
      </c>
      <c r="E1761" s="5">
        <f>'Stocks Returns'!D1757</f>
        <v>2.3648648648648685E-3</v>
      </c>
      <c r="F1761" s="5">
        <f>'Stocks Returns'!E1757</f>
        <v>-4.0742959856201466E-3</v>
      </c>
      <c r="G1761" s="5">
        <f t="shared" si="108"/>
        <v>1.8611192055555704E-2</v>
      </c>
      <c r="H1761" s="5">
        <f t="shared" si="109"/>
        <v>-7.6776569997554465E-4</v>
      </c>
      <c r="I1761" s="5">
        <f t="shared" si="110"/>
        <v>5.1577024062475583E-3</v>
      </c>
      <c r="J1761" s="5">
        <f t="shared" si="111"/>
        <v>-2.2852471429881806E-3</v>
      </c>
    </row>
    <row r="1762" spans="1:10" ht="15" customHeight="1" x14ac:dyDescent="0.2">
      <c r="A1762" s="3">
        <f>'2_CVaR_t3'!A1762</f>
        <v>44756</v>
      </c>
      <c r="B1762" s="5">
        <f>'2_CVaR_t3'!D1762-1</f>
        <v>7.3435540518047571E-3</v>
      </c>
      <c r="C1762" s="5">
        <f>'Stocks Returns'!B1758</f>
        <v>-3.8787023977432944E-2</v>
      </c>
      <c r="D1762" s="5">
        <f>'Stocks Returns'!C1758</f>
        <v>8.6211119275041437E-3</v>
      </c>
      <c r="E1762" s="5">
        <f>'Stocks Returns'!D1758</f>
        <v>2.6794742163801732E-2</v>
      </c>
      <c r="F1762" s="5">
        <f>'Stocks Returns'!E1758</f>
        <v>-1.8048369630610073E-2</v>
      </c>
      <c r="G1762" s="5">
        <f t="shared" si="108"/>
        <v>-4.574169711939223E-2</v>
      </c>
      <c r="H1762" s="5">
        <f t="shared" si="109"/>
        <v>-2.2117961531944747E-3</v>
      </c>
      <c r="I1762" s="5">
        <f t="shared" si="110"/>
        <v>1.4858421445270909E-2</v>
      </c>
      <c r="J1762" s="5">
        <f t="shared" si="111"/>
        <v>-2.5785589442135028E-2</v>
      </c>
    </row>
    <row r="1763" spans="1:10" ht="15" customHeight="1" x14ac:dyDescent="0.2">
      <c r="A1763" s="3">
        <f>'2_CVaR_t3'!A1763</f>
        <v>44757</v>
      </c>
      <c r="B1763" s="5">
        <f>'2_CVaR_t3'!D1763-1</f>
        <v>1.3714567599519389E-2</v>
      </c>
      <c r="C1763" s="5">
        <f>'Stocks Returns'!B1759</f>
        <v>2.4211298606016118E-2</v>
      </c>
      <c r="D1763" s="5">
        <f>'Stocks Returns'!C1759</f>
        <v>2.005730659025784E-2</v>
      </c>
      <c r="E1763" s="5">
        <f>'Stocks Returns'!D1759</f>
        <v>2.3797800754964848E-2</v>
      </c>
      <c r="F1763" s="5">
        <f>'Stocks Returns'!E1759</f>
        <v>1.5684352407793201E-2</v>
      </c>
      <c r="G1763" s="5">
        <f t="shared" si="108"/>
        <v>1.0831659112282314E-2</v>
      </c>
      <c r="H1763" s="5">
        <f t="shared" si="109"/>
        <v>-2.1396412161903133E-4</v>
      </c>
      <c r="I1763" s="5">
        <f t="shared" si="110"/>
        <v>1.4373698446802155E-3</v>
      </c>
      <c r="J1763" s="5">
        <f t="shared" si="111"/>
        <v>1.2052080127404781E-3</v>
      </c>
    </row>
    <row r="1764" spans="1:10" ht="15" customHeight="1" x14ac:dyDescent="0.2">
      <c r="A1764" s="3">
        <f>'2_CVaR_t3'!A1764</f>
        <v>44760</v>
      </c>
      <c r="B1764" s="5">
        <f>'2_CVaR_t3'!D1764-1</f>
        <v>-8.6486383173954851E-3</v>
      </c>
      <c r="C1764" s="5">
        <f>'Stocks Returns'!B1760</f>
        <v>-5.7306590257879542E-3</v>
      </c>
      <c r="D1764" s="5">
        <f>'Stocks Returns'!C1760</f>
        <v>-1.347362407160535E-2</v>
      </c>
      <c r="E1764" s="5">
        <f>'Stocks Returns'!D1760</f>
        <v>-1.009939083039435E-2</v>
      </c>
      <c r="F1764" s="5">
        <f>'Stocks Returns'!E1760</f>
        <v>2.6299915550729747E-2</v>
      </c>
      <c r="G1764" s="5">
        <f t="shared" si="108"/>
        <v>3.442289770849068E-3</v>
      </c>
      <c r="H1764" s="5">
        <f t="shared" si="109"/>
        <v>-6.1483698988859178E-4</v>
      </c>
      <c r="I1764" s="5">
        <f t="shared" si="110"/>
        <v>4.130356725104296E-3</v>
      </c>
      <c r="J1764" s="5">
        <f t="shared" si="111"/>
        <v>3.5485930020678284E-2</v>
      </c>
    </row>
    <row r="1765" spans="1:10" ht="15" customHeight="1" x14ac:dyDescent="0.2">
      <c r="A1765" s="3">
        <f>'2_CVaR_t3'!A1765</f>
        <v>44761</v>
      </c>
      <c r="B1765" s="5">
        <f>'2_CVaR_t3'!D1765-1</f>
        <v>2.1949617037592573E-2</v>
      </c>
      <c r="C1765" s="5">
        <f>'Stocks Returns'!B1761</f>
        <v>2.6657060518731956E-2</v>
      </c>
      <c r="D1765" s="5">
        <f>'Stocks Returns'!C1761</f>
        <v>3.1127841320399474E-2</v>
      </c>
      <c r="E1765" s="5">
        <f>'Stocks Returns'!D1761</f>
        <v>4.4858299595141649E-2</v>
      </c>
      <c r="F1765" s="5">
        <f>'Stocks Returns'!E1761</f>
        <v>4.0084636181968003E-2</v>
      </c>
      <c r="G1765" s="5">
        <f t="shared" si="108"/>
        <v>4.9726332312570211E-3</v>
      </c>
      <c r="H1765" s="5">
        <f t="shared" si="109"/>
        <v>-1.3432751931075834E-3</v>
      </c>
      <c r="I1765" s="5">
        <f t="shared" si="110"/>
        <v>9.0238645669709072E-3</v>
      </c>
      <c r="J1765" s="5">
        <f t="shared" si="111"/>
        <v>1.6891009885832534E-2</v>
      </c>
    </row>
    <row r="1766" spans="1:10" ht="15" customHeight="1" x14ac:dyDescent="0.2">
      <c r="A1766" s="3">
        <f>'2_CVaR_t3'!A1766</f>
        <v>44762</v>
      </c>
      <c r="B1766" s="5">
        <f>'2_CVaR_t3'!D1766-1</f>
        <v>6.2438636459338781E-4</v>
      </c>
      <c r="C1766" s="5">
        <f>'Stocks Returns'!B1762</f>
        <v>1.3333333333333197E-2</v>
      </c>
      <c r="D1766" s="5">
        <f>'Stocks Returns'!C1762</f>
        <v>-1.3572966395206665E-3</v>
      </c>
      <c r="E1766" s="5">
        <f>'Stocks Returns'!D1762</f>
        <v>1.5964042157470493E-2</v>
      </c>
      <c r="F1766" s="5">
        <f>'Stocks Returns'!E1762</f>
        <v>2.5203435804701524E-2</v>
      </c>
      <c r="G1766" s="5">
        <f t="shared" si="108"/>
        <v>1.3154729019190089E-2</v>
      </c>
      <c r="H1766" s="5">
        <f t="shared" si="109"/>
        <v>-2.2360677941810308E-3</v>
      </c>
      <c r="I1766" s="5">
        <f t="shared" si="110"/>
        <v>1.5021473664358761E-2</v>
      </c>
      <c r="J1766" s="5">
        <f t="shared" si="111"/>
        <v>2.4576563738003689E-2</v>
      </c>
    </row>
    <row r="1767" spans="1:10" ht="15" customHeight="1" x14ac:dyDescent="0.2">
      <c r="A1767" s="3">
        <f>'2_CVaR_t3'!A1767</f>
        <v>44763</v>
      </c>
      <c r="B1767" s="5">
        <f>'2_CVaR_t3'!D1767-1</f>
        <v>8.550990972387762E-3</v>
      </c>
      <c r="C1767" s="5">
        <f>'Stocks Returns'!B1763</f>
        <v>4.8476454293628901E-3</v>
      </c>
      <c r="D1767" s="5">
        <f>'Stocks Returns'!C1763</f>
        <v>1.321647841777196E-2</v>
      </c>
      <c r="E1767" s="5">
        <f>'Stocks Returns'!D1763</f>
        <v>9.9160945842868831E-3</v>
      </c>
      <c r="F1767" s="5">
        <f>'Stocks Returns'!E1763</f>
        <v>-1.9622974313746933E-2</v>
      </c>
      <c r="G1767" s="5">
        <f t="shared" si="108"/>
        <v>-3.3246897892088133E-3</v>
      </c>
      <c r="H1767" s="5">
        <f t="shared" si="109"/>
        <v>5.9480824680537177E-4</v>
      </c>
      <c r="I1767" s="5">
        <f t="shared" si="110"/>
        <v>-3.9958074786383604E-3</v>
      </c>
      <c r="J1767" s="5">
        <f t="shared" si="111"/>
        <v>-2.863792624700905E-2</v>
      </c>
    </row>
    <row r="1768" spans="1:10" ht="15" customHeight="1" x14ac:dyDescent="0.2">
      <c r="A1768" s="3">
        <f>'2_CVaR_t3'!A1768</f>
        <v>44764</v>
      </c>
      <c r="B1768" s="5">
        <f>'2_CVaR_t3'!D1768-1</f>
        <v>-8.5724600473268131E-3</v>
      </c>
      <c r="C1768" s="5">
        <f>'Stocks Returns'!B1764</f>
        <v>9.6485182632668476E-3</v>
      </c>
      <c r="D1768" s="5">
        <f>'Stocks Returns'!C1764</f>
        <v>-1.1517646514639934E-2</v>
      </c>
      <c r="E1768" s="5">
        <f>'Stocks Returns'!D1764</f>
        <v>-2.2356495468278004E-2</v>
      </c>
      <c r="F1768" s="5">
        <f>'Stocks Returns'!E1764</f>
        <v>-8.9958394242664053E-3</v>
      </c>
      <c r="G1768" s="5">
        <f t="shared" si="108"/>
        <v>1.874464367563981E-2</v>
      </c>
      <c r="H1768" s="5">
        <f t="shared" si="109"/>
        <v>1.2282859746106257E-3</v>
      </c>
      <c r="I1768" s="5">
        <f t="shared" si="110"/>
        <v>-8.251389098277679E-3</v>
      </c>
      <c r="J1768" s="5">
        <f t="shared" si="111"/>
        <v>1.0956178880233182E-4</v>
      </c>
    </row>
    <row r="1769" spans="1:10" ht="15" customHeight="1" x14ac:dyDescent="0.2">
      <c r="A1769" s="3">
        <f>'2_CVaR_t3'!A1769</f>
        <v>44767</v>
      </c>
      <c r="B1769" s="5">
        <f>'2_CVaR_t3'!D1769-1</f>
        <v>1.4198628739112706E-3</v>
      </c>
      <c r="C1769" s="5">
        <f>'Stocks Returns'!B1765</f>
        <v>6.8259385665525585E-4</v>
      </c>
      <c r="D1769" s="5">
        <f>'Stocks Returns'!C1765</f>
        <v>2.6672905942912717E-3</v>
      </c>
      <c r="E1769" s="5">
        <f>'Stocks Returns'!D1765</f>
        <v>-1.85414091470959E-3</v>
      </c>
      <c r="F1769" s="5">
        <f>'Stocks Returns'!E1765</f>
        <v>4.4479745830023898E-2</v>
      </c>
      <c r="G1769" s="5">
        <f t="shared" si="108"/>
        <v>-2.9822344412132155E-4</v>
      </c>
      <c r="H1769" s="5">
        <f t="shared" si="109"/>
        <v>6.1005769201474651E-4</v>
      </c>
      <c r="I1769" s="5">
        <f t="shared" si="110"/>
        <v>-4.0982503205785684E-3</v>
      </c>
      <c r="J1769" s="5">
        <f t="shared" si="111"/>
        <v>4.3011085781928207E-2</v>
      </c>
    </row>
    <row r="1770" spans="1:10" ht="15" customHeight="1" x14ac:dyDescent="0.2">
      <c r="A1770" s="3">
        <f>'2_CVaR_t3'!A1770</f>
        <v>44768</v>
      </c>
      <c r="B1770" s="5">
        <f>'2_CVaR_t3'!D1770-1</f>
        <v>-6.2649183105393247E-3</v>
      </c>
      <c r="C1770" s="5">
        <f>'Stocks Returns'!B1766</f>
        <v>-1.5688949522510209E-2</v>
      </c>
      <c r="D1770" s="5">
        <f>'Stocks Returns'!C1766</f>
        <v>-8.307275866896946E-3</v>
      </c>
      <c r="E1770" s="5">
        <f>'Stocks Returns'!D1766</f>
        <v>-1.71826625386996E-2</v>
      </c>
      <c r="F1770" s="5">
        <f>'Stocks Returns'!E1766</f>
        <v>-1.0429114611624102E-2</v>
      </c>
      <c r="G1770" s="5">
        <f t="shared" si="108"/>
        <v>-8.9199072191494984E-3</v>
      </c>
      <c r="H1770" s="5">
        <f t="shared" si="109"/>
        <v>1.0201400024679504E-3</v>
      </c>
      <c r="I1770" s="5">
        <f t="shared" si="110"/>
        <v>-6.8531044635184359E-3</v>
      </c>
      <c r="J1770" s="5">
        <f t="shared" si="111"/>
        <v>-3.7655968204395535E-3</v>
      </c>
    </row>
    <row r="1771" spans="1:10" ht="15" customHeight="1" x14ac:dyDescent="0.2">
      <c r="A1771" s="3">
        <f>'2_CVaR_t3'!A1771</f>
        <v>44769</v>
      </c>
      <c r="B1771" s="5">
        <f>'2_CVaR_t3'!D1771-1</f>
        <v>-1.1550853656314697E-3</v>
      </c>
      <c r="C1771" s="5">
        <f>'Stocks Returns'!B1767</f>
        <v>4.9896049896049899E-2</v>
      </c>
      <c r="D1771" s="5">
        <f>'Stocks Returns'!C1767</f>
        <v>-9.5063297096333876E-3</v>
      </c>
      <c r="E1771" s="5">
        <f>'Stocks Returns'!D1767</f>
        <v>5.0086627815403961E-2</v>
      </c>
      <c r="F1771" s="5">
        <f>'Stocks Returns'!E1767</f>
        <v>2.3932374574596516E-2</v>
      </c>
      <c r="G1771" s="5">
        <f t="shared" si="108"/>
        <v>5.1511986733797747E-2</v>
      </c>
      <c r="H1771" s="5">
        <f t="shared" si="109"/>
        <v>-7.748895595539128E-3</v>
      </c>
      <c r="I1771" s="5">
        <f t="shared" si="110"/>
        <v>5.2055591256740655E-2</v>
      </c>
      <c r="J1771" s="5">
        <f t="shared" si="111"/>
        <v>2.5188572464326441E-2</v>
      </c>
    </row>
    <row r="1772" spans="1:10" ht="15" customHeight="1" x14ac:dyDescent="0.2">
      <c r="A1772" s="3">
        <f>'2_CVaR_t3'!A1772</f>
        <v>44770</v>
      </c>
      <c r="B1772" s="5">
        <f>'2_CVaR_t3'!D1772-1</f>
        <v>3.3634801875281894E-3</v>
      </c>
      <c r="C1772" s="5">
        <f>'Stocks Returns'!B1768</f>
        <v>2.9042904290428995E-2</v>
      </c>
      <c r="D1772" s="5">
        <f>'Stocks Returns'!C1768</f>
        <v>4.1811184491851172E-3</v>
      </c>
      <c r="E1772" s="5">
        <f>'Stocks Returns'!D1768</f>
        <v>1.0499475026248817E-2</v>
      </c>
      <c r="F1772" s="5">
        <f>'Stocks Returns'!E1768</f>
        <v>8.4700332368392584E-3</v>
      </c>
      <c r="G1772" s="5">
        <f t="shared" si="108"/>
        <v>2.610201019069559E-2</v>
      </c>
      <c r="H1772" s="5">
        <f t="shared" si="109"/>
        <v>-7.5549383044863118E-4</v>
      </c>
      <c r="I1772" s="5">
        <f t="shared" si="110"/>
        <v>5.0752623454447228E-3</v>
      </c>
      <c r="J1772" s="5">
        <f t="shared" si="111"/>
        <v>4.9446013345470583E-3</v>
      </c>
    </row>
    <row r="1773" spans="1:10" ht="15" customHeight="1" x14ac:dyDescent="0.2">
      <c r="A1773" s="3">
        <f>'2_CVaR_t3'!A1773</f>
        <v>44771</v>
      </c>
      <c r="B1773" s="5">
        <f>'2_CVaR_t3'!D1773-1</f>
        <v>4.0267368145983085E-3</v>
      </c>
      <c r="C1773" s="5">
        <f>'Stocks Returns'!B1769</f>
        <v>-3.784477228992944E-2</v>
      </c>
      <c r="D1773" s="5">
        <f>'Stocks Returns'!C1769</f>
        <v>3.5959309202744372E-3</v>
      </c>
      <c r="E1773" s="5">
        <f>'Stocks Returns'!D1769</f>
        <v>2.211666914056698E-2</v>
      </c>
      <c r="F1773" s="5">
        <f>'Stocks Returns'!E1769</f>
        <v>3.5828194769296218E-2</v>
      </c>
      <c r="G1773" s="5">
        <f t="shared" si="108"/>
        <v>-4.1454539792552661E-2</v>
      </c>
      <c r="H1773" s="5">
        <f t="shared" si="109"/>
        <v>-2.323265451660529E-3</v>
      </c>
      <c r="I1773" s="5">
        <f t="shared" si="110"/>
        <v>1.5607250767731361E-2</v>
      </c>
      <c r="J1773" s="5">
        <f t="shared" si="111"/>
        <v>3.1600892414878581E-2</v>
      </c>
    </row>
    <row r="1774" spans="1:10" ht="15" customHeight="1" x14ac:dyDescent="0.2">
      <c r="A1774" s="3">
        <f>'2_CVaR_t3'!A1774</f>
        <v>44774</v>
      </c>
      <c r="B1774" s="5">
        <f>'2_CVaR_t3'!D1774-1</f>
        <v>-1.6402100869283842E-3</v>
      </c>
      <c r="C1774" s="5">
        <f>'Stocks Returns'!B1770</f>
        <v>2.6666666666666616E-2</v>
      </c>
      <c r="D1774" s="5">
        <f>'Stocks Returns'!C1770</f>
        <v>-3.5359011833482334E-3</v>
      </c>
      <c r="E1774" s="5">
        <f>'Stocks Returns'!D1770</f>
        <v>4.3566656985187802E-3</v>
      </c>
      <c r="F1774" s="5">
        <f>'Stocks Returns'!E1770</f>
        <v>-2.3914605357692853E-2</v>
      </c>
      <c r="G1774" s="5">
        <f t="shared" si="108"/>
        <v>2.877183649495876E-2</v>
      </c>
      <c r="H1774" s="5">
        <f t="shared" si="109"/>
        <v>-1.0597771768753846E-3</v>
      </c>
      <c r="I1774" s="5">
        <f t="shared" si="110"/>
        <v>7.1193793828379145E-3</v>
      </c>
      <c r="J1774" s="5">
        <f t="shared" si="111"/>
        <v>-2.2145039499099958E-2</v>
      </c>
    </row>
    <row r="1775" spans="1:10" ht="15" customHeight="1" x14ac:dyDescent="0.2">
      <c r="A1775" s="3">
        <f>'2_CVaR_t3'!A1775</f>
        <v>44775</v>
      </c>
      <c r="B1775" s="5">
        <f>'2_CVaR_t3'!D1775-1</f>
        <v>-1.3817115782397305E-2</v>
      </c>
      <c r="C1775" s="5">
        <f>'Stocks Returns'!B1771</f>
        <v>3.8961038961038863E-2</v>
      </c>
      <c r="D1775" s="5">
        <f>'Stocks Returns'!C1771</f>
        <v>-2.4129447388342218E-2</v>
      </c>
      <c r="E1775" s="5">
        <f>'Stocks Returns'!D1771</f>
        <v>1.5905147484094329E-3</v>
      </c>
      <c r="F1775" s="5">
        <f>'Stocks Returns'!E1771</f>
        <v>-4.1009463722397888E-3</v>
      </c>
      <c r="G1775" s="5">
        <f t="shared" si="108"/>
        <v>5.334623437335817E-2</v>
      </c>
      <c r="H1775" s="5">
        <f t="shared" si="109"/>
        <v>-3.61379940052068E-3</v>
      </c>
      <c r="I1775" s="5">
        <f t="shared" si="110"/>
        <v>2.427680979282398E-2</v>
      </c>
      <c r="J1775" s="5">
        <f t="shared" si="111"/>
        <v>1.0554446716940313E-2</v>
      </c>
    </row>
    <row r="1776" spans="1:10" ht="15" customHeight="1" x14ac:dyDescent="0.2">
      <c r="A1776" s="3">
        <f>'2_CVaR_t3'!A1776</f>
        <v>44776</v>
      </c>
      <c r="B1776" s="5">
        <f>'2_CVaR_t3'!D1776-1</f>
        <v>1.1193822160421529E-2</v>
      </c>
      <c r="C1776" s="5">
        <f>'Stocks Returns'!B1772</f>
        <v>4.4375000000000053E-2</v>
      </c>
      <c r="D1776" s="5">
        <f>'Stocks Returns'!C1772</f>
        <v>1.0763114515659922E-2</v>
      </c>
      <c r="E1776" s="5">
        <f>'Stocks Returns'!D1772</f>
        <v>5.7023242384870887E-2</v>
      </c>
      <c r="F1776" s="5">
        <f>'Stocks Returns'!E1772</f>
        <v>-3.5793474817865101E-2</v>
      </c>
      <c r="G1776" s="5">
        <f t="shared" si="108"/>
        <v>3.3537452828986618E-2</v>
      </c>
      <c r="H1776" s="5">
        <f t="shared" si="109"/>
        <v>-5.7737881279480222E-3</v>
      </c>
      <c r="I1776" s="5">
        <f t="shared" si="110"/>
        <v>3.8787198909289278E-2</v>
      </c>
      <c r="J1776" s="5">
        <f t="shared" si="111"/>
        <v>-4.7605119682836684E-2</v>
      </c>
    </row>
    <row r="1777" spans="1:10" ht="15" customHeight="1" x14ac:dyDescent="0.2">
      <c r="A1777" s="3">
        <f>'2_CVaR_t3'!A1777</f>
        <v>44777</v>
      </c>
      <c r="B1777" s="5">
        <f>'2_CVaR_t3'!D1777-1</f>
        <v>1.3366834724817256E-2</v>
      </c>
      <c r="C1777" s="5">
        <f>'Stocks Returns'!B1773</f>
        <v>4.6080191502094525E-2</v>
      </c>
      <c r="D1777" s="5">
        <f>'Stocks Returns'!C1773</f>
        <v>2.3935149654643162E-2</v>
      </c>
      <c r="E1777" s="5">
        <f>'Stocks Returns'!D1773</f>
        <v>-6.2824364927615006E-3</v>
      </c>
      <c r="F1777" s="5">
        <f>'Stocks Returns'!E1773</f>
        <v>-1.5768725361366642E-2</v>
      </c>
      <c r="G1777" s="5">
        <f t="shared" si="108"/>
        <v>3.305122965213507E-2</v>
      </c>
      <c r="H1777" s="5">
        <f t="shared" si="109"/>
        <v>4.179029153268999E-3</v>
      </c>
      <c r="I1777" s="5">
        <f t="shared" si="110"/>
        <v>-2.8073914633436874E-2</v>
      </c>
      <c r="J1777" s="5">
        <f t="shared" si="111"/>
        <v>-2.9879892385331203E-2</v>
      </c>
    </row>
    <row r="1778" spans="1:10" ht="15" customHeight="1" x14ac:dyDescent="0.2">
      <c r="A1778" s="3">
        <f>'2_CVaR_t3'!A1778</f>
        <v>44778</v>
      </c>
      <c r="B1778" s="5">
        <f>'2_CVaR_t3'!D1778-1</f>
        <v>5.0093271418603091E-3</v>
      </c>
      <c r="C1778" s="5">
        <f>'Stocks Returns'!B1774</f>
        <v>-0.16533180778032042</v>
      </c>
      <c r="D1778" s="5">
        <f>'Stocks Returns'!C1774</f>
        <v>1.1242797582798447E-2</v>
      </c>
      <c r="E1778" s="5">
        <f>'Stocks Returns'!D1774</f>
        <v>-1.7866959868059529E-2</v>
      </c>
      <c r="F1778" s="5">
        <f>'Stocks Returns'!E1774</f>
        <v>3.3044058744993388E-2</v>
      </c>
      <c r="G1778" s="5">
        <f t="shared" si="108"/>
        <v>-0.1699324866572417</v>
      </c>
      <c r="H1778" s="5">
        <f t="shared" si="109"/>
        <v>3.8679389748424008E-3</v>
      </c>
      <c r="I1778" s="5">
        <f t="shared" si="110"/>
        <v>-2.5984070606955914E-2</v>
      </c>
      <c r="J1778" s="5">
        <f t="shared" si="111"/>
        <v>2.7776961100031975E-2</v>
      </c>
    </row>
    <row r="1779" spans="1:10" ht="15" customHeight="1" x14ac:dyDescent="0.2">
      <c r="A1779" s="3">
        <f>'2_CVaR_t3'!A1779</f>
        <v>44781</v>
      </c>
      <c r="B1779" s="5">
        <f>'2_CVaR_t3'!D1779-1</f>
        <v>-7.4905010134430627E-3</v>
      </c>
      <c r="C1779" s="5">
        <f>'Stocks Returns'!B1775</f>
        <v>-3.9067854694996629E-2</v>
      </c>
      <c r="D1779" s="5">
        <f>'Stocks Returns'!C1775</f>
        <v>-1.1812665029879099E-2</v>
      </c>
      <c r="E1779" s="5">
        <f>'Stocks Returns'!D1775</f>
        <v>-7.8365519171562648E-3</v>
      </c>
      <c r="F1779" s="5">
        <f>'Stocks Returns'!E1775</f>
        <v>8.4006462035541851E-3</v>
      </c>
      <c r="G1779" s="5">
        <f t="shared" si="108"/>
        <v>-3.1062850865498839E-2</v>
      </c>
      <c r="H1779" s="5">
        <f t="shared" si="109"/>
        <v>-6.6960493093090601E-4</v>
      </c>
      <c r="I1779" s="5">
        <f t="shared" si="110"/>
        <v>4.4982772265127098E-3</v>
      </c>
      <c r="J1779" s="5">
        <f t="shared" si="111"/>
        <v>1.6361098319547553E-2</v>
      </c>
    </row>
    <row r="1780" spans="1:10" ht="15" customHeight="1" x14ac:dyDescent="0.2">
      <c r="A1780" s="3">
        <f>'2_CVaR_t3'!A1780</f>
        <v>44782</v>
      </c>
      <c r="B1780" s="5">
        <f>'2_CVaR_t3'!D1780-1</f>
        <v>-1.1811712326822432E-2</v>
      </c>
      <c r="C1780" s="5">
        <f>'Stocks Returns'!B1776</f>
        <v>-6.5620542082738931E-2</v>
      </c>
      <c r="D1780" s="5">
        <f>'Stocks Returns'!C1776</f>
        <v>-1.434464654040879E-2</v>
      </c>
      <c r="E1780" s="5">
        <f>'Stocks Returns'!D1776</f>
        <v>-4.0902679830747579E-2</v>
      </c>
      <c r="F1780" s="5">
        <f>'Stocks Returns'!E1776</f>
        <v>2.0079034497490156E-2</v>
      </c>
      <c r="G1780" s="5">
        <f t="shared" si="108"/>
        <v>-5.3257732846073387E-2</v>
      </c>
      <c r="H1780" s="5">
        <f t="shared" si="109"/>
        <v>3.2000887513750423E-3</v>
      </c>
      <c r="I1780" s="5">
        <f t="shared" si="110"/>
        <v>-2.1497581167925262E-2</v>
      </c>
      <c r="J1780" s="5">
        <f t="shared" si="111"/>
        <v>3.2612272492229803E-2</v>
      </c>
    </row>
    <row r="1781" spans="1:10" ht="15" customHeight="1" x14ac:dyDescent="0.2">
      <c r="A1781" s="3">
        <f>'2_CVaR_t3'!A1781</f>
        <v>44783</v>
      </c>
      <c r="B1781" s="5">
        <f>'2_CVaR_t3'!D1781-1</f>
        <v>8.5203543951390959E-3</v>
      </c>
      <c r="C1781" s="5">
        <f>'Stocks Returns'!B1777</f>
        <v>0</v>
      </c>
      <c r="D1781" s="5">
        <f>'Stocks Returns'!C1777</f>
        <v>8.7510701036812577E-3</v>
      </c>
      <c r="E1781" s="5">
        <f>'Stocks Returns'!D1777</f>
        <v>3.9558823529411757E-2</v>
      </c>
      <c r="F1781" s="5">
        <f>'Stocks Returns'!E1777</f>
        <v>4.9209506857921248E-3</v>
      </c>
      <c r="G1781" s="5">
        <f t="shared" si="108"/>
        <v>-8.1414391960657039E-3</v>
      </c>
      <c r="H1781" s="5">
        <f t="shared" si="109"/>
        <v>-3.8252133915726814E-3</v>
      </c>
      <c r="I1781" s="5">
        <f t="shared" si="110"/>
        <v>2.569704835049743E-2</v>
      </c>
      <c r="J1781" s="5">
        <f t="shared" si="111"/>
        <v>-4.0615810537659586E-3</v>
      </c>
    </row>
    <row r="1782" spans="1:10" ht="15" customHeight="1" x14ac:dyDescent="0.2">
      <c r="A1782" s="3">
        <f>'2_CVaR_t3'!A1782</f>
        <v>44784</v>
      </c>
      <c r="B1782" s="5">
        <f>'2_CVaR_t3'!D1782-1</f>
        <v>-1.9241158500641342E-3</v>
      </c>
      <c r="C1782" s="5">
        <f>'Stocks Returns'!B1778</f>
        <v>4.4274809160305351E-2</v>
      </c>
      <c r="D1782" s="5">
        <f>'Stocks Returns'!C1778</f>
        <v>-4.8090523338046864E-3</v>
      </c>
      <c r="E1782" s="5">
        <f>'Stocks Returns'!D1778</f>
        <v>9.6194652709011841E-3</v>
      </c>
      <c r="F1782" s="5">
        <f>'Stocks Returns'!E1778</f>
        <v>4.5634507188997642E-2</v>
      </c>
      <c r="G1782" s="5">
        <f t="shared" si="108"/>
        <v>4.666628900215513E-2</v>
      </c>
      <c r="H1782" s="5">
        <f t="shared" si="109"/>
        <v>-1.9123350378201839E-3</v>
      </c>
      <c r="I1782" s="5">
        <f t="shared" si="110"/>
        <v>1.284669922924526E-2</v>
      </c>
      <c r="J1782" s="5">
        <f t="shared" si="111"/>
        <v>4.770450738657836E-2</v>
      </c>
    </row>
    <row r="1783" spans="1:10" ht="15" customHeight="1" x14ac:dyDescent="0.2">
      <c r="A1783" s="3">
        <f>'2_CVaR_t3'!A1783</f>
        <v>44785</v>
      </c>
      <c r="B1783" s="5">
        <f>'2_CVaR_t3'!D1783-1</f>
        <v>3.5495239850686922E-3</v>
      </c>
      <c r="C1783" s="5">
        <f>'Stocks Returns'!B1779</f>
        <v>0</v>
      </c>
      <c r="D1783" s="5">
        <f>'Stocks Returns'!C1779</f>
        <v>1.1843850672730305E-3</v>
      </c>
      <c r="E1783" s="5">
        <f>'Stocks Returns'!D1779</f>
        <v>3.2786885245901454E-2</v>
      </c>
      <c r="F1783" s="5">
        <f>'Stocks Returns'!E1779</f>
        <v>2.3814268632921465E-2</v>
      </c>
      <c r="G1783" s="5">
        <f t="shared" si="108"/>
        <v>-3.1285134055474492E-3</v>
      </c>
      <c r="H1783" s="5">
        <f t="shared" si="109"/>
        <v>-4.0278425149052645E-3</v>
      </c>
      <c r="I1783" s="5">
        <f t="shared" si="110"/>
        <v>2.7058271855299749E-2</v>
      </c>
      <c r="J1783" s="5">
        <f t="shared" si="111"/>
        <v>2.009196173690066E-2</v>
      </c>
    </row>
    <row r="1784" spans="1:10" ht="15" customHeight="1" x14ac:dyDescent="0.2">
      <c r="A1784" s="3">
        <f>'2_CVaR_t3'!A1784</f>
        <v>44788</v>
      </c>
      <c r="B1784" s="5">
        <f>'2_CVaR_t3'!D1784-1</f>
        <v>1.4663472513152698E-2</v>
      </c>
      <c r="C1784" s="5">
        <f>'Stocks Returns'!B1780</f>
        <v>-4.0935672514619936E-2</v>
      </c>
      <c r="D1784" s="5">
        <f>'Stocks Returns'!C1780</f>
        <v>2.408555339989582E-2</v>
      </c>
      <c r="E1784" s="5">
        <f>'Stocks Returns'!D1780</f>
        <v>7.7330077330077795E-3</v>
      </c>
      <c r="F1784" s="5">
        <f>'Stocks Returns'!E1780</f>
        <v>-1.9270072992700782E-2</v>
      </c>
      <c r="G1784" s="5">
        <f t="shared" si="108"/>
        <v>-5.5272252704754311E-2</v>
      </c>
      <c r="H1784" s="5">
        <f t="shared" si="109"/>
        <v>2.4085238381432138E-3</v>
      </c>
      <c r="I1784" s="5">
        <f t="shared" si="110"/>
        <v>-1.6180000221279286E-2</v>
      </c>
      <c r="J1784" s="5">
        <f t="shared" si="111"/>
        <v>-3.4753366149444576E-2</v>
      </c>
    </row>
    <row r="1785" spans="1:10" ht="15" customHeight="1" x14ac:dyDescent="0.2">
      <c r="A1785" s="3">
        <f>'2_CVaR_t3'!A1785</f>
        <v>44789</v>
      </c>
      <c r="B1785" s="5">
        <f>'2_CVaR_t3'!D1785-1</f>
        <v>1.7414926303027656E-3</v>
      </c>
      <c r="C1785" s="5">
        <f>'Stocks Returns'!B1781</f>
        <v>4.3445121951219523E-2</v>
      </c>
      <c r="D1785" s="5">
        <f>'Stocks Returns'!C1781</f>
        <v>3.3268644302744121E-3</v>
      </c>
      <c r="E1785" s="5">
        <f>'Stocks Returns'!D1781</f>
        <v>-2.5578890683898292E-3</v>
      </c>
      <c r="F1785" s="5">
        <f>'Stocks Returns'!E1781</f>
        <v>-6.6488042076014997E-3</v>
      </c>
      <c r="G1785" s="5">
        <f t="shared" si="108"/>
        <v>4.2139951178727909E-2</v>
      </c>
      <c r="H1785" s="5">
        <f t="shared" si="109"/>
        <v>7.9315188295155277E-4</v>
      </c>
      <c r="I1785" s="5">
        <f t="shared" si="110"/>
        <v>-5.3282419042032531E-3</v>
      </c>
      <c r="J1785" s="5">
        <f t="shared" si="111"/>
        <v>-8.4578188233291659E-3</v>
      </c>
    </row>
    <row r="1786" spans="1:10" ht="15" customHeight="1" x14ac:dyDescent="0.2">
      <c r="A1786" s="3">
        <f>'2_CVaR_t3'!A1786</f>
        <v>44790</v>
      </c>
      <c r="B1786" s="5">
        <f>'2_CVaR_t3'!D1786-1</f>
        <v>-9.7564064081625546E-3</v>
      </c>
      <c r="C1786" s="5">
        <f>'Stocks Returns'!B1782</f>
        <v>-3.1409788166544939E-2</v>
      </c>
      <c r="D1786" s="5">
        <f>'Stocks Returns'!C1782</f>
        <v>-1.2065948236160917E-2</v>
      </c>
      <c r="E1786" s="5">
        <f>'Stocks Returns'!D1782</f>
        <v>-3.2393035497368161E-2</v>
      </c>
      <c r="F1786" s="5">
        <f>'Stocks Returns'!E1782</f>
        <v>1.2587412587412583E-2</v>
      </c>
      <c r="G1786" s="5">
        <f t="shared" si="108"/>
        <v>-2.1119690166654218E-2</v>
      </c>
      <c r="H1786" s="5">
        <f t="shared" si="109"/>
        <v>2.4339461628771365E-3</v>
      </c>
      <c r="I1786" s="5">
        <f t="shared" si="110"/>
        <v>-1.635078251261848E-2</v>
      </c>
      <c r="J1786" s="5">
        <f t="shared" si="111"/>
        <v>2.2945687776641674E-2</v>
      </c>
    </row>
    <row r="1787" spans="1:10" ht="15" customHeight="1" x14ac:dyDescent="0.2">
      <c r="A1787" s="3">
        <f>'2_CVaR_t3'!A1787</f>
        <v>44791</v>
      </c>
      <c r="B1787" s="5">
        <f>'2_CVaR_t3'!D1787-1</f>
        <v>3.2100374594847825E-3</v>
      </c>
      <c r="C1787" s="5">
        <f>'Stocks Returns'!B1783</f>
        <v>-5.2790346907993779E-3</v>
      </c>
      <c r="D1787" s="5">
        <f>'Stocks Returns'!C1783</f>
        <v>3.402946112250449E-3</v>
      </c>
      <c r="E1787" s="5">
        <f>'Stocks Returns'!D1783</f>
        <v>1.3948946854512423E-2</v>
      </c>
      <c r="F1787" s="5">
        <f>'Stocks Returns'!E1783</f>
        <v>3.4727703235990504E-2</v>
      </c>
      <c r="G1787" s="5">
        <f t="shared" si="108"/>
        <v>-8.0651866357374889E-3</v>
      </c>
      <c r="H1787" s="5">
        <f t="shared" si="109"/>
        <v>-1.306347845181576E-3</v>
      </c>
      <c r="I1787" s="5">
        <f t="shared" si="110"/>
        <v>8.7757937411175914E-3</v>
      </c>
      <c r="J1787" s="5">
        <f t="shared" si="111"/>
        <v>3.136464727162587E-2</v>
      </c>
    </row>
    <row r="1788" spans="1:10" ht="15" customHeight="1" x14ac:dyDescent="0.2">
      <c r="A1788" s="3">
        <f>'2_CVaR_t3'!A1788</f>
        <v>44792</v>
      </c>
      <c r="B1788" s="5">
        <f>'2_CVaR_t3'!D1788-1</f>
        <v>-8.7070249788004928E-3</v>
      </c>
      <c r="C1788" s="5">
        <f>'Stocks Returns'!B1784</f>
        <v>4.0940106141015953E-2</v>
      </c>
      <c r="D1788" s="5">
        <f>'Stocks Returns'!C1784</f>
        <v>-1.1289198606271755E-2</v>
      </c>
      <c r="E1788" s="5">
        <f>'Stocks Returns'!D1784</f>
        <v>-2.5450543403494175E-2</v>
      </c>
      <c r="F1788" s="5">
        <f>'Stocks Returns'!E1784</f>
        <v>2.4790236460716653E-3</v>
      </c>
      <c r="G1788" s="5">
        <f t="shared" si="108"/>
        <v>5.0171936045362152E-2</v>
      </c>
      <c r="H1788" s="5">
        <f t="shared" si="109"/>
        <v>1.6560856205282935E-3</v>
      </c>
      <c r="I1788" s="5">
        <f t="shared" si="110"/>
        <v>-1.1125264895556613E-2</v>
      </c>
      <c r="J1788" s="5">
        <f t="shared" si="111"/>
        <v>1.1726823962954672E-2</v>
      </c>
    </row>
    <row r="1789" spans="1:10" ht="15" customHeight="1" x14ac:dyDescent="0.2">
      <c r="A1789" s="3">
        <f>'2_CVaR_t3'!A1789</f>
        <v>44795</v>
      </c>
      <c r="B1789" s="5">
        <f>'2_CVaR_t3'!D1789-1</f>
        <v>-1.4784031478176307E-2</v>
      </c>
      <c r="C1789" s="5">
        <f>'Stocks Returns'!B1785</f>
        <v>-7.428987618353966E-2</v>
      </c>
      <c r="D1789" s="5">
        <f>'Stocks Returns'!C1785</f>
        <v>-1.978197537825388E-2</v>
      </c>
      <c r="E1789" s="5">
        <f>'Stocks Returns'!D1785</f>
        <v>-3.8819875776397561E-2</v>
      </c>
      <c r="F1789" s="5">
        <f>'Stocks Returns'!E1785</f>
        <v>9.511128019783488E-4</v>
      </c>
      <c r="G1789" s="5">
        <f t="shared" si="108"/>
        <v>-5.8929576768716518E-2</v>
      </c>
      <c r="H1789" s="5">
        <f t="shared" si="109"/>
        <v>2.1661136022279072E-3</v>
      </c>
      <c r="I1789" s="5">
        <f t="shared" si="110"/>
        <v>-1.4551534848160935E-2</v>
      </c>
      <c r="J1789" s="5">
        <f t="shared" si="111"/>
        <v>1.6629713996234561E-2</v>
      </c>
    </row>
    <row r="1790" spans="1:10" ht="15" customHeight="1" x14ac:dyDescent="0.2">
      <c r="A1790" s="3">
        <f>'2_CVaR_t3'!A1790</f>
        <v>44796</v>
      </c>
      <c r="B1790" s="5">
        <f>'2_CVaR_t3'!D1790-1</f>
        <v>-3.6908156590594876E-3</v>
      </c>
      <c r="C1790" s="5">
        <f>'Stocks Returns'!B1786</f>
        <v>6.2942564909518328E-3</v>
      </c>
      <c r="D1790" s="5">
        <f>'Stocks Returns'!C1786</f>
        <v>-8.6764776376971886E-3</v>
      </c>
      <c r="E1790" s="5">
        <f>'Stocks Returns'!D1786</f>
        <v>1.5127037744162131E-2</v>
      </c>
      <c r="F1790" s="5">
        <f>'Stocks Returns'!E1786</f>
        <v>3.0501710376282798E-2</v>
      </c>
      <c r="G1790" s="5">
        <f t="shared" si="108"/>
        <v>1.0467397404697053E-2</v>
      </c>
      <c r="H1790" s="5">
        <f t="shared" si="109"/>
        <v>-3.1624760850008224E-3</v>
      </c>
      <c r="I1790" s="5">
        <f t="shared" si="110"/>
        <v>2.1244906504456068E-2</v>
      </c>
      <c r="J1790" s="5">
        <f t="shared" si="111"/>
        <v>3.4441265046597641E-2</v>
      </c>
    </row>
    <row r="1791" spans="1:10" ht="15" customHeight="1" x14ac:dyDescent="0.2">
      <c r="A1791" s="3">
        <f>'2_CVaR_t3'!A1791</f>
        <v>44797</v>
      </c>
      <c r="B1791" s="5">
        <f>'2_CVaR_t3'!D1791-1</f>
        <v>-1.0798785462177163E-3</v>
      </c>
      <c r="C1791" s="5">
        <f>'Stocks Returns'!B1787</f>
        <v>5.7075840500391051E-2</v>
      </c>
      <c r="D1791" s="5">
        <f>'Stocks Returns'!C1787</f>
        <v>-6.2862669245655756E-4</v>
      </c>
      <c r="E1791" s="5">
        <f>'Stocks Returns'!D1787</f>
        <v>-8.6805555555556912E-3</v>
      </c>
      <c r="F1791" s="5">
        <f>'Stocks Returns'!E1787</f>
        <v>1.9087136929460513E-2</v>
      </c>
      <c r="G1791" s="5">
        <f t="shared" si="108"/>
        <v>5.8615933631240694E-2</v>
      </c>
      <c r="H1791" s="5">
        <f t="shared" si="109"/>
        <v>1.0173919884969007E-3</v>
      </c>
      <c r="I1791" s="5">
        <f t="shared" si="110"/>
        <v>-6.8346438338345522E-3</v>
      </c>
      <c r="J1791" s="5">
        <f t="shared" si="111"/>
        <v>2.0263749569393502E-2</v>
      </c>
    </row>
    <row r="1792" spans="1:10" ht="15" customHeight="1" x14ac:dyDescent="0.2">
      <c r="A1792" s="3">
        <f>'2_CVaR_t3'!A1792</f>
        <v>44798</v>
      </c>
      <c r="B1792" s="5">
        <f>'2_CVaR_t3'!D1792-1</f>
        <v>1.1463678774920272E-2</v>
      </c>
      <c r="C1792" s="5">
        <f>'Stocks Returns'!B1788</f>
        <v>2.9585798816569309E-3</v>
      </c>
      <c r="D1792" s="5">
        <f>'Stocks Returns'!C1788</f>
        <v>1.5241689650167034E-2</v>
      </c>
      <c r="E1792" s="5">
        <f>'Stocks Returns'!D1788</f>
        <v>3.006421482778765E-2</v>
      </c>
      <c r="F1792" s="5">
        <f>'Stocks Returns'!E1788</f>
        <v>1.4115092290988063E-2</v>
      </c>
      <c r="G1792" s="5">
        <f t="shared" si="108"/>
        <v>-8.1511091793357131E-3</v>
      </c>
      <c r="H1792" s="5">
        <f t="shared" si="109"/>
        <v>-1.6949931174330898E-3</v>
      </c>
      <c r="I1792" s="5">
        <f t="shared" si="110"/>
        <v>1.1386637981661316E-2</v>
      </c>
      <c r="J1792" s="5">
        <f t="shared" si="111"/>
        <v>2.0178801564304238E-3</v>
      </c>
    </row>
    <row r="1793" spans="1:10" ht="15" customHeight="1" x14ac:dyDescent="0.2">
      <c r="A1793" s="3">
        <f>'2_CVaR_t3'!A1793</f>
        <v>44799</v>
      </c>
      <c r="B1793" s="5">
        <f>'2_CVaR_t3'!D1793-1</f>
        <v>-2.4761689189872982E-2</v>
      </c>
      <c r="C1793" s="5">
        <f>'Stocks Returns'!B1789</f>
        <v>-2.9498525073746285E-2</v>
      </c>
      <c r="D1793" s="5">
        <f>'Stocks Returns'!C1789</f>
        <v>-3.3028309979982851E-2</v>
      </c>
      <c r="E1793" s="5">
        <f>'Stocks Returns'!D1789</f>
        <v>-6.5457636724284618E-2</v>
      </c>
      <c r="F1793" s="5">
        <f>'Stocks Returns'!E1789</f>
        <v>3.5688793718779976E-4</v>
      </c>
      <c r="G1793" s="5">
        <f t="shared" si="108"/>
        <v>-4.076072347356189E-3</v>
      </c>
      <c r="H1793" s="5">
        <f t="shared" si="109"/>
        <v>3.7012185606999162E-3</v>
      </c>
      <c r="I1793" s="5">
        <f t="shared" si="110"/>
        <v>-2.4864074908762732E-2</v>
      </c>
      <c r="J1793" s="5">
        <f t="shared" si="111"/>
        <v>2.6594031396142755E-2</v>
      </c>
    </row>
    <row r="1794" spans="1:10" ht="15" customHeight="1" x14ac:dyDescent="0.2">
      <c r="A1794" s="3">
        <f>'2_CVaR_t3'!A1794</f>
        <v>44802</v>
      </c>
      <c r="B1794" s="5">
        <f>'2_CVaR_t3'!D1794-1</f>
        <v>-3.2017826570488461E-3</v>
      </c>
      <c r="C1794" s="5">
        <f>'Stocks Returns'!B1790</f>
        <v>3.0395136778114118E-3</v>
      </c>
      <c r="D1794" s="5">
        <f>'Stocks Returns'!C1790</f>
        <v>-2.7601163191875999E-3</v>
      </c>
      <c r="E1794" s="5">
        <f>'Stocks Returns'!D1790</f>
        <v>-1.8950879320800529E-2</v>
      </c>
      <c r="F1794" s="5">
        <f>'Stocks Returns'!E1790</f>
        <v>1.1594719942918275E-2</v>
      </c>
      <c r="G1794" s="5">
        <f t="shared" si="108"/>
        <v>6.7194802230995535E-3</v>
      </c>
      <c r="H1794" s="5">
        <f t="shared" si="109"/>
        <v>2.029405403569327E-3</v>
      </c>
      <c r="I1794" s="5">
        <f t="shared" si="110"/>
        <v>-1.3633155445175956E-2</v>
      </c>
      <c r="J1794" s="5">
        <f t="shared" si="111"/>
        <v>1.5016770829303069E-2</v>
      </c>
    </row>
    <row r="1795" spans="1:10" ht="15" customHeight="1" x14ac:dyDescent="0.2">
      <c r="A1795" s="3">
        <f>'2_CVaR_t3'!A1795</f>
        <v>44803</v>
      </c>
      <c r="B1795" s="5">
        <f>'2_CVaR_t3'!D1795-1</f>
        <v>-2.1815258025374984E-3</v>
      </c>
      <c r="C1795" s="5">
        <f>'Stocks Returns'!B1791</f>
        <v>6.8181818181818343E-3</v>
      </c>
      <c r="D1795" s="5">
        <f>'Stocks Returns'!C1791</f>
        <v>-4.6952997578214584E-3</v>
      </c>
      <c r="E1795" s="5">
        <f>'Stocks Returns'!D1791</f>
        <v>5.8723535774998226E-3</v>
      </c>
      <c r="F1795" s="5">
        <f>'Stocks Returns'!E1791</f>
        <v>-2.5745018515253015E-2</v>
      </c>
      <c r="G1795" s="5">
        <f t="shared" si="108"/>
        <v>9.4692514836706657E-3</v>
      </c>
      <c r="H1795" s="5">
        <f t="shared" si="109"/>
        <v>-1.4172414933831257E-3</v>
      </c>
      <c r="I1795" s="5">
        <f t="shared" si="110"/>
        <v>9.5207559557413859E-3</v>
      </c>
      <c r="J1795" s="5">
        <f t="shared" si="111"/>
        <v>-2.34026223364634E-2</v>
      </c>
    </row>
    <row r="1796" spans="1:10" ht="15" customHeight="1" x14ac:dyDescent="0.2">
      <c r="A1796" s="3">
        <f>'2_CVaR_t3'!A1796</f>
        <v>44804</v>
      </c>
      <c r="B1796" s="5">
        <f>'2_CVaR_t3'!D1796-1</f>
        <v>-7.4403007004335553E-3</v>
      </c>
      <c r="C1796" s="5">
        <f>'Stocks Returns'!B1792</f>
        <v>-3.762227238525151E-3</v>
      </c>
      <c r="D1796" s="5">
        <f>'Stocks Returns'!C1792</f>
        <v>-1.325851623795804E-2</v>
      </c>
      <c r="E1796" s="5">
        <f>'Stocks Returns'!D1792</f>
        <v>2.4581348901520084E-3</v>
      </c>
      <c r="F1796" s="5">
        <f>'Stocks Returns'!E1792</f>
        <v>-9.5022624434388803E-3</v>
      </c>
      <c r="G1796" s="5">
        <f t="shared" si="108"/>
        <v>4.1921511575907979E-3</v>
      </c>
      <c r="H1796" s="5">
        <f t="shared" si="109"/>
        <v>-2.1898255866391568E-3</v>
      </c>
      <c r="I1796" s="5">
        <f t="shared" si="110"/>
        <v>1.4710827401940903E-2</v>
      </c>
      <c r="J1796" s="5">
        <f t="shared" si="111"/>
        <v>-1.5949332288245233E-3</v>
      </c>
    </row>
    <row r="1797" spans="1:10" ht="15" customHeight="1" x14ac:dyDescent="0.2">
      <c r="A1797" s="3">
        <f>'2_CVaR_t3'!A1797</f>
        <v>44805</v>
      </c>
      <c r="B1797" s="5">
        <f>'2_CVaR_t3'!D1797-1</f>
        <v>3.7530485314265505E-3</v>
      </c>
      <c r="C1797" s="5">
        <f>'Stocks Returns'!B1793</f>
        <v>-3.7764350453173279E-3</v>
      </c>
      <c r="D1797" s="5">
        <f>'Stocks Returns'!C1793</f>
        <v>7.1460922953046069E-3</v>
      </c>
      <c r="E1797" s="5">
        <f>'Stocks Returns'!D1793</f>
        <v>-4.9042145593868325E-3</v>
      </c>
      <c r="F1797" s="5">
        <f>'Stocks Returns'!E1793</f>
        <v>-1.7542256738236617E-2</v>
      </c>
      <c r="G1797" s="5">
        <f t="shared" si="108"/>
        <v>-7.1101965408768408E-3</v>
      </c>
      <c r="H1797" s="5">
        <f t="shared" si="109"/>
        <v>1.6323524877190094E-3</v>
      </c>
      <c r="I1797" s="5">
        <f t="shared" si="110"/>
        <v>-1.0965830270902147E-2</v>
      </c>
      <c r="J1797" s="5">
        <f t="shared" si="111"/>
        <v>-2.1479937080282129E-2</v>
      </c>
    </row>
    <row r="1798" spans="1:10" ht="15" customHeight="1" x14ac:dyDescent="0.2">
      <c r="A1798" s="3">
        <f>'2_CVaR_t3'!A1798</f>
        <v>44806</v>
      </c>
      <c r="B1798" s="5">
        <f>'2_CVaR_t3'!D1798-1</f>
        <v>-7.402918148778137E-3</v>
      </c>
      <c r="C1798" s="5">
        <f>'Stocks Returns'!B1794</f>
        <v>-9.8559514783926883E-3</v>
      </c>
      <c r="D1798" s="5">
        <f>'Stocks Returns'!C1794</f>
        <v>-1.1842302503372815E-2</v>
      </c>
      <c r="E1798" s="5">
        <f>'Stocks Returns'!D1794</f>
        <v>-6.6225165562915356E-3</v>
      </c>
      <c r="F1798" s="5">
        <f>'Stocks Returns'!E1794</f>
        <v>2.5388263740351524E-2</v>
      </c>
      <c r="G1798" s="5">
        <f t="shared" ref="G1798:G1861" si="112">C1798-($P$11+$O$11*$B1798)</f>
        <v>-1.9392722073422776E-3</v>
      </c>
      <c r="H1798" s="5">
        <f t="shared" ref="H1798:H1861" si="113">D1798-($P$12+$O$12*$B1798)</f>
        <v>-8.2899237761083384E-4</v>
      </c>
      <c r="I1798" s="5">
        <f t="shared" ref="I1798:I1861" si="114">E1798-($P$13+$O$13*$B1798)</f>
        <v>5.5690114587047274E-3</v>
      </c>
      <c r="J1798" s="5">
        <f t="shared" ref="J1798:J1861" si="115">F1798-($P$14+$O$14*$B1798)</f>
        <v>3.3256034046149706E-2</v>
      </c>
    </row>
    <row r="1799" spans="1:10" ht="15" customHeight="1" x14ac:dyDescent="0.2">
      <c r="A1799" s="3">
        <f>'2_CVaR_t3'!A1799</f>
        <v>44809</v>
      </c>
      <c r="B1799" s="5">
        <f>'2_CVaR_t3'!D1799-1</f>
        <v>3.3619452249000759E-5</v>
      </c>
      <c r="C1799" s="5">
        <f>'Stocks Returns'!B1795</f>
        <v>0</v>
      </c>
      <c r="D1799" s="5">
        <f>'Stocks Returns'!C1795</f>
        <v>0</v>
      </c>
      <c r="E1799" s="5">
        <f>'Stocks Returns'!D1795</f>
        <v>0</v>
      </c>
      <c r="F1799" s="5">
        <f>'Stocks Returns'!E1795</f>
        <v>0</v>
      </c>
      <c r="G1799" s="5">
        <f t="shared" si="112"/>
        <v>4.1716549628461653E-4</v>
      </c>
      <c r="H1799" s="5">
        <f t="shared" si="113"/>
        <v>-3.5772302638354477E-6</v>
      </c>
      <c r="I1799" s="5">
        <f t="shared" si="114"/>
        <v>2.403114536009206E-5</v>
      </c>
      <c r="J1799" s="5">
        <f t="shared" si="115"/>
        <v>-1.7115738437369847E-6</v>
      </c>
    </row>
    <row r="1800" spans="1:10" ht="15" customHeight="1" x14ac:dyDescent="0.2">
      <c r="A1800" s="3">
        <f>'2_CVaR_t3'!A1800</f>
        <v>44810</v>
      </c>
      <c r="B1800" s="5">
        <f>'2_CVaR_t3'!D1800-1</f>
        <v>1.6097997983688384E-3</v>
      </c>
      <c r="C1800" s="5">
        <f>'Stocks Returns'!B1796</f>
        <v>-3.2924961715160794E-2</v>
      </c>
      <c r="D1800" s="5">
        <f>'Stocks Returns'!C1796</f>
        <v>4.4498381877022819E-3</v>
      </c>
      <c r="E1800" s="5">
        <f>'Stocks Returns'!D1796</f>
        <v>-1.1627906976744207E-2</v>
      </c>
      <c r="F1800" s="5">
        <f>'Stocks Returns'!E1796</f>
        <v>-1.4783239615454469E-2</v>
      </c>
      <c r="G1800" s="5">
        <f t="shared" si="112"/>
        <v>-3.4097324417537898E-2</v>
      </c>
      <c r="H1800" s="5">
        <f t="shared" si="113"/>
        <v>2.1112224949709629E-3</v>
      </c>
      <c r="I1800" s="5">
        <f t="shared" si="114"/>
        <v>-1.4182786939793798E-2</v>
      </c>
      <c r="J1800" s="5">
        <f t="shared" si="115"/>
        <v>-1.6452894436317436E-2</v>
      </c>
    </row>
    <row r="1801" spans="1:10" ht="15" customHeight="1" x14ac:dyDescent="0.2">
      <c r="A1801" s="3">
        <f>'2_CVaR_t3'!A1801</f>
        <v>44811</v>
      </c>
      <c r="B1801" s="5">
        <f>'2_CVaR_t3'!D1801-1</f>
        <v>6.9609742904497285E-3</v>
      </c>
      <c r="C1801" s="5">
        <f>'Stocks Returns'!B1797</f>
        <v>3.9588281868565556E-3</v>
      </c>
      <c r="D1801" s="5">
        <f>'Stocks Returns'!C1797</f>
        <v>8.960934353604566E-3</v>
      </c>
      <c r="E1801" s="5">
        <f>'Stocks Returns'!D1797</f>
        <v>2.0078431372549055E-2</v>
      </c>
      <c r="F1801" s="5">
        <f>'Stocks Returns'!E1797</f>
        <v>-1.7214397496087552E-2</v>
      </c>
      <c r="G1801" s="5">
        <f t="shared" si="112"/>
        <v>-2.6100253244950179E-3</v>
      </c>
      <c r="H1801" s="5">
        <f t="shared" si="113"/>
        <v>-1.3051994617475776E-3</v>
      </c>
      <c r="I1801" s="5">
        <f t="shared" si="114"/>
        <v>8.7680791219286892E-3</v>
      </c>
      <c r="J1801" s="5">
        <f t="shared" si="115"/>
        <v>-2.4546764315396707E-2</v>
      </c>
    </row>
    <row r="1802" spans="1:10" ht="15" customHeight="1" x14ac:dyDescent="0.2">
      <c r="A1802" s="3">
        <f>'2_CVaR_t3'!A1802</f>
        <v>44812</v>
      </c>
      <c r="B1802" s="5">
        <f>'2_CVaR_t3'!D1802-1</f>
        <v>1.8145921819450184E-3</v>
      </c>
      <c r="C1802" s="5">
        <f>'Stocks Returns'!B1798</f>
        <v>-1.104100946372244E-2</v>
      </c>
      <c r="D1802" s="5">
        <f>'Stocks Returns'!C1798</f>
        <v>1.4469613810998982E-3</v>
      </c>
      <c r="E1802" s="5">
        <f>'Stocks Returns'!D1798</f>
        <v>1.0918037828694382E-2</v>
      </c>
      <c r="F1802" s="5">
        <f>'Stocks Returns'!E1798</f>
        <v>1.4612214312476501E-2</v>
      </c>
      <c r="G1802" s="5">
        <f t="shared" si="112"/>
        <v>-1.2419898829984706E-2</v>
      </c>
      <c r="H1802" s="5">
        <f t="shared" si="113"/>
        <v>-1.1950447793834E-3</v>
      </c>
      <c r="I1802" s="5">
        <f t="shared" si="114"/>
        <v>8.0280811377675156E-3</v>
      </c>
      <c r="J1802" s="5">
        <f t="shared" si="115"/>
        <v>1.2725844396752881E-2</v>
      </c>
    </row>
    <row r="1803" spans="1:10" ht="15" customHeight="1" x14ac:dyDescent="0.2">
      <c r="A1803" s="3">
        <f>'2_CVaR_t3'!A1803</f>
        <v>44813</v>
      </c>
      <c r="B1803" s="5">
        <f>'2_CVaR_t3'!D1803-1</f>
        <v>1.4603421936161931E-2</v>
      </c>
      <c r="C1803" s="5">
        <f>'Stocks Returns'!B1799</f>
        <v>3.9074960127591707E-2</v>
      </c>
      <c r="D1803" s="5">
        <f>'Stocks Returns'!C1799</f>
        <v>2.2370584425290163E-2</v>
      </c>
      <c r="E1803" s="5">
        <f>'Stocks Returns'!D1799</f>
        <v>1.8557955582598096E-2</v>
      </c>
      <c r="F1803" s="5">
        <f>'Stocks Returns'!E1799</f>
        <v>3.3696454948301424E-2</v>
      </c>
      <c r="G1803" s="5">
        <f t="shared" si="112"/>
        <v>2.4798939051588979E-2</v>
      </c>
      <c r="H1803" s="5">
        <f t="shared" si="113"/>
        <v>7.8251702279299659E-4</v>
      </c>
      <c r="I1803" s="5">
        <f t="shared" si="114"/>
        <v>-5.2567989577004398E-3</v>
      </c>
      <c r="J1803" s="5">
        <f t="shared" si="115"/>
        <v>1.8276708424795333E-2</v>
      </c>
    </row>
    <row r="1804" spans="1:10" ht="15" customHeight="1" x14ac:dyDescent="0.2">
      <c r="A1804" s="3">
        <f>'2_CVaR_t3'!A1804</f>
        <v>44816</v>
      </c>
      <c r="B1804" s="5">
        <f>'2_CVaR_t3'!D1804-1</f>
        <v>4.6663011508771834E-3</v>
      </c>
      <c r="C1804" s="5">
        <f>'Stocks Returns'!B1800</f>
        <v>2.1488871834228762E-2</v>
      </c>
      <c r="D1804" s="5">
        <f>'Stocks Returns'!C1800</f>
        <v>6.9688109161794021E-3</v>
      </c>
      <c r="E1804" s="5">
        <f>'Stocks Returns'!D1800</f>
        <v>6.8697729988054235E-3</v>
      </c>
      <c r="F1804" s="5">
        <f>'Stocks Returns'!E1800</f>
        <v>2.1612932035366628E-2</v>
      </c>
      <c r="G1804" s="5">
        <f t="shared" si="112"/>
        <v>1.7234123857209786E-2</v>
      </c>
      <c r="H1804" s="5">
        <f t="shared" si="113"/>
        <v>1.021294876580774E-4</v>
      </c>
      <c r="I1804" s="5">
        <f t="shared" si="114"/>
        <v>-6.8608626858431086E-4</v>
      </c>
      <c r="J1804" s="5">
        <f t="shared" si="115"/>
        <v>1.6708830849928941E-2</v>
      </c>
    </row>
    <row r="1805" spans="1:10" ht="15" customHeight="1" x14ac:dyDescent="0.2">
      <c r="A1805" s="3">
        <f>'2_CVaR_t3'!A1805</f>
        <v>44817</v>
      </c>
      <c r="B1805" s="5">
        <f>'2_CVaR_t3'!D1805-1</f>
        <v>-2.4945417581057727E-2</v>
      </c>
      <c r="C1805" s="5">
        <f>'Stocks Returns'!B1801</f>
        <v>-2.7047332832456861E-2</v>
      </c>
      <c r="D1805" s="5">
        <f>'Stocks Returns'!C1801</f>
        <v>-3.368339544112664E-2</v>
      </c>
      <c r="E1805" s="5">
        <f>'Stocks Returns'!D1801</f>
        <v>-6.3185998220112838E-2</v>
      </c>
      <c r="F1805" s="5">
        <f>'Stocks Returns'!E1801</f>
        <v>-1.8008567182446034E-2</v>
      </c>
      <c r="G1805" s="5">
        <f t="shared" si="112"/>
        <v>-1.4395958145820772E-3</v>
      </c>
      <c r="H1805" s="5">
        <f t="shared" si="113"/>
        <v>3.3183182344106305E-3</v>
      </c>
      <c r="I1805" s="5">
        <f t="shared" si="114"/>
        <v>-2.2291824111002209E-2</v>
      </c>
      <c r="J1805" s="5">
        <f t="shared" si="115"/>
        <v>8.4230010643301274E-3</v>
      </c>
    </row>
    <row r="1806" spans="1:10" ht="15" customHeight="1" x14ac:dyDescent="0.2">
      <c r="A1806" s="3">
        <f>'2_CVaR_t3'!A1806</f>
        <v>44818</v>
      </c>
      <c r="B1806" s="5">
        <f>'2_CVaR_t3'!D1806-1</f>
        <v>2.735432009599803E-3</v>
      </c>
      <c r="C1806" s="5">
        <f>'Stocks Returns'!B1802</f>
        <v>-1.8532818532818407E-2</v>
      </c>
      <c r="D1806" s="5">
        <f>'Stocks Returns'!C1802</f>
        <v>-1.3021485450993575E-3</v>
      </c>
      <c r="E1806" s="5">
        <f>'Stocks Returns'!D1802</f>
        <v>4.0056998100063357E-2</v>
      </c>
      <c r="F1806" s="5">
        <f>'Stocks Returns'!E1802</f>
        <v>4.7894596278821311E-2</v>
      </c>
      <c r="G1806" s="5">
        <f t="shared" si="112"/>
        <v>-2.0840345840869089E-2</v>
      </c>
      <c r="H1806" s="5">
        <f t="shared" si="113"/>
        <v>-5.3083364254214397E-3</v>
      </c>
      <c r="I1806" s="5">
        <f t="shared" si="114"/>
        <v>3.5660383832513957E-2</v>
      </c>
      <c r="J1806" s="5">
        <f t="shared" si="115"/>
        <v>4.5033776595401899E-2</v>
      </c>
    </row>
    <row r="1807" spans="1:10" ht="15" customHeight="1" x14ac:dyDescent="0.2">
      <c r="A1807" s="3">
        <f>'2_CVaR_t3'!A1807</f>
        <v>44819</v>
      </c>
      <c r="B1807" s="5">
        <f>'2_CVaR_t3'!D1807-1</f>
        <v>-1.3142972877672077E-2</v>
      </c>
      <c r="C1807" s="5">
        <f>'Stocks Returns'!B1803</f>
        <v>3.6191974822973982E-2</v>
      </c>
      <c r="D1807" s="5">
        <f>'Stocks Returns'!C1803</f>
        <v>-2.0259766310616323E-2</v>
      </c>
      <c r="E1807" s="5">
        <f>'Stocks Returns'!D1803</f>
        <v>-1.6593088750190388E-2</v>
      </c>
      <c r="F1807" s="5">
        <f>'Stocks Returns'!E1803</f>
        <v>-1.8265228102964826E-2</v>
      </c>
      <c r="G1807" s="5">
        <f t="shared" si="112"/>
        <v>4.9897318364518217E-2</v>
      </c>
      <c r="H1807" s="5">
        <f t="shared" si="113"/>
        <v>-7.4282993318132776E-4</v>
      </c>
      <c r="I1807" s="5">
        <f t="shared" si="114"/>
        <v>4.9901887176306281E-3</v>
      </c>
      <c r="J1807" s="5">
        <f t="shared" si="115"/>
        <v>-4.32322552663463E-3</v>
      </c>
    </row>
    <row r="1808" spans="1:10" ht="15" customHeight="1" x14ac:dyDescent="0.2">
      <c r="A1808" s="3">
        <f>'2_CVaR_t3'!A1808</f>
        <v>44820</v>
      </c>
      <c r="B1808" s="5">
        <f>'2_CVaR_t3'!D1808-1</f>
        <v>-4.6391277044962598E-3</v>
      </c>
      <c r="C1808" s="5">
        <f>'Stocks Returns'!B1804</f>
        <v>-3.2649962034927871E-2</v>
      </c>
      <c r="D1808" s="5">
        <f>'Stocks Returns'!C1804</f>
        <v>-1.0595280749347347E-2</v>
      </c>
      <c r="E1808" s="5">
        <f>'Stocks Returns'!D1804</f>
        <v>1.702786377708998E-2</v>
      </c>
      <c r="F1808" s="5">
        <f>'Stocks Returns'!E1804</f>
        <v>-2.10280373831776E-2</v>
      </c>
      <c r="G1808" s="5">
        <f t="shared" si="112"/>
        <v>-2.7520478313671382E-2</v>
      </c>
      <c r="H1808" s="5">
        <f t="shared" si="113"/>
        <v>-3.6763986536552254E-3</v>
      </c>
      <c r="I1808" s="5">
        <f t="shared" si="114"/>
        <v>2.4697339543673577E-2</v>
      </c>
      <c r="J1808" s="5">
        <f t="shared" si="115"/>
        <v>-1.6084961335282404E-2</v>
      </c>
    </row>
    <row r="1809" spans="1:10" ht="15" customHeight="1" x14ac:dyDescent="0.2">
      <c r="A1809" s="3">
        <f>'2_CVaR_t3'!A1809</f>
        <v>44823</v>
      </c>
      <c r="B1809" s="5">
        <f>'2_CVaR_t3'!D1809-1</f>
        <v>1.0868003901587375E-3</v>
      </c>
      <c r="C1809" s="5">
        <f>'Stocks Returns'!B1805</f>
        <v>3.296703296703285E-2</v>
      </c>
      <c r="D1809" s="5">
        <f>'Stocks Returns'!C1805</f>
        <v>-8.794619762029221E-4</v>
      </c>
      <c r="E1809" s="5">
        <f>'Stocks Returns'!D1805</f>
        <v>1.8112633181126325E-2</v>
      </c>
      <c r="F1809" s="5">
        <f>'Stocks Returns'!E1805</f>
        <v>-2.298240961725373E-3</v>
      </c>
      <c r="G1809" s="5">
        <f t="shared" si="112"/>
        <v>3.2322098683161188E-2</v>
      </c>
      <c r="H1809" s="5">
        <f t="shared" si="113"/>
        <v>-2.4432781753200329E-3</v>
      </c>
      <c r="I1809" s="5">
        <f t="shared" si="114"/>
        <v>1.6413473178578115E-2</v>
      </c>
      <c r="J1809" s="5">
        <f t="shared" si="115"/>
        <v>-3.4144481182607398E-3</v>
      </c>
    </row>
    <row r="1810" spans="1:10" ht="15" customHeight="1" x14ac:dyDescent="0.2">
      <c r="A1810" s="3">
        <f>'2_CVaR_t3'!A1810</f>
        <v>44824</v>
      </c>
      <c r="B1810" s="5">
        <f>'2_CVaR_t3'!D1810-1</f>
        <v>-5.109047864179761E-3</v>
      </c>
      <c r="C1810" s="5">
        <f>'Stocks Returns'!B1806</f>
        <v>3.7993920972645423E-3</v>
      </c>
      <c r="D1810" s="5">
        <f>'Stocks Returns'!C1806</f>
        <v>-5.4885310412675636E-3</v>
      </c>
      <c r="E1810" s="5">
        <f>'Stocks Returns'!D1806</f>
        <v>-2.2723875018687334E-2</v>
      </c>
      <c r="F1810" s="5">
        <f>'Stocks Returns'!E1806</f>
        <v>-7.0878001240366473E-3</v>
      </c>
      <c r="G1810" s="5">
        <f t="shared" si="112"/>
        <v>9.4027754879182218E-3</v>
      </c>
      <c r="H1810" s="5">
        <f t="shared" si="113"/>
        <v>2.1265160902664707E-3</v>
      </c>
      <c r="I1810" s="5">
        <f t="shared" si="114"/>
        <v>-1.4285526373529414E-2</v>
      </c>
      <c r="J1810" s="5">
        <f t="shared" si="115"/>
        <v>-1.6474458561003165E-3</v>
      </c>
    </row>
    <row r="1811" spans="1:10" ht="15" customHeight="1" x14ac:dyDescent="0.2">
      <c r="A1811" s="3">
        <f>'2_CVaR_t3'!A1811</f>
        <v>44825</v>
      </c>
      <c r="B1811" s="5">
        <f>'2_CVaR_t3'!D1811-1</f>
        <v>-1.6053155027635491E-2</v>
      </c>
      <c r="C1811" s="5">
        <f>'Stocks Returns'!B1807</f>
        <v>-7.4943224829674526E-2</v>
      </c>
      <c r="D1811" s="5">
        <f>'Stocks Returns'!C1807</f>
        <v>-2.6292497526943182E-2</v>
      </c>
      <c r="E1811" s="5">
        <f>'Stocks Returns'!D1807</f>
        <v>-9.7904237417776319E-3</v>
      </c>
      <c r="F1811" s="5">
        <f>'Stocks Returns'!E1807</f>
        <v>-8.744534665833803E-3</v>
      </c>
      <c r="G1811" s="5">
        <f t="shared" si="112"/>
        <v>-5.8303054317348398E-2</v>
      </c>
      <c r="H1811" s="5">
        <f t="shared" si="113"/>
        <v>-2.4642605615523526E-3</v>
      </c>
      <c r="I1811" s="5">
        <f t="shared" si="114"/>
        <v>1.6554428816426856E-2</v>
      </c>
      <c r="J1811" s="5">
        <f t="shared" si="115"/>
        <v>8.2770765838165242E-3</v>
      </c>
    </row>
    <row r="1812" spans="1:10" ht="15" customHeight="1" x14ac:dyDescent="0.2">
      <c r="A1812" s="3">
        <f>'2_CVaR_t3'!A1812</f>
        <v>44826</v>
      </c>
      <c r="B1812" s="5">
        <f>'2_CVaR_t3'!D1812-1</f>
        <v>-5.6720666987497559E-3</v>
      </c>
      <c r="C1812" s="5">
        <f>'Stocks Returns'!B1808</f>
        <v>-1.7184942716857665E-2</v>
      </c>
      <c r="D1812" s="5">
        <f>'Stocks Returns'!C1808</f>
        <v>-6.5768367019570784E-3</v>
      </c>
      <c r="E1812" s="5">
        <f>'Stocks Returns'!D1808</f>
        <v>-2.1937277923683052E-2</v>
      </c>
      <c r="F1812" s="5">
        <f>'Stocks Returns'!E1808</f>
        <v>-9.2717616347105514E-3</v>
      </c>
      <c r="G1812" s="5">
        <f t="shared" si="112"/>
        <v>-1.1013772577606483E-2</v>
      </c>
      <c r="H1812" s="5">
        <f t="shared" si="113"/>
        <v>1.8722968569651315E-3</v>
      </c>
      <c r="I1812" s="5">
        <f t="shared" si="114"/>
        <v>-1.2577730425683935E-2</v>
      </c>
      <c r="J1812" s="5">
        <f t="shared" si="115"/>
        <v>-3.2356104039600042E-3</v>
      </c>
    </row>
    <row r="1813" spans="1:10" ht="15" customHeight="1" x14ac:dyDescent="0.2">
      <c r="A1813" s="3">
        <f>'2_CVaR_t3'!A1813</f>
        <v>44827</v>
      </c>
      <c r="B1813" s="5">
        <f>'2_CVaR_t3'!D1813-1</f>
        <v>-7.2166199224670269E-3</v>
      </c>
      <c r="C1813" s="5">
        <f>'Stocks Returns'!B1809</f>
        <v>-1.8318068276436339E-2</v>
      </c>
      <c r="D1813" s="5">
        <f>'Stocks Returns'!C1809</f>
        <v>-9.8498304537379955E-3</v>
      </c>
      <c r="E1813" s="5">
        <f>'Stocks Returns'!D1809</f>
        <v>-1.784868109303428E-2</v>
      </c>
      <c r="F1813" s="5">
        <f>'Stocks Returns'!E1809</f>
        <v>-8.6043976013083778E-2</v>
      </c>
      <c r="G1813" s="5">
        <f t="shared" si="112"/>
        <v>-1.0589264894595666E-2</v>
      </c>
      <c r="H1813" s="5">
        <f t="shared" si="113"/>
        <v>8.8748744499437572E-4</v>
      </c>
      <c r="I1813" s="5">
        <f t="shared" si="114"/>
        <v>-5.9619700785122857E-3</v>
      </c>
      <c r="J1813" s="5">
        <f t="shared" si="115"/>
        <v>-7.837334994225352E-2</v>
      </c>
    </row>
    <row r="1814" spans="1:10" ht="15" customHeight="1" x14ac:dyDescent="0.2">
      <c r="A1814" s="3">
        <f>'2_CVaR_t3'!A1814</f>
        <v>44830</v>
      </c>
      <c r="B1814" s="5">
        <f>'2_CVaR_t3'!D1814-1</f>
        <v>-1.1585353945348764E-2</v>
      </c>
      <c r="C1814" s="5">
        <f>'Stocks Returns'!B1810</f>
        <v>-3.2230703986429132E-2</v>
      </c>
      <c r="D1814" s="5">
        <f>'Stocks Returns'!C1810</f>
        <v>-1.8319199826049126E-2</v>
      </c>
      <c r="E1814" s="5">
        <f>'Stocks Returns'!D1810</f>
        <v>-1.1579285944033457E-2</v>
      </c>
      <c r="F1814" s="5">
        <f>'Stocks Returns'!E1810</f>
        <v>-1.381847102097622E-2</v>
      </c>
      <c r="G1814" s="5">
        <f t="shared" si="112"/>
        <v>-2.0096170042779117E-2</v>
      </c>
      <c r="H1814" s="5">
        <f t="shared" si="113"/>
        <v>-1.1098040329109091E-3</v>
      </c>
      <c r="I1814" s="5">
        <f t="shared" si="114"/>
        <v>7.4554501864167559E-3</v>
      </c>
      <c r="J1814" s="5">
        <f t="shared" si="115"/>
        <v>-1.5247696596647538E-3</v>
      </c>
    </row>
    <row r="1815" spans="1:10" ht="15" customHeight="1" x14ac:dyDescent="0.2">
      <c r="A1815" s="3">
        <f>'2_CVaR_t3'!A1815</f>
        <v>44831</v>
      </c>
      <c r="B1815" s="5">
        <f>'2_CVaR_t3'!D1815-1</f>
        <v>-7.2234938322564002E-3</v>
      </c>
      <c r="C1815" s="5">
        <f>'Stocks Returns'!B1811</f>
        <v>-7.8878177037685626E-3</v>
      </c>
      <c r="D1815" s="5">
        <f>'Stocks Returns'!C1811</f>
        <v>-1.5061742067667083E-2</v>
      </c>
      <c r="E1815" s="5">
        <f>'Stocks Returns'!D1811</f>
        <v>1.7084282460136713E-2</v>
      </c>
      <c r="F1815" s="5">
        <f>'Stocks Returns'!E1811</f>
        <v>-4.4354838709677047E-3</v>
      </c>
      <c r="G1815" s="5">
        <f t="shared" si="112"/>
        <v>-1.5208220056743375E-4</v>
      </c>
      <c r="H1815" s="5">
        <f t="shared" si="113"/>
        <v>-4.3142407887236649E-3</v>
      </c>
      <c r="I1815" s="5">
        <f t="shared" si="114"/>
        <v>2.898224041245847E-2</v>
      </c>
      <c r="J1815" s="5">
        <f t="shared" si="115"/>
        <v>3.2424162985670744E-3</v>
      </c>
    </row>
    <row r="1816" spans="1:10" ht="15" customHeight="1" x14ac:dyDescent="0.2">
      <c r="A1816" s="3">
        <f>'2_CVaR_t3'!A1816</f>
        <v>44832</v>
      </c>
      <c r="B1816" s="5">
        <f>'2_CVaR_t3'!D1816-1</f>
        <v>6.2219838051702503E-3</v>
      </c>
      <c r="C1816" s="5">
        <f>'Stocks Returns'!B1812</f>
        <v>4.1519434628975116E-2</v>
      </c>
      <c r="D1816" s="5">
        <f>'Stocks Returns'!C1812</f>
        <v>7.3649294428514978E-3</v>
      </c>
      <c r="E1816" s="5">
        <f>'Stocks Returns'!D1812</f>
        <v>2.2236442169252912E-2</v>
      </c>
      <c r="F1816" s="5">
        <f>'Stocks Returns'!E1812</f>
        <v>4.2932361279870435E-2</v>
      </c>
      <c r="G1816" s="5">
        <f t="shared" si="112"/>
        <v>3.5695829729424929E-2</v>
      </c>
      <c r="H1816" s="5">
        <f t="shared" si="113"/>
        <v>-1.8064240633989519E-3</v>
      </c>
      <c r="I1816" s="5">
        <f t="shared" si="114"/>
        <v>1.2135209659395645E-2</v>
      </c>
      <c r="J1816" s="5">
        <f t="shared" si="115"/>
        <v>3.6382007884702562E-2</v>
      </c>
    </row>
    <row r="1817" spans="1:10" ht="15" customHeight="1" x14ac:dyDescent="0.2">
      <c r="A1817" s="3">
        <f>'2_CVaR_t3'!A1817</f>
        <v>44833</v>
      </c>
      <c r="B1817" s="5">
        <f>'2_CVaR_t3'!D1817-1</f>
        <v>3.0134320238550671E-4</v>
      </c>
      <c r="C1817" s="5">
        <f>'Stocks Returns'!B1813</f>
        <v>-1.1026293469041493E-2</v>
      </c>
      <c r="D1817" s="5">
        <f>'Stocks Returns'!C1813</f>
        <v>4.9112624176805841E-3</v>
      </c>
      <c r="E1817" s="5">
        <f>'Stocks Returns'!D1813</f>
        <v>-2.9890453834115704E-2</v>
      </c>
      <c r="F1817" s="5">
        <f>'Stocks Returns'!E1813</f>
        <v>6.4077669902913303E-3</v>
      </c>
      <c r="G1817" s="5">
        <f t="shared" si="112"/>
        <v>-1.0879118936253566E-2</v>
      </c>
      <c r="H1817" s="5">
        <f t="shared" si="113"/>
        <v>4.5110648035731572E-3</v>
      </c>
      <c r="I1817" s="5">
        <f t="shared" si="114"/>
        <v>-3.0304466314227667E-2</v>
      </c>
      <c r="J1817" s="5">
        <f t="shared" si="115"/>
        <v>6.1227451834491055E-3</v>
      </c>
    </row>
    <row r="1818" spans="1:10" ht="15" customHeight="1" x14ac:dyDescent="0.2">
      <c r="A1818" s="3">
        <f>'2_CVaR_t3'!A1818</f>
        <v>44834</v>
      </c>
      <c r="B1818" s="5">
        <f>'2_CVaR_t3'!D1818-1</f>
        <v>-9.0617939944072079E-3</v>
      </c>
      <c r="C1818" s="5">
        <f>'Stocks Returns'!B1814</f>
        <v>-1.3722126929674117E-2</v>
      </c>
      <c r="D1818" s="5">
        <f>'Stocks Returns'!C1814</f>
        <v>-1.3384427413084543E-2</v>
      </c>
      <c r="E1818" s="5">
        <f>'Stocks Returns'!D1814</f>
        <v>-1.5486368769156322E-2</v>
      </c>
      <c r="F1818" s="5">
        <f>'Stocks Returns'!E1814</f>
        <v>-1.2733937873818157E-2</v>
      </c>
      <c r="G1818" s="5">
        <f t="shared" si="112"/>
        <v>-4.1325236552268649E-3</v>
      </c>
      <c r="H1818" s="5">
        <f t="shared" si="113"/>
        <v>8.643074234157902E-5</v>
      </c>
      <c r="I1818" s="5">
        <f t="shared" si="114"/>
        <v>-5.8062511487936772E-4</v>
      </c>
      <c r="J1818" s="5">
        <f t="shared" si="115"/>
        <v>-3.1107144111704021E-3</v>
      </c>
    </row>
    <row r="1819" spans="1:10" ht="15" customHeight="1" x14ac:dyDescent="0.2">
      <c r="A1819" s="3">
        <f>'2_CVaR_t3'!A1819</f>
        <v>44837</v>
      </c>
      <c r="B1819" s="5">
        <f>'2_CVaR_t3'!D1819-1</f>
        <v>1.6805100492477187E-2</v>
      </c>
      <c r="C1819" s="5">
        <f>'Stocks Returns'!B1815</f>
        <v>3.9130434782608692E-2</v>
      </c>
      <c r="D1819" s="5">
        <f>'Stocks Returns'!C1815</f>
        <v>2.251618350689566E-2</v>
      </c>
      <c r="E1819" s="5">
        <f>'Stocks Returns'!D1815</f>
        <v>4.3093560543994602E-2</v>
      </c>
      <c r="F1819" s="5">
        <f>'Stocks Returns'!E1815</f>
        <v>7.4555403556771482E-2</v>
      </c>
      <c r="G1819" s="5">
        <f t="shared" si="112"/>
        <v>2.2634090278346536E-2</v>
      </c>
      <c r="H1819" s="5">
        <f t="shared" si="113"/>
        <v>-2.3335690978322499E-3</v>
      </c>
      <c r="I1819" s="5">
        <f t="shared" si="114"/>
        <v>1.5676468682331503E-2</v>
      </c>
      <c r="J1819" s="5">
        <f t="shared" si="115"/>
        <v>5.6805799990476288E-2</v>
      </c>
    </row>
    <row r="1820" spans="1:10" ht="15" customHeight="1" x14ac:dyDescent="0.2">
      <c r="A1820" s="3">
        <f>'2_CVaR_t3'!A1820</f>
        <v>44838</v>
      </c>
      <c r="B1820" s="5">
        <f>'2_CVaR_t3'!D1820-1</f>
        <v>1.6919814757272222E-2</v>
      </c>
      <c r="C1820" s="5">
        <f>'Stocks Returns'!B1816</f>
        <v>3.4309623430962333E-2</v>
      </c>
      <c r="D1820" s="5">
        <f>'Stocks Returns'!C1816</f>
        <v>2.2020368841178195E-2</v>
      </c>
      <c r="E1820" s="5">
        <f>'Stocks Returns'!D1816</f>
        <v>4.7753691486019489E-2</v>
      </c>
      <c r="F1820" s="5">
        <f>'Stocks Returns'!E1816</f>
        <v>5.1377648449577151E-2</v>
      </c>
      <c r="G1820" s="5">
        <f t="shared" si="112"/>
        <v>1.7697593206389466E-2</v>
      </c>
      <c r="H1820" s="5">
        <f t="shared" si="113"/>
        <v>-2.9993276542659604E-3</v>
      </c>
      <c r="I1820" s="5">
        <f t="shared" si="114"/>
        <v>2.0148906704252897E-2</v>
      </c>
      <c r="J1820" s="5">
        <f t="shared" si="115"/>
        <v>3.3506652122756372E-2</v>
      </c>
    </row>
    <row r="1821" spans="1:10" ht="15" customHeight="1" x14ac:dyDescent="0.2">
      <c r="A1821" s="3">
        <f>'2_CVaR_t3'!A1821</f>
        <v>44839</v>
      </c>
      <c r="B1821" s="5">
        <f>'2_CVaR_t3'!D1821-1</f>
        <v>7.2339170086794802E-3</v>
      </c>
      <c r="C1821" s="5">
        <f>'Stocks Returns'!B1817</f>
        <v>-1.1326860841423869E-2</v>
      </c>
      <c r="D1821" s="5">
        <f>'Stocks Returns'!C1817</f>
        <v>1.0880689469431548E-2</v>
      </c>
      <c r="E1821" s="5">
        <f>'Stocks Returns'!D1817</f>
        <v>1.0344827586206806E-2</v>
      </c>
      <c r="F1821" s="5">
        <f>'Stocks Returns'!E1817</f>
        <v>2.6811970247362371E-3</v>
      </c>
      <c r="G1821" s="5">
        <f t="shared" si="112"/>
        <v>-1.8170968481094962E-2</v>
      </c>
      <c r="H1821" s="5">
        <f t="shared" si="113"/>
        <v>2.1020360979345266E-4</v>
      </c>
      <c r="I1821" s="5">
        <f t="shared" si="114"/>
        <v>-1.4121074490137196E-3</v>
      </c>
      <c r="J1821" s="5">
        <f t="shared" si="115"/>
        <v>-4.9400028363089776E-3</v>
      </c>
    </row>
    <row r="1822" spans="1:10" ht="15" customHeight="1" x14ac:dyDescent="0.2">
      <c r="A1822" s="3">
        <f>'2_CVaR_t3'!A1822</f>
        <v>44840</v>
      </c>
      <c r="B1822" s="5">
        <f>'2_CVaR_t3'!D1822-1</f>
        <v>-6.7371669568623282E-3</v>
      </c>
      <c r="C1822" s="5">
        <f>'Stocks Returns'!B1818</f>
        <v>2.2094926350245458E-2</v>
      </c>
      <c r="D1822" s="5">
        <f>'Stocks Returns'!C1818</f>
        <v>-1.1083284488730083E-2</v>
      </c>
      <c r="E1822" s="5">
        <f>'Stocks Returns'!D1818</f>
        <v>-4.0065291586288687E-3</v>
      </c>
      <c r="F1822" s="5">
        <f>'Stocks Returns'!E1818</f>
        <v>1.4836539290951523E-2</v>
      </c>
      <c r="G1822" s="5">
        <f t="shared" si="112"/>
        <v>2.934021652838659E-2</v>
      </c>
      <c r="H1822" s="5">
        <f t="shared" si="113"/>
        <v>-1.0562540379963504E-3</v>
      </c>
      <c r="I1822" s="5">
        <f t="shared" si="114"/>
        <v>7.0957116130038553E-3</v>
      </c>
      <c r="J1822" s="5">
        <f t="shared" si="115"/>
        <v>2.1999799349883227E-2</v>
      </c>
    </row>
    <row r="1823" spans="1:10" ht="15" customHeight="1" x14ac:dyDescent="0.2">
      <c r="A1823" s="3">
        <f>'2_CVaR_t3'!A1823</f>
        <v>44841</v>
      </c>
      <c r="B1823" s="5">
        <f>'2_CVaR_t3'!D1823-1</f>
        <v>-9.7065888385852173E-3</v>
      </c>
      <c r="C1823" s="5">
        <f>'Stocks Returns'!B1819</f>
        <v>-4.0832666132906259E-2</v>
      </c>
      <c r="D1823" s="5">
        <f>'Stocks Returns'!C1819</f>
        <v>-9.4832695727139482E-3</v>
      </c>
      <c r="E1823" s="5">
        <f>'Stocks Returns'!D1819</f>
        <v>-4.9165673420739076E-2</v>
      </c>
      <c r="F1823" s="5">
        <f>'Stocks Returns'!E1819</f>
        <v>7.3098172545686957E-3</v>
      </c>
      <c r="G1823" s="5">
        <f t="shared" si="112"/>
        <v>-3.0592807581709913E-2</v>
      </c>
      <c r="H1823" s="5">
        <f t="shared" si="113"/>
        <v>4.9428223954309028E-3</v>
      </c>
      <c r="I1823" s="5">
        <f t="shared" si="114"/>
        <v>-3.3204930831607027E-2</v>
      </c>
      <c r="J1823" s="5">
        <f t="shared" si="115"/>
        <v>1.7615374568610481E-2</v>
      </c>
    </row>
    <row r="1824" spans="1:10" ht="15" customHeight="1" x14ac:dyDescent="0.2">
      <c r="A1824" s="3">
        <f>'2_CVaR_t3'!A1824</f>
        <v>44844</v>
      </c>
      <c r="B1824" s="5">
        <f>'2_CVaR_t3'!D1824-1</f>
        <v>-8.6716962322104241E-3</v>
      </c>
      <c r="C1824" s="5">
        <f>'Stocks Returns'!B1820</f>
        <v>3.3388981636059967E-3</v>
      </c>
      <c r="D1824" s="5">
        <f>'Stocks Returns'!C1820</f>
        <v>-8.9756840559213069E-3</v>
      </c>
      <c r="E1824" s="5">
        <f>'Stocks Returns'!D1820</f>
        <v>-4.0582889376371112E-2</v>
      </c>
      <c r="F1824" s="5">
        <f>'Stocks Returns'!E1820</f>
        <v>-1.4429162096025738E-2</v>
      </c>
      <c r="G1824" s="5">
        <f t="shared" si="112"/>
        <v>1.2535100140560177E-2</v>
      </c>
      <c r="H1824" s="5">
        <f t="shared" si="113"/>
        <v>3.9172622627696493E-3</v>
      </c>
      <c r="I1824" s="5">
        <f t="shared" si="114"/>
        <v>-2.6315414975210803E-2</v>
      </c>
      <c r="J1824" s="5">
        <f t="shared" si="115"/>
        <v>-5.218747313384179E-3</v>
      </c>
    </row>
    <row r="1825" spans="1:10" ht="15" customHeight="1" x14ac:dyDescent="0.2">
      <c r="A1825" s="3">
        <f>'2_CVaR_t3'!A1825</f>
        <v>44845</v>
      </c>
      <c r="B1825" s="5">
        <f>'2_CVaR_t3'!D1825-1</f>
        <v>-1.2007508296235425E-2</v>
      </c>
      <c r="C1825" s="5">
        <f>'Stocks Returns'!B1821</f>
        <v>-3.4941763727121433E-2</v>
      </c>
      <c r="D1825" s="5">
        <f>'Stocks Returns'!C1821</f>
        <v>-1.6686793281370238E-2</v>
      </c>
      <c r="E1825" s="5">
        <f>'Stocks Returns'!D1821</f>
        <v>-2.7437530622243966E-2</v>
      </c>
      <c r="F1825" s="5">
        <f>'Stocks Returns'!E1821</f>
        <v>-1.0445205479452047E-2</v>
      </c>
      <c r="G1825" s="5">
        <f t="shared" si="112"/>
        <v>-2.2381500426691923E-2</v>
      </c>
      <c r="H1825" s="5">
        <f t="shared" si="113"/>
        <v>1.1480047056508097E-3</v>
      </c>
      <c r="I1825" s="5">
        <f t="shared" si="114"/>
        <v>-7.7120749636349385E-3</v>
      </c>
      <c r="J1825" s="5">
        <f t="shared" si="115"/>
        <v>2.2952274379878686E-3</v>
      </c>
    </row>
    <row r="1826" spans="1:10" ht="15" customHeight="1" x14ac:dyDescent="0.2">
      <c r="A1826" s="3">
        <f>'2_CVaR_t3'!A1826</f>
        <v>44846</v>
      </c>
      <c r="B1826" s="5">
        <f>'2_CVaR_t3'!D1826-1</f>
        <v>-5.3567877371731853E-3</v>
      </c>
      <c r="C1826" s="5">
        <f>'Stocks Returns'!B1822</f>
        <v>5.1724137931035141E-3</v>
      </c>
      <c r="D1826" s="5">
        <f>'Stocks Returns'!C1822</f>
        <v>-5.024003572624669E-3</v>
      </c>
      <c r="E1826" s="5">
        <f>'Stocks Returns'!D1822</f>
        <v>-2.8715365239294632E-2</v>
      </c>
      <c r="F1826" s="5">
        <f>'Stocks Returns'!E1822</f>
        <v>6.2294514621907826E-3</v>
      </c>
      <c r="G1826" s="5">
        <f t="shared" si="112"/>
        <v>1.1025635037036696E-2</v>
      </c>
      <c r="H1826" s="5">
        <f t="shared" si="113"/>
        <v>2.9580587507625905E-3</v>
      </c>
      <c r="I1826" s="5">
        <f t="shared" si="114"/>
        <v>-1.9871670142487599E-2</v>
      </c>
      <c r="J1826" s="5">
        <f t="shared" si="115"/>
        <v>1.1931968654055214E-2</v>
      </c>
    </row>
    <row r="1827" spans="1:10" ht="15" customHeight="1" x14ac:dyDescent="0.2">
      <c r="A1827" s="3">
        <f>'2_CVaR_t3'!A1827</f>
        <v>44847</v>
      </c>
      <c r="B1827" s="5">
        <f>'2_CVaR_t3'!D1827-1</f>
        <v>2.3301073297696595E-2</v>
      </c>
      <c r="C1827" s="5">
        <f>'Stocks Returns'!B1823</f>
        <v>7.2041166380788946E-2</v>
      </c>
      <c r="D1827" s="5">
        <f>'Stocks Returns'!C1823</f>
        <v>3.6018850987432627E-2</v>
      </c>
      <c r="E1827" s="5">
        <f>'Stocks Returns'!D1823</f>
        <v>2.7662517289073207E-2</v>
      </c>
      <c r="F1827" s="5">
        <f>'Stocks Returns'!E1823</f>
        <v>5.5374032674118556E-2</v>
      </c>
      <c r="G1827" s="5">
        <f t="shared" si="112"/>
        <v>4.8993838052210734E-2</v>
      </c>
      <c r="H1827" s="5">
        <f t="shared" si="113"/>
        <v>1.5456143767844654E-3</v>
      </c>
      <c r="I1827" s="5">
        <f t="shared" si="114"/>
        <v>-1.0383140312892461E-2</v>
      </c>
      <c r="J1827" s="5">
        <f t="shared" si="115"/>
        <v>3.0750270322656981E-2</v>
      </c>
    </row>
    <row r="1828" spans="1:10" ht="15" customHeight="1" x14ac:dyDescent="0.2">
      <c r="A1828" s="3">
        <f>'2_CVaR_t3'!A1828</f>
        <v>44848</v>
      </c>
      <c r="B1828" s="5">
        <f>'2_CVaR_t3'!D1828-1</f>
        <v>-9.4628809919645729E-3</v>
      </c>
      <c r="C1828" s="5">
        <f>'Stocks Returns'!B1824</f>
        <v>-5.6000000000000494E-3</v>
      </c>
      <c r="D1828" s="5">
        <f>'Stocks Returns'!C1824</f>
        <v>-1.1047330228528107E-2</v>
      </c>
      <c r="E1828" s="5">
        <f>'Stocks Returns'!D1824</f>
        <v>-3.58344549125168E-2</v>
      </c>
      <c r="F1828" s="5">
        <f>'Stocks Returns'!E1824</f>
        <v>-3.8944109499755575E-2</v>
      </c>
      <c r="G1828" s="5">
        <f t="shared" si="112"/>
        <v>4.3940868694263297E-3</v>
      </c>
      <c r="H1828" s="5">
        <f t="shared" si="113"/>
        <v>3.0177198088089958E-3</v>
      </c>
      <c r="I1828" s="5">
        <f t="shared" si="114"/>
        <v>-2.0272461663461094E-2</v>
      </c>
      <c r="J1828" s="5">
        <f t="shared" si="115"/>
        <v>-2.8896448344625542E-2</v>
      </c>
    </row>
    <row r="1829" spans="1:10" ht="15" customHeight="1" x14ac:dyDescent="0.2">
      <c r="A1829" s="3">
        <f>'2_CVaR_t3'!A1829</f>
        <v>44851</v>
      </c>
      <c r="B1829" s="5">
        <f>'2_CVaR_t3'!D1829-1</f>
        <v>1.0836605718702597E-2</v>
      </c>
      <c r="C1829" s="5">
        <f>'Stocks Returns'!B1825</f>
        <v>-8.8495575221237965E-3</v>
      </c>
      <c r="D1829" s="5">
        <f>'Stocks Returns'!C1825</f>
        <v>1.4401489431606684E-2</v>
      </c>
      <c r="E1829" s="5">
        <f>'Stocks Returns'!D1825</f>
        <v>2.8441807712441092E-2</v>
      </c>
      <c r="F1829" s="5">
        <f>'Stocks Returns'!E1825</f>
        <v>3.390979993218135E-3</v>
      </c>
      <c r="G1829" s="5">
        <f t="shared" si="112"/>
        <v>-1.932686317094363E-2</v>
      </c>
      <c r="H1829" s="5">
        <f t="shared" si="113"/>
        <v>-1.6062135345069548E-3</v>
      </c>
      <c r="I1829" s="5">
        <f t="shared" si="114"/>
        <v>1.0790233807187119E-2</v>
      </c>
      <c r="J1829" s="5">
        <f t="shared" si="115"/>
        <v>-8.0426518143288418E-3</v>
      </c>
    </row>
    <row r="1830" spans="1:10" ht="15" customHeight="1" x14ac:dyDescent="0.2">
      <c r="A1830" s="3">
        <f>'2_CVaR_t3'!A1830</f>
        <v>44852</v>
      </c>
      <c r="B1830" s="5">
        <f>'2_CVaR_t3'!D1830-1</f>
        <v>6.5250613692948711E-3</v>
      </c>
      <c r="C1830" s="5">
        <f>'Stocks Returns'!B1826</f>
        <v>4.5454545454545414E-2</v>
      </c>
      <c r="D1830" s="5">
        <f>'Stocks Returns'!C1826</f>
        <v>1.0364372469635619E-2</v>
      </c>
      <c r="E1830" s="5">
        <f>'Stocks Returns'!D1826</f>
        <v>5.5989141499830364E-3</v>
      </c>
      <c r="F1830" s="5">
        <f>'Stocks Returns'!E1826</f>
        <v>-3.9709361270700017E-3</v>
      </c>
      <c r="G1830" s="5">
        <f t="shared" si="112"/>
        <v>3.9325296384425702E-2</v>
      </c>
      <c r="H1830" s="5">
        <f t="shared" si="113"/>
        <v>7.4402353523881498E-4</v>
      </c>
      <c r="I1830" s="5">
        <f t="shared" si="114"/>
        <v>-4.998207106840822E-3</v>
      </c>
      <c r="J1830" s="5">
        <f t="shared" si="115"/>
        <v>-1.0842011816262889E-2</v>
      </c>
    </row>
    <row r="1831" spans="1:10" ht="15" customHeight="1" x14ac:dyDescent="0.2">
      <c r="A1831" s="3">
        <f>'2_CVaR_t3'!A1831</f>
        <v>44853</v>
      </c>
      <c r="B1831" s="5">
        <f>'2_CVaR_t3'!D1831-1</f>
        <v>-2.2474679914047391E-3</v>
      </c>
      <c r="C1831" s="5">
        <f>'Stocks Returns'!B1827</f>
        <v>-2.0962732919254767E-2</v>
      </c>
      <c r="D1831" s="5">
        <f>'Stocks Returns'!C1827</f>
        <v>-4.0604797777421542E-3</v>
      </c>
      <c r="E1831" s="5">
        <f>'Stocks Returns'!D1827</f>
        <v>8.4359709802583893E-4</v>
      </c>
      <c r="F1831" s="5">
        <f>'Stocks Returns'!E1827</f>
        <v>2.7313597421324998E-2</v>
      </c>
      <c r="G1831" s="5">
        <f t="shared" si="112"/>
        <v>-1.8245162634757464E-2</v>
      </c>
      <c r="H1831" s="5">
        <f t="shared" si="113"/>
        <v>-6.8473120287496948E-4</v>
      </c>
      <c r="I1831" s="5">
        <f t="shared" si="114"/>
        <v>4.5998926141314917E-3</v>
      </c>
      <c r="J1831" s="5">
        <f t="shared" si="115"/>
        <v>2.9725774846204592E-2</v>
      </c>
    </row>
    <row r="1832" spans="1:10" ht="15" customHeight="1" x14ac:dyDescent="0.2">
      <c r="A1832" s="3">
        <f>'2_CVaR_t3'!A1832</f>
        <v>44854</v>
      </c>
      <c r="B1832" s="5">
        <f>'2_CVaR_t3'!D1832-1</f>
        <v>2.4653101467377869E-3</v>
      </c>
      <c r="C1832" s="5">
        <f>'Stocks Returns'!B1828</f>
        <v>2.4583663758921626E-2</v>
      </c>
      <c r="D1832" s="5">
        <f>'Stocks Returns'!C1828</f>
        <v>4.3452604474008005E-3</v>
      </c>
      <c r="E1832" s="5">
        <f>'Stocks Returns'!D1828</f>
        <v>-1.0114632501686538E-3</v>
      </c>
      <c r="F1832" s="5">
        <f>'Stocks Returns'!E1828</f>
        <v>5.7798695400874678E-3</v>
      </c>
      <c r="G1832" s="5">
        <f t="shared" si="112"/>
        <v>2.2548545835464021E-2</v>
      </c>
      <c r="H1832" s="5">
        <f t="shared" si="113"/>
        <v>7.3924564428331022E-4</v>
      </c>
      <c r="I1832" s="5">
        <f t="shared" si="114"/>
        <v>-4.9661101537206067E-3</v>
      </c>
      <c r="J1832" s="5">
        <f t="shared" si="115"/>
        <v>3.2048978169868666E-3</v>
      </c>
    </row>
    <row r="1833" spans="1:10" ht="15" customHeight="1" x14ac:dyDescent="0.2">
      <c r="A1833" s="3">
        <f>'2_CVaR_t3'!A1833</f>
        <v>44855</v>
      </c>
      <c r="B1833" s="5">
        <f>'2_CVaR_t3'!D1833-1</f>
        <v>1.3558783897898108E-2</v>
      </c>
      <c r="C1833" s="5">
        <f>'Stocks Returns'!B1829</f>
        <v>4.4117647058823595E-2</v>
      </c>
      <c r="D1833" s="5">
        <f>'Stocks Returns'!C1829</f>
        <v>1.682512552077764E-2</v>
      </c>
      <c r="E1833" s="5">
        <f>'Stocks Returns'!D1829</f>
        <v>4.3705703678704078E-2</v>
      </c>
      <c r="F1833" s="5">
        <f>'Stocks Returns'!E1829</f>
        <v>2.2001477711189432E-2</v>
      </c>
      <c r="G1833" s="5">
        <f t="shared" si="112"/>
        <v>3.089511051795208E-2</v>
      </c>
      <c r="H1833" s="5">
        <f t="shared" si="113"/>
        <v>-3.2153588245474977E-3</v>
      </c>
      <c r="I1833" s="5">
        <f t="shared" si="114"/>
        <v>2.1600162584555851E-2</v>
      </c>
      <c r="J1833" s="5">
        <f t="shared" si="115"/>
        <v>7.6871865156798534E-3</v>
      </c>
    </row>
    <row r="1834" spans="1:10" ht="15" customHeight="1" x14ac:dyDescent="0.2">
      <c r="A1834" s="3">
        <f>'2_CVaR_t3'!A1834</f>
        <v>44858</v>
      </c>
      <c r="B1834" s="5">
        <f>'2_CVaR_t3'!D1834-1</f>
        <v>1.8781956256155308E-3</v>
      </c>
      <c r="C1834" s="5">
        <f>'Stocks Returns'!B1830</f>
        <v>-2.2979985174203188E-2</v>
      </c>
      <c r="D1834" s="5">
        <f>'Stocks Returns'!C1830</f>
        <v>1.7859956925987408E-3</v>
      </c>
      <c r="E1834" s="5">
        <f>'Stocks Returns'!D1830</f>
        <v>9.3775262732416209E-3</v>
      </c>
      <c r="F1834" s="5">
        <f>'Stocks Returns'!E1830</f>
        <v>5.2213029158969526E-3</v>
      </c>
      <c r="G1834" s="5">
        <f t="shared" si="112"/>
        <v>-2.442301660865908E-2</v>
      </c>
      <c r="H1834" s="5">
        <f t="shared" si="113"/>
        <v>-9.5023603520725652E-4</v>
      </c>
      <c r="I1834" s="5">
        <f t="shared" si="114"/>
        <v>6.3835030471503049E-3</v>
      </c>
      <c r="J1834" s="5">
        <f t="shared" si="115"/>
        <v>3.2676266575847068E-3</v>
      </c>
    </row>
    <row r="1835" spans="1:10" ht="15" customHeight="1" x14ac:dyDescent="0.2">
      <c r="A1835" s="3">
        <f>'2_CVaR_t3'!A1835</f>
        <v>44859</v>
      </c>
      <c r="B1835" s="5">
        <f>'2_CVaR_t3'!D1835-1</f>
        <v>1.4023027032525226E-2</v>
      </c>
      <c r="C1835" s="5">
        <f>'Stocks Returns'!B1831</f>
        <v>2.959028831562982E-2</v>
      </c>
      <c r="D1835" s="5">
        <f>'Stocks Returns'!C1831</f>
        <v>1.9243878139583614E-2</v>
      </c>
      <c r="E1835" s="5">
        <f>'Stocks Returns'!D1831</f>
        <v>3.2836777190453414E-2</v>
      </c>
      <c r="F1835" s="5">
        <f>'Stocks Returns'!E1831</f>
        <v>-9.5892600287678098E-3</v>
      </c>
      <c r="G1835" s="5">
        <f t="shared" si="112"/>
        <v>1.5899577206193539E-2</v>
      </c>
      <c r="H1835" s="5">
        <f t="shared" si="113"/>
        <v>-1.4843609908835875E-3</v>
      </c>
      <c r="I1835" s="5">
        <f t="shared" si="114"/>
        <v>9.9716518394400884E-3</v>
      </c>
      <c r="J1835" s="5">
        <f t="shared" si="115"/>
        <v>-2.4394821911215309E-2</v>
      </c>
    </row>
    <row r="1836" spans="1:10" ht="15" customHeight="1" x14ac:dyDescent="0.2">
      <c r="A1836" s="3">
        <f>'2_CVaR_t3'!A1836</f>
        <v>44860</v>
      </c>
      <c r="B1836" s="5">
        <f>'2_CVaR_t3'!D1836-1</f>
        <v>2.4169344573628626E-2</v>
      </c>
      <c r="C1836" s="5">
        <f>'Stocks Returns'!B1832</f>
        <v>-4.2004421518054502E-2</v>
      </c>
      <c r="D1836" s="5">
        <f>'Stocks Returns'!C1832</f>
        <v>4.6043831669924984E-2</v>
      </c>
      <c r="E1836" s="5">
        <f>'Stocks Returns'!D1832</f>
        <v>-2.9621588089330131E-2</v>
      </c>
      <c r="F1836" s="5">
        <f>'Stocks Returns'!E1832</f>
        <v>2.1219945134742568E-2</v>
      </c>
      <c r="G1836" s="5">
        <f t="shared" si="112"/>
        <v>-6.5927374060942665E-2</v>
      </c>
      <c r="H1836" s="5">
        <f t="shared" si="113"/>
        <v>1.0284291223457476E-2</v>
      </c>
      <c r="I1836" s="5">
        <f t="shared" si="114"/>
        <v>-6.908789177670506E-2</v>
      </c>
      <c r="J1836" s="5">
        <f t="shared" si="115"/>
        <v>-4.3226379689487726E-3</v>
      </c>
    </row>
    <row r="1837" spans="1:10" ht="15" customHeight="1" x14ac:dyDescent="0.2">
      <c r="A1837" s="3">
        <f>'2_CVaR_t3'!A1837</f>
        <v>44861</v>
      </c>
      <c r="B1837" s="5">
        <f>'2_CVaR_t3'!D1837-1</f>
        <v>9.3635669083957929E-4</v>
      </c>
      <c r="C1837" s="5">
        <f>'Stocks Returns'!B1833</f>
        <v>-3.923076923076918E-2</v>
      </c>
      <c r="D1837" s="5">
        <f>'Stocks Returns'!C1833</f>
        <v>4.7213888752273281E-3</v>
      </c>
      <c r="E1837" s="5">
        <f>'Stocks Returns'!D1833</f>
        <v>-2.125619306376858E-2</v>
      </c>
      <c r="F1837" s="5">
        <f>'Stocks Returns'!E1833</f>
        <v>5.5305364620372721E-4</v>
      </c>
      <c r="G1837" s="5">
        <f t="shared" si="112"/>
        <v>-3.9723985785786099E-2</v>
      </c>
      <c r="H1837" s="5">
        <f t="shared" si="113"/>
        <v>3.3804480756233005E-3</v>
      </c>
      <c r="I1837" s="5">
        <f t="shared" si="114"/>
        <v>-2.2709200442780065E-2</v>
      </c>
      <c r="J1837" s="5">
        <f t="shared" si="115"/>
        <v>-4.0395120016852146E-4</v>
      </c>
    </row>
    <row r="1838" spans="1:10" ht="15" customHeight="1" x14ac:dyDescent="0.2">
      <c r="A1838" s="3">
        <f>'2_CVaR_t3'!A1838</f>
        <v>44862</v>
      </c>
      <c r="B1838" s="5">
        <f>'2_CVaR_t3'!D1838-1</f>
        <v>1.6843849608141337E-2</v>
      </c>
      <c r="C1838" s="5">
        <f>'Stocks Returns'!B1834</f>
        <v>3.6829463570856591E-2</v>
      </c>
      <c r="D1838" s="5">
        <f>'Stocks Returns'!C1834</f>
        <v>2.4719761123892514E-2</v>
      </c>
      <c r="E1838" s="5">
        <f>'Stocks Returns'!D1834</f>
        <v>2.8739386022207603E-2</v>
      </c>
      <c r="F1838" s="5">
        <f>'Stocks Returns'!E1834</f>
        <v>4.1850915982311054E-3</v>
      </c>
      <c r="G1838" s="5">
        <f t="shared" si="112"/>
        <v>2.029404180479949E-2</v>
      </c>
      <c r="H1838" s="5">
        <f t="shared" si="113"/>
        <v>-1.8739650792200593E-4</v>
      </c>
      <c r="I1838" s="5">
        <f t="shared" si="114"/>
        <v>1.2588937222169153E-3</v>
      </c>
      <c r="J1838" s="5">
        <f t="shared" si="115"/>
        <v>-1.3605517000235118E-2</v>
      </c>
    </row>
    <row r="1839" spans="1:10" ht="15" customHeight="1" x14ac:dyDescent="0.2">
      <c r="A1839" s="3">
        <f>'2_CVaR_t3'!A1839</f>
        <v>44865</v>
      </c>
      <c r="B1839" s="5">
        <f>'2_CVaR_t3'!D1839-1</f>
        <v>-7.7291333307833998E-3</v>
      </c>
      <c r="C1839" s="5">
        <f>'Stocks Returns'!B1835</f>
        <v>3.8610038610038533E-3</v>
      </c>
      <c r="D1839" s="5">
        <f>'Stocks Returns'!C1835</f>
        <v>-1.0413681092958815E-2</v>
      </c>
      <c r="E1839" s="5">
        <f>'Stocks Returns'!D1835</f>
        <v>-2.0000000000000018E-2</v>
      </c>
      <c r="F1839" s="5">
        <f>'Stocks Returns'!E1835</f>
        <v>-8.4925690021231404E-3</v>
      </c>
      <c r="G1839" s="5">
        <f t="shared" si="112"/>
        <v>1.2106660860970512E-2</v>
      </c>
      <c r="H1839" s="5">
        <f t="shared" si="113"/>
        <v>1.0829017743382921E-3</v>
      </c>
      <c r="I1839" s="5">
        <f t="shared" si="114"/>
        <v>-7.2747259839980455E-3</v>
      </c>
      <c r="J1839" s="5">
        <f t="shared" si="115"/>
        <v>-2.7959174634598766E-4</v>
      </c>
    </row>
    <row r="1840" spans="1:10" ht="15" customHeight="1" x14ac:dyDescent="0.2">
      <c r="A1840" s="3">
        <f>'2_CVaR_t3'!A1840</f>
        <v>44866</v>
      </c>
      <c r="B1840" s="5">
        <f>'2_CVaR_t3'!D1840-1</f>
        <v>2.5657244750099117E-4</v>
      </c>
      <c r="C1840" s="5">
        <f>'Stocks Returns'!B1836</f>
        <v>2.6923076923076827E-2</v>
      </c>
      <c r="D1840" s="5">
        <f>'Stocks Returns'!C1836</f>
        <v>-1.1102529445838893E-3</v>
      </c>
      <c r="E1840" s="5">
        <f>'Stocks Returns'!D1836</f>
        <v>1.0042112082928378E-2</v>
      </c>
      <c r="F1840" s="5">
        <f>'Stocks Returns'!E1836</f>
        <v>1.34031247521611E-2</v>
      </c>
      <c r="G1840" s="5">
        <f t="shared" si="112"/>
        <v>2.7115401351014441E-2</v>
      </c>
      <c r="H1840" s="5">
        <f t="shared" si="113"/>
        <v>-1.4441247509203959E-3</v>
      </c>
      <c r="I1840" s="5">
        <f t="shared" si="114"/>
        <v>9.7013525128579574E-3</v>
      </c>
      <c r="J1840" s="5">
        <f t="shared" si="115"/>
        <v>1.3165480187686738E-2</v>
      </c>
    </row>
    <row r="1841" spans="1:10" ht="15" customHeight="1" x14ac:dyDescent="0.2">
      <c r="A1841" s="3">
        <f>'2_CVaR_t3'!A1841</f>
        <v>44867</v>
      </c>
      <c r="B1841" s="5">
        <f>'2_CVaR_t3'!D1841-1</f>
        <v>-1.9099250428819547E-2</v>
      </c>
      <c r="C1841" s="5">
        <f>'Stocks Returns'!B1837</f>
        <v>-5.018726591760303E-2</v>
      </c>
      <c r="D1841" s="5">
        <f>'Stocks Returns'!C1837</f>
        <v>-2.8898661383076507E-2</v>
      </c>
      <c r="E1841" s="5">
        <f>'Stocks Returns'!D1837</f>
        <v>-2.7581783194355336E-2</v>
      </c>
      <c r="F1841" s="5">
        <f>'Stocks Returns'!E1837</f>
        <v>-9.9389575833463972E-3</v>
      </c>
      <c r="G1841" s="5">
        <f t="shared" si="112"/>
        <v>-3.0475204204555302E-2</v>
      </c>
      <c r="H1841" s="5">
        <f t="shared" si="113"/>
        <v>-5.5777461868272357E-4</v>
      </c>
      <c r="I1841" s="5">
        <f t="shared" si="114"/>
        <v>3.7470226828508549E-3</v>
      </c>
      <c r="J1841" s="5">
        <f t="shared" si="115"/>
        <v>1.0306088260377332E-2</v>
      </c>
    </row>
    <row r="1842" spans="1:10" ht="15" customHeight="1" x14ac:dyDescent="0.2">
      <c r="A1842" s="3">
        <f>'2_CVaR_t3'!A1842</f>
        <v>44868</v>
      </c>
      <c r="B1842" s="5">
        <f>'2_CVaR_t3'!D1842-1</f>
        <v>-1.9531512963562925E-2</v>
      </c>
      <c r="C1842" s="5">
        <f>'Stocks Returns'!B1838</f>
        <v>-5.599369085173489E-2</v>
      </c>
      <c r="D1842" s="5">
        <f>'Stocks Returns'!C1838</f>
        <v>-3.0853446130878259E-2</v>
      </c>
      <c r="E1842" s="5">
        <f>'Stocks Returns'!D1838</f>
        <v>-1.9459102902374625E-2</v>
      </c>
      <c r="F1842" s="5">
        <f>'Stocks Returns'!E1838</f>
        <v>5.7781993518298824E-2</v>
      </c>
      <c r="G1842" s="5">
        <f t="shared" si="112"/>
        <v>-3.5845705997092962E-2</v>
      </c>
      <c r="H1842" s="5">
        <f t="shared" si="113"/>
        <v>-1.8721823645796894E-3</v>
      </c>
      <c r="I1842" s="5">
        <f t="shared" si="114"/>
        <v>1.257696128784333E-2</v>
      </c>
      <c r="J1842" s="5">
        <f t="shared" si="115"/>
        <v>7.8484467585600862E-2</v>
      </c>
    </row>
    <row r="1843" spans="1:10" ht="15" customHeight="1" x14ac:dyDescent="0.2">
      <c r="A1843" s="3">
        <f>'2_CVaR_t3'!A1843</f>
        <v>44869</v>
      </c>
      <c r="B1843" s="5">
        <f>'2_CVaR_t3'!D1843-1</f>
        <v>1.30572818737833E-2</v>
      </c>
      <c r="C1843" s="5">
        <f>'Stocks Returns'!B1839</f>
        <v>-0.12865497076023402</v>
      </c>
      <c r="D1843" s="5">
        <f>'Stocks Returns'!C1839</f>
        <v>1.1450577663671302E-2</v>
      </c>
      <c r="E1843" s="5">
        <f>'Stocks Returns'!D1839</f>
        <v>7.3999327278842841E-2</v>
      </c>
      <c r="F1843" s="5">
        <f>'Stocks Returns'!E1839</f>
        <v>-1.1209086833059323E-2</v>
      </c>
      <c r="G1843" s="5">
        <f t="shared" si="112"/>
        <v>-0.14137175831687362</v>
      </c>
      <c r="H1843" s="5">
        <f t="shared" si="113"/>
        <v>-7.8469545707509532E-3</v>
      </c>
      <c r="I1843" s="5">
        <f t="shared" si="114"/>
        <v>5.271433260507314E-2</v>
      </c>
      <c r="J1843" s="5">
        <f t="shared" si="115"/>
        <v>-2.4992679294412012E-2</v>
      </c>
    </row>
    <row r="1844" spans="1:10" ht="15" customHeight="1" x14ac:dyDescent="0.2">
      <c r="A1844" s="3">
        <f>'2_CVaR_t3'!A1844</f>
        <v>44872</v>
      </c>
      <c r="B1844" s="5">
        <f>'2_CVaR_t3'!D1844-1</f>
        <v>1.1472352052802615E-2</v>
      </c>
      <c r="C1844" s="5">
        <f>'Stocks Returns'!B1840</f>
        <v>-1.5340364333652934E-2</v>
      </c>
      <c r="D1844" s="5">
        <f>'Stocks Returns'!C1840</f>
        <v>1.5839171489491433E-2</v>
      </c>
      <c r="E1844" s="5">
        <f>'Stocks Returns'!D1840</f>
        <v>2.6150955214531812E-2</v>
      </c>
      <c r="F1844" s="5">
        <f>'Stocks Returns'!E1840</f>
        <v>1.9800483675937119E-2</v>
      </c>
      <c r="G1844" s="5">
        <f t="shared" si="112"/>
        <v>-2.6458800122012627E-2</v>
      </c>
      <c r="H1844" s="5">
        <f t="shared" si="113"/>
        <v>-1.110360339131939E-3</v>
      </c>
      <c r="I1844" s="5">
        <f t="shared" si="114"/>
        <v>7.4591873446865457E-3</v>
      </c>
      <c r="J1844" s="5">
        <f t="shared" si="115"/>
        <v>7.6940933180188169E-3</v>
      </c>
    </row>
    <row r="1845" spans="1:10" ht="15" customHeight="1" x14ac:dyDescent="0.2">
      <c r="A1845" s="3">
        <f>'2_CVaR_t3'!A1845</f>
        <v>44873</v>
      </c>
      <c r="B1845" s="5">
        <f>'2_CVaR_t3'!D1845-1</f>
        <v>7.8373180105553164E-3</v>
      </c>
      <c r="C1845" s="5">
        <f>'Stocks Returns'!B1841</f>
        <v>-2.0447906523855752E-2</v>
      </c>
      <c r="D1845" s="5">
        <f>'Stocks Returns'!C1841</f>
        <v>8.3958020989505222E-3</v>
      </c>
      <c r="E1845" s="5">
        <f>'Stocks Returns'!D1841</f>
        <v>3.4030215168625144E-2</v>
      </c>
      <c r="F1845" s="5">
        <f>'Stocks Returns'!E1841</f>
        <v>-3.705350526159723E-3</v>
      </c>
      <c r="G1845" s="5">
        <f t="shared" si="112"/>
        <v>-2.7900525055026978E-2</v>
      </c>
      <c r="H1845" s="5">
        <f t="shared" si="113"/>
        <v>-3.168594505825342E-3</v>
      </c>
      <c r="I1845" s="5">
        <f t="shared" si="114"/>
        <v>2.1286008879582746E-2</v>
      </c>
      <c r="J1845" s="5">
        <f t="shared" si="115"/>
        <v>-1.1965080507695933E-2</v>
      </c>
    </row>
    <row r="1846" spans="1:10" ht="15" customHeight="1" x14ac:dyDescent="0.2">
      <c r="A1846" s="3">
        <f>'2_CVaR_t3'!A1846</f>
        <v>44874</v>
      </c>
      <c r="B1846" s="5">
        <f>'2_CVaR_t3'!D1846-1</f>
        <v>-2.4123763479577343E-2</v>
      </c>
      <c r="C1846" s="5">
        <f>'Stocks Returns'!B1842</f>
        <v>-2.1868787276342005E-2</v>
      </c>
      <c r="D1846" s="5">
        <f>'Stocks Returns'!C1842</f>
        <v>-3.8903756566557646E-2</v>
      </c>
      <c r="E1846" s="5">
        <f>'Stocks Returns'!D1842</f>
        <v>-1.8595041322314154E-2</v>
      </c>
      <c r="F1846" s="5">
        <f>'Stocks Returns'!E1842</f>
        <v>-6.828324903302585E-2</v>
      </c>
      <c r="G1846" s="5">
        <f t="shared" si="112"/>
        <v>2.9103374783077743E-3</v>
      </c>
      <c r="H1846" s="5">
        <f t="shared" si="113"/>
        <v>-3.1192855336684422E-3</v>
      </c>
      <c r="I1846" s="5">
        <f t="shared" si="114"/>
        <v>2.0954760681919954E-2</v>
      </c>
      <c r="J1846" s="5">
        <f t="shared" si="115"/>
        <v>-4.2721170380713686E-2</v>
      </c>
    </row>
    <row r="1847" spans="1:10" ht="15" customHeight="1" x14ac:dyDescent="0.2">
      <c r="A1847" s="3">
        <f>'2_CVaR_t3'!A1847</f>
        <v>44875</v>
      </c>
      <c r="B1847" s="5">
        <f>'2_CVaR_t3'!D1847-1</f>
        <v>4.4457124621673394E-2</v>
      </c>
      <c r="C1847" s="5">
        <f>'Stocks Returns'!B1843</f>
        <v>9.7560975609756184E-2</v>
      </c>
      <c r="D1847" s="5">
        <f>'Stocks Returns'!C1843</f>
        <v>6.0021657299025311E-2</v>
      </c>
      <c r="E1847" s="5">
        <f>'Stocks Returns'!D1843</f>
        <v>0.111578947368421</v>
      </c>
      <c r="F1847" s="5">
        <f>'Stocks Returns'!E1843</f>
        <v>3.3530257065304214E-2</v>
      </c>
      <c r="G1847" s="5">
        <f t="shared" si="112"/>
        <v>5.3178436348888469E-2</v>
      </c>
      <c r="H1847" s="5">
        <f t="shared" si="113"/>
        <v>-5.7932932703287088E-3</v>
      </c>
      <c r="I1847" s="5">
        <f t="shared" si="114"/>
        <v>3.8918230706874252E-2</v>
      </c>
      <c r="J1847" s="5">
        <f t="shared" si="115"/>
        <v>-1.3481230793766522E-2</v>
      </c>
    </row>
    <row r="1848" spans="1:10" ht="15" customHeight="1" x14ac:dyDescent="0.2">
      <c r="A1848" s="3">
        <f>'2_CVaR_t3'!A1848</f>
        <v>44876</v>
      </c>
      <c r="B1848" s="5">
        <f>'2_CVaR_t3'!D1848-1</f>
        <v>6.5595008342023142E-4</v>
      </c>
      <c r="C1848" s="5">
        <f>'Stocks Returns'!B1844</f>
        <v>9.6296296296296102E-2</v>
      </c>
      <c r="D1848" s="5">
        <f>'Stocks Returns'!C1844</f>
        <v>-2.7727781291043696E-3</v>
      </c>
      <c r="E1848" s="5">
        <f>'Stocks Returns'!D1844</f>
        <v>2.5838744588744467E-2</v>
      </c>
      <c r="F1848" s="5">
        <f>'Stocks Returns'!E1844</f>
        <v>3.4759771357948388E-2</v>
      </c>
      <c r="G1848" s="5">
        <f t="shared" si="112"/>
        <v>9.6085860966588429E-2</v>
      </c>
      <c r="H1848" s="5">
        <f t="shared" si="113"/>
        <v>-3.6983094769498766E-3</v>
      </c>
      <c r="I1848" s="5">
        <f t="shared" si="114"/>
        <v>2.4844532243261618E-2</v>
      </c>
      <c r="J1848" s="5">
        <f t="shared" si="115"/>
        <v>3.4099497979149657E-2</v>
      </c>
    </row>
    <row r="1849" spans="1:10" ht="15" customHeight="1" x14ac:dyDescent="0.2">
      <c r="A1849" s="3">
        <f>'2_CVaR_t3'!A1849</f>
        <v>44879</v>
      </c>
      <c r="B1849" s="5">
        <f>'2_CVaR_t3'!D1849-1</f>
        <v>4.2236790662593116E-3</v>
      </c>
      <c r="C1849" s="5">
        <f>'Stocks Returns'!B1845</f>
        <v>-2.9560810810810745E-2</v>
      </c>
      <c r="D1849" s="5">
        <f>'Stocks Returns'!C1845</f>
        <v>9.0731707317073251E-3</v>
      </c>
      <c r="E1849" s="5">
        <f>'Stocks Returns'!D1845</f>
        <v>-1.2396149281287072E-2</v>
      </c>
      <c r="F1849" s="5">
        <f>'Stocks Returns'!E1845</f>
        <v>-6.9423708569722464E-3</v>
      </c>
      <c r="G1849" s="5">
        <f t="shared" si="112"/>
        <v>-3.3369188366714819E-2</v>
      </c>
      <c r="H1849" s="5">
        <f t="shared" si="113"/>
        <v>2.8622135002707976E-3</v>
      </c>
      <c r="I1849" s="5">
        <f t="shared" si="114"/>
        <v>-1.9227800171343255E-2</v>
      </c>
      <c r="J1849" s="5">
        <f t="shared" si="115"/>
        <v>-1.1378081151204249E-2</v>
      </c>
    </row>
    <row r="1850" spans="1:10" ht="15" customHeight="1" x14ac:dyDescent="0.2">
      <c r="A1850" s="3">
        <f>'2_CVaR_t3'!A1850</f>
        <v>44880</v>
      </c>
      <c r="B1850" s="5">
        <f>'2_CVaR_t3'!D1850-1</f>
        <v>1.116732106917806E-2</v>
      </c>
      <c r="C1850" s="5">
        <f>'Stocks Returns'!B1846</f>
        <v>-1.3925152306353383E-2</v>
      </c>
      <c r="D1850" s="5">
        <f>'Stocks Returns'!C1846</f>
        <v>1.513100647781096E-2</v>
      </c>
      <c r="E1850" s="5">
        <f>'Stocks Returns'!D1846</f>
        <v>2.7373481105621433E-2</v>
      </c>
      <c r="F1850" s="5">
        <f>'Stocks Returns'!E1846</f>
        <v>7.9681274900398336E-3</v>
      </c>
      <c r="G1850" s="5">
        <f t="shared" si="112"/>
        <v>-2.473597396214865E-2</v>
      </c>
      <c r="H1850" s="5">
        <f t="shared" si="113"/>
        <v>-1.3666360218019154E-3</v>
      </c>
      <c r="I1850" s="5">
        <f t="shared" si="114"/>
        <v>9.1807981241362017E-3</v>
      </c>
      <c r="J1850" s="5">
        <f t="shared" si="115"/>
        <v>-3.8154734291440725E-3</v>
      </c>
    </row>
    <row r="1851" spans="1:10" ht="15" customHeight="1" x14ac:dyDescent="0.2">
      <c r="A1851" s="3">
        <f>'2_CVaR_t3'!A1851</f>
        <v>44881</v>
      </c>
      <c r="B1851" s="5">
        <f>'2_CVaR_t3'!D1851-1</f>
        <v>-3.2534805915218623E-3</v>
      </c>
      <c r="C1851" s="5">
        <f>'Stocks Returns'!B1847</f>
        <v>-3.7069726390114743E-2</v>
      </c>
      <c r="D1851" s="5">
        <f>'Stocks Returns'!C1847</f>
        <v>7.143197295107484E-4</v>
      </c>
      <c r="E1851" s="5">
        <f>'Stocks Returns'!D1847</f>
        <v>-4.2890564075903304E-2</v>
      </c>
      <c r="F1851" s="5">
        <f>'Stocks Returns'!E1847</f>
        <v>-3.6169736743977832E-2</v>
      </c>
      <c r="G1851" s="5">
        <f t="shared" si="112"/>
        <v>-3.3337624107403076E-2</v>
      </c>
      <c r="H1851" s="5">
        <f t="shared" si="113"/>
        <v>5.5804295569993395E-3</v>
      </c>
      <c r="I1851" s="5">
        <f t="shared" si="114"/>
        <v>-3.7488253193580859E-2</v>
      </c>
      <c r="J1851" s="5">
        <f t="shared" si="115"/>
        <v>-3.2692978145432192E-2</v>
      </c>
    </row>
    <row r="1852" spans="1:10" ht="15" customHeight="1" x14ac:dyDescent="0.2">
      <c r="A1852" s="3">
        <f>'2_CVaR_t3'!A1852</f>
        <v>44882</v>
      </c>
      <c r="B1852" s="5">
        <f>'2_CVaR_t3'!D1852-1</f>
        <v>2.5542607814843521E-3</v>
      </c>
      <c r="C1852" s="5">
        <f>'Stocks Returns'!B1848</f>
        <v>4.5829514207149646E-3</v>
      </c>
      <c r="D1852" s="5">
        <f>'Stocks Returns'!C1848</f>
        <v>4.0449224326639666E-3</v>
      </c>
      <c r="E1852" s="5">
        <f>'Stocks Returns'!D1848</f>
        <v>2.0369364475829599E-3</v>
      </c>
      <c r="F1852" s="5">
        <f>'Stocks Returns'!E1848</f>
        <v>1.5088207985143764E-2</v>
      </c>
      <c r="G1852" s="5">
        <f t="shared" si="112"/>
        <v>2.4581295857940607E-3</v>
      </c>
      <c r="H1852" s="5">
        <f t="shared" si="113"/>
        <v>3.0713136808918802E-4</v>
      </c>
      <c r="I1852" s="5">
        <f t="shared" si="114"/>
        <v>-2.0632494995262386E-3</v>
      </c>
      <c r="J1852" s="5">
        <f t="shared" si="115"/>
        <v>1.2419107052204427E-2</v>
      </c>
    </row>
    <row r="1853" spans="1:10" ht="15" customHeight="1" x14ac:dyDescent="0.2">
      <c r="A1853" s="3">
        <f>'2_CVaR_t3'!A1853</f>
        <v>44883</v>
      </c>
      <c r="B1853" s="5">
        <f>'2_CVaR_t3'!D1853-1</f>
        <v>-4.4023362575806857E-5</v>
      </c>
      <c r="C1853" s="5">
        <f>'Stocks Returns'!B1849</f>
        <v>-1.7335766423357768E-2</v>
      </c>
      <c r="D1853" s="5">
        <f>'Stocks Returns'!C1849</f>
        <v>-9.0051661216172807E-4</v>
      </c>
      <c r="E1853" s="5">
        <f>'Stocks Returns'!D1849</f>
        <v>5.1497492885215213E-3</v>
      </c>
      <c r="F1853" s="5">
        <f>'Stocks Returns'!E1849</f>
        <v>-1.9818583733516193E-2</v>
      </c>
      <c r="G1853" s="5">
        <f t="shared" si="112"/>
        <v>-1.6840300595584234E-2</v>
      </c>
      <c r="H1853" s="5">
        <f t="shared" si="113"/>
        <v>-7.8906959447292346E-4</v>
      </c>
      <c r="I1853" s="5">
        <f t="shared" si="114"/>
        <v>5.3008178748272629E-3</v>
      </c>
      <c r="J1853" s="5">
        <f t="shared" si="115"/>
        <v>-1.9738132242082908E-2</v>
      </c>
    </row>
    <row r="1854" spans="1:10" ht="15" customHeight="1" x14ac:dyDescent="0.2">
      <c r="A1854" s="3">
        <f>'2_CVaR_t3'!A1854</f>
        <v>44886</v>
      </c>
      <c r="B1854" s="5">
        <f>'2_CVaR_t3'!D1854-1</f>
        <v>-1.4520355405388541E-2</v>
      </c>
      <c r="C1854" s="5">
        <f>'Stocks Returns'!B1850</f>
        <v>-1.9498607242339761E-2</v>
      </c>
      <c r="D1854" s="5">
        <f>'Stocks Returns'!C1850</f>
        <v>-2.1252371916508639E-2</v>
      </c>
      <c r="E1854" s="5">
        <f>'Stocks Returns'!D1850</f>
        <v>-2.5886477012269093E-2</v>
      </c>
      <c r="F1854" s="5">
        <f>'Stocks Returns'!E1850</f>
        <v>-2.4107628898048072E-2</v>
      </c>
      <c r="G1854" s="5">
        <f t="shared" si="112"/>
        <v>-4.4042168359878248E-3</v>
      </c>
      <c r="H1854" s="5">
        <f t="shared" si="113"/>
        <v>3.0509312737382957E-4</v>
      </c>
      <c r="I1854" s="5">
        <f t="shared" si="114"/>
        <v>-2.0495569901541506E-3</v>
      </c>
      <c r="J1854" s="5">
        <f t="shared" si="115"/>
        <v>-8.7080546096212456E-3</v>
      </c>
    </row>
    <row r="1855" spans="1:10" ht="15" customHeight="1" x14ac:dyDescent="0.2">
      <c r="A1855" s="3">
        <f>'2_CVaR_t3'!A1855</f>
        <v>44887</v>
      </c>
      <c r="B1855" s="5">
        <f>'2_CVaR_t3'!D1855-1</f>
        <v>1.4800219306277951E-2</v>
      </c>
      <c r="C1855" s="5">
        <f>'Stocks Returns'!B1851</f>
        <v>2.2727272727272707E-2</v>
      </c>
      <c r="D1855" s="5">
        <f>'Stocks Returns'!C1851</f>
        <v>1.9435827840248221E-2</v>
      </c>
      <c r="E1855" s="5">
        <f>'Stocks Returns'!D1851</f>
        <v>4.0553633217993212E-2</v>
      </c>
      <c r="F1855" s="5">
        <f>'Stocks Returns'!E1851</f>
        <v>3.5779743405849107E-2</v>
      </c>
      <c r="G1855" s="5">
        <f t="shared" si="112"/>
        <v>8.2527877064606462E-3</v>
      </c>
      <c r="H1855" s="5">
        <f t="shared" si="113"/>
        <v>-2.4437857864260219E-3</v>
      </c>
      <c r="I1855" s="5">
        <f t="shared" si="114"/>
        <v>1.6416883212424849E-2</v>
      </c>
      <c r="J1855" s="5">
        <f t="shared" si="115"/>
        <v>2.0151742258864035E-2</v>
      </c>
    </row>
    <row r="1856" spans="1:10" ht="15" customHeight="1" x14ac:dyDescent="0.2">
      <c r="A1856" s="3">
        <f>'2_CVaR_t3'!A1856</f>
        <v>44888</v>
      </c>
      <c r="B1856" s="5">
        <f>'2_CVaR_t3'!D1856-1</f>
        <v>5.5451396104115869E-3</v>
      </c>
      <c r="C1856" s="5">
        <f>'Stocks Returns'!B1852</f>
        <v>4.9999999999999822E-2</v>
      </c>
      <c r="D1856" s="5">
        <f>'Stocks Returns'!C1852</f>
        <v>6.6562069129461054E-3</v>
      </c>
      <c r="E1856" s="5">
        <f>'Stocks Returns'!D1852</f>
        <v>1.9154030327214633E-2</v>
      </c>
      <c r="F1856" s="5">
        <f>'Stocks Returns'!E1852</f>
        <v>-2.4926911832589549E-2</v>
      </c>
      <c r="G1856" s="5">
        <f t="shared" si="112"/>
        <v>4.485897113708015E-2</v>
      </c>
      <c r="H1856" s="5">
        <f t="shared" si="113"/>
        <v>-1.5124331463628165E-3</v>
      </c>
      <c r="I1856" s="5">
        <f t="shared" si="114"/>
        <v>1.0160235184421839E-2</v>
      </c>
      <c r="J1856" s="5">
        <f t="shared" si="115"/>
        <v>-3.076101615974243E-2</v>
      </c>
    </row>
    <row r="1857" spans="1:10" ht="15" customHeight="1" x14ac:dyDescent="0.2">
      <c r="A1857" s="3">
        <f>'2_CVaR_t3'!A1857</f>
        <v>44889</v>
      </c>
      <c r="B1857" s="5">
        <f>'2_CVaR_t3'!D1857-1</f>
        <v>3.3619452249000759E-5</v>
      </c>
      <c r="C1857" s="5">
        <f>'Stocks Returns'!B1853</f>
        <v>0</v>
      </c>
      <c r="D1857" s="5">
        <f>'Stocks Returns'!C1853</f>
        <v>0</v>
      </c>
      <c r="E1857" s="5">
        <f>'Stocks Returns'!D1853</f>
        <v>0</v>
      </c>
      <c r="F1857" s="5">
        <f>'Stocks Returns'!E1853</f>
        <v>0</v>
      </c>
      <c r="G1857" s="5">
        <f t="shared" si="112"/>
        <v>4.1716549628461653E-4</v>
      </c>
      <c r="H1857" s="5">
        <f t="shared" si="113"/>
        <v>-3.5772302638354477E-6</v>
      </c>
      <c r="I1857" s="5">
        <f t="shared" si="114"/>
        <v>2.403114536009206E-5</v>
      </c>
      <c r="J1857" s="5">
        <f t="shared" si="115"/>
        <v>-1.7115738437369847E-6</v>
      </c>
    </row>
    <row r="1858" spans="1:10" ht="15" customHeight="1" x14ac:dyDescent="0.2">
      <c r="A1858" s="3">
        <f>'2_CVaR_t3'!A1858</f>
        <v>44890</v>
      </c>
      <c r="B1858" s="5">
        <f>'2_CVaR_t3'!D1858-1</f>
        <v>4.6038499207265993E-3</v>
      </c>
      <c r="C1858" s="5">
        <f>'Stocks Returns'!B1854</f>
        <v>1.1463844797178213E-2</v>
      </c>
      <c r="D1858" s="5">
        <f>'Stocks Returns'!C1854</f>
        <v>9.7293723137958921E-3</v>
      </c>
      <c r="E1858" s="5">
        <f>'Stocks Returns'!D1854</f>
        <v>-1.239885147481079E-2</v>
      </c>
      <c r="F1858" s="5">
        <f>'Stocks Returns'!E1854</f>
        <v>5.52311819473017E-4</v>
      </c>
      <c r="G1858" s="5">
        <f t="shared" si="112"/>
        <v>7.2720769173351997E-3</v>
      </c>
      <c r="H1858" s="5">
        <f t="shared" si="113"/>
        <v>2.9552095014272247E-3</v>
      </c>
      <c r="I1858" s="5">
        <f t="shared" si="114"/>
        <v>-1.985252943308468E-2</v>
      </c>
      <c r="J1858" s="5">
        <f t="shared" si="115"/>
        <v>-4.2857023170719847E-3</v>
      </c>
    </row>
    <row r="1859" spans="1:10" ht="15" customHeight="1" x14ac:dyDescent="0.2">
      <c r="A1859" s="3">
        <f>'2_CVaR_t3'!A1859</f>
        <v>44893</v>
      </c>
      <c r="B1859" s="5">
        <f>'2_CVaR_t3'!D1859-1</f>
        <v>-8.3433765637263013E-3</v>
      </c>
      <c r="C1859" s="5">
        <f>'Stocks Returns'!B1855</f>
        <v>-4.7951176983435095E-2</v>
      </c>
      <c r="D1859" s="5">
        <f>'Stocks Returns'!C1855</f>
        <v>-1.1834042752233542E-2</v>
      </c>
      <c r="E1859" s="5">
        <f>'Stocks Returns'!D1855</f>
        <v>-1.7576318223866738E-2</v>
      </c>
      <c r="F1859" s="5">
        <f>'Stocks Returns'!E1855</f>
        <v>-2.3420865862313733E-2</v>
      </c>
      <c r="G1859" s="5">
        <f t="shared" si="112"/>
        <v>-3.9086075043678753E-2</v>
      </c>
      <c r="H1859" s="5">
        <f t="shared" si="113"/>
        <v>5.7251312529865012E-4</v>
      </c>
      <c r="I1859" s="5">
        <f t="shared" si="114"/>
        <v>-3.8460331375253006E-3</v>
      </c>
      <c r="J1859" s="5">
        <f t="shared" si="115"/>
        <v>-1.4557885036236716E-2</v>
      </c>
    </row>
    <row r="1860" spans="1:10" ht="15" customHeight="1" x14ac:dyDescent="0.2">
      <c r="A1860" s="3">
        <f>'2_CVaR_t3'!A1860</f>
        <v>44894</v>
      </c>
      <c r="B1860" s="5">
        <f>'2_CVaR_t3'!D1860-1</f>
        <v>-6.1425664727571272E-3</v>
      </c>
      <c r="C1860" s="5">
        <f>'Stocks Returns'!B1856</f>
        <v>2.0146520146520297E-2</v>
      </c>
      <c r="D1860" s="5">
        <f>'Stocks Returns'!C1856</f>
        <v>-1.041370822682941E-2</v>
      </c>
      <c r="E1860" s="5">
        <f>'Stocks Returns'!D1856</f>
        <v>-1.6142050040355294E-3</v>
      </c>
      <c r="F1860" s="5">
        <f>'Stocks Returns'!E1856</f>
        <v>3.3107235142117997E-3</v>
      </c>
      <c r="G1860" s="5">
        <f t="shared" si="112"/>
        <v>2.6792174477945147E-2</v>
      </c>
      <c r="H1860" s="5">
        <f t="shared" si="113"/>
        <v>-1.2675509601861659E-3</v>
      </c>
      <c r="I1860" s="5">
        <f t="shared" si="114"/>
        <v>8.5151637245600015E-3</v>
      </c>
      <c r="J1860" s="5">
        <f t="shared" si="115"/>
        <v>9.8447663236205692E-3</v>
      </c>
    </row>
    <row r="1861" spans="1:10" ht="15" customHeight="1" x14ac:dyDescent="0.2">
      <c r="A1861" s="3">
        <f>'2_CVaR_t3'!A1861</f>
        <v>44895</v>
      </c>
      <c r="B1861" s="5">
        <f>'2_CVaR_t3'!D1861-1</f>
        <v>2.7829089728252709E-2</v>
      </c>
      <c r="C1861" s="5">
        <f>'Stocks Returns'!B1857</f>
        <v>2.3339317773788171E-2</v>
      </c>
      <c r="D1861" s="5">
        <f>'Stocks Returns'!C1857</f>
        <v>3.7979527408399383E-2</v>
      </c>
      <c r="E1861" s="5">
        <f>'Stocks Returns'!D1857</f>
        <v>6.6963082727027778E-2</v>
      </c>
      <c r="F1861" s="5">
        <f>'Stocks Returns'!E1857</f>
        <v>-5.9557344064385953E-3</v>
      </c>
      <c r="G1861" s="5">
        <f t="shared" si="112"/>
        <v>-4.2743724042387903E-3</v>
      </c>
      <c r="H1861" s="5">
        <f t="shared" si="113"/>
        <v>-3.2017566348040497E-3</v>
      </c>
      <c r="I1861" s="5">
        <f t="shared" si="114"/>
        <v>2.1508785688230253E-2</v>
      </c>
      <c r="J1861" s="5">
        <f t="shared" si="115"/>
        <v>-3.5371127643496793E-2</v>
      </c>
    </row>
    <row r="1862" spans="1:10" ht="15" customHeight="1" x14ac:dyDescent="0.2">
      <c r="A1862" s="3">
        <f>'2_CVaR_t3'!A1862</f>
        <v>44896</v>
      </c>
      <c r="B1862" s="5">
        <f>'2_CVaR_t3'!D1862-1</f>
        <v>-9.1442604526303928E-4</v>
      </c>
      <c r="C1862" s="5">
        <f>'Stocks Returns'!B1858</f>
        <v>2.017543859649118E-2</v>
      </c>
      <c r="D1862" s="5">
        <f>'Stocks Returns'!C1858</f>
        <v>0</v>
      </c>
      <c r="E1862" s="5">
        <f>'Stocks Returns'!D1858</f>
        <v>-1.0986235635812691E-2</v>
      </c>
      <c r="F1862" s="5">
        <f>'Stocks Returns'!E1858</f>
        <v>-3.6434296818071976E-3</v>
      </c>
      <c r="G1862" s="5">
        <f t="shared" ref="G1862:G1925" si="116">C1862-($P$11+$O$11*$B1862)</f>
        <v>2.1548678095106424E-2</v>
      </c>
      <c r="H1862" s="5">
        <f t="shared" ref="H1862:H1925" si="117">D1862-($P$12+$O$12*$B1862)</f>
        <v>1.4009084342791634E-3</v>
      </c>
      <c r="I1862" s="5">
        <f t="shared" ref="I1862:I1925" si="118">E1862-($P$13+$O$13*$B1862)</f>
        <v>-9.4110336039291247E-3</v>
      </c>
      <c r="J1862" s="5">
        <f t="shared" ref="J1862:J1925" si="119">F1862-($P$14+$O$14*$B1862)</f>
        <v>-2.6419019440233511E-3</v>
      </c>
    </row>
    <row r="1863" spans="1:10" ht="15" customHeight="1" x14ac:dyDescent="0.2">
      <c r="A1863" s="3">
        <f>'2_CVaR_t3'!A1863</f>
        <v>44897</v>
      </c>
      <c r="B1863" s="5">
        <f>'2_CVaR_t3'!D1863-1</f>
        <v>6.8395039804824975E-4</v>
      </c>
      <c r="C1863" s="5">
        <f>'Stocks Returns'!B1859</f>
        <v>-6.8787618228718372E-3</v>
      </c>
      <c r="D1863" s="5">
        <f>'Stocks Returns'!C1859</f>
        <v>3.0414746543778737E-3</v>
      </c>
      <c r="E1863" s="5">
        <f>'Stocks Returns'!D1859</f>
        <v>-1.2895812053115296E-2</v>
      </c>
      <c r="F1863" s="5">
        <f>'Stocks Returns'!E1859</f>
        <v>-7.1509832601982515E-3</v>
      </c>
      <c r="G1863" s="5">
        <f t="shared" si="116"/>
        <v>-7.1174345873262369E-3</v>
      </c>
      <c r="H1863" s="5">
        <f t="shared" si="117"/>
        <v>2.0744621322628309E-3</v>
      </c>
      <c r="I1863" s="5">
        <f t="shared" si="118"/>
        <v>-1.3935837888539778E-2</v>
      </c>
      <c r="J1863" s="5">
        <f t="shared" si="119"/>
        <v>-7.8408870907490224E-3</v>
      </c>
    </row>
    <row r="1864" spans="1:10" ht="15" customHeight="1" x14ac:dyDescent="0.2">
      <c r="A1864" s="3">
        <f>'2_CVaR_t3'!A1864</f>
        <v>44900</v>
      </c>
      <c r="B1864" s="5">
        <f>'2_CVaR_t3'!D1864-1</f>
        <v>-1.1381368241019096E-2</v>
      </c>
      <c r="C1864" s="5">
        <f>'Stocks Returns'!B1860</f>
        <v>-3.4632034632034681E-2</v>
      </c>
      <c r="D1864" s="5">
        <f>'Stocks Returns'!C1860</f>
        <v>-1.8285399246531275E-2</v>
      </c>
      <c r="E1864" s="5">
        <f>'Stocks Returns'!D1860</f>
        <v>-9.4425042038546181E-3</v>
      </c>
      <c r="F1864" s="5">
        <f>'Stocks Returns'!E1860</f>
        <v>-2.2998854149615333E-2</v>
      </c>
      <c r="G1864" s="5">
        <f t="shared" si="116"/>
        <v>-2.270321384167584E-2</v>
      </c>
      <c r="H1864" s="5">
        <f t="shared" si="117"/>
        <v>-1.3781988630591317E-3</v>
      </c>
      <c r="I1864" s="5">
        <f t="shared" si="118"/>
        <v>9.2584750692996758E-3</v>
      </c>
      <c r="J1864" s="5">
        <f t="shared" si="119"/>
        <v>-1.0921014240239051E-2</v>
      </c>
    </row>
    <row r="1865" spans="1:10" ht="15" customHeight="1" x14ac:dyDescent="0.2">
      <c r="A1865" s="3">
        <f>'2_CVaR_t3'!A1865</f>
        <v>44901</v>
      </c>
      <c r="B1865" s="5">
        <f>'2_CVaR_t3'!D1865-1</f>
        <v>-1.4068672697552076E-2</v>
      </c>
      <c r="C1865" s="5">
        <f>'Stocks Returns'!B1861</f>
        <v>-4.8430493273542652E-2</v>
      </c>
      <c r="D1865" s="5">
        <f>'Stocks Returns'!C1861</f>
        <v>-2.1527517783601624E-2</v>
      </c>
      <c r="E1865" s="5">
        <f>'Stocks Returns'!D1861</f>
        <v>-1.8803865238965711E-2</v>
      </c>
      <c r="F1865" s="5">
        <f>'Stocks Returns'!E1861</f>
        <v>-3.149870151629397E-2</v>
      </c>
      <c r="G1865" s="5">
        <f t="shared" si="116"/>
        <v>-3.3791610641235349E-2</v>
      </c>
      <c r="H1865" s="5">
        <f t="shared" si="117"/>
        <v>-6.391998320718871E-4</v>
      </c>
      <c r="I1865" s="5">
        <f t="shared" si="118"/>
        <v>4.2940216163015466E-3</v>
      </c>
      <c r="J1865" s="5">
        <f t="shared" si="119"/>
        <v>-1.6577106238445358E-2</v>
      </c>
    </row>
    <row r="1866" spans="1:10" ht="15" customHeight="1" x14ac:dyDescent="0.2">
      <c r="A1866" s="3">
        <f>'2_CVaR_t3'!A1866</f>
        <v>44902</v>
      </c>
      <c r="B1866" s="5">
        <f>'2_CVaR_t3'!D1866-1</f>
        <v>-3.3842887161250612E-3</v>
      </c>
      <c r="C1866" s="5">
        <f>'Stocks Returns'!B1862</f>
        <v>1.2252591894439391E-2</v>
      </c>
      <c r="D1866" s="5">
        <f>'Stocks Returns'!C1862</f>
        <v>-6.0742299598239846E-3</v>
      </c>
      <c r="E1866" s="5">
        <f>'Stocks Returns'!D1862</f>
        <v>1.1977641735427813E-3</v>
      </c>
      <c r="F1866" s="5">
        <f>'Stocks Returns'!E1862</f>
        <v>-6.3143326701842195E-3</v>
      </c>
      <c r="G1866" s="5">
        <f t="shared" si="116"/>
        <v>1.6116610047808053E-2</v>
      </c>
      <c r="H1866" s="5">
        <f t="shared" si="117"/>
        <v>-1.0143339308365425E-3</v>
      </c>
      <c r="I1866" s="5">
        <f t="shared" si="118"/>
        <v>6.8141003902375801E-3</v>
      </c>
      <c r="J1866" s="5">
        <f t="shared" si="119"/>
        <v>-2.6991504904638332E-3</v>
      </c>
    </row>
    <row r="1867" spans="1:10" ht="15" customHeight="1" x14ac:dyDescent="0.2">
      <c r="A1867" s="3">
        <f>'2_CVaR_t3'!A1867</f>
        <v>44903</v>
      </c>
      <c r="B1867" s="5">
        <f>'2_CVaR_t3'!D1867-1</f>
        <v>5.4560373478613755E-3</v>
      </c>
      <c r="C1867" s="5">
        <f>'Stocks Returns'!B1863</f>
        <v>1.8621973929235924E-3</v>
      </c>
      <c r="D1867" s="5">
        <f>'Stocks Returns'!C1863</f>
        <v>6.2075934748087036E-3</v>
      </c>
      <c r="E1867" s="5">
        <f>'Stocks Returns'!D1863</f>
        <v>2.1135185431343739E-2</v>
      </c>
      <c r="F1867" s="5">
        <f>'Stocks Returns'!E1863</f>
        <v>-1.9846796657381649E-2</v>
      </c>
      <c r="G1867" s="5">
        <f t="shared" si="116"/>
        <v>-3.1889746466720386E-3</v>
      </c>
      <c r="H1867" s="5">
        <f t="shared" si="117"/>
        <v>-1.8290456934474883E-3</v>
      </c>
      <c r="I1867" s="5">
        <f t="shared" si="118"/>
        <v>1.2287177422136803E-2</v>
      </c>
      <c r="J1867" s="5">
        <f t="shared" si="119"/>
        <v>-2.5586611319344491E-2</v>
      </c>
    </row>
    <row r="1868" spans="1:10" ht="15" customHeight="1" x14ac:dyDescent="0.2">
      <c r="A1868" s="3">
        <f>'2_CVaR_t3'!A1868</f>
        <v>44904</v>
      </c>
      <c r="B1868" s="5">
        <f>'2_CVaR_t3'!D1868-1</f>
        <v>-2.1312620609782451E-3</v>
      </c>
      <c r="C1868" s="5">
        <f>'Stocks Returns'!B1864</f>
        <v>3.066914498141271E-2</v>
      </c>
      <c r="D1868" s="5">
        <f>'Stocks Returns'!C1864</f>
        <v>-1.9129603060736855E-3</v>
      </c>
      <c r="E1868" s="5">
        <f>'Stocks Returns'!D1864</f>
        <v>-1.2236396771673985E-2</v>
      </c>
      <c r="F1868" s="5">
        <f>'Stocks Returns'!E1864</f>
        <v>-2.2912966252220279E-2</v>
      </c>
      <c r="G1868" s="5">
        <f t="shared" si="116"/>
        <v>3.3269525247826517E-2</v>
      </c>
      <c r="H1868" s="5">
        <f t="shared" si="117"/>
        <v>1.2906345442652949E-3</v>
      </c>
      <c r="I1868" s="5">
        <f t="shared" si="118"/>
        <v>-8.6702348056901298E-3</v>
      </c>
      <c r="J1868" s="5">
        <f t="shared" si="119"/>
        <v>-2.0623760096076273E-2</v>
      </c>
    </row>
    <row r="1869" spans="1:10" ht="15" customHeight="1" x14ac:dyDescent="0.2">
      <c r="A1869" s="3">
        <f>'2_CVaR_t3'!A1869</f>
        <v>44907</v>
      </c>
      <c r="B1869" s="5">
        <f>'2_CVaR_t3'!D1869-1</f>
        <v>1.8043275704256123E-2</v>
      </c>
      <c r="C1869" s="5">
        <f>'Stocks Returns'!B1865</f>
        <v>1.623083859332719E-2</v>
      </c>
      <c r="D1869" s="5">
        <f>'Stocks Returns'!C1865</f>
        <v>2.8222328701485555E-2</v>
      </c>
      <c r="E1869" s="5">
        <f>'Stocks Returns'!D1865</f>
        <v>1.9109119662625185E-2</v>
      </c>
      <c r="F1869" s="5">
        <f>'Stocks Returns'!E1865</f>
        <v>1.5997091437920385E-2</v>
      </c>
      <c r="G1869" s="5">
        <f t="shared" si="116"/>
        <v>-1.5141665853632275E-3</v>
      </c>
      <c r="H1869" s="5">
        <f t="shared" si="117"/>
        <v>1.538276646256935E-3</v>
      </c>
      <c r="I1869" s="5">
        <f t="shared" si="118"/>
        <v>-1.033384684953393E-2</v>
      </c>
      <c r="J1869" s="5">
        <f t="shared" si="119"/>
        <v>-3.0627720793996414E-3</v>
      </c>
    </row>
    <row r="1870" spans="1:10" ht="15" customHeight="1" x14ac:dyDescent="0.2">
      <c r="A1870" s="3">
        <f>'2_CVaR_t3'!A1870</f>
        <v>44908</v>
      </c>
      <c r="B1870" s="5">
        <f>'2_CVaR_t3'!D1870-1</f>
        <v>-4.0643684090568843E-3</v>
      </c>
      <c r="C1870" s="5">
        <f>'Stocks Returns'!B1866</f>
        <v>-3.3717834960070858E-2</v>
      </c>
      <c r="D1870" s="5">
        <f>'Stocks Returns'!C1866</f>
        <v>-7.2230765646116302E-3</v>
      </c>
      <c r="E1870" s="5">
        <f>'Stocks Returns'!D1866</f>
        <v>1.0345273503167274E-3</v>
      </c>
      <c r="F1870" s="5">
        <f>'Stocks Returns'!E1866</f>
        <v>1.4582215065306769E-2</v>
      </c>
      <c r="G1870" s="5">
        <f t="shared" si="116"/>
        <v>-2.9167977872145309E-2</v>
      </c>
      <c r="H1870" s="5">
        <f t="shared" si="117"/>
        <v>-1.155673847415461E-3</v>
      </c>
      <c r="I1870" s="5">
        <f t="shared" si="118"/>
        <v>7.7635947839838114E-3</v>
      </c>
      <c r="J1870" s="5">
        <f t="shared" si="119"/>
        <v>1.8917070177158934E-2</v>
      </c>
    </row>
    <row r="1871" spans="1:10" ht="15" customHeight="1" x14ac:dyDescent="0.2">
      <c r="A1871" s="3">
        <f>'2_CVaR_t3'!A1871</f>
        <v>44909</v>
      </c>
      <c r="B1871" s="5">
        <f>'2_CVaR_t3'!D1871-1</f>
        <v>-6.5366280103973384E-4</v>
      </c>
      <c r="C1871" s="5">
        <f>'Stocks Returns'!B1867</f>
        <v>8.2644628099173278E-3</v>
      </c>
      <c r="D1871" s="5">
        <f>'Stocks Returns'!C1867</f>
        <v>1.3143071723620281E-3</v>
      </c>
      <c r="E1871" s="5">
        <f>'Stocks Returns'!D1867</f>
        <v>-1.6793695904921857E-2</v>
      </c>
      <c r="F1871" s="5">
        <f>'Stocks Returns'!E1867</f>
        <v>-4.7614848778766428E-3</v>
      </c>
      <c r="G1871" s="5">
        <f t="shared" si="116"/>
        <v>9.3747307958577525E-3</v>
      </c>
      <c r="H1871" s="5">
        <f t="shared" si="117"/>
        <v>2.3289068911708072E-3</v>
      </c>
      <c r="I1871" s="5">
        <f t="shared" si="118"/>
        <v>-1.5645148874065248E-2</v>
      </c>
      <c r="J1871" s="5">
        <f t="shared" si="119"/>
        <v>-4.0359016367640041E-3</v>
      </c>
    </row>
    <row r="1872" spans="1:10" ht="15" customHeight="1" x14ac:dyDescent="0.2">
      <c r="A1872" s="3">
        <f>'2_CVaR_t3'!A1872</f>
        <v>44910</v>
      </c>
      <c r="B1872" s="5">
        <f>'2_CVaR_t3'!D1872-1</f>
        <v>-1.852322152591579E-2</v>
      </c>
      <c r="C1872" s="5">
        <f>'Stocks Returns'!B1868</f>
        <v>-8.9253187613843377E-2</v>
      </c>
      <c r="D1872" s="5">
        <f>'Stocks Returns'!C1868</f>
        <v>-2.5360960060003768E-2</v>
      </c>
      <c r="E1872" s="5">
        <f>'Stocks Returns'!D1868</f>
        <v>-4.4672184995401487E-2</v>
      </c>
      <c r="F1872" s="5">
        <f>'Stocks Returns'!E1868</f>
        <v>-2.8351200496146145E-3</v>
      </c>
      <c r="G1872" s="5">
        <f t="shared" si="116"/>
        <v>-7.0122032893237041E-2</v>
      </c>
      <c r="H1872" s="5">
        <f t="shared" si="117"/>
        <v>2.1265664610115205E-3</v>
      </c>
      <c r="I1872" s="5">
        <f t="shared" si="118"/>
        <v>-1.4285864754512576E-2</v>
      </c>
      <c r="J1872" s="5">
        <f t="shared" si="119"/>
        <v>1.6800361335922952E-2</v>
      </c>
    </row>
    <row r="1873" spans="1:10" ht="15" customHeight="1" x14ac:dyDescent="0.2">
      <c r="A1873" s="3">
        <f>'2_CVaR_t3'!A1873</f>
        <v>44911</v>
      </c>
      <c r="B1873" s="5">
        <f>'2_CVaR_t3'!D1873-1</f>
        <v>-2.857873432101421E-3</v>
      </c>
      <c r="C1873" s="5">
        <f>'Stocks Returns'!B1869</f>
        <v>-9.000000000000008E-3</v>
      </c>
      <c r="D1873" s="5">
        <f>'Stocks Returns'!C1869</f>
        <v>-4.9059689288635244E-3</v>
      </c>
      <c r="E1873" s="5">
        <f>'Stocks Returns'!D1869</f>
        <v>-5.5013065603071176E-4</v>
      </c>
      <c r="F1873" s="5">
        <f>'Stocks Returns'!E1869</f>
        <v>-1.8747223456241691E-2</v>
      </c>
      <c r="G1873" s="5">
        <f t="shared" si="116"/>
        <v>-5.6668550682280822E-3</v>
      </c>
      <c r="H1873" s="5">
        <f t="shared" si="117"/>
        <v>-6.2593285590962101E-4</v>
      </c>
      <c r="I1873" s="5">
        <f t="shared" si="118"/>
        <v>4.2048966203849991E-3</v>
      </c>
      <c r="J1873" s="5">
        <f t="shared" si="119"/>
        <v>-1.5689103683926925E-2</v>
      </c>
    </row>
    <row r="1874" spans="1:10" ht="15" customHeight="1" x14ac:dyDescent="0.2">
      <c r="A1874" s="3">
        <f>'2_CVaR_t3'!A1874</f>
        <v>44914</v>
      </c>
      <c r="B1874" s="5">
        <f>'2_CVaR_t3'!D1874-1</f>
        <v>-7.1796207211719532E-3</v>
      </c>
      <c r="C1874" s="5">
        <f>'Stocks Returns'!B1870</f>
        <v>-6.6599394550958646E-2</v>
      </c>
      <c r="D1874" s="5">
        <f>'Stocks Returns'!C1870</f>
        <v>-1.0005316835033029E-2</v>
      </c>
      <c r="E1874" s="5">
        <f>'Stocks Returns'!D1870</f>
        <v>-1.6375395624053879E-2</v>
      </c>
      <c r="F1874" s="5">
        <f>'Stocks Returns'!E1870</f>
        <v>0</v>
      </c>
      <c r="G1874" s="5">
        <f t="shared" si="116"/>
        <v>-5.8907903697428113E-2</v>
      </c>
      <c r="H1874" s="5">
        <f t="shared" si="117"/>
        <v>6.7718845401463536E-4</v>
      </c>
      <c r="I1874" s="5">
        <f t="shared" si="118"/>
        <v>-4.5492218770197355E-3</v>
      </c>
      <c r="J1874" s="5">
        <f t="shared" si="119"/>
        <v>7.6314728304684261E-3</v>
      </c>
    </row>
    <row r="1875" spans="1:10" ht="15" customHeight="1" x14ac:dyDescent="0.2">
      <c r="A1875" s="3">
        <f>'2_CVaR_t3'!A1875</f>
        <v>44915</v>
      </c>
      <c r="B1875" s="5">
        <f>'2_CVaR_t3'!D1875-1</f>
        <v>1.2481081248345571E-3</v>
      </c>
      <c r="C1875" s="5">
        <f>'Stocks Returns'!B1871</f>
        <v>-2.3783783783783874E-2</v>
      </c>
      <c r="D1875" s="5">
        <f>'Stocks Returns'!C1871</f>
        <v>2.6364612830778178E-3</v>
      </c>
      <c r="E1875" s="5">
        <f>'Stocks Returns'!D1871</f>
        <v>-3.6373810856183963E-3</v>
      </c>
      <c r="F1875" s="5">
        <f>'Stocks Returns'!E1871</f>
        <v>2.0010865628395491E-2</v>
      </c>
      <c r="G1875" s="5">
        <f t="shared" si="116"/>
        <v>-2.4591391833738624E-2</v>
      </c>
      <c r="H1875" s="5">
        <f t="shared" si="117"/>
        <v>8.336751173012569E-4</v>
      </c>
      <c r="I1875" s="5">
        <f t="shared" si="118"/>
        <v>-5.6004692039129788E-3</v>
      </c>
      <c r="J1875" s="5">
        <f t="shared" si="119"/>
        <v>1.8723959638184878E-2</v>
      </c>
    </row>
    <row r="1876" spans="1:10" ht="15" customHeight="1" x14ac:dyDescent="0.2">
      <c r="A1876" s="3">
        <f>'2_CVaR_t3'!A1876</f>
        <v>44916</v>
      </c>
      <c r="B1876" s="5">
        <f>'2_CVaR_t3'!D1876-1</f>
        <v>6.2350678286335892E-3</v>
      </c>
      <c r="C1876" s="5">
        <f>'Stocks Returns'!B1872</f>
        <v>1.1074197120708451E-3</v>
      </c>
      <c r="D1876" s="5">
        <f>'Stocks Returns'!C1872</f>
        <v>7.0607713283987739E-3</v>
      </c>
      <c r="E1876" s="5">
        <f>'Stocks Returns'!D1872</f>
        <v>2.4431339511373107E-2</v>
      </c>
      <c r="F1876" s="5">
        <f>'Stocks Returns'!E1872</f>
        <v>3.2223701731025178E-2</v>
      </c>
      <c r="G1876" s="5">
        <f t="shared" si="116"/>
        <v>-4.7293800127403748E-3</v>
      </c>
      <c r="H1876" s="5">
        <f t="shared" si="117"/>
        <v>-2.1299655549543873E-3</v>
      </c>
      <c r="I1876" s="5">
        <f t="shared" si="118"/>
        <v>1.430869921430712E-2</v>
      </c>
      <c r="J1876" s="5">
        <f t="shared" si="119"/>
        <v>2.565950257979694E-2</v>
      </c>
    </row>
    <row r="1877" spans="1:10" ht="15" customHeight="1" x14ac:dyDescent="0.2">
      <c r="A1877" s="3">
        <f>'2_CVaR_t3'!A1877</f>
        <v>44917</v>
      </c>
      <c r="B1877" s="5">
        <f>'2_CVaR_t3'!D1877-1</f>
        <v>-8.4791879464909403E-3</v>
      </c>
      <c r="C1877" s="5">
        <f>'Stocks Returns'!B1873</f>
        <v>2.1017699115044364E-2</v>
      </c>
      <c r="D1877" s="5">
        <f>'Stocks Returns'!C1873</f>
        <v>-8.4618732169624566E-3</v>
      </c>
      <c r="E1877" s="5">
        <f>'Stocks Returns'!D1873</f>
        <v>-4.1803728070175405E-2</v>
      </c>
      <c r="F1877" s="5">
        <f>'Stocks Returns'!E1873</f>
        <v>-2.9067767457860327E-2</v>
      </c>
      <c r="G1877" s="5">
        <f t="shared" si="116"/>
        <v>3.0019762553613369E-2</v>
      </c>
      <c r="H1877" s="5">
        <f t="shared" si="117"/>
        <v>4.1458809581991964E-3</v>
      </c>
      <c r="I1877" s="5">
        <f t="shared" si="118"/>
        <v>-2.7851231430110167E-2</v>
      </c>
      <c r="J1877" s="5">
        <f t="shared" si="119"/>
        <v>-2.0061068510117679E-2</v>
      </c>
    </row>
    <row r="1878" spans="1:10" ht="15" customHeight="1" x14ac:dyDescent="0.2">
      <c r="A1878" s="3">
        <f>'2_CVaR_t3'!A1878</f>
        <v>44918</v>
      </c>
      <c r="B1878" s="5">
        <f>'2_CVaR_t3'!D1878-1</f>
        <v>2.2351020308457592E-3</v>
      </c>
      <c r="C1878" s="5">
        <f>'Stocks Returns'!B1874</f>
        <v>-6.50054171180936E-3</v>
      </c>
      <c r="D1878" s="5">
        <f>'Stocks Returns'!C1874</f>
        <v>3.7549985370135541E-3</v>
      </c>
      <c r="E1878" s="5">
        <f>'Stocks Returns'!D1874</f>
        <v>2.8608210556435587E-4</v>
      </c>
      <c r="F1878" s="5">
        <f>'Stocks Returns'!E1874</f>
        <v>3.6758193091231073E-2</v>
      </c>
      <c r="G1878" s="5">
        <f t="shared" si="116"/>
        <v>-8.3035020064321854E-3</v>
      </c>
      <c r="H1878" s="5">
        <f t="shared" si="117"/>
        <v>4.9002643646709702E-4</v>
      </c>
      <c r="I1878" s="5">
        <f t="shared" si="118"/>
        <v>-3.2919034160705332E-3</v>
      </c>
      <c r="J1878" s="5">
        <f t="shared" si="119"/>
        <v>3.4426831861851179E-2</v>
      </c>
    </row>
    <row r="1879" spans="1:10" ht="15" customHeight="1" x14ac:dyDescent="0.2">
      <c r="A1879" s="3">
        <f>'2_CVaR_t3'!A1879</f>
        <v>44921</v>
      </c>
      <c r="B1879" s="5">
        <f>'2_CVaR_t3'!D1879-1</f>
        <v>3.3619452249000759E-5</v>
      </c>
      <c r="C1879" s="5">
        <f>'Stocks Returns'!B1875</f>
        <v>0</v>
      </c>
      <c r="D1879" s="5">
        <f>'Stocks Returns'!C1875</f>
        <v>0</v>
      </c>
      <c r="E1879" s="5">
        <f>'Stocks Returns'!D1875</f>
        <v>0</v>
      </c>
      <c r="F1879" s="5">
        <f>'Stocks Returns'!E1875</f>
        <v>0</v>
      </c>
      <c r="G1879" s="5">
        <f t="shared" si="116"/>
        <v>4.1716549628461653E-4</v>
      </c>
      <c r="H1879" s="5">
        <f t="shared" si="117"/>
        <v>-3.5772302638354477E-6</v>
      </c>
      <c r="I1879" s="5">
        <f t="shared" si="118"/>
        <v>2.403114536009206E-5</v>
      </c>
      <c r="J1879" s="5">
        <f t="shared" si="119"/>
        <v>-1.7115738437369847E-6</v>
      </c>
    </row>
    <row r="1880" spans="1:10" ht="15" customHeight="1" x14ac:dyDescent="0.2">
      <c r="A1880" s="3">
        <f>'2_CVaR_t3'!A1880</f>
        <v>44922</v>
      </c>
      <c r="B1880" s="5">
        <f>'2_CVaR_t3'!D1880-1</f>
        <v>2.1857382842394024E-4</v>
      </c>
      <c r="C1880" s="5">
        <f>'Stocks Returns'!B1876</f>
        <v>6.5430752453654595E-3</v>
      </c>
      <c r="D1880" s="5">
        <f>'Stocks Returns'!C1876</f>
        <v>2.234854005732867E-3</v>
      </c>
      <c r="E1880" s="5">
        <f>'Stocks Returns'!D1876</f>
        <v>-1.2870012870012992E-2</v>
      </c>
      <c r="F1880" s="5">
        <f>'Stocks Returns'!E1876</f>
        <v>1.2131567706108459E-2</v>
      </c>
      <c r="G1880" s="5">
        <f t="shared" si="116"/>
        <v>6.773720082945198E-3</v>
      </c>
      <c r="H1880" s="5">
        <f t="shared" si="117"/>
        <v>1.9572754004148806E-3</v>
      </c>
      <c r="I1880" s="5">
        <f t="shared" si="118"/>
        <v>-1.3148599947523616E-2</v>
      </c>
      <c r="J1880" s="5">
        <f t="shared" si="119"/>
        <v>1.1934133984410844E-2</v>
      </c>
    </row>
    <row r="1881" spans="1:10" ht="15" customHeight="1" x14ac:dyDescent="0.2">
      <c r="A1881" s="3">
        <f>'2_CVaR_t3'!A1881</f>
        <v>44923</v>
      </c>
      <c r="B1881" s="5">
        <f>'2_CVaR_t3'!D1881-1</f>
        <v>-5.0696850731343224E-3</v>
      </c>
      <c r="C1881" s="5">
        <f>'Stocks Returns'!B1877</f>
        <v>-3.9003250270856049E-2</v>
      </c>
      <c r="D1881" s="5">
        <f>'Stocks Returns'!C1877</f>
        <v>-6.3018081341799093E-3</v>
      </c>
      <c r="E1881" s="5">
        <f>'Stocks Returns'!D1877</f>
        <v>-1.6804287990728639E-2</v>
      </c>
      <c r="F1881" s="5">
        <f>'Stocks Returns'!E1877</f>
        <v>-2.6673419431079592E-2</v>
      </c>
      <c r="G1881" s="5">
        <f t="shared" si="116"/>
        <v>-3.3439563014276606E-2</v>
      </c>
      <c r="H1881" s="5">
        <f t="shared" si="117"/>
        <v>1.2549248385033069E-3</v>
      </c>
      <c r="I1881" s="5">
        <f t="shared" si="118"/>
        <v>-8.4303438658624424E-3</v>
      </c>
      <c r="J1881" s="5">
        <f t="shared" si="119"/>
        <v>-2.1274719597973446E-2</v>
      </c>
    </row>
    <row r="1882" spans="1:10" ht="15" customHeight="1" x14ac:dyDescent="0.2">
      <c r="A1882" s="3">
        <f>'2_CVaR_t3'!A1882</f>
        <v>44924</v>
      </c>
      <c r="B1882" s="5">
        <f>'2_CVaR_t3'!D1882-1</f>
        <v>1.1995859449386082E-2</v>
      </c>
      <c r="C1882" s="5">
        <f>'Stocks Returns'!B1878</f>
        <v>6.3134160090191793E-2</v>
      </c>
      <c r="D1882" s="5">
        <f>'Stocks Returns'!C1878</f>
        <v>1.4976340309283298E-2</v>
      </c>
      <c r="E1882" s="5">
        <f>'Stocks Returns'!D1878</f>
        <v>3.8013850007367012E-2</v>
      </c>
      <c r="F1882" s="5">
        <f>'Stocks Returns'!E1878</f>
        <v>9.3660567166766739E-3</v>
      </c>
      <c r="G1882" s="5">
        <f t="shared" si="116"/>
        <v>5.1487783593063649E-2</v>
      </c>
      <c r="H1882" s="5">
        <f t="shared" si="117"/>
        <v>-2.7487435742923373E-3</v>
      </c>
      <c r="I1882" s="5">
        <f t="shared" si="118"/>
        <v>1.846553101778009E-2</v>
      </c>
      <c r="J1882" s="5">
        <f t="shared" si="119"/>
        <v>-3.294318868278346E-3</v>
      </c>
    </row>
    <row r="1883" spans="1:10" ht="15" customHeight="1" x14ac:dyDescent="0.2">
      <c r="A1883" s="3">
        <f>'2_CVaR_t3'!A1883</f>
        <v>44925</v>
      </c>
      <c r="B1883" s="5">
        <f>'2_CVaR_t3'!D1883-1</f>
        <v>-1.0472331799441514E-3</v>
      </c>
      <c r="C1883" s="5">
        <f>'Stocks Returns'!B1879</f>
        <v>5.3022269353129037E-3</v>
      </c>
      <c r="D1883" s="5">
        <f>'Stocks Returns'!C1879</f>
        <v>-1.4418917619918314E-3</v>
      </c>
      <c r="E1883" s="5">
        <f>'Stocks Returns'!D1879</f>
        <v>-2.8388928317956141E-3</v>
      </c>
      <c r="F1883" s="5">
        <f>'Stocks Returns'!E1879</f>
        <v>1.3832803505455793E-2</v>
      </c>
      <c r="G1883" s="5">
        <f t="shared" si="116"/>
        <v>6.8093982432409416E-3</v>
      </c>
      <c r="H1883" s="5">
        <f t="shared" si="117"/>
        <v>1.5576431498818709E-4</v>
      </c>
      <c r="I1883" s="5">
        <f t="shared" si="118"/>
        <v>-1.0463947298599598E-3</v>
      </c>
      <c r="J1883" s="5">
        <f t="shared" si="119"/>
        <v>1.4974870213918121E-2</v>
      </c>
    </row>
    <row r="1884" spans="1:10" ht="15" customHeight="1" x14ac:dyDescent="0.2">
      <c r="A1884" s="3">
        <f>'2_CVaR_t3'!A1884</f>
        <v>44928</v>
      </c>
      <c r="B1884" s="5">
        <f>'2_CVaR_t3'!D1884-1</f>
        <v>3.3619452249000759E-5</v>
      </c>
      <c r="C1884" s="5">
        <f>'Stocks Returns'!B1880</f>
        <v>0</v>
      </c>
      <c r="D1884" s="5">
        <f>'Stocks Returns'!C1880</f>
        <v>0</v>
      </c>
      <c r="E1884" s="5">
        <f>'Stocks Returns'!D1880</f>
        <v>0</v>
      </c>
      <c r="F1884" s="5">
        <f>'Stocks Returns'!E1880</f>
        <v>0</v>
      </c>
      <c r="G1884" s="5">
        <f t="shared" si="116"/>
        <v>4.1716549628461653E-4</v>
      </c>
      <c r="H1884" s="5">
        <f t="shared" si="117"/>
        <v>-3.5772302638354477E-6</v>
      </c>
      <c r="I1884" s="5">
        <f t="shared" si="118"/>
        <v>2.403114536009206E-5</v>
      </c>
      <c r="J1884" s="5">
        <f t="shared" si="119"/>
        <v>-1.7115738437369847E-6</v>
      </c>
    </row>
    <row r="1885" spans="1:10" ht="15" customHeight="1" x14ac:dyDescent="0.2">
      <c r="A1885" s="3">
        <f>'2_CVaR_t3'!A1885</f>
        <v>44929</v>
      </c>
      <c r="B1885" s="5">
        <f>'2_CVaR_t3'!D1885-1</f>
        <v>-2.4114206020144913E-3</v>
      </c>
      <c r="C1885" s="5">
        <f>'Stocks Returns'!B1881</f>
        <v>6.3291139240504446E-3</v>
      </c>
      <c r="D1885" s="5">
        <f>'Stocks Returns'!C1881</f>
        <v>-1.7809010396612202E-3</v>
      </c>
      <c r="E1885" s="5">
        <f>'Stocks Returns'!D1881</f>
        <v>-1.6370106761565917E-2</v>
      </c>
      <c r="F1885" s="5">
        <f>'Stocks Returns'!E1881</f>
        <v>-4.1355932203389845E-2</v>
      </c>
      <c r="G1885" s="5">
        <f t="shared" si="116"/>
        <v>9.2120252486450668E-3</v>
      </c>
      <c r="H1885" s="5">
        <f t="shared" si="117"/>
        <v>1.8377357635347667E-3</v>
      </c>
      <c r="I1885" s="5">
        <f t="shared" si="118"/>
        <v>-1.2345555642733626E-2</v>
      </c>
      <c r="J1885" s="5">
        <f t="shared" si="119"/>
        <v>-3.8770257088115295E-2</v>
      </c>
    </row>
    <row r="1886" spans="1:10" ht="15" customHeight="1" x14ac:dyDescent="0.2">
      <c r="A1886" s="3">
        <f>'2_CVaR_t3'!A1886</f>
        <v>44930</v>
      </c>
      <c r="B1886" s="5">
        <f>'2_CVaR_t3'!D1886-1</f>
        <v>1.6735320866967385E-2</v>
      </c>
      <c r="C1886" s="5">
        <f>'Stocks Returns'!B1882</f>
        <v>8.8050314465409008E-2</v>
      </c>
      <c r="D1886" s="5">
        <f>'Stocks Returns'!C1882</f>
        <v>2.516996962245055E-2</v>
      </c>
      <c r="E1886" s="5">
        <f>'Stocks Returns'!D1882</f>
        <v>2.4457308248914789E-2</v>
      </c>
      <c r="F1886" s="5">
        <f>'Stocks Returns'!E1882</f>
        <v>1.9448373408770259E-3</v>
      </c>
      <c r="G1886" s="5">
        <f t="shared" si="116"/>
        <v>7.1624340514055307E-2</v>
      </c>
      <c r="H1886" s="5">
        <f t="shared" si="117"/>
        <v>4.2359231348944662E-4</v>
      </c>
      <c r="I1886" s="5">
        <f t="shared" si="118"/>
        <v>-2.8456117466855863E-3</v>
      </c>
      <c r="J1886" s="5">
        <f t="shared" si="119"/>
        <v>-1.5730924132769875E-2</v>
      </c>
    </row>
    <row r="1887" spans="1:10" ht="15" customHeight="1" x14ac:dyDescent="0.2">
      <c r="A1887" s="3">
        <f>'2_CVaR_t3'!A1887</f>
        <v>44931</v>
      </c>
      <c r="B1887" s="5">
        <f>'2_CVaR_t3'!D1887-1</f>
        <v>-6.1164382947364038E-3</v>
      </c>
      <c r="C1887" s="5">
        <f>'Stocks Returns'!B1883</f>
        <v>4.6242774566473965E-2</v>
      </c>
      <c r="D1887" s="5">
        <f>'Stocks Returns'!C1883</f>
        <v>-7.0551714406660304E-3</v>
      </c>
      <c r="E1887" s="5">
        <f>'Stocks Returns'!D1883</f>
        <v>-2.3873428450346235E-2</v>
      </c>
      <c r="F1887" s="5">
        <f>'Stocks Returns'!E1883</f>
        <v>3.0262925710252242E-2</v>
      </c>
      <c r="G1887" s="5">
        <f t="shared" si="116"/>
        <v>5.2862079453911755E-2</v>
      </c>
      <c r="H1887" s="5">
        <f t="shared" si="117"/>
        <v>2.0522781357165277E-3</v>
      </c>
      <c r="I1887" s="5">
        <f t="shared" si="118"/>
        <v>-1.378681006355393E-2</v>
      </c>
      <c r="J1887" s="5">
        <f t="shared" si="119"/>
        <v>3.6769319197555286E-2</v>
      </c>
    </row>
    <row r="1888" spans="1:10" ht="15" customHeight="1" x14ac:dyDescent="0.2">
      <c r="A1888" s="3">
        <f>'2_CVaR_t3'!A1888</f>
        <v>44932</v>
      </c>
      <c r="B1888" s="5">
        <f>'2_CVaR_t3'!D1888-1</f>
        <v>2.2850191213128257E-2</v>
      </c>
      <c r="C1888" s="5">
        <f>'Stocks Returns'!B1884</f>
        <v>4.2357274401473299E-2</v>
      </c>
      <c r="D1888" s="5">
        <f>'Stocks Returns'!C1884</f>
        <v>3.1452797119984721E-2</v>
      </c>
      <c r="E1888" s="5">
        <f>'Stocks Returns'!D1884</f>
        <v>5.3111432706222983E-2</v>
      </c>
      <c r="F1888" s="5">
        <f>'Stocks Returns'!E1884</f>
        <v>1.2503211441294848E-2</v>
      </c>
      <c r="G1888" s="5">
        <f t="shared" si="116"/>
        <v>1.9764646443609046E-2</v>
      </c>
      <c r="H1888" s="5">
        <f t="shared" si="117"/>
        <v>-2.3524784847440486E-3</v>
      </c>
      <c r="I1888" s="5">
        <f t="shared" si="118"/>
        <v>1.5803498309180333E-2</v>
      </c>
      <c r="J1888" s="5">
        <f t="shared" si="119"/>
        <v>-1.1643419133965445E-2</v>
      </c>
    </row>
    <row r="1889" spans="1:10" ht="15" customHeight="1" x14ac:dyDescent="0.2">
      <c r="A1889" s="3">
        <f>'2_CVaR_t3'!A1889</f>
        <v>44935</v>
      </c>
      <c r="B1889" s="5">
        <f>'2_CVaR_t3'!D1889-1</f>
        <v>3.5179566176255506E-3</v>
      </c>
      <c r="C1889" s="5">
        <f>'Stocks Returns'!B1885</f>
        <v>2.5618374558303847E-2</v>
      </c>
      <c r="D1889" s="5">
        <f>'Stocks Returns'!C1885</f>
        <v>3.9035591274396708E-3</v>
      </c>
      <c r="E1889" s="5">
        <f>'Stocks Returns'!D1885</f>
        <v>1.415418441665528E-2</v>
      </c>
      <c r="F1889" s="5">
        <f>'Stocks Returns'!E1885</f>
        <v>-7.3585384420198352E-3</v>
      </c>
      <c r="G1889" s="5">
        <f t="shared" si="116"/>
        <v>2.2521695847835494E-2</v>
      </c>
      <c r="H1889" s="5">
        <f t="shared" si="117"/>
        <v>-1.2619028562967718E-3</v>
      </c>
      <c r="I1889" s="5">
        <f t="shared" si="118"/>
        <v>8.4772208482092534E-3</v>
      </c>
      <c r="J1889" s="5">
        <f t="shared" si="119"/>
        <v>-1.1047440164906374E-2</v>
      </c>
    </row>
    <row r="1890" spans="1:10" ht="15" customHeight="1" x14ac:dyDescent="0.2">
      <c r="A1890" s="3">
        <f>'2_CVaR_t3'!A1890</f>
        <v>44936</v>
      </c>
      <c r="B1890" s="5">
        <f>'2_CVaR_t3'!D1890-1</f>
        <v>8.5661946492765484E-3</v>
      </c>
      <c r="C1890" s="5">
        <f>'Stocks Returns'!B1886</f>
        <v>8.1826012058570319E-2</v>
      </c>
      <c r="D1890" s="5">
        <f>'Stocks Returns'!C1886</f>
        <v>1.1390667886550743E-2</v>
      </c>
      <c r="E1890" s="5">
        <f>'Stocks Returns'!D1886</f>
        <v>2.2357723577235866E-2</v>
      </c>
      <c r="F1890" s="5">
        <f>'Stocks Returns'!E1886</f>
        <v>6.1349693251533388E-3</v>
      </c>
      <c r="G1890" s="5">
        <f t="shared" si="116"/>
        <v>7.363834441106841E-2</v>
      </c>
      <c r="H1890" s="5">
        <f t="shared" si="117"/>
        <v>-1.2535258302738047E-3</v>
      </c>
      <c r="I1890" s="5">
        <f t="shared" si="118"/>
        <v>8.4209455974692E-3</v>
      </c>
      <c r="J1890" s="5">
        <f t="shared" si="119"/>
        <v>-2.8960714206986201E-3</v>
      </c>
    </row>
    <row r="1891" spans="1:10" ht="15" customHeight="1" x14ac:dyDescent="0.2">
      <c r="A1891" s="3">
        <f>'2_CVaR_t3'!A1891</f>
        <v>44937</v>
      </c>
      <c r="B1891" s="5">
        <f>'2_CVaR_t3'!D1891-1</f>
        <v>2.6246902168114428E-3</v>
      </c>
      <c r="C1891" s="5">
        <f>'Stocks Returns'!B1887</f>
        <v>3.1847133757960666E-3</v>
      </c>
      <c r="D1891" s="5">
        <f>'Stocks Returns'!C1887</f>
        <v>4.5682753629743278E-3</v>
      </c>
      <c r="E1891" s="5">
        <f>'Stocks Returns'!D1887</f>
        <v>-6.6269052352552205E-4</v>
      </c>
      <c r="F1891" s="5">
        <f>'Stocks Returns'!E1887</f>
        <v>1.3550135501354532E-3</v>
      </c>
      <c r="G1891" s="5">
        <f t="shared" si="116"/>
        <v>9.8886567524765099E-4</v>
      </c>
      <c r="H1891" s="5">
        <f t="shared" si="117"/>
        <v>7.2614633936873754E-4</v>
      </c>
      <c r="I1891" s="5">
        <f t="shared" si="118"/>
        <v>-4.8781115410193917E-3</v>
      </c>
      <c r="J1891" s="5">
        <f t="shared" si="119"/>
        <v>-1.3886171162410428E-3</v>
      </c>
    </row>
    <row r="1892" spans="1:10" ht="15" customHeight="1" x14ac:dyDescent="0.2">
      <c r="A1892" s="3">
        <f>'2_CVaR_t3'!A1892</f>
        <v>44938</v>
      </c>
      <c r="B1892" s="5">
        <f>'2_CVaR_t3'!D1892-1</f>
        <v>3.8178738929206535E-3</v>
      </c>
      <c r="C1892" s="5">
        <f>'Stocks Returns'!B1888</f>
        <v>4.3650793650793718E-2</v>
      </c>
      <c r="D1892" s="5">
        <f>'Stocks Returns'!C1888</f>
        <v>6.8437640702385671E-3</v>
      </c>
      <c r="E1892" s="5">
        <f>'Stocks Returns'!D1888</f>
        <v>-2.1220159151195128E-3</v>
      </c>
      <c r="F1892" s="5">
        <f>'Stocks Returns'!E1888</f>
        <v>1.6238159675236785E-2</v>
      </c>
      <c r="G1892" s="5">
        <f t="shared" si="116"/>
        <v>4.0251657821429712E-2</v>
      </c>
      <c r="H1892" s="5">
        <f t="shared" si="117"/>
        <v>1.233988480450302E-3</v>
      </c>
      <c r="I1892" s="5">
        <f t="shared" si="118"/>
        <v>-8.2896974364740188E-3</v>
      </c>
      <c r="J1892" s="5">
        <f t="shared" si="119"/>
        <v>1.2231879934521035E-2</v>
      </c>
    </row>
    <row r="1893" spans="1:10" ht="15" customHeight="1" x14ac:dyDescent="0.2">
      <c r="A1893" s="3">
        <f>'2_CVaR_t3'!A1893</f>
        <v>44939</v>
      </c>
      <c r="B1893" s="5">
        <f>'2_CVaR_t3'!D1893-1</f>
        <v>-1.7851214763092704E-3</v>
      </c>
      <c r="C1893" s="5">
        <f>'Stocks Returns'!B1889</f>
        <v>-7.6045627376419844E-4</v>
      </c>
      <c r="D1893" s="5">
        <f>'Stocks Returns'!C1889</f>
        <v>-2.5042482783292908E-3</v>
      </c>
      <c r="E1893" s="5">
        <f>'Stocks Returns'!D1889</f>
        <v>-4.2530568846357308E-3</v>
      </c>
      <c r="F1893" s="5">
        <f>'Stocks Returns'!E1889</f>
        <v>1.090213049267641E-2</v>
      </c>
      <c r="G1893" s="5">
        <f t="shared" si="116"/>
        <v>1.4908521231855295E-3</v>
      </c>
      <c r="H1893" s="5">
        <f t="shared" si="117"/>
        <v>1.8655526572754298E-4</v>
      </c>
      <c r="I1893" s="5">
        <f t="shared" si="118"/>
        <v>-1.2532424188422949E-3</v>
      </c>
      <c r="J1893" s="5">
        <f t="shared" si="119"/>
        <v>1.282504426854859E-2</v>
      </c>
    </row>
    <row r="1894" spans="1:10" ht="15" customHeight="1" x14ac:dyDescent="0.2">
      <c r="A1894" s="3">
        <f>'2_CVaR_t3'!A1894</f>
        <v>44942</v>
      </c>
      <c r="B1894" s="5">
        <f>'2_CVaR_t3'!D1894-1</f>
        <v>3.3619452249000759E-5</v>
      </c>
      <c r="C1894" s="5">
        <f>'Stocks Returns'!B1890</f>
        <v>0</v>
      </c>
      <c r="D1894" s="5">
        <f>'Stocks Returns'!C1890</f>
        <v>0</v>
      </c>
      <c r="E1894" s="5">
        <f>'Stocks Returns'!D1890</f>
        <v>0</v>
      </c>
      <c r="F1894" s="5">
        <f>'Stocks Returns'!E1890</f>
        <v>0</v>
      </c>
      <c r="G1894" s="5">
        <f t="shared" si="116"/>
        <v>4.1716549628461653E-4</v>
      </c>
      <c r="H1894" s="5">
        <f t="shared" si="117"/>
        <v>-3.5772302638354477E-6</v>
      </c>
      <c r="I1894" s="5">
        <f t="shared" si="118"/>
        <v>2.403114536009206E-5</v>
      </c>
      <c r="J1894" s="5">
        <f t="shared" si="119"/>
        <v>-1.7115738437369847E-6</v>
      </c>
    </row>
    <row r="1895" spans="1:10" ht="15" customHeight="1" x14ac:dyDescent="0.2">
      <c r="A1895" s="3">
        <f>'2_CVaR_t3'!A1895</f>
        <v>44943</v>
      </c>
      <c r="B1895" s="5">
        <f>'2_CVaR_t3'!D1895-1</f>
        <v>-6.1759350847012673E-4</v>
      </c>
      <c r="C1895" s="5">
        <f>'Stocks Returns'!B1891</f>
        <v>6.8493150684931781E-3</v>
      </c>
      <c r="D1895" s="5">
        <f>'Stocks Returns'!C1891</f>
        <v>-2.6898592307000868E-4</v>
      </c>
      <c r="E1895" s="5">
        <f>'Stocks Returns'!D1891</f>
        <v>-5.7394554191138036E-3</v>
      </c>
      <c r="F1895" s="5">
        <f>'Stocks Returns'!E1891</f>
        <v>-1.0125957026426269E-2</v>
      </c>
      <c r="G1895" s="5">
        <f t="shared" si="116"/>
        <v>7.9232083097628483E-3</v>
      </c>
      <c r="H1895" s="5">
        <f t="shared" si="117"/>
        <v>6.9217880292759789E-4</v>
      </c>
      <c r="I1895" s="5">
        <f t="shared" si="118"/>
        <v>-4.649924159840205E-3</v>
      </c>
      <c r="J1895" s="5">
        <f t="shared" si="119"/>
        <v>-9.4385429790320649E-3</v>
      </c>
    </row>
    <row r="1896" spans="1:10" ht="15" customHeight="1" x14ac:dyDescent="0.2">
      <c r="A1896" s="3">
        <f>'2_CVaR_t3'!A1896</f>
        <v>44944</v>
      </c>
      <c r="B1896" s="5">
        <f>'2_CVaR_t3'!D1896-1</f>
        <v>-9.8523827638333783E-3</v>
      </c>
      <c r="C1896" s="5">
        <f>'Stocks Returns'!B1892</f>
        <v>-4.837490551776269E-2</v>
      </c>
      <c r="D1896" s="5">
        <f>'Stocks Returns'!C1892</f>
        <v>-1.5874439461883383E-2</v>
      </c>
      <c r="E1896" s="5">
        <f>'Stocks Returns'!D1892</f>
        <v>-7.9205262451333969E-3</v>
      </c>
      <c r="F1896" s="5">
        <f>'Stocks Returns'!E1892</f>
        <v>-1.4055222887558227E-2</v>
      </c>
      <c r="G1896" s="5">
        <f t="shared" si="116"/>
        <v>-3.7988018388303693E-2</v>
      </c>
      <c r="H1896" s="5">
        <f t="shared" si="117"/>
        <v>-1.2323605199847792E-3</v>
      </c>
      <c r="I1896" s="5">
        <f t="shared" si="118"/>
        <v>8.2787611109643895E-3</v>
      </c>
      <c r="J1896" s="5">
        <f t="shared" si="119"/>
        <v>-3.5953837404300582E-3</v>
      </c>
    </row>
    <row r="1897" spans="1:10" ht="15" customHeight="1" x14ac:dyDescent="0.2">
      <c r="A1897" s="3">
        <f>'2_CVaR_t3'!A1897</f>
        <v>44945</v>
      </c>
      <c r="B1897" s="5">
        <f>'2_CVaR_t3'!D1897-1</f>
        <v>3.2473855833048404E-5</v>
      </c>
      <c r="C1897" s="5">
        <f>'Stocks Returns'!B1893</f>
        <v>-9.5313741064335655E-3</v>
      </c>
      <c r="D1897" s="5">
        <f>'Stocks Returns'!C1893</f>
        <v>4.3288070719036398E-3</v>
      </c>
      <c r="E1897" s="5">
        <f>'Stocks Returns'!D1893</f>
        <v>-2.9093369418132675E-2</v>
      </c>
      <c r="F1897" s="5">
        <f>'Stocks Returns'!E1893</f>
        <v>9.1944327288064898E-3</v>
      </c>
      <c r="G1897" s="5">
        <f t="shared" si="116"/>
        <v>-9.1130533122720757E-3</v>
      </c>
      <c r="H1897" s="5">
        <f t="shared" si="117"/>
        <v>4.3269269898755999E-3</v>
      </c>
      <c r="I1897" s="5">
        <f t="shared" si="118"/>
        <v>-2.9067463873481837E-2</v>
      </c>
      <c r="J1897" s="5">
        <f t="shared" si="119"/>
        <v>9.1939334463166586E-3</v>
      </c>
    </row>
    <row r="1898" spans="1:10" ht="15" customHeight="1" x14ac:dyDescent="0.2">
      <c r="A1898" s="3">
        <f>'2_CVaR_t3'!A1898</f>
        <v>44946</v>
      </c>
      <c r="B1898" s="5">
        <f>'2_CVaR_t3'!D1898-1</f>
        <v>1.2516111144371012E-2</v>
      </c>
      <c r="C1898" s="5">
        <f>'Stocks Returns'!B1894</f>
        <v>4.4105854049719229E-2</v>
      </c>
      <c r="D1898" s="5">
        <f>'Stocks Returns'!C1894</f>
        <v>1.769429699196956E-2</v>
      </c>
      <c r="E1898" s="5">
        <f>'Stocks Returns'!D1894</f>
        <v>2.5783972125435373E-2</v>
      </c>
      <c r="F1898" s="5">
        <f>'Stocks Returns'!E1894</f>
        <v>1.8054162487462388E-2</v>
      </c>
      <c r="G1898" s="5">
        <f t="shared" si="116"/>
        <v>3.1934820116266707E-2</v>
      </c>
      <c r="H1898" s="5">
        <f t="shared" si="117"/>
        <v>-8.0151577484857336E-4</v>
      </c>
      <c r="I1898" s="5">
        <f t="shared" si="118"/>
        <v>5.3844289224083547E-3</v>
      </c>
      <c r="J1898" s="5">
        <f t="shared" si="119"/>
        <v>4.8432469192265168E-3</v>
      </c>
    </row>
    <row r="1899" spans="1:10" ht="15" customHeight="1" x14ac:dyDescent="0.2">
      <c r="A1899" s="3">
        <f>'2_CVaR_t3'!A1899</f>
        <v>44949</v>
      </c>
      <c r="B1899" s="5">
        <f>'2_CVaR_t3'!D1899-1</f>
        <v>2.8750468011295993E-3</v>
      </c>
      <c r="C1899" s="5">
        <f>'Stocks Returns'!B1895</f>
        <v>3.7634408602150504E-2</v>
      </c>
      <c r="D1899" s="5">
        <f>'Stocks Returns'!C1895</f>
        <v>-5.7955508002316414E-4</v>
      </c>
      <c r="E1899" s="5">
        <f>'Stocks Returns'!D1895</f>
        <v>3.6820652173913171E-2</v>
      </c>
      <c r="F1899" s="5">
        <f>'Stocks Returns'!E1895</f>
        <v>-1.3711001642036091E-2</v>
      </c>
      <c r="G1899" s="5">
        <f t="shared" si="116"/>
        <v>3.5186084177429001E-2</v>
      </c>
      <c r="H1899" s="5">
        <f t="shared" si="117"/>
        <v>-4.7925758325822326E-3</v>
      </c>
      <c r="I1899" s="5">
        <f t="shared" si="118"/>
        <v>3.219560330009498E-2</v>
      </c>
      <c r="J1899" s="5">
        <f t="shared" si="119"/>
        <v>-1.6719564284749081E-2</v>
      </c>
    </row>
    <row r="1900" spans="1:10" ht="15" customHeight="1" x14ac:dyDescent="0.2">
      <c r="A1900" s="3">
        <f>'2_CVaR_t3'!A1900</f>
        <v>44950</v>
      </c>
      <c r="B1900" s="5">
        <f>'2_CVaR_t3'!D1900-1</f>
        <v>-1.3834822560171434E-3</v>
      </c>
      <c r="C1900" s="5">
        <f>'Stocks Returns'!B1896</f>
        <v>-9.62250185048108E-3</v>
      </c>
      <c r="D1900" s="5">
        <f>'Stocks Returns'!C1896</f>
        <v>-1.2936033544473924E-3</v>
      </c>
      <c r="E1900" s="5">
        <f>'Stocks Returns'!D1896</f>
        <v>-7.7316210195256252E-3</v>
      </c>
      <c r="F1900" s="5">
        <f>'Stocks Returns'!E1896</f>
        <v>-1.0988096229085142E-2</v>
      </c>
      <c r="G1900" s="5">
        <f t="shared" si="116"/>
        <v>-7.7762339477327087E-3</v>
      </c>
      <c r="H1900" s="5">
        <f t="shared" si="117"/>
        <v>8.0219021519483628E-4</v>
      </c>
      <c r="I1900" s="5">
        <f t="shared" si="118"/>
        <v>-5.388959683026202E-3</v>
      </c>
      <c r="J1900" s="5">
        <f t="shared" si="119"/>
        <v>-9.4902045180251995E-3</v>
      </c>
    </row>
    <row r="1901" spans="1:10" ht="15" customHeight="1" x14ac:dyDescent="0.2">
      <c r="A1901" s="3">
        <f>'2_CVaR_t3'!A1901</f>
        <v>44951</v>
      </c>
      <c r="B1901" s="5">
        <f>'2_CVaR_t3'!D1901-1</f>
        <v>3.1160114449935161E-3</v>
      </c>
      <c r="C1901" s="5">
        <f>'Stocks Returns'!B1897</f>
        <v>8.594917787742884E-2</v>
      </c>
      <c r="D1901" s="5">
        <f>'Stocks Returns'!C1897</f>
        <v>4.5111438652911673E-3</v>
      </c>
      <c r="E1901" s="5">
        <f>'Stocks Returns'!D1897</f>
        <v>5.4146856840993074E-3</v>
      </c>
      <c r="F1901" s="5">
        <f>'Stocks Returns'!E1897</f>
        <v>1.3130207894958446E-2</v>
      </c>
      <c r="G1901" s="5">
        <f t="shared" si="116"/>
        <v>8.3257848204453172E-2</v>
      </c>
      <c r="H1901" s="5">
        <f t="shared" si="117"/>
        <v>-5.8854889754836326E-5</v>
      </c>
      <c r="I1901" s="5">
        <f t="shared" si="118"/>
        <v>3.9537583733824291E-4</v>
      </c>
      <c r="J1901" s="5">
        <f t="shared" si="119"/>
        <v>9.8666520013191705E-3</v>
      </c>
    </row>
    <row r="1902" spans="1:10" ht="15" customHeight="1" x14ac:dyDescent="0.2">
      <c r="A1902" s="3">
        <f>'2_CVaR_t3'!A1902</f>
        <v>44952</v>
      </c>
      <c r="B1902" s="5">
        <f>'2_CVaR_t3'!D1902-1</f>
        <v>1.9582434316858244E-3</v>
      </c>
      <c r="C1902" s="5">
        <f>'Stocks Returns'!B1898</f>
        <v>3.2346868547832086E-2</v>
      </c>
      <c r="D1902" s="5">
        <f>'Stocks Returns'!C1898</f>
        <v>-8.4481991996443462E-4</v>
      </c>
      <c r="E1902" s="5">
        <f>'Stocks Returns'!D1898</f>
        <v>2.7978457900958986E-2</v>
      </c>
      <c r="F1902" s="5">
        <f>'Stocks Returns'!E1898</f>
        <v>3.5557032483176876E-2</v>
      </c>
      <c r="G1902" s="5">
        <f t="shared" si="116"/>
        <v>3.0823111424020298E-2</v>
      </c>
      <c r="H1902" s="5">
        <f t="shared" si="117"/>
        <v>-3.6996387792940623E-3</v>
      </c>
      <c r="I1902" s="5">
        <f t="shared" si="118"/>
        <v>2.4853462240915745E-2</v>
      </c>
      <c r="J1902" s="5">
        <f t="shared" si="119"/>
        <v>3.3518648153289997E-2</v>
      </c>
    </row>
    <row r="1903" spans="1:10" ht="15" customHeight="1" x14ac:dyDescent="0.2">
      <c r="A1903" s="3">
        <f>'2_CVaR_t3'!A1903</f>
        <v>44953</v>
      </c>
      <c r="B1903" s="5">
        <f>'2_CVaR_t3'!D1903-1</f>
        <v>1.675610867717392E-2</v>
      </c>
      <c r="C1903" s="5">
        <f>'Stocks Returns'!B1899</f>
        <v>-6.0000000000000053E-3</v>
      </c>
      <c r="D1903" s="5">
        <f>'Stocks Returns'!C1899</f>
        <v>2.9949712963375008E-2</v>
      </c>
      <c r="E1903" s="5">
        <f>'Stocks Returns'!D1899</f>
        <v>-7.4111934577050231E-3</v>
      </c>
      <c r="F1903" s="5">
        <f>'Stocks Returns'!E1899</f>
        <v>-8.3433614119534649E-3</v>
      </c>
      <c r="G1903" s="5">
        <f t="shared" si="116"/>
        <v>-2.2446937802725834E-2</v>
      </c>
      <c r="H1903" s="5">
        <f t="shared" si="117"/>
        <v>5.1725394726811307E-3</v>
      </c>
      <c r="I1903" s="5">
        <f t="shared" si="118"/>
        <v>-3.4748126004466258E-2</v>
      </c>
      <c r="J1903" s="5">
        <f t="shared" si="119"/>
        <v>-2.6041120931534427E-2</v>
      </c>
    </row>
    <row r="1904" spans="1:10" ht="15" customHeight="1" x14ac:dyDescent="0.2">
      <c r="A1904" s="3">
        <f>'2_CVaR_t3'!A1904</f>
        <v>44956</v>
      </c>
      <c r="B1904" s="5">
        <f>'2_CVaR_t3'!D1904-1</f>
        <v>-8.0493435274435754E-3</v>
      </c>
      <c r="C1904" s="5">
        <f>'Stocks Returns'!B1900</f>
        <v>-3.5546613011401718E-2</v>
      </c>
      <c r="D1904" s="5">
        <f>'Stocks Returns'!C1900</f>
        <v>-1.0110611821638416E-2</v>
      </c>
      <c r="E1904" s="5">
        <f>'Stocks Returns'!D1900</f>
        <v>-2.5746652935118464E-2</v>
      </c>
      <c r="F1904" s="5">
        <f>'Stocks Returns'!E1900</f>
        <v>-2.4917077906318252E-2</v>
      </c>
      <c r="G1904" s="5">
        <f t="shared" si="116"/>
        <v>-2.6978034120965257E-2</v>
      </c>
      <c r="H1904" s="5">
        <f t="shared" si="117"/>
        <v>1.8603476784573719E-3</v>
      </c>
      <c r="I1904" s="5">
        <f t="shared" si="118"/>
        <v>-1.2497458141125651E-2</v>
      </c>
      <c r="J1904" s="5">
        <f t="shared" si="119"/>
        <v>-1.636524828731957E-2</v>
      </c>
    </row>
    <row r="1905" spans="1:10" ht="15" customHeight="1" x14ac:dyDescent="0.2">
      <c r="A1905" s="3">
        <f>'2_CVaR_t3'!A1905</f>
        <v>44957</v>
      </c>
      <c r="B1905" s="5">
        <f>'2_CVaR_t3'!D1905-1</f>
        <v>5.0544021516483184E-3</v>
      </c>
      <c r="C1905" s="5">
        <f>'Stocks Returns'!B1901</f>
        <v>3.0598052851182223E-2</v>
      </c>
      <c r="D1905" s="5">
        <f>'Stocks Returns'!C1901</f>
        <v>4.8450458315145717E-3</v>
      </c>
      <c r="E1905" s="5">
        <f>'Stocks Returns'!D1901</f>
        <v>2.5634249471458759E-2</v>
      </c>
      <c r="F1905" s="5">
        <f>'Stocks Returns'!E1901</f>
        <v>1.1117564091927434E-2</v>
      </c>
      <c r="G1905" s="5">
        <f t="shared" si="116"/>
        <v>2.5951917247631042E-2</v>
      </c>
      <c r="H1905" s="5">
        <f t="shared" si="117"/>
        <v>-2.5965893238144976E-3</v>
      </c>
      <c r="I1905" s="5">
        <f t="shared" si="118"/>
        <v>1.7443388007437461E-2</v>
      </c>
      <c r="J1905" s="5">
        <f t="shared" si="119"/>
        <v>5.8027672364217983E-3</v>
      </c>
    </row>
    <row r="1906" spans="1:10" ht="15" customHeight="1" x14ac:dyDescent="0.2">
      <c r="A1906" s="3">
        <f>'2_CVaR_t3'!A1906</f>
        <v>44958</v>
      </c>
      <c r="B1906" s="5">
        <f>'2_CVaR_t3'!D1906-1</f>
        <v>5.7067416199456655E-3</v>
      </c>
      <c r="C1906" s="5">
        <f>'Stocks Returns'!B1902</f>
        <v>3.6437246963562764E-2</v>
      </c>
      <c r="D1906" s="5">
        <f>'Stocks Returns'!C1902</f>
        <v>2.9972633682289196E-3</v>
      </c>
      <c r="E1906" s="5">
        <f>'Stocks Returns'!D1902</f>
        <v>4.5606802370522947E-2</v>
      </c>
      <c r="F1906" s="5">
        <f>'Stocks Returns'!E1902</f>
        <v>-3.4216788381061791E-2</v>
      </c>
      <c r="G1906" s="5">
        <f t="shared" si="116"/>
        <v>3.113324756764084E-2</v>
      </c>
      <c r="H1906" s="5">
        <f t="shared" si="117"/>
        <v>-5.4107826123649914E-3</v>
      </c>
      <c r="I1906" s="5">
        <f t="shared" si="118"/>
        <v>3.6348597626027712E-2</v>
      </c>
      <c r="J1906" s="5">
        <f t="shared" si="119"/>
        <v>-4.0221902948997496E-2</v>
      </c>
    </row>
    <row r="1907" spans="1:10" ht="15" customHeight="1" x14ac:dyDescent="0.2">
      <c r="A1907" s="3">
        <f>'2_CVaR_t3'!A1907</f>
        <v>44959</v>
      </c>
      <c r="B1907" s="5">
        <f>'2_CVaR_t3'!D1907-1</f>
        <v>2.5254191158974315E-4</v>
      </c>
      <c r="C1907" s="5">
        <f>'Stocks Returns'!B1903</f>
        <v>3.6458333333333259E-2</v>
      </c>
      <c r="D1907" s="5">
        <f>'Stocks Returns'!C1903</f>
        <v>-5.8033780857513761E-3</v>
      </c>
      <c r="E1907" s="5">
        <f>'Stocks Returns'!D1903</f>
        <v>4.1522917693445072E-2</v>
      </c>
      <c r="F1907" s="5">
        <f>'Stocks Returns'!E1903</f>
        <v>-5.4375531011045086E-2</v>
      </c>
      <c r="G1907" s="5">
        <f t="shared" si="116"/>
        <v>3.6654722429696932E-2</v>
      </c>
      <c r="H1907" s="5">
        <f t="shared" si="117"/>
        <v>-6.1312788390923993E-3</v>
      </c>
      <c r="I1907" s="5">
        <f t="shared" si="118"/>
        <v>4.1188752796287524E-2</v>
      </c>
      <c r="J1907" s="5">
        <f t="shared" si="119"/>
        <v>-5.460891038773711E-2</v>
      </c>
    </row>
    <row r="1908" spans="1:10" ht="15" customHeight="1" x14ac:dyDescent="0.2">
      <c r="A1908" s="3">
        <f>'2_CVaR_t3'!A1908</f>
        <v>44960</v>
      </c>
      <c r="B1908" s="5">
        <f>'2_CVaR_t3'!D1908-1</f>
        <v>2.2999386963513668E-3</v>
      </c>
      <c r="C1908" s="5">
        <f>'Stocks Returns'!B1904</f>
        <v>-3.1407035175879394E-2</v>
      </c>
      <c r="D1908" s="5">
        <f>'Stocks Returns'!C1904</f>
        <v>2.4830109775222375E-3</v>
      </c>
      <c r="E1908" s="5">
        <f>'Stocks Returns'!D1904</f>
        <v>9.582396782207514E-3</v>
      </c>
      <c r="F1908" s="5">
        <f>'Stocks Returns'!E1904</f>
        <v>-2.866127583108713E-2</v>
      </c>
      <c r="G1908" s="5">
        <f t="shared" si="116"/>
        <v>-3.3275381204046016E-2</v>
      </c>
      <c r="H1908" s="5">
        <f t="shared" si="117"/>
        <v>-8.780136515983963E-4</v>
      </c>
      <c r="I1908" s="5">
        <f t="shared" si="118"/>
        <v>5.8983269553620704E-3</v>
      </c>
      <c r="J1908" s="5">
        <f t="shared" si="119"/>
        <v>-3.1061248421251686E-2</v>
      </c>
    </row>
    <row r="1909" spans="1:10" ht="15" customHeight="1" x14ac:dyDescent="0.2">
      <c r="A1909" s="3">
        <f>'2_CVaR_t3'!A1909</f>
        <v>44963</v>
      </c>
      <c r="B1909" s="5">
        <f>'2_CVaR_t3'!D1909-1</f>
        <v>-2.5842412197041309E-3</v>
      </c>
      <c r="C1909" s="5">
        <f>'Stocks Returns'!B1905</f>
        <v>-1.2970168612191912E-3</v>
      </c>
      <c r="D1909" s="5">
        <f>'Stocks Returns'!C1905</f>
        <v>-2.9983053056967801E-3</v>
      </c>
      <c r="E1909" s="5">
        <f>'Stocks Returns'!D1905</f>
        <v>-1.0194516053433356E-2</v>
      </c>
      <c r="F1909" s="5">
        <f>'Stocks Returns'!E1905</f>
        <v>-5.7348996392563301E-3</v>
      </c>
      <c r="G1909" s="5">
        <f t="shared" si="116"/>
        <v>1.7601786090977586E-3</v>
      </c>
      <c r="H1909" s="5">
        <f t="shared" si="117"/>
        <v>8.7635726917319016E-4</v>
      </c>
      <c r="I1909" s="5">
        <f t="shared" si="118"/>
        <v>-5.8871996965880356E-3</v>
      </c>
      <c r="J1909" s="5">
        <f t="shared" si="119"/>
        <v>-2.9663425441812221E-3</v>
      </c>
    </row>
    <row r="1910" spans="1:10" ht="15" customHeight="1" x14ac:dyDescent="0.2">
      <c r="A1910" s="3">
        <f>'2_CVaR_t3'!A1910</f>
        <v>44964</v>
      </c>
      <c r="B1910" s="5">
        <f>'2_CVaR_t3'!D1910-1</f>
        <v>6.8779167310468736E-3</v>
      </c>
      <c r="C1910" s="5">
        <f>'Stocks Returns'!B1906</f>
        <v>-4.5454545454545192E-3</v>
      </c>
      <c r="D1910" s="5">
        <f>'Stocks Returns'!C1906</f>
        <v>8.1938633193863186E-3</v>
      </c>
      <c r="E1910" s="5">
        <f>'Stocks Returns'!D1906</f>
        <v>2.4268971232390246E-2</v>
      </c>
      <c r="F1910" s="5">
        <f>'Stocks Returns'!E1906</f>
        <v>4.2143455205135405E-2</v>
      </c>
      <c r="G1910" s="5">
        <f t="shared" si="116"/>
        <v>-1.10305471260802E-2</v>
      </c>
      <c r="H1910" s="5">
        <f t="shared" si="117"/>
        <v>-1.9492245537411409E-3</v>
      </c>
      <c r="I1910" s="5">
        <f t="shared" si="118"/>
        <v>1.3094515906959134E-2</v>
      </c>
      <c r="J1910" s="5">
        <f t="shared" si="119"/>
        <v>3.4898981434144563E-2</v>
      </c>
    </row>
    <row r="1911" spans="1:10" ht="15" customHeight="1" x14ac:dyDescent="0.2">
      <c r="A1911" s="3">
        <f>'2_CVaR_t3'!A1911</f>
        <v>44965</v>
      </c>
      <c r="B1911" s="5">
        <f>'2_CVaR_t3'!D1911-1</f>
        <v>-4.4986681382074289E-3</v>
      </c>
      <c r="C1911" s="5">
        <f>'Stocks Returns'!B1907</f>
        <v>-5.0228310502283047E-2</v>
      </c>
      <c r="D1911" s="5">
        <f>'Stocks Returns'!C1907</f>
        <v>-4.8417776240705646E-3</v>
      </c>
      <c r="E1911" s="5">
        <f>'Stocks Returns'!D1907</f>
        <v>-1.9995376791493213E-2</v>
      </c>
      <c r="F1911" s="5">
        <f>'Stocks Returns'!E1907</f>
        <v>-1.0980182110337355E-2</v>
      </c>
      <c r="G1911" s="5">
        <f t="shared" si="116"/>
        <v>-4.5240475826414994E-2</v>
      </c>
      <c r="H1911" s="5">
        <f t="shared" si="117"/>
        <v>1.8690201045544743E-3</v>
      </c>
      <c r="I1911" s="5">
        <f t="shared" si="118"/>
        <v>-1.2555717832787217E-2</v>
      </c>
      <c r="J1911" s="5">
        <f t="shared" si="119"/>
        <v>-6.1857429780384247E-3</v>
      </c>
    </row>
    <row r="1912" spans="1:10" ht="15" customHeight="1" x14ac:dyDescent="0.2">
      <c r="A1912" s="3">
        <f>'2_CVaR_t3'!A1912</f>
        <v>44966</v>
      </c>
      <c r="B1912" s="5">
        <f>'2_CVaR_t3'!D1912-1</f>
        <v>-2.0051374814921141E-3</v>
      </c>
      <c r="C1912" s="5">
        <f>'Stocks Returns'!B1908</f>
        <v>-1.3049450549450614E-2</v>
      </c>
      <c r="D1912" s="5">
        <f>'Stocks Returns'!C1908</f>
        <v>-3.6924413553431901E-3</v>
      </c>
      <c r="E1912" s="5">
        <f>'Stocks Returns'!D1908</f>
        <v>1.1793843613632227E-3</v>
      </c>
      <c r="F1912" s="5">
        <f>'Stocks Returns'!E1908</f>
        <v>-7.762433432620286E-3</v>
      </c>
      <c r="G1912" s="5">
        <f t="shared" si="116"/>
        <v>-1.057626294606619E-2</v>
      </c>
      <c r="H1912" s="5">
        <f t="shared" si="117"/>
        <v>-6.7569425049707286E-4</v>
      </c>
      <c r="I1912" s="5">
        <f t="shared" si="118"/>
        <v>4.5391841049776636E-3</v>
      </c>
      <c r="J1912" s="5">
        <f t="shared" si="119"/>
        <v>-5.6066946434275974E-3</v>
      </c>
    </row>
    <row r="1913" spans="1:10" ht="15" customHeight="1" x14ac:dyDescent="0.2">
      <c r="A1913" s="3">
        <f>'2_CVaR_t3'!A1913</f>
        <v>44967</v>
      </c>
      <c r="B1913" s="5">
        <f>'2_CVaR_t3'!D1913-1</f>
        <v>-7.7286026310661171E-3</v>
      </c>
      <c r="C1913" s="5">
        <f>'Stocks Returns'!B1909</f>
        <v>-1.0438413361169019E-2</v>
      </c>
      <c r="D1913" s="5">
        <f>'Stocks Returns'!C1909</f>
        <v>-9.3743187268366945E-3</v>
      </c>
      <c r="E1913" s="5">
        <f>'Stocks Returns'!D1909</f>
        <v>-2.6976086700435942E-2</v>
      </c>
      <c r="F1913" s="5">
        <f>'Stocks Returns'!E1909</f>
        <v>4.6666060220140082E-2</v>
      </c>
      <c r="G1913" s="5">
        <f t="shared" si="116"/>
        <v>-2.193291555139856E-3</v>
      </c>
      <c r="H1913" s="5">
        <f t="shared" si="117"/>
        <v>2.121477933314176E-3</v>
      </c>
      <c r="I1913" s="5">
        <f t="shared" si="118"/>
        <v>-1.4251681003468335E-2</v>
      </c>
      <c r="J1913" s="5">
        <f t="shared" si="119"/>
        <v>5.4878475879643167E-2</v>
      </c>
    </row>
    <row r="1914" spans="1:10" ht="15" customHeight="1" x14ac:dyDescent="0.2">
      <c r="A1914" s="3">
        <f>'2_CVaR_t3'!A1914</f>
        <v>44970</v>
      </c>
      <c r="B1914" s="5">
        <f>'2_CVaR_t3'!D1914-1</f>
        <v>6.1275452952596066E-3</v>
      </c>
      <c r="C1914" s="5">
        <f>'Stocks Returns'!B1910</f>
        <v>4.9226441631504914E-2</v>
      </c>
      <c r="D1914" s="5">
        <f>'Stocks Returns'!C1910</f>
        <v>7.3943661971831443E-3</v>
      </c>
      <c r="E1914" s="5">
        <f>'Stocks Returns'!D1910</f>
        <v>2.0944309927360738E-2</v>
      </c>
      <c r="F1914" s="5">
        <f>'Stocks Returns'!E1910</f>
        <v>-2.390057361376674E-2</v>
      </c>
      <c r="G1914" s="5">
        <f t="shared" si="116"/>
        <v>4.3498074992545974E-2</v>
      </c>
      <c r="H1914" s="5">
        <f t="shared" si="117"/>
        <v>-1.6370810137487975E-3</v>
      </c>
      <c r="I1914" s="5">
        <f t="shared" si="118"/>
        <v>1.0997595599937208E-2</v>
      </c>
      <c r="J1914" s="5">
        <f t="shared" si="119"/>
        <v>-3.0350990427913421E-2</v>
      </c>
    </row>
    <row r="1915" spans="1:10" ht="15" customHeight="1" x14ac:dyDescent="0.2">
      <c r="A1915" s="3">
        <f>'2_CVaR_t3'!A1915</f>
        <v>44971</v>
      </c>
      <c r="B1915" s="5">
        <f>'2_CVaR_t3'!D1915-1</f>
        <v>1.8881535561241503E-3</v>
      </c>
      <c r="C1915" s="5">
        <f>'Stocks Returns'!B1911</f>
        <v>-1.2734584450402098E-2</v>
      </c>
      <c r="D1915" s="5">
        <f>'Stocks Returns'!C1911</f>
        <v>2.2282418734707043E-3</v>
      </c>
      <c r="E1915" s="5">
        <f>'Stocks Returns'!D1911</f>
        <v>6.5219969168741621E-3</v>
      </c>
      <c r="F1915" s="5">
        <f>'Stocks Returns'!E1911</f>
        <v>1.1040869023239308E-2</v>
      </c>
      <c r="G1915" s="5">
        <f t="shared" si="116"/>
        <v>-1.4187658143907045E-2</v>
      </c>
      <c r="H1915" s="5">
        <f t="shared" si="117"/>
        <v>-5.2274206895428985E-4</v>
      </c>
      <c r="I1915" s="5">
        <f t="shared" si="118"/>
        <v>3.5116807471050051E-3</v>
      </c>
      <c r="J1915" s="5">
        <f t="shared" si="119"/>
        <v>9.0766550983541819E-3</v>
      </c>
    </row>
    <row r="1916" spans="1:10" ht="15" customHeight="1" x14ac:dyDescent="0.2">
      <c r="A1916" s="3">
        <f>'2_CVaR_t3'!A1916</f>
        <v>44972</v>
      </c>
      <c r="B1916" s="5">
        <f>'2_CVaR_t3'!D1916-1</f>
        <v>-1.0698967380640134E-4</v>
      </c>
      <c r="C1916" s="5">
        <f>'Stocks Returns'!B1912</f>
        <v>4.2090970807874939E-2</v>
      </c>
      <c r="D1916" s="5">
        <f>'Stocks Returns'!C1912</f>
        <v>-2.0489123327084302E-3</v>
      </c>
      <c r="E1916" s="5">
        <f>'Stocks Returns'!D1912</f>
        <v>1.2134778510838773E-2</v>
      </c>
      <c r="F1916" s="5">
        <f>'Stocks Returns'!E1912</f>
        <v>-1.6732716864817143E-2</v>
      </c>
      <c r="G1916" s="5">
        <f t="shared" si="116"/>
        <v>4.2649936175858535E-2</v>
      </c>
      <c r="H1916" s="5">
        <f t="shared" si="117"/>
        <v>-1.8441836300112542E-3</v>
      </c>
      <c r="I1916" s="5">
        <f t="shared" si="118"/>
        <v>1.2388871170428965E-2</v>
      </c>
      <c r="J1916" s="5">
        <f t="shared" si="119"/>
        <v>-1.6585633256148466E-2</v>
      </c>
    </row>
    <row r="1917" spans="1:10" ht="15" customHeight="1" x14ac:dyDescent="0.2">
      <c r="A1917" s="3">
        <f>'2_CVaR_t3'!A1917</f>
        <v>44973</v>
      </c>
      <c r="B1917" s="5">
        <f>'2_CVaR_t3'!D1917-1</f>
        <v>-9.0670245140399564E-3</v>
      </c>
      <c r="C1917" s="5">
        <f>'Stocks Returns'!B1913</f>
        <v>-2.6058631921823672E-3</v>
      </c>
      <c r="D1917" s="5">
        <f>'Stocks Returns'!C1913</f>
        <v>-1.3498165297920584E-2</v>
      </c>
      <c r="E1917" s="5">
        <f>'Stocks Returns'!D1913</f>
        <v>-1.4782912350133848E-2</v>
      </c>
      <c r="F1917" s="5">
        <f>'Stocks Returns'!E1913</f>
        <v>-2.9467084639498542E-2</v>
      </c>
      <c r="G1917" s="5">
        <f t="shared" si="116"/>
        <v>6.9890148964512015E-3</v>
      </c>
      <c r="H1917" s="5">
        <f t="shared" si="117"/>
        <v>-1.9558368979282273E-5</v>
      </c>
      <c r="I1917" s="5">
        <f t="shared" si="118"/>
        <v>1.3138936364236187E-4</v>
      </c>
      <c r="J1917" s="5">
        <f t="shared" si="119"/>
        <v>-1.983832614406008E-2</v>
      </c>
    </row>
    <row r="1918" spans="1:10" ht="15" customHeight="1" x14ac:dyDescent="0.2">
      <c r="A1918" s="3">
        <f>'2_CVaR_t3'!A1918</f>
        <v>44974</v>
      </c>
      <c r="B1918" s="5">
        <f>'2_CVaR_t3'!D1918-1</f>
        <v>-7.1902460411066293E-3</v>
      </c>
      <c r="C1918" s="5">
        <f>'Stocks Returns'!B1914</f>
        <v>7.8380143696930027E-3</v>
      </c>
      <c r="D1918" s="5">
        <f>'Stocks Returns'!C1914</f>
        <v>-1.0051808882788005E-2</v>
      </c>
      <c r="E1918" s="5">
        <f>'Stocks Returns'!D1914</f>
        <v>-1.6186200378071836E-2</v>
      </c>
      <c r="F1918" s="5">
        <f>'Stocks Returns'!E1914</f>
        <v>-3.912882982650423E-2</v>
      </c>
      <c r="G1918" s="5">
        <f t="shared" si="116"/>
        <v>1.5540220523472998E-2</v>
      </c>
      <c r="H1918" s="5">
        <f t="shared" si="117"/>
        <v>6.4643732752197973E-4</v>
      </c>
      <c r="I1918" s="5">
        <f t="shared" si="118"/>
        <v>-4.3426417196743457E-3</v>
      </c>
      <c r="J1918" s="5">
        <f t="shared" si="119"/>
        <v>-3.1486113085606338E-2</v>
      </c>
    </row>
    <row r="1919" spans="1:10" ht="15" customHeight="1" x14ac:dyDescent="0.2">
      <c r="A1919" s="3">
        <f>'2_CVaR_t3'!A1919</f>
        <v>44977</v>
      </c>
      <c r="B1919" s="5">
        <f>'2_CVaR_t3'!D1919-1</f>
        <v>3.3619452249000759E-5</v>
      </c>
      <c r="C1919" s="5">
        <f>'Stocks Returns'!B1915</f>
        <v>0</v>
      </c>
      <c r="D1919" s="5">
        <f>'Stocks Returns'!C1915</f>
        <v>0</v>
      </c>
      <c r="E1919" s="5">
        <f>'Stocks Returns'!D1915</f>
        <v>0</v>
      </c>
      <c r="F1919" s="5">
        <f>'Stocks Returns'!E1915</f>
        <v>0</v>
      </c>
      <c r="G1919" s="5">
        <f t="shared" si="116"/>
        <v>4.1716549628461653E-4</v>
      </c>
      <c r="H1919" s="5">
        <f t="shared" si="117"/>
        <v>-3.5772302638354477E-6</v>
      </c>
      <c r="I1919" s="5">
        <f t="shared" si="118"/>
        <v>2.403114536009206E-5</v>
      </c>
      <c r="J1919" s="5">
        <f t="shared" si="119"/>
        <v>-1.7115738437369847E-6</v>
      </c>
    </row>
    <row r="1920" spans="1:10" ht="15" customHeight="1" x14ac:dyDescent="0.2">
      <c r="A1920" s="3">
        <f>'2_CVaR_t3'!A1920</f>
        <v>44978</v>
      </c>
      <c r="B1920" s="5">
        <f>'2_CVaR_t3'!D1920-1</f>
        <v>-1.0274052984499127E-2</v>
      </c>
      <c r="C1920" s="5">
        <f>'Stocks Returns'!B1916</f>
        <v>-4.4069993519118555E-2</v>
      </c>
      <c r="D1920" s="5">
        <f>'Stocks Returns'!C1916</f>
        <v>-1.3150831991411649E-2</v>
      </c>
      <c r="E1920" s="5">
        <f>'Stocks Returns'!D1916</f>
        <v>-3.1103638765461628E-2</v>
      </c>
      <c r="F1920" s="5">
        <f>'Stocks Returns'!E1916</f>
        <v>1.1429120245870061E-2</v>
      </c>
      <c r="G1920" s="5">
        <f t="shared" si="116"/>
        <v>-3.3257865262948313E-2</v>
      </c>
      <c r="H1920" s="5">
        <f t="shared" si="117"/>
        <v>2.1159319277838443E-3</v>
      </c>
      <c r="I1920" s="5">
        <f t="shared" si="118"/>
        <v>-1.4214424004268675E-2</v>
      </c>
      <c r="J1920" s="5">
        <f t="shared" si="119"/>
        <v>2.2335178633556552E-2</v>
      </c>
    </row>
    <row r="1921" spans="1:10" ht="15" customHeight="1" x14ac:dyDescent="0.2">
      <c r="A1921" s="3">
        <f>'2_CVaR_t3'!A1921</f>
        <v>44979</v>
      </c>
      <c r="B1921" s="5">
        <f>'2_CVaR_t3'!D1921-1</f>
        <v>-2.5055784739365095E-3</v>
      </c>
      <c r="C1921" s="5">
        <f>'Stocks Returns'!B1917</f>
        <v>4.5423728813559272E-2</v>
      </c>
      <c r="D1921" s="5">
        <f>'Stocks Returns'!C1917</f>
        <v>-2.719608376393734E-3</v>
      </c>
      <c r="E1921" s="5">
        <f>'Stocks Returns'!D1917</f>
        <v>-1.1155180961824551E-2</v>
      </c>
      <c r="F1921" s="5">
        <f>'Stocks Returns'!E1917</f>
        <v>-1.167980248789291E-2</v>
      </c>
      <c r="G1921" s="5">
        <f t="shared" si="116"/>
        <v>4.840159538417918E-2</v>
      </c>
      <c r="H1921" s="5">
        <f t="shared" si="117"/>
        <v>1.0385189698884209E-3</v>
      </c>
      <c r="I1921" s="5">
        <f t="shared" si="118"/>
        <v>-6.9765708341728173E-3</v>
      </c>
      <c r="J1921" s="5">
        <f t="shared" si="119"/>
        <v>-8.9944877679166216E-3</v>
      </c>
    </row>
    <row r="1922" spans="1:10" ht="15" customHeight="1" x14ac:dyDescent="0.2">
      <c r="A1922" s="3">
        <f>'2_CVaR_t3'!A1922</f>
        <v>44980</v>
      </c>
      <c r="B1922" s="5">
        <f>'2_CVaR_t3'!D1922-1</f>
        <v>4.4941753560123754E-3</v>
      </c>
      <c r="C1922" s="5">
        <f>'Stocks Returns'!B1918</f>
        <v>2.0103761348897464E-2</v>
      </c>
      <c r="D1922" s="5">
        <f>'Stocks Returns'!C1918</f>
        <v>5.0449959094627239E-3</v>
      </c>
      <c r="E1922" s="5">
        <f>'Stocks Returns'!D1918</f>
        <v>1.7798947104537444E-2</v>
      </c>
      <c r="F1922" s="5">
        <f>'Stocks Returns'!E1918</f>
        <v>1.2970791698693418E-2</v>
      </c>
      <c r="G1922" s="5">
        <f t="shared" si="116"/>
        <v>1.6022596810682438E-2</v>
      </c>
      <c r="H1922" s="5">
        <f t="shared" si="117"/>
        <v>-1.5666890953425312E-3</v>
      </c>
      <c r="I1922" s="5">
        <f t="shared" si="118"/>
        <v>1.0524716221560359E-2</v>
      </c>
      <c r="J1922" s="5">
        <f t="shared" si="119"/>
        <v>8.2488372186688089E-3</v>
      </c>
    </row>
    <row r="1923" spans="1:10" ht="15" customHeight="1" x14ac:dyDescent="0.2">
      <c r="A1923" s="3">
        <f>'2_CVaR_t3'!A1923</f>
        <v>44981</v>
      </c>
      <c r="B1923" s="5">
        <f>'2_CVaR_t3'!D1923-1</f>
        <v>-5.7238033776265684E-3</v>
      </c>
      <c r="C1923" s="5">
        <f>'Stocks Returns'!B1919</f>
        <v>-1.1443102352193257E-2</v>
      </c>
      <c r="D1923" s="5">
        <f>'Stocks Returns'!C1919</f>
        <v>-7.1451182562293214E-3</v>
      </c>
      <c r="E1923" s="5">
        <f>'Stocks Returns'!D1919</f>
        <v>-1.8719211822660009E-2</v>
      </c>
      <c r="F1923" s="5">
        <f>'Stocks Returns'!E1919</f>
        <v>-1.7072939391066244E-3</v>
      </c>
      <c r="G1923" s="5">
        <f t="shared" si="116"/>
        <v>-5.2197574030085252E-3</v>
      </c>
      <c r="H1923" s="5">
        <f t="shared" si="117"/>
        <v>1.380660805471225E-3</v>
      </c>
      <c r="I1923" s="5">
        <f t="shared" si="118"/>
        <v>-9.2750139252341431E-3</v>
      </c>
      <c r="J1923" s="5">
        <f t="shared" si="119"/>
        <v>4.3836060038507556E-3</v>
      </c>
    </row>
    <row r="1924" spans="1:10" ht="15" customHeight="1" x14ac:dyDescent="0.2">
      <c r="A1924" s="3">
        <f>'2_CVaR_t3'!A1924</f>
        <v>44984</v>
      </c>
      <c r="B1924" s="5">
        <f>'2_CVaR_t3'!D1924-1</f>
        <v>3.1639880427889455E-3</v>
      </c>
      <c r="C1924" s="5">
        <f>'Stocks Returns'!B1920</f>
        <v>2.5080385852090048E-2</v>
      </c>
      <c r="D1924" s="5">
        <f>'Stocks Returns'!C1920</f>
        <v>3.6438168982007024E-3</v>
      </c>
      <c r="E1924" s="5">
        <f>'Stocks Returns'!D1920</f>
        <v>1.1797188755020116E-2</v>
      </c>
      <c r="F1924" s="5">
        <f>'Stocks Returns'!E1920</f>
        <v>5.7957244655582052E-3</v>
      </c>
      <c r="G1924" s="5">
        <f t="shared" si="116"/>
        <v>2.2340673292435574E-2</v>
      </c>
      <c r="H1924" s="5">
        <f t="shared" si="117"/>
        <v>-9.9725697298061119E-4</v>
      </c>
      <c r="I1924" s="5">
        <f t="shared" si="118"/>
        <v>6.6993806695879992E-3</v>
      </c>
      <c r="J1924" s="5">
        <f t="shared" si="119"/>
        <v>2.4813988471822654E-3</v>
      </c>
    </row>
    <row r="1925" spans="1:10" ht="15" customHeight="1" x14ac:dyDescent="0.2">
      <c r="A1925" s="3">
        <f>'2_CVaR_t3'!A1925</f>
        <v>44985</v>
      </c>
      <c r="B1925" s="5">
        <f>'2_CVaR_t3'!D1925-1</f>
        <v>-6.0617053974798552E-4</v>
      </c>
      <c r="C1925" s="5">
        <f>'Stocks Returns'!B1921</f>
        <v>-2.0075282308657516E-2</v>
      </c>
      <c r="D1925" s="5">
        <f>'Stocks Returns'!C1921</f>
        <v>-1.8606761969593988E-3</v>
      </c>
      <c r="E1925" s="5">
        <f>'Stocks Returns'!D1921</f>
        <v>5.0855867030512591E-3</v>
      </c>
      <c r="F1925" s="5">
        <f>'Stocks Returns'!E1921</f>
        <v>-2.3710561118458373E-2</v>
      </c>
      <c r="G1925" s="5">
        <f t="shared" si="116"/>
        <v>-1.9012908771297982E-2</v>
      </c>
      <c r="H1925" s="5">
        <f t="shared" si="117"/>
        <v>-9.1643407210158256E-4</v>
      </c>
      <c r="I1925" s="5">
        <f t="shared" si="118"/>
        <v>6.1564279558157251E-3</v>
      </c>
      <c r="J1925" s="5">
        <f t="shared" si="119"/>
        <v>-2.3035235068220021E-2</v>
      </c>
    </row>
    <row r="1926" spans="1:10" ht="15" customHeight="1" x14ac:dyDescent="0.2">
      <c r="A1926" s="3">
        <f>'2_CVaR_t3'!A1926</f>
        <v>44986</v>
      </c>
      <c r="B1926" s="5">
        <f>'2_CVaR_t3'!D1926-1</f>
        <v>-4.3971005728216106E-3</v>
      </c>
      <c r="C1926" s="5">
        <f>'Stocks Returns'!B1922</f>
        <v>-3.8412291933418663E-2</v>
      </c>
      <c r="D1926" s="5">
        <f>'Stocks Returns'!C1922</f>
        <v>-7.1837773938345784E-3</v>
      </c>
      <c r="E1926" s="5">
        <f>'Stocks Returns'!D1922</f>
        <v>-3.0852770578797539E-3</v>
      </c>
      <c r="F1926" s="5">
        <f>'Stocks Returns'!E1922</f>
        <v>2.8059990324141415E-2</v>
      </c>
      <c r="G1926" s="5">
        <f t="shared" ref="G1926:G1989" si="120">C1926-($P$11+$O$11*$B1926)</f>
        <v>-3.3526884945884385E-2</v>
      </c>
      <c r="H1926" s="5">
        <f t="shared" ref="H1926:H1989" si="121">D1926-($P$12+$O$12*$B1926)</f>
        <v>-6.2344732730094075E-4</v>
      </c>
      <c r="I1926" s="5">
        <f t="shared" ref="I1926:I1989" si="122">E1926-($P$13+$O$13*$B1926)</f>
        <v>4.1881993169154428E-3</v>
      </c>
      <c r="J1926" s="5">
        <f t="shared" ref="J1926:J1989" si="123">F1926-($P$14+$O$14*$B1926)</f>
        <v>3.2746948776822368E-2</v>
      </c>
    </row>
    <row r="1927" spans="1:10" ht="15" customHeight="1" x14ac:dyDescent="0.2">
      <c r="A1927" s="3">
        <f>'2_CVaR_t3'!A1927</f>
        <v>44987</v>
      </c>
      <c r="B1927" s="5">
        <f>'2_CVaR_t3'!D1927-1</f>
        <v>2.180421912759245E-3</v>
      </c>
      <c r="C1927" s="5">
        <f>'Stocks Returns'!B1923</f>
        <v>1.4647137150466172E-2</v>
      </c>
      <c r="D1927" s="5">
        <f>'Stocks Returns'!C1923</f>
        <v>3.2057153324784871E-3</v>
      </c>
      <c r="E1927" s="5">
        <f>'Stocks Returns'!D1923</f>
        <v>3.3424114879920808E-3</v>
      </c>
      <c r="F1927" s="5">
        <f>'Stocks Returns'!E1923</f>
        <v>1.9576470588235306E-2</v>
      </c>
      <c r="G1927" s="5">
        <f t="shared" si="120"/>
        <v>1.2899320031444179E-2</v>
      </c>
      <c r="H1927" s="5">
        <f t="shared" si="121"/>
        <v>2.1749304097941867E-5</v>
      </c>
      <c r="I1927" s="5">
        <f t="shared" si="122"/>
        <v>-1.4610764466669365E-4</v>
      </c>
      <c r="J1927" s="5">
        <f t="shared" si="123"/>
        <v>1.7302972872972396E-2</v>
      </c>
    </row>
    <row r="1928" spans="1:10" ht="15" customHeight="1" x14ac:dyDescent="0.2">
      <c r="A1928" s="3">
        <f>'2_CVaR_t3'!A1928</f>
        <v>44988</v>
      </c>
      <c r="B1928" s="5">
        <f>'2_CVaR_t3'!D1928-1</f>
        <v>1.4148140581393687E-2</v>
      </c>
      <c r="C1928" s="5">
        <f>'Stocks Returns'!B1924</f>
        <v>1.5091863517060489E-2</v>
      </c>
      <c r="D1928" s="5">
        <f>'Stocks Returns'!C1924</f>
        <v>2.150095864146806E-2</v>
      </c>
      <c r="E1928" s="5">
        <f>'Stocks Returns'!D1924</f>
        <v>1.912399753238736E-2</v>
      </c>
      <c r="F1928" s="5">
        <f>'Stocks Returns'!E1924</f>
        <v>2.8616265115850581E-3</v>
      </c>
      <c r="G1928" s="5">
        <f t="shared" si="120"/>
        <v>1.2749793371055768E-3</v>
      </c>
      <c r="H1928" s="5">
        <f t="shared" si="121"/>
        <v>5.8736956072210494E-4</v>
      </c>
      <c r="I1928" s="5">
        <f t="shared" si="122"/>
        <v>-3.9458358152608224E-3</v>
      </c>
      <c r="J1928" s="5">
        <f t="shared" si="123"/>
        <v>-1.207633284648094E-2</v>
      </c>
    </row>
    <row r="1929" spans="1:10" ht="15" customHeight="1" x14ac:dyDescent="0.2">
      <c r="A1929" s="3">
        <f>'2_CVaR_t3'!A1929</f>
        <v>44991</v>
      </c>
      <c r="B1929" s="5">
        <f>'2_CVaR_t3'!D1929-1</f>
        <v>7.0955333031184065E-3</v>
      </c>
      <c r="C1929" s="5">
        <f>'Stocks Returns'!B1925</f>
        <v>-2.1978021978022011E-2</v>
      </c>
      <c r="D1929" s="5">
        <f>'Stocks Returns'!C1925</f>
        <v>1.3317245385887189E-2</v>
      </c>
      <c r="E1929" s="5">
        <f>'Stocks Returns'!D1925</f>
        <v>-7.6271186440677319E-3</v>
      </c>
      <c r="F1929" s="5">
        <f>'Stocks Returns'!E1925</f>
        <v>8.4683357879233867E-3</v>
      </c>
      <c r="G1929" s="5">
        <f t="shared" si="120"/>
        <v>-2.8682574012418537E-2</v>
      </c>
      <c r="H1929" s="5">
        <f t="shared" si="121"/>
        <v>2.8517686014220903E-3</v>
      </c>
      <c r="I1929" s="5">
        <f t="shared" si="122"/>
        <v>-1.9157633348408677E-2</v>
      </c>
      <c r="J1929" s="5">
        <f t="shared" si="123"/>
        <v>9.9357612818908297E-4</v>
      </c>
    </row>
    <row r="1930" spans="1:10" ht="15" customHeight="1" x14ac:dyDescent="0.2">
      <c r="A1930" s="3">
        <f>'2_CVaR_t3'!A1930</f>
        <v>44992</v>
      </c>
      <c r="B1930" s="5">
        <f>'2_CVaR_t3'!D1930-1</f>
        <v>-8.9715763998436948E-3</v>
      </c>
      <c r="C1930" s="5">
        <f>'Stocks Returns'!B1926</f>
        <v>-2.0489094514210215E-2</v>
      </c>
      <c r="D1930" s="5">
        <f>'Stocks Returns'!C1926</f>
        <v>-1.5788313120176478E-2</v>
      </c>
      <c r="E1930" s="5">
        <f>'Stocks Returns'!D1926</f>
        <v>1.7079419299743659E-3</v>
      </c>
      <c r="F1930" s="5">
        <f>'Stocks Returns'!E1926</f>
        <v>-1.7433369843008362E-2</v>
      </c>
      <c r="G1930" s="5">
        <f t="shared" si="120"/>
        <v>-1.0990472840267726E-2</v>
      </c>
      <c r="H1930" s="5">
        <f t="shared" si="121"/>
        <v>-2.4511081687226665E-3</v>
      </c>
      <c r="I1930" s="5">
        <f t="shared" si="122"/>
        <v>1.6466073569314957E-2</v>
      </c>
      <c r="J1930" s="5">
        <f t="shared" si="123"/>
        <v>-7.9056163105529036E-3</v>
      </c>
    </row>
    <row r="1931" spans="1:10" ht="15" customHeight="1" x14ac:dyDescent="0.2">
      <c r="A1931" s="3">
        <f>'2_CVaR_t3'!A1931</f>
        <v>44993</v>
      </c>
      <c r="B1931" s="5">
        <f>'2_CVaR_t3'!D1931-1</f>
        <v>2.0775004273776432E-5</v>
      </c>
      <c r="C1931" s="5">
        <f>'Stocks Returns'!B1927</f>
        <v>3.5087719298245501E-2</v>
      </c>
      <c r="D1931" s="5">
        <f>'Stocks Returns'!C1927</f>
        <v>-4.3912712282115907E-3</v>
      </c>
      <c r="E1931" s="5">
        <f>'Stocks Returns'!D1927</f>
        <v>2.9350870783095839E-2</v>
      </c>
      <c r="F1931" s="5">
        <f>'Stocks Returns'!E1927</f>
        <v>-3.9015327450069304E-3</v>
      </c>
      <c r="G1931" s="5">
        <f t="shared" si="120"/>
        <v>3.5517838015462683E-2</v>
      </c>
      <c r="H1931" s="5">
        <f t="shared" si="121"/>
        <v>-4.3758200014050504E-3</v>
      </c>
      <c r="I1931" s="5">
        <f t="shared" si="122"/>
        <v>2.9395917727597344E-2</v>
      </c>
      <c r="J1931" s="5">
        <f t="shared" si="123"/>
        <v>-3.889652086010875E-3</v>
      </c>
    </row>
    <row r="1932" spans="1:10" ht="15" customHeight="1" x14ac:dyDescent="0.2">
      <c r="A1932" s="3">
        <f>'2_CVaR_t3'!A1932</f>
        <v>44994</v>
      </c>
      <c r="B1932" s="5">
        <f>'2_CVaR_t3'!D1932-1</f>
        <v>-6.9405670808387887E-3</v>
      </c>
      <c r="C1932" s="5">
        <f>'Stocks Returns'!B1928</f>
        <v>-3.7157757496740551E-2</v>
      </c>
      <c r="D1932" s="5">
        <f>'Stocks Returns'!C1928</f>
        <v>-9.8114226562852069E-3</v>
      </c>
      <c r="E1932" s="5">
        <f>'Stocks Returns'!D1928</f>
        <v>-1.4907714150496854E-2</v>
      </c>
      <c r="F1932" s="5">
        <f>'Stocks Returns'!E1928</f>
        <v>-1.3242562715657935E-2</v>
      </c>
      <c r="G1932" s="5">
        <f t="shared" si="120"/>
        <v>-2.9707344704637265E-2</v>
      </c>
      <c r="H1932" s="5">
        <f t="shared" si="121"/>
        <v>5.1693569383826944E-4</v>
      </c>
      <c r="I1932" s="5">
        <f t="shared" si="122"/>
        <v>-3.4726746350743631E-3</v>
      </c>
      <c r="J1932" s="5">
        <f t="shared" si="123"/>
        <v>-5.8640608767709197E-3</v>
      </c>
    </row>
    <row r="1933" spans="1:10" ht="15" customHeight="1" x14ac:dyDescent="0.2">
      <c r="A1933" s="3">
        <f>'2_CVaR_t3'!A1933</f>
        <v>44995</v>
      </c>
      <c r="B1933" s="5">
        <f>'2_CVaR_t3'!D1933-1</f>
        <v>-1.1915056125123558E-2</v>
      </c>
      <c r="C1933" s="5">
        <f>'Stocks Returns'!B1929</f>
        <v>-2.8436018957345932E-2</v>
      </c>
      <c r="D1933" s="5">
        <f>'Stocks Returns'!C1929</f>
        <v>-1.7590109540475463E-2</v>
      </c>
      <c r="E1933" s="5">
        <f>'Stocks Returns'!D1929</f>
        <v>-2.0297862118664578E-2</v>
      </c>
      <c r="F1933" s="5">
        <f>'Stocks Returns'!E1929</f>
        <v>-1.5026935072299463E-2</v>
      </c>
      <c r="G1933" s="5">
        <f t="shared" si="120"/>
        <v>-1.596899075743749E-2</v>
      </c>
      <c r="H1933" s="5">
        <f t="shared" si="121"/>
        <v>1.0772482051365356E-4</v>
      </c>
      <c r="I1933" s="5">
        <f t="shared" si="122"/>
        <v>-7.2367463927370396E-4</v>
      </c>
      <c r="J1933" s="5">
        <f t="shared" si="123"/>
        <v>-2.3843367553593696E-3</v>
      </c>
    </row>
    <row r="1934" spans="1:10" ht="15" customHeight="1" x14ac:dyDescent="0.2">
      <c r="A1934" s="3">
        <f>'2_CVaR_t3'!A1934</f>
        <v>44998</v>
      </c>
      <c r="B1934" s="5">
        <f>'2_CVaR_t3'!D1934-1</f>
        <v>-4.7522588156655443E-3</v>
      </c>
      <c r="C1934" s="5">
        <f>'Stocks Returns'!B1930</f>
        <v>-2.2996515679442497E-2</v>
      </c>
      <c r="D1934" s="5">
        <f>'Stocks Returns'!C1930</f>
        <v>-7.7264735819375652E-3</v>
      </c>
      <c r="E1934" s="5">
        <f>'Stocks Returns'!D1930</f>
        <v>-3.5552286379795239E-3</v>
      </c>
      <c r="F1934" s="5">
        <f>'Stocks Returns'!E1930</f>
        <v>-3.3966609096142686E-2</v>
      </c>
      <c r="G1934" s="5">
        <f t="shared" si="120"/>
        <v>-1.7752942798406675E-2</v>
      </c>
      <c r="H1934" s="5">
        <f t="shared" si="121"/>
        <v>-6.3999296458371047E-4</v>
      </c>
      <c r="I1934" s="5">
        <f t="shared" si="122"/>
        <v>4.2993497280746397E-3</v>
      </c>
      <c r="J1934" s="5">
        <f t="shared" si="123"/>
        <v>-2.8903815610222639E-2</v>
      </c>
    </row>
    <row r="1935" spans="1:10" ht="15" customHeight="1" x14ac:dyDescent="0.2">
      <c r="A1935" s="3">
        <f>'2_CVaR_t3'!A1935</f>
        <v>44999</v>
      </c>
      <c r="B1935" s="5">
        <f>'2_CVaR_t3'!D1935-1</f>
        <v>1.3439972387458088E-2</v>
      </c>
      <c r="C1935" s="5">
        <f>'Stocks Returns'!B1931</f>
        <v>2.1398002853068032E-3</v>
      </c>
      <c r="D1935" s="5">
        <f>'Stocks Returns'!C1931</f>
        <v>1.9536531915885558E-2</v>
      </c>
      <c r="E1935" s="5">
        <f>'Stocks Returns'!D1931</f>
        <v>2.4114173228346303E-2</v>
      </c>
      <c r="F1935" s="5">
        <f>'Stocks Returns'!E1931</f>
        <v>6.7540723083034937E-3</v>
      </c>
      <c r="G1935" s="5">
        <f t="shared" si="120"/>
        <v>-1.0962918592164129E-2</v>
      </c>
      <c r="H1935" s="5">
        <f t="shared" si="121"/>
        <v>-3.2793865833510849E-4</v>
      </c>
      <c r="I1935" s="5">
        <f t="shared" si="122"/>
        <v>2.2030288761920938E-3</v>
      </c>
      <c r="J1935" s="5">
        <f t="shared" si="123"/>
        <v>-7.4344903454218701E-3</v>
      </c>
    </row>
    <row r="1936" spans="1:10" ht="15" customHeight="1" x14ac:dyDescent="0.2">
      <c r="A1936" s="3">
        <f>'2_CVaR_t3'!A1936</f>
        <v>45000</v>
      </c>
      <c r="B1936" s="5">
        <f>'2_CVaR_t3'!D1936-1</f>
        <v>-8.8677318346154221E-3</v>
      </c>
      <c r="C1936" s="5">
        <f>'Stocks Returns'!B1932</f>
        <v>-3.4163701067615682E-2</v>
      </c>
      <c r="D1936" s="5">
        <f>'Stocks Returns'!C1932</f>
        <v>-1.0472880270739893E-2</v>
      </c>
      <c r="E1936" s="5">
        <f>'Stocks Returns'!D1932</f>
        <v>-3.2796732340220958E-2</v>
      </c>
      <c r="F1936" s="5">
        <f>'Stocks Returns'!E1932</f>
        <v>-6.0378847671665348E-2</v>
      </c>
      <c r="G1936" s="5">
        <f t="shared" si="120"/>
        <v>-2.4769803364578208E-2</v>
      </c>
      <c r="H1936" s="5">
        <f t="shared" si="121"/>
        <v>2.7104837484099743E-3</v>
      </c>
      <c r="I1936" s="5">
        <f t="shared" si="122"/>
        <v>-1.8208508861120049E-2</v>
      </c>
      <c r="J1936" s="5">
        <f t="shared" si="123"/>
        <v>-5.0960984382251259E-2</v>
      </c>
    </row>
    <row r="1937" spans="1:10" ht="15" customHeight="1" x14ac:dyDescent="0.2">
      <c r="A1937" s="3">
        <f>'2_CVaR_t3'!A1937</f>
        <v>45001</v>
      </c>
      <c r="B1937" s="5">
        <f>'2_CVaR_t3'!D1937-1</f>
        <v>4.7921968707507201E-3</v>
      </c>
      <c r="C1937" s="5">
        <f>'Stocks Returns'!B1933</f>
        <v>4.3478260869565188E-2</v>
      </c>
      <c r="D1937" s="5">
        <f>'Stocks Returns'!C1933</f>
        <v>4.991449831307504E-3</v>
      </c>
      <c r="E1937" s="5">
        <f>'Stocks Returns'!D1933</f>
        <v>2.1612222084212984E-2</v>
      </c>
      <c r="F1937" s="5">
        <f>'Stocks Returns'!E1933</f>
        <v>1.2179756404872011E-2</v>
      </c>
      <c r="G1937" s="5">
        <f t="shared" si="120"/>
        <v>3.9096551027222592E-2</v>
      </c>
      <c r="H1937" s="5">
        <f t="shared" si="121"/>
        <v>-2.0617402977495328E-3</v>
      </c>
      <c r="I1937" s="5">
        <f t="shared" si="122"/>
        <v>1.385037504944475E-2</v>
      </c>
      <c r="J1937" s="5">
        <f t="shared" si="123"/>
        <v>7.1424300359655508E-3</v>
      </c>
    </row>
    <row r="1938" spans="1:10" ht="15" customHeight="1" x14ac:dyDescent="0.2">
      <c r="A1938" s="3">
        <f>'2_CVaR_t3'!A1938</f>
        <v>45002</v>
      </c>
      <c r="B1938" s="5">
        <f>'2_CVaR_t3'!D1938-1</f>
        <v>-1.7420524527981263E-3</v>
      </c>
      <c r="C1938" s="5">
        <f>'Stocks Returns'!B1934</f>
        <v>1.2711864406779627E-2</v>
      </c>
      <c r="D1938" s="5">
        <f>'Stocks Returns'!C1934</f>
        <v>-2.7592550011501515E-4</v>
      </c>
      <c r="E1938" s="5">
        <f>'Stocks Returns'!D1934</f>
        <v>-1.8723404255319265E-2</v>
      </c>
      <c r="F1938" s="5">
        <f>'Stocks Returns'!E1934</f>
        <v>-2.0850622406639041E-2</v>
      </c>
      <c r="G1938" s="5">
        <f t="shared" si="120"/>
        <v>1.4919739051032008E-2</v>
      </c>
      <c r="H1938" s="5">
        <f t="shared" si="121"/>
        <v>2.3510732726876845E-3</v>
      </c>
      <c r="I1938" s="5">
        <f t="shared" si="122"/>
        <v>-1.5794058364669961E-2</v>
      </c>
      <c r="J1938" s="5">
        <f t="shared" si="123"/>
        <v>-1.8973285069464354E-2</v>
      </c>
    </row>
    <row r="1939" spans="1:10" ht="15" customHeight="1" x14ac:dyDescent="0.2">
      <c r="A1939" s="3">
        <f>'2_CVaR_t3'!A1939</f>
        <v>45005</v>
      </c>
      <c r="B1939" s="5">
        <f>'2_CVaR_t3'!D1939-1</f>
        <v>3.7495965734133385E-3</v>
      </c>
      <c r="C1939" s="5">
        <f>'Stocks Returns'!B1935</f>
        <v>-6.9735006973500324E-3</v>
      </c>
      <c r="D1939" s="5">
        <f>'Stocks Returns'!C1935</f>
        <v>3.4960209761258909E-3</v>
      </c>
      <c r="E1939" s="5">
        <f>'Stocks Returns'!D1935</f>
        <v>1.9576260686408276E-2</v>
      </c>
      <c r="F1939" s="5">
        <f>'Stocks Returns'!E1935</f>
        <v>1.8751986439241364E-2</v>
      </c>
      <c r="G1939" s="5">
        <f t="shared" si="120"/>
        <v>-1.0303781002057177E-2</v>
      </c>
      <c r="H1939" s="5">
        <f t="shared" si="121"/>
        <v>-2.0126049149262878E-3</v>
      </c>
      <c r="I1939" s="5">
        <f t="shared" si="122"/>
        <v>1.3520292991560566E-2</v>
      </c>
      <c r="J1939" s="5">
        <f t="shared" si="123"/>
        <v>1.4817959023126128E-2</v>
      </c>
    </row>
    <row r="1940" spans="1:10" ht="15" customHeight="1" x14ac:dyDescent="0.2">
      <c r="A1940" s="3">
        <f>'2_CVaR_t3'!A1940</f>
        <v>45006</v>
      </c>
      <c r="B1940" s="5">
        <f>'2_CVaR_t3'!D1940-1</f>
        <v>1.0131639388956559E-2</v>
      </c>
      <c r="C1940" s="5">
        <f>'Stocks Returns'!B1936</f>
        <v>5.9691011235954994E-2</v>
      </c>
      <c r="D1940" s="5">
        <f>'Stocks Returns'!C1936</f>
        <v>1.7419206967682621E-2</v>
      </c>
      <c r="E1940" s="5">
        <f>'Stocks Returns'!D1936</f>
        <v>0</v>
      </c>
      <c r="F1940" s="5">
        <f>'Stocks Returns'!E1936</f>
        <v>3.6917637271214554E-2</v>
      </c>
      <c r="G1940" s="5">
        <f t="shared" si="120"/>
        <v>4.9924641910505094E-2</v>
      </c>
      <c r="H1940" s="5">
        <f t="shared" si="121"/>
        <v>2.4558790940219996E-3</v>
      </c>
      <c r="I1940" s="5">
        <f t="shared" si="122"/>
        <v>-1.6498123728494421E-2</v>
      </c>
      <c r="J1940" s="5">
        <f t="shared" si="123"/>
        <v>2.6230013895996065E-2</v>
      </c>
    </row>
    <row r="1941" spans="1:10" ht="15" customHeight="1" x14ac:dyDescent="0.2">
      <c r="A1941" s="3">
        <f>'2_CVaR_t3'!A1941</f>
        <v>45007</v>
      </c>
      <c r="B1941" s="5">
        <f>'2_CVaR_t3'!D1941-1</f>
        <v>-6.7587543129101757E-3</v>
      </c>
      <c r="C1941" s="5">
        <f>'Stocks Returns'!B1937</f>
        <v>-3.8436050364479835E-2</v>
      </c>
      <c r="D1941" s="5">
        <f>'Stocks Returns'!C1937</f>
        <v>-8.6055417886911068E-3</v>
      </c>
      <c r="E1941" s="5">
        <f>'Stocks Returns'!D1937</f>
        <v>-2.0901689148134839E-2</v>
      </c>
      <c r="F1941" s="5">
        <f>'Stocks Returns'!E1937</f>
        <v>-1.3438973021763001E-2</v>
      </c>
      <c r="G1941" s="5">
        <f t="shared" si="120"/>
        <v>-3.1168990018186897E-2</v>
      </c>
      <c r="H1941" s="5">
        <f t="shared" si="121"/>
        <v>1.4534693340506194E-3</v>
      </c>
      <c r="I1941" s="5">
        <f t="shared" si="122"/>
        <v>-9.7641276262782975E-3</v>
      </c>
      <c r="J1941" s="5">
        <f t="shared" si="123"/>
        <v>-6.2528688226733209E-3</v>
      </c>
    </row>
    <row r="1942" spans="1:10" ht="15" customHeight="1" x14ac:dyDescent="0.2">
      <c r="A1942" s="3">
        <f>'2_CVaR_t3'!A1942</f>
        <v>45008</v>
      </c>
      <c r="B1942" s="5">
        <f>'2_CVaR_t3'!D1942-1</f>
        <v>8.604622673416884E-3</v>
      </c>
      <c r="C1942" s="5">
        <f>'Stocks Returns'!B1938</f>
        <v>1.3783597518952639E-3</v>
      </c>
      <c r="D1942" s="5">
        <f>'Stocks Returns'!C1938</f>
        <v>1.1588802035993551E-2</v>
      </c>
      <c r="E1942" s="5">
        <f>'Stocks Returns'!D1938</f>
        <v>2.1472011915104838E-2</v>
      </c>
      <c r="F1942" s="5">
        <f>'Stocks Returns'!E1938</f>
        <v>-1.9823116803903695E-2</v>
      </c>
      <c r="G1942" s="5">
        <f t="shared" si="120"/>
        <v>-6.8480613467204621E-3</v>
      </c>
      <c r="H1942" s="5">
        <f t="shared" si="121"/>
        <v>-1.1123210256392905E-3</v>
      </c>
      <c r="I1942" s="5">
        <f t="shared" si="122"/>
        <v>7.4723588597963957E-3</v>
      </c>
      <c r="J1942" s="5">
        <f t="shared" si="123"/>
        <v>-2.8894822796926733E-2</v>
      </c>
    </row>
    <row r="1943" spans="1:10" ht="15" customHeight="1" x14ac:dyDescent="0.2">
      <c r="A1943" s="3">
        <f>'2_CVaR_t3'!A1943</f>
        <v>45009</v>
      </c>
      <c r="B1943" s="5">
        <f>'2_CVaR_t3'!D1943-1</f>
        <v>-7.0124276531247087E-3</v>
      </c>
      <c r="C1943" s="5">
        <f>'Stocks Returns'!B1939</f>
        <v>-3.6476256022023312E-2</v>
      </c>
      <c r="D1943" s="5">
        <f>'Stocks Returns'!C1939</f>
        <v>-6.9634754481333605E-3</v>
      </c>
      <c r="E1943" s="5">
        <f>'Stocks Returns'!D1939</f>
        <v>-3.4872417982988901E-2</v>
      </c>
      <c r="F1943" s="5">
        <f>'Stocks Returns'!E1939</f>
        <v>-1.0267579340385802E-2</v>
      </c>
      <c r="G1943" s="5">
        <f t="shared" si="120"/>
        <v>-2.8953374107778242E-2</v>
      </c>
      <c r="H1943" s="5">
        <f t="shared" si="121"/>
        <v>3.4713410243969976E-3</v>
      </c>
      <c r="I1943" s="5">
        <f t="shared" si="122"/>
        <v>-2.3319801802826837E-2</v>
      </c>
      <c r="J1943" s="5">
        <f t="shared" si="123"/>
        <v>-2.8130333124145226E-3</v>
      </c>
    </row>
    <row r="1944" spans="1:10" ht="15" customHeight="1" x14ac:dyDescent="0.2">
      <c r="A1944" s="3">
        <f>'2_CVaR_t3'!A1944</f>
        <v>45012</v>
      </c>
      <c r="B1944" s="5">
        <f>'2_CVaR_t3'!D1944-1</f>
        <v>1.0584323373086235E-5</v>
      </c>
      <c r="C1944" s="5">
        <f>'Stocks Returns'!B1940</f>
        <v>2.4285714285714244E-2</v>
      </c>
      <c r="D1944" s="5">
        <f>'Stocks Returns'!C1940</f>
        <v>3.4835323923272377E-3</v>
      </c>
      <c r="E1944" s="5">
        <f>'Stocks Returns'!D1940</f>
        <v>-2.3668639053254559E-2</v>
      </c>
      <c r="F1944" s="5">
        <f>'Stocks Returns'!E1940</f>
        <v>2.148171434559365E-2</v>
      </c>
      <c r="G1944" s="5">
        <f t="shared" si="120"/>
        <v>2.4726109983414714E-2</v>
      </c>
      <c r="H1944" s="5">
        <f t="shared" si="121"/>
        <v>3.5140806427202118E-3</v>
      </c>
      <c r="I1944" s="5">
        <f t="shared" si="122"/>
        <v>-2.3606918344077747E-2</v>
      </c>
      <c r="J1944" s="5">
        <f t="shared" si="123"/>
        <v>2.1504378971940064E-2</v>
      </c>
    </row>
    <row r="1945" spans="1:10" ht="15" customHeight="1" x14ac:dyDescent="0.2">
      <c r="A1945" s="3">
        <f>'2_CVaR_t3'!A1945</f>
        <v>45013</v>
      </c>
      <c r="B1945" s="5">
        <f>'2_CVaR_t3'!D1945-1</f>
        <v>-3.4894449298369379E-3</v>
      </c>
      <c r="C1945" s="5">
        <f>'Stocks Returns'!B1941</f>
        <v>9.7629009762900676E-3</v>
      </c>
      <c r="D1945" s="5">
        <f>'Stocks Returns'!C1941</f>
        <v>-6.6723772598169528E-3</v>
      </c>
      <c r="E1945" s="5">
        <f>'Stocks Returns'!D1941</f>
        <v>3.997421018697711E-3</v>
      </c>
      <c r="F1945" s="5">
        <f>'Stocks Returns'!E1941</f>
        <v>4.6163315551908113E-3</v>
      </c>
      <c r="G1945" s="5">
        <f t="shared" si="120"/>
        <v>1.3732965856716964E-2</v>
      </c>
      <c r="H1945" s="5">
        <f t="shared" si="121"/>
        <v>-1.4566971518126959E-3</v>
      </c>
      <c r="I1945" s="5">
        <f t="shared" si="122"/>
        <v>9.7858114856104253E-3</v>
      </c>
      <c r="J1945" s="5">
        <f t="shared" si="123"/>
        <v>8.3427919886812137E-3</v>
      </c>
    </row>
    <row r="1946" spans="1:10" ht="15" customHeight="1" x14ac:dyDescent="0.2">
      <c r="A1946" s="3">
        <f>'2_CVaR_t3'!A1946</f>
        <v>45014</v>
      </c>
      <c r="B1946" s="5">
        <f>'2_CVaR_t3'!D1946-1</f>
        <v>1.1183978454148091E-2</v>
      </c>
      <c r="C1946" s="5">
        <f>'Stocks Returns'!B1942</f>
        <v>1.2430939226519389E-2</v>
      </c>
      <c r="D1946" s="5">
        <f>'Stocks Returns'!C1942</f>
        <v>1.3479780329505697E-2</v>
      </c>
      <c r="E1946" s="5">
        <f>'Stocks Returns'!D1942</f>
        <v>3.8659131774980704E-2</v>
      </c>
      <c r="F1946" s="5">
        <f>'Stocks Returns'!E1942</f>
        <v>1.8584703359542543E-2</v>
      </c>
      <c r="G1946" s="5">
        <f t="shared" si="120"/>
        <v>1.6033191230141186E-3</v>
      </c>
      <c r="H1946" s="5">
        <f t="shared" si="121"/>
        <v>-3.0425393174177001E-3</v>
      </c>
      <c r="I1946" s="5">
        <f t="shared" si="122"/>
        <v>2.0439194351932345E-2</v>
      </c>
      <c r="J1946" s="5">
        <f t="shared" si="123"/>
        <v>6.7834752869417331E-3</v>
      </c>
    </row>
    <row r="1947" spans="1:10" ht="15" customHeight="1" x14ac:dyDescent="0.2">
      <c r="A1947" s="3">
        <f>'2_CVaR_t3'!A1947</f>
        <v>45015</v>
      </c>
      <c r="B1947" s="5">
        <f>'2_CVaR_t3'!D1947-1</f>
        <v>-3.6859833696412103E-4</v>
      </c>
      <c r="C1947" s="5">
        <f>'Stocks Returns'!B1943</f>
        <v>1.2960436562073685E-2</v>
      </c>
      <c r="D1947" s="5">
        <f>'Stocks Returns'!C1943</f>
        <v>-4.2095835199282838E-3</v>
      </c>
      <c r="E1947" s="5">
        <f>'Stocks Returns'!D1943</f>
        <v>2.3618152590577424E-2</v>
      </c>
      <c r="F1947" s="5">
        <f>'Stocks Returns'!E1943</f>
        <v>-5.0125313283208017E-3</v>
      </c>
      <c r="G1947" s="5">
        <f t="shared" si="120"/>
        <v>1.3783226021080284E-2</v>
      </c>
      <c r="H1947" s="5">
        <f t="shared" si="121"/>
        <v>-3.6172936526145233E-3</v>
      </c>
      <c r="I1947" s="5">
        <f t="shared" si="122"/>
        <v>2.4300283506788763E-2</v>
      </c>
      <c r="J1947" s="5">
        <f t="shared" si="123"/>
        <v>-4.5886085849999071E-3</v>
      </c>
    </row>
    <row r="1948" spans="1:10" ht="15" customHeight="1" x14ac:dyDescent="0.2">
      <c r="A1948" s="3">
        <f>'2_CVaR_t3'!A1948</f>
        <v>45016</v>
      </c>
      <c r="B1948" s="5">
        <f>'2_CVaR_t3'!D1948-1</f>
        <v>9.1579573708986395E-3</v>
      </c>
      <c r="C1948" s="5">
        <f>'Stocks Returns'!B1944</f>
        <v>1.6835016835016869E-2</v>
      </c>
      <c r="D1948" s="5">
        <f>'Stocks Returns'!C1944</f>
        <v>1.3941356359057355E-2</v>
      </c>
      <c r="E1948" s="5">
        <f>'Stocks Returns'!D1944</f>
        <v>1.2080212611741858E-2</v>
      </c>
      <c r="F1948" s="5">
        <f>'Stocks Returns'!E1944</f>
        <v>-4.0302267002523262E-4</v>
      </c>
      <c r="G1948" s="5">
        <f t="shared" si="120"/>
        <v>8.0505751348180724E-3</v>
      </c>
      <c r="H1948" s="5">
        <f t="shared" si="121"/>
        <v>4.204934723350609E-4</v>
      </c>
      <c r="I1948" s="5">
        <f t="shared" si="122"/>
        <v>-2.8247943274144136E-3</v>
      </c>
      <c r="J1948" s="5">
        <f t="shared" si="123"/>
        <v>-1.0060277692560122E-2</v>
      </c>
    </row>
    <row r="1949" spans="1:10" ht="15" customHeight="1" x14ac:dyDescent="0.2">
      <c r="A1949" s="3">
        <f>'2_CVaR_t3'!A1949</f>
        <v>45019</v>
      </c>
      <c r="B1949" s="5">
        <f>'2_CVaR_t3'!D1949-1</f>
        <v>8.0336126540876407E-3</v>
      </c>
      <c r="C1949" s="5">
        <f>'Stocks Returns'!B1945</f>
        <v>-1.9205298013244998E-2</v>
      </c>
      <c r="D1949" s="5">
        <f>'Stocks Returns'!C1945</f>
        <v>1.5701233034684625E-2</v>
      </c>
      <c r="E1949" s="5">
        <f>'Stocks Returns'!D1945</f>
        <v>-1.277154452136553E-2</v>
      </c>
      <c r="F1949" s="5">
        <f>'Stocks Returns'!E1945</f>
        <v>9.2833383731478758E-2</v>
      </c>
      <c r="G1949" s="5">
        <f t="shared" si="120"/>
        <v>-2.6855873505311587E-2</v>
      </c>
      <c r="H1949" s="5">
        <f t="shared" si="121"/>
        <v>3.8460349719711077E-3</v>
      </c>
      <c r="I1949" s="5">
        <f t="shared" si="122"/>
        <v>-2.5836923725660321E-2</v>
      </c>
      <c r="J1949" s="5">
        <f t="shared" si="123"/>
        <v>8.4365931121049356E-2</v>
      </c>
    </row>
    <row r="1950" spans="1:10" ht="15" customHeight="1" x14ac:dyDescent="0.2">
      <c r="A1950" s="3">
        <f>'2_CVaR_t3'!A1950</f>
        <v>45020</v>
      </c>
      <c r="B1950" s="5">
        <f>'2_CVaR_t3'!D1950-1</f>
        <v>-4.474911569649187E-3</v>
      </c>
      <c r="C1950" s="5">
        <f>'Stocks Returns'!B1946</f>
        <v>2.2957461174881733E-2</v>
      </c>
      <c r="D1950" s="5">
        <f>'Stocks Returns'!C1946</f>
        <v>-5.8515283842794918E-3</v>
      </c>
      <c r="E1950" s="5">
        <f>'Stocks Returns'!D1946</f>
        <v>-1.2936767017289297E-2</v>
      </c>
      <c r="F1950" s="5">
        <f>'Stocks Returns'!E1946</f>
        <v>-1.9553587898911706E-2</v>
      </c>
      <c r="G1950" s="5">
        <f t="shared" si="120"/>
        <v>2.7921338100153712E-2</v>
      </c>
      <c r="H1950" s="5">
        <f t="shared" si="121"/>
        <v>8.2407508408446645E-4</v>
      </c>
      <c r="I1950" s="5">
        <f t="shared" si="122"/>
        <v>-5.5359780259086559E-3</v>
      </c>
      <c r="J1950" s="5">
        <f t="shared" si="123"/>
        <v>-1.4784288407642189E-2</v>
      </c>
    </row>
    <row r="1951" spans="1:10" ht="15" customHeight="1" x14ac:dyDescent="0.2">
      <c r="A1951" s="3">
        <f>'2_CVaR_t3'!A1951</f>
        <v>45021</v>
      </c>
      <c r="B1951" s="5">
        <f>'2_CVaR_t3'!D1951-1</f>
        <v>-9.0858483226519127E-4</v>
      </c>
      <c r="C1951" s="5">
        <f>'Stocks Returns'!B1947</f>
        <v>-2.3762376237623895E-2</v>
      </c>
      <c r="D1951" s="5">
        <f>'Stocks Returns'!C1947</f>
        <v>2.2401827286304687E-3</v>
      </c>
      <c r="E1951" s="5">
        <f>'Stocks Returns'!D1947</f>
        <v>-2.5967662910338141E-2</v>
      </c>
      <c r="F1951" s="5">
        <f>'Stocks Returns'!E1947</f>
        <v>1.3640639698965229E-2</v>
      </c>
      <c r="G1951" s="5">
        <f t="shared" si="120"/>
        <v>-2.2395027418204927E-2</v>
      </c>
      <c r="H1951" s="5">
        <f t="shared" si="121"/>
        <v>3.6324376753496474E-3</v>
      </c>
      <c r="I1951" s="5">
        <f t="shared" si="122"/>
        <v>-2.4402018140809622E-2</v>
      </c>
      <c r="J1951" s="5">
        <f t="shared" si="123"/>
        <v>1.4635986156923993E-2</v>
      </c>
    </row>
    <row r="1952" spans="1:10" ht="15" customHeight="1" x14ac:dyDescent="0.2">
      <c r="A1952" s="3">
        <f>'2_CVaR_t3'!A1952</f>
        <v>45022</v>
      </c>
      <c r="B1952" s="5">
        <f>'2_CVaR_t3'!D1952-1</f>
        <v>-6.3949063836948872E-3</v>
      </c>
      <c r="C1952" s="5">
        <f>'Stocks Returns'!B1948</f>
        <v>2.1636240703177823E-2</v>
      </c>
      <c r="D1952" s="5">
        <f>'Stocks Returns'!C1948</f>
        <v>-9.5542797037295735E-3</v>
      </c>
      <c r="E1952" s="5">
        <f>'Stocks Returns'!D1948</f>
        <v>-1.03118712273641E-2</v>
      </c>
      <c r="F1952" s="5">
        <f>'Stocks Returns'!E1948</f>
        <v>-1.3828306264501156E-2</v>
      </c>
      <c r="G1952" s="5">
        <f t="shared" si="120"/>
        <v>2.8536371881158189E-2</v>
      </c>
      <c r="H1952" s="5">
        <f t="shared" si="121"/>
        <v>-3.4292501250745774E-5</v>
      </c>
      <c r="I1952" s="5">
        <f t="shared" si="122"/>
        <v>2.3037043231099487E-4</v>
      </c>
      <c r="J1952" s="5">
        <f t="shared" si="123"/>
        <v>-7.0272326857783339E-3</v>
      </c>
    </row>
    <row r="1953" spans="1:10" ht="15" customHeight="1" x14ac:dyDescent="0.2">
      <c r="A1953" s="3">
        <f>'2_CVaR_t3'!A1953</f>
        <v>45023</v>
      </c>
      <c r="B1953" s="5">
        <f>'2_CVaR_t3'!D1953-1</f>
        <v>3.3619452249000759E-5</v>
      </c>
      <c r="C1953" s="5">
        <f>'Stocks Returns'!B1949</f>
        <v>0</v>
      </c>
      <c r="D1953" s="5">
        <f>'Stocks Returns'!C1949</f>
        <v>0</v>
      </c>
      <c r="E1953" s="5">
        <f>'Stocks Returns'!D1949</f>
        <v>0</v>
      </c>
      <c r="F1953" s="5">
        <f>'Stocks Returns'!E1949</f>
        <v>0</v>
      </c>
      <c r="G1953" s="5">
        <f t="shared" si="120"/>
        <v>4.1716549628461653E-4</v>
      </c>
      <c r="H1953" s="5">
        <f t="shared" si="121"/>
        <v>-3.5772302638354477E-6</v>
      </c>
      <c r="I1953" s="5">
        <f t="shared" si="122"/>
        <v>2.403114536009206E-5</v>
      </c>
      <c r="J1953" s="5">
        <f t="shared" si="123"/>
        <v>-1.7115738437369847E-6</v>
      </c>
    </row>
    <row r="1954" spans="1:10" ht="15" customHeight="1" x14ac:dyDescent="0.2">
      <c r="A1954" s="3">
        <f>'2_CVaR_t3'!A1954</f>
        <v>45026</v>
      </c>
      <c r="B1954" s="5">
        <f>'2_CVaR_t3'!D1954-1</f>
        <v>3.1908112016476586E-3</v>
      </c>
      <c r="C1954" s="5">
        <f>'Stocks Returns'!B1950</f>
        <v>1.9192587690271434E-2</v>
      </c>
      <c r="D1954" s="5">
        <f>'Stocks Returns'!C1950</f>
        <v>1.9469888048142536E-3</v>
      </c>
      <c r="E1954" s="5">
        <f>'Stocks Returns'!D1950</f>
        <v>2.3506988564167663E-2</v>
      </c>
      <c r="F1954" s="5">
        <f>'Stocks Returns'!E1950</f>
        <v>-2.9173724825899416E-3</v>
      </c>
      <c r="G1954" s="5">
        <f t="shared" si="120"/>
        <v>1.6425824820360226E-2</v>
      </c>
      <c r="H1954" s="5">
        <f t="shared" si="121"/>
        <v>-2.7338223386748619E-3</v>
      </c>
      <c r="I1954" s="5">
        <f t="shared" si="122"/>
        <v>1.8365293024794338E-2</v>
      </c>
      <c r="J1954" s="5">
        <f t="shared" si="123"/>
        <v>-6.2600828646715394E-3</v>
      </c>
    </row>
    <row r="1955" spans="1:10" ht="15" customHeight="1" x14ac:dyDescent="0.2">
      <c r="A1955" s="3">
        <f>'2_CVaR_t3'!A1955</f>
        <v>45027</v>
      </c>
      <c r="B1955" s="5">
        <f>'2_CVaR_t3'!D1955-1</f>
        <v>5.2052232700541268E-3</v>
      </c>
      <c r="C1955" s="5">
        <f>'Stocks Returns'!B1951</f>
        <v>-3.0519480519480613E-2</v>
      </c>
      <c r="D1955" s="5">
        <f>'Stocks Returns'!C1951</f>
        <v>8.9210793622751527E-3</v>
      </c>
      <c r="E1955" s="5">
        <f>'Stocks Returns'!D1951</f>
        <v>0</v>
      </c>
      <c r="F1955" s="5">
        <f>'Stocks Returns'!E1951</f>
        <v>7.5507314771117162E-3</v>
      </c>
      <c r="G1955" s="5">
        <f t="shared" si="120"/>
        <v>-3.5317714467139369E-2</v>
      </c>
      <c r="H1955" s="5">
        <f t="shared" si="121"/>
        <v>1.2560096784691313E-3</v>
      </c>
      <c r="I1955" s="5">
        <f t="shared" si="122"/>
        <v>-8.4376316122451479E-3</v>
      </c>
      <c r="J1955" s="5">
        <f t="shared" si="123"/>
        <v>2.0763329195723395E-3</v>
      </c>
    </row>
    <row r="1956" spans="1:10" ht="15" customHeight="1" x14ac:dyDescent="0.2">
      <c r="A1956" s="3">
        <f>'2_CVaR_t3'!A1956</f>
        <v>45028</v>
      </c>
      <c r="B1956" s="5">
        <f>'2_CVaR_t3'!D1956-1</f>
        <v>-3.004548091912862E-3</v>
      </c>
      <c r="C1956" s="5">
        <f>'Stocks Returns'!B1952</f>
        <v>-5.8271935699932942E-2</v>
      </c>
      <c r="D1956" s="5">
        <f>'Stocks Returns'!C1952</f>
        <v>-2.8014882906542971E-3</v>
      </c>
      <c r="E1956" s="5">
        <f>'Stocks Returns'!D1952</f>
        <v>-1.6387337057727991E-2</v>
      </c>
      <c r="F1956" s="5">
        <f>'Stocks Returns'!E1952</f>
        <v>7.3067915690867569E-3</v>
      </c>
      <c r="G1956" s="5">
        <f t="shared" si="120"/>
        <v>-5.4790873996851605E-2</v>
      </c>
      <c r="H1956" s="5">
        <f t="shared" si="121"/>
        <v>1.6958395236743645E-3</v>
      </c>
      <c r="I1956" s="5">
        <f t="shared" si="122"/>
        <v>-1.1392323976108504E-2</v>
      </c>
      <c r="J1956" s="5">
        <f t="shared" si="123"/>
        <v>1.0520125184121737E-2</v>
      </c>
    </row>
    <row r="1957" spans="1:10" ht="15" customHeight="1" x14ac:dyDescent="0.2">
      <c r="A1957" s="3">
        <f>'2_CVaR_t3'!A1957</f>
        <v>45029</v>
      </c>
      <c r="B1957" s="5">
        <f>'2_CVaR_t3'!D1957-1</f>
        <v>1.3431953309731348E-2</v>
      </c>
      <c r="C1957" s="5">
        <f>'Stocks Returns'!B1953</f>
        <v>-1.4224751066856944E-3</v>
      </c>
      <c r="D1957" s="5">
        <f>'Stocks Returns'!C1953</f>
        <v>2.1421359905184234E-2</v>
      </c>
      <c r="E1957" s="5">
        <f>'Stocks Returns'!D1953</f>
        <v>1.135933358576291E-2</v>
      </c>
      <c r="F1957" s="5">
        <f>'Stocks Returns'!E1953</f>
        <v>1.4042592764809791E-2</v>
      </c>
      <c r="G1957" s="5">
        <f t="shared" si="120"/>
        <v>-1.4517106997026446E-2</v>
      </c>
      <c r="H1957" s="5">
        <f t="shared" si="121"/>
        <v>1.5687692246391556E-3</v>
      </c>
      <c r="I1957" s="5">
        <f t="shared" si="122"/>
        <v>-1.053869013036789E-2</v>
      </c>
      <c r="J1957" s="5">
        <f t="shared" si="123"/>
        <v>-1.3748395228112276E-4</v>
      </c>
    </row>
    <row r="1958" spans="1:10" ht="15" customHeight="1" x14ac:dyDescent="0.2">
      <c r="A1958" s="3">
        <f>'2_CVaR_t3'!A1958</f>
        <v>45030</v>
      </c>
      <c r="B1958" s="5">
        <f>'2_CVaR_t3'!D1958-1</f>
        <v>2.7009252022203167E-3</v>
      </c>
      <c r="C1958" s="5">
        <f>'Stocks Returns'!B1954</f>
        <v>-1.851851851851849E-2</v>
      </c>
      <c r="D1958" s="5">
        <f>'Stocks Returns'!C1954</f>
        <v>5.715759164553802E-3</v>
      </c>
      <c r="E1958" s="5">
        <f>'Stocks Returns'!D1954</f>
        <v>-7.4878322725570046E-3</v>
      </c>
      <c r="F1958" s="5">
        <f>'Stocks Returns'!E1954</f>
        <v>-4.9523110785033575E-3</v>
      </c>
      <c r="G1958" s="5">
        <f t="shared" si="120"/>
        <v>-2.0791246798963919E-2</v>
      </c>
      <c r="H1958" s="5">
        <f t="shared" si="121"/>
        <v>1.7606915273221833E-3</v>
      </c>
      <c r="I1958" s="5">
        <f t="shared" si="122"/>
        <v>-1.182798727192318E-2</v>
      </c>
      <c r="J1958" s="5">
        <f t="shared" si="123"/>
        <v>-7.776615018983522E-3</v>
      </c>
    </row>
    <row r="1959" spans="1:10" ht="15" customHeight="1" x14ac:dyDescent="0.2">
      <c r="A1959" s="3">
        <f>'2_CVaR_t3'!A1959</f>
        <v>45033</v>
      </c>
      <c r="B1959" s="5">
        <f>'2_CVaR_t3'!D1959-1</f>
        <v>-2.0815011467345546E-4</v>
      </c>
      <c r="C1959" s="5">
        <f>'Stocks Returns'!B1955</f>
        <v>5.4426705370101525E-2</v>
      </c>
      <c r="D1959" s="5">
        <f>'Stocks Returns'!C1955</f>
        <v>-2.3074950858902321E-3</v>
      </c>
      <c r="E1959" s="5">
        <f>'Stocks Returns'!D1955</f>
        <v>1.2699610209983669E-2</v>
      </c>
      <c r="F1959" s="5">
        <f>'Stocks Returns'!E1955</f>
        <v>-2.6635944700460823E-2</v>
      </c>
      <c r="G1959" s="5">
        <f t="shared" si="120"/>
        <v>5.5087687854174075E-2</v>
      </c>
      <c r="H1959" s="5">
        <f t="shared" si="121"/>
        <v>-1.9529018572926808E-3</v>
      </c>
      <c r="I1959" s="5">
        <f t="shared" si="122"/>
        <v>1.3119219325432417E-2</v>
      </c>
      <c r="J1959" s="5">
        <f t="shared" si="123"/>
        <v>-2.638181123888346E-2</v>
      </c>
    </row>
    <row r="1960" spans="1:10" ht="15" customHeight="1" x14ac:dyDescent="0.2">
      <c r="A1960" s="3">
        <f>'2_CVaR_t3'!A1960</f>
        <v>45034</v>
      </c>
      <c r="B1960" s="5">
        <f>'2_CVaR_t3'!D1960-1</f>
        <v>5.7799836696381668E-4</v>
      </c>
      <c r="C1960" s="5">
        <f>'Stocks Returns'!B1956</f>
        <v>-1.7894012388162461E-2</v>
      </c>
      <c r="D1960" s="5">
        <f>'Stocks Returns'!C1956</f>
        <v>5.13962652047395E-4</v>
      </c>
      <c r="E1960" s="5">
        <f>'Stocks Returns'!D1956</f>
        <v>2.8557238639184135E-3</v>
      </c>
      <c r="F1960" s="5">
        <f>'Stocks Returns'!E1956</f>
        <v>-6.2494081999809881E-3</v>
      </c>
      <c r="G1960" s="5">
        <f t="shared" si="120"/>
        <v>-1.8025835868822161E-2</v>
      </c>
      <c r="H1960" s="5">
        <f t="shared" si="121"/>
        <v>-2.960868243300557E-4</v>
      </c>
      <c r="I1960" s="5">
        <f t="shared" si="122"/>
        <v>1.9890543773374274E-3</v>
      </c>
      <c r="J1960" s="5">
        <f t="shared" si="123"/>
        <v>-6.8271916280725504E-3</v>
      </c>
    </row>
    <row r="1961" spans="1:10" ht="15" customHeight="1" x14ac:dyDescent="0.2">
      <c r="A1961" s="3">
        <f>'2_CVaR_t3'!A1961</f>
        <v>45035</v>
      </c>
      <c r="B1961" s="5">
        <f>'2_CVaR_t3'!D1961-1</f>
        <v>-4.0075109077105653E-3</v>
      </c>
      <c r="C1961" s="5">
        <f>'Stocks Returns'!B1957</f>
        <v>1.4015416958654825E-3</v>
      </c>
      <c r="D1961" s="5">
        <f>'Stocks Returns'!C1957</f>
        <v>-4.4092465753424737E-3</v>
      </c>
      <c r="E1961" s="5">
        <f>'Stocks Returns'!D1957</f>
        <v>-1.7209359910858035E-2</v>
      </c>
      <c r="F1961" s="5">
        <f>'Stocks Returns'!E1957</f>
        <v>2.9537875178655693E-3</v>
      </c>
      <c r="G1961" s="5">
        <f t="shared" si="120"/>
        <v>5.8940597858026965E-3</v>
      </c>
      <c r="H1961" s="5">
        <f t="shared" si="121"/>
        <v>1.5739243768464204E-3</v>
      </c>
      <c r="I1961" s="5">
        <f t="shared" si="122"/>
        <v>-1.0573321452066452E-2</v>
      </c>
      <c r="J1961" s="5">
        <f t="shared" si="123"/>
        <v>7.2284749682908923E-3</v>
      </c>
    </row>
    <row r="1962" spans="1:10" ht="15" customHeight="1" x14ac:dyDescent="0.2">
      <c r="A1962" s="3">
        <f>'2_CVaR_t3'!A1962</f>
        <v>45036</v>
      </c>
      <c r="B1962" s="5">
        <f>'2_CVaR_t3'!D1962-1</f>
        <v>3.0498691445954851E-3</v>
      </c>
      <c r="C1962" s="5">
        <f>'Stocks Returns'!B1958</f>
        <v>-3.2190342897130853E-2</v>
      </c>
      <c r="D1962" s="5">
        <f>'Stocks Returns'!C1958</f>
        <v>8.7285548437030513E-3</v>
      </c>
      <c r="E1962" s="5">
        <f>'Stocks Returns'!D1958</f>
        <v>-2.3683547493071222E-2</v>
      </c>
      <c r="F1962" s="5">
        <f>'Stocks Returns'!E1958</f>
        <v>-1.4060421812654433E-2</v>
      </c>
      <c r="G1962" s="5">
        <f t="shared" si="120"/>
        <v>-3.4814970144926655E-2</v>
      </c>
      <c r="H1962" s="5">
        <f t="shared" si="121"/>
        <v>4.2565428550862105E-3</v>
      </c>
      <c r="I1962" s="5">
        <f t="shared" si="122"/>
        <v>-2.8594636783947192E-2</v>
      </c>
      <c r="J1962" s="5">
        <f t="shared" si="123"/>
        <v>-1.7253984698474015E-2</v>
      </c>
    </row>
    <row r="1963" spans="1:10" ht="15" customHeight="1" x14ac:dyDescent="0.2">
      <c r="A1963" s="3">
        <f>'2_CVaR_t3'!A1963</f>
        <v>45037</v>
      </c>
      <c r="B1963" s="5">
        <f>'2_CVaR_t3'!D1963-1</f>
        <v>-2.1048818241121703E-3</v>
      </c>
      <c r="C1963" s="5">
        <f>'Stocks Returns'!B1959</f>
        <v>-1.8076644974692746E-2</v>
      </c>
      <c r="D1963" s="5">
        <f>'Stocks Returns'!C1959</f>
        <v>-2.344416027280416E-3</v>
      </c>
      <c r="E1963" s="5">
        <f>'Stocks Returns'!D1959</f>
        <v>-9.0322580645161299E-3</v>
      </c>
      <c r="F1963" s="5">
        <f>'Stocks Returns'!E1959</f>
        <v>-1.4646367315474973E-2</v>
      </c>
      <c r="G1963" s="5">
        <f t="shared" si="120"/>
        <v>-1.5502868345666772E-2</v>
      </c>
      <c r="H1963" s="5">
        <f t="shared" si="121"/>
        <v>8.2009771924774263E-4</v>
      </c>
      <c r="I1963" s="5">
        <f t="shared" si="122"/>
        <v>-5.509258853393339E-3</v>
      </c>
      <c r="J1963" s="5">
        <f t="shared" si="123"/>
        <v>-1.2385077214777196E-2</v>
      </c>
    </row>
    <row r="1964" spans="1:10" ht="15" customHeight="1" x14ac:dyDescent="0.2">
      <c r="A1964" s="3">
        <f>'2_CVaR_t3'!A1964</f>
        <v>45040</v>
      </c>
      <c r="B1964" s="5">
        <f>'2_CVaR_t3'!D1964-1</f>
        <v>-2.6334124160281025E-3</v>
      </c>
      <c r="C1964" s="5">
        <f>'Stocks Returns'!B1960</f>
        <v>-1.6200294550810068E-2</v>
      </c>
      <c r="D1964" s="5">
        <f>'Stocks Returns'!C1960</f>
        <v>-5.5116428113651805E-3</v>
      </c>
      <c r="E1964" s="5">
        <f>'Stocks Returns'!D1960</f>
        <v>6.1197916666666519E-3</v>
      </c>
      <c r="F1964" s="5">
        <f>'Stocks Returns'!E1960</f>
        <v>1.3592802659886605E-2</v>
      </c>
      <c r="G1964" s="5">
        <f t="shared" si="120"/>
        <v>-1.3093511478851407E-2</v>
      </c>
      <c r="H1964" s="5">
        <f t="shared" si="121"/>
        <v>-1.5641353777551157E-3</v>
      </c>
      <c r="I1964" s="5">
        <f t="shared" si="122"/>
        <v>1.0507560837636862E-2</v>
      </c>
      <c r="J1964" s="5">
        <f t="shared" si="123"/>
        <v>1.6413393625995774E-2</v>
      </c>
    </row>
    <row r="1965" spans="1:10" ht="15" customHeight="1" x14ac:dyDescent="0.2">
      <c r="A1965" s="3">
        <f>'2_CVaR_t3'!A1965</f>
        <v>45041</v>
      </c>
      <c r="B1965" s="5">
        <f>'2_CVaR_t3'!D1965-1</f>
        <v>-1.110017586703993E-2</v>
      </c>
      <c r="C1965" s="5">
        <f>'Stocks Returns'!B1961</f>
        <v>-4.1167664670658577E-2</v>
      </c>
      <c r="D1965" s="5">
        <f>'Stocks Returns'!C1961</f>
        <v>-1.3619178553015976E-2</v>
      </c>
      <c r="E1965" s="5">
        <f>'Stocks Returns'!D1961</f>
        <v>-3.7530736378930896E-2</v>
      </c>
      <c r="F1965" s="5">
        <f>'Stocks Returns'!E1961</f>
        <v>-1.5050651230101297E-2</v>
      </c>
      <c r="G1965" s="5">
        <f t="shared" si="120"/>
        <v>-2.9522417526417599E-2</v>
      </c>
      <c r="H1965" s="5">
        <f t="shared" si="121"/>
        <v>2.8714483017922253E-3</v>
      </c>
      <c r="I1965" s="5">
        <f t="shared" si="122"/>
        <v>-1.928983779301531E-2</v>
      </c>
      <c r="J1965" s="5">
        <f t="shared" si="123"/>
        <v>-3.2703743010314562E-3</v>
      </c>
    </row>
    <row r="1966" spans="1:10" ht="15" customHeight="1" x14ac:dyDescent="0.2">
      <c r="A1966" s="3">
        <f>'2_CVaR_t3'!A1966</f>
        <v>45042</v>
      </c>
      <c r="B1966" s="5">
        <f>'2_CVaR_t3'!D1966-1</f>
        <v>-3.90401255098205E-3</v>
      </c>
      <c r="C1966" s="5">
        <f>'Stocks Returns'!B1962</f>
        <v>-1.795472287275568E-2</v>
      </c>
      <c r="D1966" s="5">
        <f>'Stocks Returns'!C1962</f>
        <v>-6.2720501764014225E-3</v>
      </c>
      <c r="E1966" s="5">
        <f>'Stocks Returns'!D1962</f>
        <v>-3.4960333467797255E-3</v>
      </c>
      <c r="F1966" s="5">
        <f>'Stocks Returns'!E1962</f>
        <v>-1.5868351454598972E-2</v>
      </c>
      <c r="G1966" s="5">
        <f t="shared" si="120"/>
        <v>-1.3566579613363787E-2</v>
      </c>
      <c r="H1966" s="5">
        <f t="shared" si="121"/>
        <v>-4.4220726459712027E-4</v>
      </c>
      <c r="I1966" s="5">
        <f t="shared" si="122"/>
        <v>2.9706634103935188E-3</v>
      </c>
      <c r="J1966" s="5">
        <f t="shared" si="123"/>
        <v>-1.1703187882965746E-2</v>
      </c>
    </row>
    <row r="1967" spans="1:10" ht="15" customHeight="1" x14ac:dyDescent="0.2">
      <c r="A1967" s="3">
        <f>'2_CVaR_t3'!A1967</f>
        <v>45043</v>
      </c>
      <c r="B1967" s="5">
        <f>'2_CVaR_t3'!D1967-1</f>
        <v>-4.7097936898143899E-4</v>
      </c>
      <c r="C1967" s="5">
        <f>'Stocks Returns'!B1963</f>
        <v>4.0540540540540571E-2</v>
      </c>
      <c r="D1967" s="5">
        <f>'Stocks Returns'!C1963</f>
        <v>3.7694499232960865E-3</v>
      </c>
      <c r="E1967" s="5">
        <f>'Stocks Returns'!D1963</f>
        <v>-3.116988260693565E-2</v>
      </c>
      <c r="F1967" s="5">
        <f>'Stocks Returns'!E1963</f>
        <v>7.564447098636462E-3</v>
      </c>
      <c r="G1967" s="5">
        <f t="shared" si="120"/>
        <v>4.1466578043338753E-2</v>
      </c>
      <c r="H1967" s="5">
        <f t="shared" si="121"/>
        <v>4.5134125659848645E-3</v>
      </c>
      <c r="I1967" s="5">
        <f t="shared" si="122"/>
        <v>-3.0320238130864305E-2</v>
      </c>
      <c r="J1967" s="5">
        <f t="shared" si="123"/>
        <v>8.0967113470373601E-3</v>
      </c>
    </row>
    <row r="1968" spans="1:10" ht="15" customHeight="1" x14ac:dyDescent="0.2">
      <c r="A1968" s="3">
        <f>'2_CVaR_t3'!A1968</f>
        <v>45044</v>
      </c>
      <c r="B1968" s="5">
        <f>'2_CVaR_t3'!D1968-1</f>
        <v>1.0880487280622519E-2</v>
      </c>
      <c r="C1968" s="5">
        <f>'Stocks Returns'!B1964</f>
        <v>3.972498090145149E-2</v>
      </c>
      <c r="D1968" s="5">
        <f>'Stocks Returns'!C1964</f>
        <v>1.6243832147067705E-2</v>
      </c>
      <c r="E1968" s="5">
        <f>'Stocks Returns'!D1964</f>
        <v>1.6573816155988741E-2</v>
      </c>
      <c r="F1968" s="5">
        <f>'Stocks Returns'!E1964</f>
        <v>1.6398300898943008E-2</v>
      </c>
      <c r="G1968" s="5">
        <f t="shared" si="120"/>
        <v>2.920342208055985E-2</v>
      </c>
      <c r="H1968" s="5">
        <f t="shared" si="121"/>
        <v>1.7112067153545255E-4</v>
      </c>
      <c r="I1968" s="5">
        <f t="shared" si="122"/>
        <v>-1.1495557816212643E-3</v>
      </c>
      <c r="J1968" s="5">
        <f t="shared" si="123"/>
        <v>4.9182328094989937E-3</v>
      </c>
    </row>
    <row r="1969" spans="1:10" ht="15" customHeight="1" x14ac:dyDescent="0.2">
      <c r="A1969" s="3">
        <f>'2_CVaR_t3'!A1969</f>
        <v>45047</v>
      </c>
      <c r="B1969" s="5">
        <f>'2_CVaR_t3'!D1969-1</f>
        <v>2.3112493269765721E-3</v>
      </c>
      <c r="C1969" s="5">
        <f>'Stocks Returns'!B1965</f>
        <v>-2.3512123438648058E-2</v>
      </c>
      <c r="D1969" s="5">
        <f>'Stocks Returns'!C1965</f>
        <v>-9.45301422248912E-4</v>
      </c>
      <c r="E1969" s="5">
        <f>'Stocks Returns'!D1965</f>
        <v>3.2744211535826739E-2</v>
      </c>
      <c r="F1969" s="5">
        <f>'Stocks Returns'!E1965</f>
        <v>-3.498882301486983E-3</v>
      </c>
      <c r="G1969" s="5">
        <f t="shared" si="120"/>
        <v>-2.5391875881294896E-2</v>
      </c>
      <c r="H1969" s="5">
        <f t="shared" si="121"/>
        <v>-4.3230822288016744E-3</v>
      </c>
      <c r="I1969" s="5">
        <f t="shared" si="122"/>
        <v>2.9041635507559442E-2</v>
      </c>
      <c r="J1969" s="5">
        <f t="shared" si="123"/>
        <v>-5.9108240105517238E-3</v>
      </c>
    </row>
    <row r="1970" spans="1:10" ht="15" customHeight="1" x14ac:dyDescent="0.2">
      <c r="A1970" s="3">
        <f>'2_CVaR_t3'!A1970</f>
        <v>45048</v>
      </c>
      <c r="B1970" s="5">
        <f>'2_CVaR_t3'!D1970-1</f>
        <v>-1.2906923828115535E-2</v>
      </c>
      <c r="C1970" s="5">
        <f>'Stocks Returns'!B1966</f>
        <v>-4.5146726862302478E-2</v>
      </c>
      <c r="D1970" s="5">
        <f>'Stocks Returns'!C1966</f>
        <v>-2.3783923272117313E-2</v>
      </c>
      <c r="E1970" s="5">
        <f>'Stocks Returns'!D1966</f>
        <v>9.8169275669939271E-3</v>
      </c>
      <c r="F1970" s="5">
        <f>'Stocks Returns'!E1966</f>
        <v>-3.794011508826689E-2</v>
      </c>
      <c r="G1970" s="5">
        <f t="shared" si="120"/>
        <v>-3.1679431347090441E-2</v>
      </c>
      <c r="H1970" s="5">
        <f t="shared" si="121"/>
        <v>-4.6166826709938893E-3</v>
      </c>
      <c r="I1970" s="5">
        <f t="shared" si="122"/>
        <v>3.1013986847581797E-2</v>
      </c>
      <c r="J1970" s="5">
        <f t="shared" si="123"/>
        <v>-2.4247903989886771E-2</v>
      </c>
    </row>
    <row r="1971" spans="1:10" ht="15" customHeight="1" x14ac:dyDescent="0.2">
      <c r="A1971" s="3">
        <f>'2_CVaR_t3'!A1971</f>
        <v>45049</v>
      </c>
      <c r="B1971" s="5">
        <f>'2_CVaR_t3'!D1971-1</f>
        <v>-2.3730014356357909E-3</v>
      </c>
      <c r="C1971" s="5">
        <f>'Stocks Returns'!B1967</f>
        <v>1.1032308904649346E-2</v>
      </c>
      <c r="D1971" s="5">
        <f>'Stocks Returns'!C1967</f>
        <v>-4.4056745087672766E-3</v>
      </c>
      <c r="E1971" s="5">
        <f>'Stocks Returns'!D1967</f>
        <v>1.7078297425117128E-3</v>
      </c>
      <c r="F1971" s="5">
        <f>'Stocks Returns'!E1967</f>
        <v>-2.5851581508515742E-2</v>
      </c>
      <c r="G1971" s="5">
        <f t="shared" si="120"/>
        <v>1.3876475710903566E-2</v>
      </c>
      <c r="H1971" s="5">
        <f t="shared" si="121"/>
        <v>-8.4395392801439248E-4</v>
      </c>
      <c r="I1971" s="5">
        <f t="shared" si="122"/>
        <v>5.6695202786741462E-3</v>
      </c>
      <c r="J1971" s="5">
        <f t="shared" si="123"/>
        <v>-2.330656226696479E-2</v>
      </c>
    </row>
    <row r="1972" spans="1:10" ht="15" customHeight="1" x14ac:dyDescent="0.2">
      <c r="A1972" s="3">
        <f>'2_CVaR_t3'!A1972</f>
        <v>45050</v>
      </c>
      <c r="B1972" s="5">
        <f>'2_CVaR_t3'!D1972-1</f>
        <v>-1.190173047960319E-3</v>
      </c>
      <c r="C1972" s="5">
        <f>'Stocks Returns'!B1968</f>
        <v>-3.8971161340607963E-2</v>
      </c>
      <c r="D1972" s="5">
        <f>'Stocks Returns'!C1968</f>
        <v>-1.6815647402425027E-3</v>
      </c>
      <c r="E1972" s="5">
        <f>'Stocks Returns'!D1968</f>
        <v>-2.8852459016392995E-3</v>
      </c>
      <c r="F1972" s="5">
        <f>'Stocks Returns'!E1968</f>
        <v>1.3216775939223657E-2</v>
      </c>
      <c r="G1972" s="5">
        <f t="shared" si="120"/>
        <v>-3.7319839681177309E-2</v>
      </c>
      <c r="H1972" s="5">
        <f t="shared" si="121"/>
        <v>1.2785015637984645E-4</v>
      </c>
      <c r="I1972" s="5">
        <f t="shared" si="122"/>
        <v>-8.58872777489987E-4</v>
      </c>
      <c r="J1972" s="5">
        <f t="shared" si="123"/>
        <v>1.451010426452717E-2</v>
      </c>
    </row>
    <row r="1973" spans="1:10" ht="15" customHeight="1" x14ac:dyDescent="0.2">
      <c r="A1973" s="3">
        <f>'2_CVaR_t3'!A1973</f>
        <v>45051</v>
      </c>
      <c r="B1973" s="5">
        <f>'2_CVaR_t3'!D1973-1</f>
        <v>1.4949116689705555E-2</v>
      </c>
      <c r="C1973" s="5">
        <f>'Stocks Returns'!B1969</f>
        <v>4.5417680454176823E-2</v>
      </c>
      <c r="D1973" s="5">
        <f>'Stocks Returns'!C1969</f>
        <v>2.7393617021276517E-2</v>
      </c>
      <c r="E1973" s="5">
        <f>'Stocks Returns'!D1969</f>
        <v>-1.1179797448375606E-2</v>
      </c>
      <c r="F1973" s="5">
        <f>'Stocks Returns'!E1969</f>
        <v>3.0916187345932711E-2</v>
      </c>
      <c r="G1973" s="5">
        <f t="shared" si="120"/>
        <v>3.079303711534756E-2</v>
      </c>
      <c r="H1973" s="5">
        <f t="shared" si="121"/>
        <v>5.2934187907400787E-3</v>
      </c>
      <c r="I1973" s="5">
        <f t="shared" si="122"/>
        <v>-3.5560170029926397E-2</v>
      </c>
      <c r="J1973" s="5">
        <f t="shared" si="123"/>
        <v>1.5130620228912366E-2</v>
      </c>
    </row>
    <row r="1974" spans="1:10" ht="15" customHeight="1" x14ac:dyDescent="0.2">
      <c r="A1974" s="3">
        <f>'2_CVaR_t3'!A1974</f>
        <v>45054</v>
      </c>
      <c r="B1974" s="5">
        <f>'2_CVaR_t3'!D1974-1</f>
        <v>1.1459039450656405E-4</v>
      </c>
      <c r="C1974" s="5">
        <f>'Stocks Returns'!B1970</f>
        <v>4.4220325833979945E-2</v>
      </c>
      <c r="D1974" s="5">
        <f>'Stocks Returns'!C1970</f>
        <v>1.9414962464405772E-3</v>
      </c>
      <c r="E1974" s="5">
        <f>'Stocks Returns'!D1970</f>
        <v>-1.2104283054003906E-2</v>
      </c>
      <c r="F1974" s="5">
        <f>'Stocks Returns'!E1970</f>
        <v>5.2804622895288311E-3</v>
      </c>
      <c r="G1974" s="5">
        <f t="shared" si="120"/>
        <v>4.4555834687160588E-2</v>
      </c>
      <c r="H1974" s="5">
        <f t="shared" si="121"/>
        <v>1.8179643009824508E-3</v>
      </c>
      <c r="I1974" s="5">
        <f t="shared" si="122"/>
        <v>-1.221273475742472E-2</v>
      </c>
      <c r="J1974" s="5">
        <f t="shared" si="123"/>
        <v>5.1930657642924706E-3</v>
      </c>
    </row>
    <row r="1975" spans="1:10" ht="15" customHeight="1" x14ac:dyDescent="0.2">
      <c r="A1975" s="3">
        <f>'2_CVaR_t3'!A1975</f>
        <v>45055</v>
      </c>
      <c r="B1975" s="5">
        <f>'2_CVaR_t3'!D1975-1</f>
        <v>7.9220945556834899E-4</v>
      </c>
      <c r="C1975" s="5">
        <f>'Stocks Returns'!B1971</f>
        <v>-3.714710252600395E-3</v>
      </c>
      <c r="D1975" s="5">
        <f>'Stocks Returns'!C1971</f>
        <v>4.4352581492486109E-3</v>
      </c>
      <c r="E1975" s="5">
        <f>'Stocks Returns'!D1971</f>
        <v>-2.1004443247610083E-2</v>
      </c>
      <c r="F1975" s="5">
        <f>'Stocks Returns'!E1971</f>
        <v>6.2438057482656628E-3</v>
      </c>
      <c r="G1975" s="5">
        <f t="shared" si="120"/>
        <v>-4.0625588642935698E-3</v>
      </c>
      <c r="H1975" s="5">
        <f t="shared" si="121"/>
        <v>3.3078648281709274E-3</v>
      </c>
      <c r="I1975" s="5">
        <f t="shared" si="122"/>
        <v>-2.2221600137048683E-2</v>
      </c>
      <c r="J1975" s="5">
        <f t="shared" si="123"/>
        <v>5.4393401771349933E-3</v>
      </c>
    </row>
    <row r="1976" spans="1:10" ht="15" customHeight="1" x14ac:dyDescent="0.2">
      <c r="A1976" s="3">
        <f>'2_CVaR_t3'!A1976</f>
        <v>45056</v>
      </c>
      <c r="B1976" s="5">
        <f>'2_CVaR_t3'!D1976-1</f>
        <v>-3.1792372083988552E-3</v>
      </c>
      <c r="C1976" s="5">
        <f>'Stocks Returns'!B1972</f>
        <v>-2.7591349739000792E-2</v>
      </c>
      <c r="D1976" s="5">
        <f>'Stocks Returns'!C1972</f>
        <v>-8.5312526794134591E-3</v>
      </c>
      <c r="E1976" s="5">
        <f>'Stocks Returns'!D1972</f>
        <v>2.0079768945124643E-2</v>
      </c>
      <c r="F1976" s="5">
        <f>'Stocks Returns'!E1972</f>
        <v>-1.044026396139075E-2</v>
      </c>
      <c r="G1976" s="5">
        <f t="shared" si="120"/>
        <v>-2.3934119568055131E-2</v>
      </c>
      <c r="H1976" s="5">
        <f t="shared" si="121"/>
        <v>-3.7751309986510358E-3</v>
      </c>
      <c r="I1976" s="5">
        <f t="shared" si="122"/>
        <v>2.5360604460790487E-2</v>
      </c>
      <c r="J1976" s="5">
        <f t="shared" si="123"/>
        <v>-7.0420710865078404E-3</v>
      </c>
    </row>
    <row r="1977" spans="1:10" ht="15" customHeight="1" x14ac:dyDescent="0.2">
      <c r="A1977" s="3">
        <f>'2_CVaR_t3'!A1977</f>
        <v>45057</v>
      </c>
      <c r="B1977" s="5">
        <f>'2_CVaR_t3'!D1977-1</f>
        <v>-1.8048324739536881E-3</v>
      </c>
      <c r="C1977" s="5">
        <f>'Stocks Returns'!B1973</f>
        <v>-5.0613496932515267E-2</v>
      </c>
      <c r="D1977" s="5">
        <f>'Stocks Returns'!C1973</f>
        <v>-1.1242270938730536E-3</v>
      </c>
      <c r="E1977" s="5">
        <f>'Stocks Returns'!D1973</f>
        <v>-1.3752190912767914E-2</v>
      </c>
      <c r="F1977" s="5">
        <f>'Stocks Returns'!E1973</f>
        <v>-5.7728675226436099E-3</v>
      </c>
      <c r="G1977" s="5">
        <f t="shared" si="120"/>
        <v>-4.834231061572173E-2</v>
      </c>
      <c r="H1977" s="5">
        <f t="shared" si="121"/>
        <v>1.5957773837867303E-3</v>
      </c>
      <c r="I1977" s="5">
        <f t="shared" si="122"/>
        <v>-1.0720125752497693E-2</v>
      </c>
      <c r="J1977" s="5">
        <f t="shared" si="123"/>
        <v>-3.8290952038426617E-3</v>
      </c>
    </row>
    <row r="1978" spans="1:10" ht="15" customHeight="1" x14ac:dyDescent="0.2">
      <c r="A1978" s="3">
        <f>'2_CVaR_t3'!A1978</f>
        <v>45058</v>
      </c>
      <c r="B1978" s="5">
        <f>'2_CVaR_t3'!D1978-1</f>
        <v>1.7407046722131003E-3</v>
      </c>
      <c r="C1978" s="5">
        <f>'Stocks Returns'!B1974</f>
        <v>1.050080775444262E-2</v>
      </c>
      <c r="D1978" s="5">
        <f>'Stocks Returns'!C1974</f>
        <v>1.6016622657029078E-3</v>
      </c>
      <c r="E1978" s="5">
        <f>'Stocks Returns'!D1974</f>
        <v>9.0225563909773765E-3</v>
      </c>
      <c r="F1978" s="5">
        <f>'Stocks Returns'!E1974</f>
        <v>-4.6050655721292522E-3</v>
      </c>
      <c r="G1978" s="5">
        <f t="shared" si="120"/>
        <v>9.196431612848395E-3</v>
      </c>
      <c r="H1978" s="5">
        <f t="shared" si="121"/>
        <v>-9.308829580641732E-4</v>
      </c>
      <c r="I1978" s="5">
        <f t="shared" si="122"/>
        <v>6.2534927946062543E-3</v>
      </c>
      <c r="J1978" s="5">
        <f t="shared" si="123"/>
        <v>-6.4132463560065038E-3</v>
      </c>
    </row>
    <row r="1979" spans="1:10" ht="15" customHeight="1" x14ac:dyDescent="0.2">
      <c r="A1979" s="3">
        <f>'2_CVaR_t3'!A1979</f>
        <v>45061</v>
      </c>
      <c r="B1979" s="5">
        <f>'2_CVaR_t3'!D1979-1</f>
        <v>5.4519259794196806E-3</v>
      </c>
      <c r="C1979" s="5">
        <f>'Stocks Returns'!B1975</f>
        <v>2.3980815347721895E-2</v>
      </c>
      <c r="D1979" s="5">
        <f>'Stocks Returns'!C1975</f>
        <v>6.1803094476617915E-3</v>
      </c>
      <c r="E1979" s="5">
        <f>'Stocks Returns'!D1975</f>
        <v>2.1270830510770722E-2</v>
      </c>
      <c r="F1979" s="5">
        <f>'Stocks Returns'!E1975</f>
        <v>8.6493010157899786E-3</v>
      </c>
      <c r="G1979" s="5">
        <f t="shared" si="120"/>
        <v>1.8933789493611478E-2</v>
      </c>
      <c r="H1979" s="5">
        <f t="shared" si="121"/>
        <v>-1.8502389179344339E-3</v>
      </c>
      <c r="I1979" s="5">
        <f t="shared" si="122"/>
        <v>1.2429549430859126E-2</v>
      </c>
      <c r="J1979" s="5">
        <f t="shared" si="123"/>
        <v>2.9138370800909268E-3</v>
      </c>
    </row>
    <row r="1980" spans="1:10" ht="15" customHeight="1" x14ac:dyDescent="0.2">
      <c r="A1980" s="3">
        <f>'2_CVaR_t3'!A1980</f>
        <v>45062</v>
      </c>
      <c r="B1980" s="5">
        <f>'2_CVaR_t3'!D1980-1</f>
        <v>-7.3156374475875641E-3</v>
      </c>
      <c r="C1980" s="5">
        <f>'Stocks Returns'!B1976</f>
        <v>-5.1522248243559776E-2</v>
      </c>
      <c r="D1980" s="5">
        <f>'Stocks Returns'!C1976</f>
        <v>-1.0051114642841807E-2</v>
      </c>
      <c r="E1980" s="5">
        <f>'Stocks Returns'!D1976</f>
        <v>-1.7643937383921449E-2</v>
      </c>
      <c r="F1980" s="5">
        <f>'Stocks Returns'!E1976</f>
        <v>-2.2135806162129956E-2</v>
      </c>
      <c r="G1980" s="5">
        <f t="shared" si="120"/>
        <v>-4.3693588808616901E-2</v>
      </c>
      <c r="H1980" s="5">
        <f t="shared" si="121"/>
        <v>8.3289315098028158E-4</v>
      </c>
      <c r="I1980" s="5">
        <f t="shared" si="122"/>
        <v>-5.5952161044642169E-3</v>
      </c>
      <c r="J1980" s="5">
        <f t="shared" si="123"/>
        <v>-1.4360397911539669E-2</v>
      </c>
    </row>
    <row r="1981" spans="1:10" ht="15" customHeight="1" x14ac:dyDescent="0.2">
      <c r="A1981" s="3">
        <f>'2_CVaR_t3'!A1981</f>
        <v>45063</v>
      </c>
      <c r="B1981" s="5">
        <f>'2_CVaR_t3'!D1981-1</f>
        <v>8.4886540342545835E-3</v>
      </c>
      <c r="C1981" s="5">
        <f>'Stocks Returns'!B1977</f>
        <v>2.9629629629629672E-2</v>
      </c>
      <c r="D1981" s="5">
        <f>'Stocks Returns'!C1977</f>
        <v>9.45893174816681E-3</v>
      </c>
      <c r="E1981" s="5">
        <f>'Stocks Returns'!D1977</f>
        <v>3.4436191762322821E-2</v>
      </c>
      <c r="F1981" s="5">
        <f>'Stocks Returns'!E1977</f>
        <v>2.6919547262159726E-2</v>
      </c>
      <c r="G1981" s="5">
        <f t="shared" si="120"/>
        <v>2.1520159248336803E-2</v>
      </c>
      <c r="H1981" s="5">
        <f t="shared" si="121"/>
        <v>-3.0703891249978105E-3</v>
      </c>
      <c r="I1981" s="5">
        <f t="shared" si="122"/>
        <v>2.0626284006465073E-2</v>
      </c>
      <c r="J1981" s="5">
        <f t="shared" si="123"/>
        <v>1.797056143185978E-2</v>
      </c>
    </row>
    <row r="1982" spans="1:10" ht="15" customHeight="1" x14ac:dyDescent="0.2">
      <c r="A1982" s="3">
        <f>'2_CVaR_t3'!A1982</f>
        <v>45064</v>
      </c>
      <c r="B1982" s="5">
        <f>'2_CVaR_t3'!D1982-1</f>
        <v>4.3159232370550971E-3</v>
      </c>
      <c r="C1982" s="5">
        <f>'Stocks Returns'!B1978</f>
        <v>-8.7929656274979839E-3</v>
      </c>
      <c r="D1982" s="5">
        <f>'Stocks Returns'!C1978</f>
        <v>4.0833870621104218E-3</v>
      </c>
      <c r="E1982" s="5">
        <f>'Stocks Returns'!D1978</f>
        <v>2.2193211488250597E-2</v>
      </c>
      <c r="F1982" s="5">
        <f>'Stocks Returns'!E1978</f>
        <v>2.9788501638372544E-4</v>
      </c>
      <c r="G1982" s="5">
        <f t="shared" si="120"/>
        <v>-1.2694368522160418E-2</v>
      </c>
      <c r="H1982" s="5">
        <f t="shared" si="121"/>
        <v>-2.2642256524862811E-3</v>
      </c>
      <c r="I1982" s="5">
        <f t="shared" si="122"/>
        <v>1.5210632744451714E-2</v>
      </c>
      <c r="J1982" s="5">
        <f t="shared" si="123"/>
        <v>-4.2354397685596228E-3</v>
      </c>
    </row>
    <row r="1983" spans="1:10" ht="15" customHeight="1" x14ac:dyDescent="0.2">
      <c r="A1983" s="3">
        <f>'2_CVaR_t3'!A1983</f>
        <v>45065</v>
      </c>
      <c r="B1983" s="5">
        <f>'2_CVaR_t3'!D1983-1</f>
        <v>-1.1599501712997728E-3</v>
      </c>
      <c r="C1983" s="5">
        <f>'Stocks Returns'!B1979</f>
        <v>-1.6129032258064613E-2</v>
      </c>
      <c r="D1983" s="5">
        <f>'Stocks Returns'!C1979</f>
        <v>-1.2414383561643039E-3</v>
      </c>
      <c r="E1983" s="5">
        <f>'Stocks Returns'!D1979</f>
        <v>-5.4916985951467545E-3</v>
      </c>
      <c r="F1983" s="5">
        <f>'Stocks Returns'!E1979</f>
        <v>1.8463371054198818E-2</v>
      </c>
      <c r="G1983" s="5">
        <f t="shared" si="120"/>
        <v>-1.4508189417136474E-2</v>
      </c>
      <c r="H1983" s="5">
        <f t="shared" si="121"/>
        <v>5.2320274307977215E-4</v>
      </c>
      <c r="I1983" s="5">
        <f t="shared" si="122"/>
        <v>-3.5147754673381859E-3</v>
      </c>
      <c r="J1983" s="5">
        <f t="shared" si="123"/>
        <v>1.972471697142603E-2</v>
      </c>
    </row>
    <row r="1984" spans="1:10" ht="15" customHeight="1" x14ac:dyDescent="0.2">
      <c r="A1984" s="3">
        <f>'2_CVaR_t3'!A1984</f>
        <v>45068</v>
      </c>
      <c r="B1984" s="5">
        <f>'2_CVaR_t3'!D1984-1</f>
        <v>-3.5475308279449003E-3</v>
      </c>
      <c r="C1984" s="5">
        <f>'Stocks Returns'!B1980</f>
        <v>-3.2786885245901232E-3</v>
      </c>
      <c r="D1984" s="5">
        <f>'Stocks Returns'!C1980</f>
        <v>-8.7008700870087052E-3</v>
      </c>
      <c r="E1984" s="5">
        <f>'Stocks Returns'!D1980</f>
        <v>1.6951329138307436E-2</v>
      </c>
      <c r="F1984" s="5">
        <f>'Stocks Returns'!E1980</f>
        <v>1.1013645224171587E-2</v>
      </c>
      <c r="G1984" s="5">
        <f t="shared" si="120"/>
        <v>7.4995415324078957E-4</v>
      </c>
      <c r="H1984" s="5">
        <f t="shared" si="121"/>
        <v>-3.3991384008693996E-3</v>
      </c>
      <c r="I1984" s="5">
        <f t="shared" si="122"/>
        <v>2.283475845546425E-2</v>
      </c>
      <c r="J1984" s="5">
        <f t="shared" si="123"/>
        <v>1.4801573231302739E-2</v>
      </c>
    </row>
    <row r="1985" spans="1:10" ht="15" customHeight="1" x14ac:dyDescent="0.2">
      <c r="A1985" s="3">
        <f>'2_CVaR_t3'!A1985</f>
        <v>45069</v>
      </c>
      <c r="B1985" s="5">
        <f>'2_CVaR_t3'!D1985-1</f>
        <v>-1.8470850810357375E-2</v>
      </c>
      <c r="C1985" s="5">
        <f>'Stocks Returns'!B1981</f>
        <v>-3.8651315789473784E-2</v>
      </c>
      <c r="D1985" s="5">
        <f>'Stocks Returns'!C1981</f>
        <v>-2.8969214804565824E-2</v>
      </c>
      <c r="E1985" s="5">
        <f>'Stocks Returns'!D1981</f>
        <v>-1.9825735572673198E-2</v>
      </c>
      <c r="F1985" s="5">
        <f>'Stocks Returns'!E1981</f>
        <v>6.3626723223753068E-3</v>
      </c>
      <c r="G1985" s="5">
        <f t="shared" si="120"/>
        <v>-1.9572975284809873E-2</v>
      </c>
      <c r="H1985" s="5">
        <f t="shared" si="121"/>
        <v>-1.5592730824200811E-3</v>
      </c>
      <c r="I1985" s="5">
        <f t="shared" si="122"/>
        <v>1.0474896872119638E-2</v>
      </c>
      <c r="J1985" s="5">
        <f t="shared" si="123"/>
        <v>2.594273404634162E-2</v>
      </c>
    </row>
    <row r="1986" spans="1:10" ht="15" customHeight="1" x14ac:dyDescent="0.2">
      <c r="A1986" s="3">
        <f>'2_CVaR_t3'!A1986</f>
        <v>45070</v>
      </c>
      <c r="B1986" s="5">
        <f>'2_CVaR_t3'!D1986-1</f>
        <v>-1.0427780622493388E-2</v>
      </c>
      <c r="C1986" s="5">
        <f>'Stocks Returns'!B1982</f>
        <v>-2.5662959794695572E-3</v>
      </c>
      <c r="D1986" s="5">
        <f>'Stocks Returns'!C1982</f>
        <v>-1.0374922076765603E-2</v>
      </c>
      <c r="E1986" s="5">
        <f>'Stocks Returns'!D1982</f>
        <v>-5.1533110023189943E-2</v>
      </c>
      <c r="F1986" s="5">
        <f>'Stocks Returns'!E1982</f>
        <v>-3.9275792700449452E-3</v>
      </c>
      <c r="G1986" s="5">
        <f t="shared" si="120"/>
        <v>8.4008617542011971E-3</v>
      </c>
      <c r="H1986" s="5">
        <f t="shared" si="121"/>
        <v>5.1195822455788985E-3</v>
      </c>
      <c r="I1986" s="5">
        <f t="shared" si="122"/>
        <v>-3.4392369531284168E-2</v>
      </c>
      <c r="J1986" s="5">
        <f t="shared" si="123"/>
        <v>7.1411565525581495E-3</v>
      </c>
    </row>
    <row r="1987" spans="1:10" ht="15" customHeight="1" x14ac:dyDescent="0.2">
      <c r="A1987" s="3">
        <f>'2_CVaR_t3'!A1987</f>
        <v>45071</v>
      </c>
      <c r="B1987" s="5">
        <f>'2_CVaR_t3'!D1987-1</f>
        <v>3.5905761419692261E-3</v>
      </c>
      <c r="C1987" s="5">
        <f>'Stocks Returns'!B1983</f>
        <v>-4.8885077186963999E-2</v>
      </c>
      <c r="D1987" s="5">
        <f>'Stocks Returns'!C1983</f>
        <v>5.0843644544431577E-3</v>
      </c>
      <c r="E1987" s="5">
        <f>'Stocks Returns'!D1983</f>
        <v>7.0632980168432447E-3</v>
      </c>
      <c r="F1987" s="5">
        <f>'Stocks Returns'!E1983</f>
        <v>-2.2023466051163787E-2</v>
      </c>
      <c r="G1987" s="5">
        <f t="shared" si="120"/>
        <v>-5.2054990398802604E-2</v>
      </c>
      <c r="H1987" s="5">
        <f t="shared" si="121"/>
        <v>-1.8868000415792497E-4</v>
      </c>
      <c r="I1987" s="5">
        <f t="shared" si="122"/>
        <v>1.2675160032374587E-3</v>
      </c>
      <c r="J1987" s="5">
        <f t="shared" si="123"/>
        <v>-2.5789215100264589E-2</v>
      </c>
    </row>
    <row r="1988" spans="1:10" ht="15" customHeight="1" x14ac:dyDescent="0.2">
      <c r="A1988" s="3">
        <f>'2_CVaR_t3'!A1988</f>
        <v>45072</v>
      </c>
      <c r="B1988" s="5">
        <f>'2_CVaR_t3'!D1988-1</f>
        <v>9.1289612543212773E-3</v>
      </c>
      <c r="C1988" s="5">
        <f>'Stocks Returns'!B1984</f>
        <v>3.155996393146987E-2</v>
      </c>
      <c r="D1988" s="5">
        <f>'Stocks Returns'!C1984</f>
        <v>7.2969827200286552E-3</v>
      </c>
      <c r="E1988" s="5">
        <f>'Stocks Returns'!D1984</f>
        <v>5.6379821958456811E-2</v>
      </c>
      <c r="F1988" s="5">
        <f>'Stocks Returns'!E1984</f>
        <v>1.57340938145345E-3</v>
      </c>
      <c r="G1988" s="5">
        <f t="shared" si="120"/>
        <v>2.2804763900896544E-2</v>
      </c>
      <c r="H1988" s="5">
        <f t="shared" si="121"/>
        <v>-6.1809237577795124E-3</v>
      </c>
      <c r="I1988" s="5">
        <f t="shared" si="122"/>
        <v>4.1522257818169456E-2</v>
      </c>
      <c r="J1988" s="5">
        <f t="shared" si="123"/>
        <v>-8.0531614132555735E-3</v>
      </c>
    </row>
    <row r="1989" spans="1:10" ht="15" customHeight="1" x14ac:dyDescent="0.2">
      <c r="A1989" s="3">
        <f>'2_CVaR_t3'!A1989</f>
        <v>45075</v>
      </c>
      <c r="B1989" s="5">
        <f>'2_CVaR_t3'!D1989-1</f>
        <v>3.3619452249000759E-5</v>
      </c>
      <c r="C1989" s="5">
        <f>'Stocks Returns'!B1985</f>
        <v>0</v>
      </c>
      <c r="D1989" s="5">
        <f>'Stocks Returns'!C1985</f>
        <v>0</v>
      </c>
      <c r="E1989" s="5">
        <f>'Stocks Returns'!D1985</f>
        <v>0</v>
      </c>
      <c r="F1989" s="5">
        <f>'Stocks Returns'!E1985</f>
        <v>0</v>
      </c>
      <c r="G1989" s="5">
        <f t="shared" si="120"/>
        <v>4.1716549628461653E-4</v>
      </c>
      <c r="H1989" s="5">
        <f t="shared" si="121"/>
        <v>-3.5772302638354477E-6</v>
      </c>
      <c r="I1989" s="5">
        <f t="shared" si="122"/>
        <v>2.403114536009206E-5</v>
      </c>
      <c r="J1989" s="5">
        <f t="shared" si="123"/>
        <v>-1.7115738437369847E-6</v>
      </c>
    </row>
    <row r="1990" spans="1:10" ht="15" customHeight="1" x14ac:dyDescent="0.2">
      <c r="A1990" s="3">
        <f>'2_CVaR_t3'!A1990</f>
        <v>45076</v>
      </c>
      <c r="B1990" s="5">
        <f>'2_CVaR_t3'!D1990-1</f>
        <v>-1.0268367282169399E-2</v>
      </c>
      <c r="C1990" s="5">
        <f>'Stocks Returns'!B1986</f>
        <v>-1.2237762237762184E-2</v>
      </c>
      <c r="D1990" s="5">
        <f>'Stocks Returns'!C1986</f>
        <v>-1.4977112128349845E-2</v>
      </c>
      <c r="E1990" s="5">
        <f>'Stocks Returns'!D1986</f>
        <v>-1.8769152196118521E-2</v>
      </c>
      <c r="F1990" s="5">
        <f>'Stocks Returns'!E1986</f>
        <v>-6.3819342169856297E-3</v>
      </c>
      <c r="G1990" s="5">
        <f t="shared" ref="G1990:G2053" si="124">C1990-($P$11+$O$11*$B1990)</f>
        <v>-1.4313678331810391E-3</v>
      </c>
      <c r="H1990" s="5">
        <f t="shared" ref="H1990:H2053" si="125">D1990-($P$12+$O$12*$B1990)</f>
        <v>2.8122868516568082E-4</v>
      </c>
      <c r="I1990" s="5">
        <f t="shared" ref="I1990:I2053" si="126">E1990-($P$13+$O$13*$B1990)</f>
        <v>-1.8892402541958002E-3</v>
      </c>
      <c r="J1990" s="5">
        <f t="shared" ref="J1990:J2053" si="127">F1990-($P$14+$O$14*$B1990)</f>
        <v>4.518107455146211E-3</v>
      </c>
    </row>
    <row r="1991" spans="1:10" ht="15" customHeight="1" x14ac:dyDescent="0.2">
      <c r="A1991" s="3">
        <f>'2_CVaR_t3'!A1991</f>
        <v>45077</v>
      </c>
      <c r="B1991" s="5">
        <f>'2_CVaR_t3'!D1991-1</f>
        <v>-3.3472455844617555E-3</v>
      </c>
      <c r="C1991" s="5">
        <f>'Stocks Returns'!B1987</f>
        <v>-1.7699115044248481E-3</v>
      </c>
      <c r="D1991" s="5">
        <f>'Stocks Returns'!C1987</f>
        <v>-2.7522107922757222E-3</v>
      </c>
      <c r="E1991" s="5">
        <f>'Stocks Returns'!D1987</f>
        <v>-2.0689655172413612E-2</v>
      </c>
      <c r="F1991" s="5">
        <f>'Stocks Returns'!E1987</f>
        <v>-1.8774703557312256E-2</v>
      </c>
      <c r="G1991" s="5">
        <f t="shared" si="124"/>
        <v>2.0567498182419751E-3</v>
      </c>
      <c r="H1991" s="5">
        <f t="shared" si="125"/>
        <v>2.252807546213295E-3</v>
      </c>
      <c r="I1991" s="5">
        <f t="shared" si="126"/>
        <v>-1.513392810109482E-2</v>
      </c>
      <c r="J1991" s="5">
        <f t="shared" si="127"/>
        <v>-1.519872110588334E-2</v>
      </c>
    </row>
    <row r="1992" spans="1:10" ht="15" customHeight="1" x14ac:dyDescent="0.2">
      <c r="A1992" s="3">
        <f>'2_CVaR_t3'!A1992</f>
        <v>45078</v>
      </c>
      <c r="B1992" s="5">
        <f>'2_CVaR_t3'!D1992-1</f>
        <v>1.5985308096173823E-2</v>
      </c>
      <c r="C1992" s="5">
        <f>'Stocks Returns'!B1988</f>
        <v>6.2056737588653821E-3</v>
      </c>
      <c r="D1992" s="5">
        <f>'Stocks Returns'!C1988</f>
        <v>2.4747771795683882E-2</v>
      </c>
      <c r="E1992" s="5">
        <f>'Stocks Returns'!D1988</f>
        <v>1.8602179112410244E-2</v>
      </c>
      <c r="F1992" s="5">
        <f>'Stocks Returns'!E1988</f>
        <v>2.3162134944612056E-3</v>
      </c>
      <c r="G1992" s="5">
        <f t="shared" si="124"/>
        <v>-9.4639359531627949E-3</v>
      </c>
      <c r="H1992" s="5">
        <f t="shared" si="125"/>
        <v>1.1125038032778686E-3</v>
      </c>
      <c r="I1992" s="5">
        <f t="shared" si="126"/>
        <v>-7.4735867248413093E-3</v>
      </c>
      <c r="J1992" s="5">
        <f t="shared" si="127"/>
        <v>-1.4565870568283509E-2</v>
      </c>
    </row>
    <row r="1993" spans="1:10" ht="15" customHeight="1" x14ac:dyDescent="0.2">
      <c r="A1993" s="3">
        <f>'2_CVaR_t3'!A1993</f>
        <v>45079</v>
      </c>
      <c r="B1993" s="5">
        <f>'2_CVaR_t3'!D1993-1</f>
        <v>6.5025276337156157E-3</v>
      </c>
      <c r="C1993" s="5">
        <f>'Stocks Returns'!B1989</f>
        <v>3.524229074889873E-2</v>
      </c>
      <c r="D1993" s="5">
        <f>'Stocks Returns'!C1989</f>
        <v>1.0110375275938166E-2</v>
      </c>
      <c r="E1993" s="5">
        <f>'Stocks Returns'!D1989</f>
        <v>7.0440907905036099E-3</v>
      </c>
      <c r="F1993" s="5">
        <f>'Stocks Returns'!E1989</f>
        <v>2.8333165879634192E-2</v>
      </c>
      <c r="G1993" s="5">
        <f t="shared" si="124"/>
        <v>2.9135766240858851E-2</v>
      </c>
      <c r="H1993" s="5">
        <f t="shared" si="125"/>
        <v>5.2340903116197823E-4</v>
      </c>
      <c r="I1993" s="5">
        <f t="shared" si="126"/>
        <v>-3.5161612710264689E-3</v>
      </c>
      <c r="J1993" s="5">
        <f t="shared" si="127"/>
        <v>2.1485935806954706E-2</v>
      </c>
    </row>
    <row r="1994" spans="1:10" ht="15" customHeight="1" x14ac:dyDescent="0.2">
      <c r="A1994" s="3">
        <f>'2_CVaR_t3'!A1994</f>
        <v>45082</v>
      </c>
      <c r="B1994" s="5">
        <f>'2_CVaR_t3'!D1994-1</f>
        <v>-7.2419869286302063E-3</v>
      </c>
      <c r="C1994" s="5">
        <f>'Stocks Returns'!B1990</f>
        <v>-1.021276595744669E-2</v>
      </c>
      <c r="D1994" s="5">
        <f>'Stocks Returns'!C1990</f>
        <v>-8.8290572140390378E-3</v>
      </c>
      <c r="E1994" s="5">
        <f>'Stocks Returns'!D1990</f>
        <v>-2.5000000000000133E-2</v>
      </c>
      <c r="F1994" s="5">
        <f>'Stocks Returns'!E1990</f>
        <v>-2.7357107962873162E-3</v>
      </c>
      <c r="G1994" s="5">
        <f t="shared" si="124"/>
        <v>-2.4583807494455382E-3</v>
      </c>
      <c r="H1994" s="5">
        <f t="shared" si="125"/>
        <v>1.9458407339652904E-3</v>
      </c>
      <c r="I1994" s="5">
        <f t="shared" si="126"/>
        <v>-1.3071784056081977E-2</v>
      </c>
      <c r="J1994" s="5">
        <f t="shared" si="127"/>
        <v>4.9617591104854E-3</v>
      </c>
    </row>
    <row r="1995" spans="1:10" ht="15" customHeight="1" x14ac:dyDescent="0.2">
      <c r="A1995" s="3">
        <f>'2_CVaR_t3'!A1995</f>
        <v>45083</v>
      </c>
      <c r="B1995" s="5">
        <f>'2_CVaR_t3'!D1995-1</f>
        <v>6.2969459717268084E-3</v>
      </c>
      <c r="C1995" s="5">
        <f>'Stocks Returns'!B1991</f>
        <v>4.0412725709372266E-2</v>
      </c>
      <c r="D1995" s="5">
        <f>'Stocks Returns'!C1991</f>
        <v>6.3941438461876388E-3</v>
      </c>
      <c r="E1995" s="5">
        <f>'Stocks Returns'!D1991</f>
        <v>2.9626677295071069E-2</v>
      </c>
      <c r="F1995" s="5">
        <f>'Stocks Returns'!E1991</f>
        <v>-1.2736357401782472E-3</v>
      </c>
      <c r="G1995" s="5">
        <f t="shared" si="124"/>
        <v>3.4513523827619026E-2</v>
      </c>
      <c r="H1995" s="5">
        <f t="shared" si="125"/>
        <v>-2.8882626512832382E-3</v>
      </c>
      <c r="I1995" s="5">
        <f t="shared" si="126"/>
        <v>1.9402793361143533E-2</v>
      </c>
      <c r="J1995" s="5">
        <f t="shared" si="127"/>
        <v>-7.9033154889564406E-3</v>
      </c>
    </row>
    <row r="1996" spans="1:10" ht="15" customHeight="1" x14ac:dyDescent="0.2">
      <c r="A1996" s="3">
        <f>'2_CVaR_t3'!A1996</f>
        <v>45084</v>
      </c>
      <c r="B1996" s="5">
        <f>'2_CVaR_t3'!D1996-1</f>
        <v>-3.5737222616417652E-3</v>
      </c>
      <c r="C1996" s="5">
        <f>'Stocks Returns'!B1992</f>
        <v>8.4297520661156922E-2</v>
      </c>
      <c r="D1996" s="5">
        <f>'Stocks Returns'!C1992</f>
        <v>-1.292612391552006E-2</v>
      </c>
      <c r="E1996" s="5">
        <f>'Stocks Returns'!D1992</f>
        <v>4.5032258064516162E-2</v>
      </c>
      <c r="F1996" s="5">
        <f>'Stocks Returns'!E1992</f>
        <v>2.8153815970178631E-2</v>
      </c>
      <c r="G1996" s="5">
        <f t="shared" si="124"/>
        <v>8.8352576574330502E-2</v>
      </c>
      <c r="H1996" s="5">
        <f t="shared" si="125"/>
        <v>-7.5855908287542958E-3</v>
      </c>
      <c r="I1996" s="5">
        <f t="shared" si="126"/>
        <v>5.0958541221001893E-2</v>
      </c>
      <c r="J1996" s="5">
        <f t="shared" si="127"/>
        <v>3.1969460237744052E-2</v>
      </c>
    </row>
    <row r="1997" spans="1:10" ht="15" customHeight="1" x14ac:dyDescent="0.2">
      <c r="A1997" s="3">
        <f>'2_CVaR_t3'!A1997</f>
        <v>45085</v>
      </c>
      <c r="B1997" s="5">
        <f>'2_CVaR_t3'!D1997-1</f>
        <v>-5.9350088698808534E-3</v>
      </c>
      <c r="C1997" s="5">
        <f>'Stocks Returns'!B1993</f>
        <v>6.8597560975609762E-2</v>
      </c>
      <c r="D1997" s="5">
        <f>'Stocks Returns'!C1993</f>
        <v>-9.8548408576375479E-3</v>
      </c>
      <c r="E1997" s="5">
        <f>'Stocks Returns'!D1993</f>
        <v>-2.9633288060253449E-3</v>
      </c>
      <c r="F1997" s="5">
        <f>'Stocks Returns'!E1993</f>
        <v>-2.576090067741621E-3</v>
      </c>
      <c r="G1997" s="5">
        <f t="shared" si="124"/>
        <v>7.5033900006643603E-2</v>
      </c>
      <c r="H1997" s="5">
        <f t="shared" si="125"/>
        <v>-1.0161706035603148E-3</v>
      </c>
      <c r="I1997" s="5">
        <f t="shared" si="126"/>
        <v>6.8264388045825037E-3</v>
      </c>
      <c r="J1997" s="5">
        <f t="shared" si="127"/>
        <v>3.7383114405068942E-3</v>
      </c>
    </row>
    <row r="1998" spans="1:10" ht="15" customHeight="1" x14ac:dyDescent="0.2">
      <c r="A1998" s="3">
        <f>'2_CVaR_t3'!A1998</f>
        <v>45086</v>
      </c>
      <c r="B1998" s="5">
        <f>'2_CVaR_t3'!D1998-1</f>
        <v>6.3242166646926279E-4</v>
      </c>
      <c r="C1998" s="5">
        <f>'Stocks Returns'!B1994</f>
        <v>-1.2838801711840153E-2</v>
      </c>
      <c r="D1998" s="5">
        <f>'Stocks Returns'!C1994</f>
        <v>2.2864828513786684E-3</v>
      </c>
      <c r="E1998" s="5">
        <f>'Stocks Returns'!D1994</f>
        <v>-8.4210526315789958E-3</v>
      </c>
      <c r="F1998" s="5">
        <f>'Stocks Returns'!E1994</f>
        <v>-6.2177157069065458E-3</v>
      </c>
      <c r="G1998" s="5">
        <f t="shared" si="124"/>
        <v>-1.3025509374656467E-2</v>
      </c>
      <c r="H1998" s="5">
        <f t="shared" si="125"/>
        <v>1.3958077677143075E-3</v>
      </c>
      <c r="I1998" s="5">
        <f t="shared" si="126"/>
        <v>-9.3767683063048952E-3</v>
      </c>
      <c r="J1998" s="5">
        <f t="shared" si="127"/>
        <v>-6.8530908789340601E-3</v>
      </c>
    </row>
    <row r="1999" spans="1:10" ht="15" customHeight="1" x14ac:dyDescent="0.2">
      <c r="A1999" s="3">
        <f>'2_CVaR_t3'!A1999</f>
        <v>45089</v>
      </c>
      <c r="B1999" s="5">
        <f>'2_CVaR_t3'!D1999-1</f>
        <v>9.8730582263615307E-3</v>
      </c>
      <c r="C1999" s="5">
        <f>'Stocks Returns'!B1995</f>
        <v>9.3930635838150867E-3</v>
      </c>
      <c r="D1999" s="5">
        <f>'Stocks Returns'!C1995</f>
        <v>1.1674718196457157E-2</v>
      </c>
      <c r="E1999" s="5">
        <f>'Stocks Returns'!D1995</f>
        <v>3.559385537654558E-2</v>
      </c>
      <c r="F1999" s="5">
        <f>'Stocks Returns'!E1995</f>
        <v>-1.0299355087111439E-2</v>
      </c>
      <c r="G1999" s="5">
        <f t="shared" si="124"/>
        <v>-1.1253478950401172E-4</v>
      </c>
      <c r="H1999" s="5">
        <f t="shared" si="125"/>
        <v>-2.9055336149905672E-3</v>
      </c>
      <c r="I1999" s="5">
        <f t="shared" si="126"/>
        <v>1.9518816375813087E-2</v>
      </c>
      <c r="J1999" s="5">
        <f t="shared" si="127"/>
        <v>-2.0713343084869152E-2</v>
      </c>
    </row>
    <row r="2000" spans="1:10" ht="15" customHeight="1" x14ac:dyDescent="0.2">
      <c r="A2000" s="3">
        <f>'2_CVaR_t3'!A2000</f>
        <v>45090</v>
      </c>
      <c r="B2000" s="5">
        <f>'2_CVaR_t3'!D2000-1</f>
        <v>-4.16276442467578E-3</v>
      </c>
      <c r="C2000" s="5">
        <f>'Stocks Returns'!B1996</f>
        <v>-1.2884753042233466E-2</v>
      </c>
      <c r="D2000" s="5">
        <f>'Stocks Returns'!C1996</f>
        <v>-1.2247424503691873E-2</v>
      </c>
      <c r="E2000" s="5">
        <f>'Stocks Returns'!D1996</f>
        <v>3.3646888567293587E-2</v>
      </c>
      <c r="F2000" s="5">
        <f>'Stocks Returns'!E1996</f>
        <v>5.7381832328340376E-3</v>
      </c>
      <c r="G2000" s="5">
        <f t="shared" si="124"/>
        <v>-8.2356666739484552E-3</v>
      </c>
      <c r="H2000" s="5">
        <f t="shared" si="125"/>
        <v>-6.0342526290580534E-3</v>
      </c>
      <c r="I2000" s="5">
        <f t="shared" si="126"/>
        <v>4.0536949365918881E-2</v>
      </c>
      <c r="J2000" s="5">
        <f t="shared" si="127"/>
        <v>1.0177162831575761E-2</v>
      </c>
    </row>
    <row r="2001" spans="1:10" ht="15" customHeight="1" x14ac:dyDescent="0.2">
      <c r="A2001" s="3">
        <f>'2_CVaR_t3'!A2001</f>
        <v>45091</v>
      </c>
      <c r="B2001" s="5">
        <f>'2_CVaR_t3'!D2001-1</f>
        <v>1.0737524254122999E-3</v>
      </c>
      <c r="C2001" s="5">
        <f>'Stocks Returns'!B1997</f>
        <v>-8.7019579405365199E-3</v>
      </c>
      <c r="D2001" s="5">
        <f>'Stocks Returns'!C1997</f>
        <v>1.790510295434089E-4</v>
      </c>
      <c r="E2001" s="5">
        <f>'Stocks Returns'!D1997</f>
        <v>1.0850542527126361E-2</v>
      </c>
      <c r="F2001" s="5">
        <f>'Stocks Returns'!E1997</f>
        <v>-7.1559810463204254E-3</v>
      </c>
      <c r="G2001" s="5">
        <f t="shared" si="124"/>
        <v>-9.3337337632265899E-3</v>
      </c>
      <c r="H2001" s="5">
        <f t="shared" si="125"/>
        <v>-1.3654352117964364E-3</v>
      </c>
      <c r="I2001" s="5">
        <f t="shared" si="126"/>
        <v>9.1727313133189593E-3</v>
      </c>
      <c r="J2001" s="5">
        <f t="shared" si="127"/>
        <v>-8.258380604797777E-3</v>
      </c>
    </row>
    <row r="2002" spans="1:10" ht="15" customHeight="1" x14ac:dyDescent="0.2">
      <c r="A2002" s="3">
        <f>'2_CVaR_t3'!A2002</f>
        <v>45092</v>
      </c>
      <c r="B2002" s="5">
        <f>'2_CVaR_t3'!D2002-1</f>
        <v>5.8515670661947183E-3</v>
      </c>
      <c r="C2002" s="5">
        <f>'Stocks Returns'!B1998</f>
        <v>-3.9502560351133753E-2</v>
      </c>
      <c r="D2002" s="5">
        <f>'Stocks Returns'!C1998</f>
        <v>1.2218045112782017E-2</v>
      </c>
      <c r="E2002" s="5">
        <f>'Stocks Returns'!D1998</f>
        <v>-1.4658356417359131E-2</v>
      </c>
      <c r="F2002" s="5">
        <f>'Stocks Returns'!E1998</f>
        <v>1.4415116392324956E-2</v>
      </c>
      <c r="G2002" s="5">
        <f t="shared" si="124"/>
        <v>-4.4952611644773689E-2</v>
      </c>
      <c r="H2002" s="5">
        <f t="shared" si="125"/>
        <v>3.5954469153887704E-3</v>
      </c>
      <c r="I2002" s="5">
        <f t="shared" si="126"/>
        <v>-2.4153521325094261E-2</v>
      </c>
      <c r="J2002" s="5">
        <f t="shared" si="127"/>
        <v>8.2567448537244972E-3</v>
      </c>
    </row>
    <row r="2003" spans="1:10" ht="15" customHeight="1" x14ac:dyDescent="0.2">
      <c r="A2003" s="3">
        <f>'2_CVaR_t3'!A2003</f>
        <v>45093</v>
      </c>
      <c r="B2003" s="5">
        <f>'2_CVaR_t3'!D2003-1</f>
        <v>7.1779301577128418E-3</v>
      </c>
      <c r="C2003" s="5">
        <f>'Stocks Returns'!B1999</f>
        <v>-2.5133282559025139E-2</v>
      </c>
      <c r="D2003" s="5">
        <f>'Stocks Returns'!C1999</f>
        <v>1.211478091700946E-2</v>
      </c>
      <c r="E2003" s="5">
        <f>'Stocks Returns'!D1999</f>
        <v>1.4056460114793001E-3</v>
      </c>
      <c r="F2003" s="5">
        <f>'Stocks Returns'!E1999</f>
        <v>7.3931829092654944E-3</v>
      </c>
      <c r="G2003" s="5">
        <f t="shared" si="124"/>
        <v>-3.1920929224173347E-2</v>
      </c>
      <c r="H2003" s="5">
        <f t="shared" si="125"/>
        <v>1.5272369940103822E-3</v>
      </c>
      <c r="I2003" s="5">
        <f t="shared" si="126"/>
        <v>-1.0259684587587596E-2</v>
      </c>
      <c r="J2003" s="5">
        <f t="shared" si="127"/>
        <v>-1.687706287167778E-4</v>
      </c>
    </row>
    <row r="2004" spans="1:10" ht="15" customHeight="1" x14ac:dyDescent="0.2">
      <c r="A2004" s="3">
        <f>'2_CVaR_t3'!A2004</f>
        <v>45096</v>
      </c>
      <c r="B2004" s="5">
        <f>'2_CVaR_t3'!D2004-1</f>
        <v>3.3619452249000759E-5</v>
      </c>
      <c r="C2004" s="5">
        <f>'Stocks Returns'!B2000</f>
        <v>0</v>
      </c>
      <c r="D2004" s="5">
        <f>'Stocks Returns'!C2000</f>
        <v>0</v>
      </c>
      <c r="E2004" s="5">
        <f>'Stocks Returns'!D2000</f>
        <v>0</v>
      </c>
      <c r="F2004" s="5">
        <f>'Stocks Returns'!E2000</f>
        <v>0</v>
      </c>
      <c r="G2004" s="5">
        <f t="shared" si="124"/>
        <v>4.1716549628461653E-4</v>
      </c>
      <c r="H2004" s="5">
        <f t="shared" si="125"/>
        <v>-3.5772302638354477E-6</v>
      </c>
      <c r="I2004" s="5">
        <f t="shared" si="126"/>
        <v>2.403114536009206E-5</v>
      </c>
      <c r="J2004" s="5">
        <f t="shared" si="127"/>
        <v>-1.7115738437369847E-6</v>
      </c>
    </row>
    <row r="2005" spans="1:10" ht="15" customHeight="1" x14ac:dyDescent="0.2">
      <c r="A2005" s="3">
        <f>'2_CVaR_t3'!A2005</f>
        <v>45097</v>
      </c>
      <c r="B2005" s="5">
        <f>'2_CVaR_t3'!D2005-1</f>
        <v>-7.255934069834824E-3</v>
      </c>
      <c r="C2005" s="5">
        <f>'Stocks Returns'!B2001</f>
        <v>-4.7656250000000067E-2</v>
      </c>
      <c r="D2005" s="5">
        <f>'Stocks Returns'!C2001</f>
        <v>-1.0659211043641648E-2</v>
      </c>
      <c r="E2005" s="5">
        <f>'Stocks Returns'!D2001</f>
        <v>-1.286700198853663E-2</v>
      </c>
      <c r="F2005" s="5">
        <f>'Stocks Returns'!E2001</f>
        <v>-2.7544796035074315E-2</v>
      </c>
      <c r="G2005" s="5">
        <f t="shared" si="124"/>
        <v>-3.9887799539700827E-2</v>
      </c>
      <c r="H2005" s="5">
        <f t="shared" si="125"/>
        <v>1.3634895057739078E-4</v>
      </c>
      <c r="I2005" s="5">
        <f t="shared" si="126"/>
        <v>-9.1596604342274006E-4</v>
      </c>
      <c r="J2005" s="5">
        <f t="shared" si="127"/>
        <v>-1.9832567005054862E-2</v>
      </c>
    </row>
    <row r="2006" spans="1:10" ht="15" customHeight="1" x14ac:dyDescent="0.2">
      <c r="A2006" s="3">
        <f>'2_CVaR_t3'!A2006</f>
        <v>45098</v>
      </c>
      <c r="B2006" s="5">
        <f>'2_CVaR_t3'!D2006-1</f>
        <v>5.6796024475902485E-4</v>
      </c>
      <c r="C2006" s="5">
        <f>'Stocks Returns'!B2002</f>
        <v>1.4766201804758072E-2</v>
      </c>
      <c r="D2006" s="5">
        <f>'Stocks Returns'!C2002</f>
        <v>3.4441647900385064E-3</v>
      </c>
      <c r="E2006" s="5">
        <f>'Stocks Returns'!D2002</f>
        <v>-1.6945135679583001E-2</v>
      </c>
      <c r="F2006" s="5">
        <f>'Stocks Returns'!E2002</f>
        <v>1.6367734979907844E-2</v>
      </c>
      <c r="G2006" s="5">
        <f t="shared" si="124"/>
        <v>1.4644501453945418E-2</v>
      </c>
      <c r="H2006" s="5">
        <f t="shared" si="125"/>
        <v>2.6489863285781238E-3</v>
      </c>
      <c r="I2006" s="5">
        <f t="shared" si="126"/>
        <v>-1.779538101462242E-2</v>
      </c>
      <c r="J2006" s="5">
        <f t="shared" si="127"/>
        <v>1.5800574078727911E-2</v>
      </c>
    </row>
    <row r="2007" spans="1:10" ht="15" customHeight="1" x14ac:dyDescent="0.2">
      <c r="A2007" s="3">
        <f>'2_CVaR_t3'!A2007</f>
        <v>45099</v>
      </c>
      <c r="B2007" s="5">
        <f>'2_CVaR_t3'!D2007-1</f>
        <v>3.1081458471409196E-3</v>
      </c>
      <c r="C2007" s="5">
        <f>'Stocks Returns'!B2003</f>
        <v>-2.2635408245755828E-2</v>
      </c>
      <c r="D2007" s="5">
        <f>'Stocks Returns'!C2003</f>
        <v>5.0165016501648729E-3</v>
      </c>
      <c r="E2007" s="5">
        <f>'Stocks Returns'!D2003</f>
        <v>1.9286403085825299E-3</v>
      </c>
      <c r="F2007" s="5">
        <f>'Stocks Returns'!E2003</f>
        <v>-2.1890067502410737E-2</v>
      </c>
      <c r="G2007" s="5">
        <f t="shared" si="124"/>
        <v>-2.5318805711216776E-2</v>
      </c>
      <c r="H2007" s="5">
        <f t="shared" si="125"/>
        <v>4.5815541544202195E-4</v>
      </c>
      <c r="I2007" s="5">
        <f t="shared" si="126"/>
        <v>-3.077800022500154E-3</v>
      </c>
      <c r="J2007" s="5">
        <f t="shared" si="127"/>
        <v>-2.5145299874662182E-2</v>
      </c>
    </row>
    <row r="2008" spans="1:10" ht="15" customHeight="1" x14ac:dyDescent="0.2">
      <c r="A2008" s="3">
        <f>'2_CVaR_t3'!A2008</f>
        <v>45100</v>
      </c>
      <c r="B2008" s="5">
        <f>'2_CVaR_t3'!D2008-1</f>
        <v>1.7840520976011298E-3</v>
      </c>
      <c r="C2008" s="5">
        <f>'Stocks Returns'!B2004</f>
        <v>-2.4813895781637729E-2</v>
      </c>
      <c r="D2008" s="5">
        <f>'Stocks Returns'!C2004</f>
        <v>5.0790314812383386E-3</v>
      </c>
      <c r="E2008" s="5">
        <f>'Stocks Returns'!D2004</f>
        <v>-1.3835418671799826E-2</v>
      </c>
      <c r="F2008" s="5">
        <f>'Stocks Returns'!E2004</f>
        <v>-9.5632455880904077E-3</v>
      </c>
      <c r="G2008" s="5">
        <f t="shared" si="124"/>
        <v>-2.6161986435447055E-2</v>
      </c>
      <c r="H2008" s="5">
        <f t="shared" si="125"/>
        <v>2.4822690466811594E-3</v>
      </c>
      <c r="I2008" s="5">
        <f t="shared" si="126"/>
        <v>-1.6675406358253243E-2</v>
      </c>
      <c r="J2008" s="5">
        <f t="shared" si="127"/>
        <v>-1.1417297420689729E-2</v>
      </c>
    </row>
    <row r="2009" spans="1:10" ht="15" customHeight="1" x14ac:dyDescent="0.2">
      <c r="A2009" s="3">
        <f>'2_CVaR_t3'!A2009</f>
        <v>45103</v>
      </c>
      <c r="B2009" s="5">
        <f>'2_CVaR_t3'!D2009-1</f>
        <v>-7.2580448845839252E-3</v>
      </c>
      <c r="C2009" s="5">
        <f>'Stocks Returns'!B2005</f>
        <v>-8.4817642069545673E-4</v>
      </c>
      <c r="D2009" s="5">
        <f>'Stocks Returns'!C2005</f>
        <v>-1.4158135482465695E-2</v>
      </c>
      <c r="E2009" s="5">
        <f>'Stocks Returns'!D2005</f>
        <v>1.0613639136269448E-2</v>
      </c>
      <c r="F2009" s="5">
        <f>'Stocks Returns'!E2005</f>
        <v>8.4610790364325617E-3</v>
      </c>
      <c r="G2009" s="5">
        <f t="shared" si="124"/>
        <v>6.9224027297464441E-3</v>
      </c>
      <c r="H2009" s="5">
        <f t="shared" si="125"/>
        <v>-3.359448413582624E-3</v>
      </c>
      <c r="I2009" s="5">
        <f t="shared" si="126"/>
        <v>2.2568128749371048E-2</v>
      </c>
      <c r="J2009" s="5">
        <f t="shared" si="127"/>
        <v>1.6175541769730409E-2</v>
      </c>
    </row>
    <row r="2010" spans="1:10" ht="15" customHeight="1" x14ac:dyDescent="0.2">
      <c r="A2010" s="3">
        <f>'2_CVaR_t3'!A2010</f>
        <v>45104</v>
      </c>
      <c r="B2010" s="5">
        <f>'2_CVaR_t3'!D2010-1</f>
        <v>6.802031441380807E-3</v>
      </c>
      <c r="C2010" s="5">
        <f>'Stocks Returns'!B2006</f>
        <v>4.1595925297113867E-2</v>
      </c>
      <c r="D2010" s="5">
        <f>'Stocks Returns'!C2006</f>
        <v>4.595669465311536E-3</v>
      </c>
      <c r="E2010" s="5">
        <f>'Stocks Returns'!D2006</f>
        <v>4.7561564461612749E-2</v>
      </c>
      <c r="F2010" s="5">
        <f>'Stocks Returns'!E2006</f>
        <v>-5.1327608330865582E-3</v>
      </c>
      <c r="G2010" s="5">
        <f t="shared" si="124"/>
        <v>3.5187360639250813E-2</v>
      </c>
      <c r="H2010" s="5">
        <f t="shared" si="125"/>
        <v>-5.434997852298935E-3</v>
      </c>
      <c r="I2010" s="5">
        <f t="shared" si="126"/>
        <v>3.6511270953683339E-2</v>
      </c>
      <c r="J2010" s="5">
        <f t="shared" si="127"/>
        <v>-1.2296931384488216E-2</v>
      </c>
    </row>
    <row r="2011" spans="1:10" ht="15" customHeight="1" x14ac:dyDescent="0.2">
      <c r="A2011" s="3">
        <f>'2_CVaR_t3'!A2011</f>
        <v>45105</v>
      </c>
      <c r="B2011" s="5">
        <f>'2_CVaR_t3'!D2011-1</f>
        <v>7.1963064394675591E-4</v>
      </c>
      <c r="C2011" s="5">
        <f>'Stocks Returns'!B2007</f>
        <v>1.4669926650366705E-2</v>
      </c>
      <c r="D2011" s="5">
        <f>'Stocks Returns'!C2007</f>
        <v>2.7271927509457949E-3</v>
      </c>
      <c r="E2011" s="5">
        <f>'Stocks Returns'!D2007</f>
        <v>-1.0371053238073302E-2</v>
      </c>
      <c r="F2011" s="5">
        <f>'Stocks Returns'!E2007</f>
        <v>1.7065185038198205E-2</v>
      </c>
      <c r="G2011" s="5">
        <f t="shared" si="124"/>
        <v>1.4395271482546804E-2</v>
      </c>
      <c r="H2011" s="5">
        <f t="shared" si="125"/>
        <v>1.7073215907133506E-3</v>
      </c>
      <c r="I2011" s="5">
        <f t="shared" si="126"/>
        <v>-1.1469458295599472E-2</v>
      </c>
      <c r="J2011" s="5">
        <f t="shared" si="127"/>
        <v>1.6337523710324934E-2</v>
      </c>
    </row>
    <row r="2012" spans="1:10" ht="15" customHeight="1" x14ac:dyDescent="0.2">
      <c r="A2012" s="3">
        <f>'2_CVaR_t3'!A2012</f>
        <v>45106</v>
      </c>
      <c r="B2012" s="5">
        <f>'2_CVaR_t3'!D2012-1</f>
        <v>1.7312506976525865E-2</v>
      </c>
      <c r="C2012" s="5">
        <f>'Stocks Returns'!B2008</f>
        <v>-2.4096385542168308E-3</v>
      </c>
      <c r="D2012" s="5">
        <f>'Stocks Returns'!C2008</f>
        <v>2.7899631514300749E-2</v>
      </c>
      <c r="E2012" s="5">
        <f>'Stocks Returns'!D2008</f>
        <v>1.280857009781089E-2</v>
      </c>
      <c r="F2012" s="5">
        <f>'Stocks Returns'!E2008</f>
        <v>5.3653302116867252E-3</v>
      </c>
      <c r="G2012" s="5">
        <f t="shared" si="124"/>
        <v>-1.9417686504448649E-2</v>
      </c>
      <c r="H2012" s="5">
        <f t="shared" si="125"/>
        <v>2.2981796136922819E-3</v>
      </c>
      <c r="I2012" s="5">
        <f t="shared" si="126"/>
        <v>-1.5438728929811091E-2</v>
      </c>
      <c r="J2012" s="5">
        <f t="shared" si="127"/>
        <v>-1.2921220297670035E-2</v>
      </c>
    </row>
    <row r="2013" spans="1:10" ht="15" customHeight="1" x14ac:dyDescent="0.2">
      <c r="A2013" s="3">
        <f>'2_CVaR_t3'!A2013</f>
        <v>45107</v>
      </c>
      <c r="B2013" s="5">
        <f>'2_CVaR_t3'!D2013-1</f>
        <v>1.0440850980527161E-2</v>
      </c>
      <c r="C2013" s="5">
        <f>'Stocks Returns'!B2009</f>
        <v>9.6618357487923134E-3</v>
      </c>
      <c r="D2013" s="5">
        <f>'Stocks Returns'!C2009</f>
        <v>1.3485831341754961E-2</v>
      </c>
      <c r="E2013" s="5">
        <f>'Stocks Returns'!D2009</f>
        <v>3.0006898137502791E-2</v>
      </c>
      <c r="F2013" s="5">
        <f>'Stocks Returns'!E2009</f>
        <v>5.336697069668217E-3</v>
      </c>
      <c r="G2013" s="5">
        <f t="shared" si="124"/>
        <v>-4.163637205649752E-4</v>
      </c>
      <c r="H2013" s="5">
        <f t="shared" si="125"/>
        <v>-1.9355792387073124E-3</v>
      </c>
      <c r="I2013" s="5">
        <f t="shared" si="126"/>
        <v>1.3002849303221122E-2</v>
      </c>
      <c r="J2013" s="5">
        <f t="shared" si="127"/>
        <v>-5.6781397410748894E-3</v>
      </c>
    </row>
    <row r="2014" spans="1:10" ht="15" customHeight="1" x14ac:dyDescent="0.2">
      <c r="A2014" s="3">
        <f>'2_CVaR_t3'!A2014</f>
        <v>45110</v>
      </c>
      <c r="B2014" s="5">
        <f>'2_CVaR_t3'!D2014-1</f>
        <v>2.2892757169734601E-3</v>
      </c>
      <c r="C2014" s="5">
        <f>'Stocks Returns'!B2010</f>
        <v>3.7480063795853225E-2</v>
      </c>
      <c r="D2014" s="5">
        <f>'Stocks Returns'!C2010</f>
        <v>2.0633316489810927E-3</v>
      </c>
      <c r="E2014" s="5">
        <f>'Stocks Returns'!D2010</f>
        <v>1.2278156044201349E-2</v>
      </c>
      <c r="F2014" s="5">
        <f>'Stocks Returns'!E2010</f>
        <v>5.9839783804651603E-3</v>
      </c>
      <c r="G2014" s="5">
        <f t="shared" si="124"/>
        <v>3.5622471046297552E-2</v>
      </c>
      <c r="H2014" s="5">
        <f t="shared" si="125"/>
        <v>-1.2818962681495696E-3</v>
      </c>
      <c r="I2014" s="5">
        <f t="shared" si="126"/>
        <v>8.6115327462598611E-3</v>
      </c>
      <c r="J2014" s="5">
        <f t="shared" si="127"/>
        <v>3.5952895526506837E-3</v>
      </c>
    </row>
    <row r="2015" spans="1:10" ht="15" customHeight="1" x14ac:dyDescent="0.2">
      <c r="A2015" s="3">
        <f>'2_CVaR_t3'!A2015</f>
        <v>45111</v>
      </c>
      <c r="B2015" s="5">
        <f>'2_CVaR_t3'!D2015-1</f>
        <v>3.3619452249000759E-5</v>
      </c>
      <c r="C2015" s="5">
        <f>'Stocks Returns'!B2011</f>
        <v>0</v>
      </c>
      <c r="D2015" s="5">
        <f>'Stocks Returns'!C2011</f>
        <v>0</v>
      </c>
      <c r="E2015" s="5">
        <f>'Stocks Returns'!D2011</f>
        <v>0</v>
      </c>
      <c r="F2015" s="5">
        <f>'Stocks Returns'!E2011</f>
        <v>0</v>
      </c>
      <c r="G2015" s="5">
        <f t="shared" si="124"/>
        <v>4.1716549628461653E-4</v>
      </c>
      <c r="H2015" s="5">
        <f t="shared" si="125"/>
        <v>-3.5772302638354477E-6</v>
      </c>
      <c r="I2015" s="5">
        <f t="shared" si="126"/>
        <v>2.403114536009206E-5</v>
      </c>
      <c r="J2015" s="5">
        <f t="shared" si="127"/>
        <v>-1.7115738437369847E-6</v>
      </c>
    </row>
    <row r="2016" spans="1:10" ht="15" customHeight="1" x14ac:dyDescent="0.2">
      <c r="A2016" s="3">
        <f>'2_CVaR_t3'!A2016</f>
        <v>45112</v>
      </c>
      <c r="B2016" s="5">
        <f>'2_CVaR_t3'!D2016-1</f>
        <v>1.48851897585911E-3</v>
      </c>
      <c r="C2016" s="5">
        <f>'Stocks Returns'!B2012</f>
        <v>-1.3835511145272816E-2</v>
      </c>
      <c r="D2016" s="5">
        <f>'Stocks Returns'!C2012</f>
        <v>6.2192713367230645E-3</v>
      </c>
      <c r="E2016" s="5">
        <f>'Stocks Returns'!D2012</f>
        <v>-2.492005733818492E-2</v>
      </c>
      <c r="F2016" s="5">
        <f>'Stocks Returns'!E2012</f>
        <v>-2.014775016789816E-3</v>
      </c>
      <c r="G2016" s="5">
        <f t="shared" si="124"/>
        <v>-1.4885565960858493E-2</v>
      </c>
      <c r="H2016" s="5">
        <f t="shared" si="125"/>
        <v>4.0603275870007196E-3</v>
      </c>
      <c r="I2016" s="5">
        <f t="shared" si="126"/>
        <v>-2.7276500325937002E-2</v>
      </c>
      <c r="J2016" s="5">
        <f t="shared" si="127"/>
        <v>-3.5560882240829733E-3</v>
      </c>
    </row>
    <row r="2017" spans="1:10" ht="15" customHeight="1" x14ac:dyDescent="0.2">
      <c r="A2017" s="3">
        <f>'2_CVaR_t3'!A2017</f>
        <v>45113</v>
      </c>
      <c r="B2017" s="5">
        <f>'2_CVaR_t3'!D2017-1</f>
        <v>-2.8491454938281979E-3</v>
      </c>
      <c r="C2017" s="5">
        <f>'Stocks Returns'!B2013</f>
        <v>-1.247077162899457E-2</v>
      </c>
      <c r="D2017" s="5">
        <f>'Stocks Returns'!C2013</f>
        <v>-2.3804552098558585E-3</v>
      </c>
      <c r="E2017" s="5">
        <f>'Stocks Returns'!D2013</f>
        <v>-1.7414904444193247E-2</v>
      </c>
      <c r="F2017" s="5">
        <f>'Stocks Returns'!E2013</f>
        <v>-3.5377811959238503E-2</v>
      </c>
      <c r="G2017" s="5">
        <f t="shared" si="124"/>
        <v>-9.1464285478710296E-3</v>
      </c>
      <c r="H2017" s="5">
        <f t="shared" si="125"/>
        <v>1.8866508252275765E-3</v>
      </c>
      <c r="I2017" s="5">
        <f t="shared" si="126"/>
        <v>-1.2674157625608227E-2</v>
      </c>
      <c r="J2017" s="5">
        <f t="shared" si="127"/>
        <v>-3.2328928252922821E-2</v>
      </c>
    </row>
    <row r="2018" spans="1:10" ht="15" customHeight="1" x14ac:dyDescent="0.2">
      <c r="A2018" s="3">
        <f>'2_CVaR_t3'!A2018</f>
        <v>45114</v>
      </c>
      <c r="B2018" s="5">
        <f>'2_CVaR_t3'!D2018-1</f>
        <v>-6.1315717972688644E-3</v>
      </c>
      <c r="C2018" s="5">
        <f>'Stocks Returns'!B2014</f>
        <v>-1.0260457774269982E-2</v>
      </c>
      <c r="D2018" s="5">
        <f>'Stocks Returns'!C2014</f>
        <v>-1.0172471533824501E-2</v>
      </c>
      <c r="E2018" s="5">
        <f>'Stocks Returns'!D2014</f>
        <v>-3.1073771435147224E-3</v>
      </c>
      <c r="F2018" s="5">
        <f>'Stocks Returns'!E2014</f>
        <v>2.8802072951963353E-2</v>
      </c>
      <c r="G2018" s="5">
        <f t="shared" si="124"/>
        <v>-3.6258912265284843E-3</v>
      </c>
      <c r="H2018" s="5">
        <f t="shared" si="125"/>
        <v>-1.0426023716552432E-3</v>
      </c>
      <c r="I2018" s="5">
        <f t="shared" si="126"/>
        <v>7.0040023424031914E-3</v>
      </c>
      <c r="J2018" s="5">
        <f t="shared" si="127"/>
        <v>3.5324480992052126E-2</v>
      </c>
    </row>
    <row r="2019" spans="1:10" ht="15" customHeight="1" x14ac:dyDescent="0.2">
      <c r="A2019" s="3">
        <f>'2_CVaR_t3'!A2019</f>
        <v>45117</v>
      </c>
      <c r="B2019" s="5">
        <f>'2_CVaR_t3'!D2019-1</f>
        <v>6.4874930164970923E-3</v>
      </c>
      <c r="C2019" s="5">
        <f>'Stocks Returns'!B2015</f>
        <v>3.2695374800638E-2</v>
      </c>
      <c r="D2019" s="5">
        <f>'Stocks Returns'!C2015</f>
        <v>7.2319729329668458E-3</v>
      </c>
      <c r="E2019" s="5">
        <f>'Stocks Returns'!D2015</f>
        <v>2.6206418840914347E-2</v>
      </c>
      <c r="F2019" s="5">
        <f>'Stocks Returns'!E2015</f>
        <v>1.0849559236655981E-2</v>
      </c>
      <c r="G2019" s="5">
        <f t="shared" si="124"/>
        <v>2.6604012230179538E-2</v>
      </c>
      <c r="H2019" s="5">
        <f t="shared" si="125"/>
        <v>-2.3327202200529619E-3</v>
      </c>
      <c r="I2019" s="5">
        <f t="shared" si="126"/>
        <v>1.567076608456593E-2</v>
      </c>
      <c r="J2019" s="5">
        <f t="shared" si="127"/>
        <v>4.0182390744907892E-3</v>
      </c>
    </row>
    <row r="2020" spans="1:10" ht="15" customHeight="1" x14ac:dyDescent="0.2">
      <c r="A2020" s="3">
        <f>'2_CVaR_t3'!A2020</f>
        <v>45118</v>
      </c>
      <c r="B2020" s="5">
        <f>'2_CVaR_t3'!D2020-1</f>
        <v>5.36572926291079E-3</v>
      </c>
      <c r="C2020" s="5">
        <f>'Stocks Returns'!B2016</f>
        <v>2.7027027027027195E-2</v>
      </c>
      <c r="D2020" s="5">
        <f>'Stocks Returns'!C2016</f>
        <v>1.003527040644947E-2</v>
      </c>
      <c r="E2020" s="5">
        <f>'Stocks Returns'!D2016</f>
        <v>-5.6249296883789102E-3</v>
      </c>
      <c r="F2020" s="5">
        <f>'Stocks Returns'!E2016</f>
        <v>2.9611883085769009E-2</v>
      </c>
      <c r="G2020" s="5">
        <f t="shared" si="124"/>
        <v>2.206692784463948E-2</v>
      </c>
      <c r="H2020" s="5">
        <f t="shared" si="125"/>
        <v>2.1324184994990763E-3</v>
      </c>
      <c r="I2020" s="5">
        <f t="shared" si="126"/>
        <v>-1.432517762429753E-2</v>
      </c>
      <c r="J2020" s="5">
        <f t="shared" si="127"/>
        <v>2.3967634112602741E-2</v>
      </c>
    </row>
    <row r="2021" spans="1:10" ht="15" customHeight="1" x14ac:dyDescent="0.2">
      <c r="A2021" s="3">
        <f>'2_CVaR_t3'!A2021</f>
        <v>45119</v>
      </c>
      <c r="B2021" s="5">
        <f>'2_CVaR_t3'!D2021-1</f>
        <v>6.2990692488056332E-3</v>
      </c>
      <c r="C2021" s="5">
        <f>'Stocks Returns'!B2017</f>
        <v>-1.0526315789473717E-2</v>
      </c>
      <c r="D2021" s="5">
        <f>'Stocks Returns'!C2017</f>
        <v>6.9008522136768669E-3</v>
      </c>
      <c r="E2021" s="5">
        <f>'Stocks Returns'!D2017</f>
        <v>2.6247313044462039E-2</v>
      </c>
      <c r="F2021" s="5">
        <f>'Stocks Returns'!E2017</f>
        <v>1.7405063291139333E-2</v>
      </c>
      <c r="G2021" s="5">
        <f t="shared" si="124"/>
        <v>-1.6427658929236342E-2</v>
      </c>
      <c r="H2021" s="5">
        <f t="shared" si="125"/>
        <v>-2.3846998208245512E-3</v>
      </c>
      <c r="I2021" s="5">
        <f t="shared" si="126"/>
        <v>1.6019955051961007E-2</v>
      </c>
      <c r="J2021" s="5">
        <f t="shared" si="127"/>
        <v>1.0773136651214517E-2</v>
      </c>
    </row>
    <row r="2022" spans="1:10" ht="15" customHeight="1" x14ac:dyDescent="0.2">
      <c r="A2022" s="3">
        <f>'2_CVaR_t3'!A2022</f>
        <v>45120</v>
      </c>
      <c r="B2022" s="5">
        <f>'2_CVaR_t3'!D2022-1</f>
        <v>4.2360349039300971E-3</v>
      </c>
      <c r="C2022" s="5">
        <f>'Stocks Returns'!B2018</f>
        <v>-4.5592705167173397E-3</v>
      </c>
      <c r="D2022" s="5">
        <f>'Stocks Returns'!C2018</f>
        <v>4.5415135626110104E-3</v>
      </c>
      <c r="E2022" s="5">
        <f>'Stocks Returns'!D2018</f>
        <v>1.8189835740271221E-2</v>
      </c>
      <c r="F2022" s="5">
        <f>'Stocks Returns'!E2018</f>
        <v>1.1343884365565771E-2</v>
      </c>
      <c r="G2022" s="5">
        <f t="shared" si="124"/>
        <v>-8.3801085454627035E-3</v>
      </c>
      <c r="H2022" s="5">
        <f t="shared" si="125"/>
        <v>-1.6877482722729041E-3</v>
      </c>
      <c r="I2022" s="5">
        <f t="shared" si="126"/>
        <v>1.133796850434996E-2</v>
      </c>
      <c r="J2022" s="5">
        <f t="shared" si="127"/>
        <v>6.895098894971502E-3</v>
      </c>
    </row>
    <row r="2023" spans="1:10" ht="15" customHeight="1" x14ac:dyDescent="0.2">
      <c r="A2023" s="3">
        <f>'2_CVaR_t3'!A2023</f>
        <v>45121</v>
      </c>
      <c r="B2023" s="5">
        <f>'2_CVaR_t3'!D2023-1</f>
        <v>-2.7903766514126849E-3</v>
      </c>
      <c r="C2023" s="5">
        <f>'Stocks Returns'!B2019</f>
        <v>-5.3435114503816772E-2</v>
      </c>
      <c r="D2023" s="5">
        <f>'Stocks Returns'!C2019</f>
        <v>-6.1649747236036667E-4</v>
      </c>
      <c r="E2023" s="5">
        <f>'Stocks Returns'!D2019</f>
        <v>-2.858380251190995E-2</v>
      </c>
      <c r="F2023" s="5">
        <f>'Stocks Returns'!E2019</f>
        <v>-3.129805517865214E-2</v>
      </c>
      <c r="G2023" s="5">
        <f t="shared" si="124"/>
        <v>-5.0170037947905352E-2</v>
      </c>
      <c r="H2023" s="5">
        <f t="shared" si="125"/>
        <v>3.5635452341054178E-3</v>
      </c>
      <c r="I2023" s="5">
        <f t="shared" si="126"/>
        <v>-2.3939211961804516E-2</v>
      </c>
      <c r="J2023" s="5">
        <f t="shared" si="127"/>
        <v>-2.8311361750297609E-2</v>
      </c>
    </row>
    <row r="2024" spans="1:10" ht="15" customHeight="1" x14ac:dyDescent="0.2">
      <c r="A2024" s="3">
        <f>'2_CVaR_t3'!A2024</f>
        <v>45124</v>
      </c>
      <c r="B2024" s="5">
        <f>'2_CVaR_t3'!D2024-1</f>
        <v>4.3784445041397113E-3</v>
      </c>
      <c r="C2024" s="5">
        <f>'Stocks Returns'!B2020</f>
        <v>-7.2580645161289814E-3</v>
      </c>
      <c r="D2024" s="5">
        <f>'Stocks Returns'!C2020</f>
        <v>3.413390360256674E-3</v>
      </c>
      <c r="E2024" s="5">
        <f>'Stocks Returns'!D2020</f>
        <v>2.7418635755684484E-2</v>
      </c>
      <c r="F2024" s="5">
        <f>'Stocks Returns'!E2020</f>
        <v>-6.0696610327761746E-3</v>
      </c>
      <c r="G2024" s="5">
        <f t="shared" si="124"/>
        <v>-1.1222518138007818E-2</v>
      </c>
      <c r="H2024" s="5">
        <f t="shared" si="125"/>
        <v>-3.0268447269791538E-3</v>
      </c>
      <c r="I2024" s="5">
        <f t="shared" si="126"/>
        <v>2.0333761109901233E-2</v>
      </c>
      <c r="J2024" s="5">
        <f t="shared" si="127"/>
        <v>-1.0669146980993499E-2</v>
      </c>
    </row>
    <row r="2025" spans="1:10" ht="15" customHeight="1" x14ac:dyDescent="0.2">
      <c r="A2025" s="3">
        <f>'2_CVaR_t3'!A2025</f>
        <v>45125</v>
      </c>
      <c r="B2025" s="5">
        <f>'2_CVaR_t3'!D2025-1</f>
        <v>-6.5309841727124729E-3</v>
      </c>
      <c r="C2025" s="5">
        <f>'Stocks Returns'!B2021</f>
        <v>3.7367993501218555E-2</v>
      </c>
      <c r="D2025" s="5">
        <f>'Stocks Returns'!C2021</f>
        <v>-1.3197262182876313E-2</v>
      </c>
      <c r="E2025" s="5">
        <f>'Stocks Returns'!D2021</f>
        <v>1.2584074636580622E-2</v>
      </c>
      <c r="F2025" s="5">
        <f>'Stocks Returns'!E2021</f>
        <v>2.1702367531003297E-2</v>
      </c>
      <c r="G2025" s="5">
        <f t="shared" si="124"/>
        <v>4.4405354840320689E-2</v>
      </c>
      <c r="H2025" s="5">
        <f t="shared" si="125"/>
        <v>-3.4756820141954806E-3</v>
      </c>
      <c r="I2025" s="5">
        <f t="shared" si="126"/>
        <v>2.334896373794549E-2</v>
      </c>
      <c r="J2025" s="5">
        <f t="shared" si="127"/>
        <v>2.8647441147424808E-2</v>
      </c>
    </row>
    <row r="2026" spans="1:10" ht="15" customHeight="1" x14ac:dyDescent="0.2">
      <c r="A2026" s="3">
        <f>'2_CVaR_t3'!A2026</f>
        <v>45126</v>
      </c>
      <c r="B2026" s="5">
        <f>'2_CVaR_t3'!D2026-1</f>
        <v>1.10171569714268E-4</v>
      </c>
      <c r="C2026" s="5">
        <f>'Stocks Returns'!B2022</f>
        <v>3.9937353171495715E-2</v>
      </c>
      <c r="D2026" s="5">
        <f>'Stocks Returns'!C2022</f>
        <v>2.6996718860321511E-3</v>
      </c>
      <c r="E2026" s="5">
        <f>'Stocks Returns'!D2022</f>
        <v>-1.7248767945146737E-2</v>
      </c>
      <c r="F2026" s="5">
        <f>'Stocks Returns'!E2022</f>
        <v>6.7126436781610455E-3</v>
      </c>
      <c r="G2026" s="5">
        <f t="shared" si="124"/>
        <v>4.0277318270200285E-2</v>
      </c>
      <c r="H2026" s="5">
        <f t="shared" si="125"/>
        <v>2.5826862256322779E-3</v>
      </c>
      <c r="I2026" s="5">
        <f t="shared" si="126"/>
        <v>-1.7349989666052529E-2</v>
      </c>
      <c r="J2026" s="5">
        <f t="shared" si="127"/>
        <v>6.6299232351954831E-3</v>
      </c>
    </row>
    <row r="2027" spans="1:10" ht="15" customHeight="1" x14ac:dyDescent="0.2">
      <c r="A2027" s="3">
        <f>'2_CVaR_t3'!A2027</f>
        <v>45127</v>
      </c>
      <c r="B2027" s="5">
        <f>'2_CVaR_t3'!D2027-1</f>
        <v>-7.5717799444187106E-3</v>
      </c>
      <c r="C2027" s="5">
        <f>'Stocks Returns'!B2023</f>
        <v>-1.2801204819277157E-2</v>
      </c>
      <c r="D2027" s="5">
        <f>'Stocks Returns'!C2023</f>
        <v>-7.455886007787238E-3</v>
      </c>
      <c r="E2027" s="5">
        <f>'Stocks Returns'!D2023</f>
        <v>-3.8046440641011814E-2</v>
      </c>
      <c r="F2027" s="5">
        <f>'Stocks Returns'!E2023</f>
        <v>2.0186335403726607E-2</v>
      </c>
      <c r="G2027" s="5">
        <f t="shared" si="124"/>
        <v>-4.7142337497608506E-3</v>
      </c>
      <c r="H2027" s="5">
        <f t="shared" si="125"/>
        <v>3.8075850774313986E-3</v>
      </c>
      <c r="I2027" s="5">
        <f t="shared" si="126"/>
        <v>-2.5578624724294455E-2</v>
      </c>
      <c r="J2027" s="5">
        <f t="shared" si="127"/>
        <v>2.8232798390480741E-2</v>
      </c>
    </row>
    <row r="2028" spans="1:10" ht="15" customHeight="1" x14ac:dyDescent="0.2">
      <c r="A2028" s="3">
        <f>'2_CVaR_t3'!A2028</f>
        <v>45128</v>
      </c>
      <c r="B2028" s="5">
        <f>'2_CVaR_t3'!D2028-1</f>
        <v>5.8584837823971725E-4</v>
      </c>
      <c r="C2028" s="5">
        <f>'Stocks Returns'!B2024</f>
        <v>-1.3729977116704761E-2</v>
      </c>
      <c r="D2028" s="5">
        <f>'Stocks Returns'!C2024</f>
        <v>-1.5441115098906444E-3</v>
      </c>
      <c r="E2028" s="5">
        <f>'Stocks Returns'!D2024</f>
        <v>1.6772438803263956E-2</v>
      </c>
      <c r="F2028" s="5">
        <f>'Stocks Returns'!E2024</f>
        <v>1.0744023636852118E-2</v>
      </c>
      <c r="G2028" s="5">
        <f t="shared" si="124"/>
        <v>-1.3869717086307855E-2</v>
      </c>
      <c r="H2028" s="5">
        <f t="shared" si="125"/>
        <v>-2.365790415796991E-3</v>
      </c>
      <c r="I2028" s="5">
        <f t="shared" si="126"/>
        <v>1.589292530341355E-2</v>
      </c>
      <c r="J2028" s="5">
        <f t="shared" si="127"/>
        <v>1.0157933181376986E-2</v>
      </c>
    </row>
    <row r="2029" spans="1:10" ht="15" customHeight="1" x14ac:dyDescent="0.2">
      <c r="A2029" s="3">
        <f>'2_CVaR_t3'!A2029</f>
        <v>45131</v>
      </c>
      <c r="B2029" s="5">
        <f>'2_CVaR_t3'!D2029-1</f>
        <v>2.8263683682652196E-3</v>
      </c>
      <c r="C2029" s="5">
        <f>'Stocks Returns'!B2025</f>
        <v>-2.4748646558391374E-2</v>
      </c>
      <c r="D2029" s="5">
        <f>'Stocks Returns'!C2025</f>
        <v>6.2277951933125131E-3</v>
      </c>
      <c r="E2029" s="5">
        <f>'Stocks Returns'!D2025</f>
        <v>-9.4739188586713263E-3</v>
      </c>
      <c r="F2029" s="5">
        <f>'Stocks Returns'!E2025</f>
        <v>1.6210470369386165E-2</v>
      </c>
      <c r="G2029" s="5">
        <f t="shared" si="124"/>
        <v>-2.7147880317888513E-2</v>
      </c>
      <c r="H2029" s="5">
        <f t="shared" si="125"/>
        <v>2.0868892931628054E-3</v>
      </c>
      <c r="I2029" s="5">
        <f t="shared" si="126"/>
        <v>-1.4019321166940745E-2</v>
      </c>
      <c r="J2029" s="5">
        <f t="shared" si="127"/>
        <v>1.3253420146283973E-2</v>
      </c>
    </row>
    <row r="2030" spans="1:10" ht="15" customHeight="1" x14ac:dyDescent="0.2">
      <c r="A2030" s="3">
        <f>'2_CVaR_t3'!A2030</f>
        <v>45132</v>
      </c>
      <c r="B2030" s="5">
        <f>'2_CVaR_t3'!D2030-1</f>
        <v>-2.9899200370340218E-3</v>
      </c>
      <c r="C2030" s="5">
        <f>'Stocks Returns'!B2026</f>
        <v>-6.3441712926248783E-3</v>
      </c>
      <c r="D2030" s="5">
        <f>'Stocks Returns'!C2026</f>
        <v>-8.5154108166487497E-3</v>
      </c>
      <c r="E2030" s="5">
        <f>'Stocks Returns'!D2026</f>
        <v>2.2167210532238135E-2</v>
      </c>
      <c r="F2030" s="5">
        <f>'Stocks Returns'!E2026</f>
        <v>1.272663877266389E-2</v>
      </c>
      <c r="G2030" s="5">
        <f t="shared" si="124"/>
        <v>-2.8778615218200245E-3</v>
      </c>
      <c r="H2030" s="5">
        <f t="shared" si="125"/>
        <v>-4.0397537907278123E-3</v>
      </c>
      <c r="I2030" s="5">
        <f t="shared" si="126"/>
        <v>2.7138289516903339E-2</v>
      </c>
      <c r="J2030" s="5">
        <f t="shared" si="127"/>
        <v>1.5924492708985546E-2</v>
      </c>
    </row>
    <row r="2031" spans="1:10" ht="15" customHeight="1" x14ac:dyDescent="0.2">
      <c r="A2031" s="3">
        <f>'2_CVaR_t3'!A2031</f>
        <v>45133</v>
      </c>
      <c r="B2031" s="5">
        <f>'2_CVaR_t3'!D2031-1</f>
        <v>-6.212398964097865E-3</v>
      </c>
      <c r="C2031" s="5">
        <f>'Stocks Returns'!B2027</f>
        <v>1.8355945730247347E-2</v>
      </c>
      <c r="D2031" s="5">
        <f>'Stocks Returns'!C2027</f>
        <v>-6.661359922912613E-3</v>
      </c>
      <c r="E2031" s="5">
        <f>'Stocks Returns'!D2027</f>
        <v>-2.7630999559665415E-2</v>
      </c>
      <c r="F2031" s="5">
        <f>'Stocks Returns'!E2027</f>
        <v>5.5947667412634683E-3</v>
      </c>
      <c r="G2031" s="5">
        <f t="shared" si="124"/>
        <v>2.5072023928104842E-2</v>
      </c>
      <c r="H2031" s="5">
        <f t="shared" si="125"/>
        <v>2.5882509577868952E-3</v>
      </c>
      <c r="I2031" s="5">
        <f t="shared" si="126"/>
        <v>-1.7387372467114331E-2</v>
      </c>
      <c r="J2031" s="5">
        <f t="shared" si="127"/>
        <v>1.2202707586922372E-2</v>
      </c>
    </row>
    <row r="2032" spans="1:10" ht="15" customHeight="1" x14ac:dyDescent="0.2">
      <c r="A2032" s="3">
        <f>'2_CVaR_t3'!A2032</f>
        <v>45134</v>
      </c>
      <c r="B2032" s="5">
        <f>'2_CVaR_t3'!D2032-1</f>
        <v>-4.41844842184691E-3</v>
      </c>
      <c r="C2032" s="5">
        <f>'Stocks Returns'!B2028</f>
        <v>-3.6833855799373039E-2</v>
      </c>
      <c r="D2032" s="5">
        <f>'Stocks Returns'!C2028</f>
        <v>-1.1218894981020688E-2</v>
      </c>
      <c r="E2032" s="5">
        <f>'Stocks Returns'!D2028</f>
        <v>2.3774482055926693E-2</v>
      </c>
      <c r="F2032" s="5">
        <f>'Stocks Returns'!E2028</f>
        <v>-8.9874176153384999E-3</v>
      </c>
      <c r="G2032" s="5">
        <f t="shared" si="124"/>
        <v>-3.1926920178970052E-2</v>
      </c>
      <c r="H2032" s="5">
        <f t="shared" si="125"/>
        <v>-4.6269390610828151E-3</v>
      </c>
      <c r="I2032" s="5">
        <f t="shared" si="126"/>
        <v>3.1082887304900234E-2</v>
      </c>
      <c r="J2032" s="5">
        <f t="shared" si="127"/>
        <v>-4.2778684732686142E-3</v>
      </c>
    </row>
    <row r="2033" spans="1:10" ht="15" customHeight="1" x14ac:dyDescent="0.2">
      <c r="A2033" s="3">
        <f>'2_CVaR_t3'!A2033</f>
        <v>45135</v>
      </c>
      <c r="B2033" s="5">
        <f>'2_CVaR_t3'!D2033-1</f>
        <v>5.8207717125555725E-3</v>
      </c>
      <c r="C2033" s="5">
        <f>'Stocks Returns'!B2029</f>
        <v>4.0683482506102431E-2</v>
      </c>
      <c r="D2033" s="5">
        <f>'Stocks Returns'!C2029</f>
        <v>5.5877836546665005E-3</v>
      </c>
      <c r="E2033" s="5">
        <f>'Stocks Returns'!D2029</f>
        <v>2.9525599911533584E-2</v>
      </c>
      <c r="F2033" s="5">
        <f>'Stocks Returns'!E2029</f>
        <v>1.2955605458628838E-3</v>
      </c>
      <c r="G2033" s="5">
        <f t="shared" si="124"/>
        <v>3.5264487355953743E-2</v>
      </c>
      <c r="H2033" s="5">
        <f t="shared" si="125"/>
        <v>-2.9891926471170751E-3</v>
      </c>
      <c r="I2033" s="5">
        <f t="shared" si="126"/>
        <v>2.0080821674196232E-2</v>
      </c>
      <c r="J2033" s="5">
        <f t="shared" si="127"/>
        <v>-4.8302227789151966E-3</v>
      </c>
    </row>
    <row r="2034" spans="1:10" ht="15" customHeight="1" x14ac:dyDescent="0.2">
      <c r="A2034" s="3">
        <f>'2_CVaR_t3'!A2034</f>
        <v>45138</v>
      </c>
      <c r="B2034" s="5">
        <f>'2_CVaR_t3'!D2034-1</f>
        <v>5.6810045966788625E-3</v>
      </c>
      <c r="C2034" s="5">
        <f>'Stocks Returns'!B2030</f>
        <v>2.1892103205629398E-2</v>
      </c>
      <c r="D2034" s="5">
        <f>'Stocks Returns'!C2030</f>
        <v>8.3987274655354938E-3</v>
      </c>
      <c r="E2034" s="5">
        <f>'Stocks Returns'!D2030</f>
        <v>9.0225563909773765E-3</v>
      </c>
      <c r="F2034" s="5">
        <f>'Stocks Returns'!E2030</f>
        <v>1.5440351936513386E-2</v>
      </c>
      <c r="G2034" s="5">
        <f t="shared" si="124"/>
        <v>1.6614058786454205E-2</v>
      </c>
      <c r="H2034" s="5">
        <f t="shared" si="125"/>
        <v>2.8809697481061922E-5</v>
      </c>
      <c r="I2034" s="5">
        <f t="shared" si="126"/>
        <v>-1.9353801039402076E-4</v>
      </c>
      <c r="J2034" s="5">
        <f t="shared" si="127"/>
        <v>9.4624727634751785E-3</v>
      </c>
    </row>
    <row r="2035" spans="1:10" ht="15" customHeight="1" x14ac:dyDescent="0.2">
      <c r="A2035" s="3">
        <f>'2_CVaR_t3'!A2035</f>
        <v>45139</v>
      </c>
      <c r="B2035" s="5">
        <f>'2_CVaR_t3'!D2035-1</f>
        <v>4.4905789620883763E-3</v>
      </c>
      <c r="C2035" s="5">
        <f>'Stocks Returns'!B2031</f>
        <v>-1.5302218821729219E-2</v>
      </c>
      <c r="D2035" s="5">
        <f>'Stocks Returns'!C2031</f>
        <v>8.6232280318008225E-3</v>
      </c>
      <c r="E2035" s="5">
        <f>'Stocks Returns'!D2031</f>
        <v>-6.2806046412604566E-3</v>
      </c>
      <c r="F2035" s="5">
        <f>'Stocks Returns'!E2031</f>
        <v>-2.8882093102277073E-3</v>
      </c>
      <c r="G2035" s="5">
        <f t="shared" si="124"/>
        <v>-1.9379756510028396E-2</v>
      </c>
      <c r="H2035" s="5">
        <f t="shared" si="125"/>
        <v>2.0168709186669711E-3</v>
      </c>
      <c r="I2035" s="5">
        <f t="shared" si="126"/>
        <v>-1.3548951184755926E-2</v>
      </c>
      <c r="J2035" s="5">
        <f t="shared" si="127"/>
        <v>-7.6063580195650194E-3</v>
      </c>
    </row>
    <row r="2036" spans="1:10" ht="15" customHeight="1" x14ac:dyDescent="0.2">
      <c r="A2036" s="3">
        <f>'2_CVaR_t3'!A2036</f>
        <v>45140</v>
      </c>
      <c r="B2036" s="5">
        <f>'2_CVaR_t3'!D2036-1</f>
        <v>-8.1807729975464927E-3</v>
      </c>
      <c r="C2036" s="5">
        <f>'Stocks Returns'!B2032</f>
        <v>-2.4864024864024725E-2</v>
      </c>
      <c r="D2036" s="5">
        <f>'Stocks Returns'!C2032</f>
        <v>-9.2584869463675501E-3</v>
      </c>
      <c r="E2036" s="5">
        <f>'Stocks Returns'!D2032</f>
        <v>-3.2994108194965177E-2</v>
      </c>
      <c r="F2036" s="5">
        <f>'Stocks Returns'!E2032</f>
        <v>-1.5249616629749441E-2</v>
      </c>
      <c r="G2036" s="5">
        <f t="shared" si="124"/>
        <v>-1.6162903495579299E-2</v>
      </c>
      <c r="H2036" s="5">
        <f t="shared" si="125"/>
        <v>2.9071792499178739E-3</v>
      </c>
      <c r="I2036" s="5">
        <f t="shared" si="126"/>
        <v>-1.9529871434959267E-2</v>
      </c>
      <c r="J2036" s="5">
        <f t="shared" si="127"/>
        <v>-6.5587059102554142E-3</v>
      </c>
    </row>
    <row r="2037" spans="1:10" ht="15" customHeight="1" x14ac:dyDescent="0.2">
      <c r="A2037" s="3">
        <f>'2_CVaR_t3'!A2037</f>
        <v>45141</v>
      </c>
      <c r="B2037" s="5">
        <f>'2_CVaR_t3'!D2037-1</f>
        <v>2.2449556197687848E-3</v>
      </c>
      <c r="C2037" s="5">
        <f>'Stocks Returns'!B2033</f>
        <v>2.7091633466135523E-2</v>
      </c>
      <c r="D2037" s="5">
        <f>'Stocks Returns'!C2033</f>
        <v>5.0513554470448252E-3</v>
      </c>
      <c r="E2037" s="5">
        <f>'Stocks Returns'!D2033</f>
        <v>-8.3084081090063489E-3</v>
      </c>
      <c r="F2037" s="5">
        <f>'Stocks Returns'!E2033</f>
        <v>-5.1907604464054291E-3</v>
      </c>
      <c r="G2037" s="5">
        <f t="shared" si="124"/>
        <v>2.5278736137663921E-2</v>
      </c>
      <c r="H2037" s="5">
        <f t="shared" si="125"/>
        <v>1.771785709124416E-3</v>
      </c>
      <c r="I2037" s="5">
        <f t="shared" si="126"/>
        <v>-1.1902515852945208E-2</v>
      </c>
      <c r="J2037" s="5">
        <f t="shared" si="127"/>
        <v>-7.5325489261590037E-3</v>
      </c>
    </row>
    <row r="2038" spans="1:10" ht="15" customHeight="1" x14ac:dyDescent="0.2">
      <c r="A2038" s="3">
        <f>'2_CVaR_t3'!A2038</f>
        <v>45142</v>
      </c>
      <c r="B2038" s="5">
        <f>'2_CVaR_t3'!D2038-1</f>
        <v>-5.2495571675078567E-3</v>
      </c>
      <c r="C2038" s="5">
        <f>'Stocks Returns'!B2034</f>
        <v>8.3785880527540657E-2</v>
      </c>
      <c r="D2038" s="5">
        <f>'Stocks Returns'!C2034</f>
        <v>9.6331043725927934E-4</v>
      </c>
      <c r="E2038" s="5">
        <f>'Stocks Returns'!D2034</f>
        <v>-6.7694369973190338E-2</v>
      </c>
      <c r="F2038" s="5">
        <f>'Stocks Returns'!E2034</f>
        <v>-1.1131402730672257E-2</v>
      </c>
      <c r="G2038" s="5">
        <f t="shared" si="124"/>
        <v>8.9530963121819185E-2</v>
      </c>
      <c r="H2038" s="5">
        <f t="shared" si="125"/>
        <v>8.7865156189893458E-3</v>
      </c>
      <c r="I2038" s="5">
        <f t="shared" si="126"/>
        <v>-5.90261231415211E-2</v>
      </c>
      <c r="J2038" s="5">
        <f t="shared" si="127"/>
        <v>-5.5423589144831436E-3</v>
      </c>
    </row>
    <row r="2039" spans="1:10" ht="15" customHeight="1" x14ac:dyDescent="0.2">
      <c r="A2039" s="3">
        <f>'2_CVaR_t3'!A2039</f>
        <v>45145</v>
      </c>
      <c r="B2039" s="5">
        <f>'2_CVaR_t3'!D2039-1</f>
        <v>7.5420972185782365E-3</v>
      </c>
      <c r="C2039" s="5">
        <f>'Stocks Returns'!B2035</f>
        <v>3.5790980672870454E-2</v>
      </c>
      <c r="D2039" s="5">
        <f>'Stocks Returns'!C2035</f>
        <v>1.0544374241600041E-2</v>
      </c>
      <c r="E2039" s="5">
        <f>'Stocks Returns'!D2035</f>
        <v>1.6175413371675162E-2</v>
      </c>
      <c r="F2039" s="5">
        <f>'Stocks Returns'!E2035</f>
        <v>6.7716119954270848E-3</v>
      </c>
      <c r="G2039" s="5">
        <f t="shared" si="124"/>
        <v>2.863608300519941E-2</v>
      </c>
      <c r="H2039" s="5">
        <f t="shared" si="125"/>
        <v>-5.8266638047777507E-4</v>
      </c>
      <c r="I2039" s="5">
        <f t="shared" si="126"/>
        <v>3.9142407543426311E-3</v>
      </c>
      <c r="J2039" s="5">
        <f t="shared" si="127"/>
        <v>-1.1757098739473195E-3</v>
      </c>
    </row>
    <row r="2040" spans="1:10" ht="15" customHeight="1" x14ac:dyDescent="0.2">
      <c r="A2040" s="3">
        <f>'2_CVaR_t3'!A2040</f>
        <v>45146</v>
      </c>
      <c r="B2040" s="5">
        <f>'2_CVaR_t3'!D2040-1</f>
        <v>-5.5800341138900755E-3</v>
      </c>
      <c r="C2040" s="5">
        <f>'Stocks Returns'!B2036</f>
        <v>-3.4554250172771361E-3</v>
      </c>
      <c r="D2040" s="5">
        <f>'Stocks Returns'!C2036</f>
        <v>-9.1921659558610314E-3</v>
      </c>
      <c r="E2040" s="5">
        <f>'Stocks Returns'!D2036</f>
        <v>-3.3014974649215878E-3</v>
      </c>
      <c r="F2040" s="5">
        <f>'Stocks Returns'!E2036</f>
        <v>9.6960167714885692E-3</v>
      </c>
      <c r="G2040" s="5">
        <f t="shared" si="124"/>
        <v>2.6229331609631656E-3</v>
      </c>
      <c r="H2040" s="5">
        <f t="shared" si="125"/>
        <v>-8.7937442529660743E-4</v>
      </c>
      <c r="I2040" s="5">
        <f t="shared" si="126"/>
        <v>5.9074683715217499E-3</v>
      </c>
      <c r="J2040" s="5">
        <f t="shared" si="127"/>
        <v>1.5634777415685794E-2</v>
      </c>
    </row>
    <row r="2041" spans="1:10" ht="15" customHeight="1" x14ac:dyDescent="0.2">
      <c r="A2041" s="3">
        <f>'2_CVaR_t3'!A2041</f>
        <v>45147</v>
      </c>
      <c r="B2041" s="5">
        <f>'2_CVaR_t3'!D2041-1</f>
        <v>6.9243784884687187E-4</v>
      </c>
      <c r="C2041" s="5">
        <f>'Stocks Returns'!B2037</f>
        <v>-2.1497919556171974E-2</v>
      </c>
      <c r="D2041" s="5">
        <f>'Stocks Returns'!C2037</f>
        <v>1.9641439257804816E-3</v>
      </c>
      <c r="E2041" s="5">
        <f>'Stocks Returns'!D2037</f>
        <v>-5.5601561575772118E-3</v>
      </c>
      <c r="F2041" s="5">
        <f>'Stocks Returns'!E2037</f>
        <v>7.3535772990742654E-3</v>
      </c>
      <c r="G2041" s="5">
        <f t="shared" si="124"/>
        <v>-2.1745151647236668E-2</v>
      </c>
      <c r="H2041" s="5">
        <f t="shared" si="125"/>
        <v>9.8455763689320923E-4</v>
      </c>
      <c r="I2041" s="5">
        <f t="shared" si="126"/>
        <v>-6.6140689705931413E-3</v>
      </c>
      <c r="J2041" s="5">
        <f t="shared" si="127"/>
        <v>6.6546918908259797E-3</v>
      </c>
    </row>
    <row r="2042" spans="1:10" ht="15" customHeight="1" x14ac:dyDescent="0.2">
      <c r="A2042" s="3">
        <f>'2_CVaR_t3'!A2042</f>
        <v>45148</v>
      </c>
      <c r="B2042" s="5">
        <f>'2_CVaR_t3'!D2042-1</f>
        <v>2.3083176593008403E-4</v>
      </c>
      <c r="C2042" s="5">
        <f>'Stocks Returns'!B2038</f>
        <v>7.0871722182852537E-4</v>
      </c>
      <c r="D2042" s="5">
        <f>'Stocks Returns'!C2038</f>
        <v>1.6683350016684084E-3</v>
      </c>
      <c r="E2042" s="5">
        <f>'Stocks Returns'!D2038</f>
        <v>-8.9221984296931067E-3</v>
      </c>
      <c r="F2042" s="5">
        <f>'Stocks Returns'!E2038</f>
        <v>-5.2387495705943365E-3</v>
      </c>
      <c r="G2042" s="5">
        <f t="shared" si="124"/>
        <v>9.270003157972527E-4</v>
      </c>
      <c r="H2042" s="5">
        <f t="shared" si="125"/>
        <v>1.372596827480127E-3</v>
      </c>
      <c r="I2042" s="5">
        <f t="shared" si="126"/>
        <v>-9.220841671004152E-3</v>
      </c>
      <c r="J2042" s="5">
        <f t="shared" si="127"/>
        <v>-5.449154868886019E-3</v>
      </c>
    </row>
    <row r="2043" spans="1:10" ht="15" customHeight="1" x14ac:dyDescent="0.2">
      <c r="A2043" s="3">
        <f>'2_CVaR_t3'!A2043</f>
        <v>45149</v>
      </c>
      <c r="B2043" s="5">
        <f>'2_CVaR_t3'!D2043-1</f>
        <v>-1.851199026453032E-3</v>
      </c>
      <c r="C2043" s="5">
        <f>'Stocks Returns'!B2039</f>
        <v>-2.9745042492917873E-2</v>
      </c>
      <c r="D2043" s="5">
        <f>'Stocks Returns'!C2039</f>
        <v>-4.9966688874081289E-4</v>
      </c>
      <c r="E2043" s="5">
        <f>'Stocks Returns'!D2039</f>
        <v>-1.8485175849237812E-2</v>
      </c>
      <c r="F2043" s="5">
        <f>'Stocks Returns'!E2039</f>
        <v>1.7094017094017033E-2</v>
      </c>
      <c r="G2043" s="5">
        <f t="shared" si="124"/>
        <v>-2.7427096969378818E-2</v>
      </c>
      <c r="H2043" s="5">
        <f t="shared" si="125"/>
        <v>2.2890274972308684E-3</v>
      </c>
      <c r="I2043" s="5">
        <f t="shared" si="126"/>
        <v>-1.5377246770480354E-2</v>
      </c>
      <c r="J2043" s="5">
        <f t="shared" si="127"/>
        <v>1.9086855357790096E-2</v>
      </c>
    </row>
    <row r="2044" spans="1:10" ht="15" customHeight="1" x14ac:dyDescent="0.2">
      <c r="A2044" s="3">
        <f>'2_CVaR_t3'!A2044</f>
        <v>45152</v>
      </c>
      <c r="B2044" s="5">
        <f>'2_CVaR_t3'!D2044-1</f>
        <v>8.2808951240473938E-3</v>
      </c>
      <c r="C2044" s="5">
        <f>'Stocks Returns'!B2040</f>
        <v>-1.2408759124087565E-2</v>
      </c>
      <c r="D2044" s="5">
        <f>'Stocks Returns'!C2040</f>
        <v>1.1914680886518925E-2</v>
      </c>
      <c r="E2044" s="5">
        <f>'Stocks Returns'!D2040</f>
        <v>1.5531368472545104E-2</v>
      </c>
      <c r="F2044" s="5">
        <f>'Stocks Returns'!E2040</f>
        <v>-1.0185892538834285E-3</v>
      </c>
      <c r="G2044" s="5">
        <f t="shared" si="124"/>
        <v>-2.0308711192891307E-2</v>
      </c>
      <c r="H2044" s="5">
        <f t="shared" si="125"/>
        <v>-3.0685474655665901E-4</v>
      </c>
      <c r="I2044" s="5">
        <f t="shared" si="126"/>
        <v>2.0613912092375258E-3</v>
      </c>
      <c r="J2044" s="5">
        <f t="shared" si="127"/>
        <v>-9.7477207558755597E-3</v>
      </c>
    </row>
    <row r="2045" spans="1:10" ht="15" customHeight="1" x14ac:dyDescent="0.2">
      <c r="A2045" s="3">
        <f>'2_CVaR_t3'!A2045</f>
        <v>45153</v>
      </c>
      <c r="B2045" s="5">
        <f>'2_CVaR_t3'!D2045-1</f>
        <v>-9.5275023073574383E-3</v>
      </c>
      <c r="C2045" s="5">
        <f>'Stocks Returns'!B2041</f>
        <v>-8.1300813008129413E-3</v>
      </c>
      <c r="D2045" s="5">
        <f>'Stocks Returns'!C2041</f>
        <v>-1.2638946068340817E-2</v>
      </c>
      <c r="E2045" s="5">
        <f>'Stocks Returns'!D2041</f>
        <v>-2.5891136801541537E-2</v>
      </c>
      <c r="F2045" s="5">
        <f>'Stocks Returns'!E2041</f>
        <v>-1.8523239017758431E-2</v>
      </c>
      <c r="G2045" s="5">
        <f t="shared" si="124"/>
        <v>1.9291741283562602E-3</v>
      </c>
      <c r="H2045" s="5">
        <f t="shared" si="125"/>
        <v>1.5218374663140549E-3</v>
      </c>
      <c r="I2045" s="5">
        <f t="shared" si="126"/>
        <v>-1.022341159832401E-2</v>
      </c>
      <c r="J2045" s="5">
        <f t="shared" si="127"/>
        <v>-8.4071943893232193E-3</v>
      </c>
    </row>
    <row r="2046" spans="1:10" ht="15" customHeight="1" x14ac:dyDescent="0.2">
      <c r="A2046" s="3">
        <f>'2_CVaR_t3'!A2046</f>
        <v>45154</v>
      </c>
      <c r="B2046" s="5">
        <f>'2_CVaR_t3'!D2046-1</f>
        <v>-2.4664664363498456E-3</v>
      </c>
      <c r="C2046" s="5">
        <f>'Stocks Returns'!B2042</f>
        <v>-1.713859910581228E-2</v>
      </c>
      <c r="D2046" s="5">
        <f>'Stocks Returns'!C2042</f>
        <v>-2.2515948797064977E-3</v>
      </c>
      <c r="E2046" s="5">
        <f>'Stocks Returns'!D2042</f>
        <v>-1.3845963654345428E-2</v>
      </c>
      <c r="F2046" s="5">
        <f>'Stocks Returns'!E2042</f>
        <v>-7.5318154272357996E-3</v>
      </c>
      <c r="G2046" s="5">
        <f t="shared" si="124"/>
        <v>-1.4200175792307059E-2</v>
      </c>
      <c r="H2046" s="5">
        <f t="shared" si="125"/>
        <v>1.4485897874049886E-3</v>
      </c>
      <c r="I2046" s="5">
        <f t="shared" si="126"/>
        <v>-9.7313477697719628E-3</v>
      </c>
      <c r="J2046" s="5">
        <f t="shared" si="127"/>
        <v>-4.8878897901334564E-3</v>
      </c>
    </row>
    <row r="2047" spans="1:10" ht="15" customHeight="1" x14ac:dyDescent="0.2">
      <c r="A2047" s="3">
        <f>'2_CVaR_t3'!A2047</f>
        <v>45155</v>
      </c>
      <c r="B2047" s="5">
        <f>'2_CVaR_t3'!D2047-1</f>
        <v>-5.342584978309417E-3</v>
      </c>
      <c r="C2047" s="5">
        <f>'Stocks Returns'!B2043</f>
        <v>-3.2600454890068242E-2</v>
      </c>
      <c r="D2047" s="5">
        <f>'Stocks Returns'!C2043</f>
        <v>-8.023736888294497E-3</v>
      </c>
      <c r="E2047" s="5">
        <f>'Stocks Returns'!D2043</f>
        <v>-8.3991475492040113E-3</v>
      </c>
      <c r="F2047" s="5">
        <f>'Stocks Returns'!E2043</f>
        <v>1.8230983949755863E-2</v>
      </c>
      <c r="G2047" s="5">
        <f t="shared" si="124"/>
        <v>-2.6761556680785458E-2</v>
      </c>
      <c r="H2047" s="5">
        <f t="shared" si="125"/>
        <v>-6.2715296890536107E-5</v>
      </c>
      <c r="I2047" s="5">
        <f t="shared" si="126"/>
        <v>4.2130931049772814E-4</v>
      </c>
      <c r="J2047" s="5">
        <f t="shared" si="127"/>
        <v>2.3918471519030354E-2</v>
      </c>
    </row>
    <row r="2048" spans="1:10" ht="15" customHeight="1" x14ac:dyDescent="0.2">
      <c r="A2048" s="3">
        <f>'2_CVaR_t3'!A2048</f>
        <v>45156</v>
      </c>
      <c r="B2048" s="5">
        <f>'2_CVaR_t3'!D2048-1</f>
        <v>2.3255766710728043E-3</v>
      </c>
      <c r="C2048" s="5">
        <f>'Stocks Returns'!B2044</f>
        <v>1.5673981191222097E-3</v>
      </c>
      <c r="D2048" s="5">
        <f>'Stocks Returns'!C2044</f>
        <v>3.3702658297172228E-3</v>
      </c>
      <c r="E2048" s="5">
        <f>'Stocks Returns'!D2044</f>
        <v>3.9190897597978225E-3</v>
      </c>
      <c r="F2048" s="5">
        <f>'Stocks Returns'!E2044</f>
        <v>4.797395699477347E-3</v>
      </c>
      <c r="G2048" s="5">
        <f t="shared" si="124"/>
        <v>-3.2680299845510305E-4</v>
      </c>
      <c r="H2048" s="5">
        <f t="shared" si="125"/>
        <v>-2.8740276092738271E-5</v>
      </c>
      <c r="I2048" s="5">
        <f t="shared" si="126"/>
        <v>1.93071650848108E-4</v>
      </c>
      <c r="J2048" s="5">
        <f t="shared" si="127"/>
        <v>2.3702925294212546E-3</v>
      </c>
    </row>
    <row r="2049" spans="1:10" ht="15" customHeight="1" x14ac:dyDescent="0.2">
      <c r="A2049" s="3">
        <f>'2_CVaR_t3'!A2049</f>
        <v>45159</v>
      </c>
      <c r="B2049" s="5">
        <f>'2_CVaR_t3'!D2049-1</f>
        <v>4.3797052429370709E-3</v>
      </c>
      <c r="C2049" s="5">
        <f>'Stocks Returns'!B2045</f>
        <v>-1.0172143974960801E-2</v>
      </c>
      <c r="D2049" s="5">
        <f>'Stocks Returns'!C2045</f>
        <v>5.4162992820254718E-3</v>
      </c>
      <c r="E2049" s="5">
        <f>'Stocks Returns'!D2045</f>
        <v>1.3978088401964461E-2</v>
      </c>
      <c r="F2049" s="5">
        <f>'Stocks Returns'!E2045</f>
        <v>-6.8207008270115832E-4</v>
      </c>
      <c r="G2049" s="5">
        <f t="shared" si="124"/>
        <v>-1.4137869012178931E-2</v>
      </c>
      <c r="H2049" s="5">
        <f t="shared" si="125"/>
        <v>-1.0258035315718773E-3</v>
      </c>
      <c r="I2049" s="5">
        <f t="shared" si="126"/>
        <v>6.8911509634955155E-3</v>
      </c>
      <c r="J2049" s="5">
        <f t="shared" si="127"/>
        <v>-5.2828901680738458E-3</v>
      </c>
    </row>
    <row r="2050" spans="1:10" ht="15" customHeight="1" x14ac:dyDescent="0.2">
      <c r="A2050" s="3">
        <f>'2_CVaR_t3'!A2050</f>
        <v>45160</v>
      </c>
      <c r="B2050" s="5">
        <f>'2_CVaR_t3'!D2050-1</f>
        <v>2.4100108331137626E-3</v>
      </c>
      <c r="C2050" s="5">
        <f>'Stocks Returns'!B2046</f>
        <v>-8.6956521739131043E-3</v>
      </c>
      <c r="D2050" s="5">
        <f>'Stocks Returns'!C2046</f>
        <v>4.6354297168629266E-3</v>
      </c>
      <c r="E2050" s="5">
        <f>'Stocks Returns'!D2046</f>
        <v>-3.6015896671632852E-3</v>
      </c>
      <c r="F2050" s="5">
        <f>'Stocks Returns'!E2046</f>
        <v>-9.0435969627163937E-3</v>
      </c>
      <c r="G2050" s="5">
        <f t="shared" si="124"/>
        <v>-1.0675002482587025E-2</v>
      </c>
      <c r="H2050" s="5">
        <f t="shared" si="125"/>
        <v>1.1113382955323138E-3</v>
      </c>
      <c r="I2050" s="5">
        <f t="shared" si="126"/>
        <v>-7.4657570678185667E-3</v>
      </c>
      <c r="J2050" s="5">
        <f t="shared" si="127"/>
        <v>-1.156004992750926E-2</v>
      </c>
    </row>
    <row r="2051" spans="1:10" ht="15" customHeight="1" x14ac:dyDescent="0.2">
      <c r="A2051" s="3">
        <f>'2_CVaR_t3'!A2051</f>
        <v>45161</v>
      </c>
      <c r="B2051" s="5">
        <f>'2_CVaR_t3'!D2051-1</f>
        <v>4.589642553582296E-3</v>
      </c>
      <c r="C2051" s="5">
        <f>'Stocks Returns'!B2047</f>
        <v>1.2759170653907415E-2</v>
      </c>
      <c r="D2051" s="5">
        <f>'Stocks Returns'!C2047</f>
        <v>7.1912541048344547E-3</v>
      </c>
      <c r="E2051" s="5">
        <f>'Stocks Returns'!D2047</f>
        <v>4.4870995886825416E-3</v>
      </c>
      <c r="F2051" s="5">
        <f>'Stocks Returns'!E2047</f>
        <v>-2.9272492466638766E-3</v>
      </c>
      <c r="G2051" s="5">
        <f t="shared" si="124"/>
        <v>8.5817304560204689E-3</v>
      </c>
      <c r="H2051" s="5">
        <f t="shared" si="125"/>
        <v>4.381388514040855E-4</v>
      </c>
      <c r="I2051" s="5">
        <f t="shared" si="126"/>
        <v>-2.9433325925202801E-3</v>
      </c>
      <c r="J2051" s="5">
        <f t="shared" si="127"/>
        <v>-7.7502288840510889E-3</v>
      </c>
    </row>
    <row r="2052" spans="1:10" ht="15" customHeight="1" x14ac:dyDescent="0.2">
      <c r="A2052" s="3">
        <f>'2_CVaR_t3'!A2052</f>
        <v>45162</v>
      </c>
      <c r="B2052" s="5">
        <f>'2_CVaR_t3'!D2052-1</f>
        <v>-9.7674937444240939E-3</v>
      </c>
      <c r="C2052" s="5">
        <f>'Stocks Returns'!B2048</f>
        <v>0</v>
      </c>
      <c r="D2052" s="5">
        <f>'Stocks Returns'!C2048</f>
        <v>-1.1679735864630669E-2</v>
      </c>
      <c r="E2052" s="5">
        <f>'Stocks Returns'!D2048</f>
        <v>-3.5116019357240291E-2</v>
      </c>
      <c r="F2052" s="5">
        <f>'Stocks Returns'!E2048</f>
        <v>-8.7211812451429838E-3</v>
      </c>
      <c r="G2052" s="5">
        <f t="shared" si="124"/>
        <v>1.0301279229043303E-2</v>
      </c>
      <c r="H2052" s="5">
        <f t="shared" si="125"/>
        <v>2.8365839115418838E-3</v>
      </c>
      <c r="I2052" s="5">
        <f t="shared" si="126"/>
        <v>-1.9055625520323569E-2</v>
      </c>
      <c r="J2052" s="5">
        <f t="shared" si="127"/>
        <v>1.6488267687532806E-3</v>
      </c>
    </row>
    <row r="2053" spans="1:10" ht="15" customHeight="1" x14ac:dyDescent="0.2">
      <c r="A2053" s="3">
        <f>'2_CVaR_t3'!A2053</f>
        <v>45163</v>
      </c>
      <c r="B2053" s="5">
        <f>'2_CVaR_t3'!D2053-1</f>
        <v>9.3247546055716946E-3</v>
      </c>
      <c r="C2053" s="5">
        <f>'Stocks Returns'!B2049</f>
        <v>-3.385826771653544E-2</v>
      </c>
      <c r="D2053" s="5">
        <f>'Stocks Returns'!C2049</f>
        <v>1.2945254102810333E-2</v>
      </c>
      <c r="E2053" s="5">
        <f>'Stocks Returns'!D2049</f>
        <v>2.0704732510288038E-2</v>
      </c>
      <c r="F2053" s="5">
        <f>'Stocks Returns'!E2049</f>
        <v>1.498257839721262E-2</v>
      </c>
      <c r="G2053" s="5">
        <f t="shared" si="124"/>
        <v>-4.2810919170538295E-2</v>
      </c>
      <c r="H2053" s="5">
        <f t="shared" si="125"/>
        <v>-8.2271119154798782E-4</v>
      </c>
      <c r="I2053" s="5">
        <f t="shared" si="126"/>
        <v>5.5268156579931504E-3</v>
      </c>
      <c r="J2053" s="5">
        <f t="shared" si="127"/>
        <v>5.1488154503914751E-3</v>
      </c>
    </row>
    <row r="2054" spans="1:10" ht="15" customHeight="1" x14ac:dyDescent="0.2">
      <c r="A2054" s="3">
        <f>'2_CVaR_t3'!A2054</f>
        <v>45166</v>
      </c>
      <c r="B2054" s="5">
        <f>'2_CVaR_t3'!D2054-1</f>
        <v>4.0450885088800792E-3</v>
      </c>
      <c r="C2054" s="5">
        <f>'Stocks Returns'!B2050</f>
        <v>4.2379788101059468E-2</v>
      </c>
      <c r="D2054" s="5">
        <f>'Stocks Returns'!C2050</f>
        <v>5.1943768809004087E-3</v>
      </c>
      <c r="E2054" s="5">
        <f>'Stocks Returns'!D2050</f>
        <v>1.159128134055698E-2</v>
      </c>
      <c r="F2054" s="5">
        <f>'Stocks Returns'!E2050</f>
        <v>8.5822176450394139E-3</v>
      </c>
      <c r="G2054" s="5">
        <f t="shared" ref="G2054:G2117" si="128">C2054-($P$11+$O$11*$B2054)</f>
        <v>3.8751513493189123E-2</v>
      </c>
      <c r="H2054" s="5">
        <f t="shared" ref="H2054:H2117" si="129">D2054-($P$12+$O$12*$B2054)</f>
        <v>-7.5200667941999113E-4</v>
      </c>
      <c r="I2054" s="5">
        <f t="shared" ref="I2054:I2117" si="130">E2054-($P$13+$O$13*$B2054)</f>
        <v>5.0518363350724347E-3</v>
      </c>
      <c r="J2054" s="5">
        <f t="shared" ref="J2054:J2117" si="131">F2054-($P$14+$O$14*$B2054)</f>
        <v>4.3354951876976456E-3</v>
      </c>
    </row>
    <row r="2055" spans="1:10" ht="15" customHeight="1" x14ac:dyDescent="0.2">
      <c r="A2055" s="3">
        <f>'2_CVaR_t3'!A2055</f>
        <v>45167</v>
      </c>
      <c r="B2055" s="5">
        <f>'2_CVaR_t3'!D2055-1</f>
        <v>5.4292731662981542E-3</v>
      </c>
      <c r="C2055" s="5">
        <f>'Stocks Returns'!B2051</f>
        <v>1.2509773260359625E-2</v>
      </c>
      <c r="D2055" s="5">
        <f>'Stocks Returns'!C2051</f>
        <v>6.1928392732641946E-3</v>
      </c>
      <c r="E2055" s="5">
        <f>'Stocks Returns'!D2051</f>
        <v>2.09241499564079E-2</v>
      </c>
      <c r="F2055" s="5">
        <f>'Stocks Returns'!E2051</f>
        <v>1.1912865895167268E-3</v>
      </c>
      <c r="G2055" s="5">
        <f t="shared" si="128"/>
        <v>7.4855920542771575E-3</v>
      </c>
      <c r="H2055" s="5">
        <f t="shared" si="129"/>
        <v>-1.8041499948264275E-3</v>
      </c>
      <c r="I2055" s="5">
        <f t="shared" si="130"/>
        <v>1.2119932903807421E-2</v>
      </c>
      <c r="J2055" s="5">
        <f t="shared" si="131"/>
        <v>-4.5202057196073245E-3</v>
      </c>
    </row>
    <row r="2056" spans="1:10" ht="15" customHeight="1" x14ac:dyDescent="0.2">
      <c r="A2056" s="3">
        <f>'2_CVaR_t3'!A2056</f>
        <v>45168</v>
      </c>
      <c r="B2056" s="5">
        <f>'2_CVaR_t3'!D2056-1</f>
        <v>2.1576270868643999E-3</v>
      </c>
      <c r="C2056" s="5">
        <f>'Stocks Returns'!B2052</f>
        <v>1.2355212355212419E-2</v>
      </c>
      <c r="D2056" s="5">
        <f>'Stocks Returns'!C2052</f>
        <v>3.6276188147059685E-3</v>
      </c>
      <c r="E2056" s="5">
        <f>'Stocks Returns'!D2052</f>
        <v>2.4399170428202055E-4</v>
      </c>
      <c r="F2056" s="5">
        <f>'Stocks Returns'!E2052</f>
        <v>8.8390277069523293E-3</v>
      </c>
      <c r="G2056" s="5">
        <f t="shared" si="128"/>
        <v>1.0630383099624097E-2</v>
      </c>
      <c r="H2056" s="5">
        <f t="shared" si="129"/>
        <v>4.774222692026488E-4</v>
      </c>
      <c r="I2056" s="5">
        <f t="shared" si="130"/>
        <v>-3.207231042935077E-3</v>
      </c>
      <c r="J2056" s="5">
        <f t="shared" si="131"/>
        <v>6.5896518988124708E-3</v>
      </c>
    </row>
    <row r="2057" spans="1:10" ht="15" customHeight="1" x14ac:dyDescent="0.2">
      <c r="A2057" s="3">
        <f>'2_CVaR_t3'!A2057</f>
        <v>45169</v>
      </c>
      <c r="B2057" s="5">
        <f>'2_CVaR_t3'!D2057-1</f>
        <v>-1.4191346955013673E-3</v>
      </c>
      <c r="C2057" s="5">
        <f>'Stocks Returns'!B2053</f>
        <v>2.2883295194509046E-3</v>
      </c>
      <c r="D2057" s="5">
        <f>'Stocks Returns'!C2053</f>
        <v>-2.2336839540266773E-3</v>
      </c>
      <c r="E2057" s="5">
        <f>'Stocks Returns'!D2053</f>
        <v>-1.8294914013903263E-3</v>
      </c>
      <c r="F2057" s="5">
        <f>'Stocks Returns'!E2053</f>
        <v>2.7801179443975865E-3</v>
      </c>
      <c r="G2057" s="5">
        <f t="shared" si="128"/>
        <v>4.1705517836724184E-3</v>
      </c>
      <c r="H2057" s="5">
        <f t="shared" si="129"/>
        <v>-8.507294018689996E-5</v>
      </c>
      <c r="I2057" s="5">
        <f t="shared" si="130"/>
        <v>5.7150366097626299E-4</v>
      </c>
      <c r="J2057" s="5">
        <f t="shared" si="131"/>
        <v>4.3157377275172184E-3</v>
      </c>
    </row>
    <row r="2058" spans="1:10" ht="15" customHeight="1" x14ac:dyDescent="0.2">
      <c r="A2058" s="3">
        <f>'2_CVaR_t3'!A2058</f>
        <v>45170</v>
      </c>
      <c r="B2058" s="5">
        <f>'2_CVaR_t3'!D2058-1</f>
        <v>6.2419329870935236E-3</v>
      </c>
      <c r="C2058" s="5">
        <f>'Stocks Returns'!B2054</f>
        <v>-0.12024353120243536</v>
      </c>
      <c r="D2058" s="5">
        <f>'Stocks Returns'!C2054</f>
        <v>9.8909150113970501E-3</v>
      </c>
      <c r="E2058" s="5">
        <f>'Stocks Returns'!D2054</f>
        <v>5.4985337243402821E-3</v>
      </c>
      <c r="F2058" s="5">
        <f>'Stocks Returns'!E2054</f>
        <v>2.6127866924304799E-2</v>
      </c>
      <c r="G2058" s="5">
        <f t="shared" si="128"/>
        <v>-0.12608725422316713</v>
      </c>
      <c r="H2058" s="5">
        <f t="shared" si="129"/>
        <v>6.9000771252364541E-4</v>
      </c>
      <c r="I2058" s="5">
        <f t="shared" si="130"/>
        <v>-4.6353391917955348E-3</v>
      </c>
      <c r="J2058" s="5">
        <f t="shared" si="131"/>
        <v>1.9556402935191002E-2</v>
      </c>
    </row>
    <row r="2059" spans="1:10" ht="15" customHeight="1" x14ac:dyDescent="0.2">
      <c r="A2059" s="3">
        <f>'2_CVaR_t3'!A2059</f>
        <v>45173</v>
      </c>
      <c r="B2059" s="5">
        <f>'2_CVaR_t3'!D2059-1</f>
        <v>3.3619452249000759E-5</v>
      </c>
      <c r="C2059" s="5">
        <f>'Stocks Returns'!B2055</f>
        <v>0</v>
      </c>
      <c r="D2059" s="5">
        <f>'Stocks Returns'!C2055</f>
        <v>0</v>
      </c>
      <c r="E2059" s="5">
        <f>'Stocks Returns'!D2055</f>
        <v>0</v>
      </c>
      <c r="F2059" s="5">
        <f>'Stocks Returns'!E2055</f>
        <v>0</v>
      </c>
      <c r="G2059" s="5">
        <f t="shared" si="128"/>
        <v>4.1716549628461653E-4</v>
      </c>
      <c r="H2059" s="5">
        <f t="shared" si="129"/>
        <v>-3.5772302638354477E-6</v>
      </c>
      <c r="I2059" s="5">
        <f t="shared" si="130"/>
        <v>2.403114536009206E-5</v>
      </c>
      <c r="J2059" s="5">
        <f t="shared" si="131"/>
        <v>-1.7115738437369847E-6</v>
      </c>
    </row>
    <row r="2060" spans="1:10" ht="15" customHeight="1" x14ac:dyDescent="0.2">
      <c r="A2060" s="3">
        <f>'2_CVaR_t3'!A2060</f>
        <v>45174</v>
      </c>
      <c r="B2060" s="5">
        <f>'2_CVaR_t3'!D2060-1</f>
        <v>-7.2039717847021123E-3</v>
      </c>
      <c r="C2060" s="5">
        <f>'Stocks Returns'!B2056</f>
        <v>6.9204152249136008E-3</v>
      </c>
      <c r="D2060" s="5">
        <f>'Stocks Returns'!C2056</f>
        <v>-1.1164402885816771E-2</v>
      </c>
      <c r="E2060" s="5">
        <f>'Stocks Returns'!D2056</f>
        <v>-8.871065743103701E-3</v>
      </c>
      <c r="F2060" s="5">
        <f>'Stocks Returns'!E2056</f>
        <v>5.6492549533322389E-3</v>
      </c>
      <c r="G2060" s="5">
        <f t="shared" si="128"/>
        <v>1.4636463358481205E-2</v>
      </c>
      <c r="H2060" s="5">
        <f t="shared" si="129"/>
        <v>-4.4582261963537623E-4</v>
      </c>
      <c r="I2060" s="5">
        <f t="shared" si="130"/>
        <v>2.994950670662147E-3</v>
      </c>
      <c r="J2060" s="5">
        <f t="shared" si="131"/>
        <v>1.330649653042465E-2</v>
      </c>
    </row>
    <row r="2061" spans="1:10" ht="15" customHeight="1" x14ac:dyDescent="0.2">
      <c r="A2061" s="3">
        <f>'2_CVaR_t3'!A2061</f>
        <v>45175</v>
      </c>
      <c r="B2061" s="5">
        <f>'2_CVaR_t3'!D2061-1</f>
        <v>1.4421501368571121E-3</v>
      </c>
      <c r="C2061" s="5">
        <f>'Stocks Returns'!B2057</f>
        <v>-1.2886597938144395E-2</v>
      </c>
      <c r="D2061" s="5">
        <f>'Stocks Returns'!C2057</f>
        <v>3.3423004809651768E-3</v>
      </c>
      <c r="E2061" s="5">
        <f>'Stocks Returns'!D2057</f>
        <v>-6.1304561059343232E-3</v>
      </c>
      <c r="F2061" s="5">
        <f>'Stocks Returns'!E2057</f>
        <v>1.9539200521045963E-3</v>
      </c>
      <c r="G2061" s="5">
        <f t="shared" si="128"/>
        <v>-1.3889891241118699E-2</v>
      </c>
      <c r="H2061" s="5">
        <f t="shared" si="129"/>
        <v>1.2520500269029185E-3</v>
      </c>
      <c r="I2061" s="5">
        <f t="shared" si="130"/>
        <v>-8.4110314340745517E-3</v>
      </c>
      <c r="J2061" s="5">
        <f t="shared" si="131"/>
        <v>4.616752094030274E-4</v>
      </c>
    </row>
    <row r="2062" spans="1:10" ht="15" customHeight="1" x14ac:dyDescent="0.2">
      <c r="A2062" s="3">
        <f>'2_CVaR_t3'!A2062</f>
        <v>45176</v>
      </c>
      <c r="B2062" s="5">
        <f>'2_CVaR_t3'!D2062-1</f>
        <v>2.5496198276786508E-4</v>
      </c>
      <c r="C2062" s="5">
        <f>'Stocks Returns'!B2058</f>
        <v>-4.0034812880765935E-2</v>
      </c>
      <c r="D2062" s="5">
        <f>'Stocks Returns'!C2058</f>
        <v>3.9811504712381485E-3</v>
      </c>
      <c r="E2062" s="5">
        <f>'Stocks Returns'!D2058</f>
        <v>-2.4179620034542437E-2</v>
      </c>
      <c r="F2062" s="5">
        <f>'Stocks Returns'!E2058</f>
        <v>-1.1050621597464838E-2</v>
      </c>
      <c r="G2062" s="5">
        <f t="shared" si="128"/>
        <v>-3.984086434990599E-2</v>
      </c>
      <c r="H2062" s="5">
        <f t="shared" si="129"/>
        <v>3.6496644941016788E-3</v>
      </c>
      <c r="I2062" s="5">
        <f t="shared" si="130"/>
        <v>-2.4517744598155516E-2</v>
      </c>
      <c r="J2062" s="5">
        <f t="shared" si="131"/>
        <v>-1.1286561938318602E-2</v>
      </c>
    </row>
    <row r="2063" spans="1:10" ht="15" customHeight="1" x14ac:dyDescent="0.2">
      <c r="A2063" s="3">
        <f>'2_CVaR_t3'!A2063</f>
        <v>45177</v>
      </c>
      <c r="B2063" s="5">
        <f>'2_CVaR_t3'!D2063-1</f>
        <v>3.6365093639023627E-5</v>
      </c>
      <c r="C2063" s="5">
        <f>'Stocks Returns'!B2059</f>
        <v>2.6291931097008225E-2</v>
      </c>
      <c r="D2063" s="5">
        <f>'Stocks Returns'!C2059</f>
        <v>6.0694343287215347E-4</v>
      </c>
      <c r="E2063" s="5">
        <f>'Stocks Returns'!D2059</f>
        <v>-4.0455120101137165E-3</v>
      </c>
      <c r="F2063" s="5">
        <f>'Stocks Returns'!E2059</f>
        <v>8.2984142634130453E-3</v>
      </c>
      <c r="G2063" s="5">
        <f t="shared" si="128"/>
        <v>2.6706327700492218E-2</v>
      </c>
      <c r="H2063" s="5">
        <f t="shared" si="129"/>
        <v>5.9929866156478912E-4</v>
      </c>
      <c r="I2063" s="5">
        <f t="shared" si="130"/>
        <v>-4.0259732219244714E-3</v>
      </c>
      <c r="J2063" s="5">
        <f t="shared" si="131"/>
        <v>8.2937972009769021E-3</v>
      </c>
    </row>
    <row r="2064" spans="1:10" ht="15" customHeight="1" x14ac:dyDescent="0.2">
      <c r="A2064" s="3">
        <f>'2_CVaR_t3'!A2064</f>
        <v>45180</v>
      </c>
      <c r="B2064" s="5">
        <f>'2_CVaR_t3'!D2064-1</f>
        <v>6.1438046755046827E-4</v>
      </c>
      <c r="C2064" s="5">
        <f>'Stocks Returns'!B2060</f>
        <v>2.2968197879858598E-2</v>
      </c>
      <c r="D2064" s="5">
        <f>'Stocks Returns'!C2060</f>
        <v>-2.8306846212944325E-4</v>
      </c>
      <c r="E2064" s="5">
        <f>'Stocks Returns'!D2060</f>
        <v>8.6316323940085482E-3</v>
      </c>
      <c r="F2064" s="5">
        <f>'Stocks Returns'!E2060</f>
        <v>-1.8578878748370276E-2</v>
      </c>
      <c r="G2064" s="5">
        <f t="shared" si="128"/>
        <v>2.2799684197502505E-2</v>
      </c>
      <c r="H2064" s="5">
        <f t="shared" si="129"/>
        <v>-1.1470163419632794E-3</v>
      </c>
      <c r="I2064" s="5">
        <f t="shared" si="130"/>
        <v>7.7054353263476616E-3</v>
      </c>
      <c r="J2064" s="5">
        <f t="shared" si="131"/>
        <v>-1.919516238941987E-2</v>
      </c>
    </row>
    <row r="2065" spans="1:10" ht="15" customHeight="1" x14ac:dyDescent="0.2">
      <c r="A2065" s="3">
        <f>'2_CVaR_t3'!A2065</f>
        <v>45181</v>
      </c>
      <c r="B2065" s="5">
        <f>'2_CVaR_t3'!D2065-1</f>
        <v>-9.6253372031285256E-4</v>
      </c>
      <c r="C2065" s="5">
        <f>'Stocks Returns'!B2061</f>
        <v>-2.1588946459412783E-2</v>
      </c>
      <c r="D2065" s="5">
        <f>'Stocks Returns'!C2061</f>
        <v>3.2359841436790937E-4</v>
      </c>
      <c r="E2065" s="5">
        <f>'Stocks Returns'!D2061</f>
        <v>-1.3717593757865409E-2</v>
      </c>
      <c r="F2065" s="5">
        <f>'Stocks Returns'!E2061</f>
        <v>2.1919628030554694E-2</v>
      </c>
      <c r="G2065" s="5">
        <f t="shared" si="128"/>
        <v>-2.0167191886839166E-2</v>
      </c>
      <c r="H2065" s="5">
        <f t="shared" si="129"/>
        <v>1.7957761496872346E-3</v>
      </c>
      <c r="I2065" s="5">
        <f t="shared" si="130"/>
        <v>-1.2063679021632278E-2</v>
      </c>
      <c r="J2065" s="5">
        <f t="shared" si="131"/>
        <v>2.2972064201454499E-2</v>
      </c>
    </row>
    <row r="2066" spans="1:10" ht="15" customHeight="1" x14ac:dyDescent="0.2">
      <c r="A2066" s="3">
        <f>'2_CVaR_t3'!A2066</f>
        <v>45182</v>
      </c>
      <c r="B2066" s="5">
        <f>'2_CVaR_t3'!D2066-1</f>
        <v>1.6063469588416535E-3</v>
      </c>
      <c r="C2066" s="5">
        <f>'Stocks Returns'!B2062</f>
        <v>7.0609002647836761E-3</v>
      </c>
      <c r="D2066" s="5">
        <f>'Stocks Returns'!C2062</f>
        <v>2.1431459765466343E-3</v>
      </c>
      <c r="E2066" s="5">
        <f>'Stocks Returns'!D2062</f>
        <v>3.8279954064055488E-3</v>
      </c>
      <c r="F2066" s="5">
        <f>'Stocks Returns'!E2062</f>
        <v>-6.2560935976599952E-3</v>
      </c>
      <c r="G2066" s="5">
        <f t="shared" si="128"/>
        <v>5.8920196422379955E-3</v>
      </c>
      <c r="H2066" s="5">
        <f t="shared" si="129"/>
        <v>-1.9035449372898413E-4</v>
      </c>
      <c r="I2066" s="5">
        <f t="shared" si="130"/>
        <v>1.2787649023370535E-3</v>
      </c>
      <c r="J2066" s="5">
        <f t="shared" si="131"/>
        <v>-7.9220945597582668E-3</v>
      </c>
    </row>
    <row r="2067" spans="1:10" ht="15" customHeight="1" x14ac:dyDescent="0.2">
      <c r="A2067" s="3">
        <f>'2_CVaR_t3'!A2067</f>
        <v>45183</v>
      </c>
      <c r="B2067" s="5">
        <f>'2_CVaR_t3'!D2067-1</f>
        <v>-1.3281262079338219E-2</v>
      </c>
      <c r="C2067" s="5">
        <f>'Stocks Returns'!B2063</f>
        <v>2.8045574057844025E-2</v>
      </c>
      <c r="D2067" s="5">
        <f>'Stocks Returns'!C2063</f>
        <v>-2.5541701973126774E-2</v>
      </c>
      <c r="E2067" s="5">
        <f>'Stocks Returns'!D2063</f>
        <v>1.7287403076140739E-2</v>
      </c>
      <c r="F2067" s="5">
        <f>'Stocks Returns'!E2063</f>
        <v>1.7905322541084123E-2</v>
      </c>
      <c r="G2067" s="5">
        <f t="shared" si="128"/>
        <v>4.1890377900463495E-2</v>
      </c>
      <c r="H2067" s="5">
        <f t="shared" si="129"/>
        <v>-5.8198965236789905E-3</v>
      </c>
      <c r="I2067" s="5">
        <f t="shared" si="130"/>
        <v>3.909694624967739E-2</v>
      </c>
      <c r="J2067" s="5">
        <f t="shared" si="131"/>
        <v>3.1993665312952571E-2</v>
      </c>
    </row>
    <row r="2068" spans="1:10" ht="15" customHeight="1" x14ac:dyDescent="0.2">
      <c r="A2068" s="3">
        <f>'2_CVaR_t3'!A2068</f>
        <v>45184</v>
      </c>
      <c r="B2068" s="5">
        <f>'2_CVaR_t3'!D2068-1</f>
        <v>-3.5864169914160415E-3</v>
      </c>
      <c r="C2068" s="5">
        <f>'Stocks Returns'!B2064</f>
        <v>9.377664109121886E-3</v>
      </c>
      <c r="D2068" s="5">
        <f>'Stocks Returns'!C2064</f>
        <v>-1.7805383022774235E-3</v>
      </c>
      <c r="E2068" s="5">
        <f>'Stocks Returns'!D2064</f>
        <v>-2.9988754217168623E-2</v>
      </c>
      <c r="F2068" s="5">
        <f>'Stocks Returns'!E2064</f>
        <v>-7.4698795180723199E-3</v>
      </c>
      <c r="G2068" s="5">
        <f t="shared" si="128"/>
        <v>1.3445522257141417E-2</v>
      </c>
      <c r="H2068" s="5">
        <f t="shared" si="129"/>
        <v>3.5788014409515682E-3</v>
      </c>
      <c r="I2068" s="5">
        <f t="shared" si="130"/>
        <v>-2.4041700227120769E-2</v>
      </c>
      <c r="J2068" s="5">
        <f t="shared" si="131"/>
        <v>-3.6408014522414482E-3</v>
      </c>
    </row>
    <row r="2069" spans="1:10" ht="15" customHeight="1" x14ac:dyDescent="0.2">
      <c r="A2069" s="3">
        <f>'2_CVaR_t3'!A2069</f>
        <v>45187</v>
      </c>
      <c r="B2069" s="5">
        <f>'2_CVaR_t3'!D2069-1</f>
        <v>9.0222812144182818E-3</v>
      </c>
      <c r="C2069" s="5">
        <f>'Stocks Returns'!B2065</f>
        <v>-1.5202702702702631E-2</v>
      </c>
      <c r="D2069" s="5">
        <f>'Stocks Returns'!C2065</f>
        <v>1.4891940100385748E-2</v>
      </c>
      <c r="E2069" s="5">
        <f>'Stocks Returns'!D2065</f>
        <v>4.1221177379879848E-3</v>
      </c>
      <c r="F2069" s="5">
        <f>'Stocks Returns'!E2065</f>
        <v>7.364246985514411E-3</v>
      </c>
      <c r="G2069" s="5">
        <f t="shared" si="128"/>
        <v>-2.3850319275534201E-2</v>
      </c>
      <c r="H2069" s="5">
        <f t="shared" si="129"/>
        <v>1.5720751797916946E-3</v>
      </c>
      <c r="I2069" s="5">
        <f t="shared" si="130"/>
        <v>-1.0560898901673129E-2</v>
      </c>
      <c r="J2069" s="5">
        <f t="shared" si="131"/>
        <v>-2.1494330143144603E-3</v>
      </c>
    </row>
    <row r="2070" spans="1:10" ht="15" customHeight="1" x14ac:dyDescent="0.2">
      <c r="A2070" s="3">
        <f>'2_CVaR_t3'!A2070</f>
        <v>45188</v>
      </c>
      <c r="B2070" s="5">
        <f>'2_CVaR_t3'!D2070-1</f>
        <v>-2.7609566534567698E-3</v>
      </c>
      <c r="C2070" s="5">
        <f>'Stocks Returns'!B2066</f>
        <v>-1.7152658662091813E-3</v>
      </c>
      <c r="D2070" s="5">
        <f>'Stocks Returns'!C2066</f>
        <v>-4.496035314313751E-3</v>
      </c>
      <c r="E2070" s="5">
        <f>'Stocks Returns'!D2066</f>
        <v>-2.1808851828095666E-3</v>
      </c>
      <c r="F2070" s="5">
        <f>'Stocks Returns'!E2066</f>
        <v>-1.0604113110539881E-2</v>
      </c>
      <c r="G2070" s="5">
        <f t="shared" si="128"/>
        <v>1.5201415490670167E-3</v>
      </c>
      <c r="H2070" s="5">
        <f t="shared" si="129"/>
        <v>-3.595769774677824E-4</v>
      </c>
      <c r="I2070" s="5">
        <f t="shared" si="130"/>
        <v>2.4155690231746655E-3</v>
      </c>
      <c r="J2070" s="5">
        <f t="shared" si="131"/>
        <v>-7.6485524691400197E-3</v>
      </c>
    </row>
    <row r="2071" spans="1:10" ht="15" customHeight="1" x14ac:dyDescent="0.2">
      <c r="A2071" s="3">
        <f>'2_CVaR_t3'!A2071</f>
        <v>45189</v>
      </c>
      <c r="B2071" s="5">
        <f>'2_CVaR_t3'!D2071-1</f>
        <v>-5.1886421831079943E-3</v>
      </c>
      <c r="C2071" s="5">
        <f>'Stocks Returns'!B2067</f>
        <v>-1.2027491408934776E-2</v>
      </c>
      <c r="D2071" s="5">
        <f>'Stocks Returns'!C2067</f>
        <v>-6.9797996386926631E-3</v>
      </c>
      <c r="E2071" s="5">
        <f>'Stocks Returns'!D2067</f>
        <v>-1.3628182051941384E-2</v>
      </c>
      <c r="F2071" s="5">
        <f>'Stocks Returns'!E2067</f>
        <v>-1.6157843455667398E-2</v>
      </c>
      <c r="G2071" s="5">
        <f t="shared" si="128"/>
        <v>-6.3438396564142853E-3</v>
      </c>
      <c r="H2071" s="5">
        <f t="shared" si="129"/>
        <v>7.5316280408659758E-4</v>
      </c>
      <c r="I2071" s="5">
        <f t="shared" si="130"/>
        <v>-5.0596029583733944E-3</v>
      </c>
      <c r="J2071" s="5">
        <f t="shared" si="131"/>
        <v>-1.0633261004652741E-2</v>
      </c>
    </row>
    <row r="2072" spans="1:10" ht="15" customHeight="1" x14ac:dyDescent="0.2">
      <c r="A2072" s="3">
        <f>'2_CVaR_t3'!A2072</f>
        <v>45190</v>
      </c>
      <c r="B2072" s="5">
        <f>'2_CVaR_t3'!D2072-1</f>
        <v>-1.3258546312293285E-2</v>
      </c>
      <c r="C2072" s="5">
        <f>'Stocks Returns'!B2068</f>
        <v>8.6956521739134374E-4</v>
      </c>
      <c r="D2072" s="5">
        <f>'Stocks Returns'!C2068</f>
        <v>-2.1706772513024108E-2</v>
      </c>
      <c r="E2072" s="5">
        <f>'Stocks Returns'!D2068</f>
        <v>-8.2116788321167089E-3</v>
      </c>
      <c r="F2072" s="5">
        <f>'Stocks Returns'!E2068</f>
        <v>-1.7331022530329365E-2</v>
      </c>
      <c r="G2072" s="5">
        <f t="shared" si="128"/>
        <v>1.4691460924935385E-2</v>
      </c>
      <c r="H2072" s="5">
        <f t="shared" si="129"/>
        <v>-2.0186194244149504E-3</v>
      </c>
      <c r="I2072" s="5">
        <f t="shared" si="130"/>
        <v>1.356069731030422E-2</v>
      </c>
      <c r="J2072" s="5">
        <f t="shared" si="131"/>
        <v>-3.2667180040441314E-3</v>
      </c>
    </row>
    <row r="2073" spans="1:10" ht="15" customHeight="1" x14ac:dyDescent="0.2">
      <c r="A2073" s="3">
        <f>'2_CVaR_t3'!A2073</f>
        <v>45191</v>
      </c>
      <c r="B2073" s="5">
        <f>'2_CVaR_t3'!D2073-1</f>
        <v>-2.5921928812763229E-3</v>
      </c>
      <c r="C2073" s="5">
        <f>'Stocks Returns'!B2069</f>
        <v>-3.5621198957428324E-2</v>
      </c>
      <c r="D2073" s="5">
        <f>'Stocks Returns'!C2069</f>
        <v>-6.4663370102701068E-3</v>
      </c>
      <c r="E2073" s="5">
        <f>'Stocks Returns'!D2069</f>
        <v>1.3010908135103083E-2</v>
      </c>
      <c r="F2073" s="5">
        <f>'Stocks Returns'!E2069</f>
        <v>7.5585789871501774E-4</v>
      </c>
      <c r="G2073" s="5">
        <f t="shared" si="128"/>
        <v>-3.2555984487048134E-2</v>
      </c>
      <c r="H2073" s="5">
        <f t="shared" si="129"/>
        <v>-2.5798944156471297E-3</v>
      </c>
      <c r="I2073" s="5">
        <f t="shared" si="130"/>
        <v>1.7331234823164194E-2</v>
      </c>
      <c r="J2073" s="5">
        <f t="shared" si="131"/>
        <v>3.5328295894006914E-3</v>
      </c>
    </row>
    <row r="2074" spans="1:10" ht="15" customHeight="1" x14ac:dyDescent="0.2">
      <c r="A2074" s="3">
        <f>'2_CVaR_t3'!A2074</f>
        <v>45194</v>
      </c>
      <c r="B2074" s="5">
        <f>'2_CVaR_t3'!D2074-1</f>
        <v>-3.8160536102350706E-3</v>
      </c>
      <c r="C2074" s="5">
        <f>'Stocks Returns'!B2070</f>
        <v>-3.9639639639639568E-2</v>
      </c>
      <c r="D2074" s="5">
        <f>'Stocks Returns'!C2070</f>
        <v>-7.3166581589245716E-3</v>
      </c>
      <c r="E2074" s="5">
        <f>'Stocks Returns'!D2070</f>
        <v>4.5407368967307349E-3</v>
      </c>
      <c r="F2074" s="5">
        <f>'Stocks Returns'!E2070</f>
        <v>1.6028868747901992E-2</v>
      </c>
      <c r="G2074" s="5">
        <f t="shared" si="128"/>
        <v>-3.5340200199570078E-2</v>
      </c>
      <c r="H2074" s="5">
        <f t="shared" si="129"/>
        <v>-1.6171223596710051E-3</v>
      </c>
      <c r="I2074" s="5">
        <f t="shared" si="130"/>
        <v>1.0863517197938294E-2</v>
      </c>
      <c r="J2074" s="5">
        <f t="shared" si="131"/>
        <v>2.0100952538661759E-2</v>
      </c>
    </row>
    <row r="2075" spans="1:10" ht="15" customHeight="1" x14ac:dyDescent="0.2">
      <c r="A2075" s="3">
        <f>'2_CVaR_t3'!A2075</f>
        <v>45195</v>
      </c>
      <c r="B2075" s="5">
        <f>'2_CVaR_t3'!D2075-1</f>
        <v>-1.0720631611192299E-2</v>
      </c>
      <c r="C2075" s="5">
        <f>'Stocks Returns'!B2071</f>
        <v>2.8142589118198558E-3</v>
      </c>
      <c r="D2075" s="5">
        <f>'Stocks Returns'!C2071</f>
        <v>-1.5898183064792626E-2</v>
      </c>
      <c r="E2075" s="5">
        <f>'Stocks Returns'!D2071</f>
        <v>-1.782254939945771E-2</v>
      </c>
      <c r="F2075" s="5">
        <f>'Stocks Returns'!E2071</f>
        <v>-7.6815065664490589E-3</v>
      </c>
      <c r="G2075" s="5">
        <f t="shared" si="128"/>
        <v>1.4076747637079751E-2</v>
      </c>
      <c r="H2075" s="5">
        <f t="shared" si="129"/>
        <v>3.0166486029048478E-5</v>
      </c>
      <c r="I2075" s="5">
        <f t="shared" si="130"/>
        <v>-2.0265265508146932E-4</v>
      </c>
      <c r="J2075" s="5">
        <f t="shared" si="131"/>
        <v>3.697129598577235E-3</v>
      </c>
    </row>
    <row r="2076" spans="1:10" ht="15" customHeight="1" x14ac:dyDescent="0.2">
      <c r="A2076" s="3">
        <f>'2_CVaR_t3'!A2076</f>
        <v>45196</v>
      </c>
      <c r="B2076" s="5">
        <f>'2_CVaR_t3'!D2076-1</f>
        <v>1.6558907615182861E-4</v>
      </c>
      <c r="C2076" s="5">
        <f>'Stocks Returns'!B2072</f>
        <v>3.1805425631431294E-2</v>
      </c>
      <c r="D2076" s="5">
        <f>'Stocks Returns'!C2072</f>
        <v>-6.5316786414115757E-4</v>
      </c>
      <c r="E2076" s="5">
        <f>'Stocks Returns'!D2072</f>
        <v>5.9171597633136397E-3</v>
      </c>
      <c r="F2076" s="5">
        <f>'Stocks Returns'!E2072</f>
        <v>2.4554686199434128E-2</v>
      </c>
      <c r="G2076" s="5">
        <f t="shared" si="128"/>
        <v>3.2089503921625108E-2</v>
      </c>
      <c r="H2076" s="5">
        <f t="shared" si="129"/>
        <v>-8.5225200352809542E-4</v>
      </c>
      <c r="I2076" s="5">
        <f t="shared" si="130"/>
        <v>5.7252651550672501E-3</v>
      </c>
      <c r="J2076" s="5">
        <f t="shared" si="131"/>
        <v>2.4413321924335572E-2</v>
      </c>
    </row>
    <row r="2077" spans="1:10" ht="15" customHeight="1" x14ac:dyDescent="0.2">
      <c r="A2077" s="3">
        <f>'2_CVaR_t3'!A2077</f>
        <v>45197</v>
      </c>
      <c r="B2077" s="5">
        <f>'2_CVaR_t3'!D2077-1</f>
        <v>7.8698098947052042E-3</v>
      </c>
      <c r="C2077" s="5">
        <f>'Stocks Returns'!B2073</f>
        <v>-3.0825022665457835E-2</v>
      </c>
      <c r="D2077" s="5">
        <f>'Stocks Returns'!C2073</f>
        <v>9.4117647058822307E-3</v>
      </c>
      <c r="E2077" s="5">
        <f>'Stocks Returns'!D2073</f>
        <v>2.7581699346405308E-2</v>
      </c>
      <c r="F2077" s="5">
        <f>'Stocks Returns'!E2073</f>
        <v>-3.005930619871644E-3</v>
      </c>
      <c r="G2077" s="5">
        <f t="shared" si="128"/>
        <v>-3.831040823766662E-2</v>
      </c>
      <c r="H2077" s="5">
        <f t="shared" si="129"/>
        <v>-2.2007671261820589E-3</v>
      </c>
      <c r="I2077" s="5">
        <f t="shared" si="130"/>
        <v>1.478433056160309E-2</v>
      </c>
      <c r="J2077" s="5">
        <f t="shared" si="131"/>
        <v>-1.1300044115251399E-2</v>
      </c>
    </row>
    <row r="2078" spans="1:10" ht="15" customHeight="1" x14ac:dyDescent="0.2">
      <c r="A2078" s="3">
        <f>'2_CVaR_t3'!A2078</f>
        <v>45198</v>
      </c>
      <c r="B2078" s="5">
        <f>'2_CVaR_t3'!D2078-1</f>
        <v>-4.7100797533466965E-3</v>
      </c>
      <c r="C2078" s="5">
        <f>'Stocks Returns'!B2074</f>
        <v>1.5902712815715647E-2</v>
      </c>
      <c r="D2078" s="5">
        <f>'Stocks Returns'!C2074</f>
        <v>-7.1225071225071712E-3</v>
      </c>
      <c r="E2078" s="5">
        <f>'Stocks Returns'!D2074</f>
        <v>-7.1237756010685827E-3</v>
      </c>
      <c r="F2078" s="5">
        <f>'Stocks Returns'!E2074</f>
        <v>-2.3794002607561926E-2</v>
      </c>
      <c r="G2078" s="5">
        <f t="shared" si="128"/>
        <v>2.1103749441865431E-2</v>
      </c>
      <c r="H2078" s="5">
        <f t="shared" si="129"/>
        <v>-9.8512839961246643E-5</v>
      </c>
      <c r="I2078" s="5">
        <f t="shared" si="130"/>
        <v>6.6179032448398373E-4</v>
      </c>
      <c r="J2078" s="5">
        <f t="shared" si="131"/>
        <v>-1.8775843786915759E-2</v>
      </c>
    </row>
    <row r="2079" spans="1:10" ht="15" customHeight="1" x14ac:dyDescent="0.2">
      <c r="A2079" s="3">
        <f>'2_CVaR_t3'!A2079</f>
        <v>45201</v>
      </c>
      <c r="B2079" s="5">
        <f>'2_CVaR_t3'!D2079-1</f>
        <v>3.56306203873058E-3</v>
      </c>
      <c r="C2079" s="5">
        <f>'Stocks Returns'!B2075</f>
        <v>-3.2228360957642699E-2</v>
      </c>
      <c r="D2079" s="5">
        <f>'Stocks Returns'!C2075</f>
        <v>5.4780226946655741E-3</v>
      </c>
      <c r="E2079" s="5">
        <f>'Stocks Returns'!D2075</f>
        <v>4.0999359385009981E-3</v>
      </c>
      <c r="F2079" s="5">
        <f>'Stocks Returns'!E2075</f>
        <v>-2.2537562604340589E-2</v>
      </c>
      <c r="G2079" s="5">
        <f t="shared" si="128"/>
        <v>-3.5370527063595621E-2</v>
      </c>
      <c r="H2079" s="5">
        <f t="shared" si="129"/>
        <v>2.4573911059303042E-4</v>
      </c>
      <c r="I2079" s="5">
        <f t="shared" si="130"/>
        <v>-1.6508281133881912E-3</v>
      </c>
      <c r="J2079" s="5">
        <f t="shared" si="131"/>
        <v>-2.6274195719590505E-2</v>
      </c>
    </row>
    <row r="2080" spans="1:10" ht="15" customHeight="1" x14ac:dyDescent="0.2">
      <c r="A2080" s="3">
        <f>'2_CVaR_t3'!A2080</f>
        <v>45202</v>
      </c>
      <c r="B2080" s="5">
        <f>'2_CVaR_t3'!D2080-1</f>
        <v>-7.9164634032629078E-3</v>
      </c>
      <c r="C2080" s="5">
        <f>'Stocks Returns'!B2076</f>
        <v>-1.5223596574690745E-2</v>
      </c>
      <c r="D2080" s="5">
        <f>'Stocks Returns'!C2076</f>
        <v>-1.0636917888182662E-2</v>
      </c>
      <c r="E2080" s="5">
        <f>'Stocks Returns'!D2076</f>
        <v>-2.067117519458983E-2</v>
      </c>
      <c r="F2080" s="5">
        <f>'Stocks Returns'!E2076</f>
        <v>4.2698548249360258E-3</v>
      </c>
      <c r="G2080" s="5">
        <f t="shared" si="128"/>
        <v>-6.7890231011767874E-3</v>
      </c>
      <c r="H2080" s="5">
        <f t="shared" si="129"/>
        <v>1.1371858386361976E-3</v>
      </c>
      <c r="I2080" s="5">
        <f t="shared" si="130"/>
        <v>-7.6393958944394515E-3</v>
      </c>
      <c r="J2080" s="5">
        <f t="shared" si="131"/>
        <v>1.268106823441539E-2</v>
      </c>
    </row>
    <row r="2081" spans="1:10" ht="15" customHeight="1" x14ac:dyDescent="0.2">
      <c r="A2081" s="3">
        <f>'2_CVaR_t3'!A2081</f>
        <v>45203</v>
      </c>
      <c r="B2081" s="5">
        <f>'2_CVaR_t3'!D2081-1</f>
        <v>7.2863602009858308E-3</v>
      </c>
      <c r="C2081" s="5">
        <f>'Stocks Returns'!B2077</f>
        <v>-5.7971014492753659E-3</v>
      </c>
      <c r="D2081" s="5">
        <f>'Stocks Returns'!C2077</f>
        <v>1.0532756435470469E-2</v>
      </c>
      <c r="E2081" s="5">
        <f>'Stocks Returns'!D2077</f>
        <v>1.3289902280130272E-2</v>
      </c>
      <c r="F2081" s="5">
        <f>'Stocks Returns'!E2077</f>
        <v>-3.6309523809523792E-2</v>
      </c>
      <c r="G2081" s="5">
        <f t="shared" si="128"/>
        <v>-1.2694096395404753E-2</v>
      </c>
      <c r="H2081" s="5">
        <f t="shared" si="129"/>
        <v>-2.1542159399537755E-4</v>
      </c>
      <c r="I2081" s="5">
        <f t="shared" si="130"/>
        <v>1.4471608639760828E-3</v>
      </c>
      <c r="J2081" s="5">
        <f t="shared" si="131"/>
        <v>-4.3986220028377834E-2</v>
      </c>
    </row>
    <row r="2082" spans="1:10" ht="15" customHeight="1" x14ac:dyDescent="0.2">
      <c r="A2082" s="3">
        <f>'2_CVaR_t3'!A2082</f>
        <v>45204</v>
      </c>
      <c r="B2082" s="5">
        <f>'2_CVaR_t3'!D2082-1</f>
        <v>5.2337723870130581E-3</v>
      </c>
      <c r="C2082" s="5">
        <f>'Stocks Returns'!B2078</f>
        <v>-1.9436345966958091E-2</v>
      </c>
      <c r="D2082" s="5">
        <f>'Stocks Returns'!C2078</f>
        <v>9.7742409826138132E-3</v>
      </c>
      <c r="E2082" s="5">
        <f>'Stocks Returns'!D2078</f>
        <v>-5.400540054005476E-3</v>
      </c>
      <c r="F2082" s="5">
        <f>'Stocks Returns'!E2078</f>
        <v>7.9414100414720856E-4</v>
      </c>
      <c r="G2082" s="5">
        <f t="shared" si="128"/>
        <v>-2.4263370799216331E-2</v>
      </c>
      <c r="H2082" s="5">
        <f t="shared" si="129"/>
        <v>2.0668770992051284E-3</v>
      </c>
      <c r="I2082" s="5">
        <f t="shared" si="130"/>
        <v>-1.3884883094319069E-2</v>
      </c>
      <c r="J2082" s="5">
        <f t="shared" si="131"/>
        <v>-4.7104687579394367E-3</v>
      </c>
    </row>
    <row r="2083" spans="1:10" ht="15" customHeight="1" x14ac:dyDescent="0.2">
      <c r="A2083" s="3">
        <f>'2_CVaR_t3'!A2083</f>
        <v>45205</v>
      </c>
      <c r="B2083" s="5">
        <f>'2_CVaR_t3'!D2083-1</f>
        <v>6.3501623170101329E-3</v>
      </c>
      <c r="C2083" s="5">
        <f>'Stocks Returns'!B2079</f>
        <v>1.8830525272546916E-2</v>
      </c>
      <c r="D2083" s="5">
        <f>'Stocks Returns'!C2079</f>
        <v>6.6815144766148027E-3</v>
      </c>
      <c r="E2083" s="5">
        <f>'Stocks Returns'!D2079</f>
        <v>2.8312863606981375E-2</v>
      </c>
      <c r="F2083" s="5">
        <f>'Stocks Returns'!E2079</f>
        <v>1.684006348086764E-2</v>
      </c>
      <c r="G2083" s="5">
        <f t="shared" si="128"/>
        <v>1.2877656383927488E-2</v>
      </c>
      <c r="H2083" s="5">
        <f t="shared" si="129"/>
        <v>-2.6797295811482168E-3</v>
      </c>
      <c r="I2083" s="5">
        <f t="shared" si="130"/>
        <v>1.8001908276472869E-2</v>
      </c>
      <c r="J2083" s="5">
        <f t="shared" si="131"/>
        <v>1.0154069209474776E-2</v>
      </c>
    </row>
    <row r="2084" spans="1:10" ht="15" customHeight="1" x14ac:dyDescent="0.2">
      <c r="A2084" s="3">
        <f>'2_CVaR_t3'!A2084</f>
        <v>45208</v>
      </c>
      <c r="B2084" s="5">
        <f>'2_CVaR_t3'!D2084-1</f>
        <v>-1.5655696185141732E-3</v>
      </c>
      <c r="C2084" s="5">
        <f>'Stocks Returns'!B2080</f>
        <v>2.4319066147859836E-2</v>
      </c>
      <c r="D2084" s="5">
        <f>'Stocks Returns'!C2080</f>
        <v>-2.5527569775357639E-3</v>
      </c>
      <c r="E2084" s="5">
        <f>'Stocks Returns'!D2080</f>
        <v>-1.3829519738496332E-3</v>
      </c>
      <c r="F2084" s="5">
        <f>'Stocks Returns'!E2080</f>
        <v>5.6273302696609795E-2</v>
      </c>
      <c r="G2084" s="5">
        <f t="shared" si="128"/>
        <v>2.6348963416385721E-2</v>
      </c>
      <c r="H2084" s="5">
        <f t="shared" si="129"/>
        <v>-1.8720938132765763E-4</v>
      </c>
      <c r="I2084" s="5">
        <f t="shared" si="130"/>
        <v>1.2576366417207528E-3</v>
      </c>
      <c r="J2084" s="5">
        <f t="shared" si="131"/>
        <v>5.7963882628527287E-2</v>
      </c>
    </row>
    <row r="2085" spans="1:10" ht="15" customHeight="1" x14ac:dyDescent="0.2">
      <c r="A2085" s="3">
        <f>'2_CVaR_t3'!A2085</f>
        <v>45209</v>
      </c>
      <c r="B2085" s="5">
        <f>'2_CVaR_t3'!D2085-1</f>
        <v>6.8413693869340264E-3</v>
      </c>
      <c r="C2085" s="5">
        <f>'Stocks Returns'!B2081</f>
        <v>1.3295346628680038E-2</v>
      </c>
      <c r="D2085" s="5">
        <f>'Stocks Returns'!C2081</f>
        <v>9.2134448046408135E-3</v>
      </c>
      <c r="E2085" s="5">
        <f>'Stocks Returns'!D2081</f>
        <v>1.6996097192496507E-2</v>
      </c>
      <c r="F2085" s="5">
        <f>'Stocks Returns'!E2081</f>
        <v>-1.1738630766704894E-2</v>
      </c>
      <c r="G2085" s="5">
        <f t="shared" si="128"/>
        <v>6.8471108926385299E-3</v>
      </c>
      <c r="H2085" s="5">
        <f t="shared" si="129"/>
        <v>-8.754998643700513E-4</v>
      </c>
      <c r="I2085" s="5">
        <f t="shared" si="130"/>
        <v>5.8814398159152941E-3</v>
      </c>
      <c r="J2085" s="5">
        <f t="shared" si="131"/>
        <v>-1.8944429460976513E-2</v>
      </c>
    </row>
    <row r="2086" spans="1:10" ht="15" customHeight="1" x14ac:dyDescent="0.2">
      <c r="A2086" s="3">
        <f>'2_CVaR_t3'!A2086</f>
        <v>45210</v>
      </c>
      <c r="B2086" s="5">
        <f>'2_CVaR_t3'!D2086-1</f>
        <v>-1.7398043895704429E-3</v>
      </c>
      <c r="C2086" s="5">
        <f>'Stocks Returns'!B2082</f>
        <v>2.7179006560450025E-2</v>
      </c>
      <c r="D2086" s="5">
        <f>'Stocks Returns'!C2082</f>
        <v>-3.8884192730346268E-3</v>
      </c>
      <c r="E2086" s="5">
        <f>'Stocks Returns'!D2082</f>
        <v>5.5706858133202086E-3</v>
      </c>
      <c r="F2086" s="5">
        <f>'Stocks Returns'!E2082</f>
        <v>-2.9072182074922903E-3</v>
      </c>
      <c r="G2086" s="5">
        <f t="shared" si="128"/>
        <v>2.9384614103795094E-2</v>
      </c>
      <c r="H2086" s="5">
        <f t="shared" si="129"/>
        <v>-1.2647509021847378E-3</v>
      </c>
      <c r="I2086" s="5">
        <f t="shared" si="130"/>
        <v>8.4963534730839729E-3</v>
      </c>
      <c r="J2086" s="5">
        <f t="shared" si="131"/>
        <v>-1.0322598124790864E-3</v>
      </c>
    </row>
    <row r="2087" spans="1:10" ht="15" customHeight="1" x14ac:dyDescent="0.2">
      <c r="A2087" s="3">
        <f>'2_CVaR_t3'!A2087</f>
        <v>45211</v>
      </c>
      <c r="B2087" s="5">
        <f>'2_CVaR_t3'!D2087-1</f>
        <v>1.9744226812921095E-3</v>
      </c>
      <c r="C2087" s="5">
        <f>'Stocks Returns'!B2083</f>
        <v>-5.8394160583941646E-2</v>
      </c>
      <c r="D2087" s="5">
        <f>'Stocks Returns'!C2083</f>
        <v>4.6673455532926234E-3</v>
      </c>
      <c r="E2087" s="5">
        <f>'Stocks Returns'!D2083</f>
        <v>-8.8637203003816278E-3</v>
      </c>
      <c r="F2087" s="5">
        <f>'Stocks Returns'!E2083</f>
        <v>8.9136954348549846E-3</v>
      </c>
      <c r="G2087" s="5">
        <f t="shared" si="128"/>
        <v>-5.9934233971019678E-2</v>
      </c>
      <c r="H2087" s="5">
        <f t="shared" si="129"/>
        <v>1.7885578821341085E-3</v>
      </c>
      <c r="I2087" s="5">
        <f t="shared" si="130"/>
        <v>-1.2015188087575863E-2</v>
      </c>
      <c r="J2087" s="5">
        <f t="shared" si="131"/>
        <v>6.8581899232523988E-3</v>
      </c>
    </row>
    <row r="2088" spans="1:10" ht="15" customHeight="1" x14ac:dyDescent="0.2">
      <c r="A2088" s="3">
        <f>'2_CVaR_t3'!A2088</f>
        <v>45212</v>
      </c>
      <c r="B2088" s="5">
        <f>'2_CVaR_t3'!D2088-1</f>
        <v>-1.0565182381281346E-3</v>
      </c>
      <c r="C2088" s="5">
        <f>'Stocks Returns'!B2084</f>
        <v>4.8449612403098641E-3</v>
      </c>
      <c r="D2088" s="5">
        <f>'Stocks Returns'!C2084</f>
        <v>3.7587634090716637E-3</v>
      </c>
      <c r="E2088" s="5">
        <f>'Stocks Returns'!D2084</f>
        <v>-3.7883492733822077E-2</v>
      </c>
      <c r="F2088" s="5">
        <f>'Stocks Returns'!E2084</f>
        <v>3.0963586821897371E-2</v>
      </c>
      <c r="G2088" s="5">
        <f t="shared" si="128"/>
        <v>6.3614962367561541E-3</v>
      </c>
      <c r="H2088" s="5">
        <f t="shared" si="129"/>
        <v>5.370174871366074E-3</v>
      </c>
      <c r="I2088" s="5">
        <f t="shared" si="130"/>
        <v>-3.6075802626890391E-2</v>
      </c>
      <c r="J2088" s="5">
        <f t="shared" si="131"/>
        <v>3.211547915097112E-2</v>
      </c>
    </row>
    <row r="2089" spans="1:10" ht="15" customHeight="1" x14ac:dyDescent="0.2">
      <c r="A2089" s="3">
        <f>'2_CVaR_t3'!A2089</f>
        <v>45215</v>
      </c>
      <c r="B2089" s="5">
        <f>'2_CVaR_t3'!D2089-1</f>
        <v>7.5474388625136335E-3</v>
      </c>
      <c r="C2089" s="5">
        <f>'Stocks Returns'!B2085</f>
        <v>5.1108968177435044E-2</v>
      </c>
      <c r="D2089" s="5">
        <f>'Stocks Returns'!C2085</f>
        <v>1.0098035090671864E-2</v>
      </c>
      <c r="E2089" s="5">
        <f>'Stocks Returns'!D2085</f>
        <v>1.9235734572682794E-2</v>
      </c>
      <c r="F2089" s="5">
        <f>'Stocks Returns'!E2085</f>
        <v>3.6040365209033531E-3</v>
      </c>
      <c r="G2089" s="5">
        <f t="shared" si="128"/>
        <v>4.3948683630221044E-2</v>
      </c>
      <c r="H2089" s="5">
        <f t="shared" si="129"/>
        <v>-1.0369189304485563E-3</v>
      </c>
      <c r="I2089" s="5">
        <f t="shared" si="130"/>
        <v>6.9658220767468554E-3</v>
      </c>
      <c r="J2089" s="5">
        <f t="shared" si="131"/>
        <v>-4.348937975057825E-3</v>
      </c>
    </row>
    <row r="2090" spans="1:10" ht="15" customHeight="1" x14ac:dyDescent="0.2">
      <c r="A2090" s="3">
        <f>'2_CVaR_t3'!A2090</f>
        <v>45216</v>
      </c>
      <c r="B2090" s="5">
        <f>'2_CVaR_t3'!D2090-1</f>
        <v>2.7185521843122729E-3</v>
      </c>
      <c r="C2090" s="5">
        <f>'Stocks Returns'!B2086</f>
        <v>1.8348623853210455E-3</v>
      </c>
      <c r="D2090" s="5">
        <f>'Stocks Returns'!C2086</f>
        <v>4.7069604698628531E-3</v>
      </c>
      <c r="E2090" s="5">
        <f>'Stocks Returns'!D2086</f>
        <v>-5.0664977834080638E-4</v>
      </c>
      <c r="F2090" s="5">
        <f>'Stocks Returns'!E2086</f>
        <v>1.1970313622216011E-3</v>
      </c>
      <c r="G2090" s="5">
        <f t="shared" si="128"/>
        <v>-4.556421509706427E-4</v>
      </c>
      <c r="H2090" s="5">
        <f t="shared" si="129"/>
        <v>7.2577927191892939E-4</v>
      </c>
      <c r="I2090" s="5">
        <f t="shared" si="130"/>
        <v>-4.8756456524435502E-3</v>
      </c>
      <c r="J2090" s="5">
        <f t="shared" si="131"/>
        <v>-1.6459257773153747E-3</v>
      </c>
    </row>
    <row r="2091" spans="1:10" ht="15" customHeight="1" x14ac:dyDescent="0.2">
      <c r="A2091" s="3">
        <f>'2_CVaR_t3'!A2091</f>
        <v>45217</v>
      </c>
      <c r="B2091" s="5">
        <f>'2_CVaR_t3'!D2091-1</f>
        <v>-9.9372433083348977E-3</v>
      </c>
      <c r="C2091" s="5">
        <f>'Stocks Returns'!B2087</f>
        <v>-3.1135531135531136E-2</v>
      </c>
      <c r="D2091" s="5">
        <f>'Stocks Returns'!C2087</f>
        <v>-1.5464344941956809E-2</v>
      </c>
      <c r="E2091" s="5">
        <f>'Stocks Returns'!D2087</f>
        <v>-1.1658851856545471E-2</v>
      </c>
      <c r="F2091" s="5">
        <f>'Stocks Returns'!E2087</f>
        <v>9.0068547744301952E-3</v>
      </c>
      <c r="G2091" s="5">
        <f t="shared" si="128"/>
        <v>-2.0663064821703415E-2</v>
      </c>
      <c r="H2091" s="5">
        <f t="shared" si="129"/>
        <v>-6.9654901859426098E-4</v>
      </c>
      <c r="I2091" s="5">
        <f t="shared" si="130"/>
        <v>4.6792824287247362E-3</v>
      </c>
      <c r="J2091" s="5">
        <f t="shared" si="131"/>
        <v>1.9556494922115267E-2</v>
      </c>
    </row>
    <row r="2092" spans="1:10" ht="15" customHeight="1" x14ac:dyDescent="0.2">
      <c r="A2092" s="3">
        <f>'2_CVaR_t3'!A2092</f>
        <v>45218</v>
      </c>
      <c r="B2092" s="5">
        <f>'2_CVaR_t3'!D2092-1</f>
        <v>-1.0228853938905491E-2</v>
      </c>
      <c r="C2092" s="5">
        <f>'Stocks Returns'!B2088</f>
        <v>-1.7958412098298626E-2</v>
      </c>
      <c r="D2092" s="5">
        <f>'Stocks Returns'!C2088</f>
        <v>-1.541247315450367E-2</v>
      </c>
      <c r="E2092" s="5">
        <f>'Stocks Returns'!D2088</f>
        <v>-1.538658802410553E-2</v>
      </c>
      <c r="F2092" s="5">
        <f>'Stocks Returns'!E2088</f>
        <v>-1.6588988071728483E-3</v>
      </c>
      <c r="G2092" s="5">
        <f t="shared" si="128"/>
        <v>-7.1918656549587179E-3</v>
      </c>
      <c r="H2092" s="5">
        <f t="shared" si="129"/>
        <v>-2.1266953600459007E-4</v>
      </c>
      <c r="I2092" s="5">
        <f t="shared" si="130"/>
        <v>1.4286730673453187E-3</v>
      </c>
      <c r="J2092" s="5">
        <f t="shared" si="131"/>
        <v>9.1993291129816666E-3</v>
      </c>
    </row>
    <row r="2093" spans="1:10" ht="15" customHeight="1" x14ac:dyDescent="0.2">
      <c r="A2093" s="3">
        <f>'2_CVaR_t3'!A2093</f>
        <v>45219</v>
      </c>
      <c r="B2093" s="5">
        <f>'2_CVaR_t3'!D2093-1</f>
        <v>-2.6395023686590635E-3</v>
      </c>
      <c r="C2093" s="5">
        <f>'Stocks Returns'!B2089</f>
        <v>-5.7747834456208791E-3</v>
      </c>
      <c r="D2093" s="5">
        <f>'Stocks Returns'!C2089</f>
        <v>-1.8391001240323224E-3</v>
      </c>
      <c r="E2093" s="5">
        <f>'Stocks Returns'!D2089</f>
        <v>-1.8622216434431627E-2</v>
      </c>
      <c r="F2093" s="5">
        <f>'Stocks Returns'!E2089</f>
        <v>-1.8357335021364052E-2</v>
      </c>
      <c r="G2093" s="5">
        <f t="shared" si="128"/>
        <v>-2.6618588483860932E-3</v>
      </c>
      <c r="H2093" s="5">
        <f t="shared" si="129"/>
        <v>2.1174292934280714E-3</v>
      </c>
      <c r="I2093" s="5">
        <f t="shared" si="130"/>
        <v>-1.4224483018869524E-2</v>
      </c>
      <c r="J2093" s="5">
        <f t="shared" si="131"/>
        <v>-1.5530299554541188E-2</v>
      </c>
    </row>
    <row r="2094" spans="1:10" ht="15" customHeight="1" x14ac:dyDescent="0.2">
      <c r="A2094" s="3">
        <f>'2_CVaR_t3'!A2094</f>
        <v>45222</v>
      </c>
      <c r="B2094" s="5">
        <f>'2_CVaR_t3'!D2094-1</f>
        <v>-5.6724391143390118E-3</v>
      </c>
      <c r="C2094" s="5">
        <f>'Stocks Returns'!B2090</f>
        <v>-1.8393030009680511E-2</v>
      </c>
      <c r="D2094" s="5">
        <f>'Stocks Returns'!C2090</f>
        <v>-7.9269860313651019E-3</v>
      </c>
      <c r="E2094" s="5">
        <f>'Stocks Returns'!D2090</f>
        <v>-1.2871549893842871E-2</v>
      </c>
      <c r="F2094" s="5">
        <f>'Stocks Returns'!E2090</f>
        <v>-2.1924875060454596E-2</v>
      </c>
      <c r="G2094" s="5">
        <f t="shared" si="128"/>
        <v>-1.2221484301045915E-2</v>
      </c>
      <c r="H2094" s="5">
        <f t="shared" si="129"/>
        <v>5.2269924407043547E-4</v>
      </c>
      <c r="I2094" s="5">
        <f t="shared" si="130"/>
        <v>-3.5113930577674105E-3</v>
      </c>
      <c r="J2094" s="5">
        <f t="shared" si="131"/>
        <v>-1.5888329732627077E-2</v>
      </c>
    </row>
    <row r="2095" spans="1:10" ht="15" customHeight="1" x14ac:dyDescent="0.2">
      <c r="A2095" s="3">
        <f>'2_CVaR_t3'!A2095</f>
        <v>45223</v>
      </c>
      <c r="B2095" s="5">
        <f>'2_CVaR_t3'!D2095-1</f>
        <v>9.7479261458184308E-3</v>
      </c>
      <c r="C2095" s="5">
        <f>'Stocks Returns'!B2091</f>
        <v>-5.9171597633136397E-3</v>
      </c>
      <c r="D2095" s="5">
        <f>'Stocks Returns'!C2091</f>
        <v>1.3475575519371175E-2</v>
      </c>
      <c r="E2095" s="5">
        <f>'Stocks Returns'!D2091</f>
        <v>2.2045973921225981E-2</v>
      </c>
      <c r="F2095" s="5">
        <f>'Stocks Returns'!E2091</f>
        <v>-1.1455414537662745E-2</v>
      </c>
      <c r="G2095" s="5">
        <f t="shared" si="128"/>
        <v>-1.5296566377504341E-2</v>
      </c>
      <c r="H2095" s="5">
        <f t="shared" si="129"/>
        <v>-9.1929888797681429E-4</v>
      </c>
      <c r="I2095" s="5">
        <f t="shared" si="130"/>
        <v>6.1756732382408398E-3</v>
      </c>
      <c r="J2095" s="5">
        <f t="shared" si="131"/>
        <v>-2.1736985449240485E-2</v>
      </c>
    </row>
    <row r="2096" spans="1:10" ht="15" customHeight="1" x14ac:dyDescent="0.2">
      <c r="A2096" s="3">
        <f>'2_CVaR_t3'!A2096</f>
        <v>45224</v>
      </c>
      <c r="B2096" s="5">
        <f>'2_CVaR_t3'!D2096-1</f>
        <v>1.9100690351669947E-4</v>
      </c>
      <c r="C2096" s="5">
        <f>'Stocks Returns'!B2092</f>
        <v>-3.472222222222221E-2</v>
      </c>
      <c r="D2096" s="5">
        <f>'Stocks Returns'!C2092</f>
        <v>9.3756658853612063E-3</v>
      </c>
      <c r="E2096" s="5">
        <f>'Stocks Returns'!D2092</f>
        <v>-6.1160068394055078E-2</v>
      </c>
      <c r="F2096" s="5">
        <f>'Stocks Returns'!E2092</f>
        <v>3.8349312213421527E-3</v>
      </c>
      <c r="G2096" s="5">
        <f t="shared" si="128"/>
        <v>-3.4463777009768923E-2</v>
      </c>
      <c r="H2096" s="5">
        <f t="shared" si="129"/>
        <v>9.1389264074367461E-3</v>
      </c>
      <c r="I2096" s="5">
        <f t="shared" si="130"/>
        <v>-6.1393551084213717E-2</v>
      </c>
      <c r="J2096" s="5">
        <f t="shared" si="131"/>
        <v>3.6666693303638517E-3</v>
      </c>
    </row>
    <row r="2097" spans="1:10" ht="15" customHeight="1" x14ac:dyDescent="0.2">
      <c r="A2097" s="3">
        <f>'2_CVaR_t3'!A2097</f>
        <v>45225</v>
      </c>
      <c r="B2097" s="5">
        <f>'2_CVaR_t3'!D2097-1</f>
        <v>-1.1930991263273794E-2</v>
      </c>
      <c r="C2097" s="5">
        <f>'Stocks Returns'!B2093</f>
        <v>7.194244604316502E-3</v>
      </c>
      <c r="D2097" s="5">
        <f>'Stocks Returns'!C2093</f>
        <v>-2.3516993877981784E-2</v>
      </c>
      <c r="E2097" s="5">
        <f>'Stocks Returns'!D2093</f>
        <v>1.9333146539647128E-2</v>
      </c>
      <c r="F2097" s="5">
        <f>'Stocks Returns'!E2093</f>
        <v>-1.7440411925919719E-2</v>
      </c>
      <c r="G2097" s="5">
        <f t="shared" si="128"/>
        <v>1.9677342888782035E-2</v>
      </c>
      <c r="H2097" s="5">
        <f t="shared" si="129"/>
        <v>-5.7955523450233352E-3</v>
      </c>
      <c r="I2097" s="5">
        <f t="shared" si="130"/>
        <v>3.8933406736472179E-2</v>
      </c>
      <c r="J2097" s="5">
        <f t="shared" si="131"/>
        <v>-4.7809507505298075E-3</v>
      </c>
    </row>
    <row r="2098" spans="1:10" ht="15" customHeight="1" x14ac:dyDescent="0.2">
      <c r="A2098" s="3">
        <f>'2_CVaR_t3'!A2098</f>
        <v>45226</v>
      </c>
      <c r="B2098" s="5">
        <f>'2_CVaR_t3'!D2098-1</f>
        <v>-5.5974733562959011E-3</v>
      </c>
      <c r="C2098" s="5">
        <f>'Stocks Returns'!B2094</f>
        <v>-2.5510204081632626E-2</v>
      </c>
      <c r="D2098" s="5">
        <f>'Stocks Returns'!C2094</f>
        <v>-8.690764441369736E-3</v>
      </c>
      <c r="E2098" s="5">
        <f>'Stocks Returns'!D2094</f>
        <v>-6.8719076415613145E-3</v>
      </c>
      <c r="F2098" s="5">
        <f>'Stocks Returns'!E2094</f>
        <v>-4.3107091539177356E-3</v>
      </c>
      <c r="G2098" s="5">
        <f t="shared" si="128"/>
        <v>-1.941425897710207E-2</v>
      </c>
      <c r="H2098" s="5">
        <f t="shared" si="129"/>
        <v>-3.5213747777625322E-4</v>
      </c>
      <c r="I2098" s="5">
        <f t="shared" si="130"/>
        <v>2.3655918941337291E-3</v>
      </c>
      <c r="J2098" s="5">
        <f t="shared" si="131"/>
        <v>1.6465060197218438E-3</v>
      </c>
    </row>
    <row r="2099" spans="1:10" ht="15" customHeight="1" x14ac:dyDescent="0.2">
      <c r="A2099" s="3">
        <f>'2_CVaR_t3'!A2099</f>
        <v>45229</v>
      </c>
      <c r="B2099" s="5">
        <f>'2_CVaR_t3'!D2099-1</f>
        <v>7.7564093660149602E-3</v>
      </c>
      <c r="C2099" s="5">
        <f>'Stocks Returns'!B2095</f>
        <v>3.1413612565444948E-2</v>
      </c>
      <c r="D2099" s="5">
        <f>'Stocks Returns'!C2095</f>
        <v>1.6617961355607003E-2</v>
      </c>
      <c r="E2099" s="5">
        <f>'Stocks Returns'!D2095</f>
        <v>-2.2142264046498883E-2</v>
      </c>
      <c r="F2099" s="5">
        <f>'Stocks Returns'!E2095</f>
        <v>2.8862478777589295E-3</v>
      </c>
      <c r="G2099" s="5">
        <f t="shared" si="128"/>
        <v>2.4042587852093483E-2</v>
      </c>
      <c r="H2099" s="5">
        <f t="shared" si="129"/>
        <v>5.1734271748316192E-3</v>
      </c>
      <c r="I2099" s="5">
        <f t="shared" si="130"/>
        <v>-3.4754089416895041E-2</v>
      </c>
      <c r="J2099" s="5">
        <f t="shared" si="131"/>
        <v>-5.2878630769833089E-3</v>
      </c>
    </row>
    <row r="2100" spans="1:10" ht="15" customHeight="1" x14ac:dyDescent="0.2">
      <c r="A2100" s="3">
        <f>'2_CVaR_t3'!A2100</f>
        <v>45230</v>
      </c>
      <c r="B2100" s="5">
        <f>'2_CVaR_t3'!D2100-1</f>
        <v>5.827063513507591E-3</v>
      </c>
      <c r="C2100" s="5">
        <f>'Stocks Returns'!B2096</f>
        <v>9.1370558375634126E-3</v>
      </c>
      <c r="D2100" s="5">
        <f>'Stocks Returns'!C2096</f>
        <v>8.6665522567357378E-3</v>
      </c>
      <c r="E2100" s="5">
        <f>'Stocks Returns'!D2096</f>
        <v>8.915935465610092E-3</v>
      </c>
      <c r="F2100" s="5">
        <f>'Stocks Returns'!E2096</f>
        <v>5.5865921787709993E-3</v>
      </c>
      <c r="G2100" s="5">
        <f t="shared" si="128"/>
        <v>3.711715604468967E-3</v>
      </c>
      <c r="H2100" s="5">
        <f t="shared" si="129"/>
        <v>8.0254942126873133E-5</v>
      </c>
      <c r="I2100" s="5">
        <f t="shared" si="130"/>
        <v>-5.3913727603763749E-4</v>
      </c>
      <c r="J2100" s="5">
        <f t="shared" si="131"/>
        <v>-5.4584924635412736E-4</v>
      </c>
    </row>
    <row r="2101" spans="1:10" ht="15" customHeight="1" x14ac:dyDescent="0.2">
      <c r="A2101" s="3">
        <f>'2_CVaR_t3'!A2101</f>
        <v>45231</v>
      </c>
      <c r="B2101" s="5">
        <f>'2_CVaR_t3'!D2101-1</f>
        <v>8.3119355857959043E-3</v>
      </c>
      <c r="C2101" s="5">
        <f>'Stocks Returns'!B2097</f>
        <v>1.4084507042253502E-2</v>
      </c>
      <c r="D2101" s="5">
        <f>'Stocks Returns'!C2097</f>
        <v>1.4802211824755496E-2</v>
      </c>
      <c r="E2101" s="5">
        <f>'Stocks Returns'!D2097</f>
        <v>-3.5068031982045111E-3</v>
      </c>
      <c r="F2101" s="5">
        <f>'Stocks Returns'!E2097</f>
        <v>-1.7929292929292906E-2</v>
      </c>
      <c r="G2101" s="5">
        <f t="shared" si="128"/>
        <v>6.1532516461558998E-3</v>
      </c>
      <c r="H2101" s="5">
        <f t="shared" si="129"/>
        <v>2.5346911797147816E-3</v>
      </c>
      <c r="I2101" s="5">
        <f t="shared" si="130"/>
        <v>-1.7027568172328596E-2</v>
      </c>
      <c r="J2101" s="5">
        <f t="shared" si="131"/>
        <v>-2.6691272023050307E-2</v>
      </c>
    </row>
    <row r="2102" spans="1:10" ht="15" customHeight="1" x14ac:dyDescent="0.2">
      <c r="A2102" s="3">
        <f>'2_CVaR_t3'!A2102</f>
        <v>45232</v>
      </c>
      <c r="B2102" s="5">
        <f>'2_CVaR_t3'!D2102-1</f>
        <v>1.4490562548439057E-2</v>
      </c>
      <c r="C2102" s="5">
        <f>'Stocks Returns'!B2098</f>
        <v>9.9206349206349298E-2</v>
      </c>
      <c r="D2102" s="5">
        <f>'Stocks Returns'!C2098</f>
        <v>1.9574147036633294E-2</v>
      </c>
      <c r="E2102" s="5">
        <f>'Stocks Returns'!D2098</f>
        <v>3.603603603603589E-2</v>
      </c>
      <c r="F2102" s="5">
        <f>'Stocks Returns'!E2098</f>
        <v>4.5855832690494536E-2</v>
      </c>
      <c r="G2102" s="5">
        <f t="shared" si="128"/>
        <v>8.5044143265594785E-2</v>
      </c>
      <c r="H2102" s="5">
        <f t="shared" si="129"/>
        <v>-1.8467243899514783E-3</v>
      </c>
      <c r="I2102" s="5">
        <f t="shared" si="130"/>
        <v>1.2405939507368662E-2</v>
      </c>
      <c r="J2102" s="5">
        <f t="shared" si="131"/>
        <v>3.0555516062227592E-2</v>
      </c>
    </row>
    <row r="2103" spans="1:10" ht="15" customHeight="1" x14ac:dyDescent="0.2">
      <c r="A2103" s="3">
        <f>'2_CVaR_t3'!A2103</f>
        <v>45233</v>
      </c>
      <c r="B2103" s="5">
        <f>'2_CVaR_t3'!D2103-1</f>
        <v>4.1858244754395812E-3</v>
      </c>
      <c r="C2103" s="5">
        <f>'Stocks Returns'!B2099</f>
        <v>6.2274368231046928E-2</v>
      </c>
      <c r="D2103" s="5">
        <f>'Stocks Returns'!C2099</f>
        <v>1.4388489208632116E-3</v>
      </c>
      <c r="E2103" s="5">
        <f>'Stocks Returns'!D2099</f>
        <v>3.8451086956521996E-2</v>
      </c>
      <c r="F2103" s="5">
        <f>'Stocks Returns'!E2099</f>
        <v>-1.8603507621701376E-2</v>
      </c>
      <c r="G2103" s="5">
        <f t="shared" si="128"/>
        <v>5.8504165836827167E-2</v>
      </c>
      <c r="H2103" s="5">
        <f t="shared" si="129"/>
        <v>-4.7160284807729776E-3</v>
      </c>
      <c r="I2103" s="5">
        <f t="shared" si="130"/>
        <v>3.1681372903205107E-2</v>
      </c>
      <c r="J2103" s="5">
        <f t="shared" si="131"/>
        <v>-2.2999159486527202E-2</v>
      </c>
    </row>
    <row r="2104" spans="1:10" ht="15" customHeight="1" x14ac:dyDescent="0.2">
      <c r="A2104" s="3">
        <f>'2_CVaR_t3'!A2104</f>
        <v>45236</v>
      </c>
      <c r="B2104" s="5">
        <f>'2_CVaR_t3'!D2104-1</f>
        <v>-1.7072191002607262E-3</v>
      </c>
      <c r="C2104" s="5">
        <f>'Stocks Returns'!B2100</f>
        <v>-2.7187765505522488E-2</v>
      </c>
      <c r="D2104" s="5">
        <f>'Stocks Returns'!C2100</f>
        <v>-4.5155993431844621E-4</v>
      </c>
      <c r="E2104" s="5">
        <f>'Stocks Returns'!D2100</f>
        <v>-1.7139866544550575E-2</v>
      </c>
      <c r="F2104" s="5">
        <f>'Stocks Returns'!E2100</f>
        <v>-1.068893528183712E-2</v>
      </c>
      <c r="G2104" s="5">
        <f t="shared" si="128"/>
        <v>-2.5015019199374579E-2</v>
      </c>
      <c r="H2104" s="5">
        <f t="shared" si="129"/>
        <v>2.1238348338081699E-3</v>
      </c>
      <c r="I2104" s="5">
        <f t="shared" si="130"/>
        <v>-1.426751420798472E-2</v>
      </c>
      <c r="J2104" s="5">
        <f t="shared" si="131"/>
        <v>-8.8484592437382791E-3</v>
      </c>
    </row>
    <row r="2105" spans="1:10" ht="15" customHeight="1" x14ac:dyDescent="0.2">
      <c r="A2105" s="3">
        <f>'2_CVaR_t3'!A2105</f>
        <v>45237</v>
      </c>
      <c r="B2105" s="5">
        <f>'2_CVaR_t3'!D2105-1</f>
        <v>3.299332204690586E-3</v>
      </c>
      <c r="C2105" s="5">
        <f>'Stocks Returns'!B2101</f>
        <v>1.3973799126637543E-2</v>
      </c>
      <c r="D2105" s="5">
        <f>'Stocks Returns'!C2101</f>
        <v>5.256889399975373E-3</v>
      </c>
      <c r="E2105" s="5">
        <f>'Stocks Returns'!D2101</f>
        <v>2.5292864749733024E-3</v>
      </c>
      <c r="F2105" s="5">
        <f>'Stocks Returns'!E2101</f>
        <v>-2.7179876762049471E-2</v>
      </c>
      <c r="G2105" s="5">
        <f t="shared" si="128"/>
        <v>1.1097596245684177E-2</v>
      </c>
      <c r="H2105" s="5">
        <f t="shared" si="129"/>
        <v>4.1530939731693976E-4</v>
      </c>
      <c r="I2105" s="5">
        <f t="shared" si="130"/>
        <v>-2.789968707833039E-3</v>
      </c>
      <c r="J2105" s="5">
        <f t="shared" si="131"/>
        <v>-3.0637426080316766E-2</v>
      </c>
    </row>
    <row r="2106" spans="1:10" ht="15" customHeight="1" x14ac:dyDescent="0.2">
      <c r="A2106" s="3">
        <f>'2_CVaR_t3'!A2106</f>
        <v>45238</v>
      </c>
      <c r="B2106" s="5">
        <f>'2_CVaR_t3'!D2106-1</f>
        <v>-1.9458867613252329E-3</v>
      </c>
      <c r="C2106" s="5">
        <f>'Stocks Returns'!B2102</f>
        <v>-0.19035314384151591</v>
      </c>
      <c r="D2106" s="5">
        <f>'Stocks Returns'!C2102</f>
        <v>-3.5135024717082297E-3</v>
      </c>
      <c r="E2106" s="5">
        <f>'Stocks Returns'!D2102</f>
        <v>6.6392245385737958E-4</v>
      </c>
      <c r="F2106" s="5">
        <f>'Stocks Returns'!E2102</f>
        <v>-6.941431670281939E-3</v>
      </c>
      <c r="G2106" s="5">
        <f t="shared" si="128"/>
        <v>-0.18793970872186733</v>
      </c>
      <c r="H2106" s="5">
        <f t="shared" si="129"/>
        <v>-5.8453257513599831E-4</v>
      </c>
      <c r="I2106" s="5">
        <f t="shared" si="130"/>
        <v>3.9267774913689909E-3</v>
      </c>
      <c r="J2106" s="5">
        <f t="shared" si="131"/>
        <v>-4.848393091015521E-3</v>
      </c>
    </row>
    <row r="2107" spans="1:10" ht="15" customHeight="1" x14ac:dyDescent="0.2">
      <c r="A2107" s="3">
        <f>'2_CVaR_t3'!A2107</f>
        <v>45239</v>
      </c>
      <c r="B2107" s="5">
        <f>'2_CVaR_t3'!D2107-1</f>
        <v>-7.2623859933873547E-3</v>
      </c>
      <c r="C2107" s="5">
        <f>'Stocks Returns'!B2103</f>
        <v>2.5531914893617058E-2</v>
      </c>
      <c r="D2107" s="5">
        <f>'Stocks Returns'!C2103</f>
        <v>-9.3067114919438421E-3</v>
      </c>
      <c r="E2107" s="5">
        <f>'Stocks Returns'!D2103</f>
        <v>-2.2027600849256812E-2</v>
      </c>
      <c r="F2107" s="5">
        <f>'Stocks Returns'!E2103</f>
        <v>-2.6212319790300809E-3</v>
      </c>
      <c r="G2107" s="5">
        <f t="shared" si="128"/>
        <v>3.3306871915457684E-2</v>
      </c>
      <c r="H2107" s="5">
        <f t="shared" si="129"/>
        <v>1.4984067293455621E-3</v>
      </c>
      <c r="I2107" s="5">
        <f t="shared" si="130"/>
        <v>-1.0066008410806869E-2</v>
      </c>
      <c r="J2107" s="5">
        <f t="shared" si="131"/>
        <v>5.0978245960391615E-3</v>
      </c>
    </row>
    <row r="2108" spans="1:10" ht="15" customHeight="1" x14ac:dyDescent="0.2">
      <c r="A2108" s="3">
        <f>'2_CVaR_t3'!A2108</f>
        <v>45240</v>
      </c>
      <c r="B2108" s="5">
        <f>'2_CVaR_t3'!D2108-1</f>
        <v>1.3213785236010578E-2</v>
      </c>
      <c r="C2108" s="5">
        <f>'Stocks Returns'!B2104</f>
        <v>5.0829875518672241E-2</v>
      </c>
      <c r="D2108" s="5">
        <f>'Stocks Returns'!C2104</f>
        <v>1.4939579539811287E-2</v>
      </c>
      <c r="E2108" s="5">
        <f>'Stocks Returns'!D2104</f>
        <v>5.2374491180461336E-2</v>
      </c>
      <c r="F2108" s="5">
        <f>'Stocks Returns'!E2104</f>
        <v>1.2790188348664078E-2</v>
      </c>
      <c r="G2108" s="5">
        <f t="shared" si="128"/>
        <v>3.795525925413254E-2</v>
      </c>
      <c r="H2108" s="5">
        <f t="shared" si="129"/>
        <v>-4.5898052051474673E-3</v>
      </c>
      <c r="I2108" s="5">
        <f t="shared" si="130"/>
        <v>3.0833429197931583E-2</v>
      </c>
      <c r="J2108" s="5">
        <f t="shared" si="131"/>
        <v>-1.1590188704194773E-3</v>
      </c>
    </row>
    <row r="2109" spans="1:10" ht="15" customHeight="1" x14ac:dyDescent="0.2">
      <c r="A2109" s="3">
        <f>'2_CVaR_t3'!A2109</f>
        <v>45243</v>
      </c>
      <c r="B2109" s="5">
        <f>'2_CVaR_t3'!D2109-1</f>
        <v>-2.3831992043915617E-3</v>
      </c>
      <c r="C2109" s="5">
        <f>'Stocks Returns'!B2105</f>
        <v>-2.3692003948667328E-2</v>
      </c>
      <c r="D2109" s="5">
        <f>'Stocks Returns'!C2105</f>
        <v>-2.3649337410805993E-3</v>
      </c>
      <c r="E2109" s="5">
        <f>'Stocks Returns'!D2105</f>
        <v>-1.2119649303764746E-2</v>
      </c>
      <c r="F2109" s="5">
        <f>'Stocks Returns'!E2105</f>
        <v>-2.1624426952685516E-3</v>
      </c>
      <c r="G2109" s="5">
        <f t="shared" si="128"/>
        <v>-2.083755301405138E-2</v>
      </c>
      <c r="H2109" s="5">
        <f t="shared" si="129"/>
        <v>1.2118943635890085E-3</v>
      </c>
      <c r="I2109" s="5">
        <f t="shared" si="130"/>
        <v>-8.1412734059366932E-3</v>
      </c>
      <c r="J2109" s="5">
        <f t="shared" si="131"/>
        <v>3.9336801413233664E-4</v>
      </c>
    </row>
    <row r="2110" spans="1:10" ht="15" customHeight="1" x14ac:dyDescent="0.2">
      <c r="A2110" s="3">
        <f>'2_CVaR_t3'!A2110</f>
        <v>45244</v>
      </c>
      <c r="B2110" s="5">
        <f>'2_CVaR_t3'!D2110-1</f>
        <v>1.0660383090253411E-2</v>
      </c>
      <c r="C2110" s="5">
        <f>'Stocks Returns'!B2106</f>
        <v>5.5611729019211298E-2</v>
      </c>
      <c r="D2110" s="5">
        <f>'Stocks Returns'!C2106</f>
        <v>9.2778027547308906E-3</v>
      </c>
      <c r="E2110" s="5">
        <f>'Stocks Returns'!D2106</f>
        <v>6.0819629339597947E-2</v>
      </c>
      <c r="F2110" s="5">
        <f>'Stocks Returns'!E2106</f>
        <v>1.5603328710125375E-3</v>
      </c>
      <c r="G2110" s="5">
        <f t="shared" si="128"/>
        <v>4.5312138336735149E-2</v>
      </c>
      <c r="H2110" s="5">
        <f t="shared" si="129"/>
        <v>-6.4688345177272323E-3</v>
      </c>
      <c r="I2110" s="5">
        <f t="shared" si="130"/>
        <v>4.345638696644278E-2</v>
      </c>
      <c r="J2110" s="5">
        <f t="shared" si="131"/>
        <v>-9.6868168859128995E-3</v>
      </c>
    </row>
    <row r="2111" spans="1:10" ht="15" customHeight="1" x14ac:dyDescent="0.2">
      <c r="A2111" s="3">
        <f>'2_CVaR_t3'!A2111</f>
        <v>45245</v>
      </c>
      <c r="B2111" s="5">
        <f>'2_CVaR_t3'!D2111-1</f>
        <v>4.0755211192451402E-3</v>
      </c>
      <c r="C2111" s="5">
        <f>'Stocks Returns'!B2107</f>
        <v>1.1494252873563315E-2</v>
      </c>
      <c r="D2111" s="5">
        <f>'Stocks Returns'!C2107</f>
        <v>4.7379930347453136E-3</v>
      </c>
      <c r="E2111" s="5">
        <f>'Stocks Returns'!D2107</f>
        <v>1.5009842519684957E-2</v>
      </c>
      <c r="F2111" s="5">
        <f>'Stocks Returns'!E2107</f>
        <v>-4.414055738272471E-3</v>
      </c>
      <c r="G2111" s="5">
        <f t="shared" si="128"/>
        <v>7.8352879373601546E-3</v>
      </c>
      <c r="H2111" s="5">
        <f t="shared" si="129"/>
        <v>-1.2534750337601045E-3</v>
      </c>
      <c r="I2111" s="5">
        <f t="shared" si="130"/>
        <v>8.4206043562527408E-3</v>
      </c>
      <c r="J2111" s="5">
        <f t="shared" si="131"/>
        <v>-8.6929825477827759E-3</v>
      </c>
    </row>
    <row r="2112" spans="1:10" ht="15" customHeight="1" x14ac:dyDescent="0.2">
      <c r="A2112" s="3">
        <f>'2_CVaR_t3'!A2112</f>
        <v>45246</v>
      </c>
      <c r="B2112" s="5">
        <f>'2_CVaR_t3'!D2112-1</f>
        <v>7.5276837543936104E-4</v>
      </c>
      <c r="C2112" s="5">
        <f>'Stocks Returns'!B2108</f>
        <v>-2.2727272727272707E-2</v>
      </c>
      <c r="D2112" s="5">
        <f>'Stocks Returns'!C2108</f>
        <v>1.8540163637095208E-3</v>
      </c>
      <c r="E2112" s="5">
        <f>'Stocks Returns'!D2108</f>
        <v>-4.1212121212121922E-3</v>
      </c>
      <c r="F2112" s="5">
        <f>'Stocks Returns'!E2108</f>
        <v>-2.6427888376945208E-2</v>
      </c>
      <c r="G2112" s="5">
        <f t="shared" si="128"/>
        <v>-2.3035346252818514E-2</v>
      </c>
      <c r="H2112" s="5">
        <f t="shared" si="129"/>
        <v>7.8505318314790675E-4</v>
      </c>
      <c r="I2112" s="5">
        <f t="shared" si="130"/>
        <v>-5.2738363955076592E-3</v>
      </c>
      <c r="J2112" s="5">
        <f t="shared" si="131"/>
        <v>-2.7190616666286877E-2</v>
      </c>
    </row>
    <row r="2113" spans="1:10" ht="15" customHeight="1" x14ac:dyDescent="0.2">
      <c r="A2113" s="3">
        <f>'2_CVaR_t3'!A2113</f>
        <v>45247</v>
      </c>
      <c r="B2113" s="5">
        <f>'2_CVaR_t3'!D2113-1</f>
        <v>3.7813945024232076E-3</v>
      </c>
      <c r="C2113" s="5">
        <f>'Stocks Returns'!B2109</f>
        <v>3.7790697674418672E-2</v>
      </c>
      <c r="D2113" s="5">
        <f>'Stocks Returns'!C2109</f>
        <v>3.9827815102386754E-3</v>
      </c>
      <c r="E2113" s="5">
        <f>'Stocks Returns'!D2109</f>
        <v>1.6674780915287402E-2</v>
      </c>
      <c r="F2113" s="5">
        <f>'Stocks Returns'!E2109</f>
        <v>2.3216358603446841E-2</v>
      </c>
      <c r="G2113" s="5">
        <f t="shared" si="128"/>
        <v>3.4428350160559569E-2</v>
      </c>
      <c r="H2113" s="5">
        <f t="shared" si="129"/>
        <v>-1.572951545579032E-3</v>
      </c>
      <c r="I2113" s="5">
        <f t="shared" si="130"/>
        <v>1.0566786158593725E-2</v>
      </c>
      <c r="J2113" s="5">
        <f t="shared" si="131"/>
        <v>1.9248682029675394E-2</v>
      </c>
    </row>
    <row r="2114" spans="1:10" ht="15" customHeight="1" x14ac:dyDescent="0.2">
      <c r="A2114" s="3">
        <f>'2_CVaR_t3'!A2114</f>
        <v>45250</v>
      </c>
      <c r="B2114" s="5">
        <f>'2_CVaR_t3'!D2114-1</f>
        <v>2.2050587783590814E-3</v>
      </c>
      <c r="C2114" s="5">
        <f>'Stocks Returns'!B2110</f>
        <v>2.8011204481792618E-3</v>
      </c>
      <c r="D2114" s="5">
        <f>'Stocks Returns'!C2110</f>
        <v>1.642891489020748E-3</v>
      </c>
      <c r="E2114" s="5">
        <f>'Stocks Returns'!D2110</f>
        <v>1.4126661079851388E-2</v>
      </c>
      <c r="F2114" s="5">
        <f>'Stocks Returns'!E2110</f>
        <v>6.9814119905751149E-3</v>
      </c>
      <c r="G2114" s="5">
        <f t="shared" si="128"/>
        <v>1.0284578267412644E-3</v>
      </c>
      <c r="H2114" s="5">
        <f t="shared" si="129"/>
        <v>-1.5775729190736923E-3</v>
      </c>
      <c r="I2114" s="5">
        <f t="shared" si="130"/>
        <v>1.0597831657492437E-2</v>
      </c>
      <c r="J2114" s="5">
        <f t="shared" si="131"/>
        <v>4.6818430876425128E-3</v>
      </c>
    </row>
    <row r="2115" spans="1:10" ht="15" customHeight="1" x14ac:dyDescent="0.2">
      <c r="A2115" s="3">
        <f>'2_CVaR_t3'!A2115</f>
        <v>45251</v>
      </c>
      <c r="B2115" s="5">
        <f>'2_CVaR_t3'!D2115-1</f>
        <v>3.0336549285410186E-3</v>
      </c>
      <c r="C2115" s="5">
        <f>'Stocks Returns'!B2111</f>
        <v>-1.4897579143389184E-2</v>
      </c>
      <c r="D2115" s="5">
        <f>'Stocks Returns'!C2111</f>
        <v>9.041084930191623E-3</v>
      </c>
      <c r="E2115" s="5">
        <f>'Stocks Returns'!D2111</f>
        <v>-2.597095974501229E-2</v>
      </c>
      <c r="F2115" s="5">
        <f>'Stocks Returns'!E2111</f>
        <v>-1.9065776930410339E-3</v>
      </c>
      <c r="G2115" s="5">
        <f t="shared" si="128"/>
        <v>-1.750585486535787E-2</v>
      </c>
      <c r="H2115" s="5">
        <f t="shared" si="129"/>
        <v>4.5930935545834013E-3</v>
      </c>
      <c r="I2115" s="5">
        <f t="shared" si="130"/>
        <v>-3.0855519697415058E-2</v>
      </c>
      <c r="J2115" s="5">
        <f t="shared" si="131"/>
        <v>-5.0829823950015573E-3</v>
      </c>
    </row>
    <row r="2116" spans="1:10" ht="15" customHeight="1" x14ac:dyDescent="0.2">
      <c r="A2116" s="3">
        <f>'2_CVaR_t3'!A2116</f>
        <v>45252</v>
      </c>
      <c r="B2116" s="5">
        <f>'2_CVaR_t3'!D2116-1</f>
        <v>3.4058280331981106E-3</v>
      </c>
      <c r="C2116" s="5">
        <f>'Stocks Returns'!B2112</f>
        <v>7.5614366729679361E-3</v>
      </c>
      <c r="D2116" s="5">
        <f>'Stocks Returns'!C2112</f>
        <v>5.9073068231376702E-3</v>
      </c>
      <c r="E2116" s="5">
        <f>'Stocks Returns'!D2112</f>
        <v>-6.0598715307247364E-4</v>
      </c>
      <c r="F2116" s="5">
        <f>'Stocks Returns'!E2112</f>
        <v>-2.7785013458366814E-3</v>
      </c>
      <c r="G2116" s="5">
        <f t="shared" si="128"/>
        <v>4.5778361056588984E-3</v>
      </c>
      <c r="H2116" s="5">
        <f t="shared" si="129"/>
        <v>9.0795816394854262E-4</v>
      </c>
      <c r="I2116" s="5">
        <f t="shared" si="130"/>
        <v>-6.0994884339306346E-3</v>
      </c>
      <c r="J2116" s="5">
        <f t="shared" si="131"/>
        <v>-6.3487465230722216E-3</v>
      </c>
    </row>
    <row r="2117" spans="1:10" ht="15" customHeight="1" x14ac:dyDescent="0.2">
      <c r="A2117" s="3">
        <f>'2_CVaR_t3'!A2117</f>
        <v>45253</v>
      </c>
      <c r="B2117" s="5">
        <f>'2_CVaR_t3'!D2117-1</f>
        <v>3.3619452249000759E-5</v>
      </c>
      <c r="C2117" s="5">
        <f>'Stocks Returns'!B2113</f>
        <v>0</v>
      </c>
      <c r="D2117" s="5">
        <f>'Stocks Returns'!C2113</f>
        <v>0</v>
      </c>
      <c r="E2117" s="5">
        <f>'Stocks Returns'!D2113</f>
        <v>0</v>
      </c>
      <c r="F2117" s="5">
        <f>'Stocks Returns'!E2113</f>
        <v>0</v>
      </c>
      <c r="G2117" s="5">
        <f t="shared" si="128"/>
        <v>4.1716549628461653E-4</v>
      </c>
      <c r="H2117" s="5">
        <f t="shared" si="129"/>
        <v>-3.5772302638354477E-6</v>
      </c>
      <c r="I2117" s="5">
        <f t="shared" si="130"/>
        <v>2.403114536009206E-5</v>
      </c>
      <c r="J2117" s="5">
        <f t="shared" si="131"/>
        <v>-1.7115738437369847E-6</v>
      </c>
    </row>
    <row r="2118" spans="1:10" ht="15" customHeight="1" x14ac:dyDescent="0.2">
      <c r="A2118" s="3">
        <f>'2_CVaR_t3'!A2118</f>
        <v>45254</v>
      </c>
      <c r="B2118" s="5">
        <f>'2_CVaR_t3'!D2118-1</f>
        <v>2.1960141417800561E-3</v>
      </c>
      <c r="C2118" s="5">
        <f>'Stocks Returns'!B2114</f>
        <v>1.7823639774859235E-2</v>
      </c>
      <c r="D2118" s="5">
        <f>'Stocks Returns'!C2114</f>
        <v>2.2859845498974796E-3</v>
      </c>
      <c r="E2118" s="5">
        <f>'Stocks Returns'!D2114</f>
        <v>9.7016735386854513E-3</v>
      </c>
      <c r="F2118" s="5">
        <f>'Stocks Returns'!E2114</f>
        <v>5.5724858511101427E-3</v>
      </c>
      <c r="G2118" s="5">
        <f t="shared" ref="G2118:G2181" si="132">C2118-($P$11+$O$11*$B2118)</f>
        <v>1.6060098384328855E-2</v>
      </c>
      <c r="H2118" s="5">
        <f t="shared" ref="H2118:H2181" si="133">D2118-($P$12+$O$12*$B2118)</f>
        <v>-9.2108064639797108E-4</v>
      </c>
      <c r="I2118" s="5">
        <f t="shared" ref="I2118:I2181" si="134">E2118-($P$13+$O$13*$B2118)</f>
        <v>6.1876427488577329E-3</v>
      </c>
      <c r="J2118" s="5">
        <f t="shared" ref="J2118:J2181" si="135">F2118-($P$14+$O$14*$B2118)</f>
        <v>3.2824881501918694E-3</v>
      </c>
    </row>
    <row r="2119" spans="1:10" ht="15" customHeight="1" x14ac:dyDescent="0.2">
      <c r="A2119" s="3">
        <f>'2_CVaR_t3'!A2119</f>
        <v>45257</v>
      </c>
      <c r="B2119" s="5">
        <f>'2_CVaR_t3'!D2119-1</f>
        <v>-1.8857778490157795E-3</v>
      </c>
      <c r="C2119" s="5">
        <f>'Stocks Returns'!B2115</f>
        <v>-6.4516129032258229E-3</v>
      </c>
      <c r="D2119" s="5">
        <f>'Stocks Returns'!C2115</f>
        <v>-6.2917813605989359E-4</v>
      </c>
      <c r="E2119" s="5">
        <f>'Stocks Returns'!D2115</f>
        <v>-1.8015853951477312E-2</v>
      </c>
      <c r="F2119" s="5">
        <f>'Stocks Returns'!E2115</f>
        <v>-5.9745432504978435E-3</v>
      </c>
      <c r="G2119" s="5">
        <f t="shared" si="132"/>
        <v>-4.0987957270390805E-3</v>
      </c>
      <c r="H2119" s="5">
        <f t="shared" si="133"/>
        <v>2.2107431801736853E-3</v>
      </c>
      <c r="I2119" s="5">
        <f t="shared" si="134"/>
        <v>-1.4851347774900861E-2</v>
      </c>
      <c r="J2119" s="5">
        <f t="shared" si="135"/>
        <v>-3.9451130359842504E-3</v>
      </c>
    </row>
    <row r="2120" spans="1:10" ht="15" customHeight="1" x14ac:dyDescent="0.2">
      <c r="A2120" s="3">
        <f>'2_CVaR_t3'!A2120</f>
        <v>45258</v>
      </c>
      <c r="B2120" s="5">
        <f>'2_CVaR_t3'!D2120-1</f>
        <v>-2.6403133841794713E-3</v>
      </c>
      <c r="C2120" s="5">
        <f>'Stocks Returns'!B2116</f>
        <v>-1.4842300556586308E-2</v>
      </c>
      <c r="D2120" s="5">
        <f>'Stocks Returns'!C2116</f>
        <v>-4.7218068780986444E-3</v>
      </c>
      <c r="E2120" s="5">
        <f>'Stocks Returns'!D2116</f>
        <v>7.3385518590973753E-4</v>
      </c>
      <c r="F2120" s="5">
        <f>'Stocks Returns'!E2116</f>
        <v>1.567944250871145E-3</v>
      </c>
      <c r="G2120" s="5">
        <f t="shared" si="132"/>
        <v>-1.1728558075761985E-2</v>
      </c>
      <c r="H2120" s="5">
        <f t="shared" si="133"/>
        <v>-7.6407597856262884E-4</v>
      </c>
      <c r="I2120" s="5">
        <f t="shared" si="134"/>
        <v>5.1329155669677766E-3</v>
      </c>
      <c r="J2120" s="5">
        <f t="shared" si="135"/>
        <v>4.3958379493448628E-3</v>
      </c>
    </row>
    <row r="2121" spans="1:10" ht="15" customHeight="1" x14ac:dyDescent="0.2">
      <c r="A2121" s="3">
        <f>'2_CVaR_t3'!A2121</f>
        <v>45259</v>
      </c>
      <c r="B2121" s="5">
        <f>'2_CVaR_t3'!D2121-1</f>
        <v>4.2135631764297354E-3</v>
      </c>
      <c r="C2121" s="5">
        <f>'Stocks Returns'!B2117</f>
        <v>1.5065913370998052E-2</v>
      </c>
      <c r="D2121" s="5">
        <f>'Stocks Returns'!C2117</f>
        <v>5.1000237210405697E-3</v>
      </c>
      <c r="E2121" s="5">
        <f>'Stocks Returns'!D2117</f>
        <v>1.4177462723050649E-2</v>
      </c>
      <c r="F2121" s="5">
        <f>'Stocks Returns'!E2117</f>
        <v>-8.784136371542961E-3</v>
      </c>
      <c r="G2121" s="5">
        <f t="shared" si="132"/>
        <v>1.1267737371139421E-2</v>
      </c>
      <c r="H2121" s="5">
        <f t="shared" si="133"/>
        <v>-1.0959472863307403E-3</v>
      </c>
      <c r="I2121" s="5">
        <f t="shared" si="134"/>
        <v>7.3623632261882481E-3</v>
      </c>
      <c r="J2121" s="5">
        <f t="shared" si="135"/>
        <v>-1.3209141843721848E-2</v>
      </c>
    </row>
    <row r="2122" spans="1:10" ht="15" customHeight="1" x14ac:dyDescent="0.2">
      <c r="A2122" s="3">
        <f>'2_CVaR_t3'!A2122</f>
        <v>45260</v>
      </c>
      <c r="B2122" s="5">
        <f>'2_CVaR_t3'!D2122-1</f>
        <v>6.098356505889635E-3</v>
      </c>
      <c r="C2122" s="5">
        <f>'Stocks Returns'!B2118</f>
        <v>-3.0612244897959218E-2</v>
      </c>
      <c r="D2122" s="5">
        <f>'Stocks Returns'!C2118</f>
        <v>9.6365495810879498E-3</v>
      </c>
      <c r="E2122" s="5">
        <f>'Stocks Returns'!D2118</f>
        <v>5.5435044589056126E-3</v>
      </c>
      <c r="F2122" s="5">
        <f>'Stocks Returns'!E2118</f>
        <v>1.4038782135649575E-2</v>
      </c>
      <c r="G2122" s="5">
        <f t="shared" si="132"/>
        <v>-3.6311175562854285E-2</v>
      </c>
      <c r="H2122" s="5">
        <f t="shared" si="133"/>
        <v>6.4834421492303111E-4</v>
      </c>
      <c r="I2122" s="5">
        <f t="shared" si="134"/>
        <v>-4.3554518227254049E-3</v>
      </c>
      <c r="J2122" s="5">
        <f t="shared" si="135"/>
        <v>7.6192534392478996E-3</v>
      </c>
    </row>
    <row r="2123" spans="1:10" ht="15" customHeight="1" x14ac:dyDescent="0.2">
      <c r="A2123" s="3">
        <f>'2_CVaR_t3'!A2123</f>
        <v>45261</v>
      </c>
      <c r="B2123" s="5">
        <f>'2_CVaR_t3'!D2123-1</f>
        <v>7.7612340606036945E-4</v>
      </c>
      <c r="C2123" s="5">
        <f>'Stocks Returns'!B2119</f>
        <v>8.4210526315789513E-2</v>
      </c>
      <c r="D2123" s="5">
        <f>'Stocks Returns'!C2119</f>
        <v>-8.9566810646246608E-4</v>
      </c>
      <c r="E2123" s="5">
        <f>'Stocks Returns'!D2119</f>
        <v>1.4621284755512942E-2</v>
      </c>
      <c r="F2123" s="5">
        <f>'Stocks Returns'!E2119</f>
        <v>-2.9419399498138432E-3</v>
      </c>
      <c r="G2123" s="5">
        <f t="shared" si="132"/>
        <v>8.3878899978001062E-2</v>
      </c>
      <c r="H2123" s="5">
        <f t="shared" si="133"/>
        <v>-1.9992306873569243E-3</v>
      </c>
      <c r="I2123" s="5">
        <f t="shared" si="134"/>
        <v>1.3430447501304333E-2</v>
      </c>
      <c r="J2123" s="5">
        <f t="shared" si="135"/>
        <v>-3.7293829652997219E-3</v>
      </c>
    </row>
    <row r="2124" spans="1:10" ht="15" customHeight="1" x14ac:dyDescent="0.2">
      <c r="A2124" s="3">
        <f>'2_CVaR_t3'!A2124</f>
        <v>45264</v>
      </c>
      <c r="B2124" s="5">
        <f>'2_CVaR_t3'!D2124-1</f>
        <v>-4.6832731288305451E-3</v>
      </c>
      <c r="C2124" s="5">
        <f>'Stocks Returns'!B2120</f>
        <v>5.295675198587757E-3</v>
      </c>
      <c r="D2124" s="5">
        <f>'Stocks Returns'!C2120</f>
        <v>-7.8377851433028001E-3</v>
      </c>
      <c r="E2124" s="5">
        <f>'Stocks Returns'!D2120</f>
        <v>-2.0080321285140812E-3</v>
      </c>
      <c r="F2124" s="5">
        <f>'Stocks Returns'!E2120</f>
        <v>-6.0748069079232803E-3</v>
      </c>
      <c r="G2124" s="5">
        <f t="shared" si="132"/>
        <v>1.0469678188844124E-2</v>
      </c>
      <c r="H2124" s="5">
        <f t="shared" si="133"/>
        <v>-8.5350363819901819E-4</v>
      </c>
      <c r="I2124" s="5">
        <f t="shared" si="134"/>
        <v>5.733673396219597E-3</v>
      </c>
      <c r="J2124" s="5">
        <f t="shared" si="135"/>
        <v>-1.0850153540351111E-3</v>
      </c>
    </row>
    <row r="2125" spans="1:10" ht="15" customHeight="1" x14ac:dyDescent="0.2">
      <c r="A2125" s="3">
        <f>'2_CVaR_t3'!A2125</f>
        <v>45265</v>
      </c>
      <c r="B2125" s="5">
        <f>'2_CVaR_t3'!D2125-1</f>
        <v>-5.3912906072706157E-4</v>
      </c>
      <c r="C2125" s="5">
        <f>'Stocks Returns'!B2121</f>
        <v>-4.5654082528533868E-2</v>
      </c>
      <c r="D2125" s="5">
        <f>'Stocks Returns'!C2121</f>
        <v>6.6813394120424086E-4</v>
      </c>
      <c r="E2125" s="5">
        <f>'Stocks Returns'!D2121</f>
        <v>-1.1125576991359853E-2</v>
      </c>
      <c r="F2125" s="5">
        <f>'Stocks Returns'!E2121</f>
        <v>-1.2136558107046169E-2</v>
      </c>
      <c r="G2125" s="5">
        <f t="shared" si="132"/>
        <v>-4.4659318209653728E-2</v>
      </c>
      <c r="H2125" s="5">
        <f t="shared" si="133"/>
        <v>1.5130572079885265E-3</v>
      </c>
      <c r="I2125" s="5">
        <f t="shared" si="134"/>
        <v>-1.0164427510477265E-2</v>
      </c>
      <c r="J2125" s="5">
        <f t="shared" si="135"/>
        <v>-1.1532176592106971E-2</v>
      </c>
    </row>
    <row r="2126" spans="1:10" ht="15" customHeight="1" x14ac:dyDescent="0.2">
      <c r="A2126" s="3">
        <f>'2_CVaR_t3'!A2126</f>
        <v>45266</v>
      </c>
      <c r="B2126" s="5">
        <f>'2_CVaR_t3'!D2126-1</f>
        <v>-6.226702103807602E-4</v>
      </c>
      <c r="C2126" s="5">
        <f>'Stocks Returns'!B2122</f>
        <v>4.5998160073597028E-3</v>
      </c>
      <c r="D2126" s="5">
        <f>'Stocks Returns'!C2122</f>
        <v>-1.2568241624446586E-3</v>
      </c>
      <c r="E2126" s="5">
        <f>'Stocks Returns'!D2122</f>
        <v>8.3782166367463162E-4</v>
      </c>
      <c r="F2126" s="5">
        <f>'Stocks Returns'!E2122</f>
        <v>-2.3157150433091744E-2</v>
      </c>
      <c r="G2126" s="5">
        <f t="shared" si="132"/>
        <v>5.6788289424911931E-3</v>
      </c>
      <c r="H2126" s="5">
        <f t="shared" si="133"/>
        <v>-2.881385367904907E-4</v>
      </c>
      <c r="I2126" s="5">
        <f t="shared" si="134"/>
        <v>1.9356593093231439E-3</v>
      </c>
      <c r="J2126" s="5">
        <f t="shared" si="135"/>
        <v>-2.2464364125670433E-2</v>
      </c>
    </row>
    <row r="2127" spans="1:10" ht="15" customHeight="1" x14ac:dyDescent="0.2">
      <c r="A2127" s="3">
        <f>'2_CVaR_t3'!A2127</f>
        <v>45267</v>
      </c>
      <c r="B2127" s="5">
        <f>'2_CVaR_t3'!D2127-1</f>
        <v>5.781597480134737E-3</v>
      </c>
      <c r="C2127" s="5">
        <f>'Stocks Returns'!B2123</f>
        <v>-9.157509157509125E-3</v>
      </c>
      <c r="D2127" s="5">
        <f>'Stocks Returns'!C2123</f>
        <v>6.016752526642799E-3</v>
      </c>
      <c r="E2127" s="5">
        <f>'Stocks Returns'!D2123</f>
        <v>2.6189906720880174E-2</v>
      </c>
      <c r="F2127" s="5">
        <f>'Stocks Returns'!E2123</f>
        <v>2.9858849077089022E-3</v>
      </c>
      <c r="G2127" s="5">
        <f t="shared" si="132"/>
        <v>-1.4536998329013215E-2</v>
      </c>
      <c r="H2127" s="5">
        <f t="shared" si="133"/>
        <v>-2.5021889571927684E-3</v>
      </c>
      <c r="I2127" s="5">
        <f t="shared" si="134"/>
        <v>1.6809224488420829E-2</v>
      </c>
      <c r="J2127" s="5">
        <f t="shared" si="135"/>
        <v>-3.0984435184693154E-3</v>
      </c>
    </row>
    <row r="2128" spans="1:10" ht="15" customHeight="1" x14ac:dyDescent="0.2">
      <c r="A2128" s="3">
        <f>'2_CVaR_t3'!A2128</f>
        <v>45268</v>
      </c>
      <c r="B2128" s="5">
        <f>'2_CVaR_t3'!D2128-1</f>
        <v>1.2385653340185598E-4</v>
      </c>
      <c r="C2128" s="5">
        <f>'Stocks Returns'!B2124</f>
        <v>6.0073937153419577E-2</v>
      </c>
      <c r="D2128" s="5">
        <f>'Stocks Returns'!C2124</f>
        <v>-3.1271988116643445E-4</v>
      </c>
      <c r="E2128" s="5">
        <f>'Stocks Returns'!D2124</f>
        <v>3.1464864234937995E-3</v>
      </c>
      <c r="F2128" s="5">
        <f>'Stocks Returns'!E2124</f>
        <v>1.1005863779882663E-2</v>
      </c>
      <c r="G2128" s="5">
        <f t="shared" si="132"/>
        <v>6.0400101397588286E-2</v>
      </c>
      <c r="H2128" s="5">
        <f t="shared" si="133"/>
        <v>-4.499791838856363E-4</v>
      </c>
      <c r="I2128" s="5">
        <f t="shared" si="134"/>
        <v>3.0228736703949068E-3</v>
      </c>
      <c r="J2128" s="5">
        <f t="shared" si="135"/>
        <v>1.0908661654776724E-2</v>
      </c>
    </row>
    <row r="2129" spans="1:10" ht="15" customHeight="1" x14ac:dyDescent="0.2">
      <c r="A2129" s="3">
        <f>'2_CVaR_t3'!A2129</f>
        <v>45271</v>
      </c>
      <c r="B2129" s="5">
        <f>'2_CVaR_t3'!D2129-1</f>
        <v>4.638740477196146E-3</v>
      </c>
      <c r="C2129" s="5">
        <f>'Stocks Returns'!B2125</f>
        <v>-3.4873583260680574E-3</v>
      </c>
      <c r="D2129" s="5">
        <f>'Stocks Returns'!C2125</f>
        <v>3.0499726284507478E-3</v>
      </c>
      <c r="E2129" s="5">
        <f>'Stocks Returns'!D2125</f>
        <v>3.2876394052044677E-2</v>
      </c>
      <c r="F2129" s="5">
        <f>'Stocks Returns'!E2125</f>
        <v>8.0306951012754091E-4</v>
      </c>
      <c r="G2129" s="5">
        <f t="shared" si="132"/>
        <v>-7.7143122323780752E-3</v>
      </c>
      <c r="H2129" s="5">
        <f t="shared" si="133"/>
        <v>-3.7758789335802572E-3</v>
      </c>
      <c r="I2129" s="5">
        <f t="shared" si="134"/>
        <v>2.536562894389012E-2</v>
      </c>
      <c r="J2129" s="5">
        <f t="shared" si="135"/>
        <v>-4.0718664597542273E-3</v>
      </c>
    </row>
    <row r="2130" spans="1:10" ht="15" customHeight="1" x14ac:dyDescent="0.2">
      <c r="A2130" s="3">
        <f>'2_CVaR_t3'!A2130</f>
        <v>45272</v>
      </c>
      <c r="B2130" s="5">
        <f>'2_CVaR_t3'!D2130-1</f>
        <v>7.2144845710759853E-3</v>
      </c>
      <c r="C2130" s="5">
        <f>'Stocks Returns'!B2126</f>
        <v>-1.7497812773403232E-2</v>
      </c>
      <c r="D2130" s="5">
        <f>'Stocks Returns'!C2126</f>
        <v>1.1851317636051739E-2</v>
      </c>
      <c r="E2130" s="5">
        <f>'Stocks Returns'!D2126</f>
        <v>3.5991452030144089E-3</v>
      </c>
      <c r="F2130" s="5">
        <f>'Stocks Returns'!E2126</f>
        <v>-9.8074179743223855E-3</v>
      </c>
      <c r="G2130" s="5">
        <f t="shared" si="132"/>
        <v>-2.4322323412251715E-2</v>
      </c>
      <c r="H2130" s="5">
        <f t="shared" si="133"/>
        <v>1.2096200361679053E-3</v>
      </c>
      <c r="I2130" s="5">
        <f t="shared" si="134"/>
        <v>-8.1259949114519652E-3</v>
      </c>
      <c r="J2130" s="5">
        <f t="shared" si="135"/>
        <v>-1.7408054069835525E-2</v>
      </c>
    </row>
    <row r="2131" spans="1:10" ht="15" customHeight="1" x14ac:dyDescent="0.2">
      <c r="A2131" s="3">
        <f>'2_CVaR_t3'!A2131</f>
        <v>45273</v>
      </c>
      <c r="B2131" s="5">
        <f>'2_CVaR_t3'!D2131-1</f>
        <v>6.9406802604754514E-3</v>
      </c>
      <c r="C2131" s="5">
        <f>'Stocks Returns'!B2127</f>
        <v>5.7880676758682137E-2</v>
      </c>
      <c r="D2131" s="5">
        <f>'Stocks Returns'!C2127</f>
        <v>1.0863765270548331E-2</v>
      </c>
      <c r="E2131" s="5">
        <f>'Stocks Returns'!D2127</f>
        <v>7.0604056931524717E-3</v>
      </c>
      <c r="F2131" s="5">
        <f>'Stocks Returns'!E2127</f>
        <v>7.1132721051683223E-3</v>
      </c>
      <c r="G2131" s="5">
        <f t="shared" si="132"/>
        <v>5.1332289136902153E-2</v>
      </c>
      <c r="H2131" s="5">
        <f t="shared" si="133"/>
        <v>6.2769612429643303E-4</v>
      </c>
      <c r="I2131" s="5">
        <f t="shared" si="134"/>
        <v>-4.216741918503894E-3</v>
      </c>
      <c r="J2131" s="5">
        <f t="shared" si="135"/>
        <v>-1.9761919559771121E-4</v>
      </c>
    </row>
    <row r="2132" spans="1:10" ht="15" customHeight="1" x14ac:dyDescent="0.2">
      <c r="A2132" s="3">
        <f>'2_CVaR_t3'!A2132</f>
        <v>45274</v>
      </c>
      <c r="B2132" s="5">
        <f>'2_CVaR_t3'!D2132-1</f>
        <v>-5.0535465776133659E-3</v>
      </c>
      <c r="C2132" s="5">
        <f>'Stocks Returns'!B2128</f>
        <v>5.1346801346801252E-2</v>
      </c>
      <c r="D2132" s="5">
        <f>'Stocks Returns'!C2128</f>
        <v>-1.3910745449632445E-2</v>
      </c>
      <c r="E2132" s="5">
        <f>'Stocks Returns'!D2128</f>
        <v>3.4498108168261599E-2</v>
      </c>
      <c r="F2132" s="5">
        <f>'Stocks Returns'!E2128</f>
        <v>2.7715690657130088E-2</v>
      </c>
      <c r="G2132" s="5">
        <f t="shared" si="132"/>
        <v>5.689421343932495E-2</v>
      </c>
      <c r="H2132" s="5">
        <f t="shared" si="133"/>
        <v>-6.3779209134809745E-3</v>
      </c>
      <c r="I2132" s="5">
        <f t="shared" si="134"/>
        <v>4.2845646846901751E-2</v>
      </c>
      <c r="J2132" s="5">
        <f t="shared" si="135"/>
        <v>3.3097312435248744E-2</v>
      </c>
    </row>
    <row r="2133" spans="1:10" ht="15" customHeight="1" x14ac:dyDescent="0.2">
      <c r="A2133" s="3">
        <f>'2_CVaR_t3'!A2133</f>
        <v>45275</v>
      </c>
      <c r="B2133" s="5">
        <f>'2_CVaR_t3'!D2133-1</f>
        <v>-2.2402899031011003E-3</v>
      </c>
      <c r="C2133" s="5">
        <f>'Stocks Returns'!B2129</f>
        <v>-1.8414731785428406E-2</v>
      </c>
      <c r="D2133" s="5">
        <f>'Stocks Returns'!C2129</f>
        <v>-2.7055231322229423E-3</v>
      </c>
      <c r="E2133" s="5">
        <f>'Stocks Returns'!D2129</f>
        <v>-8.1755593803785054E-3</v>
      </c>
      <c r="F2133" s="5">
        <f>'Stocks Returns'!E2129</f>
        <v>-3.5667681600695111E-3</v>
      </c>
      <c r="G2133" s="5">
        <f t="shared" si="132"/>
        <v>-1.5704400376735643E-2</v>
      </c>
      <c r="H2133" s="5">
        <f t="shared" si="133"/>
        <v>6.5959143599820993E-4</v>
      </c>
      <c r="I2133" s="5">
        <f t="shared" si="134"/>
        <v>-4.4310084921696351E-3</v>
      </c>
      <c r="J2133" s="5">
        <f t="shared" si="135"/>
        <v>-1.1621867212343014E-3</v>
      </c>
    </row>
    <row r="2134" spans="1:10" ht="15" customHeight="1" x14ac:dyDescent="0.2">
      <c r="A2134" s="3">
        <f>'2_CVaR_t3'!A2134</f>
        <v>45278</v>
      </c>
      <c r="B2134" s="5">
        <f>'2_CVaR_t3'!D2134-1</f>
        <v>-3.5280145033955712E-5</v>
      </c>
      <c r="C2134" s="5">
        <f>'Stocks Returns'!B2130</f>
        <v>-2.3654159869494262E-2</v>
      </c>
      <c r="D2134" s="5">
        <f>'Stocks Returns'!C2130</f>
        <v>1.3180637910321646E-3</v>
      </c>
      <c r="E2134" s="5">
        <f>'Stocks Returns'!D2130</f>
        <v>-9.6529284164859064E-3</v>
      </c>
      <c r="F2134" s="5">
        <f>'Stocks Returns'!E2130</f>
        <v>3.1430068098481367E-3</v>
      </c>
      <c r="G2134" s="5">
        <f t="shared" si="132"/>
        <v>-2.3167511301029928E-2</v>
      </c>
      <c r="H2134" s="5">
        <f t="shared" si="133"/>
        <v>1.4165581353189685E-3</v>
      </c>
      <c r="I2134" s="5">
        <f t="shared" si="134"/>
        <v>-9.5161652876092143E-3</v>
      </c>
      <c r="J2134" s="5">
        <f t="shared" si="135"/>
        <v>3.2142060664771674E-3</v>
      </c>
    </row>
    <row r="2135" spans="1:10" ht="15" customHeight="1" x14ac:dyDescent="0.2">
      <c r="A2135" s="3">
        <f>'2_CVaR_t3'!A2135</f>
        <v>45279</v>
      </c>
      <c r="B2135" s="5">
        <f>'2_CVaR_t3'!D2135-1</f>
        <v>3.7438010478227923E-3</v>
      </c>
      <c r="C2135" s="5">
        <f>'Stocks Returns'!B2131</f>
        <v>3.2581453634085156E-2</v>
      </c>
      <c r="D2135" s="5">
        <f>'Stocks Returns'!C2131</f>
        <v>6.2696883269388604E-3</v>
      </c>
      <c r="E2135" s="5">
        <f>'Stocks Returns'!D2131</f>
        <v>8.7613623918514349E-4</v>
      </c>
      <c r="F2135" s="5">
        <f>'Stocks Returns'!E2131</f>
        <v>1.3838120104438634E-2</v>
      </c>
      <c r="G2135" s="5">
        <f t="shared" si="132"/>
        <v>2.9257017934264069E-2</v>
      </c>
      <c r="H2135" s="5">
        <f t="shared" si="133"/>
        <v>7.6964823966063113E-4</v>
      </c>
      <c r="I2135" s="5">
        <f t="shared" si="134"/>
        <v>-5.1703489460237896E-3</v>
      </c>
      <c r="J2135" s="5">
        <f t="shared" si="135"/>
        <v>9.9102256208875392E-3</v>
      </c>
    </row>
    <row r="2136" spans="1:10" ht="15" customHeight="1" x14ac:dyDescent="0.2">
      <c r="A2136" s="3">
        <f>'2_CVaR_t3'!A2136</f>
        <v>45280</v>
      </c>
      <c r="B2136" s="5">
        <f>'2_CVaR_t3'!D2136-1</f>
        <v>-9.0694007092673168E-3</v>
      </c>
      <c r="C2136" s="5">
        <f>'Stocks Returns'!B2132</f>
        <v>-5.6634304207119679E-2</v>
      </c>
      <c r="D2136" s="5">
        <f>'Stocks Returns'!C2132</f>
        <v>-1.1076964498634601E-2</v>
      </c>
      <c r="E2136" s="5">
        <f>'Stocks Returns'!D2132</f>
        <v>-3.1075610022978428E-2</v>
      </c>
      <c r="F2136" s="5">
        <f>'Stocks Returns'!E2132</f>
        <v>1.7168855695768315E-3</v>
      </c>
      <c r="G2136" s="5">
        <f t="shared" si="132"/>
        <v>-4.7037029800495775E-2</v>
      </c>
      <c r="H2136" s="5">
        <f t="shared" si="133"/>
        <v>2.4051626539053992E-3</v>
      </c>
      <c r="I2136" s="5">
        <f t="shared" si="134"/>
        <v>-1.615742043159819E-2</v>
      </c>
      <c r="J2136" s="5">
        <f t="shared" si="135"/>
        <v>1.1348158598832972E-2</v>
      </c>
    </row>
    <row r="2137" spans="1:10" ht="15" customHeight="1" x14ac:dyDescent="0.2">
      <c r="A2137" s="3">
        <f>'2_CVaR_t3'!A2137</f>
        <v>45281</v>
      </c>
      <c r="B2137" s="5">
        <f>'2_CVaR_t3'!D2137-1</f>
        <v>6.8084286856158194E-3</v>
      </c>
      <c r="C2137" s="5">
        <f>'Stocks Returns'!B2133</f>
        <v>-1.4579759862778707E-2</v>
      </c>
      <c r="D2137" s="5">
        <f>'Stocks Returns'!C2133</f>
        <v>9.4508150399381652E-3</v>
      </c>
      <c r="E2137" s="5">
        <f>'Stocks Returns'!D2133</f>
        <v>1.5019762845849716E-2</v>
      </c>
      <c r="F2137" s="5">
        <f>'Stocks Returns'!E2133</f>
        <v>1.1997600479904946E-3</v>
      </c>
      <c r="G2137" s="5">
        <f t="shared" si="132"/>
        <v>-2.09947759398149E-2</v>
      </c>
      <c r="H2137" s="5">
        <f t="shared" si="133"/>
        <v>-5.893294998565099E-4</v>
      </c>
      <c r="I2137" s="5">
        <f t="shared" si="134"/>
        <v>3.9590023096633606E-3</v>
      </c>
      <c r="J2137" s="5">
        <f t="shared" si="135"/>
        <v>-5.9711801857940134E-3</v>
      </c>
    </row>
    <row r="2138" spans="1:10" ht="15" customHeight="1" x14ac:dyDescent="0.2">
      <c r="A2138" s="3">
        <f>'2_CVaR_t3'!A2138</f>
        <v>45282</v>
      </c>
      <c r="B2138" s="5">
        <f>'2_CVaR_t3'!D2138-1</f>
        <v>-2.1482578020642906E-3</v>
      </c>
      <c r="C2138" s="5">
        <f>'Stocks Returns'!B2134</f>
        <v>-1.9147084421235916E-2</v>
      </c>
      <c r="D2138" s="5">
        <f>'Stocks Returns'!C2134</f>
        <v>-4.2771827078679214E-3</v>
      </c>
      <c r="E2138" s="5">
        <f>'Stocks Returns'!D2134</f>
        <v>3.4490431686693412E-3</v>
      </c>
      <c r="F2138" s="5">
        <f>'Stocks Returns'!E2134</f>
        <v>7.1043396387913127E-3</v>
      </c>
      <c r="G2138" s="5">
        <f t="shared" si="132"/>
        <v>-1.6529564485633919E-2</v>
      </c>
      <c r="H2138" s="5">
        <f t="shared" si="133"/>
        <v>-1.0484094512432946E-3</v>
      </c>
      <c r="I2138" s="5">
        <f t="shared" si="134"/>
        <v>7.0430131869426184E-3</v>
      </c>
      <c r="J2138" s="5">
        <f t="shared" si="135"/>
        <v>9.4115310030635276E-3</v>
      </c>
    </row>
    <row r="2139" spans="1:10" ht="15" customHeight="1" x14ac:dyDescent="0.2">
      <c r="A2139" s="3">
        <f>'2_CVaR_t3'!A2139</f>
        <v>45285</v>
      </c>
      <c r="B2139" s="5">
        <f>'2_CVaR_t3'!D2139-1</f>
        <v>3.3619452249000759E-5</v>
      </c>
      <c r="C2139" s="5">
        <f>'Stocks Returns'!B2135</f>
        <v>0</v>
      </c>
      <c r="D2139" s="5">
        <f>'Stocks Returns'!C2135</f>
        <v>0</v>
      </c>
      <c r="E2139" s="5">
        <f>'Stocks Returns'!D2135</f>
        <v>0</v>
      </c>
      <c r="F2139" s="5">
        <f>'Stocks Returns'!E2135</f>
        <v>0</v>
      </c>
      <c r="G2139" s="5">
        <f t="shared" si="132"/>
        <v>4.1716549628461653E-4</v>
      </c>
      <c r="H2139" s="5">
        <f t="shared" si="133"/>
        <v>-3.5772302638354477E-6</v>
      </c>
      <c r="I2139" s="5">
        <f t="shared" si="134"/>
        <v>2.403114536009206E-5</v>
      </c>
      <c r="J2139" s="5">
        <f t="shared" si="135"/>
        <v>-1.7115738437369847E-6</v>
      </c>
    </row>
    <row r="2140" spans="1:10" ht="15" customHeight="1" x14ac:dyDescent="0.2">
      <c r="A2140" s="3">
        <f>'2_CVaR_t3'!A2140</f>
        <v>45286</v>
      </c>
      <c r="B2140" s="5">
        <f>'2_CVaR_t3'!D2140-1</f>
        <v>2.7427622436182464E-3</v>
      </c>
      <c r="C2140" s="5">
        <f>'Stocks Returns'!B2136</f>
        <v>2.0408163265306145E-2</v>
      </c>
      <c r="D2140" s="5">
        <f>'Stocks Returns'!C2136</f>
        <v>2.8247505416363339E-3</v>
      </c>
      <c r="E2140" s="5">
        <f>'Stocks Returns'!D2136</f>
        <v>1.2418228184942981E-2</v>
      </c>
      <c r="F2140" s="5">
        <f>'Stocks Returns'!E2136</f>
        <v>1.1558728539860619E-2</v>
      </c>
      <c r="G2140" s="5">
        <f t="shared" si="132"/>
        <v>1.8093243647293096E-2</v>
      </c>
      <c r="H2140" s="5">
        <f t="shared" si="133"/>
        <v>-1.1922967421887096E-3</v>
      </c>
      <c r="I2140" s="5">
        <f t="shared" si="134"/>
        <v>8.0096203520735043E-3</v>
      </c>
      <c r="J2140" s="5">
        <f t="shared" si="135"/>
        <v>8.6901518669823333E-3</v>
      </c>
    </row>
    <row r="2141" spans="1:10" ht="15" customHeight="1" x14ac:dyDescent="0.2">
      <c r="A2141" s="3">
        <f>'2_CVaR_t3'!A2141</f>
        <v>45287</v>
      </c>
      <c r="B2141" s="5">
        <f>'2_CVaR_t3'!D2141-1</f>
        <v>-6.604222661023007E-4</v>
      </c>
      <c r="C2141" s="5">
        <f>'Stocks Returns'!B2137</f>
        <v>-8.6956521739123271E-4</v>
      </c>
      <c r="D2141" s="5">
        <f>'Stocks Returns'!C2137</f>
        <v>-8.8748297865537396E-4</v>
      </c>
      <c r="E2141" s="5">
        <f>'Stocks Returns'!D2137</f>
        <v>-2.0808235680648268E-3</v>
      </c>
      <c r="F2141" s="5">
        <f>'Stocks Returns'!E2137</f>
        <v>-4.4530331036800597E-3</v>
      </c>
      <c r="G2141" s="5">
        <f t="shared" si="132"/>
        <v>2.4751947600990106E-4</v>
      </c>
      <c r="H2141" s="5">
        <f t="shared" si="133"/>
        <v>1.371305757818307E-4</v>
      </c>
      <c r="I2141" s="5">
        <f t="shared" si="134"/>
        <v>-9.2121685131651542E-4</v>
      </c>
      <c r="J2141" s="5">
        <f t="shared" si="135"/>
        <v>-3.7202968713933296E-3</v>
      </c>
    </row>
    <row r="2142" spans="1:10" ht="15" customHeight="1" x14ac:dyDescent="0.2">
      <c r="A2142" s="3">
        <f>'2_CVaR_t3'!A2142</f>
        <v>45288</v>
      </c>
      <c r="B2142" s="5">
        <f>'2_CVaR_t3'!D2142-1</f>
        <v>3.0595637054222635E-3</v>
      </c>
      <c r="C2142" s="5">
        <f>'Stocks Returns'!B2138</f>
        <v>1.7406440382941701E-2</v>
      </c>
      <c r="D2142" s="5">
        <f>'Stocks Returns'!C2138</f>
        <v>5.6772122493387034E-3</v>
      </c>
      <c r="E2142" s="5">
        <f>'Stocks Returns'!D2138</f>
        <v>-3.0728709394205467E-3</v>
      </c>
      <c r="F2142" s="5">
        <f>'Stocks Returns'!E2138</f>
        <v>-1.679466621655834E-2</v>
      </c>
      <c r="G2142" s="5">
        <f t="shared" si="132"/>
        <v>1.4772036476119703E-2</v>
      </c>
      <c r="H2142" s="5">
        <f t="shared" si="133"/>
        <v>1.190838216135413E-3</v>
      </c>
      <c r="I2142" s="5">
        <f t="shared" si="134"/>
        <v>-7.9998222543782634E-3</v>
      </c>
      <c r="J2142" s="5">
        <f t="shared" si="135"/>
        <v>-1.9998488066273551E-2</v>
      </c>
    </row>
    <row r="2143" spans="1:10" ht="15" customHeight="1" x14ac:dyDescent="0.2">
      <c r="A2143" s="3">
        <f>'2_CVaR_t3'!A2143</f>
        <v>45289</v>
      </c>
      <c r="B2143" s="5">
        <f>'2_CVaR_t3'!D2143-1</f>
        <v>-7.0421649750851412E-4</v>
      </c>
      <c r="C2143" s="5">
        <f>'Stocks Returns'!B2139</f>
        <v>-2.6518391787852758E-2</v>
      </c>
      <c r="D2143" s="5">
        <f>'Stocks Returns'!C2139</f>
        <v>-1.9124431307382395E-4</v>
      </c>
      <c r="E2143" s="5">
        <f>'Stocks Returns'!D2139</f>
        <v>-7.2655217965653662E-3</v>
      </c>
      <c r="F2143" s="5">
        <f>'Stocks Returns'!E2139</f>
        <v>-3.690987124463585E-3</v>
      </c>
      <c r="G2143" s="5">
        <f t="shared" si="132"/>
        <v>-2.5357141992450281E-2</v>
      </c>
      <c r="H2143" s="5">
        <f t="shared" si="133"/>
        <v>8.9824837465510808E-4</v>
      </c>
      <c r="I2143" s="5">
        <f t="shared" si="134"/>
        <v>-6.0342599356986923E-3</v>
      </c>
      <c r="J2143" s="5">
        <f t="shared" si="135"/>
        <v>-2.9119070250475552E-3</v>
      </c>
    </row>
    <row r="2144" spans="1:10" ht="15" customHeight="1" x14ac:dyDescent="0.2">
      <c r="A2144" s="3">
        <f>'2_CVaR_t3'!A2144</f>
        <v>45292</v>
      </c>
      <c r="B2144" s="5">
        <f>'2_CVaR_t3'!D2144-1</f>
        <v>3.3619452249000759E-5</v>
      </c>
      <c r="C2144" s="5">
        <f>'Stocks Returns'!B2140</f>
        <v>0</v>
      </c>
      <c r="D2144" s="5">
        <f>'Stocks Returns'!C2140</f>
        <v>0</v>
      </c>
      <c r="E2144" s="5">
        <f>'Stocks Returns'!D2140</f>
        <v>0</v>
      </c>
      <c r="F2144" s="5">
        <f>'Stocks Returns'!E2140</f>
        <v>0</v>
      </c>
      <c r="G2144" s="5">
        <f t="shared" si="132"/>
        <v>4.1716549628461653E-4</v>
      </c>
      <c r="H2144" s="5">
        <f t="shared" si="133"/>
        <v>-3.5772302638354477E-6</v>
      </c>
      <c r="I2144" s="5">
        <f t="shared" si="134"/>
        <v>2.403114536009206E-5</v>
      </c>
      <c r="J2144" s="5">
        <f t="shared" si="135"/>
        <v>-1.7115738437369847E-6</v>
      </c>
    </row>
    <row r="2145" spans="1:10" ht="15" customHeight="1" x14ac:dyDescent="0.2">
      <c r="A2145" s="3">
        <f>'2_CVaR_t3'!A2145</f>
        <v>45293</v>
      </c>
      <c r="B2145" s="5">
        <f>'2_CVaR_t3'!D2145-1</f>
        <v>-6.7258142189301484E-3</v>
      </c>
      <c r="C2145" s="5">
        <f>'Stocks Returns'!B2141</f>
        <v>2.4604569420035194E-2</v>
      </c>
      <c r="D2145" s="5">
        <f>'Stocks Returns'!C2141</f>
        <v>-5.6846530882839197E-3</v>
      </c>
      <c r="E2145" s="5">
        <f>'Stocks Returns'!D2141</f>
        <v>-4.0141938345531258E-2</v>
      </c>
      <c r="F2145" s="5">
        <f>'Stocks Returns'!E2141</f>
        <v>1.3095545791332874E-2</v>
      </c>
      <c r="G2145" s="5">
        <f t="shared" si="132"/>
        <v>3.1838410719804228E-2</v>
      </c>
      <c r="H2145" s="5">
        <f t="shared" si="133"/>
        <v>4.3255588049851083E-3</v>
      </c>
      <c r="I2145" s="5">
        <f t="shared" si="134"/>
        <v>-2.9058272670356398E-2</v>
      </c>
      <c r="J2145" s="5">
        <f t="shared" si="135"/>
        <v>2.0246792172631957E-2</v>
      </c>
    </row>
    <row r="2146" spans="1:10" ht="15" customHeight="1" x14ac:dyDescent="0.2">
      <c r="A2146" s="3">
        <f>'2_CVaR_t3'!A2146</f>
        <v>45294</v>
      </c>
      <c r="B2146" s="5">
        <f>'2_CVaR_t3'!D2146-1</f>
        <v>-3.9435274274957077E-3</v>
      </c>
      <c r="C2146" s="5">
        <f>'Stocks Returns'!B2142</f>
        <v>-3.0874785591766707E-2</v>
      </c>
      <c r="D2146" s="5">
        <f>'Stocks Returns'!C2142</f>
        <v>-3.4384040489804368E-3</v>
      </c>
      <c r="E2146" s="5">
        <f>'Stocks Returns'!D2142</f>
        <v>-2.2989833641404944E-2</v>
      </c>
      <c r="F2146" s="5">
        <f>'Stocks Returns'!E2142</f>
        <v>1.9899651330895551E-2</v>
      </c>
      <c r="G2146" s="5">
        <f t="shared" si="132"/>
        <v>-2.6446792824899534E-2</v>
      </c>
      <c r="H2146" s="5">
        <f t="shared" si="133"/>
        <v>2.4499783292790747E-3</v>
      </c>
      <c r="I2146" s="5">
        <f t="shared" si="134"/>
        <v>-1.6458483525090804E-2</v>
      </c>
      <c r="J2146" s="5">
        <f t="shared" si="135"/>
        <v>2.4106630277019397E-2</v>
      </c>
    </row>
    <row r="2147" spans="1:10" ht="15" customHeight="1" x14ac:dyDescent="0.2">
      <c r="A2147" s="3">
        <f>'2_CVaR_t3'!A2147</f>
        <v>45295</v>
      </c>
      <c r="B2147" s="5">
        <f>'2_CVaR_t3'!D2147-1</f>
        <v>2.5027620514019855E-3</v>
      </c>
      <c r="C2147" s="5">
        <f>'Stocks Returns'!B2143</f>
        <v>4.4247787610618428E-3</v>
      </c>
      <c r="D2147" s="5">
        <f>'Stocks Returns'!C2143</f>
        <v>6.3187068765020449E-3</v>
      </c>
      <c r="E2147" s="5">
        <f>'Stocks Returns'!D2143</f>
        <v>-1.3834693153600419E-2</v>
      </c>
      <c r="F2147" s="5">
        <f>'Stocks Returns'!E2143</f>
        <v>-2.8766780622029531E-2</v>
      </c>
      <c r="G2147" s="5">
        <f t="shared" si="132"/>
        <v>2.3518917722153152E-3</v>
      </c>
      <c r="H2147" s="5">
        <f t="shared" si="133"/>
        <v>2.6572088045448859E-3</v>
      </c>
      <c r="I2147" s="5">
        <f t="shared" si="134"/>
        <v>-1.7850618027790296E-2</v>
      </c>
      <c r="J2147" s="5">
        <f t="shared" si="135"/>
        <v>-3.1381384644585231E-2</v>
      </c>
    </row>
    <row r="2148" spans="1:10" ht="15" customHeight="1" x14ac:dyDescent="0.2">
      <c r="A2148" s="3">
        <f>'2_CVaR_t3'!A2148</f>
        <v>45296</v>
      </c>
      <c r="B2148" s="5">
        <f>'2_CVaR_t3'!D2148-1</f>
        <v>8.2228451922783385E-4</v>
      </c>
      <c r="C2148" s="5">
        <f>'Stocks Returns'!B2144</f>
        <v>-1.3215859030836996E-2</v>
      </c>
      <c r="D2148" s="5">
        <f>'Stocks Returns'!C2144</f>
        <v>3.0738403475072396E-4</v>
      </c>
      <c r="E2148" s="5">
        <f>'Stocks Returns'!D2144</f>
        <v>7.074340527577716E-3</v>
      </c>
      <c r="F2148" s="5">
        <f>'Stocks Returns'!E2144</f>
        <v>4.2925824175821248E-4</v>
      </c>
      <c r="G2148" s="5">
        <f t="shared" si="132"/>
        <v>-1.3594037396280104E-2</v>
      </c>
      <c r="H2148" s="5">
        <f t="shared" si="133"/>
        <v>-8.6456410556381589E-4</v>
      </c>
      <c r="I2148" s="5">
        <f t="shared" si="134"/>
        <v>5.8079754901321249E-3</v>
      </c>
      <c r="J2148" s="5">
        <f t="shared" si="135"/>
        <v>-4.0703331899223758E-4</v>
      </c>
    </row>
    <row r="2149" spans="1:10" ht="15" customHeight="1" x14ac:dyDescent="0.2">
      <c r="A2149" s="3">
        <f>'2_CVaR_t3'!A2149</f>
        <v>45299</v>
      </c>
      <c r="B2149" s="5">
        <f>'2_CVaR_t3'!D2149-1</f>
        <v>8.0911622375650083E-3</v>
      </c>
      <c r="C2149" s="5">
        <f>'Stocks Returns'!B2145</f>
        <v>1.7857142857143016E-2</v>
      </c>
      <c r="D2149" s="5">
        <f>'Stocks Returns'!C2145</f>
        <v>1.0975012890374281E-2</v>
      </c>
      <c r="E2149" s="5">
        <f>'Stocks Returns'!D2145</f>
        <v>1.96451958566497E-2</v>
      </c>
      <c r="F2149" s="5">
        <f>'Stocks Returns'!E2145</f>
        <v>-1.742040676220713E-2</v>
      </c>
      <c r="G2149" s="5">
        <f t="shared" si="132"/>
        <v>1.0148530424073004E-2</v>
      </c>
      <c r="H2149" s="5">
        <f t="shared" si="133"/>
        <v>-9.6544222509303314E-4</v>
      </c>
      <c r="I2149" s="5">
        <f t="shared" si="134"/>
        <v>6.4856553081410369E-3</v>
      </c>
      <c r="J2149" s="5">
        <f t="shared" si="135"/>
        <v>-2.5948759408197908E-2</v>
      </c>
    </row>
    <row r="2150" spans="1:10" ht="15" customHeight="1" x14ac:dyDescent="0.2">
      <c r="A2150" s="3">
        <f>'2_CVaR_t3'!A2150</f>
        <v>45300</v>
      </c>
      <c r="B2150" s="5">
        <f>'2_CVaR_t3'!D2150-1</f>
        <v>1.4759229008058927E-3</v>
      </c>
      <c r="C2150" s="5">
        <f>'Stocks Returns'!B2146</f>
        <v>-3.2456140350877294E-2</v>
      </c>
      <c r="D2150" s="5">
        <f>'Stocks Returns'!C2146</f>
        <v>3.0094461796297267E-3</v>
      </c>
      <c r="E2150" s="5">
        <f>'Stocks Returns'!D2146</f>
        <v>-3.5030359645025211E-3</v>
      </c>
      <c r="F2150" s="5">
        <f>'Stocks Returns'!E2146</f>
        <v>-1.5196506550218314E-2</v>
      </c>
      <c r="G2150" s="5">
        <f t="shared" si="132"/>
        <v>-3.3493492421793662E-2</v>
      </c>
      <c r="H2150" s="5">
        <f t="shared" si="133"/>
        <v>8.6916293395299798E-4</v>
      </c>
      <c r="I2150" s="5">
        <f t="shared" si="134"/>
        <v>-5.8388695353455092E-3</v>
      </c>
      <c r="J2150" s="5">
        <f t="shared" si="135"/>
        <v>-1.6724490357499802E-2</v>
      </c>
    </row>
    <row r="2151" spans="1:10" ht="15" customHeight="1" x14ac:dyDescent="0.2">
      <c r="A2151" s="3">
        <f>'2_CVaR_t3'!A2151</f>
        <v>45301</v>
      </c>
      <c r="B2151" s="5">
        <f>'2_CVaR_t3'!D2151-1</f>
        <v>2.8425114940240359E-3</v>
      </c>
      <c r="C2151" s="5">
        <f>'Stocks Returns'!B2147</f>
        <v>-5.4397098821394874E-3</v>
      </c>
      <c r="D2151" s="5">
        <f>'Stocks Returns'!C2147</f>
        <v>4.6709434280394202E-3</v>
      </c>
      <c r="E2151" s="5">
        <f>'Stocks Returns'!D2147</f>
        <v>1.1717834544175965E-3</v>
      </c>
      <c r="F2151" s="5">
        <f>'Stocks Returns'!E2147</f>
        <v>-1.4012061014544108E-2</v>
      </c>
      <c r="G2151" s="5">
        <f t="shared" si="132"/>
        <v>-7.8552234751413062E-3</v>
      </c>
      <c r="H2151" s="5">
        <f t="shared" si="133"/>
        <v>5.0612223187420161E-4</v>
      </c>
      <c r="I2151" s="5">
        <f t="shared" si="134"/>
        <v>-3.4000318759697242E-3</v>
      </c>
      <c r="J2151" s="5">
        <f t="shared" si="135"/>
        <v>-1.6986194192437281E-2</v>
      </c>
    </row>
    <row r="2152" spans="1:10" ht="15" customHeight="1" x14ac:dyDescent="0.2">
      <c r="A2152" s="3">
        <f>'2_CVaR_t3'!A2152</f>
        <v>45302</v>
      </c>
      <c r="B2152" s="5">
        <f>'2_CVaR_t3'!D2152-1</f>
        <v>-8.6534104076174678E-4</v>
      </c>
      <c r="C2152" s="5">
        <f>'Stocks Returns'!B2148</f>
        <v>-3.9197812215132299E-2</v>
      </c>
      <c r="D2152" s="5">
        <f>'Stocks Returns'!C2148</f>
        <v>-2.003703506311072E-3</v>
      </c>
      <c r="E2152" s="5">
        <f>'Stocks Returns'!D2148</f>
        <v>3.0430711610487382E-3</v>
      </c>
      <c r="F2152" s="5">
        <f>'Stocks Returns'!E2148</f>
        <v>-1.6189962223421839E-3</v>
      </c>
      <c r="G2152" s="5">
        <f t="shared" si="132"/>
        <v>-3.7874073396422313E-2</v>
      </c>
      <c r="H2152" s="5">
        <f t="shared" si="133"/>
        <v>-6.7551224156334059E-4</v>
      </c>
      <c r="I2152" s="5">
        <f t="shared" si="134"/>
        <v>4.5379614039442323E-3</v>
      </c>
      <c r="J2152" s="5">
        <f t="shared" si="135"/>
        <v>-6.6941114580860929E-4</v>
      </c>
    </row>
    <row r="2153" spans="1:10" ht="15" customHeight="1" x14ac:dyDescent="0.2">
      <c r="A2153" s="3">
        <f>'2_CVaR_t3'!A2153</f>
        <v>45303</v>
      </c>
      <c r="B2153" s="5">
        <f>'2_CVaR_t3'!D2153-1</f>
        <v>4.877503162048491E-5</v>
      </c>
      <c r="C2153" s="5">
        <f>'Stocks Returns'!B2149</f>
        <v>1.0436432637571214E-2</v>
      </c>
      <c r="D2153" s="5">
        <f>'Stocks Returns'!C2149</f>
        <v>5.2986403060262255E-4</v>
      </c>
      <c r="E2153" s="5">
        <f>'Stocks Returns'!D2149</f>
        <v>-3.3838973162194641E-3</v>
      </c>
      <c r="F2153" s="5">
        <f>'Stocks Returns'!E2149</f>
        <v>6.3063063063062419E-3</v>
      </c>
      <c r="G2153" s="5">
        <f t="shared" si="132"/>
        <v>1.0838314209755815E-2</v>
      </c>
      <c r="H2153" s="5">
        <f t="shared" si="133"/>
        <v>5.0383450873363366E-4</v>
      </c>
      <c r="I2153" s="5">
        <f t="shared" si="134"/>
        <v>-3.3846633916163257E-3</v>
      </c>
      <c r="J2153" s="5">
        <f t="shared" si="135"/>
        <v>6.2885568175566628E-3</v>
      </c>
    </row>
    <row r="2154" spans="1:10" ht="15" customHeight="1" x14ac:dyDescent="0.2">
      <c r="A2154" s="3">
        <f>'2_CVaR_t3'!A2154</f>
        <v>45306</v>
      </c>
      <c r="B2154" s="5">
        <f>'2_CVaR_t3'!D2154-1</f>
        <v>3.3619452249000759E-5</v>
      </c>
      <c r="C2154" s="5">
        <f>'Stocks Returns'!B2150</f>
        <v>0</v>
      </c>
      <c r="D2154" s="5">
        <f>'Stocks Returns'!C2150</f>
        <v>0</v>
      </c>
      <c r="E2154" s="5">
        <f>'Stocks Returns'!D2150</f>
        <v>0</v>
      </c>
      <c r="F2154" s="5">
        <f>'Stocks Returns'!E2150</f>
        <v>0</v>
      </c>
      <c r="G2154" s="5">
        <f t="shared" si="132"/>
        <v>4.1716549628461653E-4</v>
      </c>
      <c r="H2154" s="5">
        <f t="shared" si="133"/>
        <v>-3.5772302638354477E-6</v>
      </c>
      <c r="I2154" s="5">
        <f t="shared" si="134"/>
        <v>2.403114536009206E-5</v>
      </c>
      <c r="J2154" s="5">
        <f t="shared" si="135"/>
        <v>-1.7115738437369847E-6</v>
      </c>
    </row>
    <row r="2155" spans="1:10" ht="15" customHeight="1" x14ac:dyDescent="0.2">
      <c r="A2155" s="3">
        <f>'2_CVaR_t3'!A2155</f>
        <v>45307</v>
      </c>
      <c r="B2155" s="5">
        <f>'2_CVaR_t3'!D2155-1</f>
        <v>2.1293067044245717E-3</v>
      </c>
      <c r="C2155" s="5">
        <f>'Stocks Returns'!B2151</f>
        <v>-2.8169014084507116E-2</v>
      </c>
      <c r="D2155" s="5">
        <f>'Stocks Returns'!C2151</f>
        <v>4.0508021542198236E-3</v>
      </c>
      <c r="E2155" s="5">
        <f>'Stocks Returns'!D2151</f>
        <v>-2.9270577215783078E-3</v>
      </c>
      <c r="F2155" s="5">
        <f>'Stocks Returns'!E2151</f>
        <v>-2.7394807520143227E-2</v>
      </c>
      <c r="G2155" s="5">
        <f t="shared" si="132"/>
        <v>-2.9865283127048871E-2</v>
      </c>
      <c r="H2155" s="5">
        <f t="shared" si="133"/>
        <v>9.4256094868225108E-4</v>
      </c>
      <c r="I2155" s="5">
        <f t="shared" si="134"/>
        <v>-6.3319432910426948E-3</v>
      </c>
      <c r="J2155" s="5">
        <f t="shared" si="135"/>
        <v>-2.9614214174842113E-2</v>
      </c>
    </row>
    <row r="2156" spans="1:10" ht="15" customHeight="1" x14ac:dyDescent="0.2">
      <c r="A2156" s="3">
        <f>'2_CVaR_t3'!A2156</f>
        <v>45308</v>
      </c>
      <c r="B2156" s="5">
        <f>'2_CVaR_t3'!D2156-1</f>
        <v>1.2271379846513497E-3</v>
      </c>
      <c r="C2156" s="5">
        <f>'Stocks Returns'!B2152</f>
        <v>-1.8357487922705307E-2</v>
      </c>
      <c r="D2156" s="5">
        <f>'Stocks Returns'!C2152</f>
        <v>5.2401598552254125E-3</v>
      </c>
      <c r="E2156" s="5">
        <f>'Stocks Returns'!D2152</f>
        <v>-2.1371535932362518E-2</v>
      </c>
      <c r="F2156" s="5">
        <f>'Stocks Returns'!E2152</f>
        <v>-9.8490427098675282E-3</v>
      </c>
      <c r="G2156" s="5">
        <f t="shared" si="132"/>
        <v>-1.914394824725341E-2</v>
      </c>
      <c r="H2156" s="5">
        <f t="shared" si="133"/>
        <v>3.4684399846298987E-3</v>
      </c>
      <c r="I2156" s="5">
        <f t="shared" si="134"/>
        <v>-2.3300313175257267E-2</v>
      </c>
      <c r="J2156" s="5">
        <f t="shared" si="135"/>
        <v>-1.1113757709184408E-2</v>
      </c>
    </row>
    <row r="2157" spans="1:10" ht="15" customHeight="1" x14ac:dyDescent="0.2">
      <c r="A2157" s="3">
        <f>'2_CVaR_t3'!A2157</f>
        <v>45309</v>
      </c>
      <c r="B2157" s="5">
        <f>'2_CVaR_t3'!D2157-1</f>
        <v>6.2366108420981448E-3</v>
      </c>
      <c r="C2157" s="5">
        <f>'Stocks Returns'!B2153</f>
        <v>1.1811023622047223E-2</v>
      </c>
      <c r="D2157" s="5">
        <f>'Stocks Returns'!C2153</f>
        <v>5.6632808248437971E-3</v>
      </c>
      <c r="E2157" s="5">
        <f>'Stocks Returns'!D2153</f>
        <v>3.3837293016558689E-2</v>
      </c>
      <c r="F2157" s="5">
        <f>'Stocks Returns'!E2153</f>
        <v>-5.9496142047037459E-3</v>
      </c>
      <c r="G2157" s="5">
        <f t="shared" si="132"/>
        <v>5.9726678167919961E-3</v>
      </c>
      <c r="H2157" s="5">
        <f t="shared" si="133"/>
        <v>-3.5297419617670162E-3</v>
      </c>
      <c r="I2157" s="5">
        <f t="shared" si="134"/>
        <v>2.3712128075295762E-2</v>
      </c>
      <c r="J2157" s="5">
        <f t="shared" si="135"/>
        <v>-1.2515446201370389E-2</v>
      </c>
    </row>
    <row r="2158" spans="1:10" ht="15" customHeight="1" x14ac:dyDescent="0.2">
      <c r="A2158" s="3">
        <f>'2_CVaR_t3'!A2158</f>
        <v>45310</v>
      </c>
      <c r="B2158" s="5">
        <f>'2_CVaR_t3'!D2158-1</f>
        <v>9.2857105462980094E-3</v>
      </c>
      <c r="C2158" s="5">
        <f>'Stocks Returns'!B2154</f>
        <v>6.809338521400754E-3</v>
      </c>
      <c r="D2158" s="5">
        <f>'Stocks Returns'!C2154</f>
        <v>1.0293134292956641E-2</v>
      </c>
      <c r="E2158" s="5">
        <f>'Stocks Returns'!D2154</f>
        <v>3.8068709377901522E-2</v>
      </c>
      <c r="F2158" s="5">
        <f>'Stocks Returns'!E2154</f>
        <v>8.7907977181334029E-3</v>
      </c>
      <c r="G2158" s="5">
        <f t="shared" si="132"/>
        <v>-2.1039382294734156E-3</v>
      </c>
      <c r="H2158" s="5">
        <f t="shared" si="133"/>
        <v>-3.4169890289653723E-3</v>
      </c>
      <c r="I2158" s="5">
        <f t="shared" si="134"/>
        <v>2.2954675544086207E-2</v>
      </c>
      <c r="J2158" s="5">
        <f t="shared" si="135"/>
        <v>-1.0016480817241474E-3</v>
      </c>
    </row>
    <row r="2159" spans="1:10" ht="15" customHeight="1" x14ac:dyDescent="0.2">
      <c r="A2159" s="3">
        <f>'2_CVaR_t3'!A2159</f>
        <v>45313</v>
      </c>
      <c r="B2159" s="5">
        <f>'2_CVaR_t3'!D2159-1</f>
        <v>1.9300839088354227E-3</v>
      </c>
      <c r="C2159" s="5">
        <f>'Stocks Returns'!B2155</f>
        <v>1.1594202898550732E-2</v>
      </c>
      <c r="D2159" s="5">
        <f>'Stocks Returns'!C2155</f>
        <v>1.1077892609041573E-3</v>
      </c>
      <c r="E2159" s="5">
        <f>'Stocks Returns'!D2155</f>
        <v>1.4534883720930258E-2</v>
      </c>
      <c r="F2159" s="5">
        <f>'Stocks Returns'!E2155</f>
        <v>1.7613794382127512E-3</v>
      </c>
      <c r="G2159" s="5">
        <f t="shared" si="132"/>
        <v>1.0098843765959785E-2</v>
      </c>
      <c r="H2159" s="5">
        <f t="shared" si="133"/>
        <v>-1.7053125645198714E-3</v>
      </c>
      <c r="I2159" s="5">
        <f t="shared" si="134"/>
        <v>1.1455962043769237E-2</v>
      </c>
      <c r="J2159" s="5">
        <f t="shared" si="135"/>
        <v>-2.4720596283122351E-4</v>
      </c>
    </row>
    <row r="2160" spans="1:10" ht="15" customHeight="1" x14ac:dyDescent="0.2">
      <c r="A2160" s="3">
        <f>'2_CVaR_t3'!A2160</f>
        <v>45314</v>
      </c>
      <c r="B2160" s="5">
        <f>'2_CVaR_t3'!D2160-1</f>
        <v>1.3506256848774267E-3</v>
      </c>
      <c r="C2160" s="5">
        <f>'Stocks Returns'!B2156</f>
        <v>6.6857688634192058E-3</v>
      </c>
      <c r="D2160" s="5">
        <f>'Stocks Returns'!C2156</f>
        <v>2.2123893805314765E-4</v>
      </c>
      <c r="E2160" s="5">
        <f>'Stocks Returns'!D2156</f>
        <v>1.3775622658144249E-2</v>
      </c>
      <c r="F2160" s="5">
        <f>'Stocks Returns'!E2156</f>
        <v>-6.4778826577838178E-4</v>
      </c>
      <c r="G2160" s="5">
        <f t="shared" si="132"/>
        <v>5.7747750854623952E-3</v>
      </c>
      <c r="H2160" s="5">
        <f t="shared" si="133"/>
        <v>-1.7334222630692861E-3</v>
      </c>
      <c r="I2160" s="5">
        <f t="shared" si="134"/>
        <v>1.1644797595881003E-2</v>
      </c>
      <c r="J2160" s="5">
        <f t="shared" si="135"/>
        <v>-2.0431802375553408E-3</v>
      </c>
    </row>
    <row r="2161" spans="1:10" ht="15" customHeight="1" x14ac:dyDescent="0.2">
      <c r="A2161" s="3">
        <f>'2_CVaR_t3'!A2161</f>
        <v>45315</v>
      </c>
      <c r="B2161" s="5">
        <f>'2_CVaR_t3'!D2161-1</f>
        <v>-4.745842518005805E-4</v>
      </c>
      <c r="C2161" s="5">
        <f>'Stocks Returns'!B2157</f>
        <v>-1.2333965844402162E-2</v>
      </c>
      <c r="D2161" s="5">
        <f>'Stocks Returns'!C2157</f>
        <v>1.4373663643736379E-3</v>
      </c>
      <c r="E2161" s="5">
        <f>'Stocks Returns'!D2157</f>
        <v>-1.5545167953038286E-2</v>
      </c>
      <c r="F2161" s="5">
        <f>'Stocks Returns'!E2157</f>
        <v>1.555699601814986E-2</v>
      </c>
      <c r="G2161" s="5">
        <f t="shared" si="132"/>
        <v>-1.1404292930904942E-2</v>
      </c>
      <c r="H2161" s="5">
        <f t="shared" si="133"/>
        <v>2.186669474640321E-3</v>
      </c>
      <c r="I2161" s="5">
        <f t="shared" si="134"/>
        <v>-1.4689625248144532E-2</v>
      </c>
      <c r="J2161" s="5">
        <f t="shared" si="135"/>
        <v>1.6093075020344183E-2</v>
      </c>
    </row>
    <row r="2162" spans="1:10" ht="15" customHeight="1" x14ac:dyDescent="0.2">
      <c r="A2162" s="3">
        <f>'2_CVaR_t3'!A2162</f>
        <v>45316</v>
      </c>
      <c r="B2162" s="5">
        <f>'2_CVaR_t3'!D2162-1</f>
        <v>1.2155724876363738E-3</v>
      </c>
      <c r="C2162" s="5">
        <f>'Stocks Returns'!B2158</f>
        <v>1.6330451488952846E-2</v>
      </c>
      <c r="D2162" s="5">
        <f>'Stocks Returns'!C2158</f>
        <v>3.5346966812797032E-3</v>
      </c>
      <c r="E2162" s="5">
        <f>'Stocks Returns'!D2158</f>
        <v>-1.0048586572438123E-2</v>
      </c>
      <c r="F2162" s="5">
        <f>'Stocks Returns'!E2158</f>
        <v>2.1701468040485006E-2</v>
      </c>
      <c r="G2162" s="5">
        <f t="shared" si="132"/>
        <v>1.5555654603605784E-2</v>
      </c>
      <c r="H2162" s="5">
        <f t="shared" si="133"/>
        <v>1.7801105609139799E-3</v>
      </c>
      <c r="I2162" s="5">
        <f t="shared" si="134"/>
        <v>-1.1958440607211655E-2</v>
      </c>
      <c r="J2162" s="5">
        <f t="shared" si="135"/>
        <v>2.0448991864404336E-2</v>
      </c>
    </row>
    <row r="2163" spans="1:10" ht="15" customHeight="1" x14ac:dyDescent="0.2">
      <c r="A2163" s="3">
        <f>'2_CVaR_t3'!A2163</f>
        <v>45317</v>
      </c>
      <c r="B2163" s="5">
        <f>'2_CVaR_t3'!D2163-1</f>
        <v>-1.2525374540058087E-2</v>
      </c>
      <c r="C2163" s="5">
        <f>'Stocks Returns'!B2159</f>
        <v>3.780718336483746E-3</v>
      </c>
      <c r="D2163" s="5">
        <f>'Stocks Returns'!C2159</f>
        <v>-1.7131426898709834E-2</v>
      </c>
      <c r="E2163" s="5">
        <f>'Stocks Returns'!D2159</f>
        <v>-3.0451756832124977E-2</v>
      </c>
      <c r="F2163" s="5">
        <f>'Stocks Returns'!E2159</f>
        <v>1.6064257028112205E-3</v>
      </c>
      <c r="G2163" s="5">
        <f t="shared" si="132"/>
        <v>1.686323342092869E-2</v>
      </c>
      <c r="H2163" s="5">
        <f t="shared" si="133"/>
        <v>1.4705660357144865E-3</v>
      </c>
      <c r="I2163" s="5">
        <f t="shared" si="134"/>
        <v>-9.8789799820340196E-3</v>
      </c>
      <c r="J2163" s="5">
        <f t="shared" si="135"/>
        <v>1.4894874274912491E-2</v>
      </c>
    </row>
    <row r="2164" spans="1:10" ht="15" customHeight="1" x14ac:dyDescent="0.2">
      <c r="A2164" s="3">
        <f>'2_CVaR_t3'!A2164</f>
        <v>45320</v>
      </c>
      <c r="B2164" s="5">
        <f>'2_CVaR_t3'!D2164-1</f>
        <v>1.2716992818407435E-2</v>
      </c>
      <c r="C2164" s="5">
        <f>'Stocks Returns'!B2160</f>
        <v>-1.2241054613935876E-2</v>
      </c>
      <c r="D2164" s="5">
        <f>'Stocks Returns'!C2160</f>
        <v>2.1348070966660693E-2</v>
      </c>
      <c r="E2164" s="5">
        <f>'Stocks Returns'!D2160</f>
        <v>3.56649792913033E-3</v>
      </c>
      <c r="F2164" s="5">
        <f>'Stocks Returns'!E2160</f>
        <v>-5.6134723336007664E-3</v>
      </c>
      <c r="G2164" s="5">
        <f t="shared" si="132"/>
        <v>-2.461467138396628E-2</v>
      </c>
      <c r="H2164" s="5">
        <f t="shared" si="133"/>
        <v>2.5546612678451347E-3</v>
      </c>
      <c r="I2164" s="5">
        <f t="shared" si="134"/>
        <v>-1.7161723386096089E-2</v>
      </c>
      <c r="J2164" s="5">
        <f t="shared" si="135"/>
        <v>-1.9036964611401506E-2</v>
      </c>
    </row>
    <row r="2165" spans="1:10" ht="15" customHeight="1" x14ac:dyDescent="0.2">
      <c r="A2165" s="3">
        <f>'2_CVaR_t3'!A2165</f>
        <v>45321</v>
      </c>
      <c r="B2165" s="5">
        <f>'2_CVaR_t3'!D2165-1</f>
        <v>6.1702716837830351E-3</v>
      </c>
      <c r="C2165" s="5">
        <f>'Stocks Returns'!B2161</f>
        <v>-3.7178265014299439E-2</v>
      </c>
      <c r="D2165" s="5">
        <f>'Stocks Returns'!C2161</f>
        <v>1.2753055891637777E-2</v>
      </c>
      <c r="E2165" s="5">
        <f>'Stocks Returns'!D2161</f>
        <v>-1.4559211280522844E-2</v>
      </c>
      <c r="F2165" s="5">
        <f>'Stocks Returns'!E2161</f>
        <v>2.195340501792109E-2</v>
      </c>
      <c r="G2165" s="5">
        <f t="shared" si="132"/>
        <v>-4.2949719869370295E-2</v>
      </c>
      <c r="H2165" s="5">
        <f t="shared" si="133"/>
        <v>3.6583115073778351E-3</v>
      </c>
      <c r="I2165" s="5">
        <f t="shared" si="134"/>
        <v>-2.4575833571369818E-2</v>
      </c>
      <c r="J2165" s="5">
        <f t="shared" si="135"/>
        <v>1.5457774347769539E-2</v>
      </c>
    </row>
    <row r="2166" spans="1:10" ht="15" customHeight="1" x14ac:dyDescent="0.2">
      <c r="A2166" s="3">
        <f>'2_CVaR_t3'!A2166</f>
        <v>45322</v>
      </c>
      <c r="B2166" s="5">
        <f>'2_CVaR_t3'!D2166-1</f>
        <v>-8.8857968747559912E-3</v>
      </c>
      <c r="C2166" s="5">
        <f>'Stocks Returns'!B2162</f>
        <v>-7.9207920792079278E-3</v>
      </c>
      <c r="D2166" s="5">
        <f>'Stocks Returns'!C2162</f>
        <v>-1.4035364977580733E-2</v>
      </c>
      <c r="E2166" s="5">
        <f>'Stocks Returns'!D2162</f>
        <v>-9.0739879013492786E-3</v>
      </c>
      <c r="F2166" s="5">
        <f>'Stocks Returns'!E2162</f>
        <v>-1.9114423498465483E-2</v>
      </c>
      <c r="G2166" s="5">
        <f t="shared" si="132"/>
        <v>1.4913236474104665E-3</v>
      </c>
      <c r="H2166" s="5">
        <f t="shared" si="133"/>
        <v>-8.252384349302453E-4</v>
      </c>
      <c r="I2166" s="5">
        <f t="shared" si="134"/>
        <v>5.5437931932916726E-3</v>
      </c>
      <c r="J2166" s="5">
        <f t="shared" si="135"/>
        <v>-9.6774434488508462E-3</v>
      </c>
    </row>
    <row r="2167" spans="1:10" ht="15" customHeight="1" x14ac:dyDescent="0.2">
      <c r="A2167" s="3">
        <f>'2_CVaR_t3'!A2167</f>
        <v>45323</v>
      </c>
      <c r="B2167" s="5">
        <f>'2_CVaR_t3'!D2167-1</f>
        <v>8.5500424561182342E-3</v>
      </c>
      <c r="C2167" s="5">
        <f>'Stocks Returns'!B2163</f>
        <v>4.3912175648702645E-2</v>
      </c>
      <c r="D2167" s="5">
        <f>'Stocks Returns'!C2163</f>
        <v>1.3869574763961223E-2</v>
      </c>
      <c r="E2167" s="5">
        <f>'Stocks Returns'!D2163</f>
        <v>5.5177271660014071E-3</v>
      </c>
      <c r="F2167" s="5">
        <f>'Stocks Returns'!E2163</f>
        <v>-4.3800840261017937E-3</v>
      </c>
      <c r="G2167" s="5">
        <f t="shared" si="132"/>
        <v>3.5740796978892014E-2</v>
      </c>
      <c r="H2167" s="5">
        <f t="shared" si="133"/>
        <v>1.2493097760861993E-3</v>
      </c>
      <c r="I2167" s="5">
        <f t="shared" si="134"/>
        <v>-8.3926229557706473E-3</v>
      </c>
      <c r="J2167" s="5">
        <f t="shared" si="135"/>
        <v>-1.3394032221872612E-2</v>
      </c>
    </row>
    <row r="2168" spans="1:10" ht="15" customHeight="1" x14ac:dyDescent="0.2">
      <c r="A2168" s="3">
        <f>'2_CVaR_t3'!A2168</f>
        <v>45324</v>
      </c>
      <c r="B2168" s="5">
        <f>'2_CVaR_t3'!D2168-1</f>
        <v>-1.0647994332652067E-3</v>
      </c>
      <c r="C2168" s="5">
        <f>'Stocks Returns'!B2164</f>
        <v>-2.0076481835564097E-2</v>
      </c>
      <c r="D2168" s="5">
        <f>'Stocks Returns'!C2164</f>
        <v>4.6886843530025146E-4</v>
      </c>
      <c r="E2168" s="5">
        <f>'Stocks Returns'!D2164</f>
        <v>-1.5878575598365474E-2</v>
      </c>
      <c r="F2168" s="5">
        <f>'Stocks Returns'!E2164</f>
        <v>-6.7337044352666631E-3</v>
      </c>
      <c r="G2168" s="5">
        <f t="shared" si="132"/>
        <v>-1.8551595514841115E-2</v>
      </c>
      <c r="H2168" s="5">
        <f t="shared" si="133"/>
        <v>2.0925481061203322E-3</v>
      </c>
      <c r="I2168" s="5">
        <f t="shared" si="134"/>
        <v>-1.4057335984752981E-2</v>
      </c>
      <c r="J2168" s="5">
        <f t="shared" si="135"/>
        <v>-5.5730487920581237E-3</v>
      </c>
    </row>
    <row r="2169" spans="1:10" ht="15" customHeight="1" x14ac:dyDescent="0.2">
      <c r="A2169" s="3">
        <f>'2_CVaR_t3'!A2169</f>
        <v>45327</v>
      </c>
      <c r="B2169" s="5">
        <f>'2_CVaR_t3'!D2169-1</f>
        <v>-2.1144557466791225E-3</v>
      </c>
      <c r="C2169" s="5">
        <f>'Stocks Returns'!B2165</f>
        <v>-1.7560975609756113E-2</v>
      </c>
      <c r="D2169" s="5">
        <f>'Stocks Returns'!C2165</f>
        <v>-5.7717027822001832E-3</v>
      </c>
      <c r="E2169" s="5">
        <f>'Stocks Returns'!D2165</f>
        <v>1.3880650136433692E-2</v>
      </c>
      <c r="F2169" s="5">
        <f>'Stocks Returns'!E2165</f>
        <v>-5.9658320527885556E-3</v>
      </c>
      <c r="G2169" s="5">
        <f t="shared" si="132"/>
        <v>-1.4977543981586522E-2</v>
      </c>
      <c r="H2169" s="5">
        <f t="shared" si="133"/>
        <v>-2.5930057111016149E-3</v>
      </c>
      <c r="I2169" s="5">
        <f t="shared" si="134"/>
        <v>1.7419313986009658E-2</v>
      </c>
      <c r="J2169" s="5">
        <f t="shared" si="135"/>
        <v>-3.6944106498369815E-3</v>
      </c>
    </row>
    <row r="2170" spans="1:10" ht="15" customHeight="1" x14ac:dyDescent="0.2">
      <c r="A2170" s="3">
        <f>'2_CVaR_t3'!A2170</f>
        <v>45328</v>
      </c>
      <c r="B2170" s="5">
        <f>'2_CVaR_t3'!D2170-1</f>
        <v>2.8407338241676072E-4</v>
      </c>
      <c r="C2170" s="5">
        <f>'Stocks Returns'!B2166</f>
        <v>0</v>
      </c>
      <c r="D2170" s="5">
        <f>'Stocks Returns'!C2166</f>
        <v>4.2815137958074345E-3</v>
      </c>
      <c r="E2170" s="5">
        <f>'Stocks Returns'!D2166</f>
        <v>-2.5860051486075286E-2</v>
      </c>
      <c r="F2170" s="5">
        <f>'Stocks Returns'!E2166</f>
        <v>1.4094753114485714E-2</v>
      </c>
      <c r="G2170" s="5">
        <f t="shared" si="132"/>
        <v>1.6459060189049463E-4</v>
      </c>
      <c r="H2170" s="5">
        <f t="shared" si="133"/>
        <v>3.9069006232051832E-3</v>
      </c>
      <c r="I2170" s="5">
        <f t="shared" si="134"/>
        <v>-2.6245807472146276E-2</v>
      </c>
      <c r="J2170" s="5">
        <f t="shared" si="135"/>
        <v>1.3828006551123729E-2</v>
      </c>
    </row>
    <row r="2171" spans="1:10" ht="15" customHeight="1" x14ac:dyDescent="0.2">
      <c r="A2171" s="3">
        <f>'2_CVaR_t3'!A2171</f>
        <v>45329</v>
      </c>
      <c r="B2171" s="5">
        <f>'2_CVaR_t3'!D2171-1</f>
        <v>5.6044452410695111E-3</v>
      </c>
      <c r="C2171" s="5">
        <f>'Stocks Returns'!B2167</f>
        <v>-3.1777557100297948E-2</v>
      </c>
      <c r="D2171" s="5">
        <f>'Stocks Returns'!C2167</f>
        <v>9.5024570024571098E-3</v>
      </c>
      <c r="E2171" s="5">
        <f>'Stocks Returns'!D2167</f>
        <v>7.2072072072071336E-4</v>
      </c>
      <c r="F2171" s="5">
        <f>'Stocks Returns'!E2167</f>
        <v>7.1736011477760986E-3</v>
      </c>
      <c r="G2171" s="5">
        <f t="shared" si="132"/>
        <v>-3.697839382245293E-2</v>
      </c>
      <c r="H2171" s="5">
        <f t="shared" si="133"/>
        <v>1.2459583875152301E-3</v>
      </c>
      <c r="I2171" s="5">
        <f t="shared" si="134"/>
        <v>-8.3701089714949758E-3</v>
      </c>
      <c r="J2171" s="5">
        <f t="shared" si="135"/>
        <v>1.2767385033978992E-3</v>
      </c>
    </row>
    <row r="2172" spans="1:10" ht="15" customHeight="1" x14ac:dyDescent="0.2">
      <c r="A2172" s="3">
        <f>'2_CVaR_t3'!A2172</f>
        <v>45330</v>
      </c>
      <c r="B2172" s="5">
        <f>'2_CVaR_t3'!D2172-1</f>
        <v>-6.3793116360533197E-3</v>
      </c>
      <c r="C2172" s="5">
        <f>'Stocks Returns'!B2168</f>
        <v>8.2051282051283092E-3</v>
      </c>
      <c r="D2172" s="5">
        <f>'Stocks Returns'!C2168</f>
        <v>-1.2920653180376385E-2</v>
      </c>
      <c r="E2172" s="5">
        <f>'Stocks Returns'!D2168</f>
        <v>1.2483495378705856E-2</v>
      </c>
      <c r="F2172" s="5">
        <f>'Stocks Returns'!E2168</f>
        <v>1.4066951566951591E-2</v>
      </c>
      <c r="G2172" s="5">
        <f t="shared" si="132"/>
        <v>1.5089532571650643E-2</v>
      </c>
      <c r="H2172" s="5">
        <f t="shared" si="133"/>
        <v>-3.4237688770329105E-3</v>
      </c>
      <c r="I2172" s="5">
        <f t="shared" si="134"/>
        <v>2.3000221260300928E-2</v>
      </c>
      <c r="J2172" s="5">
        <f t="shared" si="135"/>
        <v>2.0851522494767901E-2</v>
      </c>
    </row>
    <row r="2173" spans="1:10" ht="15" customHeight="1" x14ac:dyDescent="0.2">
      <c r="A2173" s="3">
        <f>'2_CVaR_t3'!A2173</f>
        <v>45331</v>
      </c>
      <c r="B2173" s="5">
        <f>'2_CVaR_t3'!D2173-1</f>
        <v>2.5148683449660592E-3</v>
      </c>
      <c r="C2173" s="5">
        <f>'Stocks Returns'!B2169</f>
        <v>-1.9328585961342792E-2</v>
      </c>
      <c r="D2173" s="5">
        <f>'Stocks Returns'!C2169</f>
        <v>2.3565885851040136E-3</v>
      </c>
      <c r="E2173" s="5">
        <f>'Stocks Returns'!D2169</f>
        <v>1.2922347362181341E-2</v>
      </c>
      <c r="F2173" s="5">
        <f>'Stocks Returns'!E2169</f>
        <v>-2.4056189640035197E-2</v>
      </c>
      <c r="G2173" s="5">
        <f t="shared" si="132"/>
        <v>-2.1413681765664494E-2</v>
      </c>
      <c r="H2173" s="5">
        <f t="shared" si="133"/>
        <v>-1.3228444022196674E-3</v>
      </c>
      <c r="I2173" s="5">
        <f t="shared" si="134"/>
        <v>8.8866144406249854E-3</v>
      </c>
      <c r="J2173" s="5">
        <f t="shared" si="135"/>
        <v>-2.6683604766755679E-2</v>
      </c>
    </row>
    <row r="2174" spans="1:10" ht="15" customHeight="1" x14ac:dyDescent="0.2">
      <c r="A2174" s="3">
        <f>'2_CVaR_t3'!A2174</f>
        <v>45334</v>
      </c>
      <c r="B2174" s="5">
        <f>'2_CVaR_t3'!D2174-1</f>
        <v>-4.322933221954095E-3</v>
      </c>
      <c r="C2174" s="5">
        <f>'Stocks Returns'!B2170</f>
        <v>3.3195020746888071E-2</v>
      </c>
      <c r="D2174" s="5">
        <f>'Stocks Returns'!C2170</f>
        <v>-4.9191494841909211E-3</v>
      </c>
      <c r="E2174" s="5">
        <f>'Stocks Returns'!D2170</f>
        <v>-1.7439138576778923E-2</v>
      </c>
      <c r="F2174" s="5">
        <f>'Stocks Returns'!E2170</f>
        <v>-5.3976250449805363E-4</v>
      </c>
      <c r="G2174" s="5">
        <f t="shared" si="132"/>
        <v>3.8005632298789511E-2</v>
      </c>
      <c r="H2174" s="5">
        <f t="shared" si="133"/>
        <v>1.5313050738951558E-3</v>
      </c>
      <c r="I2174" s="5">
        <f t="shared" si="134"/>
        <v>-1.0287013166360624E-2</v>
      </c>
      <c r="J2174" s="5">
        <f t="shared" si="135"/>
        <v>4.068710683261716E-3</v>
      </c>
    </row>
    <row r="2175" spans="1:10" ht="15" customHeight="1" x14ac:dyDescent="0.2">
      <c r="A2175" s="3">
        <f>'2_CVaR_t3'!A2175</f>
        <v>45335</v>
      </c>
      <c r="B2175" s="5">
        <f>'2_CVaR_t3'!D2175-1</f>
        <v>-1.7784213365166224E-3</v>
      </c>
      <c r="C2175" s="5">
        <f>'Stocks Returns'!B2171</f>
        <v>-4.2168674698795372E-2</v>
      </c>
      <c r="D2175" s="5">
        <f>'Stocks Returns'!C2171</f>
        <v>2.6902233285259758E-3</v>
      </c>
      <c r="E2175" s="5">
        <f>'Stocks Returns'!D2171</f>
        <v>-3.9070875521143522E-2</v>
      </c>
      <c r="F2175" s="5">
        <f>'Stocks Returns'!E2171</f>
        <v>-1.1971197119711952E-2</v>
      </c>
      <c r="G2175" s="5">
        <f t="shared" si="132"/>
        <v>-3.9924123181641541E-2</v>
      </c>
      <c r="H2175" s="5">
        <f t="shared" si="133"/>
        <v>5.371100924604676E-3</v>
      </c>
      <c r="I2175" s="5">
        <f t="shared" si="134"/>
        <v>-3.6082023674559045E-2</v>
      </c>
      <c r="J2175" s="5">
        <f t="shared" si="135"/>
        <v>-1.0055373555914005E-2</v>
      </c>
    </row>
    <row r="2176" spans="1:10" ht="15" customHeight="1" x14ac:dyDescent="0.2">
      <c r="A2176" s="3">
        <f>'2_CVaR_t3'!A2176</f>
        <v>45336</v>
      </c>
      <c r="B2176" s="5">
        <f>'2_CVaR_t3'!D2176-1</f>
        <v>3.6155483549664691E-3</v>
      </c>
      <c r="C2176" s="5">
        <f>'Stocks Returns'!B2172</f>
        <v>1.9916142557652172E-2</v>
      </c>
      <c r="D2176" s="5">
        <f>'Stocks Returns'!C2172</f>
        <v>6.3449453083843643E-3</v>
      </c>
      <c r="E2176" s="5">
        <f>'Stocks Returns'!D2172</f>
        <v>-1.1156563778356166E-3</v>
      </c>
      <c r="F2176" s="5">
        <f>'Stocks Returns'!E2172</f>
        <v>3.1884850141206122E-3</v>
      </c>
      <c r="G2176" s="5">
        <f t="shared" si="132"/>
        <v>1.6721045656117262E-2</v>
      </c>
      <c r="H2176" s="5">
        <f t="shared" si="133"/>
        <v>1.0349056683720687E-3</v>
      </c>
      <c r="I2176" s="5">
        <f t="shared" si="134"/>
        <v>-6.9522973690696304E-3</v>
      </c>
      <c r="J2176" s="5">
        <f t="shared" si="135"/>
        <v>-6.0369009347940568E-4</v>
      </c>
    </row>
    <row r="2177" spans="1:10" ht="15" customHeight="1" x14ac:dyDescent="0.2">
      <c r="A2177" s="3">
        <f>'2_CVaR_t3'!A2177</f>
        <v>45337</v>
      </c>
      <c r="B2177" s="5">
        <f>'2_CVaR_t3'!D2177-1</f>
        <v>9.2432056247917505E-3</v>
      </c>
      <c r="C2177" s="5">
        <f>'Stocks Returns'!B2173</f>
        <v>4.2137718396711321E-2</v>
      </c>
      <c r="D2177" s="5">
        <f>'Stocks Returns'!C2173</f>
        <v>1.2321295459974513E-2</v>
      </c>
      <c r="E2177" s="5">
        <f>'Stocks Returns'!D2173</f>
        <v>2.3951352692975991E-2</v>
      </c>
      <c r="F2177" s="5">
        <f>'Stocks Returns'!E2173</f>
        <v>7.9912822375589609E-3</v>
      </c>
      <c r="G2177" s="5">
        <f t="shared" si="132"/>
        <v>3.3267306519442777E-2</v>
      </c>
      <c r="H2177" s="5">
        <f t="shared" si="133"/>
        <v>-1.3258587817876009E-3</v>
      </c>
      <c r="I2177" s="5">
        <f t="shared" si="134"/>
        <v>8.9068644631928682E-3</v>
      </c>
      <c r="J2177" s="5">
        <f t="shared" si="135"/>
        <v>-1.7561840667948084E-3</v>
      </c>
    </row>
    <row r="2178" spans="1:10" ht="15" customHeight="1" x14ac:dyDescent="0.2">
      <c r="A2178" s="3">
        <f>'2_CVaR_t3'!A2178</f>
        <v>45338</v>
      </c>
      <c r="B2178" s="5">
        <f>'2_CVaR_t3'!D2178-1</f>
        <v>-5.9002902771048138E-3</v>
      </c>
      <c r="C2178" s="5">
        <f>'Stocks Returns'!B2174</f>
        <v>-3.0571992110453694E-2</v>
      </c>
      <c r="D2178" s="5">
        <f>'Stocks Returns'!C2174</f>
        <v>-8.612356751370398E-3</v>
      </c>
      <c r="E2178" s="5">
        <f>'Stocks Returns'!D2174</f>
        <v>-1.0907768755302416E-2</v>
      </c>
      <c r="F2178" s="5">
        <f>'Stocks Returns'!E2174</f>
        <v>-3.8738738738739453E-3</v>
      </c>
      <c r="G2178" s="5">
        <f t="shared" si="132"/>
        <v>-2.4170665685922157E-2</v>
      </c>
      <c r="H2178" s="5">
        <f t="shared" si="133"/>
        <v>1.7487950932252964E-4</v>
      </c>
      <c r="I2178" s="5">
        <f t="shared" si="134"/>
        <v>-1.1748069314174488E-3</v>
      </c>
      <c r="J2178" s="5">
        <f t="shared" si="135"/>
        <v>2.4037877762045565E-3</v>
      </c>
    </row>
    <row r="2179" spans="1:10" ht="15" customHeight="1" x14ac:dyDescent="0.2">
      <c r="A2179" s="3">
        <f>'2_CVaR_t3'!A2179</f>
        <v>45341</v>
      </c>
      <c r="B2179" s="5">
        <f>'2_CVaR_t3'!D2179-1</f>
        <v>3.3619452249000759E-5</v>
      </c>
      <c r="C2179" s="5">
        <f>'Stocks Returns'!B2175</f>
        <v>0</v>
      </c>
      <c r="D2179" s="5">
        <f>'Stocks Returns'!C2175</f>
        <v>0</v>
      </c>
      <c r="E2179" s="5">
        <f>'Stocks Returns'!D2175</f>
        <v>0</v>
      </c>
      <c r="F2179" s="5">
        <f>'Stocks Returns'!E2175</f>
        <v>0</v>
      </c>
      <c r="G2179" s="5">
        <f t="shared" si="132"/>
        <v>4.1716549628461653E-4</v>
      </c>
      <c r="H2179" s="5">
        <f t="shared" si="133"/>
        <v>-3.5772302638354477E-6</v>
      </c>
      <c r="I2179" s="5">
        <f t="shared" si="134"/>
        <v>2.403114536009206E-5</v>
      </c>
      <c r="J2179" s="5">
        <f t="shared" si="135"/>
        <v>-1.7115738437369847E-6</v>
      </c>
    </row>
    <row r="2180" spans="1:10" ht="15" customHeight="1" x14ac:dyDescent="0.2">
      <c r="A2180" s="3">
        <f>'2_CVaR_t3'!A2180</f>
        <v>45342</v>
      </c>
      <c r="B2180" s="5">
        <f>'2_CVaR_t3'!D2180-1</f>
        <v>-6.227940809692023E-3</v>
      </c>
      <c r="C2180" s="5">
        <f>'Stocks Returns'!B2176</f>
        <v>6.1037639877925542E-3</v>
      </c>
      <c r="D2180" s="5">
        <f>'Stocks Returns'!C2176</f>
        <v>-1.2242241440895474E-2</v>
      </c>
      <c r="E2180" s="5">
        <f>'Stocks Returns'!D2176</f>
        <v>9.6801862516848747E-3</v>
      </c>
      <c r="F2180" s="5">
        <f>'Stocks Returns'!E2176</f>
        <v>-9.3153658315997534E-3</v>
      </c>
      <c r="G2180" s="5">
        <f t="shared" si="132"/>
        <v>1.2835515647060716E-2</v>
      </c>
      <c r="H2180" s="5">
        <f t="shared" si="133"/>
        <v>-2.9696060330031051E-3</v>
      </c>
      <c r="I2180" s="5">
        <f t="shared" si="134"/>
        <v>1.9949242565166565E-2</v>
      </c>
      <c r="J2180" s="5">
        <f t="shared" si="135"/>
        <v>-2.6909783169611198E-3</v>
      </c>
    </row>
    <row r="2181" spans="1:10" ht="15" customHeight="1" x14ac:dyDescent="0.2">
      <c r="A2181" s="3">
        <f>'2_CVaR_t3'!A2181</f>
        <v>45343</v>
      </c>
      <c r="B2181" s="5">
        <f>'2_CVaR_t3'!D2181-1</f>
        <v>4.5569336707531605E-3</v>
      </c>
      <c r="C2181" s="5">
        <f>'Stocks Returns'!B2177</f>
        <v>-3.2355915065722995E-2</v>
      </c>
      <c r="D2181" s="5">
        <f>'Stocks Returns'!C2177</f>
        <v>5.8517193718767846E-3</v>
      </c>
      <c r="E2181" s="5">
        <f>'Stocks Returns'!D2177</f>
        <v>1.3106796116504782E-2</v>
      </c>
      <c r="F2181" s="5">
        <f>'Stocks Returns'!E2177</f>
        <v>3.0399853934635734E-2</v>
      </c>
      <c r="G2181" s="5">
        <f t="shared" si="132"/>
        <v>-3.6500369386244055E-2</v>
      </c>
      <c r="H2181" s="5">
        <f t="shared" si="133"/>
        <v>-8.5293918073353365E-4</v>
      </c>
      <c r="I2181" s="5">
        <f t="shared" si="134"/>
        <v>5.7298814794582396E-3</v>
      </c>
      <c r="J2181" s="5">
        <f t="shared" si="135"/>
        <v>2.5611487443115175E-2</v>
      </c>
    </row>
    <row r="2182" spans="1:10" ht="15" customHeight="1" x14ac:dyDescent="0.2">
      <c r="A2182" s="3">
        <f>'2_CVaR_t3'!A2182</f>
        <v>45344</v>
      </c>
      <c r="B2182" s="5">
        <f>'2_CVaR_t3'!D2182-1</f>
        <v>1.510914617657555E-2</v>
      </c>
      <c r="C2182" s="5">
        <f>'Stocks Returns'!B2178</f>
        <v>-1.0449320794148065E-3</v>
      </c>
      <c r="D2182" s="5">
        <f>'Stocks Returns'!C2178</f>
        <v>2.5256539962422275E-2</v>
      </c>
      <c r="E2182" s="5">
        <f>'Stocks Returns'!D2178</f>
        <v>5.0311451844753385E-3</v>
      </c>
      <c r="F2182" s="5">
        <f>'Stocks Returns'!E2178</f>
        <v>-5.7588376007796649E-3</v>
      </c>
      <c r="G2182" s="5">
        <f t="shared" ref="G2182:G2245" si="136">C2182-($P$11+$O$11*$B2182)</f>
        <v>-1.5830960111704699E-2</v>
      </c>
      <c r="H2182" s="5">
        <f t="shared" ref="H2182:H2245" si="137">D2182-($P$12+$O$12*$B2182)</f>
        <v>2.9192654303761348E-3</v>
      </c>
      <c r="I2182" s="5">
        <f t="shared" ref="I2182:I2245" si="138">E2182-($P$13+$O$13*$B2182)</f>
        <v>-1.9611064072287205E-2</v>
      </c>
      <c r="J2182" s="5">
        <f t="shared" ref="J2182:J2245" si="139">F2182-($P$14+$O$14*$B2182)</f>
        <v>-2.1713750885962713E-2</v>
      </c>
    </row>
    <row r="2183" spans="1:10" ht="15" customHeight="1" x14ac:dyDescent="0.2">
      <c r="A2183" s="3">
        <f>'2_CVaR_t3'!A2183</f>
        <v>45345</v>
      </c>
      <c r="B2183" s="5">
        <f>'2_CVaR_t3'!D2183-1</f>
        <v>-1.3628739703787085E-3</v>
      </c>
      <c r="C2183" s="5">
        <f>'Stocks Returns'!B2179</f>
        <v>-9.9372384937238545E-2</v>
      </c>
      <c r="D2183" s="5">
        <f>'Stocks Returns'!C2179</f>
        <v>-5.282819383259918E-4</v>
      </c>
      <c r="E2183" s="5">
        <f>'Stocks Returns'!D2179</f>
        <v>-1.2634088200238369E-2</v>
      </c>
      <c r="F2183" s="5">
        <f>'Stocks Returns'!E2179</f>
        <v>-6.326857957583254E-3</v>
      </c>
      <c r="G2183" s="5">
        <f t="shared" si="136"/>
        <v>-9.7546899840993892E-2</v>
      </c>
      <c r="H2183" s="5">
        <f t="shared" si="137"/>
        <v>1.5369814069483697E-3</v>
      </c>
      <c r="I2183" s="5">
        <f t="shared" si="138"/>
        <v>-1.0325145680807737E-2</v>
      </c>
      <c r="J2183" s="5">
        <f t="shared" si="139"/>
        <v>-4.8507743162330298E-3</v>
      </c>
    </row>
    <row r="2184" spans="1:10" ht="15" customHeight="1" x14ac:dyDescent="0.2">
      <c r="A2184" s="3">
        <f>'2_CVaR_t3'!A2184</f>
        <v>45348</v>
      </c>
      <c r="B2184" s="5">
        <f>'2_CVaR_t3'!D2184-1</f>
        <v>1.2199655322386871E-3</v>
      </c>
      <c r="C2184" s="5">
        <f>'Stocks Returns'!B2180</f>
        <v>-6.9686411149824101E-3</v>
      </c>
      <c r="D2184" s="5">
        <f>'Stocks Returns'!C2180</f>
        <v>1.9386452966694279E-3</v>
      </c>
      <c r="E2184" s="5">
        <f>'Stocks Returns'!D2180</f>
        <v>7.2428778367950031E-4</v>
      </c>
      <c r="F2184" s="5">
        <f>'Stocks Returns'!E2180</f>
        <v>8.1607030759571764E-3</v>
      </c>
      <c r="G2184" s="5">
        <f t="shared" si="136"/>
        <v>-7.7478682473443826E-3</v>
      </c>
      <c r="H2184" s="5">
        <f t="shared" si="137"/>
        <v>1.7755108340748922E-4</v>
      </c>
      <c r="I2184" s="5">
        <f t="shared" si="138"/>
        <v>-1.1927540526375127E-3</v>
      </c>
      <c r="J2184" s="5">
        <f t="shared" si="139"/>
        <v>6.9035780986804254E-3</v>
      </c>
    </row>
    <row r="2185" spans="1:10" ht="15" customHeight="1" x14ac:dyDescent="0.2">
      <c r="A2185" s="3">
        <f>'2_CVaR_t3'!A2185</f>
        <v>45349</v>
      </c>
      <c r="B2185" s="5">
        <f>'2_CVaR_t3'!D2185-1</f>
        <v>-1.9240818287807882E-3</v>
      </c>
      <c r="C2185" s="5">
        <f>'Stocks Returns'!B2181</f>
        <v>1.754385964912264E-2</v>
      </c>
      <c r="D2185" s="5">
        <f>'Stocks Returns'!C2181</f>
        <v>-3.44888384616715E-3</v>
      </c>
      <c r="E2185" s="5">
        <f>'Stocks Returns'!D2181</f>
        <v>4.8250904704461028E-4</v>
      </c>
      <c r="F2185" s="5">
        <f>'Stocks Returns'!E2181</f>
        <v>-7.2051236434798049E-3</v>
      </c>
      <c r="G2185" s="5">
        <f t="shared" si="136"/>
        <v>1.9935305181580501E-2</v>
      </c>
      <c r="H2185" s="5">
        <f t="shared" si="137"/>
        <v>-5.522169511442826E-4</v>
      </c>
      <c r="I2185" s="5">
        <f t="shared" si="138"/>
        <v>3.7096873405240913E-3</v>
      </c>
      <c r="J2185" s="5">
        <f t="shared" si="139"/>
        <v>-5.1351594478514957E-3</v>
      </c>
    </row>
    <row r="2186" spans="1:10" ht="15" customHeight="1" x14ac:dyDescent="0.2">
      <c r="A2186" s="3">
        <f>'2_CVaR_t3'!A2186</f>
        <v>45350</v>
      </c>
      <c r="B2186" s="5">
        <f>'2_CVaR_t3'!D2186-1</f>
        <v>4.2790041254459066E-3</v>
      </c>
      <c r="C2186" s="5">
        <f>'Stocks Returns'!B2182</f>
        <v>1.1494252873565092E-3</v>
      </c>
      <c r="D2186" s="5">
        <f>'Stocks Returns'!C2182</f>
        <v>8.6873640171503119E-3</v>
      </c>
      <c r="E2186" s="5">
        <f>'Stocks Returns'!D2182</f>
        <v>-9.1632505425607302E-3</v>
      </c>
      <c r="F2186" s="5">
        <f>'Stocks Returns'!E2182</f>
        <v>3.8527013708449243E-3</v>
      </c>
      <c r="G2186" s="5">
        <f t="shared" si="136"/>
        <v>-2.7147458469196136E-3</v>
      </c>
      <c r="H2186" s="5">
        <f t="shared" si="137"/>
        <v>2.3944452630637819E-3</v>
      </c>
      <c r="I2186" s="5">
        <f t="shared" si="138"/>
        <v>-1.6085423059828529E-2</v>
      </c>
      <c r="J2186" s="5">
        <f t="shared" si="139"/>
        <v>-6.4155492612616178E-4</v>
      </c>
    </row>
    <row r="2187" spans="1:10" ht="15" customHeight="1" x14ac:dyDescent="0.2">
      <c r="A2187" s="3">
        <f>'2_CVaR_t3'!A2187</f>
        <v>45351</v>
      </c>
      <c r="B2187" s="5">
        <f>'2_CVaR_t3'!D2187-1</f>
        <v>-3.9766791443563987E-3</v>
      </c>
      <c r="C2187" s="5">
        <f>'Stocks Returns'!B2183</f>
        <v>9.1848450057403497E-3</v>
      </c>
      <c r="D2187" s="5">
        <f>'Stocks Returns'!C2183</f>
        <v>-1.0468091750898689E-2</v>
      </c>
      <c r="E2187" s="5">
        <f>'Stocks Returns'!D2183</f>
        <v>2.3850085178875657E-2</v>
      </c>
      <c r="F2187" s="5">
        <f>'Stocks Returns'!E2183</f>
        <v>4.4626918957515471E-3</v>
      </c>
      <c r="G2187" s="5">
        <f t="shared" si="136"/>
        <v>1.3646270234136334E-2</v>
      </c>
      <c r="H2187" s="5">
        <f t="shared" si="137"/>
        <v>-4.5305966336324317E-3</v>
      </c>
      <c r="I2187" s="5">
        <f t="shared" si="138"/>
        <v>3.0435677394506262E-2</v>
      </c>
      <c r="J2187" s="5">
        <f t="shared" si="139"/>
        <v>8.7047526029194293E-3</v>
      </c>
    </row>
    <row r="2188" spans="1:10" ht="15" customHeight="1" x14ac:dyDescent="0.2">
      <c r="A2188" s="3">
        <f>'2_CVaR_t3'!A2188</f>
        <v>45352</v>
      </c>
      <c r="B2188" s="5">
        <f>'2_CVaR_t3'!D2188-1</f>
        <v>4.0333751651602245E-3</v>
      </c>
      <c r="C2188" s="5">
        <f>'Stocks Returns'!B2184</f>
        <v>-1.3651877133105672E-2</v>
      </c>
      <c r="D2188" s="5">
        <f>'Stocks Returns'!C2184</f>
        <v>1.8397968581223001E-3</v>
      </c>
      <c r="E2188" s="5">
        <f>'Stocks Returns'!D2184</f>
        <v>3.3990967435227004E-2</v>
      </c>
      <c r="F2188" s="5">
        <f>'Stocks Returns'!E2184</f>
        <v>1.5105740181268867E-2</v>
      </c>
      <c r="G2188" s="5">
        <f t="shared" si="136"/>
        <v>-1.726833920303316E-2</v>
      </c>
      <c r="H2188" s="5">
        <f t="shared" si="137"/>
        <v>-4.0892339238962428E-3</v>
      </c>
      <c r="I2188" s="5">
        <f t="shared" si="138"/>
        <v>2.7470687541342867E-2</v>
      </c>
      <c r="J2188" s="5">
        <f t="shared" si="139"/>
        <v>1.0871413001285836E-2</v>
      </c>
    </row>
    <row r="2189" spans="1:10" ht="15" customHeight="1" x14ac:dyDescent="0.2">
      <c r="A2189" s="3">
        <f>'2_CVaR_t3'!A2189</f>
        <v>45355</v>
      </c>
      <c r="B2189" s="5">
        <f>'2_CVaR_t3'!D2189-1</f>
        <v>-5.4298587121420772E-3</v>
      </c>
      <c r="C2189" s="5">
        <f>'Stocks Returns'!B2185</f>
        <v>-6.4590542099192683E-2</v>
      </c>
      <c r="D2189" s="5">
        <f>'Stocks Returns'!C2185</f>
        <v>-9.2876851559843265E-3</v>
      </c>
      <c r="E2189" s="5">
        <f>'Stocks Returns'!D2185</f>
        <v>-9.1954022988505191E-4</v>
      </c>
      <c r="F2189" s="5">
        <f>'Stocks Returns'!E2185</f>
        <v>-2.2759103641456502E-2</v>
      </c>
      <c r="G2189" s="5">
        <f t="shared" si="136"/>
        <v>-5.8663631080163217E-2</v>
      </c>
      <c r="H2189" s="5">
        <f t="shared" si="137"/>
        <v>-1.1973715544597689E-3</v>
      </c>
      <c r="I2189" s="5">
        <f t="shared" si="138"/>
        <v>8.0437119655201849E-3</v>
      </c>
      <c r="J2189" s="5">
        <f t="shared" si="139"/>
        <v>-1.6979261389961357E-2</v>
      </c>
    </row>
    <row r="2190" spans="1:10" ht="15" customHeight="1" x14ac:dyDescent="0.2">
      <c r="A2190" s="3">
        <f>'2_CVaR_t3'!A2190</f>
        <v>45356</v>
      </c>
      <c r="B2190" s="5">
        <f>'2_CVaR_t3'!D2190-1</f>
        <v>-3.6138050069973726E-3</v>
      </c>
      <c r="C2190" s="5">
        <f>'Stocks Returns'!B2186</f>
        <v>3.6991368680643344E-3</v>
      </c>
      <c r="D2190" s="5">
        <f>'Stocks Returns'!C2186</f>
        <v>-4.099739778276712E-3</v>
      </c>
      <c r="E2190" s="5">
        <f>'Stocks Returns'!D2186</f>
        <v>-1.4726184997699066E-2</v>
      </c>
      <c r="F2190" s="5">
        <f>'Stocks Returns'!E2186</f>
        <v>-3.7620924399857092E-3</v>
      </c>
      <c r="G2190" s="5">
        <f t="shared" si="136"/>
        <v>7.7946149665413635E-3</v>
      </c>
      <c r="H2190" s="5">
        <f t="shared" si="137"/>
        <v>1.3001740464338189E-3</v>
      </c>
      <c r="I2190" s="5">
        <f t="shared" si="138"/>
        <v>-8.7343193477457531E-3</v>
      </c>
      <c r="J2190" s="5">
        <f t="shared" si="139"/>
        <v>9.5968131400821308E-5</v>
      </c>
    </row>
    <row r="2191" spans="1:10" ht="15" customHeight="1" x14ac:dyDescent="0.2">
      <c r="A2191" s="3">
        <f>'2_CVaR_t3'!A2191</f>
        <v>45357</v>
      </c>
      <c r="B2191" s="5">
        <f>'2_CVaR_t3'!D2191-1</f>
        <v>4.3989120914369462E-3</v>
      </c>
      <c r="C2191" s="5">
        <f>'Stocks Returns'!B2187</f>
        <v>3.3169533169533194E-2</v>
      </c>
      <c r="D2191" s="5">
        <f>'Stocks Returns'!C2187</f>
        <v>3.7583233439484331E-3</v>
      </c>
      <c r="E2191" s="5">
        <f>'Stocks Returns'!D2187</f>
        <v>2.5338626809901843E-2</v>
      </c>
      <c r="F2191" s="5">
        <f>'Stocks Returns'!E2187</f>
        <v>6.9232152490559251E-3</v>
      </c>
      <c r="G2191" s="5">
        <f t="shared" si="136"/>
        <v>2.9184438630993001E-2</v>
      </c>
      <c r="H2191" s="5">
        <f t="shared" si="137"/>
        <v>-2.7122335295541805E-3</v>
      </c>
      <c r="I2191" s="5">
        <f t="shared" si="138"/>
        <v>1.8220263554535862E-2</v>
      </c>
      <c r="J2191" s="5">
        <f t="shared" si="139"/>
        <v>2.3020701207205124E-3</v>
      </c>
    </row>
    <row r="2192" spans="1:10" ht="15" customHeight="1" x14ac:dyDescent="0.2">
      <c r="A2192" s="3">
        <f>'2_CVaR_t3'!A2192</f>
        <v>45358</v>
      </c>
      <c r="B2192" s="5">
        <f>'2_CVaR_t3'!D2192-1</f>
        <v>9.8251443998442767E-4</v>
      </c>
      <c r="C2192" s="5">
        <f>'Stocks Returns'!B2188</f>
        <v>3.9239001189060652E-2</v>
      </c>
      <c r="D2192" s="5">
        <f>'Stocks Returns'!C2188</f>
        <v>-7.7377626280221712E-3</v>
      </c>
      <c r="E2192" s="5">
        <f>'Stocks Returns'!D2188</f>
        <v>6.2976881904111215E-2</v>
      </c>
      <c r="F2192" s="5">
        <f>'Stocks Returns'!E2188</f>
        <v>6.69702652022508E-3</v>
      </c>
      <c r="G2192" s="5">
        <f t="shared" si="136"/>
        <v>3.869923599889985E-2</v>
      </c>
      <c r="H2192" s="5">
        <f t="shared" si="137"/>
        <v>-9.1470840034019816E-3</v>
      </c>
      <c r="I2192" s="5">
        <f t="shared" si="138"/>
        <v>6.1448352246001481E-2</v>
      </c>
      <c r="J2192" s="5">
        <f t="shared" si="139"/>
        <v>5.6911766884593235E-3</v>
      </c>
    </row>
    <row r="2193" spans="1:10" ht="15" customHeight="1" x14ac:dyDescent="0.2">
      <c r="A2193" s="3">
        <f>'2_CVaR_t3'!A2193</f>
        <v>45359</v>
      </c>
      <c r="B2193" s="5">
        <f>'2_CVaR_t3'!D2193-1</f>
        <v>-4.1836496617708718E-4</v>
      </c>
      <c r="C2193" s="5">
        <f>'Stocks Returns'!B2189</f>
        <v>-1.1441647597253413E-3</v>
      </c>
      <c r="D2193" s="5">
        <f>'Stocks Returns'!C2189</f>
        <v>6.3968949902970529E-3</v>
      </c>
      <c r="E2193" s="5">
        <f>'Stocks Returns'!D2189</f>
        <v>-4.8210842082708427E-2</v>
      </c>
      <c r="F2193" s="5">
        <f>'Stocks Returns'!E2189</f>
        <v>2.3061912364732429E-3</v>
      </c>
      <c r="G2193" s="5">
        <f t="shared" si="136"/>
        <v>-2.7118722377622139E-4</v>
      </c>
      <c r="H2193" s="5">
        <f t="shared" si="137"/>
        <v>7.0629118227044374E-3</v>
      </c>
      <c r="I2193" s="5">
        <f t="shared" si="138"/>
        <v>-4.7447284118366857E-2</v>
      </c>
      <c r="J2193" s="5">
        <f t="shared" si="139"/>
        <v>2.7827779489440017E-3</v>
      </c>
    </row>
    <row r="2194" spans="1:10" ht="15" customHeight="1" x14ac:dyDescent="0.2">
      <c r="A2194" s="3">
        <f>'2_CVaR_t3'!A2194</f>
        <v>45362</v>
      </c>
      <c r="B2194" s="5">
        <f>'2_CVaR_t3'!D2194-1</f>
        <v>2.7906895915534857E-3</v>
      </c>
      <c r="C2194" s="5">
        <f>'Stocks Returns'!B2190</f>
        <v>3.8946162657502947E-2</v>
      </c>
      <c r="D2194" s="5">
        <f>'Stocks Returns'!C2190</f>
        <v>1.8572346807597118E-3</v>
      </c>
      <c r="E2194" s="5">
        <f>'Stocks Returns'!D2190</f>
        <v>1.9473210265646079E-2</v>
      </c>
      <c r="F2194" s="5">
        <f>'Stocks Returns'!E2190</f>
        <v>1.9911504424778848E-2</v>
      </c>
      <c r="G2194" s="5">
        <f t="shared" si="136"/>
        <v>3.6582909819742757E-2</v>
      </c>
      <c r="H2194" s="5">
        <f t="shared" si="137"/>
        <v>-2.2308147578050134E-3</v>
      </c>
      <c r="I2194" s="5">
        <f t="shared" si="138"/>
        <v>1.4986184775627739E-2</v>
      </c>
      <c r="J2194" s="5">
        <f t="shared" si="139"/>
        <v>1.6992210144278493E-2</v>
      </c>
    </row>
    <row r="2195" spans="1:10" ht="15" customHeight="1" x14ac:dyDescent="0.2">
      <c r="A2195" s="3">
        <f>'2_CVaR_t3'!A2195</f>
        <v>45363</v>
      </c>
      <c r="B2195" s="5">
        <f>'2_CVaR_t3'!D2195-1</f>
        <v>8.3096933850295152E-3</v>
      </c>
      <c r="C2195" s="5">
        <f>'Stocks Returns'!B2191</f>
        <v>-2.3153252480705766E-2</v>
      </c>
      <c r="D2195" s="5">
        <f>'Stocks Returns'!C2191</f>
        <v>1.1975330775830129E-2</v>
      </c>
      <c r="E2195" s="5">
        <f>'Stocks Returns'!D2191</f>
        <v>1.5457657060836905E-2</v>
      </c>
      <c r="F2195" s="5">
        <f>'Stocks Returns'!E2191</f>
        <v>-1.9956616052061449E-3</v>
      </c>
      <c r="G2195" s="5">
        <f t="shared" si="136"/>
        <v>-3.1082246688003488E-2</v>
      </c>
      <c r="H2195" s="5">
        <f t="shared" si="137"/>
        <v>-2.8886815222370528E-4</v>
      </c>
      <c r="I2195" s="5">
        <f t="shared" si="138"/>
        <v>1.9405607255700147E-3</v>
      </c>
      <c r="J2195" s="5">
        <f t="shared" si="139"/>
        <v>-1.0755267960567229E-2</v>
      </c>
    </row>
    <row r="2196" spans="1:10" ht="15" customHeight="1" x14ac:dyDescent="0.2">
      <c r="A2196" s="3">
        <f>'2_CVaR_t3'!A2196</f>
        <v>45364</v>
      </c>
      <c r="B2196" s="5">
        <f>'2_CVaR_t3'!D2196-1</f>
        <v>1.1828632167558695E-3</v>
      </c>
      <c r="C2196" s="5">
        <f>'Stocks Returns'!B2192</f>
        <v>-1.1286681715575453E-3</v>
      </c>
      <c r="D2196" s="5">
        <f>'Stocks Returns'!C2192</f>
        <v>4.2969865796655959E-3</v>
      </c>
      <c r="E2196" s="5">
        <f>'Stocks Returns'!D2192</f>
        <v>-1.5548548439708543E-2</v>
      </c>
      <c r="F2196" s="5">
        <f>'Stocks Returns'!E2192</f>
        <v>2.1996174578334138E-2</v>
      </c>
      <c r="G2196" s="5">
        <f t="shared" si="136"/>
        <v>-1.8704787882011455E-3</v>
      </c>
      <c r="H2196" s="5">
        <f t="shared" si="137"/>
        <v>2.5908577350001235E-3</v>
      </c>
      <c r="I2196" s="5">
        <f t="shared" si="138"/>
        <v>-1.7404884295404804E-2</v>
      </c>
      <c r="J2196" s="5">
        <f t="shared" si="139"/>
        <v>2.0778311958763271E-2</v>
      </c>
    </row>
    <row r="2197" spans="1:10" ht="15" customHeight="1" x14ac:dyDescent="0.2">
      <c r="A2197" s="3">
        <f>'2_CVaR_t3'!A2197</f>
        <v>45365</v>
      </c>
      <c r="B2197" s="5">
        <f>'2_CVaR_t3'!D2197-1</f>
        <v>1.1287631185061819E-3</v>
      </c>
      <c r="C2197" s="5">
        <f>'Stocks Returns'!B2193</f>
        <v>-3.6158192090395502E-2</v>
      </c>
      <c r="D2197" s="5">
        <f>'Stocks Returns'!C2193</f>
        <v>4.4539540064367777E-3</v>
      </c>
      <c r="E2197" s="5">
        <f>'Stocks Returns'!D2193</f>
        <v>-1.7229953611663351E-2</v>
      </c>
      <c r="F2197" s="5">
        <f>'Stocks Returns'!E2193</f>
        <v>1.897065078689919E-2</v>
      </c>
      <c r="G2197" s="5">
        <f t="shared" si="136"/>
        <v>-3.6845444463161778E-2</v>
      </c>
      <c r="H2197" s="5">
        <f t="shared" si="137"/>
        <v>2.8279719613093605E-3</v>
      </c>
      <c r="I2197" s="5">
        <f t="shared" si="138"/>
        <v>-1.8997772093896838E-2</v>
      </c>
      <c r="J2197" s="5">
        <f t="shared" si="139"/>
        <v>1.7810037893706897E-2</v>
      </c>
    </row>
    <row r="2198" spans="1:10" ht="15" customHeight="1" x14ac:dyDescent="0.2">
      <c r="A2198" s="3">
        <f>'2_CVaR_t3'!A2198</f>
        <v>45366</v>
      </c>
      <c r="B2198" s="5">
        <f>'2_CVaR_t3'!D2198-1</f>
        <v>-7.1169406948178304E-3</v>
      </c>
      <c r="C2198" s="5">
        <f>'Stocks Returns'!B2194</f>
        <v>1.1723329425556983E-3</v>
      </c>
      <c r="D2198" s="5">
        <f>'Stocks Returns'!C2194</f>
        <v>-1.1766003898608157E-2</v>
      </c>
      <c r="E2198" s="5">
        <f>'Stocks Returns'!D2194</f>
        <v>-3.8210833895258034E-3</v>
      </c>
      <c r="F2198" s="5">
        <f>'Stocks Returns'!E2194</f>
        <v>2.1706461846719982E-3</v>
      </c>
      <c r="G2198" s="5">
        <f t="shared" si="136"/>
        <v>8.8006129651505439E-3</v>
      </c>
      <c r="H2198" s="5">
        <f t="shared" si="137"/>
        <v>-1.1763561767327117E-3</v>
      </c>
      <c r="I2198" s="5">
        <f t="shared" si="138"/>
        <v>7.9025346971500609E-3</v>
      </c>
      <c r="J2198" s="5">
        <f t="shared" si="139"/>
        <v>9.7357898498658321E-3</v>
      </c>
    </row>
    <row r="2199" spans="1:10" ht="15" customHeight="1" x14ac:dyDescent="0.2">
      <c r="A2199" s="3">
        <f>'2_CVaR_t3'!A2199</f>
        <v>45369</v>
      </c>
      <c r="B2199" s="5">
        <f>'2_CVaR_t3'!D2199-1</f>
        <v>3.6052062587845768E-3</v>
      </c>
      <c r="C2199" s="5">
        <f>'Stocks Returns'!B2195</f>
        <v>-7.0257611241216766E-3</v>
      </c>
      <c r="D2199" s="5">
        <f>'Stocks Returns'!C2195</f>
        <v>7.1014697569247165E-3</v>
      </c>
      <c r="E2199" s="5">
        <f>'Stocks Returns'!D2195</f>
        <v>-6.3176895306858993E-3</v>
      </c>
      <c r="F2199" s="5">
        <f>'Stocks Returns'!E2195</f>
        <v>1.8327224258580799E-3</v>
      </c>
      <c r="G2199" s="5">
        <f t="shared" si="136"/>
        <v>-1.0210428347634744E-2</v>
      </c>
      <c r="H2199" s="5">
        <f t="shared" si="137"/>
        <v>1.8067514552521013E-3</v>
      </c>
      <c r="I2199" s="5">
        <f t="shared" si="138"/>
        <v>-1.2137409014940473E-2</v>
      </c>
      <c r="J2199" s="5">
        <f t="shared" si="139"/>
        <v>-1.9485084839354649E-3</v>
      </c>
    </row>
    <row r="2200" spans="1:10" ht="15" customHeight="1" x14ac:dyDescent="0.2">
      <c r="A2200" s="3">
        <f>'2_CVaR_t3'!A2200</f>
        <v>45370</v>
      </c>
      <c r="B2200" s="5">
        <f>'2_CVaR_t3'!D2200-1</f>
        <v>3.9275540709373669E-3</v>
      </c>
      <c r="C2200" s="5">
        <f>'Stocks Returns'!B2196</f>
        <v>2.3584905660376521E-3</v>
      </c>
      <c r="D2200" s="5">
        <f>'Stocks Returns'!C2196</f>
        <v>8.069110682336289E-3</v>
      </c>
      <c r="E2200" s="5">
        <f>'Stocks Returns'!D2196</f>
        <v>-9.0826521344232747E-3</v>
      </c>
      <c r="F2200" s="5">
        <f>'Stocks Returns'!E2196</f>
        <v>1.4634957591884268E-2</v>
      </c>
      <c r="G2200" s="5">
        <f t="shared" si="136"/>
        <v>-1.1512542657929701E-3</v>
      </c>
      <c r="H2200" s="5">
        <f t="shared" si="137"/>
        <v>2.2968489691359544E-3</v>
      </c>
      <c r="I2200" s="5">
        <f t="shared" si="138"/>
        <v>-1.5429789915434852E-2</v>
      </c>
      <c r="J2200" s="5">
        <f t="shared" si="139"/>
        <v>1.0512612254547422E-2</v>
      </c>
    </row>
    <row r="2201" spans="1:10" ht="15" customHeight="1" x14ac:dyDescent="0.2">
      <c r="A2201" s="3">
        <f>'2_CVaR_t3'!A2201</f>
        <v>45371</v>
      </c>
      <c r="B2201" s="5">
        <f>'2_CVaR_t3'!D2201-1</f>
        <v>4.9750642435291148E-3</v>
      </c>
      <c r="C2201" s="5">
        <f>'Stocks Returns'!B2197</f>
        <v>2.8235294117647136E-2</v>
      </c>
      <c r="D2201" s="5">
        <f>'Stocks Returns'!C2197</f>
        <v>6.71619741910634E-3</v>
      </c>
      <c r="E2201" s="5">
        <f>'Stocks Returns'!D2197</f>
        <v>1.214482126489469E-2</v>
      </c>
      <c r="F2201" s="5">
        <f>'Stocks Returns'!E2197</f>
        <v>-9.0149155876084741E-4</v>
      </c>
      <c r="G2201" s="5">
        <f t="shared" si="136"/>
        <v>2.3669168293743797E-2</v>
      </c>
      <c r="H2201" s="5">
        <f t="shared" si="137"/>
        <v>-6.0790228576104374E-4</v>
      </c>
      <c r="I2201" s="5">
        <f t="shared" si="138"/>
        <v>4.0837707156397701E-3</v>
      </c>
      <c r="J2201" s="5">
        <f t="shared" si="139"/>
        <v>-6.1323315698572608E-3</v>
      </c>
    </row>
    <row r="2202" spans="1:10" ht="15" customHeight="1" x14ac:dyDescent="0.2">
      <c r="A2202" s="3">
        <f>'2_CVaR_t3'!A2202</f>
        <v>45372</v>
      </c>
      <c r="B2202" s="5">
        <f>'2_CVaR_t3'!D2202-1</f>
        <v>2.7358627286189208E-3</v>
      </c>
      <c r="C2202" s="5">
        <f>'Stocks Returns'!B2198</f>
        <v>-2.2883295194507935E-3</v>
      </c>
      <c r="D2202" s="5">
        <f>'Stocks Returns'!C2198</f>
        <v>3.768321349557624E-3</v>
      </c>
      <c r="E2202" s="5">
        <f>'Stocks Returns'!D2198</f>
        <v>5.9995472039846565E-3</v>
      </c>
      <c r="F2202" s="5">
        <f>'Stocks Returns'!E2198</f>
        <v>1.3124436059388067E-2</v>
      </c>
      <c r="G2202" s="5">
        <f t="shared" si="136"/>
        <v>-4.5962911940562136E-3</v>
      </c>
      <c r="H2202" s="5">
        <f t="shared" si="137"/>
        <v>-2.3850462111917655E-4</v>
      </c>
      <c r="I2202" s="5">
        <f t="shared" si="138"/>
        <v>1.6022282035880655E-3</v>
      </c>
      <c r="J2202" s="5">
        <f t="shared" si="139"/>
        <v>1.0263160581121911E-2</v>
      </c>
    </row>
    <row r="2203" spans="1:10" ht="15" customHeight="1" x14ac:dyDescent="0.2">
      <c r="A2203" s="3">
        <f>'2_CVaR_t3'!A2203</f>
        <v>45373</v>
      </c>
      <c r="B2203" s="5">
        <f>'2_CVaR_t3'!D2203-1</f>
        <v>-1.4967199259316888E-2</v>
      </c>
      <c r="C2203" s="5">
        <f>'Stocks Returns'!B2199</f>
        <v>-3.2110091743119407E-2</v>
      </c>
      <c r="D2203" s="5">
        <f>'Stocks Returns'!C2199</f>
        <v>-2.448633657528787E-2</v>
      </c>
      <c r="E2203" s="5">
        <f>'Stocks Returns'!D2199</f>
        <v>-9.3394846404860621E-3</v>
      </c>
      <c r="F2203" s="5">
        <f>'Stocks Returns'!E2199</f>
        <v>-3.8863249939276034E-3</v>
      </c>
      <c r="G2203" s="5">
        <f t="shared" si="136"/>
        <v>-1.6565073394370973E-2</v>
      </c>
      <c r="H2203" s="5">
        <f t="shared" si="137"/>
        <v>-2.2668929778671132E-3</v>
      </c>
      <c r="I2203" s="5">
        <f t="shared" si="138"/>
        <v>1.522855132369557E-2</v>
      </c>
      <c r="J2203" s="5">
        <f t="shared" si="139"/>
        <v>1.1986107740213636E-2</v>
      </c>
    </row>
    <row r="2204" spans="1:10" ht="15" customHeight="1" x14ac:dyDescent="0.2">
      <c r="A2204" s="3">
        <f>'2_CVaR_t3'!A2204</f>
        <v>45376</v>
      </c>
      <c r="B2204" s="5">
        <f>'2_CVaR_t3'!D2204-1</f>
        <v>-4.5440755805385979E-3</v>
      </c>
      <c r="C2204" s="5">
        <f>'Stocks Returns'!B2200</f>
        <v>2.3696682464455776E-3</v>
      </c>
      <c r="D2204" s="5">
        <f>'Stocks Returns'!C2200</f>
        <v>-7.2371672668219977E-3</v>
      </c>
      <c r="E2204" s="5">
        <f>'Stocks Returns'!D2200</f>
        <v>-4.4298046342571284E-3</v>
      </c>
      <c r="F2204" s="5">
        <f>'Stocks Returns'!E2200</f>
        <v>2.6009916280582024E-2</v>
      </c>
      <c r="G2204" s="5">
        <f t="shared" si="136"/>
        <v>7.4032948966852013E-3</v>
      </c>
      <c r="H2204" s="5">
        <f t="shared" si="137"/>
        <v>-4.5910050734870086E-4</v>
      </c>
      <c r="I2204" s="5">
        <f t="shared" si="138"/>
        <v>3.0841489682823606E-3</v>
      </c>
      <c r="J2204" s="5">
        <f t="shared" si="139"/>
        <v>3.0852406409701931E-2</v>
      </c>
    </row>
    <row r="2205" spans="1:10" ht="15" customHeight="1" x14ac:dyDescent="0.2">
      <c r="A2205" s="3">
        <f>'2_CVaR_t3'!A2205</f>
        <v>45377</v>
      </c>
      <c r="B2205" s="5">
        <f>'2_CVaR_t3'!D2205-1</f>
        <v>-2.6118566575291657E-3</v>
      </c>
      <c r="C2205" s="5">
        <f>'Stocks Returns'!B2201</f>
        <v>-9.4562647754137252E-3</v>
      </c>
      <c r="D2205" s="5">
        <f>'Stocks Returns'!C2201</f>
        <v>-2.168841790832432E-3</v>
      </c>
      <c r="E2205" s="5">
        <f>'Stocks Returns'!D2201</f>
        <v>-1.6086708499714941E-2</v>
      </c>
      <c r="F2205" s="5">
        <f>'Stocks Returns'!E2201</f>
        <v>-1.9012912936703374E-3</v>
      </c>
      <c r="G2205" s="5">
        <f t="shared" si="136"/>
        <v>-6.3712200064747343E-3</v>
      </c>
      <c r="H2205" s="5">
        <f t="shared" si="137"/>
        <v>1.7467317810805332E-3</v>
      </c>
      <c r="I2205" s="5">
        <f t="shared" si="138"/>
        <v>-1.173420837976415E-2</v>
      </c>
      <c r="J2205" s="5">
        <f t="shared" si="139"/>
        <v>8.964889693925818E-4</v>
      </c>
    </row>
    <row r="2206" spans="1:10" ht="15" customHeight="1" x14ac:dyDescent="0.2">
      <c r="A2206" s="3">
        <f>'2_CVaR_t3'!A2206</f>
        <v>45378</v>
      </c>
      <c r="B2206" s="5">
        <f>'2_CVaR_t3'!D2206-1</f>
        <v>-2.7894484254975538E-4</v>
      </c>
      <c r="C2206" s="5">
        <f>'Stocks Returns'!B2202</f>
        <v>3.1026252983293423E-2</v>
      </c>
      <c r="D2206" s="5">
        <f>'Stocks Returns'!C2202</f>
        <v>-5.6311455341605532E-3</v>
      </c>
      <c r="E2206" s="5">
        <f>'Stocks Returns'!D2202</f>
        <v>3.4206864564007455E-2</v>
      </c>
      <c r="F2206" s="5">
        <f>'Stocks Returns'!E2202</f>
        <v>6.7465671878721434E-3</v>
      </c>
      <c r="G2206" s="5">
        <f t="shared" si="136"/>
        <v>3.1758629719015524E-2</v>
      </c>
      <c r="H2206" s="5">
        <f t="shared" si="137"/>
        <v>-5.1716731824740566E-3</v>
      </c>
      <c r="I2206" s="5">
        <f t="shared" si="138"/>
        <v>3.4742306433358051E-2</v>
      </c>
      <c r="J2206" s="5">
        <f t="shared" si="139"/>
        <v>7.075616942230677E-3</v>
      </c>
    </row>
    <row r="2207" spans="1:10" ht="15" customHeight="1" x14ac:dyDescent="0.2">
      <c r="A2207" s="3">
        <f>'2_CVaR_t3'!A2207</f>
        <v>45379</v>
      </c>
      <c r="B2207" s="5">
        <f>'2_CVaR_t3'!D2207-1</f>
        <v>6.6160146585581003E-4</v>
      </c>
      <c r="C2207" s="5">
        <f>'Stocks Returns'!B2203</f>
        <v>1.0416666666666741E-2</v>
      </c>
      <c r="D2207" s="5">
        <f>'Stocks Returns'!C2203</f>
        <v>2.1539674575321577E-4</v>
      </c>
      <c r="E2207" s="5">
        <f>'Stocks Returns'!D2203</f>
        <v>5.8302500280300595E-3</v>
      </c>
      <c r="F2207" s="5">
        <f>'Stocks Returns'!E2203</f>
        <v>3.4689372437717303E-3</v>
      </c>
      <c r="G2207" s="5">
        <f t="shared" si="136"/>
        <v>1.0200532095901479E-2</v>
      </c>
      <c r="H2207" s="5">
        <f t="shared" si="137"/>
        <v>-7.1850686443249569E-4</v>
      </c>
      <c r="I2207" s="5">
        <f t="shared" si="138"/>
        <v>4.8267910167219064E-3</v>
      </c>
      <c r="J2207" s="5">
        <f t="shared" si="139"/>
        <v>2.8026834673662454E-3</v>
      </c>
    </row>
    <row r="2208" spans="1:10" ht="15" customHeight="1" x14ac:dyDescent="0.2">
      <c r="A2208" s="3">
        <f>'2_CVaR_t3'!A2208</f>
        <v>45380</v>
      </c>
      <c r="B2208" s="5">
        <f>'2_CVaR_t3'!D2208-1</f>
        <v>3.3619452249000759E-5</v>
      </c>
      <c r="C2208" s="5">
        <f>'Stocks Returns'!B2204</f>
        <v>0</v>
      </c>
      <c r="D2208" s="5">
        <f>'Stocks Returns'!C2204</f>
        <v>0</v>
      </c>
      <c r="E2208" s="5">
        <f>'Stocks Returns'!D2204</f>
        <v>0</v>
      </c>
      <c r="F2208" s="5">
        <f>'Stocks Returns'!E2204</f>
        <v>0</v>
      </c>
      <c r="G2208" s="5">
        <f t="shared" si="136"/>
        <v>4.1716549628461653E-4</v>
      </c>
      <c r="H2208" s="5">
        <f t="shared" si="137"/>
        <v>-3.5772302638354477E-6</v>
      </c>
      <c r="I2208" s="5">
        <f t="shared" si="138"/>
        <v>2.403114536009206E-5</v>
      </c>
      <c r="J2208" s="5">
        <f t="shared" si="139"/>
        <v>-1.7115738437369847E-6</v>
      </c>
    </row>
    <row r="2209" spans="1:10" ht="15" customHeight="1" x14ac:dyDescent="0.2">
      <c r="A2209" s="3">
        <f>'2_CVaR_t3'!A2209</f>
        <v>45383</v>
      </c>
      <c r="B2209" s="5">
        <f>'2_CVaR_t3'!D2209-1</f>
        <v>-1.5994931654578215E-3</v>
      </c>
      <c r="C2209" s="5">
        <f>'Stocks Returns'!B2205</f>
        <v>6.8728522336767295E-3</v>
      </c>
      <c r="D2209" s="5">
        <f>'Stocks Returns'!C2205</f>
        <v>-2.8669188523295919E-3</v>
      </c>
      <c r="E2209" s="5">
        <f>'Stocks Returns'!D2205</f>
        <v>3.344108795007017E-4</v>
      </c>
      <c r="F2209" s="5">
        <f>'Stocks Returns'!E2205</f>
        <v>1.0999371464487817E-2</v>
      </c>
      <c r="G2209" s="5">
        <f t="shared" si="136"/>
        <v>8.9369603300423969E-3</v>
      </c>
      <c r="H2209" s="5">
        <f t="shared" si="137"/>
        <v>-4.5111508645680112E-4</v>
      </c>
      <c r="I2209" s="5">
        <f t="shared" si="138"/>
        <v>3.0305044455451883E-3</v>
      </c>
      <c r="J2209" s="5">
        <f t="shared" si="139"/>
        <v>1.2725849922344226E-2</v>
      </c>
    </row>
    <row r="2210" spans="1:10" ht="15" customHeight="1" x14ac:dyDescent="0.2">
      <c r="A2210" s="3">
        <f>'2_CVaR_t3'!A2210</f>
        <v>45384</v>
      </c>
      <c r="B2210" s="5">
        <f>'2_CVaR_t3'!D2210-1</f>
        <v>-1.3256958202040314E-3</v>
      </c>
      <c r="C2210" s="5">
        <f>'Stocks Returns'!B2206</f>
        <v>-3.5267349260523218E-2</v>
      </c>
      <c r="D2210" s="5">
        <f>'Stocks Returns'!C2206</f>
        <v>5.74601121173135E-4</v>
      </c>
      <c r="E2210" s="5">
        <f>'Stocks Returns'!D2206</f>
        <v>-1.9612213059950867E-2</v>
      </c>
      <c r="F2210" s="5">
        <f>'Stocks Returns'!E2206</f>
        <v>1.546471868200161E-2</v>
      </c>
      <c r="G2210" s="5">
        <f t="shared" si="136"/>
        <v>-3.3479357156893402E-2</v>
      </c>
      <c r="H2210" s="5">
        <f t="shared" si="137"/>
        <v>2.5847867522538299E-3</v>
      </c>
      <c r="I2210" s="5">
        <f t="shared" si="138"/>
        <v>-1.7364100600171486E-2</v>
      </c>
      <c r="J2210" s="5">
        <f t="shared" si="139"/>
        <v>1.6901459715969895E-2</v>
      </c>
    </row>
    <row r="2211" spans="1:10" ht="15" customHeight="1" x14ac:dyDescent="0.2">
      <c r="A2211" s="3">
        <f>'2_CVaR_t3'!A2211</f>
        <v>45385</v>
      </c>
      <c r="B2211" s="5">
        <f>'2_CVaR_t3'!D2211-1</f>
        <v>-2.8905677585006062E-3</v>
      </c>
      <c r="C2211" s="5">
        <f>'Stocks Returns'!B2207</f>
        <v>2.9481132075471761E-2</v>
      </c>
      <c r="D2211" s="5">
        <f>'Stocks Returns'!C2207</f>
        <v>-5.3149710224721369E-3</v>
      </c>
      <c r="E2211" s="5">
        <f>'Stocks Returns'!D2207</f>
        <v>1.8185951352580609E-3</v>
      </c>
      <c r="F2211" s="5">
        <f>'Stocks Returns'!E2207</f>
        <v>7.3467513583838073E-3</v>
      </c>
      <c r="G2211" s="5">
        <f t="shared" si="136"/>
        <v>3.284724820490878E-2</v>
      </c>
      <c r="H2211" s="5">
        <f t="shared" si="137"/>
        <v>-9.8649981337756241E-4</v>
      </c>
      <c r="I2211" s="5">
        <f t="shared" si="138"/>
        <v>6.6271161389242061E-3</v>
      </c>
      <c r="J2211" s="5">
        <f t="shared" si="139"/>
        <v>1.0439468872681341E-2</v>
      </c>
    </row>
    <row r="2212" spans="1:10" ht="15" customHeight="1" x14ac:dyDescent="0.2">
      <c r="A2212" s="3">
        <f>'2_CVaR_t3'!A2212</f>
        <v>45386</v>
      </c>
      <c r="B2212" s="5">
        <f>'2_CVaR_t3'!D2212-1</f>
        <v>-8.0025921625590524E-3</v>
      </c>
      <c r="C2212" s="5">
        <f>'Stocks Returns'!B2208</f>
        <v>-3.3218785796105488E-2</v>
      </c>
      <c r="D2212" s="5">
        <f>'Stocks Returns'!C2208</f>
        <v>-1.0687463893703009E-2</v>
      </c>
      <c r="E2212" s="5">
        <f>'Stocks Returns'!D2208</f>
        <v>-2.1329702745631951E-2</v>
      </c>
      <c r="F2212" s="5">
        <f>'Stocks Returns'!E2208</f>
        <v>9.1164628124285052E-4</v>
      </c>
      <c r="G2212" s="5">
        <f t="shared" si="136"/>
        <v>-2.4697354183575906E-2</v>
      </c>
      <c r="H2212" s="5">
        <f t="shared" si="137"/>
        <v>1.2142356162863459E-3</v>
      </c>
      <c r="I2212" s="5">
        <f t="shared" si="138"/>
        <v>-8.157001491563563E-3</v>
      </c>
      <c r="J2212" s="5">
        <f t="shared" si="139"/>
        <v>9.4140027396733064E-3</v>
      </c>
    </row>
    <row r="2213" spans="1:10" ht="15" customHeight="1" x14ac:dyDescent="0.2">
      <c r="A2213" s="3">
        <f>'2_CVaR_t3'!A2213</f>
        <v>45387</v>
      </c>
      <c r="B2213" s="5">
        <f>'2_CVaR_t3'!D2213-1</f>
        <v>7.9872701136178836E-3</v>
      </c>
      <c r="C2213" s="5">
        <f>'Stocks Returns'!B2209</f>
        <v>-1.4218009478672911E-2</v>
      </c>
      <c r="D2213" s="5">
        <f>'Stocks Returns'!C2209</f>
        <v>1.145948905109484E-2</v>
      </c>
      <c r="E2213" s="5">
        <f>'Stocks Returns'!D2209</f>
        <v>1.5186645026663337E-2</v>
      </c>
      <c r="F2213" s="5">
        <f>'Stocks Returns'!E2209</f>
        <v>1.343453510436432E-2</v>
      </c>
      <c r="G2213" s="5">
        <f t="shared" si="136"/>
        <v>-2.1821849979368976E-2</v>
      </c>
      <c r="H2213" s="5">
        <f t="shared" si="137"/>
        <v>-3.2705467602076911E-4</v>
      </c>
      <c r="I2213" s="5">
        <f t="shared" si="138"/>
        <v>2.1970904529088238E-3</v>
      </c>
      <c r="J2213" s="5">
        <f t="shared" si="139"/>
        <v>5.0161230289324128E-3</v>
      </c>
    </row>
    <row r="2214" spans="1:10" ht="15" customHeight="1" x14ac:dyDescent="0.2">
      <c r="A2214" s="3">
        <f>'2_CVaR_t3'!A2214</f>
        <v>45390</v>
      </c>
      <c r="B2214" s="5">
        <f>'2_CVaR_t3'!D2214-1</f>
        <v>2.8876869937204397E-3</v>
      </c>
      <c r="C2214" s="5">
        <f>'Stocks Returns'!B2210</f>
        <v>2.4038461538461453E-2</v>
      </c>
      <c r="D2214" s="5">
        <f>'Stocks Returns'!C2210</f>
        <v>2.2374981011394901E-3</v>
      </c>
      <c r="E2214" s="5">
        <f>'Stocks Returns'!D2210</f>
        <v>1.8042708690190867E-2</v>
      </c>
      <c r="F2214" s="5">
        <f>'Stocks Returns'!E2210</f>
        <v>-8.2384661473937637E-3</v>
      </c>
      <c r="G2214" s="5">
        <f t="shared" si="136"/>
        <v>2.1577389877924506E-2</v>
      </c>
      <c r="H2214" s="5">
        <f t="shared" si="137"/>
        <v>-1.9942485135617301E-3</v>
      </c>
      <c r="I2214" s="5">
        <f t="shared" si="138"/>
        <v>1.3396978215333043E-2</v>
      </c>
      <c r="J2214" s="5">
        <f t="shared" si="139"/>
        <v>-1.1260404876114181E-2</v>
      </c>
    </row>
    <row r="2215" spans="1:10" ht="15" customHeight="1" x14ac:dyDescent="0.2">
      <c r="A2215" s="3">
        <f>'2_CVaR_t3'!A2215</f>
        <v>45391</v>
      </c>
      <c r="B2215" s="5">
        <f>'2_CVaR_t3'!D2215-1</f>
        <v>3.023287190346835E-4</v>
      </c>
      <c r="C2215" s="5">
        <f>'Stocks Returns'!B2211</f>
        <v>1.9953051643192499E-2</v>
      </c>
      <c r="D2215" s="5">
        <f>'Stocks Returns'!C2211</f>
        <v>-3.7442396313362991E-3</v>
      </c>
      <c r="E2215" s="5">
        <f>'Stocks Returns'!D2211</f>
        <v>2.82669657879977E-2</v>
      </c>
      <c r="F2215" s="5">
        <f>'Stocks Returns'!E2211</f>
        <v>-1.2837939888233896E-3</v>
      </c>
      <c r="G2215" s="5">
        <f t="shared" si="136"/>
        <v>2.0099232313502711E-2</v>
      </c>
      <c r="H2215" s="5">
        <f t="shared" si="137"/>
        <v>-4.1458972428906529E-3</v>
      </c>
      <c r="I2215" s="5">
        <f t="shared" si="138"/>
        <v>2.7851340827537062E-2</v>
      </c>
      <c r="J2215" s="5">
        <f t="shared" si="139"/>
        <v>-1.5698586876442297E-3</v>
      </c>
    </row>
    <row r="2216" spans="1:10" ht="15" customHeight="1" x14ac:dyDescent="0.2">
      <c r="A2216" s="3">
        <f>'2_CVaR_t3'!A2216</f>
        <v>45392</v>
      </c>
      <c r="B2216" s="5">
        <f>'2_CVaR_t3'!D2216-1</f>
        <v>-8.0290475916824366E-3</v>
      </c>
      <c r="C2216" s="5">
        <f>'Stocks Returns'!B2212</f>
        <v>-4.2577675489067768E-2</v>
      </c>
      <c r="D2216" s="5">
        <f>'Stocks Returns'!C2212</f>
        <v>-8.0948250939578692E-3</v>
      </c>
      <c r="E2216" s="5">
        <f>'Stocks Returns'!D2212</f>
        <v>-3.9053125340896666E-2</v>
      </c>
      <c r="F2216" s="5">
        <f>'Stocks Returns'!E2212</f>
        <v>4.310018903591617E-3</v>
      </c>
      <c r="G2216" s="5">
        <f t="shared" si="136"/>
        <v>-3.4029564410128881E-2</v>
      </c>
      <c r="H2216" s="5">
        <f t="shared" si="137"/>
        <v>3.8460669137023624E-3</v>
      </c>
      <c r="I2216" s="5">
        <f t="shared" si="138"/>
        <v>-2.583713830407379E-2</v>
      </c>
      <c r="J2216" s="5">
        <f t="shared" si="139"/>
        <v>1.2840370987308209E-2</v>
      </c>
    </row>
    <row r="2217" spans="1:10" ht="15" customHeight="1" x14ac:dyDescent="0.2">
      <c r="A2217" s="3">
        <f>'2_CVaR_t3'!A2217</f>
        <v>45393</v>
      </c>
      <c r="B2217" s="5">
        <f>'2_CVaR_t3'!D2217-1</f>
        <v>3.7335641836040434E-3</v>
      </c>
      <c r="C2217" s="5">
        <f>'Stocks Returns'!B2213</f>
        <v>2.6442307692307487E-2</v>
      </c>
      <c r="D2217" s="5">
        <f>'Stocks Returns'!C2213</f>
        <v>4.3715389099385771E-3</v>
      </c>
      <c r="E2217" s="5">
        <f>'Stocks Returns'!D2213</f>
        <v>1.3508911340674334E-2</v>
      </c>
      <c r="F2217" s="5">
        <f>'Stocks Returns'!E2213</f>
        <v>7.5289865984040638E-4</v>
      </c>
      <c r="G2217" s="5">
        <f t="shared" si="136"/>
        <v>2.3128195547390273E-2</v>
      </c>
      <c r="H2217" s="5">
        <f t="shared" si="137"/>
        <v>-1.1133357352982771E-3</v>
      </c>
      <c r="I2217" s="5">
        <f t="shared" si="138"/>
        <v>7.4791754842550937E-3</v>
      </c>
      <c r="J2217" s="5">
        <f t="shared" si="139"/>
        <v>-3.1641629843174373E-3</v>
      </c>
    </row>
    <row r="2218" spans="1:10" ht="15" customHeight="1" x14ac:dyDescent="0.2">
      <c r="A2218" s="3">
        <f>'2_CVaR_t3'!A2218</f>
        <v>45394</v>
      </c>
      <c r="B2218" s="5">
        <f>'2_CVaR_t3'!D2218-1</f>
        <v>-2.8956360806884351E-3</v>
      </c>
      <c r="C2218" s="5">
        <f>'Stocks Returns'!B2214</f>
        <v>-2.3419203747072515E-2</v>
      </c>
      <c r="D2218" s="5">
        <f>'Stocks Returns'!C2214</f>
        <v>1.0160334503894752E-3</v>
      </c>
      <c r="E2218" s="5">
        <f>'Stocks Returns'!D2214</f>
        <v>-4.0770609318996454E-2</v>
      </c>
      <c r="F2218" s="5">
        <f>'Stocks Returns'!E2214</f>
        <v>-1.2940114354498933E-2</v>
      </c>
      <c r="G2218" s="5">
        <f t="shared" si="136"/>
        <v>-2.0047976374459996E-2</v>
      </c>
      <c r="H2218" s="5">
        <f t="shared" si="137"/>
        <v>5.3520131449678919E-3</v>
      </c>
      <c r="I2218" s="5">
        <f t="shared" si="138"/>
        <v>-3.5953795639670848E-2</v>
      </c>
      <c r="J2218" s="5">
        <f t="shared" si="139"/>
        <v>-9.8420334477522312E-3</v>
      </c>
    </row>
    <row r="2219" spans="1:10" ht="15" customHeight="1" x14ac:dyDescent="0.2">
      <c r="A2219" s="3">
        <f>'2_CVaR_t3'!A2219</f>
        <v>45397</v>
      </c>
      <c r="B2219" s="5">
        <f>'2_CVaR_t3'!D2219-1</f>
        <v>-9.7371457148273111E-3</v>
      </c>
      <c r="C2219" s="5">
        <f>'Stocks Returns'!B2215</f>
        <v>2.3980815347721673E-3</v>
      </c>
      <c r="D2219" s="5">
        <f>'Stocks Returns'!C2215</f>
        <v>-1.695897956225545E-2</v>
      </c>
      <c r="E2219" s="5">
        <f>'Stocks Returns'!D2215</f>
        <v>7.0060719290054863E-4</v>
      </c>
      <c r="F2219" s="5">
        <f>'Stocks Returns'!E2215</f>
        <v>-7.2408536585365502E-3</v>
      </c>
      <c r="G2219" s="5">
        <f t="shared" si="136"/>
        <v>1.2668755732521519E-2</v>
      </c>
      <c r="H2219" s="5">
        <f t="shared" si="137"/>
        <v>-2.4876189917620167E-3</v>
      </c>
      <c r="I2219" s="5">
        <f t="shared" si="138"/>
        <v>1.6711346261035161E-2</v>
      </c>
      <c r="J2219" s="5">
        <f t="shared" si="139"/>
        <v>3.0970395081273503E-3</v>
      </c>
    </row>
    <row r="2220" spans="1:10" ht="15" customHeight="1" x14ac:dyDescent="0.2">
      <c r="A2220" s="3">
        <f>'2_CVaR_t3'!A2220</f>
        <v>45398</v>
      </c>
      <c r="B2220" s="5">
        <f>'2_CVaR_t3'!D2220-1</f>
        <v>4.15012156181227E-4</v>
      </c>
      <c r="C2220" s="5">
        <f>'Stocks Returns'!B2216</f>
        <v>-2.631578947368407E-2</v>
      </c>
      <c r="D2220" s="5">
        <f>'Stocks Returns'!C2216</f>
        <v>2.5840460041304247E-4</v>
      </c>
      <c r="E2220" s="5">
        <f>'Stocks Returns'!D2216</f>
        <v>2.6837806301049927E-3</v>
      </c>
      <c r="F2220" s="5">
        <f>'Stocks Returns'!E2216</f>
        <v>-5.5278310940498621E-3</v>
      </c>
      <c r="G2220" s="5">
        <f t="shared" si="136"/>
        <v>-2.6283246498011715E-2</v>
      </c>
      <c r="H2220" s="5">
        <f t="shared" si="137"/>
        <v>-3.1018832439271146E-4</v>
      </c>
      <c r="I2220" s="5">
        <f t="shared" si="138"/>
        <v>2.0837855444195406E-3</v>
      </c>
      <c r="J2220" s="5">
        <f t="shared" si="139"/>
        <v>-5.933139493949819E-3</v>
      </c>
    </row>
    <row r="2221" spans="1:10" ht="15" customHeight="1" x14ac:dyDescent="0.2">
      <c r="A2221" s="3">
        <f>'2_CVaR_t3'!A2221</f>
        <v>45399</v>
      </c>
      <c r="B2221" s="5">
        <f>'2_CVaR_t3'!D2221-1</f>
        <v>2.0322948158328913E-3</v>
      </c>
      <c r="C2221" s="5">
        <f>'Stocks Returns'!B2217</f>
        <v>1.1056511056511065E-2</v>
      </c>
      <c r="D2221" s="5">
        <f>'Stocks Returns'!C2217</f>
        <v>4.937532729857308E-3</v>
      </c>
      <c r="E2221" s="5">
        <f>'Stocks Returns'!D2217</f>
        <v>-1.0008146165483733E-2</v>
      </c>
      <c r="F2221" s="5">
        <f>'Stocks Returns'!E2217</f>
        <v>-9.2642631050721125E-3</v>
      </c>
      <c r="G2221" s="5">
        <f t="shared" si="136"/>
        <v>9.4580754458487987E-3</v>
      </c>
      <c r="H2221" s="5">
        <f t="shared" si="137"/>
        <v>1.9730101614261024E-3</v>
      </c>
      <c r="I2221" s="5">
        <f t="shared" si="138"/>
        <v>-1.325430304774378E-2</v>
      </c>
      <c r="J2221" s="5">
        <f t="shared" si="139"/>
        <v>-1.1381009981747871E-2</v>
      </c>
    </row>
    <row r="2222" spans="1:10" ht="15" customHeight="1" x14ac:dyDescent="0.2">
      <c r="A2222" s="3">
        <f>'2_CVaR_t3'!A2222</f>
        <v>45400</v>
      </c>
      <c r="B2222" s="5">
        <f>'2_CVaR_t3'!D2222-1</f>
        <v>-3.6444904136819778E-3</v>
      </c>
      <c r="C2222" s="5">
        <f>'Stocks Returns'!B2218</f>
        <v>9.7205346294046979E-3</v>
      </c>
      <c r="D2222" s="5">
        <f>'Stocks Returns'!C2218</f>
        <v>-4.8399298983938799E-3</v>
      </c>
      <c r="E2222" s="5">
        <f>'Stocks Returns'!D2218</f>
        <v>-1.0109321735041754E-2</v>
      </c>
      <c r="F2222" s="5">
        <f>'Stocks Returns'!E2218</f>
        <v>-4.052053300085845E-3</v>
      </c>
      <c r="G2222" s="5">
        <f t="shared" si="136"/>
        <v>1.3846957993334793E-2</v>
      </c>
      <c r="H2222" s="5">
        <f t="shared" si="137"/>
        <v>6.0544294058579706E-4</v>
      </c>
      <c r="I2222" s="5">
        <f t="shared" si="138"/>
        <v>-4.0672493074441138E-3</v>
      </c>
      <c r="J2222" s="5">
        <f t="shared" si="139"/>
        <v>-1.6152086278141886E-4</v>
      </c>
    </row>
    <row r="2223" spans="1:10" ht="15" customHeight="1" x14ac:dyDescent="0.2">
      <c r="A2223" s="3">
        <f>'2_CVaR_t3'!A2223</f>
        <v>45401</v>
      </c>
      <c r="B2223" s="5">
        <f>'2_CVaR_t3'!D2223-1</f>
        <v>-5.9557925730137073E-3</v>
      </c>
      <c r="C2223" s="5">
        <f>'Stocks Returns'!B2219</f>
        <v>1.0830324909747224E-2</v>
      </c>
      <c r="D2223" s="5">
        <f>'Stocks Returns'!C2219</f>
        <v>-5.8595254230293659E-3</v>
      </c>
      <c r="E2223" s="5">
        <f>'Stocks Returns'!D2219</f>
        <v>-3.0043937774610896E-2</v>
      </c>
      <c r="F2223" s="5">
        <f>'Stocks Returns'!E2219</f>
        <v>1.2283858852984775E-2</v>
      </c>
      <c r="G2223" s="5">
        <f t="shared" si="136"/>
        <v>1.7287623650298838E-2</v>
      </c>
      <c r="H2223" s="5">
        <f t="shared" si="137"/>
        <v>3.009934928340471E-3</v>
      </c>
      <c r="I2223" s="5">
        <f t="shared" si="138"/>
        <v>-2.022016433274449E-2</v>
      </c>
      <c r="J2223" s="5">
        <f t="shared" si="139"/>
        <v>1.8620254060985882E-2</v>
      </c>
    </row>
    <row r="2224" spans="1:10" ht="15" customHeight="1" x14ac:dyDescent="0.2">
      <c r="A2224" s="3">
        <f>'2_CVaR_t3'!A2224</f>
        <v>45404</v>
      </c>
      <c r="B2224" s="5">
        <f>'2_CVaR_t3'!D2224-1</f>
        <v>7.4678034915105496E-3</v>
      </c>
      <c r="C2224" s="5">
        <f>'Stocks Returns'!B2220</f>
        <v>8.3333333333333037E-3</v>
      </c>
      <c r="D2224" s="5">
        <f>'Stocks Returns'!C2220</f>
        <v>9.4525168655943403E-3</v>
      </c>
      <c r="E2224" s="5">
        <f>'Stocks Returns'!D2220</f>
        <v>2.2649363369245723E-2</v>
      </c>
      <c r="F2224" s="5">
        <f>'Stocks Returns'!E2220</f>
        <v>-3.8645849435758883E-4</v>
      </c>
      <c r="G2224" s="5">
        <f t="shared" si="136"/>
        <v>1.2533585477096576E-3</v>
      </c>
      <c r="H2224" s="5">
        <f t="shared" si="137"/>
        <v>-1.5644610275259846E-3</v>
      </c>
      <c r="I2224" s="5">
        <f t="shared" si="138"/>
        <v>1.0509748490208609E-2</v>
      </c>
      <c r="J2224" s="5">
        <f t="shared" si="139"/>
        <v>-8.2551613651741865E-3</v>
      </c>
    </row>
    <row r="2225" spans="1:10" ht="15" customHeight="1" x14ac:dyDescent="0.2">
      <c r="A2225" s="3">
        <f>'2_CVaR_t3'!A2225</f>
        <v>45405</v>
      </c>
      <c r="B2225" s="5">
        <f>'2_CVaR_t3'!D2225-1</f>
        <v>6.5707027906305449E-3</v>
      </c>
      <c r="C2225" s="5">
        <f>'Stocks Returns'!B2221</f>
        <v>-3.5419126328218864E-3</v>
      </c>
      <c r="D2225" s="5">
        <f>'Stocks Returns'!C2221</f>
        <v>6.5361853133383274E-3</v>
      </c>
      <c r="E2225" s="5">
        <f>'Stocks Returns'!D2221</f>
        <v>3.1844846163055163E-2</v>
      </c>
      <c r="F2225" s="5">
        <f>'Stocks Returns'!E2221</f>
        <v>3.9434006031082713E-3</v>
      </c>
      <c r="G2225" s="5">
        <f t="shared" si="136"/>
        <v>-9.7171896377643181E-3</v>
      </c>
      <c r="H2225" s="5">
        <f t="shared" si="137"/>
        <v>-3.1517792810068068E-3</v>
      </c>
      <c r="I2225" s="5">
        <f t="shared" si="138"/>
        <v>2.1173047431172098E-2</v>
      </c>
      <c r="J2225" s="5">
        <f t="shared" si="139"/>
        <v>-2.9759736838235133E-3</v>
      </c>
    </row>
    <row r="2226" spans="1:10" ht="15" customHeight="1" x14ac:dyDescent="0.2">
      <c r="A2226" s="3">
        <f>'2_CVaR_t3'!A2226</f>
        <v>45406</v>
      </c>
      <c r="B2226" s="5">
        <f>'2_CVaR_t3'!D2226-1</f>
        <v>6.4533501910244429E-3</v>
      </c>
      <c r="C2226" s="5">
        <f>'Stocks Returns'!B2222</f>
        <v>-7.1090047393362887E-3</v>
      </c>
      <c r="D2226" s="5">
        <f>'Stocks Returns'!C2222</f>
        <v>3.3194690746527478E-3</v>
      </c>
      <c r="E2226" s="5">
        <f>'Stocks Returns'!D2222</f>
        <v>5.2094210465251312E-2</v>
      </c>
      <c r="F2226" s="5">
        <f>'Stocks Returns'!E2222</f>
        <v>-4.3130006161429257E-3</v>
      </c>
      <c r="G2226" s="5">
        <f t="shared" si="136"/>
        <v>-1.3165935346470019E-2</v>
      </c>
      <c r="H2226" s="5">
        <f t="shared" si="137"/>
        <v>-6.1946430576785248E-3</v>
      </c>
      <c r="I2226" s="5">
        <f t="shared" si="138"/>
        <v>4.1614421438012743E-2</v>
      </c>
      <c r="J2226" s="5">
        <f t="shared" si="139"/>
        <v>-1.1108190207766839E-2</v>
      </c>
    </row>
    <row r="2227" spans="1:10" ht="15" customHeight="1" x14ac:dyDescent="0.2">
      <c r="A2227" s="3">
        <f>'2_CVaR_t3'!A2227</f>
        <v>45407</v>
      </c>
      <c r="B2227" s="5">
        <f>'2_CVaR_t3'!D2227-1</f>
        <v>1.7845063176915588E-3</v>
      </c>
      <c r="C2227" s="5">
        <f>'Stocks Returns'!B2223</f>
        <v>-1.0739856801909475E-2</v>
      </c>
      <c r="D2227" s="5">
        <f>'Stocks Returns'!C2223</f>
        <v>5.0869027707078907E-4</v>
      </c>
      <c r="E2227" s="5">
        <f>'Stocks Returns'!D2223</f>
        <v>1.6872518747242937E-2</v>
      </c>
      <c r="F2227" s="5">
        <f>'Stocks Returns'!E2223</f>
        <v>6.4201732673268008E-3</v>
      </c>
      <c r="G2227" s="5">
        <f t="shared" si="136"/>
        <v>-1.2088405522363215E-2</v>
      </c>
      <c r="H2227" s="5">
        <f t="shared" si="137"/>
        <v>-2.0887450635939863E-3</v>
      </c>
      <c r="I2227" s="5">
        <f t="shared" si="138"/>
        <v>1.4031787876013897E-2</v>
      </c>
      <c r="J2227" s="5">
        <f t="shared" si="139"/>
        <v>4.5656407706116259E-3</v>
      </c>
    </row>
    <row r="2228" spans="1:10" ht="15" customHeight="1" x14ac:dyDescent="0.2">
      <c r="A2228" s="3">
        <f>'2_CVaR_t3'!A2228</f>
        <v>45408</v>
      </c>
      <c r="B2228" s="5">
        <f>'2_CVaR_t3'!D2228-1</f>
        <v>-1.370045014192911E-5</v>
      </c>
      <c r="C2228" s="5">
        <f>'Stocks Returns'!B2224</f>
        <v>-2.1712907117008462E-2</v>
      </c>
      <c r="D2228" s="5">
        <f>'Stocks Returns'!C2224</f>
        <v>-2.3255568852874609E-3</v>
      </c>
      <c r="E2228" s="5">
        <f>'Stocks Returns'!D2224</f>
        <v>1.5074286953692617E-2</v>
      </c>
      <c r="F2228" s="5">
        <f>'Stocks Returns'!E2224</f>
        <v>9.9915456152488424E-4</v>
      </c>
      <c r="G2228" s="5">
        <f t="shared" si="136"/>
        <v>-2.1248020990661767E-2</v>
      </c>
      <c r="H2228" s="5">
        <f t="shared" si="137"/>
        <v>-2.2590318633597646E-3</v>
      </c>
      <c r="I2228" s="5">
        <f t="shared" si="138"/>
        <v>1.517574186735768E-2</v>
      </c>
      <c r="J2228" s="5">
        <f t="shared" si="139"/>
        <v>1.0475177851729817E-3</v>
      </c>
    </row>
    <row r="2229" spans="1:10" ht="15" customHeight="1" x14ac:dyDescent="0.2">
      <c r="A2229" s="3">
        <f>'2_CVaR_t3'!A2229</f>
        <v>45411</v>
      </c>
      <c r="B2229" s="5">
        <f>'2_CVaR_t3'!D2229-1</f>
        <v>-6.0127630470010462E-3</v>
      </c>
      <c r="C2229" s="5">
        <f>'Stocks Returns'!B2225</f>
        <v>4.9321824907522238E-3</v>
      </c>
      <c r="D2229" s="5">
        <f>'Stocks Returns'!C2225</f>
        <v>-9.7621302637329599E-3</v>
      </c>
      <c r="E2229" s="5">
        <f>'Stocks Returns'!D2225</f>
        <v>-4.4871794871793602E-3</v>
      </c>
      <c r="F2229" s="5">
        <f>'Stocks Returns'!E2225</f>
        <v>-1.5356265356269994E-4</v>
      </c>
      <c r="G2229" s="5">
        <f t="shared" si="136"/>
        <v>1.1446934158639803E-2</v>
      </c>
      <c r="H2229" s="5">
        <f t="shared" si="137"/>
        <v>-8.082707836004014E-4</v>
      </c>
      <c r="I2229" s="5">
        <f t="shared" si="138"/>
        <v>5.429807772876695E-3</v>
      </c>
      <c r="J2229" s="5">
        <f t="shared" si="139"/>
        <v>6.2431197656072244E-3</v>
      </c>
    </row>
    <row r="2230" spans="1:10" ht="15" customHeight="1" x14ac:dyDescent="0.2">
      <c r="A2230" s="3">
        <f>'2_CVaR_t3'!A2230</f>
        <v>45412</v>
      </c>
      <c r="B2230" s="5">
        <f>'2_CVaR_t3'!D2230-1</f>
        <v>-7.9657585246313278E-3</v>
      </c>
      <c r="C2230" s="5">
        <f>'Stocks Returns'!B2226</f>
        <v>-9.6932515337423308E-2</v>
      </c>
      <c r="D2230" s="5">
        <f>'Stocks Returns'!C2226</f>
        <v>-1.1881985034584708E-2</v>
      </c>
      <c r="E2230" s="5">
        <f>'Stocks Returns'!D2226</f>
        <v>-1.2878300064391501E-2</v>
      </c>
      <c r="F2230" s="5">
        <f>'Stocks Returns'!E2226</f>
        <v>-3.5324834894793433E-2</v>
      </c>
      <c r="G2230" s="5">
        <f t="shared" si="136"/>
        <v>-8.8448229287766369E-2</v>
      </c>
      <c r="H2230" s="5">
        <f t="shared" si="137"/>
        <v>-3.485285978993731E-5</v>
      </c>
      <c r="I2230" s="5">
        <f t="shared" si="138"/>
        <v>2.3413481327599212E-4</v>
      </c>
      <c r="J2230" s="5">
        <f t="shared" si="139"/>
        <v>-2.6861456474501784E-2</v>
      </c>
    </row>
    <row r="2231" spans="1:10" ht="15" customHeight="1" x14ac:dyDescent="0.2">
      <c r="A2231" s="3">
        <f>'2_CVaR_t3'!A2231</f>
        <v>45413</v>
      </c>
      <c r="B2231" s="5">
        <f>'2_CVaR_t3'!D2231-1</f>
        <v>-5.7432179031908781E-3</v>
      </c>
      <c r="C2231" s="5">
        <f>'Stocks Returns'!B2227</f>
        <v>3.5326086956521729E-2</v>
      </c>
      <c r="D2231" s="5">
        <f>'Stocks Returns'!C2227</f>
        <v>-4.8024999804547885E-3</v>
      </c>
      <c r="E2231" s="5">
        <f>'Stocks Returns'!D2227</f>
        <v>-3.4681452489671694E-2</v>
      </c>
      <c r="F2231" s="5">
        <f>'Stocks Returns'!E2227</f>
        <v>-1.0189460277025941E-2</v>
      </c>
      <c r="G2231" s="5">
        <f t="shared" si="136"/>
        <v>4.156901084280213E-2</v>
      </c>
      <c r="H2231" s="5">
        <f t="shared" si="137"/>
        <v>3.7520408051403744E-3</v>
      </c>
      <c r="I2231" s="5">
        <f t="shared" si="138"/>
        <v>-2.5205488978770466E-2</v>
      </c>
      <c r="J2231" s="5">
        <f t="shared" si="139"/>
        <v>-4.0780155233882415E-3</v>
      </c>
    </row>
    <row r="2232" spans="1:10" ht="15" customHeight="1" x14ac:dyDescent="0.2">
      <c r="A2232" s="3">
        <f>'2_CVaR_t3'!A2232</f>
        <v>45414</v>
      </c>
      <c r="B2232" s="5">
        <f>'2_CVaR_t3'!D2232-1</f>
        <v>1.3136737355896599E-3</v>
      </c>
      <c r="C2232" s="5">
        <f>'Stocks Returns'!B2228</f>
        <v>4.3307086614173151E-2</v>
      </c>
      <c r="D2232" s="5">
        <f>'Stocks Returns'!C2228</f>
        <v>1.0848417309434755E-3</v>
      </c>
      <c r="E2232" s="5">
        <f>'Stocks Returns'!D2228</f>
        <v>7.5458948079736299E-3</v>
      </c>
      <c r="F2232" s="5">
        <f>'Stocks Returns'!E2228</f>
        <v>-1.6808750201061651E-2</v>
      </c>
      <c r="G2232" s="5">
        <f t="shared" si="136"/>
        <v>4.2433357712366469E-2</v>
      </c>
      <c r="H2232" s="5">
        <f t="shared" si="137"/>
        <v>-8.1507686216300752E-4</v>
      </c>
      <c r="I2232" s="5">
        <f t="shared" si="138"/>
        <v>5.4755297005183515E-3</v>
      </c>
      <c r="J2232" s="5">
        <f t="shared" si="139"/>
        <v>-1.8165038935426436E-2</v>
      </c>
    </row>
    <row r="2233" spans="1:10" ht="15" customHeight="1" x14ac:dyDescent="0.2">
      <c r="A2233" s="3">
        <f>'2_CVaR_t3'!A2233</f>
        <v>45415</v>
      </c>
      <c r="B2233" s="5">
        <f>'2_CVaR_t3'!D2233-1</f>
        <v>3.77244602644633E-3</v>
      </c>
      <c r="C2233" s="5">
        <f>'Stocks Returns'!B2229</f>
        <v>2.515723270440251E-3</v>
      </c>
      <c r="D2233" s="5">
        <f>'Stocks Returns'!C2229</f>
        <v>3.2879924935569349E-3</v>
      </c>
      <c r="E2233" s="5">
        <f>'Stocks Returns'!D2229</f>
        <v>2.1238542365302981E-2</v>
      </c>
      <c r="F2233" s="5">
        <f>'Stocks Returns'!E2229</f>
        <v>-1.6359918200403722E-4</v>
      </c>
      <c r="G2233" s="5">
        <f t="shared" si="136"/>
        <v>-8.3759998744756606E-4</v>
      </c>
      <c r="H2233" s="5">
        <f t="shared" si="137"/>
        <v>-2.2544838079572981E-3</v>
      </c>
      <c r="I2233" s="5">
        <f t="shared" si="138"/>
        <v>1.5145188905309213E-2</v>
      </c>
      <c r="J2233" s="5">
        <f t="shared" si="139"/>
        <v>-4.1218063126920905E-3</v>
      </c>
    </row>
    <row r="2234" spans="1:10" ht="15" customHeight="1" x14ac:dyDescent="0.2">
      <c r="A2234" s="3">
        <f>'2_CVaR_t3'!A2234</f>
        <v>45418</v>
      </c>
      <c r="B2234" s="5">
        <f>'2_CVaR_t3'!D2234-1</f>
        <v>1.1325502394269771E-2</v>
      </c>
      <c r="C2234" s="5">
        <f>'Stocks Returns'!B2230</f>
        <v>-1.2547051442910462E-3</v>
      </c>
      <c r="D2234" s="5">
        <f>'Stocks Returns'!C2230</f>
        <v>1.5568177585757237E-2</v>
      </c>
      <c r="E2234" s="5">
        <f>'Stocks Returns'!D2230</f>
        <v>2.6269702276707552E-2</v>
      </c>
      <c r="F2234" s="5">
        <f>'Stocks Returns'!E2230</f>
        <v>1.079931277100532E-2</v>
      </c>
      <c r="G2234" s="5">
        <f t="shared" si="136"/>
        <v>-1.2225047680646662E-2</v>
      </c>
      <c r="H2234" s="5">
        <f t="shared" si="137"/>
        <v>-1.1638032489595419E-3</v>
      </c>
      <c r="I2234" s="5">
        <f t="shared" si="138"/>
        <v>7.8182065410687639E-3</v>
      </c>
      <c r="J2234" s="5">
        <f t="shared" si="139"/>
        <v>-1.1516785573032606E-3</v>
      </c>
    </row>
    <row r="2235" spans="1:10" ht="15" customHeight="1" x14ac:dyDescent="0.2">
      <c r="A2235" s="3">
        <f>'2_CVaR_t3'!A2235</f>
        <v>45419</v>
      </c>
      <c r="B2235" s="5">
        <f>'2_CVaR_t3'!D2235-1</f>
        <v>6.5268792967974054E-3</v>
      </c>
      <c r="C2235" s="5">
        <f>'Stocks Returns'!B2231</f>
        <v>-2.3869346733668362E-2</v>
      </c>
      <c r="D2235" s="5">
        <f>'Stocks Returns'!C2231</f>
        <v>1.3899957421042775E-2</v>
      </c>
      <c r="E2235" s="5">
        <f>'Stocks Returns'!D2231</f>
        <v>-1.8131399317406149E-2</v>
      </c>
      <c r="F2235" s="5">
        <f>'Stocks Returns'!E2231</f>
        <v>-8.0938891137138924E-5</v>
      </c>
      <c r="G2235" s="5">
        <f t="shared" si="136"/>
        <v>-3.0000429126374233E-2</v>
      </c>
      <c r="H2235" s="5">
        <f t="shared" si="137"/>
        <v>4.2769153109247764E-3</v>
      </c>
      <c r="I2235" s="5">
        <f t="shared" si="138"/>
        <v>-2.8731495026640932E-2</v>
      </c>
      <c r="J2235" s="5">
        <f t="shared" si="139"/>
        <v>-6.9539383448972529E-3</v>
      </c>
    </row>
    <row r="2236" spans="1:10" ht="15" customHeight="1" x14ac:dyDescent="0.2">
      <c r="A2236" s="3">
        <f>'2_CVaR_t3'!A2236</f>
        <v>45420</v>
      </c>
      <c r="B2236" s="5">
        <f>'2_CVaR_t3'!D2236-1</f>
        <v>1.4985234479731879E-3</v>
      </c>
      <c r="C2236" s="5">
        <f>'Stocks Returns'!B2232</f>
        <v>3.8610038610038533E-3</v>
      </c>
      <c r="D2236" s="5">
        <f>'Stocks Returns'!C2232</f>
        <v>2.6401649424874218E-3</v>
      </c>
      <c r="E2236" s="5">
        <f>'Stocks Returns'!D2232</f>
        <v>-7.6037366934611494E-4</v>
      </c>
      <c r="F2236" s="5">
        <f>'Stocks Returns'!E2232</f>
        <v>-3.8853812530355025E-3</v>
      </c>
      <c r="G2236" s="5">
        <f t="shared" si="136"/>
        <v>2.8008598506269839E-3</v>
      </c>
      <c r="H2236" s="5">
        <f t="shared" si="137"/>
        <v>4.6640002890488506E-4</v>
      </c>
      <c r="I2236" s="5">
        <f t="shared" si="138"/>
        <v>-3.1331857511122702E-3</v>
      </c>
      <c r="J2236" s="5">
        <f t="shared" si="139"/>
        <v>-5.4372813780907978E-3</v>
      </c>
    </row>
    <row r="2237" spans="1:10" ht="15" customHeight="1" x14ac:dyDescent="0.2">
      <c r="A2237" s="3">
        <f>'2_CVaR_t3'!A2237</f>
        <v>45421</v>
      </c>
      <c r="B2237" s="5">
        <f>'2_CVaR_t3'!D2237-1</f>
        <v>2.3787547340083925E-3</v>
      </c>
      <c r="C2237" s="5">
        <f>'Stocks Returns'!B2233</f>
        <v>3.076923076923066E-2</v>
      </c>
      <c r="D2237" s="5">
        <f>'Stocks Returns'!C2233</f>
        <v>4.8706680871128949E-3</v>
      </c>
      <c r="E2237" s="5">
        <f>'Stocks Returns'!D2233</f>
        <v>-5.5440808783562279E-3</v>
      </c>
      <c r="F2237" s="5">
        <f>'Stocks Returns'!E2233</f>
        <v>2.6816187225744414E-3</v>
      </c>
      <c r="G2237" s="5">
        <f t="shared" si="136"/>
        <v>2.8821401251328212E-2</v>
      </c>
      <c r="H2237" s="5">
        <f t="shared" si="137"/>
        <v>1.392881134542728E-3</v>
      </c>
      <c r="I2237" s="5">
        <f t="shared" si="138"/>
        <v>-9.3571077471638515E-3</v>
      </c>
      <c r="J2237" s="5">
        <f t="shared" si="139"/>
        <v>1.9824154099337948E-4</v>
      </c>
    </row>
    <row r="2238" spans="1:10" ht="15" customHeight="1" x14ac:dyDescent="0.2">
      <c r="A2238" s="3">
        <f>'2_CVaR_t3'!A2238</f>
        <v>45422</v>
      </c>
      <c r="B2238" s="5">
        <f>'2_CVaR_t3'!D2238-1</f>
        <v>4.6311937026157768E-3</v>
      </c>
      <c r="C2238" s="5">
        <f>'Stocks Returns'!B2234</f>
        <v>1.3681592039801238E-2</v>
      </c>
      <c r="D2238" s="5">
        <f>'Stocks Returns'!C2234</f>
        <v>7.8983269907373366E-3</v>
      </c>
      <c r="E2238" s="5">
        <f>'Stocks Returns'!D2234</f>
        <v>2.1862702229991093E-4</v>
      </c>
      <c r="F2238" s="5">
        <f>'Stocks Returns'!E2234</f>
        <v>-1.199448901855904E-2</v>
      </c>
      <c r="G2238" s="5">
        <f t="shared" si="136"/>
        <v>9.4622488177850406E-3</v>
      </c>
      <c r="H2238" s="5">
        <f t="shared" si="137"/>
        <v>1.0836556270612434E-3</v>
      </c>
      <c r="I2238" s="5">
        <f t="shared" si="138"/>
        <v>-7.2797902216994517E-3</v>
      </c>
      <c r="J2238" s="5">
        <f t="shared" si="139"/>
        <v>-1.6861438851747068E-2</v>
      </c>
    </row>
    <row r="2239" spans="1:10" ht="15" customHeight="1" x14ac:dyDescent="0.2">
      <c r="A2239" s="3">
        <f>'2_CVaR_t3'!A2239</f>
        <v>45425</v>
      </c>
      <c r="B2239" s="5">
        <f>'2_CVaR_t3'!D2239-1</f>
        <v>-1.7734038497507765E-3</v>
      </c>
      <c r="C2239" s="5">
        <f>'Stocks Returns'!B2235</f>
        <v>2.8220858895705581E-2</v>
      </c>
      <c r="D2239" s="5">
        <f>'Stocks Returns'!C2235</f>
        <v>-4.8090760133931987E-3</v>
      </c>
      <c r="E2239" s="5">
        <f>'Stocks Returns'!D2235</f>
        <v>1.1366120218579301E-2</v>
      </c>
      <c r="F2239" s="5">
        <f>'Stocks Returns'!E2235</f>
        <v>-2.6248872118775912E-3</v>
      </c>
      <c r="G2239" s="5">
        <f t="shared" si="136"/>
        <v>3.0460350435604678E-2</v>
      </c>
      <c r="H2239" s="5">
        <f t="shared" si="137"/>
        <v>-2.1356315924660691E-3</v>
      </c>
      <c r="I2239" s="5">
        <f t="shared" si="138"/>
        <v>1.4346762565287323E-2</v>
      </c>
      <c r="J2239" s="5">
        <f t="shared" si="139"/>
        <v>-7.1437324554335119E-4</v>
      </c>
    </row>
    <row r="2240" spans="1:10" ht="15" customHeight="1" x14ac:dyDescent="0.2">
      <c r="A2240" s="3">
        <f>'2_CVaR_t3'!A2240</f>
        <v>45426</v>
      </c>
      <c r="B2240" s="5">
        <f>'2_CVaR_t3'!D2240-1</f>
        <v>-2.1588523502947821E-3</v>
      </c>
      <c r="C2240" s="5">
        <f>'Stocks Returns'!B2236</f>
        <v>2.1479713603818507E-2</v>
      </c>
      <c r="D2240" s="5">
        <f>'Stocks Returns'!C2236</f>
        <v>-5.9053673736952916E-3</v>
      </c>
      <c r="E2240" s="5">
        <f>'Stocks Returns'!D2236</f>
        <v>1.4264102009941659E-2</v>
      </c>
      <c r="F2240" s="5">
        <f>'Stocks Returns'!E2236</f>
        <v>-4.5233983057817451E-3</v>
      </c>
      <c r="G2240" s="5">
        <f t="shared" si="136"/>
        <v>2.41079178073762E-2</v>
      </c>
      <c r="H2240" s="5">
        <f t="shared" si="137"/>
        <v>-2.6608987826683772E-3</v>
      </c>
      <c r="I2240" s="5">
        <f t="shared" si="138"/>
        <v>1.7875406591602597E-2</v>
      </c>
      <c r="J2240" s="5">
        <f t="shared" si="139"/>
        <v>-2.2049955942675921E-3</v>
      </c>
    </row>
    <row r="2241" spans="1:10" ht="15" customHeight="1" x14ac:dyDescent="0.2">
      <c r="A2241" s="3">
        <f>'2_CVaR_t3'!A2241</f>
        <v>45427</v>
      </c>
      <c r="B2241" s="5">
        <f>'2_CVaR_t3'!D2241-1</f>
        <v>9.2606729042061797E-3</v>
      </c>
      <c r="C2241" s="5">
        <f>'Stocks Returns'!B2237</f>
        <v>-4.2056074766355311E-2</v>
      </c>
      <c r="D2241" s="5">
        <f>'Stocks Returns'!C2237</f>
        <v>1.3537841146395779E-2</v>
      </c>
      <c r="E2241" s="5">
        <f>'Stocks Returns'!D2237</f>
        <v>1.5981248668229364E-2</v>
      </c>
      <c r="F2241" s="5">
        <f>'Stocks Returns'!E2237</f>
        <v>-2.8089887640450062E-3</v>
      </c>
      <c r="G2241" s="5">
        <f t="shared" si="136"/>
        <v>-5.0944101844353572E-2</v>
      </c>
      <c r="H2241" s="5">
        <f t="shared" si="137"/>
        <v>-1.3519006393009417E-4</v>
      </c>
      <c r="I2241" s="5">
        <f t="shared" si="138"/>
        <v>9.0818086566672902E-4</v>
      </c>
      <c r="J2241" s="5">
        <f t="shared" si="139"/>
        <v>-1.2574939267123126E-2</v>
      </c>
    </row>
    <row r="2242" spans="1:10" ht="15" customHeight="1" x14ac:dyDescent="0.2">
      <c r="A2242" s="3">
        <f>'2_CVaR_t3'!A2242</f>
        <v>45428</v>
      </c>
      <c r="B2242" s="5">
        <f>'2_CVaR_t3'!D2242-1</f>
        <v>-4.3982093194214755E-3</v>
      </c>
      <c r="C2242" s="5">
        <f>'Stocks Returns'!B2238</f>
        <v>3.658536585366079E-3</v>
      </c>
      <c r="D2242" s="5">
        <f>'Stocks Returns'!C2238</f>
        <v>-5.8966252220248316E-3</v>
      </c>
      <c r="E2242" s="5">
        <f>'Stocks Returns'!D2238</f>
        <v>-1.1744966442953086E-2</v>
      </c>
      <c r="F2242" s="5">
        <f>'Stocks Returns'!E2238</f>
        <v>-7.2079536039768577E-3</v>
      </c>
      <c r="G2242" s="5">
        <f t="shared" si="136"/>
        <v>8.5450617088991959E-3</v>
      </c>
      <c r="H2242" s="5">
        <f t="shared" si="137"/>
        <v>6.6534740144221036E-4</v>
      </c>
      <c r="I2242" s="5">
        <f t="shared" si="138"/>
        <v>-4.4696759617138893E-3</v>
      </c>
      <c r="J2242" s="5">
        <f t="shared" si="139"/>
        <v>-2.5198218551001662E-3</v>
      </c>
    </row>
    <row r="2243" spans="1:10" ht="15" customHeight="1" x14ac:dyDescent="0.2">
      <c r="A2243" s="3">
        <f>'2_CVaR_t3'!A2243</f>
        <v>45429</v>
      </c>
      <c r="B2243" s="5">
        <f>'2_CVaR_t3'!D2243-1</f>
        <v>6.5463696417245032E-4</v>
      </c>
      <c r="C2243" s="5">
        <f>'Stocks Returns'!B2239</f>
        <v>-2.1871202916160404E-2</v>
      </c>
      <c r="D2243" s="5">
        <f>'Stocks Returns'!C2239</f>
        <v>9.291020121848792E-4</v>
      </c>
      <c r="E2243" s="5">
        <f>'Stocks Returns'!D2239</f>
        <v>9.5500848896445945E-4</v>
      </c>
      <c r="F2243" s="5">
        <f>'Stocks Returns'!E2239</f>
        <v>1.5688892597846893E-2</v>
      </c>
      <c r="G2243" s="5">
        <f t="shared" si="136"/>
        <v>-2.2080314006495537E-2</v>
      </c>
      <c r="H2243" s="5">
        <f t="shared" si="137"/>
        <v>5.5159899215133498E-6</v>
      </c>
      <c r="I2243" s="5">
        <f t="shared" si="138"/>
        <v>-3.7055360108630229E-5</v>
      </c>
      <c r="J2243" s="5">
        <f t="shared" si="139"/>
        <v>1.5030008786166707E-2</v>
      </c>
    </row>
    <row r="2244" spans="1:10" ht="15" customHeight="1" x14ac:dyDescent="0.2">
      <c r="A2244" s="3">
        <f>'2_CVaR_t3'!A2244</f>
        <v>45432</v>
      </c>
      <c r="B2244" s="5">
        <f>'2_CVaR_t3'!D2244-1</f>
        <v>-1.2466810080002944E-3</v>
      </c>
      <c r="C2244" s="5">
        <f>'Stocks Returns'!B2240</f>
        <v>4.9689440993787581E-3</v>
      </c>
      <c r="D2244" s="5">
        <f>'Stocks Returns'!C2240</f>
        <v>-5.5697945127473059E-3</v>
      </c>
      <c r="E2244" s="5">
        <f>'Stocks Returns'!D2240</f>
        <v>2.2580303190925521E-2</v>
      </c>
      <c r="F2244" s="5">
        <f>'Stocks Returns'!E2240</f>
        <v>-6.7373264316817894E-3</v>
      </c>
      <c r="G2244" s="5">
        <f t="shared" si="136"/>
        <v>6.677252255407661E-3</v>
      </c>
      <c r="H2244" s="5">
        <f t="shared" si="137"/>
        <v>-3.6766656804362256E-3</v>
      </c>
      <c r="I2244" s="5">
        <f t="shared" si="138"/>
        <v>2.469913337826523E-2</v>
      </c>
      <c r="J2244" s="5">
        <f t="shared" si="139"/>
        <v>-5.3842003360383937E-3</v>
      </c>
    </row>
    <row r="2245" spans="1:10" ht="15" customHeight="1" x14ac:dyDescent="0.2">
      <c r="A2245" s="3">
        <f>'2_CVaR_t3'!A2245</f>
        <v>45433</v>
      </c>
      <c r="B2245" s="5">
        <f>'2_CVaR_t3'!D2245-1</f>
        <v>-5.9651024476786718E-3</v>
      </c>
      <c r="C2245" s="5">
        <f>'Stocks Returns'!B2241</f>
        <v>-2.4721878862793645E-2</v>
      </c>
      <c r="D2245" s="5">
        <f>'Stocks Returns'!C2241</f>
        <v>-9.2984849572773642E-3</v>
      </c>
      <c r="E2245" s="5">
        <f>'Stocks Returns'!D2241</f>
        <v>-7.0495542193654837E-3</v>
      </c>
      <c r="F2245" s="5">
        <f>'Stocks Returns'!E2241</f>
        <v>-3.9705517412523816E-3</v>
      </c>
      <c r="G2245" s="5">
        <f t="shared" si="136"/>
        <v>-1.8255191407084911E-2</v>
      </c>
      <c r="H2245" s="5">
        <f t="shared" si="137"/>
        <v>-4.1523245612152225E-4</v>
      </c>
      <c r="I2245" s="5">
        <f t="shared" si="138"/>
        <v>2.7894518316693359E-3</v>
      </c>
      <c r="J2245" s="5">
        <f t="shared" si="139"/>
        <v>2.3756953486201429E-3</v>
      </c>
    </row>
    <row r="2246" spans="1:10" ht="15" customHeight="1" x14ac:dyDescent="0.2">
      <c r="A2246" s="3">
        <f>'2_CVaR_t3'!A2246</f>
        <v>45434</v>
      </c>
      <c r="B2246" s="5">
        <f>'2_CVaR_t3'!D2246-1</f>
        <v>2.5991075703482025E-3</v>
      </c>
      <c r="C2246" s="5">
        <f>'Stocks Returns'!B2242</f>
        <v>2.1546261089987473E-2</v>
      </c>
      <c r="D2246" s="5">
        <f>'Stocks Returns'!C2242</f>
        <v>-1.3404602283021427E-3</v>
      </c>
      <c r="E2246" s="5">
        <f>'Stocks Returns'!D2242</f>
        <v>3.8734600125287066E-2</v>
      </c>
      <c r="F2246" s="5">
        <f>'Stocks Returns'!E2242</f>
        <v>-1.8437006893115226E-2</v>
      </c>
      <c r="G2246" s="5">
        <f t="shared" ref="G2246:G2309" si="140">C2246-($P$11+$O$11*$B2246)</f>
        <v>1.9376212682045275E-2</v>
      </c>
      <c r="H2246" s="5">
        <f t="shared" ref="H2246:H2309" si="141">D2246-($P$12+$O$12*$B2246)</f>
        <v>-5.1446897414802427E-3</v>
      </c>
      <c r="I2246" s="5">
        <f t="shared" ref="I2246:I2309" si="142">E2246-($P$13+$O$13*$B2246)</f>
        <v>3.4561036863036104E-2</v>
      </c>
      <c r="J2246" s="5">
        <f t="shared" ref="J2246:J2309" si="143">F2246-($P$14+$O$14*$B2246)</f>
        <v>-2.1153565528988179E-2</v>
      </c>
    </row>
    <row r="2247" spans="1:10" ht="15" customHeight="1" x14ac:dyDescent="0.2">
      <c r="A2247" s="3">
        <f>'2_CVaR_t3'!A2247</f>
        <v>45435</v>
      </c>
      <c r="B2247" s="5">
        <f>'2_CVaR_t3'!D2247-1</f>
        <v>-3.9773700790810551E-3</v>
      </c>
      <c r="C2247" s="5">
        <f>'Stocks Returns'!B2243</f>
        <v>-4.4665012406947979E-2</v>
      </c>
      <c r="D2247" s="5">
        <f>'Stocks Returns'!C2243</f>
        <v>-4.8991200743450092E-3</v>
      </c>
      <c r="E2247" s="5">
        <f>'Stocks Returns'!D2243</f>
        <v>-1.3569202934968327E-2</v>
      </c>
      <c r="F2247" s="5">
        <f>'Stocks Returns'!E2243</f>
        <v>-4.5689144597681475E-3</v>
      </c>
      <c r="G2247" s="5">
        <f t="shared" si="140"/>
        <v>-4.020289039266009E-2</v>
      </c>
      <c r="H2247" s="5">
        <f t="shared" si="141"/>
        <v>1.0393986308381373E-3</v>
      </c>
      <c r="I2247" s="5">
        <f t="shared" si="142"/>
        <v>-6.982480227360084E-3</v>
      </c>
      <c r="J2247" s="5">
        <f t="shared" si="143"/>
        <v>-3.2612259267243184E-4</v>
      </c>
    </row>
    <row r="2248" spans="1:10" ht="15" customHeight="1" x14ac:dyDescent="0.2">
      <c r="A2248" s="3">
        <f>'2_CVaR_t3'!A2248</f>
        <v>45436</v>
      </c>
      <c r="B2248" s="5">
        <f>'2_CVaR_t3'!D2248-1</f>
        <v>6.6238061559031891E-4</v>
      </c>
      <c r="C2248" s="5">
        <f>'Stocks Returns'!B2244</f>
        <v>3.2467532467532756E-3</v>
      </c>
      <c r="D2248" s="5">
        <f>'Stocks Returns'!C2244</f>
        <v>9.4810925135835333E-4</v>
      </c>
      <c r="E2248" s="5">
        <f>'Stocks Returns'!D2244</f>
        <v>9.1705726513158226E-4</v>
      </c>
      <c r="F2248" s="5">
        <f>'Stocks Returns'!E2244</f>
        <v>-3.399915002124998E-3</v>
      </c>
      <c r="G2248" s="5">
        <f t="shared" si="140"/>
        <v>3.0298329280391638E-3</v>
      </c>
      <c r="H2248" s="5">
        <f t="shared" si="141"/>
        <v>1.3051366788636174E-5</v>
      </c>
      <c r="I2248" s="5">
        <f t="shared" si="142"/>
        <v>-8.7676573584732735E-5</v>
      </c>
      <c r="J2248" s="5">
        <f t="shared" si="143"/>
        <v>-4.0669932892162617E-3</v>
      </c>
    </row>
    <row r="2249" spans="1:10" ht="15" customHeight="1" x14ac:dyDescent="0.2">
      <c r="A2249" s="3">
        <f>'2_CVaR_t3'!A2249</f>
        <v>45439</v>
      </c>
      <c r="B2249" s="5">
        <f>'2_CVaR_t3'!D2249-1</f>
        <v>3.3619452249000759E-5</v>
      </c>
      <c r="C2249" s="5">
        <f>'Stocks Returns'!B2245</f>
        <v>0</v>
      </c>
      <c r="D2249" s="5">
        <f>'Stocks Returns'!C2245</f>
        <v>0</v>
      </c>
      <c r="E2249" s="5">
        <f>'Stocks Returns'!D2245</f>
        <v>0</v>
      </c>
      <c r="F2249" s="5">
        <f>'Stocks Returns'!E2245</f>
        <v>0</v>
      </c>
      <c r="G2249" s="5">
        <f t="shared" si="140"/>
        <v>4.1716549628461653E-4</v>
      </c>
      <c r="H2249" s="5">
        <f t="shared" si="141"/>
        <v>-3.5772302638354477E-6</v>
      </c>
      <c r="I2249" s="5">
        <f t="shared" si="142"/>
        <v>2.403114536009206E-5</v>
      </c>
      <c r="J2249" s="5">
        <f t="shared" si="143"/>
        <v>-1.7115738437369847E-6</v>
      </c>
    </row>
    <row r="2250" spans="1:10" ht="15" customHeight="1" x14ac:dyDescent="0.2">
      <c r="A2250" s="3">
        <f>'2_CVaR_t3'!A2250</f>
        <v>45440</v>
      </c>
      <c r="B2250" s="5">
        <f>'2_CVaR_t3'!D2250-1</f>
        <v>-6.8609772663564828E-3</v>
      </c>
      <c r="C2250" s="5">
        <f>'Stocks Returns'!B2246</f>
        <v>1.8770226537216939E-2</v>
      </c>
      <c r="D2250" s="5">
        <f>'Stocks Returns'!C2246</f>
        <v>-1.278735108747131E-2</v>
      </c>
      <c r="E2250" s="5">
        <f>'Stocks Returns'!D2246</f>
        <v>6.0063117173978497E-3</v>
      </c>
      <c r="F2250" s="5">
        <f>'Stocks Returns'!E2246</f>
        <v>1.4584221748400905E-2</v>
      </c>
      <c r="G2250" s="5">
        <f t="shared" si="140"/>
        <v>2.6140375510045152E-2</v>
      </c>
      <c r="H2250" s="5">
        <f t="shared" si="141"/>
        <v>-2.5769013754642408E-3</v>
      </c>
      <c r="I2250" s="5">
        <f t="shared" si="142"/>
        <v>1.7311128154484177E-2</v>
      </c>
      <c r="J2250" s="5">
        <f t="shared" si="143"/>
        <v>2.1878500170897736E-2</v>
      </c>
    </row>
    <row r="2251" spans="1:10" ht="15" customHeight="1" x14ac:dyDescent="0.2">
      <c r="A2251" s="3">
        <f>'2_CVaR_t3'!A2251</f>
        <v>45441</v>
      </c>
      <c r="B2251" s="5">
        <f>'2_CVaR_t3'!D2251-1</f>
        <v>-7.3482454843343259E-3</v>
      </c>
      <c r="C2251" s="5">
        <f>'Stocks Returns'!B2247</f>
        <v>-2.6683608640406642E-2</v>
      </c>
      <c r="D2251" s="5">
        <f>'Stocks Returns'!C2247</f>
        <v>-7.8230865746550249E-3</v>
      </c>
      <c r="E2251" s="5">
        <f>'Stocks Returns'!D2247</f>
        <v>-3.2989273426431764E-2</v>
      </c>
      <c r="F2251" s="5">
        <f>'Stocks Returns'!E2247</f>
        <v>-3.1186953597847955E-2</v>
      </c>
      <c r="G2251" s="5">
        <f t="shared" si="140"/>
        <v>-1.8822065028193335E-2</v>
      </c>
      <c r="H2251" s="5">
        <f t="shared" si="141"/>
        <v>3.1092285211688202E-3</v>
      </c>
      <c r="I2251" s="5">
        <f t="shared" si="142"/>
        <v>-2.0887199604927763E-2</v>
      </c>
      <c r="J2251" s="5">
        <f t="shared" si="143"/>
        <v>-2.3377038918583941E-2</v>
      </c>
    </row>
    <row r="2252" spans="1:10" ht="15" customHeight="1" x14ac:dyDescent="0.2">
      <c r="A2252" s="3">
        <f>'2_CVaR_t3'!A2252</f>
        <v>45442</v>
      </c>
      <c r="B2252" s="5">
        <f>'2_CVaR_t3'!D2252-1</f>
        <v>5.9897765612866305E-3</v>
      </c>
      <c r="C2252" s="5">
        <f>'Stocks Returns'!B2248</f>
        <v>5.4830287206266259E-2</v>
      </c>
      <c r="D2252" s="5">
        <f>'Stocks Returns'!C2248</f>
        <v>9.0749798873095422E-3</v>
      </c>
      <c r="E2252" s="5">
        <f>'Stocks Returns'!D2248</f>
        <v>8.0577647551276499E-3</v>
      </c>
      <c r="F2252" s="5">
        <f>'Stocks Returns'!E2248</f>
        <v>-1.4490238611713724E-2</v>
      </c>
      <c r="G2252" s="5">
        <f t="shared" si="140"/>
        <v>4.9240855993118879E-2</v>
      </c>
      <c r="H2252" s="5">
        <f t="shared" si="141"/>
        <v>2.4763069951580507E-4</v>
      </c>
      <c r="I2252" s="5">
        <f t="shared" si="142"/>
        <v>-1.6635354442050884E-3</v>
      </c>
      <c r="J2252" s="5">
        <f t="shared" si="143"/>
        <v>-2.0794865998878712E-2</v>
      </c>
    </row>
    <row r="2253" spans="1:10" ht="15" customHeight="1" x14ac:dyDescent="0.2">
      <c r="A2253" s="3">
        <f>'2_CVaR_t3'!A2253</f>
        <v>45443</v>
      </c>
      <c r="B2253" s="5">
        <f>'2_CVaR_t3'!D2253-1</f>
        <v>3.3185084162095091E-3</v>
      </c>
      <c r="C2253" s="5">
        <f>'Stocks Returns'!B2249</f>
        <v>1.980198019801982E-2</v>
      </c>
      <c r="D2253" s="5">
        <f>'Stocks Returns'!C2249</f>
        <v>4.2757095466272599E-3</v>
      </c>
      <c r="E2253" s="5">
        <f>'Stocks Returns'!D2249</f>
        <v>9.3428838368110334E-3</v>
      </c>
      <c r="F2253" s="5">
        <f>'Stocks Returns'!E2249</f>
        <v>2.5532664201443955E-2</v>
      </c>
      <c r="G2253" s="5">
        <f t="shared" si="140"/>
        <v>1.690643871217402E-2</v>
      </c>
      <c r="H2253" s="5">
        <f t="shared" si="141"/>
        <v>-5.9427912866265743E-4</v>
      </c>
      <c r="I2253" s="5">
        <f t="shared" si="142"/>
        <v>3.9922529646521966E-3</v>
      </c>
      <c r="J2253" s="5">
        <f t="shared" si="143"/>
        <v>2.2054822260834848E-2</v>
      </c>
    </row>
    <row r="2254" spans="1:10" ht="15" customHeight="1" x14ac:dyDescent="0.2">
      <c r="A2254" s="3">
        <f>'2_CVaR_t3'!A2254</f>
        <v>45446</v>
      </c>
      <c r="B2254" s="5">
        <f>'2_CVaR_t3'!D2254-1</f>
        <v>-5.8210685336775869E-3</v>
      </c>
      <c r="C2254" s="5">
        <f>'Stocks Returns'!B2250</f>
        <v>1.0922330097087318E-2</v>
      </c>
      <c r="D2254" s="5">
        <f>'Stocks Returns'!C2250</f>
        <v>-7.6345151581882487E-3</v>
      </c>
      <c r="E2254" s="5">
        <f>'Stocks Returns'!D2250</f>
        <v>-1.6558675305975545E-2</v>
      </c>
      <c r="F2254" s="5">
        <f>'Stocks Returns'!E2250</f>
        <v>-2.2407280219780223E-2</v>
      </c>
      <c r="G2254" s="5">
        <f t="shared" si="140"/>
        <v>1.7243763890401421E-2</v>
      </c>
      <c r="H2254" s="5">
        <f t="shared" si="141"/>
        <v>1.0353577446746611E-3</v>
      </c>
      <c r="I2254" s="5">
        <f t="shared" si="142"/>
        <v>-6.9553343307802648E-3</v>
      </c>
      <c r="J2254" s="5">
        <f t="shared" si="143"/>
        <v>-1.6213452486481501E-2</v>
      </c>
    </row>
    <row r="2255" spans="1:10" ht="15" customHeight="1" x14ac:dyDescent="0.2">
      <c r="A2255" s="3">
        <f>'2_CVaR_t3'!A2255</f>
        <v>45447</v>
      </c>
      <c r="B2255" s="5">
        <f>'2_CVaR_t3'!D2255-1</f>
        <v>2.9454694558772587E-3</v>
      </c>
      <c r="C2255" s="5">
        <f>'Stocks Returns'!B2251</f>
        <v>-1.0804321728691502E-2</v>
      </c>
      <c r="D2255" s="5">
        <f>'Stocks Returns'!C2251</f>
        <v>7.5449395461717472E-3</v>
      </c>
      <c r="E2255" s="5">
        <f>'Stocks Returns'!D2251</f>
        <v>-1.6942062330056573E-2</v>
      </c>
      <c r="F2255" s="5">
        <f>'Stocks Returns'!E2251</f>
        <v>-1.4051110915956899E-2</v>
      </c>
      <c r="G2255" s="5">
        <f t="shared" si="140"/>
        <v>-1.3323665181039881E-2</v>
      </c>
      <c r="H2255" s="5">
        <f t="shared" si="141"/>
        <v>3.2275908796974579E-3</v>
      </c>
      <c r="I2255" s="5">
        <f t="shared" si="142"/>
        <v>-2.1682335180026688E-2</v>
      </c>
      <c r="J2255" s="5">
        <f t="shared" si="143"/>
        <v>-1.7134196116772256E-2</v>
      </c>
    </row>
    <row r="2256" spans="1:10" ht="15" customHeight="1" x14ac:dyDescent="0.2">
      <c r="A2256" s="3">
        <f>'2_CVaR_t3'!A2256</f>
        <v>45448</v>
      </c>
      <c r="B2256" s="5">
        <f>'2_CVaR_t3'!D2256-1</f>
        <v>4.7354518415232416E-3</v>
      </c>
      <c r="C2256" s="5">
        <f>'Stocks Returns'!B2252</f>
        <v>7.2815533980583602E-3</v>
      </c>
      <c r="D2256" s="5">
        <f>'Stocks Returns'!C2252</f>
        <v>7.6356389529546043E-3</v>
      </c>
      <c r="E2256" s="5">
        <f>'Stocks Returns'!D2252</f>
        <v>3.1914893617019935E-3</v>
      </c>
      <c r="F2256" s="5">
        <f>'Stocks Returns'!E2252</f>
        <v>-3.5628395831466264E-4</v>
      </c>
      <c r="G2256" s="5">
        <f t="shared" si="140"/>
        <v>2.9570691291173155E-3</v>
      </c>
      <c r="H2256" s="5">
        <f t="shared" si="141"/>
        <v>6.6651396664991168E-4</v>
      </c>
      <c r="I2256" s="5">
        <f t="shared" si="142"/>
        <v>-4.4775127225616679E-3</v>
      </c>
      <c r="J2256" s="5">
        <f t="shared" si="143"/>
        <v>-5.3335616858744142E-3</v>
      </c>
    </row>
    <row r="2257" spans="1:10" ht="15" customHeight="1" x14ac:dyDescent="0.2">
      <c r="A2257" s="3">
        <f>'2_CVaR_t3'!A2257</f>
        <v>45449</v>
      </c>
      <c r="B2257" s="5">
        <f>'2_CVaR_t3'!D2257-1</f>
        <v>4.5375543938275253E-3</v>
      </c>
      <c r="C2257" s="5">
        <f>'Stocks Returns'!B2253</f>
        <v>4.8192771084336616E-3</v>
      </c>
      <c r="D2257" s="5">
        <f>'Stocks Returns'!C2253</f>
        <v>9.2531876138435276E-3</v>
      </c>
      <c r="E2257" s="5">
        <f>'Stocks Returns'!D2253</f>
        <v>-9.9681866383880546E-3</v>
      </c>
      <c r="F2257" s="5">
        <f>'Stocks Returns'!E2253</f>
        <v>-2.6730820636189367E-4</v>
      </c>
      <c r="G2257" s="5">
        <f t="shared" si="140"/>
        <v>6.9436617786718894E-4</v>
      </c>
      <c r="H2257" s="5">
        <f t="shared" si="141"/>
        <v>2.5772385658958986E-3</v>
      </c>
      <c r="I2257" s="5">
        <f t="shared" si="142"/>
        <v>-1.7313393334995229E-2</v>
      </c>
      <c r="J2257" s="5">
        <f t="shared" si="143"/>
        <v>-5.0351671879646934E-3</v>
      </c>
    </row>
    <row r="2258" spans="1:10" ht="15" customHeight="1" x14ac:dyDescent="0.2">
      <c r="A2258" s="3">
        <f>'2_CVaR_t3'!A2258</f>
        <v>45450</v>
      </c>
      <c r="B2258" s="5">
        <f>'2_CVaR_t3'!D2258-1</f>
        <v>2.9727843840281487E-3</v>
      </c>
      <c r="C2258" s="5">
        <f>'Stocks Returns'!B2254</f>
        <v>-8.3932853717026967E-3</v>
      </c>
      <c r="D2258" s="5">
        <f>'Stocks Returns'!C2254</f>
        <v>5.8832659543746058E-3</v>
      </c>
      <c r="E2258" s="5">
        <f>'Stocks Returns'!D2254</f>
        <v>-5.4627249357327434E-3</v>
      </c>
      <c r="F2258" s="5">
        <f>'Stocks Returns'!E2254</f>
        <v>-1.7825311942959443E-3</v>
      </c>
      <c r="G2258" s="5">
        <f t="shared" si="140"/>
        <v>-1.0940175068138654E-2</v>
      </c>
      <c r="H2258" s="5">
        <f t="shared" si="141"/>
        <v>1.525451482074937E-3</v>
      </c>
      <c r="I2258" s="5">
        <f t="shared" si="142"/>
        <v>-1.0247689861585644E-2</v>
      </c>
      <c r="J2258" s="5">
        <f t="shared" si="143"/>
        <v>-4.8945215581938459E-3</v>
      </c>
    </row>
    <row r="2259" spans="1:10" ht="15" customHeight="1" x14ac:dyDescent="0.2">
      <c r="A2259" s="3">
        <f>'2_CVaR_t3'!A2259</f>
        <v>45453</v>
      </c>
      <c r="B2259" s="5">
        <f>'2_CVaR_t3'!D2259-1</f>
        <v>-6.1699025408449293E-3</v>
      </c>
      <c r="C2259" s="5">
        <f>'Stocks Returns'!B2255</f>
        <v>-1.8137847642079818E-2</v>
      </c>
      <c r="D2259" s="5">
        <f>'Stocks Returns'!C2255</f>
        <v>-1.3025805801056944E-2</v>
      </c>
      <c r="E2259" s="5">
        <f>'Stocks Returns'!D2255</f>
        <v>1.5616585891222501E-2</v>
      </c>
      <c r="F2259" s="5">
        <f>'Stocks Returns'!E2255</f>
        <v>1.1607142857142927E-2</v>
      </c>
      <c r="G2259" s="5">
        <f t="shared" si="140"/>
        <v>-1.1464625747607336E-2</v>
      </c>
      <c r="H2259" s="5">
        <f t="shared" si="141"/>
        <v>-3.8391514107471211E-3</v>
      </c>
      <c r="I2259" s="5">
        <f t="shared" si="142"/>
        <v>2.5790681284393834E-2</v>
      </c>
      <c r="J2259" s="5">
        <f t="shared" si="143"/>
        <v>1.8170113200307175E-2</v>
      </c>
    </row>
    <row r="2260" spans="1:10" ht="15" customHeight="1" x14ac:dyDescent="0.2">
      <c r="A2260" s="3">
        <f>'2_CVaR_t3'!A2260</f>
        <v>45454</v>
      </c>
      <c r="B2260" s="5">
        <f>'2_CVaR_t3'!D2260-1</f>
        <v>-1.4510730829577767E-3</v>
      </c>
      <c r="C2260" s="5">
        <f>'Stocks Returns'!B2256</f>
        <v>-9.8522167487684609E-3</v>
      </c>
      <c r="D2260" s="5">
        <f>'Stocks Returns'!C2256</f>
        <v>-1.3456224549157625E-3</v>
      </c>
      <c r="E2260" s="5">
        <f>'Stocks Returns'!D2256</f>
        <v>-8.1654294803816807E-3</v>
      </c>
      <c r="F2260" s="5">
        <f>'Stocks Returns'!E2256</f>
        <v>2.9126213592232109E-3</v>
      </c>
      <c r="G2260" s="5">
        <f t="shared" si="140"/>
        <v>-7.9377856274788321E-3</v>
      </c>
      <c r="H2260" s="5">
        <f t="shared" si="141"/>
        <v>8.5030380639775516E-4</v>
      </c>
      <c r="I2260" s="5">
        <f t="shared" si="142"/>
        <v>-5.7121775411933546E-3</v>
      </c>
      <c r="J2260" s="5">
        <f t="shared" si="143"/>
        <v>4.4820389357297114E-3</v>
      </c>
    </row>
    <row r="2261" spans="1:10" ht="15" customHeight="1" x14ac:dyDescent="0.2">
      <c r="A2261" s="3">
        <f>'2_CVaR_t3'!A2261</f>
        <v>45455</v>
      </c>
      <c r="B2261" s="5">
        <f>'2_CVaR_t3'!D2261-1</f>
        <v>-8.2334674110009498E-3</v>
      </c>
      <c r="C2261" s="5">
        <f>'Stocks Returns'!B2257</f>
        <v>-2.8606965174129306E-2</v>
      </c>
      <c r="D2261" s="5">
        <f>'Stocks Returns'!C2257</f>
        <v>-1.5836464061041888E-2</v>
      </c>
      <c r="E2261" s="5">
        <f>'Stocks Returns'!D2257</f>
        <v>1.0584839089062381E-2</v>
      </c>
      <c r="F2261" s="5">
        <f>'Stocks Returns'!E2257</f>
        <v>-1.2672709671741611E-2</v>
      </c>
      <c r="G2261" s="5">
        <f t="shared" si="140"/>
        <v>-1.9852703150616081E-2</v>
      </c>
      <c r="H2261" s="5">
        <f t="shared" si="141"/>
        <v>-3.5927335223883954E-3</v>
      </c>
      <c r="I2261" s="5">
        <f t="shared" si="142"/>
        <v>2.4135293272438255E-2</v>
      </c>
      <c r="J2261" s="5">
        <f t="shared" si="143"/>
        <v>-3.9260367475650003E-3</v>
      </c>
    </row>
    <row r="2262" spans="1:10" ht="15" customHeight="1" x14ac:dyDescent="0.2">
      <c r="A2262" s="3">
        <f>'2_CVaR_t3'!A2262</f>
        <v>45456</v>
      </c>
      <c r="B2262" s="5">
        <f>'2_CVaR_t3'!D2262-1</f>
        <v>3.3774150798993041E-4</v>
      </c>
      <c r="C2262" s="5">
        <f>'Stocks Returns'!B2258</f>
        <v>-6.6581306017925668E-2</v>
      </c>
      <c r="D2262" s="5">
        <f>'Stocks Returns'!C2258</f>
        <v>3.2176667587797692E-3</v>
      </c>
      <c r="E2262" s="5">
        <f>'Stocks Returns'!D2258</f>
        <v>-1.8091409225560628E-2</v>
      </c>
      <c r="F2262" s="5">
        <f>'Stocks Returns'!E2258</f>
        <v>-1.1587485515643037E-2</v>
      </c>
      <c r="G2262" s="5">
        <f t="shared" si="140"/>
        <v>-6.6470838029083781E-2</v>
      </c>
      <c r="H2262" s="5">
        <f t="shared" si="141"/>
        <v>2.7635467342297789E-3</v>
      </c>
      <c r="I2262" s="5">
        <f t="shared" si="142"/>
        <v>-1.8564975801040943E-2</v>
      </c>
      <c r="J2262" s="5">
        <f t="shared" si="143"/>
        <v>-1.1911024683893361E-2</v>
      </c>
    </row>
    <row r="2263" spans="1:10" ht="15" customHeight="1" x14ac:dyDescent="0.2">
      <c r="A2263" s="3">
        <f>'2_CVaR_t3'!A2263</f>
        <v>45457</v>
      </c>
      <c r="B2263" s="5">
        <f>'2_CVaR_t3'!D2263-1</f>
        <v>-2.4568244963663055E-3</v>
      </c>
      <c r="C2263" s="5">
        <f>'Stocks Returns'!B2259</f>
        <v>-6.8587105624142719E-3</v>
      </c>
      <c r="D2263" s="5">
        <f>'Stocks Returns'!C2259</f>
        <v>-1.9543500698220306E-3</v>
      </c>
      <c r="E2263" s="5">
        <f>'Stocks Returns'!D2259</f>
        <v>-1.5731063462989026E-2</v>
      </c>
      <c r="F2263" s="5">
        <f>'Stocks Returns'!E2259</f>
        <v>-1.3526918567950186E-2</v>
      </c>
      <c r="G2263" s="5">
        <f t="shared" si="140"/>
        <v>-3.9300108414734242E-3</v>
      </c>
      <c r="H2263" s="5">
        <f t="shared" si="141"/>
        <v>1.7315505080544935E-3</v>
      </c>
      <c r="I2263" s="5">
        <f t="shared" si="142"/>
        <v>-1.1632223505447885E-2</v>
      </c>
      <c r="J2263" s="5">
        <f t="shared" si="143"/>
        <v>-1.0893196210392154E-2</v>
      </c>
    </row>
    <row r="2264" spans="1:10" ht="15" customHeight="1" x14ac:dyDescent="0.2">
      <c r="A2264" s="3">
        <f>'2_CVaR_t3'!A2264</f>
        <v>45460</v>
      </c>
      <c r="B2264" s="5">
        <f>'2_CVaR_t3'!D2264-1</f>
        <v>8.1421499453582236E-4</v>
      </c>
      <c r="C2264" s="5">
        <f>'Stocks Returns'!B2260</f>
        <v>-1.1049723756906049E-2</v>
      </c>
      <c r="D2264" s="5">
        <f>'Stocks Returns'!C2260</f>
        <v>1.8842835602910224E-3</v>
      </c>
      <c r="E2264" s="5">
        <f>'Stocks Returns'!D2260</f>
        <v>-3.6124794745484579E-3</v>
      </c>
      <c r="F2264" s="5">
        <f>'Stocks Returns'!E2260</f>
        <v>1.3712405155865692E-3</v>
      </c>
      <c r="G2264" s="5">
        <f t="shared" si="140"/>
        <v>-1.1419764261044563E-2</v>
      </c>
      <c r="H2264" s="5">
        <f t="shared" si="141"/>
        <v>7.2429004850364559E-4</v>
      </c>
      <c r="I2264" s="5">
        <f t="shared" si="142"/>
        <v>-4.8656413357718326E-3</v>
      </c>
      <c r="J2264" s="5">
        <f t="shared" si="143"/>
        <v>5.4348827538394195E-4</v>
      </c>
    </row>
    <row r="2265" spans="1:10" ht="15" customHeight="1" x14ac:dyDescent="0.2">
      <c r="A2265" s="3">
        <f>'2_CVaR_t3'!A2265</f>
        <v>45461</v>
      </c>
      <c r="B2265" s="5">
        <f>'2_CVaR_t3'!D2265-1</f>
        <v>7.575474657864234E-3</v>
      </c>
      <c r="C2265" s="5">
        <f>'Stocks Returns'!B2261</f>
        <v>-2.3743016759776525E-2</v>
      </c>
      <c r="D2265" s="5">
        <f>'Stocks Returns'!C2261</f>
        <v>9.0356636190078721E-3</v>
      </c>
      <c r="E2265" s="5">
        <f>'Stocks Returns'!D2261</f>
        <v>2.6697429136453676E-2</v>
      </c>
      <c r="F2265" s="5">
        <f>'Stocks Returns'!E2261</f>
        <v>-1.1867810845354043E-3</v>
      </c>
      <c r="G2265" s="5">
        <f t="shared" si="140"/>
        <v>-3.0931574522927646E-2</v>
      </c>
      <c r="H2265" s="5">
        <f t="shared" si="141"/>
        <v>-2.1408241394356136E-3</v>
      </c>
      <c r="I2265" s="5">
        <f t="shared" si="142"/>
        <v>1.4381645097809599E-2</v>
      </c>
      <c r="J2265" s="5">
        <f t="shared" si="143"/>
        <v>-9.1694235786066742E-3</v>
      </c>
    </row>
    <row r="2266" spans="1:10" ht="15" customHeight="1" x14ac:dyDescent="0.2">
      <c r="A2266" s="3">
        <f>'2_CVaR_t3'!A2266</f>
        <v>45462</v>
      </c>
      <c r="B2266" s="5">
        <f>'2_CVaR_t3'!D2266-1</f>
        <v>3.3619452249000759E-5</v>
      </c>
      <c r="C2266" s="5">
        <f>'Stocks Returns'!B2262</f>
        <v>0</v>
      </c>
      <c r="D2266" s="5">
        <f>'Stocks Returns'!C2262</f>
        <v>0</v>
      </c>
      <c r="E2266" s="5">
        <f>'Stocks Returns'!D2262</f>
        <v>0</v>
      </c>
      <c r="F2266" s="5">
        <f>'Stocks Returns'!E2262</f>
        <v>0</v>
      </c>
      <c r="G2266" s="5">
        <f t="shared" si="140"/>
        <v>4.1716549628461653E-4</v>
      </c>
      <c r="H2266" s="5">
        <f t="shared" si="141"/>
        <v>-3.5772302638354477E-6</v>
      </c>
      <c r="I2266" s="5">
        <f t="shared" si="142"/>
        <v>2.403114536009206E-5</v>
      </c>
      <c r="J2266" s="5">
        <f t="shared" si="143"/>
        <v>-1.7115738437369847E-6</v>
      </c>
    </row>
    <row r="2267" spans="1:10" ht="15" customHeight="1" x14ac:dyDescent="0.2">
      <c r="A2267" s="3">
        <f>'2_CVaR_t3'!A2267</f>
        <v>45463</v>
      </c>
      <c r="B2267" s="5">
        <f>'2_CVaR_t3'!D2267-1</f>
        <v>2.7225427836810034E-3</v>
      </c>
      <c r="C2267" s="5">
        <f>'Stocks Returns'!B2263</f>
        <v>7.1530758226037161E-3</v>
      </c>
      <c r="D2267" s="5">
        <f>'Stocks Returns'!C2263</f>
        <v>1.1695047257127777E-2</v>
      </c>
      <c r="E2267" s="5">
        <f>'Stocks Returns'!D2263</f>
        <v>-4.7405029427501355E-2</v>
      </c>
      <c r="F2267" s="5">
        <f>'Stocks Returns'!E2263</f>
        <v>1.7548670139841072E-2</v>
      </c>
      <c r="G2267" s="5">
        <f t="shared" si="140"/>
        <v>4.8585468926303187E-3</v>
      </c>
      <c r="H2267" s="5">
        <f t="shared" si="141"/>
        <v>7.7079541703335558E-3</v>
      </c>
      <c r="I2267" s="5">
        <f t="shared" si="142"/>
        <v>-5.1780554631237326E-2</v>
      </c>
      <c r="J2267" s="5">
        <f t="shared" si="143"/>
        <v>1.4701490074111024E-2</v>
      </c>
    </row>
    <row r="2268" spans="1:10" ht="15" customHeight="1" x14ac:dyDescent="0.2">
      <c r="A2268" s="3">
        <f>'2_CVaR_t3'!A2268</f>
        <v>45464</v>
      </c>
      <c r="B2268" s="5">
        <f>'2_CVaR_t3'!D2268-1</f>
        <v>-8.3564382287726335E-4</v>
      </c>
      <c r="C2268" s="5">
        <f>'Stocks Returns'!B2264</f>
        <v>1.9886363636363535E-2</v>
      </c>
      <c r="D2268" s="5">
        <f>'Stocks Returns'!C2264</f>
        <v>-5.7802883533385474E-3</v>
      </c>
      <c r="E2268" s="5">
        <f>'Stocks Returns'!D2264</f>
        <v>2.8757582565715589E-2</v>
      </c>
      <c r="F2268" s="5">
        <f>'Stocks Returns'!E2264</f>
        <v>8.9823048594395161E-5</v>
      </c>
      <c r="G2268" s="5">
        <f t="shared" si="140"/>
        <v>2.1180153746878171E-2</v>
      </c>
      <c r="H2268" s="5">
        <f t="shared" si="141"/>
        <v>-4.4960921467446964E-3</v>
      </c>
      <c r="I2268" s="5">
        <f t="shared" si="142"/>
        <v>3.0203882883429175E-2</v>
      </c>
      <c r="J2268" s="5">
        <f t="shared" si="143"/>
        <v>1.0079819789083309E-3</v>
      </c>
    </row>
    <row r="2269" spans="1:10" ht="15" customHeight="1" x14ac:dyDescent="0.2">
      <c r="A2269" s="3">
        <f>'2_CVaR_t3'!A2269</f>
        <v>45467</v>
      </c>
      <c r="B2269" s="5">
        <f>'2_CVaR_t3'!D2269-1</f>
        <v>4.6993179714238664E-5</v>
      </c>
      <c r="C2269" s="5">
        <f>'Stocks Returns'!B2265</f>
        <v>1.8105849582172651E-2</v>
      </c>
      <c r="D2269" s="5">
        <f>'Stocks Returns'!C2265</f>
        <v>3.9241334205362133E-3</v>
      </c>
      <c r="E2269" s="5">
        <f>'Stocks Returns'!D2265</f>
        <v>-2.6206595326490389E-2</v>
      </c>
      <c r="F2269" s="5">
        <f>'Stocks Returns'!E2265</f>
        <v>3.4399137776180977E-2</v>
      </c>
      <c r="G2269" s="5">
        <f t="shared" si="140"/>
        <v>1.8509528095841641E-2</v>
      </c>
      <c r="H2269" s="5">
        <f t="shared" si="141"/>
        <v>3.9007436300569406E-3</v>
      </c>
      <c r="I2269" s="5">
        <f t="shared" si="142"/>
        <v>-2.6204445975561912E-2</v>
      </c>
      <c r="J2269" s="5">
        <f t="shared" si="143"/>
        <v>3.4383273876134192E-2</v>
      </c>
    </row>
    <row r="2270" spans="1:10" ht="15" customHeight="1" x14ac:dyDescent="0.2">
      <c r="A2270" s="3">
        <f>'2_CVaR_t3'!A2270</f>
        <v>45468</v>
      </c>
      <c r="B2270" s="5">
        <f>'2_CVaR_t3'!D2270-1</f>
        <v>-5.8071570622166835E-3</v>
      </c>
      <c r="C2270" s="5">
        <f>'Stocks Returns'!B2266</f>
        <v>-9.5759233926128173E-3</v>
      </c>
      <c r="D2270" s="5">
        <f>'Stocks Returns'!C2266</f>
        <v>-1.0025334781035289E-2</v>
      </c>
      <c r="E2270" s="5">
        <f>'Stocks Returns'!D2266</f>
        <v>-3.3639829558196332E-4</v>
      </c>
      <c r="F2270" s="5">
        <f>'Stocks Returns'!E2266</f>
        <v>-1.5629070070330986E-3</v>
      </c>
      <c r="G2270" s="5">
        <f t="shared" si="140"/>
        <v>-3.2685188797845549E-3</v>
      </c>
      <c r="H2270" s="5">
        <f t="shared" si="141"/>
        <v>-1.3760710813074742E-3</v>
      </c>
      <c r="I2270" s="5">
        <f t="shared" si="142"/>
        <v>9.2441810404562466E-3</v>
      </c>
      <c r="J2270" s="5">
        <f t="shared" si="143"/>
        <v>4.6161993494026046E-3</v>
      </c>
    </row>
    <row r="2271" spans="1:10" ht="15" customHeight="1" x14ac:dyDescent="0.2">
      <c r="A2271" s="3">
        <f>'2_CVaR_t3'!A2271</f>
        <v>45469</v>
      </c>
      <c r="B2271" s="5">
        <f>'2_CVaR_t3'!D2271-1</f>
        <v>1.0533529867744473E-3</v>
      </c>
      <c r="C2271" s="5">
        <f>'Stocks Returns'!B2267</f>
        <v>1.3812154696133394E-3</v>
      </c>
      <c r="D2271" s="5">
        <f>'Stocks Returns'!C2267</f>
        <v>2.5627901875480141E-4</v>
      </c>
      <c r="E2271" s="5">
        <f>'Stocks Returns'!D2267</f>
        <v>1.0095344924284877E-2</v>
      </c>
      <c r="F2271" s="5">
        <f>'Stocks Returns'!E2267</f>
        <v>-1.2001043569005998E-2</v>
      </c>
      <c r="G2271" s="5">
        <f t="shared" si="140"/>
        <v>7.7001183780964775E-4</v>
      </c>
      <c r="H2271" s="5">
        <f t="shared" si="141"/>
        <v>-1.257986395412955E-3</v>
      </c>
      <c r="I2271" s="5">
        <f t="shared" si="142"/>
        <v>8.4509108167445252E-3</v>
      </c>
      <c r="J2271" s="5">
        <f t="shared" si="143"/>
        <v>-1.3081856063539335E-2</v>
      </c>
    </row>
    <row r="2272" spans="1:10" ht="15" customHeight="1" x14ac:dyDescent="0.2">
      <c r="A2272" s="3">
        <f>'2_CVaR_t3'!A2272</f>
        <v>45470</v>
      </c>
      <c r="B2272" s="5">
        <f>'2_CVaR_t3'!D2272-1</f>
        <v>-1.5413363489437226E-2</v>
      </c>
      <c r="C2272" s="5">
        <f>'Stocks Returns'!B2268</f>
        <v>1.379310344827589E-2</v>
      </c>
      <c r="D2272" s="5">
        <f>'Stocks Returns'!C2268</f>
        <v>-2.5621335664716471E-2</v>
      </c>
      <c r="E2272" s="5">
        <f>'Stocks Returns'!D2268</f>
        <v>-6.8850638534146968E-3</v>
      </c>
      <c r="F2272" s="5">
        <f>'Stocks Returns'!E2268</f>
        <v>3.1687351465539138E-3</v>
      </c>
      <c r="G2272" s="5">
        <f t="shared" si="140"/>
        <v>2.9788064360231847E-2</v>
      </c>
      <c r="H2272" s="5">
        <f t="shared" si="141"/>
        <v>-2.7409203450731515E-3</v>
      </c>
      <c r="I2272" s="5">
        <f t="shared" si="142"/>
        <v>1.8412976067525393E-2</v>
      </c>
      <c r="J2272" s="5">
        <f t="shared" si="143"/>
        <v>1.951330713590331E-2</v>
      </c>
    </row>
    <row r="2273" spans="1:10" ht="15" customHeight="1" x14ac:dyDescent="0.2">
      <c r="A2273" s="3">
        <f>'2_CVaR_t3'!A2273</f>
        <v>45471</v>
      </c>
      <c r="B2273" s="5">
        <f>'2_CVaR_t3'!D2273-1</f>
        <v>-6.9282183150506382E-3</v>
      </c>
      <c r="C2273" s="5">
        <f>'Stocks Returns'!B2269</f>
        <v>1.224489795918382E-2</v>
      </c>
      <c r="D2273" s="5">
        <f>'Stocks Returns'!C2269</f>
        <v>-1.5454812463028378E-2</v>
      </c>
      <c r="E2273" s="5">
        <f>'Stocks Returns'!D2269</f>
        <v>2.3146595102314649E-2</v>
      </c>
      <c r="F2273" s="5">
        <f>'Stocks Returns'!E2269</f>
        <v>3.5974379222603048E-3</v>
      </c>
      <c r="G2273" s="5">
        <f t="shared" si="140"/>
        <v>1.9682857410216553E-2</v>
      </c>
      <c r="H2273" s="5">
        <f t="shared" si="141"/>
        <v>-5.1447482396844418E-3</v>
      </c>
      <c r="I2273" s="5">
        <f t="shared" si="142"/>
        <v>3.4561429842728614E-2</v>
      </c>
      <c r="J2273" s="5">
        <f t="shared" si="143"/>
        <v>1.0962872068382295E-2</v>
      </c>
    </row>
    <row r="2274" spans="1:10" ht="15" customHeight="1" x14ac:dyDescent="0.2">
      <c r="A2274" s="3">
        <f>'2_CVaR_t3'!A2274</f>
        <v>45474</v>
      </c>
      <c r="B2274" s="5">
        <f>'2_CVaR_t3'!D2274-1</f>
        <v>1.8191642194718138E-3</v>
      </c>
      <c r="C2274" s="5">
        <f>'Stocks Returns'!B2270</f>
        <v>-4.5698924731182866E-2</v>
      </c>
      <c r="D2274" s="5">
        <f>'Stocks Returns'!C2270</f>
        <v>2.9336686097458653E-3</v>
      </c>
      <c r="E2274" s="5">
        <f>'Stocks Returns'!D2270</f>
        <v>9.8360655737717018E-4</v>
      </c>
      <c r="F2274" s="5">
        <f>'Stocks Returns'!E2270</f>
        <v>-1.7485574401110426E-4</v>
      </c>
      <c r="G2274" s="5">
        <f t="shared" si="140"/>
        <v>-4.7082424853182613E-2</v>
      </c>
      <c r="H2274" s="5">
        <f t="shared" si="141"/>
        <v>2.8488918660693648E-4</v>
      </c>
      <c r="I2274" s="5">
        <f t="shared" si="142"/>
        <v>-1.9138307993218241E-3</v>
      </c>
      <c r="J2274" s="5">
        <f t="shared" si="143"/>
        <v>-2.0660638745600211E-3</v>
      </c>
    </row>
    <row r="2275" spans="1:10" ht="15" customHeight="1" x14ac:dyDescent="0.2">
      <c r="A2275" s="3">
        <f>'2_CVaR_t3'!A2275</f>
        <v>45475</v>
      </c>
      <c r="B2275" s="5">
        <f>'2_CVaR_t3'!D2275-1</f>
        <v>1.1465400210332932E-2</v>
      </c>
      <c r="C2275" s="5">
        <f>'Stocks Returns'!B2271</f>
        <v>1.4084507042253502E-2</v>
      </c>
      <c r="D2275" s="5">
        <f>'Stocks Returns'!C2271</f>
        <v>1.8956085701261172E-2</v>
      </c>
      <c r="E2275" s="5">
        <f>'Stocks Returns'!D2271</f>
        <v>5.1315645812861632E-3</v>
      </c>
      <c r="F2275" s="5">
        <f>'Stocks Returns'!E2271</f>
        <v>-2.0986358866735833E-3</v>
      </c>
      <c r="G2275" s="5">
        <f t="shared" si="140"/>
        <v>2.9730819679059557E-3</v>
      </c>
      <c r="H2275" s="5">
        <f t="shared" si="141"/>
        <v>2.0168527065191413E-3</v>
      </c>
      <c r="I2275" s="5">
        <f t="shared" si="142"/>
        <v>-1.3548828839046956E-2</v>
      </c>
      <c r="J2275" s="5">
        <f t="shared" si="143"/>
        <v>-1.4197669676081059E-2</v>
      </c>
    </row>
    <row r="2276" spans="1:10" ht="15" customHeight="1" x14ac:dyDescent="0.2">
      <c r="A2276" s="3">
        <f>'2_CVaR_t3'!A2276</f>
        <v>45476</v>
      </c>
      <c r="B2276" s="5">
        <f>'2_CVaR_t3'!D2276-1</f>
        <v>3.1009490476603396E-3</v>
      </c>
      <c r="C2276" s="5">
        <f>'Stocks Returns'!B2272</f>
        <v>4.1666666666666519E-3</v>
      </c>
      <c r="D2276" s="5">
        <f>'Stocks Returns'!C2272</f>
        <v>2.8333892554897044E-3</v>
      </c>
      <c r="E2276" s="5">
        <f>'Stocks Returns'!D2272</f>
        <v>1.6510971105800465E-2</v>
      </c>
      <c r="F2276" s="5">
        <f>'Stocks Returns'!E2272</f>
        <v>5.6957588503327994E-3</v>
      </c>
      <c r="G2276" s="5">
        <f t="shared" si="140"/>
        <v>1.4905269466424214E-3</v>
      </c>
      <c r="H2276" s="5">
        <f t="shared" si="141"/>
        <v>-1.7142952528417538E-3</v>
      </c>
      <c r="I2276" s="5">
        <f t="shared" si="142"/>
        <v>1.1516306017424718E-2</v>
      </c>
      <c r="J2276" s="5">
        <f t="shared" si="143"/>
        <v>2.4481422646398764E-3</v>
      </c>
    </row>
    <row r="2277" spans="1:10" ht="15" customHeight="1" x14ac:dyDescent="0.2">
      <c r="A2277" s="3">
        <f>'2_CVaR_t3'!A2277</f>
        <v>45477</v>
      </c>
      <c r="B2277" s="5">
        <f>'2_CVaR_t3'!D2277-1</f>
        <v>3.3619452249000759E-5</v>
      </c>
      <c r="C2277" s="5">
        <f>'Stocks Returns'!B2273</f>
        <v>0</v>
      </c>
      <c r="D2277" s="5">
        <f>'Stocks Returns'!C2273</f>
        <v>0</v>
      </c>
      <c r="E2277" s="5">
        <f>'Stocks Returns'!D2273</f>
        <v>0</v>
      </c>
      <c r="F2277" s="5">
        <f>'Stocks Returns'!E2273</f>
        <v>0</v>
      </c>
      <c r="G2277" s="5">
        <f t="shared" si="140"/>
        <v>4.1716549628461653E-4</v>
      </c>
      <c r="H2277" s="5">
        <f t="shared" si="141"/>
        <v>-3.5772302638354477E-6</v>
      </c>
      <c r="I2277" s="5">
        <f t="shared" si="142"/>
        <v>2.403114536009206E-5</v>
      </c>
      <c r="J2277" s="5">
        <f t="shared" si="143"/>
        <v>-1.7115738437369847E-6</v>
      </c>
    </row>
    <row r="2278" spans="1:10" ht="15" customHeight="1" x14ac:dyDescent="0.2">
      <c r="A2278" s="3">
        <f>'2_CVaR_t3'!A2278</f>
        <v>45478</v>
      </c>
      <c r="B2278" s="5">
        <f>'2_CVaR_t3'!D2278-1</f>
        <v>1.6584683528741984E-3</v>
      </c>
      <c r="C2278" s="5">
        <f>'Stocks Returns'!B2274</f>
        <v>-2.7662517289074318E-3</v>
      </c>
      <c r="D2278" s="5">
        <f>'Stocks Returns'!C2274</f>
        <v>5.0934978995500479E-3</v>
      </c>
      <c r="E2278" s="5">
        <f>'Stocks Returns'!D2274</f>
        <v>-1.5387903398161984E-2</v>
      </c>
      <c r="F2278" s="5">
        <f>'Stocks Returns'!E2274</f>
        <v>-1.9343033893874706E-2</v>
      </c>
      <c r="G2278" s="5">
        <f t="shared" si="140"/>
        <v>-3.9876951344951931E-3</v>
      </c>
      <c r="H2278" s="5">
        <f t="shared" si="141"/>
        <v>2.682781988742498E-3</v>
      </c>
      <c r="I2278" s="5">
        <f t="shared" si="142"/>
        <v>-1.8022413764009766E-2</v>
      </c>
      <c r="J2278" s="5">
        <f t="shared" si="143"/>
        <v>-2.1064190680885924E-2</v>
      </c>
    </row>
    <row r="2279" spans="1:10" ht="15" customHeight="1" x14ac:dyDescent="0.2">
      <c r="A2279" s="3">
        <f>'2_CVaR_t3'!A2279</f>
        <v>45481</v>
      </c>
      <c r="B2279" s="5">
        <f>'2_CVaR_t3'!D2279-1</f>
        <v>-7.4089018536649398E-3</v>
      </c>
      <c r="C2279" s="5">
        <f>'Stocks Returns'!B2275</f>
        <v>-1.3869625520110951E-2</v>
      </c>
      <c r="D2279" s="5">
        <f>'Stocks Returns'!C2275</f>
        <v>-1.464787148695379E-2</v>
      </c>
      <c r="E2279" s="5">
        <f>'Stocks Returns'!D2275</f>
        <v>1.2155415671803782E-2</v>
      </c>
      <c r="F2279" s="5">
        <f>'Stocks Returns'!E2275</f>
        <v>-2.8431808085295218E-3</v>
      </c>
      <c r="G2279" s="5">
        <f t="shared" si="140"/>
        <v>-5.9469118712855255E-3</v>
      </c>
      <c r="H2279" s="5">
        <f t="shared" si="141"/>
        <v>-3.6256967784724942E-3</v>
      </c>
      <c r="I2279" s="5">
        <f t="shared" si="142"/>
        <v>2.4356734091203962E-2</v>
      </c>
      <c r="J2279" s="5">
        <f t="shared" si="143"/>
        <v>5.0309215646508407E-3</v>
      </c>
    </row>
    <row r="2280" spans="1:10" ht="15" customHeight="1" x14ac:dyDescent="0.2">
      <c r="A2280" s="3">
        <f>'2_CVaR_t3'!A2280</f>
        <v>45482</v>
      </c>
      <c r="B2280" s="5">
        <f>'2_CVaR_t3'!D2280-1</f>
        <v>-2.9066927014304023E-3</v>
      </c>
      <c r="C2280" s="5">
        <f>'Stocks Returns'!B2276</f>
        <v>3.234880450070321E-2</v>
      </c>
      <c r="D2280" s="5">
        <f>'Stocks Returns'!C2276</f>
        <v>-3.6036049563080708E-3</v>
      </c>
      <c r="E2280" s="5">
        <f>'Stocks Returns'!D2276</f>
        <v>-9.8648938451640911E-3</v>
      </c>
      <c r="F2280" s="5">
        <f>'Stocks Returns'!E2276</f>
        <v>-9.2666844872137943E-3</v>
      </c>
      <c r="G2280" s="5">
        <f t="shared" si="140"/>
        <v>3.5731182126834959E-2</v>
      </c>
      <c r="H2280" s="5">
        <f t="shared" si="141"/>
        <v>7.4875461177972228E-4</v>
      </c>
      <c r="I2280" s="5">
        <f t="shared" si="142"/>
        <v>-5.0299895697191203E-3</v>
      </c>
      <c r="J2280" s="5">
        <f t="shared" si="143"/>
        <v>-6.1569032595318544E-3</v>
      </c>
    </row>
    <row r="2281" spans="1:10" ht="15" customHeight="1" x14ac:dyDescent="0.2">
      <c r="A2281" s="3">
        <f>'2_CVaR_t3'!A2281</f>
        <v>45483</v>
      </c>
      <c r="B2281" s="5">
        <f>'2_CVaR_t3'!D2281-1</f>
        <v>-1.8933203497197848E-3</v>
      </c>
      <c r="C2281" s="5">
        <f>'Stocks Returns'!B2277</f>
        <v>-2.7247956403269047E-3</v>
      </c>
      <c r="D2281" s="5">
        <f>'Stocks Returns'!C2277</f>
        <v>-9.1919112386646962E-3</v>
      </c>
      <c r="E2281" s="5">
        <f>'Stocks Returns'!D2277</f>
        <v>3.9419536495559848E-2</v>
      </c>
      <c r="F2281" s="5">
        <f>'Stocks Returns'!E2277</f>
        <v>1.205144347513265E-2</v>
      </c>
      <c r="G2281" s="5">
        <f t="shared" si="140"/>
        <v>-3.6437208991594531E-4</v>
      </c>
      <c r="H2281" s="5">
        <f t="shared" si="141"/>
        <v>-6.3408160556268547E-3</v>
      </c>
      <c r="I2281" s="5">
        <f t="shared" si="142"/>
        <v>4.2596383543470367E-2</v>
      </c>
      <c r="J2281" s="5">
        <f t="shared" si="143"/>
        <v>1.4088855303644829E-2</v>
      </c>
    </row>
    <row r="2282" spans="1:10" ht="15" customHeight="1" x14ac:dyDescent="0.2">
      <c r="A2282" s="3">
        <f>'2_CVaR_t3'!A2282</f>
        <v>45484</v>
      </c>
      <c r="B2282" s="5">
        <f>'2_CVaR_t3'!D2282-1</f>
        <v>-4.4557038212320599E-3</v>
      </c>
      <c r="C2282" s="5">
        <f>'Stocks Returns'!B2278</f>
        <v>8.1967213114753079E-3</v>
      </c>
      <c r="D2282" s="5">
        <f>'Stocks Returns'!C2278</f>
        <v>-1.7110266159695575E-3</v>
      </c>
      <c r="E2282" s="5">
        <f>'Stocks Returns'!D2278</f>
        <v>-4.0529276932694369E-2</v>
      </c>
      <c r="F2282" s="5">
        <f>'Stocks Returns'!E2278</f>
        <v>1.2974317959655091E-2</v>
      </c>
      <c r="G2282" s="5">
        <f t="shared" si="140"/>
        <v>1.3141227827887042E-2</v>
      </c>
      <c r="H2282" s="5">
        <f t="shared" si="141"/>
        <v>4.9361214593032473E-3</v>
      </c>
      <c r="I2282" s="5">
        <f t="shared" si="142"/>
        <v>-3.3159915230635287E-2</v>
      </c>
      <c r="J2282" s="5">
        <f t="shared" si="143"/>
        <v>1.7723291455652775E-2</v>
      </c>
    </row>
    <row r="2283" spans="1:10" ht="15" customHeight="1" x14ac:dyDescent="0.2">
      <c r="A2283" s="3">
        <f>'2_CVaR_t3'!A2283</f>
        <v>45485</v>
      </c>
      <c r="B2283" s="5">
        <f>'2_CVaR_t3'!D2283-1</f>
        <v>7.5643584349360804E-3</v>
      </c>
      <c r="C2283" s="5">
        <f>'Stocks Returns'!B2279</f>
        <v>2.7100271002711285E-3</v>
      </c>
      <c r="D2283" s="5">
        <f>'Stocks Returns'!C2279</f>
        <v>1.215006665397067E-2</v>
      </c>
      <c r="E2283" s="5">
        <f>'Stocks Returns'!D2279</f>
        <v>5.6466500162883904E-3</v>
      </c>
      <c r="F2283" s="5">
        <f>'Stocks Returns'!E2279</f>
        <v>-7.4567944556539478E-3</v>
      </c>
      <c r="G2283" s="5">
        <f t="shared" si="140"/>
        <v>-4.4673203024346237E-3</v>
      </c>
      <c r="H2283" s="5">
        <f t="shared" si="141"/>
        <v>9.9004706692552846E-4</v>
      </c>
      <c r="I2283" s="5">
        <f t="shared" si="142"/>
        <v>-6.6509459064693632E-3</v>
      </c>
      <c r="J2283" s="5">
        <f t="shared" si="143"/>
        <v>-1.5427673556652199E-2</v>
      </c>
    </row>
    <row r="2284" spans="1:10" ht="15" customHeight="1" x14ac:dyDescent="0.2">
      <c r="A2284" s="3">
        <f>'2_CVaR_t3'!A2284</f>
        <v>45488</v>
      </c>
      <c r="B2284" s="5">
        <f>'2_CVaR_t3'!D2284-1</f>
        <v>5.4608902279622562E-3</v>
      </c>
      <c r="C2284" s="5">
        <f>'Stocks Returns'!B2280</f>
        <v>2.7027027027026751E-3</v>
      </c>
      <c r="D2284" s="5">
        <f>'Stocks Returns'!C2280</f>
        <v>1.0197937833972937E-2</v>
      </c>
      <c r="E2284" s="5">
        <f>'Stocks Returns'!D2280</f>
        <v>-5.6149443904545127E-3</v>
      </c>
      <c r="F2284" s="5">
        <f>'Stocks Returns'!E2280</f>
        <v>1.2639208060809537E-2</v>
      </c>
      <c r="G2284" s="5">
        <f t="shared" si="140"/>
        <v>-2.3533633135143905E-3</v>
      </c>
      <c r="H2284" s="5">
        <f t="shared" si="141"/>
        <v>2.154109347744855E-3</v>
      </c>
      <c r="I2284" s="5">
        <f t="shared" si="142"/>
        <v>-1.4470892573786035E-2</v>
      </c>
      <c r="J2284" s="5">
        <f t="shared" si="143"/>
        <v>6.8942579912058223E-3</v>
      </c>
    </row>
    <row r="2285" spans="1:10" ht="15" customHeight="1" x14ac:dyDescent="0.2">
      <c r="A2285" s="3">
        <f>'2_CVaR_t3'!A2285</f>
        <v>45489</v>
      </c>
      <c r="B2285" s="5">
        <f>'2_CVaR_t3'!D2285-1</f>
        <v>4.3099900913872169E-3</v>
      </c>
      <c r="C2285" s="5">
        <f>'Stocks Returns'!B2281</f>
        <v>7.547169811320753E-2</v>
      </c>
      <c r="D2285" s="5">
        <f>'Stocks Returns'!C2281</f>
        <v>2.9800707766809431E-3</v>
      </c>
      <c r="E2285" s="5">
        <f>'Stocks Returns'!D2281</f>
        <v>2.9536323162123956E-2</v>
      </c>
      <c r="F2285" s="5">
        <f>'Stocks Returns'!E2281</f>
        <v>5.4115387972419882E-3</v>
      </c>
      <c r="G2285" s="5">
        <f t="shared" si="140"/>
        <v>7.1576278608941432E-2</v>
      </c>
      <c r="H2285" s="5">
        <f t="shared" si="141"/>
        <v>-3.3587522563466249E-3</v>
      </c>
      <c r="I2285" s="5">
        <f t="shared" si="142"/>
        <v>2.2563452098863266E-2</v>
      </c>
      <c r="J2285" s="5">
        <f t="shared" si="143"/>
        <v>8.8449257697855409E-4</v>
      </c>
    </row>
    <row r="2286" spans="1:10" ht="15" customHeight="1" x14ac:dyDescent="0.2">
      <c r="A2286" s="3">
        <f>'2_CVaR_t3'!A2286</f>
        <v>45490</v>
      </c>
      <c r="B2286" s="5">
        <f>'2_CVaR_t3'!D2286-1</f>
        <v>4.4671238652549405E-3</v>
      </c>
      <c r="C2286" s="5">
        <f>'Stocks Returns'!B2282</f>
        <v>4.2606516290726759E-2</v>
      </c>
      <c r="D2286" s="5">
        <f>'Stocks Returns'!C2282</f>
        <v>1.2813370473537589E-2</v>
      </c>
      <c r="E2286" s="5">
        <f>'Stocks Returns'!D2282</f>
        <v>-3.4700980909186829E-2</v>
      </c>
      <c r="F2286" s="5">
        <f>'Stocks Returns'!E2282</f>
        <v>7.7263651358625562E-3</v>
      </c>
      <c r="G2286" s="5">
        <f t="shared" si="140"/>
        <v>3.8552632328291418E-2</v>
      </c>
      <c r="H2286" s="5">
        <f t="shared" si="141"/>
        <v>6.2417610042135325E-3</v>
      </c>
      <c r="I2286" s="5">
        <f t="shared" si="142"/>
        <v>-4.1930950746665453E-2</v>
      </c>
      <c r="J2286" s="5">
        <f t="shared" si="143"/>
        <v>3.0330370445895531E-3</v>
      </c>
    </row>
    <row r="2287" spans="1:10" ht="15" customHeight="1" x14ac:dyDescent="0.2">
      <c r="A2287" s="3">
        <f>'2_CVaR_t3'!A2287</f>
        <v>45491</v>
      </c>
      <c r="B2287" s="5">
        <f>'2_CVaR_t3'!D2287-1</f>
        <v>-7.5131884076889976E-3</v>
      </c>
      <c r="C2287" s="5">
        <f>'Stocks Returns'!B2283</f>
        <v>2.4038461538461453E-2</v>
      </c>
      <c r="D2287" s="5">
        <f>'Stocks Returns'!C2283</f>
        <v>-1.3018335166849915E-2</v>
      </c>
      <c r="E2287" s="5">
        <f>'Stocks Returns'!D2283</f>
        <v>0</v>
      </c>
      <c r="F2287" s="5">
        <f>'Stocks Returns'!E2283</f>
        <v>4.565816678153034E-3</v>
      </c>
      <c r="G2287" s="5">
        <f t="shared" si="140"/>
        <v>3.2066344889961178E-2</v>
      </c>
      <c r="H2287" s="5">
        <f t="shared" si="141"/>
        <v>-1.8416647400557769E-3</v>
      </c>
      <c r="I2287" s="5">
        <f t="shared" si="142"/>
        <v>1.2371949751844141E-2</v>
      </c>
      <c r="J2287" s="5">
        <f t="shared" si="143"/>
        <v>1.2550277015107998E-2</v>
      </c>
    </row>
    <row r="2288" spans="1:10" ht="15" customHeight="1" x14ac:dyDescent="0.2">
      <c r="A2288" s="3">
        <f>'2_CVaR_t3'!A2288</f>
        <v>45492</v>
      </c>
      <c r="B2288" s="5">
        <f>'2_CVaR_t3'!D2288-1</f>
        <v>-1.0506804901570854E-2</v>
      </c>
      <c r="C2288" s="5">
        <f>'Stocks Returns'!B2284</f>
        <v>1.7605633802816989E-2</v>
      </c>
      <c r="D2288" s="5">
        <f>'Stocks Returns'!C2284</f>
        <v>-1.37094607874646E-2</v>
      </c>
      <c r="E2288" s="5">
        <f>'Stocks Returns'!D2284</f>
        <v>-3.0048076923076872E-2</v>
      </c>
      <c r="F2288" s="5">
        <f>'Stocks Returns'!E2284</f>
        <v>-1.9380842123317032E-2</v>
      </c>
      <c r="G2288" s="5">
        <f t="shared" si="140"/>
        <v>2.8652485031132421E-2</v>
      </c>
      <c r="H2288" s="5">
        <f t="shared" si="141"/>
        <v>1.9021143583861731E-3</v>
      </c>
      <c r="I2288" s="5">
        <f t="shared" si="142"/>
        <v>-1.2778038669243891E-2</v>
      </c>
      <c r="J2288" s="5">
        <f t="shared" si="143"/>
        <v>-8.2284813443678564E-3</v>
      </c>
    </row>
    <row r="2289" spans="1:10" ht="15" customHeight="1" x14ac:dyDescent="0.2">
      <c r="A2289" s="3">
        <f>'2_CVaR_t3'!A2289</f>
        <v>45495</v>
      </c>
      <c r="B2289" s="5">
        <f>'2_CVaR_t3'!D2289-1</f>
        <v>9.1757882396392709E-3</v>
      </c>
      <c r="C2289" s="5">
        <f>'Stocks Returns'!B2285</f>
        <v>-1.3840830449826869E-2</v>
      </c>
      <c r="D2289" s="5">
        <f>'Stocks Returns'!C2285</f>
        <v>8.4758532358923944E-3</v>
      </c>
      <c r="E2289" s="5">
        <f>'Stocks Returns'!D2285</f>
        <v>4.9003041568097538E-2</v>
      </c>
      <c r="F2289" s="5">
        <f>'Stocks Returns'!E2285</f>
        <v>-1.7752514210756409E-2</v>
      </c>
      <c r="G2289" s="5">
        <f t="shared" si="140"/>
        <v>-2.2643254019130709E-2</v>
      </c>
      <c r="H2289" s="5">
        <f t="shared" si="141"/>
        <v>-5.0714252602054883E-3</v>
      </c>
      <c r="I2289" s="5">
        <f t="shared" si="142"/>
        <v>3.4068860159420053E-2</v>
      </c>
      <c r="J2289" s="5">
        <f t="shared" si="143"/>
        <v>-2.7428638188977516E-2</v>
      </c>
    </row>
    <row r="2290" spans="1:10" ht="15" customHeight="1" x14ac:dyDescent="0.2">
      <c r="A2290" s="3">
        <f>'2_CVaR_t3'!A2290</f>
        <v>45496</v>
      </c>
      <c r="B2290" s="5">
        <f>'2_CVaR_t3'!D2290-1</f>
        <v>-9.4494565282872145E-3</v>
      </c>
      <c r="C2290" s="5">
        <f>'Stocks Returns'!B2286</f>
        <v>8.187134502923854E-3</v>
      </c>
      <c r="D2290" s="5">
        <f>'Stocks Returns'!C2286</f>
        <v>-1.0907325090582898E-2</v>
      </c>
      <c r="E2290" s="5">
        <f>'Stocks Returns'!D2286</f>
        <v>-3.6619415807560229E-2</v>
      </c>
      <c r="F2290" s="5">
        <f>'Stocks Returns'!E2286</f>
        <v>-1.3265669515669432E-2</v>
      </c>
      <c r="G2290" s="5">
        <f t="shared" si="140"/>
        <v>1.8167683223863862E-2</v>
      </c>
      <c r="H2290" s="5">
        <f t="shared" si="141"/>
        <v>3.1378372231813303E-3</v>
      </c>
      <c r="I2290" s="5">
        <f t="shared" si="142"/>
        <v>-2.1079387366394184E-2</v>
      </c>
      <c r="J2290" s="5">
        <f t="shared" si="143"/>
        <v>-3.2322143767421919E-3</v>
      </c>
    </row>
    <row r="2291" spans="1:10" ht="15" customHeight="1" x14ac:dyDescent="0.2">
      <c r="A2291" s="3">
        <f>'2_CVaR_t3'!A2291</f>
        <v>45497</v>
      </c>
      <c r="B2291" s="5">
        <f>'2_CVaR_t3'!D2291-1</f>
        <v>-2.6237231425212726E-2</v>
      </c>
      <c r="C2291" s="5">
        <f>'Stocks Returns'!B2287</f>
        <v>-1.7401392111368708E-2</v>
      </c>
      <c r="D2291" s="5">
        <f>'Stocks Returns'!C2287</f>
        <v>-4.0107254805695214E-2</v>
      </c>
      <c r="E2291" s="5">
        <f>'Stocks Returns'!D2287</f>
        <v>-3.5001672054397526E-2</v>
      </c>
      <c r="F2291" s="5">
        <f>'Stocks Returns'!E2287</f>
        <v>2.4361634936389542E-3</v>
      </c>
      <c r="G2291" s="5">
        <f t="shared" si="140"/>
        <v>9.5090984510232818E-3</v>
      </c>
      <c r="H2291" s="5">
        <f t="shared" si="141"/>
        <v>-1.1917785205202772E-3</v>
      </c>
      <c r="I2291" s="5">
        <f t="shared" si="142"/>
        <v>8.0061390385074982E-3</v>
      </c>
      <c r="J2291" s="5">
        <f t="shared" si="143"/>
        <v>3.0234753086080632E-2</v>
      </c>
    </row>
    <row r="2292" spans="1:10" ht="15" customHeight="1" x14ac:dyDescent="0.2">
      <c r="A2292" s="3">
        <f>'2_CVaR_t3'!A2292</f>
        <v>45498</v>
      </c>
      <c r="B2292" s="5">
        <f>'2_CVaR_t3'!D2292-1</f>
        <v>-2.4822053575169756E-3</v>
      </c>
      <c r="C2292" s="5">
        <f>'Stocks Returns'!B2288</f>
        <v>-5.6670602125147629E-2</v>
      </c>
      <c r="D2292" s="5">
        <f>'Stocks Returns'!C2288</f>
        <v>-1.6917810913954501E-3</v>
      </c>
      <c r="E2292" s="5">
        <f>'Stocks Returns'!D2288</f>
        <v>-1.7789072426937613E-2</v>
      </c>
      <c r="F2292" s="5">
        <f>'Stocks Returns'!E2288</f>
        <v>-6.3006300630052969E-4</v>
      </c>
      <c r="G2292" s="5">
        <f t="shared" si="140"/>
        <v>-5.3716306605728119E-2</v>
      </c>
      <c r="H2292" s="5">
        <f t="shared" si="141"/>
        <v>2.0317200612777709E-3</v>
      </c>
      <c r="I2292" s="5">
        <f t="shared" si="142"/>
        <v>-1.3648704870778967E-2</v>
      </c>
      <c r="J2292" s="5">
        <f t="shared" si="143"/>
        <v>2.0305178488044407E-3</v>
      </c>
    </row>
    <row r="2293" spans="1:10" ht="15" customHeight="1" x14ac:dyDescent="0.2">
      <c r="A2293" s="3">
        <f>'2_CVaR_t3'!A2293</f>
        <v>45499</v>
      </c>
      <c r="B2293" s="5">
        <f>'2_CVaR_t3'!D2293-1</f>
        <v>1.4928550563144016E-2</v>
      </c>
      <c r="C2293" s="5">
        <f>'Stocks Returns'!B2289</f>
        <v>4.0050062578222745E-2</v>
      </c>
      <c r="D2293" s="5">
        <f>'Stocks Returns'!C2289</f>
        <v>2.2542760305824805E-2</v>
      </c>
      <c r="E2293" s="5">
        <f>'Stocks Returns'!D2289</f>
        <v>2.1168999176761183E-2</v>
      </c>
      <c r="F2293" s="5">
        <f>'Stocks Returns'!E2289</f>
        <v>-1.5311177159326173E-3</v>
      </c>
      <c r="G2293" s="5">
        <f t="shared" si="140"/>
        <v>2.544615952979698E-2</v>
      </c>
      <c r="H2293" s="5">
        <f t="shared" si="141"/>
        <v>4.7302984292890704E-4</v>
      </c>
      <c r="I2293" s="5">
        <f t="shared" si="142"/>
        <v>-3.1777235674616128E-3</v>
      </c>
      <c r="J2293" s="5">
        <f t="shared" si="143"/>
        <v>-1.7294921376759573E-2</v>
      </c>
    </row>
    <row r="2294" spans="1:10" ht="15" customHeight="1" x14ac:dyDescent="0.2">
      <c r="A2294" s="3">
        <f>'2_CVaR_t3'!A2294</f>
        <v>45502</v>
      </c>
      <c r="B2294" s="5">
        <f>'2_CVaR_t3'!D2294-1</f>
        <v>5.9382239163192629E-3</v>
      </c>
      <c r="C2294" s="5">
        <f>'Stocks Returns'!B2290</f>
        <v>1.3237063778579916E-2</v>
      </c>
      <c r="D2294" s="5">
        <f>'Stocks Returns'!C2290</f>
        <v>8.2482848994065439E-3</v>
      </c>
      <c r="E2294" s="5">
        <f>'Stocks Returns'!D2290</f>
        <v>1.3013935275826283E-2</v>
      </c>
      <c r="F2294" s="5">
        <f>'Stocks Returns'!E2290</f>
        <v>-1.5695471766191571E-2</v>
      </c>
      <c r="G2294" s="5">
        <f t="shared" si="140"/>
        <v>7.6996217829690674E-3</v>
      </c>
      <c r="H2294" s="5">
        <f t="shared" si="141"/>
        <v>-5.0269142335491838E-4</v>
      </c>
      <c r="I2294" s="5">
        <f t="shared" si="142"/>
        <v>3.3769843637445462E-3</v>
      </c>
      <c r="J2294" s="5">
        <f t="shared" si="143"/>
        <v>-2.1945545189242632E-2</v>
      </c>
    </row>
    <row r="2295" spans="1:10" ht="15" customHeight="1" x14ac:dyDescent="0.2">
      <c r="A2295" s="3">
        <f>'2_CVaR_t3'!A2295</f>
        <v>45503</v>
      </c>
      <c r="B2295" s="5">
        <f>'2_CVaR_t3'!D2295-1</f>
        <v>1.9645173168587604E-3</v>
      </c>
      <c r="C2295" s="5">
        <f>'Stocks Returns'!B2291</f>
        <v>4.2755344418052177E-2</v>
      </c>
      <c r="D2295" s="5">
        <f>'Stocks Returns'!C2291</f>
        <v>5.7339427622542516E-3</v>
      </c>
      <c r="E2295" s="5">
        <f>'Stocks Returns'!D2291</f>
        <v>-1.6143701682582834E-2</v>
      </c>
      <c r="F2295" s="5">
        <f>'Stocks Returns'!E2291</f>
        <v>7.2397360703810865E-3</v>
      </c>
      <c r="G2295" s="5">
        <f t="shared" si="140"/>
        <v>4.1225260278793141E-2</v>
      </c>
      <c r="H2295" s="5">
        <f t="shared" si="141"/>
        <v>2.8698294314994637E-3</v>
      </c>
      <c r="I2295" s="5">
        <f t="shared" si="142"/>
        <v>-1.9278962533538526E-2</v>
      </c>
      <c r="J2295" s="5">
        <f t="shared" si="143"/>
        <v>5.194712598956543E-3</v>
      </c>
    </row>
    <row r="2296" spans="1:10" ht="15" customHeight="1" x14ac:dyDescent="0.2">
      <c r="A2296" s="3">
        <f>'2_CVaR_t3'!A2296</f>
        <v>45504</v>
      </c>
      <c r="B2296" s="5">
        <f>'2_CVaR_t3'!D2296-1</f>
        <v>7.9294626896213583E-3</v>
      </c>
      <c r="C2296" s="5">
        <f>'Stocks Returns'!B2292</f>
        <v>-1.4806378132118381E-2</v>
      </c>
      <c r="D2296" s="5">
        <f>'Stocks Returns'!C2292</f>
        <v>9.7673851131185874E-3</v>
      </c>
      <c r="E2296" s="5">
        <f>'Stocks Returns'!D2292</f>
        <v>2.5883984284723827E-2</v>
      </c>
      <c r="F2296" s="5">
        <f>'Stocks Returns'!E2292</f>
        <v>1.1736875625511844E-2</v>
      </c>
      <c r="G2296" s="5">
        <f t="shared" si="140"/>
        <v>-2.2351921667774451E-2</v>
      </c>
      <c r="H2296" s="5">
        <f t="shared" si="141"/>
        <v>-1.9335195824100922E-3</v>
      </c>
      <c r="I2296" s="5">
        <f t="shared" si="142"/>
        <v>1.2989012928086687E-2</v>
      </c>
      <c r="J2296" s="5">
        <f t="shared" si="143"/>
        <v>3.3796364372561689E-3</v>
      </c>
    </row>
    <row r="2297" spans="1:10" ht="15" customHeight="1" x14ac:dyDescent="0.2">
      <c r="A2297" s="3">
        <f>'2_CVaR_t3'!A2297</f>
        <v>45505</v>
      </c>
      <c r="B2297" s="5">
        <f>'2_CVaR_t3'!D2297-1</f>
        <v>-3.6855553049298662E-3</v>
      </c>
      <c r="C2297" s="5">
        <f>'Stocks Returns'!B2293</f>
        <v>-3.1213872832369871E-2</v>
      </c>
      <c r="D2297" s="5">
        <f>'Stocks Returns'!C2293</f>
        <v>9.786581016517637E-4</v>
      </c>
      <c r="E2297" s="5">
        <f>'Stocks Returns'!D2293</f>
        <v>-4.9673349853570636E-2</v>
      </c>
      <c r="F2297" s="5">
        <f>'Stocks Returns'!E2293</f>
        <v>-2.5269784172661902E-2</v>
      </c>
      <c r="G2297" s="5">
        <f t="shared" si="140"/>
        <v>-2.7046036819960696E-2</v>
      </c>
      <c r="H2297" s="5">
        <f t="shared" si="141"/>
        <v>6.4848666824023089E-3</v>
      </c>
      <c r="I2297" s="5">
        <f t="shared" si="142"/>
        <v>-4.3564087967313952E-2</v>
      </c>
      <c r="J2297" s="5">
        <f t="shared" si="143"/>
        <v>-2.1335796106555158E-2</v>
      </c>
    </row>
    <row r="2298" spans="1:10" ht="15" customHeight="1" x14ac:dyDescent="0.2">
      <c r="A2298" s="3">
        <f>'2_CVaR_t3'!A2298</f>
        <v>45506</v>
      </c>
      <c r="B2298" s="5">
        <f>'2_CVaR_t3'!D2298-1</f>
        <v>-7.692859798959506E-3</v>
      </c>
      <c r="C2298" s="5">
        <f>'Stocks Returns'!B2294</f>
        <v>-1.3126491646778149E-2</v>
      </c>
      <c r="D2298" s="5">
        <f>'Stocks Returns'!C2294</f>
        <v>2.445005243863374E-3</v>
      </c>
      <c r="E2298" s="5">
        <f>'Stocks Returns'!D2294</f>
        <v>-0.10596183477539411</v>
      </c>
      <c r="F2298" s="5">
        <f>'Stocks Returns'!E2294</f>
        <v>-2.4171971584094565E-2</v>
      </c>
      <c r="G2298" s="5">
        <f t="shared" si="140"/>
        <v>-4.9174153603326748E-3</v>
      </c>
      <c r="H2298" s="5">
        <f t="shared" si="141"/>
        <v>1.3887850547317079E-2</v>
      </c>
      <c r="I2298" s="5">
        <f t="shared" si="142"/>
        <v>-9.3295910702685225E-2</v>
      </c>
      <c r="J2298" s="5">
        <f t="shared" si="143"/>
        <v>-1.5997379651799044E-2</v>
      </c>
    </row>
    <row r="2299" spans="1:10" ht="15" customHeight="1" x14ac:dyDescent="0.2">
      <c r="A2299" s="3">
        <f>'2_CVaR_t3'!A2299</f>
        <v>45509</v>
      </c>
      <c r="B2299" s="5">
        <f>'2_CVaR_t3'!D2299-1</f>
        <v>-2.3813418677738341E-2</v>
      </c>
      <c r="C2299" s="5">
        <f>'Stocks Returns'!B2295</f>
        <v>-4.7158403869407506E-2</v>
      </c>
      <c r="D2299" s="5">
        <f>'Stocks Returns'!C2295</f>
        <v>-3.8038098117601393E-2</v>
      </c>
      <c r="E2299" s="5">
        <f>'Stocks Returns'!D2295</f>
        <v>-2.081399973485365E-2</v>
      </c>
      <c r="F2299" s="5">
        <f>'Stocks Returns'!E2295</f>
        <v>-1.134537203365793E-2</v>
      </c>
      <c r="G2299" s="5">
        <f t="shared" si="140"/>
        <v>-2.2692252065502586E-2</v>
      </c>
      <c r="H2299" s="5">
        <f t="shared" si="141"/>
        <v>-2.713388590243504E-3</v>
      </c>
      <c r="I2299" s="5">
        <f t="shared" si="142"/>
        <v>1.8228023030240681E-2</v>
      </c>
      <c r="J2299" s="5">
        <f t="shared" si="143"/>
        <v>1.3888293999026552E-2</v>
      </c>
    </row>
    <row r="2300" spans="1:10" ht="15" customHeight="1" x14ac:dyDescent="0.2">
      <c r="A2300" s="3">
        <f>'2_CVaR_t3'!A2300</f>
        <v>45510</v>
      </c>
      <c r="B2300" s="5">
        <f>'2_CVaR_t3'!D2300-1</f>
        <v>5.0944826641268204E-3</v>
      </c>
      <c r="C2300" s="5">
        <f>'Stocks Returns'!B2296</f>
        <v>-3.9340101522842619E-2</v>
      </c>
      <c r="D2300" s="5">
        <f>'Stocks Returns'!C2296</f>
        <v>7.0975694499957331E-3</v>
      </c>
      <c r="E2300" s="5">
        <f>'Stocks Returns'!D2296</f>
        <v>1.0966693744922873E-2</v>
      </c>
      <c r="F2300" s="5">
        <f>'Stocks Returns'!E2296</f>
        <v>1.1762455771253677E-2</v>
      </c>
      <c r="G2300" s="5">
        <f t="shared" si="140"/>
        <v>-4.4026657059911073E-2</v>
      </c>
      <c r="H2300" s="5">
        <f t="shared" si="141"/>
        <v>-4.0344313537368955E-4</v>
      </c>
      <c r="I2300" s="5">
        <f t="shared" si="142"/>
        <v>2.7102534408176872E-3</v>
      </c>
      <c r="J2300" s="5">
        <f t="shared" si="143"/>
        <v>6.4052449747988589E-3</v>
      </c>
    </row>
    <row r="2301" spans="1:10" ht="15" customHeight="1" x14ac:dyDescent="0.2">
      <c r="A2301" s="3">
        <f>'2_CVaR_t3'!A2301</f>
        <v>45511</v>
      </c>
      <c r="B2301" s="5">
        <f>'2_CVaR_t3'!D2301-1</f>
        <v>-6.9577310052560959E-3</v>
      </c>
      <c r="C2301" s="5">
        <f>'Stocks Returns'!B2297</f>
        <v>1.8494055482166427E-2</v>
      </c>
      <c r="D2301" s="5">
        <f>'Stocks Returns'!C2297</f>
        <v>-6.7373964222101623E-3</v>
      </c>
      <c r="E2301" s="5">
        <f>'Stocks Returns'!D2297</f>
        <v>-3.5757332261952657E-2</v>
      </c>
      <c r="F2301" s="5">
        <f>'Stocks Returns'!E2297</f>
        <v>1.0680529300567176E-2</v>
      </c>
      <c r="G2301" s="5">
        <f t="shared" si="140"/>
        <v>2.5961777551046429E-2</v>
      </c>
      <c r="H2301" s="5">
        <f t="shared" si="141"/>
        <v>3.6163894900447403E-3</v>
      </c>
      <c r="I2301" s="5">
        <f t="shared" si="142"/>
        <v>-2.4294209516427301E-2</v>
      </c>
      <c r="J2301" s="5">
        <f t="shared" si="143"/>
        <v>1.8077194322299778E-2</v>
      </c>
    </row>
    <row r="2302" spans="1:10" ht="15" customHeight="1" x14ac:dyDescent="0.2">
      <c r="A2302" s="3">
        <f>'2_CVaR_t3'!A2302</f>
        <v>45512</v>
      </c>
      <c r="B2302" s="5">
        <f>'2_CVaR_t3'!D2302-1</f>
        <v>1.3842291363209025E-2</v>
      </c>
      <c r="C2302" s="5">
        <f>'Stocks Returns'!B2298</f>
        <v>-8.9494163424124529E-2</v>
      </c>
      <c r="D2302" s="5">
        <f>'Stocks Returns'!C2298</f>
        <v>1.2903867144862025E-2</v>
      </c>
      <c r="E2302" s="5">
        <f>'Stocks Returns'!D2298</f>
        <v>7.333333333333325E-2</v>
      </c>
      <c r="F2302" s="5">
        <f>'Stocks Returns'!E2298</f>
        <v>1.2531562704573007E-2</v>
      </c>
      <c r="G2302" s="5">
        <f t="shared" si="140"/>
        <v>-0.10300260830775149</v>
      </c>
      <c r="H2302" s="5">
        <f t="shared" si="141"/>
        <v>-7.5566204301235618E-3</v>
      </c>
      <c r="I2302" s="5">
        <f t="shared" si="142"/>
        <v>5.0763923651172688E-2</v>
      </c>
      <c r="J2302" s="5">
        <f t="shared" si="143"/>
        <v>-2.0827413437861722E-3</v>
      </c>
    </row>
    <row r="2303" spans="1:10" ht="15" customHeight="1" x14ac:dyDescent="0.2">
      <c r="A2303" s="3">
        <f>'2_CVaR_t3'!A2303</f>
        <v>45513</v>
      </c>
      <c r="B2303" s="5">
        <f>'2_CVaR_t3'!D2303-1</f>
        <v>-1.4515819493290394E-3</v>
      </c>
      <c r="C2303" s="5">
        <f>'Stocks Returns'!B2299</f>
        <v>7.1225071225078374E-4</v>
      </c>
      <c r="D2303" s="5">
        <f>'Stocks Returns'!C2299</f>
        <v>-2.6979168310381496E-4</v>
      </c>
      <c r="E2303" s="5">
        <f>'Stocks Returns'!D2299</f>
        <v>-1.5398550724637694E-2</v>
      </c>
      <c r="F2303" s="5">
        <f>'Stocks Returns'!E2299</f>
        <v>3.1402974046366161E-3</v>
      </c>
      <c r="G2303" s="5">
        <f t="shared" si="140"/>
        <v>2.6271950092366229E-3</v>
      </c>
      <c r="H2303" s="5">
        <f t="shared" si="141"/>
        <v>1.9268884402611356E-3</v>
      </c>
      <c r="I2303" s="5">
        <f t="shared" si="142"/>
        <v>-1.2944466189648528E-2</v>
      </c>
      <c r="J2303" s="5">
        <f t="shared" si="143"/>
        <v>4.7102534729658776E-3</v>
      </c>
    </row>
    <row r="2304" spans="1:10" ht="15" customHeight="1" x14ac:dyDescent="0.2">
      <c r="A2304" s="3">
        <f>'2_CVaR_t3'!A2304</f>
        <v>45516</v>
      </c>
      <c r="B2304" s="5">
        <f>'2_CVaR_t3'!D2304-1</f>
        <v>6.9777127014347684E-4</v>
      </c>
      <c r="C2304" s="5">
        <f>'Stocks Returns'!B2300</f>
        <v>-4.4839857651245651E-2</v>
      </c>
      <c r="D2304" s="5">
        <f>'Stocks Returns'!C2300</f>
        <v>5.0007699414855722E-4</v>
      </c>
      <c r="E2304" s="5">
        <f>'Stocks Returns'!D2300</f>
        <v>4.3369693783676944E-3</v>
      </c>
      <c r="F2304" s="5">
        <f>'Stocks Returns'!E2300</f>
        <v>1.3074302550409644E-2</v>
      </c>
      <c r="G2304" s="5">
        <f t="shared" si="140"/>
        <v>-4.5092468329581255E-2</v>
      </c>
      <c r="H2304" s="5">
        <f t="shared" si="141"/>
        <v>-4.8741051232131837E-4</v>
      </c>
      <c r="I2304" s="5">
        <f t="shared" si="142"/>
        <v>3.2743301404464529E-3</v>
      </c>
      <c r="J2304" s="5">
        <f t="shared" si="143"/>
        <v>1.2369773216923311E-2</v>
      </c>
    </row>
    <row r="2305" spans="1:10" ht="15" customHeight="1" x14ac:dyDescent="0.2">
      <c r="A2305" s="3">
        <f>'2_CVaR_t3'!A2305</f>
        <v>45517</v>
      </c>
      <c r="B2305" s="5">
        <f>'2_CVaR_t3'!D2305-1</f>
        <v>3.6404001831045196E-3</v>
      </c>
      <c r="C2305" s="5">
        <f>'Stocks Returns'!B2301</f>
        <v>5.216095380029806E-2</v>
      </c>
      <c r="D2305" s="5">
        <f>'Stocks Returns'!C2301</f>
        <v>9.2346797624687227E-4</v>
      </c>
      <c r="E2305" s="5">
        <f>'Stocks Returns'!D2301</f>
        <v>3.5592776760010381E-2</v>
      </c>
      <c r="F2305" s="5">
        <f>'Stocks Returns'!E2301</f>
        <v>-1.5359447423429984E-2</v>
      </c>
      <c r="G2305" s="5">
        <f t="shared" si="140"/>
        <v>4.8940794613402866E-2</v>
      </c>
      <c r="H2305" s="5">
        <f t="shared" si="141"/>
        <v>-4.4233885005619455E-3</v>
      </c>
      <c r="I2305" s="5">
        <f t="shared" si="142"/>
        <v>2.9715473762168251E-2</v>
      </c>
      <c r="J2305" s="5">
        <f t="shared" si="143"/>
        <v>-1.9177921196040632E-2</v>
      </c>
    </row>
    <row r="2306" spans="1:10" ht="15" customHeight="1" x14ac:dyDescent="0.2">
      <c r="A2306" s="3">
        <f>'2_CVaR_t3'!A2306</f>
        <v>45518</v>
      </c>
      <c r="B2306" s="5">
        <f>'2_CVaR_t3'!D2306-1</f>
        <v>1.1504182394903584E-3</v>
      </c>
      <c r="C2306" s="5">
        <f>'Stocks Returns'!B2302</f>
        <v>-1.4164305949008416E-2</v>
      </c>
      <c r="D2306" s="5">
        <f>'Stocks Returns'!C2302</f>
        <v>3.8826755401819568E-3</v>
      </c>
      <c r="E2306" s="5">
        <f>'Stocks Returns'!D2302</f>
        <v>-1.3141268637857029E-2</v>
      </c>
      <c r="F2306" s="5">
        <f>'Stocks Returns'!E2302</f>
        <v>9.1378992062025599E-3</v>
      </c>
      <c r="G2306" s="5">
        <f t="shared" si="140"/>
        <v>-1.4873396828728874E-2</v>
      </c>
      <c r="H2306" s="5">
        <f t="shared" si="141"/>
        <v>2.2246124324198494E-3</v>
      </c>
      <c r="I2306" s="5">
        <f t="shared" si="142"/>
        <v>-1.4944518745790919E-2</v>
      </c>
      <c r="J2306" s="5">
        <f t="shared" si="143"/>
        <v>7.954370462741063E-3</v>
      </c>
    </row>
    <row r="2307" spans="1:10" ht="15" customHeight="1" x14ac:dyDescent="0.2">
      <c r="A2307" s="3">
        <f>'2_CVaR_t3'!A2307</f>
        <v>45519</v>
      </c>
      <c r="B2307" s="5">
        <f>'2_CVaR_t3'!D2307-1</f>
        <v>1.6134241143436645E-2</v>
      </c>
      <c r="C2307" s="5">
        <f>'Stocks Returns'!B2303</f>
        <v>4.0229885057471382E-2</v>
      </c>
      <c r="D2307" s="5">
        <f>'Stocks Returns'!C2303</f>
        <v>2.1674588984678334E-2</v>
      </c>
      <c r="E2307" s="5">
        <f>'Stocks Returns'!D2303</f>
        <v>4.0973111395646633E-2</v>
      </c>
      <c r="F2307" s="5">
        <f>'Stocks Returns'!E2303</f>
        <v>1.7378578615201645E-2</v>
      </c>
      <c r="G2307" s="5">
        <f t="shared" si="140"/>
        <v>2.4410081061572293E-2</v>
      </c>
      <c r="H2307" s="5">
        <f t="shared" si="141"/>
        <v>-2.1813164459163273E-3</v>
      </c>
      <c r="I2307" s="5">
        <f t="shared" si="142"/>
        <v>1.4653664630041342E-2</v>
      </c>
      <c r="J2307" s="5">
        <f t="shared" si="143"/>
        <v>3.3889084229041938E-4</v>
      </c>
    </row>
    <row r="2308" spans="1:10" ht="15" customHeight="1" x14ac:dyDescent="0.2">
      <c r="A2308" s="3">
        <f>'2_CVaR_t3'!A2308</f>
        <v>45520</v>
      </c>
      <c r="B2308" s="5">
        <f>'2_CVaR_t3'!D2308-1</f>
        <v>8.1599104500806874E-4</v>
      </c>
      <c r="C2308" s="5">
        <f>'Stocks Returns'!B2304</f>
        <v>2.3480662983425438E-2</v>
      </c>
      <c r="D2308" s="5">
        <f>'Stocks Returns'!C2304</f>
        <v>2.1735382308845086E-3</v>
      </c>
      <c r="E2308" s="5">
        <f>'Stocks Returns'!D2304</f>
        <v>-5.5350553505535416E-3</v>
      </c>
      <c r="F2308" s="5">
        <f>'Stocks Returns'!E2304</f>
        <v>-4.4951901465428712E-4</v>
      </c>
      <c r="G2308" s="5">
        <f t="shared" si="140"/>
        <v>2.3108831388365867E-2</v>
      </c>
      <c r="H2308" s="5">
        <f t="shared" si="141"/>
        <v>1.0109135822642253E-3</v>
      </c>
      <c r="I2308" s="5">
        <f t="shared" si="142"/>
        <v>-6.7911231459254085E-3</v>
      </c>
      <c r="J2308" s="5">
        <f t="shared" si="143"/>
        <v>-1.2791507043747575E-3</v>
      </c>
    </row>
    <row r="2309" spans="1:10" ht="15" customHeight="1" x14ac:dyDescent="0.2">
      <c r="A2309" s="3">
        <f>'2_CVaR_t3'!A2309</f>
        <v>45523</v>
      </c>
      <c r="B2309" s="5">
        <f>'2_CVaR_t3'!D2309-1</f>
        <v>-6.7967989603945345E-4</v>
      </c>
      <c r="C2309" s="5">
        <f>'Stocks Returns'!B2305</f>
        <v>2.9689608636977116E-2</v>
      </c>
      <c r="D2309" s="5">
        <f>'Stocks Returns'!C2305</f>
        <v>-3.403023189102794E-3</v>
      </c>
      <c r="E2309" s="5">
        <f>'Stocks Returns'!D2305</f>
        <v>1.4594928880643288E-2</v>
      </c>
      <c r="F2309" s="5">
        <f>'Stocks Returns'!E2305</f>
        <v>5.0368771361755105E-3</v>
      </c>
      <c r="G2309" s="5">
        <f t="shared" si="140"/>
        <v>3.0826114043179201E-2</v>
      </c>
      <c r="H2309" s="5">
        <f t="shared" si="141"/>
        <v>-2.3498803444039038E-3</v>
      </c>
      <c r="I2309" s="5">
        <f t="shared" si="142"/>
        <v>1.5786044501743073E-2</v>
      </c>
      <c r="J2309" s="5">
        <f t="shared" si="143"/>
        <v>5.7899921492828126E-3</v>
      </c>
    </row>
    <row r="2310" spans="1:10" ht="15" customHeight="1" x14ac:dyDescent="0.2">
      <c r="A2310" s="3">
        <f>'2_CVaR_t3'!A2310</f>
        <v>45524</v>
      </c>
      <c r="B2310" s="5">
        <f>'2_CVaR_t3'!D2310-1</f>
        <v>1.6081925524245033E-3</v>
      </c>
      <c r="C2310" s="5">
        <f>'Stocks Returns'!B2306</f>
        <v>1.8348623853210899E-2</v>
      </c>
      <c r="D2310" s="5">
        <f>'Stocks Returns'!C2306</f>
        <v>5.8918452358613926E-3</v>
      </c>
      <c r="E2310" s="5">
        <f>'Stocks Returns'!D2306</f>
        <v>-2.1333658417652113E-2</v>
      </c>
      <c r="F2310" s="5">
        <f>'Stocks Returns'!E2306</f>
        <v>-1.6914265258636152E-2</v>
      </c>
      <c r="G2310" s="5">
        <f t="shared" ref="G2310:G2373" si="144">C2310-($P$11+$O$11*$B2310)</f>
        <v>1.7177882007709082E-2</v>
      </c>
      <c r="H2310" s="5">
        <f t="shared" ref="H2310:H2373" si="145">D2310-($P$12+$O$12*$B2310)</f>
        <v>3.5556106038430223E-3</v>
      </c>
      <c r="I2310" s="5">
        <f t="shared" ref="I2310:I2373" si="146">E2310-($P$13+$O$13*$B2310)</f>
        <v>-2.3885908640754752E-2</v>
      </c>
      <c r="J2310" s="5">
        <f t="shared" ref="J2310:J2373" si="147">F2310-($P$14+$O$14*$B2310)</f>
        <v>-1.8582219262060457E-2</v>
      </c>
    </row>
    <row r="2311" spans="1:10" ht="15" customHeight="1" x14ac:dyDescent="0.2">
      <c r="A2311" s="3">
        <f>'2_CVaR_t3'!A2311</f>
        <v>45525</v>
      </c>
      <c r="B2311" s="5">
        <f>'2_CVaR_t3'!D2311-1</f>
        <v>3.0991883082081007E-3</v>
      </c>
      <c r="C2311" s="5">
        <f>'Stocks Returns'!B2307</f>
        <v>-1.158301158301156E-2</v>
      </c>
      <c r="D2311" s="5">
        <f>'Stocks Returns'!C2307</f>
        <v>5.9692583196535587E-4</v>
      </c>
      <c r="E2311" s="5">
        <f>'Stocks Returns'!D2307</f>
        <v>3.1514698555057397E-2</v>
      </c>
      <c r="F2311" s="5">
        <f>'Stocks Returns'!E2307</f>
        <v>-2.0937642239416965E-3</v>
      </c>
      <c r="G2311" s="5">
        <f t="shared" si="144"/>
        <v>-1.4257375652795817E-2</v>
      </c>
      <c r="H2311" s="5">
        <f t="shared" si="145"/>
        <v>-3.9481502221029325E-3</v>
      </c>
      <c r="I2311" s="5">
        <f t="shared" si="146"/>
        <v>2.6522914349280884E-2</v>
      </c>
      <c r="J2311" s="5">
        <f t="shared" si="147"/>
        <v>-5.3395175625218436E-3</v>
      </c>
    </row>
    <row r="2312" spans="1:10" ht="15" customHeight="1" x14ac:dyDescent="0.2">
      <c r="A2312" s="3">
        <f>'2_CVaR_t3'!A2312</f>
        <v>45526</v>
      </c>
      <c r="B2312" s="5">
        <f>'2_CVaR_t3'!D2312-1</f>
        <v>-3.6860551194760616E-3</v>
      </c>
      <c r="C2312" s="5">
        <f>'Stocks Returns'!B2308</f>
        <v>-2.34375E-2</v>
      </c>
      <c r="D2312" s="5">
        <f>'Stocks Returns'!C2308</f>
        <v>-9.6979865771795737E-4</v>
      </c>
      <c r="E2312" s="5">
        <f>'Stocks Returns'!D2308</f>
        <v>-3.6589783842531087E-2</v>
      </c>
      <c r="F2312" s="5">
        <f>'Stocks Returns'!E2308</f>
        <v>3.1928480204341803E-3</v>
      </c>
      <c r="G2312" s="5">
        <f t="shared" si="144"/>
        <v>-1.9269159940374887E-2</v>
      </c>
      <c r="H2312" s="5">
        <f t="shared" si="145"/>
        <v>4.5371503752228088E-3</v>
      </c>
      <c r="I2312" s="5">
        <f t="shared" si="146"/>
        <v>-3.047970417086774E-2</v>
      </c>
      <c r="J2312" s="5">
        <f t="shared" si="147"/>
        <v>7.127364999554681E-3</v>
      </c>
    </row>
    <row r="2313" spans="1:10" ht="15" customHeight="1" x14ac:dyDescent="0.2">
      <c r="A2313" s="3">
        <f>'2_CVaR_t3'!A2313</f>
        <v>45527</v>
      </c>
      <c r="B2313" s="5">
        <f>'2_CVaR_t3'!D2313-1</f>
        <v>1.1259496067272945E-3</v>
      </c>
      <c r="C2313" s="5">
        <f>'Stocks Returns'!B2309</f>
        <v>7.3333333333333472E-2</v>
      </c>
      <c r="D2313" s="5">
        <f>'Stocks Returns'!C2309</f>
        <v>-1.8660901194633706E-3</v>
      </c>
      <c r="E2313" s="5">
        <f>'Stocks Returns'!D2309</f>
        <v>2.5194284281774948E-2</v>
      </c>
      <c r="F2313" s="5">
        <f>'Stocks Returns'!E2309</f>
        <v>1.30035464217515E-2</v>
      </c>
      <c r="G2313" s="5">
        <f t="shared" si="144"/>
        <v>7.2648918298515747E-2</v>
      </c>
      <c r="H2313" s="5">
        <f t="shared" si="145"/>
        <v>-3.4879040766974951E-3</v>
      </c>
      <c r="I2313" s="5">
        <f t="shared" si="146"/>
        <v>2.3431069204727976E-2</v>
      </c>
      <c r="J2313" s="5">
        <f t="shared" si="147"/>
        <v>1.1845910838854666E-2</v>
      </c>
    </row>
    <row r="2314" spans="1:10" ht="15" customHeight="1" x14ac:dyDescent="0.2">
      <c r="A2314" s="3">
        <f>'2_CVaR_t3'!A2314</f>
        <v>45530</v>
      </c>
      <c r="B2314" s="5">
        <f>'2_CVaR_t3'!D2314-1</f>
        <v>1.308479132253737E-4</v>
      </c>
      <c r="C2314" s="5">
        <f>'Stocks Returns'!B2310</f>
        <v>2.2360248447204967E-2</v>
      </c>
      <c r="D2314" s="5">
        <f>'Stocks Returns'!C2310</f>
        <v>2.8795254559994543E-3</v>
      </c>
      <c r="E2314" s="5">
        <f>'Stocks Returns'!D2310</f>
        <v>-1.8217385988507306E-2</v>
      </c>
      <c r="F2314" s="5">
        <f>'Stocks Returns'!E2310</f>
        <v>1.9389587073608494E-2</v>
      </c>
      <c r="G2314" s="5">
        <f t="shared" si="144"/>
        <v>2.2679362105186382E-2</v>
      </c>
      <c r="H2314" s="5">
        <f t="shared" si="145"/>
        <v>2.731908746633341E-3</v>
      </c>
      <c r="I2314" s="5">
        <f t="shared" si="146"/>
        <v>-1.8352437881254378E-2</v>
      </c>
      <c r="J2314" s="5">
        <f t="shared" si="147"/>
        <v>1.9284986540831321E-2</v>
      </c>
    </row>
    <row r="2315" spans="1:10" ht="15" customHeight="1" x14ac:dyDescent="0.2">
      <c r="A2315" s="3">
        <f>'2_CVaR_t3'!A2315</f>
        <v>45531</v>
      </c>
      <c r="B2315" s="5">
        <f>'2_CVaR_t3'!D2315-1</f>
        <v>6.1464774403907629E-3</v>
      </c>
      <c r="C2315" s="5">
        <f>'Stocks Returns'!B2311</f>
        <v>-1.4580801944107047E-2</v>
      </c>
      <c r="D2315" s="5">
        <f>'Stocks Returns'!C2311</f>
        <v>9.35833861526425E-3</v>
      </c>
      <c r="E2315" s="5">
        <f>'Stocks Returns'!D2311</f>
        <v>7.9701120797011082E-3</v>
      </c>
      <c r="F2315" s="5">
        <f>'Stocks Returns'!E2311</f>
        <v>-9.9506868615709676E-3</v>
      </c>
      <c r="G2315" s="5">
        <f t="shared" si="144"/>
        <v>-2.0328261054699204E-2</v>
      </c>
      <c r="H2315" s="5">
        <f t="shared" si="145"/>
        <v>2.9884430479379907E-4</v>
      </c>
      <c r="I2315" s="5">
        <f t="shared" si="146"/>
        <v>-2.0075786010978185E-3</v>
      </c>
      <c r="J2315" s="5">
        <f t="shared" si="147"/>
        <v>-1.6421138022485664E-2</v>
      </c>
    </row>
    <row r="2316" spans="1:10" ht="15" customHeight="1" x14ac:dyDescent="0.2">
      <c r="A2316" s="3">
        <f>'2_CVaR_t3'!A2316</f>
        <v>45532</v>
      </c>
      <c r="B2316" s="5">
        <f>'2_CVaR_t3'!D2316-1</f>
        <v>-4.8847253245725142E-3</v>
      </c>
      <c r="C2316" s="5">
        <f>'Stocks Returns'!B2312</f>
        <v>-1.7262638717632561E-2</v>
      </c>
      <c r="D2316" s="5">
        <f>'Stocks Returns'!C2312</f>
        <v>-5.6519651300236395E-3</v>
      </c>
      <c r="E2316" s="5">
        <f>'Stocks Returns'!D2312</f>
        <v>-1.902643933778092E-2</v>
      </c>
      <c r="F2316" s="5">
        <f>'Stocks Returns'!E2312</f>
        <v>-2.4904384950635849E-3</v>
      </c>
      <c r="G2316" s="5">
        <f t="shared" si="144"/>
        <v>-1.1885477537640819E-2</v>
      </c>
      <c r="H2316" s="5">
        <f t="shared" si="145"/>
        <v>1.6307585086621458E-3</v>
      </c>
      <c r="I2316" s="5">
        <f t="shared" si="146"/>
        <v>-1.0955122225964944E-2</v>
      </c>
      <c r="J2316" s="5">
        <f t="shared" si="147"/>
        <v>2.712533505029353E-3</v>
      </c>
    </row>
    <row r="2317" spans="1:10" ht="15" customHeight="1" x14ac:dyDescent="0.2">
      <c r="A2317" s="3">
        <f>'2_CVaR_t3'!A2317</f>
        <v>45533</v>
      </c>
      <c r="B2317" s="5">
        <f>'2_CVaR_t3'!D2317-1</f>
        <v>1.2798796265640622E-2</v>
      </c>
      <c r="C2317" s="5">
        <f>'Stocks Returns'!B2313</f>
        <v>-3.0112923462986108E-2</v>
      </c>
      <c r="D2317" s="5">
        <f>'Stocks Returns'!C2313</f>
        <v>1.9057921563921942E-2</v>
      </c>
      <c r="E2317" s="5">
        <f>'Stocks Returns'!D2313</f>
        <v>1.9899244332493682E-2</v>
      </c>
      <c r="F2317" s="5">
        <f>'Stocks Returns'!E2313</f>
        <v>1.9794917521176902E-2</v>
      </c>
      <c r="G2317" s="5">
        <f t="shared" si="144"/>
        <v>-4.2569036431148274E-2</v>
      </c>
      <c r="H2317" s="5">
        <f t="shared" si="145"/>
        <v>1.4332383220002839E-4</v>
      </c>
      <c r="I2317" s="5">
        <f t="shared" si="146"/>
        <v>-9.6282195757664557E-4</v>
      </c>
      <c r="J2317" s="5">
        <f t="shared" si="147"/>
        <v>6.2848593197930031E-3</v>
      </c>
    </row>
    <row r="2318" spans="1:10" ht="15" customHeight="1" x14ac:dyDescent="0.2">
      <c r="A2318" s="3">
        <f>'2_CVaR_t3'!A2318</f>
        <v>45534</v>
      </c>
      <c r="B2318" s="5">
        <f>'2_CVaR_t3'!D2318-1</f>
        <v>5.6232073238859925E-3</v>
      </c>
      <c r="C2318" s="5">
        <f>'Stocks Returns'!B2314</f>
        <v>1.4230271668822736E-2</v>
      </c>
      <c r="D2318" s="5">
        <f>'Stocks Returns'!C2314</f>
        <v>7.4730214811089546E-3</v>
      </c>
      <c r="E2318" s="5">
        <f>'Stocks Returns'!D2314</f>
        <v>1.4571499135588972E-2</v>
      </c>
      <c r="F2318" s="5">
        <f>'Stocks Returns'!E2314</f>
        <v>-5.071259945789941E-3</v>
      </c>
      <c r="G2318" s="5">
        <f t="shared" si="144"/>
        <v>9.0105139775186107E-3</v>
      </c>
      <c r="H2318" s="5">
        <f t="shared" si="145"/>
        <v>-8.1127229389841779E-4</v>
      </c>
      <c r="I2318" s="5">
        <f t="shared" si="146"/>
        <v>5.4499713421620605E-3</v>
      </c>
      <c r="J2318" s="5">
        <f t="shared" si="147"/>
        <v>-1.0987976973843716E-2</v>
      </c>
    </row>
    <row r="2319" spans="1:10" ht="15" customHeight="1" x14ac:dyDescent="0.2">
      <c r="A2319" s="3">
        <f>'2_CVaR_t3'!A2319</f>
        <v>45537</v>
      </c>
      <c r="B2319" s="5">
        <f>'2_CVaR_t3'!D2319-1</f>
        <v>3.3619452249000759E-5</v>
      </c>
      <c r="C2319" s="5">
        <f>'Stocks Returns'!B2315</f>
        <v>0</v>
      </c>
      <c r="D2319" s="5">
        <f>'Stocks Returns'!C2315</f>
        <v>0</v>
      </c>
      <c r="E2319" s="5">
        <f>'Stocks Returns'!D2315</f>
        <v>0</v>
      </c>
      <c r="F2319" s="5">
        <f>'Stocks Returns'!E2315</f>
        <v>0</v>
      </c>
      <c r="G2319" s="5">
        <f t="shared" si="144"/>
        <v>4.1716549628461653E-4</v>
      </c>
      <c r="H2319" s="5">
        <f t="shared" si="145"/>
        <v>-3.5772302638354477E-6</v>
      </c>
      <c r="I2319" s="5">
        <f t="shared" si="146"/>
        <v>2.403114536009206E-5</v>
      </c>
      <c r="J2319" s="5">
        <f t="shared" si="147"/>
        <v>-1.7115738437369847E-6</v>
      </c>
    </row>
    <row r="2320" spans="1:10" ht="15" customHeight="1" x14ac:dyDescent="0.2">
      <c r="A2320" s="3">
        <f>'2_CVaR_t3'!A2320</f>
        <v>45538</v>
      </c>
      <c r="B2320" s="5">
        <f>'2_CVaR_t3'!D2320-1</f>
        <v>-1.4646781774005913E-3</v>
      </c>
      <c r="C2320" s="5">
        <f>'Stocks Returns'!B2316</f>
        <v>-6.1224489795918324E-2</v>
      </c>
      <c r="D2320" s="5">
        <f>'Stocks Returns'!C2316</f>
        <v>7.8514282116626255E-3</v>
      </c>
      <c r="E2320" s="5">
        <f>'Stocks Returns'!D2316</f>
        <v>-7.0107108081791547E-2</v>
      </c>
      <c r="F2320" s="5">
        <f>'Stocks Returns'!E2316</f>
        <v>-3.4625186747517467E-2</v>
      </c>
      <c r="G2320" s="5">
        <f t="shared" si="144"/>
        <v>-5.9296338365708752E-2</v>
      </c>
      <c r="H2320" s="5">
        <f t="shared" si="145"/>
        <v>1.006750979269427E-2</v>
      </c>
      <c r="I2320" s="5">
        <f t="shared" si="146"/>
        <v>-6.7631595790686061E-2</v>
      </c>
      <c r="J2320" s="5">
        <f t="shared" si="147"/>
        <v>-3.3041372007985292E-2</v>
      </c>
    </row>
    <row r="2321" spans="1:10" ht="15" customHeight="1" x14ac:dyDescent="0.2">
      <c r="A2321" s="3">
        <f>'2_CVaR_t3'!A2321</f>
        <v>45539</v>
      </c>
      <c r="B2321" s="5">
        <f>'2_CVaR_t3'!D2321-1</f>
        <v>4.645475644231567E-3</v>
      </c>
      <c r="C2321" s="5">
        <f>'Stocks Returns'!B2317</f>
        <v>-5.4347826086956763E-3</v>
      </c>
      <c r="D2321" s="5">
        <f>'Stocks Returns'!C2317</f>
        <v>7.0007898326991391E-3</v>
      </c>
      <c r="E2321" s="5">
        <f>'Stocks Returns'!D2317</f>
        <v>6.4136125654450371E-3</v>
      </c>
      <c r="F2321" s="5">
        <f>'Stocks Returns'!E2317</f>
        <v>-1.1743286299499278E-2</v>
      </c>
      <c r="G2321" s="5">
        <f t="shared" si="144"/>
        <v>-9.6685287186718885E-3</v>
      </c>
      <c r="H2321" s="5">
        <f t="shared" si="145"/>
        <v>1.6496043144588555E-4</v>
      </c>
      <c r="I2321" s="5">
        <f t="shared" si="146"/>
        <v>-1.1081724727114413E-3</v>
      </c>
      <c r="J2321" s="5">
        <f t="shared" si="147"/>
        <v>-1.66253495479326E-2</v>
      </c>
    </row>
    <row r="2322" spans="1:10" ht="15" customHeight="1" x14ac:dyDescent="0.2">
      <c r="A2322" s="3">
        <f>'2_CVaR_t3'!A2322</f>
        <v>45540</v>
      </c>
      <c r="B2322" s="5">
        <f>'2_CVaR_t3'!D2322-1</f>
        <v>-3.9881412828672858E-3</v>
      </c>
      <c r="C2322" s="5">
        <f>'Stocks Returns'!B2318</f>
        <v>1.3661202185792254E-2</v>
      </c>
      <c r="D2322" s="5">
        <f>'Stocks Returns'!C2318</f>
        <v>-6.6665478270171441E-3</v>
      </c>
      <c r="E2322" s="5">
        <f>'Stocks Returns'!D2318</f>
        <v>-1.8207829366627681E-3</v>
      </c>
      <c r="F2322" s="5">
        <f>'Stocks Returns'!E2318</f>
        <v>-1.0224760501105323E-2</v>
      </c>
      <c r="G2322" s="5">
        <f t="shared" si="144"/>
        <v>1.8134186619595712E-2</v>
      </c>
      <c r="H2322" s="5">
        <f t="shared" si="145"/>
        <v>-7.1207208037624755E-4</v>
      </c>
      <c r="I2322" s="5">
        <f t="shared" si="146"/>
        <v>4.7835633742112039E-3</v>
      </c>
      <c r="J2322" s="5">
        <f t="shared" si="147"/>
        <v>-5.9705703465853686E-3</v>
      </c>
    </row>
    <row r="2323" spans="1:10" ht="15" customHeight="1" x14ac:dyDescent="0.2">
      <c r="A2323" s="3">
        <f>'2_CVaR_t3'!A2323</f>
        <v>45541</v>
      </c>
      <c r="B2323" s="5">
        <f>'2_CVaR_t3'!D2323-1</f>
        <v>-1.3966795837209167E-3</v>
      </c>
      <c r="C2323" s="5">
        <f>'Stocks Returns'!B2319</f>
        <v>-2.695417789757415E-2</v>
      </c>
      <c r="D2323" s="5">
        <f>'Stocks Returns'!C2319</f>
        <v>2.6918373800024487E-3</v>
      </c>
      <c r="E2323" s="5">
        <f>'Stocks Returns'!D2319</f>
        <v>-3.4657980456025972E-2</v>
      </c>
      <c r="F2323" s="5">
        <f>'Stocks Returns'!E2319</f>
        <v>-1.3308515588645986E-2</v>
      </c>
      <c r="G2323" s="5">
        <f t="shared" si="144"/>
        <v>-2.5094600905809557E-2</v>
      </c>
      <c r="H2323" s="5">
        <f t="shared" si="145"/>
        <v>4.8071821817520701E-3</v>
      </c>
      <c r="I2323" s="5">
        <f t="shared" si="146"/>
        <v>-3.2293725946448117E-2</v>
      </c>
      <c r="J2323" s="5">
        <f t="shared" si="147"/>
        <v>-1.1796658220879056E-2</v>
      </c>
    </row>
    <row r="2324" spans="1:10" ht="15" customHeight="1" x14ac:dyDescent="0.2">
      <c r="A2324" s="3">
        <f>'2_CVaR_t3'!A2324</f>
        <v>45544</v>
      </c>
      <c r="B2324" s="5">
        <f>'2_CVaR_t3'!D2324-1</f>
        <v>1.4519339598296321E-2</v>
      </c>
      <c r="C2324" s="5">
        <f>'Stocks Returns'!B2320</f>
        <v>1.1080332409972415E-2</v>
      </c>
      <c r="D2324" s="5">
        <f>'Stocks Returns'!C2320</f>
        <v>2.2335962223588135E-2</v>
      </c>
      <c r="E2324" s="5">
        <f>'Stocks Returns'!D2320</f>
        <v>1.7816169523552361E-2</v>
      </c>
      <c r="F2324" s="5">
        <f>'Stocks Returns'!E2320</f>
        <v>-3.9615166949632519E-3</v>
      </c>
      <c r="G2324" s="5">
        <f t="shared" si="144"/>
        <v>-3.1108942785252249E-3</v>
      </c>
      <c r="H2324" s="5">
        <f t="shared" si="145"/>
        <v>8.7245892532797006E-4</v>
      </c>
      <c r="I2324" s="5">
        <f t="shared" si="146"/>
        <v>-5.8610113719050339E-3</v>
      </c>
      <c r="J2324" s="5">
        <f t="shared" si="147"/>
        <v>-1.9292285730593807E-2</v>
      </c>
    </row>
    <row r="2325" spans="1:10" ht="15" customHeight="1" x14ac:dyDescent="0.2">
      <c r="A2325" s="3">
        <f>'2_CVaR_t3'!A2325</f>
        <v>45545</v>
      </c>
      <c r="B2325" s="5">
        <f>'2_CVaR_t3'!D2325-1</f>
        <v>-7.6615524258372147E-4</v>
      </c>
      <c r="C2325" s="5">
        <f>'Stocks Returns'!B2321</f>
        <v>-3.8356164383561708E-2</v>
      </c>
      <c r="D2325" s="5">
        <f>'Stocks Returns'!C2321</f>
        <v>-9.4534471995211256E-4</v>
      </c>
      <c r="E2325" s="5">
        <f>'Stocks Returns'!D2321</f>
        <v>-2.917384962206615E-3</v>
      </c>
      <c r="F2325" s="5">
        <f>'Stocks Returns'!E2321</f>
        <v>-1.5151515151515138E-2</v>
      </c>
      <c r="G2325" s="5">
        <f t="shared" si="144"/>
        <v>-3.713245131602852E-2</v>
      </c>
      <c r="H2325" s="5">
        <f t="shared" si="145"/>
        <v>2.3590736093485431E-4</v>
      </c>
      <c r="I2325" s="5">
        <f t="shared" si="146"/>
        <v>-1.5847803088678521E-3</v>
      </c>
      <c r="J2325" s="5">
        <f t="shared" si="147"/>
        <v>-1.4306890324408929E-2</v>
      </c>
    </row>
    <row r="2326" spans="1:10" ht="15" customHeight="1" x14ac:dyDescent="0.2">
      <c r="A2326" s="3">
        <f>'2_CVaR_t3'!A2326</f>
        <v>45546</v>
      </c>
      <c r="B2326" s="5">
        <f>'2_CVaR_t3'!D2326-1</f>
        <v>-1.7648276110349137E-4</v>
      </c>
      <c r="C2326" s="5">
        <f>'Stocks Returns'!B2322</f>
        <v>-1.1396011396011319E-2</v>
      </c>
      <c r="D2326" s="5">
        <f>'Stocks Returns'!C2322</f>
        <v>-4.8366843636770129E-3</v>
      </c>
      <c r="E2326" s="5">
        <f>'Stocks Returns'!D2322</f>
        <v>3.0057188455911765E-2</v>
      </c>
      <c r="F2326" s="5">
        <f>'Stocks Returns'!E2322</f>
        <v>-1.375000000000004E-2</v>
      </c>
      <c r="G2326" s="5">
        <f t="shared" si="144"/>
        <v>-1.0766964439875256E-2</v>
      </c>
      <c r="H2326" s="5">
        <f t="shared" si="145"/>
        <v>-4.5290048583551366E-3</v>
      </c>
      <c r="I2326" s="5">
        <f t="shared" si="146"/>
        <v>3.0424984154135408E-2</v>
      </c>
      <c r="J2326" s="5">
        <f t="shared" si="147"/>
        <v>-1.352937751872897E-2</v>
      </c>
    </row>
    <row r="2327" spans="1:10" ht="15" customHeight="1" x14ac:dyDescent="0.2">
      <c r="A2327" s="3">
        <f>'2_CVaR_t3'!A2327</f>
        <v>45547</v>
      </c>
      <c r="B2327" s="5">
        <f>'2_CVaR_t3'!D2327-1</f>
        <v>1.3859083053471277E-3</v>
      </c>
      <c r="C2327" s="5">
        <f>'Stocks Returns'!B2323</f>
        <v>0.10374639769452454</v>
      </c>
      <c r="D2327" s="5">
        <f>'Stocks Returns'!C2323</f>
        <v>4.9658402591914452E-3</v>
      </c>
      <c r="E2327" s="5">
        <f>'Stocks Returns'!D2323</f>
        <v>-1.7688831504196312E-2</v>
      </c>
      <c r="F2327" s="5">
        <f>'Stocks Returns'!E2323</f>
        <v>3.2173150043872667E-3</v>
      </c>
      <c r="G2327" s="5">
        <f t="shared" si="144"/>
        <v>0.10279982250591423</v>
      </c>
      <c r="H2327" s="5">
        <f t="shared" si="145"/>
        <v>2.9589094836791211E-3</v>
      </c>
      <c r="I2327" s="5">
        <f t="shared" si="146"/>
        <v>-1.9877385202708014E-2</v>
      </c>
      <c r="J2327" s="5">
        <f t="shared" si="147"/>
        <v>1.7845863098840966E-3</v>
      </c>
    </row>
    <row r="2328" spans="1:10" ht="15" customHeight="1" x14ac:dyDescent="0.2">
      <c r="A2328" s="3">
        <f>'2_CVaR_t3'!A2328</f>
        <v>45548</v>
      </c>
      <c r="B2328" s="5">
        <f>'2_CVaR_t3'!D2328-1</f>
        <v>5.8025767755125468E-3</v>
      </c>
      <c r="C2328" s="5">
        <f>'Stocks Returns'!B2324</f>
        <v>0.10835509138381205</v>
      </c>
      <c r="D2328" s="5">
        <f>'Stocks Returns'!C2324</f>
        <v>6.9383582933180143E-3</v>
      </c>
      <c r="E2328" s="5">
        <f>'Stocks Returns'!D2324</f>
        <v>2.0241850683491158E-2</v>
      </c>
      <c r="F2328" s="5">
        <f>'Stocks Returns'!E2324</f>
        <v>5.8309037900874383E-3</v>
      </c>
      <c r="G2328" s="5">
        <f t="shared" si="144"/>
        <v>0.10295444525417613</v>
      </c>
      <c r="H2328" s="5">
        <f t="shared" si="145"/>
        <v>-1.611663048697011E-3</v>
      </c>
      <c r="I2328" s="5">
        <f t="shared" si="146"/>
        <v>1.0826842596106879E-2</v>
      </c>
      <c r="J2328" s="5">
        <f t="shared" si="147"/>
        <v>-2.7562531518107638E-4</v>
      </c>
    </row>
    <row r="2329" spans="1:10" ht="15" customHeight="1" x14ac:dyDescent="0.2">
      <c r="A2329" s="3">
        <f>'2_CVaR_t3'!A2329</f>
        <v>45551</v>
      </c>
      <c r="B2329" s="5">
        <f>'2_CVaR_t3'!D2329-1</f>
        <v>5.6586605843740312E-3</v>
      </c>
      <c r="C2329" s="5">
        <f>'Stocks Returns'!B2325</f>
        <v>8.2449941107185509E-3</v>
      </c>
      <c r="D2329" s="5">
        <f>'Stocks Returns'!C2325</f>
        <v>1.0892287839816328E-2</v>
      </c>
      <c r="E2329" s="5">
        <f>'Stocks Returns'!D2325</f>
        <v>-7.98763205359454E-3</v>
      </c>
      <c r="F2329" s="5">
        <f>'Stocks Returns'!E2325</f>
        <v>1.9806763285024065E-2</v>
      </c>
      <c r="G2329" s="5">
        <f t="shared" si="144"/>
        <v>2.9894829236809155E-3</v>
      </c>
      <c r="H2329" s="5">
        <f t="shared" si="145"/>
        <v>2.5554716951047239E-3</v>
      </c>
      <c r="I2329" s="5">
        <f t="shared" si="146"/>
        <v>-1.7167167680659921E-2</v>
      </c>
      <c r="J2329" s="5">
        <f t="shared" si="147"/>
        <v>1.3852528959814916E-2</v>
      </c>
    </row>
    <row r="2330" spans="1:10" ht="15" customHeight="1" x14ac:dyDescent="0.2">
      <c r="A2330" s="3">
        <f>'2_CVaR_t3'!A2330</f>
        <v>45552</v>
      </c>
      <c r="B2330" s="5">
        <f>'2_CVaR_t3'!D2330-1</f>
        <v>2.1891569124172783E-3</v>
      </c>
      <c r="C2330" s="5">
        <f>'Stocks Returns'!B2326</f>
        <v>-1.2850467289719725E-2</v>
      </c>
      <c r="D2330" s="5">
        <f>'Stocks Returns'!C2326</f>
        <v>3.7183282842190302E-3</v>
      </c>
      <c r="E2330" s="5">
        <f>'Stocks Returns'!D2326</f>
        <v>0</v>
      </c>
      <c r="F2330" s="5">
        <f>'Stocks Returns'!E2326</f>
        <v>2.5959261013737578E-2</v>
      </c>
      <c r="G2330" s="5">
        <f t="shared" si="144"/>
        <v>-1.4607093380574114E-2</v>
      </c>
      <c r="H2330" s="5">
        <f t="shared" si="145"/>
        <v>5.2142175685221132E-4</v>
      </c>
      <c r="I2330" s="5">
        <f t="shared" si="146"/>
        <v>-3.5028111441697111E-3</v>
      </c>
      <c r="J2330" s="5">
        <f t="shared" si="147"/>
        <v>2.3676519759987337E-2</v>
      </c>
    </row>
    <row r="2331" spans="1:10" ht="15" customHeight="1" x14ac:dyDescent="0.2">
      <c r="A2331" s="3">
        <f>'2_CVaR_t3'!A2331</f>
        <v>45553</v>
      </c>
      <c r="B2331" s="5">
        <f>'2_CVaR_t3'!D2331-1</f>
        <v>-6.8077612257235742E-3</v>
      </c>
      <c r="C2331" s="5">
        <f>'Stocks Returns'!B2327</f>
        <v>-3.5502958579880506E-3</v>
      </c>
      <c r="D2331" s="5">
        <f>'Stocks Returns'!C2327</f>
        <v>-1.0564202714980375E-2</v>
      </c>
      <c r="E2331" s="5">
        <f>'Stocks Returns'!D2327</f>
        <v>-8.31168831168827E-3</v>
      </c>
      <c r="F2331" s="5">
        <f>'Stocks Returns'!E2327</f>
        <v>3.0473727952720076E-3</v>
      </c>
      <c r="G2331" s="5">
        <f t="shared" si="144"/>
        <v>3.7661864152043192E-3</v>
      </c>
      <c r="H2331" s="5">
        <f t="shared" si="145"/>
        <v>-4.3259011193991226E-4</v>
      </c>
      <c r="I2331" s="5">
        <f t="shared" si="146"/>
        <v>2.9060572272792996E-3</v>
      </c>
      <c r="J2331" s="5">
        <f t="shared" si="147"/>
        <v>1.0285337017540884E-2</v>
      </c>
    </row>
    <row r="2332" spans="1:10" ht="15" customHeight="1" x14ac:dyDescent="0.2">
      <c r="A2332" s="3">
        <f>'2_CVaR_t3'!A2332</f>
        <v>45554</v>
      </c>
      <c r="B2332" s="5">
        <f>'2_CVaR_t3'!D2332-1</f>
        <v>-3.6858916068366332E-3</v>
      </c>
      <c r="C2332" s="5">
        <f>'Stocks Returns'!B2328</f>
        <v>-2.3752969121139111E-3</v>
      </c>
      <c r="D2332" s="5">
        <f>'Stocks Returns'!C2328</f>
        <v>-1.1231281198003318E-2</v>
      </c>
      <c r="E2332" s="5">
        <f>'Stocks Returns'!D2328</f>
        <v>3.2346778418019806E-2</v>
      </c>
      <c r="F2332" s="5">
        <f>'Stocks Returns'!E2328</f>
        <v>1.7768366783281087E-2</v>
      </c>
      <c r="G2332" s="5">
        <f t="shared" si="144"/>
        <v>1.792878250168173E-3</v>
      </c>
      <c r="H2332" s="5">
        <f t="shared" si="145"/>
        <v>-5.7245744014938742E-3</v>
      </c>
      <c r="I2332" s="5">
        <f t="shared" si="146"/>
        <v>3.8456590553951453E-2</v>
      </c>
      <c r="J2332" s="5">
        <f t="shared" si="147"/>
        <v>2.1702710730296847E-2</v>
      </c>
    </row>
    <row r="2333" spans="1:10" ht="15" customHeight="1" x14ac:dyDescent="0.2">
      <c r="A2333" s="3">
        <f>'2_CVaR_t3'!A2333</f>
        <v>45555</v>
      </c>
      <c r="B2333" s="5">
        <f>'2_CVaR_t3'!D2333-1</f>
        <v>-2.913907418837236E-3</v>
      </c>
      <c r="C2333" s="5">
        <f>'Stocks Returns'!B2329</f>
        <v>-1.9047619047619091E-2</v>
      </c>
      <c r="D2333" s="5">
        <f>'Stocks Returns'!C2329</f>
        <v>-1.6477352404993262E-3</v>
      </c>
      <c r="E2333" s="5">
        <f>'Stocks Returns'!D2329</f>
        <v>-2.3087656983381888E-2</v>
      </c>
      <c r="F2333" s="5">
        <f>'Stocks Returns'!E2329</f>
        <v>-6.1510628674806833E-3</v>
      </c>
      <c r="G2333" s="5">
        <f t="shared" si="144"/>
        <v>-1.5657965606386763E-2</v>
      </c>
      <c r="H2333" s="5">
        <f t="shared" si="145"/>
        <v>2.7153125985609249E-3</v>
      </c>
      <c r="I2333" s="5">
        <f t="shared" si="146"/>
        <v>-1.8240948148318899E-2</v>
      </c>
      <c r="J2333" s="5">
        <f t="shared" si="147"/>
        <v>-3.0336468921586617E-3</v>
      </c>
    </row>
    <row r="2334" spans="1:10" ht="15" customHeight="1" x14ac:dyDescent="0.2">
      <c r="A2334" s="3">
        <f>'2_CVaR_t3'!A2334</f>
        <v>45558</v>
      </c>
      <c r="B2334" s="5">
        <f>'2_CVaR_t3'!D2334-1</f>
        <v>7.9472425998963203E-3</v>
      </c>
      <c r="C2334" s="5">
        <f>'Stocks Returns'!B2330</f>
        <v>-9.7087378640776656E-3</v>
      </c>
      <c r="D2334" s="5">
        <f>'Stocks Returns'!C2330</f>
        <v>1.3554447448818507E-2</v>
      </c>
      <c r="E2334" s="5">
        <f>'Stocks Returns'!D2330</f>
        <v>6.4926632904804826E-4</v>
      </c>
      <c r="F2334" s="5">
        <f>'Stocks Returns'!E2330</f>
        <v>-1.6382998088650957E-3</v>
      </c>
      <c r="G2334" s="5">
        <f t="shared" si="144"/>
        <v>-1.7272211878832336E-2</v>
      </c>
      <c r="H2334" s="5">
        <f t="shared" si="145"/>
        <v>1.8272026365300544E-3</v>
      </c>
      <c r="I2334" s="5">
        <f t="shared" si="146"/>
        <v>-1.2274796120005963E-2</v>
      </c>
      <c r="J2334" s="5">
        <f t="shared" si="147"/>
        <v>-1.0014354027614417E-2</v>
      </c>
    </row>
    <row r="2335" spans="1:10" ht="15" customHeight="1" x14ac:dyDescent="0.2">
      <c r="A2335" s="3">
        <f>'2_CVaR_t3'!A2335</f>
        <v>45559</v>
      </c>
      <c r="B2335" s="5">
        <f>'2_CVaR_t3'!D2335-1</f>
        <v>-3.1307791178224353E-2</v>
      </c>
      <c r="C2335" s="5">
        <f>'Stocks Returns'!B2331</f>
        <v>1.9607843137254832E-2</v>
      </c>
      <c r="D2335" s="5">
        <f>'Stocks Returns'!C2331</f>
        <v>-5.4914269103790159E-2</v>
      </c>
      <c r="E2335" s="5">
        <f>'Stocks Returns'!D2331</f>
        <v>5.7098364910459498E-3</v>
      </c>
      <c r="F2335" s="5">
        <f>'Stocks Returns'!E2331</f>
        <v>-7.110949038198533E-3</v>
      </c>
      <c r="G2335" s="5">
        <f t="shared" si="144"/>
        <v>5.16318333891033E-2</v>
      </c>
      <c r="H2335" s="5">
        <f t="shared" si="145"/>
        <v>-8.4869924851896858E-3</v>
      </c>
      <c r="I2335" s="5">
        <f t="shared" si="146"/>
        <v>5.7013984297632173E-2</v>
      </c>
      <c r="J2335" s="5">
        <f t="shared" si="147"/>
        <v>2.6053400836347447E-2</v>
      </c>
    </row>
    <row r="2336" spans="1:10" ht="15" customHeight="1" x14ac:dyDescent="0.2">
      <c r="A2336" s="3">
        <f>'2_CVaR_t3'!A2336</f>
        <v>45560</v>
      </c>
      <c r="B2336" s="5">
        <f>'2_CVaR_t3'!D2336-1</f>
        <v>-8.2086273585491032E-3</v>
      </c>
      <c r="C2336" s="5">
        <f>'Stocks Returns'!B2332</f>
        <v>-1.5625000000000111E-2</v>
      </c>
      <c r="D2336" s="5">
        <f>'Stocks Returns'!C2332</f>
        <v>-1.1548134027421164E-2</v>
      </c>
      <c r="E2336" s="5">
        <f>'Stocks Returns'!D2332</f>
        <v>-1.7935483870967772E-2</v>
      </c>
      <c r="F2336" s="5">
        <f>'Stocks Returns'!E2332</f>
        <v>-2.9198420714351192E-2</v>
      </c>
      <c r="G2336" s="5">
        <f t="shared" si="144"/>
        <v>-6.8957883864387941E-3</v>
      </c>
      <c r="H2336" s="5">
        <f t="shared" si="145"/>
        <v>6.587971195716226E-4</v>
      </c>
      <c r="I2336" s="5">
        <f t="shared" si="146"/>
        <v>-4.4256724270850326E-3</v>
      </c>
      <c r="J2336" s="5">
        <f t="shared" si="147"/>
        <v>-2.0478033993935878E-2</v>
      </c>
    </row>
    <row r="2337" spans="1:10" ht="15" customHeight="1" x14ac:dyDescent="0.2">
      <c r="A2337" s="3">
        <f>'2_CVaR_t3'!A2337</f>
        <v>45561</v>
      </c>
      <c r="B2337" s="5">
        <f>'2_CVaR_t3'!D2337-1</f>
        <v>9.2246160356270757E-3</v>
      </c>
      <c r="C2337" s="5">
        <f>'Stocks Returns'!B2333</f>
        <v>1.3431013431013605E-2</v>
      </c>
      <c r="D2337" s="5">
        <f>'Stocks Returns'!C2333</f>
        <v>7.6401022290184528E-3</v>
      </c>
      <c r="E2337" s="5">
        <f>'Stocks Returns'!D2333</f>
        <v>5.5183287347260634E-2</v>
      </c>
      <c r="F2337" s="5">
        <f>'Stocks Returns'!E2333</f>
        <v>-3.234654308143381E-2</v>
      </c>
      <c r="G2337" s="5">
        <f t="shared" si="144"/>
        <v>4.5793485684832748E-3</v>
      </c>
      <c r="H2337" s="5">
        <f t="shared" si="145"/>
        <v>-5.9795123940649727E-3</v>
      </c>
      <c r="I2337" s="5">
        <f t="shared" si="146"/>
        <v>4.0169214988425003E-2</v>
      </c>
      <c r="J2337" s="5">
        <f t="shared" si="147"/>
        <v>-4.2074337538090451E-2</v>
      </c>
    </row>
    <row r="2338" spans="1:10" ht="15" customHeight="1" x14ac:dyDescent="0.2">
      <c r="A2338" s="3">
        <f>'2_CVaR_t3'!A2338</f>
        <v>45562</v>
      </c>
      <c r="B2338" s="5">
        <f>'2_CVaR_t3'!D2338-1</f>
        <v>7.759775362573551E-3</v>
      </c>
      <c r="C2338" s="5">
        <f>'Stocks Returns'!B2334</f>
        <v>9.6385542168675453E-3</v>
      </c>
      <c r="D2338" s="5">
        <f>'Stocks Returns'!C2334</f>
        <v>1.2808720530280926E-2</v>
      </c>
      <c r="E2338" s="5">
        <f>'Stocks Returns'!D2334</f>
        <v>3.4864898518240928E-3</v>
      </c>
      <c r="F2338" s="5">
        <f>'Stocks Returns'!E2334</f>
        <v>2.3555859642263588E-2</v>
      </c>
      <c r="G2338" s="5">
        <f t="shared" si="144"/>
        <v>2.2641350020812349E-3</v>
      </c>
      <c r="H2338" s="5">
        <f t="shared" si="145"/>
        <v>1.3591997809011356E-3</v>
      </c>
      <c r="I2338" s="5">
        <f t="shared" si="146"/>
        <v>-9.1308428870259268E-3</v>
      </c>
      <c r="J2338" s="5">
        <f t="shared" si="147"/>
        <v>1.537818672759512E-2</v>
      </c>
    </row>
    <row r="2339" spans="1:10" ht="15" customHeight="1" x14ac:dyDescent="0.2">
      <c r="A2339" s="3">
        <f>'2_CVaR_t3'!A2339</f>
        <v>45565</v>
      </c>
      <c r="B2339" s="5">
        <f>'2_CVaR_t3'!D2339-1</f>
        <v>-7.5088154225011472E-4</v>
      </c>
      <c r="C2339" s="5">
        <f>'Stocks Returns'!B2335</f>
        <v>-1.5513126491646823E-2</v>
      </c>
      <c r="D2339" s="5">
        <f>'Stocks Returns'!C2335</f>
        <v>-7.9914263878422265E-4</v>
      </c>
      <c r="E2339" s="5">
        <f>'Stocks Returns'!D2335</f>
        <v>-3.722546221615497E-3</v>
      </c>
      <c r="F2339" s="5">
        <f>'Stocks Returns'!E2335</f>
        <v>5.3475935828877219E-3</v>
      </c>
      <c r="G2339" s="5">
        <f t="shared" si="144"/>
        <v>-1.4304816469480838E-2</v>
      </c>
      <c r="H2339" s="5">
        <f t="shared" si="145"/>
        <v>3.5948215974195875E-4</v>
      </c>
      <c r="I2339" s="5">
        <f t="shared" si="146"/>
        <v>-2.4149320559159349E-3</v>
      </c>
      <c r="J2339" s="5">
        <f t="shared" si="147"/>
        <v>6.1760554972973289E-3</v>
      </c>
    </row>
    <row r="2340" spans="1:10" ht="15" customHeight="1" x14ac:dyDescent="0.2">
      <c r="A2340" s="3">
        <f>'2_CVaR_t3'!A2340</f>
        <v>45566</v>
      </c>
      <c r="B2340" s="5">
        <f>'2_CVaR_t3'!D2340-1</f>
        <v>2.6117259039626362E-3</v>
      </c>
      <c r="C2340" s="5">
        <f>'Stocks Returns'!B2336</f>
        <v>-1.0909090909090868E-2</v>
      </c>
      <c r="D2340" s="5">
        <f>'Stocks Returns'!C2336</f>
        <v>9.6384797235862241E-3</v>
      </c>
      <c r="E2340" s="5">
        <f>'Stocks Returns'!D2336</f>
        <v>-3.487358326068013E-2</v>
      </c>
      <c r="F2340" s="5">
        <f>'Stocks Returns'!E2336</f>
        <v>3.8848784194528863E-2</v>
      </c>
      <c r="G2340" s="5">
        <f t="shared" si="144"/>
        <v>-1.3091864508759788E-2</v>
      </c>
      <c r="H2340" s="5">
        <f t="shared" si="145"/>
        <v>5.81555673133101E-3</v>
      </c>
      <c r="I2340" s="5">
        <f t="shared" si="146"/>
        <v>-3.9067792358801326E-2</v>
      </c>
      <c r="J2340" s="5">
        <f t="shared" si="147"/>
        <v>3.6118872604222335E-2</v>
      </c>
    </row>
    <row r="2341" spans="1:10" ht="15" customHeight="1" x14ac:dyDescent="0.2">
      <c r="A2341" s="3">
        <f>'2_CVaR_t3'!A2341</f>
        <v>45567</v>
      </c>
      <c r="B2341" s="5">
        <f>'2_CVaR_t3'!D2341-1</f>
        <v>-4.0661784068440898E-4</v>
      </c>
      <c r="C2341" s="5">
        <f>'Stocks Returns'!B2337</f>
        <v>-2.3284313725490224E-2</v>
      </c>
      <c r="D2341" s="5">
        <f>'Stocks Returns'!C2337</f>
        <v>-2.1617427371243281E-3</v>
      </c>
      <c r="E2341" s="5">
        <f>'Stocks Returns'!D2337</f>
        <v>9.4205703961802723E-3</v>
      </c>
      <c r="F2341" s="5">
        <f>'Stocks Returns'!E2337</f>
        <v>9.0518423699368356E-3</v>
      </c>
      <c r="G2341" s="5">
        <f t="shared" si="144"/>
        <v>-2.242318279533707E-2</v>
      </c>
      <c r="H2341" s="5">
        <f t="shared" si="145"/>
        <v>-1.5131287291566477E-3</v>
      </c>
      <c r="I2341" s="5">
        <f t="shared" si="146"/>
        <v>1.0164907975938614E-2</v>
      </c>
      <c r="J2341" s="5">
        <f t="shared" si="147"/>
        <v>9.5159980565509179E-3</v>
      </c>
    </row>
    <row r="2342" spans="1:10" ht="15" customHeight="1" x14ac:dyDescent="0.2">
      <c r="A2342" s="3">
        <f>'2_CVaR_t3'!A2342</f>
        <v>45568</v>
      </c>
      <c r="B2342" s="5">
        <f>'2_CVaR_t3'!D2342-1</f>
        <v>-1.2410300541128017E-3</v>
      </c>
      <c r="C2342" s="5">
        <f>'Stocks Returns'!B2338</f>
        <v>-2.8858218318695061E-2</v>
      </c>
      <c r="D2342" s="5">
        <f>'Stocks Returns'!C2338</f>
        <v>-5.0505415162460654E-4</v>
      </c>
      <c r="E2342" s="5">
        <f>'Stocks Returns'!D2338</f>
        <v>-1.137816415239068E-2</v>
      </c>
      <c r="F2342" s="5">
        <f>'Stocks Returns'!E2338</f>
        <v>1.8666183399782543E-2</v>
      </c>
      <c r="G2342" s="5">
        <f t="shared" si="144"/>
        <v>-2.7155608971546511E-2</v>
      </c>
      <c r="H2342" s="5">
        <f t="shared" si="145"/>
        <v>1.3797030532204867E-3</v>
      </c>
      <c r="I2342" s="5">
        <f t="shared" si="146"/>
        <v>-9.268579929695462E-3</v>
      </c>
      <c r="J2342" s="5">
        <f t="shared" si="147"/>
        <v>2.0013329551316711E-2</v>
      </c>
    </row>
    <row r="2343" spans="1:10" ht="15" customHeight="1" x14ac:dyDescent="0.2">
      <c r="A2343" s="3">
        <f>'2_CVaR_t3'!A2343</f>
        <v>45569</v>
      </c>
      <c r="B2343" s="5">
        <f>'2_CVaR_t3'!D2343-1</f>
        <v>2.6642012965421014E-3</v>
      </c>
      <c r="C2343" s="5">
        <f>'Stocks Returns'!B2339</f>
        <v>5.1679586563306845E-3</v>
      </c>
      <c r="D2343" s="5">
        <f>'Stocks Returns'!C2339</f>
        <v>3.8640454149947434E-3</v>
      </c>
      <c r="E2343" s="5">
        <f>'Stocks Returns'!D2339</f>
        <v>4.5260571576362096E-3</v>
      </c>
      <c r="F2343" s="5">
        <f>'Stocks Returns'!E2339</f>
        <v>1.8857854474292779E-2</v>
      </c>
      <c r="G2343" s="5">
        <f t="shared" si="144"/>
        <v>2.9322652772429689E-3</v>
      </c>
      <c r="H2343" s="5">
        <f t="shared" si="145"/>
        <v>-3.6617450307216068E-5</v>
      </c>
      <c r="I2343" s="5">
        <f t="shared" si="146"/>
        <v>2.4598899321305774E-4</v>
      </c>
      <c r="J2343" s="5">
        <f t="shared" si="147"/>
        <v>1.6072412451251784E-2</v>
      </c>
    </row>
    <row r="2344" spans="1:10" ht="15" customHeight="1" x14ac:dyDescent="0.2">
      <c r="A2344" s="3">
        <f>'2_CVaR_t3'!A2344</f>
        <v>45572</v>
      </c>
      <c r="B2344" s="5">
        <f>'2_CVaR_t3'!D2344-1</f>
        <v>-9.9677768703284597E-3</v>
      </c>
      <c r="C2344" s="5">
        <f>'Stocks Returns'!B2340</f>
        <v>-7.7120822622108731E-3</v>
      </c>
      <c r="D2344" s="5">
        <f>'Stocks Returns'!C2340</f>
        <v>-1.489548263788798E-2</v>
      </c>
      <c r="E2344" s="5">
        <f>'Stocks Returns'!D2340</f>
        <v>-1.583419155509791E-2</v>
      </c>
      <c r="F2344" s="5">
        <f>'Stocks Returns'!E2340</f>
        <v>1.5715034049239573E-3</v>
      </c>
      <c r="G2344" s="5">
        <f t="shared" si="144"/>
        <v>2.7911761864850646E-3</v>
      </c>
      <c r="H2344" s="5">
        <f t="shared" si="145"/>
        <v>-8.2452651160400126E-5</v>
      </c>
      <c r="I2344" s="5">
        <f t="shared" si="146"/>
        <v>5.5390106292169117E-4</v>
      </c>
      <c r="J2344" s="5">
        <f t="shared" si="147"/>
        <v>1.2153454733661358E-2</v>
      </c>
    </row>
    <row r="2345" spans="1:10" ht="15" customHeight="1" x14ac:dyDescent="0.2">
      <c r="A2345" s="3">
        <f>'2_CVaR_t3'!A2345</f>
        <v>45573</v>
      </c>
      <c r="B2345" s="5">
        <f>'2_CVaR_t3'!D2345-1</f>
        <v>3.4816415308922544E-3</v>
      </c>
      <c r="C2345" s="5">
        <f>'Stocks Returns'!B2341</f>
        <v>0</v>
      </c>
      <c r="D2345" s="5">
        <f>'Stocks Returns'!C2341</f>
        <v>4.2733481865662171E-3</v>
      </c>
      <c r="E2345" s="5">
        <f>'Stocks Returns'!D2341</f>
        <v>1.1249182472204078E-2</v>
      </c>
      <c r="F2345" s="5">
        <f>'Stocks Returns'!E2341</f>
        <v>-3.4170153417015348E-2</v>
      </c>
      <c r="G2345" s="5">
        <f t="shared" si="144"/>
        <v>-3.0600560901308245E-3</v>
      </c>
      <c r="H2345" s="5">
        <f t="shared" si="145"/>
        <v>-8.3831467164576477E-4</v>
      </c>
      <c r="I2345" s="5">
        <f t="shared" si="146"/>
        <v>5.6316368382665688E-3</v>
      </c>
      <c r="J2345" s="5">
        <f t="shared" si="147"/>
        <v>-3.7820625842245159E-2</v>
      </c>
    </row>
    <row r="2346" spans="1:10" ht="15" customHeight="1" x14ac:dyDescent="0.2">
      <c r="A2346" s="3">
        <f>'2_CVaR_t3'!A2346</f>
        <v>45574</v>
      </c>
      <c r="B2346" s="5">
        <f>'2_CVaR_t3'!D2346-1</f>
        <v>5.1690780357569466E-3</v>
      </c>
      <c r="C2346" s="5">
        <f>'Stocks Returns'!B2342</f>
        <v>1.2953367875647714E-3</v>
      </c>
      <c r="D2346" s="5">
        <f>'Stocks Returns'!C2342</f>
        <v>7.1643148094269193E-3</v>
      </c>
      <c r="E2346" s="5">
        <f>'Stocks Returns'!D2342</f>
        <v>1.1382744793687616E-2</v>
      </c>
      <c r="F2346" s="5">
        <f>'Stocks Returns'!E2342</f>
        <v>1.5342960288808882E-3</v>
      </c>
      <c r="G2346" s="5">
        <f t="shared" si="144"/>
        <v>-3.4664458305846161E-3</v>
      </c>
      <c r="H2346" s="5">
        <f t="shared" si="145"/>
        <v>-4.472073774022577E-4</v>
      </c>
      <c r="I2346" s="5">
        <f t="shared" si="146"/>
        <v>3.0042532071854252E-3</v>
      </c>
      <c r="J2346" s="5">
        <f t="shared" si="147"/>
        <v>-3.9018529719968258E-3</v>
      </c>
    </row>
    <row r="2347" spans="1:10" ht="15" customHeight="1" x14ac:dyDescent="0.2">
      <c r="A2347" s="3">
        <f>'2_CVaR_t3'!A2347</f>
        <v>45575</v>
      </c>
      <c r="B2347" s="5">
        <f>'2_CVaR_t3'!D2347-1</f>
        <v>2.2613025209938797E-4</v>
      </c>
      <c r="C2347" s="5">
        <f>'Stocks Returns'!B2343</f>
        <v>-2.4579560155239322E-2</v>
      </c>
      <c r="D2347" s="5">
        <f>'Stocks Returns'!C2343</f>
        <v>1.9503130575646566E-3</v>
      </c>
      <c r="E2347" s="5">
        <f>'Stocks Returns'!D2343</f>
        <v>-1.0870955365136159E-2</v>
      </c>
      <c r="F2347" s="5">
        <f>'Stocks Returns'!E2343</f>
        <v>8.0201856357573487E-3</v>
      </c>
      <c r="G2347" s="5">
        <f t="shared" si="144"/>
        <v>-2.4356535732761656E-2</v>
      </c>
      <c r="H2347" s="5">
        <f t="shared" si="145"/>
        <v>1.6615399592025798E-3</v>
      </c>
      <c r="I2347" s="5">
        <f t="shared" si="146"/>
        <v>-1.1161906094436017E-2</v>
      </c>
      <c r="J2347" s="5">
        <f t="shared" si="147"/>
        <v>7.814755566514793E-3</v>
      </c>
    </row>
    <row r="2348" spans="1:10" ht="15" customHeight="1" x14ac:dyDescent="0.2">
      <c r="A2348" s="3">
        <f>'2_CVaR_t3'!A2348</f>
        <v>45576</v>
      </c>
      <c r="B2348" s="5">
        <f>'2_CVaR_t3'!D2348-1</f>
        <v>1.5209485077076756E-3</v>
      </c>
      <c r="C2348" s="5">
        <f>'Stocks Returns'!B2344</f>
        <v>-2.6525198938992522E-3</v>
      </c>
      <c r="D2348" s="5">
        <f>'Stocks Returns'!C2344</f>
        <v>1.333837892384615E-3</v>
      </c>
      <c r="E2348" s="5">
        <f>'Stocks Returns'!D2344</f>
        <v>8.2751486940781938E-3</v>
      </c>
      <c r="F2348" s="5">
        <f>'Stocks Returns'!E2344</f>
        <v>-1.2247452172358342E-2</v>
      </c>
      <c r="G2348" s="5">
        <f t="shared" si="144"/>
        <v>-3.735278870191914E-3</v>
      </c>
      <c r="H2348" s="5">
        <f t="shared" si="145"/>
        <v>-8.731487125684962E-4</v>
      </c>
      <c r="I2348" s="5">
        <f t="shared" si="146"/>
        <v>5.865645230010267E-3</v>
      </c>
      <c r="J2348" s="5">
        <f t="shared" si="147"/>
        <v>-1.3823082911134472E-2</v>
      </c>
    </row>
    <row r="2349" spans="1:10" ht="15" customHeight="1" x14ac:dyDescent="0.2">
      <c r="A2349" s="3">
        <f>'2_CVaR_t3'!A2349</f>
        <v>45579</v>
      </c>
      <c r="B2349" s="5">
        <f>'2_CVaR_t3'!D2349-1</f>
        <v>7.0764699103957884E-3</v>
      </c>
      <c r="C2349" s="5">
        <f>'Stocks Returns'!B2345</f>
        <v>2.6595744680850686E-3</v>
      </c>
      <c r="D2349" s="5">
        <f>'Stocks Returns'!C2345</f>
        <v>1.0220986819396982E-2</v>
      </c>
      <c r="E2349" s="5">
        <f>'Stocks Returns'!D2345</f>
        <v>1.295203898435493E-2</v>
      </c>
      <c r="F2349" s="5">
        <f>'Stocks Returns'!E2345</f>
        <v>-9.2316046701058641E-3</v>
      </c>
      <c r="G2349" s="5">
        <f t="shared" si="144"/>
        <v>-4.0257527356191069E-3</v>
      </c>
      <c r="H2349" s="5">
        <f t="shared" si="145"/>
        <v>-2.1624842827823107E-4</v>
      </c>
      <c r="I2349" s="5">
        <f t="shared" si="146"/>
        <v>1.4527153777696214E-3</v>
      </c>
      <c r="J2349" s="5">
        <f t="shared" si="147"/>
        <v>-1.6686191094439001E-2</v>
      </c>
    </row>
    <row r="2350" spans="1:10" ht="15" customHeight="1" x14ac:dyDescent="0.2">
      <c r="A2350" s="3">
        <f>'2_CVaR_t3'!A2350</f>
        <v>45580</v>
      </c>
      <c r="B2350" s="5">
        <f>'2_CVaR_t3'!D2350-1</f>
        <v>-6.9447038048988663E-3</v>
      </c>
      <c r="C2350" s="5">
        <f>'Stocks Returns'!B2346</f>
        <v>7.9575596816976457E-3</v>
      </c>
      <c r="D2350" s="5">
        <f>'Stocks Returns'!C2346</f>
        <v>-4.9519042866980056E-3</v>
      </c>
      <c r="E2350" s="5">
        <f>'Stocks Returns'!D2346</f>
        <v>-4.7600962147107073E-2</v>
      </c>
      <c r="F2350" s="5">
        <f>'Stocks Returns'!E2346</f>
        <v>-3.8914771170183604E-2</v>
      </c>
      <c r="G2350" s="5">
        <f t="shared" si="144"/>
        <v>1.5412144229628088E-2</v>
      </c>
      <c r="H2350" s="5">
        <f t="shared" si="145"/>
        <v>5.3825824292642373E-3</v>
      </c>
      <c r="I2350" s="5">
        <f t="shared" si="146"/>
        <v>-3.6159154216092282E-2</v>
      </c>
      <c r="J2350" s="5">
        <f t="shared" si="147"/>
        <v>-3.1531891773247618E-2</v>
      </c>
    </row>
    <row r="2351" spans="1:10" ht="15" customHeight="1" x14ac:dyDescent="0.2">
      <c r="A2351" s="3">
        <f>'2_CVaR_t3'!A2351</f>
        <v>45581</v>
      </c>
      <c r="B2351" s="5">
        <f>'2_CVaR_t3'!D2351-1</f>
        <v>1.7873218405145774E-2</v>
      </c>
      <c r="C2351" s="5">
        <f>'Stocks Returns'!B2347</f>
        <v>5.2631578947368363E-2</v>
      </c>
      <c r="D2351" s="5">
        <f>'Stocks Returns'!C2347</f>
        <v>2.9467578502631486E-2</v>
      </c>
      <c r="E2351" s="5">
        <f>'Stocks Returns'!D2347</f>
        <v>8.7730958394256486E-3</v>
      </c>
      <c r="F2351" s="5">
        <f>'Stocks Returns'!E2347</f>
        <v>-4.7523999619802915E-4</v>
      </c>
      <c r="G2351" s="5">
        <f t="shared" si="144"/>
        <v>3.5058071194711452E-2</v>
      </c>
      <c r="H2351" s="5">
        <f t="shared" si="145"/>
        <v>3.0354584900929918E-3</v>
      </c>
      <c r="I2351" s="5">
        <f t="shared" si="146"/>
        <v>-2.0391626714913881E-2</v>
      </c>
      <c r="J2351" s="5">
        <f t="shared" si="147"/>
        <v>-1.9355145728639125E-2</v>
      </c>
    </row>
    <row r="2352" spans="1:10" ht="15" customHeight="1" x14ac:dyDescent="0.2">
      <c r="A2352" s="3">
        <f>'2_CVaR_t3'!A2352</f>
        <v>45582</v>
      </c>
      <c r="B2352" s="5">
        <f>'2_CVaR_t3'!D2352-1</f>
        <v>6.6045877810612108E-3</v>
      </c>
      <c r="C2352" s="5">
        <f>'Stocks Returns'!B2348</f>
        <v>-2.7499999999999969E-2</v>
      </c>
      <c r="D2352" s="5">
        <f>'Stocks Returns'!C2348</f>
        <v>9.9815664997218168E-3</v>
      </c>
      <c r="E2352" s="5">
        <f>'Stocks Returns'!D2348</f>
        <v>9.0921069969691626E-3</v>
      </c>
      <c r="F2352" s="5">
        <f>'Stocks Returns'!E2348</f>
        <v>9.4142259414227158E-3</v>
      </c>
      <c r="G2352" s="5">
        <f t="shared" si="144"/>
        <v>-3.3709448949754126E-2</v>
      </c>
      <c r="H2352" s="5">
        <f t="shared" si="145"/>
        <v>2.4340285540709779E-4</v>
      </c>
      <c r="I2352" s="5">
        <f t="shared" si="146"/>
        <v>-1.6351336000818839E-3</v>
      </c>
      <c r="J2352" s="5">
        <f t="shared" si="147"/>
        <v>2.4589939297684563E-3</v>
      </c>
    </row>
    <row r="2353" spans="1:10" ht="15" customHeight="1" x14ac:dyDescent="0.2">
      <c r="A2353" s="3">
        <f>'2_CVaR_t3'!A2353</f>
        <v>45583</v>
      </c>
      <c r="B2353" s="5">
        <f>'2_CVaR_t3'!D2353-1</f>
        <v>1.3495719059628541E-3</v>
      </c>
      <c r="C2353" s="5">
        <f>'Stocks Returns'!B2349</f>
        <v>5.1413881748072487E-3</v>
      </c>
      <c r="D2353" s="5">
        <f>'Stocks Returns'!C2349</f>
        <v>7.9272729526747021E-4</v>
      </c>
      <c r="E2353" s="5">
        <f>'Stocks Returns'!D2349</f>
        <v>9.9242622094541932E-3</v>
      </c>
      <c r="F2353" s="5">
        <f>'Stocks Returns'!E2349</f>
        <v>-4.5219029674988809E-3</v>
      </c>
      <c r="G2353" s="5">
        <f t="shared" si="144"/>
        <v>4.2314570996712115E-3</v>
      </c>
      <c r="H2353" s="5">
        <f t="shared" si="145"/>
        <v>-1.160372781011273E-3</v>
      </c>
      <c r="I2353" s="5">
        <f t="shared" si="146"/>
        <v>7.7951613167349266E-3</v>
      </c>
      <c r="J2353" s="5">
        <f t="shared" si="147"/>
        <v>-5.9161798109031638E-3</v>
      </c>
    </row>
    <row r="2354" spans="1:10" ht="15" customHeight="1" x14ac:dyDescent="0.2">
      <c r="A2354" s="3">
        <f>'2_CVaR_t3'!A2354</f>
        <v>45586</v>
      </c>
      <c r="B2354" s="5">
        <f>'2_CVaR_t3'!D2354-1</f>
        <v>-9.8965504477648292E-3</v>
      </c>
      <c r="C2354" s="5">
        <f>'Stocks Returns'!B2350</f>
        <v>-3.4526854219948944E-2</v>
      </c>
      <c r="D2354" s="5">
        <f>'Stocks Returns'!C2350</f>
        <v>-1.2972261725875067E-2</v>
      </c>
      <c r="E2354" s="5">
        <f>'Stocks Returns'!D2350</f>
        <v>-2.7928626842513515E-2</v>
      </c>
      <c r="F2354" s="5">
        <f>'Stocks Returns'!E2350</f>
        <v>-6.4351282293934053E-3</v>
      </c>
      <c r="G2354" s="5">
        <f t="shared" si="144"/>
        <v>-2.4095425373387935E-2</v>
      </c>
      <c r="H2354" s="5">
        <f t="shared" si="145"/>
        <v>1.7352496020014048E-3</v>
      </c>
      <c r="I2354" s="5">
        <f t="shared" si="146"/>
        <v>-1.1657073307609511E-2</v>
      </c>
      <c r="J2354" s="5">
        <f t="shared" si="147"/>
        <v>4.0714499792459027E-3</v>
      </c>
    </row>
    <row r="2355" spans="1:10" ht="15" customHeight="1" x14ac:dyDescent="0.2">
      <c r="A2355" s="3">
        <f>'2_CVaR_t3'!A2355</f>
        <v>45587</v>
      </c>
      <c r="B2355" s="5">
        <f>'2_CVaR_t3'!D2355-1</f>
        <v>-3.8427557226656806E-3</v>
      </c>
      <c r="C2355" s="5">
        <f>'Stocks Returns'!B2351</f>
        <v>-2.6490066225165476E-3</v>
      </c>
      <c r="D2355" s="5">
        <f>'Stocks Returns'!C2351</f>
        <v>-7.1817998320375942E-3</v>
      </c>
      <c r="E2355" s="5">
        <f>'Stocks Returns'!D2351</f>
        <v>3.3253524873637641E-3</v>
      </c>
      <c r="F2355" s="5">
        <f>'Stocks Returns'!E2351</f>
        <v>9.524716639686126E-5</v>
      </c>
      <c r="G2355" s="5">
        <f t="shared" si="144"/>
        <v>1.6773610563022533E-3</v>
      </c>
      <c r="H2355" s="5">
        <f t="shared" si="145"/>
        <v>-1.4427060851747355E-3</v>
      </c>
      <c r="I2355" s="5">
        <f t="shared" si="146"/>
        <v>9.6918221890481306E-3</v>
      </c>
      <c r="J2355" s="5">
        <f t="shared" si="147"/>
        <v>4.1955876272892203E-3</v>
      </c>
    </row>
    <row r="2356" spans="1:10" ht="15" customHeight="1" x14ac:dyDescent="0.2">
      <c r="A2356" s="3">
        <f>'2_CVaR_t3'!A2356</f>
        <v>45588</v>
      </c>
      <c r="B2356" s="5">
        <f>'2_CVaR_t3'!D2356-1</f>
        <v>-2.2460477623099662E-3</v>
      </c>
      <c r="C2356" s="5">
        <f>'Stocks Returns'!B2352</f>
        <v>-2.6560424966799445E-2</v>
      </c>
      <c r="D2356" s="5">
        <f>'Stocks Returns'!C2352</f>
        <v>-3.6167000245795888E-3</v>
      </c>
      <c r="E2356" s="5">
        <f>'Stocks Returns'!D2352</f>
        <v>-2.1211719475011659E-3</v>
      </c>
      <c r="F2356" s="5">
        <f>'Stocks Returns'!E2352</f>
        <v>-4.6666666666665968E-3</v>
      </c>
      <c r="G2356" s="5">
        <f t="shared" si="144"/>
        <v>-2.3844286938579325E-2</v>
      </c>
      <c r="H2356" s="5">
        <f t="shared" si="145"/>
        <v>-2.430554535911315E-4</v>
      </c>
      <c r="I2356" s="5">
        <f t="shared" si="146"/>
        <v>1.6327998214533362E-3</v>
      </c>
      <c r="J2356" s="5">
        <f t="shared" si="147"/>
        <v>-2.2559921545302528E-3</v>
      </c>
    </row>
    <row r="2357" spans="1:10" ht="15" customHeight="1" x14ac:dyDescent="0.2">
      <c r="A2357" s="3">
        <f>'2_CVaR_t3'!A2357</f>
        <v>45589</v>
      </c>
      <c r="B2357" s="5">
        <f>'2_CVaR_t3'!D2357-1</f>
        <v>-3.9316029372615802E-4</v>
      </c>
      <c r="C2357" s="5">
        <f>'Stocks Returns'!B2353</f>
        <v>2.592087312414737E-2</v>
      </c>
      <c r="D2357" s="5">
        <f>'Stocks Returns'!C2353</f>
        <v>-1.903016633774901E-3</v>
      </c>
      <c r="E2357" s="5">
        <f>'Stocks Returns'!D2353</f>
        <v>7.8384482529560984E-3</v>
      </c>
      <c r="F2357" s="5">
        <f>'Stocks Returns'!E2353</f>
        <v>-1.3395847287340779E-3</v>
      </c>
      <c r="G2357" s="5">
        <f t="shared" si="144"/>
        <v>2.6768432542368142E-2</v>
      </c>
      <c r="H2357" s="5">
        <f t="shared" si="145"/>
        <v>-1.2743393607343729E-3</v>
      </c>
      <c r="I2357" s="5">
        <f t="shared" si="146"/>
        <v>8.5607668946988662E-3</v>
      </c>
      <c r="J2357" s="5">
        <f t="shared" si="147"/>
        <v>-8.8967006766362423E-4</v>
      </c>
    </row>
    <row r="2358" spans="1:10" ht="15" customHeight="1" x14ac:dyDescent="0.2">
      <c r="A2358" s="3">
        <f>'2_CVaR_t3'!A2358</f>
        <v>45590</v>
      </c>
      <c r="B2358" s="5">
        <f>'2_CVaR_t3'!D2358-1</f>
        <v>-2.5270293118956344E-3</v>
      </c>
      <c r="C2358" s="5">
        <f>'Stocks Returns'!B2354</f>
        <v>1.0638297872340496E-2</v>
      </c>
      <c r="D2358" s="5">
        <f>'Stocks Returns'!C2354</f>
        <v>-5.2609279005719767E-3</v>
      </c>
      <c r="E2358" s="5">
        <f>'Stocks Returns'!D2354</f>
        <v>5.6683364091749677E-3</v>
      </c>
      <c r="F2358" s="5">
        <f>'Stocks Returns'!E2354</f>
        <v>1.8204464884545857E-3</v>
      </c>
      <c r="G2358" s="5">
        <f t="shared" si="144"/>
        <v>1.3637796936922714E-2</v>
      </c>
      <c r="H2358" s="5">
        <f t="shared" si="145"/>
        <v>-1.4710221275317297E-3</v>
      </c>
      <c r="I2358" s="5">
        <f t="shared" si="146"/>
        <v>9.8820439192002785E-3</v>
      </c>
      <c r="J2358" s="5">
        <f t="shared" si="147"/>
        <v>4.5284608826178449E-3</v>
      </c>
    </row>
    <row r="2359" spans="1:10" ht="15" customHeight="1" x14ac:dyDescent="0.2">
      <c r="A2359" s="3">
        <f>'2_CVaR_t3'!A2359</f>
        <v>45593</v>
      </c>
      <c r="B2359" s="5">
        <f>'2_CVaR_t3'!D2359-1</f>
        <v>6.1245991224121443E-3</v>
      </c>
      <c r="C2359" s="5">
        <f>'Stocks Returns'!B2355</f>
        <v>1.3157894736843812E-3</v>
      </c>
      <c r="D2359" s="5">
        <f>'Stocks Returns'!C2355</f>
        <v>8.7314095055550656E-3</v>
      </c>
      <c r="E2359" s="5">
        <f>'Stocks Returns'!D2355</f>
        <v>1.1928168829466568E-2</v>
      </c>
      <c r="F2359" s="5">
        <f>'Stocks Returns'!E2355</f>
        <v>-1.2433052792654942E-2</v>
      </c>
      <c r="G2359" s="5">
        <f t="shared" si="144"/>
        <v>-4.4096060428197555E-3</v>
      </c>
      <c r="H2359" s="5">
        <f t="shared" si="145"/>
        <v>-2.9567308623107934E-4</v>
      </c>
      <c r="I2359" s="5">
        <f t="shared" si="146"/>
        <v>1.9862749643095035E-3</v>
      </c>
      <c r="J2359" s="5">
        <f t="shared" si="147"/>
        <v>-1.8880351912105343E-2</v>
      </c>
    </row>
    <row r="2360" spans="1:10" ht="15" customHeight="1" x14ac:dyDescent="0.2">
      <c r="A2360" s="3">
        <f>'2_CVaR_t3'!A2360</f>
        <v>45594</v>
      </c>
      <c r="B2360" s="5">
        <f>'2_CVaR_t3'!D2360-1</f>
        <v>-2.6105200045443144E-3</v>
      </c>
      <c r="C2360" s="5">
        <f>'Stocks Returns'!B2356</f>
        <v>-7.8843626806833766E-3</v>
      </c>
      <c r="D2360" s="5">
        <f>'Stocks Returns'!C2356</f>
        <v>-8.128367686536353E-3</v>
      </c>
      <c r="E2360" s="5">
        <f>'Stocks Returns'!D2356</f>
        <v>2.396373056994805E-2</v>
      </c>
      <c r="F2360" s="5">
        <f>'Stocks Returns'!E2356</f>
        <v>-9.1032345535542181E-3</v>
      </c>
      <c r="G2360" s="5">
        <f t="shared" si="144"/>
        <v>-4.8006658841489892E-3</v>
      </c>
      <c r="H2360" s="5">
        <f t="shared" si="145"/>
        <v>-4.2147743043512214E-3</v>
      </c>
      <c r="I2360" s="5">
        <f t="shared" si="146"/>
        <v>2.8314043688113667E-2</v>
      </c>
      <c r="J2360" s="5">
        <f t="shared" si="147"/>
        <v>-6.3068687614464651E-3</v>
      </c>
    </row>
    <row r="2361" spans="1:10" ht="15" customHeight="1" x14ac:dyDescent="0.2">
      <c r="A2361" s="3">
        <f>'2_CVaR_t3'!A2361</f>
        <v>45595</v>
      </c>
      <c r="B2361" s="5">
        <f>'2_CVaR_t3'!D2361-1</f>
        <v>1.3274046753104951E-2</v>
      </c>
      <c r="C2361" s="5">
        <f>'Stocks Returns'!B2357</f>
        <v>2.9139072847682135E-2</v>
      </c>
      <c r="D2361" s="5">
        <f>'Stocks Returns'!C2357</f>
        <v>2.937421220881653E-2</v>
      </c>
      <c r="E2361" s="5">
        <f>'Stocks Returns'!D2357</f>
        <v>-4.3896268184693166E-2</v>
      </c>
      <c r="F2361" s="5">
        <f>'Stocks Returns'!E2357</f>
        <v>6.4503518373730806E-3</v>
      </c>
      <c r="G2361" s="5">
        <f t="shared" si="144"/>
        <v>1.6203684742565026E-2</v>
      </c>
      <c r="H2361" s="5">
        <f t="shared" si="145"/>
        <v>9.7555528065709982E-3</v>
      </c>
      <c r="I2361" s="5">
        <f t="shared" si="146"/>
        <v>-6.553592871670165E-2</v>
      </c>
      <c r="J2361" s="5">
        <f t="shared" si="147"/>
        <v>-7.5626252356742873E-3</v>
      </c>
    </row>
    <row r="2362" spans="1:10" ht="15" customHeight="1" x14ac:dyDescent="0.2">
      <c r="A2362" s="3">
        <f>'2_CVaR_t3'!A2362</f>
        <v>45596</v>
      </c>
      <c r="B2362" s="5">
        <f>'2_CVaR_t3'!D2362-1</f>
        <v>-3.108606497567723E-3</v>
      </c>
      <c r="C2362" s="5">
        <f>'Stocks Returns'!B2358</f>
        <v>4.6332046332046462E-2</v>
      </c>
      <c r="D2362" s="5">
        <f>'Stocks Returns'!C2358</f>
        <v>-1.0676871614582195E-3</v>
      </c>
      <c r="E2362" s="5">
        <f>'Stocks Returns'!D2358</f>
        <v>-2.9240539825350575E-2</v>
      </c>
      <c r="F2362" s="5">
        <f>'Stocks Returns'!E2358</f>
        <v>6.3701689648475446E-2</v>
      </c>
      <c r="G2362" s="5">
        <f t="shared" si="144"/>
        <v>4.9918047657362886E-2</v>
      </c>
      <c r="H2362" s="5">
        <f t="shared" si="145"/>
        <v>3.5837983799004115E-3</v>
      </c>
      <c r="I2362" s="5">
        <f t="shared" si="146"/>
        <v>-2.4075268702557467E-2</v>
      </c>
      <c r="J2362" s="5">
        <f t="shared" si="147"/>
        <v>6.7025139796453428E-2</v>
      </c>
    </row>
    <row r="2363" spans="1:10" ht="15" customHeight="1" x14ac:dyDescent="0.2">
      <c r="A2363" s="3">
        <f>'2_CVaR_t3'!A2363</f>
        <v>45597</v>
      </c>
      <c r="B2363" s="5">
        <f>'2_CVaR_t3'!D2363-1</f>
        <v>3.5070897106053156E-3</v>
      </c>
      <c r="C2363" s="5">
        <f>'Stocks Returns'!B2359</f>
        <v>1.2300123001230068E-2</v>
      </c>
      <c r="D2363" s="5">
        <f>'Stocks Returns'!C2359</f>
        <v>3.0702076694126834E-3</v>
      </c>
      <c r="E2363" s="5">
        <f>'Stocks Returns'!D2359</f>
        <v>1.9626550361182993E-2</v>
      </c>
      <c r="F2363" s="5">
        <f>'Stocks Returns'!E2359</f>
        <v>-1.5519444951615835E-2</v>
      </c>
      <c r="G2363" s="5">
        <f t="shared" si="144"/>
        <v>9.2144032239722586E-3</v>
      </c>
      <c r="H2363" s="5">
        <f t="shared" si="145"/>
        <v>-2.0791554929402972E-3</v>
      </c>
      <c r="I2363" s="5">
        <f t="shared" si="146"/>
        <v>1.3967366983498469E-2</v>
      </c>
      <c r="J2363" s="5">
        <f t="shared" si="147"/>
        <v>-1.9196847112142642E-2</v>
      </c>
    </row>
    <row r="2364" spans="1:10" ht="15" customHeight="1" x14ac:dyDescent="0.2">
      <c r="A2364" s="3">
        <f>'2_CVaR_t3'!A2364</f>
        <v>45600</v>
      </c>
      <c r="B2364" s="5">
        <f>'2_CVaR_t3'!D2364-1</f>
        <v>1.8548535127094201E-3</v>
      </c>
      <c r="C2364" s="5">
        <f>'Stocks Returns'!B2360</f>
        <v>-7.2904009720534679E-3</v>
      </c>
      <c r="D2364" s="5">
        <f>'Stocks Returns'!C2360</f>
        <v>3.8181880718166639E-3</v>
      </c>
      <c r="E2364" s="5">
        <f>'Stocks Returns'!D2360</f>
        <v>-4.5448469455955376E-3</v>
      </c>
      <c r="F2364" s="5">
        <f>'Stocks Returns'!E2360</f>
        <v>9.4584569732938384E-3</v>
      </c>
      <c r="G2364" s="5">
        <f t="shared" si="144"/>
        <v>-8.7098926213750351E-3</v>
      </c>
      <c r="H2364" s="5">
        <f t="shared" si="145"/>
        <v>1.1165366073448745E-3</v>
      </c>
      <c r="I2364" s="5">
        <f t="shared" si="146"/>
        <v>-7.5006783274505565E-3</v>
      </c>
      <c r="J2364" s="5">
        <f t="shared" si="147"/>
        <v>7.5294817713605477E-3</v>
      </c>
    </row>
    <row r="2365" spans="1:10" ht="15" customHeight="1" x14ac:dyDescent="0.2">
      <c r="A2365" s="3">
        <f>'2_CVaR_t3'!A2365</f>
        <v>45601</v>
      </c>
      <c r="B2365" s="5">
        <f>'2_CVaR_t3'!D2365-1</f>
        <v>3.612153771139992E-3</v>
      </c>
      <c r="C2365" s="5">
        <f>'Stocks Returns'!B2361</f>
        <v>4.8959608323133619E-3</v>
      </c>
      <c r="D2365" s="5">
        <f>'Stocks Returns'!C2361</f>
        <v>4.9336971273952201E-3</v>
      </c>
      <c r="E2365" s="5">
        <f>'Stocks Returns'!D2361</f>
        <v>8.3255002014235302E-3</v>
      </c>
      <c r="F2365" s="5">
        <f>'Stocks Returns'!E2361</f>
        <v>3.2151387102701268E-3</v>
      </c>
      <c r="G2365" s="5">
        <f t="shared" si="144"/>
        <v>1.7042872615719018E-3</v>
      </c>
      <c r="H2365" s="5">
        <f t="shared" si="145"/>
        <v>-3.713135932942287E-4</v>
      </c>
      <c r="I2365" s="5">
        <f t="shared" si="146"/>
        <v>2.4944133524931432E-3</v>
      </c>
      <c r="J2365" s="5">
        <f t="shared" si="147"/>
        <v>-5.7344418582709481E-4</v>
      </c>
    </row>
    <row r="2366" spans="1:10" ht="15" customHeight="1" x14ac:dyDescent="0.2">
      <c r="A2366" s="3">
        <f>'2_CVaR_t3'!A2366</f>
        <v>45602</v>
      </c>
      <c r="B2366" s="5">
        <f>'2_CVaR_t3'!D2366-1</f>
        <v>2.6382784036898421E-2</v>
      </c>
      <c r="C2366" s="5">
        <f>'Stocks Returns'!B2362</f>
        <v>2.0706455542021995E-2</v>
      </c>
      <c r="D2366" s="5">
        <f>'Stocks Returns'!C2362</f>
        <v>4.8109038835282503E-2</v>
      </c>
      <c r="E2366" s="5">
        <f>'Stocks Returns'!D2362</f>
        <v>-1.7845252363830166E-2</v>
      </c>
      <c r="F2366" s="5">
        <f>'Stocks Returns'!E2362</f>
        <v>4.0472484204743253E-2</v>
      </c>
      <c r="G2366" s="5">
        <f t="shared" si="144"/>
        <v>-5.4486809330914626E-3</v>
      </c>
      <c r="H2366" s="5">
        <f t="shared" si="145"/>
        <v>9.0703899455446407E-3</v>
      </c>
      <c r="I2366" s="5">
        <f t="shared" si="146"/>
        <v>-6.0933136306073235E-2</v>
      </c>
      <c r="J2366" s="5">
        <f t="shared" si="147"/>
        <v>1.2587598448607833E-2</v>
      </c>
    </row>
    <row r="2367" spans="1:10" ht="15" customHeight="1" x14ac:dyDescent="0.2">
      <c r="A2367" s="3">
        <f>'2_CVaR_t3'!A2367</f>
        <v>45603</v>
      </c>
      <c r="B2367" s="5">
        <f>'2_CVaR_t3'!D2367-1</f>
        <v>-2.2931794823601859E-3</v>
      </c>
      <c r="C2367" s="5">
        <f>'Stocks Returns'!B2363</f>
        <v>0.11813842482100223</v>
      </c>
      <c r="D2367" s="5">
        <f>'Stocks Returns'!C2363</f>
        <v>-5.2046210815293037E-3</v>
      </c>
      <c r="E2367" s="5">
        <f>'Stocks Returns'!D2363</f>
        <v>8.0000000000000071E-3</v>
      </c>
      <c r="F2367" s="5">
        <f>'Stocks Returns'!E2363</f>
        <v>-1.0824606177945895E-2</v>
      </c>
      <c r="G2367" s="5">
        <f t="shared" si="144"/>
        <v>0.12090209370332523</v>
      </c>
      <c r="H2367" s="5">
        <f t="shared" si="145"/>
        <v>-1.7611530418048995E-3</v>
      </c>
      <c r="I2367" s="5">
        <f t="shared" si="146"/>
        <v>1.1831087637513071E-2</v>
      </c>
      <c r="J2367" s="5">
        <f t="shared" si="147"/>
        <v>-8.3640560063574509E-3</v>
      </c>
    </row>
    <row r="2368" spans="1:10" ht="15" customHeight="1" x14ac:dyDescent="0.2">
      <c r="A2368" s="3">
        <f>'2_CVaR_t3'!A2368</f>
        <v>45604</v>
      </c>
      <c r="B2368" s="5">
        <f>'2_CVaR_t3'!D2368-1</f>
        <v>2.2515375951073224E-3</v>
      </c>
      <c r="C2368" s="5">
        <f>'Stocks Returns'!B2364</f>
        <v>-2.0277481323372371E-2</v>
      </c>
      <c r="D2368" s="5">
        <f>'Stocks Returns'!C2364</f>
        <v>6.769457161543313E-3</v>
      </c>
      <c r="E2368" s="5">
        <f>'Stocks Returns'!D2364</f>
        <v>-1.9774011299435013E-2</v>
      </c>
      <c r="F2368" s="5">
        <f>'Stocks Returns'!E2364</f>
        <v>-7.2064056939501464E-3</v>
      </c>
      <c r="G2368" s="5">
        <f t="shared" si="144"/>
        <v>-2.2097016366512384E-2</v>
      </c>
      <c r="H2368" s="5">
        <f t="shared" si="145"/>
        <v>3.4801365308317752E-3</v>
      </c>
      <c r="I2368" s="5">
        <f t="shared" si="146"/>
        <v>-2.3378888324539965E-2</v>
      </c>
      <c r="J2368" s="5">
        <f t="shared" si="147"/>
        <v>-9.5551593419631702E-3</v>
      </c>
    </row>
    <row r="2369" spans="1:10" ht="15" customHeight="1" x14ac:dyDescent="0.2">
      <c r="A2369" s="3">
        <f>'2_CVaR_t3'!A2369</f>
        <v>45607</v>
      </c>
      <c r="B2369" s="5">
        <f>'2_CVaR_t3'!D2369-1</f>
        <v>2.2354502383332697E-3</v>
      </c>
      <c r="C2369" s="5">
        <f>'Stocks Returns'!B2365</f>
        <v>1.6339869281045694E-2</v>
      </c>
      <c r="D2369" s="5">
        <f>'Stocks Returns'!C2365</f>
        <v>9.9061259927482048E-3</v>
      </c>
      <c r="E2369" s="5">
        <f>'Stocks Returns'!D2365</f>
        <v>-4.1031974749554112E-2</v>
      </c>
      <c r="F2369" s="5">
        <f>'Stocks Returns'!E2365</f>
        <v>4.1222331750156993E-3</v>
      </c>
      <c r="G2369" s="5">
        <f t="shared" si="144"/>
        <v>1.4536557830147036E-2</v>
      </c>
      <c r="H2369" s="5">
        <f t="shared" si="145"/>
        <v>6.6406380388742666E-3</v>
      </c>
      <c r="I2369" s="5">
        <f t="shared" si="146"/>
        <v>-4.4610530000509498E-2</v>
      </c>
      <c r="J2369" s="5">
        <f t="shared" si="147"/>
        <v>1.7905034660206484E-3</v>
      </c>
    </row>
    <row r="2370" spans="1:10" ht="15" customHeight="1" x14ac:dyDescent="0.2">
      <c r="A2370" s="3">
        <f>'2_CVaR_t3'!A2370</f>
        <v>45608</v>
      </c>
      <c r="B2370" s="5">
        <f>'2_CVaR_t3'!D2370-1</f>
        <v>-5.1470181815008731E-3</v>
      </c>
      <c r="C2370" s="5">
        <f>'Stocks Returns'!B2366</f>
        <v>-1.1789924973204635E-2</v>
      </c>
      <c r="D2370" s="5">
        <f>'Stocks Returns'!C2366</f>
        <v>-3.4407575713230054E-3</v>
      </c>
      <c r="E2370" s="5">
        <f>'Stocks Returns'!D2366</f>
        <v>-3.6920435031482568E-2</v>
      </c>
      <c r="F2370" s="5">
        <f>'Stocks Returns'!E2366</f>
        <v>-1.2583668005354709E-2</v>
      </c>
      <c r="G2370" s="5">
        <f t="shared" si="144"/>
        <v>-6.1482497143376374E-3</v>
      </c>
      <c r="H2370" s="5">
        <f t="shared" si="145"/>
        <v>4.2305408334838857E-3</v>
      </c>
      <c r="I2370" s="5">
        <f t="shared" si="146"/>
        <v>-2.8419960200466339E-2</v>
      </c>
      <c r="J2370" s="5">
        <f t="shared" si="147"/>
        <v>-7.1031328440841644E-3</v>
      </c>
    </row>
    <row r="2371" spans="1:10" ht="15" customHeight="1" x14ac:dyDescent="0.2">
      <c r="A2371" s="3">
        <f>'2_CVaR_t3'!A2371</f>
        <v>45609</v>
      </c>
      <c r="B2371" s="5">
        <f>'2_CVaR_t3'!D2371-1</f>
        <v>-1.5691913869690932E-3</v>
      </c>
      <c r="C2371" s="5">
        <f>'Stocks Returns'!B2367</f>
        <v>5.4229934924078016E-2</v>
      </c>
      <c r="D2371" s="5">
        <f>'Stocks Returns'!C2367</f>
        <v>-1.194448541407489E-3</v>
      </c>
      <c r="E2371" s="5">
        <f>'Stocks Returns'!D2367</f>
        <v>-1.0549777117384807E-2</v>
      </c>
      <c r="F2371" s="5">
        <f>'Stocks Returns'!E2367</f>
        <v>1.0665220535068576E-2</v>
      </c>
      <c r="G2371" s="5">
        <f t="shared" si="144"/>
        <v>5.6263484631934396E-2</v>
      </c>
      <c r="H2371" s="5">
        <f t="shared" si="145"/>
        <v>1.1764645376688742E-3</v>
      </c>
      <c r="I2371" s="5">
        <f t="shared" si="146"/>
        <v>-7.9032626450915681E-3</v>
      </c>
      <c r="J2371" s="5">
        <f t="shared" si="147"/>
        <v>1.2359633089472143E-2</v>
      </c>
    </row>
    <row r="2372" spans="1:10" ht="15" customHeight="1" x14ac:dyDescent="0.2">
      <c r="A2372" s="3">
        <f>'2_CVaR_t3'!A2372</f>
        <v>45610</v>
      </c>
      <c r="B2372" s="5">
        <f>'2_CVaR_t3'!D2372-1</f>
        <v>-3.5533096773735506E-3</v>
      </c>
      <c r="C2372" s="5">
        <f>'Stocks Returns'!B2368</f>
        <v>1.4403292181069727E-2</v>
      </c>
      <c r="D2372" s="5">
        <f>'Stocks Returns'!C2368</f>
        <v>-3.9744086855371119E-3</v>
      </c>
      <c r="E2372" s="5">
        <f>'Stocks Returns'!D2368</f>
        <v>-1.4867097161736176E-2</v>
      </c>
      <c r="F2372" s="5">
        <f>'Stocks Returns'!E2368</f>
        <v>9.8372384188876172E-3</v>
      </c>
      <c r="G2372" s="5">
        <f t="shared" si="144"/>
        <v>1.8437762646403049E-2</v>
      </c>
      <c r="H2372" s="5">
        <f t="shared" si="145"/>
        <v>1.3358840994116827E-3</v>
      </c>
      <c r="I2372" s="5">
        <f t="shared" si="146"/>
        <v>-8.9742126201045359E-3</v>
      </c>
      <c r="J2372" s="5">
        <f t="shared" si="147"/>
        <v>1.3631281711559404E-2</v>
      </c>
    </row>
    <row r="2373" spans="1:10" ht="15" customHeight="1" x14ac:dyDescent="0.2">
      <c r="A2373" s="3">
        <f>'2_CVaR_t3'!A2373</f>
        <v>45611</v>
      </c>
      <c r="B2373" s="5">
        <f>'2_CVaR_t3'!D2373-1</f>
        <v>-9.5683479732633359E-4</v>
      </c>
      <c r="C2373" s="5">
        <f>'Stocks Returns'!B2369</f>
        <v>-6.4908722109533357E-2</v>
      </c>
      <c r="D2373" s="5">
        <f>'Stocks Returns'!C2369</f>
        <v>4.509002433090048E-3</v>
      </c>
      <c r="E2373" s="5">
        <f>'Stocks Returns'!D2369</f>
        <v>-4.17682926829267E-2</v>
      </c>
      <c r="F2373" s="5">
        <f>'Stocks Returns'!E2369</f>
        <v>-5.3134962805526653E-3</v>
      </c>
      <c r="G2373" s="5">
        <f t="shared" si="144"/>
        <v>-6.3492714721164495E-2</v>
      </c>
      <c r="H2373" s="5">
        <f t="shared" si="145"/>
        <v>5.9727374769363312E-3</v>
      </c>
      <c r="I2373" s="5">
        <f t="shared" si="146"/>
        <v>-4.0123702397307413E-2</v>
      </c>
      <c r="J2373" s="5">
        <f t="shared" si="147"/>
        <v>-4.2670908155514877E-3</v>
      </c>
    </row>
    <row r="2374" spans="1:10" ht="15" customHeight="1" x14ac:dyDescent="0.2">
      <c r="A2374" s="3">
        <f>'2_CVaR_t3'!A2374</f>
        <v>45614</v>
      </c>
      <c r="B2374" s="5">
        <f>'2_CVaR_t3'!D2374-1</f>
        <v>8.0325307658815071E-3</v>
      </c>
      <c r="C2374" s="5">
        <f>'Stocks Returns'!B2370</f>
        <v>2.7114967462039008E-2</v>
      </c>
      <c r="D2374" s="5">
        <f>'Stocks Returns'!C2370</f>
        <v>8.138486028447911E-3</v>
      </c>
      <c r="E2374" s="5">
        <f>'Stocks Returns'!D2370</f>
        <v>3.802099904549805E-2</v>
      </c>
      <c r="F2374" s="5">
        <f>'Stocks Returns'!E2370</f>
        <v>1.2820512820512997E-2</v>
      </c>
      <c r="G2374" s="5">
        <f t="shared" ref="G2374:G2437" si="148">C2374-($P$11+$O$11*$B2374)</f>
        <v>1.9465483020127738E-2</v>
      </c>
      <c r="H2374" s="5">
        <f t="shared" ref="H2374:H2437" si="149">D2374-($P$12+$O$12*$B2374)</f>
        <v>-3.7151092668033479E-3</v>
      </c>
      <c r="I2374" s="5">
        <f t="shared" ref="I2374:I2437" si="150">E2374-($P$13+$O$13*$B2374)</f>
        <v>2.4957390002542809E-2</v>
      </c>
      <c r="J2374" s="5">
        <f t="shared" ref="J2374:J2437" si="151">F2374-($P$14+$O$14*$B2374)</f>
        <v>4.3542050842294375E-3</v>
      </c>
    </row>
    <row r="2375" spans="1:10" ht="15" customHeight="1" x14ac:dyDescent="0.2">
      <c r="A2375" s="3">
        <f>'2_CVaR_t3'!A2375</f>
        <v>45615</v>
      </c>
      <c r="B2375" s="5">
        <f>'2_CVaR_t3'!D2375-1</f>
        <v>-1.0310336788693641E-3</v>
      </c>
      <c r="C2375" s="5">
        <f>'Stocks Returns'!B2371</f>
        <v>3.1678986272438703E-3</v>
      </c>
      <c r="D2375" s="5">
        <f>'Stocks Returns'!C2371</f>
        <v>-9.9244009240140318E-4</v>
      </c>
      <c r="E2375" s="5">
        <f>'Stocks Returns'!D2371</f>
        <v>-5.6704980842912089E-3</v>
      </c>
      <c r="F2375" s="5">
        <f>'Stocks Returns'!E2371</f>
        <v>-5.8895921237693827E-3</v>
      </c>
      <c r="G2375" s="5">
        <f t="shared" si="148"/>
        <v>4.6587332489379926E-3</v>
      </c>
      <c r="H2375" s="5">
        <f t="shared" si="149"/>
        <v>5.8121717113348475E-4</v>
      </c>
      <c r="I2375" s="5">
        <f t="shared" si="150"/>
        <v>-3.9045052445073813E-3</v>
      </c>
      <c r="J2375" s="5">
        <f t="shared" si="151"/>
        <v>-4.7646680275019657E-3</v>
      </c>
    </row>
    <row r="2376" spans="1:10" ht="15" customHeight="1" x14ac:dyDescent="0.2">
      <c r="A2376" s="3">
        <f>'2_CVaR_t3'!A2376</f>
        <v>45616</v>
      </c>
      <c r="B2376" s="5">
        <f>'2_CVaR_t3'!D2376-1</f>
        <v>-7.938346452333267E-3</v>
      </c>
      <c r="C2376" s="5">
        <f>'Stocks Returns'!B2372</f>
        <v>4.7368421052631504E-2</v>
      </c>
      <c r="D2376" s="5">
        <f>'Stocks Returns'!C2372</f>
        <v>-1.4302384382753108E-2</v>
      </c>
      <c r="E2376" s="5">
        <f>'Stocks Returns'!D2372</f>
        <v>3.6991368680643344E-3</v>
      </c>
      <c r="F2376" s="5">
        <f>'Stocks Returns'!E2372</f>
        <v>3.0064550358122055E-3</v>
      </c>
      <c r="G2376" s="5">
        <f t="shared" si="148"/>
        <v>5.582506289139038E-2</v>
      </c>
      <c r="H2376" s="5">
        <f t="shared" si="149"/>
        <v>-2.4958619283558074E-3</v>
      </c>
      <c r="I2376" s="5">
        <f t="shared" si="150"/>
        <v>1.6766720724763304E-2</v>
      </c>
      <c r="J2376" s="5">
        <f t="shared" si="151"/>
        <v>1.1440825493284809E-2</v>
      </c>
    </row>
    <row r="2377" spans="1:10" ht="15" customHeight="1" x14ac:dyDescent="0.2">
      <c r="A2377" s="3">
        <f>'2_CVaR_t3'!A2377</f>
        <v>45617</v>
      </c>
      <c r="B2377" s="5">
        <f>'2_CVaR_t3'!D2377-1</f>
        <v>6.6091860394033031E-3</v>
      </c>
      <c r="C2377" s="5">
        <f>'Stocks Returns'!B2373</f>
        <v>2.8140703517588017E-2</v>
      </c>
      <c r="D2377" s="5">
        <f>'Stocks Returns'!C2373</f>
        <v>8.1655252823855662E-3</v>
      </c>
      <c r="E2377" s="5">
        <f>'Stocks Returns'!D2373</f>
        <v>2.1345208845208852E-2</v>
      </c>
      <c r="F2377" s="5">
        <f>'Stocks Returns'!E2373</f>
        <v>-1.3488495107114584E-2</v>
      </c>
      <c r="G2377" s="5">
        <f t="shared" si="148"/>
        <v>2.1926617369230621E-2</v>
      </c>
      <c r="H2377" s="5">
        <f t="shared" si="149"/>
        <v>-1.5794504695128952E-3</v>
      </c>
      <c r="I2377" s="5">
        <f t="shared" si="150"/>
        <v>1.0610444680472831E-2</v>
      </c>
      <c r="J2377" s="5">
        <f t="shared" si="151"/>
        <v>-2.0448593080946726E-2</v>
      </c>
    </row>
    <row r="2378" spans="1:10" ht="15" customHeight="1" x14ac:dyDescent="0.2">
      <c r="A2378" s="3">
        <f>'2_CVaR_t3'!A2378</f>
        <v>45618</v>
      </c>
      <c r="B2378" s="5">
        <f>'2_CVaR_t3'!D2378-1</f>
        <v>3.0457437187836334E-4</v>
      </c>
      <c r="C2378" s="5">
        <f>'Stocks Returns'!B2374</f>
        <v>-1.1730205278592476E-2</v>
      </c>
      <c r="D2378" s="5">
        <f>'Stocks Returns'!C2374</f>
        <v>6.4536968227502101E-5</v>
      </c>
      <c r="E2378" s="5">
        <f>'Stocks Returns'!D2374</f>
        <v>2.7063599458727605E-3</v>
      </c>
      <c r="F2378" s="5">
        <f>'Stocks Returns'!E2374</f>
        <v>-1.3404825737265424E-3</v>
      </c>
      <c r="G2378" s="5">
        <f t="shared" si="148"/>
        <v>-1.1586289278393282E-2</v>
      </c>
      <c r="H2378" s="5">
        <f t="shared" si="149"/>
        <v>-3.4044747440696875E-4</v>
      </c>
      <c r="I2378" s="5">
        <f t="shared" si="150"/>
        <v>2.2870606983430987E-3</v>
      </c>
      <c r="J2378" s="5">
        <f t="shared" si="151"/>
        <v>-1.6289236639958524E-3</v>
      </c>
    </row>
    <row r="2379" spans="1:10" ht="15" customHeight="1" x14ac:dyDescent="0.2">
      <c r="A2379" s="3">
        <f>'2_CVaR_t3'!A2379</f>
        <v>45621</v>
      </c>
      <c r="B2379" s="5">
        <f>'2_CVaR_t3'!D2379-1</f>
        <v>1.0239065246624435E-2</v>
      </c>
      <c r="C2379" s="5">
        <f>'Stocks Returns'!B2375</f>
        <v>2.8684470820969477E-2</v>
      </c>
      <c r="D2379" s="5">
        <f>'Stocks Returns'!C2375</f>
        <v>1.0551113368325371E-2</v>
      </c>
      <c r="E2379" s="5">
        <f>'Stocks Returns'!D2375</f>
        <v>4.7383415804468365E-2</v>
      </c>
      <c r="F2379" s="5">
        <f>'Stocks Returns'!E2375</f>
        <v>-5.0559284116331149E-2</v>
      </c>
      <c r="G2379" s="5">
        <f t="shared" si="148"/>
        <v>1.8809765904069735E-2</v>
      </c>
      <c r="H2379" s="5">
        <f t="shared" si="149"/>
        <v>-4.5713609571582034E-3</v>
      </c>
      <c r="I2379" s="5">
        <f t="shared" si="150"/>
        <v>3.0709524284964415E-2</v>
      </c>
      <c r="J2379" s="5">
        <f t="shared" si="151"/>
        <v>-6.1360587524607706E-2</v>
      </c>
    </row>
    <row r="2380" spans="1:10" ht="15" customHeight="1" x14ac:dyDescent="0.2">
      <c r="A2380" s="3">
        <f>'2_CVaR_t3'!A2380</f>
        <v>45622</v>
      </c>
      <c r="B2380" s="5">
        <f>'2_CVaR_t3'!D2380-1</f>
        <v>-4.2808450911802076E-3</v>
      </c>
      <c r="C2380" s="5">
        <f>'Stocks Returns'!B2376</f>
        <v>-2.7884615384615508E-2</v>
      </c>
      <c r="D2380" s="5">
        <f>'Stocks Returns'!C2376</f>
        <v>-4.3737042605780374E-3</v>
      </c>
      <c r="E2380" s="5">
        <f>'Stocks Returns'!D2376</f>
        <v>-2.0615604867573301E-2</v>
      </c>
      <c r="F2380" s="5">
        <f>'Stocks Returns'!E2376</f>
        <v>6.4090480678604678E-3</v>
      </c>
      <c r="G2380" s="5">
        <f t="shared" si="148"/>
        <v>-2.311644838600313E-2</v>
      </c>
      <c r="H2380" s="5">
        <f t="shared" si="149"/>
        <v>2.0143986735886559E-3</v>
      </c>
      <c r="I2380" s="5">
        <f t="shared" si="150"/>
        <v>-1.3532343117491954E-2</v>
      </c>
      <c r="J2380" s="5">
        <f t="shared" si="151"/>
        <v>1.0972982815792089E-2</v>
      </c>
    </row>
    <row r="2381" spans="1:10" ht="15" customHeight="1" x14ac:dyDescent="0.2">
      <c r="A2381" s="3">
        <f>'2_CVaR_t3'!A2381</f>
        <v>45623</v>
      </c>
      <c r="B2381" s="5">
        <f>'2_CVaR_t3'!D2381-1</f>
        <v>4.7064853945961715E-3</v>
      </c>
      <c r="C2381" s="5">
        <f>'Stocks Returns'!B2377</f>
        <v>2.670623145400608E-2</v>
      </c>
      <c r="D2381" s="5">
        <f>'Stocks Returns'!C2377</f>
        <v>9.2357740889696949E-3</v>
      </c>
      <c r="E2381" s="5">
        <f>'Stocks Returns'!D2377</f>
        <v>-7.8935828095306748E-3</v>
      </c>
      <c r="F2381" s="5">
        <f>'Stocks Returns'!E2377</f>
        <v>5.7126802772053953E-3</v>
      </c>
      <c r="G2381" s="5">
        <f t="shared" si="148"/>
        <v>2.2410958933783361E-2</v>
      </c>
      <c r="H2381" s="5">
        <f t="shared" si="149"/>
        <v>2.3095615573610903E-3</v>
      </c>
      <c r="I2381" s="5">
        <f t="shared" si="150"/>
        <v>-1.5515190639745123E-2</v>
      </c>
      <c r="J2381" s="5">
        <f t="shared" si="151"/>
        <v>7.6605538049782755E-4</v>
      </c>
    </row>
    <row r="2382" spans="1:10" ht="15" customHeight="1" x14ac:dyDescent="0.2">
      <c r="A2382" s="3">
        <f>'2_CVaR_t3'!A2382</f>
        <v>45624</v>
      </c>
      <c r="B2382" s="5">
        <f>'2_CVaR_t3'!D2382-1</f>
        <v>3.3619452249000759E-5</v>
      </c>
      <c r="C2382" s="5">
        <f>'Stocks Returns'!B2378</f>
        <v>0</v>
      </c>
      <c r="D2382" s="5">
        <f>'Stocks Returns'!C2378</f>
        <v>0</v>
      </c>
      <c r="E2382" s="5">
        <f>'Stocks Returns'!D2378</f>
        <v>0</v>
      </c>
      <c r="F2382" s="5">
        <f>'Stocks Returns'!E2378</f>
        <v>0</v>
      </c>
      <c r="G2382" s="5">
        <f t="shared" si="148"/>
        <v>4.1716549628461653E-4</v>
      </c>
      <c r="H2382" s="5">
        <f t="shared" si="149"/>
        <v>-3.5772302638354477E-6</v>
      </c>
      <c r="I2382" s="5">
        <f t="shared" si="150"/>
        <v>2.403114536009206E-5</v>
      </c>
      <c r="J2382" s="5">
        <f t="shared" si="151"/>
        <v>-1.7115738437369847E-6</v>
      </c>
    </row>
    <row r="2383" spans="1:10" ht="15" customHeight="1" x14ac:dyDescent="0.2">
      <c r="A2383" s="3">
        <f>'2_CVaR_t3'!A2383</f>
        <v>45625</v>
      </c>
      <c r="B2383" s="5">
        <f>'2_CVaR_t3'!D2383-1</f>
        <v>1.1152360284727436E-3</v>
      </c>
      <c r="C2383" s="5">
        <f>'Stocks Returns'!B2379</f>
        <v>9.6339113680152799E-3</v>
      </c>
      <c r="D2383" s="5">
        <f>'Stocks Returns'!C2379</f>
        <v>1.207816968541664E-3</v>
      </c>
      <c r="E2383" s="5">
        <f>'Stocks Returns'!D2379</f>
        <v>4.4202151171357507E-3</v>
      </c>
      <c r="F2383" s="5">
        <f>'Stocks Returns'!E2379</f>
        <v>8.8462612906230476E-3</v>
      </c>
      <c r="G2383" s="5">
        <f t="shared" si="148"/>
        <v>8.9603006391807492E-3</v>
      </c>
      <c r="H2383" s="5">
        <f t="shared" si="149"/>
        <v>-3.9812531680122288E-4</v>
      </c>
      <c r="I2383" s="5">
        <f t="shared" si="150"/>
        <v>2.6745293577455408E-3</v>
      </c>
      <c r="J2383" s="5">
        <f t="shared" si="151"/>
        <v>7.6999630147450964E-3</v>
      </c>
    </row>
    <row r="2384" spans="1:10" ht="15" customHeight="1" x14ac:dyDescent="0.2">
      <c r="A2384" s="3">
        <f>'2_CVaR_t3'!A2384</f>
        <v>45628</v>
      </c>
      <c r="B2384" s="5">
        <f>'2_CVaR_t3'!D2384-1</f>
        <v>5.6307941007254225E-3</v>
      </c>
      <c r="C2384" s="5">
        <f>'Stocks Returns'!B2380</f>
        <v>7.6335877862594437E-3</v>
      </c>
      <c r="D2384" s="5">
        <f>'Stocks Returns'!C2380</f>
        <v>4.9822251548097274E-3</v>
      </c>
      <c r="E2384" s="5">
        <f>'Stocks Returns'!D2380</f>
        <v>3.1392107965380722E-2</v>
      </c>
      <c r="F2384" s="5">
        <f>'Stocks Returns'!E2380</f>
        <v>-2.0306442680450454E-2</v>
      </c>
      <c r="G2384" s="5">
        <f t="shared" si="148"/>
        <v>2.406179069644087E-3</v>
      </c>
      <c r="H2384" s="5">
        <f t="shared" si="149"/>
        <v>-3.3133080800537701E-3</v>
      </c>
      <c r="I2384" s="5">
        <f t="shared" si="150"/>
        <v>2.2258166856995026E-2</v>
      </c>
      <c r="J2384" s="5">
        <f t="shared" si="151"/>
        <v>-2.6231188176329703E-2</v>
      </c>
    </row>
    <row r="2385" spans="1:10" ht="15" customHeight="1" x14ac:dyDescent="0.2">
      <c r="A2385" s="3">
        <f>'2_CVaR_t3'!A2385</f>
        <v>45629</v>
      </c>
      <c r="B2385" s="5">
        <f>'2_CVaR_t3'!D2385-1</f>
        <v>-1.2668607919523067E-2</v>
      </c>
      <c r="C2385" s="5">
        <f>'Stocks Returns'!B2381</f>
        <v>-9.4696969696972388E-4</v>
      </c>
      <c r="D2385" s="5">
        <f>'Stocks Returns'!C2381</f>
        <v>-1.1495029684203351E-2</v>
      </c>
      <c r="E2385" s="5">
        <f>'Stocks Returns'!D2381</f>
        <v>-6.9975821362537327E-2</v>
      </c>
      <c r="F2385" s="5">
        <f>'Stocks Returns'!E2381</f>
        <v>-8.4793668739402417E-4</v>
      </c>
      <c r="G2385" s="5">
        <f t="shared" si="148"/>
        <v>1.2279991736022627E-2</v>
      </c>
      <c r="H2385" s="5">
        <f t="shared" si="149"/>
        <v>7.3191568935329632E-3</v>
      </c>
      <c r="I2385" s="5">
        <f t="shared" si="150"/>
        <v>-4.9168689253350141E-2</v>
      </c>
      <c r="J2385" s="5">
        <f t="shared" si="151"/>
        <v>1.2592084100801985E-2</v>
      </c>
    </row>
    <row r="2386" spans="1:10" ht="15" customHeight="1" x14ac:dyDescent="0.2">
      <c r="A2386" s="3">
        <f>'2_CVaR_t3'!A2386</f>
        <v>45630</v>
      </c>
      <c r="B2386" s="5">
        <f>'2_CVaR_t3'!D2386-1</f>
        <v>-1.0675203862139382E-2</v>
      </c>
      <c r="C2386" s="5">
        <f>'Stocks Returns'!B2382</f>
        <v>9.4786729857818663E-3</v>
      </c>
      <c r="D2386" s="5">
        <f>'Stocks Returns'!C2382</f>
        <v>-9.9361042778185471E-3</v>
      </c>
      <c r="E2386" s="5">
        <f>'Stocks Returns'!D2382</f>
        <v>-5.7348218382015648E-2</v>
      </c>
      <c r="F2386" s="5">
        <f>'Stocks Returns'!E2382</f>
        <v>-2.3950966525223882E-2</v>
      </c>
      <c r="G2386" s="5">
        <f t="shared" si="148"/>
        <v>2.069534925798136E-2</v>
      </c>
      <c r="H2386" s="5">
        <f t="shared" si="149"/>
        <v>5.9249461586834903E-3</v>
      </c>
      <c r="I2386" s="5">
        <f t="shared" si="150"/>
        <v>-3.9802649506877862E-2</v>
      </c>
      <c r="J2386" s="5">
        <f t="shared" si="151"/>
        <v>-1.2620402845967778E-2</v>
      </c>
    </row>
    <row r="2387" spans="1:10" ht="15" customHeight="1" x14ac:dyDescent="0.2">
      <c r="A2387" s="3">
        <f>'2_CVaR_t3'!A2387</f>
        <v>45631</v>
      </c>
      <c r="B2387" s="5">
        <f>'2_CVaR_t3'!D2387-1</f>
        <v>-6.2458041723486568E-3</v>
      </c>
      <c r="C2387" s="5">
        <f>'Stocks Returns'!B2383</f>
        <v>2.8169014084507005E-3</v>
      </c>
      <c r="D2387" s="5">
        <f>'Stocks Returns'!C2383</f>
        <v>-2.6453703276444474E-3</v>
      </c>
      <c r="E2387" s="5">
        <f>'Stocks Returns'!D2383</f>
        <v>-5.4996755353666438E-2</v>
      </c>
      <c r="F2387" s="5">
        <f>'Stocks Returns'!E2383</f>
        <v>8.984639165297903E-3</v>
      </c>
      <c r="G2387" s="5">
        <f t="shared" si="148"/>
        <v>9.5666677059140018E-3</v>
      </c>
      <c r="H2387" s="5">
        <f t="shared" si="149"/>
        <v>6.6537288278608955E-3</v>
      </c>
      <c r="I2387" s="5">
        <f t="shared" si="150"/>
        <v>-4.4698471404843301E-2</v>
      </c>
      <c r="J2387" s="5">
        <f t="shared" si="151"/>
        <v>1.5627930021286741E-2</v>
      </c>
    </row>
    <row r="2388" spans="1:10" ht="15" customHeight="1" x14ac:dyDescent="0.2">
      <c r="A2388" s="3">
        <f>'2_CVaR_t3'!A2388</f>
        <v>45632</v>
      </c>
      <c r="B2388" s="5">
        <f>'2_CVaR_t3'!D2388-1</f>
        <v>5.1940099288898534E-3</v>
      </c>
      <c r="C2388" s="5">
        <f>'Stocks Returns'!B2384</f>
        <v>-1.8726591760299671E-3</v>
      </c>
      <c r="D2388" s="5">
        <f>'Stocks Returns'!C2384</f>
        <v>6.244012474436067E-3</v>
      </c>
      <c r="E2388" s="5">
        <f>'Stocks Returns'!D2384</f>
        <v>1.785407725321897E-2</v>
      </c>
      <c r="F2388" s="5">
        <f>'Stocks Returns'!E2384</f>
        <v>-1.1681348142474124E-2</v>
      </c>
      <c r="G2388" s="5">
        <f t="shared" si="148"/>
        <v>-6.6595848225633435E-3</v>
      </c>
      <c r="H2388" s="5">
        <f t="shared" si="149"/>
        <v>-1.4044451617855483E-3</v>
      </c>
      <c r="I2388" s="5">
        <f t="shared" si="150"/>
        <v>9.434792659550802E-3</v>
      </c>
      <c r="J2388" s="5">
        <f t="shared" si="151"/>
        <v>-1.7143880534623533E-2</v>
      </c>
    </row>
    <row r="2389" spans="1:10" ht="15" customHeight="1" x14ac:dyDescent="0.2">
      <c r="A2389" s="3">
        <f>'2_CVaR_t3'!A2389</f>
        <v>45635</v>
      </c>
      <c r="B2389" s="5">
        <f>'2_CVaR_t3'!D2389-1</f>
        <v>-1.2626019005660405E-3</v>
      </c>
      <c r="C2389" s="5">
        <f>'Stocks Returns'!B2385</f>
        <v>-9.3808630393995562E-3</v>
      </c>
      <c r="D2389" s="5">
        <f>'Stocks Returns'!C2385</f>
        <v>-8.7135461882253962E-3</v>
      </c>
      <c r="E2389" s="5">
        <f>'Stocks Returns'!D2385</f>
        <v>4.351492663180978E-2</v>
      </c>
      <c r="F2389" s="5">
        <f>'Stocks Returns'!E2385</f>
        <v>-5.8128269715174152E-4</v>
      </c>
      <c r="G2389" s="5">
        <f t="shared" si="148"/>
        <v>-7.6564991650365077E-3</v>
      </c>
      <c r="H2389" s="5">
        <f t="shared" si="149"/>
        <v>-6.7968312881211551E-3</v>
      </c>
      <c r="I2389" s="5">
        <f t="shared" si="150"/>
        <v>4.5659806228276228E-2</v>
      </c>
      <c r="J2389" s="5">
        <f t="shared" si="151"/>
        <v>7.886911820000112E-4</v>
      </c>
    </row>
    <row r="2390" spans="1:10" ht="15" customHeight="1" x14ac:dyDescent="0.2">
      <c r="A2390" s="3">
        <f>'2_CVaR_t3'!A2390</f>
        <v>45636</v>
      </c>
      <c r="B2390" s="5">
        <f>'2_CVaR_t3'!D2390-1</f>
        <v>7.7749202486825375E-3</v>
      </c>
      <c r="C2390" s="5">
        <f>'Stocks Returns'!B2386</f>
        <v>3.125E-2</v>
      </c>
      <c r="D2390" s="5">
        <f>'Stocks Returns'!C2386</f>
        <v>1.3233538760947239E-2</v>
      </c>
      <c r="E2390" s="5">
        <f>'Stocks Returns'!D2386</f>
        <v>8.0814611281732063E-4</v>
      </c>
      <c r="F2390" s="5">
        <f>'Stocks Returns'!E2386</f>
        <v>-7.7549437766576412E-3</v>
      </c>
      <c r="G2390" s="5">
        <f t="shared" si="148"/>
        <v>2.3860307644931859E-2</v>
      </c>
      <c r="H2390" s="5">
        <f t="shared" si="149"/>
        <v>1.7615815615373304E-3</v>
      </c>
      <c r="I2390" s="5">
        <f t="shared" si="150"/>
        <v>-1.1833966350712185E-2</v>
      </c>
      <c r="J2390" s="5">
        <f t="shared" si="151"/>
        <v>-1.5948643290423444E-2</v>
      </c>
    </row>
    <row r="2391" spans="1:10" ht="15" customHeight="1" x14ac:dyDescent="0.2">
      <c r="A2391" s="3">
        <f>'2_CVaR_t3'!A2391</f>
        <v>45637</v>
      </c>
      <c r="B2391" s="5">
        <f>'2_CVaR_t3'!D2391-1</f>
        <v>2.0929900675092927E-3</v>
      </c>
      <c r="C2391" s="5">
        <f>'Stocks Returns'!B2387</f>
        <v>-6.4279155188246007E-3</v>
      </c>
      <c r="D2391" s="5">
        <f>'Stocks Returns'!C2387</f>
        <v>4.5140548415567583E-3</v>
      </c>
      <c r="E2391" s="5">
        <f>'Stocks Returns'!D2387</f>
        <v>-6.4599483204134112E-3</v>
      </c>
      <c r="F2391" s="5">
        <f>'Stocks Returns'!E2387</f>
        <v>-1.6608050019538689E-3</v>
      </c>
      <c r="G2391" s="5">
        <f t="shared" si="148"/>
        <v>-8.0875603777191604E-3</v>
      </c>
      <c r="H2391" s="5">
        <f t="shared" si="149"/>
        <v>1.4596150580667329E-3</v>
      </c>
      <c r="I2391" s="5">
        <f t="shared" si="150"/>
        <v>-9.8054134189961163E-3</v>
      </c>
      <c r="J2391" s="5">
        <f t="shared" si="151"/>
        <v>-3.8417807185647311E-3</v>
      </c>
    </row>
    <row r="2392" spans="1:10" ht="15" customHeight="1" x14ac:dyDescent="0.2">
      <c r="A2392" s="3">
        <f>'2_CVaR_t3'!A2392</f>
        <v>45638</v>
      </c>
      <c r="B2392" s="5">
        <f>'2_CVaR_t3'!D2392-1</f>
        <v>8.1843611783050108E-4</v>
      </c>
      <c r="C2392" s="5">
        <f>'Stocks Returns'!B2388</f>
        <v>0.15434380776340118</v>
      </c>
      <c r="D2392" s="5">
        <f>'Stocks Returns'!C2388</f>
        <v>1.4022116702252507E-3</v>
      </c>
      <c r="E2392" s="5">
        <f>'Stocks Returns'!D2388</f>
        <v>-3.2509752925879987E-4</v>
      </c>
      <c r="F2392" s="5">
        <f>'Stocks Returns'!E2388</f>
        <v>-1.2525687444955524E-2</v>
      </c>
      <c r="G2392" s="5">
        <f t="shared" si="148"/>
        <v>0.15396951038946763</v>
      </c>
      <c r="H2392" s="5">
        <f t="shared" si="149"/>
        <v>2.3596475902697752E-4</v>
      </c>
      <c r="I2392" s="5">
        <f t="shared" si="150"/>
        <v>-1.585165898218686E-3</v>
      </c>
      <c r="J2392" s="5">
        <f t="shared" si="151"/>
        <v>-1.3357906556040997E-2</v>
      </c>
    </row>
    <row r="2393" spans="1:10" ht="15" customHeight="1" x14ac:dyDescent="0.2">
      <c r="A2393" s="3">
        <f>'2_CVaR_t3'!A2393</f>
        <v>45639</v>
      </c>
      <c r="B2393" s="5">
        <f>'2_CVaR_t3'!D2393-1</f>
        <v>-1.2284597603378078E-3</v>
      </c>
      <c r="C2393" s="5">
        <f>'Stocks Returns'!B2389</f>
        <v>-3.3626901521216945E-2</v>
      </c>
      <c r="D2393" s="5">
        <f>'Stocks Returns'!C2389</f>
        <v>1.6230149890208434E-3</v>
      </c>
      <c r="E2393" s="5">
        <f>'Stocks Returns'!D2389</f>
        <v>-2.5528455284552831E-2</v>
      </c>
      <c r="F2393" s="5">
        <f>'Stocks Returns'!E2389</f>
        <v>1.0900802695470446E-3</v>
      </c>
      <c r="G2393" s="5">
        <f t="shared" si="148"/>
        <v>-3.1936968919131233E-2</v>
      </c>
      <c r="H2393" s="5">
        <f t="shared" si="149"/>
        <v>3.4891498835945365E-3</v>
      </c>
      <c r="I2393" s="5">
        <f t="shared" si="150"/>
        <v>-2.3439438296014612E-2</v>
      </c>
      <c r="J2393" s="5">
        <f t="shared" si="151"/>
        <v>2.4239243032958559E-3</v>
      </c>
    </row>
    <row r="2394" spans="1:10" ht="15" customHeight="1" x14ac:dyDescent="0.2">
      <c r="A2394" s="3">
        <f>'2_CVaR_t3'!A2394</f>
        <v>45642</v>
      </c>
      <c r="B2394" s="5">
        <f>'2_CVaR_t3'!D2394-1</f>
        <v>9.2764547522983243E-4</v>
      </c>
      <c r="C2394" s="5">
        <f>'Stocks Returns'!B2390</f>
        <v>-3.893951946975982E-2</v>
      </c>
      <c r="D2394" s="5">
        <f>'Stocks Returns'!C2390</f>
        <v>3.6534917709856174E-3</v>
      </c>
      <c r="E2394" s="5">
        <f>'Stocks Returns'!D2390</f>
        <v>-1.4183213749374257E-2</v>
      </c>
      <c r="F2394" s="5">
        <f>'Stocks Returns'!E2390</f>
        <v>-1.4353593347851912E-2</v>
      </c>
      <c r="G2394" s="5">
        <f t="shared" si="148"/>
        <v>-3.942395103840738E-2</v>
      </c>
      <c r="H2394" s="5">
        <f t="shared" si="149"/>
        <v>2.3254562353976524E-3</v>
      </c>
      <c r="I2394" s="5">
        <f t="shared" si="150"/>
        <v>-1.5621968031803848E-2</v>
      </c>
      <c r="J2394" s="5">
        <f t="shared" si="151"/>
        <v>-1.5301379824457418E-2</v>
      </c>
    </row>
    <row r="2395" spans="1:10" ht="15" customHeight="1" x14ac:dyDescent="0.2">
      <c r="A2395" s="3">
        <f>'2_CVaR_t3'!A2395</f>
        <v>45643</v>
      </c>
      <c r="B2395" s="5">
        <f>'2_CVaR_t3'!D2395-1</f>
        <v>3.3026233765582891E-3</v>
      </c>
      <c r="C2395" s="5">
        <f>'Stocks Returns'!B2391</f>
        <v>-2.155172413793105E-2</v>
      </c>
      <c r="D2395" s="5">
        <f>'Stocks Returns'!C2391</f>
        <v>7.6295570070457064E-3</v>
      </c>
      <c r="E2395" s="5">
        <f>'Stocks Returns'!D2391</f>
        <v>-1.3371699390656744E-2</v>
      </c>
      <c r="F2395" s="5">
        <f>'Stocks Returns'!E2391</f>
        <v>-1.3156573265039606E-2</v>
      </c>
      <c r="G2395" s="5">
        <f t="shared" si="148"/>
        <v>-2.4431246061976938E-2</v>
      </c>
      <c r="H2395" s="5">
        <f t="shared" si="149"/>
        <v>2.7831012851102267E-3</v>
      </c>
      <c r="I2395" s="5">
        <f t="shared" si="150"/>
        <v>-1.8696339515427499E-2</v>
      </c>
      <c r="J2395" s="5">
        <f t="shared" si="151"/>
        <v>-1.6617605362358821E-2</v>
      </c>
    </row>
    <row r="2396" spans="1:10" ht="15" customHeight="1" x14ac:dyDescent="0.2">
      <c r="A2396" s="3">
        <f>'2_CVaR_t3'!A2396</f>
        <v>45644</v>
      </c>
      <c r="B2396" s="5">
        <f>'2_CVaR_t3'!D2396-1</f>
        <v>-1.8666401501248875E-2</v>
      </c>
      <c r="C2396" s="5">
        <f>'Stocks Returns'!B2392</f>
        <v>-6.3436123348017515E-2</v>
      </c>
      <c r="D2396" s="5">
        <f>'Stocks Returns'!C2392</f>
        <v>-2.6767200754005738E-2</v>
      </c>
      <c r="E2396" s="5">
        <f>'Stocks Returns'!D2392</f>
        <v>-3.6884542803225284E-2</v>
      </c>
      <c r="F2396" s="5">
        <f>'Stocks Returns'!E2392</f>
        <v>-2.4526765723590582E-2</v>
      </c>
      <c r="G2396" s="5">
        <f t="shared" si="148"/>
        <v>-4.4160576135247515E-2</v>
      </c>
      <c r="H2396" s="5">
        <f t="shared" si="149"/>
        <v>9.3244029456405336E-4</v>
      </c>
      <c r="I2396" s="5">
        <f t="shared" si="150"/>
        <v>-6.2639546818889884E-3</v>
      </c>
      <c r="J2396" s="5">
        <f t="shared" si="151"/>
        <v>-4.7397686352001617E-3</v>
      </c>
    </row>
    <row r="2397" spans="1:10" ht="15" customHeight="1" x14ac:dyDescent="0.2">
      <c r="A2397" s="3">
        <f>'2_CVaR_t3'!A2397</f>
        <v>45645</v>
      </c>
      <c r="B2397" s="5">
        <f>'2_CVaR_t3'!D2397-1</f>
        <v>9.3467371299877922E-3</v>
      </c>
      <c r="C2397" s="5">
        <f>'Stocks Returns'!B2393</f>
        <v>-1.3170272812794037E-2</v>
      </c>
      <c r="D2397" s="5">
        <f>'Stocks Returns'!C2393</f>
        <v>1.6462973723287755E-2</v>
      </c>
      <c r="E2397" s="5">
        <f>'Stocks Returns'!D2393</f>
        <v>-2.6718916993231367E-3</v>
      </c>
      <c r="F2397" s="5">
        <f>'Stocks Returns'!E2393</f>
        <v>-6.9900886802294337E-3</v>
      </c>
      <c r="G2397" s="5">
        <f t="shared" si="148"/>
        <v>-2.214509294979258E-2</v>
      </c>
      <c r="H2397" s="5">
        <f t="shared" si="149"/>
        <v>2.6624423332157806E-3</v>
      </c>
      <c r="I2397" s="5">
        <f t="shared" si="150"/>
        <v>-1.7885775867507427E-2</v>
      </c>
      <c r="J2397" s="5">
        <f t="shared" si="151"/>
        <v>-1.6847113941697838E-2</v>
      </c>
    </row>
    <row r="2398" spans="1:10" ht="15" customHeight="1" x14ac:dyDescent="0.2">
      <c r="A2398" s="3">
        <f>'2_CVaR_t3'!A2398</f>
        <v>45646</v>
      </c>
      <c r="B2398" s="5">
        <f>'2_CVaR_t3'!D2398-1</f>
        <v>4.5041485305423734E-3</v>
      </c>
      <c r="C2398" s="5">
        <f>'Stocks Returns'!B2394</f>
        <v>1.9065776930409895E-2</v>
      </c>
      <c r="D2398" s="5">
        <f>'Stocks Returns'!C2394</f>
        <v>8.9878712486886059E-3</v>
      </c>
      <c r="E2398" s="5">
        <f>'Stocks Returns'!D2394</f>
        <v>-8.5729594570459478E-3</v>
      </c>
      <c r="F2398" s="5">
        <f>'Stocks Returns'!E2394</f>
        <v>-6.3038453456609744E-4</v>
      </c>
      <c r="G2398" s="5">
        <f t="shared" si="148"/>
        <v>1.4974554760030734E-2</v>
      </c>
      <c r="H2398" s="5">
        <f t="shared" si="149"/>
        <v>2.3614114459499956E-3</v>
      </c>
      <c r="I2398" s="5">
        <f t="shared" si="150"/>
        <v>-1.5863508225628469E-2</v>
      </c>
      <c r="J2398" s="5">
        <f t="shared" si="151"/>
        <v>-5.3628928126694632E-3</v>
      </c>
    </row>
    <row r="2399" spans="1:10" ht="15" customHeight="1" x14ac:dyDescent="0.2">
      <c r="A2399" s="3">
        <f>'2_CVaR_t3'!A2399</f>
        <v>45649</v>
      </c>
      <c r="B2399" s="5">
        <f>'2_CVaR_t3'!D2399-1</f>
        <v>2.8083210581077989E-3</v>
      </c>
      <c r="C2399" s="5">
        <f>'Stocks Returns'!B2395</f>
        <v>-2.3386342376052416E-2</v>
      </c>
      <c r="D2399" s="5">
        <f>'Stocks Returns'!C2395</f>
        <v>-1.5422869912812276E-3</v>
      </c>
      <c r="E2399" s="5">
        <f>'Stocks Returns'!D2395</f>
        <v>4.2514862186993296E-2</v>
      </c>
      <c r="F2399" s="5">
        <f>'Stocks Returns'!E2395</f>
        <v>1.3246425567703835E-2</v>
      </c>
      <c r="G2399" s="5">
        <f t="shared" si="148"/>
        <v>-2.5767375992097802E-2</v>
      </c>
      <c r="H2399" s="5">
        <f t="shared" si="149"/>
        <v>-5.6564566340823403E-3</v>
      </c>
      <c r="I2399" s="5">
        <f t="shared" si="150"/>
        <v>3.7998988484861156E-2</v>
      </c>
      <c r="J2399" s="5">
        <f t="shared" si="151"/>
        <v>1.030847334260551E-2</v>
      </c>
    </row>
    <row r="2400" spans="1:10" ht="15" customHeight="1" x14ac:dyDescent="0.2">
      <c r="A2400" s="3">
        <f>'2_CVaR_t3'!A2400</f>
        <v>45650</v>
      </c>
      <c r="B2400" s="5">
        <f>'2_CVaR_t3'!D2400-1</f>
        <v>7.3305223275921261E-3</v>
      </c>
      <c r="C2400" s="5">
        <f>'Stocks Returns'!B2396</f>
        <v>1.053639846743315E-2</v>
      </c>
      <c r="D2400" s="5">
        <f>'Stocks Returns'!C2396</f>
        <v>1.0812369964062762E-2</v>
      </c>
      <c r="E2400" s="5">
        <f>'Stocks Returns'!D2396</f>
        <v>1.19232763089685E-2</v>
      </c>
      <c r="F2400" s="5">
        <f>'Stocks Returns'!E2396</f>
        <v>7.5741855156672422E-3</v>
      </c>
      <c r="G2400" s="5">
        <f t="shared" si="148"/>
        <v>3.5948674085890071E-3</v>
      </c>
      <c r="H2400" s="5">
        <f t="shared" si="149"/>
        <v>-1.2322184601357145E-6</v>
      </c>
      <c r="I2400" s="5">
        <f t="shared" si="150"/>
        <v>8.2778067794931492E-6</v>
      </c>
      <c r="J2400" s="5">
        <f t="shared" si="151"/>
        <v>-1.4924388383348846E-4</v>
      </c>
    </row>
    <row r="2401" spans="1:10" ht="15" customHeight="1" x14ac:dyDescent="0.2">
      <c r="A2401" s="3">
        <f>'2_CVaR_t3'!A2401</f>
        <v>45651</v>
      </c>
      <c r="B2401" s="5">
        <f>'2_CVaR_t3'!D2401-1</f>
        <v>3.3619452249000759E-5</v>
      </c>
      <c r="C2401" s="5">
        <f>'Stocks Returns'!B2397</f>
        <v>0</v>
      </c>
      <c r="D2401" s="5">
        <f>'Stocks Returns'!C2397</f>
        <v>0</v>
      </c>
      <c r="E2401" s="5">
        <f>'Stocks Returns'!D2397</f>
        <v>0</v>
      </c>
      <c r="F2401" s="5">
        <f>'Stocks Returns'!E2397</f>
        <v>0</v>
      </c>
      <c r="G2401" s="5">
        <f t="shared" si="148"/>
        <v>4.1716549628461653E-4</v>
      </c>
      <c r="H2401" s="5">
        <f t="shared" si="149"/>
        <v>-3.5772302638354477E-6</v>
      </c>
      <c r="I2401" s="5">
        <f t="shared" si="150"/>
        <v>2.403114536009206E-5</v>
      </c>
      <c r="J2401" s="5">
        <f t="shared" si="151"/>
        <v>-1.7115738437369847E-6</v>
      </c>
    </row>
    <row r="2402" spans="1:10" ht="15" customHeight="1" x14ac:dyDescent="0.2">
      <c r="A2402" s="3">
        <f>'2_CVaR_t3'!A2402</f>
        <v>45652</v>
      </c>
      <c r="B2402" s="5">
        <f>'2_CVaR_t3'!D2402-1</f>
        <v>3.7105210048538062E-4</v>
      </c>
      <c r="C2402" s="5">
        <f>'Stocks Returns'!B2398</f>
        <v>6.6350710900473509E-3</v>
      </c>
      <c r="D2402" s="5">
        <f>'Stocks Returns'!C2398</f>
        <v>8.1085320781326686E-4</v>
      </c>
      <c r="E2402" s="5">
        <f>'Stocks Returns'!D2398</f>
        <v>-1.5368852459016757E-3</v>
      </c>
      <c r="F2402" s="5">
        <f>'Stocks Returns'!E2398</f>
        <v>-2.2654721449901771E-3</v>
      </c>
      <c r="G2402" s="5">
        <f t="shared" si="148"/>
        <v>6.7119463962904474E-3</v>
      </c>
      <c r="H2402" s="5">
        <f t="shared" si="149"/>
        <v>3.0738507733368804E-4</v>
      </c>
      <c r="I2402" s="5">
        <f t="shared" si="150"/>
        <v>-2.064953869466589E-3</v>
      </c>
      <c r="J2402" s="5">
        <f t="shared" si="151"/>
        <v>-2.6242611994250174E-3</v>
      </c>
    </row>
    <row r="2403" spans="1:10" ht="15" customHeight="1" x14ac:dyDescent="0.2">
      <c r="A2403" s="3">
        <f>'2_CVaR_t3'!A2403</f>
        <v>45653</v>
      </c>
      <c r="B2403" s="5">
        <f>'2_CVaR_t3'!D2403-1</f>
        <v>-4.2227443562806721E-3</v>
      </c>
      <c r="C2403" s="5">
        <f>'Stocks Returns'!B2399</f>
        <v>-9.4161958568739212E-4</v>
      </c>
      <c r="D2403" s="5">
        <f>'Stocks Returns'!C2399</f>
        <v>-7.0113137675091863E-3</v>
      </c>
      <c r="E2403" s="5">
        <f>'Stocks Returns'!D2399</f>
        <v>-2.2233624080724157E-3</v>
      </c>
      <c r="F2403" s="5">
        <f>'Stocks Returns'!E2399</f>
        <v>3.0962947672619201E-4</v>
      </c>
      <c r="G2403" s="5">
        <f t="shared" si="148"/>
        <v>3.7679546530843162E-3</v>
      </c>
      <c r="H2403" s="5">
        <f t="shared" si="149"/>
        <v>-7.0928439149973207E-4</v>
      </c>
      <c r="I2403" s="5">
        <f t="shared" si="150"/>
        <v>4.7648362161375546E-3</v>
      </c>
      <c r="J2403" s="5">
        <f t="shared" si="151"/>
        <v>4.8120809504493137E-3</v>
      </c>
    </row>
    <row r="2404" spans="1:10" ht="15" customHeight="1" x14ac:dyDescent="0.2">
      <c r="A2404" s="3">
        <f>'2_CVaR_t3'!A2404</f>
        <v>45656</v>
      </c>
      <c r="B2404" s="5">
        <f>'2_CVaR_t3'!D2404-1</f>
        <v>-7.8649062135596193E-3</v>
      </c>
      <c r="C2404" s="5">
        <f>'Stocks Returns'!B2400</f>
        <v>-9.4250706880301127E-3</v>
      </c>
      <c r="D2404" s="5">
        <f>'Stocks Returns'!C2400</f>
        <v>-1.0512147904395919E-2</v>
      </c>
      <c r="E2404" s="5">
        <f>'Stocks Returns'!D2400</f>
        <v>-2.0911895783339185E-2</v>
      </c>
      <c r="F2404" s="5">
        <f>'Stocks Returns'!E2400</f>
        <v>1.7540239372677568E-3</v>
      </c>
      <c r="G2404" s="5">
        <f t="shared" si="148"/>
        <v>-1.0424910152756119E-3</v>
      </c>
      <c r="H2404" s="5">
        <f t="shared" si="149"/>
        <v>1.1855762245740805E-3</v>
      </c>
      <c r="I2404" s="5">
        <f t="shared" si="150"/>
        <v>-7.9644732064353008E-3</v>
      </c>
      <c r="J2404" s="5">
        <f t="shared" si="151"/>
        <v>1.0110678573309433E-2</v>
      </c>
    </row>
    <row r="2405" spans="1:10" ht="15" customHeight="1" x14ac:dyDescent="0.2">
      <c r="A2405" s="3">
        <f>'2_CVaR_t3'!A2405</f>
        <v>45657</v>
      </c>
      <c r="B2405" s="5">
        <f>'2_CVaR_t3'!D2405-1</f>
        <v>1.7230322301557965E-3</v>
      </c>
      <c r="C2405" s="5">
        <f>'Stocks Returns'!B2401</f>
        <v>5.7088487155090295E-3</v>
      </c>
      <c r="D2405" s="5">
        <f>'Stocks Returns'!C2401</f>
        <v>2.3148640021364297E-3</v>
      </c>
      <c r="E2405" s="5">
        <f>'Stocks Returns'!D2401</f>
        <v>4.0266106442576888E-3</v>
      </c>
      <c r="F2405" s="5">
        <f>'Stocks Returns'!E2401</f>
        <v>2.1423421567617673E-2</v>
      </c>
      <c r="G2405" s="5">
        <f t="shared" si="148"/>
        <v>4.4222946747032397E-3</v>
      </c>
      <c r="H2405" s="5">
        <f t="shared" si="149"/>
        <v>-1.9150031407707147E-4</v>
      </c>
      <c r="I2405" s="5">
        <f t="shared" si="150"/>
        <v>1.2864623032039567E-3</v>
      </c>
      <c r="J2405" s="5">
        <f t="shared" si="151"/>
        <v>1.9633942089374884E-2</v>
      </c>
    </row>
    <row r="2406" spans="1:10" ht="15" customHeight="1" x14ac:dyDescent="0.2">
      <c r="A2406" s="3">
        <f>'2_CVaR_t3'!A2406</f>
        <v>45658</v>
      </c>
      <c r="B2406" s="5">
        <f>'2_CVaR_t3'!D2406-1</f>
        <v>3.3619452249000759E-5</v>
      </c>
      <c r="C2406" s="5">
        <f>'Stocks Returns'!B2402</f>
        <v>0</v>
      </c>
      <c r="D2406" s="5">
        <f>'Stocks Returns'!C2402</f>
        <v>0</v>
      </c>
      <c r="E2406" s="5">
        <f>'Stocks Returns'!D2402</f>
        <v>0</v>
      </c>
      <c r="F2406" s="5">
        <f>'Stocks Returns'!E2402</f>
        <v>0</v>
      </c>
      <c r="G2406" s="5">
        <f t="shared" si="148"/>
        <v>4.1716549628461653E-4</v>
      </c>
      <c r="H2406" s="5">
        <f t="shared" si="149"/>
        <v>-3.5772302638354477E-6</v>
      </c>
      <c r="I2406" s="5">
        <f t="shared" si="150"/>
        <v>2.403114536009206E-5</v>
      </c>
      <c r="J2406" s="5">
        <f t="shared" si="151"/>
        <v>-1.7115738437369847E-6</v>
      </c>
    </row>
    <row r="2407" spans="1:10" ht="15" customHeight="1" x14ac:dyDescent="0.2">
      <c r="A2407" s="3">
        <f>'2_CVaR_t3'!A2407</f>
        <v>45659</v>
      </c>
      <c r="B2407" s="5">
        <f>'2_CVaR_t3'!D2407-1</f>
        <v>-3.6819882844106866E-3</v>
      </c>
      <c r="C2407" s="5">
        <f>'Stocks Returns'!B2403</f>
        <v>8.5146641438031967E-3</v>
      </c>
      <c r="D2407" s="5">
        <f>'Stocks Returns'!C2403</f>
        <v>-5.1895329705101689E-3</v>
      </c>
      <c r="E2407" s="5">
        <f>'Stocks Returns'!D2403</f>
        <v>-8.1952920662597961E-3</v>
      </c>
      <c r="F2407" s="5">
        <f>'Stocks Returns'!E2403</f>
        <v>9.176162145810185E-3</v>
      </c>
      <c r="G2407" s="5">
        <f t="shared" si="148"/>
        <v>1.2678902928449445E-2</v>
      </c>
      <c r="H2407" s="5">
        <f t="shared" si="149"/>
        <v>3.1139123391301076E-4</v>
      </c>
      <c r="I2407" s="5">
        <f t="shared" si="150"/>
        <v>-2.0918664593752561E-3</v>
      </c>
      <c r="J2407" s="5">
        <f t="shared" si="151"/>
        <v>1.3106375524710868E-2</v>
      </c>
    </row>
    <row r="2408" spans="1:10" ht="15" customHeight="1" x14ac:dyDescent="0.2">
      <c r="A2408" s="3">
        <f>'2_CVaR_t3'!A2408</f>
        <v>45660</v>
      </c>
      <c r="B2408" s="5">
        <f>'2_CVaR_t3'!D2408-1</f>
        <v>2.1725095109665915E-3</v>
      </c>
      <c r="C2408" s="5">
        <f>'Stocks Returns'!B2404</f>
        <v>-8.4427767354596783E-3</v>
      </c>
      <c r="D2408" s="5">
        <f>'Stocks Returns'!C2404</f>
        <v>1.6221379205272335E-3</v>
      </c>
      <c r="E2408" s="5">
        <f>'Stocks Returns'!D2404</f>
        <v>1.388888888888884E-2</v>
      </c>
      <c r="F2408" s="5">
        <f>'Stocks Returns'!E2404</f>
        <v>1.0091926458833056E-2</v>
      </c>
      <c r="G2408" s="5">
        <f t="shared" si="148"/>
        <v>-1.0182614446668646E-2</v>
      </c>
      <c r="H2408" s="5">
        <f t="shared" si="149"/>
        <v>-1.5501062496523612E-3</v>
      </c>
      <c r="I2408" s="5">
        <f t="shared" si="150"/>
        <v>1.0413315851470694E-2</v>
      </c>
      <c r="J2408" s="5">
        <f t="shared" si="151"/>
        <v>7.8268017937545634E-3</v>
      </c>
    </row>
    <row r="2409" spans="1:10" ht="15" customHeight="1" x14ac:dyDescent="0.2">
      <c r="A2409" s="3">
        <f>'2_CVaR_t3'!A2409</f>
        <v>45663</v>
      </c>
      <c r="B2409" s="5">
        <f>'2_CVaR_t3'!D2409-1</f>
        <v>-2.4808798891351458E-3</v>
      </c>
      <c r="C2409" s="5">
        <f>'Stocks Returns'!B2405</f>
        <v>2.4597918637653704E-2</v>
      </c>
      <c r="D2409" s="5">
        <f>'Stocks Returns'!C2405</f>
        <v>-5.9378889009205071E-3</v>
      </c>
      <c r="E2409" s="5">
        <f>'Stocks Returns'!D2405</f>
        <v>1.0750823651811903E-2</v>
      </c>
      <c r="F2409" s="5">
        <f>'Stocks Returns'!E2405</f>
        <v>-1.0881392818280822E-2</v>
      </c>
      <c r="G2409" s="5">
        <f t="shared" si="148"/>
        <v>2.7550877463988224E-2</v>
      </c>
      <c r="H2409" s="5">
        <f t="shared" si="149"/>
        <v>-2.2163513685017682E-3</v>
      </c>
      <c r="I2409" s="5">
        <f t="shared" si="150"/>
        <v>1.4889022506183243E-2</v>
      </c>
      <c r="J2409" s="5">
        <f t="shared" si="151"/>
        <v>-8.2222145983768639E-3</v>
      </c>
    </row>
    <row r="2410" spans="1:10" ht="15" customHeight="1" x14ac:dyDescent="0.2">
      <c r="A2410" s="3">
        <f>'2_CVaR_t3'!A2410</f>
        <v>45664</v>
      </c>
      <c r="B2410" s="5">
        <f>'2_CVaR_t3'!D2410-1</f>
        <v>-3.7175610611158705E-3</v>
      </c>
      <c r="C2410" s="5">
        <f>'Stocks Returns'!B2406</f>
        <v>-2.9547553093259515E-2</v>
      </c>
      <c r="D2410" s="5">
        <f>'Stocks Returns'!C2406</f>
        <v>-4.3767569639663328E-3</v>
      </c>
      <c r="E2410" s="5">
        <f>'Stocks Returns'!D2406</f>
        <v>-1.4067593069137074E-2</v>
      </c>
      <c r="F2410" s="5">
        <f>'Stocks Returns'!E2406</f>
        <v>1.6801680168016864E-2</v>
      </c>
      <c r="G2410" s="5">
        <f t="shared" si="148"/>
        <v>-2.5347440284541858E-2</v>
      </c>
      <c r="H2410" s="5">
        <f t="shared" si="149"/>
        <v>1.1768666679226525E-3</v>
      </c>
      <c r="I2410" s="5">
        <f t="shared" si="150"/>
        <v>-7.9059640788466858E-3</v>
      </c>
      <c r="J2410" s="5">
        <f t="shared" si="151"/>
        <v>2.0769537318348397E-2</v>
      </c>
    </row>
    <row r="2411" spans="1:10" ht="15" customHeight="1" x14ac:dyDescent="0.2">
      <c r="A2411" s="3">
        <f>'2_CVaR_t3'!A2411</f>
        <v>45665</v>
      </c>
      <c r="B2411" s="5">
        <f>'2_CVaR_t3'!D2411-1</f>
        <v>1.2710483880962187E-4</v>
      </c>
      <c r="C2411" s="5">
        <f>'Stocks Returns'!B2407</f>
        <v>-4.2816365366317721E-2</v>
      </c>
      <c r="D2411" s="5">
        <f>'Stocks Returns'!C2407</f>
        <v>2.9845679675837289E-3</v>
      </c>
      <c r="E2411" s="5">
        <f>'Stocks Returns'!D2407</f>
        <v>-1.8966417261179647E-2</v>
      </c>
      <c r="F2411" s="5">
        <f>'Stocks Returns'!E2407</f>
        <v>-4.9178715451947408E-4</v>
      </c>
      <c r="G2411" s="5">
        <f t="shared" si="148"/>
        <v>-4.2493476935767813E-2</v>
      </c>
      <c r="H2411" s="5">
        <f t="shared" si="149"/>
        <v>2.8424964502701462E-3</v>
      </c>
      <c r="I2411" s="5">
        <f t="shared" si="150"/>
        <v>-1.9095344819097807E-2</v>
      </c>
      <c r="J2411" s="5">
        <f t="shared" si="151"/>
        <v>-5.9242669659516291E-4</v>
      </c>
    </row>
    <row r="2412" spans="1:10" ht="15" customHeight="1" x14ac:dyDescent="0.2">
      <c r="A2412" s="3">
        <f>'2_CVaR_t3'!A2412</f>
        <v>45666</v>
      </c>
      <c r="B2412" s="5">
        <f>'2_CVaR_t3'!D2412-1</f>
        <v>3.3619452249000759E-5</v>
      </c>
      <c r="C2412" s="5">
        <f>'Stocks Returns'!B2408</f>
        <v>0</v>
      </c>
      <c r="D2412" s="5">
        <f>'Stocks Returns'!C2408</f>
        <v>0</v>
      </c>
      <c r="E2412" s="5">
        <f>'Stocks Returns'!D2408</f>
        <v>0</v>
      </c>
      <c r="F2412" s="5">
        <f>'Stocks Returns'!E2408</f>
        <v>0</v>
      </c>
      <c r="G2412" s="5">
        <f t="shared" si="148"/>
        <v>4.1716549628461653E-4</v>
      </c>
      <c r="H2412" s="5">
        <f t="shared" si="149"/>
        <v>-3.5772302638354477E-6</v>
      </c>
      <c r="I2412" s="5">
        <f t="shared" si="150"/>
        <v>2.403114536009206E-5</v>
      </c>
      <c r="J2412" s="5">
        <f t="shared" si="151"/>
        <v>-1.7115738437369847E-6</v>
      </c>
    </row>
    <row r="2413" spans="1:10" ht="15" customHeight="1" x14ac:dyDescent="0.2">
      <c r="A2413" s="3">
        <f>'2_CVaR_t3'!A2413</f>
        <v>45667</v>
      </c>
      <c r="B2413" s="5">
        <f>'2_CVaR_t3'!D2413-1</f>
        <v>-1.085628843589348E-2</v>
      </c>
      <c r="C2413" s="5">
        <f>'Stocks Returns'!B2409</f>
        <v>-3.5785288270377857E-2</v>
      </c>
      <c r="D2413" s="5">
        <f>'Stocks Returns'!C2409</f>
        <v>-1.5643309135217831E-2</v>
      </c>
      <c r="E2413" s="5">
        <f>'Stocks Returns'!D2409</f>
        <v>-2.1106775452288118E-2</v>
      </c>
      <c r="F2413" s="5">
        <f>'Stocks Returns'!E2409</f>
        <v>2.9521747687462074E-3</v>
      </c>
      <c r="G2413" s="5">
        <f t="shared" si="148"/>
        <v>-2.4385993913240707E-2</v>
      </c>
      <c r="H2413" s="5">
        <f t="shared" si="149"/>
        <v>4.8600974259314228E-4</v>
      </c>
      <c r="I2413" s="5">
        <f t="shared" si="150"/>
        <v>-3.2649200386424028E-3</v>
      </c>
      <c r="J2413" s="5">
        <f t="shared" si="151"/>
        <v>1.44743654992316E-2</v>
      </c>
    </row>
    <row r="2414" spans="1:10" ht="15" customHeight="1" x14ac:dyDescent="0.2">
      <c r="A2414" s="3">
        <f>'2_CVaR_t3'!A2414</f>
        <v>45670</v>
      </c>
      <c r="B2414" s="5">
        <f>'2_CVaR_t3'!D2414-1</f>
        <v>-3.2910168414856944E-4</v>
      </c>
      <c r="C2414" s="5">
        <f>'Stocks Returns'!B2410</f>
        <v>1.4432989690721598E-2</v>
      </c>
      <c r="D2414" s="5">
        <f>'Stocks Returns'!C2410</f>
        <v>-2.5676773585519008E-3</v>
      </c>
      <c r="E2414" s="5">
        <f>'Stocks Returns'!D2410</f>
        <v>1.3045841637977951E-2</v>
      </c>
      <c r="F2414" s="5">
        <f>'Stocks Returns'!E2410</f>
        <v>2.2664835164835084E-2</v>
      </c>
      <c r="G2414" s="5">
        <f t="shared" si="148"/>
        <v>1.5215948020278054E-2</v>
      </c>
      <c r="H2414" s="5">
        <f t="shared" si="149"/>
        <v>-2.0338999601253937E-3</v>
      </c>
      <c r="I2414" s="5">
        <f t="shared" si="150"/>
        <v>1.3663349012256555E-2</v>
      </c>
      <c r="J2414" s="5">
        <f t="shared" si="151"/>
        <v>2.3046961818320361E-2</v>
      </c>
    </row>
    <row r="2415" spans="1:10" ht="15" customHeight="1" x14ac:dyDescent="0.2">
      <c r="A2415" s="3">
        <f>'2_CVaR_t3'!A2415</f>
        <v>45671</v>
      </c>
      <c r="B2415" s="5">
        <f>'2_CVaR_t3'!D2415-1</f>
        <v>5.6298035603794538E-3</v>
      </c>
      <c r="C2415" s="5">
        <f>'Stocks Returns'!B2411</f>
        <v>-1.1178861788617822E-2</v>
      </c>
      <c r="D2415" s="5">
        <f>'Stocks Returns'!C2411</f>
        <v>7.0709002576894164E-3</v>
      </c>
      <c r="E2415" s="5">
        <f>'Stocks Returns'!D2411</f>
        <v>1.7349311393310751E-2</v>
      </c>
      <c r="F2415" s="5">
        <f>'Stocks Returns'!E2411</f>
        <v>6.2362083853015893E-3</v>
      </c>
      <c r="G2415" s="5">
        <f t="shared" si="148"/>
        <v>-1.6405271576515595E-2</v>
      </c>
      <c r="H2415" s="5">
        <f t="shared" si="149"/>
        <v>-1.2231655373521368E-3</v>
      </c>
      <c r="I2415" s="5">
        <f t="shared" si="150"/>
        <v>8.2169909849343116E-3</v>
      </c>
      <c r="J2415" s="5">
        <f t="shared" si="151"/>
        <v>3.1251109756998303E-4</v>
      </c>
    </row>
    <row r="2416" spans="1:10" ht="15" customHeight="1" x14ac:dyDescent="0.2">
      <c r="A2416" s="3">
        <f>'2_CVaR_t3'!A2416</f>
        <v>45672</v>
      </c>
      <c r="B2416" s="5">
        <f>'2_CVaR_t3'!D2416-1</f>
        <v>1.3700508008820611E-2</v>
      </c>
      <c r="C2416" s="5">
        <f>'Stocks Returns'!B2412</f>
        <v>6.1664953751283669E-3</v>
      </c>
      <c r="D2416" s="5">
        <f>'Stocks Returns'!C2412</f>
        <v>2.3261502066872941E-2</v>
      </c>
      <c r="E2416" s="5">
        <f>'Stocks Returns'!D2412</f>
        <v>2.1097046413500742E-3</v>
      </c>
      <c r="F2416" s="5">
        <f>'Stocks Returns'!E2412</f>
        <v>5.7208237986270394E-3</v>
      </c>
      <c r="G2416" s="5">
        <f t="shared" si="148"/>
        <v>-7.1989654645368429E-3</v>
      </c>
      <c r="H2416" s="5">
        <f t="shared" si="149"/>
        <v>3.0110599899482934E-3</v>
      </c>
      <c r="I2416" s="5">
        <f t="shared" si="150"/>
        <v>-2.0227722280385895E-2</v>
      </c>
      <c r="J2416" s="5">
        <f t="shared" si="151"/>
        <v>-8.7434424770406697E-3</v>
      </c>
    </row>
    <row r="2417" spans="1:10" ht="15" customHeight="1" x14ac:dyDescent="0.2">
      <c r="A2417" s="3">
        <f>'2_CVaR_t3'!A2417</f>
        <v>45673</v>
      </c>
      <c r="B2417" s="5">
        <f>'2_CVaR_t3'!D2417-1</f>
        <v>5.8523934970411418E-4</v>
      </c>
      <c r="C2417" s="5">
        <f>'Stocks Returns'!B2413</f>
        <v>-3.2686414708886447E-2</v>
      </c>
      <c r="D2417" s="5">
        <f>'Stocks Returns'!C2413</f>
        <v>3.0669027444036878E-3</v>
      </c>
      <c r="E2417" s="5">
        <f>'Stocks Returns'!D2413</f>
        <v>-1.4210526315789562E-2</v>
      </c>
      <c r="F2417" s="5">
        <f>'Stocks Returns'!E2413</f>
        <v>1.2324611300720267E-3</v>
      </c>
      <c r="G2417" s="5">
        <f t="shared" si="148"/>
        <v>-3.2825540492407657E-2</v>
      </c>
      <c r="H2417" s="5">
        <f t="shared" si="149"/>
        <v>2.2461260861740581E-3</v>
      </c>
      <c r="I2417" s="5">
        <f t="shared" si="150"/>
        <v>-1.5089043336741045E-2</v>
      </c>
      <c r="J2417" s="5">
        <f t="shared" si="151"/>
        <v>6.4701515987784666E-4</v>
      </c>
    </row>
    <row r="2418" spans="1:10" ht="15" customHeight="1" x14ac:dyDescent="0.2">
      <c r="A2418" s="3">
        <f>'2_CVaR_t3'!A2418</f>
        <v>45674</v>
      </c>
      <c r="B2418" s="5">
        <f>'2_CVaR_t3'!D2418-1</f>
        <v>7.0981063745136908E-3</v>
      </c>
      <c r="C2418" s="5">
        <f>'Stocks Returns'!B2414</f>
        <v>5.2798310454065245E-3</v>
      </c>
      <c r="D2418" s="5">
        <f>'Stocks Returns'!C2414</f>
        <v>7.4707643814027058E-3</v>
      </c>
      <c r="E2418" s="5">
        <f>'Stocks Returns'!D2414</f>
        <v>3.1678234561309804E-2</v>
      </c>
      <c r="F2418" s="5">
        <f>'Stocks Returns'!E2414</f>
        <v>2.2725120727202786E-3</v>
      </c>
      <c r="G2418" s="5">
        <f t="shared" si="148"/>
        <v>-1.427315850390248E-3</v>
      </c>
      <c r="H2418" s="5">
        <f t="shared" si="149"/>
        <v>-2.9985242896205869E-3</v>
      </c>
      <c r="I2418" s="5">
        <f t="shared" si="150"/>
        <v>2.0143509854972347E-2</v>
      </c>
      <c r="J2418" s="5">
        <f t="shared" si="151"/>
        <v>-5.204970458840481E-3</v>
      </c>
    </row>
    <row r="2419" spans="1:10" ht="15" customHeight="1" x14ac:dyDescent="0.2">
      <c r="A2419" s="3">
        <f>'2_CVaR_t3'!A2419</f>
        <v>45677</v>
      </c>
      <c r="B2419" s="5">
        <f>'2_CVaR_t3'!D2419-1</f>
        <v>3.3619452249000759E-5</v>
      </c>
      <c r="C2419" s="5">
        <f>'Stocks Returns'!B2415</f>
        <v>0</v>
      </c>
      <c r="D2419" s="5">
        <f>'Stocks Returns'!C2415</f>
        <v>0</v>
      </c>
      <c r="E2419" s="5">
        <f>'Stocks Returns'!D2415</f>
        <v>0</v>
      </c>
      <c r="F2419" s="5">
        <f>'Stocks Returns'!E2415</f>
        <v>0</v>
      </c>
      <c r="G2419" s="5">
        <f t="shared" si="148"/>
        <v>4.1716549628461653E-4</v>
      </c>
      <c r="H2419" s="5">
        <f t="shared" si="149"/>
        <v>-3.5772302638354477E-6</v>
      </c>
      <c r="I2419" s="5">
        <f t="shared" si="150"/>
        <v>2.403114536009206E-5</v>
      </c>
      <c r="J2419" s="5">
        <f t="shared" si="151"/>
        <v>-1.7115738437369847E-6</v>
      </c>
    </row>
    <row r="2420" spans="1:10" ht="15" customHeight="1" x14ac:dyDescent="0.2">
      <c r="A2420" s="3">
        <f>'2_CVaR_t3'!A2420</f>
        <v>45678</v>
      </c>
      <c r="B2420" s="5">
        <f>'2_CVaR_t3'!D2420-1</f>
        <v>8.1101749110368271E-3</v>
      </c>
      <c r="C2420" s="5">
        <f>'Stocks Returns'!B2416</f>
        <v>2.6260504201680579E-2</v>
      </c>
      <c r="D2420" s="5">
        <f>'Stocks Returns'!C2416</f>
        <v>1.2545518883199325E-2</v>
      </c>
      <c r="E2420" s="5">
        <f>'Stocks Returns'!D2416</f>
        <v>9.3151630153527343E-3</v>
      </c>
      <c r="F2420" s="5">
        <f>'Stocks Returns'!E2416</f>
        <v>-1.483230987246098E-2</v>
      </c>
      <c r="G2420" s="5">
        <f t="shared" si="148"/>
        <v>1.8532718086684004E-2</v>
      </c>
      <c r="H2420" s="5">
        <f t="shared" si="149"/>
        <v>5.7689736917214927E-4</v>
      </c>
      <c r="I2420" s="5">
        <f t="shared" si="150"/>
        <v>-3.8754856452052535E-3</v>
      </c>
      <c r="J2420" s="5">
        <f t="shared" si="151"/>
        <v>-2.3380782081801957E-2</v>
      </c>
    </row>
    <row r="2421" spans="1:10" ht="15" customHeight="1" x14ac:dyDescent="0.2">
      <c r="A2421" s="3">
        <f>'2_CVaR_t3'!A2421</f>
        <v>45679</v>
      </c>
      <c r="B2421" s="5">
        <f>'2_CVaR_t3'!D2421-1</f>
        <v>-1.3565639834867138E-4</v>
      </c>
      <c r="C2421" s="5">
        <f>'Stocks Returns'!B2417</f>
        <v>2.8659160696008268E-2</v>
      </c>
      <c r="D2421" s="5">
        <f>'Stocks Returns'!C2417</f>
        <v>-2.1567846481440611E-4</v>
      </c>
      <c r="E2421" s="5">
        <f>'Stocks Returns'!D2417</f>
        <v>-5.1273286617670166E-4</v>
      </c>
      <c r="F2421" s="5">
        <f>'Stocks Returns'!E2417</f>
        <v>-1.1699271192942118E-2</v>
      </c>
      <c r="G2421" s="5">
        <f t="shared" si="148"/>
        <v>2.9247035552132213E-2</v>
      </c>
      <c r="H2421" s="5">
        <f t="shared" si="149"/>
        <v>3.151866769408266E-5</v>
      </c>
      <c r="I2421" s="5">
        <f t="shared" si="150"/>
        <v>-2.1173635161472531E-4</v>
      </c>
      <c r="J2421" s="5">
        <f t="shared" si="151"/>
        <v>-1.1521851925202352E-2</v>
      </c>
    </row>
    <row r="2422" spans="1:10" ht="15" customHeight="1" x14ac:dyDescent="0.2">
      <c r="A2422" s="3">
        <f>'2_CVaR_t3'!A2422</f>
        <v>45680</v>
      </c>
      <c r="B2422" s="5">
        <f>'2_CVaR_t3'!D2422-1</f>
        <v>9.9730269935522919E-3</v>
      </c>
      <c r="C2422" s="5">
        <f>'Stocks Returns'!B2418</f>
        <v>2.2885572139303312E-2</v>
      </c>
      <c r="D2422" s="5">
        <f>'Stocks Returns'!C2418</f>
        <v>1.4371055021926482E-2</v>
      </c>
      <c r="E2422" s="5">
        <f>'Stocks Returns'!D2418</f>
        <v>1.8638850889193037E-2</v>
      </c>
      <c r="F2422" s="5">
        <f>'Stocks Returns'!E2418</f>
        <v>9.0238695905298094E-3</v>
      </c>
      <c r="G2422" s="5">
        <f t="shared" si="148"/>
        <v>1.3279158415236856E-2</v>
      </c>
      <c r="H2422" s="5">
        <f t="shared" si="149"/>
        <v>-3.5729590585049584E-4</v>
      </c>
      <c r="I2422" s="5">
        <f t="shared" si="150"/>
        <v>2.4002452224778474E-3</v>
      </c>
      <c r="J2422" s="5">
        <f t="shared" si="151"/>
        <v>-1.4959072089720336E-3</v>
      </c>
    </row>
    <row r="2423" spans="1:10" ht="15" customHeight="1" x14ac:dyDescent="0.2">
      <c r="A2423" s="3">
        <f>'2_CVaR_t3'!A2423</f>
        <v>45681</v>
      </c>
      <c r="B2423" s="5">
        <f>'2_CVaR_t3'!D2423-1</f>
        <v>-1.058104240540314E-3</v>
      </c>
      <c r="C2423" s="5">
        <f>'Stocks Returns'!B2419</f>
        <v>-2.9182879377431803E-3</v>
      </c>
      <c r="D2423" s="5">
        <f>'Stocks Returns'!C2419</f>
        <v>6.063191249504829E-3</v>
      </c>
      <c r="E2423" s="5">
        <f>'Stocks Returns'!D2419</f>
        <v>-5.3382575121705522E-2</v>
      </c>
      <c r="F2423" s="5">
        <f>'Stocks Returns'!E2419</f>
        <v>-2.0771228002692488E-2</v>
      </c>
      <c r="G2423" s="5">
        <f t="shared" si="148"/>
        <v>-1.4001535078541941E-3</v>
      </c>
      <c r="H2423" s="5">
        <f t="shared" si="149"/>
        <v>7.6769523011994125E-3</v>
      </c>
      <c r="I2423" s="5">
        <f t="shared" si="150"/>
        <v>-5.1572290033020128E-2</v>
      </c>
      <c r="J2423" s="5">
        <f t="shared" si="151"/>
        <v>-1.9617657336479421E-2</v>
      </c>
    </row>
    <row r="2424" spans="1:10" ht="15" customHeight="1" x14ac:dyDescent="0.2">
      <c r="A2424" s="3">
        <f>'2_CVaR_t3'!A2424</f>
        <v>45684</v>
      </c>
      <c r="B2424" s="5">
        <f>'2_CVaR_t3'!D2424-1</f>
        <v>8.9384714701981061E-3</v>
      </c>
      <c r="C2424" s="5">
        <f>'Stocks Returns'!B2420</f>
        <v>2.3414634146341484E-2</v>
      </c>
      <c r="D2424" s="5">
        <f>'Stocks Returns'!C2420</f>
        <v>1.3143549364021956E-2</v>
      </c>
      <c r="E2424" s="5">
        <f>'Stocks Returns'!D2420</f>
        <v>1.4896258201808843E-2</v>
      </c>
      <c r="F2424" s="5">
        <f>'Stocks Returns'!E2420</f>
        <v>8.4454482961799915E-3</v>
      </c>
      <c r="G2424" s="5">
        <f t="shared" si="148"/>
        <v>1.4851537058915596E-2</v>
      </c>
      <c r="H2424" s="5">
        <f t="shared" si="149"/>
        <v>-5.2155287244139842E-5</v>
      </c>
      <c r="I2424" s="5">
        <f t="shared" si="150"/>
        <v>3.5036919534938912E-4</v>
      </c>
      <c r="J2424" s="5">
        <f t="shared" si="151"/>
        <v>-9.7954267941978077E-4</v>
      </c>
    </row>
    <row r="2425" spans="1:10" ht="15" customHeight="1" x14ac:dyDescent="0.2">
      <c r="A2425" s="3">
        <f>'2_CVaR_t3'!A2425</f>
        <v>45685</v>
      </c>
      <c r="B2425" s="5">
        <f>'2_CVaR_t3'!D2425-1</f>
        <v>-1.5028034357785769E-3</v>
      </c>
      <c r="C2425" s="5">
        <f>'Stocks Returns'!B2421</f>
        <v>-2.2878932316491962E-2</v>
      </c>
      <c r="D2425" s="5">
        <f>'Stocks Returns'!C2421</f>
        <v>-1.7935075028396863E-4</v>
      </c>
      <c r="E2425" s="5">
        <f>'Stocks Returns'!D2421</f>
        <v>-1.6599685479643522E-2</v>
      </c>
      <c r="F2425" s="5">
        <f>'Stocks Returns'!E2421</f>
        <v>-1.2756840977699913E-2</v>
      </c>
      <c r="G2425" s="5">
        <f t="shared" si="148"/>
        <v>-2.0912332764896877E-2</v>
      </c>
      <c r="H2425" s="5">
        <f t="shared" si="149"/>
        <v>2.0932116420477676E-3</v>
      </c>
      <c r="I2425" s="5">
        <f t="shared" si="150"/>
        <v>-1.4061793491580123E-2</v>
      </c>
      <c r="J2425" s="5">
        <f t="shared" si="151"/>
        <v>-1.1132681383336266E-2</v>
      </c>
    </row>
    <row r="2426" spans="1:10" ht="15" customHeight="1" x14ac:dyDescent="0.2">
      <c r="A2426" s="3">
        <f>'2_CVaR_t3'!A2426</f>
        <v>45686</v>
      </c>
      <c r="B2426" s="5">
        <f>'2_CVaR_t3'!D2426-1</f>
        <v>2.0765405742058096E-3</v>
      </c>
      <c r="C2426" s="5">
        <f>'Stocks Returns'!B2422</f>
        <v>1.7560975609756113E-2</v>
      </c>
      <c r="D2426" s="5">
        <f>'Stocks Returns'!C2422</f>
        <v>4.1853025591964688E-3</v>
      </c>
      <c r="E2426" s="5">
        <f>'Stocks Returns'!D2422</f>
        <v>-4.4420753375977728E-3</v>
      </c>
      <c r="F2426" s="5">
        <f>'Stocks Returns'!E2422</f>
        <v>1.7754981258630842E-3</v>
      </c>
      <c r="G2426" s="5">
        <f t="shared" si="148"/>
        <v>1.5917919546378483E-2</v>
      </c>
      <c r="H2426" s="5">
        <f t="shared" si="149"/>
        <v>1.1552319411044839E-3</v>
      </c>
      <c r="I2426" s="5">
        <f t="shared" si="150"/>
        <v>-7.7606261423228649E-3</v>
      </c>
      <c r="J2426" s="5">
        <f t="shared" si="151"/>
        <v>-3.8807043214440133E-4</v>
      </c>
    </row>
    <row r="2427" spans="1:10" ht="15" customHeight="1" x14ac:dyDescent="0.2">
      <c r="A2427" s="3">
        <f>'2_CVaR_t3'!A2427</f>
        <v>45687</v>
      </c>
      <c r="B2427" s="5">
        <f>'2_CVaR_t3'!D2427-1</f>
        <v>1.1068808616967463E-2</v>
      </c>
      <c r="C2427" s="5">
        <f>'Stocks Returns'!B2423</f>
        <v>1.8216682646212901E-2</v>
      </c>
      <c r="D2427" s="5">
        <f>'Stocks Returns'!C2423</f>
        <v>2.1347213691560452E-2</v>
      </c>
      <c r="E2427" s="5">
        <f>'Stocks Returns'!D2423</f>
        <v>-1.5527396037836927E-2</v>
      </c>
      <c r="F2427" s="5">
        <f>'Stocks Returns'!E2423</f>
        <v>-9.8463962189843102E-4</v>
      </c>
      <c r="G2427" s="5">
        <f t="shared" si="148"/>
        <v>7.5052076934098017E-3</v>
      </c>
      <c r="H2427" s="5">
        <f t="shared" si="149"/>
        <v>4.9955128448237913E-3</v>
      </c>
      <c r="I2427" s="5">
        <f t="shared" si="150"/>
        <v>-3.3558895143410997E-2</v>
      </c>
      <c r="J2427" s="5">
        <f t="shared" si="151"/>
        <v>-1.2663992838834006E-2</v>
      </c>
    </row>
    <row r="2428" spans="1:10" ht="15" customHeight="1" x14ac:dyDescent="0.2">
      <c r="A2428" s="3">
        <f>'2_CVaR_t3'!A2428</f>
        <v>45688</v>
      </c>
      <c r="B2428" s="5">
        <f>'2_CVaR_t3'!D2428-1</f>
        <v>-3.4241134831273223E-3</v>
      </c>
      <c r="C2428" s="5">
        <f>'Stocks Returns'!B2424</f>
        <v>-1.6949152542372836E-2</v>
      </c>
      <c r="D2428" s="5">
        <f>'Stocks Returns'!C2424</f>
        <v>-3.6437837049992927E-3</v>
      </c>
      <c r="E2428" s="5">
        <f>'Stocks Returns'!D2424</f>
        <v>-1.5591007976794802E-2</v>
      </c>
      <c r="F2428" s="5">
        <f>'Stocks Returns'!E2424</f>
        <v>-2.5921545436625282E-2</v>
      </c>
      <c r="G2428" s="5">
        <f t="shared" si="148"/>
        <v>-1.3044972366738726E-2</v>
      </c>
      <c r="H2428" s="5">
        <f t="shared" si="149"/>
        <v>1.4751108789047935E-3</v>
      </c>
      <c r="I2428" s="5">
        <f t="shared" si="150"/>
        <v>-9.9095113650571436E-3</v>
      </c>
      <c r="J2428" s="5">
        <f t="shared" si="151"/>
        <v>-2.2264219950557333E-2</v>
      </c>
    </row>
    <row r="2429" spans="1:10" ht="15" customHeight="1" x14ac:dyDescent="0.2">
      <c r="A2429" s="3">
        <f>'2_CVaR_t3'!A2429</f>
        <v>45691</v>
      </c>
      <c r="B2429" s="5">
        <f>'2_CVaR_t3'!D2429-1</f>
        <v>3.6098830093638234E-3</v>
      </c>
      <c r="C2429" s="5">
        <f>'Stocks Returns'!B2425</f>
        <v>-2.6819923371647403E-2</v>
      </c>
      <c r="D2429" s="5">
        <f>'Stocks Returns'!C2425</f>
        <v>1.1761556465769596E-2</v>
      </c>
      <c r="E2429" s="5">
        <f>'Stocks Returns'!D2425</f>
        <v>-3.7569060773480656E-2</v>
      </c>
      <c r="F2429" s="5">
        <f>'Stocks Returns'!E2425</f>
        <v>-3.5414347870079688E-3</v>
      </c>
      <c r="G2429" s="5">
        <f t="shared" si="148"/>
        <v>-3.000930695071085E-2</v>
      </c>
      <c r="H2429" s="5">
        <f t="shared" si="149"/>
        <v>6.459909773885295E-3</v>
      </c>
      <c r="I2429" s="5">
        <f t="shared" si="150"/>
        <v>-4.3396432252667011E-2</v>
      </c>
      <c r="J2429" s="5">
        <f t="shared" si="151"/>
        <v>-7.3276147209191227E-3</v>
      </c>
    </row>
    <row r="2430" spans="1:10" ht="15" customHeight="1" x14ac:dyDescent="0.2">
      <c r="A2430" s="3">
        <f>'2_CVaR_t3'!A2430</f>
        <v>45692</v>
      </c>
      <c r="B2430" s="5">
        <f>'2_CVaR_t3'!D2430-1</f>
        <v>-5.2842952714682312E-4</v>
      </c>
      <c r="C2430" s="5">
        <f>'Stocks Returns'!B2426</f>
        <v>-9.8425196850393526E-3</v>
      </c>
      <c r="D2430" s="5">
        <f>'Stocks Returns'!C2426</f>
        <v>-1.9380018686017131E-3</v>
      </c>
      <c r="E2430" s="5">
        <f>'Stocks Returns'!D2426</f>
        <v>6.5059318790663401E-3</v>
      </c>
      <c r="F2430" s="5">
        <f>'Stocks Returns'!E2426</f>
        <v>2.1324126726238735E-2</v>
      </c>
      <c r="G2430" s="5">
        <f t="shared" si="148"/>
        <v>-8.8585455085310461E-3</v>
      </c>
      <c r="H2430" s="5">
        <f t="shared" si="149"/>
        <v>-1.108929467171651E-3</v>
      </c>
      <c r="I2430" s="5">
        <f t="shared" si="150"/>
        <v>7.4495750218748578E-3</v>
      </c>
      <c r="J2430" s="5">
        <f t="shared" si="151"/>
        <v>2.1917185796493637E-2</v>
      </c>
    </row>
    <row r="2431" spans="1:10" ht="15" customHeight="1" x14ac:dyDescent="0.2">
      <c r="A2431" s="3">
        <f>'2_CVaR_t3'!A2431</f>
        <v>45693</v>
      </c>
      <c r="B2431" s="5">
        <f>'2_CVaR_t3'!D2431-1</f>
        <v>8.7155198516200016E-3</v>
      </c>
      <c r="C2431" s="5">
        <f>'Stocks Returns'!B2427</f>
        <v>1.2922465208747402E-2</v>
      </c>
      <c r="D2431" s="5">
        <f>'Stocks Returns'!C2427</f>
        <v>1.2429382132227218E-2</v>
      </c>
      <c r="E2431" s="5">
        <f>'Stocks Returns'!D2427</f>
        <v>1.7110266159695797E-2</v>
      </c>
      <c r="F2431" s="5">
        <f>'Stocks Returns'!E2427</f>
        <v>-3.6786637502486119E-3</v>
      </c>
      <c r="G2431" s="5">
        <f t="shared" si="148"/>
        <v>4.5842078013362941E-3</v>
      </c>
      <c r="H2431" s="5">
        <f t="shared" si="149"/>
        <v>-4.3602998244505337E-4</v>
      </c>
      <c r="I2431" s="5">
        <f t="shared" si="150"/>
        <v>2.9291656161837664E-3</v>
      </c>
      <c r="J2431" s="5">
        <f t="shared" si="151"/>
        <v>-1.2867723192039573E-2</v>
      </c>
    </row>
    <row r="2432" spans="1:10" ht="15" customHeight="1" x14ac:dyDescent="0.2">
      <c r="A2432" s="3">
        <f>'2_CVaR_t3'!A2432</f>
        <v>45694</v>
      </c>
      <c r="B2432" s="5">
        <f>'2_CVaR_t3'!D2432-1</f>
        <v>-3.846830627417086E-3</v>
      </c>
      <c r="C2432" s="5">
        <f>'Stocks Returns'!B2428</f>
        <v>9.8135426889101041E-4</v>
      </c>
      <c r="D2432" s="5">
        <f>'Stocks Returns'!C2428</f>
        <v>-5.6086897918641299E-3</v>
      </c>
      <c r="E2432" s="5">
        <f>'Stocks Returns'!D2428</f>
        <v>-7.2897196261682007E-3</v>
      </c>
      <c r="F2432" s="5">
        <f>'Stocks Returns'!E2428</f>
        <v>-2.6943418820476461E-3</v>
      </c>
      <c r="G2432" s="5">
        <f t="shared" si="148"/>
        <v>5.3118313607126858E-3</v>
      </c>
      <c r="H2432" s="5">
        <f t="shared" si="149"/>
        <v>1.3644073838385822E-4</v>
      </c>
      <c r="I2432" s="5">
        <f t="shared" si="150"/>
        <v>-9.1658265626482459E-4</v>
      </c>
      <c r="J2432" s="5">
        <f t="shared" si="151"/>
        <v>1.41031071855581E-3</v>
      </c>
    </row>
    <row r="2433" spans="1:10" ht="15" customHeight="1" x14ac:dyDescent="0.2">
      <c r="A2433" s="3">
        <f>'2_CVaR_t3'!A2433</f>
        <v>45695</v>
      </c>
      <c r="B2433" s="5">
        <f>'2_CVaR_t3'!D2433-1</f>
        <v>-1.0477650198370547E-3</v>
      </c>
      <c r="C2433" s="5">
        <f>'Stocks Returns'!B2429</f>
        <v>-3.9215686274508554E-3</v>
      </c>
      <c r="D2433" s="5">
        <f>'Stocks Returns'!C2429</f>
        <v>1.5540462760446072E-3</v>
      </c>
      <c r="E2433" s="5">
        <f>'Stocks Returns'!D2429</f>
        <v>-2.2971191865938545E-2</v>
      </c>
      <c r="F2433" s="5">
        <f>'Stocks Returns'!E2429</f>
        <v>-1.5809485691414826E-2</v>
      </c>
      <c r="G2433" s="5">
        <f t="shared" si="148"/>
        <v>-2.4138609757541462E-3</v>
      </c>
      <c r="H2433" s="5">
        <f t="shared" si="149"/>
        <v>3.1524902492884388E-3</v>
      </c>
      <c r="I2433" s="5">
        <f t="shared" si="150"/>
        <v>-2.1177823579438617E-2</v>
      </c>
      <c r="J2433" s="5">
        <f t="shared" si="151"/>
        <v>-1.4666856180123465E-2</v>
      </c>
    </row>
    <row r="2434" spans="1:10" ht="15" customHeight="1" x14ac:dyDescent="0.2">
      <c r="A2434" s="3">
        <f>'2_CVaR_t3'!A2434</f>
        <v>45698</v>
      </c>
      <c r="B2434" s="5">
        <f>'2_CVaR_t3'!D2434-1</f>
        <v>5.6466835282080741E-3</v>
      </c>
      <c r="C2434" s="5">
        <f>'Stocks Returns'!B2430</f>
        <v>-1.7716535433070835E-2</v>
      </c>
      <c r="D2434" s="5">
        <f>'Stocks Returns'!C2430</f>
        <v>9.2236078386300768E-3</v>
      </c>
      <c r="E2434" s="5">
        <f>'Stocks Returns'!D2430</f>
        <v>3.0834457506263568E-3</v>
      </c>
      <c r="F2434" s="5">
        <f>'Stocks Returns'!E2430</f>
        <v>1.138674257828387E-2</v>
      </c>
      <c r="G2434" s="5">
        <f t="shared" si="148"/>
        <v>-2.29599681364758E-2</v>
      </c>
      <c r="H2434" s="5">
        <f t="shared" si="149"/>
        <v>9.0453515004231856E-4</v>
      </c>
      <c r="I2434" s="5">
        <f t="shared" si="150"/>
        <v>-6.0764932844192907E-3</v>
      </c>
      <c r="J2434" s="5">
        <f t="shared" si="151"/>
        <v>5.4451825958302044E-3</v>
      </c>
    </row>
    <row r="2435" spans="1:10" ht="15" customHeight="1" x14ac:dyDescent="0.2">
      <c r="A2435" s="3">
        <f>'2_CVaR_t3'!A2435</f>
        <v>45699</v>
      </c>
      <c r="B2435" s="5">
        <f>'2_CVaR_t3'!D2435-1</f>
        <v>7.0552509901400384E-5</v>
      </c>
      <c r="C2435" s="5">
        <f>'Stocks Returns'!B2431</f>
        <v>-1.3026052104208485E-2</v>
      </c>
      <c r="D2435" s="5">
        <f>'Stocks Returns'!C2431</f>
        <v>-1.4520399738062739E-3</v>
      </c>
      <c r="E2435" s="5">
        <f>'Stocks Returns'!D2431</f>
        <v>1.018251681075899E-2</v>
      </c>
      <c r="F2435" s="5">
        <f>'Stocks Returns'!E2431</f>
        <v>2.241656614394838E-2</v>
      </c>
      <c r="G2435" s="5">
        <f t="shared" si="148"/>
        <v>-1.2646132432455185E-2</v>
      </c>
      <c r="H2435" s="5">
        <f t="shared" si="149"/>
        <v>-1.5103318249998676E-3</v>
      </c>
      <c r="I2435" s="5">
        <f t="shared" si="150"/>
        <v>1.0146118911383317E-2</v>
      </c>
      <c r="J2435" s="5">
        <f t="shared" si="151"/>
        <v>2.2375771324171054E-2</v>
      </c>
    </row>
    <row r="2436" spans="1:10" ht="15" customHeight="1" x14ac:dyDescent="0.2">
      <c r="A2436" s="3">
        <f>'2_CVaR_t3'!A2436</f>
        <v>45700</v>
      </c>
      <c r="B2436" s="5">
        <f>'2_CVaR_t3'!D2436-1</f>
        <v>3.39066986509029E-3</v>
      </c>
      <c r="C2436" s="5">
        <f>'Stocks Returns'!B2432</f>
        <v>-3.0456852791878042E-3</v>
      </c>
      <c r="D2436" s="5">
        <f>'Stocks Returns'!C2432</f>
        <v>2.195483576642232E-3</v>
      </c>
      <c r="E2436" s="5">
        <f>'Stocks Returns'!D2432</f>
        <v>2.4153670597185206E-2</v>
      </c>
      <c r="F2436" s="5">
        <f>'Stocks Returns'!E2432</f>
        <v>-3.2543506046602944E-2</v>
      </c>
      <c r="G2436" s="5">
        <f t="shared" si="148"/>
        <v>-6.0139993117378282E-3</v>
      </c>
      <c r="H2436" s="5">
        <f t="shared" si="149"/>
        <v>-2.7814089558482963E-3</v>
      </c>
      <c r="I2436" s="5">
        <f t="shared" si="150"/>
        <v>1.8684970772716622E-2</v>
      </c>
      <c r="J2436" s="5">
        <f t="shared" si="151"/>
        <v>-3.6097710569483882E-2</v>
      </c>
    </row>
    <row r="2437" spans="1:10" ht="15" customHeight="1" x14ac:dyDescent="0.2">
      <c r="A2437" s="3">
        <f>'2_CVaR_t3'!A2437</f>
        <v>45701</v>
      </c>
      <c r="B2437" s="5">
        <f>'2_CVaR_t3'!D2437-1</f>
        <v>7.5185009852705154E-3</v>
      </c>
      <c r="C2437" s="5">
        <f>'Stocks Returns'!B2433</f>
        <v>3.920570264765777E-2</v>
      </c>
      <c r="D2437" s="5">
        <f>'Stocks Returns'!C2433</f>
        <v>1.1778144470681928E-2</v>
      </c>
      <c r="E2437" s="5">
        <f>'Stocks Returns'!D2433</f>
        <v>7.6137418755801711E-3</v>
      </c>
      <c r="F2437" s="5">
        <f>'Stocks Returns'!E2433</f>
        <v>-1.5243902439024404E-2</v>
      </c>
      <c r="G2437" s="5">
        <f t="shared" si="148"/>
        <v>3.2074601037536329E-2</v>
      </c>
      <c r="H2437" s="5">
        <f t="shared" si="149"/>
        <v>6.8606057958894157E-4</v>
      </c>
      <c r="I2437" s="5">
        <f t="shared" si="150"/>
        <v>-4.6088231113858777E-3</v>
      </c>
      <c r="J2437" s="5">
        <f t="shared" si="151"/>
        <v>-2.3166254337102319E-2</v>
      </c>
    </row>
    <row r="2438" spans="1:10" ht="15" customHeight="1" x14ac:dyDescent="0.2">
      <c r="A2438" s="3">
        <f>'2_CVaR_t3'!A2438</f>
        <v>45702</v>
      </c>
      <c r="B2438" s="5">
        <f>'2_CVaR_t3'!D2438-1</f>
        <v>-5.4723695810321438E-4</v>
      </c>
      <c r="C2438" s="5">
        <f>'Stocks Returns'!B2434</f>
        <v>1.3228809407153319E-2</v>
      </c>
      <c r="D2438" s="5">
        <f>'Stocks Returns'!C2434</f>
        <v>-5.1171175427039417E-3</v>
      </c>
      <c r="E2438" s="5">
        <f>'Stocks Returns'!D2434</f>
        <v>2.7644673792849295E-2</v>
      </c>
      <c r="F2438" s="5">
        <f>'Stocks Returns'!E2434</f>
        <v>-6.6047471620227505E-3</v>
      </c>
      <c r="G2438" s="5">
        <f t="shared" ref="G2438:G2501" si="152">C2438-($P$11+$O$11*$B2438)</f>
        <v>1.423175028498052E-2</v>
      </c>
      <c r="H2438" s="5">
        <f t="shared" ref="H2438:H2501" si="153">D2438-($P$12+$O$12*$B2438)</f>
        <v>-4.2601828000313402E-3</v>
      </c>
      <c r="I2438" s="5">
        <f t="shared" ref="I2438:I2501" si="154">E2438-($P$13+$O$13*$B2438)</f>
        <v>2.8619089234483572E-2</v>
      </c>
      <c r="J2438" s="5">
        <f t="shared" ref="J2438:J2501" si="155">F2438-($P$14+$O$14*$B2438)</f>
        <v>-5.9917857198503706E-3</v>
      </c>
    </row>
    <row r="2439" spans="1:10" ht="15" customHeight="1" x14ac:dyDescent="0.2">
      <c r="A2439" s="3">
        <f>'2_CVaR_t3'!A2439</f>
        <v>45705</v>
      </c>
      <c r="B2439" s="5">
        <f>'2_CVaR_t3'!D2439-1</f>
        <v>3.3619452249000759E-5</v>
      </c>
      <c r="C2439" s="5">
        <f>'Stocks Returns'!B2435</f>
        <v>0</v>
      </c>
      <c r="D2439" s="5">
        <f>'Stocks Returns'!C2435</f>
        <v>0</v>
      </c>
      <c r="E2439" s="5">
        <f>'Stocks Returns'!D2435</f>
        <v>0</v>
      </c>
      <c r="F2439" s="5">
        <f>'Stocks Returns'!E2435</f>
        <v>0</v>
      </c>
      <c r="G2439" s="5">
        <f t="shared" si="152"/>
        <v>4.1716549628461653E-4</v>
      </c>
      <c r="H2439" s="5">
        <f t="shared" si="153"/>
        <v>-3.5772302638354477E-6</v>
      </c>
      <c r="I2439" s="5">
        <f t="shared" si="154"/>
        <v>2.403114536009206E-5</v>
      </c>
      <c r="J2439" s="5">
        <f t="shared" si="155"/>
        <v>-1.7115738437369847E-6</v>
      </c>
    </row>
    <row r="2440" spans="1:10" ht="15" customHeight="1" x14ac:dyDescent="0.2">
      <c r="A2440" s="3">
        <f>'2_CVaR_t3'!A2440</f>
        <v>45706</v>
      </c>
      <c r="B2440" s="5">
        <f>'2_CVaR_t3'!D2440-1</f>
        <v>8.0677292599218298E-3</v>
      </c>
      <c r="C2440" s="5">
        <f>'Stocks Returns'!B2436</f>
        <v>2.7079303675048294E-2</v>
      </c>
      <c r="D2440" s="5">
        <f>'Stocks Returns'!C2436</f>
        <v>8.252732185994871E-3</v>
      </c>
      <c r="E2440" s="5">
        <f>'Stocks Returns'!D2436</f>
        <v>3.7661406025824906E-2</v>
      </c>
      <c r="F2440" s="5">
        <f>'Stocks Returns'!E2436</f>
        <v>1.2362351963432383E-2</v>
      </c>
      <c r="G2440" s="5">
        <f t="shared" si="152"/>
        <v>1.9394322661335929E-2</v>
      </c>
      <c r="H2440" s="5">
        <f t="shared" si="153"/>
        <v>-3.653008054222499E-3</v>
      </c>
      <c r="I2440" s="5">
        <f t="shared" si="154"/>
        <v>2.45402059924076E-2</v>
      </c>
      <c r="J2440" s="5">
        <f t="shared" si="155"/>
        <v>3.8587965285689432E-3</v>
      </c>
    </row>
    <row r="2441" spans="1:10" ht="15" customHeight="1" x14ac:dyDescent="0.2">
      <c r="A2441" s="3">
        <f>'2_CVaR_t3'!A2441</f>
        <v>45707</v>
      </c>
      <c r="B2441" s="5">
        <f>'2_CVaR_t3'!D2441-1</f>
        <v>6.1419096915755755E-3</v>
      </c>
      <c r="C2441" s="5">
        <f>'Stocks Returns'!B2437</f>
        <v>2.5423728813559476E-2</v>
      </c>
      <c r="D2441" s="5">
        <f>'Stocks Returns'!C2437</f>
        <v>-4.2048608191068704E-3</v>
      </c>
      <c r="E2441" s="5">
        <f>'Stocks Returns'!D2437</f>
        <v>9.9032146560663836E-2</v>
      </c>
      <c r="F2441" s="5">
        <f>'Stocks Returns'!E2437</f>
        <v>2.1754746023601834E-2</v>
      </c>
      <c r="G2441" s="5">
        <f t="shared" si="152"/>
        <v>1.9680876133674325E-2</v>
      </c>
      <c r="H2441" s="5">
        <f t="shared" si="153"/>
        <v>-1.325758822045007E-2</v>
      </c>
      <c r="I2441" s="5">
        <f t="shared" si="154"/>
        <v>8.9061929528542805E-2</v>
      </c>
      <c r="J2441" s="5">
        <f t="shared" si="155"/>
        <v>1.5289128539118343E-2</v>
      </c>
    </row>
    <row r="2442" spans="1:10" ht="15" customHeight="1" x14ac:dyDescent="0.2">
      <c r="A2442" s="3">
        <f>'2_CVaR_t3'!A2442</f>
        <v>45708</v>
      </c>
      <c r="B2442" s="5">
        <f>'2_CVaR_t3'!D2442-1</f>
        <v>-6.7381739290454101E-3</v>
      </c>
      <c r="C2442" s="5">
        <f>'Stocks Returns'!B2438</f>
        <v>1.3774104683195398E-2</v>
      </c>
      <c r="D2442" s="5">
        <f>'Stocks Returns'!C2438</f>
        <v>-1.33434676125328E-2</v>
      </c>
      <c r="E2442" s="5">
        <f>'Stocks Returns'!D2438</f>
        <v>1.1165277559364473E-2</v>
      </c>
      <c r="F2442" s="5">
        <f>'Stocks Returns'!E2438</f>
        <v>2.4404941247363698E-2</v>
      </c>
      <c r="G2442" s="5">
        <f t="shared" si="152"/>
        <v>2.1020410361043917E-2</v>
      </c>
      <c r="H2442" s="5">
        <f t="shared" si="153"/>
        <v>-3.3149453789685559E-3</v>
      </c>
      <c r="I2442" s="5">
        <f t="shared" si="154"/>
        <v>2.2269165916411648E-2</v>
      </c>
      <c r="J2442" s="5">
        <f t="shared" si="155"/>
        <v>3.1569266902917545E-2</v>
      </c>
    </row>
    <row r="2443" spans="1:10" ht="15" customHeight="1" x14ac:dyDescent="0.2">
      <c r="A2443" s="3">
        <f>'2_CVaR_t3'!A2443</f>
        <v>45709</v>
      </c>
      <c r="B2443" s="5">
        <f>'2_CVaR_t3'!D2443-1</f>
        <v>-7.5430234723935508E-3</v>
      </c>
      <c r="C2443" s="5">
        <f>'Stocks Returns'!B2439</f>
        <v>-2.3550724637681153E-2</v>
      </c>
      <c r="D2443" s="5">
        <f>'Stocks Returns'!C2439</f>
        <v>-5.5921709606552295E-3</v>
      </c>
      <c r="E2443" s="5">
        <f>'Stocks Returns'!D2439</f>
        <v>-5.0233281493001547E-2</v>
      </c>
      <c r="F2443" s="5">
        <f>'Stocks Returns'!E2439</f>
        <v>-3.9803921568627443E-2</v>
      </c>
      <c r="G2443" s="5">
        <f t="shared" si="152"/>
        <v>-1.5492753563812899E-2</v>
      </c>
      <c r="H2443" s="5">
        <f t="shared" si="153"/>
        <v>5.6286987379968768E-3</v>
      </c>
      <c r="I2443" s="5">
        <f t="shared" si="154"/>
        <v>-3.7812516274084676E-2</v>
      </c>
      <c r="J2443" s="5">
        <f t="shared" si="155"/>
        <v>-3.1787889213393705E-2</v>
      </c>
    </row>
    <row r="2444" spans="1:10" ht="15" customHeight="1" x14ac:dyDescent="0.2">
      <c r="A2444" s="3">
        <f>'2_CVaR_t3'!A2444</f>
        <v>45712</v>
      </c>
      <c r="B2444" s="5">
        <f>'2_CVaR_t3'!D2444-1</f>
        <v>1.9068320060735555E-3</v>
      </c>
      <c r="C2444" s="5">
        <f>'Stocks Returns'!B2440</f>
        <v>2.8756957328385901E-2</v>
      </c>
      <c r="D2444" s="5">
        <f>'Stocks Returns'!C2440</f>
        <v>3.8163142340688072E-3</v>
      </c>
      <c r="E2444" s="5">
        <f>'Stocks Returns'!D2440</f>
        <v>-3.9299164892746541E-3</v>
      </c>
      <c r="F2444" s="5">
        <f>'Stocks Returns'!E2440</f>
        <v>8.985092914028936E-3</v>
      </c>
      <c r="G2444" s="5">
        <f t="shared" si="152"/>
        <v>2.728504700684219E-2</v>
      </c>
      <c r="H2444" s="5">
        <f t="shared" si="153"/>
        <v>1.03765902981232E-3</v>
      </c>
      <c r="I2444" s="5">
        <f t="shared" si="154"/>
        <v>-6.970793922024268E-3</v>
      </c>
      <c r="J2444" s="5">
        <f t="shared" si="155"/>
        <v>7.0011131073177916E-3</v>
      </c>
    </row>
    <row r="2445" spans="1:10" ht="15" customHeight="1" x14ac:dyDescent="0.2">
      <c r="A2445" s="3">
        <f>'2_CVaR_t3'!A2445</f>
        <v>45713</v>
      </c>
      <c r="B2445" s="5">
        <f>'2_CVaR_t3'!D2445-1</f>
        <v>2.7923708127277624E-3</v>
      </c>
      <c r="C2445" s="5">
        <f>'Stocks Returns'!B2441</f>
        <v>-3.6068530207394089E-2</v>
      </c>
      <c r="D2445" s="5">
        <f>'Stocks Returns'!C2441</f>
        <v>6.373976340828813E-3</v>
      </c>
      <c r="E2445" s="5">
        <f>'Stocks Returns'!D2441</f>
        <v>-1.0849909584086714E-2</v>
      </c>
      <c r="F2445" s="5">
        <f>'Stocks Returns'!E2441</f>
        <v>-1.7607771706132258E-2</v>
      </c>
      <c r="G2445" s="5">
        <f t="shared" si="152"/>
        <v>-3.8433478503717304E-2</v>
      </c>
      <c r="H2445" s="5">
        <f t="shared" si="153"/>
        <v>2.2834362506609796E-3</v>
      </c>
      <c r="I2445" s="5">
        <f t="shared" si="154"/>
        <v>-1.5339685850672413E-2</v>
      </c>
      <c r="J2445" s="5">
        <f t="shared" si="155"/>
        <v>-2.052884508603027E-2</v>
      </c>
    </row>
    <row r="2446" spans="1:10" ht="15" customHeight="1" x14ac:dyDescent="0.2">
      <c r="A2446" s="3">
        <f>'2_CVaR_t3'!A2446</f>
        <v>45714</v>
      </c>
      <c r="B2446" s="5">
        <f>'2_CVaR_t3'!D2446-1</f>
        <v>-2.9442247021842505E-3</v>
      </c>
      <c r="C2446" s="5">
        <f>'Stocks Returns'!B2442</f>
        <v>-1.7773620205799756E-2</v>
      </c>
      <c r="D2446" s="5">
        <f>'Stocks Returns'!C2442</f>
        <v>-4.1472339040489192E-3</v>
      </c>
      <c r="E2446" s="5">
        <f>'Stocks Returns'!D2442</f>
        <v>-6.6478311450889338E-3</v>
      </c>
      <c r="F2446" s="5">
        <f>'Stocks Returns'!E2442</f>
        <v>-9.7857437165225214E-3</v>
      </c>
      <c r="G2446" s="5">
        <f t="shared" si="152"/>
        <v>-1.4353392739897261E-2</v>
      </c>
      <c r="H2446" s="5">
        <f t="shared" si="153"/>
        <v>2.6072759153996164E-4</v>
      </c>
      <c r="I2446" s="5">
        <f t="shared" si="154"/>
        <v>-1.751517847571573E-3</v>
      </c>
      <c r="J2446" s="5">
        <f t="shared" si="155"/>
        <v>-6.6362454302193322E-3</v>
      </c>
    </row>
    <row r="2447" spans="1:10" ht="15" customHeight="1" x14ac:dyDescent="0.2">
      <c r="A2447" s="3">
        <f>'2_CVaR_t3'!A2447</f>
        <v>45715</v>
      </c>
      <c r="B2447" s="5">
        <f>'2_CVaR_t3'!D2447-1</f>
        <v>4.6563067494904686E-3</v>
      </c>
      <c r="C2447" s="5">
        <f>'Stocks Returns'!B2443</f>
        <v>4.7619047619047672E-2</v>
      </c>
      <c r="D2447" s="5">
        <f>'Stocks Returns'!C2443</f>
        <v>1.4574056576464267E-2</v>
      </c>
      <c r="E2447" s="5">
        <f>'Stocks Returns'!D2443</f>
        <v>-4.4336623724276492E-2</v>
      </c>
      <c r="F2447" s="5">
        <f>'Stocks Returns'!E2443</f>
        <v>1.2899199001352502E-2</v>
      </c>
      <c r="G2447" s="5">
        <f t="shared" si="152"/>
        <v>4.3374378680808769E-2</v>
      </c>
      <c r="H2447" s="5">
        <f t="shared" si="153"/>
        <v>7.7221813924851796E-3</v>
      </c>
      <c r="I2447" s="5">
        <f t="shared" si="154"/>
        <v>-5.1876130375151527E-2</v>
      </c>
      <c r="J2447" s="5">
        <f t="shared" si="155"/>
        <v>8.0056740766466586E-3</v>
      </c>
    </row>
    <row r="2448" spans="1:10" ht="15" customHeight="1" x14ac:dyDescent="0.2">
      <c r="A2448" s="3">
        <f>'2_CVaR_t3'!A2448</f>
        <v>45716</v>
      </c>
      <c r="B2448" s="5">
        <f>'2_CVaR_t3'!D2448-1</f>
        <v>1.4020479658224838E-2</v>
      </c>
      <c r="C2448" s="5">
        <f>'Stocks Returns'!B2444</f>
        <v>4.1818181818181976E-2</v>
      </c>
      <c r="D2448" s="5">
        <f>'Stocks Returns'!C2444</f>
        <v>1.9592961151402521E-2</v>
      </c>
      <c r="E2448" s="5">
        <f>'Stocks Returns'!D2444</f>
        <v>3.0462184873949694E-2</v>
      </c>
      <c r="F2448" s="5">
        <f>'Stocks Returns'!E2444</f>
        <v>1.8280784635924752E-2</v>
      </c>
      <c r="G2448" s="5">
        <f t="shared" si="152"/>
        <v>2.8130039655435701E-2</v>
      </c>
      <c r="H2448" s="5">
        <f t="shared" si="153"/>
        <v>-1.1315041615669874E-3</v>
      </c>
      <c r="I2448" s="5">
        <f t="shared" si="154"/>
        <v>7.6012274799196686E-3</v>
      </c>
      <c r="J2448" s="5">
        <f t="shared" si="155"/>
        <v>3.4779184321617525E-3</v>
      </c>
    </row>
    <row r="2449" spans="1:10" ht="15" customHeight="1" x14ac:dyDescent="0.2">
      <c r="A2449" s="3">
        <f>'2_CVaR_t3'!A2449</f>
        <v>45719</v>
      </c>
      <c r="B2449" s="5">
        <f>'2_CVaR_t3'!D2449-1</f>
        <v>-2.7228150179727795E-3</v>
      </c>
      <c r="C2449" s="5">
        <f>'Stocks Returns'!B2445</f>
        <v>-3.8394415357766221E-2</v>
      </c>
      <c r="D2449" s="5">
        <f>'Stocks Returns'!C2445</f>
        <v>-2.4534752281435424E-3</v>
      </c>
      <c r="E2449" s="5">
        <f>'Stocks Returns'!D2445</f>
        <v>-1.5460414542983303E-2</v>
      </c>
      <c r="F2449" s="5">
        <f>'Stocks Returns'!E2445</f>
        <v>-6.5758951084215922E-2</v>
      </c>
      <c r="G2449" s="5">
        <f t="shared" si="152"/>
        <v>-3.5197472579670742E-2</v>
      </c>
      <c r="H2449" s="5">
        <f t="shared" si="153"/>
        <v>1.6264780354753802E-3</v>
      </c>
      <c r="I2449" s="5">
        <f t="shared" si="154"/>
        <v>-1.0926366829812361E-2</v>
      </c>
      <c r="J2449" s="5">
        <f t="shared" si="155"/>
        <v>-6.2843752628204561E-2</v>
      </c>
    </row>
    <row r="2450" spans="1:10" ht="15" customHeight="1" x14ac:dyDescent="0.2">
      <c r="A2450" s="3">
        <f>'2_CVaR_t3'!A2450</f>
        <v>45720</v>
      </c>
      <c r="B2450" s="5">
        <f>'2_CVaR_t3'!D2450-1</f>
        <v>-1.5048652210347457E-2</v>
      </c>
      <c r="C2450" s="5">
        <f>'Stocks Returns'!B2446</f>
        <v>2.722323049001818E-2</v>
      </c>
      <c r="D2450" s="5">
        <f>'Stocks Returns'!C2446</f>
        <v>-2.6505160990226928E-2</v>
      </c>
      <c r="E2450" s="5">
        <f>'Stocks Returns'!D2446</f>
        <v>3.2786885245901232E-3</v>
      </c>
      <c r="F2450" s="5">
        <f>'Stocks Returns'!E2446</f>
        <v>-2.148332073842163E-2</v>
      </c>
      <c r="G2450" s="5">
        <f t="shared" si="152"/>
        <v>4.2850391572525501E-2</v>
      </c>
      <c r="H2450" s="5">
        <f t="shared" si="153"/>
        <v>-4.1650486038531317E-3</v>
      </c>
      <c r="I2450" s="5">
        <f t="shared" si="154"/>
        <v>2.7979995989550584E-2</v>
      </c>
      <c r="J2450" s="5">
        <f t="shared" si="155"/>
        <v>-5.5246929822731182E-3</v>
      </c>
    </row>
    <row r="2451" spans="1:10" ht="15" customHeight="1" x14ac:dyDescent="0.2">
      <c r="A2451" s="3">
        <f>'2_CVaR_t3'!A2451</f>
        <v>45721</v>
      </c>
      <c r="B2451" s="5">
        <f>'2_CVaR_t3'!D2451-1</f>
        <v>3.0004381457819918E-3</v>
      </c>
      <c r="C2451" s="5">
        <f>'Stocks Returns'!B2447</f>
        <v>9.7173144876323558E-3</v>
      </c>
      <c r="D2451" s="5">
        <f>'Stocks Returns'!C2447</f>
        <v>1.2772904068363289E-3</v>
      </c>
      <c r="E2451" s="5">
        <f>'Stocks Returns'!D2447</f>
        <v>2.5799793601651189E-2</v>
      </c>
      <c r="F2451" s="5">
        <f>'Stocks Returns'!E2447</f>
        <v>-1.9417475728155442E-2</v>
      </c>
      <c r="G2451" s="5">
        <f t="shared" si="152"/>
        <v>7.1425368441001063E-3</v>
      </c>
      <c r="H2451" s="5">
        <f t="shared" si="153"/>
        <v>-3.1214918376387107E-3</v>
      </c>
      <c r="I2451" s="5">
        <f t="shared" si="154"/>
        <v>2.0969582207935735E-2</v>
      </c>
      <c r="J2451" s="5">
        <f t="shared" si="155"/>
        <v>-2.2558729815132718E-2</v>
      </c>
    </row>
    <row r="2452" spans="1:10" ht="15" customHeight="1" x14ac:dyDescent="0.2">
      <c r="A2452" s="3">
        <f>'2_CVaR_t3'!A2452</f>
        <v>45722</v>
      </c>
      <c r="B2452" s="5">
        <f>'2_CVaR_t3'!D2452-1</f>
        <v>-1.5967593185124751E-2</v>
      </c>
      <c r="C2452" s="5">
        <f>'Stocks Returns'!B2448</f>
        <v>-6.3867016622922157E-2</v>
      </c>
      <c r="D2452" s="5">
        <f>'Stocks Returns'!C2448</f>
        <v>-2.41578836786559E-2</v>
      </c>
      <c r="E2452" s="5">
        <f>'Stocks Returns'!D2448</f>
        <v>-2.3138832997988024E-2</v>
      </c>
      <c r="F2452" s="5">
        <f>'Stocks Returns'!E2448</f>
        <v>-3.1503150315032036E-3</v>
      </c>
      <c r="G2452" s="5">
        <f t="shared" si="152"/>
        <v>-4.7313132531902502E-2</v>
      </c>
      <c r="H2452" s="5">
        <f t="shared" si="153"/>
        <v>-4.5640263537385581E-4</v>
      </c>
      <c r="I2452" s="5">
        <f t="shared" si="154"/>
        <v>3.0660251828914693E-3</v>
      </c>
      <c r="J2452" s="5">
        <f t="shared" si="155"/>
        <v>1.3780753091042645E-2</v>
      </c>
    </row>
    <row r="2453" spans="1:10" ht="15" customHeight="1" x14ac:dyDescent="0.2">
      <c r="A2453" s="3">
        <f>'2_CVaR_t3'!A2453</f>
        <v>45723</v>
      </c>
      <c r="B2453" s="5">
        <f>'2_CVaR_t3'!D2453-1</f>
        <v>4.2244627303997806E-3</v>
      </c>
      <c r="C2453" s="5">
        <f>'Stocks Returns'!B2449</f>
        <v>3.4579439252336641E-2</v>
      </c>
      <c r="D2453" s="5">
        <f>'Stocks Returns'!C2449</f>
        <v>3.3711074416282738E-3</v>
      </c>
      <c r="E2453" s="5">
        <f>'Stocks Returns'!D2449</f>
        <v>2.5918297288019421E-2</v>
      </c>
      <c r="F2453" s="5">
        <f>'Stocks Returns'!E2449</f>
        <v>2.2911963882618513E-2</v>
      </c>
      <c r="G2453" s="5">
        <f t="shared" si="152"/>
        <v>3.07702713958476E-2</v>
      </c>
      <c r="H2453" s="5">
        <f t="shared" si="153"/>
        <v>-2.8410107520764078E-3</v>
      </c>
      <c r="I2453" s="5">
        <f t="shared" si="154"/>
        <v>1.9085364184184786E-2</v>
      </c>
      <c r="J2453" s="5">
        <f t="shared" si="155"/>
        <v>1.8475424300472696E-2</v>
      </c>
    </row>
    <row r="2454" spans="1:10" ht="15" customHeight="1" x14ac:dyDescent="0.2">
      <c r="A2454" s="3">
        <f>'2_CVaR_t3'!A2454</f>
        <v>45726</v>
      </c>
      <c r="B2454" s="5">
        <f>'2_CVaR_t3'!D2454-1</f>
        <v>-1.5537553254478698E-2</v>
      </c>
      <c r="C2454" s="5">
        <f>'Stocks Returns'!B2450</f>
        <v>-4.3360433604336057E-2</v>
      </c>
      <c r="D2454" s="5">
        <f>'Stocks Returns'!C2450</f>
        <v>-1.1120406834122964E-2</v>
      </c>
      <c r="E2454" s="5">
        <f>'Stocks Returns'!D2450</f>
        <v>-0.10573866488204786</v>
      </c>
      <c r="F2454" s="5">
        <f>'Stocks Returns'!E2450</f>
        <v>2.5046893964471018E-2</v>
      </c>
      <c r="G2454" s="5">
        <f t="shared" si="152"/>
        <v>-2.7240231228733792E-2</v>
      </c>
      <c r="H2454" s="5">
        <f t="shared" si="153"/>
        <v>1.1943989892680085E-2</v>
      </c>
      <c r="I2454" s="5">
        <f t="shared" si="154"/>
        <v>-8.0237428438955552E-2</v>
      </c>
      <c r="J2454" s="5">
        <f t="shared" si="155"/>
        <v>4.1522885864276576E-2</v>
      </c>
    </row>
    <row r="2455" spans="1:10" ht="15" customHeight="1" x14ac:dyDescent="0.2">
      <c r="A2455" s="3">
        <f>'2_CVaR_t3'!A2455</f>
        <v>45727</v>
      </c>
      <c r="B2455" s="5">
        <f>'2_CVaR_t3'!D2455-1</f>
        <v>-1.7775917677540831E-2</v>
      </c>
      <c r="C2455" s="5">
        <f>'Stocks Returns'!B2451</f>
        <v>-2.0774315391879239E-2</v>
      </c>
      <c r="D2455" s="5">
        <f>'Stocks Returns'!C2451</f>
        <v>-2.7351821482956562E-2</v>
      </c>
      <c r="E2455" s="5">
        <f>'Stocks Returns'!D2451</f>
        <v>-2.2637979420018772E-2</v>
      </c>
      <c r="F2455" s="5">
        <f>'Stocks Returns'!E2451</f>
        <v>2.7018299246501565E-2</v>
      </c>
      <c r="G2455" s="5">
        <f t="shared" si="152"/>
        <v>-2.3967930477231149E-3</v>
      </c>
      <c r="H2455" s="5">
        <f t="shared" si="153"/>
        <v>-9.7139113491488335E-4</v>
      </c>
      <c r="I2455" s="5">
        <f t="shared" si="154"/>
        <v>6.5256189409305457E-3</v>
      </c>
      <c r="J2455" s="5">
        <f t="shared" si="155"/>
        <v>4.5862969853033439E-2</v>
      </c>
    </row>
    <row r="2456" spans="1:10" ht="15" customHeight="1" x14ac:dyDescent="0.2">
      <c r="A2456" s="3">
        <f>'2_CVaR_t3'!A2456</f>
        <v>45728</v>
      </c>
      <c r="B2456" s="5">
        <f>'2_CVaR_t3'!D2456-1</f>
        <v>6.9408812133620046E-4</v>
      </c>
      <c r="C2456" s="5">
        <f>'Stocks Returns'!B2452</f>
        <v>4.8216007714561027E-3</v>
      </c>
      <c r="D2456" s="5">
        <f>'Stocks Returns'!C2452</f>
        <v>2.1081478015738675E-3</v>
      </c>
      <c r="E2456" s="5">
        <f>'Stocks Returns'!D2452</f>
        <v>-6.5084226646249244E-3</v>
      </c>
      <c r="F2456" s="5">
        <f>'Stocks Returns'!E2452</f>
        <v>2.4525731055444977E-2</v>
      </c>
      <c r="G2456" s="5">
        <f t="shared" si="152"/>
        <v>4.5727044326016692E-3</v>
      </c>
      <c r="H2456" s="5">
        <f t="shared" si="153"/>
        <v>1.1261167101323567E-3</v>
      </c>
      <c r="I2456" s="5">
        <f t="shared" si="154"/>
        <v>-7.5650356166605476E-3</v>
      </c>
      <c r="J2456" s="5">
        <f t="shared" si="155"/>
        <v>2.382509929827089E-2</v>
      </c>
    </row>
    <row r="2457" spans="1:10" ht="15" customHeight="1" x14ac:dyDescent="0.2">
      <c r="A2457" s="3">
        <f>'2_CVaR_t3'!A2457</f>
        <v>45729</v>
      </c>
      <c r="B2457" s="5">
        <f>'2_CVaR_t3'!D2457-1</f>
        <v>-7.4550548743488321E-3</v>
      </c>
      <c r="C2457" s="5">
        <f>'Stocks Returns'!B2453</f>
        <v>-5.0863723608445266E-2</v>
      </c>
      <c r="D2457" s="5">
        <f>'Stocks Returns'!C2453</f>
        <v>-1.2889372404346733E-2</v>
      </c>
      <c r="E2457" s="5">
        <f>'Stocks Returns'!D2453</f>
        <v>-1.9267822736024343E-4</v>
      </c>
      <c r="F2457" s="5">
        <f>'Stocks Returns'!E2453</f>
        <v>-1.5959079283887512E-2</v>
      </c>
      <c r="G2457" s="5">
        <f t="shared" si="152"/>
        <v>-4.2894466092979797E-2</v>
      </c>
      <c r="H2457" s="5">
        <f t="shared" si="153"/>
        <v>-1.798824125086404E-3</v>
      </c>
      <c r="I2457" s="5">
        <f t="shared" si="154"/>
        <v>1.208415473453589E-2</v>
      </c>
      <c r="J2457" s="5">
        <f t="shared" si="155"/>
        <v>-8.0361369290586383E-3</v>
      </c>
    </row>
    <row r="2458" spans="1:10" ht="15" customHeight="1" x14ac:dyDescent="0.2">
      <c r="A2458" s="3">
        <f>'2_CVaR_t3'!A2458</f>
        <v>45730</v>
      </c>
      <c r="B2458" s="5">
        <f>'2_CVaR_t3'!D2458-1</f>
        <v>8.4454993838687376E-3</v>
      </c>
      <c r="C2458" s="5">
        <f>'Stocks Returns'!B2454</f>
        <v>3.0333670374115052E-2</v>
      </c>
      <c r="D2458" s="5">
        <f>'Stocks Returns'!C2454</f>
        <v>9.8919494749658554E-3</v>
      </c>
      <c r="E2458" s="5">
        <f>'Stocks Returns'!D2454</f>
        <v>3.1027172865677466E-2</v>
      </c>
      <c r="F2458" s="5">
        <f>'Stocks Returns'!E2454</f>
        <v>2.8693211352531556E-2</v>
      </c>
      <c r="G2458" s="5">
        <f t="shared" si="152"/>
        <v>2.2267720097523751E-2</v>
      </c>
      <c r="H2458" s="5">
        <f t="shared" si="153"/>
        <v>-2.5734397746803323E-3</v>
      </c>
      <c r="I2458" s="5">
        <f t="shared" si="154"/>
        <v>1.7287873785745395E-2</v>
      </c>
      <c r="J2458" s="5">
        <f t="shared" si="155"/>
        <v>1.9789892572874477E-2</v>
      </c>
    </row>
    <row r="2459" spans="1:10" ht="15" customHeight="1" x14ac:dyDescent="0.2">
      <c r="A2459" s="3">
        <f>'2_CVaR_t3'!A2459</f>
        <v>45733</v>
      </c>
      <c r="B2459" s="5">
        <f>'2_CVaR_t3'!D2459-1</f>
        <v>7.6771245023088408E-3</v>
      </c>
      <c r="C2459" s="5">
        <f>'Stocks Returns'!B2455</f>
        <v>2.8459273797841078E-2</v>
      </c>
      <c r="D2459" s="5">
        <f>'Stocks Returns'!C2455</f>
        <v>8.2881253767330687E-3</v>
      </c>
      <c r="E2459" s="5">
        <f>'Stocks Returns'!D2455</f>
        <v>3.2897196261682193E-2</v>
      </c>
      <c r="F2459" s="5">
        <f>'Stocks Returns'!E2455</f>
        <v>4.1435068216271187E-3</v>
      </c>
      <c r="G2459" s="5">
        <f t="shared" si="152"/>
        <v>2.1168205370518792E-2</v>
      </c>
      <c r="H2459" s="5">
        <f t="shared" si="153"/>
        <v>-3.0389519364313004E-3</v>
      </c>
      <c r="I2459" s="5">
        <f t="shared" si="154"/>
        <v>2.0415095015967458E-2</v>
      </c>
      <c r="J2459" s="5">
        <f t="shared" si="155"/>
        <v>-3.9467034212866715E-3</v>
      </c>
    </row>
    <row r="2460" spans="1:10" ht="15" customHeight="1" x14ac:dyDescent="0.2">
      <c r="A2460" s="3">
        <f>'2_CVaR_t3'!A2460</f>
        <v>45734</v>
      </c>
      <c r="B2460" s="5">
        <f>'2_CVaR_t3'!D2460-1</f>
        <v>-1.2404604128363195E-3</v>
      </c>
      <c r="C2460" s="5">
        <f>'Stocks Returns'!B2456</f>
        <v>-8.5877862595419296E-3</v>
      </c>
      <c r="D2460" s="5">
        <f>'Stocks Returns'!C2456</f>
        <v>6.5759976087265137E-4</v>
      </c>
      <c r="E2460" s="5">
        <f>'Stocks Returns'!D2456</f>
        <v>-1.9182048498009308E-2</v>
      </c>
      <c r="F2460" s="5">
        <f>'Stocks Returns'!E2456</f>
        <v>1.1775362318840576E-2</v>
      </c>
      <c r="G2460" s="5">
        <f t="shared" si="152"/>
        <v>-6.8857513776659105E-3</v>
      </c>
      <c r="H2460" s="5">
        <f t="shared" si="153"/>
        <v>2.5415130684482033E-3</v>
      </c>
      <c r="I2460" s="5">
        <f t="shared" si="154"/>
        <v>-1.7073396309658602E-2</v>
      </c>
      <c r="J2460" s="5">
        <f t="shared" si="155"/>
        <v>1.3121905665421192E-2</v>
      </c>
    </row>
    <row r="2461" spans="1:10" ht="15" customHeight="1" x14ac:dyDescent="0.2">
      <c r="A2461" s="3">
        <f>'2_CVaR_t3'!A2461</f>
        <v>45735</v>
      </c>
      <c r="B2461" s="5">
        <f>'2_CVaR_t3'!D2461-1</f>
        <v>9.4543233519239767E-3</v>
      </c>
      <c r="C2461" s="5">
        <f>'Stocks Returns'!B2457</f>
        <v>5.1010587102983562E-2</v>
      </c>
      <c r="D2461" s="5">
        <f>'Stocks Returns'!C2457</f>
        <v>1.523463870717201E-2</v>
      </c>
      <c r="E2461" s="5">
        <f>'Stocks Returns'!D2457</f>
        <v>6.8265682656825089E-3</v>
      </c>
      <c r="F2461" s="5">
        <f>'Stocks Returns'!E2457</f>
        <v>7.9578235352630866E-3</v>
      </c>
      <c r="G2461" s="5">
        <f t="shared" si="152"/>
        <v>4.1927269652225187E-2</v>
      </c>
      <c r="H2461" s="5">
        <f t="shared" si="153"/>
        <v>1.274723293012316E-3</v>
      </c>
      <c r="I2461" s="5">
        <f t="shared" si="154"/>
        <v>-8.563346077948444E-3</v>
      </c>
      <c r="J2461" s="5">
        <f t="shared" si="155"/>
        <v>-2.0130514597034715E-3</v>
      </c>
    </row>
    <row r="2462" spans="1:10" ht="15" customHeight="1" x14ac:dyDescent="0.2">
      <c r="A2462" s="3">
        <f>'2_CVaR_t3'!A2462</f>
        <v>45736</v>
      </c>
      <c r="B2462" s="5">
        <f>'2_CVaR_t3'!D2462-1</f>
        <v>-6.2430464109998196E-3</v>
      </c>
      <c r="C2462" s="5">
        <f>'Stocks Returns'!B2458</f>
        <v>-2.4725274725274637E-2</v>
      </c>
      <c r="D2462" s="5">
        <f>'Stocks Returns'!C2458</f>
        <v>-1.0889454529833253E-3</v>
      </c>
      <c r="E2462" s="5">
        <f>'Stocks Returns'!D2458</f>
        <v>-6.5420560747663559E-2</v>
      </c>
      <c r="F2462" s="5">
        <f>'Stocks Returns'!E2458</f>
        <v>9.6713707687752226E-3</v>
      </c>
      <c r="G2462" s="5">
        <f t="shared" si="152"/>
        <v>-1.7978289543208407E-2</v>
      </c>
      <c r="H2462" s="5">
        <f t="shared" si="153"/>
        <v>8.2060682063186847E-3</v>
      </c>
      <c r="I2462" s="5">
        <f t="shared" si="154"/>
        <v>-5.5126788986417416E-2</v>
      </c>
      <c r="J2462" s="5">
        <f t="shared" si="155"/>
        <v>1.6311743310606669E-2</v>
      </c>
    </row>
    <row r="2463" spans="1:10" ht="15" customHeight="1" x14ac:dyDescent="0.2">
      <c r="A2463" s="3">
        <f>'2_CVaR_t3'!A2463</f>
        <v>45737</v>
      </c>
      <c r="B2463" s="5">
        <f>'2_CVaR_t3'!D2463-1</f>
        <v>-5.3051950126906666E-3</v>
      </c>
      <c r="C2463" s="5">
        <f>'Stocks Returns'!B2459</f>
        <v>8.4507042253521014E-3</v>
      </c>
      <c r="D2463" s="5">
        <f>'Stocks Returns'!C2459</f>
        <v>-1.1311045655375551E-2</v>
      </c>
      <c r="E2463" s="5">
        <f>'Stocks Returns'!D2459</f>
        <v>1.4117647058823568E-2</v>
      </c>
      <c r="F2463" s="5">
        <f>'Stocks Returns'!E2459</f>
        <v>-3.8119440914866631E-3</v>
      </c>
      <c r="G2463" s="5">
        <f t="shared" si="152"/>
        <v>1.4251895832821011E-2</v>
      </c>
      <c r="H2463" s="5">
        <f t="shared" si="153"/>
        <v>-3.4054155729731118E-3</v>
      </c>
      <c r="I2463" s="5">
        <f t="shared" si="154"/>
        <v>2.2876927291171321E-2</v>
      </c>
      <c r="J2463" s="5">
        <f t="shared" si="155"/>
        <v>1.8359767233782822E-3</v>
      </c>
    </row>
    <row r="2464" spans="1:10" ht="15" customHeight="1" x14ac:dyDescent="0.2">
      <c r="A2464" s="3">
        <f>'2_CVaR_t3'!A2464</f>
        <v>45740</v>
      </c>
      <c r="B2464" s="5">
        <f>'2_CVaR_t3'!D2464-1</f>
        <v>1.783376658479785E-2</v>
      </c>
      <c r="C2464" s="5">
        <f>'Stocks Returns'!B2460</f>
        <v>2.141527001862209E-2</v>
      </c>
      <c r="D2464" s="5">
        <f>'Stocks Returns'!C2460</f>
        <v>2.445987739375477E-2</v>
      </c>
      <c r="E2464" s="5">
        <f>'Stocks Returns'!D2460</f>
        <v>4.1956689868522856E-2</v>
      </c>
      <c r="F2464" s="5">
        <f>'Stocks Returns'!E2460</f>
        <v>2.6491365777079334E-3</v>
      </c>
      <c r="G2464" s="5">
        <f t="shared" si="152"/>
        <v>3.881548183284813E-3</v>
      </c>
      <c r="H2464" s="5">
        <f t="shared" si="153"/>
        <v>-1.9137965671288219E-3</v>
      </c>
      <c r="I2464" s="5">
        <f t="shared" si="154"/>
        <v>1.2856517502233007E-2</v>
      </c>
      <c r="J2464" s="5">
        <f t="shared" si="155"/>
        <v>-1.6189020507445476E-2</v>
      </c>
    </row>
    <row r="2465" spans="1:10" ht="15" customHeight="1" x14ac:dyDescent="0.2">
      <c r="A2465" s="3">
        <f>'2_CVaR_t3'!A2465</f>
        <v>45741</v>
      </c>
      <c r="B2465" s="5">
        <f>'2_CVaR_t3'!D2465-1</f>
        <v>-1.1519945820678279E-3</v>
      </c>
      <c r="C2465" s="5">
        <f>'Stocks Returns'!B2461</f>
        <v>9.1157702825883646E-4</v>
      </c>
      <c r="D2465" s="5">
        <f>'Stocks Returns'!C2461</f>
        <v>2.1810561604513889E-3</v>
      </c>
      <c r="E2465" s="5">
        <f>'Stocks Returns'!D2461</f>
        <v>-2.8391167192429068E-2</v>
      </c>
      <c r="F2465" s="5">
        <f>'Stocks Returns'!E2461</f>
        <v>3.5228495938937066E-3</v>
      </c>
      <c r="G2465" s="5">
        <f t="shared" si="152"/>
        <v>2.5243969082026706E-3</v>
      </c>
      <c r="H2465" s="5">
        <f t="shared" si="153"/>
        <v>3.9339114212957448E-3</v>
      </c>
      <c r="I2465" s="5">
        <f t="shared" si="154"/>
        <v>-2.6427260822185529E-2</v>
      </c>
      <c r="J2465" s="5">
        <f t="shared" si="155"/>
        <v>4.7757767591880256E-3</v>
      </c>
    </row>
    <row r="2466" spans="1:10" ht="15" customHeight="1" x14ac:dyDescent="0.2">
      <c r="A2466" s="3">
        <f>'2_CVaR_t3'!A2466</f>
        <v>45742</v>
      </c>
      <c r="B2466" s="5">
        <f>'2_CVaR_t3'!D2466-1</f>
        <v>-1.0200041648315006E-3</v>
      </c>
      <c r="C2466" s="5">
        <f>'Stocks Returns'!B2462</f>
        <v>4.5537340619306033E-3</v>
      </c>
      <c r="D2466" s="5">
        <f>'Stocks Returns'!C2462</f>
        <v>-1.2773485934222117E-3</v>
      </c>
      <c r="E2466" s="5">
        <f>'Stocks Returns'!D2462</f>
        <v>-3.628724216959478E-3</v>
      </c>
      <c r="F2466" s="5">
        <f>'Stocks Returns'!E2462</f>
        <v>6.3383715260849627E-3</v>
      </c>
      <c r="G2466" s="5">
        <f t="shared" si="152"/>
        <v>6.0334457663621935E-3</v>
      </c>
      <c r="H2466" s="5">
        <f t="shared" si="153"/>
        <v>2.7996895393480529E-4</v>
      </c>
      <c r="I2466" s="5">
        <f t="shared" si="154"/>
        <v>-1.8807776219106705E-3</v>
      </c>
      <c r="J2466" s="5">
        <f t="shared" si="155"/>
        <v>7.451623986233679E-3</v>
      </c>
    </row>
    <row r="2467" spans="1:10" ht="15" customHeight="1" x14ac:dyDescent="0.2">
      <c r="A2467" s="3">
        <f>'2_CVaR_t3'!A2467</f>
        <v>45743</v>
      </c>
      <c r="B2467" s="5">
        <f>'2_CVaR_t3'!D2467-1</f>
        <v>7.3181982522587674E-3</v>
      </c>
      <c r="C2467" s="5">
        <f>'Stocks Returns'!B2463</f>
        <v>-1.8132366273798661E-3</v>
      </c>
      <c r="D2467" s="5">
        <f>'Stocks Returns'!C2463</f>
        <v>1.6503578506472882E-2</v>
      </c>
      <c r="E2467" s="5">
        <f>'Stocks Returns'!D2463</f>
        <v>-2.6451983898792442E-2</v>
      </c>
      <c r="F2467" s="5">
        <f>'Stocks Returns'!E2463</f>
        <v>-3.6821705426357543E-3</v>
      </c>
      <c r="G2467" s="5">
        <f t="shared" si="152"/>
        <v>-8.7423392446988827E-3</v>
      </c>
      <c r="H2467" s="5">
        <f t="shared" si="153"/>
        <v>5.7082338729598954E-3</v>
      </c>
      <c r="I2467" s="5">
        <f t="shared" si="154"/>
        <v>-3.834681802394406E-2</v>
      </c>
      <c r="J2467" s="5">
        <f t="shared" si="155"/>
        <v>-1.1392558377268203E-2</v>
      </c>
    </row>
    <row r="2468" spans="1:10" ht="15" customHeight="1" x14ac:dyDescent="0.2">
      <c r="A2468" s="3">
        <f>'2_CVaR_t3'!A2468</f>
        <v>45744</v>
      </c>
      <c r="B2468" s="5">
        <f>'2_CVaR_t3'!D2468-1</f>
        <v>-1.5132688661649851E-2</v>
      </c>
      <c r="C2468" s="5">
        <f>'Stocks Returns'!B2464</f>
        <v>-5.8128973660308891E-2</v>
      </c>
      <c r="D2468" s="5">
        <f>'Stocks Returns'!C2464</f>
        <v>-2.0036580335968557E-2</v>
      </c>
      <c r="E2468" s="5">
        <f>'Stocks Returns'!D2464</f>
        <v>-4.1149832644221229E-2</v>
      </c>
      <c r="F2468" s="5">
        <f>'Stocks Returns'!E2464</f>
        <v>-4.376580431822541E-3</v>
      </c>
      <c r="G2468" s="5">
        <f t="shared" si="152"/>
        <v>-4.241706446544917E-2</v>
      </c>
      <c r="H2468" s="5">
        <f t="shared" si="153"/>
        <v>2.4280281758159057E-3</v>
      </c>
      <c r="I2468" s="5">
        <f t="shared" si="154"/>
        <v>-1.6311026612990359E-2</v>
      </c>
      <c r="J2468" s="5">
        <f t="shared" si="155"/>
        <v>1.1670976254190085E-2</v>
      </c>
    </row>
    <row r="2469" spans="1:10" ht="15" customHeight="1" x14ac:dyDescent="0.2">
      <c r="A2469" s="3">
        <f>'2_CVaR_t3'!A2469</f>
        <v>45747</v>
      </c>
      <c r="B2469" s="5">
        <f>'2_CVaR_t3'!D2469-1</f>
        <v>1.2386908580062084E-2</v>
      </c>
      <c r="C2469" s="5">
        <f>'Stocks Returns'!B2465</f>
        <v>3.4715525554484206E-2</v>
      </c>
      <c r="D2469" s="5">
        <f>'Stocks Returns'!C2465</f>
        <v>2.219599760945079E-2</v>
      </c>
      <c r="E2469" s="5">
        <f>'Stocks Returns'!D2465</f>
        <v>-5.9548254620124252E-3</v>
      </c>
      <c r="F2469" s="5">
        <f>'Stocks Returns'!E2465</f>
        <v>2.588649018267053E-2</v>
      </c>
      <c r="G2469" s="5">
        <f t="shared" si="152"/>
        <v>2.2674788334738349E-2</v>
      </c>
      <c r="H2469" s="5">
        <f t="shared" si="153"/>
        <v>3.8915924806313604E-3</v>
      </c>
      <c r="I2469" s="5">
        <f t="shared" si="154"/>
        <v>-2.6142970312591027E-2</v>
      </c>
      <c r="J2469" s="5">
        <f t="shared" si="155"/>
        <v>1.2812299161956874E-2</v>
      </c>
    </row>
    <row r="2470" spans="1:10" ht="15" customHeight="1" x14ac:dyDescent="0.2">
      <c r="A2470" s="3">
        <f>'2_CVaR_t3'!A2470</f>
        <v>45748</v>
      </c>
      <c r="B2470" s="5">
        <f>'2_CVaR_t3'!D2470-1</f>
        <v>-6.6042547344750124E-3</v>
      </c>
      <c r="C2470" s="5">
        <f>'Stocks Returns'!B2466</f>
        <v>-4.8462255358806994E-2</v>
      </c>
      <c r="D2470" s="5">
        <f>'Stocks Returns'!C2466</f>
        <v>-1.1727158591565368E-2</v>
      </c>
      <c r="E2470" s="5">
        <f>'Stocks Returns'!D2466</f>
        <v>1.8591200165256616E-3</v>
      </c>
      <c r="F2470" s="5">
        <f>'Stocks Returns'!E2466</f>
        <v>3.5231384498191076E-3</v>
      </c>
      <c r="G2470" s="5">
        <f t="shared" si="152"/>
        <v>-4.1351002967618053E-2</v>
      </c>
      <c r="H2470" s="5">
        <f t="shared" si="153"/>
        <v>-1.8970314661207952E-3</v>
      </c>
      <c r="I2470" s="5">
        <f t="shared" si="154"/>
        <v>1.2743892775946536E-2</v>
      </c>
      <c r="J2470" s="5">
        <f t="shared" si="155"/>
        <v>1.0545748332314475E-2</v>
      </c>
    </row>
    <row r="2471" spans="1:10" ht="15" customHeight="1" x14ac:dyDescent="0.2">
      <c r="A2471" s="3">
        <f>'2_CVaR_t3'!A2471</f>
        <v>45749</v>
      </c>
      <c r="B2471" s="5">
        <f>'2_CVaR_t3'!D2471-1</f>
        <v>7.65224546275034E-4</v>
      </c>
      <c r="C2471" s="5">
        <f>'Stocks Returns'!B2467</f>
        <v>3.4280117531831467E-2</v>
      </c>
      <c r="D2471" s="5">
        <f>'Stocks Returns'!C2467</f>
        <v>-5.7745038907097701E-5</v>
      </c>
      <c r="E2471" s="5">
        <f>'Stocks Returns'!D2467</f>
        <v>8.8659793814434007E-3</v>
      </c>
      <c r="F2471" s="5">
        <f>'Stocks Returns'!E2467</f>
        <v>6.7368820571211963E-3</v>
      </c>
      <c r="G2471" s="5">
        <f t="shared" si="152"/>
        <v>3.3959482350610033E-2</v>
      </c>
      <c r="H2471" s="5">
        <f t="shared" si="153"/>
        <v>-1.1451614618708035E-3</v>
      </c>
      <c r="I2471" s="5">
        <f t="shared" si="154"/>
        <v>7.6929745983974947E-3</v>
      </c>
      <c r="J2471" s="5">
        <f t="shared" si="155"/>
        <v>5.960972417003124E-3</v>
      </c>
    </row>
    <row r="2472" spans="1:10" ht="15" customHeight="1" x14ac:dyDescent="0.2">
      <c r="A2472" s="3">
        <f>'2_CVaR_t3'!A2472</f>
        <v>45750</v>
      </c>
      <c r="B2472" s="5">
        <f>'2_CVaR_t3'!D2472-1</f>
        <v>-2.6080220641865548E-2</v>
      </c>
      <c r="C2472" s="5">
        <f>'Stocks Returns'!B2468</f>
        <v>-0.13257575757575757</v>
      </c>
      <c r="D2472" s="5">
        <f>'Stocks Returns'!C2468</f>
        <v>-2.0039263119203343E-2</v>
      </c>
      <c r="E2472" s="5">
        <f>'Stocks Returns'!D2468</f>
        <v>-0.16799509503372168</v>
      </c>
      <c r="F2472" s="5">
        <f>'Stocks Returns'!E2468</f>
        <v>-0.10226201696512716</v>
      </c>
      <c r="G2472" s="5">
        <f t="shared" si="152"/>
        <v>-0.10582360743947145</v>
      </c>
      <c r="H2472" s="5">
        <f t="shared" si="153"/>
        <v>1.8643608934456872E-2</v>
      </c>
      <c r="I2472" s="5">
        <f t="shared" si="154"/>
        <v>-0.1252441814806895</v>
      </c>
      <c r="J2472" s="5">
        <f t="shared" si="155"/>
        <v>-7.4629579092847342E-2</v>
      </c>
    </row>
    <row r="2473" spans="1:10" ht="15" customHeight="1" x14ac:dyDescent="0.2">
      <c r="A2473" s="3">
        <f>'2_CVaR_t3'!A2473</f>
        <v>45751</v>
      </c>
      <c r="B2473" s="5">
        <f>'2_CVaR_t3'!D2473-1</f>
        <v>-5.4338193521576872E-2</v>
      </c>
      <c r="C2473" s="5">
        <f>'Stocks Returns'!B2469</f>
        <v>-0.11899563318777295</v>
      </c>
      <c r="D2473" s="5">
        <f>'Stocks Returns'!C2469</f>
        <v>-7.737413517609093E-2</v>
      </c>
      <c r="E2473" s="5">
        <f>'Stocks Returns'!D2469</f>
        <v>-0.11029231147138296</v>
      </c>
      <c r="F2473" s="5">
        <f>'Stocks Returns'!E2469</f>
        <v>-9.4068241469816183E-2</v>
      </c>
      <c r="G2473" s="5">
        <f t="shared" si="152"/>
        <v>-6.3746208079182159E-2</v>
      </c>
      <c r="H2473" s="5">
        <f t="shared" si="153"/>
        <v>3.1716199593966599E-3</v>
      </c>
      <c r="I2473" s="5">
        <f t="shared" si="154"/>
        <v>-2.1306333295177018E-2</v>
      </c>
      <c r="J2473" s="5">
        <f t="shared" si="155"/>
        <v>-3.6532693109452979E-2</v>
      </c>
    </row>
    <row r="2474" spans="1:10" ht="15" customHeight="1" x14ac:dyDescent="0.2">
      <c r="A2474" s="3">
        <f>'2_CVaR_t3'!A2474</f>
        <v>45754</v>
      </c>
      <c r="B2474" s="5">
        <f>'2_CVaR_t3'!D2474-1</f>
        <v>2.9896781300637887E-3</v>
      </c>
      <c r="C2474" s="5">
        <f>'Stocks Returns'!B2470</f>
        <v>2.4783147459725985E-3</v>
      </c>
      <c r="D2474" s="5">
        <f>'Stocks Returns'!C2470</f>
        <v>-2.5861471549027959E-3</v>
      </c>
      <c r="E2474" s="5">
        <f>'Stocks Returns'!D2470</f>
        <v>5.1628934290447459E-2</v>
      </c>
      <c r="F2474" s="5">
        <f>'Stocks Returns'!E2470</f>
        <v>-7.1850735890601758E-3</v>
      </c>
      <c r="G2474" s="5">
        <f t="shared" si="152"/>
        <v>-8.5611760858047767E-5</v>
      </c>
      <c r="H2474" s="5">
        <f t="shared" si="153"/>
        <v>-6.968988932526685E-3</v>
      </c>
      <c r="I2474" s="5">
        <f t="shared" si="154"/>
        <v>4.68163281943305E-2</v>
      </c>
      <c r="J2474" s="5">
        <f t="shared" si="155"/>
        <v>-1.03149412280341E-2</v>
      </c>
    </row>
    <row r="2475" spans="1:10" ht="15" customHeight="1" x14ac:dyDescent="0.2">
      <c r="A2475" s="3">
        <f>'2_CVaR_t3'!A2475</f>
        <v>45755</v>
      </c>
      <c r="B2475" s="5">
        <f>'2_CVaR_t3'!D2475-1</f>
        <v>-1.3714084383816938E-2</v>
      </c>
      <c r="C2475" s="5">
        <f>'Stocks Returns'!B2471</f>
        <v>-4.9443757725587067E-2</v>
      </c>
      <c r="D2475" s="5">
        <f>'Stocks Returns'!C2471</f>
        <v>-1.2967785294638601E-2</v>
      </c>
      <c r="E2475" s="5">
        <f>'Stocks Returns'!D2471</f>
        <v>-7.2197427146232562E-2</v>
      </c>
      <c r="F2475" s="5">
        <f>'Stocks Returns'!E2471</f>
        <v>-3.5134819656822747E-2</v>
      </c>
      <c r="G2475" s="5">
        <f t="shared" si="152"/>
        <v>-3.5162466231238962E-2</v>
      </c>
      <c r="H2475" s="5">
        <f t="shared" si="153"/>
        <v>7.3952264297507536E-3</v>
      </c>
      <c r="I2475" s="5">
        <f t="shared" si="154"/>
        <v>-4.9679709776934949E-2</v>
      </c>
      <c r="J2475" s="5">
        <f t="shared" si="155"/>
        <v>-2.0588456302670192E-2</v>
      </c>
    </row>
    <row r="2476" spans="1:10" ht="15" customHeight="1" x14ac:dyDescent="0.2">
      <c r="A2476" s="3">
        <f>'2_CVaR_t3'!A2476</f>
        <v>45756</v>
      </c>
      <c r="B2476" s="5">
        <f>'2_CVaR_t3'!D2476-1</f>
        <v>6.8810454226774231E-2</v>
      </c>
      <c r="C2476" s="5">
        <f>'Stocks Returns'!B2472</f>
        <v>0.20416124837451233</v>
      </c>
      <c r="D2476" s="5">
        <f>'Stocks Returns'!C2472</f>
        <v>7.8372530573847632E-2</v>
      </c>
      <c r="E2476" s="5">
        <f>'Stocks Returns'!D2472</f>
        <v>0.27051499717034511</v>
      </c>
      <c r="F2476" s="5">
        <f>'Stocks Returns'!E2472</f>
        <v>0.10706508589402386</v>
      </c>
      <c r="G2476" s="5">
        <f t="shared" si="152"/>
        <v>0.13521914381142125</v>
      </c>
      <c r="H2476" s="5">
        <f t="shared" si="153"/>
        <v>-2.3520754214714418E-2</v>
      </c>
      <c r="I2476" s="5">
        <f t="shared" si="154"/>
        <v>0.15800790607584253</v>
      </c>
      <c r="J2476" s="5">
        <f t="shared" si="155"/>
        <v>3.4282453408478353E-2</v>
      </c>
    </row>
    <row r="2477" spans="1:10" ht="15" customHeight="1" x14ac:dyDescent="0.2">
      <c r="A2477" s="3">
        <f>'2_CVaR_t3'!A2477</f>
        <v>45757</v>
      </c>
      <c r="B2477" s="5">
        <f>'2_CVaR_t3'!D2477-1</f>
        <v>-2.5307351764018104E-2</v>
      </c>
      <c r="C2477" s="5">
        <f>'Stocks Returns'!B2473</f>
        <v>-0.12526997840172793</v>
      </c>
      <c r="D2477" s="5">
        <f>'Stocks Returns'!C2473</f>
        <v>-2.3523154806471935E-2</v>
      </c>
      <c r="E2477" s="5">
        <f>'Stocks Returns'!D2473</f>
        <v>-0.1356347438752783</v>
      </c>
      <c r="F2477" s="5">
        <f>'Stocks Returns'!E2473</f>
        <v>-8.9826248497431926E-2</v>
      </c>
      <c r="G2477" s="5">
        <f t="shared" si="152"/>
        <v>-9.9297242168318339E-2</v>
      </c>
      <c r="H2477" s="5">
        <f t="shared" si="153"/>
        <v>1.4014747662546186E-2</v>
      </c>
      <c r="I2477" s="5">
        <f t="shared" si="154"/>
        <v>-9.4148381132901499E-2</v>
      </c>
      <c r="J2477" s="5">
        <f t="shared" si="155"/>
        <v>-6.3011674792035302E-2</v>
      </c>
    </row>
    <row r="2478" spans="1:10" ht="15" customHeight="1" x14ac:dyDescent="0.2">
      <c r="A2478" s="3">
        <f>'2_CVaR_t3'!A2478</f>
        <v>45758</v>
      </c>
      <c r="B2478" s="5">
        <f>'2_CVaR_t3'!D2478-1</f>
        <v>1.5508564327955554E-2</v>
      </c>
      <c r="C2478" s="5">
        <f>'Stocks Returns'!B2474</f>
        <v>-1.6049382716049387E-2</v>
      </c>
      <c r="D2478" s="5">
        <f>'Stocks Returns'!C2474</f>
        <v>2.7078023758349001E-2</v>
      </c>
      <c r="E2478" s="5">
        <f>'Stocks Returns'!D2474</f>
        <v>-2.5766555011594861E-3</v>
      </c>
      <c r="F2478" s="5">
        <f>'Stocks Returns'!E2474</f>
        <v>3.7219354064113253E-2</v>
      </c>
      <c r="G2478" s="5">
        <f t="shared" si="152"/>
        <v>-3.1238211364549719E-2</v>
      </c>
      <c r="H2478" s="5">
        <f t="shared" si="153"/>
        <v>4.1490296630080012E-3</v>
      </c>
      <c r="I2478" s="5">
        <f t="shared" si="154"/>
        <v>-2.7872383823827219E-2</v>
      </c>
      <c r="J2478" s="5">
        <f t="shared" si="155"/>
        <v>2.0841769090394549E-2</v>
      </c>
    </row>
    <row r="2479" spans="1:10" ht="15" customHeight="1" x14ac:dyDescent="0.2">
      <c r="A2479" s="3">
        <f>'2_CVaR_t3'!A2479</f>
        <v>45761</v>
      </c>
      <c r="B2479" s="5">
        <f>'2_CVaR_t3'!D2479-1</f>
        <v>3.5076028057194897E-3</v>
      </c>
      <c r="C2479" s="5">
        <f>'Stocks Returns'!B2475</f>
        <v>6.273525721455453E-3</v>
      </c>
      <c r="D2479" s="5">
        <f>'Stocks Returns'!C2475</f>
        <v>5.3389338149170129E-3</v>
      </c>
      <c r="E2479" s="5">
        <f>'Stocks Returns'!D2475</f>
        <v>4.3916300697495192E-3</v>
      </c>
      <c r="F2479" s="5">
        <f>'Stocks Returns'!E2475</f>
        <v>6.9452482926268821E-4</v>
      </c>
      <c r="G2479" s="5">
        <f t="shared" si="152"/>
        <v>3.1872885039474952E-3</v>
      </c>
      <c r="H2479" s="5">
        <f t="shared" si="153"/>
        <v>1.8881052582507725E-4</v>
      </c>
      <c r="I2479" s="5">
        <f t="shared" si="154"/>
        <v>-1.2683928227106289E-3</v>
      </c>
      <c r="J2479" s="5">
        <f t="shared" si="155"/>
        <v>-2.9834202980209834E-3</v>
      </c>
    </row>
    <row r="2480" spans="1:10" ht="15" customHeight="1" x14ac:dyDescent="0.2">
      <c r="A2480" s="3">
        <f>'2_CVaR_t3'!A2480</f>
        <v>45762</v>
      </c>
      <c r="B2480" s="5">
        <f>'2_CVaR_t3'!D2480-1</f>
        <v>7.9064959045260785E-4</v>
      </c>
      <c r="C2480" s="5">
        <f>'Stocks Returns'!B2476</f>
        <v>2.8678304239401653E-2</v>
      </c>
      <c r="D2480" s="5">
        <f>'Stocks Returns'!C2476</f>
        <v>1.8801843427962428E-3</v>
      </c>
      <c r="E2480" s="5">
        <f>'Stocks Returns'!D2476</f>
        <v>-3.8580246913582084E-3</v>
      </c>
      <c r="F2480" s="5">
        <f>'Stocks Returns'!E2476</f>
        <v>-8.4441873915558352E-3</v>
      </c>
      <c r="G2480" s="5">
        <f t="shared" si="152"/>
        <v>2.8332028702511551E-2</v>
      </c>
      <c r="H2480" s="5">
        <f t="shared" si="153"/>
        <v>7.5510188991995738E-4</v>
      </c>
      <c r="I2480" s="5">
        <f t="shared" si="154"/>
        <v>-5.0726293643042564E-3</v>
      </c>
      <c r="J2480" s="5">
        <f t="shared" si="155"/>
        <v>-9.2470022845185743E-3</v>
      </c>
    </row>
    <row r="2481" spans="1:10" ht="15" customHeight="1" x14ac:dyDescent="0.2">
      <c r="A2481" s="3">
        <f>'2_CVaR_t3'!A2481</f>
        <v>45763</v>
      </c>
      <c r="B2481" s="5">
        <f>'2_CVaR_t3'!D2481-1</f>
        <v>-9.4380761007785141E-3</v>
      </c>
      <c r="C2481" s="5">
        <f>'Stocks Returns'!B2477</f>
        <v>-4.0000000000000036E-2</v>
      </c>
      <c r="D2481" s="5">
        <f>'Stocks Returns'!C2477</f>
        <v>-1.3340873309051648E-2</v>
      </c>
      <c r="E2481" s="5">
        <f>'Stocks Returns'!D2477</f>
        <v>-2.0139426800929394E-2</v>
      </c>
      <c r="F2481" s="5">
        <f>'Stocks Returns'!E2477</f>
        <v>7.4661689220718586E-3</v>
      </c>
      <c r="G2481" s="5">
        <f t="shared" si="152"/>
        <v>-3.0030928081497286E-2</v>
      </c>
      <c r="H2481" s="5">
        <f t="shared" si="153"/>
        <v>6.8742942641777591E-4</v>
      </c>
      <c r="I2481" s="5">
        <f t="shared" si="154"/>
        <v>-4.6180187612883949E-3</v>
      </c>
      <c r="J2481" s="5">
        <f t="shared" si="155"/>
        <v>1.7487581081743548E-2</v>
      </c>
    </row>
    <row r="2482" spans="1:10" ht="15" customHeight="1" x14ac:dyDescent="0.2">
      <c r="A2482" s="3">
        <f>'2_CVaR_t3'!A2482</f>
        <v>45764</v>
      </c>
      <c r="B2482" s="5">
        <f>'2_CVaR_t3'!D2482-1</f>
        <v>-1.5886794205445254E-3</v>
      </c>
      <c r="C2482" s="5">
        <f>'Stocks Returns'!B2478</f>
        <v>2.3989898989899006E-2</v>
      </c>
      <c r="D2482" s="5">
        <f>'Stocks Returns'!C2478</f>
        <v>-5.1911975398553079E-3</v>
      </c>
      <c r="E2482" s="5">
        <f>'Stocks Returns'!D2478</f>
        <v>1.6073781291172651E-2</v>
      </c>
      <c r="F2482" s="5">
        <f>'Stocks Returns'!E2478</f>
        <v>3.0338119499768501E-2</v>
      </c>
      <c r="G2482" s="5">
        <f t="shared" si="152"/>
        <v>2.6043101765363334E-2</v>
      </c>
      <c r="H2482" s="5">
        <f t="shared" si="153"/>
        <v>-2.7914138381572922E-3</v>
      </c>
      <c r="I2482" s="5">
        <f t="shared" si="154"/>
        <v>1.8752181649108648E-2</v>
      </c>
      <c r="J2482" s="5">
        <f t="shared" si="155"/>
        <v>3.2053154652391773E-2</v>
      </c>
    </row>
    <row r="2483" spans="1:10" ht="15" customHeight="1" x14ac:dyDescent="0.2">
      <c r="A2483" s="3">
        <f>'2_CVaR_t3'!A2483</f>
        <v>45765</v>
      </c>
      <c r="B2483" s="5">
        <f>'2_CVaR_t3'!D2483-1</f>
        <v>3.3619452249000759E-5</v>
      </c>
      <c r="C2483" s="5">
        <f>'Stocks Returns'!B2479</f>
        <v>0</v>
      </c>
      <c r="D2483" s="5">
        <f>'Stocks Returns'!C2479</f>
        <v>0</v>
      </c>
      <c r="E2483" s="5">
        <f>'Stocks Returns'!D2479</f>
        <v>0</v>
      </c>
      <c r="F2483" s="5">
        <f>'Stocks Returns'!E2479</f>
        <v>0</v>
      </c>
      <c r="G2483" s="5">
        <f t="shared" si="152"/>
        <v>4.1716549628461653E-4</v>
      </c>
      <c r="H2483" s="5">
        <f t="shared" si="153"/>
        <v>-3.5772302638354477E-6</v>
      </c>
      <c r="I2483" s="5">
        <f t="shared" si="154"/>
        <v>2.403114536009206E-5</v>
      </c>
      <c r="J2483" s="5">
        <f t="shared" si="155"/>
        <v>-1.7115738437369847E-6</v>
      </c>
    </row>
    <row r="2484" spans="1:10" ht="15" customHeight="1" x14ac:dyDescent="0.2">
      <c r="A2484" s="3">
        <f>'2_CVaR_t3'!A2484</f>
        <v>45768</v>
      </c>
      <c r="B2484" s="5">
        <f>'2_CVaR_t3'!D2484-1</f>
        <v>-1.4745232659765906E-2</v>
      </c>
      <c r="C2484" s="5">
        <f>'Stocks Returns'!B2480</f>
        <v>-2.0961775585696563E-2</v>
      </c>
      <c r="D2484" s="5">
        <f>'Stocks Returns'!C2480</f>
        <v>-2.8852271213776537E-2</v>
      </c>
      <c r="E2484" s="5">
        <f>'Stocks Returns'!D2480</f>
        <v>2.2562240663900335E-2</v>
      </c>
      <c r="F2484" s="5">
        <f>'Stocks Returns'!E2480</f>
        <v>-1.6071027197123056E-2</v>
      </c>
      <c r="G2484" s="5">
        <f t="shared" si="152"/>
        <v>-5.6406035563213511E-3</v>
      </c>
      <c r="H2484" s="5">
        <f t="shared" si="153"/>
        <v>-6.9616608927067919E-3</v>
      </c>
      <c r="I2484" s="5">
        <f t="shared" si="154"/>
        <v>4.6767099831285117E-2</v>
      </c>
      <c r="J2484" s="5">
        <f t="shared" si="155"/>
        <v>-4.3348363140488858E-4</v>
      </c>
    </row>
    <row r="2485" spans="1:10" ht="15" customHeight="1" x14ac:dyDescent="0.2">
      <c r="A2485" s="3">
        <f>'2_CVaR_t3'!A2485</f>
        <v>45769</v>
      </c>
      <c r="B2485" s="5">
        <f>'2_CVaR_t3'!D2485-1</f>
        <v>2.2379866234595092E-2</v>
      </c>
      <c r="C2485" s="5">
        <f>'Stocks Returns'!B2481</f>
        <v>1.2594458438286438E-3</v>
      </c>
      <c r="D2485" s="5">
        <f>'Stocks Returns'!C2481</f>
        <v>3.5300832458346587E-2</v>
      </c>
      <c r="E2485" s="5">
        <f>'Stocks Returns'!D2481</f>
        <v>2.1810803956378466E-2</v>
      </c>
      <c r="F2485" s="5">
        <f>'Stocks Returns'!E2481</f>
        <v>2.5242718446601975E-2</v>
      </c>
      <c r="G2485" s="5">
        <f t="shared" si="152"/>
        <v>-2.0858874197588213E-2</v>
      </c>
      <c r="H2485" s="5">
        <f t="shared" si="153"/>
        <v>2.1923216099083639E-3</v>
      </c>
      <c r="I2485" s="5">
        <f t="shared" si="154"/>
        <v>-1.4727595206521935E-2</v>
      </c>
      <c r="J2485" s="5">
        <f t="shared" si="155"/>
        <v>1.593794478190344E-3</v>
      </c>
    </row>
    <row r="2486" spans="1:10" ht="15" customHeight="1" x14ac:dyDescent="0.2">
      <c r="A2486" s="3">
        <f>'2_CVaR_t3'!A2486</f>
        <v>45770</v>
      </c>
      <c r="B2486" s="5">
        <f>'2_CVaR_t3'!D2486-1</f>
        <v>8.7418698071204393E-3</v>
      </c>
      <c r="C2486" s="5">
        <f>'Stocks Returns'!B2482</f>
        <v>4.7798742138364769E-2</v>
      </c>
      <c r="D2486" s="5">
        <f>'Stocks Returns'!C2482</f>
        <v>8.9625856857529218E-3</v>
      </c>
      <c r="E2486" s="5">
        <f>'Stocks Returns'!D2482</f>
        <v>4.0704889550757128E-2</v>
      </c>
      <c r="F2486" s="5">
        <f>'Stocks Returns'!E2482</f>
        <v>1.8939393939394478E-3</v>
      </c>
      <c r="G2486" s="5">
        <f t="shared" si="152"/>
        <v>3.9433911631368619E-2</v>
      </c>
      <c r="H2486" s="5">
        <f t="shared" si="153"/>
        <v>-3.941862672284073E-3</v>
      </c>
      <c r="I2486" s="5">
        <f t="shared" si="154"/>
        <v>2.648067579807873E-2</v>
      </c>
      <c r="J2486" s="5">
        <f t="shared" si="155"/>
        <v>-7.3230040589955473E-3</v>
      </c>
    </row>
    <row r="2487" spans="1:10" ht="15" customHeight="1" x14ac:dyDescent="0.2">
      <c r="A2487" s="3">
        <f>'2_CVaR_t3'!A2487</f>
        <v>45771</v>
      </c>
      <c r="B2487" s="5">
        <f>'2_CVaR_t3'!D2487-1</f>
        <v>1.3037905502612634E-2</v>
      </c>
      <c r="C2487" s="5">
        <f>'Stocks Returns'!B2483</f>
        <v>2.0408163265306145E-2</v>
      </c>
      <c r="D2487" s="5">
        <f>'Stocks Returns'!C2483</f>
        <v>4.0072362929579608E-3</v>
      </c>
      <c r="E2487" s="5">
        <f>'Stocks Returns'!D2483</f>
        <v>0.12377772477939408</v>
      </c>
      <c r="F2487" s="5">
        <f>'Stocks Returns'!E2483</f>
        <v>2.0793950850661602E-2</v>
      </c>
      <c r="G2487" s="5">
        <f t="shared" si="152"/>
        <v>7.7109161682588304E-3</v>
      </c>
      <c r="H2487" s="5">
        <f t="shared" si="153"/>
        <v>-1.526159074154353E-2</v>
      </c>
      <c r="I2487" s="5">
        <f t="shared" si="154"/>
        <v>0.1025244332917323</v>
      </c>
      <c r="J2487" s="5">
        <f t="shared" si="155"/>
        <v>7.0308628243029234E-3</v>
      </c>
    </row>
    <row r="2488" spans="1:10" ht="15" customHeight="1" x14ac:dyDescent="0.2">
      <c r="A2488" s="3">
        <f>'2_CVaR_t3'!A2488</f>
        <v>45772</v>
      </c>
      <c r="B2488" s="5">
        <f>'2_CVaR_t3'!D2488-1</f>
        <v>-1.3202425321222622E-3</v>
      </c>
      <c r="C2488" s="5">
        <f>'Stocks Returns'!B2484</f>
        <v>1.0588235294117565E-2</v>
      </c>
      <c r="D2488" s="5">
        <f>'Stocks Returns'!C2484</f>
        <v>-1.6088290488814883E-3</v>
      </c>
      <c r="E2488" s="5">
        <f>'Stocks Returns'!D2484</f>
        <v>-4.8811544991510525E-3</v>
      </c>
      <c r="F2488" s="5">
        <f>'Stocks Returns'!E2484</f>
        <v>-8.7145969498914067E-4</v>
      </c>
      <c r="G2488" s="5">
        <f t="shared" si="152"/>
        <v>1.2370727928601773E-2</v>
      </c>
      <c r="H2488" s="5">
        <f t="shared" si="153"/>
        <v>3.9327778750468216E-4</v>
      </c>
      <c r="I2488" s="5">
        <f t="shared" si="154"/>
        <v>-2.6419645876359309E-3</v>
      </c>
      <c r="J2488" s="5">
        <f t="shared" si="155"/>
        <v>5.5951056848804748E-4</v>
      </c>
    </row>
    <row r="2489" spans="1:10" ht="15" customHeight="1" x14ac:dyDescent="0.2">
      <c r="A2489" s="3">
        <f>'2_CVaR_t3'!A2489</f>
        <v>45775</v>
      </c>
      <c r="B2489" s="5">
        <f>'2_CVaR_t3'!D2489-1</f>
        <v>4.3018717296730014E-3</v>
      </c>
      <c r="C2489" s="5">
        <f>'Stocks Returns'!B2485</f>
        <v>1.2805587892898762E-2</v>
      </c>
      <c r="D2489" s="5">
        <f>'Stocks Returns'!C2485</f>
        <v>6.9818321991323984E-3</v>
      </c>
      <c r="E2489" s="5">
        <f>'Stocks Returns'!D2485</f>
        <v>2.5591810620599897E-3</v>
      </c>
      <c r="F2489" s="5">
        <f>'Stocks Returns'!E2485</f>
        <v>1.3192324465765459E-2</v>
      </c>
      <c r="G2489" s="5">
        <f t="shared" si="152"/>
        <v>8.9183555005348282E-3</v>
      </c>
      <c r="H2489" s="5">
        <f t="shared" si="153"/>
        <v>6.5503614442719276E-4</v>
      </c>
      <c r="I2489" s="5">
        <f t="shared" si="154"/>
        <v>-4.4004069189325966E-3</v>
      </c>
      <c r="J2489" s="5">
        <f t="shared" si="155"/>
        <v>8.6738692462916371E-3</v>
      </c>
    </row>
    <row r="2490" spans="1:10" ht="15" customHeight="1" x14ac:dyDescent="0.2">
      <c r="A2490" s="3">
        <f>'2_CVaR_t3'!A2490</f>
        <v>45776</v>
      </c>
      <c r="B2490" s="5">
        <f>'2_CVaR_t3'!D2490-1</f>
        <v>4.9203231117329604E-3</v>
      </c>
      <c r="C2490" s="5">
        <f>'Stocks Returns'!B2486</f>
        <v>8.0459770114942319E-3</v>
      </c>
      <c r="D2490" s="5">
        <f>'Stocks Returns'!C2486</f>
        <v>1.1881129448016337E-2</v>
      </c>
      <c r="E2490" s="5">
        <f>'Stocks Returns'!D2486</f>
        <v>-2.3186556051903784E-2</v>
      </c>
      <c r="F2490" s="5">
        <f>'Stocks Returns'!E2486</f>
        <v>-1.1298827074141982E-2</v>
      </c>
      <c r="G2490" s="5">
        <f t="shared" si="152"/>
        <v>3.5350558935947768E-3</v>
      </c>
      <c r="H2490" s="5">
        <f t="shared" si="153"/>
        <v>4.638126204310704E-3</v>
      </c>
      <c r="I2490" s="5">
        <f t="shared" si="154"/>
        <v>-3.1158040382912453E-2</v>
      </c>
      <c r="J2490" s="5">
        <f t="shared" si="155"/>
        <v>-1.647173900528336E-2</v>
      </c>
    </row>
    <row r="2491" spans="1:10" ht="15" customHeight="1" x14ac:dyDescent="0.2">
      <c r="A2491" s="3">
        <f>'2_CVaR_t3'!A2491</f>
        <v>45777</v>
      </c>
      <c r="B2491" s="5">
        <f>'2_CVaR_t3'!D2491-1</f>
        <v>7.0900639246156416E-3</v>
      </c>
      <c r="C2491" s="5">
        <f>'Stocks Returns'!B2487</f>
        <v>-1.1402508551881407E-2</v>
      </c>
      <c r="D2491" s="5">
        <f>'Stocks Returns'!C2487</f>
        <v>1.1653783087374192E-2</v>
      </c>
      <c r="E2491" s="5">
        <f>'Stocks Returns'!D2487</f>
        <v>3.4843205574912606E-3</v>
      </c>
      <c r="F2491" s="5">
        <f>'Stocks Returns'!E2487</f>
        <v>-3.0039181541140492E-2</v>
      </c>
      <c r="G2491" s="5">
        <f t="shared" si="152"/>
        <v>-1.8101544890449912E-2</v>
      </c>
      <c r="H2491" s="5">
        <f t="shared" si="153"/>
        <v>1.1964089348199588E-3</v>
      </c>
      <c r="I2491" s="5">
        <f t="shared" si="154"/>
        <v>-8.0372452717976627E-3</v>
      </c>
      <c r="J2491" s="5">
        <f t="shared" si="155"/>
        <v>-3.7508153403202064E-2</v>
      </c>
    </row>
    <row r="2492" spans="1:10" ht="15" customHeight="1" x14ac:dyDescent="0.2">
      <c r="A2492" s="3">
        <f>'2_CVaR_t3'!A2492</f>
        <v>45778</v>
      </c>
      <c r="B2492" s="5">
        <f>'2_CVaR_t3'!D2492-1</f>
        <v>-5.2711713548275752E-3</v>
      </c>
      <c r="C2492" s="5">
        <f>'Stocks Returns'!B2488</f>
        <v>-2.7681660899653959E-2</v>
      </c>
      <c r="D2492" s="5">
        <f>'Stocks Returns'!C2488</f>
        <v>-8.8277858176556423E-3</v>
      </c>
      <c r="E2492" s="5">
        <f>'Stocks Returns'!D2488</f>
        <v>-2.1701388888889506E-3</v>
      </c>
      <c r="F2492" s="5">
        <f>'Stocks Returns'!E2488</f>
        <v>1.7167863554757634E-2</v>
      </c>
      <c r="G2492" s="5">
        <f t="shared" si="152"/>
        <v>-2.1914781078731647E-2</v>
      </c>
      <c r="H2492" s="5">
        <f t="shared" si="153"/>
        <v>-9.7256021462622036E-4</v>
      </c>
      <c r="I2492" s="5">
        <f t="shared" si="154"/>
        <v>6.533472593732376E-3</v>
      </c>
      <c r="J2492" s="5">
        <f t="shared" si="155"/>
        <v>2.2779779904453769E-2</v>
      </c>
    </row>
    <row r="2493" spans="1:10" ht="15" customHeight="1" x14ac:dyDescent="0.2">
      <c r="A2493" s="3">
        <f>'2_CVaR_t3'!A2493</f>
        <v>45779</v>
      </c>
      <c r="B2493" s="5">
        <f>'2_CVaR_t3'!D2493-1</f>
        <v>1.2373977768620481E-2</v>
      </c>
      <c r="C2493" s="5">
        <f>'Stocks Returns'!B2489</f>
        <v>1.3048635824436383E-2</v>
      </c>
      <c r="D2493" s="5">
        <f>'Stocks Returns'!C2489</f>
        <v>1.5038983793254523E-2</v>
      </c>
      <c r="E2493" s="5">
        <f>'Stocks Returns'!D2489</f>
        <v>4.1974771639843311E-2</v>
      </c>
      <c r="F2493" s="5">
        <f>'Stocks Returns'!E2489</f>
        <v>8.383894098179745E-3</v>
      </c>
      <c r="G2493" s="5">
        <f t="shared" si="152"/>
        <v>1.0209389204568053E-3</v>
      </c>
      <c r="H2493" s="5">
        <f t="shared" si="153"/>
        <v>-3.2462649350036461E-3</v>
      </c>
      <c r="I2493" s="5">
        <f t="shared" si="154"/>
        <v>2.1807783894382531E-2</v>
      </c>
      <c r="J2493" s="5">
        <f t="shared" si="155"/>
        <v>-4.6766132982737837E-3</v>
      </c>
    </row>
    <row r="2494" spans="1:10" ht="15" customHeight="1" x14ac:dyDescent="0.2">
      <c r="A2494" s="3">
        <f>'2_CVaR_t3'!A2494</f>
        <v>45782</v>
      </c>
      <c r="B2494" s="5">
        <f>'2_CVaR_t3'!D2494-1</f>
        <v>1.5335821595534593E-3</v>
      </c>
      <c r="C2494" s="5">
        <f>'Stocks Returns'!B2490</f>
        <v>-1.9906323185011732E-2</v>
      </c>
      <c r="D2494" s="5">
        <f>'Stocks Returns'!C2490</f>
        <v>2.9913685295257508E-3</v>
      </c>
      <c r="E2494" s="5">
        <f>'Stocks Returns'!D2490</f>
        <v>-2.7134209977038859E-3</v>
      </c>
      <c r="F2494" s="5">
        <f>'Stocks Returns'!E2490</f>
        <v>-4.1570944098019869E-2</v>
      </c>
      <c r="G2494" s="5">
        <f t="shared" si="152"/>
        <v>-2.1001822800984608E-2</v>
      </c>
      <c r="H2494" s="5">
        <f t="shared" si="153"/>
        <v>7.6566575224251872E-4</v>
      </c>
      <c r="I2494" s="5">
        <f t="shared" si="154"/>
        <v>-5.1435953609903426E-3</v>
      </c>
      <c r="J2494" s="5">
        <f t="shared" si="155"/>
        <v>-4.3159944001265813E-2</v>
      </c>
    </row>
    <row r="2495" spans="1:10" ht="15" customHeight="1" x14ac:dyDescent="0.2">
      <c r="A2495" s="3">
        <f>'2_CVaR_t3'!A2495</f>
        <v>45783</v>
      </c>
      <c r="B2495" s="5">
        <f>'2_CVaR_t3'!D2495-1</f>
        <v>-2.504489726818715E-3</v>
      </c>
      <c r="C2495" s="5">
        <f>'Stocks Returns'!B2491</f>
        <v>7.1684587813620748E-3</v>
      </c>
      <c r="D2495" s="5">
        <f>'Stocks Returns'!C2491</f>
        <v>-2.6959048577056555E-3</v>
      </c>
      <c r="E2495" s="5">
        <f>'Stocks Returns'!D2491</f>
        <v>-1.1301799916282995E-2</v>
      </c>
      <c r="F2495" s="5">
        <f>'Stocks Returns'!E2491</f>
        <v>2.2828444241529411E-4</v>
      </c>
      <c r="G2495" s="5">
        <f t="shared" si="152"/>
        <v>1.0145227384830438E-2</v>
      </c>
      <c r="H2495" s="5">
        <f t="shared" si="153"/>
        <v>1.0606095599530654E-3</v>
      </c>
      <c r="I2495" s="5">
        <f t="shared" si="154"/>
        <v>-7.1249711723690053E-3</v>
      </c>
      <c r="J2495" s="5">
        <f t="shared" si="155"/>
        <v>2.9124470300183379E-3</v>
      </c>
    </row>
    <row r="2496" spans="1:10" ht="15" customHeight="1" x14ac:dyDescent="0.2">
      <c r="A2496" s="3">
        <f>'2_CVaR_t3'!A2496</f>
        <v>45784</v>
      </c>
      <c r="B2496" s="5">
        <f>'2_CVaR_t3'!D2496-1</f>
        <v>5.1528328550272118E-3</v>
      </c>
      <c r="C2496" s="5">
        <f>'Stocks Returns'!B2492</f>
        <v>1.542111506524324E-2</v>
      </c>
      <c r="D2496" s="5">
        <f>'Stocks Returns'!C2492</f>
        <v>6.1837791199310654E-3</v>
      </c>
      <c r="E2496" s="5">
        <f>'Stocks Returns'!D2492</f>
        <v>1.7781541066892448E-2</v>
      </c>
      <c r="F2496" s="5">
        <f>'Stocks Returns'!E2492</f>
        <v>9.1292936209064202E-4</v>
      </c>
      <c r="G2496" s="5">
        <f t="shared" si="152"/>
        <v>1.0675715199819984E-2</v>
      </c>
      <c r="H2496" s="5">
        <f t="shared" si="153"/>
        <v>-1.4036765811517001E-3</v>
      </c>
      <c r="I2496" s="5">
        <f t="shared" si="154"/>
        <v>9.4296294825741249E-3</v>
      </c>
      <c r="J2496" s="5">
        <f t="shared" si="155"/>
        <v>-4.5060286875349062E-3</v>
      </c>
    </row>
    <row r="2497" spans="1:10" ht="15" customHeight="1" x14ac:dyDescent="0.2">
      <c r="A2497" s="3">
        <f>'2_CVaR_t3'!A2497</f>
        <v>45785</v>
      </c>
      <c r="B2497" s="5">
        <f>'2_CVaR_t3'!D2497-1</f>
        <v>4.2888987194946715E-3</v>
      </c>
      <c r="C2497" s="5">
        <f>'Stocks Returns'!B2493</f>
        <v>5.2570093457943834E-2</v>
      </c>
      <c r="D2497" s="5">
        <f>'Stocks Returns'!C2493</f>
        <v>4.0585953812790621E-3</v>
      </c>
      <c r="E2497" s="5">
        <f>'Stocks Returns'!D2493</f>
        <v>2.2046589018302809E-2</v>
      </c>
      <c r="F2497" s="5">
        <f>'Stocks Returns'!E2493</f>
        <v>1.2655341466195402E-2</v>
      </c>
      <c r="G2497" s="5">
        <f t="shared" si="152"/>
        <v>4.8695943937442088E-2</v>
      </c>
      <c r="H2497" s="5">
        <f t="shared" si="153"/>
        <v>-2.2489817573833476E-3</v>
      </c>
      <c r="I2497" s="5">
        <f t="shared" si="154"/>
        <v>1.5108227187059373E-2</v>
      </c>
      <c r="J2497" s="5">
        <f t="shared" si="155"/>
        <v>8.1506145264668029E-3</v>
      </c>
    </row>
    <row r="2498" spans="1:10" ht="15" customHeight="1" x14ac:dyDescent="0.2">
      <c r="A2498" s="3">
        <f>'2_CVaR_t3'!A2498</f>
        <v>45786</v>
      </c>
      <c r="B2498" s="5">
        <f>'2_CVaR_t3'!D2498-1</f>
        <v>1.2999674957485663E-2</v>
      </c>
      <c r="C2498" s="5">
        <f>'Stocks Returns'!B2494</f>
        <v>6.6592674805772134E-3</v>
      </c>
      <c r="D2498" s="5">
        <f>'Stocks Returns'!C2494</f>
        <v>3.6154525009253202E-3</v>
      </c>
      <c r="E2498" s="5">
        <f>'Stocks Returns'!D2494</f>
        <v>0.12596662596662589</v>
      </c>
      <c r="F2498" s="5">
        <f>'Stocks Returns'!E2494</f>
        <v>-2.5895068678224442E-3</v>
      </c>
      <c r="G2498" s="5">
        <f t="shared" si="152"/>
        <v>-5.9994253167168221E-3</v>
      </c>
      <c r="H2498" s="5">
        <f t="shared" si="153"/>
        <v>-1.5596737744815074E-2</v>
      </c>
      <c r="I2498" s="5">
        <f t="shared" si="154"/>
        <v>0.10477588644375116</v>
      </c>
      <c r="J2498" s="5">
        <f t="shared" si="155"/>
        <v>-1.6312138622961034E-2</v>
      </c>
    </row>
    <row r="2499" spans="1:10" ht="15" customHeight="1" x14ac:dyDescent="0.2">
      <c r="A2499" s="3">
        <f>'2_CVaR_t3'!A2499</f>
        <v>45789</v>
      </c>
      <c r="B2499" s="5">
        <f>'2_CVaR_t3'!D2499-1</f>
        <v>1.4257324191474519E-2</v>
      </c>
      <c r="C2499" s="5">
        <f>'Stocks Returns'!B2495</f>
        <v>1.7640573318632891E-2</v>
      </c>
      <c r="D2499" s="5">
        <f>'Stocks Returns'!C2495</f>
        <v>9.3892891586768723E-3</v>
      </c>
      <c r="E2499" s="5">
        <f>'Stocks Returns'!D2495</f>
        <v>0.10175311765769024</v>
      </c>
      <c r="F2499" s="5">
        <f>'Stocks Returns'!E2495</f>
        <v>4.1539677164465383E-2</v>
      </c>
      <c r="G2499" s="5">
        <f t="shared" si="152"/>
        <v>3.71358090932313E-3</v>
      </c>
      <c r="H2499" s="5">
        <f t="shared" si="153"/>
        <v>-1.1686050402994322E-2</v>
      </c>
      <c r="I2499" s="5">
        <f t="shared" si="154"/>
        <v>7.85046405237603E-2</v>
      </c>
      <c r="J2499" s="5">
        <f t="shared" si="155"/>
        <v>2.6486177687168856E-2</v>
      </c>
    </row>
    <row r="2500" spans="1:10" ht="15" customHeight="1" x14ac:dyDescent="0.2">
      <c r="A2500" s="3">
        <f>'2_CVaR_t3'!A2500</f>
        <v>45790</v>
      </c>
      <c r="B2500" s="5">
        <f>'2_CVaR_t3'!D2500-1</f>
        <v>2.4026061365518547E-3</v>
      </c>
      <c r="C2500" s="5">
        <f>'Stocks Returns'!B2496</f>
        <v>-5.4171180931744667E-3</v>
      </c>
      <c r="D2500" s="5">
        <f>'Stocks Returns'!C2496</f>
        <v>8.1438785601029018E-4</v>
      </c>
      <c r="E2500" s="5">
        <f>'Stocks Returns'!D2496</f>
        <v>2.1981627296587813E-2</v>
      </c>
      <c r="F2500" s="5">
        <f>'Stocks Returns'!E2496</f>
        <v>2.0591741627831395E-2</v>
      </c>
      <c r="G2500" s="5">
        <f t="shared" si="152"/>
        <v>-7.3890009987579606E-3</v>
      </c>
      <c r="H2500" s="5">
        <f t="shared" si="153"/>
        <v>-2.6987338489947001E-3</v>
      </c>
      <c r="I2500" s="5">
        <f t="shared" si="154"/>
        <v>1.8129575295204522E-2</v>
      </c>
      <c r="J2500" s="5">
        <f t="shared" si="155"/>
        <v>1.8083124450140597E-2</v>
      </c>
    </row>
    <row r="2501" spans="1:10" ht="15" customHeight="1" x14ac:dyDescent="0.2">
      <c r="A2501" s="3">
        <f>'2_CVaR_t3'!A2501</f>
        <v>45791</v>
      </c>
      <c r="B2501" s="5">
        <f>'2_CVaR_t3'!D2501-1</f>
        <v>-1.7308117465424377E-3</v>
      </c>
      <c r="C2501" s="5">
        <f>'Stocks Returns'!B2497</f>
        <v>3.2679738562093608E-3</v>
      </c>
      <c r="D2501" s="5">
        <f>'Stocks Returns'!C2497</f>
        <v>8.9880409355980184E-4</v>
      </c>
      <c r="E2501" s="5">
        <f>'Stocks Returns'!D2497</f>
        <v>-2.6484751203852297E-2</v>
      </c>
      <c r="F2501" s="5">
        <f>'Stocks Returns'!E2497</f>
        <v>-1.699054900711483E-2</v>
      </c>
      <c r="G2501" s="5">
        <f t="shared" si="152"/>
        <v>5.464512602504204E-3</v>
      </c>
      <c r="H2501" s="5">
        <f t="shared" si="153"/>
        <v>3.5091502786577088E-3</v>
      </c>
      <c r="I2501" s="5">
        <f t="shared" si="154"/>
        <v>-2.3573797105931868E-2</v>
      </c>
      <c r="J2501" s="5">
        <f t="shared" si="155"/>
        <v>-1.5125106793576888E-2</v>
      </c>
    </row>
    <row r="2502" spans="1:10" ht="15" customHeight="1" x14ac:dyDescent="0.2">
      <c r="A2502" s="3">
        <f>'2_CVaR_t3'!A2502</f>
        <v>45792</v>
      </c>
      <c r="B2502" s="5">
        <f>'2_CVaR_t3'!D2502-1</f>
        <v>9.7445550372921019E-3</v>
      </c>
      <c r="C2502" s="5">
        <f>'Stocks Returns'!B2498</f>
        <v>-7.6004343105320338E-3</v>
      </c>
      <c r="D2502" s="5">
        <f>'Stocks Returns'!C2498</f>
        <v>1.6383324917241815E-2</v>
      </c>
      <c r="E2502" s="5">
        <f>'Stocks Returns'!D2498</f>
        <v>2.4732069249793209E-3</v>
      </c>
      <c r="F2502" s="5">
        <f>'Stocks Returns'!E2498</f>
        <v>4.2130279788268332E-3</v>
      </c>
      <c r="G2502" s="5">
        <f t="shared" ref="G2502:G2545" si="156">C2502-($P$11+$O$11*$B2502)</f>
        <v>-1.6976441268029552E-2</v>
      </c>
      <c r="H2502" s="5">
        <f t="shared" ref="H2502:H2545" si="157">D2502-($P$12+$O$12*$B2502)</f>
        <v>1.9934446516425841E-3</v>
      </c>
      <c r="I2502" s="5">
        <f t="shared" ref="I2502:I2545" si="158">E2502-($P$13+$O$13*$B2502)</f>
        <v>-1.3391578025464423E-2</v>
      </c>
      <c r="J2502" s="5">
        <f t="shared" ref="J2502:J2545" si="159">F2502-($P$14+$O$14*$B2502)</f>
        <v>-6.0649755632456968E-3</v>
      </c>
    </row>
    <row r="2503" spans="1:10" ht="15" customHeight="1" x14ac:dyDescent="0.2">
      <c r="A2503" s="3">
        <f>'2_CVaR_t3'!A2503</f>
        <v>45793</v>
      </c>
      <c r="B2503" s="5">
        <f>'2_CVaR_t3'!D2503-1</f>
        <v>5.1278986776948088E-3</v>
      </c>
      <c r="C2503" s="5">
        <f>'Stocks Returns'!B2499</f>
        <v>2.1881838074397919E-3</v>
      </c>
      <c r="D2503" s="5">
        <f>'Stocks Returns'!C2499</f>
        <v>7.7838807617995887E-3</v>
      </c>
      <c r="E2503" s="5">
        <f>'Stocks Returns'!D2499</f>
        <v>6.743421052631593E-3</v>
      </c>
      <c r="F2503" s="5">
        <f>'Stocks Returns'!E2499</f>
        <v>-5.7013769363165601E-3</v>
      </c>
      <c r="G2503" s="5">
        <f t="shared" si="156"/>
        <v>-2.5320707260562811E-3</v>
      </c>
      <c r="H2503" s="5">
        <f t="shared" si="157"/>
        <v>2.3336389404542916E-4</v>
      </c>
      <c r="I2503" s="5">
        <f t="shared" si="158"/>
        <v>-1.5676937871645126E-3</v>
      </c>
      <c r="J2503" s="5">
        <f t="shared" si="159"/>
        <v>-1.1093949177488183E-2</v>
      </c>
    </row>
    <row r="2504" spans="1:10" ht="15" customHeight="1" x14ac:dyDescent="0.2">
      <c r="A2504" s="3">
        <f>'2_CVaR_t3'!A2504</f>
        <v>45796</v>
      </c>
      <c r="B2504" s="5">
        <f>'2_CVaR_t3'!D2504-1</f>
        <v>3.5448722878765881E-3</v>
      </c>
      <c r="C2504" s="5">
        <f>'Stocks Returns'!B2500</f>
        <v>-1.2008733624454093E-2</v>
      </c>
      <c r="D2504" s="5">
        <f>'Stocks Returns'!C2500</f>
        <v>7.61338529431832E-3</v>
      </c>
      <c r="E2504" s="5">
        <f>'Stocks Returns'!D2500</f>
        <v>-1.0455807874530265E-2</v>
      </c>
      <c r="F2504" s="5">
        <f>'Stocks Returns'!E2500</f>
        <v>-2.1854376284756172E-2</v>
      </c>
      <c r="G2504" s="5">
        <f t="shared" si="156"/>
        <v>-1.5132555940002427E-2</v>
      </c>
      <c r="H2504" s="5">
        <f t="shared" si="157"/>
        <v>2.4080489869145487E-3</v>
      </c>
      <c r="I2504" s="5">
        <f t="shared" si="158"/>
        <v>-1.6176810261993142E-2</v>
      </c>
      <c r="J2504" s="5">
        <f t="shared" si="159"/>
        <v>-2.5571760668617854E-2</v>
      </c>
    </row>
    <row r="2505" spans="1:10" ht="15" customHeight="1" x14ac:dyDescent="0.2">
      <c r="A2505" s="3">
        <f>'2_CVaR_t3'!A2505</f>
        <v>45797</v>
      </c>
      <c r="B2505" s="5">
        <f>'2_CVaR_t3'!D2505-1</f>
        <v>-1.3086447971907278E-3</v>
      </c>
      <c r="C2505" s="5">
        <f>'Stocks Returns'!B2501</f>
        <v>1.9889502762430844E-2</v>
      </c>
      <c r="D2505" s="5">
        <f>'Stocks Returns'!C2501</f>
        <v>-2.8806748792266079E-3</v>
      </c>
      <c r="E2505" s="5">
        <f>'Stocks Returns'!D2501</f>
        <v>3.7972593693247347E-3</v>
      </c>
      <c r="F2505" s="5">
        <f>'Stocks Returns'!E2501</f>
        <v>-7.9637208273420912E-3</v>
      </c>
      <c r="G2505" s="5">
        <f t="shared" si="156"/>
        <v>2.1660299446791285E-2</v>
      </c>
      <c r="H2505" s="5">
        <f t="shared" si="157"/>
        <v>-8.9574955205624701E-4</v>
      </c>
      <c r="I2505" s="5">
        <f t="shared" si="158"/>
        <v>6.0174733257589829E-3</v>
      </c>
      <c r="J2505" s="5">
        <f t="shared" si="159"/>
        <v>-6.5450235018617462E-3</v>
      </c>
    </row>
    <row r="2506" spans="1:10" ht="15" customHeight="1" x14ac:dyDescent="0.2">
      <c r="A2506" s="3">
        <f>'2_CVaR_t3'!A2506</f>
        <v>45798</v>
      </c>
      <c r="B2506" s="5">
        <f>'2_CVaR_t3'!D2506-1</f>
        <v>-1.5661964081487012E-2</v>
      </c>
      <c r="C2506" s="5">
        <f>'Stocks Returns'!B2502</f>
        <v>-3.0335861321776902E-2</v>
      </c>
      <c r="D2506" s="5">
        <f>'Stocks Returns'!C2502</f>
        <v>-2.3280170297631075E-2</v>
      </c>
      <c r="E2506" s="5">
        <f>'Stocks Returns'!D2502</f>
        <v>-2.5493421052631526E-2</v>
      </c>
      <c r="F2506" s="5">
        <f>'Stocks Returns'!E2502</f>
        <v>-2.831976809008796E-2</v>
      </c>
      <c r="G2506" s="5">
        <f t="shared" si="156"/>
        <v>-1.4090194548502528E-2</v>
      </c>
      <c r="H2506" s="5">
        <f t="shared" si="157"/>
        <v>-3.1464670563568359E-5</v>
      </c>
      <c r="I2506" s="5">
        <f t="shared" si="158"/>
        <v>2.1137360926995821E-4</v>
      </c>
      <c r="J2506" s="5">
        <f t="shared" si="159"/>
        <v>-1.1712122347956915E-2</v>
      </c>
    </row>
    <row r="2507" spans="1:10" ht="15" customHeight="1" x14ac:dyDescent="0.2">
      <c r="A2507" s="3">
        <f>'2_CVaR_t3'!A2507</f>
        <v>45799</v>
      </c>
      <c r="B2507" s="5">
        <f>'2_CVaR_t3'!D2507-1</f>
        <v>-2.2480243105120756E-3</v>
      </c>
      <c r="C2507" s="5">
        <f>'Stocks Returns'!B2503</f>
        <v>7.8212290502792658E-3</v>
      </c>
      <c r="D2507" s="5">
        <f>'Stocks Returns'!C2503</f>
        <v>-9.2101590845650172E-4</v>
      </c>
      <c r="E2507" s="5">
        <f>'Stocks Returns'!D2503</f>
        <v>-2.0253164556962022E-2</v>
      </c>
      <c r="F2507" s="5">
        <f>'Stocks Returns'!E2503</f>
        <v>-1.1703958691910654E-2</v>
      </c>
      <c r="G2507" s="5">
        <f t="shared" si="156"/>
        <v>1.0539360365061423E-2</v>
      </c>
      <c r="H2507" s="5">
        <f t="shared" si="157"/>
        <v>2.4555568275012804E-3</v>
      </c>
      <c r="I2507" s="5">
        <f t="shared" si="158"/>
        <v>-1.6495958803947715E-2</v>
      </c>
      <c r="J2507" s="5">
        <f t="shared" si="159"/>
        <v>-9.291192559843741E-3</v>
      </c>
    </row>
    <row r="2508" spans="1:10" ht="15" customHeight="1" x14ac:dyDescent="0.2">
      <c r="A2508" s="3">
        <f>'2_CVaR_t3'!A2508</f>
        <v>45800</v>
      </c>
      <c r="B2508" s="5">
        <f>'2_CVaR_t3'!D2508-1</f>
        <v>-9.9054130741347279E-3</v>
      </c>
      <c r="C2508" s="5">
        <f>'Stocks Returns'!B2504</f>
        <v>-2.2172949002217113E-3</v>
      </c>
      <c r="D2508" s="5">
        <f>'Stocks Returns'!C2504</f>
        <v>-1.2375338715534867E-2</v>
      </c>
      <c r="E2508" s="5">
        <f>'Stocks Returns'!D2504</f>
        <v>-3.2041343669250599E-2</v>
      </c>
      <c r="F2508" s="5">
        <f>'Stocks Returns'!E2504</f>
        <v>-1.091373505166604E-2</v>
      </c>
      <c r="G2508" s="5">
        <f t="shared" si="156"/>
        <v>8.2230716256878784E-3</v>
      </c>
      <c r="H2508" s="5">
        <f t="shared" si="157"/>
        <v>2.3453021844131883E-3</v>
      </c>
      <c r="I2508" s="5">
        <f t="shared" si="158"/>
        <v>-1.575528930285781E-2</v>
      </c>
      <c r="J2508" s="5">
        <f t="shared" si="159"/>
        <v>-3.9777824758813543E-4</v>
      </c>
    </row>
    <row r="2509" spans="1:10" ht="15" customHeight="1" x14ac:dyDescent="0.2">
      <c r="A2509" s="3">
        <f>'2_CVaR_t3'!A2509</f>
        <v>45803</v>
      </c>
      <c r="B2509" s="5">
        <f>'2_CVaR_t3'!D2509-1</f>
        <v>3.3619452249000759E-5</v>
      </c>
      <c r="C2509" s="5">
        <f>'Stocks Returns'!B2505</f>
        <v>0</v>
      </c>
      <c r="D2509" s="5">
        <f>'Stocks Returns'!C2505</f>
        <v>0</v>
      </c>
      <c r="E2509" s="5">
        <f>'Stocks Returns'!D2505</f>
        <v>0</v>
      </c>
      <c r="F2509" s="5">
        <f>'Stocks Returns'!E2505</f>
        <v>0</v>
      </c>
      <c r="G2509" s="5">
        <f t="shared" si="156"/>
        <v>4.1716549628461653E-4</v>
      </c>
      <c r="H2509" s="5">
        <f t="shared" si="157"/>
        <v>-3.5772302638354477E-6</v>
      </c>
      <c r="I2509" s="5">
        <f t="shared" si="158"/>
        <v>2.403114536009206E-5</v>
      </c>
      <c r="J2509" s="5">
        <f t="shared" si="159"/>
        <v>-1.7115738437369847E-6</v>
      </c>
    </row>
    <row r="2510" spans="1:10" ht="15" customHeight="1" x14ac:dyDescent="0.2">
      <c r="A2510" s="3">
        <f>'2_CVaR_t3'!A2510</f>
        <v>45804</v>
      </c>
      <c r="B2510" s="5">
        <f>'2_CVaR_t3'!D2510-1</f>
        <v>1.3302421591031122E-2</v>
      </c>
      <c r="C2510" s="5">
        <f>'Stocks Returns'!B2506</f>
        <v>6.1111111111111116E-2</v>
      </c>
      <c r="D2510" s="5">
        <f>'Stocks Returns'!C2506</f>
        <v>1.629235730044698E-2</v>
      </c>
      <c r="E2510" s="5">
        <f>'Stocks Returns'!D2506</f>
        <v>4.431393486385482E-2</v>
      </c>
      <c r="F2510" s="5">
        <f>'Stocks Returns'!E2506</f>
        <v>4.2258481042376506E-3</v>
      </c>
      <c r="G2510" s="5">
        <f t="shared" si="156"/>
        <v>4.814710787630587E-2</v>
      </c>
      <c r="H2510" s="5">
        <f t="shared" si="157"/>
        <v>-3.3683381150549016E-3</v>
      </c>
      <c r="I2510" s="5">
        <f t="shared" si="158"/>
        <v>2.2627848055242098E-2</v>
      </c>
      <c r="J2510" s="5">
        <f t="shared" si="159"/>
        <v>-9.8171557480553357E-3</v>
      </c>
    </row>
    <row r="2511" spans="1:10" ht="15" customHeight="1" x14ac:dyDescent="0.2">
      <c r="A2511" s="3">
        <f>'2_CVaR_t3'!A2511</f>
        <v>45805</v>
      </c>
      <c r="B2511" s="5">
        <f>'2_CVaR_t3'!D2511-1</f>
        <v>-1.0667186877068024E-3</v>
      </c>
      <c r="C2511" s="5">
        <f>'Stocks Returns'!B2507</f>
        <v>4.9214659685863804E-2</v>
      </c>
      <c r="D2511" s="5">
        <f>'Stocks Returns'!C2507</f>
        <v>1.1967715001390822E-3</v>
      </c>
      <c r="E2511" s="5">
        <f>'Stocks Returns'!D2507</f>
        <v>-2.0790729379686401E-2</v>
      </c>
      <c r="F2511" s="5">
        <f>'Stocks Returns'!E2507</f>
        <v>-1.133839859731145E-2</v>
      </c>
      <c r="G2511" s="5">
        <f t="shared" si="156"/>
        <v>5.0741481514197218E-2</v>
      </c>
      <c r="H2511" s="5">
        <f t="shared" si="157"/>
        <v>2.8232944578656517E-3</v>
      </c>
      <c r="I2511" s="5">
        <f t="shared" si="158"/>
        <v>-1.8966349524786492E-2</v>
      </c>
      <c r="J2511" s="5">
        <f t="shared" si="159"/>
        <v>-1.0175711963491301E-2</v>
      </c>
    </row>
    <row r="2512" spans="1:10" ht="15" customHeight="1" x14ac:dyDescent="0.2">
      <c r="A2512" s="3">
        <f>'2_CVaR_t3'!A2512</f>
        <v>45806</v>
      </c>
      <c r="B2512" s="5">
        <f>'2_CVaR_t3'!D2512-1</f>
        <v>5.3123477189858104E-3</v>
      </c>
      <c r="C2512" s="5">
        <f>'Stocks Returns'!B2508</f>
        <v>1.9960079840319889E-3</v>
      </c>
      <c r="D2512" s="5">
        <f>'Stocks Returns'!C2508</f>
        <v>7.4219553554053519E-3</v>
      </c>
      <c r="E2512" s="5">
        <f>'Stocks Returns'!D2508</f>
        <v>1.1312217194570096E-2</v>
      </c>
      <c r="F2512" s="5">
        <f>'Stocks Returns'!E2508</f>
        <v>1.205958855521394E-2</v>
      </c>
      <c r="G2512" s="5">
        <f t="shared" si="156"/>
        <v>-2.9102575938664077E-3</v>
      </c>
      <c r="H2512" s="5">
        <f t="shared" si="157"/>
        <v>-4.0181425708706552E-4</v>
      </c>
      <c r="I2512" s="5">
        <f t="shared" si="158"/>
        <v>2.6993109495633619E-3</v>
      </c>
      <c r="J2512" s="5">
        <f t="shared" si="159"/>
        <v>6.4718289209258805E-3</v>
      </c>
    </row>
    <row r="2513" spans="1:10" ht="15" customHeight="1" x14ac:dyDescent="0.2">
      <c r="A2513" s="3">
        <f>'2_CVaR_t3'!A2513</f>
        <v>45807</v>
      </c>
      <c r="B2513" s="5">
        <f>'2_CVaR_t3'!D2513-1</f>
        <v>4.3926388620898482E-3</v>
      </c>
      <c r="C2513" s="5">
        <f>'Stocks Returns'!B2509</f>
        <v>-6.9721115537847433E-3</v>
      </c>
      <c r="D2513" s="5">
        <f>'Stocks Returns'!C2509</f>
        <v>7.6986776210479224E-3</v>
      </c>
      <c r="E2513" s="5">
        <f>'Stocks Returns'!D2509</f>
        <v>-1.2046119428670288E-3</v>
      </c>
      <c r="F2513" s="5">
        <f>'Stocks Returns'!E2509</f>
        <v>-2.9205607476635587E-3</v>
      </c>
      <c r="G2513" s="5">
        <f t="shared" si="156"/>
        <v>-1.0950879738257374E-2</v>
      </c>
      <c r="H2513" s="5">
        <f t="shared" si="157"/>
        <v>1.237414247394748E-3</v>
      </c>
      <c r="I2513" s="5">
        <f t="shared" si="158"/>
        <v>-8.3127110803681622E-3</v>
      </c>
      <c r="J2513" s="5">
        <f t="shared" si="159"/>
        <v>-7.5350674284683618E-3</v>
      </c>
    </row>
    <row r="2514" spans="1:10" ht="15" customHeight="1" x14ac:dyDescent="0.2">
      <c r="A2514" s="3">
        <f>'2_CVaR_t3'!A2514</f>
        <v>45810</v>
      </c>
      <c r="B2514" s="5">
        <f>'2_CVaR_t3'!D2514-1</f>
        <v>3.1544303302875054E-3</v>
      </c>
      <c r="C2514" s="5">
        <f>'Stocks Returns'!B2510</f>
        <v>3.0090270812437314E-3</v>
      </c>
      <c r="D2514" s="5">
        <f>'Stocks Returns'!C2510</f>
        <v>3.5652683713327527E-4</v>
      </c>
      <c r="E2514" s="5">
        <f>'Stocks Returns'!D2510</f>
        <v>3.3769813921433522E-2</v>
      </c>
      <c r="F2514" s="5">
        <f>'Stocks Returns'!E2510</f>
        <v>1.6051552431165739E-2</v>
      </c>
      <c r="G2514" s="5">
        <f t="shared" si="156"/>
        <v>2.7895317339273959E-4</v>
      </c>
      <c r="H2514" s="5">
        <f t="shared" si="157"/>
        <v>-4.2703877239417994E-3</v>
      </c>
      <c r="I2514" s="5">
        <f t="shared" si="158"/>
        <v>2.8687643951907132E-2</v>
      </c>
      <c r="J2514" s="5">
        <f t="shared" si="159"/>
        <v>1.2747340961251918E-2</v>
      </c>
    </row>
    <row r="2515" spans="1:10" ht="15" customHeight="1" x14ac:dyDescent="0.2">
      <c r="A2515" s="3">
        <f>'2_CVaR_t3'!A2515</f>
        <v>45811</v>
      </c>
      <c r="B2515" s="5">
        <f>'2_CVaR_t3'!D2515-1</f>
        <v>6.4133270992958735E-3</v>
      </c>
      <c r="C2515" s="5">
        <f>'Stocks Returns'!B2511</f>
        <v>-6.0000000000000053E-3</v>
      </c>
      <c r="D2515" s="5">
        <f>'Stocks Returns'!C2511</f>
        <v>1.4781557324656802E-3</v>
      </c>
      <c r="E2515" s="5">
        <f>'Stocks Returns'!D2511</f>
        <v>6.4000000000000057E-2</v>
      </c>
      <c r="F2515" s="5">
        <f>'Stocks Returns'!E2511</f>
        <v>1.3722324723247192E-2</v>
      </c>
      <c r="G2515" s="5">
        <f t="shared" si="156"/>
        <v>-1.2016568580632899E-2</v>
      </c>
      <c r="H2515" s="5">
        <f t="shared" si="157"/>
        <v>-7.9766640360170414E-3</v>
      </c>
      <c r="I2515" s="5">
        <f t="shared" si="158"/>
        <v>5.3585695862295737E-2</v>
      </c>
      <c r="J2515" s="5">
        <f t="shared" si="159"/>
        <v>6.9694883088709447E-3</v>
      </c>
    </row>
    <row r="2516" spans="1:10" ht="15" customHeight="1" x14ac:dyDescent="0.2">
      <c r="A2516" s="3">
        <f>'2_CVaR_t3'!A2516</f>
        <v>45812</v>
      </c>
      <c r="B2516" s="5">
        <f>'2_CVaR_t3'!D2516-1</f>
        <v>4.5462245989340566E-3</v>
      </c>
      <c r="C2516" s="5">
        <f>'Stocks Returns'!B2512</f>
        <v>-1.5090543259557387E-2</v>
      </c>
      <c r="D2516" s="5">
        <f>'Stocks Returns'!C2512</f>
        <v>5.8489570193633877E-3</v>
      </c>
      <c r="E2516" s="5">
        <f>'Stocks Returns'!D2512</f>
        <v>1.3001253132832069E-2</v>
      </c>
      <c r="F2516" s="5">
        <f>'Stocks Returns'!E2512</f>
        <v>-2.2295529518825963E-2</v>
      </c>
      <c r="G2516" s="5">
        <f t="shared" si="156"/>
        <v>-1.9224197818693355E-2</v>
      </c>
      <c r="H2516" s="5">
        <f t="shared" si="157"/>
        <v>-8.3983653743189331E-4</v>
      </c>
      <c r="I2516" s="5">
        <f t="shared" si="158"/>
        <v>5.6418604401131745E-3</v>
      </c>
      <c r="J2516" s="5">
        <f t="shared" si="159"/>
        <v>-2.7072563472121128E-2</v>
      </c>
    </row>
    <row r="2517" spans="1:10" ht="15" customHeight="1" x14ac:dyDescent="0.2">
      <c r="A2517" s="3">
        <f>'2_CVaR_t3'!A2517</f>
        <v>45813</v>
      </c>
      <c r="B2517" s="5">
        <f>'2_CVaR_t3'!D2517-1</f>
        <v>-2.3042971112390287E-3</v>
      </c>
      <c r="C2517" s="5">
        <f>'Stocks Returns'!B2513</f>
        <v>-1.43003064351378E-2</v>
      </c>
      <c r="D2517" s="5">
        <f>'Stocks Returns'!C2513</f>
        <v>-3.3423913043478803E-3</v>
      </c>
      <c r="E2517" s="5">
        <f>'Stocks Returns'!D2513</f>
        <v>-4.6389361373124771E-3</v>
      </c>
      <c r="F2517" s="5">
        <f>'Stocks Returns'!E2513</f>
        <v>-6.9808027923211613E-3</v>
      </c>
      <c r="G2517" s="5">
        <f t="shared" si="156"/>
        <v>-1.152542577451247E-2</v>
      </c>
      <c r="H2517" s="5">
        <f t="shared" si="157"/>
        <v>1.1754698962594679E-4</v>
      </c>
      <c r="I2517" s="5">
        <f t="shared" si="158"/>
        <v>-7.8965808352794622E-4</v>
      </c>
      <c r="J2517" s="5">
        <f t="shared" si="159"/>
        <v>-4.5084877398566293E-3</v>
      </c>
    </row>
    <row r="2518" spans="1:10" ht="15" customHeight="1" x14ac:dyDescent="0.2">
      <c r="A2518" s="3">
        <f>'2_CVaR_t3'!A2518</f>
        <v>45814</v>
      </c>
      <c r="B2518" s="5">
        <f>'2_CVaR_t3'!D2518-1</f>
        <v>6.6663111119835694E-3</v>
      </c>
      <c r="C2518" s="5">
        <f>'Stocks Returns'!B2514</f>
        <v>1.7616580310880758E-2</v>
      </c>
      <c r="D2518" s="5">
        <f>'Stocks Returns'!C2514</f>
        <v>9.4064400032718432E-3</v>
      </c>
      <c r="E2518" s="5">
        <f>'Stocks Returns'!D2514</f>
        <v>1.3670964735124969E-2</v>
      </c>
      <c r="F2518" s="5">
        <f>'Stocks Returns'!E2514</f>
        <v>2.1909783245460002E-2</v>
      </c>
      <c r="G2518" s="5">
        <f t="shared" si="156"/>
        <v>1.1344885327379296E-2</v>
      </c>
      <c r="H2518" s="5">
        <f t="shared" si="157"/>
        <v>-4.2316390807203841E-4</v>
      </c>
      <c r="I2518" s="5">
        <f t="shared" si="158"/>
        <v>2.8427338014315601E-3</v>
      </c>
      <c r="J2518" s="5">
        <f t="shared" si="159"/>
        <v>1.4889234461363476E-2</v>
      </c>
    </row>
    <row r="2519" spans="1:10" ht="15" customHeight="1" x14ac:dyDescent="0.2">
      <c r="A2519" s="3">
        <f>'2_CVaR_t3'!A2519</f>
        <v>45817</v>
      </c>
      <c r="B2519" s="5">
        <f>'2_CVaR_t3'!D2519-1</f>
        <v>-1.8379003059806331E-3</v>
      </c>
      <c r="C2519" s="5">
        <f>'Stocks Returns'!B2515</f>
        <v>-2.9531568228105987E-2</v>
      </c>
      <c r="D2519" s="5">
        <f>'Stocks Returns'!C2515</f>
        <v>-9.6161741667117884E-3</v>
      </c>
      <c r="E2519" s="5">
        <f>'Stocks Returns'!D2515</f>
        <v>4.2911877394635978E-2</v>
      </c>
      <c r="F2519" s="5">
        <f>'Stocks Returns'!E2515</f>
        <v>9.4015134143545787E-3</v>
      </c>
      <c r="G2519" s="5">
        <f t="shared" si="156"/>
        <v>-2.7227034044994467E-2</v>
      </c>
      <c r="H2519" s="5">
        <f t="shared" si="157"/>
        <v>-6.847181221556255E-3</v>
      </c>
      <c r="I2519" s="5">
        <f t="shared" si="158"/>
        <v>4.5998047403729654E-2</v>
      </c>
      <c r="J2519" s="5">
        <f t="shared" si="159"/>
        <v>1.1380278725714206E-2</v>
      </c>
    </row>
    <row r="2520" spans="1:10" ht="15" customHeight="1" x14ac:dyDescent="0.2">
      <c r="A2520" s="3">
        <f>'2_CVaR_t3'!A2520</f>
        <v>45818</v>
      </c>
      <c r="B2520" s="5">
        <f>'2_CVaR_t3'!D2520-1</f>
        <v>8.3740701421994856E-3</v>
      </c>
      <c r="C2520" s="5">
        <f>'Stocks Returns'!B2516</f>
        <v>5.0367261280167996E-2</v>
      </c>
      <c r="D2520" s="5">
        <f>'Stocks Returns'!C2516</f>
        <v>1.1018657889777517E-2</v>
      </c>
      <c r="E2520" s="5">
        <f>'Stocks Returns'!D2516</f>
        <v>2.2630418809698849E-2</v>
      </c>
      <c r="F2520" s="5">
        <f>'Stocks Returns'!E2516</f>
        <v>3.5665606542480743E-2</v>
      </c>
      <c r="G2520" s="5">
        <f t="shared" si="156"/>
        <v>4.2373345142386887E-2</v>
      </c>
      <c r="H2520" s="5">
        <f t="shared" si="157"/>
        <v>-1.3409122338700601E-3</v>
      </c>
      <c r="I2520" s="5">
        <f t="shared" si="158"/>
        <v>9.0079906609768969E-3</v>
      </c>
      <c r="J2520" s="5">
        <f t="shared" si="159"/>
        <v>2.6837875509857327E-2</v>
      </c>
    </row>
    <row r="2521" spans="1:10" ht="15" customHeight="1" x14ac:dyDescent="0.2">
      <c r="A2521" s="3">
        <f>'2_CVaR_t3'!A2521</f>
        <v>45819</v>
      </c>
      <c r="B2521" s="5">
        <f>'2_CVaR_t3'!D2521-1</f>
        <v>4.1277322283896911E-3</v>
      </c>
      <c r="C2521" s="5">
        <f>'Stocks Returns'!B2517</f>
        <v>4.9950049950050035E-2</v>
      </c>
      <c r="D2521" s="5">
        <f>'Stocks Returns'!C2517</f>
        <v>7.0410035068788623E-3</v>
      </c>
      <c r="E2521" s="5">
        <f>'Stocks Returns'!D2517</f>
        <v>1.43698807299808E-4</v>
      </c>
      <c r="F2521" s="5">
        <f>'Stocks Returns'!E2517</f>
        <v>2.379907874533882E-2</v>
      </c>
      <c r="G2521" s="5">
        <f t="shared" si="156"/>
        <v>4.6238431755942111E-2</v>
      </c>
      <c r="H2521" s="5">
        <f t="shared" si="157"/>
        <v>9.7218708904226597E-4</v>
      </c>
      <c r="I2521" s="5">
        <f t="shared" si="158"/>
        <v>-6.5309660077758841E-3</v>
      </c>
      <c r="J2521" s="5">
        <f t="shared" si="159"/>
        <v>1.9464901172721729E-2</v>
      </c>
    </row>
    <row r="2522" spans="1:10" ht="15" customHeight="1" x14ac:dyDescent="0.2">
      <c r="A2522" s="3">
        <f>'2_CVaR_t3'!A2522</f>
        <v>45820</v>
      </c>
      <c r="B2522" s="5">
        <f>'2_CVaR_t3'!D2522-1</f>
        <v>-5.0032518276409421E-3</v>
      </c>
      <c r="C2522" s="5">
        <f>'Stocks Returns'!B2518</f>
        <v>-3.3301617507136005E-2</v>
      </c>
      <c r="D2522" s="5">
        <f>'Stocks Returns'!C2518</f>
        <v>-5.1169255801007951E-3</v>
      </c>
      <c r="E2522" s="5">
        <f>'Stocks Returns'!D2518</f>
        <v>-2.3994252873563049E-2</v>
      </c>
      <c r="F2522" s="5">
        <f>'Stocks Returns'!E2518</f>
        <v>1.4354579539368029E-2</v>
      </c>
      <c r="G2522" s="5">
        <f t="shared" si="156"/>
        <v>-2.7804926084694644E-2</v>
      </c>
      <c r="H2522" s="5">
        <f t="shared" si="157"/>
        <v>2.3413896044178475E-3</v>
      </c>
      <c r="I2522" s="5">
        <f t="shared" si="158"/>
        <v>-1.572900534245425E-2</v>
      </c>
      <c r="J2522" s="5">
        <f t="shared" si="159"/>
        <v>1.9682978481163713E-2</v>
      </c>
    </row>
    <row r="2523" spans="1:10" ht="15" customHeight="1" x14ac:dyDescent="0.2">
      <c r="A2523" s="3">
        <f>'2_CVaR_t3'!A2523</f>
        <v>45821</v>
      </c>
      <c r="B2523" s="5">
        <f>'2_CVaR_t3'!D2523-1</f>
        <v>-3.1714901627707293E-2</v>
      </c>
      <c r="C2523" s="5">
        <f>'Stocks Returns'!B2519</f>
        <v>-1.2795275590551269E-2</v>
      </c>
      <c r="D2523" s="5">
        <f>'Stocks Returns'!C2519</f>
        <v>-4.9945624648795039E-2</v>
      </c>
      <c r="E2523" s="5">
        <f>'Stocks Returns'!D2519</f>
        <v>-3.2386279994111589E-2</v>
      </c>
      <c r="F2523" s="5">
        <f>'Stocks Returns'!E2519</f>
        <v>2.3972964410180486E-2</v>
      </c>
      <c r="G2523" s="5">
        <f t="shared" si="156"/>
        <v>1.9639272717687138E-2</v>
      </c>
      <c r="H2523" s="5">
        <f t="shared" si="157"/>
        <v>-2.9152326821601446E-3</v>
      </c>
      <c r="I2523" s="5">
        <f t="shared" si="158"/>
        <v>1.9583972844875147E-2</v>
      </c>
      <c r="J2523" s="5">
        <f t="shared" si="159"/>
        <v>5.7568126105643817E-2</v>
      </c>
    </row>
    <row r="2524" spans="1:10" ht="15" customHeight="1" x14ac:dyDescent="0.2">
      <c r="A2524" s="3">
        <f>'2_CVaR_t3'!A2524</f>
        <v>45824</v>
      </c>
      <c r="B2524" s="5">
        <f>'2_CVaR_t3'!D2524-1</f>
        <v>7.5839689057144444E-3</v>
      </c>
      <c r="C2524" s="5">
        <f>'Stocks Returns'!B2520</f>
        <v>7.2781655034895421E-2</v>
      </c>
      <c r="D2524" s="5">
        <f>'Stocks Returns'!C2520</f>
        <v>7.4533066591166985E-3</v>
      </c>
      <c r="E2524" s="5">
        <f>'Stocks Returns'!D2520</f>
        <v>3.7425832952989513E-2</v>
      </c>
      <c r="F2524" s="5">
        <f>'Stocks Returns'!E2520</f>
        <v>-2.0214521452145195E-2</v>
      </c>
      <c r="G2524" s="5">
        <f t="shared" si="156"/>
        <v>6.5584531090521717E-2</v>
      </c>
      <c r="H2524" s="5">
        <f t="shared" si="157"/>
        <v>-3.73576493561735E-3</v>
      </c>
      <c r="I2524" s="5">
        <f t="shared" si="158"/>
        <v>2.5096150815569859E-2</v>
      </c>
      <c r="J2524" s="5">
        <f t="shared" si="159"/>
        <v>-2.8206152716679912E-2</v>
      </c>
    </row>
    <row r="2525" spans="1:10" ht="15" customHeight="1" x14ac:dyDescent="0.2">
      <c r="A2525" s="3">
        <f>'2_CVaR_t3'!A2525</f>
        <v>45825</v>
      </c>
      <c r="B2525" s="5">
        <f>'2_CVaR_t3'!D2525-1</f>
        <v>3.2496531143626495E-3</v>
      </c>
      <c r="C2525" s="5">
        <f>'Stocks Returns'!B2521</f>
        <v>-1.6728624535315983E-2</v>
      </c>
      <c r="D2525" s="5">
        <f>'Stocks Returns'!C2521</f>
        <v>6.6391920783166469E-3</v>
      </c>
      <c r="E2525" s="5">
        <f>'Stocks Returns'!D2521</f>
        <v>-7.3324534389206386E-3</v>
      </c>
      <c r="F2525" s="5">
        <f>'Stocks Returns'!E2521</f>
        <v>5.2631578947368585E-3</v>
      </c>
      <c r="G2525" s="5">
        <f t="shared" si="156"/>
        <v>-1.95547276195332E-2</v>
      </c>
      <c r="H2525" s="5">
        <f t="shared" si="157"/>
        <v>1.8712093559324523E-3</v>
      </c>
      <c r="I2525" s="5">
        <f t="shared" si="158"/>
        <v>-1.2570424802766923E-2</v>
      </c>
      <c r="J2525" s="5">
        <f t="shared" si="159"/>
        <v>1.8581799103492983E-3</v>
      </c>
    </row>
    <row r="2526" spans="1:10" ht="15" customHeight="1" x14ac:dyDescent="0.2">
      <c r="A2526" s="3">
        <f>'2_CVaR_t3'!A2526</f>
        <v>45826</v>
      </c>
      <c r="B2526" s="5">
        <f>'2_CVaR_t3'!D2526-1</f>
        <v>-2.7831456295861923E-2</v>
      </c>
      <c r="C2526" s="5">
        <f>'Stocks Returns'!B2522</f>
        <v>-9.4517958412099201E-4</v>
      </c>
      <c r="D2526" s="5">
        <f>'Stocks Returns'!C2522</f>
        <v>-4.8793301812737E-2</v>
      </c>
      <c r="E2526" s="5">
        <f>'Stocks Returns'!D2522</f>
        <v>4.8751661988477579E-3</v>
      </c>
      <c r="F2526" s="5">
        <f>'Stocks Returns'!E2522</f>
        <v>-1.7801047120418856E-2</v>
      </c>
      <c r="G2526" s="5">
        <f t="shared" si="156"/>
        <v>2.7573036511166372E-2</v>
      </c>
      <c r="H2526" s="5">
        <f t="shared" si="157"/>
        <v>-7.5160549345254374E-3</v>
      </c>
      <c r="I2526" s="5">
        <f t="shared" si="158"/>
        <v>5.0491412448517278E-2</v>
      </c>
      <c r="J2526" s="5">
        <f t="shared" si="159"/>
        <v>1.168458076924269E-2</v>
      </c>
    </row>
    <row r="2527" spans="1:10" ht="15" customHeight="1" x14ac:dyDescent="0.2">
      <c r="A2527" s="3">
        <f>'2_CVaR_t3'!A2527</f>
        <v>45827</v>
      </c>
      <c r="B2527" s="5">
        <f>'2_CVaR_t3'!D2527-1</f>
        <v>3.3619452249000759E-5</v>
      </c>
      <c r="C2527" s="5">
        <f>'Stocks Returns'!B2523</f>
        <v>0</v>
      </c>
      <c r="D2527" s="5">
        <f>'Stocks Returns'!C2523</f>
        <v>0</v>
      </c>
      <c r="E2527" s="5">
        <f>'Stocks Returns'!D2523</f>
        <v>0</v>
      </c>
      <c r="F2527" s="5">
        <f>'Stocks Returns'!E2523</f>
        <v>0</v>
      </c>
      <c r="G2527" s="5">
        <f t="shared" si="156"/>
        <v>4.1716549628461653E-4</v>
      </c>
      <c r="H2527" s="5">
        <f t="shared" si="157"/>
        <v>-3.5772302638354477E-6</v>
      </c>
      <c r="I2527" s="5">
        <f t="shared" si="158"/>
        <v>2.403114536009206E-5</v>
      </c>
      <c r="J2527" s="5">
        <f t="shared" si="159"/>
        <v>-1.7115738437369847E-6</v>
      </c>
    </row>
    <row r="2528" spans="1:10" ht="15" customHeight="1" x14ac:dyDescent="0.2">
      <c r="A2528" s="3">
        <f>'2_CVaR_t3'!A2528</f>
        <v>45828</v>
      </c>
      <c r="B2528" s="5">
        <f>'2_CVaR_t3'!D2528-1</f>
        <v>-1.8434552727309983E-3</v>
      </c>
      <c r="C2528" s="5">
        <f>'Stocks Returns'!B2524</f>
        <v>-4.7303689687796524E-3</v>
      </c>
      <c r="D2528" s="5">
        <f>'Stocks Returns'!C2524</f>
        <v>-5.3170002106469605E-3</v>
      </c>
      <c r="E2528" s="5">
        <f>'Stocks Returns'!D2524</f>
        <v>1.3966480446927498E-2</v>
      </c>
      <c r="F2528" s="5">
        <f>'Stocks Returns'!E2524</f>
        <v>9.4882729211087646E-3</v>
      </c>
      <c r="G2528" s="5">
        <f t="shared" si="156"/>
        <v>-2.4202327767901054E-3</v>
      </c>
      <c r="H2528" s="5">
        <f t="shared" si="157"/>
        <v>-2.5397778385405313E-3</v>
      </c>
      <c r="I2528" s="5">
        <f t="shared" si="158"/>
        <v>1.706173936865394E-2</v>
      </c>
      <c r="J2528" s="5">
        <f t="shared" si="159"/>
        <v>1.1472916601210584E-2</v>
      </c>
    </row>
    <row r="2529" spans="1:10" ht="15" customHeight="1" x14ac:dyDescent="0.2">
      <c r="A2529" s="3">
        <f>'2_CVaR_t3'!A2529</f>
        <v>45831</v>
      </c>
      <c r="B2529" s="5">
        <f>'2_CVaR_t3'!D2529-1</f>
        <v>8.4147807538139663E-3</v>
      </c>
      <c r="C2529" s="5">
        <f>'Stocks Returns'!B2525</f>
        <v>1.5209125475285079E-2</v>
      </c>
      <c r="D2529" s="5">
        <f>'Stocks Returns'!C2525</f>
        <v>1.5299342735817456E-2</v>
      </c>
      <c r="E2529" s="5">
        <f>'Stocks Returns'!D2525</f>
        <v>-5.6546324488908617E-3</v>
      </c>
      <c r="F2529" s="5">
        <f>'Stocks Returns'!E2525</f>
        <v>-3.1471116274157773E-2</v>
      </c>
      <c r="G2529" s="5">
        <f t="shared" si="156"/>
        <v>7.1741539688684724E-3</v>
      </c>
      <c r="H2529" s="5">
        <f t="shared" si="157"/>
        <v>2.8794617193304874E-3</v>
      </c>
      <c r="I2529" s="5">
        <f t="shared" si="158"/>
        <v>-1.934367039184175E-2</v>
      </c>
      <c r="J2529" s="5">
        <f t="shared" si="159"/>
        <v>-4.0341928030311058E-2</v>
      </c>
    </row>
    <row r="2530" spans="1:10" ht="15" customHeight="1" x14ac:dyDescent="0.2">
      <c r="A2530" s="3">
        <f>'2_CVaR_t3'!A2530</f>
        <v>45832</v>
      </c>
      <c r="B2530" s="5">
        <f>'2_CVaR_t3'!D2530-1</f>
        <v>1.5650269313753906E-2</v>
      </c>
      <c r="C2530" s="5">
        <f>'Stocks Returns'!B2526</f>
        <v>2.0599250936329749E-2</v>
      </c>
      <c r="D2530" s="5">
        <f>'Stocks Returns'!C2526</f>
        <v>2.2923345454545441E-2</v>
      </c>
      <c r="E2530" s="5">
        <f>'Stocks Returns'!D2526</f>
        <v>2.6975794692330357E-2</v>
      </c>
      <c r="F2530" s="5">
        <f>'Stocks Returns'!E2526</f>
        <v>-2.5297132264747502E-2</v>
      </c>
      <c r="G2530" s="5">
        <f t="shared" si="156"/>
        <v>5.2675172761206136E-3</v>
      </c>
      <c r="H2530" s="5">
        <f t="shared" si="157"/>
        <v>-2.1557803940601764E-4</v>
      </c>
      <c r="I2530" s="5">
        <f t="shared" si="158"/>
        <v>1.448211834176226E-3</v>
      </c>
      <c r="J2530" s="5">
        <f t="shared" si="159"/>
        <v>-4.1824672080063595E-2</v>
      </c>
    </row>
    <row r="2531" spans="1:10" ht="15" customHeight="1" x14ac:dyDescent="0.2">
      <c r="A2531" s="3">
        <f>'2_CVaR_t3'!A2531</f>
        <v>45833</v>
      </c>
      <c r="B2531" s="5">
        <f>'2_CVaR_t3'!D2531-1</f>
        <v>-9.0344254794927359E-3</v>
      </c>
      <c r="C2531" s="5">
        <f>'Stocks Returns'!B2527</f>
        <v>-2.7522935779817903E-3</v>
      </c>
      <c r="D2531" s="5">
        <f>'Stocks Returns'!C2527</f>
        <v>-1.8115353671573464E-2</v>
      </c>
      <c r="E2531" s="5">
        <f>'Stocks Returns'!D2527</f>
        <v>1.6612239102654858E-2</v>
      </c>
      <c r="F2531" s="5">
        <f>'Stocks Returns'!E2527</f>
        <v>-4.362904127978573E-3</v>
      </c>
      <c r="G2531" s="5">
        <f t="shared" si="156"/>
        <v>6.809709411815839E-3</v>
      </c>
      <c r="H2531" s="5">
        <f t="shared" si="157"/>
        <v>-4.6850407082906324E-3</v>
      </c>
      <c r="I2531" s="5">
        <f t="shared" si="158"/>
        <v>3.1473203003582292E-2</v>
      </c>
      <c r="J2531" s="5">
        <f t="shared" si="159"/>
        <v>5.2313574650805182E-3</v>
      </c>
    </row>
    <row r="2532" spans="1:10" ht="15" customHeight="1" x14ac:dyDescent="0.2">
      <c r="A2532" s="3">
        <f>'2_CVaR_t3'!A2532</f>
        <v>45834</v>
      </c>
      <c r="B2532" s="5">
        <f>'2_CVaR_t3'!D2532-1</f>
        <v>3.3819935803758305E-4</v>
      </c>
      <c r="C2532" s="5">
        <f>'Stocks Returns'!B2528</f>
        <v>2.575896964121438E-2</v>
      </c>
      <c r="D2532" s="5">
        <f>'Stocks Returns'!C2528</f>
        <v>2.2302033250303221E-3</v>
      </c>
      <c r="E2532" s="5">
        <f>'Stocks Returns'!D2528</f>
        <v>-1.1452513966480393E-2</v>
      </c>
      <c r="F2532" s="5">
        <f>'Stocks Returns'!E2528</f>
        <v>2.1235955056179812E-2</v>
      </c>
      <c r="G2532" s="5">
        <f t="shared" si="156"/>
        <v>2.5868975902714406E-2</v>
      </c>
      <c r="H2532" s="5">
        <f t="shared" si="157"/>
        <v>1.7754050167585842E-3</v>
      </c>
      <c r="I2532" s="5">
        <f t="shared" si="158"/>
        <v>-1.1926829665991331E-2</v>
      </c>
      <c r="J2532" s="5">
        <f t="shared" si="159"/>
        <v>2.0911931382525641E-2</v>
      </c>
    </row>
    <row r="2533" spans="1:10" ht="15" customHeight="1" x14ac:dyDescent="0.2">
      <c r="A2533" s="3">
        <f>'2_CVaR_t3'!A2533</f>
        <v>45835</v>
      </c>
      <c r="B2533" s="5">
        <f>'2_CVaR_t3'!D2533-1</f>
        <v>4.0025122114213385E-3</v>
      </c>
      <c r="C2533" s="5">
        <f>'Stocks Returns'!B2529</f>
        <v>1.3452914798206317E-2</v>
      </c>
      <c r="D2533" s="5">
        <f>'Stocks Returns'!C2529</f>
        <v>7.4562899170591557E-3</v>
      </c>
      <c r="E2533" s="5">
        <f>'Stocks Returns'!D2529</f>
        <v>-4.0972025996044437E-3</v>
      </c>
      <c r="F2533" s="5">
        <f>'Stocks Returns'!E2529</f>
        <v>-7.9216635493453147E-3</v>
      </c>
      <c r="G2533" s="5">
        <f t="shared" si="156"/>
        <v>9.8675770443399438E-3</v>
      </c>
      <c r="H2533" s="5">
        <f t="shared" si="157"/>
        <v>1.5729811770791797E-3</v>
      </c>
      <c r="I2533" s="5">
        <f t="shared" si="158"/>
        <v>-1.0566985217316166E-2</v>
      </c>
      <c r="J2533" s="5">
        <f t="shared" si="159"/>
        <v>-1.2123330979827873E-2</v>
      </c>
    </row>
    <row r="2534" spans="1:10" ht="15" customHeight="1" x14ac:dyDescent="0.2">
      <c r="A2534" s="3">
        <f>'2_CVaR_t3'!A2534</f>
        <v>45838</v>
      </c>
      <c r="B2534" s="5">
        <f>'2_CVaR_t3'!D2534-1</f>
        <v>1.0595668079712794E-2</v>
      </c>
      <c r="C2534" s="5">
        <f>'Stocks Returns'!B2530</f>
        <v>1.4159292035398341E-2</v>
      </c>
      <c r="D2534" s="5">
        <f>'Stocks Returns'!C2530</f>
        <v>1.8473073499591708E-2</v>
      </c>
      <c r="E2534" s="5">
        <f>'Stocks Returns'!D2530</f>
        <v>-1.702369130372916E-3</v>
      </c>
      <c r="F2534" s="5">
        <f>'Stocks Returns'!E2530</f>
        <v>-4.768770100920583E-3</v>
      </c>
      <c r="G2534" s="5">
        <f t="shared" si="156"/>
        <v>3.9249644012682994E-3</v>
      </c>
      <c r="H2534" s="5">
        <f t="shared" si="157"/>
        <v>2.8223085294899301E-3</v>
      </c>
      <c r="I2534" s="5">
        <f t="shared" si="158"/>
        <v>-1.8959726247456406E-2</v>
      </c>
      <c r="J2534" s="5">
        <f t="shared" si="159"/>
        <v>-1.5947437234599432E-2</v>
      </c>
    </row>
    <row r="2535" spans="1:10" ht="15" customHeight="1" x14ac:dyDescent="0.2">
      <c r="A2535" s="3">
        <f>'2_CVaR_t3'!A2535</f>
        <v>45839</v>
      </c>
      <c r="B2535" s="5">
        <f>'2_CVaR_t3'!D2535-1</f>
        <v>2.3258104680494718E-3</v>
      </c>
      <c r="C2535" s="5">
        <f>'Stocks Returns'!B2531</f>
        <v>-4.5375218150087382E-2</v>
      </c>
      <c r="D2535" s="5">
        <f>'Stocks Returns'!C2531</f>
        <v>1.1829319814111727E-3</v>
      </c>
      <c r="E2535" s="5">
        <f>'Stocks Returns'!D2531</f>
        <v>1.8615887452039237E-2</v>
      </c>
      <c r="F2535" s="5">
        <f>'Stocks Returns'!E2531</f>
        <v>2.5072431468687428E-2</v>
      </c>
      <c r="G2535" s="5">
        <f t="shared" si="156"/>
        <v>-4.7269655044546499E-2</v>
      </c>
      <c r="H2535" s="5">
        <f t="shared" si="157"/>
        <v>-2.216420483833019E-3</v>
      </c>
      <c r="I2535" s="5">
        <f t="shared" si="158"/>
        <v>1.4889486809693694E-2</v>
      </c>
      <c r="J2535" s="5">
        <f t="shared" si="159"/>
        <v>2.2645080890338645E-2</v>
      </c>
    </row>
    <row r="2536" spans="1:10" ht="15" customHeight="1" x14ac:dyDescent="0.2">
      <c r="A2536" s="3">
        <f>'2_CVaR_t3'!A2536</f>
        <v>45840</v>
      </c>
      <c r="B2536" s="5">
        <f>'2_CVaR_t3'!D2536-1</f>
        <v>-2.2316160197077828E-4</v>
      </c>
      <c r="C2536" s="5">
        <f>'Stocks Returns'!B2532</f>
        <v>1.6453382084095081E-2</v>
      </c>
      <c r="D2536" s="5">
        <f>'Stocks Returns'!C2532</f>
        <v>-3.5164711508707258E-3</v>
      </c>
      <c r="E2536" s="5">
        <f>'Stocks Returns'!D2532</f>
        <v>2.0647321428571175E-2</v>
      </c>
      <c r="F2536" s="5">
        <f>'Stocks Returns'!E2532</f>
        <v>2.6633329709751186E-2</v>
      </c>
      <c r="G2536" s="5">
        <f t="shared" si="156"/>
        <v>1.7129503179952561E-2</v>
      </c>
      <c r="H2536" s="5">
        <f t="shared" si="157"/>
        <v>-3.1396390964279083E-3</v>
      </c>
      <c r="I2536" s="5">
        <f t="shared" si="158"/>
        <v>2.109149200454068E-2</v>
      </c>
      <c r="J2536" s="5">
        <f t="shared" si="159"/>
        <v>2.690334860533166E-2</v>
      </c>
    </row>
    <row r="2537" spans="1:10" ht="15" customHeight="1" x14ac:dyDescent="0.2">
      <c r="A2537" s="3">
        <f>'2_CVaR_t3'!A2537</f>
        <v>45841</v>
      </c>
      <c r="B2537" s="5">
        <f>'2_CVaR_t3'!D2537-1</f>
        <v>7.5095187120564066E-3</v>
      </c>
      <c r="C2537" s="5">
        <f>'Stocks Returns'!B2533</f>
        <v>8.9928057553958496E-3</v>
      </c>
      <c r="D2537" s="5">
        <f>'Stocks Returns'!C2533</f>
        <v>1.3099486195019994E-2</v>
      </c>
      <c r="E2537" s="5">
        <f>'Stocks Returns'!D2533</f>
        <v>-1.3668671405138166E-3</v>
      </c>
      <c r="F2537" s="5">
        <f>'Stocks Returns'!E2533</f>
        <v>-8.0474375264717457E-3</v>
      </c>
      <c r="G2537" s="5">
        <f t="shared" si="156"/>
        <v>1.87076248469417E-3</v>
      </c>
      <c r="H2537" s="5">
        <f t="shared" si="157"/>
        <v>2.0207091272781332E-3</v>
      </c>
      <c r="I2537" s="5">
        <f t="shared" si="158"/>
        <v>-1.3574735532494615E-2</v>
      </c>
      <c r="J2537" s="5">
        <f t="shared" si="159"/>
        <v>-1.5960284216603605E-2</v>
      </c>
    </row>
    <row r="2538" spans="1:10" ht="15" customHeight="1" x14ac:dyDescent="0.2">
      <c r="A2538" s="3">
        <f>'2_CVaR_t3'!A2538</f>
        <v>45842</v>
      </c>
      <c r="B2538" s="5">
        <f>'2_CVaR_t3'!D2538-1</f>
        <v>3.3619452249000759E-5</v>
      </c>
      <c r="C2538" s="5">
        <f>'Stocks Returns'!B2534</f>
        <v>0</v>
      </c>
      <c r="D2538" s="5">
        <f>'Stocks Returns'!C2534</f>
        <v>0</v>
      </c>
      <c r="E2538" s="5">
        <f>'Stocks Returns'!D2534</f>
        <v>0</v>
      </c>
      <c r="F2538" s="5">
        <f>'Stocks Returns'!E2534</f>
        <v>0</v>
      </c>
      <c r="G2538" s="5">
        <f t="shared" si="156"/>
        <v>4.1716549628461653E-4</v>
      </c>
      <c r="H2538" s="5">
        <f t="shared" si="157"/>
        <v>-3.5772302638354477E-6</v>
      </c>
      <c r="I2538" s="5">
        <f t="shared" si="158"/>
        <v>2.403114536009206E-5</v>
      </c>
      <c r="J2538" s="5">
        <f t="shared" si="159"/>
        <v>-1.7115738437369847E-6</v>
      </c>
    </row>
    <row r="2539" spans="1:10" ht="15" customHeight="1" x14ac:dyDescent="0.2">
      <c r="A2539" s="3">
        <f>'2_CVaR_t3'!A2539</f>
        <v>45845</v>
      </c>
      <c r="B2539" s="5">
        <f>'2_CVaR_t3'!D2539-1</f>
        <v>-5.4191109044331442E-3</v>
      </c>
      <c r="C2539" s="5">
        <f>'Stocks Returns'!B2535</f>
        <v>-1.782531194295911E-2</v>
      </c>
      <c r="D2539" s="5">
        <f>'Stocks Returns'!C2535</f>
        <v>-6.1868120752348599E-3</v>
      </c>
      <c r="E2539" s="5">
        <f>'Stocks Returns'!D2535</f>
        <v>-2.162606077196827E-2</v>
      </c>
      <c r="F2539" s="5">
        <f>'Stocks Returns'!E2535</f>
        <v>-1.206233988044414E-2</v>
      </c>
      <c r="G2539" s="5">
        <f t="shared" si="156"/>
        <v>-1.1909239749238687E-2</v>
      </c>
      <c r="H2539" s="5">
        <f t="shared" si="157"/>
        <v>1.8875791450410385E-3</v>
      </c>
      <c r="I2539" s="5">
        <f t="shared" si="158"/>
        <v>-1.2680393899689191E-2</v>
      </c>
      <c r="J2539" s="5">
        <f t="shared" si="159"/>
        <v>-6.2938711582107357E-3</v>
      </c>
    </row>
    <row r="2540" spans="1:10" ht="15" customHeight="1" x14ac:dyDescent="0.2">
      <c r="A2540" s="3">
        <f>'2_CVaR_t3'!A2540</f>
        <v>45846</v>
      </c>
      <c r="B2540" s="5">
        <f>'2_CVaR_t3'!D2540-1</f>
        <v>3.5487512417931022E-4</v>
      </c>
      <c r="C2540" s="5">
        <f>'Stocks Returns'!B2536</f>
        <v>3.5390199637023612E-2</v>
      </c>
      <c r="D2540" s="5">
        <f>'Stocks Returns'!C2536</f>
        <v>-5.85997248204706E-3</v>
      </c>
      <c r="E2540" s="5">
        <f>'Stocks Returns'!D2536</f>
        <v>4.3088975937325191E-2</v>
      </c>
      <c r="F2540" s="5">
        <f>'Stocks Returns'!E2536</f>
        <v>3.500810372771479E-2</v>
      </c>
      <c r="G2540" s="5">
        <f t="shared" si="156"/>
        <v>3.548338891398134E-2</v>
      </c>
      <c r="H2540" s="5">
        <f t="shared" si="157"/>
        <v>-6.3394751684871355E-3</v>
      </c>
      <c r="I2540" s="5">
        <f t="shared" si="158"/>
        <v>4.2587375721388189E-2</v>
      </c>
      <c r="J2540" s="5">
        <f t="shared" si="159"/>
        <v>3.4666433449347243E-2</v>
      </c>
    </row>
    <row r="2541" spans="1:10" ht="15" customHeight="1" x14ac:dyDescent="0.2">
      <c r="A2541" s="3">
        <f>'2_CVaR_t3'!A2541</f>
        <v>45847</v>
      </c>
      <c r="B2541" s="5">
        <f>'2_CVaR_t3'!D2541-1</f>
        <v>5.4210067835351872E-3</v>
      </c>
      <c r="C2541" s="5">
        <f>'Stocks Returns'!B2537</f>
        <v>7.0113935144608952E-3</v>
      </c>
      <c r="D2541" s="5">
        <f>'Stocks Returns'!C2537</f>
        <v>9.0537300803834597E-3</v>
      </c>
      <c r="E2541" s="5">
        <f>'Stocks Returns'!D2537</f>
        <v>1.6094420600858417E-3</v>
      </c>
      <c r="F2541" s="5">
        <f>'Stocks Returns'!E2537</f>
        <v>-1.3153773880363318E-2</v>
      </c>
      <c r="G2541" s="5">
        <f t="shared" si="156"/>
        <v>1.9955486948427144E-3</v>
      </c>
      <c r="H2541" s="5">
        <f t="shared" si="157"/>
        <v>1.0689870769696706E-3</v>
      </c>
      <c r="I2541" s="5">
        <f t="shared" si="158"/>
        <v>-7.1812497215097918E-3</v>
      </c>
      <c r="J2541" s="5">
        <f t="shared" si="159"/>
        <v>-1.8856518550081316E-2</v>
      </c>
    </row>
    <row r="2542" spans="1:10" ht="15" customHeight="1" x14ac:dyDescent="0.2">
      <c r="A2542" s="3">
        <f>'2_CVaR_t3'!A2542</f>
        <v>45848</v>
      </c>
      <c r="B2542" s="5">
        <f>'2_CVaR_t3'!D2542-1</f>
        <v>-2.5506448956468253E-3</v>
      </c>
      <c r="C2542" s="5">
        <f>'Stocks Returns'!B2538</f>
        <v>1.3925152306353272E-2</v>
      </c>
      <c r="D2542" s="5">
        <f>'Stocks Returns'!C2538</f>
        <v>-5.2551990161000539E-3</v>
      </c>
      <c r="E2542" s="5">
        <f>'Stocks Returns'!D2538</f>
        <v>5.3561863952864552E-3</v>
      </c>
      <c r="F2542" s="5">
        <f>'Stocks Returns'!E2538</f>
        <v>8.8860679149476152E-3</v>
      </c>
      <c r="G2542" s="5">
        <f t="shared" si="156"/>
        <v>1.6948466942797419E-2</v>
      </c>
      <c r="H2542" s="5">
        <f t="shared" si="157"/>
        <v>-1.4303078452857498E-3</v>
      </c>
      <c r="I2542" s="5">
        <f t="shared" si="158"/>
        <v>9.6085331964420283E-3</v>
      </c>
      <c r="J2542" s="5">
        <f t="shared" si="159"/>
        <v>1.1619072757405185E-2</v>
      </c>
    </row>
    <row r="2543" spans="1:10" ht="15" customHeight="1" x14ac:dyDescent="0.2">
      <c r="A2543" s="3">
        <f>'2_CVaR_t3'!A2543</f>
        <v>45849</v>
      </c>
      <c r="B2543" s="5">
        <f>'2_CVaR_t3'!D2543-1</f>
        <v>-1.3514099677913283E-2</v>
      </c>
      <c r="C2543" s="5">
        <f>'Stocks Returns'!B2539</f>
        <v>6.8669527896996208E-3</v>
      </c>
      <c r="D2543" s="5">
        <f>'Stocks Returns'!C2539</f>
        <v>-2.2338996948127798E-2</v>
      </c>
      <c r="E2543" s="5">
        <f>'Stocks Returns'!D2539</f>
        <v>-6.9259456579647827E-3</v>
      </c>
      <c r="F2543" s="5">
        <f>'Stocks Returns'!E2539</f>
        <v>2.5165146272412287E-3</v>
      </c>
      <c r="G2543" s="5">
        <f t="shared" si="156"/>
        <v>2.094656601155976E-2</v>
      </c>
      <c r="H2543" s="5">
        <f t="shared" si="157"/>
        <v>-2.2722533388306355E-3</v>
      </c>
      <c r="I2543" s="5">
        <f t="shared" si="158"/>
        <v>1.5264561198375597E-2</v>
      </c>
      <c r="J2543" s="5">
        <f t="shared" si="159"/>
        <v>1.6851250460126768E-2</v>
      </c>
    </row>
    <row r="2544" spans="1:10" ht="15" customHeight="1" x14ac:dyDescent="0.2">
      <c r="A2544" s="3">
        <f>'2_CVaR_t3'!A2544</f>
        <v>45852</v>
      </c>
      <c r="B2544" s="5">
        <f>'2_CVaR_t3'!D2544-1</f>
        <v>3.7255496138499655E-3</v>
      </c>
      <c r="C2544" s="5">
        <f>'Stocks Returns'!B2540</f>
        <v>2.3870417732310356E-2</v>
      </c>
      <c r="D2544" s="5">
        <f>'Stocks Returns'!C2540</f>
        <v>7.3868328074133682E-3</v>
      </c>
      <c r="E2544" s="5">
        <f>'Stocks Returns'!D2540</f>
        <v>-6.8401287553648826E-3</v>
      </c>
      <c r="F2544" s="5">
        <f>'Stocks Returns'!E2540</f>
        <v>-1.5061186068402899E-2</v>
      </c>
      <c r="G2544" s="5">
        <f t="shared" si="156"/>
        <v>2.0564388028374979E-2</v>
      </c>
      <c r="H2544" s="5">
        <f t="shared" si="157"/>
        <v>1.9138313774985875E-3</v>
      </c>
      <c r="I2544" s="5">
        <f t="shared" si="158"/>
        <v>-1.2856751351604984E-2</v>
      </c>
      <c r="J2544" s="5">
        <f t="shared" si="159"/>
        <v>-1.8969766546346491E-2</v>
      </c>
    </row>
    <row r="2545" spans="1:10" ht="15" customHeight="1" x14ac:dyDescent="0.2">
      <c r="A2545" s="3">
        <f>'2_CVaR_t3'!A2545</f>
        <v>45853</v>
      </c>
      <c r="B2545" s="5">
        <f>'2_CVaR_t3'!D2545-1</f>
        <v>-6.8175187379950763E-3</v>
      </c>
      <c r="C2545" s="5">
        <f>'Stocks Returns'!B2541</f>
        <v>1.6652789342215257E-3</v>
      </c>
      <c r="D2545" s="5">
        <f>'Stocks Returns'!C2541</f>
        <v>-9.9286733238231895E-3</v>
      </c>
      <c r="E2545" s="5">
        <f>'Stocks Returns'!D2541</f>
        <v>-1.2694125590816951E-2</v>
      </c>
      <c r="F2545" s="5">
        <f>'Stocks Returns'!E2541</f>
        <v>-1.7202930869703814E-2</v>
      </c>
      <c r="G2545" s="5">
        <f t="shared" si="156"/>
        <v>8.9916013509878968E-3</v>
      </c>
      <c r="H2545" s="5">
        <f t="shared" si="157"/>
        <v>2.1739458346468725E-4</v>
      </c>
      <c r="I2545" s="5">
        <f t="shared" si="158"/>
        <v>-1.4604150280185958E-3</v>
      </c>
      <c r="J2545" s="5">
        <f t="shared" si="159"/>
        <v>-9.954641067154088E-3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V72"/>
  <sheetViews>
    <sheetView zoomScaleNormal="100" workbookViewId="0">
      <pane xSplit="1" ySplit="5" topLeftCell="H6" activePane="bottomRight" state="frozen"/>
      <selection pane="topRight" activeCell="K1" sqref="K1"/>
      <selection pane="bottomLeft" activeCell="A6" sqref="A6"/>
      <selection pane="bottomRight" activeCell="A3" sqref="A3"/>
    </sheetView>
  </sheetViews>
  <sheetFormatPr baseColWidth="10" defaultColWidth="8.6640625" defaultRowHeight="15" x14ac:dyDescent="0.2"/>
  <cols>
    <col min="1" max="1" width="12" customWidth="1"/>
    <col min="2" max="10" width="11" customWidth="1"/>
    <col min="11" max="13" width="16" customWidth="1"/>
    <col min="14" max="14" width="3" customWidth="1"/>
    <col min="19" max="19" width="12.1640625" customWidth="1"/>
    <col min="20" max="21" width="10.1640625" customWidth="1"/>
  </cols>
  <sheetData>
    <row r="2" spans="1:22" ht="15.75" customHeight="1" x14ac:dyDescent="0.2">
      <c r="A2" s="6" t="s">
        <v>133</v>
      </c>
    </row>
    <row r="3" spans="1:22" ht="15" customHeight="1" x14ac:dyDescent="0.2">
      <c r="A3" s="2"/>
    </row>
    <row r="5" spans="1:22" ht="45.75" customHeight="1" x14ac:dyDescent="0.2">
      <c r="A5" s="11" t="s">
        <v>0</v>
      </c>
      <c r="B5" s="11" t="s">
        <v>79</v>
      </c>
      <c r="C5" s="11" t="s">
        <v>19</v>
      </c>
      <c r="D5" s="11" t="s">
        <v>20</v>
      </c>
      <c r="E5" s="11" t="s">
        <v>21</v>
      </c>
      <c r="F5" s="11" t="s">
        <v>134</v>
      </c>
      <c r="G5" s="11" t="s">
        <v>135</v>
      </c>
      <c r="H5" s="11" t="s">
        <v>136</v>
      </c>
      <c r="I5" s="11" t="s">
        <v>137</v>
      </c>
      <c r="J5" s="11" t="s">
        <v>138</v>
      </c>
      <c r="K5" s="11" t="s">
        <v>139</v>
      </c>
      <c r="L5" s="11" t="s">
        <v>140</v>
      </c>
    </row>
    <row r="6" spans="1:22" ht="15" customHeight="1" x14ac:dyDescent="0.2">
      <c r="A6" s="3">
        <f>Stocks!A2499</f>
        <v>45792</v>
      </c>
      <c r="B6" s="4">
        <f>Stocks!B2499</f>
        <v>9.14</v>
      </c>
      <c r="C6" s="4">
        <f>Stocks!C2499</f>
        <v>362.3</v>
      </c>
      <c r="D6" s="4">
        <f>Stocks!D2499</f>
        <v>60.8</v>
      </c>
      <c r="E6" s="4">
        <f>Stocks!E2499</f>
        <v>92.96</v>
      </c>
      <c r="F6" s="4">
        <f>INDEX(Bonds!J:J,2524)</f>
        <v>52.088000000000001</v>
      </c>
      <c r="G6" s="4">
        <f>INDEX(Bonds!K:K,2524)</f>
        <v>135.32810000000001</v>
      </c>
      <c r="H6" s="4">
        <f>INDEX(Bonds!L:L,2524)</f>
        <v>142.6875</v>
      </c>
      <c r="I6" s="4">
        <f>INDEX(Bonds!M:M,2524)</f>
        <v>132.92189999999999</v>
      </c>
      <c r="K6" s="15">
        <f>SUMPRODUCT(B6:E6,$S$11:$V$11)+$S$12*(1+$S$13)^0</f>
        <v>99999.999999999971</v>
      </c>
      <c r="L6" s="15">
        <f t="shared" ref="L6:L27" si="0">SUMPRODUCT(B6:E6,$S$15:$V$15)</f>
        <v>100000</v>
      </c>
      <c r="M6" s="15">
        <f t="shared" ref="M6:M27" si="1">SUMPRODUCT(F6:I6,$S$17:$V$17)</f>
        <v>100000</v>
      </c>
    </row>
    <row r="7" spans="1:22" ht="15" customHeight="1" x14ac:dyDescent="0.2">
      <c r="A7" s="3">
        <f>Stocks!A2500</f>
        <v>45793</v>
      </c>
      <c r="B7" s="4">
        <f>Stocks!B2500</f>
        <v>9.16</v>
      </c>
      <c r="C7" s="4">
        <f>Stocks!C2500</f>
        <v>365.12009999999998</v>
      </c>
      <c r="D7" s="4">
        <f>Stocks!D2500</f>
        <v>61.21</v>
      </c>
      <c r="E7" s="4">
        <f>Stocks!E2500</f>
        <v>92.43</v>
      </c>
      <c r="F7" s="4">
        <f>INDEX(Bonds!J:J,2525)</f>
        <v>52.238999999999997</v>
      </c>
      <c r="G7" s="4">
        <f>INDEX(Bonds!K:K,2525)</f>
        <v>135.32810000000001</v>
      </c>
      <c r="H7" s="4">
        <f>INDEX(Bonds!L:L,2525)</f>
        <v>142.71879999999999</v>
      </c>
      <c r="I7" s="4">
        <f>INDEX(Bonds!M:M,2525)</f>
        <v>132.96879999999999</v>
      </c>
      <c r="K7" s="15">
        <f>SUMPRODUCT(B7:E7,$S$11:$V$11)+$S$12*(1+$S$13)^1</f>
        <v>100537.0472475198</v>
      </c>
      <c r="L7" s="15">
        <f t="shared" si="0"/>
        <v>100020.61887016325</v>
      </c>
      <c r="M7" s="15">
        <f t="shared" si="1"/>
        <v>100083.41287709473</v>
      </c>
    </row>
    <row r="8" spans="1:22" ht="25" customHeight="1" x14ac:dyDescent="0.2">
      <c r="A8" s="3">
        <f>Stocks!A2501</f>
        <v>45796</v>
      </c>
      <c r="B8" s="4">
        <f>Stocks!B2501</f>
        <v>9.0500000000000007</v>
      </c>
      <c r="C8" s="4">
        <f>Stocks!C2501</f>
        <v>367.8999</v>
      </c>
      <c r="D8" s="4">
        <f>Stocks!D2501</f>
        <v>60.57</v>
      </c>
      <c r="E8" s="4">
        <f>Stocks!E2501</f>
        <v>90.41</v>
      </c>
      <c r="F8" s="4">
        <f>INDEX(Bonds!J:J,2526)</f>
        <v>52.16</v>
      </c>
      <c r="G8" s="4">
        <f>INDEX(Bonds!K:K,2526)</f>
        <v>135.1875</v>
      </c>
      <c r="H8" s="4">
        <f>INDEX(Bonds!L:L,2526)</f>
        <v>142.53129999999999</v>
      </c>
      <c r="I8" s="4">
        <f>INDEX(Bonds!M:M,2526)</f>
        <v>132.79689999999999</v>
      </c>
      <c r="K8" s="15">
        <f>SUMPRODUCT(B8:E8,$S$11:$V$11)+$S$12*(1+$S$13)^2</f>
        <v>100994.99239129305</v>
      </c>
      <c r="L8" s="15">
        <f t="shared" si="0"/>
        <v>98573.568381949619</v>
      </c>
      <c r="M8" s="15">
        <f t="shared" si="1"/>
        <v>99948.564128906539</v>
      </c>
      <c r="Q8" s="44" t="s">
        <v>141</v>
      </c>
      <c r="R8" s="44"/>
      <c r="S8" s="44"/>
      <c r="T8" s="44"/>
      <c r="U8" s="44"/>
      <c r="V8" s="44"/>
    </row>
    <row r="9" spans="1:22" ht="15" customHeight="1" x14ac:dyDescent="0.2">
      <c r="A9" s="3">
        <f>Stocks!A2502</f>
        <v>45797</v>
      </c>
      <c r="B9" s="4">
        <f>Stocks!B2502</f>
        <v>9.23</v>
      </c>
      <c r="C9" s="4">
        <f>Stocks!C2502</f>
        <v>366.84010000000001</v>
      </c>
      <c r="D9" s="4">
        <f>Stocks!D2502</f>
        <v>60.8</v>
      </c>
      <c r="E9" s="4">
        <f>Stocks!E2502</f>
        <v>89.69</v>
      </c>
      <c r="F9" s="4">
        <f>INDEX(Bonds!J:J,2527)</f>
        <v>51.042999999999999</v>
      </c>
      <c r="G9" s="4">
        <f>INDEX(Bonds!K:K,2527)</f>
        <v>134.4375</v>
      </c>
      <c r="H9" s="4">
        <f>INDEX(Bonds!L:L,2527)</f>
        <v>141.625</v>
      </c>
      <c r="I9" s="4">
        <f>INDEX(Bonds!M:M,2527)</f>
        <v>131.78129999999999</v>
      </c>
      <c r="K9" s="15">
        <f>SUMPRODUCT(B9:E9,$S$11:$V$11)+$S$12*(1+$S$13)^3</f>
        <v>100821.26382663335</v>
      </c>
      <c r="L9" s="15">
        <f t="shared" si="0"/>
        <v>99853.620309544276</v>
      </c>
      <c r="M9" s="15">
        <f t="shared" si="1"/>
        <v>98946.181876317278</v>
      </c>
      <c r="Q9" s="8" t="s">
        <v>142</v>
      </c>
    </row>
    <row r="10" spans="1:22" ht="15" customHeight="1" x14ac:dyDescent="0.2">
      <c r="A10" s="3">
        <f>Stocks!A2503</f>
        <v>45798</v>
      </c>
      <c r="B10" s="4">
        <f>Stocks!B2503</f>
        <v>8.9499999999999993</v>
      </c>
      <c r="C10" s="4">
        <f>Stocks!C2503</f>
        <v>358.3</v>
      </c>
      <c r="D10" s="4">
        <f>Stocks!D2503</f>
        <v>59.25</v>
      </c>
      <c r="E10" s="4">
        <f>Stocks!E2503</f>
        <v>87.15</v>
      </c>
      <c r="F10" s="4">
        <f>INDEX(Bonds!J:J,2528)</f>
        <v>51.683</v>
      </c>
      <c r="G10" s="4">
        <f>INDEX(Bonds!K:K,2528)</f>
        <v>135.0625</v>
      </c>
      <c r="H10" s="4">
        <f>INDEX(Bonds!L:L,2528)</f>
        <v>142.32810000000001</v>
      </c>
      <c r="I10" s="4">
        <f>INDEX(Bonds!M:M,2528)</f>
        <v>132.5</v>
      </c>
      <c r="K10" s="15">
        <f>SUMPRODUCT(B10:E10,$S$11:$V$11)+$S$12*(1+$S$13)^4</f>
        <v>99179.971945396028</v>
      </c>
      <c r="L10" s="15">
        <f t="shared" si="0"/>
        <v>96873.340898268914</v>
      </c>
      <c r="M10" s="15">
        <f t="shared" si="1"/>
        <v>99612.17925945358</v>
      </c>
      <c r="Q10" s="12" t="s">
        <v>143</v>
      </c>
      <c r="S10" s="35">
        <v>100000</v>
      </c>
      <c r="T10" s="35">
        <v>100000</v>
      </c>
      <c r="U10" s="35">
        <v>100000</v>
      </c>
    </row>
    <row r="11" spans="1:22" ht="15" customHeight="1" x14ac:dyDescent="0.2">
      <c r="A11" s="3">
        <f>Stocks!A2504</f>
        <v>45799</v>
      </c>
      <c r="B11" s="4">
        <f>Stocks!B2504</f>
        <v>9.02</v>
      </c>
      <c r="C11" s="4">
        <f>Stocks!C2504</f>
        <v>357.97</v>
      </c>
      <c r="D11" s="4">
        <f>Stocks!D2504</f>
        <v>58.05</v>
      </c>
      <c r="E11" s="4">
        <f>Stocks!E2504</f>
        <v>86.13</v>
      </c>
      <c r="F11" s="4">
        <f>INDEX(Bonds!J:J,2529)</f>
        <v>51.442999999999998</v>
      </c>
      <c r="G11" s="4">
        <f>INDEX(Bonds!K:K,2529)</f>
        <v>134.75</v>
      </c>
      <c r="H11" s="4">
        <f>INDEX(Bonds!L:L,2529)</f>
        <v>141.96879999999999</v>
      </c>
      <c r="I11" s="4">
        <f>INDEX(Bonds!M:M,2529)</f>
        <v>132.15629999999999</v>
      </c>
      <c r="K11" s="15">
        <f>SUMPRODUCT(B11:E11,$S$11:$V$11)+$S$12*(1+$S$13)^5</f>
        <v>99042.289964929092</v>
      </c>
      <c r="L11" s="15">
        <f t="shared" si="0"/>
        <v>97171.15942538713</v>
      </c>
      <c r="M11" s="15">
        <f t="shared" si="1"/>
        <v>99313.852892196795</v>
      </c>
      <c r="Q11" s="12" t="s">
        <v>144</v>
      </c>
      <c r="S11" s="16">
        <f>'2_CVaR_t1'!$H$19*'2_CVaR_t1'!H$10*$S$10/B6</f>
        <v>0</v>
      </c>
      <c r="T11" s="16">
        <f>'2_CVaR_t1'!$H$19*'2_CVaR_t1'!I$10*$S$10/C6</f>
        <v>180.04440797147532</v>
      </c>
      <c r="U11" s="16">
        <f>'2_CVaR_t1'!$H$19*'2_CVaR_t1'!J$10*$S$10/D6</f>
        <v>66.375535061862792</v>
      </c>
      <c r="V11" s="16">
        <f>'2_CVaR_t1'!$H$19*'2_CVaR_t1'!K$10*$S$10/E6</f>
        <v>1.4444756903312879</v>
      </c>
    </row>
    <row r="12" spans="1:22" ht="15" customHeight="1" x14ac:dyDescent="0.2">
      <c r="A12" s="3">
        <f>Stocks!A2505</f>
        <v>45800</v>
      </c>
      <c r="B12" s="4">
        <f>Stocks!B2505</f>
        <v>9</v>
      </c>
      <c r="C12" s="4">
        <f>Stocks!C2505</f>
        <v>353.54</v>
      </c>
      <c r="D12" s="4">
        <f>Stocks!D2505</f>
        <v>56.19</v>
      </c>
      <c r="E12" s="4">
        <f>Stocks!E2505</f>
        <v>85.19</v>
      </c>
      <c r="F12" s="4">
        <f>INDEX(Bonds!J:J,2530)</f>
        <v>51.45</v>
      </c>
      <c r="G12" s="4">
        <f>INDEX(Bonds!K:K,2530)</f>
        <v>134.5625</v>
      </c>
      <c r="H12" s="4">
        <f>INDEX(Bonds!L:L,2530)</f>
        <v>141.6875</v>
      </c>
      <c r="I12" s="4">
        <f>INDEX(Bonds!M:M,2530)</f>
        <v>131.89060000000001</v>
      </c>
      <c r="K12" s="15">
        <f>SUMPRODUCT(B12:E12,$S$11:$V$11)+$S$12*(1+$S$13)^6</f>
        <v>98122.733883281209</v>
      </c>
      <c r="L12" s="15">
        <f t="shared" si="0"/>
        <v>96753.284090704314</v>
      </c>
      <c r="M12" s="15">
        <f t="shared" si="1"/>
        <v>99159.859587573854</v>
      </c>
      <c r="Q12" s="12" t="s">
        <v>145</v>
      </c>
      <c r="S12" s="15">
        <f>(1-'2_CVaR_t1'!$H$19)*$S$10</f>
        <v>30600.000000000004</v>
      </c>
    </row>
    <row r="13" spans="1:22" ht="15" customHeight="1" x14ac:dyDescent="0.2">
      <c r="A13" s="3">
        <f>Stocks!A2506</f>
        <v>45803</v>
      </c>
      <c r="B13" s="4">
        <f>Stocks!B2506</f>
        <v>9</v>
      </c>
      <c r="C13" s="4">
        <f>Stocks!C2506</f>
        <v>353.54</v>
      </c>
      <c r="D13" s="4">
        <f>Stocks!D2506</f>
        <v>56.19</v>
      </c>
      <c r="E13" s="4">
        <f>Stocks!E2506</f>
        <v>85.19</v>
      </c>
      <c r="F13" s="4">
        <f>INDEX(Bonds!J:J,2531)</f>
        <v>50.576000000000001</v>
      </c>
      <c r="G13" s="4">
        <f>INDEX(Bonds!K:K,2531)</f>
        <v>133.85939999999999</v>
      </c>
      <c r="H13" s="4">
        <f>INDEX(Bonds!L:L,2531)</f>
        <v>140.84379999999999</v>
      </c>
      <c r="I13" s="4">
        <f>INDEX(Bonds!M:M,2531)</f>
        <v>130.96879999999999</v>
      </c>
      <c r="K13" s="15">
        <f>SUMPRODUCT(B13:E13,$S$11:$V$11)+$S$12*(1+$S$13)^7</f>
        <v>98125.59109792349</v>
      </c>
      <c r="L13" s="15">
        <f t="shared" si="0"/>
        <v>96753.284090704314</v>
      </c>
      <c r="M13" s="15">
        <f t="shared" si="1"/>
        <v>98300.516420459549</v>
      </c>
      <c r="Q13" s="12" t="s">
        <v>146</v>
      </c>
      <c r="S13" s="34">
        <f>'2_CVaR_t1'!$H$13</f>
        <v>9.3320762744930619E-5</v>
      </c>
    </row>
    <row r="14" spans="1:22" ht="15" customHeight="1" x14ac:dyDescent="0.2">
      <c r="A14" s="3">
        <f>Stocks!A2507</f>
        <v>45804</v>
      </c>
      <c r="B14" s="4">
        <f>Stocks!B2507</f>
        <v>9.5500000000000007</v>
      </c>
      <c r="C14" s="4">
        <f>Stocks!C2507</f>
        <v>359.3</v>
      </c>
      <c r="D14" s="4">
        <f>Stocks!D2507</f>
        <v>58.68</v>
      </c>
      <c r="E14" s="4">
        <f>Stocks!E2507</f>
        <v>85.55</v>
      </c>
      <c r="F14" s="4">
        <f>INDEX(Bonds!J:J,2532)</f>
        <v>50.811</v>
      </c>
      <c r="G14" s="4">
        <f>INDEX(Bonds!K:K,2532)</f>
        <v>133.8125</v>
      </c>
      <c r="H14" s="4">
        <f>INDEX(Bonds!L:L,2532)</f>
        <v>140.84379999999999</v>
      </c>
      <c r="I14" s="4">
        <f>INDEX(Bonds!M:M,2532)</f>
        <v>131.03129999999999</v>
      </c>
      <c r="K14" s="15">
        <f>SUMPRODUCT(B14:E14,$S$11:$V$11)+$S$12*(1+$S$13)^8</f>
        <v>99331.299462671464</v>
      </c>
      <c r="L14" s="15">
        <f t="shared" si="0"/>
        <v>101356.37465121417</v>
      </c>
      <c r="M14" s="15">
        <f t="shared" si="1"/>
        <v>98413.597767418338</v>
      </c>
      <c r="Q14" s="12" t="s">
        <v>192</v>
      </c>
    </row>
    <row r="15" spans="1:22" ht="15" customHeight="1" x14ac:dyDescent="0.2">
      <c r="A15" s="3">
        <f>Stocks!A2508</f>
        <v>45805</v>
      </c>
      <c r="B15" s="4">
        <f>Stocks!B2508</f>
        <v>10.02</v>
      </c>
      <c r="C15" s="4">
        <f>Stocks!C2508</f>
        <v>359.73</v>
      </c>
      <c r="D15" s="4">
        <f>Stocks!D2508</f>
        <v>57.46</v>
      </c>
      <c r="E15" s="4">
        <f>Stocks!E2508</f>
        <v>84.58</v>
      </c>
      <c r="F15" s="4">
        <f>INDEX(Bonds!J:J,2533)</f>
        <v>50.5</v>
      </c>
      <c r="G15" s="4">
        <f>INDEX(Bonds!K:K,2533)</f>
        <v>133.53129999999999</v>
      </c>
      <c r="H15" s="4">
        <f>INDEX(Bonds!L:L,2533)</f>
        <v>140.5</v>
      </c>
      <c r="I15" s="4">
        <f>INDEX(Bonds!M:M,2533)</f>
        <v>130.65629999999999</v>
      </c>
      <c r="K15" s="15">
        <f>SUMPRODUCT(B15:E15,$S$11:$V$11)+$S$12*(1+$S$13)^9</f>
        <v>99329.197011846176</v>
      </c>
      <c r="L15" s="15">
        <f t="shared" si="0"/>
        <v>104944.6531306679</v>
      </c>
      <c r="M15" s="15">
        <f t="shared" si="1"/>
        <v>98081.808336548769</v>
      </c>
      <c r="S15" s="16">
        <f>'3_SIM_t1'!$O$26*$T$10/B6</f>
        <v>8192.3695692299661</v>
      </c>
      <c r="T15" s="16">
        <f>'3_SIM_t1'!$O$27*$T$10/C6</f>
        <v>4.9550887734213626E-16</v>
      </c>
      <c r="U15" s="16">
        <f>'3_SIM_t1'!$O$28*$T$10/D6</f>
        <v>0</v>
      </c>
      <c r="V15" s="16">
        <f>'3_SIM_t1'!$O$29*$T$10/E6</f>
        <v>270.24249287046149</v>
      </c>
    </row>
    <row r="16" spans="1:22" ht="15" customHeight="1" x14ac:dyDescent="0.2">
      <c r="A16" s="3">
        <f>Stocks!A2509</f>
        <v>45806</v>
      </c>
      <c r="B16" s="4">
        <f>Stocks!B2509</f>
        <v>10.039999999999999</v>
      </c>
      <c r="C16" s="4">
        <f>Stocks!C2509</f>
        <v>362.3999</v>
      </c>
      <c r="D16" s="4">
        <f>Stocks!D2509</f>
        <v>58.11</v>
      </c>
      <c r="E16" s="4">
        <f>Stocks!E2509</f>
        <v>85.6</v>
      </c>
      <c r="F16" s="4">
        <f>INDEX(Bonds!J:J,2534)</f>
        <v>50.5</v>
      </c>
      <c r="G16" s="4">
        <f>INDEX(Bonds!K:K,2534)</f>
        <v>133.53129999999999</v>
      </c>
      <c r="H16" s="4">
        <f>INDEX(Bonds!L:L,2534)</f>
        <v>140.5</v>
      </c>
      <c r="I16" s="4">
        <f>INDEX(Bonds!M:M,2534)</f>
        <v>130.65629999999999</v>
      </c>
      <c r="K16" s="15">
        <f>SUMPRODUCT(B16:E16,$S$11:$V$11)+$S$12*(1+$S$13)^10</f>
        <v>99857.373054312862</v>
      </c>
      <c r="L16" s="15">
        <f t="shared" si="0"/>
        <v>105384.14786478036</v>
      </c>
      <c r="M16" s="15">
        <f t="shared" si="1"/>
        <v>98081.808336548769</v>
      </c>
      <c r="Q16" s="12" t="s">
        <v>193</v>
      </c>
    </row>
    <row r="17" spans="1:22" ht="15" customHeight="1" x14ac:dyDescent="0.2">
      <c r="A17" s="3">
        <f>Stocks!A2510</f>
        <v>45807</v>
      </c>
      <c r="B17" s="4">
        <f>Stocks!B2510</f>
        <v>9.9700000000000006</v>
      </c>
      <c r="C17" s="4">
        <f>Stocks!C2510</f>
        <v>365.18990000000002</v>
      </c>
      <c r="D17" s="4">
        <f>Stocks!D2510</f>
        <v>58.04</v>
      </c>
      <c r="E17" s="4">
        <f>Stocks!E2510</f>
        <v>85.35</v>
      </c>
      <c r="F17" s="4">
        <f>INDEX(Bonds!J:J,2535)</f>
        <v>50.273000000000003</v>
      </c>
      <c r="G17" s="4">
        <f>INDEX(Bonds!K:K,2535)</f>
        <v>133.28129999999999</v>
      </c>
      <c r="H17" s="4">
        <f>INDEX(Bonds!L:L,2535)</f>
        <v>140.21879999999999</v>
      </c>
      <c r="I17" s="4">
        <f>INDEX(Bonds!M:M,2535)</f>
        <v>130.375</v>
      </c>
      <c r="K17" s="15">
        <f>SUMPRODUCT(B17:E17,$S$11:$V$11)+$S$12*(1+$S$13)^11</f>
        <v>100357.54782751774</v>
      </c>
      <c r="L17" s="15">
        <f t="shared" si="0"/>
        <v>104743.12137171665</v>
      </c>
      <c r="M17" s="15">
        <f t="shared" si="1"/>
        <v>97828.925594250497</v>
      </c>
      <c r="S17" s="16">
        <f>'1_Bonds'!$H$8*$U$10/F6</f>
        <v>403.16387651666412</v>
      </c>
      <c r="T17" s="16">
        <f>'1_Bonds'!$H$9*$U$10/G6</f>
        <v>0</v>
      </c>
      <c r="U17" s="16">
        <f>'1_Bonds'!$H$10*$U$10/H6</f>
        <v>280.33289531318439</v>
      </c>
      <c r="V17" s="16">
        <f>'1_Bonds'!$H$11*$U$10/I6</f>
        <v>293.40537563787461</v>
      </c>
    </row>
    <row r="18" spans="1:22" ht="15" customHeight="1" x14ac:dyDescent="0.2">
      <c r="A18" s="3">
        <f>Stocks!A2511</f>
        <v>45810</v>
      </c>
      <c r="B18" s="4">
        <f>Stocks!B2511</f>
        <v>10</v>
      </c>
      <c r="C18" s="4">
        <f>Stocks!C2511</f>
        <v>365.32010000000002</v>
      </c>
      <c r="D18" s="4">
        <f>Stocks!D2511</f>
        <v>60</v>
      </c>
      <c r="E18" s="4">
        <f>Stocks!E2511</f>
        <v>86.72</v>
      </c>
      <c r="F18" s="4">
        <f>INDEX(Bonds!J:J,2536)</f>
        <v>50.262999999999998</v>
      </c>
      <c r="G18" s="4">
        <f>INDEX(Bonds!K:K,2536)</f>
        <v>133.125</v>
      </c>
      <c r="H18" s="4">
        <f>INDEX(Bonds!L:L,2536)</f>
        <v>140.0625</v>
      </c>
      <c r="I18" s="4">
        <f>INDEX(Bonds!M:M,2536)</f>
        <v>130.25</v>
      </c>
      <c r="K18" s="15">
        <f>SUMPRODUCT(B18:E18,$S$11:$V$11)+$S$12*(1+$S$13)^12</f>
        <v>100515.92313793104</v>
      </c>
      <c r="L18" s="15">
        <f t="shared" si="0"/>
        <v>105359.12467402608</v>
      </c>
      <c r="M18" s="15">
        <f t="shared" si="1"/>
        <v>97744.402251993146</v>
      </c>
      <c r="Q18" s="8" t="s">
        <v>149</v>
      </c>
    </row>
    <row r="19" spans="1:22" ht="15" customHeight="1" x14ac:dyDescent="0.2">
      <c r="A19" s="3">
        <f>Stocks!A2512</f>
        <v>45811</v>
      </c>
      <c r="B19" s="4">
        <f>Stocks!B2512</f>
        <v>9.94</v>
      </c>
      <c r="C19" s="4">
        <f>Stocks!C2512</f>
        <v>365.86009999999999</v>
      </c>
      <c r="D19" s="4">
        <f>Stocks!D2512</f>
        <v>63.84</v>
      </c>
      <c r="E19" s="4">
        <f>Stocks!E2512</f>
        <v>87.91</v>
      </c>
      <c r="F19" s="4">
        <f>INDEX(Bonds!J:J,2537)</f>
        <v>51.485999999999997</v>
      </c>
      <c r="G19" s="4">
        <f>INDEX(Bonds!K:K,2537)</f>
        <v>133.95310000000001</v>
      </c>
      <c r="H19" s="4">
        <f>INDEX(Bonds!L:L,2537)</f>
        <v>141.07810000000001</v>
      </c>
      <c r="I19" s="4">
        <f>INDEX(Bonds!M:M,2537)</f>
        <v>131.3125</v>
      </c>
      <c r="K19" s="15">
        <f>SUMPRODUCT(B19:E19,$S$11:$V$11)+$S$12*(1+$S$13)^13</f>
        <v>100872.60691378494</v>
      </c>
      <c r="L19" s="15">
        <f t="shared" si="0"/>
        <v>105189.17106638812</v>
      </c>
      <c r="M19" s="15">
        <f t="shared" si="1"/>
        <v>98833.920973068336</v>
      </c>
      <c r="Q19" s="12" t="s">
        <v>143</v>
      </c>
      <c r="S19" s="15">
        <f>K27</f>
        <v>98691.631557478395</v>
      </c>
      <c r="T19" s="15">
        <f>L27</f>
        <v>108372.1788880965</v>
      </c>
      <c r="U19" s="15">
        <f>M27</f>
        <v>98240.582661311812</v>
      </c>
    </row>
    <row r="20" spans="1:22" ht="15" customHeight="1" x14ac:dyDescent="0.2">
      <c r="A20" s="3">
        <f>Stocks!A2513</f>
        <v>45812</v>
      </c>
      <c r="B20" s="4">
        <f>Stocks!B2513</f>
        <v>9.7899999999999991</v>
      </c>
      <c r="C20" s="4">
        <f>Stocks!C2513</f>
        <v>368</v>
      </c>
      <c r="D20" s="4">
        <f>Stocks!D2513</f>
        <v>64.67</v>
      </c>
      <c r="E20" s="4">
        <f>Stocks!E2513</f>
        <v>85.95</v>
      </c>
      <c r="F20" s="4">
        <f>INDEX(Bonds!J:J,2538)</f>
        <v>51.177</v>
      </c>
      <c r="G20" s="4">
        <f>INDEX(Bonds!K:K,2538)</f>
        <v>133.84379999999999</v>
      </c>
      <c r="H20" s="4">
        <f>INDEX(Bonds!L:L,2538)</f>
        <v>140.9375</v>
      </c>
      <c r="I20" s="4">
        <f>INDEX(Bonds!M:M,2538)</f>
        <v>131.14060000000001</v>
      </c>
      <c r="K20" s="15">
        <f>SUMPRODUCT(B20:E20,$S$11:$V$11)+$S$12*(1+$S$13)^14</f>
        <v>101313.00354577844</v>
      </c>
      <c r="L20" s="15">
        <f t="shared" si="0"/>
        <v>103430.64034497752</v>
      </c>
      <c r="M20" s="15">
        <f t="shared" si="1"/>
        <v>98619.492146071512</v>
      </c>
      <c r="Q20" s="12" t="s">
        <v>144</v>
      </c>
      <c r="S20" s="16">
        <f>'2_CVaR_t2'!$H$19*'2_CVaR_t2'!H$10*$S$19/B28</f>
        <v>0</v>
      </c>
      <c r="T20" s="16">
        <f>'2_CVaR_t2'!$H$19*'2_CVaR_t2'!I$10*$S$19/C28</f>
        <v>173.73619518280213</v>
      </c>
      <c r="U20" s="16">
        <f>'2_CVaR_t2'!$H$19*'2_CVaR_t2'!J$10*$S$19/D28</f>
        <v>75.134745527204686</v>
      </c>
      <c r="V20" s="16">
        <f>'2_CVaR_t2'!$H$19*'2_CVaR_t2'!K$10*$S$19/E28</f>
        <v>2.3908262947652279</v>
      </c>
    </row>
    <row r="21" spans="1:22" ht="15" customHeight="1" x14ac:dyDescent="0.2">
      <c r="A21" s="3">
        <f>Stocks!A2514</f>
        <v>45813</v>
      </c>
      <c r="B21" s="4">
        <f>Stocks!B2514</f>
        <v>9.65</v>
      </c>
      <c r="C21" s="4">
        <f>Stocks!C2514</f>
        <v>366.77</v>
      </c>
      <c r="D21" s="4">
        <f>Stocks!D2514</f>
        <v>64.37</v>
      </c>
      <c r="E21" s="4">
        <f>Stocks!E2514</f>
        <v>85.35</v>
      </c>
      <c r="F21" s="4">
        <f>INDEX(Bonds!J:J,2539)</f>
        <v>51.177</v>
      </c>
      <c r="G21" s="4">
        <f>INDEX(Bonds!K:K,2539)</f>
        <v>133.84379999999999</v>
      </c>
      <c r="H21" s="4">
        <f>INDEX(Bonds!L:L,2539)</f>
        <v>140.9375</v>
      </c>
      <c r="I21" s="4">
        <f>INDEX(Bonds!M:M,2539)</f>
        <v>131.14060000000001</v>
      </c>
      <c r="K21" s="15">
        <f>SUMPRODUCT(B21:E21,$S$11:$V$11)+$S$12*(1+$S$13)^15</f>
        <v>101073.62892647951</v>
      </c>
      <c r="L21" s="15">
        <f t="shared" si="0"/>
        <v>102121.56310956307</v>
      </c>
      <c r="M21" s="15">
        <f t="shared" si="1"/>
        <v>98619.492146071512</v>
      </c>
      <c r="Q21" s="12" t="s">
        <v>145</v>
      </c>
      <c r="S21" s="15">
        <f>(1-'2_CVaR_t2'!$H$19)*$S$19</f>
        <v>31581.322098393081</v>
      </c>
    </row>
    <row r="22" spans="1:22" ht="15" customHeight="1" x14ac:dyDescent="0.2">
      <c r="A22" s="3">
        <f>Stocks!A2515</f>
        <v>45814</v>
      </c>
      <c r="B22" s="4">
        <f>Stocks!B2515</f>
        <v>9.82</v>
      </c>
      <c r="C22" s="4">
        <f>Stocks!C2515</f>
        <v>370.22</v>
      </c>
      <c r="D22" s="4">
        <f>Stocks!D2515</f>
        <v>65.25</v>
      </c>
      <c r="E22" s="4">
        <f>Stocks!E2515</f>
        <v>87.22</v>
      </c>
      <c r="F22" s="4">
        <f>INDEX(Bonds!J:J,2540)</f>
        <v>50.85</v>
      </c>
      <c r="G22" s="4">
        <f>INDEX(Bonds!K:K,2540)</f>
        <v>133.70310000000001</v>
      </c>
      <c r="H22" s="4">
        <f>INDEX(Bonds!L:L,2540)</f>
        <v>140.75</v>
      </c>
      <c r="I22" s="4">
        <f>INDEX(Bonds!M:M,2540)</f>
        <v>130.89060000000001</v>
      </c>
      <c r="K22" s="15">
        <f>SUMPRODUCT(B22:E22,$S$11:$V$11)+$S$12*(1+$S$13)^16</f>
        <v>101758.75338965179</v>
      </c>
      <c r="L22" s="15">
        <f t="shared" si="0"/>
        <v>104019.61939799992</v>
      </c>
      <c r="M22" s="15">
        <f t="shared" si="1"/>
        <v>98361.743796669864</v>
      </c>
      <c r="Q22" s="12" t="s">
        <v>146</v>
      </c>
      <c r="S22" s="34">
        <f>'2_CVaR_t2'!$H$13</f>
        <v>9.8731645269412027E-5</v>
      </c>
    </row>
    <row r="23" spans="1:22" ht="15" customHeight="1" x14ac:dyDescent="0.2">
      <c r="A23" s="3">
        <f>Stocks!A2516</f>
        <v>45817</v>
      </c>
      <c r="B23" s="4">
        <f>Stocks!B2516</f>
        <v>9.5299999999999994</v>
      </c>
      <c r="C23" s="4">
        <f>Stocks!C2516</f>
        <v>366.65989999999999</v>
      </c>
      <c r="D23" s="4">
        <f>Stocks!D2516</f>
        <v>68.05</v>
      </c>
      <c r="E23" s="4">
        <f>Stocks!E2516</f>
        <v>88.04</v>
      </c>
      <c r="F23" s="4">
        <f>INDEX(Bonds!J:J,2541)</f>
        <v>51.381999999999998</v>
      </c>
      <c r="G23" s="4">
        <f>INDEX(Bonds!K:K,2541)</f>
        <v>133.98439999999999</v>
      </c>
      <c r="H23" s="4">
        <f>INDEX(Bonds!L:L,2541)</f>
        <v>141.10939999999999</v>
      </c>
      <c r="I23" s="4">
        <f>INDEX(Bonds!M:M,2541)</f>
        <v>131.28129999999999</v>
      </c>
      <c r="K23" s="15">
        <f>SUMPRODUCT(B23:E23,$S$11:$V$11)+$S$12*(1+$S$13)^17</f>
        <v>101307.67314320859</v>
      </c>
      <c r="L23" s="15">
        <f t="shared" si="0"/>
        <v>101865.43106707701</v>
      </c>
      <c r="M23" s="15">
        <f t="shared" si="1"/>
        <v>98791.612101814011</v>
      </c>
      <c r="Q23" s="12" t="s">
        <v>192</v>
      </c>
    </row>
    <row r="24" spans="1:22" ht="15" customHeight="1" x14ac:dyDescent="0.2">
      <c r="A24" s="3">
        <f>Stocks!A2517</f>
        <v>45818</v>
      </c>
      <c r="B24" s="4">
        <f>Stocks!B2517</f>
        <v>10.01</v>
      </c>
      <c r="C24" s="4">
        <f>Stocks!C2517</f>
        <v>370.7</v>
      </c>
      <c r="D24" s="4">
        <f>Stocks!D2517</f>
        <v>69.59</v>
      </c>
      <c r="E24" s="4">
        <f>Stocks!E2517</f>
        <v>91.18</v>
      </c>
      <c r="F24" s="4">
        <f>INDEX(Bonds!J:J,2542)</f>
        <v>52.011000000000003</v>
      </c>
      <c r="G24" s="4">
        <f>INDEX(Bonds!K:K,2542)</f>
        <v>134.4375</v>
      </c>
      <c r="H24" s="4">
        <f>INDEX(Bonds!L:L,2542)</f>
        <v>141.6875</v>
      </c>
      <c r="I24" s="4">
        <f>INDEX(Bonds!M:M,2542)</f>
        <v>131.875</v>
      </c>
      <c r="K24" s="15">
        <f>SUMPRODUCT(B24:E24,$S$11:$V$11)+$S$12*(1+$S$13)^18</f>
        <v>102144.68468254023</v>
      </c>
      <c r="L24" s="15">
        <f t="shared" si="0"/>
        <v>106646.32988792064</v>
      </c>
      <c r="M24" s="15">
        <f t="shared" si="1"/>
        <v>99381.457398439758</v>
      </c>
      <c r="S24" s="16">
        <f>'3_SIM_t2'!$O$26*$T$19/B28</f>
        <v>8502.2207194742678</v>
      </c>
      <c r="T24" s="16">
        <f>'3_SIM_t2'!$O$27*$T$19/C28</f>
        <v>0</v>
      </c>
      <c r="U24" s="16">
        <f>'3_SIM_t2'!$O$28*$T$19/D28</f>
        <v>2.4396419476778049E-15</v>
      </c>
      <c r="V24" s="16">
        <f>'3_SIM_t2'!$O$29*$T$19/E28</f>
        <v>177.77140996371995</v>
      </c>
    </row>
    <row r="25" spans="1:22" ht="15" customHeight="1" x14ac:dyDescent="0.2">
      <c r="A25" s="3">
        <f>Stocks!A2518</f>
        <v>45819</v>
      </c>
      <c r="B25" s="4">
        <f>Stocks!B2518</f>
        <v>10.51</v>
      </c>
      <c r="C25" s="4">
        <f>Stocks!C2518</f>
        <v>373.31009999999998</v>
      </c>
      <c r="D25" s="4">
        <f>Stocks!D2518</f>
        <v>69.599999999999994</v>
      </c>
      <c r="E25" s="4">
        <f>Stocks!E2518</f>
        <v>93.35</v>
      </c>
      <c r="F25" s="4">
        <f>INDEX(Bonds!J:J,2543)</f>
        <v>51.960999999999999</v>
      </c>
      <c r="G25" s="4">
        <f>INDEX(Bonds!K:K,2543)</f>
        <v>134.375</v>
      </c>
      <c r="H25" s="4">
        <f>INDEX(Bonds!L:L,2543)</f>
        <v>141.60939999999999</v>
      </c>
      <c r="I25" s="4">
        <f>INDEX(Bonds!M:M,2543)</f>
        <v>131.8125</v>
      </c>
      <c r="K25" s="15">
        <f>SUMPRODUCT(B25:E25,$S$11:$V$11)+$S$12*(1+$S$13)^19</f>
        <v>102621.27727531968</v>
      </c>
      <c r="L25" s="15">
        <f t="shared" si="0"/>
        <v>111328.94088206453</v>
      </c>
      <c r="M25" s="15">
        <f t="shared" si="1"/>
        <v>99321.067369512588</v>
      </c>
      <c r="Q25" s="12" t="s">
        <v>193</v>
      </c>
    </row>
    <row r="26" spans="1:22" ht="15" customHeight="1" x14ac:dyDescent="0.2">
      <c r="A26" s="3">
        <f>Stocks!A2519</f>
        <v>45820</v>
      </c>
      <c r="B26" s="4">
        <f>Stocks!B2519</f>
        <v>10.16</v>
      </c>
      <c r="C26" s="4">
        <f>Stocks!C2519</f>
        <v>371.3999</v>
      </c>
      <c r="D26" s="4">
        <f>Stocks!D2519</f>
        <v>67.930000000000007</v>
      </c>
      <c r="E26" s="4">
        <f>Stocks!E2519</f>
        <v>94.69</v>
      </c>
      <c r="F26" s="4">
        <f>INDEX(Bonds!J:J,2544)</f>
        <v>51.896999999999998</v>
      </c>
      <c r="G26" s="4">
        <f>INDEX(Bonds!K:K,2544)</f>
        <v>134.17189999999999</v>
      </c>
      <c r="H26" s="4">
        <f>INDEX(Bonds!L:L,2544)</f>
        <v>141.40629999999999</v>
      </c>
      <c r="I26" s="4">
        <f>INDEX(Bonds!M:M,2544)</f>
        <v>131.625</v>
      </c>
      <c r="K26" s="15">
        <f>SUMPRODUCT(B26:E26,$S$11:$V$11)+$S$12*(1+$S$13)^20</f>
        <v>102171.30558395493</v>
      </c>
      <c r="L26" s="15">
        <f t="shared" si="0"/>
        <v>108823.73647328046</v>
      </c>
      <c r="M26" s="15">
        <f t="shared" si="1"/>
        <v>99183.315762445302</v>
      </c>
      <c r="S26" s="16">
        <f>'1_Bonds'!$H$33*$U$19/F28</f>
        <v>481.02337571687997</v>
      </c>
      <c r="T26" s="16">
        <f>'1_Bonds'!$H$34*$U$19/G28</f>
        <v>121.21798226748497</v>
      </c>
      <c r="U26" s="16">
        <f>'1_Bonds'!$H$35*$U$19/H28</f>
        <v>278.97487185466309</v>
      </c>
      <c r="V26" s="16">
        <f>'1_Bonds'!$H$36*$U$19/I28</f>
        <v>138.49591171034456</v>
      </c>
    </row>
    <row r="27" spans="1:22" ht="15" customHeight="1" x14ac:dyDescent="0.2">
      <c r="A27" s="3">
        <f>Stocks!A2520</f>
        <v>45821</v>
      </c>
      <c r="B27" s="4">
        <f>Stocks!B2520</f>
        <v>10.029999999999999</v>
      </c>
      <c r="C27" s="4">
        <f>Stocks!C2520</f>
        <v>352.8501</v>
      </c>
      <c r="D27" s="4">
        <f>Stocks!D2520</f>
        <v>65.73</v>
      </c>
      <c r="E27" s="4">
        <f>Stocks!E2520</f>
        <v>96.96</v>
      </c>
      <c r="F27" s="4">
        <f>INDEX(Bonds!J:J,2545)</f>
        <v>50.960999999999999</v>
      </c>
      <c r="G27" s="4">
        <f>INDEX(Bonds!K:K,2545)</f>
        <v>133.39060000000001</v>
      </c>
      <c r="H27" s="4">
        <f>INDEX(Bonds!L:L,2545)</f>
        <v>140.46879999999999</v>
      </c>
      <c r="I27" s="4">
        <f>INDEX(Bonds!M:M,2545)</f>
        <v>130.59379999999999</v>
      </c>
      <c r="K27" s="15">
        <f>SUMPRODUCT(B27:E27,$S$11:$V$11)+$S$12*(1+$S$13)^21</f>
        <v>98691.631557478395</v>
      </c>
      <c r="L27" s="15">
        <f t="shared" si="0"/>
        <v>108372.1788880965</v>
      </c>
      <c r="M27" s="15">
        <f t="shared" si="1"/>
        <v>98240.582661311812</v>
      </c>
      <c r="Q27" s="8" t="s">
        <v>150</v>
      </c>
    </row>
    <row r="28" spans="1:22" ht="15" customHeight="1" x14ac:dyDescent="0.2">
      <c r="A28" s="3">
        <f>Stocks!A2521</f>
        <v>45824</v>
      </c>
      <c r="B28" s="4">
        <f>Stocks!B2521</f>
        <v>10.76</v>
      </c>
      <c r="C28" s="4">
        <f>Stocks!C2521</f>
        <v>355.48</v>
      </c>
      <c r="D28" s="4">
        <f>Stocks!D2521</f>
        <v>68.19</v>
      </c>
      <c r="E28" s="4">
        <f>Stocks!E2521</f>
        <v>95</v>
      </c>
      <c r="F28" s="4">
        <f>INDEX(Bonds!J:J,2546)</f>
        <v>51.125999999999998</v>
      </c>
      <c r="G28" s="4">
        <f>INDEX(Bonds!K:K,2546)</f>
        <v>133.75</v>
      </c>
      <c r="H28" s="4">
        <f>INDEX(Bonds!L:L,2546)</f>
        <v>140.85939999999999</v>
      </c>
      <c r="I28" s="4">
        <f>INDEX(Bonds!M:M,2546)</f>
        <v>130.96879999999999</v>
      </c>
      <c r="K28" s="15">
        <f>SUMPRODUCT(B28:E28,$S$20:$V$20)+$S$21*(1+$S$22)^0</f>
        <v>98691.631557478366</v>
      </c>
      <c r="L28" s="15">
        <f t="shared" ref="L28:L48" si="2">SUMPRODUCT(B28:E28,$S$24:$V$24)</f>
        <v>108372.1788880965</v>
      </c>
      <c r="M28" s="15">
        <f t="shared" ref="M28:M48" si="3">SUMPRODUCT(F28:I28,$S$26:$V$26)</f>
        <v>98240.582661311812</v>
      </c>
      <c r="Q28" s="12" t="s">
        <v>143</v>
      </c>
      <c r="S28" s="15">
        <f>K48</f>
        <v>98327.150572933489</v>
      </c>
      <c r="T28" s="15">
        <f>L48</f>
        <v>118852.40451716946</v>
      </c>
      <c r="U28" s="15">
        <f>M48</f>
        <v>97663.032377552474</v>
      </c>
    </row>
    <row r="29" spans="1:22" ht="15" customHeight="1" x14ac:dyDescent="0.2">
      <c r="A29" s="3">
        <f>Stocks!A2522</f>
        <v>45825</v>
      </c>
      <c r="B29" s="4">
        <f>Stocks!B2522</f>
        <v>10.58</v>
      </c>
      <c r="C29" s="4">
        <f>Stocks!C2522</f>
        <v>357.84010000000001</v>
      </c>
      <c r="D29" s="4">
        <f>Stocks!D2522</f>
        <v>67.69</v>
      </c>
      <c r="E29" s="4">
        <f>Stocks!E2522</f>
        <v>95.5</v>
      </c>
      <c r="F29" s="4">
        <f>INDEX(Bonds!J:J,2547)</f>
        <v>51.53</v>
      </c>
      <c r="G29" s="4">
        <f>INDEX(Bonds!K:K,2547)</f>
        <v>134.21879999999999</v>
      </c>
      <c r="H29" s="4">
        <f>INDEX(Bonds!L:L,2547)</f>
        <v>141.40629999999999</v>
      </c>
      <c r="I29" s="4">
        <f>INDEX(Bonds!M:M,2547)</f>
        <v>131.54689999999999</v>
      </c>
      <c r="K29" s="15">
        <f>SUMPRODUCT(B29:E29,$S$20:$V$20)+$S$21*(1+$S$22)^1</f>
        <v>99068.412468003633</v>
      </c>
      <c r="L29" s="15">
        <f t="shared" si="2"/>
        <v>106930.66486357301</v>
      </c>
      <c r="M29" s="15">
        <f t="shared" si="3"/>
        <v>98724.378939165501</v>
      </c>
      <c r="Q29" s="12" t="s">
        <v>144</v>
      </c>
      <c r="S29" s="16">
        <f>'2_CVaR_t3'!$H$19*'2_CVaR_t3'!H$10*$S$28/B49</f>
        <v>0</v>
      </c>
      <c r="T29" s="16">
        <f>'2_CVaR_t3'!$H$19*'2_CVaR_t3'!I$10*$S$28/C49</f>
        <v>164.25809923934403</v>
      </c>
      <c r="U29" s="16">
        <f>'2_CVaR_t3'!$H$19*'2_CVaR_t3'!J$10*$S$28/D49</f>
        <v>116.05849656047889</v>
      </c>
      <c r="V29" s="16">
        <f>'2_CVaR_t3'!$H$19*'2_CVaR_t3'!K$10*$S$28/E49</f>
        <v>0</v>
      </c>
    </row>
    <row r="30" spans="1:22" ht="15" customHeight="1" x14ac:dyDescent="0.2">
      <c r="A30" s="3">
        <f>Stocks!A2523</f>
        <v>45826</v>
      </c>
      <c r="B30" s="4">
        <f>Stocks!B2523</f>
        <v>10.57</v>
      </c>
      <c r="C30" s="4">
        <f>Stocks!C2523</f>
        <v>340.37990000000002</v>
      </c>
      <c r="D30" s="4">
        <f>Stocks!D2523</f>
        <v>68.02</v>
      </c>
      <c r="E30" s="4">
        <f>Stocks!E2523</f>
        <v>93.8</v>
      </c>
      <c r="F30" s="4">
        <f>INDEX(Bonds!J:J,2548)</f>
        <v>52.398000000000003</v>
      </c>
      <c r="G30" s="4">
        <f>INDEX(Bonds!K:K,2548)</f>
        <v>135.23439999999999</v>
      </c>
      <c r="H30" s="4">
        <f>INDEX(Bonds!L:L,2548)</f>
        <v>142.54689999999999</v>
      </c>
      <c r="I30" s="4">
        <f>INDEX(Bonds!M:M,2548)</f>
        <v>132.6875</v>
      </c>
      <c r="K30" s="15">
        <f>SUMPRODUCT(B30:E30,$S$20:$V$20)+$S$21*(1+$S$22)^2</f>
        <v>96058.792197939081</v>
      </c>
      <c r="L30" s="15">
        <f t="shared" si="2"/>
        <v>106543.43125943994</v>
      </c>
      <c r="M30" s="15">
        <f t="shared" si="3"/>
        <v>99741.183387812867</v>
      </c>
      <c r="Q30" s="12" t="s">
        <v>145</v>
      </c>
      <c r="S30" s="15">
        <f>(1-'2_CVaR_t3'!$H$19)*$S$28</f>
        <v>32841.268291359782</v>
      </c>
    </row>
    <row r="31" spans="1:22" ht="15" customHeight="1" x14ac:dyDescent="0.2">
      <c r="A31" s="3">
        <f>Stocks!A2524</f>
        <v>45827</v>
      </c>
      <c r="B31" s="4">
        <f>Stocks!B2524</f>
        <v>10.57</v>
      </c>
      <c r="C31" s="4">
        <f>Stocks!C2524</f>
        <v>340.37990000000002</v>
      </c>
      <c r="D31" s="4">
        <f>Stocks!D2524</f>
        <v>68.02</v>
      </c>
      <c r="E31" s="4">
        <f>Stocks!E2524</f>
        <v>93.8</v>
      </c>
      <c r="F31" s="4">
        <f>INDEX(Bonds!J:J,2549)</f>
        <v>51.241</v>
      </c>
      <c r="G31" s="4">
        <f>INDEX(Bonds!K:K,2549)</f>
        <v>134.15629999999999</v>
      </c>
      <c r="H31" s="4">
        <f>INDEX(Bonds!L:L,2549)</f>
        <v>141.29689999999999</v>
      </c>
      <c r="I31" s="4">
        <f>INDEX(Bonds!M:M,2549)</f>
        <v>131.39060000000001</v>
      </c>
      <c r="K31" s="15">
        <f>SUMPRODUCT(B31:E31,$S$20:$V$20)+$S$21*(1+$S$22)^3</f>
        <v>96061.910889565552</v>
      </c>
      <c r="L31" s="15">
        <f t="shared" si="2"/>
        <v>106543.43125943994</v>
      </c>
      <c r="M31" s="15">
        <f t="shared" si="3"/>
        <v>98525.620297710382</v>
      </c>
      <c r="Q31" s="12" t="s">
        <v>146</v>
      </c>
      <c r="S31" s="34">
        <f>'2_CVaR_t3'!$H$13</f>
        <v>1.0065704266137843E-4</v>
      </c>
    </row>
    <row r="32" spans="1:22" ht="15" customHeight="1" x14ac:dyDescent="0.2">
      <c r="A32" s="3">
        <f>Stocks!A2525</f>
        <v>45828</v>
      </c>
      <c r="B32" s="4">
        <f>Stocks!B2525</f>
        <v>10.52</v>
      </c>
      <c r="C32" s="4">
        <f>Stocks!C2525</f>
        <v>338.57010000000002</v>
      </c>
      <c r="D32" s="4">
        <f>Stocks!D2525</f>
        <v>68.97</v>
      </c>
      <c r="E32" s="4">
        <f>Stocks!E2525</f>
        <v>94.69</v>
      </c>
      <c r="F32" s="4">
        <f>INDEX(Bonds!J:J,2550)</f>
        <v>51.281999999999996</v>
      </c>
      <c r="G32" s="4">
        <f>INDEX(Bonds!K:K,2550)</f>
        <v>134.39060000000001</v>
      </c>
      <c r="H32" s="4">
        <f>INDEX(Bonds!L:L,2550)</f>
        <v>141.54689999999999</v>
      </c>
      <c r="I32" s="4">
        <f>INDEX(Bonds!M:M,2550)</f>
        <v>131.60939999999999</v>
      </c>
      <c r="K32" s="15">
        <f>SUMPRODUCT(B32:E32,$S$20:$V$20)+$S$21*(1+$S$22)^4</f>
        <v>95824.10796671694</v>
      </c>
      <c r="L32" s="15">
        <f t="shared" si="2"/>
        <v>106276.53677833395</v>
      </c>
      <c r="M32" s="15">
        <f t="shared" si="3"/>
        <v>98673.790252805935</v>
      </c>
      <c r="Q32" s="12" t="s">
        <v>147</v>
      </c>
    </row>
    <row r="33" spans="1:22" ht="15" customHeight="1" x14ac:dyDescent="0.2">
      <c r="A33" s="3">
        <f>Stocks!A2526</f>
        <v>45831</v>
      </c>
      <c r="B33" s="4">
        <f>Stocks!B2526</f>
        <v>10.68</v>
      </c>
      <c r="C33" s="4">
        <f>Stocks!C2526</f>
        <v>343.75</v>
      </c>
      <c r="D33" s="4">
        <f>Stocks!D2526</f>
        <v>68.58</v>
      </c>
      <c r="E33" s="4">
        <f>Stocks!E2526</f>
        <v>91.71</v>
      </c>
      <c r="F33" s="4">
        <f>INDEX(Bonds!J:J,2551)</f>
        <v>51.3</v>
      </c>
      <c r="G33" s="4">
        <f>INDEX(Bonds!K:K,2551)</f>
        <v>134.28129999999999</v>
      </c>
      <c r="H33" s="4">
        <f>INDEX(Bonds!L:L,2551)</f>
        <v>141.4375</v>
      </c>
      <c r="I33" s="4">
        <f>INDEX(Bonds!M:M,2551)</f>
        <v>131.5</v>
      </c>
      <c r="K33" s="15">
        <f>SUMPRODUCT(B33:E33,$S$20:$V$20)+$S$21*(1+$S$22)^5</f>
        <v>96690.736178514315</v>
      </c>
      <c r="L33" s="15">
        <f t="shared" si="2"/>
        <v>107107.13329175793</v>
      </c>
      <c r="M33" s="15">
        <f t="shared" si="3"/>
        <v>98623.528244385001</v>
      </c>
      <c r="S33" s="16">
        <f>'3_SIM_t3'!$O$26*$T$28/B49</f>
        <v>9100.2567316077129</v>
      </c>
      <c r="T33" s="16">
        <f>'3_SIM_t3'!$O$27*$T$28/C49</f>
        <v>0</v>
      </c>
      <c r="U33" s="16">
        <f>'3_SIM_t3'!$O$28*$T$28/D49</f>
        <v>1.6193200900207096E-15</v>
      </c>
      <c r="V33" s="16">
        <f>'3_SIM_t3'!$O$29*$T$28/E49</f>
        <v>101.31081616346464</v>
      </c>
    </row>
    <row r="34" spans="1:22" ht="15" customHeight="1" x14ac:dyDescent="0.2">
      <c r="A34" s="3">
        <f>Stocks!A2527</f>
        <v>45832</v>
      </c>
      <c r="B34" s="4">
        <f>Stocks!B2527</f>
        <v>10.9</v>
      </c>
      <c r="C34" s="4">
        <f>Stocks!C2527</f>
        <v>351.62990000000002</v>
      </c>
      <c r="D34" s="4">
        <f>Stocks!D2527</f>
        <v>70.430000000000007</v>
      </c>
      <c r="E34" s="4">
        <f>Stocks!E2527</f>
        <v>89.39</v>
      </c>
      <c r="F34" s="4">
        <f>INDEX(Bonds!J:J,2552)</f>
        <v>51.262</v>
      </c>
      <c r="G34" s="4">
        <f>INDEX(Bonds!K:K,2552)</f>
        <v>134.15629999999999</v>
      </c>
      <c r="H34" s="4">
        <f>INDEX(Bonds!L:L,2552)</f>
        <v>141.28129999999999</v>
      </c>
      <c r="I34" s="4">
        <f>INDEX(Bonds!M:M,2552)</f>
        <v>131.3125</v>
      </c>
      <c r="K34" s="15">
        <f>SUMPRODUCT(B34:E34,$S$20:$V$20)+$S$21*(1+$S$22)^6</f>
        <v>98196.332200615114</v>
      </c>
      <c r="L34" s="15">
        <f t="shared" si="2"/>
        <v>108565.19217892646</v>
      </c>
      <c r="M34" s="15">
        <f t="shared" si="3"/>
        <v>98520.553249894932</v>
      </c>
      <c r="Q34" s="12" t="s">
        <v>148</v>
      </c>
    </row>
    <row r="35" spans="1:22" ht="15" customHeight="1" x14ac:dyDescent="0.2">
      <c r="A35" s="3">
        <f>Stocks!A2528</f>
        <v>45833</v>
      </c>
      <c r="B35" s="4">
        <f>Stocks!B2528</f>
        <v>10.87</v>
      </c>
      <c r="C35" s="4">
        <f>Stocks!C2528</f>
        <v>345.26</v>
      </c>
      <c r="D35" s="4">
        <f>Stocks!D2528</f>
        <v>71.599999999999994</v>
      </c>
      <c r="E35" s="4">
        <f>Stocks!E2528</f>
        <v>89</v>
      </c>
      <c r="F35" s="4">
        <f>INDEX(Bonds!J:J,2553)</f>
        <v>50.576999999999998</v>
      </c>
      <c r="G35" s="4">
        <f>INDEX(Bonds!K:K,2553)</f>
        <v>133.75</v>
      </c>
      <c r="H35" s="4">
        <f>INDEX(Bonds!L:L,2553)</f>
        <v>140.78129999999999</v>
      </c>
      <c r="I35" s="4">
        <f>INDEX(Bonds!M:M,2553)</f>
        <v>130.78129999999999</v>
      </c>
      <c r="K35" s="15">
        <f>SUMPRODUCT(B35:E35,$S$20:$V$20)+$S$21*(1+$S$22)^7</f>
        <v>97179.745164395135</v>
      </c>
      <c r="L35" s="15">
        <f t="shared" si="2"/>
        <v>108240.79470745637</v>
      </c>
      <c r="M35" s="15">
        <f t="shared" si="3"/>
        <v>97928.74490710572</v>
      </c>
      <c r="S35" s="16">
        <f>'1_Bonds'!$H$58*$U$28/F49</f>
        <v>489.42110340082758</v>
      </c>
      <c r="T35" s="16">
        <f>'1_Bonds'!$H$59*$U$28/G49</f>
        <v>117.72879811734281</v>
      </c>
      <c r="U35" s="16">
        <f>'1_Bonds'!$H$60*$U$28/H49</f>
        <v>277.581124096319</v>
      </c>
      <c r="V35" s="16">
        <f>'1_Bonds'!$H$61*$U$28/I49</f>
        <v>141.42628193409797</v>
      </c>
    </row>
    <row r="36" spans="1:22" ht="15" customHeight="1" x14ac:dyDescent="0.2">
      <c r="A36" s="3">
        <f>Stocks!A2529</f>
        <v>45834</v>
      </c>
      <c r="B36" s="4">
        <f>Stocks!B2529</f>
        <v>11.15</v>
      </c>
      <c r="C36" s="4">
        <f>Stocks!C2529</f>
        <v>346.03</v>
      </c>
      <c r="D36" s="4">
        <f>Stocks!D2529</f>
        <v>70.78</v>
      </c>
      <c r="E36" s="4">
        <f>Stocks!E2529</f>
        <v>90.89</v>
      </c>
      <c r="F36" s="4">
        <f>INDEX(Bonds!J:J,2554)</f>
        <v>49.914999999999999</v>
      </c>
      <c r="G36" s="4">
        <f>INDEX(Bonds!K:K,2554)</f>
        <v>133.28129999999999</v>
      </c>
      <c r="H36" s="4">
        <f>INDEX(Bonds!L:L,2554)</f>
        <v>140.1875</v>
      </c>
      <c r="I36" s="4">
        <f>INDEX(Bonds!M:M,2554)</f>
        <v>130.09379999999999</v>
      </c>
      <c r="K36" s="15">
        <f>SUMPRODUCT(B36:E36,$S$20:$V$20)+$S$21*(1+$S$22)^8</f>
        <v>97259.550436548991</v>
      </c>
      <c r="L36" s="15">
        <f t="shared" si="2"/>
        <v>110957.40447374059</v>
      </c>
      <c r="M36" s="15">
        <f t="shared" si="3"/>
        <v>97292.62134588421</v>
      </c>
    </row>
    <row r="37" spans="1:22" ht="15" customHeight="1" x14ac:dyDescent="0.2">
      <c r="A37" s="3">
        <f>Stocks!A2530</f>
        <v>45835</v>
      </c>
      <c r="B37" s="4">
        <f>Stocks!B2530</f>
        <v>11.3</v>
      </c>
      <c r="C37" s="4">
        <f>Stocks!C2530</f>
        <v>348.61009999999999</v>
      </c>
      <c r="D37" s="4">
        <f>Stocks!D2530</f>
        <v>70.489999999999995</v>
      </c>
      <c r="E37" s="4">
        <f>Stocks!E2530</f>
        <v>90.17</v>
      </c>
      <c r="F37" s="4">
        <f>INDEX(Bonds!J:J,2555)</f>
        <v>52.046999999999997</v>
      </c>
      <c r="G37" s="4">
        <f>INDEX(Bonds!K:K,2555)</f>
        <v>134.8125</v>
      </c>
      <c r="H37" s="4">
        <f>INDEX(Bonds!L:L,2555)</f>
        <v>142.04689999999999</v>
      </c>
      <c r="I37" s="4">
        <f>INDEX(Bonds!M:M,2555)</f>
        <v>132.04689999999999</v>
      </c>
      <c r="K37" s="15">
        <f>SUMPRODUCT(B37:E37,$S$20:$V$20)+$S$21*(1+$S$22)^9</f>
        <v>97687.417262168907</v>
      </c>
      <c r="L37" s="15">
        <f t="shared" si="2"/>
        <v>112104.74216648786</v>
      </c>
      <c r="M37" s="15">
        <f t="shared" si="3"/>
        <v>99292.994399248608</v>
      </c>
    </row>
    <row r="38" spans="1:22" ht="15" customHeight="1" x14ac:dyDescent="0.2">
      <c r="A38" s="3">
        <f>Stocks!A2531</f>
        <v>45838</v>
      </c>
      <c r="B38" s="4">
        <f>Stocks!B2531</f>
        <v>11.46</v>
      </c>
      <c r="C38" s="4">
        <f>Stocks!C2531</f>
        <v>355.05</v>
      </c>
      <c r="D38" s="4">
        <f>Stocks!D2531</f>
        <v>70.37</v>
      </c>
      <c r="E38" s="4">
        <f>Stocks!E2531</f>
        <v>89.74</v>
      </c>
      <c r="F38" s="4">
        <f>INDEX(Bonds!J:J,2556)</f>
        <v>51.875999999999998</v>
      </c>
      <c r="G38" s="4">
        <f>INDEX(Bonds!K:K,2556)</f>
        <v>135.15629999999999</v>
      </c>
      <c r="H38" s="4">
        <f>INDEX(Bonds!L:L,2556)</f>
        <v>142.375</v>
      </c>
      <c r="I38" s="4">
        <f>INDEX(Bonds!M:M,2556)</f>
        <v>132.3125</v>
      </c>
      <c r="K38" s="15">
        <f>SUMPRODUCT(B38:E38,$S$20:$V$20)+$S$21*(1+$S$22)^10</f>
        <v>98799.337608416521</v>
      </c>
      <c r="L38" s="15">
        <f t="shared" si="2"/>
        <v>113388.65577531933</v>
      </c>
      <c r="M38" s="15">
        <f t="shared" si="3"/>
        <v>99380.730313910375</v>
      </c>
    </row>
    <row r="39" spans="1:22" ht="15" customHeight="1" x14ac:dyDescent="0.2">
      <c r="A39" s="3">
        <f>Stocks!A2532</f>
        <v>45839</v>
      </c>
      <c r="B39" s="4">
        <f>Stocks!B2532</f>
        <v>10.94</v>
      </c>
      <c r="C39" s="4">
        <f>Stocks!C2532</f>
        <v>355.47</v>
      </c>
      <c r="D39" s="4">
        <f>Stocks!D2532</f>
        <v>71.680000000000007</v>
      </c>
      <c r="E39" s="4">
        <f>Stocks!E2532</f>
        <v>91.99</v>
      </c>
      <c r="F39" s="4">
        <f>INDEX(Bonds!J:J,2557)</f>
        <v>51.012</v>
      </c>
      <c r="G39" s="4">
        <f>INDEX(Bonds!K:K,2557)</f>
        <v>134.48439999999999</v>
      </c>
      <c r="H39" s="4">
        <f>INDEX(Bonds!L:L,2557)</f>
        <v>141.53129999999999</v>
      </c>
      <c r="I39" s="4">
        <f>INDEX(Bonds!M:M,2557)</f>
        <v>131.40629999999999</v>
      </c>
      <c r="K39" s="15">
        <f>SUMPRODUCT(B39:E39,$S$20:$V$20)+$S$21*(1+$S$22)^11</f>
        <v>98979.23384198347</v>
      </c>
      <c r="L39" s="15">
        <f t="shared" si="2"/>
        <v>109367.48667361109</v>
      </c>
      <c r="M39" s="15">
        <f t="shared" si="3"/>
        <v>98522.803660429752</v>
      </c>
    </row>
    <row r="40" spans="1:22" ht="15" customHeight="1" x14ac:dyDescent="0.2">
      <c r="A40" s="3">
        <f>Stocks!A2533</f>
        <v>45840</v>
      </c>
      <c r="B40" s="4">
        <f>Stocks!B2533</f>
        <v>11.12</v>
      </c>
      <c r="C40" s="4">
        <f>Stocks!C2533</f>
        <v>354.22</v>
      </c>
      <c r="D40" s="4">
        <f>Stocks!D2533</f>
        <v>73.16</v>
      </c>
      <c r="E40" s="4">
        <f>Stocks!E2533</f>
        <v>94.44</v>
      </c>
      <c r="F40" s="4">
        <f>INDEX(Bonds!J:J,2558)</f>
        <v>50.648000000000003</v>
      </c>
      <c r="G40" s="4">
        <f>INDEX(Bonds!K:K,2558)</f>
        <v>134.35939999999999</v>
      </c>
      <c r="H40" s="4">
        <f>INDEX(Bonds!L:L,2558)</f>
        <v>141.35939999999999</v>
      </c>
      <c r="I40" s="4">
        <f>INDEX(Bonds!M:M,2558)</f>
        <v>131.21879999999999</v>
      </c>
      <c r="K40" s="15">
        <f>SUMPRODUCT(B40:E40,$S$20:$V$20)+$S$21*(1+$S$22)^12</f>
        <v>98882.242009750567</v>
      </c>
      <c r="L40" s="15">
        <f t="shared" si="2"/>
        <v>111333.42635752757</v>
      </c>
      <c r="M40" s="15">
        <f t="shared" si="3"/>
        <v>98258.635139967868</v>
      </c>
    </row>
    <row r="41" spans="1:22" ht="15" customHeight="1" x14ac:dyDescent="0.2">
      <c r="A41" s="3">
        <f>Stocks!A2534</f>
        <v>45841</v>
      </c>
      <c r="B41" s="4">
        <f>Stocks!B2534</f>
        <v>11.22</v>
      </c>
      <c r="C41" s="4">
        <f>Stocks!C2534</f>
        <v>358.86009999999999</v>
      </c>
      <c r="D41" s="4">
        <f>Stocks!D2534</f>
        <v>73.06</v>
      </c>
      <c r="E41" s="4">
        <f>Stocks!E2534</f>
        <v>93.68</v>
      </c>
      <c r="F41" s="4">
        <f>INDEX(Bonds!J:J,2559)</f>
        <v>50.804000000000002</v>
      </c>
      <c r="G41" s="4">
        <f>INDEX(Bonds!K:K,2559)</f>
        <v>134.25</v>
      </c>
      <c r="H41" s="4">
        <f>INDEX(Bonds!L:L,2559)</f>
        <v>141.28129999999999</v>
      </c>
      <c r="I41" s="4">
        <f>INDEX(Bonds!M:M,2559)</f>
        <v>131.15629999999999</v>
      </c>
      <c r="K41" s="15">
        <f>SUMPRODUCT(B41:E41,$S$20:$V$20)+$S$21*(1+$S$22)^13</f>
        <v>99682.186598611966</v>
      </c>
      <c r="L41" s="15">
        <f t="shared" si="2"/>
        <v>112048.54215790259</v>
      </c>
      <c r="M41" s="15">
        <f t="shared" si="3"/>
        <v>98289.969607345905</v>
      </c>
    </row>
    <row r="42" spans="1:22" ht="15" customHeight="1" x14ac:dyDescent="0.2">
      <c r="A42" s="3">
        <f>Stocks!A2535</f>
        <v>45842</v>
      </c>
      <c r="B42" s="4">
        <f>Stocks!B2535</f>
        <v>11.22</v>
      </c>
      <c r="C42" s="4">
        <f>Stocks!C2535</f>
        <v>358.86009999999999</v>
      </c>
      <c r="D42" s="4">
        <f>Stocks!D2535</f>
        <v>73.06</v>
      </c>
      <c r="E42" s="4">
        <f>Stocks!E2535</f>
        <v>93.68</v>
      </c>
      <c r="F42" s="4">
        <f>INDEX(Bonds!J:J,2560)</f>
        <v>50.804000000000002</v>
      </c>
      <c r="G42" s="4">
        <f>INDEX(Bonds!K:K,2560)</f>
        <v>134.25</v>
      </c>
      <c r="H42" s="4">
        <f>INDEX(Bonds!L:L,2560)</f>
        <v>141.28129999999999</v>
      </c>
      <c r="I42" s="4">
        <f>INDEX(Bonds!M:M,2560)</f>
        <v>131.15629999999999</v>
      </c>
      <c r="K42" s="15">
        <f>SUMPRODUCT(B42:E42,$S$20:$V$20)+$S$21*(1+$S$22)^14</f>
        <v>99685.308678960078</v>
      </c>
      <c r="L42" s="15">
        <f t="shared" si="2"/>
        <v>112048.54215790259</v>
      </c>
      <c r="M42" s="15">
        <f t="shared" si="3"/>
        <v>98289.969607345905</v>
      </c>
    </row>
    <row r="43" spans="1:22" ht="15" customHeight="1" x14ac:dyDescent="0.2">
      <c r="A43" s="3">
        <f>Stocks!A2536</f>
        <v>45845</v>
      </c>
      <c r="B43" s="4">
        <f>Stocks!B2536</f>
        <v>11.02</v>
      </c>
      <c r="C43" s="4">
        <f>Stocks!C2536</f>
        <v>356.63990000000001</v>
      </c>
      <c r="D43" s="4">
        <f>Stocks!D2536</f>
        <v>71.48</v>
      </c>
      <c r="E43" s="4">
        <f>Stocks!E2536</f>
        <v>92.55</v>
      </c>
      <c r="F43" s="4">
        <f>INDEX(Bonds!J:J,2561)</f>
        <v>50.671999999999997</v>
      </c>
      <c r="G43" s="4">
        <f>INDEX(Bonds!K:K,2561)</f>
        <v>134.21879999999999</v>
      </c>
      <c r="H43" s="4">
        <f>INDEX(Bonds!L:L,2561)</f>
        <v>141.20310000000001</v>
      </c>
      <c r="I43" s="4">
        <f>INDEX(Bonds!M:M,2561)</f>
        <v>131.0625</v>
      </c>
      <c r="K43" s="15">
        <f>SUMPRODUCT(B43:E43,$S$20:$V$20)+$S$21*(1+$S$22)^15</f>
        <v>99181.287435365433</v>
      </c>
      <c r="L43" s="15">
        <f t="shared" si="2"/>
        <v>110147.2163207487</v>
      </c>
      <c r="M43" s="15">
        <f t="shared" si="3"/>
        <v>98187.88576920706</v>
      </c>
    </row>
    <row r="44" spans="1:22" ht="15" customHeight="1" x14ac:dyDescent="0.2">
      <c r="A44" s="3">
        <f>Stocks!A2537</f>
        <v>45846</v>
      </c>
      <c r="B44" s="4">
        <f>Stocks!B2537</f>
        <v>11.41</v>
      </c>
      <c r="C44" s="4">
        <f>Stocks!C2537</f>
        <v>354.55</v>
      </c>
      <c r="D44" s="4">
        <f>Stocks!D2537</f>
        <v>74.56</v>
      </c>
      <c r="E44" s="4">
        <f>Stocks!E2537</f>
        <v>95.79</v>
      </c>
      <c r="F44" s="4">
        <f>INDEX(Bonds!J:J,2562)</f>
        <v>50.814</v>
      </c>
      <c r="G44" s="4">
        <f>INDEX(Bonds!K:K,2562)</f>
        <v>134.14060000000001</v>
      </c>
      <c r="H44" s="4">
        <f>INDEX(Bonds!L:L,2562)</f>
        <v>141.17189999999999</v>
      </c>
      <c r="I44" s="4">
        <f>INDEX(Bonds!M:M,2562)</f>
        <v>131.03129999999999</v>
      </c>
      <c r="K44" s="15">
        <f>SUMPRODUCT(B44:E44,$S$20:$V$20)+$S$21*(1+$S$22)^16</f>
        <v>99060.480151346535</v>
      </c>
      <c r="L44" s="15">
        <f t="shared" si="2"/>
        <v>114039.06176962613</v>
      </c>
      <c r="M44" s="15">
        <f t="shared" si="3"/>
        <v>98233.686753898306</v>
      </c>
    </row>
    <row r="45" spans="1:22" ht="15" customHeight="1" x14ac:dyDescent="0.2">
      <c r="A45" s="3">
        <f>Stocks!A2538</f>
        <v>45847</v>
      </c>
      <c r="B45" s="4">
        <f>Stocks!B2538</f>
        <v>11.49</v>
      </c>
      <c r="C45" s="4">
        <f>Stocks!C2538</f>
        <v>357.76</v>
      </c>
      <c r="D45" s="4">
        <f>Stocks!D2538</f>
        <v>74.680000000000007</v>
      </c>
      <c r="E45" s="4">
        <f>Stocks!E2538</f>
        <v>94.53</v>
      </c>
      <c r="F45" s="4">
        <f>INDEX(Bonds!J:J,2563)</f>
        <v>50.44</v>
      </c>
      <c r="G45" s="4">
        <f>INDEX(Bonds!K:K,2563)</f>
        <v>133.9375</v>
      </c>
      <c r="H45" s="4">
        <f>INDEX(Bonds!L:L,2563)</f>
        <v>140.875</v>
      </c>
      <c r="I45" s="4">
        <f>INDEX(Bonds!M:M,2563)</f>
        <v>130.71879999999999</v>
      </c>
      <c r="K45" s="15">
        <f>SUMPRODUCT(B45:E45,$S$20:$V$20)+$S$21*(1+$S$22)^17</f>
        <v>99627.300071399019</v>
      </c>
      <c r="L45" s="15">
        <f t="shared" si="2"/>
        <v>114495.24745062979</v>
      </c>
      <c r="M45" s="15">
        <f t="shared" si="3"/>
        <v>97903.057027318529</v>
      </c>
    </row>
    <row r="46" spans="1:22" ht="15" customHeight="1" x14ac:dyDescent="0.2">
      <c r="A46" s="3">
        <f>Stocks!A2539</f>
        <v>45848</v>
      </c>
      <c r="B46" s="4">
        <f>Stocks!B2539</f>
        <v>11.65</v>
      </c>
      <c r="C46" s="4">
        <f>Stocks!C2539</f>
        <v>355.87990000000002</v>
      </c>
      <c r="D46" s="4">
        <f>Stocks!D2539</f>
        <v>75.08</v>
      </c>
      <c r="E46" s="4">
        <f>Stocks!E2539</f>
        <v>95.37</v>
      </c>
      <c r="F46" s="4">
        <f>INDEX(Bonds!J:J,2564)</f>
        <v>50.656999999999996</v>
      </c>
      <c r="G46" s="4">
        <f>INDEX(Bonds!K:K,2564)</f>
        <v>134.15629999999999</v>
      </c>
      <c r="H46" s="4">
        <f>INDEX(Bonds!L:L,2564)</f>
        <v>141.125</v>
      </c>
      <c r="I46" s="4">
        <f>INDEX(Bonds!M:M,2564)</f>
        <v>130.96879999999999</v>
      </c>
      <c r="K46" s="15">
        <f>SUMPRODUCT(B46:E46,$S$20:$V$20)+$S$21*(1+$S$22)^18</f>
        <v>99335.844156657564</v>
      </c>
      <c r="L46" s="15">
        <f t="shared" si="2"/>
        <v>116004.93075011519</v>
      </c>
      <c r="M46" s="15">
        <f t="shared" si="3"/>
        <v>98138.329290260473</v>
      </c>
    </row>
    <row r="47" spans="1:22" ht="15" customHeight="1" x14ac:dyDescent="0.2">
      <c r="A47" s="3">
        <f>Stocks!A2540</f>
        <v>45849</v>
      </c>
      <c r="B47" s="4">
        <f>Stocks!B2540</f>
        <v>11.73</v>
      </c>
      <c r="C47" s="4">
        <f>Stocks!C2540</f>
        <v>347.92989999999998</v>
      </c>
      <c r="D47" s="4">
        <f>Stocks!D2540</f>
        <v>74.56</v>
      </c>
      <c r="E47" s="4">
        <f>Stocks!E2540</f>
        <v>95.61</v>
      </c>
      <c r="F47" s="4">
        <f>INDEX(Bonds!J:J,2565)</f>
        <v>50.261000000000003</v>
      </c>
      <c r="G47" s="4">
        <f>INDEX(Bonds!K:K,2565)</f>
        <v>133.82810000000001</v>
      </c>
      <c r="H47" s="4">
        <f>INDEX(Bonds!L:L,2565)</f>
        <v>140.73439999999999</v>
      </c>
      <c r="I47" s="4">
        <f>INDEX(Bonds!M:M,2565)</f>
        <v>130.53129999999999</v>
      </c>
      <c r="K47" s="15">
        <f>SUMPRODUCT(B47:E47,$S$20:$V$20)+$S$21*(1+$S$22)^19</f>
        <v>97919.268757484024</v>
      </c>
      <c r="L47" s="15">
        <f t="shared" si="2"/>
        <v>116727.77354606442</v>
      </c>
      <c r="M47" s="15">
        <f t="shared" si="3"/>
        <v>97738.500745376703</v>
      </c>
    </row>
    <row r="48" spans="1:22" ht="15" customHeight="1" x14ac:dyDescent="0.2">
      <c r="A48" s="3">
        <f>Stocks!A2541</f>
        <v>45852</v>
      </c>
      <c r="B48" s="4">
        <f>Stocks!B2541</f>
        <v>12.01</v>
      </c>
      <c r="C48" s="4">
        <f>Stocks!C2541</f>
        <v>350.5</v>
      </c>
      <c r="D48" s="4">
        <f>Stocks!D2541</f>
        <v>74.05</v>
      </c>
      <c r="E48" s="4">
        <f>Stocks!E2541</f>
        <v>94.17</v>
      </c>
      <c r="F48" s="4">
        <f>INDEX(Bonds!J:J,2566)</f>
        <v>50.029000000000003</v>
      </c>
      <c r="G48" s="4">
        <f>INDEX(Bonds!K:K,2566)</f>
        <v>133.875</v>
      </c>
      <c r="H48" s="4">
        <f>INDEX(Bonds!L:L,2566)</f>
        <v>140.8125</v>
      </c>
      <c r="I48" s="4">
        <f>INDEX(Bonds!M:M,2566)</f>
        <v>130.59379999999999</v>
      </c>
      <c r="K48" s="15">
        <f>SUMPRODUCT(B48:E48,$S$20:$V$20)+$S$21*(1+$S$22)^20</f>
        <v>98327.150572933489</v>
      </c>
      <c r="L48" s="15">
        <f t="shared" si="2"/>
        <v>118852.40451716946</v>
      </c>
      <c r="M48" s="15">
        <f t="shared" si="3"/>
        <v>97663.032377552474</v>
      </c>
    </row>
    <row r="49" spans="1:13" ht="15" customHeight="1" x14ac:dyDescent="0.2">
      <c r="A49" s="3">
        <f>Stocks!A2542</f>
        <v>45853</v>
      </c>
      <c r="B49" s="4">
        <f>Stocks!B2542</f>
        <v>12.03</v>
      </c>
      <c r="C49" s="4">
        <f>Stocks!C2542</f>
        <v>347.02</v>
      </c>
      <c r="D49" s="4">
        <f>Stocks!D2542</f>
        <v>73.11</v>
      </c>
      <c r="E49" s="4">
        <f>Stocks!E2542</f>
        <v>92.55</v>
      </c>
      <c r="F49" s="4">
        <f>INDEX(Bonds!J:J,2567)</f>
        <v>49.832000000000001</v>
      </c>
      <c r="G49" s="4">
        <f>INDEX(Bonds!K:K,2567)</f>
        <v>133.84379999999999</v>
      </c>
      <c r="H49" s="4">
        <f>INDEX(Bonds!L:L,2567)</f>
        <v>140.73439999999999</v>
      </c>
      <c r="I49" s="4">
        <f>INDEX(Bonds!M:M,2567)</f>
        <v>130.46879999999999</v>
      </c>
      <c r="K49" s="15">
        <f>SUMPRODUCT(B49:E49,$S$29:$V$29)+$S$30*(1+$S$31)^0</f>
        <v>98327.150572933562</v>
      </c>
      <c r="L49" s="15">
        <f t="shared" ref="L49:L72" si="4">SUMPRODUCT(B49:E49,$S$33:$V$33)</f>
        <v>118852.40451716943</v>
      </c>
      <c r="M49" s="15">
        <f t="shared" ref="M49:M72" si="5">SUMPRODUCT(F49:I49,$S$35:$V$35)</f>
        <v>97663.032377552474</v>
      </c>
    </row>
    <row r="50" spans="1:13" ht="15" customHeight="1" x14ac:dyDescent="0.2">
      <c r="A50" s="3">
        <f>Stocks!A2543</f>
        <v>45854</v>
      </c>
      <c r="B50" s="4">
        <f>Stocks!B2543</f>
        <v>12.58</v>
      </c>
      <c r="C50" s="4">
        <f>Stocks!C2543</f>
        <v>349.8999</v>
      </c>
      <c r="D50" s="4">
        <f>Stocks!D2543</f>
        <v>74.430000000000007</v>
      </c>
      <c r="E50" s="4">
        <f>Stocks!E2543</f>
        <v>91.51</v>
      </c>
      <c r="F50" s="4">
        <f>INDEX(Bonds!J:J,2568)</f>
        <v>49.899000000000001</v>
      </c>
      <c r="G50" s="4">
        <f>INDEX(Bonds!K:K,2568)</f>
        <v>133.8125</v>
      </c>
      <c r="H50" s="4">
        <f>INDEX(Bonds!L:L,2568)</f>
        <v>140.71879999999999</v>
      </c>
      <c r="I50" s="4">
        <f>INDEX(Bonds!M:M,2568)</f>
        <v>130.46879999999999</v>
      </c>
      <c r="K50" s="15">
        <f>SUMPRODUCT(B50:E50,$S$29:$V$29)+$S$30*(1+$S$31)^1</f>
        <v>98956.700393336243</v>
      </c>
      <c r="L50" s="15">
        <f t="shared" si="4"/>
        <v>123752.18247074368</v>
      </c>
      <c r="M50" s="15">
        <f t="shared" si="5"/>
        <v>97687.808414563362</v>
      </c>
    </row>
    <row r="51" spans="1:13" ht="15" customHeight="1" x14ac:dyDescent="0.2">
      <c r="A51" s="3">
        <f>Stocks!A2544</f>
        <v>45855</v>
      </c>
      <c r="B51" s="4">
        <f>Stocks!B2544</f>
        <v>12.84</v>
      </c>
      <c r="C51" s="4">
        <f>Stocks!C2544</f>
        <v>349.81009999999998</v>
      </c>
      <c r="D51" s="4">
        <f>Stocks!D2544</f>
        <v>74.3</v>
      </c>
      <c r="E51" s="4">
        <f>Stocks!E2544</f>
        <v>92.81</v>
      </c>
      <c r="F51" s="4">
        <f>INDEX(Bonds!J:J,2569)</f>
        <v>49.655000000000001</v>
      </c>
      <c r="G51" s="4">
        <f>INDEX(Bonds!K:K,2569)</f>
        <v>133.40629999999999</v>
      </c>
      <c r="H51" s="4">
        <f>INDEX(Bonds!L:L,2569)</f>
        <v>140.28129999999999</v>
      </c>
      <c r="I51" s="4">
        <f>INDEX(Bonds!M:M,2569)</f>
        <v>130.01560000000001</v>
      </c>
      <c r="K51" s="15">
        <f>SUMPRODUCT(B51:E51,$S$29:$V$29)+$S$30*(1+$S$31)^2</f>
        <v>98930.168449157616</v>
      </c>
      <c r="L51" s="15">
        <f t="shared" si="4"/>
        <v>126249.95328197419</v>
      </c>
      <c r="M51" s="15">
        <f t="shared" si="5"/>
        <v>97335.032094773618</v>
      </c>
    </row>
    <row r="52" spans="1:13" ht="15" customHeight="1" x14ac:dyDescent="0.2">
      <c r="A52" s="3">
        <f>Stocks!A2545</f>
        <v>45856</v>
      </c>
      <c r="B52" s="4">
        <f>Stocks!B2545</f>
        <v>12.75</v>
      </c>
      <c r="C52" s="4">
        <f>Stocks!C2545</f>
        <v>349.05</v>
      </c>
      <c r="D52" s="4">
        <f>Stocks!D2545</f>
        <v>74.78</v>
      </c>
      <c r="E52" s="4">
        <f>Stocks!E2545</f>
        <v>91.64</v>
      </c>
      <c r="F52" s="4">
        <f>INDEX(Bonds!J:J,2570)</f>
        <v>49.404000000000003</v>
      </c>
      <c r="G52" s="4">
        <f>INDEX(Bonds!K:K,2570)</f>
        <v>133.3125</v>
      </c>
      <c r="H52" s="4">
        <f>INDEX(Bonds!L:L,2570)</f>
        <v>140.10939999999999</v>
      </c>
      <c r="I52" s="4">
        <f>INDEX(Bonds!M:M,2570)</f>
        <v>129.8125</v>
      </c>
      <c r="K52" s="15">
        <f>SUMPRODUCT(B52:E52,$S$29:$V$29)+$S$30*(1+$S$31)^3</f>
        <v>98864.330316736756</v>
      </c>
      <c r="L52" s="15">
        <f t="shared" si="4"/>
        <v>125312.39652121824</v>
      </c>
      <c r="M52" s="15">
        <f t="shared" si="5"/>
        <v>97124.704563463631</v>
      </c>
    </row>
    <row r="53" spans="1:13" ht="15" customHeight="1" x14ac:dyDescent="0.2">
      <c r="A53" s="3">
        <f>Stocks!A2546</f>
        <v>45859</v>
      </c>
      <c r="B53" s="4">
        <f>Stocks!B2546</f>
        <v>12.8</v>
      </c>
      <c r="C53" s="4">
        <f>Stocks!C2546</f>
        <v>350.93990000000002</v>
      </c>
      <c r="D53" s="4">
        <f>Stocks!D2546</f>
        <v>73.849999999999994</v>
      </c>
      <c r="E53" s="4">
        <f>Stocks!E2546</f>
        <v>91</v>
      </c>
      <c r="F53" s="4">
        <f>INDEX(Bonds!J:J,2571)</f>
        <v>49.404000000000003</v>
      </c>
      <c r="G53" s="4">
        <f>INDEX(Bonds!K:K,2571)</f>
        <v>133.3125</v>
      </c>
      <c r="H53" s="4">
        <f>INDEX(Bonds!L:L,2571)</f>
        <v>140.10939999999999</v>
      </c>
      <c r="I53" s="4">
        <f>INDEX(Bonds!M:M,2571)</f>
        <v>129.8125</v>
      </c>
      <c r="K53" s="15">
        <f>SUMPRODUCT(B53:E53,$S$29:$V$29)+$S$30*(1+$S$31)^4</f>
        <v>99070.133999959333</v>
      </c>
      <c r="L53" s="15">
        <f t="shared" si="4"/>
        <v>125702.57043545402</v>
      </c>
      <c r="M53" s="15">
        <f t="shared" si="5"/>
        <v>97124.704563463631</v>
      </c>
    </row>
    <row r="54" spans="1:13" ht="15" customHeight="1" x14ac:dyDescent="0.2">
      <c r="A54" s="3">
        <f>Stocks!A2547</f>
        <v>45860</v>
      </c>
      <c r="B54" s="4">
        <f>Stocks!B2547</f>
        <v>12.85</v>
      </c>
      <c r="C54" s="4">
        <f>Stocks!C2547</f>
        <v>351.86009999999999</v>
      </c>
      <c r="D54" s="4">
        <f>Stocks!D2547</f>
        <v>75.260000000000005</v>
      </c>
      <c r="E54" s="4">
        <f>Stocks!E2547</f>
        <v>92.98</v>
      </c>
      <c r="F54" s="4">
        <f>INDEX(Bonds!J:J,2572)</f>
        <v>49.296999999999997</v>
      </c>
      <c r="G54" s="4">
        <f>INDEX(Bonds!K:K,2572)</f>
        <v>133.17189999999999</v>
      </c>
      <c r="H54" s="4">
        <f>INDEX(Bonds!L:L,2572)</f>
        <v>139.96879999999999</v>
      </c>
      <c r="I54" s="4">
        <f>INDEX(Bonds!M:M,2572)</f>
        <v>129.64060000000001</v>
      </c>
      <c r="K54" s="15">
        <f>SUMPRODUCT(B54:E54,$S$29:$V$29)+$S$30*(1+$S$31)^5</f>
        <v>99388.233819143992</v>
      </c>
      <c r="L54" s="15">
        <f t="shared" si="4"/>
        <v>126358.17868803805</v>
      </c>
      <c r="M54" s="15">
        <f t="shared" si="5"/>
        <v>96992.444752472031</v>
      </c>
    </row>
    <row r="55" spans="1:13" ht="15" customHeight="1" x14ac:dyDescent="0.2">
      <c r="A55" s="3">
        <f>Stocks!A2548</f>
        <v>45861</v>
      </c>
      <c r="B55" s="4">
        <f>Stocks!B2548</f>
        <v>13.31</v>
      </c>
      <c r="C55" s="4">
        <f>Stocks!C2548</f>
        <v>355.29</v>
      </c>
      <c r="D55" s="4">
        <f>Stocks!D2548</f>
        <v>70.25</v>
      </c>
      <c r="E55" s="4">
        <f>Stocks!E2548</f>
        <v>95.04</v>
      </c>
      <c r="F55" s="4">
        <f>INDEX(Bonds!J:J,2573)</f>
        <v>49.572000000000003</v>
      </c>
      <c r="G55" s="4">
        <f>INDEX(Bonds!K:K,2573)</f>
        <v>133.4375</v>
      </c>
      <c r="H55" s="4">
        <f>INDEX(Bonds!L:L,2573)</f>
        <v>140.25</v>
      </c>
      <c r="I55" s="4">
        <f>INDEX(Bonds!M:M,2573)</f>
        <v>129.9375</v>
      </c>
      <c r="K55" s="15">
        <f>SUMPRODUCT(B55:E55,$S$29:$V$29)+$S$30*(1+$S$31)^6</f>
        <v>99373.476974947873</v>
      </c>
      <c r="L55" s="15">
        <f t="shared" si="4"/>
        <v>130752.99706587434</v>
      </c>
      <c r="M55" s="15">
        <f t="shared" si="5"/>
        <v>97278.349599889349</v>
      </c>
    </row>
    <row r="56" spans="1:13" ht="15" customHeight="1" x14ac:dyDescent="0.2">
      <c r="A56" s="3">
        <f>Stocks!A2549</f>
        <v>45862</v>
      </c>
      <c r="B56" s="4">
        <f>Stocks!B2549</f>
        <v>13.5</v>
      </c>
      <c r="C56" s="4">
        <f>Stocks!C2549</f>
        <v>353.97</v>
      </c>
      <c r="D56" s="4">
        <f>Stocks!D2549</f>
        <v>67.81</v>
      </c>
      <c r="E56" s="4">
        <f>Stocks!E2549</f>
        <v>95.62</v>
      </c>
      <c r="F56" s="4">
        <f>INDEX(Bonds!J:J,2574)</f>
        <v>50.665999999999997</v>
      </c>
      <c r="G56" s="4">
        <f>INDEX(Bonds!K:K,2574)</f>
        <v>134.4375</v>
      </c>
      <c r="H56" s="4">
        <f>INDEX(Bonds!L:L,2574)</f>
        <v>141.375</v>
      </c>
      <c r="I56" s="4">
        <f>INDEX(Bonds!M:M,2574)</f>
        <v>131.09379999999999</v>
      </c>
      <c r="K56" s="15">
        <f>SUMPRODUCT(B56:E56,$S$29:$V$29)+$S$30*(1+$S$31)^7</f>
        <v>98876.781254245201</v>
      </c>
      <c r="L56" s="15">
        <f t="shared" si="4"/>
        <v>132540.80611825461</v>
      </c>
      <c r="M56" s="15">
        <f t="shared" si="5"/>
        <v>98407.315059535948</v>
      </c>
    </row>
    <row r="57" spans="1:13" ht="15" customHeight="1" x14ac:dyDescent="0.2">
      <c r="A57" s="3">
        <f>Stocks!A2550</f>
        <v>45863</v>
      </c>
      <c r="B57" s="4">
        <f>Stocks!B2550</f>
        <v>13.49</v>
      </c>
      <c r="C57" s="4">
        <f>Stocks!C2550</f>
        <v>357.04</v>
      </c>
      <c r="D57" s="4">
        <f>Stocks!D2550</f>
        <v>69.209999999999994</v>
      </c>
      <c r="E57" s="4">
        <f>Stocks!E2550</f>
        <v>94.95</v>
      </c>
      <c r="F57" s="4">
        <f>INDEX(Bonds!J:J,2575)</f>
        <v>50.942999999999998</v>
      </c>
      <c r="G57" s="4">
        <f>INDEX(Bonds!K:K,2575)</f>
        <v>134.5625</v>
      </c>
      <c r="H57" s="4">
        <f>INDEX(Bonds!L:L,2575)</f>
        <v>141.5625</v>
      </c>
      <c r="I57" s="4">
        <f>INDEX(Bonds!M:M,2575)</f>
        <v>131.28129999999999</v>
      </c>
      <c r="K57" s="15">
        <f>SUMPRODUCT(B57:E57,$S$29:$V$29)+$S$30*(1+$S$31)^8</f>
        <v>99546.843548938952</v>
      </c>
      <c r="L57" s="15">
        <f t="shared" si="4"/>
        <v>132381.92530410903</v>
      </c>
      <c r="M57" s="15">
        <f t="shared" si="5"/>
        <v>98636.164693573359</v>
      </c>
    </row>
    <row r="58" spans="1:13" ht="15" customHeight="1" x14ac:dyDescent="0.2">
      <c r="A58" s="3">
        <f>Stocks!A2551</f>
        <v>45866</v>
      </c>
      <c r="B58" s="4">
        <f>Stocks!B2551</f>
        <v>13.7</v>
      </c>
      <c r="C58" s="4">
        <f>Stocks!C2551</f>
        <v>355.47</v>
      </c>
      <c r="D58" s="4">
        <f>Stocks!D2551</f>
        <v>70.53</v>
      </c>
      <c r="E58" s="4">
        <f>Stocks!E2551</f>
        <v>97.02</v>
      </c>
      <c r="F58" s="4">
        <f>INDEX(Bonds!J:J,2576)</f>
        <v>50.86</v>
      </c>
      <c r="G58" s="4">
        <f>INDEX(Bonds!K:K,2576)</f>
        <v>134.65629999999999</v>
      </c>
      <c r="H58" s="4">
        <f>INDEX(Bonds!L:L,2576)</f>
        <v>141.625</v>
      </c>
      <c r="I58" s="4">
        <f>INDEX(Bonds!M:M,2576)</f>
        <v>131.34379999999999</v>
      </c>
      <c r="K58" s="15">
        <f>SUMPRODUCT(B58:E58,$S$29:$V$29)+$S$30*(1+$S$31)^9</f>
        <v>99445.46391641433</v>
      </c>
      <c r="L58" s="15">
        <f t="shared" si="4"/>
        <v>134502.69260720498</v>
      </c>
      <c r="M58" s="15">
        <f t="shared" si="5"/>
        <v>98632.773666131397</v>
      </c>
    </row>
    <row r="59" spans="1:13" ht="15" customHeight="1" x14ac:dyDescent="0.2">
      <c r="A59" s="3">
        <f>Stocks!A2552</f>
        <v>45867</v>
      </c>
      <c r="B59" s="4">
        <f>Stocks!B2552</f>
        <v>13.12</v>
      </c>
      <c r="C59" s="4">
        <f>Stocks!C2552</f>
        <v>351.29</v>
      </c>
      <c r="D59" s="4">
        <f>Stocks!D2552</f>
        <v>70.680000000000007</v>
      </c>
      <c r="E59" s="4">
        <f>Stocks!E2552</f>
        <v>97.99</v>
      </c>
      <c r="F59" s="4">
        <f>INDEX(Bonds!J:J,2577)</f>
        <v>51.680999999999997</v>
      </c>
      <c r="G59" s="4">
        <f>INDEX(Bonds!K:K,2577)</f>
        <v>135.09379999999999</v>
      </c>
      <c r="H59" s="4">
        <f>INDEX(Bonds!L:L,2577)</f>
        <v>142.20310000000001</v>
      </c>
      <c r="I59" s="4">
        <f>INDEX(Bonds!M:M,2577)</f>
        <v>131.95310000000001</v>
      </c>
      <c r="K59" s="15">
        <f>SUMPRODUCT(B59:E59,$S$29:$V$29)+$S$30*(1+$S$31)^10</f>
        <v>98779.582536909787</v>
      </c>
      <c r="L59" s="15">
        <f t="shared" si="4"/>
        <v>129322.81519455109</v>
      </c>
      <c r="M59" s="15">
        <f t="shared" si="5"/>
        <v>99332.73542262234</v>
      </c>
    </row>
    <row r="60" spans="1:13" ht="15" customHeight="1" x14ac:dyDescent="0.2">
      <c r="A60" s="3">
        <f>Stocks!A2553</f>
        <v>45868</v>
      </c>
      <c r="B60" s="4">
        <f>Stocks!B2553</f>
        <v>13.26</v>
      </c>
      <c r="C60" s="4">
        <f>Stocks!C2553</f>
        <v>350.90989999999999</v>
      </c>
      <c r="D60" s="4">
        <f>Stocks!D2553</f>
        <v>70.290000000000006</v>
      </c>
      <c r="E60" s="4">
        <f>Stocks!E2553</f>
        <v>96.67</v>
      </c>
      <c r="F60" s="4">
        <f>INDEX(Bonds!J:J,2578)</f>
        <v>51.993000000000002</v>
      </c>
      <c r="G60" s="4">
        <f>INDEX(Bonds!K:K,2578)</f>
        <v>135.45310000000001</v>
      </c>
      <c r="H60" s="4">
        <f>INDEX(Bonds!L:L,2578)</f>
        <v>142.60939999999999</v>
      </c>
      <c r="I60" s="4">
        <f>INDEX(Bonds!M:M,2578)</f>
        <v>132.35939999999999</v>
      </c>
      <c r="K60" s="15">
        <f>SUMPRODUCT(B60:E60,$S$29:$V$29)+$S$30*(1+$S$31)^11</f>
        <v>98675.194253606198</v>
      </c>
      <c r="L60" s="15">
        <f t="shared" si="4"/>
        <v>130463.12085964039</v>
      </c>
      <c r="M60" s="15">
        <f t="shared" si="5"/>
        <v>99697.977473117106</v>
      </c>
    </row>
    <row r="61" spans="1:13" ht="15" customHeight="1" x14ac:dyDescent="0.2">
      <c r="A61" s="3">
        <f>Stocks!A2554</f>
        <v>45869</v>
      </c>
      <c r="B61" s="4">
        <f>Stocks!B2554</f>
        <v>13.17</v>
      </c>
      <c r="C61" s="4">
        <f>Stocks!C2554</f>
        <v>345.47</v>
      </c>
      <c r="D61" s="4">
        <f>Stocks!D2554</f>
        <v>67.59</v>
      </c>
      <c r="E61" s="4">
        <f>Stocks!E2554</f>
        <v>95.34</v>
      </c>
      <c r="F61" s="4">
        <f>INDEX(Bonds!J:J,2579)</f>
        <v>51.338999999999999</v>
      </c>
      <c r="G61" s="4">
        <f>INDEX(Bonds!K:K,2579)</f>
        <v>135.1875</v>
      </c>
      <c r="H61" s="4">
        <f>INDEX(Bonds!L:L,2579)</f>
        <v>142.28129999999999</v>
      </c>
      <c r="I61" s="4">
        <f>INDEX(Bonds!M:M,2579)</f>
        <v>132</v>
      </c>
      <c r="K61" s="15">
        <f>SUMPRODUCT(B61:E61,$S$29:$V$29)+$S$30*(1+$S$31)^12</f>
        <v>97471.598045794235</v>
      </c>
      <c r="L61" s="15">
        <f t="shared" si="4"/>
        <v>129509.35436829829</v>
      </c>
      <c r="M61" s="15">
        <f t="shared" si="5"/>
        <v>99204.724330169905</v>
      </c>
    </row>
    <row r="62" spans="1:13" ht="15" customHeight="1" x14ac:dyDescent="0.2">
      <c r="A62" s="3">
        <f>Stocks!A2555</f>
        <v>45870</v>
      </c>
      <c r="B62" s="4">
        <f>Stocks!B2555</f>
        <v>12.87</v>
      </c>
      <c r="C62" s="4">
        <f>Stocks!C2555</f>
        <v>339.3501</v>
      </c>
      <c r="D62" s="4">
        <f>Stocks!D2555</f>
        <v>66.36</v>
      </c>
      <c r="E62" s="4">
        <f>Stocks!E2555</f>
        <v>92.76</v>
      </c>
      <c r="F62" s="4">
        <f>INDEX(Bonds!J:J,2580)</f>
        <v>52.441000000000003</v>
      </c>
      <c r="G62" s="4">
        <f>INDEX(Bonds!K:K,2580)</f>
        <v>135.98439999999999</v>
      </c>
      <c r="H62" s="4">
        <f>INDEX(Bonds!L:L,2580)</f>
        <v>143.25</v>
      </c>
      <c r="I62" s="4">
        <f>INDEX(Bonds!M:M,2580)</f>
        <v>133.01560000000001</v>
      </c>
      <c r="K62" s="15">
        <f>SUMPRODUCT(B62:E62,$S$29:$V$29)+$S$30*(1+$S$31)^13</f>
        <v>96326.912653554522</v>
      </c>
      <c r="L62" s="15">
        <f t="shared" si="4"/>
        <v>126517.89544311423</v>
      </c>
      <c r="M62" s="15">
        <f t="shared" si="5"/>
        <v>100250.4098321817</v>
      </c>
    </row>
    <row r="63" spans="1:13" ht="15" customHeight="1" x14ac:dyDescent="0.2">
      <c r="A63" s="3">
        <f>Stocks!A2556</f>
        <v>45873</v>
      </c>
      <c r="B63" s="4">
        <f>Stocks!B2556</f>
        <v>12.8</v>
      </c>
      <c r="C63" s="4">
        <f>Stocks!C2556</f>
        <v>342.1499</v>
      </c>
      <c r="D63" s="4">
        <f>Stocks!D2556</f>
        <v>66.59</v>
      </c>
      <c r="E63" s="4">
        <f>Stocks!E2556</f>
        <v>92.85</v>
      </c>
      <c r="F63" s="4">
        <f>INDEX(Bonds!J:J,2581)</f>
        <v>52.588999999999999</v>
      </c>
      <c r="G63" s="4">
        <f>INDEX(Bonds!K:K,2581)</f>
        <v>136.67189999999999</v>
      </c>
      <c r="H63" s="4">
        <f>INDEX(Bonds!L:L,2581)</f>
        <v>143.95310000000001</v>
      </c>
      <c r="I63" s="4">
        <f>INDEX(Bonds!M:M,2581)</f>
        <v>133.67189999999999</v>
      </c>
      <c r="K63" s="15">
        <f>SUMPRODUCT(B63:E63,$S$29:$V$29)+$S$30*(1+$S$31)^14</f>
        <v>96816.805967222899</v>
      </c>
      <c r="L63" s="15">
        <f t="shared" si="4"/>
        <v>125889.99544535643</v>
      </c>
      <c r="M63" s="15">
        <f t="shared" si="5"/>
        <v>100691.76806137615</v>
      </c>
    </row>
    <row r="64" spans="1:13" ht="15" customHeight="1" x14ac:dyDescent="0.2">
      <c r="A64" s="3">
        <f>Stocks!A2557</f>
        <v>45874</v>
      </c>
      <c r="B64" s="4">
        <f>Stocks!B2557</f>
        <v>12.72</v>
      </c>
      <c r="C64" s="4">
        <f>Stocks!C2557</f>
        <v>337.42989999999998</v>
      </c>
      <c r="D64" s="4">
        <f>Stocks!D2557</f>
        <v>67.13</v>
      </c>
      <c r="E64" s="4">
        <f>Stocks!E2557</f>
        <v>93.2</v>
      </c>
      <c r="F64" s="4">
        <f>INDEX(Bonds!J:J,2582)</f>
        <v>52.473999999999997</v>
      </c>
      <c r="G64" s="4">
        <f>INDEX(Bonds!K:K,2582)</f>
        <v>136.4375</v>
      </c>
      <c r="H64" s="4">
        <f>INDEX(Bonds!L:L,2582)</f>
        <v>143.70310000000001</v>
      </c>
      <c r="I64" s="4">
        <f>INDEX(Bonds!M:M,2582)</f>
        <v>133.45310000000001</v>
      </c>
      <c r="K64" s="15">
        <f>SUMPRODUCT(B64:E64,$S$29:$V$29)+$S$30*(1+$S$31)^15</f>
        <v>96107.489693343145</v>
      </c>
      <c r="L64" s="15">
        <f t="shared" si="4"/>
        <v>125197.43369248501</v>
      </c>
      <c r="M64" s="15">
        <f t="shared" si="5"/>
        <v>100507.5496526951</v>
      </c>
    </row>
    <row r="65" spans="1:13" ht="15" customHeight="1" x14ac:dyDescent="0.2">
      <c r="A65" s="3">
        <f>Stocks!A2558</f>
        <v>45875</v>
      </c>
      <c r="B65" s="4">
        <f>Stocks!B2558</f>
        <v>12.79</v>
      </c>
      <c r="C65" s="4">
        <f>Stocks!C2558</f>
        <v>339.74</v>
      </c>
      <c r="D65" s="4">
        <f>Stocks!D2558</f>
        <v>66.17</v>
      </c>
      <c r="E65" s="4">
        <f>Stocks!E2558</f>
        <v>93.11</v>
      </c>
      <c r="F65" s="4">
        <f>INDEX(Bonds!J:J,2583)</f>
        <v>51.994</v>
      </c>
      <c r="G65" s="4">
        <f>INDEX(Bonds!K:K,2583)</f>
        <v>136.125</v>
      </c>
      <c r="H65" s="4">
        <f>INDEX(Bonds!L:L,2583)</f>
        <v>143.34379999999999</v>
      </c>
      <c r="I65" s="4">
        <f>INDEX(Bonds!M:M,2583)</f>
        <v>133.04689999999999</v>
      </c>
      <c r="K65" s="15">
        <f>SUMPRODUCT(B65:E65,$S$29:$V$29)+$S$30*(1+$S$31)^16</f>
        <v>96378.836871296895</v>
      </c>
      <c r="L65" s="15">
        <f t="shared" si="4"/>
        <v>125825.33369024283</v>
      </c>
      <c r="M65" s="15">
        <f t="shared" si="5"/>
        <v>100078.65502004158</v>
      </c>
    </row>
    <row r="66" spans="1:13" ht="15" customHeight="1" x14ac:dyDescent="0.2">
      <c r="A66" s="3">
        <f>Stocks!A2559</f>
        <v>45876</v>
      </c>
      <c r="B66" s="4">
        <f>Stocks!B2559</f>
        <v>11.86</v>
      </c>
      <c r="C66" s="4">
        <f>Stocks!C2559</f>
        <v>332.09010000000001</v>
      </c>
      <c r="D66" s="4">
        <f>Stocks!D2559</f>
        <v>66.22</v>
      </c>
      <c r="E66" s="4">
        <f>Stocks!E2559</f>
        <v>92.6</v>
      </c>
      <c r="F66" s="4">
        <f>INDEX(Bonds!J:J,2584)</f>
        <v>52.497999999999998</v>
      </c>
      <c r="G66" s="4">
        <f>INDEX(Bonds!K:K,2584)</f>
        <v>136.8125</v>
      </c>
      <c r="H66" s="4">
        <f>INDEX(Bonds!L:L,2584)</f>
        <v>144.14060000000001</v>
      </c>
      <c r="I66" s="4">
        <f>INDEX(Bonds!M:M,2584)</f>
        <v>133.84379999999999</v>
      </c>
      <c r="K66" s="15">
        <f>SUMPRODUCT(B66:E66,$S$29:$V$29)+$S$30*(1+$S$31)^17</f>
        <v>95131.392795598105</v>
      </c>
      <c r="L66" s="15">
        <f t="shared" si="4"/>
        <v>117310.42641360429</v>
      </c>
      <c r="M66" s="15">
        <f t="shared" si="5"/>
        <v>100740.14104861452</v>
      </c>
    </row>
    <row r="67" spans="1:13" ht="15" customHeight="1" x14ac:dyDescent="0.2">
      <c r="A67" s="3">
        <f>Stocks!A2560</f>
        <v>45877</v>
      </c>
      <c r="B67" s="4">
        <f>Stocks!B2560</f>
        <v>10.91</v>
      </c>
      <c r="C67" s="4">
        <f>Stocks!C2560</f>
        <v>336.78</v>
      </c>
      <c r="D67" s="4">
        <f>Stocks!D2560</f>
        <v>61.87</v>
      </c>
      <c r="E67" s="4">
        <f>Stocks!E2560</f>
        <v>93.91</v>
      </c>
      <c r="F67" s="4">
        <f>INDEX(Bonds!J:J,2585)</f>
        <v>52.524000000000001</v>
      </c>
      <c r="G67" s="4">
        <f>INDEX(Bonds!K:K,2585)</f>
        <v>136.84379999999999</v>
      </c>
      <c r="H67" s="4">
        <f>INDEX(Bonds!L:L,2585)</f>
        <v>144.15629999999999</v>
      </c>
      <c r="I67" s="4">
        <f>INDEX(Bonds!M:M,2585)</f>
        <v>133.92189999999999</v>
      </c>
      <c r="K67" s="15">
        <f>SUMPRODUCT(B67:E67,$S$29:$V$29)+$S$30*(1+$S$31)^18</f>
        <v>95400.203761305616</v>
      </c>
      <c r="L67" s="15">
        <f t="shared" si="4"/>
        <v>108797.89968775111</v>
      </c>
      <c r="M67" s="15">
        <f t="shared" si="5"/>
        <v>100771.95432495138</v>
      </c>
    </row>
    <row r="68" spans="1:13" ht="15" customHeight="1" x14ac:dyDescent="0.2">
      <c r="A68" s="3">
        <f>Stocks!A2561</f>
        <v>45880</v>
      </c>
      <c r="B68" s="4">
        <f>Stocks!B2561</f>
        <v>10.78</v>
      </c>
      <c r="C68" s="4">
        <f>Stocks!C2561</f>
        <v>335.8999</v>
      </c>
      <c r="D68" s="4">
        <f>Stocks!D2561</f>
        <v>60.95</v>
      </c>
      <c r="E68" s="4">
        <f>Stocks!E2561</f>
        <v>93.53</v>
      </c>
      <c r="F68" s="4">
        <f>INDEX(Bonds!J:J,2586)</f>
        <v>51.869</v>
      </c>
      <c r="G68" s="4">
        <f>INDEX(Bonds!K:K,2586)</f>
        <v>136.375</v>
      </c>
      <c r="H68" s="4">
        <f>INDEX(Bonds!L:L,2586)</f>
        <v>143.625</v>
      </c>
      <c r="I68" s="4">
        <f>INDEX(Bonds!M:M,2586)</f>
        <v>133.34379999999999</v>
      </c>
      <c r="K68" s="15">
        <f>SUMPRODUCT(B68:E68,$S$29:$V$29)+$S$30*(1+$S$31)^19</f>
        <v>95152.178090764748</v>
      </c>
      <c r="L68" s="15">
        <f t="shared" si="4"/>
        <v>107576.36820249999</v>
      </c>
      <c r="M68" s="15">
        <f t="shared" si="5"/>
        <v>100166.95485684795</v>
      </c>
    </row>
    <row r="69" spans="1:13" ht="15" customHeight="1" x14ac:dyDescent="0.2">
      <c r="A69" s="3">
        <f>Stocks!A2562</f>
        <v>45881</v>
      </c>
      <c r="B69" s="4">
        <f>Stocks!B2562</f>
        <v>11.22</v>
      </c>
      <c r="C69" s="4">
        <f>Stocks!C2562</f>
        <v>336.74</v>
      </c>
      <c r="D69" s="4">
        <f>Stocks!D2562</f>
        <v>64.5</v>
      </c>
      <c r="E69" s="4">
        <f>Stocks!E2562</f>
        <v>94.59</v>
      </c>
      <c r="F69" s="4">
        <f>INDEX(Bonds!J:J,2587)</f>
        <v>52.421999999999997</v>
      </c>
      <c r="G69" s="4">
        <f>INDEX(Bonds!K:K,2587)</f>
        <v>136.92189999999999</v>
      </c>
      <c r="H69" s="4">
        <f>INDEX(Bonds!L:L,2587)</f>
        <v>144.25</v>
      </c>
      <c r="I69" s="4">
        <f>INDEX(Bonds!M:M,2587)</f>
        <v>134</v>
      </c>
      <c r="K69" s="15">
        <f>SUMPRODUCT(B69:E69,$S$29:$V$29)+$S$30*(1+$S$31)^20</f>
        <v>95705.491015506617</v>
      </c>
      <c r="L69" s="15">
        <f t="shared" si="4"/>
        <v>111687.87062954067</v>
      </c>
      <c r="M69" s="15">
        <f t="shared" si="5"/>
        <v>100768.28273548433</v>
      </c>
    </row>
    <row r="70" spans="1:13" ht="15" customHeight="1" x14ac:dyDescent="0.2">
      <c r="A70" s="3">
        <f>Stocks!A2563</f>
        <v>45882</v>
      </c>
      <c r="B70" s="4">
        <f>Stocks!B2563</f>
        <v>12.05</v>
      </c>
      <c r="C70" s="4">
        <f>Stocks!C2563</f>
        <v>342.55</v>
      </c>
      <c r="D70" s="4">
        <f>Stocks!D2563</f>
        <v>65.75</v>
      </c>
      <c r="E70" s="4">
        <f>Stocks!E2563</f>
        <v>95.88</v>
      </c>
      <c r="F70" s="4">
        <f>INDEX(Bonds!J:J,2588)</f>
        <v>52.441000000000003</v>
      </c>
      <c r="G70" s="4">
        <f>INDEX(Bonds!K:K,2588)</f>
        <v>136.8125</v>
      </c>
      <c r="H70" s="4">
        <f>INDEX(Bonds!L:L,2588)</f>
        <v>144.17189999999999</v>
      </c>
      <c r="I70" s="4">
        <f>INDEX(Bonds!M:M,2588)</f>
        <v>133.9375</v>
      </c>
      <c r="K70" s="15">
        <f>SUMPRODUCT(B70:E70,$S$29:$V$29)+$S$30*(1+$S$31)^21</f>
        <v>96808.216058948427</v>
      </c>
      <c r="L70" s="15">
        <f t="shared" si="4"/>
        <v>119371.77466962594</v>
      </c>
      <c r="M70" s="15">
        <f t="shared" si="5"/>
        <v>100734.1839775221</v>
      </c>
    </row>
    <row r="71" spans="1:13" ht="15" customHeight="1" x14ac:dyDescent="0.2">
      <c r="A71" s="3">
        <f>Stocks!A2564</f>
        <v>45883</v>
      </c>
      <c r="B71" s="4">
        <f>Stocks!B2564</f>
        <v>11.78</v>
      </c>
      <c r="C71" s="4">
        <f>Stocks!C2564</f>
        <v>345.49</v>
      </c>
      <c r="D71" s="4">
        <f>Stocks!D2564</f>
        <v>65.989999999999995</v>
      </c>
      <c r="E71" s="4">
        <f>Stocks!E2564</f>
        <v>95.65</v>
      </c>
      <c r="F71" s="4">
        <f>INDEX(Bonds!J:J,2589)</f>
        <v>52.603999999999999</v>
      </c>
      <c r="G71" s="4">
        <f>INDEX(Bonds!K:K,2589)</f>
        <v>137.03129999999999</v>
      </c>
      <c r="H71" s="4">
        <f>INDEX(Bonds!L:L,2589)</f>
        <v>144.40629999999999</v>
      </c>
      <c r="I71" s="4">
        <f>INDEX(Bonds!M:M,2589)</f>
        <v>134.17189999999999</v>
      </c>
      <c r="K71" s="15">
        <f>SUMPRODUCT(B71:E71,$S$29:$V$29)+$S$30*(1+$S$31)^22</f>
        <v>97322.301609460206</v>
      </c>
      <c r="L71" s="15">
        <f t="shared" si="4"/>
        <v>116891.40386437425</v>
      </c>
      <c r="M71" s="15">
        <f t="shared" si="5"/>
        <v>100937.93401437804</v>
      </c>
    </row>
    <row r="72" spans="1:13" ht="15" customHeight="1" x14ac:dyDescent="0.2">
      <c r="A72" s="3">
        <f>Stocks!A2565</f>
        <v>45884</v>
      </c>
      <c r="B72" s="4">
        <f>Stocks!B2565</f>
        <v>11.85</v>
      </c>
      <c r="C72" s="4">
        <f>Stocks!C2565</f>
        <v>344.47</v>
      </c>
      <c r="D72" s="4">
        <f>Stocks!D2565</f>
        <v>65.709999999999994</v>
      </c>
      <c r="E72" s="4">
        <f>Stocks!E2565</f>
        <v>95.33</v>
      </c>
      <c r="F72" s="4">
        <f>INDEX(Bonds!J:J,2590)</f>
        <v>52.887999999999998</v>
      </c>
      <c r="G72" s="4">
        <f>INDEX(Bonds!K:K,2590)</f>
        <v>137.53129999999999</v>
      </c>
      <c r="H72" s="4">
        <f>INDEX(Bonds!L:L,2590)</f>
        <v>144.98439999999999</v>
      </c>
      <c r="I72" s="4">
        <f>INDEX(Bonds!M:M,2590)</f>
        <v>134.76560000000001</v>
      </c>
      <c r="K72" s="15">
        <f>SUMPRODUCT(B72:E72,$S$29:$V$29)+$S$30*(1+$S$31)^23</f>
        <v>97125.575002219295</v>
      </c>
      <c r="L72" s="15">
        <f t="shared" si="4"/>
        <v>117496.00237441449</v>
      </c>
      <c r="M72" s="15">
        <f t="shared" si="5"/>
        <v>101380.2284382269</v>
      </c>
    </row>
  </sheetData>
  <mergeCells count="1">
    <mergeCell ref="Q8:V8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D53"/>
  <sheetViews>
    <sheetView tabSelected="1" zoomScaleNormal="100" workbookViewId="0">
      <selection activeCell="A28" sqref="A28"/>
    </sheetView>
  </sheetViews>
  <sheetFormatPr baseColWidth="10" defaultColWidth="8.6640625" defaultRowHeight="15" x14ac:dyDescent="0.2"/>
  <cols>
    <col min="1" max="1" width="58" customWidth="1"/>
    <col min="2" max="4" width="18" customWidth="1"/>
    <col min="5" max="5" width="4" customWidth="1"/>
  </cols>
  <sheetData>
    <row r="2" spans="1:4" ht="17.25" customHeight="1" x14ac:dyDescent="0.2">
      <c r="A2" s="36" t="s">
        <v>151</v>
      </c>
    </row>
    <row r="4" spans="1:4" ht="15" customHeight="1" x14ac:dyDescent="0.2">
      <c r="A4" s="11" t="s">
        <v>152</v>
      </c>
      <c r="B4" s="11" t="s">
        <v>23</v>
      </c>
      <c r="C4" s="11" t="s">
        <v>57</v>
      </c>
      <c r="D4" s="11" t="s">
        <v>58</v>
      </c>
    </row>
    <row r="5" spans="1:4" ht="15" customHeight="1" x14ac:dyDescent="0.2">
      <c r="A5" s="12" t="s">
        <v>60</v>
      </c>
      <c r="B5" s="37">
        <f>'2_CVaR_t1'!H3</f>
        <v>45792</v>
      </c>
      <c r="C5" s="37">
        <f>'2_CVaR_t2'!H3</f>
        <v>45824</v>
      </c>
      <c r="D5" s="37">
        <f>'2_CVaR_t3'!H3</f>
        <v>45853</v>
      </c>
    </row>
    <row r="6" spans="1:4" ht="15" customHeight="1" x14ac:dyDescent="0.2">
      <c r="A6" s="12" t="s">
        <v>153</v>
      </c>
      <c r="B6" s="38">
        <f>'2_CVaR_t1'!H5</f>
        <v>2497</v>
      </c>
      <c r="C6" s="38">
        <f>'2_CVaR_t2'!H5</f>
        <v>2519</v>
      </c>
      <c r="D6" s="38">
        <f>'2_CVaR_t3'!H5</f>
        <v>2540</v>
      </c>
    </row>
    <row r="7" spans="1:4" ht="15" customHeight="1" x14ac:dyDescent="0.2">
      <c r="A7" s="12" t="s">
        <v>154</v>
      </c>
      <c r="B7" s="39">
        <f>'2_CVaR_t1'!H12</f>
        <v>2.3794409999999822E-2</v>
      </c>
      <c r="C7" s="39">
        <f>'2_CVaR_t2'!H12</f>
        <v>2.5191215038123271E-2</v>
      </c>
      <c r="D7" s="39">
        <f>'2_CVaR_t3'!H12</f>
        <v>2.5688709047045233E-2</v>
      </c>
    </row>
    <row r="8" spans="1:4" ht="15" customHeight="1" x14ac:dyDescent="0.2">
      <c r="A8" s="12" t="s">
        <v>146</v>
      </c>
      <c r="B8" s="34">
        <f>'2_CVaR_t1'!H13</f>
        <v>9.3320762744930619E-5</v>
      </c>
      <c r="C8" s="34">
        <f>'2_CVaR_t2'!H13</f>
        <v>9.8731645269412027E-5</v>
      </c>
      <c r="D8" s="34">
        <f>'2_CVaR_t3'!H13</f>
        <v>1.0065704266137843E-4</v>
      </c>
    </row>
    <row r="9" spans="1:4" ht="15" customHeight="1" x14ac:dyDescent="0.2">
      <c r="A9" s="12" t="s">
        <v>155</v>
      </c>
      <c r="B9" s="13">
        <f>'1_Bonds'!K12</f>
        <v>11.864152000000001</v>
      </c>
      <c r="C9" s="13">
        <f>'1_Bonds'!K37</f>
        <v>12.071850000000001</v>
      </c>
      <c r="D9" s="13">
        <f>'1_Bonds'!K62</f>
        <v>12.139775000000007</v>
      </c>
    </row>
    <row r="10" spans="1:4" ht="15" customHeight="1" x14ac:dyDescent="0.2">
      <c r="A10" s="12" t="s">
        <v>83</v>
      </c>
      <c r="B10" s="34">
        <f>'2_CVaR_t1'!H14</f>
        <v>7.3752152574136796E-4</v>
      </c>
      <c r="C10" s="34">
        <f>'2_CVaR_t2'!H14</f>
        <v>7.2751080435106156E-4</v>
      </c>
      <c r="D10" s="34">
        <f>'2_CVaR_t3'!H14</f>
        <v>7.1898306013691798E-4</v>
      </c>
    </row>
    <row r="11" spans="1:4" ht="15" customHeight="1" x14ac:dyDescent="0.2">
      <c r="A11" s="12" t="s">
        <v>156</v>
      </c>
      <c r="B11" s="39">
        <f>'2_CVaR_t1'!H15</f>
        <v>2.8802031322599068E-2</v>
      </c>
      <c r="C11" s="39">
        <f>'2_CVaR_t2'!H15</f>
        <v>2.9215281312787181E-2</v>
      </c>
      <c r="D11" s="39">
        <f>'2_CVaR_t3'!H15</f>
        <v>2.9377075699417148E-2</v>
      </c>
    </row>
    <row r="12" spans="1:4" ht="15" customHeight="1" x14ac:dyDescent="0.2">
      <c r="A12" s="12" t="s">
        <v>157</v>
      </c>
      <c r="B12" s="39">
        <f>'2_CVaR_t1'!H16</f>
        <v>4.2674544553296549E-2</v>
      </c>
      <c r="C12" s="39">
        <f>'2_CVaR_t2'!H16</f>
        <v>4.2734434103870282E-2</v>
      </c>
      <c r="D12" s="39">
        <f>'2_CVaR_t3'!H16</f>
        <v>4.2857275294662343E-2</v>
      </c>
    </row>
    <row r="13" spans="1:4" ht="15" customHeight="1" x14ac:dyDescent="0.2">
      <c r="A13" s="12" t="s">
        <v>158</v>
      </c>
      <c r="B13" s="13">
        <f>'2_CVaR_t1'!H17</f>
        <v>1.5095668149238016E-2</v>
      </c>
      <c r="C13" s="13">
        <f>'2_CVaR_t2'!H17</f>
        <v>1.4713641873748448E-2</v>
      </c>
      <c r="D13" s="13">
        <f>'2_CVaR_t3'!H17</f>
        <v>1.4427562490248859E-2</v>
      </c>
    </row>
    <row r="14" spans="1:4" ht="15" customHeight="1" x14ac:dyDescent="0.2">
      <c r="A14" s="12" t="s">
        <v>159</v>
      </c>
      <c r="B14" s="40">
        <f>'2_CVaR_t1'!H19</f>
        <v>0.69399999999999995</v>
      </c>
      <c r="C14" s="40">
        <f>'2_CVaR_t2'!H19</f>
        <v>0.68</v>
      </c>
      <c r="D14" s="40">
        <f>'2_CVaR_t3'!H19</f>
        <v>0.66600000000000004</v>
      </c>
    </row>
    <row r="15" spans="1:4" ht="15" customHeight="1" x14ac:dyDescent="0.2">
      <c r="A15" s="12" t="s">
        <v>160</v>
      </c>
      <c r="B15" s="41">
        <f>'2_CVaR_t1'!H28</f>
        <v>1.0005403960922643</v>
      </c>
      <c r="C15" s="41">
        <f>'2_CVaR_t2'!H28</f>
        <v>1.0005263014734473</v>
      </c>
      <c r="D15" s="41">
        <f>'2_CVaR_t3'!H28</f>
        <v>1.0005124621702979</v>
      </c>
    </row>
    <row r="16" spans="1:4" ht="15" customHeight="1" x14ac:dyDescent="0.2">
      <c r="A16" s="12" t="s">
        <v>161</v>
      </c>
      <c r="B16" s="41">
        <f>'2_CVaR_t1'!H29</f>
        <v>1.0003175715036901</v>
      </c>
      <c r="C16" s="41">
        <f>'2_CVaR_t2'!H29</f>
        <v>1.0003130540829599</v>
      </c>
      <c r="D16" s="41">
        <f>'2_CVaR_t3'!H29</f>
        <v>1.0003066667618701</v>
      </c>
    </row>
    <row r="17" spans="1:4" ht="15" customHeight="1" x14ac:dyDescent="0.2">
      <c r="A17" s="12" t="s">
        <v>162</v>
      </c>
      <c r="B17" s="41">
        <f>'2_CVaR_t1'!H31</f>
        <v>2.2282458857425524E-4</v>
      </c>
      <c r="C17" s="41">
        <f>'2_CVaR_t2'!H31</f>
        <v>2.1324739048744767E-4</v>
      </c>
      <c r="D17" s="41">
        <f>'2_CVaR_t3'!H31</f>
        <v>2.057954084278002E-4</v>
      </c>
    </row>
    <row r="18" spans="1:4" ht="15" customHeight="1" x14ac:dyDescent="0.2">
      <c r="A18" s="12" t="s">
        <v>163</v>
      </c>
      <c r="B18" s="39">
        <f>'2_CVaR_t1'!H32</f>
        <v>5.6151796320712322E-2</v>
      </c>
      <c r="C18" s="39">
        <f>'2_CVaR_t2'!H32</f>
        <v>5.3738342402836814E-2</v>
      </c>
      <c r="D18" s="39">
        <f>'2_CVaR_t3'!H32</f>
        <v>5.186044292380565E-2</v>
      </c>
    </row>
    <row r="19" spans="1:4" ht="15" customHeight="1" x14ac:dyDescent="0.2">
      <c r="A19" s="12" t="s">
        <v>164</v>
      </c>
      <c r="B19" s="13">
        <f>'2_CVaR_t1'!H33</f>
        <v>4.0076329787542253</v>
      </c>
      <c r="C19" s="13">
        <f>'2_CVaR_t2'!H33</f>
        <v>4.0075270770733251</v>
      </c>
      <c r="D19" s="13">
        <f>'2_CVaR_t3'!H33</f>
        <v>4.0073733653058188</v>
      </c>
    </row>
    <row r="20" spans="1:4" ht="15" customHeight="1" x14ac:dyDescent="0.2">
      <c r="A20" s="12" t="s">
        <v>165</v>
      </c>
      <c r="B20" s="41">
        <f>'3_SIM_t1'!O32</f>
        <v>5.3750154144257905E-4</v>
      </c>
      <c r="C20" s="41">
        <f>'3_SIM_t2'!O32</f>
        <v>6.2939189218402672E-4</v>
      </c>
      <c r="D20" s="41">
        <f>'3_SIM_t3'!O32</f>
        <v>7.1525571908227737E-4</v>
      </c>
    </row>
    <row r="21" spans="1:4" ht="15" customHeight="1" x14ac:dyDescent="0.2">
      <c r="A21" s="12" t="s">
        <v>166</v>
      </c>
      <c r="B21" s="39">
        <f>'3_SIM_t1'!O34</f>
        <v>0.3680358521170593</v>
      </c>
      <c r="C21" s="39">
        <f>'3_SIM_t2'!O34</f>
        <v>0.3982546381781068</v>
      </c>
      <c r="D21" s="39">
        <f>'3_SIM_t3'!O34</f>
        <v>0.42455204770290994</v>
      </c>
    </row>
    <row r="23" spans="1:4" ht="15" customHeight="1" x14ac:dyDescent="0.2">
      <c r="A23" s="42" t="s">
        <v>167</v>
      </c>
    </row>
    <row r="24" spans="1:4" ht="15" customHeight="1" x14ac:dyDescent="0.2">
      <c r="A24" s="12" t="s">
        <v>168</v>
      </c>
      <c r="B24" s="23">
        <f>'4_ExPost_Wealth'!K72</f>
        <v>97125.575002219295</v>
      </c>
      <c r="C24" s="43">
        <f>'4_ExPost_Wealth'!K72/100000-1</f>
        <v>-2.8744249977807002E-2</v>
      </c>
    </row>
    <row r="25" spans="1:4" ht="15" customHeight="1" x14ac:dyDescent="0.2">
      <c r="A25" s="12" t="s">
        <v>169</v>
      </c>
      <c r="B25" s="23">
        <f>'4_ExPost_Wealth'!L72</f>
        <v>117496.00237441449</v>
      </c>
      <c r="C25" s="43">
        <f>'4_ExPost_Wealth'!L72/100000-1</f>
        <v>0.17496002374414488</v>
      </c>
    </row>
    <row r="26" spans="1:4" ht="15" customHeight="1" x14ac:dyDescent="0.2">
      <c r="A26" s="12" t="s">
        <v>170</v>
      </c>
      <c r="B26" s="23">
        <f>'4_ExPost_Wealth'!M72</f>
        <v>101380.2284382269</v>
      </c>
      <c r="C26" s="43">
        <f>'4_ExPost_Wealth'!M72/100000-1</f>
        <v>1.3802284382268937E-2</v>
      </c>
    </row>
    <row r="28" spans="1:4" ht="15" customHeight="1" x14ac:dyDescent="0.2">
      <c r="A28" s="42" t="s">
        <v>171</v>
      </c>
    </row>
    <row r="30" spans="1:4" ht="15" customHeight="1" x14ac:dyDescent="0.2">
      <c r="A30" s="12" t="s">
        <v>172</v>
      </c>
    </row>
    <row r="31" spans="1:4" ht="15" customHeight="1" x14ac:dyDescent="0.2">
      <c r="A31" s="12" t="s">
        <v>173</v>
      </c>
    </row>
    <row r="32" spans="1:4" ht="15" customHeight="1" x14ac:dyDescent="0.2">
      <c r="A32" s="12" t="s">
        <v>174</v>
      </c>
    </row>
    <row r="33" spans="1:1" ht="15" customHeight="1" x14ac:dyDescent="0.2">
      <c r="A33" s="12"/>
    </row>
    <row r="34" spans="1:1" ht="15" customHeight="1" x14ac:dyDescent="0.2">
      <c r="A34" s="12" t="s">
        <v>175</v>
      </c>
    </row>
    <row r="35" spans="1:1" ht="15" customHeight="1" x14ac:dyDescent="0.2">
      <c r="A35" s="12" t="s">
        <v>176</v>
      </c>
    </row>
    <row r="36" spans="1:1" ht="15" customHeight="1" x14ac:dyDescent="0.2">
      <c r="A36" s="12" t="s">
        <v>177</v>
      </c>
    </row>
    <row r="37" spans="1:1" ht="15" customHeight="1" x14ac:dyDescent="0.2">
      <c r="A37" s="12" t="s">
        <v>178</v>
      </c>
    </row>
    <row r="38" spans="1:1" ht="15" customHeight="1" x14ac:dyDescent="0.2">
      <c r="A38" s="12"/>
    </row>
    <row r="39" spans="1:1" ht="15" customHeight="1" x14ac:dyDescent="0.2">
      <c r="A39" s="12" t="s">
        <v>179</v>
      </c>
    </row>
    <row r="40" spans="1:1" ht="15" customHeight="1" x14ac:dyDescent="0.2">
      <c r="A40" s="12" t="s">
        <v>180</v>
      </c>
    </row>
    <row r="41" spans="1:1" ht="15" customHeight="1" x14ac:dyDescent="0.2">
      <c r="A41" s="12" t="s">
        <v>181</v>
      </c>
    </row>
    <row r="42" spans="1:1" ht="15" customHeight="1" x14ac:dyDescent="0.2">
      <c r="A42" s="12" t="s">
        <v>182</v>
      </c>
    </row>
    <row r="43" spans="1:1" ht="15" customHeight="1" x14ac:dyDescent="0.2">
      <c r="A43" s="12"/>
    </row>
    <row r="44" spans="1:1" ht="15" customHeight="1" x14ac:dyDescent="0.2">
      <c r="A44" s="12" t="s">
        <v>183</v>
      </c>
    </row>
    <row r="45" spans="1:1" ht="15" customHeight="1" x14ac:dyDescent="0.2">
      <c r="A45" s="12" t="s">
        <v>184</v>
      </c>
    </row>
    <row r="46" spans="1:1" ht="15" customHeight="1" x14ac:dyDescent="0.2">
      <c r="A46" s="12" t="s">
        <v>185</v>
      </c>
    </row>
    <row r="47" spans="1:1" ht="15" customHeight="1" x14ac:dyDescent="0.2">
      <c r="A47" s="12" t="s">
        <v>186</v>
      </c>
    </row>
    <row r="48" spans="1:1" ht="15" customHeight="1" x14ac:dyDescent="0.2">
      <c r="A48" s="12"/>
    </row>
    <row r="49" spans="1:1" ht="15" customHeight="1" x14ac:dyDescent="0.2">
      <c r="A49" s="12" t="s">
        <v>187</v>
      </c>
    </row>
    <row r="50" spans="1:1" ht="15" customHeight="1" x14ac:dyDescent="0.2">
      <c r="A50" s="12" t="s">
        <v>188</v>
      </c>
    </row>
    <row r="51" spans="1:1" ht="15" customHeight="1" x14ac:dyDescent="0.2">
      <c r="A51" s="12" t="s">
        <v>189</v>
      </c>
    </row>
    <row r="52" spans="1:1" ht="15" customHeight="1" x14ac:dyDescent="0.2">
      <c r="A52" s="12" t="s">
        <v>190</v>
      </c>
    </row>
    <row r="53" spans="1:1" ht="15" customHeight="1" x14ac:dyDescent="0.2">
      <c r="A53" s="12" t="s">
        <v>191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Bonds</vt:lpstr>
      <vt:lpstr>Stocks</vt:lpstr>
      <vt:lpstr>Stocks Returns</vt:lpstr>
      <vt:lpstr>1_Bonds</vt:lpstr>
      <vt:lpstr>2_CVaR_t1</vt:lpstr>
      <vt:lpstr>2_CVaR_t2</vt:lpstr>
      <vt:lpstr>2_CVaR_t3</vt:lpstr>
      <vt:lpstr>3_SIM_t1</vt:lpstr>
      <vt:lpstr>3_SIM_t2</vt:lpstr>
      <vt:lpstr>3_SIM_t3</vt:lpstr>
      <vt:lpstr>4_ExPost_Wealth</vt:lpstr>
      <vt:lpstr>5_Summary_CE_RiskPremium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3</cp:revision>
  <dcterms:created xsi:type="dcterms:W3CDTF">2026-09-07T08:27:53Z</dcterms:created>
  <dcterms:modified xsi:type="dcterms:W3CDTF">2026-10-08T09:53:14Z</dcterms:modified>
  <dc:language>en-US</dc:language>
</cp:coreProperties>
</file>